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Labor management\truck-etc-app\data\"/>
    </mc:Choice>
  </mc:AlternateContent>
  <xr:revisionPtr revIDLastSave="0" documentId="13_ncr:1_{E4FEC730-4F2C-41F9-A932-C45931CFF85F}" xr6:coauthVersionLast="47" xr6:coauthVersionMax="47" xr10:uidLastSave="{00000000-0000-0000-0000-000000000000}"/>
  <bookViews>
    <workbookView xWindow="4800" yWindow="2810" windowWidth="14400" windowHeight="7270" tabRatio="500" xr2:uid="{00000000-000D-0000-FFFF-FFFF00000000}"/>
  </bookViews>
  <sheets>
    <sheet name="TRUCK_README" sheetId="1" r:id="rId1"/>
    <sheet name="TRUCK_VIEW" sheetId="2" r:id="rId2"/>
    <sheet name="TRUCK_CONFIG" sheetId="3" r:id="rId3"/>
    <sheet name="TRUCK_ETC" sheetId="4" r:id="rId4"/>
    <sheet name="TRUCK_WT_ETC" sheetId="5" r:id="rId5"/>
    <sheet name="TRUCK_REALLOCATION" sheetId="6" r:id="rId6"/>
    <sheet name="TRUCK_REALLOCATION_MOVES" sheetId="7" r:id="rId7"/>
    <sheet name="OPERATOR_EXPERIENCE" sheetId="8" r:id="rId8"/>
    <sheet name="TRUCK_CHECKS" sheetId="9" r:id="rId9"/>
    <sheet name="OB_SHIPMENT" sheetId="10" r:id="rId10"/>
    <sheet name="OB_ORDER" sheetId="11" r:id="rId11"/>
    <sheet name="OB_LINE_MAP" sheetId="12" r:id="rId12"/>
    <sheet name="OB_OPEN_LINK" sheetId="13" r:id="rId13"/>
    <sheet name="OB_DONE_LINK" sheetId="14" r:id="rId14"/>
    <sheet name="ETC_CALC" sheetId="15" r:id="rId15"/>
    <sheet name="CONFIG" sheetId="16" r:id="rId16"/>
    <sheet name="LM005S1" sheetId="17" r:id="rId17"/>
    <sheet name="TI102" sheetId="18" r:id="rId18"/>
    <sheet name="TI102C" sheetId="19" r:id="rId19"/>
    <sheet name="M150" sheetId="20" r:id="rId20"/>
    <sheet name="M123" sheetId="21" r:id="rId21"/>
    <sheet name="M123T" sheetId="22" r:id="rId22"/>
  </sheets>
  <externalReferences>
    <externalReference r:id="rId23"/>
  </externalReferences>
  <definedNames>
    <definedName name="_xlnm._FilterDatabase" localSheetId="14" hidden="1">ETC_CALC!$A$5:$AD$113</definedName>
    <definedName name="_xlnm._FilterDatabase" localSheetId="16" hidden="1">LM005S1!$A$2:$R$238</definedName>
    <definedName name="_xlnm._FilterDatabase" localSheetId="7" hidden="1">OPERATOR_EXPERIENCE!$A$5:$E$20</definedName>
    <definedName name="_xlnm._FilterDatabase" localSheetId="17" hidden="1">'TI102'!$A$2:$Y$8000</definedName>
    <definedName name="_xlnm._FilterDatabase" localSheetId="18" hidden="1">TI102C!$A$2:$X$7263</definedName>
    <definedName name="_xlnm._FilterDatabase" localSheetId="3" hidden="1">TRUCK_ETC!$A$5:$AH$599</definedName>
    <definedName name="_xlnm._FilterDatabase" localSheetId="5" hidden="1">TRUCK_REALLOCATION!$A$5:$Y$18</definedName>
    <definedName name="_xlnm._FilterDatabase" localSheetId="6" hidden="1">TRUCK_REALLOCATION_MOVES!$A$5:$AG$8</definedName>
    <definedName name="_xlnm._FilterDatabase" localSheetId="4" hidden="1">TRUCK_WT_ETC!$A$5:$W$3569</definedName>
    <definedName name="ANALYSIS_DATE">CONFIG!$B$6</definedName>
    <definedName name="C_BL">ETC_CALC!$AA$6:$AA$113</definedName>
    <definedName name="C_BP">ETC_CALC!$AB$6:$AB$113</definedName>
    <definedName name="C_DESC">ETC_CALC!$G$6:$G$113</definedName>
    <definedName name="C_EL">ETC_CALC!$U$6:$U$113</definedName>
    <definedName name="C_EP">ETC_CALC!$V$6:$V$113</definedName>
    <definedName name="C_FL">ETC_CALC!$AC$6:$AC$113</definedName>
    <definedName name="C_FP">ETC_CALC!$AD$6:$AD$113</definedName>
    <definedName name="C_GL">ETC_CALC!$X$6:$X$113</definedName>
    <definedName name="C_GP">ETC_CALC!$Y$6:$Y$113</definedName>
    <definedName name="C_HRS">ETC_CALC!$I$6:$I$113</definedName>
    <definedName name="C_NR">ETC_CALC!$W$6:$W$113</definedName>
    <definedName name="C_OL">ETC_CALC!$S$6:$S$113</definedName>
    <definedName name="C_OQ">ETC_CALC!$T$6:$T$113</definedName>
    <definedName name="C_RES">ETC_CALC!$P$6:$P$113</definedName>
    <definedName name="C_RL">ETC_CALC!$Q$6:$Q$113</definedName>
    <definedName name="C_RP">ETC_CALC!$R$6:$R$113</definedName>
    <definedName name="C_SEC">ETC_CALC!$H$6:$H$113</definedName>
    <definedName name="C_SN">ETC_CALC!$A$6:$A$113</definedName>
    <definedName name="C_TL">ETC_CALC!$L$6:$L$113</definedName>
    <definedName name="C_TP">ETC_CALC!$O$6:$O$113</definedName>
    <definedName name="C_WT">ETC_CALC!$F$6:$F$113</definedName>
    <definedName name="CLIENTID_FILTER">CONFIG!$B$7</definedName>
    <definedName name="D_ADD">TRUCK_WT_ETC!$P$6:$P$3569</definedName>
    <definedName name="D_AHEAD">TRUCK_WT_ETC!$H$6:$H$3569</definedName>
    <definedName name="D_CUT">TRUCK_WT_ETC!$F$6:$F$3569</definedName>
    <definedName name="D_ETC">TRUCK_WT_ETC!$K$6:$K$3569</definedName>
    <definedName name="D_MEETS">TRUCK_WT_ETC!$M$6:$M$3569</definedName>
    <definedName name="D_OPEN">TRUCK_WT_ETC!$G$6:$G$3569</definedName>
    <definedName name="D_RATE">TRUCK_WT_ETC!$J$6:$J$3569</definedName>
    <definedName name="D_READY">TRUCK_WT_ETC!$L$6:$L$3569</definedName>
    <definedName name="D_RES">TRUCK_WT_ETC!$I$6:$I$3569</definedName>
    <definedName name="D_SHIP">TRUCK_WT_ETC!$C$6:$C$3569</definedName>
    <definedName name="D_SNAP">TRUCK_WT_ETC!$A$6:$A$3569</definedName>
    <definedName name="D_WT">TRUCK_WT_ETC!$D$6:$D$3569</definedName>
    <definedName name="DA_ETC">TRUCK_WT_ETC!$U$6:$U$3569</definedName>
    <definedName name="DA_READY">TRUCK_WT_ETC!$V$6:$V$3569</definedName>
    <definedName name="DA_SAVED">TRUCK_WT_ETC!$X$6:$X$3569</definedName>
    <definedName name="DA_STATUS">TRUCK_WT_ETC!$W$6:$W$3569</definedName>
    <definedName name="DL_FINAL">OB_DONE_LINK!$H$6:$H$1168</definedName>
    <definedName name="DL_MOVED">OB_DONE_LINK!$I$6:$I$1168</definedName>
    <definedName name="DL_MOVEDC">OB_DONE_LINK!$C$6:$C$1168</definedName>
    <definedName name="DL_ORIG">OB_DONE_LINK!$G$6:$G$1168</definedName>
    <definedName name="DR_CANDIDATES">TRUCK_WT_ETC!$Y$6:$Y$3569</definedName>
    <definedName name="DR_IN">TRUCK_WT_ETC!$R$6:$R$3569</definedName>
    <definedName name="DR_NO_ELIGIBLE">TRUCK_WT_ETC!$Z$6:$Z$3569</definedName>
    <definedName name="DR_RATE">TRUCK_WT_ETC!$T$6:$T$3569</definedName>
    <definedName name="DR_RESOURCES">TRUCK_WT_ETC!$S$6:$S$3569</definedName>
    <definedName name="DR_STATUS">TRUCK_WT_ETC!$Q$6:$Q$3569</definedName>
    <definedName name="FOCUS_WORKTYPE">CONFIG!$B$5</definedName>
    <definedName name="LM_CLIENT">LM005S1!$D$3:$D$284</definedName>
    <definedName name="LM_DATE">LM005S1!$O$3:$O$284</definedName>
    <definedName name="LM_END">LM005S1!$L$3:$L$284</definedName>
    <definedName name="LM_RES">LM005S1!$J$3:$J$284</definedName>
    <definedName name="LM_SCEN">LM005S1!$R$3:$R$284</definedName>
    <definedName name="LM_SNAP">LM005S1!$A$3:$A$284</definedName>
    <definedName name="LM_START">LM005S1!$K$3:$K$284</definedName>
    <definedName name="LM_TT">LM005S1!$M$3:$M$284</definedName>
    <definedName name="LM_WHID">LM005S1!$E$3:$E$284</definedName>
    <definedName name="LM_WIP">LM005S1!$P$3:$P$284</definedName>
    <definedName name="LM_WT">LM005S1!$H$3:$H$284</definedName>
    <definedName name="LOADING_MINUTES">TRUCK_CONFIG!$B$6</definedName>
    <definedName name="M123_ID">'M123'!$A$3:$A$8</definedName>
    <definedName name="M123_WT">'M123'!$F$3:$F$8</definedName>
    <definedName name="M123T_DESC">M123T!$D$3:$D$8</definedName>
    <definedName name="M123T_ID">M123T!$B$3:$B$8</definedName>
    <definedName name="M150_LPH">'M150'!$K$3:$K$8</definedName>
    <definedName name="M150_PPH">'M150'!$L$3:$L$8</definedName>
    <definedName name="M150_WT">'M150'!$E$3:$E$8</definedName>
    <definedName name="OL_EFF">OB_OPEN_LINK!$K$6:$K$4073</definedName>
    <definedName name="OL_OPEN">OB_OPEN_LINK!$E$6:$E$4073</definedName>
    <definedName name="OL_SNAP">OB_OPEN_LINK!$A$6:$A$4073</definedName>
    <definedName name="OL_WT">OB_OPEN_LINK!$D$6:$D$4073</definedName>
    <definedName name="OM_ORDER">OB_LINE_MAP!$E$6:$E$1168</definedName>
    <definedName name="OM_SHIP">OB_LINE_MAP!$G$6:$G$1168</definedName>
    <definedName name="OM_TID">OB_LINE_MAP!$A$6:$A$1168</definedName>
    <definedName name="OM_WT">OB_LINE_MAP!$D$6:$D$1168</definedName>
    <definedName name="OR_ID">OB_ORDER!$A$6:$A$426</definedName>
    <definedName name="OR_MOVED">OB_ORDER!$D$6:$D$426</definedName>
    <definedName name="OR_ORIG">OB_ORDER!$C$6:$C$426</definedName>
    <definedName name="OR_REL">OB_ORDER!$G$6:$G$426</definedName>
    <definedName name="OR_SCEN">OB_ORDER!$L$6:$L$426</definedName>
    <definedName name="OR_SHIP">OB_ORDER!$B$6:$B$426</definedName>
    <definedName name="ORDER_LEAD_MINUTES">TRUCK_CONFIG!$B$7</definedName>
    <definedName name="SELECTED_SNAPSHOT_NO">CONFIG!$B$4</definedName>
    <definedName name="SH_CARRIER">OB_SHIPMENT!$C$6:$C$38</definedName>
    <definedName name="SH_CHG">OB_SHIPMENT!$G$6:$G$38</definedName>
    <definedName name="SH_DEP">OB_SHIPMENT!$F$6:$F$38</definedName>
    <definedName name="SH_DOOR">OB_SHIPMENT!$D$6:$D$38</definedName>
    <definedName name="SH_ID">OB_SHIPMENT!$A$6:$A$38</definedName>
    <definedName name="SH_NOTE">OB_SHIPMENT!$O$6:$O$38</definedName>
    <definedName name="SH_ORIG">OB_SHIPMENT!$E$6:$E$38</definedName>
    <definedName name="SH_ROUTE">OB_SHIPMENT!$B$6:$B$38</definedName>
    <definedName name="SH_SCEN">OB_SHIPMENT!$N$6:$N$38</definedName>
    <definedName name="SKILL_GRID">[1]TEMP_OPERATORS!$B$6:$G$15</definedName>
    <definedName name="SNAP_NOS">CONFIG!$A$14:$A$31</definedName>
    <definedName name="SNAP_TIMES">CONFIG!$B$14:$B$31</definedName>
    <definedName name="STATUS_COMPLETED">CONFIG!$B$10</definedName>
    <definedName name="T_ASG">'TI102'!$I$3:$I$4070</definedName>
    <definedName name="T_CLIENT">'TI102'!$E$3:$E$4070</definedName>
    <definedName name="T_CUT">'TI102'!$T$3:$T$4070</definedName>
    <definedName name="T_DATE">'TI102'!$W$3:$W$4070</definedName>
    <definedName name="T_ID">'TI102'!$C$3:$C$4070</definedName>
    <definedName name="T_OPENQTY">'TI102'!$Q$3:$Q$4070</definedName>
    <definedName name="T_ORDER">'TI102'!$O$3:$O$4070</definedName>
    <definedName name="T_PQ">'TI102'!$R$3:$R$4070</definedName>
    <definedName name="T_SCEN">'TI102'!$Y$3:$Y$4070</definedName>
    <definedName name="T_SHORT">'TI102'!$S$3:$S$4070</definedName>
    <definedName name="T_SNAP">'TI102'!$A$3:$A$4070</definedName>
    <definedName name="T_SRCLOC">'TI102'!$L$3:$L$4070</definedName>
    <definedName name="T_STATUS">'TI102'!$N$3:$N$4070</definedName>
    <definedName name="T_WHID">'TI102'!$F$3:$F$4070</definedName>
    <definedName name="T_WT">'TI102'!$J$3:$J$4070</definedName>
    <definedName name="TC_ASG">TI102C!$G$3:$G$1165</definedName>
    <definedName name="TC_CLIENT">TI102C!$C$3:$C$1165</definedName>
    <definedName name="TC_CUT">TI102C!$R$3:$R$1165</definedName>
    <definedName name="TC_DATE">TI102C!$U$3:$U$1165</definedName>
    <definedName name="TC_ID">TI102C!$A$3:$A$1165</definedName>
    <definedName name="TC_MOVED">TI102C!$V$3:$V$1165</definedName>
    <definedName name="TC_OPEN">TI102C!$O$3:$O$1165</definedName>
    <definedName name="TC_ORDER">TI102C!$M$3:$M$1165</definedName>
    <definedName name="TC_PQ">TI102C!$P$3:$P$1165</definedName>
    <definedName name="TC_RES">TI102C!$K$3:$K$1165</definedName>
    <definedName name="TC_SCEN">TI102C!$X$3:$X$1165</definedName>
    <definedName name="TC_SHORT">TI102C!$Q$3:$Q$1165</definedName>
    <definedName name="TC_SRCLOC">TI102C!$J$3:$J$1165</definedName>
    <definedName name="TC_STATUS">TI102C!$L$3:$L$1165</definedName>
    <definedName name="TC_TOTAL">TI102C!$N$3:$N$1165</definedName>
    <definedName name="TC_WHID">TI102C!$D$3:$D$1165</definedName>
    <definedName name="TC_WT">TI102C!$H$3:$H$1165</definedName>
    <definedName name="TE_ADD">TRUCK_ETC!$W$6:$W$599</definedName>
    <definedName name="TE_BOT">TRUCK_ETC!$Q$6:$Q$599</definedName>
    <definedName name="TE_BOTA">TRUCK_ETC!$AC$6:$AC$599</definedName>
    <definedName name="TE_CUT">TRUCK_ETC!$I$6:$I$599</definedName>
    <definedName name="TE_DEP">TRUCK_ETC!$H$6:$H$599</definedName>
    <definedName name="TE_DONE">TRUCK_ETC!$K$6:$K$599</definedName>
    <definedName name="TE_ETC">TRUCK_ETC!$P$6:$P$599</definedName>
    <definedName name="TE_ETCA">TRUCK_ETC!$AA$6:$AA$599</definedName>
    <definedName name="TE_HTC">TRUCK_ETC!$J$6:$J$599</definedName>
    <definedName name="TE_MEETS">TRUCK_ETC!$T$6:$T$599</definedName>
    <definedName name="TE_MEETSA">TRUCK_ETC!$AE$6:$AE$599</definedName>
    <definedName name="TE_OPEN">TRUCK_ETC!$L$6:$L$599</definedName>
    <definedName name="TE_PCT">TRUCK_ETC!$N$6:$N$599</definedName>
    <definedName name="TE_READY">TRUCK_ETC!$R$6:$R$599</definedName>
    <definedName name="TE_READYA">TRUCK_ETC!$AB$6:$AB$599</definedName>
    <definedName name="TE_REALLOCATIONS">TRUCK_ETC!$AH$6:$AH$599</definedName>
    <definedName name="TE_REL">TRUCK_ETC!$M$6:$M$599</definedName>
    <definedName name="TE_SAVED">TRUCK_ETC!$AG$6:$AG$599</definedName>
    <definedName name="TE_SCEN">TRUCK_ETC!$X$6:$X$599</definedName>
    <definedName name="TE_SHIP">TRUCK_ETC!$C$6:$C$599</definedName>
    <definedName name="TE_SLACK">TRUCK_ETC!$V$6:$V$599</definedName>
    <definedName name="TE_SLACKA">TRUCK_ETC!$AF$6:$AF$599</definedName>
    <definedName name="TE_SLACKM">TRUCK_ETC!$U$6:$U$599</definedName>
    <definedName name="TE_SNAP">TRUCK_ETC!$A$6:$A$599</definedName>
    <definedName name="TE_STATA">TRUCK_ETC!$AD$6:$AD$599</definedName>
    <definedName name="TE_STATUS">TRUCK_ETC!$S$6:$S$599</definedName>
    <definedName name="TE_WTS">TRUCK_ETC!$O$6:$O$599</definedName>
    <definedName name="TV_SHIPMENTID">TRUCK_VIEW!$B$5</definedName>
    <definedName name="TV_SNAPSHOT_NO">TRUCK_VIEW!$B$4</definedName>
    <definedName name="WHID_FILTER">CONFIG!$B$8</definedName>
    <definedName name="WIPIND_WORKING">CONFIG!$B$9</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3" i="15" l="1"/>
  <c r="X113" i="15"/>
  <c r="G113" i="15"/>
  <c r="E113" i="15"/>
  <c r="D113" i="15"/>
  <c r="S113" i="15" s="1"/>
  <c r="U113" i="15" s="1"/>
  <c r="C113" i="15"/>
  <c r="B113" i="15"/>
  <c r="Y112" i="15"/>
  <c r="X112" i="15"/>
  <c r="G112" i="15"/>
  <c r="E112" i="15"/>
  <c r="D112" i="15"/>
  <c r="C112" i="15"/>
  <c r="B112" i="15"/>
  <c r="Y111" i="15"/>
  <c r="X111" i="15"/>
  <c r="G111" i="15"/>
  <c r="E111" i="15"/>
  <c r="D111" i="15"/>
  <c r="C111" i="15"/>
  <c r="B111" i="15"/>
  <c r="Y110" i="15"/>
  <c r="X110" i="15"/>
  <c r="G110" i="15"/>
  <c r="E110" i="15"/>
  <c r="D110" i="15"/>
  <c r="C110" i="15"/>
  <c r="B110" i="15"/>
  <c r="Y109" i="15"/>
  <c r="X109" i="15"/>
  <c r="G109" i="15"/>
  <c r="E109" i="15"/>
  <c r="D109" i="15"/>
  <c r="T109" i="15" s="1"/>
  <c r="V109" i="15" s="1"/>
  <c r="AD109" i="15" s="1"/>
  <c r="C109" i="15"/>
  <c r="B109" i="15"/>
  <c r="Y108" i="15"/>
  <c r="X108" i="15"/>
  <c r="G108" i="15"/>
  <c r="E108" i="15"/>
  <c r="D108" i="15"/>
  <c r="C108" i="15"/>
  <c r="B108" i="15"/>
  <c r="Y107" i="15"/>
  <c r="X107" i="15"/>
  <c r="G107" i="15"/>
  <c r="E107" i="15"/>
  <c r="T107" i="15" s="1"/>
  <c r="V107" i="15" s="1"/>
  <c r="AD107" i="15" s="1"/>
  <c r="D107" i="15"/>
  <c r="C107" i="15"/>
  <c r="B107" i="15"/>
  <c r="Y106" i="15"/>
  <c r="X106" i="15"/>
  <c r="G106" i="15"/>
  <c r="E106" i="15"/>
  <c r="D106" i="15"/>
  <c r="C106" i="15"/>
  <c r="B106" i="15"/>
  <c r="Y105" i="15"/>
  <c r="X105" i="15"/>
  <c r="S105" i="15"/>
  <c r="U105" i="15" s="1"/>
  <c r="H105" i="15"/>
  <c r="I105" i="15" s="1"/>
  <c r="G105" i="15"/>
  <c r="E105" i="15"/>
  <c r="D105" i="15"/>
  <c r="C105" i="15"/>
  <c r="M105" i="15" s="1"/>
  <c r="B105" i="15"/>
  <c r="Y104" i="15"/>
  <c r="X104" i="15"/>
  <c r="T104" i="15"/>
  <c r="V104" i="15" s="1"/>
  <c r="AD104" i="15" s="1"/>
  <c r="G104" i="15"/>
  <c r="E104" i="15"/>
  <c r="D104" i="15"/>
  <c r="S104" i="15" s="1"/>
  <c r="U104" i="15" s="1"/>
  <c r="AC104" i="15" s="1"/>
  <c r="C104" i="15"/>
  <c r="B104" i="15"/>
  <c r="Y103" i="15"/>
  <c r="X103" i="15"/>
  <c r="G103" i="15"/>
  <c r="E103" i="15"/>
  <c r="D103" i="15"/>
  <c r="C103" i="15"/>
  <c r="B103" i="15"/>
  <c r="Y102" i="15"/>
  <c r="X102" i="15"/>
  <c r="G102" i="15"/>
  <c r="E102" i="15"/>
  <c r="D102" i="15"/>
  <c r="C102" i="15"/>
  <c r="B102" i="15"/>
  <c r="Y101" i="15"/>
  <c r="X101" i="15"/>
  <c r="J101" i="15"/>
  <c r="G101" i="15"/>
  <c r="E101" i="15"/>
  <c r="D101" i="15"/>
  <c r="C101" i="15"/>
  <c r="B101" i="15"/>
  <c r="Y100" i="15"/>
  <c r="X100" i="15"/>
  <c r="G100" i="15"/>
  <c r="E100" i="15"/>
  <c r="D100" i="15"/>
  <c r="C100" i="15"/>
  <c r="K100" i="15" s="1"/>
  <c r="B100" i="15"/>
  <c r="Y99" i="15"/>
  <c r="X99" i="15"/>
  <c r="G99" i="15"/>
  <c r="E99" i="15"/>
  <c r="P99" i="15" s="1"/>
  <c r="D99" i="15"/>
  <c r="C99" i="15"/>
  <c r="J99" i="15" s="1"/>
  <c r="B99" i="15"/>
  <c r="Y98" i="15"/>
  <c r="X98" i="15"/>
  <c r="G98" i="15"/>
  <c r="E98" i="15"/>
  <c r="D98" i="15"/>
  <c r="C98" i="15"/>
  <c r="B98" i="15"/>
  <c r="Y97" i="15"/>
  <c r="X97" i="15"/>
  <c r="G97" i="15"/>
  <c r="E97" i="15"/>
  <c r="D97" i="15"/>
  <c r="T97" i="15" s="1"/>
  <c r="V97" i="15" s="1"/>
  <c r="AD97" i="15" s="1"/>
  <c r="C97" i="15"/>
  <c r="B97" i="15"/>
  <c r="Y96" i="15"/>
  <c r="X96" i="15"/>
  <c r="G96" i="15"/>
  <c r="E96" i="15"/>
  <c r="D96" i="15"/>
  <c r="C96" i="15"/>
  <c r="B96" i="15"/>
  <c r="Y95" i="15"/>
  <c r="X95" i="15"/>
  <c r="G95" i="15"/>
  <c r="E95" i="15"/>
  <c r="D95" i="15"/>
  <c r="T95" i="15" s="1"/>
  <c r="C95" i="15"/>
  <c r="B95" i="15"/>
  <c r="Y94" i="15"/>
  <c r="X94" i="15"/>
  <c r="G94" i="15"/>
  <c r="E94" i="15"/>
  <c r="D94" i="15"/>
  <c r="C94" i="15"/>
  <c r="B94" i="15"/>
  <c r="Y93" i="15"/>
  <c r="X93" i="15"/>
  <c r="G93" i="15"/>
  <c r="E93" i="15"/>
  <c r="D93" i="15"/>
  <c r="C93" i="15"/>
  <c r="B93" i="15"/>
  <c r="Y92" i="15"/>
  <c r="X92" i="15"/>
  <c r="G92" i="15"/>
  <c r="E92" i="15"/>
  <c r="D92" i="15"/>
  <c r="T92" i="15" s="1"/>
  <c r="V92" i="15" s="1"/>
  <c r="AD92" i="15" s="1"/>
  <c r="C92" i="15"/>
  <c r="B92" i="15"/>
  <c r="Y91" i="15"/>
  <c r="X91" i="15"/>
  <c r="G91" i="15"/>
  <c r="E91" i="15"/>
  <c r="D91" i="15"/>
  <c r="C91" i="15"/>
  <c r="B91" i="15"/>
  <c r="Y90" i="15"/>
  <c r="X90" i="15"/>
  <c r="G90" i="15"/>
  <c r="E90" i="15"/>
  <c r="D90" i="15"/>
  <c r="S90" i="15" s="1"/>
  <c r="U90" i="15" s="1"/>
  <c r="C90" i="15"/>
  <c r="B90" i="15"/>
  <c r="Y89" i="15"/>
  <c r="X89" i="15"/>
  <c r="G89" i="15"/>
  <c r="E89" i="15"/>
  <c r="D89" i="15"/>
  <c r="C89" i="15"/>
  <c r="M89" i="15" s="1"/>
  <c r="B89" i="15"/>
  <c r="Y88" i="15"/>
  <c r="X88" i="15"/>
  <c r="G88" i="15"/>
  <c r="E88" i="15"/>
  <c r="H88" i="15" s="1"/>
  <c r="I88" i="15" s="1"/>
  <c r="D88" i="15"/>
  <c r="C88" i="15"/>
  <c r="B88" i="15"/>
  <c r="Y87" i="15"/>
  <c r="X87" i="15"/>
  <c r="G87" i="15"/>
  <c r="E87" i="15"/>
  <c r="D87" i="15"/>
  <c r="C87" i="15"/>
  <c r="B87" i="15"/>
  <c r="Y86" i="15"/>
  <c r="X86" i="15"/>
  <c r="G86" i="15"/>
  <c r="E86" i="15"/>
  <c r="D86" i="15"/>
  <c r="C86" i="15"/>
  <c r="B86" i="15"/>
  <c r="Y85" i="15"/>
  <c r="X85" i="15"/>
  <c r="G85" i="15"/>
  <c r="E85" i="15"/>
  <c r="D85" i="15"/>
  <c r="C85" i="15"/>
  <c r="B85" i="15"/>
  <c r="Y84" i="15"/>
  <c r="X84" i="15"/>
  <c r="G84" i="15"/>
  <c r="E84" i="15"/>
  <c r="D84" i="15"/>
  <c r="C84" i="15"/>
  <c r="B84" i="15"/>
  <c r="Y83" i="15"/>
  <c r="X83" i="15"/>
  <c r="J83" i="15"/>
  <c r="G83" i="15"/>
  <c r="E83" i="15"/>
  <c r="D83" i="15"/>
  <c r="C83" i="15"/>
  <c r="B83" i="15"/>
  <c r="Y82" i="15"/>
  <c r="X82" i="15"/>
  <c r="G82" i="15"/>
  <c r="E82" i="15"/>
  <c r="D82" i="15"/>
  <c r="C82" i="15"/>
  <c r="B82" i="15"/>
  <c r="Y81" i="15"/>
  <c r="X81" i="15"/>
  <c r="G81" i="15"/>
  <c r="E81" i="15"/>
  <c r="D81" i="15"/>
  <c r="T81" i="15" s="1"/>
  <c r="C81" i="15"/>
  <c r="B81" i="15"/>
  <c r="Y80" i="15"/>
  <c r="X80" i="15"/>
  <c r="G80" i="15"/>
  <c r="E80" i="15"/>
  <c r="D80" i="15"/>
  <c r="C80" i="15"/>
  <c r="B80" i="15"/>
  <c r="Y79" i="15"/>
  <c r="X79" i="15"/>
  <c r="G79" i="15"/>
  <c r="E79" i="15"/>
  <c r="D79" i="15"/>
  <c r="C79" i="15"/>
  <c r="B79" i="15"/>
  <c r="Y78" i="15"/>
  <c r="X78" i="15"/>
  <c r="G78" i="15"/>
  <c r="E78" i="15"/>
  <c r="S78" i="15" s="1"/>
  <c r="D78" i="15"/>
  <c r="C78" i="15"/>
  <c r="B78" i="15"/>
  <c r="Y77" i="15"/>
  <c r="X77" i="15"/>
  <c r="G77" i="15"/>
  <c r="E77" i="15"/>
  <c r="D77" i="15"/>
  <c r="C77" i="15"/>
  <c r="B77" i="15"/>
  <c r="Y76" i="15"/>
  <c r="X76" i="15"/>
  <c r="G76" i="15"/>
  <c r="E76" i="15"/>
  <c r="D76" i="15"/>
  <c r="C76" i="15"/>
  <c r="B76" i="15"/>
  <c r="Y75" i="15"/>
  <c r="X75" i="15"/>
  <c r="G75" i="15"/>
  <c r="E75" i="15"/>
  <c r="T75" i="15" s="1"/>
  <c r="D75" i="15"/>
  <c r="C75" i="15"/>
  <c r="K75" i="15" s="1"/>
  <c r="B75" i="15"/>
  <c r="Y74" i="15"/>
  <c r="X74" i="15"/>
  <c r="G74" i="15"/>
  <c r="E74" i="15"/>
  <c r="D74" i="15"/>
  <c r="C74" i="15"/>
  <c r="B74" i="15"/>
  <c r="Y73" i="15"/>
  <c r="X73" i="15"/>
  <c r="G73" i="15"/>
  <c r="E73" i="15"/>
  <c r="D73" i="15"/>
  <c r="C73" i="15"/>
  <c r="B73" i="15"/>
  <c r="Y72" i="15"/>
  <c r="X72" i="15"/>
  <c r="G72" i="15"/>
  <c r="E72" i="15"/>
  <c r="M72" i="15" s="1"/>
  <c r="D72" i="15"/>
  <c r="C72" i="15"/>
  <c r="B72" i="15"/>
  <c r="Y71" i="15"/>
  <c r="X71" i="15"/>
  <c r="G71" i="15"/>
  <c r="E71" i="15"/>
  <c r="D71" i="15"/>
  <c r="S71" i="15" s="1"/>
  <c r="C71" i="15"/>
  <c r="B71" i="15"/>
  <c r="Y70" i="15"/>
  <c r="X70" i="15"/>
  <c r="G70" i="15"/>
  <c r="E70" i="15"/>
  <c r="D70" i="15"/>
  <c r="C70" i="15"/>
  <c r="B70" i="15"/>
  <c r="Y69" i="15"/>
  <c r="X69" i="15"/>
  <c r="G69" i="15"/>
  <c r="E69" i="15"/>
  <c r="D69" i="15"/>
  <c r="C69" i="15"/>
  <c r="B69" i="15"/>
  <c r="Y68" i="15"/>
  <c r="X68" i="15"/>
  <c r="G68" i="15"/>
  <c r="E68" i="15"/>
  <c r="D68" i="15"/>
  <c r="C68" i="15"/>
  <c r="B68" i="15"/>
  <c r="Y67" i="15"/>
  <c r="X67" i="15"/>
  <c r="G67" i="15"/>
  <c r="E67" i="15"/>
  <c r="D67" i="15"/>
  <c r="C67" i="15"/>
  <c r="B67" i="15"/>
  <c r="Y66" i="15"/>
  <c r="X66" i="15"/>
  <c r="G66" i="15"/>
  <c r="E66" i="15"/>
  <c r="D66" i="15"/>
  <c r="C66" i="15"/>
  <c r="P66" i="15" s="1"/>
  <c r="B66" i="15"/>
  <c r="Y65" i="15"/>
  <c r="X65" i="15"/>
  <c r="G65" i="15"/>
  <c r="E65" i="15"/>
  <c r="D65" i="15"/>
  <c r="C65" i="15"/>
  <c r="B65" i="15"/>
  <c r="Y64" i="15"/>
  <c r="X64" i="15"/>
  <c r="G64" i="15"/>
  <c r="E64" i="15"/>
  <c r="D64" i="15"/>
  <c r="C64" i="15"/>
  <c r="B64" i="15"/>
  <c r="Y63" i="15"/>
  <c r="X63" i="15"/>
  <c r="G63" i="15"/>
  <c r="E63" i="15"/>
  <c r="D63" i="15"/>
  <c r="C63" i="15"/>
  <c r="B63" i="15"/>
  <c r="Y62" i="15"/>
  <c r="X62" i="15"/>
  <c r="G62" i="15"/>
  <c r="E62" i="15"/>
  <c r="D62" i="15"/>
  <c r="C62" i="15"/>
  <c r="B62" i="15"/>
  <c r="Y61" i="15"/>
  <c r="X61" i="15"/>
  <c r="G61" i="15"/>
  <c r="E61" i="15"/>
  <c r="D61" i="15"/>
  <c r="C61" i="15"/>
  <c r="P61" i="15" s="1"/>
  <c r="B61" i="15"/>
  <c r="Y60" i="15"/>
  <c r="X60" i="15"/>
  <c r="G60" i="15"/>
  <c r="E60" i="15"/>
  <c r="D60" i="15"/>
  <c r="C60" i="15"/>
  <c r="B60" i="15"/>
  <c r="Y59" i="15"/>
  <c r="X59" i="15"/>
  <c r="G59" i="15"/>
  <c r="E59" i="15"/>
  <c r="D59" i="15"/>
  <c r="N59" i="15" s="1"/>
  <c r="C59" i="15"/>
  <c r="B59" i="15"/>
  <c r="Y58" i="15"/>
  <c r="X58" i="15"/>
  <c r="G58" i="15"/>
  <c r="E58" i="15"/>
  <c r="D58" i="15"/>
  <c r="C58" i="15"/>
  <c r="B58" i="15"/>
  <c r="Y57" i="15"/>
  <c r="X57" i="15"/>
  <c r="G57" i="15"/>
  <c r="E57" i="15"/>
  <c r="D57" i="15"/>
  <c r="C57" i="15"/>
  <c r="B57" i="15"/>
  <c r="Y56" i="15"/>
  <c r="X56" i="15"/>
  <c r="G56" i="15"/>
  <c r="E56" i="15"/>
  <c r="D56" i="15"/>
  <c r="C56" i="15"/>
  <c r="B56" i="15"/>
  <c r="Y55" i="15"/>
  <c r="X55" i="15"/>
  <c r="G55" i="15"/>
  <c r="E55" i="15"/>
  <c r="D55" i="15"/>
  <c r="C55" i="15"/>
  <c r="B55" i="15"/>
  <c r="Y54" i="15"/>
  <c r="X54" i="15"/>
  <c r="G54" i="15"/>
  <c r="E54" i="15"/>
  <c r="D54" i="15"/>
  <c r="C54" i="15"/>
  <c r="B54" i="15"/>
  <c r="Y53" i="15"/>
  <c r="X53" i="15"/>
  <c r="G53" i="15"/>
  <c r="E53" i="15"/>
  <c r="D53" i="15"/>
  <c r="C53" i="15"/>
  <c r="B53" i="15"/>
  <c r="Y52" i="15"/>
  <c r="X52" i="15"/>
  <c r="G52" i="15"/>
  <c r="E52" i="15"/>
  <c r="D52" i="15"/>
  <c r="C52" i="15"/>
  <c r="B52" i="15"/>
  <c r="Y51" i="15"/>
  <c r="X51" i="15"/>
  <c r="G51" i="15"/>
  <c r="E51" i="15"/>
  <c r="D51" i="15"/>
  <c r="C51" i="15"/>
  <c r="B51" i="15"/>
  <c r="Y50" i="15"/>
  <c r="X50" i="15"/>
  <c r="G50" i="15"/>
  <c r="E50" i="15"/>
  <c r="D50" i="15"/>
  <c r="C50" i="15"/>
  <c r="B50" i="15"/>
  <c r="Y49" i="15"/>
  <c r="X49" i="15"/>
  <c r="G49" i="15"/>
  <c r="E49" i="15"/>
  <c r="D49" i="15"/>
  <c r="S49" i="15" s="1"/>
  <c r="C49" i="15"/>
  <c r="B49" i="15"/>
  <c r="Y48" i="15"/>
  <c r="X48" i="15"/>
  <c r="G48" i="15"/>
  <c r="E48" i="15"/>
  <c r="T48" i="15" s="1"/>
  <c r="D48" i="15"/>
  <c r="C48" i="15"/>
  <c r="B48" i="15"/>
  <c r="Y47" i="15"/>
  <c r="X47" i="15"/>
  <c r="G47" i="15"/>
  <c r="E47" i="15"/>
  <c r="D47" i="15"/>
  <c r="C47" i="15"/>
  <c r="J47" i="15" s="1"/>
  <c r="B47" i="15"/>
  <c r="Y46" i="15"/>
  <c r="X46" i="15"/>
  <c r="G46" i="15"/>
  <c r="E46" i="15"/>
  <c r="H46" i="15" s="1"/>
  <c r="I46" i="15" s="1"/>
  <c r="D46" i="15"/>
  <c r="C46" i="15"/>
  <c r="B46" i="15"/>
  <c r="Y45" i="15"/>
  <c r="X45" i="15"/>
  <c r="P45" i="15"/>
  <c r="G45" i="15"/>
  <c r="E45" i="15"/>
  <c r="D45" i="15"/>
  <c r="C45" i="15"/>
  <c r="J45" i="15" s="1"/>
  <c r="B45" i="15"/>
  <c r="Y44" i="15"/>
  <c r="X44" i="15"/>
  <c r="G44" i="15"/>
  <c r="E44" i="15"/>
  <c r="D44" i="15"/>
  <c r="C44" i="15"/>
  <c r="H44" i="15" s="1"/>
  <c r="I44" i="15" s="1"/>
  <c r="B44" i="15"/>
  <c r="Y43" i="15"/>
  <c r="X43" i="15"/>
  <c r="G43" i="15"/>
  <c r="E43" i="15"/>
  <c r="D43" i="15"/>
  <c r="C43" i="15"/>
  <c r="B43" i="15"/>
  <c r="Y42" i="15"/>
  <c r="X42" i="15"/>
  <c r="G42" i="15"/>
  <c r="E42" i="15"/>
  <c r="D42" i="15"/>
  <c r="J42" i="15" s="1"/>
  <c r="C42" i="15"/>
  <c r="B42" i="15"/>
  <c r="Y41" i="15"/>
  <c r="X41" i="15"/>
  <c r="G41" i="15"/>
  <c r="E41" i="15"/>
  <c r="S41" i="15" s="1"/>
  <c r="U41" i="15" s="1"/>
  <c r="D41" i="15"/>
  <c r="C41" i="15"/>
  <c r="B41" i="15"/>
  <c r="Y40" i="15"/>
  <c r="X40" i="15"/>
  <c r="G40" i="15"/>
  <c r="E40" i="15"/>
  <c r="T40" i="15" s="1"/>
  <c r="D40" i="15"/>
  <c r="C40" i="15"/>
  <c r="B40" i="15"/>
  <c r="Y39" i="15"/>
  <c r="X39" i="15"/>
  <c r="G39" i="15"/>
  <c r="E39" i="15"/>
  <c r="D39" i="15"/>
  <c r="C39" i="15"/>
  <c r="B39" i="15"/>
  <c r="Y38" i="15"/>
  <c r="X38" i="15"/>
  <c r="G38" i="15"/>
  <c r="E38" i="15"/>
  <c r="D38" i="15"/>
  <c r="N38" i="15" s="1"/>
  <c r="C38" i="15"/>
  <c r="B38" i="15"/>
  <c r="Y37" i="15"/>
  <c r="X37" i="15"/>
  <c r="G37" i="15"/>
  <c r="E37" i="15"/>
  <c r="D37" i="15"/>
  <c r="C37" i="15"/>
  <c r="B37" i="15"/>
  <c r="Y36" i="15"/>
  <c r="X36" i="15"/>
  <c r="G36" i="15"/>
  <c r="E36" i="15"/>
  <c r="D36" i="15"/>
  <c r="C36" i="15"/>
  <c r="B36" i="15"/>
  <c r="Y35" i="15"/>
  <c r="X35" i="15"/>
  <c r="G35" i="15"/>
  <c r="E35" i="15"/>
  <c r="D35" i="15"/>
  <c r="C35" i="15"/>
  <c r="M35" i="15" s="1"/>
  <c r="B35" i="15"/>
  <c r="Y34" i="15"/>
  <c r="X34" i="15"/>
  <c r="G34" i="15"/>
  <c r="E34" i="15"/>
  <c r="D34" i="15"/>
  <c r="C34" i="15"/>
  <c r="B34" i="15"/>
  <c r="Y33" i="15"/>
  <c r="X33" i="15"/>
  <c r="G33" i="15"/>
  <c r="E33" i="15"/>
  <c r="D33" i="15"/>
  <c r="C33" i="15"/>
  <c r="B33" i="15"/>
  <c r="Y32" i="15"/>
  <c r="X32" i="15"/>
  <c r="G32" i="15"/>
  <c r="E32" i="15"/>
  <c r="D32" i="15"/>
  <c r="C32" i="15"/>
  <c r="B32" i="15"/>
  <c r="Y31" i="15"/>
  <c r="X31" i="15"/>
  <c r="G31" i="15"/>
  <c r="E31" i="15"/>
  <c r="D31" i="15"/>
  <c r="C31" i="15"/>
  <c r="B31" i="15"/>
  <c r="Y30" i="15"/>
  <c r="X30" i="15"/>
  <c r="G30" i="15"/>
  <c r="E30" i="15"/>
  <c r="D30" i="15"/>
  <c r="C30" i="15"/>
  <c r="B30" i="15"/>
  <c r="Y29" i="15"/>
  <c r="X29" i="15"/>
  <c r="G29" i="15"/>
  <c r="E29" i="15"/>
  <c r="D29" i="15"/>
  <c r="T29" i="15" s="1"/>
  <c r="V29" i="15" s="1"/>
  <c r="AD29" i="15" s="1"/>
  <c r="C29" i="15"/>
  <c r="B29" i="15"/>
  <c r="Y28" i="15"/>
  <c r="X28" i="15"/>
  <c r="J28" i="15"/>
  <c r="L28" i="15" s="1"/>
  <c r="G28" i="15"/>
  <c r="E28" i="15"/>
  <c r="D28" i="15"/>
  <c r="K28" i="15" s="1"/>
  <c r="C28" i="15"/>
  <c r="B28" i="15"/>
  <c r="Y27" i="15"/>
  <c r="X27" i="15"/>
  <c r="K27" i="15"/>
  <c r="G27" i="15"/>
  <c r="E27" i="15"/>
  <c r="D27" i="15"/>
  <c r="C27" i="15"/>
  <c r="B27" i="15"/>
  <c r="Y26" i="15"/>
  <c r="X26" i="15"/>
  <c r="G26" i="15"/>
  <c r="E26" i="15"/>
  <c r="D26" i="15"/>
  <c r="C26" i="15"/>
  <c r="B26" i="15"/>
  <c r="Y25" i="15"/>
  <c r="X25" i="15"/>
  <c r="G25" i="15"/>
  <c r="E25" i="15"/>
  <c r="D25" i="15"/>
  <c r="S25" i="15" s="1"/>
  <c r="C25" i="15"/>
  <c r="B25" i="15"/>
  <c r="Y24" i="15"/>
  <c r="X24" i="15"/>
  <c r="G24" i="15"/>
  <c r="E24" i="15"/>
  <c r="D24" i="15"/>
  <c r="J24" i="15" s="1"/>
  <c r="C24" i="15"/>
  <c r="B24" i="15"/>
  <c r="Y23" i="15"/>
  <c r="X23" i="15"/>
  <c r="G23" i="15"/>
  <c r="E23" i="15"/>
  <c r="S23" i="15" s="1"/>
  <c r="U23" i="15" s="1"/>
  <c r="D23" i="15"/>
  <c r="C23" i="15"/>
  <c r="J23" i="15" s="1"/>
  <c r="B23" i="15"/>
  <c r="Y22" i="15"/>
  <c r="X22" i="15"/>
  <c r="G22" i="15"/>
  <c r="E22" i="15"/>
  <c r="D22" i="15"/>
  <c r="C22" i="15"/>
  <c r="B22" i="15"/>
  <c r="Y21" i="15"/>
  <c r="X21" i="15"/>
  <c r="G21" i="15"/>
  <c r="E21" i="15"/>
  <c r="D21" i="15"/>
  <c r="C21" i="15"/>
  <c r="B21" i="15"/>
  <c r="Y20" i="15"/>
  <c r="X20" i="15"/>
  <c r="G20" i="15"/>
  <c r="E20" i="15"/>
  <c r="D20" i="15"/>
  <c r="C20" i="15"/>
  <c r="B20" i="15"/>
  <c r="Y19" i="15"/>
  <c r="X19" i="15"/>
  <c r="G19" i="15"/>
  <c r="E19" i="15"/>
  <c r="D19" i="15"/>
  <c r="C19" i="15"/>
  <c r="B19" i="15"/>
  <c r="Y18" i="15"/>
  <c r="X18" i="15"/>
  <c r="G18" i="15"/>
  <c r="E18" i="15"/>
  <c r="D18" i="15"/>
  <c r="C18" i="15"/>
  <c r="B18" i="15"/>
  <c r="Y17" i="15"/>
  <c r="X17" i="15"/>
  <c r="G17" i="15"/>
  <c r="E17" i="15"/>
  <c r="D17" i="15"/>
  <c r="C17" i="15"/>
  <c r="B17" i="15"/>
  <c r="Y16" i="15"/>
  <c r="X16" i="15"/>
  <c r="G16" i="15"/>
  <c r="E16" i="15"/>
  <c r="D16" i="15"/>
  <c r="C16" i="15"/>
  <c r="B16" i="15"/>
  <c r="Y15" i="15"/>
  <c r="X15" i="15"/>
  <c r="G15" i="15"/>
  <c r="E15" i="15"/>
  <c r="D15" i="15"/>
  <c r="C15" i="15"/>
  <c r="B15" i="15"/>
  <c r="Y14" i="15"/>
  <c r="X14" i="15"/>
  <c r="G14" i="15"/>
  <c r="E14" i="15"/>
  <c r="D14" i="15"/>
  <c r="C14" i="15"/>
  <c r="B14" i="15"/>
  <c r="Y13" i="15"/>
  <c r="X13" i="15"/>
  <c r="G13" i="15"/>
  <c r="E13" i="15"/>
  <c r="D13" i="15"/>
  <c r="C13" i="15"/>
  <c r="B13" i="15"/>
  <c r="Y12" i="15"/>
  <c r="X12" i="15"/>
  <c r="G12" i="15"/>
  <c r="E12" i="15"/>
  <c r="D12" i="15"/>
  <c r="C12" i="15"/>
  <c r="B12" i="15"/>
  <c r="Y11" i="15"/>
  <c r="X11" i="15"/>
  <c r="G11" i="15"/>
  <c r="E11" i="15"/>
  <c r="D11" i="15"/>
  <c r="C11" i="15"/>
  <c r="B11" i="15"/>
  <c r="Y10" i="15"/>
  <c r="X10" i="15"/>
  <c r="G10" i="15"/>
  <c r="E10" i="15"/>
  <c r="T10" i="15" s="1"/>
  <c r="D10" i="15"/>
  <c r="C10" i="15"/>
  <c r="B10" i="15"/>
  <c r="Y9" i="15"/>
  <c r="X9" i="15"/>
  <c r="G9" i="15"/>
  <c r="E9" i="15"/>
  <c r="D9" i="15"/>
  <c r="C9" i="15"/>
  <c r="B9" i="15"/>
  <c r="Y8" i="15"/>
  <c r="X8" i="15"/>
  <c r="G8" i="15"/>
  <c r="E8" i="15"/>
  <c r="D8" i="15"/>
  <c r="C8" i="15"/>
  <c r="B8" i="15"/>
  <c r="Y7" i="15"/>
  <c r="X7" i="15"/>
  <c r="G7" i="15"/>
  <c r="E7" i="15"/>
  <c r="D7" i="15"/>
  <c r="C7" i="15"/>
  <c r="B7" i="15"/>
  <c r="Y6" i="15"/>
  <c r="X6" i="15"/>
  <c r="G6" i="15"/>
  <c r="E6" i="15"/>
  <c r="D6" i="15"/>
  <c r="C6" i="15"/>
  <c r="B6" i="15"/>
  <c r="D1168" i="14"/>
  <c r="C1168" i="14"/>
  <c r="B1168" i="14"/>
  <c r="A1168" i="14"/>
  <c r="E1168" i="14" s="1"/>
  <c r="F1168" i="14" s="1"/>
  <c r="D1167" i="14"/>
  <c r="C1167" i="14"/>
  <c r="B1167" i="14"/>
  <c r="A1167" i="14"/>
  <c r="E1167" i="14" s="1"/>
  <c r="F1167" i="14" s="1"/>
  <c r="H1166" i="14"/>
  <c r="E1166" i="14"/>
  <c r="F1166" i="14" s="1"/>
  <c r="D1166" i="14"/>
  <c r="C1166" i="14"/>
  <c r="B1166" i="14"/>
  <c r="A1166" i="14"/>
  <c r="D1165" i="14"/>
  <c r="C1165" i="14"/>
  <c r="B1165" i="14"/>
  <c r="A1165" i="14"/>
  <c r="E1165" i="14" s="1"/>
  <c r="F1165" i="14" s="1"/>
  <c r="D1164" i="14"/>
  <c r="C1164" i="14"/>
  <c r="B1164" i="14"/>
  <c r="A1164" i="14"/>
  <c r="E1164" i="14" s="1"/>
  <c r="F1164" i="14" s="1"/>
  <c r="D1163" i="14"/>
  <c r="C1163" i="14"/>
  <c r="B1163" i="14"/>
  <c r="A1163" i="14"/>
  <c r="E1163" i="14" s="1"/>
  <c r="F1163" i="14" s="1"/>
  <c r="D1162" i="14"/>
  <c r="C1162" i="14"/>
  <c r="B1162" i="14"/>
  <c r="A1162" i="14"/>
  <c r="E1162" i="14" s="1"/>
  <c r="F1162" i="14" s="1"/>
  <c r="E1161" i="14"/>
  <c r="F1161" i="14" s="1"/>
  <c r="D1161" i="14"/>
  <c r="C1161" i="14"/>
  <c r="B1161" i="14"/>
  <c r="A1161" i="14"/>
  <c r="D1160" i="14"/>
  <c r="C1160" i="14"/>
  <c r="B1160" i="14"/>
  <c r="A1160" i="14"/>
  <c r="E1160" i="14" s="1"/>
  <c r="F1160" i="14" s="1"/>
  <c r="F1159" i="14"/>
  <c r="I1159" i="14" s="1"/>
  <c r="D1159" i="14"/>
  <c r="C1159" i="14"/>
  <c r="B1159" i="14"/>
  <c r="A1159" i="14"/>
  <c r="E1159" i="14" s="1"/>
  <c r="E1158" i="14"/>
  <c r="F1158" i="14" s="1"/>
  <c r="D1158" i="14"/>
  <c r="C1158" i="14"/>
  <c r="B1158" i="14"/>
  <c r="A1158" i="14"/>
  <c r="D1157" i="14"/>
  <c r="C1157" i="14"/>
  <c r="B1157" i="14"/>
  <c r="A1157" i="14"/>
  <c r="E1157" i="14" s="1"/>
  <c r="F1157" i="14" s="1"/>
  <c r="D1156" i="14"/>
  <c r="C1156" i="14"/>
  <c r="B1156" i="14"/>
  <c r="A1156" i="14"/>
  <c r="E1156" i="14" s="1"/>
  <c r="F1156" i="14" s="1"/>
  <c r="D1155" i="14"/>
  <c r="C1155" i="14"/>
  <c r="B1155" i="14"/>
  <c r="A1155" i="14"/>
  <c r="E1155" i="14" s="1"/>
  <c r="F1155" i="14" s="1"/>
  <c r="D1154" i="14"/>
  <c r="C1154" i="14"/>
  <c r="B1154" i="14"/>
  <c r="A1154" i="14"/>
  <c r="E1154" i="14" s="1"/>
  <c r="F1154" i="14" s="1"/>
  <c r="D1153" i="14"/>
  <c r="C1153" i="14"/>
  <c r="B1153" i="14"/>
  <c r="A1153" i="14"/>
  <c r="E1153" i="14" s="1"/>
  <c r="F1153" i="14" s="1"/>
  <c r="D1152" i="14"/>
  <c r="C1152" i="14"/>
  <c r="B1152" i="14"/>
  <c r="A1152" i="14"/>
  <c r="E1152" i="14" s="1"/>
  <c r="F1152" i="14" s="1"/>
  <c r="D1151" i="14"/>
  <c r="C1151" i="14"/>
  <c r="B1151" i="14"/>
  <c r="A1151" i="14"/>
  <c r="E1151" i="14" s="1"/>
  <c r="F1151" i="14" s="1"/>
  <c r="D1150" i="14"/>
  <c r="C1150" i="14"/>
  <c r="B1150" i="14"/>
  <c r="A1150" i="14"/>
  <c r="E1150" i="14" s="1"/>
  <c r="F1150" i="14" s="1"/>
  <c r="D1149" i="14"/>
  <c r="C1149" i="14"/>
  <c r="B1149" i="14"/>
  <c r="A1149" i="14"/>
  <c r="E1149" i="14" s="1"/>
  <c r="F1149" i="14" s="1"/>
  <c r="I1149" i="14" s="1"/>
  <c r="E1148" i="14"/>
  <c r="F1148" i="14" s="1"/>
  <c r="D1148" i="14"/>
  <c r="C1148" i="14"/>
  <c r="B1148" i="14"/>
  <c r="A1148" i="14"/>
  <c r="D1147" i="14"/>
  <c r="C1147" i="14"/>
  <c r="B1147" i="14"/>
  <c r="A1147" i="14"/>
  <c r="E1147" i="14" s="1"/>
  <c r="F1147" i="14" s="1"/>
  <c r="D1146" i="14"/>
  <c r="C1146" i="14"/>
  <c r="B1146" i="14"/>
  <c r="A1146" i="14"/>
  <c r="E1146" i="14" s="1"/>
  <c r="F1146" i="14" s="1"/>
  <c r="D1145" i="14"/>
  <c r="C1145" i="14"/>
  <c r="B1145" i="14"/>
  <c r="A1145" i="14"/>
  <c r="E1145" i="14" s="1"/>
  <c r="F1145" i="14" s="1"/>
  <c r="G1144" i="14"/>
  <c r="D1144" i="14"/>
  <c r="C1144" i="14"/>
  <c r="B1144" i="14"/>
  <c r="A1144" i="14"/>
  <c r="E1144" i="14" s="1"/>
  <c r="F1144" i="14" s="1"/>
  <c r="I1143" i="14"/>
  <c r="D1143" i="14"/>
  <c r="C1143" i="14"/>
  <c r="B1143" i="14"/>
  <c r="A1143" i="14"/>
  <c r="E1143" i="14" s="1"/>
  <c r="F1143" i="14" s="1"/>
  <c r="F1142" i="14"/>
  <c r="H1142" i="14" s="1"/>
  <c r="D1142" i="14"/>
  <c r="C1142" i="14"/>
  <c r="B1142" i="14"/>
  <c r="A1142" i="14"/>
  <c r="E1142" i="14" s="1"/>
  <c r="D1141" i="14"/>
  <c r="C1141" i="14"/>
  <c r="B1141" i="14"/>
  <c r="A1141" i="14"/>
  <c r="E1141" i="14" s="1"/>
  <c r="F1141" i="14" s="1"/>
  <c r="I1141" i="14" s="1"/>
  <c r="D1140" i="14"/>
  <c r="C1140" i="14"/>
  <c r="B1140" i="14"/>
  <c r="A1140" i="14"/>
  <c r="E1140" i="14" s="1"/>
  <c r="F1140" i="14" s="1"/>
  <c r="E1139" i="14"/>
  <c r="F1139" i="14" s="1"/>
  <c r="D1139" i="14"/>
  <c r="C1139" i="14"/>
  <c r="B1139" i="14"/>
  <c r="A1139" i="14"/>
  <c r="D1138" i="14"/>
  <c r="C1138" i="14"/>
  <c r="B1138" i="14"/>
  <c r="A1138" i="14"/>
  <c r="E1138" i="14" s="1"/>
  <c r="F1138" i="14" s="1"/>
  <c r="H1138" i="14" s="1"/>
  <c r="D1137" i="14"/>
  <c r="C1137" i="14"/>
  <c r="B1137" i="14"/>
  <c r="A1137" i="14"/>
  <c r="E1137" i="14" s="1"/>
  <c r="F1137" i="14" s="1"/>
  <c r="G1137" i="14" s="1"/>
  <c r="D1136" i="14"/>
  <c r="C1136" i="14"/>
  <c r="B1136" i="14"/>
  <c r="A1136" i="14"/>
  <c r="E1136" i="14" s="1"/>
  <c r="F1136" i="14" s="1"/>
  <c r="D1135" i="14"/>
  <c r="C1135" i="14"/>
  <c r="B1135" i="14"/>
  <c r="A1135" i="14"/>
  <c r="E1135" i="14" s="1"/>
  <c r="F1135" i="14" s="1"/>
  <c r="D1134" i="14"/>
  <c r="C1134" i="14"/>
  <c r="B1134" i="14"/>
  <c r="A1134" i="14"/>
  <c r="E1134" i="14" s="1"/>
  <c r="F1134" i="14" s="1"/>
  <c r="D1133" i="14"/>
  <c r="C1133" i="14"/>
  <c r="B1133" i="14"/>
  <c r="A1133" i="14"/>
  <c r="E1133" i="14" s="1"/>
  <c r="F1133" i="14" s="1"/>
  <c r="D1132" i="14"/>
  <c r="C1132" i="14"/>
  <c r="B1132" i="14"/>
  <c r="A1132" i="14"/>
  <c r="E1132" i="14" s="1"/>
  <c r="F1132" i="14" s="1"/>
  <c r="D1131" i="14"/>
  <c r="C1131" i="14"/>
  <c r="B1131" i="14"/>
  <c r="A1131" i="14"/>
  <c r="E1131" i="14" s="1"/>
  <c r="F1131" i="14" s="1"/>
  <c r="D1130" i="14"/>
  <c r="C1130" i="14"/>
  <c r="B1130" i="14"/>
  <c r="A1130" i="14"/>
  <c r="E1130" i="14" s="1"/>
  <c r="F1130" i="14" s="1"/>
  <c r="I1130" i="14" s="1"/>
  <c r="D1129" i="14"/>
  <c r="C1129" i="14"/>
  <c r="B1129" i="14"/>
  <c r="A1129" i="14"/>
  <c r="E1129" i="14" s="1"/>
  <c r="F1129" i="14" s="1"/>
  <c r="G1129" i="14" s="1"/>
  <c r="D1128" i="14"/>
  <c r="C1128" i="14"/>
  <c r="B1128" i="14"/>
  <c r="A1128" i="14"/>
  <c r="E1128" i="14" s="1"/>
  <c r="F1128" i="14" s="1"/>
  <c r="G1127" i="14"/>
  <c r="E1127" i="14"/>
  <c r="F1127" i="14" s="1"/>
  <c r="D1127" i="14"/>
  <c r="C1127" i="14"/>
  <c r="B1127" i="14"/>
  <c r="A1127" i="14"/>
  <c r="D1126" i="14"/>
  <c r="C1126" i="14"/>
  <c r="B1126" i="14"/>
  <c r="A1126" i="14"/>
  <c r="E1126" i="14" s="1"/>
  <c r="F1126" i="14" s="1"/>
  <c r="D1125" i="14"/>
  <c r="C1125" i="14"/>
  <c r="B1125" i="14"/>
  <c r="A1125" i="14"/>
  <c r="E1125" i="14" s="1"/>
  <c r="F1125" i="14" s="1"/>
  <c r="D1124" i="14"/>
  <c r="C1124" i="14"/>
  <c r="B1124" i="14"/>
  <c r="A1124" i="14"/>
  <c r="E1124" i="14" s="1"/>
  <c r="F1124" i="14" s="1"/>
  <c r="G1124" i="14" s="1"/>
  <c r="D1123" i="14"/>
  <c r="C1123" i="14"/>
  <c r="B1123" i="14"/>
  <c r="A1123" i="14"/>
  <c r="E1123" i="14" s="1"/>
  <c r="F1123" i="14" s="1"/>
  <c r="I1122" i="14"/>
  <c r="D1122" i="14"/>
  <c r="C1122" i="14"/>
  <c r="B1122" i="14"/>
  <c r="A1122" i="14"/>
  <c r="E1122" i="14" s="1"/>
  <c r="F1122" i="14" s="1"/>
  <c r="E1121" i="14"/>
  <c r="F1121" i="14" s="1"/>
  <c r="H1121" i="14" s="1"/>
  <c r="D1121" i="14"/>
  <c r="C1121" i="14"/>
  <c r="B1121" i="14"/>
  <c r="A1121" i="14"/>
  <c r="D1120" i="14"/>
  <c r="C1120" i="14"/>
  <c r="B1120" i="14"/>
  <c r="A1120" i="14"/>
  <c r="E1120" i="14" s="1"/>
  <c r="F1120" i="14" s="1"/>
  <c r="D1119" i="14"/>
  <c r="C1119" i="14"/>
  <c r="B1119" i="14"/>
  <c r="A1119" i="14"/>
  <c r="E1119" i="14" s="1"/>
  <c r="F1119" i="14" s="1"/>
  <c r="D1118" i="14"/>
  <c r="C1118" i="14"/>
  <c r="B1118" i="14"/>
  <c r="A1118" i="14"/>
  <c r="E1118" i="14" s="1"/>
  <c r="F1118" i="14" s="1"/>
  <c r="D1117" i="14"/>
  <c r="C1117" i="14"/>
  <c r="B1117" i="14"/>
  <c r="A1117" i="14"/>
  <c r="E1117" i="14" s="1"/>
  <c r="F1117" i="14" s="1"/>
  <c r="I1117" i="14" s="1"/>
  <c r="D1116" i="14"/>
  <c r="C1116" i="14"/>
  <c r="B1116" i="14"/>
  <c r="A1116" i="14"/>
  <c r="E1116" i="14" s="1"/>
  <c r="F1116" i="14" s="1"/>
  <c r="I1116" i="14" s="1"/>
  <c r="D1115" i="14"/>
  <c r="C1115" i="14"/>
  <c r="B1115" i="14"/>
  <c r="A1115" i="14"/>
  <c r="E1115" i="14" s="1"/>
  <c r="F1115" i="14" s="1"/>
  <c r="D1114" i="14"/>
  <c r="C1114" i="14"/>
  <c r="B1114" i="14"/>
  <c r="A1114" i="14"/>
  <c r="E1114" i="14" s="1"/>
  <c r="F1114" i="14" s="1"/>
  <c r="I1114" i="14" s="1"/>
  <c r="D1113" i="14"/>
  <c r="C1113" i="14"/>
  <c r="B1113" i="14"/>
  <c r="A1113" i="14"/>
  <c r="E1113" i="14" s="1"/>
  <c r="F1113" i="14" s="1"/>
  <c r="D1112" i="14"/>
  <c r="C1112" i="14"/>
  <c r="B1112" i="14"/>
  <c r="A1112" i="14"/>
  <c r="E1112" i="14" s="1"/>
  <c r="F1112" i="14" s="1"/>
  <c r="E1111" i="14"/>
  <c r="F1111" i="14" s="1"/>
  <c r="D1111" i="14"/>
  <c r="C1111" i="14"/>
  <c r="B1111" i="14"/>
  <c r="A1111" i="14"/>
  <c r="D1110" i="14"/>
  <c r="C1110" i="14"/>
  <c r="B1110" i="14"/>
  <c r="A1110" i="14"/>
  <c r="E1110" i="14" s="1"/>
  <c r="F1110" i="14" s="1"/>
  <c r="H1110" i="14" s="1"/>
  <c r="D1109" i="14"/>
  <c r="C1109" i="14"/>
  <c r="B1109" i="14"/>
  <c r="A1109" i="14"/>
  <c r="E1109" i="14" s="1"/>
  <c r="F1109" i="14" s="1"/>
  <c r="I1109" i="14" s="1"/>
  <c r="G1108" i="14"/>
  <c r="D1108" i="14"/>
  <c r="C1108" i="14"/>
  <c r="B1108" i="14"/>
  <c r="A1108" i="14"/>
  <c r="E1108" i="14" s="1"/>
  <c r="F1108" i="14" s="1"/>
  <c r="D1107" i="14"/>
  <c r="C1107" i="14"/>
  <c r="B1107" i="14"/>
  <c r="A1107" i="14"/>
  <c r="E1107" i="14" s="1"/>
  <c r="F1107" i="14" s="1"/>
  <c r="H1107" i="14" s="1"/>
  <c r="F1106" i="14"/>
  <c r="D1106" i="14"/>
  <c r="C1106" i="14"/>
  <c r="B1106" i="14"/>
  <c r="A1106" i="14"/>
  <c r="E1106" i="14" s="1"/>
  <c r="D1105" i="14"/>
  <c r="C1105" i="14"/>
  <c r="B1105" i="14"/>
  <c r="A1105" i="14"/>
  <c r="E1105" i="14" s="1"/>
  <c r="F1105" i="14" s="1"/>
  <c r="D1104" i="14"/>
  <c r="C1104" i="14"/>
  <c r="B1104" i="14"/>
  <c r="A1104" i="14"/>
  <c r="E1104" i="14" s="1"/>
  <c r="F1104" i="14" s="1"/>
  <c r="I1103" i="14"/>
  <c r="E1103" i="14"/>
  <c r="F1103" i="14" s="1"/>
  <c r="D1103" i="14"/>
  <c r="C1103" i="14"/>
  <c r="B1103" i="14"/>
  <c r="A1103" i="14"/>
  <c r="E1102" i="14"/>
  <c r="F1102" i="14" s="1"/>
  <c r="D1102" i="14"/>
  <c r="C1102" i="14"/>
  <c r="B1102" i="14"/>
  <c r="A1102" i="14"/>
  <c r="E1101" i="14"/>
  <c r="F1101" i="14" s="1"/>
  <c r="D1101" i="14"/>
  <c r="C1101" i="14"/>
  <c r="B1101" i="14"/>
  <c r="A1101" i="14"/>
  <c r="D1100" i="14"/>
  <c r="C1100" i="14"/>
  <c r="B1100" i="14"/>
  <c r="A1100" i="14"/>
  <c r="E1100" i="14" s="1"/>
  <c r="F1100" i="14" s="1"/>
  <c r="D1099" i="14"/>
  <c r="C1099" i="14"/>
  <c r="B1099" i="14"/>
  <c r="A1099" i="14"/>
  <c r="E1099" i="14" s="1"/>
  <c r="F1099" i="14" s="1"/>
  <c r="I1099" i="14" s="1"/>
  <c r="I1098" i="14"/>
  <c r="D1098" i="14"/>
  <c r="C1098" i="14"/>
  <c r="B1098" i="14"/>
  <c r="A1098" i="14"/>
  <c r="E1098" i="14" s="1"/>
  <c r="F1098" i="14" s="1"/>
  <c r="G1098" i="14" s="1"/>
  <c r="D1097" i="14"/>
  <c r="C1097" i="14"/>
  <c r="B1097" i="14"/>
  <c r="A1097" i="14"/>
  <c r="E1097" i="14" s="1"/>
  <c r="F1097" i="14" s="1"/>
  <c r="D1096" i="14"/>
  <c r="C1096" i="14"/>
  <c r="B1096" i="14"/>
  <c r="A1096" i="14"/>
  <c r="E1096" i="14" s="1"/>
  <c r="F1096" i="14" s="1"/>
  <c r="H1096" i="14" s="1"/>
  <c r="G1095" i="14"/>
  <c r="D1095" i="14"/>
  <c r="C1095" i="14"/>
  <c r="B1095" i="14"/>
  <c r="A1095" i="14"/>
  <c r="E1095" i="14" s="1"/>
  <c r="F1095" i="14" s="1"/>
  <c r="D1094" i="14"/>
  <c r="C1094" i="14"/>
  <c r="B1094" i="14"/>
  <c r="A1094" i="14"/>
  <c r="E1094" i="14" s="1"/>
  <c r="F1094" i="14" s="1"/>
  <c r="E1093" i="14"/>
  <c r="F1093" i="14" s="1"/>
  <c r="D1093" i="14"/>
  <c r="C1093" i="14"/>
  <c r="B1093" i="14"/>
  <c r="A1093" i="14"/>
  <c r="E1092" i="14"/>
  <c r="F1092" i="14" s="1"/>
  <c r="H1092" i="14" s="1"/>
  <c r="D1092" i="14"/>
  <c r="C1092" i="14"/>
  <c r="B1092" i="14"/>
  <c r="A1092" i="14"/>
  <c r="D1091" i="14"/>
  <c r="C1091" i="14"/>
  <c r="B1091" i="14"/>
  <c r="A1091" i="14"/>
  <c r="E1091" i="14" s="1"/>
  <c r="F1091" i="14" s="1"/>
  <c r="E1090" i="14"/>
  <c r="F1090" i="14" s="1"/>
  <c r="D1090" i="14"/>
  <c r="C1090" i="14"/>
  <c r="B1090" i="14"/>
  <c r="A1090" i="14"/>
  <c r="H1089" i="14"/>
  <c r="D1089" i="14"/>
  <c r="C1089" i="14"/>
  <c r="B1089" i="14"/>
  <c r="A1089" i="14"/>
  <c r="E1089" i="14" s="1"/>
  <c r="F1089" i="14" s="1"/>
  <c r="D1088" i="14"/>
  <c r="C1088" i="14"/>
  <c r="B1088" i="14"/>
  <c r="A1088" i="14"/>
  <c r="E1088" i="14" s="1"/>
  <c r="F1088" i="14" s="1"/>
  <c r="E1087" i="14"/>
  <c r="F1087" i="14" s="1"/>
  <c r="D1087" i="14"/>
  <c r="C1087" i="14"/>
  <c r="B1087" i="14"/>
  <c r="A1087" i="14"/>
  <c r="E1086" i="14"/>
  <c r="F1086" i="14" s="1"/>
  <c r="D1086" i="14"/>
  <c r="C1086" i="14"/>
  <c r="B1086" i="14"/>
  <c r="A1086" i="14"/>
  <c r="D1085" i="14"/>
  <c r="C1085" i="14"/>
  <c r="B1085" i="14"/>
  <c r="A1085" i="14"/>
  <c r="E1085" i="14" s="1"/>
  <c r="F1085" i="14" s="1"/>
  <c r="D1084" i="14"/>
  <c r="C1084" i="14"/>
  <c r="B1084" i="14"/>
  <c r="A1084" i="14"/>
  <c r="E1084" i="14" s="1"/>
  <c r="F1084" i="14" s="1"/>
  <c r="H1084" i="14" s="1"/>
  <c r="E1083" i="14"/>
  <c r="F1083" i="14" s="1"/>
  <c r="D1083" i="14"/>
  <c r="C1083" i="14"/>
  <c r="B1083" i="14"/>
  <c r="A1083" i="14"/>
  <c r="D1082" i="14"/>
  <c r="C1082" i="14"/>
  <c r="B1082" i="14"/>
  <c r="A1082" i="14"/>
  <c r="E1082" i="14" s="1"/>
  <c r="F1082" i="14" s="1"/>
  <c r="D1081" i="14"/>
  <c r="C1081" i="14"/>
  <c r="B1081" i="14"/>
  <c r="A1081" i="14"/>
  <c r="E1081" i="14" s="1"/>
  <c r="F1081" i="14" s="1"/>
  <c r="D1080" i="14"/>
  <c r="C1080" i="14"/>
  <c r="B1080" i="14"/>
  <c r="A1080" i="14"/>
  <c r="E1080" i="14" s="1"/>
  <c r="F1080" i="14" s="1"/>
  <c r="D1079" i="14"/>
  <c r="C1079" i="14"/>
  <c r="B1079" i="14"/>
  <c r="A1079" i="14"/>
  <c r="E1079" i="14" s="1"/>
  <c r="F1079" i="14" s="1"/>
  <c r="F1078" i="14"/>
  <c r="D1078" i="14"/>
  <c r="C1078" i="14"/>
  <c r="B1078" i="14"/>
  <c r="A1078" i="14"/>
  <c r="E1078" i="14" s="1"/>
  <c r="I1077" i="14"/>
  <c r="D1077" i="14"/>
  <c r="C1077" i="14"/>
  <c r="B1077" i="14"/>
  <c r="A1077" i="14"/>
  <c r="E1077" i="14" s="1"/>
  <c r="F1077" i="14" s="1"/>
  <c r="H1077" i="14" s="1"/>
  <c r="D1076" i="14"/>
  <c r="C1076" i="14"/>
  <c r="B1076" i="14"/>
  <c r="A1076" i="14"/>
  <c r="E1076" i="14" s="1"/>
  <c r="F1076" i="14" s="1"/>
  <c r="D1075" i="14"/>
  <c r="C1075" i="14"/>
  <c r="B1075" i="14"/>
  <c r="A1075" i="14"/>
  <c r="E1075" i="14" s="1"/>
  <c r="F1075" i="14" s="1"/>
  <c r="I1075" i="14" s="1"/>
  <c r="D1074" i="14"/>
  <c r="C1074" i="14"/>
  <c r="B1074" i="14"/>
  <c r="A1074" i="14"/>
  <c r="E1074" i="14" s="1"/>
  <c r="F1074" i="14" s="1"/>
  <c r="D1073" i="14"/>
  <c r="C1073" i="14"/>
  <c r="B1073" i="14"/>
  <c r="A1073" i="14"/>
  <c r="E1073" i="14" s="1"/>
  <c r="F1073" i="14" s="1"/>
  <c r="G1073" i="14" s="1"/>
  <c r="D1072" i="14"/>
  <c r="C1072" i="14"/>
  <c r="B1072" i="14"/>
  <c r="A1072" i="14"/>
  <c r="E1072" i="14" s="1"/>
  <c r="F1072" i="14" s="1"/>
  <c r="D1071" i="14"/>
  <c r="C1071" i="14"/>
  <c r="B1071" i="14"/>
  <c r="A1071" i="14"/>
  <c r="E1071" i="14" s="1"/>
  <c r="F1071" i="14" s="1"/>
  <c r="D1070" i="14"/>
  <c r="C1070" i="14"/>
  <c r="B1070" i="14"/>
  <c r="A1070" i="14"/>
  <c r="E1070" i="14" s="1"/>
  <c r="F1070" i="14" s="1"/>
  <c r="H1070" i="14" s="1"/>
  <c r="F1069" i="14"/>
  <c r="D1069" i="14"/>
  <c r="C1069" i="14"/>
  <c r="B1069" i="14"/>
  <c r="A1069" i="14"/>
  <c r="E1069" i="14" s="1"/>
  <c r="D1068" i="14"/>
  <c r="C1068" i="14"/>
  <c r="B1068" i="14"/>
  <c r="A1068" i="14"/>
  <c r="E1068" i="14" s="1"/>
  <c r="F1068" i="14" s="1"/>
  <c r="G1068" i="14" s="1"/>
  <c r="D1067" i="14"/>
  <c r="C1067" i="14"/>
  <c r="B1067" i="14"/>
  <c r="A1067" i="14"/>
  <c r="E1067" i="14" s="1"/>
  <c r="F1067" i="14" s="1"/>
  <c r="E1066" i="14"/>
  <c r="F1066" i="14" s="1"/>
  <c r="D1066" i="14"/>
  <c r="C1066" i="14"/>
  <c r="B1066" i="14"/>
  <c r="A1066" i="14"/>
  <c r="D1065" i="14"/>
  <c r="C1065" i="14"/>
  <c r="B1065" i="14"/>
  <c r="A1065" i="14"/>
  <c r="E1065" i="14" s="1"/>
  <c r="F1065" i="14" s="1"/>
  <c r="D1064" i="14"/>
  <c r="C1064" i="14"/>
  <c r="B1064" i="14"/>
  <c r="A1064" i="14"/>
  <c r="E1064" i="14" s="1"/>
  <c r="F1064" i="14" s="1"/>
  <c r="D1063" i="14"/>
  <c r="C1063" i="14"/>
  <c r="B1063" i="14"/>
  <c r="A1063" i="14"/>
  <c r="E1063" i="14" s="1"/>
  <c r="F1063" i="14" s="1"/>
  <c r="H1063" i="14" s="1"/>
  <c r="D1062" i="14"/>
  <c r="C1062" i="14"/>
  <c r="B1062" i="14"/>
  <c r="A1062" i="14"/>
  <c r="E1062" i="14" s="1"/>
  <c r="F1062" i="14" s="1"/>
  <c r="H1062" i="14" s="1"/>
  <c r="D1061" i="14"/>
  <c r="C1061" i="14"/>
  <c r="B1061" i="14"/>
  <c r="A1061" i="14"/>
  <c r="E1061" i="14" s="1"/>
  <c r="F1061" i="14" s="1"/>
  <c r="E1060" i="14"/>
  <c r="F1060" i="14" s="1"/>
  <c r="D1060" i="14"/>
  <c r="C1060" i="14"/>
  <c r="B1060" i="14"/>
  <c r="A1060" i="14"/>
  <c r="E1059" i="14"/>
  <c r="F1059" i="14" s="1"/>
  <c r="H1059" i="14" s="1"/>
  <c r="D1059" i="14"/>
  <c r="C1059" i="14"/>
  <c r="B1059" i="14"/>
  <c r="A1059" i="14"/>
  <c r="D1058" i="14"/>
  <c r="C1058" i="14"/>
  <c r="B1058" i="14"/>
  <c r="A1058" i="14"/>
  <c r="E1058" i="14" s="1"/>
  <c r="F1058" i="14" s="1"/>
  <c r="G1058" i="14" s="1"/>
  <c r="D1057" i="14"/>
  <c r="C1057" i="14"/>
  <c r="B1057" i="14"/>
  <c r="A1057" i="14"/>
  <c r="E1057" i="14" s="1"/>
  <c r="F1057" i="14" s="1"/>
  <c r="D1056" i="14"/>
  <c r="C1056" i="14"/>
  <c r="B1056" i="14"/>
  <c r="A1056" i="14"/>
  <c r="E1056" i="14" s="1"/>
  <c r="F1056" i="14" s="1"/>
  <c r="I1056" i="14" s="1"/>
  <c r="D1055" i="14"/>
  <c r="C1055" i="14"/>
  <c r="B1055" i="14"/>
  <c r="A1055" i="14"/>
  <c r="E1055" i="14" s="1"/>
  <c r="F1055" i="14" s="1"/>
  <c r="H1055" i="14" s="1"/>
  <c r="D1054" i="14"/>
  <c r="C1054" i="14"/>
  <c r="B1054" i="14"/>
  <c r="A1054" i="14"/>
  <c r="E1054" i="14" s="1"/>
  <c r="F1054" i="14" s="1"/>
  <c r="D1053" i="14"/>
  <c r="C1053" i="14"/>
  <c r="B1053" i="14"/>
  <c r="A1053" i="14"/>
  <c r="E1053" i="14" s="1"/>
  <c r="F1053" i="14" s="1"/>
  <c r="I1053" i="14" s="1"/>
  <c r="D1052" i="14"/>
  <c r="C1052" i="14"/>
  <c r="B1052" i="14"/>
  <c r="A1052" i="14"/>
  <c r="E1052" i="14" s="1"/>
  <c r="F1052" i="14" s="1"/>
  <c r="D1051" i="14"/>
  <c r="C1051" i="14"/>
  <c r="B1051" i="14"/>
  <c r="A1051" i="14"/>
  <c r="E1051" i="14" s="1"/>
  <c r="F1051" i="14" s="1"/>
  <c r="D1050" i="14"/>
  <c r="C1050" i="14"/>
  <c r="B1050" i="14"/>
  <c r="A1050" i="14"/>
  <c r="E1050" i="14" s="1"/>
  <c r="F1050" i="14" s="1"/>
  <c r="I1050" i="14" s="1"/>
  <c r="D1049" i="14"/>
  <c r="C1049" i="14"/>
  <c r="B1049" i="14"/>
  <c r="A1049" i="14"/>
  <c r="E1049" i="14" s="1"/>
  <c r="F1049" i="14" s="1"/>
  <c r="F1048" i="14"/>
  <c r="H1048" i="14" s="1"/>
  <c r="D1048" i="14"/>
  <c r="C1048" i="14"/>
  <c r="B1048" i="14"/>
  <c r="A1048" i="14"/>
  <c r="E1048" i="14" s="1"/>
  <c r="I1047" i="14"/>
  <c r="F1047" i="14"/>
  <c r="D1047" i="14"/>
  <c r="C1047" i="14"/>
  <c r="B1047" i="14"/>
  <c r="A1047" i="14"/>
  <c r="E1047" i="14" s="1"/>
  <c r="E1046" i="14"/>
  <c r="F1046" i="14" s="1"/>
  <c r="D1046" i="14"/>
  <c r="C1046" i="14"/>
  <c r="B1046" i="14"/>
  <c r="A1046" i="14"/>
  <c r="D1045" i="14"/>
  <c r="C1045" i="14"/>
  <c r="B1045" i="14"/>
  <c r="A1045" i="14"/>
  <c r="E1045" i="14" s="1"/>
  <c r="F1045" i="14" s="1"/>
  <c r="D1044" i="14"/>
  <c r="C1044" i="14"/>
  <c r="B1044" i="14"/>
  <c r="A1044" i="14"/>
  <c r="E1044" i="14" s="1"/>
  <c r="F1044" i="14" s="1"/>
  <c r="D1043" i="14"/>
  <c r="C1043" i="14"/>
  <c r="B1043" i="14"/>
  <c r="A1043" i="14"/>
  <c r="E1043" i="14" s="1"/>
  <c r="F1043" i="14" s="1"/>
  <c r="D1042" i="14"/>
  <c r="C1042" i="14"/>
  <c r="B1042" i="14"/>
  <c r="A1042" i="14"/>
  <c r="E1042" i="14" s="1"/>
  <c r="F1042" i="14" s="1"/>
  <c r="D1041" i="14"/>
  <c r="C1041" i="14"/>
  <c r="B1041" i="14"/>
  <c r="A1041" i="14"/>
  <c r="E1041" i="14" s="1"/>
  <c r="F1041" i="14" s="1"/>
  <c r="I1041" i="14" s="1"/>
  <c r="D1040" i="14"/>
  <c r="C1040" i="14"/>
  <c r="B1040" i="14"/>
  <c r="A1040" i="14"/>
  <c r="E1040" i="14" s="1"/>
  <c r="F1040" i="14" s="1"/>
  <c r="H1040" i="14" s="1"/>
  <c r="D1039" i="14"/>
  <c r="C1039" i="14"/>
  <c r="B1039" i="14"/>
  <c r="A1039" i="14"/>
  <c r="E1039" i="14" s="1"/>
  <c r="F1039" i="14" s="1"/>
  <c r="D1038" i="14"/>
  <c r="C1038" i="14"/>
  <c r="B1038" i="14"/>
  <c r="A1038" i="14"/>
  <c r="E1038" i="14" s="1"/>
  <c r="F1038" i="14" s="1"/>
  <c r="D1037" i="14"/>
  <c r="C1037" i="14"/>
  <c r="B1037" i="14"/>
  <c r="A1037" i="14"/>
  <c r="E1037" i="14" s="1"/>
  <c r="F1037" i="14" s="1"/>
  <c r="F1036" i="14"/>
  <c r="D1036" i="14"/>
  <c r="C1036" i="14"/>
  <c r="B1036" i="14"/>
  <c r="A1036" i="14"/>
  <c r="E1036" i="14" s="1"/>
  <c r="E1035" i="14"/>
  <c r="F1035" i="14" s="1"/>
  <c r="D1035" i="14"/>
  <c r="C1035" i="14"/>
  <c r="B1035" i="14"/>
  <c r="A1035" i="14"/>
  <c r="F1034" i="14"/>
  <c r="D1034" i="14"/>
  <c r="C1034" i="14"/>
  <c r="B1034" i="14"/>
  <c r="A1034" i="14"/>
  <c r="E1034" i="14" s="1"/>
  <c r="D1033" i="14"/>
  <c r="C1033" i="14"/>
  <c r="B1033" i="14"/>
  <c r="A1033" i="14"/>
  <c r="E1033" i="14" s="1"/>
  <c r="F1033" i="14" s="1"/>
  <c r="E1032" i="14"/>
  <c r="F1032" i="14" s="1"/>
  <c r="G1032" i="14" s="1"/>
  <c r="D1032" i="14"/>
  <c r="C1032" i="14"/>
  <c r="B1032" i="14"/>
  <c r="A1032" i="14"/>
  <c r="D1031" i="14"/>
  <c r="C1031" i="14"/>
  <c r="B1031" i="14"/>
  <c r="A1031" i="14"/>
  <c r="E1031" i="14" s="1"/>
  <c r="F1031" i="14" s="1"/>
  <c r="D1030" i="14"/>
  <c r="C1030" i="14"/>
  <c r="B1030" i="14"/>
  <c r="A1030" i="14"/>
  <c r="E1030" i="14" s="1"/>
  <c r="F1030" i="14" s="1"/>
  <c r="D1029" i="14"/>
  <c r="C1029" i="14"/>
  <c r="B1029" i="14"/>
  <c r="A1029" i="14"/>
  <c r="E1029" i="14" s="1"/>
  <c r="F1029" i="14" s="1"/>
  <c r="D1028" i="14"/>
  <c r="C1028" i="14"/>
  <c r="B1028" i="14"/>
  <c r="A1028" i="14"/>
  <c r="E1028" i="14" s="1"/>
  <c r="F1028" i="14" s="1"/>
  <c r="D1027" i="14"/>
  <c r="C1027" i="14"/>
  <c r="B1027" i="14"/>
  <c r="A1027" i="14"/>
  <c r="E1027" i="14" s="1"/>
  <c r="F1027" i="14" s="1"/>
  <c r="D1026" i="14"/>
  <c r="C1026" i="14"/>
  <c r="B1026" i="14"/>
  <c r="A1026" i="14"/>
  <c r="E1026" i="14" s="1"/>
  <c r="F1026" i="14" s="1"/>
  <c r="D1025" i="14"/>
  <c r="C1025" i="14"/>
  <c r="B1025" i="14"/>
  <c r="A1025" i="14"/>
  <c r="E1025" i="14" s="1"/>
  <c r="F1025" i="14" s="1"/>
  <c r="I1025" i="14" s="1"/>
  <c r="D1024" i="14"/>
  <c r="C1024" i="14"/>
  <c r="B1024" i="14"/>
  <c r="A1024" i="14"/>
  <c r="E1024" i="14" s="1"/>
  <c r="F1024" i="14" s="1"/>
  <c r="D1023" i="14"/>
  <c r="C1023" i="14"/>
  <c r="B1023" i="14"/>
  <c r="A1023" i="14"/>
  <c r="E1023" i="14" s="1"/>
  <c r="F1023" i="14" s="1"/>
  <c r="H1023" i="14" s="1"/>
  <c r="D1022" i="14"/>
  <c r="C1022" i="14"/>
  <c r="B1022" i="14"/>
  <c r="A1022" i="14"/>
  <c r="E1022" i="14" s="1"/>
  <c r="F1022" i="14" s="1"/>
  <c r="G1022" i="14" s="1"/>
  <c r="D1021" i="14"/>
  <c r="C1021" i="14"/>
  <c r="B1021" i="14"/>
  <c r="A1021" i="14"/>
  <c r="E1021" i="14" s="1"/>
  <c r="F1021" i="14" s="1"/>
  <c r="G1021" i="14" s="1"/>
  <c r="D1020" i="14"/>
  <c r="C1020" i="14"/>
  <c r="B1020" i="14"/>
  <c r="A1020" i="14"/>
  <c r="E1020" i="14" s="1"/>
  <c r="F1020" i="14" s="1"/>
  <c r="I1020" i="14" s="1"/>
  <c r="D1019" i="14"/>
  <c r="C1019" i="14"/>
  <c r="B1019" i="14"/>
  <c r="A1019" i="14"/>
  <c r="E1019" i="14" s="1"/>
  <c r="F1019" i="14" s="1"/>
  <c r="D1018" i="14"/>
  <c r="C1018" i="14"/>
  <c r="B1018" i="14"/>
  <c r="A1018" i="14"/>
  <c r="E1018" i="14" s="1"/>
  <c r="F1018" i="14" s="1"/>
  <c r="I1018" i="14" s="1"/>
  <c r="D1017" i="14"/>
  <c r="C1017" i="14"/>
  <c r="B1017" i="14"/>
  <c r="A1017" i="14"/>
  <c r="E1017" i="14" s="1"/>
  <c r="F1017" i="14" s="1"/>
  <c r="H1017" i="14" s="1"/>
  <c r="G1016" i="14"/>
  <c r="D1016" i="14"/>
  <c r="C1016" i="14"/>
  <c r="B1016" i="14"/>
  <c r="A1016" i="14"/>
  <c r="E1016" i="14" s="1"/>
  <c r="F1016" i="14" s="1"/>
  <c r="D1015" i="14"/>
  <c r="C1015" i="14"/>
  <c r="B1015" i="14"/>
  <c r="A1015" i="14"/>
  <c r="E1015" i="14" s="1"/>
  <c r="F1015" i="14" s="1"/>
  <c r="D1014" i="14"/>
  <c r="C1014" i="14"/>
  <c r="B1014" i="14"/>
  <c r="A1014" i="14"/>
  <c r="E1014" i="14" s="1"/>
  <c r="F1014" i="14" s="1"/>
  <c r="D1013" i="14"/>
  <c r="C1013" i="14"/>
  <c r="B1013" i="14"/>
  <c r="A1013" i="14"/>
  <c r="E1013" i="14" s="1"/>
  <c r="F1013" i="14" s="1"/>
  <c r="G1013" i="14" s="1"/>
  <c r="D1012" i="14"/>
  <c r="C1012" i="14"/>
  <c r="B1012" i="14"/>
  <c r="A1012" i="14"/>
  <c r="E1012" i="14" s="1"/>
  <c r="F1012" i="14" s="1"/>
  <c r="D1011" i="14"/>
  <c r="C1011" i="14"/>
  <c r="B1011" i="14"/>
  <c r="A1011" i="14"/>
  <c r="E1011" i="14" s="1"/>
  <c r="F1011" i="14" s="1"/>
  <c r="H1010" i="14"/>
  <c r="D1010" i="14"/>
  <c r="C1010" i="14"/>
  <c r="B1010" i="14"/>
  <c r="A1010" i="14"/>
  <c r="E1010" i="14" s="1"/>
  <c r="F1010" i="14" s="1"/>
  <c r="F1009" i="14"/>
  <c r="H1009" i="14" s="1"/>
  <c r="D1009" i="14"/>
  <c r="C1009" i="14"/>
  <c r="B1009" i="14"/>
  <c r="A1009" i="14"/>
  <c r="E1009" i="14" s="1"/>
  <c r="D1008" i="14"/>
  <c r="C1008" i="14"/>
  <c r="B1008" i="14"/>
  <c r="A1008" i="14"/>
  <c r="E1008" i="14" s="1"/>
  <c r="F1008" i="14" s="1"/>
  <c r="D1007" i="14"/>
  <c r="C1007" i="14"/>
  <c r="B1007" i="14"/>
  <c r="A1007" i="14"/>
  <c r="E1007" i="14" s="1"/>
  <c r="F1007" i="14" s="1"/>
  <c r="D1006" i="14"/>
  <c r="C1006" i="14"/>
  <c r="B1006" i="14"/>
  <c r="A1006" i="14"/>
  <c r="E1006" i="14" s="1"/>
  <c r="F1006" i="14" s="1"/>
  <c r="I1006" i="14" s="1"/>
  <c r="E1005" i="14"/>
  <c r="F1005" i="14" s="1"/>
  <c r="D1005" i="14"/>
  <c r="C1005" i="14"/>
  <c r="B1005" i="14"/>
  <c r="A1005" i="14"/>
  <c r="D1004" i="14"/>
  <c r="C1004" i="14"/>
  <c r="B1004" i="14"/>
  <c r="A1004" i="14"/>
  <c r="E1004" i="14" s="1"/>
  <c r="F1004" i="14" s="1"/>
  <c r="F1003" i="14"/>
  <c r="D1003" i="14"/>
  <c r="C1003" i="14"/>
  <c r="B1003" i="14"/>
  <c r="A1003" i="14"/>
  <c r="E1003" i="14" s="1"/>
  <c r="D1002" i="14"/>
  <c r="C1002" i="14"/>
  <c r="B1002" i="14"/>
  <c r="A1002" i="14"/>
  <c r="E1002" i="14" s="1"/>
  <c r="F1002" i="14" s="1"/>
  <c r="I1001" i="14"/>
  <c r="D1001" i="14"/>
  <c r="C1001" i="14"/>
  <c r="B1001" i="14"/>
  <c r="A1001" i="14"/>
  <c r="E1001" i="14" s="1"/>
  <c r="F1001" i="14" s="1"/>
  <c r="H1000" i="14"/>
  <c r="D1000" i="14"/>
  <c r="C1000" i="14"/>
  <c r="B1000" i="14"/>
  <c r="A1000" i="14"/>
  <c r="E1000" i="14" s="1"/>
  <c r="F1000" i="14" s="1"/>
  <c r="D999" i="14"/>
  <c r="C999" i="14"/>
  <c r="B999" i="14"/>
  <c r="A999" i="14"/>
  <c r="E999" i="14" s="1"/>
  <c r="F999" i="14" s="1"/>
  <c r="D998" i="14"/>
  <c r="C998" i="14"/>
  <c r="B998" i="14"/>
  <c r="A998" i="14"/>
  <c r="E998" i="14" s="1"/>
  <c r="F998" i="14" s="1"/>
  <c r="H998" i="14" s="1"/>
  <c r="D997" i="14"/>
  <c r="C997" i="14"/>
  <c r="B997" i="14"/>
  <c r="A997" i="14"/>
  <c r="E997" i="14" s="1"/>
  <c r="F997" i="14" s="1"/>
  <c r="D996" i="14"/>
  <c r="C996" i="14"/>
  <c r="B996" i="14"/>
  <c r="A996" i="14"/>
  <c r="E996" i="14" s="1"/>
  <c r="F996" i="14" s="1"/>
  <c r="D995" i="14"/>
  <c r="C995" i="14"/>
  <c r="B995" i="14"/>
  <c r="A995" i="14"/>
  <c r="E995" i="14" s="1"/>
  <c r="F995" i="14" s="1"/>
  <c r="D994" i="14"/>
  <c r="C994" i="14"/>
  <c r="B994" i="14"/>
  <c r="A994" i="14"/>
  <c r="E994" i="14" s="1"/>
  <c r="F994" i="14" s="1"/>
  <c r="G994" i="14" s="1"/>
  <c r="H993" i="14"/>
  <c r="D993" i="14"/>
  <c r="C993" i="14"/>
  <c r="B993" i="14"/>
  <c r="A993" i="14"/>
  <c r="E993" i="14" s="1"/>
  <c r="F993" i="14" s="1"/>
  <c r="D992" i="14"/>
  <c r="C992" i="14"/>
  <c r="B992" i="14"/>
  <c r="A992" i="14"/>
  <c r="E992" i="14" s="1"/>
  <c r="F992" i="14" s="1"/>
  <c r="D991" i="14"/>
  <c r="C991" i="14"/>
  <c r="B991" i="14"/>
  <c r="A991" i="14"/>
  <c r="E991" i="14" s="1"/>
  <c r="F991" i="14" s="1"/>
  <c r="D990" i="14"/>
  <c r="C990" i="14"/>
  <c r="B990" i="14"/>
  <c r="A990" i="14"/>
  <c r="E990" i="14" s="1"/>
  <c r="F990" i="14" s="1"/>
  <c r="G990" i="14" s="1"/>
  <c r="E989" i="14"/>
  <c r="F989" i="14" s="1"/>
  <c r="G989" i="14" s="1"/>
  <c r="D989" i="14"/>
  <c r="C989" i="14"/>
  <c r="B989" i="14"/>
  <c r="A989" i="14"/>
  <c r="F988" i="14"/>
  <c r="D988" i="14"/>
  <c r="C988" i="14"/>
  <c r="B988" i="14"/>
  <c r="A988" i="14"/>
  <c r="E988" i="14" s="1"/>
  <c r="H987" i="14"/>
  <c r="D987" i="14"/>
  <c r="C987" i="14"/>
  <c r="B987" i="14"/>
  <c r="A987" i="14"/>
  <c r="E987" i="14" s="1"/>
  <c r="F987" i="14" s="1"/>
  <c r="D986" i="14"/>
  <c r="C986" i="14"/>
  <c r="B986" i="14"/>
  <c r="A986" i="14"/>
  <c r="E986" i="14" s="1"/>
  <c r="F986" i="14" s="1"/>
  <c r="D985" i="14"/>
  <c r="C985" i="14"/>
  <c r="B985" i="14"/>
  <c r="A985" i="14"/>
  <c r="E985" i="14" s="1"/>
  <c r="F985" i="14" s="1"/>
  <c r="G985" i="14" s="1"/>
  <c r="D984" i="14"/>
  <c r="C984" i="14"/>
  <c r="B984" i="14"/>
  <c r="A984" i="14"/>
  <c r="E984" i="14" s="1"/>
  <c r="F984" i="14" s="1"/>
  <c r="D983" i="14"/>
  <c r="C983" i="14"/>
  <c r="B983" i="14"/>
  <c r="A983" i="14"/>
  <c r="E983" i="14" s="1"/>
  <c r="F983" i="14" s="1"/>
  <c r="D982" i="14"/>
  <c r="C982" i="14"/>
  <c r="B982" i="14"/>
  <c r="A982" i="14"/>
  <c r="E982" i="14" s="1"/>
  <c r="F982" i="14" s="1"/>
  <c r="D981" i="14"/>
  <c r="C981" i="14"/>
  <c r="B981" i="14"/>
  <c r="A981" i="14"/>
  <c r="E981" i="14" s="1"/>
  <c r="F981" i="14" s="1"/>
  <c r="D980" i="14"/>
  <c r="C980" i="14"/>
  <c r="B980" i="14"/>
  <c r="A980" i="14"/>
  <c r="E980" i="14" s="1"/>
  <c r="F980" i="14" s="1"/>
  <c r="D979" i="14"/>
  <c r="C979" i="14"/>
  <c r="B979" i="14"/>
  <c r="A979" i="14"/>
  <c r="E979" i="14" s="1"/>
  <c r="F979" i="14" s="1"/>
  <c r="D978" i="14"/>
  <c r="C978" i="14"/>
  <c r="B978" i="14"/>
  <c r="A978" i="14"/>
  <c r="E978" i="14" s="1"/>
  <c r="F978" i="14" s="1"/>
  <c r="F977" i="14"/>
  <c r="H977" i="14" s="1"/>
  <c r="D977" i="14"/>
  <c r="C977" i="14"/>
  <c r="B977" i="14"/>
  <c r="A977" i="14"/>
  <c r="E977" i="14" s="1"/>
  <c r="D976" i="14"/>
  <c r="C976" i="14"/>
  <c r="B976" i="14"/>
  <c r="A976" i="14"/>
  <c r="E976" i="14" s="1"/>
  <c r="F976" i="14" s="1"/>
  <c r="G976" i="14" s="1"/>
  <c r="D975" i="14"/>
  <c r="C975" i="14"/>
  <c r="B975" i="14"/>
  <c r="A975" i="14"/>
  <c r="E975" i="14" s="1"/>
  <c r="F975" i="14" s="1"/>
  <c r="E974" i="14"/>
  <c r="F974" i="14" s="1"/>
  <c r="D974" i="14"/>
  <c r="C974" i="14"/>
  <c r="B974" i="14"/>
  <c r="A974" i="14"/>
  <c r="D973" i="14"/>
  <c r="C973" i="14"/>
  <c r="B973" i="14"/>
  <c r="A973" i="14"/>
  <c r="E973" i="14" s="1"/>
  <c r="F973" i="14" s="1"/>
  <c r="D972" i="14"/>
  <c r="C972" i="14"/>
  <c r="B972" i="14"/>
  <c r="A972" i="14"/>
  <c r="E972" i="14" s="1"/>
  <c r="F972" i="14" s="1"/>
  <c r="E971" i="14"/>
  <c r="F971" i="14" s="1"/>
  <c r="D971" i="14"/>
  <c r="C971" i="14"/>
  <c r="B971" i="14"/>
  <c r="A971" i="14"/>
  <c r="D970" i="14"/>
  <c r="C970" i="14"/>
  <c r="B970" i="14"/>
  <c r="A970" i="14"/>
  <c r="E970" i="14" s="1"/>
  <c r="F970" i="14" s="1"/>
  <c r="G969" i="14"/>
  <c r="D969" i="14"/>
  <c r="C969" i="14"/>
  <c r="B969" i="14"/>
  <c r="A969" i="14"/>
  <c r="E969" i="14" s="1"/>
  <c r="F969" i="14" s="1"/>
  <c r="I969" i="14" s="1"/>
  <c r="G968" i="14"/>
  <c r="D968" i="14"/>
  <c r="C968" i="14"/>
  <c r="B968" i="14"/>
  <c r="A968" i="14"/>
  <c r="E968" i="14" s="1"/>
  <c r="F968" i="14" s="1"/>
  <c r="D967" i="14"/>
  <c r="C967" i="14"/>
  <c r="B967" i="14"/>
  <c r="A967" i="14"/>
  <c r="E967" i="14" s="1"/>
  <c r="F967" i="14" s="1"/>
  <c r="D966" i="14"/>
  <c r="C966" i="14"/>
  <c r="B966" i="14"/>
  <c r="A966" i="14"/>
  <c r="E966" i="14" s="1"/>
  <c r="F966" i="14" s="1"/>
  <c r="D965" i="14"/>
  <c r="C965" i="14"/>
  <c r="B965" i="14"/>
  <c r="A965" i="14"/>
  <c r="E965" i="14" s="1"/>
  <c r="F965" i="14" s="1"/>
  <c r="D964" i="14"/>
  <c r="C964" i="14"/>
  <c r="B964" i="14"/>
  <c r="A964" i="14"/>
  <c r="E964" i="14" s="1"/>
  <c r="F964" i="14" s="1"/>
  <c r="D963" i="14"/>
  <c r="C963" i="14"/>
  <c r="B963" i="14"/>
  <c r="A963" i="14"/>
  <c r="E963" i="14" s="1"/>
  <c r="F963" i="14" s="1"/>
  <c r="D962" i="14"/>
  <c r="C962" i="14"/>
  <c r="B962" i="14"/>
  <c r="A962" i="14"/>
  <c r="E962" i="14" s="1"/>
  <c r="F962" i="14" s="1"/>
  <c r="D961" i="14"/>
  <c r="C961" i="14"/>
  <c r="B961" i="14"/>
  <c r="A961" i="14"/>
  <c r="E961" i="14" s="1"/>
  <c r="F961" i="14" s="1"/>
  <c r="D960" i="14"/>
  <c r="C960" i="14"/>
  <c r="B960" i="14"/>
  <c r="A960" i="14"/>
  <c r="E960" i="14" s="1"/>
  <c r="F960" i="14" s="1"/>
  <c r="D959" i="14"/>
  <c r="C959" i="14"/>
  <c r="B959" i="14"/>
  <c r="A959" i="14"/>
  <c r="E959" i="14" s="1"/>
  <c r="F959" i="14" s="1"/>
  <c r="H959" i="14" s="1"/>
  <c r="D958" i="14"/>
  <c r="C958" i="14"/>
  <c r="B958" i="14"/>
  <c r="A958" i="14"/>
  <c r="E958" i="14" s="1"/>
  <c r="F958" i="14" s="1"/>
  <c r="E957" i="14"/>
  <c r="F957" i="14" s="1"/>
  <c r="D957" i="14"/>
  <c r="C957" i="14"/>
  <c r="B957" i="14"/>
  <c r="A957" i="14"/>
  <c r="D956" i="14"/>
  <c r="C956" i="14"/>
  <c r="B956" i="14"/>
  <c r="A956" i="14"/>
  <c r="E956" i="14" s="1"/>
  <c r="F956" i="14" s="1"/>
  <c r="E955" i="14"/>
  <c r="F955" i="14" s="1"/>
  <c r="D955" i="14"/>
  <c r="C955" i="14"/>
  <c r="B955" i="14"/>
  <c r="A955" i="14"/>
  <c r="D954" i="14"/>
  <c r="C954" i="14"/>
  <c r="B954" i="14"/>
  <c r="A954" i="14"/>
  <c r="E954" i="14" s="1"/>
  <c r="F954" i="14" s="1"/>
  <c r="G954" i="14" s="1"/>
  <c r="D953" i="14"/>
  <c r="C953" i="14"/>
  <c r="B953" i="14"/>
  <c r="A953" i="14"/>
  <c r="E953" i="14" s="1"/>
  <c r="F953" i="14" s="1"/>
  <c r="G953" i="14" s="1"/>
  <c r="D952" i="14"/>
  <c r="C952" i="14"/>
  <c r="B952" i="14"/>
  <c r="A952" i="14"/>
  <c r="E952" i="14" s="1"/>
  <c r="F952" i="14" s="1"/>
  <c r="H952" i="14" s="1"/>
  <c r="D951" i="14"/>
  <c r="C951" i="14"/>
  <c r="B951" i="14"/>
  <c r="A951" i="14"/>
  <c r="E951" i="14" s="1"/>
  <c r="F951" i="14" s="1"/>
  <c r="D950" i="14"/>
  <c r="C950" i="14"/>
  <c r="B950" i="14"/>
  <c r="A950" i="14"/>
  <c r="E950" i="14" s="1"/>
  <c r="F950" i="14" s="1"/>
  <c r="D949" i="14"/>
  <c r="C949" i="14"/>
  <c r="B949" i="14"/>
  <c r="A949" i="14"/>
  <c r="E949" i="14" s="1"/>
  <c r="F949" i="14" s="1"/>
  <c r="G948" i="14"/>
  <c r="D948" i="14"/>
  <c r="C948" i="14"/>
  <c r="B948" i="14"/>
  <c r="A948" i="14"/>
  <c r="E948" i="14" s="1"/>
  <c r="F948" i="14" s="1"/>
  <c r="I948" i="14" s="1"/>
  <c r="D947" i="14"/>
  <c r="C947" i="14"/>
  <c r="B947" i="14"/>
  <c r="A947" i="14"/>
  <c r="E947" i="14" s="1"/>
  <c r="F947" i="14" s="1"/>
  <c r="D946" i="14"/>
  <c r="C946" i="14"/>
  <c r="B946" i="14"/>
  <c r="A946" i="14"/>
  <c r="E946" i="14" s="1"/>
  <c r="F946" i="14" s="1"/>
  <c r="D945" i="14"/>
  <c r="C945" i="14"/>
  <c r="B945" i="14"/>
  <c r="A945" i="14"/>
  <c r="E945" i="14" s="1"/>
  <c r="F945" i="14" s="1"/>
  <c r="D944" i="14"/>
  <c r="C944" i="14"/>
  <c r="B944" i="14"/>
  <c r="A944" i="14"/>
  <c r="E944" i="14" s="1"/>
  <c r="F944" i="14" s="1"/>
  <c r="I944" i="14" s="1"/>
  <c r="D943" i="14"/>
  <c r="C943" i="14"/>
  <c r="B943" i="14"/>
  <c r="A943" i="14"/>
  <c r="E943" i="14" s="1"/>
  <c r="F943" i="14" s="1"/>
  <c r="D942" i="14"/>
  <c r="C942" i="14"/>
  <c r="B942" i="14"/>
  <c r="A942" i="14"/>
  <c r="E942" i="14" s="1"/>
  <c r="F942" i="14" s="1"/>
  <c r="D941" i="14"/>
  <c r="C941" i="14"/>
  <c r="B941" i="14"/>
  <c r="A941" i="14"/>
  <c r="E941" i="14" s="1"/>
  <c r="F941" i="14" s="1"/>
  <c r="G941" i="14" s="1"/>
  <c r="H940" i="14"/>
  <c r="E940" i="14"/>
  <c r="F940" i="14" s="1"/>
  <c r="D940" i="14"/>
  <c r="C940" i="14"/>
  <c r="B940" i="14"/>
  <c r="A940" i="14"/>
  <c r="D939" i="14"/>
  <c r="C939" i="14"/>
  <c r="B939" i="14"/>
  <c r="A939" i="14"/>
  <c r="E939" i="14" s="1"/>
  <c r="F939" i="14" s="1"/>
  <c r="D938" i="14"/>
  <c r="C938" i="14"/>
  <c r="B938" i="14"/>
  <c r="A938" i="14"/>
  <c r="E938" i="14" s="1"/>
  <c r="F938" i="14" s="1"/>
  <c r="H937" i="14"/>
  <c r="D937" i="14"/>
  <c r="C937" i="14"/>
  <c r="B937" i="14"/>
  <c r="A937" i="14"/>
  <c r="E937" i="14" s="1"/>
  <c r="F937" i="14" s="1"/>
  <c r="G937" i="14" s="1"/>
  <c r="D936" i="14"/>
  <c r="C936" i="14"/>
  <c r="B936" i="14"/>
  <c r="A936" i="14"/>
  <c r="E936" i="14" s="1"/>
  <c r="F936" i="14" s="1"/>
  <c r="D935" i="14"/>
  <c r="C935" i="14"/>
  <c r="B935" i="14"/>
  <c r="A935" i="14"/>
  <c r="E935" i="14" s="1"/>
  <c r="F935" i="14" s="1"/>
  <c r="I935" i="14" s="1"/>
  <c r="D934" i="14"/>
  <c r="C934" i="14"/>
  <c r="B934" i="14"/>
  <c r="A934" i="14"/>
  <c r="E934" i="14" s="1"/>
  <c r="F934" i="14" s="1"/>
  <c r="D933" i="14"/>
  <c r="C933" i="14"/>
  <c r="B933" i="14"/>
  <c r="A933" i="14"/>
  <c r="E933" i="14" s="1"/>
  <c r="F933" i="14" s="1"/>
  <c r="F932" i="14"/>
  <c r="I932" i="14" s="1"/>
  <c r="D932" i="14"/>
  <c r="C932" i="14"/>
  <c r="B932" i="14"/>
  <c r="A932" i="14"/>
  <c r="E932" i="14" s="1"/>
  <c r="D931" i="14"/>
  <c r="C931" i="14"/>
  <c r="B931" i="14"/>
  <c r="A931" i="14"/>
  <c r="E931" i="14" s="1"/>
  <c r="F931" i="14" s="1"/>
  <c r="D930" i="14"/>
  <c r="C930" i="14"/>
  <c r="B930" i="14"/>
  <c r="A930" i="14"/>
  <c r="E930" i="14" s="1"/>
  <c r="F930" i="14" s="1"/>
  <c r="F929" i="14"/>
  <c r="I929" i="14" s="1"/>
  <c r="D929" i="14"/>
  <c r="C929" i="14"/>
  <c r="B929" i="14"/>
  <c r="A929" i="14"/>
  <c r="E929" i="14" s="1"/>
  <c r="E928" i="14"/>
  <c r="F928" i="14" s="1"/>
  <c r="D928" i="14"/>
  <c r="C928" i="14"/>
  <c r="B928" i="14"/>
  <c r="A928" i="14"/>
  <c r="E927" i="14"/>
  <c r="F927" i="14" s="1"/>
  <c r="D927" i="14"/>
  <c r="C927" i="14"/>
  <c r="B927" i="14"/>
  <c r="A927" i="14"/>
  <c r="E926" i="14"/>
  <c r="F926" i="14" s="1"/>
  <c r="D926" i="14"/>
  <c r="C926" i="14"/>
  <c r="B926" i="14"/>
  <c r="A926" i="14"/>
  <c r="E925" i="14"/>
  <c r="F925" i="14" s="1"/>
  <c r="D925" i="14"/>
  <c r="C925" i="14"/>
  <c r="B925" i="14"/>
  <c r="A925" i="14"/>
  <c r="D924" i="14"/>
  <c r="C924" i="14"/>
  <c r="B924" i="14"/>
  <c r="A924" i="14"/>
  <c r="E924" i="14" s="1"/>
  <c r="F924" i="14" s="1"/>
  <c r="D923" i="14"/>
  <c r="C923" i="14"/>
  <c r="B923" i="14"/>
  <c r="A923" i="14"/>
  <c r="E923" i="14" s="1"/>
  <c r="F923" i="14" s="1"/>
  <c r="D922" i="14"/>
  <c r="C922" i="14"/>
  <c r="B922" i="14"/>
  <c r="A922" i="14"/>
  <c r="E922" i="14" s="1"/>
  <c r="F922" i="14" s="1"/>
  <c r="I922" i="14" s="1"/>
  <c r="F921" i="14"/>
  <c r="D921" i="14"/>
  <c r="C921" i="14"/>
  <c r="B921" i="14"/>
  <c r="A921" i="14"/>
  <c r="E921" i="14" s="1"/>
  <c r="D920" i="14"/>
  <c r="C920" i="14"/>
  <c r="B920" i="14"/>
  <c r="A920" i="14"/>
  <c r="E920" i="14" s="1"/>
  <c r="F920" i="14" s="1"/>
  <c r="D919" i="14"/>
  <c r="C919" i="14"/>
  <c r="B919" i="14"/>
  <c r="A919" i="14"/>
  <c r="E919" i="14" s="1"/>
  <c r="F919" i="14" s="1"/>
  <c r="E918" i="14"/>
  <c r="F918" i="14" s="1"/>
  <c r="D918" i="14"/>
  <c r="C918" i="14"/>
  <c r="B918" i="14"/>
  <c r="A918" i="14"/>
  <c r="E917" i="14"/>
  <c r="F917" i="14" s="1"/>
  <c r="D917" i="14"/>
  <c r="C917" i="14"/>
  <c r="B917" i="14"/>
  <c r="A917" i="14"/>
  <c r="D916" i="14"/>
  <c r="C916" i="14"/>
  <c r="B916" i="14"/>
  <c r="A916" i="14"/>
  <c r="E916" i="14" s="1"/>
  <c r="F916" i="14" s="1"/>
  <c r="D915" i="14"/>
  <c r="C915" i="14"/>
  <c r="B915" i="14"/>
  <c r="A915" i="14"/>
  <c r="E915" i="14" s="1"/>
  <c r="F915" i="14" s="1"/>
  <c r="D914" i="14"/>
  <c r="C914" i="14"/>
  <c r="B914" i="14"/>
  <c r="A914" i="14"/>
  <c r="E914" i="14" s="1"/>
  <c r="F914" i="14" s="1"/>
  <c r="D913" i="14"/>
  <c r="C913" i="14"/>
  <c r="B913" i="14"/>
  <c r="A913" i="14"/>
  <c r="E913" i="14" s="1"/>
  <c r="F913" i="14" s="1"/>
  <c r="I913" i="14" s="1"/>
  <c r="D912" i="14"/>
  <c r="C912" i="14"/>
  <c r="B912" i="14"/>
  <c r="A912" i="14"/>
  <c r="E912" i="14" s="1"/>
  <c r="F912" i="14" s="1"/>
  <c r="H912" i="14" s="1"/>
  <c r="D911" i="14"/>
  <c r="C911" i="14"/>
  <c r="B911" i="14"/>
  <c r="A911" i="14"/>
  <c r="E911" i="14" s="1"/>
  <c r="F911" i="14" s="1"/>
  <c r="D910" i="14"/>
  <c r="C910" i="14"/>
  <c r="B910" i="14"/>
  <c r="A910" i="14"/>
  <c r="E910" i="14" s="1"/>
  <c r="F910" i="14" s="1"/>
  <c r="D909" i="14"/>
  <c r="C909" i="14"/>
  <c r="B909" i="14"/>
  <c r="A909" i="14"/>
  <c r="E909" i="14" s="1"/>
  <c r="F909" i="14" s="1"/>
  <c r="D908" i="14"/>
  <c r="C908" i="14"/>
  <c r="B908" i="14"/>
  <c r="A908" i="14"/>
  <c r="E908" i="14" s="1"/>
  <c r="F908" i="14" s="1"/>
  <c r="D907" i="14"/>
  <c r="C907" i="14"/>
  <c r="B907" i="14"/>
  <c r="A907" i="14"/>
  <c r="E907" i="14" s="1"/>
  <c r="F907" i="14" s="1"/>
  <c r="D906" i="14"/>
  <c r="C906" i="14"/>
  <c r="B906" i="14"/>
  <c r="A906" i="14"/>
  <c r="E906" i="14" s="1"/>
  <c r="F906" i="14" s="1"/>
  <c r="D905" i="14"/>
  <c r="C905" i="14"/>
  <c r="B905" i="14"/>
  <c r="A905" i="14"/>
  <c r="E905" i="14" s="1"/>
  <c r="F905" i="14" s="1"/>
  <c r="D904" i="14"/>
  <c r="C904" i="14"/>
  <c r="B904" i="14"/>
  <c r="A904" i="14"/>
  <c r="E904" i="14" s="1"/>
  <c r="F904" i="14" s="1"/>
  <c r="H904" i="14" s="1"/>
  <c r="D903" i="14"/>
  <c r="C903" i="14"/>
  <c r="B903" i="14"/>
  <c r="A903" i="14"/>
  <c r="E903" i="14" s="1"/>
  <c r="F903" i="14" s="1"/>
  <c r="D902" i="14"/>
  <c r="C902" i="14"/>
  <c r="B902" i="14"/>
  <c r="A902" i="14"/>
  <c r="E902" i="14" s="1"/>
  <c r="F902" i="14" s="1"/>
  <c r="D901" i="14"/>
  <c r="C901" i="14"/>
  <c r="B901" i="14"/>
  <c r="A901" i="14"/>
  <c r="E901" i="14" s="1"/>
  <c r="F901" i="14" s="1"/>
  <c r="D900" i="14"/>
  <c r="C900" i="14"/>
  <c r="B900" i="14"/>
  <c r="A900" i="14"/>
  <c r="E900" i="14" s="1"/>
  <c r="F900" i="14" s="1"/>
  <c r="D899" i="14"/>
  <c r="C899" i="14"/>
  <c r="B899" i="14"/>
  <c r="A899" i="14"/>
  <c r="E899" i="14" s="1"/>
  <c r="F899" i="14" s="1"/>
  <c r="D898" i="14"/>
  <c r="C898" i="14"/>
  <c r="B898" i="14"/>
  <c r="A898" i="14"/>
  <c r="E898" i="14" s="1"/>
  <c r="F898" i="14" s="1"/>
  <c r="G897" i="14"/>
  <c r="D897" i="14"/>
  <c r="C897" i="14"/>
  <c r="B897" i="14"/>
  <c r="A897" i="14"/>
  <c r="E897" i="14" s="1"/>
  <c r="F897" i="14" s="1"/>
  <c r="D896" i="14"/>
  <c r="C896" i="14"/>
  <c r="B896" i="14"/>
  <c r="A896" i="14"/>
  <c r="E896" i="14" s="1"/>
  <c r="F896" i="14" s="1"/>
  <c r="D895" i="14"/>
  <c r="C895" i="14"/>
  <c r="B895" i="14"/>
  <c r="A895" i="14"/>
  <c r="E895" i="14" s="1"/>
  <c r="F895" i="14" s="1"/>
  <c r="I895" i="14" s="1"/>
  <c r="D894" i="14"/>
  <c r="C894" i="14"/>
  <c r="B894" i="14"/>
  <c r="A894" i="14"/>
  <c r="E894" i="14" s="1"/>
  <c r="F894" i="14" s="1"/>
  <c r="D893" i="14"/>
  <c r="C893" i="14"/>
  <c r="B893" i="14"/>
  <c r="A893" i="14"/>
  <c r="E893" i="14" s="1"/>
  <c r="F893" i="14" s="1"/>
  <c r="H893" i="14" s="1"/>
  <c r="D892" i="14"/>
  <c r="C892" i="14"/>
  <c r="B892" i="14"/>
  <c r="A892" i="14"/>
  <c r="E892" i="14" s="1"/>
  <c r="F892" i="14" s="1"/>
  <c r="H892" i="14" s="1"/>
  <c r="D891" i="14"/>
  <c r="C891" i="14"/>
  <c r="B891" i="14"/>
  <c r="A891" i="14"/>
  <c r="E891" i="14" s="1"/>
  <c r="F891" i="14" s="1"/>
  <c r="D890" i="14"/>
  <c r="C890" i="14"/>
  <c r="B890" i="14"/>
  <c r="A890" i="14"/>
  <c r="E890" i="14" s="1"/>
  <c r="F890" i="14" s="1"/>
  <c r="I890" i="14" s="1"/>
  <c r="F889" i="14"/>
  <c r="D889" i="14"/>
  <c r="C889" i="14"/>
  <c r="B889" i="14"/>
  <c r="A889" i="14"/>
  <c r="E889" i="14" s="1"/>
  <c r="D888" i="14"/>
  <c r="C888" i="14"/>
  <c r="B888" i="14"/>
  <c r="A888" i="14"/>
  <c r="E888" i="14" s="1"/>
  <c r="F888" i="14" s="1"/>
  <c r="D887" i="14"/>
  <c r="C887" i="14"/>
  <c r="B887" i="14"/>
  <c r="A887" i="14"/>
  <c r="E887" i="14" s="1"/>
  <c r="F887" i="14" s="1"/>
  <c r="D886" i="14"/>
  <c r="C886" i="14"/>
  <c r="B886" i="14"/>
  <c r="A886" i="14"/>
  <c r="E886" i="14" s="1"/>
  <c r="F886" i="14" s="1"/>
  <c r="D885" i="14"/>
  <c r="C885" i="14"/>
  <c r="B885" i="14"/>
  <c r="A885" i="14"/>
  <c r="E885" i="14" s="1"/>
  <c r="F885" i="14" s="1"/>
  <c r="D884" i="14"/>
  <c r="C884" i="14"/>
  <c r="B884" i="14"/>
  <c r="A884" i="14"/>
  <c r="E884" i="14" s="1"/>
  <c r="F884" i="14" s="1"/>
  <c r="D883" i="14"/>
  <c r="C883" i="14"/>
  <c r="B883" i="14"/>
  <c r="A883" i="14"/>
  <c r="E883" i="14" s="1"/>
  <c r="F883" i="14" s="1"/>
  <c r="D882" i="14"/>
  <c r="C882" i="14"/>
  <c r="B882" i="14"/>
  <c r="A882" i="14"/>
  <c r="E882" i="14" s="1"/>
  <c r="F882" i="14" s="1"/>
  <c r="H882" i="14" s="1"/>
  <c r="D881" i="14"/>
  <c r="C881" i="14"/>
  <c r="B881" i="14"/>
  <c r="A881" i="14"/>
  <c r="E881" i="14" s="1"/>
  <c r="F881" i="14" s="1"/>
  <c r="E880" i="14"/>
  <c r="F880" i="14" s="1"/>
  <c r="D880" i="14"/>
  <c r="C880" i="14"/>
  <c r="B880" i="14"/>
  <c r="A880" i="14"/>
  <c r="D879" i="14"/>
  <c r="C879" i="14"/>
  <c r="B879" i="14"/>
  <c r="A879" i="14"/>
  <c r="E879" i="14" s="1"/>
  <c r="F879" i="14" s="1"/>
  <c r="I879" i="14" s="1"/>
  <c r="D878" i="14"/>
  <c r="C878" i="14"/>
  <c r="B878" i="14"/>
  <c r="A878" i="14"/>
  <c r="E878" i="14" s="1"/>
  <c r="F878" i="14" s="1"/>
  <c r="G878" i="14" s="1"/>
  <c r="E877" i="14"/>
  <c r="F877" i="14" s="1"/>
  <c r="H877" i="14" s="1"/>
  <c r="D877" i="14"/>
  <c r="C877" i="14"/>
  <c r="B877" i="14"/>
  <c r="A877" i="14"/>
  <c r="D876" i="14"/>
  <c r="C876" i="14"/>
  <c r="B876" i="14"/>
  <c r="A876" i="14"/>
  <c r="E876" i="14" s="1"/>
  <c r="F876" i="14" s="1"/>
  <c r="D875" i="14"/>
  <c r="C875" i="14"/>
  <c r="B875" i="14"/>
  <c r="A875" i="14"/>
  <c r="E875" i="14" s="1"/>
  <c r="F875" i="14" s="1"/>
  <c r="D874" i="14"/>
  <c r="C874" i="14"/>
  <c r="B874" i="14"/>
  <c r="A874" i="14"/>
  <c r="E874" i="14" s="1"/>
  <c r="F874" i="14" s="1"/>
  <c r="D873" i="14"/>
  <c r="C873" i="14"/>
  <c r="B873" i="14"/>
  <c r="A873" i="14"/>
  <c r="E873" i="14" s="1"/>
  <c r="F873" i="14" s="1"/>
  <c r="D872" i="14"/>
  <c r="C872" i="14"/>
  <c r="B872" i="14"/>
  <c r="A872" i="14"/>
  <c r="E872" i="14" s="1"/>
  <c r="F872" i="14" s="1"/>
  <c r="D871" i="14"/>
  <c r="C871" i="14"/>
  <c r="B871" i="14"/>
  <c r="A871" i="14"/>
  <c r="E871" i="14" s="1"/>
  <c r="F871" i="14" s="1"/>
  <c r="D870" i="14"/>
  <c r="C870" i="14"/>
  <c r="B870" i="14"/>
  <c r="A870" i="14"/>
  <c r="E870" i="14" s="1"/>
  <c r="F870" i="14" s="1"/>
  <c r="D869" i="14"/>
  <c r="C869" i="14"/>
  <c r="B869" i="14"/>
  <c r="A869" i="14"/>
  <c r="E869" i="14" s="1"/>
  <c r="F869" i="14" s="1"/>
  <c r="G869" i="14" s="1"/>
  <c r="D868" i="14"/>
  <c r="C868" i="14"/>
  <c r="B868" i="14"/>
  <c r="A868" i="14"/>
  <c r="E868" i="14" s="1"/>
  <c r="F868" i="14" s="1"/>
  <c r="D867" i="14"/>
  <c r="C867" i="14"/>
  <c r="B867" i="14"/>
  <c r="A867" i="14"/>
  <c r="E867" i="14" s="1"/>
  <c r="F867" i="14" s="1"/>
  <c r="D866" i="14"/>
  <c r="C866" i="14"/>
  <c r="B866" i="14"/>
  <c r="A866" i="14"/>
  <c r="E866" i="14" s="1"/>
  <c r="F866" i="14" s="1"/>
  <c r="D865" i="14"/>
  <c r="C865" i="14"/>
  <c r="B865" i="14"/>
  <c r="A865" i="14"/>
  <c r="E865" i="14" s="1"/>
  <c r="F865" i="14" s="1"/>
  <c r="I865" i="14" s="1"/>
  <c r="E864" i="14"/>
  <c r="F864" i="14" s="1"/>
  <c r="D864" i="14"/>
  <c r="C864" i="14"/>
  <c r="B864" i="14"/>
  <c r="A864" i="14"/>
  <c r="F863" i="14"/>
  <c r="E863" i="14"/>
  <c r="D863" i="14"/>
  <c r="C863" i="14"/>
  <c r="B863" i="14"/>
  <c r="A863" i="14"/>
  <c r="D862" i="14"/>
  <c r="C862" i="14"/>
  <c r="B862" i="14"/>
  <c r="A862" i="14"/>
  <c r="E862" i="14" s="1"/>
  <c r="F862" i="14" s="1"/>
  <c r="F861" i="14"/>
  <c r="D861" i="14"/>
  <c r="C861" i="14"/>
  <c r="B861" i="14"/>
  <c r="A861" i="14"/>
  <c r="E861" i="14" s="1"/>
  <c r="D860" i="14"/>
  <c r="C860" i="14"/>
  <c r="B860" i="14"/>
  <c r="A860" i="14"/>
  <c r="E860" i="14" s="1"/>
  <c r="F860" i="14" s="1"/>
  <c r="G860" i="14" s="1"/>
  <c r="D859" i="14"/>
  <c r="C859" i="14"/>
  <c r="B859" i="14"/>
  <c r="A859" i="14"/>
  <c r="E859" i="14" s="1"/>
  <c r="F859" i="14" s="1"/>
  <c r="I858" i="14"/>
  <c r="D858" i="14"/>
  <c r="C858" i="14"/>
  <c r="B858" i="14"/>
  <c r="A858" i="14"/>
  <c r="E858" i="14" s="1"/>
  <c r="F858" i="14" s="1"/>
  <c r="H858" i="14" s="1"/>
  <c r="D857" i="14"/>
  <c r="C857" i="14"/>
  <c r="B857" i="14"/>
  <c r="A857" i="14"/>
  <c r="E857" i="14" s="1"/>
  <c r="F857" i="14" s="1"/>
  <c r="I857" i="14" s="1"/>
  <c r="D856" i="14"/>
  <c r="C856" i="14"/>
  <c r="B856" i="14"/>
  <c r="A856" i="14"/>
  <c r="E856" i="14" s="1"/>
  <c r="F856" i="14" s="1"/>
  <c r="D855" i="14"/>
  <c r="C855" i="14"/>
  <c r="B855" i="14"/>
  <c r="A855" i="14"/>
  <c r="E855" i="14" s="1"/>
  <c r="F855" i="14" s="1"/>
  <c r="D854" i="14"/>
  <c r="C854" i="14"/>
  <c r="B854" i="14"/>
  <c r="A854" i="14"/>
  <c r="E854" i="14" s="1"/>
  <c r="F854" i="14" s="1"/>
  <c r="D853" i="14"/>
  <c r="C853" i="14"/>
  <c r="B853" i="14"/>
  <c r="A853" i="14"/>
  <c r="E853" i="14" s="1"/>
  <c r="F853" i="14" s="1"/>
  <c r="G853" i="14" s="1"/>
  <c r="H852" i="14"/>
  <c r="D852" i="14"/>
  <c r="C852" i="14"/>
  <c r="B852" i="14"/>
  <c r="A852" i="14"/>
  <c r="E852" i="14" s="1"/>
  <c r="F852" i="14" s="1"/>
  <c r="D851" i="14"/>
  <c r="C851" i="14"/>
  <c r="B851" i="14"/>
  <c r="A851" i="14"/>
  <c r="E851" i="14" s="1"/>
  <c r="F851" i="14" s="1"/>
  <c r="H851" i="14" s="1"/>
  <c r="D850" i="14"/>
  <c r="C850" i="14"/>
  <c r="B850" i="14"/>
  <c r="A850" i="14"/>
  <c r="E850" i="14" s="1"/>
  <c r="F850" i="14" s="1"/>
  <c r="I850" i="14" s="1"/>
  <c r="D849" i="14"/>
  <c r="C849" i="14"/>
  <c r="B849" i="14"/>
  <c r="A849" i="14"/>
  <c r="E849" i="14" s="1"/>
  <c r="F849" i="14" s="1"/>
  <c r="D848" i="14"/>
  <c r="C848" i="14"/>
  <c r="B848" i="14"/>
  <c r="A848" i="14"/>
  <c r="E848" i="14" s="1"/>
  <c r="F848" i="14" s="1"/>
  <c r="F847" i="14"/>
  <c r="D847" i="14"/>
  <c r="C847" i="14"/>
  <c r="B847" i="14"/>
  <c r="A847" i="14"/>
  <c r="E847" i="14" s="1"/>
  <c r="D846" i="14"/>
  <c r="C846" i="14"/>
  <c r="B846" i="14"/>
  <c r="A846" i="14"/>
  <c r="E846" i="14" s="1"/>
  <c r="F846" i="14" s="1"/>
  <c r="D845" i="14"/>
  <c r="C845" i="14"/>
  <c r="B845" i="14"/>
  <c r="A845" i="14"/>
  <c r="E845" i="14" s="1"/>
  <c r="F845" i="14" s="1"/>
  <c r="H845" i="14" s="1"/>
  <c r="D844" i="14"/>
  <c r="C844" i="14"/>
  <c r="B844" i="14"/>
  <c r="A844" i="14"/>
  <c r="E844" i="14" s="1"/>
  <c r="F844" i="14" s="1"/>
  <c r="D843" i="14"/>
  <c r="C843" i="14"/>
  <c r="B843" i="14"/>
  <c r="A843" i="14"/>
  <c r="E843" i="14" s="1"/>
  <c r="F843" i="14" s="1"/>
  <c r="H842" i="14"/>
  <c r="F842" i="14"/>
  <c r="D842" i="14"/>
  <c r="C842" i="14"/>
  <c r="B842" i="14"/>
  <c r="A842" i="14"/>
  <c r="E842" i="14" s="1"/>
  <c r="F841" i="14"/>
  <c r="G841" i="14" s="1"/>
  <c r="D841" i="14"/>
  <c r="C841" i="14"/>
  <c r="B841" i="14"/>
  <c r="A841" i="14"/>
  <c r="E841" i="14" s="1"/>
  <c r="D840" i="14"/>
  <c r="C840" i="14"/>
  <c r="B840" i="14"/>
  <c r="A840" i="14"/>
  <c r="E840" i="14" s="1"/>
  <c r="F840" i="14" s="1"/>
  <c r="I839" i="14"/>
  <c r="E839" i="14"/>
  <c r="F839" i="14" s="1"/>
  <c r="D839" i="14"/>
  <c r="C839" i="14"/>
  <c r="B839" i="14"/>
  <c r="A839" i="14"/>
  <c r="E838" i="14"/>
  <c r="F838" i="14" s="1"/>
  <c r="D838" i="14"/>
  <c r="C838" i="14"/>
  <c r="B838" i="14"/>
  <c r="A838" i="14"/>
  <c r="D837" i="14"/>
  <c r="C837" i="14"/>
  <c r="B837" i="14"/>
  <c r="A837" i="14"/>
  <c r="E837" i="14" s="1"/>
  <c r="F837" i="14" s="1"/>
  <c r="H837" i="14" s="1"/>
  <c r="D836" i="14"/>
  <c r="C836" i="14"/>
  <c r="B836" i="14"/>
  <c r="A836" i="14"/>
  <c r="E836" i="14" s="1"/>
  <c r="F836" i="14" s="1"/>
  <c r="G836" i="14" s="1"/>
  <c r="E835" i="14"/>
  <c r="F835" i="14" s="1"/>
  <c r="D835" i="14"/>
  <c r="C835" i="14"/>
  <c r="B835" i="14"/>
  <c r="A835" i="14"/>
  <c r="F834" i="14"/>
  <c r="H834" i="14" s="1"/>
  <c r="D834" i="14"/>
  <c r="C834" i="14"/>
  <c r="B834" i="14"/>
  <c r="A834" i="14"/>
  <c r="E834" i="14" s="1"/>
  <c r="D833" i="14"/>
  <c r="C833" i="14"/>
  <c r="B833" i="14"/>
  <c r="A833" i="14"/>
  <c r="E833" i="14" s="1"/>
  <c r="F833" i="14" s="1"/>
  <c r="D832" i="14"/>
  <c r="C832" i="14"/>
  <c r="B832" i="14"/>
  <c r="A832" i="14"/>
  <c r="E832" i="14" s="1"/>
  <c r="F832" i="14" s="1"/>
  <c r="D831" i="14"/>
  <c r="C831" i="14"/>
  <c r="B831" i="14"/>
  <c r="A831" i="14"/>
  <c r="E831" i="14" s="1"/>
  <c r="F831" i="14" s="1"/>
  <c r="D830" i="14"/>
  <c r="C830" i="14"/>
  <c r="B830" i="14"/>
  <c r="A830" i="14"/>
  <c r="E830" i="14" s="1"/>
  <c r="F830" i="14" s="1"/>
  <c r="D829" i="14"/>
  <c r="C829" i="14"/>
  <c r="B829" i="14"/>
  <c r="A829" i="14"/>
  <c r="E829" i="14" s="1"/>
  <c r="F829" i="14" s="1"/>
  <c r="D828" i="14"/>
  <c r="C828" i="14"/>
  <c r="B828" i="14"/>
  <c r="A828" i="14"/>
  <c r="E828" i="14" s="1"/>
  <c r="F828" i="14" s="1"/>
  <c r="D827" i="14"/>
  <c r="C827" i="14"/>
  <c r="B827" i="14"/>
  <c r="A827" i="14"/>
  <c r="E827" i="14" s="1"/>
  <c r="F827" i="14" s="1"/>
  <c r="D826" i="14"/>
  <c r="C826" i="14"/>
  <c r="B826" i="14"/>
  <c r="A826" i="14"/>
  <c r="E826" i="14" s="1"/>
  <c r="F826" i="14" s="1"/>
  <c r="D825" i="14"/>
  <c r="C825" i="14"/>
  <c r="B825" i="14"/>
  <c r="A825" i="14"/>
  <c r="E825" i="14" s="1"/>
  <c r="F825" i="14" s="1"/>
  <c r="G824" i="14"/>
  <c r="D824" i="14"/>
  <c r="C824" i="14"/>
  <c r="B824" i="14"/>
  <c r="A824" i="14"/>
  <c r="E824" i="14" s="1"/>
  <c r="F824" i="14" s="1"/>
  <c r="I824" i="14" s="1"/>
  <c r="D823" i="14"/>
  <c r="C823" i="14"/>
  <c r="B823" i="14"/>
  <c r="A823" i="14"/>
  <c r="E823" i="14" s="1"/>
  <c r="F823" i="14" s="1"/>
  <c r="D822" i="14"/>
  <c r="C822" i="14"/>
  <c r="B822" i="14"/>
  <c r="A822" i="14"/>
  <c r="E822" i="14" s="1"/>
  <c r="F822" i="14" s="1"/>
  <c r="D821" i="14"/>
  <c r="C821" i="14"/>
  <c r="B821" i="14"/>
  <c r="A821" i="14"/>
  <c r="E821" i="14" s="1"/>
  <c r="F821" i="14" s="1"/>
  <c r="G821" i="14" s="1"/>
  <c r="D820" i="14"/>
  <c r="C820" i="14"/>
  <c r="B820" i="14"/>
  <c r="A820" i="14"/>
  <c r="E820" i="14" s="1"/>
  <c r="F820" i="14" s="1"/>
  <c r="D819" i="14"/>
  <c r="C819" i="14"/>
  <c r="B819" i="14"/>
  <c r="A819" i="14"/>
  <c r="E819" i="14" s="1"/>
  <c r="F819" i="14" s="1"/>
  <c r="D818" i="14"/>
  <c r="C818" i="14"/>
  <c r="B818" i="14"/>
  <c r="A818" i="14"/>
  <c r="E818" i="14" s="1"/>
  <c r="F818" i="14" s="1"/>
  <c r="I818" i="14" s="1"/>
  <c r="D817" i="14"/>
  <c r="C817" i="14"/>
  <c r="B817" i="14"/>
  <c r="A817" i="14"/>
  <c r="E817" i="14" s="1"/>
  <c r="F817" i="14" s="1"/>
  <c r="D816" i="14"/>
  <c r="C816" i="14"/>
  <c r="B816" i="14"/>
  <c r="A816" i="14"/>
  <c r="E816" i="14" s="1"/>
  <c r="F816" i="14" s="1"/>
  <c r="D815" i="14"/>
  <c r="C815" i="14"/>
  <c r="B815" i="14"/>
  <c r="A815" i="14"/>
  <c r="E815" i="14" s="1"/>
  <c r="F815" i="14" s="1"/>
  <c r="F814" i="14"/>
  <c r="D814" i="14"/>
  <c r="C814" i="14"/>
  <c r="B814" i="14"/>
  <c r="A814" i="14"/>
  <c r="E814" i="14" s="1"/>
  <c r="E813" i="14"/>
  <c r="F813" i="14" s="1"/>
  <c r="D813" i="14"/>
  <c r="C813" i="14"/>
  <c r="B813" i="14"/>
  <c r="A813" i="14"/>
  <c r="D812" i="14"/>
  <c r="C812" i="14"/>
  <c r="B812" i="14"/>
  <c r="A812" i="14"/>
  <c r="E812" i="14" s="1"/>
  <c r="F812" i="14" s="1"/>
  <c r="D811" i="14"/>
  <c r="C811" i="14"/>
  <c r="B811" i="14"/>
  <c r="A811" i="14"/>
  <c r="E811" i="14" s="1"/>
  <c r="F811" i="14" s="1"/>
  <c r="I811" i="14" s="1"/>
  <c r="D810" i="14"/>
  <c r="C810" i="14"/>
  <c r="B810" i="14"/>
  <c r="A810" i="14"/>
  <c r="E810" i="14" s="1"/>
  <c r="F810" i="14" s="1"/>
  <c r="H810" i="14" s="1"/>
  <c r="D809" i="14"/>
  <c r="C809" i="14"/>
  <c r="B809" i="14"/>
  <c r="A809" i="14"/>
  <c r="E809" i="14" s="1"/>
  <c r="F809" i="14" s="1"/>
  <c r="H809" i="14" s="1"/>
  <c r="E808" i="14"/>
  <c r="F808" i="14" s="1"/>
  <c r="D808" i="14"/>
  <c r="C808" i="14"/>
  <c r="B808" i="14"/>
  <c r="A808" i="14"/>
  <c r="D807" i="14"/>
  <c r="C807" i="14"/>
  <c r="B807" i="14"/>
  <c r="A807" i="14"/>
  <c r="E807" i="14" s="1"/>
  <c r="F807" i="14" s="1"/>
  <c r="G806" i="14"/>
  <c r="D806" i="14"/>
  <c r="C806" i="14"/>
  <c r="B806" i="14"/>
  <c r="A806" i="14"/>
  <c r="E806" i="14" s="1"/>
  <c r="F806" i="14" s="1"/>
  <c r="H806" i="14" s="1"/>
  <c r="D805" i="14"/>
  <c r="C805" i="14"/>
  <c r="B805" i="14"/>
  <c r="A805" i="14"/>
  <c r="E805" i="14" s="1"/>
  <c r="F805" i="14" s="1"/>
  <c r="H805" i="14" s="1"/>
  <c r="D804" i="14"/>
  <c r="C804" i="14"/>
  <c r="B804" i="14"/>
  <c r="A804" i="14"/>
  <c r="E804" i="14" s="1"/>
  <c r="F804" i="14" s="1"/>
  <c r="D803" i="14"/>
  <c r="C803" i="14"/>
  <c r="B803" i="14"/>
  <c r="A803" i="14"/>
  <c r="E803" i="14" s="1"/>
  <c r="F803" i="14" s="1"/>
  <c r="D802" i="14"/>
  <c r="C802" i="14"/>
  <c r="B802" i="14"/>
  <c r="A802" i="14"/>
  <c r="E802" i="14" s="1"/>
  <c r="F802" i="14" s="1"/>
  <c r="G802" i="14" s="1"/>
  <c r="H801" i="14"/>
  <c r="D801" i="14"/>
  <c r="C801" i="14"/>
  <c r="B801" i="14"/>
  <c r="A801" i="14"/>
  <c r="E801" i="14" s="1"/>
  <c r="F801" i="14" s="1"/>
  <c r="I801" i="14" s="1"/>
  <c r="D800" i="14"/>
  <c r="C800" i="14"/>
  <c r="B800" i="14"/>
  <c r="A800" i="14"/>
  <c r="E800" i="14" s="1"/>
  <c r="F800" i="14" s="1"/>
  <c r="D799" i="14"/>
  <c r="C799" i="14"/>
  <c r="B799" i="14"/>
  <c r="A799" i="14"/>
  <c r="E799" i="14" s="1"/>
  <c r="F799" i="14" s="1"/>
  <c r="H799" i="14" s="1"/>
  <c r="D798" i="14"/>
  <c r="C798" i="14"/>
  <c r="B798" i="14"/>
  <c r="A798" i="14"/>
  <c r="E798" i="14" s="1"/>
  <c r="F798" i="14" s="1"/>
  <c r="G798" i="14" s="1"/>
  <c r="D797" i="14"/>
  <c r="C797" i="14"/>
  <c r="B797" i="14"/>
  <c r="A797" i="14"/>
  <c r="E797" i="14" s="1"/>
  <c r="F797" i="14" s="1"/>
  <c r="G797" i="14" s="1"/>
  <c r="G796" i="14"/>
  <c r="D796" i="14"/>
  <c r="C796" i="14"/>
  <c r="B796" i="14"/>
  <c r="A796" i="14"/>
  <c r="E796" i="14" s="1"/>
  <c r="F796" i="14" s="1"/>
  <c r="D795" i="14"/>
  <c r="C795" i="14"/>
  <c r="B795" i="14"/>
  <c r="A795" i="14"/>
  <c r="E795" i="14" s="1"/>
  <c r="F795" i="14" s="1"/>
  <c r="D794" i="14"/>
  <c r="C794" i="14"/>
  <c r="B794" i="14"/>
  <c r="A794" i="14"/>
  <c r="E794" i="14" s="1"/>
  <c r="F794" i="14" s="1"/>
  <c r="D793" i="14"/>
  <c r="C793" i="14"/>
  <c r="B793" i="14"/>
  <c r="A793" i="14"/>
  <c r="E793" i="14" s="1"/>
  <c r="F793" i="14" s="1"/>
  <c r="G793" i="14" s="1"/>
  <c r="I792" i="14"/>
  <c r="D792" i="14"/>
  <c r="C792" i="14"/>
  <c r="B792" i="14"/>
  <c r="A792" i="14"/>
  <c r="E792" i="14" s="1"/>
  <c r="F792" i="14" s="1"/>
  <c r="D791" i="14"/>
  <c r="C791" i="14"/>
  <c r="B791" i="14"/>
  <c r="A791" i="14"/>
  <c r="E791" i="14" s="1"/>
  <c r="F791" i="14" s="1"/>
  <c r="I790" i="14"/>
  <c r="D790" i="14"/>
  <c r="C790" i="14"/>
  <c r="B790" i="14"/>
  <c r="A790" i="14"/>
  <c r="E790" i="14" s="1"/>
  <c r="F790" i="14" s="1"/>
  <c r="E789" i="14"/>
  <c r="F789" i="14" s="1"/>
  <c r="D789" i="14"/>
  <c r="C789" i="14"/>
  <c r="B789" i="14"/>
  <c r="A789" i="14"/>
  <c r="D788" i="14"/>
  <c r="C788" i="14"/>
  <c r="B788" i="14"/>
  <c r="A788" i="14"/>
  <c r="E788" i="14" s="1"/>
  <c r="F788" i="14" s="1"/>
  <c r="I788" i="14" s="1"/>
  <c r="F787" i="14"/>
  <c r="I787" i="14" s="1"/>
  <c r="D787" i="14"/>
  <c r="C787" i="14"/>
  <c r="B787" i="14"/>
  <c r="A787" i="14"/>
  <c r="E787" i="14" s="1"/>
  <c r="D786" i="14"/>
  <c r="C786" i="14"/>
  <c r="B786" i="14"/>
  <c r="A786" i="14"/>
  <c r="E786" i="14" s="1"/>
  <c r="F786" i="14" s="1"/>
  <c r="D785" i="14"/>
  <c r="C785" i="14"/>
  <c r="B785" i="14"/>
  <c r="A785" i="14"/>
  <c r="E785" i="14" s="1"/>
  <c r="F785" i="14" s="1"/>
  <c r="H785" i="14" s="1"/>
  <c r="D784" i="14"/>
  <c r="C784" i="14"/>
  <c r="B784" i="14"/>
  <c r="A784" i="14"/>
  <c r="E784" i="14" s="1"/>
  <c r="F784" i="14" s="1"/>
  <c r="I784" i="14" s="1"/>
  <c r="D783" i="14"/>
  <c r="C783" i="14"/>
  <c r="B783" i="14"/>
  <c r="A783" i="14"/>
  <c r="E783" i="14" s="1"/>
  <c r="F783" i="14" s="1"/>
  <c r="G782" i="14"/>
  <c r="D782" i="14"/>
  <c r="C782" i="14"/>
  <c r="B782" i="14"/>
  <c r="A782" i="14"/>
  <c r="E782" i="14" s="1"/>
  <c r="F782" i="14" s="1"/>
  <c r="D781" i="14"/>
  <c r="C781" i="14"/>
  <c r="B781" i="14"/>
  <c r="A781" i="14"/>
  <c r="E781" i="14" s="1"/>
  <c r="F781" i="14" s="1"/>
  <c r="I780" i="14"/>
  <c r="D780" i="14"/>
  <c r="C780" i="14"/>
  <c r="B780" i="14"/>
  <c r="A780" i="14"/>
  <c r="E780" i="14" s="1"/>
  <c r="F780" i="14" s="1"/>
  <c r="G780" i="14" s="1"/>
  <c r="D779" i="14"/>
  <c r="C779" i="14"/>
  <c r="B779" i="14"/>
  <c r="A779" i="14"/>
  <c r="E779" i="14" s="1"/>
  <c r="F779" i="14" s="1"/>
  <c r="G779" i="14" s="1"/>
  <c r="D778" i="14"/>
  <c r="C778" i="14"/>
  <c r="B778" i="14"/>
  <c r="A778" i="14"/>
  <c r="E778" i="14" s="1"/>
  <c r="F778" i="14" s="1"/>
  <c r="D777" i="14"/>
  <c r="C777" i="14"/>
  <c r="B777" i="14"/>
  <c r="A777" i="14"/>
  <c r="E777" i="14" s="1"/>
  <c r="F777" i="14" s="1"/>
  <c r="H777" i="14" s="1"/>
  <c r="I776" i="14"/>
  <c r="D776" i="14"/>
  <c r="C776" i="14"/>
  <c r="B776" i="14"/>
  <c r="A776" i="14"/>
  <c r="E776" i="14" s="1"/>
  <c r="F776" i="14" s="1"/>
  <c r="D775" i="14"/>
  <c r="C775" i="14"/>
  <c r="B775" i="14"/>
  <c r="A775" i="14"/>
  <c r="E775" i="14" s="1"/>
  <c r="F775" i="14" s="1"/>
  <c r="H775" i="14" s="1"/>
  <c r="D774" i="14"/>
  <c r="C774" i="14"/>
  <c r="B774" i="14"/>
  <c r="A774" i="14"/>
  <c r="E774" i="14" s="1"/>
  <c r="F774" i="14" s="1"/>
  <c r="G774" i="14" s="1"/>
  <c r="E773" i="14"/>
  <c r="F773" i="14" s="1"/>
  <c r="D773" i="14"/>
  <c r="C773" i="14"/>
  <c r="B773" i="14"/>
  <c r="A773" i="14"/>
  <c r="D772" i="14"/>
  <c r="C772" i="14"/>
  <c r="B772" i="14"/>
  <c r="A772" i="14"/>
  <c r="E772" i="14" s="1"/>
  <c r="F772" i="14" s="1"/>
  <c r="G772" i="14" s="1"/>
  <c r="D771" i="14"/>
  <c r="C771" i="14"/>
  <c r="B771" i="14"/>
  <c r="A771" i="14"/>
  <c r="E771" i="14" s="1"/>
  <c r="F771" i="14" s="1"/>
  <c r="D770" i="14"/>
  <c r="C770" i="14"/>
  <c r="B770" i="14"/>
  <c r="A770" i="14"/>
  <c r="E770" i="14" s="1"/>
  <c r="F770" i="14" s="1"/>
  <c r="I770" i="14" s="1"/>
  <c r="H769" i="14"/>
  <c r="D769" i="14"/>
  <c r="C769" i="14"/>
  <c r="B769" i="14"/>
  <c r="A769" i="14"/>
  <c r="E769" i="14" s="1"/>
  <c r="F769" i="14" s="1"/>
  <c r="D768" i="14"/>
  <c r="C768" i="14"/>
  <c r="B768" i="14"/>
  <c r="A768" i="14"/>
  <c r="E768" i="14" s="1"/>
  <c r="F768" i="14" s="1"/>
  <c r="D767" i="14"/>
  <c r="C767" i="14"/>
  <c r="B767" i="14"/>
  <c r="A767" i="14"/>
  <c r="E767" i="14" s="1"/>
  <c r="F767" i="14" s="1"/>
  <c r="D766" i="14"/>
  <c r="C766" i="14"/>
  <c r="B766" i="14"/>
  <c r="A766" i="14"/>
  <c r="E766" i="14" s="1"/>
  <c r="F766" i="14" s="1"/>
  <c r="D765" i="14"/>
  <c r="C765" i="14"/>
  <c r="B765" i="14"/>
  <c r="A765" i="14"/>
  <c r="E765" i="14" s="1"/>
  <c r="F765" i="14" s="1"/>
  <c r="D764" i="14"/>
  <c r="C764" i="14"/>
  <c r="B764" i="14"/>
  <c r="A764" i="14"/>
  <c r="E764" i="14" s="1"/>
  <c r="F764" i="14" s="1"/>
  <c r="H764" i="14" s="1"/>
  <c r="D763" i="14"/>
  <c r="C763" i="14"/>
  <c r="B763" i="14"/>
  <c r="A763" i="14"/>
  <c r="E763" i="14" s="1"/>
  <c r="F763" i="14" s="1"/>
  <c r="D762" i="14"/>
  <c r="C762" i="14"/>
  <c r="B762" i="14"/>
  <c r="A762" i="14"/>
  <c r="E762" i="14" s="1"/>
  <c r="F762" i="14" s="1"/>
  <c r="F761" i="14"/>
  <c r="I761" i="14" s="1"/>
  <c r="D761" i="14"/>
  <c r="C761" i="14"/>
  <c r="B761" i="14"/>
  <c r="A761" i="14"/>
  <c r="E761" i="14" s="1"/>
  <c r="D760" i="14"/>
  <c r="C760" i="14"/>
  <c r="B760" i="14"/>
  <c r="A760" i="14"/>
  <c r="E760" i="14" s="1"/>
  <c r="F760" i="14" s="1"/>
  <c r="E759" i="14"/>
  <c r="F759" i="14" s="1"/>
  <c r="D759" i="14"/>
  <c r="C759" i="14"/>
  <c r="B759" i="14"/>
  <c r="A759" i="14"/>
  <c r="D758" i="14"/>
  <c r="C758" i="14"/>
  <c r="B758" i="14"/>
  <c r="A758" i="14"/>
  <c r="E758" i="14" s="1"/>
  <c r="F758" i="14" s="1"/>
  <c r="I758" i="14" s="1"/>
  <c r="D757" i="14"/>
  <c r="C757" i="14"/>
  <c r="B757" i="14"/>
  <c r="A757" i="14"/>
  <c r="E757" i="14" s="1"/>
  <c r="F757" i="14" s="1"/>
  <c r="D756" i="14"/>
  <c r="C756" i="14"/>
  <c r="B756" i="14"/>
  <c r="A756" i="14"/>
  <c r="E756" i="14" s="1"/>
  <c r="F756" i="14" s="1"/>
  <c r="D755" i="14"/>
  <c r="C755" i="14"/>
  <c r="B755" i="14"/>
  <c r="A755" i="14"/>
  <c r="E755" i="14" s="1"/>
  <c r="F755" i="14" s="1"/>
  <c r="D754" i="14"/>
  <c r="C754" i="14"/>
  <c r="B754" i="14"/>
  <c r="A754" i="14"/>
  <c r="E754" i="14" s="1"/>
  <c r="F754" i="14" s="1"/>
  <c r="D753" i="14"/>
  <c r="C753" i="14"/>
  <c r="B753" i="14"/>
  <c r="A753" i="14"/>
  <c r="E753" i="14" s="1"/>
  <c r="F753" i="14" s="1"/>
  <c r="E752" i="14"/>
  <c r="F752" i="14" s="1"/>
  <c r="D752" i="14"/>
  <c r="C752" i="14"/>
  <c r="B752" i="14"/>
  <c r="A752" i="14"/>
  <c r="D751" i="14"/>
  <c r="C751" i="14"/>
  <c r="B751" i="14"/>
  <c r="A751" i="14"/>
  <c r="E751" i="14" s="1"/>
  <c r="F751" i="14" s="1"/>
  <c r="H751" i="14" s="1"/>
  <c r="D750" i="14"/>
  <c r="C750" i="14"/>
  <c r="B750" i="14"/>
  <c r="A750" i="14"/>
  <c r="E750" i="14" s="1"/>
  <c r="F750" i="14" s="1"/>
  <c r="I750" i="14" s="1"/>
  <c r="D749" i="14"/>
  <c r="C749" i="14"/>
  <c r="B749" i="14"/>
  <c r="A749" i="14"/>
  <c r="E749" i="14" s="1"/>
  <c r="F749" i="14" s="1"/>
  <c r="G749" i="14" s="1"/>
  <c r="D748" i="14"/>
  <c r="C748" i="14"/>
  <c r="B748" i="14"/>
  <c r="A748" i="14"/>
  <c r="E748" i="14" s="1"/>
  <c r="F748" i="14" s="1"/>
  <c r="F747" i="14"/>
  <c r="G747" i="14" s="1"/>
  <c r="D747" i="14"/>
  <c r="C747" i="14"/>
  <c r="B747" i="14"/>
  <c r="A747" i="14"/>
  <c r="E747" i="14" s="1"/>
  <c r="D746" i="14"/>
  <c r="C746" i="14"/>
  <c r="B746" i="14"/>
  <c r="A746" i="14"/>
  <c r="E746" i="14" s="1"/>
  <c r="F746" i="14" s="1"/>
  <c r="F745" i="14"/>
  <c r="D745" i="14"/>
  <c r="C745" i="14"/>
  <c r="B745" i="14"/>
  <c r="A745" i="14"/>
  <c r="E745" i="14" s="1"/>
  <c r="E744" i="14"/>
  <c r="F744" i="14" s="1"/>
  <c r="D744" i="14"/>
  <c r="C744" i="14"/>
  <c r="B744" i="14"/>
  <c r="A744" i="14"/>
  <c r="E743" i="14"/>
  <c r="F743" i="14" s="1"/>
  <c r="I743" i="14" s="1"/>
  <c r="D743" i="14"/>
  <c r="C743" i="14"/>
  <c r="B743" i="14"/>
  <c r="A743" i="14"/>
  <c r="E742" i="14"/>
  <c r="F742" i="14" s="1"/>
  <c r="I742" i="14" s="1"/>
  <c r="D742" i="14"/>
  <c r="C742" i="14"/>
  <c r="B742" i="14"/>
  <c r="A742" i="14"/>
  <c r="D741" i="14"/>
  <c r="C741" i="14"/>
  <c r="B741" i="14"/>
  <c r="A741" i="14"/>
  <c r="E741" i="14" s="1"/>
  <c r="F741" i="14" s="1"/>
  <c r="D740" i="14"/>
  <c r="C740" i="14"/>
  <c r="B740" i="14"/>
  <c r="A740" i="14"/>
  <c r="E740" i="14" s="1"/>
  <c r="F740" i="14" s="1"/>
  <c r="D739" i="14"/>
  <c r="C739" i="14"/>
  <c r="B739" i="14"/>
  <c r="A739" i="14"/>
  <c r="E739" i="14" s="1"/>
  <c r="F739" i="14" s="1"/>
  <c r="D738" i="14"/>
  <c r="C738" i="14"/>
  <c r="B738" i="14"/>
  <c r="A738" i="14"/>
  <c r="E738" i="14" s="1"/>
  <c r="F738" i="14" s="1"/>
  <c r="D737" i="14"/>
  <c r="C737" i="14"/>
  <c r="B737" i="14"/>
  <c r="A737" i="14"/>
  <c r="E737" i="14" s="1"/>
  <c r="F737" i="14" s="1"/>
  <c r="H737" i="14" s="1"/>
  <c r="D736" i="14"/>
  <c r="C736" i="14"/>
  <c r="B736" i="14"/>
  <c r="A736" i="14"/>
  <c r="E736" i="14" s="1"/>
  <c r="F736" i="14" s="1"/>
  <c r="D735" i="14"/>
  <c r="C735" i="14"/>
  <c r="B735" i="14"/>
  <c r="A735" i="14"/>
  <c r="E735" i="14" s="1"/>
  <c r="F735" i="14" s="1"/>
  <c r="D734" i="14"/>
  <c r="C734" i="14"/>
  <c r="B734" i="14"/>
  <c r="A734" i="14"/>
  <c r="E734" i="14" s="1"/>
  <c r="F734" i="14" s="1"/>
  <c r="G734" i="14" s="1"/>
  <c r="E733" i="14"/>
  <c r="F733" i="14" s="1"/>
  <c r="D733" i="14"/>
  <c r="C733" i="14"/>
  <c r="B733" i="14"/>
  <c r="A733" i="14"/>
  <c r="D732" i="14"/>
  <c r="C732" i="14"/>
  <c r="B732" i="14"/>
  <c r="A732" i="14"/>
  <c r="E732" i="14" s="1"/>
  <c r="F732" i="14" s="1"/>
  <c r="D731" i="14"/>
  <c r="C731" i="14"/>
  <c r="B731" i="14"/>
  <c r="A731" i="14"/>
  <c r="E731" i="14" s="1"/>
  <c r="F731" i="14" s="1"/>
  <c r="D730" i="14"/>
  <c r="C730" i="14"/>
  <c r="B730" i="14"/>
  <c r="A730" i="14"/>
  <c r="E730" i="14" s="1"/>
  <c r="F730" i="14" s="1"/>
  <c r="D729" i="14"/>
  <c r="C729" i="14"/>
  <c r="B729" i="14"/>
  <c r="A729" i="14"/>
  <c r="E729" i="14" s="1"/>
  <c r="F729" i="14" s="1"/>
  <c r="G729" i="14" s="1"/>
  <c r="E728" i="14"/>
  <c r="F728" i="14" s="1"/>
  <c r="H728" i="14" s="1"/>
  <c r="D728" i="14"/>
  <c r="C728" i="14"/>
  <c r="B728" i="14"/>
  <c r="A728" i="14"/>
  <c r="D727" i="14"/>
  <c r="C727" i="14"/>
  <c r="B727" i="14"/>
  <c r="A727" i="14"/>
  <c r="E727" i="14" s="1"/>
  <c r="F727" i="14" s="1"/>
  <c r="D726" i="14"/>
  <c r="C726" i="14"/>
  <c r="B726" i="14"/>
  <c r="A726" i="14"/>
  <c r="E726" i="14" s="1"/>
  <c r="F726" i="14" s="1"/>
  <c r="E725" i="14"/>
  <c r="F725" i="14" s="1"/>
  <c r="H725" i="14" s="1"/>
  <c r="D725" i="14"/>
  <c r="C725" i="14"/>
  <c r="B725" i="14"/>
  <c r="A725" i="14"/>
  <c r="D724" i="14"/>
  <c r="C724" i="14"/>
  <c r="B724" i="14"/>
  <c r="A724" i="14"/>
  <c r="E724" i="14" s="1"/>
  <c r="F724" i="14" s="1"/>
  <c r="D723" i="14"/>
  <c r="C723" i="14"/>
  <c r="B723" i="14"/>
  <c r="A723" i="14"/>
  <c r="E723" i="14" s="1"/>
  <c r="F723" i="14" s="1"/>
  <c r="D722" i="14"/>
  <c r="C722" i="14"/>
  <c r="B722" i="14"/>
  <c r="A722" i="14"/>
  <c r="E722" i="14" s="1"/>
  <c r="F722" i="14" s="1"/>
  <c r="D721" i="14"/>
  <c r="C721" i="14"/>
  <c r="B721" i="14"/>
  <c r="A721" i="14"/>
  <c r="E721" i="14" s="1"/>
  <c r="F721" i="14" s="1"/>
  <c r="G720" i="14"/>
  <c r="E720" i="14"/>
  <c r="F720" i="14" s="1"/>
  <c r="I720" i="14" s="1"/>
  <c r="D720" i="14"/>
  <c r="C720" i="14"/>
  <c r="B720" i="14"/>
  <c r="A720" i="14"/>
  <c r="D719" i="14"/>
  <c r="C719" i="14"/>
  <c r="B719" i="14"/>
  <c r="A719" i="14"/>
  <c r="E719" i="14" s="1"/>
  <c r="F719" i="14" s="1"/>
  <c r="D718" i="14"/>
  <c r="C718" i="14"/>
  <c r="B718" i="14"/>
  <c r="A718" i="14"/>
  <c r="E718" i="14" s="1"/>
  <c r="F718" i="14" s="1"/>
  <c r="D717" i="14"/>
  <c r="C717" i="14"/>
  <c r="B717" i="14"/>
  <c r="A717" i="14"/>
  <c r="E717" i="14" s="1"/>
  <c r="F717" i="14" s="1"/>
  <c r="H717" i="14" s="1"/>
  <c r="G716" i="14"/>
  <c r="D716" i="14"/>
  <c r="C716" i="14"/>
  <c r="B716" i="14"/>
  <c r="A716" i="14"/>
  <c r="E716" i="14" s="1"/>
  <c r="F716" i="14" s="1"/>
  <c r="E715" i="14"/>
  <c r="F715" i="14" s="1"/>
  <c r="D715" i="14"/>
  <c r="C715" i="14"/>
  <c r="B715" i="14"/>
  <c r="A715" i="14"/>
  <c r="D714" i="14"/>
  <c r="C714" i="14"/>
  <c r="B714" i="14"/>
  <c r="A714" i="14"/>
  <c r="E714" i="14" s="1"/>
  <c r="F714" i="14" s="1"/>
  <c r="D713" i="14"/>
  <c r="C713" i="14"/>
  <c r="B713" i="14"/>
  <c r="A713" i="14"/>
  <c r="E713" i="14" s="1"/>
  <c r="F713" i="14" s="1"/>
  <c r="I713" i="14" s="1"/>
  <c r="D712" i="14"/>
  <c r="C712" i="14"/>
  <c r="B712" i="14"/>
  <c r="A712" i="14"/>
  <c r="E712" i="14" s="1"/>
  <c r="F712" i="14" s="1"/>
  <c r="D711" i="14"/>
  <c r="C711" i="14"/>
  <c r="B711" i="14"/>
  <c r="A711" i="14"/>
  <c r="E711" i="14" s="1"/>
  <c r="F711" i="14" s="1"/>
  <c r="D710" i="14"/>
  <c r="C710" i="14"/>
  <c r="B710" i="14"/>
  <c r="A710" i="14"/>
  <c r="E710" i="14" s="1"/>
  <c r="F710" i="14" s="1"/>
  <c r="D709" i="14"/>
  <c r="C709" i="14"/>
  <c r="B709" i="14"/>
  <c r="A709" i="14"/>
  <c r="E709" i="14" s="1"/>
  <c r="F709" i="14" s="1"/>
  <c r="I709" i="14" s="1"/>
  <c r="D708" i="14"/>
  <c r="C708" i="14"/>
  <c r="B708" i="14"/>
  <c r="A708" i="14"/>
  <c r="E708" i="14" s="1"/>
  <c r="F708" i="14" s="1"/>
  <c r="D707" i="14"/>
  <c r="C707" i="14"/>
  <c r="B707" i="14"/>
  <c r="A707" i="14"/>
  <c r="E707" i="14" s="1"/>
  <c r="F707" i="14" s="1"/>
  <c r="G707" i="14" s="1"/>
  <c r="I706" i="14"/>
  <c r="D706" i="14"/>
  <c r="C706" i="14"/>
  <c r="B706" i="14"/>
  <c r="A706" i="14"/>
  <c r="E706" i="14" s="1"/>
  <c r="F706" i="14" s="1"/>
  <c r="D705" i="14"/>
  <c r="C705" i="14"/>
  <c r="B705" i="14"/>
  <c r="A705" i="14"/>
  <c r="E705" i="14" s="1"/>
  <c r="F705" i="14" s="1"/>
  <c r="I705" i="14" s="1"/>
  <c r="E704" i="14"/>
  <c r="F704" i="14" s="1"/>
  <c r="D704" i="14"/>
  <c r="C704" i="14"/>
  <c r="B704" i="14"/>
  <c r="A704" i="14"/>
  <c r="D703" i="14"/>
  <c r="C703" i="14"/>
  <c r="B703" i="14"/>
  <c r="A703" i="14"/>
  <c r="E703" i="14" s="1"/>
  <c r="F703" i="14" s="1"/>
  <c r="D702" i="14"/>
  <c r="C702" i="14"/>
  <c r="B702" i="14"/>
  <c r="A702" i="14"/>
  <c r="E702" i="14" s="1"/>
  <c r="F702" i="14" s="1"/>
  <c r="D701" i="14"/>
  <c r="C701" i="14"/>
  <c r="B701" i="14"/>
  <c r="A701" i="14"/>
  <c r="E701" i="14" s="1"/>
  <c r="F701" i="14" s="1"/>
  <c r="D700" i="14"/>
  <c r="C700" i="14"/>
  <c r="B700" i="14"/>
  <c r="A700" i="14"/>
  <c r="E700" i="14" s="1"/>
  <c r="F700" i="14" s="1"/>
  <c r="D699" i="14"/>
  <c r="C699" i="14"/>
  <c r="B699" i="14"/>
  <c r="A699" i="14"/>
  <c r="E699" i="14" s="1"/>
  <c r="F699" i="14" s="1"/>
  <c r="D698" i="14"/>
  <c r="C698" i="14"/>
  <c r="B698" i="14"/>
  <c r="A698" i="14"/>
  <c r="E698" i="14" s="1"/>
  <c r="F698" i="14" s="1"/>
  <c r="H698" i="14" s="1"/>
  <c r="D697" i="14"/>
  <c r="C697" i="14"/>
  <c r="B697" i="14"/>
  <c r="A697" i="14"/>
  <c r="E697" i="14" s="1"/>
  <c r="F697" i="14" s="1"/>
  <c r="D696" i="14"/>
  <c r="C696" i="14"/>
  <c r="B696" i="14"/>
  <c r="A696" i="14"/>
  <c r="E696" i="14" s="1"/>
  <c r="F696" i="14" s="1"/>
  <c r="G696" i="14" s="1"/>
  <c r="D695" i="14"/>
  <c r="C695" i="14"/>
  <c r="B695" i="14"/>
  <c r="A695" i="14"/>
  <c r="E695" i="14" s="1"/>
  <c r="F695" i="14" s="1"/>
  <c r="H694" i="14"/>
  <c r="D694" i="14"/>
  <c r="C694" i="14"/>
  <c r="B694" i="14"/>
  <c r="A694" i="14"/>
  <c r="E694" i="14" s="1"/>
  <c r="F694" i="14" s="1"/>
  <c r="D693" i="14"/>
  <c r="C693" i="14"/>
  <c r="B693" i="14"/>
  <c r="A693" i="14"/>
  <c r="E693" i="14" s="1"/>
  <c r="F693" i="14" s="1"/>
  <c r="D692" i="14"/>
  <c r="C692" i="14"/>
  <c r="B692" i="14"/>
  <c r="A692" i="14"/>
  <c r="E692" i="14" s="1"/>
  <c r="F692" i="14" s="1"/>
  <c r="D691" i="14"/>
  <c r="C691" i="14"/>
  <c r="B691" i="14"/>
  <c r="A691" i="14"/>
  <c r="E691" i="14" s="1"/>
  <c r="F691" i="14" s="1"/>
  <c r="F690" i="14"/>
  <c r="D690" i="14"/>
  <c r="C690" i="14"/>
  <c r="B690" i="14"/>
  <c r="A690" i="14"/>
  <c r="E690" i="14" s="1"/>
  <c r="I689" i="14"/>
  <c r="D689" i="14"/>
  <c r="C689" i="14"/>
  <c r="B689" i="14"/>
  <c r="A689" i="14"/>
  <c r="E689" i="14" s="1"/>
  <c r="F689" i="14" s="1"/>
  <c r="D688" i="14"/>
  <c r="C688" i="14"/>
  <c r="B688" i="14"/>
  <c r="A688" i="14"/>
  <c r="E688" i="14" s="1"/>
  <c r="F688" i="14" s="1"/>
  <c r="H688" i="14" s="1"/>
  <c r="I687" i="14"/>
  <c r="D687" i="14"/>
  <c r="C687" i="14"/>
  <c r="B687" i="14"/>
  <c r="A687" i="14"/>
  <c r="E687" i="14" s="1"/>
  <c r="F687" i="14" s="1"/>
  <c r="D686" i="14"/>
  <c r="C686" i="14"/>
  <c r="B686" i="14"/>
  <c r="A686" i="14"/>
  <c r="E686" i="14" s="1"/>
  <c r="F686" i="14" s="1"/>
  <c r="I686" i="14" s="1"/>
  <c r="D685" i="14"/>
  <c r="C685" i="14"/>
  <c r="B685" i="14"/>
  <c r="A685" i="14"/>
  <c r="E685" i="14" s="1"/>
  <c r="F685" i="14" s="1"/>
  <c r="I685" i="14" s="1"/>
  <c r="H684" i="14"/>
  <c r="F684" i="14"/>
  <c r="D684" i="14"/>
  <c r="C684" i="14"/>
  <c r="B684" i="14"/>
  <c r="A684" i="14"/>
  <c r="E684" i="14" s="1"/>
  <c r="D683" i="14"/>
  <c r="C683" i="14"/>
  <c r="B683" i="14"/>
  <c r="A683" i="14"/>
  <c r="E683" i="14" s="1"/>
  <c r="F683" i="14" s="1"/>
  <c r="D682" i="14"/>
  <c r="C682" i="14"/>
  <c r="B682" i="14"/>
  <c r="A682" i="14"/>
  <c r="E682" i="14" s="1"/>
  <c r="F682" i="14" s="1"/>
  <c r="D681" i="14"/>
  <c r="C681" i="14"/>
  <c r="B681" i="14"/>
  <c r="A681" i="14"/>
  <c r="E681" i="14" s="1"/>
  <c r="F681" i="14" s="1"/>
  <c r="D680" i="14"/>
  <c r="C680" i="14"/>
  <c r="B680" i="14"/>
  <c r="A680" i="14"/>
  <c r="E680" i="14" s="1"/>
  <c r="F680" i="14" s="1"/>
  <c r="D679" i="14"/>
  <c r="C679" i="14"/>
  <c r="B679" i="14"/>
  <c r="A679" i="14"/>
  <c r="E679" i="14" s="1"/>
  <c r="F679" i="14" s="1"/>
  <c r="D678" i="14"/>
  <c r="C678" i="14"/>
  <c r="B678" i="14"/>
  <c r="A678" i="14"/>
  <c r="E678" i="14" s="1"/>
  <c r="F678" i="14" s="1"/>
  <c r="D677" i="14"/>
  <c r="C677" i="14"/>
  <c r="B677" i="14"/>
  <c r="A677" i="14"/>
  <c r="E677" i="14" s="1"/>
  <c r="F677" i="14" s="1"/>
  <c r="D676" i="14"/>
  <c r="C676" i="14"/>
  <c r="B676" i="14"/>
  <c r="A676" i="14"/>
  <c r="E676" i="14" s="1"/>
  <c r="F676" i="14" s="1"/>
  <c r="F675" i="14"/>
  <c r="E675" i="14"/>
  <c r="D675" i="14"/>
  <c r="C675" i="14"/>
  <c r="B675" i="14"/>
  <c r="A675" i="14"/>
  <c r="D674" i="14"/>
  <c r="C674" i="14"/>
  <c r="B674" i="14"/>
  <c r="A674" i="14"/>
  <c r="E674" i="14" s="1"/>
  <c r="F674" i="14" s="1"/>
  <c r="E673" i="14"/>
  <c r="F673" i="14" s="1"/>
  <c r="D673" i="14"/>
  <c r="C673" i="14"/>
  <c r="B673" i="14"/>
  <c r="A673" i="14"/>
  <c r="D672" i="14"/>
  <c r="C672" i="14"/>
  <c r="B672" i="14"/>
  <c r="A672" i="14"/>
  <c r="E672" i="14" s="1"/>
  <c r="F672" i="14" s="1"/>
  <c r="D671" i="14"/>
  <c r="C671" i="14"/>
  <c r="B671" i="14"/>
  <c r="A671" i="14"/>
  <c r="E671" i="14" s="1"/>
  <c r="F671" i="14" s="1"/>
  <c r="H671" i="14" s="1"/>
  <c r="D670" i="14"/>
  <c r="C670" i="14"/>
  <c r="B670" i="14"/>
  <c r="A670" i="14"/>
  <c r="E670" i="14" s="1"/>
  <c r="F670" i="14" s="1"/>
  <c r="D669" i="14"/>
  <c r="C669" i="14"/>
  <c r="B669" i="14"/>
  <c r="A669" i="14"/>
  <c r="E669" i="14" s="1"/>
  <c r="F669" i="14" s="1"/>
  <c r="D668" i="14"/>
  <c r="C668" i="14"/>
  <c r="B668" i="14"/>
  <c r="A668" i="14"/>
  <c r="E668" i="14" s="1"/>
  <c r="F668" i="14" s="1"/>
  <c r="I668" i="14" s="1"/>
  <c r="D667" i="14"/>
  <c r="C667" i="14"/>
  <c r="B667" i="14"/>
  <c r="A667" i="14"/>
  <c r="E667" i="14" s="1"/>
  <c r="F667" i="14" s="1"/>
  <c r="G666" i="14"/>
  <c r="D666" i="14"/>
  <c r="C666" i="14"/>
  <c r="B666" i="14"/>
  <c r="A666" i="14"/>
  <c r="E666" i="14" s="1"/>
  <c r="F666" i="14" s="1"/>
  <c r="D665" i="14"/>
  <c r="C665" i="14"/>
  <c r="B665" i="14"/>
  <c r="A665" i="14"/>
  <c r="E665" i="14" s="1"/>
  <c r="F665" i="14" s="1"/>
  <c r="D664" i="14"/>
  <c r="C664" i="14"/>
  <c r="B664" i="14"/>
  <c r="A664" i="14"/>
  <c r="E664" i="14" s="1"/>
  <c r="F664" i="14" s="1"/>
  <c r="D663" i="14"/>
  <c r="C663" i="14"/>
  <c r="B663" i="14"/>
  <c r="A663" i="14"/>
  <c r="E663" i="14" s="1"/>
  <c r="F663" i="14" s="1"/>
  <c r="G663" i="14" s="1"/>
  <c r="D662" i="14"/>
  <c r="C662" i="14"/>
  <c r="B662" i="14"/>
  <c r="A662" i="14"/>
  <c r="E662" i="14" s="1"/>
  <c r="F662" i="14" s="1"/>
  <c r="D661" i="14"/>
  <c r="C661" i="14"/>
  <c r="B661" i="14"/>
  <c r="A661" i="14"/>
  <c r="E661" i="14" s="1"/>
  <c r="F661" i="14" s="1"/>
  <c r="H661" i="14" s="1"/>
  <c r="D660" i="14"/>
  <c r="C660" i="14"/>
  <c r="B660" i="14"/>
  <c r="A660" i="14"/>
  <c r="E660" i="14" s="1"/>
  <c r="F660" i="14" s="1"/>
  <c r="I660" i="14" s="1"/>
  <c r="F659" i="14"/>
  <c r="E659" i="14"/>
  <c r="D659" i="14"/>
  <c r="C659" i="14"/>
  <c r="B659" i="14"/>
  <c r="A659" i="14"/>
  <c r="D658" i="14"/>
  <c r="C658" i="14"/>
  <c r="B658" i="14"/>
  <c r="A658" i="14"/>
  <c r="E658" i="14" s="1"/>
  <c r="F658" i="14" s="1"/>
  <c r="E657" i="14"/>
  <c r="F657" i="14" s="1"/>
  <c r="D657" i="14"/>
  <c r="C657" i="14"/>
  <c r="B657" i="14"/>
  <c r="A657" i="14"/>
  <c r="E656" i="14"/>
  <c r="F656" i="14" s="1"/>
  <c r="D656" i="14"/>
  <c r="C656" i="14"/>
  <c r="B656" i="14"/>
  <c r="A656" i="14"/>
  <c r="D655" i="14"/>
  <c r="C655" i="14"/>
  <c r="B655" i="14"/>
  <c r="A655" i="14"/>
  <c r="E655" i="14" s="1"/>
  <c r="F655" i="14" s="1"/>
  <c r="E654" i="14"/>
  <c r="F654" i="14" s="1"/>
  <c r="D654" i="14"/>
  <c r="C654" i="14"/>
  <c r="B654" i="14"/>
  <c r="A654" i="14"/>
  <c r="D653" i="14"/>
  <c r="C653" i="14"/>
  <c r="B653" i="14"/>
  <c r="A653" i="14"/>
  <c r="E653" i="14" s="1"/>
  <c r="F653" i="14" s="1"/>
  <c r="D652" i="14"/>
  <c r="C652" i="14"/>
  <c r="B652" i="14"/>
  <c r="A652" i="14"/>
  <c r="E652" i="14" s="1"/>
  <c r="F652" i="14" s="1"/>
  <c r="D651" i="14"/>
  <c r="C651" i="14"/>
  <c r="B651" i="14"/>
  <c r="A651" i="14"/>
  <c r="E651" i="14" s="1"/>
  <c r="F651" i="14" s="1"/>
  <c r="D650" i="14"/>
  <c r="C650" i="14"/>
  <c r="B650" i="14"/>
  <c r="A650" i="14"/>
  <c r="E650" i="14" s="1"/>
  <c r="F650" i="14" s="1"/>
  <c r="D649" i="14"/>
  <c r="C649" i="14"/>
  <c r="B649" i="14"/>
  <c r="A649" i="14"/>
  <c r="E649" i="14" s="1"/>
  <c r="F649" i="14" s="1"/>
  <c r="D648" i="14"/>
  <c r="C648" i="14"/>
  <c r="B648" i="14"/>
  <c r="A648" i="14"/>
  <c r="E648" i="14" s="1"/>
  <c r="F648" i="14" s="1"/>
  <c r="G648" i="14" s="1"/>
  <c r="E647" i="14"/>
  <c r="F647" i="14" s="1"/>
  <c r="G647" i="14" s="1"/>
  <c r="D647" i="14"/>
  <c r="C647" i="14"/>
  <c r="B647" i="14"/>
  <c r="A647" i="14"/>
  <c r="D646" i="14"/>
  <c r="C646" i="14"/>
  <c r="B646" i="14"/>
  <c r="A646" i="14"/>
  <c r="E646" i="14" s="1"/>
  <c r="F646" i="14" s="1"/>
  <c r="D645" i="14"/>
  <c r="C645" i="14"/>
  <c r="B645" i="14"/>
  <c r="A645" i="14"/>
  <c r="E645" i="14" s="1"/>
  <c r="F645" i="14" s="1"/>
  <c r="D644" i="14"/>
  <c r="C644" i="14"/>
  <c r="B644" i="14"/>
  <c r="A644" i="14"/>
  <c r="E644" i="14" s="1"/>
  <c r="F644" i="14" s="1"/>
  <c r="I644" i="14" s="1"/>
  <c r="D643" i="14"/>
  <c r="C643" i="14"/>
  <c r="B643" i="14"/>
  <c r="A643" i="14"/>
  <c r="E643" i="14" s="1"/>
  <c r="F643" i="14" s="1"/>
  <c r="I643" i="14" s="1"/>
  <c r="D642" i="14"/>
  <c r="C642" i="14"/>
  <c r="B642" i="14"/>
  <c r="A642" i="14"/>
  <c r="E642" i="14" s="1"/>
  <c r="F642" i="14" s="1"/>
  <c r="F641" i="14"/>
  <c r="H641" i="14" s="1"/>
  <c r="D641" i="14"/>
  <c r="C641" i="14"/>
  <c r="B641" i="14"/>
  <c r="A641" i="14"/>
  <c r="E641" i="14" s="1"/>
  <c r="G640" i="14"/>
  <c r="D640" i="14"/>
  <c r="C640" i="14"/>
  <c r="B640" i="14"/>
  <c r="A640" i="14"/>
  <c r="E640" i="14" s="1"/>
  <c r="F640" i="14" s="1"/>
  <c r="D639" i="14"/>
  <c r="C639" i="14"/>
  <c r="B639" i="14"/>
  <c r="A639" i="14"/>
  <c r="E639" i="14" s="1"/>
  <c r="F639" i="14" s="1"/>
  <c r="D638" i="14"/>
  <c r="C638" i="14"/>
  <c r="B638" i="14"/>
  <c r="A638" i="14"/>
  <c r="E638" i="14" s="1"/>
  <c r="F638" i="14" s="1"/>
  <c r="G638" i="14" s="1"/>
  <c r="D637" i="14"/>
  <c r="C637" i="14"/>
  <c r="B637" i="14"/>
  <c r="A637" i="14"/>
  <c r="E637" i="14" s="1"/>
  <c r="F637" i="14" s="1"/>
  <c r="G637" i="14" s="1"/>
  <c r="D636" i="14"/>
  <c r="C636" i="14"/>
  <c r="B636" i="14"/>
  <c r="A636" i="14"/>
  <c r="E636" i="14" s="1"/>
  <c r="F636" i="14" s="1"/>
  <c r="D635" i="14"/>
  <c r="C635" i="14"/>
  <c r="B635" i="14"/>
  <c r="A635" i="14"/>
  <c r="E635" i="14" s="1"/>
  <c r="F635" i="14" s="1"/>
  <c r="H635" i="14" s="1"/>
  <c r="D634" i="14"/>
  <c r="C634" i="14"/>
  <c r="B634" i="14"/>
  <c r="A634" i="14"/>
  <c r="E634" i="14" s="1"/>
  <c r="F634" i="14" s="1"/>
  <c r="D633" i="14"/>
  <c r="C633" i="14"/>
  <c r="B633" i="14"/>
  <c r="A633" i="14"/>
  <c r="E633" i="14" s="1"/>
  <c r="F633" i="14" s="1"/>
  <c r="D632" i="14"/>
  <c r="C632" i="14"/>
  <c r="B632" i="14"/>
  <c r="A632" i="14"/>
  <c r="E632" i="14" s="1"/>
  <c r="F632" i="14" s="1"/>
  <c r="D631" i="14"/>
  <c r="C631" i="14"/>
  <c r="B631" i="14"/>
  <c r="A631" i="14"/>
  <c r="E631" i="14" s="1"/>
  <c r="F631" i="14" s="1"/>
  <c r="G630" i="14"/>
  <c r="D630" i="14"/>
  <c r="C630" i="14"/>
  <c r="B630" i="14"/>
  <c r="A630" i="14"/>
  <c r="E630" i="14" s="1"/>
  <c r="F630" i="14" s="1"/>
  <c r="G629" i="14"/>
  <c r="D629" i="14"/>
  <c r="C629" i="14"/>
  <c r="B629" i="14"/>
  <c r="A629" i="14"/>
  <c r="E629" i="14" s="1"/>
  <c r="F629" i="14" s="1"/>
  <c r="I629" i="14" s="1"/>
  <c r="D628" i="14"/>
  <c r="C628" i="14"/>
  <c r="B628" i="14"/>
  <c r="A628" i="14"/>
  <c r="E628" i="14" s="1"/>
  <c r="F628" i="14" s="1"/>
  <c r="H627" i="14"/>
  <c r="D627" i="14"/>
  <c r="C627" i="14"/>
  <c r="B627" i="14"/>
  <c r="A627" i="14"/>
  <c r="E627" i="14" s="1"/>
  <c r="F627" i="14" s="1"/>
  <c r="D626" i="14"/>
  <c r="C626" i="14"/>
  <c r="B626" i="14"/>
  <c r="A626" i="14"/>
  <c r="E626" i="14" s="1"/>
  <c r="F626" i="14" s="1"/>
  <c r="G625" i="14"/>
  <c r="F625" i="14"/>
  <c r="I625" i="14" s="1"/>
  <c r="D625" i="14"/>
  <c r="C625" i="14"/>
  <c r="B625" i="14"/>
  <c r="A625" i="14"/>
  <c r="E625" i="14" s="1"/>
  <c r="D624" i="14"/>
  <c r="C624" i="14"/>
  <c r="B624" i="14"/>
  <c r="A624" i="14"/>
  <c r="E624" i="14" s="1"/>
  <c r="F624" i="14" s="1"/>
  <c r="D623" i="14"/>
  <c r="C623" i="14"/>
  <c r="B623" i="14"/>
  <c r="A623" i="14"/>
  <c r="E623" i="14" s="1"/>
  <c r="F623" i="14" s="1"/>
  <c r="H623" i="14" s="1"/>
  <c r="E622" i="14"/>
  <c r="F622" i="14" s="1"/>
  <c r="D622" i="14"/>
  <c r="C622" i="14"/>
  <c r="B622" i="14"/>
  <c r="A622" i="14"/>
  <c r="D621" i="14"/>
  <c r="C621" i="14"/>
  <c r="B621" i="14"/>
  <c r="A621" i="14"/>
  <c r="E621" i="14" s="1"/>
  <c r="F621" i="14" s="1"/>
  <c r="D620" i="14"/>
  <c r="C620" i="14"/>
  <c r="B620" i="14"/>
  <c r="A620" i="14"/>
  <c r="E620" i="14" s="1"/>
  <c r="F620" i="14" s="1"/>
  <c r="D619" i="14"/>
  <c r="C619" i="14"/>
  <c r="B619" i="14"/>
  <c r="A619" i="14"/>
  <c r="E619" i="14" s="1"/>
  <c r="F619" i="14" s="1"/>
  <c r="D618" i="14"/>
  <c r="C618" i="14"/>
  <c r="B618" i="14"/>
  <c r="A618" i="14"/>
  <c r="E618" i="14" s="1"/>
  <c r="F618" i="14" s="1"/>
  <c r="D617" i="14"/>
  <c r="C617" i="14"/>
  <c r="B617" i="14"/>
  <c r="A617" i="14"/>
  <c r="E617" i="14" s="1"/>
  <c r="F617" i="14" s="1"/>
  <c r="G617" i="14" s="1"/>
  <c r="D616" i="14"/>
  <c r="C616" i="14"/>
  <c r="B616" i="14"/>
  <c r="A616" i="14"/>
  <c r="E616" i="14" s="1"/>
  <c r="F616" i="14" s="1"/>
  <c r="D615" i="14"/>
  <c r="C615" i="14"/>
  <c r="B615" i="14"/>
  <c r="A615" i="14"/>
  <c r="E615" i="14" s="1"/>
  <c r="F615" i="14" s="1"/>
  <c r="I615" i="14" s="1"/>
  <c r="D614" i="14"/>
  <c r="C614" i="14"/>
  <c r="B614" i="14"/>
  <c r="A614" i="14"/>
  <c r="E614" i="14" s="1"/>
  <c r="F614" i="14" s="1"/>
  <c r="H614" i="14" s="1"/>
  <c r="D613" i="14"/>
  <c r="C613" i="14"/>
  <c r="B613" i="14"/>
  <c r="A613" i="14"/>
  <c r="E613" i="14" s="1"/>
  <c r="F613" i="14" s="1"/>
  <c r="I613" i="14" s="1"/>
  <c r="F612" i="14"/>
  <c r="D612" i="14"/>
  <c r="C612" i="14"/>
  <c r="B612" i="14"/>
  <c r="A612" i="14"/>
  <c r="E612" i="14" s="1"/>
  <c r="D611" i="14"/>
  <c r="C611" i="14"/>
  <c r="B611" i="14"/>
  <c r="A611" i="14"/>
  <c r="E611" i="14" s="1"/>
  <c r="F611" i="14" s="1"/>
  <c r="F610" i="14"/>
  <c r="D610" i="14"/>
  <c r="C610" i="14"/>
  <c r="B610" i="14"/>
  <c r="A610" i="14"/>
  <c r="E610" i="14" s="1"/>
  <c r="D609" i="14"/>
  <c r="C609" i="14"/>
  <c r="B609" i="14"/>
  <c r="A609" i="14"/>
  <c r="E609" i="14" s="1"/>
  <c r="F609" i="14" s="1"/>
  <c r="I609" i="14" s="1"/>
  <c r="D608" i="14"/>
  <c r="C608" i="14"/>
  <c r="B608" i="14"/>
  <c r="A608" i="14"/>
  <c r="E608" i="14" s="1"/>
  <c r="F608" i="14" s="1"/>
  <c r="D607" i="14"/>
  <c r="C607" i="14"/>
  <c r="B607" i="14"/>
  <c r="A607" i="14"/>
  <c r="E607" i="14" s="1"/>
  <c r="F607" i="14" s="1"/>
  <c r="D606" i="14"/>
  <c r="C606" i="14"/>
  <c r="B606" i="14"/>
  <c r="A606" i="14"/>
  <c r="E606" i="14" s="1"/>
  <c r="F606" i="14" s="1"/>
  <c r="H606" i="14" s="1"/>
  <c r="I605" i="14"/>
  <c r="D605" i="14"/>
  <c r="C605" i="14"/>
  <c r="B605" i="14"/>
  <c r="A605" i="14"/>
  <c r="E605" i="14" s="1"/>
  <c r="F605" i="14" s="1"/>
  <c r="D604" i="14"/>
  <c r="C604" i="14"/>
  <c r="B604" i="14"/>
  <c r="A604" i="14"/>
  <c r="E604" i="14" s="1"/>
  <c r="F604" i="14" s="1"/>
  <c r="D603" i="14"/>
  <c r="C603" i="14"/>
  <c r="B603" i="14"/>
  <c r="A603" i="14"/>
  <c r="E603" i="14" s="1"/>
  <c r="F603" i="14" s="1"/>
  <c r="D602" i="14"/>
  <c r="C602" i="14"/>
  <c r="B602" i="14"/>
  <c r="A602" i="14"/>
  <c r="E602" i="14" s="1"/>
  <c r="F602" i="14" s="1"/>
  <c r="H602" i="14" s="1"/>
  <c r="D601" i="14"/>
  <c r="C601" i="14"/>
  <c r="B601" i="14"/>
  <c r="A601" i="14"/>
  <c r="E601" i="14" s="1"/>
  <c r="F601" i="14" s="1"/>
  <c r="D600" i="14"/>
  <c r="C600" i="14"/>
  <c r="B600" i="14"/>
  <c r="A600" i="14"/>
  <c r="E600" i="14" s="1"/>
  <c r="F600" i="14" s="1"/>
  <c r="D599" i="14"/>
  <c r="C599" i="14"/>
  <c r="B599" i="14"/>
  <c r="A599" i="14"/>
  <c r="E599" i="14" s="1"/>
  <c r="F599" i="14" s="1"/>
  <c r="I599" i="14" s="1"/>
  <c r="D598" i="14"/>
  <c r="C598" i="14"/>
  <c r="B598" i="14"/>
  <c r="A598" i="14"/>
  <c r="E598" i="14" s="1"/>
  <c r="F598" i="14" s="1"/>
  <c r="D597" i="14"/>
  <c r="C597" i="14"/>
  <c r="B597" i="14"/>
  <c r="A597" i="14"/>
  <c r="E597" i="14" s="1"/>
  <c r="F597" i="14" s="1"/>
  <c r="D596" i="14"/>
  <c r="C596" i="14"/>
  <c r="B596" i="14"/>
  <c r="A596" i="14"/>
  <c r="E596" i="14" s="1"/>
  <c r="F596" i="14" s="1"/>
  <c r="D595" i="14"/>
  <c r="C595" i="14"/>
  <c r="B595" i="14"/>
  <c r="A595" i="14"/>
  <c r="E595" i="14" s="1"/>
  <c r="F595" i="14" s="1"/>
  <c r="H594" i="14"/>
  <c r="D594" i="14"/>
  <c r="C594" i="14"/>
  <c r="B594" i="14"/>
  <c r="A594" i="14"/>
  <c r="E594" i="14" s="1"/>
  <c r="F594" i="14" s="1"/>
  <c r="D593" i="14"/>
  <c r="C593" i="14"/>
  <c r="B593" i="14"/>
  <c r="A593" i="14"/>
  <c r="E593" i="14" s="1"/>
  <c r="F593" i="14" s="1"/>
  <c r="D592" i="14"/>
  <c r="C592" i="14"/>
  <c r="B592" i="14"/>
  <c r="A592" i="14"/>
  <c r="E592" i="14" s="1"/>
  <c r="F592" i="14" s="1"/>
  <c r="D591" i="14"/>
  <c r="C591" i="14"/>
  <c r="B591" i="14"/>
  <c r="A591" i="14"/>
  <c r="E591" i="14" s="1"/>
  <c r="F591" i="14" s="1"/>
  <c r="F590" i="14"/>
  <c r="G590" i="14" s="1"/>
  <c r="D590" i="14"/>
  <c r="C590" i="14"/>
  <c r="B590" i="14"/>
  <c r="A590" i="14"/>
  <c r="E590" i="14" s="1"/>
  <c r="D589" i="14"/>
  <c r="C589" i="14"/>
  <c r="B589" i="14"/>
  <c r="A589" i="14"/>
  <c r="E589" i="14" s="1"/>
  <c r="F589" i="14" s="1"/>
  <c r="H589" i="14" s="1"/>
  <c r="D588" i="14"/>
  <c r="C588" i="14"/>
  <c r="B588" i="14"/>
  <c r="A588" i="14"/>
  <c r="E588" i="14" s="1"/>
  <c r="F588" i="14" s="1"/>
  <c r="I587" i="14"/>
  <c r="D587" i="14"/>
  <c r="C587" i="14"/>
  <c r="B587" i="14"/>
  <c r="A587" i="14"/>
  <c r="E587" i="14" s="1"/>
  <c r="F587" i="14" s="1"/>
  <c r="H586" i="14"/>
  <c r="D586" i="14"/>
  <c r="C586" i="14"/>
  <c r="B586" i="14"/>
  <c r="A586" i="14"/>
  <c r="E586" i="14" s="1"/>
  <c r="F586" i="14" s="1"/>
  <c r="D585" i="14"/>
  <c r="C585" i="14"/>
  <c r="B585" i="14"/>
  <c r="A585" i="14"/>
  <c r="E585" i="14" s="1"/>
  <c r="F585" i="14" s="1"/>
  <c r="D584" i="14"/>
  <c r="C584" i="14"/>
  <c r="B584" i="14"/>
  <c r="A584" i="14"/>
  <c r="E584" i="14" s="1"/>
  <c r="F584" i="14" s="1"/>
  <c r="D583" i="14"/>
  <c r="C583" i="14"/>
  <c r="B583" i="14"/>
  <c r="A583" i="14"/>
  <c r="E583" i="14" s="1"/>
  <c r="F583" i="14" s="1"/>
  <c r="I583" i="14" s="1"/>
  <c r="D582" i="14"/>
  <c r="C582" i="14"/>
  <c r="B582" i="14"/>
  <c r="A582" i="14"/>
  <c r="E582" i="14" s="1"/>
  <c r="F582" i="14" s="1"/>
  <c r="D581" i="14"/>
  <c r="C581" i="14"/>
  <c r="B581" i="14"/>
  <c r="A581" i="14"/>
  <c r="E581" i="14" s="1"/>
  <c r="F581" i="14" s="1"/>
  <c r="D580" i="14"/>
  <c r="C580" i="14"/>
  <c r="B580" i="14"/>
  <c r="A580" i="14"/>
  <c r="E580" i="14" s="1"/>
  <c r="F580" i="14" s="1"/>
  <c r="D579" i="14"/>
  <c r="C579" i="14"/>
  <c r="B579" i="14"/>
  <c r="A579" i="14"/>
  <c r="E579" i="14" s="1"/>
  <c r="F579" i="14" s="1"/>
  <c r="D578" i="14"/>
  <c r="C578" i="14"/>
  <c r="B578" i="14"/>
  <c r="A578" i="14"/>
  <c r="E578" i="14" s="1"/>
  <c r="F578" i="14" s="1"/>
  <c r="D577" i="14"/>
  <c r="C577" i="14"/>
  <c r="B577" i="14"/>
  <c r="A577" i="14"/>
  <c r="E577" i="14" s="1"/>
  <c r="F577" i="14" s="1"/>
  <c r="D576" i="14"/>
  <c r="C576" i="14"/>
  <c r="B576" i="14"/>
  <c r="A576" i="14"/>
  <c r="E576" i="14" s="1"/>
  <c r="F576" i="14" s="1"/>
  <c r="F575" i="14"/>
  <c r="D575" i="14"/>
  <c r="C575" i="14"/>
  <c r="B575" i="14"/>
  <c r="A575" i="14"/>
  <c r="E575" i="14" s="1"/>
  <c r="D574" i="14"/>
  <c r="C574" i="14"/>
  <c r="B574" i="14"/>
  <c r="A574" i="14"/>
  <c r="E574" i="14" s="1"/>
  <c r="F574" i="14" s="1"/>
  <c r="D573" i="14"/>
  <c r="C573" i="14"/>
  <c r="B573" i="14"/>
  <c r="A573" i="14"/>
  <c r="E573" i="14" s="1"/>
  <c r="F573" i="14" s="1"/>
  <c r="H572" i="14"/>
  <c r="D572" i="14"/>
  <c r="C572" i="14"/>
  <c r="B572" i="14"/>
  <c r="A572" i="14"/>
  <c r="E572" i="14" s="1"/>
  <c r="F572" i="14" s="1"/>
  <c r="D571" i="14"/>
  <c r="C571" i="14"/>
  <c r="B571" i="14"/>
  <c r="A571" i="14"/>
  <c r="E571" i="14" s="1"/>
  <c r="F571" i="14" s="1"/>
  <c r="H571" i="14" s="1"/>
  <c r="D570" i="14"/>
  <c r="C570" i="14"/>
  <c r="B570" i="14"/>
  <c r="A570" i="14"/>
  <c r="E570" i="14" s="1"/>
  <c r="F570" i="14" s="1"/>
  <c r="D569" i="14"/>
  <c r="C569" i="14"/>
  <c r="B569" i="14"/>
  <c r="A569" i="14"/>
  <c r="E569" i="14" s="1"/>
  <c r="F569" i="14" s="1"/>
  <c r="I569" i="14" s="1"/>
  <c r="D568" i="14"/>
  <c r="C568" i="14"/>
  <c r="B568" i="14"/>
  <c r="A568" i="14"/>
  <c r="E568" i="14" s="1"/>
  <c r="F568" i="14" s="1"/>
  <c r="D567" i="14"/>
  <c r="C567" i="14"/>
  <c r="B567" i="14"/>
  <c r="A567" i="14"/>
  <c r="E567" i="14" s="1"/>
  <c r="F567" i="14" s="1"/>
  <c r="E566" i="14"/>
  <c r="F566" i="14" s="1"/>
  <c r="H566" i="14" s="1"/>
  <c r="D566" i="14"/>
  <c r="C566" i="14"/>
  <c r="B566" i="14"/>
  <c r="A566" i="14"/>
  <c r="D565" i="14"/>
  <c r="C565" i="14"/>
  <c r="B565" i="14"/>
  <c r="A565" i="14"/>
  <c r="E565" i="14" s="1"/>
  <c r="F565" i="14" s="1"/>
  <c r="D564" i="14"/>
  <c r="C564" i="14"/>
  <c r="B564" i="14"/>
  <c r="A564" i="14"/>
  <c r="E564" i="14" s="1"/>
  <c r="F564" i="14" s="1"/>
  <c r="H564" i="14" s="1"/>
  <c r="D563" i="14"/>
  <c r="C563" i="14"/>
  <c r="B563" i="14"/>
  <c r="A563" i="14"/>
  <c r="E563" i="14" s="1"/>
  <c r="F563" i="14" s="1"/>
  <c r="D562" i="14"/>
  <c r="C562" i="14"/>
  <c r="B562" i="14"/>
  <c r="A562" i="14"/>
  <c r="E562" i="14" s="1"/>
  <c r="F562" i="14" s="1"/>
  <c r="D561" i="14"/>
  <c r="C561" i="14"/>
  <c r="B561" i="14"/>
  <c r="A561" i="14"/>
  <c r="E561" i="14" s="1"/>
  <c r="F561" i="14" s="1"/>
  <c r="I561" i="14" s="1"/>
  <c r="D560" i="14"/>
  <c r="C560" i="14"/>
  <c r="B560" i="14"/>
  <c r="A560" i="14"/>
  <c r="E560" i="14" s="1"/>
  <c r="F560" i="14" s="1"/>
  <c r="D559" i="14"/>
  <c r="C559" i="14"/>
  <c r="B559" i="14"/>
  <c r="A559" i="14"/>
  <c r="E559" i="14" s="1"/>
  <c r="F559" i="14" s="1"/>
  <c r="F558" i="14"/>
  <c r="D558" i="14"/>
  <c r="C558" i="14"/>
  <c r="B558" i="14"/>
  <c r="A558" i="14"/>
  <c r="E558" i="14" s="1"/>
  <c r="E557" i="14"/>
  <c r="F557" i="14" s="1"/>
  <c r="D557" i="14"/>
  <c r="C557" i="14"/>
  <c r="B557" i="14"/>
  <c r="A557" i="14"/>
  <c r="D556" i="14"/>
  <c r="C556" i="14"/>
  <c r="B556" i="14"/>
  <c r="A556" i="14"/>
  <c r="E556" i="14" s="1"/>
  <c r="F556" i="14" s="1"/>
  <c r="G556" i="14" s="1"/>
  <c r="D555" i="14"/>
  <c r="C555" i="14"/>
  <c r="B555" i="14"/>
  <c r="A555" i="14"/>
  <c r="E555" i="14" s="1"/>
  <c r="F555" i="14" s="1"/>
  <c r="D554" i="14"/>
  <c r="C554" i="14"/>
  <c r="B554" i="14"/>
  <c r="A554" i="14"/>
  <c r="E554" i="14" s="1"/>
  <c r="F554" i="14" s="1"/>
  <c r="D553" i="14"/>
  <c r="C553" i="14"/>
  <c r="B553" i="14"/>
  <c r="A553" i="14"/>
  <c r="E553" i="14" s="1"/>
  <c r="F553" i="14" s="1"/>
  <c r="D552" i="14"/>
  <c r="C552" i="14"/>
  <c r="B552" i="14"/>
  <c r="A552" i="14"/>
  <c r="E552" i="14" s="1"/>
  <c r="F552" i="14" s="1"/>
  <c r="D551" i="14"/>
  <c r="C551" i="14"/>
  <c r="B551" i="14"/>
  <c r="A551" i="14"/>
  <c r="E551" i="14" s="1"/>
  <c r="F551" i="14" s="1"/>
  <c r="I551" i="14" s="1"/>
  <c r="D550" i="14"/>
  <c r="C550" i="14"/>
  <c r="B550" i="14"/>
  <c r="A550" i="14"/>
  <c r="E550" i="14" s="1"/>
  <c r="F550" i="14" s="1"/>
  <c r="H550" i="14" s="1"/>
  <c r="D549" i="14"/>
  <c r="C549" i="14"/>
  <c r="B549" i="14"/>
  <c r="A549" i="14"/>
  <c r="E549" i="14" s="1"/>
  <c r="F549" i="14" s="1"/>
  <c r="D548" i="14"/>
  <c r="C548" i="14"/>
  <c r="B548" i="14"/>
  <c r="A548" i="14"/>
  <c r="E548" i="14" s="1"/>
  <c r="F548" i="14" s="1"/>
  <c r="G548" i="14" s="1"/>
  <c r="D547" i="14"/>
  <c r="C547" i="14"/>
  <c r="B547" i="14"/>
  <c r="A547" i="14"/>
  <c r="E547" i="14" s="1"/>
  <c r="F547" i="14" s="1"/>
  <c r="D546" i="14"/>
  <c r="C546" i="14"/>
  <c r="B546" i="14"/>
  <c r="A546" i="14"/>
  <c r="E546" i="14" s="1"/>
  <c r="F546" i="14" s="1"/>
  <c r="I545" i="14"/>
  <c r="D545" i="14"/>
  <c r="C545" i="14"/>
  <c r="B545" i="14"/>
  <c r="A545" i="14"/>
  <c r="E545" i="14" s="1"/>
  <c r="F545" i="14" s="1"/>
  <c r="D544" i="14"/>
  <c r="C544" i="14"/>
  <c r="B544" i="14"/>
  <c r="A544" i="14"/>
  <c r="E544" i="14" s="1"/>
  <c r="F544" i="14" s="1"/>
  <c r="D543" i="14"/>
  <c r="C543" i="14"/>
  <c r="B543" i="14"/>
  <c r="A543" i="14"/>
  <c r="E543" i="14" s="1"/>
  <c r="F543" i="14" s="1"/>
  <c r="E542" i="14"/>
  <c r="F542" i="14" s="1"/>
  <c r="D542" i="14"/>
  <c r="C542" i="14"/>
  <c r="B542" i="14"/>
  <c r="A542" i="14"/>
  <c r="D541" i="14"/>
  <c r="C541" i="14"/>
  <c r="B541" i="14"/>
  <c r="A541" i="14"/>
  <c r="E541" i="14" s="1"/>
  <c r="F541" i="14" s="1"/>
  <c r="G541" i="14" s="1"/>
  <c r="D540" i="14"/>
  <c r="C540" i="14"/>
  <c r="B540" i="14"/>
  <c r="A540" i="14"/>
  <c r="E540" i="14" s="1"/>
  <c r="F540" i="14" s="1"/>
  <c r="D539" i="14"/>
  <c r="C539" i="14"/>
  <c r="B539" i="14"/>
  <c r="A539" i="14"/>
  <c r="E539" i="14" s="1"/>
  <c r="F539" i="14" s="1"/>
  <c r="D538" i="14"/>
  <c r="C538" i="14"/>
  <c r="B538" i="14"/>
  <c r="A538" i="14"/>
  <c r="E538" i="14" s="1"/>
  <c r="F538" i="14" s="1"/>
  <c r="D537" i="14"/>
  <c r="C537" i="14"/>
  <c r="B537" i="14"/>
  <c r="A537" i="14"/>
  <c r="E537" i="14" s="1"/>
  <c r="F537" i="14" s="1"/>
  <c r="I537" i="14" s="1"/>
  <c r="D536" i="14"/>
  <c r="C536" i="14"/>
  <c r="B536" i="14"/>
  <c r="A536" i="14"/>
  <c r="E536" i="14" s="1"/>
  <c r="F536" i="14" s="1"/>
  <c r="D535" i="14"/>
  <c r="C535" i="14"/>
  <c r="B535" i="14"/>
  <c r="A535" i="14"/>
  <c r="E535" i="14" s="1"/>
  <c r="F535" i="14" s="1"/>
  <c r="D534" i="14"/>
  <c r="C534" i="14"/>
  <c r="B534" i="14"/>
  <c r="A534" i="14"/>
  <c r="E534" i="14" s="1"/>
  <c r="F534" i="14" s="1"/>
  <c r="D533" i="14"/>
  <c r="C533" i="14"/>
  <c r="B533" i="14"/>
  <c r="A533" i="14"/>
  <c r="E533" i="14" s="1"/>
  <c r="F533" i="14" s="1"/>
  <c r="F532" i="14"/>
  <c r="D532" i="14"/>
  <c r="C532" i="14"/>
  <c r="B532" i="14"/>
  <c r="A532" i="14"/>
  <c r="E532" i="14" s="1"/>
  <c r="D531" i="14"/>
  <c r="C531" i="14"/>
  <c r="B531" i="14"/>
  <c r="A531" i="14"/>
  <c r="E531" i="14" s="1"/>
  <c r="F531" i="14" s="1"/>
  <c r="H531" i="14" s="1"/>
  <c r="D530" i="14"/>
  <c r="C530" i="14"/>
  <c r="B530" i="14"/>
  <c r="A530" i="14"/>
  <c r="E530" i="14" s="1"/>
  <c r="F530" i="14" s="1"/>
  <c r="D529" i="14"/>
  <c r="C529" i="14"/>
  <c r="B529" i="14"/>
  <c r="A529" i="14"/>
  <c r="E529" i="14" s="1"/>
  <c r="F529" i="14" s="1"/>
  <c r="I529" i="14" s="1"/>
  <c r="D528" i="14"/>
  <c r="C528" i="14"/>
  <c r="B528" i="14"/>
  <c r="A528" i="14"/>
  <c r="E528" i="14" s="1"/>
  <c r="F528" i="14" s="1"/>
  <c r="H528" i="14" s="1"/>
  <c r="F527" i="14"/>
  <c r="G527" i="14" s="1"/>
  <c r="D527" i="14"/>
  <c r="C527" i="14"/>
  <c r="B527" i="14"/>
  <c r="A527" i="14"/>
  <c r="E527" i="14" s="1"/>
  <c r="F526" i="14"/>
  <c r="E526" i="14"/>
  <c r="D526" i="14"/>
  <c r="C526" i="14"/>
  <c r="B526" i="14"/>
  <c r="A526" i="14"/>
  <c r="D525" i="14"/>
  <c r="C525" i="14"/>
  <c r="B525" i="14"/>
  <c r="A525" i="14"/>
  <c r="E525" i="14" s="1"/>
  <c r="F525" i="14" s="1"/>
  <c r="F524" i="14"/>
  <c r="D524" i="14"/>
  <c r="C524" i="14"/>
  <c r="B524" i="14"/>
  <c r="A524" i="14"/>
  <c r="E524" i="14" s="1"/>
  <c r="D523" i="14"/>
  <c r="C523" i="14"/>
  <c r="B523" i="14"/>
  <c r="A523" i="14"/>
  <c r="E523" i="14" s="1"/>
  <c r="F523" i="14" s="1"/>
  <c r="G523" i="14" s="1"/>
  <c r="D522" i="14"/>
  <c r="C522" i="14"/>
  <c r="B522" i="14"/>
  <c r="A522" i="14"/>
  <c r="E522" i="14" s="1"/>
  <c r="F522" i="14" s="1"/>
  <c r="H522" i="14" s="1"/>
  <c r="E521" i="14"/>
  <c r="F521" i="14" s="1"/>
  <c r="G521" i="14" s="1"/>
  <c r="D521" i="14"/>
  <c r="C521" i="14"/>
  <c r="B521" i="14"/>
  <c r="A521" i="14"/>
  <c r="D520" i="14"/>
  <c r="C520" i="14"/>
  <c r="B520" i="14"/>
  <c r="A520" i="14"/>
  <c r="E520" i="14" s="1"/>
  <c r="F520" i="14" s="1"/>
  <c r="D519" i="14"/>
  <c r="C519" i="14"/>
  <c r="B519" i="14"/>
  <c r="A519" i="14"/>
  <c r="E519" i="14" s="1"/>
  <c r="F519" i="14" s="1"/>
  <c r="E518" i="14"/>
  <c r="F518" i="14" s="1"/>
  <c r="D518" i="14"/>
  <c r="C518" i="14"/>
  <c r="B518" i="14"/>
  <c r="A518" i="14"/>
  <c r="D517" i="14"/>
  <c r="C517" i="14"/>
  <c r="B517" i="14"/>
  <c r="A517" i="14"/>
  <c r="E517" i="14" s="1"/>
  <c r="F517" i="14" s="1"/>
  <c r="D516" i="14"/>
  <c r="C516" i="14"/>
  <c r="B516" i="14"/>
  <c r="A516" i="14"/>
  <c r="E516" i="14" s="1"/>
  <c r="F516" i="14" s="1"/>
  <c r="D515" i="14"/>
  <c r="C515" i="14"/>
  <c r="B515" i="14"/>
  <c r="A515" i="14"/>
  <c r="E515" i="14" s="1"/>
  <c r="F515" i="14" s="1"/>
  <c r="F514" i="14"/>
  <c r="I514" i="14" s="1"/>
  <c r="D514" i="14"/>
  <c r="C514" i="14"/>
  <c r="B514" i="14"/>
  <c r="A514" i="14"/>
  <c r="E514" i="14" s="1"/>
  <c r="D513" i="14"/>
  <c r="C513" i="14"/>
  <c r="B513" i="14"/>
  <c r="A513" i="14"/>
  <c r="E513" i="14" s="1"/>
  <c r="F513" i="14" s="1"/>
  <c r="E512" i="14"/>
  <c r="F512" i="14" s="1"/>
  <c r="D512" i="14"/>
  <c r="C512" i="14"/>
  <c r="B512" i="14"/>
  <c r="A512" i="14"/>
  <c r="D511" i="14"/>
  <c r="C511" i="14"/>
  <c r="B511" i="14"/>
  <c r="A511" i="14"/>
  <c r="E511" i="14" s="1"/>
  <c r="F511" i="14" s="1"/>
  <c r="D510" i="14"/>
  <c r="C510" i="14"/>
  <c r="B510" i="14"/>
  <c r="A510" i="14"/>
  <c r="E510" i="14" s="1"/>
  <c r="F510" i="14" s="1"/>
  <c r="D509" i="14"/>
  <c r="C509" i="14"/>
  <c r="B509" i="14"/>
  <c r="A509" i="14"/>
  <c r="E509" i="14" s="1"/>
  <c r="F509" i="14" s="1"/>
  <c r="D508" i="14"/>
  <c r="C508" i="14"/>
  <c r="B508" i="14"/>
  <c r="A508" i="14"/>
  <c r="E508" i="14" s="1"/>
  <c r="F508" i="14" s="1"/>
  <c r="D507" i="14"/>
  <c r="C507" i="14"/>
  <c r="B507" i="14"/>
  <c r="A507" i="14"/>
  <c r="E507" i="14" s="1"/>
  <c r="F507" i="14" s="1"/>
  <c r="D506" i="14"/>
  <c r="C506" i="14"/>
  <c r="B506" i="14"/>
  <c r="A506" i="14"/>
  <c r="E506" i="14" s="1"/>
  <c r="F506" i="14" s="1"/>
  <c r="H506" i="14" s="1"/>
  <c r="E505" i="14"/>
  <c r="F505" i="14" s="1"/>
  <c r="I505" i="14" s="1"/>
  <c r="D505" i="14"/>
  <c r="C505" i="14"/>
  <c r="B505" i="14"/>
  <c r="A505" i="14"/>
  <c r="E504" i="14"/>
  <c r="F504" i="14" s="1"/>
  <c r="D504" i="14"/>
  <c r="C504" i="14"/>
  <c r="B504" i="14"/>
  <c r="A504" i="14"/>
  <c r="D503" i="14"/>
  <c r="C503" i="14"/>
  <c r="B503" i="14"/>
  <c r="A503" i="14"/>
  <c r="E503" i="14" s="1"/>
  <c r="F503" i="14" s="1"/>
  <c r="D502" i="14"/>
  <c r="C502" i="14"/>
  <c r="B502" i="14"/>
  <c r="A502" i="14"/>
  <c r="E502" i="14" s="1"/>
  <c r="F502" i="14" s="1"/>
  <c r="H502" i="14" s="1"/>
  <c r="D501" i="14"/>
  <c r="C501" i="14"/>
  <c r="B501" i="14"/>
  <c r="A501" i="14"/>
  <c r="E501" i="14" s="1"/>
  <c r="F501" i="14" s="1"/>
  <c r="D500" i="14"/>
  <c r="C500" i="14"/>
  <c r="B500" i="14"/>
  <c r="A500" i="14"/>
  <c r="E500" i="14" s="1"/>
  <c r="F500" i="14" s="1"/>
  <c r="H500" i="14" s="1"/>
  <c r="E499" i="14"/>
  <c r="F499" i="14" s="1"/>
  <c r="D499" i="14"/>
  <c r="C499" i="14"/>
  <c r="B499" i="14"/>
  <c r="A499" i="14"/>
  <c r="D498" i="14"/>
  <c r="C498" i="14"/>
  <c r="B498" i="14"/>
  <c r="A498" i="14"/>
  <c r="E498" i="14" s="1"/>
  <c r="F498" i="14" s="1"/>
  <c r="D497" i="14"/>
  <c r="C497" i="14"/>
  <c r="B497" i="14"/>
  <c r="A497" i="14"/>
  <c r="E497" i="14" s="1"/>
  <c r="F497" i="14" s="1"/>
  <c r="I497" i="14" s="1"/>
  <c r="D496" i="14"/>
  <c r="C496" i="14"/>
  <c r="B496" i="14"/>
  <c r="A496" i="14"/>
  <c r="E496" i="14" s="1"/>
  <c r="F496" i="14" s="1"/>
  <c r="D495" i="14"/>
  <c r="C495" i="14"/>
  <c r="B495" i="14"/>
  <c r="A495" i="14"/>
  <c r="E495" i="14" s="1"/>
  <c r="F495" i="14" s="1"/>
  <c r="D494" i="14"/>
  <c r="C494" i="14"/>
  <c r="B494" i="14"/>
  <c r="A494" i="14"/>
  <c r="E494" i="14" s="1"/>
  <c r="F494" i="14" s="1"/>
  <c r="G494" i="14" s="1"/>
  <c r="D493" i="14"/>
  <c r="C493" i="14"/>
  <c r="B493" i="14"/>
  <c r="A493" i="14"/>
  <c r="E493" i="14" s="1"/>
  <c r="F493" i="14" s="1"/>
  <c r="F492" i="14"/>
  <c r="D492" i="14"/>
  <c r="C492" i="14"/>
  <c r="B492" i="14"/>
  <c r="A492" i="14"/>
  <c r="E492" i="14" s="1"/>
  <c r="E491" i="14"/>
  <c r="F491" i="14" s="1"/>
  <c r="D491" i="14"/>
  <c r="C491" i="14"/>
  <c r="B491" i="14"/>
  <c r="A491" i="14"/>
  <c r="H490" i="14"/>
  <c r="D490" i="14"/>
  <c r="C490" i="14"/>
  <c r="B490" i="14"/>
  <c r="A490" i="14"/>
  <c r="E490" i="14" s="1"/>
  <c r="F490" i="14" s="1"/>
  <c r="D489" i="14"/>
  <c r="C489" i="14"/>
  <c r="B489" i="14"/>
  <c r="A489" i="14"/>
  <c r="E489" i="14" s="1"/>
  <c r="F489" i="14" s="1"/>
  <c r="D488" i="14"/>
  <c r="C488" i="14"/>
  <c r="B488" i="14"/>
  <c r="A488" i="14"/>
  <c r="E488" i="14" s="1"/>
  <c r="F488" i="14" s="1"/>
  <c r="H488" i="14" s="1"/>
  <c r="D487" i="14"/>
  <c r="C487" i="14"/>
  <c r="B487" i="14"/>
  <c r="A487" i="14"/>
  <c r="E487" i="14" s="1"/>
  <c r="F487" i="14" s="1"/>
  <c r="D486" i="14"/>
  <c r="C486" i="14"/>
  <c r="B486" i="14"/>
  <c r="A486" i="14"/>
  <c r="E486" i="14" s="1"/>
  <c r="F486" i="14" s="1"/>
  <c r="F485" i="14"/>
  <c r="D485" i="14"/>
  <c r="C485" i="14"/>
  <c r="B485" i="14"/>
  <c r="A485" i="14"/>
  <c r="E485" i="14" s="1"/>
  <c r="D484" i="14"/>
  <c r="C484" i="14"/>
  <c r="B484" i="14"/>
  <c r="A484" i="14"/>
  <c r="E484" i="14" s="1"/>
  <c r="F484" i="14" s="1"/>
  <c r="D483" i="14"/>
  <c r="C483" i="14"/>
  <c r="B483" i="14"/>
  <c r="A483" i="14"/>
  <c r="E483" i="14" s="1"/>
  <c r="F483" i="14" s="1"/>
  <c r="D482" i="14"/>
  <c r="C482" i="14"/>
  <c r="B482" i="14"/>
  <c r="A482" i="14"/>
  <c r="E482" i="14" s="1"/>
  <c r="F482" i="14" s="1"/>
  <c r="D481" i="14"/>
  <c r="C481" i="14"/>
  <c r="B481" i="14"/>
  <c r="A481" i="14"/>
  <c r="E481" i="14" s="1"/>
  <c r="F481" i="14" s="1"/>
  <c r="D480" i="14"/>
  <c r="C480" i="14"/>
  <c r="B480" i="14"/>
  <c r="A480" i="14"/>
  <c r="E480" i="14" s="1"/>
  <c r="F480" i="14" s="1"/>
  <c r="D479" i="14"/>
  <c r="C479" i="14"/>
  <c r="B479" i="14"/>
  <c r="A479" i="14"/>
  <c r="E479" i="14" s="1"/>
  <c r="F479" i="14" s="1"/>
  <c r="D478" i="14"/>
  <c r="C478" i="14"/>
  <c r="B478" i="14"/>
  <c r="A478" i="14"/>
  <c r="E478" i="14" s="1"/>
  <c r="F478" i="14" s="1"/>
  <c r="G477" i="14"/>
  <c r="F477" i="14"/>
  <c r="D477" i="14"/>
  <c r="C477" i="14"/>
  <c r="B477" i="14"/>
  <c r="A477" i="14"/>
  <c r="E477" i="14" s="1"/>
  <c r="D476" i="14"/>
  <c r="C476" i="14"/>
  <c r="B476" i="14"/>
  <c r="A476" i="14"/>
  <c r="E476" i="14" s="1"/>
  <c r="F476" i="14" s="1"/>
  <c r="D475" i="14"/>
  <c r="C475" i="14"/>
  <c r="B475" i="14"/>
  <c r="A475" i="14"/>
  <c r="E475" i="14" s="1"/>
  <c r="F475" i="14" s="1"/>
  <c r="D474" i="14"/>
  <c r="C474" i="14"/>
  <c r="B474" i="14"/>
  <c r="A474" i="14"/>
  <c r="E474" i="14" s="1"/>
  <c r="F474" i="14" s="1"/>
  <c r="D473" i="14"/>
  <c r="C473" i="14"/>
  <c r="B473" i="14"/>
  <c r="A473" i="14"/>
  <c r="E473" i="14" s="1"/>
  <c r="F473" i="14" s="1"/>
  <c r="I473" i="14" s="1"/>
  <c r="E472" i="14"/>
  <c r="F472" i="14" s="1"/>
  <c r="D472" i="14"/>
  <c r="C472" i="14"/>
  <c r="B472" i="14"/>
  <c r="A472" i="14"/>
  <c r="D471" i="14"/>
  <c r="C471" i="14"/>
  <c r="B471" i="14"/>
  <c r="A471" i="14"/>
  <c r="E471" i="14" s="1"/>
  <c r="F471" i="14" s="1"/>
  <c r="F470" i="14"/>
  <c r="H470" i="14" s="1"/>
  <c r="D470" i="14"/>
  <c r="C470" i="14"/>
  <c r="B470" i="14"/>
  <c r="A470" i="14"/>
  <c r="E470" i="14" s="1"/>
  <c r="D469" i="14"/>
  <c r="C469" i="14"/>
  <c r="B469" i="14"/>
  <c r="A469" i="14"/>
  <c r="E469" i="14" s="1"/>
  <c r="F469" i="14" s="1"/>
  <c r="D468" i="14"/>
  <c r="C468" i="14"/>
  <c r="B468" i="14"/>
  <c r="A468" i="14"/>
  <c r="E468" i="14" s="1"/>
  <c r="F468" i="14" s="1"/>
  <c r="D467" i="14"/>
  <c r="C467" i="14"/>
  <c r="B467" i="14"/>
  <c r="A467" i="14"/>
  <c r="E467" i="14" s="1"/>
  <c r="F467" i="14" s="1"/>
  <c r="D466" i="14"/>
  <c r="C466" i="14"/>
  <c r="B466" i="14"/>
  <c r="A466" i="14"/>
  <c r="E466" i="14" s="1"/>
  <c r="F466" i="14" s="1"/>
  <c r="D465" i="14"/>
  <c r="C465" i="14"/>
  <c r="B465" i="14"/>
  <c r="A465" i="14"/>
  <c r="E465" i="14" s="1"/>
  <c r="F465" i="14" s="1"/>
  <c r="I465" i="14" s="1"/>
  <c r="D464" i="14"/>
  <c r="C464" i="14"/>
  <c r="B464" i="14"/>
  <c r="A464" i="14"/>
  <c r="E464" i="14" s="1"/>
  <c r="F464" i="14" s="1"/>
  <c r="D463" i="14"/>
  <c r="C463" i="14"/>
  <c r="B463" i="14"/>
  <c r="A463" i="14"/>
  <c r="E463" i="14" s="1"/>
  <c r="F463" i="14" s="1"/>
  <c r="D462" i="14"/>
  <c r="C462" i="14"/>
  <c r="B462" i="14"/>
  <c r="A462" i="14"/>
  <c r="E462" i="14" s="1"/>
  <c r="F462" i="14" s="1"/>
  <c r="D461" i="14"/>
  <c r="C461" i="14"/>
  <c r="B461" i="14"/>
  <c r="A461" i="14"/>
  <c r="E461" i="14" s="1"/>
  <c r="F461" i="14" s="1"/>
  <c r="F460" i="14"/>
  <c r="D460" i="14"/>
  <c r="C460" i="14"/>
  <c r="B460" i="14"/>
  <c r="A460" i="14"/>
  <c r="E460" i="14" s="1"/>
  <c r="E459" i="14"/>
  <c r="F459" i="14" s="1"/>
  <c r="D459" i="14"/>
  <c r="C459" i="14"/>
  <c r="B459" i="14"/>
  <c r="A459" i="14"/>
  <c r="D458" i="14"/>
  <c r="C458" i="14"/>
  <c r="B458" i="14"/>
  <c r="A458" i="14"/>
  <c r="E458" i="14" s="1"/>
  <c r="F458" i="14" s="1"/>
  <c r="D457" i="14"/>
  <c r="C457" i="14"/>
  <c r="B457" i="14"/>
  <c r="A457" i="14"/>
  <c r="E457" i="14" s="1"/>
  <c r="F457" i="14" s="1"/>
  <c r="D456" i="14"/>
  <c r="C456" i="14"/>
  <c r="B456" i="14"/>
  <c r="A456" i="14"/>
  <c r="E456" i="14" s="1"/>
  <c r="F456" i="14" s="1"/>
  <c r="D455" i="14"/>
  <c r="C455" i="14"/>
  <c r="B455" i="14"/>
  <c r="A455" i="14"/>
  <c r="E455" i="14" s="1"/>
  <c r="F455" i="14" s="1"/>
  <c r="D454" i="14"/>
  <c r="C454" i="14"/>
  <c r="B454" i="14"/>
  <c r="A454" i="14"/>
  <c r="E454" i="14" s="1"/>
  <c r="F454" i="14" s="1"/>
  <c r="I454" i="14" s="1"/>
  <c r="D453" i="14"/>
  <c r="C453" i="14"/>
  <c r="B453" i="14"/>
  <c r="A453" i="14"/>
  <c r="E453" i="14" s="1"/>
  <c r="F453" i="14" s="1"/>
  <c r="G452" i="14"/>
  <c r="D452" i="14"/>
  <c r="C452" i="14"/>
  <c r="B452" i="14"/>
  <c r="A452" i="14"/>
  <c r="E452" i="14" s="1"/>
  <c r="F452" i="14" s="1"/>
  <c r="D451" i="14"/>
  <c r="C451" i="14"/>
  <c r="B451" i="14"/>
  <c r="A451" i="14"/>
  <c r="E451" i="14" s="1"/>
  <c r="F451" i="14" s="1"/>
  <c r="G451" i="14" s="1"/>
  <c r="D450" i="14"/>
  <c r="C450" i="14"/>
  <c r="B450" i="14"/>
  <c r="A450" i="14"/>
  <c r="E450" i="14" s="1"/>
  <c r="F450" i="14" s="1"/>
  <c r="D449" i="14"/>
  <c r="C449" i="14"/>
  <c r="B449" i="14"/>
  <c r="A449" i="14"/>
  <c r="E449" i="14" s="1"/>
  <c r="F449" i="14" s="1"/>
  <c r="E448" i="14"/>
  <c r="F448" i="14" s="1"/>
  <c r="D448" i="14"/>
  <c r="C448" i="14"/>
  <c r="B448" i="14"/>
  <c r="A448" i="14"/>
  <c r="E447" i="14"/>
  <c r="F447" i="14" s="1"/>
  <c r="D447" i="14"/>
  <c r="C447" i="14"/>
  <c r="B447" i="14"/>
  <c r="A447" i="14"/>
  <c r="D446" i="14"/>
  <c r="C446" i="14"/>
  <c r="B446" i="14"/>
  <c r="A446" i="14"/>
  <c r="E446" i="14" s="1"/>
  <c r="F446" i="14" s="1"/>
  <c r="D445" i="14"/>
  <c r="C445" i="14"/>
  <c r="B445" i="14"/>
  <c r="A445" i="14"/>
  <c r="E445" i="14" s="1"/>
  <c r="F445" i="14" s="1"/>
  <c r="D444" i="14"/>
  <c r="C444" i="14"/>
  <c r="B444" i="14"/>
  <c r="A444" i="14"/>
  <c r="E444" i="14" s="1"/>
  <c r="F444" i="14" s="1"/>
  <c r="D443" i="14"/>
  <c r="C443" i="14"/>
  <c r="B443" i="14"/>
  <c r="A443" i="14"/>
  <c r="E443" i="14" s="1"/>
  <c r="F443" i="14" s="1"/>
  <c r="D442" i="14"/>
  <c r="C442" i="14"/>
  <c r="B442" i="14"/>
  <c r="A442" i="14"/>
  <c r="E442" i="14" s="1"/>
  <c r="F442" i="14" s="1"/>
  <c r="D441" i="14"/>
  <c r="C441" i="14"/>
  <c r="B441" i="14"/>
  <c r="A441" i="14"/>
  <c r="E441" i="14" s="1"/>
  <c r="F441" i="14" s="1"/>
  <c r="D440" i="14"/>
  <c r="C440" i="14"/>
  <c r="B440" i="14"/>
  <c r="A440" i="14"/>
  <c r="E440" i="14" s="1"/>
  <c r="F440" i="14" s="1"/>
  <c r="I439" i="14"/>
  <c r="D439" i="14"/>
  <c r="C439" i="14"/>
  <c r="B439" i="14"/>
  <c r="A439" i="14"/>
  <c r="E439" i="14" s="1"/>
  <c r="F439" i="14" s="1"/>
  <c r="D438" i="14"/>
  <c r="C438" i="14"/>
  <c r="B438" i="14"/>
  <c r="A438" i="14"/>
  <c r="E438" i="14" s="1"/>
  <c r="F438" i="14" s="1"/>
  <c r="D437" i="14"/>
  <c r="C437" i="14"/>
  <c r="B437" i="14"/>
  <c r="A437" i="14"/>
  <c r="E437" i="14" s="1"/>
  <c r="F437" i="14" s="1"/>
  <c r="H437" i="14" s="1"/>
  <c r="D436" i="14"/>
  <c r="C436" i="14"/>
  <c r="B436" i="14"/>
  <c r="A436" i="14"/>
  <c r="E436" i="14" s="1"/>
  <c r="F436" i="14" s="1"/>
  <c r="D435" i="14"/>
  <c r="C435" i="14"/>
  <c r="B435" i="14"/>
  <c r="A435" i="14"/>
  <c r="E435" i="14" s="1"/>
  <c r="F435" i="14" s="1"/>
  <c r="D434" i="14"/>
  <c r="C434" i="14"/>
  <c r="B434" i="14"/>
  <c r="A434" i="14"/>
  <c r="E434" i="14" s="1"/>
  <c r="F434" i="14" s="1"/>
  <c r="H434" i="14" s="1"/>
  <c r="D433" i="14"/>
  <c r="C433" i="14"/>
  <c r="B433" i="14"/>
  <c r="A433" i="14"/>
  <c r="E433" i="14" s="1"/>
  <c r="F433" i="14" s="1"/>
  <c r="I433" i="14" s="1"/>
  <c r="D432" i="14"/>
  <c r="C432" i="14"/>
  <c r="B432" i="14"/>
  <c r="A432" i="14"/>
  <c r="E432" i="14" s="1"/>
  <c r="F432" i="14" s="1"/>
  <c r="D431" i="14"/>
  <c r="C431" i="14"/>
  <c r="B431" i="14"/>
  <c r="A431" i="14"/>
  <c r="E431" i="14" s="1"/>
  <c r="F431" i="14" s="1"/>
  <c r="E430" i="14"/>
  <c r="F430" i="14" s="1"/>
  <c r="G430" i="14" s="1"/>
  <c r="D430" i="14"/>
  <c r="C430" i="14"/>
  <c r="B430" i="14"/>
  <c r="A430" i="14"/>
  <c r="D429" i="14"/>
  <c r="C429" i="14"/>
  <c r="B429" i="14"/>
  <c r="A429" i="14"/>
  <c r="E429" i="14" s="1"/>
  <c r="F429" i="14" s="1"/>
  <c r="G429" i="14" s="1"/>
  <c r="D428" i="14"/>
  <c r="C428" i="14"/>
  <c r="B428" i="14"/>
  <c r="A428" i="14"/>
  <c r="E428" i="14" s="1"/>
  <c r="F428" i="14" s="1"/>
  <c r="E427" i="14"/>
  <c r="F427" i="14" s="1"/>
  <c r="D427" i="14"/>
  <c r="C427" i="14"/>
  <c r="B427" i="14"/>
  <c r="A427" i="14"/>
  <c r="D426" i="14"/>
  <c r="C426" i="14"/>
  <c r="B426" i="14"/>
  <c r="A426" i="14"/>
  <c r="E426" i="14" s="1"/>
  <c r="F426" i="14" s="1"/>
  <c r="D425" i="14"/>
  <c r="C425" i="14"/>
  <c r="B425" i="14"/>
  <c r="A425" i="14"/>
  <c r="E425" i="14" s="1"/>
  <c r="F425" i="14" s="1"/>
  <c r="D424" i="14"/>
  <c r="C424" i="14"/>
  <c r="B424" i="14"/>
  <c r="A424" i="14"/>
  <c r="E424" i="14" s="1"/>
  <c r="F424" i="14" s="1"/>
  <c r="H424" i="14" s="1"/>
  <c r="E423" i="14"/>
  <c r="F423" i="14" s="1"/>
  <c r="D423" i="14"/>
  <c r="C423" i="14"/>
  <c r="B423" i="14"/>
  <c r="A423" i="14"/>
  <c r="E422" i="14"/>
  <c r="F422" i="14" s="1"/>
  <c r="G422" i="14" s="1"/>
  <c r="D422" i="14"/>
  <c r="C422" i="14"/>
  <c r="B422" i="14"/>
  <c r="A422" i="14"/>
  <c r="D421" i="14"/>
  <c r="C421" i="14"/>
  <c r="B421" i="14"/>
  <c r="A421" i="14"/>
  <c r="E421" i="14" s="1"/>
  <c r="F421" i="14" s="1"/>
  <c r="D420" i="14"/>
  <c r="C420" i="14"/>
  <c r="B420" i="14"/>
  <c r="A420" i="14"/>
  <c r="E420" i="14" s="1"/>
  <c r="F420" i="14" s="1"/>
  <c r="G420" i="14" s="1"/>
  <c r="D419" i="14"/>
  <c r="C419" i="14"/>
  <c r="B419" i="14"/>
  <c r="A419" i="14"/>
  <c r="E419" i="14" s="1"/>
  <c r="F419" i="14" s="1"/>
  <c r="D418" i="14"/>
  <c r="C418" i="14"/>
  <c r="B418" i="14"/>
  <c r="A418" i="14"/>
  <c r="E418" i="14" s="1"/>
  <c r="F418" i="14" s="1"/>
  <c r="I418" i="14" s="1"/>
  <c r="D417" i="14"/>
  <c r="C417" i="14"/>
  <c r="B417" i="14"/>
  <c r="A417" i="14"/>
  <c r="E417" i="14" s="1"/>
  <c r="F417" i="14" s="1"/>
  <c r="D416" i="14"/>
  <c r="C416" i="14"/>
  <c r="B416" i="14"/>
  <c r="A416" i="14"/>
  <c r="E416" i="14" s="1"/>
  <c r="F416" i="14" s="1"/>
  <c r="H416" i="14" s="1"/>
  <c r="D415" i="14"/>
  <c r="C415" i="14"/>
  <c r="B415" i="14"/>
  <c r="A415" i="14"/>
  <c r="E415" i="14" s="1"/>
  <c r="F415" i="14" s="1"/>
  <c r="F414" i="14"/>
  <c r="D414" i="14"/>
  <c r="C414" i="14"/>
  <c r="B414" i="14"/>
  <c r="A414" i="14"/>
  <c r="E414" i="14" s="1"/>
  <c r="G413" i="14"/>
  <c r="D413" i="14"/>
  <c r="C413" i="14"/>
  <c r="B413" i="14"/>
  <c r="A413" i="14"/>
  <c r="E413" i="14" s="1"/>
  <c r="F413" i="14" s="1"/>
  <c r="D412" i="14"/>
  <c r="C412" i="14"/>
  <c r="B412" i="14"/>
  <c r="A412" i="14"/>
  <c r="E412" i="14" s="1"/>
  <c r="F412" i="14" s="1"/>
  <c r="D411" i="14"/>
  <c r="C411" i="14"/>
  <c r="B411" i="14"/>
  <c r="A411" i="14"/>
  <c r="E411" i="14" s="1"/>
  <c r="F411" i="14" s="1"/>
  <c r="G411" i="14" s="1"/>
  <c r="D410" i="14"/>
  <c r="C410" i="14"/>
  <c r="B410" i="14"/>
  <c r="A410" i="14"/>
  <c r="E410" i="14" s="1"/>
  <c r="F410" i="14" s="1"/>
  <c r="D409" i="14"/>
  <c r="C409" i="14"/>
  <c r="B409" i="14"/>
  <c r="A409" i="14"/>
  <c r="E409" i="14" s="1"/>
  <c r="F409" i="14" s="1"/>
  <c r="I409" i="14" s="1"/>
  <c r="E408" i="14"/>
  <c r="F408" i="14" s="1"/>
  <c r="D408" i="14"/>
  <c r="C408" i="14"/>
  <c r="B408" i="14"/>
  <c r="A408" i="14"/>
  <c r="D407" i="14"/>
  <c r="C407" i="14"/>
  <c r="B407" i="14"/>
  <c r="A407" i="14"/>
  <c r="E407" i="14" s="1"/>
  <c r="F407" i="14" s="1"/>
  <c r="E406" i="14"/>
  <c r="F406" i="14" s="1"/>
  <c r="H406" i="14" s="1"/>
  <c r="D406" i="14"/>
  <c r="C406" i="14"/>
  <c r="B406" i="14"/>
  <c r="A406" i="14"/>
  <c r="D405" i="14"/>
  <c r="C405" i="14"/>
  <c r="B405" i="14"/>
  <c r="A405" i="14"/>
  <c r="E405" i="14" s="1"/>
  <c r="F405" i="14" s="1"/>
  <c r="D404" i="14"/>
  <c r="C404" i="14"/>
  <c r="B404" i="14"/>
  <c r="A404" i="14"/>
  <c r="E404" i="14" s="1"/>
  <c r="F404" i="14" s="1"/>
  <c r="D403" i="14"/>
  <c r="C403" i="14"/>
  <c r="B403" i="14"/>
  <c r="A403" i="14"/>
  <c r="E403" i="14" s="1"/>
  <c r="F403" i="14" s="1"/>
  <c r="D402" i="14"/>
  <c r="C402" i="14"/>
  <c r="B402" i="14"/>
  <c r="A402" i="14"/>
  <c r="E402" i="14" s="1"/>
  <c r="F402" i="14" s="1"/>
  <c r="D401" i="14"/>
  <c r="C401" i="14"/>
  <c r="B401" i="14"/>
  <c r="A401" i="14"/>
  <c r="E401" i="14" s="1"/>
  <c r="F401" i="14" s="1"/>
  <c r="D400" i="14"/>
  <c r="C400" i="14"/>
  <c r="B400" i="14"/>
  <c r="A400" i="14"/>
  <c r="E400" i="14" s="1"/>
  <c r="F400" i="14" s="1"/>
  <c r="G399" i="14"/>
  <c r="D399" i="14"/>
  <c r="C399" i="14"/>
  <c r="B399" i="14"/>
  <c r="A399" i="14"/>
  <c r="E399" i="14" s="1"/>
  <c r="F399" i="14" s="1"/>
  <c r="D398" i="14"/>
  <c r="C398" i="14"/>
  <c r="B398" i="14"/>
  <c r="A398" i="14"/>
  <c r="E398" i="14" s="1"/>
  <c r="F398" i="14" s="1"/>
  <c r="E397" i="14"/>
  <c r="F397" i="14" s="1"/>
  <c r="D397" i="14"/>
  <c r="C397" i="14"/>
  <c r="B397" i="14"/>
  <c r="A397" i="14"/>
  <c r="D396" i="14"/>
  <c r="C396" i="14"/>
  <c r="B396" i="14"/>
  <c r="A396" i="14"/>
  <c r="E396" i="14" s="1"/>
  <c r="F396" i="14" s="1"/>
  <c r="D395" i="14"/>
  <c r="C395" i="14"/>
  <c r="B395" i="14"/>
  <c r="A395" i="14"/>
  <c r="E395" i="14" s="1"/>
  <c r="F395" i="14" s="1"/>
  <c r="D394" i="14"/>
  <c r="C394" i="14"/>
  <c r="B394" i="14"/>
  <c r="A394" i="14"/>
  <c r="E394" i="14" s="1"/>
  <c r="F394" i="14" s="1"/>
  <c r="D393" i="14"/>
  <c r="C393" i="14"/>
  <c r="B393" i="14"/>
  <c r="A393" i="14"/>
  <c r="E393" i="14" s="1"/>
  <c r="F393" i="14" s="1"/>
  <c r="G393" i="14" s="1"/>
  <c r="E392" i="14"/>
  <c r="F392" i="14" s="1"/>
  <c r="D392" i="14"/>
  <c r="C392" i="14"/>
  <c r="B392" i="14"/>
  <c r="A392" i="14"/>
  <c r="D391" i="14"/>
  <c r="C391" i="14"/>
  <c r="B391" i="14"/>
  <c r="A391" i="14"/>
  <c r="E391" i="14" s="1"/>
  <c r="F391" i="14" s="1"/>
  <c r="D390" i="14"/>
  <c r="C390" i="14"/>
  <c r="B390" i="14"/>
  <c r="A390" i="14"/>
  <c r="E390" i="14" s="1"/>
  <c r="F390" i="14" s="1"/>
  <c r="D389" i="14"/>
  <c r="C389" i="14"/>
  <c r="B389" i="14"/>
  <c r="A389" i="14"/>
  <c r="E389" i="14" s="1"/>
  <c r="F389" i="14" s="1"/>
  <c r="I389" i="14" s="1"/>
  <c r="D388" i="14"/>
  <c r="C388" i="14"/>
  <c r="B388" i="14"/>
  <c r="A388" i="14"/>
  <c r="E388" i="14" s="1"/>
  <c r="F388" i="14" s="1"/>
  <c r="D387" i="14"/>
  <c r="C387" i="14"/>
  <c r="B387" i="14"/>
  <c r="A387" i="14"/>
  <c r="E387" i="14" s="1"/>
  <c r="F387" i="14" s="1"/>
  <c r="F386" i="14"/>
  <c r="D386" i="14"/>
  <c r="C386" i="14"/>
  <c r="B386" i="14"/>
  <c r="A386" i="14"/>
  <c r="E386" i="14" s="1"/>
  <c r="G385" i="14"/>
  <c r="D385" i="14"/>
  <c r="C385" i="14"/>
  <c r="B385" i="14"/>
  <c r="A385" i="14"/>
  <c r="E385" i="14" s="1"/>
  <c r="F385" i="14" s="1"/>
  <c r="E384" i="14"/>
  <c r="F384" i="14" s="1"/>
  <c r="D384" i="14"/>
  <c r="C384" i="14"/>
  <c r="B384" i="14"/>
  <c r="A384" i="14"/>
  <c r="G383" i="14"/>
  <c r="D383" i="14"/>
  <c r="C383" i="14"/>
  <c r="B383" i="14"/>
  <c r="A383" i="14"/>
  <c r="E383" i="14" s="1"/>
  <c r="F383" i="14" s="1"/>
  <c r="D382" i="14"/>
  <c r="C382" i="14"/>
  <c r="B382" i="14"/>
  <c r="A382" i="14"/>
  <c r="E382" i="14" s="1"/>
  <c r="F382" i="14" s="1"/>
  <c r="H381" i="14"/>
  <c r="D381" i="14"/>
  <c r="C381" i="14"/>
  <c r="B381" i="14"/>
  <c r="A381" i="14"/>
  <c r="E381" i="14" s="1"/>
  <c r="F381" i="14" s="1"/>
  <c r="D380" i="14"/>
  <c r="C380" i="14"/>
  <c r="B380" i="14"/>
  <c r="A380" i="14"/>
  <c r="E380" i="14" s="1"/>
  <c r="F380" i="14" s="1"/>
  <c r="H380" i="14" s="1"/>
  <c r="D379" i="14"/>
  <c r="C379" i="14"/>
  <c r="B379" i="14"/>
  <c r="A379" i="14"/>
  <c r="E379" i="14" s="1"/>
  <c r="F379" i="14" s="1"/>
  <c r="G379" i="14" s="1"/>
  <c r="D378" i="14"/>
  <c r="C378" i="14"/>
  <c r="B378" i="14"/>
  <c r="A378" i="14"/>
  <c r="E378" i="14" s="1"/>
  <c r="F378" i="14" s="1"/>
  <c r="G378" i="14" s="1"/>
  <c r="D377" i="14"/>
  <c r="C377" i="14"/>
  <c r="B377" i="14"/>
  <c r="A377" i="14"/>
  <c r="E377" i="14" s="1"/>
  <c r="F377" i="14" s="1"/>
  <c r="I377" i="14" s="1"/>
  <c r="E376" i="14"/>
  <c r="F376" i="14" s="1"/>
  <c r="D376" i="14"/>
  <c r="C376" i="14"/>
  <c r="B376" i="14"/>
  <c r="A376" i="14"/>
  <c r="E375" i="14"/>
  <c r="F375" i="14" s="1"/>
  <c r="D375" i="14"/>
  <c r="C375" i="14"/>
  <c r="B375" i="14"/>
  <c r="A375" i="14"/>
  <c r="D374" i="14"/>
  <c r="C374" i="14"/>
  <c r="B374" i="14"/>
  <c r="A374" i="14"/>
  <c r="E374" i="14" s="1"/>
  <c r="F374" i="14" s="1"/>
  <c r="D373" i="14"/>
  <c r="C373" i="14"/>
  <c r="B373" i="14"/>
  <c r="A373" i="14"/>
  <c r="E373" i="14" s="1"/>
  <c r="F373" i="14" s="1"/>
  <c r="D372" i="14"/>
  <c r="C372" i="14"/>
  <c r="B372" i="14"/>
  <c r="A372" i="14"/>
  <c r="E372" i="14" s="1"/>
  <c r="F372" i="14" s="1"/>
  <c r="G372" i="14" s="1"/>
  <c r="D371" i="14"/>
  <c r="C371" i="14"/>
  <c r="B371" i="14"/>
  <c r="A371" i="14"/>
  <c r="E371" i="14" s="1"/>
  <c r="F371" i="14" s="1"/>
  <c r="H371" i="14" s="1"/>
  <c r="D370" i="14"/>
  <c r="C370" i="14"/>
  <c r="B370" i="14"/>
  <c r="A370" i="14"/>
  <c r="E370" i="14" s="1"/>
  <c r="F370" i="14" s="1"/>
  <c r="D369" i="14"/>
  <c r="C369" i="14"/>
  <c r="B369" i="14"/>
  <c r="A369" i="14"/>
  <c r="E369" i="14" s="1"/>
  <c r="F369" i="14" s="1"/>
  <c r="I369" i="14" s="1"/>
  <c r="F368" i="14"/>
  <c r="D368" i="14"/>
  <c r="C368" i="14"/>
  <c r="B368" i="14"/>
  <c r="A368" i="14"/>
  <c r="E368" i="14" s="1"/>
  <c r="D367" i="14"/>
  <c r="C367" i="14"/>
  <c r="B367" i="14"/>
  <c r="A367" i="14"/>
  <c r="E367" i="14" s="1"/>
  <c r="F367" i="14" s="1"/>
  <c r="D366" i="14"/>
  <c r="C366" i="14"/>
  <c r="B366" i="14"/>
  <c r="A366" i="14"/>
  <c r="E366" i="14" s="1"/>
  <c r="F366" i="14" s="1"/>
  <c r="G366" i="14" s="1"/>
  <c r="E365" i="14"/>
  <c r="F365" i="14" s="1"/>
  <c r="D365" i="14"/>
  <c r="C365" i="14"/>
  <c r="B365" i="14"/>
  <c r="A365" i="14"/>
  <c r="D364" i="14"/>
  <c r="C364" i="14"/>
  <c r="B364" i="14"/>
  <c r="A364" i="14"/>
  <c r="E364" i="14" s="1"/>
  <c r="F364" i="14" s="1"/>
  <c r="I364" i="14" s="1"/>
  <c r="D363" i="14"/>
  <c r="C363" i="14"/>
  <c r="B363" i="14"/>
  <c r="A363" i="14"/>
  <c r="E363" i="14" s="1"/>
  <c r="F363" i="14" s="1"/>
  <c r="H362" i="14"/>
  <c r="D362" i="14"/>
  <c r="C362" i="14"/>
  <c r="B362" i="14"/>
  <c r="A362" i="14"/>
  <c r="E362" i="14" s="1"/>
  <c r="F362" i="14" s="1"/>
  <c r="D361" i="14"/>
  <c r="C361" i="14"/>
  <c r="B361" i="14"/>
  <c r="A361" i="14"/>
  <c r="E361" i="14" s="1"/>
  <c r="F361" i="14" s="1"/>
  <c r="H360" i="14"/>
  <c r="E360" i="14"/>
  <c r="F360" i="14" s="1"/>
  <c r="D360" i="14"/>
  <c r="C360" i="14"/>
  <c r="B360" i="14"/>
  <c r="A360" i="14"/>
  <c r="D359" i="14"/>
  <c r="C359" i="14"/>
  <c r="B359" i="14"/>
  <c r="A359" i="14"/>
  <c r="E359" i="14" s="1"/>
  <c r="F359" i="14" s="1"/>
  <c r="E358" i="14"/>
  <c r="F358" i="14" s="1"/>
  <c r="D358" i="14"/>
  <c r="C358" i="14"/>
  <c r="B358" i="14"/>
  <c r="A358" i="14"/>
  <c r="D357" i="14"/>
  <c r="C357" i="14"/>
  <c r="B357" i="14"/>
  <c r="A357" i="14"/>
  <c r="E357" i="14" s="1"/>
  <c r="F357" i="14" s="1"/>
  <c r="I357" i="14" s="1"/>
  <c r="D356" i="14"/>
  <c r="C356" i="14"/>
  <c r="B356" i="14"/>
  <c r="A356" i="14"/>
  <c r="E356" i="14" s="1"/>
  <c r="F356" i="14" s="1"/>
  <c r="D355" i="14"/>
  <c r="C355" i="14"/>
  <c r="B355" i="14"/>
  <c r="A355" i="14"/>
  <c r="E355" i="14" s="1"/>
  <c r="F355" i="14" s="1"/>
  <c r="D354" i="14"/>
  <c r="C354" i="14"/>
  <c r="B354" i="14"/>
  <c r="A354" i="14"/>
  <c r="E354" i="14" s="1"/>
  <c r="F354" i="14" s="1"/>
  <c r="I354" i="14" s="1"/>
  <c r="D353" i="14"/>
  <c r="C353" i="14"/>
  <c r="B353" i="14"/>
  <c r="A353" i="14"/>
  <c r="E353" i="14" s="1"/>
  <c r="F353" i="14" s="1"/>
  <c r="I353" i="14" s="1"/>
  <c r="D352" i="14"/>
  <c r="C352" i="14"/>
  <c r="B352" i="14"/>
  <c r="A352" i="14"/>
  <c r="E352" i="14" s="1"/>
  <c r="F352" i="14" s="1"/>
  <c r="E351" i="14"/>
  <c r="F351" i="14" s="1"/>
  <c r="D351" i="14"/>
  <c r="C351" i="14"/>
  <c r="B351" i="14"/>
  <c r="A351" i="14"/>
  <c r="D350" i="14"/>
  <c r="C350" i="14"/>
  <c r="B350" i="14"/>
  <c r="A350" i="14"/>
  <c r="E350" i="14" s="1"/>
  <c r="F350" i="14" s="1"/>
  <c r="D349" i="14"/>
  <c r="C349" i="14"/>
  <c r="B349" i="14"/>
  <c r="A349" i="14"/>
  <c r="E349" i="14" s="1"/>
  <c r="F349" i="14" s="1"/>
  <c r="D348" i="14"/>
  <c r="C348" i="14"/>
  <c r="B348" i="14"/>
  <c r="A348" i="14"/>
  <c r="E348" i="14" s="1"/>
  <c r="F348" i="14" s="1"/>
  <c r="D347" i="14"/>
  <c r="C347" i="14"/>
  <c r="B347" i="14"/>
  <c r="A347" i="14"/>
  <c r="E347" i="14" s="1"/>
  <c r="F347" i="14" s="1"/>
  <c r="H346" i="14"/>
  <c r="D346" i="14"/>
  <c r="C346" i="14"/>
  <c r="B346" i="14"/>
  <c r="A346" i="14"/>
  <c r="E346" i="14" s="1"/>
  <c r="F346" i="14" s="1"/>
  <c r="D345" i="14"/>
  <c r="C345" i="14"/>
  <c r="B345" i="14"/>
  <c r="A345" i="14"/>
  <c r="E345" i="14" s="1"/>
  <c r="F345" i="14" s="1"/>
  <c r="D344" i="14"/>
  <c r="C344" i="14"/>
  <c r="B344" i="14"/>
  <c r="A344" i="14"/>
  <c r="E344" i="14" s="1"/>
  <c r="F344" i="14" s="1"/>
  <c r="D343" i="14"/>
  <c r="C343" i="14"/>
  <c r="B343" i="14"/>
  <c r="A343" i="14"/>
  <c r="E343" i="14" s="1"/>
  <c r="F343" i="14" s="1"/>
  <c r="E342" i="14"/>
  <c r="F342" i="14" s="1"/>
  <c r="H342" i="14" s="1"/>
  <c r="D342" i="14"/>
  <c r="C342" i="14"/>
  <c r="B342" i="14"/>
  <c r="A342" i="14"/>
  <c r="E341" i="14"/>
  <c r="F341" i="14" s="1"/>
  <c r="G341" i="14" s="1"/>
  <c r="D341" i="14"/>
  <c r="C341" i="14"/>
  <c r="B341" i="14"/>
  <c r="A341" i="14"/>
  <c r="F340" i="14"/>
  <c r="D340" i="14"/>
  <c r="C340" i="14"/>
  <c r="B340" i="14"/>
  <c r="A340" i="14"/>
  <c r="E340" i="14" s="1"/>
  <c r="D339" i="14"/>
  <c r="C339" i="14"/>
  <c r="B339" i="14"/>
  <c r="A339" i="14"/>
  <c r="E339" i="14" s="1"/>
  <c r="F339" i="14" s="1"/>
  <c r="F338" i="14"/>
  <c r="D338" i="14"/>
  <c r="C338" i="14"/>
  <c r="B338" i="14"/>
  <c r="A338" i="14"/>
  <c r="E338" i="14" s="1"/>
  <c r="D337" i="14"/>
  <c r="C337" i="14"/>
  <c r="B337" i="14"/>
  <c r="A337" i="14"/>
  <c r="E337" i="14" s="1"/>
  <c r="F337" i="14" s="1"/>
  <c r="D336" i="14"/>
  <c r="C336" i="14"/>
  <c r="B336" i="14"/>
  <c r="A336" i="14"/>
  <c r="E336" i="14" s="1"/>
  <c r="F336" i="14" s="1"/>
  <c r="F335" i="14"/>
  <c r="D335" i="14"/>
  <c r="C335" i="14"/>
  <c r="B335" i="14"/>
  <c r="A335" i="14"/>
  <c r="E335" i="14" s="1"/>
  <c r="D334" i="14"/>
  <c r="C334" i="14"/>
  <c r="B334" i="14"/>
  <c r="A334" i="14"/>
  <c r="E334" i="14" s="1"/>
  <c r="F334" i="14" s="1"/>
  <c r="E333" i="14"/>
  <c r="F333" i="14" s="1"/>
  <c r="D333" i="14"/>
  <c r="C333" i="14"/>
  <c r="B333" i="14"/>
  <c r="A333" i="14"/>
  <c r="F332" i="14"/>
  <c r="I332" i="14" s="1"/>
  <c r="D332" i="14"/>
  <c r="C332" i="14"/>
  <c r="B332" i="14"/>
  <c r="A332" i="14"/>
  <c r="E332" i="14" s="1"/>
  <c r="D331" i="14"/>
  <c r="C331" i="14"/>
  <c r="B331" i="14"/>
  <c r="A331" i="14"/>
  <c r="E331" i="14" s="1"/>
  <c r="F331" i="14" s="1"/>
  <c r="I331" i="14" s="1"/>
  <c r="D330" i="14"/>
  <c r="C330" i="14"/>
  <c r="B330" i="14"/>
  <c r="A330" i="14"/>
  <c r="E330" i="14" s="1"/>
  <c r="F330" i="14" s="1"/>
  <c r="I330" i="14" s="1"/>
  <c r="D329" i="14"/>
  <c r="C329" i="14"/>
  <c r="B329" i="14"/>
  <c r="A329" i="14"/>
  <c r="E329" i="14" s="1"/>
  <c r="F329" i="14" s="1"/>
  <c r="D328" i="14"/>
  <c r="C328" i="14"/>
  <c r="B328" i="14"/>
  <c r="A328" i="14"/>
  <c r="E328" i="14" s="1"/>
  <c r="F328" i="14" s="1"/>
  <c r="H328" i="14" s="1"/>
  <c r="D327" i="14"/>
  <c r="C327" i="14"/>
  <c r="B327" i="14"/>
  <c r="A327" i="14"/>
  <c r="E327" i="14" s="1"/>
  <c r="F327" i="14" s="1"/>
  <c r="G326" i="14"/>
  <c r="D326" i="14"/>
  <c r="C326" i="14"/>
  <c r="B326" i="14"/>
  <c r="A326" i="14"/>
  <c r="E326" i="14" s="1"/>
  <c r="F326" i="14" s="1"/>
  <c r="D325" i="14"/>
  <c r="C325" i="14"/>
  <c r="B325" i="14"/>
  <c r="A325" i="14"/>
  <c r="E325" i="14" s="1"/>
  <c r="F325" i="14" s="1"/>
  <c r="D324" i="14"/>
  <c r="C324" i="14"/>
  <c r="B324" i="14"/>
  <c r="A324" i="14"/>
  <c r="E324" i="14" s="1"/>
  <c r="F324" i="14" s="1"/>
  <c r="D323" i="14"/>
  <c r="C323" i="14"/>
  <c r="B323" i="14"/>
  <c r="A323" i="14"/>
  <c r="E323" i="14" s="1"/>
  <c r="F323" i="14" s="1"/>
  <c r="D322" i="14"/>
  <c r="C322" i="14"/>
  <c r="B322" i="14"/>
  <c r="A322" i="14"/>
  <c r="E322" i="14" s="1"/>
  <c r="F322" i="14" s="1"/>
  <c r="I321" i="14"/>
  <c r="G321" i="14"/>
  <c r="D321" i="14"/>
  <c r="C321" i="14"/>
  <c r="B321" i="14"/>
  <c r="A321" i="14"/>
  <c r="E321" i="14" s="1"/>
  <c r="F321" i="14" s="1"/>
  <c r="H321" i="14" s="1"/>
  <c r="D320" i="14"/>
  <c r="C320" i="14"/>
  <c r="B320" i="14"/>
  <c r="A320" i="14"/>
  <c r="E320" i="14" s="1"/>
  <c r="F320" i="14" s="1"/>
  <c r="H320" i="14" s="1"/>
  <c r="D319" i="14"/>
  <c r="C319" i="14"/>
  <c r="B319" i="14"/>
  <c r="A319" i="14"/>
  <c r="E319" i="14" s="1"/>
  <c r="F319" i="14" s="1"/>
  <c r="E318" i="14"/>
  <c r="F318" i="14" s="1"/>
  <c r="D318" i="14"/>
  <c r="C318" i="14"/>
  <c r="B318" i="14"/>
  <c r="A318" i="14"/>
  <c r="D317" i="14"/>
  <c r="C317" i="14"/>
  <c r="B317" i="14"/>
  <c r="A317" i="14"/>
  <c r="E317" i="14" s="1"/>
  <c r="F317" i="14" s="1"/>
  <c r="H316" i="14"/>
  <c r="D316" i="14"/>
  <c r="C316" i="14"/>
  <c r="B316" i="14"/>
  <c r="A316" i="14"/>
  <c r="E316" i="14" s="1"/>
  <c r="F316" i="14" s="1"/>
  <c r="D315" i="14"/>
  <c r="C315" i="14"/>
  <c r="B315" i="14"/>
  <c r="A315" i="14"/>
  <c r="E315" i="14" s="1"/>
  <c r="F315" i="14" s="1"/>
  <c r="H314" i="14"/>
  <c r="D314" i="14"/>
  <c r="C314" i="14"/>
  <c r="B314" i="14"/>
  <c r="A314" i="14"/>
  <c r="E314" i="14" s="1"/>
  <c r="F314" i="14" s="1"/>
  <c r="D313" i="14"/>
  <c r="C313" i="14"/>
  <c r="B313" i="14"/>
  <c r="A313" i="14"/>
  <c r="E313" i="14" s="1"/>
  <c r="F313" i="14" s="1"/>
  <c r="D312" i="14"/>
  <c r="C312" i="14"/>
  <c r="B312" i="14"/>
  <c r="A312" i="14"/>
  <c r="E312" i="14" s="1"/>
  <c r="F312" i="14" s="1"/>
  <c r="E311" i="14"/>
  <c r="F311" i="14" s="1"/>
  <c r="D311" i="14"/>
  <c r="C311" i="14"/>
  <c r="B311" i="14"/>
  <c r="A311" i="14"/>
  <c r="D310" i="14"/>
  <c r="C310" i="14"/>
  <c r="B310" i="14"/>
  <c r="A310" i="14"/>
  <c r="E310" i="14" s="1"/>
  <c r="F310" i="14" s="1"/>
  <c r="G309" i="14"/>
  <c r="D309" i="14"/>
  <c r="C309" i="14"/>
  <c r="B309" i="14"/>
  <c r="A309" i="14"/>
  <c r="E309" i="14" s="1"/>
  <c r="F309" i="14" s="1"/>
  <c r="D308" i="14"/>
  <c r="C308" i="14"/>
  <c r="B308" i="14"/>
  <c r="A308" i="14"/>
  <c r="E308" i="14" s="1"/>
  <c r="F308" i="14" s="1"/>
  <c r="D307" i="14"/>
  <c r="C307" i="14"/>
  <c r="B307" i="14"/>
  <c r="A307" i="14"/>
  <c r="E307" i="14" s="1"/>
  <c r="F307" i="14" s="1"/>
  <c r="D306" i="14"/>
  <c r="C306" i="14"/>
  <c r="B306" i="14"/>
  <c r="A306" i="14"/>
  <c r="E306" i="14" s="1"/>
  <c r="F306" i="14" s="1"/>
  <c r="D305" i="14"/>
  <c r="C305" i="14"/>
  <c r="B305" i="14"/>
  <c r="A305" i="14"/>
  <c r="E305" i="14" s="1"/>
  <c r="F305" i="14" s="1"/>
  <c r="D304" i="14"/>
  <c r="C304" i="14"/>
  <c r="B304" i="14"/>
  <c r="A304" i="14"/>
  <c r="E304" i="14" s="1"/>
  <c r="F304" i="14" s="1"/>
  <c r="D303" i="14"/>
  <c r="C303" i="14"/>
  <c r="B303" i="14"/>
  <c r="A303" i="14"/>
  <c r="E303" i="14" s="1"/>
  <c r="F303" i="14" s="1"/>
  <c r="G303" i="14" s="1"/>
  <c r="D302" i="14"/>
  <c r="C302" i="14"/>
  <c r="B302" i="14"/>
  <c r="A302" i="14"/>
  <c r="E302" i="14" s="1"/>
  <c r="F302" i="14" s="1"/>
  <c r="G302" i="14" s="1"/>
  <c r="D301" i="14"/>
  <c r="C301" i="14"/>
  <c r="B301" i="14"/>
  <c r="A301" i="14"/>
  <c r="E301" i="14" s="1"/>
  <c r="F301" i="14" s="1"/>
  <c r="D300" i="14"/>
  <c r="C300" i="14"/>
  <c r="B300" i="14"/>
  <c r="A300" i="14"/>
  <c r="E300" i="14" s="1"/>
  <c r="F300" i="14" s="1"/>
  <c r="D299" i="14"/>
  <c r="C299" i="14"/>
  <c r="B299" i="14"/>
  <c r="A299" i="14"/>
  <c r="E299" i="14" s="1"/>
  <c r="F299" i="14" s="1"/>
  <c r="I298" i="14"/>
  <c r="D298" i="14"/>
  <c r="C298" i="14"/>
  <c r="B298" i="14"/>
  <c r="A298" i="14"/>
  <c r="E298" i="14" s="1"/>
  <c r="F298" i="14" s="1"/>
  <c r="G298" i="14" s="1"/>
  <c r="D297" i="14"/>
  <c r="C297" i="14"/>
  <c r="B297" i="14"/>
  <c r="A297" i="14"/>
  <c r="E297" i="14" s="1"/>
  <c r="F297" i="14" s="1"/>
  <c r="E296" i="14"/>
  <c r="F296" i="14" s="1"/>
  <c r="D296" i="14"/>
  <c r="C296" i="14"/>
  <c r="B296" i="14"/>
  <c r="A296" i="14"/>
  <c r="D295" i="14"/>
  <c r="C295" i="14"/>
  <c r="B295" i="14"/>
  <c r="A295" i="14"/>
  <c r="E295" i="14" s="1"/>
  <c r="F295" i="14" s="1"/>
  <c r="E294" i="14"/>
  <c r="F294" i="14" s="1"/>
  <c r="D294" i="14"/>
  <c r="C294" i="14"/>
  <c r="B294" i="14"/>
  <c r="A294" i="14"/>
  <c r="F293" i="14"/>
  <c r="D293" i="14"/>
  <c r="C293" i="14"/>
  <c r="B293" i="14"/>
  <c r="A293" i="14"/>
  <c r="E293" i="14" s="1"/>
  <c r="D292" i="14"/>
  <c r="C292" i="14"/>
  <c r="B292" i="14"/>
  <c r="A292" i="14"/>
  <c r="E292" i="14" s="1"/>
  <c r="F292" i="14" s="1"/>
  <c r="D291" i="14"/>
  <c r="C291" i="14"/>
  <c r="B291" i="14"/>
  <c r="A291" i="14"/>
  <c r="E291" i="14" s="1"/>
  <c r="F291" i="14" s="1"/>
  <c r="D290" i="14"/>
  <c r="C290" i="14"/>
  <c r="B290" i="14"/>
  <c r="A290" i="14"/>
  <c r="E290" i="14" s="1"/>
  <c r="F290" i="14" s="1"/>
  <c r="I290" i="14" s="1"/>
  <c r="G289" i="14"/>
  <c r="D289" i="14"/>
  <c r="C289" i="14"/>
  <c r="B289" i="14"/>
  <c r="A289" i="14"/>
  <c r="E289" i="14" s="1"/>
  <c r="F289" i="14" s="1"/>
  <c r="D288" i="14"/>
  <c r="C288" i="14"/>
  <c r="B288" i="14"/>
  <c r="A288" i="14"/>
  <c r="E288" i="14" s="1"/>
  <c r="F288" i="14" s="1"/>
  <c r="H288" i="14" s="1"/>
  <c r="D287" i="14"/>
  <c r="C287" i="14"/>
  <c r="B287" i="14"/>
  <c r="A287" i="14"/>
  <c r="E287" i="14" s="1"/>
  <c r="F287" i="14" s="1"/>
  <c r="E286" i="14"/>
  <c r="F286" i="14" s="1"/>
  <c r="G286" i="14" s="1"/>
  <c r="D286" i="14"/>
  <c r="C286" i="14"/>
  <c r="B286" i="14"/>
  <c r="A286" i="14"/>
  <c r="D285" i="14"/>
  <c r="C285" i="14"/>
  <c r="B285" i="14"/>
  <c r="A285" i="14"/>
  <c r="E285" i="14" s="1"/>
  <c r="F285" i="14" s="1"/>
  <c r="H284" i="14"/>
  <c r="D284" i="14"/>
  <c r="C284" i="14"/>
  <c r="B284" i="14"/>
  <c r="A284" i="14"/>
  <c r="E284" i="14" s="1"/>
  <c r="F284" i="14" s="1"/>
  <c r="D283" i="14"/>
  <c r="C283" i="14"/>
  <c r="B283" i="14"/>
  <c r="A283" i="14"/>
  <c r="E283" i="14" s="1"/>
  <c r="F283" i="14" s="1"/>
  <c r="I282" i="14"/>
  <c r="D282" i="14"/>
  <c r="C282" i="14"/>
  <c r="B282" i="14"/>
  <c r="A282" i="14"/>
  <c r="E282" i="14" s="1"/>
  <c r="F282" i="14" s="1"/>
  <c r="D281" i="14"/>
  <c r="C281" i="14"/>
  <c r="B281" i="14"/>
  <c r="A281" i="14"/>
  <c r="E281" i="14" s="1"/>
  <c r="F281" i="14" s="1"/>
  <c r="D280" i="14"/>
  <c r="C280" i="14"/>
  <c r="B280" i="14"/>
  <c r="A280" i="14"/>
  <c r="E280" i="14" s="1"/>
  <c r="F280" i="14" s="1"/>
  <c r="D279" i="14"/>
  <c r="C279" i="14"/>
  <c r="B279" i="14"/>
  <c r="A279" i="14"/>
  <c r="E279" i="14" s="1"/>
  <c r="F279" i="14" s="1"/>
  <c r="D278" i="14"/>
  <c r="C278" i="14"/>
  <c r="B278" i="14"/>
  <c r="A278" i="14"/>
  <c r="E278" i="14" s="1"/>
  <c r="F278" i="14" s="1"/>
  <c r="G278" i="14" s="1"/>
  <c r="D277" i="14"/>
  <c r="C277" i="14"/>
  <c r="B277" i="14"/>
  <c r="A277" i="14"/>
  <c r="E277" i="14" s="1"/>
  <c r="F277" i="14" s="1"/>
  <c r="D276" i="14"/>
  <c r="C276" i="14"/>
  <c r="B276" i="14"/>
  <c r="A276" i="14"/>
  <c r="E276" i="14" s="1"/>
  <c r="F276" i="14" s="1"/>
  <c r="E275" i="14"/>
  <c r="F275" i="14" s="1"/>
  <c r="D275" i="14"/>
  <c r="C275" i="14"/>
  <c r="B275" i="14"/>
  <c r="A275" i="14"/>
  <c r="D274" i="14"/>
  <c r="C274" i="14"/>
  <c r="B274" i="14"/>
  <c r="A274" i="14"/>
  <c r="E274" i="14" s="1"/>
  <c r="F274" i="14" s="1"/>
  <c r="I273" i="14"/>
  <c r="E273" i="14"/>
  <c r="F273" i="14" s="1"/>
  <c r="D273" i="14"/>
  <c r="C273" i="14"/>
  <c r="B273" i="14"/>
  <c r="A273" i="14"/>
  <c r="E272" i="14"/>
  <c r="F272" i="14" s="1"/>
  <c r="D272" i="14"/>
  <c r="C272" i="14"/>
  <c r="B272" i="14"/>
  <c r="A272" i="14"/>
  <c r="D271" i="14"/>
  <c r="C271" i="14"/>
  <c r="B271" i="14"/>
  <c r="A271" i="14"/>
  <c r="E271" i="14" s="1"/>
  <c r="F271" i="14" s="1"/>
  <c r="G271" i="14" s="1"/>
  <c r="D270" i="14"/>
  <c r="C270" i="14"/>
  <c r="B270" i="14"/>
  <c r="A270" i="14"/>
  <c r="E270" i="14" s="1"/>
  <c r="F270" i="14" s="1"/>
  <c r="D269" i="14"/>
  <c r="C269" i="14"/>
  <c r="B269" i="14"/>
  <c r="A269" i="14"/>
  <c r="E269" i="14" s="1"/>
  <c r="F269" i="14" s="1"/>
  <c r="H269" i="14" s="1"/>
  <c r="D268" i="14"/>
  <c r="C268" i="14"/>
  <c r="B268" i="14"/>
  <c r="A268" i="14"/>
  <c r="E268" i="14" s="1"/>
  <c r="F268" i="14" s="1"/>
  <c r="I267" i="14"/>
  <c r="D267" i="14"/>
  <c r="C267" i="14"/>
  <c r="B267" i="14"/>
  <c r="A267" i="14"/>
  <c r="E267" i="14" s="1"/>
  <c r="F267" i="14" s="1"/>
  <c r="H267" i="14" s="1"/>
  <c r="D266" i="14"/>
  <c r="C266" i="14"/>
  <c r="B266" i="14"/>
  <c r="A266" i="14"/>
  <c r="E266" i="14" s="1"/>
  <c r="F266" i="14" s="1"/>
  <c r="D265" i="14"/>
  <c r="C265" i="14"/>
  <c r="B265" i="14"/>
  <c r="A265" i="14"/>
  <c r="E265" i="14" s="1"/>
  <c r="F265" i="14" s="1"/>
  <c r="G265" i="14" s="1"/>
  <c r="D264" i="14"/>
  <c r="C264" i="14"/>
  <c r="B264" i="14"/>
  <c r="A264" i="14"/>
  <c r="E264" i="14" s="1"/>
  <c r="F264" i="14" s="1"/>
  <c r="D263" i="14"/>
  <c r="C263" i="14"/>
  <c r="B263" i="14"/>
  <c r="A263" i="14"/>
  <c r="E263" i="14" s="1"/>
  <c r="F263" i="14" s="1"/>
  <c r="G263" i="14" s="1"/>
  <c r="D262" i="14"/>
  <c r="C262" i="14"/>
  <c r="B262" i="14"/>
  <c r="A262" i="14"/>
  <c r="E262" i="14" s="1"/>
  <c r="F262" i="14" s="1"/>
  <c r="D261" i="14"/>
  <c r="C261" i="14"/>
  <c r="B261" i="14"/>
  <c r="A261" i="14"/>
  <c r="E261" i="14" s="1"/>
  <c r="F261" i="14" s="1"/>
  <c r="H261" i="14" s="1"/>
  <c r="D260" i="14"/>
  <c r="C260" i="14"/>
  <c r="B260" i="14"/>
  <c r="A260" i="14"/>
  <c r="E260" i="14" s="1"/>
  <c r="F260" i="14" s="1"/>
  <c r="G260" i="14" s="1"/>
  <c r="D259" i="14"/>
  <c r="C259" i="14"/>
  <c r="B259" i="14"/>
  <c r="A259" i="14"/>
  <c r="E259" i="14" s="1"/>
  <c r="F259" i="14" s="1"/>
  <c r="D258" i="14"/>
  <c r="C258" i="14"/>
  <c r="B258" i="14"/>
  <c r="A258" i="14"/>
  <c r="E258" i="14" s="1"/>
  <c r="F258" i="14" s="1"/>
  <c r="D257" i="14"/>
  <c r="C257" i="14"/>
  <c r="B257" i="14"/>
  <c r="A257" i="14"/>
  <c r="E257" i="14" s="1"/>
  <c r="F257" i="14" s="1"/>
  <c r="H257" i="14" s="1"/>
  <c r="D256" i="14"/>
  <c r="C256" i="14"/>
  <c r="B256" i="14"/>
  <c r="A256" i="14"/>
  <c r="E256" i="14" s="1"/>
  <c r="F256" i="14" s="1"/>
  <c r="F255" i="14"/>
  <c r="D255" i="14"/>
  <c r="C255" i="14"/>
  <c r="B255" i="14"/>
  <c r="A255" i="14"/>
  <c r="E255" i="14" s="1"/>
  <c r="D254" i="14"/>
  <c r="C254" i="14"/>
  <c r="B254" i="14"/>
  <c r="A254" i="14"/>
  <c r="E254" i="14" s="1"/>
  <c r="F254" i="14" s="1"/>
  <c r="D253" i="14"/>
  <c r="C253" i="14"/>
  <c r="B253" i="14"/>
  <c r="A253" i="14"/>
  <c r="E253" i="14" s="1"/>
  <c r="F253" i="14" s="1"/>
  <c r="D252" i="14"/>
  <c r="C252" i="14"/>
  <c r="B252" i="14"/>
  <c r="A252" i="14"/>
  <c r="E252" i="14" s="1"/>
  <c r="F252" i="14" s="1"/>
  <c r="E251" i="14"/>
  <c r="F251" i="14" s="1"/>
  <c r="I251" i="14" s="1"/>
  <c r="D251" i="14"/>
  <c r="C251" i="14"/>
  <c r="B251" i="14"/>
  <c r="A251" i="14"/>
  <c r="D250" i="14"/>
  <c r="C250" i="14"/>
  <c r="B250" i="14"/>
  <c r="A250" i="14"/>
  <c r="E250" i="14" s="1"/>
  <c r="F250" i="14" s="1"/>
  <c r="D249" i="14"/>
  <c r="C249" i="14"/>
  <c r="B249" i="14"/>
  <c r="A249" i="14"/>
  <c r="E249" i="14" s="1"/>
  <c r="F249" i="14" s="1"/>
  <c r="G249" i="14" s="1"/>
  <c r="D248" i="14"/>
  <c r="C248" i="14"/>
  <c r="B248" i="14"/>
  <c r="A248" i="14"/>
  <c r="E248" i="14" s="1"/>
  <c r="F248" i="14" s="1"/>
  <c r="D247" i="14"/>
  <c r="C247" i="14"/>
  <c r="B247" i="14"/>
  <c r="A247" i="14"/>
  <c r="E247" i="14" s="1"/>
  <c r="F247" i="14" s="1"/>
  <c r="E246" i="14"/>
  <c r="F246" i="14" s="1"/>
  <c r="D246" i="14"/>
  <c r="C246" i="14"/>
  <c r="B246" i="14"/>
  <c r="A246" i="14"/>
  <c r="I245" i="14"/>
  <c r="D245" i="14"/>
  <c r="C245" i="14"/>
  <c r="B245" i="14"/>
  <c r="A245" i="14"/>
  <c r="E245" i="14" s="1"/>
  <c r="F245" i="14" s="1"/>
  <c r="D244" i="14"/>
  <c r="C244" i="14"/>
  <c r="B244" i="14"/>
  <c r="A244" i="14"/>
  <c r="E244" i="14" s="1"/>
  <c r="F244" i="14" s="1"/>
  <c r="H244" i="14" s="1"/>
  <c r="D243" i="14"/>
  <c r="C243" i="14"/>
  <c r="B243" i="14"/>
  <c r="A243" i="14"/>
  <c r="E243" i="14" s="1"/>
  <c r="F243" i="14" s="1"/>
  <c r="I243" i="14" s="1"/>
  <c r="H242" i="14"/>
  <c r="G242" i="14"/>
  <c r="D242" i="14"/>
  <c r="C242" i="14"/>
  <c r="B242" i="14"/>
  <c r="A242" i="14"/>
  <c r="E242" i="14" s="1"/>
  <c r="F242" i="14" s="1"/>
  <c r="I242" i="14" s="1"/>
  <c r="H241" i="14"/>
  <c r="D241" i="14"/>
  <c r="C241" i="14"/>
  <c r="B241" i="14"/>
  <c r="A241" i="14"/>
  <c r="E241" i="14" s="1"/>
  <c r="F241" i="14" s="1"/>
  <c r="I241" i="14" s="1"/>
  <c r="D240" i="14"/>
  <c r="C240" i="14"/>
  <c r="B240" i="14"/>
  <c r="A240" i="14"/>
  <c r="E240" i="14" s="1"/>
  <c r="F240" i="14" s="1"/>
  <c r="D239" i="14"/>
  <c r="C239" i="14"/>
  <c r="B239" i="14"/>
  <c r="A239" i="14"/>
  <c r="E239" i="14" s="1"/>
  <c r="F239" i="14" s="1"/>
  <c r="D238" i="14"/>
  <c r="C238" i="14"/>
  <c r="B238" i="14"/>
  <c r="A238" i="14"/>
  <c r="E238" i="14" s="1"/>
  <c r="F238" i="14" s="1"/>
  <c r="D237" i="14"/>
  <c r="C237" i="14"/>
  <c r="B237" i="14"/>
  <c r="A237" i="14"/>
  <c r="E237" i="14" s="1"/>
  <c r="F237" i="14" s="1"/>
  <c r="I236" i="14"/>
  <c r="D236" i="14"/>
  <c r="C236" i="14"/>
  <c r="B236" i="14"/>
  <c r="A236" i="14"/>
  <c r="E236" i="14" s="1"/>
  <c r="F236" i="14" s="1"/>
  <c r="D235" i="14"/>
  <c r="C235" i="14"/>
  <c r="B235" i="14"/>
  <c r="A235" i="14"/>
  <c r="E235" i="14" s="1"/>
  <c r="F235" i="14" s="1"/>
  <c r="H235" i="14" s="1"/>
  <c r="D234" i="14"/>
  <c r="C234" i="14"/>
  <c r="B234" i="14"/>
  <c r="A234" i="14"/>
  <c r="E234" i="14" s="1"/>
  <c r="F234" i="14" s="1"/>
  <c r="D233" i="14"/>
  <c r="C233" i="14"/>
  <c r="B233" i="14"/>
  <c r="A233" i="14"/>
  <c r="E233" i="14" s="1"/>
  <c r="F233" i="14" s="1"/>
  <c r="H233" i="14" s="1"/>
  <c r="D232" i="14"/>
  <c r="C232" i="14"/>
  <c r="B232" i="14"/>
  <c r="A232" i="14"/>
  <c r="E232" i="14" s="1"/>
  <c r="F232" i="14" s="1"/>
  <c r="D231" i="14"/>
  <c r="C231" i="14"/>
  <c r="B231" i="14"/>
  <c r="A231" i="14"/>
  <c r="E231" i="14" s="1"/>
  <c r="F231" i="14" s="1"/>
  <c r="G230" i="14"/>
  <c r="D230" i="14"/>
  <c r="C230" i="14"/>
  <c r="B230" i="14"/>
  <c r="A230" i="14"/>
  <c r="E230" i="14" s="1"/>
  <c r="F230" i="14" s="1"/>
  <c r="D229" i="14"/>
  <c r="C229" i="14"/>
  <c r="B229" i="14"/>
  <c r="A229" i="14"/>
  <c r="E229" i="14" s="1"/>
  <c r="F229" i="14" s="1"/>
  <c r="D228" i="14"/>
  <c r="C228" i="14"/>
  <c r="B228" i="14"/>
  <c r="A228" i="14"/>
  <c r="E228" i="14" s="1"/>
  <c r="F228" i="14" s="1"/>
  <c r="D227" i="14"/>
  <c r="C227" i="14"/>
  <c r="B227" i="14"/>
  <c r="A227" i="14"/>
  <c r="E227" i="14" s="1"/>
  <c r="F227" i="14" s="1"/>
  <c r="D226" i="14"/>
  <c r="C226" i="14"/>
  <c r="B226" i="14"/>
  <c r="A226" i="14"/>
  <c r="E226" i="14" s="1"/>
  <c r="F226" i="14" s="1"/>
  <c r="I225" i="14"/>
  <c r="D225" i="14"/>
  <c r="C225" i="14"/>
  <c r="B225" i="14"/>
  <c r="A225" i="14"/>
  <c r="E225" i="14" s="1"/>
  <c r="F225" i="14" s="1"/>
  <c r="E224" i="14"/>
  <c r="F224" i="14" s="1"/>
  <c r="D224" i="14"/>
  <c r="C224" i="14"/>
  <c r="B224" i="14"/>
  <c r="A224" i="14"/>
  <c r="D223" i="14"/>
  <c r="C223" i="14"/>
  <c r="B223" i="14"/>
  <c r="A223" i="14"/>
  <c r="E223" i="14" s="1"/>
  <c r="F223" i="14" s="1"/>
  <c r="D222" i="14"/>
  <c r="C222" i="14"/>
  <c r="B222" i="14"/>
  <c r="A222" i="14"/>
  <c r="E222" i="14" s="1"/>
  <c r="F222" i="14" s="1"/>
  <c r="H222" i="14" s="1"/>
  <c r="G221" i="14"/>
  <c r="D221" i="14"/>
  <c r="C221" i="14"/>
  <c r="B221" i="14"/>
  <c r="A221" i="14"/>
  <c r="E221" i="14" s="1"/>
  <c r="F221" i="14" s="1"/>
  <c r="D220" i="14"/>
  <c r="C220" i="14"/>
  <c r="B220" i="14"/>
  <c r="A220" i="14"/>
  <c r="E220" i="14" s="1"/>
  <c r="F220" i="14" s="1"/>
  <c r="D219" i="14"/>
  <c r="C219" i="14"/>
  <c r="B219" i="14"/>
  <c r="A219" i="14"/>
  <c r="E219" i="14" s="1"/>
  <c r="F219" i="14" s="1"/>
  <c r="H219" i="14" s="1"/>
  <c r="D218" i="14"/>
  <c r="C218" i="14"/>
  <c r="B218" i="14"/>
  <c r="A218" i="14"/>
  <c r="E218" i="14" s="1"/>
  <c r="F218" i="14" s="1"/>
  <c r="I217" i="14"/>
  <c r="D217" i="14"/>
  <c r="C217" i="14"/>
  <c r="B217" i="14"/>
  <c r="A217" i="14"/>
  <c r="E217" i="14" s="1"/>
  <c r="F217" i="14" s="1"/>
  <c r="D216" i="14"/>
  <c r="C216" i="14"/>
  <c r="B216" i="14"/>
  <c r="A216" i="14"/>
  <c r="E216" i="14" s="1"/>
  <c r="F216" i="14" s="1"/>
  <c r="D215" i="14"/>
  <c r="C215" i="14"/>
  <c r="B215" i="14"/>
  <c r="A215" i="14"/>
  <c r="E215" i="14" s="1"/>
  <c r="F215" i="14" s="1"/>
  <c r="D214" i="14"/>
  <c r="C214" i="14"/>
  <c r="B214" i="14"/>
  <c r="A214" i="14"/>
  <c r="E214" i="14" s="1"/>
  <c r="F214" i="14" s="1"/>
  <c r="D213" i="14"/>
  <c r="C213" i="14"/>
  <c r="B213" i="14"/>
  <c r="A213" i="14"/>
  <c r="E213" i="14" s="1"/>
  <c r="F213" i="14" s="1"/>
  <c r="D212" i="14"/>
  <c r="C212" i="14"/>
  <c r="B212" i="14"/>
  <c r="A212" i="14"/>
  <c r="E212" i="14" s="1"/>
  <c r="F212" i="14" s="1"/>
  <c r="D211" i="14"/>
  <c r="C211" i="14"/>
  <c r="B211" i="14"/>
  <c r="A211" i="14"/>
  <c r="E211" i="14" s="1"/>
  <c r="F211" i="14" s="1"/>
  <c r="I211" i="14" s="1"/>
  <c r="D210" i="14"/>
  <c r="C210" i="14"/>
  <c r="B210" i="14"/>
  <c r="A210" i="14"/>
  <c r="E210" i="14" s="1"/>
  <c r="F210" i="14" s="1"/>
  <c r="H210" i="14" s="1"/>
  <c r="G209" i="14"/>
  <c r="D209" i="14"/>
  <c r="C209" i="14"/>
  <c r="B209" i="14"/>
  <c r="A209" i="14"/>
  <c r="E209" i="14" s="1"/>
  <c r="F209" i="14" s="1"/>
  <c r="H209" i="14" s="1"/>
  <c r="D208" i="14"/>
  <c r="C208" i="14"/>
  <c r="B208" i="14"/>
  <c r="A208" i="14"/>
  <c r="E208" i="14" s="1"/>
  <c r="F208" i="14" s="1"/>
  <c r="D207" i="14"/>
  <c r="C207" i="14"/>
  <c r="B207" i="14"/>
  <c r="A207" i="14"/>
  <c r="E207" i="14" s="1"/>
  <c r="F207" i="14" s="1"/>
  <c r="E206" i="14"/>
  <c r="F206" i="14" s="1"/>
  <c r="H206" i="14" s="1"/>
  <c r="D206" i="14"/>
  <c r="C206" i="14"/>
  <c r="B206" i="14"/>
  <c r="A206" i="14"/>
  <c r="D205" i="14"/>
  <c r="C205" i="14"/>
  <c r="B205" i="14"/>
  <c r="A205" i="14"/>
  <c r="E205" i="14" s="1"/>
  <c r="F205" i="14" s="1"/>
  <c r="D204" i="14"/>
  <c r="C204" i="14"/>
  <c r="B204" i="14"/>
  <c r="A204" i="14"/>
  <c r="E204" i="14" s="1"/>
  <c r="F204" i="14" s="1"/>
  <c r="D203" i="14"/>
  <c r="C203" i="14"/>
  <c r="B203" i="14"/>
  <c r="A203" i="14"/>
  <c r="E203" i="14" s="1"/>
  <c r="F203" i="14" s="1"/>
  <c r="D202" i="14"/>
  <c r="C202" i="14"/>
  <c r="B202" i="14"/>
  <c r="A202" i="14"/>
  <c r="E202" i="14" s="1"/>
  <c r="F202" i="14" s="1"/>
  <c r="H202" i="14" s="1"/>
  <c r="D201" i="14"/>
  <c r="C201" i="14"/>
  <c r="B201" i="14"/>
  <c r="A201" i="14"/>
  <c r="E201" i="14" s="1"/>
  <c r="F201" i="14" s="1"/>
  <c r="D200" i="14"/>
  <c r="C200" i="14"/>
  <c r="B200" i="14"/>
  <c r="A200" i="14"/>
  <c r="E200" i="14" s="1"/>
  <c r="F200" i="14" s="1"/>
  <c r="D199" i="14"/>
  <c r="C199" i="14"/>
  <c r="B199" i="14"/>
  <c r="A199" i="14"/>
  <c r="E199" i="14" s="1"/>
  <c r="F199" i="14" s="1"/>
  <c r="F198" i="14"/>
  <c r="G198" i="14" s="1"/>
  <c r="D198" i="14"/>
  <c r="C198" i="14"/>
  <c r="B198" i="14"/>
  <c r="A198" i="14"/>
  <c r="E198" i="14" s="1"/>
  <c r="F197" i="14"/>
  <c r="H197" i="14" s="1"/>
  <c r="D197" i="14"/>
  <c r="C197" i="14"/>
  <c r="B197" i="14"/>
  <c r="A197" i="14"/>
  <c r="E197" i="14" s="1"/>
  <c r="D196" i="14"/>
  <c r="C196" i="14"/>
  <c r="B196" i="14"/>
  <c r="A196" i="14"/>
  <c r="E196" i="14" s="1"/>
  <c r="F196" i="14" s="1"/>
  <c r="D195" i="14"/>
  <c r="C195" i="14"/>
  <c r="B195" i="14"/>
  <c r="A195" i="14"/>
  <c r="E195" i="14" s="1"/>
  <c r="F195" i="14" s="1"/>
  <c r="I195" i="14" s="1"/>
  <c r="I194" i="14"/>
  <c r="D194" i="14"/>
  <c r="C194" i="14"/>
  <c r="B194" i="14"/>
  <c r="A194" i="14"/>
  <c r="E194" i="14" s="1"/>
  <c r="F194" i="14" s="1"/>
  <c r="G194" i="14" s="1"/>
  <c r="D193" i="14"/>
  <c r="C193" i="14"/>
  <c r="B193" i="14"/>
  <c r="A193" i="14"/>
  <c r="E193" i="14" s="1"/>
  <c r="F193" i="14" s="1"/>
  <c r="D192" i="14"/>
  <c r="C192" i="14"/>
  <c r="B192" i="14"/>
  <c r="A192" i="14"/>
  <c r="E192" i="14" s="1"/>
  <c r="F192" i="14" s="1"/>
  <c r="D191" i="14"/>
  <c r="C191" i="14"/>
  <c r="B191" i="14"/>
  <c r="A191" i="14"/>
  <c r="E191" i="14" s="1"/>
  <c r="F191" i="14" s="1"/>
  <c r="D190" i="14"/>
  <c r="C190" i="14"/>
  <c r="B190" i="14"/>
  <c r="A190" i="14"/>
  <c r="E190" i="14" s="1"/>
  <c r="F190" i="14" s="1"/>
  <c r="E189" i="14"/>
  <c r="F189" i="14" s="1"/>
  <c r="I189" i="14" s="1"/>
  <c r="D189" i="14"/>
  <c r="C189" i="14"/>
  <c r="B189" i="14"/>
  <c r="A189" i="14"/>
  <c r="D188" i="14"/>
  <c r="C188" i="14"/>
  <c r="B188" i="14"/>
  <c r="A188" i="14"/>
  <c r="E188" i="14" s="1"/>
  <c r="F188" i="14" s="1"/>
  <c r="D187" i="14"/>
  <c r="C187" i="14"/>
  <c r="B187" i="14"/>
  <c r="A187" i="14"/>
  <c r="E187" i="14" s="1"/>
  <c r="F187" i="14" s="1"/>
  <c r="G187" i="14" s="1"/>
  <c r="D186" i="14"/>
  <c r="C186" i="14"/>
  <c r="B186" i="14"/>
  <c r="A186" i="14"/>
  <c r="E186" i="14" s="1"/>
  <c r="F186" i="14" s="1"/>
  <c r="D185" i="14"/>
  <c r="C185" i="14"/>
  <c r="B185" i="14"/>
  <c r="A185" i="14"/>
  <c r="E185" i="14" s="1"/>
  <c r="F185" i="14" s="1"/>
  <c r="H185" i="14" s="1"/>
  <c r="D184" i="14"/>
  <c r="C184" i="14"/>
  <c r="B184" i="14"/>
  <c r="A184" i="14"/>
  <c r="E184" i="14" s="1"/>
  <c r="F184" i="14" s="1"/>
  <c r="D183" i="14"/>
  <c r="C183" i="14"/>
  <c r="B183" i="14"/>
  <c r="A183" i="14"/>
  <c r="E183" i="14" s="1"/>
  <c r="F183" i="14" s="1"/>
  <c r="E182" i="14"/>
  <c r="F182" i="14" s="1"/>
  <c r="G182" i="14" s="1"/>
  <c r="D182" i="14"/>
  <c r="C182" i="14"/>
  <c r="B182" i="14"/>
  <c r="A182" i="14"/>
  <c r="D181" i="14"/>
  <c r="C181" i="14"/>
  <c r="B181" i="14"/>
  <c r="A181" i="14"/>
  <c r="E181" i="14" s="1"/>
  <c r="F181" i="14" s="1"/>
  <c r="H181" i="14" s="1"/>
  <c r="E180" i="14"/>
  <c r="F180" i="14" s="1"/>
  <c r="D180" i="14"/>
  <c r="C180" i="14"/>
  <c r="B180" i="14"/>
  <c r="A180" i="14"/>
  <c r="E179" i="14"/>
  <c r="F179" i="14" s="1"/>
  <c r="D179" i="14"/>
  <c r="C179" i="14"/>
  <c r="B179" i="14"/>
  <c r="A179" i="14"/>
  <c r="D178" i="14"/>
  <c r="C178" i="14"/>
  <c r="B178" i="14"/>
  <c r="A178" i="14"/>
  <c r="E178" i="14" s="1"/>
  <c r="F178" i="14" s="1"/>
  <c r="E177" i="14"/>
  <c r="F177" i="14" s="1"/>
  <c r="D177" i="14"/>
  <c r="C177" i="14"/>
  <c r="B177" i="14"/>
  <c r="A177" i="14"/>
  <c r="H176" i="14"/>
  <c r="D176" i="14"/>
  <c r="C176" i="14"/>
  <c r="B176" i="14"/>
  <c r="A176" i="14"/>
  <c r="E176" i="14" s="1"/>
  <c r="F176" i="14" s="1"/>
  <c r="G176" i="14" s="1"/>
  <c r="D175" i="14"/>
  <c r="C175" i="14"/>
  <c r="B175" i="14"/>
  <c r="A175" i="14"/>
  <c r="E175" i="14" s="1"/>
  <c r="F175" i="14" s="1"/>
  <c r="D174" i="14"/>
  <c r="C174" i="14"/>
  <c r="B174" i="14"/>
  <c r="A174" i="14"/>
  <c r="E174" i="14" s="1"/>
  <c r="F174" i="14" s="1"/>
  <c r="D173" i="14"/>
  <c r="C173" i="14"/>
  <c r="B173" i="14"/>
  <c r="A173" i="14"/>
  <c r="E173" i="14" s="1"/>
  <c r="F173" i="14" s="1"/>
  <c r="G173" i="14" s="1"/>
  <c r="D172" i="14"/>
  <c r="C172" i="14"/>
  <c r="B172" i="14"/>
  <c r="A172" i="14"/>
  <c r="E172" i="14" s="1"/>
  <c r="F172" i="14" s="1"/>
  <c r="I172" i="14" s="1"/>
  <c r="D171" i="14"/>
  <c r="C171" i="14"/>
  <c r="B171" i="14"/>
  <c r="A171" i="14"/>
  <c r="E171" i="14" s="1"/>
  <c r="F171" i="14" s="1"/>
  <c r="D170" i="14"/>
  <c r="C170" i="14"/>
  <c r="B170" i="14"/>
  <c r="A170" i="14"/>
  <c r="E170" i="14" s="1"/>
  <c r="F170" i="14" s="1"/>
  <c r="G170" i="14" s="1"/>
  <c r="D169" i="14"/>
  <c r="C169" i="14"/>
  <c r="B169" i="14"/>
  <c r="A169" i="14"/>
  <c r="E169" i="14" s="1"/>
  <c r="F169" i="14" s="1"/>
  <c r="I169" i="14" s="1"/>
  <c r="D168" i="14"/>
  <c r="C168" i="14"/>
  <c r="B168" i="14"/>
  <c r="A168" i="14"/>
  <c r="E168" i="14" s="1"/>
  <c r="F168" i="14" s="1"/>
  <c r="E167" i="14"/>
  <c r="F167" i="14" s="1"/>
  <c r="D167" i="14"/>
  <c r="C167" i="14"/>
  <c r="B167" i="14"/>
  <c r="A167" i="14"/>
  <c r="D166" i="14"/>
  <c r="C166" i="14"/>
  <c r="B166" i="14"/>
  <c r="A166" i="14"/>
  <c r="E166" i="14" s="1"/>
  <c r="F166" i="14" s="1"/>
  <c r="D165" i="14"/>
  <c r="C165" i="14"/>
  <c r="B165" i="14"/>
  <c r="A165" i="14"/>
  <c r="E165" i="14" s="1"/>
  <c r="F165" i="14" s="1"/>
  <c r="H165" i="14" s="1"/>
  <c r="D164" i="14"/>
  <c r="C164" i="14"/>
  <c r="B164" i="14"/>
  <c r="A164" i="14"/>
  <c r="E164" i="14" s="1"/>
  <c r="F164" i="14" s="1"/>
  <c r="D163" i="14"/>
  <c r="C163" i="14"/>
  <c r="B163" i="14"/>
  <c r="A163" i="14"/>
  <c r="E163" i="14" s="1"/>
  <c r="F163" i="14" s="1"/>
  <c r="I162" i="14"/>
  <c r="F162" i="14"/>
  <c r="D162" i="14"/>
  <c r="C162" i="14"/>
  <c r="B162" i="14"/>
  <c r="A162" i="14"/>
  <c r="E162" i="14" s="1"/>
  <c r="D161" i="14"/>
  <c r="C161" i="14"/>
  <c r="B161" i="14"/>
  <c r="A161" i="14"/>
  <c r="E161" i="14" s="1"/>
  <c r="F161" i="14" s="1"/>
  <c r="D160" i="14"/>
  <c r="C160" i="14"/>
  <c r="B160" i="14"/>
  <c r="A160" i="14"/>
  <c r="E160" i="14" s="1"/>
  <c r="F160" i="14" s="1"/>
  <c r="D159" i="14"/>
  <c r="C159" i="14"/>
  <c r="B159" i="14"/>
  <c r="A159" i="14"/>
  <c r="E159" i="14" s="1"/>
  <c r="F159" i="14" s="1"/>
  <c r="D158" i="14"/>
  <c r="C158" i="14"/>
  <c r="B158" i="14"/>
  <c r="A158" i="14"/>
  <c r="E158" i="14" s="1"/>
  <c r="F158" i="14" s="1"/>
  <c r="H158" i="14" s="1"/>
  <c r="G157" i="14"/>
  <c r="D157" i="14"/>
  <c r="C157" i="14"/>
  <c r="B157" i="14"/>
  <c r="A157" i="14"/>
  <c r="E157" i="14" s="1"/>
  <c r="F157" i="14" s="1"/>
  <c r="D156" i="14"/>
  <c r="C156" i="14"/>
  <c r="B156" i="14"/>
  <c r="A156" i="14"/>
  <c r="E156" i="14" s="1"/>
  <c r="F156" i="14" s="1"/>
  <c r="G156" i="14" s="1"/>
  <c r="D155" i="14"/>
  <c r="C155" i="14"/>
  <c r="B155" i="14"/>
  <c r="A155" i="14"/>
  <c r="E155" i="14" s="1"/>
  <c r="F155" i="14" s="1"/>
  <c r="H155" i="14" s="1"/>
  <c r="D154" i="14"/>
  <c r="C154" i="14"/>
  <c r="B154" i="14"/>
  <c r="A154" i="14"/>
  <c r="E154" i="14" s="1"/>
  <c r="F154" i="14" s="1"/>
  <c r="D153" i="14"/>
  <c r="C153" i="14"/>
  <c r="B153" i="14"/>
  <c r="A153" i="14"/>
  <c r="E153" i="14" s="1"/>
  <c r="F153" i="14" s="1"/>
  <c r="D152" i="14"/>
  <c r="C152" i="14"/>
  <c r="B152" i="14"/>
  <c r="A152" i="14"/>
  <c r="E152" i="14" s="1"/>
  <c r="F152" i="14" s="1"/>
  <c r="I152" i="14" s="1"/>
  <c r="I151" i="14"/>
  <c r="D151" i="14"/>
  <c r="C151" i="14"/>
  <c r="B151" i="14"/>
  <c r="A151" i="14"/>
  <c r="E151" i="14" s="1"/>
  <c r="F151" i="14" s="1"/>
  <c r="H150" i="14"/>
  <c r="D150" i="14"/>
  <c r="C150" i="14"/>
  <c r="B150" i="14"/>
  <c r="A150" i="14"/>
  <c r="E150" i="14" s="1"/>
  <c r="F150" i="14" s="1"/>
  <c r="D149" i="14"/>
  <c r="C149" i="14"/>
  <c r="B149" i="14"/>
  <c r="A149" i="14"/>
  <c r="E149" i="14" s="1"/>
  <c r="F149" i="14" s="1"/>
  <c r="E148" i="14"/>
  <c r="F148" i="14" s="1"/>
  <c r="I148" i="14" s="1"/>
  <c r="D148" i="14"/>
  <c r="C148" i="14"/>
  <c r="B148" i="14"/>
  <c r="A148" i="14"/>
  <c r="D147" i="14"/>
  <c r="C147" i="14"/>
  <c r="B147" i="14"/>
  <c r="A147" i="14"/>
  <c r="E147" i="14" s="1"/>
  <c r="F147" i="14" s="1"/>
  <c r="I147" i="14" s="1"/>
  <c r="G146" i="14"/>
  <c r="D146" i="14"/>
  <c r="C146" i="14"/>
  <c r="B146" i="14"/>
  <c r="A146" i="14"/>
  <c r="E146" i="14" s="1"/>
  <c r="F146" i="14" s="1"/>
  <c r="G145" i="14"/>
  <c r="D145" i="14"/>
  <c r="C145" i="14"/>
  <c r="B145" i="14"/>
  <c r="A145" i="14"/>
  <c r="E145" i="14" s="1"/>
  <c r="F145" i="14" s="1"/>
  <c r="D144" i="14"/>
  <c r="C144" i="14"/>
  <c r="B144" i="14"/>
  <c r="A144" i="14"/>
  <c r="E144" i="14" s="1"/>
  <c r="F144" i="14" s="1"/>
  <c r="I144" i="14" s="1"/>
  <c r="E143" i="14"/>
  <c r="F143" i="14" s="1"/>
  <c r="G143" i="14" s="1"/>
  <c r="D143" i="14"/>
  <c r="C143" i="14"/>
  <c r="B143" i="14"/>
  <c r="A143" i="14"/>
  <c r="D142" i="14"/>
  <c r="C142" i="14"/>
  <c r="B142" i="14"/>
  <c r="A142" i="14"/>
  <c r="E142" i="14" s="1"/>
  <c r="F142" i="14" s="1"/>
  <c r="G141" i="14"/>
  <c r="D141" i="14"/>
  <c r="C141" i="14"/>
  <c r="B141" i="14"/>
  <c r="A141" i="14"/>
  <c r="E141" i="14" s="1"/>
  <c r="F141" i="14" s="1"/>
  <c r="H140" i="14"/>
  <c r="G140" i="14"/>
  <c r="F140" i="14"/>
  <c r="I140" i="14" s="1"/>
  <c r="D140" i="14"/>
  <c r="C140" i="14"/>
  <c r="B140" i="14"/>
  <c r="A140" i="14"/>
  <c r="E140" i="14" s="1"/>
  <c r="E139" i="14"/>
  <c r="F139" i="14" s="1"/>
  <c r="D139" i="14"/>
  <c r="C139" i="14"/>
  <c r="B139" i="14"/>
  <c r="A139" i="14"/>
  <c r="D138" i="14"/>
  <c r="C138" i="14"/>
  <c r="B138" i="14"/>
  <c r="A138" i="14"/>
  <c r="E138" i="14" s="1"/>
  <c r="F138" i="14" s="1"/>
  <c r="D137" i="14"/>
  <c r="C137" i="14"/>
  <c r="B137" i="14"/>
  <c r="A137" i="14"/>
  <c r="E137" i="14" s="1"/>
  <c r="F137" i="14" s="1"/>
  <c r="D136" i="14"/>
  <c r="C136" i="14"/>
  <c r="B136" i="14"/>
  <c r="A136" i="14"/>
  <c r="E136" i="14" s="1"/>
  <c r="F136" i="14" s="1"/>
  <c r="I135" i="14"/>
  <c r="D135" i="14"/>
  <c r="C135" i="14"/>
  <c r="B135" i="14"/>
  <c r="A135" i="14"/>
  <c r="E135" i="14" s="1"/>
  <c r="F135" i="14" s="1"/>
  <c r="D134" i="14"/>
  <c r="C134" i="14"/>
  <c r="B134" i="14"/>
  <c r="A134" i="14"/>
  <c r="E134" i="14" s="1"/>
  <c r="F134" i="14" s="1"/>
  <c r="D133" i="14"/>
  <c r="C133" i="14"/>
  <c r="B133" i="14"/>
  <c r="A133" i="14"/>
  <c r="E133" i="14" s="1"/>
  <c r="F133" i="14" s="1"/>
  <c r="I132" i="14"/>
  <c r="G132" i="14"/>
  <c r="D132" i="14"/>
  <c r="C132" i="14"/>
  <c r="B132" i="14"/>
  <c r="A132" i="14"/>
  <c r="E132" i="14" s="1"/>
  <c r="F132" i="14" s="1"/>
  <c r="H132" i="14" s="1"/>
  <c r="D131" i="14"/>
  <c r="C131" i="14"/>
  <c r="B131" i="14"/>
  <c r="A131" i="14"/>
  <c r="E131" i="14" s="1"/>
  <c r="F131" i="14" s="1"/>
  <c r="F130" i="14"/>
  <c r="I130" i="14" s="1"/>
  <c r="D130" i="14"/>
  <c r="C130" i="14"/>
  <c r="B130" i="14"/>
  <c r="A130" i="14"/>
  <c r="E130" i="14" s="1"/>
  <c r="D129" i="14"/>
  <c r="C129" i="14"/>
  <c r="B129" i="14"/>
  <c r="A129" i="14"/>
  <c r="E129" i="14" s="1"/>
  <c r="F129" i="14" s="1"/>
  <c r="D128" i="14"/>
  <c r="C128" i="14"/>
  <c r="B128" i="14"/>
  <c r="A128" i="14"/>
  <c r="E128" i="14" s="1"/>
  <c r="F128" i="14" s="1"/>
  <c r="E127" i="14"/>
  <c r="F127" i="14" s="1"/>
  <c r="D127" i="14"/>
  <c r="C127" i="14"/>
  <c r="B127" i="14"/>
  <c r="A127" i="14"/>
  <c r="D126" i="14"/>
  <c r="C126" i="14"/>
  <c r="B126" i="14"/>
  <c r="A126" i="14"/>
  <c r="E126" i="14" s="1"/>
  <c r="F126" i="14" s="1"/>
  <c r="H126" i="14" s="1"/>
  <c r="D125" i="14"/>
  <c r="C125" i="14"/>
  <c r="B125" i="14"/>
  <c r="A125" i="14"/>
  <c r="E125" i="14" s="1"/>
  <c r="F125" i="14" s="1"/>
  <c r="D124" i="14"/>
  <c r="C124" i="14"/>
  <c r="B124" i="14"/>
  <c r="A124" i="14"/>
  <c r="E124" i="14" s="1"/>
  <c r="F124" i="14" s="1"/>
  <c r="D123" i="14"/>
  <c r="C123" i="14"/>
  <c r="B123" i="14"/>
  <c r="A123" i="14"/>
  <c r="E123" i="14" s="1"/>
  <c r="F123" i="14" s="1"/>
  <c r="D122" i="14"/>
  <c r="C122" i="14"/>
  <c r="B122" i="14"/>
  <c r="A122" i="14"/>
  <c r="E122" i="14" s="1"/>
  <c r="F122" i="14" s="1"/>
  <c r="G122" i="14" s="1"/>
  <c r="D121" i="14"/>
  <c r="C121" i="14"/>
  <c r="B121" i="14"/>
  <c r="A121" i="14"/>
  <c r="E121" i="14" s="1"/>
  <c r="F121" i="14" s="1"/>
  <c r="D120" i="14"/>
  <c r="C120" i="14"/>
  <c r="B120" i="14"/>
  <c r="A120" i="14"/>
  <c r="E120" i="14" s="1"/>
  <c r="F120" i="14" s="1"/>
  <c r="E119" i="14"/>
  <c r="F119" i="14" s="1"/>
  <c r="D119" i="14"/>
  <c r="C119" i="14"/>
  <c r="B119" i="14"/>
  <c r="A119" i="14"/>
  <c r="D118" i="14"/>
  <c r="C118" i="14"/>
  <c r="B118" i="14"/>
  <c r="A118" i="14"/>
  <c r="E118" i="14" s="1"/>
  <c r="F118" i="14" s="1"/>
  <c r="I118" i="14" s="1"/>
  <c r="D117" i="14"/>
  <c r="C117" i="14"/>
  <c r="B117" i="14"/>
  <c r="A117" i="14"/>
  <c r="E117" i="14" s="1"/>
  <c r="F117" i="14" s="1"/>
  <c r="G117" i="14" s="1"/>
  <c r="D116" i="14"/>
  <c r="C116" i="14"/>
  <c r="B116" i="14"/>
  <c r="A116" i="14"/>
  <c r="E116" i="14" s="1"/>
  <c r="F116" i="14" s="1"/>
  <c r="D115" i="14"/>
  <c r="C115" i="14"/>
  <c r="B115" i="14"/>
  <c r="A115" i="14"/>
  <c r="E115" i="14" s="1"/>
  <c r="F115" i="14" s="1"/>
  <c r="G115" i="14" s="1"/>
  <c r="D114" i="14"/>
  <c r="C114" i="14"/>
  <c r="B114" i="14"/>
  <c r="A114" i="14"/>
  <c r="E114" i="14" s="1"/>
  <c r="F114" i="14" s="1"/>
  <c r="D113" i="14"/>
  <c r="C113" i="14"/>
  <c r="B113" i="14"/>
  <c r="A113" i="14"/>
  <c r="E113" i="14" s="1"/>
  <c r="F113" i="14" s="1"/>
  <c r="D112" i="14"/>
  <c r="C112" i="14"/>
  <c r="B112" i="14"/>
  <c r="A112" i="14"/>
  <c r="E112" i="14" s="1"/>
  <c r="F112" i="14" s="1"/>
  <c r="D111" i="14"/>
  <c r="C111" i="14"/>
  <c r="B111" i="14"/>
  <c r="A111" i="14"/>
  <c r="E111" i="14" s="1"/>
  <c r="F111" i="14" s="1"/>
  <c r="I111" i="14" s="1"/>
  <c r="D110" i="14"/>
  <c r="C110" i="14"/>
  <c r="B110" i="14"/>
  <c r="A110" i="14"/>
  <c r="E110" i="14" s="1"/>
  <c r="F110" i="14" s="1"/>
  <c r="D109" i="14"/>
  <c r="C109" i="14"/>
  <c r="B109" i="14"/>
  <c r="A109" i="14"/>
  <c r="E109" i="14" s="1"/>
  <c r="F109" i="14" s="1"/>
  <c r="G109" i="14" s="1"/>
  <c r="D108" i="14"/>
  <c r="C108" i="14"/>
  <c r="B108" i="14"/>
  <c r="A108" i="14"/>
  <c r="E108" i="14" s="1"/>
  <c r="F108" i="14" s="1"/>
  <c r="H108" i="14" s="1"/>
  <c r="D107" i="14"/>
  <c r="C107" i="14"/>
  <c r="B107" i="14"/>
  <c r="A107" i="14"/>
  <c r="E107" i="14" s="1"/>
  <c r="F107" i="14" s="1"/>
  <c r="D106" i="14"/>
  <c r="C106" i="14"/>
  <c r="B106" i="14"/>
  <c r="A106" i="14"/>
  <c r="E106" i="14" s="1"/>
  <c r="F106" i="14" s="1"/>
  <c r="G106" i="14" s="1"/>
  <c r="D105" i="14"/>
  <c r="C105" i="14"/>
  <c r="B105" i="14"/>
  <c r="A105" i="14"/>
  <c r="E105" i="14" s="1"/>
  <c r="F105" i="14" s="1"/>
  <c r="D104" i="14"/>
  <c r="C104" i="14"/>
  <c r="B104" i="14"/>
  <c r="A104" i="14"/>
  <c r="E104" i="14" s="1"/>
  <c r="F104" i="14" s="1"/>
  <c r="D103" i="14"/>
  <c r="C103" i="14"/>
  <c r="B103" i="14"/>
  <c r="A103" i="14"/>
  <c r="E103" i="14" s="1"/>
  <c r="F103" i="14" s="1"/>
  <c r="D102" i="14"/>
  <c r="C102" i="14"/>
  <c r="B102" i="14"/>
  <c r="A102" i="14"/>
  <c r="E102" i="14" s="1"/>
  <c r="F102" i="14" s="1"/>
  <c r="D101" i="14"/>
  <c r="C101" i="14"/>
  <c r="B101" i="14"/>
  <c r="A101" i="14"/>
  <c r="E101" i="14" s="1"/>
  <c r="F101" i="14" s="1"/>
  <c r="G101" i="14" s="1"/>
  <c r="E100" i="14"/>
  <c r="F100" i="14" s="1"/>
  <c r="G100" i="14" s="1"/>
  <c r="D100" i="14"/>
  <c r="C100" i="14"/>
  <c r="B100" i="14"/>
  <c r="A100" i="14"/>
  <c r="D99" i="14"/>
  <c r="C99" i="14"/>
  <c r="B99" i="14"/>
  <c r="A99" i="14"/>
  <c r="E99" i="14" s="1"/>
  <c r="F99" i="14" s="1"/>
  <c r="D98" i="14"/>
  <c r="C98" i="14"/>
  <c r="B98" i="14"/>
  <c r="A98" i="14"/>
  <c r="E98" i="14" s="1"/>
  <c r="F98" i="14" s="1"/>
  <c r="D97" i="14"/>
  <c r="C97" i="14"/>
  <c r="B97" i="14"/>
  <c r="A97" i="14"/>
  <c r="E97" i="14" s="1"/>
  <c r="F97" i="14" s="1"/>
  <c r="F96" i="14"/>
  <c r="D96" i="14"/>
  <c r="C96" i="14"/>
  <c r="B96" i="14"/>
  <c r="A96" i="14"/>
  <c r="E96" i="14" s="1"/>
  <c r="D95" i="14"/>
  <c r="C95" i="14"/>
  <c r="B95" i="14"/>
  <c r="A95" i="14"/>
  <c r="E95" i="14" s="1"/>
  <c r="F95" i="14" s="1"/>
  <c r="I95" i="14" s="1"/>
  <c r="D94" i="14"/>
  <c r="C94" i="14"/>
  <c r="B94" i="14"/>
  <c r="A94" i="14"/>
  <c r="E94" i="14" s="1"/>
  <c r="F94" i="14" s="1"/>
  <c r="D93" i="14"/>
  <c r="C93" i="14"/>
  <c r="B93" i="14"/>
  <c r="A93" i="14"/>
  <c r="E93" i="14" s="1"/>
  <c r="F93" i="14" s="1"/>
  <c r="D92" i="14"/>
  <c r="C92" i="14"/>
  <c r="B92" i="14"/>
  <c r="A92" i="14"/>
  <c r="E92" i="14" s="1"/>
  <c r="F92" i="14" s="1"/>
  <c r="H92" i="14" s="1"/>
  <c r="I91" i="14"/>
  <c r="D91" i="14"/>
  <c r="C91" i="14"/>
  <c r="B91" i="14"/>
  <c r="A91" i="14"/>
  <c r="E91" i="14" s="1"/>
  <c r="F91" i="14" s="1"/>
  <c r="H91" i="14" s="1"/>
  <c r="D90" i="14"/>
  <c r="C90" i="14"/>
  <c r="B90" i="14"/>
  <c r="A90" i="14"/>
  <c r="E90" i="14" s="1"/>
  <c r="F90" i="14" s="1"/>
  <c r="H90" i="14" s="1"/>
  <c r="D89" i="14"/>
  <c r="C89" i="14"/>
  <c r="B89" i="14"/>
  <c r="A89" i="14"/>
  <c r="E89" i="14" s="1"/>
  <c r="F89" i="14" s="1"/>
  <c r="D88" i="14"/>
  <c r="C88" i="14"/>
  <c r="B88" i="14"/>
  <c r="A88" i="14"/>
  <c r="E88" i="14" s="1"/>
  <c r="F88" i="14" s="1"/>
  <c r="H88" i="14" s="1"/>
  <c r="D87" i="14"/>
  <c r="C87" i="14"/>
  <c r="B87" i="14"/>
  <c r="A87" i="14"/>
  <c r="E87" i="14" s="1"/>
  <c r="F87" i="14" s="1"/>
  <c r="G87" i="14" s="1"/>
  <c r="D86" i="14"/>
  <c r="C86" i="14"/>
  <c r="B86" i="14"/>
  <c r="A86" i="14"/>
  <c r="E86" i="14" s="1"/>
  <c r="F86" i="14" s="1"/>
  <c r="G86" i="14" s="1"/>
  <c r="D85" i="14"/>
  <c r="C85" i="14"/>
  <c r="B85" i="14"/>
  <c r="A85" i="14"/>
  <c r="E85" i="14" s="1"/>
  <c r="F85" i="14" s="1"/>
  <c r="H85" i="14" s="1"/>
  <c r="D84" i="14"/>
  <c r="C84" i="14"/>
  <c r="B84" i="14"/>
  <c r="A84" i="14"/>
  <c r="E84" i="14" s="1"/>
  <c r="F84" i="14" s="1"/>
  <c r="I84" i="14" s="1"/>
  <c r="F83" i="14"/>
  <c r="D83" i="14"/>
  <c r="C83" i="14"/>
  <c r="B83" i="14"/>
  <c r="A83" i="14"/>
  <c r="E83" i="14" s="1"/>
  <c r="D82" i="14"/>
  <c r="C82" i="14"/>
  <c r="B82" i="14"/>
  <c r="A82" i="14"/>
  <c r="E82" i="14" s="1"/>
  <c r="F82" i="14" s="1"/>
  <c r="D81" i="14"/>
  <c r="C81" i="14"/>
  <c r="B81" i="14"/>
  <c r="A81" i="14"/>
  <c r="E81" i="14" s="1"/>
  <c r="F81" i="14" s="1"/>
  <c r="E80" i="14"/>
  <c r="F80" i="14" s="1"/>
  <c r="H80" i="14" s="1"/>
  <c r="D80" i="14"/>
  <c r="C80" i="14"/>
  <c r="B80" i="14"/>
  <c r="A80" i="14"/>
  <c r="D79" i="14"/>
  <c r="C79" i="14"/>
  <c r="B79" i="14"/>
  <c r="A79" i="14"/>
  <c r="E79" i="14" s="1"/>
  <c r="F79" i="14" s="1"/>
  <c r="D78" i="14"/>
  <c r="C78" i="14"/>
  <c r="B78" i="14"/>
  <c r="A78" i="14"/>
  <c r="E78" i="14" s="1"/>
  <c r="F78" i="14" s="1"/>
  <c r="D77" i="14"/>
  <c r="C77" i="14"/>
  <c r="B77" i="14"/>
  <c r="A77" i="14"/>
  <c r="E77" i="14" s="1"/>
  <c r="F77" i="14" s="1"/>
  <c r="D76" i="14"/>
  <c r="C76" i="14"/>
  <c r="B76" i="14"/>
  <c r="A76" i="14"/>
  <c r="E76" i="14" s="1"/>
  <c r="F76" i="14" s="1"/>
  <c r="D75" i="14"/>
  <c r="C75" i="14"/>
  <c r="B75" i="14"/>
  <c r="A75" i="14"/>
  <c r="E75" i="14" s="1"/>
  <c r="F75" i="14" s="1"/>
  <c r="H74" i="14"/>
  <c r="D74" i="14"/>
  <c r="C74" i="14"/>
  <c r="B74" i="14"/>
  <c r="A74" i="14"/>
  <c r="E74" i="14" s="1"/>
  <c r="F74" i="14" s="1"/>
  <c r="D73" i="14"/>
  <c r="C73" i="14"/>
  <c r="B73" i="14"/>
  <c r="A73" i="14"/>
  <c r="E73" i="14" s="1"/>
  <c r="F73" i="14" s="1"/>
  <c r="D72" i="14"/>
  <c r="C72" i="14"/>
  <c r="B72" i="14"/>
  <c r="A72" i="14"/>
  <c r="E72" i="14" s="1"/>
  <c r="F72" i="14" s="1"/>
  <c r="H72" i="14" s="1"/>
  <c r="D71" i="14"/>
  <c r="C71" i="14"/>
  <c r="B71" i="14"/>
  <c r="A71" i="14"/>
  <c r="E71" i="14" s="1"/>
  <c r="F71" i="14" s="1"/>
  <c r="D70" i="14"/>
  <c r="C70" i="14"/>
  <c r="B70" i="14"/>
  <c r="A70" i="14"/>
  <c r="E70" i="14" s="1"/>
  <c r="F70" i="14" s="1"/>
  <c r="D69" i="14"/>
  <c r="C69" i="14"/>
  <c r="B69" i="14"/>
  <c r="A69" i="14"/>
  <c r="E69" i="14" s="1"/>
  <c r="F69" i="14" s="1"/>
  <c r="I69" i="14" s="1"/>
  <c r="D68" i="14"/>
  <c r="C68" i="14"/>
  <c r="B68" i="14"/>
  <c r="A68" i="14"/>
  <c r="E68" i="14" s="1"/>
  <c r="F68" i="14" s="1"/>
  <c r="E67" i="14"/>
  <c r="F67" i="14" s="1"/>
  <c r="H67" i="14" s="1"/>
  <c r="D67" i="14"/>
  <c r="C67" i="14"/>
  <c r="B67" i="14"/>
  <c r="A67" i="14"/>
  <c r="D66" i="14"/>
  <c r="C66" i="14"/>
  <c r="B66" i="14"/>
  <c r="A66" i="14"/>
  <c r="E66" i="14" s="1"/>
  <c r="F66" i="14" s="1"/>
  <c r="D65" i="14"/>
  <c r="C65" i="14"/>
  <c r="B65" i="14"/>
  <c r="A65" i="14"/>
  <c r="E65" i="14" s="1"/>
  <c r="F65" i="14" s="1"/>
  <c r="I65" i="14" s="1"/>
  <c r="D64" i="14"/>
  <c r="C64" i="14"/>
  <c r="B64" i="14"/>
  <c r="A64" i="14"/>
  <c r="E64" i="14" s="1"/>
  <c r="F64" i="14" s="1"/>
  <c r="D63" i="14"/>
  <c r="C63" i="14"/>
  <c r="B63" i="14"/>
  <c r="A63" i="14"/>
  <c r="E63" i="14" s="1"/>
  <c r="F63" i="14" s="1"/>
  <c r="E62" i="14"/>
  <c r="F62" i="14" s="1"/>
  <c r="D62" i="14"/>
  <c r="C62" i="14"/>
  <c r="B62" i="14"/>
  <c r="A62" i="14"/>
  <c r="E61" i="14"/>
  <c r="F61" i="14" s="1"/>
  <c r="D61" i="14"/>
  <c r="C61" i="14"/>
  <c r="B61" i="14"/>
  <c r="A61" i="14"/>
  <c r="D60" i="14"/>
  <c r="C60" i="14"/>
  <c r="B60" i="14"/>
  <c r="A60" i="14"/>
  <c r="E60" i="14" s="1"/>
  <c r="F60" i="14" s="1"/>
  <c r="G60" i="14" s="1"/>
  <c r="D59" i="14"/>
  <c r="C59" i="14"/>
  <c r="B59" i="14"/>
  <c r="A59" i="14"/>
  <c r="E59" i="14" s="1"/>
  <c r="F59" i="14" s="1"/>
  <c r="F58" i="14"/>
  <c r="D58" i="14"/>
  <c r="C58" i="14"/>
  <c r="B58" i="14"/>
  <c r="A58" i="14"/>
  <c r="E58" i="14" s="1"/>
  <c r="H57" i="14"/>
  <c r="D57" i="14"/>
  <c r="C57" i="14"/>
  <c r="B57" i="14"/>
  <c r="A57" i="14"/>
  <c r="E57" i="14" s="1"/>
  <c r="F57" i="14" s="1"/>
  <c r="E56" i="14"/>
  <c r="F56" i="14" s="1"/>
  <c r="D56" i="14"/>
  <c r="C56" i="14"/>
  <c r="B56" i="14"/>
  <c r="A56" i="14"/>
  <c r="D55" i="14"/>
  <c r="C55" i="14"/>
  <c r="B55" i="14"/>
  <c r="A55" i="14"/>
  <c r="E55" i="14" s="1"/>
  <c r="F55" i="14" s="1"/>
  <c r="D54" i="14"/>
  <c r="C54" i="14"/>
  <c r="B54" i="14"/>
  <c r="A54" i="14"/>
  <c r="E54" i="14" s="1"/>
  <c r="F54" i="14" s="1"/>
  <c r="H53" i="14"/>
  <c r="D53" i="14"/>
  <c r="C53" i="14"/>
  <c r="B53" i="14"/>
  <c r="A53" i="14"/>
  <c r="E53" i="14" s="1"/>
  <c r="F53" i="14" s="1"/>
  <c r="D52" i="14"/>
  <c r="C52" i="14"/>
  <c r="B52" i="14"/>
  <c r="A52" i="14"/>
  <c r="E52" i="14" s="1"/>
  <c r="F52" i="14" s="1"/>
  <c r="D51" i="14"/>
  <c r="C51" i="14"/>
  <c r="B51" i="14"/>
  <c r="A51" i="14"/>
  <c r="E51" i="14" s="1"/>
  <c r="F51" i="14" s="1"/>
  <c r="H51" i="14" s="1"/>
  <c r="D50" i="14"/>
  <c r="C50" i="14"/>
  <c r="B50" i="14"/>
  <c r="A50" i="14"/>
  <c r="E50" i="14" s="1"/>
  <c r="F50" i="14" s="1"/>
  <c r="H50" i="14" s="1"/>
  <c r="I49" i="14"/>
  <c r="D49" i="14"/>
  <c r="C49" i="14"/>
  <c r="B49" i="14"/>
  <c r="A49" i="14"/>
  <c r="E49" i="14" s="1"/>
  <c r="F49" i="14" s="1"/>
  <c r="F48" i="14"/>
  <c r="D48" i="14"/>
  <c r="C48" i="14"/>
  <c r="B48" i="14"/>
  <c r="A48" i="14"/>
  <c r="E48" i="14" s="1"/>
  <c r="D47" i="14"/>
  <c r="C47" i="14"/>
  <c r="B47" i="14"/>
  <c r="A47" i="14"/>
  <c r="E47" i="14" s="1"/>
  <c r="F47" i="14" s="1"/>
  <c r="I47" i="14" s="1"/>
  <c r="E46" i="14"/>
  <c r="F46" i="14" s="1"/>
  <c r="H46" i="14" s="1"/>
  <c r="D46" i="14"/>
  <c r="C46" i="14"/>
  <c r="B46" i="14"/>
  <c r="A46" i="14"/>
  <c r="I45" i="14"/>
  <c r="D45" i="14"/>
  <c r="C45" i="14"/>
  <c r="B45" i="14"/>
  <c r="A45" i="14"/>
  <c r="E45" i="14" s="1"/>
  <c r="F45" i="14" s="1"/>
  <c r="D44" i="14"/>
  <c r="C44" i="14"/>
  <c r="B44" i="14"/>
  <c r="A44" i="14"/>
  <c r="E44" i="14" s="1"/>
  <c r="F44" i="14" s="1"/>
  <c r="E43" i="14"/>
  <c r="F43" i="14" s="1"/>
  <c r="D43" i="14"/>
  <c r="C43" i="14"/>
  <c r="B43" i="14"/>
  <c r="A43" i="14"/>
  <c r="D42" i="14"/>
  <c r="C42" i="14"/>
  <c r="B42" i="14"/>
  <c r="A42" i="14"/>
  <c r="E42" i="14" s="1"/>
  <c r="F42" i="14" s="1"/>
  <c r="G41" i="14"/>
  <c r="D41" i="14"/>
  <c r="C41" i="14"/>
  <c r="B41" i="14"/>
  <c r="A41" i="14"/>
  <c r="E41" i="14" s="1"/>
  <c r="F41" i="14" s="1"/>
  <c r="E40" i="14"/>
  <c r="F40" i="14" s="1"/>
  <c r="D40" i="14"/>
  <c r="C40" i="14"/>
  <c r="B40" i="14"/>
  <c r="A40" i="14"/>
  <c r="D39" i="14"/>
  <c r="C39" i="14"/>
  <c r="B39" i="14"/>
  <c r="A39" i="14"/>
  <c r="E39" i="14" s="1"/>
  <c r="F39" i="14" s="1"/>
  <c r="D38" i="14"/>
  <c r="C38" i="14"/>
  <c r="B38" i="14"/>
  <c r="A38" i="14"/>
  <c r="E38" i="14" s="1"/>
  <c r="F38" i="14" s="1"/>
  <c r="E37" i="14"/>
  <c r="F37" i="14" s="1"/>
  <c r="D37" i="14"/>
  <c r="C37" i="14"/>
  <c r="B37" i="14"/>
  <c r="A37" i="14"/>
  <c r="D36" i="14"/>
  <c r="C36" i="14"/>
  <c r="B36" i="14"/>
  <c r="A36" i="14"/>
  <c r="E36" i="14" s="1"/>
  <c r="F36" i="14" s="1"/>
  <c r="D35" i="14"/>
  <c r="C35" i="14"/>
  <c r="B35" i="14"/>
  <c r="A35" i="14"/>
  <c r="E35" i="14" s="1"/>
  <c r="F35" i="14" s="1"/>
  <c r="I34" i="14"/>
  <c r="H34" i="14"/>
  <c r="D34" i="14"/>
  <c r="C34" i="14"/>
  <c r="B34" i="14"/>
  <c r="A34" i="14"/>
  <c r="E34" i="14" s="1"/>
  <c r="F34" i="14" s="1"/>
  <c r="G34" i="14" s="1"/>
  <c r="D33" i="14"/>
  <c r="C33" i="14"/>
  <c r="B33" i="14"/>
  <c r="A33" i="14"/>
  <c r="E33" i="14" s="1"/>
  <c r="F33" i="14" s="1"/>
  <c r="D32" i="14"/>
  <c r="C32" i="14"/>
  <c r="B32" i="14"/>
  <c r="A32" i="14"/>
  <c r="E32" i="14" s="1"/>
  <c r="F32" i="14" s="1"/>
  <c r="D31" i="14"/>
  <c r="C31" i="14"/>
  <c r="B31" i="14"/>
  <c r="A31" i="14"/>
  <c r="E31" i="14" s="1"/>
  <c r="F31" i="14" s="1"/>
  <c r="D30" i="14"/>
  <c r="C30" i="14"/>
  <c r="B30" i="14"/>
  <c r="A30" i="14"/>
  <c r="E30" i="14" s="1"/>
  <c r="F30" i="14" s="1"/>
  <c r="D29" i="14"/>
  <c r="C29" i="14"/>
  <c r="B29" i="14"/>
  <c r="A29" i="14"/>
  <c r="E29" i="14" s="1"/>
  <c r="F29" i="14" s="1"/>
  <c r="I28" i="14"/>
  <c r="F28" i="14"/>
  <c r="G28" i="14" s="1"/>
  <c r="D28" i="14"/>
  <c r="C28" i="14"/>
  <c r="B28" i="14"/>
  <c r="A28" i="14"/>
  <c r="E28" i="14" s="1"/>
  <c r="D27" i="14"/>
  <c r="C27" i="14"/>
  <c r="B27" i="14"/>
  <c r="A27" i="14"/>
  <c r="E27" i="14" s="1"/>
  <c r="F27" i="14" s="1"/>
  <c r="D26" i="14"/>
  <c r="C26" i="14"/>
  <c r="B26" i="14"/>
  <c r="A26" i="14"/>
  <c r="E26" i="14" s="1"/>
  <c r="F26" i="14" s="1"/>
  <c r="H26" i="14" s="1"/>
  <c r="H25" i="14"/>
  <c r="D25" i="14"/>
  <c r="C25" i="14"/>
  <c r="B25" i="14"/>
  <c r="A25" i="14"/>
  <c r="E25" i="14" s="1"/>
  <c r="F25" i="14" s="1"/>
  <c r="D24" i="14"/>
  <c r="C24" i="14"/>
  <c r="B24" i="14"/>
  <c r="A24" i="14"/>
  <c r="E24" i="14" s="1"/>
  <c r="F24" i="14" s="1"/>
  <c r="G23" i="14"/>
  <c r="D23" i="14"/>
  <c r="C23" i="14"/>
  <c r="B23" i="14"/>
  <c r="A23" i="14"/>
  <c r="E23" i="14" s="1"/>
  <c r="F23" i="14" s="1"/>
  <c r="D22" i="14"/>
  <c r="C22" i="14"/>
  <c r="B22" i="14"/>
  <c r="A22" i="14"/>
  <c r="E22" i="14" s="1"/>
  <c r="F22" i="14" s="1"/>
  <c r="H21" i="14"/>
  <c r="D21" i="14"/>
  <c r="C21" i="14"/>
  <c r="B21" i="14"/>
  <c r="A21" i="14"/>
  <c r="E21" i="14" s="1"/>
  <c r="F21" i="14" s="1"/>
  <c r="D20" i="14"/>
  <c r="C20" i="14"/>
  <c r="B20" i="14"/>
  <c r="A20" i="14"/>
  <c r="E20" i="14" s="1"/>
  <c r="F20" i="14" s="1"/>
  <c r="I20" i="14" s="1"/>
  <c r="D19" i="14"/>
  <c r="C19" i="14"/>
  <c r="B19" i="14"/>
  <c r="A19" i="14"/>
  <c r="E19" i="14" s="1"/>
  <c r="F19" i="14" s="1"/>
  <c r="F18" i="14"/>
  <c r="I18" i="14" s="1"/>
  <c r="D18" i="14"/>
  <c r="C18" i="14"/>
  <c r="B18" i="14"/>
  <c r="A18" i="14"/>
  <c r="E18" i="14" s="1"/>
  <c r="D17" i="14"/>
  <c r="C17" i="14"/>
  <c r="B17" i="14"/>
  <c r="A17" i="14"/>
  <c r="E17" i="14" s="1"/>
  <c r="F17" i="14" s="1"/>
  <c r="G17" i="14" s="1"/>
  <c r="D16" i="14"/>
  <c r="C16" i="14"/>
  <c r="B16" i="14"/>
  <c r="A16" i="14"/>
  <c r="E16" i="14" s="1"/>
  <c r="F16" i="14" s="1"/>
  <c r="E15" i="14"/>
  <c r="F15" i="14" s="1"/>
  <c r="D15" i="14"/>
  <c r="C15" i="14"/>
  <c r="B15" i="14"/>
  <c r="A15" i="14"/>
  <c r="F14" i="14"/>
  <c r="G14" i="14" s="1"/>
  <c r="D14" i="14"/>
  <c r="C14" i="14"/>
  <c r="B14" i="14"/>
  <c r="A14" i="14"/>
  <c r="E14" i="14" s="1"/>
  <c r="D13" i="14"/>
  <c r="C13" i="14"/>
  <c r="B13" i="14"/>
  <c r="A13" i="14"/>
  <c r="E13" i="14" s="1"/>
  <c r="F13" i="14" s="1"/>
  <c r="D12" i="14"/>
  <c r="C12" i="14"/>
  <c r="B12" i="14"/>
  <c r="A12" i="14"/>
  <c r="E12" i="14" s="1"/>
  <c r="F12" i="14" s="1"/>
  <c r="H12" i="14" s="1"/>
  <c r="D11" i="14"/>
  <c r="C11" i="14"/>
  <c r="B11" i="14"/>
  <c r="A11" i="14"/>
  <c r="E11" i="14" s="1"/>
  <c r="F11" i="14" s="1"/>
  <c r="H11" i="14" s="1"/>
  <c r="D10" i="14"/>
  <c r="C10" i="14"/>
  <c r="B10" i="14"/>
  <c r="A10" i="14"/>
  <c r="E10" i="14" s="1"/>
  <c r="F10" i="14" s="1"/>
  <c r="D9" i="14"/>
  <c r="C9" i="14"/>
  <c r="B9" i="14"/>
  <c r="A9" i="14"/>
  <c r="E9" i="14" s="1"/>
  <c r="F9" i="14" s="1"/>
  <c r="I9" i="14" s="1"/>
  <c r="D8" i="14"/>
  <c r="C8" i="14"/>
  <c r="B8" i="14"/>
  <c r="A8" i="14"/>
  <c r="E8" i="14" s="1"/>
  <c r="F8" i="14" s="1"/>
  <c r="D7" i="14"/>
  <c r="C7" i="14"/>
  <c r="B7" i="14"/>
  <c r="A7" i="14"/>
  <c r="E7" i="14" s="1"/>
  <c r="F7" i="14" s="1"/>
  <c r="H7" i="14" s="1"/>
  <c r="G6" i="14"/>
  <c r="E6" i="14"/>
  <c r="F6" i="14" s="1"/>
  <c r="D6" i="14"/>
  <c r="C6" i="14"/>
  <c r="B6" i="14"/>
  <c r="A6" i="14"/>
  <c r="H4073" i="13"/>
  <c r="E4073" i="13"/>
  <c r="D4073" i="13"/>
  <c r="C4073" i="13"/>
  <c r="F4073" i="13" s="1"/>
  <c r="G4073" i="13" s="1"/>
  <c r="B4073" i="13"/>
  <c r="A4073" i="13"/>
  <c r="E4072" i="13"/>
  <c r="D4072" i="13"/>
  <c r="C4072" i="13"/>
  <c r="F4072" i="13" s="1"/>
  <c r="G4072" i="13" s="1"/>
  <c r="B4072" i="13"/>
  <c r="A4072" i="13"/>
  <c r="E4071" i="13"/>
  <c r="D4071" i="13"/>
  <c r="C4071" i="13"/>
  <c r="F4071" i="13" s="1"/>
  <c r="G4071" i="13" s="1"/>
  <c r="B4071" i="13"/>
  <c r="A4071" i="13"/>
  <c r="E4070" i="13"/>
  <c r="D4070" i="13"/>
  <c r="C4070" i="13"/>
  <c r="F4070" i="13" s="1"/>
  <c r="G4070" i="13" s="1"/>
  <c r="H4070" i="13" s="1"/>
  <c r="B4070" i="13"/>
  <c r="A4070" i="13"/>
  <c r="E4069" i="13"/>
  <c r="D4069" i="13"/>
  <c r="C4069" i="13"/>
  <c r="F4069" i="13" s="1"/>
  <c r="G4069" i="13" s="1"/>
  <c r="B4069" i="13"/>
  <c r="A4069" i="13"/>
  <c r="E4068" i="13"/>
  <c r="D4068" i="13"/>
  <c r="C4068" i="13"/>
  <c r="F4068" i="13" s="1"/>
  <c r="G4068" i="13" s="1"/>
  <c r="B4068" i="13"/>
  <c r="A4068" i="13"/>
  <c r="I4067" i="13"/>
  <c r="H4067" i="13"/>
  <c r="E4067" i="13"/>
  <c r="D4067" i="13"/>
  <c r="C4067" i="13"/>
  <c r="F4067" i="13" s="1"/>
  <c r="G4067" i="13" s="1"/>
  <c r="J4067" i="13" s="1"/>
  <c r="B4067" i="13"/>
  <c r="A4067" i="13"/>
  <c r="G4066" i="13"/>
  <c r="E4066" i="13"/>
  <c r="D4066" i="13"/>
  <c r="C4066" i="13"/>
  <c r="F4066" i="13" s="1"/>
  <c r="B4066" i="13"/>
  <c r="A4066" i="13"/>
  <c r="E4065" i="13"/>
  <c r="D4065" i="13"/>
  <c r="C4065" i="13"/>
  <c r="F4065" i="13" s="1"/>
  <c r="G4065" i="13" s="1"/>
  <c r="B4065" i="13"/>
  <c r="A4065" i="13"/>
  <c r="I4064" i="13"/>
  <c r="E4064" i="13"/>
  <c r="D4064" i="13"/>
  <c r="C4064" i="13"/>
  <c r="F4064" i="13" s="1"/>
  <c r="G4064" i="13" s="1"/>
  <c r="J4064" i="13" s="1"/>
  <c r="B4064" i="13"/>
  <c r="A4064" i="13"/>
  <c r="E4063" i="13"/>
  <c r="D4063" i="13"/>
  <c r="C4063" i="13"/>
  <c r="F4063" i="13" s="1"/>
  <c r="G4063" i="13" s="1"/>
  <c r="B4063" i="13"/>
  <c r="A4063" i="13"/>
  <c r="E4062" i="13"/>
  <c r="D4062" i="13"/>
  <c r="C4062" i="13"/>
  <c r="F4062" i="13" s="1"/>
  <c r="G4062" i="13" s="1"/>
  <c r="B4062" i="13"/>
  <c r="A4062" i="13"/>
  <c r="E4061" i="13"/>
  <c r="D4061" i="13"/>
  <c r="C4061" i="13"/>
  <c r="F4061" i="13" s="1"/>
  <c r="G4061" i="13" s="1"/>
  <c r="I4061" i="13" s="1"/>
  <c r="B4061" i="13"/>
  <c r="A4061" i="13"/>
  <c r="J4060" i="13"/>
  <c r="E4060" i="13"/>
  <c r="D4060" i="13"/>
  <c r="C4060" i="13"/>
  <c r="F4060" i="13" s="1"/>
  <c r="G4060" i="13" s="1"/>
  <c r="B4060" i="13"/>
  <c r="A4060" i="13"/>
  <c r="E4059" i="13"/>
  <c r="D4059" i="13"/>
  <c r="C4059" i="13"/>
  <c r="F4059" i="13" s="1"/>
  <c r="G4059" i="13" s="1"/>
  <c r="B4059" i="13"/>
  <c r="A4059" i="13"/>
  <c r="E4058" i="13"/>
  <c r="D4058" i="13"/>
  <c r="C4058" i="13"/>
  <c r="F4058" i="13" s="1"/>
  <c r="G4058" i="13" s="1"/>
  <c r="J4058" i="13" s="1"/>
  <c r="B4058" i="13"/>
  <c r="A4058" i="13"/>
  <c r="E4057" i="13"/>
  <c r="D4057" i="13"/>
  <c r="C4057" i="13"/>
  <c r="F4057" i="13" s="1"/>
  <c r="G4057" i="13" s="1"/>
  <c r="B4057" i="13"/>
  <c r="A4057" i="13"/>
  <c r="J4056" i="13"/>
  <c r="E4056" i="13"/>
  <c r="D4056" i="13"/>
  <c r="C4056" i="13"/>
  <c r="F4056" i="13" s="1"/>
  <c r="G4056" i="13" s="1"/>
  <c r="B4056" i="13"/>
  <c r="A4056" i="13"/>
  <c r="E4055" i="13"/>
  <c r="D4055" i="13"/>
  <c r="C4055" i="13"/>
  <c r="F4055" i="13" s="1"/>
  <c r="G4055" i="13" s="1"/>
  <c r="B4055" i="13"/>
  <c r="A4055" i="13"/>
  <c r="E4054" i="13"/>
  <c r="D4054" i="13"/>
  <c r="C4054" i="13"/>
  <c r="F4054" i="13" s="1"/>
  <c r="G4054" i="13" s="1"/>
  <c r="B4054" i="13"/>
  <c r="A4054" i="13"/>
  <c r="G4053" i="13"/>
  <c r="E4053" i="13"/>
  <c r="D4053" i="13"/>
  <c r="C4053" i="13"/>
  <c r="F4053" i="13" s="1"/>
  <c r="B4053" i="13"/>
  <c r="A4053" i="13"/>
  <c r="G4052" i="13"/>
  <c r="E4052" i="13"/>
  <c r="D4052" i="13"/>
  <c r="C4052" i="13"/>
  <c r="F4052" i="13" s="1"/>
  <c r="B4052" i="13"/>
  <c r="A4052" i="13"/>
  <c r="E4051" i="13"/>
  <c r="D4051" i="13"/>
  <c r="C4051" i="13"/>
  <c r="F4051" i="13" s="1"/>
  <c r="G4051" i="13" s="1"/>
  <c r="B4051" i="13"/>
  <c r="A4051" i="13"/>
  <c r="E4050" i="13"/>
  <c r="D4050" i="13"/>
  <c r="C4050" i="13"/>
  <c r="F4050" i="13" s="1"/>
  <c r="G4050" i="13" s="1"/>
  <c r="B4050" i="13"/>
  <c r="A4050" i="13"/>
  <c r="F4049" i="13"/>
  <c r="G4049" i="13" s="1"/>
  <c r="J4049" i="13" s="1"/>
  <c r="E4049" i="13"/>
  <c r="D4049" i="13"/>
  <c r="C4049" i="13"/>
  <c r="B4049" i="13"/>
  <c r="A4049" i="13"/>
  <c r="E4048" i="13"/>
  <c r="D4048" i="13"/>
  <c r="C4048" i="13"/>
  <c r="F4048" i="13" s="1"/>
  <c r="G4048" i="13" s="1"/>
  <c r="I4048" i="13" s="1"/>
  <c r="B4048" i="13"/>
  <c r="A4048" i="13"/>
  <c r="E4047" i="13"/>
  <c r="D4047" i="13"/>
  <c r="C4047" i="13"/>
  <c r="F4047" i="13" s="1"/>
  <c r="G4047" i="13" s="1"/>
  <c r="B4047" i="13"/>
  <c r="A4047" i="13"/>
  <c r="E4046" i="13"/>
  <c r="D4046" i="13"/>
  <c r="C4046" i="13"/>
  <c r="F4046" i="13" s="1"/>
  <c r="G4046" i="13" s="1"/>
  <c r="B4046" i="13"/>
  <c r="A4046" i="13"/>
  <c r="E4045" i="13"/>
  <c r="D4045" i="13"/>
  <c r="C4045" i="13"/>
  <c r="F4045" i="13" s="1"/>
  <c r="G4045" i="13" s="1"/>
  <c r="B4045" i="13"/>
  <c r="A4045" i="13"/>
  <c r="E4044" i="13"/>
  <c r="D4044" i="13"/>
  <c r="C4044" i="13"/>
  <c r="F4044" i="13" s="1"/>
  <c r="G4044" i="13" s="1"/>
  <c r="I4044" i="13" s="1"/>
  <c r="B4044" i="13"/>
  <c r="A4044" i="13"/>
  <c r="E4043" i="13"/>
  <c r="D4043" i="13"/>
  <c r="C4043" i="13"/>
  <c r="F4043" i="13" s="1"/>
  <c r="G4043" i="13" s="1"/>
  <c r="B4043" i="13"/>
  <c r="A4043" i="13"/>
  <c r="E4042" i="13"/>
  <c r="D4042" i="13"/>
  <c r="C4042" i="13"/>
  <c r="F4042" i="13" s="1"/>
  <c r="G4042" i="13" s="1"/>
  <c r="B4042" i="13"/>
  <c r="A4042" i="13"/>
  <c r="E4041" i="13"/>
  <c r="D4041" i="13"/>
  <c r="C4041" i="13"/>
  <c r="F4041" i="13" s="1"/>
  <c r="G4041" i="13" s="1"/>
  <c r="I4041" i="13" s="1"/>
  <c r="B4041" i="13"/>
  <c r="A4041" i="13"/>
  <c r="F4040" i="13"/>
  <c r="G4040" i="13" s="1"/>
  <c r="E4040" i="13"/>
  <c r="D4040" i="13"/>
  <c r="C4040" i="13"/>
  <c r="B4040" i="13"/>
  <c r="A4040" i="13"/>
  <c r="F4039" i="13"/>
  <c r="G4039" i="13" s="1"/>
  <c r="E4039" i="13"/>
  <c r="D4039" i="13"/>
  <c r="C4039" i="13"/>
  <c r="B4039" i="13"/>
  <c r="A4039" i="13"/>
  <c r="E4038" i="13"/>
  <c r="D4038" i="13"/>
  <c r="C4038" i="13"/>
  <c r="F4038" i="13" s="1"/>
  <c r="G4038" i="13" s="1"/>
  <c r="J4038" i="13" s="1"/>
  <c r="B4038" i="13"/>
  <c r="A4038" i="13"/>
  <c r="E4037" i="13"/>
  <c r="D4037" i="13"/>
  <c r="C4037" i="13"/>
  <c r="F4037" i="13" s="1"/>
  <c r="G4037" i="13" s="1"/>
  <c r="B4037" i="13"/>
  <c r="A4037" i="13"/>
  <c r="F4036" i="13"/>
  <c r="G4036" i="13" s="1"/>
  <c r="H4036" i="13" s="1"/>
  <c r="E4036" i="13"/>
  <c r="D4036" i="13"/>
  <c r="C4036" i="13"/>
  <c r="B4036" i="13"/>
  <c r="A4036" i="13"/>
  <c r="H4035" i="13"/>
  <c r="E4035" i="13"/>
  <c r="D4035" i="13"/>
  <c r="C4035" i="13"/>
  <c r="F4035" i="13" s="1"/>
  <c r="G4035" i="13" s="1"/>
  <c r="B4035" i="13"/>
  <c r="A4035" i="13"/>
  <c r="E4034" i="13"/>
  <c r="D4034" i="13"/>
  <c r="C4034" i="13"/>
  <c r="F4034" i="13" s="1"/>
  <c r="G4034" i="13" s="1"/>
  <c r="B4034" i="13"/>
  <c r="A4034" i="13"/>
  <c r="E4033" i="13"/>
  <c r="D4033" i="13"/>
  <c r="C4033" i="13"/>
  <c r="F4033" i="13" s="1"/>
  <c r="G4033" i="13" s="1"/>
  <c r="B4033" i="13"/>
  <c r="A4033" i="13"/>
  <c r="J4032" i="13"/>
  <c r="E4032" i="13"/>
  <c r="D4032" i="13"/>
  <c r="C4032" i="13"/>
  <c r="F4032" i="13" s="1"/>
  <c r="G4032" i="13" s="1"/>
  <c r="H4032" i="13" s="1"/>
  <c r="B4032" i="13"/>
  <c r="A4032" i="13"/>
  <c r="E4031" i="13"/>
  <c r="D4031" i="13"/>
  <c r="C4031" i="13"/>
  <c r="F4031" i="13" s="1"/>
  <c r="G4031" i="13" s="1"/>
  <c r="B4031" i="13"/>
  <c r="A4031" i="13"/>
  <c r="E4030" i="13"/>
  <c r="D4030" i="13"/>
  <c r="C4030" i="13"/>
  <c r="F4030" i="13" s="1"/>
  <c r="G4030" i="13" s="1"/>
  <c r="B4030" i="13"/>
  <c r="A4030" i="13"/>
  <c r="E4029" i="13"/>
  <c r="D4029" i="13"/>
  <c r="C4029" i="13"/>
  <c r="F4029" i="13" s="1"/>
  <c r="G4029" i="13" s="1"/>
  <c r="B4029" i="13"/>
  <c r="A4029" i="13"/>
  <c r="G4028" i="13"/>
  <c r="E4028" i="13"/>
  <c r="D4028" i="13"/>
  <c r="C4028" i="13"/>
  <c r="F4028" i="13" s="1"/>
  <c r="B4028" i="13"/>
  <c r="A4028" i="13"/>
  <c r="H4027" i="13"/>
  <c r="E4027" i="13"/>
  <c r="D4027" i="13"/>
  <c r="C4027" i="13"/>
  <c r="F4027" i="13" s="1"/>
  <c r="G4027" i="13" s="1"/>
  <c r="I4027" i="13" s="1"/>
  <c r="B4027" i="13"/>
  <c r="A4027" i="13"/>
  <c r="E4026" i="13"/>
  <c r="D4026" i="13"/>
  <c r="C4026" i="13"/>
  <c r="F4026" i="13" s="1"/>
  <c r="G4026" i="13" s="1"/>
  <c r="B4026" i="13"/>
  <c r="A4026" i="13"/>
  <c r="E4025" i="13"/>
  <c r="D4025" i="13"/>
  <c r="C4025" i="13"/>
  <c r="F4025" i="13" s="1"/>
  <c r="G4025" i="13" s="1"/>
  <c r="I4025" i="13" s="1"/>
  <c r="B4025" i="13"/>
  <c r="A4025" i="13"/>
  <c r="J4024" i="13"/>
  <c r="E4024" i="13"/>
  <c r="D4024" i="13"/>
  <c r="C4024" i="13"/>
  <c r="F4024" i="13" s="1"/>
  <c r="G4024" i="13" s="1"/>
  <c r="B4024" i="13"/>
  <c r="A4024" i="13"/>
  <c r="E4023" i="13"/>
  <c r="D4023" i="13"/>
  <c r="C4023" i="13"/>
  <c r="F4023" i="13" s="1"/>
  <c r="G4023" i="13" s="1"/>
  <c r="B4023" i="13"/>
  <c r="A4023" i="13"/>
  <c r="E4022" i="13"/>
  <c r="D4022" i="13"/>
  <c r="C4022" i="13"/>
  <c r="F4022" i="13" s="1"/>
  <c r="G4022" i="13" s="1"/>
  <c r="B4022" i="13"/>
  <c r="A4022" i="13"/>
  <c r="E4021" i="13"/>
  <c r="D4021" i="13"/>
  <c r="C4021" i="13"/>
  <c r="F4021" i="13" s="1"/>
  <c r="G4021" i="13" s="1"/>
  <c r="B4021" i="13"/>
  <c r="A4021" i="13"/>
  <c r="E4020" i="13"/>
  <c r="D4020" i="13"/>
  <c r="C4020" i="13"/>
  <c r="F4020" i="13" s="1"/>
  <c r="G4020" i="13" s="1"/>
  <c r="B4020" i="13"/>
  <c r="A4020" i="13"/>
  <c r="E4019" i="13"/>
  <c r="D4019" i="13"/>
  <c r="C4019" i="13"/>
  <c r="F4019" i="13" s="1"/>
  <c r="G4019" i="13" s="1"/>
  <c r="B4019" i="13"/>
  <c r="A4019" i="13"/>
  <c r="E4018" i="13"/>
  <c r="D4018" i="13"/>
  <c r="C4018" i="13"/>
  <c r="F4018" i="13" s="1"/>
  <c r="G4018" i="13" s="1"/>
  <c r="I4018" i="13" s="1"/>
  <c r="B4018" i="13"/>
  <c r="A4018" i="13"/>
  <c r="E4017" i="13"/>
  <c r="D4017" i="13"/>
  <c r="C4017" i="13"/>
  <c r="F4017" i="13" s="1"/>
  <c r="G4017" i="13" s="1"/>
  <c r="B4017" i="13"/>
  <c r="A4017" i="13"/>
  <c r="E4016" i="13"/>
  <c r="D4016" i="13"/>
  <c r="C4016" i="13"/>
  <c r="F4016" i="13" s="1"/>
  <c r="G4016" i="13" s="1"/>
  <c r="B4016" i="13"/>
  <c r="A4016" i="13"/>
  <c r="E4015" i="13"/>
  <c r="D4015" i="13"/>
  <c r="C4015" i="13"/>
  <c r="F4015" i="13" s="1"/>
  <c r="G4015" i="13" s="1"/>
  <c r="H4015" i="13" s="1"/>
  <c r="B4015" i="13"/>
  <c r="A4015" i="13"/>
  <c r="E4014" i="13"/>
  <c r="D4014" i="13"/>
  <c r="C4014" i="13"/>
  <c r="F4014" i="13" s="1"/>
  <c r="G4014" i="13" s="1"/>
  <c r="B4014" i="13"/>
  <c r="A4014" i="13"/>
  <c r="G4013" i="13"/>
  <c r="E4013" i="13"/>
  <c r="D4013" i="13"/>
  <c r="C4013" i="13"/>
  <c r="F4013" i="13" s="1"/>
  <c r="B4013" i="13"/>
  <c r="A4013" i="13"/>
  <c r="E4012" i="13"/>
  <c r="D4012" i="13"/>
  <c r="C4012" i="13"/>
  <c r="F4012" i="13" s="1"/>
  <c r="G4012" i="13" s="1"/>
  <c r="B4012" i="13"/>
  <c r="A4012" i="13"/>
  <c r="E4011" i="13"/>
  <c r="D4011" i="13"/>
  <c r="C4011" i="13"/>
  <c r="F4011" i="13" s="1"/>
  <c r="G4011" i="13" s="1"/>
  <c r="I4011" i="13" s="1"/>
  <c r="B4011" i="13"/>
  <c r="A4011" i="13"/>
  <c r="E4010" i="13"/>
  <c r="D4010" i="13"/>
  <c r="C4010" i="13"/>
  <c r="F4010" i="13" s="1"/>
  <c r="G4010" i="13" s="1"/>
  <c r="I4010" i="13" s="1"/>
  <c r="B4010" i="13"/>
  <c r="A4010" i="13"/>
  <c r="E4009" i="13"/>
  <c r="D4009" i="13"/>
  <c r="C4009" i="13"/>
  <c r="F4009" i="13" s="1"/>
  <c r="G4009" i="13" s="1"/>
  <c r="J4009" i="13" s="1"/>
  <c r="B4009" i="13"/>
  <c r="A4009" i="13"/>
  <c r="H4008" i="13"/>
  <c r="E4008" i="13"/>
  <c r="D4008" i="13"/>
  <c r="C4008" i="13"/>
  <c r="F4008" i="13" s="1"/>
  <c r="G4008" i="13" s="1"/>
  <c r="B4008" i="13"/>
  <c r="A4008" i="13"/>
  <c r="I4007" i="13"/>
  <c r="H4007" i="13"/>
  <c r="E4007" i="13"/>
  <c r="D4007" i="13"/>
  <c r="C4007" i="13"/>
  <c r="F4007" i="13" s="1"/>
  <c r="G4007" i="13" s="1"/>
  <c r="J4007" i="13" s="1"/>
  <c r="B4007" i="13"/>
  <c r="A4007" i="13"/>
  <c r="G4006" i="13"/>
  <c r="E4006" i="13"/>
  <c r="D4006" i="13"/>
  <c r="C4006" i="13"/>
  <c r="F4006" i="13" s="1"/>
  <c r="B4006" i="13"/>
  <c r="A4006" i="13"/>
  <c r="E4005" i="13"/>
  <c r="D4005" i="13"/>
  <c r="C4005" i="13"/>
  <c r="F4005" i="13" s="1"/>
  <c r="G4005" i="13" s="1"/>
  <c r="B4005" i="13"/>
  <c r="A4005" i="13"/>
  <c r="E4004" i="13"/>
  <c r="D4004" i="13"/>
  <c r="C4004" i="13"/>
  <c r="F4004" i="13" s="1"/>
  <c r="G4004" i="13" s="1"/>
  <c r="B4004" i="13"/>
  <c r="A4004" i="13"/>
  <c r="E4003" i="13"/>
  <c r="D4003" i="13"/>
  <c r="C4003" i="13"/>
  <c r="F4003" i="13" s="1"/>
  <c r="G4003" i="13" s="1"/>
  <c r="B4003" i="13"/>
  <c r="A4003" i="13"/>
  <c r="E4002" i="13"/>
  <c r="D4002" i="13"/>
  <c r="C4002" i="13"/>
  <c r="F4002" i="13" s="1"/>
  <c r="G4002" i="13" s="1"/>
  <c r="B4002" i="13"/>
  <c r="A4002" i="13"/>
  <c r="F4001" i="13"/>
  <c r="G4001" i="13" s="1"/>
  <c r="E4001" i="13"/>
  <c r="D4001" i="13"/>
  <c r="C4001" i="13"/>
  <c r="B4001" i="13"/>
  <c r="A4001" i="13"/>
  <c r="F4000" i="13"/>
  <c r="G4000" i="13" s="1"/>
  <c r="E4000" i="13"/>
  <c r="D4000" i="13"/>
  <c r="C4000" i="13"/>
  <c r="B4000" i="13"/>
  <c r="A4000" i="13"/>
  <c r="E3999" i="13"/>
  <c r="D3999" i="13"/>
  <c r="C3999" i="13"/>
  <c r="F3999" i="13" s="1"/>
  <c r="G3999" i="13" s="1"/>
  <c r="B3999" i="13"/>
  <c r="A3999" i="13"/>
  <c r="E3998" i="13"/>
  <c r="D3998" i="13"/>
  <c r="C3998" i="13"/>
  <c r="F3998" i="13" s="1"/>
  <c r="G3998" i="13" s="1"/>
  <c r="I3998" i="13" s="1"/>
  <c r="B3998" i="13"/>
  <c r="A3998" i="13"/>
  <c r="E3997" i="13"/>
  <c r="D3997" i="13"/>
  <c r="C3997" i="13"/>
  <c r="F3997" i="13" s="1"/>
  <c r="G3997" i="13" s="1"/>
  <c r="B3997" i="13"/>
  <c r="A3997" i="13"/>
  <c r="E3996" i="13"/>
  <c r="D3996" i="13"/>
  <c r="C3996" i="13"/>
  <c r="F3996" i="13" s="1"/>
  <c r="G3996" i="13" s="1"/>
  <c r="H3996" i="13" s="1"/>
  <c r="B3996" i="13"/>
  <c r="A3996" i="13"/>
  <c r="E3995" i="13"/>
  <c r="D3995" i="13"/>
  <c r="C3995" i="13"/>
  <c r="F3995" i="13" s="1"/>
  <c r="G3995" i="13" s="1"/>
  <c r="B3995" i="13"/>
  <c r="A3995" i="13"/>
  <c r="E3994" i="13"/>
  <c r="D3994" i="13"/>
  <c r="C3994" i="13"/>
  <c r="F3994" i="13" s="1"/>
  <c r="G3994" i="13" s="1"/>
  <c r="B3994" i="13"/>
  <c r="A3994" i="13"/>
  <c r="E3993" i="13"/>
  <c r="D3993" i="13"/>
  <c r="C3993" i="13"/>
  <c r="F3993" i="13" s="1"/>
  <c r="G3993" i="13" s="1"/>
  <c r="B3993" i="13"/>
  <c r="A3993" i="13"/>
  <c r="I3992" i="13"/>
  <c r="E3992" i="13"/>
  <c r="D3992" i="13"/>
  <c r="C3992" i="13"/>
  <c r="F3992" i="13" s="1"/>
  <c r="G3992" i="13" s="1"/>
  <c r="B3992" i="13"/>
  <c r="A3992" i="13"/>
  <c r="F3991" i="13"/>
  <c r="G3991" i="13" s="1"/>
  <c r="H3991" i="13" s="1"/>
  <c r="E3991" i="13"/>
  <c r="D3991" i="13"/>
  <c r="C3991" i="13"/>
  <c r="B3991" i="13"/>
  <c r="A3991" i="13"/>
  <c r="E3990" i="13"/>
  <c r="D3990" i="13"/>
  <c r="C3990" i="13"/>
  <c r="F3990" i="13" s="1"/>
  <c r="G3990" i="13" s="1"/>
  <c r="B3990" i="13"/>
  <c r="A3990" i="13"/>
  <c r="E3989" i="13"/>
  <c r="D3989" i="13"/>
  <c r="C3989" i="13"/>
  <c r="F3989" i="13" s="1"/>
  <c r="G3989" i="13" s="1"/>
  <c r="B3989" i="13"/>
  <c r="A3989" i="13"/>
  <c r="E3988" i="13"/>
  <c r="D3988" i="13"/>
  <c r="C3988" i="13"/>
  <c r="F3988" i="13" s="1"/>
  <c r="G3988" i="13" s="1"/>
  <c r="B3988" i="13"/>
  <c r="A3988" i="13"/>
  <c r="E3987" i="13"/>
  <c r="D3987" i="13"/>
  <c r="C3987" i="13"/>
  <c r="F3987" i="13" s="1"/>
  <c r="G3987" i="13" s="1"/>
  <c r="B3987" i="13"/>
  <c r="A3987" i="13"/>
  <c r="E3986" i="13"/>
  <c r="D3986" i="13"/>
  <c r="C3986" i="13"/>
  <c r="F3986" i="13" s="1"/>
  <c r="G3986" i="13" s="1"/>
  <c r="B3986" i="13"/>
  <c r="A3986" i="13"/>
  <c r="E3985" i="13"/>
  <c r="D3985" i="13"/>
  <c r="C3985" i="13"/>
  <c r="F3985" i="13" s="1"/>
  <c r="G3985" i="13" s="1"/>
  <c r="B3985" i="13"/>
  <c r="A3985" i="13"/>
  <c r="E3984" i="13"/>
  <c r="D3984" i="13"/>
  <c r="C3984" i="13"/>
  <c r="F3984" i="13" s="1"/>
  <c r="G3984" i="13" s="1"/>
  <c r="B3984" i="13"/>
  <c r="A3984" i="13"/>
  <c r="E3983" i="13"/>
  <c r="D3983" i="13"/>
  <c r="C3983" i="13"/>
  <c r="F3983" i="13" s="1"/>
  <c r="G3983" i="13" s="1"/>
  <c r="B3983" i="13"/>
  <c r="A3983" i="13"/>
  <c r="J3982" i="13"/>
  <c r="K3982" i="13" s="1"/>
  <c r="I3982" i="13"/>
  <c r="E3982" i="13"/>
  <c r="D3982" i="13"/>
  <c r="C3982" i="13"/>
  <c r="F3982" i="13" s="1"/>
  <c r="G3982" i="13" s="1"/>
  <c r="H3982" i="13" s="1"/>
  <c r="B3982" i="13"/>
  <c r="A3982" i="13"/>
  <c r="E3981" i="13"/>
  <c r="D3981" i="13"/>
  <c r="C3981" i="13"/>
  <c r="F3981" i="13" s="1"/>
  <c r="G3981" i="13" s="1"/>
  <c r="B3981" i="13"/>
  <c r="A3981" i="13"/>
  <c r="F3980" i="13"/>
  <c r="G3980" i="13" s="1"/>
  <c r="E3980" i="13"/>
  <c r="D3980" i="13"/>
  <c r="C3980" i="13"/>
  <c r="B3980" i="13"/>
  <c r="A3980" i="13"/>
  <c r="E3979" i="13"/>
  <c r="D3979" i="13"/>
  <c r="C3979" i="13"/>
  <c r="F3979" i="13" s="1"/>
  <c r="G3979" i="13" s="1"/>
  <c r="B3979" i="13"/>
  <c r="A3979" i="13"/>
  <c r="E3978" i="13"/>
  <c r="D3978" i="13"/>
  <c r="C3978" i="13"/>
  <c r="F3978" i="13" s="1"/>
  <c r="G3978" i="13" s="1"/>
  <c r="B3978" i="13"/>
  <c r="A3978" i="13"/>
  <c r="F3977" i="13"/>
  <c r="G3977" i="13" s="1"/>
  <c r="I3977" i="13" s="1"/>
  <c r="E3977" i="13"/>
  <c r="D3977" i="13"/>
  <c r="C3977" i="13"/>
  <c r="B3977" i="13"/>
  <c r="A3977" i="13"/>
  <c r="E3976" i="13"/>
  <c r="D3976" i="13"/>
  <c r="C3976" i="13"/>
  <c r="F3976" i="13" s="1"/>
  <c r="G3976" i="13" s="1"/>
  <c r="B3976" i="13"/>
  <c r="A3976" i="13"/>
  <c r="F3975" i="13"/>
  <c r="G3975" i="13" s="1"/>
  <c r="J3975" i="13" s="1"/>
  <c r="E3975" i="13"/>
  <c r="D3975" i="13"/>
  <c r="C3975" i="13"/>
  <c r="B3975" i="13"/>
  <c r="A3975" i="13"/>
  <c r="E3974" i="13"/>
  <c r="D3974" i="13"/>
  <c r="C3974" i="13"/>
  <c r="F3974" i="13" s="1"/>
  <c r="G3974" i="13" s="1"/>
  <c r="B3974" i="13"/>
  <c r="A3974" i="13"/>
  <c r="E3973" i="13"/>
  <c r="D3973" i="13"/>
  <c r="C3973" i="13"/>
  <c r="F3973" i="13" s="1"/>
  <c r="G3973" i="13" s="1"/>
  <c r="B3973" i="13"/>
  <c r="A3973" i="13"/>
  <c r="F3972" i="13"/>
  <c r="G3972" i="13" s="1"/>
  <c r="J3972" i="13" s="1"/>
  <c r="E3972" i="13"/>
  <c r="D3972" i="13"/>
  <c r="C3972" i="13"/>
  <c r="B3972" i="13"/>
  <c r="A3972" i="13"/>
  <c r="E3971" i="13"/>
  <c r="D3971" i="13"/>
  <c r="C3971" i="13"/>
  <c r="F3971" i="13" s="1"/>
  <c r="G3971" i="13" s="1"/>
  <c r="B3971" i="13"/>
  <c r="A3971" i="13"/>
  <c r="E3970" i="13"/>
  <c r="D3970" i="13"/>
  <c r="C3970" i="13"/>
  <c r="F3970" i="13" s="1"/>
  <c r="G3970" i="13" s="1"/>
  <c r="B3970" i="13"/>
  <c r="A3970" i="13"/>
  <c r="F3969" i="13"/>
  <c r="G3969" i="13" s="1"/>
  <c r="E3969" i="13"/>
  <c r="D3969" i="13"/>
  <c r="C3969" i="13"/>
  <c r="B3969" i="13"/>
  <c r="A3969" i="13"/>
  <c r="F3968" i="13"/>
  <c r="G3968" i="13" s="1"/>
  <c r="E3968" i="13"/>
  <c r="D3968" i="13"/>
  <c r="C3968" i="13"/>
  <c r="B3968" i="13"/>
  <c r="A3968" i="13"/>
  <c r="F3967" i="13"/>
  <c r="G3967" i="13" s="1"/>
  <c r="J3967" i="13" s="1"/>
  <c r="E3967" i="13"/>
  <c r="D3967" i="13"/>
  <c r="C3967" i="13"/>
  <c r="B3967" i="13"/>
  <c r="A3967" i="13"/>
  <c r="E3966" i="13"/>
  <c r="D3966" i="13"/>
  <c r="C3966" i="13"/>
  <c r="F3966" i="13" s="1"/>
  <c r="G3966" i="13" s="1"/>
  <c r="B3966" i="13"/>
  <c r="A3966" i="13"/>
  <c r="E3965" i="13"/>
  <c r="D3965" i="13"/>
  <c r="C3965" i="13"/>
  <c r="F3965" i="13" s="1"/>
  <c r="G3965" i="13" s="1"/>
  <c r="B3965" i="13"/>
  <c r="A3965" i="13"/>
  <c r="G3964" i="13"/>
  <c r="E3964" i="13"/>
  <c r="D3964" i="13"/>
  <c r="C3964" i="13"/>
  <c r="F3964" i="13" s="1"/>
  <c r="B3964" i="13"/>
  <c r="A3964" i="13"/>
  <c r="H3963" i="13"/>
  <c r="E3963" i="13"/>
  <c r="D3963" i="13"/>
  <c r="C3963" i="13"/>
  <c r="F3963" i="13" s="1"/>
  <c r="G3963" i="13" s="1"/>
  <c r="B3963" i="13"/>
  <c r="A3963" i="13"/>
  <c r="E3962" i="13"/>
  <c r="D3962" i="13"/>
  <c r="C3962" i="13"/>
  <c r="F3962" i="13" s="1"/>
  <c r="G3962" i="13" s="1"/>
  <c r="B3962" i="13"/>
  <c r="A3962" i="13"/>
  <c r="E3961" i="13"/>
  <c r="D3961" i="13"/>
  <c r="C3961" i="13"/>
  <c r="F3961" i="13" s="1"/>
  <c r="G3961" i="13" s="1"/>
  <c r="B3961" i="13"/>
  <c r="A3961" i="13"/>
  <c r="E3960" i="13"/>
  <c r="D3960" i="13"/>
  <c r="C3960" i="13"/>
  <c r="F3960" i="13" s="1"/>
  <c r="G3960" i="13" s="1"/>
  <c r="B3960" i="13"/>
  <c r="A3960" i="13"/>
  <c r="E3959" i="13"/>
  <c r="D3959" i="13"/>
  <c r="C3959" i="13"/>
  <c r="F3959" i="13" s="1"/>
  <c r="G3959" i="13" s="1"/>
  <c r="B3959" i="13"/>
  <c r="A3959" i="13"/>
  <c r="E3958" i="13"/>
  <c r="D3958" i="13"/>
  <c r="C3958" i="13"/>
  <c r="F3958" i="13" s="1"/>
  <c r="G3958" i="13" s="1"/>
  <c r="B3958" i="13"/>
  <c r="A3958" i="13"/>
  <c r="E3957" i="13"/>
  <c r="D3957" i="13"/>
  <c r="C3957" i="13"/>
  <c r="F3957" i="13" s="1"/>
  <c r="G3957" i="13" s="1"/>
  <c r="B3957" i="13"/>
  <c r="A3957" i="13"/>
  <c r="G3956" i="13"/>
  <c r="F3956" i="13"/>
  <c r="E3956" i="13"/>
  <c r="D3956" i="13"/>
  <c r="C3956" i="13"/>
  <c r="B3956" i="13"/>
  <c r="A3956" i="13"/>
  <c r="E3955" i="13"/>
  <c r="D3955" i="13"/>
  <c r="C3955" i="13"/>
  <c r="F3955" i="13" s="1"/>
  <c r="G3955" i="13" s="1"/>
  <c r="J3955" i="13" s="1"/>
  <c r="B3955" i="13"/>
  <c r="A3955" i="13"/>
  <c r="E3954" i="13"/>
  <c r="D3954" i="13"/>
  <c r="C3954" i="13"/>
  <c r="F3954" i="13" s="1"/>
  <c r="G3954" i="13" s="1"/>
  <c r="B3954" i="13"/>
  <c r="A3954" i="13"/>
  <c r="E3953" i="13"/>
  <c r="D3953" i="13"/>
  <c r="C3953" i="13"/>
  <c r="F3953" i="13" s="1"/>
  <c r="G3953" i="13" s="1"/>
  <c r="B3953" i="13"/>
  <c r="A3953" i="13"/>
  <c r="E3952" i="13"/>
  <c r="D3952" i="13"/>
  <c r="C3952" i="13"/>
  <c r="F3952" i="13" s="1"/>
  <c r="G3952" i="13" s="1"/>
  <c r="B3952" i="13"/>
  <c r="A3952" i="13"/>
  <c r="E3951" i="13"/>
  <c r="D3951" i="13"/>
  <c r="C3951" i="13"/>
  <c r="F3951" i="13" s="1"/>
  <c r="G3951" i="13" s="1"/>
  <c r="B3951" i="13"/>
  <c r="A3951" i="13"/>
  <c r="E3950" i="13"/>
  <c r="D3950" i="13"/>
  <c r="C3950" i="13"/>
  <c r="F3950" i="13" s="1"/>
  <c r="G3950" i="13" s="1"/>
  <c r="B3950" i="13"/>
  <c r="A3950" i="13"/>
  <c r="E3949" i="13"/>
  <c r="D3949" i="13"/>
  <c r="C3949" i="13"/>
  <c r="F3949" i="13" s="1"/>
  <c r="G3949" i="13" s="1"/>
  <c r="B3949" i="13"/>
  <c r="A3949" i="13"/>
  <c r="F3948" i="13"/>
  <c r="G3948" i="13" s="1"/>
  <c r="E3948" i="13"/>
  <c r="D3948" i="13"/>
  <c r="C3948" i="13"/>
  <c r="B3948" i="13"/>
  <c r="A3948" i="13"/>
  <c r="J3947" i="13"/>
  <c r="G3947" i="13"/>
  <c r="E3947" i="13"/>
  <c r="D3947" i="13"/>
  <c r="C3947" i="13"/>
  <c r="F3947" i="13" s="1"/>
  <c r="B3947" i="13"/>
  <c r="A3947" i="13"/>
  <c r="E3946" i="13"/>
  <c r="D3946" i="13"/>
  <c r="C3946" i="13"/>
  <c r="F3946" i="13" s="1"/>
  <c r="G3946" i="13" s="1"/>
  <c r="B3946" i="13"/>
  <c r="A3946" i="13"/>
  <c r="E3945" i="13"/>
  <c r="D3945" i="13"/>
  <c r="C3945" i="13"/>
  <c r="F3945" i="13" s="1"/>
  <c r="G3945" i="13" s="1"/>
  <c r="B3945" i="13"/>
  <c r="A3945" i="13"/>
  <c r="F3944" i="13"/>
  <c r="G3944" i="13" s="1"/>
  <c r="E3944" i="13"/>
  <c r="D3944" i="13"/>
  <c r="C3944" i="13"/>
  <c r="B3944" i="13"/>
  <c r="A3944" i="13"/>
  <c r="G3943" i="13"/>
  <c r="H3943" i="13" s="1"/>
  <c r="F3943" i="13"/>
  <c r="E3943" i="13"/>
  <c r="D3943" i="13"/>
  <c r="C3943" i="13"/>
  <c r="B3943" i="13"/>
  <c r="A3943" i="13"/>
  <c r="J3942" i="13"/>
  <c r="H3942" i="13"/>
  <c r="E3942" i="13"/>
  <c r="D3942" i="13"/>
  <c r="C3942" i="13"/>
  <c r="F3942" i="13" s="1"/>
  <c r="G3942" i="13" s="1"/>
  <c r="I3942" i="13" s="1"/>
  <c r="B3942" i="13"/>
  <c r="A3942" i="13"/>
  <c r="F3941" i="13"/>
  <c r="G3941" i="13" s="1"/>
  <c r="E3941" i="13"/>
  <c r="D3941" i="13"/>
  <c r="C3941" i="13"/>
  <c r="B3941" i="13"/>
  <c r="A3941" i="13"/>
  <c r="E3940" i="13"/>
  <c r="D3940" i="13"/>
  <c r="C3940" i="13"/>
  <c r="F3940" i="13" s="1"/>
  <c r="G3940" i="13" s="1"/>
  <c r="B3940" i="13"/>
  <c r="A3940" i="13"/>
  <c r="E3939" i="13"/>
  <c r="D3939" i="13"/>
  <c r="C3939" i="13"/>
  <c r="F3939" i="13" s="1"/>
  <c r="G3939" i="13" s="1"/>
  <c r="B3939" i="13"/>
  <c r="A3939" i="13"/>
  <c r="E3938" i="13"/>
  <c r="D3938" i="13"/>
  <c r="C3938" i="13"/>
  <c r="F3938" i="13" s="1"/>
  <c r="G3938" i="13" s="1"/>
  <c r="B3938" i="13"/>
  <c r="A3938" i="13"/>
  <c r="E3937" i="13"/>
  <c r="D3937" i="13"/>
  <c r="C3937" i="13"/>
  <c r="F3937" i="13" s="1"/>
  <c r="G3937" i="13" s="1"/>
  <c r="B3937" i="13"/>
  <c r="A3937" i="13"/>
  <c r="E3936" i="13"/>
  <c r="D3936" i="13"/>
  <c r="C3936" i="13"/>
  <c r="F3936" i="13" s="1"/>
  <c r="G3936" i="13" s="1"/>
  <c r="H3936" i="13" s="1"/>
  <c r="B3936" i="13"/>
  <c r="A3936" i="13"/>
  <c r="E3935" i="13"/>
  <c r="D3935" i="13"/>
  <c r="C3935" i="13"/>
  <c r="F3935" i="13" s="1"/>
  <c r="G3935" i="13" s="1"/>
  <c r="B3935" i="13"/>
  <c r="A3935" i="13"/>
  <c r="J3934" i="13"/>
  <c r="E3934" i="13"/>
  <c r="D3934" i="13"/>
  <c r="C3934" i="13"/>
  <c r="F3934" i="13" s="1"/>
  <c r="G3934" i="13" s="1"/>
  <c r="B3934" i="13"/>
  <c r="A3934" i="13"/>
  <c r="F3933" i="13"/>
  <c r="G3933" i="13" s="1"/>
  <c r="E3933" i="13"/>
  <c r="D3933" i="13"/>
  <c r="C3933" i="13"/>
  <c r="B3933" i="13"/>
  <c r="A3933" i="13"/>
  <c r="E3932" i="13"/>
  <c r="D3932" i="13"/>
  <c r="C3932" i="13"/>
  <c r="F3932" i="13" s="1"/>
  <c r="G3932" i="13" s="1"/>
  <c r="B3932" i="13"/>
  <c r="A3932" i="13"/>
  <c r="E3931" i="13"/>
  <c r="D3931" i="13"/>
  <c r="C3931" i="13"/>
  <c r="F3931" i="13" s="1"/>
  <c r="G3931" i="13" s="1"/>
  <c r="B3931" i="13"/>
  <c r="A3931" i="13"/>
  <c r="E3930" i="13"/>
  <c r="D3930" i="13"/>
  <c r="C3930" i="13"/>
  <c r="F3930" i="13" s="1"/>
  <c r="G3930" i="13" s="1"/>
  <c r="B3930" i="13"/>
  <c r="A3930" i="13"/>
  <c r="E3929" i="13"/>
  <c r="D3929" i="13"/>
  <c r="C3929" i="13"/>
  <c r="F3929" i="13" s="1"/>
  <c r="G3929" i="13" s="1"/>
  <c r="B3929" i="13"/>
  <c r="A3929" i="13"/>
  <c r="E3928" i="13"/>
  <c r="D3928" i="13"/>
  <c r="C3928" i="13"/>
  <c r="F3928" i="13" s="1"/>
  <c r="G3928" i="13" s="1"/>
  <c r="B3928" i="13"/>
  <c r="A3928" i="13"/>
  <c r="E3927" i="13"/>
  <c r="D3927" i="13"/>
  <c r="C3927" i="13"/>
  <c r="F3927" i="13" s="1"/>
  <c r="G3927" i="13" s="1"/>
  <c r="B3927" i="13"/>
  <c r="A3927" i="13"/>
  <c r="E3926" i="13"/>
  <c r="D3926" i="13"/>
  <c r="C3926" i="13"/>
  <c r="F3926" i="13" s="1"/>
  <c r="G3926" i="13" s="1"/>
  <c r="B3926" i="13"/>
  <c r="A3926" i="13"/>
  <c r="E3925" i="13"/>
  <c r="D3925" i="13"/>
  <c r="C3925" i="13"/>
  <c r="F3925" i="13" s="1"/>
  <c r="G3925" i="13" s="1"/>
  <c r="B3925" i="13"/>
  <c r="A3925" i="13"/>
  <c r="F3924" i="13"/>
  <c r="G3924" i="13" s="1"/>
  <c r="E3924" i="13"/>
  <c r="D3924" i="13"/>
  <c r="C3924" i="13"/>
  <c r="B3924" i="13"/>
  <c r="A3924" i="13"/>
  <c r="E3923" i="13"/>
  <c r="D3923" i="13"/>
  <c r="C3923" i="13"/>
  <c r="F3923" i="13" s="1"/>
  <c r="G3923" i="13" s="1"/>
  <c r="B3923" i="13"/>
  <c r="A3923" i="13"/>
  <c r="E3922" i="13"/>
  <c r="D3922" i="13"/>
  <c r="C3922" i="13"/>
  <c r="F3922" i="13" s="1"/>
  <c r="G3922" i="13" s="1"/>
  <c r="B3922" i="13"/>
  <c r="A3922" i="13"/>
  <c r="E3921" i="13"/>
  <c r="D3921" i="13"/>
  <c r="C3921" i="13"/>
  <c r="F3921" i="13" s="1"/>
  <c r="G3921" i="13" s="1"/>
  <c r="B3921" i="13"/>
  <c r="A3921" i="13"/>
  <c r="E3920" i="13"/>
  <c r="D3920" i="13"/>
  <c r="C3920" i="13"/>
  <c r="F3920" i="13" s="1"/>
  <c r="G3920" i="13" s="1"/>
  <c r="B3920" i="13"/>
  <c r="A3920" i="13"/>
  <c r="E3919" i="13"/>
  <c r="D3919" i="13"/>
  <c r="C3919" i="13"/>
  <c r="F3919" i="13" s="1"/>
  <c r="G3919" i="13" s="1"/>
  <c r="B3919" i="13"/>
  <c r="A3919" i="13"/>
  <c r="H3918" i="13"/>
  <c r="E3918" i="13"/>
  <c r="D3918" i="13"/>
  <c r="C3918" i="13"/>
  <c r="F3918" i="13" s="1"/>
  <c r="G3918" i="13" s="1"/>
  <c r="B3918" i="13"/>
  <c r="A3918" i="13"/>
  <c r="E3917" i="13"/>
  <c r="D3917" i="13"/>
  <c r="C3917" i="13"/>
  <c r="F3917" i="13" s="1"/>
  <c r="G3917" i="13" s="1"/>
  <c r="B3917" i="13"/>
  <c r="A3917" i="13"/>
  <c r="E3916" i="13"/>
  <c r="D3916" i="13"/>
  <c r="C3916" i="13"/>
  <c r="F3916" i="13" s="1"/>
  <c r="G3916" i="13" s="1"/>
  <c r="B3916" i="13"/>
  <c r="A3916" i="13"/>
  <c r="E3915" i="13"/>
  <c r="D3915" i="13"/>
  <c r="C3915" i="13"/>
  <c r="F3915" i="13" s="1"/>
  <c r="G3915" i="13" s="1"/>
  <c r="B3915" i="13"/>
  <c r="A3915" i="13"/>
  <c r="E3914" i="13"/>
  <c r="D3914" i="13"/>
  <c r="C3914" i="13"/>
  <c r="F3914" i="13" s="1"/>
  <c r="G3914" i="13" s="1"/>
  <c r="B3914" i="13"/>
  <c r="A3914" i="13"/>
  <c r="E3913" i="13"/>
  <c r="D3913" i="13"/>
  <c r="C3913" i="13"/>
  <c r="F3913" i="13" s="1"/>
  <c r="G3913" i="13" s="1"/>
  <c r="B3913" i="13"/>
  <c r="A3913" i="13"/>
  <c r="E3912" i="13"/>
  <c r="D3912" i="13"/>
  <c r="C3912" i="13"/>
  <c r="F3912" i="13" s="1"/>
  <c r="G3912" i="13" s="1"/>
  <c r="B3912" i="13"/>
  <c r="A3912" i="13"/>
  <c r="E3911" i="13"/>
  <c r="D3911" i="13"/>
  <c r="C3911" i="13"/>
  <c r="F3911" i="13" s="1"/>
  <c r="G3911" i="13" s="1"/>
  <c r="B3911" i="13"/>
  <c r="A3911" i="13"/>
  <c r="J3910" i="13"/>
  <c r="E3910" i="13"/>
  <c r="D3910" i="13"/>
  <c r="C3910" i="13"/>
  <c r="F3910" i="13" s="1"/>
  <c r="G3910" i="13" s="1"/>
  <c r="B3910" i="13"/>
  <c r="A3910" i="13"/>
  <c r="F3909" i="13"/>
  <c r="G3909" i="13" s="1"/>
  <c r="E3909" i="13"/>
  <c r="D3909" i="13"/>
  <c r="C3909" i="13"/>
  <c r="B3909" i="13"/>
  <c r="A3909" i="13"/>
  <c r="E3908" i="13"/>
  <c r="D3908" i="13"/>
  <c r="C3908" i="13"/>
  <c r="F3908" i="13" s="1"/>
  <c r="G3908" i="13" s="1"/>
  <c r="B3908" i="13"/>
  <c r="A3908" i="13"/>
  <c r="E3907" i="13"/>
  <c r="D3907" i="13"/>
  <c r="C3907" i="13"/>
  <c r="F3907" i="13" s="1"/>
  <c r="G3907" i="13" s="1"/>
  <c r="B3907" i="13"/>
  <c r="A3907" i="13"/>
  <c r="E3906" i="13"/>
  <c r="D3906" i="13"/>
  <c r="C3906" i="13"/>
  <c r="F3906" i="13" s="1"/>
  <c r="G3906" i="13" s="1"/>
  <c r="B3906" i="13"/>
  <c r="A3906" i="13"/>
  <c r="E3905" i="13"/>
  <c r="D3905" i="13"/>
  <c r="C3905" i="13"/>
  <c r="F3905" i="13" s="1"/>
  <c r="G3905" i="13" s="1"/>
  <c r="B3905" i="13"/>
  <c r="A3905" i="13"/>
  <c r="E3904" i="13"/>
  <c r="D3904" i="13"/>
  <c r="C3904" i="13"/>
  <c r="F3904" i="13" s="1"/>
  <c r="G3904" i="13" s="1"/>
  <c r="B3904" i="13"/>
  <c r="A3904" i="13"/>
  <c r="H3903" i="13"/>
  <c r="E3903" i="13"/>
  <c r="D3903" i="13"/>
  <c r="C3903" i="13"/>
  <c r="F3903" i="13" s="1"/>
  <c r="G3903" i="13" s="1"/>
  <c r="B3903" i="13"/>
  <c r="A3903" i="13"/>
  <c r="E3902" i="13"/>
  <c r="D3902" i="13"/>
  <c r="C3902" i="13"/>
  <c r="F3902" i="13" s="1"/>
  <c r="G3902" i="13" s="1"/>
  <c r="B3902" i="13"/>
  <c r="A3902" i="13"/>
  <c r="F3901" i="13"/>
  <c r="G3901" i="13" s="1"/>
  <c r="E3901" i="13"/>
  <c r="D3901" i="13"/>
  <c r="C3901" i="13"/>
  <c r="B3901" i="13"/>
  <c r="A3901" i="13"/>
  <c r="E3900" i="13"/>
  <c r="D3900" i="13"/>
  <c r="C3900" i="13"/>
  <c r="F3900" i="13" s="1"/>
  <c r="G3900" i="13" s="1"/>
  <c r="B3900" i="13"/>
  <c r="A3900" i="13"/>
  <c r="E3899" i="13"/>
  <c r="D3899" i="13"/>
  <c r="C3899" i="13"/>
  <c r="F3899" i="13" s="1"/>
  <c r="G3899" i="13" s="1"/>
  <c r="J3899" i="13" s="1"/>
  <c r="B3899" i="13"/>
  <c r="A3899" i="13"/>
  <c r="E3898" i="13"/>
  <c r="D3898" i="13"/>
  <c r="C3898" i="13"/>
  <c r="F3898" i="13" s="1"/>
  <c r="G3898" i="13" s="1"/>
  <c r="B3898" i="13"/>
  <c r="A3898" i="13"/>
  <c r="E3897" i="13"/>
  <c r="D3897" i="13"/>
  <c r="C3897" i="13"/>
  <c r="F3897" i="13" s="1"/>
  <c r="G3897" i="13" s="1"/>
  <c r="B3897" i="13"/>
  <c r="A3897" i="13"/>
  <c r="E3896" i="13"/>
  <c r="D3896" i="13"/>
  <c r="C3896" i="13"/>
  <c r="F3896" i="13" s="1"/>
  <c r="G3896" i="13" s="1"/>
  <c r="H3896" i="13" s="1"/>
  <c r="B3896" i="13"/>
  <c r="A3896" i="13"/>
  <c r="E3895" i="13"/>
  <c r="D3895" i="13"/>
  <c r="C3895" i="13"/>
  <c r="F3895" i="13" s="1"/>
  <c r="G3895" i="13" s="1"/>
  <c r="B3895" i="13"/>
  <c r="A3895" i="13"/>
  <c r="E3894" i="13"/>
  <c r="D3894" i="13"/>
  <c r="C3894" i="13"/>
  <c r="F3894" i="13" s="1"/>
  <c r="G3894" i="13" s="1"/>
  <c r="B3894" i="13"/>
  <c r="A3894" i="13"/>
  <c r="I3893" i="13"/>
  <c r="E3893" i="13"/>
  <c r="D3893" i="13"/>
  <c r="C3893" i="13"/>
  <c r="F3893" i="13" s="1"/>
  <c r="G3893" i="13" s="1"/>
  <c r="B3893" i="13"/>
  <c r="A3893" i="13"/>
  <c r="E3892" i="13"/>
  <c r="D3892" i="13"/>
  <c r="C3892" i="13"/>
  <c r="F3892" i="13" s="1"/>
  <c r="G3892" i="13" s="1"/>
  <c r="J3892" i="13" s="1"/>
  <c r="B3892" i="13"/>
  <c r="A3892" i="13"/>
  <c r="E3891" i="13"/>
  <c r="D3891" i="13"/>
  <c r="C3891" i="13"/>
  <c r="F3891" i="13" s="1"/>
  <c r="G3891" i="13" s="1"/>
  <c r="B3891" i="13"/>
  <c r="A3891" i="13"/>
  <c r="G3890" i="13"/>
  <c r="E3890" i="13"/>
  <c r="D3890" i="13"/>
  <c r="C3890" i="13"/>
  <c r="F3890" i="13" s="1"/>
  <c r="B3890" i="13"/>
  <c r="A3890" i="13"/>
  <c r="E3889" i="13"/>
  <c r="D3889" i="13"/>
  <c r="C3889" i="13"/>
  <c r="F3889" i="13" s="1"/>
  <c r="G3889" i="13" s="1"/>
  <c r="J3889" i="13" s="1"/>
  <c r="B3889" i="13"/>
  <c r="A3889" i="13"/>
  <c r="E3888" i="13"/>
  <c r="D3888" i="13"/>
  <c r="C3888" i="13"/>
  <c r="F3888" i="13" s="1"/>
  <c r="G3888" i="13" s="1"/>
  <c r="B3888" i="13"/>
  <c r="A3888" i="13"/>
  <c r="E3887" i="13"/>
  <c r="D3887" i="13"/>
  <c r="C3887" i="13"/>
  <c r="F3887" i="13" s="1"/>
  <c r="G3887" i="13" s="1"/>
  <c r="B3887" i="13"/>
  <c r="A3887" i="13"/>
  <c r="E3886" i="13"/>
  <c r="D3886" i="13"/>
  <c r="C3886" i="13"/>
  <c r="F3886" i="13" s="1"/>
  <c r="G3886" i="13" s="1"/>
  <c r="B3886" i="13"/>
  <c r="A3886" i="13"/>
  <c r="I3885" i="13"/>
  <c r="E3885" i="13"/>
  <c r="D3885" i="13"/>
  <c r="C3885" i="13"/>
  <c r="F3885" i="13" s="1"/>
  <c r="G3885" i="13" s="1"/>
  <c r="B3885" i="13"/>
  <c r="A3885" i="13"/>
  <c r="E3884" i="13"/>
  <c r="D3884" i="13"/>
  <c r="C3884" i="13"/>
  <c r="F3884" i="13" s="1"/>
  <c r="G3884" i="13" s="1"/>
  <c r="B3884" i="13"/>
  <c r="A3884" i="13"/>
  <c r="E3883" i="13"/>
  <c r="D3883" i="13"/>
  <c r="C3883" i="13"/>
  <c r="F3883" i="13" s="1"/>
  <c r="G3883" i="13" s="1"/>
  <c r="B3883" i="13"/>
  <c r="A3883" i="13"/>
  <c r="H3882" i="13"/>
  <c r="E3882" i="13"/>
  <c r="D3882" i="13"/>
  <c r="C3882" i="13"/>
  <c r="F3882" i="13" s="1"/>
  <c r="G3882" i="13" s="1"/>
  <c r="B3882" i="13"/>
  <c r="A3882" i="13"/>
  <c r="E3881" i="13"/>
  <c r="D3881" i="13"/>
  <c r="C3881" i="13"/>
  <c r="F3881" i="13" s="1"/>
  <c r="G3881" i="13" s="1"/>
  <c r="J3881" i="13" s="1"/>
  <c r="B3881" i="13"/>
  <c r="A3881" i="13"/>
  <c r="E3880" i="13"/>
  <c r="D3880" i="13"/>
  <c r="C3880" i="13"/>
  <c r="F3880" i="13" s="1"/>
  <c r="G3880" i="13" s="1"/>
  <c r="B3880" i="13"/>
  <c r="A3880" i="13"/>
  <c r="F3879" i="13"/>
  <c r="G3879" i="13" s="1"/>
  <c r="E3879" i="13"/>
  <c r="D3879" i="13"/>
  <c r="C3879" i="13"/>
  <c r="B3879" i="13"/>
  <c r="A3879" i="13"/>
  <c r="E3878" i="13"/>
  <c r="D3878" i="13"/>
  <c r="C3878" i="13"/>
  <c r="F3878" i="13" s="1"/>
  <c r="G3878" i="13" s="1"/>
  <c r="J3878" i="13" s="1"/>
  <c r="B3878" i="13"/>
  <c r="A3878" i="13"/>
  <c r="F3877" i="13"/>
  <c r="G3877" i="13" s="1"/>
  <c r="E3877" i="13"/>
  <c r="D3877" i="13"/>
  <c r="C3877" i="13"/>
  <c r="B3877" i="13"/>
  <c r="A3877" i="13"/>
  <c r="F3876" i="13"/>
  <c r="G3876" i="13" s="1"/>
  <c r="E3876" i="13"/>
  <c r="D3876" i="13"/>
  <c r="C3876" i="13"/>
  <c r="B3876" i="13"/>
  <c r="A3876" i="13"/>
  <c r="E3875" i="13"/>
  <c r="D3875" i="13"/>
  <c r="C3875" i="13"/>
  <c r="F3875" i="13" s="1"/>
  <c r="G3875" i="13" s="1"/>
  <c r="B3875" i="13"/>
  <c r="A3875" i="13"/>
  <c r="E3874" i="13"/>
  <c r="D3874" i="13"/>
  <c r="C3874" i="13"/>
  <c r="F3874" i="13" s="1"/>
  <c r="G3874" i="13" s="1"/>
  <c r="B3874" i="13"/>
  <c r="A3874" i="13"/>
  <c r="E3873" i="13"/>
  <c r="D3873" i="13"/>
  <c r="C3873" i="13"/>
  <c r="F3873" i="13" s="1"/>
  <c r="G3873" i="13" s="1"/>
  <c r="B3873" i="13"/>
  <c r="A3873" i="13"/>
  <c r="E3872" i="13"/>
  <c r="D3872" i="13"/>
  <c r="C3872" i="13"/>
  <c r="F3872" i="13" s="1"/>
  <c r="G3872" i="13" s="1"/>
  <c r="B3872" i="13"/>
  <c r="A3872" i="13"/>
  <c r="E3871" i="13"/>
  <c r="D3871" i="13"/>
  <c r="C3871" i="13"/>
  <c r="F3871" i="13" s="1"/>
  <c r="G3871" i="13" s="1"/>
  <c r="B3871" i="13"/>
  <c r="A3871" i="13"/>
  <c r="F3870" i="13"/>
  <c r="G3870" i="13" s="1"/>
  <c r="E3870" i="13"/>
  <c r="D3870" i="13"/>
  <c r="C3870" i="13"/>
  <c r="B3870" i="13"/>
  <c r="A3870" i="13"/>
  <c r="E3869" i="13"/>
  <c r="D3869" i="13"/>
  <c r="C3869" i="13"/>
  <c r="F3869" i="13" s="1"/>
  <c r="G3869" i="13" s="1"/>
  <c r="B3869" i="13"/>
  <c r="A3869" i="13"/>
  <c r="E3868" i="13"/>
  <c r="D3868" i="13"/>
  <c r="C3868" i="13"/>
  <c r="F3868" i="13" s="1"/>
  <c r="G3868" i="13" s="1"/>
  <c r="B3868" i="13"/>
  <c r="A3868" i="13"/>
  <c r="J3867" i="13"/>
  <c r="I3867" i="13"/>
  <c r="E3867" i="13"/>
  <c r="D3867" i="13"/>
  <c r="C3867" i="13"/>
  <c r="F3867" i="13" s="1"/>
  <c r="G3867" i="13" s="1"/>
  <c r="H3867" i="13" s="1"/>
  <c r="B3867" i="13"/>
  <c r="A3867" i="13"/>
  <c r="E3866" i="13"/>
  <c r="D3866" i="13"/>
  <c r="C3866" i="13"/>
  <c r="F3866" i="13" s="1"/>
  <c r="G3866" i="13" s="1"/>
  <c r="B3866" i="13"/>
  <c r="A3866" i="13"/>
  <c r="E3865" i="13"/>
  <c r="D3865" i="13"/>
  <c r="C3865" i="13"/>
  <c r="F3865" i="13" s="1"/>
  <c r="G3865" i="13" s="1"/>
  <c r="B3865" i="13"/>
  <c r="A3865" i="13"/>
  <c r="I3864" i="13"/>
  <c r="E3864" i="13"/>
  <c r="D3864" i="13"/>
  <c r="C3864" i="13"/>
  <c r="F3864" i="13" s="1"/>
  <c r="G3864" i="13" s="1"/>
  <c r="J3864" i="13" s="1"/>
  <c r="B3864" i="13"/>
  <c r="A3864" i="13"/>
  <c r="E3863" i="13"/>
  <c r="D3863" i="13"/>
  <c r="C3863" i="13"/>
  <c r="F3863" i="13" s="1"/>
  <c r="G3863" i="13" s="1"/>
  <c r="B3863" i="13"/>
  <c r="A3863" i="13"/>
  <c r="E3862" i="13"/>
  <c r="D3862" i="13"/>
  <c r="C3862" i="13"/>
  <c r="F3862" i="13" s="1"/>
  <c r="G3862" i="13" s="1"/>
  <c r="B3862" i="13"/>
  <c r="A3862" i="13"/>
  <c r="E3861" i="13"/>
  <c r="D3861" i="13"/>
  <c r="C3861" i="13"/>
  <c r="F3861" i="13" s="1"/>
  <c r="G3861" i="13" s="1"/>
  <c r="I3861" i="13" s="1"/>
  <c r="B3861" i="13"/>
  <c r="A3861" i="13"/>
  <c r="E3860" i="13"/>
  <c r="D3860" i="13"/>
  <c r="C3860" i="13"/>
  <c r="F3860" i="13" s="1"/>
  <c r="G3860" i="13" s="1"/>
  <c r="B3860" i="13"/>
  <c r="A3860" i="13"/>
  <c r="G3859" i="13"/>
  <c r="E3859" i="13"/>
  <c r="D3859" i="13"/>
  <c r="C3859" i="13"/>
  <c r="F3859" i="13" s="1"/>
  <c r="B3859" i="13"/>
  <c r="A3859" i="13"/>
  <c r="G3858" i="13"/>
  <c r="F3858" i="13"/>
  <c r="E3858" i="13"/>
  <c r="D3858" i="13"/>
  <c r="C3858" i="13"/>
  <c r="B3858" i="13"/>
  <c r="A3858" i="13"/>
  <c r="J3857" i="13"/>
  <c r="I3857" i="13"/>
  <c r="E3857" i="13"/>
  <c r="D3857" i="13"/>
  <c r="C3857" i="13"/>
  <c r="F3857" i="13" s="1"/>
  <c r="G3857" i="13" s="1"/>
  <c r="H3857" i="13" s="1"/>
  <c r="B3857" i="13"/>
  <c r="A3857" i="13"/>
  <c r="E3856" i="13"/>
  <c r="D3856" i="13"/>
  <c r="C3856" i="13"/>
  <c r="F3856" i="13" s="1"/>
  <c r="G3856" i="13" s="1"/>
  <c r="B3856" i="13"/>
  <c r="A3856" i="13"/>
  <c r="E3855" i="13"/>
  <c r="D3855" i="13"/>
  <c r="C3855" i="13"/>
  <c r="F3855" i="13" s="1"/>
  <c r="G3855" i="13" s="1"/>
  <c r="H3855" i="13" s="1"/>
  <c r="B3855" i="13"/>
  <c r="A3855" i="13"/>
  <c r="E3854" i="13"/>
  <c r="D3854" i="13"/>
  <c r="C3854" i="13"/>
  <c r="F3854" i="13" s="1"/>
  <c r="G3854" i="13" s="1"/>
  <c r="B3854" i="13"/>
  <c r="A3854" i="13"/>
  <c r="E3853" i="13"/>
  <c r="D3853" i="13"/>
  <c r="C3853" i="13"/>
  <c r="F3853" i="13" s="1"/>
  <c r="G3853" i="13" s="1"/>
  <c r="B3853" i="13"/>
  <c r="A3853" i="13"/>
  <c r="E3852" i="13"/>
  <c r="D3852" i="13"/>
  <c r="C3852" i="13"/>
  <c r="F3852" i="13" s="1"/>
  <c r="G3852" i="13" s="1"/>
  <c r="B3852" i="13"/>
  <c r="A3852" i="13"/>
  <c r="E3851" i="13"/>
  <c r="D3851" i="13"/>
  <c r="C3851" i="13"/>
  <c r="F3851" i="13" s="1"/>
  <c r="G3851" i="13" s="1"/>
  <c r="B3851" i="13"/>
  <c r="A3851" i="13"/>
  <c r="E3850" i="13"/>
  <c r="D3850" i="13"/>
  <c r="C3850" i="13"/>
  <c r="F3850" i="13" s="1"/>
  <c r="G3850" i="13" s="1"/>
  <c r="B3850" i="13"/>
  <c r="A3850" i="13"/>
  <c r="E3849" i="13"/>
  <c r="D3849" i="13"/>
  <c r="C3849" i="13"/>
  <c r="F3849" i="13" s="1"/>
  <c r="G3849" i="13" s="1"/>
  <c r="B3849" i="13"/>
  <c r="A3849" i="13"/>
  <c r="F3848" i="13"/>
  <c r="G3848" i="13" s="1"/>
  <c r="J3848" i="13" s="1"/>
  <c r="E3848" i="13"/>
  <c r="D3848" i="13"/>
  <c r="C3848" i="13"/>
  <c r="B3848" i="13"/>
  <c r="A3848" i="13"/>
  <c r="E3847" i="13"/>
  <c r="D3847" i="13"/>
  <c r="C3847" i="13"/>
  <c r="F3847" i="13" s="1"/>
  <c r="G3847" i="13" s="1"/>
  <c r="B3847" i="13"/>
  <c r="A3847" i="13"/>
  <c r="E3846" i="13"/>
  <c r="D3846" i="13"/>
  <c r="C3846" i="13"/>
  <c r="F3846" i="13" s="1"/>
  <c r="G3846" i="13" s="1"/>
  <c r="H3846" i="13" s="1"/>
  <c r="B3846" i="13"/>
  <c r="A3846" i="13"/>
  <c r="E3845" i="13"/>
  <c r="D3845" i="13"/>
  <c r="C3845" i="13"/>
  <c r="F3845" i="13" s="1"/>
  <c r="G3845" i="13" s="1"/>
  <c r="B3845" i="13"/>
  <c r="A3845" i="13"/>
  <c r="E3844" i="13"/>
  <c r="D3844" i="13"/>
  <c r="C3844" i="13"/>
  <c r="F3844" i="13" s="1"/>
  <c r="G3844" i="13" s="1"/>
  <c r="B3844" i="13"/>
  <c r="A3844" i="13"/>
  <c r="E3843" i="13"/>
  <c r="D3843" i="13"/>
  <c r="C3843" i="13"/>
  <c r="F3843" i="13" s="1"/>
  <c r="G3843" i="13" s="1"/>
  <c r="B3843" i="13"/>
  <c r="A3843" i="13"/>
  <c r="G3842" i="13"/>
  <c r="H3842" i="13" s="1"/>
  <c r="E3842" i="13"/>
  <c r="D3842" i="13"/>
  <c r="C3842" i="13"/>
  <c r="F3842" i="13" s="1"/>
  <c r="B3842" i="13"/>
  <c r="A3842" i="13"/>
  <c r="E3841" i="13"/>
  <c r="D3841" i="13"/>
  <c r="C3841" i="13"/>
  <c r="F3841" i="13" s="1"/>
  <c r="G3841" i="13" s="1"/>
  <c r="J3841" i="13" s="1"/>
  <c r="B3841" i="13"/>
  <c r="A3841" i="13"/>
  <c r="E3840" i="13"/>
  <c r="D3840" i="13"/>
  <c r="C3840" i="13"/>
  <c r="F3840" i="13" s="1"/>
  <c r="G3840" i="13" s="1"/>
  <c r="B3840" i="13"/>
  <c r="A3840" i="13"/>
  <c r="F3839" i="13"/>
  <c r="G3839" i="13" s="1"/>
  <c r="I3839" i="13" s="1"/>
  <c r="E3839" i="13"/>
  <c r="D3839" i="13"/>
  <c r="C3839" i="13"/>
  <c r="B3839" i="13"/>
  <c r="A3839" i="13"/>
  <c r="E3838" i="13"/>
  <c r="D3838" i="13"/>
  <c r="C3838" i="13"/>
  <c r="F3838" i="13" s="1"/>
  <c r="G3838" i="13" s="1"/>
  <c r="B3838" i="13"/>
  <c r="A3838" i="13"/>
  <c r="E3837" i="13"/>
  <c r="D3837" i="13"/>
  <c r="C3837" i="13"/>
  <c r="F3837" i="13" s="1"/>
  <c r="G3837" i="13" s="1"/>
  <c r="B3837" i="13"/>
  <c r="A3837" i="13"/>
  <c r="E3836" i="13"/>
  <c r="D3836" i="13"/>
  <c r="C3836" i="13"/>
  <c r="F3836" i="13" s="1"/>
  <c r="G3836" i="13" s="1"/>
  <c r="B3836" i="13"/>
  <c r="A3836" i="13"/>
  <c r="I3835" i="13"/>
  <c r="E3835" i="13"/>
  <c r="D3835" i="13"/>
  <c r="C3835" i="13"/>
  <c r="F3835" i="13" s="1"/>
  <c r="G3835" i="13" s="1"/>
  <c r="B3835" i="13"/>
  <c r="A3835" i="13"/>
  <c r="E3834" i="13"/>
  <c r="D3834" i="13"/>
  <c r="C3834" i="13"/>
  <c r="F3834" i="13" s="1"/>
  <c r="G3834" i="13" s="1"/>
  <c r="J3834" i="13" s="1"/>
  <c r="B3834" i="13"/>
  <c r="A3834" i="13"/>
  <c r="F3833" i="13"/>
  <c r="G3833" i="13" s="1"/>
  <c r="H3833" i="13" s="1"/>
  <c r="E3833" i="13"/>
  <c r="D3833" i="13"/>
  <c r="C3833" i="13"/>
  <c r="B3833" i="13"/>
  <c r="A3833" i="13"/>
  <c r="F3832" i="13"/>
  <c r="G3832" i="13" s="1"/>
  <c r="E3832" i="13"/>
  <c r="D3832" i="13"/>
  <c r="C3832" i="13"/>
  <c r="B3832" i="13"/>
  <c r="A3832" i="13"/>
  <c r="H3831" i="13"/>
  <c r="E3831" i="13"/>
  <c r="D3831" i="13"/>
  <c r="C3831" i="13"/>
  <c r="F3831" i="13" s="1"/>
  <c r="G3831" i="13" s="1"/>
  <c r="J3831" i="13" s="1"/>
  <c r="B3831" i="13"/>
  <c r="A3831" i="13"/>
  <c r="E3830" i="13"/>
  <c r="D3830" i="13"/>
  <c r="C3830" i="13"/>
  <c r="F3830" i="13" s="1"/>
  <c r="G3830" i="13" s="1"/>
  <c r="B3830" i="13"/>
  <c r="A3830" i="13"/>
  <c r="F3829" i="13"/>
  <c r="G3829" i="13" s="1"/>
  <c r="H3829" i="13" s="1"/>
  <c r="E3829" i="13"/>
  <c r="D3829" i="13"/>
  <c r="C3829" i="13"/>
  <c r="B3829" i="13"/>
  <c r="A3829" i="13"/>
  <c r="G3828" i="13"/>
  <c r="I3828" i="13" s="1"/>
  <c r="E3828" i="13"/>
  <c r="D3828" i="13"/>
  <c r="C3828" i="13"/>
  <c r="F3828" i="13" s="1"/>
  <c r="B3828" i="13"/>
  <c r="A3828" i="13"/>
  <c r="E3827" i="13"/>
  <c r="D3827" i="13"/>
  <c r="C3827" i="13"/>
  <c r="F3827" i="13" s="1"/>
  <c r="G3827" i="13" s="1"/>
  <c r="J3827" i="13" s="1"/>
  <c r="B3827" i="13"/>
  <c r="A3827" i="13"/>
  <c r="E3826" i="13"/>
  <c r="D3826" i="13"/>
  <c r="C3826" i="13"/>
  <c r="F3826" i="13" s="1"/>
  <c r="G3826" i="13" s="1"/>
  <c r="B3826" i="13"/>
  <c r="A3826" i="13"/>
  <c r="F3825" i="13"/>
  <c r="G3825" i="13" s="1"/>
  <c r="E3825" i="13"/>
  <c r="D3825" i="13"/>
  <c r="C3825" i="13"/>
  <c r="B3825" i="13"/>
  <c r="A3825" i="13"/>
  <c r="E3824" i="13"/>
  <c r="D3824" i="13"/>
  <c r="C3824" i="13"/>
  <c r="F3824" i="13" s="1"/>
  <c r="G3824" i="13" s="1"/>
  <c r="H3824" i="13" s="1"/>
  <c r="B3824" i="13"/>
  <c r="A3824" i="13"/>
  <c r="E3823" i="13"/>
  <c r="D3823" i="13"/>
  <c r="C3823" i="13"/>
  <c r="F3823" i="13" s="1"/>
  <c r="G3823" i="13" s="1"/>
  <c r="B3823" i="13"/>
  <c r="A3823" i="13"/>
  <c r="F3822" i="13"/>
  <c r="G3822" i="13" s="1"/>
  <c r="J3822" i="13" s="1"/>
  <c r="E3822" i="13"/>
  <c r="D3822" i="13"/>
  <c r="C3822" i="13"/>
  <c r="B3822" i="13"/>
  <c r="A3822" i="13"/>
  <c r="E3821" i="13"/>
  <c r="D3821" i="13"/>
  <c r="C3821" i="13"/>
  <c r="F3821" i="13" s="1"/>
  <c r="G3821" i="13" s="1"/>
  <c r="B3821" i="13"/>
  <c r="A3821" i="13"/>
  <c r="E3820" i="13"/>
  <c r="D3820" i="13"/>
  <c r="C3820" i="13"/>
  <c r="F3820" i="13" s="1"/>
  <c r="G3820" i="13" s="1"/>
  <c r="B3820" i="13"/>
  <c r="A3820" i="13"/>
  <c r="E3819" i="13"/>
  <c r="D3819" i="13"/>
  <c r="C3819" i="13"/>
  <c r="F3819" i="13" s="1"/>
  <c r="G3819" i="13" s="1"/>
  <c r="B3819" i="13"/>
  <c r="A3819" i="13"/>
  <c r="E3818" i="13"/>
  <c r="D3818" i="13"/>
  <c r="C3818" i="13"/>
  <c r="F3818" i="13" s="1"/>
  <c r="G3818" i="13" s="1"/>
  <c r="I3818" i="13" s="1"/>
  <c r="B3818" i="13"/>
  <c r="A3818" i="13"/>
  <c r="E3817" i="13"/>
  <c r="D3817" i="13"/>
  <c r="C3817" i="13"/>
  <c r="F3817" i="13" s="1"/>
  <c r="G3817" i="13" s="1"/>
  <c r="B3817" i="13"/>
  <c r="A3817" i="13"/>
  <c r="E3816" i="13"/>
  <c r="D3816" i="13"/>
  <c r="C3816" i="13"/>
  <c r="F3816" i="13" s="1"/>
  <c r="G3816" i="13" s="1"/>
  <c r="B3816" i="13"/>
  <c r="A3816" i="13"/>
  <c r="G3815" i="13"/>
  <c r="H3815" i="13" s="1"/>
  <c r="F3815" i="13"/>
  <c r="E3815" i="13"/>
  <c r="D3815" i="13"/>
  <c r="C3815" i="13"/>
  <c r="B3815" i="13"/>
  <c r="A3815" i="13"/>
  <c r="E3814" i="13"/>
  <c r="D3814" i="13"/>
  <c r="C3814" i="13"/>
  <c r="F3814" i="13" s="1"/>
  <c r="G3814" i="13" s="1"/>
  <c r="B3814" i="13"/>
  <c r="A3814" i="13"/>
  <c r="E3813" i="13"/>
  <c r="D3813" i="13"/>
  <c r="C3813" i="13"/>
  <c r="F3813" i="13" s="1"/>
  <c r="G3813" i="13" s="1"/>
  <c r="J3813" i="13" s="1"/>
  <c r="B3813" i="13"/>
  <c r="A3813" i="13"/>
  <c r="F3812" i="13"/>
  <c r="G3812" i="13" s="1"/>
  <c r="E3812" i="13"/>
  <c r="D3812" i="13"/>
  <c r="C3812" i="13"/>
  <c r="B3812" i="13"/>
  <c r="A3812" i="13"/>
  <c r="G3811" i="13"/>
  <c r="E3811" i="13"/>
  <c r="D3811" i="13"/>
  <c r="C3811" i="13"/>
  <c r="F3811" i="13" s="1"/>
  <c r="B3811" i="13"/>
  <c r="A3811" i="13"/>
  <c r="H3810" i="13"/>
  <c r="G3810" i="13"/>
  <c r="E3810" i="13"/>
  <c r="D3810" i="13"/>
  <c r="C3810" i="13"/>
  <c r="F3810" i="13" s="1"/>
  <c r="B3810" i="13"/>
  <c r="A3810" i="13"/>
  <c r="E3809" i="13"/>
  <c r="D3809" i="13"/>
  <c r="C3809" i="13"/>
  <c r="F3809" i="13" s="1"/>
  <c r="G3809" i="13" s="1"/>
  <c r="J3809" i="13" s="1"/>
  <c r="B3809" i="13"/>
  <c r="A3809" i="13"/>
  <c r="E3808" i="13"/>
  <c r="D3808" i="13"/>
  <c r="C3808" i="13"/>
  <c r="F3808" i="13" s="1"/>
  <c r="G3808" i="13" s="1"/>
  <c r="B3808" i="13"/>
  <c r="A3808" i="13"/>
  <c r="F3807" i="13"/>
  <c r="G3807" i="13" s="1"/>
  <c r="I3807" i="13" s="1"/>
  <c r="E3807" i="13"/>
  <c r="D3807" i="13"/>
  <c r="C3807" i="13"/>
  <c r="B3807" i="13"/>
  <c r="A3807" i="13"/>
  <c r="J3806" i="13"/>
  <c r="I3806" i="13"/>
  <c r="E3806" i="13"/>
  <c r="D3806" i="13"/>
  <c r="C3806" i="13"/>
  <c r="F3806" i="13" s="1"/>
  <c r="G3806" i="13" s="1"/>
  <c r="H3806" i="13" s="1"/>
  <c r="B3806" i="13"/>
  <c r="A3806" i="13"/>
  <c r="E3805" i="13"/>
  <c r="D3805" i="13"/>
  <c r="C3805" i="13"/>
  <c r="F3805" i="13" s="1"/>
  <c r="G3805" i="13" s="1"/>
  <c r="B3805" i="13"/>
  <c r="A3805" i="13"/>
  <c r="E3804" i="13"/>
  <c r="D3804" i="13"/>
  <c r="C3804" i="13"/>
  <c r="F3804" i="13" s="1"/>
  <c r="G3804" i="13" s="1"/>
  <c r="B3804" i="13"/>
  <c r="A3804" i="13"/>
  <c r="J3803" i="13"/>
  <c r="E3803" i="13"/>
  <c r="D3803" i="13"/>
  <c r="C3803" i="13"/>
  <c r="F3803" i="13" s="1"/>
  <c r="G3803" i="13" s="1"/>
  <c r="B3803" i="13"/>
  <c r="A3803" i="13"/>
  <c r="E3802" i="13"/>
  <c r="D3802" i="13"/>
  <c r="C3802" i="13"/>
  <c r="F3802" i="13" s="1"/>
  <c r="G3802" i="13" s="1"/>
  <c r="J3802" i="13" s="1"/>
  <c r="B3802" i="13"/>
  <c r="A3802" i="13"/>
  <c r="E3801" i="13"/>
  <c r="D3801" i="13"/>
  <c r="C3801" i="13"/>
  <c r="F3801" i="13" s="1"/>
  <c r="G3801" i="13" s="1"/>
  <c r="H3801" i="13" s="1"/>
  <c r="B3801" i="13"/>
  <c r="A3801" i="13"/>
  <c r="F3800" i="13"/>
  <c r="G3800" i="13" s="1"/>
  <c r="E3800" i="13"/>
  <c r="D3800" i="13"/>
  <c r="C3800" i="13"/>
  <c r="B3800" i="13"/>
  <c r="A3800" i="13"/>
  <c r="E3799" i="13"/>
  <c r="D3799" i="13"/>
  <c r="C3799" i="13"/>
  <c r="F3799" i="13" s="1"/>
  <c r="G3799" i="13" s="1"/>
  <c r="J3799" i="13" s="1"/>
  <c r="B3799" i="13"/>
  <c r="A3799" i="13"/>
  <c r="E3798" i="13"/>
  <c r="D3798" i="13"/>
  <c r="C3798" i="13"/>
  <c r="F3798" i="13" s="1"/>
  <c r="G3798" i="13" s="1"/>
  <c r="B3798" i="13"/>
  <c r="A3798" i="13"/>
  <c r="F3797" i="13"/>
  <c r="G3797" i="13" s="1"/>
  <c r="E3797" i="13"/>
  <c r="D3797" i="13"/>
  <c r="C3797" i="13"/>
  <c r="B3797" i="13"/>
  <c r="A3797" i="13"/>
  <c r="F3796" i="13"/>
  <c r="G3796" i="13" s="1"/>
  <c r="E3796" i="13"/>
  <c r="D3796" i="13"/>
  <c r="C3796" i="13"/>
  <c r="B3796" i="13"/>
  <c r="A3796" i="13"/>
  <c r="E3795" i="13"/>
  <c r="D3795" i="13"/>
  <c r="C3795" i="13"/>
  <c r="F3795" i="13" s="1"/>
  <c r="G3795" i="13" s="1"/>
  <c r="B3795" i="13"/>
  <c r="A3795" i="13"/>
  <c r="E3794" i="13"/>
  <c r="D3794" i="13"/>
  <c r="C3794" i="13"/>
  <c r="F3794" i="13" s="1"/>
  <c r="G3794" i="13" s="1"/>
  <c r="B3794" i="13"/>
  <c r="A3794" i="13"/>
  <c r="F3793" i="13"/>
  <c r="G3793" i="13" s="1"/>
  <c r="E3793" i="13"/>
  <c r="D3793" i="13"/>
  <c r="C3793" i="13"/>
  <c r="B3793" i="13"/>
  <c r="A3793" i="13"/>
  <c r="E3792" i="13"/>
  <c r="D3792" i="13"/>
  <c r="C3792" i="13"/>
  <c r="F3792" i="13" s="1"/>
  <c r="G3792" i="13" s="1"/>
  <c r="B3792" i="13"/>
  <c r="A3792" i="13"/>
  <c r="E3791" i="13"/>
  <c r="D3791" i="13"/>
  <c r="C3791" i="13"/>
  <c r="F3791" i="13" s="1"/>
  <c r="G3791" i="13" s="1"/>
  <c r="B3791" i="13"/>
  <c r="A3791" i="13"/>
  <c r="F3790" i="13"/>
  <c r="G3790" i="13" s="1"/>
  <c r="E3790" i="13"/>
  <c r="D3790" i="13"/>
  <c r="C3790" i="13"/>
  <c r="B3790" i="13"/>
  <c r="A3790" i="13"/>
  <c r="E3789" i="13"/>
  <c r="D3789" i="13"/>
  <c r="C3789" i="13"/>
  <c r="F3789" i="13" s="1"/>
  <c r="G3789" i="13" s="1"/>
  <c r="I3789" i="13" s="1"/>
  <c r="B3789" i="13"/>
  <c r="A3789" i="13"/>
  <c r="E3788" i="13"/>
  <c r="D3788" i="13"/>
  <c r="C3788" i="13"/>
  <c r="F3788" i="13" s="1"/>
  <c r="G3788" i="13" s="1"/>
  <c r="I3788" i="13" s="1"/>
  <c r="B3788" i="13"/>
  <c r="A3788" i="13"/>
  <c r="G3787" i="13"/>
  <c r="H3787" i="13" s="1"/>
  <c r="E3787" i="13"/>
  <c r="D3787" i="13"/>
  <c r="C3787" i="13"/>
  <c r="F3787" i="13" s="1"/>
  <c r="B3787" i="13"/>
  <c r="A3787" i="13"/>
  <c r="E3786" i="13"/>
  <c r="D3786" i="13"/>
  <c r="C3786" i="13"/>
  <c r="F3786" i="13" s="1"/>
  <c r="G3786" i="13" s="1"/>
  <c r="B3786" i="13"/>
  <c r="A3786" i="13"/>
  <c r="E3785" i="13"/>
  <c r="D3785" i="13"/>
  <c r="C3785" i="13"/>
  <c r="F3785" i="13" s="1"/>
  <c r="G3785" i="13" s="1"/>
  <c r="J3785" i="13" s="1"/>
  <c r="B3785" i="13"/>
  <c r="A3785" i="13"/>
  <c r="E3784" i="13"/>
  <c r="D3784" i="13"/>
  <c r="C3784" i="13"/>
  <c r="F3784" i="13" s="1"/>
  <c r="G3784" i="13" s="1"/>
  <c r="B3784" i="13"/>
  <c r="A3784" i="13"/>
  <c r="E3783" i="13"/>
  <c r="D3783" i="13"/>
  <c r="C3783" i="13"/>
  <c r="F3783" i="13" s="1"/>
  <c r="G3783" i="13" s="1"/>
  <c r="B3783" i="13"/>
  <c r="A3783" i="13"/>
  <c r="G3782" i="13"/>
  <c r="E3782" i="13"/>
  <c r="D3782" i="13"/>
  <c r="C3782" i="13"/>
  <c r="F3782" i="13" s="1"/>
  <c r="B3782" i="13"/>
  <c r="A3782" i="13"/>
  <c r="J3781" i="13"/>
  <c r="E3781" i="13"/>
  <c r="D3781" i="13"/>
  <c r="C3781" i="13"/>
  <c r="F3781" i="13" s="1"/>
  <c r="G3781" i="13" s="1"/>
  <c r="B3781" i="13"/>
  <c r="A3781" i="13"/>
  <c r="E3780" i="13"/>
  <c r="D3780" i="13"/>
  <c r="C3780" i="13"/>
  <c r="F3780" i="13" s="1"/>
  <c r="G3780" i="13" s="1"/>
  <c r="B3780" i="13"/>
  <c r="A3780" i="13"/>
  <c r="J3779" i="13"/>
  <c r="G3779" i="13"/>
  <c r="H3779" i="13" s="1"/>
  <c r="E3779" i="13"/>
  <c r="D3779" i="13"/>
  <c r="C3779" i="13"/>
  <c r="F3779" i="13" s="1"/>
  <c r="B3779" i="13"/>
  <c r="A3779" i="13"/>
  <c r="G3778" i="13"/>
  <c r="E3778" i="13"/>
  <c r="D3778" i="13"/>
  <c r="C3778" i="13"/>
  <c r="F3778" i="13" s="1"/>
  <c r="B3778" i="13"/>
  <c r="A3778" i="13"/>
  <c r="E3777" i="13"/>
  <c r="D3777" i="13"/>
  <c r="C3777" i="13"/>
  <c r="F3777" i="13" s="1"/>
  <c r="G3777" i="13" s="1"/>
  <c r="J3777" i="13" s="1"/>
  <c r="B3777" i="13"/>
  <c r="A3777" i="13"/>
  <c r="E3776" i="13"/>
  <c r="D3776" i="13"/>
  <c r="C3776" i="13"/>
  <c r="F3776" i="13" s="1"/>
  <c r="G3776" i="13" s="1"/>
  <c r="B3776" i="13"/>
  <c r="A3776" i="13"/>
  <c r="E3775" i="13"/>
  <c r="D3775" i="13"/>
  <c r="C3775" i="13"/>
  <c r="F3775" i="13" s="1"/>
  <c r="G3775" i="13" s="1"/>
  <c r="B3775" i="13"/>
  <c r="A3775" i="13"/>
  <c r="E3774" i="13"/>
  <c r="D3774" i="13"/>
  <c r="C3774" i="13"/>
  <c r="F3774" i="13" s="1"/>
  <c r="G3774" i="13" s="1"/>
  <c r="B3774" i="13"/>
  <c r="A3774" i="13"/>
  <c r="E3773" i="13"/>
  <c r="D3773" i="13"/>
  <c r="C3773" i="13"/>
  <c r="F3773" i="13" s="1"/>
  <c r="G3773" i="13" s="1"/>
  <c r="B3773" i="13"/>
  <c r="A3773" i="13"/>
  <c r="E3772" i="13"/>
  <c r="D3772" i="13"/>
  <c r="C3772" i="13"/>
  <c r="F3772" i="13" s="1"/>
  <c r="G3772" i="13" s="1"/>
  <c r="I3772" i="13" s="1"/>
  <c r="B3772" i="13"/>
  <c r="A3772" i="13"/>
  <c r="E3771" i="13"/>
  <c r="D3771" i="13"/>
  <c r="C3771" i="13"/>
  <c r="F3771" i="13" s="1"/>
  <c r="G3771" i="13" s="1"/>
  <c r="B3771" i="13"/>
  <c r="A3771" i="13"/>
  <c r="E3770" i="13"/>
  <c r="D3770" i="13"/>
  <c r="C3770" i="13"/>
  <c r="F3770" i="13" s="1"/>
  <c r="G3770" i="13" s="1"/>
  <c r="B3770" i="13"/>
  <c r="A3770" i="13"/>
  <c r="F3769" i="13"/>
  <c r="G3769" i="13" s="1"/>
  <c r="J3769" i="13" s="1"/>
  <c r="E3769" i="13"/>
  <c r="D3769" i="13"/>
  <c r="C3769" i="13"/>
  <c r="B3769" i="13"/>
  <c r="A3769" i="13"/>
  <c r="E3768" i="13"/>
  <c r="D3768" i="13"/>
  <c r="C3768" i="13"/>
  <c r="F3768" i="13" s="1"/>
  <c r="G3768" i="13" s="1"/>
  <c r="B3768" i="13"/>
  <c r="A3768" i="13"/>
  <c r="E3767" i="13"/>
  <c r="D3767" i="13"/>
  <c r="C3767" i="13"/>
  <c r="F3767" i="13" s="1"/>
  <c r="G3767" i="13" s="1"/>
  <c r="B3767" i="13"/>
  <c r="A3767" i="13"/>
  <c r="G3766" i="13"/>
  <c r="E3766" i="13"/>
  <c r="D3766" i="13"/>
  <c r="C3766" i="13"/>
  <c r="F3766" i="13" s="1"/>
  <c r="B3766" i="13"/>
  <c r="A3766" i="13"/>
  <c r="F3765" i="13"/>
  <c r="G3765" i="13" s="1"/>
  <c r="E3765" i="13"/>
  <c r="D3765" i="13"/>
  <c r="C3765" i="13"/>
  <c r="B3765" i="13"/>
  <c r="A3765" i="13"/>
  <c r="E3764" i="13"/>
  <c r="D3764" i="13"/>
  <c r="C3764" i="13"/>
  <c r="F3764" i="13" s="1"/>
  <c r="G3764" i="13" s="1"/>
  <c r="B3764" i="13"/>
  <c r="A3764" i="13"/>
  <c r="E3763" i="13"/>
  <c r="D3763" i="13"/>
  <c r="C3763" i="13"/>
  <c r="F3763" i="13" s="1"/>
  <c r="G3763" i="13" s="1"/>
  <c r="B3763" i="13"/>
  <c r="A3763" i="13"/>
  <c r="G3762" i="13"/>
  <c r="E3762" i="13"/>
  <c r="D3762" i="13"/>
  <c r="C3762" i="13"/>
  <c r="F3762" i="13" s="1"/>
  <c r="B3762" i="13"/>
  <c r="A3762" i="13"/>
  <c r="E3761" i="13"/>
  <c r="D3761" i="13"/>
  <c r="C3761" i="13"/>
  <c r="F3761" i="13" s="1"/>
  <c r="G3761" i="13" s="1"/>
  <c r="B3761" i="13"/>
  <c r="A3761" i="13"/>
  <c r="E3760" i="13"/>
  <c r="D3760" i="13"/>
  <c r="C3760" i="13"/>
  <c r="F3760" i="13" s="1"/>
  <c r="G3760" i="13" s="1"/>
  <c r="B3760" i="13"/>
  <c r="A3760" i="13"/>
  <c r="I3759" i="13"/>
  <c r="E3759" i="13"/>
  <c r="D3759" i="13"/>
  <c r="C3759" i="13"/>
  <c r="F3759" i="13" s="1"/>
  <c r="G3759" i="13" s="1"/>
  <c r="B3759" i="13"/>
  <c r="A3759" i="13"/>
  <c r="E3758" i="13"/>
  <c r="D3758" i="13"/>
  <c r="C3758" i="13"/>
  <c r="F3758" i="13" s="1"/>
  <c r="G3758" i="13" s="1"/>
  <c r="B3758" i="13"/>
  <c r="A3758" i="13"/>
  <c r="E3757" i="13"/>
  <c r="D3757" i="13"/>
  <c r="C3757" i="13"/>
  <c r="F3757" i="13" s="1"/>
  <c r="G3757" i="13" s="1"/>
  <c r="B3757" i="13"/>
  <c r="A3757" i="13"/>
  <c r="E3756" i="13"/>
  <c r="D3756" i="13"/>
  <c r="C3756" i="13"/>
  <c r="F3756" i="13" s="1"/>
  <c r="G3756" i="13" s="1"/>
  <c r="B3756" i="13"/>
  <c r="A3756" i="13"/>
  <c r="E3755" i="13"/>
  <c r="D3755" i="13"/>
  <c r="C3755" i="13"/>
  <c r="F3755" i="13" s="1"/>
  <c r="G3755" i="13" s="1"/>
  <c r="B3755" i="13"/>
  <c r="A3755" i="13"/>
  <c r="J3754" i="13"/>
  <c r="E3754" i="13"/>
  <c r="D3754" i="13"/>
  <c r="C3754" i="13"/>
  <c r="F3754" i="13" s="1"/>
  <c r="G3754" i="13" s="1"/>
  <c r="H3754" i="13" s="1"/>
  <c r="B3754" i="13"/>
  <c r="A3754" i="13"/>
  <c r="E3753" i="13"/>
  <c r="D3753" i="13"/>
  <c r="C3753" i="13"/>
  <c r="F3753" i="13" s="1"/>
  <c r="G3753" i="13" s="1"/>
  <c r="B3753" i="13"/>
  <c r="A3753" i="13"/>
  <c r="E3752" i="13"/>
  <c r="D3752" i="13"/>
  <c r="C3752" i="13"/>
  <c r="F3752" i="13" s="1"/>
  <c r="G3752" i="13" s="1"/>
  <c r="B3752" i="13"/>
  <c r="A3752" i="13"/>
  <c r="E3751" i="13"/>
  <c r="D3751" i="13"/>
  <c r="C3751" i="13"/>
  <c r="F3751" i="13" s="1"/>
  <c r="G3751" i="13" s="1"/>
  <c r="H3751" i="13" s="1"/>
  <c r="B3751" i="13"/>
  <c r="A3751" i="13"/>
  <c r="E3750" i="13"/>
  <c r="D3750" i="13"/>
  <c r="C3750" i="13"/>
  <c r="F3750" i="13" s="1"/>
  <c r="G3750" i="13" s="1"/>
  <c r="B3750" i="13"/>
  <c r="A3750" i="13"/>
  <c r="E3749" i="13"/>
  <c r="D3749" i="13"/>
  <c r="C3749" i="13"/>
  <c r="F3749" i="13" s="1"/>
  <c r="G3749" i="13" s="1"/>
  <c r="B3749" i="13"/>
  <c r="A3749" i="13"/>
  <c r="E3748" i="13"/>
  <c r="D3748" i="13"/>
  <c r="C3748" i="13"/>
  <c r="F3748" i="13" s="1"/>
  <c r="G3748" i="13" s="1"/>
  <c r="B3748" i="13"/>
  <c r="A3748" i="13"/>
  <c r="G3747" i="13"/>
  <c r="E3747" i="13"/>
  <c r="D3747" i="13"/>
  <c r="C3747" i="13"/>
  <c r="F3747" i="13" s="1"/>
  <c r="B3747" i="13"/>
  <c r="A3747" i="13"/>
  <c r="G3746" i="13"/>
  <c r="I3746" i="13" s="1"/>
  <c r="E3746" i="13"/>
  <c r="D3746" i="13"/>
  <c r="C3746" i="13"/>
  <c r="F3746" i="13" s="1"/>
  <c r="B3746" i="13"/>
  <c r="A3746" i="13"/>
  <c r="F3745" i="13"/>
  <c r="G3745" i="13" s="1"/>
  <c r="J3745" i="13" s="1"/>
  <c r="E3745" i="13"/>
  <c r="D3745" i="13"/>
  <c r="C3745" i="13"/>
  <c r="B3745" i="13"/>
  <c r="A3745" i="13"/>
  <c r="E3744" i="13"/>
  <c r="D3744" i="13"/>
  <c r="C3744" i="13"/>
  <c r="F3744" i="13" s="1"/>
  <c r="G3744" i="13" s="1"/>
  <c r="B3744" i="13"/>
  <c r="A3744" i="13"/>
  <c r="E3743" i="13"/>
  <c r="D3743" i="13"/>
  <c r="C3743" i="13"/>
  <c r="F3743" i="13" s="1"/>
  <c r="G3743" i="13" s="1"/>
  <c r="J3743" i="13" s="1"/>
  <c r="B3743" i="13"/>
  <c r="A3743" i="13"/>
  <c r="E3742" i="13"/>
  <c r="D3742" i="13"/>
  <c r="C3742" i="13"/>
  <c r="F3742" i="13" s="1"/>
  <c r="G3742" i="13" s="1"/>
  <c r="B3742" i="13"/>
  <c r="A3742" i="13"/>
  <c r="E3741" i="13"/>
  <c r="D3741" i="13"/>
  <c r="C3741" i="13"/>
  <c r="F3741" i="13" s="1"/>
  <c r="G3741" i="13" s="1"/>
  <c r="B3741" i="13"/>
  <c r="A3741" i="13"/>
  <c r="E3740" i="13"/>
  <c r="D3740" i="13"/>
  <c r="C3740" i="13"/>
  <c r="F3740" i="13" s="1"/>
  <c r="G3740" i="13" s="1"/>
  <c r="I3740" i="13" s="1"/>
  <c r="B3740" i="13"/>
  <c r="A3740" i="13"/>
  <c r="E3739" i="13"/>
  <c r="D3739" i="13"/>
  <c r="C3739" i="13"/>
  <c r="F3739" i="13" s="1"/>
  <c r="G3739" i="13" s="1"/>
  <c r="B3739" i="13"/>
  <c r="A3739" i="13"/>
  <c r="E3738" i="13"/>
  <c r="D3738" i="13"/>
  <c r="C3738" i="13"/>
  <c r="F3738" i="13" s="1"/>
  <c r="G3738" i="13" s="1"/>
  <c r="B3738" i="13"/>
  <c r="A3738" i="13"/>
  <c r="E3737" i="13"/>
  <c r="D3737" i="13"/>
  <c r="C3737" i="13"/>
  <c r="F3737" i="13" s="1"/>
  <c r="G3737" i="13" s="1"/>
  <c r="J3737" i="13" s="1"/>
  <c r="B3737" i="13"/>
  <c r="A3737" i="13"/>
  <c r="I3736" i="13"/>
  <c r="E3736" i="13"/>
  <c r="D3736" i="13"/>
  <c r="C3736" i="13"/>
  <c r="F3736" i="13" s="1"/>
  <c r="G3736" i="13" s="1"/>
  <c r="B3736" i="13"/>
  <c r="A3736" i="13"/>
  <c r="J3735" i="13"/>
  <c r="E3735" i="13"/>
  <c r="D3735" i="13"/>
  <c r="C3735" i="13"/>
  <c r="F3735" i="13" s="1"/>
  <c r="G3735" i="13" s="1"/>
  <c r="B3735" i="13"/>
  <c r="A3735" i="13"/>
  <c r="E3734" i="13"/>
  <c r="D3734" i="13"/>
  <c r="C3734" i="13"/>
  <c r="F3734" i="13" s="1"/>
  <c r="G3734" i="13" s="1"/>
  <c r="B3734" i="13"/>
  <c r="A3734" i="13"/>
  <c r="E3733" i="13"/>
  <c r="D3733" i="13"/>
  <c r="C3733" i="13"/>
  <c r="F3733" i="13" s="1"/>
  <c r="G3733" i="13" s="1"/>
  <c r="B3733" i="13"/>
  <c r="A3733" i="13"/>
  <c r="E3732" i="13"/>
  <c r="D3732" i="13"/>
  <c r="C3732" i="13"/>
  <c r="F3732" i="13" s="1"/>
  <c r="G3732" i="13" s="1"/>
  <c r="B3732" i="13"/>
  <c r="A3732" i="13"/>
  <c r="E3731" i="13"/>
  <c r="D3731" i="13"/>
  <c r="C3731" i="13"/>
  <c r="F3731" i="13" s="1"/>
  <c r="G3731" i="13" s="1"/>
  <c r="B3731" i="13"/>
  <c r="A3731" i="13"/>
  <c r="E3730" i="13"/>
  <c r="D3730" i="13"/>
  <c r="C3730" i="13"/>
  <c r="F3730" i="13" s="1"/>
  <c r="G3730" i="13" s="1"/>
  <c r="B3730" i="13"/>
  <c r="A3730" i="13"/>
  <c r="E3729" i="13"/>
  <c r="D3729" i="13"/>
  <c r="C3729" i="13"/>
  <c r="F3729" i="13" s="1"/>
  <c r="G3729" i="13" s="1"/>
  <c r="B3729" i="13"/>
  <c r="A3729" i="13"/>
  <c r="E3728" i="13"/>
  <c r="D3728" i="13"/>
  <c r="C3728" i="13"/>
  <c r="F3728" i="13" s="1"/>
  <c r="G3728" i="13" s="1"/>
  <c r="B3728" i="13"/>
  <c r="A3728" i="13"/>
  <c r="J3727" i="13"/>
  <c r="E3727" i="13"/>
  <c r="D3727" i="13"/>
  <c r="C3727" i="13"/>
  <c r="F3727" i="13" s="1"/>
  <c r="G3727" i="13" s="1"/>
  <c r="H3727" i="13" s="1"/>
  <c r="B3727" i="13"/>
  <c r="A3727" i="13"/>
  <c r="F3726" i="13"/>
  <c r="G3726" i="13" s="1"/>
  <c r="E3726" i="13"/>
  <c r="D3726" i="13"/>
  <c r="C3726" i="13"/>
  <c r="B3726" i="13"/>
  <c r="A3726" i="13"/>
  <c r="E3725" i="13"/>
  <c r="D3725" i="13"/>
  <c r="C3725" i="13"/>
  <c r="F3725" i="13" s="1"/>
  <c r="G3725" i="13" s="1"/>
  <c r="B3725" i="13"/>
  <c r="A3725" i="13"/>
  <c r="E3724" i="13"/>
  <c r="D3724" i="13"/>
  <c r="C3724" i="13"/>
  <c r="F3724" i="13" s="1"/>
  <c r="G3724" i="13" s="1"/>
  <c r="B3724" i="13"/>
  <c r="A3724" i="13"/>
  <c r="E3723" i="13"/>
  <c r="D3723" i="13"/>
  <c r="C3723" i="13"/>
  <c r="F3723" i="13" s="1"/>
  <c r="G3723" i="13" s="1"/>
  <c r="B3723" i="13"/>
  <c r="A3723" i="13"/>
  <c r="I3722" i="13"/>
  <c r="E3722" i="13"/>
  <c r="D3722" i="13"/>
  <c r="C3722" i="13"/>
  <c r="F3722" i="13" s="1"/>
  <c r="G3722" i="13" s="1"/>
  <c r="H3722" i="13" s="1"/>
  <c r="B3722" i="13"/>
  <c r="A3722" i="13"/>
  <c r="E3721" i="13"/>
  <c r="D3721" i="13"/>
  <c r="C3721" i="13"/>
  <c r="F3721" i="13" s="1"/>
  <c r="G3721" i="13" s="1"/>
  <c r="B3721" i="13"/>
  <c r="A3721" i="13"/>
  <c r="F3720" i="13"/>
  <c r="G3720" i="13" s="1"/>
  <c r="E3720" i="13"/>
  <c r="D3720" i="13"/>
  <c r="C3720" i="13"/>
  <c r="B3720" i="13"/>
  <c r="A3720" i="13"/>
  <c r="E3719" i="13"/>
  <c r="D3719" i="13"/>
  <c r="C3719" i="13"/>
  <c r="F3719" i="13" s="1"/>
  <c r="G3719" i="13" s="1"/>
  <c r="H3719" i="13" s="1"/>
  <c r="B3719" i="13"/>
  <c r="A3719" i="13"/>
  <c r="E3718" i="13"/>
  <c r="D3718" i="13"/>
  <c r="C3718" i="13"/>
  <c r="F3718" i="13" s="1"/>
  <c r="G3718" i="13" s="1"/>
  <c r="B3718" i="13"/>
  <c r="A3718" i="13"/>
  <c r="F3717" i="13"/>
  <c r="G3717" i="13" s="1"/>
  <c r="E3717" i="13"/>
  <c r="D3717" i="13"/>
  <c r="C3717" i="13"/>
  <c r="B3717" i="13"/>
  <c r="A3717" i="13"/>
  <c r="I3716" i="13"/>
  <c r="E3716" i="13"/>
  <c r="D3716" i="13"/>
  <c r="C3716" i="13"/>
  <c r="F3716" i="13" s="1"/>
  <c r="G3716" i="13" s="1"/>
  <c r="H3716" i="13" s="1"/>
  <c r="B3716" i="13"/>
  <c r="A3716" i="13"/>
  <c r="E3715" i="13"/>
  <c r="D3715" i="13"/>
  <c r="C3715" i="13"/>
  <c r="F3715" i="13" s="1"/>
  <c r="G3715" i="13" s="1"/>
  <c r="B3715" i="13"/>
  <c r="A3715" i="13"/>
  <c r="E3714" i="13"/>
  <c r="D3714" i="13"/>
  <c r="C3714" i="13"/>
  <c r="F3714" i="13" s="1"/>
  <c r="G3714" i="13" s="1"/>
  <c r="B3714" i="13"/>
  <c r="A3714" i="13"/>
  <c r="E3713" i="13"/>
  <c r="D3713" i="13"/>
  <c r="C3713" i="13"/>
  <c r="F3713" i="13" s="1"/>
  <c r="G3713" i="13" s="1"/>
  <c r="B3713" i="13"/>
  <c r="A3713" i="13"/>
  <c r="I3712" i="13"/>
  <c r="E3712" i="13"/>
  <c r="D3712" i="13"/>
  <c r="C3712" i="13"/>
  <c r="F3712" i="13" s="1"/>
  <c r="G3712" i="13" s="1"/>
  <c r="J3712" i="13" s="1"/>
  <c r="B3712" i="13"/>
  <c r="A3712" i="13"/>
  <c r="E3711" i="13"/>
  <c r="D3711" i="13"/>
  <c r="C3711" i="13"/>
  <c r="F3711" i="13" s="1"/>
  <c r="G3711" i="13" s="1"/>
  <c r="J3711" i="13" s="1"/>
  <c r="B3711" i="13"/>
  <c r="A3711" i="13"/>
  <c r="E3710" i="13"/>
  <c r="D3710" i="13"/>
  <c r="C3710" i="13"/>
  <c r="F3710" i="13" s="1"/>
  <c r="G3710" i="13" s="1"/>
  <c r="B3710" i="13"/>
  <c r="A3710" i="13"/>
  <c r="E3709" i="13"/>
  <c r="D3709" i="13"/>
  <c r="C3709" i="13"/>
  <c r="F3709" i="13" s="1"/>
  <c r="G3709" i="13" s="1"/>
  <c r="B3709" i="13"/>
  <c r="A3709" i="13"/>
  <c r="E3708" i="13"/>
  <c r="D3708" i="13"/>
  <c r="C3708" i="13"/>
  <c r="F3708" i="13" s="1"/>
  <c r="G3708" i="13" s="1"/>
  <c r="I3708" i="13" s="1"/>
  <c r="B3708" i="13"/>
  <c r="A3708" i="13"/>
  <c r="E3707" i="13"/>
  <c r="D3707" i="13"/>
  <c r="C3707" i="13"/>
  <c r="F3707" i="13" s="1"/>
  <c r="G3707" i="13" s="1"/>
  <c r="B3707" i="13"/>
  <c r="A3707" i="13"/>
  <c r="H3706" i="13"/>
  <c r="E3706" i="13"/>
  <c r="D3706" i="13"/>
  <c r="C3706" i="13"/>
  <c r="F3706" i="13" s="1"/>
  <c r="G3706" i="13" s="1"/>
  <c r="J3706" i="13" s="1"/>
  <c r="B3706" i="13"/>
  <c r="A3706" i="13"/>
  <c r="F3705" i="13"/>
  <c r="G3705" i="13" s="1"/>
  <c r="J3705" i="13" s="1"/>
  <c r="E3705" i="13"/>
  <c r="D3705" i="13"/>
  <c r="C3705" i="13"/>
  <c r="B3705" i="13"/>
  <c r="A3705" i="13"/>
  <c r="E3704" i="13"/>
  <c r="D3704" i="13"/>
  <c r="C3704" i="13"/>
  <c r="F3704" i="13" s="1"/>
  <c r="G3704" i="13" s="1"/>
  <c r="B3704" i="13"/>
  <c r="A3704" i="13"/>
  <c r="E3703" i="13"/>
  <c r="D3703" i="13"/>
  <c r="C3703" i="13"/>
  <c r="F3703" i="13" s="1"/>
  <c r="G3703" i="13" s="1"/>
  <c r="I3703" i="13" s="1"/>
  <c r="B3703" i="13"/>
  <c r="A3703" i="13"/>
  <c r="F3702" i="13"/>
  <c r="G3702" i="13" s="1"/>
  <c r="E3702" i="13"/>
  <c r="D3702" i="13"/>
  <c r="C3702" i="13"/>
  <c r="B3702" i="13"/>
  <c r="A3702" i="13"/>
  <c r="E3701" i="13"/>
  <c r="D3701" i="13"/>
  <c r="C3701" i="13"/>
  <c r="F3701" i="13" s="1"/>
  <c r="G3701" i="13" s="1"/>
  <c r="B3701" i="13"/>
  <c r="A3701" i="13"/>
  <c r="E3700" i="13"/>
  <c r="D3700" i="13"/>
  <c r="C3700" i="13"/>
  <c r="F3700" i="13" s="1"/>
  <c r="G3700" i="13" s="1"/>
  <c r="B3700" i="13"/>
  <c r="A3700" i="13"/>
  <c r="F3699" i="13"/>
  <c r="G3699" i="13" s="1"/>
  <c r="H3699" i="13" s="1"/>
  <c r="E3699" i="13"/>
  <c r="D3699" i="13"/>
  <c r="C3699" i="13"/>
  <c r="B3699" i="13"/>
  <c r="A3699" i="13"/>
  <c r="G3698" i="13"/>
  <c r="E3698" i="13"/>
  <c r="D3698" i="13"/>
  <c r="C3698" i="13"/>
  <c r="F3698" i="13" s="1"/>
  <c r="B3698" i="13"/>
  <c r="A3698" i="13"/>
  <c r="E3697" i="13"/>
  <c r="D3697" i="13"/>
  <c r="C3697" i="13"/>
  <c r="F3697" i="13" s="1"/>
  <c r="G3697" i="13" s="1"/>
  <c r="B3697" i="13"/>
  <c r="A3697" i="13"/>
  <c r="E3696" i="13"/>
  <c r="D3696" i="13"/>
  <c r="C3696" i="13"/>
  <c r="F3696" i="13" s="1"/>
  <c r="G3696" i="13" s="1"/>
  <c r="B3696" i="13"/>
  <c r="A3696" i="13"/>
  <c r="I3695" i="13"/>
  <c r="E3695" i="13"/>
  <c r="D3695" i="13"/>
  <c r="C3695" i="13"/>
  <c r="F3695" i="13" s="1"/>
  <c r="G3695" i="13" s="1"/>
  <c r="H3695" i="13" s="1"/>
  <c r="B3695" i="13"/>
  <c r="A3695" i="13"/>
  <c r="E3694" i="13"/>
  <c r="D3694" i="13"/>
  <c r="C3694" i="13"/>
  <c r="F3694" i="13" s="1"/>
  <c r="G3694" i="13" s="1"/>
  <c r="B3694" i="13"/>
  <c r="A3694" i="13"/>
  <c r="F3693" i="13"/>
  <c r="G3693" i="13" s="1"/>
  <c r="I3693" i="13" s="1"/>
  <c r="E3693" i="13"/>
  <c r="D3693" i="13"/>
  <c r="C3693" i="13"/>
  <c r="B3693" i="13"/>
  <c r="A3693" i="13"/>
  <c r="E3692" i="13"/>
  <c r="D3692" i="13"/>
  <c r="C3692" i="13"/>
  <c r="F3692" i="13" s="1"/>
  <c r="G3692" i="13" s="1"/>
  <c r="B3692" i="13"/>
  <c r="A3692" i="13"/>
  <c r="E3691" i="13"/>
  <c r="D3691" i="13"/>
  <c r="C3691" i="13"/>
  <c r="F3691" i="13" s="1"/>
  <c r="G3691" i="13" s="1"/>
  <c r="B3691" i="13"/>
  <c r="A3691" i="13"/>
  <c r="E3690" i="13"/>
  <c r="D3690" i="13"/>
  <c r="C3690" i="13"/>
  <c r="F3690" i="13" s="1"/>
  <c r="G3690" i="13" s="1"/>
  <c r="B3690" i="13"/>
  <c r="A3690" i="13"/>
  <c r="E3689" i="13"/>
  <c r="D3689" i="13"/>
  <c r="C3689" i="13"/>
  <c r="F3689" i="13" s="1"/>
  <c r="G3689" i="13" s="1"/>
  <c r="B3689" i="13"/>
  <c r="A3689" i="13"/>
  <c r="E3688" i="13"/>
  <c r="D3688" i="13"/>
  <c r="C3688" i="13"/>
  <c r="F3688" i="13" s="1"/>
  <c r="G3688" i="13" s="1"/>
  <c r="J3688" i="13" s="1"/>
  <c r="B3688" i="13"/>
  <c r="A3688" i="13"/>
  <c r="E3687" i="13"/>
  <c r="D3687" i="13"/>
  <c r="C3687" i="13"/>
  <c r="F3687" i="13" s="1"/>
  <c r="G3687" i="13" s="1"/>
  <c r="I3687" i="13" s="1"/>
  <c r="B3687" i="13"/>
  <c r="A3687" i="13"/>
  <c r="E3686" i="13"/>
  <c r="D3686" i="13"/>
  <c r="C3686" i="13"/>
  <c r="F3686" i="13" s="1"/>
  <c r="G3686" i="13" s="1"/>
  <c r="B3686" i="13"/>
  <c r="A3686" i="13"/>
  <c r="E3685" i="13"/>
  <c r="D3685" i="13"/>
  <c r="C3685" i="13"/>
  <c r="F3685" i="13" s="1"/>
  <c r="G3685" i="13" s="1"/>
  <c r="B3685" i="13"/>
  <c r="A3685" i="13"/>
  <c r="J3684" i="13"/>
  <c r="E3684" i="13"/>
  <c r="D3684" i="13"/>
  <c r="C3684" i="13"/>
  <c r="F3684" i="13" s="1"/>
  <c r="G3684" i="13" s="1"/>
  <c r="B3684" i="13"/>
  <c r="A3684" i="13"/>
  <c r="E3683" i="13"/>
  <c r="D3683" i="13"/>
  <c r="C3683" i="13"/>
  <c r="F3683" i="13" s="1"/>
  <c r="G3683" i="13" s="1"/>
  <c r="B3683" i="13"/>
  <c r="A3683" i="13"/>
  <c r="E3682" i="13"/>
  <c r="D3682" i="13"/>
  <c r="C3682" i="13"/>
  <c r="F3682" i="13" s="1"/>
  <c r="G3682" i="13" s="1"/>
  <c r="I3682" i="13" s="1"/>
  <c r="B3682" i="13"/>
  <c r="A3682" i="13"/>
  <c r="F3681" i="13"/>
  <c r="G3681" i="13" s="1"/>
  <c r="E3681" i="13"/>
  <c r="D3681" i="13"/>
  <c r="C3681" i="13"/>
  <c r="B3681" i="13"/>
  <c r="A3681" i="13"/>
  <c r="E3680" i="13"/>
  <c r="D3680" i="13"/>
  <c r="C3680" i="13"/>
  <c r="F3680" i="13" s="1"/>
  <c r="G3680" i="13" s="1"/>
  <c r="J3680" i="13" s="1"/>
  <c r="B3680" i="13"/>
  <c r="A3680" i="13"/>
  <c r="E3679" i="13"/>
  <c r="D3679" i="13"/>
  <c r="C3679" i="13"/>
  <c r="F3679" i="13" s="1"/>
  <c r="G3679" i="13" s="1"/>
  <c r="B3679" i="13"/>
  <c r="A3679" i="13"/>
  <c r="E3678" i="13"/>
  <c r="D3678" i="13"/>
  <c r="C3678" i="13"/>
  <c r="F3678" i="13" s="1"/>
  <c r="G3678" i="13" s="1"/>
  <c r="B3678" i="13"/>
  <c r="A3678" i="13"/>
  <c r="E3677" i="13"/>
  <c r="D3677" i="13"/>
  <c r="C3677" i="13"/>
  <c r="F3677" i="13" s="1"/>
  <c r="G3677" i="13" s="1"/>
  <c r="I3677" i="13" s="1"/>
  <c r="B3677" i="13"/>
  <c r="A3677" i="13"/>
  <c r="E3676" i="13"/>
  <c r="D3676" i="13"/>
  <c r="C3676" i="13"/>
  <c r="F3676" i="13" s="1"/>
  <c r="G3676" i="13" s="1"/>
  <c r="B3676" i="13"/>
  <c r="A3676" i="13"/>
  <c r="E3675" i="13"/>
  <c r="D3675" i="13"/>
  <c r="C3675" i="13"/>
  <c r="F3675" i="13" s="1"/>
  <c r="G3675" i="13" s="1"/>
  <c r="H3675" i="13" s="1"/>
  <c r="B3675" i="13"/>
  <c r="A3675" i="13"/>
  <c r="E3674" i="13"/>
  <c r="D3674" i="13"/>
  <c r="C3674" i="13"/>
  <c r="F3674" i="13" s="1"/>
  <c r="G3674" i="13" s="1"/>
  <c r="J3674" i="13" s="1"/>
  <c r="B3674" i="13"/>
  <c r="A3674" i="13"/>
  <c r="E3673" i="13"/>
  <c r="D3673" i="13"/>
  <c r="C3673" i="13"/>
  <c r="F3673" i="13" s="1"/>
  <c r="G3673" i="13" s="1"/>
  <c r="B3673" i="13"/>
  <c r="A3673" i="13"/>
  <c r="E3672" i="13"/>
  <c r="D3672" i="13"/>
  <c r="C3672" i="13"/>
  <c r="F3672" i="13" s="1"/>
  <c r="G3672" i="13" s="1"/>
  <c r="B3672" i="13"/>
  <c r="A3672" i="13"/>
  <c r="E3671" i="13"/>
  <c r="D3671" i="13"/>
  <c r="C3671" i="13"/>
  <c r="F3671" i="13" s="1"/>
  <c r="G3671" i="13" s="1"/>
  <c r="B3671" i="13"/>
  <c r="A3671" i="13"/>
  <c r="E3670" i="13"/>
  <c r="D3670" i="13"/>
  <c r="C3670" i="13"/>
  <c r="F3670" i="13" s="1"/>
  <c r="G3670" i="13" s="1"/>
  <c r="B3670" i="13"/>
  <c r="A3670" i="13"/>
  <c r="I3669" i="13"/>
  <c r="E3669" i="13"/>
  <c r="D3669" i="13"/>
  <c r="C3669" i="13"/>
  <c r="F3669" i="13" s="1"/>
  <c r="G3669" i="13" s="1"/>
  <c r="J3669" i="13" s="1"/>
  <c r="B3669" i="13"/>
  <c r="A3669" i="13"/>
  <c r="E3668" i="13"/>
  <c r="D3668" i="13"/>
  <c r="C3668" i="13"/>
  <c r="F3668" i="13" s="1"/>
  <c r="G3668" i="13" s="1"/>
  <c r="B3668" i="13"/>
  <c r="A3668" i="13"/>
  <c r="E3667" i="13"/>
  <c r="D3667" i="13"/>
  <c r="C3667" i="13"/>
  <c r="F3667" i="13" s="1"/>
  <c r="G3667" i="13" s="1"/>
  <c r="B3667" i="13"/>
  <c r="A3667" i="13"/>
  <c r="E3666" i="13"/>
  <c r="D3666" i="13"/>
  <c r="C3666" i="13"/>
  <c r="F3666" i="13" s="1"/>
  <c r="G3666" i="13" s="1"/>
  <c r="B3666" i="13"/>
  <c r="A3666" i="13"/>
  <c r="E3665" i="13"/>
  <c r="D3665" i="13"/>
  <c r="C3665" i="13"/>
  <c r="F3665" i="13" s="1"/>
  <c r="G3665" i="13" s="1"/>
  <c r="B3665" i="13"/>
  <c r="A3665" i="13"/>
  <c r="E3664" i="13"/>
  <c r="D3664" i="13"/>
  <c r="C3664" i="13"/>
  <c r="F3664" i="13" s="1"/>
  <c r="G3664" i="13" s="1"/>
  <c r="B3664" i="13"/>
  <c r="A3664" i="13"/>
  <c r="J3663" i="13"/>
  <c r="I3663" i="13"/>
  <c r="E3663" i="13"/>
  <c r="D3663" i="13"/>
  <c r="C3663" i="13"/>
  <c r="F3663" i="13" s="1"/>
  <c r="G3663" i="13" s="1"/>
  <c r="H3663" i="13" s="1"/>
  <c r="B3663" i="13"/>
  <c r="A3663" i="13"/>
  <c r="E3662" i="13"/>
  <c r="D3662" i="13"/>
  <c r="C3662" i="13"/>
  <c r="F3662" i="13" s="1"/>
  <c r="G3662" i="13" s="1"/>
  <c r="B3662" i="13"/>
  <c r="A3662" i="13"/>
  <c r="E3661" i="13"/>
  <c r="D3661" i="13"/>
  <c r="C3661" i="13"/>
  <c r="F3661" i="13" s="1"/>
  <c r="G3661" i="13" s="1"/>
  <c r="I3661" i="13" s="1"/>
  <c r="B3661" i="13"/>
  <c r="A3661" i="13"/>
  <c r="J3660" i="13"/>
  <c r="E3660" i="13"/>
  <c r="D3660" i="13"/>
  <c r="C3660" i="13"/>
  <c r="F3660" i="13" s="1"/>
  <c r="G3660" i="13" s="1"/>
  <c r="B3660" i="13"/>
  <c r="A3660" i="13"/>
  <c r="F3659" i="13"/>
  <c r="G3659" i="13" s="1"/>
  <c r="E3659" i="13"/>
  <c r="D3659" i="13"/>
  <c r="C3659" i="13"/>
  <c r="B3659" i="13"/>
  <c r="A3659" i="13"/>
  <c r="J3658" i="13"/>
  <c r="K3658" i="13" s="1"/>
  <c r="E3658" i="13"/>
  <c r="D3658" i="13"/>
  <c r="C3658" i="13"/>
  <c r="F3658" i="13" s="1"/>
  <c r="G3658" i="13" s="1"/>
  <c r="H3658" i="13" s="1"/>
  <c r="B3658" i="13"/>
  <c r="A3658" i="13"/>
  <c r="E3657" i="13"/>
  <c r="D3657" i="13"/>
  <c r="C3657" i="13"/>
  <c r="F3657" i="13" s="1"/>
  <c r="G3657" i="13" s="1"/>
  <c r="B3657" i="13"/>
  <c r="A3657" i="13"/>
  <c r="E3656" i="13"/>
  <c r="D3656" i="13"/>
  <c r="C3656" i="13"/>
  <c r="F3656" i="13" s="1"/>
  <c r="G3656" i="13" s="1"/>
  <c r="B3656" i="13"/>
  <c r="A3656" i="13"/>
  <c r="H3655" i="13"/>
  <c r="E3655" i="13"/>
  <c r="D3655" i="13"/>
  <c r="C3655" i="13"/>
  <c r="F3655" i="13" s="1"/>
  <c r="G3655" i="13" s="1"/>
  <c r="B3655" i="13"/>
  <c r="A3655" i="13"/>
  <c r="E3654" i="13"/>
  <c r="D3654" i="13"/>
  <c r="C3654" i="13"/>
  <c r="F3654" i="13" s="1"/>
  <c r="G3654" i="13" s="1"/>
  <c r="B3654" i="13"/>
  <c r="A3654" i="13"/>
  <c r="F3653" i="13"/>
  <c r="G3653" i="13" s="1"/>
  <c r="E3653" i="13"/>
  <c r="D3653" i="13"/>
  <c r="C3653" i="13"/>
  <c r="B3653" i="13"/>
  <c r="A3653" i="13"/>
  <c r="J3652" i="13"/>
  <c r="I3652" i="13"/>
  <c r="E3652" i="13"/>
  <c r="D3652" i="13"/>
  <c r="C3652" i="13"/>
  <c r="F3652" i="13" s="1"/>
  <c r="G3652" i="13" s="1"/>
  <c r="H3652" i="13" s="1"/>
  <c r="B3652" i="13"/>
  <c r="A3652" i="13"/>
  <c r="F3651" i="13"/>
  <c r="G3651" i="13" s="1"/>
  <c r="E3651" i="13"/>
  <c r="D3651" i="13"/>
  <c r="C3651" i="13"/>
  <c r="B3651" i="13"/>
  <c r="A3651" i="13"/>
  <c r="E3650" i="13"/>
  <c r="D3650" i="13"/>
  <c r="C3650" i="13"/>
  <c r="F3650" i="13" s="1"/>
  <c r="G3650" i="13" s="1"/>
  <c r="B3650" i="13"/>
  <c r="A3650" i="13"/>
  <c r="E3649" i="13"/>
  <c r="D3649" i="13"/>
  <c r="C3649" i="13"/>
  <c r="F3649" i="13" s="1"/>
  <c r="G3649" i="13" s="1"/>
  <c r="B3649" i="13"/>
  <c r="A3649" i="13"/>
  <c r="G3648" i="13"/>
  <c r="E3648" i="13"/>
  <c r="D3648" i="13"/>
  <c r="C3648" i="13"/>
  <c r="F3648" i="13" s="1"/>
  <c r="B3648" i="13"/>
  <c r="A3648" i="13"/>
  <c r="E3647" i="13"/>
  <c r="D3647" i="13"/>
  <c r="C3647" i="13"/>
  <c r="F3647" i="13" s="1"/>
  <c r="G3647" i="13" s="1"/>
  <c r="B3647" i="13"/>
  <c r="A3647" i="13"/>
  <c r="F3646" i="13"/>
  <c r="G3646" i="13" s="1"/>
  <c r="E3646" i="13"/>
  <c r="D3646" i="13"/>
  <c r="C3646" i="13"/>
  <c r="B3646" i="13"/>
  <c r="A3646" i="13"/>
  <c r="J3645" i="13"/>
  <c r="E3645" i="13"/>
  <c r="D3645" i="13"/>
  <c r="C3645" i="13"/>
  <c r="F3645" i="13" s="1"/>
  <c r="G3645" i="13" s="1"/>
  <c r="I3645" i="13" s="1"/>
  <c r="B3645" i="13"/>
  <c r="A3645" i="13"/>
  <c r="E3644" i="13"/>
  <c r="D3644" i="13"/>
  <c r="C3644" i="13"/>
  <c r="F3644" i="13" s="1"/>
  <c r="G3644" i="13" s="1"/>
  <c r="B3644" i="13"/>
  <c r="A3644" i="13"/>
  <c r="E3643" i="13"/>
  <c r="D3643" i="13"/>
  <c r="C3643" i="13"/>
  <c r="F3643" i="13" s="1"/>
  <c r="G3643" i="13" s="1"/>
  <c r="B3643" i="13"/>
  <c r="A3643" i="13"/>
  <c r="E3642" i="13"/>
  <c r="D3642" i="13"/>
  <c r="C3642" i="13"/>
  <c r="F3642" i="13" s="1"/>
  <c r="G3642" i="13" s="1"/>
  <c r="B3642" i="13"/>
  <c r="A3642" i="13"/>
  <c r="F3641" i="13"/>
  <c r="G3641" i="13" s="1"/>
  <c r="J3641" i="13" s="1"/>
  <c r="E3641" i="13"/>
  <c r="D3641" i="13"/>
  <c r="C3641" i="13"/>
  <c r="B3641" i="13"/>
  <c r="A3641" i="13"/>
  <c r="E3640" i="13"/>
  <c r="D3640" i="13"/>
  <c r="C3640" i="13"/>
  <c r="F3640" i="13" s="1"/>
  <c r="G3640" i="13" s="1"/>
  <c r="B3640" i="13"/>
  <c r="A3640" i="13"/>
  <c r="J3639" i="13"/>
  <c r="I3639" i="13"/>
  <c r="E3639" i="13"/>
  <c r="D3639" i="13"/>
  <c r="C3639" i="13"/>
  <c r="F3639" i="13" s="1"/>
  <c r="G3639" i="13" s="1"/>
  <c r="H3639" i="13" s="1"/>
  <c r="B3639" i="13"/>
  <c r="A3639" i="13"/>
  <c r="E3638" i="13"/>
  <c r="D3638" i="13"/>
  <c r="C3638" i="13"/>
  <c r="F3638" i="13" s="1"/>
  <c r="G3638" i="13" s="1"/>
  <c r="B3638" i="13"/>
  <c r="A3638" i="13"/>
  <c r="E3637" i="13"/>
  <c r="D3637" i="13"/>
  <c r="C3637" i="13"/>
  <c r="F3637" i="13" s="1"/>
  <c r="G3637" i="13" s="1"/>
  <c r="B3637" i="13"/>
  <c r="A3637" i="13"/>
  <c r="E3636" i="13"/>
  <c r="D3636" i="13"/>
  <c r="C3636" i="13"/>
  <c r="F3636" i="13" s="1"/>
  <c r="G3636" i="13" s="1"/>
  <c r="I3636" i="13" s="1"/>
  <c r="B3636" i="13"/>
  <c r="A3636" i="13"/>
  <c r="E3635" i="13"/>
  <c r="D3635" i="13"/>
  <c r="C3635" i="13"/>
  <c r="F3635" i="13" s="1"/>
  <c r="G3635" i="13" s="1"/>
  <c r="B3635" i="13"/>
  <c r="A3635" i="13"/>
  <c r="E3634" i="13"/>
  <c r="D3634" i="13"/>
  <c r="C3634" i="13"/>
  <c r="F3634" i="13" s="1"/>
  <c r="G3634" i="13" s="1"/>
  <c r="B3634" i="13"/>
  <c r="A3634" i="13"/>
  <c r="E3633" i="13"/>
  <c r="D3633" i="13"/>
  <c r="C3633" i="13"/>
  <c r="F3633" i="13" s="1"/>
  <c r="G3633" i="13" s="1"/>
  <c r="B3633" i="13"/>
  <c r="A3633" i="13"/>
  <c r="E3632" i="13"/>
  <c r="D3632" i="13"/>
  <c r="C3632" i="13"/>
  <c r="F3632" i="13" s="1"/>
  <c r="G3632" i="13" s="1"/>
  <c r="B3632" i="13"/>
  <c r="A3632" i="13"/>
  <c r="H3631" i="13"/>
  <c r="E3631" i="13"/>
  <c r="D3631" i="13"/>
  <c r="C3631" i="13"/>
  <c r="F3631" i="13" s="1"/>
  <c r="G3631" i="13" s="1"/>
  <c r="I3631" i="13" s="1"/>
  <c r="B3631" i="13"/>
  <c r="A3631" i="13"/>
  <c r="E3630" i="13"/>
  <c r="D3630" i="13"/>
  <c r="C3630" i="13"/>
  <c r="F3630" i="13" s="1"/>
  <c r="G3630" i="13" s="1"/>
  <c r="B3630" i="13"/>
  <c r="A3630" i="13"/>
  <c r="F3629" i="13"/>
  <c r="G3629" i="13" s="1"/>
  <c r="E3629" i="13"/>
  <c r="D3629" i="13"/>
  <c r="C3629" i="13"/>
  <c r="B3629" i="13"/>
  <c r="A3629" i="13"/>
  <c r="E3628" i="13"/>
  <c r="D3628" i="13"/>
  <c r="C3628" i="13"/>
  <c r="F3628" i="13" s="1"/>
  <c r="G3628" i="13" s="1"/>
  <c r="H3628" i="13" s="1"/>
  <c r="B3628" i="13"/>
  <c r="A3628" i="13"/>
  <c r="F3627" i="13"/>
  <c r="G3627" i="13" s="1"/>
  <c r="E3627" i="13"/>
  <c r="D3627" i="13"/>
  <c r="C3627" i="13"/>
  <c r="B3627" i="13"/>
  <c r="A3627" i="13"/>
  <c r="E3626" i="13"/>
  <c r="D3626" i="13"/>
  <c r="C3626" i="13"/>
  <c r="F3626" i="13" s="1"/>
  <c r="G3626" i="13" s="1"/>
  <c r="B3626" i="13"/>
  <c r="A3626" i="13"/>
  <c r="E3625" i="13"/>
  <c r="D3625" i="13"/>
  <c r="C3625" i="13"/>
  <c r="F3625" i="13" s="1"/>
  <c r="G3625" i="13" s="1"/>
  <c r="B3625" i="13"/>
  <c r="A3625" i="13"/>
  <c r="F3624" i="13"/>
  <c r="G3624" i="13" s="1"/>
  <c r="E3624" i="13"/>
  <c r="D3624" i="13"/>
  <c r="C3624" i="13"/>
  <c r="B3624" i="13"/>
  <c r="A3624" i="13"/>
  <c r="E3623" i="13"/>
  <c r="D3623" i="13"/>
  <c r="C3623" i="13"/>
  <c r="F3623" i="13" s="1"/>
  <c r="G3623" i="13" s="1"/>
  <c r="B3623" i="13"/>
  <c r="A3623" i="13"/>
  <c r="E3622" i="13"/>
  <c r="D3622" i="13"/>
  <c r="C3622" i="13"/>
  <c r="F3622" i="13" s="1"/>
  <c r="G3622" i="13" s="1"/>
  <c r="B3622" i="13"/>
  <c r="A3622" i="13"/>
  <c r="F3621" i="13"/>
  <c r="G3621" i="13" s="1"/>
  <c r="E3621" i="13"/>
  <c r="D3621" i="13"/>
  <c r="C3621" i="13"/>
  <c r="B3621" i="13"/>
  <c r="A3621" i="13"/>
  <c r="J3620" i="13"/>
  <c r="E3620" i="13"/>
  <c r="D3620" i="13"/>
  <c r="C3620" i="13"/>
  <c r="F3620" i="13" s="1"/>
  <c r="G3620" i="13" s="1"/>
  <c r="B3620" i="13"/>
  <c r="A3620" i="13"/>
  <c r="F3619" i="13"/>
  <c r="G3619" i="13" s="1"/>
  <c r="E3619" i="13"/>
  <c r="D3619" i="13"/>
  <c r="C3619" i="13"/>
  <c r="B3619" i="13"/>
  <c r="A3619" i="13"/>
  <c r="E3618" i="13"/>
  <c r="D3618" i="13"/>
  <c r="C3618" i="13"/>
  <c r="F3618" i="13" s="1"/>
  <c r="G3618" i="13" s="1"/>
  <c r="B3618" i="13"/>
  <c r="A3618" i="13"/>
  <c r="E3617" i="13"/>
  <c r="D3617" i="13"/>
  <c r="C3617" i="13"/>
  <c r="F3617" i="13" s="1"/>
  <c r="G3617" i="13" s="1"/>
  <c r="B3617" i="13"/>
  <c r="A3617" i="13"/>
  <c r="I3616" i="13"/>
  <c r="E3616" i="13"/>
  <c r="D3616" i="13"/>
  <c r="C3616" i="13"/>
  <c r="F3616" i="13" s="1"/>
  <c r="G3616" i="13" s="1"/>
  <c r="B3616" i="13"/>
  <c r="A3616" i="13"/>
  <c r="E3615" i="13"/>
  <c r="D3615" i="13"/>
  <c r="C3615" i="13"/>
  <c r="F3615" i="13" s="1"/>
  <c r="G3615" i="13" s="1"/>
  <c r="B3615" i="13"/>
  <c r="A3615" i="13"/>
  <c r="E3614" i="13"/>
  <c r="D3614" i="13"/>
  <c r="C3614" i="13"/>
  <c r="F3614" i="13" s="1"/>
  <c r="G3614" i="13" s="1"/>
  <c r="B3614" i="13"/>
  <c r="A3614" i="13"/>
  <c r="E3613" i="13"/>
  <c r="D3613" i="13"/>
  <c r="C3613" i="13"/>
  <c r="F3613" i="13" s="1"/>
  <c r="G3613" i="13" s="1"/>
  <c r="H3613" i="13" s="1"/>
  <c r="B3613" i="13"/>
  <c r="A3613" i="13"/>
  <c r="E3612" i="13"/>
  <c r="D3612" i="13"/>
  <c r="C3612" i="13"/>
  <c r="F3612" i="13" s="1"/>
  <c r="G3612" i="13" s="1"/>
  <c r="H3612" i="13" s="1"/>
  <c r="B3612" i="13"/>
  <c r="A3612" i="13"/>
  <c r="E3611" i="13"/>
  <c r="D3611" i="13"/>
  <c r="C3611" i="13"/>
  <c r="F3611" i="13" s="1"/>
  <c r="G3611" i="13" s="1"/>
  <c r="H3611" i="13" s="1"/>
  <c r="B3611" i="13"/>
  <c r="A3611" i="13"/>
  <c r="E3610" i="13"/>
  <c r="D3610" i="13"/>
  <c r="C3610" i="13"/>
  <c r="F3610" i="13" s="1"/>
  <c r="G3610" i="13" s="1"/>
  <c r="J3610" i="13" s="1"/>
  <c r="B3610" i="13"/>
  <c r="A3610" i="13"/>
  <c r="F3609" i="13"/>
  <c r="G3609" i="13" s="1"/>
  <c r="J3609" i="13" s="1"/>
  <c r="E3609" i="13"/>
  <c r="D3609" i="13"/>
  <c r="C3609" i="13"/>
  <c r="B3609" i="13"/>
  <c r="A3609" i="13"/>
  <c r="E3608" i="13"/>
  <c r="D3608" i="13"/>
  <c r="C3608" i="13"/>
  <c r="F3608" i="13" s="1"/>
  <c r="G3608" i="13" s="1"/>
  <c r="B3608" i="13"/>
  <c r="A3608" i="13"/>
  <c r="E3607" i="13"/>
  <c r="D3607" i="13"/>
  <c r="C3607" i="13"/>
  <c r="F3607" i="13" s="1"/>
  <c r="G3607" i="13" s="1"/>
  <c r="B3607" i="13"/>
  <c r="A3607" i="13"/>
  <c r="E3606" i="13"/>
  <c r="D3606" i="13"/>
  <c r="C3606" i="13"/>
  <c r="F3606" i="13" s="1"/>
  <c r="G3606" i="13" s="1"/>
  <c r="B3606" i="13"/>
  <c r="A3606" i="13"/>
  <c r="F3605" i="13"/>
  <c r="G3605" i="13" s="1"/>
  <c r="E3605" i="13"/>
  <c r="D3605" i="13"/>
  <c r="C3605" i="13"/>
  <c r="B3605" i="13"/>
  <c r="A3605" i="13"/>
  <c r="E3604" i="13"/>
  <c r="D3604" i="13"/>
  <c r="C3604" i="13"/>
  <c r="F3604" i="13" s="1"/>
  <c r="G3604" i="13" s="1"/>
  <c r="I3604" i="13" s="1"/>
  <c r="B3604" i="13"/>
  <c r="A3604" i="13"/>
  <c r="E3603" i="13"/>
  <c r="D3603" i="13"/>
  <c r="C3603" i="13"/>
  <c r="F3603" i="13" s="1"/>
  <c r="G3603" i="13" s="1"/>
  <c r="B3603" i="13"/>
  <c r="A3603" i="13"/>
  <c r="E3602" i="13"/>
  <c r="D3602" i="13"/>
  <c r="C3602" i="13"/>
  <c r="F3602" i="13" s="1"/>
  <c r="G3602" i="13" s="1"/>
  <c r="B3602" i="13"/>
  <c r="A3602" i="13"/>
  <c r="E3601" i="13"/>
  <c r="D3601" i="13"/>
  <c r="C3601" i="13"/>
  <c r="F3601" i="13" s="1"/>
  <c r="G3601" i="13" s="1"/>
  <c r="B3601" i="13"/>
  <c r="A3601" i="13"/>
  <c r="G3600" i="13"/>
  <c r="E3600" i="13"/>
  <c r="D3600" i="13"/>
  <c r="C3600" i="13"/>
  <c r="F3600" i="13" s="1"/>
  <c r="B3600" i="13"/>
  <c r="A3600" i="13"/>
  <c r="E3599" i="13"/>
  <c r="D3599" i="13"/>
  <c r="C3599" i="13"/>
  <c r="F3599" i="13" s="1"/>
  <c r="G3599" i="13" s="1"/>
  <c r="B3599" i="13"/>
  <c r="A3599" i="13"/>
  <c r="E3598" i="13"/>
  <c r="D3598" i="13"/>
  <c r="C3598" i="13"/>
  <c r="F3598" i="13" s="1"/>
  <c r="G3598" i="13" s="1"/>
  <c r="B3598" i="13"/>
  <c r="A3598" i="13"/>
  <c r="F3597" i="13"/>
  <c r="G3597" i="13" s="1"/>
  <c r="I3597" i="13" s="1"/>
  <c r="E3597" i="13"/>
  <c r="D3597" i="13"/>
  <c r="C3597" i="13"/>
  <c r="B3597" i="13"/>
  <c r="A3597" i="13"/>
  <c r="E3596" i="13"/>
  <c r="D3596" i="13"/>
  <c r="C3596" i="13"/>
  <c r="F3596" i="13" s="1"/>
  <c r="G3596" i="13" s="1"/>
  <c r="H3596" i="13" s="1"/>
  <c r="B3596" i="13"/>
  <c r="A3596" i="13"/>
  <c r="E3595" i="13"/>
  <c r="D3595" i="13"/>
  <c r="C3595" i="13"/>
  <c r="F3595" i="13" s="1"/>
  <c r="G3595" i="13" s="1"/>
  <c r="H3595" i="13" s="1"/>
  <c r="B3595" i="13"/>
  <c r="A3595" i="13"/>
  <c r="E3594" i="13"/>
  <c r="D3594" i="13"/>
  <c r="C3594" i="13"/>
  <c r="F3594" i="13" s="1"/>
  <c r="G3594" i="13" s="1"/>
  <c r="B3594" i="13"/>
  <c r="A3594" i="13"/>
  <c r="E3593" i="13"/>
  <c r="D3593" i="13"/>
  <c r="C3593" i="13"/>
  <c r="F3593" i="13" s="1"/>
  <c r="G3593" i="13" s="1"/>
  <c r="B3593" i="13"/>
  <c r="A3593" i="13"/>
  <c r="E3592" i="13"/>
  <c r="D3592" i="13"/>
  <c r="C3592" i="13"/>
  <c r="F3592" i="13" s="1"/>
  <c r="G3592" i="13" s="1"/>
  <c r="I3592" i="13" s="1"/>
  <c r="B3592" i="13"/>
  <c r="A3592" i="13"/>
  <c r="E3591" i="13"/>
  <c r="D3591" i="13"/>
  <c r="C3591" i="13"/>
  <c r="F3591" i="13" s="1"/>
  <c r="G3591" i="13" s="1"/>
  <c r="B3591" i="13"/>
  <c r="A3591" i="13"/>
  <c r="F3590" i="13"/>
  <c r="G3590" i="13" s="1"/>
  <c r="E3590" i="13"/>
  <c r="D3590" i="13"/>
  <c r="C3590" i="13"/>
  <c r="B3590" i="13"/>
  <c r="A3590" i="13"/>
  <c r="F3589" i="13"/>
  <c r="G3589" i="13" s="1"/>
  <c r="E3589" i="13"/>
  <c r="D3589" i="13"/>
  <c r="C3589" i="13"/>
  <c r="B3589" i="13"/>
  <c r="A3589" i="13"/>
  <c r="I3588" i="13"/>
  <c r="E3588" i="13"/>
  <c r="D3588" i="13"/>
  <c r="C3588" i="13"/>
  <c r="F3588" i="13" s="1"/>
  <c r="G3588" i="13" s="1"/>
  <c r="B3588" i="13"/>
  <c r="A3588" i="13"/>
  <c r="E3587" i="13"/>
  <c r="D3587" i="13"/>
  <c r="C3587" i="13"/>
  <c r="F3587" i="13" s="1"/>
  <c r="G3587" i="13" s="1"/>
  <c r="B3587" i="13"/>
  <c r="A3587" i="13"/>
  <c r="E3586" i="13"/>
  <c r="D3586" i="13"/>
  <c r="C3586" i="13"/>
  <c r="F3586" i="13" s="1"/>
  <c r="G3586" i="13" s="1"/>
  <c r="H3586" i="13" s="1"/>
  <c r="B3586" i="13"/>
  <c r="A3586" i="13"/>
  <c r="E3585" i="13"/>
  <c r="D3585" i="13"/>
  <c r="C3585" i="13"/>
  <c r="F3585" i="13" s="1"/>
  <c r="G3585" i="13" s="1"/>
  <c r="B3585" i="13"/>
  <c r="A3585" i="13"/>
  <c r="E3584" i="13"/>
  <c r="D3584" i="13"/>
  <c r="C3584" i="13"/>
  <c r="F3584" i="13" s="1"/>
  <c r="G3584" i="13" s="1"/>
  <c r="H3584" i="13" s="1"/>
  <c r="B3584" i="13"/>
  <c r="A3584" i="13"/>
  <c r="E3583" i="13"/>
  <c r="D3583" i="13"/>
  <c r="C3583" i="13"/>
  <c r="F3583" i="13" s="1"/>
  <c r="G3583" i="13" s="1"/>
  <c r="B3583" i="13"/>
  <c r="A3583" i="13"/>
  <c r="E3582" i="13"/>
  <c r="D3582" i="13"/>
  <c r="C3582" i="13"/>
  <c r="F3582" i="13" s="1"/>
  <c r="G3582" i="13" s="1"/>
  <c r="B3582" i="13"/>
  <c r="A3582" i="13"/>
  <c r="E3581" i="13"/>
  <c r="D3581" i="13"/>
  <c r="C3581" i="13"/>
  <c r="F3581" i="13" s="1"/>
  <c r="G3581" i="13" s="1"/>
  <c r="B3581" i="13"/>
  <c r="A3581" i="13"/>
  <c r="E3580" i="13"/>
  <c r="D3580" i="13"/>
  <c r="C3580" i="13"/>
  <c r="F3580" i="13" s="1"/>
  <c r="G3580" i="13" s="1"/>
  <c r="B3580" i="13"/>
  <c r="A3580" i="13"/>
  <c r="E3579" i="13"/>
  <c r="D3579" i="13"/>
  <c r="C3579" i="13"/>
  <c r="F3579" i="13" s="1"/>
  <c r="G3579" i="13" s="1"/>
  <c r="B3579" i="13"/>
  <c r="A3579" i="13"/>
  <c r="E3578" i="13"/>
  <c r="D3578" i="13"/>
  <c r="C3578" i="13"/>
  <c r="F3578" i="13" s="1"/>
  <c r="G3578" i="13" s="1"/>
  <c r="I3578" i="13" s="1"/>
  <c r="B3578" i="13"/>
  <c r="A3578" i="13"/>
  <c r="F3577" i="13"/>
  <c r="G3577" i="13" s="1"/>
  <c r="E3577" i="13"/>
  <c r="D3577" i="13"/>
  <c r="C3577" i="13"/>
  <c r="B3577" i="13"/>
  <c r="A3577" i="13"/>
  <c r="F3576" i="13"/>
  <c r="G3576" i="13" s="1"/>
  <c r="E3576" i="13"/>
  <c r="D3576" i="13"/>
  <c r="C3576" i="13"/>
  <c r="B3576" i="13"/>
  <c r="A3576" i="13"/>
  <c r="H3575" i="13"/>
  <c r="E3575" i="13"/>
  <c r="D3575" i="13"/>
  <c r="C3575" i="13"/>
  <c r="F3575" i="13" s="1"/>
  <c r="G3575" i="13" s="1"/>
  <c r="I3575" i="13" s="1"/>
  <c r="B3575" i="13"/>
  <c r="A3575" i="13"/>
  <c r="F3574" i="13"/>
  <c r="G3574" i="13" s="1"/>
  <c r="J3574" i="13" s="1"/>
  <c r="E3574" i="13"/>
  <c r="D3574" i="13"/>
  <c r="C3574" i="13"/>
  <c r="B3574" i="13"/>
  <c r="A3574" i="13"/>
  <c r="E3573" i="13"/>
  <c r="D3573" i="13"/>
  <c r="C3573" i="13"/>
  <c r="F3573" i="13" s="1"/>
  <c r="G3573" i="13" s="1"/>
  <c r="J3573" i="13" s="1"/>
  <c r="B3573" i="13"/>
  <c r="A3573" i="13"/>
  <c r="I3572" i="13"/>
  <c r="E3572" i="13"/>
  <c r="D3572" i="13"/>
  <c r="C3572" i="13"/>
  <c r="F3572" i="13" s="1"/>
  <c r="G3572" i="13" s="1"/>
  <c r="H3572" i="13" s="1"/>
  <c r="B3572" i="13"/>
  <c r="A3572" i="13"/>
  <c r="E3571" i="13"/>
  <c r="D3571" i="13"/>
  <c r="C3571" i="13"/>
  <c r="F3571" i="13" s="1"/>
  <c r="G3571" i="13" s="1"/>
  <c r="H3571" i="13" s="1"/>
  <c r="B3571" i="13"/>
  <c r="A3571" i="13"/>
  <c r="E3570" i="13"/>
  <c r="D3570" i="13"/>
  <c r="C3570" i="13"/>
  <c r="F3570" i="13" s="1"/>
  <c r="G3570" i="13" s="1"/>
  <c r="B3570" i="13"/>
  <c r="A3570" i="13"/>
  <c r="I3569" i="13"/>
  <c r="F3569" i="13"/>
  <c r="G3569" i="13" s="1"/>
  <c r="H3569" i="13" s="1"/>
  <c r="E3569" i="13"/>
  <c r="D3569" i="13"/>
  <c r="C3569" i="13"/>
  <c r="B3569" i="13"/>
  <c r="A3569" i="13"/>
  <c r="E3568" i="13"/>
  <c r="D3568" i="13"/>
  <c r="C3568" i="13"/>
  <c r="F3568" i="13" s="1"/>
  <c r="G3568" i="13" s="1"/>
  <c r="B3568" i="13"/>
  <c r="A3568" i="13"/>
  <c r="E3567" i="13"/>
  <c r="D3567" i="13"/>
  <c r="C3567" i="13"/>
  <c r="F3567" i="13" s="1"/>
  <c r="G3567" i="13" s="1"/>
  <c r="J3567" i="13" s="1"/>
  <c r="B3567" i="13"/>
  <c r="A3567" i="13"/>
  <c r="E3566" i="13"/>
  <c r="D3566" i="13"/>
  <c r="C3566" i="13"/>
  <c r="F3566" i="13" s="1"/>
  <c r="G3566" i="13" s="1"/>
  <c r="J3566" i="13" s="1"/>
  <c r="B3566" i="13"/>
  <c r="A3566" i="13"/>
  <c r="E3565" i="13"/>
  <c r="D3565" i="13"/>
  <c r="C3565" i="13"/>
  <c r="F3565" i="13" s="1"/>
  <c r="G3565" i="13" s="1"/>
  <c r="B3565" i="13"/>
  <c r="A3565" i="13"/>
  <c r="E3564" i="13"/>
  <c r="D3564" i="13"/>
  <c r="C3564" i="13"/>
  <c r="F3564" i="13" s="1"/>
  <c r="G3564" i="13" s="1"/>
  <c r="B3564" i="13"/>
  <c r="A3564" i="13"/>
  <c r="E3563" i="13"/>
  <c r="D3563" i="13"/>
  <c r="C3563" i="13"/>
  <c r="F3563" i="13" s="1"/>
  <c r="G3563" i="13" s="1"/>
  <c r="B3563" i="13"/>
  <c r="A3563" i="13"/>
  <c r="G3562" i="13"/>
  <c r="E3562" i="13"/>
  <c r="D3562" i="13"/>
  <c r="C3562" i="13"/>
  <c r="F3562" i="13" s="1"/>
  <c r="B3562" i="13"/>
  <c r="A3562" i="13"/>
  <c r="E3561" i="13"/>
  <c r="D3561" i="13"/>
  <c r="C3561" i="13"/>
  <c r="F3561" i="13" s="1"/>
  <c r="G3561" i="13" s="1"/>
  <c r="B3561" i="13"/>
  <c r="A3561" i="13"/>
  <c r="E3560" i="13"/>
  <c r="D3560" i="13"/>
  <c r="C3560" i="13"/>
  <c r="F3560" i="13" s="1"/>
  <c r="G3560" i="13" s="1"/>
  <c r="B3560" i="13"/>
  <c r="A3560" i="13"/>
  <c r="H3559" i="13"/>
  <c r="E3559" i="13"/>
  <c r="D3559" i="13"/>
  <c r="C3559" i="13"/>
  <c r="F3559" i="13" s="1"/>
  <c r="G3559" i="13" s="1"/>
  <c r="B3559" i="13"/>
  <c r="A3559" i="13"/>
  <c r="E3558" i="13"/>
  <c r="D3558" i="13"/>
  <c r="C3558" i="13"/>
  <c r="F3558" i="13" s="1"/>
  <c r="G3558" i="13" s="1"/>
  <c r="J3558" i="13" s="1"/>
  <c r="B3558" i="13"/>
  <c r="A3558" i="13"/>
  <c r="F3557" i="13"/>
  <c r="G3557" i="13" s="1"/>
  <c r="E3557" i="13"/>
  <c r="D3557" i="13"/>
  <c r="C3557" i="13"/>
  <c r="B3557" i="13"/>
  <c r="A3557" i="13"/>
  <c r="E3556" i="13"/>
  <c r="D3556" i="13"/>
  <c r="C3556" i="13"/>
  <c r="F3556" i="13" s="1"/>
  <c r="G3556" i="13" s="1"/>
  <c r="H3556" i="13" s="1"/>
  <c r="B3556" i="13"/>
  <c r="A3556" i="13"/>
  <c r="E3555" i="13"/>
  <c r="D3555" i="13"/>
  <c r="C3555" i="13"/>
  <c r="F3555" i="13" s="1"/>
  <c r="G3555" i="13" s="1"/>
  <c r="B3555" i="13"/>
  <c r="A3555" i="13"/>
  <c r="F3554" i="13"/>
  <c r="G3554" i="13" s="1"/>
  <c r="E3554" i="13"/>
  <c r="D3554" i="13"/>
  <c r="C3554" i="13"/>
  <c r="B3554" i="13"/>
  <c r="A3554" i="13"/>
  <c r="F3553" i="13"/>
  <c r="G3553" i="13" s="1"/>
  <c r="H3553" i="13" s="1"/>
  <c r="E3553" i="13"/>
  <c r="D3553" i="13"/>
  <c r="C3553" i="13"/>
  <c r="B3553" i="13"/>
  <c r="A3553" i="13"/>
  <c r="E3552" i="13"/>
  <c r="D3552" i="13"/>
  <c r="C3552" i="13"/>
  <c r="F3552" i="13" s="1"/>
  <c r="G3552" i="13" s="1"/>
  <c r="B3552" i="13"/>
  <c r="A3552" i="13"/>
  <c r="E3551" i="13"/>
  <c r="D3551" i="13"/>
  <c r="C3551" i="13"/>
  <c r="F3551" i="13" s="1"/>
  <c r="G3551" i="13" s="1"/>
  <c r="B3551" i="13"/>
  <c r="A3551" i="13"/>
  <c r="E3550" i="13"/>
  <c r="D3550" i="13"/>
  <c r="C3550" i="13"/>
  <c r="F3550" i="13" s="1"/>
  <c r="G3550" i="13" s="1"/>
  <c r="B3550" i="13"/>
  <c r="A3550" i="13"/>
  <c r="E3549" i="13"/>
  <c r="D3549" i="13"/>
  <c r="C3549" i="13"/>
  <c r="F3549" i="13" s="1"/>
  <c r="G3549" i="13" s="1"/>
  <c r="B3549" i="13"/>
  <c r="A3549" i="13"/>
  <c r="I3548" i="13"/>
  <c r="E3548" i="13"/>
  <c r="D3548" i="13"/>
  <c r="C3548" i="13"/>
  <c r="F3548" i="13" s="1"/>
  <c r="G3548" i="13" s="1"/>
  <c r="B3548" i="13"/>
  <c r="A3548" i="13"/>
  <c r="E3547" i="13"/>
  <c r="D3547" i="13"/>
  <c r="C3547" i="13"/>
  <c r="F3547" i="13" s="1"/>
  <c r="G3547" i="13" s="1"/>
  <c r="H3547" i="13" s="1"/>
  <c r="B3547" i="13"/>
  <c r="A3547" i="13"/>
  <c r="G3546" i="13"/>
  <c r="E3546" i="13"/>
  <c r="D3546" i="13"/>
  <c r="C3546" i="13"/>
  <c r="F3546" i="13" s="1"/>
  <c r="B3546" i="13"/>
  <c r="A3546" i="13"/>
  <c r="E3545" i="13"/>
  <c r="D3545" i="13"/>
  <c r="C3545" i="13"/>
  <c r="F3545" i="13" s="1"/>
  <c r="G3545" i="13" s="1"/>
  <c r="J3545" i="13" s="1"/>
  <c r="B3545" i="13"/>
  <c r="A3545" i="13"/>
  <c r="E3544" i="13"/>
  <c r="D3544" i="13"/>
  <c r="C3544" i="13"/>
  <c r="F3544" i="13" s="1"/>
  <c r="G3544" i="13" s="1"/>
  <c r="B3544" i="13"/>
  <c r="A3544" i="13"/>
  <c r="E3543" i="13"/>
  <c r="D3543" i="13"/>
  <c r="C3543" i="13"/>
  <c r="F3543" i="13" s="1"/>
  <c r="G3543" i="13" s="1"/>
  <c r="B3543" i="13"/>
  <c r="A3543" i="13"/>
  <c r="F3542" i="13"/>
  <c r="G3542" i="13" s="1"/>
  <c r="E3542" i="13"/>
  <c r="D3542" i="13"/>
  <c r="C3542" i="13"/>
  <c r="B3542" i="13"/>
  <c r="A3542" i="13"/>
  <c r="E3541" i="13"/>
  <c r="D3541" i="13"/>
  <c r="C3541" i="13"/>
  <c r="F3541" i="13" s="1"/>
  <c r="G3541" i="13" s="1"/>
  <c r="B3541" i="13"/>
  <c r="A3541" i="13"/>
  <c r="E3540" i="13"/>
  <c r="D3540" i="13"/>
  <c r="C3540" i="13"/>
  <c r="F3540" i="13" s="1"/>
  <c r="G3540" i="13" s="1"/>
  <c r="B3540" i="13"/>
  <c r="A3540" i="13"/>
  <c r="F3539" i="13"/>
  <c r="G3539" i="13" s="1"/>
  <c r="E3539" i="13"/>
  <c r="D3539" i="13"/>
  <c r="C3539" i="13"/>
  <c r="B3539" i="13"/>
  <c r="A3539" i="13"/>
  <c r="H3538" i="13"/>
  <c r="E3538" i="13"/>
  <c r="D3538" i="13"/>
  <c r="C3538" i="13"/>
  <c r="F3538" i="13" s="1"/>
  <c r="G3538" i="13" s="1"/>
  <c r="B3538" i="13"/>
  <c r="A3538" i="13"/>
  <c r="J3537" i="13"/>
  <c r="K3537" i="13" s="1"/>
  <c r="I3537" i="13"/>
  <c r="F3537" i="13"/>
  <c r="G3537" i="13" s="1"/>
  <c r="H3537" i="13" s="1"/>
  <c r="E3537" i="13"/>
  <c r="D3537" i="13"/>
  <c r="C3537" i="13"/>
  <c r="B3537" i="13"/>
  <c r="A3537" i="13"/>
  <c r="F3536" i="13"/>
  <c r="G3536" i="13" s="1"/>
  <c r="E3536" i="13"/>
  <c r="D3536" i="13"/>
  <c r="C3536" i="13"/>
  <c r="B3536" i="13"/>
  <c r="A3536" i="13"/>
  <c r="E3535" i="13"/>
  <c r="D3535" i="13"/>
  <c r="C3535" i="13"/>
  <c r="F3535" i="13" s="1"/>
  <c r="G3535" i="13" s="1"/>
  <c r="B3535" i="13"/>
  <c r="A3535" i="13"/>
  <c r="E3534" i="13"/>
  <c r="D3534" i="13"/>
  <c r="C3534" i="13"/>
  <c r="F3534" i="13" s="1"/>
  <c r="G3534" i="13" s="1"/>
  <c r="B3534" i="13"/>
  <c r="A3534" i="13"/>
  <c r="F3533" i="13"/>
  <c r="G3533" i="13" s="1"/>
  <c r="E3533" i="13"/>
  <c r="D3533" i="13"/>
  <c r="C3533" i="13"/>
  <c r="B3533" i="13"/>
  <c r="A3533" i="13"/>
  <c r="E3532" i="13"/>
  <c r="D3532" i="13"/>
  <c r="C3532" i="13"/>
  <c r="F3532" i="13" s="1"/>
  <c r="G3532" i="13" s="1"/>
  <c r="B3532" i="13"/>
  <c r="A3532" i="13"/>
  <c r="E3531" i="13"/>
  <c r="D3531" i="13"/>
  <c r="C3531" i="13"/>
  <c r="F3531" i="13" s="1"/>
  <c r="G3531" i="13" s="1"/>
  <c r="B3531" i="13"/>
  <c r="A3531" i="13"/>
  <c r="E3530" i="13"/>
  <c r="D3530" i="13"/>
  <c r="C3530" i="13"/>
  <c r="F3530" i="13" s="1"/>
  <c r="G3530" i="13" s="1"/>
  <c r="B3530" i="13"/>
  <c r="A3530" i="13"/>
  <c r="E3529" i="13"/>
  <c r="D3529" i="13"/>
  <c r="C3529" i="13"/>
  <c r="F3529" i="13" s="1"/>
  <c r="G3529" i="13" s="1"/>
  <c r="B3529" i="13"/>
  <c r="A3529" i="13"/>
  <c r="F3528" i="13"/>
  <c r="G3528" i="13" s="1"/>
  <c r="I3528" i="13" s="1"/>
  <c r="E3528" i="13"/>
  <c r="D3528" i="13"/>
  <c r="C3528" i="13"/>
  <c r="B3528" i="13"/>
  <c r="A3528" i="13"/>
  <c r="E3527" i="13"/>
  <c r="D3527" i="13"/>
  <c r="C3527" i="13"/>
  <c r="F3527" i="13" s="1"/>
  <c r="G3527" i="13" s="1"/>
  <c r="J3527" i="13" s="1"/>
  <c r="B3527" i="13"/>
  <c r="A3527" i="13"/>
  <c r="E3526" i="13"/>
  <c r="D3526" i="13"/>
  <c r="C3526" i="13"/>
  <c r="F3526" i="13" s="1"/>
  <c r="G3526" i="13" s="1"/>
  <c r="B3526" i="13"/>
  <c r="A3526" i="13"/>
  <c r="E3525" i="13"/>
  <c r="D3525" i="13"/>
  <c r="C3525" i="13"/>
  <c r="F3525" i="13" s="1"/>
  <c r="G3525" i="13" s="1"/>
  <c r="B3525" i="13"/>
  <c r="A3525" i="13"/>
  <c r="E3524" i="13"/>
  <c r="D3524" i="13"/>
  <c r="C3524" i="13"/>
  <c r="F3524" i="13" s="1"/>
  <c r="G3524" i="13" s="1"/>
  <c r="B3524" i="13"/>
  <c r="A3524" i="13"/>
  <c r="E3523" i="13"/>
  <c r="D3523" i="13"/>
  <c r="C3523" i="13"/>
  <c r="F3523" i="13" s="1"/>
  <c r="G3523" i="13" s="1"/>
  <c r="B3523" i="13"/>
  <c r="A3523" i="13"/>
  <c r="F3522" i="13"/>
  <c r="G3522" i="13" s="1"/>
  <c r="H3522" i="13" s="1"/>
  <c r="E3522" i="13"/>
  <c r="D3522" i="13"/>
  <c r="C3522" i="13"/>
  <c r="B3522" i="13"/>
  <c r="A3522" i="13"/>
  <c r="E3521" i="13"/>
  <c r="D3521" i="13"/>
  <c r="C3521" i="13"/>
  <c r="F3521" i="13" s="1"/>
  <c r="G3521" i="13" s="1"/>
  <c r="I3521" i="13" s="1"/>
  <c r="B3521" i="13"/>
  <c r="A3521" i="13"/>
  <c r="E3520" i="13"/>
  <c r="D3520" i="13"/>
  <c r="C3520" i="13"/>
  <c r="F3520" i="13" s="1"/>
  <c r="G3520" i="13" s="1"/>
  <c r="B3520" i="13"/>
  <c r="A3520" i="13"/>
  <c r="E3519" i="13"/>
  <c r="D3519" i="13"/>
  <c r="C3519" i="13"/>
  <c r="F3519" i="13" s="1"/>
  <c r="G3519" i="13" s="1"/>
  <c r="J3519" i="13" s="1"/>
  <c r="B3519" i="13"/>
  <c r="A3519" i="13"/>
  <c r="E3518" i="13"/>
  <c r="D3518" i="13"/>
  <c r="C3518" i="13"/>
  <c r="F3518" i="13" s="1"/>
  <c r="G3518" i="13" s="1"/>
  <c r="B3518" i="13"/>
  <c r="A3518" i="13"/>
  <c r="E3517" i="13"/>
  <c r="D3517" i="13"/>
  <c r="C3517" i="13"/>
  <c r="F3517" i="13" s="1"/>
  <c r="G3517" i="13" s="1"/>
  <c r="B3517" i="13"/>
  <c r="A3517" i="13"/>
  <c r="E3516" i="13"/>
  <c r="D3516" i="13"/>
  <c r="C3516" i="13"/>
  <c r="F3516" i="13" s="1"/>
  <c r="G3516" i="13" s="1"/>
  <c r="B3516" i="13"/>
  <c r="A3516" i="13"/>
  <c r="E3515" i="13"/>
  <c r="D3515" i="13"/>
  <c r="C3515" i="13"/>
  <c r="F3515" i="13" s="1"/>
  <c r="G3515" i="13" s="1"/>
  <c r="B3515" i="13"/>
  <c r="A3515" i="13"/>
  <c r="E3514" i="13"/>
  <c r="D3514" i="13"/>
  <c r="C3514" i="13"/>
  <c r="F3514" i="13" s="1"/>
  <c r="G3514" i="13" s="1"/>
  <c r="I3514" i="13" s="1"/>
  <c r="B3514" i="13"/>
  <c r="A3514" i="13"/>
  <c r="E3513" i="13"/>
  <c r="D3513" i="13"/>
  <c r="C3513" i="13"/>
  <c r="F3513" i="13" s="1"/>
  <c r="G3513" i="13" s="1"/>
  <c r="J3513" i="13" s="1"/>
  <c r="B3513" i="13"/>
  <c r="A3513" i="13"/>
  <c r="E3512" i="13"/>
  <c r="D3512" i="13"/>
  <c r="C3512" i="13"/>
  <c r="F3512" i="13" s="1"/>
  <c r="G3512" i="13" s="1"/>
  <c r="B3512" i="13"/>
  <c r="A3512" i="13"/>
  <c r="E3511" i="13"/>
  <c r="D3511" i="13"/>
  <c r="C3511" i="13"/>
  <c r="F3511" i="13" s="1"/>
  <c r="G3511" i="13" s="1"/>
  <c r="B3511" i="13"/>
  <c r="A3511" i="13"/>
  <c r="E3510" i="13"/>
  <c r="D3510" i="13"/>
  <c r="C3510" i="13"/>
  <c r="F3510" i="13" s="1"/>
  <c r="G3510" i="13" s="1"/>
  <c r="B3510" i="13"/>
  <c r="A3510" i="13"/>
  <c r="E3509" i="13"/>
  <c r="D3509" i="13"/>
  <c r="C3509" i="13"/>
  <c r="F3509" i="13" s="1"/>
  <c r="G3509" i="13" s="1"/>
  <c r="B3509" i="13"/>
  <c r="A3509" i="13"/>
  <c r="E3508" i="13"/>
  <c r="D3508" i="13"/>
  <c r="C3508" i="13"/>
  <c r="F3508" i="13" s="1"/>
  <c r="G3508" i="13" s="1"/>
  <c r="B3508" i="13"/>
  <c r="A3508" i="13"/>
  <c r="E3507" i="13"/>
  <c r="D3507" i="13"/>
  <c r="C3507" i="13"/>
  <c r="F3507" i="13" s="1"/>
  <c r="G3507" i="13" s="1"/>
  <c r="J3507" i="13" s="1"/>
  <c r="B3507" i="13"/>
  <c r="A3507" i="13"/>
  <c r="E3506" i="13"/>
  <c r="D3506" i="13"/>
  <c r="C3506" i="13"/>
  <c r="F3506" i="13" s="1"/>
  <c r="G3506" i="13" s="1"/>
  <c r="B3506" i="13"/>
  <c r="A3506" i="13"/>
  <c r="F3505" i="13"/>
  <c r="G3505" i="13" s="1"/>
  <c r="J3505" i="13" s="1"/>
  <c r="E3505" i="13"/>
  <c r="D3505" i="13"/>
  <c r="C3505" i="13"/>
  <c r="B3505" i="13"/>
  <c r="A3505" i="13"/>
  <c r="E3504" i="13"/>
  <c r="D3504" i="13"/>
  <c r="C3504" i="13"/>
  <c r="F3504" i="13" s="1"/>
  <c r="G3504" i="13" s="1"/>
  <c r="B3504" i="13"/>
  <c r="A3504" i="13"/>
  <c r="E3503" i="13"/>
  <c r="D3503" i="13"/>
  <c r="C3503" i="13"/>
  <c r="F3503" i="13" s="1"/>
  <c r="G3503" i="13" s="1"/>
  <c r="H3503" i="13" s="1"/>
  <c r="B3503" i="13"/>
  <c r="A3503" i="13"/>
  <c r="J3502" i="13"/>
  <c r="E3502" i="13"/>
  <c r="D3502" i="13"/>
  <c r="C3502" i="13"/>
  <c r="F3502" i="13" s="1"/>
  <c r="G3502" i="13" s="1"/>
  <c r="B3502" i="13"/>
  <c r="A3502" i="13"/>
  <c r="F3501" i="13"/>
  <c r="G3501" i="13" s="1"/>
  <c r="E3501" i="13"/>
  <c r="D3501" i="13"/>
  <c r="C3501" i="13"/>
  <c r="B3501" i="13"/>
  <c r="A3501" i="13"/>
  <c r="E3500" i="13"/>
  <c r="D3500" i="13"/>
  <c r="C3500" i="13"/>
  <c r="F3500" i="13" s="1"/>
  <c r="G3500" i="13" s="1"/>
  <c r="B3500" i="13"/>
  <c r="A3500" i="13"/>
  <c r="E3499" i="13"/>
  <c r="D3499" i="13"/>
  <c r="C3499" i="13"/>
  <c r="F3499" i="13" s="1"/>
  <c r="G3499" i="13" s="1"/>
  <c r="J3499" i="13" s="1"/>
  <c r="B3499" i="13"/>
  <c r="A3499" i="13"/>
  <c r="E3498" i="13"/>
  <c r="D3498" i="13"/>
  <c r="C3498" i="13"/>
  <c r="F3498" i="13" s="1"/>
  <c r="G3498" i="13" s="1"/>
  <c r="H3498" i="13" s="1"/>
  <c r="B3498" i="13"/>
  <c r="A3498" i="13"/>
  <c r="E3497" i="13"/>
  <c r="D3497" i="13"/>
  <c r="C3497" i="13"/>
  <c r="F3497" i="13" s="1"/>
  <c r="G3497" i="13" s="1"/>
  <c r="J3497" i="13" s="1"/>
  <c r="B3497" i="13"/>
  <c r="A3497" i="13"/>
  <c r="E3496" i="13"/>
  <c r="D3496" i="13"/>
  <c r="C3496" i="13"/>
  <c r="F3496" i="13" s="1"/>
  <c r="G3496" i="13" s="1"/>
  <c r="B3496" i="13"/>
  <c r="A3496" i="13"/>
  <c r="E3495" i="13"/>
  <c r="D3495" i="13"/>
  <c r="C3495" i="13"/>
  <c r="F3495" i="13" s="1"/>
  <c r="G3495" i="13" s="1"/>
  <c r="B3495" i="13"/>
  <c r="A3495" i="13"/>
  <c r="E3494" i="13"/>
  <c r="D3494" i="13"/>
  <c r="C3494" i="13"/>
  <c r="F3494" i="13" s="1"/>
  <c r="G3494" i="13" s="1"/>
  <c r="B3494" i="13"/>
  <c r="A3494" i="13"/>
  <c r="G3493" i="13"/>
  <c r="H3493" i="13" s="1"/>
  <c r="E3493" i="13"/>
  <c r="D3493" i="13"/>
  <c r="C3493" i="13"/>
  <c r="F3493" i="13" s="1"/>
  <c r="B3493" i="13"/>
  <c r="A3493" i="13"/>
  <c r="E3492" i="13"/>
  <c r="D3492" i="13"/>
  <c r="C3492" i="13"/>
  <c r="F3492" i="13" s="1"/>
  <c r="G3492" i="13" s="1"/>
  <c r="B3492" i="13"/>
  <c r="A3492" i="13"/>
  <c r="E3491" i="13"/>
  <c r="D3491" i="13"/>
  <c r="C3491" i="13"/>
  <c r="F3491" i="13" s="1"/>
  <c r="G3491" i="13" s="1"/>
  <c r="B3491" i="13"/>
  <c r="A3491" i="13"/>
  <c r="E3490" i="13"/>
  <c r="D3490" i="13"/>
  <c r="C3490" i="13"/>
  <c r="F3490" i="13" s="1"/>
  <c r="G3490" i="13" s="1"/>
  <c r="J3490" i="13" s="1"/>
  <c r="B3490" i="13"/>
  <c r="A3490" i="13"/>
  <c r="E3489" i="13"/>
  <c r="D3489" i="13"/>
  <c r="C3489" i="13"/>
  <c r="F3489" i="13" s="1"/>
  <c r="G3489" i="13" s="1"/>
  <c r="B3489" i="13"/>
  <c r="A3489" i="13"/>
  <c r="E3488" i="13"/>
  <c r="D3488" i="13"/>
  <c r="C3488" i="13"/>
  <c r="F3488" i="13" s="1"/>
  <c r="G3488" i="13" s="1"/>
  <c r="H3488" i="13" s="1"/>
  <c r="B3488" i="13"/>
  <c r="A3488" i="13"/>
  <c r="E3487" i="13"/>
  <c r="D3487" i="13"/>
  <c r="C3487" i="13"/>
  <c r="F3487" i="13" s="1"/>
  <c r="G3487" i="13" s="1"/>
  <c r="J3487" i="13" s="1"/>
  <c r="B3487" i="13"/>
  <c r="A3487" i="13"/>
  <c r="G3486" i="13"/>
  <c r="E3486" i="13"/>
  <c r="D3486" i="13"/>
  <c r="C3486" i="13"/>
  <c r="F3486" i="13" s="1"/>
  <c r="B3486" i="13"/>
  <c r="A3486" i="13"/>
  <c r="E3485" i="13"/>
  <c r="D3485" i="13"/>
  <c r="C3485" i="13"/>
  <c r="F3485" i="13" s="1"/>
  <c r="G3485" i="13" s="1"/>
  <c r="B3485" i="13"/>
  <c r="A3485" i="13"/>
  <c r="E3484" i="13"/>
  <c r="D3484" i="13"/>
  <c r="C3484" i="13"/>
  <c r="F3484" i="13" s="1"/>
  <c r="G3484" i="13" s="1"/>
  <c r="H3484" i="13" s="1"/>
  <c r="B3484" i="13"/>
  <c r="A3484" i="13"/>
  <c r="E3483" i="13"/>
  <c r="D3483" i="13"/>
  <c r="C3483" i="13"/>
  <c r="F3483" i="13" s="1"/>
  <c r="G3483" i="13" s="1"/>
  <c r="B3483" i="13"/>
  <c r="A3483" i="13"/>
  <c r="J3482" i="13"/>
  <c r="I3482" i="13"/>
  <c r="E3482" i="13"/>
  <c r="D3482" i="13"/>
  <c r="C3482" i="13"/>
  <c r="F3482" i="13" s="1"/>
  <c r="G3482" i="13" s="1"/>
  <c r="H3482" i="13" s="1"/>
  <c r="B3482" i="13"/>
  <c r="A3482" i="13"/>
  <c r="E3481" i="13"/>
  <c r="D3481" i="13"/>
  <c r="C3481" i="13"/>
  <c r="F3481" i="13" s="1"/>
  <c r="G3481" i="13" s="1"/>
  <c r="B3481" i="13"/>
  <c r="A3481" i="13"/>
  <c r="E3480" i="13"/>
  <c r="D3480" i="13"/>
  <c r="C3480" i="13"/>
  <c r="F3480" i="13" s="1"/>
  <c r="G3480" i="13" s="1"/>
  <c r="H3480" i="13" s="1"/>
  <c r="B3480" i="13"/>
  <c r="A3480" i="13"/>
  <c r="E3479" i="13"/>
  <c r="D3479" i="13"/>
  <c r="C3479" i="13"/>
  <c r="F3479" i="13" s="1"/>
  <c r="G3479" i="13" s="1"/>
  <c r="I3479" i="13" s="1"/>
  <c r="B3479" i="13"/>
  <c r="A3479" i="13"/>
  <c r="E3478" i="13"/>
  <c r="D3478" i="13"/>
  <c r="C3478" i="13"/>
  <c r="F3478" i="13" s="1"/>
  <c r="G3478" i="13" s="1"/>
  <c r="B3478" i="13"/>
  <c r="A3478" i="13"/>
  <c r="E3477" i="13"/>
  <c r="D3477" i="13"/>
  <c r="C3477" i="13"/>
  <c r="F3477" i="13" s="1"/>
  <c r="G3477" i="13" s="1"/>
  <c r="B3477" i="13"/>
  <c r="A3477" i="13"/>
  <c r="G3476" i="13"/>
  <c r="E3476" i="13"/>
  <c r="D3476" i="13"/>
  <c r="C3476" i="13"/>
  <c r="F3476" i="13" s="1"/>
  <c r="B3476" i="13"/>
  <c r="A3476" i="13"/>
  <c r="E3475" i="13"/>
  <c r="D3475" i="13"/>
  <c r="C3475" i="13"/>
  <c r="F3475" i="13" s="1"/>
  <c r="G3475" i="13" s="1"/>
  <c r="B3475" i="13"/>
  <c r="A3475" i="13"/>
  <c r="E3474" i="13"/>
  <c r="D3474" i="13"/>
  <c r="C3474" i="13"/>
  <c r="F3474" i="13" s="1"/>
  <c r="G3474" i="13" s="1"/>
  <c r="I3474" i="13" s="1"/>
  <c r="B3474" i="13"/>
  <c r="A3474" i="13"/>
  <c r="E3473" i="13"/>
  <c r="D3473" i="13"/>
  <c r="C3473" i="13"/>
  <c r="F3473" i="13" s="1"/>
  <c r="G3473" i="13" s="1"/>
  <c r="J3473" i="13" s="1"/>
  <c r="B3473" i="13"/>
  <c r="A3473" i="13"/>
  <c r="E3472" i="13"/>
  <c r="D3472" i="13"/>
  <c r="C3472" i="13"/>
  <c r="F3472" i="13" s="1"/>
  <c r="G3472" i="13" s="1"/>
  <c r="B3472" i="13"/>
  <c r="A3472" i="13"/>
  <c r="F3471" i="13"/>
  <c r="G3471" i="13" s="1"/>
  <c r="E3471" i="13"/>
  <c r="D3471" i="13"/>
  <c r="C3471" i="13"/>
  <c r="B3471" i="13"/>
  <c r="A3471" i="13"/>
  <c r="E3470" i="13"/>
  <c r="D3470" i="13"/>
  <c r="C3470" i="13"/>
  <c r="F3470" i="13" s="1"/>
  <c r="G3470" i="13" s="1"/>
  <c r="H3470" i="13" s="1"/>
  <c r="B3470" i="13"/>
  <c r="A3470" i="13"/>
  <c r="F3469" i="13"/>
  <c r="G3469" i="13" s="1"/>
  <c r="H3469" i="13" s="1"/>
  <c r="E3469" i="13"/>
  <c r="D3469" i="13"/>
  <c r="C3469" i="13"/>
  <c r="B3469" i="13"/>
  <c r="A3469" i="13"/>
  <c r="E3468" i="13"/>
  <c r="D3468" i="13"/>
  <c r="C3468" i="13"/>
  <c r="F3468" i="13" s="1"/>
  <c r="G3468" i="13" s="1"/>
  <c r="B3468" i="13"/>
  <c r="A3468" i="13"/>
  <c r="E3467" i="13"/>
  <c r="D3467" i="13"/>
  <c r="C3467" i="13"/>
  <c r="F3467" i="13" s="1"/>
  <c r="G3467" i="13" s="1"/>
  <c r="B3467" i="13"/>
  <c r="A3467" i="13"/>
  <c r="E3466" i="13"/>
  <c r="D3466" i="13"/>
  <c r="C3466" i="13"/>
  <c r="F3466" i="13" s="1"/>
  <c r="G3466" i="13" s="1"/>
  <c r="H3466" i="13" s="1"/>
  <c r="B3466" i="13"/>
  <c r="A3466" i="13"/>
  <c r="J3465" i="13"/>
  <c r="E3465" i="13"/>
  <c r="D3465" i="13"/>
  <c r="C3465" i="13"/>
  <c r="F3465" i="13" s="1"/>
  <c r="G3465" i="13" s="1"/>
  <c r="I3465" i="13" s="1"/>
  <c r="B3465" i="13"/>
  <c r="A3465" i="13"/>
  <c r="E3464" i="13"/>
  <c r="D3464" i="13"/>
  <c r="C3464" i="13"/>
  <c r="F3464" i="13" s="1"/>
  <c r="G3464" i="13" s="1"/>
  <c r="I3464" i="13" s="1"/>
  <c r="B3464" i="13"/>
  <c r="A3464" i="13"/>
  <c r="E3463" i="13"/>
  <c r="D3463" i="13"/>
  <c r="C3463" i="13"/>
  <c r="F3463" i="13" s="1"/>
  <c r="G3463" i="13" s="1"/>
  <c r="B3463" i="13"/>
  <c r="A3463" i="13"/>
  <c r="E3462" i="13"/>
  <c r="D3462" i="13"/>
  <c r="C3462" i="13"/>
  <c r="F3462" i="13" s="1"/>
  <c r="G3462" i="13" s="1"/>
  <c r="H3462" i="13" s="1"/>
  <c r="B3462" i="13"/>
  <c r="A3462" i="13"/>
  <c r="F3461" i="13"/>
  <c r="G3461" i="13" s="1"/>
  <c r="I3461" i="13" s="1"/>
  <c r="E3461" i="13"/>
  <c r="D3461" i="13"/>
  <c r="C3461" i="13"/>
  <c r="B3461" i="13"/>
  <c r="A3461" i="13"/>
  <c r="E3460" i="13"/>
  <c r="D3460" i="13"/>
  <c r="C3460" i="13"/>
  <c r="F3460" i="13" s="1"/>
  <c r="G3460" i="13" s="1"/>
  <c r="I3460" i="13" s="1"/>
  <c r="B3460" i="13"/>
  <c r="A3460" i="13"/>
  <c r="E3459" i="13"/>
  <c r="D3459" i="13"/>
  <c r="C3459" i="13"/>
  <c r="F3459" i="13" s="1"/>
  <c r="G3459" i="13" s="1"/>
  <c r="I3459" i="13" s="1"/>
  <c r="B3459" i="13"/>
  <c r="A3459" i="13"/>
  <c r="G3458" i="13"/>
  <c r="J3458" i="13" s="1"/>
  <c r="E3458" i="13"/>
  <c r="D3458" i="13"/>
  <c r="C3458" i="13"/>
  <c r="F3458" i="13" s="1"/>
  <c r="B3458" i="13"/>
  <c r="A3458" i="13"/>
  <c r="E3457" i="13"/>
  <c r="D3457" i="13"/>
  <c r="C3457" i="13"/>
  <c r="F3457" i="13" s="1"/>
  <c r="G3457" i="13" s="1"/>
  <c r="B3457" i="13"/>
  <c r="A3457" i="13"/>
  <c r="E3456" i="13"/>
  <c r="D3456" i="13"/>
  <c r="C3456" i="13"/>
  <c r="F3456" i="13" s="1"/>
  <c r="G3456" i="13" s="1"/>
  <c r="B3456" i="13"/>
  <c r="A3456" i="13"/>
  <c r="E3455" i="13"/>
  <c r="D3455" i="13"/>
  <c r="C3455" i="13"/>
  <c r="F3455" i="13" s="1"/>
  <c r="G3455" i="13" s="1"/>
  <c r="B3455" i="13"/>
  <c r="A3455" i="13"/>
  <c r="E3454" i="13"/>
  <c r="D3454" i="13"/>
  <c r="C3454" i="13"/>
  <c r="F3454" i="13" s="1"/>
  <c r="G3454" i="13" s="1"/>
  <c r="I3454" i="13" s="1"/>
  <c r="B3454" i="13"/>
  <c r="A3454" i="13"/>
  <c r="E3453" i="13"/>
  <c r="D3453" i="13"/>
  <c r="C3453" i="13"/>
  <c r="F3453" i="13" s="1"/>
  <c r="G3453" i="13" s="1"/>
  <c r="B3453" i="13"/>
  <c r="A3453" i="13"/>
  <c r="E3452" i="13"/>
  <c r="D3452" i="13"/>
  <c r="C3452" i="13"/>
  <c r="F3452" i="13" s="1"/>
  <c r="G3452" i="13" s="1"/>
  <c r="J3452" i="13" s="1"/>
  <c r="B3452" i="13"/>
  <c r="A3452" i="13"/>
  <c r="E3451" i="13"/>
  <c r="D3451" i="13"/>
  <c r="C3451" i="13"/>
  <c r="F3451" i="13" s="1"/>
  <c r="G3451" i="13" s="1"/>
  <c r="B3451" i="13"/>
  <c r="A3451" i="13"/>
  <c r="H3450" i="13"/>
  <c r="E3450" i="13"/>
  <c r="D3450" i="13"/>
  <c r="C3450" i="13"/>
  <c r="F3450" i="13" s="1"/>
  <c r="G3450" i="13" s="1"/>
  <c r="J3450" i="13" s="1"/>
  <c r="B3450" i="13"/>
  <c r="A3450" i="13"/>
  <c r="F3449" i="13"/>
  <c r="G3449" i="13" s="1"/>
  <c r="E3449" i="13"/>
  <c r="D3449" i="13"/>
  <c r="C3449" i="13"/>
  <c r="B3449" i="13"/>
  <c r="A3449" i="13"/>
  <c r="F3448" i="13"/>
  <c r="G3448" i="13" s="1"/>
  <c r="E3448" i="13"/>
  <c r="D3448" i="13"/>
  <c r="C3448" i="13"/>
  <c r="B3448" i="13"/>
  <c r="A3448" i="13"/>
  <c r="G3447" i="13"/>
  <c r="I3447" i="13" s="1"/>
  <c r="E3447" i="13"/>
  <c r="D3447" i="13"/>
  <c r="C3447" i="13"/>
  <c r="F3447" i="13" s="1"/>
  <c r="B3447" i="13"/>
  <c r="A3447" i="13"/>
  <c r="E3446" i="13"/>
  <c r="D3446" i="13"/>
  <c r="C3446" i="13"/>
  <c r="F3446" i="13" s="1"/>
  <c r="G3446" i="13" s="1"/>
  <c r="B3446" i="13"/>
  <c r="A3446" i="13"/>
  <c r="F3445" i="13"/>
  <c r="G3445" i="13" s="1"/>
  <c r="E3445" i="13"/>
  <c r="D3445" i="13"/>
  <c r="C3445" i="13"/>
  <c r="B3445" i="13"/>
  <c r="A3445" i="13"/>
  <c r="E3444" i="13"/>
  <c r="D3444" i="13"/>
  <c r="C3444" i="13"/>
  <c r="F3444" i="13" s="1"/>
  <c r="G3444" i="13" s="1"/>
  <c r="H3444" i="13" s="1"/>
  <c r="B3444" i="13"/>
  <c r="A3444" i="13"/>
  <c r="E3443" i="13"/>
  <c r="D3443" i="13"/>
  <c r="C3443" i="13"/>
  <c r="F3443" i="13" s="1"/>
  <c r="G3443" i="13" s="1"/>
  <c r="B3443" i="13"/>
  <c r="A3443" i="13"/>
  <c r="E3442" i="13"/>
  <c r="D3442" i="13"/>
  <c r="C3442" i="13"/>
  <c r="F3442" i="13" s="1"/>
  <c r="G3442" i="13" s="1"/>
  <c r="B3442" i="13"/>
  <c r="A3442" i="13"/>
  <c r="E3441" i="13"/>
  <c r="D3441" i="13"/>
  <c r="C3441" i="13"/>
  <c r="F3441" i="13" s="1"/>
  <c r="G3441" i="13" s="1"/>
  <c r="I3441" i="13" s="1"/>
  <c r="B3441" i="13"/>
  <c r="A3441" i="13"/>
  <c r="E3440" i="13"/>
  <c r="D3440" i="13"/>
  <c r="C3440" i="13"/>
  <c r="F3440" i="13" s="1"/>
  <c r="G3440" i="13" s="1"/>
  <c r="B3440" i="13"/>
  <c r="A3440" i="13"/>
  <c r="E3439" i="13"/>
  <c r="D3439" i="13"/>
  <c r="C3439" i="13"/>
  <c r="F3439" i="13" s="1"/>
  <c r="G3439" i="13" s="1"/>
  <c r="B3439" i="13"/>
  <c r="A3439" i="13"/>
  <c r="E3438" i="13"/>
  <c r="D3438" i="13"/>
  <c r="C3438" i="13"/>
  <c r="F3438" i="13" s="1"/>
  <c r="G3438" i="13" s="1"/>
  <c r="B3438" i="13"/>
  <c r="A3438" i="13"/>
  <c r="E3437" i="13"/>
  <c r="D3437" i="13"/>
  <c r="C3437" i="13"/>
  <c r="F3437" i="13" s="1"/>
  <c r="G3437" i="13" s="1"/>
  <c r="J3437" i="13" s="1"/>
  <c r="B3437" i="13"/>
  <c r="A3437" i="13"/>
  <c r="I3436" i="13"/>
  <c r="E3436" i="13"/>
  <c r="D3436" i="13"/>
  <c r="C3436" i="13"/>
  <c r="F3436" i="13" s="1"/>
  <c r="G3436" i="13" s="1"/>
  <c r="B3436" i="13"/>
  <c r="A3436" i="13"/>
  <c r="E3435" i="13"/>
  <c r="D3435" i="13"/>
  <c r="C3435" i="13"/>
  <c r="F3435" i="13" s="1"/>
  <c r="G3435" i="13" s="1"/>
  <c r="B3435" i="13"/>
  <c r="A3435" i="13"/>
  <c r="F3434" i="13"/>
  <c r="G3434" i="13" s="1"/>
  <c r="E3434" i="13"/>
  <c r="D3434" i="13"/>
  <c r="C3434" i="13"/>
  <c r="B3434" i="13"/>
  <c r="A3434" i="13"/>
  <c r="E3433" i="13"/>
  <c r="D3433" i="13"/>
  <c r="C3433" i="13"/>
  <c r="F3433" i="13" s="1"/>
  <c r="G3433" i="13" s="1"/>
  <c r="J3433" i="13" s="1"/>
  <c r="B3433" i="13"/>
  <c r="A3433" i="13"/>
  <c r="E3432" i="13"/>
  <c r="D3432" i="13"/>
  <c r="C3432" i="13"/>
  <c r="F3432" i="13" s="1"/>
  <c r="G3432" i="13" s="1"/>
  <c r="B3432" i="13"/>
  <c r="A3432" i="13"/>
  <c r="E3431" i="13"/>
  <c r="D3431" i="13"/>
  <c r="C3431" i="13"/>
  <c r="F3431" i="13" s="1"/>
  <c r="G3431" i="13" s="1"/>
  <c r="B3431" i="13"/>
  <c r="A3431" i="13"/>
  <c r="E3430" i="13"/>
  <c r="D3430" i="13"/>
  <c r="C3430" i="13"/>
  <c r="F3430" i="13" s="1"/>
  <c r="G3430" i="13" s="1"/>
  <c r="B3430" i="13"/>
  <c r="A3430" i="13"/>
  <c r="E3429" i="13"/>
  <c r="D3429" i="13"/>
  <c r="C3429" i="13"/>
  <c r="F3429" i="13" s="1"/>
  <c r="G3429" i="13" s="1"/>
  <c r="B3429" i="13"/>
  <c r="A3429" i="13"/>
  <c r="E3428" i="13"/>
  <c r="D3428" i="13"/>
  <c r="C3428" i="13"/>
  <c r="F3428" i="13" s="1"/>
  <c r="G3428" i="13" s="1"/>
  <c r="B3428" i="13"/>
  <c r="A3428" i="13"/>
  <c r="E3427" i="13"/>
  <c r="D3427" i="13"/>
  <c r="C3427" i="13"/>
  <c r="F3427" i="13" s="1"/>
  <c r="G3427" i="13" s="1"/>
  <c r="B3427" i="13"/>
  <c r="A3427" i="13"/>
  <c r="E3426" i="13"/>
  <c r="D3426" i="13"/>
  <c r="C3426" i="13"/>
  <c r="F3426" i="13" s="1"/>
  <c r="G3426" i="13" s="1"/>
  <c r="B3426" i="13"/>
  <c r="A3426" i="13"/>
  <c r="E3425" i="13"/>
  <c r="D3425" i="13"/>
  <c r="C3425" i="13"/>
  <c r="F3425" i="13" s="1"/>
  <c r="G3425" i="13" s="1"/>
  <c r="H3425" i="13" s="1"/>
  <c r="B3425" i="13"/>
  <c r="A3425" i="13"/>
  <c r="F3424" i="13"/>
  <c r="G3424" i="13" s="1"/>
  <c r="E3424" i="13"/>
  <c r="D3424" i="13"/>
  <c r="C3424" i="13"/>
  <c r="B3424" i="13"/>
  <c r="A3424" i="13"/>
  <c r="E3423" i="13"/>
  <c r="D3423" i="13"/>
  <c r="C3423" i="13"/>
  <c r="F3423" i="13" s="1"/>
  <c r="G3423" i="13" s="1"/>
  <c r="B3423" i="13"/>
  <c r="A3423" i="13"/>
  <c r="E3422" i="13"/>
  <c r="D3422" i="13"/>
  <c r="C3422" i="13"/>
  <c r="F3422" i="13" s="1"/>
  <c r="G3422" i="13" s="1"/>
  <c r="B3422" i="13"/>
  <c r="A3422" i="13"/>
  <c r="E3421" i="13"/>
  <c r="D3421" i="13"/>
  <c r="C3421" i="13"/>
  <c r="F3421" i="13" s="1"/>
  <c r="G3421" i="13" s="1"/>
  <c r="B3421" i="13"/>
  <c r="A3421" i="13"/>
  <c r="E3420" i="13"/>
  <c r="D3420" i="13"/>
  <c r="C3420" i="13"/>
  <c r="F3420" i="13" s="1"/>
  <c r="G3420" i="13" s="1"/>
  <c r="B3420" i="13"/>
  <c r="A3420" i="13"/>
  <c r="E3419" i="13"/>
  <c r="D3419" i="13"/>
  <c r="C3419" i="13"/>
  <c r="F3419" i="13" s="1"/>
  <c r="G3419" i="13" s="1"/>
  <c r="I3419" i="13" s="1"/>
  <c r="B3419" i="13"/>
  <c r="A3419" i="13"/>
  <c r="E3418" i="13"/>
  <c r="D3418" i="13"/>
  <c r="C3418" i="13"/>
  <c r="F3418" i="13" s="1"/>
  <c r="G3418" i="13" s="1"/>
  <c r="B3418" i="13"/>
  <c r="A3418" i="13"/>
  <c r="E3417" i="13"/>
  <c r="D3417" i="13"/>
  <c r="C3417" i="13"/>
  <c r="F3417" i="13" s="1"/>
  <c r="G3417" i="13" s="1"/>
  <c r="J3417" i="13" s="1"/>
  <c r="B3417" i="13"/>
  <c r="A3417" i="13"/>
  <c r="E3416" i="13"/>
  <c r="D3416" i="13"/>
  <c r="C3416" i="13"/>
  <c r="F3416" i="13" s="1"/>
  <c r="G3416" i="13" s="1"/>
  <c r="B3416" i="13"/>
  <c r="A3416" i="13"/>
  <c r="J3415" i="13"/>
  <c r="E3415" i="13"/>
  <c r="D3415" i="13"/>
  <c r="C3415" i="13"/>
  <c r="F3415" i="13" s="1"/>
  <c r="G3415" i="13" s="1"/>
  <c r="B3415" i="13"/>
  <c r="A3415" i="13"/>
  <c r="E3414" i="13"/>
  <c r="D3414" i="13"/>
  <c r="C3414" i="13"/>
  <c r="F3414" i="13" s="1"/>
  <c r="G3414" i="13" s="1"/>
  <c r="B3414" i="13"/>
  <c r="A3414" i="13"/>
  <c r="F3413" i="13"/>
  <c r="G3413" i="13" s="1"/>
  <c r="E3413" i="13"/>
  <c r="D3413" i="13"/>
  <c r="C3413" i="13"/>
  <c r="B3413" i="13"/>
  <c r="A3413" i="13"/>
  <c r="E3412" i="13"/>
  <c r="D3412" i="13"/>
  <c r="C3412" i="13"/>
  <c r="F3412" i="13" s="1"/>
  <c r="G3412" i="13" s="1"/>
  <c r="B3412" i="13"/>
  <c r="A3412" i="13"/>
  <c r="E3411" i="13"/>
  <c r="D3411" i="13"/>
  <c r="C3411" i="13"/>
  <c r="F3411" i="13" s="1"/>
  <c r="G3411" i="13" s="1"/>
  <c r="B3411" i="13"/>
  <c r="A3411" i="13"/>
  <c r="G3410" i="13"/>
  <c r="E3410" i="13"/>
  <c r="D3410" i="13"/>
  <c r="C3410" i="13"/>
  <c r="F3410" i="13" s="1"/>
  <c r="B3410" i="13"/>
  <c r="A3410" i="13"/>
  <c r="E3409" i="13"/>
  <c r="D3409" i="13"/>
  <c r="C3409" i="13"/>
  <c r="F3409" i="13" s="1"/>
  <c r="G3409" i="13" s="1"/>
  <c r="B3409" i="13"/>
  <c r="A3409" i="13"/>
  <c r="E3408" i="13"/>
  <c r="D3408" i="13"/>
  <c r="C3408" i="13"/>
  <c r="F3408" i="13" s="1"/>
  <c r="G3408" i="13" s="1"/>
  <c r="B3408" i="13"/>
  <c r="A3408" i="13"/>
  <c r="I3407" i="13"/>
  <c r="E3407" i="13"/>
  <c r="D3407" i="13"/>
  <c r="C3407" i="13"/>
  <c r="F3407" i="13" s="1"/>
  <c r="G3407" i="13" s="1"/>
  <c r="H3407" i="13" s="1"/>
  <c r="B3407" i="13"/>
  <c r="A3407" i="13"/>
  <c r="E3406" i="13"/>
  <c r="D3406" i="13"/>
  <c r="C3406" i="13"/>
  <c r="F3406" i="13" s="1"/>
  <c r="G3406" i="13" s="1"/>
  <c r="B3406" i="13"/>
  <c r="A3406" i="13"/>
  <c r="E3405" i="13"/>
  <c r="D3405" i="13"/>
  <c r="C3405" i="13"/>
  <c r="F3405" i="13" s="1"/>
  <c r="G3405" i="13" s="1"/>
  <c r="J3405" i="13" s="1"/>
  <c r="B3405" i="13"/>
  <c r="A3405" i="13"/>
  <c r="J3404" i="13"/>
  <c r="E3404" i="13"/>
  <c r="D3404" i="13"/>
  <c r="C3404" i="13"/>
  <c r="F3404" i="13" s="1"/>
  <c r="G3404" i="13" s="1"/>
  <c r="B3404" i="13"/>
  <c r="A3404" i="13"/>
  <c r="E3403" i="13"/>
  <c r="D3403" i="13"/>
  <c r="C3403" i="13"/>
  <c r="F3403" i="13" s="1"/>
  <c r="G3403" i="13" s="1"/>
  <c r="B3403" i="13"/>
  <c r="A3403" i="13"/>
  <c r="F3402" i="13"/>
  <c r="G3402" i="13" s="1"/>
  <c r="J3402" i="13" s="1"/>
  <c r="E3402" i="13"/>
  <c r="D3402" i="13"/>
  <c r="C3402" i="13"/>
  <c r="B3402" i="13"/>
  <c r="A3402" i="13"/>
  <c r="E3401" i="13"/>
  <c r="D3401" i="13"/>
  <c r="C3401" i="13"/>
  <c r="F3401" i="13" s="1"/>
  <c r="G3401" i="13" s="1"/>
  <c r="B3401" i="13"/>
  <c r="A3401" i="13"/>
  <c r="F3400" i="13"/>
  <c r="G3400" i="13" s="1"/>
  <c r="E3400" i="13"/>
  <c r="D3400" i="13"/>
  <c r="C3400" i="13"/>
  <c r="B3400" i="13"/>
  <c r="A3400" i="13"/>
  <c r="I3399" i="13"/>
  <c r="H3399" i="13"/>
  <c r="F3399" i="13"/>
  <c r="G3399" i="13" s="1"/>
  <c r="J3399" i="13" s="1"/>
  <c r="E3399" i="13"/>
  <c r="D3399" i="13"/>
  <c r="C3399" i="13"/>
  <c r="B3399" i="13"/>
  <c r="A3399" i="13"/>
  <c r="E3398" i="13"/>
  <c r="D3398" i="13"/>
  <c r="C3398" i="13"/>
  <c r="F3398" i="13" s="1"/>
  <c r="G3398" i="13" s="1"/>
  <c r="B3398" i="13"/>
  <c r="A3398" i="13"/>
  <c r="E3397" i="13"/>
  <c r="D3397" i="13"/>
  <c r="C3397" i="13"/>
  <c r="F3397" i="13" s="1"/>
  <c r="G3397" i="13" s="1"/>
  <c r="I3397" i="13" s="1"/>
  <c r="B3397" i="13"/>
  <c r="A3397" i="13"/>
  <c r="E3396" i="13"/>
  <c r="D3396" i="13"/>
  <c r="C3396" i="13"/>
  <c r="F3396" i="13" s="1"/>
  <c r="G3396" i="13" s="1"/>
  <c r="B3396" i="13"/>
  <c r="A3396" i="13"/>
  <c r="E3395" i="13"/>
  <c r="D3395" i="13"/>
  <c r="C3395" i="13"/>
  <c r="F3395" i="13" s="1"/>
  <c r="G3395" i="13" s="1"/>
  <c r="B3395" i="13"/>
  <c r="A3395" i="13"/>
  <c r="E3394" i="13"/>
  <c r="D3394" i="13"/>
  <c r="C3394" i="13"/>
  <c r="F3394" i="13" s="1"/>
  <c r="G3394" i="13" s="1"/>
  <c r="B3394" i="13"/>
  <c r="A3394" i="13"/>
  <c r="F3393" i="13"/>
  <c r="G3393" i="13" s="1"/>
  <c r="E3393" i="13"/>
  <c r="D3393" i="13"/>
  <c r="C3393" i="13"/>
  <c r="B3393" i="13"/>
  <c r="A3393" i="13"/>
  <c r="E3392" i="13"/>
  <c r="D3392" i="13"/>
  <c r="C3392" i="13"/>
  <c r="F3392" i="13" s="1"/>
  <c r="G3392" i="13" s="1"/>
  <c r="B3392" i="13"/>
  <c r="A3392" i="13"/>
  <c r="E3391" i="13"/>
  <c r="D3391" i="13"/>
  <c r="C3391" i="13"/>
  <c r="F3391" i="13" s="1"/>
  <c r="G3391" i="13" s="1"/>
  <c r="H3391" i="13" s="1"/>
  <c r="B3391" i="13"/>
  <c r="A3391" i="13"/>
  <c r="I3390" i="13"/>
  <c r="E3390" i="13"/>
  <c r="D3390" i="13"/>
  <c r="C3390" i="13"/>
  <c r="F3390" i="13" s="1"/>
  <c r="G3390" i="13" s="1"/>
  <c r="H3390" i="13" s="1"/>
  <c r="B3390" i="13"/>
  <c r="A3390" i="13"/>
  <c r="F3389" i="13"/>
  <c r="G3389" i="13" s="1"/>
  <c r="J3389" i="13" s="1"/>
  <c r="E3389" i="13"/>
  <c r="D3389" i="13"/>
  <c r="C3389" i="13"/>
  <c r="B3389" i="13"/>
  <c r="A3389" i="13"/>
  <c r="G3388" i="13"/>
  <c r="J3388" i="13" s="1"/>
  <c r="E3388" i="13"/>
  <c r="D3388" i="13"/>
  <c r="C3388" i="13"/>
  <c r="F3388" i="13" s="1"/>
  <c r="B3388" i="13"/>
  <c r="A3388" i="13"/>
  <c r="E3387" i="13"/>
  <c r="D3387" i="13"/>
  <c r="C3387" i="13"/>
  <c r="F3387" i="13" s="1"/>
  <c r="G3387" i="13" s="1"/>
  <c r="B3387" i="13"/>
  <c r="A3387" i="13"/>
  <c r="E3386" i="13"/>
  <c r="D3386" i="13"/>
  <c r="C3386" i="13"/>
  <c r="F3386" i="13" s="1"/>
  <c r="G3386" i="13" s="1"/>
  <c r="H3386" i="13" s="1"/>
  <c r="B3386" i="13"/>
  <c r="A3386" i="13"/>
  <c r="E3385" i="13"/>
  <c r="D3385" i="13"/>
  <c r="C3385" i="13"/>
  <c r="F3385" i="13" s="1"/>
  <c r="G3385" i="13" s="1"/>
  <c r="B3385" i="13"/>
  <c r="A3385" i="13"/>
  <c r="E3384" i="13"/>
  <c r="D3384" i="13"/>
  <c r="C3384" i="13"/>
  <c r="F3384" i="13" s="1"/>
  <c r="G3384" i="13" s="1"/>
  <c r="B3384" i="13"/>
  <c r="A3384" i="13"/>
  <c r="E3383" i="13"/>
  <c r="D3383" i="13"/>
  <c r="C3383" i="13"/>
  <c r="F3383" i="13" s="1"/>
  <c r="G3383" i="13" s="1"/>
  <c r="B3383" i="13"/>
  <c r="A3383" i="13"/>
  <c r="E3382" i="13"/>
  <c r="D3382" i="13"/>
  <c r="C3382" i="13"/>
  <c r="F3382" i="13" s="1"/>
  <c r="G3382" i="13" s="1"/>
  <c r="B3382" i="13"/>
  <c r="A3382" i="13"/>
  <c r="E3381" i="13"/>
  <c r="D3381" i="13"/>
  <c r="C3381" i="13"/>
  <c r="F3381" i="13" s="1"/>
  <c r="G3381" i="13" s="1"/>
  <c r="J3381" i="13" s="1"/>
  <c r="B3381" i="13"/>
  <c r="A3381" i="13"/>
  <c r="E3380" i="13"/>
  <c r="D3380" i="13"/>
  <c r="C3380" i="13"/>
  <c r="F3380" i="13" s="1"/>
  <c r="G3380" i="13" s="1"/>
  <c r="B3380" i="13"/>
  <c r="A3380" i="13"/>
  <c r="E3379" i="13"/>
  <c r="D3379" i="13"/>
  <c r="C3379" i="13"/>
  <c r="F3379" i="13" s="1"/>
  <c r="G3379" i="13" s="1"/>
  <c r="I3379" i="13" s="1"/>
  <c r="B3379" i="13"/>
  <c r="A3379" i="13"/>
  <c r="E3378" i="13"/>
  <c r="D3378" i="13"/>
  <c r="C3378" i="13"/>
  <c r="F3378" i="13" s="1"/>
  <c r="G3378" i="13" s="1"/>
  <c r="B3378" i="13"/>
  <c r="A3378" i="13"/>
  <c r="F3377" i="13"/>
  <c r="G3377" i="13" s="1"/>
  <c r="E3377" i="13"/>
  <c r="D3377" i="13"/>
  <c r="C3377" i="13"/>
  <c r="B3377" i="13"/>
  <c r="A3377" i="13"/>
  <c r="F3376" i="13"/>
  <c r="G3376" i="13" s="1"/>
  <c r="E3376" i="13"/>
  <c r="D3376" i="13"/>
  <c r="C3376" i="13"/>
  <c r="B3376" i="13"/>
  <c r="A3376" i="13"/>
  <c r="E3375" i="13"/>
  <c r="D3375" i="13"/>
  <c r="C3375" i="13"/>
  <c r="F3375" i="13" s="1"/>
  <c r="G3375" i="13" s="1"/>
  <c r="H3375" i="13" s="1"/>
  <c r="B3375" i="13"/>
  <c r="A3375" i="13"/>
  <c r="E3374" i="13"/>
  <c r="D3374" i="13"/>
  <c r="C3374" i="13"/>
  <c r="F3374" i="13" s="1"/>
  <c r="G3374" i="13" s="1"/>
  <c r="B3374" i="13"/>
  <c r="A3374" i="13"/>
  <c r="H3373" i="13"/>
  <c r="E3373" i="13"/>
  <c r="D3373" i="13"/>
  <c r="C3373" i="13"/>
  <c r="F3373" i="13" s="1"/>
  <c r="G3373" i="13" s="1"/>
  <c r="B3373" i="13"/>
  <c r="A3373" i="13"/>
  <c r="E3372" i="13"/>
  <c r="D3372" i="13"/>
  <c r="C3372" i="13"/>
  <c r="F3372" i="13" s="1"/>
  <c r="G3372" i="13" s="1"/>
  <c r="J3372" i="13" s="1"/>
  <c r="B3372" i="13"/>
  <c r="A3372" i="13"/>
  <c r="E3371" i="13"/>
  <c r="D3371" i="13"/>
  <c r="C3371" i="13"/>
  <c r="F3371" i="13" s="1"/>
  <c r="G3371" i="13" s="1"/>
  <c r="B3371" i="13"/>
  <c r="A3371" i="13"/>
  <c r="E3370" i="13"/>
  <c r="D3370" i="13"/>
  <c r="C3370" i="13"/>
  <c r="F3370" i="13" s="1"/>
  <c r="G3370" i="13" s="1"/>
  <c r="B3370" i="13"/>
  <c r="A3370" i="13"/>
  <c r="E3369" i="13"/>
  <c r="D3369" i="13"/>
  <c r="C3369" i="13"/>
  <c r="F3369" i="13" s="1"/>
  <c r="G3369" i="13" s="1"/>
  <c r="B3369" i="13"/>
  <c r="A3369" i="13"/>
  <c r="E3368" i="13"/>
  <c r="D3368" i="13"/>
  <c r="C3368" i="13"/>
  <c r="F3368" i="13" s="1"/>
  <c r="G3368" i="13" s="1"/>
  <c r="B3368" i="13"/>
  <c r="A3368" i="13"/>
  <c r="E3367" i="13"/>
  <c r="D3367" i="13"/>
  <c r="C3367" i="13"/>
  <c r="F3367" i="13" s="1"/>
  <c r="G3367" i="13" s="1"/>
  <c r="I3367" i="13" s="1"/>
  <c r="B3367" i="13"/>
  <c r="A3367" i="13"/>
  <c r="E3366" i="13"/>
  <c r="D3366" i="13"/>
  <c r="C3366" i="13"/>
  <c r="F3366" i="13" s="1"/>
  <c r="G3366" i="13" s="1"/>
  <c r="B3366" i="13"/>
  <c r="A3366" i="13"/>
  <c r="G3365" i="13"/>
  <c r="J3365" i="13" s="1"/>
  <c r="E3365" i="13"/>
  <c r="D3365" i="13"/>
  <c r="C3365" i="13"/>
  <c r="F3365" i="13" s="1"/>
  <c r="B3365" i="13"/>
  <c r="A3365" i="13"/>
  <c r="G3364" i="13"/>
  <c r="J3364" i="13" s="1"/>
  <c r="E3364" i="13"/>
  <c r="D3364" i="13"/>
  <c r="C3364" i="13"/>
  <c r="F3364" i="13" s="1"/>
  <c r="B3364" i="13"/>
  <c r="A3364" i="13"/>
  <c r="E3363" i="13"/>
  <c r="D3363" i="13"/>
  <c r="C3363" i="13"/>
  <c r="F3363" i="13" s="1"/>
  <c r="G3363" i="13" s="1"/>
  <c r="B3363" i="13"/>
  <c r="A3363" i="13"/>
  <c r="E3362" i="13"/>
  <c r="D3362" i="13"/>
  <c r="C3362" i="13"/>
  <c r="F3362" i="13" s="1"/>
  <c r="G3362" i="13" s="1"/>
  <c r="B3362" i="13"/>
  <c r="A3362" i="13"/>
  <c r="E3361" i="13"/>
  <c r="D3361" i="13"/>
  <c r="C3361" i="13"/>
  <c r="F3361" i="13" s="1"/>
  <c r="G3361" i="13" s="1"/>
  <c r="B3361" i="13"/>
  <c r="A3361" i="13"/>
  <c r="E3360" i="13"/>
  <c r="D3360" i="13"/>
  <c r="C3360" i="13"/>
  <c r="F3360" i="13" s="1"/>
  <c r="G3360" i="13" s="1"/>
  <c r="B3360" i="13"/>
  <c r="A3360" i="13"/>
  <c r="E3359" i="13"/>
  <c r="D3359" i="13"/>
  <c r="C3359" i="13"/>
  <c r="F3359" i="13" s="1"/>
  <c r="G3359" i="13" s="1"/>
  <c r="B3359" i="13"/>
  <c r="A3359" i="13"/>
  <c r="E3358" i="13"/>
  <c r="D3358" i="13"/>
  <c r="C3358" i="13"/>
  <c r="F3358" i="13" s="1"/>
  <c r="G3358" i="13" s="1"/>
  <c r="B3358" i="13"/>
  <c r="A3358" i="13"/>
  <c r="E3357" i="13"/>
  <c r="D3357" i="13"/>
  <c r="C3357" i="13"/>
  <c r="F3357" i="13" s="1"/>
  <c r="G3357" i="13" s="1"/>
  <c r="H3357" i="13" s="1"/>
  <c r="B3357" i="13"/>
  <c r="A3357" i="13"/>
  <c r="E3356" i="13"/>
  <c r="D3356" i="13"/>
  <c r="C3356" i="13"/>
  <c r="F3356" i="13" s="1"/>
  <c r="G3356" i="13" s="1"/>
  <c r="B3356" i="13"/>
  <c r="A3356" i="13"/>
  <c r="E3355" i="13"/>
  <c r="D3355" i="13"/>
  <c r="C3355" i="13"/>
  <c r="F3355" i="13" s="1"/>
  <c r="G3355" i="13" s="1"/>
  <c r="B3355" i="13"/>
  <c r="A3355" i="13"/>
  <c r="E3354" i="13"/>
  <c r="D3354" i="13"/>
  <c r="C3354" i="13"/>
  <c r="F3354" i="13" s="1"/>
  <c r="G3354" i="13" s="1"/>
  <c r="B3354" i="13"/>
  <c r="A3354" i="13"/>
  <c r="E3353" i="13"/>
  <c r="D3353" i="13"/>
  <c r="C3353" i="13"/>
  <c r="F3353" i="13" s="1"/>
  <c r="G3353" i="13" s="1"/>
  <c r="B3353" i="13"/>
  <c r="A3353" i="13"/>
  <c r="E3352" i="13"/>
  <c r="D3352" i="13"/>
  <c r="C3352" i="13"/>
  <c r="F3352" i="13" s="1"/>
  <c r="G3352" i="13" s="1"/>
  <c r="J3352" i="13" s="1"/>
  <c r="B3352" i="13"/>
  <c r="A3352" i="13"/>
  <c r="E3351" i="13"/>
  <c r="D3351" i="13"/>
  <c r="C3351" i="13"/>
  <c r="F3351" i="13" s="1"/>
  <c r="G3351" i="13" s="1"/>
  <c r="B3351" i="13"/>
  <c r="A3351" i="13"/>
  <c r="F3350" i="13"/>
  <c r="G3350" i="13" s="1"/>
  <c r="E3350" i="13"/>
  <c r="D3350" i="13"/>
  <c r="C3350" i="13"/>
  <c r="B3350" i="13"/>
  <c r="A3350" i="13"/>
  <c r="F3349" i="13"/>
  <c r="G3349" i="13" s="1"/>
  <c r="E3349" i="13"/>
  <c r="D3349" i="13"/>
  <c r="C3349" i="13"/>
  <c r="B3349" i="13"/>
  <c r="A3349" i="13"/>
  <c r="E3348" i="13"/>
  <c r="D3348" i="13"/>
  <c r="C3348" i="13"/>
  <c r="F3348" i="13" s="1"/>
  <c r="G3348" i="13" s="1"/>
  <c r="B3348" i="13"/>
  <c r="A3348" i="13"/>
  <c r="E3347" i="13"/>
  <c r="D3347" i="13"/>
  <c r="C3347" i="13"/>
  <c r="F3347" i="13" s="1"/>
  <c r="G3347" i="13" s="1"/>
  <c r="B3347" i="13"/>
  <c r="A3347" i="13"/>
  <c r="E3346" i="13"/>
  <c r="D3346" i="13"/>
  <c r="C3346" i="13"/>
  <c r="F3346" i="13" s="1"/>
  <c r="G3346" i="13" s="1"/>
  <c r="B3346" i="13"/>
  <c r="A3346" i="13"/>
  <c r="E3345" i="13"/>
  <c r="D3345" i="13"/>
  <c r="C3345" i="13"/>
  <c r="F3345" i="13" s="1"/>
  <c r="G3345" i="13" s="1"/>
  <c r="B3345" i="13"/>
  <c r="A3345" i="13"/>
  <c r="E3344" i="13"/>
  <c r="D3344" i="13"/>
  <c r="C3344" i="13"/>
  <c r="F3344" i="13" s="1"/>
  <c r="G3344" i="13" s="1"/>
  <c r="B3344" i="13"/>
  <c r="A3344" i="13"/>
  <c r="E3343" i="13"/>
  <c r="D3343" i="13"/>
  <c r="C3343" i="13"/>
  <c r="F3343" i="13" s="1"/>
  <c r="G3343" i="13" s="1"/>
  <c r="H3343" i="13" s="1"/>
  <c r="B3343" i="13"/>
  <c r="A3343" i="13"/>
  <c r="E3342" i="13"/>
  <c r="D3342" i="13"/>
  <c r="C3342" i="13"/>
  <c r="F3342" i="13" s="1"/>
  <c r="G3342" i="13" s="1"/>
  <c r="B3342" i="13"/>
  <c r="A3342" i="13"/>
  <c r="E3341" i="13"/>
  <c r="D3341" i="13"/>
  <c r="C3341" i="13"/>
  <c r="F3341" i="13" s="1"/>
  <c r="G3341" i="13" s="1"/>
  <c r="H3341" i="13" s="1"/>
  <c r="B3341" i="13"/>
  <c r="A3341" i="13"/>
  <c r="E3340" i="13"/>
  <c r="D3340" i="13"/>
  <c r="C3340" i="13"/>
  <c r="F3340" i="13" s="1"/>
  <c r="G3340" i="13" s="1"/>
  <c r="B3340" i="13"/>
  <c r="A3340" i="13"/>
  <c r="E3339" i="13"/>
  <c r="D3339" i="13"/>
  <c r="C3339" i="13"/>
  <c r="F3339" i="13" s="1"/>
  <c r="G3339" i="13" s="1"/>
  <c r="B3339" i="13"/>
  <c r="A3339" i="13"/>
  <c r="F3338" i="13"/>
  <c r="G3338" i="13" s="1"/>
  <c r="E3338" i="13"/>
  <c r="D3338" i="13"/>
  <c r="C3338" i="13"/>
  <c r="B3338" i="13"/>
  <c r="A3338" i="13"/>
  <c r="E3337" i="13"/>
  <c r="D3337" i="13"/>
  <c r="C3337" i="13"/>
  <c r="F3337" i="13" s="1"/>
  <c r="G3337" i="13" s="1"/>
  <c r="B3337" i="13"/>
  <c r="A3337" i="13"/>
  <c r="E3336" i="13"/>
  <c r="D3336" i="13"/>
  <c r="C3336" i="13"/>
  <c r="F3336" i="13" s="1"/>
  <c r="G3336" i="13" s="1"/>
  <c r="B3336" i="13"/>
  <c r="A3336" i="13"/>
  <c r="F3335" i="13"/>
  <c r="G3335" i="13" s="1"/>
  <c r="E3335" i="13"/>
  <c r="D3335" i="13"/>
  <c r="C3335" i="13"/>
  <c r="B3335" i="13"/>
  <c r="A3335" i="13"/>
  <c r="G3334" i="13"/>
  <c r="H3334" i="13" s="1"/>
  <c r="E3334" i="13"/>
  <c r="D3334" i="13"/>
  <c r="C3334" i="13"/>
  <c r="F3334" i="13" s="1"/>
  <c r="B3334" i="13"/>
  <c r="A3334" i="13"/>
  <c r="E3333" i="13"/>
  <c r="D3333" i="13"/>
  <c r="C3333" i="13"/>
  <c r="F3333" i="13" s="1"/>
  <c r="G3333" i="13" s="1"/>
  <c r="B3333" i="13"/>
  <c r="A3333" i="13"/>
  <c r="E3332" i="13"/>
  <c r="D3332" i="13"/>
  <c r="C3332" i="13"/>
  <c r="F3332" i="13" s="1"/>
  <c r="G3332" i="13" s="1"/>
  <c r="B3332" i="13"/>
  <c r="A3332" i="13"/>
  <c r="E3331" i="13"/>
  <c r="D3331" i="13"/>
  <c r="C3331" i="13"/>
  <c r="F3331" i="13" s="1"/>
  <c r="G3331" i="13" s="1"/>
  <c r="B3331" i="13"/>
  <c r="A3331" i="13"/>
  <c r="E3330" i="13"/>
  <c r="D3330" i="13"/>
  <c r="C3330" i="13"/>
  <c r="F3330" i="13" s="1"/>
  <c r="G3330" i="13" s="1"/>
  <c r="B3330" i="13"/>
  <c r="A3330" i="13"/>
  <c r="F3329" i="13"/>
  <c r="G3329" i="13" s="1"/>
  <c r="E3329" i="13"/>
  <c r="D3329" i="13"/>
  <c r="C3329" i="13"/>
  <c r="B3329" i="13"/>
  <c r="A3329" i="13"/>
  <c r="F3328" i="13"/>
  <c r="G3328" i="13" s="1"/>
  <c r="E3328" i="13"/>
  <c r="D3328" i="13"/>
  <c r="C3328" i="13"/>
  <c r="B3328" i="13"/>
  <c r="A3328" i="13"/>
  <c r="E3327" i="13"/>
  <c r="D3327" i="13"/>
  <c r="C3327" i="13"/>
  <c r="F3327" i="13" s="1"/>
  <c r="G3327" i="13" s="1"/>
  <c r="I3327" i="13" s="1"/>
  <c r="B3327" i="13"/>
  <c r="A3327" i="13"/>
  <c r="E3326" i="13"/>
  <c r="D3326" i="13"/>
  <c r="C3326" i="13"/>
  <c r="F3326" i="13" s="1"/>
  <c r="G3326" i="13" s="1"/>
  <c r="I3326" i="13" s="1"/>
  <c r="B3326" i="13"/>
  <c r="A3326" i="13"/>
  <c r="F3325" i="13"/>
  <c r="G3325" i="13" s="1"/>
  <c r="E3325" i="13"/>
  <c r="D3325" i="13"/>
  <c r="C3325" i="13"/>
  <c r="B3325" i="13"/>
  <c r="A3325" i="13"/>
  <c r="E3324" i="13"/>
  <c r="D3324" i="13"/>
  <c r="C3324" i="13"/>
  <c r="F3324" i="13" s="1"/>
  <c r="G3324" i="13" s="1"/>
  <c r="H3324" i="13" s="1"/>
  <c r="B3324" i="13"/>
  <c r="A3324" i="13"/>
  <c r="E3323" i="13"/>
  <c r="D3323" i="13"/>
  <c r="C3323" i="13"/>
  <c r="F3323" i="13" s="1"/>
  <c r="G3323" i="13" s="1"/>
  <c r="B3323" i="13"/>
  <c r="A3323" i="13"/>
  <c r="E3322" i="13"/>
  <c r="D3322" i="13"/>
  <c r="C3322" i="13"/>
  <c r="F3322" i="13" s="1"/>
  <c r="G3322" i="13" s="1"/>
  <c r="B3322" i="13"/>
  <c r="A3322" i="13"/>
  <c r="E3321" i="13"/>
  <c r="D3321" i="13"/>
  <c r="C3321" i="13"/>
  <c r="F3321" i="13" s="1"/>
  <c r="G3321" i="13" s="1"/>
  <c r="B3321" i="13"/>
  <c r="A3321" i="13"/>
  <c r="F3320" i="13"/>
  <c r="G3320" i="13" s="1"/>
  <c r="E3320" i="13"/>
  <c r="D3320" i="13"/>
  <c r="C3320" i="13"/>
  <c r="B3320" i="13"/>
  <c r="A3320" i="13"/>
  <c r="G3319" i="13"/>
  <c r="J3319" i="13" s="1"/>
  <c r="E3319" i="13"/>
  <c r="D3319" i="13"/>
  <c r="C3319" i="13"/>
  <c r="F3319" i="13" s="1"/>
  <c r="B3319" i="13"/>
  <c r="A3319" i="13"/>
  <c r="E3318" i="13"/>
  <c r="D3318" i="13"/>
  <c r="C3318" i="13"/>
  <c r="F3318" i="13" s="1"/>
  <c r="G3318" i="13" s="1"/>
  <c r="B3318" i="13"/>
  <c r="A3318" i="13"/>
  <c r="E3317" i="13"/>
  <c r="D3317" i="13"/>
  <c r="C3317" i="13"/>
  <c r="F3317" i="13" s="1"/>
  <c r="G3317" i="13" s="1"/>
  <c r="J3317" i="13" s="1"/>
  <c r="B3317" i="13"/>
  <c r="A3317" i="13"/>
  <c r="E3316" i="13"/>
  <c r="D3316" i="13"/>
  <c r="C3316" i="13"/>
  <c r="F3316" i="13" s="1"/>
  <c r="G3316" i="13" s="1"/>
  <c r="B3316" i="13"/>
  <c r="A3316" i="13"/>
  <c r="E3315" i="13"/>
  <c r="D3315" i="13"/>
  <c r="C3315" i="13"/>
  <c r="F3315" i="13" s="1"/>
  <c r="G3315" i="13" s="1"/>
  <c r="B3315" i="13"/>
  <c r="A3315" i="13"/>
  <c r="E3314" i="13"/>
  <c r="D3314" i="13"/>
  <c r="C3314" i="13"/>
  <c r="F3314" i="13" s="1"/>
  <c r="G3314" i="13" s="1"/>
  <c r="B3314" i="13"/>
  <c r="A3314" i="13"/>
  <c r="E3313" i="13"/>
  <c r="D3313" i="13"/>
  <c r="C3313" i="13"/>
  <c r="F3313" i="13" s="1"/>
  <c r="G3313" i="13" s="1"/>
  <c r="B3313" i="13"/>
  <c r="A3313" i="13"/>
  <c r="E3312" i="13"/>
  <c r="D3312" i="13"/>
  <c r="C3312" i="13"/>
  <c r="F3312" i="13" s="1"/>
  <c r="G3312" i="13" s="1"/>
  <c r="B3312" i="13"/>
  <c r="A3312" i="13"/>
  <c r="E3311" i="13"/>
  <c r="D3311" i="13"/>
  <c r="C3311" i="13"/>
  <c r="F3311" i="13" s="1"/>
  <c r="G3311" i="13" s="1"/>
  <c r="B3311" i="13"/>
  <c r="A3311" i="13"/>
  <c r="E3310" i="13"/>
  <c r="D3310" i="13"/>
  <c r="C3310" i="13"/>
  <c r="F3310" i="13" s="1"/>
  <c r="G3310" i="13" s="1"/>
  <c r="B3310" i="13"/>
  <c r="A3310" i="13"/>
  <c r="E3309" i="13"/>
  <c r="D3309" i="13"/>
  <c r="C3309" i="13"/>
  <c r="F3309" i="13" s="1"/>
  <c r="G3309" i="13" s="1"/>
  <c r="I3309" i="13" s="1"/>
  <c r="B3309" i="13"/>
  <c r="A3309" i="13"/>
  <c r="E3308" i="13"/>
  <c r="D3308" i="13"/>
  <c r="C3308" i="13"/>
  <c r="F3308" i="13" s="1"/>
  <c r="G3308" i="13" s="1"/>
  <c r="B3308" i="13"/>
  <c r="A3308" i="13"/>
  <c r="E3307" i="13"/>
  <c r="D3307" i="13"/>
  <c r="C3307" i="13"/>
  <c r="F3307" i="13" s="1"/>
  <c r="G3307" i="13" s="1"/>
  <c r="B3307" i="13"/>
  <c r="A3307" i="13"/>
  <c r="E3306" i="13"/>
  <c r="D3306" i="13"/>
  <c r="C3306" i="13"/>
  <c r="F3306" i="13" s="1"/>
  <c r="G3306" i="13" s="1"/>
  <c r="B3306" i="13"/>
  <c r="A3306" i="13"/>
  <c r="F3305" i="13"/>
  <c r="G3305" i="13" s="1"/>
  <c r="E3305" i="13"/>
  <c r="D3305" i="13"/>
  <c r="C3305" i="13"/>
  <c r="B3305" i="13"/>
  <c r="A3305" i="13"/>
  <c r="E3304" i="13"/>
  <c r="D3304" i="13"/>
  <c r="C3304" i="13"/>
  <c r="F3304" i="13" s="1"/>
  <c r="G3304" i="13" s="1"/>
  <c r="B3304" i="13"/>
  <c r="A3304" i="13"/>
  <c r="E3303" i="13"/>
  <c r="D3303" i="13"/>
  <c r="C3303" i="13"/>
  <c r="F3303" i="13" s="1"/>
  <c r="G3303" i="13" s="1"/>
  <c r="B3303" i="13"/>
  <c r="A3303" i="13"/>
  <c r="E3302" i="13"/>
  <c r="D3302" i="13"/>
  <c r="C3302" i="13"/>
  <c r="F3302" i="13" s="1"/>
  <c r="G3302" i="13" s="1"/>
  <c r="B3302" i="13"/>
  <c r="A3302" i="13"/>
  <c r="F3301" i="13"/>
  <c r="G3301" i="13" s="1"/>
  <c r="E3301" i="13"/>
  <c r="D3301" i="13"/>
  <c r="C3301" i="13"/>
  <c r="B3301" i="13"/>
  <c r="A3301" i="13"/>
  <c r="E3300" i="13"/>
  <c r="D3300" i="13"/>
  <c r="C3300" i="13"/>
  <c r="F3300" i="13" s="1"/>
  <c r="G3300" i="13" s="1"/>
  <c r="B3300" i="13"/>
  <c r="A3300" i="13"/>
  <c r="E3299" i="13"/>
  <c r="D3299" i="13"/>
  <c r="C3299" i="13"/>
  <c r="F3299" i="13" s="1"/>
  <c r="G3299" i="13" s="1"/>
  <c r="B3299" i="13"/>
  <c r="A3299" i="13"/>
  <c r="F3298" i="13"/>
  <c r="G3298" i="13" s="1"/>
  <c r="E3298" i="13"/>
  <c r="D3298" i="13"/>
  <c r="C3298" i="13"/>
  <c r="B3298" i="13"/>
  <c r="A3298" i="13"/>
  <c r="E3297" i="13"/>
  <c r="D3297" i="13"/>
  <c r="C3297" i="13"/>
  <c r="F3297" i="13" s="1"/>
  <c r="G3297" i="13" s="1"/>
  <c r="B3297" i="13"/>
  <c r="A3297" i="13"/>
  <c r="E3296" i="13"/>
  <c r="D3296" i="13"/>
  <c r="C3296" i="13"/>
  <c r="F3296" i="13" s="1"/>
  <c r="G3296" i="13" s="1"/>
  <c r="H3296" i="13" s="1"/>
  <c r="B3296" i="13"/>
  <c r="A3296" i="13"/>
  <c r="G3295" i="13"/>
  <c r="J3295" i="13" s="1"/>
  <c r="E3295" i="13"/>
  <c r="D3295" i="13"/>
  <c r="C3295" i="13"/>
  <c r="F3295" i="13" s="1"/>
  <c r="B3295" i="13"/>
  <c r="A3295" i="13"/>
  <c r="E3294" i="13"/>
  <c r="D3294" i="13"/>
  <c r="C3294" i="13"/>
  <c r="F3294" i="13" s="1"/>
  <c r="G3294" i="13" s="1"/>
  <c r="B3294" i="13"/>
  <c r="A3294" i="13"/>
  <c r="E3293" i="13"/>
  <c r="D3293" i="13"/>
  <c r="C3293" i="13"/>
  <c r="F3293" i="13" s="1"/>
  <c r="G3293" i="13" s="1"/>
  <c r="J3293" i="13" s="1"/>
  <c r="B3293" i="13"/>
  <c r="A3293" i="13"/>
  <c r="E3292" i="13"/>
  <c r="D3292" i="13"/>
  <c r="C3292" i="13"/>
  <c r="F3292" i="13" s="1"/>
  <c r="G3292" i="13" s="1"/>
  <c r="B3292" i="13"/>
  <c r="A3292" i="13"/>
  <c r="E3291" i="13"/>
  <c r="D3291" i="13"/>
  <c r="C3291" i="13"/>
  <c r="F3291" i="13" s="1"/>
  <c r="G3291" i="13" s="1"/>
  <c r="B3291" i="13"/>
  <c r="A3291" i="13"/>
  <c r="E3290" i="13"/>
  <c r="D3290" i="13"/>
  <c r="C3290" i="13"/>
  <c r="F3290" i="13" s="1"/>
  <c r="G3290" i="13" s="1"/>
  <c r="B3290" i="13"/>
  <c r="A3290" i="13"/>
  <c r="E3289" i="13"/>
  <c r="D3289" i="13"/>
  <c r="C3289" i="13"/>
  <c r="F3289" i="13" s="1"/>
  <c r="G3289" i="13" s="1"/>
  <c r="H3289" i="13" s="1"/>
  <c r="B3289" i="13"/>
  <c r="A3289" i="13"/>
  <c r="E3288" i="13"/>
  <c r="D3288" i="13"/>
  <c r="C3288" i="13"/>
  <c r="F3288" i="13" s="1"/>
  <c r="G3288" i="13" s="1"/>
  <c r="B3288" i="13"/>
  <c r="A3288" i="13"/>
  <c r="J3287" i="13"/>
  <c r="E3287" i="13"/>
  <c r="D3287" i="13"/>
  <c r="C3287" i="13"/>
  <c r="F3287" i="13" s="1"/>
  <c r="G3287" i="13" s="1"/>
  <c r="I3287" i="13" s="1"/>
  <c r="B3287" i="13"/>
  <c r="A3287" i="13"/>
  <c r="E3286" i="13"/>
  <c r="D3286" i="13"/>
  <c r="C3286" i="13"/>
  <c r="F3286" i="13" s="1"/>
  <c r="G3286" i="13" s="1"/>
  <c r="B3286" i="13"/>
  <c r="A3286" i="13"/>
  <c r="E3285" i="13"/>
  <c r="D3285" i="13"/>
  <c r="C3285" i="13"/>
  <c r="F3285" i="13" s="1"/>
  <c r="G3285" i="13" s="1"/>
  <c r="I3285" i="13" s="1"/>
  <c r="B3285" i="13"/>
  <c r="A3285" i="13"/>
  <c r="E3284" i="13"/>
  <c r="D3284" i="13"/>
  <c r="C3284" i="13"/>
  <c r="F3284" i="13" s="1"/>
  <c r="G3284" i="13" s="1"/>
  <c r="B3284" i="13"/>
  <c r="A3284" i="13"/>
  <c r="E3283" i="13"/>
  <c r="D3283" i="13"/>
  <c r="C3283" i="13"/>
  <c r="F3283" i="13" s="1"/>
  <c r="G3283" i="13" s="1"/>
  <c r="I3283" i="13" s="1"/>
  <c r="B3283" i="13"/>
  <c r="A3283" i="13"/>
  <c r="F3282" i="13"/>
  <c r="G3282" i="13" s="1"/>
  <c r="E3282" i="13"/>
  <c r="D3282" i="13"/>
  <c r="C3282" i="13"/>
  <c r="B3282" i="13"/>
  <c r="A3282" i="13"/>
  <c r="E3281" i="13"/>
  <c r="D3281" i="13"/>
  <c r="C3281" i="13"/>
  <c r="F3281" i="13" s="1"/>
  <c r="G3281" i="13" s="1"/>
  <c r="B3281" i="13"/>
  <c r="A3281" i="13"/>
  <c r="E3280" i="13"/>
  <c r="D3280" i="13"/>
  <c r="C3280" i="13"/>
  <c r="F3280" i="13" s="1"/>
  <c r="G3280" i="13" s="1"/>
  <c r="B3280" i="13"/>
  <c r="A3280" i="13"/>
  <c r="E3279" i="13"/>
  <c r="D3279" i="13"/>
  <c r="C3279" i="13"/>
  <c r="F3279" i="13" s="1"/>
  <c r="G3279" i="13" s="1"/>
  <c r="H3279" i="13" s="1"/>
  <c r="B3279" i="13"/>
  <c r="A3279" i="13"/>
  <c r="E3278" i="13"/>
  <c r="D3278" i="13"/>
  <c r="C3278" i="13"/>
  <c r="F3278" i="13" s="1"/>
  <c r="G3278" i="13" s="1"/>
  <c r="J3278" i="13" s="1"/>
  <c r="B3278" i="13"/>
  <c r="A3278" i="13"/>
  <c r="F3277" i="13"/>
  <c r="G3277" i="13" s="1"/>
  <c r="E3277" i="13"/>
  <c r="D3277" i="13"/>
  <c r="C3277" i="13"/>
  <c r="B3277" i="13"/>
  <c r="A3277" i="13"/>
  <c r="E3276" i="13"/>
  <c r="D3276" i="13"/>
  <c r="C3276" i="13"/>
  <c r="F3276" i="13" s="1"/>
  <c r="G3276" i="13" s="1"/>
  <c r="B3276" i="13"/>
  <c r="A3276" i="13"/>
  <c r="E3275" i="13"/>
  <c r="D3275" i="13"/>
  <c r="C3275" i="13"/>
  <c r="F3275" i="13" s="1"/>
  <c r="G3275" i="13" s="1"/>
  <c r="B3275" i="13"/>
  <c r="A3275" i="13"/>
  <c r="F3274" i="13"/>
  <c r="G3274" i="13" s="1"/>
  <c r="E3274" i="13"/>
  <c r="D3274" i="13"/>
  <c r="C3274" i="13"/>
  <c r="B3274" i="13"/>
  <c r="A3274" i="13"/>
  <c r="E3273" i="13"/>
  <c r="D3273" i="13"/>
  <c r="C3273" i="13"/>
  <c r="F3273" i="13" s="1"/>
  <c r="G3273" i="13" s="1"/>
  <c r="J3273" i="13" s="1"/>
  <c r="B3273" i="13"/>
  <c r="A3273" i="13"/>
  <c r="E3272" i="13"/>
  <c r="D3272" i="13"/>
  <c r="C3272" i="13"/>
  <c r="F3272" i="13" s="1"/>
  <c r="G3272" i="13" s="1"/>
  <c r="J3272" i="13" s="1"/>
  <c r="B3272" i="13"/>
  <c r="A3272" i="13"/>
  <c r="E3271" i="13"/>
  <c r="D3271" i="13"/>
  <c r="C3271" i="13"/>
  <c r="F3271" i="13" s="1"/>
  <c r="G3271" i="13" s="1"/>
  <c r="B3271" i="13"/>
  <c r="A3271" i="13"/>
  <c r="E3270" i="13"/>
  <c r="D3270" i="13"/>
  <c r="C3270" i="13"/>
  <c r="F3270" i="13" s="1"/>
  <c r="G3270" i="13" s="1"/>
  <c r="B3270" i="13"/>
  <c r="A3270" i="13"/>
  <c r="E3269" i="13"/>
  <c r="D3269" i="13"/>
  <c r="C3269" i="13"/>
  <c r="F3269" i="13" s="1"/>
  <c r="G3269" i="13" s="1"/>
  <c r="J3269" i="13" s="1"/>
  <c r="B3269" i="13"/>
  <c r="A3269" i="13"/>
  <c r="G3268" i="13"/>
  <c r="E3268" i="13"/>
  <c r="D3268" i="13"/>
  <c r="C3268" i="13"/>
  <c r="F3268" i="13" s="1"/>
  <c r="B3268" i="13"/>
  <c r="A3268" i="13"/>
  <c r="F3267" i="13"/>
  <c r="G3267" i="13" s="1"/>
  <c r="E3267" i="13"/>
  <c r="D3267" i="13"/>
  <c r="C3267" i="13"/>
  <c r="B3267" i="13"/>
  <c r="A3267" i="13"/>
  <c r="G3266" i="13"/>
  <c r="E3266" i="13"/>
  <c r="D3266" i="13"/>
  <c r="C3266" i="13"/>
  <c r="F3266" i="13" s="1"/>
  <c r="B3266" i="13"/>
  <c r="A3266" i="13"/>
  <c r="E3265" i="13"/>
  <c r="D3265" i="13"/>
  <c r="C3265" i="13"/>
  <c r="F3265" i="13" s="1"/>
  <c r="G3265" i="13" s="1"/>
  <c r="B3265" i="13"/>
  <c r="A3265" i="13"/>
  <c r="E3264" i="13"/>
  <c r="D3264" i="13"/>
  <c r="C3264" i="13"/>
  <c r="F3264" i="13" s="1"/>
  <c r="G3264" i="13" s="1"/>
  <c r="H3264" i="13" s="1"/>
  <c r="B3264" i="13"/>
  <c r="A3264" i="13"/>
  <c r="E3263" i="13"/>
  <c r="D3263" i="13"/>
  <c r="C3263" i="13"/>
  <c r="F3263" i="13" s="1"/>
  <c r="G3263" i="13" s="1"/>
  <c r="B3263" i="13"/>
  <c r="A3263" i="13"/>
  <c r="E3262" i="13"/>
  <c r="D3262" i="13"/>
  <c r="C3262" i="13"/>
  <c r="F3262" i="13" s="1"/>
  <c r="G3262" i="13" s="1"/>
  <c r="B3262" i="13"/>
  <c r="A3262" i="13"/>
  <c r="E3261" i="13"/>
  <c r="D3261" i="13"/>
  <c r="C3261" i="13"/>
  <c r="F3261" i="13" s="1"/>
  <c r="G3261" i="13" s="1"/>
  <c r="H3261" i="13" s="1"/>
  <c r="B3261" i="13"/>
  <c r="A3261" i="13"/>
  <c r="E3260" i="13"/>
  <c r="D3260" i="13"/>
  <c r="C3260" i="13"/>
  <c r="F3260" i="13" s="1"/>
  <c r="G3260" i="13" s="1"/>
  <c r="B3260" i="13"/>
  <c r="A3260" i="13"/>
  <c r="F3259" i="13"/>
  <c r="G3259" i="13" s="1"/>
  <c r="E3259" i="13"/>
  <c r="D3259" i="13"/>
  <c r="C3259" i="13"/>
  <c r="B3259" i="13"/>
  <c r="A3259" i="13"/>
  <c r="H3258" i="13"/>
  <c r="E3258" i="13"/>
  <c r="D3258" i="13"/>
  <c r="C3258" i="13"/>
  <c r="F3258" i="13" s="1"/>
  <c r="G3258" i="13" s="1"/>
  <c r="J3258" i="13" s="1"/>
  <c r="B3258" i="13"/>
  <c r="A3258" i="13"/>
  <c r="E3257" i="13"/>
  <c r="D3257" i="13"/>
  <c r="C3257" i="13"/>
  <c r="F3257" i="13" s="1"/>
  <c r="G3257" i="13" s="1"/>
  <c r="J3257" i="13" s="1"/>
  <c r="B3257" i="13"/>
  <c r="A3257" i="13"/>
  <c r="E3256" i="13"/>
  <c r="D3256" i="13"/>
  <c r="C3256" i="13"/>
  <c r="F3256" i="13" s="1"/>
  <c r="G3256" i="13" s="1"/>
  <c r="B3256" i="13"/>
  <c r="A3256" i="13"/>
  <c r="E3255" i="13"/>
  <c r="D3255" i="13"/>
  <c r="C3255" i="13"/>
  <c r="F3255" i="13" s="1"/>
  <c r="G3255" i="13" s="1"/>
  <c r="B3255" i="13"/>
  <c r="A3255" i="13"/>
  <c r="E3254" i="13"/>
  <c r="D3254" i="13"/>
  <c r="C3254" i="13"/>
  <c r="F3254" i="13" s="1"/>
  <c r="G3254" i="13" s="1"/>
  <c r="B3254" i="13"/>
  <c r="A3254" i="13"/>
  <c r="E3253" i="13"/>
  <c r="D3253" i="13"/>
  <c r="C3253" i="13"/>
  <c r="F3253" i="13" s="1"/>
  <c r="G3253" i="13" s="1"/>
  <c r="B3253" i="13"/>
  <c r="A3253" i="13"/>
  <c r="J3252" i="13"/>
  <c r="E3252" i="13"/>
  <c r="D3252" i="13"/>
  <c r="C3252" i="13"/>
  <c r="F3252" i="13" s="1"/>
  <c r="G3252" i="13" s="1"/>
  <c r="I3252" i="13" s="1"/>
  <c r="B3252" i="13"/>
  <c r="A3252" i="13"/>
  <c r="J3251" i="13"/>
  <c r="E3251" i="13"/>
  <c r="D3251" i="13"/>
  <c r="C3251" i="13"/>
  <c r="F3251" i="13" s="1"/>
  <c r="G3251" i="13" s="1"/>
  <c r="I3251" i="13" s="1"/>
  <c r="B3251" i="13"/>
  <c r="A3251" i="13"/>
  <c r="E3250" i="13"/>
  <c r="D3250" i="13"/>
  <c r="C3250" i="13"/>
  <c r="F3250" i="13" s="1"/>
  <c r="G3250" i="13" s="1"/>
  <c r="B3250" i="13"/>
  <c r="A3250" i="13"/>
  <c r="E3249" i="13"/>
  <c r="D3249" i="13"/>
  <c r="C3249" i="13"/>
  <c r="F3249" i="13" s="1"/>
  <c r="G3249" i="13" s="1"/>
  <c r="I3249" i="13" s="1"/>
  <c r="B3249" i="13"/>
  <c r="A3249" i="13"/>
  <c r="F3248" i="13"/>
  <c r="G3248" i="13" s="1"/>
  <c r="E3248" i="13"/>
  <c r="D3248" i="13"/>
  <c r="C3248" i="13"/>
  <c r="B3248" i="13"/>
  <c r="A3248" i="13"/>
  <c r="E3247" i="13"/>
  <c r="D3247" i="13"/>
  <c r="C3247" i="13"/>
  <c r="F3247" i="13" s="1"/>
  <c r="G3247" i="13" s="1"/>
  <c r="J3247" i="13" s="1"/>
  <c r="B3247" i="13"/>
  <c r="A3247" i="13"/>
  <c r="E3246" i="13"/>
  <c r="D3246" i="13"/>
  <c r="C3246" i="13"/>
  <c r="F3246" i="13" s="1"/>
  <c r="G3246" i="13" s="1"/>
  <c r="B3246" i="13"/>
  <c r="A3246" i="13"/>
  <c r="F3245" i="13"/>
  <c r="G3245" i="13" s="1"/>
  <c r="E3245" i="13"/>
  <c r="D3245" i="13"/>
  <c r="C3245" i="13"/>
  <c r="B3245" i="13"/>
  <c r="A3245" i="13"/>
  <c r="E3244" i="13"/>
  <c r="D3244" i="13"/>
  <c r="C3244" i="13"/>
  <c r="F3244" i="13" s="1"/>
  <c r="G3244" i="13" s="1"/>
  <c r="B3244" i="13"/>
  <c r="A3244" i="13"/>
  <c r="E3243" i="13"/>
  <c r="D3243" i="13"/>
  <c r="C3243" i="13"/>
  <c r="F3243" i="13" s="1"/>
  <c r="G3243" i="13" s="1"/>
  <c r="B3243" i="13"/>
  <c r="A3243" i="13"/>
  <c r="E3242" i="13"/>
  <c r="D3242" i="13"/>
  <c r="C3242" i="13"/>
  <c r="F3242" i="13" s="1"/>
  <c r="G3242" i="13" s="1"/>
  <c r="I3242" i="13" s="1"/>
  <c r="B3242" i="13"/>
  <c r="A3242" i="13"/>
  <c r="I3241" i="13"/>
  <c r="E3241" i="13"/>
  <c r="D3241" i="13"/>
  <c r="C3241" i="13"/>
  <c r="F3241" i="13" s="1"/>
  <c r="G3241" i="13" s="1"/>
  <c r="B3241" i="13"/>
  <c r="A3241" i="13"/>
  <c r="E3240" i="13"/>
  <c r="D3240" i="13"/>
  <c r="C3240" i="13"/>
  <c r="F3240" i="13" s="1"/>
  <c r="G3240" i="13" s="1"/>
  <c r="B3240" i="13"/>
  <c r="A3240" i="13"/>
  <c r="E3239" i="13"/>
  <c r="D3239" i="13"/>
  <c r="C3239" i="13"/>
  <c r="F3239" i="13" s="1"/>
  <c r="G3239" i="13" s="1"/>
  <c r="I3239" i="13" s="1"/>
  <c r="B3239" i="13"/>
  <c r="A3239" i="13"/>
  <c r="E3238" i="13"/>
  <c r="D3238" i="13"/>
  <c r="C3238" i="13"/>
  <c r="F3238" i="13" s="1"/>
  <c r="G3238" i="13" s="1"/>
  <c r="B3238" i="13"/>
  <c r="A3238" i="13"/>
  <c r="G3237" i="13"/>
  <c r="J3237" i="13" s="1"/>
  <c r="E3237" i="13"/>
  <c r="D3237" i="13"/>
  <c r="C3237" i="13"/>
  <c r="F3237" i="13" s="1"/>
  <c r="B3237" i="13"/>
  <c r="A3237" i="13"/>
  <c r="E3236" i="13"/>
  <c r="D3236" i="13"/>
  <c r="C3236" i="13"/>
  <c r="F3236" i="13" s="1"/>
  <c r="G3236" i="13" s="1"/>
  <c r="B3236" i="13"/>
  <c r="A3236" i="13"/>
  <c r="G3235" i="13"/>
  <c r="E3235" i="13"/>
  <c r="D3235" i="13"/>
  <c r="C3235" i="13"/>
  <c r="F3235" i="13" s="1"/>
  <c r="B3235" i="13"/>
  <c r="A3235" i="13"/>
  <c r="F3234" i="13"/>
  <c r="G3234" i="13" s="1"/>
  <c r="E3234" i="13"/>
  <c r="D3234" i="13"/>
  <c r="C3234" i="13"/>
  <c r="B3234" i="13"/>
  <c r="A3234" i="13"/>
  <c r="E3233" i="13"/>
  <c r="D3233" i="13"/>
  <c r="C3233" i="13"/>
  <c r="F3233" i="13" s="1"/>
  <c r="G3233" i="13" s="1"/>
  <c r="J3233" i="13" s="1"/>
  <c r="B3233" i="13"/>
  <c r="A3233" i="13"/>
  <c r="E3232" i="13"/>
  <c r="D3232" i="13"/>
  <c r="C3232" i="13"/>
  <c r="F3232" i="13" s="1"/>
  <c r="G3232" i="13" s="1"/>
  <c r="B3232" i="13"/>
  <c r="A3232" i="13"/>
  <c r="E3231" i="13"/>
  <c r="D3231" i="13"/>
  <c r="C3231" i="13"/>
  <c r="F3231" i="13" s="1"/>
  <c r="G3231" i="13" s="1"/>
  <c r="J3231" i="13" s="1"/>
  <c r="B3231" i="13"/>
  <c r="A3231" i="13"/>
  <c r="E3230" i="13"/>
  <c r="D3230" i="13"/>
  <c r="C3230" i="13"/>
  <c r="F3230" i="13" s="1"/>
  <c r="G3230" i="13" s="1"/>
  <c r="B3230" i="13"/>
  <c r="A3230" i="13"/>
  <c r="E3229" i="13"/>
  <c r="D3229" i="13"/>
  <c r="C3229" i="13"/>
  <c r="F3229" i="13" s="1"/>
  <c r="G3229" i="13" s="1"/>
  <c r="B3229" i="13"/>
  <c r="A3229" i="13"/>
  <c r="E3228" i="13"/>
  <c r="D3228" i="13"/>
  <c r="C3228" i="13"/>
  <c r="F3228" i="13" s="1"/>
  <c r="G3228" i="13" s="1"/>
  <c r="I3228" i="13" s="1"/>
  <c r="B3228" i="13"/>
  <c r="A3228" i="13"/>
  <c r="E3227" i="13"/>
  <c r="D3227" i="13"/>
  <c r="C3227" i="13"/>
  <c r="F3227" i="13" s="1"/>
  <c r="G3227" i="13" s="1"/>
  <c r="B3227" i="13"/>
  <c r="A3227" i="13"/>
  <c r="F3226" i="13"/>
  <c r="G3226" i="13" s="1"/>
  <c r="I3226" i="13" s="1"/>
  <c r="E3226" i="13"/>
  <c r="D3226" i="13"/>
  <c r="C3226" i="13"/>
  <c r="B3226" i="13"/>
  <c r="A3226" i="13"/>
  <c r="E3225" i="13"/>
  <c r="D3225" i="13"/>
  <c r="C3225" i="13"/>
  <c r="F3225" i="13" s="1"/>
  <c r="G3225" i="13" s="1"/>
  <c r="H3225" i="13" s="1"/>
  <c r="B3225" i="13"/>
  <c r="A3225" i="13"/>
  <c r="F3224" i="13"/>
  <c r="G3224" i="13" s="1"/>
  <c r="E3224" i="13"/>
  <c r="D3224" i="13"/>
  <c r="C3224" i="13"/>
  <c r="B3224" i="13"/>
  <c r="A3224" i="13"/>
  <c r="E3223" i="13"/>
  <c r="D3223" i="13"/>
  <c r="C3223" i="13"/>
  <c r="F3223" i="13" s="1"/>
  <c r="G3223" i="13" s="1"/>
  <c r="B3223" i="13"/>
  <c r="A3223" i="13"/>
  <c r="E3222" i="13"/>
  <c r="D3222" i="13"/>
  <c r="C3222" i="13"/>
  <c r="F3222" i="13" s="1"/>
  <c r="G3222" i="13" s="1"/>
  <c r="B3222" i="13"/>
  <c r="A3222" i="13"/>
  <c r="E3221" i="13"/>
  <c r="D3221" i="13"/>
  <c r="C3221" i="13"/>
  <c r="F3221" i="13" s="1"/>
  <c r="G3221" i="13" s="1"/>
  <c r="J3221" i="13" s="1"/>
  <c r="B3221" i="13"/>
  <c r="A3221" i="13"/>
  <c r="E3220" i="13"/>
  <c r="D3220" i="13"/>
  <c r="C3220" i="13"/>
  <c r="F3220" i="13" s="1"/>
  <c r="G3220" i="13" s="1"/>
  <c r="H3220" i="13" s="1"/>
  <c r="B3220" i="13"/>
  <c r="A3220" i="13"/>
  <c r="E3219" i="13"/>
  <c r="D3219" i="13"/>
  <c r="C3219" i="13"/>
  <c r="F3219" i="13" s="1"/>
  <c r="G3219" i="13" s="1"/>
  <c r="B3219" i="13"/>
  <c r="A3219" i="13"/>
  <c r="E3218" i="13"/>
  <c r="D3218" i="13"/>
  <c r="C3218" i="13"/>
  <c r="F3218" i="13" s="1"/>
  <c r="G3218" i="13" s="1"/>
  <c r="J3218" i="13" s="1"/>
  <c r="B3218" i="13"/>
  <c r="A3218" i="13"/>
  <c r="I3217" i="13"/>
  <c r="E3217" i="13"/>
  <c r="D3217" i="13"/>
  <c r="C3217" i="13"/>
  <c r="F3217" i="13" s="1"/>
  <c r="G3217" i="13" s="1"/>
  <c r="B3217" i="13"/>
  <c r="A3217" i="13"/>
  <c r="H3216" i="13"/>
  <c r="E3216" i="13"/>
  <c r="D3216" i="13"/>
  <c r="C3216" i="13"/>
  <c r="F3216" i="13" s="1"/>
  <c r="G3216" i="13" s="1"/>
  <c r="B3216" i="13"/>
  <c r="A3216" i="13"/>
  <c r="F3215" i="13"/>
  <c r="G3215" i="13" s="1"/>
  <c r="E3215" i="13"/>
  <c r="D3215" i="13"/>
  <c r="C3215" i="13"/>
  <c r="B3215" i="13"/>
  <c r="A3215" i="13"/>
  <c r="E3214" i="13"/>
  <c r="D3214" i="13"/>
  <c r="C3214" i="13"/>
  <c r="F3214" i="13" s="1"/>
  <c r="G3214" i="13" s="1"/>
  <c r="B3214" i="13"/>
  <c r="A3214" i="13"/>
  <c r="E3213" i="13"/>
  <c r="D3213" i="13"/>
  <c r="C3213" i="13"/>
  <c r="F3213" i="13" s="1"/>
  <c r="G3213" i="13" s="1"/>
  <c r="B3213" i="13"/>
  <c r="A3213" i="13"/>
  <c r="E3212" i="13"/>
  <c r="D3212" i="13"/>
  <c r="C3212" i="13"/>
  <c r="F3212" i="13" s="1"/>
  <c r="G3212" i="13" s="1"/>
  <c r="B3212" i="13"/>
  <c r="A3212" i="13"/>
  <c r="E3211" i="13"/>
  <c r="D3211" i="13"/>
  <c r="C3211" i="13"/>
  <c r="F3211" i="13" s="1"/>
  <c r="G3211" i="13" s="1"/>
  <c r="J3211" i="13" s="1"/>
  <c r="B3211" i="13"/>
  <c r="A3211" i="13"/>
  <c r="H3210" i="13"/>
  <c r="E3210" i="13"/>
  <c r="D3210" i="13"/>
  <c r="C3210" i="13"/>
  <c r="F3210" i="13" s="1"/>
  <c r="G3210" i="13" s="1"/>
  <c r="B3210" i="13"/>
  <c r="A3210" i="13"/>
  <c r="F3209" i="13"/>
  <c r="G3209" i="13" s="1"/>
  <c r="E3209" i="13"/>
  <c r="D3209" i="13"/>
  <c r="C3209" i="13"/>
  <c r="B3209" i="13"/>
  <c r="A3209" i="13"/>
  <c r="E3208" i="13"/>
  <c r="D3208" i="13"/>
  <c r="C3208" i="13"/>
  <c r="F3208" i="13" s="1"/>
  <c r="G3208" i="13" s="1"/>
  <c r="B3208" i="13"/>
  <c r="A3208" i="13"/>
  <c r="E3207" i="13"/>
  <c r="D3207" i="13"/>
  <c r="C3207" i="13"/>
  <c r="F3207" i="13" s="1"/>
  <c r="G3207" i="13" s="1"/>
  <c r="J3207" i="13" s="1"/>
  <c r="B3207" i="13"/>
  <c r="A3207" i="13"/>
  <c r="J3206" i="13"/>
  <c r="E3206" i="13"/>
  <c r="D3206" i="13"/>
  <c r="C3206" i="13"/>
  <c r="F3206" i="13" s="1"/>
  <c r="G3206" i="13" s="1"/>
  <c r="B3206" i="13"/>
  <c r="A3206" i="13"/>
  <c r="E3205" i="13"/>
  <c r="D3205" i="13"/>
  <c r="C3205" i="13"/>
  <c r="F3205" i="13" s="1"/>
  <c r="G3205" i="13" s="1"/>
  <c r="B3205" i="13"/>
  <c r="A3205" i="13"/>
  <c r="E3204" i="13"/>
  <c r="D3204" i="13"/>
  <c r="C3204" i="13"/>
  <c r="F3204" i="13" s="1"/>
  <c r="G3204" i="13" s="1"/>
  <c r="B3204" i="13"/>
  <c r="A3204" i="13"/>
  <c r="E3203" i="13"/>
  <c r="D3203" i="13"/>
  <c r="C3203" i="13"/>
  <c r="F3203" i="13" s="1"/>
  <c r="G3203" i="13" s="1"/>
  <c r="H3203" i="13" s="1"/>
  <c r="B3203" i="13"/>
  <c r="A3203" i="13"/>
  <c r="E3202" i="13"/>
  <c r="D3202" i="13"/>
  <c r="C3202" i="13"/>
  <c r="F3202" i="13" s="1"/>
  <c r="G3202" i="13" s="1"/>
  <c r="B3202" i="13"/>
  <c r="A3202" i="13"/>
  <c r="E3201" i="13"/>
  <c r="D3201" i="13"/>
  <c r="C3201" i="13"/>
  <c r="F3201" i="13" s="1"/>
  <c r="G3201" i="13" s="1"/>
  <c r="B3201" i="13"/>
  <c r="A3201" i="13"/>
  <c r="F3200" i="13"/>
  <c r="G3200" i="13" s="1"/>
  <c r="E3200" i="13"/>
  <c r="D3200" i="13"/>
  <c r="C3200" i="13"/>
  <c r="B3200" i="13"/>
  <c r="A3200" i="13"/>
  <c r="F3199" i="13"/>
  <c r="G3199" i="13" s="1"/>
  <c r="H3199" i="13" s="1"/>
  <c r="E3199" i="13"/>
  <c r="D3199" i="13"/>
  <c r="C3199" i="13"/>
  <c r="B3199" i="13"/>
  <c r="A3199" i="13"/>
  <c r="E3198" i="13"/>
  <c r="D3198" i="13"/>
  <c r="C3198" i="13"/>
  <c r="F3198" i="13" s="1"/>
  <c r="G3198" i="13" s="1"/>
  <c r="B3198" i="13"/>
  <c r="A3198" i="13"/>
  <c r="E3197" i="13"/>
  <c r="D3197" i="13"/>
  <c r="C3197" i="13"/>
  <c r="F3197" i="13" s="1"/>
  <c r="G3197" i="13" s="1"/>
  <c r="B3197" i="13"/>
  <c r="A3197" i="13"/>
  <c r="E3196" i="13"/>
  <c r="D3196" i="13"/>
  <c r="C3196" i="13"/>
  <c r="F3196" i="13" s="1"/>
  <c r="G3196" i="13" s="1"/>
  <c r="J3196" i="13" s="1"/>
  <c r="B3196" i="13"/>
  <c r="A3196" i="13"/>
  <c r="E3195" i="13"/>
  <c r="D3195" i="13"/>
  <c r="C3195" i="13"/>
  <c r="F3195" i="13" s="1"/>
  <c r="G3195" i="13" s="1"/>
  <c r="B3195" i="13"/>
  <c r="A3195" i="13"/>
  <c r="E3194" i="13"/>
  <c r="D3194" i="13"/>
  <c r="C3194" i="13"/>
  <c r="F3194" i="13" s="1"/>
  <c r="G3194" i="13" s="1"/>
  <c r="H3194" i="13" s="1"/>
  <c r="B3194" i="13"/>
  <c r="A3194" i="13"/>
  <c r="E3193" i="13"/>
  <c r="D3193" i="13"/>
  <c r="C3193" i="13"/>
  <c r="F3193" i="13" s="1"/>
  <c r="G3193" i="13" s="1"/>
  <c r="H3193" i="13" s="1"/>
  <c r="B3193" i="13"/>
  <c r="A3193" i="13"/>
  <c r="E3192" i="13"/>
  <c r="D3192" i="13"/>
  <c r="C3192" i="13"/>
  <c r="F3192" i="13" s="1"/>
  <c r="G3192" i="13" s="1"/>
  <c r="B3192" i="13"/>
  <c r="A3192" i="13"/>
  <c r="E3191" i="13"/>
  <c r="D3191" i="13"/>
  <c r="C3191" i="13"/>
  <c r="F3191" i="13" s="1"/>
  <c r="G3191" i="13" s="1"/>
  <c r="J3191" i="13" s="1"/>
  <c r="B3191" i="13"/>
  <c r="A3191" i="13"/>
  <c r="E3190" i="13"/>
  <c r="D3190" i="13"/>
  <c r="C3190" i="13"/>
  <c r="F3190" i="13" s="1"/>
  <c r="G3190" i="13" s="1"/>
  <c r="B3190" i="13"/>
  <c r="A3190" i="13"/>
  <c r="G3189" i="13"/>
  <c r="J3189" i="13" s="1"/>
  <c r="E3189" i="13"/>
  <c r="D3189" i="13"/>
  <c r="C3189" i="13"/>
  <c r="F3189" i="13" s="1"/>
  <c r="B3189" i="13"/>
  <c r="A3189" i="13"/>
  <c r="E3188" i="13"/>
  <c r="D3188" i="13"/>
  <c r="C3188" i="13"/>
  <c r="F3188" i="13" s="1"/>
  <c r="G3188" i="13" s="1"/>
  <c r="I3188" i="13" s="1"/>
  <c r="B3188" i="13"/>
  <c r="A3188" i="13"/>
  <c r="E3187" i="13"/>
  <c r="D3187" i="13"/>
  <c r="C3187" i="13"/>
  <c r="F3187" i="13" s="1"/>
  <c r="G3187" i="13" s="1"/>
  <c r="B3187" i="13"/>
  <c r="A3187" i="13"/>
  <c r="E3186" i="13"/>
  <c r="D3186" i="13"/>
  <c r="C3186" i="13"/>
  <c r="F3186" i="13" s="1"/>
  <c r="G3186" i="13" s="1"/>
  <c r="B3186" i="13"/>
  <c r="A3186" i="13"/>
  <c r="E3185" i="13"/>
  <c r="D3185" i="13"/>
  <c r="C3185" i="13"/>
  <c r="F3185" i="13" s="1"/>
  <c r="G3185" i="13" s="1"/>
  <c r="B3185" i="13"/>
  <c r="A3185" i="13"/>
  <c r="E3184" i="13"/>
  <c r="D3184" i="13"/>
  <c r="C3184" i="13"/>
  <c r="F3184" i="13" s="1"/>
  <c r="G3184" i="13" s="1"/>
  <c r="B3184" i="13"/>
  <c r="A3184" i="13"/>
  <c r="E3183" i="13"/>
  <c r="D3183" i="13"/>
  <c r="C3183" i="13"/>
  <c r="F3183" i="13" s="1"/>
  <c r="G3183" i="13" s="1"/>
  <c r="B3183" i="13"/>
  <c r="A3183" i="13"/>
  <c r="E3182" i="13"/>
  <c r="D3182" i="13"/>
  <c r="C3182" i="13"/>
  <c r="F3182" i="13" s="1"/>
  <c r="G3182" i="13" s="1"/>
  <c r="J3182" i="13" s="1"/>
  <c r="B3182" i="13"/>
  <c r="A3182" i="13"/>
  <c r="E3181" i="13"/>
  <c r="D3181" i="13"/>
  <c r="C3181" i="13"/>
  <c r="F3181" i="13" s="1"/>
  <c r="G3181" i="13" s="1"/>
  <c r="B3181" i="13"/>
  <c r="A3181" i="13"/>
  <c r="E3180" i="13"/>
  <c r="D3180" i="13"/>
  <c r="C3180" i="13"/>
  <c r="F3180" i="13" s="1"/>
  <c r="G3180" i="13" s="1"/>
  <c r="B3180" i="13"/>
  <c r="A3180" i="13"/>
  <c r="E3179" i="13"/>
  <c r="D3179" i="13"/>
  <c r="C3179" i="13"/>
  <c r="F3179" i="13" s="1"/>
  <c r="G3179" i="13" s="1"/>
  <c r="B3179" i="13"/>
  <c r="A3179" i="13"/>
  <c r="E3178" i="13"/>
  <c r="D3178" i="13"/>
  <c r="C3178" i="13"/>
  <c r="F3178" i="13" s="1"/>
  <c r="G3178" i="13" s="1"/>
  <c r="B3178" i="13"/>
  <c r="A3178" i="13"/>
  <c r="E3177" i="13"/>
  <c r="D3177" i="13"/>
  <c r="C3177" i="13"/>
  <c r="F3177" i="13" s="1"/>
  <c r="G3177" i="13" s="1"/>
  <c r="B3177" i="13"/>
  <c r="A3177" i="13"/>
  <c r="E3176" i="13"/>
  <c r="D3176" i="13"/>
  <c r="C3176" i="13"/>
  <c r="F3176" i="13" s="1"/>
  <c r="G3176" i="13" s="1"/>
  <c r="I3176" i="13" s="1"/>
  <c r="B3176" i="13"/>
  <c r="A3176" i="13"/>
  <c r="E3175" i="13"/>
  <c r="D3175" i="13"/>
  <c r="C3175" i="13"/>
  <c r="F3175" i="13" s="1"/>
  <c r="G3175" i="13" s="1"/>
  <c r="B3175" i="13"/>
  <c r="A3175" i="13"/>
  <c r="E3174" i="13"/>
  <c r="D3174" i="13"/>
  <c r="C3174" i="13"/>
  <c r="F3174" i="13" s="1"/>
  <c r="G3174" i="13" s="1"/>
  <c r="B3174" i="13"/>
  <c r="A3174" i="13"/>
  <c r="E3173" i="13"/>
  <c r="D3173" i="13"/>
  <c r="C3173" i="13"/>
  <c r="F3173" i="13" s="1"/>
  <c r="G3173" i="13" s="1"/>
  <c r="B3173" i="13"/>
  <c r="A3173" i="13"/>
  <c r="E3172" i="13"/>
  <c r="D3172" i="13"/>
  <c r="C3172" i="13"/>
  <c r="F3172" i="13" s="1"/>
  <c r="G3172" i="13" s="1"/>
  <c r="B3172" i="13"/>
  <c r="A3172" i="13"/>
  <c r="J3171" i="13"/>
  <c r="H3171" i="13"/>
  <c r="E3171" i="13"/>
  <c r="D3171" i="13"/>
  <c r="C3171" i="13"/>
  <c r="F3171" i="13" s="1"/>
  <c r="G3171" i="13" s="1"/>
  <c r="I3171" i="13" s="1"/>
  <c r="B3171" i="13"/>
  <c r="A3171" i="13"/>
  <c r="F3170" i="13"/>
  <c r="G3170" i="13" s="1"/>
  <c r="J3170" i="13" s="1"/>
  <c r="E3170" i="13"/>
  <c r="D3170" i="13"/>
  <c r="C3170" i="13"/>
  <c r="B3170" i="13"/>
  <c r="A3170" i="13"/>
  <c r="E3169" i="13"/>
  <c r="D3169" i="13"/>
  <c r="C3169" i="13"/>
  <c r="F3169" i="13" s="1"/>
  <c r="G3169" i="13" s="1"/>
  <c r="B3169" i="13"/>
  <c r="A3169" i="13"/>
  <c r="F3168" i="13"/>
  <c r="G3168" i="13" s="1"/>
  <c r="E3168" i="13"/>
  <c r="D3168" i="13"/>
  <c r="C3168" i="13"/>
  <c r="B3168" i="13"/>
  <c r="A3168" i="13"/>
  <c r="E3167" i="13"/>
  <c r="D3167" i="13"/>
  <c r="C3167" i="13"/>
  <c r="F3167" i="13" s="1"/>
  <c r="G3167" i="13" s="1"/>
  <c r="B3167" i="13"/>
  <c r="A3167" i="13"/>
  <c r="E3166" i="13"/>
  <c r="D3166" i="13"/>
  <c r="C3166" i="13"/>
  <c r="F3166" i="13" s="1"/>
  <c r="G3166" i="13" s="1"/>
  <c r="J3166" i="13" s="1"/>
  <c r="B3166" i="13"/>
  <c r="A3166" i="13"/>
  <c r="F3165" i="13"/>
  <c r="G3165" i="13" s="1"/>
  <c r="E3165" i="13"/>
  <c r="D3165" i="13"/>
  <c r="C3165" i="13"/>
  <c r="B3165" i="13"/>
  <c r="A3165" i="13"/>
  <c r="J3164" i="13"/>
  <c r="F3164" i="13"/>
  <c r="G3164" i="13" s="1"/>
  <c r="H3164" i="13" s="1"/>
  <c r="E3164" i="13"/>
  <c r="D3164" i="13"/>
  <c r="C3164" i="13"/>
  <c r="B3164" i="13"/>
  <c r="A3164" i="13"/>
  <c r="E3163" i="13"/>
  <c r="D3163" i="13"/>
  <c r="C3163" i="13"/>
  <c r="F3163" i="13" s="1"/>
  <c r="G3163" i="13" s="1"/>
  <c r="B3163" i="13"/>
  <c r="A3163" i="13"/>
  <c r="E3162" i="13"/>
  <c r="D3162" i="13"/>
  <c r="C3162" i="13"/>
  <c r="F3162" i="13" s="1"/>
  <c r="G3162" i="13" s="1"/>
  <c r="H3162" i="13" s="1"/>
  <c r="B3162" i="13"/>
  <c r="A3162" i="13"/>
  <c r="F3161" i="13"/>
  <c r="G3161" i="13" s="1"/>
  <c r="E3161" i="13"/>
  <c r="D3161" i="13"/>
  <c r="C3161" i="13"/>
  <c r="B3161" i="13"/>
  <c r="A3161" i="13"/>
  <c r="F3160" i="13"/>
  <c r="G3160" i="13" s="1"/>
  <c r="J3160" i="13" s="1"/>
  <c r="E3160" i="13"/>
  <c r="D3160" i="13"/>
  <c r="C3160" i="13"/>
  <c r="B3160" i="13"/>
  <c r="A3160" i="13"/>
  <c r="E3159" i="13"/>
  <c r="D3159" i="13"/>
  <c r="C3159" i="13"/>
  <c r="F3159" i="13" s="1"/>
  <c r="G3159" i="13" s="1"/>
  <c r="B3159" i="13"/>
  <c r="A3159" i="13"/>
  <c r="E3158" i="13"/>
  <c r="D3158" i="13"/>
  <c r="C3158" i="13"/>
  <c r="F3158" i="13" s="1"/>
  <c r="G3158" i="13" s="1"/>
  <c r="B3158" i="13"/>
  <c r="A3158" i="13"/>
  <c r="E3157" i="13"/>
  <c r="D3157" i="13"/>
  <c r="C3157" i="13"/>
  <c r="F3157" i="13" s="1"/>
  <c r="G3157" i="13" s="1"/>
  <c r="B3157" i="13"/>
  <c r="A3157" i="13"/>
  <c r="E3156" i="13"/>
  <c r="D3156" i="13"/>
  <c r="C3156" i="13"/>
  <c r="F3156" i="13" s="1"/>
  <c r="G3156" i="13" s="1"/>
  <c r="B3156" i="13"/>
  <c r="A3156" i="13"/>
  <c r="E3155" i="13"/>
  <c r="D3155" i="13"/>
  <c r="C3155" i="13"/>
  <c r="F3155" i="13" s="1"/>
  <c r="G3155" i="13" s="1"/>
  <c r="B3155" i="13"/>
  <c r="A3155" i="13"/>
  <c r="E3154" i="13"/>
  <c r="D3154" i="13"/>
  <c r="C3154" i="13"/>
  <c r="F3154" i="13" s="1"/>
  <c r="G3154" i="13" s="1"/>
  <c r="B3154" i="13"/>
  <c r="A3154" i="13"/>
  <c r="E3153" i="13"/>
  <c r="D3153" i="13"/>
  <c r="C3153" i="13"/>
  <c r="F3153" i="13" s="1"/>
  <c r="G3153" i="13" s="1"/>
  <c r="B3153" i="13"/>
  <c r="A3153" i="13"/>
  <c r="I3152" i="13"/>
  <c r="F3152" i="13"/>
  <c r="G3152" i="13" s="1"/>
  <c r="J3152" i="13" s="1"/>
  <c r="E3152" i="13"/>
  <c r="D3152" i="13"/>
  <c r="C3152" i="13"/>
  <c r="B3152" i="13"/>
  <c r="A3152" i="13"/>
  <c r="E3151" i="13"/>
  <c r="D3151" i="13"/>
  <c r="C3151" i="13"/>
  <c r="F3151" i="13" s="1"/>
  <c r="G3151" i="13" s="1"/>
  <c r="B3151" i="13"/>
  <c r="A3151" i="13"/>
  <c r="E3150" i="13"/>
  <c r="D3150" i="13"/>
  <c r="C3150" i="13"/>
  <c r="F3150" i="13" s="1"/>
  <c r="G3150" i="13" s="1"/>
  <c r="H3150" i="13" s="1"/>
  <c r="B3150" i="13"/>
  <c r="A3150" i="13"/>
  <c r="E3149" i="13"/>
  <c r="D3149" i="13"/>
  <c r="C3149" i="13"/>
  <c r="F3149" i="13" s="1"/>
  <c r="G3149" i="13" s="1"/>
  <c r="B3149" i="13"/>
  <c r="A3149" i="13"/>
  <c r="E3148" i="13"/>
  <c r="D3148" i="13"/>
  <c r="C3148" i="13"/>
  <c r="F3148" i="13" s="1"/>
  <c r="G3148" i="13" s="1"/>
  <c r="B3148" i="13"/>
  <c r="A3148" i="13"/>
  <c r="E3147" i="13"/>
  <c r="D3147" i="13"/>
  <c r="C3147" i="13"/>
  <c r="F3147" i="13" s="1"/>
  <c r="G3147" i="13" s="1"/>
  <c r="B3147" i="13"/>
  <c r="A3147" i="13"/>
  <c r="F3146" i="13"/>
  <c r="G3146" i="13" s="1"/>
  <c r="E3146" i="13"/>
  <c r="D3146" i="13"/>
  <c r="C3146" i="13"/>
  <c r="B3146" i="13"/>
  <c r="A3146" i="13"/>
  <c r="G3145" i="13"/>
  <c r="E3145" i="13"/>
  <c r="D3145" i="13"/>
  <c r="C3145" i="13"/>
  <c r="F3145" i="13" s="1"/>
  <c r="B3145" i="13"/>
  <c r="A3145" i="13"/>
  <c r="E3144" i="13"/>
  <c r="D3144" i="13"/>
  <c r="C3144" i="13"/>
  <c r="F3144" i="13" s="1"/>
  <c r="G3144" i="13" s="1"/>
  <c r="B3144" i="13"/>
  <c r="A3144" i="13"/>
  <c r="E3143" i="13"/>
  <c r="D3143" i="13"/>
  <c r="C3143" i="13"/>
  <c r="F3143" i="13" s="1"/>
  <c r="G3143" i="13" s="1"/>
  <c r="B3143" i="13"/>
  <c r="A3143" i="13"/>
  <c r="E3142" i="13"/>
  <c r="D3142" i="13"/>
  <c r="C3142" i="13"/>
  <c r="F3142" i="13" s="1"/>
  <c r="G3142" i="13" s="1"/>
  <c r="B3142" i="13"/>
  <c r="A3142" i="13"/>
  <c r="E3141" i="13"/>
  <c r="D3141" i="13"/>
  <c r="C3141" i="13"/>
  <c r="F3141" i="13" s="1"/>
  <c r="G3141" i="13" s="1"/>
  <c r="J3141" i="13" s="1"/>
  <c r="B3141" i="13"/>
  <c r="A3141" i="13"/>
  <c r="E3140" i="13"/>
  <c r="D3140" i="13"/>
  <c r="C3140" i="13"/>
  <c r="F3140" i="13" s="1"/>
  <c r="G3140" i="13" s="1"/>
  <c r="H3140" i="13" s="1"/>
  <c r="B3140" i="13"/>
  <c r="A3140" i="13"/>
  <c r="F3139" i="13"/>
  <c r="G3139" i="13" s="1"/>
  <c r="E3139" i="13"/>
  <c r="D3139" i="13"/>
  <c r="C3139" i="13"/>
  <c r="B3139" i="13"/>
  <c r="A3139" i="13"/>
  <c r="E3138" i="13"/>
  <c r="D3138" i="13"/>
  <c r="C3138" i="13"/>
  <c r="F3138" i="13" s="1"/>
  <c r="G3138" i="13" s="1"/>
  <c r="B3138" i="13"/>
  <c r="A3138" i="13"/>
  <c r="E3137" i="13"/>
  <c r="D3137" i="13"/>
  <c r="C3137" i="13"/>
  <c r="F3137" i="13" s="1"/>
  <c r="G3137" i="13" s="1"/>
  <c r="B3137" i="13"/>
  <c r="A3137" i="13"/>
  <c r="G3136" i="13"/>
  <c r="E3136" i="13"/>
  <c r="D3136" i="13"/>
  <c r="C3136" i="13"/>
  <c r="F3136" i="13" s="1"/>
  <c r="B3136" i="13"/>
  <c r="A3136" i="13"/>
  <c r="G3135" i="13"/>
  <c r="E3135" i="13"/>
  <c r="D3135" i="13"/>
  <c r="C3135" i="13"/>
  <c r="F3135" i="13" s="1"/>
  <c r="B3135" i="13"/>
  <c r="A3135" i="13"/>
  <c r="E3134" i="13"/>
  <c r="D3134" i="13"/>
  <c r="C3134" i="13"/>
  <c r="F3134" i="13" s="1"/>
  <c r="G3134" i="13" s="1"/>
  <c r="I3134" i="13" s="1"/>
  <c r="B3134" i="13"/>
  <c r="A3134" i="13"/>
  <c r="E3133" i="13"/>
  <c r="D3133" i="13"/>
  <c r="C3133" i="13"/>
  <c r="F3133" i="13" s="1"/>
  <c r="G3133" i="13" s="1"/>
  <c r="B3133" i="13"/>
  <c r="A3133" i="13"/>
  <c r="F3132" i="13"/>
  <c r="G3132" i="13" s="1"/>
  <c r="E3132" i="13"/>
  <c r="D3132" i="13"/>
  <c r="C3132" i="13"/>
  <c r="B3132" i="13"/>
  <c r="A3132" i="13"/>
  <c r="E3131" i="13"/>
  <c r="D3131" i="13"/>
  <c r="C3131" i="13"/>
  <c r="F3131" i="13" s="1"/>
  <c r="G3131" i="13" s="1"/>
  <c r="B3131" i="13"/>
  <c r="A3131" i="13"/>
  <c r="E3130" i="13"/>
  <c r="D3130" i="13"/>
  <c r="C3130" i="13"/>
  <c r="F3130" i="13" s="1"/>
  <c r="G3130" i="13" s="1"/>
  <c r="B3130" i="13"/>
  <c r="A3130" i="13"/>
  <c r="E3129" i="13"/>
  <c r="D3129" i="13"/>
  <c r="C3129" i="13"/>
  <c r="F3129" i="13" s="1"/>
  <c r="G3129" i="13" s="1"/>
  <c r="B3129" i="13"/>
  <c r="A3129" i="13"/>
  <c r="E3128" i="13"/>
  <c r="D3128" i="13"/>
  <c r="C3128" i="13"/>
  <c r="F3128" i="13" s="1"/>
  <c r="G3128" i="13" s="1"/>
  <c r="B3128" i="13"/>
  <c r="A3128" i="13"/>
  <c r="J3127" i="13"/>
  <c r="E3127" i="13"/>
  <c r="D3127" i="13"/>
  <c r="C3127" i="13"/>
  <c r="F3127" i="13" s="1"/>
  <c r="G3127" i="13" s="1"/>
  <c r="B3127" i="13"/>
  <c r="A3127" i="13"/>
  <c r="J3126" i="13"/>
  <c r="F3126" i="13"/>
  <c r="G3126" i="13" s="1"/>
  <c r="E3126" i="13"/>
  <c r="D3126" i="13"/>
  <c r="C3126" i="13"/>
  <c r="B3126" i="13"/>
  <c r="A3126" i="13"/>
  <c r="G3125" i="13"/>
  <c r="F3125" i="13"/>
  <c r="E3125" i="13"/>
  <c r="D3125" i="13"/>
  <c r="C3125" i="13"/>
  <c r="B3125" i="13"/>
  <c r="A3125" i="13"/>
  <c r="E3124" i="13"/>
  <c r="D3124" i="13"/>
  <c r="C3124" i="13"/>
  <c r="F3124" i="13" s="1"/>
  <c r="G3124" i="13" s="1"/>
  <c r="B3124" i="13"/>
  <c r="A3124" i="13"/>
  <c r="E3123" i="13"/>
  <c r="D3123" i="13"/>
  <c r="C3123" i="13"/>
  <c r="F3123" i="13" s="1"/>
  <c r="G3123" i="13" s="1"/>
  <c r="J3123" i="13" s="1"/>
  <c r="B3123" i="13"/>
  <c r="A3123" i="13"/>
  <c r="E3122" i="13"/>
  <c r="D3122" i="13"/>
  <c r="C3122" i="13"/>
  <c r="F3122" i="13" s="1"/>
  <c r="G3122" i="13" s="1"/>
  <c r="B3122" i="13"/>
  <c r="A3122" i="13"/>
  <c r="E3121" i="13"/>
  <c r="D3121" i="13"/>
  <c r="C3121" i="13"/>
  <c r="F3121" i="13" s="1"/>
  <c r="G3121" i="13" s="1"/>
  <c r="B3121" i="13"/>
  <c r="A3121" i="13"/>
  <c r="E3120" i="13"/>
  <c r="D3120" i="13"/>
  <c r="C3120" i="13"/>
  <c r="F3120" i="13" s="1"/>
  <c r="G3120" i="13" s="1"/>
  <c r="B3120" i="13"/>
  <c r="A3120" i="13"/>
  <c r="E3119" i="13"/>
  <c r="D3119" i="13"/>
  <c r="C3119" i="13"/>
  <c r="F3119" i="13" s="1"/>
  <c r="G3119" i="13" s="1"/>
  <c r="J3119" i="13" s="1"/>
  <c r="B3119" i="13"/>
  <c r="A3119" i="13"/>
  <c r="E3118" i="13"/>
  <c r="D3118" i="13"/>
  <c r="C3118" i="13"/>
  <c r="F3118" i="13" s="1"/>
  <c r="G3118" i="13" s="1"/>
  <c r="B3118" i="13"/>
  <c r="A3118" i="13"/>
  <c r="J3117" i="13"/>
  <c r="E3117" i="13"/>
  <c r="D3117" i="13"/>
  <c r="C3117" i="13"/>
  <c r="F3117" i="13" s="1"/>
  <c r="G3117" i="13" s="1"/>
  <c r="B3117" i="13"/>
  <c r="A3117" i="13"/>
  <c r="E3116" i="13"/>
  <c r="D3116" i="13"/>
  <c r="C3116" i="13"/>
  <c r="F3116" i="13" s="1"/>
  <c r="G3116" i="13" s="1"/>
  <c r="H3116" i="13" s="1"/>
  <c r="B3116" i="13"/>
  <c r="A3116" i="13"/>
  <c r="E3115" i="13"/>
  <c r="D3115" i="13"/>
  <c r="C3115" i="13"/>
  <c r="F3115" i="13" s="1"/>
  <c r="G3115" i="13" s="1"/>
  <c r="B3115" i="13"/>
  <c r="A3115" i="13"/>
  <c r="H3114" i="13"/>
  <c r="E3114" i="13"/>
  <c r="D3114" i="13"/>
  <c r="C3114" i="13"/>
  <c r="F3114" i="13" s="1"/>
  <c r="G3114" i="13" s="1"/>
  <c r="B3114" i="13"/>
  <c r="A3114" i="13"/>
  <c r="G3113" i="13"/>
  <c r="H3113" i="13" s="1"/>
  <c r="E3113" i="13"/>
  <c r="D3113" i="13"/>
  <c r="C3113" i="13"/>
  <c r="F3113" i="13" s="1"/>
  <c r="B3113" i="13"/>
  <c r="A3113" i="13"/>
  <c r="F3112" i="13"/>
  <c r="G3112" i="13" s="1"/>
  <c r="H3112" i="13" s="1"/>
  <c r="E3112" i="13"/>
  <c r="D3112" i="13"/>
  <c r="C3112" i="13"/>
  <c r="B3112" i="13"/>
  <c r="A3112" i="13"/>
  <c r="E3111" i="13"/>
  <c r="D3111" i="13"/>
  <c r="C3111" i="13"/>
  <c r="F3111" i="13" s="1"/>
  <c r="G3111" i="13" s="1"/>
  <c r="J3111" i="13" s="1"/>
  <c r="B3111" i="13"/>
  <c r="A3111" i="13"/>
  <c r="E3110" i="13"/>
  <c r="D3110" i="13"/>
  <c r="C3110" i="13"/>
  <c r="F3110" i="13" s="1"/>
  <c r="G3110" i="13" s="1"/>
  <c r="B3110" i="13"/>
  <c r="A3110" i="13"/>
  <c r="J3109" i="13"/>
  <c r="E3109" i="13"/>
  <c r="D3109" i="13"/>
  <c r="C3109" i="13"/>
  <c r="F3109" i="13" s="1"/>
  <c r="G3109" i="13" s="1"/>
  <c r="H3109" i="13" s="1"/>
  <c r="B3109" i="13"/>
  <c r="A3109" i="13"/>
  <c r="E3108" i="13"/>
  <c r="D3108" i="13"/>
  <c r="C3108" i="13"/>
  <c r="F3108" i="13" s="1"/>
  <c r="G3108" i="13" s="1"/>
  <c r="B3108" i="13"/>
  <c r="A3108" i="13"/>
  <c r="E3107" i="13"/>
  <c r="D3107" i="13"/>
  <c r="C3107" i="13"/>
  <c r="F3107" i="13" s="1"/>
  <c r="G3107" i="13" s="1"/>
  <c r="B3107" i="13"/>
  <c r="A3107" i="13"/>
  <c r="F3106" i="13"/>
  <c r="G3106" i="13" s="1"/>
  <c r="E3106" i="13"/>
  <c r="D3106" i="13"/>
  <c r="C3106" i="13"/>
  <c r="B3106" i="13"/>
  <c r="A3106" i="13"/>
  <c r="E3105" i="13"/>
  <c r="D3105" i="13"/>
  <c r="C3105" i="13"/>
  <c r="F3105" i="13" s="1"/>
  <c r="G3105" i="13" s="1"/>
  <c r="B3105" i="13"/>
  <c r="A3105" i="13"/>
  <c r="E3104" i="13"/>
  <c r="D3104" i="13"/>
  <c r="C3104" i="13"/>
  <c r="F3104" i="13" s="1"/>
  <c r="G3104" i="13" s="1"/>
  <c r="B3104" i="13"/>
  <c r="A3104" i="13"/>
  <c r="F3103" i="13"/>
  <c r="G3103" i="13" s="1"/>
  <c r="E3103" i="13"/>
  <c r="D3103" i="13"/>
  <c r="C3103" i="13"/>
  <c r="B3103" i="13"/>
  <c r="A3103" i="13"/>
  <c r="E3102" i="13"/>
  <c r="D3102" i="13"/>
  <c r="C3102" i="13"/>
  <c r="F3102" i="13" s="1"/>
  <c r="G3102" i="13" s="1"/>
  <c r="B3102" i="13"/>
  <c r="A3102" i="13"/>
  <c r="E3101" i="13"/>
  <c r="D3101" i="13"/>
  <c r="C3101" i="13"/>
  <c r="F3101" i="13" s="1"/>
  <c r="G3101" i="13" s="1"/>
  <c r="B3101" i="13"/>
  <c r="A3101" i="13"/>
  <c r="F3100" i="13"/>
  <c r="G3100" i="13" s="1"/>
  <c r="E3100" i="13"/>
  <c r="D3100" i="13"/>
  <c r="C3100" i="13"/>
  <c r="B3100" i="13"/>
  <c r="A3100" i="13"/>
  <c r="E3099" i="13"/>
  <c r="D3099" i="13"/>
  <c r="C3099" i="13"/>
  <c r="F3099" i="13" s="1"/>
  <c r="G3099" i="13" s="1"/>
  <c r="B3099" i="13"/>
  <c r="A3099" i="13"/>
  <c r="F3098" i="13"/>
  <c r="G3098" i="13" s="1"/>
  <c r="E3098" i="13"/>
  <c r="D3098" i="13"/>
  <c r="C3098" i="13"/>
  <c r="B3098" i="13"/>
  <c r="A3098" i="13"/>
  <c r="E3097" i="13"/>
  <c r="D3097" i="13"/>
  <c r="C3097" i="13"/>
  <c r="F3097" i="13" s="1"/>
  <c r="G3097" i="13" s="1"/>
  <c r="B3097" i="13"/>
  <c r="A3097" i="13"/>
  <c r="E3096" i="13"/>
  <c r="D3096" i="13"/>
  <c r="C3096" i="13"/>
  <c r="F3096" i="13" s="1"/>
  <c r="G3096" i="13" s="1"/>
  <c r="B3096" i="13"/>
  <c r="A3096" i="13"/>
  <c r="E3095" i="13"/>
  <c r="D3095" i="13"/>
  <c r="C3095" i="13"/>
  <c r="F3095" i="13" s="1"/>
  <c r="G3095" i="13" s="1"/>
  <c r="B3095" i="13"/>
  <c r="A3095" i="13"/>
  <c r="E3094" i="13"/>
  <c r="D3094" i="13"/>
  <c r="C3094" i="13"/>
  <c r="F3094" i="13" s="1"/>
  <c r="G3094" i="13" s="1"/>
  <c r="B3094" i="13"/>
  <c r="A3094" i="13"/>
  <c r="E3093" i="13"/>
  <c r="D3093" i="13"/>
  <c r="C3093" i="13"/>
  <c r="F3093" i="13" s="1"/>
  <c r="G3093" i="13" s="1"/>
  <c r="J3093" i="13" s="1"/>
  <c r="B3093" i="13"/>
  <c r="A3093" i="13"/>
  <c r="G3092" i="13"/>
  <c r="H3092" i="13" s="1"/>
  <c r="E3092" i="13"/>
  <c r="D3092" i="13"/>
  <c r="C3092" i="13"/>
  <c r="F3092" i="13" s="1"/>
  <c r="B3092" i="13"/>
  <c r="A3092" i="13"/>
  <c r="E3091" i="13"/>
  <c r="D3091" i="13"/>
  <c r="C3091" i="13"/>
  <c r="F3091" i="13" s="1"/>
  <c r="G3091" i="13" s="1"/>
  <c r="B3091" i="13"/>
  <c r="A3091" i="13"/>
  <c r="E3090" i="13"/>
  <c r="D3090" i="13"/>
  <c r="C3090" i="13"/>
  <c r="F3090" i="13" s="1"/>
  <c r="G3090" i="13" s="1"/>
  <c r="I3090" i="13" s="1"/>
  <c r="B3090" i="13"/>
  <c r="A3090" i="13"/>
  <c r="E3089" i="13"/>
  <c r="D3089" i="13"/>
  <c r="C3089" i="13"/>
  <c r="F3089" i="13" s="1"/>
  <c r="G3089" i="13" s="1"/>
  <c r="B3089" i="13"/>
  <c r="A3089" i="13"/>
  <c r="F3088" i="13"/>
  <c r="G3088" i="13" s="1"/>
  <c r="E3088" i="13"/>
  <c r="D3088" i="13"/>
  <c r="C3088" i="13"/>
  <c r="B3088" i="13"/>
  <c r="A3088" i="13"/>
  <c r="E3087" i="13"/>
  <c r="D3087" i="13"/>
  <c r="C3087" i="13"/>
  <c r="F3087" i="13" s="1"/>
  <c r="G3087" i="13" s="1"/>
  <c r="B3087" i="13"/>
  <c r="A3087" i="13"/>
  <c r="E3086" i="13"/>
  <c r="D3086" i="13"/>
  <c r="C3086" i="13"/>
  <c r="F3086" i="13" s="1"/>
  <c r="G3086" i="13" s="1"/>
  <c r="B3086" i="13"/>
  <c r="A3086" i="13"/>
  <c r="E3085" i="13"/>
  <c r="D3085" i="13"/>
  <c r="C3085" i="13"/>
  <c r="F3085" i="13" s="1"/>
  <c r="G3085" i="13" s="1"/>
  <c r="B3085" i="13"/>
  <c r="A3085" i="13"/>
  <c r="E3084" i="13"/>
  <c r="D3084" i="13"/>
  <c r="C3084" i="13"/>
  <c r="F3084" i="13" s="1"/>
  <c r="G3084" i="13" s="1"/>
  <c r="B3084" i="13"/>
  <c r="A3084" i="13"/>
  <c r="E3083" i="13"/>
  <c r="D3083" i="13"/>
  <c r="C3083" i="13"/>
  <c r="F3083" i="13" s="1"/>
  <c r="G3083" i="13" s="1"/>
  <c r="I3083" i="13" s="1"/>
  <c r="B3083" i="13"/>
  <c r="A3083" i="13"/>
  <c r="E3082" i="13"/>
  <c r="D3082" i="13"/>
  <c r="C3082" i="13"/>
  <c r="F3082" i="13" s="1"/>
  <c r="G3082" i="13" s="1"/>
  <c r="J3082" i="13" s="1"/>
  <c r="B3082" i="13"/>
  <c r="A3082" i="13"/>
  <c r="E3081" i="13"/>
  <c r="D3081" i="13"/>
  <c r="C3081" i="13"/>
  <c r="F3081" i="13" s="1"/>
  <c r="G3081" i="13" s="1"/>
  <c r="B3081" i="13"/>
  <c r="A3081" i="13"/>
  <c r="F3080" i="13"/>
  <c r="G3080" i="13" s="1"/>
  <c r="E3080" i="13"/>
  <c r="D3080" i="13"/>
  <c r="C3080" i="13"/>
  <c r="B3080" i="13"/>
  <c r="A3080" i="13"/>
  <c r="F3079" i="13"/>
  <c r="G3079" i="13" s="1"/>
  <c r="E3079" i="13"/>
  <c r="D3079" i="13"/>
  <c r="C3079" i="13"/>
  <c r="B3079" i="13"/>
  <c r="A3079" i="13"/>
  <c r="E3078" i="13"/>
  <c r="D3078" i="13"/>
  <c r="C3078" i="13"/>
  <c r="F3078" i="13" s="1"/>
  <c r="G3078" i="13" s="1"/>
  <c r="B3078" i="13"/>
  <c r="A3078" i="13"/>
  <c r="E3077" i="13"/>
  <c r="D3077" i="13"/>
  <c r="C3077" i="13"/>
  <c r="F3077" i="13" s="1"/>
  <c r="G3077" i="13" s="1"/>
  <c r="B3077" i="13"/>
  <c r="A3077" i="13"/>
  <c r="E3076" i="13"/>
  <c r="D3076" i="13"/>
  <c r="C3076" i="13"/>
  <c r="F3076" i="13" s="1"/>
  <c r="G3076" i="13" s="1"/>
  <c r="B3076" i="13"/>
  <c r="A3076" i="13"/>
  <c r="E3075" i="13"/>
  <c r="D3075" i="13"/>
  <c r="C3075" i="13"/>
  <c r="F3075" i="13" s="1"/>
  <c r="G3075" i="13" s="1"/>
  <c r="B3075" i="13"/>
  <c r="A3075" i="13"/>
  <c r="E3074" i="13"/>
  <c r="D3074" i="13"/>
  <c r="C3074" i="13"/>
  <c r="F3074" i="13" s="1"/>
  <c r="G3074" i="13" s="1"/>
  <c r="B3074" i="13"/>
  <c r="A3074" i="13"/>
  <c r="E3073" i="13"/>
  <c r="D3073" i="13"/>
  <c r="C3073" i="13"/>
  <c r="F3073" i="13" s="1"/>
  <c r="G3073" i="13" s="1"/>
  <c r="B3073" i="13"/>
  <c r="A3073" i="13"/>
  <c r="J3072" i="13"/>
  <c r="K3072" i="13" s="1"/>
  <c r="F3072" i="13"/>
  <c r="G3072" i="13" s="1"/>
  <c r="H3072" i="13" s="1"/>
  <c r="E3072" i="13"/>
  <c r="D3072" i="13"/>
  <c r="C3072" i="13"/>
  <c r="B3072" i="13"/>
  <c r="A3072" i="13"/>
  <c r="E3071" i="13"/>
  <c r="D3071" i="13"/>
  <c r="C3071" i="13"/>
  <c r="F3071" i="13" s="1"/>
  <c r="G3071" i="13" s="1"/>
  <c r="B3071" i="13"/>
  <c r="A3071" i="13"/>
  <c r="E3070" i="13"/>
  <c r="D3070" i="13"/>
  <c r="C3070" i="13"/>
  <c r="F3070" i="13" s="1"/>
  <c r="G3070" i="13" s="1"/>
  <c r="B3070" i="13"/>
  <c r="A3070" i="13"/>
  <c r="E3069" i="13"/>
  <c r="D3069" i="13"/>
  <c r="C3069" i="13"/>
  <c r="F3069" i="13" s="1"/>
  <c r="G3069" i="13" s="1"/>
  <c r="J3069" i="13" s="1"/>
  <c r="B3069" i="13"/>
  <c r="A3069" i="13"/>
  <c r="E3068" i="13"/>
  <c r="D3068" i="13"/>
  <c r="C3068" i="13"/>
  <c r="F3068" i="13" s="1"/>
  <c r="G3068" i="13" s="1"/>
  <c r="B3068" i="13"/>
  <c r="A3068" i="13"/>
  <c r="E3067" i="13"/>
  <c r="D3067" i="13"/>
  <c r="C3067" i="13"/>
  <c r="F3067" i="13" s="1"/>
  <c r="G3067" i="13" s="1"/>
  <c r="B3067" i="13"/>
  <c r="A3067" i="13"/>
  <c r="F3066" i="13"/>
  <c r="G3066" i="13" s="1"/>
  <c r="E3066" i="13"/>
  <c r="D3066" i="13"/>
  <c r="C3066" i="13"/>
  <c r="B3066" i="13"/>
  <c r="A3066" i="13"/>
  <c r="E3065" i="13"/>
  <c r="D3065" i="13"/>
  <c r="C3065" i="13"/>
  <c r="F3065" i="13" s="1"/>
  <c r="G3065" i="13" s="1"/>
  <c r="B3065" i="13"/>
  <c r="A3065" i="13"/>
  <c r="E3064" i="13"/>
  <c r="D3064" i="13"/>
  <c r="C3064" i="13"/>
  <c r="F3064" i="13" s="1"/>
  <c r="G3064" i="13" s="1"/>
  <c r="B3064" i="13"/>
  <c r="A3064" i="13"/>
  <c r="F3063" i="13"/>
  <c r="G3063" i="13" s="1"/>
  <c r="E3063" i="13"/>
  <c r="D3063" i="13"/>
  <c r="C3063" i="13"/>
  <c r="B3063" i="13"/>
  <c r="A3063" i="13"/>
  <c r="E3062" i="13"/>
  <c r="D3062" i="13"/>
  <c r="C3062" i="13"/>
  <c r="F3062" i="13" s="1"/>
  <c r="G3062" i="13" s="1"/>
  <c r="B3062" i="13"/>
  <c r="A3062" i="13"/>
  <c r="E3061" i="13"/>
  <c r="D3061" i="13"/>
  <c r="C3061" i="13"/>
  <c r="F3061" i="13" s="1"/>
  <c r="G3061" i="13" s="1"/>
  <c r="J3061" i="13" s="1"/>
  <c r="B3061" i="13"/>
  <c r="A3061" i="13"/>
  <c r="E3060" i="13"/>
  <c r="D3060" i="13"/>
  <c r="C3060" i="13"/>
  <c r="F3060" i="13" s="1"/>
  <c r="G3060" i="13" s="1"/>
  <c r="B3060" i="13"/>
  <c r="A3060" i="13"/>
  <c r="E3059" i="13"/>
  <c r="D3059" i="13"/>
  <c r="C3059" i="13"/>
  <c r="F3059" i="13" s="1"/>
  <c r="G3059" i="13" s="1"/>
  <c r="B3059" i="13"/>
  <c r="A3059" i="13"/>
  <c r="E3058" i="13"/>
  <c r="D3058" i="13"/>
  <c r="C3058" i="13"/>
  <c r="F3058" i="13" s="1"/>
  <c r="G3058" i="13" s="1"/>
  <c r="J3058" i="13" s="1"/>
  <c r="B3058" i="13"/>
  <c r="A3058" i="13"/>
  <c r="E3057" i="13"/>
  <c r="D3057" i="13"/>
  <c r="C3057" i="13"/>
  <c r="F3057" i="13" s="1"/>
  <c r="G3057" i="13" s="1"/>
  <c r="B3057" i="13"/>
  <c r="A3057" i="13"/>
  <c r="E3056" i="13"/>
  <c r="D3056" i="13"/>
  <c r="C3056" i="13"/>
  <c r="F3056" i="13" s="1"/>
  <c r="G3056" i="13" s="1"/>
  <c r="B3056" i="13"/>
  <c r="A3056" i="13"/>
  <c r="E3055" i="13"/>
  <c r="D3055" i="13"/>
  <c r="C3055" i="13"/>
  <c r="F3055" i="13" s="1"/>
  <c r="G3055" i="13" s="1"/>
  <c r="H3055" i="13" s="1"/>
  <c r="B3055" i="13"/>
  <c r="A3055" i="13"/>
  <c r="E3054" i="13"/>
  <c r="D3054" i="13"/>
  <c r="C3054" i="13"/>
  <c r="F3054" i="13" s="1"/>
  <c r="G3054" i="13" s="1"/>
  <c r="H3054" i="13" s="1"/>
  <c r="B3054" i="13"/>
  <c r="A3054" i="13"/>
  <c r="E3053" i="13"/>
  <c r="D3053" i="13"/>
  <c r="C3053" i="13"/>
  <c r="F3053" i="13" s="1"/>
  <c r="G3053" i="13" s="1"/>
  <c r="B3053" i="13"/>
  <c r="A3053" i="13"/>
  <c r="E3052" i="13"/>
  <c r="D3052" i="13"/>
  <c r="C3052" i="13"/>
  <c r="F3052" i="13" s="1"/>
  <c r="G3052" i="13" s="1"/>
  <c r="B3052" i="13"/>
  <c r="A3052" i="13"/>
  <c r="I3051" i="13"/>
  <c r="E3051" i="13"/>
  <c r="D3051" i="13"/>
  <c r="C3051" i="13"/>
  <c r="F3051" i="13" s="1"/>
  <c r="G3051" i="13" s="1"/>
  <c r="J3051" i="13" s="1"/>
  <c r="B3051" i="13"/>
  <c r="A3051" i="13"/>
  <c r="E3050" i="13"/>
  <c r="D3050" i="13"/>
  <c r="C3050" i="13"/>
  <c r="F3050" i="13" s="1"/>
  <c r="G3050" i="13" s="1"/>
  <c r="B3050" i="13"/>
  <c r="A3050" i="13"/>
  <c r="E3049" i="13"/>
  <c r="D3049" i="13"/>
  <c r="C3049" i="13"/>
  <c r="F3049" i="13" s="1"/>
  <c r="G3049" i="13" s="1"/>
  <c r="B3049" i="13"/>
  <c r="A3049" i="13"/>
  <c r="E3048" i="13"/>
  <c r="D3048" i="13"/>
  <c r="C3048" i="13"/>
  <c r="F3048" i="13" s="1"/>
  <c r="G3048" i="13" s="1"/>
  <c r="B3048" i="13"/>
  <c r="A3048" i="13"/>
  <c r="F3047" i="13"/>
  <c r="G3047" i="13" s="1"/>
  <c r="E3047" i="13"/>
  <c r="D3047" i="13"/>
  <c r="C3047" i="13"/>
  <c r="B3047" i="13"/>
  <c r="A3047" i="13"/>
  <c r="E3046" i="13"/>
  <c r="D3046" i="13"/>
  <c r="C3046" i="13"/>
  <c r="F3046" i="13" s="1"/>
  <c r="G3046" i="13" s="1"/>
  <c r="B3046" i="13"/>
  <c r="A3046" i="13"/>
  <c r="E3045" i="13"/>
  <c r="D3045" i="13"/>
  <c r="C3045" i="13"/>
  <c r="F3045" i="13" s="1"/>
  <c r="G3045" i="13" s="1"/>
  <c r="B3045" i="13"/>
  <c r="A3045" i="13"/>
  <c r="F3044" i="13"/>
  <c r="G3044" i="13" s="1"/>
  <c r="E3044" i="13"/>
  <c r="D3044" i="13"/>
  <c r="C3044" i="13"/>
  <c r="B3044" i="13"/>
  <c r="A3044" i="13"/>
  <c r="E3043" i="13"/>
  <c r="D3043" i="13"/>
  <c r="C3043" i="13"/>
  <c r="F3043" i="13" s="1"/>
  <c r="G3043" i="13" s="1"/>
  <c r="B3043" i="13"/>
  <c r="A3043" i="13"/>
  <c r="E3042" i="13"/>
  <c r="D3042" i="13"/>
  <c r="C3042" i="13"/>
  <c r="F3042" i="13" s="1"/>
  <c r="G3042" i="13" s="1"/>
  <c r="B3042" i="13"/>
  <c r="A3042" i="13"/>
  <c r="G3041" i="13"/>
  <c r="H3041" i="13" s="1"/>
  <c r="F3041" i="13"/>
  <c r="E3041" i="13"/>
  <c r="D3041" i="13"/>
  <c r="C3041" i="13"/>
  <c r="B3041" i="13"/>
  <c r="A3041" i="13"/>
  <c r="J3040" i="13"/>
  <c r="I3040" i="13"/>
  <c r="F3040" i="13"/>
  <c r="G3040" i="13" s="1"/>
  <c r="H3040" i="13" s="1"/>
  <c r="E3040" i="13"/>
  <c r="D3040" i="13"/>
  <c r="C3040" i="13"/>
  <c r="B3040" i="13"/>
  <c r="A3040" i="13"/>
  <c r="E3039" i="13"/>
  <c r="D3039" i="13"/>
  <c r="C3039" i="13"/>
  <c r="F3039" i="13" s="1"/>
  <c r="G3039" i="13" s="1"/>
  <c r="B3039" i="13"/>
  <c r="A3039" i="13"/>
  <c r="E3038" i="13"/>
  <c r="D3038" i="13"/>
  <c r="C3038" i="13"/>
  <c r="F3038" i="13" s="1"/>
  <c r="G3038" i="13" s="1"/>
  <c r="B3038" i="13"/>
  <c r="A3038" i="13"/>
  <c r="I3037" i="13"/>
  <c r="E3037" i="13"/>
  <c r="D3037" i="13"/>
  <c r="C3037" i="13"/>
  <c r="F3037" i="13" s="1"/>
  <c r="G3037" i="13" s="1"/>
  <c r="B3037" i="13"/>
  <c r="A3037" i="13"/>
  <c r="J3036" i="13"/>
  <c r="I3036" i="13"/>
  <c r="G3036" i="13"/>
  <c r="H3036" i="13" s="1"/>
  <c r="E3036" i="13"/>
  <c r="D3036" i="13"/>
  <c r="C3036" i="13"/>
  <c r="F3036" i="13" s="1"/>
  <c r="B3036" i="13"/>
  <c r="A3036" i="13"/>
  <c r="E3035" i="13"/>
  <c r="D3035" i="13"/>
  <c r="C3035" i="13"/>
  <c r="F3035" i="13" s="1"/>
  <c r="G3035" i="13" s="1"/>
  <c r="B3035" i="13"/>
  <c r="A3035" i="13"/>
  <c r="E3034" i="13"/>
  <c r="D3034" i="13"/>
  <c r="C3034" i="13"/>
  <c r="F3034" i="13" s="1"/>
  <c r="G3034" i="13" s="1"/>
  <c r="B3034" i="13"/>
  <c r="A3034" i="13"/>
  <c r="E3033" i="13"/>
  <c r="D3033" i="13"/>
  <c r="C3033" i="13"/>
  <c r="F3033" i="13" s="1"/>
  <c r="G3033" i="13" s="1"/>
  <c r="B3033" i="13"/>
  <c r="A3033" i="13"/>
  <c r="E3032" i="13"/>
  <c r="D3032" i="13"/>
  <c r="C3032" i="13"/>
  <c r="F3032" i="13" s="1"/>
  <c r="G3032" i="13" s="1"/>
  <c r="B3032" i="13"/>
  <c r="A3032" i="13"/>
  <c r="F3031" i="13"/>
  <c r="G3031" i="13" s="1"/>
  <c r="E3031" i="13"/>
  <c r="D3031" i="13"/>
  <c r="C3031" i="13"/>
  <c r="B3031" i="13"/>
  <c r="A3031" i="13"/>
  <c r="E3030" i="13"/>
  <c r="D3030" i="13"/>
  <c r="C3030" i="13"/>
  <c r="F3030" i="13" s="1"/>
  <c r="G3030" i="13" s="1"/>
  <c r="B3030" i="13"/>
  <c r="A3030" i="13"/>
  <c r="E3029" i="13"/>
  <c r="D3029" i="13"/>
  <c r="C3029" i="13"/>
  <c r="F3029" i="13" s="1"/>
  <c r="G3029" i="13" s="1"/>
  <c r="B3029" i="13"/>
  <c r="A3029" i="13"/>
  <c r="E3028" i="13"/>
  <c r="D3028" i="13"/>
  <c r="C3028" i="13"/>
  <c r="F3028" i="13" s="1"/>
  <c r="G3028" i="13" s="1"/>
  <c r="B3028" i="13"/>
  <c r="A3028" i="13"/>
  <c r="E3027" i="13"/>
  <c r="D3027" i="13"/>
  <c r="C3027" i="13"/>
  <c r="F3027" i="13" s="1"/>
  <c r="G3027" i="13" s="1"/>
  <c r="H3027" i="13" s="1"/>
  <c r="B3027" i="13"/>
  <c r="A3027" i="13"/>
  <c r="H3026" i="13"/>
  <c r="E3026" i="13"/>
  <c r="D3026" i="13"/>
  <c r="C3026" i="13"/>
  <c r="F3026" i="13" s="1"/>
  <c r="G3026" i="13" s="1"/>
  <c r="B3026" i="13"/>
  <c r="A3026" i="13"/>
  <c r="E3025" i="13"/>
  <c r="D3025" i="13"/>
  <c r="C3025" i="13"/>
  <c r="F3025" i="13" s="1"/>
  <c r="G3025" i="13" s="1"/>
  <c r="J3025" i="13" s="1"/>
  <c r="B3025" i="13"/>
  <c r="A3025" i="13"/>
  <c r="F3024" i="13"/>
  <c r="G3024" i="13" s="1"/>
  <c r="E3024" i="13"/>
  <c r="D3024" i="13"/>
  <c r="C3024" i="13"/>
  <c r="B3024" i="13"/>
  <c r="A3024" i="13"/>
  <c r="E3023" i="13"/>
  <c r="D3023" i="13"/>
  <c r="C3023" i="13"/>
  <c r="F3023" i="13" s="1"/>
  <c r="G3023" i="13" s="1"/>
  <c r="B3023" i="13"/>
  <c r="A3023" i="13"/>
  <c r="E3022" i="13"/>
  <c r="D3022" i="13"/>
  <c r="C3022" i="13"/>
  <c r="F3022" i="13" s="1"/>
  <c r="G3022" i="13" s="1"/>
  <c r="B3022" i="13"/>
  <c r="A3022" i="13"/>
  <c r="E3021" i="13"/>
  <c r="D3021" i="13"/>
  <c r="C3021" i="13"/>
  <c r="F3021" i="13" s="1"/>
  <c r="G3021" i="13" s="1"/>
  <c r="B3021" i="13"/>
  <c r="A3021" i="13"/>
  <c r="E3020" i="13"/>
  <c r="D3020" i="13"/>
  <c r="C3020" i="13"/>
  <c r="F3020" i="13" s="1"/>
  <c r="G3020" i="13" s="1"/>
  <c r="B3020" i="13"/>
  <c r="A3020" i="13"/>
  <c r="E3019" i="13"/>
  <c r="D3019" i="13"/>
  <c r="C3019" i="13"/>
  <c r="F3019" i="13" s="1"/>
  <c r="G3019" i="13" s="1"/>
  <c r="J3019" i="13" s="1"/>
  <c r="B3019" i="13"/>
  <c r="A3019" i="13"/>
  <c r="E3018" i="13"/>
  <c r="D3018" i="13"/>
  <c r="C3018" i="13"/>
  <c r="F3018" i="13" s="1"/>
  <c r="G3018" i="13" s="1"/>
  <c r="B3018" i="13"/>
  <c r="A3018" i="13"/>
  <c r="F3017" i="13"/>
  <c r="G3017" i="13" s="1"/>
  <c r="E3017" i="13"/>
  <c r="D3017" i="13"/>
  <c r="C3017" i="13"/>
  <c r="B3017" i="13"/>
  <c r="A3017" i="13"/>
  <c r="E3016" i="13"/>
  <c r="D3016" i="13"/>
  <c r="C3016" i="13"/>
  <c r="F3016" i="13" s="1"/>
  <c r="G3016" i="13" s="1"/>
  <c r="J3016" i="13" s="1"/>
  <c r="B3016" i="13"/>
  <c r="A3016" i="13"/>
  <c r="E3015" i="13"/>
  <c r="D3015" i="13"/>
  <c r="C3015" i="13"/>
  <c r="F3015" i="13" s="1"/>
  <c r="G3015" i="13" s="1"/>
  <c r="B3015" i="13"/>
  <c r="A3015" i="13"/>
  <c r="E3014" i="13"/>
  <c r="D3014" i="13"/>
  <c r="C3014" i="13"/>
  <c r="F3014" i="13" s="1"/>
  <c r="G3014" i="13" s="1"/>
  <c r="B3014" i="13"/>
  <c r="A3014" i="13"/>
  <c r="E3013" i="13"/>
  <c r="D3013" i="13"/>
  <c r="C3013" i="13"/>
  <c r="F3013" i="13" s="1"/>
  <c r="G3013" i="13" s="1"/>
  <c r="B3013" i="13"/>
  <c r="A3013" i="13"/>
  <c r="E3012" i="13"/>
  <c r="D3012" i="13"/>
  <c r="C3012" i="13"/>
  <c r="F3012" i="13" s="1"/>
  <c r="G3012" i="13" s="1"/>
  <c r="B3012" i="13"/>
  <c r="A3012" i="13"/>
  <c r="E3011" i="13"/>
  <c r="D3011" i="13"/>
  <c r="C3011" i="13"/>
  <c r="F3011" i="13" s="1"/>
  <c r="G3011" i="13" s="1"/>
  <c r="J3011" i="13" s="1"/>
  <c r="B3011" i="13"/>
  <c r="A3011" i="13"/>
  <c r="E3010" i="13"/>
  <c r="D3010" i="13"/>
  <c r="C3010" i="13"/>
  <c r="F3010" i="13" s="1"/>
  <c r="G3010" i="13" s="1"/>
  <c r="B3010" i="13"/>
  <c r="A3010" i="13"/>
  <c r="G3009" i="13"/>
  <c r="H3009" i="13" s="1"/>
  <c r="E3009" i="13"/>
  <c r="D3009" i="13"/>
  <c r="C3009" i="13"/>
  <c r="F3009" i="13" s="1"/>
  <c r="B3009" i="13"/>
  <c r="A3009" i="13"/>
  <c r="F3008" i="13"/>
  <c r="G3008" i="13" s="1"/>
  <c r="J3008" i="13" s="1"/>
  <c r="E3008" i="13"/>
  <c r="D3008" i="13"/>
  <c r="C3008" i="13"/>
  <c r="B3008" i="13"/>
  <c r="A3008" i="13"/>
  <c r="E3007" i="13"/>
  <c r="D3007" i="13"/>
  <c r="C3007" i="13"/>
  <c r="F3007" i="13" s="1"/>
  <c r="G3007" i="13" s="1"/>
  <c r="B3007" i="13"/>
  <c r="A3007" i="13"/>
  <c r="E3006" i="13"/>
  <c r="D3006" i="13"/>
  <c r="C3006" i="13"/>
  <c r="F3006" i="13" s="1"/>
  <c r="G3006" i="13" s="1"/>
  <c r="B3006" i="13"/>
  <c r="A3006" i="13"/>
  <c r="G3005" i="13"/>
  <c r="E3005" i="13"/>
  <c r="D3005" i="13"/>
  <c r="C3005" i="13"/>
  <c r="F3005" i="13" s="1"/>
  <c r="B3005" i="13"/>
  <c r="A3005" i="13"/>
  <c r="G3004" i="13"/>
  <c r="E3004" i="13"/>
  <c r="D3004" i="13"/>
  <c r="C3004" i="13"/>
  <c r="F3004" i="13" s="1"/>
  <c r="B3004" i="13"/>
  <c r="A3004" i="13"/>
  <c r="E3003" i="13"/>
  <c r="D3003" i="13"/>
  <c r="C3003" i="13"/>
  <c r="F3003" i="13" s="1"/>
  <c r="G3003" i="13" s="1"/>
  <c r="B3003" i="13"/>
  <c r="A3003" i="13"/>
  <c r="E3002" i="13"/>
  <c r="D3002" i="13"/>
  <c r="C3002" i="13"/>
  <c r="F3002" i="13" s="1"/>
  <c r="G3002" i="13" s="1"/>
  <c r="B3002" i="13"/>
  <c r="A3002" i="13"/>
  <c r="E3001" i="13"/>
  <c r="D3001" i="13"/>
  <c r="C3001" i="13"/>
  <c r="F3001" i="13" s="1"/>
  <c r="G3001" i="13" s="1"/>
  <c r="B3001" i="13"/>
  <c r="A3001" i="13"/>
  <c r="E3000" i="13"/>
  <c r="D3000" i="13"/>
  <c r="C3000" i="13"/>
  <c r="F3000" i="13" s="1"/>
  <c r="G3000" i="13" s="1"/>
  <c r="I3000" i="13" s="1"/>
  <c r="B3000" i="13"/>
  <c r="A3000" i="13"/>
  <c r="F2999" i="13"/>
  <c r="G2999" i="13" s="1"/>
  <c r="E2999" i="13"/>
  <c r="D2999" i="13"/>
  <c r="C2999" i="13"/>
  <c r="B2999" i="13"/>
  <c r="A2999" i="13"/>
  <c r="E2998" i="13"/>
  <c r="D2998" i="13"/>
  <c r="C2998" i="13"/>
  <c r="F2998" i="13" s="1"/>
  <c r="G2998" i="13" s="1"/>
  <c r="B2998" i="13"/>
  <c r="A2998" i="13"/>
  <c r="E2997" i="13"/>
  <c r="D2997" i="13"/>
  <c r="C2997" i="13"/>
  <c r="F2997" i="13" s="1"/>
  <c r="G2997" i="13" s="1"/>
  <c r="B2997" i="13"/>
  <c r="A2997" i="13"/>
  <c r="I2996" i="13"/>
  <c r="E2996" i="13"/>
  <c r="D2996" i="13"/>
  <c r="C2996" i="13"/>
  <c r="F2996" i="13" s="1"/>
  <c r="G2996" i="13" s="1"/>
  <c r="H2996" i="13" s="1"/>
  <c r="B2996" i="13"/>
  <c r="A2996" i="13"/>
  <c r="E2995" i="13"/>
  <c r="D2995" i="13"/>
  <c r="C2995" i="13"/>
  <c r="F2995" i="13" s="1"/>
  <c r="G2995" i="13" s="1"/>
  <c r="H2995" i="13" s="1"/>
  <c r="B2995" i="13"/>
  <c r="A2995" i="13"/>
  <c r="E2994" i="13"/>
  <c r="D2994" i="13"/>
  <c r="C2994" i="13"/>
  <c r="F2994" i="13" s="1"/>
  <c r="G2994" i="13" s="1"/>
  <c r="J2994" i="13" s="1"/>
  <c r="B2994" i="13"/>
  <c r="A2994" i="13"/>
  <c r="E2993" i="13"/>
  <c r="D2993" i="13"/>
  <c r="C2993" i="13"/>
  <c r="F2993" i="13" s="1"/>
  <c r="G2993" i="13" s="1"/>
  <c r="B2993" i="13"/>
  <c r="A2993" i="13"/>
  <c r="E2992" i="13"/>
  <c r="D2992" i="13"/>
  <c r="C2992" i="13"/>
  <c r="F2992" i="13" s="1"/>
  <c r="G2992" i="13" s="1"/>
  <c r="B2992" i="13"/>
  <c r="A2992" i="13"/>
  <c r="G2991" i="13"/>
  <c r="H2991" i="13" s="1"/>
  <c r="F2991" i="13"/>
  <c r="E2991" i="13"/>
  <c r="D2991" i="13"/>
  <c r="C2991" i="13"/>
  <c r="B2991" i="13"/>
  <c r="A2991" i="13"/>
  <c r="J2990" i="13"/>
  <c r="K2990" i="13" s="1"/>
  <c r="I2990" i="13"/>
  <c r="G2990" i="13"/>
  <c r="H2990" i="13" s="1"/>
  <c r="E2990" i="13"/>
  <c r="D2990" i="13"/>
  <c r="C2990" i="13"/>
  <c r="F2990" i="13" s="1"/>
  <c r="B2990" i="13"/>
  <c r="A2990" i="13"/>
  <c r="E2989" i="13"/>
  <c r="D2989" i="13"/>
  <c r="C2989" i="13"/>
  <c r="F2989" i="13" s="1"/>
  <c r="G2989" i="13" s="1"/>
  <c r="B2989" i="13"/>
  <c r="A2989" i="13"/>
  <c r="E2988" i="13"/>
  <c r="D2988" i="13"/>
  <c r="C2988" i="13"/>
  <c r="F2988" i="13" s="1"/>
  <c r="G2988" i="13" s="1"/>
  <c r="B2988" i="13"/>
  <c r="A2988" i="13"/>
  <c r="H2987" i="13"/>
  <c r="E2987" i="13"/>
  <c r="D2987" i="13"/>
  <c r="C2987" i="13"/>
  <c r="F2987" i="13" s="1"/>
  <c r="G2987" i="13" s="1"/>
  <c r="J2987" i="13" s="1"/>
  <c r="B2987" i="13"/>
  <c r="A2987" i="13"/>
  <c r="G2986" i="13"/>
  <c r="E2986" i="13"/>
  <c r="D2986" i="13"/>
  <c r="C2986" i="13"/>
  <c r="F2986" i="13" s="1"/>
  <c r="B2986" i="13"/>
  <c r="A2986" i="13"/>
  <c r="E2985" i="13"/>
  <c r="D2985" i="13"/>
  <c r="C2985" i="13"/>
  <c r="F2985" i="13" s="1"/>
  <c r="G2985" i="13" s="1"/>
  <c r="B2985" i="13"/>
  <c r="A2985" i="13"/>
  <c r="E2984" i="13"/>
  <c r="D2984" i="13"/>
  <c r="C2984" i="13"/>
  <c r="F2984" i="13" s="1"/>
  <c r="G2984" i="13" s="1"/>
  <c r="B2984" i="13"/>
  <c r="A2984" i="13"/>
  <c r="E2983" i="13"/>
  <c r="D2983" i="13"/>
  <c r="C2983" i="13"/>
  <c r="F2983" i="13" s="1"/>
  <c r="G2983" i="13" s="1"/>
  <c r="B2983" i="13"/>
  <c r="A2983" i="13"/>
  <c r="E2982" i="13"/>
  <c r="D2982" i="13"/>
  <c r="C2982" i="13"/>
  <c r="F2982" i="13" s="1"/>
  <c r="G2982" i="13" s="1"/>
  <c r="B2982" i="13"/>
  <c r="A2982" i="13"/>
  <c r="E2981" i="13"/>
  <c r="D2981" i="13"/>
  <c r="C2981" i="13"/>
  <c r="F2981" i="13" s="1"/>
  <c r="G2981" i="13" s="1"/>
  <c r="B2981" i="13"/>
  <c r="A2981" i="13"/>
  <c r="F2980" i="13"/>
  <c r="G2980" i="13" s="1"/>
  <c r="E2980" i="13"/>
  <c r="D2980" i="13"/>
  <c r="C2980" i="13"/>
  <c r="B2980" i="13"/>
  <c r="A2980" i="13"/>
  <c r="E2979" i="13"/>
  <c r="D2979" i="13"/>
  <c r="C2979" i="13"/>
  <c r="F2979" i="13" s="1"/>
  <c r="G2979" i="13" s="1"/>
  <c r="I2979" i="13" s="1"/>
  <c r="B2979" i="13"/>
  <c r="A2979" i="13"/>
  <c r="E2978" i="13"/>
  <c r="D2978" i="13"/>
  <c r="C2978" i="13"/>
  <c r="F2978" i="13" s="1"/>
  <c r="G2978" i="13" s="1"/>
  <c r="B2978" i="13"/>
  <c r="A2978" i="13"/>
  <c r="F2977" i="13"/>
  <c r="G2977" i="13" s="1"/>
  <c r="E2977" i="13"/>
  <c r="D2977" i="13"/>
  <c r="C2977" i="13"/>
  <c r="B2977" i="13"/>
  <c r="A2977" i="13"/>
  <c r="E2976" i="13"/>
  <c r="D2976" i="13"/>
  <c r="C2976" i="13"/>
  <c r="F2976" i="13" s="1"/>
  <c r="G2976" i="13" s="1"/>
  <c r="B2976" i="13"/>
  <c r="A2976" i="13"/>
  <c r="E2975" i="13"/>
  <c r="D2975" i="13"/>
  <c r="C2975" i="13"/>
  <c r="F2975" i="13" s="1"/>
  <c r="G2975" i="13" s="1"/>
  <c r="B2975" i="13"/>
  <c r="A2975" i="13"/>
  <c r="G2974" i="13"/>
  <c r="E2974" i="13"/>
  <c r="D2974" i="13"/>
  <c r="C2974" i="13"/>
  <c r="F2974" i="13" s="1"/>
  <c r="B2974" i="13"/>
  <c r="A2974" i="13"/>
  <c r="E2973" i="13"/>
  <c r="D2973" i="13"/>
  <c r="C2973" i="13"/>
  <c r="F2973" i="13" s="1"/>
  <c r="G2973" i="13" s="1"/>
  <c r="I2973" i="13" s="1"/>
  <c r="B2973" i="13"/>
  <c r="A2973" i="13"/>
  <c r="F2972" i="13"/>
  <c r="G2972" i="13" s="1"/>
  <c r="I2972" i="13" s="1"/>
  <c r="E2972" i="13"/>
  <c r="D2972" i="13"/>
  <c r="C2972" i="13"/>
  <c r="B2972" i="13"/>
  <c r="A2972" i="13"/>
  <c r="E2971" i="13"/>
  <c r="D2971" i="13"/>
  <c r="C2971" i="13"/>
  <c r="F2971" i="13" s="1"/>
  <c r="G2971" i="13" s="1"/>
  <c r="J2971" i="13" s="1"/>
  <c r="B2971" i="13"/>
  <c r="A2971" i="13"/>
  <c r="E2970" i="13"/>
  <c r="D2970" i="13"/>
  <c r="C2970" i="13"/>
  <c r="F2970" i="13" s="1"/>
  <c r="G2970" i="13" s="1"/>
  <c r="B2970" i="13"/>
  <c r="A2970" i="13"/>
  <c r="F2969" i="13"/>
  <c r="G2969" i="13" s="1"/>
  <c r="E2969" i="13"/>
  <c r="D2969" i="13"/>
  <c r="C2969" i="13"/>
  <c r="B2969" i="13"/>
  <c r="A2969" i="13"/>
  <c r="I2968" i="13"/>
  <c r="E2968" i="13"/>
  <c r="D2968" i="13"/>
  <c r="C2968" i="13"/>
  <c r="F2968" i="13" s="1"/>
  <c r="G2968" i="13" s="1"/>
  <c r="B2968" i="13"/>
  <c r="A2968" i="13"/>
  <c r="F2967" i="13"/>
  <c r="G2967" i="13" s="1"/>
  <c r="E2967" i="13"/>
  <c r="D2967" i="13"/>
  <c r="C2967" i="13"/>
  <c r="B2967" i="13"/>
  <c r="A2967" i="13"/>
  <c r="E2966" i="13"/>
  <c r="D2966" i="13"/>
  <c r="C2966" i="13"/>
  <c r="F2966" i="13" s="1"/>
  <c r="G2966" i="13" s="1"/>
  <c r="I2966" i="13" s="1"/>
  <c r="B2966" i="13"/>
  <c r="A2966" i="13"/>
  <c r="E2965" i="13"/>
  <c r="D2965" i="13"/>
  <c r="C2965" i="13"/>
  <c r="F2965" i="13" s="1"/>
  <c r="G2965" i="13" s="1"/>
  <c r="B2965" i="13"/>
  <c r="A2965" i="13"/>
  <c r="F2964" i="13"/>
  <c r="G2964" i="13" s="1"/>
  <c r="H2964" i="13" s="1"/>
  <c r="E2964" i="13"/>
  <c r="D2964" i="13"/>
  <c r="C2964" i="13"/>
  <c r="B2964" i="13"/>
  <c r="A2964" i="13"/>
  <c r="E2963" i="13"/>
  <c r="D2963" i="13"/>
  <c r="C2963" i="13"/>
  <c r="F2963" i="13" s="1"/>
  <c r="G2963" i="13" s="1"/>
  <c r="H2963" i="13" s="1"/>
  <c r="B2963" i="13"/>
  <c r="A2963" i="13"/>
  <c r="E2962" i="13"/>
  <c r="D2962" i="13"/>
  <c r="C2962" i="13"/>
  <c r="F2962" i="13" s="1"/>
  <c r="G2962" i="13" s="1"/>
  <c r="H2962" i="13" s="1"/>
  <c r="B2962" i="13"/>
  <c r="A2962" i="13"/>
  <c r="E2961" i="13"/>
  <c r="D2961" i="13"/>
  <c r="C2961" i="13"/>
  <c r="F2961" i="13" s="1"/>
  <c r="G2961" i="13" s="1"/>
  <c r="J2961" i="13" s="1"/>
  <c r="B2961" i="13"/>
  <c r="A2961" i="13"/>
  <c r="E2960" i="13"/>
  <c r="D2960" i="13"/>
  <c r="C2960" i="13"/>
  <c r="F2960" i="13" s="1"/>
  <c r="G2960" i="13" s="1"/>
  <c r="B2960" i="13"/>
  <c r="A2960" i="13"/>
  <c r="E2959" i="13"/>
  <c r="D2959" i="13"/>
  <c r="C2959" i="13"/>
  <c r="F2959" i="13" s="1"/>
  <c r="G2959" i="13" s="1"/>
  <c r="B2959" i="13"/>
  <c r="A2959" i="13"/>
  <c r="E2958" i="13"/>
  <c r="D2958" i="13"/>
  <c r="C2958" i="13"/>
  <c r="F2958" i="13" s="1"/>
  <c r="G2958" i="13" s="1"/>
  <c r="I2958" i="13" s="1"/>
  <c r="B2958" i="13"/>
  <c r="A2958" i="13"/>
  <c r="E2957" i="13"/>
  <c r="D2957" i="13"/>
  <c r="C2957" i="13"/>
  <c r="F2957" i="13" s="1"/>
  <c r="G2957" i="13" s="1"/>
  <c r="B2957" i="13"/>
  <c r="A2957" i="13"/>
  <c r="F2956" i="13"/>
  <c r="G2956" i="13" s="1"/>
  <c r="E2956" i="13"/>
  <c r="D2956" i="13"/>
  <c r="C2956" i="13"/>
  <c r="B2956" i="13"/>
  <c r="A2956" i="13"/>
  <c r="I2955" i="13"/>
  <c r="E2955" i="13"/>
  <c r="D2955" i="13"/>
  <c r="C2955" i="13"/>
  <c r="F2955" i="13" s="1"/>
  <c r="G2955" i="13" s="1"/>
  <c r="H2955" i="13" s="1"/>
  <c r="B2955" i="13"/>
  <c r="A2955" i="13"/>
  <c r="E2954" i="13"/>
  <c r="D2954" i="13"/>
  <c r="C2954" i="13"/>
  <c r="F2954" i="13" s="1"/>
  <c r="G2954" i="13" s="1"/>
  <c r="J2954" i="13" s="1"/>
  <c r="B2954" i="13"/>
  <c r="A2954" i="13"/>
  <c r="E2953" i="13"/>
  <c r="D2953" i="13"/>
  <c r="C2953" i="13"/>
  <c r="F2953" i="13" s="1"/>
  <c r="G2953" i="13" s="1"/>
  <c r="J2953" i="13" s="1"/>
  <c r="B2953" i="13"/>
  <c r="A2953" i="13"/>
  <c r="H2952" i="13"/>
  <c r="F2952" i="13"/>
  <c r="G2952" i="13" s="1"/>
  <c r="E2952" i="13"/>
  <c r="D2952" i="13"/>
  <c r="C2952" i="13"/>
  <c r="B2952" i="13"/>
  <c r="A2952" i="13"/>
  <c r="I2951" i="13"/>
  <c r="H2951" i="13"/>
  <c r="K2951" i="13" s="1"/>
  <c r="F2951" i="13"/>
  <c r="G2951" i="13" s="1"/>
  <c r="J2951" i="13" s="1"/>
  <c r="E2951" i="13"/>
  <c r="D2951" i="13"/>
  <c r="C2951" i="13"/>
  <c r="B2951" i="13"/>
  <c r="A2951" i="13"/>
  <c r="I2950" i="13"/>
  <c r="E2950" i="13"/>
  <c r="D2950" i="13"/>
  <c r="C2950" i="13"/>
  <c r="F2950" i="13" s="1"/>
  <c r="G2950" i="13" s="1"/>
  <c r="B2950" i="13"/>
  <c r="A2950" i="13"/>
  <c r="E2949" i="13"/>
  <c r="D2949" i="13"/>
  <c r="C2949" i="13"/>
  <c r="F2949" i="13" s="1"/>
  <c r="G2949" i="13" s="1"/>
  <c r="B2949" i="13"/>
  <c r="A2949" i="13"/>
  <c r="E2948" i="13"/>
  <c r="D2948" i="13"/>
  <c r="C2948" i="13"/>
  <c r="F2948" i="13" s="1"/>
  <c r="G2948" i="13" s="1"/>
  <c r="B2948" i="13"/>
  <c r="A2948" i="13"/>
  <c r="E2947" i="13"/>
  <c r="D2947" i="13"/>
  <c r="C2947" i="13"/>
  <c r="F2947" i="13" s="1"/>
  <c r="G2947" i="13" s="1"/>
  <c r="I2947" i="13" s="1"/>
  <c r="B2947" i="13"/>
  <c r="A2947" i="13"/>
  <c r="E2946" i="13"/>
  <c r="D2946" i="13"/>
  <c r="C2946" i="13"/>
  <c r="F2946" i="13" s="1"/>
  <c r="G2946" i="13" s="1"/>
  <c r="J2946" i="13" s="1"/>
  <c r="B2946" i="13"/>
  <c r="A2946" i="13"/>
  <c r="F2945" i="13"/>
  <c r="G2945" i="13" s="1"/>
  <c r="H2945" i="13" s="1"/>
  <c r="E2945" i="13"/>
  <c r="D2945" i="13"/>
  <c r="C2945" i="13"/>
  <c r="B2945" i="13"/>
  <c r="A2945" i="13"/>
  <c r="E2944" i="13"/>
  <c r="D2944" i="13"/>
  <c r="C2944" i="13"/>
  <c r="F2944" i="13" s="1"/>
  <c r="G2944" i="13" s="1"/>
  <c r="B2944" i="13"/>
  <c r="A2944" i="13"/>
  <c r="E2943" i="13"/>
  <c r="D2943" i="13"/>
  <c r="C2943" i="13"/>
  <c r="F2943" i="13" s="1"/>
  <c r="G2943" i="13" s="1"/>
  <c r="H2943" i="13" s="1"/>
  <c r="B2943" i="13"/>
  <c r="A2943" i="13"/>
  <c r="F2942" i="13"/>
  <c r="G2942" i="13" s="1"/>
  <c r="E2942" i="13"/>
  <c r="D2942" i="13"/>
  <c r="C2942" i="13"/>
  <c r="B2942" i="13"/>
  <c r="A2942" i="13"/>
  <c r="G2941" i="13"/>
  <c r="J2941" i="13" s="1"/>
  <c r="E2941" i="13"/>
  <c r="D2941" i="13"/>
  <c r="C2941" i="13"/>
  <c r="F2941" i="13" s="1"/>
  <c r="B2941" i="13"/>
  <c r="A2941" i="13"/>
  <c r="E2940" i="13"/>
  <c r="D2940" i="13"/>
  <c r="C2940" i="13"/>
  <c r="F2940" i="13" s="1"/>
  <c r="G2940" i="13" s="1"/>
  <c r="B2940" i="13"/>
  <c r="A2940" i="13"/>
  <c r="E2939" i="13"/>
  <c r="D2939" i="13"/>
  <c r="C2939" i="13"/>
  <c r="F2939" i="13" s="1"/>
  <c r="G2939" i="13" s="1"/>
  <c r="B2939" i="13"/>
  <c r="A2939" i="13"/>
  <c r="G2938" i="13"/>
  <c r="E2938" i="13"/>
  <c r="D2938" i="13"/>
  <c r="C2938" i="13"/>
  <c r="F2938" i="13" s="1"/>
  <c r="B2938" i="13"/>
  <c r="A2938" i="13"/>
  <c r="F2937" i="13"/>
  <c r="G2937" i="13" s="1"/>
  <c r="E2937" i="13"/>
  <c r="D2937" i="13"/>
  <c r="C2937" i="13"/>
  <c r="B2937" i="13"/>
  <c r="A2937" i="13"/>
  <c r="E2936" i="13"/>
  <c r="D2936" i="13"/>
  <c r="C2936" i="13"/>
  <c r="F2936" i="13" s="1"/>
  <c r="G2936" i="13" s="1"/>
  <c r="B2936" i="13"/>
  <c r="A2936" i="13"/>
  <c r="E2935" i="13"/>
  <c r="D2935" i="13"/>
  <c r="C2935" i="13"/>
  <c r="F2935" i="13" s="1"/>
  <c r="G2935" i="13" s="1"/>
  <c r="B2935" i="13"/>
  <c r="A2935" i="13"/>
  <c r="G2934" i="13"/>
  <c r="E2934" i="13"/>
  <c r="D2934" i="13"/>
  <c r="C2934" i="13"/>
  <c r="F2934" i="13" s="1"/>
  <c r="B2934" i="13"/>
  <c r="A2934" i="13"/>
  <c r="E2933" i="13"/>
  <c r="D2933" i="13"/>
  <c r="C2933" i="13"/>
  <c r="F2933" i="13" s="1"/>
  <c r="G2933" i="13" s="1"/>
  <c r="B2933" i="13"/>
  <c r="A2933" i="13"/>
  <c r="E2932" i="13"/>
  <c r="D2932" i="13"/>
  <c r="C2932" i="13"/>
  <c r="F2932" i="13" s="1"/>
  <c r="G2932" i="13" s="1"/>
  <c r="B2932" i="13"/>
  <c r="A2932" i="13"/>
  <c r="E2931" i="13"/>
  <c r="D2931" i="13"/>
  <c r="C2931" i="13"/>
  <c r="F2931" i="13" s="1"/>
  <c r="G2931" i="13" s="1"/>
  <c r="B2931" i="13"/>
  <c r="A2931" i="13"/>
  <c r="E2930" i="13"/>
  <c r="D2930" i="13"/>
  <c r="C2930" i="13"/>
  <c r="F2930" i="13" s="1"/>
  <c r="G2930" i="13" s="1"/>
  <c r="I2930" i="13" s="1"/>
  <c r="B2930" i="13"/>
  <c r="A2930" i="13"/>
  <c r="E2929" i="13"/>
  <c r="D2929" i="13"/>
  <c r="C2929" i="13"/>
  <c r="F2929" i="13" s="1"/>
  <c r="G2929" i="13" s="1"/>
  <c r="B2929" i="13"/>
  <c r="A2929" i="13"/>
  <c r="F2928" i="13"/>
  <c r="G2928" i="13" s="1"/>
  <c r="E2928" i="13"/>
  <c r="D2928" i="13"/>
  <c r="C2928" i="13"/>
  <c r="B2928" i="13"/>
  <c r="A2928" i="13"/>
  <c r="E2927" i="13"/>
  <c r="D2927" i="13"/>
  <c r="C2927" i="13"/>
  <c r="F2927" i="13" s="1"/>
  <c r="G2927" i="13" s="1"/>
  <c r="B2927" i="13"/>
  <c r="A2927" i="13"/>
  <c r="E2926" i="13"/>
  <c r="D2926" i="13"/>
  <c r="C2926" i="13"/>
  <c r="F2926" i="13" s="1"/>
  <c r="G2926" i="13" s="1"/>
  <c r="H2926" i="13" s="1"/>
  <c r="B2926" i="13"/>
  <c r="A2926" i="13"/>
  <c r="G2925" i="13"/>
  <c r="E2925" i="13"/>
  <c r="D2925" i="13"/>
  <c r="C2925" i="13"/>
  <c r="F2925" i="13" s="1"/>
  <c r="B2925" i="13"/>
  <c r="A2925" i="13"/>
  <c r="E2924" i="13"/>
  <c r="D2924" i="13"/>
  <c r="C2924" i="13"/>
  <c r="F2924" i="13" s="1"/>
  <c r="G2924" i="13" s="1"/>
  <c r="B2924" i="13"/>
  <c r="A2924" i="13"/>
  <c r="E2923" i="13"/>
  <c r="D2923" i="13"/>
  <c r="C2923" i="13"/>
  <c r="F2923" i="13" s="1"/>
  <c r="G2923" i="13" s="1"/>
  <c r="I2923" i="13" s="1"/>
  <c r="B2923" i="13"/>
  <c r="A2923" i="13"/>
  <c r="E2922" i="13"/>
  <c r="D2922" i="13"/>
  <c r="C2922" i="13"/>
  <c r="F2922" i="13" s="1"/>
  <c r="G2922" i="13" s="1"/>
  <c r="I2922" i="13" s="1"/>
  <c r="B2922" i="13"/>
  <c r="A2922" i="13"/>
  <c r="E2921" i="13"/>
  <c r="D2921" i="13"/>
  <c r="C2921" i="13"/>
  <c r="F2921" i="13" s="1"/>
  <c r="G2921" i="13" s="1"/>
  <c r="B2921" i="13"/>
  <c r="A2921" i="13"/>
  <c r="E2920" i="13"/>
  <c r="D2920" i="13"/>
  <c r="C2920" i="13"/>
  <c r="F2920" i="13" s="1"/>
  <c r="G2920" i="13" s="1"/>
  <c r="J2920" i="13" s="1"/>
  <c r="B2920" i="13"/>
  <c r="A2920" i="13"/>
  <c r="E2919" i="13"/>
  <c r="D2919" i="13"/>
  <c r="C2919" i="13"/>
  <c r="F2919" i="13" s="1"/>
  <c r="G2919" i="13" s="1"/>
  <c r="B2919" i="13"/>
  <c r="A2919" i="13"/>
  <c r="E2918" i="13"/>
  <c r="D2918" i="13"/>
  <c r="C2918" i="13"/>
  <c r="F2918" i="13" s="1"/>
  <c r="G2918" i="13" s="1"/>
  <c r="H2918" i="13" s="1"/>
  <c r="B2918" i="13"/>
  <c r="A2918" i="13"/>
  <c r="E2917" i="13"/>
  <c r="D2917" i="13"/>
  <c r="C2917" i="13"/>
  <c r="F2917" i="13" s="1"/>
  <c r="G2917" i="13" s="1"/>
  <c r="B2917" i="13"/>
  <c r="A2917" i="13"/>
  <c r="E2916" i="13"/>
  <c r="D2916" i="13"/>
  <c r="C2916" i="13"/>
  <c r="F2916" i="13" s="1"/>
  <c r="G2916" i="13" s="1"/>
  <c r="B2916" i="13"/>
  <c r="A2916" i="13"/>
  <c r="E2915" i="13"/>
  <c r="D2915" i="13"/>
  <c r="C2915" i="13"/>
  <c r="F2915" i="13" s="1"/>
  <c r="G2915" i="13" s="1"/>
  <c r="I2915" i="13" s="1"/>
  <c r="B2915" i="13"/>
  <c r="A2915" i="13"/>
  <c r="E2914" i="13"/>
  <c r="D2914" i="13"/>
  <c r="C2914" i="13"/>
  <c r="F2914" i="13" s="1"/>
  <c r="G2914" i="13" s="1"/>
  <c r="I2914" i="13" s="1"/>
  <c r="B2914" i="13"/>
  <c r="A2914" i="13"/>
  <c r="E2913" i="13"/>
  <c r="D2913" i="13"/>
  <c r="C2913" i="13"/>
  <c r="F2913" i="13" s="1"/>
  <c r="G2913" i="13" s="1"/>
  <c r="B2913" i="13"/>
  <c r="A2913" i="13"/>
  <c r="E2912" i="13"/>
  <c r="D2912" i="13"/>
  <c r="C2912" i="13"/>
  <c r="F2912" i="13" s="1"/>
  <c r="G2912" i="13" s="1"/>
  <c r="J2912" i="13" s="1"/>
  <c r="B2912" i="13"/>
  <c r="A2912" i="13"/>
  <c r="E2911" i="13"/>
  <c r="D2911" i="13"/>
  <c r="C2911" i="13"/>
  <c r="F2911" i="13" s="1"/>
  <c r="G2911" i="13" s="1"/>
  <c r="B2911" i="13"/>
  <c r="A2911" i="13"/>
  <c r="E2910" i="13"/>
  <c r="D2910" i="13"/>
  <c r="C2910" i="13"/>
  <c r="F2910" i="13" s="1"/>
  <c r="G2910" i="13" s="1"/>
  <c r="B2910" i="13"/>
  <c r="A2910" i="13"/>
  <c r="E2909" i="13"/>
  <c r="D2909" i="13"/>
  <c r="C2909" i="13"/>
  <c r="F2909" i="13" s="1"/>
  <c r="G2909" i="13" s="1"/>
  <c r="B2909" i="13"/>
  <c r="A2909" i="13"/>
  <c r="E2908" i="13"/>
  <c r="D2908" i="13"/>
  <c r="C2908" i="13"/>
  <c r="F2908" i="13" s="1"/>
  <c r="G2908" i="13" s="1"/>
  <c r="B2908" i="13"/>
  <c r="A2908" i="13"/>
  <c r="E2907" i="13"/>
  <c r="D2907" i="13"/>
  <c r="C2907" i="13"/>
  <c r="F2907" i="13" s="1"/>
  <c r="G2907" i="13" s="1"/>
  <c r="B2907" i="13"/>
  <c r="A2907" i="13"/>
  <c r="E2906" i="13"/>
  <c r="D2906" i="13"/>
  <c r="C2906" i="13"/>
  <c r="F2906" i="13" s="1"/>
  <c r="G2906" i="13" s="1"/>
  <c r="I2906" i="13" s="1"/>
  <c r="B2906" i="13"/>
  <c r="A2906" i="13"/>
  <c r="E2905" i="13"/>
  <c r="D2905" i="13"/>
  <c r="C2905" i="13"/>
  <c r="F2905" i="13" s="1"/>
  <c r="G2905" i="13" s="1"/>
  <c r="B2905" i="13"/>
  <c r="A2905" i="13"/>
  <c r="F2904" i="13"/>
  <c r="G2904" i="13" s="1"/>
  <c r="J2904" i="13" s="1"/>
  <c r="E2904" i="13"/>
  <c r="D2904" i="13"/>
  <c r="C2904" i="13"/>
  <c r="B2904" i="13"/>
  <c r="A2904" i="13"/>
  <c r="E2903" i="13"/>
  <c r="D2903" i="13"/>
  <c r="C2903" i="13"/>
  <c r="F2903" i="13" s="1"/>
  <c r="G2903" i="13" s="1"/>
  <c r="B2903" i="13"/>
  <c r="A2903" i="13"/>
  <c r="E2902" i="13"/>
  <c r="D2902" i="13"/>
  <c r="C2902" i="13"/>
  <c r="F2902" i="13" s="1"/>
  <c r="G2902" i="13" s="1"/>
  <c r="H2902" i="13" s="1"/>
  <c r="B2902" i="13"/>
  <c r="A2902" i="13"/>
  <c r="G2901" i="13"/>
  <c r="E2901" i="13"/>
  <c r="D2901" i="13"/>
  <c r="C2901" i="13"/>
  <c r="F2901" i="13" s="1"/>
  <c r="B2901" i="13"/>
  <c r="A2901" i="13"/>
  <c r="F2900" i="13"/>
  <c r="G2900" i="13" s="1"/>
  <c r="E2900" i="13"/>
  <c r="D2900" i="13"/>
  <c r="C2900" i="13"/>
  <c r="B2900" i="13"/>
  <c r="A2900" i="13"/>
  <c r="E2899" i="13"/>
  <c r="D2899" i="13"/>
  <c r="C2899" i="13"/>
  <c r="F2899" i="13" s="1"/>
  <c r="G2899" i="13" s="1"/>
  <c r="B2899" i="13"/>
  <c r="A2899" i="13"/>
  <c r="E2898" i="13"/>
  <c r="D2898" i="13"/>
  <c r="C2898" i="13"/>
  <c r="F2898" i="13" s="1"/>
  <c r="G2898" i="13" s="1"/>
  <c r="I2898" i="13" s="1"/>
  <c r="B2898" i="13"/>
  <c r="A2898" i="13"/>
  <c r="E2897" i="13"/>
  <c r="D2897" i="13"/>
  <c r="C2897" i="13"/>
  <c r="F2897" i="13" s="1"/>
  <c r="G2897" i="13" s="1"/>
  <c r="B2897" i="13"/>
  <c r="A2897" i="13"/>
  <c r="E2896" i="13"/>
  <c r="D2896" i="13"/>
  <c r="C2896" i="13"/>
  <c r="F2896" i="13" s="1"/>
  <c r="G2896" i="13" s="1"/>
  <c r="B2896" i="13"/>
  <c r="A2896" i="13"/>
  <c r="E2895" i="13"/>
  <c r="D2895" i="13"/>
  <c r="C2895" i="13"/>
  <c r="F2895" i="13" s="1"/>
  <c r="G2895" i="13" s="1"/>
  <c r="B2895" i="13"/>
  <c r="A2895" i="13"/>
  <c r="F2894" i="13"/>
  <c r="G2894" i="13" s="1"/>
  <c r="E2894" i="13"/>
  <c r="D2894" i="13"/>
  <c r="C2894" i="13"/>
  <c r="B2894" i="13"/>
  <c r="A2894" i="13"/>
  <c r="E2893" i="13"/>
  <c r="D2893" i="13"/>
  <c r="C2893" i="13"/>
  <c r="F2893" i="13" s="1"/>
  <c r="G2893" i="13" s="1"/>
  <c r="B2893" i="13"/>
  <c r="A2893" i="13"/>
  <c r="E2892" i="13"/>
  <c r="D2892" i="13"/>
  <c r="C2892" i="13"/>
  <c r="F2892" i="13" s="1"/>
  <c r="G2892" i="13" s="1"/>
  <c r="B2892" i="13"/>
  <c r="A2892" i="13"/>
  <c r="E2891" i="13"/>
  <c r="D2891" i="13"/>
  <c r="C2891" i="13"/>
  <c r="F2891" i="13" s="1"/>
  <c r="G2891" i="13" s="1"/>
  <c r="B2891" i="13"/>
  <c r="A2891" i="13"/>
  <c r="E2890" i="13"/>
  <c r="D2890" i="13"/>
  <c r="C2890" i="13"/>
  <c r="F2890" i="13" s="1"/>
  <c r="G2890" i="13" s="1"/>
  <c r="I2890" i="13" s="1"/>
  <c r="B2890" i="13"/>
  <c r="A2890" i="13"/>
  <c r="E2889" i="13"/>
  <c r="D2889" i="13"/>
  <c r="C2889" i="13"/>
  <c r="F2889" i="13" s="1"/>
  <c r="G2889" i="13" s="1"/>
  <c r="B2889" i="13"/>
  <c r="A2889" i="13"/>
  <c r="F2888" i="13"/>
  <c r="G2888" i="13" s="1"/>
  <c r="E2888" i="13"/>
  <c r="D2888" i="13"/>
  <c r="C2888" i="13"/>
  <c r="B2888" i="13"/>
  <c r="A2888" i="13"/>
  <c r="E2887" i="13"/>
  <c r="D2887" i="13"/>
  <c r="C2887" i="13"/>
  <c r="F2887" i="13" s="1"/>
  <c r="G2887" i="13" s="1"/>
  <c r="B2887" i="13"/>
  <c r="A2887" i="13"/>
  <c r="E2886" i="13"/>
  <c r="D2886" i="13"/>
  <c r="C2886" i="13"/>
  <c r="F2886" i="13" s="1"/>
  <c r="G2886" i="13" s="1"/>
  <c r="H2886" i="13" s="1"/>
  <c r="B2886" i="13"/>
  <c r="A2886" i="13"/>
  <c r="E2885" i="13"/>
  <c r="D2885" i="13"/>
  <c r="C2885" i="13"/>
  <c r="F2885" i="13" s="1"/>
  <c r="G2885" i="13" s="1"/>
  <c r="B2885" i="13"/>
  <c r="A2885" i="13"/>
  <c r="E2884" i="13"/>
  <c r="D2884" i="13"/>
  <c r="C2884" i="13"/>
  <c r="F2884" i="13" s="1"/>
  <c r="G2884" i="13" s="1"/>
  <c r="B2884" i="13"/>
  <c r="A2884" i="13"/>
  <c r="E2883" i="13"/>
  <c r="D2883" i="13"/>
  <c r="C2883" i="13"/>
  <c r="F2883" i="13" s="1"/>
  <c r="G2883" i="13" s="1"/>
  <c r="I2883" i="13" s="1"/>
  <c r="B2883" i="13"/>
  <c r="A2883" i="13"/>
  <c r="E2882" i="13"/>
  <c r="D2882" i="13"/>
  <c r="C2882" i="13"/>
  <c r="F2882" i="13" s="1"/>
  <c r="G2882" i="13" s="1"/>
  <c r="B2882" i="13"/>
  <c r="A2882" i="13"/>
  <c r="E2881" i="13"/>
  <c r="D2881" i="13"/>
  <c r="C2881" i="13"/>
  <c r="F2881" i="13" s="1"/>
  <c r="G2881" i="13" s="1"/>
  <c r="B2881" i="13"/>
  <c r="A2881" i="13"/>
  <c r="E2880" i="13"/>
  <c r="D2880" i="13"/>
  <c r="C2880" i="13"/>
  <c r="F2880" i="13" s="1"/>
  <c r="G2880" i="13" s="1"/>
  <c r="B2880" i="13"/>
  <c r="A2880" i="13"/>
  <c r="E2879" i="13"/>
  <c r="D2879" i="13"/>
  <c r="C2879" i="13"/>
  <c r="F2879" i="13" s="1"/>
  <c r="G2879" i="13" s="1"/>
  <c r="B2879" i="13"/>
  <c r="A2879" i="13"/>
  <c r="E2878" i="13"/>
  <c r="D2878" i="13"/>
  <c r="C2878" i="13"/>
  <c r="F2878" i="13" s="1"/>
  <c r="G2878" i="13" s="1"/>
  <c r="B2878" i="13"/>
  <c r="A2878" i="13"/>
  <c r="E2877" i="13"/>
  <c r="D2877" i="13"/>
  <c r="C2877" i="13"/>
  <c r="F2877" i="13" s="1"/>
  <c r="G2877" i="13" s="1"/>
  <c r="B2877" i="13"/>
  <c r="A2877" i="13"/>
  <c r="F2876" i="13"/>
  <c r="G2876" i="13" s="1"/>
  <c r="E2876" i="13"/>
  <c r="D2876" i="13"/>
  <c r="C2876" i="13"/>
  <c r="B2876" i="13"/>
  <c r="A2876" i="13"/>
  <c r="E2875" i="13"/>
  <c r="D2875" i="13"/>
  <c r="C2875" i="13"/>
  <c r="F2875" i="13" s="1"/>
  <c r="G2875" i="13" s="1"/>
  <c r="B2875" i="13"/>
  <c r="A2875" i="13"/>
  <c r="E2874" i="13"/>
  <c r="D2874" i="13"/>
  <c r="C2874" i="13"/>
  <c r="F2874" i="13" s="1"/>
  <c r="G2874" i="13" s="1"/>
  <c r="B2874" i="13"/>
  <c r="A2874" i="13"/>
  <c r="E2873" i="13"/>
  <c r="D2873" i="13"/>
  <c r="C2873" i="13"/>
  <c r="F2873" i="13" s="1"/>
  <c r="G2873" i="13" s="1"/>
  <c r="B2873" i="13"/>
  <c r="A2873" i="13"/>
  <c r="E2872" i="13"/>
  <c r="D2872" i="13"/>
  <c r="C2872" i="13"/>
  <c r="F2872" i="13" s="1"/>
  <c r="G2872" i="13" s="1"/>
  <c r="J2872" i="13" s="1"/>
  <c r="B2872" i="13"/>
  <c r="A2872" i="13"/>
  <c r="E2871" i="13"/>
  <c r="D2871" i="13"/>
  <c r="C2871" i="13"/>
  <c r="F2871" i="13" s="1"/>
  <c r="G2871" i="13" s="1"/>
  <c r="B2871" i="13"/>
  <c r="A2871" i="13"/>
  <c r="E2870" i="13"/>
  <c r="D2870" i="13"/>
  <c r="C2870" i="13"/>
  <c r="F2870" i="13" s="1"/>
  <c r="G2870" i="13" s="1"/>
  <c r="B2870" i="13"/>
  <c r="A2870" i="13"/>
  <c r="E2869" i="13"/>
  <c r="D2869" i="13"/>
  <c r="C2869" i="13"/>
  <c r="F2869" i="13" s="1"/>
  <c r="G2869" i="13" s="1"/>
  <c r="B2869" i="13"/>
  <c r="A2869" i="13"/>
  <c r="E2868" i="13"/>
  <c r="D2868" i="13"/>
  <c r="C2868" i="13"/>
  <c r="F2868" i="13" s="1"/>
  <c r="G2868" i="13" s="1"/>
  <c r="B2868" i="13"/>
  <c r="A2868" i="13"/>
  <c r="E2867" i="13"/>
  <c r="D2867" i="13"/>
  <c r="C2867" i="13"/>
  <c r="F2867" i="13" s="1"/>
  <c r="G2867" i="13" s="1"/>
  <c r="B2867" i="13"/>
  <c r="A2867" i="13"/>
  <c r="E2866" i="13"/>
  <c r="D2866" i="13"/>
  <c r="C2866" i="13"/>
  <c r="F2866" i="13" s="1"/>
  <c r="G2866" i="13" s="1"/>
  <c r="B2866" i="13"/>
  <c r="A2866" i="13"/>
  <c r="E2865" i="13"/>
  <c r="D2865" i="13"/>
  <c r="C2865" i="13"/>
  <c r="F2865" i="13" s="1"/>
  <c r="G2865" i="13" s="1"/>
  <c r="B2865" i="13"/>
  <c r="A2865" i="13"/>
  <c r="E2864" i="13"/>
  <c r="D2864" i="13"/>
  <c r="C2864" i="13"/>
  <c r="F2864" i="13" s="1"/>
  <c r="G2864" i="13" s="1"/>
  <c r="B2864" i="13"/>
  <c r="A2864" i="13"/>
  <c r="E2863" i="13"/>
  <c r="D2863" i="13"/>
  <c r="C2863" i="13"/>
  <c r="F2863" i="13" s="1"/>
  <c r="G2863" i="13" s="1"/>
  <c r="I2863" i="13" s="1"/>
  <c r="B2863" i="13"/>
  <c r="A2863" i="13"/>
  <c r="E2862" i="13"/>
  <c r="D2862" i="13"/>
  <c r="C2862" i="13"/>
  <c r="F2862" i="13" s="1"/>
  <c r="G2862" i="13" s="1"/>
  <c r="H2862" i="13" s="1"/>
  <c r="B2862" i="13"/>
  <c r="A2862" i="13"/>
  <c r="E2861" i="13"/>
  <c r="D2861" i="13"/>
  <c r="C2861" i="13"/>
  <c r="F2861" i="13" s="1"/>
  <c r="G2861" i="13" s="1"/>
  <c r="I2861" i="13" s="1"/>
  <c r="B2861" i="13"/>
  <c r="A2861" i="13"/>
  <c r="E2860" i="13"/>
  <c r="D2860" i="13"/>
  <c r="C2860" i="13"/>
  <c r="F2860" i="13" s="1"/>
  <c r="G2860" i="13" s="1"/>
  <c r="B2860" i="13"/>
  <c r="A2860" i="13"/>
  <c r="E2859" i="13"/>
  <c r="D2859" i="13"/>
  <c r="C2859" i="13"/>
  <c r="F2859" i="13" s="1"/>
  <c r="G2859" i="13" s="1"/>
  <c r="B2859" i="13"/>
  <c r="A2859" i="13"/>
  <c r="E2858" i="13"/>
  <c r="D2858" i="13"/>
  <c r="C2858" i="13"/>
  <c r="F2858" i="13" s="1"/>
  <c r="G2858" i="13" s="1"/>
  <c r="B2858" i="13"/>
  <c r="A2858" i="13"/>
  <c r="E2857" i="13"/>
  <c r="D2857" i="13"/>
  <c r="C2857" i="13"/>
  <c r="F2857" i="13" s="1"/>
  <c r="G2857" i="13" s="1"/>
  <c r="B2857" i="13"/>
  <c r="A2857" i="13"/>
  <c r="E2856" i="13"/>
  <c r="D2856" i="13"/>
  <c r="C2856" i="13"/>
  <c r="F2856" i="13" s="1"/>
  <c r="G2856" i="13" s="1"/>
  <c r="I2856" i="13" s="1"/>
  <c r="B2856" i="13"/>
  <c r="A2856" i="13"/>
  <c r="E2855" i="13"/>
  <c r="D2855" i="13"/>
  <c r="C2855" i="13"/>
  <c r="F2855" i="13" s="1"/>
  <c r="G2855" i="13" s="1"/>
  <c r="B2855" i="13"/>
  <c r="A2855" i="13"/>
  <c r="E2854" i="13"/>
  <c r="D2854" i="13"/>
  <c r="C2854" i="13"/>
  <c r="F2854" i="13" s="1"/>
  <c r="G2854" i="13" s="1"/>
  <c r="B2854" i="13"/>
  <c r="A2854" i="13"/>
  <c r="E2853" i="13"/>
  <c r="D2853" i="13"/>
  <c r="C2853" i="13"/>
  <c r="F2853" i="13" s="1"/>
  <c r="G2853" i="13" s="1"/>
  <c r="B2853" i="13"/>
  <c r="A2853" i="13"/>
  <c r="E2852" i="13"/>
  <c r="D2852" i="13"/>
  <c r="C2852" i="13"/>
  <c r="F2852" i="13" s="1"/>
  <c r="G2852" i="13" s="1"/>
  <c r="B2852" i="13"/>
  <c r="A2852" i="13"/>
  <c r="E2851" i="13"/>
  <c r="D2851" i="13"/>
  <c r="C2851" i="13"/>
  <c r="F2851" i="13" s="1"/>
  <c r="G2851" i="13" s="1"/>
  <c r="B2851" i="13"/>
  <c r="A2851" i="13"/>
  <c r="E2850" i="13"/>
  <c r="D2850" i="13"/>
  <c r="C2850" i="13"/>
  <c r="F2850" i="13" s="1"/>
  <c r="G2850" i="13" s="1"/>
  <c r="B2850" i="13"/>
  <c r="A2850" i="13"/>
  <c r="E2849" i="13"/>
  <c r="D2849" i="13"/>
  <c r="C2849" i="13"/>
  <c r="F2849" i="13" s="1"/>
  <c r="G2849" i="13" s="1"/>
  <c r="B2849" i="13"/>
  <c r="A2849" i="13"/>
  <c r="F2848" i="13"/>
  <c r="G2848" i="13" s="1"/>
  <c r="E2848" i="13"/>
  <c r="D2848" i="13"/>
  <c r="C2848" i="13"/>
  <c r="B2848" i="13"/>
  <c r="A2848" i="13"/>
  <c r="E2847" i="13"/>
  <c r="D2847" i="13"/>
  <c r="C2847" i="13"/>
  <c r="F2847" i="13" s="1"/>
  <c r="G2847" i="13" s="1"/>
  <c r="B2847" i="13"/>
  <c r="A2847" i="13"/>
  <c r="E2846" i="13"/>
  <c r="D2846" i="13"/>
  <c r="C2846" i="13"/>
  <c r="F2846" i="13" s="1"/>
  <c r="G2846" i="13" s="1"/>
  <c r="J2846" i="13" s="1"/>
  <c r="B2846" i="13"/>
  <c r="A2846" i="13"/>
  <c r="E2845" i="13"/>
  <c r="D2845" i="13"/>
  <c r="C2845" i="13"/>
  <c r="F2845" i="13" s="1"/>
  <c r="G2845" i="13" s="1"/>
  <c r="J2845" i="13" s="1"/>
  <c r="B2845" i="13"/>
  <c r="A2845" i="13"/>
  <c r="E2844" i="13"/>
  <c r="D2844" i="13"/>
  <c r="C2844" i="13"/>
  <c r="F2844" i="13" s="1"/>
  <c r="G2844" i="13" s="1"/>
  <c r="B2844" i="13"/>
  <c r="A2844" i="13"/>
  <c r="E2843" i="13"/>
  <c r="D2843" i="13"/>
  <c r="C2843" i="13"/>
  <c r="F2843" i="13" s="1"/>
  <c r="G2843" i="13" s="1"/>
  <c r="B2843" i="13"/>
  <c r="A2843" i="13"/>
  <c r="E2842" i="13"/>
  <c r="D2842" i="13"/>
  <c r="C2842" i="13"/>
  <c r="F2842" i="13" s="1"/>
  <c r="G2842" i="13" s="1"/>
  <c r="B2842" i="13"/>
  <c r="A2842" i="13"/>
  <c r="E2841" i="13"/>
  <c r="D2841" i="13"/>
  <c r="C2841" i="13"/>
  <c r="F2841" i="13" s="1"/>
  <c r="G2841" i="13" s="1"/>
  <c r="B2841" i="13"/>
  <c r="A2841" i="13"/>
  <c r="E2840" i="13"/>
  <c r="D2840" i="13"/>
  <c r="C2840" i="13"/>
  <c r="F2840" i="13" s="1"/>
  <c r="G2840" i="13" s="1"/>
  <c r="B2840" i="13"/>
  <c r="A2840" i="13"/>
  <c r="G2839" i="13"/>
  <c r="I2839" i="13" s="1"/>
  <c r="E2839" i="13"/>
  <c r="D2839" i="13"/>
  <c r="C2839" i="13"/>
  <c r="F2839" i="13" s="1"/>
  <c r="B2839" i="13"/>
  <c r="A2839" i="13"/>
  <c r="E2838" i="13"/>
  <c r="D2838" i="13"/>
  <c r="C2838" i="13"/>
  <c r="F2838" i="13" s="1"/>
  <c r="G2838" i="13" s="1"/>
  <c r="B2838" i="13"/>
  <c r="A2838" i="13"/>
  <c r="E2837" i="13"/>
  <c r="D2837" i="13"/>
  <c r="C2837" i="13"/>
  <c r="F2837" i="13" s="1"/>
  <c r="G2837" i="13" s="1"/>
  <c r="B2837" i="13"/>
  <c r="A2837" i="13"/>
  <c r="E2836" i="13"/>
  <c r="D2836" i="13"/>
  <c r="C2836" i="13"/>
  <c r="F2836" i="13" s="1"/>
  <c r="G2836" i="13" s="1"/>
  <c r="B2836" i="13"/>
  <c r="A2836" i="13"/>
  <c r="E2835" i="13"/>
  <c r="D2835" i="13"/>
  <c r="C2835" i="13"/>
  <c r="F2835" i="13" s="1"/>
  <c r="G2835" i="13" s="1"/>
  <c r="B2835" i="13"/>
  <c r="A2835" i="13"/>
  <c r="E2834" i="13"/>
  <c r="D2834" i="13"/>
  <c r="C2834" i="13"/>
  <c r="F2834" i="13" s="1"/>
  <c r="G2834" i="13" s="1"/>
  <c r="B2834" i="13"/>
  <c r="A2834" i="13"/>
  <c r="E2833" i="13"/>
  <c r="D2833" i="13"/>
  <c r="C2833" i="13"/>
  <c r="F2833" i="13" s="1"/>
  <c r="G2833" i="13" s="1"/>
  <c r="B2833" i="13"/>
  <c r="A2833" i="13"/>
  <c r="E2832" i="13"/>
  <c r="D2832" i="13"/>
  <c r="C2832" i="13"/>
  <c r="F2832" i="13" s="1"/>
  <c r="G2832" i="13" s="1"/>
  <c r="J2832" i="13" s="1"/>
  <c r="B2832" i="13"/>
  <c r="A2832" i="13"/>
  <c r="E2831" i="13"/>
  <c r="D2831" i="13"/>
  <c r="C2831" i="13"/>
  <c r="F2831" i="13" s="1"/>
  <c r="G2831" i="13" s="1"/>
  <c r="B2831" i="13"/>
  <c r="A2831" i="13"/>
  <c r="E2830" i="13"/>
  <c r="D2830" i="13"/>
  <c r="C2830" i="13"/>
  <c r="F2830" i="13" s="1"/>
  <c r="G2830" i="13" s="1"/>
  <c r="I2830" i="13" s="1"/>
  <c r="B2830" i="13"/>
  <c r="A2830" i="13"/>
  <c r="E2829" i="13"/>
  <c r="D2829" i="13"/>
  <c r="C2829" i="13"/>
  <c r="F2829" i="13" s="1"/>
  <c r="G2829" i="13" s="1"/>
  <c r="B2829" i="13"/>
  <c r="A2829" i="13"/>
  <c r="E2828" i="13"/>
  <c r="D2828" i="13"/>
  <c r="C2828" i="13"/>
  <c r="F2828" i="13" s="1"/>
  <c r="G2828" i="13" s="1"/>
  <c r="B2828" i="13"/>
  <c r="A2828" i="13"/>
  <c r="I2827" i="13"/>
  <c r="E2827" i="13"/>
  <c r="D2827" i="13"/>
  <c r="C2827" i="13"/>
  <c r="F2827" i="13" s="1"/>
  <c r="G2827" i="13" s="1"/>
  <c r="J2827" i="13" s="1"/>
  <c r="B2827" i="13"/>
  <c r="A2827" i="13"/>
  <c r="E2826" i="13"/>
  <c r="D2826" i="13"/>
  <c r="C2826" i="13"/>
  <c r="F2826" i="13" s="1"/>
  <c r="G2826" i="13" s="1"/>
  <c r="J2826" i="13" s="1"/>
  <c r="B2826" i="13"/>
  <c r="A2826" i="13"/>
  <c r="E2825" i="13"/>
  <c r="D2825" i="13"/>
  <c r="C2825" i="13"/>
  <c r="F2825" i="13" s="1"/>
  <c r="G2825" i="13" s="1"/>
  <c r="B2825" i="13"/>
  <c r="A2825" i="13"/>
  <c r="E2824" i="13"/>
  <c r="D2824" i="13"/>
  <c r="C2824" i="13"/>
  <c r="F2824" i="13" s="1"/>
  <c r="G2824" i="13" s="1"/>
  <c r="B2824" i="13"/>
  <c r="A2824" i="13"/>
  <c r="G2823" i="13"/>
  <c r="E2823" i="13"/>
  <c r="D2823" i="13"/>
  <c r="C2823" i="13"/>
  <c r="F2823" i="13" s="1"/>
  <c r="B2823" i="13"/>
  <c r="A2823" i="13"/>
  <c r="E2822" i="13"/>
  <c r="D2822" i="13"/>
  <c r="C2822" i="13"/>
  <c r="F2822" i="13" s="1"/>
  <c r="G2822" i="13" s="1"/>
  <c r="B2822" i="13"/>
  <c r="A2822" i="13"/>
  <c r="E2821" i="13"/>
  <c r="D2821" i="13"/>
  <c r="C2821" i="13"/>
  <c r="F2821" i="13" s="1"/>
  <c r="G2821" i="13" s="1"/>
  <c r="B2821" i="13"/>
  <c r="A2821" i="13"/>
  <c r="E2820" i="13"/>
  <c r="D2820" i="13"/>
  <c r="C2820" i="13"/>
  <c r="F2820" i="13" s="1"/>
  <c r="G2820" i="13" s="1"/>
  <c r="B2820" i="13"/>
  <c r="A2820" i="13"/>
  <c r="E2819" i="13"/>
  <c r="D2819" i="13"/>
  <c r="C2819" i="13"/>
  <c r="F2819" i="13" s="1"/>
  <c r="G2819" i="13" s="1"/>
  <c r="B2819" i="13"/>
  <c r="A2819" i="13"/>
  <c r="E2818" i="13"/>
  <c r="D2818" i="13"/>
  <c r="C2818" i="13"/>
  <c r="F2818" i="13" s="1"/>
  <c r="G2818" i="13" s="1"/>
  <c r="B2818" i="13"/>
  <c r="A2818" i="13"/>
  <c r="E2817" i="13"/>
  <c r="D2817" i="13"/>
  <c r="C2817" i="13"/>
  <c r="F2817" i="13" s="1"/>
  <c r="G2817" i="13" s="1"/>
  <c r="B2817" i="13"/>
  <c r="A2817" i="13"/>
  <c r="J2816" i="13"/>
  <c r="F2816" i="13"/>
  <c r="G2816" i="13" s="1"/>
  <c r="H2816" i="13" s="1"/>
  <c r="E2816" i="13"/>
  <c r="D2816" i="13"/>
  <c r="C2816" i="13"/>
  <c r="B2816" i="13"/>
  <c r="A2816" i="13"/>
  <c r="E2815" i="13"/>
  <c r="D2815" i="13"/>
  <c r="C2815" i="13"/>
  <c r="F2815" i="13" s="1"/>
  <c r="G2815" i="13" s="1"/>
  <c r="B2815" i="13"/>
  <c r="A2815" i="13"/>
  <c r="E2814" i="13"/>
  <c r="D2814" i="13"/>
  <c r="C2814" i="13"/>
  <c r="F2814" i="13" s="1"/>
  <c r="G2814" i="13" s="1"/>
  <c r="B2814" i="13"/>
  <c r="A2814" i="13"/>
  <c r="E2813" i="13"/>
  <c r="D2813" i="13"/>
  <c r="C2813" i="13"/>
  <c r="F2813" i="13" s="1"/>
  <c r="G2813" i="13" s="1"/>
  <c r="B2813" i="13"/>
  <c r="A2813" i="13"/>
  <c r="E2812" i="13"/>
  <c r="D2812" i="13"/>
  <c r="C2812" i="13"/>
  <c r="F2812" i="13" s="1"/>
  <c r="G2812" i="13" s="1"/>
  <c r="B2812" i="13"/>
  <c r="A2812" i="13"/>
  <c r="E2811" i="13"/>
  <c r="D2811" i="13"/>
  <c r="C2811" i="13"/>
  <c r="F2811" i="13" s="1"/>
  <c r="G2811" i="13" s="1"/>
  <c r="B2811" i="13"/>
  <c r="A2811" i="13"/>
  <c r="E2810" i="13"/>
  <c r="D2810" i="13"/>
  <c r="C2810" i="13"/>
  <c r="F2810" i="13" s="1"/>
  <c r="G2810" i="13" s="1"/>
  <c r="B2810" i="13"/>
  <c r="A2810" i="13"/>
  <c r="E2809" i="13"/>
  <c r="D2809" i="13"/>
  <c r="C2809" i="13"/>
  <c r="F2809" i="13" s="1"/>
  <c r="G2809" i="13" s="1"/>
  <c r="B2809" i="13"/>
  <c r="A2809" i="13"/>
  <c r="F2808" i="13"/>
  <c r="G2808" i="13" s="1"/>
  <c r="E2808" i="13"/>
  <c r="D2808" i="13"/>
  <c r="C2808" i="13"/>
  <c r="B2808" i="13"/>
  <c r="A2808" i="13"/>
  <c r="G2807" i="13"/>
  <c r="E2807" i="13"/>
  <c r="D2807" i="13"/>
  <c r="C2807" i="13"/>
  <c r="F2807" i="13" s="1"/>
  <c r="B2807" i="13"/>
  <c r="A2807" i="13"/>
  <c r="E2806" i="13"/>
  <c r="D2806" i="13"/>
  <c r="C2806" i="13"/>
  <c r="F2806" i="13" s="1"/>
  <c r="G2806" i="13" s="1"/>
  <c r="H2806" i="13" s="1"/>
  <c r="B2806" i="13"/>
  <c r="A2806" i="13"/>
  <c r="E2805" i="13"/>
  <c r="D2805" i="13"/>
  <c r="C2805" i="13"/>
  <c r="F2805" i="13" s="1"/>
  <c r="G2805" i="13" s="1"/>
  <c r="B2805" i="13"/>
  <c r="A2805" i="13"/>
  <c r="E2804" i="13"/>
  <c r="D2804" i="13"/>
  <c r="C2804" i="13"/>
  <c r="F2804" i="13" s="1"/>
  <c r="G2804" i="13" s="1"/>
  <c r="J2804" i="13" s="1"/>
  <c r="B2804" i="13"/>
  <c r="A2804" i="13"/>
  <c r="E2803" i="13"/>
  <c r="D2803" i="13"/>
  <c r="C2803" i="13"/>
  <c r="F2803" i="13" s="1"/>
  <c r="G2803" i="13" s="1"/>
  <c r="H2803" i="13" s="1"/>
  <c r="B2803" i="13"/>
  <c r="A2803" i="13"/>
  <c r="F2802" i="13"/>
  <c r="G2802" i="13" s="1"/>
  <c r="J2802" i="13" s="1"/>
  <c r="E2802" i="13"/>
  <c r="D2802" i="13"/>
  <c r="C2802" i="13"/>
  <c r="B2802" i="13"/>
  <c r="A2802" i="13"/>
  <c r="G2801" i="13"/>
  <c r="E2801" i="13"/>
  <c r="D2801" i="13"/>
  <c r="C2801" i="13"/>
  <c r="F2801" i="13" s="1"/>
  <c r="B2801" i="13"/>
  <c r="A2801" i="13"/>
  <c r="E2800" i="13"/>
  <c r="D2800" i="13"/>
  <c r="C2800" i="13"/>
  <c r="F2800" i="13" s="1"/>
  <c r="G2800" i="13" s="1"/>
  <c r="B2800" i="13"/>
  <c r="A2800" i="13"/>
  <c r="E2799" i="13"/>
  <c r="D2799" i="13"/>
  <c r="C2799" i="13"/>
  <c r="F2799" i="13" s="1"/>
  <c r="G2799" i="13" s="1"/>
  <c r="I2799" i="13" s="1"/>
  <c r="B2799" i="13"/>
  <c r="A2799" i="13"/>
  <c r="E2798" i="13"/>
  <c r="D2798" i="13"/>
  <c r="C2798" i="13"/>
  <c r="F2798" i="13" s="1"/>
  <c r="G2798" i="13" s="1"/>
  <c r="B2798" i="13"/>
  <c r="A2798" i="13"/>
  <c r="G2797" i="13"/>
  <c r="I2797" i="13" s="1"/>
  <c r="E2797" i="13"/>
  <c r="D2797" i="13"/>
  <c r="C2797" i="13"/>
  <c r="F2797" i="13" s="1"/>
  <c r="B2797" i="13"/>
  <c r="A2797" i="13"/>
  <c r="E2796" i="13"/>
  <c r="D2796" i="13"/>
  <c r="C2796" i="13"/>
  <c r="F2796" i="13" s="1"/>
  <c r="G2796" i="13" s="1"/>
  <c r="B2796" i="13"/>
  <c r="A2796" i="13"/>
  <c r="E2795" i="13"/>
  <c r="D2795" i="13"/>
  <c r="C2795" i="13"/>
  <c r="F2795" i="13" s="1"/>
  <c r="G2795" i="13" s="1"/>
  <c r="B2795" i="13"/>
  <c r="A2795" i="13"/>
  <c r="E2794" i="13"/>
  <c r="D2794" i="13"/>
  <c r="C2794" i="13"/>
  <c r="F2794" i="13" s="1"/>
  <c r="G2794" i="13" s="1"/>
  <c r="B2794" i="13"/>
  <c r="A2794" i="13"/>
  <c r="E2793" i="13"/>
  <c r="D2793" i="13"/>
  <c r="C2793" i="13"/>
  <c r="F2793" i="13" s="1"/>
  <c r="G2793" i="13" s="1"/>
  <c r="B2793" i="13"/>
  <c r="A2793" i="13"/>
  <c r="E2792" i="13"/>
  <c r="D2792" i="13"/>
  <c r="C2792" i="13"/>
  <c r="F2792" i="13" s="1"/>
  <c r="G2792" i="13" s="1"/>
  <c r="I2792" i="13" s="1"/>
  <c r="B2792" i="13"/>
  <c r="A2792" i="13"/>
  <c r="E2791" i="13"/>
  <c r="D2791" i="13"/>
  <c r="C2791" i="13"/>
  <c r="F2791" i="13" s="1"/>
  <c r="G2791" i="13" s="1"/>
  <c r="B2791" i="13"/>
  <c r="A2791" i="13"/>
  <c r="F2790" i="13"/>
  <c r="G2790" i="13" s="1"/>
  <c r="E2790" i="13"/>
  <c r="D2790" i="13"/>
  <c r="C2790" i="13"/>
  <c r="B2790" i="13"/>
  <c r="A2790" i="13"/>
  <c r="E2789" i="13"/>
  <c r="D2789" i="13"/>
  <c r="C2789" i="13"/>
  <c r="F2789" i="13" s="1"/>
  <c r="G2789" i="13" s="1"/>
  <c r="I2789" i="13" s="1"/>
  <c r="B2789" i="13"/>
  <c r="A2789" i="13"/>
  <c r="E2788" i="13"/>
  <c r="D2788" i="13"/>
  <c r="C2788" i="13"/>
  <c r="F2788" i="13" s="1"/>
  <c r="G2788" i="13" s="1"/>
  <c r="B2788" i="13"/>
  <c r="A2788" i="13"/>
  <c r="E2787" i="13"/>
  <c r="D2787" i="13"/>
  <c r="C2787" i="13"/>
  <c r="F2787" i="13" s="1"/>
  <c r="G2787" i="13" s="1"/>
  <c r="B2787" i="13"/>
  <c r="A2787" i="13"/>
  <c r="F2786" i="13"/>
  <c r="G2786" i="13" s="1"/>
  <c r="E2786" i="13"/>
  <c r="D2786" i="13"/>
  <c r="C2786" i="13"/>
  <c r="B2786" i="13"/>
  <c r="A2786" i="13"/>
  <c r="E2785" i="13"/>
  <c r="D2785" i="13"/>
  <c r="C2785" i="13"/>
  <c r="F2785" i="13" s="1"/>
  <c r="G2785" i="13" s="1"/>
  <c r="I2785" i="13" s="1"/>
  <c r="B2785" i="13"/>
  <c r="A2785" i="13"/>
  <c r="E2784" i="13"/>
  <c r="D2784" i="13"/>
  <c r="C2784" i="13"/>
  <c r="F2784" i="13" s="1"/>
  <c r="G2784" i="13" s="1"/>
  <c r="B2784" i="13"/>
  <c r="A2784" i="13"/>
  <c r="G2783" i="13"/>
  <c r="E2783" i="13"/>
  <c r="D2783" i="13"/>
  <c r="C2783" i="13"/>
  <c r="F2783" i="13" s="1"/>
  <c r="B2783" i="13"/>
  <c r="A2783" i="13"/>
  <c r="E2782" i="13"/>
  <c r="D2782" i="13"/>
  <c r="C2782" i="13"/>
  <c r="F2782" i="13" s="1"/>
  <c r="G2782" i="13" s="1"/>
  <c r="J2782" i="13" s="1"/>
  <c r="B2782" i="13"/>
  <c r="A2782" i="13"/>
  <c r="E2781" i="13"/>
  <c r="D2781" i="13"/>
  <c r="C2781" i="13"/>
  <c r="F2781" i="13" s="1"/>
  <c r="G2781" i="13" s="1"/>
  <c r="J2781" i="13" s="1"/>
  <c r="B2781" i="13"/>
  <c r="A2781" i="13"/>
  <c r="E2780" i="13"/>
  <c r="D2780" i="13"/>
  <c r="C2780" i="13"/>
  <c r="F2780" i="13" s="1"/>
  <c r="G2780" i="13" s="1"/>
  <c r="B2780" i="13"/>
  <c r="A2780" i="13"/>
  <c r="E2779" i="13"/>
  <c r="D2779" i="13"/>
  <c r="C2779" i="13"/>
  <c r="F2779" i="13" s="1"/>
  <c r="G2779" i="13" s="1"/>
  <c r="B2779" i="13"/>
  <c r="A2779" i="13"/>
  <c r="E2778" i="13"/>
  <c r="D2778" i="13"/>
  <c r="C2778" i="13"/>
  <c r="F2778" i="13" s="1"/>
  <c r="G2778" i="13" s="1"/>
  <c r="B2778" i="13"/>
  <c r="A2778" i="13"/>
  <c r="E2777" i="13"/>
  <c r="D2777" i="13"/>
  <c r="C2777" i="13"/>
  <c r="F2777" i="13" s="1"/>
  <c r="G2777" i="13" s="1"/>
  <c r="B2777" i="13"/>
  <c r="A2777" i="13"/>
  <c r="E2776" i="13"/>
  <c r="D2776" i="13"/>
  <c r="C2776" i="13"/>
  <c r="F2776" i="13" s="1"/>
  <c r="G2776" i="13" s="1"/>
  <c r="B2776" i="13"/>
  <c r="A2776" i="13"/>
  <c r="E2775" i="13"/>
  <c r="D2775" i="13"/>
  <c r="C2775" i="13"/>
  <c r="F2775" i="13" s="1"/>
  <c r="G2775" i="13" s="1"/>
  <c r="I2775" i="13" s="1"/>
  <c r="B2775" i="13"/>
  <c r="A2775" i="13"/>
  <c r="E2774" i="13"/>
  <c r="D2774" i="13"/>
  <c r="C2774" i="13"/>
  <c r="F2774" i="13" s="1"/>
  <c r="G2774" i="13" s="1"/>
  <c r="B2774" i="13"/>
  <c r="A2774" i="13"/>
  <c r="E2773" i="13"/>
  <c r="D2773" i="13"/>
  <c r="C2773" i="13"/>
  <c r="F2773" i="13" s="1"/>
  <c r="G2773" i="13" s="1"/>
  <c r="B2773" i="13"/>
  <c r="A2773" i="13"/>
  <c r="E2772" i="13"/>
  <c r="D2772" i="13"/>
  <c r="C2772" i="13"/>
  <c r="F2772" i="13" s="1"/>
  <c r="G2772" i="13" s="1"/>
  <c r="B2772" i="13"/>
  <c r="A2772" i="13"/>
  <c r="I2771" i="13"/>
  <c r="H2771" i="13"/>
  <c r="E2771" i="13"/>
  <c r="D2771" i="13"/>
  <c r="C2771" i="13"/>
  <c r="F2771" i="13" s="1"/>
  <c r="G2771" i="13" s="1"/>
  <c r="J2771" i="13" s="1"/>
  <c r="B2771" i="13"/>
  <c r="A2771" i="13"/>
  <c r="E2770" i="13"/>
  <c r="D2770" i="13"/>
  <c r="C2770" i="13"/>
  <c r="F2770" i="13" s="1"/>
  <c r="G2770" i="13" s="1"/>
  <c r="B2770" i="13"/>
  <c r="A2770" i="13"/>
  <c r="E2769" i="13"/>
  <c r="D2769" i="13"/>
  <c r="C2769" i="13"/>
  <c r="F2769" i="13" s="1"/>
  <c r="G2769" i="13" s="1"/>
  <c r="B2769" i="13"/>
  <c r="A2769" i="13"/>
  <c r="E2768" i="13"/>
  <c r="D2768" i="13"/>
  <c r="C2768" i="13"/>
  <c r="F2768" i="13" s="1"/>
  <c r="G2768" i="13" s="1"/>
  <c r="B2768" i="13"/>
  <c r="A2768" i="13"/>
  <c r="E2767" i="13"/>
  <c r="D2767" i="13"/>
  <c r="C2767" i="13"/>
  <c r="F2767" i="13" s="1"/>
  <c r="G2767" i="13" s="1"/>
  <c r="B2767" i="13"/>
  <c r="A2767" i="13"/>
  <c r="F2766" i="13"/>
  <c r="G2766" i="13" s="1"/>
  <c r="I2766" i="13" s="1"/>
  <c r="E2766" i="13"/>
  <c r="D2766" i="13"/>
  <c r="C2766" i="13"/>
  <c r="B2766" i="13"/>
  <c r="A2766" i="13"/>
  <c r="E2765" i="13"/>
  <c r="D2765" i="13"/>
  <c r="C2765" i="13"/>
  <c r="F2765" i="13" s="1"/>
  <c r="G2765" i="13" s="1"/>
  <c r="B2765" i="13"/>
  <c r="A2765" i="13"/>
  <c r="F2764" i="13"/>
  <c r="G2764" i="13" s="1"/>
  <c r="E2764" i="13"/>
  <c r="D2764" i="13"/>
  <c r="C2764" i="13"/>
  <c r="B2764" i="13"/>
  <c r="A2764" i="13"/>
  <c r="E2763" i="13"/>
  <c r="D2763" i="13"/>
  <c r="C2763" i="13"/>
  <c r="F2763" i="13" s="1"/>
  <c r="G2763" i="13" s="1"/>
  <c r="B2763" i="13"/>
  <c r="A2763" i="13"/>
  <c r="J2762" i="13"/>
  <c r="E2762" i="13"/>
  <c r="D2762" i="13"/>
  <c r="C2762" i="13"/>
  <c r="F2762" i="13" s="1"/>
  <c r="G2762" i="13" s="1"/>
  <c r="B2762" i="13"/>
  <c r="A2762" i="13"/>
  <c r="E2761" i="13"/>
  <c r="D2761" i="13"/>
  <c r="C2761" i="13"/>
  <c r="F2761" i="13" s="1"/>
  <c r="G2761" i="13" s="1"/>
  <c r="B2761" i="13"/>
  <c r="A2761" i="13"/>
  <c r="F2760" i="13"/>
  <c r="G2760" i="13" s="1"/>
  <c r="E2760" i="13"/>
  <c r="D2760" i="13"/>
  <c r="C2760" i="13"/>
  <c r="B2760" i="13"/>
  <c r="A2760" i="13"/>
  <c r="E2759" i="13"/>
  <c r="D2759" i="13"/>
  <c r="C2759" i="13"/>
  <c r="F2759" i="13" s="1"/>
  <c r="G2759" i="13" s="1"/>
  <c r="B2759" i="13"/>
  <c r="A2759" i="13"/>
  <c r="E2758" i="13"/>
  <c r="D2758" i="13"/>
  <c r="C2758" i="13"/>
  <c r="F2758" i="13" s="1"/>
  <c r="G2758" i="13" s="1"/>
  <c r="B2758" i="13"/>
  <c r="A2758" i="13"/>
  <c r="I2757" i="13"/>
  <c r="E2757" i="13"/>
  <c r="D2757" i="13"/>
  <c r="C2757" i="13"/>
  <c r="F2757" i="13" s="1"/>
  <c r="G2757" i="13" s="1"/>
  <c r="H2757" i="13" s="1"/>
  <c r="B2757" i="13"/>
  <c r="A2757" i="13"/>
  <c r="E2756" i="13"/>
  <c r="D2756" i="13"/>
  <c r="C2756" i="13"/>
  <c r="F2756" i="13" s="1"/>
  <c r="G2756" i="13" s="1"/>
  <c r="B2756" i="13"/>
  <c r="A2756" i="13"/>
  <c r="E2755" i="13"/>
  <c r="D2755" i="13"/>
  <c r="C2755" i="13"/>
  <c r="F2755" i="13" s="1"/>
  <c r="G2755" i="13" s="1"/>
  <c r="B2755" i="13"/>
  <c r="A2755" i="13"/>
  <c r="F2754" i="13"/>
  <c r="G2754" i="13" s="1"/>
  <c r="E2754" i="13"/>
  <c r="D2754" i="13"/>
  <c r="C2754" i="13"/>
  <c r="B2754" i="13"/>
  <c r="A2754" i="13"/>
  <c r="E2753" i="13"/>
  <c r="D2753" i="13"/>
  <c r="C2753" i="13"/>
  <c r="F2753" i="13" s="1"/>
  <c r="G2753" i="13" s="1"/>
  <c r="B2753" i="13"/>
  <c r="A2753" i="13"/>
  <c r="E2752" i="13"/>
  <c r="D2752" i="13"/>
  <c r="C2752" i="13"/>
  <c r="F2752" i="13" s="1"/>
  <c r="G2752" i="13" s="1"/>
  <c r="B2752" i="13"/>
  <c r="A2752" i="13"/>
  <c r="E2751" i="13"/>
  <c r="D2751" i="13"/>
  <c r="C2751" i="13"/>
  <c r="F2751" i="13" s="1"/>
  <c r="G2751" i="13" s="1"/>
  <c r="B2751" i="13"/>
  <c r="A2751" i="13"/>
  <c r="E2750" i="13"/>
  <c r="D2750" i="13"/>
  <c r="C2750" i="13"/>
  <c r="F2750" i="13" s="1"/>
  <c r="G2750" i="13" s="1"/>
  <c r="B2750" i="13"/>
  <c r="A2750" i="13"/>
  <c r="E2749" i="13"/>
  <c r="D2749" i="13"/>
  <c r="C2749" i="13"/>
  <c r="F2749" i="13" s="1"/>
  <c r="G2749" i="13" s="1"/>
  <c r="B2749" i="13"/>
  <c r="A2749" i="13"/>
  <c r="F2748" i="13"/>
  <c r="G2748" i="13" s="1"/>
  <c r="E2748" i="13"/>
  <c r="D2748" i="13"/>
  <c r="C2748" i="13"/>
  <c r="B2748" i="13"/>
  <c r="A2748" i="13"/>
  <c r="E2747" i="13"/>
  <c r="D2747" i="13"/>
  <c r="C2747" i="13"/>
  <c r="F2747" i="13" s="1"/>
  <c r="G2747" i="13" s="1"/>
  <c r="B2747" i="13"/>
  <c r="A2747" i="13"/>
  <c r="E2746" i="13"/>
  <c r="D2746" i="13"/>
  <c r="C2746" i="13"/>
  <c r="F2746" i="13" s="1"/>
  <c r="G2746" i="13" s="1"/>
  <c r="B2746" i="13"/>
  <c r="A2746" i="13"/>
  <c r="E2745" i="13"/>
  <c r="D2745" i="13"/>
  <c r="C2745" i="13"/>
  <c r="F2745" i="13" s="1"/>
  <c r="G2745" i="13" s="1"/>
  <c r="B2745" i="13"/>
  <c r="A2745" i="13"/>
  <c r="H2744" i="13"/>
  <c r="E2744" i="13"/>
  <c r="D2744" i="13"/>
  <c r="C2744" i="13"/>
  <c r="F2744" i="13" s="1"/>
  <c r="G2744" i="13" s="1"/>
  <c r="B2744" i="13"/>
  <c r="A2744" i="13"/>
  <c r="E2743" i="13"/>
  <c r="D2743" i="13"/>
  <c r="C2743" i="13"/>
  <c r="F2743" i="13" s="1"/>
  <c r="G2743" i="13" s="1"/>
  <c r="B2743" i="13"/>
  <c r="A2743" i="13"/>
  <c r="E2742" i="13"/>
  <c r="D2742" i="13"/>
  <c r="C2742" i="13"/>
  <c r="F2742" i="13" s="1"/>
  <c r="G2742" i="13" s="1"/>
  <c r="H2742" i="13" s="1"/>
  <c r="B2742" i="13"/>
  <c r="A2742" i="13"/>
  <c r="F2741" i="13"/>
  <c r="G2741" i="13" s="1"/>
  <c r="J2741" i="13" s="1"/>
  <c r="E2741" i="13"/>
  <c r="D2741" i="13"/>
  <c r="C2741" i="13"/>
  <c r="B2741" i="13"/>
  <c r="A2741" i="13"/>
  <c r="I2740" i="13"/>
  <c r="E2740" i="13"/>
  <c r="D2740" i="13"/>
  <c r="C2740" i="13"/>
  <c r="F2740" i="13" s="1"/>
  <c r="G2740" i="13" s="1"/>
  <c r="B2740" i="13"/>
  <c r="A2740" i="13"/>
  <c r="E2739" i="13"/>
  <c r="D2739" i="13"/>
  <c r="C2739" i="13"/>
  <c r="F2739" i="13" s="1"/>
  <c r="G2739" i="13" s="1"/>
  <c r="H2739" i="13" s="1"/>
  <c r="B2739" i="13"/>
  <c r="A2739" i="13"/>
  <c r="E2738" i="13"/>
  <c r="D2738" i="13"/>
  <c r="C2738" i="13"/>
  <c r="F2738" i="13" s="1"/>
  <c r="G2738" i="13" s="1"/>
  <c r="B2738" i="13"/>
  <c r="A2738" i="13"/>
  <c r="I2737" i="13"/>
  <c r="E2737" i="13"/>
  <c r="D2737" i="13"/>
  <c r="C2737" i="13"/>
  <c r="F2737" i="13" s="1"/>
  <c r="G2737" i="13" s="1"/>
  <c r="B2737" i="13"/>
  <c r="A2737" i="13"/>
  <c r="E2736" i="13"/>
  <c r="D2736" i="13"/>
  <c r="C2736" i="13"/>
  <c r="F2736" i="13" s="1"/>
  <c r="G2736" i="13" s="1"/>
  <c r="H2736" i="13" s="1"/>
  <c r="B2736" i="13"/>
  <c r="A2736" i="13"/>
  <c r="E2735" i="13"/>
  <c r="D2735" i="13"/>
  <c r="C2735" i="13"/>
  <c r="F2735" i="13" s="1"/>
  <c r="G2735" i="13" s="1"/>
  <c r="J2735" i="13" s="1"/>
  <c r="B2735" i="13"/>
  <c r="A2735" i="13"/>
  <c r="F2734" i="13"/>
  <c r="G2734" i="13" s="1"/>
  <c r="E2734" i="13"/>
  <c r="D2734" i="13"/>
  <c r="C2734" i="13"/>
  <c r="B2734" i="13"/>
  <c r="A2734" i="13"/>
  <c r="E2733" i="13"/>
  <c r="D2733" i="13"/>
  <c r="C2733" i="13"/>
  <c r="F2733" i="13" s="1"/>
  <c r="G2733" i="13" s="1"/>
  <c r="J2733" i="13" s="1"/>
  <c r="B2733" i="13"/>
  <c r="A2733" i="13"/>
  <c r="E2732" i="13"/>
  <c r="D2732" i="13"/>
  <c r="C2732" i="13"/>
  <c r="F2732" i="13" s="1"/>
  <c r="G2732" i="13" s="1"/>
  <c r="B2732" i="13"/>
  <c r="A2732" i="13"/>
  <c r="E2731" i="13"/>
  <c r="D2731" i="13"/>
  <c r="C2731" i="13"/>
  <c r="F2731" i="13" s="1"/>
  <c r="G2731" i="13" s="1"/>
  <c r="B2731" i="13"/>
  <c r="A2731" i="13"/>
  <c r="E2730" i="13"/>
  <c r="D2730" i="13"/>
  <c r="C2730" i="13"/>
  <c r="F2730" i="13" s="1"/>
  <c r="G2730" i="13" s="1"/>
  <c r="J2730" i="13" s="1"/>
  <c r="B2730" i="13"/>
  <c r="A2730" i="13"/>
  <c r="E2729" i="13"/>
  <c r="D2729" i="13"/>
  <c r="C2729" i="13"/>
  <c r="F2729" i="13" s="1"/>
  <c r="G2729" i="13" s="1"/>
  <c r="B2729" i="13"/>
  <c r="A2729" i="13"/>
  <c r="E2728" i="13"/>
  <c r="D2728" i="13"/>
  <c r="C2728" i="13"/>
  <c r="F2728" i="13" s="1"/>
  <c r="G2728" i="13" s="1"/>
  <c r="B2728" i="13"/>
  <c r="A2728" i="13"/>
  <c r="E2727" i="13"/>
  <c r="D2727" i="13"/>
  <c r="C2727" i="13"/>
  <c r="F2727" i="13" s="1"/>
  <c r="G2727" i="13" s="1"/>
  <c r="B2727" i="13"/>
  <c r="A2727" i="13"/>
  <c r="E2726" i="13"/>
  <c r="D2726" i="13"/>
  <c r="C2726" i="13"/>
  <c r="F2726" i="13" s="1"/>
  <c r="G2726" i="13" s="1"/>
  <c r="B2726" i="13"/>
  <c r="A2726" i="13"/>
  <c r="E2725" i="13"/>
  <c r="D2725" i="13"/>
  <c r="C2725" i="13"/>
  <c r="F2725" i="13" s="1"/>
  <c r="G2725" i="13" s="1"/>
  <c r="J2725" i="13" s="1"/>
  <c r="B2725" i="13"/>
  <c r="A2725" i="13"/>
  <c r="E2724" i="13"/>
  <c r="D2724" i="13"/>
  <c r="C2724" i="13"/>
  <c r="F2724" i="13" s="1"/>
  <c r="G2724" i="13" s="1"/>
  <c r="I2724" i="13" s="1"/>
  <c r="B2724" i="13"/>
  <c r="A2724" i="13"/>
  <c r="H2723" i="13"/>
  <c r="E2723" i="13"/>
  <c r="D2723" i="13"/>
  <c r="C2723" i="13"/>
  <c r="F2723" i="13" s="1"/>
  <c r="G2723" i="13" s="1"/>
  <c r="B2723" i="13"/>
  <c r="A2723" i="13"/>
  <c r="E2722" i="13"/>
  <c r="D2722" i="13"/>
  <c r="C2722" i="13"/>
  <c r="F2722" i="13" s="1"/>
  <c r="G2722" i="13" s="1"/>
  <c r="H2722" i="13" s="1"/>
  <c r="B2722" i="13"/>
  <c r="A2722" i="13"/>
  <c r="E2721" i="13"/>
  <c r="D2721" i="13"/>
  <c r="C2721" i="13"/>
  <c r="F2721" i="13" s="1"/>
  <c r="G2721" i="13" s="1"/>
  <c r="I2721" i="13" s="1"/>
  <c r="B2721" i="13"/>
  <c r="A2721" i="13"/>
  <c r="E2720" i="13"/>
  <c r="D2720" i="13"/>
  <c r="C2720" i="13"/>
  <c r="F2720" i="13" s="1"/>
  <c r="G2720" i="13" s="1"/>
  <c r="B2720" i="13"/>
  <c r="A2720" i="13"/>
  <c r="E2719" i="13"/>
  <c r="D2719" i="13"/>
  <c r="C2719" i="13"/>
  <c r="F2719" i="13" s="1"/>
  <c r="G2719" i="13" s="1"/>
  <c r="H2719" i="13" s="1"/>
  <c r="B2719" i="13"/>
  <c r="A2719" i="13"/>
  <c r="E2718" i="13"/>
  <c r="D2718" i="13"/>
  <c r="C2718" i="13"/>
  <c r="F2718" i="13" s="1"/>
  <c r="G2718" i="13" s="1"/>
  <c r="J2718" i="13" s="1"/>
  <c r="B2718" i="13"/>
  <c r="A2718" i="13"/>
  <c r="E2717" i="13"/>
  <c r="D2717" i="13"/>
  <c r="C2717" i="13"/>
  <c r="F2717" i="13" s="1"/>
  <c r="G2717" i="13" s="1"/>
  <c r="B2717" i="13"/>
  <c r="A2717" i="13"/>
  <c r="E2716" i="13"/>
  <c r="D2716" i="13"/>
  <c r="C2716" i="13"/>
  <c r="F2716" i="13" s="1"/>
  <c r="G2716" i="13" s="1"/>
  <c r="H2716" i="13" s="1"/>
  <c r="B2716" i="13"/>
  <c r="A2716" i="13"/>
  <c r="E2715" i="13"/>
  <c r="D2715" i="13"/>
  <c r="C2715" i="13"/>
  <c r="F2715" i="13" s="1"/>
  <c r="G2715" i="13" s="1"/>
  <c r="B2715" i="13"/>
  <c r="A2715" i="13"/>
  <c r="J2714" i="13"/>
  <c r="E2714" i="13"/>
  <c r="D2714" i="13"/>
  <c r="C2714" i="13"/>
  <c r="F2714" i="13" s="1"/>
  <c r="G2714" i="13" s="1"/>
  <c r="B2714" i="13"/>
  <c r="A2714" i="13"/>
  <c r="E2713" i="13"/>
  <c r="D2713" i="13"/>
  <c r="C2713" i="13"/>
  <c r="F2713" i="13" s="1"/>
  <c r="G2713" i="13" s="1"/>
  <c r="B2713" i="13"/>
  <c r="A2713" i="13"/>
  <c r="E2712" i="13"/>
  <c r="D2712" i="13"/>
  <c r="C2712" i="13"/>
  <c r="F2712" i="13" s="1"/>
  <c r="G2712" i="13" s="1"/>
  <c r="B2712" i="13"/>
  <c r="A2712" i="13"/>
  <c r="E2711" i="13"/>
  <c r="D2711" i="13"/>
  <c r="C2711" i="13"/>
  <c r="F2711" i="13" s="1"/>
  <c r="G2711" i="13" s="1"/>
  <c r="B2711" i="13"/>
  <c r="A2711" i="13"/>
  <c r="E2710" i="13"/>
  <c r="D2710" i="13"/>
  <c r="C2710" i="13"/>
  <c r="F2710" i="13" s="1"/>
  <c r="G2710" i="13" s="1"/>
  <c r="B2710" i="13"/>
  <c r="A2710" i="13"/>
  <c r="E2709" i="13"/>
  <c r="D2709" i="13"/>
  <c r="C2709" i="13"/>
  <c r="F2709" i="13" s="1"/>
  <c r="G2709" i="13" s="1"/>
  <c r="B2709" i="13"/>
  <c r="A2709" i="13"/>
  <c r="F2708" i="13"/>
  <c r="G2708" i="13" s="1"/>
  <c r="E2708" i="13"/>
  <c r="D2708" i="13"/>
  <c r="C2708" i="13"/>
  <c r="B2708" i="13"/>
  <c r="A2708" i="13"/>
  <c r="E2707" i="13"/>
  <c r="D2707" i="13"/>
  <c r="C2707" i="13"/>
  <c r="F2707" i="13" s="1"/>
  <c r="G2707" i="13" s="1"/>
  <c r="B2707" i="13"/>
  <c r="A2707" i="13"/>
  <c r="E2706" i="13"/>
  <c r="D2706" i="13"/>
  <c r="C2706" i="13"/>
  <c r="F2706" i="13" s="1"/>
  <c r="G2706" i="13" s="1"/>
  <c r="B2706" i="13"/>
  <c r="A2706" i="13"/>
  <c r="E2705" i="13"/>
  <c r="D2705" i="13"/>
  <c r="C2705" i="13"/>
  <c r="F2705" i="13" s="1"/>
  <c r="G2705" i="13" s="1"/>
  <c r="B2705" i="13"/>
  <c r="A2705" i="13"/>
  <c r="E2704" i="13"/>
  <c r="D2704" i="13"/>
  <c r="C2704" i="13"/>
  <c r="F2704" i="13" s="1"/>
  <c r="G2704" i="13" s="1"/>
  <c r="H2704" i="13" s="1"/>
  <c r="B2704" i="13"/>
  <c r="A2704" i="13"/>
  <c r="E2703" i="13"/>
  <c r="D2703" i="13"/>
  <c r="C2703" i="13"/>
  <c r="F2703" i="13" s="1"/>
  <c r="G2703" i="13" s="1"/>
  <c r="H2703" i="13" s="1"/>
  <c r="B2703" i="13"/>
  <c r="A2703" i="13"/>
  <c r="E2702" i="13"/>
  <c r="D2702" i="13"/>
  <c r="C2702" i="13"/>
  <c r="F2702" i="13" s="1"/>
  <c r="G2702" i="13" s="1"/>
  <c r="B2702" i="13"/>
  <c r="A2702" i="13"/>
  <c r="E2701" i="13"/>
  <c r="D2701" i="13"/>
  <c r="C2701" i="13"/>
  <c r="F2701" i="13" s="1"/>
  <c r="G2701" i="13" s="1"/>
  <c r="B2701" i="13"/>
  <c r="A2701" i="13"/>
  <c r="E2700" i="13"/>
  <c r="D2700" i="13"/>
  <c r="C2700" i="13"/>
  <c r="F2700" i="13" s="1"/>
  <c r="G2700" i="13" s="1"/>
  <c r="B2700" i="13"/>
  <c r="A2700" i="13"/>
  <c r="E2699" i="13"/>
  <c r="D2699" i="13"/>
  <c r="C2699" i="13"/>
  <c r="F2699" i="13" s="1"/>
  <c r="G2699" i="13" s="1"/>
  <c r="B2699" i="13"/>
  <c r="A2699" i="13"/>
  <c r="E2698" i="13"/>
  <c r="D2698" i="13"/>
  <c r="C2698" i="13"/>
  <c r="F2698" i="13" s="1"/>
  <c r="G2698" i="13" s="1"/>
  <c r="B2698" i="13"/>
  <c r="A2698" i="13"/>
  <c r="E2697" i="13"/>
  <c r="D2697" i="13"/>
  <c r="C2697" i="13"/>
  <c r="F2697" i="13" s="1"/>
  <c r="G2697" i="13" s="1"/>
  <c r="B2697" i="13"/>
  <c r="A2697" i="13"/>
  <c r="I2696" i="13"/>
  <c r="E2696" i="13"/>
  <c r="D2696" i="13"/>
  <c r="C2696" i="13"/>
  <c r="F2696" i="13" s="1"/>
  <c r="G2696" i="13" s="1"/>
  <c r="J2696" i="13" s="1"/>
  <c r="B2696" i="13"/>
  <c r="A2696" i="13"/>
  <c r="E2695" i="13"/>
  <c r="D2695" i="13"/>
  <c r="C2695" i="13"/>
  <c r="F2695" i="13" s="1"/>
  <c r="G2695" i="13" s="1"/>
  <c r="B2695" i="13"/>
  <c r="A2695" i="13"/>
  <c r="E2694" i="13"/>
  <c r="D2694" i="13"/>
  <c r="C2694" i="13"/>
  <c r="F2694" i="13" s="1"/>
  <c r="G2694" i="13" s="1"/>
  <c r="B2694" i="13"/>
  <c r="A2694" i="13"/>
  <c r="E2693" i="13"/>
  <c r="D2693" i="13"/>
  <c r="C2693" i="13"/>
  <c r="F2693" i="13" s="1"/>
  <c r="G2693" i="13" s="1"/>
  <c r="J2693" i="13" s="1"/>
  <c r="B2693" i="13"/>
  <c r="A2693" i="13"/>
  <c r="E2692" i="13"/>
  <c r="D2692" i="13"/>
  <c r="C2692" i="13"/>
  <c r="F2692" i="13" s="1"/>
  <c r="G2692" i="13" s="1"/>
  <c r="I2692" i="13" s="1"/>
  <c r="B2692" i="13"/>
  <c r="A2692" i="13"/>
  <c r="E2691" i="13"/>
  <c r="D2691" i="13"/>
  <c r="C2691" i="13"/>
  <c r="F2691" i="13" s="1"/>
  <c r="G2691" i="13" s="1"/>
  <c r="B2691" i="13"/>
  <c r="A2691" i="13"/>
  <c r="E2690" i="13"/>
  <c r="D2690" i="13"/>
  <c r="C2690" i="13"/>
  <c r="F2690" i="13" s="1"/>
  <c r="G2690" i="13" s="1"/>
  <c r="B2690" i="13"/>
  <c r="A2690" i="13"/>
  <c r="E2689" i="13"/>
  <c r="D2689" i="13"/>
  <c r="C2689" i="13"/>
  <c r="F2689" i="13" s="1"/>
  <c r="G2689" i="13" s="1"/>
  <c r="B2689" i="13"/>
  <c r="A2689" i="13"/>
  <c r="E2688" i="13"/>
  <c r="D2688" i="13"/>
  <c r="C2688" i="13"/>
  <c r="F2688" i="13" s="1"/>
  <c r="G2688" i="13" s="1"/>
  <c r="J2688" i="13" s="1"/>
  <c r="B2688" i="13"/>
  <c r="A2688" i="13"/>
  <c r="E2687" i="13"/>
  <c r="D2687" i="13"/>
  <c r="C2687" i="13"/>
  <c r="F2687" i="13" s="1"/>
  <c r="G2687" i="13" s="1"/>
  <c r="J2687" i="13" s="1"/>
  <c r="B2687" i="13"/>
  <c r="A2687" i="13"/>
  <c r="E2686" i="13"/>
  <c r="D2686" i="13"/>
  <c r="C2686" i="13"/>
  <c r="F2686" i="13" s="1"/>
  <c r="G2686" i="13" s="1"/>
  <c r="B2686" i="13"/>
  <c r="A2686" i="13"/>
  <c r="E2685" i="13"/>
  <c r="D2685" i="13"/>
  <c r="C2685" i="13"/>
  <c r="F2685" i="13" s="1"/>
  <c r="G2685" i="13" s="1"/>
  <c r="B2685" i="13"/>
  <c r="A2685" i="13"/>
  <c r="E2684" i="13"/>
  <c r="D2684" i="13"/>
  <c r="C2684" i="13"/>
  <c r="F2684" i="13" s="1"/>
  <c r="G2684" i="13" s="1"/>
  <c r="B2684" i="13"/>
  <c r="A2684" i="13"/>
  <c r="E2683" i="13"/>
  <c r="D2683" i="13"/>
  <c r="C2683" i="13"/>
  <c r="F2683" i="13" s="1"/>
  <c r="G2683" i="13" s="1"/>
  <c r="B2683" i="13"/>
  <c r="A2683" i="13"/>
  <c r="E2682" i="13"/>
  <c r="D2682" i="13"/>
  <c r="C2682" i="13"/>
  <c r="F2682" i="13" s="1"/>
  <c r="G2682" i="13" s="1"/>
  <c r="J2682" i="13" s="1"/>
  <c r="B2682" i="13"/>
  <c r="A2682" i="13"/>
  <c r="E2681" i="13"/>
  <c r="D2681" i="13"/>
  <c r="C2681" i="13"/>
  <c r="F2681" i="13" s="1"/>
  <c r="G2681" i="13" s="1"/>
  <c r="B2681" i="13"/>
  <c r="A2681" i="13"/>
  <c r="F2680" i="13"/>
  <c r="G2680" i="13" s="1"/>
  <c r="I2680" i="13" s="1"/>
  <c r="E2680" i="13"/>
  <c r="D2680" i="13"/>
  <c r="C2680" i="13"/>
  <c r="B2680" i="13"/>
  <c r="A2680" i="13"/>
  <c r="E2679" i="13"/>
  <c r="D2679" i="13"/>
  <c r="C2679" i="13"/>
  <c r="F2679" i="13" s="1"/>
  <c r="G2679" i="13" s="1"/>
  <c r="I2679" i="13" s="1"/>
  <c r="B2679" i="13"/>
  <c r="A2679" i="13"/>
  <c r="E2678" i="13"/>
  <c r="D2678" i="13"/>
  <c r="C2678" i="13"/>
  <c r="F2678" i="13" s="1"/>
  <c r="G2678" i="13" s="1"/>
  <c r="H2678" i="13" s="1"/>
  <c r="B2678" i="13"/>
  <c r="A2678" i="13"/>
  <c r="F2677" i="13"/>
  <c r="G2677" i="13" s="1"/>
  <c r="J2677" i="13" s="1"/>
  <c r="E2677" i="13"/>
  <c r="D2677" i="13"/>
  <c r="C2677" i="13"/>
  <c r="B2677" i="13"/>
  <c r="A2677" i="13"/>
  <c r="E2676" i="13"/>
  <c r="D2676" i="13"/>
  <c r="C2676" i="13"/>
  <c r="F2676" i="13" s="1"/>
  <c r="G2676" i="13" s="1"/>
  <c r="I2676" i="13" s="1"/>
  <c r="B2676" i="13"/>
  <c r="A2676" i="13"/>
  <c r="E2675" i="13"/>
  <c r="D2675" i="13"/>
  <c r="C2675" i="13"/>
  <c r="F2675" i="13" s="1"/>
  <c r="G2675" i="13" s="1"/>
  <c r="H2675" i="13" s="1"/>
  <c r="B2675" i="13"/>
  <c r="A2675" i="13"/>
  <c r="E2674" i="13"/>
  <c r="D2674" i="13"/>
  <c r="C2674" i="13"/>
  <c r="F2674" i="13" s="1"/>
  <c r="G2674" i="13" s="1"/>
  <c r="B2674" i="13"/>
  <c r="A2674" i="13"/>
  <c r="E2673" i="13"/>
  <c r="D2673" i="13"/>
  <c r="C2673" i="13"/>
  <c r="F2673" i="13" s="1"/>
  <c r="G2673" i="13" s="1"/>
  <c r="B2673" i="13"/>
  <c r="A2673" i="13"/>
  <c r="F2672" i="13"/>
  <c r="G2672" i="13" s="1"/>
  <c r="E2672" i="13"/>
  <c r="D2672" i="13"/>
  <c r="C2672" i="13"/>
  <c r="B2672" i="13"/>
  <c r="A2672" i="13"/>
  <c r="E2671" i="13"/>
  <c r="D2671" i="13"/>
  <c r="C2671" i="13"/>
  <c r="F2671" i="13" s="1"/>
  <c r="G2671" i="13" s="1"/>
  <c r="H2671" i="13" s="1"/>
  <c r="B2671" i="13"/>
  <c r="A2671" i="13"/>
  <c r="E2670" i="13"/>
  <c r="D2670" i="13"/>
  <c r="C2670" i="13"/>
  <c r="F2670" i="13" s="1"/>
  <c r="G2670" i="13" s="1"/>
  <c r="B2670" i="13"/>
  <c r="A2670" i="13"/>
  <c r="E2669" i="13"/>
  <c r="D2669" i="13"/>
  <c r="C2669" i="13"/>
  <c r="F2669" i="13" s="1"/>
  <c r="G2669" i="13" s="1"/>
  <c r="B2669" i="13"/>
  <c r="A2669" i="13"/>
  <c r="E2668" i="13"/>
  <c r="D2668" i="13"/>
  <c r="C2668" i="13"/>
  <c r="F2668" i="13" s="1"/>
  <c r="G2668" i="13" s="1"/>
  <c r="H2668" i="13" s="1"/>
  <c r="B2668" i="13"/>
  <c r="A2668" i="13"/>
  <c r="E2667" i="13"/>
  <c r="D2667" i="13"/>
  <c r="C2667" i="13"/>
  <c r="F2667" i="13" s="1"/>
  <c r="G2667" i="13" s="1"/>
  <c r="I2667" i="13" s="1"/>
  <c r="B2667" i="13"/>
  <c r="A2667" i="13"/>
  <c r="E2666" i="13"/>
  <c r="D2666" i="13"/>
  <c r="C2666" i="13"/>
  <c r="F2666" i="13" s="1"/>
  <c r="G2666" i="13" s="1"/>
  <c r="B2666" i="13"/>
  <c r="A2666" i="13"/>
  <c r="E2665" i="13"/>
  <c r="D2665" i="13"/>
  <c r="C2665" i="13"/>
  <c r="F2665" i="13" s="1"/>
  <c r="G2665" i="13" s="1"/>
  <c r="I2665" i="13" s="1"/>
  <c r="B2665" i="13"/>
  <c r="A2665" i="13"/>
  <c r="E2664" i="13"/>
  <c r="D2664" i="13"/>
  <c r="C2664" i="13"/>
  <c r="F2664" i="13" s="1"/>
  <c r="G2664" i="13" s="1"/>
  <c r="J2664" i="13" s="1"/>
  <c r="B2664" i="13"/>
  <c r="A2664" i="13"/>
  <c r="E2663" i="13"/>
  <c r="D2663" i="13"/>
  <c r="C2663" i="13"/>
  <c r="F2663" i="13" s="1"/>
  <c r="G2663" i="13" s="1"/>
  <c r="B2663" i="13"/>
  <c r="A2663" i="13"/>
  <c r="G2662" i="13"/>
  <c r="E2662" i="13"/>
  <c r="D2662" i="13"/>
  <c r="C2662" i="13"/>
  <c r="F2662" i="13" s="1"/>
  <c r="B2662" i="13"/>
  <c r="A2662" i="13"/>
  <c r="E2661" i="13"/>
  <c r="D2661" i="13"/>
  <c r="C2661" i="13"/>
  <c r="F2661" i="13" s="1"/>
  <c r="G2661" i="13" s="1"/>
  <c r="B2661" i="13"/>
  <c r="A2661" i="13"/>
  <c r="E2660" i="13"/>
  <c r="D2660" i="13"/>
  <c r="C2660" i="13"/>
  <c r="F2660" i="13" s="1"/>
  <c r="G2660" i="13" s="1"/>
  <c r="B2660" i="13"/>
  <c r="A2660" i="13"/>
  <c r="E2659" i="13"/>
  <c r="D2659" i="13"/>
  <c r="C2659" i="13"/>
  <c r="F2659" i="13" s="1"/>
  <c r="G2659" i="13" s="1"/>
  <c r="B2659" i="13"/>
  <c r="A2659" i="13"/>
  <c r="E2658" i="13"/>
  <c r="D2658" i="13"/>
  <c r="C2658" i="13"/>
  <c r="F2658" i="13" s="1"/>
  <c r="G2658" i="13" s="1"/>
  <c r="B2658" i="13"/>
  <c r="A2658" i="13"/>
  <c r="F2657" i="13"/>
  <c r="G2657" i="13" s="1"/>
  <c r="E2657" i="13"/>
  <c r="D2657" i="13"/>
  <c r="C2657" i="13"/>
  <c r="B2657" i="13"/>
  <c r="A2657" i="13"/>
  <c r="E2656" i="13"/>
  <c r="D2656" i="13"/>
  <c r="C2656" i="13"/>
  <c r="F2656" i="13" s="1"/>
  <c r="G2656" i="13" s="1"/>
  <c r="B2656" i="13"/>
  <c r="A2656" i="13"/>
  <c r="E2655" i="13"/>
  <c r="D2655" i="13"/>
  <c r="C2655" i="13"/>
  <c r="F2655" i="13" s="1"/>
  <c r="G2655" i="13" s="1"/>
  <c r="H2655" i="13" s="1"/>
  <c r="B2655" i="13"/>
  <c r="A2655" i="13"/>
  <c r="E2654" i="13"/>
  <c r="D2654" i="13"/>
  <c r="C2654" i="13"/>
  <c r="F2654" i="13" s="1"/>
  <c r="G2654" i="13" s="1"/>
  <c r="B2654" i="13"/>
  <c r="A2654" i="13"/>
  <c r="E2653" i="13"/>
  <c r="D2653" i="13"/>
  <c r="C2653" i="13"/>
  <c r="F2653" i="13" s="1"/>
  <c r="G2653" i="13" s="1"/>
  <c r="I2653" i="13" s="1"/>
  <c r="B2653" i="13"/>
  <c r="A2653" i="13"/>
  <c r="E2652" i="13"/>
  <c r="D2652" i="13"/>
  <c r="C2652" i="13"/>
  <c r="F2652" i="13" s="1"/>
  <c r="G2652" i="13" s="1"/>
  <c r="H2652" i="13" s="1"/>
  <c r="B2652" i="13"/>
  <c r="A2652" i="13"/>
  <c r="E2651" i="13"/>
  <c r="D2651" i="13"/>
  <c r="C2651" i="13"/>
  <c r="F2651" i="13" s="1"/>
  <c r="G2651" i="13" s="1"/>
  <c r="B2651" i="13"/>
  <c r="A2651" i="13"/>
  <c r="E2650" i="13"/>
  <c r="D2650" i="13"/>
  <c r="C2650" i="13"/>
  <c r="F2650" i="13" s="1"/>
  <c r="G2650" i="13" s="1"/>
  <c r="B2650" i="13"/>
  <c r="A2650" i="13"/>
  <c r="E2649" i="13"/>
  <c r="D2649" i="13"/>
  <c r="C2649" i="13"/>
  <c r="F2649" i="13" s="1"/>
  <c r="G2649" i="13" s="1"/>
  <c r="B2649" i="13"/>
  <c r="A2649" i="13"/>
  <c r="E2648" i="13"/>
  <c r="D2648" i="13"/>
  <c r="C2648" i="13"/>
  <c r="F2648" i="13" s="1"/>
  <c r="G2648" i="13" s="1"/>
  <c r="B2648" i="13"/>
  <c r="A2648" i="13"/>
  <c r="E2647" i="13"/>
  <c r="D2647" i="13"/>
  <c r="C2647" i="13"/>
  <c r="F2647" i="13" s="1"/>
  <c r="G2647" i="13" s="1"/>
  <c r="B2647" i="13"/>
  <c r="A2647" i="13"/>
  <c r="E2646" i="13"/>
  <c r="D2646" i="13"/>
  <c r="C2646" i="13"/>
  <c r="F2646" i="13" s="1"/>
  <c r="G2646" i="13" s="1"/>
  <c r="B2646" i="13"/>
  <c r="A2646" i="13"/>
  <c r="E2645" i="13"/>
  <c r="D2645" i="13"/>
  <c r="C2645" i="13"/>
  <c r="F2645" i="13" s="1"/>
  <c r="G2645" i="13" s="1"/>
  <c r="B2645" i="13"/>
  <c r="A2645" i="13"/>
  <c r="F2644" i="13"/>
  <c r="G2644" i="13" s="1"/>
  <c r="E2644" i="13"/>
  <c r="D2644" i="13"/>
  <c r="C2644" i="13"/>
  <c r="B2644" i="13"/>
  <c r="A2644" i="13"/>
  <c r="G2643" i="13"/>
  <c r="E2643" i="13"/>
  <c r="D2643" i="13"/>
  <c r="C2643" i="13"/>
  <c r="F2643" i="13" s="1"/>
  <c r="B2643" i="13"/>
  <c r="A2643" i="13"/>
  <c r="H2642" i="13"/>
  <c r="E2642" i="13"/>
  <c r="D2642" i="13"/>
  <c r="C2642" i="13"/>
  <c r="F2642" i="13" s="1"/>
  <c r="G2642" i="13" s="1"/>
  <c r="B2642" i="13"/>
  <c r="A2642" i="13"/>
  <c r="E2641" i="13"/>
  <c r="D2641" i="13"/>
  <c r="C2641" i="13"/>
  <c r="F2641" i="13" s="1"/>
  <c r="G2641" i="13" s="1"/>
  <c r="B2641" i="13"/>
  <c r="A2641" i="13"/>
  <c r="E2640" i="13"/>
  <c r="D2640" i="13"/>
  <c r="C2640" i="13"/>
  <c r="F2640" i="13" s="1"/>
  <c r="G2640" i="13" s="1"/>
  <c r="B2640" i="13"/>
  <c r="A2640" i="13"/>
  <c r="F2639" i="13"/>
  <c r="G2639" i="13" s="1"/>
  <c r="J2639" i="13" s="1"/>
  <c r="E2639" i="13"/>
  <c r="D2639" i="13"/>
  <c r="C2639" i="13"/>
  <c r="B2639" i="13"/>
  <c r="A2639" i="13"/>
  <c r="G2638" i="13"/>
  <c r="E2638" i="13"/>
  <c r="D2638" i="13"/>
  <c r="C2638" i="13"/>
  <c r="F2638" i="13" s="1"/>
  <c r="B2638" i="13"/>
  <c r="A2638" i="13"/>
  <c r="E2637" i="13"/>
  <c r="D2637" i="13"/>
  <c r="C2637" i="13"/>
  <c r="F2637" i="13" s="1"/>
  <c r="G2637" i="13" s="1"/>
  <c r="B2637" i="13"/>
  <c r="A2637" i="13"/>
  <c r="E2636" i="13"/>
  <c r="D2636" i="13"/>
  <c r="C2636" i="13"/>
  <c r="F2636" i="13" s="1"/>
  <c r="G2636" i="13" s="1"/>
  <c r="B2636" i="13"/>
  <c r="A2636" i="13"/>
  <c r="E2635" i="13"/>
  <c r="D2635" i="13"/>
  <c r="C2635" i="13"/>
  <c r="F2635" i="13" s="1"/>
  <c r="G2635" i="13" s="1"/>
  <c r="H2635" i="13" s="1"/>
  <c r="B2635" i="13"/>
  <c r="A2635" i="13"/>
  <c r="E2634" i="13"/>
  <c r="D2634" i="13"/>
  <c r="C2634" i="13"/>
  <c r="F2634" i="13" s="1"/>
  <c r="G2634" i="13" s="1"/>
  <c r="H2634" i="13" s="1"/>
  <c r="B2634" i="13"/>
  <c r="A2634" i="13"/>
  <c r="E2633" i="13"/>
  <c r="D2633" i="13"/>
  <c r="C2633" i="13"/>
  <c r="F2633" i="13" s="1"/>
  <c r="G2633" i="13" s="1"/>
  <c r="B2633" i="13"/>
  <c r="A2633" i="13"/>
  <c r="F2632" i="13"/>
  <c r="G2632" i="13" s="1"/>
  <c r="I2632" i="13" s="1"/>
  <c r="E2632" i="13"/>
  <c r="D2632" i="13"/>
  <c r="C2632" i="13"/>
  <c r="B2632" i="13"/>
  <c r="A2632" i="13"/>
  <c r="E2631" i="13"/>
  <c r="D2631" i="13"/>
  <c r="C2631" i="13"/>
  <c r="F2631" i="13" s="1"/>
  <c r="G2631" i="13" s="1"/>
  <c r="B2631" i="13"/>
  <c r="A2631" i="13"/>
  <c r="E2630" i="13"/>
  <c r="D2630" i="13"/>
  <c r="C2630" i="13"/>
  <c r="F2630" i="13" s="1"/>
  <c r="G2630" i="13" s="1"/>
  <c r="B2630" i="13"/>
  <c r="A2630" i="13"/>
  <c r="F2629" i="13"/>
  <c r="G2629" i="13" s="1"/>
  <c r="E2629" i="13"/>
  <c r="D2629" i="13"/>
  <c r="C2629" i="13"/>
  <c r="B2629" i="13"/>
  <c r="A2629" i="13"/>
  <c r="E2628" i="13"/>
  <c r="D2628" i="13"/>
  <c r="C2628" i="13"/>
  <c r="F2628" i="13" s="1"/>
  <c r="G2628" i="13" s="1"/>
  <c r="B2628" i="13"/>
  <c r="A2628" i="13"/>
  <c r="E2627" i="13"/>
  <c r="D2627" i="13"/>
  <c r="C2627" i="13"/>
  <c r="F2627" i="13" s="1"/>
  <c r="G2627" i="13" s="1"/>
  <c r="B2627" i="13"/>
  <c r="A2627" i="13"/>
  <c r="E2626" i="13"/>
  <c r="D2626" i="13"/>
  <c r="C2626" i="13"/>
  <c r="F2626" i="13" s="1"/>
  <c r="G2626" i="13" s="1"/>
  <c r="J2626" i="13" s="1"/>
  <c r="B2626" i="13"/>
  <c r="A2626" i="13"/>
  <c r="E2625" i="13"/>
  <c r="D2625" i="13"/>
  <c r="C2625" i="13"/>
  <c r="F2625" i="13" s="1"/>
  <c r="G2625" i="13" s="1"/>
  <c r="I2625" i="13" s="1"/>
  <c r="B2625" i="13"/>
  <c r="A2625" i="13"/>
  <c r="E2624" i="13"/>
  <c r="D2624" i="13"/>
  <c r="C2624" i="13"/>
  <c r="F2624" i="13" s="1"/>
  <c r="G2624" i="13" s="1"/>
  <c r="B2624" i="13"/>
  <c r="A2624" i="13"/>
  <c r="E2623" i="13"/>
  <c r="D2623" i="13"/>
  <c r="C2623" i="13"/>
  <c r="F2623" i="13" s="1"/>
  <c r="G2623" i="13" s="1"/>
  <c r="B2623" i="13"/>
  <c r="A2623" i="13"/>
  <c r="E2622" i="13"/>
  <c r="D2622" i="13"/>
  <c r="C2622" i="13"/>
  <c r="F2622" i="13" s="1"/>
  <c r="G2622" i="13" s="1"/>
  <c r="B2622" i="13"/>
  <c r="A2622" i="13"/>
  <c r="E2621" i="13"/>
  <c r="D2621" i="13"/>
  <c r="C2621" i="13"/>
  <c r="F2621" i="13" s="1"/>
  <c r="G2621" i="13" s="1"/>
  <c r="B2621" i="13"/>
  <c r="A2621" i="13"/>
  <c r="E2620" i="13"/>
  <c r="D2620" i="13"/>
  <c r="C2620" i="13"/>
  <c r="F2620" i="13" s="1"/>
  <c r="G2620" i="13" s="1"/>
  <c r="B2620" i="13"/>
  <c r="A2620" i="13"/>
  <c r="E2619" i="13"/>
  <c r="D2619" i="13"/>
  <c r="C2619" i="13"/>
  <c r="F2619" i="13" s="1"/>
  <c r="G2619" i="13" s="1"/>
  <c r="B2619" i="13"/>
  <c r="A2619" i="13"/>
  <c r="E2618" i="13"/>
  <c r="D2618" i="13"/>
  <c r="C2618" i="13"/>
  <c r="F2618" i="13" s="1"/>
  <c r="G2618" i="13" s="1"/>
  <c r="J2618" i="13" s="1"/>
  <c r="B2618" i="13"/>
  <c r="A2618" i="13"/>
  <c r="E2617" i="13"/>
  <c r="D2617" i="13"/>
  <c r="C2617" i="13"/>
  <c r="F2617" i="13" s="1"/>
  <c r="G2617" i="13" s="1"/>
  <c r="B2617" i="13"/>
  <c r="A2617" i="13"/>
  <c r="E2616" i="13"/>
  <c r="D2616" i="13"/>
  <c r="C2616" i="13"/>
  <c r="F2616" i="13" s="1"/>
  <c r="G2616" i="13" s="1"/>
  <c r="B2616" i="13"/>
  <c r="A2616" i="13"/>
  <c r="E2615" i="13"/>
  <c r="D2615" i="13"/>
  <c r="C2615" i="13"/>
  <c r="F2615" i="13" s="1"/>
  <c r="G2615" i="13" s="1"/>
  <c r="B2615" i="13"/>
  <c r="A2615" i="13"/>
  <c r="F2614" i="13"/>
  <c r="G2614" i="13" s="1"/>
  <c r="J2614" i="13" s="1"/>
  <c r="E2614" i="13"/>
  <c r="D2614" i="13"/>
  <c r="C2614" i="13"/>
  <c r="B2614" i="13"/>
  <c r="A2614" i="13"/>
  <c r="E2613" i="13"/>
  <c r="D2613" i="13"/>
  <c r="C2613" i="13"/>
  <c r="F2613" i="13" s="1"/>
  <c r="G2613" i="13" s="1"/>
  <c r="I2613" i="13" s="1"/>
  <c r="B2613" i="13"/>
  <c r="A2613" i="13"/>
  <c r="E2612" i="13"/>
  <c r="D2612" i="13"/>
  <c r="C2612" i="13"/>
  <c r="F2612" i="13" s="1"/>
  <c r="G2612" i="13" s="1"/>
  <c r="H2612" i="13" s="1"/>
  <c r="B2612" i="13"/>
  <c r="A2612" i="13"/>
  <c r="I2611" i="13"/>
  <c r="E2611" i="13"/>
  <c r="D2611" i="13"/>
  <c r="C2611" i="13"/>
  <c r="F2611" i="13" s="1"/>
  <c r="G2611" i="13" s="1"/>
  <c r="B2611" i="13"/>
  <c r="A2611" i="13"/>
  <c r="E2610" i="13"/>
  <c r="D2610" i="13"/>
  <c r="C2610" i="13"/>
  <c r="F2610" i="13" s="1"/>
  <c r="G2610" i="13" s="1"/>
  <c r="B2610" i="13"/>
  <c r="A2610" i="13"/>
  <c r="E2609" i="13"/>
  <c r="D2609" i="13"/>
  <c r="C2609" i="13"/>
  <c r="F2609" i="13" s="1"/>
  <c r="G2609" i="13" s="1"/>
  <c r="B2609" i="13"/>
  <c r="A2609" i="13"/>
  <c r="E2608" i="13"/>
  <c r="D2608" i="13"/>
  <c r="C2608" i="13"/>
  <c r="F2608" i="13" s="1"/>
  <c r="G2608" i="13" s="1"/>
  <c r="B2608" i="13"/>
  <c r="A2608" i="13"/>
  <c r="F2607" i="13"/>
  <c r="G2607" i="13" s="1"/>
  <c r="E2607" i="13"/>
  <c r="D2607" i="13"/>
  <c r="C2607" i="13"/>
  <c r="B2607" i="13"/>
  <c r="A2607" i="13"/>
  <c r="E2606" i="13"/>
  <c r="D2606" i="13"/>
  <c r="C2606" i="13"/>
  <c r="F2606" i="13" s="1"/>
  <c r="G2606" i="13" s="1"/>
  <c r="B2606" i="13"/>
  <c r="A2606" i="13"/>
  <c r="E2605" i="13"/>
  <c r="D2605" i="13"/>
  <c r="C2605" i="13"/>
  <c r="F2605" i="13" s="1"/>
  <c r="G2605" i="13" s="1"/>
  <c r="B2605" i="13"/>
  <c r="A2605" i="13"/>
  <c r="E2604" i="13"/>
  <c r="D2604" i="13"/>
  <c r="C2604" i="13"/>
  <c r="F2604" i="13" s="1"/>
  <c r="G2604" i="13" s="1"/>
  <c r="J2604" i="13" s="1"/>
  <c r="B2604" i="13"/>
  <c r="A2604" i="13"/>
  <c r="E2603" i="13"/>
  <c r="D2603" i="13"/>
  <c r="C2603" i="13"/>
  <c r="F2603" i="13" s="1"/>
  <c r="G2603" i="13" s="1"/>
  <c r="B2603" i="13"/>
  <c r="A2603" i="13"/>
  <c r="G2602" i="13"/>
  <c r="E2602" i="13"/>
  <c r="D2602" i="13"/>
  <c r="C2602" i="13"/>
  <c r="F2602" i="13" s="1"/>
  <c r="B2602" i="13"/>
  <c r="A2602" i="13"/>
  <c r="E2601" i="13"/>
  <c r="D2601" i="13"/>
  <c r="C2601" i="13"/>
  <c r="F2601" i="13" s="1"/>
  <c r="G2601" i="13" s="1"/>
  <c r="B2601" i="13"/>
  <c r="A2601" i="13"/>
  <c r="E2600" i="13"/>
  <c r="D2600" i="13"/>
  <c r="C2600" i="13"/>
  <c r="F2600" i="13" s="1"/>
  <c r="G2600" i="13" s="1"/>
  <c r="B2600" i="13"/>
  <c r="A2600" i="13"/>
  <c r="E2599" i="13"/>
  <c r="D2599" i="13"/>
  <c r="C2599" i="13"/>
  <c r="F2599" i="13" s="1"/>
  <c r="G2599" i="13" s="1"/>
  <c r="B2599" i="13"/>
  <c r="A2599" i="13"/>
  <c r="E2598" i="13"/>
  <c r="D2598" i="13"/>
  <c r="C2598" i="13"/>
  <c r="F2598" i="13" s="1"/>
  <c r="G2598" i="13" s="1"/>
  <c r="B2598" i="13"/>
  <c r="A2598" i="13"/>
  <c r="E2597" i="13"/>
  <c r="D2597" i="13"/>
  <c r="C2597" i="13"/>
  <c r="F2597" i="13" s="1"/>
  <c r="G2597" i="13" s="1"/>
  <c r="B2597" i="13"/>
  <c r="A2597" i="13"/>
  <c r="E2596" i="13"/>
  <c r="D2596" i="13"/>
  <c r="C2596" i="13"/>
  <c r="F2596" i="13" s="1"/>
  <c r="G2596" i="13" s="1"/>
  <c r="B2596" i="13"/>
  <c r="A2596" i="13"/>
  <c r="E2595" i="13"/>
  <c r="D2595" i="13"/>
  <c r="C2595" i="13"/>
  <c r="F2595" i="13" s="1"/>
  <c r="G2595" i="13" s="1"/>
  <c r="B2595" i="13"/>
  <c r="A2595" i="13"/>
  <c r="E2594" i="13"/>
  <c r="D2594" i="13"/>
  <c r="C2594" i="13"/>
  <c r="F2594" i="13" s="1"/>
  <c r="G2594" i="13" s="1"/>
  <c r="B2594" i="13"/>
  <c r="A2594" i="13"/>
  <c r="E2593" i="13"/>
  <c r="D2593" i="13"/>
  <c r="C2593" i="13"/>
  <c r="F2593" i="13" s="1"/>
  <c r="G2593" i="13" s="1"/>
  <c r="B2593" i="13"/>
  <c r="A2593" i="13"/>
  <c r="E2592" i="13"/>
  <c r="D2592" i="13"/>
  <c r="C2592" i="13"/>
  <c r="F2592" i="13" s="1"/>
  <c r="G2592" i="13" s="1"/>
  <c r="B2592" i="13"/>
  <c r="A2592" i="13"/>
  <c r="E2591" i="13"/>
  <c r="D2591" i="13"/>
  <c r="C2591" i="13"/>
  <c r="F2591" i="13" s="1"/>
  <c r="G2591" i="13" s="1"/>
  <c r="B2591" i="13"/>
  <c r="A2591" i="13"/>
  <c r="E2590" i="13"/>
  <c r="D2590" i="13"/>
  <c r="C2590" i="13"/>
  <c r="F2590" i="13" s="1"/>
  <c r="G2590" i="13" s="1"/>
  <c r="B2590" i="13"/>
  <c r="A2590" i="13"/>
  <c r="E2589" i="13"/>
  <c r="D2589" i="13"/>
  <c r="C2589" i="13"/>
  <c r="F2589" i="13" s="1"/>
  <c r="G2589" i="13" s="1"/>
  <c r="B2589" i="13"/>
  <c r="A2589" i="13"/>
  <c r="E2588" i="13"/>
  <c r="D2588" i="13"/>
  <c r="C2588" i="13"/>
  <c r="F2588" i="13" s="1"/>
  <c r="G2588" i="13" s="1"/>
  <c r="B2588" i="13"/>
  <c r="A2588" i="13"/>
  <c r="E2587" i="13"/>
  <c r="D2587" i="13"/>
  <c r="C2587" i="13"/>
  <c r="F2587" i="13" s="1"/>
  <c r="G2587" i="13" s="1"/>
  <c r="B2587" i="13"/>
  <c r="A2587" i="13"/>
  <c r="E2586" i="13"/>
  <c r="D2586" i="13"/>
  <c r="C2586" i="13"/>
  <c r="F2586" i="13" s="1"/>
  <c r="G2586" i="13" s="1"/>
  <c r="J2586" i="13" s="1"/>
  <c r="B2586" i="13"/>
  <c r="A2586" i="13"/>
  <c r="E2585" i="13"/>
  <c r="D2585" i="13"/>
  <c r="C2585" i="13"/>
  <c r="F2585" i="13" s="1"/>
  <c r="G2585" i="13" s="1"/>
  <c r="B2585" i="13"/>
  <c r="A2585" i="13"/>
  <c r="E2584" i="13"/>
  <c r="D2584" i="13"/>
  <c r="C2584" i="13"/>
  <c r="F2584" i="13" s="1"/>
  <c r="G2584" i="13" s="1"/>
  <c r="H2584" i="13" s="1"/>
  <c r="B2584" i="13"/>
  <c r="A2584" i="13"/>
  <c r="E2583" i="13"/>
  <c r="D2583" i="13"/>
  <c r="C2583" i="13"/>
  <c r="F2583" i="13" s="1"/>
  <c r="G2583" i="13" s="1"/>
  <c r="B2583" i="13"/>
  <c r="A2583" i="13"/>
  <c r="E2582" i="13"/>
  <c r="D2582" i="13"/>
  <c r="C2582" i="13"/>
  <c r="F2582" i="13" s="1"/>
  <c r="G2582" i="13" s="1"/>
  <c r="B2582" i="13"/>
  <c r="A2582" i="13"/>
  <c r="E2581" i="13"/>
  <c r="D2581" i="13"/>
  <c r="C2581" i="13"/>
  <c r="F2581" i="13" s="1"/>
  <c r="G2581" i="13" s="1"/>
  <c r="B2581" i="13"/>
  <c r="A2581" i="13"/>
  <c r="E2580" i="13"/>
  <c r="D2580" i="13"/>
  <c r="C2580" i="13"/>
  <c r="F2580" i="13" s="1"/>
  <c r="G2580" i="13" s="1"/>
  <c r="B2580" i="13"/>
  <c r="A2580" i="13"/>
  <c r="E2579" i="13"/>
  <c r="D2579" i="13"/>
  <c r="C2579" i="13"/>
  <c r="F2579" i="13" s="1"/>
  <c r="G2579" i="13" s="1"/>
  <c r="B2579" i="13"/>
  <c r="A2579" i="13"/>
  <c r="E2578" i="13"/>
  <c r="D2578" i="13"/>
  <c r="C2578" i="13"/>
  <c r="F2578" i="13" s="1"/>
  <c r="G2578" i="13" s="1"/>
  <c r="B2578" i="13"/>
  <c r="A2578" i="13"/>
  <c r="E2577" i="13"/>
  <c r="D2577" i="13"/>
  <c r="C2577" i="13"/>
  <c r="F2577" i="13" s="1"/>
  <c r="G2577" i="13" s="1"/>
  <c r="J2577" i="13" s="1"/>
  <c r="B2577" i="13"/>
  <c r="A2577" i="13"/>
  <c r="E2576" i="13"/>
  <c r="D2576" i="13"/>
  <c r="C2576" i="13"/>
  <c r="F2576" i="13" s="1"/>
  <c r="G2576" i="13" s="1"/>
  <c r="J2576" i="13" s="1"/>
  <c r="B2576" i="13"/>
  <c r="A2576" i="13"/>
  <c r="E2575" i="13"/>
  <c r="D2575" i="13"/>
  <c r="C2575" i="13"/>
  <c r="F2575" i="13" s="1"/>
  <c r="G2575" i="13" s="1"/>
  <c r="B2575" i="13"/>
  <c r="A2575" i="13"/>
  <c r="E2574" i="13"/>
  <c r="D2574" i="13"/>
  <c r="C2574" i="13"/>
  <c r="F2574" i="13" s="1"/>
  <c r="G2574" i="13" s="1"/>
  <c r="B2574" i="13"/>
  <c r="A2574" i="13"/>
  <c r="G2573" i="13"/>
  <c r="I2573" i="13" s="1"/>
  <c r="E2573" i="13"/>
  <c r="D2573" i="13"/>
  <c r="C2573" i="13"/>
  <c r="F2573" i="13" s="1"/>
  <c r="B2573" i="13"/>
  <c r="A2573" i="13"/>
  <c r="E2572" i="13"/>
  <c r="D2572" i="13"/>
  <c r="C2572" i="13"/>
  <c r="F2572" i="13" s="1"/>
  <c r="G2572" i="13" s="1"/>
  <c r="B2572" i="13"/>
  <c r="A2572" i="13"/>
  <c r="E2571" i="13"/>
  <c r="D2571" i="13"/>
  <c r="C2571" i="13"/>
  <c r="F2571" i="13" s="1"/>
  <c r="G2571" i="13" s="1"/>
  <c r="B2571" i="13"/>
  <c r="A2571" i="13"/>
  <c r="E2570" i="13"/>
  <c r="D2570" i="13"/>
  <c r="C2570" i="13"/>
  <c r="F2570" i="13" s="1"/>
  <c r="G2570" i="13" s="1"/>
  <c r="B2570" i="13"/>
  <c r="A2570" i="13"/>
  <c r="I2569" i="13"/>
  <c r="F2569" i="13"/>
  <c r="G2569" i="13" s="1"/>
  <c r="H2569" i="13" s="1"/>
  <c r="E2569" i="13"/>
  <c r="D2569" i="13"/>
  <c r="C2569" i="13"/>
  <c r="B2569" i="13"/>
  <c r="A2569" i="13"/>
  <c r="E2568" i="13"/>
  <c r="D2568" i="13"/>
  <c r="C2568" i="13"/>
  <c r="F2568" i="13" s="1"/>
  <c r="G2568" i="13" s="1"/>
  <c r="B2568" i="13"/>
  <c r="A2568" i="13"/>
  <c r="E2567" i="13"/>
  <c r="D2567" i="13"/>
  <c r="C2567" i="13"/>
  <c r="F2567" i="13" s="1"/>
  <c r="G2567" i="13" s="1"/>
  <c r="B2567" i="13"/>
  <c r="A2567" i="13"/>
  <c r="E2566" i="13"/>
  <c r="D2566" i="13"/>
  <c r="C2566" i="13"/>
  <c r="F2566" i="13" s="1"/>
  <c r="G2566" i="13" s="1"/>
  <c r="B2566" i="13"/>
  <c r="A2566" i="13"/>
  <c r="E2565" i="13"/>
  <c r="D2565" i="13"/>
  <c r="C2565" i="13"/>
  <c r="F2565" i="13" s="1"/>
  <c r="G2565" i="13" s="1"/>
  <c r="H2565" i="13" s="1"/>
  <c r="B2565" i="13"/>
  <c r="A2565" i="13"/>
  <c r="E2564" i="13"/>
  <c r="D2564" i="13"/>
  <c r="C2564" i="13"/>
  <c r="F2564" i="13" s="1"/>
  <c r="G2564" i="13" s="1"/>
  <c r="B2564" i="13"/>
  <c r="A2564" i="13"/>
  <c r="E2563" i="13"/>
  <c r="D2563" i="13"/>
  <c r="C2563" i="13"/>
  <c r="F2563" i="13" s="1"/>
  <c r="G2563" i="13" s="1"/>
  <c r="B2563" i="13"/>
  <c r="A2563" i="13"/>
  <c r="J2562" i="13"/>
  <c r="E2562" i="13"/>
  <c r="D2562" i="13"/>
  <c r="C2562" i="13"/>
  <c r="F2562" i="13" s="1"/>
  <c r="G2562" i="13" s="1"/>
  <c r="I2562" i="13" s="1"/>
  <c r="B2562" i="13"/>
  <c r="A2562" i="13"/>
  <c r="E2561" i="13"/>
  <c r="D2561" i="13"/>
  <c r="C2561" i="13"/>
  <c r="F2561" i="13" s="1"/>
  <c r="G2561" i="13" s="1"/>
  <c r="B2561" i="13"/>
  <c r="A2561" i="13"/>
  <c r="E2560" i="13"/>
  <c r="D2560" i="13"/>
  <c r="C2560" i="13"/>
  <c r="F2560" i="13" s="1"/>
  <c r="G2560" i="13" s="1"/>
  <c r="B2560" i="13"/>
  <c r="A2560" i="13"/>
  <c r="E2559" i="13"/>
  <c r="D2559" i="13"/>
  <c r="C2559" i="13"/>
  <c r="F2559" i="13" s="1"/>
  <c r="G2559" i="13" s="1"/>
  <c r="B2559" i="13"/>
  <c r="A2559" i="13"/>
  <c r="E2558" i="13"/>
  <c r="D2558" i="13"/>
  <c r="C2558" i="13"/>
  <c r="F2558" i="13" s="1"/>
  <c r="G2558" i="13" s="1"/>
  <c r="J2558" i="13" s="1"/>
  <c r="B2558" i="13"/>
  <c r="A2558" i="13"/>
  <c r="I2557" i="13"/>
  <c r="G2557" i="13"/>
  <c r="F2557" i="13"/>
  <c r="E2557" i="13"/>
  <c r="D2557" i="13"/>
  <c r="C2557" i="13"/>
  <c r="B2557" i="13"/>
  <c r="A2557" i="13"/>
  <c r="E2556" i="13"/>
  <c r="D2556" i="13"/>
  <c r="C2556" i="13"/>
  <c r="F2556" i="13" s="1"/>
  <c r="G2556" i="13" s="1"/>
  <c r="B2556" i="13"/>
  <c r="A2556" i="13"/>
  <c r="E2555" i="13"/>
  <c r="D2555" i="13"/>
  <c r="C2555" i="13"/>
  <c r="F2555" i="13" s="1"/>
  <c r="G2555" i="13" s="1"/>
  <c r="B2555" i="13"/>
  <c r="A2555" i="13"/>
  <c r="E2554" i="13"/>
  <c r="D2554" i="13"/>
  <c r="C2554" i="13"/>
  <c r="F2554" i="13" s="1"/>
  <c r="G2554" i="13" s="1"/>
  <c r="J2554" i="13" s="1"/>
  <c r="B2554" i="13"/>
  <c r="A2554" i="13"/>
  <c r="E2553" i="13"/>
  <c r="D2553" i="13"/>
  <c r="C2553" i="13"/>
  <c r="F2553" i="13" s="1"/>
  <c r="G2553" i="13" s="1"/>
  <c r="B2553" i="13"/>
  <c r="A2553" i="13"/>
  <c r="E2552" i="13"/>
  <c r="D2552" i="13"/>
  <c r="C2552" i="13"/>
  <c r="F2552" i="13" s="1"/>
  <c r="G2552" i="13" s="1"/>
  <c r="B2552" i="13"/>
  <c r="A2552" i="13"/>
  <c r="E2551" i="13"/>
  <c r="D2551" i="13"/>
  <c r="C2551" i="13"/>
  <c r="F2551" i="13" s="1"/>
  <c r="G2551" i="13" s="1"/>
  <c r="H2551" i="13" s="1"/>
  <c r="B2551" i="13"/>
  <c r="A2551" i="13"/>
  <c r="E2550" i="13"/>
  <c r="D2550" i="13"/>
  <c r="C2550" i="13"/>
  <c r="F2550" i="13" s="1"/>
  <c r="G2550" i="13" s="1"/>
  <c r="B2550" i="13"/>
  <c r="A2550" i="13"/>
  <c r="E2549" i="13"/>
  <c r="D2549" i="13"/>
  <c r="C2549" i="13"/>
  <c r="F2549" i="13" s="1"/>
  <c r="G2549" i="13" s="1"/>
  <c r="B2549" i="13"/>
  <c r="A2549" i="13"/>
  <c r="E2548" i="13"/>
  <c r="D2548" i="13"/>
  <c r="C2548" i="13"/>
  <c r="F2548" i="13" s="1"/>
  <c r="G2548" i="13" s="1"/>
  <c r="B2548" i="13"/>
  <c r="A2548" i="13"/>
  <c r="E2547" i="13"/>
  <c r="D2547" i="13"/>
  <c r="C2547" i="13"/>
  <c r="F2547" i="13" s="1"/>
  <c r="G2547" i="13" s="1"/>
  <c r="J2547" i="13" s="1"/>
  <c r="B2547" i="13"/>
  <c r="A2547" i="13"/>
  <c r="E2546" i="13"/>
  <c r="D2546" i="13"/>
  <c r="C2546" i="13"/>
  <c r="F2546" i="13" s="1"/>
  <c r="G2546" i="13" s="1"/>
  <c r="B2546" i="13"/>
  <c r="A2546" i="13"/>
  <c r="E2545" i="13"/>
  <c r="D2545" i="13"/>
  <c r="C2545" i="13"/>
  <c r="F2545" i="13" s="1"/>
  <c r="G2545" i="13" s="1"/>
  <c r="B2545" i="13"/>
  <c r="A2545" i="13"/>
  <c r="F2544" i="13"/>
  <c r="G2544" i="13" s="1"/>
  <c r="E2544" i="13"/>
  <c r="D2544" i="13"/>
  <c r="C2544" i="13"/>
  <c r="B2544" i="13"/>
  <c r="A2544" i="13"/>
  <c r="E2543" i="13"/>
  <c r="D2543" i="13"/>
  <c r="C2543" i="13"/>
  <c r="F2543" i="13" s="1"/>
  <c r="G2543" i="13" s="1"/>
  <c r="B2543" i="13"/>
  <c r="A2543" i="13"/>
  <c r="E2542" i="13"/>
  <c r="D2542" i="13"/>
  <c r="C2542" i="13"/>
  <c r="F2542" i="13" s="1"/>
  <c r="G2542" i="13" s="1"/>
  <c r="B2542" i="13"/>
  <c r="A2542" i="13"/>
  <c r="F2541" i="13"/>
  <c r="G2541" i="13" s="1"/>
  <c r="E2541" i="13"/>
  <c r="D2541" i="13"/>
  <c r="C2541" i="13"/>
  <c r="B2541" i="13"/>
  <c r="A2541" i="13"/>
  <c r="J2540" i="13"/>
  <c r="E2540" i="13"/>
  <c r="D2540" i="13"/>
  <c r="C2540" i="13"/>
  <c r="F2540" i="13" s="1"/>
  <c r="G2540" i="13" s="1"/>
  <c r="B2540" i="13"/>
  <c r="A2540" i="13"/>
  <c r="E2539" i="13"/>
  <c r="D2539" i="13"/>
  <c r="C2539" i="13"/>
  <c r="F2539" i="13" s="1"/>
  <c r="G2539" i="13" s="1"/>
  <c r="B2539" i="13"/>
  <c r="A2539" i="13"/>
  <c r="E2538" i="13"/>
  <c r="D2538" i="13"/>
  <c r="C2538" i="13"/>
  <c r="F2538" i="13" s="1"/>
  <c r="G2538" i="13" s="1"/>
  <c r="B2538" i="13"/>
  <c r="A2538" i="13"/>
  <c r="E2537" i="13"/>
  <c r="D2537" i="13"/>
  <c r="C2537" i="13"/>
  <c r="F2537" i="13" s="1"/>
  <c r="G2537" i="13" s="1"/>
  <c r="B2537" i="13"/>
  <c r="A2537" i="13"/>
  <c r="E2536" i="13"/>
  <c r="D2536" i="13"/>
  <c r="C2536" i="13"/>
  <c r="F2536" i="13" s="1"/>
  <c r="G2536" i="13" s="1"/>
  <c r="B2536" i="13"/>
  <c r="A2536" i="13"/>
  <c r="F2535" i="13"/>
  <c r="G2535" i="13" s="1"/>
  <c r="E2535" i="13"/>
  <c r="D2535" i="13"/>
  <c r="C2535" i="13"/>
  <c r="B2535" i="13"/>
  <c r="A2535" i="13"/>
  <c r="E2534" i="13"/>
  <c r="D2534" i="13"/>
  <c r="C2534" i="13"/>
  <c r="F2534" i="13" s="1"/>
  <c r="G2534" i="13" s="1"/>
  <c r="H2534" i="13" s="1"/>
  <c r="B2534" i="13"/>
  <c r="A2534" i="13"/>
  <c r="E2533" i="13"/>
  <c r="D2533" i="13"/>
  <c r="C2533" i="13"/>
  <c r="F2533" i="13" s="1"/>
  <c r="G2533" i="13" s="1"/>
  <c r="H2533" i="13" s="1"/>
  <c r="B2533" i="13"/>
  <c r="A2533" i="13"/>
  <c r="E2532" i="13"/>
  <c r="D2532" i="13"/>
  <c r="C2532" i="13"/>
  <c r="F2532" i="13" s="1"/>
  <c r="G2532" i="13" s="1"/>
  <c r="B2532" i="13"/>
  <c r="A2532" i="13"/>
  <c r="F2531" i="13"/>
  <c r="G2531" i="13" s="1"/>
  <c r="E2531" i="13"/>
  <c r="D2531" i="13"/>
  <c r="C2531" i="13"/>
  <c r="B2531" i="13"/>
  <c r="A2531" i="13"/>
  <c r="E2530" i="13"/>
  <c r="D2530" i="13"/>
  <c r="C2530" i="13"/>
  <c r="F2530" i="13" s="1"/>
  <c r="G2530" i="13" s="1"/>
  <c r="B2530" i="13"/>
  <c r="A2530" i="13"/>
  <c r="E2529" i="13"/>
  <c r="D2529" i="13"/>
  <c r="C2529" i="13"/>
  <c r="F2529" i="13" s="1"/>
  <c r="G2529" i="13" s="1"/>
  <c r="B2529" i="13"/>
  <c r="A2529" i="13"/>
  <c r="F2528" i="13"/>
  <c r="G2528" i="13" s="1"/>
  <c r="E2528" i="13"/>
  <c r="D2528" i="13"/>
  <c r="C2528" i="13"/>
  <c r="B2528" i="13"/>
  <c r="A2528" i="13"/>
  <c r="E2527" i="13"/>
  <c r="D2527" i="13"/>
  <c r="C2527" i="13"/>
  <c r="F2527" i="13" s="1"/>
  <c r="G2527" i="13" s="1"/>
  <c r="B2527" i="13"/>
  <c r="A2527" i="13"/>
  <c r="E2526" i="13"/>
  <c r="D2526" i="13"/>
  <c r="C2526" i="13"/>
  <c r="F2526" i="13" s="1"/>
  <c r="G2526" i="13" s="1"/>
  <c r="J2526" i="13" s="1"/>
  <c r="B2526" i="13"/>
  <c r="A2526" i="13"/>
  <c r="E2525" i="13"/>
  <c r="D2525" i="13"/>
  <c r="C2525" i="13"/>
  <c r="F2525" i="13" s="1"/>
  <c r="G2525" i="13" s="1"/>
  <c r="B2525" i="13"/>
  <c r="A2525" i="13"/>
  <c r="E2524" i="13"/>
  <c r="D2524" i="13"/>
  <c r="C2524" i="13"/>
  <c r="F2524" i="13" s="1"/>
  <c r="G2524" i="13" s="1"/>
  <c r="B2524" i="13"/>
  <c r="A2524" i="13"/>
  <c r="G2523" i="13"/>
  <c r="I2523" i="13" s="1"/>
  <c r="E2523" i="13"/>
  <c r="D2523" i="13"/>
  <c r="C2523" i="13"/>
  <c r="F2523" i="13" s="1"/>
  <c r="B2523" i="13"/>
  <c r="A2523" i="13"/>
  <c r="E2522" i="13"/>
  <c r="D2522" i="13"/>
  <c r="C2522" i="13"/>
  <c r="F2522" i="13" s="1"/>
  <c r="G2522" i="13" s="1"/>
  <c r="J2522" i="13" s="1"/>
  <c r="B2522" i="13"/>
  <c r="A2522" i="13"/>
  <c r="E2521" i="13"/>
  <c r="D2521" i="13"/>
  <c r="C2521" i="13"/>
  <c r="F2521" i="13" s="1"/>
  <c r="G2521" i="13" s="1"/>
  <c r="B2521" i="13"/>
  <c r="A2521" i="13"/>
  <c r="E2520" i="13"/>
  <c r="D2520" i="13"/>
  <c r="C2520" i="13"/>
  <c r="F2520" i="13" s="1"/>
  <c r="G2520" i="13" s="1"/>
  <c r="B2520" i="13"/>
  <c r="A2520" i="13"/>
  <c r="E2519" i="13"/>
  <c r="D2519" i="13"/>
  <c r="C2519" i="13"/>
  <c r="F2519" i="13" s="1"/>
  <c r="G2519" i="13" s="1"/>
  <c r="H2519" i="13" s="1"/>
  <c r="B2519" i="13"/>
  <c r="A2519" i="13"/>
  <c r="E2518" i="13"/>
  <c r="D2518" i="13"/>
  <c r="C2518" i="13"/>
  <c r="F2518" i="13" s="1"/>
  <c r="G2518" i="13" s="1"/>
  <c r="B2518" i="13"/>
  <c r="A2518" i="13"/>
  <c r="E2517" i="13"/>
  <c r="D2517" i="13"/>
  <c r="C2517" i="13"/>
  <c r="F2517" i="13" s="1"/>
  <c r="G2517" i="13" s="1"/>
  <c r="B2517" i="13"/>
  <c r="A2517" i="13"/>
  <c r="E2516" i="13"/>
  <c r="D2516" i="13"/>
  <c r="C2516" i="13"/>
  <c r="F2516" i="13" s="1"/>
  <c r="G2516" i="13" s="1"/>
  <c r="J2516" i="13" s="1"/>
  <c r="B2516" i="13"/>
  <c r="A2516" i="13"/>
  <c r="E2515" i="13"/>
  <c r="D2515" i="13"/>
  <c r="C2515" i="13"/>
  <c r="F2515" i="13" s="1"/>
  <c r="G2515" i="13" s="1"/>
  <c r="J2515" i="13" s="1"/>
  <c r="B2515" i="13"/>
  <c r="A2515" i="13"/>
  <c r="E2514" i="13"/>
  <c r="D2514" i="13"/>
  <c r="C2514" i="13"/>
  <c r="F2514" i="13" s="1"/>
  <c r="G2514" i="13" s="1"/>
  <c r="B2514" i="13"/>
  <c r="A2514" i="13"/>
  <c r="E2513" i="13"/>
  <c r="D2513" i="13"/>
  <c r="C2513" i="13"/>
  <c r="F2513" i="13" s="1"/>
  <c r="G2513" i="13" s="1"/>
  <c r="J2513" i="13" s="1"/>
  <c r="B2513" i="13"/>
  <c r="A2513" i="13"/>
  <c r="E2512" i="13"/>
  <c r="D2512" i="13"/>
  <c r="C2512" i="13"/>
  <c r="F2512" i="13" s="1"/>
  <c r="G2512" i="13" s="1"/>
  <c r="B2512" i="13"/>
  <c r="A2512" i="13"/>
  <c r="E2511" i="13"/>
  <c r="D2511" i="13"/>
  <c r="C2511" i="13"/>
  <c r="F2511" i="13" s="1"/>
  <c r="G2511" i="13" s="1"/>
  <c r="B2511" i="13"/>
  <c r="A2511" i="13"/>
  <c r="E2510" i="13"/>
  <c r="D2510" i="13"/>
  <c r="C2510" i="13"/>
  <c r="F2510" i="13" s="1"/>
  <c r="G2510" i="13" s="1"/>
  <c r="B2510" i="13"/>
  <c r="A2510" i="13"/>
  <c r="E2509" i="13"/>
  <c r="D2509" i="13"/>
  <c r="C2509" i="13"/>
  <c r="F2509" i="13" s="1"/>
  <c r="G2509" i="13" s="1"/>
  <c r="I2509" i="13" s="1"/>
  <c r="B2509" i="13"/>
  <c r="A2509" i="13"/>
  <c r="E2508" i="13"/>
  <c r="D2508" i="13"/>
  <c r="C2508" i="13"/>
  <c r="F2508" i="13" s="1"/>
  <c r="G2508" i="13" s="1"/>
  <c r="J2508" i="13" s="1"/>
  <c r="B2508" i="13"/>
  <c r="A2508" i="13"/>
  <c r="E2507" i="13"/>
  <c r="D2507" i="13"/>
  <c r="C2507" i="13"/>
  <c r="F2507" i="13" s="1"/>
  <c r="G2507" i="13" s="1"/>
  <c r="H2507" i="13" s="1"/>
  <c r="B2507" i="13"/>
  <c r="A2507" i="13"/>
  <c r="E2506" i="13"/>
  <c r="D2506" i="13"/>
  <c r="C2506" i="13"/>
  <c r="F2506" i="13" s="1"/>
  <c r="G2506" i="13" s="1"/>
  <c r="B2506" i="13"/>
  <c r="A2506" i="13"/>
  <c r="E2505" i="13"/>
  <c r="D2505" i="13"/>
  <c r="C2505" i="13"/>
  <c r="F2505" i="13" s="1"/>
  <c r="G2505" i="13" s="1"/>
  <c r="B2505" i="13"/>
  <c r="A2505" i="13"/>
  <c r="E2504" i="13"/>
  <c r="D2504" i="13"/>
  <c r="C2504" i="13"/>
  <c r="F2504" i="13" s="1"/>
  <c r="G2504" i="13" s="1"/>
  <c r="B2504" i="13"/>
  <c r="A2504" i="13"/>
  <c r="F2503" i="13"/>
  <c r="G2503" i="13" s="1"/>
  <c r="E2503" i="13"/>
  <c r="D2503" i="13"/>
  <c r="C2503" i="13"/>
  <c r="B2503" i="13"/>
  <c r="A2503" i="13"/>
  <c r="E2502" i="13"/>
  <c r="D2502" i="13"/>
  <c r="C2502" i="13"/>
  <c r="F2502" i="13" s="1"/>
  <c r="G2502" i="13" s="1"/>
  <c r="B2502" i="13"/>
  <c r="A2502" i="13"/>
  <c r="E2501" i="13"/>
  <c r="D2501" i="13"/>
  <c r="C2501" i="13"/>
  <c r="F2501" i="13" s="1"/>
  <c r="G2501" i="13" s="1"/>
  <c r="B2501" i="13"/>
  <c r="A2501" i="13"/>
  <c r="E2500" i="13"/>
  <c r="D2500" i="13"/>
  <c r="C2500" i="13"/>
  <c r="F2500" i="13" s="1"/>
  <c r="G2500" i="13" s="1"/>
  <c r="I2500" i="13" s="1"/>
  <c r="B2500" i="13"/>
  <c r="A2500" i="13"/>
  <c r="E2499" i="13"/>
  <c r="D2499" i="13"/>
  <c r="C2499" i="13"/>
  <c r="F2499" i="13" s="1"/>
  <c r="G2499" i="13" s="1"/>
  <c r="B2499" i="13"/>
  <c r="A2499" i="13"/>
  <c r="F2498" i="13"/>
  <c r="G2498" i="13" s="1"/>
  <c r="E2498" i="13"/>
  <c r="D2498" i="13"/>
  <c r="C2498" i="13"/>
  <c r="B2498" i="13"/>
  <c r="A2498" i="13"/>
  <c r="E2497" i="13"/>
  <c r="D2497" i="13"/>
  <c r="C2497" i="13"/>
  <c r="F2497" i="13" s="1"/>
  <c r="G2497" i="13" s="1"/>
  <c r="H2497" i="13" s="1"/>
  <c r="B2497" i="13"/>
  <c r="A2497" i="13"/>
  <c r="E2496" i="13"/>
  <c r="D2496" i="13"/>
  <c r="C2496" i="13"/>
  <c r="F2496" i="13" s="1"/>
  <c r="G2496" i="13" s="1"/>
  <c r="B2496" i="13"/>
  <c r="A2496" i="13"/>
  <c r="E2495" i="13"/>
  <c r="D2495" i="13"/>
  <c r="C2495" i="13"/>
  <c r="F2495" i="13" s="1"/>
  <c r="G2495" i="13" s="1"/>
  <c r="B2495" i="13"/>
  <c r="A2495" i="13"/>
  <c r="E2494" i="13"/>
  <c r="D2494" i="13"/>
  <c r="C2494" i="13"/>
  <c r="F2494" i="13" s="1"/>
  <c r="G2494" i="13" s="1"/>
  <c r="B2494" i="13"/>
  <c r="A2494" i="13"/>
  <c r="E2493" i="13"/>
  <c r="D2493" i="13"/>
  <c r="C2493" i="13"/>
  <c r="F2493" i="13" s="1"/>
  <c r="G2493" i="13" s="1"/>
  <c r="H2493" i="13" s="1"/>
  <c r="B2493" i="13"/>
  <c r="A2493" i="13"/>
  <c r="E2492" i="13"/>
  <c r="D2492" i="13"/>
  <c r="C2492" i="13"/>
  <c r="F2492" i="13" s="1"/>
  <c r="G2492" i="13" s="1"/>
  <c r="H2492" i="13" s="1"/>
  <c r="B2492" i="13"/>
  <c r="A2492" i="13"/>
  <c r="E2491" i="13"/>
  <c r="D2491" i="13"/>
  <c r="C2491" i="13"/>
  <c r="F2491" i="13" s="1"/>
  <c r="G2491" i="13" s="1"/>
  <c r="I2491" i="13" s="1"/>
  <c r="B2491" i="13"/>
  <c r="A2491" i="13"/>
  <c r="E2490" i="13"/>
  <c r="D2490" i="13"/>
  <c r="C2490" i="13"/>
  <c r="F2490" i="13" s="1"/>
  <c r="G2490" i="13" s="1"/>
  <c r="J2490" i="13" s="1"/>
  <c r="B2490" i="13"/>
  <c r="A2490" i="13"/>
  <c r="E2489" i="13"/>
  <c r="D2489" i="13"/>
  <c r="C2489" i="13"/>
  <c r="F2489" i="13" s="1"/>
  <c r="G2489" i="13" s="1"/>
  <c r="B2489" i="13"/>
  <c r="A2489" i="13"/>
  <c r="E2488" i="13"/>
  <c r="D2488" i="13"/>
  <c r="C2488" i="13"/>
  <c r="F2488" i="13" s="1"/>
  <c r="G2488" i="13" s="1"/>
  <c r="B2488" i="13"/>
  <c r="A2488" i="13"/>
  <c r="E2487" i="13"/>
  <c r="D2487" i="13"/>
  <c r="C2487" i="13"/>
  <c r="F2487" i="13" s="1"/>
  <c r="G2487" i="13" s="1"/>
  <c r="H2487" i="13" s="1"/>
  <c r="B2487" i="13"/>
  <c r="A2487" i="13"/>
  <c r="E2486" i="13"/>
  <c r="D2486" i="13"/>
  <c r="C2486" i="13"/>
  <c r="F2486" i="13" s="1"/>
  <c r="G2486" i="13" s="1"/>
  <c r="B2486" i="13"/>
  <c r="A2486" i="13"/>
  <c r="G2485" i="13"/>
  <c r="J2485" i="13" s="1"/>
  <c r="E2485" i="13"/>
  <c r="D2485" i="13"/>
  <c r="C2485" i="13"/>
  <c r="F2485" i="13" s="1"/>
  <c r="B2485" i="13"/>
  <c r="A2485" i="13"/>
  <c r="E2484" i="13"/>
  <c r="D2484" i="13"/>
  <c r="C2484" i="13"/>
  <c r="F2484" i="13" s="1"/>
  <c r="G2484" i="13" s="1"/>
  <c r="B2484" i="13"/>
  <c r="A2484" i="13"/>
  <c r="E2483" i="13"/>
  <c r="D2483" i="13"/>
  <c r="C2483" i="13"/>
  <c r="F2483" i="13" s="1"/>
  <c r="G2483" i="13" s="1"/>
  <c r="B2483" i="13"/>
  <c r="A2483" i="13"/>
  <c r="F2482" i="13"/>
  <c r="G2482" i="13" s="1"/>
  <c r="I2482" i="13" s="1"/>
  <c r="E2482" i="13"/>
  <c r="D2482" i="13"/>
  <c r="C2482" i="13"/>
  <c r="B2482" i="13"/>
  <c r="A2482" i="13"/>
  <c r="E2481" i="13"/>
  <c r="D2481" i="13"/>
  <c r="C2481" i="13"/>
  <c r="F2481" i="13" s="1"/>
  <c r="G2481" i="13" s="1"/>
  <c r="B2481" i="13"/>
  <c r="A2481" i="13"/>
  <c r="E2480" i="13"/>
  <c r="D2480" i="13"/>
  <c r="C2480" i="13"/>
  <c r="F2480" i="13" s="1"/>
  <c r="G2480" i="13" s="1"/>
  <c r="B2480" i="13"/>
  <c r="A2480" i="13"/>
  <c r="E2479" i="13"/>
  <c r="D2479" i="13"/>
  <c r="C2479" i="13"/>
  <c r="F2479" i="13" s="1"/>
  <c r="G2479" i="13" s="1"/>
  <c r="H2479" i="13" s="1"/>
  <c r="B2479" i="13"/>
  <c r="A2479" i="13"/>
  <c r="E2478" i="13"/>
  <c r="D2478" i="13"/>
  <c r="C2478" i="13"/>
  <c r="F2478" i="13" s="1"/>
  <c r="G2478" i="13" s="1"/>
  <c r="B2478" i="13"/>
  <c r="A2478" i="13"/>
  <c r="F2477" i="13"/>
  <c r="G2477" i="13" s="1"/>
  <c r="E2477" i="13"/>
  <c r="D2477" i="13"/>
  <c r="C2477" i="13"/>
  <c r="B2477" i="13"/>
  <c r="A2477" i="13"/>
  <c r="E2476" i="13"/>
  <c r="D2476" i="13"/>
  <c r="C2476" i="13"/>
  <c r="F2476" i="13" s="1"/>
  <c r="G2476" i="13" s="1"/>
  <c r="B2476" i="13"/>
  <c r="A2476" i="13"/>
  <c r="E2475" i="13"/>
  <c r="D2475" i="13"/>
  <c r="C2475" i="13"/>
  <c r="F2475" i="13" s="1"/>
  <c r="G2475" i="13" s="1"/>
  <c r="H2475" i="13" s="1"/>
  <c r="B2475" i="13"/>
  <c r="A2475" i="13"/>
  <c r="E2474" i="13"/>
  <c r="D2474" i="13"/>
  <c r="C2474" i="13"/>
  <c r="F2474" i="13" s="1"/>
  <c r="G2474" i="13" s="1"/>
  <c r="B2474" i="13"/>
  <c r="A2474" i="13"/>
  <c r="E2473" i="13"/>
  <c r="D2473" i="13"/>
  <c r="C2473" i="13"/>
  <c r="F2473" i="13" s="1"/>
  <c r="G2473" i="13" s="1"/>
  <c r="B2473" i="13"/>
  <c r="A2473" i="13"/>
  <c r="E2472" i="13"/>
  <c r="D2472" i="13"/>
  <c r="C2472" i="13"/>
  <c r="F2472" i="13" s="1"/>
  <c r="G2472" i="13" s="1"/>
  <c r="B2472" i="13"/>
  <c r="A2472" i="13"/>
  <c r="E2471" i="13"/>
  <c r="D2471" i="13"/>
  <c r="C2471" i="13"/>
  <c r="F2471" i="13" s="1"/>
  <c r="G2471" i="13" s="1"/>
  <c r="B2471" i="13"/>
  <c r="A2471" i="13"/>
  <c r="E2470" i="13"/>
  <c r="D2470" i="13"/>
  <c r="C2470" i="13"/>
  <c r="F2470" i="13" s="1"/>
  <c r="G2470" i="13" s="1"/>
  <c r="B2470" i="13"/>
  <c r="A2470" i="13"/>
  <c r="F2469" i="13"/>
  <c r="G2469" i="13" s="1"/>
  <c r="H2469" i="13" s="1"/>
  <c r="E2469" i="13"/>
  <c r="D2469" i="13"/>
  <c r="C2469" i="13"/>
  <c r="B2469" i="13"/>
  <c r="A2469" i="13"/>
  <c r="E2468" i="13"/>
  <c r="D2468" i="13"/>
  <c r="C2468" i="13"/>
  <c r="F2468" i="13" s="1"/>
  <c r="G2468" i="13" s="1"/>
  <c r="I2468" i="13" s="1"/>
  <c r="B2468" i="13"/>
  <c r="A2468" i="13"/>
  <c r="E2467" i="13"/>
  <c r="D2467" i="13"/>
  <c r="C2467" i="13"/>
  <c r="F2467" i="13" s="1"/>
  <c r="G2467" i="13" s="1"/>
  <c r="B2467" i="13"/>
  <c r="A2467" i="13"/>
  <c r="E2466" i="13"/>
  <c r="D2466" i="13"/>
  <c r="C2466" i="13"/>
  <c r="F2466" i="13" s="1"/>
  <c r="G2466" i="13" s="1"/>
  <c r="B2466" i="13"/>
  <c r="A2466" i="13"/>
  <c r="E2465" i="13"/>
  <c r="D2465" i="13"/>
  <c r="C2465" i="13"/>
  <c r="F2465" i="13" s="1"/>
  <c r="G2465" i="13" s="1"/>
  <c r="H2465" i="13" s="1"/>
  <c r="B2465" i="13"/>
  <c r="A2465" i="13"/>
  <c r="E2464" i="13"/>
  <c r="D2464" i="13"/>
  <c r="C2464" i="13"/>
  <c r="F2464" i="13" s="1"/>
  <c r="G2464" i="13" s="1"/>
  <c r="I2464" i="13" s="1"/>
  <c r="B2464" i="13"/>
  <c r="A2464" i="13"/>
  <c r="E2463" i="13"/>
  <c r="D2463" i="13"/>
  <c r="C2463" i="13"/>
  <c r="F2463" i="13" s="1"/>
  <c r="G2463" i="13" s="1"/>
  <c r="B2463" i="13"/>
  <c r="A2463" i="13"/>
  <c r="E2462" i="13"/>
  <c r="D2462" i="13"/>
  <c r="C2462" i="13"/>
  <c r="F2462" i="13" s="1"/>
  <c r="G2462" i="13" s="1"/>
  <c r="J2462" i="13" s="1"/>
  <c r="B2462" i="13"/>
  <c r="A2462" i="13"/>
  <c r="E2461" i="13"/>
  <c r="D2461" i="13"/>
  <c r="C2461" i="13"/>
  <c r="F2461" i="13" s="1"/>
  <c r="G2461" i="13" s="1"/>
  <c r="B2461" i="13"/>
  <c r="A2461" i="13"/>
  <c r="G2460" i="13"/>
  <c r="H2460" i="13" s="1"/>
  <c r="E2460" i="13"/>
  <c r="D2460" i="13"/>
  <c r="C2460" i="13"/>
  <c r="F2460" i="13" s="1"/>
  <c r="B2460" i="13"/>
  <c r="A2460" i="13"/>
  <c r="G2459" i="13"/>
  <c r="H2459" i="13" s="1"/>
  <c r="E2459" i="13"/>
  <c r="D2459" i="13"/>
  <c r="C2459" i="13"/>
  <c r="F2459" i="13" s="1"/>
  <c r="B2459" i="13"/>
  <c r="A2459" i="13"/>
  <c r="E2458" i="13"/>
  <c r="D2458" i="13"/>
  <c r="C2458" i="13"/>
  <c r="F2458" i="13" s="1"/>
  <c r="G2458" i="13" s="1"/>
  <c r="J2458" i="13" s="1"/>
  <c r="B2458" i="13"/>
  <c r="A2458" i="13"/>
  <c r="E2457" i="13"/>
  <c r="D2457" i="13"/>
  <c r="C2457" i="13"/>
  <c r="F2457" i="13" s="1"/>
  <c r="G2457" i="13" s="1"/>
  <c r="J2457" i="13" s="1"/>
  <c r="B2457" i="13"/>
  <c r="A2457" i="13"/>
  <c r="E2456" i="13"/>
  <c r="D2456" i="13"/>
  <c r="C2456" i="13"/>
  <c r="F2456" i="13" s="1"/>
  <c r="G2456" i="13" s="1"/>
  <c r="B2456" i="13"/>
  <c r="A2456" i="13"/>
  <c r="E2455" i="13"/>
  <c r="D2455" i="13"/>
  <c r="C2455" i="13"/>
  <c r="F2455" i="13" s="1"/>
  <c r="G2455" i="13" s="1"/>
  <c r="B2455" i="13"/>
  <c r="A2455" i="13"/>
  <c r="E2454" i="13"/>
  <c r="D2454" i="13"/>
  <c r="C2454" i="13"/>
  <c r="F2454" i="13" s="1"/>
  <c r="G2454" i="13" s="1"/>
  <c r="I2454" i="13" s="1"/>
  <c r="B2454" i="13"/>
  <c r="A2454" i="13"/>
  <c r="F2453" i="13"/>
  <c r="G2453" i="13" s="1"/>
  <c r="E2453" i="13"/>
  <c r="D2453" i="13"/>
  <c r="C2453" i="13"/>
  <c r="B2453" i="13"/>
  <c r="A2453" i="13"/>
  <c r="H2452" i="13"/>
  <c r="E2452" i="13"/>
  <c r="D2452" i="13"/>
  <c r="C2452" i="13"/>
  <c r="F2452" i="13" s="1"/>
  <c r="G2452" i="13" s="1"/>
  <c r="I2452" i="13" s="1"/>
  <c r="B2452" i="13"/>
  <c r="A2452" i="13"/>
  <c r="E2451" i="13"/>
  <c r="D2451" i="13"/>
  <c r="C2451" i="13"/>
  <c r="F2451" i="13" s="1"/>
  <c r="G2451" i="13" s="1"/>
  <c r="B2451" i="13"/>
  <c r="A2451" i="13"/>
  <c r="E2450" i="13"/>
  <c r="D2450" i="13"/>
  <c r="C2450" i="13"/>
  <c r="F2450" i="13" s="1"/>
  <c r="G2450" i="13" s="1"/>
  <c r="I2450" i="13" s="1"/>
  <c r="B2450" i="13"/>
  <c r="A2450" i="13"/>
  <c r="E2449" i="13"/>
  <c r="D2449" i="13"/>
  <c r="C2449" i="13"/>
  <c r="F2449" i="13" s="1"/>
  <c r="G2449" i="13" s="1"/>
  <c r="J2449" i="13" s="1"/>
  <c r="B2449" i="13"/>
  <c r="A2449" i="13"/>
  <c r="E2448" i="13"/>
  <c r="D2448" i="13"/>
  <c r="C2448" i="13"/>
  <c r="F2448" i="13" s="1"/>
  <c r="G2448" i="13" s="1"/>
  <c r="B2448" i="13"/>
  <c r="A2448" i="13"/>
  <c r="E2447" i="13"/>
  <c r="D2447" i="13"/>
  <c r="C2447" i="13"/>
  <c r="F2447" i="13" s="1"/>
  <c r="G2447" i="13" s="1"/>
  <c r="H2447" i="13" s="1"/>
  <c r="B2447" i="13"/>
  <c r="A2447" i="13"/>
  <c r="E2446" i="13"/>
  <c r="D2446" i="13"/>
  <c r="C2446" i="13"/>
  <c r="F2446" i="13" s="1"/>
  <c r="G2446" i="13" s="1"/>
  <c r="B2446" i="13"/>
  <c r="A2446" i="13"/>
  <c r="E2445" i="13"/>
  <c r="D2445" i="13"/>
  <c r="C2445" i="13"/>
  <c r="F2445" i="13" s="1"/>
  <c r="G2445" i="13" s="1"/>
  <c r="J2445" i="13" s="1"/>
  <c r="B2445" i="13"/>
  <c r="A2445" i="13"/>
  <c r="E2444" i="13"/>
  <c r="D2444" i="13"/>
  <c r="C2444" i="13"/>
  <c r="F2444" i="13" s="1"/>
  <c r="G2444" i="13" s="1"/>
  <c r="B2444" i="13"/>
  <c r="A2444" i="13"/>
  <c r="E2443" i="13"/>
  <c r="D2443" i="13"/>
  <c r="C2443" i="13"/>
  <c r="F2443" i="13" s="1"/>
  <c r="G2443" i="13" s="1"/>
  <c r="H2443" i="13" s="1"/>
  <c r="B2443" i="13"/>
  <c r="A2443" i="13"/>
  <c r="E2442" i="13"/>
  <c r="D2442" i="13"/>
  <c r="C2442" i="13"/>
  <c r="F2442" i="13" s="1"/>
  <c r="G2442" i="13" s="1"/>
  <c r="B2442" i="13"/>
  <c r="A2442" i="13"/>
  <c r="E2441" i="13"/>
  <c r="D2441" i="13"/>
  <c r="C2441" i="13"/>
  <c r="F2441" i="13" s="1"/>
  <c r="G2441" i="13" s="1"/>
  <c r="H2441" i="13" s="1"/>
  <c r="B2441" i="13"/>
  <c r="A2441" i="13"/>
  <c r="E2440" i="13"/>
  <c r="D2440" i="13"/>
  <c r="C2440" i="13"/>
  <c r="F2440" i="13" s="1"/>
  <c r="G2440" i="13" s="1"/>
  <c r="B2440" i="13"/>
  <c r="A2440" i="13"/>
  <c r="E2439" i="13"/>
  <c r="D2439" i="13"/>
  <c r="C2439" i="13"/>
  <c r="F2439" i="13" s="1"/>
  <c r="G2439" i="13" s="1"/>
  <c r="B2439" i="13"/>
  <c r="A2439" i="13"/>
  <c r="G2438" i="13"/>
  <c r="H2438" i="13" s="1"/>
  <c r="E2438" i="13"/>
  <c r="D2438" i="13"/>
  <c r="C2438" i="13"/>
  <c r="F2438" i="13" s="1"/>
  <c r="B2438" i="13"/>
  <c r="A2438" i="13"/>
  <c r="E2437" i="13"/>
  <c r="D2437" i="13"/>
  <c r="C2437" i="13"/>
  <c r="F2437" i="13" s="1"/>
  <c r="G2437" i="13" s="1"/>
  <c r="H2437" i="13" s="1"/>
  <c r="B2437" i="13"/>
  <c r="A2437" i="13"/>
  <c r="E2436" i="13"/>
  <c r="D2436" i="13"/>
  <c r="C2436" i="13"/>
  <c r="F2436" i="13" s="1"/>
  <c r="G2436" i="13" s="1"/>
  <c r="B2436" i="13"/>
  <c r="A2436" i="13"/>
  <c r="G2435" i="13"/>
  <c r="E2435" i="13"/>
  <c r="D2435" i="13"/>
  <c r="C2435" i="13"/>
  <c r="F2435" i="13" s="1"/>
  <c r="B2435" i="13"/>
  <c r="A2435" i="13"/>
  <c r="E2434" i="13"/>
  <c r="D2434" i="13"/>
  <c r="C2434" i="13"/>
  <c r="F2434" i="13" s="1"/>
  <c r="G2434" i="13" s="1"/>
  <c r="H2434" i="13" s="1"/>
  <c r="B2434" i="13"/>
  <c r="A2434" i="13"/>
  <c r="E2433" i="13"/>
  <c r="D2433" i="13"/>
  <c r="C2433" i="13"/>
  <c r="F2433" i="13" s="1"/>
  <c r="G2433" i="13" s="1"/>
  <c r="B2433" i="13"/>
  <c r="A2433" i="13"/>
  <c r="E2432" i="13"/>
  <c r="D2432" i="13"/>
  <c r="C2432" i="13"/>
  <c r="F2432" i="13" s="1"/>
  <c r="G2432" i="13" s="1"/>
  <c r="I2432" i="13" s="1"/>
  <c r="B2432" i="13"/>
  <c r="A2432" i="13"/>
  <c r="E2431" i="13"/>
  <c r="D2431" i="13"/>
  <c r="C2431" i="13"/>
  <c r="F2431" i="13" s="1"/>
  <c r="G2431" i="13" s="1"/>
  <c r="B2431" i="13"/>
  <c r="A2431" i="13"/>
  <c r="E2430" i="13"/>
  <c r="D2430" i="13"/>
  <c r="C2430" i="13"/>
  <c r="F2430" i="13" s="1"/>
  <c r="G2430" i="13" s="1"/>
  <c r="J2430" i="13" s="1"/>
  <c r="B2430" i="13"/>
  <c r="A2430" i="13"/>
  <c r="F2429" i="13"/>
  <c r="G2429" i="13" s="1"/>
  <c r="E2429" i="13"/>
  <c r="D2429" i="13"/>
  <c r="C2429" i="13"/>
  <c r="B2429" i="13"/>
  <c r="A2429" i="13"/>
  <c r="E2428" i="13"/>
  <c r="D2428" i="13"/>
  <c r="C2428" i="13"/>
  <c r="F2428" i="13" s="1"/>
  <c r="G2428" i="13" s="1"/>
  <c r="H2428" i="13" s="1"/>
  <c r="B2428" i="13"/>
  <c r="A2428" i="13"/>
  <c r="E2427" i="13"/>
  <c r="D2427" i="13"/>
  <c r="C2427" i="13"/>
  <c r="F2427" i="13" s="1"/>
  <c r="G2427" i="13" s="1"/>
  <c r="J2427" i="13" s="1"/>
  <c r="B2427" i="13"/>
  <c r="A2427" i="13"/>
  <c r="E2426" i="13"/>
  <c r="D2426" i="13"/>
  <c r="C2426" i="13"/>
  <c r="F2426" i="13" s="1"/>
  <c r="G2426" i="13" s="1"/>
  <c r="B2426" i="13"/>
  <c r="A2426" i="13"/>
  <c r="E2425" i="13"/>
  <c r="D2425" i="13"/>
  <c r="C2425" i="13"/>
  <c r="F2425" i="13" s="1"/>
  <c r="G2425" i="13" s="1"/>
  <c r="J2425" i="13" s="1"/>
  <c r="B2425" i="13"/>
  <c r="A2425" i="13"/>
  <c r="E2424" i="13"/>
  <c r="D2424" i="13"/>
  <c r="C2424" i="13"/>
  <c r="F2424" i="13" s="1"/>
  <c r="G2424" i="13" s="1"/>
  <c r="B2424" i="13"/>
  <c r="A2424" i="13"/>
  <c r="E2423" i="13"/>
  <c r="D2423" i="13"/>
  <c r="C2423" i="13"/>
  <c r="F2423" i="13" s="1"/>
  <c r="G2423" i="13" s="1"/>
  <c r="J2423" i="13" s="1"/>
  <c r="B2423" i="13"/>
  <c r="A2423" i="13"/>
  <c r="E2422" i="13"/>
  <c r="D2422" i="13"/>
  <c r="C2422" i="13"/>
  <c r="F2422" i="13" s="1"/>
  <c r="G2422" i="13" s="1"/>
  <c r="I2422" i="13" s="1"/>
  <c r="B2422" i="13"/>
  <c r="A2422" i="13"/>
  <c r="E2421" i="13"/>
  <c r="D2421" i="13"/>
  <c r="C2421" i="13"/>
  <c r="F2421" i="13" s="1"/>
  <c r="G2421" i="13" s="1"/>
  <c r="B2421" i="13"/>
  <c r="A2421" i="13"/>
  <c r="E2420" i="13"/>
  <c r="D2420" i="13"/>
  <c r="C2420" i="13"/>
  <c r="F2420" i="13" s="1"/>
  <c r="G2420" i="13" s="1"/>
  <c r="J2420" i="13" s="1"/>
  <c r="B2420" i="13"/>
  <c r="A2420" i="13"/>
  <c r="E2419" i="13"/>
  <c r="D2419" i="13"/>
  <c r="C2419" i="13"/>
  <c r="F2419" i="13" s="1"/>
  <c r="G2419" i="13" s="1"/>
  <c r="B2419" i="13"/>
  <c r="A2419" i="13"/>
  <c r="F2418" i="13"/>
  <c r="G2418" i="13" s="1"/>
  <c r="I2418" i="13" s="1"/>
  <c r="E2418" i="13"/>
  <c r="D2418" i="13"/>
  <c r="C2418" i="13"/>
  <c r="B2418" i="13"/>
  <c r="A2418" i="13"/>
  <c r="F2417" i="13"/>
  <c r="G2417" i="13" s="1"/>
  <c r="E2417" i="13"/>
  <c r="D2417" i="13"/>
  <c r="C2417" i="13"/>
  <c r="B2417" i="13"/>
  <c r="A2417" i="13"/>
  <c r="E2416" i="13"/>
  <c r="D2416" i="13"/>
  <c r="C2416" i="13"/>
  <c r="F2416" i="13" s="1"/>
  <c r="G2416" i="13" s="1"/>
  <c r="B2416" i="13"/>
  <c r="A2416" i="13"/>
  <c r="E2415" i="13"/>
  <c r="D2415" i="13"/>
  <c r="C2415" i="13"/>
  <c r="F2415" i="13" s="1"/>
  <c r="G2415" i="13" s="1"/>
  <c r="H2415" i="13" s="1"/>
  <c r="B2415" i="13"/>
  <c r="A2415" i="13"/>
  <c r="E2414" i="13"/>
  <c r="D2414" i="13"/>
  <c r="C2414" i="13"/>
  <c r="F2414" i="13" s="1"/>
  <c r="G2414" i="13" s="1"/>
  <c r="B2414" i="13"/>
  <c r="A2414" i="13"/>
  <c r="E2413" i="13"/>
  <c r="D2413" i="13"/>
  <c r="C2413" i="13"/>
  <c r="F2413" i="13" s="1"/>
  <c r="G2413" i="13" s="1"/>
  <c r="B2413" i="13"/>
  <c r="A2413" i="13"/>
  <c r="E2412" i="13"/>
  <c r="D2412" i="13"/>
  <c r="C2412" i="13"/>
  <c r="F2412" i="13" s="1"/>
  <c r="G2412" i="13" s="1"/>
  <c r="B2412" i="13"/>
  <c r="A2412" i="13"/>
  <c r="H2411" i="13"/>
  <c r="E2411" i="13"/>
  <c r="D2411" i="13"/>
  <c r="C2411" i="13"/>
  <c r="F2411" i="13" s="1"/>
  <c r="G2411" i="13" s="1"/>
  <c r="B2411" i="13"/>
  <c r="A2411" i="13"/>
  <c r="H2410" i="13"/>
  <c r="E2410" i="13"/>
  <c r="D2410" i="13"/>
  <c r="C2410" i="13"/>
  <c r="F2410" i="13" s="1"/>
  <c r="G2410" i="13" s="1"/>
  <c r="B2410" i="13"/>
  <c r="A2410" i="13"/>
  <c r="E2409" i="13"/>
  <c r="D2409" i="13"/>
  <c r="C2409" i="13"/>
  <c r="F2409" i="13" s="1"/>
  <c r="G2409" i="13" s="1"/>
  <c r="J2409" i="13" s="1"/>
  <c r="B2409" i="13"/>
  <c r="A2409" i="13"/>
  <c r="E2408" i="13"/>
  <c r="D2408" i="13"/>
  <c r="C2408" i="13"/>
  <c r="F2408" i="13" s="1"/>
  <c r="G2408" i="13" s="1"/>
  <c r="B2408" i="13"/>
  <c r="A2408" i="13"/>
  <c r="E2407" i="13"/>
  <c r="D2407" i="13"/>
  <c r="C2407" i="13"/>
  <c r="F2407" i="13" s="1"/>
  <c r="G2407" i="13" s="1"/>
  <c r="J2407" i="13" s="1"/>
  <c r="B2407" i="13"/>
  <c r="A2407" i="13"/>
  <c r="E2406" i="13"/>
  <c r="D2406" i="13"/>
  <c r="C2406" i="13"/>
  <c r="F2406" i="13" s="1"/>
  <c r="G2406" i="13" s="1"/>
  <c r="B2406" i="13"/>
  <c r="A2406" i="13"/>
  <c r="E2405" i="13"/>
  <c r="D2405" i="13"/>
  <c r="C2405" i="13"/>
  <c r="F2405" i="13" s="1"/>
  <c r="G2405" i="13" s="1"/>
  <c r="B2405" i="13"/>
  <c r="A2405" i="13"/>
  <c r="E2404" i="13"/>
  <c r="D2404" i="13"/>
  <c r="C2404" i="13"/>
  <c r="F2404" i="13" s="1"/>
  <c r="G2404" i="13" s="1"/>
  <c r="I2404" i="13" s="1"/>
  <c r="B2404" i="13"/>
  <c r="A2404" i="13"/>
  <c r="F2403" i="13"/>
  <c r="G2403" i="13" s="1"/>
  <c r="E2403" i="13"/>
  <c r="D2403" i="13"/>
  <c r="C2403" i="13"/>
  <c r="B2403" i="13"/>
  <c r="A2403" i="13"/>
  <c r="E2402" i="13"/>
  <c r="D2402" i="13"/>
  <c r="C2402" i="13"/>
  <c r="F2402" i="13" s="1"/>
  <c r="G2402" i="13" s="1"/>
  <c r="B2402" i="13"/>
  <c r="A2402" i="13"/>
  <c r="E2401" i="13"/>
  <c r="D2401" i="13"/>
  <c r="C2401" i="13"/>
  <c r="F2401" i="13" s="1"/>
  <c r="G2401" i="13" s="1"/>
  <c r="B2401" i="13"/>
  <c r="A2401" i="13"/>
  <c r="E2400" i="13"/>
  <c r="D2400" i="13"/>
  <c r="C2400" i="13"/>
  <c r="F2400" i="13" s="1"/>
  <c r="G2400" i="13" s="1"/>
  <c r="I2400" i="13" s="1"/>
  <c r="B2400" i="13"/>
  <c r="A2400" i="13"/>
  <c r="E2399" i="13"/>
  <c r="D2399" i="13"/>
  <c r="C2399" i="13"/>
  <c r="F2399" i="13" s="1"/>
  <c r="G2399" i="13" s="1"/>
  <c r="J2399" i="13" s="1"/>
  <c r="B2399" i="13"/>
  <c r="A2399" i="13"/>
  <c r="F2398" i="13"/>
  <c r="G2398" i="13" s="1"/>
  <c r="J2398" i="13" s="1"/>
  <c r="E2398" i="13"/>
  <c r="D2398" i="13"/>
  <c r="C2398" i="13"/>
  <c r="B2398" i="13"/>
  <c r="A2398" i="13"/>
  <c r="F2397" i="13"/>
  <c r="G2397" i="13" s="1"/>
  <c r="E2397" i="13"/>
  <c r="D2397" i="13"/>
  <c r="C2397" i="13"/>
  <c r="B2397" i="13"/>
  <c r="A2397" i="13"/>
  <c r="E2396" i="13"/>
  <c r="D2396" i="13"/>
  <c r="C2396" i="13"/>
  <c r="F2396" i="13" s="1"/>
  <c r="G2396" i="13" s="1"/>
  <c r="B2396" i="13"/>
  <c r="A2396" i="13"/>
  <c r="E2395" i="13"/>
  <c r="D2395" i="13"/>
  <c r="C2395" i="13"/>
  <c r="F2395" i="13" s="1"/>
  <c r="G2395" i="13" s="1"/>
  <c r="B2395" i="13"/>
  <c r="A2395" i="13"/>
  <c r="E2394" i="13"/>
  <c r="D2394" i="13"/>
  <c r="C2394" i="13"/>
  <c r="F2394" i="13" s="1"/>
  <c r="G2394" i="13" s="1"/>
  <c r="B2394" i="13"/>
  <c r="A2394" i="13"/>
  <c r="E2393" i="13"/>
  <c r="D2393" i="13"/>
  <c r="C2393" i="13"/>
  <c r="F2393" i="13" s="1"/>
  <c r="G2393" i="13" s="1"/>
  <c r="J2393" i="13" s="1"/>
  <c r="B2393" i="13"/>
  <c r="A2393" i="13"/>
  <c r="E2392" i="13"/>
  <c r="D2392" i="13"/>
  <c r="C2392" i="13"/>
  <c r="F2392" i="13" s="1"/>
  <c r="G2392" i="13" s="1"/>
  <c r="B2392" i="13"/>
  <c r="A2392" i="13"/>
  <c r="J2391" i="13"/>
  <c r="F2391" i="13"/>
  <c r="G2391" i="13" s="1"/>
  <c r="E2391" i="13"/>
  <c r="D2391" i="13"/>
  <c r="C2391" i="13"/>
  <c r="B2391" i="13"/>
  <c r="A2391" i="13"/>
  <c r="J2390" i="13"/>
  <c r="I2390" i="13"/>
  <c r="E2390" i="13"/>
  <c r="D2390" i="13"/>
  <c r="C2390" i="13"/>
  <c r="F2390" i="13" s="1"/>
  <c r="G2390" i="13" s="1"/>
  <c r="H2390" i="13" s="1"/>
  <c r="B2390" i="13"/>
  <c r="A2390" i="13"/>
  <c r="F2389" i="13"/>
  <c r="G2389" i="13" s="1"/>
  <c r="J2389" i="13" s="1"/>
  <c r="E2389" i="13"/>
  <c r="D2389" i="13"/>
  <c r="C2389" i="13"/>
  <c r="B2389" i="13"/>
  <c r="A2389" i="13"/>
  <c r="J2388" i="13"/>
  <c r="I2388" i="13"/>
  <c r="H2388" i="13"/>
  <c r="E2388" i="13"/>
  <c r="D2388" i="13"/>
  <c r="C2388" i="13"/>
  <c r="F2388" i="13" s="1"/>
  <c r="G2388" i="13" s="1"/>
  <c r="B2388" i="13"/>
  <c r="A2388" i="13"/>
  <c r="E2387" i="13"/>
  <c r="D2387" i="13"/>
  <c r="C2387" i="13"/>
  <c r="F2387" i="13" s="1"/>
  <c r="G2387" i="13" s="1"/>
  <c r="B2387" i="13"/>
  <c r="A2387" i="13"/>
  <c r="E2386" i="13"/>
  <c r="D2386" i="13"/>
  <c r="C2386" i="13"/>
  <c r="F2386" i="13" s="1"/>
  <c r="G2386" i="13" s="1"/>
  <c r="B2386" i="13"/>
  <c r="A2386" i="13"/>
  <c r="F2385" i="13"/>
  <c r="G2385" i="13" s="1"/>
  <c r="E2385" i="13"/>
  <c r="D2385" i="13"/>
  <c r="C2385" i="13"/>
  <c r="B2385" i="13"/>
  <c r="A2385" i="13"/>
  <c r="H2384" i="13"/>
  <c r="E2384" i="13"/>
  <c r="D2384" i="13"/>
  <c r="C2384" i="13"/>
  <c r="F2384" i="13" s="1"/>
  <c r="G2384" i="13" s="1"/>
  <c r="J2384" i="13" s="1"/>
  <c r="B2384" i="13"/>
  <c r="A2384" i="13"/>
  <c r="E2383" i="13"/>
  <c r="D2383" i="13"/>
  <c r="C2383" i="13"/>
  <c r="F2383" i="13" s="1"/>
  <c r="G2383" i="13" s="1"/>
  <c r="B2383" i="13"/>
  <c r="A2383" i="13"/>
  <c r="E2382" i="13"/>
  <c r="D2382" i="13"/>
  <c r="C2382" i="13"/>
  <c r="F2382" i="13" s="1"/>
  <c r="G2382" i="13" s="1"/>
  <c r="B2382" i="13"/>
  <c r="A2382" i="13"/>
  <c r="E2381" i="13"/>
  <c r="D2381" i="13"/>
  <c r="C2381" i="13"/>
  <c r="F2381" i="13" s="1"/>
  <c r="G2381" i="13" s="1"/>
  <c r="J2381" i="13" s="1"/>
  <c r="B2381" i="13"/>
  <c r="A2381" i="13"/>
  <c r="E2380" i="13"/>
  <c r="D2380" i="13"/>
  <c r="C2380" i="13"/>
  <c r="F2380" i="13" s="1"/>
  <c r="G2380" i="13" s="1"/>
  <c r="B2380" i="13"/>
  <c r="A2380" i="13"/>
  <c r="E2379" i="13"/>
  <c r="D2379" i="13"/>
  <c r="C2379" i="13"/>
  <c r="F2379" i="13" s="1"/>
  <c r="G2379" i="13" s="1"/>
  <c r="B2379" i="13"/>
  <c r="A2379" i="13"/>
  <c r="E2378" i="13"/>
  <c r="D2378" i="13"/>
  <c r="C2378" i="13"/>
  <c r="F2378" i="13" s="1"/>
  <c r="G2378" i="13" s="1"/>
  <c r="B2378" i="13"/>
  <c r="A2378" i="13"/>
  <c r="E2377" i="13"/>
  <c r="D2377" i="13"/>
  <c r="C2377" i="13"/>
  <c r="F2377" i="13" s="1"/>
  <c r="G2377" i="13" s="1"/>
  <c r="H2377" i="13" s="1"/>
  <c r="B2377" i="13"/>
  <c r="A2377" i="13"/>
  <c r="E2376" i="13"/>
  <c r="D2376" i="13"/>
  <c r="C2376" i="13"/>
  <c r="F2376" i="13" s="1"/>
  <c r="G2376" i="13" s="1"/>
  <c r="H2376" i="13" s="1"/>
  <c r="B2376" i="13"/>
  <c r="A2376" i="13"/>
  <c r="E2375" i="13"/>
  <c r="D2375" i="13"/>
  <c r="C2375" i="13"/>
  <c r="F2375" i="13" s="1"/>
  <c r="G2375" i="13" s="1"/>
  <c r="B2375" i="13"/>
  <c r="A2375" i="13"/>
  <c r="E2374" i="13"/>
  <c r="D2374" i="13"/>
  <c r="C2374" i="13"/>
  <c r="F2374" i="13" s="1"/>
  <c r="G2374" i="13" s="1"/>
  <c r="B2374" i="13"/>
  <c r="A2374" i="13"/>
  <c r="F2373" i="13"/>
  <c r="G2373" i="13" s="1"/>
  <c r="E2373" i="13"/>
  <c r="D2373" i="13"/>
  <c r="C2373" i="13"/>
  <c r="B2373" i="13"/>
  <c r="A2373" i="13"/>
  <c r="E2372" i="13"/>
  <c r="D2372" i="13"/>
  <c r="C2372" i="13"/>
  <c r="F2372" i="13" s="1"/>
  <c r="G2372" i="13" s="1"/>
  <c r="I2372" i="13" s="1"/>
  <c r="B2372" i="13"/>
  <c r="A2372" i="13"/>
  <c r="E2371" i="13"/>
  <c r="D2371" i="13"/>
  <c r="C2371" i="13"/>
  <c r="F2371" i="13" s="1"/>
  <c r="G2371" i="13" s="1"/>
  <c r="B2371" i="13"/>
  <c r="A2371" i="13"/>
  <c r="H2370" i="13"/>
  <c r="E2370" i="13"/>
  <c r="D2370" i="13"/>
  <c r="C2370" i="13"/>
  <c r="F2370" i="13" s="1"/>
  <c r="G2370" i="13" s="1"/>
  <c r="I2370" i="13" s="1"/>
  <c r="B2370" i="13"/>
  <c r="A2370" i="13"/>
  <c r="E2369" i="13"/>
  <c r="D2369" i="13"/>
  <c r="C2369" i="13"/>
  <c r="F2369" i="13" s="1"/>
  <c r="G2369" i="13" s="1"/>
  <c r="J2369" i="13" s="1"/>
  <c r="B2369" i="13"/>
  <c r="A2369" i="13"/>
  <c r="E2368" i="13"/>
  <c r="D2368" i="13"/>
  <c r="C2368" i="13"/>
  <c r="F2368" i="13" s="1"/>
  <c r="G2368" i="13" s="1"/>
  <c r="I2368" i="13" s="1"/>
  <c r="B2368" i="13"/>
  <c r="A2368" i="13"/>
  <c r="E2367" i="13"/>
  <c r="D2367" i="13"/>
  <c r="C2367" i="13"/>
  <c r="F2367" i="13" s="1"/>
  <c r="G2367" i="13" s="1"/>
  <c r="B2367" i="13"/>
  <c r="A2367" i="13"/>
  <c r="E2366" i="13"/>
  <c r="D2366" i="13"/>
  <c r="C2366" i="13"/>
  <c r="F2366" i="13" s="1"/>
  <c r="G2366" i="13" s="1"/>
  <c r="B2366" i="13"/>
  <c r="A2366" i="13"/>
  <c r="F2365" i="13"/>
  <c r="G2365" i="13" s="1"/>
  <c r="J2365" i="13" s="1"/>
  <c r="E2365" i="13"/>
  <c r="D2365" i="13"/>
  <c r="C2365" i="13"/>
  <c r="B2365" i="13"/>
  <c r="A2365" i="13"/>
  <c r="E2364" i="13"/>
  <c r="D2364" i="13"/>
  <c r="C2364" i="13"/>
  <c r="F2364" i="13" s="1"/>
  <c r="G2364" i="13" s="1"/>
  <c r="B2364" i="13"/>
  <c r="A2364" i="13"/>
  <c r="E2363" i="13"/>
  <c r="D2363" i="13"/>
  <c r="C2363" i="13"/>
  <c r="F2363" i="13" s="1"/>
  <c r="G2363" i="13" s="1"/>
  <c r="B2363" i="13"/>
  <c r="A2363" i="13"/>
  <c r="E2362" i="13"/>
  <c r="D2362" i="13"/>
  <c r="C2362" i="13"/>
  <c r="F2362" i="13" s="1"/>
  <c r="G2362" i="13" s="1"/>
  <c r="H2362" i="13" s="1"/>
  <c r="B2362" i="13"/>
  <c r="A2362" i="13"/>
  <c r="E2361" i="13"/>
  <c r="D2361" i="13"/>
  <c r="C2361" i="13"/>
  <c r="F2361" i="13" s="1"/>
  <c r="G2361" i="13" s="1"/>
  <c r="J2361" i="13" s="1"/>
  <c r="B2361" i="13"/>
  <c r="A2361" i="13"/>
  <c r="E2360" i="13"/>
  <c r="D2360" i="13"/>
  <c r="C2360" i="13"/>
  <c r="F2360" i="13" s="1"/>
  <c r="G2360" i="13" s="1"/>
  <c r="B2360" i="13"/>
  <c r="A2360" i="13"/>
  <c r="E2359" i="13"/>
  <c r="D2359" i="13"/>
  <c r="C2359" i="13"/>
  <c r="F2359" i="13" s="1"/>
  <c r="G2359" i="13" s="1"/>
  <c r="J2359" i="13" s="1"/>
  <c r="B2359" i="13"/>
  <c r="A2359" i="13"/>
  <c r="E2358" i="13"/>
  <c r="D2358" i="13"/>
  <c r="C2358" i="13"/>
  <c r="F2358" i="13" s="1"/>
  <c r="G2358" i="13" s="1"/>
  <c r="B2358" i="13"/>
  <c r="A2358" i="13"/>
  <c r="G2357" i="13"/>
  <c r="J2357" i="13" s="1"/>
  <c r="F2357" i="13"/>
  <c r="E2357" i="13"/>
  <c r="D2357" i="13"/>
  <c r="C2357" i="13"/>
  <c r="B2357" i="13"/>
  <c r="A2357" i="13"/>
  <c r="E2356" i="13"/>
  <c r="D2356" i="13"/>
  <c r="C2356" i="13"/>
  <c r="F2356" i="13" s="1"/>
  <c r="G2356" i="13" s="1"/>
  <c r="B2356" i="13"/>
  <c r="A2356" i="13"/>
  <c r="E2355" i="13"/>
  <c r="D2355" i="13"/>
  <c r="C2355" i="13"/>
  <c r="F2355" i="13" s="1"/>
  <c r="G2355" i="13" s="1"/>
  <c r="B2355" i="13"/>
  <c r="A2355" i="13"/>
  <c r="E2354" i="13"/>
  <c r="D2354" i="13"/>
  <c r="C2354" i="13"/>
  <c r="F2354" i="13" s="1"/>
  <c r="G2354" i="13" s="1"/>
  <c r="H2354" i="13" s="1"/>
  <c r="B2354" i="13"/>
  <c r="A2354" i="13"/>
  <c r="E2353" i="13"/>
  <c r="D2353" i="13"/>
  <c r="C2353" i="13"/>
  <c r="F2353" i="13" s="1"/>
  <c r="G2353" i="13" s="1"/>
  <c r="B2353" i="13"/>
  <c r="A2353" i="13"/>
  <c r="E2352" i="13"/>
  <c r="D2352" i="13"/>
  <c r="C2352" i="13"/>
  <c r="F2352" i="13" s="1"/>
  <c r="G2352" i="13" s="1"/>
  <c r="J2352" i="13" s="1"/>
  <c r="B2352" i="13"/>
  <c r="A2352" i="13"/>
  <c r="E2351" i="13"/>
  <c r="D2351" i="13"/>
  <c r="C2351" i="13"/>
  <c r="F2351" i="13" s="1"/>
  <c r="G2351" i="13" s="1"/>
  <c r="J2351" i="13" s="1"/>
  <c r="B2351" i="13"/>
  <c r="A2351" i="13"/>
  <c r="E2350" i="13"/>
  <c r="D2350" i="13"/>
  <c r="C2350" i="13"/>
  <c r="F2350" i="13" s="1"/>
  <c r="G2350" i="13" s="1"/>
  <c r="B2350" i="13"/>
  <c r="A2350" i="13"/>
  <c r="E2349" i="13"/>
  <c r="D2349" i="13"/>
  <c r="C2349" i="13"/>
  <c r="F2349" i="13" s="1"/>
  <c r="G2349" i="13" s="1"/>
  <c r="J2349" i="13" s="1"/>
  <c r="B2349" i="13"/>
  <c r="A2349" i="13"/>
  <c r="E2348" i="13"/>
  <c r="D2348" i="13"/>
  <c r="C2348" i="13"/>
  <c r="F2348" i="13" s="1"/>
  <c r="G2348" i="13" s="1"/>
  <c r="B2348" i="13"/>
  <c r="A2348" i="13"/>
  <c r="H2347" i="13"/>
  <c r="E2347" i="13"/>
  <c r="D2347" i="13"/>
  <c r="C2347" i="13"/>
  <c r="F2347" i="13" s="1"/>
  <c r="G2347" i="13" s="1"/>
  <c r="B2347" i="13"/>
  <c r="A2347" i="13"/>
  <c r="E2346" i="13"/>
  <c r="D2346" i="13"/>
  <c r="C2346" i="13"/>
  <c r="F2346" i="13" s="1"/>
  <c r="G2346" i="13" s="1"/>
  <c r="B2346" i="13"/>
  <c r="A2346" i="13"/>
  <c r="E2345" i="13"/>
  <c r="D2345" i="13"/>
  <c r="C2345" i="13"/>
  <c r="F2345" i="13" s="1"/>
  <c r="G2345" i="13" s="1"/>
  <c r="B2345" i="13"/>
  <c r="A2345" i="13"/>
  <c r="H2344" i="13"/>
  <c r="E2344" i="13"/>
  <c r="D2344" i="13"/>
  <c r="C2344" i="13"/>
  <c r="F2344" i="13" s="1"/>
  <c r="G2344" i="13" s="1"/>
  <c r="B2344" i="13"/>
  <c r="A2344" i="13"/>
  <c r="J2343" i="13"/>
  <c r="E2343" i="13"/>
  <c r="D2343" i="13"/>
  <c r="C2343" i="13"/>
  <c r="F2343" i="13" s="1"/>
  <c r="G2343" i="13" s="1"/>
  <c r="B2343" i="13"/>
  <c r="A2343" i="13"/>
  <c r="E2342" i="13"/>
  <c r="D2342" i="13"/>
  <c r="C2342" i="13"/>
  <c r="F2342" i="13" s="1"/>
  <c r="G2342" i="13" s="1"/>
  <c r="B2342" i="13"/>
  <c r="A2342" i="13"/>
  <c r="E2341" i="13"/>
  <c r="D2341" i="13"/>
  <c r="C2341" i="13"/>
  <c r="F2341" i="13" s="1"/>
  <c r="G2341" i="13" s="1"/>
  <c r="J2341" i="13" s="1"/>
  <c r="B2341" i="13"/>
  <c r="A2341" i="13"/>
  <c r="E2340" i="13"/>
  <c r="D2340" i="13"/>
  <c r="C2340" i="13"/>
  <c r="F2340" i="13" s="1"/>
  <c r="G2340" i="13" s="1"/>
  <c r="I2340" i="13" s="1"/>
  <c r="B2340" i="13"/>
  <c r="A2340" i="13"/>
  <c r="E2339" i="13"/>
  <c r="D2339" i="13"/>
  <c r="C2339" i="13"/>
  <c r="F2339" i="13" s="1"/>
  <c r="G2339" i="13" s="1"/>
  <c r="H2339" i="13" s="1"/>
  <c r="B2339" i="13"/>
  <c r="A2339" i="13"/>
  <c r="E2338" i="13"/>
  <c r="D2338" i="13"/>
  <c r="C2338" i="13"/>
  <c r="F2338" i="13" s="1"/>
  <c r="G2338" i="13" s="1"/>
  <c r="J2338" i="13" s="1"/>
  <c r="B2338" i="13"/>
  <c r="A2338" i="13"/>
  <c r="H2337" i="13"/>
  <c r="E2337" i="13"/>
  <c r="D2337" i="13"/>
  <c r="C2337" i="13"/>
  <c r="F2337" i="13" s="1"/>
  <c r="G2337" i="13" s="1"/>
  <c r="J2337" i="13" s="1"/>
  <c r="B2337" i="13"/>
  <c r="A2337" i="13"/>
  <c r="E2336" i="13"/>
  <c r="D2336" i="13"/>
  <c r="C2336" i="13"/>
  <c r="F2336" i="13" s="1"/>
  <c r="G2336" i="13" s="1"/>
  <c r="B2336" i="13"/>
  <c r="A2336" i="13"/>
  <c r="E2335" i="13"/>
  <c r="D2335" i="13"/>
  <c r="C2335" i="13"/>
  <c r="F2335" i="13" s="1"/>
  <c r="G2335" i="13" s="1"/>
  <c r="B2335" i="13"/>
  <c r="A2335" i="13"/>
  <c r="J2334" i="13"/>
  <c r="E2334" i="13"/>
  <c r="D2334" i="13"/>
  <c r="C2334" i="13"/>
  <c r="F2334" i="13" s="1"/>
  <c r="G2334" i="13" s="1"/>
  <c r="B2334" i="13"/>
  <c r="A2334" i="13"/>
  <c r="E2333" i="13"/>
  <c r="D2333" i="13"/>
  <c r="C2333" i="13"/>
  <c r="F2333" i="13" s="1"/>
  <c r="G2333" i="13" s="1"/>
  <c r="B2333" i="13"/>
  <c r="A2333" i="13"/>
  <c r="E2332" i="13"/>
  <c r="D2332" i="13"/>
  <c r="C2332" i="13"/>
  <c r="F2332" i="13" s="1"/>
  <c r="G2332" i="13" s="1"/>
  <c r="B2332" i="13"/>
  <c r="A2332" i="13"/>
  <c r="E2331" i="13"/>
  <c r="D2331" i="13"/>
  <c r="C2331" i="13"/>
  <c r="F2331" i="13" s="1"/>
  <c r="G2331" i="13" s="1"/>
  <c r="B2331" i="13"/>
  <c r="A2331" i="13"/>
  <c r="E2330" i="13"/>
  <c r="D2330" i="13"/>
  <c r="C2330" i="13"/>
  <c r="F2330" i="13" s="1"/>
  <c r="G2330" i="13" s="1"/>
  <c r="J2330" i="13" s="1"/>
  <c r="B2330" i="13"/>
  <c r="A2330" i="13"/>
  <c r="E2329" i="13"/>
  <c r="D2329" i="13"/>
  <c r="C2329" i="13"/>
  <c r="F2329" i="13" s="1"/>
  <c r="G2329" i="13" s="1"/>
  <c r="B2329" i="13"/>
  <c r="A2329" i="13"/>
  <c r="F2328" i="13"/>
  <c r="G2328" i="13" s="1"/>
  <c r="E2328" i="13"/>
  <c r="D2328" i="13"/>
  <c r="C2328" i="13"/>
  <c r="B2328" i="13"/>
  <c r="A2328" i="13"/>
  <c r="E2327" i="13"/>
  <c r="D2327" i="13"/>
  <c r="C2327" i="13"/>
  <c r="F2327" i="13" s="1"/>
  <c r="G2327" i="13" s="1"/>
  <c r="B2327" i="13"/>
  <c r="A2327" i="13"/>
  <c r="E2326" i="13"/>
  <c r="D2326" i="13"/>
  <c r="C2326" i="13"/>
  <c r="F2326" i="13" s="1"/>
  <c r="G2326" i="13" s="1"/>
  <c r="I2326" i="13" s="1"/>
  <c r="B2326" i="13"/>
  <c r="A2326" i="13"/>
  <c r="E2325" i="13"/>
  <c r="D2325" i="13"/>
  <c r="C2325" i="13"/>
  <c r="F2325" i="13" s="1"/>
  <c r="G2325" i="13" s="1"/>
  <c r="B2325" i="13"/>
  <c r="A2325" i="13"/>
  <c r="E2324" i="13"/>
  <c r="D2324" i="13"/>
  <c r="C2324" i="13"/>
  <c r="F2324" i="13" s="1"/>
  <c r="G2324" i="13" s="1"/>
  <c r="H2324" i="13" s="1"/>
  <c r="B2324" i="13"/>
  <c r="A2324" i="13"/>
  <c r="E2323" i="13"/>
  <c r="D2323" i="13"/>
  <c r="C2323" i="13"/>
  <c r="F2323" i="13" s="1"/>
  <c r="G2323" i="13" s="1"/>
  <c r="B2323" i="13"/>
  <c r="A2323" i="13"/>
  <c r="E2322" i="13"/>
  <c r="D2322" i="13"/>
  <c r="C2322" i="13"/>
  <c r="F2322" i="13" s="1"/>
  <c r="G2322" i="13" s="1"/>
  <c r="B2322" i="13"/>
  <c r="A2322" i="13"/>
  <c r="E2321" i="13"/>
  <c r="D2321" i="13"/>
  <c r="C2321" i="13"/>
  <c r="F2321" i="13" s="1"/>
  <c r="G2321" i="13" s="1"/>
  <c r="J2321" i="13" s="1"/>
  <c r="B2321" i="13"/>
  <c r="A2321" i="13"/>
  <c r="E2320" i="13"/>
  <c r="D2320" i="13"/>
  <c r="C2320" i="13"/>
  <c r="F2320" i="13" s="1"/>
  <c r="G2320" i="13" s="1"/>
  <c r="J2320" i="13" s="1"/>
  <c r="B2320" i="13"/>
  <c r="A2320" i="13"/>
  <c r="E2319" i="13"/>
  <c r="D2319" i="13"/>
  <c r="C2319" i="13"/>
  <c r="F2319" i="13" s="1"/>
  <c r="G2319" i="13" s="1"/>
  <c r="B2319" i="13"/>
  <c r="A2319" i="13"/>
  <c r="E2318" i="13"/>
  <c r="D2318" i="13"/>
  <c r="C2318" i="13"/>
  <c r="F2318" i="13" s="1"/>
  <c r="G2318" i="13" s="1"/>
  <c r="B2318" i="13"/>
  <c r="A2318" i="13"/>
  <c r="E2317" i="13"/>
  <c r="D2317" i="13"/>
  <c r="C2317" i="13"/>
  <c r="F2317" i="13" s="1"/>
  <c r="G2317" i="13" s="1"/>
  <c r="B2317" i="13"/>
  <c r="A2317" i="13"/>
  <c r="E2316" i="13"/>
  <c r="D2316" i="13"/>
  <c r="C2316" i="13"/>
  <c r="F2316" i="13" s="1"/>
  <c r="G2316" i="13" s="1"/>
  <c r="H2316" i="13" s="1"/>
  <c r="B2316" i="13"/>
  <c r="A2316" i="13"/>
  <c r="H2315" i="13"/>
  <c r="E2315" i="13"/>
  <c r="D2315" i="13"/>
  <c r="C2315" i="13"/>
  <c r="F2315" i="13" s="1"/>
  <c r="G2315" i="13" s="1"/>
  <c r="B2315" i="13"/>
  <c r="A2315" i="13"/>
  <c r="E2314" i="13"/>
  <c r="D2314" i="13"/>
  <c r="C2314" i="13"/>
  <c r="F2314" i="13" s="1"/>
  <c r="G2314" i="13" s="1"/>
  <c r="I2314" i="13" s="1"/>
  <c r="B2314" i="13"/>
  <c r="A2314" i="13"/>
  <c r="E2313" i="13"/>
  <c r="D2313" i="13"/>
  <c r="C2313" i="13"/>
  <c r="F2313" i="13" s="1"/>
  <c r="G2313" i="13" s="1"/>
  <c r="H2313" i="13" s="1"/>
  <c r="B2313" i="13"/>
  <c r="A2313" i="13"/>
  <c r="G2312" i="13"/>
  <c r="H2312" i="13" s="1"/>
  <c r="E2312" i="13"/>
  <c r="D2312" i="13"/>
  <c r="C2312" i="13"/>
  <c r="F2312" i="13" s="1"/>
  <c r="B2312" i="13"/>
  <c r="A2312" i="13"/>
  <c r="E2311" i="13"/>
  <c r="D2311" i="13"/>
  <c r="C2311" i="13"/>
  <c r="F2311" i="13" s="1"/>
  <c r="G2311" i="13" s="1"/>
  <c r="B2311" i="13"/>
  <c r="A2311" i="13"/>
  <c r="G2310" i="13"/>
  <c r="I2310" i="13" s="1"/>
  <c r="E2310" i="13"/>
  <c r="D2310" i="13"/>
  <c r="C2310" i="13"/>
  <c r="F2310" i="13" s="1"/>
  <c r="B2310" i="13"/>
  <c r="A2310" i="13"/>
  <c r="F2309" i="13"/>
  <c r="G2309" i="13" s="1"/>
  <c r="E2309" i="13"/>
  <c r="D2309" i="13"/>
  <c r="C2309" i="13"/>
  <c r="B2309" i="13"/>
  <c r="A2309" i="13"/>
  <c r="E2308" i="13"/>
  <c r="D2308" i="13"/>
  <c r="C2308" i="13"/>
  <c r="F2308" i="13" s="1"/>
  <c r="G2308" i="13" s="1"/>
  <c r="B2308" i="13"/>
  <c r="A2308" i="13"/>
  <c r="E2307" i="13"/>
  <c r="D2307" i="13"/>
  <c r="C2307" i="13"/>
  <c r="F2307" i="13" s="1"/>
  <c r="G2307" i="13" s="1"/>
  <c r="B2307" i="13"/>
  <c r="A2307" i="13"/>
  <c r="E2306" i="13"/>
  <c r="D2306" i="13"/>
  <c r="C2306" i="13"/>
  <c r="F2306" i="13" s="1"/>
  <c r="G2306" i="13" s="1"/>
  <c r="J2306" i="13" s="1"/>
  <c r="B2306" i="13"/>
  <c r="A2306" i="13"/>
  <c r="E2305" i="13"/>
  <c r="D2305" i="13"/>
  <c r="C2305" i="13"/>
  <c r="F2305" i="13" s="1"/>
  <c r="G2305" i="13" s="1"/>
  <c r="B2305" i="13"/>
  <c r="A2305" i="13"/>
  <c r="E2304" i="13"/>
  <c r="D2304" i="13"/>
  <c r="C2304" i="13"/>
  <c r="F2304" i="13" s="1"/>
  <c r="G2304" i="13" s="1"/>
  <c r="B2304" i="13"/>
  <c r="A2304" i="13"/>
  <c r="E2303" i="13"/>
  <c r="D2303" i="13"/>
  <c r="C2303" i="13"/>
  <c r="F2303" i="13" s="1"/>
  <c r="G2303" i="13" s="1"/>
  <c r="B2303" i="13"/>
  <c r="A2303" i="13"/>
  <c r="E2302" i="13"/>
  <c r="D2302" i="13"/>
  <c r="C2302" i="13"/>
  <c r="F2302" i="13" s="1"/>
  <c r="G2302" i="13" s="1"/>
  <c r="B2302" i="13"/>
  <c r="A2302" i="13"/>
  <c r="E2301" i="13"/>
  <c r="D2301" i="13"/>
  <c r="C2301" i="13"/>
  <c r="F2301" i="13" s="1"/>
  <c r="G2301" i="13" s="1"/>
  <c r="B2301" i="13"/>
  <c r="A2301" i="13"/>
  <c r="E2300" i="13"/>
  <c r="D2300" i="13"/>
  <c r="C2300" i="13"/>
  <c r="F2300" i="13" s="1"/>
  <c r="G2300" i="13" s="1"/>
  <c r="B2300" i="13"/>
  <c r="A2300" i="13"/>
  <c r="E2299" i="13"/>
  <c r="D2299" i="13"/>
  <c r="C2299" i="13"/>
  <c r="F2299" i="13" s="1"/>
  <c r="G2299" i="13" s="1"/>
  <c r="B2299" i="13"/>
  <c r="A2299" i="13"/>
  <c r="E2298" i="13"/>
  <c r="D2298" i="13"/>
  <c r="C2298" i="13"/>
  <c r="F2298" i="13" s="1"/>
  <c r="G2298" i="13" s="1"/>
  <c r="B2298" i="13"/>
  <c r="A2298" i="13"/>
  <c r="F2297" i="13"/>
  <c r="G2297" i="13" s="1"/>
  <c r="J2297" i="13" s="1"/>
  <c r="E2297" i="13"/>
  <c r="D2297" i="13"/>
  <c r="C2297" i="13"/>
  <c r="B2297" i="13"/>
  <c r="A2297" i="13"/>
  <c r="E2296" i="13"/>
  <c r="D2296" i="13"/>
  <c r="C2296" i="13"/>
  <c r="F2296" i="13" s="1"/>
  <c r="G2296" i="13" s="1"/>
  <c r="I2296" i="13" s="1"/>
  <c r="B2296" i="13"/>
  <c r="A2296" i="13"/>
  <c r="E2295" i="13"/>
  <c r="D2295" i="13"/>
  <c r="C2295" i="13"/>
  <c r="F2295" i="13" s="1"/>
  <c r="G2295" i="13" s="1"/>
  <c r="B2295" i="13"/>
  <c r="A2295" i="13"/>
  <c r="E2294" i="13"/>
  <c r="D2294" i="13"/>
  <c r="C2294" i="13"/>
  <c r="F2294" i="13" s="1"/>
  <c r="G2294" i="13" s="1"/>
  <c r="B2294" i="13"/>
  <c r="A2294" i="13"/>
  <c r="E2293" i="13"/>
  <c r="D2293" i="13"/>
  <c r="C2293" i="13"/>
  <c r="F2293" i="13" s="1"/>
  <c r="G2293" i="13" s="1"/>
  <c r="B2293" i="13"/>
  <c r="A2293" i="13"/>
  <c r="E2292" i="13"/>
  <c r="D2292" i="13"/>
  <c r="C2292" i="13"/>
  <c r="F2292" i="13" s="1"/>
  <c r="G2292" i="13" s="1"/>
  <c r="J2292" i="13" s="1"/>
  <c r="B2292" i="13"/>
  <c r="A2292" i="13"/>
  <c r="E2291" i="13"/>
  <c r="D2291" i="13"/>
  <c r="C2291" i="13"/>
  <c r="F2291" i="13" s="1"/>
  <c r="G2291" i="13" s="1"/>
  <c r="B2291" i="13"/>
  <c r="A2291" i="13"/>
  <c r="E2290" i="13"/>
  <c r="D2290" i="13"/>
  <c r="C2290" i="13"/>
  <c r="F2290" i="13" s="1"/>
  <c r="G2290" i="13" s="1"/>
  <c r="J2290" i="13" s="1"/>
  <c r="B2290" i="13"/>
  <c r="A2290" i="13"/>
  <c r="I2289" i="13"/>
  <c r="E2289" i="13"/>
  <c r="D2289" i="13"/>
  <c r="C2289" i="13"/>
  <c r="F2289" i="13" s="1"/>
  <c r="G2289" i="13" s="1"/>
  <c r="B2289" i="13"/>
  <c r="A2289" i="13"/>
  <c r="E2288" i="13"/>
  <c r="D2288" i="13"/>
  <c r="C2288" i="13"/>
  <c r="F2288" i="13" s="1"/>
  <c r="G2288" i="13" s="1"/>
  <c r="B2288" i="13"/>
  <c r="A2288" i="13"/>
  <c r="E2287" i="13"/>
  <c r="D2287" i="13"/>
  <c r="C2287" i="13"/>
  <c r="F2287" i="13" s="1"/>
  <c r="G2287" i="13" s="1"/>
  <c r="J2287" i="13" s="1"/>
  <c r="B2287" i="13"/>
  <c r="A2287" i="13"/>
  <c r="E2286" i="13"/>
  <c r="D2286" i="13"/>
  <c r="C2286" i="13"/>
  <c r="F2286" i="13" s="1"/>
  <c r="G2286" i="13" s="1"/>
  <c r="B2286" i="13"/>
  <c r="A2286" i="13"/>
  <c r="E2285" i="13"/>
  <c r="D2285" i="13"/>
  <c r="C2285" i="13"/>
  <c r="F2285" i="13" s="1"/>
  <c r="G2285" i="13" s="1"/>
  <c r="H2285" i="13" s="1"/>
  <c r="B2285" i="13"/>
  <c r="A2285" i="13"/>
  <c r="E2284" i="13"/>
  <c r="D2284" i="13"/>
  <c r="C2284" i="13"/>
  <c r="F2284" i="13" s="1"/>
  <c r="G2284" i="13" s="1"/>
  <c r="B2284" i="13"/>
  <c r="A2284" i="13"/>
  <c r="F2283" i="13"/>
  <c r="G2283" i="13" s="1"/>
  <c r="J2283" i="13" s="1"/>
  <c r="E2283" i="13"/>
  <c r="D2283" i="13"/>
  <c r="C2283" i="13"/>
  <c r="B2283" i="13"/>
  <c r="A2283" i="13"/>
  <c r="E2282" i="13"/>
  <c r="D2282" i="13"/>
  <c r="C2282" i="13"/>
  <c r="F2282" i="13" s="1"/>
  <c r="G2282" i="13" s="1"/>
  <c r="H2282" i="13" s="1"/>
  <c r="B2282" i="13"/>
  <c r="A2282" i="13"/>
  <c r="E2281" i="13"/>
  <c r="D2281" i="13"/>
  <c r="C2281" i="13"/>
  <c r="F2281" i="13" s="1"/>
  <c r="G2281" i="13" s="1"/>
  <c r="B2281" i="13"/>
  <c r="A2281" i="13"/>
  <c r="E2280" i="13"/>
  <c r="D2280" i="13"/>
  <c r="C2280" i="13"/>
  <c r="F2280" i="13" s="1"/>
  <c r="G2280" i="13" s="1"/>
  <c r="B2280" i="13"/>
  <c r="A2280" i="13"/>
  <c r="E2279" i="13"/>
  <c r="D2279" i="13"/>
  <c r="C2279" i="13"/>
  <c r="F2279" i="13" s="1"/>
  <c r="G2279" i="13" s="1"/>
  <c r="B2279" i="13"/>
  <c r="A2279" i="13"/>
  <c r="E2278" i="13"/>
  <c r="D2278" i="13"/>
  <c r="C2278" i="13"/>
  <c r="F2278" i="13" s="1"/>
  <c r="G2278" i="13" s="1"/>
  <c r="I2278" i="13" s="1"/>
  <c r="B2278" i="13"/>
  <c r="A2278" i="13"/>
  <c r="E2277" i="13"/>
  <c r="D2277" i="13"/>
  <c r="C2277" i="13"/>
  <c r="F2277" i="13" s="1"/>
  <c r="G2277" i="13" s="1"/>
  <c r="I2277" i="13" s="1"/>
  <c r="B2277" i="13"/>
  <c r="A2277" i="13"/>
  <c r="E2276" i="13"/>
  <c r="D2276" i="13"/>
  <c r="C2276" i="13"/>
  <c r="F2276" i="13" s="1"/>
  <c r="G2276" i="13" s="1"/>
  <c r="J2276" i="13" s="1"/>
  <c r="B2276" i="13"/>
  <c r="A2276" i="13"/>
  <c r="E2275" i="13"/>
  <c r="D2275" i="13"/>
  <c r="C2275" i="13"/>
  <c r="F2275" i="13" s="1"/>
  <c r="G2275" i="13" s="1"/>
  <c r="H2275" i="13" s="1"/>
  <c r="B2275" i="13"/>
  <c r="A2275" i="13"/>
  <c r="E2274" i="13"/>
  <c r="D2274" i="13"/>
  <c r="C2274" i="13"/>
  <c r="F2274" i="13" s="1"/>
  <c r="G2274" i="13" s="1"/>
  <c r="I2274" i="13" s="1"/>
  <c r="B2274" i="13"/>
  <c r="A2274" i="13"/>
  <c r="E2273" i="13"/>
  <c r="D2273" i="13"/>
  <c r="C2273" i="13"/>
  <c r="F2273" i="13" s="1"/>
  <c r="G2273" i="13" s="1"/>
  <c r="B2273" i="13"/>
  <c r="A2273" i="13"/>
  <c r="E2272" i="13"/>
  <c r="D2272" i="13"/>
  <c r="C2272" i="13"/>
  <c r="F2272" i="13" s="1"/>
  <c r="G2272" i="13" s="1"/>
  <c r="B2272" i="13"/>
  <c r="A2272" i="13"/>
  <c r="E2271" i="13"/>
  <c r="D2271" i="13"/>
  <c r="C2271" i="13"/>
  <c r="F2271" i="13" s="1"/>
  <c r="G2271" i="13" s="1"/>
  <c r="J2271" i="13" s="1"/>
  <c r="B2271" i="13"/>
  <c r="A2271" i="13"/>
  <c r="E2270" i="13"/>
  <c r="D2270" i="13"/>
  <c r="C2270" i="13"/>
  <c r="F2270" i="13" s="1"/>
  <c r="G2270" i="13" s="1"/>
  <c r="B2270" i="13"/>
  <c r="A2270" i="13"/>
  <c r="E2269" i="13"/>
  <c r="D2269" i="13"/>
  <c r="C2269" i="13"/>
  <c r="F2269" i="13" s="1"/>
  <c r="G2269" i="13" s="1"/>
  <c r="B2269" i="13"/>
  <c r="A2269" i="13"/>
  <c r="E2268" i="13"/>
  <c r="D2268" i="13"/>
  <c r="C2268" i="13"/>
  <c r="F2268" i="13" s="1"/>
  <c r="G2268" i="13" s="1"/>
  <c r="H2268" i="13" s="1"/>
  <c r="B2268" i="13"/>
  <c r="A2268" i="13"/>
  <c r="E2267" i="13"/>
  <c r="D2267" i="13"/>
  <c r="C2267" i="13"/>
  <c r="F2267" i="13" s="1"/>
  <c r="G2267" i="13" s="1"/>
  <c r="B2267" i="13"/>
  <c r="A2267" i="13"/>
  <c r="E2266" i="13"/>
  <c r="D2266" i="13"/>
  <c r="C2266" i="13"/>
  <c r="F2266" i="13" s="1"/>
  <c r="G2266" i="13" s="1"/>
  <c r="J2266" i="13" s="1"/>
  <c r="B2266" i="13"/>
  <c r="A2266" i="13"/>
  <c r="J2265" i="13"/>
  <c r="E2265" i="13"/>
  <c r="D2265" i="13"/>
  <c r="C2265" i="13"/>
  <c r="F2265" i="13" s="1"/>
  <c r="G2265" i="13" s="1"/>
  <c r="B2265" i="13"/>
  <c r="A2265" i="13"/>
  <c r="E2264" i="13"/>
  <c r="D2264" i="13"/>
  <c r="C2264" i="13"/>
  <c r="F2264" i="13" s="1"/>
  <c r="G2264" i="13" s="1"/>
  <c r="H2264" i="13" s="1"/>
  <c r="B2264" i="13"/>
  <c r="A2264" i="13"/>
  <c r="E2263" i="13"/>
  <c r="D2263" i="13"/>
  <c r="C2263" i="13"/>
  <c r="F2263" i="13" s="1"/>
  <c r="G2263" i="13" s="1"/>
  <c r="B2263" i="13"/>
  <c r="A2263" i="13"/>
  <c r="F2262" i="13"/>
  <c r="G2262" i="13" s="1"/>
  <c r="H2262" i="13" s="1"/>
  <c r="E2262" i="13"/>
  <c r="D2262" i="13"/>
  <c r="C2262" i="13"/>
  <c r="B2262" i="13"/>
  <c r="A2262" i="13"/>
  <c r="E2261" i="13"/>
  <c r="D2261" i="13"/>
  <c r="C2261" i="13"/>
  <c r="F2261" i="13" s="1"/>
  <c r="G2261" i="13" s="1"/>
  <c r="B2261" i="13"/>
  <c r="A2261" i="13"/>
  <c r="I2260" i="13"/>
  <c r="E2260" i="13"/>
  <c r="D2260" i="13"/>
  <c r="C2260" i="13"/>
  <c r="F2260" i="13" s="1"/>
  <c r="G2260" i="13" s="1"/>
  <c r="H2260" i="13" s="1"/>
  <c r="B2260" i="13"/>
  <c r="A2260" i="13"/>
  <c r="E2259" i="13"/>
  <c r="D2259" i="13"/>
  <c r="C2259" i="13"/>
  <c r="F2259" i="13" s="1"/>
  <c r="G2259" i="13" s="1"/>
  <c r="B2259" i="13"/>
  <c r="A2259" i="13"/>
  <c r="F2258" i="13"/>
  <c r="G2258" i="13" s="1"/>
  <c r="E2258" i="13"/>
  <c r="D2258" i="13"/>
  <c r="C2258" i="13"/>
  <c r="B2258" i="13"/>
  <c r="A2258" i="13"/>
  <c r="E2257" i="13"/>
  <c r="D2257" i="13"/>
  <c r="C2257" i="13"/>
  <c r="F2257" i="13" s="1"/>
  <c r="G2257" i="13" s="1"/>
  <c r="B2257" i="13"/>
  <c r="A2257" i="13"/>
  <c r="E2256" i="13"/>
  <c r="D2256" i="13"/>
  <c r="C2256" i="13"/>
  <c r="F2256" i="13" s="1"/>
  <c r="G2256" i="13" s="1"/>
  <c r="I2256" i="13" s="1"/>
  <c r="B2256" i="13"/>
  <c r="A2256" i="13"/>
  <c r="E2255" i="13"/>
  <c r="D2255" i="13"/>
  <c r="C2255" i="13"/>
  <c r="F2255" i="13" s="1"/>
  <c r="G2255" i="13" s="1"/>
  <c r="B2255" i="13"/>
  <c r="A2255" i="13"/>
  <c r="E2254" i="13"/>
  <c r="D2254" i="13"/>
  <c r="C2254" i="13"/>
  <c r="F2254" i="13" s="1"/>
  <c r="G2254" i="13" s="1"/>
  <c r="B2254" i="13"/>
  <c r="A2254" i="13"/>
  <c r="E2253" i="13"/>
  <c r="D2253" i="13"/>
  <c r="C2253" i="13"/>
  <c r="F2253" i="13" s="1"/>
  <c r="G2253" i="13" s="1"/>
  <c r="B2253" i="13"/>
  <c r="A2253" i="13"/>
  <c r="E2252" i="13"/>
  <c r="D2252" i="13"/>
  <c r="C2252" i="13"/>
  <c r="F2252" i="13" s="1"/>
  <c r="G2252" i="13" s="1"/>
  <c r="B2252" i="13"/>
  <c r="A2252" i="13"/>
  <c r="E2251" i="13"/>
  <c r="D2251" i="13"/>
  <c r="C2251" i="13"/>
  <c r="F2251" i="13" s="1"/>
  <c r="G2251" i="13" s="1"/>
  <c r="B2251" i="13"/>
  <c r="A2251" i="13"/>
  <c r="E2250" i="13"/>
  <c r="D2250" i="13"/>
  <c r="C2250" i="13"/>
  <c r="F2250" i="13" s="1"/>
  <c r="G2250" i="13" s="1"/>
  <c r="I2250" i="13" s="1"/>
  <c r="B2250" i="13"/>
  <c r="A2250" i="13"/>
  <c r="E2249" i="13"/>
  <c r="D2249" i="13"/>
  <c r="C2249" i="13"/>
  <c r="F2249" i="13" s="1"/>
  <c r="G2249" i="13" s="1"/>
  <c r="B2249" i="13"/>
  <c r="A2249" i="13"/>
  <c r="E2248" i="13"/>
  <c r="D2248" i="13"/>
  <c r="C2248" i="13"/>
  <c r="F2248" i="13" s="1"/>
  <c r="G2248" i="13" s="1"/>
  <c r="B2248" i="13"/>
  <c r="A2248" i="13"/>
  <c r="E2247" i="13"/>
  <c r="D2247" i="13"/>
  <c r="C2247" i="13"/>
  <c r="F2247" i="13" s="1"/>
  <c r="G2247" i="13" s="1"/>
  <c r="B2247" i="13"/>
  <c r="A2247" i="13"/>
  <c r="E2246" i="13"/>
  <c r="D2246" i="13"/>
  <c r="C2246" i="13"/>
  <c r="F2246" i="13" s="1"/>
  <c r="G2246" i="13" s="1"/>
  <c r="B2246" i="13"/>
  <c r="A2246" i="13"/>
  <c r="E2245" i="13"/>
  <c r="D2245" i="13"/>
  <c r="C2245" i="13"/>
  <c r="F2245" i="13" s="1"/>
  <c r="G2245" i="13" s="1"/>
  <c r="B2245" i="13"/>
  <c r="A2245" i="13"/>
  <c r="G2244" i="13"/>
  <c r="E2244" i="13"/>
  <c r="D2244" i="13"/>
  <c r="C2244" i="13"/>
  <c r="F2244" i="13" s="1"/>
  <c r="B2244" i="13"/>
  <c r="A2244" i="13"/>
  <c r="E2243" i="13"/>
  <c r="D2243" i="13"/>
  <c r="C2243" i="13"/>
  <c r="F2243" i="13" s="1"/>
  <c r="G2243" i="13" s="1"/>
  <c r="H2243" i="13" s="1"/>
  <c r="B2243" i="13"/>
  <c r="A2243" i="13"/>
  <c r="H2242" i="13"/>
  <c r="E2242" i="13"/>
  <c r="D2242" i="13"/>
  <c r="C2242" i="13"/>
  <c r="F2242" i="13" s="1"/>
  <c r="G2242" i="13" s="1"/>
  <c r="I2242" i="13" s="1"/>
  <c r="B2242" i="13"/>
  <c r="A2242" i="13"/>
  <c r="E2241" i="13"/>
  <c r="D2241" i="13"/>
  <c r="C2241" i="13"/>
  <c r="F2241" i="13" s="1"/>
  <c r="G2241" i="13" s="1"/>
  <c r="J2241" i="13" s="1"/>
  <c r="B2241" i="13"/>
  <c r="A2241" i="13"/>
  <c r="E2240" i="13"/>
  <c r="D2240" i="13"/>
  <c r="C2240" i="13"/>
  <c r="F2240" i="13" s="1"/>
  <c r="G2240" i="13" s="1"/>
  <c r="I2240" i="13" s="1"/>
  <c r="B2240" i="13"/>
  <c r="A2240" i="13"/>
  <c r="E2239" i="13"/>
  <c r="D2239" i="13"/>
  <c r="C2239" i="13"/>
  <c r="F2239" i="13" s="1"/>
  <c r="G2239" i="13" s="1"/>
  <c r="J2239" i="13" s="1"/>
  <c r="B2239" i="13"/>
  <c r="A2239" i="13"/>
  <c r="E2238" i="13"/>
  <c r="D2238" i="13"/>
  <c r="C2238" i="13"/>
  <c r="F2238" i="13" s="1"/>
  <c r="G2238" i="13" s="1"/>
  <c r="B2238" i="13"/>
  <c r="A2238" i="13"/>
  <c r="E2237" i="13"/>
  <c r="D2237" i="13"/>
  <c r="C2237" i="13"/>
  <c r="F2237" i="13" s="1"/>
  <c r="G2237" i="13" s="1"/>
  <c r="J2237" i="13" s="1"/>
  <c r="B2237" i="13"/>
  <c r="A2237" i="13"/>
  <c r="E2236" i="13"/>
  <c r="D2236" i="13"/>
  <c r="C2236" i="13"/>
  <c r="F2236" i="13" s="1"/>
  <c r="G2236" i="13" s="1"/>
  <c r="B2236" i="13"/>
  <c r="A2236" i="13"/>
  <c r="E2235" i="13"/>
  <c r="D2235" i="13"/>
  <c r="C2235" i="13"/>
  <c r="F2235" i="13" s="1"/>
  <c r="G2235" i="13" s="1"/>
  <c r="H2235" i="13" s="1"/>
  <c r="B2235" i="13"/>
  <c r="A2235" i="13"/>
  <c r="E2234" i="13"/>
  <c r="D2234" i="13"/>
  <c r="C2234" i="13"/>
  <c r="F2234" i="13" s="1"/>
  <c r="G2234" i="13" s="1"/>
  <c r="B2234" i="13"/>
  <c r="A2234" i="13"/>
  <c r="F2233" i="13"/>
  <c r="G2233" i="13" s="1"/>
  <c r="J2233" i="13" s="1"/>
  <c r="E2233" i="13"/>
  <c r="D2233" i="13"/>
  <c r="C2233" i="13"/>
  <c r="B2233" i="13"/>
  <c r="A2233" i="13"/>
  <c r="E2232" i="13"/>
  <c r="D2232" i="13"/>
  <c r="C2232" i="13"/>
  <c r="F2232" i="13" s="1"/>
  <c r="G2232" i="13" s="1"/>
  <c r="B2232" i="13"/>
  <c r="A2232" i="13"/>
  <c r="E2231" i="13"/>
  <c r="D2231" i="13"/>
  <c r="C2231" i="13"/>
  <c r="F2231" i="13" s="1"/>
  <c r="G2231" i="13" s="1"/>
  <c r="J2231" i="13" s="1"/>
  <c r="B2231" i="13"/>
  <c r="A2231" i="13"/>
  <c r="E2230" i="13"/>
  <c r="D2230" i="13"/>
  <c r="C2230" i="13"/>
  <c r="F2230" i="13" s="1"/>
  <c r="G2230" i="13" s="1"/>
  <c r="B2230" i="13"/>
  <c r="A2230" i="13"/>
  <c r="E2229" i="13"/>
  <c r="D2229" i="13"/>
  <c r="C2229" i="13"/>
  <c r="F2229" i="13" s="1"/>
  <c r="G2229" i="13" s="1"/>
  <c r="B2229" i="13"/>
  <c r="A2229" i="13"/>
  <c r="E2228" i="13"/>
  <c r="D2228" i="13"/>
  <c r="C2228" i="13"/>
  <c r="F2228" i="13" s="1"/>
  <c r="G2228" i="13" s="1"/>
  <c r="B2228" i="13"/>
  <c r="A2228" i="13"/>
  <c r="E2227" i="13"/>
  <c r="D2227" i="13"/>
  <c r="C2227" i="13"/>
  <c r="F2227" i="13" s="1"/>
  <c r="G2227" i="13" s="1"/>
  <c r="B2227" i="13"/>
  <c r="A2227" i="13"/>
  <c r="E2226" i="13"/>
  <c r="D2226" i="13"/>
  <c r="C2226" i="13"/>
  <c r="F2226" i="13" s="1"/>
  <c r="G2226" i="13" s="1"/>
  <c r="B2226" i="13"/>
  <c r="A2226" i="13"/>
  <c r="E2225" i="13"/>
  <c r="D2225" i="13"/>
  <c r="C2225" i="13"/>
  <c r="F2225" i="13" s="1"/>
  <c r="G2225" i="13" s="1"/>
  <c r="I2225" i="13" s="1"/>
  <c r="B2225" i="13"/>
  <c r="A2225" i="13"/>
  <c r="E2224" i="13"/>
  <c r="D2224" i="13"/>
  <c r="C2224" i="13"/>
  <c r="F2224" i="13" s="1"/>
  <c r="G2224" i="13" s="1"/>
  <c r="B2224" i="13"/>
  <c r="A2224" i="13"/>
  <c r="E2223" i="13"/>
  <c r="D2223" i="13"/>
  <c r="C2223" i="13"/>
  <c r="F2223" i="13" s="1"/>
  <c r="G2223" i="13" s="1"/>
  <c r="B2223" i="13"/>
  <c r="A2223" i="13"/>
  <c r="E2222" i="13"/>
  <c r="D2222" i="13"/>
  <c r="C2222" i="13"/>
  <c r="F2222" i="13" s="1"/>
  <c r="G2222" i="13" s="1"/>
  <c r="B2222" i="13"/>
  <c r="A2222" i="13"/>
  <c r="J2221" i="13"/>
  <c r="E2221" i="13"/>
  <c r="D2221" i="13"/>
  <c r="C2221" i="13"/>
  <c r="F2221" i="13" s="1"/>
  <c r="G2221" i="13" s="1"/>
  <c r="H2221" i="13" s="1"/>
  <c r="B2221" i="13"/>
  <c r="A2221" i="13"/>
  <c r="E2220" i="13"/>
  <c r="D2220" i="13"/>
  <c r="C2220" i="13"/>
  <c r="F2220" i="13" s="1"/>
  <c r="G2220" i="13" s="1"/>
  <c r="J2220" i="13" s="1"/>
  <c r="B2220" i="13"/>
  <c r="A2220" i="13"/>
  <c r="E2219" i="13"/>
  <c r="D2219" i="13"/>
  <c r="C2219" i="13"/>
  <c r="F2219" i="13" s="1"/>
  <c r="G2219" i="13" s="1"/>
  <c r="J2219" i="13" s="1"/>
  <c r="B2219" i="13"/>
  <c r="A2219" i="13"/>
  <c r="E2218" i="13"/>
  <c r="D2218" i="13"/>
  <c r="C2218" i="13"/>
  <c r="F2218" i="13" s="1"/>
  <c r="G2218" i="13" s="1"/>
  <c r="B2218" i="13"/>
  <c r="A2218" i="13"/>
  <c r="E2217" i="13"/>
  <c r="D2217" i="13"/>
  <c r="C2217" i="13"/>
  <c r="F2217" i="13" s="1"/>
  <c r="G2217" i="13" s="1"/>
  <c r="B2217" i="13"/>
  <c r="A2217" i="13"/>
  <c r="E2216" i="13"/>
  <c r="D2216" i="13"/>
  <c r="C2216" i="13"/>
  <c r="F2216" i="13" s="1"/>
  <c r="G2216" i="13" s="1"/>
  <c r="H2216" i="13" s="1"/>
  <c r="B2216" i="13"/>
  <c r="A2216" i="13"/>
  <c r="E2215" i="13"/>
  <c r="D2215" i="13"/>
  <c r="C2215" i="13"/>
  <c r="F2215" i="13" s="1"/>
  <c r="G2215" i="13" s="1"/>
  <c r="I2215" i="13" s="1"/>
  <c r="B2215" i="13"/>
  <c r="A2215" i="13"/>
  <c r="E2214" i="13"/>
  <c r="D2214" i="13"/>
  <c r="C2214" i="13"/>
  <c r="F2214" i="13" s="1"/>
  <c r="G2214" i="13" s="1"/>
  <c r="H2214" i="13" s="1"/>
  <c r="B2214" i="13"/>
  <c r="A2214" i="13"/>
  <c r="F2213" i="13"/>
  <c r="G2213" i="13" s="1"/>
  <c r="E2213" i="13"/>
  <c r="D2213" i="13"/>
  <c r="C2213" i="13"/>
  <c r="B2213" i="13"/>
  <c r="A2213" i="13"/>
  <c r="E2212" i="13"/>
  <c r="D2212" i="13"/>
  <c r="C2212" i="13"/>
  <c r="F2212" i="13" s="1"/>
  <c r="G2212" i="13" s="1"/>
  <c r="B2212" i="13"/>
  <c r="A2212" i="13"/>
  <c r="E2211" i="13"/>
  <c r="D2211" i="13"/>
  <c r="C2211" i="13"/>
  <c r="F2211" i="13" s="1"/>
  <c r="G2211" i="13" s="1"/>
  <c r="I2211" i="13" s="1"/>
  <c r="B2211" i="13"/>
  <c r="A2211" i="13"/>
  <c r="E2210" i="13"/>
  <c r="D2210" i="13"/>
  <c r="C2210" i="13"/>
  <c r="F2210" i="13" s="1"/>
  <c r="G2210" i="13" s="1"/>
  <c r="I2210" i="13" s="1"/>
  <c r="B2210" i="13"/>
  <c r="A2210" i="13"/>
  <c r="E2209" i="13"/>
  <c r="D2209" i="13"/>
  <c r="C2209" i="13"/>
  <c r="F2209" i="13" s="1"/>
  <c r="G2209" i="13" s="1"/>
  <c r="B2209" i="13"/>
  <c r="A2209" i="13"/>
  <c r="F2208" i="13"/>
  <c r="G2208" i="13" s="1"/>
  <c r="E2208" i="13"/>
  <c r="D2208" i="13"/>
  <c r="C2208" i="13"/>
  <c r="B2208" i="13"/>
  <c r="A2208" i="13"/>
  <c r="H2207" i="13"/>
  <c r="E2207" i="13"/>
  <c r="D2207" i="13"/>
  <c r="C2207" i="13"/>
  <c r="F2207" i="13" s="1"/>
  <c r="G2207" i="13" s="1"/>
  <c r="I2207" i="13" s="1"/>
  <c r="B2207" i="13"/>
  <c r="A2207" i="13"/>
  <c r="E2206" i="13"/>
  <c r="D2206" i="13"/>
  <c r="C2206" i="13"/>
  <c r="F2206" i="13" s="1"/>
  <c r="G2206" i="13" s="1"/>
  <c r="J2206" i="13" s="1"/>
  <c r="B2206" i="13"/>
  <c r="A2206" i="13"/>
  <c r="E2205" i="13"/>
  <c r="D2205" i="13"/>
  <c r="C2205" i="13"/>
  <c r="F2205" i="13" s="1"/>
  <c r="G2205" i="13" s="1"/>
  <c r="I2205" i="13" s="1"/>
  <c r="B2205" i="13"/>
  <c r="A2205" i="13"/>
  <c r="J2204" i="13"/>
  <c r="E2204" i="13"/>
  <c r="D2204" i="13"/>
  <c r="C2204" i="13"/>
  <c r="F2204" i="13" s="1"/>
  <c r="G2204" i="13" s="1"/>
  <c r="B2204" i="13"/>
  <c r="A2204" i="13"/>
  <c r="E2203" i="13"/>
  <c r="D2203" i="13"/>
  <c r="C2203" i="13"/>
  <c r="F2203" i="13" s="1"/>
  <c r="G2203" i="13" s="1"/>
  <c r="B2203" i="13"/>
  <c r="A2203" i="13"/>
  <c r="E2202" i="13"/>
  <c r="D2202" i="13"/>
  <c r="C2202" i="13"/>
  <c r="F2202" i="13" s="1"/>
  <c r="G2202" i="13" s="1"/>
  <c r="B2202" i="13"/>
  <c r="A2202" i="13"/>
  <c r="F2201" i="13"/>
  <c r="G2201" i="13" s="1"/>
  <c r="H2201" i="13" s="1"/>
  <c r="E2201" i="13"/>
  <c r="D2201" i="13"/>
  <c r="C2201" i="13"/>
  <c r="B2201" i="13"/>
  <c r="A2201" i="13"/>
  <c r="E2200" i="13"/>
  <c r="D2200" i="13"/>
  <c r="C2200" i="13"/>
  <c r="F2200" i="13" s="1"/>
  <c r="G2200" i="13" s="1"/>
  <c r="B2200" i="13"/>
  <c r="A2200" i="13"/>
  <c r="E2199" i="13"/>
  <c r="D2199" i="13"/>
  <c r="C2199" i="13"/>
  <c r="F2199" i="13" s="1"/>
  <c r="G2199" i="13" s="1"/>
  <c r="B2199" i="13"/>
  <c r="A2199" i="13"/>
  <c r="E2198" i="13"/>
  <c r="D2198" i="13"/>
  <c r="C2198" i="13"/>
  <c r="F2198" i="13" s="1"/>
  <c r="G2198" i="13" s="1"/>
  <c r="B2198" i="13"/>
  <c r="A2198" i="13"/>
  <c r="E2197" i="13"/>
  <c r="D2197" i="13"/>
  <c r="C2197" i="13"/>
  <c r="F2197" i="13" s="1"/>
  <c r="G2197" i="13" s="1"/>
  <c r="B2197" i="13"/>
  <c r="A2197" i="13"/>
  <c r="I2196" i="13"/>
  <c r="E2196" i="13"/>
  <c r="D2196" i="13"/>
  <c r="C2196" i="13"/>
  <c r="F2196" i="13" s="1"/>
  <c r="G2196" i="13" s="1"/>
  <c r="H2196" i="13" s="1"/>
  <c r="B2196" i="13"/>
  <c r="A2196" i="13"/>
  <c r="E2195" i="13"/>
  <c r="D2195" i="13"/>
  <c r="C2195" i="13"/>
  <c r="F2195" i="13" s="1"/>
  <c r="G2195" i="13" s="1"/>
  <c r="B2195" i="13"/>
  <c r="A2195" i="13"/>
  <c r="E2194" i="13"/>
  <c r="D2194" i="13"/>
  <c r="C2194" i="13"/>
  <c r="F2194" i="13" s="1"/>
  <c r="G2194" i="13" s="1"/>
  <c r="I2194" i="13" s="1"/>
  <c r="B2194" i="13"/>
  <c r="A2194" i="13"/>
  <c r="E2193" i="13"/>
  <c r="D2193" i="13"/>
  <c r="C2193" i="13"/>
  <c r="F2193" i="13" s="1"/>
  <c r="G2193" i="13" s="1"/>
  <c r="B2193" i="13"/>
  <c r="A2193" i="13"/>
  <c r="E2192" i="13"/>
  <c r="D2192" i="13"/>
  <c r="C2192" i="13"/>
  <c r="F2192" i="13" s="1"/>
  <c r="G2192" i="13" s="1"/>
  <c r="B2192" i="13"/>
  <c r="A2192" i="13"/>
  <c r="E2191" i="13"/>
  <c r="D2191" i="13"/>
  <c r="C2191" i="13"/>
  <c r="F2191" i="13" s="1"/>
  <c r="G2191" i="13" s="1"/>
  <c r="B2191" i="13"/>
  <c r="A2191" i="13"/>
  <c r="E2190" i="13"/>
  <c r="D2190" i="13"/>
  <c r="C2190" i="13"/>
  <c r="F2190" i="13" s="1"/>
  <c r="G2190" i="13" s="1"/>
  <c r="I2190" i="13" s="1"/>
  <c r="B2190" i="13"/>
  <c r="A2190" i="13"/>
  <c r="E2189" i="13"/>
  <c r="D2189" i="13"/>
  <c r="C2189" i="13"/>
  <c r="F2189" i="13" s="1"/>
  <c r="G2189" i="13" s="1"/>
  <c r="H2189" i="13" s="1"/>
  <c r="B2189" i="13"/>
  <c r="A2189" i="13"/>
  <c r="E2188" i="13"/>
  <c r="D2188" i="13"/>
  <c r="C2188" i="13"/>
  <c r="F2188" i="13" s="1"/>
  <c r="G2188" i="13" s="1"/>
  <c r="B2188" i="13"/>
  <c r="A2188" i="13"/>
  <c r="E2187" i="13"/>
  <c r="D2187" i="13"/>
  <c r="C2187" i="13"/>
  <c r="F2187" i="13" s="1"/>
  <c r="G2187" i="13" s="1"/>
  <c r="B2187" i="13"/>
  <c r="A2187" i="13"/>
  <c r="E2186" i="13"/>
  <c r="D2186" i="13"/>
  <c r="C2186" i="13"/>
  <c r="F2186" i="13" s="1"/>
  <c r="G2186" i="13" s="1"/>
  <c r="B2186" i="13"/>
  <c r="A2186" i="13"/>
  <c r="E2185" i="13"/>
  <c r="D2185" i="13"/>
  <c r="C2185" i="13"/>
  <c r="F2185" i="13" s="1"/>
  <c r="G2185" i="13" s="1"/>
  <c r="B2185" i="13"/>
  <c r="A2185" i="13"/>
  <c r="E2184" i="13"/>
  <c r="D2184" i="13"/>
  <c r="C2184" i="13"/>
  <c r="F2184" i="13" s="1"/>
  <c r="G2184" i="13" s="1"/>
  <c r="B2184" i="13"/>
  <c r="A2184" i="13"/>
  <c r="E2183" i="13"/>
  <c r="D2183" i="13"/>
  <c r="C2183" i="13"/>
  <c r="F2183" i="13" s="1"/>
  <c r="G2183" i="13" s="1"/>
  <c r="B2183" i="13"/>
  <c r="A2183" i="13"/>
  <c r="E2182" i="13"/>
  <c r="D2182" i="13"/>
  <c r="C2182" i="13"/>
  <c r="F2182" i="13" s="1"/>
  <c r="G2182" i="13" s="1"/>
  <c r="B2182" i="13"/>
  <c r="A2182" i="13"/>
  <c r="E2181" i="13"/>
  <c r="D2181" i="13"/>
  <c r="C2181" i="13"/>
  <c r="F2181" i="13" s="1"/>
  <c r="G2181" i="13" s="1"/>
  <c r="B2181" i="13"/>
  <c r="A2181" i="13"/>
  <c r="E2180" i="13"/>
  <c r="D2180" i="13"/>
  <c r="C2180" i="13"/>
  <c r="F2180" i="13" s="1"/>
  <c r="G2180" i="13" s="1"/>
  <c r="B2180" i="13"/>
  <c r="A2180" i="13"/>
  <c r="E2179" i="13"/>
  <c r="D2179" i="13"/>
  <c r="C2179" i="13"/>
  <c r="F2179" i="13" s="1"/>
  <c r="G2179" i="13" s="1"/>
  <c r="B2179" i="13"/>
  <c r="A2179" i="13"/>
  <c r="E2178" i="13"/>
  <c r="D2178" i="13"/>
  <c r="C2178" i="13"/>
  <c r="F2178" i="13" s="1"/>
  <c r="G2178" i="13" s="1"/>
  <c r="B2178" i="13"/>
  <c r="A2178" i="13"/>
  <c r="F2177" i="13"/>
  <c r="G2177" i="13" s="1"/>
  <c r="J2177" i="13" s="1"/>
  <c r="E2177" i="13"/>
  <c r="D2177" i="13"/>
  <c r="C2177" i="13"/>
  <c r="B2177" i="13"/>
  <c r="A2177" i="13"/>
  <c r="E2176" i="13"/>
  <c r="D2176" i="13"/>
  <c r="C2176" i="13"/>
  <c r="F2176" i="13" s="1"/>
  <c r="G2176" i="13" s="1"/>
  <c r="B2176" i="13"/>
  <c r="A2176" i="13"/>
  <c r="E2175" i="13"/>
  <c r="D2175" i="13"/>
  <c r="C2175" i="13"/>
  <c r="F2175" i="13" s="1"/>
  <c r="G2175" i="13" s="1"/>
  <c r="I2175" i="13" s="1"/>
  <c r="B2175" i="13"/>
  <c r="A2175" i="13"/>
  <c r="E2174" i="13"/>
  <c r="D2174" i="13"/>
  <c r="C2174" i="13"/>
  <c r="F2174" i="13" s="1"/>
  <c r="G2174" i="13" s="1"/>
  <c r="B2174" i="13"/>
  <c r="A2174" i="13"/>
  <c r="E2173" i="13"/>
  <c r="D2173" i="13"/>
  <c r="C2173" i="13"/>
  <c r="F2173" i="13" s="1"/>
  <c r="G2173" i="13" s="1"/>
  <c r="B2173" i="13"/>
  <c r="A2173" i="13"/>
  <c r="E2172" i="13"/>
  <c r="D2172" i="13"/>
  <c r="C2172" i="13"/>
  <c r="F2172" i="13" s="1"/>
  <c r="G2172" i="13" s="1"/>
  <c r="B2172" i="13"/>
  <c r="A2172" i="13"/>
  <c r="E2171" i="13"/>
  <c r="D2171" i="13"/>
  <c r="C2171" i="13"/>
  <c r="F2171" i="13" s="1"/>
  <c r="G2171" i="13" s="1"/>
  <c r="B2171" i="13"/>
  <c r="A2171" i="13"/>
  <c r="E2170" i="13"/>
  <c r="D2170" i="13"/>
  <c r="C2170" i="13"/>
  <c r="F2170" i="13" s="1"/>
  <c r="G2170" i="13" s="1"/>
  <c r="B2170" i="13"/>
  <c r="A2170" i="13"/>
  <c r="E2169" i="13"/>
  <c r="D2169" i="13"/>
  <c r="C2169" i="13"/>
  <c r="F2169" i="13" s="1"/>
  <c r="G2169" i="13" s="1"/>
  <c r="B2169" i="13"/>
  <c r="A2169" i="13"/>
  <c r="E2168" i="13"/>
  <c r="D2168" i="13"/>
  <c r="C2168" i="13"/>
  <c r="F2168" i="13" s="1"/>
  <c r="G2168" i="13" s="1"/>
  <c r="B2168" i="13"/>
  <c r="A2168" i="13"/>
  <c r="E2167" i="13"/>
  <c r="D2167" i="13"/>
  <c r="C2167" i="13"/>
  <c r="F2167" i="13" s="1"/>
  <c r="G2167" i="13" s="1"/>
  <c r="H2167" i="13" s="1"/>
  <c r="B2167" i="13"/>
  <c r="A2167" i="13"/>
  <c r="F2166" i="13"/>
  <c r="G2166" i="13" s="1"/>
  <c r="J2166" i="13" s="1"/>
  <c r="E2166" i="13"/>
  <c r="D2166" i="13"/>
  <c r="C2166" i="13"/>
  <c r="B2166" i="13"/>
  <c r="A2166" i="13"/>
  <c r="E2165" i="13"/>
  <c r="D2165" i="13"/>
  <c r="C2165" i="13"/>
  <c r="F2165" i="13" s="1"/>
  <c r="G2165" i="13" s="1"/>
  <c r="B2165" i="13"/>
  <c r="A2165" i="13"/>
  <c r="E2164" i="13"/>
  <c r="D2164" i="13"/>
  <c r="C2164" i="13"/>
  <c r="F2164" i="13" s="1"/>
  <c r="G2164" i="13" s="1"/>
  <c r="B2164" i="13"/>
  <c r="A2164" i="13"/>
  <c r="E2163" i="13"/>
  <c r="D2163" i="13"/>
  <c r="C2163" i="13"/>
  <c r="F2163" i="13" s="1"/>
  <c r="G2163" i="13" s="1"/>
  <c r="B2163" i="13"/>
  <c r="A2163" i="13"/>
  <c r="E2162" i="13"/>
  <c r="D2162" i="13"/>
  <c r="C2162" i="13"/>
  <c r="F2162" i="13" s="1"/>
  <c r="G2162" i="13" s="1"/>
  <c r="B2162" i="13"/>
  <c r="A2162" i="13"/>
  <c r="E2161" i="13"/>
  <c r="D2161" i="13"/>
  <c r="C2161" i="13"/>
  <c r="F2161" i="13" s="1"/>
  <c r="G2161" i="13" s="1"/>
  <c r="H2161" i="13" s="1"/>
  <c r="B2161" i="13"/>
  <c r="A2161" i="13"/>
  <c r="H2160" i="13"/>
  <c r="E2160" i="13"/>
  <c r="D2160" i="13"/>
  <c r="C2160" i="13"/>
  <c r="F2160" i="13" s="1"/>
  <c r="G2160" i="13" s="1"/>
  <c r="B2160" i="13"/>
  <c r="A2160" i="13"/>
  <c r="E2159" i="13"/>
  <c r="D2159" i="13"/>
  <c r="C2159" i="13"/>
  <c r="F2159" i="13" s="1"/>
  <c r="G2159" i="13" s="1"/>
  <c r="B2159" i="13"/>
  <c r="A2159" i="13"/>
  <c r="E2158" i="13"/>
  <c r="D2158" i="13"/>
  <c r="C2158" i="13"/>
  <c r="F2158" i="13" s="1"/>
  <c r="G2158" i="13" s="1"/>
  <c r="B2158" i="13"/>
  <c r="A2158" i="13"/>
  <c r="E2157" i="13"/>
  <c r="D2157" i="13"/>
  <c r="C2157" i="13"/>
  <c r="F2157" i="13" s="1"/>
  <c r="G2157" i="13" s="1"/>
  <c r="J2157" i="13" s="1"/>
  <c r="B2157" i="13"/>
  <c r="A2157" i="13"/>
  <c r="G2156" i="13"/>
  <c r="J2156" i="13" s="1"/>
  <c r="E2156" i="13"/>
  <c r="D2156" i="13"/>
  <c r="C2156" i="13"/>
  <c r="F2156" i="13" s="1"/>
  <c r="B2156" i="13"/>
  <c r="A2156" i="13"/>
  <c r="E2155" i="13"/>
  <c r="D2155" i="13"/>
  <c r="C2155" i="13"/>
  <c r="F2155" i="13" s="1"/>
  <c r="G2155" i="13" s="1"/>
  <c r="B2155" i="13"/>
  <c r="A2155" i="13"/>
  <c r="E2154" i="13"/>
  <c r="D2154" i="13"/>
  <c r="C2154" i="13"/>
  <c r="F2154" i="13" s="1"/>
  <c r="G2154" i="13" s="1"/>
  <c r="J2154" i="13" s="1"/>
  <c r="B2154" i="13"/>
  <c r="A2154" i="13"/>
  <c r="E2153" i="13"/>
  <c r="D2153" i="13"/>
  <c r="C2153" i="13"/>
  <c r="F2153" i="13" s="1"/>
  <c r="G2153" i="13" s="1"/>
  <c r="B2153" i="13"/>
  <c r="A2153" i="13"/>
  <c r="E2152" i="13"/>
  <c r="D2152" i="13"/>
  <c r="C2152" i="13"/>
  <c r="F2152" i="13" s="1"/>
  <c r="G2152" i="13" s="1"/>
  <c r="B2152" i="13"/>
  <c r="A2152" i="13"/>
  <c r="E2151" i="13"/>
  <c r="D2151" i="13"/>
  <c r="C2151" i="13"/>
  <c r="F2151" i="13" s="1"/>
  <c r="G2151" i="13" s="1"/>
  <c r="B2151" i="13"/>
  <c r="A2151" i="13"/>
  <c r="E2150" i="13"/>
  <c r="D2150" i="13"/>
  <c r="C2150" i="13"/>
  <c r="F2150" i="13" s="1"/>
  <c r="G2150" i="13" s="1"/>
  <c r="B2150" i="13"/>
  <c r="A2150" i="13"/>
  <c r="E2149" i="13"/>
  <c r="D2149" i="13"/>
  <c r="C2149" i="13"/>
  <c r="F2149" i="13" s="1"/>
  <c r="G2149" i="13" s="1"/>
  <c r="B2149" i="13"/>
  <c r="A2149" i="13"/>
  <c r="E2148" i="13"/>
  <c r="D2148" i="13"/>
  <c r="C2148" i="13"/>
  <c r="F2148" i="13" s="1"/>
  <c r="G2148" i="13" s="1"/>
  <c r="B2148" i="13"/>
  <c r="A2148" i="13"/>
  <c r="E2147" i="13"/>
  <c r="D2147" i="13"/>
  <c r="C2147" i="13"/>
  <c r="F2147" i="13" s="1"/>
  <c r="G2147" i="13" s="1"/>
  <c r="B2147" i="13"/>
  <c r="A2147" i="13"/>
  <c r="E2146" i="13"/>
  <c r="D2146" i="13"/>
  <c r="C2146" i="13"/>
  <c r="F2146" i="13" s="1"/>
  <c r="G2146" i="13" s="1"/>
  <c r="B2146" i="13"/>
  <c r="A2146" i="13"/>
  <c r="H2145" i="13"/>
  <c r="E2145" i="13"/>
  <c r="D2145" i="13"/>
  <c r="C2145" i="13"/>
  <c r="F2145" i="13" s="1"/>
  <c r="G2145" i="13" s="1"/>
  <c r="B2145" i="13"/>
  <c r="A2145" i="13"/>
  <c r="E2144" i="13"/>
  <c r="D2144" i="13"/>
  <c r="C2144" i="13"/>
  <c r="F2144" i="13" s="1"/>
  <c r="G2144" i="13" s="1"/>
  <c r="I2144" i="13" s="1"/>
  <c r="B2144" i="13"/>
  <c r="A2144" i="13"/>
  <c r="E2143" i="13"/>
  <c r="D2143" i="13"/>
  <c r="C2143" i="13"/>
  <c r="F2143" i="13" s="1"/>
  <c r="G2143" i="13" s="1"/>
  <c r="B2143" i="13"/>
  <c r="A2143" i="13"/>
  <c r="E2142" i="13"/>
  <c r="D2142" i="13"/>
  <c r="C2142" i="13"/>
  <c r="F2142" i="13" s="1"/>
  <c r="G2142" i="13" s="1"/>
  <c r="B2142" i="13"/>
  <c r="A2142" i="13"/>
  <c r="E2141" i="13"/>
  <c r="D2141" i="13"/>
  <c r="C2141" i="13"/>
  <c r="F2141" i="13" s="1"/>
  <c r="G2141" i="13" s="1"/>
  <c r="J2141" i="13" s="1"/>
  <c r="B2141" i="13"/>
  <c r="A2141" i="13"/>
  <c r="E2140" i="13"/>
  <c r="D2140" i="13"/>
  <c r="C2140" i="13"/>
  <c r="F2140" i="13" s="1"/>
  <c r="G2140" i="13" s="1"/>
  <c r="I2140" i="13" s="1"/>
  <c r="B2140" i="13"/>
  <c r="A2140" i="13"/>
  <c r="E2139" i="13"/>
  <c r="D2139" i="13"/>
  <c r="C2139" i="13"/>
  <c r="F2139" i="13" s="1"/>
  <c r="G2139" i="13" s="1"/>
  <c r="J2139" i="13" s="1"/>
  <c r="B2139" i="13"/>
  <c r="A2139" i="13"/>
  <c r="E2138" i="13"/>
  <c r="D2138" i="13"/>
  <c r="C2138" i="13"/>
  <c r="F2138" i="13" s="1"/>
  <c r="G2138" i="13" s="1"/>
  <c r="B2138" i="13"/>
  <c r="A2138" i="13"/>
  <c r="E2137" i="13"/>
  <c r="D2137" i="13"/>
  <c r="C2137" i="13"/>
  <c r="F2137" i="13" s="1"/>
  <c r="G2137" i="13" s="1"/>
  <c r="B2137" i="13"/>
  <c r="A2137" i="13"/>
  <c r="E2136" i="13"/>
  <c r="D2136" i="13"/>
  <c r="C2136" i="13"/>
  <c r="F2136" i="13" s="1"/>
  <c r="G2136" i="13" s="1"/>
  <c r="J2136" i="13" s="1"/>
  <c r="B2136" i="13"/>
  <c r="A2136" i="13"/>
  <c r="I2135" i="13"/>
  <c r="E2135" i="13"/>
  <c r="D2135" i="13"/>
  <c r="C2135" i="13"/>
  <c r="F2135" i="13" s="1"/>
  <c r="G2135" i="13" s="1"/>
  <c r="B2135" i="13"/>
  <c r="A2135" i="13"/>
  <c r="E2134" i="13"/>
  <c r="D2134" i="13"/>
  <c r="C2134" i="13"/>
  <c r="F2134" i="13" s="1"/>
  <c r="G2134" i="13" s="1"/>
  <c r="J2134" i="13" s="1"/>
  <c r="B2134" i="13"/>
  <c r="A2134" i="13"/>
  <c r="E2133" i="13"/>
  <c r="D2133" i="13"/>
  <c r="C2133" i="13"/>
  <c r="F2133" i="13" s="1"/>
  <c r="G2133" i="13" s="1"/>
  <c r="B2133" i="13"/>
  <c r="A2133" i="13"/>
  <c r="E2132" i="13"/>
  <c r="D2132" i="13"/>
  <c r="C2132" i="13"/>
  <c r="F2132" i="13" s="1"/>
  <c r="G2132" i="13" s="1"/>
  <c r="J2132" i="13" s="1"/>
  <c r="B2132" i="13"/>
  <c r="A2132" i="13"/>
  <c r="E2131" i="13"/>
  <c r="D2131" i="13"/>
  <c r="C2131" i="13"/>
  <c r="F2131" i="13" s="1"/>
  <c r="G2131" i="13" s="1"/>
  <c r="J2131" i="13" s="1"/>
  <c r="B2131" i="13"/>
  <c r="A2131" i="13"/>
  <c r="E2130" i="13"/>
  <c r="D2130" i="13"/>
  <c r="C2130" i="13"/>
  <c r="F2130" i="13" s="1"/>
  <c r="G2130" i="13" s="1"/>
  <c r="B2130" i="13"/>
  <c r="A2130" i="13"/>
  <c r="E2129" i="13"/>
  <c r="D2129" i="13"/>
  <c r="C2129" i="13"/>
  <c r="F2129" i="13" s="1"/>
  <c r="G2129" i="13" s="1"/>
  <c r="J2129" i="13" s="1"/>
  <c r="B2129" i="13"/>
  <c r="A2129" i="13"/>
  <c r="E2128" i="13"/>
  <c r="D2128" i="13"/>
  <c r="C2128" i="13"/>
  <c r="F2128" i="13" s="1"/>
  <c r="G2128" i="13" s="1"/>
  <c r="B2128" i="13"/>
  <c r="A2128" i="13"/>
  <c r="E2127" i="13"/>
  <c r="D2127" i="13"/>
  <c r="C2127" i="13"/>
  <c r="F2127" i="13" s="1"/>
  <c r="G2127" i="13" s="1"/>
  <c r="B2127" i="13"/>
  <c r="A2127" i="13"/>
  <c r="E2126" i="13"/>
  <c r="D2126" i="13"/>
  <c r="C2126" i="13"/>
  <c r="F2126" i="13" s="1"/>
  <c r="G2126" i="13" s="1"/>
  <c r="H2126" i="13" s="1"/>
  <c r="B2126" i="13"/>
  <c r="A2126" i="13"/>
  <c r="F2125" i="13"/>
  <c r="G2125" i="13" s="1"/>
  <c r="E2125" i="13"/>
  <c r="D2125" i="13"/>
  <c r="C2125" i="13"/>
  <c r="B2125" i="13"/>
  <c r="A2125" i="13"/>
  <c r="E2124" i="13"/>
  <c r="D2124" i="13"/>
  <c r="C2124" i="13"/>
  <c r="F2124" i="13" s="1"/>
  <c r="G2124" i="13" s="1"/>
  <c r="B2124" i="13"/>
  <c r="A2124" i="13"/>
  <c r="E2123" i="13"/>
  <c r="D2123" i="13"/>
  <c r="C2123" i="13"/>
  <c r="F2123" i="13" s="1"/>
  <c r="G2123" i="13" s="1"/>
  <c r="B2123" i="13"/>
  <c r="A2123" i="13"/>
  <c r="G2122" i="13"/>
  <c r="J2122" i="13" s="1"/>
  <c r="E2122" i="13"/>
  <c r="D2122" i="13"/>
  <c r="C2122" i="13"/>
  <c r="F2122" i="13" s="1"/>
  <c r="B2122" i="13"/>
  <c r="A2122" i="13"/>
  <c r="E2121" i="13"/>
  <c r="D2121" i="13"/>
  <c r="C2121" i="13"/>
  <c r="F2121" i="13" s="1"/>
  <c r="G2121" i="13" s="1"/>
  <c r="J2121" i="13" s="1"/>
  <c r="B2121" i="13"/>
  <c r="A2121" i="13"/>
  <c r="E2120" i="13"/>
  <c r="D2120" i="13"/>
  <c r="C2120" i="13"/>
  <c r="F2120" i="13" s="1"/>
  <c r="G2120" i="13" s="1"/>
  <c r="B2120" i="13"/>
  <c r="A2120" i="13"/>
  <c r="E2119" i="13"/>
  <c r="D2119" i="13"/>
  <c r="C2119" i="13"/>
  <c r="F2119" i="13" s="1"/>
  <c r="G2119" i="13" s="1"/>
  <c r="J2119" i="13" s="1"/>
  <c r="B2119" i="13"/>
  <c r="A2119" i="13"/>
  <c r="E2118" i="13"/>
  <c r="D2118" i="13"/>
  <c r="C2118" i="13"/>
  <c r="F2118" i="13" s="1"/>
  <c r="G2118" i="13" s="1"/>
  <c r="B2118" i="13"/>
  <c r="A2118" i="13"/>
  <c r="E2117" i="13"/>
  <c r="D2117" i="13"/>
  <c r="C2117" i="13"/>
  <c r="F2117" i="13" s="1"/>
  <c r="G2117" i="13" s="1"/>
  <c r="B2117" i="13"/>
  <c r="A2117" i="13"/>
  <c r="E2116" i="13"/>
  <c r="D2116" i="13"/>
  <c r="C2116" i="13"/>
  <c r="F2116" i="13" s="1"/>
  <c r="G2116" i="13" s="1"/>
  <c r="I2116" i="13" s="1"/>
  <c r="B2116" i="13"/>
  <c r="A2116" i="13"/>
  <c r="E2115" i="13"/>
  <c r="D2115" i="13"/>
  <c r="C2115" i="13"/>
  <c r="F2115" i="13" s="1"/>
  <c r="G2115" i="13" s="1"/>
  <c r="B2115" i="13"/>
  <c r="A2115" i="13"/>
  <c r="E2114" i="13"/>
  <c r="D2114" i="13"/>
  <c r="C2114" i="13"/>
  <c r="F2114" i="13" s="1"/>
  <c r="G2114" i="13" s="1"/>
  <c r="B2114" i="13"/>
  <c r="A2114" i="13"/>
  <c r="E2113" i="13"/>
  <c r="D2113" i="13"/>
  <c r="C2113" i="13"/>
  <c r="F2113" i="13" s="1"/>
  <c r="G2113" i="13" s="1"/>
  <c r="B2113" i="13"/>
  <c r="A2113" i="13"/>
  <c r="E2112" i="13"/>
  <c r="D2112" i="13"/>
  <c r="C2112" i="13"/>
  <c r="F2112" i="13" s="1"/>
  <c r="G2112" i="13" s="1"/>
  <c r="B2112" i="13"/>
  <c r="A2112" i="13"/>
  <c r="J2111" i="13"/>
  <c r="G2111" i="13"/>
  <c r="H2111" i="13" s="1"/>
  <c r="E2111" i="13"/>
  <c r="D2111" i="13"/>
  <c r="C2111" i="13"/>
  <c r="F2111" i="13" s="1"/>
  <c r="B2111" i="13"/>
  <c r="A2111" i="13"/>
  <c r="E2110" i="13"/>
  <c r="D2110" i="13"/>
  <c r="C2110" i="13"/>
  <c r="F2110" i="13" s="1"/>
  <c r="G2110" i="13" s="1"/>
  <c r="B2110" i="13"/>
  <c r="A2110" i="13"/>
  <c r="E2109" i="13"/>
  <c r="D2109" i="13"/>
  <c r="C2109" i="13"/>
  <c r="F2109" i="13" s="1"/>
  <c r="G2109" i="13" s="1"/>
  <c r="J2109" i="13" s="1"/>
  <c r="B2109" i="13"/>
  <c r="A2109" i="13"/>
  <c r="E2108" i="13"/>
  <c r="D2108" i="13"/>
  <c r="C2108" i="13"/>
  <c r="F2108" i="13" s="1"/>
  <c r="G2108" i="13" s="1"/>
  <c r="B2108" i="13"/>
  <c r="A2108" i="13"/>
  <c r="E2107" i="13"/>
  <c r="D2107" i="13"/>
  <c r="C2107" i="13"/>
  <c r="F2107" i="13" s="1"/>
  <c r="G2107" i="13" s="1"/>
  <c r="B2107" i="13"/>
  <c r="A2107" i="13"/>
  <c r="E2106" i="13"/>
  <c r="D2106" i="13"/>
  <c r="C2106" i="13"/>
  <c r="F2106" i="13" s="1"/>
  <c r="G2106" i="13" s="1"/>
  <c r="I2106" i="13" s="1"/>
  <c r="B2106" i="13"/>
  <c r="A2106" i="13"/>
  <c r="E2105" i="13"/>
  <c r="D2105" i="13"/>
  <c r="C2105" i="13"/>
  <c r="F2105" i="13" s="1"/>
  <c r="G2105" i="13" s="1"/>
  <c r="H2105" i="13" s="1"/>
  <c r="B2105" i="13"/>
  <c r="A2105" i="13"/>
  <c r="I2104" i="13"/>
  <c r="E2104" i="13"/>
  <c r="D2104" i="13"/>
  <c r="C2104" i="13"/>
  <c r="F2104" i="13" s="1"/>
  <c r="G2104" i="13" s="1"/>
  <c r="B2104" i="13"/>
  <c r="A2104" i="13"/>
  <c r="E2103" i="13"/>
  <c r="D2103" i="13"/>
  <c r="C2103" i="13"/>
  <c r="F2103" i="13" s="1"/>
  <c r="G2103" i="13" s="1"/>
  <c r="B2103" i="13"/>
  <c r="A2103" i="13"/>
  <c r="E2102" i="13"/>
  <c r="D2102" i="13"/>
  <c r="C2102" i="13"/>
  <c r="F2102" i="13" s="1"/>
  <c r="G2102" i="13" s="1"/>
  <c r="B2102" i="13"/>
  <c r="A2102" i="13"/>
  <c r="F2101" i="13"/>
  <c r="G2101" i="13" s="1"/>
  <c r="E2101" i="13"/>
  <c r="D2101" i="13"/>
  <c r="C2101" i="13"/>
  <c r="B2101" i="13"/>
  <c r="A2101" i="13"/>
  <c r="E2100" i="13"/>
  <c r="D2100" i="13"/>
  <c r="C2100" i="13"/>
  <c r="F2100" i="13" s="1"/>
  <c r="G2100" i="13" s="1"/>
  <c r="I2100" i="13" s="1"/>
  <c r="B2100" i="13"/>
  <c r="A2100" i="13"/>
  <c r="E2099" i="13"/>
  <c r="D2099" i="13"/>
  <c r="C2099" i="13"/>
  <c r="F2099" i="13" s="1"/>
  <c r="G2099" i="13" s="1"/>
  <c r="J2099" i="13" s="1"/>
  <c r="B2099" i="13"/>
  <c r="A2099" i="13"/>
  <c r="J2098" i="13"/>
  <c r="E2098" i="13"/>
  <c r="D2098" i="13"/>
  <c r="C2098" i="13"/>
  <c r="F2098" i="13" s="1"/>
  <c r="G2098" i="13" s="1"/>
  <c r="B2098" i="13"/>
  <c r="A2098" i="13"/>
  <c r="E2097" i="13"/>
  <c r="D2097" i="13"/>
  <c r="C2097" i="13"/>
  <c r="F2097" i="13" s="1"/>
  <c r="G2097" i="13" s="1"/>
  <c r="B2097" i="13"/>
  <c r="A2097" i="13"/>
  <c r="F2096" i="13"/>
  <c r="G2096" i="13" s="1"/>
  <c r="H2096" i="13" s="1"/>
  <c r="E2096" i="13"/>
  <c r="D2096" i="13"/>
  <c r="C2096" i="13"/>
  <c r="B2096" i="13"/>
  <c r="A2096" i="13"/>
  <c r="E2095" i="13"/>
  <c r="D2095" i="13"/>
  <c r="C2095" i="13"/>
  <c r="F2095" i="13" s="1"/>
  <c r="G2095" i="13" s="1"/>
  <c r="B2095" i="13"/>
  <c r="A2095" i="13"/>
  <c r="E2094" i="13"/>
  <c r="D2094" i="13"/>
  <c r="C2094" i="13"/>
  <c r="F2094" i="13" s="1"/>
  <c r="G2094" i="13" s="1"/>
  <c r="J2094" i="13" s="1"/>
  <c r="B2094" i="13"/>
  <c r="A2094" i="13"/>
  <c r="F2093" i="13"/>
  <c r="G2093" i="13" s="1"/>
  <c r="E2093" i="13"/>
  <c r="D2093" i="13"/>
  <c r="C2093" i="13"/>
  <c r="B2093" i="13"/>
  <c r="A2093" i="13"/>
  <c r="E2092" i="13"/>
  <c r="D2092" i="13"/>
  <c r="C2092" i="13"/>
  <c r="F2092" i="13" s="1"/>
  <c r="G2092" i="13" s="1"/>
  <c r="J2092" i="13" s="1"/>
  <c r="B2092" i="13"/>
  <c r="A2092" i="13"/>
  <c r="E2091" i="13"/>
  <c r="D2091" i="13"/>
  <c r="C2091" i="13"/>
  <c r="F2091" i="13" s="1"/>
  <c r="G2091" i="13" s="1"/>
  <c r="J2091" i="13" s="1"/>
  <c r="B2091" i="13"/>
  <c r="A2091" i="13"/>
  <c r="E2090" i="13"/>
  <c r="D2090" i="13"/>
  <c r="C2090" i="13"/>
  <c r="F2090" i="13" s="1"/>
  <c r="G2090" i="13" s="1"/>
  <c r="B2090" i="13"/>
  <c r="A2090" i="13"/>
  <c r="E2089" i="13"/>
  <c r="D2089" i="13"/>
  <c r="C2089" i="13"/>
  <c r="F2089" i="13" s="1"/>
  <c r="G2089" i="13" s="1"/>
  <c r="B2089" i="13"/>
  <c r="A2089" i="13"/>
  <c r="E2088" i="13"/>
  <c r="D2088" i="13"/>
  <c r="C2088" i="13"/>
  <c r="F2088" i="13" s="1"/>
  <c r="G2088" i="13" s="1"/>
  <c r="B2088" i="13"/>
  <c r="A2088" i="13"/>
  <c r="G2087" i="13"/>
  <c r="J2087" i="13" s="1"/>
  <c r="E2087" i="13"/>
  <c r="D2087" i="13"/>
  <c r="C2087" i="13"/>
  <c r="F2087" i="13" s="1"/>
  <c r="B2087" i="13"/>
  <c r="A2087" i="13"/>
  <c r="E2086" i="13"/>
  <c r="D2086" i="13"/>
  <c r="C2086" i="13"/>
  <c r="F2086" i="13" s="1"/>
  <c r="G2086" i="13" s="1"/>
  <c r="J2086" i="13" s="1"/>
  <c r="B2086" i="13"/>
  <c r="A2086" i="13"/>
  <c r="E2085" i="13"/>
  <c r="D2085" i="13"/>
  <c r="C2085" i="13"/>
  <c r="F2085" i="13" s="1"/>
  <c r="G2085" i="13" s="1"/>
  <c r="B2085" i="13"/>
  <c r="A2085" i="13"/>
  <c r="E2084" i="13"/>
  <c r="D2084" i="13"/>
  <c r="C2084" i="13"/>
  <c r="F2084" i="13" s="1"/>
  <c r="G2084" i="13" s="1"/>
  <c r="B2084" i="13"/>
  <c r="A2084" i="13"/>
  <c r="E2083" i="13"/>
  <c r="D2083" i="13"/>
  <c r="C2083" i="13"/>
  <c r="F2083" i="13" s="1"/>
  <c r="G2083" i="13" s="1"/>
  <c r="B2083" i="13"/>
  <c r="A2083" i="13"/>
  <c r="F2082" i="13"/>
  <c r="G2082" i="13" s="1"/>
  <c r="J2082" i="13" s="1"/>
  <c r="E2082" i="13"/>
  <c r="D2082" i="13"/>
  <c r="C2082" i="13"/>
  <c r="B2082" i="13"/>
  <c r="A2082" i="13"/>
  <c r="E2081" i="13"/>
  <c r="D2081" i="13"/>
  <c r="C2081" i="13"/>
  <c r="F2081" i="13" s="1"/>
  <c r="G2081" i="13" s="1"/>
  <c r="I2081" i="13" s="1"/>
  <c r="B2081" i="13"/>
  <c r="A2081" i="13"/>
  <c r="F2080" i="13"/>
  <c r="G2080" i="13" s="1"/>
  <c r="I2080" i="13" s="1"/>
  <c r="E2080" i="13"/>
  <c r="D2080" i="13"/>
  <c r="C2080" i="13"/>
  <c r="B2080" i="13"/>
  <c r="A2080" i="13"/>
  <c r="E2079" i="13"/>
  <c r="D2079" i="13"/>
  <c r="C2079" i="13"/>
  <c r="F2079" i="13" s="1"/>
  <c r="G2079" i="13" s="1"/>
  <c r="J2079" i="13" s="1"/>
  <c r="B2079" i="13"/>
  <c r="A2079" i="13"/>
  <c r="E2078" i="13"/>
  <c r="D2078" i="13"/>
  <c r="C2078" i="13"/>
  <c r="F2078" i="13" s="1"/>
  <c r="G2078" i="13" s="1"/>
  <c r="B2078" i="13"/>
  <c r="A2078" i="13"/>
  <c r="E2077" i="13"/>
  <c r="D2077" i="13"/>
  <c r="C2077" i="13"/>
  <c r="F2077" i="13" s="1"/>
  <c r="G2077" i="13" s="1"/>
  <c r="B2077" i="13"/>
  <c r="A2077" i="13"/>
  <c r="E2076" i="13"/>
  <c r="D2076" i="13"/>
  <c r="C2076" i="13"/>
  <c r="F2076" i="13" s="1"/>
  <c r="G2076" i="13" s="1"/>
  <c r="J2076" i="13" s="1"/>
  <c r="B2076" i="13"/>
  <c r="A2076" i="13"/>
  <c r="E2075" i="13"/>
  <c r="D2075" i="13"/>
  <c r="C2075" i="13"/>
  <c r="F2075" i="13" s="1"/>
  <c r="G2075" i="13" s="1"/>
  <c r="B2075" i="13"/>
  <c r="A2075" i="13"/>
  <c r="E2074" i="13"/>
  <c r="D2074" i="13"/>
  <c r="C2074" i="13"/>
  <c r="F2074" i="13" s="1"/>
  <c r="G2074" i="13" s="1"/>
  <c r="B2074" i="13"/>
  <c r="A2074" i="13"/>
  <c r="E2073" i="13"/>
  <c r="D2073" i="13"/>
  <c r="C2073" i="13"/>
  <c r="F2073" i="13" s="1"/>
  <c r="G2073" i="13" s="1"/>
  <c r="B2073" i="13"/>
  <c r="A2073" i="13"/>
  <c r="E2072" i="13"/>
  <c r="D2072" i="13"/>
  <c r="C2072" i="13"/>
  <c r="F2072" i="13" s="1"/>
  <c r="G2072" i="13" s="1"/>
  <c r="B2072" i="13"/>
  <c r="A2072" i="13"/>
  <c r="E2071" i="13"/>
  <c r="D2071" i="13"/>
  <c r="C2071" i="13"/>
  <c r="F2071" i="13" s="1"/>
  <c r="G2071" i="13" s="1"/>
  <c r="H2071" i="13" s="1"/>
  <c r="B2071" i="13"/>
  <c r="A2071" i="13"/>
  <c r="G2070" i="13"/>
  <c r="E2070" i="13"/>
  <c r="D2070" i="13"/>
  <c r="C2070" i="13"/>
  <c r="F2070" i="13" s="1"/>
  <c r="B2070" i="13"/>
  <c r="A2070" i="13"/>
  <c r="F2069" i="13"/>
  <c r="G2069" i="13" s="1"/>
  <c r="I2069" i="13" s="1"/>
  <c r="E2069" i="13"/>
  <c r="D2069" i="13"/>
  <c r="C2069" i="13"/>
  <c r="B2069" i="13"/>
  <c r="A2069" i="13"/>
  <c r="E2068" i="13"/>
  <c r="D2068" i="13"/>
  <c r="C2068" i="13"/>
  <c r="F2068" i="13" s="1"/>
  <c r="G2068" i="13" s="1"/>
  <c r="J2068" i="13" s="1"/>
  <c r="B2068" i="13"/>
  <c r="A2068" i="13"/>
  <c r="E2067" i="13"/>
  <c r="D2067" i="13"/>
  <c r="C2067" i="13"/>
  <c r="F2067" i="13" s="1"/>
  <c r="G2067" i="13" s="1"/>
  <c r="B2067" i="13"/>
  <c r="A2067" i="13"/>
  <c r="E2066" i="13"/>
  <c r="D2066" i="13"/>
  <c r="C2066" i="13"/>
  <c r="F2066" i="13" s="1"/>
  <c r="G2066" i="13" s="1"/>
  <c r="J2066" i="13" s="1"/>
  <c r="B2066" i="13"/>
  <c r="A2066" i="13"/>
  <c r="E2065" i="13"/>
  <c r="D2065" i="13"/>
  <c r="C2065" i="13"/>
  <c r="F2065" i="13" s="1"/>
  <c r="G2065" i="13" s="1"/>
  <c r="I2065" i="13" s="1"/>
  <c r="B2065" i="13"/>
  <c r="A2065" i="13"/>
  <c r="E2064" i="13"/>
  <c r="D2064" i="13"/>
  <c r="C2064" i="13"/>
  <c r="F2064" i="13" s="1"/>
  <c r="G2064" i="13" s="1"/>
  <c r="I2064" i="13" s="1"/>
  <c r="B2064" i="13"/>
  <c r="A2064" i="13"/>
  <c r="E2063" i="13"/>
  <c r="D2063" i="13"/>
  <c r="C2063" i="13"/>
  <c r="F2063" i="13" s="1"/>
  <c r="G2063" i="13" s="1"/>
  <c r="B2063" i="13"/>
  <c r="A2063" i="13"/>
  <c r="E2062" i="13"/>
  <c r="D2062" i="13"/>
  <c r="C2062" i="13"/>
  <c r="F2062" i="13" s="1"/>
  <c r="G2062" i="13" s="1"/>
  <c r="B2062" i="13"/>
  <c r="A2062" i="13"/>
  <c r="F2061" i="13"/>
  <c r="G2061" i="13" s="1"/>
  <c r="E2061" i="13"/>
  <c r="D2061" i="13"/>
  <c r="C2061" i="13"/>
  <c r="B2061" i="13"/>
  <c r="A2061" i="13"/>
  <c r="E2060" i="13"/>
  <c r="D2060" i="13"/>
  <c r="C2060" i="13"/>
  <c r="F2060" i="13" s="1"/>
  <c r="G2060" i="13" s="1"/>
  <c r="I2060" i="13" s="1"/>
  <c r="B2060" i="13"/>
  <c r="A2060" i="13"/>
  <c r="E2059" i="13"/>
  <c r="D2059" i="13"/>
  <c r="C2059" i="13"/>
  <c r="F2059" i="13" s="1"/>
  <c r="G2059" i="13" s="1"/>
  <c r="I2059" i="13" s="1"/>
  <c r="B2059" i="13"/>
  <c r="A2059" i="13"/>
  <c r="E2058" i="13"/>
  <c r="D2058" i="13"/>
  <c r="C2058" i="13"/>
  <c r="F2058" i="13" s="1"/>
  <c r="G2058" i="13" s="1"/>
  <c r="B2058" i="13"/>
  <c r="A2058" i="13"/>
  <c r="I2057" i="13"/>
  <c r="F2057" i="13"/>
  <c r="G2057" i="13" s="1"/>
  <c r="E2057" i="13"/>
  <c r="D2057" i="13"/>
  <c r="C2057" i="13"/>
  <c r="B2057" i="13"/>
  <c r="A2057" i="13"/>
  <c r="E2056" i="13"/>
  <c r="D2056" i="13"/>
  <c r="C2056" i="13"/>
  <c r="F2056" i="13" s="1"/>
  <c r="G2056" i="13" s="1"/>
  <c r="B2056" i="13"/>
  <c r="A2056" i="13"/>
  <c r="E2055" i="13"/>
  <c r="D2055" i="13"/>
  <c r="C2055" i="13"/>
  <c r="F2055" i="13" s="1"/>
  <c r="G2055" i="13" s="1"/>
  <c r="H2055" i="13" s="1"/>
  <c r="B2055" i="13"/>
  <c r="A2055" i="13"/>
  <c r="E2054" i="13"/>
  <c r="D2054" i="13"/>
  <c r="C2054" i="13"/>
  <c r="F2054" i="13" s="1"/>
  <c r="G2054" i="13" s="1"/>
  <c r="B2054" i="13"/>
  <c r="A2054" i="13"/>
  <c r="E2053" i="13"/>
  <c r="D2053" i="13"/>
  <c r="C2053" i="13"/>
  <c r="F2053" i="13" s="1"/>
  <c r="G2053" i="13" s="1"/>
  <c r="B2053" i="13"/>
  <c r="A2053" i="13"/>
  <c r="G2052" i="13"/>
  <c r="E2052" i="13"/>
  <c r="D2052" i="13"/>
  <c r="C2052" i="13"/>
  <c r="F2052" i="13" s="1"/>
  <c r="B2052" i="13"/>
  <c r="A2052" i="13"/>
  <c r="E2051" i="13"/>
  <c r="D2051" i="13"/>
  <c r="C2051" i="13"/>
  <c r="F2051" i="13" s="1"/>
  <c r="G2051" i="13" s="1"/>
  <c r="B2051" i="13"/>
  <c r="A2051" i="13"/>
  <c r="E2050" i="13"/>
  <c r="D2050" i="13"/>
  <c r="C2050" i="13"/>
  <c r="F2050" i="13" s="1"/>
  <c r="G2050" i="13" s="1"/>
  <c r="I2050" i="13" s="1"/>
  <c r="B2050" i="13"/>
  <c r="A2050" i="13"/>
  <c r="E2049" i="13"/>
  <c r="D2049" i="13"/>
  <c r="C2049" i="13"/>
  <c r="F2049" i="13" s="1"/>
  <c r="G2049" i="13" s="1"/>
  <c r="B2049" i="13"/>
  <c r="A2049" i="13"/>
  <c r="F2048" i="13"/>
  <c r="G2048" i="13" s="1"/>
  <c r="E2048" i="13"/>
  <c r="D2048" i="13"/>
  <c r="C2048" i="13"/>
  <c r="B2048" i="13"/>
  <c r="A2048" i="13"/>
  <c r="E2047" i="13"/>
  <c r="D2047" i="13"/>
  <c r="C2047" i="13"/>
  <c r="F2047" i="13" s="1"/>
  <c r="G2047" i="13" s="1"/>
  <c r="H2047" i="13" s="1"/>
  <c r="B2047" i="13"/>
  <c r="A2047" i="13"/>
  <c r="E2046" i="13"/>
  <c r="D2046" i="13"/>
  <c r="C2046" i="13"/>
  <c r="F2046" i="13" s="1"/>
  <c r="G2046" i="13" s="1"/>
  <c r="B2046" i="13"/>
  <c r="A2046" i="13"/>
  <c r="E2045" i="13"/>
  <c r="D2045" i="13"/>
  <c r="C2045" i="13"/>
  <c r="F2045" i="13" s="1"/>
  <c r="G2045" i="13" s="1"/>
  <c r="B2045" i="13"/>
  <c r="A2045" i="13"/>
  <c r="E2044" i="13"/>
  <c r="D2044" i="13"/>
  <c r="C2044" i="13"/>
  <c r="F2044" i="13" s="1"/>
  <c r="G2044" i="13" s="1"/>
  <c r="B2044" i="13"/>
  <c r="A2044" i="13"/>
  <c r="E2043" i="13"/>
  <c r="D2043" i="13"/>
  <c r="C2043" i="13"/>
  <c r="F2043" i="13" s="1"/>
  <c r="G2043" i="13" s="1"/>
  <c r="H2043" i="13" s="1"/>
  <c r="B2043" i="13"/>
  <c r="A2043" i="13"/>
  <c r="E2042" i="13"/>
  <c r="D2042" i="13"/>
  <c r="C2042" i="13"/>
  <c r="F2042" i="13" s="1"/>
  <c r="G2042" i="13" s="1"/>
  <c r="B2042" i="13"/>
  <c r="A2042" i="13"/>
  <c r="E2041" i="13"/>
  <c r="D2041" i="13"/>
  <c r="C2041" i="13"/>
  <c r="F2041" i="13" s="1"/>
  <c r="G2041" i="13" s="1"/>
  <c r="B2041" i="13"/>
  <c r="A2041" i="13"/>
  <c r="E2040" i="13"/>
  <c r="D2040" i="13"/>
  <c r="C2040" i="13"/>
  <c r="F2040" i="13" s="1"/>
  <c r="G2040" i="13" s="1"/>
  <c r="B2040" i="13"/>
  <c r="A2040" i="13"/>
  <c r="E2039" i="13"/>
  <c r="D2039" i="13"/>
  <c r="C2039" i="13"/>
  <c r="F2039" i="13" s="1"/>
  <c r="G2039" i="13" s="1"/>
  <c r="J2039" i="13" s="1"/>
  <c r="B2039" i="13"/>
  <c r="A2039" i="13"/>
  <c r="E2038" i="13"/>
  <c r="D2038" i="13"/>
  <c r="C2038" i="13"/>
  <c r="F2038" i="13" s="1"/>
  <c r="G2038" i="13" s="1"/>
  <c r="J2038" i="13" s="1"/>
  <c r="B2038" i="13"/>
  <c r="A2038" i="13"/>
  <c r="E2037" i="13"/>
  <c r="D2037" i="13"/>
  <c r="C2037" i="13"/>
  <c r="F2037" i="13" s="1"/>
  <c r="G2037" i="13" s="1"/>
  <c r="B2037" i="13"/>
  <c r="A2037" i="13"/>
  <c r="F2036" i="13"/>
  <c r="G2036" i="13" s="1"/>
  <c r="I2036" i="13" s="1"/>
  <c r="E2036" i="13"/>
  <c r="D2036" i="13"/>
  <c r="C2036" i="13"/>
  <c r="B2036" i="13"/>
  <c r="A2036" i="13"/>
  <c r="E2035" i="13"/>
  <c r="D2035" i="13"/>
  <c r="C2035" i="13"/>
  <c r="F2035" i="13" s="1"/>
  <c r="G2035" i="13" s="1"/>
  <c r="B2035" i="13"/>
  <c r="A2035" i="13"/>
  <c r="E2034" i="13"/>
  <c r="D2034" i="13"/>
  <c r="C2034" i="13"/>
  <c r="F2034" i="13" s="1"/>
  <c r="G2034" i="13" s="1"/>
  <c r="B2034" i="13"/>
  <c r="A2034" i="13"/>
  <c r="E2033" i="13"/>
  <c r="D2033" i="13"/>
  <c r="C2033" i="13"/>
  <c r="F2033" i="13" s="1"/>
  <c r="G2033" i="13" s="1"/>
  <c r="J2033" i="13" s="1"/>
  <c r="B2033" i="13"/>
  <c r="A2033" i="13"/>
  <c r="E2032" i="13"/>
  <c r="D2032" i="13"/>
  <c r="C2032" i="13"/>
  <c r="F2032" i="13" s="1"/>
  <c r="G2032" i="13" s="1"/>
  <c r="B2032" i="13"/>
  <c r="A2032" i="13"/>
  <c r="E2031" i="13"/>
  <c r="D2031" i="13"/>
  <c r="C2031" i="13"/>
  <c r="F2031" i="13" s="1"/>
  <c r="G2031" i="13" s="1"/>
  <c r="B2031" i="13"/>
  <c r="A2031" i="13"/>
  <c r="F2030" i="13"/>
  <c r="G2030" i="13" s="1"/>
  <c r="E2030" i="13"/>
  <c r="D2030" i="13"/>
  <c r="C2030" i="13"/>
  <c r="B2030" i="13"/>
  <c r="A2030" i="13"/>
  <c r="E2029" i="13"/>
  <c r="D2029" i="13"/>
  <c r="C2029" i="13"/>
  <c r="F2029" i="13" s="1"/>
  <c r="G2029" i="13" s="1"/>
  <c r="J2029" i="13" s="1"/>
  <c r="B2029" i="13"/>
  <c r="A2029" i="13"/>
  <c r="J2028" i="13"/>
  <c r="E2028" i="13"/>
  <c r="D2028" i="13"/>
  <c r="C2028" i="13"/>
  <c r="F2028" i="13" s="1"/>
  <c r="G2028" i="13" s="1"/>
  <c r="I2028" i="13" s="1"/>
  <c r="B2028" i="13"/>
  <c r="A2028" i="13"/>
  <c r="E2027" i="13"/>
  <c r="D2027" i="13"/>
  <c r="C2027" i="13"/>
  <c r="F2027" i="13" s="1"/>
  <c r="G2027" i="13" s="1"/>
  <c r="B2027" i="13"/>
  <c r="A2027" i="13"/>
  <c r="E2026" i="13"/>
  <c r="D2026" i="13"/>
  <c r="C2026" i="13"/>
  <c r="F2026" i="13" s="1"/>
  <c r="G2026" i="13" s="1"/>
  <c r="B2026" i="13"/>
  <c r="A2026" i="13"/>
  <c r="E2025" i="13"/>
  <c r="D2025" i="13"/>
  <c r="C2025" i="13"/>
  <c r="F2025" i="13" s="1"/>
  <c r="G2025" i="13" s="1"/>
  <c r="B2025" i="13"/>
  <c r="A2025" i="13"/>
  <c r="E2024" i="13"/>
  <c r="D2024" i="13"/>
  <c r="C2024" i="13"/>
  <c r="F2024" i="13" s="1"/>
  <c r="G2024" i="13" s="1"/>
  <c r="B2024" i="13"/>
  <c r="A2024" i="13"/>
  <c r="E2023" i="13"/>
  <c r="D2023" i="13"/>
  <c r="C2023" i="13"/>
  <c r="F2023" i="13" s="1"/>
  <c r="G2023" i="13" s="1"/>
  <c r="B2023" i="13"/>
  <c r="A2023" i="13"/>
  <c r="E2022" i="13"/>
  <c r="D2022" i="13"/>
  <c r="C2022" i="13"/>
  <c r="F2022" i="13" s="1"/>
  <c r="G2022" i="13" s="1"/>
  <c r="J2022" i="13" s="1"/>
  <c r="B2022" i="13"/>
  <c r="A2022" i="13"/>
  <c r="E2021" i="13"/>
  <c r="D2021" i="13"/>
  <c r="C2021" i="13"/>
  <c r="F2021" i="13" s="1"/>
  <c r="G2021" i="13" s="1"/>
  <c r="H2021" i="13" s="1"/>
  <c r="B2021" i="13"/>
  <c r="A2021" i="13"/>
  <c r="E2020" i="13"/>
  <c r="D2020" i="13"/>
  <c r="C2020" i="13"/>
  <c r="F2020" i="13" s="1"/>
  <c r="G2020" i="13" s="1"/>
  <c r="B2020" i="13"/>
  <c r="A2020" i="13"/>
  <c r="E2019" i="13"/>
  <c r="D2019" i="13"/>
  <c r="C2019" i="13"/>
  <c r="F2019" i="13" s="1"/>
  <c r="G2019" i="13" s="1"/>
  <c r="J2019" i="13" s="1"/>
  <c r="B2019" i="13"/>
  <c r="A2019" i="13"/>
  <c r="I2018" i="13"/>
  <c r="E2018" i="13"/>
  <c r="D2018" i="13"/>
  <c r="C2018" i="13"/>
  <c r="F2018" i="13" s="1"/>
  <c r="G2018" i="13" s="1"/>
  <c r="H2018" i="13" s="1"/>
  <c r="B2018" i="13"/>
  <c r="A2018" i="13"/>
  <c r="E2017" i="13"/>
  <c r="D2017" i="13"/>
  <c r="C2017" i="13"/>
  <c r="F2017" i="13" s="1"/>
  <c r="G2017" i="13" s="1"/>
  <c r="B2017" i="13"/>
  <c r="A2017" i="13"/>
  <c r="E2016" i="13"/>
  <c r="D2016" i="13"/>
  <c r="C2016" i="13"/>
  <c r="F2016" i="13" s="1"/>
  <c r="G2016" i="13" s="1"/>
  <c r="B2016" i="13"/>
  <c r="A2016" i="13"/>
  <c r="E2015" i="13"/>
  <c r="D2015" i="13"/>
  <c r="C2015" i="13"/>
  <c r="F2015" i="13" s="1"/>
  <c r="G2015" i="13" s="1"/>
  <c r="H2015" i="13" s="1"/>
  <c r="B2015" i="13"/>
  <c r="A2015" i="13"/>
  <c r="J2014" i="13"/>
  <c r="I2014" i="13"/>
  <c r="E2014" i="13"/>
  <c r="D2014" i="13"/>
  <c r="C2014" i="13"/>
  <c r="F2014" i="13" s="1"/>
  <c r="G2014" i="13" s="1"/>
  <c r="H2014" i="13" s="1"/>
  <c r="B2014" i="13"/>
  <c r="A2014" i="13"/>
  <c r="E2013" i="13"/>
  <c r="D2013" i="13"/>
  <c r="C2013" i="13"/>
  <c r="F2013" i="13" s="1"/>
  <c r="G2013" i="13" s="1"/>
  <c r="B2013" i="13"/>
  <c r="A2013" i="13"/>
  <c r="E2012" i="13"/>
  <c r="D2012" i="13"/>
  <c r="C2012" i="13"/>
  <c r="F2012" i="13" s="1"/>
  <c r="G2012" i="13" s="1"/>
  <c r="B2012" i="13"/>
  <c r="A2012" i="13"/>
  <c r="J2011" i="13"/>
  <c r="E2011" i="13"/>
  <c r="D2011" i="13"/>
  <c r="C2011" i="13"/>
  <c r="F2011" i="13" s="1"/>
  <c r="G2011" i="13" s="1"/>
  <c r="B2011" i="13"/>
  <c r="A2011" i="13"/>
  <c r="E2010" i="13"/>
  <c r="D2010" i="13"/>
  <c r="C2010" i="13"/>
  <c r="F2010" i="13" s="1"/>
  <c r="G2010" i="13" s="1"/>
  <c r="B2010" i="13"/>
  <c r="A2010" i="13"/>
  <c r="E2009" i="13"/>
  <c r="D2009" i="13"/>
  <c r="C2009" i="13"/>
  <c r="F2009" i="13" s="1"/>
  <c r="G2009" i="13" s="1"/>
  <c r="B2009" i="13"/>
  <c r="A2009" i="13"/>
  <c r="E2008" i="13"/>
  <c r="D2008" i="13"/>
  <c r="C2008" i="13"/>
  <c r="F2008" i="13" s="1"/>
  <c r="G2008" i="13" s="1"/>
  <c r="B2008" i="13"/>
  <c r="A2008" i="13"/>
  <c r="E2007" i="13"/>
  <c r="D2007" i="13"/>
  <c r="C2007" i="13"/>
  <c r="F2007" i="13" s="1"/>
  <c r="G2007" i="13" s="1"/>
  <c r="B2007" i="13"/>
  <c r="A2007" i="13"/>
  <c r="E2006" i="13"/>
  <c r="D2006" i="13"/>
  <c r="C2006" i="13"/>
  <c r="F2006" i="13" s="1"/>
  <c r="G2006" i="13" s="1"/>
  <c r="J2006" i="13" s="1"/>
  <c r="B2006" i="13"/>
  <c r="A2006" i="13"/>
  <c r="E2005" i="13"/>
  <c r="D2005" i="13"/>
  <c r="C2005" i="13"/>
  <c r="F2005" i="13" s="1"/>
  <c r="G2005" i="13" s="1"/>
  <c r="B2005" i="13"/>
  <c r="A2005" i="13"/>
  <c r="E2004" i="13"/>
  <c r="D2004" i="13"/>
  <c r="C2004" i="13"/>
  <c r="F2004" i="13" s="1"/>
  <c r="G2004" i="13" s="1"/>
  <c r="B2004" i="13"/>
  <c r="A2004" i="13"/>
  <c r="E2003" i="13"/>
  <c r="D2003" i="13"/>
  <c r="C2003" i="13"/>
  <c r="F2003" i="13" s="1"/>
  <c r="G2003" i="13" s="1"/>
  <c r="H2003" i="13" s="1"/>
  <c r="B2003" i="13"/>
  <c r="A2003" i="13"/>
  <c r="E2002" i="13"/>
  <c r="D2002" i="13"/>
  <c r="C2002" i="13"/>
  <c r="F2002" i="13" s="1"/>
  <c r="G2002" i="13" s="1"/>
  <c r="B2002" i="13"/>
  <c r="A2002" i="13"/>
  <c r="E2001" i="13"/>
  <c r="D2001" i="13"/>
  <c r="C2001" i="13"/>
  <c r="F2001" i="13" s="1"/>
  <c r="G2001" i="13" s="1"/>
  <c r="B2001" i="13"/>
  <c r="A2001" i="13"/>
  <c r="E2000" i="13"/>
  <c r="D2000" i="13"/>
  <c r="C2000" i="13"/>
  <c r="F2000" i="13" s="1"/>
  <c r="G2000" i="13" s="1"/>
  <c r="B2000" i="13"/>
  <c r="A2000" i="13"/>
  <c r="E1999" i="13"/>
  <c r="D1999" i="13"/>
  <c r="C1999" i="13"/>
  <c r="F1999" i="13" s="1"/>
  <c r="G1999" i="13" s="1"/>
  <c r="B1999" i="13"/>
  <c r="A1999" i="13"/>
  <c r="E1998" i="13"/>
  <c r="D1998" i="13"/>
  <c r="C1998" i="13"/>
  <c r="F1998" i="13" s="1"/>
  <c r="G1998" i="13" s="1"/>
  <c r="B1998" i="13"/>
  <c r="A1998" i="13"/>
  <c r="E1997" i="13"/>
  <c r="D1997" i="13"/>
  <c r="C1997" i="13"/>
  <c r="F1997" i="13" s="1"/>
  <c r="G1997" i="13" s="1"/>
  <c r="B1997" i="13"/>
  <c r="A1997" i="13"/>
  <c r="E1996" i="13"/>
  <c r="D1996" i="13"/>
  <c r="C1996" i="13"/>
  <c r="F1996" i="13" s="1"/>
  <c r="G1996" i="13" s="1"/>
  <c r="I1996" i="13" s="1"/>
  <c r="B1996" i="13"/>
  <c r="A1996" i="13"/>
  <c r="E1995" i="13"/>
  <c r="D1995" i="13"/>
  <c r="C1995" i="13"/>
  <c r="F1995" i="13" s="1"/>
  <c r="G1995" i="13" s="1"/>
  <c r="B1995" i="13"/>
  <c r="A1995" i="13"/>
  <c r="E1994" i="13"/>
  <c r="D1994" i="13"/>
  <c r="C1994" i="13"/>
  <c r="F1994" i="13" s="1"/>
  <c r="G1994" i="13" s="1"/>
  <c r="H1994" i="13" s="1"/>
  <c r="B1994" i="13"/>
  <c r="A1994" i="13"/>
  <c r="E1993" i="13"/>
  <c r="D1993" i="13"/>
  <c r="C1993" i="13"/>
  <c r="F1993" i="13" s="1"/>
  <c r="G1993" i="13" s="1"/>
  <c r="B1993" i="13"/>
  <c r="A1993" i="13"/>
  <c r="E1992" i="13"/>
  <c r="D1992" i="13"/>
  <c r="C1992" i="13"/>
  <c r="F1992" i="13" s="1"/>
  <c r="G1992" i="13" s="1"/>
  <c r="J1992" i="13" s="1"/>
  <c r="B1992" i="13"/>
  <c r="A1992" i="13"/>
  <c r="F1991" i="13"/>
  <c r="G1991" i="13" s="1"/>
  <c r="E1991" i="13"/>
  <c r="D1991" i="13"/>
  <c r="C1991" i="13"/>
  <c r="B1991" i="13"/>
  <c r="A1991" i="13"/>
  <c r="E1990" i="13"/>
  <c r="D1990" i="13"/>
  <c r="C1990" i="13"/>
  <c r="F1990" i="13" s="1"/>
  <c r="G1990" i="13" s="1"/>
  <c r="B1990" i="13"/>
  <c r="A1990" i="13"/>
  <c r="E1989" i="13"/>
  <c r="D1989" i="13"/>
  <c r="C1989" i="13"/>
  <c r="F1989" i="13" s="1"/>
  <c r="G1989" i="13" s="1"/>
  <c r="H1989" i="13" s="1"/>
  <c r="B1989" i="13"/>
  <c r="A1989" i="13"/>
  <c r="E1988" i="13"/>
  <c r="D1988" i="13"/>
  <c r="C1988" i="13"/>
  <c r="F1988" i="13" s="1"/>
  <c r="G1988" i="13" s="1"/>
  <c r="B1988" i="13"/>
  <c r="A1988" i="13"/>
  <c r="E1987" i="13"/>
  <c r="D1987" i="13"/>
  <c r="C1987" i="13"/>
  <c r="F1987" i="13" s="1"/>
  <c r="G1987" i="13" s="1"/>
  <c r="J1987" i="13" s="1"/>
  <c r="B1987" i="13"/>
  <c r="A1987" i="13"/>
  <c r="E1986" i="13"/>
  <c r="D1986" i="13"/>
  <c r="C1986" i="13"/>
  <c r="F1986" i="13" s="1"/>
  <c r="G1986" i="13" s="1"/>
  <c r="J1986" i="13" s="1"/>
  <c r="B1986" i="13"/>
  <c r="A1986" i="13"/>
  <c r="E1985" i="13"/>
  <c r="D1985" i="13"/>
  <c r="C1985" i="13"/>
  <c r="F1985" i="13" s="1"/>
  <c r="G1985" i="13" s="1"/>
  <c r="B1985" i="13"/>
  <c r="A1985" i="13"/>
  <c r="E1984" i="13"/>
  <c r="D1984" i="13"/>
  <c r="C1984" i="13"/>
  <c r="F1984" i="13" s="1"/>
  <c r="G1984" i="13" s="1"/>
  <c r="B1984" i="13"/>
  <c r="A1984" i="13"/>
  <c r="E1983" i="13"/>
  <c r="D1983" i="13"/>
  <c r="C1983" i="13"/>
  <c r="F1983" i="13" s="1"/>
  <c r="G1983" i="13" s="1"/>
  <c r="B1983" i="13"/>
  <c r="A1983" i="13"/>
  <c r="E1982" i="13"/>
  <c r="D1982" i="13"/>
  <c r="C1982" i="13"/>
  <c r="F1982" i="13" s="1"/>
  <c r="G1982" i="13" s="1"/>
  <c r="B1982" i="13"/>
  <c r="A1982" i="13"/>
  <c r="E1981" i="13"/>
  <c r="D1981" i="13"/>
  <c r="C1981" i="13"/>
  <c r="F1981" i="13" s="1"/>
  <c r="G1981" i="13" s="1"/>
  <c r="B1981" i="13"/>
  <c r="A1981" i="13"/>
  <c r="E1980" i="13"/>
  <c r="D1980" i="13"/>
  <c r="C1980" i="13"/>
  <c r="F1980" i="13" s="1"/>
  <c r="G1980" i="13" s="1"/>
  <c r="B1980" i="13"/>
  <c r="A1980" i="13"/>
  <c r="E1979" i="13"/>
  <c r="D1979" i="13"/>
  <c r="C1979" i="13"/>
  <c r="F1979" i="13" s="1"/>
  <c r="G1979" i="13" s="1"/>
  <c r="H1979" i="13" s="1"/>
  <c r="B1979" i="13"/>
  <c r="A1979" i="13"/>
  <c r="E1978" i="13"/>
  <c r="D1978" i="13"/>
  <c r="C1978" i="13"/>
  <c r="F1978" i="13" s="1"/>
  <c r="G1978" i="13" s="1"/>
  <c r="B1978" i="13"/>
  <c r="A1978" i="13"/>
  <c r="E1977" i="13"/>
  <c r="D1977" i="13"/>
  <c r="C1977" i="13"/>
  <c r="F1977" i="13" s="1"/>
  <c r="G1977" i="13" s="1"/>
  <c r="B1977" i="13"/>
  <c r="A1977" i="13"/>
  <c r="E1976" i="13"/>
  <c r="D1976" i="13"/>
  <c r="C1976" i="13"/>
  <c r="F1976" i="13" s="1"/>
  <c r="G1976" i="13" s="1"/>
  <c r="B1976" i="13"/>
  <c r="A1976" i="13"/>
  <c r="E1975" i="13"/>
  <c r="D1975" i="13"/>
  <c r="C1975" i="13"/>
  <c r="F1975" i="13" s="1"/>
  <c r="G1975" i="13" s="1"/>
  <c r="B1975" i="13"/>
  <c r="A1975" i="13"/>
  <c r="E1974" i="13"/>
  <c r="D1974" i="13"/>
  <c r="C1974" i="13"/>
  <c r="F1974" i="13" s="1"/>
  <c r="G1974" i="13" s="1"/>
  <c r="J1974" i="13" s="1"/>
  <c r="B1974" i="13"/>
  <c r="A1974" i="13"/>
  <c r="E1973" i="13"/>
  <c r="D1973" i="13"/>
  <c r="C1973" i="13"/>
  <c r="F1973" i="13" s="1"/>
  <c r="G1973" i="13" s="1"/>
  <c r="B1973" i="13"/>
  <c r="A1973" i="13"/>
  <c r="F1972" i="13"/>
  <c r="G1972" i="13" s="1"/>
  <c r="I1972" i="13" s="1"/>
  <c r="E1972" i="13"/>
  <c r="D1972" i="13"/>
  <c r="C1972" i="13"/>
  <c r="B1972" i="13"/>
  <c r="A1972" i="13"/>
  <c r="J1971" i="13"/>
  <c r="I1971" i="13"/>
  <c r="E1971" i="13"/>
  <c r="D1971" i="13"/>
  <c r="C1971" i="13"/>
  <c r="F1971" i="13" s="1"/>
  <c r="G1971" i="13" s="1"/>
  <c r="H1971" i="13" s="1"/>
  <c r="B1971" i="13"/>
  <c r="A1971" i="13"/>
  <c r="E1970" i="13"/>
  <c r="D1970" i="13"/>
  <c r="C1970" i="13"/>
  <c r="F1970" i="13" s="1"/>
  <c r="G1970" i="13" s="1"/>
  <c r="B1970" i="13"/>
  <c r="A1970" i="13"/>
  <c r="E1969" i="13"/>
  <c r="D1969" i="13"/>
  <c r="C1969" i="13"/>
  <c r="F1969" i="13" s="1"/>
  <c r="G1969" i="13" s="1"/>
  <c r="B1969" i="13"/>
  <c r="A1969" i="13"/>
  <c r="E1968" i="13"/>
  <c r="D1968" i="13"/>
  <c r="C1968" i="13"/>
  <c r="F1968" i="13" s="1"/>
  <c r="G1968" i="13" s="1"/>
  <c r="H1968" i="13" s="1"/>
  <c r="B1968" i="13"/>
  <c r="A1968" i="13"/>
  <c r="E1967" i="13"/>
  <c r="D1967" i="13"/>
  <c r="C1967" i="13"/>
  <c r="F1967" i="13" s="1"/>
  <c r="G1967" i="13" s="1"/>
  <c r="B1967" i="13"/>
  <c r="A1967" i="13"/>
  <c r="E1966" i="13"/>
  <c r="D1966" i="13"/>
  <c r="C1966" i="13"/>
  <c r="F1966" i="13" s="1"/>
  <c r="G1966" i="13" s="1"/>
  <c r="B1966" i="13"/>
  <c r="A1966" i="13"/>
  <c r="E1965" i="13"/>
  <c r="D1965" i="13"/>
  <c r="C1965" i="13"/>
  <c r="F1965" i="13" s="1"/>
  <c r="G1965" i="13" s="1"/>
  <c r="J1965" i="13" s="1"/>
  <c r="B1965" i="13"/>
  <c r="A1965" i="13"/>
  <c r="J1964" i="13"/>
  <c r="E1964" i="13"/>
  <c r="D1964" i="13"/>
  <c r="C1964" i="13"/>
  <c r="F1964" i="13" s="1"/>
  <c r="G1964" i="13" s="1"/>
  <c r="I1964" i="13" s="1"/>
  <c r="B1964" i="13"/>
  <c r="A1964" i="13"/>
  <c r="E1963" i="13"/>
  <c r="D1963" i="13"/>
  <c r="C1963" i="13"/>
  <c r="F1963" i="13" s="1"/>
  <c r="G1963" i="13" s="1"/>
  <c r="B1963" i="13"/>
  <c r="A1963" i="13"/>
  <c r="E1962" i="13"/>
  <c r="D1962" i="13"/>
  <c r="C1962" i="13"/>
  <c r="F1962" i="13" s="1"/>
  <c r="G1962" i="13" s="1"/>
  <c r="B1962" i="13"/>
  <c r="A1962" i="13"/>
  <c r="E1961" i="13"/>
  <c r="D1961" i="13"/>
  <c r="C1961" i="13"/>
  <c r="F1961" i="13" s="1"/>
  <c r="G1961" i="13" s="1"/>
  <c r="B1961" i="13"/>
  <c r="A1961" i="13"/>
  <c r="E1960" i="13"/>
  <c r="D1960" i="13"/>
  <c r="C1960" i="13"/>
  <c r="F1960" i="13" s="1"/>
  <c r="G1960" i="13" s="1"/>
  <c r="B1960" i="13"/>
  <c r="A1960" i="13"/>
  <c r="E1959" i="13"/>
  <c r="D1959" i="13"/>
  <c r="C1959" i="13"/>
  <c r="F1959" i="13" s="1"/>
  <c r="G1959" i="13" s="1"/>
  <c r="B1959" i="13"/>
  <c r="A1959" i="13"/>
  <c r="E1958" i="13"/>
  <c r="D1958" i="13"/>
  <c r="C1958" i="13"/>
  <c r="F1958" i="13" s="1"/>
  <c r="G1958" i="13" s="1"/>
  <c r="J1958" i="13" s="1"/>
  <c r="B1958" i="13"/>
  <c r="A1958" i="13"/>
  <c r="E1957" i="13"/>
  <c r="D1957" i="13"/>
  <c r="C1957" i="13"/>
  <c r="F1957" i="13" s="1"/>
  <c r="G1957" i="13" s="1"/>
  <c r="H1957" i="13" s="1"/>
  <c r="B1957" i="13"/>
  <c r="A1957" i="13"/>
  <c r="E1956" i="13"/>
  <c r="D1956" i="13"/>
  <c r="C1956" i="13"/>
  <c r="F1956" i="13" s="1"/>
  <c r="G1956" i="13" s="1"/>
  <c r="B1956" i="13"/>
  <c r="A1956" i="13"/>
  <c r="E1955" i="13"/>
  <c r="D1955" i="13"/>
  <c r="C1955" i="13"/>
  <c r="F1955" i="13" s="1"/>
  <c r="G1955" i="13" s="1"/>
  <c r="J1955" i="13" s="1"/>
  <c r="B1955" i="13"/>
  <c r="A1955" i="13"/>
  <c r="H1954" i="13"/>
  <c r="E1954" i="13"/>
  <c r="D1954" i="13"/>
  <c r="C1954" i="13"/>
  <c r="F1954" i="13" s="1"/>
  <c r="G1954" i="13" s="1"/>
  <c r="B1954" i="13"/>
  <c r="A1954" i="13"/>
  <c r="E1953" i="13"/>
  <c r="D1953" i="13"/>
  <c r="C1953" i="13"/>
  <c r="F1953" i="13" s="1"/>
  <c r="G1953" i="13" s="1"/>
  <c r="B1953" i="13"/>
  <c r="A1953" i="13"/>
  <c r="E1952" i="13"/>
  <c r="D1952" i="13"/>
  <c r="C1952" i="13"/>
  <c r="F1952" i="13" s="1"/>
  <c r="G1952" i="13" s="1"/>
  <c r="B1952" i="13"/>
  <c r="A1952" i="13"/>
  <c r="E1951" i="13"/>
  <c r="D1951" i="13"/>
  <c r="C1951" i="13"/>
  <c r="F1951" i="13" s="1"/>
  <c r="G1951" i="13" s="1"/>
  <c r="B1951" i="13"/>
  <c r="A1951" i="13"/>
  <c r="E1950" i="13"/>
  <c r="D1950" i="13"/>
  <c r="C1950" i="13"/>
  <c r="F1950" i="13" s="1"/>
  <c r="G1950" i="13" s="1"/>
  <c r="H1950" i="13" s="1"/>
  <c r="B1950" i="13"/>
  <c r="A1950" i="13"/>
  <c r="G1949" i="13"/>
  <c r="E1949" i="13"/>
  <c r="D1949" i="13"/>
  <c r="C1949" i="13"/>
  <c r="F1949" i="13" s="1"/>
  <c r="B1949" i="13"/>
  <c r="A1949" i="13"/>
  <c r="E1948" i="13"/>
  <c r="D1948" i="13"/>
  <c r="C1948" i="13"/>
  <c r="F1948" i="13" s="1"/>
  <c r="G1948" i="13" s="1"/>
  <c r="B1948" i="13"/>
  <c r="A1948" i="13"/>
  <c r="G1947" i="13"/>
  <c r="E1947" i="13"/>
  <c r="D1947" i="13"/>
  <c r="C1947" i="13"/>
  <c r="F1947" i="13" s="1"/>
  <c r="B1947" i="13"/>
  <c r="A1947" i="13"/>
  <c r="E1946" i="13"/>
  <c r="D1946" i="13"/>
  <c r="C1946" i="13"/>
  <c r="F1946" i="13" s="1"/>
  <c r="G1946" i="13" s="1"/>
  <c r="B1946" i="13"/>
  <c r="A1946" i="13"/>
  <c r="E1945" i="13"/>
  <c r="D1945" i="13"/>
  <c r="C1945" i="13"/>
  <c r="F1945" i="13" s="1"/>
  <c r="G1945" i="13" s="1"/>
  <c r="B1945" i="13"/>
  <c r="A1945" i="13"/>
  <c r="E1944" i="13"/>
  <c r="D1944" i="13"/>
  <c r="C1944" i="13"/>
  <c r="F1944" i="13" s="1"/>
  <c r="G1944" i="13" s="1"/>
  <c r="J1944" i="13" s="1"/>
  <c r="B1944" i="13"/>
  <c r="A1944" i="13"/>
  <c r="I1943" i="13"/>
  <c r="E1943" i="13"/>
  <c r="D1943" i="13"/>
  <c r="C1943" i="13"/>
  <c r="F1943" i="13" s="1"/>
  <c r="G1943" i="13" s="1"/>
  <c r="H1943" i="13" s="1"/>
  <c r="B1943" i="13"/>
  <c r="A1943" i="13"/>
  <c r="E1942" i="13"/>
  <c r="D1942" i="13"/>
  <c r="C1942" i="13"/>
  <c r="F1942" i="13" s="1"/>
  <c r="G1942" i="13" s="1"/>
  <c r="J1942" i="13" s="1"/>
  <c r="B1942" i="13"/>
  <c r="A1942" i="13"/>
  <c r="G1941" i="13"/>
  <c r="J1941" i="13" s="1"/>
  <c r="E1941" i="13"/>
  <c r="D1941" i="13"/>
  <c r="C1941" i="13"/>
  <c r="F1941" i="13" s="1"/>
  <c r="B1941" i="13"/>
  <c r="A1941" i="13"/>
  <c r="E1940" i="13"/>
  <c r="D1940" i="13"/>
  <c r="C1940" i="13"/>
  <c r="F1940" i="13" s="1"/>
  <c r="G1940" i="13" s="1"/>
  <c r="B1940" i="13"/>
  <c r="A1940" i="13"/>
  <c r="E1939" i="13"/>
  <c r="D1939" i="13"/>
  <c r="C1939" i="13"/>
  <c r="F1939" i="13" s="1"/>
  <c r="G1939" i="13" s="1"/>
  <c r="B1939" i="13"/>
  <c r="A1939" i="13"/>
  <c r="E1938" i="13"/>
  <c r="D1938" i="13"/>
  <c r="C1938" i="13"/>
  <c r="F1938" i="13" s="1"/>
  <c r="G1938" i="13" s="1"/>
  <c r="B1938" i="13"/>
  <c r="A1938" i="13"/>
  <c r="E1937" i="13"/>
  <c r="D1937" i="13"/>
  <c r="C1937" i="13"/>
  <c r="F1937" i="13" s="1"/>
  <c r="G1937" i="13" s="1"/>
  <c r="B1937" i="13"/>
  <c r="A1937" i="13"/>
  <c r="H1936" i="13"/>
  <c r="E1936" i="13"/>
  <c r="D1936" i="13"/>
  <c r="C1936" i="13"/>
  <c r="F1936" i="13" s="1"/>
  <c r="G1936" i="13" s="1"/>
  <c r="J1936" i="13" s="1"/>
  <c r="B1936" i="13"/>
  <c r="A1936" i="13"/>
  <c r="E1935" i="13"/>
  <c r="D1935" i="13"/>
  <c r="C1935" i="13"/>
  <c r="F1935" i="13" s="1"/>
  <c r="G1935" i="13" s="1"/>
  <c r="B1935" i="13"/>
  <c r="A1935" i="13"/>
  <c r="E1934" i="13"/>
  <c r="D1934" i="13"/>
  <c r="C1934" i="13"/>
  <c r="F1934" i="13" s="1"/>
  <c r="G1934" i="13" s="1"/>
  <c r="B1934" i="13"/>
  <c r="A1934" i="13"/>
  <c r="G1933" i="13"/>
  <c r="E1933" i="13"/>
  <c r="D1933" i="13"/>
  <c r="C1933" i="13"/>
  <c r="F1933" i="13" s="1"/>
  <c r="B1933" i="13"/>
  <c r="A1933" i="13"/>
  <c r="E1932" i="13"/>
  <c r="D1932" i="13"/>
  <c r="C1932" i="13"/>
  <c r="F1932" i="13" s="1"/>
  <c r="G1932" i="13" s="1"/>
  <c r="I1932" i="13" s="1"/>
  <c r="B1932" i="13"/>
  <c r="A1932" i="13"/>
  <c r="E1931" i="13"/>
  <c r="D1931" i="13"/>
  <c r="C1931" i="13"/>
  <c r="F1931" i="13" s="1"/>
  <c r="G1931" i="13" s="1"/>
  <c r="B1931" i="13"/>
  <c r="A1931" i="13"/>
  <c r="F1930" i="13"/>
  <c r="G1930" i="13" s="1"/>
  <c r="E1930" i="13"/>
  <c r="D1930" i="13"/>
  <c r="C1930" i="13"/>
  <c r="B1930" i="13"/>
  <c r="A1930" i="13"/>
  <c r="E1929" i="13"/>
  <c r="D1929" i="13"/>
  <c r="C1929" i="13"/>
  <c r="F1929" i="13" s="1"/>
  <c r="G1929" i="13" s="1"/>
  <c r="H1929" i="13" s="1"/>
  <c r="B1929" i="13"/>
  <c r="A1929" i="13"/>
  <c r="E1928" i="13"/>
  <c r="D1928" i="13"/>
  <c r="C1928" i="13"/>
  <c r="F1928" i="13" s="1"/>
  <c r="G1928" i="13" s="1"/>
  <c r="B1928" i="13"/>
  <c r="A1928" i="13"/>
  <c r="E1927" i="13"/>
  <c r="D1927" i="13"/>
  <c r="C1927" i="13"/>
  <c r="F1927" i="13" s="1"/>
  <c r="G1927" i="13" s="1"/>
  <c r="B1927" i="13"/>
  <c r="A1927" i="13"/>
  <c r="F1926" i="13"/>
  <c r="G1926" i="13" s="1"/>
  <c r="I1926" i="13" s="1"/>
  <c r="E1926" i="13"/>
  <c r="D1926" i="13"/>
  <c r="C1926" i="13"/>
  <c r="B1926" i="13"/>
  <c r="A1926" i="13"/>
  <c r="E1925" i="13"/>
  <c r="D1925" i="13"/>
  <c r="C1925" i="13"/>
  <c r="F1925" i="13" s="1"/>
  <c r="G1925" i="13" s="1"/>
  <c r="B1925" i="13"/>
  <c r="A1925" i="13"/>
  <c r="E1924" i="13"/>
  <c r="D1924" i="13"/>
  <c r="C1924" i="13"/>
  <c r="F1924" i="13" s="1"/>
  <c r="G1924" i="13" s="1"/>
  <c r="B1924" i="13"/>
  <c r="A1924" i="13"/>
  <c r="E1923" i="13"/>
  <c r="D1923" i="13"/>
  <c r="C1923" i="13"/>
  <c r="F1923" i="13" s="1"/>
  <c r="G1923" i="13" s="1"/>
  <c r="I1923" i="13" s="1"/>
  <c r="B1923" i="13"/>
  <c r="A1923" i="13"/>
  <c r="J1922" i="13"/>
  <c r="E1922" i="13"/>
  <c r="D1922" i="13"/>
  <c r="C1922" i="13"/>
  <c r="F1922" i="13" s="1"/>
  <c r="G1922" i="13" s="1"/>
  <c r="I1922" i="13" s="1"/>
  <c r="B1922" i="13"/>
  <c r="A1922" i="13"/>
  <c r="E1921" i="13"/>
  <c r="D1921" i="13"/>
  <c r="C1921" i="13"/>
  <c r="F1921" i="13" s="1"/>
  <c r="G1921" i="13" s="1"/>
  <c r="B1921" i="13"/>
  <c r="A1921" i="13"/>
  <c r="E1920" i="13"/>
  <c r="D1920" i="13"/>
  <c r="C1920" i="13"/>
  <c r="F1920" i="13" s="1"/>
  <c r="G1920" i="13" s="1"/>
  <c r="B1920" i="13"/>
  <c r="A1920" i="13"/>
  <c r="E1919" i="13"/>
  <c r="D1919" i="13"/>
  <c r="C1919" i="13"/>
  <c r="F1919" i="13" s="1"/>
  <c r="G1919" i="13" s="1"/>
  <c r="B1919" i="13"/>
  <c r="A1919" i="13"/>
  <c r="E1918" i="13"/>
  <c r="D1918" i="13"/>
  <c r="C1918" i="13"/>
  <c r="F1918" i="13" s="1"/>
  <c r="G1918" i="13" s="1"/>
  <c r="B1918" i="13"/>
  <c r="A1918" i="13"/>
  <c r="E1917" i="13"/>
  <c r="D1917" i="13"/>
  <c r="C1917" i="13"/>
  <c r="F1917" i="13" s="1"/>
  <c r="G1917" i="13" s="1"/>
  <c r="B1917" i="13"/>
  <c r="A1917" i="13"/>
  <c r="E1916" i="13"/>
  <c r="D1916" i="13"/>
  <c r="C1916" i="13"/>
  <c r="F1916" i="13" s="1"/>
  <c r="G1916" i="13" s="1"/>
  <c r="B1916" i="13"/>
  <c r="A1916" i="13"/>
  <c r="G1915" i="13"/>
  <c r="E1915" i="13"/>
  <c r="D1915" i="13"/>
  <c r="C1915" i="13"/>
  <c r="F1915" i="13" s="1"/>
  <c r="B1915" i="13"/>
  <c r="A1915" i="13"/>
  <c r="E1914" i="13"/>
  <c r="D1914" i="13"/>
  <c r="C1914" i="13"/>
  <c r="F1914" i="13" s="1"/>
  <c r="G1914" i="13" s="1"/>
  <c r="B1914" i="13"/>
  <c r="A1914" i="13"/>
  <c r="E1913" i="13"/>
  <c r="D1913" i="13"/>
  <c r="C1913" i="13"/>
  <c r="F1913" i="13" s="1"/>
  <c r="G1913" i="13" s="1"/>
  <c r="B1913" i="13"/>
  <c r="A1913" i="13"/>
  <c r="F1912" i="13"/>
  <c r="G1912" i="13" s="1"/>
  <c r="E1912" i="13"/>
  <c r="D1912" i="13"/>
  <c r="C1912" i="13"/>
  <c r="B1912" i="13"/>
  <c r="A1912" i="13"/>
  <c r="E1911" i="13"/>
  <c r="D1911" i="13"/>
  <c r="C1911" i="13"/>
  <c r="F1911" i="13" s="1"/>
  <c r="G1911" i="13" s="1"/>
  <c r="H1911" i="13" s="1"/>
  <c r="B1911" i="13"/>
  <c r="A1911" i="13"/>
  <c r="E1910" i="13"/>
  <c r="D1910" i="13"/>
  <c r="C1910" i="13"/>
  <c r="F1910" i="13" s="1"/>
  <c r="G1910" i="13" s="1"/>
  <c r="J1910" i="13" s="1"/>
  <c r="B1910" i="13"/>
  <c r="A1910" i="13"/>
  <c r="G1909" i="13"/>
  <c r="J1909" i="13" s="1"/>
  <c r="E1909" i="13"/>
  <c r="D1909" i="13"/>
  <c r="C1909" i="13"/>
  <c r="F1909" i="13" s="1"/>
  <c r="B1909" i="13"/>
  <c r="A1909" i="13"/>
  <c r="E1908" i="13"/>
  <c r="D1908" i="13"/>
  <c r="C1908" i="13"/>
  <c r="F1908" i="13" s="1"/>
  <c r="G1908" i="13" s="1"/>
  <c r="B1908" i="13"/>
  <c r="A1908" i="13"/>
  <c r="E1907" i="13"/>
  <c r="D1907" i="13"/>
  <c r="C1907" i="13"/>
  <c r="F1907" i="13" s="1"/>
  <c r="G1907" i="13" s="1"/>
  <c r="B1907" i="13"/>
  <c r="A1907" i="13"/>
  <c r="F1906" i="13"/>
  <c r="G1906" i="13" s="1"/>
  <c r="E1906" i="13"/>
  <c r="D1906" i="13"/>
  <c r="C1906" i="13"/>
  <c r="B1906" i="13"/>
  <c r="A1906" i="13"/>
  <c r="E1905" i="13"/>
  <c r="D1905" i="13"/>
  <c r="C1905" i="13"/>
  <c r="F1905" i="13" s="1"/>
  <c r="G1905" i="13" s="1"/>
  <c r="B1905" i="13"/>
  <c r="A1905" i="13"/>
  <c r="E1904" i="13"/>
  <c r="D1904" i="13"/>
  <c r="C1904" i="13"/>
  <c r="F1904" i="13" s="1"/>
  <c r="G1904" i="13" s="1"/>
  <c r="H1904" i="13" s="1"/>
  <c r="B1904" i="13"/>
  <c r="A1904" i="13"/>
  <c r="E1903" i="13"/>
  <c r="D1903" i="13"/>
  <c r="C1903" i="13"/>
  <c r="F1903" i="13" s="1"/>
  <c r="G1903" i="13" s="1"/>
  <c r="B1903" i="13"/>
  <c r="A1903" i="13"/>
  <c r="E1902" i="13"/>
  <c r="D1902" i="13"/>
  <c r="C1902" i="13"/>
  <c r="F1902" i="13" s="1"/>
  <c r="G1902" i="13" s="1"/>
  <c r="B1902" i="13"/>
  <c r="A1902" i="13"/>
  <c r="E1901" i="13"/>
  <c r="D1901" i="13"/>
  <c r="C1901" i="13"/>
  <c r="F1901" i="13" s="1"/>
  <c r="G1901" i="13" s="1"/>
  <c r="B1901" i="13"/>
  <c r="A1901" i="13"/>
  <c r="E1900" i="13"/>
  <c r="D1900" i="13"/>
  <c r="C1900" i="13"/>
  <c r="F1900" i="13" s="1"/>
  <c r="G1900" i="13" s="1"/>
  <c r="B1900" i="13"/>
  <c r="A1900" i="13"/>
  <c r="G1899" i="13"/>
  <c r="E1899" i="13"/>
  <c r="D1899" i="13"/>
  <c r="C1899" i="13"/>
  <c r="F1899" i="13" s="1"/>
  <c r="B1899" i="13"/>
  <c r="A1899" i="13"/>
  <c r="E1898" i="13"/>
  <c r="D1898" i="13"/>
  <c r="C1898" i="13"/>
  <c r="F1898" i="13" s="1"/>
  <c r="G1898" i="13" s="1"/>
  <c r="J1898" i="13" s="1"/>
  <c r="B1898" i="13"/>
  <c r="A1898" i="13"/>
  <c r="E1897" i="13"/>
  <c r="D1897" i="13"/>
  <c r="C1897" i="13"/>
  <c r="F1897" i="13" s="1"/>
  <c r="G1897" i="13" s="1"/>
  <c r="B1897" i="13"/>
  <c r="A1897" i="13"/>
  <c r="E1896" i="13"/>
  <c r="D1896" i="13"/>
  <c r="C1896" i="13"/>
  <c r="F1896" i="13" s="1"/>
  <c r="G1896" i="13" s="1"/>
  <c r="B1896" i="13"/>
  <c r="A1896" i="13"/>
  <c r="E1895" i="13"/>
  <c r="D1895" i="13"/>
  <c r="C1895" i="13"/>
  <c r="F1895" i="13" s="1"/>
  <c r="G1895" i="13" s="1"/>
  <c r="B1895" i="13"/>
  <c r="A1895" i="13"/>
  <c r="E1894" i="13"/>
  <c r="D1894" i="13"/>
  <c r="C1894" i="13"/>
  <c r="F1894" i="13" s="1"/>
  <c r="G1894" i="13" s="1"/>
  <c r="J1894" i="13" s="1"/>
  <c r="B1894" i="13"/>
  <c r="A1894" i="13"/>
  <c r="E1893" i="13"/>
  <c r="D1893" i="13"/>
  <c r="C1893" i="13"/>
  <c r="F1893" i="13" s="1"/>
  <c r="G1893" i="13" s="1"/>
  <c r="B1893" i="13"/>
  <c r="A1893" i="13"/>
  <c r="E1892" i="13"/>
  <c r="D1892" i="13"/>
  <c r="C1892" i="13"/>
  <c r="F1892" i="13" s="1"/>
  <c r="G1892" i="13" s="1"/>
  <c r="B1892" i="13"/>
  <c r="A1892" i="13"/>
  <c r="E1891" i="13"/>
  <c r="D1891" i="13"/>
  <c r="C1891" i="13"/>
  <c r="F1891" i="13" s="1"/>
  <c r="G1891" i="13" s="1"/>
  <c r="J1891" i="13" s="1"/>
  <c r="B1891" i="13"/>
  <c r="A1891" i="13"/>
  <c r="J1890" i="13"/>
  <c r="H1890" i="13"/>
  <c r="E1890" i="13"/>
  <c r="D1890" i="13"/>
  <c r="C1890" i="13"/>
  <c r="F1890" i="13" s="1"/>
  <c r="G1890" i="13" s="1"/>
  <c r="I1890" i="13" s="1"/>
  <c r="B1890" i="13"/>
  <c r="A1890" i="13"/>
  <c r="E1889" i="13"/>
  <c r="D1889" i="13"/>
  <c r="C1889" i="13"/>
  <c r="F1889" i="13" s="1"/>
  <c r="G1889" i="13" s="1"/>
  <c r="B1889" i="13"/>
  <c r="A1889" i="13"/>
  <c r="F1888" i="13"/>
  <c r="G1888" i="13" s="1"/>
  <c r="E1888" i="13"/>
  <c r="D1888" i="13"/>
  <c r="C1888" i="13"/>
  <c r="B1888" i="13"/>
  <c r="A1888" i="13"/>
  <c r="E1887" i="13"/>
  <c r="D1887" i="13"/>
  <c r="C1887" i="13"/>
  <c r="F1887" i="13" s="1"/>
  <c r="G1887" i="13" s="1"/>
  <c r="J1887" i="13" s="1"/>
  <c r="B1887" i="13"/>
  <c r="A1887" i="13"/>
  <c r="E1886" i="13"/>
  <c r="D1886" i="13"/>
  <c r="C1886" i="13"/>
  <c r="F1886" i="13" s="1"/>
  <c r="G1886" i="13" s="1"/>
  <c r="B1886" i="13"/>
  <c r="A1886" i="13"/>
  <c r="E1885" i="13"/>
  <c r="D1885" i="13"/>
  <c r="C1885" i="13"/>
  <c r="F1885" i="13" s="1"/>
  <c r="G1885" i="13" s="1"/>
  <c r="B1885" i="13"/>
  <c r="A1885" i="13"/>
  <c r="E1884" i="13"/>
  <c r="D1884" i="13"/>
  <c r="C1884" i="13"/>
  <c r="F1884" i="13" s="1"/>
  <c r="G1884" i="13" s="1"/>
  <c r="H1884" i="13" s="1"/>
  <c r="B1884" i="13"/>
  <c r="A1884" i="13"/>
  <c r="E1883" i="13"/>
  <c r="D1883" i="13"/>
  <c r="C1883" i="13"/>
  <c r="F1883" i="13" s="1"/>
  <c r="G1883" i="13" s="1"/>
  <c r="B1883" i="13"/>
  <c r="A1883" i="13"/>
  <c r="E1882" i="13"/>
  <c r="D1882" i="13"/>
  <c r="C1882" i="13"/>
  <c r="F1882" i="13" s="1"/>
  <c r="G1882" i="13" s="1"/>
  <c r="B1882" i="13"/>
  <c r="A1882" i="13"/>
  <c r="E1881" i="13"/>
  <c r="D1881" i="13"/>
  <c r="C1881" i="13"/>
  <c r="F1881" i="13" s="1"/>
  <c r="G1881" i="13" s="1"/>
  <c r="B1881" i="13"/>
  <c r="A1881" i="13"/>
  <c r="E1880" i="13"/>
  <c r="D1880" i="13"/>
  <c r="C1880" i="13"/>
  <c r="F1880" i="13" s="1"/>
  <c r="G1880" i="13" s="1"/>
  <c r="I1880" i="13" s="1"/>
  <c r="B1880" i="13"/>
  <c r="A1880" i="13"/>
  <c r="E1879" i="13"/>
  <c r="D1879" i="13"/>
  <c r="C1879" i="13"/>
  <c r="F1879" i="13" s="1"/>
  <c r="G1879" i="13" s="1"/>
  <c r="B1879" i="13"/>
  <c r="A1879" i="13"/>
  <c r="E1878" i="13"/>
  <c r="D1878" i="13"/>
  <c r="C1878" i="13"/>
  <c r="F1878" i="13" s="1"/>
  <c r="G1878" i="13" s="1"/>
  <c r="J1878" i="13" s="1"/>
  <c r="B1878" i="13"/>
  <c r="A1878" i="13"/>
  <c r="E1877" i="13"/>
  <c r="D1877" i="13"/>
  <c r="C1877" i="13"/>
  <c r="F1877" i="13" s="1"/>
  <c r="G1877" i="13" s="1"/>
  <c r="J1877" i="13" s="1"/>
  <c r="B1877" i="13"/>
  <c r="A1877" i="13"/>
  <c r="F1876" i="13"/>
  <c r="G1876" i="13" s="1"/>
  <c r="E1876" i="13"/>
  <c r="D1876" i="13"/>
  <c r="C1876" i="13"/>
  <c r="B1876" i="13"/>
  <c r="A1876" i="13"/>
  <c r="E1875" i="13"/>
  <c r="D1875" i="13"/>
  <c r="C1875" i="13"/>
  <c r="F1875" i="13" s="1"/>
  <c r="G1875" i="13" s="1"/>
  <c r="B1875" i="13"/>
  <c r="A1875" i="13"/>
  <c r="E1874" i="13"/>
  <c r="D1874" i="13"/>
  <c r="C1874" i="13"/>
  <c r="F1874" i="13" s="1"/>
  <c r="G1874" i="13" s="1"/>
  <c r="B1874" i="13"/>
  <c r="A1874" i="13"/>
  <c r="E1873" i="13"/>
  <c r="D1873" i="13"/>
  <c r="C1873" i="13"/>
  <c r="F1873" i="13" s="1"/>
  <c r="G1873" i="13" s="1"/>
  <c r="B1873" i="13"/>
  <c r="A1873" i="13"/>
  <c r="E1872" i="13"/>
  <c r="D1872" i="13"/>
  <c r="C1872" i="13"/>
  <c r="F1872" i="13" s="1"/>
  <c r="G1872" i="13" s="1"/>
  <c r="H1872" i="13" s="1"/>
  <c r="B1872" i="13"/>
  <c r="A1872" i="13"/>
  <c r="E1871" i="13"/>
  <c r="D1871" i="13"/>
  <c r="C1871" i="13"/>
  <c r="F1871" i="13" s="1"/>
  <c r="G1871" i="13" s="1"/>
  <c r="B1871" i="13"/>
  <c r="A1871" i="13"/>
  <c r="F1870" i="13"/>
  <c r="G1870" i="13" s="1"/>
  <c r="E1870" i="13"/>
  <c r="D1870" i="13"/>
  <c r="C1870" i="13"/>
  <c r="B1870" i="13"/>
  <c r="A1870" i="13"/>
  <c r="E1869" i="13"/>
  <c r="D1869" i="13"/>
  <c r="C1869" i="13"/>
  <c r="F1869" i="13" s="1"/>
  <c r="G1869" i="13" s="1"/>
  <c r="B1869" i="13"/>
  <c r="A1869" i="13"/>
  <c r="E1868" i="13"/>
  <c r="D1868" i="13"/>
  <c r="C1868" i="13"/>
  <c r="F1868" i="13" s="1"/>
  <c r="G1868" i="13" s="1"/>
  <c r="B1868" i="13"/>
  <c r="A1868" i="13"/>
  <c r="E1867" i="13"/>
  <c r="D1867" i="13"/>
  <c r="C1867" i="13"/>
  <c r="F1867" i="13" s="1"/>
  <c r="G1867" i="13" s="1"/>
  <c r="B1867" i="13"/>
  <c r="A1867" i="13"/>
  <c r="E1866" i="13"/>
  <c r="D1866" i="13"/>
  <c r="C1866" i="13"/>
  <c r="F1866" i="13" s="1"/>
  <c r="G1866" i="13" s="1"/>
  <c r="I1866" i="13" s="1"/>
  <c r="B1866" i="13"/>
  <c r="A1866" i="13"/>
  <c r="H1865" i="13"/>
  <c r="E1865" i="13"/>
  <c r="D1865" i="13"/>
  <c r="C1865" i="13"/>
  <c r="F1865" i="13" s="1"/>
  <c r="G1865" i="13" s="1"/>
  <c r="B1865" i="13"/>
  <c r="A1865" i="13"/>
  <c r="E1864" i="13"/>
  <c r="D1864" i="13"/>
  <c r="C1864" i="13"/>
  <c r="F1864" i="13" s="1"/>
  <c r="G1864" i="13" s="1"/>
  <c r="J1864" i="13" s="1"/>
  <c r="B1864" i="13"/>
  <c r="A1864" i="13"/>
  <c r="E1863" i="13"/>
  <c r="D1863" i="13"/>
  <c r="C1863" i="13"/>
  <c r="F1863" i="13" s="1"/>
  <c r="G1863" i="13" s="1"/>
  <c r="B1863" i="13"/>
  <c r="A1863" i="13"/>
  <c r="I1862" i="13"/>
  <c r="E1862" i="13"/>
  <c r="D1862" i="13"/>
  <c r="C1862" i="13"/>
  <c r="F1862" i="13" s="1"/>
  <c r="G1862" i="13" s="1"/>
  <c r="B1862" i="13"/>
  <c r="A1862" i="13"/>
  <c r="E1861" i="13"/>
  <c r="D1861" i="13"/>
  <c r="C1861" i="13"/>
  <c r="F1861" i="13" s="1"/>
  <c r="G1861" i="13" s="1"/>
  <c r="B1861" i="13"/>
  <c r="A1861" i="13"/>
  <c r="F1860" i="13"/>
  <c r="G1860" i="13" s="1"/>
  <c r="E1860" i="13"/>
  <c r="D1860" i="13"/>
  <c r="C1860" i="13"/>
  <c r="B1860" i="13"/>
  <c r="A1860" i="13"/>
  <c r="E1859" i="13"/>
  <c r="D1859" i="13"/>
  <c r="C1859" i="13"/>
  <c r="F1859" i="13" s="1"/>
  <c r="G1859" i="13" s="1"/>
  <c r="I1859" i="13" s="1"/>
  <c r="B1859" i="13"/>
  <c r="A1859" i="13"/>
  <c r="E1858" i="13"/>
  <c r="D1858" i="13"/>
  <c r="C1858" i="13"/>
  <c r="F1858" i="13" s="1"/>
  <c r="G1858" i="13" s="1"/>
  <c r="I1858" i="13" s="1"/>
  <c r="B1858" i="13"/>
  <c r="A1858" i="13"/>
  <c r="E1857" i="13"/>
  <c r="D1857" i="13"/>
  <c r="C1857" i="13"/>
  <c r="F1857" i="13" s="1"/>
  <c r="G1857" i="13" s="1"/>
  <c r="B1857" i="13"/>
  <c r="A1857" i="13"/>
  <c r="E1856" i="13"/>
  <c r="D1856" i="13"/>
  <c r="C1856" i="13"/>
  <c r="F1856" i="13" s="1"/>
  <c r="G1856" i="13" s="1"/>
  <c r="B1856" i="13"/>
  <c r="A1856" i="13"/>
  <c r="E1855" i="13"/>
  <c r="D1855" i="13"/>
  <c r="C1855" i="13"/>
  <c r="F1855" i="13" s="1"/>
  <c r="G1855" i="13" s="1"/>
  <c r="B1855" i="13"/>
  <c r="A1855" i="13"/>
  <c r="E1854" i="13"/>
  <c r="D1854" i="13"/>
  <c r="C1854" i="13"/>
  <c r="F1854" i="13" s="1"/>
  <c r="G1854" i="13" s="1"/>
  <c r="B1854" i="13"/>
  <c r="A1854" i="13"/>
  <c r="E1853" i="13"/>
  <c r="D1853" i="13"/>
  <c r="C1853" i="13"/>
  <c r="F1853" i="13" s="1"/>
  <c r="G1853" i="13" s="1"/>
  <c r="B1853" i="13"/>
  <c r="A1853" i="13"/>
  <c r="E1852" i="13"/>
  <c r="D1852" i="13"/>
  <c r="C1852" i="13"/>
  <c r="F1852" i="13" s="1"/>
  <c r="G1852" i="13" s="1"/>
  <c r="B1852" i="13"/>
  <c r="A1852" i="13"/>
  <c r="E1851" i="13"/>
  <c r="D1851" i="13"/>
  <c r="C1851" i="13"/>
  <c r="F1851" i="13" s="1"/>
  <c r="G1851" i="13" s="1"/>
  <c r="I1851" i="13" s="1"/>
  <c r="B1851" i="13"/>
  <c r="A1851" i="13"/>
  <c r="I1850" i="13"/>
  <c r="E1850" i="13"/>
  <c r="D1850" i="13"/>
  <c r="C1850" i="13"/>
  <c r="F1850" i="13" s="1"/>
  <c r="G1850" i="13" s="1"/>
  <c r="B1850" i="13"/>
  <c r="A1850" i="13"/>
  <c r="E1849" i="13"/>
  <c r="D1849" i="13"/>
  <c r="C1849" i="13"/>
  <c r="F1849" i="13" s="1"/>
  <c r="G1849" i="13" s="1"/>
  <c r="B1849" i="13"/>
  <c r="A1849" i="13"/>
  <c r="E1848" i="13"/>
  <c r="D1848" i="13"/>
  <c r="C1848" i="13"/>
  <c r="F1848" i="13" s="1"/>
  <c r="G1848" i="13" s="1"/>
  <c r="I1848" i="13" s="1"/>
  <c r="B1848" i="13"/>
  <c r="A1848" i="13"/>
  <c r="E1847" i="13"/>
  <c r="D1847" i="13"/>
  <c r="C1847" i="13"/>
  <c r="F1847" i="13" s="1"/>
  <c r="G1847" i="13" s="1"/>
  <c r="B1847" i="13"/>
  <c r="A1847" i="13"/>
  <c r="E1846" i="13"/>
  <c r="D1846" i="13"/>
  <c r="C1846" i="13"/>
  <c r="F1846" i="13" s="1"/>
  <c r="G1846" i="13" s="1"/>
  <c r="B1846" i="13"/>
  <c r="A1846" i="13"/>
  <c r="E1845" i="13"/>
  <c r="D1845" i="13"/>
  <c r="C1845" i="13"/>
  <c r="F1845" i="13" s="1"/>
  <c r="G1845" i="13" s="1"/>
  <c r="H1845" i="13" s="1"/>
  <c r="B1845" i="13"/>
  <c r="A1845" i="13"/>
  <c r="E1844" i="13"/>
  <c r="D1844" i="13"/>
  <c r="C1844" i="13"/>
  <c r="F1844" i="13" s="1"/>
  <c r="G1844" i="13" s="1"/>
  <c r="B1844" i="13"/>
  <c r="A1844" i="13"/>
  <c r="E1843" i="13"/>
  <c r="D1843" i="13"/>
  <c r="C1843" i="13"/>
  <c r="F1843" i="13" s="1"/>
  <c r="G1843" i="13" s="1"/>
  <c r="B1843" i="13"/>
  <c r="A1843" i="13"/>
  <c r="E1842" i="13"/>
  <c r="D1842" i="13"/>
  <c r="C1842" i="13"/>
  <c r="F1842" i="13" s="1"/>
  <c r="G1842" i="13" s="1"/>
  <c r="B1842" i="13"/>
  <c r="A1842" i="13"/>
  <c r="E1841" i="13"/>
  <c r="D1841" i="13"/>
  <c r="C1841" i="13"/>
  <c r="F1841" i="13" s="1"/>
  <c r="G1841" i="13" s="1"/>
  <c r="I1841" i="13" s="1"/>
  <c r="B1841" i="13"/>
  <c r="A1841" i="13"/>
  <c r="E1840" i="13"/>
  <c r="D1840" i="13"/>
  <c r="C1840" i="13"/>
  <c r="F1840" i="13" s="1"/>
  <c r="G1840" i="13" s="1"/>
  <c r="I1840" i="13" s="1"/>
  <c r="B1840" i="13"/>
  <c r="A1840" i="13"/>
  <c r="E1839" i="13"/>
  <c r="D1839" i="13"/>
  <c r="C1839" i="13"/>
  <c r="F1839" i="13" s="1"/>
  <c r="G1839" i="13" s="1"/>
  <c r="J1839" i="13" s="1"/>
  <c r="B1839" i="13"/>
  <c r="A1839" i="13"/>
  <c r="E1838" i="13"/>
  <c r="D1838" i="13"/>
  <c r="C1838" i="13"/>
  <c r="F1838" i="13" s="1"/>
  <c r="G1838" i="13" s="1"/>
  <c r="B1838" i="13"/>
  <c r="A1838" i="13"/>
  <c r="J1837" i="13"/>
  <c r="E1837" i="13"/>
  <c r="D1837" i="13"/>
  <c r="C1837" i="13"/>
  <c r="F1837" i="13" s="1"/>
  <c r="G1837" i="13" s="1"/>
  <c r="I1837" i="13" s="1"/>
  <c r="B1837" i="13"/>
  <c r="A1837" i="13"/>
  <c r="E1836" i="13"/>
  <c r="D1836" i="13"/>
  <c r="C1836" i="13"/>
  <c r="F1836" i="13" s="1"/>
  <c r="G1836" i="13" s="1"/>
  <c r="J1836" i="13" s="1"/>
  <c r="B1836" i="13"/>
  <c r="A1836" i="13"/>
  <c r="G1835" i="13"/>
  <c r="E1835" i="13"/>
  <c r="D1835" i="13"/>
  <c r="C1835" i="13"/>
  <c r="F1835" i="13" s="1"/>
  <c r="B1835" i="13"/>
  <c r="A1835" i="13"/>
  <c r="E1834" i="13"/>
  <c r="D1834" i="13"/>
  <c r="C1834" i="13"/>
  <c r="F1834" i="13" s="1"/>
  <c r="G1834" i="13" s="1"/>
  <c r="B1834" i="13"/>
  <c r="A1834" i="13"/>
  <c r="E1833" i="13"/>
  <c r="D1833" i="13"/>
  <c r="C1833" i="13"/>
  <c r="F1833" i="13" s="1"/>
  <c r="G1833" i="13" s="1"/>
  <c r="B1833" i="13"/>
  <c r="A1833" i="13"/>
  <c r="E1832" i="13"/>
  <c r="D1832" i="13"/>
  <c r="C1832" i="13"/>
  <c r="F1832" i="13" s="1"/>
  <c r="G1832" i="13" s="1"/>
  <c r="I1832" i="13" s="1"/>
  <c r="B1832" i="13"/>
  <c r="A1832" i="13"/>
  <c r="E1831" i="13"/>
  <c r="D1831" i="13"/>
  <c r="C1831" i="13"/>
  <c r="F1831" i="13" s="1"/>
  <c r="G1831" i="13" s="1"/>
  <c r="B1831" i="13"/>
  <c r="A1831" i="13"/>
  <c r="E1830" i="13"/>
  <c r="D1830" i="13"/>
  <c r="C1830" i="13"/>
  <c r="F1830" i="13" s="1"/>
  <c r="G1830" i="13" s="1"/>
  <c r="I1830" i="13" s="1"/>
  <c r="B1830" i="13"/>
  <c r="A1830" i="13"/>
  <c r="E1829" i="13"/>
  <c r="D1829" i="13"/>
  <c r="C1829" i="13"/>
  <c r="F1829" i="13" s="1"/>
  <c r="G1829" i="13" s="1"/>
  <c r="B1829" i="13"/>
  <c r="A1829" i="13"/>
  <c r="F1828" i="13"/>
  <c r="G1828" i="13" s="1"/>
  <c r="E1828" i="13"/>
  <c r="D1828" i="13"/>
  <c r="C1828" i="13"/>
  <c r="B1828" i="13"/>
  <c r="A1828" i="13"/>
  <c r="E1827" i="13"/>
  <c r="D1827" i="13"/>
  <c r="C1827" i="13"/>
  <c r="F1827" i="13" s="1"/>
  <c r="G1827" i="13" s="1"/>
  <c r="I1827" i="13" s="1"/>
  <c r="B1827" i="13"/>
  <c r="A1827" i="13"/>
  <c r="H1826" i="13"/>
  <c r="E1826" i="13"/>
  <c r="D1826" i="13"/>
  <c r="C1826" i="13"/>
  <c r="F1826" i="13" s="1"/>
  <c r="G1826" i="13" s="1"/>
  <c r="I1826" i="13" s="1"/>
  <c r="B1826" i="13"/>
  <c r="A1826" i="13"/>
  <c r="E1825" i="13"/>
  <c r="D1825" i="13"/>
  <c r="C1825" i="13"/>
  <c r="F1825" i="13" s="1"/>
  <c r="G1825" i="13" s="1"/>
  <c r="I1825" i="13" s="1"/>
  <c r="B1825" i="13"/>
  <c r="A1825" i="13"/>
  <c r="E1824" i="13"/>
  <c r="D1824" i="13"/>
  <c r="C1824" i="13"/>
  <c r="F1824" i="13" s="1"/>
  <c r="G1824" i="13" s="1"/>
  <c r="H1824" i="13" s="1"/>
  <c r="B1824" i="13"/>
  <c r="A1824" i="13"/>
  <c r="F1823" i="13"/>
  <c r="G1823" i="13" s="1"/>
  <c r="I1823" i="13" s="1"/>
  <c r="E1823" i="13"/>
  <c r="D1823" i="13"/>
  <c r="C1823" i="13"/>
  <c r="B1823" i="13"/>
  <c r="A1823" i="13"/>
  <c r="E1822" i="13"/>
  <c r="D1822" i="13"/>
  <c r="C1822" i="13"/>
  <c r="F1822" i="13" s="1"/>
  <c r="G1822" i="13" s="1"/>
  <c r="B1822" i="13"/>
  <c r="A1822" i="13"/>
  <c r="G1821" i="13"/>
  <c r="E1821" i="13"/>
  <c r="D1821" i="13"/>
  <c r="C1821" i="13"/>
  <c r="F1821" i="13" s="1"/>
  <c r="B1821" i="13"/>
  <c r="A1821" i="13"/>
  <c r="E1820" i="13"/>
  <c r="D1820" i="13"/>
  <c r="C1820" i="13"/>
  <c r="F1820" i="13" s="1"/>
  <c r="G1820" i="13" s="1"/>
  <c r="H1820" i="13" s="1"/>
  <c r="B1820" i="13"/>
  <c r="A1820" i="13"/>
  <c r="E1819" i="13"/>
  <c r="D1819" i="13"/>
  <c r="C1819" i="13"/>
  <c r="F1819" i="13" s="1"/>
  <c r="G1819" i="13" s="1"/>
  <c r="B1819" i="13"/>
  <c r="A1819" i="13"/>
  <c r="E1818" i="13"/>
  <c r="D1818" i="13"/>
  <c r="C1818" i="13"/>
  <c r="F1818" i="13" s="1"/>
  <c r="G1818" i="13" s="1"/>
  <c r="B1818" i="13"/>
  <c r="A1818" i="13"/>
  <c r="E1817" i="13"/>
  <c r="D1817" i="13"/>
  <c r="C1817" i="13"/>
  <c r="F1817" i="13" s="1"/>
  <c r="G1817" i="13" s="1"/>
  <c r="B1817" i="13"/>
  <c r="A1817" i="13"/>
  <c r="E1816" i="13"/>
  <c r="D1816" i="13"/>
  <c r="C1816" i="13"/>
  <c r="F1816" i="13" s="1"/>
  <c r="G1816" i="13" s="1"/>
  <c r="I1816" i="13" s="1"/>
  <c r="B1816" i="13"/>
  <c r="A1816" i="13"/>
  <c r="E1815" i="13"/>
  <c r="D1815" i="13"/>
  <c r="C1815" i="13"/>
  <c r="F1815" i="13" s="1"/>
  <c r="G1815" i="13" s="1"/>
  <c r="J1815" i="13" s="1"/>
  <c r="B1815" i="13"/>
  <c r="A1815" i="13"/>
  <c r="J1814" i="13"/>
  <c r="F1814" i="13"/>
  <c r="G1814" i="13" s="1"/>
  <c r="E1814" i="13"/>
  <c r="D1814" i="13"/>
  <c r="C1814" i="13"/>
  <c r="B1814" i="13"/>
  <c r="A1814" i="13"/>
  <c r="E1813" i="13"/>
  <c r="D1813" i="13"/>
  <c r="C1813" i="13"/>
  <c r="F1813" i="13" s="1"/>
  <c r="G1813" i="13" s="1"/>
  <c r="B1813" i="13"/>
  <c r="A1813" i="13"/>
  <c r="E1812" i="13"/>
  <c r="D1812" i="13"/>
  <c r="C1812" i="13"/>
  <c r="F1812" i="13" s="1"/>
  <c r="G1812" i="13" s="1"/>
  <c r="B1812" i="13"/>
  <c r="A1812" i="13"/>
  <c r="E1811" i="13"/>
  <c r="D1811" i="13"/>
  <c r="C1811" i="13"/>
  <c r="F1811" i="13" s="1"/>
  <c r="G1811" i="13" s="1"/>
  <c r="I1811" i="13" s="1"/>
  <c r="B1811" i="13"/>
  <c r="A1811" i="13"/>
  <c r="E1810" i="13"/>
  <c r="D1810" i="13"/>
  <c r="C1810" i="13"/>
  <c r="F1810" i="13" s="1"/>
  <c r="G1810" i="13" s="1"/>
  <c r="B1810" i="13"/>
  <c r="A1810" i="13"/>
  <c r="F1809" i="13"/>
  <c r="G1809" i="13" s="1"/>
  <c r="H1809" i="13" s="1"/>
  <c r="E1809" i="13"/>
  <c r="D1809" i="13"/>
  <c r="C1809" i="13"/>
  <c r="B1809" i="13"/>
  <c r="A1809" i="13"/>
  <c r="E1808" i="13"/>
  <c r="D1808" i="13"/>
  <c r="C1808" i="13"/>
  <c r="F1808" i="13" s="1"/>
  <c r="G1808" i="13" s="1"/>
  <c r="I1808" i="13" s="1"/>
  <c r="B1808" i="13"/>
  <c r="A1808" i="13"/>
  <c r="E1807" i="13"/>
  <c r="D1807" i="13"/>
  <c r="C1807" i="13"/>
  <c r="F1807" i="13" s="1"/>
  <c r="G1807" i="13" s="1"/>
  <c r="B1807" i="13"/>
  <c r="A1807" i="13"/>
  <c r="E1806" i="13"/>
  <c r="D1806" i="13"/>
  <c r="C1806" i="13"/>
  <c r="F1806" i="13" s="1"/>
  <c r="G1806" i="13" s="1"/>
  <c r="H1806" i="13" s="1"/>
  <c r="B1806" i="13"/>
  <c r="A1806" i="13"/>
  <c r="G1805" i="13"/>
  <c r="I1805" i="13" s="1"/>
  <c r="E1805" i="13"/>
  <c r="D1805" i="13"/>
  <c r="C1805" i="13"/>
  <c r="F1805" i="13" s="1"/>
  <c r="B1805" i="13"/>
  <c r="A1805" i="13"/>
  <c r="E1804" i="13"/>
  <c r="D1804" i="13"/>
  <c r="C1804" i="13"/>
  <c r="F1804" i="13" s="1"/>
  <c r="G1804" i="13" s="1"/>
  <c r="H1804" i="13" s="1"/>
  <c r="B1804" i="13"/>
  <c r="A1804" i="13"/>
  <c r="E1803" i="13"/>
  <c r="D1803" i="13"/>
  <c r="C1803" i="13"/>
  <c r="F1803" i="13" s="1"/>
  <c r="G1803" i="13" s="1"/>
  <c r="B1803" i="13"/>
  <c r="A1803" i="13"/>
  <c r="E1802" i="13"/>
  <c r="D1802" i="13"/>
  <c r="C1802" i="13"/>
  <c r="F1802" i="13" s="1"/>
  <c r="G1802" i="13" s="1"/>
  <c r="B1802" i="13"/>
  <c r="A1802" i="13"/>
  <c r="E1801" i="13"/>
  <c r="D1801" i="13"/>
  <c r="C1801" i="13"/>
  <c r="F1801" i="13" s="1"/>
  <c r="G1801" i="13" s="1"/>
  <c r="B1801" i="13"/>
  <c r="A1801" i="13"/>
  <c r="E1800" i="13"/>
  <c r="D1800" i="13"/>
  <c r="C1800" i="13"/>
  <c r="F1800" i="13" s="1"/>
  <c r="G1800" i="13" s="1"/>
  <c r="B1800" i="13"/>
  <c r="A1800" i="13"/>
  <c r="I1799" i="13"/>
  <c r="E1799" i="13"/>
  <c r="D1799" i="13"/>
  <c r="C1799" i="13"/>
  <c r="F1799" i="13" s="1"/>
  <c r="G1799" i="13" s="1"/>
  <c r="B1799" i="13"/>
  <c r="A1799" i="13"/>
  <c r="E1798" i="13"/>
  <c r="D1798" i="13"/>
  <c r="C1798" i="13"/>
  <c r="F1798" i="13" s="1"/>
  <c r="G1798" i="13" s="1"/>
  <c r="I1798" i="13" s="1"/>
  <c r="B1798" i="13"/>
  <c r="A1798" i="13"/>
  <c r="E1797" i="13"/>
  <c r="D1797" i="13"/>
  <c r="C1797" i="13"/>
  <c r="F1797" i="13" s="1"/>
  <c r="G1797" i="13" s="1"/>
  <c r="I1797" i="13" s="1"/>
  <c r="B1797" i="13"/>
  <c r="A1797" i="13"/>
  <c r="E1796" i="13"/>
  <c r="D1796" i="13"/>
  <c r="C1796" i="13"/>
  <c r="F1796" i="13" s="1"/>
  <c r="G1796" i="13" s="1"/>
  <c r="J1796" i="13" s="1"/>
  <c r="B1796" i="13"/>
  <c r="A1796" i="13"/>
  <c r="E1795" i="13"/>
  <c r="D1795" i="13"/>
  <c r="C1795" i="13"/>
  <c r="F1795" i="13" s="1"/>
  <c r="G1795" i="13" s="1"/>
  <c r="H1795" i="13" s="1"/>
  <c r="B1795" i="13"/>
  <c r="A1795" i="13"/>
  <c r="E1794" i="13"/>
  <c r="D1794" i="13"/>
  <c r="C1794" i="13"/>
  <c r="F1794" i="13" s="1"/>
  <c r="G1794" i="13" s="1"/>
  <c r="I1794" i="13" s="1"/>
  <c r="B1794" i="13"/>
  <c r="A1794" i="13"/>
  <c r="E1793" i="13"/>
  <c r="D1793" i="13"/>
  <c r="C1793" i="13"/>
  <c r="F1793" i="13" s="1"/>
  <c r="G1793" i="13" s="1"/>
  <c r="B1793" i="13"/>
  <c r="A1793" i="13"/>
  <c r="E1792" i="13"/>
  <c r="D1792" i="13"/>
  <c r="C1792" i="13"/>
  <c r="F1792" i="13" s="1"/>
  <c r="G1792" i="13" s="1"/>
  <c r="B1792" i="13"/>
  <c r="A1792" i="13"/>
  <c r="E1791" i="13"/>
  <c r="D1791" i="13"/>
  <c r="C1791" i="13"/>
  <c r="F1791" i="13" s="1"/>
  <c r="G1791" i="13" s="1"/>
  <c r="B1791" i="13"/>
  <c r="A1791" i="13"/>
  <c r="F1790" i="13"/>
  <c r="G1790" i="13" s="1"/>
  <c r="E1790" i="13"/>
  <c r="D1790" i="13"/>
  <c r="C1790" i="13"/>
  <c r="B1790" i="13"/>
  <c r="A1790" i="13"/>
  <c r="E1789" i="13"/>
  <c r="D1789" i="13"/>
  <c r="C1789" i="13"/>
  <c r="F1789" i="13" s="1"/>
  <c r="G1789" i="13" s="1"/>
  <c r="B1789" i="13"/>
  <c r="A1789" i="13"/>
  <c r="E1788" i="13"/>
  <c r="D1788" i="13"/>
  <c r="C1788" i="13"/>
  <c r="F1788" i="13" s="1"/>
  <c r="G1788" i="13" s="1"/>
  <c r="H1788" i="13" s="1"/>
  <c r="B1788" i="13"/>
  <c r="A1788" i="13"/>
  <c r="G1787" i="13"/>
  <c r="I1787" i="13" s="1"/>
  <c r="E1787" i="13"/>
  <c r="D1787" i="13"/>
  <c r="C1787" i="13"/>
  <c r="F1787" i="13" s="1"/>
  <c r="B1787" i="13"/>
  <c r="A1787" i="13"/>
  <c r="E1786" i="13"/>
  <c r="D1786" i="13"/>
  <c r="C1786" i="13"/>
  <c r="F1786" i="13" s="1"/>
  <c r="G1786" i="13" s="1"/>
  <c r="B1786" i="13"/>
  <c r="A1786" i="13"/>
  <c r="F1785" i="13"/>
  <c r="G1785" i="13" s="1"/>
  <c r="I1785" i="13" s="1"/>
  <c r="E1785" i="13"/>
  <c r="D1785" i="13"/>
  <c r="C1785" i="13"/>
  <c r="B1785" i="13"/>
  <c r="A1785" i="13"/>
  <c r="I1784" i="13"/>
  <c r="E1784" i="13"/>
  <c r="D1784" i="13"/>
  <c r="C1784" i="13"/>
  <c r="F1784" i="13" s="1"/>
  <c r="G1784" i="13" s="1"/>
  <c r="J1784" i="13" s="1"/>
  <c r="B1784" i="13"/>
  <c r="A1784" i="13"/>
  <c r="E1783" i="13"/>
  <c r="D1783" i="13"/>
  <c r="C1783" i="13"/>
  <c r="F1783" i="13" s="1"/>
  <c r="G1783" i="13" s="1"/>
  <c r="B1783" i="13"/>
  <c r="A1783" i="13"/>
  <c r="E1782" i="13"/>
  <c r="D1782" i="13"/>
  <c r="C1782" i="13"/>
  <c r="F1782" i="13" s="1"/>
  <c r="G1782" i="13" s="1"/>
  <c r="B1782" i="13"/>
  <c r="A1782" i="13"/>
  <c r="E1781" i="13"/>
  <c r="D1781" i="13"/>
  <c r="C1781" i="13"/>
  <c r="F1781" i="13" s="1"/>
  <c r="G1781" i="13" s="1"/>
  <c r="I1781" i="13" s="1"/>
  <c r="B1781" i="13"/>
  <c r="A1781" i="13"/>
  <c r="F1780" i="13"/>
  <c r="G1780" i="13" s="1"/>
  <c r="E1780" i="13"/>
  <c r="D1780" i="13"/>
  <c r="C1780" i="13"/>
  <c r="B1780" i="13"/>
  <c r="A1780" i="13"/>
  <c r="E1779" i="13"/>
  <c r="D1779" i="13"/>
  <c r="C1779" i="13"/>
  <c r="F1779" i="13" s="1"/>
  <c r="G1779" i="13" s="1"/>
  <c r="B1779" i="13"/>
  <c r="A1779" i="13"/>
  <c r="E1778" i="13"/>
  <c r="D1778" i="13"/>
  <c r="C1778" i="13"/>
  <c r="F1778" i="13" s="1"/>
  <c r="G1778" i="13" s="1"/>
  <c r="B1778" i="13"/>
  <c r="A1778" i="13"/>
  <c r="E1777" i="13"/>
  <c r="D1777" i="13"/>
  <c r="C1777" i="13"/>
  <c r="F1777" i="13" s="1"/>
  <c r="G1777" i="13" s="1"/>
  <c r="B1777" i="13"/>
  <c r="A1777" i="13"/>
  <c r="H1776" i="13"/>
  <c r="E1776" i="13"/>
  <c r="D1776" i="13"/>
  <c r="C1776" i="13"/>
  <c r="F1776" i="13" s="1"/>
  <c r="G1776" i="13" s="1"/>
  <c r="B1776" i="13"/>
  <c r="A1776" i="13"/>
  <c r="E1775" i="13"/>
  <c r="D1775" i="13"/>
  <c r="C1775" i="13"/>
  <c r="F1775" i="13" s="1"/>
  <c r="G1775" i="13" s="1"/>
  <c r="B1775" i="13"/>
  <c r="A1775" i="13"/>
  <c r="E1774" i="13"/>
  <c r="D1774" i="13"/>
  <c r="C1774" i="13"/>
  <c r="F1774" i="13" s="1"/>
  <c r="G1774" i="13" s="1"/>
  <c r="B1774" i="13"/>
  <c r="A1774" i="13"/>
  <c r="E1773" i="13"/>
  <c r="D1773" i="13"/>
  <c r="C1773" i="13"/>
  <c r="F1773" i="13" s="1"/>
  <c r="G1773" i="13" s="1"/>
  <c r="I1773" i="13" s="1"/>
  <c r="B1773" i="13"/>
  <c r="A1773" i="13"/>
  <c r="E1772" i="13"/>
  <c r="D1772" i="13"/>
  <c r="C1772" i="13"/>
  <c r="F1772" i="13" s="1"/>
  <c r="G1772" i="13" s="1"/>
  <c r="H1772" i="13" s="1"/>
  <c r="B1772" i="13"/>
  <c r="A1772" i="13"/>
  <c r="G1771" i="13"/>
  <c r="I1771" i="13" s="1"/>
  <c r="E1771" i="13"/>
  <c r="D1771" i="13"/>
  <c r="C1771" i="13"/>
  <c r="F1771" i="13" s="1"/>
  <c r="B1771" i="13"/>
  <c r="A1771" i="13"/>
  <c r="E1770" i="13"/>
  <c r="D1770" i="13"/>
  <c r="C1770" i="13"/>
  <c r="F1770" i="13" s="1"/>
  <c r="G1770" i="13" s="1"/>
  <c r="B1770" i="13"/>
  <c r="A1770" i="13"/>
  <c r="E1769" i="13"/>
  <c r="D1769" i="13"/>
  <c r="C1769" i="13"/>
  <c r="F1769" i="13" s="1"/>
  <c r="G1769" i="13" s="1"/>
  <c r="I1769" i="13" s="1"/>
  <c r="B1769" i="13"/>
  <c r="A1769" i="13"/>
  <c r="J1768" i="13"/>
  <c r="E1768" i="13"/>
  <c r="D1768" i="13"/>
  <c r="C1768" i="13"/>
  <c r="F1768" i="13" s="1"/>
  <c r="G1768" i="13" s="1"/>
  <c r="I1768" i="13" s="1"/>
  <c r="B1768" i="13"/>
  <c r="A1768" i="13"/>
  <c r="E1767" i="13"/>
  <c r="D1767" i="13"/>
  <c r="C1767" i="13"/>
  <c r="F1767" i="13" s="1"/>
  <c r="G1767" i="13" s="1"/>
  <c r="B1767" i="13"/>
  <c r="A1767" i="13"/>
  <c r="E1766" i="13"/>
  <c r="D1766" i="13"/>
  <c r="C1766" i="13"/>
  <c r="F1766" i="13" s="1"/>
  <c r="G1766" i="13" s="1"/>
  <c r="B1766" i="13"/>
  <c r="A1766" i="13"/>
  <c r="I1765" i="13"/>
  <c r="E1765" i="13"/>
  <c r="D1765" i="13"/>
  <c r="C1765" i="13"/>
  <c r="F1765" i="13" s="1"/>
  <c r="G1765" i="13" s="1"/>
  <c r="B1765" i="13"/>
  <c r="A1765" i="13"/>
  <c r="E1764" i="13"/>
  <c r="D1764" i="13"/>
  <c r="C1764" i="13"/>
  <c r="F1764" i="13" s="1"/>
  <c r="G1764" i="13" s="1"/>
  <c r="H1764" i="13" s="1"/>
  <c r="B1764" i="13"/>
  <c r="A1764" i="13"/>
  <c r="E1763" i="13"/>
  <c r="D1763" i="13"/>
  <c r="C1763" i="13"/>
  <c r="F1763" i="13" s="1"/>
  <c r="G1763" i="13" s="1"/>
  <c r="I1763" i="13" s="1"/>
  <c r="B1763" i="13"/>
  <c r="A1763" i="13"/>
  <c r="E1762" i="13"/>
  <c r="D1762" i="13"/>
  <c r="C1762" i="13"/>
  <c r="F1762" i="13" s="1"/>
  <c r="G1762" i="13" s="1"/>
  <c r="B1762" i="13"/>
  <c r="A1762" i="13"/>
  <c r="E1761" i="13"/>
  <c r="D1761" i="13"/>
  <c r="C1761" i="13"/>
  <c r="F1761" i="13" s="1"/>
  <c r="G1761" i="13" s="1"/>
  <c r="I1761" i="13" s="1"/>
  <c r="B1761" i="13"/>
  <c r="A1761" i="13"/>
  <c r="E1760" i="13"/>
  <c r="D1760" i="13"/>
  <c r="C1760" i="13"/>
  <c r="F1760" i="13" s="1"/>
  <c r="G1760" i="13" s="1"/>
  <c r="H1760" i="13" s="1"/>
  <c r="B1760" i="13"/>
  <c r="A1760" i="13"/>
  <c r="E1759" i="13"/>
  <c r="D1759" i="13"/>
  <c r="C1759" i="13"/>
  <c r="F1759" i="13" s="1"/>
  <c r="G1759" i="13" s="1"/>
  <c r="B1759" i="13"/>
  <c r="A1759" i="13"/>
  <c r="E1758" i="13"/>
  <c r="D1758" i="13"/>
  <c r="C1758" i="13"/>
  <c r="F1758" i="13" s="1"/>
  <c r="G1758" i="13" s="1"/>
  <c r="B1758" i="13"/>
  <c r="A1758" i="13"/>
  <c r="E1757" i="13"/>
  <c r="D1757" i="13"/>
  <c r="C1757" i="13"/>
  <c r="F1757" i="13" s="1"/>
  <c r="G1757" i="13" s="1"/>
  <c r="I1757" i="13" s="1"/>
  <c r="B1757" i="13"/>
  <c r="A1757" i="13"/>
  <c r="E1756" i="13"/>
  <c r="D1756" i="13"/>
  <c r="C1756" i="13"/>
  <c r="F1756" i="13" s="1"/>
  <c r="G1756" i="13" s="1"/>
  <c r="H1756" i="13" s="1"/>
  <c r="B1756" i="13"/>
  <c r="A1756" i="13"/>
  <c r="G1755" i="13"/>
  <c r="I1755" i="13" s="1"/>
  <c r="E1755" i="13"/>
  <c r="D1755" i="13"/>
  <c r="C1755" i="13"/>
  <c r="F1755" i="13" s="1"/>
  <c r="B1755" i="13"/>
  <c r="A1755" i="13"/>
  <c r="E1754" i="13"/>
  <c r="D1754" i="13"/>
  <c r="C1754" i="13"/>
  <c r="F1754" i="13" s="1"/>
  <c r="G1754" i="13" s="1"/>
  <c r="B1754" i="13"/>
  <c r="A1754" i="13"/>
  <c r="E1753" i="13"/>
  <c r="D1753" i="13"/>
  <c r="C1753" i="13"/>
  <c r="F1753" i="13" s="1"/>
  <c r="G1753" i="13" s="1"/>
  <c r="B1753" i="13"/>
  <c r="A1753" i="13"/>
  <c r="E1752" i="13"/>
  <c r="D1752" i="13"/>
  <c r="C1752" i="13"/>
  <c r="F1752" i="13" s="1"/>
  <c r="G1752" i="13" s="1"/>
  <c r="B1752" i="13"/>
  <c r="A1752" i="13"/>
  <c r="E1751" i="13"/>
  <c r="D1751" i="13"/>
  <c r="C1751" i="13"/>
  <c r="F1751" i="13" s="1"/>
  <c r="G1751" i="13" s="1"/>
  <c r="B1751" i="13"/>
  <c r="A1751" i="13"/>
  <c r="E1750" i="13"/>
  <c r="D1750" i="13"/>
  <c r="C1750" i="13"/>
  <c r="F1750" i="13" s="1"/>
  <c r="G1750" i="13" s="1"/>
  <c r="I1750" i="13" s="1"/>
  <c r="B1750" i="13"/>
  <c r="A1750" i="13"/>
  <c r="E1749" i="13"/>
  <c r="D1749" i="13"/>
  <c r="C1749" i="13"/>
  <c r="F1749" i="13" s="1"/>
  <c r="G1749" i="13" s="1"/>
  <c r="I1749" i="13" s="1"/>
  <c r="B1749" i="13"/>
  <c r="A1749" i="13"/>
  <c r="E1748" i="13"/>
  <c r="D1748" i="13"/>
  <c r="C1748" i="13"/>
  <c r="F1748" i="13" s="1"/>
  <c r="G1748" i="13" s="1"/>
  <c r="B1748" i="13"/>
  <c r="A1748" i="13"/>
  <c r="E1747" i="13"/>
  <c r="D1747" i="13"/>
  <c r="C1747" i="13"/>
  <c r="F1747" i="13" s="1"/>
  <c r="G1747" i="13" s="1"/>
  <c r="B1747" i="13"/>
  <c r="A1747" i="13"/>
  <c r="E1746" i="13"/>
  <c r="D1746" i="13"/>
  <c r="C1746" i="13"/>
  <c r="F1746" i="13" s="1"/>
  <c r="G1746" i="13" s="1"/>
  <c r="B1746" i="13"/>
  <c r="A1746" i="13"/>
  <c r="E1745" i="13"/>
  <c r="D1745" i="13"/>
  <c r="C1745" i="13"/>
  <c r="F1745" i="13" s="1"/>
  <c r="G1745" i="13" s="1"/>
  <c r="I1745" i="13" s="1"/>
  <c r="B1745" i="13"/>
  <c r="A1745" i="13"/>
  <c r="E1744" i="13"/>
  <c r="D1744" i="13"/>
  <c r="C1744" i="13"/>
  <c r="F1744" i="13" s="1"/>
  <c r="G1744" i="13" s="1"/>
  <c r="B1744" i="13"/>
  <c r="A1744" i="13"/>
  <c r="G1743" i="13"/>
  <c r="E1743" i="13"/>
  <c r="D1743" i="13"/>
  <c r="C1743" i="13"/>
  <c r="F1743" i="13" s="1"/>
  <c r="B1743" i="13"/>
  <c r="A1743" i="13"/>
  <c r="E1742" i="13"/>
  <c r="D1742" i="13"/>
  <c r="C1742" i="13"/>
  <c r="F1742" i="13" s="1"/>
  <c r="G1742" i="13" s="1"/>
  <c r="B1742" i="13"/>
  <c r="A1742" i="13"/>
  <c r="I1741" i="13"/>
  <c r="E1741" i="13"/>
  <c r="D1741" i="13"/>
  <c r="C1741" i="13"/>
  <c r="F1741" i="13" s="1"/>
  <c r="G1741" i="13" s="1"/>
  <c r="B1741" i="13"/>
  <c r="A1741" i="13"/>
  <c r="E1740" i="13"/>
  <c r="D1740" i="13"/>
  <c r="C1740" i="13"/>
  <c r="F1740" i="13" s="1"/>
  <c r="G1740" i="13" s="1"/>
  <c r="H1740" i="13" s="1"/>
  <c r="B1740" i="13"/>
  <c r="A1740" i="13"/>
  <c r="E1739" i="13"/>
  <c r="D1739" i="13"/>
  <c r="C1739" i="13"/>
  <c r="F1739" i="13" s="1"/>
  <c r="G1739" i="13" s="1"/>
  <c r="I1739" i="13" s="1"/>
  <c r="B1739" i="13"/>
  <c r="A1739" i="13"/>
  <c r="E1738" i="13"/>
  <c r="D1738" i="13"/>
  <c r="C1738" i="13"/>
  <c r="F1738" i="13" s="1"/>
  <c r="G1738" i="13" s="1"/>
  <c r="B1738" i="13"/>
  <c r="A1738" i="13"/>
  <c r="I1737" i="13"/>
  <c r="E1737" i="13"/>
  <c r="D1737" i="13"/>
  <c r="C1737" i="13"/>
  <c r="F1737" i="13" s="1"/>
  <c r="G1737" i="13" s="1"/>
  <c r="B1737" i="13"/>
  <c r="A1737" i="13"/>
  <c r="E1736" i="13"/>
  <c r="D1736" i="13"/>
  <c r="C1736" i="13"/>
  <c r="F1736" i="13" s="1"/>
  <c r="G1736" i="13" s="1"/>
  <c r="B1736" i="13"/>
  <c r="A1736" i="13"/>
  <c r="E1735" i="13"/>
  <c r="D1735" i="13"/>
  <c r="C1735" i="13"/>
  <c r="F1735" i="13" s="1"/>
  <c r="G1735" i="13" s="1"/>
  <c r="B1735" i="13"/>
  <c r="A1735" i="13"/>
  <c r="E1734" i="13"/>
  <c r="D1734" i="13"/>
  <c r="C1734" i="13"/>
  <c r="F1734" i="13" s="1"/>
  <c r="G1734" i="13" s="1"/>
  <c r="B1734" i="13"/>
  <c r="A1734" i="13"/>
  <c r="E1733" i="13"/>
  <c r="D1733" i="13"/>
  <c r="C1733" i="13"/>
  <c r="F1733" i="13" s="1"/>
  <c r="G1733" i="13" s="1"/>
  <c r="B1733" i="13"/>
  <c r="A1733" i="13"/>
  <c r="E1732" i="13"/>
  <c r="D1732" i="13"/>
  <c r="C1732" i="13"/>
  <c r="F1732" i="13" s="1"/>
  <c r="G1732" i="13" s="1"/>
  <c r="H1732" i="13" s="1"/>
  <c r="B1732" i="13"/>
  <c r="A1732" i="13"/>
  <c r="E1731" i="13"/>
  <c r="D1731" i="13"/>
  <c r="C1731" i="13"/>
  <c r="F1731" i="13" s="1"/>
  <c r="G1731" i="13" s="1"/>
  <c r="I1731" i="13" s="1"/>
  <c r="B1731" i="13"/>
  <c r="A1731" i="13"/>
  <c r="G1730" i="13"/>
  <c r="E1730" i="13"/>
  <c r="D1730" i="13"/>
  <c r="C1730" i="13"/>
  <c r="F1730" i="13" s="1"/>
  <c r="B1730" i="13"/>
  <c r="A1730" i="13"/>
  <c r="E1729" i="13"/>
  <c r="D1729" i="13"/>
  <c r="C1729" i="13"/>
  <c r="F1729" i="13" s="1"/>
  <c r="G1729" i="13" s="1"/>
  <c r="I1729" i="13" s="1"/>
  <c r="B1729" i="13"/>
  <c r="A1729" i="13"/>
  <c r="E1728" i="13"/>
  <c r="D1728" i="13"/>
  <c r="C1728" i="13"/>
  <c r="F1728" i="13" s="1"/>
  <c r="G1728" i="13" s="1"/>
  <c r="I1728" i="13" s="1"/>
  <c r="B1728" i="13"/>
  <c r="A1728" i="13"/>
  <c r="E1727" i="13"/>
  <c r="D1727" i="13"/>
  <c r="C1727" i="13"/>
  <c r="F1727" i="13" s="1"/>
  <c r="G1727" i="13" s="1"/>
  <c r="B1727" i="13"/>
  <c r="A1727" i="13"/>
  <c r="E1726" i="13"/>
  <c r="D1726" i="13"/>
  <c r="C1726" i="13"/>
  <c r="F1726" i="13" s="1"/>
  <c r="G1726" i="13" s="1"/>
  <c r="B1726" i="13"/>
  <c r="A1726" i="13"/>
  <c r="I1725" i="13"/>
  <c r="E1725" i="13"/>
  <c r="D1725" i="13"/>
  <c r="C1725" i="13"/>
  <c r="F1725" i="13" s="1"/>
  <c r="G1725" i="13" s="1"/>
  <c r="B1725" i="13"/>
  <c r="A1725" i="13"/>
  <c r="E1724" i="13"/>
  <c r="D1724" i="13"/>
  <c r="C1724" i="13"/>
  <c r="F1724" i="13" s="1"/>
  <c r="G1724" i="13" s="1"/>
  <c r="B1724" i="13"/>
  <c r="A1724" i="13"/>
  <c r="E1723" i="13"/>
  <c r="D1723" i="13"/>
  <c r="C1723" i="13"/>
  <c r="F1723" i="13" s="1"/>
  <c r="G1723" i="13" s="1"/>
  <c r="B1723" i="13"/>
  <c r="A1723" i="13"/>
  <c r="E1722" i="13"/>
  <c r="D1722" i="13"/>
  <c r="C1722" i="13"/>
  <c r="F1722" i="13" s="1"/>
  <c r="G1722" i="13" s="1"/>
  <c r="B1722" i="13"/>
  <c r="A1722" i="13"/>
  <c r="E1721" i="13"/>
  <c r="D1721" i="13"/>
  <c r="C1721" i="13"/>
  <c r="F1721" i="13" s="1"/>
  <c r="G1721" i="13" s="1"/>
  <c r="B1721" i="13"/>
  <c r="A1721" i="13"/>
  <c r="I1720" i="13"/>
  <c r="E1720" i="13"/>
  <c r="D1720" i="13"/>
  <c r="C1720" i="13"/>
  <c r="F1720" i="13" s="1"/>
  <c r="G1720" i="13" s="1"/>
  <c r="J1720" i="13" s="1"/>
  <c r="B1720" i="13"/>
  <c r="A1720" i="13"/>
  <c r="E1719" i="13"/>
  <c r="D1719" i="13"/>
  <c r="C1719" i="13"/>
  <c r="F1719" i="13" s="1"/>
  <c r="G1719" i="13" s="1"/>
  <c r="B1719" i="13"/>
  <c r="A1719" i="13"/>
  <c r="F1718" i="13"/>
  <c r="G1718" i="13" s="1"/>
  <c r="E1718" i="13"/>
  <c r="D1718" i="13"/>
  <c r="C1718" i="13"/>
  <c r="B1718" i="13"/>
  <c r="A1718" i="13"/>
  <c r="E1717" i="13"/>
  <c r="D1717" i="13"/>
  <c r="C1717" i="13"/>
  <c r="F1717" i="13" s="1"/>
  <c r="G1717" i="13" s="1"/>
  <c r="B1717" i="13"/>
  <c r="A1717" i="13"/>
  <c r="E1716" i="13"/>
  <c r="D1716" i="13"/>
  <c r="C1716" i="13"/>
  <c r="F1716" i="13" s="1"/>
  <c r="G1716" i="13" s="1"/>
  <c r="H1716" i="13" s="1"/>
  <c r="B1716" i="13"/>
  <c r="A1716" i="13"/>
  <c r="E1715" i="13"/>
  <c r="D1715" i="13"/>
  <c r="C1715" i="13"/>
  <c r="F1715" i="13" s="1"/>
  <c r="G1715" i="13" s="1"/>
  <c r="I1715" i="13" s="1"/>
  <c r="B1715" i="13"/>
  <c r="A1715" i="13"/>
  <c r="E1714" i="13"/>
  <c r="D1714" i="13"/>
  <c r="C1714" i="13"/>
  <c r="F1714" i="13" s="1"/>
  <c r="G1714" i="13" s="1"/>
  <c r="B1714" i="13"/>
  <c r="A1714" i="13"/>
  <c r="E1713" i="13"/>
  <c r="D1713" i="13"/>
  <c r="C1713" i="13"/>
  <c r="F1713" i="13" s="1"/>
  <c r="G1713" i="13" s="1"/>
  <c r="I1713" i="13" s="1"/>
  <c r="B1713" i="13"/>
  <c r="A1713" i="13"/>
  <c r="J1712" i="13"/>
  <c r="E1712" i="13"/>
  <c r="D1712" i="13"/>
  <c r="C1712" i="13"/>
  <c r="F1712" i="13" s="1"/>
  <c r="G1712" i="13" s="1"/>
  <c r="B1712" i="13"/>
  <c r="A1712" i="13"/>
  <c r="E1711" i="13"/>
  <c r="D1711" i="13"/>
  <c r="C1711" i="13"/>
  <c r="F1711" i="13" s="1"/>
  <c r="G1711" i="13" s="1"/>
  <c r="B1711" i="13"/>
  <c r="A1711" i="13"/>
  <c r="E1710" i="13"/>
  <c r="D1710" i="13"/>
  <c r="C1710" i="13"/>
  <c r="F1710" i="13" s="1"/>
  <c r="G1710" i="13" s="1"/>
  <c r="B1710" i="13"/>
  <c r="A1710" i="13"/>
  <c r="I1709" i="13"/>
  <c r="E1709" i="13"/>
  <c r="D1709" i="13"/>
  <c r="C1709" i="13"/>
  <c r="F1709" i="13" s="1"/>
  <c r="G1709" i="13" s="1"/>
  <c r="B1709" i="13"/>
  <c r="A1709" i="13"/>
  <c r="E1708" i="13"/>
  <c r="D1708" i="13"/>
  <c r="C1708" i="13"/>
  <c r="F1708" i="13" s="1"/>
  <c r="G1708" i="13" s="1"/>
  <c r="H1708" i="13" s="1"/>
  <c r="B1708" i="13"/>
  <c r="A1708" i="13"/>
  <c r="G1707" i="13"/>
  <c r="I1707" i="13" s="1"/>
  <c r="E1707" i="13"/>
  <c r="D1707" i="13"/>
  <c r="C1707" i="13"/>
  <c r="F1707" i="13" s="1"/>
  <c r="B1707" i="13"/>
  <c r="A1707" i="13"/>
  <c r="E1706" i="13"/>
  <c r="D1706" i="13"/>
  <c r="C1706" i="13"/>
  <c r="F1706" i="13" s="1"/>
  <c r="G1706" i="13" s="1"/>
  <c r="B1706" i="13"/>
  <c r="A1706" i="13"/>
  <c r="E1705" i="13"/>
  <c r="D1705" i="13"/>
  <c r="C1705" i="13"/>
  <c r="F1705" i="13" s="1"/>
  <c r="G1705" i="13" s="1"/>
  <c r="I1705" i="13" s="1"/>
  <c r="B1705" i="13"/>
  <c r="A1705" i="13"/>
  <c r="E1704" i="13"/>
  <c r="D1704" i="13"/>
  <c r="C1704" i="13"/>
  <c r="F1704" i="13" s="1"/>
  <c r="G1704" i="13" s="1"/>
  <c r="B1704" i="13"/>
  <c r="A1704" i="13"/>
  <c r="E1703" i="13"/>
  <c r="D1703" i="13"/>
  <c r="C1703" i="13"/>
  <c r="F1703" i="13" s="1"/>
  <c r="G1703" i="13" s="1"/>
  <c r="B1703" i="13"/>
  <c r="A1703" i="13"/>
  <c r="E1702" i="13"/>
  <c r="D1702" i="13"/>
  <c r="C1702" i="13"/>
  <c r="F1702" i="13" s="1"/>
  <c r="G1702" i="13" s="1"/>
  <c r="J1702" i="13" s="1"/>
  <c r="B1702" i="13"/>
  <c r="A1702" i="13"/>
  <c r="E1701" i="13"/>
  <c r="D1701" i="13"/>
  <c r="C1701" i="13"/>
  <c r="F1701" i="13" s="1"/>
  <c r="G1701" i="13" s="1"/>
  <c r="I1701" i="13" s="1"/>
  <c r="B1701" i="13"/>
  <c r="A1701" i="13"/>
  <c r="E1700" i="13"/>
  <c r="D1700" i="13"/>
  <c r="C1700" i="13"/>
  <c r="F1700" i="13" s="1"/>
  <c r="G1700" i="13" s="1"/>
  <c r="H1700" i="13" s="1"/>
  <c r="B1700" i="13"/>
  <c r="A1700" i="13"/>
  <c r="E1699" i="13"/>
  <c r="D1699" i="13"/>
  <c r="C1699" i="13"/>
  <c r="F1699" i="13" s="1"/>
  <c r="G1699" i="13" s="1"/>
  <c r="I1699" i="13" s="1"/>
  <c r="B1699" i="13"/>
  <c r="A1699" i="13"/>
  <c r="E1698" i="13"/>
  <c r="D1698" i="13"/>
  <c r="C1698" i="13"/>
  <c r="F1698" i="13" s="1"/>
  <c r="G1698" i="13" s="1"/>
  <c r="B1698" i="13"/>
  <c r="A1698" i="13"/>
  <c r="F1697" i="13"/>
  <c r="G1697" i="13" s="1"/>
  <c r="I1697" i="13" s="1"/>
  <c r="E1697" i="13"/>
  <c r="D1697" i="13"/>
  <c r="C1697" i="13"/>
  <c r="B1697" i="13"/>
  <c r="A1697" i="13"/>
  <c r="J1696" i="13"/>
  <c r="E1696" i="13"/>
  <c r="D1696" i="13"/>
  <c r="C1696" i="13"/>
  <c r="F1696" i="13" s="1"/>
  <c r="G1696" i="13" s="1"/>
  <c r="I1696" i="13" s="1"/>
  <c r="B1696" i="13"/>
  <c r="A1696" i="13"/>
  <c r="G1695" i="13"/>
  <c r="E1695" i="13"/>
  <c r="D1695" i="13"/>
  <c r="C1695" i="13"/>
  <c r="F1695" i="13" s="1"/>
  <c r="B1695" i="13"/>
  <c r="A1695" i="13"/>
  <c r="E1694" i="13"/>
  <c r="D1694" i="13"/>
  <c r="C1694" i="13"/>
  <c r="F1694" i="13" s="1"/>
  <c r="G1694" i="13" s="1"/>
  <c r="I1694" i="13" s="1"/>
  <c r="B1694" i="13"/>
  <c r="A1694" i="13"/>
  <c r="E1693" i="13"/>
  <c r="D1693" i="13"/>
  <c r="C1693" i="13"/>
  <c r="F1693" i="13" s="1"/>
  <c r="G1693" i="13" s="1"/>
  <c r="I1693" i="13" s="1"/>
  <c r="B1693" i="13"/>
  <c r="A1693" i="13"/>
  <c r="F1692" i="13"/>
  <c r="G1692" i="13" s="1"/>
  <c r="E1692" i="13"/>
  <c r="D1692" i="13"/>
  <c r="C1692" i="13"/>
  <c r="B1692" i="13"/>
  <c r="A1692" i="13"/>
  <c r="E1691" i="13"/>
  <c r="D1691" i="13"/>
  <c r="C1691" i="13"/>
  <c r="F1691" i="13" s="1"/>
  <c r="G1691" i="13" s="1"/>
  <c r="B1691" i="13"/>
  <c r="A1691" i="13"/>
  <c r="E1690" i="13"/>
  <c r="D1690" i="13"/>
  <c r="C1690" i="13"/>
  <c r="F1690" i="13" s="1"/>
  <c r="G1690" i="13" s="1"/>
  <c r="B1690" i="13"/>
  <c r="A1690" i="13"/>
  <c r="F1689" i="13"/>
  <c r="G1689" i="13" s="1"/>
  <c r="I1689" i="13" s="1"/>
  <c r="E1689" i="13"/>
  <c r="D1689" i="13"/>
  <c r="C1689" i="13"/>
  <c r="B1689" i="13"/>
  <c r="A1689" i="13"/>
  <c r="J1688" i="13"/>
  <c r="H1688" i="13"/>
  <c r="E1688" i="13"/>
  <c r="D1688" i="13"/>
  <c r="C1688" i="13"/>
  <c r="F1688" i="13" s="1"/>
  <c r="G1688" i="13" s="1"/>
  <c r="I1688" i="13" s="1"/>
  <c r="B1688" i="13"/>
  <c r="A1688" i="13"/>
  <c r="E1687" i="13"/>
  <c r="D1687" i="13"/>
  <c r="C1687" i="13"/>
  <c r="F1687" i="13" s="1"/>
  <c r="G1687" i="13" s="1"/>
  <c r="B1687" i="13"/>
  <c r="A1687" i="13"/>
  <c r="H1686" i="13"/>
  <c r="E1686" i="13"/>
  <c r="D1686" i="13"/>
  <c r="C1686" i="13"/>
  <c r="F1686" i="13" s="1"/>
  <c r="G1686" i="13" s="1"/>
  <c r="I1686" i="13" s="1"/>
  <c r="B1686" i="13"/>
  <c r="A1686" i="13"/>
  <c r="E1685" i="13"/>
  <c r="D1685" i="13"/>
  <c r="C1685" i="13"/>
  <c r="F1685" i="13" s="1"/>
  <c r="G1685" i="13" s="1"/>
  <c r="I1685" i="13" s="1"/>
  <c r="B1685" i="13"/>
  <c r="A1685" i="13"/>
  <c r="E1684" i="13"/>
  <c r="D1684" i="13"/>
  <c r="C1684" i="13"/>
  <c r="F1684" i="13" s="1"/>
  <c r="G1684" i="13" s="1"/>
  <c r="H1684" i="13" s="1"/>
  <c r="B1684" i="13"/>
  <c r="A1684" i="13"/>
  <c r="E1683" i="13"/>
  <c r="D1683" i="13"/>
  <c r="C1683" i="13"/>
  <c r="F1683" i="13" s="1"/>
  <c r="G1683" i="13" s="1"/>
  <c r="I1683" i="13" s="1"/>
  <c r="B1683" i="13"/>
  <c r="A1683" i="13"/>
  <c r="E1682" i="13"/>
  <c r="D1682" i="13"/>
  <c r="C1682" i="13"/>
  <c r="F1682" i="13" s="1"/>
  <c r="G1682" i="13" s="1"/>
  <c r="B1682" i="13"/>
  <c r="A1682" i="13"/>
  <c r="F1681" i="13"/>
  <c r="G1681" i="13" s="1"/>
  <c r="E1681" i="13"/>
  <c r="D1681" i="13"/>
  <c r="C1681" i="13"/>
  <c r="B1681" i="13"/>
  <c r="A1681" i="13"/>
  <c r="E1680" i="13"/>
  <c r="D1680" i="13"/>
  <c r="C1680" i="13"/>
  <c r="F1680" i="13" s="1"/>
  <c r="G1680" i="13" s="1"/>
  <c r="I1680" i="13" s="1"/>
  <c r="B1680" i="13"/>
  <c r="A1680" i="13"/>
  <c r="E1679" i="13"/>
  <c r="D1679" i="13"/>
  <c r="C1679" i="13"/>
  <c r="F1679" i="13" s="1"/>
  <c r="G1679" i="13" s="1"/>
  <c r="B1679" i="13"/>
  <c r="A1679" i="13"/>
  <c r="F1678" i="13"/>
  <c r="G1678" i="13" s="1"/>
  <c r="E1678" i="13"/>
  <c r="D1678" i="13"/>
  <c r="C1678" i="13"/>
  <c r="B1678" i="13"/>
  <c r="A1678" i="13"/>
  <c r="E1677" i="13"/>
  <c r="D1677" i="13"/>
  <c r="C1677" i="13"/>
  <c r="F1677" i="13" s="1"/>
  <c r="G1677" i="13" s="1"/>
  <c r="B1677" i="13"/>
  <c r="A1677" i="13"/>
  <c r="E1676" i="13"/>
  <c r="D1676" i="13"/>
  <c r="C1676" i="13"/>
  <c r="F1676" i="13" s="1"/>
  <c r="G1676" i="13" s="1"/>
  <c r="J1676" i="13" s="1"/>
  <c r="B1676" i="13"/>
  <c r="A1676" i="13"/>
  <c r="G1675" i="13"/>
  <c r="E1675" i="13"/>
  <c r="D1675" i="13"/>
  <c r="C1675" i="13"/>
  <c r="F1675" i="13" s="1"/>
  <c r="B1675" i="13"/>
  <c r="A1675" i="13"/>
  <c r="E1674" i="13"/>
  <c r="D1674" i="13"/>
  <c r="C1674" i="13"/>
  <c r="F1674" i="13" s="1"/>
  <c r="G1674" i="13" s="1"/>
  <c r="B1674" i="13"/>
  <c r="A1674" i="13"/>
  <c r="E1673" i="13"/>
  <c r="D1673" i="13"/>
  <c r="C1673" i="13"/>
  <c r="F1673" i="13" s="1"/>
  <c r="G1673" i="13" s="1"/>
  <c r="B1673" i="13"/>
  <c r="A1673" i="13"/>
  <c r="J1672" i="13"/>
  <c r="E1672" i="13"/>
  <c r="D1672" i="13"/>
  <c r="C1672" i="13"/>
  <c r="F1672" i="13" s="1"/>
  <c r="G1672" i="13" s="1"/>
  <c r="I1672" i="13" s="1"/>
  <c r="B1672" i="13"/>
  <c r="A1672" i="13"/>
  <c r="E1671" i="13"/>
  <c r="D1671" i="13"/>
  <c r="C1671" i="13"/>
  <c r="F1671" i="13" s="1"/>
  <c r="G1671" i="13" s="1"/>
  <c r="B1671" i="13"/>
  <c r="A1671" i="13"/>
  <c r="E1670" i="13"/>
  <c r="D1670" i="13"/>
  <c r="C1670" i="13"/>
  <c r="F1670" i="13" s="1"/>
  <c r="G1670" i="13" s="1"/>
  <c r="I1670" i="13" s="1"/>
  <c r="B1670" i="13"/>
  <c r="A1670" i="13"/>
  <c r="J1669" i="13"/>
  <c r="E1669" i="13"/>
  <c r="D1669" i="13"/>
  <c r="C1669" i="13"/>
  <c r="F1669" i="13" s="1"/>
  <c r="G1669" i="13" s="1"/>
  <c r="H1669" i="13" s="1"/>
  <c r="B1669" i="13"/>
  <c r="A1669" i="13"/>
  <c r="E1668" i="13"/>
  <c r="D1668" i="13"/>
  <c r="C1668" i="13"/>
  <c r="F1668" i="13" s="1"/>
  <c r="G1668" i="13" s="1"/>
  <c r="B1668" i="13"/>
  <c r="A1668" i="13"/>
  <c r="G1667" i="13"/>
  <c r="J1667" i="13" s="1"/>
  <c r="E1667" i="13"/>
  <c r="D1667" i="13"/>
  <c r="C1667" i="13"/>
  <c r="F1667" i="13" s="1"/>
  <c r="B1667" i="13"/>
  <c r="A1667" i="13"/>
  <c r="E1666" i="13"/>
  <c r="D1666" i="13"/>
  <c r="C1666" i="13"/>
  <c r="F1666" i="13" s="1"/>
  <c r="G1666" i="13" s="1"/>
  <c r="J1666" i="13" s="1"/>
  <c r="B1666" i="13"/>
  <c r="A1666" i="13"/>
  <c r="E1665" i="13"/>
  <c r="D1665" i="13"/>
  <c r="C1665" i="13"/>
  <c r="F1665" i="13" s="1"/>
  <c r="G1665" i="13" s="1"/>
  <c r="B1665" i="13"/>
  <c r="A1665" i="13"/>
  <c r="E1664" i="13"/>
  <c r="D1664" i="13"/>
  <c r="C1664" i="13"/>
  <c r="F1664" i="13" s="1"/>
  <c r="G1664" i="13" s="1"/>
  <c r="B1664" i="13"/>
  <c r="A1664" i="13"/>
  <c r="E1663" i="13"/>
  <c r="D1663" i="13"/>
  <c r="C1663" i="13"/>
  <c r="F1663" i="13" s="1"/>
  <c r="G1663" i="13" s="1"/>
  <c r="H1663" i="13" s="1"/>
  <c r="B1663" i="13"/>
  <c r="A1663" i="13"/>
  <c r="E1662" i="13"/>
  <c r="D1662" i="13"/>
  <c r="C1662" i="13"/>
  <c r="F1662" i="13" s="1"/>
  <c r="G1662" i="13" s="1"/>
  <c r="B1662" i="13"/>
  <c r="A1662" i="13"/>
  <c r="E1661" i="13"/>
  <c r="D1661" i="13"/>
  <c r="C1661" i="13"/>
  <c r="F1661" i="13" s="1"/>
  <c r="G1661" i="13" s="1"/>
  <c r="H1661" i="13" s="1"/>
  <c r="B1661" i="13"/>
  <c r="A1661" i="13"/>
  <c r="E1660" i="13"/>
  <c r="D1660" i="13"/>
  <c r="C1660" i="13"/>
  <c r="F1660" i="13" s="1"/>
  <c r="G1660" i="13" s="1"/>
  <c r="B1660" i="13"/>
  <c r="A1660" i="13"/>
  <c r="E1659" i="13"/>
  <c r="D1659" i="13"/>
  <c r="C1659" i="13"/>
  <c r="F1659" i="13" s="1"/>
  <c r="G1659" i="13" s="1"/>
  <c r="B1659" i="13"/>
  <c r="A1659" i="13"/>
  <c r="E1658" i="13"/>
  <c r="D1658" i="13"/>
  <c r="C1658" i="13"/>
  <c r="F1658" i="13" s="1"/>
  <c r="G1658" i="13" s="1"/>
  <c r="B1658" i="13"/>
  <c r="A1658" i="13"/>
  <c r="F1657" i="13"/>
  <c r="G1657" i="13" s="1"/>
  <c r="E1657" i="13"/>
  <c r="D1657" i="13"/>
  <c r="C1657" i="13"/>
  <c r="B1657" i="13"/>
  <c r="A1657" i="13"/>
  <c r="E1656" i="13"/>
  <c r="D1656" i="13"/>
  <c r="C1656" i="13"/>
  <c r="F1656" i="13" s="1"/>
  <c r="G1656" i="13" s="1"/>
  <c r="J1656" i="13" s="1"/>
  <c r="B1656" i="13"/>
  <c r="A1656" i="13"/>
  <c r="E1655" i="13"/>
  <c r="D1655" i="13"/>
  <c r="C1655" i="13"/>
  <c r="F1655" i="13" s="1"/>
  <c r="G1655" i="13" s="1"/>
  <c r="B1655" i="13"/>
  <c r="A1655" i="13"/>
  <c r="F1654" i="13"/>
  <c r="G1654" i="13" s="1"/>
  <c r="I1654" i="13" s="1"/>
  <c r="E1654" i="13"/>
  <c r="D1654" i="13"/>
  <c r="C1654" i="13"/>
  <c r="B1654" i="13"/>
  <c r="A1654" i="13"/>
  <c r="E1653" i="13"/>
  <c r="D1653" i="13"/>
  <c r="C1653" i="13"/>
  <c r="F1653" i="13" s="1"/>
  <c r="G1653" i="13" s="1"/>
  <c r="H1653" i="13" s="1"/>
  <c r="B1653" i="13"/>
  <c r="A1653" i="13"/>
  <c r="E1652" i="13"/>
  <c r="D1652" i="13"/>
  <c r="C1652" i="13"/>
  <c r="F1652" i="13" s="1"/>
  <c r="G1652" i="13" s="1"/>
  <c r="B1652" i="13"/>
  <c r="A1652" i="13"/>
  <c r="E1651" i="13"/>
  <c r="D1651" i="13"/>
  <c r="C1651" i="13"/>
  <c r="F1651" i="13" s="1"/>
  <c r="G1651" i="13" s="1"/>
  <c r="B1651" i="13"/>
  <c r="A1651" i="13"/>
  <c r="E1650" i="13"/>
  <c r="D1650" i="13"/>
  <c r="C1650" i="13"/>
  <c r="F1650" i="13" s="1"/>
  <c r="G1650" i="13" s="1"/>
  <c r="J1650" i="13" s="1"/>
  <c r="B1650" i="13"/>
  <c r="A1650" i="13"/>
  <c r="J1649" i="13"/>
  <c r="E1649" i="13"/>
  <c r="D1649" i="13"/>
  <c r="C1649" i="13"/>
  <c r="F1649" i="13" s="1"/>
  <c r="G1649" i="13" s="1"/>
  <c r="H1649" i="13" s="1"/>
  <c r="B1649" i="13"/>
  <c r="A1649" i="13"/>
  <c r="J1648" i="13"/>
  <c r="E1648" i="13"/>
  <c r="D1648" i="13"/>
  <c r="C1648" i="13"/>
  <c r="F1648" i="13" s="1"/>
  <c r="G1648" i="13" s="1"/>
  <c r="I1648" i="13" s="1"/>
  <c r="B1648" i="13"/>
  <c r="A1648" i="13"/>
  <c r="E1647" i="13"/>
  <c r="D1647" i="13"/>
  <c r="C1647" i="13"/>
  <c r="F1647" i="13" s="1"/>
  <c r="G1647" i="13" s="1"/>
  <c r="H1647" i="13" s="1"/>
  <c r="B1647" i="13"/>
  <c r="A1647" i="13"/>
  <c r="E1646" i="13"/>
  <c r="D1646" i="13"/>
  <c r="C1646" i="13"/>
  <c r="F1646" i="13" s="1"/>
  <c r="G1646" i="13" s="1"/>
  <c r="B1646" i="13"/>
  <c r="A1646" i="13"/>
  <c r="E1645" i="13"/>
  <c r="D1645" i="13"/>
  <c r="C1645" i="13"/>
  <c r="F1645" i="13" s="1"/>
  <c r="G1645" i="13" s="1"/>
  <c r="H1645" i="13" s="1"/>
  <c r="B1645" i="13"/>
  <c r="A1645" i="13"/>
  <c r="F1644" i="13"/>
  <c r="G1644" i="13" s="1"/>
  <c r="E1644" i="13"/>
  <c r="D1644" i="13"/>
  <c r="C1644" i="13"/>
  <c r="B1644" i="13"/>
  <c r="A1644" i="13"/>
  <c r="E1643" i="13"/>
  <c r="D1643" i="13"/>
  <c r="C1643" i="13"/>
  <c r="F1643" i="13" s="1"/>
  <c r="G1643" i="13" s="1"/>
  <c r="B1643" i="13"/>
  <c r="A1643" i="13"/>
  <c r="E1642" i="13"/>
  <c r="D1642" i="13"/>
  <c r="C1642" i="13"/>
  <c r="F1642" i="13" s="1"/>
  <c r="G1642" i="13" s="1"/>
  <c r="B1642" i="13"/>
  <c r="A1642" i="13"/>
  <c r="F1641" i="13"/>
  <c r="G1641" i="13" s="1"/>
  <c r="H1641" i="13" s="1"/>
  <c r="E1641" i="13"/>
  <c r="D1641" i="13"/>
  <c r="C1641" i="13"/>
  <c r="B1641" i="13"/>
  <c r="A1641" i="13"/>
  <c r="E1640" i="13"/>
  <c r="D1640" i="13"/>
  <c r="C1640" i="13"/>
  <c r="F1640" i="13" s="1"/>
  <c r="G1640" i="13" s="1"/>
  <c r="J1640" i="13" s="1"/>
  <c r="B1640" i="13"/>
  <c r="A1640" i="13"/>
  <c r="E1639" i="13"/>
  <c r="D1639" i="13"/>
  <c r="C1639" i="13"/>
  <c r="F1639" i="13" s="1"/>
  <c r="G1639" i="13" s="1"/>
  <c r="B1639" i="13"/>
  <c r="A1639" i="13"/>
  <c r="E1638" i="13"/>
  <c r="D1638" i="13"/>
  <c r="C1638" i="13"/>
  <c r="F1638" i="13" s="1"/>
  <c r="G1638" i="13" s="1"/>
  <c r="I1638" i="13" s="1"/>
  <c r="B1638" i="13"/>
  <c r="A1638" i="13"/>
  <c r="E1637" i="13"/>
  <c r="D1637" i="13"/>
  <c r="C1637" i="13"/>
  <c r="F1637" i="13" s="1"/>
  <c r="G1637" i="13" s="1"/>
  <c r="B1637" i="13"/>
  <c r="A1637" i="13"/>
  <c r="F1636" i="13"/>
  <c r="G1636" i="13" s="1"/>
  <c r="E1636" i="13"/>
  <c r="D1636" i="13"/>
  <c r="C1636" i="13"/>
  <c r="B1636" i="13"/>
  <c r="A1636" i="13"/>
  <c r="E1635" i="13"/>
  <c r="D1635" i="13"/>
  <c r="C1635" i="13"/>
  <c r="F1635" i="13" s="1"/>
  <c r="G1635" i="13" s="1"/>
  <c r="B1635" i="13"/>
  <c r="A1635" i="13"/>
  <c r="E1634" i="13"/>
  <c r="D1634" i="13"/>
  <c r="C1634" i="13"/>
  <c r="F1634" i="13" s="1"/>
  <c r="G1634" i="13" s="1"/>
  <c r="J1634" i="13" s="1"/>
  <c r="B1634" i="13"/>
  <c r="A1634" i="13"/>
  <c r="F1633" i="13"/>
  <c r="G1633" i="13" s="1"/>
  <c r="E1633" i="13"/>
  <c r="D1633" i="13"/>
  <c r="C1633" i="13"/>
  <c r="B1633" i="13"/>
  <c r="A1633" i="13"/>
  <c r="J1632" i="13"/>
  <c r="H1632" i="13"/>
  <c r="E1632" i="13"/>
  <c r="D1632" i="13"/>
  <c r="C1632" i="13"/>
  <c r="F1632" i="13" s="1"/>
  <c r="G1632" i="13" s="1"/>
  <c r="I1632" i="13" s="1"/>
  <c r="B1632" i="13"/>
  <c r="A1632" i="13"/>
  <c r="E1631" i="13"/>
  <c r="D1631" i="13"/>
  <c r="C1631" i="13"/>
  <c r="F1631" i="13" s="1"/>
  <c r="G1631" i="13" s="1"/>
  <c r="H1631" i="13" s="1"/>
  <c r="B1631" i="13"/>
  <c r="A1631" i="13"/>
  <c r="E1630" i="13"/>
  <c r="D1630" i="13"/>
  <c r="C1630" i="13"/>
  <c r="F1630" i="13" s="1"/>
  <c r="G1630" i="13" s="1"/>
  <c r="B1630" i="13"/>
  <c r="A1630" i="13"/>
  <c r="E1629" i="13"/>
  <c r="D1629" i="13"/>
  <c r="C1629" i="13"/>
  <c r="F1629" i="13" s="1"/>
  <c r="G1629" i="13" s="1"/>
  <c r="H1629" i="13" s="1"/>
  <c r="B1629" i="13"/>
  <c r="A1629" i="13"/>
  <c r="H1628" i="13"/>
  <c r="E1628" i="13"/>
  <c r="D1628" i="13"/>
  <c r="C1628" i="13"/>
  <c r="F1628" i="13" s="1"/>
  <c r="G1628" i="13" s="1"/>
  <c r="J1628" i="13" s="1"/>
  <c r="B1628" i="13"/>
  <c r="A1628" i="13"/>
  <c r="E1627" i="13"/>
  <c r="D1627" i="13"/>
  <c r="C1627" i="13"/>
  <c r="F1627" i="13" s="1"/>
  <c r="G1627" i="13" s="1"/>
  <c r="B1627" i="13"/>
  <c r="A1627" i="13"/>
  <c r="E1626" i="13"/>
  <c r="D1626" i="13"/>
  <c r="C1626" i="13"/>
  <c r="F1626" i="13" s="1"/>
  <c r="G1626" i="13" s="1"/>
  <c r="B1626" i="13"/>
  <c r="A1626" i="13"/>
  <c r="F1625" i="13"/>
  <c r="G1625" i="13" s="1"/>
  <c r="H1625" i="13" s="1"/>
  <c r="E1625" i="13"/>
  <c r="D1625" i="13"/>
  <c r="C1625" i="13"/>
  <c r="B1625" i="13"/>
  <c r="A1625" i="13"/>
  <c r="E1624" i="13"/>
  <c r="D1624" i="13"/>
  <c r="C1624" i="13"/>
  <c r="F1624" i="13" s="1"/>
  <c r="G1624" i="13" s="1"/>
  <c r="J1624" i="13" s="1"/>
  <c r="B1624" i="13"/>
  <c r="A1624" i="13"/>
  <c r="E1623" i="13"/>
  <c r="D1623" i="13"/>
  <c r="C1623" i="13"/>
  <c r="F1623" i="13" s="1"/>
  <c r="G1623" i="13" s="1"/>
  <c r="B1623" i="13"/>
  <c r="A1623" i="13"/>
  <c r="E1622" i="13"/>
  <c r="D1622" i="13"/>
  <c r="C1622" i="13"/>
  <c r="F1622" i="13" s="1"/>
  <c r="G1622" i="13" s="1"/>
  <c r="I1622" i="13" s="1"/>
  <c r="B1622" i="13"/>
  <c r="A1622" i="13"/>
  <c r="E1621" i="13"/>
  <c r="D1621" i="13"/>
  <c r="C1621" i="13"/>
  <c r="F1621" i="13" s="1"/>
  <c r="G1621" i="13" s="1"/>
  <c r="B1621" i="13"/>
  <c r="A1621" i="13"/>
  <c r="E1620" i="13"/>
  <c r="D1620" i="13"/>
  <c r="C1620" i="13"/>
  <c r="F1620" i="13" s="1"/>
  <c r="G1620" i="13" s="1"/>
  <c r="J1620" i="13" s="1"/>
  <c r="B1620" i="13"/>
  <c r="A1620" i="13"/>
  <c r="G1619" i="13"/>
  <c r="E1619" i="13"/>
  <c r="D1619" i="13"/>
  <c r="C1619" i="13"/>
  <c r="F1619" i="13" s="1"/>
  <c r="B1619" i="13"/>
  <c r="A1619" i="13"/>
  <c r="E1618" i="13"/>
  <c r="D1618" i="13"/>
  <c r="C1618" i="13"/>
  <c r="F1618" i="13" s="1"/>
  <c r="G1618" i="13" s="1"/>
  <c r="J1618" i="13" s="1"/>
  <c r="B1618" i="13"/>
  <c r="A1618" i="13"/>
  <c r="G1617" i="13"/>
  <c r="H1617" i="13" s="1"/>
  <c r="E1617" i="13"/>
  <c r="D1617" i="13"/>
  <c r="C1617" i="13"/>
  <c r="F1617" i="13" s="1"/>
  <c r="B1617" i="13"/>
  <c r="A1617" i="13"/>
  <c r="I1616" i="13"/>
  <c r="E1616" i="13"/>
  <c r="D1616" i="13"/>
  <c r="C1616" i="13"/>
  <c r="F1616" i="13" s="1"/>
  <c r="G1616" i="13" s="1"/>
  <c r="B1616" i="13"/>
  <c r="A1616" i="13"/>
  <c r="E1615" i="13"/>
  <c r="D1615" i="13"/>
  <c r="C1615" i="13"/>
  <c r="F1615" i="13" s="1"/>
  <c r="G1615" i="13" s="1"/>
  <c r="H1615" i="13" s="1"/>
  <c r="B1615" i="13"/>
  <c r="A1615" i="13"/>
  <c r="E1614" i="13"/>
  <c r="D1614" i="13"/>
  <c r="C1614" i="13"/>
  <c r="F1614" i="13" s="1"/>
  <c r="G1614" i="13" s="1"/>
  <c r="B1614" i="13"/>
  <c r="A1614" i="13"/>
  <c r="E1613" i="13"/>
  <c r="D1613" i="13"/>
  <c r="C1613" i="13"/>
  <c r="F1613" i="13" s="1"/>
  <c r="G1613" i="13" s="1"/>
  <c r="H1613" i="13" s="1"/>
  <c r="B1613" i="13"/>
  <c r="A1613" i="13"/>
  <c r="E1612" i="13"/>
  <c r="D1612" i="13"/>
  <c r="C1612" i="13"/>
  <c r="F1612" i="13" s="1"/>
  <c r="G1612" i="13" s="1"/>
  <c r="B1612" i="13"/>
  <c r="A1612" i="13"/>
  <c r="E1611" i="13"/>
  <c r="D1611" i="13"/>
  <c r="C1611" i="13"/>
  <c r="F1611" i="13" s="1"/>
  <c r="G1611" i="13" s="1"/>
  <c r="B1611" i="13"/>
  <c r="A1611" i="13"/>
  <c r="E1610" i="13"/>
  <c r="D1610" i="13"/>
  <c r="C1610" i="13"/>
  <c r="F1610" i="13" s="1"/>
  <c r="G1610" i="13" s="1"/>
  <c r="B1610" i="13"/>
  <c r="A1610" i="13"/>
  <c r="E1609" i="13"/>
  <c r="D1609" i="13"/>
  <c r="C1609" i="13"/>
  <c r="F1609" i="13" s="1"/>
  <c r="G1609" i="13" s="1"/>
  <c r="H1609" i="13" s="1"/>
  <c r="B1609" i="13"/>
  <c r="A1609" i="13"/>
  <c r="E1608" i="13"/>
  <c r="D1608" i="13"/>
  <c r="C1608" i="13"/>
  <c r="F1608" i="13" s="1"/>
  <c r="G1608" i="13" s="1"/>
  <c r="J1608" i="13" s="1"/>
  <c r="B1608" i="13"/>
  <c r="A1608" i="13"/>
  <c r="E1607" i="13"/>
  <c r="D1607" i="13"/>
  <c r="C1607" i="13"/>
  <c r="F1607" i="13" s="1"/>
  <c r="G1607" i="13" s="1"/>
  <c r="B1607" i="13"/>
  <c r="A1607" i="13"/>
  <c r="E1606" i="13"/>
  <c r="D1606" i="13"/>
  <c r="C1606" i="13"/>
  <c r="F1606" i="13" s="1"/>
  <c r="G1606" i="13" s="1"/>
  <c r="I1606" i="13" s="1"/>
  <c r="B1606" i="13"/>
  <c r="A1606" i="13"/>
  <c r="E1605" i="13"/>
  <c r="D1605" i="13"/>
  <c r="C1605" i="13"/>
  <c r="F1605" i="13" s="1"/>
  <c r="G1605" i="13" s="1"/>
  <c r="H1605" i="13" s="1"/>
  <c r="B1605" i="13"/>
  <c r="A1605" i="13"/>
  <c r="E1604" i="13"/>
  <c r="D1604" i="13"/>
  <c r="C1604" i="13"/>
  <c r="F1604" i="13" s="1"/>
  <c r="G1604" i="13" s="1"/>
  <c r="B1604" i="13"/>
  <c r="A1604" i="13"/>
  <c r="E1603" i="13"/>
  <c r="D1603" i="13"/>
  <c r="C1603" i="13"/>
  <c r="F1603" i="13" s="1"/>
  <c r="G1603" i="13" s="1"/>
  <c r="J1603" i="13" s="1"/>
  <c r="B1603" i="13"/>
  <c r="A1603" i="13"/>
  <c r="E1602" i="13"/>
  <c r="D1602" i="13"/>
  <c r="C1602" i="13"/>
  <c r="F1602" i="13" s="1"/>
  <c r="G1602" i="13" s="1"/>
  <c r="J1602" i="13" s="1"/>
  <c r="B1602" i="13"/>
  <c r="A1602" i="13"/>
  <c r="J1601" i="13"/>
  <c r="E1601" i="13"/>
  <c r="D1601" i="13"/>
  <c r="C1601" i="13"/>
  <c r="F1601" i="13" s="1"/>
  <c r="G1601" i="13" s="1"/>
  <c r="H1601" i="13" s="1"/>
  <c r="B1601" i="13"/>
  <c r="A1601" i="13"/>
  <c r="J1600" i="13"/>
  <c r="I1600" i="13"/>
  <c r="E1600" i="13"/>
  <c r="D1600" i="13"/>
  <c r="C1600" i="13"/>
  <c r="F1600" i="13" s="1"/>
  <c r="G1600" i="13" s="1"/>
  <c r="H1600" i="13" s="1"/>
  <c r="B1600" i="13"/>
  <c r="A1600" i="13"/>
  <c r="E1599" i="13"/>
  <c r="D1599" i="13"/>
  <c r="C1599" i="13"/>
  <c r="F1599" i="13" s="1"/>
  <c r="G1599" i="13" s="1"/>
  <c r="H1599" i="13" s="1"/>
  <c r="B1599" i="13"/>
  <c r="A1599" i="13"/>
  <c r="E1598" i="13"/>
  <c r="D1598" i="13"/>
  <c r="C1598" i="13"/>
  <c r="F1598" i="13" s="1"/>
  <c r="G1598" i="13" s="1"/>
  <c r="B1598" i="13"/>
  <c r="A1598" i="13"/>
  <c r="E1597" i="13"/>
  <c r="D1597" i="13"/>
  <c r="C1597" i="13"/>
  <c r="F1597" i="13" s="1"/>
  <c r="G1597" i="13" s="1"/>
  <c r="H1597" i="13" s="1"/>
  <c r="B1597" i="13"/>
  <c r="A1597" i="13"/>
  <c r="E1596" i="13"/>
  <c r="D1596" i="13"/>
  <c r="C1596" i="13"/>
  <c r="F1596" i="13" s="1"/>
  <c r="G1596" i="13" s="1"/>
  <c r="J1596" i="13" s="1"/>
  <c r="B1596" i="13"/>
  <c r="A1596" i="13"/>
  <c r="E1595" i="13"/>
  <c r="D1595" i="13"/>
  <c r="C1595" i="13"/>
  <c r="F1595" i="13" s="1"/>
  <c r="G1595" i="13" s="1"/>
  <c r="B1595" i="13"/>
  <c r="A1595" i="13"/>
  <c r="E1594" i="13"/>
  <c r="D1594" i="13"/>
  <c r="C1594" i="13"/>
  <c r="F1594" i="13" s="1"/>
  <c r="G1594" i="13" s="1"/>
  <c r="B1594" i="13"/>
  <c r="A1594" i="13"/>
  <c r="E1593" i="13"/>
  <c r="D1593" i="13"/>
  <c r="C1593" i="13"/>
  <c r="F1593" i="13" s="1"/>
  <c r="G1593" i="13" s="1"/>
  <c r="H1593" i="13" s="1"/>
  <c r="B1593" i="13"/>
  <c r="A1593" i="13"/>
  <c r="E1592" i="13"/>
  <c r="D1592" i="13"/>
  <c r="C1592" i="13"/>
  <c r="F1592" i="13" s="1"/>
  <c r="G1592" i="13" s="1"/>
  <c r="J1592" i="13" s="1"/>
  <c r="B1592" i="13"/>
  <c r="A1592" i="13"/>
  <c r="E1591" i="13"/>
  <c r="D1591" i="13"/>
  <c r="C1591" i="13"/>
  <c r="F1591" i="13" s="1"/>
  <c r="G1591" i="13" s="1"/>
  <c r="B1591" i="13"/>
  <c r="A1591" i="13"/>
  <c r="E1590" i="13"/>
  <c r="D1590" i="13"/>
  <c r="C1590" i="13"/>
  <c r="F1590" i="13" s="1"/>
  <c r="G1590" i="13" s="1"/>
  <c r="I1590" i="13" s="1"/>
  <c r="B1590" i="13"/>
  <c r="A1590" i="13"/>
  <c r="E1589" i="13"/>
  <c r="D1589" i="13"/>
  <c r="C1589" i="13"/>
  <c r="F1589" i="13" s="1"/>
  <c r="G1589" i="13" s="1"/>
  <c r="H1589" i="13" s="1"/>
  <c r="B1589" i="13"/>
  <c r="A1589" i="13"/>
  <c r="E1588" i="13"/>
  <c r="D1588" i="13"/>
  <c r="C1588" i="13"/>
  <c r="F1588" i="13" s="1"/>
  <c r="G1588" i="13" s="1"/>
  <c r="J1588" i="13" s="1"/>
  <c r="B1588" i="13"/>
  <c r="A1588" i="13"/>
  <c r="E1587" i="13"/>
  <c r="D1587" i="13"/>
  <c r="C1587" i="13"/>
  <c r="F1587" i="13" s="1"/>
  <c r="G1587" i="13" s="1"/>
  <c r="B1587" i="13"/>
  <c r="A1587" i="13"/>
  <c r="G1586" i="13"/>
  <c r="J1586" i="13" s="1"/>
  <c r="E1586" i="13"/>
  <c r="D1586" i="13"/>
  <c r="C1586" i="13"/>
  <c r="F1586" i="13" s="1"/>
  <c r="B1586" i="13"/>
  <c r="A1586" i="13"/>
  <c r="E1585" i="13"/>
  <c r="D1585" i="13"/>
  <c r="C1585" i="13"/>
  <c r="F1585" i="13" s="1"/>
  <c r="G1585" i="13" s="1"/>
  <c r="H1585" i="13" s="1"/>
  <c r="B1585" i="13"/>
  <c r="A1585" i="13"/>
  <c r="E1584" i="13"/>
  <c r="D1584" i="13"/>
  <c r="C1584" i="13"/>
  <c r="F1584" i="13" s="1"/>
  <c r="G1584" i="13" s="1"/>
  <c r="B1584" i="13"/>
  <c r="A1584" i="13"/>
  <c r="E1583" i="13"/>
  <c r="D1583" i="13"/>
  <c r="C1583" i="13"/>
  <c r="F1583" i="13" s="1"/>
  <c r="G1583" i="13" s="1"/>
  <c r="H1583" i="13" s="1"/>
  <c r="B1583" i="13"/>
  <c r="A1583" i="13"/>
  <c r="E1582" i="13"/>
  <c r="D1582" i="13"/>
  <c r="C1582" i="13"/>
  <c r="F1582" i="13" s="1"/>
  <c r="G1582" i="13" s="1"/>
  <c r="B1582" i="13"/>
  <c r="A1582" i="13"/>
  <c r="E1581" i="13"/>
  <c r="D1581" i="13"/>
  <c r="C1581" i="13"/>
  <c r="F1581" i="13" s="1"/>
  <c r="G1581" i="13" s="1"/>
  <c r="H1581" i="13" s="1"/>
  <c r="B1581" i="13"/>
  <c r="A1581" i="13"/>
  <c r="E1580" i="13"/>
  <c r="D1580" i="13"/>
  <c r="C1580" i="13"/>
  <c r="F1580" i="13" s="1"/>
  <c r="G1580" i="13" s="1"/>
  <c r="B1580" i="13"/>
  <c r="A1580" i="13"/>
  <c r="E1579" i="13"/>
  <c r="D1579" i="13"/>
  <c r="C1579" i="13"/>
  <c r="F1579" i="13" s="1"/>
  <c r="G1579" i="13" s="1"/>
  <c r="J1579" i="13" s="1"/>
  <c r="B1579" i="13"/>
  <c r="A1579" i="13"/>
  <c r="E1578" i="13"/>
  <c r="D1578" i="13"/>
  <c r="C1578" i="13"/>
  <c r="F1578" i="13" s="1"/>
  <c r="G1578" i="13" s="1"/>
  <c r="B1578" i="13"/>
  <c r="A1578" i="13"/>
  <c r="E1577" i="13"/>
  <c r="D1577" i="13"/>
  <c r="C1577" i="13"/>
  <c r="F1577" i="13" s="1"/>
  <c r="G1577" i="13" s="1"/>
  <c r="J1577" i="13" s="1"/>
  <c r="B1577" i="13"/>
  <c r="A1577" i="13"/>
  <c r="E1576" i="13"/>
  <c r="D1576" i="13"/>
  <c r="C1576" i="13"/>
  <c r="F1576" i="13" s="1"/>
  <c r="G1576" i="13" s="1"/>
  <c r="B1576" i="13"/>
  <c r="A1576" i="13"/>
  <c r="G1575" i="13"/>
  <c r="H1575" i="13" s="1"/>
  <c r="E1575" i="13"/>
  <c r="D1575" i="13"/>
  <c r="C1575" i="13"/>
  <c r="F1575" i="13" s="1"/>
  <c r="B1575" i="13"/>
  <c r="A1575" i="13"/>
  <c r="E1574" i="13"/>
  <c r="D1574" i="13"/>
  <c r="C1574" i="13"/>
  <c r="F1574" i="13" s="1"/>
  <c r="G1574" i="13" s="1"/>
  <c r="B1574" i="13"/>
  <c r="A1574" i="13"/>
  <c r="E1573" i="13"/>
  <c r="D1573" i="13"/>
  <c r="C1573" i="13"/>
  <c r="F1573" i="13" s="1"/>
  <c r="G1573" i="13" s="1"/>
  <c r="B1573" i="13"/>
  <c r="A1573" i="13"/>
  <c r="F1572" i="13"/>
  <c r="G1572" i="13" s="1"/>
  <c r="E1572" i="13"/>
  <c r="D1572" i="13"/>
  <c r="C1572" i="13"/>
  <c r="B1572" i="13"/>
  <c r="A1572" i="13"/>
  <c r="E1571" i="13"/>
  <c r="D1571" i="13"/>
  <c r="C1571" i="13"/>
  <c r="F1571" i="13" s="1"/>
  <c r="G1571" i="13" s="1"/>
  <c r="J1571" i="13" s="1"/>
  <c r="B1571" i="13"/>
  <c r="A1571" i="13"/>
  <c r="E1570" i="13"/>
  <c r="D1570" i="13"/>
  <c r="C1570" i="13"/>
  <c r="F1570" i="13" s="1"/>
  <c r="G1570" i="13" s="1"/>
  <c r="J1570" i="13" s="1"/>
  <c r="B1570" i="13"/>
  <c r="A1570" i="13"/>
  <c r="E1569" i="13"/>
  <c r="D1569" i="13"/>
  <c r="C1569" i="13"/>
  <c r="F1569" i="13" s="1"/>
  <c r="G1569" i="13" s="1"/>
  <c r="H1569" i="13" s="1"/>
  <c r="B1569" i="13"/>
  <c r="A1569" i="13"/>
  <c r="J1568" i="13"/>
  <c r="I1568" i="13"/>
  <c r="E1568" i="13"/>
  <c r="D1568" i="13"/>
  <c r="C1568" i="13"/>
  <c r="F1568" i="13" s="1"/>
  <c r="G1568" i="13" s="1"/>
  <c r="H1568" i="13" s="1"/>
  <c r="B1568" i="13"/>
  <c r="A1568" i="13"/>
  <c r="E1567" i="13"/>
  <c r="D1567" i="13"/>
  <c r="C1567" i="13"/>
  <c r="F1567" i="13" s="1"/>
  <c r="G1567" i="13" s="1"/>
  <c r="H1567" i="13" s="1"/>
  <c r="B1567" i="13"/>
  <c r="A1567" i="13"/>
  <c r="E1566" i="13"/>
  <c r="D1566" i="13"/>
  <c r="C1566" i="13"/>
  <c r="F1566" i="13" s="1"/>
  <c r="G1566" i="13" s="1"/>
  <c r="B1566" i="13"/>
  <c r="A1566" i="13"/>
  <c r="E1565" i="13"/>
  <c r="D1565" i="13"/>
  <c r="C1565" i="13"/>
  <c r="F1565" i="13" s="1"/>
  <c r="G1565" i="13" s="1"/>
  <c r="H1565" i="13" s="1"/>
  <c r="B1565" i="13"/>
  <c r="A1565" i="13"/>
  <c r="H1564" i="13"/>
  <c r="F1564" i="13"/>
  <c r="G1564" i="13" s="1"/>
  <c r="E1564" i="13"/>
  <c r="D1564" i="13"/>
  <c r="C1564" i="13"/>
  <c r="B1564" i="13"/>
  <c r="A1564" i="13"/>
  <c r="E1563" i="13"/>
  <c r="D1563" i="13"/>
  <c r="C1563" i="13"/>
  <c r="F1563" i="13" s="1"/>
  <c r="G1563" i="13" s="1"/>
  <c r="J1563" i="13" s="1"/>
  <c r="B1563" i="13"/>
  <c r="A1563" i="13"/>
  <c r="E1562" i="13"/>
  <c r="D1562" i="13"/>
  <c r="C1562" i="13"/>
  <c r="F1562" i="13" s="1"/>
  <c r="G1562" i="13" s="1"/>
  <c r="B1562" i="13"/>
  <c r="A1562" i="13"/>
  <c r="F1561" i="13"/>
  <c r="G1561" i="13" s="1"/>
  <c r="J1561" i="13" s="1"/>
  <c r="E1561" i="13"/>
  <c r="D1561" i="13"/>
  <c r="C1561" i="13"/>
  <c r="B1561" i="13"/>
  <c r="A1561" i="13"/>
  <c r="E1560" i="13"/>
  <c r="D1560" i="13"/>
  <c r="C1560" i="13"/>
  <c r="F1560" i="13" s="1"/>
  <c r="G1560" i="13" s="1"/>
  <c r="I1560" i="13" s="1"/>
  <c r="B1560" i="13"/>
  <c r="A1560" i="13"/>
  <c r="G1559" i="13"/>
  <c r="H1559" i="13" s="1"/>
  <c r="E1559" i="13"/>
  <c r="D1559" i="13"/>
  <c r="C1559" i="13"/>
  <c r="F1559" i="13" s="1"/>
  <c r="B1559" i="13"/>
  <c r="A1559" i="13"/>
  <c r="E1558" i="13"/>
  <c r="D1558" i="13"/>
  <c r="C1558" i="13"/>
  <c r="F1558" i="13" s="1"/>
  <c r="G1558" i="13" s="1"/>
  <c r="B1558" i="13"/>
  <c r="A1558" i="13"/>
  <c r="E1557" i="13"/>
  <c r="D1557" i="13"/>
  <c r="C1557" i="13"/>
  <c r="F1557" i="13" s="1"/>
  <c r="G1557" i="13" s="1"/>
  <c r="B1557" i="13"/>
  <c r="A1557" i="13"/>
  <c r="F1556" i="13"/>
  <c r="G1556" i="13" s="1"/>
  <c r="E1556" i="13"/>
  <c r="D1556" i="13"/>
  <c r="C1556" i="13"/>
  <c r="B1556" i="13"/>
  <c r="A1556" i="13"/>
  <c r="E1555" i="13"/>
  <c r="D1555" i="13"/>
  <c r="C1555" i="13"/>
  <c r="F1555" i="13" s="1"/>
  <c r="G1555" i="13" s="1"/>
  <c r="J1555" i="13" s="1"/>
  <c r="B1555" i="13"/>
  <c r="A1555" i="13"/>
  <c r="E1554" i="13"/>
  <c r="D1554" i="13"/>
  <c r="C1554" i="13"/>
  <c r="F1554" i="13" s="1"/>
  <c r="G1554" i="13" s="1"/>
  <c r="J1554" i="13" s="1"/>
  <c r="B1554" i="13"/>
  <c r="A1554" i="13"/>
  <c r="E1553" i="13"/>
  <c r="D1553" i="13"/>
  <c r="C1553" i="13"/>
  <c r="F1553" i="13" s="1"/>
  <c r="G1553" i="13" s="1"/>
  <c r="H1553" i="13" s="1"/>
  <c r="B1553" i="13"/>
  <c r="A1553" i="13"/>
  <c r="E1552" i="13"/>
  <c r="D1552" i="13"/>
  <c r="C1552" i="13"/>
  <c r="F1552" i="13" s="1"/>
  <c r="G1552" i="13" s="1"/>
  <c r="B1552" i="13"/>
  <c r="A1552" i="13"/>
  <c r="E1551" i="13"/>
  <c r="D1551" i="13"/>
  <c r="C1551" i="13"/>
  <c r="F1551" i="13" s="1"/>
  <c r="G1551" i="13" s="1"/>
  <c r="H1551" i="13" s="1"/>
  <c r="B1551" i="13"/>
  <c r="A1551" i="13"/>
  <c r="E1550" i="13"/>
  <c r="D1550" i="13"/>
  <c r="C1550" i="13"/>
  <c r="F1550" i="13" s="1"/>
  <c r="G1550" i="13" s="1"/>
  <c r="B1550" i="13"/>
  <c r="A1550" i="13"/>
  <c r="E1549" i="13"/>
  <c r="D1549" i="13"/>
  <c r="C1549" i="13"/>
  <c r="F1549" i="13" s="1"/>
  <c r="G1549" i="13" s="1"/>
  <c r="H1549" i="13" s="1"/>
  <c r="B1549" i="13"/>
  <c r="A1549" i="13"/>
  <c r="F1548" i="13"/>
  <c r="G1548" i="13" s="1"/>
  <c r="E1548" i="13"/>
  <c r="D1548" i="13"/>
  <c r="C1548" i="13"/>
  <c r="B1548" i="13"/>
  <c r="A1548" i="13"/>
  <c r="E1547" i="13"/>
  <c r="D1547" i="13"/>
  <c r="C1547" i="13"/>
  <c r="F1547" i="13" s="1"/>
  <c r="G1547" i="13" s="1"/>
  <c r="J1547" i="13" s="1"/>
  <c r="B1547" i="13"/>
  <c r="A1547" i="13"/>
  <c r="E1546" i="13"/>
  <c r="D1546" i="13"/>
  <c r="C1546" i="13"/>
  <c r="F1546" i="13" s="1"/>
  <c r="G1546" i="13" s="1"/>
  <c r="B1546" i="13"/>
  <c r="A1546" i="13"/>
  <c r="E1545" i="13"/>
  <c r="D1545" i="13"/>
  <c r="C1545" i="13"/>
  <c r="F1545" i="13" s="1"/>
  <c r="G1545" i="13" s="1"/>
  <c r="J1545" i="13" s="1"/>
  <c r="B1545" i="13"/>
  <c r="A1545" i="13"/>
  <c r="J1544" i="13"/>
  <c r="E1544" i="13"/>
  <c r="D1544" i="13"/>
  <c r="C1544" i="13"/>
  <c r="F1544" i="13" s="1"/>
  <c r="G1544" i="13" s="1"/>
  <c r="I1544" i="13" s="1"/>
  <c r="B1544" i="13"/>
  <c r="A1544" i="13"/>
  <c r="G1543" i="13"/>
  <c r="H1543" i="13" s="1"/>
  <c r="E1543" i="13"/>
  <c r="D1543" i="13"/>
  <c r="C1543" i="13"/>
  <c r="F1543" i="13" s="1"/>
  <c r="B1543" i="13"/>
  <c r="A1543" i="13"/>
  <c r="E1542" i="13"/>
  <c r="D1542" i="13"/>
  <c r="C1542" i="13"/>
  <c r="F1542" i="13" s="1"/>
  <c r="G1542" i="13" s="1"/>
  <c r="B1542" i="13"/>
  <c r="A1542" i="13"/>
  <c r="E1541" i="13"/>
  <c r="D1541" i="13"/>
  <c r="C1541" i="13"/>
  <c r="F1541" i="13" s="1"/>
  <c r="G1541" i="13" s="1"/>
  <c r="B1541" i="13"/>
  <c r="A1541" i="13"/>
  <c r="F1540" i="13"/>
  <c r="G1540" i="13" s="1"/>
  <c r="E1540" i="13"/>
  <c r="D1540" i="13"/>
  <c r="C1540" i="13"/>
  <c r="B1540" i="13"/>
  <c r="A1540" i="13"/>
  <c r="E1539" i="13"/>
  <c r="D1539" i="13"/>
  <c r="C1539" i="13"/>
  <c r="F1539" i="13" s="1"/>
  <c r="G1539" i="13" s="1"/>
  <c r="J1539" i="13" s="1"/>
  <c r="B1539" i="13"/>
  <c r="A1539" i="13"/>
  <c r="E1538" i="13"/>
  <c r="D1538" i="13"/>
  <c r="C1538" i="13"/>
  <c r="F1538" i="13" s="1"/>
  <c r="G1538" i="13" s="1"/>
  <c r="B1538" i="13"/>
  <c r="A1538" i="13"/>
  <c r="G1537" i="13"/>
  <c r="E1537" i="13"/>
  <c r="D1537" i="13"/>
  <c r="C1537" i="13"/>
  <c r="F1537" i="13" s="1"/>
  <c r="B1537" i="13"/>
  <c r="A1537" i="13"/>
  <c r="E1536" i="13"/>
  <c r="D1536" i="13"/>
  <c r="C1536" i="13"/>
  <c r="F1536" i="13" s="1"/>
  <c r="G1536" i="13" s="1"/>
  <c r="H1536" i="13" s="1"/>
  <c r="B1536" i="13"/>
  <c r="A1536" i="13"/>
  <c r="E1535" i="13"/>
  <c r="D1535" i="13"/>
  <c r="C1535" i="13"/>
  <c r="F1535" i="13" s="1"/>
  <c r="G1535" i="13" s="1"/>
  <c r="H1535" i="13" s="1"/>
  <c r="B1535" i="13"/>
  <c r="A1535" i="13"/>
  <c r="E1534" i="13"/>
  <c r="D1534" i="13"/>
  <c r="C1534" i="13"/>
  <c r="F1534" i="13" s="1"/>
  <c r="G1534" i="13" s="1"/>
  <c r="B1534" i="13"/>
  <c r="A1534" i="13"/>
  <c r="E1533" i="13"/>
  <c r="D1533" i="13"/>
  <c r="C1533" i="13"/>
  <c r="F1533" i="13" s="1"/>
  <c r="G1533" i="13" s="1"/>
  <c r="B1533" i="13"/>
  <c r="A1533" i="13"/>
  <c r="E1532" i="13"/>
  <c r="D1532" i="13"/>
  <c r="C1532" i="13"/>
  <c r="F1532" i="13" s="1"/>
  <c r="G1532" i="13" s="1"/>
  <c r="B1532" i="13"/>
  <c r="A1532" i="13"/>
  <c r="G1531" i="13"/>
  <c r="J1531" i="13" s="1"/>
  <c r="E1531" i="13"/>
  <c r="D1531" i="13"/>
  <c r="C1531" i="13"/>
  <c r="F1531" i="13" s="1"/>
  <c r="B1531" i="13"/>
  <c r="A1531" i="13"/>
  <c r="E1530" i="13"/>
  <c r="D1530" i="13"/>
  <c r="C1530" i="13"/>
  <c r="F1530" i="13" s="1"/>
  <c r="G1530" i="13" s="1"/>
  <c r="B1530" i="13"/>
  <c r="A1530" i="13"/>
  <c r="F1529" i="13"/>
  <c r="G1529" i="13" s="1"/>
  <c r="E1529" i="13"/>
  <c r="D1529" i="13"/>
  <c r="C1529" i="13"/>
  <c r="B1529" i="13"/>
  <c r="A1529" i="13"/>
  <c r="J1528" i="13"/>
  <c r="I1528" i="13"/>
  <c r="H1528" i="13"/>
  <c r="E1528" i="13"/>
  <c r="D1528" i="13"/>
  <c r="C1528" i="13"/>
  <c r="F1528" i="13" s="1"/>
  <c r="G1528" i="13" s="1"/>
  <c r="B1528" i="13"/>
  <c r="A1528" i="13"/>
  <c r="H1527" i="13"/>
  <c r="G1527" i="13"/>
  <c r="E1527" i="13"/>
  <c r="D1527" i="13"/>
  <c r="C1527" i="13"/>
  <c r="F1527" i="13" s="1"/>
  <c r="B1527" i="13"/>
  <c r="A1527" i="13"/>
  <c r="E1526" i="13"/>
  <c r="D1526" i="13"/>
  <c r="C1526" i="13"/>
  <c r="F1526" i="13" s="1"/>
  <c r="G1526" i="13" s="1"/>
  <c r="B1526" i="13"/>
  <c r="A1526" i="13"/>
  <c r="E1525" i="13"/>
  <c r="D1525" i="13"/>
  <c r="C1525" i="13"/>
  <c r="F1525" i="13" s="1"/>
  <c r="G1525" i="13" s="1"/>
  <c r="B1525" i="13"/>
  <c r="A1525" i="13"/>
  <c r="F1524" i="13"/>
  <c r="G1524" i="13" s="1"/>
  <c r="E1524" i="13"/>
  <c r="D1524" i="13"/>
  <c r="C1524" i="13"/>
  <c r="B1524" i="13"/>
  <c r="A1524" i="13"/>
  <c r="E1523" i="13"/>
  <c r="D1523" i="13"/>
  <c r="C1523" i="13"/>
  <c r="F1523" i="13" s="1"/>
  <c r="G1523" i="13" s="1"/>
  <c r="B1523" i="13"/>
  <c r="A1523" i="13"/>
  <c r="E1522" i="13"/>
  <c r="D1522" i="13"/>
  <c r="C1522" i="13"/>
  <c r="F1522" i="13" s="1"/>
  <c r="G1522" i="13" s="1"/>
  <c r="B1522" i="13"/>
  <c r="A1522" i="13"/>
  <c r="E1521" i="13"/>
  <c r="D1521" i="13"/>
  <c r="C1521" i="13"/>
  <c r="F1521" i="13" s="1"/>
  <c r="G1521" i="13" s="1"/>
  <c r="B1521" i="13"/>
  <c r="A1521" i="13"/>
  <c r="E1520" i="13"/>
  <c r="D1520" i="13"/>
  <c r="C1520" i="13"/>
  <c r="F1520" i="13" s="1"/>
  <c r="G1520" i="13" s="1"/>
  <c r="H1520" i="13" s="1"/>
  <c r="B1520" i="13"/>
  <c r="A1520" i="13"/>
  <c r="E1519" i="13"/>
  <c r="D1519" i="13"/>
  <c r="C1519" i="13"/>
  <c r="F1519" i="13" s="1"/>
  <c r="G1519" i="13" s="1"/>
  <c r="H1519" i="13" s="1"/>
  <c r="B1519" i="13"/>
  <c r="A1519" i="13"/>
  <c r="E1518" i="13"/>
  <c r="D1518" i="13"/>
  <c r="C1518" i="13"/>
  <c r="F1518" i="13" s="1"/>
  <c r="G1518" i="13" s="1"/>
  <c r="B1518" i="13"/>
  <c r="A1518" i="13"/>
  <c r="E1517" i="13"/>
  <c r="D1517" i="13"/>
  <c r="C1517" i="13"/>
  <c r="F1517" i="13" s="1"/>
  <c r="G1517" i="13" s="1"/>
  <c r="H1517" i="13" s="1"/>
  <c r="B1517" i="13"/>
  <c r="A1517" i="13"/>
  <c r="E1516" i="13"/>
  <c r="D1516" i="13"/>
  <c r="C1516" i="13"/>
  <c r="F1516" i="13" s="1"/>
  <c r="G1516" i="13" s="1"/>
  <c r="B1516" i="13"/>
  <c r="A1516" i="13"/>
  <c r="F1515" i="13"/>
  <c r="G1515" i="13" s="1"/>
  <c r="E1515" i="13"/>
  <c r="D1515" i="13"/>
  <c r="C1515" i="13"/>
  <c r="B1515" i="13"/>
  <c r="A1515" i="13"/>
  <c r="E1514" i="13"/>
  <c r="D1514" i="13"/>
  <c r="C1514" i="13"/>
  <c r="F1514" i="13" s="1"/>
  <c r="G1514" i="13" s="1"/>
  <c r="B1514" i="13"/>
  <c r="A1514" i="13"/>
  <c r="E1513" i="13"/>
  <c r="D1513" i="13"/>
  <c r="C1513" i="13"/>
  <c r="F1513" i="13" s="1"/>
  <c r="G1513" i="13" s="1"/>
  <c r="B1513" i="13"/>
  <c r="A1513" i="13"/>
  <c r="E1512" i="13"/>
  <c r="D1512" i="13"/>
  <c r="C1512" i="13"/>
  <c r="F1512" i="13" s="1"/>
  <c r="G1512" i="13" s="1"/>
  <c r="B1512" i="13"/>
  <c r="A1512" i="13"/>
  <c r="E1511" i="13"/>
  <c r="D1511" i="13"/>
  <c r="C1511" i="13"/>
  <c r="F1511" i="13" s="1"/>
  <c r="G1511" i="13" s="1"/>
  <c r="I1511" i="13" s="1"/>
  <c r="B1511" i="13"/>
  <c r="A1511" i="13"/>
  <c r="E1510" i="13"/>
  <c r="D1510" i="13"/>
  <c r="C1510" i="13"/>
  <c r="F1510" i="13" s="1"/>
  <c r="G1510" i="13" s="1"/>
  <c r="B1510" i="13"/>
  <c r="A1510" i="13"/>
  <c r="E1509" i="13"/>
  <c r="D1509" i="13"/>
  <c r="C1509" i="13"/>
  <c r="F1509" i="13" s="1"/>
  <c r="G1509" i="13" s="1"/>
  <c r="B1509" i="13"/>
  <c r="A1509" i="13"/>
  <c r="E1508" i="13"/>
  <c r="D1508" i="13"/>
  <c r="C1508" i="13"/>
  <c r="F1508" i="13" s="1"/>
  <c r="G1508" i="13" s="1"/>
  <c r="B1508" i="13"/>
  <c r="A1508" i="13"/>
  <c r="G1507" i="13"/>
  <c r="E1507" i="13"/>
  <c r="D1507" i="13"/>
  <c r="C1507" i="13"/>
  <c r="F1507" i="13" s="1"/>
  <c r="B1507" i="13"/>
  <c r="A1507" i="13"/>
  <c r="E1506" i="13"/>
  <c r="D1506" i="13"/>
  <c r="C1506" i="13"/>
  <c r="F1506" i="13" s="1"/>
  <c r="G1506" i="13" s="1"/>
  <c r="B1506" i="13"/>
  <c r="A1506" i="13"/>
  <c r="E1505" i="13"/>
  <c r="D1505" i="13"/>
  <c r="C1505" i="13"/>
  <c r="F1505" i="13" s="1"/>
  <c r="G1505" i="13" s="1"/>
  <c r="H1505" i="13" s="1"/>
  <c r="B1505" i="13"/>
  <c r="A1505" i="13"/>
  <c r="I1504" i="13"/>
  <c r="E1504" i="13"/>
  <c r="D1504" i="13"/>
  <c r="C1504" i="13"/>
  <c r="F1504" i="13" s="1"/>
  <c r="G1504" i="13" s="1"/>
  <c r="H1504" i="13" s="1"/>
  <c r="B1504" i="13"/>
  <c r="A1504" i="13"/>
  <c r="E1503" i="13"/>
  <c r="D1503" i="13"/>
  <c r="C1503" i="13"/>
  <c r="F1503" i="13" s="1"/>
  <c r="G1503" i="13" s="1"/>
  <c r="B1503" i="13"/>
  <c r="A1503" i="13"/>
  <c r="E1502" i="13"/>
  <c r="D1502" i="13"/>
  <c r="C1502" i="13"/>
  <c r="F1502" i="13" s="1"/>
  <c r="G1502" i="13" s="1"/>
  <c r="B1502" i="13"/>
  <c r="A1502" i="13"/>
  <c r="F1501" i="13"/>
  <c r="G1501" i="13" s="1"/>
  <c r="J1501" i="13" s="1"/>
  <c r="E1501" i="13"/>
  <c r="D1501" i="13"/>
  <c r="C1501" i="13"/>
  <c r="B1501" i="13"/>
  <c r="A1501" i="13"/>
  <c r="E1500" i="13"/>
  <c r="D1500" i="13"/>
  <c r="C1500" i="13"/>
  <c r="F1500" i="13" s="1"/>
  <c r="G1500" i="13" s="1"/>
  <c r="B1500" i="13"/>
  <c r="A1500" i="13"/>
  <c r="J1499" i="13"/>
  <c r="E1499" i="13"/>
  <c r="D1499" i="13"/>
  <c r="C1499" i="13"/>
  <c r="F1499" i="13" s="1"/>
  <c r="G1499" i="13" s="1"/>
  <c r="B1499" i="13"/>
  <c r="A1499" i="13"/>
  <c r="E1498" i="13"/>
  <c r="D1498" i="13"/>
  <c r="C1498" i="13"/>
  <c r="F1498" i="13" s="1"/>
  <c r="G1498" i="13" s="1"/>
  <c r="B1498" i="13"/>
  <c r="A1498" i="13"/>
  <c r="E1497" i="13"/>
  <c r="D1497" i="13"/>
  <c r="C1497" i="13"/>
  <c r="F1497" i="13" s="1"/>
  <c r="G1497" i="13" s="1"/>
  <c r="B1497" i="13"/>
  <c r="A1497" i="13"/>
  <c r="I1496" i="13"/>
  <c r="E1496" i="13"/>
  <c r="D1496" i="13"/>
  <c r="C1496" i="13"/>
  <c r="F1496" i="13" s="1"/>
  <c r="G1496" i="13" s="1"/>
  <c r="J1496" i="13" s="1"/>
  <c r="B1496" i="13"/>
  <c r="A1496" i="13"/>
  <c r="F1495" i="13"/>
  <c r="G1495" i="13" s="1"/>
  <c r="E1495" i="13"/>
  <c r="D1495" i="13"/>
  <c r="C1495" i="13"/>
  <c r="B1495" i="13"/>
  <c r="A1495" i="13"/>
  <c r="F1494" i="13"/>
  <c r="G1494" i="13" s="1"/>
  <c r="E1494" i="13"/>
  <c r="D1494" i="13"/>
  <c r="C1494" i="13"/>
  <c r="B1494" i="13"/>
  <c r="A1494" i="13"/>
  <c r="E1493" i="13"/>
  <c r="D1493" i="13"/>
  <c r="C1493" i="13"/>
  <c r="F1493" i="13" s="1"/>
  <c r="G1493" i="13" s="1"/>
  <c r="B1493" i="13"/>
  <c r="A1493" i="13"/>
  <c r="E1492" i="13"/>
  <c r="D1492" i="13"/>
  <c r="C1492" i="13"/>
  <c r="F1492" i="13" s="1"/>
  <c r="G1492" i="13" s="1"/>
  <c r="B1492" i="13"/>
  <c r="A1492" i="13"/>
  <c r="E1491" i="13"/>
  <c r="D1491" i="13"/>
  <c r="C1491" i="13"/>
  <c r="F1491" i="13" s="1"/>
  <c r="G1491" i="13" s="1"/>
  <c r="B1491" i="13"/>
  <c r="A1491" i="13"/>
  <c r="E1490" i="13"/>
  <c r="D1490" i="13"/>
  <c r="C1490" i="13"/>
  <c r="F1490" i="13" s="1"/>
  <c r="G1490" i="13" s="1"/>
  <c r="J1490" i="13" s="1"/>
  <c r="B1490" i="13"/>
  <c r="A1490" i="13"/>
  <c r="F1489" i="13"/>
  <c r="G1489" i="13" s="1"/>
  <c r="E1489" i="13"/>
  <c r="D1489" i="13"/>
  <c r="C1489" i="13"/>
  <c r="B1489" i="13"/>
  <c r="A1489" i="13"/>
  <c r="E1488" i="13"/>
  <c r="D1488" i="13"/>
  <c r="C1488" i="13"/>
  <c r="F1488" i="13" s="1"/>
  <c r="G1488" i="13" s="1"/>
  <c r="B1488" i="13"/>
  <c r="A1488" i="13"/>
  <c r="E1487" i="13"/>
  <c r="D1487" i="13"/>
  <c r="C1487" i="13"/>
  <c r="F1487" i="13" s="1"/>
  <c r="G1487" i="13" s="1"/>
  <c r="B1487" i="13"/>
  <c r="A1487" i="13"/>
  <c r="E1486" i="13"/>
  <c r="D1486" i="13"/>
  <c r="C1486" i="13"/>
  <c r="F1486" i="13" s="1"/>
  <c r="G1486" i="13" s="1"/>
  <c r="H1486" i="13" s="1"/>
  <c r="B1486" i="13"/>
  <c r="A1486" i="13"/>
  <c r="F1485" i="13"/>
  <c r="G1485" i="13" s="1"/>
  <c r="H1485" i="13" s="1"/>
  <c r="E1485" i="13"/>
  <c r="D1485" i="13"/>
  <c r="C1485" i="13"/>
  <c r="B1485" i="13"/>
  <c r="A1485" i="13"/>
  <c r="E1484" i="13"/>
  <c r="D1484" i="13"/>
  <c r="C1484" i="13"/>
  <c r="F1484" i="13" s="1"/>
  <c r="G1484" i="13" s="1"/>
  <c r="H1484" i="13" s="1"/>
  <c r="B1484" i="13"/>
  <c r="A1484" i="13"/>
  <c r="E1483" i="13"/>
  <c r="D1483" i="13"/>
  <c r="C1483" i="13"/>
  <c r="F1483" i="13" s="1"/>
  <c r="G1483" i="13" s="1"/>
  <c r="B1483" i="13"/>
  <c r="A1483" i="13"/>
  <c r="E1482" i="13"/>
  <c r="D1482" i="13"/>
  <c r="C1482" i="13"/>
  <c r="F1482" i="13" s="1"/>
  <c r="G1482" i="13" s="1"/>
  <c r="B1482" i="13"/>
  <c r="A1482" i="13"/>
  <c r="E1481" i="13"/>
  <c r="D1481" i="13"/>
  <c r="C1481" i="13"/>
  <c r="F1481" i="13" s="1"/>
  <c r="G1481" i="13" s="1"/>
  <c r="B1481" i="13"/>
  <c r="A1481" i="13"/>
  <c r="E1480" i="13"/>
  <c r="D1480" i="13"/>
  <c r="C1480" i="13"/>
  <c r="F1480" i="13" s="1"/>
  <c r="G1480" i="13" s="1"/>
  <c r="B1480" i="13"/>
  <c r="A1480" i="13"/>
  <c r="E1479" i="13"/>
  <c r="D1479" i="13"/>
  <c r="C1479" i="13"/>
  <c r="F1479" i="13" s="1"/>
  <c r="G1479" i="13" s="1"/>
  <c r="I1479" i="13" s="1"/>
  <c r="B1479" i="13"/>
  <c r="A1479" i="13"/>
  <c r="E1478" i="13"/>
  <c r="D1478" i="13"/>
  <c r="C1478" i="13"/>
  <c r="F1478" i="13" s="1"/>
  <c r="G1478" i="13" s="1"/>
  <c r="B1478" i="13"/>
  <c r="A1478" i="13"/>
  <c r="E1477" i="13"/>
  <c r="D1477" i="13"/>
  <c r="C1477" i="13"/>
  <c r="F1477" i="13" s="1"/>
  <c r="G1477" i="13" s="1"/>
  <c r="B1477" i="13"/>
  <c r="A1477" i="13"/>
  <c r="E1476" i="13"/>
  <c r="D1476" i="13"/>
  <c r="C1476" i="13"/>
  <c r="F1476" i="13" s="1"/>
  <c r="G1476" i="13" s="1"/>
  <c r="B1476" i="13"/>
  <c r="A1476" i="13"/>
  <c r="E1475" i="13"/>
  <c r="D1475" i="13"/>
  <c r="C1475" i="13"/>
  <c r="F1475" i="13" s="1"/>
  <c r="G1475" i="13" s="1"/>
  <c r="I1475" i="13" s="1"/>
  <c r="B1475" i="13"/>
  <c r="A1475" i="13"/>
  <c r="E1474" i="13"/>
  <c r="D1474" i="13"/>
  <c r="C1474" i="13"/>
  <c r="F1474" i="13" s="1"/>
  <c r="G1474" i="13" s="1"/>
  <c r="J1474" i="13" s="1"/>
  <c r="B1474" i="13"/>
  <c r="A1474" i="13"/>
  <c r="G1473" i="13"/>
  <c r="J1473" i="13" s="1"/>
  <c r="E1473" i="13"/>
  <c r="D1473" i="13"/>
  <c r="C1473" i="13"/>
  <c r="F1473" i="13" s="1"/>
  <c r="B1473" i="13"/>
  <c r="A1473" i="13"/>
  <c r="E1472" i="13"/>
  <c r="D1472" i="13"/>
  <c r="C1472" i="13"/>
  <c r="F1472" i="13" s="1"/>
  <c r="G1472" i="13" s="1"/>
  <c r="B1472" i="13"/>
  <c r="A1472" i="13"/>
  <c r="E1471" i="13"/>
  <c r="D1471" i="13"/>
  <c r="C1471" i="13"/>
  <c r="F1471" i="13" s="1"/>
  <c r="G1471" i="13" s="1"/>
  <c r="B1471" i="13"/>
  <c r="A1471" i="13"/>
  <c r="E1470" i="13"/>
  <c r="D1470" i="13"/>
  <c r="C1470" i="13"/>
  <c r="F1470" i="13" s="1"/>
  <c r="G1470" i="13" s="1"/>
  <c r="H1470" i="13" s="1"/>
  <c r="B1470" i="13"/>
  <c r="A1470" i="13"/>
  <c r="E1469" i="13"/>
  <c r="D1469" i="13"/>
  <c r="C1469" i="13"/>
  <c r="F1469" i="13" s="1"/>
  <c r="G1469" i="13" s="1"/>
  <c r="B1469" i="13"/>
  <c r="A1469" i="13"/>
  <c r="E1468" i="13"/>
  <c r="D1468" i="13"/>
  <c r="C1468" i="13"/>
  <c r="F1468" i="13" s="1"/>
  <c r="G1468" i="13" s="1"/>
  <c r="B1468" i="13"/>
  <c r="A1468" i="13"/>
  <c r="F1467" i="13"/>
  <c r="G1467" i="13" s="1"/>
  <c r="E1467" i="13"/>
  <c r="D1467" i="13"/>
  <c r="C1467" i="13"/>
  <c r="B1467" i="13"/>
  <c r="A1467" i="13"/>
  <c r="E1466" i="13"/>
  <c r="D1466" i="13"/>
  <c r="C1466" i="13"/>
  <c r="F1466" i="13" s="1"/>
  <c r="G1466" i="13" s="1"/>
  <c r="B1466" i="13"/>
  <c r="A1466" i="13"/>
  <c r="E1465" i="13"/>
  <c r="D1465" i="13"/>
  <c r="C1465" i="13"/>
  <c r="F1465" i="13" s="1"/>
  <c r="G1465" i="13" s="1"/>
  <c r="B1465" i="13"/>
  <c r="A1465" i="13"/>
  <c r="H1464" i="13"/>
  <c r="E1464" i="13"/>
  <c r="D1464" i="13"/>
  <c r="C1464" i="13"/>
  <c r="F1464" i="13" s="1"/>
  <c r="G1464" i="13" s="1"/>
  <c r="J1464" i="13" s="1"/>
  <c r="B1464" i="13"/>
  <c r="A1464" i="13"/>
  <c r="E1463" i="13"/>
  <c r="D1463" i="13"/>
  <c r="C1463" i="13"/>
  <c r="F1463" i="13" s="1"/>
  <c r="G1463" i="13" s="1"/>
  <c r="B1463" i="13"/>
  <c r="A1463" i="13"/>
  <c r="E1462" i="13"/>
  <c r="D1462" i="13"/>
  <c r="C1462" i="13"/>
  <c r="F1462" i="13" s="1"/>
  <c r="G1462" i="13" s="1"/>
  <c r="I1462" i="13" s="1"/>
  <c r="B1462" i="13"/>
  <c r="A1462" i="13"/>
  <c r="E1461" i="13"/>
  <c r="D1461" i="13"/>
  <c r="C1461" i="13"/>
  <c r="F1461" i="13" s="1"/>
  <c r="G1461" i="13" s="1"/>
  <c r="H1461" i="13" s="1"/>
  <c r="B1461" i="13"/>
  <c r="A1461" i="13"/>
  <c r="E1460" i="13"/>
  <c r="D1460" i="13"/>
  <c r="C1460" i="13"/>
  <c r="F1460" i="13" s="1"/>
  <c r="G1460" i="13" s="1"/>
  <c r="I1460" i="13" s="1"/>
  <c r="B1460" i="13"/>
  <c r="A1460" i="13"/>
  <c r="E1459" i="13"/>
  <c r="D1459" i="13"/>
  <c r="C1459" i="13"/>
  <c r="F1459" i="13" s="1"/>
  <c r="G1459" i="13" s="1"/>
  <c r="B1459" i="13"/>
  <c r="A1459" i="13"/>
  <c r="E1458" i="13"/>
  <c r="D1458" i="13"/>
  <c r="C1458" i="13"/>
  <c r="F1458" i="13" s="1"/>
  <c r="G1458" i="13" s="1"/>
  <c r="B1458" i="13"/>
  <c r="A1458" i="13"/>
  <c r="G1457" i="13"/>
  <c r="E1457" i="13"/>
  <c r="D1457" i="13"/>
  <c r="C1457" i="13"/>
  <c r="F1457" i="13" s="1"/>
  <c r="B1457" i="13"/>
  <c r="A1457" i="13"/>
  <c r="E1456" i="13"/>
  <c r="D1456" i="13"/>
  <c r="C1456" i="13"/>
  <c r="F1456" i="13" s="1"/>
  <c r="G1456" i="13" s="1"/>
  <c r="B1456" i="13"/>
  <c r="A1456" i="13"/>
  <c r="E1455" i="13"/>
  <c r="D1455" i="13"/>
  <c r="C1455" i="13"/>
  <c r="F1455" i="13" s="1"/>
  <c r="G1455" i="13" s="1"/>
  <c r="H1455" i="13" s="1"/>
  <c r="B1455" i="13"/>
  <c r="A1455" i="13"/>
  <c r="E1454" i="13"/>
  <c r="D1454" i="13"/>
  <c r="C1454" i="13"/>
  <c r="F1454" i="13" s="1"/>
  <c r="G1454" i="13" s="1"/>
  <c r="B1454" i="13"/>
  <c r="A1454" i="13"/>
  <c r="E1453" i="13"/>
  <c r="D1453" i="13"/>
  <c r="C1453" i="13"/>
  <c r="F1453" i="13" s="1"/>
  <c r="G1453" i="13" s="1"/>
  <c r="B1453" i="13"/>
  <c r="A1453" i="13"/>
  <c r="E1452" i="13"/>
  <c r="D1452" i="13"/>
  <c r="C1452" i="13"/>
  <c r="F1452" i="13" s="1"/>
  <c r="G1452" i="13" s="1"/>
  <c r="B1452" i="13"/>
  <c r="A1452" i="13"/>
  <c r="E1451" i="13"/>
  <c r="D1451" i="13"/>
  <c r="C1451" i="13"/>
  <c r="F1451" i="13" s="1"/>
  <c r="G1451" i="13" s="1"/>
  <c r="H1451" i="13" s="1"/>
  <c r="B1451" i="13"/>
  <c r="A1451" i="13"/>
  <c r="E1450" i="13"/>
  <c r="D1450" i="13"/>
  <c r="C1450" i="13"/>
  <c r="F1450" i="13" s="1"/>
  <c r="G1450" i="13" s="1"/>
  <c r="B1450" i="13"/>
  <c r="A1450" i="13"/>
  <c r="E1449" i="13"/>
  <c r="D1449" i="13"/>
  <c r="C1449" i="13"/>
  <c r="F1449" i="13" s="1"/>
  <c r="G1449" i="13" s="1"/>
  <c r="H1449" i="13" s="1"/>
  <c r="B1449" i="13"/>
  <c r="A1449" i="13"/>
  <c r="E1448" i="13"/>
  <c r="D1448" i="13"/>
  <c r="C1448" i="13"/>
  <c r="F1448" i="13" s="1"/>
  <c r="G1448" i="13" s="1"/>
  <c r="J1448" i="13" s="1"/>
  <c r="B1448" i="13"/>
  <c r="A1448" i="13"/>
  <c r="E1447" i="13"/>
  <c r="D1447" i="13"/>
  <c r="C1447" i="13"/>
  <c r="F1447" i="13" s="1"/>
  <c r="G1447" i="13" s="1"/>
  <c r="B1447" i="13"/>
  <c r="A1447" i="13"/>
  <c r="E1446" i="13"/>
  <c r="D1446" i="13"/>
  <c r="C1446" i="13"/>
  <c r="F1446" i="13" s="1"/>
  <c r="G1446" i="13" s="1"/>
  <c r="B1446" i="13"/>
  <c r="A1446" i="13"/>
  <c r="E1445" i="13"/>
  <c r="D1445" i="13"/>
  <c r="C1445" i="13"/>
  <c r="F1445" i="13" s="1"/>
  <c r="G1445" i="13" s="1"/>
  <c r="I1445" i="13" s="1"/>
  <c r="B1445" i="13"/>
  <c r="A1445" i="13"/>
  <c r="E1444" i="13"/>
  <c r="D1444" i="13"/>
  <c r="C1444" i="13"/>
  <c r="F1444" i="13" s="1"/>
  <c r="G1444" i="13" s="1"/>
  <c r="B1444" i="13"/>
  <c r="A1444" i="13"/>
  <c r="E1443" i="13"/>
  <c r="D1443" i="13"/>
  <c r="C1443" i="13"/>
  <c r="F1443" i="13" s="1"/>
  <c r="G1443" i="13" s="1"/>
  <c r="B1443" i="13"/>
  <c r="A1443" i="13"/>
  <c r="E1442" i="13"/>
  <c r="D1442" i="13"/>
  <c r="C1442" i="13"/>
  <c r="F1442" i="13" s="1"/>
  <c r="G1442" i="13" s="1"/>
  <c r="B1442" i="13"/>
  <c r="A1442" i="13"/>
  <c r="E1441" i="13"/>
  <c r="D1441" i="13"/>
  <c r="C1441" i="13"/>
  <c r="F1441" i="13" s="1"/>
  <c r="G1441" i="13" s="1"/>
  <c r="B1441" i="13"/>
  <c r="A1441" i="13"/>
  <c r="E1440" i="13"/>
  <c r="D1440" i="13"/>
  <c r="C1440" i="13"/>
  <c r="F1440" i="13" s="1"/>
  <c r="G1440" i="13" s="1"/>
  <c r="J1440" i="13" s="1"/>
  <c r="B1440" i="13"/>
  <c r="A1440" i="13"/>
  <c r="E1439" i="13"/>
  <c r="D1439" i="13"/>
  <c r="C1439" i="13"/>
  <c r="F1439" i="13" s="1"/>
  <c r="G1439" i="13" s="1"/>
  <c r="B1439" i="13"/>
  <c r="A1439" i="13"/>
  <c r="E1438" i="13"/>
  <c r="D1438" i="13"/>
  <c r="C1438" i="13"/>
  <c r="F1438" i="13" s="1"/>
  <c r="G1438" i="13" s="1"/>
  <c r="I1438" i="13" s="1"/>
  <c r="B1438" i="13"/>
  <c r="A1438" i="13"/>
  <c r="E1437" i="13"/>
  <c r="D1437" i="13"/>
  <c r="C1437" i="13"/>
  <c r="F1437" i="13" s="1"/>
  <c r="G1437" i="13" s="1"/>
  <c r="H1437" i="13" s="1"/>
  <c r="B1437" i="13"/>
  <c r="A1437" i="13"/>
  <c r="E1436" i="13"/>
  <c r="D1436" i="13"/>
  <c r="C1436" i="13"/>
  <c r="F1436" i="13" s="1"/>
  <c r="G1436" i="13" s="1"/>
  <c r="B1436" i="13"/>
  <c r="A1436" i="13"/>
  <c r="E1435" i="13"/>
  <c r="D1435" i="13"/>
  <c r="C1435" i="13"/>
  <c r="F1435" i="13" s="1"/>
  <c r="G1435" i="13" s="1"/>
  <c r="B1435" i="13"/>
  <c r="A1435" i="13"/>
  <c r="E1434" i="13"/>
  <c r="D1434" i="13"/>
  <c r="C1434" i="13"/>
  <c r="F1434" i="13" s="1"/>
  <c r="G1434" i="13" s="1"/>
  <c r="B1434" i="13"/>
  <c r="A1434" i="13"/>
  <c r="E1433" i="13"/>
  <c r="D1433" i="13"/>
  <c r="C1433" i="13"/>
  <c r="F1433" i="13" s="1"/>
  <c r="G1433" i="13" s="1"/>
  <c r="H1433" i="13" s="1"/>
  <c r="B1433" i="13"/>
  <c r="A1433" i="13"/>
  <c r="E1432" i="13"/>
  <c r="D1432" i="13"/>
  <c r="C1432" i="13"/>
  <c r="F1432" i="13" s="1"/>
  <c r="G1432" i="13" s="1"/>
  <c r="B1432" i="13"/>
  <c r="A1432" i="13"/>
  <c r="F1431" i="13"/>
  <c r="G1431" i="13" s="1"/>
  <c r="H1431" i="13" s="1"/>
  <c r="E1431" i="13"/>
  <c r="D1431" i="13"/>
  <c r="C1431" i="13"/>
  <c r="B1431" i="13"/>
  <c r="A1431" i="13"/>
  <c r="E1430" i="13"/>
  <c r="D1430" i="13"/>
  <c r="C1430" i="13"/>
  <c r="F1430" i="13" s="1"/>
  <c r="G1430" i="13" s="1"/>
  <c r="B1430" i="13"/>
  <c r="A1430" i="13"/>
  <c r="E1429" i="13"/>
  <c r="D1429" i="13"/>
  <c r="C1429" i="13"/>
  <c r="F1429" i="13" s="1"/>
  <c r="G1429" i="13" s="1"/>
  <c r="B1429" i="13"/>
  <c r="A1429" i="13"/>
  <c r="E1428" i="13"/>
  <c r="D1428" i="13"/>
  <c r="C1428" i="13"/>
  <c r="F1428" i="13" s="1"/>
  <c r="G1428" i="13" s="1"/>
  <c r="B1428" i="13"/>
  <c r="A1428" i="13"/>
  <c r="F1427" i="13"/>
  <c r="G1427" i="13" s="1"/>
  <c r="H1427" i="13" s="1"/>
  <c r="E1427" i="13"/>
  <c r="D1427" i="13"/>
  <c r="C1427" i="13"/>
  <c r="B1427" i="13"/>
  <c r="A1427" i="13"/>
  <c r="E1426" i="13"/>
  <c r="D1426" i="13"/>
  <c r="C1426" i="13"/>
  <c r="F1426" i="13" s="1"/>
  <c r="G1426" i="13" s="1"/>
  <c r="B1426" i="13"/>
  <c r="A1426" i="13"/>
  <c r="E1425" i="13"/>
  <c r="D1425" i="13"/>
  <c r="C1425" i="13"/>
  <c r="F1425" i="13" s="1"/>
  <c r="G1425" i="13" s="1"/>
  <c r="B1425" i="13"/>
  <c r="A1425" i="13"/>
  <c r="F1424" i="13"/>
  <c r="G1424" i="13" s="1"/>
  <c r="I1424" i="13" s="1"/>
  <c r="E1424" i="13"/>
  <c r="D1424" i="13"/>
  <c r="C1424" i="13"/>
  <c r="B1424" i="13"/>
  <c r="A1424" i="13"/>
  <c r="H1423" i="13"/>
  <c r="E1423" i="13"/>
  <c r="D1423" i="13"/>
  <c r="C1423" i="13"/>
  <c r="F1423" i="13" s="1"/>
  <c r="G1423" i="13" s="1"/>
  <c r="I1423" i="13" s="1"/>
  <c r="B1423" i="13"/>
  <c r="A1423" i="13"/>
  <c r="E1422" i="13"/>
  <c r="D1422" i="13"/>
  <c r="C1422" i="13"/>
  <c r="F1422" i="13" s="1"/>
  <c r="G1422" i="13" s="1"/>
  <c r="H1422" i="13" s="1"/>
  <c r="B1422" i="13"/>
  <c r="A1422" i="13"/>
  <c r="E1421" i="13"/>
  <c r="D1421" i="13"/>
  <c r="C1421" i="13"/>
  <c r="F1421" i="13" s="1"/>
  <c r="G1421" i="13" s="1"/>
  <c r="B1421" i="13"/>
  <c r="A1421" i="13"/>
  <c r="G1420" i="13"/>
  <c r="I1420" i="13" s="1"/>
  <c r="E1420" i="13"/>
  <c r="D1420" i="13"/>
  <c r="C1420" i="13"/>
  <c r="F1420" i="13" s="1"/>
  <c r="B1420" i="13"/>
  <c r="A1420" i="13"/>
  <c r="E1419" i="13"/>
  <c r="D1419" i="13"/>
  <c r="C1419" i="13"/>
  <c r="F1419" i="13" s="1"/>
  <c r="G1419" i="13" s="1"/>
  <c r="B1419" i="13"/>
  <c r="A1419" i="13"/>
  <c r="E1418" i="13"/>
  <c r="D1418" i="13"/>
  <c r="C1418" i="13"/>
  <c r="F1418" i="13" s="1"/>
  <c r="G1418" i="13" s="1"/>
  <c r="B1418" i="13"/>
  <c r="A1418" i="13"/>
  <c r="E1417" i="13"/>
  <c r="D1417" i="13"/>
  <c r="C1417" i="13"/>
  <c r="F1417" i="13" s="1"/>
  <c r="G1417" i="13" s="1"/>
  <c r="B1417" i="13"/>
  <c r="A1417" i="13"/>
  <c r="E1416" i="13"/>
  <c r="D1416" i="13"/>
  <c r="C1416" i="13"/>
  <c r="F1416" i="13" s="1"/>
  <c r="G1416" i="13" s="1"/>
  <c r="B1416" i="13"/>
  <c r="A1416" i="13"/>
  <c r="E1415" i="13"/>
  <c r="D1415" i="13"/>
  <c r="C1415" i="13"/>
  <c r="F1415" i="13" s="1"/>
  <c r="G1415" i="13" s="1"/>
  <c r="B1415" i="13"/>
  <c r="A1415" i="13"/>
  <c r="E1414" i="13"/>
  <c r="D1414" i="13"/>
  <c r="C1414" i="13"/>
  <c r="F1414" i="13" s="1"/>
  <c r="G1414" i="13" s="1"/>
  <c r="B1414" i="13"/>
  <c r="A1414" i="13"/>
  <c r="E1413" i="13"/>
  <c r="D1413" i="13"/>
  <c r="C1413" i="13"/>
  <c r="F1413" i="13" s="1"/>
  <c r="G1413" i="13" s="1"/>
  <c r="B1413" i="13"/>
  <c r="A1413" i="13"/>
  <c r="E1412" i="13"/>
  <c r="D1412" i="13"/>
  <c r="C1412" i="13"/>
  <c r="F1412" i="13" s="1"/>
  <c r="G1412" i="13" s="1"/>
  <c r="B1412" i="13"/>
  <c r="A1412" i="13"/>
  <c r="E1411" i="13"/>
  <c r="D1411" i="13"/>
  <c r="C1411" i="13"/>
  <c r="F1411" i="13" s="1"/>
  <c r="G1411" i="13" s="1"/>
  <c r="J1411" i="13" s="1"/>
  <c r="B1411" i="13"/>
  <c r="A1411" i="13"/>
  <c r="E1410" i="13"/>
  <c r="D1410" i="13"/>
  <c r="C1410" i="13"/>
  <c r="F1410" i="13" s="1"/>
  <c r="G1410" i="13" s="1"/>
  <c r="B1410" i="13"/>
  <c r="A1410" i="13"/>
  <c r="E1409" i="13"/>
  <c r="D1409" i="13"/>
  <c r="C1409" i="13"/>
  <c r="F1409" i="13" s="1"/>
  <c r="G1409" i="13" s="1"/>
  <c r="B1409" i="13"/>
  <c r="A1409" i="13"/>
  <c r="E1408" i="13"/>
  <c r="D1408" i="13"/>
  <c r="C1408" i="13"/>
  <c r="F1408" i="13" s="1"/>
  <c r="G1408" i="13" s="1"/>
  <c r="B1408" i="13"/>
  <c r="A1408" i="13"/>
  <c r="E1407" i="13"/>
  <c r="D1407" i="13"/>
  <c r="C1407" i="13"/>
  <c r="F1407" i="13" s="1"/>
  <c r="G1407" i="13" s="1"/>
  <c r="B1407" i="13"/>
  <c r="A1407" i="13"/>
  <c r="E1406" i="13"/>
  <c r="D1406" i="13"/>
  <c r="C1406" i="13"/>
  <c r="F1406" i="13" s="1"/>
  <c r="G1406" i="13" s="1"/>
  <c r="I1406" i="13" s="1"/>
  <c r="B1406" i="13"/>
  <c r="A1406" i="13"/>
  <c r="E1405" i="13"/>
  <c r="D1405" i="13"/>
  <c r="C1405" i="13"/>
  <c r="F1405" i="13" s="1"/>
  <c r="G1405" i="13" s="1"/>
  <c r="B1405" i="13"/>
  <c r="A1405" i="13"/>
  <c r="E1404" i="13"/>
  <c r="D1404" i="13"/>
  <c r="C1404" i="13"/>
  <c r="F1404" i="13" s="1"/>
  <c r="G1404" i="13" s="1"/>
  <c r="H1404" i="13" s="1"/>
  <c r="B1404" i="13"/>
  <c r="A1404" i="13"/>
  <c r="E1403" i="13"/>
  <c r="D1403" i="13"/>
  <c r="C1403" i="13"/>
  <c r="F1403" i="13" s="1"/>
  <c r="G1403" i="13" s="1"/>
  <c r="H1403" i="13" s="1"/>
  <c r="B1403" i="13"/>
  <c r="A1403" i="13"/>
  <c r="E1402" i="13"/>
  <c r="D1402" i="13"/>
  <c r="C1402" i="13"/>
  <c r="F1402" i="13" s="1"/>
  <c r="G1402" i="13" s="1"/>
  <c r="B1402" i="13"/>
  <c r="A1402" i="13"/>
  <c r="E1401" i="13"/>
  <c r="D1401" i="13"/>
  <c r="C1401" i="13"/>
  <c r="F1401" i="13" s="1"/>
  <c r="G1401" i="13" s="1"/>
  <c r="J1401" i="13" s="1"/>
  <c r="B1401" i="13"/>
  <c r="A1401" i="13"/>
  <c r="E1400" i="13"/>
  <c r="D1400" i="13"/>
  <c r="C1400" i="13"/>
  <c r="F1400" i="13" s="1"/>
  <c r="G1400" i="13" s="1"/>
  <c r="B1400" i="13"/>
  <c r="A1400" i="13"/>
  <c r="E1399" i="13"/>
  <c r="D1399" i="13"/>
  <c r="C1399" i="13"/>
  <c r="F1399" i="13" s="1"/>
  <c r="G1399" i="13" s="1"/>
  <c r="H1399" i="13" s="1"/>
  <c r="B1399" i="13"/>
  <c r="A1399" i="13"/>
  <c r="I1398" i="13"/>
  <c r="E1398" i="13"/>
  <c r="D1398" i="13"/>
  <c r="C1398" i="13"/>
  <c r="F1398" i="13" s="1"/>
  <c r="G1398" i="13" s="1"/>
  <c r="B1398" i="13"/>
  <c r="A1398" i="13"/>
  <c r="E1397" i="13"/>
  <c r="D1397" i="13"/>
  <c r="C1397" i="13"/>
  <c r="F1397" i="13" s="1"/>
  <c r="G1397" i="13" s="1"/>
  <c r="I1397" i="13" s="1"/>
  <c r="B1397" i="13"/>
  <c r="A1397" i="13"/>
  <c r="E1396" i="13"/>
  <c r="D1396" i="13"/>
  <c r="C1396" i="13"/>
  <c r="F1396" i="13" s="1"/>
  <c r="G1396" i="13" s="1"/>
  <c r="B1396" i="13"/>
  <c r="A1396" i="13"/>
  <c r="E1395" i="13"/>
  <c r="D1395" i="13"/>
  <c r="C1395" i="13"/>
  <c r="F1395" i="13" s="1"/>
  <c r="G1395" i="13" s="1"/>
  <c r="B1395" i="13"/>
  <c r="A1395" i="13"/>
  <c r="E1394" i="13"/>
  <c r="D1394" i="13"/>
  <c r="C1394" i="13"/>
  <c r="F1394" i="13" s="1"/>
  <c r="G1394" i="13" s="1"/>
  <c r="B1394" i="13"/>
  <c r="A1394" i="13"/>
  <c r="E1393" i="13"/>
  <c r="D1393" i="13"/>
  <c r="C1393" i="13"/>
  <c r="F1393" i="13" s="1"/>
  <c r="G1393" i="13" s="1"/>
  <c r="J1393" i="13" s="1"/>
  <c r="B1393" i="13"/>
  <c r="A1393" i="13"/>
  <c r="E1392" i="13"/>
  <c r="D1392" i="13"/>
  <c r="C1392" i="13"/>
  <c r="F1392" i="13" s="1"/>
  <c r="G1392" i="13" s="1"/>
  <c r="I1392" i="13" s="1"/>
  <c r="B1392" i="13"/>
  <c r="A1392" i="13"/>
  <c r="J1391" i="13"/>
  <c r="E1391" i="13"/>
  <c r="D1391" i="13"/>
  <c r="C1391" i="13"/>
  <c r="F1391" i="13" s="1"/>
  <c r="G1391" i="13" s="1"/>
  <c r="I1391" i="13" s="1"/>
  <c r="B1391" i="13"/>
  <c r="A1391" i="13"/>
  <c r="E1390" i="13"/>
  <c r="D1390" i="13"/>
  <c r="C1390" i="13"/>
  <c r="F1390" i="13" s="1"/>
  <c r="G1390" i="13" s="1"/>
  <c r="B1390" i="13"/>
  <c r="A1390" i="13"/>
  <c r="E1389" i="13"/>
  <c r="D1389" i="13"/>
  <c r="C1389" i="13"/>
  <c r="F1389" i="13" s="1"/>
  <c r="G1389" i="13" s="1"/>
  <c r="B1389" i="13"/>
  <c r="A1389" i="13"/>
  <c r="E1388" i="13"/>
  <c r="D1388" i="13"/>
  <c r="C1388" i="13"/>
  <c r="F1388" i="13" s="1"/>
  <c r="G1388" i="13" s="1"/>
  <c r="B1388" i="13"/>
  <c r="A1388" i="13"/>
  <c r="E1387" i="13"/>
  <c r="D1387" i="13"/>
  <c r="C1387" i="13"/>
  <c r="F1387" i="13" s="1"/>
  <c r="G1387" i="13" s="1"/>
  <c r="B1387" i="13"/>
  <c r="A1387" i="13"/>
  <c r="I1386" i="13"/>
  <c r="E1386" i="13"/>
  <c r="D1386" i="13"/>
  <c r="C1386" i="13"/>
  <c r="F1386" i="13" s="1"/>
  <c r="G1386" i="13" s="1"/>
  <c r="B1386" i="13"/>
  <c r="A1386" i="13"/>
  <c r="E1385" i="13"/>
  <c r="D1385" i="13"/>
  <c r="C1385" i="13"/>
  <c r="F1385" i="13" s="1"/>
  <c r="G1385" i="13" s="1"/>
  <c r="B1385" i="13"/>
  <c r="A1385" i="13"/>
  <c r="E1384" i="13"/>
  <c r="D1384" i="13"/>
  <c r="C1384" i="13"/>
  <c r="F1384" i="13" s="1"/>
  <c r="G1384" i="13" s="1"/>
  <c r="B1384" i="13"/>
  <c r="A1384" i="13"/>
  <c r="F1383" i="13"/>
  <c r="G1383" i="13" s="1"/>
  <c r="J1383" i="13" s="1"/>
  <c r="E1383" i="13"/>
  <c r="D1383" i="13"/>
  <c r="C1383" i="13"/>
  <c r="B1383" i="13"/>
  <c r="A1383" i="13"/>
  <c r="E1382" i="13"/>
  <c r="D1382" i="13"/>
  <c r="C1382" i="13"/>
  <c r="F1382" i="13" s="1"/>
  <c r="G1382" i="13" s="1"/>
  <c r="B1382" i="13"/>
  <c r="A1382" i="13"/>
  <c r="E1381" i="13"/>
  <c r="D1381" i="13"/>
  <c r="C1381" i="13"/>
  <c r="F1381" i="13" s="1"/>
  <c r="G1381" i="13" s="1"/>
  <c r="B1381" i="13"/>
  <c r="A1381" i="13"/>
  <c r="E1380" i="13"/>
  <c r="D1380" i="13"/>
  <c r="C1380" i="13"/>
  <c r="F1380" i="13" s="1"/>
  <c r="G1380" i="13" s="1"/>
  <c r="B1380" i="13"/>
  <c r="A1380" i="13"/>
  <c r="E1379" i="13"/>
  <c r="D1379" i="13"/>
  <c r="C1379" i="13"/>
  <c r="F1379" i="13" s="1"/>
  <c r="G1379" i="13" s="1"/>
  <c r="J1379" i="13" s="1"/>
  <c r="B1379" i="13"/>
  <c r="A1379" i="13"/>
  <c r="E1378" i="13"/>
  <c r="D1378" i="13"/>
  <c r="C1378" i="13"/>
  <c r="F1378" i="13" s="1"/>
  <c r="G1378" i="13" s="1"/>
  <c r="B1378" i="13"/>
  <c r="A1378" i="13"/>
  <c r="F1377" i="13"/>
  <c r="G1377" i="13" s="1"/>
  <c r="H1377" i="13" s="1"/>
  <c r="E1377" i="13"/>
  <c r="D1377" i="13"/>
  <c r="C1377" i="13"/>
  <c r="B1377" i="13"/>
  <c r="A1377" i="13"/>
  <c r="E1376" i="13"/>
  <c r="D1376" i="13"/>
  <c r="C1376" i="13"/>
  <c r="F1376" i="13" s="1"/>
  <c r="G1376" i="13" s="1"/>
  <c r="H1376" i="13" s="1"/>
  <c r="B1376" i="13"/>
  <c r="A1376" i="13"/>
  <c r="E1375" i="13"/>
  <c r="D1375" i="13"/>
  <c r="C1375" i="13"/>
  <c r="F1375" i="13" s="1"/>
  <c r="G1375" i="13" s="1"/>
  <c r="J1375" i="13" s="1"/>
  <c r="B1375" i="13"/>
  <c r="A1375" i="13"/>
  <c r="E1374" i="13"/>
  <c r="D1374" i="13"/>
  <c r="C1374" i="13"/>
  <c r="F1374" i="13" s="1"/>
  <c r="G1374" i="13" s="1"/>
  <c r="B1374" i="13"/>
  <c r="A1374" i="13"/>
  <c r="E1373" i="13"/>
  <c r="D1373" i="13"/>
  <c r="C1373" i="13"/>
  <c r="F1373" i="13" s="1"/>
  <c r="G1373" i="13" s="1"/>
  <c r="B1373" i="13"/>
  <c r="A1373" i="13"/>
  <c r="E1372" i="13"/>
  <c r="D1372" i="13"/>
  <c r="C1372" i="13"/>
  <c r="F1372" i="13" s="1"/>
  <c r="G1372" i="13" s="1"/>
  <c r="B1372" i="13"/>
  <c r="A1372" i="13"/>
  <c r="E1371" i="13"/>
  <c r="D1371" i="13"/>
  <c r="C1371" i="13"/>
  <c r="F1371" i="13" s="1"/>
  <c r="G1371" i="13" s="1"/>
  <c r="B1371" i="13"/>
  <c r="A1371" i="13"/>
  <c r="E1370" i="13"/>
  <c r="D1370" i="13"/>
  <c r="C1370" i="13"/>
  <c r="F1370" i="13" s="1"/>
  <c r="G1370" i="13" s="1"/>
  <c r="I1370" i="13" s="1"/>
  <c r="B1370" i="13"/>
  <c r="A1370" i="13"/>
  <c r="E1369" i="13"/>
  <c r="D1369" i="13"/>
  <c r="C1369" i="13"/>
  <c r="F1369" i="13" s="1"/>
  <c r="G1369" i="13" s="1"/>
  <c r="I1369" i="13" s="1"/>
  <c r="B1369" i="13"/>
  <c r="A1369" i="13"/>
  <c r="F1368" i="13"/>
  <c r="G1368" i="13" s="1"/>
  <c r="E1368" i="13"/>
  <c r="D1368" i="13"/>
  <c r="C1368" i="13"/>
  <c r="B1368" i="13"/>
  <c r="A1368" i="13"/>
  <c r="E1367" i="13"/>
  <c r="D1367" i="13"/>
  <c r="C1367" i="13"/>
  <c r="F1367" i="13" s="1"/>
  <c r="G1367" i="13" s="1"/>
  <c r="H1367" i="13" s="1"/>
  <c r="B1367" i="13"/>
  <c r="A1367" i="13"/>
  <c r="E1366" i="13"/>
  <c r="D1366" i="13"/>
  <c r="C1366" i="13"/>
  <c r="F1366" i="13" s="1"/>
  <c r="G1366" i="13" s="1"/>
  <c r="B1366" i="13"/>
  <c r="A1366" i="13"/>
  <c r="E1365" i="13"/>
  <c r="D1365" i="13"/>
  <c r="C1365" i="13"/>
  <c r="F1365" i="13" s="1"/>
  <c r="G1365" i="13" s="1"/>
  <c r="I1365" i="13" s="1"/>
  <c r="B1365" i="13"/>
  <c r="A1365" i="13"/>
  <c r="E1364" i="13"/>
  <c r="D1364" i="13"/>
  <c r="C1364" i="13"/>
  <c r="F1364" i="13" s="1"/>
  <c r="G1364" i="13" s="1"/>
  <c r="B1364" i="13"/>
  <c r="A1364" i="13"/>
  <c r="E1363" i="13"/>
  <c r="D1363" i="13"/>
  <c r="C1363" i="13"/>
  <c r="F1363" i="13" s="1"/>
  <c r="G1363" i="13" s="1"/>
  <c r="I1363" i="13" s="1"/>
  <c r="B1363" i="13"/>
  <c r="A1363" i="13"/>
  <c r="E1362" i="13"/>
  <c r="D1362" i="13"/>
  <c r="C1362" i="13"/>
  <c r="F1362" i="13" s="1"/>
  <c r="G1362" i="13" s="1"/>
  <c r="B1362" i="13"/>
  <c r="A1362" i="13"/>
  <c r="E1361" i="13"/>
  <c r="D1361" i="13"/>
  <c r="C1361" i="13"/>
  <c r="F1361" i="13" s="1"/>
  <c r="G1361" i="13" s="1"/>
  <c r="B1361" i="13"/>
  <c r="A1361" i="13"/>
  <c r="E1360" i="13"/>
  <c r="D1360" i="13"/>
  <c r="C1360" i="13"/>
  <c r="F1360" i="13" s="1"/>
  <c r="G1360" i="13" s="1"/>
  <c r="I1360" i="13" s="1"/>
  <c r="B1360" i="13"/>
  <c r="A1360" i="13"/>
  <c r="F1359" i="13"/>
  <c r="G1359" i="13" s="1"/>
  <c r="E1359" i="13"/>
  <c r="D1359" i="13"/>
  <c r="C1359" i="13"/>
  <c r="B1359" i="13"/>
  <c r="A1359" i="13"/>
  <c r="E1358" i="13"/>
  <c r="D1358" i="13"/>
  <c r="C1358" i="13"/>
  <c r="F1358" i="13" s="1"/>
  <c r="G1358" i="13" s="1"/>
  <c r="B1358" i="13"/>
  <c r="A1358" i="13"/>
  <c r="F1357" i="13"/>
  <c r="G1357" i="13" s="1"/>
  <c r="E1357" i="13"/>
  <c r="D1357" i="13"/>
  <c r="C1357" i="13"/>
  <c r="B1357" i="13"/>
  <c r="A1357" i="13"/>
  <c r="E1356" i="13"/>
  <c r="D1356" i="13"/>
  <c r="C1356" i="13"/>
  <c r="F1356" i="13" s="1"/>
  <c r="G1356" i="13" s="1"/>
  <c r="B1356" i="13"/>
  <c r="A1356" i="13"/>
  <c r="I1355" i="13"/>
  <c r="E1355" i="13"/>
  <c r="D1355" i="13"/>
  <c r="C1355" i="13"/>
  <c r="F1355" i="13" s="1"/>
  <c r="G1355" i="13" s="1"/>
  <c r="H1355" i="13" s="1"/>
  <c r="B1355" i="13"/>
  <c r="A1355" i="13"/>
  <c r="E1354" i="13"/>
  <c r="D1354" i="13"/>
  <c r="C1354" i="13"/>
  <c r="F1354" i="13" s="1"/>
  <c r="G1354" i="13" s="1"/>
  <c r="I1354" i="13" s="1"/>
  <c r="B1354" i="13"/>
  <c r="A1354" i="13"/>
  <c r="E1353" i="13"/>
  <c r="D1353" i="13"/>
  <c r="C1353" i="13"/>
  <c r="F1353" i="13" s="1"/>
  <c r="G1353" i="13" s="1"/>
  <c r="B1353" i="13"/>
  <c r="A1353" i="13"/>
  <c r="E1352" i="13"/>
  <c r="D1352" i="13"/>
  <c r="C1352" i="13"/>
  <c r="F1352" i="13" s="1"/>
  <c r="G1352" i="13" s="1"/>
  <c r="B1352" i="13"/>
  <c r="A1352" i="13"/>
  <c r="E1351" i="13"/>
  <c r="D1351" i="13"/>
  <c r="C1351" i="13"/>
  <c r="F1351" i="13" s="1"/>
  <c r="G1351" i="13" s="1"/>
  <c r="B1351" i="13"/>
  <c r="A1351" i="13"/>
  <c r="E1350" i="13"/>
  <c r="D1350" i="13"/>
  <c r="C1350" i="13"/>
  <c r="F1350" i="13" s="1"/>
  <c r="G1350" i="13" s="1"/>
  <c r="B1350" i="13"/>
  <c r="A1350" i="13"/>
  <c r="E1349" i="13"/>
  <c r="D1349" i="13"/>
  <c r="C1349" i="13"/>
  <c r="F1349" i="13" s="1"/>
  <c r="G1349" i="13" s="1"/>
  <c r="B1349" i="13"/>
  <c r="A1349" i="13"/>
  <c r="E1348" i="13"/>
  <c r="D1348" i="13"/>
  <c r="C1348" i="13"/>
  <c r="F1348" i="13" s="1"/>
  <c r="G1348" i="13" s="1"/>
  <c r="J1348" i="13" s="1"/>
  <c r="B1348" i="13"/>
  <c r="A1348" i="13"/>
  <c r="E1347" i="13"/>
  <c r="D1347" i="13"/>
  <c r="C1347" i="13"/>
  <c r="F1347" i="13" s="1"/>
  <c r="G1347" i="13" s="1"/>
  <c r="J1347" i="13" s="1"/>
  <c r="B1347" i="13"/>
  <c r="A1347" i="13"/>
  <c r="E1346" i="13"/>
  <c r="D1346" i="13"/>
  <c r="C1346" i="13"/>
  <c r="F1346" i="13" s="1"/>
  <c r="G1346" i="13" s="1"/>
  <c r="B1346" i="13"/>
  <c r="A1346" i="13"/>
  <c r="E1345" i="13"/>
  <c r="D1345" i="13"/>
  <c r="C1345" i="13"/>
  <c r="F1345" i="13" s="1"/>
  <c r="G1345" i="13" s="1"/>
  <c r="B1345" i="13"/>
  <c r="A1345" i="13"/>
  <c r="E1344" i="13"/>
  <c r="D1344" i="13"/>
  <c r="C1344" i="13"/>
  <c r="F1344" i="13" s="1"/>
  <c r="G1344" i="13" s="1"/>
  <c r="B1344" i="13"/>
  <c r="A1344" i="13"/>
  <c r="E1343" i="13"/>
  <c r="D1343" i="13"/>
  <c r="C1343" i="13"/>
  <c r="F1343" i="13" s="1"/>
  <c r="G1343" i="13" s="1"/>
  <c r="B1343" i="13"/>
  <c r="A1343" i="13"/>
  <c r="E1342" i="13"/>
  <c r="D1342" i="13"/>
  <c r="C1342" i="13"/>
  <c r="F1342" i="13" s="1"/>
  <c r="G1342" i="13" s="1"/>
  <c r="B1342" i="13"/>
  <c r="A1342" i="13"/>
  <c r="F1341" i="13"/>
  <c r="G1341" i="13" s="1"/>
  <c r="E1341" i="13"/>
  <c r="D1341" i="13"/>
  <c r="C1341" i="13"/>
  <c r="B1341" i="13"/>
  <c r="A1341" i="13"/>
  <c r="E1340" i="13"/>
  <c r="D1340" i="13"/>
  <c r="C1340" i="13"/>
  <c r="F1340" i="13" s="1"/>
  <c r="G1340" i="13" s="1"/>
  <c r="H1340" i="13" s="1"/>
  <c r="B1340" i="13"/>
  <c r="A1340" i="13"/>
  <c r="E1339" i="13"/>
  <c r="D1339" i="13"/>
  <c r="C1339" i="13"/>
  <c r="F1339" i="13" s="1"/>
  <c r="G1339" i="13" s="1"/>
  <c r="H1339" i="13" s="1"/>
  <c r="B1339" i="13"/>
  <c r="A1339" i="13"/>
  <c r="F1338" i="13"/>
  <c r="G1338" i="13" s="1"/>
  <c r="I1338" i="13" s="1"/>
  <c r="E1338" i="13"/>
  <c r="D1338" i="13"/>
  <c r="C1338" i="13"/>
  <c r="B1338" i="13"/>
  <c r="A1338" i="13"/>
  <c r="J1337" i="13"/>
  <c r="H1337" i="13"/>
  <c r="E1337" i="13"/>
  <c r="D1337" i="13"/>
  <c r="C1337" i="13"/>
  <c r="F1337" i="13" s="1"/>
  <c r="G1337" i="13" s="1"/>
  <c r="I1337" i="13" s="1"/>
  <c r="B1337" i="13"/>
  <c r="A1337" i="13"/>
  <c r="E1336" i="13"/>
  <c r="D1336" i="13"/>
  <c r="C1336" i="13"/>
  <c r="F1336" i="13" s="1"/>
  <c r="G1336" i="13" s="1"/>
  <c r="B1336" i="13"/>
  <c r="A1336" i="13"/>
  <c r="E1335" i="13"/>
  <c r="D1335" i="13"/>
  <c r="C1335" i="13"/>
  <c r="F1335" i="13" s="1"/>
  <c r="G1335" i="13" s="1"/>
  <c r="H1335" i="13" s="1"/>
  <c r="B1335" i="13"/>
  <c r="A1335" i="13"/>
  <c r="E1334" i="13"/>
  <c r="D1334" i="13"/>
  <c r="C1334" i="13"/>
  <c r="F1334" i="13" s="1"/>
  <c r="G1334" i="13" s="1"/>
  <c r="B1334" i="13"/>
  <c r="A1334" i="13"/>
  <c r="E1333" i="13"/>
  <c r="D1333" i="13"/>
  <c r="C1333" i="13"/>
  <c r="F1333" i="13" s="1"/>
  <c r="G1333" i="13" s="1"/>
  <c r="B1333" i="13"/>
  <c r="A1333" i="13"/>
  <c r="E1332" i="13"/>
  <c r="D1332" i="13"/>
  <c r="C1332" i="13"/>
  <c r="F1332" i="13" s="1"/>
  <c r="G1332" i="13" s="1"/>
  <c r="B1332" i="13"/>
  <c r="A1332" i="13"/>
  <c r="F1331" i="13"/>
  <c r="G1331" i="13" s="1"/>
  <c r="E1331" i="13"/>
  <c r="D1331" i="13"/>
  <c r="C1331" i="13"/>
  <c r="B1331" i="13"/>
  <c r="A1331" i="13"/>
  <c r="E1330" i="13"/>
  <c r="D1330" i="13"/>
  <c r="C1330" i="13"/>
  <c r="F1330" i="13" s="1"/>
  <c r="G1330" i="13" s="1"/>
  <c r="B1330" i="13"/>
  <c r="A1330" i="13"/>
  <c r="E1329" i="13"/>
  <c r="D1329" i="13"/>
  <c r="C1329" i="13"/>
  <c r="F1329" i="13" s="1"/>
  <c r="G1329" i="13" s="1"/>
  <c r="B1329" i="13"/>
  <c r="A1329" i="13"/>
  <c r="F1328" i="13"/>
  <c r="G1328" i="13" s="1"/>
  <c r="E1328" i="13"/>
  <c r="D1328" i="13"/>
  <c r="C1328" i="13"/>
  <c r="B1328" i="13"/>
  <c r="A1328" i="13"/>
  <c r="E1327" i="13"/>
  <c r="D1327" i="13"/>
  <c r="C1327" i="13"/>
  <c r="F1327" i="13" s="1"/>
  <c r="G1327" i="13" s="1"/>
  <c r="I1327" i="13" s="1"/>
  <c r="B1327" i="13"/>
  <c r="A1327" i="13"/>
  <c r="E1326" i="13"/>
  <c r="D1326" i="13"/>
  <c r="C1326" i="13"/>
  <c r="F1326" i="13" s="1"/>
  <c r="G1326" i="13" s="1"/>
  <c r="H1326" i="13" s="1"/>
  <c r="B1326" i="13"/>
  <c r="A1326" i="13"/>
  <c r="E1325" i="13"/>
  <c r="D1325" i="13"/>
  <c r="C1325" i="13"/>
  <c r="F1325" i="13" s="1"/>
  <c r="G1325" i="13" s="1"/>
  <c r="B1325" i="13"/>
  <c r="A1325" i="13"/>
  <c r="F1324" i="13"/>
  <c r="G1324" i="13" s="1"/>
  <c r="E1324" i="13"/>
  <c r="D1324" i="13"/>
  <c r="C1324" i="13"/>
  <c r="B1324" i="13"/>
  <c r="A1324" i="13"/>
  <c r="E1323" i="13"/>
  <c r="D1323" i="13"/>
  <c r="C1323" i="13"/>
  <c r="F1323" i="13" s="1"/>
  <c r="G1323" i="13" s="1"/>
  <c r="J1323" i="13" s="1"/>
  <c r="B1323" i="13"/>
  <c r="A1323" i="13"/>
  <c r="E1322" i="13"/>
  <c r="D1322" i="13"/>
  <c r="C1322" i="13"/>
  <c r="F1322" i="13" s="1"/>
  <c r="G1322" i="13" s="1"/>
  <c r="I1322" i="13" s="1"/>
  <c r="B1322" i="13"/>
  <c r="A1322" i="13"/>
  <c r="E1321" i="13"/>
  <c r="D1321" i="13"/>
  <c r="C1321" i="13"/>
  <c r="F1321" i="13" s="1"/>
  <c r="G1321" i="13" s="1"/>
  <c r="H1321" i="13" s="1"/>
  <c r="B1321" i="13"/>
  <c r="A1321" i="13"/>
  <c r="E1320" i="13"/>
  <c r="D1320" i="13"/>
  <c r="C1320" i="13"/>
  <c r="F1320" i="13" s="1"/>
  <c r="G1320" i="13" s="1"/>
  <c r="I1320" i="13" s="1"/>
  <c r="B1320" i="13"/>
  <c r="A1320" i="13"/>
  <c r="F1319" i="13"/>
  <c r="G1319" i="13" s="1"/>
  <c r="E1319" i="13"/>
  <c r="D1319" i="13"/>
  <c r="C1319" i="13"/>
  <c r="B1319" i="13"/>
  <c r="A1319" i="13"/>
  <c r="E1318" i="13"/>
  <c r="D1318" i="13"/>
  <c r="C1318" i="13"/>
  <c r="F1318" i="13" s="1"/>
  <c r="G1318" i="13" s="1"/>
  <c r="B1318" i="13"/>
  <c r="A1318" i="13"/>
  <c r="E1317" i="13"/>
  <c r="D1317" i="13"/>
  <c r="C1317" i="13"/>
  <c r="F1317" i="13" s="1"/>
  <c r="G1317" i="13" s="1"/>
  <c r="H1317" i="13" s="1"/>
  <c r="B1317" i="13"/>
  <c r="A1317" i="13"/>
  <c r="E1316" i="13"/>
  <c r="D1316" i="13"/>
  <c r="C1316" i="13"/>
  <c r="F1316" i="13" s="1"/>
  <c r="G1316" i="13" s="1"/>
  <c r="B1316" i="13"/>
  <c r="A1316" i="13"/>
  <c r="E1315" i="13"/>
  <c r="D1315" i="13"/>
  <c r="C1315" i="13"/>
  <c r="F1315" i="13" s="1"/>
  <c r="G1315" i="13" s="1"/>
  <c r="B1315" i="13"/>
  <c r="A1315" i="13"/>
  <c r="E1314" i="13"/>
  <c r="D1314" i="13"/>
  <c r="C1314" i="13"/>
  <c r="F1314" i="13" s="1"/>
  <c r="G1314" i="13" s="1"/>
  <c r="B1314" i="13"/>
  <c r="A1314" i="13"/>
  <c r="E1313" i="13"/>
  <c r="D1313" i="13"/>
  <c r="C1313" i="13"/>
  <c r="F1313" i="13" s="1"/>
  <c r="G1313" i="13" s="1"/>
  <c r="B1313" i="13"/>
  <c r="A1313" i="13"/>
  <c r="J1312" i="13"/>
  <c r="I1312" i="13"/>
  <c r="E1312" i="13"/>
  <c r="D1312" i="13"/>
  <c r="C1312" i="13"/>
  <c r="F1312" i="13" s="1"/>
  <c r="G1312" i="13" s="1"/>
  <c r="H1312" i="13" s="1"/>
  <c r="B1312" i="13"/>
  <c r="A1312" i="13"/>
  <c r="E1311" i="13"/>
  <c r="D1311" i="13"/>
  <c r="C1311" i="13"/>
  <c r="F1311" i="13" s="1"/>
  <c r="G1311" i="13" s="1"/>
  <c r="B1311" i="13"/>
  <c r="A1311" i="13"/>
  <c r="E1310" i="13"/>
  <c r="D1310" i="13"/>
  <c r="C1310" i="13"/>
  <c r="F1310" i="13" s="1"/>
  <c r="G1310" i="13" s="1"/>
  <c r="I1310" i="13" s="1"/>
  <c r="B1310" i="13"/>
  <c r="A1310" i="13"/>
  <c r="F1309" i="13"/>
  <c r="G1309" i="13" s="1"/>
  <c r="E1309" i="13"/>
  <c r="D1309" i="13"/>
  <c r="C1309" i="13"/>
  <c r="B1309" i="13"/>
  <c r="A1309" i="13"/>
  <c r="E1308" i="13"/>
  <c r="D1308" i="13"/>
  <c r="C1308" i="13"/>
  <c r="F1308" i="13" s="1"/>
  <c r="G1308" i="13" s="1"/>
  <c r="H1308" i="13" s="1"/>
  <c r="B1308" i="13"/>
  <c r="A1308" i="13"/>
  <c r="E1307" i="13"/>
  <c r="D1307" i="13"/>
  <c r="C1307" i="13"/>
  <c r="F1307" i="13" s="1"/>
  <c r="G1307" i="13" s="1"/>
  <c r="B1307" i="13"/>
  <c r="A1307" i="13"/>
  <c r="E1306" i="13"/>
  <c r="D1306" i="13"/>
  <c r="C1306" i="13"/>
  <c r="F1306" i="13" s="1"/>
  <c r="G1306" i="13" s="1"/>
  <c r="B1306" i="13"/>
  <c r="A1306" i="13"/>
  <c r="E1305" i="13"/>
  <c r="D1305" i="13"/>
  <c r="C1305" i="13"/>
  <c r="F1305" i="13" s="1"/>
  <c r="G1305" i="13" s="1"/>
  <c r="B1305" i="13"/>
  <c r="A1305" i="13"/>
  <c r="E1304" i="13"/>
  <c r="D1304" i="13"/>
  <c r="C1304" i="13"/>
  <c r="F1304" i="13" s="1"/>
  <c r="G1304" i="13" s="1"/>
  <c r="B1304" i="13"/>
  <c r="A1304" i="13"/>
  <c r="E1303" i="13"/>
  <c r="D1303" i="13"/>
  <c r="C1303" i="13"/>
  <c r="F1303" i="13" s="1"/>
  <c r="G1303" i="13" s="1"/>
  <c r="B1303" i="13"/>
  <c r="A1303" i="13"/>
  <c r="E1302" i="13"/>
  <c r="D1302" i="13"/>
  <c r="C1302" i="13"/>
  <c r="F1302" i="13" s="1"/>
  <c r="G1302" i="13" s="1"/>
  <c r="B1302" i="13"/>
  <c r="A1302" i="13"/>
  <c r="E1301" i="13"/>
  <c r="D1301" i="13"/>
  <c r="C1301" i="13"/>
  <c r="F1301" i="13" s="1"/>
  <c r="G1301" i="13" s="1"/>
  <c r="I1301" i="13" s="1"/>
  <c r="B1301" i="13"/>
  <c r="A1301" i="13"/>
  <c r="E1300" i="13"/>
  <c r="D1300" i="13"/>
  <c r="C1300" i="13"/>
  <c r="F1300" i="13" s="1"/>
  <c r="G1300" i="13" s="1"/>
  <c r="B1300" i="13"/>
  <c r="A1300" i="13"/>
  <c r="E1299" i="13"/>
  <c r="D1299" i="13"/>
  <c r="C1299" i="13"/>
  <c r="F1299" i="13" s="1"/>
  <c r="G1299" i="13" s="1"/>
  <c r="I1299" i="13" s="1"/>
  <c r="B1299" i="13"/>
  <c r="A1299" i="13"/>
  <c r="E1298" i="13"/>
  <c r="D1298" i="13"/>
  <c r="C1298" i="13"/>
  <c r="F1298" i="13" s="1"/>
  <c r="G1298" i="13" s="1"/>
  <c r="J1298" i="13" s="1"/>
  <c r="B1298" i="13"/>
  <c r="A1298" i="13"/>
  <c r="E1297" i="13"/>
  <c r="D1297" i="13"/>
  <c r="C1297" i="13"/>
  <c r="F1297" i="13" s="1"/>
  <c r="G1297" i="13" s="1"/>
  <c r="B1297" i="13"/>
  <c r="A1297" i="13"/>
  <c r="E1296" i="13"/>
  <c r="D1296" i="13"/>
  <c r="C1296" i="13"/>
  <c r="F1296" i="13" s="1"/>
  <c r="G1296" i="13" s="1"/>
  <c r="B1296" i="13"/>
  <c r="A1296" i="13"/>
  <c r="E1295" i="13"/>
  <c r="D1295" i="13"/>
  <c r="C1295" i="13"/>
  <c r="F1295" i="13" s="1"/>
  <c r="G1295" i="13" s="1"/>
  <c r="B1295" i="13"/>
  <c r="A1295" i="13"/>
  <c r="E1294" i="13"/>
  <c r="D1294" i="13"/>
  <c r="C1294" i="13"/>
  <c r="F1294" i="13" s="1"/>
  <c r="G1294" i="13" s="1"/>
  <c r="H1294" i="13" s="1"/>
  <c r="B1294" i="13"/>
  <c r="A1294" i="13"/>
  <c r="E1293" i="13"/>
  <c r="D1293" i="13"/>
  <c r="C1293" i="13"/>
  <c r="F1293" i="13" s="1"/>
  <c r="G1293" i="13" s="1"/>
  <c r="B1293" i="13"/>
  <c r="A1293" i="13"/>
  <c r="E1292" i="13"/>
  <c r="D1292" i="13"/>
  <c r="C1292" i="13"/>
  <c r="F1292" i="13" s="1"/>
  <c r="G1292" i="13" s="1"/>
  <c r="B1292" i="13"/>
  <c r="A1292" i="13"/>
  <c r="E1291" i="13"/>
  <c r="D1291" i="13"/>
  <c r="C1291" i="13"/>
  <c r="F1291" i="13" s="1"/>
  <c r="G1291" i="13" s="1"/>
  <c r="B1291" i="13"/>
  <c r="A1291" i="13"/>
  <c r="E1290" i="13"/>
  <c r="D1290" i="13"/>
  <c r="C1290" i="13"/>
  <c r="F1290" i="13" s="1"/>
  <c r="G1290" i="13" s="1"/>
  <c r="B1290" i="13"/>
  <c r="A1290" i="13"/>
  <c r="E1289" i="13"/>
  <c r="D1289" i="13"/>
  <c r="C1289" i="13"/>
  <c r="F1289" i="13" s="1"/>
  <c r="G1289" i="13" s="1"/>
  <c r="B1289" i="13"/>
  <c r="A1289" i="13"/>
  <c r="E1288" i="13"/>
  <c r="D1288" i="13"/>
  <c r="C1288" i="13"/>
  <c r="F1288" i="13" s="1"/>
  <c r="G1288" i="13" s="1"/>
  <c r="B1288" i="13"/>
  <c r="A1288" i="13"/>
  <c r="E1287" i="13"/>
  <c r="D1287" i="13"/>
  <c r="C1287" i="13"/>
  <c r="F1287" i="13" s="1"/>
  <c r="G1287" i="13" s="1"/>
  <c r="B1287" i="13"/>
  <c r="A1287" i="13"/>
  <c r="E1286" i="13"/>
  <c r="D1286" i="13"/>
  <c r="C1286" i="13"/>
  <c r="F1286" i="13" s="1"/>
  <c r="G1286" i="13" s="1"/>
  <c r="B1286" i="13"/>
  <c r="A1286" i="13"/>
  <c r="E1285" i="13"/>
  <c r="D1285" i="13"/>
  <c r="C1285" i="13"/>
  <c r="F1285" i="13" s="1"/>
  <c r="G1285" i="13" s="1"/>
  <c r="B1285" i="13"/>
  <c r="A1285" i="13"/>
  <c r="E1284" i="13"/>
  <c r="D1284" i="13"/>
  <c r="C1284" i="13"/>
  <c r="F1284" i="13" s="1"/>
  <c r="G1284" i="13" s="1"/>
  <c r="H1284" i="13" s="1"/>
  <c r="B1284" i="13"/>
  <c r="A1284" i="13"/>
  <c r="E1283" i="13"/>
  <c r="D1283" i="13"/>
  <c r="C1283" i="13"/>
  <c r="F1283" i="13" s="1"/>
  <c r="G1283" i="13" s="1"/>
  <c r="J1283" i="13" s="1"/>
  <c r="B1283" i="13"/>
  <c r="A1283" i="13"/>
  <c r="E1282" i="13"/>
  <c r="D1282" i="13"/>
  <c r="C1282" i="13"/>
  <c r="F1282" i="13" s="1"/>
  <c r="G1282" i="13" s="1"/>
  <c r="B1282" i="13"/>
  <c r="A1282" i="13"/>
  <c r="E1281" i="13"/>
  <c r="D1281" i="13"/>
  <c r="C1281" i="13"/>
  <c r="F1281" i="13" s="1"/>
  <c r="G1281" i="13" s="1"/>
  <c r="B1281" i="13"/>
  <c r="A1281" i="13"/>
  <c r="E1280" i="13"/>
  <c r="D1280" i="13"/>
  <c r="C1280" i="13"/>
  <c r="F1280" i="13" s="1"/>
  <c r="G1280" i="13" s="1"/>
  <c r="H1280" i="13" s="1"/>
  <c r="B1280" i="13"/>
  <c r="A1280" i="13"/>
  <c r="E1279" i="13"/>
  <c r="D1279" i="13"/>
  <c r="C1279" i="13"/>
  <c r="F1279" i="13" s="1"/>
  <c r="G1279" i="13" s="1"/>
  <c r="J1279" i="13" s="1"/>
  <c r="B1279" i="13"/>
  <c r="A1279" i="13"/>
  <c r="E1278" i="13"/>
  <c r="D1278" i="13"/>
  <c r="C1278" i="13"/>
  <c r="F1278" i="13" s="1"/>
  <c r="G1278" i="13" s="1"/>
  <c r="I1278" i="13" s="1"/>
  <c r="B1278" i="13"/>
  <c r="A1278" i="13"/>
  <c r="E1277" i="13"/>
  <c r="D1277" i="13"/>
  <c r="C1277" i="13"/>
  <c r="F1277" i="13" s="1"/>
  <c r="G1277" i="13" s="1"/>
  <c r="H1277" i="13" s="1"/>
  <c r="B1277" i="13"/>
  <c r="A1277" i="13"/>
  <c r="J1276" i="13"/>
  <c r="K1276" i="13" s="1"/>
  <c r="E1276" i="13"/>
  <c r="D1276" i="13"/>
  <c r="C1276" i="13"/>
  <c r="F1276" i="13" s="1"/>
  <c r="G1276" i="13" s="1"/>
  <c r="H1276" i="13" s="1"/>
  <c r="B1276" i="13"/>
  <c r="A1276" i="13"/>
  <c r="E1275" i="13"/>
  <c r="D1275" i="13"/>
  <c r="C1275" i="13"/>
  <c r="F1275" i="13" s="1"/>
  <c r="G1275" i="13" s="1"/>
  <c r="H1275" i="13" s="1"/>
  <c r="B1275" i="13"/>
  <c r="A1275" i="13"/>
  <c r="E1274" i="13"/>
  <c r="D1274" i="13"/>
  <c r="C1274" i="13"/>
  <c r="F1274" i="13" s="1"/>
  <c r="G1274" i="13" s="1"/>
  <c r="B1274" i="13"/>
  <c r="A1274" i="13"/>
  <c r="E1273" i="13"/>
  <c r="D1273" i="13"/>
  <c r="C1273" i="13"/>
  <c r="F1273" i="13" s="1"/>
  <c r="G1273" i="13" s="1"/>
  <c r="J1273" i="13" s="1"/>
  <c r="B1273" i="13"/>
  <c r="A1273" i="13"/>
  <c r="E1272" i="13"/>
  <c r="D1272" i="13"/>
  <c r="C1272" i="13"/>
  <c r="F1272" i="13" s="1"/>
  <c r="G1272" i="13" s="1"/>
  <c r="B1272" i="13"/>
  <c r="A1272" i="13"/>
  <c r="E1271" i="13"/>
  <c r="D1271" i="13"/>
  <c r="C1271" i="13"/>
  <c r="F1271" i="13" s="1"/>
  <c r="G1271" i="13" s="1"/>
  <c r="B1271" i="13"/>
  <c r="A1271" i="13"/>
  <c r="E1270" i="13"/>
  <c r="D1270" i="13"/>
  <c r="C1270" i="13"/>
  <c r="F1270" i="13" s="1"/>
  <c r="G1270" i="13" s="1"/>
  <c r="J1270" i="13" s="1"/>
  <c r="B1270" i="13"/>
  <c r="A1270" i="13"/>
  <c r="E1269" i="13"/>
  <c r="D1269" i="13"/>
  <c r="C1269" i="13"/>
  <c r="F1269" i="13" s="1"/>
  <c r="G1269" i="13" s="1"/>
  <c r="J1269" i="13" s="1"/>
  <c r="B1269" i="13"/>
  <c r="A1269" i="13"/>
  <c r="E1268" i="13"/>
  <c r="D1268" i="13"/>
  <c r="C1268" i="13"/>
  <c r="F1268" i="13" s="1"/>
  <c r="G1268" i="13" s="1"/>
  <c r="B1268" i="13"/>
  <c r="A1268" i="13"/>
  <c r="E1267" i="13"/>
  <c r="D1267" i="13"/>
  <c r="C1267" i="13"/>
  <c r="F1267" i="13" s="1"/>
  <c r="G1267" i="13" s="1"/>
  <c r="B1267" i="13"/>
  <c r="A1267" i="13"/>
  <c r="E1266" i="13"/>
  <c r="D1266" i="13"/>
  <c r="C1266" i="13"/>
  <c r="F1266" i="13" s="1"/>
  <c r="G1266" i="13" s="1"/>
  <c r="I1266" i="13" s="1"/>
  <c r="B1266" i="13"/>
  <c r="A1266" i="13"/>
  <c r="E1265" i="13"/>
  <c r="D1265" i="13"/>
  <c r="C1265" i="13"/>
  <c r="F1265" i="13" s="1"/>
  <c r="G1265" i="13" s="1"/>
  <c r="B1265" i="13"/>
  <c r="A1265" i="13"/>
  <c r="E1264" i="13"/>
  <c r="D1264" i="13"/>
  <c r="C1264" i="13"/>
  <c r="F1264" i="13" s="1"/>
  <c r="G1264" i="13" s="1"/>
  <c r="I1264" i="13" s="1"/>
  <c r="B1264" i="13"/>
  <c r="A1264" i="13"/>
  <c r="F1263" i="13"/>
  <c r="G1263" i="13" s="1"/>
  <c r="E1263" i="13"/>
  <c r="D1263" i="13"/>
  <c r="C1263" i="13"/>
  <c r="B1263" i="13"/>
  <c r="A1263" i="13"/>
  <c r="E1262" i="13"/>
  <c r="D1262" i="13"/>
  <c r="C1262" i="13"/>
  <c r="F1262" i="13" s="1"/>
  <c r="G1262" i="13" s="1"/>
  <c r="H1262" i="13" s="1"/>
  <c r="B1262" i="13"/>
  <c r="A1262" i="13"/>
  <c r="E1261" i="13"/>
  <c r="D1261" i="13"/>
  <c r="C1261" i="13"/>
  <c r="F1261" i="13" s="1"/>
  <c r="G1261" i="13" s="1"/>
  <c r="B1261" i="13"/>
  <c r="A1261" i="13"/>
  <c r="F1260" i="13"/>
  <c r="G1260" i="13" s="1"/>
  <c r="E1260" i="13"/>
  <c r="D1260" i="13"/>
  <c r="C1260" i="13"/>
  <c r="B1260" i="13"/>
  <c r="A1260" i="13"/>
  <c r="E1259" i="13"/>
  <c r="D1259" i="13"/>
  <c r="C1259" i="13"/>
  <c r="F1259" i="13" s="1"/>
  <c r="G1259" i="13" s="1"/>
  <c r="J1259" i="13" s="1"/>
  <c r="B1259" i="13"/>
  <c r="A1259" i="13"/>
  <c r="E1258" i="13"/>
  <c r="D1258" i="13"/>
  <c r="C1258" i="13"/>
  <c r="F1258" i="13" s="1"/>
  <c r="G1258" i="13" s="1"/>
  <c r="I1258" i="13" s="1"/>
  <c r="B1258" i="13"/>
  <c r="A1258" i="13"/>
  <c r="E1257" i="13"/>
  <c r="D1257" i="13"/>
  <c r="C1257" i="13"/>
  <c r="F1257" i="13" s="1"/>
  <c r="G1257" i="13" s="1"/>
  <c r="H1257" i="13" s="1"/>
  <c r="B1257" i="13"/>
  <c r="A1257" i="13"/>
  <c r="E1256" i="13"/>
  <c r="D1256" i="13"/>
  <c r="C1256" i="13"/>
  <c r="F1256" i="13" s="1"/>
  <c r="G1256" i="13" s="1"/>
  <c r="H1256" i="13" s="1"/>
  <c r="B1256" i="13"/>
  <c r="A1256" i="13"/>
  <c r="F1255" i="13"/>
  <c r="G1255" i="13" s="1"/>
  <c r="J1255" i="13" s="1"/>
  <c r="E1255" i="13"/>
  <c r="D1255" i="13"/>
  <c r="C1255" i="13"/>
  <c r="B1255" i="13"/>
  <c r="A1255" i="13"/>
  <c r="E1254" i="13"/>
  <c r="D1254" i="13"/>
  <c r="C1254" i="13"/>
  <c r="F1254" i="13" s="1"/>
  <c r="G1254" i="13" s="1"/>
  <c r="B1254" i="13"/>
  <c r="A1254" i="13"/>
  <c r="E1253" i="13"/>
  <c r="D1253" i="13"/>
  <c r="C1253" i="13"/>
  <c r="F1253" i="13" s="1"/>
  <c r="G1253" i="13" s="1"/>
  <c r="B1253" i="13"/>
  <c r="A1253" i="13"/>
  <c r="E1252" i="13"/>
  <c r="D1252" i="13"/>
  <c r="C1252" i="13"/>
  <c r="F1252" i="13" s="1"/>
  <c r="G1252" i="13" s="1"/>
  <c r="B1252" i="13"/>
  <c r="A1252" i="13"/>
  <c r="E1251" i="13"/>
  <c r="D1251" i="13"/>
  <c r="C1251" i="13"/>
  <c r="F1251" i="13" s="1"/>
  <c r="G1251" i="13" s="1"/>
  <c r="B1251" i="13"/>
  <c r="A1251" i="13"/>
  <c r="E1250" i="13"/>
  <c r="D1250" i="13"/>
  <c r="C1250" i="13"/>
  <c r="F1250" i="13" s="1"/>
  <c r="G1250" i="13" s="1"/>
  <c r="B1250" i="13"/>
  <c r="A1250" i="13"/>
  <c r="F1249" i="13"/>
  <c r="G1249" i="13" s="1"/>
  <c r="E1249" i="13"/>
  <c r="D1249" i="13"/>
  <c r="C1249" i="13"/>
  <c r="B1249" i="13"/>
  <c r="A1249" i="13"/>
  <c r="E1248" i="13"/>
  <c r="D1248" i="13"/>
  <c r="C1248" i="13"/>
  <c r="F1248" i="13" s="1"/>
  <c r="G1248" i="13" s="1"/>
  <c r="H1248" i="13" s="1"/>
  <c r="B1248" i="13"/>
  <c r="A1248" i="13"/>
  <c r="E1247" i="13"/>
  <c r="D1247" i="13"/>
  <c r="C1247" i="13"/>
  <c r="F1247" i="13" s="1"/>
  <c r="G1247" i="13" s="1"/>
  <c r="J1247" i="13" s="1"/>
  <c r="B1247" i="13"/>
  <c r="A1247" i="13"/>
  <c r="G1246" i="13"/>
  <c r="E1246" i="13"/>
  <c r="D1246" i="13"/>
  <c r="C1246" i="13"/>
  <c r="F1246" i="13" s="1"/>
  <c r="B1246" i="13"/>
  <c r="A1246" i="13"/>
  <c r="E1245" i="13"/>
  <c r="D1245" i="13"/>
  <c r="C1245" i="13"/>
  <c r="F1245" i="13" s="1"/>
  <c r="G1245" i="13" s="1"/>
  <c r="B1245" i="13"/>
  <c r="A1245" i="13"/>
  <c r="E1244" i="13"/>
  <c r="D1244" i="13"/>
  <c r="C1244" i="13"/>
  <c r="F1244" i="13" s="1"/>
  <c r="G1244" i="13" s="1"/>
  <c r="B1244" i="13"/>
  <c r="A1244" i="13"/>
  <c r="E1243" i="13"/>
  <c r="D1243" i="13"/>
  <c r="C1243" i="13"/>
  <c r="F1243" i="13" s="1"/>
  <c r="G1243" i="13" s="1"/>
  <c r="H1243" i="13" s="1"/>
  <c r="B1243" i="13"/>
  <c r="A1243" i="13"/>
  <c r="E1242" i="13"/>
  <c r="D1242" i="13"/>
  <c r="C1242" i="13"/>
  <c r="F1242" i="13" s="1"/>
  <c r="G1242" i="13" s="1"/>
  <c r="B1242" i="13"/>
  <c r="A1242" i="13"/>
  <c r="E1241" i="13"/>
  <c r="D1241" i="13"/>
  <c r="C1241" i="13"/>
  <c r="F1241" i="13" s="1"/>
  <c r="G1241" i="13" s="1"/>
  <c r="B1241" i="13"/>
  <c r="A1241" i="13"/>
  <c r="E1240" i="13"/>
  <c r="D1240" i="13"/>
  <c r="C1240" i="13"/>
  <c r="F1240" i="13" s="1"/>
  <c r="G1240" i="13" s="1"/>
  <c r="B1240" i="13"/>
  <c r="A1240" i="13"/>
  <c r="F1239" i="13"/>
  <c r="G1239" i="13" s="1"/>
  <c r="E1239" i="13"/>
  <c r="D1239" i="13"/>
  <c r="C1239" i="13"/>
  <c r="B1239" i="13"/>
  <c r="A1239" i="13"/>
  <c r="E1238" i="13"/>
  <c r="D1238" i="13"/>
  <c r="C1238" i="13"/>
  <c r="F1238" i="13" s="1"/>
  <c r="G1238" i="13" s="1"/>
  <c r="B1238" i="13"/>
  <c r="A1238" i="13"/>
  <c r="E1237" i="13"/>
  <c r="D1237" i="13"/>
  <c r="C1237" i="13"/>
  <c r="F1237" i="13" s="1"/>
  <c r="G1237" i="13" s="1"/>
  <c r="I1237" i="13" s="1"/>
  <c r="B1237" i="13"/>
  <c r="A1237" i="13"/>
  <c r="E1236" i="13"/>
  <c r="D1236" i="13"/>
  <c r="C1236" i="13"/>
  <c r="F1236" i="13" s="1"/>
  <c r="G1236" i="13" s="1"/>
  <c r="B1236" i="13"/>
  <c r="A1236" i="13"/>
  <c r="E1235" i="13"/>
  <c r="D1235" i="13"/>
  <c r="C1235" i="13"/>
  <c r="F1235" i="13" s="1"/>
  <c r="G1235" i="13" s="1"/>
  <c r="I1235" i="13" s="1"/>
  <c r="B1235" i="13"/>
  <c r="A1235" i="13"/>
  <c r="E1234" i="13"/>
  <c r="D1234" i="13"/>
  <c r="C1234" i="13"/>
  <c r="F1234" i="13" s="1"/>
  <c r="G1234" i="13" s="1"/>
  <c r="J1234" i="13" s="1"/>
  <c r="B1234" i="13"/>
  <c r="A1234" i="13"/>
  <c r="E1233" i="13"/>
  <c r="D1233" i="13"/>
  <c r="C1233" i="13"/>
  <c r="F1233" i="13" s="1"/>
  <c r="G1233" i="13" s="1"/>
  <c r="B1233" i="13"/>
  <c r="A1233" i="13"/>
  <c r="E1232" i="13"/>
  <c r="D1232" i="13"/>
  <c r="C1232" i="13"/>
  <c r="F1232" i="13" s="1"/>
  <c r="G1232" i="13" s="1"/>
  <c r="B1232" i="13"/>
  <c r="A1232" i="13"/>
  <c r="E1231" i="13"/>
  <c r="D1231" i="13"/>
  <c r="C1231" i="13"/>
  <c r="F1231" i="13" s="1"/>
  <c r="G1231" i="13" s="1"/>
  <c r="B1231" i="13"/>
  <c r="A1231" i="13"/>
  <c r="E1230" i="13"/>
  <c r="D1230" i="13"/>
  <c r="C1230" i="13"/>
  <c r="F1230" i="13" s="1"/>
  <c r="G1230" i="13" s="1"/>
  <c r="B1230" i="13"/>
  <c r="A1230" i="13"/>
  <c r="E1229" i="13"/>
  <c r="D1229" i="13"/>
  <c r="C1229" i="13"/>
  <c r="F1229" i="13" s="1"/>
  <c r="G1229" i="13" s="1"/>
  <c r="B1229" i="13"/>
  <c r="A1229" i="13"/>
  <c r="E1228" i="13"/>
  <c r="D1228" i="13"/>
  <c r="C1228" i="13"/>
  <c r="F1228" i="13" s="1"/>
  <c r="G1228" i="13" s="1"/>
  <c r="B1228" i="13"/>
  <c r="A1228" i="13"/>
  <c r="E1227" i="13"/>
  <c r="D1227" i="13"/>
  <c r="C1227" i="13"/>
  <c r="F1227" i="13" s="1"/>
  <c r="G1227" i="13" s="1"/>
  <c r="J1227" i="13" s="1"/>
  <c r="B1227" i="13"/>
  <c r="A1227" i="13"/>
  <c r="E1226" i="13"/>
  <c r="D1226" i="13"/>
  <c r="C1226" i="13"/>
  <c r="F1226" i="13" s="1"/>
  <c r="G1226" i="13" s="1"/>
  <c r="B1226" i="13"/>
  <c r="A1226" i="13"/>
  <c r="F1225" i="13"/>
  <c r="G1225" i="13" s="1"/>
  <c r="E1225" i="13"/>
  <c r="D1225" i="13"/>
  <c r="C1225" i="13"/>
  <c r="B1225" i="13"/>
  <c r="A1225" i="13"/>
  <c r="E1224" i="13"/>
  <c r="D1224" i="13"/>
  <c r="C1224" i="13"/>
  <c r="F1224" i="13" s="1"/>
  <c r="G1224" i="13" s="1"/>
  <c r="B1224" i="13"/>
  <c r="A1224" i="13"/>
  <c r="E1223" i="13"/>
  <c r="D1223" i="13"/>
  <c r="C1223" i="13"/>
  <c r="F1223" i="13" s="1"/>
  <c r="G1223" i="13" s="1"/>
  <c r="B1223" i="13"/>
  <c r="A1223" i="13"/>
  <c r="E1222" i="13"/>
  <c r="D1222" i="13"/>
  <c r="C1222" i="13"/>
  <c r="F1222" i="13" s="1"/>
  <c r="G1222" i="13" s="1"/>
  <c r="B1222" i="13"/>
  <c r="A1222" i="13"/>
  <c r="E1221" i="13"/>
  <c r="D1221" i="13"/>
  <c r="C1221" i="13"/>
  <c r="F1221" i="13" s="1"/>
  <c r="G1221" i="13" s="1"/>
  <c r="B1221" i="13"/>
  <c r="A1221" i="13"/>
  <c r="E1220" i="13"/>
  <c r="D1220" i="13"/>
  <c r="C1220" i="13"/>
  <c r="F1220" i="13" s="1"/>
  <c r="G1220" i="13" s="1"/>
  <c r="J1220" i="13" s="1"/>
  <c r="B1220" i="13"/>
  <c r="A1220" i="13"/>
  <c r="E1219" i="13"/>
  <c r="D1219" i="13"/>
  <c r="C1219" i="13"/>
  <c r="F1219" i="13" s="1"/>
  <c r="G1219" i="13" s="1"/>
  <c r="J1219" i="13" s="1"/>
  <c r="B1219" i="13"/>
  <c r="A1219" i="13"/>
  <c r="E1218" i="13"/>
  <c r="D1218" i="13"/>
  <c r="C1218" i="13"/>
  <c r="F1218" i="13" s="1"/>
  <c r="G1218" i="13" s="1"/>
  <c r="B1218" i="13"/>
  <c r="A1218" i="13"/>
  <c r="E1217" i="13"/>
  <c r="D1217" i="13"/>
  <c r="C1217" i="13"/>
  <c r="F1217" i="13" s="1"/>
  <c r="G1217" i="13" s="1"/>
  <c r="H1217" i="13" s="1"/>
  <c r="B1217" i="13"/>
  <c r="A1217" i="13"/>
  <c r="E1216" i="13"/>
  <c r="D1216" i="13"/>
  <c r="C1216" i="13"/>
  <c r="F1216" i="13" s="1"/>
  <c r="G1216" i="13" s="1"/>
  <c r="B1216" i="13"/>
  <c r="A1216" i="13"/>
  <c r="J1215" i="13"/>
  <c r="E1215" i="13"/>
  <c r="D1215" i="13"/>
  <c r="C1215" i="13"/>
  <c r="F1215" i="13" s="1"/>
  <c r="G1215" i="13" s="1"/>
  <c r="B1215" i="13"/>
  <c r="A1215" i="13"/>
  <c r="E1214" i="13"/>
  <c r="D1214" i="13"/>
  <c r="C1214" i="13"/>
  <c r="F1214" i="13" s="1"/>
  <c r="G1214" i="13" s="1"/>
  <c r="B1214" i="13"/>
  <c r="A1214" i="13"/>
  <c r="E1213" i="13"/>
  <c r="D1213" i="13"/>
  <c r="C1213" i="13"/>
  <c r="F1213" i="13" s="1"/>
  <c r="G1213" i="13" s="1"/>
  <c r="I1213" i="13" s="1"/>
  <c r="B1213" i="13"/>
  <c r="A1213" i="13"/>
  <c r="E1212" i="13"/>
  <c r="D1212" i="13"/>
  <c r="C1212" i="13"/>
  <c r="F1212" i="13" s="1"/>
  <c r="G1212" i="13" s="1"/>
  <c r="H1212" i="13" s="1"/>
  <c r="B1212" i="13"/>
  <c r="A1212" i="13"/>
  <c r="E1211" i="13"/>
  <c r="D1211" i="13"/>
  <c r="C1211" i="13"/>
  <c r="F1211" i="13" s="1"/>
  <c r="G1211" i="13" s="1"/>
  <c r="H1211" i="13" s="1"/>
  <c r="B1211" i="13"/>
  <c r="A1211" i="13"/>
  <c r="E1210" i="13"/>
  <c r="D1210" i="13"/>
  <c r="C1210" i="13"/>
  <c r="F1210" i="13" s="1"/>
  <c r="G1210" i="13" s="1"/>
  <c r="B1210" i="13"/>
  <c r="A1210" i="13"/>
  <c r="I1209" i="13"/>
  <c r="E1209" i="13"/>
  <c r="D1209" i="13"/>
  <c r="C1209" i="13"/>
  <c r="F1209" i="13" s="1"/>
  <c r="G1209" i="13" s="1"/>
  <c r="B1209" i="13"/>
  <c r="A1209" i="13"/>
  <c r="E1208" i="13"/>
  <c r="D1208" i="13"/>
  <c r="C1208" i="13"/>
  <c r="F1208" i="13" s="1"/>
  <c r="G1208" i="13" s="1"/>
  <c r="B1208" i="13"/>
  <c r="A1208" i="13"/>
  <c r="E1207" i="13"/>
  <c r="D1207" i="13"/>
  <c r="C1207" i="13"/>
  <c r="F1207" i="13" s="1"/>
  <c r="G1207" i="13" s="1"/>
  <c r="B1207" i="13"/>
  <c r="A1207" i="13"/>
  <c r="G1206" i="13"/>
  <c r="E1206" i="13"/>
  <c r="D1206" i="13"/>
  <c r="C1206" i="13"/>
  <c r="F1206" i="13" s="1"/>
  <c r="B1206" i="13"/>
  <c r="A1206" i="13"/>
  <c r="E1205" i="13"/>
  <c r="D1205" i="13"/>
  <c r="C1205" i="13"/>
  <c r="F1205" i="13" s="1"/>
  <c r="G1205" i="13" s="1"/>
  <c r="B1205" i="13"/>
  <c r="A1205" i="13"/>
  <c r="E1204" i="13"/>
  <c r="D1204" i="13"/>
  <c r="C1204" i="13"/>
  <c r="F1204" i="13" s="1"/>
  <c r="G1204" i="13" s="1"/>
  <c r="B1204" i="13"/>
  <c r="A1204" i="13"/>
  <c r="E1203" i="13"/>
  <c r="D1203" i="13"/>
  <c r="C1203" i="13"/>
  <c r="F1203" i="13" s="1"/>
  <c r="G1203" i="13" s="1"/>
  <c r="B1203" i="13"/>
  <c r="A1203" i="13"/>
  <c r="E1202" i="13"/>
  <c r="D1202" i="13"/>
  <c r="C1202" i="13"/>
  <c r="F1202" i="13" s="1"/>
  <c r="G1202" i="13" s="1"/>
  <c r="B1202" i="13"/>
  <c r="A1202" i="13"/>
  <c r="E1201" i="13"/>
  <c r="D1201" i="13"/>
  <c r="C1201" i="13"/>
  <c r="F1201" i="13" s="1"/>
  <c r="G1201" i="13" s="1"/>
  <c r="J1201" i="13" s="1"/>
  <c r="B1201" i="13"/>
  <c r="A1201" i="13"/>
  <c r="E1200" i="13"/>
  <c r="D1200" i="13"/>
  <c r="C1200" i="13"/>
  <c r="F1200" i="13" s="1"/>
  <c r="G1200" i="13" s="1"/>
  <c r="I1200" i="13" s="1"/>
  <c r="B1200" i="13"/>
  <c r="A1200" i="13"/>
  <c r="E1199" i="13"/>
  <c r="D1199" i="13"/>
  <c r="C1199" i="13"/>
  <c r="F1199" i="13" s="1"/>
  <c r="G1199" i="13" s="1"/>
  <c r="B1199" i="13"/>
  <c r="A1199" i="13"/>
  <c r="E1198" i="13"/>
  <c r="D1198" i="13"/>
  <c r="C1198" i="13"/>
  <c r="F1198" i="13" s="1"/>
  <c r="G1198" i="13" s="1"/>
  <c r="H1198" i="13" s="1"/>
  <c r="B1198" i="13"/>
  <c r="A1198" i="13"/>
  <c r="E1197" i="13"/>
  <c r="D1197" i="13"/>
  <c r="C1197" i="13"/>
  <c r="F1197" i="13" s="1"/>
  <c r="G1197" i="13" s="1"/>
  <c r="B1197" i="13"/>
  <c r="A1197" i="13"/>
  <c r="F1196" i="13"/>
  <c r="G1196" i="13" s="1"/>
  <c r="E1196" i="13"/>
  <c r="D1196" i="13"/>
  <c r="C1196" i="13"/>
  <c r="B1196" i="13"/>
  <c r="A1196" i="13"/>
  <c r="E1195" i="13"/>
  <c r="D1195" i="13"/>
  <c r="C1195" i="13"/>
  <c r="F1195" i="13" s="1"/>
  <c r="G1195" i="13" s="1"/>
  <c r="H1195" i="13" s="1"/>
  <c r="B1195" i="13"/>
  <c r="A1195" i="13"/>
  <c r="E1194" i="13"/>
  <c r="D1194" i="13"/>
  <c r="C1194" i="13"/>
  <c r="F1194" i="13" s="1"/>
  <c r="G1194" i="13" s="1"/>
  <c r="I1194" i="13" s="1"/>
  <c r="B1194" i="13"/>
  <c r="A1194" i="13"/>
  <c r="G1193" i="13"/>
  <c r="E1193" i="13"/>
  <c r="D1193" i="13"/>
  <c r="C1193" i="13"/>
  <c r="F1193" i="13" s="1"/>
  <c r="B1193" i="13"/>
  <c r="A1193" i="13"/>
  <c r="E1192" i="13"/>
  <c r="D1192" i="13"/>
  <c r="C1192" i="13"/>
  <c r="F1192" i="13" s="1"/>
  <c r="G1192" i="13" s="1"/>
  <c r="B1192" i="13"/>
  <c r="A1192" i="13"/>
  <c r="F1191" i="13"/>
  <c r="G1191" i="13" s="1"/>
  <c r="E1191" i="13"/>
  <c r="D1191" i="13"/>
  <c r="C1191" i="13"/>
  <c r="B1191" i="13"/>
  <c r="A1191" i="13"/>
  <c r="E1190" i="13"/>
  <c r="D1190" i="13"/>
  <c r="C1190" i="13"/>
  <c r="F1190" i="13" s="1"/>
  <c r="G1190" i="13" s="1"/>
  <c r="B1190" i="13"/>
  <c r="A1190" i="13"/>
  <c r="F1189" i="13"/>
  <c r="G1189" i="13" s="1"/>
  <c r="H1189" i="13" s="1"/>
  <c r="E1189" i="13"/>
  <c r="D1189" i="13"/>
  <c r="C1189" i="13"/>
  <c r="B1189" i="13"/>
  <c r="A1189" i="13"/>
  <c r="E1188" i="13"/>
  <c r="D1188" i="13"/>
  <c r="C1188" i="13"/>
  <c r="F1188" i="13" s="1"/>
  <c r="G1188" i="13" s="1"/>
  <c r="B1188" i="13"/>
  <c r="A1188" i="13"/>
  <c r="E1187" i="13"/>
  <c r="D1187" i="13"/>
  <c r="C1187" i="13"/>
  <c r="F1187" i="13" s="1"/>
  <c r="G1187" i="13" s="1"/>
  <c r="J1187" i="13" s="1"/>
  <c r="B1187" i="13"/>
  <c r="A1187" i="13"/>
  <c r="E1186" i="13"/>
  <c r="D1186" i="13"/>
  <c r="C1186" i="13"/>
  <c r="F1186" i="13" s="1"/>
  <c r="G1186" i="13" s="1"/>
  <c r="B1186" i="13"/>
  <c r="A1186" i="13"/>
  <c r="F1185" i="13"/>
  <c r="G1185" i="13" s="1"/>
  <c r="E1185" i="13"/>
  <c r="D1185" i="13"/>
  <c r="C1185" i="13"/>
  <c r="B1185" i="13"/>
  <c r="A1185" i="13"/>
  <c r="E1184" i="13"/>
  <c r="D1184" i="13"/>
  <c r="C1184" i="13"/>
  <c r="F1184" i="13" s="1"/>
  <c r="G1184" i="13" s="1"/>
  <c r="B1184" i="13"/>
  <c r="A1184" i="13"/>
  <c r="E1183" i="13"/>
  <c r="D1183" i="13"/>
  <c r="C1183" i="13"/>
  <c r="F1183" i="13" s="1"/>
  <c r="G1183" i="13" s="1"/>
  <c r="B1183" i="13"/>
  <c r="A1183" i="13"/>
  <c r="G1182" i="13"/>
  <c r="J1182" i="13" s="1"/>
  <c r="E1182" i="13"/>
  <c r="D1182" i="13"/>
  <c r="C1182" i="13"/>
  <c r="F1182" i="13" s="1"/>
  <c r="B1182" i="13"/>
  <c r="A1182" i="13"/>
  <c r="E1181" i="13"/>
  <c r="D1181" i="13"/>
  <c r="C1181" i="13"/>
  <c r="F1181" i="13" s="1"/>
  <c r="G1181" i="13" s="1"/>
  <c r="B1181" i="13"/>
  <c r="A1181" i="13"/>
  <c r="E1180" i="13"/>
  <c r="D1180" i="13"/>
  <c r="C1180" i="13"/>
  <c r="F1180" i="13" s="1"/>
  <c r="G1180" i="13" s="1"/>
  <c r="B1180" i="13"/>
  <c r="A1180" i="13"/>
  <c r="E1179" i="13"/>
  <c r="D1179" i="13"/>
  <c r="C1179" i="13"/>
  <c r="F1179" i="13" s="1"/>
  <c r="G1179" i="13" s="1"/>
  <c r="H1179" i="13" s="1"/>
  <c r="B1179" i="13"/>
  <c r="A1179" i="13"/>
  <c r="E1178" i="13"/>
  <c r="D1178" i="13"/>
  <c r="C1178" i="13"/>
  <c r="F1178" i="13" s="1"/>
  <c r="G1178" i="13" s="1"/>
  <c r="H1178" i="13" s="1"/>
  <c r="B1178" i="13"/>
  <c r="A1178" i="13"/>
  <c r="H1177" i="13"/>
  <c r="E1177" i="13"/>
  <c r="D1177" i="13"/>
  <c r="C1177" i="13"/>
  <c r="F1177" i="13" s="1"/>
  <c r="G1177" i="13" s="1"/>
  <c r="J1177" i="13" s="1"/>
  <c r="B1177" i="13"/>
  <c r="A1177" i="13"/>
  <c r="E1176" i="13"/>
  <c r="D1176" i="13"/>
  <c r="C1176" i="13"/>
  <c r="F1176" i="13" s="1"/>
  <c r="G1176" i="13" s="1"/>
  <c r="B1176" i="13"/>
  <c r="A1176" i="13"/>
  <c r="E1175" i="13"/>
  <c r="D1175" i="13"/>
  <c r="C1175" i="13"/>
  <c r="F1175" i="13" s="1"/>
  <c r="G1175" i="13" s="1"/>
  <c r="B1175" i="13"/>
  <c r="A1175" i="13"/>
  <c r="E1174" i="13"/>
  <c r="D1174" i="13"/>
  <c r="C1174" i="13"/>
  <c r="F1174" i="13" s="1"/>
  <c r="G1174" i="13" s="1"/>
  <c r="B1174" i="13"/>
  <c r="A1174" i="13"/>
  <c r="H1173" i="13"/>
  <c r="E1173" i="13"/>
  <c r="D1173" i="13"/>
  <c r="C1173" i="13"/>
  <c r="F1173" i="13" s="1"/>
  <c r="G1173" i="13" s="1"/>
  <c r="I1173" i="13" s="1"/>
  <c r="B1173" i="13"/>
  <c r="A1173" i="13"/>
  <c r="E1172" i="13"/>
  <c r="D1172" i="13"/>
  <c r="C1172" i="13"/>
  <c r="F1172" i="13" s="1"/>
  <c r="G1172" i="13" s="1"/>
  <c r="B1172" i="13"/>
  <c r="A1172" i="13"/>
  <c r="F1171" i="13"/>
  <c r="G1171" i="13" s="1"/>
  <c r="E1171" i="13"/>
  <c r="D1171" i="13"/>
  <c r="C1171" i="13"/>
  <c r="B1171" i="13"/>
  <c r="A1171" i="13"/>
  <c r="E1170" i="13"/>
  <c r="D1170" i="13"/>
  <c r="C1170" i="13"/>
  <c r="F1170" i="13" s="1"/>
  <c r="G1170" i="13" s="1"/>
  <c r="J1170" i="13" s="1"/>
  <c r="B1170" i="13"/>
  <c r="A1170" i="13"/>
  <c r="E1169" i="13"/>
  <c r="D1169" i="13"/>
  <c r="C1169" i="13"/>
  <c r="F1169" i="13" s="1"/>
  <c r="G1169" i="13" s="1"/>
  <c r="J1169" i="13" s="1"/>
  <c r="B1169" i="13"/>
  <c r="A1169" i="13"/>
  <c r="E1168" i="13"/>
  <c r="D1168" i="13"/>
  <c r="C1168" i="13"/>
  <c r="F1168" i="13" s="1"/>
  <c r="G1168" i="13" s="1"/>
  <c r="I1168" i="13" s="1"/>
  <c r="B1168" i="13"/>
  <c r="A1168" i="13"/>
  <c r="F1167" i="13"/>
  <c r="G1167" i="13" s="1"/>
  <c r="H1167" i="13" s="1"/>
  <c r="E1167" i="13"/>
  <c r="D1167" i="13"/>
  <c r="C1167" i="13"/>
  <c r="B1167" i="13"/>
  <c r="A1167" i="13"/>
  <c r="E1166" i="13"/>
  <c r="D1166" i="13"/>
  <c r="C1166" i="13"/>
  <c r="F1166" i="13" s="1"/>
  <c r="G1166" i="13" s="1"/>
  <c r="H1166" i="13" s="1"/>
  <c r="B1166" i="13"/>
  <c r="A1166" i="13"/>
  <c r="E1165" i="13"/>
  <c r="D1165" i="13"/>
  <c r="C1165" i="13"/>
  <c r="F1165" i="13" s="1"/>
  <c r="G1165" i="13" s="1"/>
  <c r="B1165" i="13"/>
  <c r="A1165" i="13"/>
  <c r="E1164" i="13"/>
  <c r="D1164" i="13"/>
  <c r="C1164" i="13"/>
  <c r="F1164" i="13" s="1"/>
  <c r="G1164" i="13" s="1"/>
  <c r="I1164" i="13" s="1"/>
  <c r="B1164" i="13"/>
  <c r="A1164" i="13"/>
  <c r="E1163" i="13"/>
  <c r="D1163" i="13"/>
  <c r="C1163" i="13"/>
  <c r="F1163" i="13" s="1"/>
  <c r="G1163" i="13" s="1"/>
  <c r="I1163" i="13" s="1"/>
  <c r="B1163" i="13"/>
  <c r="A1163" i="13"/>
  <c r="E1162" i="13"/>
  <c r="D1162" i="13"/>
  <c r="C1162" i="13"/>
  <c r="F1162" i="13" s="1"/>
  <c r="G1162" i="13" s="1"/>
  <c r="I1162" i="13" s="1"/>
  <c r="B1162" i="13"/>
  <c r="A1162" i="13"/>
  <c r="E1161" i="13"/>
  <c r="D1161" i="13"/>
  <c r="C1161" i="13"/>
  <c r="F1161" i="13" s="1"/>
  <c r="G1161" i="13" s="1"/>
  <c r="B1161" i="13"/>
  <c r="A1161" i="13"/>
  <c r="E1160" i="13"/>
  <c r="D1160" i="13"/>
  <c r="C1160" i="13"/>
  <c r="F1160" i="13" s="1"/>
  <c r="G1160" i="13" s="1"/>
  <c r="I1160" i="13" s="1"/>
  <c r="B1160" i="13"/>
  <c r="A1160" i="13"/>
  <c r="J1159" i="13"/>
  <c r="H1159" i="13"/>
  <c r="E1159" i="13"/>
  <c r="D1159" i="13"/>
  <c r="C1159" i="13"/>
  <c r="F1159" i="13" s="1"/>
  <c r="G1159" i="13" s="1"/>
  <c r="I1159" i="13" s="1"/>
  <c r="B1159" i="13"/>
  <c r="A1159" i="13"/>
  <c r="E1158" i="13"/>
  <c r="D1158" i="13"/>
  <c r="C1158" i="13"/>
  <c r="F1158" i="13" s="1"/>
  <c r="G1158" i="13" s="1"/>
  <c r="B1158" i="13"/>
  <c r="A1158" i="13"/>
  <c r="E1157" i="13"/>
  <c r="D1157" i="13"/>
  <c r="C1157" i="13"/>
  <c r="F1157" i="13" s="1"/>
  <c r="G1157" i="13" s="1"/>
  <c r="B1157" i="13"/>
  <c r="A1157" i="13"/>
  <c r="E1156" i="13"/>
  <c r="D1156" i="13"/>
  <c r="C1156" i="13"/>
  <c r="F1156" i="13" s="1"/>
  <c r="G1156" i="13" s="1"/>
  <c r="B1156" i="13"/>
  <c r="A1156" i="13"/>
  <c r="E1155" i="13"/>
  <c r="D1155" i="13"/>
  <c r="C1155" i="13"/>
  <c r="F1155" i="13" s="1"/>
  <c r="G1155" i="13" s="1"/>
  <c r="J1155" i="13" s="1"/>
  <c r="B1155" i="13"/>
  <c r="A1155" i="13"/>
  <c r="E1154" i="13"/>
  <c r="D1154" i="13"/>
  <c r="C1154" i="13"/>
  <c r="F1154" i="13" s="1"/>
  <c r="G1154" i="13" s="1"/>
  <c r="B1154" i="13"/>
  <c r="A1154" i="13"/>
  <c r="F1153" i="13"/>
  <c r="G1153" i="13" s="1"/>
  <c r="J1153" i="13" s="1"/>
  <c r="E1153" i="13"/>
  <c r="D1153" i="13"/>
  <c r="C1153" i="13"/>
  <c r="B1153" i="13"/>
  <c r="A1153" i="13"/>
  <c r="I1152" i="13"/>
  <c r="E1152" i="13"/>
  <c r="D1152" i="13"/>
  <c r="C1152" i="13"/>
  <c r="F1152" i="13" s="1"/>
  <c r="G1152" i="13" s="1"/>
  <c r="H1152" i="13" s="1"/>
  <c r="B1152" i="13"/>
  <c r="A1152" i="13"/>
  <c r="E1151" i="13"/>
  <c r="D1151" i="13"/>
  <c r="C1151" i="13"/>
  <c r="F1151" i="13" s="1"/>
  <c r="G1151" i="13" s="1"/>
  <c r="J1151" i="13" s="1"/>
  <c r="B1151" i="13"/>
  <c r="A1151" i="13"/>
  <c r="E1150" i="13"/>
  <c r="D1150" i="13"/>
  <c r="C1150" i="13"/>
  <c r="F1150" i="13" s="1"/>
  <c r="G1150" i="13" s="1"/>
  <c r="J1150" i="13" s="1"/>
  <c r="B1150" i="13"/>
  <c r="A1150" i="13"/>
  <c r="F1149" i="13"/>
  <c r="G1149" i="13" s="1"/>
  <c r="E1149" i="13"/>
  <c r="D1149" i="13"/>
  <c r="C1149" i="13"/>
  <c r="B1149" i="13"/>
  <c r="A1149" i="13"/>
  <c r="I1148" i="13"/>
  <c r="E1148" i="13"/>
  <c r="D1148" i="13"/>
  <c r="C1148" i="13"/>
  <c r="F1148" i="13" s="1"/>
  <c r="G1148" i="13" s="1"/>
  <c r="H1148" i="13" s="1"/>
  <c r="B1148" i="13"/>
  <c r="A1148" i="13"/>
  <c r="E1147" i="13"/>
  <c r="D1147" i="13"/>
  <c r="C1147" i="13"/>
  <c r="F1147" i="13" s="1"/>
  <c r="G1147" i="13" s="1"/>
  <c r="B1147" i="13"/>
  <c r="A1147" i="13"/>
  <c r="F1146" i="13"/>
  <c r="G1146" i="13" s="1"/>
  <c r="E1146" i="13"/>
  <c r="D1146" i="13"/>
  <c r="C1146" i="13"/>
  <c r="B1146" i="13"/>
  <c r="A1146" i="13"/>
  <c r="E1145" i="13"/>
  <c r="D1145" i="13"/>
  <c r="C1145" i="13"/>
  <c r="F1145" i="13" s="1"/>
  <c r="G1145" i="13" s="1"/>
  <c r="H1145" i="13" s="1"/>
  <c r="B1145" i="13"/>
  <c r="A1145" i="13"/>
  <c r="E1144" i="13"/>
  <c r="D1144" i="13"/>
  <c r="C1144" i="13"/>
  <c r="F1144" i="13" s="1"/>
  <c r="G1144" i="13" s="1"/>
  <c r="B1144" i="13"/>
  <c r="A1144" i="13"/>
  <c r="E1143" i="13"/>
  <c r="D1143" i="13"/>
  <c r="C1143" i="13"/>
  <c r="F1143" i="13" s="1"/>
  <c r="G1143" i="13" s="1"/>
  <c r="B1143" i="13"/>
  <c r="A1143" i="13"/>
  <c r="G1142" i="13"/>
  <c r="E1142" i="13"/>
  <c r="D1142" i="13"/>
  <c r="C1142" i="13"/>
  <c r="F1142" i="13" s="1"/>
  <c r="B1142" i="13"/>
  <c r="A1142" i="13"/>
  <c r="E1141" i="13"/>
  <c r="D1141" i="13"/>
  <c r="C1141" i="13"/>
  <c r="F1141" i="13" s="1"/>
  <c r="G1141" i="13" s="1"/>
  <c r="I1141" i="13" s="1"/>
  <c r="B1141" i="13"/>
  <c r="A1141" i="13"/>
  <c r="E1140" i="13"/>
  <c r="D1140" i="13"/>
  <c r="C1140" i="13"/>
  <c r="F1140" i="13" s="1"/>
  <c r="G1140" i="13" s="1"/>
  <c r="B1140" i="13"/>
  <c r="A1140" i="13"/>
  <c r="F1139" i="13"/>
  <c r="G1139" i="13" s="1"/>
  <c r="J1139" i="13" s="1"/>
  <c r="E1139" i="13"/>
  <c r="D1139" i="13"/>
  <c r="C1139" i="13"/>
  <c r="B1139" i="13"/>
  <c r="A1139" i="13"/>
  <c r="E1138" i="13"/>
  <c r="D1138" i="13"/>
  <c r="C1138" i="13"/>
  <c r="F1138" i="13" s="1"/>
  <c r="G1138" i="13" s="1"/>
  <c r="H1138" i="13" s="1"/>
  <c r="B1138" i="13"/>
  <c r="A1138" i="13"/>
  <c r="E1137" i="13"/>
  <c r="D1137" i="13"/>
  <c r="C1137" i="13"/>
  <c r="F1137" i="13" s="1"/>
  <c r="G1137" i="13" s="1"/>
  <c r="J1137" i="13" s="1"/>
  <c r="B1137" i="13"/>
  <c r="A1137" i="13"/>
  <c r="E1136" i="13"/>
  <c r="D1136" i="13"/>
  <c r="C1136" i="13"/>
  <c r="F1136" i="13" s="1"/>
  <c r="G1136" i="13" s="1"/>
  <c r="B1136" i="13"/>
  <c r="A1136" i="13"/>
  <c r="F1135" i="13"/>
  <c r="G1135" i="13" s="1"/>
  <c r="E1135" i="13"/>
  <c r="D1135" i="13"/>
  <c r="C1135" i="13"/>
  <c r="B1135" i="13"/>
  <c r="A1135" i="13"/>
  <c r="E1134" i="13"/>
  <c r="D1134" i="13"/>
  <c r="C1134" i="13"/>
  <c r="F1134" i="13" s="1"/>
  <c r="G1134" i="13" s="1"/>
  <c r="H1134" i="13" s="1"/>
  <c r="B1134" i="13"/>
  <c r="A1134" i="13"/>
  <c r="E1133" i="13"/>
  <c r="D1133" i="13"/>
  <c r="C1133" i="13"/>
  <c r="F1133" i="13" s="1"/>
  <c r="G1133" i="13" s="1"/>
  <c r="B1133" i="13"/>
  <c r="A1133" i="13"/>
  <c r="F1132" i="13"/>
  <c r="G1132" i="13" s="1"/>
  <c r="E1132" i="13"/>
  <c r="D1132" i="13"/>
  <c r="C1132" i="13"/>
  <c r="B1132" i="13"/>
  <c r="A1132" i="13"/>
  <c r="J1131" i="13"/>
  <c r="H1131" i="13"/>
  <c r="E1131" i="13"/>
  <c r="D1131" i="13"/>
  <c r="C1131" i="13"/>
  <c r="F1131" i="13" s="1"/>
  <c r="G1131" i="13" s="1"/>
  <c r="I1131" i="13" s="1"/>
  <c r="B1131" i="13"/>
  <c r="A1131" i="13"/>
  <c r="E1130" i="13"/>
  <c r="D1130" i="13"/>
  <c r="C1130" i="13"/>
  <c r="F1130" i="13" s="1"/>
  <c r="G1130" i="13" s="1"/>
  <c r="I1130" i="13" s="1"/>
  <c r="B1130" i="13"/>
  <c r="A1130" i="13"/>
  <c r="E1129" i="13"/>
  <c r="D1129" i="13"/>
  <c r="C1129" i="13"/>
  <c r="F1129" i="13" s="1"/>
  <c r="G1129" i="13" s="1"/>
  <c r="H1129" i="13" s="1"/>
  <c r="B1129" i="13"/>
  <c r="A1129" i="13"/>
  <c r="F1128" i="13"/>
  <c r="G1128" i="13" s="1"/>
  <c r="E1128" i="13"/>
  <c r="D1128" i="13"/>
  <c r="C1128" i="13"/>
  <c r="B1128" i="13"/>
  <c r="A1128" i="13"/>
  <c r="E1127" i="13"/>
  <c r="D1127" i="13"/>
  <c r="C1127" i="13"/>
  <c r="F1127" i="13" s="1"/>
  <c r="G1127" i="13" s="1"/>
  <c r="B1127" i="13"/>
  <c r="A1127" i="13"/>
  <c r="E1126" i="13"/>
  <c r="D1126" i="13"/>
  <c r="C1126" i="13"/>
  <c r="F1126" i="13" s="1"/>
  <c r="G1126" i="13" s="1"/>
  <c r="B1126" i="13"/>
  <c r="A1126" i="13"/>
  <c r="F1125" i="13"/>
  <c r="G1125" i="13" s="1"/>
  <c r="E1125" i="13"/>
  <c r="D1125" i="13"/>
  <c r="C1125" i="13"/>
  <c r="B1125" i="13"/>
  <c r="A1125" i="13"/>
  <c r="E1124" i="13"/>
  <c r="D1124" i="13"/>
  <c r="C1124" i="13"/>
  <c r="F1124" i="13" s="1"/>
  <c r="G1124" i="13" s="1"/>
  <c r="H1124" i="13" s="1"/>
  <c r="B1124" i="13"/>
  <c r="A1124" i="13"/>
  <c r="E1123" i="13"/>
  <c r="D1123" i="13"/>
  <c r="C1123" i="13"/>
  <c r="F1123" i="13" s="1"/>
  <c r="G1123" i="13" s="1"/>
  <c r="B1123" i="13"/>
  <c r="A1123" i="13"/>
  <c r="G1122" i="13"/>
  <c r="E1122" i="13"/>
  <c r="D1122" i="13"/>
  <c r="C1122" i="13"/>
  <c r="F1122" i="13" s="1"/>
  <c r="B1122" i="13"/>
  <c r="A1122" i="13"/>
  <c r="H1121" i="13"/>
  <c r="E1121" i="13"/>
  <c r="D1121" i="13"/>
  <c r="C1121" i="13"/>
  <c r="F1121" i="13" s="1"/>
  <c r="G1121" i="13" s="1"/>
  <c r="J1121" i="13" s="1"/>
  <c r="B1121" i="13"/>
  <c r="A1121" i="13"/>
  <c r="E1120" i="13"/>
  <c r="D1120" i="13"/>
  <c r="C1120" i="13"/>
  <c r="F1120" i="13" s="1"/>
  <c r="G1120" i="13" s="1"/>
  <c r="H1120" i="13" s="1"/>
  <c r="B1120" i="13"/>
  <c r="A1120" i="13"/>
  <c r="E1119" i="13"/>
  <c r="D1119" i="13"/>
  <c r="C1119" i="13"/>
  <c r="F1119" i="13" s="1"/>
  <c r="G1119" i="13" s="1"/>
  <c r="J1119" i="13" s="1"/>
  <c r="B1119" i="13"/>
  <c r="A1119" i="13"/>
  <c r="E1118" i="13"/>
  <c r="D1118" i="13"/>
  <c r="C1118" i="13"/>
  <c r="F1118" i="13" s="1"/>
  <c r="G1118" i="13" s="1"/>
  <c r="J1118" i="13" s="1"/>
  <c r="B1118" i="13"/>
  <c r="A1118" i="13"/>
  <c r="F1117" i="13"/>
  <c r="G1117" i="13" s="1"/>
  <c r="J1117" i="13" s="1"/>
  <c r="E1117" i="13"/>
  <c r="D1117" i="13"/>
  <c r="C1117" i="13"/>
  <c r="B1117" i="13"/>
  <c r="A1117" i="13"/>
  <c r="E1116" i="13"/>
  <c r="D1116" i="13"/>
  <c r="C1116" i="13"/>
  <c r="F1116" i="13" s="1"/>
  <c r="G1116" i="13" s="1"/>
  <c r="H1116" i="13" s="1"/>
  <c r="B1116" i="13"/>
  <c r="A1116" i="13"/>
  <c r="E1115" i="13"/>
  <c r="D1115" i="13"/>
  <c r="C1115" i="13"/>
  <c r="F1115" i="13" s="1"/>
  <c r="G1115" i="13" s="1"/>
  <c r="B1115" i="13"/>
  <c r="A1115" i="13"/>
  <c r="I1114" i="13"/>
  <c r="F1114" i="13"/>
  <c r="G1114" i="13" s="1"/>
  <c r="E1114" i="13"/>
  <c r="D1114" i="13"/>
  <c r="C1114" i="13"/>
  <c r="B1114" i="13"/>
  <c r="A1114" i="13"/>
  <c r="I1113" i="13"/>
  <c r="E1113" i="13"/>
  <c r="D1113" i="13"/>
  <c r="C1113" i="13"/>
  <c r="F1113" i="13" s="1"/>
  <c r="G1113" i="13" s="1"/>
  <c r="B1113" i="13"/>
  <c r="A1113" i="13"/>
  <c r="E1112" i="13"/>
  <c r="D1112" i="13"/>
  <c r="C1112" i="13"/>
  <c r="F1112" i="13" s="1"/>
  <c r="G1112" i="13" s="1"/>
  <c r="B1112" i="13"/>
  <c r="A1112" i="13"/>
  <c r="F1111" i="13"/>
  <c r="G1111" i="13" s="1"/>
  <c r="E1111" i="13"/>
  <c r="D1111" i="13"/>
  <c r="C1111" i="13"/>
  <c r="B1111" i="13"/>
  <c r="A1111" i="13"/>
  <c r="G1110" i="13"/>
  <c r="E1110" i="13"/>
  <c r="D1110" i="13"/>
  <c r="C1110" i="13"/>
  <c r="F1110" i="13" s="1"/>
  <c r="B1110" i="13"/>
  <c r="A1110" i="13"/>
  <c r="E1109" i="13"/>
  <c r="D1109" i="13"/>
  <c r="C1109" i="13"/>
  <c r="F1109" i="13" s="1"/>
  <c r="G1109" i="13" s="1"/>
  <c r="B1109" i="13"/>
  <c r="A1109" i="13"/>
  <c r="E1108" i="13"/>
  <c r="D1108" i="13"/>
  <c r="C1108" i="13"/>
  <c r="F1108" i="13" s="1"/>
  <c r="G1108" i="13" s="1"/>
  <c r="B1108" i="13"/>
  <c r="A1108" i="13"/>
  <c r="E1107" i="13"/>
  <c r="D1107" i="13"/>
  <c r="C1107" i="13"/>
  <c r="F1107" i="13" s="1"/>
  <c r="G1107" i="13" s="1"/>
  <c r="I1107" i="13" s="1"/>
  <c r="B1107" i="13"/>
  <c r="A1107" i="13"/>
  <c r="E1106" i="13"/>
  <c r="D1106" i="13"/>
  <c r="C1106" i="13"/>
  <c r="F1106" i="13" s="1"/>
  <c r="G1106" i="13" s="1"/>
  <c r="B1106" i="13"/>
  <c r="A1106" i="13"/>
  <c r="E1105" i="13"/>
  <c r="D1105" i="13"/>
  <c r="C1105" i="13"/>
  <c r="F1105" i="13" s="1"/>
  <c r="G1105" i="13" s="1"/>
  <c r="B1105" i="13"/>
  <c r="A1105" i="13"/>
  <c r="E1104" i="13"/>
  <c r="D1104" i="13"/>
  <c r="C1104" i="13"/>
  <c r="F1104" i="13" s="1"/>
  <c r="G1104" i="13" s="1"/>
  <c r="B1104" i="13"/>
  <c r="A1104" i="13"/>
  <c r="E1103" i="13"/>
  <c r="D1103" i="13"/>
  <c r="C1103" i="13"/>
  <c r="F1103" i="13" s="1"/>
  <c r="G1103" i="13" s="1"/>
  <c r="H1103" i="13" s="1"/>
  <c r="B1103" i="13"/>
  <c r="A1103" i="13"/>
  <c r="E1102" i="13"/>
  <c r="D1102" i="13"/>
  <c r="C1102" i="13"/>
  <c r="F1102" i="13" s="1"/>
  <c r="G1102" i="13" s="1"/>
  <c r="H1102" i="13" s="1"/>
  <c r="B1102" i="13"/>
  <c r="A1102" i="13"/>
  <c r="E1101" i="13"/>
  <c r="D1101" i="13"/>
  <c r="C1101" i="13"/>
  <c r="F1101" i="13" s="1"/>
  <c r="G1101" i="13" s="1"/>
  <c r="B1101" i="13"/>
  <c r="A1101" i="13"/>
  <c r="E1100" i="13"/>
  <c r="D1100" i="13"/>
  <c r="C1100" i="13"/>
  <c r="F1100" i="13" s="1"/>
  <c r="G1100" i="13" s="1"/>
  <c r="B1100" i="13"/>
  <c r="A1100" i="13"/>
  <c r="E1099" i="13"/>
  <c r="D1099" i="13"/>
  <c r="C1099" i="13"/>
  <c r="F1099" i="13" s="1"/>
  <c r="G1099" i="13" s="1"/>
  <c r="B1099" i="13"/>
  <c r="A1099" i="13"/>
  <c r="E1098" i="13"/>
  <c r="D1098" i="13"/>
  <c r="C1098" i="13"/>
  <c r="F1098" i="13" s="1"/>
  <c r="G1098" i="13" s="1"/>
  <c r="B1098" i="13"/>
  <c r="A1098" i="13"/>
  <c r="E1097" i="13"/>
  <c r="D1097" i="13"/>
  <c r="C1097" i="13"/>
  <c r="F1097" i="13" s="1"/>
  <c r="G1097" i="13" s="1"/>
  <c r="H1097" i="13" s="1"/>
  <c r="B1097" i="13"/>
  <c r="A1097" i="13"/>
  <c r="F1096" i="13"/>
  <c r="G1096" i="13" s="1"/>
  <c r="E1096" i="13"/>
  <c r="D1096" i="13"/>
  <c r="C1096" i="13"/>
  <c r="B1096" i="13"/>
  <c r="A1096" i="13"/>
  <c r="F1095" i="13"/>
  <c r="G1095" i="13" s="1"/>
  <c r="E1095" i="13"/>
  <c r="D1095" i="13"/>
  <c r="C1095" i="13"/>
  <c r="B1095" i="13"/>
  <c r="A1095" i="13"/>
  <c r="E1094" i="13"/>
  <c r="D1094" i="13"/>
  <c r="C1094" i="13"/>
  <c r="F1094" i="13" s="1"/>
  <c r="G1094" i="13" s="1"/>
  <c r="B1094" i="13"/>
  <c r="A1094" i="13"/>
  <c r="E1093" i="13"/>
  <c r="D1093" i="13"/>
  <c r="C1093" i="13"/>
  <c r="F1093" i="13" s="1"/>
  <c r="G1093" i="13" s="1"/>
  <c r="B1093" i="13"/>
  <c r="A1093" i="13"/>
  <c r="E1092" i="13"/>
  <c r="D1092" i="13"/>
  <c r="C1092" i="13"/>
  <c r="F1092" i="13" s="1"/>
  <c r="G1092" i="13" s="1"/>
  <c r="I1092" i="13" s="1"/>
  <c r="B1092" i="13"/>
  <c r="A1092" i="13"/>
  <c r="E1091" i="13"/>
  <c r="D1091" i="13"/>
  <c r="C1091" i="13"/>
  <c r="F1091" i="13" s="1"/>
  <c r="G1091" i="13" s="1"/>
  <c r="B1091" i="13"/>
  <c r="A1091" i="13"/>
  <c r="E1090" i="13"/>
  <c r="D1090" i="13"/>
  <c r="C1090" i="13"/>
  <c r="F1090" i="13" s="1"/>
  <c r="G1090" i="13" s="1"/>
  <c r="B1090" i="13"/>
  <c r="A1090" i="13"/>
  <c r="E1089" i="13"/>
  <c r="D1089" i="13"/>
  <c r="C1089" i="13"/>
  <c r="F1089" i="13" s="1"/>
  <c r="G1089" i="13" s="1"/>
  <c r="H1089" i="13" s="1"/>
  <c r="B1089" i="13"/>
  <c r="A1089" i="13"/>
  <c r="E1088" i="13"/>
  <c r="D1088" i="13"/>
  <c r="C1088" i="13"/>
  <c r="F1088" i="13" s="1"/>
  <c r="G1088" i="13" s="1"/>
  <c r="B1088" i="13"/>
  <c r="A1088" i="13"/>
  <c r="E1087" i="13"/>
  <c r="D1087" i="13"/>
  <c r="C1087" i="13"/>
  <c r="F1087" i="13" s="1"/>
  <c r="G1087" i="13" s="1"/>
  <c r="J1087" i="13" s="1"/>
  <c r="B1087" i="13"/>
  <c r="A1087" i="13"/>
  <c r="H1086" i="13"/>
  <c r="E1086" i="13"/>
  <c r="D1086" i="13"/>
  <c r="C1086" i="13"/>
  <c r="F1086" i="13" s="1"/>
  <c r="G1086" i="13" s="1"/>
  <c r="J1086" i="13" s="1"/>
  <c r="B1086" i="13"/>
  <c r="A1086" i="13"/>
  <c r="E1085" i="13"/>
  <c r="D1085" i="13"/>
  <c r="C1085" i="13"/>
  <c r="F1085" i="13" s="1"/>
  <c r="G1085" i="13" s="1"/>
  <c r="B1085" i="13"/>
  <c r="A1085" i="13"/>
  <c r="E1084" i="13"/>
  <c r="D1084" i="13"/>
  <c r="C1084" i="13"/>
  <c r="F1084" i="13" s="1"/>
  <c r="G1084" i="13" s="1"/>
  <c r="H1084" i="13" s="1"/>
  <c r="B1084" i="13"/>
  <c r="A1084" i="13"/>
  <c r="E1083" i="13"/>
  <c r="D1083" i="13"/>
  <c r="C1083" i="13"/>
  <c r="F1083" i="13" s="1"/>
  <c r="G1083" i="13" s="1"/>
  <c r="B1083" i="13"/>
  <c r="A1083" i="13"/>
  <c r="E1082" i="13"/>
  <c r="D1082" i="13"/>
  <c r="C1082" i="13"/>
  <c r="F1082" i="13" s="1"/>
  <c r="G1082" i="13" s="1"/>
  <c r="B1082" i="13"/>
  <c r="A1082" i="13"/>
  <c r="I1081" i="13"/>
  <c r="E1081" i="13"/>
  <c r="D1081" i="13"/>
  <c r="C1081" i="13"/>
  <c r="F1081" i="13" s="1"/>
  <c r="G1081" i="13" s="1"/>
  <c r="H1081" i="13" s="1"/>
  <c r="B1081" i="13"/>
  <c r="A1081" i="13"/>
  <c r="E1080" i="13"/>
  <c r="D1080" i="13"/>
  <c r="C1080" i="13"/>
  <c r="F1080" i="13" s="1"/>
  <c r="G1080" i="13" s="1"/>
  <c r="B1080" i="13"/>
  <c r="A1080" i="13"/>
  <c r="G1079" i="13"/>
  <c r="H1079" i="13" s="1"/>
  <c r="E1079" i="13"/>
  <c r="D1079" i="13"/>
  <c r="C1079" i="13"/>
  <c r="F1079" i="13" s="1"/>
  <c r="B1079" i="13"/>
  <c r="A1079" i="13"/>
  <c r="E1078" i="13"/>
  <c r="D1078" i="13"/>
  <c r="C1078" i="13"/>
  <c r="F1078" i="13" s="1"/>
  <c r="G1078" i="13" s="1"/>
  <c r="B1078" i="13"/>
  <c r="A1078" i="13"/>
  <c r="E1077" i="13"/>
  <c r="D1077" i="13"/>
  <c r="C1077" i="13"/>
  <c r="F1077" i="13" s="1"/>
  <c r="G1077" i="13" s="1"/>
  <c r="I1077" i="13" s="1"/>
  <c r="B1077" i="13"/>
  <c r="A1077" i="13"/>
  <c r="E1076" i="13"/>
  <c r="D1076" i="13"/>
  <c r="C1076" i="13"/>
  <c r="F1076" i="13" s="1"/>
  <c r="G1076" i="13" s="1"/>
  <c r="B1076" i="13"/>
  <c r="A1076" i="13"/>
  <c r="F1075" i="13"/>
  <c r="G1075" i="13" s="1"/>
  <c r="J1075" i="13" s="1"/>
  <c r="E1075" i="13"/>
  <c r="D1075" i="13"/>
  <c r="C1075" i="13"/>
  <c r="B1075" i="13"/>
  <c r="A1075" i="13"/>
  <c r="E1074" i="13"/>
  <c r="D1074" i="13"/>
  <c r="C1074" i="13"/>
  <c r="F1074" i="13" s="1"/>
  <c r="G1074" i="13" s="1"/>
  <c r="I1074" i="13" s="1"/>
  <c r="B1074" i="13"/>
  <c r="A1074" i="13"/>
  <c r="E1073" i="13"/>
  <c r="D1073" i="13"/>
  <c r="C1073" i="13"/>
  <c r="F1073" i="13" s="1"/>
  <c r="G1073" i="13" s="1"/>
  <c r="B1073" i="13"/>
  <c r="A1073" i="13"/>
  <c r="E1072" i="13"/>
  <c r="D1072" i="13"/>
  <c r="C1072" i="13"/>
  <c r="F1072" i="13" s="1"/>
  <c r="G1072" i="13" s="1"/>
  <c r="I1072" i="13" s="1"/>
  <c r="B1072" i="13"/>
  <c r="A1072" i="13"/>
  <c r="E1071" i="13"/>
  <c r="D1071" i="13"/>
  <c r="C1071" i="13"/>
  <c r="F1071" i="13" s="1"/>
  <c r="G1071" i="13" s="1"/>
  <c r="B1071" i="13"/>
  <c r="A1071" i="13"/>
  <c r="E1070" i="13"/>
  <c r="D1070" i="13"/>
  <c r="C1070" i="13"/>
  <c r="F1070" i="13" s="1"/>
  <c r="G1070" i="13" s="1"/>
  <c r="J1070" i="13" s="1"/>
  <c r="B1070" i="13"/>
  <c r="A1070" i="13"/>
  <c r="F1069" i="13"/>
  <c r="G1069" i="13" s="1"/>
  <c r="E1069" i="13"/>
  <c r="D1069" i="13"/>
  <c r="C1069" i="13"/>
  <c r="B1069" i="13"/>
  <c r="A1069" i="13"/>
  <c r="G1068" i="13"/>
  <c r="E1068" i="13"/>
  <c r="D1068" i="13"/>
  <c r="C1068" i="13"/>
  <c r="F1068" i="13" s="1"/>
  <c r="B1068" i="13"/>
  <c r="A1068" i="13"/>
  <c r="E1067" i="13"/>
  <c r="D1067" i="13"/>
  <c r="C1067" i="13"/>
  <c r="F1067" i="13" s="1"/>
  <c r="G1067" i="13" s="1"/>
  <c r="J1067" i="13" s="1"/>
  <c r="B1067" i="13"/>
  <c r="A1067" i="13"/>
  <c r="E1066" i="13"/>
  <c r="D1066" i="13"/>
  <c r="C1066" i="13"/>
  <c r="F1066" i="13" s="1"/>
  <c r="G1066" i="13" s="1"/>
  <c r="B1066" i="13"/>
  <c r="A1066" i="13"/>
  <c r="F1065" i="13"/>
  <c r="G1065" i="13" s="1"/>
  <c r="E1065" i="13"/>
  <c r="D1065" i="13"/>
  <c r="C1065" i="13"/>
  <c r="B1065" i="13"/>
  <c r="A1065" i="13"/>
  <c r="E1064" i="13"/>
  <c r="D1064" i="13"/>
  <c r="C1064" i="13"/>
  <c r="F1064" i="13" s="1"/>
  <c r="G1064" i="13" s="1"/>
  <c r="B1064" i="13"/>
  <c r="A1064" i="13"/>
  <c r="E1063" i="13"/>
  <c r="D1063" i="13"/>
  <c r="C1063" i="13"/>
  <c r="F1063" i="13" s="1"/>
  <c r="G1063" i="13" s="1"/>
  <c r="B1063" i="13"/>
  <c r="A1063" i="13"/>
  <c r="G1062" i="13"/>
  <c r="E1062" i="13"/>
  <c r="D1062" i="13"/>
  <c r="C1062" i="13"/>
  <c r="F1062" i="13" s="1"/>
  <c r="B1062" i="13"/>
  <c r="A1062" i="13"/>
  <c r="E1061" i="13"/>
  <c r="D1061" i="13"/>
  <c r="C1061" i="13"/>
  <c r="F1061" i="13" s="1"/>
  <c r="G1061" i="13" s="1"/>
  <c r="H1061" i="13" s="1"/>
  <c r="B1061" i="13"/>
  <c r="A1061" i="13"/>
  <c r="E1060" i="13"/>
  <c r="D1060" i="13"/>
  <c r="C1060" i="13"/>
  <c r="F1060" i="13" s="1"/>
  <c r="G1060" i="13" s="1"/>
  <c r="I1060" i="13" s="1"/>
  <c r="B1060" i="13"/>
  <c r="A1060" i="13"/>
  <c r="J1059" i="13"/>
  <c r="E1059" i="13"/>
  <c r="D1059" i="13"/>
  <c r="C1059" i="13"/>
  <c r="F1059" i="13" s="1"/>
  <c r="G1059" i="13" s="1"/>
  <c r="B1059" i="13"/>
  <c r="A1059" i="13"/>
  <c r="F1058" i="13"/>
  <c r="G1058" i="13" s="1"/>
  <c r="E1058" i="13"/>
  <c r="D1058" i="13"/>
  <c r="C1058" i="13"/>
  <c r="B1058" i="13"/>
  <c r="A1058" i="13"/>
  <c r="E1057" i="13"/>
  <c r="D1057" i="13"/>
  <c r="C1057" i="13"/>
  <c r="F1057" i="13" s="1"/>
  <c r="G1057" i="13" s="1"/>
  <c r="B1057" i="13"/>
  <c r="A1057" i="13"/>
  <c r="E1056" i="13"/>
  <c r="D1056" i="13"/>
  <c r="C1056" i="13"/>
  <c r="F1056" i="13" s="1"/>
  <c r="G1056" i="13" s="1"/>
  <c r="H1056" i="13" s="1"/>
  <c r="B1056" i="13"/>
  <c r="A1056" i="13"/>
  <c r="F1055" i="13"/>
  <c r="G1055" i="13" s="1"/>
  <c r="E1055" i="13"/>
  <c r="D1055" i="13"/>
  <c r="C1055" i="13"/>
  <c r="B1055" i="13"/>
  <c r="A1055" i="13"/>
  <c r="G1054" i="13"/>
  <c r="E1054" i="13"/>
  <c r="D1054" i="13"/>
  <c r="C1054" i="13"/>
  <c r="F1054" i="13" s="1"/>
  <c r="B1054" i="13"/>
  <c r="A1054" i="13"/>
  <c r="E1053" i="13"/>
  <c r="D1053" i="13"/>
  <c r="C1053" i="13"/>
  <c r="F1053" i="13" s="1"/>
  <c r="G1053" i="13" s="1"/>
  <c r="B1053" i="13"/>
  <c r="A1053" i="13"/>
  <c r="E1052" i="13"/>
  <c r="D1052" i="13"/>
  <c r="C1052" i="13"/>
  <c r="F1052" i="13" s="1"/>
  <c r="G1052" i="13" s="1"/>
  <c r="B1052" i="13"/>
  <c r="A1052" i="13"/>
  <c r="E1051" i="13"/>
  <c r="D1051" i="13"/>
  <c r="C1051" i="13"/>
  <c r="F1051" i="13" s="1"/>
  <c r="G1051" i="13" s="1"/>
  <c r="H1051" i="13" s="1"/>
  <c r="B1051" i="13"/>
  <c r="A1051" i="13"/>
  <c r="E1050" i="13"/>
  <c r="D1050" i="13"/>
  <c r="C1050" i="13"/>
  <c r="F1050" i="13" s="1"/>
  <c r="G1050" i="13" s="1"/>
  <c r="H1050" i="13" s="1"/>
  <c r="B1050" i="13"/>
  <c r="A1050" i="13"/>
  <c r="E1049" i="13"/>
  <c r="D1049" i="13"/>
  <c r="C1049" i="13"/>
  <c r="F1049" i="13" s="1"/>
  <c r="G1049" i="13" s="1"/>
  <c r="J1049" i="13" s="1"/>
  <c r="B1049" i="13"/>
  <c r="A1049" i="13"/>
  <c r="E1048" i="13"/>
  <c r="D1048" i="13"/>
  <c r="C1048" i="13"/>
  <c r="F1048" i="13" s="1"/>
  <c r="G1048" i="13" s="1"/>
  <c r="B1048" i="13"/>
  <c r="A1048" i="13"/>
  <c r="F1047" i="13"/>
  <c r="G1047" i="13" s="1"/>
  <c r="E1047" i="13"/>
  <c r="D1047" i="13"/>
  <c r="C1047" i="13"/>
  <c r="B1047" i="13"/>
  <c r="A1047" i="13"/>
  <c r="E1046" i="13"/>
  <c r="D1046" i="13"/>
  <c r="C1046" i="13"/>
  <c r="F1046" i="13" s="1"/>
  <c r="G1046" i="13" s="1"/>
  <c r="J1046" i="13" s="1"/>
  <c r="B1046" i="13"/>
  <c r="A1046" i="13"/>
  <c r="E1045" i="13"/>
  <c r="D1045" i="13"/>
  <c r="C1045" i="13"/>
  <c r="F1045" i="13" s="1"/>
  <c r="G1045" i="13" s="1"/>
  <c r="B1045" i="13"/>
  <c r="A1045" i="13"/>
  <c r="F1044" i="13"/>
  <c r="G1044" i="13" s="1"/>
  <c r="E1044" i="13"/>
  <c r="D1044" i="13"/>
  <c r="C1044" i="13"/>
  <c r="B1044" i="13"/>
  <c r="A1044" i="13"/>
  <c r="H1043" i="13"/>
  <c r="E1043" i="13"/>
  <c r="D1043" i="13"/>
  <c r="C1043" i="13"/>
  <c r="F1043" i="13" s="1"/>
  <c r="G1043" i="13" s="1"/>
  <c r="J1043" i="13" s="1"/>
  <c r="B1043" i="13"/>
  <c r="A1043" i="13"/>
  <c r="E1042" i="13"/>
  <c r="D1042" i="13"/>
  <c r="C1042" i="13"/>
  <c r="F1042" i="13" s="1"/>
  <c r="G1042" i="13" s="1"/>
  <c r="I1042" i="13" s="1"/>
  <c r="B1042" i="13"/>
  <c r="A1042" i="13"/>
  <c r="E1041" i="13"/>
  <c r="D1041" i="13"/>
  <c r="C1041" i="13"/>
  <c r="F1041" i="13" s="1"/>
  <c r="G1041" i="13" s="1"/>
  <c r="B1041" i="13"/>
  <c r="A1041" i="13"/>
  <c r="E1040" i="13"/>
  <c r="D1040" i="13"/>
  <c r="C1040" i="13"/>
  <c r="F1040" i="13" s="1"/>
  <c r="G1040" i="13" s="1"/>
  <c r="I1040" i="13" s="1"/>
  <c r="B1040" i="13"/>
  <c r="A1040" i="13"/>
  <c r="E1039" i="13"/>
  <c r="D1039" i="13"/>
  <c r="C1039" i="13"/>
  <c r="F1039" i="13" s="1"/>
  <c r="G1039" i="13" s="1"/>
  <c r="J1039" i="13" s="1"/>
  <c r="B1039" i="13"/>
  <c r="A1039" i="13"/>
  <c r="E1038" i="13"/>
  <c r="D1038" i="13"/>
  <c r="C1038" i="13"/>
  <c r="F1038" i="13" s="1"/>
  <c r="G1038" i="13" s="1"/>
  <c r="B1038" i="13"/>
  <c r="A1038" i="13"/>
  <c r="J1037" i="13"/>
  <c r="F1037" i="13"/>
  <c r="G1037" i="13" s="1"/>
  <c r="E1037" i="13"/>
  <c r="D1037" i="13"/>
  <c r="C1037" i="13"/>
  <c r="B1037" i="13"/>
  <c r="A1037" i="13"/>
  <c r="E1036" i="13"/>
  <c r="D1036" i="13"/>
  <c r="C1036" i="13"/>
  <c r="F1036" i="13" s="1"/>
  <c r="G1036" i="13" s="1"/>
  <c r="B1036" i="13"/>
  <c r="A1036" i="13"/>
  <c r="E1035" i="13"/>
  <c r="D1035" i="13"/>
  <c r="C1035" i="13"/>
  <c r="F1035" i="13" s="1"/>
  <c r="G1035" i="13" s="1"/>
  <c r="B1035" i="13"/>
  <c r="A1035" i="13"/>
  <c r="G1034" i="13"/>
  <c r="J1034" i="13" s="1"/>
  <c r="E1034" i="13"/>
  <c r="D1034" i="13"/>
  <c r="C1034" i="13"/>
  <c r="F1034" i="13" s="1"/>
  <c r="B1034" i="13"/>
  <c r="A1034" i="13"/>
  <c r="E1033" i="13"/>
  <c r="D1033" i="13"/>
  <c r="C1033" i="13"/>
  <c r="F1033" i="13" s="1"/>
  <c r="G1033" i="13" s="1"/>
  <c r="B1033" i="13"/>
  <c r="A1033" i="13"/>
  <c r="E1032" i="13"/>
  <c r="D1032" i="13"/>
  <c r="C1032" i="13"/>
  <c r="F1032" i="13" s="1"/>
  <c r="G1032" i="13" s="1"/>
  <c r="B1032" i="13"/>
  <c r="A1032" i="13"/>
  <c r="E1031" i="13"/>
  <c r="D1031" i="13"/>
  <c r="C1031" i="13"/>
  <c r="F1031" i="13" s="1"/>
  <c r="G1031" i="13" s="1"/>
  <c r="B1031" i="13"/>
  <c r="A1031" i="13"/>
  <c r="E1030" i="13"/>
  <c r="D1030" i="13"/>
  <c r="C1030" i="13"/>
  <c r="F1030" i="13" s="1"/>
  <c r="G1030" i="13" s="1"/>
  <c r="B1030" i="13"/>
  <c r="A1030" i="13"/>
  <c r="E1029" i="13"/>
  <c r="D1029" i="13"/>
  <c r="C1029" i="13"/>
  <c r="F1029" i="13" s="1"/>
  <c r="G1029" i="13" s="1"/>
  <c r="I1029" i="13" s="1"/>
  <c r="B1029" i="13"/>
  <c r="A1029" i="13"/>
  <c r="E1028" i="13"/>
  <c r="D1028" i="13"/>
  <c r="C1028" i="13"/>
  <c r="F1028" i="13" s="1"/>
  <c r="G1028" i="13" s="1"/>
  <c r="H1028" i="13" s="1"/>
  <c r="B1028" i="13"/>
  <c r="A1028" i="13"/>
  <c r="E1027" i="13"/>
  <c r="D1027" i="13"/>
  <c r="C1027" i="13"/>
  <c r="F1027" i="13" s="1"/>
  <c r="G1027" i="13" s="1"/>
  <c r="H1027" i="13" s="1"/>
  <c r="B1027" i="13"/>
  <c r="A1027" i="13"/>
  <c r="E1026" i="13"/>
  <c r="D1026" i="13"/>
  <c r="C1026" i="13"/>
  <c r="F1026" i="13" s="1"/>
  <c r="G1026" i="13" s="1"/>
  <c r="J1026" i="13" s="1"/>
  <c r="B1026" i="13"/>
  <c r="A1026" i="13"/>
  <c r="E1025" i="13"/>
  <c r="D1025" i="13"/>
  <c r="C1025" i="13"/>
  <c r="F1025" i="13" s="1"/>
  <c r="G1025" i="13" s="1"/>
  <c r="J1025" i="13" s="1"/>
  <c r="B1025" i="13"/>
  <c r="A1025" i="13"/>
  <c r="E1024" i="13"/>
  <c r="D1024" i="13"/>
  <c r="C1024" i="13"/>
  <c r="F1024" i="13" s="1"/>
  <c r="G1024" i="13" s="1"/>
  <c r="B1024" i="13"/>
  <c r="A1024" i="13"/>
  <c r="E1023" i="13"/>
  <c r="D1023" i="13"/>
  <c r="C1023" i="13"/>
  <c r="F1023" i="13" s="1"/>
  <c r="G1023" i="13" s="1"/>
  <c r="J1023" i="13" s="1"/>
  <c r="B1023" i="13"/>
  <c r="A1023" i="13"/>
  <c r="E1022" i="13"/>
  <c r="D1022" i="13"/>
  <c r="C1022" i="13"/>
  <c r="F1022" i="13" s="1"/>
  <c r="G1022" i="13" s="1"/>
  <c r="B1022" i="13"/>
  <c r="A1022" i="13"/>
  <c r="E1021" i="13"/>
  <c r="D1021" i="13"/>
  <c r="C1021" i="13"/>
  <c r="F1021" i="13" s="1"/>
  <c r="G1021" i="13" s="1"/>
  <c r="H1021" i="13" s="1"/>
  <c r="B1021" i="13"/>
  <c r="A1021" i="13"/>
  <c r="I1020" i="13"/>
  <c r="E1020" i="13"/>
  <c r="D1020" i="13"/>
  <c r="C1020" i="13"/>
  <c r="F1020" i="13" s="1"/>
  <c r="G1020" i="13" s="1"/>
  <c r="B1020" i="13"/>
  <c r="A1020" i="13"/>
  <c r="E1019" i="13"/>
  <c r="D1019" i="13"/>
  <c r="C1019" i="13"/>
  <c r="F1019" i="13" s="1"/>
  <c r="G1019" i="13" s="1"/>
  <c r="B1019" i="13"/>
  <c r="A1019" i="13"/>
  <c r="E1018" i="13"/>
  <c r="D1018" i="13"/>
  <c r="C1018" i="13"/>
  <c r="F1018" i="13" s="1"/>
  <c r="G1018" i="13" s="1"/>
  <c r="B1018" i="13"/>
  <c r="A1018" i="13"/>
  <c r="E1017" i="13"/>
  <c r="D1017" i="13"/>
  <c r="C1017" i="13"/>
  <c r="F1017" i="13" s="1"/>
  <c r="G1017" i="13" s="1"/>
  <c r="B1017" i="13"/>
  <c r="A1017" i="13"/>
  <c r="F1016" i="13"/>
  <c r="G1016" i="13" s="1"/>
  <c r="E1016" i="13"/>
  <c r="D1016" i="13"/>
  <c r="C1016" i="13"/>
  <c r="B1016" i="13"/>
  <c r="A1016" i="13"/>
  <c r="E1015" i="13"/>
  <c r="D1015" i="13"/>
  <c r="C1015" i="13"/>
  <c r="F1015" i="13" s="1"/>
  <c r="G1015" i="13" s="1"/>
  <c r="H1015" i="13" s="1"/>
  <c r="B1015" i="13"/>
  <c r="A1015" i="13"/>
  <c r="E1014" i="13"/>
  <c r="D1014" i="13"/>
  <c r="C1014" i="13"/>
  <c r="F1014" i="13" s="1"/>
  <c r="G1014" i="13" s="1"/>
  <c r="B1014" i="13"/>
  <c r="A1014" i="13"/>
  <c r="F1013" i="13"/>
  <c r="G1013" i="13" s="1"/>
  <c r="E1013" i="13"/>
  <c r="D1013" i="13"/>
  <c r="C1013" i="13"/>
  <c r="B1013" i="13"/>
  <c r="A1013" i="13"/>
  <c r="E1012" i="13"/>
  <c r="D1012" i="13"/>
  <c r="C1012" i="13"/>
  <c r="F1012" i="13" s="1"/>
  <c r="G1012" i="13" s="1"/>
  <c r="B1012" i="13"/>
  <c r="A1012" i="13"/>
  <c r="F1011" i="13"/>
  <c r="G1011" i="13" s="1"/>
  <c r="E1011" i="13"/>
  <c r="D1011" i="13"/>
  <c r="C1011" i="13"/>
  <c r="B1011" i="13"/>
  <c r="A1011" i="13"/>
  <c r="E1010" i="13"/>
  <c r="D1010" i="13"/>
  <c r="C1010" i="13"/>
  <c r="F1010" i="13" s="1"/>
  <c r="G1010" i="13" s="1"/>
  <c r="B1010" i="13"/>
  <c r="A1010" i="13"/>
  <c r="E1009" i="13"/>
  <c r="D1009" i="13"/>
  <c r="C1009" i="13"/>
  <c r="F1009" i="13" s="1"/>
  <c r="G1009" i="13" s="1"/>
  <c r="B1009" i="13"/>
  <c r="A1009" i="13"/>
  <c r="E1008" i="13"/>
  <c r="D1008" i="13"/>
  <c r="C1008" i="13"/>
  <c r="F1008" i="13" s="1"/>
  <c r="G1008" i="13" s="1"/>
  <c r="B1008" i="13"/>
  <c r="A1008" i="13"/>
  <c r="J1007" i="13"/>
  <c r="E1007" i="13"/>
  <c r="D1007" i="13"/>
  <c r="C1007" i="13"/>
  <c r="F1007" i="13" s="1"/>
  <c r="G1007" i="13" s="1"/>
  <c r="B1007" i="13"/>
  <c r="A1007" i="13"/>
  <c r="E1006" i="13"/>
  <c r="D1006" i="13"/>
  <c r="C1006" i="13"/>
  <c r="F1006" i="13" s="1"/>
  <c r="G1006" i="13" s="1"/>
  <c r="B1006" i="13"/>
  <c r="A1006" i="13"/>
  <c r="E1005" i="13"/>
  <c r="D1005" i="13"/>
  <c r="C1005" i="13"/>
  <c r="F1005" i="13" s="1"/>
  <c r="G1005" i="13" s="1"/>
  <c r="B1005" i="13"/>
  <c r="A1005" i="13"/>
  <c r="E1004" i="13"/>
  <c r="D1004" i="13"/>
  <c r="C1004" i="13"/>
  <c r="F1004" i="13" s="1"/>
  <c r="G1004" i="13" s="1"/>
  <c r="H1004" i="13" s="1"/>
  <c r="B1004" i="13"/>
  <c r="A1004" i="13"/>
  <c r="H1003" i="13"/>
  <c r="E1003" i="13"/>
  <c r="D1003" i="13"/>
  <c r="C1003" i="13"/>
  <c r="F1003" i="13" s="1"/>
  <c r="G1003" i="13" s="1"/>
  <c r="B1003" i="13"/>
  <c r="A1003" i="13"/>
  <c r="E1002" i="13"/>
  <c r="D1002" i="13"/>
  <c r="C1002" i="13"/>
  <c r="F1002" i="13" s="1"/>
  <c r="G1002" i="13" s="1"/>
  <c r="B1002" i="13"/>
  <c r="A1002" i="13"/>
  <c r="E1001" i="13"/>
  <c r="D1001" i="13"/>
  <c r="C1001" i="13"/>
  <c r="F1001" i="13" s="1"/>
  <c r="G1001" i="13" s="1"/>
  <c r="B1001" i="13"/>
  <c r="A1001" i="13"/>
  <c r="G1000" i="13"/>
  <c r="E1000" i="13"/>
  <c r="D1000" i="13"/>
  <c r="C1000" i="13"/>
  <c r="F1000" i="13" s="1"/>
  <c r="B1000" i="13"/>
  <c r="A1000" i="13"/>
  <c r="E999" i="13"/>
  <c r="D999" i="13"/>
  <c r="C999" i="13"/>
  <c r="F999" i="13" s="1"/>
  <c r="G999" i="13" s="1"/>
  <c r="I999" i="13" s="1"/>
  <c r="B999" i="13"/>
  <c r="A999" i="13"/>
  <c r="E998" i="13"/>
  <c r="D998" i="13"/>
  <c r="C998" i="13"/>
  <c r="F998" i="13" s="1"/>
  <c r="G998" i="13" s="1"/>
  <c r="B998" i="13"/>
  <c r="A998" i="13"/>
  <c r="F997" i="13"/>
  <c r="G997" i="13" s="1"/>
  <c r="I997" i="13" s="1"/>
  <c r="E997" i="13"/>
  <c r="D997" i="13"/>
  <c r="C997" i="13"/>
  <c r="B997" i="13"/>
  <c r="A997" i="13"/>
  <c r="I996" i="13"/>
  <c r="E996" i="13"/>
  <c r="D996" i="13"/>
  <c r="C996" i="13"/>
  <c r="F996" i="13" s="1"/>
  <c r="G996" i="13" s="1"/>
  <c r="H996" i="13" s="1"/>
  <c r="B996" i="13"/>
  <c r="A996" i="13"/>
  <c r="F995" i="13"/>
  <c r="G995" i="13" s="1"/>
  <c r="E995" i="13"/>
  <c r="D995" i="13"/>
  <c r="C995" i="13"/>
  <c r="B995" i="13"/>
  <c r="A995" i="13"/>
  <c r="E994" i="13"/>
  <c r="D994" i="13"/>
  <c r="C994" i="13"/>
  <c r="F994" i="13" s="1"/>
  <c r="G994" i="13" s="1"/>
  <c r="I994" i="13" s="1"/>
  <c r="B994" i="13"/>
  <c r="A994" i="13"/>
  <c r="J993" i="13"/>
  <c r="E993" i="13"/>
  <c r="D993" i="13"/>
  <c r="C993" i="13"/>
  <c r="F993" i="13" s="1"/>
  <c r="G993" i="13" s="1"/>
  <c r="B993" i="13"/>
  <c r="A993" i="13"/>
  <c r="E992" i="13"/>
  <c r="D992" i="13"/>
  <c r="C992" i="13"/>
  <c r="F992" i="13" s="1"/>
  <c r="G992" i="13" s="1"/>
  <c r="J992" i="13" s="1"/>
  <c r="B992" i="13"/>
  <c r="A992" i="13"/>
  <c r="E991" i="13"/>
  <c r="D991" i="13"/>
  <c r="C991" i="13"/>
  <c r="F991" i="13" s="1"/>
  <c r="G991" i="13" s="1"/>
  <c r="J991" i="13" s="1"/>
  <c r="B991" i="13"/>
  <c r="A991" i="13"/>
  <c r="E990" i="13"/>
  <c r="D990" i="13"/>
  <c r="C990" i="13"/>
  <c r="F990" i="13" s="1"/>
  <c r="G990" i="13" s="1"/>
  <c r="B990" i="13"/>
  <c r="A990" i="13"/>
  <c r="F989" i="13"/>
  <c r="G989" i="13" s="1"/>
  <c r="H989" i="13" s="1"/>
  <c r="E989" i="13"/>
  <c r="D989" i="13"/>
  <c r="C989" i="13"/>
  <c r="B989" i="13"/>
  <c r="A989" i="13"/>
  <c r="E988" i="13"/>
  <c r="D988" i="13"/>
  <c r="C988" i="13"/>
  <c r="F988" i="13" s="1"/>
  <c r="G988" i="13" s="1"/>
  <c r="I988" i="13" s="1"/>
  <c r="B988" i="13"/>
  <c r="A988" i="13"/>
  <c r="E987" i="13"/>
  <c r="D987" i="13"/>
  <c r="C987" i="13"/>
  <c r="F987" i="13" s="1"/>
  <c r="G987" i="13" s="1"/>
  <c r="B987" i="13"/>
  <c r="A987" i="13"/>
  <c r="G986" i="13"/>
  <c r="E986" i="13"/>
  <c r="D986" i="13"/>
  <c r="C986" i="13"/>
  <c r="F986" i="13" s="1"/>
  <c r="B986" i="13"/>
  <c r="A986" i="13"/>
  <c r="E985" i="13"/>
  <c r="D985" i="13"/>
  <c r="C985" i="13"/>
  <c r="F985" i="13" s="1"/>
  <c r="G985" i="13" s="1"/>
  <c r="B985" i="13"/>
  <c r="A985" i="13"/>
  <c r="E984" i="13"/>
  <c r="D984" i="13"/>
  <c r="C984" i="13"/>
  <c r="F984" i="13" s="1"/>
  <c r="G984" i="13" s="1"/>
  <c r="B984" i="13"/>
  <c r="A984" i="13"/>
  <c r="E983" i="13"/>
  <c r="D983" i="13"/>
  <c r="C983" i="13"/>
  <c r="F983" i="13" s="1"/>
  <c r="G983" i="13" s="1"/>
  <c r="J983" i="13" s="1"/>
  <c r="B983" i="13"/>
  <c r="A983" i="13"/>
  <c r="E982" i="13"/>
  <c r="D982" i="13"/>
  <c r="C982" i="13"/>
  <c r="F982" i="13" s="1"/>
  <c r="G982" i="13" s="1"/>
  <c r="B982" i="13"/>
  <c r="A982" i="13"/>
  <c r="E981" i="13"/>
  <c r="D981" i="13"/>
  <c r="C981" i="13"/>
  <c r="F981" i="13" s="1"/>
  <c r="G981" i="13" s="1"/>
  <c r="H981" i="13" s="1"/>
  <c r="B981" i="13"/>
  <c r="A981" i="13"/>
  <c r="I980" i="13"/>
  <c r="E980" i="13"/>
  <c r="D980" i="13"/>
  <c r="C980" i="13"/>
  <c r="F980" i="13" s="1"/>
  <c r="G980" i="13" s="1"/>
  <c r="H980" i="13" s="1"/>
  <c r="B980" i="13"/>
  <c r="A980" i="13"/>
  <c r="E979" i="13"/>
  <c r="D979" i="13"/>
  <c r="C979" i="13"/>
  <c r="F979" i="13" s="1"/>
  <c r="G979" i="13" s="1"/>
  <c r="B979" i="13"/>
  <c r="A979" i="13"/>
  <c r="E978" i="13"/>
  <c r="D978" i="13"/>
  <c r="C978" i="13"/>
  <c r="F978" i="13" s="1"/>
  <c r="G978" i="13" s="1"/>
  <c r="B978" i="13"/>
  <c r="A978" i="13"/>
  <c r="E977" i="13"/>
  <c r="D977" i="13"/>
  <c r="C977" i="13"/>
  <c r="F977" i="13" s="1"/>
  <c r="G977" i="13" s="1"/>
  <c r="B977" i="13"/>
  <c r="A977" i="13"/>
  <c r="E976" i="13"/>
  <c r="D976" i="13"/>
  <c r="C976" i="13"/>
  <c r="F976" i="13" s="1"/>
  <c r="G976" i="13" s="1"/>
  <c r="I976" i="13" s="1"/>
  <c r="B976" i="13"/>
  <c r="A976" i="13"/>
  <c r="E975" i="13"/>
  <c r="D975" i="13"/>
  <c r="C975" i="13"/>
  <c r="F975" i="13" s="1"/>
  <c r="G975" i="13" s="1"/>
  <c r="B975" i="13"/>
  <c r="A975" i="13"/>
  <c r="E974" i="13"/>
  <c r="D974" i="13"/>
  <c r="C974" i="13"/>
  <c r="F974" i="13" s="1"/>
  <c r="G974" i="13" s="1"/>
  <c r="B974" i="13"/>
  <c r="A974" i="13"/>
  <c r="E973" i="13"/>
  <c r="D973" i="13"/>
  <c r="C973" i="13"/>
  <c r="F973" i="13" s="1"/>
  <c r="G973" i="13" s="1"/>
  <c r="I973" i="13" s="1"/>
  <c r="B973" i="13"/>
  <c r="A973" i="13"/>
  <c r="E972" i="13"/>
  <c r="D972" i="13"/>
  <c r="C972" i="13"/>
  <c r="F972" i="13" s="1"/>
  <c r="G972" i="13" s="1"/>
  <c r="H972" i="13" s="1"/>
  <c r="B972" i="13"/>
  <c r="A972" i="13"/>
  <c r="E971" i="13"/>
  <c r="D971" i="13"/>
  <c r="C971" i="13"/>
  <c r="F971" i="13" s="1"/>
  <c r="G971" i="13" s="1"/>
  <c r="B971" i="13"/>
  <c r="A971" i="13"/>
  <c r="G970" i="13"/>
  <c r="J970" i="13" s="1"/>
  <c r="E970" i="13"/>
  <c r="D970" i="13"/>
  <c r="C970" i="13"/>
  <c r="F970" i="13" s="1"/>
  <c r="B970" i="13"/>
  <c r="A970" i="13"/>
  <c r="E969" i="13"/>
  <c r="D969" i="13"/>
  <c r="C969" i="13"/>
  <c r="F969" i="13" s="1"/>
  <c r="G969" i="13" s="1"/>
  <c r="B969" i="13"/>
  <c r="A969" i="13"/>
  <c r="E968" i="13"/>
  <c r="D968" i="13"/>
  <c r="C968" i="13"/>
  <c r="F968" i="13" s="1"/>
  <c r="G968" i="13" s="1"/>
  <c r="B968" i="13"/>
  <c r="A968" i="13"/>
  <c r="J967" i="13"/>
  <c r="E967" i="13"/>
  <c r="D967" i="13"/>
  <c r="C967" i="13"/>
  <c r="F967" i="13" s="1"/>
  <c r="G967" i="13" s="1"/>
  <c r="I967" i="13" s="1"/>
  <c r="B967" i="13"/>
  <c r="A967" i="13"/>
  <c r="E966" i="13"/>
  <c r="D966" i="13"/>
  <c r="C966" i="13"/>
  <c r="F966" i="13" s="1"/>
  <c r="G966" i="13" s="1"/>
  <c r="B966" i="13"/>
  <c r="A966" i="13"/>
  <c r="J965" i="13"/>
  <c r="H965" i="13"/>
  <c r="E965" i="13"/>
  <c r="D965" i="13"/>
  <c r="C965" i="13"/>
  <c r="F965" i="13" s="1"/>
  <c r="G965" i="13" s="1"/>
  <c r="I965" i="13" s="1"/>
  <c r="B965" i="13"/>
  <c r="A965" i="13"/>
  <c r="J964" i="13"/>
  <c r="K964" i="13" s="1"/>
  <c r="E964" i="13"/>
  <c r="D964" i="13"/>
  <c r="C964" i="13"/>
  <c r="F964" i="13" s="1"/>
  <c r="G964" i="13" s="1"/>
  <c r="H964" i="13" s="1"/>
  <c r="B964" i="13"/>
  <c r="A964" i="13"/>
  <c r="E963" i="13"/>
  <c r="D963" i="13"/>
  <c r="C963" i="13"/>
  <c r="F963" i="13" s="1"/>
  <c r="G963" i="13" s="1"/>
  <c r="B963" i="13"/>
  <c r="A963" i="13"/>
  <c r="E962" i="13"/>
  <c r="D962" i="13"/>
  <c r="C962" i="13"/>
  <c r="F962" i="13" s="1"/>
  <c r="G962" i="13" s="1"/>
  <c r="B962" i="13"/>
  <c r="A962" i="13"/>
  <c r="E961" i="13"/>
  <c r="D961" i="13"/>
  <c r="C961" i="13"/>
  <c r="F961" i="13" s="1"/>
  <c r="G961" i="13" s="1"/>
  <c r="B961" i="13"/>
  <c r="A961" i="13"/>
  <c r="E960" i="13"/>
  <c r="D960" i="13"/>
  <c r="C960" i="13"/>
  <c r="F960" i="13" s="1"/>
  <c r="G960" i="13" s="1"/>
  <c r="B960" i="13"/>
  <c r="A960" i="13"/>
  <c r="E959" i="13"/>
  <c r="D959" i="13"/>
  <c r="C959" i="13"/>
  <c r="F959" i="13" s="1"/>
  <c r="G959" i="13" s="1"/>
  <c r="B959" i="13"/>
  <c r="A959" i="13"/>
  <c r="F958" i="13"/>
  <c r="G958" i="13" s="1"/>
  <c r="E958" i="13"/>
  <c r="D958" i="13"/>
  <c r="C958" i="13"/>
  <c r="B958" i="13"/>
  <c r="A958" i="13"/>
  <c r="E957" i="13"/>
  <c r="D957" i="13"/>
  <c r="C957" i="13"/>
  <c r="F957" i="13" s="1"/>
  <c r="G957" i="13" s="1"/>
  <c r="H957" i="13" s="1"/>
  <c r="B957" i="13"/>
  <c r="A957" i="13"/>
  <c r="E956" i="13"/>
  <c r="D956" i="13"/>
  <c r="C956" i="13"/>
  <c r="F956" i="13" s="1"/>
  <c r="G956" i="13" s="1"/>
  <c r="I956" i="13" s="1"/>
  <c r="B956" i="13"/>
  <c r="A956" i="13"/>
  <c r="F955" i="13"/>
  <c r="G955" i="13" s="1"/>
  <c r="J955" i="13" s="1"/>
  <c r="E955" i="13"/>
  <c r="D955" i="13"/>
  <c r="C955" i="13"/>
  <c r="B955" i="13"/>
  <c r="A955" i="13"/>
  <c r="E954" i="13"/>
  <c r="D954" i="13"/>
  <c r="C954" i="13"/>
  <c r="F954" i="13" s="1"/>
  <c r="G954" i="13" s="1"/>
  <c r="B954" i="13"/>
  <c r="A954" i="13"/>
  <c r="J953" i="13"/>
  <c r="E953" i="13"/>
  <c r="D953" i="13"/>
  <c r="C953" i="13"/>
  <c r="F953" i="13" s="1"/>
  <c r="G953" i="13" s="1"/>
  <c r="I953" i="13" s="1"/>
  <c r="B953" i="13"/>
  <c r="A953" i="13"/>
  <c r="E952" i="13"/>
  <c r="D952" i="13"/>
  <c r="C952" i="13"/>
  <c r="F952" i="13" s="1"/>
  <c r="G952" i="13" s="1"/>
  <c r="I952" i="13" s="1"/>
  <c r="B952" i="13"/>
  <c r="A952" i="13"/>
  <c r="E951" i="13"/>
  <c r="D951" i="13"/>
  <c r="C951" i="13"/>
  <c r="F951" i="13" s="1"/>
  <c r="G951" i="13" s="1"/>
  <c r="B951" i="13"/>
  <c r="A951" i="13"/>
  <c r="E950" i="13"/>
  <c r="D950" i="13"/>
  <c r="C950" i="13"/>
  <c r="F950" i="13" s="1"/>
  <c r="G950" i="13" s="1"/>
  <c r="B950" i="13"/>
  <c r="A950" i="13"/>
  <c r="F949" i="13"/>
  <c r="G949" i="13" s="1"/>
  <c r="E949" i="13"/>
  <c r="D949" i="13"/>
  <c r="C949" i="13"/>
  <c r="B949" i="13"/>
  <c r="A949" i="13"/>
  <c r="E948" i="13"/>
  <c r="D948" i="13"/>
  <c r="C948" i="13"/>
  <c r="F948" i="13" s="1"/>
  <c r="G948" i="13" s="1"/>
  <c r="H948" i="13" s="1"/>
  <c r="B948" i="13"/>
  <c r="A948" i="13"/>
  <c r="F947" i="13"/>
  <c r="G947" i="13" s="1"/>
  <c r="I947" i="13" s="1"/>
  <c r="E947" i="13"/>
  <c r="D947" i="13"/>
  <c r="C947" i="13"/>
  <c r="B947" i="13"/>
  <c r="A947" i="13"/>
  <c r="E946" i="13"/>
  <c r="D946" i="13"/>
  <c r="C946" i="13"/>
  <c r="F946" i="13" s="1"/>
  <c r="G946" i="13" s="1"/>
  <c r="H946" i="13" s="1"/>
  <c r="B946" i="13"/>
  <c r="A946" i="13"/>
  <c r="E945" i="13"/>
  <c r="D945" i="13"/>
  <c r="C945" i="13"/>
  <c r="F945" i="13" s="1"/>
  <c r="G945" i="13" s="1"/>
  <c r="B945" i="13"/>
  <c r="A945" i="13"/>
  <c r="E944" i="13"/>
  <c r="D944" i="13"/>
  <c r="C944" i="13"/>
  <c r="F944" i="13" s="1"/>
  <c r="G944" i="13" s="1"/>
  <c r="B944" i="13"/>
  <c r="A944" i="13"/>
  <c r="E943" i="13"/>
  <c r="D943" i="13"/>
  <c r="C943" i="13"/>
  <c r="F943" i="13" s="1"/>
  <c r="G943" i="13" s="1"/>
  <c r="J943" i="13" s="1"/>
  <c r="B943" i="13"/>
  <c r="A943" i="13"/>
  <c r="E942" i="13"/>
  <c r="D942" i="13"/>
  <c r="C942" i="13"/>
  <c r="F942" i="13" s="1"/>
  <c r="G942" i="13" s="1"/>
  <c r="I942" i="13" s="1"/>
  <c r="B942" i="13"/>
  <c r="A942" i="13"/>
  <c r="G941" i="13"/>
  <c r="J941" i="13" s="1"/>
  <c r="F941" i="13"/>
  <c r="E941" i="13"/>
  <c r="D941" i="13"/>
  <c r="C941" i="13"/>
  <c r="B941" i="13"/>
  <c r="A941" i="13"/>
  <c r="E940" i="13"/>
  <c r="D940" i="13"/>
  <c r="C940" i="13"/>
  <c r="F940" i="13" s="1"/>
  <c r="G940" i="13" s="1"/>
  <c r="B940" i="13"/>
  <c r="A940" i="13"/>
  <c r="E939" i="13"/>
  <c r="D939" i="13"/>
  <c r="C939" i="13"/>
  <c r="F939" i="13" s="1"/>
  <c r="G939" i="13" s="1"/>
  <c r="B939" i="13"/>
  <c r="A939" i="13"/>
  <c r="E938" i="13"/>
  <c r="D938" i="13"/>
  <c r="C938" i="13"/>
  <c r="F938" i="13" s="1"/>
  <c r="G938" i="13" s="1"/>
  <c r="B938" i="13"/>
  <c r="A938" i="13"/>
  <c r="J937" i="13"/>
  <c r="E937" i="13"/>
  <c r="D937" i="13"/>
  <c r="C937" i="13"/>
  <c r="F937" i="13" s="1"/>
  <c r="G937" i="13" s="1"/>
  <c r="I937" i="13" s="1"/>
  <c r="B937" i="13"/>
  <c r="A937" i="13"/>
  <c r="E936" i="13"/>
  <c r="D936" i="13"/>
  <c r="C936" i="13"/>
  <c r="F936" i="13" s="1"/>
  <c r="G936" i="13" s="1"/>
  <c r="B936" i="13"/>
  <c r="A936" i="13"/>
  <c r="E935" i="13"/>
  <c r="D935" i="13"/>
  <c r="C935" i="13"/>
  <c r="F935" i="13" s="1"/>
  <c r="G935" i="13" s="1"/>
  <c r="I935" i="13" s="1"/>
  <c r="B935" i="13"/>
  <c r="A935" i="13"/>
  <c r="E934" i="13"/>
  <c r="D934" i="13"/>
  <c r="C934" i="13"/>
  <c r="F934" i="13" s="1"/>
  <c r="G934" i="13" s="1"/>
  <c r="B934" i="13"/>
  <c r="A934" i="13"/>
  <c r="E933" i="13"/>
  <c r="D933" i="13"/>
  <c r="C933" i="13"/>
  <c r="F933" i="13" s="1"/>
  <c r="G933" i="13" s="1"/>
  <c r="B933" i="13"/>
  <c r="A933" i="13"/>
  <c r="E932" i="13"/>
  <c r="D932" i="13"/>
  <c r="C932" i="13"/>
  <c r="F932" i="13" s="1"/>
  <c r="G932" i="13" s="1"/>
  <c r="B932" i="13"/>
  <c r="A932" i="13"/>
  <c r="F931" i="13"/>
  <c r="G931" i="13" s="1"/>
  <c r="I931" i="13" s="1"/>
  <c r="E931" i="13"/>
  <c r="D931" i="13"/>
  <c r="C931" i="13"/>
  <c r="B931" i="13"/>
  <c r="A931" i="13"/>
  <c r="E930" i="13"/>
  <c r="D930" i="13"/>
  <c r="C930" i="13"/>
  <c r="F930" i="13" s="1"/>
  <c r="G930" i="13" s="1"/>
  <c r="B930" i="13"/>
  <c r="A930" i="13"/>
  <c r="E929" i="13"/>
  <c r="D929" i="13"/>
  <c r="C929" i="13"/>
  <c r="F929" i="13" s="1"/>
  <c r="G929" i="13" s="1"/>
  <c r="J929" i="13" s="1"/>
  <c r="B929" i="13"/>
  <c r="A929" i="13"/>
  <c r="F928" i="13"/>
  <c r="G928" i="13" s="1"/>
  <c r="H928" i="13" s="1"/>
  <c r="E928" i="13"/>
  <c r="D928" i="13"/>
  <c r="C928" i="13"/>
  <c r="B928" i="13"/>
  <c r="A928" i="13"/>
  <c r="E927" i="13"/>
  <c r="D927" i="13"/>
  <c r="C927" i="13"/>
  <c r="F927" i="13" s="1"/>
  <c r="G927" i="13" s="1"/>
  <c r="B927" i="13"/>
  <c r="A927" i="13"/>
  <c r="E926" i="13"/>
  <c r="D926" i="13"/>
  <c r="C926" i="13"/>
  <c r="F926" i="13" s="1"/>
  <c r="G926" i="13" s="1"/>
  <c r="I926" i="13" s="1"/>
  <c r="B926" i="13"/>
  <c r="A926" i="13"/>
  <c r="J925" i="13"/>
  <c r="E925" i="13"/>
  <c r="D925" i="13"/>
  <c r="C925" i="13"/>
  <c r="F925" i="13" s="1"/>
  <c r="G925" i="13" s="1"/>
  <c r="B925" i="13"/>
  <c r="A925" i="13"/>
  <c r="E924" i="13"/>
  <c r="D924" i="13"/>
  <c r="C924" i="13"/>
  <c r="F924" i="13" s="1"/>
  <c r="G924" i="13" s="1"/>
  <c r="B924" i="13"/>
  <c r="A924" i="13"/>
  <c r="E923" i="13"/>
  <c r="D923" i="13"/>
  <c r="C923" i="13"/>
  <c r="F923" i="13" s="1"/>
  <c r="G923" i="13" s="1"/>
  <c r="J923" i="13" s="1"/>
  <c r="B923" i="13"/>
  <c r="A923" i="13"/>
  <c r="E922" i="13"/>
  <c r="D922" i="13"/>
  <c r="C922" i="13"/>
  <c r="F922" i="13" s="1"/>
  <c r="G922" i="13" s="1"/>
  <c r="B922" i="13"/>
  <c r="A922" i="13"/>
  <c r="E921" i="13"/>
  <c r="D921" i="13"/>
  <c r="C921" i="13"/>
  <c r="F921" i="13" s="1"/>
  <c r="G921" i="13" s="1"/>
  <c r="I921" i="13" s="1"/>
  <c r="B921" i="13"/>
  <c r="A921" i="13"/>
  <c r="E920" i="13"/>
  <c r="D920" i="13"/>
  <c r="C920" i="13"/>
  <c r="F920" i="13" s="1"/>
  <c r="G920" i="13" s="1"/>
  <c r="B920" i="13"/>
  <c r="A920" i="13"/>
  <c r="F919" i="13"/>
  <c r="G919" i="13" s="1"/>
  <c r="E919" i="13"/>
  <c r="D919" i="13"/>
  <c r="C919" i="13"/>
  <c r="B919" i="13"/>
  <c r="A919" i="13"/>
  <c r="E918" i="13"/>
  <c r="D918" i="13"/>
  <c r="C918" i="13"/>
  <c r="F918" i="13" s="1"/>
  <c r="G918" i="13" s="1"/>
  <c r="B918" i="13"/>
  <c r="A918" i="13"/>
  <c r="E917" i="13"/>
  <c r="D917" i="13"/>
  <c r="C917" i="13"/>
  <c r="F917" i="13" s="1"/>
  <c r="G917" i="13" s="1"/>
  <c r="B917" i="13"/>
  <c r="A917" i="13"/>
  <c r="E916" i="13"/>
  <c r="D916" i="13"/>
  <c r="C916" i="13"/>
  <c r="F916" i="13" s="1"/>
  <c r="G916" i="13" s="1"/>
  <c r="H916" i="13" s="1"/>
  <c r="B916" i="13"/>
  <c r="A916" i="13"/>
  <c r="E915" i="13"/>
  <c r="D915" i="13"/>
  <c r="C915" i="13"/>
  <c r="F915" i="13" s="1"/>
  <c r="G915" i="13" s="1"/>
  <c r="J915" i="13" s="1"/>
  <c r="B915" i="13"/>
  <c r="A915" i="13"/>
  <c r="E914" i="13"/>
  <c r="D914" i="13"/>
  <c r="C914" i="13"/>
  <c r="F914" i="13" s="1"/>
  <c r="G914" i="13" s="1"/>
  <c r="B914" i="13"/>
  <c r="A914" i="13"/>
  <c r="E913" i="13"/>
  <c r="D913" i="13"/>
  <c r="C913" i="13"/>
  <c r="F913" i="13" s="1"/>
  <c r="G913" i="13" s="1"/>
  <c r="B913" i="13"/>
  <c r="A913" i="13"/>
  <c r="E912" i="13"/>
  <c r="D912" i="13"/>
  <c r="C912" i="13"/>
  <c r="F912" i="13" s="1"/>
  <c r="G912" i="13" s="1"/>
  <c r="H912" i="13" s="1"/>
  <c r="B912" i="13"/>
  <c r="A912" i="13"/>
  <c r="E911" i="13"/>
  <c r="D911" i="13"/>
  <c r="C911" i="13"/>
  <c r="F911" i="13" s="1"/>
  <c r="G911" i="13" s="1"/>
  <c r="J911" i="13" s="1"/>
  <c r="B911" i="13"/>
  <c r="A911" i="13"/>
  <c r="E910" i="13"/>
  <c r="D910" i="13"/>
  <c r="C910" i="13"/>
  <c r="F910" i="13" s="1"/>
  <c r="G910" i="13" s="1"/>
  <c r="I910" i="13" s="1"/>
  <c r="B910" i="13"/>
  <c r="A910" i="13"/>
  <c r="G909" i="13"/>
  <c r="E909" i="13"/>
  <c r="D909" i="13"/>
  <c r="C909" i="13"/>
  <c r="F909" i="13" s="1"/>
  <c r="B909" i="13"/>
  <c r="A909" i="13"/>
  <c r="E908" i="13"/>
  <c r="D908" i="13"/>
  <c r="C908" i="13"/>
  <c r="F908" i="13" s="1"/>
  <c r="G908" i="13" s="1"/>
  <c r="B908" i="13"/>
  <c r="A908" i="13"/>
  <c r="E907" i="13"/>
  <c r="D907" i="13"/>
  <c r="C907" i="13"/>
  <c r="F907" i="13" s="1"/>
  <c r="G907" i="13" s="1"/>
  <c r="J907" i="13" s="1"/>
  <c r="B907" i="13"/>
  <c r="A907" i="13"/>
  <c r="E906" i="13"/>
  <c r="D906" i="13"/>
  <c r="C906" i="13"/>
  <c r="F906" i="13" s="1"/>
  <c r="G906" i="13" s="1"/>
  <c r="B906" i="13"/>
  <c r="A906" i="13"/>
  <c r="E905" i="13"/>
  <c r="D905" i="13"/>
  <c r="C905" i="13"/>
  <c r="F905" i="13" s="1"/>
  <c r="G905" i="13" s="1"/>
  <c r="B905" i="13"/>
  <c r="A905" i="13"/>
  <c r="E904" i="13"/>
  <c r="D904" i="13"/>
  <c r="C904" i="13"/>
  <c r="F904" i="13" s="1"/>
  <c r="G904" i="13" s="1"/>
  <c r="I904" i="13" s="1"/>
  <c r="B904" i="13"/>
  <c r="A904" i="13"/>
  <c r="E903" i="13"/>
  <c r="D903" i="13"/>
  <c r="C903" i="13"/>
  <c r="F903" i="13" s="1"/>
  <c r="G903" i="13" s="1"/>
  <c r="B903" i="13"/>
  <c r="A903" i="13"/>
  <c r="E902" i="13"/>
  <c r="D902" i="13"/>
  <c r="C902" i="13"/>
  <c r="F902" i="13" s="1"/>
  <c r="G902" i="13" s="1"/>
  <c r="B902" i="13"/>
  <c r="A902" i="13"/>
  <c r="E901" i="13"/>
  <c r="D901" i="13"/>
  <c r="C901" i="13"/>
  <c r="F901" i="13" s="1"/>
  <c r="G901" i="13" s="1"/>
  <c r="B901" i="13"/>
  <c r="A901" i="13"/>
  <c r="J900" i="13"/>
  <c r="E900" i="13"/>
  <c r="D900" i="13"/>
  <c r="C900" i="13"/>
  <c r="F900" i="13" s="1"/>
  <c r="G900" i="13" s="1"/>
  <c r="B900" i="13"/>
  <c r="A900" i="13"/>
  <c r="E899" i="13"/>
  <c r="D899" i="13"/>
  <c r="C899" i="13"/>
  <c r="F899" i="13" s="1"/>
  <c r="G899" i="13" s="1"/>
  <c r="I899" i="13" s="1"/>
  <c r="B899" i="13"/>
  <c r="A899" i="13"/>
  <c r="E898" i="13"/>
  <c r="D898" i="13"/>
  <c r="C898" i="13"/>
  <c r="F898" i="13" s="1"/>
  <c r="G898" i="13" s="1"/>
  <c r="H898" i="13" s="1"/>
  <c r="B898" i="13"/>
  <c r="A898" i="13"/>
  <c r="E897" i="13"/>
  <c r="D897" i="13"/>
  <c r="C897" i="13"/>
  <c r="F897" i="13" s="1"/>
  <c r="G897" i="13" s="1"/>
  <c r="B897" i="13"/>
  <c r="A897" i="13"/>
  <c r="F896" i="13"/>
  <c r="G896" i="13" s="1"/>
  <c r="E896" i="13"/>
  <c r="D896" i="13"/>
  <c r="C896" i="13"/>
  <c r="B896" i="13"/>
  <c r="A896" i="13"/>
  <c r="E895" i="13"/>
  <c r="D895" i="13"/>
  <c r="C895" i="13"/>
  <c r="F895" i="13" s="1"/>
  <c r="G895" i="13" s="1"/>
  <c r="J895" i="13" s="1"/>
  <c r="B895" i="13"/>
  <c r="A895" i="13"/>
  <c r="E894" i="13"/>
  <c r="D894" i="13"/>
  <c r="C894" i="13"/>
  <c r="F894" i="13" s="1"/>
  <c r="G894" i="13" s="1"/>
  <c r="B894" i="13"/>
  <c r="A894" i="13"/>
  <c r="F893" i="13"/>
  <c r="G893" i="13" s="1"/>
  <c r="J893" i="13" s="1"/>
  <c r="E893" i="13"/>
  <c r="D893" i="13"/>
  <c r="C893" i="13"/>
  <c r="B893" i="13"/>
  <c r="A893" i="13"/>
  <c r="E892" i="13"/>
  <c r="D892" i="13"/>
  <c r="C892" i="13"/>
  <c r="F892" i="13" s="1"/>
  <c r="G892" i="13" s="1"/>
  <c r="J892" i="13" s="1"/>
  <c r="B892" i="13"/>
  <c r="A892" i="13"/>
  <c r="E891" i="13"/>
  <c r="D891" i="13"/>
  <c r="C891" i="13"/>
  <c r="F891" i="13" s="1"/>
  <c r="G891" i="13" s="1"/>
  <c r="B891" i="13"/>
  <c r="A891" i="13"/>
  <c r="E890" i="13"/>
  <c r="D890" i="13"/>
  <c r="C890" i="13"/>
  <c r="F890" i="13" s="1"/>
  <c r="G890" i="13" s="1"/>
  <c r="I890" i="13" s="1"/>
  <c r="B890" i="13"/>
  <c r="A890" i="13"/>
  <c r="E889" i="13"/>
  <c r="D889" i="13"/>
  <c r="C889" i="13"/>
  <c r="F889" i="13" s="1"/>
  <c r="G889" i="13" s="1"/>
  <c r="I889" i="13" s="1"/>
  <c r="B889" i="13"/>
  <c r="A889" i="13"/>
  <c r="E888" i="13"/>
  <c r="D888" i="13"/>
  <c r="C888" i="13"/>
  <c r="F888" i="13" s="1"/>
  <c r="G888" i="13" s="1"/>
  <c r="B888" i="13"/>
  <c r="A888" i="13"/>
  <c r="E887" i="13"/>
  <c r="D887" i="13"/>
  <c r="C887" i="13"/>
  <c r="F887" i="13" s="1"/>
  <c r="G887" i="13" s="1"/>
  <c r="B887" i="13"/>
  <c r="A887" i="13"/>
  <c r="E886" i="13"/>
  <c r="D886" i="13"/>
  <c r="C886" i="13"/>
  <c r="F886" i="13" s="1"/>
  <c r="G886" i="13" s="1"/>
  <c r="B886" i="13"/>
  <c r="A886" i="13"/>
  <c r="E885" i="13"/>
  <c r="D885" i="13"/>
  <c r="C885" i="13"/>
  <c r="F885" i="13" s="1"/>
  <c r="G885" i="13" s="1"/>
  <c r="B885" i="13"/>
  <c r="A885" i="13"/>
  <c r="E884" i="13"/>
  <c r="D884" i="13"/>
  <c r="C884" i="13"/>
  <c r="F884" i="13" s="1"/>
  <c r="G884" i="13" s="1"/>
  <c r="B884" i="13"/>
  <c r="A884" i="13"/>
  <c r="E883" i="13"/>
  <c r="D883" i="13"/>
  <c r="C883" i="13"/>
  <c r="F883" i="13" s="1"/>
  <c r="G883" i="13" s="1"/>
  <c r="I883" i="13" s="1"/>
  <c r="B883" i="13"/>
  <c r="A883" i="13"/>
  <c r="H882" i="13"/>
  <c r="E882" i="13"/>
  <c r="D882" i="13"/>
  <c r="C882" i="13"/>
  <c r="F882" i="13" s="1"/>
  <c r="G882" i="13" s="1"/>
  <c r="B882" i="13"/>
  <c r="A882" i="13"/>
  <c r="E881" i="13"/>
  <c r="D881" i="13"/>
  <c r="C881" i="13"/>
  <c r="F881" i="13" s="1"/>
  <c r="G881" i="13" s="1"/>
  <c r="J881" i="13" s="1"/>
  <c r="B881" i="13"/>
  <c r="A881" i="13"/>
  <c r="H880" i="13"/>
  <c r="E880" i="13"/>
  <c r="D880" i="13"/>
  <c r="C880" i="13"/>
  <c r="F880" i="13" s="1"/>
  <c r="G880" i="13" s="1"/>
  <c r="B880" i="13"/>
  <c r="A880" i="13"/>
  <c r="E879" i="13"/>
  <c r="D879" i="13"/>
  <c r="C879" i="13"/>
  <c r="F879" i="13" s="1"/>
  <c r="G879" i="13" s="1"/>
  <c r="I879" i="13" s="1"/>
  <c r="B879" i="13"/>
  <c r="A879" i="13"/>
  <c r="E878" i="13"/>
  <c r="D878" i="13"/>
  <c r="C878" i="13"/>
  <c r="F878" i="13" s="1"/>
  <c r="G878" i="13" s="1"/>
  <c r="B878" i="13"/>
  <c r="A878" i="13"/>
  <c r="E877" i="13"/>
  <c r="D877" i="13"/>
  <c r="C877" i="13"/>
  <c r="F877" i="13" s="1"/>
  <c r="G877" i="13" s="1"/>
  <c r="J877" i="13" s="1"/>
  <c r="B877" i="13"/>
  <c r="A877" i="13"/>
  <c r="E876" i="13"/>
  <c r="D876" i="13"/>
  <c r="C876" i="13"/>
  <c r="F876" i="13" s="1"/>
  <c r="G876" i="13" s="1"/>
  <c r="J876" i="13" s="1"/>
  <c r="B876" i="13"/>
  <c r="A876" i="13"/>
  <c r="E875" i="13"/>
  <c r="D875" i="13"/>
  <c r="C875" i="13"/>
  <c r="F875" i="13" s="1"/>
  <c r="G875" i="13" s="1"/>
  <c r="B875" i="13"/>
  <c r="A875" i="13"/>
  <c r="E874" i="13"/>
  <c r="D874" i="13"/>
  <c r="C874" i="13"/>
  <c r="F874" i="13" s="1"/>
  <c r="G874" i="13" s="1"/>
  <c r="H874" i="13" s="1"/>
  <c r="B874" i="13"/>
  <c r="A874" i="13"/>
  <c r="G873" i="13"/>
  <c r="E873" i="13"/>
  <c r="D873" i="13"/>
  <c r="C873" i="13"/>
  <c r="F873" i="13" s="1"/>
  <c r="B873" i="13"/>
  <c r="A873" i="13"/>
  <c r="E872" i="13"/>
  <c r="D872" i="13"/>
  <c r="C872" i="13"/>
  <c r="F872" i="13" s="1"/>
  <c r="G872" i="13" s="1"/>
  <c r="I872" i="13" s="1"/>
  <c r="B872" i="13"/>
  <c r="A872" i="13"/>
  <c r="H871" i="13"/>
  <c r="E871" i="13"/>
  <c r="D871" i="13"/>
  <c r="C871" i="13"/>
  <c r="F871" i="13" s="1"/>
  <c r="G871" i="13" s="1"/>
  <c r="J871" i="13" s="1"/>
  <c r="B871" i="13"/>
  <c r="A871" i="13"/>
  <c r="E870" i="13"/>
  <c r="D870" i="13"/>
  <c r="C870" i="13"/>
  <c r="F870" i="13" s="1"/>
  <c r="G870" i="13" s="1"/>
  <c r="I870" i="13" s="1"/>
  <c r="B870" i="13"/>
  <c r="A870" i="13"/>
  <c r="E869" i="13"/>
  <c r="D869" i="13"/>
  <c r="C869" i="13"/>
  <c r="F869" i="13" s="1"/>
  <c r="G869" i="13" s="1"/>
  <c r="B869" i="13"/>
  <c r="A869" i="13"/>
  <c r="F868" i="13"/>
  <c r="G868" i="13" s="1"/>
  <c r="E868" i="13"/>
  <c r="D868" i="13"/>
  <c r="C868" i="13"/>
  <c r="B868" i="13"/>
  <c r="A868" i="13"/>
  <c r="E867" i="13"/>
  <c r="D867" i="13"/>
  <c r="C867" i="13"/>
  <c r="F867" i="13" s="1"/>
  <c r="G867" i="13" s="1"/>
  <c r="J867" i="13" s="1"/>
  <c r="B867" i="13"/>
  <c r="A867" i="13"/>
  <c r="E866" i="13"/>
  <c r="D866" i="13"/>
  <c r="C866" i="13"/>
  <c r="F866" i="13" s="1"/>
  <c r="G866" i="13" s="1"/>
  <c r="H866" i="13" s="1"/>
  <c r="B866" i="13"/>
  <c r="A866" i="13"/>
  <c r="E865" i="13"/>
  <c r="D865" i="13"/>
  <c r="C865" i="13"/>
  <c r="F865" i="13" s="1"/>
  <c r="G865" i="13" s="1"/>
  <c r="J865" i="13" s="1"/>
  <c r="B865" i="13"/>
  <c r="A865" i="13"/>
  <c r="E864" i="13"/>
  <c r="D864" i="13"/>
  <c r="C864" i="13"/>
  <c r="F864" i="13" s="1"/>
  <c r="G864" i="13" s="1"/>
  <c r="B864" i="13"/>
  <c r="A864" i="13"/>
  <c r="E863" i="13"/>
  <c r="D863" i="13"/>
  <c r="C863" i="13"/>
  <c r="F863" i="13" s="1"/>
  <c r="G863" i="13" s="1"/>
  <c r="B863" i="13"/>
  <c r="A863" i="13"/>
  <c r="E862" i="13"/>
  <c r="D862" i="13"/>
  <c r="C862" i="13"/>
  <c r="F862" i="13" s="1"/>
  <c r="G862" i="13" s="1"/>
  <c r="B862" i="13"/>
  <c r="A862" i="13"/>
  <c r="E861" i="13"/>
  <c r="D861" i="13"/>
  <c r="C861" i="13"/>
  <c r="F861" i="13" s="1"/>
  <c r="G861" i="13" s="1"/>
  <c r="B861" i="13"/>
  <c r="A861" i="13"/>
  <c r="E860" i="13"/>
  <c r="D860" i="13"/>
  <c r="C860" i="13"/>
  <c r="F860" i="13" s="1"/>
  <c r="G860" i="13" s="1"/>
  <c r="H860" i="13" s="1"/>
  <c r="B860" i="13"/>
  <c r="A860" i="13"/>
  <c r="E859" i="13"/>
  <c r="D859" i="13"/>
  <c r="C859" i="13"/>
  <c r="F859" i="13" s="1"/>
  <c r="G859" i="13" s="1"/>
  <c r="B859" i="13"/>
  <c r="A859" i="13"/>
  <c r="G858" i="13"/>
  <c r="E858" i="13"/>
  <c r="D858" i="13"/>
  <c r="C858" i="13"/>
  <c r="F858" i="13" s="1"/>
  <c r="B858" i="13"/>
  <c r="A858" i="13"/>
  <c r="E857" i="13"/>
  <c r="D857" i="13"/>
  <c r="C857" i="13"/>
  <c r="F857" i="13" s="1"/>
  <c r="G857" i="13" s="1"/>
  <c r="B857" i="13"/>
  <c r="A857" i="13"/>
  <c r="E856" i="13"/>
  <c r="D856" i="13"/>
  <c r="C856" i="13"/>
  <c r="F856" i="13" s="1"/>
  <c r="G856" i="13" s="1"/>
  <c r="B856" i="13"/>
  <c r="A856" i="13"/>
  <c r="F855" i="13"/>
  <c r="G855" i="13" s="1"/>
  <c r="E855" i="13"/>
  <c r="D855" i="13"/>
  <c r="C855" i="13"/>
  <c r="B855" i="13"/>
  <c r="A855" i="13"/>
  <c r="F854" i="13"/>
  <c r="G854" i="13" s="1"/>
  <c r="E854" i="13"/>
  <c r="D854" i="13"/>
  <c r="C854" i="13"/>
  <c r="B854" i="13"/>
  <c r="A854" i="13"/>
  <c r="E853" i="13"/>
  <c r="D853" i="13"/>
  <c r="C853" i="13"/>
  <c r="F853" i="13" s="1"/>
  <c r="G853" i="13" s="1"/>
  <c r="J853" i="13" s="1"/>
  <c r="B853" i="13"/>
  <c r="A853" i="13"/>
  <c r="E852" i="13"/>
  <c r="D852" i="13"/>
  <c r="C852" i="13"/>
  <c r="F852" i="13" s="1"/>
  <c r="G852" i="13" s="1"/>
  <c r="B852" i="13"/>
  <c r="A852" i="13"/>
  <c r="E851" i="13"/>
  <c r="D851" i="13"/>
  <c r="C851" i="13"/>
  <c r="F851" i="13" s="1"/>
  <c r="G851" i="13" s="1"/>
  <c r="I851" i="13" s="1"/>
  <c r="B851" i="13"/>
  <c r="A851" i="13"/>
  <c r="E850" i="13"/>
  <c r="D850" i="13"/>
  <c r="C850" i="13"/>
  <c r="F850" i="13" s="1"/>
  <c r="G850" i="13" s="1"/>
  <c r="I850" i="13" s="1"/>
  <c r="B850" i="13"/>
  <c r="A850" i="13"/>
  <c r="E849" i="13"/>
  <c r="D849" i="13"/>
  <c r="C849" i="13"/>
  <c r="F849" i="13" s="1"/>
  <c r="G849" i="13" s="1"/>
  <c r="H849" i="13" s="1"/>
  <c r="B849" i="13"/>
  <c r="A849" i="13"/>
  <c r="E848" i="13"/>
  <c r="D848" i="13"/>
  <c r="C848" i="13"/>
  <c r="F848" i="13" s="1"/>
  <c r="G848" i="13" s="1"/>
  <c r="H848" i="13" s="1"/>
  <c r="B848" i="13"/>
  <c r="A848" i="13"/>
  <c r="E847" i="13"/>
  <c r="D847" i="13"/>
  <c r="C847" i="13"/>
  <c r="F847" i="13" s="1"/>
  <c r="G847" i="13" s="1"/>
  <c r="I847" i="13" s="1"/>
  <c r="B847" i="13"/>
  <c r="A847" i="13"/>
  <c r="G846" i="13"/>
  <c r="H846" i="13" s="1"/>
  <c r="E846" i="13"/>
  <c r="D846" i="13"/>
  <c r="C846" i="13"/>
  <c r="F846" i="13" s="1"/>
  <c r="B846" i="13"/>
  <c r="A846" i="13"/>
  <c r="G845" i="13"/>
  <c r="J845" i="13" s="1"/>
  <c r="E845" i="13"/>
  <c r="D845" i="13"/>
  <c r="C845" i="13"/>
  <c r="F845" i="13" s="1"/>
  <c r="B845" i="13"/>
  <c r="A845" i="13"/>
  <c r="E844" i="13"/>
  <c r="D844" i="13"/>
  <c r="C844" i="13"/>
  <c r="F844" i="13" s="1"/>
  <c r="G844" i="13" s="1"/>
  <c r="B844" i="13"/>
  <c r="A844" i="13"/>
  <c r="G843" i="13"/>
  <c r="E843" i="13"/>
  <c r="D843" i="13"/>
  <c r="C843" i="13"/>
  <c r="F843" i="13" s="1"/>
  <c r="B843" i="13"/>
  <c r="A843" i="13"/>
  <c r="E842" i="13"/>
  <c r="D842" i="13"/>
  <c r="C842" i="13"/>
  <c r="F842" i="13" s="1"/>
  <c r="G842" i="13" s="1"/>
  <c r="H842" i="13" s="1"/>
  <c r="B842" i="13"/>
  <c r="A842" i="13"/>
  <c r="E841" i="13"/>
  <c r="D841" i="13"/>
  <c r="C841" i="13"/>
  <c r="F841" i="13" s="1"/>
  <c r="G841" i="13" s="1"/>
  <c r="B841" i="13"/>
  <c r="A841" i="13"/>
  <c r="E840" i="13"/>
  <c r="D840" i="13"/>
  <c r="C840" i="13"/>
  <c r="F840" i="13" s="1"/>
  <c r="G840" i="13" s="1"/>
  <c r="B840" i="13"/>
  <c r="A840" i="13"/>
  <c r="E839" i="13"/>
  <c r="D839" i="13"/>
  <c r="C839" i="13"/>
  <c r="F839" i="13" s="1"/>
  <c r="G839" i="13" s="1"/>
  <c r="J839" i="13" s="1"/>
  <c r="B839" i="13"/>
  <c r="A839" i="13"/>
  <c r="E838" i="13"/>
  <c r="D838" i="13"/>
  <c r="C838" i="13"/>
  <c r="F838" i="13" s="1"/>
  <c r="G838" i="13" s="1"/>
  <c r="I838" i="13" s="1"/>
  <c r="B838" i="13"/>
  <c r="A838" i="13"/>
  <c r="E837" i="13"/>
  <c r="D837" i="13"/>
  <c r="C837" i="13"/>
  <c r="F837" i="13" s="1"/>
  <c r="G837" i="13" s="1"/>
  <c r="I837" i="13" s="1"/>
  <c r="B837" i="13"/>
  <c r="A837" i="13"/>
  <c r="E836" i="13"/>
  <c r="D836" i="13"/>
  <c r="C836" i="13"/>
  <c r="F836" i="13" s="1"/>
  <c r="G836" i="13" s="1"/>
  <c r="B836" i="13"/>
  <c r="A836" i="13"/>
  <c r="E835" i="13"/>
  <c r="D835" i="13"/>
  <c r="C835" i="13"/>
  <c r="F835" i="13" s="1"/>
  <c r="G835" i="13" s="1"/>
  <c r="J835" i="13" s="1"/>
  <c r="B835" i="13"/>
  <c r="A835" i="13"/>
  <c r="E834" i="13"/>
  <c r="D834" i="13"/>
  <c r="C834" i="13"/>
  <c r="F834" i="13" s="1"/>
  <c r="G834" i="13" s="1"/>
  <c r="H834" i="13" s="1"/>
  <c r="B834" i="13"/>
  <c r="A834" i="13"/>
  <c r="G833" i="13"/>
  <c r="F833" i="13"/>
  <c r="E833" i="13"/>
  <c r="D833" i="13"/>
  <c r="C833" i="13"/>
  <c r="B833" i="13"/>
  <c r="A833" i="13"/>
  <c r="E832" i="13"/>
  <c r="D832" i="13"/>
  <c r="C832" i="13"/>
  <c r="F832" i="13" s="1"/>
  <c r="G832" i="13" s="1"/>
  <c r="I832" i="13" s="1"/>
  <c r="B832" i="13"/>
  <c r="A832" i="13"/>
  <c r="E831" i="13"/>
  <c r="D831" i="13"/>
  <c r="C831" i="13"/>
  <c r="F831" i="13" s="1"/>
  <c r="G831" i="13" s="1"/>
  <c r="J831" i="13" s="1"/>
  <c r="B831" i="13"/>
  <c r="A831" i="13"/>
  <c r="E830" i="13"/>
  <c r="D830" i="13"/>
  <c r="C830" i="13"/>
  <c r="F830" i="13" s="1"/>
  <c r="G830" i="13" s="1"/>
  <c r="B830" i="13"/>
  <c r="A830" i="13"/>
  <c r="E829" i="13"/>
  <c r="D829" i="13"/>
  <c r="C829" i="13"/>
  <c r="F829" i="13" s="1"/>
  <c r="G829" i="13" s="1"/>
  <c r="B829" i="13"/>
  <c r="A829" i="13"/>
  <c r="E828" i="13"/>
  <c r="D828" i="13"/>
  <c r="C828" i="13"/>
  <c r="F828" i="13" s="1"/>
  <c r="G828" i="13" s="1"/>
  <c r="H828" i="13" s="1"/>
  <c r="B828" i="13"/>
  <c r="A828" i="13"/>
  <c r="E827" i="13"/>
  <c r="D827" i="13"/>
  <c r="C827" i="13"/>
  <c r="F827" i="13" s="1"/>
  <c r="G827" i="13" s="1"/>
  <c r="J827" i="13" s="1"/>
  <c r="B827" i="13"/>
  <c r="A827" i="13"/>
  <c r="E826" i="13"/>
  <c r="D826" i="13"/>
  <c r="C826" i="13"/>
  <c r="F826" i="13" s="1"/>
  <c r="G826" i="13" s="1"/>
  <c r="J826" i="13" s="1"/>
  <c r="B826" i="13"/>
  <c r="A826" i="13"/>
  <c r="E825" i="13"/>
  <c r="D825" i="13"/>
  <c r="C825" i="13"/>
  <c r="F825" i="13" s="1"/>
  <c r="G825" i="13" s="1"/>
  <c r="B825" i="13"/>
  <c r="A825" i="13"/>
  <c r="J824" i="13"/>
  <c r="F824" i="13"/>
  <c r="G824" i="13" s="1"/>
  <c r="H824" i="13" s="1"/>
  <c r="E824" i="13"/>
  <c r="D824" i="13"/>
  <c r="C824" i="13"/>
  <c r="B824" i="13"/>
  <c r="A824" i="13"/>
  <c r="E823" i="13"/>
  <c r="D823" i="13"/>
  <c r="C823" i="13"/>
  <c r="F823" i="13" s="1"/>
  <c r="G823" i="13" s="1"/>
  <c r="B823" i="13"/>
  <c r="A823" i="13"/>
  <c r="E822" i="13"/>
  <c r="D822" i="13"/>
  <c r="C822" i="13"/>
  <c r="F822" i="13" s="1"/>
  <c r="G822" i="13" s="1"/>
  <c r="H822" i="13" s="1"/>
  <c r="B822" i="13"/>
  <c r="A822" i="13"/>
  <c r="I821" i="13"/>
  <c r="E821" i="13"/>
  <c r="D821" i="13"/>
  <c r="C821" i="13"/>
  <c r="F821" i="13" s="1"/>
  <c r="G821" i="13" s="1"/>
  <c r="J821" i="13" s="1"/>
  <c r="B821" i="13"/>
  <c r="A821" i="13"/>
  <c r="G820" i="13"/>
  <c r="E820" i="13"/>
  <c r="D820" i="13"/>
  <c r="C820" i="13"/>
  <c r="F820" i="13" s="1"/>
  <c r="B820" i="13"/>
  <c r="A820" i="13"/>
  <c r="E819" i="13"/>
  <c r="D819" i="13"/>
  <c r="C819" i="13"/>
  <c r="F819" i="13" s="1"/>
  <c r="G819" i="13" s="1"/>
  <c r="B819" i="13"/>
  <c r="A819" i="13"/>
  <c r="E818" i="13"/>
  <c r="D818" i="13"/>
  <c r="C818" i="13"/>
  <c r="F818" i="13" s="1"/>
  <c r="G818" i="13" s="1"/>
  <c r="I818" i="13" s="1"/>
  <c r="B818" i="13"/>
  <c r="A818" i="13"/>
  <c r="E817" i="13"/>
  <c r="D817" i="13"/>
  <c r="C817" i="13"/>
  <c r="F817" i="13" s="1"/>
  <c r="G817" i="13" s="1"/>
  <c r="I817" i="13" s="1"/>
  <c r="B817" i="13"/>
  <c r="A817" i="13"/>
  <c r="E816" i="13"/>
  <c r="D816" i="13"/>
  <c r="C816" i="13"/>
  <c r="F816" i="13" s="1"/>
  <c r="G816" i="13" s="1"/>
  <c r="B816" i="13"/>
  <c r="A816" i="13"/>
  <c r="E815" i="13"/>
  <c r="D815" i="13"/>
  <c r="C815" i="13"/>
  <c r="F815" i="13" s="1"/>
  <c r="G815" i="13" s="1"/>
  <c r="B815" i="13"/>
  <c r="A815" i="13"/>
  <c r="E814" i="13"/>
  <c r="D814" i="13"/>
  <c r="C814" i="13"/>
  <c r="F814" i="13" s="1"/>
  <c r="G814" i="13" s="1"/>
  <c r="B814" i="13"/>
  <c r="A814" i="13"/>
  <c r="E813" i="13"/>
  <c r="D813" i="13"/>
  <c r="C813" i="13"/>
  <c r="F813" i="13" s="1"/>
  <c r="G813" i="13" s="1"/>
  <c r="B813" i="13"/>
  <c r="A813" i="13"/>
  <c r="E812" i="13"/>
  <c r="D812" i="13"/>
  <c r="C812" i="13"/>
  <c r="F812" i="13" s="1"/>
  <c r="G812" i="13" s="1"/>
  <c r="J812" i="13" s="1"/>
  <c r="B812" i="13"/>
  <c r="A812" i="13"/>
  <c r="E811" i="13"/>
  <c r="D811" i="13"/>
  <c r="C811" i="13"/>
  <c r="F811" i="13" s="1"/>
  <c r="G811" i="13" s="1"/>
  <c r="B811" i="13"/>
  <c r="A811" i="13"/>
  <c r="E810" i="13"/>
  <c r="D810" i="13"/>
  <c r="C810" i="13"/>
  <c r="F810" i="13" s="1"/>
  <c r="G810" i="13" s="1"/>
  <c r="H810" i="13" s="1"/>
  <c r="B810" i="13"/>
  <c r="A810" i="13"/>
  <c r="E809" i="13"/>
  <c r="D809" i="13"/>
  <c r="C809" i="13"/>
  <c r="F809" i="13" s="1"/>
  <c r="G809" i="13" s="1"/>
  <c r="B809" i="13"/>
  <c r="A809" i="13"/>
  <c r="E808" i="13"/>
  <c r="D808" i="13"/>
  <c r="C808" i="13"/>
  <c r="F808" i="13" s="1"/>
  <c r="G808" i="13" s="1"/>
  <c r="I808" i="13" s="1"/>
  <c r="B808" i="13"/>
  <c r="A808" i="13"/>
  <c r="E807" i="13"/>
  <c r="D807" i="13"/>
  <c r="C807" i="13"/>
  <c r="F807" i="13" s="1"/>
  <c r="G807" i="13" s="1"/>
  <c r="J807" i="13" s="1"/>
  <c r="B807" i="13"/>
  <c r="A807" i="13"/>
  <c r="E806" i="13"/>
  <c r="D806" i="13"/>
  <c r="C806" i="13"/>
  <c r="F806" i="13" s="1"/>
  <c r="G806" i="13" s="1"/>
  <c r="B806" i="13"/>
  <c r="A806" i="13"/>
  <c r="E805" i="13"/>
  <c r="D805" i="13"/>
  <c r="C805" i="13"/>
  <c r="F805" i="13" s="1"/>
  <c r="G805" i="13" s="1"/>
  <c r="I805" i="13" s="1"/>
  <c r="B805" i="13"/>
  <c r="A805" i="13"/>
  <c r="E804" i="13"/>
  <c r="D804" i="13"/>
  <c r="C804" i="13"/>
  <c r="F804" i="13" s="1"/>
  <c r="G804" i="13" s="1"/>
  <c r="B804" i="13"/>
  <c r="A804" i="13"/>
  <c r="E803" i="13"/>
  <c r="D803" i="13"/>
  <c r="C803" i="13"/>
  <c r="F803" i="13" s="1"/>
  <c r="G803" i="13" s="1"/>
  <c r="J803" i="13" s="1"/>
  <c r="B803" i="13"/>
  <c r="A803" i="13"/>
  <c r="E802" i="13"/>
  <c r="D802" i="13"/>
  <c r="C802" i="13"/>
  <c r="F802" i="13" s="1"/>
  <c r="G802" i="13" s="1"/>
  <c r="B802" i="13"/>
  <c r="A802" i="13"/>
  <c r="E801" i="13"/>
  <c r="D801" i="13"/>
  <c r="C801" i="13"/>
  <c r="F801" i="13" s="1"/>
  <c r="G801" i="13" s="1"/>
  <c r="J801" i="13" s="1"/>
  <c r="B801" i="13"/>
  <c r="A801" i="13"/>
  <c r="E800" i="13"/>
  <c r="D800" i="13"/>
  <c r="C800" i="13"/>
  <c r="F800" i="13" s="1"/>
  <c r="G800" i="13" s="1"/>
  <c r="B800" i="13"/>
  <c r="A800" i="13"/>
  <c r="E799" i="13"/>
  <c r="D799" i="13"/>
  <c r="C799" i="13"/>
  <c r="F799" i="13" s="1"/>
  <c r="G799" i="13" s="1"/>
  <c r="J799" i="13" s="1"/>
  <c r="B799" i="13"/>
  <c r="A799" i="13"/>
  <c r="E798" i="13"/>
  <c r="D798" i="13"/>
  <c r="C798" i="13"/>
  <c r="F798" i="13" s="1"/>
  <c r="G798" i="13" s="1"/>
  <c r="H798" i="13" s="1"/>
  <c r="B798" i="13"/>
  <c r="A798" i="13"/>
  <c r="E797" i="13"/>
  <c r="D797" i="13"/>
  <c r="C797" i="13"/>
  <c r="F797" i="13" s="1"/>
  <c r="G797" i="13" s="1"/>
  <c r="B797" i="13"/>
  <c r="A797" i="13"/>
  <c r="E796" i="13"/>
  <c r="D796" i="13"/>
  <c r="C796" i="13"/>
  <c r="F796" i="13" s="1"/>
  <c r="G796" i="13" s="1"/>
  <c r="B796" i="13"/>
  <c r="A796" i="13"/>
  <c r="E795" i="13"/>
  <c r="D795" i="13"/>
  <c r="C795" i="13"/>
  <c r="F795" i="13" s="1"/>
  <c r="G795" i="13" s="1"/>
  <c r="B795" i="13"/>
  <c r="A795" i="13"/>
  <c r="G794" i="13"/>
  <c r="E794" i="13"/>
  <c r="D794" i="13"/>
  <c r="C794" i="13"/>
  <c r="F794" i="13" s="1"/>
  <c r="B794" i="13"/>
  <c r="A794" i="13"/>
  <c r="E793" i="13"/>
  <c r="D793" i="13"/>
  <c r="C793" i="13"/>
  <c r="F793" i="13" s="1"/>
  <c r="G793" i="13" s="1"/>
  <c r="B793" i="13"/>
  <c r="A793" i="13"/>
  <c r="E792" i="13"/>
  <c r="D792" i="13"/>
  <c r="C792" i="13"/>
  <c r="F792" i="13" s="1"/>
  <c r="G792" i="13" s="1"/>
  <c r="H792" i="13" s="1"/>
  <c r="B792" i="13"/>
  <c r="A792" i="13"/>
  <c r="E791" i="13"/>
  <c r="D791" i="13"/>
  <c r="C791" i="13"/>
  <c r="F791" i="13" s="1"/>
  <c r="G791" i="13" s="1"/>
  <c r="B791" i="13"/>
  <c r="A791" i="13"/>
  <c r="E790" i="13"/>
  <c r="D790" i="13"/>
  <c r="C790" i="13"/>
  <c r="F790" i="13" s="1"/>
  <c r="G790" i="13" s="1"/>
  <c r="B790" i="13"/>
  <c r="A790" i="13"/>
  <c r="E789" i="13"/>
  <c r="D789" i="13"/>
  <c r="C789" i="13"/>
  <c r="F789" i="13" s="1"/>
  <c r="G789" i="13" s="1"/>
  <c r="J789" i="13" s="1"/>
  <c r="B789" i="13"/>
  <c r="A789" i="13"/>
  <c r="E788" i="13"/>
  <c r="D788" i="13"/>
  <c r="C788" i="13"/>
  <c r="F788" i="13" s="1"/>
  <c r="G788" i="13" s="1"/>
  <c r="B788" i="13"/>
  <c r="A788" i="13"/>
  <c r="E787" i="13"/>
  <c r="D787" i="13"/>
  <c r="C787" i="13"/>
  <c r="F787" i="13" s="1"/>
  <c r="G787" i="13" s="1"/>
  <c r="B787" i="13"/>
  <c r="A787" i="13"/>
  <c r="E786" i="13"/>
  <c r="D786" i="13"/>
  <c r="C786" i="13"/>
  <c r="F786" i="13" s="1"/>
  <c r="G786" i="13" s="1"/>
  <c r="B786" i="13"/>
  <c r="A786" i="13"/>
  <c r="E785" i="13"/>
  <c r="D785" i="13"/>
  <c r="C785" i="13"/>
  <c r="F785" i="13" s="1"/>
  <c r="G785" i="13" s="1"/>
  <c r="I785" i="13" s="1"/>
  <c r="B785" i="13"/>
  <c r="A785" i="13"/>
  <c r="E784" i="13"/>
  <c r="D784" i="13"/>
  <c r="C784" i="13"/>
  <c r="F784" i="13" s="1"/>
  <c r="G784" i="13" s="1"/>
  <c r="B784" i="13"/>
  <c r="A784" i="13"/>
  <c r="E783" i="13"/>
  <c r="D783" i="13"/>
  <c r="C783" i="13"/>
  <c r="F783" i="13" s="1"/>
  <c r="G783" i="13" s="1"/>
  <c r="B783" i="13"/>
  <c r="A783" i="13"/>
  <c r="E782" i="13"/>
  <c r="D782" i="13"/>
  <c r="C782" i="13"/>
  <c r="F782" i="13" s="1"/>
  <c r="G782" i="13" s="1"/>
  <c r="B782" i="13"/>
  <c r="A782" i="13"/>
  <c r="G781" i="13"/>
  <c r="E781" i="13"/>
  <c r="D781" i="13"/>
  <c r="C781" i="13"/>
  <c r="F781" i="13" s="1"/>
  <c r="B781" i="13"/>
  <c r="A781" i="13"/>
  <c r="E780" i="13"/>
  <c r="D780" i="13"/>
  <c r="C780" i="13"/>
  <c r="F780" i="13" s="1"/>
  <c r="G780" i="13" s="1"/>
  <c r="B780" i="13"/>
  <c r="A780" i="13"/>
  <c r="E779" i="13"/>
  <c r="D779" i="13"/>
  <c r="C779" i="13"/>
  <c r="F779" i="13" s="1"/>
  <c r="G779" i="13" s="1"/>
  <c r="B779" i="13"/>
  <c r="A779" i="13"/>
  <c r="E778" i="13"/>
  <c r="D778" i="13"/>
  <c r="C778" i="13"/>
  <c r="F778" i="13" s="1"/>
  <c r="G778" i="13" s="1"/>
  <c r="H778" i="13" s="1"/>
  <c r="B778" i="13"/>
  <c r="A778" i="13"/>
  <c r="G777" i="13"/>
  <c r="E777" i="13"/>
  <c r="D777" i="13"/>
  <c r="C777" i="13"/>
  <c r="F777" i="13" s="1"/>
  <c r="B777" i="13"/>
  <c r="A777" i="13"/>
  <c r="J776" i="13"/>
  <c r="F776" i="13"/>
  <c r="G776" i="13" s="1"/>
  <c r="E776" i="13"/>
  <c r="D776" i="13"/>
  <c r="C776" i="13"/>
  <c r="B776" i="13"/>
  <c r="A776" i="13"/>
  <c r="K775" i="13"/>
  <c r="H775" i="13"/>
  <c r="E775" i="13"/>
  <c r="D775" i="13"/>
  <c r="C775" i="13"/>
  <c r="F775" i="13" s="1"/>
  <c r="G775" i="13" s="1"/>
  <c r="J775" i="13" s="1"/>
  <c r="B775" i="13"/>
  <c r="A775" i="13"/>
  <c r="E774" i="13"/>
  <c r="D774" i="13"/>
  <c r="C774" i="13"/>
  <c r="F774" i="13" s="1"/>
  <c r="G774" i="13" s="1"/>
  <c r="I774" i="13" s="1"/>
  <c r="B774" i="13"/>
  <c r="A774" i="13"/>
  <c r="E773" i="13"/>
  <c r="D773" i="13"/>
  <c r="C773" i="13"/>
  <c r="F773" i="13" s="1"/>
  <c r="G773" i="13" s="1"/>
  <c r="B773" i="13"/>
  <c r="A773" i="13"/>
  <c r="F772" i="13"/>
  <c r="G772" i="13" s="1"/>
  <c r="E772" i="13"/>
  <c r="D772" i="13"/>
  <c r="C772" i="13"/>
  <c r="B772" i="13"/>
  <c r="A772" i="13"/>
  <c r="E771" i="13"/>
  <c r="D771" i="13"/>
  <c r="C771" i="13"/>
  <c r="F771" i="13" s="1"/>
  <c r="G771" i="13" s="1"/>
  <c r="B771" i="13"/>
  <c r="A771" i="13"/>
  <c r="E770" i="13"/>
  <c r="D770" i="13"/>
  <c r="C770" i="13"/>
  <c r="F770" i="13" s="1"/>
  <c r="G770" i="13" s="1"/>
  <c r="H770" i="13" s="1"/>
  <c r="B770" i="13"/>
  <c r="A770" i="13"/>
  <c r="G769" i="13"/>
  <c r="J769" i="13" s="1"/>
  <c r="E769" i="13"/>
  <c r="D769" i="13"/>
  <c r="C769" i="13"/>
  <c r="F769" i="13" s="1"/>
  <c r="B769" i="13"/>
  <c r="A769" i="13"/>
  <c r="G768" i="13"/>
  <c r="I768" i="13" s="1"/>
  <c r="E768" i="13"/>
  <c r="D768" i="13"/>
  <c r="C768" i="13"/>
  <c r="F768" i="13" s="1"/>
  <c r="B768" i="13"/>
  <c r="A768" i="13"/>
  <c r="E767" i="13"/>
  <c r="D767" i="13"/>
  <c r="C767" i="13"/>
  <c r="F767" i="13" s="1"/>
  <c r="G767" i="13" s="1"/>
  <c r="B767" i="13"/>
  <c r="A767" i="13"/>
  <c r="E766" i="13"/>
  <c r="D766" i="13"/>
  <c r="C766" i="13"/>
  <c r="F766" i="13" s="1"/>
  <c r="G766" i="13" s="1"/>
  <c r="B766" i="13"/>
  <c r="A766" i="13"/>
  <c r="E765" i="13"/>
  <c r="D765" i="13"/>
  <c r="C765" i="13"/>
  <c r="F765" i="13" s="1"/>
  <c r="G765" i="13" s="1"/>
  <c r="B765" i="13"/>
  <c r="A765" i="13"/>
  <c r="E764" i="13"/>
  <c r="D764" i="13"/>
  <c r="C764" i="13"/>
  <c r="F764" i="13" s="1"/>
  <c r="G764" i="13" s="1"/>
  <c r="H764" i="13" s="1"/>
  <c r="B764" i="13"/>
  <c r="A764" i="13"/>
  <c r="G763" i="13"/>
  <c r="J763" i="13" s="1"/>
  <c r="E763" i="13"/>
  <c r="D763" i="13"/>
  <c r="C763" i="13"/>
  <c r="F763" i="13" s="1"/>
  <c r="B763" i="13"/>
  <c r="A763" i="13"/>
  <c r="E762" i="13"/>
  <c r="D762" i="13"/>
  <c r="C762" i="13"/>
  <c r="F762" i="13" s="1"/>
  <c r="G762" i="13" s="1"/>
  <c r="B762" i="13"/>
  <c r="A762" i="13"/>
  <c r="E761" i="13"/>
  <c r="D761" i="13"/>
  <c r="C761" i="13"/>
  <c r="F761" i="13" s="1"/>
  <c r="G761" i="13" s="1"/>
  <c r="B761" i="13"/>
  <c r="A761" i="13"/>
  <c r="E760" i="13"/>
  <c r="D760" i="13"/>
  <c r="C760" i="13"/>
  <c r="F760" i="13" s="1"/>
  <c r="G760" i="13" s="1"/>
  <c r="B760" i="13"/>
  <c r="A760" i="13"/>
  <c r="F759" i="13"/>
  <c r="G759" i="13" s="1"/>
  <c r="I759" i="13" s="1"/>
  <c r="E759" i="13"/>
  <c r="D759" i="13"/>
  <c r="C759" i="13"/>
  <c r="B759" i="13"/>
  <c r="A759" i="13"/>
  <c r="E758" i="13"/>
  <c r="D758" i="13"/>
  <c r="C758" i="13"/>
  <c r="F758" i="13" s="1"/>
  <c r="G758" i="13" s="1"/>
  <c r="H758" i="13" s="1"/>
  <c r="B758" i="13"/>
  <c r="A758" i="13"/>
  <c r="E757" i="13"/>
  <c r="D757" i="13"/>
  <c r="C757" i="13"/>
  <c r="F757" i="13" s="1"/>
  <c r="G757" i="13" s="1"/>
  <c r="J757" i="13" s="1"/>
  <c r="B757" i="13"/>
  <c r="A757" i="13"/>
  <c r="E756" i="13"/>
  <c r="D756" i="13"/>
  <c r="C756" i="13"/>
  <c r="F756" i="13" s="1"/>
  <c r="G756" i="13" s="1"/>
  <c r="B756" i="13"/>
  <c r="A756" i="13"/>
  <c r="E755" i="13"/>
  <c r="D755" i="13"/>
  <c r="C755" i="13"/>
  <c r="F755" i="13" s="1"/>
  <c r="G755" i="13" s="1"/>
  <c r="I755" i="13" s="1"/>
  <c r="B755" i="13"/>
  <c r="A755" i="13"/>
  <c r="E754" i="13"/>
  <c r="D754" i="13"/>
  <c r="C754" i="13"/>
  <c r="F754" i="13" s="1"/>
  <c r="G754" i="13" s="1"/>
  <c r="B754" i="13"/>
  <c r="A754" i="13"/>
  <c r="E753" i="13"/>
  <c r="D753" i="13"/>
  <c r="C753" i="13"/>
  <c r="F753" i="13" s="1"/>
  <c r="G753" i="13" s="1"/>
  <c r="I753" i="13" s="1"/>
  <c r="B753" i="13"/>
  <c r="A753" i="13"/>
  <c r="E752" i="13"/>
  <c r="D752" i="13"/>
  <c r="C752" i="13"/>
  <c r="F752" i="13" s="1"/>
  <c r="G752" i="13" s="1"/>
  <c r="B752" i="13"/>
  <c r="A752" i="13"/>
  <c r="I751" i="13"/>
  <c r="E751" i="13"/>
  <c r="D751" i="13"/>
  <c r="C751" i="13"/>
  <c r="F751" i="13" s="1"/>
  <c r="G751" i="13" s="1"/>
  <c r="B751" i="13"/>
  <c r="A751" i="13"/>
  <c r="E750" i="13"/>
  <c r="D750" i="13"/>
  <c r="C750" i="13"/>
  <c r="F750" i="13" s="1"/>
  <c r="G750" i="13" s="1"/>
  <c r="B750" i="13"/>
  <c r="A750" i="13"/>
  <c r="E749" i="13"/>
  <c r="D749" i="13"/>
  <c r="C749" i="13"/>
  <c r="F749" i="13" s="1"/>
  <c r="G749" i="13" s="1"/>
  <c r="B749" i="13"/>
  <c r="A749" i="13"/>
  <c r="E748" i="13"/>
  <c r="D748" i="13"/>
  <c r="C748" i="13"/>
  <c r="F748" i="13" s="1"/>
  <c r="G748" i="13" s="1"/>
  <c r="B748" i="13"/>
  <c r="A748" i="13"/>
  <c r="E747" i="13"/>
  <c r="D747" i="13"/>
  <c r="C747" i="13"/>
  <c r="F747" i="13" s="1"/>
  <c r="G747" i="13" s="1"/>
  <c r="B747" i="13"/>
  <c r="A747" i="13"/>
  <c r="I746" i="13"/>
  <c r="E746" i="13"/>
  <c r="D746" i="13"/>
  <c r="C746" i="13"/>
  <c r="F746" i="13" s="1"/>
  <c r="G746" i="13" s="1"/>
  <c r="H746" i="13" s="1"/>
  <c r="B746" i="13"/>
  <c r="A746" i="13"/>
  <c r="E745" i="13"/>
  <c r="D745" i="13"/>
  <c r="C745" i="13"/>
  <c r="F745" i="13" s="1"/>
  <c r="G745" i="13" s="1"/>
  <c r="B745" i="13"/>
  <c r="A745" i="13"/>
  <c r="E744" i="13"/>
  <c r="D744" i="13"/>
  <c r="C744" i="13"/>
  <c r="F744" i="13" s="1"/>
  <c r="G744" i="13" s="1"/>
  <c r="B744" i="13"/>
  <c r="A744" i="13"/>
  <c r="E743" i="13"/>
  <c r="D743" i="13"/>
  <c r="C743" i="13"/>
  <c r="F743" i="13" s="1"/>
  <c r="G743" i="13" s="1"/>
  <c r="I743" i="13" s="1"/>
  <c r="B743" i="13"/>
  <c r="A743" i="13"/>
  <c r="F742" i="13"/>
  <c r="G742" i="13" s="1"/>
  <c r="E742" i="13"/>
  <c r="D742" i="13"/>
  <c r="C742" i="13"/>
  <c r="B742" i="13"/>
  <c r="A742" i="13"/>
  <c r="F741" i="13"/>
  <c r="G741" i="13" s="1"/>
  <c r="I741" i="13" s="1"/>
  <c r="E741" i="13"/>
  <c r="D741" i="13"/>
  <c r="C741" i="13"/>
  <c r="B741" i="13"/>
  <c r="A741" i="13"/>
  <c r="E740" i="13"/>
  <c r="D740" i="13"/>
  <c r="C740" i="13"/>
  <c r="F740" i="13" s="1"/>
  <c r="G740" i="13" s="1"/>
  <c r="B740" i="13"/>
  <c r="A740" i="13"/>
  <c r="E739" i="13"/>
  <c r="D739" i="13"/>
  <c r="C739" i="13"/>
  <c r="F739" i="13" s="1"/>
  <c r="G739" i="13" s="1"/>
  <c r="B739" i="13"/>
  <c r="A739" i="13"/>
  <c r="E738" i="13"/>
  <c r="D738" i="13"/>
  <c r="C738" i="13"/>
  <c r="F738" i="13" s="1"/>
  <c r="G738" i="13" s="1"/>
  <c r="H738" i="13" s="1"/>
  <c r="B738" i="13"/>
  <c r="A738" i="13"/>
  <c r="E737" i="13"/>
  <c r="D737" i="13"/>
  <c r="C737" i="13"/>
  <c r="F737" i="13" s="1"/>
  <c r="G737" i="13" s="1"/>
  <c r="B737" i="13"/>
  <c r="A737" i="13"/>
  <c r="J736" i="13"/>
  <c r="E736" i="13"/>
  <c r="D736" i="13"/>
  <c r="C736" i="13"/>
  <c r="F736" i="13" s="1"/>
  <c r="G736" i="13" s="1"/>
  <c r="B736" i="13"/>
  <c r="A736" i="13"/>
  <c r="E735" i="13"/>
  <c r="D735" i="13"/>
  <c r="C735" i="13"/>
  <c r="F735" i="13" s="1"/>
  <c r="G735" i="13" s="1"/>
  <c r="J735" i="13" s="1"/>
  <c r="B735" i="13"/>
  <c r="A735" i="13"/>
  <c r="E734" i="13"/>
  <c r="D734" i="13"/>
  <c r="C734" i="13"/>
  <c r="F734" i="13" s="1"/>
  <c r="G734" i="13" s="1"/>
  <c r="B734" i="13"/>
  <c r="A734" i="13"/>
  <c r="G733" i="13"/>
  <c r="E733" i="13"/>
  <c r="D733" i="13"/>
  <c r="C733" i="13"/>
  <c r="F733" i="13" s="1"/>
  <c r="B733" i="13"/>
  <c r="A733" i="13"/>
  <c r="E732" i="13"/>
  <c r="D732" i="13"/>
  <c r="C732" i="13"/>
  <c r="F732" i="13" s="1"/>
  <c r="G732" i="13" s="1"/>
  <c r="B732" i="13"/>
  <c r="A732" i="13"/>
  <c r="E731" i="13"/>
  <c r="D731" i="13"/>
  <c r="C731" i="13"/>
  <c r="F731" i="13" s="1"/>
  <c r="G731" i="13" s="1"/>
  <c r="B731" i="13"/>
  <c r="A731" i="13"/>
  <c r="E730" i="13"/>
  <c r="D730" i="13"/>
  <c r="C730" i="13"/>
  <c r="F730" i="13" s="1"/>
  <c r="G730" i="13" s="1"/>
  <c r="H730" i="13" s="1"/>
  <c r="B730" i="13"/>
  <c r="A730" i="13"/>
  <c r="F729" i="13"/>
  <c r="G729" i="13" s="1"/>
  <c r="E729" i="13"/>
  <c r="D729" i="13"/>
  <c r="C729" i="13"/>
  <c r="B729" i="13"/>
  <c r="A729" i="13"/>
  <c r="E728" i="13"/>
  <c r="D728" i="13"/>
  <c r="C728" i="13"/>
  <c r="F728" i="13" s="1"/>
  <c r="G728" i="13" s="1"/>
  <c r="B728" i="13"/>
  <c r="A728" i="13"/>
  <c r="E727" i="13"/>
  <c r="D727" i="13"/>
  <c r="C727" i="13"/>
  <c r="F727" i="13" s="1"/>
  <c r="G727" i="13" s="1"/>
  <c r="B727" i="13"/>
  <c r="A727" i="13"/>
  <c r="E726" i="13"/>
  <c r="D726" i="13"/>
  <c r="C726" i="13"/>
  <c r="F726" i="13" s="1"/>
  <c r="G726" i="13" s="1"/>
  <c r="J726" i="13" s="1"/>
  <c r="B726" i="13"/>
  <c r="A726" i="13"/>
  <c r="H725" i="13"/>
  <c r="E725" i="13"/>
  <c r="D725" i="13"/>
  <c r="C725" i="13"/>
  <c r="F725" i="13" s="1"/>
  <c r="G725" i="13" s="1"/>
  <c r="J725" i="13" s="1"/>
  <c r="B725" i="13"/>
  <c r="A725" i="13"/>
  <c r="E724" i="13"/>
  <c r="D724" i="13"/>
  <c r="C724" i="13"/>
  <c r="F724" i="13" s="1"/>
  <c r="G724" i="13" s="1"/>
  <c r="B724" i="13"/>
  <c r="A724" i="13"/>
  <c r="E723" i="13"/>
  <c r="D723" i="13"/>
  <c r="C723" i="13"/>
  <c r="F723" i="13" s="1"/>
  <c r="G723" i="13" s="1"/>
  <c r="J723" i="13" s="1"/>
  <c r="B723" i="13"/>
  <c r="A723" i="13"/>
  <c r="E722" i="13"/>
  <c r="D722" i="13"/>
  <c r="C722" i="13"/>
  <c r="F722" i="13" s="1"/>
  <c r="G722" i="13" s="1"/>
  <c r="B722" i="13"/>
  <c r="A722" i="13"/>
  <c r="J721" i="13"/>
  <c r="E721" i="13"/>
  <c r="D721" i="13"/>
  <c r="C721" i="13"/>
  <c r="F721" i="13" s="1"/>
  <c r="G721" i="13" s="1"/>
  <c r="I721" i="13" s="1"/>
  <c r="B721" i="13"/>
  <c r="A721" i="13"/>
  <c r="E720" i="13"/>
  <c r="D720" i="13"/>
  <c r="C720" i="13"/>
  <c r="F720" i="13" s="1"/>
  <c r="G720" i="13" s="1"/>
  <c r="B720" i="13"/>
  <c r="A720" i="13"/>
  <c r="F719" i="13"/>
  <c r="G719" i="13" s="1"/>
  <c r="H719" i="13" s="1"/>
  <c r="E719" i="13"/>
  <c r="D719" i="13"/>
  <c r="C719" i="13"/>
  <c r="B719" i="13"/>
  <c r="A719" i="13"/>
  <c r="E718" i="13"/>
  <c r="D718" i="13"/>
  <c r="C718" i="13"/>
  <c r="F718" i="13" s="1"/>
  <c r="G718" i="13" s="1"/>
  <c r="H718" i="13" s="1"/>
  <c r="B718" i="13"/>
  <c r="A718" i="13"/>
  <c r="E717" i="13"/>
  <c r="D717" i="13"/>
  <c r="C717" i="13"/>
  <c r="F717" i="13" s="1"/>
  <c r="G717" i="13" s="1"/>
  <c r="B717" i="13"/>
  <c r="A717" i="13"/>
  <c r="E716" i="13"/>
  <c r="D716" i="13"/>
  <c r="C716" i="13"/>
  <c r="F716" i="13" s="1"/>
  <c r="G716" i="13" s="1"/>
  <c r="H716" i="13" s="1"/>
  <c r="B716" i="13"/>
  <c r="A716" i="13"/>
  <c r="F715" i="13"/>
  <c r="G715" i="13" s="1"/>
  <c r="H715" i="13" s="1"/>
  <c r="E715" i="13"/>
  <c r="D715" i="13"/>
  <c r="C715" i="13"/>
  <c r="B715" i="13"/>
  <c r="A715" i="13"/>
  <c r="E714" i="13"/>
  <c r="D714" i="13"/>
  <c r="C714" i="13"/>
  <c r="F714" i="13" s="1"/>
  <c r="G714" i="13" s="1"/>
  <c r="H714" i="13" s="1"/>
  <c r="B714" i="13"/>
  <c r="A714" i="13"/>
  <c r="F713" i="13"/>
  <c r="G713" i="13" s="1"/>
  <c r="E713" i="13"/>
  <c r="D713" i="13"/>
  <c r="C713" i="13"/>
  <c r="B713" i="13"/>
  <c r="A713" i="13"/>
  <c r="E712" i="13"/>
  <c r="D712" i="13"/>
  <c r="C712" i="13"/>
  <c r="F712" i="13" s="1"/>
  <c r="G712" i="13" s="1"/>
  <c r="B712" i="13"/>
  <c r="A712" i="13"/>
  <c r="E711" i="13"/>
  <c r="D711" i="13"/>
  <c r="C711" i="13"/>
  <c r="F711" i="13" s="1"/>
  <c r="G711" i="13" s="1"/>
  <c r="B711" i="13"/>
  <c r="A711" i="13"/>
  <c r="E710" i="13"/>
  <c r="D710" i="13"/>
  <c r="C710" i="13"/>
  <c r="F710" i="13" s="1"/>
  <c r="G710" i="13" s="1"/>
  <c r="I710" i="13" s="1"/>
  <c r="B710" i="13"/>
  <c r="A710" i="13"/>
  <c r="G709" i="13"/>
  <c r="E709" i="13"/>
  <c r="D709" i="13"/>
  <c r="C709" i="13"/>
  <c r="F709" i="13" s="1"/>
  <c r="B709" i="13"/>
  <c r="A709" i="13"/>
  <c r="E708" i="13"/>
  <c r="D708" i="13"/>
  <c r="C708" i="13"/>
  <c r="F708" i="13" s="1"/>
  <c r="G708" i="13" s="1"/>
  <c r="I708" i="13" s="1"/>
  <c r="B708" i="13"/>
  <c r="A708" i="13"/>
  <c r="E707" i="13"/>
  <c r="D707" i="13"/>
  <c r="C707" i="13"/>
  <c r="F707" i="13" s="1"/>
  <c r="G707" i="13" s="1"/>
  <c r="B707" i="13"/>
  <c r="A707" i="13"/>
  <c r="E706" i="13"/>
  <c r="D706" i="13"/>
  <c r="C706" i="13"/>
  <c r="F706" i="13" s="1"/>
  <c r="G706" i="13" s="1"/>
  <c r="B706" i="13"/>
  <c r="A706" i="13"/>
  <c r="E705" i="13"/>
  <c r="D705" i="13"/>
  <c r="C705" i="13"/>
  <c r="F705" i="13" s="1"/>
  <c r="G705" i="13" s="1"/>
  <c r="J705" i="13" s="1"/>
  <c r="B705" i="13"/>
  <c r="A705" i="13"/>
  <c r="E704" i="13"/>
  <c r="D704" i="13"/>
  <c r="C704" i="13"/>
  <c r="F704" i="13" s="1"/>
  <c r="G704" i="13" s="1"/>
  <c r="B704" i="13"/>
  <c r="A704" i="13"/>
  <c r="E703" i="13"/>
  <c r="D703" i="13"/>
  <c r="C703" i="13"/>
  <c r="F703" i="13" s="1"/>
  <c r="G703" i="13" s="1"/>
  <c r="B703" i="13"/>
  <c r="A703" i="13"/>
  <c r="E702" i="13"/>
  <c r="D702" i="13"/>
  <c r="C702" i="13"/>
  <c r="F702" i="13" s="1"/>
  <c r="G702" i="13" s="1"/>
  <c r="H702" i="13" s="1"/>
  <c r="B702" i="13"/>
  <c r="A702" i="13"/>
  <c r="G701" i="13"/>
  <c r="J701" i="13" s="1"/>
  <c r="F701" i="13"/>
  <c r="E701" i="13"/>
  <c r="D701" i="13"/>
  <c r="C701" i="13"/>
  <c r="B701" i="13"/>
  <c r="A701" i="13"/>
  <c r="E700" i="13"/>
  <c r="D700" i="13"/>
  <c r="C700" i="13"/>
  <c r="F700" i="13" s="1"/>
  <c r="G700" i="13" s="1"/>
  <c r="B700" i="13"/>
  <c r="A700" i="13"/>
  <c r="E699" i="13"/>
  <c r="D699" i="13"/>
  <c r="C699" i="13"/>
  <c r="F699" i="13" s="1"/>
  <c r="G699" i="13" s="1"/>
  <c r="B699" i="13"/>
  <c r="A699" i="13"/>
  <c r="E698" i="13"/>
  <c r="D698" i="13"/>
  <c r="C698" i="13"/>
  <c r="F698" i="13" s="1"/>
  <c r="G698" i="13" s="1"/>
  <c r="B698" i="13"/>
  <c r="A698" i="13"/>
  <c r="E697" i="13"/>
  <c r="D697" i="13"/>
  <c r="C697" i="13"/>
  <c r="F697" i="13" s="1"/>
  <c r="G697" i="13" s="1"/>
  <c r="J697" i="13" s="1"/>
  <c r="B697" i="13"/>
  <c r="A697" i="13"/>
  <c r="E696" i="13"/>
  <c r="D696" i="13"/>
  <c r="C696" i="13"/>
  <c r="F696" i="13" s="1"/>
  <c r="G696" i="13" s="1"/>
  <c r="B696" i="13"/>
  <c r="A696" i="13"/>
  <c r="E695" i="13"/>
  <c r="D695" i="13"/>
  <c r="C695" i="13"/>
  <c r="F695" i="13" s="1"/>
  <c r="G695" i="13" s="1"/>
  <c r="B695" i="13"/>
  <c r="A695" i="13"/>
  <c r="E694" i="13"/>
  <c r="D694" i="13"/>
  <c r="C694" i="13"/>
  <c r="F694" i="13" s="1"/>
  <c r="G694" i="13" s="1"/>
  <c r="B694" i="13"/>
  <c r="A694" i="13"/>
  <c r="E693" i="13"/>
  <c r="D693" i="13"/>
  <c r="C693" i="13"/>
  <c r="F693" i="13" s="1"/>
  <c r="G693" i="13" s="1"/>
  <c r="B693" i="13"/>
  <c r="A693" i="13"/>
  <c r="E692" i="13"/>
  <c r="D692" i="13"/>
  <c r="C692" i="13"/>
  <c r="F692" i="13" s="1"/>
  <c r="G692" i="13" s="1"/>
  <c r="B692" i="13"/>
  <c r="A692" i="13"/>
  <c r="E691" i="13"/>
  <c r="D691" i="13"/>
  <c r="C691" i="13"/>
  <c r="F691" i="13" s="1"/>
  <c r="G691" i="13" s="1"/>
  <c r="B691" i="13"/>
  <c r="A691" i="13"/>
  <c r="E690" i="13"/>
  <c r="D690" i="13"/>
  <c r="C690" i="13"/>
  <c r="F690" i="13" s="1"/>
  <c r="G690" i="13" s="1"/>
  <c r="B690" i="13"/>
  <c r="A690" i="13"/>
  <c r="E689" i="13"/>
  <c r="D689" i="13"/>
  <c r="C689" i="13"/>
  <c r="F689" i="13" s="1"/>
  <c r="G689" i="13" s="1"/>
  <c r="B689" i="13"/>
  <c r="A689" i="13"/>
  <c r="E688" i="13"/>
  <c r="D688" i="13"/>
  <c r="C688" i="13"/>
  <c r="F688" i="13" s="1"/>
  <c r="G688" i="13" s="1"/>
  <c r="B688" i="13"/>
  <c r="A688" i="13"/>
  <c r="E687" i="13"/>
  <c r="D687" i="13"/>
  <c r="C687" i="13"/>
  <c r="F687" i="13" s="1"/>
  <c r="G687" i="13" s="1"/>
  <c r="B687" i="13"/>
  <c r="A687" i="13"/>
  <c r="E686" i="13"/>
  <c r="D686" i="13"/>
  <c r="C686" i="13"/>
  <c r="F686" i="13" s="1"/>
  <c r="G686" i="13" s="1"/>
  <c r="H686" i="13" s="1"/>
  <c r="B686" i="13"/>
  <c r="A686" i="13"/>
  <c r="F685" i="13"/>
  <c r="G685" i="13" s="1"/>
  <c r="J685" i="13" s="1"/>
  <c r="E685" i="13"/>
  <c r="D685" i="13"/>
  <c r="C685" i="13"/>
  <c r="B685" i="13"/>
  <c r="A685" i="13"/>
  <c r="E684" i="13"/>
  <c r="D684" i="13"/>
  <c r="C684" i="13"/>
  <c r="F684" i="13" s="1"/>
  <c r="G684" i="13" s="1"/>
  <c r="I684" i="13" s="1"/>
  <c r="B684" i="13"/>
  <c r="A684" i="13"/>
  <c r="E683" i="13"/>
  <c r="D683" i="13"/>
  <c r="C683" i="13"/>
  <c r="F683" i="13" s="1"/>
  <c r="G683" i="13" s="1"/>
  <c r="B683" i="13"/>
  <c r="A683" i="13"/>
  <c r="E682" i="13"/>
  <c r="D682" i="13"/>
  <c r="C682" i="13"/>
  <c r="F682" i="13" s="1"/>
  <c r="G682" i="13" s="1"/>
  <c r="B682" i="13"/>
  <c r="A682" i="13"/>
  <c r="E681" i="13"/>
  <c r="D681" i="13"/>
  <c r="C681" i="13"/>
  <c r="F681" i="13" s="1"/>
  <c r="G681" i="13" s="1"/>
  <c r="J681" i="13" s="1"/>
  <c r="B681" i="13"/>
  <c r="A681" i="13"/>
  <c r="E680" i="13"/>
  <c r="D680" i="13"/>
  <c r="C680" i="13"/>
  <c r="F680" i="13" s="1"/>
  <c r="G680" i="13" s="1"/>
  <c r="B680" i="13"/>
  <c r="A680" i="13"/>
  <c r="E679" i="13"/>
  <c r="D679" i="13"/>
  <c r="C679" i="13"/>
  <c r="F679" i="13" s="1"/>
  <c r="G679" i="13" s="1"/>
  <c r="B679" i="13"/>
  <c r="A679" i="13"/>
  <c r="F678" i="13"/>
  <c r="G678" i="13" s="1"/>
  <c r="H678" i="13" s="1"/>
  <c r="E678" i="13"/>
  <c r="D678" i="13"/>
  <c r="C678" i="13"/>
  <c r="B678" i="13"/>
  <c r="A678" i="13"/>
  <c r="F677" i="13"/>
  <c r="G677" i="13" s="1"/>
  <c r="E677" i="13"/>
  <c r="D677" i="13"/>
  <c r="C677" i="13"/>
  <c r="B677" i="13"/>
  <c r="A677" i="13"/>
  <c r="E676" i="13"/>
  <c r="D676" i="13"/>
  <c r="C676" i="13"/>
  <c r="F676" i="13" s="1"/>
  <c r="G676" i="13" s="1"/>
  <c r="B676" i="13"/>
  <c r="A676" i="13"/>
  <c r="F675" i="13"/>
  <c r="G675" i="13" s="1"/>
  <c r="E675" i="13"/>
  <c r="D675" i="13"/>
  <c r="C675" i="13"/>
  <c r="B675" i="13"/>
  <c r="A675" i="13"/>
  <c r="E674" i="13"/>
  <c r="D674" i="13"/>
  <c r="C674" i="13"/>
  <c r="F674" i="13" s="1"/>
  <c r="G674" i="13" s="1"/>
  <c r="B674" i="13"/>
  <c r="A674" i="13"/>
  <c r="H673" i="13"/>
  <c r="E673" i="13"/>
  <c r="D673" i="13"/>
  <c r="C673" i="13"/>
  <c r="F673" i="13" s="1"/>
  <c r="G673" i="13" s="1"/>
  <c r="J673" i="13" s="1"/>
  <c r="B673" i="13"/>
  <c r="A673" i="13"/>
  <c r="F672" i="13"/>
  <c r="G672" i="13" s="1"/>
  <c r="E672" i="13"/>
  <c r="D672" i="13"/>
  <c r="C672" i="13"/>
  <c r="B672" i="13"/>
  <c r="A672" i="13"/>
  <c r="E671" i="13"/>
  <c r="D671" i="13"/>
  <c r="C671" i="13"/>
  <c r="F671" i="13" s="1"/>
  <c r="G671" i="13" s="1"/>
  <c r="B671" i="13"/>
  <c r="A671" i="13"/>
  <c r="E670" i="13"/>
  <c r="D670" i="13"/>
  <c r="C670" i="13"/>
  <c r="F670" i="13" s="1"/>
  <c r="G670" i="13" s="1"/>
  <c r="B670" i="13"/>
  <c r="A670" i="13"/>
  <c r="E669" i="13"/>
  <c r="D669" i="13"/>
  <c r="C669" i="13"/>
  <c r="F669" i="13" s="1"/>
  <c r="G669" i="13" s="1"/>
  <c r="B669" i="13"/>
  <c r="A669" i="13"/>
  <c r="E668" i="13"/>
  <c r="D668" i="13"/>
  <c r="C668" i="13"/>
  <c r="F668" i="13" s="1"/>
  <c r="G668" i="13" s="1"/>
  <c r="B668" i="13"/>
  <c r="A668" i="13"/>
  <c r="E667" i="13"/>
  <c r="D667" i="13"/>
  <c r="C667" i="13"/>
  <c r="F667" i="13" s="1"/>
  <c r="G667" i="13" s="1"/>
  <c r="B667" i="13"/>
  <c r="A667" i="13"/>
  <c r="E666" i="13"/>
  <c r="D666" i="13"/>
  <c r="C666" i="13"/>
  <c r="F666" i="13" s="1"/>
  <c r="G666" i="13" s="1"/>
  <c r="B666" i="13"/>
  <c r="A666" i="13"/>
  <c r="H665" i="13"/>
  <c r="E665" i="13"/>
  <c r="D665" i="13"/>
  <c r="C665" i="13"/>
  <c r="F665" i="13" s="1"/>
  <c r="G665" i="13" s="1"/>
  <c r="J665" i="13" s="1"/>
  <c r="B665" i="13"/>
  <c r="A665" i="13"/>
  <c r="E664" i="13"/>
  <c r="D664" i="13"/>
  <c r="C664" i="13"/>
  <c r="F664" i="13" s="1"/>
  <c r="G664" i="13" s="1"/>
  <c r="B664" i="13"/>
  <c r="A664" i="13"/>
  <c r="E663" i="13"/>
  <c r="D663" i="13"/>
  <c r="C663" i="13"/>
  <c r="F663" i="13" s="1"/>
  <c r="G663" i="13" s="1"/>
  <c r="B663" i="13"/>
  <c r="A663" i="13"/>
  <c r="F662" i="13"/>
  <c r="G662" i="13" s="1"/>
  <c r="H662" i="13" s="1"/>
  <c r="E662" i="13"/>
  <c r="D662" i="13"/>
  <c r="C662" i="13"/>
  <c r="B662" i="13"/>
  <c r="A662" i="13"/>
  <c r="E661" i="13"/>
  <c r="D661" i="13"/>
  <c r="C661" i="13"/>
  <c r="F661" i="13" s="1"/>
  <c r="G661" i="13" s="1"/>
  <c r="J661" i="13" s="1"/>
  <c r="B661" i="13"/>
  <c r="A661" i="13"/>
  <c r="E660" i="13"/>
  <c r="D660" i="13"/>
  <c r="C660" i="13"/>
  <c r="F660" i="13" s="1"/>
  <c r="G660" i="13" s="1"/>
  <c r="I660" i="13" s="1"/>
  <c r="B660" i="13"/>
  <c r="A660" i="13"/>
  <c r="E659" i="13"/>
  <c r="D659" i="13"/>
  <c r="C659" i="13"/>
  <c r="F659" i="13" s="1"/>
  <c r="G659" i="13" s="1"/>
  <c r="B659" i="13"/>
  <c r="A659" i="13"/>
  <c r="E658" i="13"/>
  <c r="D658" i="13"/>
  <c r="C658" i="13"/>
  <c r="F658" i="13" s="1"/>
  <c r="G658" i="13" s="1"/>
  <c r="B658" i="13"/>
  <c r="A658" i="13"/>
  <c r="E657" i="13"/>
  <c r="D657" i="13"/>
  <c r="C657" i="13"/>
  <c r="F657" i="13" s="1"/>
  <c r="G657" i="13" s="1"/>
  <c r="H657" i="13" s="1"/>
  <c r="B657" i="13"/>
  <c r="A657" i="13"/>
  <c r="F656" i="13"/>
  <c r="G656" i="13" s="1"/>
  <c r="E656" i="13"/>
  <c r="D656" i="13"/>
  <c r="C656" i="13"/>
  <c r="B656" i="13"/>
  <c r="A656" i="13"/>
  <c r="E655" i="13"/>
  <c r="D655" i="13"/>
  <c r="C655" i="13"/>
  <c r="F655" i="13" s="1"/>
  <c r="G655" i="13" s="1"/>
  <c r="B655" i="13"/>
  <c r="A655" i="13"/>
  <c r="E654" i="13"/>
  <c r="D654" i="13"/>
  <c r="C654" i="13"/>
  <c r="F654" i="13" s="1"/>
  <c r="G654" i="13" s="1"/>
  <c r="B654" i="13"/>
  <c r="A654" i="13"/>
  <c r="E653" i="13"/>
  <c r="D653" i="13"/>
  <c r="C653" i="13"/>
  <c r="F653" i="13" s="1"/>
  <c r="G653" i="13" s="1"/>
  <c r="B653" i="13"/>
  <c r="A653" i="13"/>
  <c r="E652" i="13"/>
  <c r="D652" i="13"/>
  <c r="C652" i="13"/>
  <c r="F652" i="13" s="1"/>
  <c r="G652" i="13" s="1"/>
  <c r="B652" i="13"/>
  <c r="A652" i="13"/>
  <c r="E651" i="13"/>
  <c r="D651" i="13"/>
  <c r="C651" i="13"/>
  <c r="F651" i="13" s="1"/>
  <c r="G651" i="13" s="1"/>
  <c r="B651" i="13"/>
  <c r="A651" i="13"/>
  <c r="E650" i="13"/>
  <c r="D650" i="13"/>
  <c r="C650" i="13"/>
  <c r="F650" i="13" s="1"/>
  <c r="G650" i="13" s="1"/>
  <c r="B650" i="13"/>
  <c r="A650" i="13"/>
  <c r="E649" i="13"/>
  <c r="D649" i="13"/>
  <c r="C649" i="13"/>
  <c r="F649" i="13" s="1"/>
  <c r="G649" i="13" s="1"/>
  <c r="J649" i="13" s="1"/>
  <c r="B649" i="13"/>
  <c r="A649" i="13"/>
  <c r="E648" i="13"/>
  <c r="D648" i="13"/>
  <c r="C648" i="13"/>
  <c r="F648" i="13" s="1"/>
  <c r="G648" i="13" s="1"/>
  <c r="B648" i="13"/>
  <c r="A648" i="13"/>
  <c r="E647" i="13"/>
  <c r="D647" i="13"/>
  <c r="C647" i="13"/>
  <c r="F647" i="13" s="1"/>
  <c r="G647" i="13" s="1"/>
  <c r="B647" i="13"/>
  <c r="A647" i="13"/>
  <c r="E646" i="13"/>
  <c r="D646" i="13"/>
  <c r="C646" i="13"/>
  <c r="F646" i="13" s="1"/>
  <c r="G646" i="13" s="1"/>
  <c r="H646" i="13" s="1"/>
  <c r="B646" i="13"/>
  <c r="A646" i="13"/>
  <c r="E645" i="13"/>
  <c r="D645" i="13"/>
  <c r="C645" i="13"/>
  <c r="F645" i="13" s="1"/>
  <c r="G645" i="13" s="1"/>
  <c r="J645" i="13" s="1"/>
  <c r="B645" i="13"/>
  <c r="A645" i="13"/>
  <c r="E644" i="13"/>
  <c r="D644" i="13"/>
  <c r="C644" i="13"/>
  <c r="F644" i="13" s="1"/>
  <c r="G644" i="13" s="1"/>
  <c r="B644" i="13"/>
  <c r="A644" i="13"/>
  <c r="E643" i="13"/>
  <c r="D643" i="13"/>
  <c r="C643" i="13"/>
  <c r="F643" i="13" s="1"/>
  <c r="G643" i="13" s="1"/>
  <c r="B643" i="13"/>
  <c r="A643" i="13"/>
  <c r="E642" i="13"/>
  <c r="D642" i="13"/>
  <c r="C642" i="13"/>
  <c r="F642" i="13" s="1"/>
  <c r="G642" i="13" s="1"/>
  <c r="B642" i="13"/>
  <c r="A642" i="13"/>
  <c r="I641" i="13"/>
  <c r="E641" i="13"/>
  <c r="D641" i="13"/>
  <c r="C641" i="13"/>
  <c r="F641" i="13" s="1"/>
  <c r="G641" i="13" s="1"/>
  <c r="H641" i="13" s="1"/>
  <c r="B641" i="13"/>
  <c r="A641" i="13"/>
  <c r="E640" i="13"/>
  <c r="D640" i="13"/>
  <c r="C640" i="13"/>
  <c r="F640" i="13" s="1"/>
  <c r="G640" i="13" s="1"/>
  <c r="B640" i="13"/>
  <c r="A640" i="13"/>
  <c r="E639" i="13"/>
  <c r="D639" i="13"/>
  <c r="C639" i="13"/>
  <c r="F639" i="13" s="1"/>
  <c r="G639" i="13" s="1"/>
  <c r="B639" i="13"/>
  <c r="A639" i="13"/>
  <c r="E638" i="13"/>
  <c r="D638" i="13"/>
  <c r="C638" i="13"/>
  <c r="F638" i="13" s="1"/>
  <c r="G638" i="13" s="1"/>
  <c r="B638" i="13"/>
  <c r="A638" i="13"/>
  <c r="E637" i="13"/>
  <c r="D637" i="13"/>
  <c r="C637" i="13"/>
  <c r="F637" i="13" s="1"/>
  <c r="G637" i="13" s="1"/>
  <c r="B637" i="13"/>
  <c r="A637" i="13"/>
  <c r="E636" i="13"/>
  <c r="D636" i="13"/>
  <c r="C636" i="13"/>
  <c r="F636" i="13" s="1"/>
  <c r="G636" i="13" s="1"/>
  <c r="B636" i="13"/>
  <c r="A636" i="13"/>
  <c r="E635" i="13"/>
  <c r="D635" i="13"/>
  <c r="C635" i="13"/>
  <c r="F635" i="13" s="1"/>
  <c r="G635" i="13" s="1"/>
  <c r="B635" i="13"/>
  <c r="A635" i="13"/>
  <c r="F634" i="13"/>
  <c r="G634" i="13" s="1"/>
  <c r="E634" i="13"/>
  <c r="D634" i="13"/>
  <c r="C634" i="13"/>
  <c r="B634" i="13"/>
  <c r="A634" i="13"/>
  <c r="E633" i="13"/>
  <c r="D633" i="13"/>
  <c r="C633" i="13"/>
  <c r="F633" i="13" s="1"/>
  <c r="G633" i="13" s="1"/>
  <c r="B633" i="13"/>
  <c r="A633" i="13"/>
  <c r="E632" i="13"/>
  <c r="D632" i="13"/>
  <c r="C632" i="13"/>
  <c r="F632" i="13" s="1"/>
  <c r="G632" i="13" s="1"/>
  <c r="B632" i="13"/>
  <c r="A632" i="13"/>
  <c r="E631" i="13"/>
  <c r="D631" i="13"/>
  <c r="C631" i="13"/>
  <c r="F631" i="13" s="1"/>
  <c r="G631" i="13" s="1"/>
  <c r="B631" i="13"/>
  <c r="A631" i="13"/>
  <c r="E630" i="13"/>
  <c r="D630" i="13"/>
  <c r="C630" i="13"/>
  <c r="F630" i="13" s="1"/>
  <c r="G630" i="13" s="1"/>
  <c r="H630" i="13" s="1"/>
  <c r="B630" i="13"/>
  <c r="A630" i="13"/>
  <c r="E629" i="13"/>
  <c r="D629" i="13"/>
  <c r="C629" i="13"/>
  <c r="F629" i="13" s="1"/>
  <c r="G629" i="13" s="1"/>
  <c r="J629" i="13" s="1"/>
  <c r="B629" i="13"/>
  <c r="A629" i="13"/>
  <c r="E628" i="13"/>
  <c r="D628" i="13"/>
  <c r="C628" i="13"/>
  <c r="F628" i="13" s="1"/>
  <c r="G628" i="13" s="1"/>
  <c r="B628" i="13"/>
  <c r="A628" i="13"/>
  <c r="E627" i="13"/>
  <c r="D627" i="13"/>
  <c r="C627" i="13"/>
  <c r="F627" i="13" s="1"/>
  <c r="G627" i="13" s="1"/>
  <c r="B627" i="13"/>
  <c r="A627" i="13"/>
  <c r="E626" i="13"/>
  <c r="D626" i="13"/>
  <c r="C626" i="13"/>
  <c r="F626" i="13" s="1"/>
  <c r="G626" i="13" s="1"/>
  <c r="B626" i="13"/>
  <c r="A626" i="13"/>
  <c r="E625" i="13"/>
  <c r="D625" i="13"/>
  <c r="C625" i="13"/>
  <c r="F625" i="13" s="1"/>
  <c r="G625" i="13" s="1"/>
  <c r="H625" i="13" s="1"/>
  <c r="B625" i="13"/>
  <c r="A625" i="13"/>
  <c r="E624" i="13"/>
  <c r="D624" i="13"/>
  <c r="C624" i="13"/>
  <c r="F624" i="13" s="1"/>
  <c r="G624" i="13" s="1"/>
  <c r="B624" i="13"/>
  <c r="A624" i="13"/>
  <c r="E623" i="13"/>
  <c r="D623" i="13"/>
  <c r="C623" i="13"/>
  <c r="F623" i="13" s="1"/>
  <c r="G623" i="13" s="1"/>
  <c r="B623" i="13"/>
  <c r="A623" i="13"/>
  <c r="E622" i="13"/>
  <c r="D622" i="13"/>
  <c r="C622" i="13"/>
  <c r="F622" i="13" s="1"/>
  <c r="G622" i="13" s="1"/>
  <c r="B622" i="13"/>
  <c r="A622" i="13"/>
  <c r="F621" i="13"/>
  <c r="G621" i="13" s="1"/>
  <c r="E621" i="13"/>
  <c r="D621" i="13"/>
  <c r="C621" i="13"/>
  <c r="B621" i="13"/>
  <c r="A621" i="13"/>
  <c r="E620" i="13"/>
  <c r="D620" i="13"/>
  <c r="C620" i="13"/>
  <c r="F620" i="13" s="1"/>
  <c r="G620" i="13" s="1"/>
  <c r="B620" i="13"/>
  <c r="A620" i="13"/>
  <c r="E619" i="13"/>
  <c r="D619" i="13"/>
  <c r="C619" i="13"/>
  <c r="F619" i="13" s="1"/>
  <c r="G619" i="13" s="1"/>
  <c r="B619" i="13"/>
  <c r="A619" i="13"/>
  <c r="F618" i="13"/>
  <c r="G618" i="13" s="1"/>
  <c r="E618" i="13"/>
  <c r="D618" i="13"/>
  <c r="C618" i="13"/>
  <c r="B618" i="13"/>
  <c r="A618" i="13"/>
  <c r="E617" i="13"/>
  <c r="D617" i="13"/>
  <c r="C617" i="13"/>
  <c r="F617" i="13" s="1"/>
  <c r="G617" i="13" s="1"/>
  <c r="B617" i="13"/>
  <c r="A617" i="13"/>
  <c r="E616" i="13"/>
  <c r="D616" i="13"/>
  <c r="C616" i="13"/>
  <c r="F616" i="13" s="1"/>
  <c r="G616" i="13" s="1"/>
  <c r="B616" i="13"/>
  <c r="A616" i="13"/>
  <c r="E615" i="13"/>
  <c r="D615" i="13"/>
  <c r="C615" i="13"/>
  <c r="F615" i="13" s="1"/>
  <c r="G615" i="13" s="1"/>
  <c r="B615" i="13"/>
  <c r="A615" i="13"/>
  <c r="E614" i="13"/>
  <c r="D614" i="13"/>
  <c r="C614" i="13"/>
  <c r="F614" i="13" s="1"/>
  <c r="G614" i="13" s="1"/>
  <c r="H614" i="13" s="1"/>
  <c r="B614" i="13"/>
  <c r="A614" i="13"/>
  <c r="E613" i="13"/>
  <c r="D613" i="13"/>
  <c r="C613" i="13"/>
  <c r="F613" i="13" s="1"/>
  <c r="G613" i="13" s="1"/>
  <c r="J613" i="13" s="1"/>
  <c r="B613" i="13"/>
  <c r="A613" i="13"/>
  <c r="E612" i="13"/>
  <c r="D612" i="13"/>
  <c r="C612" i="13"/>
  <c r="F612" i="13" s="1"/>
  <c r="G612" i="13" s="1"/>
  <c r="B612" i="13"/>
  <c r="A612" i="13"/>
  <c r="E611" i="13"/>
  <c r="D611" i="13"/>
  <c r="C611" i="13"/>
  <c r="F611" i="13" s="1"/>
  <c r="G611" i="13" s="1"/>
  <c r="B611" i="13"/>
  <c r="A611" i="13"/>
  <c r="E610" i="13"/>
  <c r="D610" i="13"/>
  <c r="C610" i="13"/>
  <c r="F610" i="13" s="1"/>
  <c r="G610" i="13" s="1"/>
  <c r="B610" i="13"/>
  <c r="A610" i="13"/>
  <c r="E609" i="13"/>
  <c r="D609" i="13"/>
  <c r="C609" i="13"/>
  <c r="F609" i="13" s="1"/>
  <c r="G609" i="13" s="1"/>
  <c r="B609" i="13"/>
  <c r="A609" i="13"/>
  <c r="F608" i="13"/>
  <c r="G608" i="13" s="1"/>
  <c r="E608" i="13"/>
  <c r="D608" i="13"/>
  <c r="C608" i="13"/>
  <c r="B608" i="13"/>
  <c r="A608" i="13"/>
  <c r="E607" i="13"/>
  <c r="D607" i="13"/>
  <c r="C607" i="13"/>
  <c r="F607" i="13" s="1"/>
  <c r="G607" i="13" s="1"/>
  <c r="B607" i="13"/>
  <c r="A607" i="13"/>
  <c r="E606" i="13"/>
  <c r="D606" i="13"/>
  <c r="C606" i="13"/>
  <c r="F606" i="13" s="1"/>
  <c r="G606" i="13" s="1"/>
  <c r="B606" i="13"/>
  <c r="A606" i="13"/>
  <c r="F605" i="13"/>
  <c r="G605" i="13" s="1"/>
  <c r="E605" i="13"/>
  <c r="D605" i="13"/>
  <c r="C605" i="13"/>
  <c r="B605" i="13"/>
  <c r="A605" i="13"/>
  <c r="E604" i="13"/>
  <c r="D604" i="13"/>
  <c r="C604" i="13"/>
  <c r="F604" i="13" s="1"/>
  <c r="G604" i="13" s="1"/>
  <c r="B604" i="13"/>
  <c r="A604" i="13"/>
  <c r="E603" i="13"/>
  <c r="D603" i="13"/>
  <c r="C603" i="13"/>
  <c r="F603" i="13" s="1"/>
  <c r="G603" i="13" s="1"/>
  <c r="B603" i="13"/>
  <c r="A603" i="13"/>
  <c r="E602" i="13"/>
  <c r="D602" i="13"/>
  <c r="C602" i="13"/>
  <c r="F602" i="13" s="1"/>
  <c r="G602" i="13" s="1"/>
  <c r="B602" i="13"/>
  <c r="A602" i="13"/>
  <c r="E601" i="13"/>
  <c r="D601" i="13"/>
  <c r="C601" i="13"/>
  <c r="F601" i="13" s="1"/>
  <c r="G601" i="13" s="1"/>
  <c r="J601" i="13" s="1"/>
  <c r="B601" i="13"/>
  <c r="A601" i="13"/>
  <c r="E600" i="13"/>
  <c r="D600" i="13"/>
  <c r="C600" i="13"/>
  <c r="F600" i="13" s="1"/>
  <c r="G600" i="13" s="1"/>
  <c r="B600" i="13"/>
  <c r="A600" i="13"/>
  <c r="E599" i="13"/>
  <c r="D599" i="13"/>
  <c r="C599" i="13"/>
  <c r="F599" i="13" s="1"/>
  <c r="G599" i="13" s="1"/>
  <c r="B599" i="13"/>
  <c r="A599" i="13"/>
  <c r="E598" i="13"/>
  <c r="D598" i="13"/>
  <c r="C598" i="13"/>
  <c r="F598" i="13" s="1"/>
  <c r="G598" i="13" s="1"/>
  <c r="H598" i="13" s="1"/>
  <c r="B598" i="13"/>
  <c r="A598" i="13"/>
  <c r="E597" i="13"/>
  <c r="D597" i="13"/>
  <c r="C597" i="13"/>
  <c r="F597" i="13" s="1"/>
  <c r="G597" i="13" s="1"/>
  <c r="J597" i="13" s="1"/>
  <c r="B597" i="13"/>
  <c r="A597" i="13"/>
  <c r="E596" i="13"/>
  <c r="D596" i="13"/>
  <c r="C596" i="13"/>
  <c r="F596" i="13" s="1"/>
  <c r="G596" i="13" s="1"/>
  <c r="I596" i="13" s="1"/>
  <c r="B596" i="13"/>
  <c r="A596" i="13"/>
  <c r="E595" i="13"/>
  <c r="D595" i="13"/>
  <c r="C595" i="13"/>
  <c r="F595" i="13" s="1"/>
  <c r="G595" i="13" s="1"/>
  <c r="B595" i="13"/>
  <c r="A595" i="13"/>
  <c r="E594" i="13"/>
  <c r="D594" i="13"/>
  <c r="C594" i="13"/>
  <c r="F594" i="13" s="1"/>
  <c r="G594" i="13" s="1"/>
  <c r="B594" i="13"/>
  <c r="A594" i="13"/>
  <c r="E593" i="13"/>
  <c r="D593" i="13"/>
  <c r="C593" i="13"/>
  <c r="F593" i="13" s="1"/>
  <c r="G593" i="13" s="1"/>
  <c r="H593" i="13" s="1"/>
  <c r="B593" i="13"/>
  <c r="A593" i="13"/>
  <c r="F592" i="13"/>
  <c r="G592" i="13" s="1"/>
  <c r="E592" i="13"/>
  <c r="D592" i="13"/>
  <c r="C592" i="13"/>
  <c r="B592" i="13"/>
  <c r="A592" i="13"/>
  <c r="E591" i="13"/>
  <c r="D591" i="13"/>
  <c r="C591" i="13"/>
  <c r="F591" i="13" s="1"/>
  <c r="G591" i="13" s="1"/>
  <c r="B591" i="13"/>
  <c r="A591" i="13"/>
  <c r="E590" i="13"/>
  <c r="D590" i="13"/>
  <c r="C590" i="13"/>
  <c r="F590" i="13" s="1"/>
  <c r="G590" i="13" s="1"/>
  <c r="B590" i="13"/>
  <c r="A590" i="13"/>
  <c r="E589" i="13"/>
  <c r="D589" i="13"/>
  <c r="C589" i="13"/>
  <c r="F589" i="13" s="1"/>
  <c r="G589" i="13" s="1"/>
  <c r="B589" i="13"/>
  <c r="A589" i="13"/>
  <c r="E588" i="13"/>
  <c r="D588" i="13"/>
  <c r="C588" i="13"/>
  <c r="F588" i="13" s="1"/>
  <c r="G588" i="13" s="1"/>
  <c r="B588" i="13"/>
  <c r="A588" i="13"/>
  <c r="E587" i="13"/>
  <c r="D587" i="13"/>
  <c r="C587" i="13"/>
  <c r="F587" i="13" s="1"/>
  <c r="G587" i="13" s="1"/>
  <c r="B587" i="13"/>
  <c r="A587" i="13"/>
  <c r="E586" i="13"/>
  <c r="D586" i="13"/>
  <c r="C586" i="13"/>
  <c r="F586" i="13" s="1"/>
  <c r="G586" i="13" s="1"/>
  <c r="B586" i="13"/>
  <c r="A586" i="13"/>
  <c r="E585" i="13"/>
  <c r="D585" i="13"/>
  <c r="C585" i="13"/>
  <c r="F585" i="13" s="1"/>
  <c r="G585" i="13" s="1"/>
  <c r="J585" i="13" s="1"/>
  <c r="B585" i="13"/>
  <c r="A585" i="13"/>
  <c r="E584" i="13"/>
  <c r="D584" i="13"/>
  <c r="C584" i="13"/>
  <c r="F584" i="13" s="1"/>
  <c r="G584" i="13" s="1"/>
  <c r="B584" i="13"/>
  <c r="A584" i="13"/>
  <c r="E583" i="13"/>
  <c r="D583" i="13"/>
  <c r="C583" i="13"/>
  <c r="F583" i="13" s="1"/>
  <c r="G583" i="13" s="1"/>
  <c r="B583" i="13"/>
  <c r="A583" i="13"/>
  <c r="E582" i="13"/>
  <c r="D582" i="13"/>
  <c r="C582" i="13"/>
  <c r="F582" i="13" s="1"/>
  <c r="G582" i="13" s="1"/>
  <c r="H582" i="13" s="1"/>
  <c r="B582" i="13"/>
  <c r="A582" i="13"/>
  <c r="F581" i="13"/>
  <c r="G581" i="13" s="1"/>
  <c r="J581" i="13" s="1"/>
  <c r="E581" i="13"/>
  <c r="D581" i="13"/>
  <c r="C581" i="13"/>
  <c r="B581" i="13"/>
  <c r="A581" i="13"/>
  <c r="E580" i="13"/>
  <c r="D580" i="13"/>
  <c r="C580" i="13"/>
  <c r="F580" i="13" s="1"/>
  <c r="G580" i="13" s="1"/>
  <c r="B580" i="13"/>
  <c r="A580" i="13"/>
  <c r="E579" i="13"/>
  <c r="D579" i="13"/>
  <c r="C579" i="13"/>
  <c r="F579" i="13" s="1"/>
  <c r="G579" i="13" s="1"/>
  <c r="B579" i="13"/>
  <c r="A579" i="13"/>
  <c r="E578" i="13"/>
  <c r="D578" i="13"/>
  <c r="C578" i="13"/>
  <c r="F578" i="13" s="1"/>
  <c r="G578" i="13" s="1"/>
  <c r="B578" i="13"/>
  <c r="A578" i="13"/>
  <c r="I577" i="13"/>
  <c r="E577" i="13"/>
  <c r="D577" i="13"/>
  <c r="C577" i="13"/>
  <c r="F577" i="13" s="1"/>
  <c r="G577" i="13" s="1"/>
  <c r="H577" i="13" s="1"/>
  <c r="B577" i="13"/>
  <c r="A577" i="13"/>
  <c r="E576" i="13"/>
  <c r="D576" i="13"/>
  <c r="C576" i="13"/>
  <c r="F576" i="13" s="1"/>
  <c r="G576" i="13" s="1"/>
  <c r="B576" i="13"/>
  <c r="A576" i="13"/>
  <c r="F575" i="13"/>
  <c r="G575" i="13" s="1"/>
  <c r="E575" i="13"/>
  <c r="D575" i="13"/>
  <c r="C575" i="13"/>
  <c r="B575" i="13"/>
  <c r="A575" i="13"/>
  <c r="E574" i="13"/>
  <c r="D574" i="13"/>
  <c r="C574" i="13"/>
  <c r="F574" i="13" s="1"/>
  <c r="G574" i="13" s="1"/>
  <c r="B574" i="13"/>
  <c r="A574" i="13"/>
  <c r="E573" i="13"/>
  <c r="D573" i="13"/>
  <c r="C573" i="13"/>
  <c r="F573" i="13" s="1"/>
  <c r="G573" i="13" s="1"/>
  <c r="B573" i="13"/>
  <c r="A573" i="13"/>
  <c r="E572" i="13"/>
  <c r="D572" i="13"/>
  <c r="C572" i="13"/>
  <c r="F572" i="13" s="1"/>
  <c r="G572" i="13" s="1"/>
  <c r="B572" i="13"/>
  <c r="A572" i="13"/>
  <c r="E571" i="13"/>
  <c r="D571" i="13"/>
  <c r="C571" i="13"/>
  <c r="F571" i="13" s="1"/>
  <c r="G571" i="13" s="1"/>
  <c r="B571" i="13"/>
  <c r="A571" i="13"/>
  <c r="E570" i="13"/>
  <c r="D570" i="13"/>
  <c r="C570" i="13"/>
  <c r="F570" i="13" s="1"/>
  <c r="G570" i="13" s="1"/>
  <c r="B570" i="13"/>
  <c r="A570" i="13"/>
  <c r="E569" i="13"/>
  <c r="D569" i="13"/>
  <c r="C569" i="13"/>
  <c r="F569" i="13" s="1"/>
  <c r="G569" i="13" s="1"/>
  <c r="B569" i="13"/>
  <c r="A569" i="13"/>
  <c r="E568" i="13"/>
  <c r="D568" i="13"/>
  <c r="C568" i="13"/>
  <c r="F568" i="13" s="1"/>
  <c r="G568" i="13" s="1"/>
  <c r="B568" i="13"/>
  <c r="A568" i="13"/>
  <c r="E567" i="13"/>
  <c r="D567" i="13"/>
  <c r="C567" i="13"/>
  <c r="F567" i="13" s="1"/>
  <c r="G567" i="13" s="1"/>
  <c r="B567" i="13"/>
  <c r="A567" i="13"/>
  <c r="E566" i="13"/>
  <c r="D566" i="13"/>
  <c r="C566" i="13"/>
  <c r="F566" i="13" s="1"/>
  <c r="G566" i="13" s="1"/>
  <c r="H566" i="13" s="1"/>
  <c r="B566" i="13"/>
  <c r="A566" i="13"/>
  <c r="F565" i="13"/>
  <c r="G565" i="13" s="1"/>
  <c r="J565" i="13" s="1"/>
  <c r="E565" i="13"/>
  <c r="D565" i="13"/>
  <c r="C565" i="13"/>
  <c r="B565" i="13"/>
  <c r="A565" i="13"/>
  <c r="E564" i="13"/>
  <c r="D564" i="13"/>
  <c r="C564" i="13"/>
  <c r="F564" i="13" s="1"/>
  <c r="G564" i="13" s="1"/>
  <c r="B564" i="13"/>
  <c r="A564" i="13"/>
  <c r="E563" i="13"/>
  <c r="D563" i="13"/>
  <c r="C563" i="13"/>
  <c r="F563" i="13" s="1"/>
  <c r="G563" i="13" s="1"/>
  <c r="B563" i="13"/>
  <c r="A563" i="13"/>
  <c r="E562" i="13"/>
  <c r="D562" i="13"/>
  <c r="C562" i="13"/>
  <c r="F562" i="13" s="1"/>
  <c r="G562" i="13" s="1"/>
  <c r="B562" i="13"/>
  <c r="A562" i="13"/>
  <c r="E561" i="13"/>
  <c r="D561" i="13"/>
  <c r="C561" i="13"/>
  <c r="F561" i="13" s="1"/>
  <c r="G561" i="13" s="1"/>
  <c r="H561" i="13" s="1"/>
  <c r="B561" i="13"/>
  <c r="A561" i="13"/>
  <c r="E560" i="13"/>
  <c r="D560" i="13"/>
  <c r="C560" i="13"/>
  <c r="F560" i="13" s="1"/>
  <c r="G560" i="13" s="1"/>
  <c r="B560" i="13"/>
  <c r="A560" i="13"/>
  <c r="F559" i="13"/>
  <c r="G559" i="13" s="1"/>
  <c r="E559" i="13"/>
  <c r="D559" i="13"/>
  <c r="C559" i="13"/>
  <c r="B559" i="13"/>
  <c r="A559" i="13"/>
  <c r="E558" i="13"/>
  <c r="D558" i="13"/>
  <c r="C558" i="13"/>
  <c r="F558" i="13" s="1"/>
  <c r="G558" i="13" s="1"/>
  <c r="B558" i="13"/>
  <c r="A558" i="13"/>
  <c r="F557" i="13"/>
  <c r="G557" i="13" s="1"/>
  <c r="E557" i="13"/>
  <c r="D557" i="13"/>
  <c r="C557" i="13"/>
  <c r="B557" i="13"/>
  <c r="A557" i="13"/>
  <c r="E556" i="13"/>
  <c r="D556" i="13"/>
  <c r="C556" i="13"/>
  <c r="F556" i="13" s="1"/>
  <c r="G556" i="13" s="1"/>
  <c r="B556" i="13"/>
  <c r="A556" i="13"/>
  <c r="E555" i="13"/>
  <c r="D555" i="13"/>
  <c r="C555" i="13"/>
  <c r="F555" i="13" s="1"/>
  <c r="G555" i="13" s="1"/>
  <c r="B555" i="13"/>
  <c r="A555" i="13"/>
  <c r="F554" i="13"/>
  <c r="G554" i="13" s="1"/>
  <c r="E554" i="13"/>
  <c r="D554" i="13"/>
  <c r="C554" i="13"/>
  <c r="B554" i="13"/>
  <c r="A554" i="13"/>
  <c r="E553" i="13"/>
  <c r="D553" i="13"/>
  <c r="C553" i="13"/>
  <c r="F553" i="13" s="1"/>
  <c r="G553" i="13" s="1"/>
  <c r="J553" i="13" s="1"/>
  <c r="B553" i="13"/>
  <c r="A553" i="13"/>
  <c r="E552" i="13"/>
  <c r="D552" i="13"/>
  <c r="C552" i="13"/>
  <c r="F552" i="13" s="1"/>
  <c r="G552" i="13" s="1"/>
  <c r="B552" i="13"/>
  <c r="A552" i="13"/>
  <c r="E551" i="13"/>
  <c r="D551" i="13"/>
  <c r="C551" i="13"/>
  <c r="F551" i="13" s="1"/>
  <c r="G551" i="13" s="1"/>
  <c r="B551" i="13"/>
  <c r="A551" i="13"/>
  <c r="E550" i="13"/>
  <c r="D550" i="13"/>
  <c r="C550" i="13"/>
  <c r="F550" i="13" s="1"/>
  <c r="G550" i="13" s="1"/>
  <c r="J550" i="13" s="1"/>
  <c r="B550" i="13"/>
  <c r="A550" i="13"/>
  <c r="E549" i="13"/>
  <c r="D549" i="13"/>
  <c r="C549" i="13"/>
  <c r="F549" i="13" s="1"/>
  <c r="G549" i="13" s="1"/>
  <c r="B549" i="13"/>
  <c r="A549" i="13"/>
  <c r="E548" i="13"/>
  <c r="D548" i="13"/>
  <c r="C548" i="13"/>
  <c r="F548" i="13" s="1"/>
  <c r="G548" i="13" s="1"/>
  <c r="B548" i="13"/>
  <c r="A548" i="13"/>
  <c r="F547" i="13"/>
  <c r="G547" i="13" s="1"/>
  <c r="E547" i="13"/>
  <c r="D547" i="13"/>
  <c r="C547" i="13"/>
  <c r="B547" i="13"/>
  <c r="A547" i="13"/>
  <c r="E546" i="13"/>
  <c r="D546" i="13"/>
  <c r="C546" i="13"/>
  <c r="F546" i="13" s="1"/>
  <c r="G546" i="13" s="1"/>
  <c r="B546" i="13"/>
  <c r="A546" i="13"/>
  <c r="E545" i="13"/>
  <c r="D545" i="13"/>
  <c r="C545" i="13"/>
  <c r="F545" i="13" s="1"/>
  <c r="G545" i="13" s="1"/>
  <c r="B545" i="13"/>
  <c r="A545" i="13"/>
  <c r="E544" i="13"/>
  <c r="D544" i="13"/>
  <c r="C544" i="13"/>
  <c r="F544" i="13" s="1"/>
  <c r="G544" i="13" s="1"/>
  <c r="B544" i="13"/>
  <c r="A544" i="13"/>
  <c r="E543" i="13"/>
  <c r="D543" i="13"/>
  <c r="C543" i="13"/>
  <c r="F543" i="13" s="1"/>
  <c r="G543" i="13" s="1"/>
  <c r="I543" i="13" s="1"/>
  <c r="B543" i="13"/>
  <c r="A543" i="13"/>
  <c r="E542" i="13"/>
  <c r="D542" i="13"/>
  <c r="C542" i="13"/>
  <c r="F542" i="13" s="1"/>
  <c r="G542" i="13" s="1"/>
  <c r="B542" i="13"/>
  <c r="A542" i="13"/>
  <c r="E541" i="13"/>
  <c r="D541" i="13"/>
  <c r="C541" i="13"/>
  <c r="F541" i="13" s="1"/>
  <c r="G541" i="13" s="1"/>
  <c r="B541" i="13"/>
  <c r="A541" i="13"/>
  <c r="E540" i="13"/>
  <c r="D540" i="13"/>
  <c r="C540" i="13"/>
  <c r="F540" i="13" s="1"/>
  <c r="G540" i="13" s="1"/>
  <c r="B540" i="13"/>
  <c r="A540" i="13"/>
  <c r="E539" i="13"/>
  <c r="D539" i="13"/>
  <c r="C539" i="13"/>
  <c r="F539" i="13" s="1"/>
  <c r="G539" i="13" s="1"/>
  <c r="B539" i="13"/>
  <c r="A539" i="13"/>
  <c r="F538" i="13"/>
  <c r="G538" i="13" s="1"/>
  <c r="E538" i="13"/>
  <c r="D538" i="13"/>
  <c r="C538" i="13"/>
  <c r="B538" i="13"/>
  <c r="A538" i="13"/>
  <c r="E537" i="13"/>
  <c r="D537" i="13"/>
  <c r="C537" i="13"/>
  <c r="F537" i="13" s="1"/>
  <c r="G537" i="13" s="1"/>
  <c r="B537" i="13"/>
  <c r="A537" i="13"/>
  <c r="E536" i="13"/>
  <c r="D536" i="13"/>
  <c r="C536" i="13"/>
  <c r="F536" i="13" s="1"/>
  <c r="G536" i="13" s="1"/>
  <c r="B536" i="13"/>
  <c r="A536" i="13"/>
  <c r="E535" i="13"/>
  <c r="D535" i="13"/>
  <c r="C535" i="13"/>
  <c r="F535" i="13" s="1"/>
  <c r="G535" i="13" s="1"/>
  <c r="B535" i="13"/>
  <c r="A535" i="13"/>
  <c r="E534" i="13"/>
  <c r="D534" i="13"/>
  <c r="C534" i="13"/>
  <c r="F534" i="13" s="1"/>
  <c r="G534" i="13" s="1"/>
  <c r="B534" i="13"/>
  <c r="A534" i="13"/>
  <c r="E533" i="13"/>
  <c r="D533" i="13"/>
  <c r="C533" i="13"/>
  <c r="F533" i="13" s="1"/>
  <c r="G533" i="13" s="1"/>
  <c r="B533" i="13"/>
  <c r="A533" i="13"/>
  <c r="E532" i="13"/>
  <c r="D532" i="13"/>
  <c r="C532" i="13"/>
  <c r="F532" i="13" s="1"/>
  <c r="G532" i="13" s="1"/>
  <c r="B532" i="13"/>
  <c r="A532" i="13"/>
  <c r="E531" i="13"/>
  <c r="D531" i="13"/>
  <c r="C531" i="13"/>
  <c r="F531" i="13" s="1"/>
  <c r="G531" i="13" s="1"/>
  <c r="B531" i="13"/>
  <c r="A531" i="13"/>
  <c r="E530" i="13"/>
  <c r="D530" i="13"/>
  <c r="C530" i="13"/>
  <c r="F530" i="13" s="1"/>
  <c r="G530" i="13" s="1"/>
  <c r="B530" i="13"/>
  <c r="A530" i="13"/>
  <c r="E529" i="13"/>
  <c r="D529" i="13"/>
  <c r="C529" i="13"/>
  <c r="F529" i="13" s="1"/>
  <c r="G529" i="13" s="1"/>
  <c r="I529" i="13" s="1"/>
  <c r="B529" i="13"/>
  <c r="A529" i="13"/>
  <c r="E528" i="13"/>
  <c r="D528" i="13"/>
  <c r="C528" i="13"/>
  <c r="F528" i="13" s="1"/>
  <c r="G528" i="13" s="1"/>
  <c r="B528" i="13"/>
  <c r="A528" i="13"/>
  <c r="E527" i="13"/>
  <c r="D527" i="13"/>
  <c r="C527" i="13"/>
  <c r="F527" i="13" s="1"/>
  <c r="G527" i="13" s="1"/>
  <c r="B527" i="13"/>
  <c r="A527" i="13"/>
  <c r="E526" i="13"/>
  <c r="D526" i="13"/>
  <c r="C526" i="13"/>
  <c r="F526" i="13" s="1"/>
  <c r="G526" i="13" s="1"/>
  <c r="B526" i="13"/>
  <c r="A526" i="13"/>
  <c r="E525" i="13"/>
  <c r="D525" i="13"/>
  <c r="C525" i="13"/>
  <c r="F525" i="13" s="1"/>
  <c r="G525" i="13" s="1"/>
  <c r="J525" i="13" s="1"/>
  <c r="B525" i="13"/>
  <c r="A525" i="13"/>
  <c r="E524" i="13"/>
  <c r="D524" i="13"/>
  <c r="C524" i="13"/>
  <c r="F524" i="13" s="1"/>
  <c r="G524" i="13" s="1"/>
  <c r="B524" i="13"/>
  <c r="A524" i="13"/>
  <c r="E523" i="13"/>
  <c r="D523" i="13"/>
  <c r="C523" i="13"/>
  <c r="F523" i="13" s="1"/>
  <c r="G523" i="13" s="1"/>
  <c r="B523" i="13"/>
  <c r="A523" i="13"/>
  <c r="E522" i="13"/>
  <c r="D522" i="13"/>
  <c r="C522" i="13"/>
  <c r="F522" i="13" s="1"/>
  <c r="G522" i="13" s="1"/>
  <c r="B522" i="13"/>
  <c r="A522" i="13"/>
  <c r="E521" i="13"/>
  <c r="D521" i="13"/>
  <c r="C521" i="13"/>
  <c r="F521" i="13" s="1"/>
  <c r="G521" i="13" s="1"/>
  <c r="B521" i="13"/>
  <c r="A521" i="13"/>
  <c r="E520" i="13"/>
  <c r="D520" i="13"/>
  <c r="C520" i="13"/>
  <c r="F520" i="13" s="1"/>
  <c r="G520" i="13" s="1"/>
  <c r="B520" i="13"/>
  <c r="A520" i="13"/>
  <c r="E519" i="13"/>
  <c r="D519" i="13"/>
  <c r="C519" i="13"/>
  <c r="F519" i="13" s="1"/>
  <c r="G519" i="13" s="1"/>
  <c r="B519" i="13"/>
  <c r="A519" i="13"/>
  <c r="E518" i="13"/>
  <c r="D518" i="13"/>
  <c r="C518" i="13"/>
  <c r="F518" i="13" s="1"/>
  <c r="G518" i="13" s="1"/>
  <c r="J518" i="13" s="1"/>
  <c r="B518" i="13"/>
  <c r="A518" i="13"/>
  <c r="E517" i="13"/>
  <c r="D517" i="13"/>
  <c r="C517" i="13"/>
  <c r="F517" i="13" s="1"/>
  <c r="G517" i="13" s="1"/>
  <c r="B517" i="13"/>
  <c r="A517" i="13"/>
  <c r="E516" i="13"/>
  <c r="D516" i="13"/>
  <c r="C516" i="13"/>
  <c r="F516" i="13" s="1"/>
  <c r="G516" i="13" s="1"/>
  <c r="B516" i="13"/>
  <c r="A516" i="13"/>
  <c r="F515" i="13"/>
  <c r="G515" i="13" s="1"/>
  <c r="E515" i="13"/>
  <c r="D515" i="13"/>
  <c r="C515" i="13"/>
  <c r="B515" i="13"/>
  <c r="A515" i="13"/>
  <c r="E514" i="13"/>
  <c r="D514" i="13"/>
  <c r="C514" i="13"/>
  <c r="F514" i="13" s="1"/>
  <c r="G514" i="13" s="1"/>
  <c r="B514" i="13"/>
  <c r="A514" i="13"/>
  <c r="E513" i="13"/>
  <c r="D513" i="13"/>
  <c r="C513" i="13"/>
  <c r="F513" i="13" s="1"/>
  <c r="G513" i="13" s="1"/>
  <c r="B513" i="13"/>
  <c r="A513" i="13"/>
  <c r="E512" i="13"/>
  <c r="D512" i="13"/>
  <c r="C512" i="13"/>
  <c r="F512" i="13" s="1"/>
  <c r="G512" i="13" s="1"/>
  <c r="B512" i="13"/>
  <c r="A512" i="13"/>
  <c r="E511" i="13"/>
  <c r="D511" i="13"/>
  <c r="C511" i="13"/>
  <c r="F511" i="13" s="1"/>
  <c r="G511" i="13" s="1"/>
  <c r="I511" i="13" s="1"/>
  <c r="B511" i="13"/>
  <c r="A511" i="13"/>
  <c r="E510" i="13"/>
  <c r="D510" i="13"/>
  <c r="C510" i="13"/>
  <c r="F510" i="13" s="1"/>
  <c r="G510" i="13" s="1"/>
  <c r="B510" i="13"/>
  <c r="A510" i="13"/>
  <c r="E509" i="13"/>
  <c r="D509" i="13"/>
  <c r="C509" i="13"/>
  <c r="F509" i="13" s="1"/>
  <c r="G509" i="13" s="1"/>
  <c r="B509" i="13"/>
  <c r="A509" i="13"/>
  <c r="E508" i="13"/>
  <c r="D508" i="13"/>
  <c r="C508" i="13"/>
  <c r="F508" i="13" s="1"/>
  <c r="G508" i="13" s="1"/>
  <c r="B508" i="13"/>
  <c r="A508" i="13"/>
  <c r="F507" i="13"/>
  <c r="G507" i="13" s="1"/>
  <c r="E507" i="13"/>
  <c r="D507" i="13"/>
  <c r="C507" i="13"/>
  <c r="B507" i="13"/>
  <c r="A507" i="13"/>
  <c r="F506" i="13"/>
  <c r="G506" i="13" s="1"/>
  <c r="E506" i="13"/>
  <c r="D506" i="13"/>
  <c r="C506" i="13"/>
  <c r="B506" i="13"/>
  <c r="A506" i="13"/>
  <c r="E505" i="13"/>
  <c r="D505" i="13"/>
  <c r="C505" i="13"/>
  <c r="F505" i="13" s="1"/>
  <c r="G505" i="13" s="1"/>
  <c r="B505" i="13"/>
  <c r="A505" i="13"/>
  <c r="E504" i="13"/>
  <c r="D504" i="13"/>
  <c r="C504" i="13"/>
  <c r="F504" i="13" s="1"/>
  <c r="G504" i="13" s="1"/>
  <c r="B504" i="13"/>
  <c r="A504" i="13"/>
  <c r="E503" i="13"/>
  <c r="D503" i="13"/>
  <c r="C503" i="13"/>
  <c r="F503" i="13" s="1"/>
  <c r="G503" i="13" s="1"/>
  <c r="B503" i="13"/>
  <c r="A503" i="13"/>
  <c r="E502" i="13"/>
  <c r="D502" i="13"/>
  <c r="C502" i="13"/>
  <c r="F502" i="13" s="1"/>
  <c r="G502" i="13" s="1"/>
  <c r="B502" i="13"/>
  <c r="A502" i="13"/>
  <c r="E501" i="13"/>
  <c r="D501" i="13"/>
  <c r="C501" i="13"/>
  <c r="F501" i="13" s="1"/>
  <c r="G501" i="13" s="1"/>
  <c r="B501" i="13"/>
  <c r="A501" i="13"/>
  <c r="E500" i="13"/>
  <c r="D500" i="13"/>
  <c r="C500" i="13"/>
  <c r="F500" i="13" s="1"/>
  <c r="G500" i="13" s="1"/>
  <c r="B500" i="13"/>
  <c r="A500" i="13"/>
  <c r="E499" i="13"/>
  <c r="D499" i="13"/>
  <c r="C499" i="13"/>
  <c r="F499" i="13" s="1"/>
  <c r="G499" i="13" s="1"/>
  <c r="B499" i="13"/>
  <c r="A499" i="13"/>
  <c r="E498" i="13"/>
  <c r="D498" i="13"/>
  <c r="C498" i="13"/>
  <c r="F498" i="13" s="1"/>
  <c r="G498" i="13" s="1"/>
  <c r="B498" i="13"/>
  <c r="A498" i="13"/>
  <c r="G497" i="13"/>
  <c r="I497" i="13" s="1"/>
  <c r="E497" i="13"/>
  <c r="D497" i="13"/>
  <c r="C497" i="13"/>
  <c r="F497" i="13" s="1"/>
  <c r="B497" i="13"/>
  <c r="A497" i="13"/>
  <c r="E496" i="13"/>
  <c r="D496" i="13"/>
  <c r="C496" i="13"/>
  <c r="F496" i="13" s="1"/>
  <c r="G496" i="13" s="1"/>
  <c r="B496" i="13"/>
  <c r="A496" i="13"/>
  <c r="E495" i="13"/>
  <c r="D495" i="13"/>
  <c r="C495" i="13"/>
  <c r="F495" i="13" s="1"/>
  <c r="G495" i="13" s="1"/>
  <c r="B495" i="13"/>
  <c r="A495" i="13"/>
  <c r="E494" i="13"/>
  <c r="D494" i="13"/>
  <c r="C494" i="13"/>
  <c r="F494" i="13" s="1"/>
  <c r="G494" i="13" s="1"/>
  <c r="B494" i="13"/>
  <c r="A494" i="13"/>
  <c r="E493" i="13"/>
  <c r="D493" i="13"/>
  <c r="C493" i="13"/>
  <c r="F493" i="13" s="1"/>
  <c r="G493" i="13" s="1"/>
  <c r="J493" i="13" s="1"/>
  <c r="B493" i="13"/>
  <c r="A493" i="13"/>
  <c r="E492" i="13"/>
  <c r="D492" i="13"/>
  <c r="C492" i="13"/>
  <c r="F492" i="13" s="1"/>
  <c r="G492" i="13" s="1"/>
  <c r="B492" i="13"/>
  <c r="A492" i="13"/>
  <c r="E491" i="13"/>
  <c r="D491" i="13"/>
  <c r="C491" i="13"/>
  <c r="F491" i="13" s="1"/>
  <c r="G491" i="13" s="1"/>
  <c r="B491" i="13"/>
  <c r="A491" i="13"/>
  <c r="F490" i="13"/>
  <c r="G490" i="13" s="1"/>
  <c r="E490" i="13"/>
  <c r="D490" i="13"/>
  <c r="C490" i="13"/>
  <c r="B490" i="13"/>
  <c r="A490" i="13"/>
  <c r="E489" i="13"/>
  <c r="D489" i="13"/>
  <c r="C489" i="13"/>
  <c r="F489" i="13" s="1"/>
  <c r="G489" i="13" s="1"/>
  <c r="B489" i="13"/>
  <c r="A489" i="13"/>
  <c r="E488" i="13"/>
  <c r="D488" i="13"/>
  <c r="C488" i="13"/>
  <c r="F488" i="13" s="1"/>
  <c r="G488" i="13" s="1"/>
  <c r="B488" i="13"/>
  <c r="A488" i="13"/>
  <c r="E487" i="13"/>
  <c r="D487" i="13"/>
  <c r="C487" i="13"/>
  <c r="F487" i="13" s="1"/>
  <c r="G487" i="13" s="1"/>
  <c r="B487" i="13"/>
  <c r="A487" i="13"/>
  <c r="E486" i="13"/>
  <c r="D486" i="13"/>
  <c r="C486" i="13"/>
  <c r="F486" i="13" s="1"/>
  <c r="G486" i="13" s="1"/>
  <c r="B486" i="13"/>
  <c r="A486" i="13"/>
  <c r="F485" i="13"/>
  <c r="G485" i="13" s="1"/>
  <c r="E485" i="13"/>
  <c r="D485" i="13"/>
  <c r="C485" i="13"/>
  <c r="B485" i="13"/>
  <c r="A485" i="13"/>
  <c r="E484" i="13"/>
  <c r="D484" i="13"/>
  <c r="C484" i="13"/>
  <c r="F484" i="13" s="1"/>
  <c r="G484" i="13" s="1"/>
  <c r="B484" i="13"/>
  <c r="A484" i="13"/>
  <c r="F483" i="13"/>
  <c r="G483" i="13" s="1"/>
  <c r="E483" i="13"/>
  <c r="D483" i="13"/>
  <c r="C483" i="13"/>
  <c r="B483" i="13"/>
  <c r="A483" i="13"/>
  <c r="E482" i="13"/>
  <c r="D482" i="13"/>
  <c r="C482" i="13"/>
  <c r="F482" i="13" s="1"/>
  <c r="G482" i="13" s="1"/>
  <c r="B482" i="13"/>
  <c r="A482" i="13"/>
  <c r="E481" i="13"/>
  <c r="D481" i="13"/>
  <c r="C481" i="13"/>
  <c r="F481" i="13" s="1"/>
  <c r="G481" i="13" s="1"/>
  <c r="B481" i="13"/>
  <c r="A481" i="13"/>
  <c r="F480" i="13"/>
  <c r="G480" i="13" s="1"/>
  <c r="E480" i="13"/>
  <c r="D480" i="13"/>
  <c r="C480" i="13"/>
  <c r="B480" i="13"/>
  <c r="A480" i="13"/>
  <c r="E479" i="13"/>
  <c r="D479" i="13"/>
  <c r="C479" i="13"/>
  <c r="F479" i="13" s="1"/>
  <c r="G479" i="13" s="1"/>
  <c r="I479" i="13" s="1"/>
  <c r="B479" i="13"/>
  <c r="A479" i="13"/>
  <c r="E478" i="13"/>
  <c r="D478" i="13"/>
  <c r="C478" i="13"/>
  <c r="F478" i="13" s="1"/>
  <c r="G478" i="13" s="1"/>
  <c r="B478" i="13"/>
  <c r="A478" i="13"/>
  <c r="E477" i="13"/>
  <c r="D477" i="13"/>
  <c r="C477" i="13"/>
  <c r="F477" i="13" s="1"/>
  <c r="G477" i="13" s="1"/>
  <c r="B477" i="13"/>
  <c r="A477" i="13"/>
  <c r="E476" i="13"/>
  <c r="D476" i="13"/>
  <c r="C476" i="13"/>
  <c r="F476" i="13" s="1"/>
  <c r="G476" i="13" s="1"/>
  <c r="B476" i="13"/>
  <c r="A476" i="13"/>
  <c r="E475" i="13"/>
  <c r="D475" i="13"/>
  <c r="C475" i="13"/>
  <c r="F475" i="13" s="1"/>
  <c r="G475" i="13" s="1"/>
  <c r="B475" i="13"/>
  <c r="A475" i="13"/>
  <c r="G474" i="13"/>
  <c r="J474" i="13" s="1"/>
  <c r="E474" i="13"/>
  <c r="D474" i="13"/>
  <c r="C474" i="13"/>
  <c r="F474" i="13" s="1"/>
  <c r="B474" i="13"/>
  <c r="A474" i="13"/>
  <c r="E473" i="13"/>
  <c r="D473" i="13"/>
  <c r="C473" i="13"/>
  <c r="F473" i="13" s="1"/>
  <c r="G473" i="13" s="1"/>
  <c r="I473" i="13" s="1"/>
  <c r="B473" i="13"/>
  <c r="A473" i="13"/>
  <c r="E472" i="13"/>
  <c r="D472" i="13"/>
  <c r="C472" i="13"/>
  <c r="F472" i="13" s="1"/>
  <c r="G472" i="13" s="1"/>
  <c r="B472" i="13"/>
  <c r="A472" i="13"/>
  <c r="F471" i="13"/>
  <c r="G471" i="13" s="1"/>
  <c r="E471" i="13"/>
  <c r="D471" i="13"/>
  <c r="C471" i="13"/>
  <c r="B471" i="13"/>
  <c r="A471" i="13"/>
  <c r="E470" i="13"/>
  <c r="D470" i="13"/>
  <c r="C470" i="13"/>
  <c r="F470" i="13" s="1"/>
  <c r="G470" i="13" s="1"/>
  <c r="B470" i="13"/>
  <c r="A470" i="13"/>
  <c r="E469" i="13"/>
  <c r="D469" i="13"/>
  <c r="C469" i="13"/>
  <c r="F469" i="13" s="1"/>
  <c r="G469" i="13" s="1"/>
  <c r="B469" i="13"/>
  <c r="A469" i="13"/>
  <c r="F468" i="13"/>
  <c r="G468" i="13" s="1"/>
  <c r="E468" i="13"/>
  <c r="D468" i="13"/>
  <c r="C468" i="13"/>
  <c r="B468" i="13"/>
  <c r="A468" i="13"/>
  <c r="E467" i="13"/>
  <c r="D467" i="13"/>
  <c r="C467" i="13"/>
  <c r="F467" i="13" s="1"/>
  <c r="G467" i="13" s="1"/>
  <c r="B467" i="13"/>
  <c r="A467" i="13"/>
  <c r="E466" i="13"/>
  <c r="D466" i="13"/>
  <c r="C466" i="13"/>
  <c r="F466" i="13" s="1"/>
  <c r="G466" i="13" s="1"/>
  <c r="B466" i="13"/>
  <c r="A466" i="13"/>
  <c r="E465" i="13"/>
  <c r="D465" i="13"/>
  <c r="C465" i="13"/>
  <c r="F465" i="13" s="1"/>
  <c r="G465" i="13" s="1"/>
  <c r="B465" i="13"/>
  <c r="A465" i="13"/>
  <c r="E464" i="13"/>
  <c r="D464" i="13"/>
  <c r="C464" i="13"/>
  <c r="F464" i="13" s="1"/>
  <c r="G464" i="13" s="1"/>
  <c r="B464" i="13"/>
  <c r="A464" i="13"/>
  <c r="E463" i="13"/>
  <c r="D463" i="13"/>
  <c r="C463" i="13"/>
  <c r="F463" i="13" s="1"/>
  <c r="G463" i="13" s="1"/>
  <c r="B463" i="13"/>
  <c r="A463" i="13"/>
  <c r="E462" i="13"/>
  <c r="D462" i="13"/>
  <c r="C462" i="13"/>
  <c r="F462" i="13" s="1"/>
  <c r="G462" i="13" s="1"/>
  <c r="B462" i="13"/>
  <c r="A462" i="13"/>
  <c r="E461" i="13"/>
  <c r="D461" i="13"/>
  <c r="C461" i="13"/>
  <c r="F461" i="13" s="1"/>
  <c r="G461" i="13" s="1"/>
  <c r="J461" i="13" s="1"/>
  <c r="B461" i="13"/>
  <c r="A461" i="13"/>
  <c r="E460" i="13"/>
  <c r="D460" i="13"/>
  <c r="C460" i="13"/>
  <c r="F460" i="13" s="1"/>
  <c r="G460" i="13" s="1"/>
  <c r="B460" i="13"/>
  <c r="A460" i="13"/>
  <c r="E459" i="13"/>
  <c r="D459" i="13"/>
  <c r="C459" i="13"/>
  <c r="F459" i="13" s="1"/>
  <c r="G459" i="13" s="1"/>
  <c r="B459" i="13"/>
  <c r="A459" i="13"/>
  <c r="F458" i="13"/>
  <c r="G458" i="13" s="1"/>
  <c r="E458" i="13"/>
  <c r="D458" i="13"/>
  <c r="C458" i="13"/>
  <c r="B458" i="13"/>
  <c r="A458" i="13"/>
  <c r="E457" i="13"/>
  <c r="D457" i="13"/>
  <c r="C457" i="13"/>
  <c r="F457" i="13" s="1"/>
  <c r="G457" i="13" s="1"/>
  <c r="B457" i="13"/>
  <c r="A457" i="13"/>
  <c r="E456" i="13"/>
  <c r="D456" i="13"/>
  <c r="C456" i="13"/>
  <c r="F456" i="13" s="1"/>
  <c r="G456" i="13" s="1"/>
  <c r="B456" i="13"/>
  <c r="A456" i="13"/>
  <c r="E455" i="13"/>
  <c r="D455" i="13"/>
  <c r="C455" i="13"/>
  <c r="F455" i="13" s="1"/>
  <c r="G455" i="13" s="1"/>
  <c r="B455" i="13"/>
  <c r="A455" i="13"/>
  <c r="E454" i="13"/>
  <c r="D454" i="13"/>
  <c r="C454" i="13"/>
  <c r="F454" i="13" s="1"/>
  <c r="G454" i="13" s="1"/>
  <c r="J454" i="13" s="1"/>
  <c r="B454" i="13"/>
  <c r="A454" i="13"/>
  <c r="F453" i="13"/>
  <c r="G453" i="13" s="1"/>
  <c r="E453" i="13"/>
  <c r="D453" i="13"/>
  <c r="C453" i="13"/>
  <c r="B453" i="13"/>
  <c r="A453" i="13"/>
  <c r="E452" i="13"/>
  <c r="D452" i="13"/>
  <c r="C452" i="13"/>
  <c r="F452" i="13" s="1"/>
  <c r="G452" i="13" s="1"/>
  <c r="B452" i="13"/>
  <c r="A452" i="13"/>
  <c r="E451" i="13"/>
  <c r="D451" i="13"/>
  <c r="C451" i="13"/>
  <c r="F451" i="13" s="1"/>
  <c r="G451" i="13" s="1"/>
  <c r="B451" i="13"/>
  <c r="A451" i="13"/>
  <c r="E450" i="13"/>
  <c r="D450" i="13"/>
  <c r="C450" i="13"/>
  <c r="F450" i="13" s="1"/>
  <c r="G450" i="13" s="1"/>
  <c r="B450" i="13"/>
  <c r="A450" i="13"/>
  <c r="E449" i="13"/>
  <c r="D449" i="13"/>
  <c r="C449" i="13"/>
  <c r="F449" i="13" s="1"/>
  <c r="G449" i="13" s="1"/>
  <c r="B449" i="13"/>
  <c r="A449" i="13"/>
  <c r="E448" i="13"/>
  <c r="D448" i="13"/>
  <c r="C448" i="13"/>
  <c r="F448" i="13" s="1"/>
  <c r="G448" i="13" s="1"/>
  <c r="B448" i="13"/>
  <c r="A448" i="13"/>
  <c r="E447" i="13"/>
  <c r="D447" i="13"/>
  <c r="C447" i="13"/>
  <c r="F447" i="13" s="1"/>
  <c r="G447" i="13" s="1"/>
  <c r="I447" i="13" s="1"/>
  <c r="B447" i="13"/>
  <c r="A447" i="13"/>
  <c r="F446" i="13"/>
  <c r="G446" i="13" s="1"/>
  <c r="J446" i="13" s="1"/>
  <c r="E446" i="13"/>
  <c r="D446" i="13"/>
  <c r="C446" i="13"/>
  <c r="B446" i="13"/>
  <c r="A446" i="13"/>
  <c r="E445" i="13"/>
  <c r="D445" i="13"/>
  <c r="C445" i="13"/>
  <c r="F445" i="13" s="1"/>
  <c r="G445" i="13" s="1"/>
  <c r="B445" i="13"/>
  <c r="A445" i="13"/>
  <c r="E444" i="13"/>
  <c r="D444" i="13"/>
  <c r="C444" i="13"/>
  <c r="F444" i="13" s="1"/>
  <c r="G444" i="13" s="1"/>
  <c r="B444" i="13"/>
  <c r="A444" i="13"/>
  <c r="F443" i="13"/>
  <c r="G443" i="13" s="1"/>
  <c r="E443" i="13"/>
  <c r="D443" i="13"/>
  <c r="C443" i="13"/>
  <c r="B443" i="13"/>
  <c r="A443" i="13"/>
  <c r="E442" i="13"/>
  <c r="D442" i="13"/>
  <c r="C442" i="13"/>
  <c r="F442" i="13" s="1"/>
  <c r="G442" i="13" s="1"/>
  <c r="J442" i="13" s="1"/>
  <c r="B442" i="13"/>
  <c r="A442" i="13"/>
  <c r="E441" i="13"/>
  <c r="D441" i="13"/>
  <c r="C441" i="13"/>
  <c r="F441" i="13" s="1"/>
  <c r="G441" i="13" s="1"/>
  <c r="B441" i="13"/>
  <c r="A441" i="13"/>
  <c r="E440" i="13"/>
  <c r="D440" i="13"/>
  <c r="C440" i="13"/>
  <c r="F440" i="13" s="1"/>
  <c r="G440" i="13" s="1"/>
  <c r="B440" i="13"/>
  <c r="A440" i="13"/>
  <c r="E439" i="13"/>
  <c r="D439" i="13"/>
  <c r="C439" i="13"/>
  <c r="F439" i="13" s="1"/>
  <c r="G439" i="13" s="1"/>
  <c r="B439" i="13"/>
  <c r="A439" i="13"/>
  <c r="E438" i="13"/>
  <c r="D438" i="13"/>
  <c r="C438" i="13"/>
  <c r="F438" i="13" s="1"/>
  <c r="G438" i="13" s="1"/>
  <c r="B438" i="13"/>
  <c r="A438" i="13"/>
  <c r="E437" i="13"/>
  <c r="D437" i="13"/>
  <c r="C437" i="13"/>
  <c r="F437" i="13" s="1"/>
  <c r="G437" i="13" s="1"/>
  <c r="B437" i="13"/>
  <c r="A437" i="13"/>
  <c r="E436" i="13"/>
  <c r="D436" i="13"/>
  <c r="C436" i="13"/>
  <c r="F436" i="13" s="1"/>
  <c r="G436" i="13" s="1"/>
  <c r="B436" i="13"/>
  <c r="A436" i="13"/>
  <c r="E435" i="13"/>
  <c r="D435" i="13"/>
  <c r="C435" i="13"/>
  <c r="F435" i="13" s="1"/>
  <c r="G435" i="13" s="1"/>
  <c r="B435" i="13"/>
  <c r="A435" i="13"/>
  <c r="E434" i="13"/>
  <c r="D434" i="13"/>
  <c r="C434" i="13"/>
  <c r="F434" i="13" s="1"/>
  <c r="G434" i="13" s="1"/>
  <c r="B434" i="13"/>
  <c r="A434" i="13"/>
  <c r="E433" i="13"/>
  <c r="D433" i="13"/>
  <c r="C433" i="13"/>
  <c r="F433" i="13" s="1"/>
  <c r="G433" i="13" s="1"/>
  <c r="B433" i="13"/>
  <c r="A433" i="13"/>
  <c r="F432" i="13"/>
  <c r="G432" i="13" s="1"/>
  <c r="E432" i="13"/>
  <c r="D432" i="13"/>
  <c r="C432" i="13"/>
  <c r="B432" i="13"/>
  <c r="A432" i="13"/>
  <c r="E431" i="13"/>
  <c r="D431" i="13"/>
  <c r="C431" i="13"/>
  <c r="F431" i="13" s="1"/>
  <c r="G431" i="13" s="1"/>
  <c r="B431" i="13"/>
  <c r="A431" i="13"/>
  <c r="E430" i="13"/>
  <c r="D430" i="13"/>
  <c r="C430" i="13"/>
  <c r="F430" i="13" s="1"/>
  <c r="G430" i="13" s="1"/>
  <c r="B430" i="13"/>
  <c r="A430" i="13"/>
  <c r="E429" i="13"/>
  <c r="D429" i="13"/>
  <c r="C429" i="13"/>
  <c r="F429" i="13" s="1"/>
  <c r="G429" i="13" s="1"/>
  <c r="J429" i="13" s="1"/>
  <c r="B429" i="13"/>
  <c r="A429" i="13"/>
  <c r="E428" i="13"/>
  <c r="D428" i="13"/>
  <c r="C428" i="13"/>
  <c r="F428" i="13" s="1"/>
  <c r="G428" i="13" s="1"/>
  <c r="B428" i="13"/>
  <c r="A428" i="13"/>
  <c r="F427" i="13"/>
  <c r="G427" i="13" s="1"/>
  <c r="E427" i="13"/>
  <c r="D427" i="13"/>
  <c r="C427" i="13"/>
  <c r="B427" i="13"/>
  <c r="A427" i="13"/>
  <c r="E426" i="13"/>
  <c r="D426" i="13"/>
  <c r="C426" i="13"/>
  <c r="F426" i="13" s="1"/>
  <c r="G426" i="13" s="1"/>
  <c r="B426" i="13"/>
  <c r="A426" i="13"/>
  <c r="E425" i="13"/>
  <c r="D425" i="13"/>
  <c r="C425" i="13"/>
  <c r="F425" i="13" s="1"/>
  <c r="G425" i="13" s="1"/>
  <c r="B425" i="13"/>
  <c r="A425" i="13"/>
  <c r="E424" i="13"/>
  <c r="D424" i="13"/>
  <c r="C424" i="13"/>
  <c r="F424" i="13" s="1"/>
  <c r="G424" i="13" s="1"/>
  <c r="B424" i="13"/>
  <c r="A424" i="13"/>
  <c r="E423" i="13"/>
  <c r="D423" i="13"/>
  <c r="C423" i="13"/>
  <c r="F423" i="13" s="1"/>
  <c r="G423" i="13" s="1"/>
  <c r="B423" i="13"/>
  <c r="A423" i="13"/>
  <c r="E422" i="13"/>
  <c r="D422" i="13"/>
  <c r="C422" i="13"/>
  <c r="F422" i="13" s="1"/>
  <c r="G422" i="13" s="1"/>
  <c r="J422" i="13" s="1"/>
  <c r="B422" i="13"/>
  <c r="A422" i="13"/>
  <c r="E421" i="13"/>
  <c r="D421" i="13"/>
  <c r="C421" i="13"/>
  <c r="F421" i="13" s="1"/>
  <c r="G421" i="13" s="1"/>
  <c r="B421" i="13"/>
  <c r="A421" i="13"/>
  <c r="E420" i="13"/>
  <c r="D420" i="13"/>
  <c r="C420" i="13"/>
  <c r="F420" i="13" s="1"/>
  <c r="G420" i="13" s="1"/>
  <c r="B420" i="13"/>
  <c r="A420" i="13"/>
  <c r="E419" i="13"/>
  <c r="D419" i="13"/>
  <c r="C419" i="13"/>
  <c r="F419" i="13" s="1"/>
  <c r="G419" i="13" s="1"/>
  <c r="B419" i="13"/>
  <c r="A419" i="13"/>
  <c r="E418" i="13"/>
  <c r="D418" i="13"/>
  <c r="C418" i="13"/>
  <c r="F418" i="13" s="1"/>
  <c r="G418" i="13" s="1"/>
  <c r="B418" i="13"/>
  <c r="A418" i="13"/>
  <c r="E417" i="13"/>
  <c r="D417" i="13"/>
  <c r="C417" i="13"/>
  <c r="F417" i="13" s="1"/>
  <c r="G417" i="13" s="1"/>
  <c r="B417" i="13"/>
  <c r="A417" i="13"/>
  <c r="E416" i="13"/>
  <c r="D416" i="13"/>
  <c r="C416" i="13"/>
  <c r="F416" i="13" s="1"/>
  <c r="G416" i="13" s="1"/>
  <c r="B416" i="13"/>
  <c r="A416" i="13"/>
  <c r="F415" i="13"/>
  <c r="G415" i="13" s="1"/>
  <c r="I415" i="13" s="1"/>
  <c r="E415" i="13"/>
  <c r="D415" i="13"/>
  <c r="C415" i="13"/>
  <c r="B415" i="13"/>
  <c r="A415" i="13"/>
  <c r="E414" i="13"/>
  <c r="D414" i="13"/>
  <c r="C414" i="13"/>
  <c r="F414" i="13" s="1"/>
  <c r="G414" i="13" s="1"/>
  <c r="J414" i="13" s="1"/>
  <c r="B414" i="13"/>
  <c r="A414" i="13"/>
  <c r="E413" i="13"/>
  <c r="D413" i="13"/>
  <c r="C413" i="13"/>
  <c r="F413" i="13" s="1"/>
  <c r="G413" i="13" s="1"/>
  <c r="B413" i="13"/>
  <c r="A413" i="13"/>
  <c r="E412" i="13"/>
  <c r="D412" i="13"/>
  <c r="C412" i="13"/>
  <c r="F412" i="13" s="1"/>
  <c r="G412" i="13" s="1"/>
  <c r="B412" i="13"/>
  <c r="A412" i="13"/>
  <c r="E411" i="13"/>
  <c r="D411" i="13"/>
  <c r="C411" i="13"/>
  <c r="F411" i="13" s="1"/>
  <c r="G411" i="13" s="1"/>
  <c r="B411" i="13"/>
  <c r="A411" i="13"/>
  <c r="E410" i="13"/>
  <c r="D410" i="13"/>
  <c r="C410" i="13"/>
  <c r="F410" i="13" s="1"/>
  <c r="G410" i="13" s="1"/>
  <c r="J410" i="13" s="1"/>
  <c r="B410" i="13"/>
  <c r="A410" i="13"/>
  <c r="E409" i="13"/>
  <c r="D409" i="13"/>
  <c r="C409" i="13"/>
  <c r="F409" i="13" s="1"/>
  <c r="G409" i="13" s="1"/>
  <c r="B409" i="13"/>
  <c r="A409" i="13"/>
  <c r="E408" i="13"/>
  <c r="D408" i="13"/>
  <c r="C408" i="13"/>
  <c r="F408" i="13" s="1"/>
  <c r="G408" i="13" s="1"/>
  <c r="B408" i="13"/>
  <c r="A408" i="13"/>
  <c r="F407" i="13"/>
  <c r="G407" i="13" s="1"/>
  <c r="E407" i="13"/>
  <c r="D407" i="13"/>
  <c r="C407" i="13"/>
  <c r="B407" i="13"/>
  <c r="A407" i="13"/>
  <c r="E406" i="13"/>
  <c r="D406" i="13"/>
  <c r="C406" i="13"/>
  <c r="F406" i="13" s="1"/>
  <c r="G406" i="13" s="1"/>
  <c r="B406" i="13"/>
  <c r="A406" i="13"/>
  <c r="E405" i="13"/>
  <c r="D405" i="13"/>
  <c r="C405" i="13"/>
  <c r="F405" i="13" s="1"/>
  <c r="G405" i="13" s="1"/>
  <c r="B405" i="13"/>
  <c r="A405" i="13"/>
  <c r="F404" i="13"/>
  <c r="G404" i="13" s="1"/>
  <c r="E404" i="13"/>
  <c r="D404" i="13"/>
  <c r="C404" i="13"/>
  <c r="B404" i="13"/>
  <c r="A404" i="13"/>
  <c r="E403" i="13"/>
  <c r="D403" i="13"/>
  <c r="C403" i="13"/>
  <c r="F403" i="13" s="1"/>
  <c r="G403" i="13" s="1"/>
  <c r="B403" i="13"/>
  <c r="A403" i="13"/>
  <c r="E402" i="13"/>
  <c r="D402" i="13"/>
  <c r="C402" i="13"/>
  <c r="F402" i="13" s="1"/>
  <c r="G402" i="13" s="1"/>
  <c r="B402" i="13"/>
  <c r="A402" i="13"/>
  <c r="E401" i="13"/>
  <c r="D401" i="13"/>
  <c r="C401" i="13"/>
  <c r="F401" i="13" s="1"/>
  <c r="G401" i="13" s="1"/>
  <c r="B401" i="13"/>
  <c r="A401" i="13"/>
  <c r="E400" i="13"/>
  <c r="D400" i="13"/>
  <c r="C400" i="13"/>
  <c r="F400" i="13" s="1"/>
  <c r="G400" i="13" s="1"/>
  <c r="B400" i="13"/>
  <c r="A400" i="13"/>
  <c r="E399" i="13"/>
  <c r="D399" i="13"/>
  <c r="C399" i="13"/>
  <c r="F399" i="13" s="1"/>
  <c r="G399" i="13" s="1"/>
  <c r="B399" i="13"/>
  <c r="A399" i="13"/>
  <c r="E398" i="13"/>
  <c r="D398" i="13"/>
  <c r="C398" i="13"/>
  <c r="F398" i="13" s="1"/>
  <c r="G398" i="13" s="1"/>
  <c r="B398" i="13"/>
  <c r="A398" i="13"/>
  <c r="E397" i="13"/>
  <c r="D397" i="13"/>
  <c r="C397" i="13"/>
  <c r="F397" i="13" s="1"/>
  <c r="G397" i="13" s="1"/>
  <c r="J397" i="13" s="1"/>
  <c r="B397" i="13"/>
  <c r="A397" i="13"/>
  <c r="E396" i="13"/>
  <c r="D396" i="13"/>
  <c r="C396" i="13"/>
  <c r="F396" i="13" s="1"/>
  <c r="G396" i="13" s="1"/>
  <c r="B396" i="13"/>
  <c r="A396" i="13"/>
  <c r="E395" i="13"/>
  <c r="D395" i="13"/>
  <c r="C395" i="13"/>
  <c r="F395" i="13" s="1"/>
  <c r="G395" i="13" s="1"/>
  <c r="B395" i="13"/>
  <c r="A395" i="13"/>
  <c r="F394" i="13"/>
  <c r="G394" i="13" s="1"/>
  <c r="E394" i="13"/>
  <c r="D394" i="13"/>
  <c r="C394" i="13"/>
  <c r="B394" i="13"/>
  <c r="A394" i="13"/>
  <c r="E393" i="13"/>
  <c r="D393" i="13"/>
  <c r="C393" i="13"/>
  <c r="F393" i="13" s="1"/>
  <c r="G393" i="13" s="1"/>
  <c r="B393" i="13"/>
  <c r="A393" i="13"/>
  <c r="E392" i="13"/>
  <c r="D392" i="13"/>
  <c r="C392" i="13"/>
  <c r="F392" i="13" s="1"/>
  <c r="G392" i="13" s="1"/>
  <c r="B392" i="13"/>
  <c r="A392" i="13"/>
  <c r="E391" i="13"/>
  <c r="D391" i="13"/>
  <c r="C391" i="13"/>
  <c r="F391" i="13" s="1"/>
  <c r="G391" i="13" s="1"/>
  <c r="B391" i="13"/>
  <c r="A391" i="13"/>
  <c r="I390" i="13"/>
  <c r="E390" i="13"/>
  <c r="D390" i="13"/>
  <c r="C390" i="13"/>
  <c r="F390" i="13" s="1"/>
  <c r="G390" i="13" s="1"/>
  <c r="J390" i="13" s="1"/>
  <c r="B390" i="13"/>
  <c r="A390" i="13"/>
  <c r="F389" i="13"/>
  <c r="G389" i="13" s="1"/>
  <c r="E389" i="13"/>
  <c r="D389" i="13"/>
  <c r="C389" i="13"/>
  <c r="B389" i="13"/>
  <c r="A389" i="13"/>
  <c r="E388" i="13"/>
  <c r="D388" i="13"/>
  <c r="C388" i="13"/>
  <c r="F388" i="13" s="1"/>
  <c r="G388" i="13" s="1"/>
  <c r="B388" i="13"/>
  <c r="A388" i="13"/>
  <c r="E387" i="13"/>
  <c r="D387" i="13"/>
  <c r="C387" i="13"/>
  <c r="F387" i="13" s="1"/>
  <c r="G387" i="13" s="1"/>
  <c r="B387" i="13"/>
  <c r="A387" i="13"/>
  <c r="F386" i="13"/>
  <c r="G386" i="13" s="1"/>
  <c r="E386" i="13"/>
  <c r="D386" i="13"/>
  <c r="C386" i="13"/>
  <c r="B386" i="13"/>
  <c r="A386" i="13"/>
  <c r="E385" i="13"/>
  <c r="D385" i="13"/>
  <c r="C385" i="13"/>
  <c r="F385" i="13" s="1"/>
  <c r="G385" i="13" s="1"/>
  <c r="B385" i="13"/>
  <c r="A385" i="13"/>
  <c r="E384" i="13"/>
  <c r="D384" i="13"/>
  <c r="C384" i="13"/>
  <c r="F384" i="13" s="1"/>
  <c r="G384" i="13" s="1"/>
  <c r="B384" i="13"/>
  <c r="A384" i="13"/>
  <c r="E383" i="13"/>
  <c r="D383" i="13"/>
  <c r="C383" i="13"/>
  <c r="F383" i="13" s="1"/>
  <c r="G383" i="13" s="1"/>
  <c r="I383" i="13" s="1"/>
  <c r="B383" i="13"/>
  <c r="A383" i="13"/>
  <c r="E382" i="13"/>
  <c r="D382" i="13"/>
  <c r="C382" i="13"/>
  <c r="F382" i="13" s="1"/>
  <c r="G382" i="13" s="1"/>
  <c r="J382" i="13" s="1"/>
  <c r="B382" i="13"/>
  <c r="A382" i="13"/>
  <c r="E381" i="13"/>
  <c r="D381" i="13"/>
  <c r="C381" i="13"/>
  <c r="F381" i="13" s="1"/>
  <c r="G381" i="13" s="1"/>
  <c r="B381" i="13"/>
  <c r="A381" i="13"/>
  <c r="E380" i="13"/>
  <c r="D380" i="13"/>
  <c r="C380" i="13"/>
  <c r="F380" i="13" s="1"/>
  <c r="G380" i="13" s="1"/>
  <c r="B380" i="13"/>
  <c r="A380" i="13"/>
  <c r="E379" i="13"/>
  <c r="D379" i="13"/>
  <c r="C379" i="13"/>
  <c r="F379" i="13" s="1"/>
  <c r="G379" i="13" s="1"/>
  <c r="B379" i="13"/>
  <c r="A379" i="13"/>
  <c r="F378" i="13"/>
  <c r="G378" i="13" s="1"/>
  <c r="J378" i="13" s="1"/>
  <c r="E378" i="13"/>
  <c r="D378" i="13"/>
  <c r="C378" i="13"/>
  <c r="B378" i="13"/>
  <c r="A378" i="13"/>
  <c r="E377" i="13"/>
  <c r="D377" i="13"/>
  <c r="C377" i="13"/>
  <c r="F377" i="13" s="1"/>
  <c r="G377" i="13" s="1"/>
  <c r="B377" i="13"/>
  <c r="A377" i="13"/>
  <c r="E376" i="13"/>
  <c r="D376" i="13"/>
  <c r="C376" i="13"/>
  <c r="F376" i="13" s="1"/>
  <c r="G376" i="13" s="1"/>
  <c r="B376" i="13"/>
  <c r="A376" i="13"/>
  <c r="E375" i="13"/>
  <c r="D375" i="13"/>
  <c r="C375" i="13"/>
  <c r="F375" i="13" s="1"/>
  <c r="G375" i="13" s="1"/>
  <c r="B375" i="13"/>
  <c r="A375" i="13"/>
  <c r="E374" i="13"/>
  <c r="D374" i="13"/>
  <c r="C374" i="13"/>
  <c r="F374" i="13" s="1"/>
  <c r="G374" i="13" s="1"/>
  <c r="B374" i="13"/>
  <c r="A374" i="13"/>
  <c r="E373" i="13"/>
  <c r="D373" i="13"/>
  <c r="C373" i="13"/>
  <c r="F373" i="13" s="1"/>
  <c r="G373" i="13" s="1"/>
  <c r="B373" i="13"/>
  <c r="A373" i="13"/>
  <c r="E372" i="13"/>
  <c r="D372" i="13"/>
  <c r="C372" i="13"/>
  <c r="F372" i="13" s="1"/>
  <c r="G372" i="13" s="1"/>
  <c r="B372" i="13"/>
  <c r="A372" i="13"/>
  <c r="E371" i="13"/>
  <c r="D371" i="13"/>
  <c r="C371" i="13"/>
  <c r="F371" i="13" s="1"/>
  <c r="G371" i="13" s="1"/>
  <c r="B371" i="13"/>
  <c r="A371" i="13"/>
  <c r="E370" i="13"/>
  <c r="D370" i="13"/>
  <c r="C370" i="13"/>
  <c r="F370" i="13" s="1"/>
  <c r="G370" i="13" s="1"/>
  <c r="B370" i="13"/>
  <c r="A370" i="13"/>
  <c r="E369" i="13"/>
  <c r="D369" i="13"/>
  <c r="C369" i="13"/>
  <c r="F369" i="13" s="1"/>
  <c r="G369" i="13" s="1"/>
  <c r="B369" i="13"/>
  <c r="A369" i="13"/>
  <c r="E368" i="13"/>
  <c r="D368" i="13"/>
  <c r="C368" i="13"/>
  <c r="F368" i="13" s="1"/>
  <c r="G368" i="13" s="1"/>
  <c r="B368" i="13"/>
  <c r="A368" i="13"/>
  <c r="E367" i="13"/>
  <c r="D367" i="13"/>
  <c r="C367" i="13"/>
  <c r="F367" i="13" s="1"/>
  <c r="G367" i="13" s="1"/>
  <c r="B367" i="13"/>
  <c r="A367" i="13"/>
  <c r="E366" i="13"/>
  <c r="D366" i="13"/>
  <c r="C366" i="13"/>
  <c r="F366" i="13" s="1"/>
  <c r="G366" i="13" s="1"/>
  <c r="B366" i="13"/>
  <c r="A366" i="13"/>
  <c r="E365" i="13"/>
  <c r="D365" i="13"/>
  <c r="C365" i="13"/>
  <c r="F365" i="13" s="1"/>
  <c r="G365" i="13" s="1"/>
  <c r="J365" i="13" s="1"/>
  <c r="B365" i="13"/>
  <c r="A365" i="13"/>
  <c r="E364" i="13"/>
  <c r="D364" i="13"/>
  <c r="C364" i="13"/>
  <c r="F364" i="13" s="1"/>
  <c r="G364" i="13" s="1"/>
  <c r="B364" i="13"/>
  <c r="A364" i="13"/>
  <c r="F363" i="13"/>
  <c r="G363" i="13" s="1"/>
  <c r="E363" i="13"/>
  <c r="D363" i="13"/>
  <c r="C363" i="13"/>
  <c r="B363" i="13"/>
  <c r="A363" i="13"/>
  <c r="E362" i="13"/>
  <c r="D362" i="13"/>
  <c r="C362" i="13"/>
  <c r="F362" i="13" s="1"/>
  <c r="G362" i="13" s="1"/>
  <c r="B362" i="13"/>
  <c r="A362" i="13"/>
  <c r="E361" i="13"/>
  <c r="D361" i="13"/>
  <c r="C361" i="13"/>
  <c r="F361" i="13" s="1"/>
  <c r="G361" i="13" s="1"/>
  <c r="J361" i="13" s="1"/>
  <c r="B361" i="13"/>
  <c r="A361" i="13"/>
  <c r="E360" i="13"/>
  <c r="D360" i="13"/>
  <c r="C360" i="13"/>
  <c r="F360" i="13" s="1"/>
  <c r="G360" i="13" s="1"/>
  <c r="B360" i="13"/>
  <c r="A360" i="13"/>
  <c r="E359" i="13"/>
  <c r="D359" i="13"/>
  <c r="C359" i="13"/>
  <c r="F359" i="13" s="1"/>
  <c r="G359" i="13" s="1"/>
  <c r="B359" i="13"/>
  <c r="A359" i="13"/>
  <c r="E358" i="13"/>
  <c r="D358" i="13"/>
  <c r="C358" i="13"/>
  <c r="F358" i="13" s="1"/>
  <c r="G358" i="13" s="1"/>
  <c r="B358" i="13"/>
  <c r="A358" i="13"/>
  <c r="E357" i="13"/>
  <c r="D357" i="13"/>
  <c r="C357" i="13"/>
  <c r="F357" i="13" s="1"/>
  <c r="G357" i="13" s="1"/>
  <c r="B357" i="13"/>
  <c r="A357" i="13"/>
  <c r="F356" i="13"/>
  <c r="G356" i="13" s="1"/>
  <c r="E356" i="13"/>
  <c r="D356" i="13"/>
  <c r="C356" i="13"/>
  <c r="B356" i="13"/>
  <c r="A356" i="13"/>
  <c r="E355" i="13"/>
  <c r="D355" i="13"/>
  <c r="C355" i="13"/>
  <c r="F355" i="13" s="1"/>
  <c r="G355" i="13" s="1"/>
  <c r="B355" i="13"/>
  <c r="A355" i="13"/>
  <c r="E354" i="13"/>
  <c r="D354" i="13"/>
  <c r="C354" i="13"/>
  <c r="F354" i="13" s="1"/>
  <c r="G354" i="13" s="1"/>
  <c r="B354" i="13"/>
  <c r="A354" i="13"/>
  <c r="E353" i="13"/>
  <c r="D353" i="13"/>
  <c r="C353" i="13"/>
  <c r="F353" i="13" s="1"/>
  <c r="G353" i="13" s="1"/>
  <c r="B353" i="13"/>
  <c r="A353" i="13"/>
  <c r="E352" i="13"/>
  <c r="D352" i="13"/>
  <c r="C352" i="13"/>
  <c r="F352" i="13" s="1"/>
  <c r="G352" i="13" s="1"/>
  <c r="B352" i="13"/>
  <c r="A352" i="13"/>
  <c r="E351" i="13"/>
  <c r="D351" i="13"/>
  <c r="C351" i="13"/>
  <c r="F351" i="13" s="1"/>
  <c r="G351" i="13" s="1"/>
  <c r="I351" i="13" s="1"/>
  <c r="B351" i="13"/>
  <c r="A351" i="13"/>
  <c r="E350" i="13"/>
  <c r="D350" i="13"/>
  <c r="C350" i="13"/>
  <c r="F350" i="13" s="1"/>
  <c r="G350" i="13" s="1"/>
  <c r="J350" i="13" s="1"/>
  <c r="B350" i="13"/>
  <c r="A350" i="13"/>
  <c r="E349" i="13"/>
  <c r="D349" i="13"/>
  <c r="C349" i="13"/>
  <c r="F349" i="13" s="1"/>
  <c r="G349" i="13" s="1"/>
  <c r="B349" i="13"/>
  <c r="A349" i="13"/>
  <c r="E348" i="13"/>
  <c r="D348" i="13"/>
  <c r="C348" i="13"/>
  <c r="F348" i="13" s="1"/>
  <c r="G348" i="13" s="1"/>
  <c r="B348" i="13"/>
  <c r="A348" i="13"/>
  <c r="E347" i="13"/>
  <c r="D347" i="13"/>
  <c r="C347" i="13"/>
  <c r="F347" i="13" s="1"/>
  <c r="G347" i="13" s="1"/>
  <c r="B347" i="13"/>
  <c r="A347" i="13"/>
  <c r="E346" i="13"/>
  <c r="D346" i="13"/>
  <c r="C346" i="13"/>
  <c r="F346" i="13" s="1"/>
  <c r="G346" i="13" s="1"/>
  <c r="J346" i="13" s="1"/>
  <c r="B346" i="13"/>
  <c r="A346" i="13"/>
  <c r="G345" i="13"/>
  <c r="I345" i="13" s="1"/>
  <c r="E345" i="13"/>
  <c r="D345" i="13"/>
  <c r="C345" i="13"/>
  <c r="F345" i="13" s="1"/>
  <c r="B345" i="13"/>
  <c r="A345" i="13"/>
  <c r="E344" i="13"/>
  <c r="D344" i="13"/>
  <c r="C344" i="13"/>
  <c r="F344" i="13" s="1"/>
  <c r="G344" i="13" s="1"/>
  <c r="B344" i="13"/>
  <c r="A344" i="13"/>
  <c r="F343" i="13"/>
  <c r="G343" i="13" s="1"/>
  <c r="E343" i="13"/>
  <c r="D343" i="13"/>
  <c r="C343" i="13"/>
  <c r="B343" i="13"/>
  <c r="A343" i="13"/>
  <c r="E342" i="13"/>
  <c r="D342" i="13"/>
  <c r="C342" i="13"/>
  <c r="F342" i="13" s="1"/>
  <c r="G342" i="13" s="1"/>
  <c r="B342" i="13"/>
  <c r="A342" i="13"/>
  <c r="E341" i="13"/>
  <c r="D341" i="13"/>
  <c r="C341" i="13"/>
  <c r="F341" i="13" s="1"/>
  <c r="G341" i="13" s="1"/>
  <c r="B341" i="13"/>
  <c r="A341" i="13"/>
  <c r="F340" i="13"/>
  <c r="G340" i="13" s="1"/>
  <c r="E340" i="13"/>
  <c r="D340" i="13"/>
  <c r="C340" i="13"/>
  <c r="B340" i="13"/>
  <c r="A340" i="13"/>
  <c r="E339" i="13"/>
  <c r="D339" i="13"/>
  <c r="C339" i="13"/>
  <c r="F339" i="13" s="1"/>
  <c r="G339" i="13" s="1"/>
  <c r="B339" i="13"/>
  <c r="A339" i="13"/>
  <c r="E338" i="13"/>
  <c r="D338" i="13"/>
  <c r="C338" i="13"/>
  <c r="F338" i="13" s="1"/>
  <c r="G338" i="13" s="1"/>
  <c r="B338" i="13"/>
  <c r="A338" i="13"/>
  <c r="E337" i="13"/>
  <c r="D337" i="13"/>
  <c r="C337" i="13"/>
  <c r="F337" i="13" s="1"/>
  <c r="G337" i="13" s="1"/>
  <c r="B337" i="13"/>
  <c r="A337" i="13"/>
  <c r="E336" i="13"/>
  <c r="D336" i="13"/>
  <c r="C336" i="13"/>
  <c r="F336" i="13" s="1"/>
  <c r="G336" i="13" s="1"/>
  <c r="B336" i="13"/>
  <c r="A336" i="13"/>
  <c r="E335" i="13"/>
  <c r="D335" i="13"/>
  <c r="C335" i="13"/>
  <c r="F335" i="13" s="1"/>
  <c r="G335" i="13" s="1"/>
  <c r="B335" i="13"/>
  <c r="A335" i="13"/>
  <c r="E334" i="13"/>
  <c r="D334" i="13"/>
  <c r="C334" i="13"/>
  <c r="F334" i="13" s="1"/>
  <c r="G334" i="13" s="1"/>
  <c r="B334" i="13"/>
  <c r="A334" i="13"/>
  <c r="E333" i="13"/>
  <c r="D333" i="13"/>
  <c r="C333" i="13"/>
  <c r="F333" i="13" s="1"/>
  <c r="G333" i="13" s="1"/>
  <c r="J333" i="13" s="1"/>
  <c r="B333" i="13"/>
  <c r="A333" i="13"/>
  <c r="E332" i="13"/>
  <c r="D332" i="13"/>
  <c r="C332" i="13"/>
  <c r="F332" i="13" s="1"/>
  <c r="G332" i="13" s="1"/>
  <c r="B332" i="13"/>
  <c r="A332" i="13"/>
  <c r="E331" i="13"/>
  <c r="D331" i="13"/>
  <c r="C331" i="13"/>
  <c r="F331" i="13" s="1"/>
  <c r="G331" i="13" s="1"/>
  <c r="B331" i="13"/>
  <c r="A331" i="13"/>
  <c r="F330" i="13"/>
  <c r="G330" i="13" s="1"/>
  <c r="E330" i="13"/>
  <c r="D330" i="13"/>
  <c r="C330" i="13"/>
  <c r="B330" i="13"/>
  <c r="A330" i="13"/>
  <c r="E329" i="13"/>
  <c r="D329" i="13"/>
  <c r="C329" i="13"/>
  <c r="F329" i="13" s="1"/>
  <c r="G329" i="13" s="1"/>
  <c r="B329" i="13"/>
  <c r="A329" i="13"/>
  <c r="E328" i="13"/>
  <c r="D328" i="13"/>
  <c r="C328" i="13"/>
  <c r="F328" i="13" s="1"/>
  <c r="G328" i="13" s="1"/>
  <c r="B328" i="13"/>
  <c r="A328" i="13"/>
  <c r="E327" i="13"/>
  <c r="D327" i="13"/>
  <c r="C327" i="13"/>
  <c r="F327" i="13" s="1"/>
  <c r="G327" i="13" s="1"/>
  <c r="B327" i="13"/>
  <c r="A327" i="13"/>
  <c r="H326" i="13"/>
  <c r="E326" i="13"/>
  <c r="D326" i="13"/>
  <c r="C326" i="13"/>
  <c r="F326" i="13" s="1"/>
  <c r="G326" i="13" s="1"/>
  <c r="J326" i="13" s="1"/>
  <c r="B326" i="13"/>
  <c r="A326" i="13"/>
  <c r="E325" i="13"/>
  <c r="D325" i="13"/>
  <c r="C325" i="13"/>
  <c r="F325" i="13" s="1"/>
  <c r="G325" i="13" s="1"/>
  <c r="B325" i="13"/>
  <c r="A325" i="13"/>
  <c r="E324" i="13"/>
  <c r="D324" i="13"/>
  <c r="C324" i="13"/>
  <c r="F324" i="13" s="1"/>
  <c r="G324" i="13" s="1"/>
  <c r="B324" i="13"/>
  <c r="A324" i="13"/>
  <c r="E323" i="13"/>
  <c r="D323" i="13"/>
  <c r="C323" i="13"/>
  <c r="F323" i="13" s="1"/>
  <c r="G323" i="13" s="1"/>
  <c r="B323" i="13"/>
  <c r="A323" i="13"/>
  <c r="E322" i="13"/>
  <c r="D322" i="13"/>
  <c r="C322" i="13"/>
  <c r="F322" i="13" s="1"/>
  <c r="G322" i="13" s="1"/>
  <c r="B322" i="13"/>
  <c r="A322" i="13"/>
  <c r="E321" i="13"/>
  <c r="D321" i="13"/>
  <c r="C321" i="13"/>
  <c r="F321" i="13" s="1"/>
  <c r="G321" i="13" s="1"/>
  <c r="B321" i="13"/>
  <c r="A321" i="13"/>
  <c r="F320" i="13"/>
  <c r="G320" i="13" s="1"/>
  <c r="E320" i="13"/>
  <c r="D320" i="13"/>
  <c r="C320" i="13"/>
  <c r="B320" i="13"/>
  <c r="A320" i="13"/>
  <c r="E319" i="13"/>
  <c r="D319" i="13"/>
  <c r="C319" i="13"/>
  <c r="F319" i="13" s="1"/>
  <c r="G319" i="13" s="1"/>
  <c r="I319" i="13" s="1"/>
  <c r="B319" i="13"/>
  <c r="A319" i="13"/>
  <c r="F318" i="13"/>
  <c r="G318" i="13" s="1"/>
  <c r="J318" i="13" s="1"/>
  <c r="E318" i="13"/>
  <c r="D318" i="13"/>
  <c r="C318" i="13"/>
  <c r="B318" i="13"/>
  <c r="A318" i="13"/>
  <c r="E317" i="13"/>
  <c r="D317" i="13"/>
  <c r="C317" i="13"/>
  <c r="F317" i="13" s="1"/>
  <c r="G317" i="13" s="1"/>
  <c r="B317" i="13"/>
  <c r="A317" i="13"/>
  <c r="E316" i="13"/>
  <c r="D316" i="13"/>
  <c r="C316" i="13"/>
  <c r="F316" i="13" s="1"/>
  <c r="G316" i="13" s="1"/>
  <c r="B316" i="13"/>
  <c r="A316" i="13"/>
  <c r="F315" i="13"/>
  <c r="G315" i="13" s="1"/>
  <c r="E315" i="13"/>
  <c r="D315" i="13"/>
  <c r="C315" i="13"/>
  <c r="B315" i="13"/>
  <c r="A315" i="13"/>
  <c r="F314" i="13"/>
  <c r="G314" i="13" s="1"/>
  <c r="J314" i="13" s="1"/>
  <c r="E314" i="13"/>
  <c r="D314" i="13"/>
  <c r="C314" i="13"/>
  <c r="B314" i="13"/>
  <c r="A314" i="13"/>
  <c r="E313" i="13"/>
  <c r="D313" i="13"/>
  <c r="C313" i="13"/>
  <c r="F313" i="13" s="1"/>
  <c r="G313" i="13" s="1"/>
  <c r="B313" i="13"/>
  <c r="A313" i="13"/>
  <c r="E312" i="13"/>
  <c r="D312" i="13"/>
  <c r="C312" i="13"/>
  <c r="F312" i="13" s="1"/>
  <c r="G312" i="13" s="1"/>
  <c r="B312" i="13"/>
  <c r="A312" i="13"/>
  <c r="E311" i="13"/>
  <c r="D311" i="13"/>
  <c r="C311" i="13"/>
  <c r="F311" i="13" s="1"/>
  <c r="G311" i="13" s="1"/>
  <c r="B311" i="13"/>
  <c r="A311" i="13"/>
  <c r="E310" i="13"/>
  <c r="D310" i="13"/>
  <c r="C310" i="13"/>
  <c r="F310" i="13" s="1"/>
  <c r="G310" i="13" s="1"/>
  <c r="B310" i="13"/>
  <c r="A310" i="13"/>
  <c r="E309" i="13"/>
  <c r="D309" i="13"/>
  <c r="C309" i="13"/>
  <c r="F309" i="13" s="1"/>
  <c r="G309" i="13" s="1"/>
  <c r="B309" i="13"/>
  <c r="A309" i="13"/>
  <c r="E308" i="13"/>
  <c r="D308" i="13"/>
  <c r="C308" i="13"/>
  <c r="F308" i="13" s="1"/>
  <c r="G308" i="13" s="1"/>
  <c r="B308" i="13"/>
  <c r="A308" i="13"/>
  <c r="E307" i="13"/>
  <c r="D307" i="13"/>
  <c r="C307" i="13"/>
  <c r="F307" i="13" s="1"/>
  <c r="G307" i="13" s="1"/>
  <c r="B307" i="13"/>
  <c r="A307" i="13"/>
  <c r="E306" i="13"/>
  <c r="D306" i="13"/>
  <c r="C306" i="13"/>
  <c r="F306" i="13" s="1"/>
  <c r="G306" i="13" s="1"/>
  <c r="B306" i="13"/>
  <c r="A306" i="13"/>
  <c r="E305" i="13"/>
  <c r="D305" i="13"/>
  <c r="C305" i="13"/>
  <c r="F305" i="13" s="1"/>
  <c r="G305" i="13" s="1"/>
  <c r="B305" i="13"/>
  <c r="A305" i="13"/>
  <c r="E304" i="13"/>
  <c r="D304" i="13"/>
  <c r="C304" i="13"/>
  <c r="F304" i="13" s="1"/>
  <c r="G304" i="13" s="1"/>
  <c r="B304" i="13"/>
  <c r="A304" i="13"/>
  <c r="E303" i="13"/>
  <c r="D303" i="13"/>
  <c r="C303" i="13"/>
  <c r="F303" i="13" s="1"/>
  <c r="G303" i="13" s="1"/>
  <c r="B303" i="13"/>
  <c r="A303" i="13"/>
  <c r="E302" i="13"/>
  <c r="D302" i="13"/>
  <c r="C302" i="13"/>
  <c r="F302" i="13" s="1"/>
  <c r="G302" i="13" s="1"/>
  <c r="B302" i="13"/>
  <c r="A302" i="13"/>
  <c r="E301" i="13"/>
  <c r="D301" i="13"/>
  <c r="C301" i="13"/>
  <c r="F301" i="13" s="1"/>
  <c r="G301" i="13" s="1"/>
  <c r="J301" i="13" s="1"/>
  <c r="B301" i="13"/>
  <c r="A301" i="13"/>
  <c r="E300" i="13"/>
  <c r="D300" i="13"/>
  <c r="C300" i="13"/>
  <c r="F300" i="13" s="1"/>
  <c r="G300" i="13" s="1"/>
  <c r="B300" i="13"/>
  <c r="A300" i="13"/>
  <c r="E299" i="13"/>
  <c r="D299" i="13"/>
  <c r="C299" i="13"/>
  <c r="F299" i="13" s="1"/>
  <c r="G299" i="13" s="1"/>
  <c r="B299" i="13"/>
  <c r="A299" i="13"/>
  <c r="E298" i="13"/>
  <c r="D298" i="13"/>
  <c r="C298" i="13"/>
  <c r="F298" i="13" s="1"/>
  <c r="G298" i="13" s="1"/>
  <c r="B298" i="13"/>
  <c r="A298" i="13"/>
  <c r="E297" i="13"/>
  <c r="D297" i="13"/>
  <c r="C297" i="13"/>
  <c r="F297" i="13" s="1"/>
  <c r="G297" i="13" s="1"/>
  <c r="B297" i="13"/>
  <c r="A297" i="13"/>
  <c r="E296" i="13"/>
  <c r="D296" i="13"/>
  <c r="C296" i="13"/>
  <c r="F296" i="13" s="1"/>
  <c r="G296" i="13" s="1"/>
  <c r="B296" i="13"/>
  <c r="A296" i="13"/>
  <c r="E295" i="13"/>
  <c r="D295" i="13"/>
  <c r="C295" i="13"/>
  <c r="F295" i="13" s="1"/>
  <c r="G295" i="13" s="1"/>
  <c r="B295" i="13"/>
  <c r="A295" i="13"/>
  <c r="E294" i="13"/>
  <c r="D294" i="13"/>
  <c r="C294" i="13"/>
  <c r="F294" i="13" s="1"/>
  <c r="G294" i="13" s="1"/>
  <c r="J294" i="13" s="1"/>
  <c r="B294" i="13"/>
  <c r="A294" i="13"/>
  <c r="E293" i="13"/>
  <c r="D293" i="13"/>
  <c r="C293" i="13"/>
  <c r="F293" i="13" s="1"/>
  <c r="G293" i="13" s="1"/>
  <c r="B293" i="13"/>
  <c r="A293" i="13"/>
  <c r="E292" i="13"/>
  <c r="D292" i="13"/>
  <c r="C292" i="13"/>
  <c r="F292" i="13" s="1"/>
  <c r="G292" i="13" s="1"/>
  <c r="B292" i="13"/>
  <c r="A292" i="13"/>
  <c r="E291" i="13"/>
  <c r="D291" i="13"/>
  <c r="C291" i="13"/>
  <c r="F291" i="13" s="1"/>
  <c r="G291" i="13" s="1"/>
  <c r="B291" i="13"/>
  <c r="A291" i="13"/>
  <c r="E290" i="13"/>
  <c r="D290" i="13"/>
  <c r="C290" i="13"/>
  <c r="F290" i="13" s="1"/>
  <c r="G290" i="13" s="1"/>
  <c r="B290" i="13"/>
  <c r="A290" i="13"/>
  <c r="E289" i="13"/>
  <c r="D289" i="13"/>
  <c r="C289" i="13"/>
  <c r="F289" i="13" s="1"/>
  <c r="G289" i="13" s="1"/>
  <c r="B289" i="13"/>
  <c r="A289" i="13"/>
  <c r="E288" i="13"/>
  <c r="D288" i="13"/>
  <c r="C288" i="13"/>
  <c r="F288" i="13" s="1"/>
  <c r="G288" i="13" s="1"/>
  <c r="B288" i="13"/>
  <c r="A288" i="13"/>
  <c r="E287" i="13"/>
  <c r="D287" i="13"/>
  <c r="C287" i="13"/>
  <c r="F287" i="13" s="1"/>
  <c r="G287" i="13" s="1"/>
  <c r="I287" i="13" s="1"/>
  <c r="B287" i="13"/>
  <c r="A287" i="13"/>
  <c r="E286" i="13"/>
  <c r="D286" i="13"/>
  <c r="C286" i="13"/>
  <c r="F286" i="13" s="1"/>
  <c r="G286" i="13" s="1"/>
  <c r="J286" i="13" s="1"/>
  <c r="B286" i="13"/>
  <c r="A286" i="13"/>
  <c r="E285" i="13"/>
  <c r="D285" i="13"/>
  <c r="C285" i="13"/>
  <c r="F285" i="13" s="1"/>
  <c r="G285" i="13" s="1"/>
  <c r="B285" i="13"/>
  <c r="A285" i="13"/>
  <c r="E284" i="13"/>
  <c r="D284" i="13"/>
  <c r="C284" i="13"/>
  <c r="F284" i="13" s="1"/>
  <c r="G284" i="13" s="1"/>
  <c r="B284" i="13"/>
  <c r="A284" i="13"/>
  <c r="E283" i="13"/>
  <c r="D283" i="13"/>
  <c r="C283" i="13"/>
  <c r="F283" i="13" s="1"/>
  <c r="G283" i="13" s="1"/>
  <c r="B283" i="13"/>
  <c r="A283" i="13"/>
  <c r="G282" i="13"/>
  <c r="J282" i="13" s="1"/>
  <c r="E282" i="13"/>
  <c r="D282" i="13"/>
  <c r="C282" i="13"/>
  <c r="F282" i="13" s="1"/>
  <c r="B282" i="13"/>
  <c r="A282" i="13"/>
  <c r="E281" i="13"/>
  <c r="D281" i="13"/>
  <c r="C281" i="13"/>
  <c r="F281" i="13" s="1"/>
  <c r="G281" i="13" s="1"/>
  <c r="B281" i="13"/>
  <c r="A281" i="13"/>
  <c r="E280" i="13"/>
  <c r="D280" i="13"/>
  <c r="C280" i="13"/>
  <c r="F280" i="13" s="1"/>
  <c r="G280" i="13" s="1"/>
  <c r="B280" i="13"/>
  <c r="A280" i="13"/>
  <c r="F279" i="13"/>
  <c r="G279" i="13" s="1"/>
  <c r="E279" i="13"/>
  <c r="D279" i="13"/>
  <c r="C279" i="13"/>
  <c r="B279" i="13"/>
  <c r="A279" i="13"/>
  <c r="E278" i="13"/>
  <c r="D278" i="13"/>
  <c r="C278" i="13"/>
  <c r="F278" i="13" s="1"/>
  <c r="G278" i="13" s="1"/>
  <c r="B278" i="13"/>
  <c r="A278" i="13"/>
  <c r="E277" i="13"/>
  <c r="D277" i="13"/>
  <c r="C277" i="13"/>
  <c r="F277" i="13" s="1"/>
  <c r="G277" i="13" s="1"/>
  <c r="I277" i="13" s="1"/>
  <c r="B277" i="13"/>
  <c r="A277" i="13"/>
  <c r="E276" i="13"/>
  <c r="D276" i="13"/>
  <c r="C276" i="13"/>
  <c r="F276" i="13" s="1"/>
  <c r="G276" i="13" s="1"/>
  <c r="B276" i="13"/>
  <c r="A276" i="13"/>
  <c r="E275" i="13"/>
  <c r="D275" i="13"/>
  <c r="C275" i="13"/>
  <c r="F275" i="13" s="1"/>
  <c r="G275" i="13" s="1"/>
  <c r="B275" i="13"/>
  <c r="A275" i="13"/>
  <c r="E274" i="13"/>
  <c r="D274" i="13"/>
  <c r="C274" i="13"/>
  <c r="F274" i="13" s="1"/>
  <c r="G274" i="13" s="1"/>
  <c r="B274" i="13"/>
  <c r="A274" i="13"/>
  <c r="E273" i="13"/>
  <c r="D273" i="13"/>
  <c r="C273" i="13"/>
  <c r="F273" i="13" s="1"/>
  <c r="G273" i="13" s="1"/>
  <c r="B273" i="13"/>
  <c r="A273" i="13"/>
  <c r="E272" i="13"/>
  <c r="D272" i="13"/>
  <c r="C272" i="13"/>
  <c r="F272" i="13" s="1"/>
  <c r="G272" i="13" s="1"/>
  <c r="B272" i="13"/>
  <c r="A272" i="13"/>
  <c r="E271" i="13"/>
  <c r="D271" i="13"/>
  <c r="C271" i="13"/>
  <c r="F271" i="13" s="1"/>
  <c r="G271" i="13" s="1"/>
  <c r="B271" i="13"/>
  <c r="A271" i="13"/>
  <c r="E270" i="13"/>
  <c r="D270" i="13"/>
  <c r="C270" i="13"/>
  <c r="F270" i="13" s="1"/>
  <c r="G270" i="13" s="1"/>
  <c r="B270" i="13"/>
  <c r="A270" i="13"/>
  <c r="G269" i="13"/>
  <c r="I269" i="13" s="1"/>
  <c r="E269" i="13"/>
  <c r="D269" i="13"/>
  <c r="C269" i="13"/>
  <c r="F269" i="13" s="1"/>
  <c r="B269" i="13"/>
  <c r="A269" i="13"/>
  <c r="E268" i="13"/>
  <c r="D268" i="13"/>
  <c r="C268" i="13"/>
  <c r="F268" i="13" s="1"/>
  <c r="G268" i="13" s="1"/>
  <c r="B268" i="13"/>
  <c r="A268" i="13"/>
  <c r="E267" i="13"/>
  <c r="D267" i="13"/>
  <c r="C267" i="13"/>
  <c r="F267" i="13" s="1"/>
  <c r="G267" i="13" s="1"/>
  <c r="B267" i="13"/>
  <c r="A267" i="13"/>
  <c r="E266" i="13"/>
  <c r="D266" i="13"/>
  <c r="C266" i="13"/>
  <c r="F266" i="13" s="1"/>
  <c r="G266" i="13" s="1"/>
  <c r="B266" i="13"/>
  <c r="A266" i="13"/>
  <c r="E265" i="13"/>
  <c r="D265" i="13"/>
  <c r="C265" i="13"/>
  <c r="F265" i="13" s="1"/>
  <c r="G265" i="13" s="1"/>
  <c r="B265" i="13"/>
  <c r="A265" i="13"/>
  <c r="E264" i="13"/>
  <c r="D264" i="13"/>
  <c r="C264" i="13"/>
  <c r="F264" i="13" s="1"/>
  <c r="G264" i="13" s="1"/>
  <c r="B264" i="13"/>
  <c r="A264" i="13"/>
  <c r="E263" i="13"/>
  <c r="D263" i="13"/>
  <c r="C263" i="13"/>
  <c r="F263" i="13" s="1"/>
  <c r="G263" i="13" s="1"/>
  <c r="B263" i="13"/>
  <c r="A263" i="13"/>
  <c r="F262" i="13"/>
  <c r="G262" i="13" s="1"/>
  <c r="E262" i="13"/>
  <c r="D262" i="13"/>
  <c r="C262" i="13"/>
  <c r="B262" i="13"/>
  <c r="A262" i="13"/>
  <c r="E261" i="13"/>
  <c r="D261" i="13"/>
  <c r="C261" i="13"/>
  <c r="F261" i="13" s="1"/>
  <c r="G261" i="13" s="1"/>
  <c r="I261" i="13" s="1"/>
  <c r="B261" i="13"/>
  <c r="A261" i="13"/>
  <c r="E260" i="13"/>
  <c r="D260" i="13"/>
  <c r="C260" i="13"/>
  <c r="F260" i="13" s="1"/>
  <c r="G260" i="13" s="1"/>
  <c r="B260" i="13"/>
  <c r="A260" i="13"/>
  <c r="E259" i="13"/>
  <c r="D259" i="13"/>
  <c r="C259" i="13"/>
  <c r="F259" i="13" s="1"/>
  <c r="G259" i="13" s="1"/>
  <c r="B259" i="13"/>
  <c r="A259" i="13"/>
  <c r="E258" i="13"/>
  <c r="D258" i="13"/>
  <c r="C258" i="13"/>
  <c r="F258" i="13" s="1"/>
  <c r="G258" i="13" s="1"/>
  <c r="B258" i="13"/>
  <c r="A258" i="13"/>
  <c r="E257" i="13"/>
  <c r="D257" i="13"/>
  <c r="C257" i="13"/>
  <c r="F257" i="13" s="1"/>
  <c r="G257" i="13" s="1"/>
  <c r="B257" i="13"/>
  <c r="A257" i="13"/>
  <c r="E256" i="13"/>
  <c r="D256" i="13"/>
  <c r="C256" i="13"/>
  <c r="F256" i="13" s="1"/>
  <c r="G256" i="13" s="1"/>
  <c r="B256" i="13"/>
  <c r="A256" i="13"/>
  <c r="E255" i="13"/>
  <c r="D255" i="13"/>
  <c r="C255" i="13"/>
  <c r="F255" i="13" s="1"/>
  <c r="G255" i="13" s="1"/>
  <c r="B255" i="13"/>
  <c r="A255" i="13"/>
  <c r="E254" i="13"/>
  <c r="D254" i="13"/>
  <c r="C254" i="13"/>
  <c r="F254" i="13" s="1"/>
  <c r="G254" i="13" s="1"/>
  <c r="B254" i="13"/>
  <c r="A254" i="13"/>
  <c r="F253" i="13"/>
  <c r="G253" i="13" s="1"/>
  <c r="I253" i="13" s="1"/>
  <c r="E253" i="13"/>
  <c r="D253" i="13"/>
  <c r="C253" i="13"/>
  <c r="B253" i="13"/>
  <c r="A253" i="13"/>
  <c r="E252" i="13"/>
  <c r="D252" i="13"/>
  <c r="C252" i="13"/>
  <c r="F252" i="13" s="1"/>
  <c r="G252" i="13" s="1"/>
  <c r="B252" i="13"/>
  <c r="A252" i="13"/>
  <c r="E251" i="13"/>
  <c r="D251" i="13"/>
  <c r="C251" i="13"/>
  <c r="F251" i="13" s="1"/>
  <c r="G251" i="13" s="1"/>
  <c r="B251" i="13"/>
  <c r="A251" i="13"/>
  <c r="F250" i="13"/>
  <c r="G250" i="13" s="1"/>
  <c r="E250" i="13"/>
  <c r="D250" i="13"/>
  <c r="C250" i="13"/>
  <c r="B250" i="13"/>
  <c r="A250" i="13"/>
  <c r="E249" i="13"/>
  <c r="D249" i="13"/>
  <c r="C249" i="13"/>
  <c r="F249" i="13" s="1"/>
  <c r="G249" i="13" s="1"/>
  <c r="B249" i="13"/>
  <c r="A249" i="13"/>
  <c r="E248" i="13"/>
  <c r="D248" i="13"/>
  <c r="C248" i="13"/>
  <c r="F248" i="13" s="1"/>
  <c r="G248" i="13" s="1"/>
  <c r="B248" i="13"/>
  <c r="A248" i="13"/>
  <c r="F247" i="13"/>
  <c r="G247" i="13" s="1"/>
  <c r="E247" i="13"/>
  <c r="D247" i="13"/>
  <c r="C247" i="13"/>
  <c r="B247" i="13"/>
  <c r="A247" i="13"/>
  <c r="E246" i="13"/>
  <c r="D246" i="13"/>
  <c r="C246" i="13"/>
  <c r="F246" i="13" s="1"/>
  <c r="G246" i="13" s="1"/>
  <c r="B246" i="13"/>
  <c r="A246" i="13"/>
  <c r="E245" i="13"/>
  <c r="D245" i="13"/>
  <c r="C245" i="13"/>
  <c r="F245" i="13" s="1"/>
  <c r="G245" i="13" s="1"/>
  <c r="I245" i="13" s="1"/>
  <c r="B245" i="13"/>
  <c r="A245" i="13"/>
  <c r="E244" i="13"/>
  <c r="D244" i="13"/>
  <c r="C244" i="13"/>
  <c r="F244" i="13" s="1"/>
  <c r="G244" i="13" s="1"/>
  <c r="B244" i="13"/>
  <c r="A244" i="13"/>
  <c r="E243" i="13"/>
  <c r="D243" i="13"/>
  <c r="C243" i="13"/>
  <c r="F243" i="13" s="1"/>
  <c r="G243" i="13" s="1"/>
  <c r="B243" i="13"/>
  <c r="A243" i="13"/>
  <c r="E242" i="13"/>
  <c r="D242" i="13"/>
  <c r="C242" i="13"/>
  <c r="F242" i="13" s="1"/>
  <c r="G242" i="13" s="1"/>
  <c r="B242" i="13"/>
  <c r="A242" i="13"/>
  <c r="E241" i="13"/>
  <c r="D241" i="13"/>
  <c r="C241" i="13"/>
  <c r="F241" i="13" s="1"/>
  <c r="G241" i="13" s="1"/>
  <c r="B241" i="13"/>
  <c r="A241" i="13"/>
  <c r="E240" i="13"/>
  <c r="D240" i="13"/>
  <c r="C240" i="13"/>
  <c r="F240" i="13" s="1"/>
  <c r="G240" i="13" s="1"/>
  <c r="B240" i="13"/>
  <c r="A240" i="13"/>
  <c r="E239" i="13"/>
  <c r="D239" i="13"/>
  <c r="C239" i="13"/>
  <c r="F239" i="13" s="1"/>
  <c r="G239" i="13" s="1"/>
  <c r="B239" i="13"/>
  <c r="A239" i="13"/>
  <c r="E238" i="13"/>
  <c r="D238" i="13"/>
  <c r="C238" i="13"/>
  <c r="F238" i="13" s="1"/>
  <c r="G238" i="13" s="1"/>
  <c r="B238" i="13"/>
  <c r="A238" i="13"/>
  <c r="E237" i="13"/>
  <c r="D237" i="13"/>
  <c r="C237" i="13"/>
  <c r="F237" i="13" s="1"/>
  <c r="G237" i="13" s="1"/>
  <c r="I237" i="13" s="1"/>
  <c r="B237" i="13"/>
  <c r="A237" i="13"/>
  <c r="E236" i="13"/>
  <c r="D236" i="13"/>
  <c r="C236" i="13"/>
  <c r="F236" i="13" s="1"/>
  <c r="G236" i="13" s="1"/>
  <c r="B236" i="13"/>
  <c r="A236" i="13"/>
  <c r="E235" i="13"/>
  <c r="D235" i="13"/>
  <c r="C235" i="13"/>
  <c r="F235" i="13" s="1"/>
  <c r="G235" i="13" s="1"/>
  <c r="B235" i="13"/>
  <c r="A235" i="13"/>
  <c r="E234" i="13"/>
  <c r="D234" i="13"/>
  <c r="C234" i="13"/>
  <c r="F234" i="13" s="1"/>
  <c r="G234" i="13" s="1"/>
  <c r="B234" i="13"/>
  <c r="A234" i="13"/>
  <c r="E233" i="13"/>
  <c r="D233" i="13"/>
  <c r="C233" i="13"/>
  <c r="F233" i="13" s="1"/>
  <c r="G233" i="13" s="1"/>
  <c r="B233" i="13"/>
  <c r="A233" i="13"/>
  <c r="E232" i="13"/>
  <c r="D232" i="13"/>
  <c r="C232" i="13"/>
  <c r="F232" i="13" s="1"/>
  <c r="G232" i="13" s="1"/>
  <c r="B232" i="13"/>
  <c r="A232" i="13"/>
  <c r="E231" i="13"/>
  <c r="D231" i="13"/>
  <c r="C231" i="13"/>
  <c r="F231" i="13" s="1"/>
  <c r="G231" i="13" s="1"/>
  <c r="B231" i="13"/>
  <c r="A231" i="13"/>
  <c r="F230" i="13"/>
  <c r="G230" i="13" s="1"/>
  <c r="E230" i="13"/>
  <c r="D230" i="13"/>
  <c r="C230" i="13"/>
  <c r="B230" i="13"/>
  <c r="A230" i="13"/>
  <c r="E229" i="13"/>
  <c r="D229" i="13"/>
  <c r="C229" i="13"/>
  <c r="F229" i="13" s="1"/>
  <c r="G229" i="13" s="1"/>
  <c r="I229" i="13" s="1"/>
  <c r="B229" i="13"/>
  <c r="A229" i="13"/>
  <c r="E228" i="13"/>
  <c r="D228" i="13"/>
  <c r="C228" i="13"/>
  <c r="F228" i="13" s="1"/>
  <c r="G228" i="13" s="1"/>
  <c r="B228" i="13"/>
  <c r="A228" i="13"/>
  <c r="E227" i="13"/>
  <c r="D227" i="13"/>
  <c r="C227" i="13"/>
  <c r="F227" i="13" s="1"/>
  <c r="G227" i="13" s="1"/>
  <c r="B227" i="13"/>
  <c r="A227" i="13"/>
  <c r="E226" i="13"/>
  <c r="D226" i="13"/>
  <c r="C226" i="13"/>
  <c r="F226" i="13" s="1"/>
  <c r="G226" i="13" s="1"/>
  <c r="B226" i="13"/>
  <c r="A226" i="13"/>
  <c r="E225" i="13"/>
  <c r="D225" i="13"/>
  <c r="C225" i="13"/>
  <c r="F225" i="13" s="1"/>
  <c r="G225" i="13" s="1"/>
  <c r="B225" i="13"/>
  <c r="A225" i="13"/>
  <c r="E224" i="13"/>
  <c r="D224" i="13"/>
  <c r="C224" i="13"/>
  <c r="F224" i="13" s="1"/>
  <c r="G224" i="13" s="1"/>
  <c r="B224" i="13"/>
  <c r="A224" i="13"/>
  <c r="E223" i="13"/>
  <c r="D223" i="13"/>
  <c r="C223" i="13"/>
  <c r="F223" i="13" s="1"/>
  <c r="G223" i="13" s="1"/>
  <c r="B223" i="13"/>
  <c r="A223" i="13"/>
  <c r="E222" i="13"/>
  <c r="D222" i="13"/>
  <c r="C222" i="13"/>
  <c r="F222" i="13" s="1"/>
  <c r="G222" i="13" s="1"/>
  <c r="B222" i="13"/>
  <c r="A222" i="13"/>
  <c r="F221" i="13"/>
  <c r="G221" i="13" s="1"/>
  <c r="I221" i="13" s="1"/>
  <c r="E221" i="13"/>
  <c r="D221" i="13"/>
  <c r="C221" i="13"/>
  <c r="B221" i="13"/>
  <c r="A221" i="13"/>
  <c r="E220" i="13"/>
  <c r="D220" i="13"/>
  <c r="C220" i="13"/>
  <c r="F220" i="13" s="1"/>
  <c r="G220" i="13" s="1"/>
  <c r="B220" i="13"/>
  <c r="A220" i="13"/>
  <c r="E219" i="13"/>
  <c r="D219" i="13"/>
  <c r="C219" i="13"/>
  <c r="F219" i="13" s="1"/>
  <c r="G219" i="13" s="1"/>
  <c r="B219" i="13"/>
  <c r="A219" i="13"/>
  <c r="F218" i="13"/>
  <c r="G218" i="13" s="1"/>
  <c r="E218" i="13"/>
  <c r="D218" i="13"/>
  <c r="C218" i="13"/>
  <c r="B218" i="13"/>
  <c r="A218" i="13"/>
  <c r="E217" i="13"/>
  <c r="D217" i="13"/>
  <c r="C217" i="13"/>
  <c r="F217" i="13" s="1"/>
  <c r="G217" i="13" s="1"/>
  <c r="B217" i="13"/>
  <c r="A217" i="13"/>
  <c r="E216" i="13"/>
  <c r="D216" i="13"/>
  <c r="C216" i="13"/>
  <c r="F216" i="13" s="1"/>
  <c r="G216" i="13" s="1"/>
  <c r="B216" i="13"/>
  <c r="A216" i="13"/>
  <c r="F215" i="13"/>
  <c r="G215" i="13" s="1"/>
  <c r="E215" i="13"/>
  <c r="D215" i="13"/>
  <c r="C215" i="13"/>
  <c r="B215" i="13"/>
  <c r="A215" i="13"/>
  <c r="E214" i="13"/>
  <c r="D214" i="13"/>
  <c r="C214" i="13"/>
  <c r="F214" i="13" s="1"/>
  <c r="G214" i="13" s="1"/>
  <c r="B214" i="13"/>
  <c r="A214" i="13"/>
  <c r="E213" i="13"/>
  <c r="D213" i="13"/>
  <c r="C213" i="13"/>
  <c r="F213" i="13" s="1"/>
  <c r="G213" i="13" s="1"/>
  <c r="I213" i="13" s="1"/>
  <c r="B213" i="13"/>
  <c r="A213" i="13"/>
  <c r="E212" i="13"/>
  <c r="D212" i="13"/>
  <c r="C212" i="13"/>
  <c r="F212" i="13" s="1"/>
  <c r="G212" i="13" s="1"/>
  <c r="B212" i="13"/>
  <c r="A212" i="13"/>
  <c r="E211" i="13"/>
  <c r="D211" i="13"/>
  <c r="C211" i="13"/>
  <c r="F211" i="13" s="1"/>
  <c r="G211" i="13" s="1"/>
  <c r="B211" i="13"/>
  <c r="A211" i="13"/>
  <c r="E210" i="13"/>
  <c r="D210" i="13"/>
  <c r="C210" i="13"/>
  <c r="F210" i="13" s="1"/>
  <c r="G210" i="13" s="1"/>
  <c r="B210" i="13"/>
  <c r="A210" i="13"/>
  <c r="E209" i="13"/>
  <c r="D209" i="13"/>
  <c r="C209" i="13"/>
  <c r="F209" i="13" s="1"/>
  <c r="G209" i="13" s="1"/>
  <c r="B209" i="13"/>
  <c r="A209" i="13"/>
  <c r="E208" i="13"/>
  <c r="D208" i="13"/>
  <c r="C208" i="13"/>
  <c r="F208" i="13" s="1"/>
  <c r="G208" i="13" s="1"/>
  <c r="B208" i="13"/>
  <c r="A208" i="13"/>
  <c r="E207" i="13"/>
  <c r="D207" i="13"/>
  <c r="C207" i="13"/>
  <c r="F207" i="13" s="1"/>
  <c r="G207" i="13" s="1"/>
  <c r="B207" i="13"/>
  <c r="A207" i="13"/>
  <c r="E206" i="13"/>
  <c r="D206" i="13"/>
  <c r="C206" i="13"/>
  <c r="F206" i="13" s="1"/>
  <c r="G206" i="13" s="1"/>
  <c r="B206" i="13"/>
  <c r="A206" i="13"/>
  <c r="G205" i="13"/>
  <c r="I205" i="13" s="1"/>
  <c r="E205" i="13"/>
  <c r="D205" i="13"/>
  <c r="C205" i="13"/>
  <c r="F205" i="13" s="1"/>
  <c r="B205" i="13"/>
  <c r="A205" i="13"/>
  <c r="E204" i="13"/>
  <c r="D204" i="13"/>
  <c r="C204" i="13"/>
  <c r="F204" i="13" s="1"/>
  <c r="G204" i="13" s="1"/>
  <c r="B204" i="13"/>
  <c r="A204" i="13"/>
  <c r="E203" i="13"/>
  <c r="D203" i="13"/>
  <c r="C203" i="13"/>
  <c r="F203" i="13" s="1"/>
  <c r="G203" i="13" s="1"/>
  <c r="B203" i="13"/>
  <c r="A203" i="13"/>
  <c r="E202" i="13"/>
  <c r="D202" i="13"/>
  <c r="C202" i="13"/>
  <c r="F202" i="13" s="1"/>
  <c r="G202" i="13" s="1"/>
  <c r="B202" i="13"/>
  <c r="A202" i="13"/>
  <c r="E201" i="13"/>
  <c r="D201" i="13"/>
  <c r="C201" i="13"/>
  <c r="F201" i="13" s="1"/>
  <c r="G201" i="13" s="1"/>
  <c r="B201" i="13"/>
  <c r="A201" i="13"/>
  <c r="E200" i="13"/>
  <c r="D200" i="13"/>
  <c r="C200" i="13"/>
  <c r="F200" i="13" s="1"/>
  <c r="G200" i="13" s="1"/>
  <c r="B200" i="13"/>
  <c r="A200" i="13"/>
  <c r="E199" i="13"/>
  <c r="D199" i="13"/>
  <c r="C199" i="13"/>
  <c r="F199" i="13" s="1"/>
  <c r="G199" i="13" s="1"/>
  <c r="B199" i="13"/>
  <c r="A199" i="13"/>
  <c r="E198" i="13"/>
  <c r="D198" i="13"/>
  <c r="C198" i="13"/>
  <c r="F198" i="13" s="1"/>
  <c r="G198" i="13" s="1"/>
  <c r="B198" i="13"/>
  <c r="A198" i="13"/>
  <c r="F197" i="13"/>
  <c r="G197" i="13" s="1"/>
  <c r="I197" i="13" s="1"/>
  <c r="E197" i="13"/>
  <c r="D197" i="13"/>
  <c r="C197" i="13"/>
  <c r="B197" i="13"/>
  <c r="A197" i="13"/>
  <c r="E196" i="13"/>
  <c r="D196" i="13"/>
  <c r="C196" i="13"/>
  <c r="F196" i="13" s="1"/>
  <c r="G196" i="13" s="1"/>
  <c r="B196" i="13"/>
  <c r="A196" i="13"/>
  <c r="E195" i="13"/>
  <c r="D195" i="13"/>
  <c r="C195" i="13"/>
  <c r="F195" i="13" s="1"/>
  <c r="G195" i="13" s="1"/>
  <c r="B195" i="13"/>
  <c r="A195" i="13"/>
  <c r="F194" i="13"/>
  <c r="G194" i="13" s="1"/>
  <c r="E194" i="13"/>
  <c r="D194" i="13"/>
  <c r="C194" i="13"/>
  <c r="B194" i="13"/>
  <c r="A194" i="13"/>
  <c r="E193" i="13"/>
  <c r="D193" i="13"/>
  <c r="C193" i="13"/>
  <c r="F193" i="13" s="1"/>
  <c r="G193" i="13" s="1"/>
  <c r="B193" i="13"/>
  <c r="A193" i="13"/>
  <c r="E192" i="13"/>
  <c r="D192" i="13"/>
  <c r="C192" i="13"/>
  <c r="F192" i="13" s="1"/>
  <c r="G192" i="13" s="1"/>
  <c r="B192" i="13"/>
  <c r="A192" i="13"/>
  <c r="F191" i="13"/>
  <c r="G191" i="13" s="1"/>
  <c r="E191" i="13"/>
  <c r="D191" i="13"/>
  <c r="C191" i="13"/>
  <c r="B191" i="13"/>
  <c r="A191" i="13"/>
  <c r="E190" i="13"/>
  <c r="D190" i="13"/>
  <c r="C190" i="13"/>
  <c r="F190" i="13" s="1"/>
  <c r="G190" i="13" s="1"/>
  <c r="B190" i="13"/>
  <c r="A190" i="13"/>
  <c r="E189" i="13"/>
  <c r="D189" i="13"/>
  <c r="C189" i="13"/>
  <c r="F189" i="13" s="1"/>
  <c r="G189" i="13" s="1"/>
  <c r="I189" i="13" s="1"/>
  <c r="B189" i="13"/>
  <c r="A189" i="13"/>
  <c r="E188" i="13"/>
  <c r="D188" i="13"/>
  <c r="C188" i="13"/>
  <c r="F188" i="13" s="1"/>
  <c r="G188" i="13" s="1"/>
  <c r="B188" i="13"/>
  <c r="A188" i="13"/>
  <c r="E187" i="13"/>
  <c r="D187" i="13"/>
  <c r="C187" i="13"/>
  <c r="F187" i="13" s="1"/>
  <c r="G187" i="13" s="1"/>
  <c r="B187" i="13"/>
  <c r="A187" i="13"/>
  <c r="E186" i="13"/>
  <c r="D186" i="13"/>
  <c r="C186" i="13"/>
  <c r="F186" i="13" s="1"/>
  <c r="G186" i="13" s="1"/>
  <c r="B186" i="13"/>
  <c r="A186" i="13"/>
  <c r="E185" i="13"/>
  <c r="D185" i="13"/>
  <c r="C185" i="13"/>
  <c r="F185" i="13" s="1"/>
  <c r="G185" i="13" s="1"/>
  <c r="B185" i="13"/>
  <c r="A185" i="13"/>
  <c r="F184" i="13"/>
  <c r="G184" i="13" s="1"/>
  <c r="E184" i="13"/>
  <c r="D184" i="13"/>
  <c r="C184" i="13"/>
  <c r="B184" i="13"/>
  <c r="A184" i="13"/>
  <c r="E183" i="13"/>
  <c r="D183" i="13"/>
  <c r="C183" i="13"/>
  <c r="F183" i="13" s="1"/>
  <c r="G183" i="13" s="1"/>
  <c r="B183" i="13"/>
  <c r="A183" i="13"/>
  <c r="E182" i="13"/>
  <c r="D182" i="13"/>
  <c r="C182" i="13"/>
  <c r="F182" i="13" s="1"/>
  <c r="G182" i="13" s="1"/>
  <c r="B182" i="13"/>
  <c r="A182" i="13"/>
  <c r="E181" i="13"/>
  <c r="D181" i="13"/>
  <c r="C181" i="13"/>
  <c r="F181" i="13" s="1"/>
  <c r="G181" i="13" s="1"/>
  <c r="I181" i="13" s="1"/>
  <c r="B181" i="13"/>
  <c r="A181" i="13"/>
  <c r="E180" i="13"/>
  <c r="D180" i="13"/>
  <c r="C180" i="13"/>
  <c r="F180" i="13" s="1"/>
  <c r="G180" i="13" s="1"/>
  <c r="B180" i="13"/>
  <c r="A180" i="13"/>
  <c r="E179" i="13"/>
  <c r="D179" i="13"/>
  <c r="C179" i="13"/>
  <c r="F179" i="13" s="1"/>
  <c r="G179" i="13" s="1"/>
  <c r="B179" i="13"/>
  <c r="A179" i="13"/>
  <c r="E178" i="13"/>
  <c r="D178" i="13"/>
  <c r="C178" i="13"/>
  <c r="F178" i="13" s="1"/>
  <c r="G178" i="13" s="1"/>
  <c r="B178" i="13"/>
  <c r="A178" i="13"/>
  <c r="E177" i="13"/>
  <c r="D177" i="13"/>
  <c r="C177" i="13"/>
  <c r="F177" i="13" s="1"/>
  <c r="G177" i="13" s="1"/>
  <c r="B177" i="13"/>
  <c r="A177" i="13"/>
  <c r="E176" i="13"/>
  <c r="D176" i="13"/>
  <c r="C176" i="13"/>
  <c r="F176" i="13" s="1"/>
  <c r="G176" i="13" s="1"/>
  <c r="B176" i="13"/>
  <c r="A176" i="13"/>
  <c r="E175" i="13"/>
  <c r="D175" i="13"/>
  <c r="C175" i="13"/>
  <c r="F175" i="13" s="1"/>
  <c r="G175" i="13" s="1"/>
  <c r="B175" i="13"/>
  <c r="A175" i="13"/>
  <c r="E174" i="13"/>
  <c r="D174" i="13"/>
  <c r="C174" i="13"/>
  <c r="F174" i="13" s="1"/>
  <c r="G174" i="13" s="1"/>
  <c r="B174" i="13"/>
  <c r="A174" i="13"/>
  <c r="E173" i="13"/>
  <c r="D173" i="13"/>
  <c r="C173" i="13"/>
  <c r="F173" i="13" s="1"/>
  <c r="G173" i="13" s="1"/>
  <c r="I173" i="13" s="1"/>
  <c r="B173" i="13"/>
  <c r="A173" i="13"/>
  <c r="E172" i="13"/>
  <c r="D172" i="13"/>
  <c r="C172" i="13"/>
  <c r="F172" i="13" s="1"/>
  <c r="G172" i="13" s="1"/>
  <c r="B172" i="13"/>
  <c r="A172" i="13"/>
  <c r="E171" i="13"/>
  <c r="D171" i="13"/>
  <c r="C171" i="13"/>
  <c r="F171" i="13" s="1"/>
  <c r="G171" i="13" s="1"/>
  <c r="B171" i="13"/>
  <c r="A171" i="13"/>
  <c r="E170" i="13"/>
  <c r="D170" i="13"/>
  <c r="C170" i="13"/>
  <c r="F170" i="13" s="1"/>
  <c r="G170" i="13" s="1"/>
  <c r="B170" i="13"/>
  <c r="A170" i="13"/>
  <c r="E169" i="13"/>
  <c r="D169" i="13"/>
  <c r="C169" i="13"/>
  <c r="F169" i="13" s="1"/>
  <c r="G169" i="13" s="1"/>
  <c r="B169" i="13"/>
  <c r="A169" i="13"/>
  <c r="E168" i="13"/>
  <c r="D168" i="13"/>
  <c r="C168" i="13"/>
  <c r="F168" i="13" s="1"/>
  <c r="G168" i="13" s="1"/>
  <c r="B168" i="13"/>
  <c r="A168" i="13"/>
  <c r="E167" i="13"/>
  <c r="D167" i="13"/>
  <c r="C167" i="13"/>
  <c r="F167" i="13" s="1"/>
  <c r="G167" i="13" s="1"/>
  <c r="B167" i="13"/>
  <c r="A167" i="13"/>
  <c r="F166" i="13"/>
  <c r="G166" i="13" s="1"/>
  <c r="E166" i="13"/>
  <c r="D166" i="13"/>
  <c r="C166" i="13"/>
  <c r="B166" i="13"/>
  <c r="A166" i="13"/>
  <c r="E165" i="13"/>
  <c r="D165" i="13"/>
  <c r="C165" i="13"/>
  <c r="F165" i="13" s="1"/>
  <c r="G165" i="13" s="1"/>
  <c r="I165" i="13" s="1"/>
  <c r="B165" i="13"/>
  <c r="A165" i="13"/>
  <c r="E164" i="13"/>
  <c r="D164" i="13"/>
  <c r="C164" i="13"/>
  <c r="F164" i="13" s="1"/>
  <c r="G164" i="13" s="1"/>
  <c r="B164" i="13"/>
  <c r="A164" i="13"/>
  <c r="E163" i="13"/>
  <c r="D163" i="13"/>
  <c r="C163" i="13"/>
  <c r="F163" i="13" s="1"/>
  <c r="G163" i="13" s="1"/>
  <c r="B163" i="13"/>
  <c r="A163" i="13"/>
  <c r="E162" i="13"/>
  <c r="D162" i="13"/>
  <c r="C162" i="13"/>
  <c r="F162" i="13" s="1"/>
  <c r="G162" i="13" s="1"/>
  <c r="B162" i="13"/>
  <c r="A162" i="13"/>
  <c r="E161" i="13"/>
  <c r="D161" i="13"/>
  <c r="C161" i="13"/>
  <c r="F161" i="13" s="1"/>
  <c r="G161" i="13" s="1"/>
  <c r="B161" i="13"/>
  <c r="A161" i="13"/>
  <c r="E160" i="13"/>
  <c r="D160" i="13"/>
  <c r="C160" i="13"/>
  <c r="F160" i="13" s="1"/>
  <c r="G160" i="13" s="1"/>
  <c r="B160" i="13"/>
  <c r="A160" i="13"/>
  <c r="E159" i="13"/>
  <c r="D159" i="13"/>
  <c r="C159" i="13"/>
  <c r="F159" i="13" s="1"/>
  <c r="G159" i="13" s="1"/>
  <c r="B159" i="13"/>
  <c r="A159" i="13"/>
  <c r="E158" i="13"/>
  <c r="D158" i="13"/>
  <c r="C158" i="13"/>
  <c r="F158" i="13" s="1"/>
  <c r="G158" i="13" s="1"/>
  <c r="B158" i="13"/>
  <c r="A158" i="13"/>
  <c r="E157" i="13"/>
  <c r="D157" i="13"/>
  <c r="C157" i="13"/>
  <c r="F157" i="13" s="1"/>
  <c r="G157" i="13" s="1"/>
  <c r="I157" i="13" s="1"/>
  <c r="B157" i="13"/>
  <c r="A157" i="13"/>
  <c r="E156" i="13"/>
  <c r="D156" i="13"/>
  <c r="C156" i="13"/>
  <c r="F156" i="13" s="1"/>
  <c r="G156" i="13" s="1"/>
  <c r="B156" i="13"/>
  <c r="A156" i="13"/>
  <c r="E155" i="13"/>
  <c r="D155" i="13"/>
  <c r="C155" i="13"/>
  <c r="F155" i="13" s="1"/>
  <c r="G155" i="13" s="1"/>
  <c r="B155" i="13"/>
  <c r="A155" i="13"/>
  <c r="E154" i="13"/>
  <c r="D154" i="13"/>
  <c r="C154" i="13"/>
  <c r="F154" i="13" s="1"/>
  <c r="G154" i="13" s="1"/>
  <c r="B154" i="13"/>
  <c r="A154" i="13"/>
  <c r="E153" i="13"/>
  <c r="D153" i="13"/>
  <c r="C153" i="13"/>
  <c r="F153" i="13" s="1"/>
  <c r="G153" i="13" s="1"/>
  <c r="B153" i="13"/>
  <c r="A153" i="13"/>
  <c r="F152" i="13"/>
  <c r="G152" i="13" s="1"/>
  <c r="E152" i="13"/>
  <c r="D152" i="13"/>
  <c r="C152" i="13"/>
  <c r="B152" i="13"/>
  <c r="A152" i="13"/>
  <c r="E151" i="13"/>
  <c r="D151" i="13"/>
  <c r="C151" i="13"/>
  <c r="F151" i="13" s="1"/>
  <c r="G151" i="13" s="1"/>
  <c r="B151" i="13"/>
  <c r="A151" i="13"/>
  <c r="F150" i="13"/>
  <c r="G150" i="13" s="1"/>
  <c r="E150" i="13"/>
  <c r="D150" i="13"/>
  <c r="C150" i="13"/>
  <c r="B150" i="13"/>
  <c r="A150" i="13"/>
  <c r="E149" i="13"/>
  <c r="D149" i="13"/>
  <c r="C149" i="13"/>
  <c r="F149" i="13" s="1"/>
  <c r="G149" i="13" s="1"/>
  <c r="I149" i="13" s="1"/>
  <c r="B149" i="13"/>
  <c r="A149" i="13"/>
  <c r="E148" i="13"/>
  <c r="D148" i="13"/>
  <c r="C148" i="13"/>
  <c r="F148" i="13" s="1"/>
  <c r="G148" i="13" s="1"/>
  <c r="B148" i="13"/>
  <c r="A148" i="13"/>
  <c r="E147" i="13"/>
  <c r="D147" i="13"/>
  <c r="C147" i="13"/>
  <c r="F147" i="13" s="1"/>
  <c r="G147" i="13" s="1"/>
  <c r="B147" i="13"/>
  <c r="A147" i="13"/>
  <c r="E146" i="13"/>
  <c r="D146" i="13"/>
  <c r="C146" i="13"/>
  <c r="F146" i="13" s="1"/>
  <c r="G146" i="13" s="1"/>
  <c r="B146" i="13"/>
  <c r="A146" i="13"/>
  <c r="E145" i="13"/>
  <c r="D145" i="13"/>
  <c r="C145" i="13"/>
  <c r="F145" i="13" s="1"/>
  <c r="G145" i="13" s="1"/>
  <c r="B145" i="13"/>
  <c r="A145" i="13"/>
  <c r="E144" i="13"/>
  <c r="D144" i="13"/>
  <c r="C144" i="13"/>
  <c r="F144" i="13" s="1"/>
  <c r="G144" i="13" s="1"/>
  <c r="B144" i="13"/>
  <c r="A144" i="13"/>
  <c r="F143" i="13"/>
  <c r="G143" i="13" s="1"/>
  <c r="E143" i="13"/>
  <c r="D143" i="13"/>
  <c r="C143" i="13"/>
  <c r="B143" i="13"/>
  <c r="A143" i="13"/>
  <c r="E142" i="13"/>
  <c r="D142" i="13"/>
  <c r="C142" i="13"/>
  <c r="F142" i="13" s="1"/>
  <c r="G142" i="13" s="1"/>
  <c r="B142" i="13"/>
  <c r="A142" i="13"/>
  <c r="E141" i="13"/>
  <c r="D141" i="13"/>
  <c r="C141" i="13"/>
  <c r="F141" i="13" s="1"/>
  <c r="G141" i="13" s="1"/>
  <c r="I141" i="13" s="1"/>
  <c r="B141" i="13"/>
  <c r="A141" i="13"/>
  <c r="E140" i="13"/>
  <c r="D140" i="13"/>
  <c r="C140" i="13"/>
  <c r="F140" i="13" s="1"/>
  <c r="G140" i="13" s="1"/>
  <c r="B140" i="13"/>
  <c r="A140" i="13"/>
  <c r="E139" i="13"/>
  <c r="D139" i="13"/>
  <c r="C139" i="13"/>
  <c r="F139" i="13" s="1"/>
  <c r="G139" i="13" s="1"/>
  <c r="B139" i="13"/>
  <c r="A139" i="13"/>
  <c r="E138" i="13"/>
  <c r="D138" i="13"/>
  <c r="C138" i="13"/>
  <c r="F138" i="13" s="1"/>
  <c r="G138" i="13" s="1"/>
  <c r="B138" i="13"/>
  <c r="A138" i="13"/>
  <c r="E137" i="13"/>
  <c r="D137" i="13"/>
  <c r="C137" i="13"/>
  <c r="F137" i="13" s="1"/>
  <c r="G137" i="13" s="1"/>
  <c r="B137" i="13"/>
  <c r="A137" i="13"/>
  <c r="E136" i="13"/>
  <c r="D136" i="13"/>
  <c r="C136" i="13"/>
  <c r="F136" i="13" s="1"/>
  <c r="G136" i="13" s="1"/>
  <c r="B136" i="13"/>
  <c r="A136" i="13"/>
  <c r="E135" i="13"/>
  <c r="D135" i="13"/>
  <c r="C135" i="13"/>
  <c r="F135" i="13" s="1"/>
  <c r="G135" i="13" s="1"/>
  <c r="B135" i="13"/>
  <c r="A135" i="13"/>
  <c r="F134" i="13"/>
  <c r="G134" i="13" s="1"/>
  <c r="E134" i="13"/>
  <c r="D134" i="13"/>
  <c r="C134" i="13"/>
  <c r="B134" i="13"/>
  <c r="A134" i="13"/>
  <c r="F133" i="13"/>
  <c r="G133" i="13" s="1"/>
  <c r="I133" i="13" s="1"/>
  <c r="E133" i="13"/>
  <c r="D133" i="13"/>
  <c r="C133" i="13"/>
  <c r="B133" i="13"/>
  <c r="A133" i="13"/>
  <c r="E132" i="13"/>
  <c r="D132" i="13"/>
  <c r="C132" i="13"/>
  <c r="F132" i="13" s="1"/>
  <c r="G132" i="13" s="1"/>
  <c r="B132" i="13"/>
  <c r="A132" i="13"/>
  <c r="E131" i="13"/>
  <c r="D131" i="13"/>
  <c r="C131" i="13"/>
  <c r="F131" i="13" s="1"/>
  <c r="G131" i="13" s="1"/>
  <c r="B131" i="13"/>
  <c r="A131" i="13"/>
  <c r="F130" i="13"/>
  <c r="G130" i="13" s="1"/>
  <c r="E130" i="13"/>
  <c r="D130" i="13"/>
  <c r="C130" i="13"/>
  <c r="B130" i="13"/>
  <c r="A130" i="13"/>
  <c r="E129" i="13"/>
  <c r="D129" i="13"/>
  <c r="C129" i="13"/>
  <c r="F129" i="13" s="1"/>
  <c r="G129" i="13" s="1"/>
  <c r="B129" i="13"/>
  <c r="A129" i="13"/>
  <c r="E128" i="13"/>
  <c r="D128" i="13"/>
  <c r="C128" i="13"/>
  <c r="F128" i="13" s="1"/>
  <c r="G128" i="13" s="1"/>
  <c r="B128" i="13"/>
  <c r="A128" i="13"/>
  <c r="F127" i="13"/>
  <c r="G127" i="13" s="1"/>
  <c r="E127" i="13"/>
  <c r="D127" i="13"/>
  <c r="C127" i="13"/>
  <c r="B127" i="13"/>
  <c r="A127" i="13"/>
  <c r="E126" i="13"/>
  <c r="D126" i="13"/>
  <c r="C126" i="13"/>
  <c r="F126" i="13" s="1"/>
  <c r="G126" i="13" s="1"/>
  <c r="B126" i="13"/>
  <c r="A126" i="13"/>
  <c r="E125" i="13"/>
  <c r="D125" i="13"/>
  <c r="C125" i="13"/>
  <c r="F125" i="13" s="1"/>
  <c r="G125" i="13" s="1"/>
  <c r="I125" i="13" s="1"/>
  <c r="B125" i="13"/>
  <c r="A125" i="13"/>
  <c r="E124" i="13"/>
  <c r="D124" i="13"/>
  <c r="C124" i="13"/>
  <c r="F124" i="13" s="1"/>
  <c r="G124" i="13" s="1"/>
  <c r="B124" i="13"/>
  <c r="A124" i="13"/>
  <c r="E123" i="13"/>
  <c r="D123" i="13"/>
  <c r="C123" i="13"/>
  <c r="F123" i="13" s="1"/>
  <c r="G123" i="13" s="1"/>
  <c r="B123" i="13"/>
  <c r="A123" i="13"/>
  <c r="E122" i="13"/>
  <c r="D122" i="13"/>
  <c r="C122" i="13"/>
  <c r="F122" i="13" s="1"/>
  <c r="G122" i="13" s="1"/>
  <c r="B122" i="13"/>
  <c r="A122" i="13"/>
  <c r="E121" i="13"/>
  <c r="D121" i="13"/>
  <c r="C121" i="13"/>
  <c r="F121" i="13" s="1"/>
  <c r="G121" i="13" s="1"/>
  <c r="B121" i="13"/>
  <c r="A121" i="13"/>
  <c r="F120" i="13"/>
  <c r="G120" i="13" s="1"/>
  <c r="E120" i="13"/>
  <c r="D120" i="13"/>
  <c r="C120" i="13"/>
  <c r="B120" i="13"/>
  <c r="A120" i="13"/>
  <c r="E119" i="13"/>
  <c r="D119" i="13"/>
  <c r="C119" i="13"/>
  <c r="F119" i="13" s="1"/>
  <c r="G119" i="13" s="1"/>
  <c r="B119" i="13"/>
  <c r="A119" i="13"/>
  <c r="E118" i="13"/>
  <c r="D118" i="13"/>
  <c r="C118" i="13"/>
  <c r="F118" i="13" s="1"/>
  <c r="G118" i="13" s="1"/>
  <c r="B118" i="13"/>
  <c r="A118" i="13"/>
  <c r="E117" i="13"/>
  <c r="D117" i="13"/>
  <c r="C117" i="13"/>
  <c r="F117" i="13" s="1"/>
  <c r="G117" i="13" s="1"/>
  <c r="I117" i="13" s="1"/>
  <c r="B117" i="13"/>
  <c r="A117" i="13"/>
  <c r="E116" i="13"/>
  <c r="D116" i="13"/>
  <c r="C116" i="13"/>
  <c r="F116" i="13" s="1"/>
  <c r="G116" i="13" s="1"/>
  <c r="B116" i="13"/>
  <c r="A116" i="13"/>
  <c r="E115" i="13"/>
  <c r="D115" i="13"/>
  <c r="C115" i="13"/>
  <c r="F115" i="13" s="1"/>
  <c r="G115" i="13" s="1"/>
  <c r="B115" i="13"/>
  <c r="A115" i="13"/>
  <c r="E114" i="13"/>
  <c r="D114" i="13"/>
  <c r="C114" i="13"/>
  <c r="F114" i="13" s="1"/>
  <c r="G114" i="13" s="1"/>
  <c r="B114" i="13"/>
  <c r="A114" i="13"/>
  <c r="E113" i="13"/>
  <c r="D113" i="13"/>
  <c r="C113" i="13"/>
  <c r="F113" i="13" s="1"/>
  <c r="G113" i="13" s="1"/>
  <c r="B113" i="13"/>
  <c r="A113" i="13"/>
  <c r="E112" i="13"/>
  <c r="D112" i="13"/>
  <c r="C112" i="13"/>
  <c r="F112" i="13" s="1"/>
  <c r="G112" i="13" s="1"/>
  <c r="B112" i="13"/>
  <c r="A112" i="13"/>
  <c r="E111" i="13"/>
  <c r="D111" i="13"/>
  <c r="C111" i="13"/>
  <c r="F111" i="13" s="1"/>
  <c r="G111" i="13" s="1"/>
  <c r="B111" i="13"/>
  <c r="A111" i="13"/>
  <c r="E110" i="13"/>
  <c r="D110" i="13"/>
  <c r="C110" i="13"/>
  <c r="F110" i="13" s="1"/>
  <c r="G110" i="13" s="1"/>
  <c r="B110" i="13"/>
  <c r="A110" i="13"/>
  <c r="E109" i="13"/>
  <c r="D109" i="13"/>
  <c r="C109" i="13"/>
  <c r="F109" i="13" s="1"/>
  <c r="G109" i="13" s="1"/>
  <c r="I109" i="13" s="1"/>
  <c r="B109" i="13"/>
  <c r="A109" i="13"/>
  <c r="E108" i="13"/>
  <c r="D108" i="13"/>
  <c r="C108" i="13"/>
  <c r="F108" i="13" s="1"/>
  <c r="G108" i="13" s="1"/>
  <c r="B108" i="13"/>
  <c r="A108" i="13"/>
  <c r="E107" i="13"/>
  <c r="D107" i="13"/>
  <c r="C107" i="13"/>
  <c r="F107" i="13" s="1"/>
  <c r="G107" i="13" s="1"/>
  <c r="B107" i="13"/>
  <c r="A107" i="13"/>
  <c r="E106" i="13"/>
  <c r="D106" i="13"/>
  <c r="C106" i="13"/>
  <c r="F106" i="13" s="1"/>
  <c r="G106" i="13" s="1"/>
  <c r="H106" i="13" s="1"/>
  <c r="B106" i="13"/>
  <c r="A106" i="13"/>
  <c r="E105" i="13"/>
  <c r="D105" i="13"/>
  <c r="C105" i="13"/>
  <c r="F105" i="13" s="1"/>
  <c r="G105" i="13" s="1"/>
  <c r="B105" i="13"/>
  <c r="A105" i="13"/>
  <c r="E104" i="13"/>
  <c r="D104" i="13"/>
  <c r="C104" i="13"/>
  <c r="F104" i="13" s="1"/>
  <c r="G104" i="13" s="1"/>
  <c r="B104" i="13"/>
  <c r="A104" i="13"/>
  <c r="F103" i="13"/>
  <c r="G103" i="13" s="1"/>
  <c r="I103" i="13" s="1"/>
  <c r="E103" i="13"/>
  <c r="D103" i="13"/>
  <c r="C103" i="13"/>
  <c r="B103" i="13"/>
  <c r="A103" i="13"/>
  <c r="E102" i="13"/>
  <c r="D102" i="13"/>
  <c r="C102" i="13"/>
  <c r="F102" i="13" s="1"/>
  <c r="G102" i="13" s="1"/>
  <c r="B102" i="13"/>
  <c r="A102" i="13"/>
  <c r="E101" i="13"/>
  <c r="D101" i="13"/>
  <c r="C101" i="13"/>
  <c r="F101" i="13" s="1"/>
  <c r="G101" i="13" s="1"/>
  <c r="B101" i="13"/>
  <c r="A101" i="13"/>
  <c r="J100" i="13"/>
  <c r="E100" i="13"/>
  <c r="D100" i="13"/>
  <c r="C100" i="13"/>
  <c r="F100" i="13" s="1"/>
  <c r="G100" i="13" s="1"/>
  <c r="B100" i="13"/>
  <c r="A100" i="13"/>
  <c r="E99" i="13"/>
  <c r="D99" i="13"/>
  <c r="C99" i="13"/>
  <c r="F99" i="13" s="1"/>
  <c r="G99" i="13" s="1"/>
  <c r="B99" i="13"/>
  <c r="A99" i="13"/>
  <c r="E98" i="13"/>
  <c r="D98" i="13"/>
  <c r="C98" i="13"/>
  <c r="F98" i="13" s="1"/>
  <c r="G98" i="13" s="1"/>
  <c r="H98" i="13" s="1"/>
  <c r="B98" i="13"/>
  <c r="A98" i="13"/>
  <c r="E97" i="13"/>
  <c r="D97" i="13"/>
  <c r="C97" i="13"/>
  <c r="F97" i="13" s="1"/>
  <c r="G97" i="13" s="1"/>
  <c r="B97" i="13"/>
  <c r="A97" i="13"/>
  <c r="E96" i="13"/>
  <c r="D96" i="13"/>
  <c r="C96" i="13"/>
  <c r="F96" i="13" s="1"/>
  <c r="G96" i="13" s="1"/>
  <c r="B96" i="13"/>
  <c r="A96" i="13"/>
  <c r="E95" i="13"/>
  <c r="D95" i="13"/>
  <c r="C95" i="13"/>
  <c r="F95" i="13" s="1"/>
  <c r="G95" i="13" s="1"/>
  <c r="B95" i="13"/>
  <c r="A95" i="13"/>
  <c r="E94" i="13"/>
  <c r="D94" i="13"/>
  <c r="C94" i="13"/>
  <c r="F94" i="13" s="1"/>
  <c r="G94" i="13" s="1"/>
  <c r="B94" i="13"/>
  <c r="A94" i="13"/>
  <c r="F93" i="13"/>
  <c r="G93" i="13" s="1"/>
  <c r="E93" i="13"/>
  <c r="D93" i="13"/>
  <c r="C93" i="13"/>
  <c r="B93" i="13"/>
  <c r="A93" i="13"/>
  <c r="E92" i="13"/>
  <c r="D92" i="13"/>
  <c r="C92" i="13"/>
  <c r="F92" i="13" s="1"/>
  <c r="G92" i="13" s="1"/>
  <c r="J92" i="13" s="1"/>
  <c r="B92" i="13"/>
  <c r="A92" i="13"/>
  <c r="E91" i="13"/>
  <c r="D91" i="13"/>
  <c r="C91" i="13"/>
  <c r="F91" i="13" s="1"/>
  <c r="G91" i="13" s="1"/>
  <c r="B91" i="13"/>
  <c r="A91" i="13"/>
  <c r="F90" i="13"/>
  <c r="G90" i="13" s="1"/>
  <c r="E90" i="13"/>
  <c r="D90" i="13"/>
  <c r="C90" i="13"/>
  <c r="B90" i="13"/>
  <c r="A90" i="13"/>
  <c r="E89" i="13"/>
  <c r="D89" i="13"/>
  <c r="C89" i="13"/>
  <c r="F89" i="13" s="1"/>
  <c r="G89" i="13" s="1"/>
  <c r="B89" i="13"/>
  <c r="A89" i="13"/>
  <c r="F88" i="13"/>
  <c r="G88" i="13" s="1"/>
  <c r="E88" i="13"/>
  <c r="D88" i="13"/>
  <c r="C88" i="13"/>
  <c r="B88" i="13"/>
  <c r="A88" i="13"/>
  <c r="E87" i="13"/>
  <c r="D87" i="13"/>
  <c r="C87" i="13"/>
  <c r="F87" i="13" s="1"/>
  <c r="G87" i="13" s="1"/>
  <c r="I87" i="13" s="1"/>
  <c r="B87" i="13"/>
  <c r="A87" i="13"/>
  <c r="E86" i="13"/>
  <c r="D86" i="13"/>
  <c r="C86" i="13"/>
  <c r="F86" i="13" s="1"/>
  <c r="G86" i="13" s="1"/>
  <c r="B86" i="13"/>
  <c r="A86" i="13"/>
  <c r="F85" i="13"/>
  <c r="G85" i="13" s="1"/>
  <c r="E85" i="13"/>
  <c r="D85" i="13"/>
  <c r="C85" i="13"/>
  <c r="B85" i="13"/>
  <c r="A85" i="13"/>
  <c r="E84" i="13"/>
  <c r="D84" i="13"/>
  <c r="C84" i="13"/>
  <c r="F84" i="13" s="1"/>
  <c r="G84" i="13" s="1"/>
  <c r="B84" i="13"/>
  <c r="A84" i="13"/>
  <c r="E83" i="13"/>
  <c r="D83" i="13"/>
  <c r="C83" i="13"/>
  <c r="F83" i="13" s="1"/>
  <c r="G83" i="13" s="1"/>
  <c r="B83" i="13"/>
  <c r="A83" i="13"/>
  <c r="F82" i="13"/>
  <c r="G82" i="13" s="1"/>
  <c r="H82" i="13" s="1"/>
  <c r="E82" i="13"/>
  <c r="D82" i="13"/>
  <c r="C82" i="13"/>
  <c r="B82" i="13"/>
  <c r="A82" i="13"/>
  <c r="E81" i="13"/>
  <c r="D81" i="13"/>
  <c r="C81" i="13"/>
  <c r="F81" i="13" s="1"/>
  <c r="G81" i="13" s="1"/>
  <c r="B81" i="13"/>
  <c r="A81" i="13"/>
  <c r="E80" i="13"/>
  <c r="D80" i="13"/>
  <c r="C80" i="13"/>
  <c r="F80" i="13" s="1"/>
  <c r="G80" i="13" s="1"/>
  <c r="B80" i="13"/>
  <c r="A80" i="13"/>
  <c r="E79" i="13"/>
  <c r="D79" i="13"/>
  <c r="C79" i="13"/>
  <c r="F79" i="13" s="1"/>
  <c r="G79" i="13" s="1"/>
  <c r="I79" i="13" s="1"/>
  <c r="B79" i="13"/>
  <c r="A79" i="13"/>
  <c r="E78" i="13"/>
  <c r="D78" i="13"/>
  <c r="C78" i="13"/>
  <c r="F78" i="13" s="1"/>
  <c r="G78" i="13" s="1"/>
  <c r="B78" i="13"/>
  <c r="A78" i="13"/>
  <c r="E77" i="13"/>
  <c r="D77" i="13"/>
  <c r="C77" i="13"/>
  <c r="F77" i="13" s="1"/>
  <c r="G77" i="13" s="1"/>
  <c r="B77" i="13"/>
  <c r="A77" i="13"/>
  <c r="E76" i="13"/>
  <c r="D76" i="13"/>
  <c r="C76" i="13"/>
  <c r="F76" i="13" s="1"/>
  <c r="G76" i="13" s="1"/>
  <c r="B76" i="13"/>
  <c r="A76" i="13"/>
  <c r="E75" i="13"/>
  <c r="D75" i="13"/>
  <c r="C75" i="13"/>
  <c r="F75" i="13" s="1"/>
  <c r="G75" i="13" s="1"/>
  <c r="B75" i="13"/>
  <c r="A75" i="13"/>
  <c r="E74" i="13"/>
  <c r="D74" i="13"/>
  <c r="C74" i="13"/>
  <c r="F74" i="13" s="1"/>
  <c r="G74" i="13" s="1"/>
  <c r="H74" i="13" s="1"/>
  <c r="B74" i="13"/>
  <c r="A74" i="13"/>
  <c r="E73" i="13"/>
  <c r="D73" i="13"/>
  <c r="C73" i="13"/>
  <c r="F73" i="13" s="1"/>
  <c r="G73" i="13" s="1"/>
  <c r="B73" i="13"/>
  <c r="A73" i="13"/>
  <c r="F72" i="13"/>
  <c r="G72" i="13" s="1"/>
  <c r="E72" i="13"/>
  <c r="D72" i="13"/>
  <c r="C72" i="13"/>
  <c r="B72" i="13"/>
  <c r="A72" i="13"/>
  <c r="E71" i="13"/>
  <c r="D71" i="13"/>
  <c r="C71" i="13"/>
  <c r="F71" i="13" s="1"/>
  <c r="G71" i="13" s="1"/>
  <c r="I71" i="13" s="1"/>
  <c r="B71" i="13"/>
  <c r="A71" i="13"/>
  <c r="F70" i="13"/>
  <c r="G70" i="13" s="1"/>
  <c r="E70" i="13"/>
  <c r="D70" i="13"/>
  <c r="C70" i="13"/>
  <c r="B70" i="13"/>
  <c r="A70" i="13"/>
  <c r="E69" i="13"/>
  <c r="D69" i="13"/>
  <c r="C69" i="13"/>
  <c r="F69" i="13" s="1"/>
  <c r="G69" i="13" s="1"/>
  <c r="B69" i="13"/>
  <c r="A69" i="13"/>
  <c r="E68" i="13"/>
  <c r="D68" i="13"/>
  <c r="C68" i="13"/>
  <c r="F68" i="13" s="1"/>
  <c r="G68" i="13" s="1"/>
  <c r="J68" i="13" s="1"/>
  <c r="B68" i="13"/>
  <c r="A68" i="13"/>
  <c r="E67" i="13"/>
  <c r="D67" i="13"/>
  <c r="C67" i="13"/>
  <c r="F67" i="13" s="1"/>
  <c r="G67" i="13" s="1"/>
  <c r="B67" i="13"/>
  <c r="A67" i="13"/>
  <c r="E66" i="13"/>
  <c r="D66" i="13"/>
  <c r="C66" i="13"/>
  <c r="F66" i="13" s="1"/>
  <c r="G66" i="13" s="1"/>
  <c r="H66" i="13" s="1"/>
  <c r="B66" i="13"/>
  <c r="A66" i="13"/>
  <c r="E65" i="13"/>
  <c r="D65" i="13"/>
  <c r="C65" i="13"/>
  <c r="F65" i="13" s="1"/>
  <c r="G65" i="13" s="1"/>
  <c r="B65" i="13"/>
  <c r="A65" i="13"/>
  <c r="F64" i="13"/>
  <c r="G64" i="13" s="1"/>
  <c r="E64" i="13"/>
  <c r="D64" i="13"/>
  <c r="C64" i="13"/>
  <c r="B64" i="13"/>
  <c r="A64" i="13"/>
  <c r="E63" i="13"/>
  <c r="D63" i="13"/>
  <c r="C63" i="13"/>
  <c r="F63" i="13" s="1"/>
  <c r="G63" i="13" s="1"/>
  <c r="B63" i="13"/>
  <c r="A63" i="13"/>
  <c r="E62" i="13"/>
  <c r="D62" i="13"/>
  <c r="C62" i="13"/>
  <c r="F62" i="13" s="1"/>
  <c r="G62" i="13" s="1"/>
  <c r="B62" i="13"/>
  <c r="A62" i="13"/>
  <c r="F61" i="13"/>
  <c r="G61" i="13" s="1"/>
  <c r="E61" i="13"/>
  <c r="D61" i="13"/>
  <c r="C61" i="13"/>
  <c r="B61" i="13"/>
  <c r="A61" i="13"/>
  <c r="E60" i="13"/>
  <c r="D60" i="13"/>
  <c r="C60" i="13"/>
  <c r="F60" i="13" s="1"/>
  <c r="G60" i="13" s="1"/>
  <c r="J60" i="13" s="1"/>
  <c r="B60" i="13"/>
  <c r="A60" i="13"/>
  <c r="E59" i="13"/>
  <c r="D59" i="13"/>
  <c r="C59" i="13"/>
  <c r="F59" i="13" s="1"/>
  <c r="G59" i="13" s="1"/>
  <c r="B59" i="13"/>
  <c r="A59" i="13"/>
  <c r="F58" i="13"/>
  <c r="G58" i="13" s="1"/>
  <c r="E58" i="13"/>
  <c r="D58" i="13"/>
  <c r="C58" i="13"/>
  <c r="B58" i="13"/>
  <c r="A58" i="13"/>
  <c r="E57" i="13"/>
  <c r="D57" i="13"/>
  <c r="C57" i="13"/>
  <c r="F57" i="13" s="1"/>
  <c r="G57" i="13" s="1"/>
  <c r="B57" i="13"/>
  <c r="A57" i="13"/>
  <c r="E56" i="13"/>
  <c r="D56" i="13"/>
  <c r="C56" i="13"/>
  <c r="F56" i="13" s="1"/>
  <c r="G56" i="13" s="1"/>
  <c r="B56" i="13"/>
  <c r="A56" i="13"/>
  <c r="I55" i="13"/>
  <c r="E55" i="13"/>
  <c r="D55" i="13"/>
  <c r="C55" i="13"/>
  <c r="F55" i="13" s="1"/>
  <c r="G55" i="13" s="1"/>
  <c r="B55" i="13"/>
  <c r="A55" i="13"/>
  <c r="F54" i="13"/>
  <c r="G54" i="13" s="1"/>
  <c r="E54" i="13"/>
  <c r="D54" i="13"/>
  <c r="C54" i="13"/>
  <c r="B54" i="13"/>
  <c r="A54" i="13"/>
  <c r="E53" i="13"/>
  <c r="D53" i="13"/>
  <c r="C53" i="13"/>
  <c r="F53" i="13" s="1"/>
  <c r="G53" i="13" s="1"/>
  <c r="B53" i="13"/>
  <c r="A53" i="13"/>
  <c r="E52" i="13"/>
  <c r="D52" i="13"/>
  <c r="C52" i="13"/>
  <c r="F52" i="13" s="1"/>
  <c r="G52" i="13" s="1"/>
  <c r="B52" i="13"/>
  <c r="A52" i="13"/>
  <c r="E51" i="13"/>
  <c r="D51" i="13"/>
  <c r="C51" i="13"/>
  <c r="F51" i="13" s="1"/>
  <c r="G51" i="13" s="1"/>
  <c r="B51" i="13"/>
  <c r="A51" i="13"/>
  <c r="E50" i="13"/>
  <c r="D50" i="13"/>
  <c r="C50" i="13"/>
  <c r="F50" i="13" s="1"/>
  <c r="G50" i="13" s="1"/>
  <c r="H50" i="13" s="1"/>
  <c r="B50" i="13"/>
  <c r="A50" i="13"/>
  <c r="E49" i="13"/>
  <c r="D49" i="13"/>
  <c r="C49" i="13"/>
  <c r="F49" i="13" s="1"/>
  <c r="G49" i="13" s="1"/>
  <c r="B49" i="13"/>
  <c r="A49" i="13"/>
  <c r="E48" i="13"/>
  <c r="D48" i="13"/>
  <c r="C48" i="13"/>
  <c r="F48" i="13" s="1"/>
  <c r="G48" i="13" s="1"/>
  <c r="B48" i="13"/>
  <c r="A48" i="13"/>
  <c r="E47" i="13"/>
  <c r="D47" i="13"/>
  <c r="C47" i="13"/>
  <c r="F47" i="13" s="1"/>
  <c r="G47" i="13" s="1"/>
  <c r="I47" i="13" s="1"/>
  <c r="B47" i="13"/>
  <c r="A47" i="13"/>
  <c r="F46" i="13"/>
  <c r="G46" i="13" s="1"/>
  <c r="E46" i="13"/>
  <c r="D46" i="13"/>
  <c r="C46" i="13"/>
  <c r="B46" i="13"/>
  <c r="A46" i="13"/>
  <c r="G45" i="13"/>
  <c r="E45" i="13"/>
  <c r="D45" i="13"/>
  <c r="C45" i="13"/>
  <c r="F45" i="13" s="1"/>
  <c r="B45" i="13"/>
  <c r="A45" i="13"/>
  <c r="E44" i="13"/>
  <c r="D44" i="13"/>
  <c r="C44" i="13"/>
  <c r="F44" i="13" s="1"/>
  <c r="G44" i="13" s="1"/>
  <c r="B44" i="13"/>
  <c r="A44" i="13"/>
  <c r="E43" i="13"/>
  <c r="D43" i="13"/>
  <c r="C43" i="13"/>
  <c r="F43" i="13" s="1"/>
  <c r="G43" i="13" s="1"/>
  <c r="B43" i="13"/>
  <c r="A43" i="13"/>
  <c r="E42" i="13"/>
  <c r="D42" i="13"/>
  <c r="C42" i="13"/>
  <c r="F42" i="13" s="1"/>
  <c r="G42" i="13" s="1"/>
  <c r="H42" i="13" s="1"/>
  <c r="B42" i="13"/>
  <c r="A42" i="13"/>
  <c r="E41" i="13"/>
  <c r="D41" i="13"/>
  <c r="C41" i="13"/>
  <c r="F41" i="13" s="1"/>
  <c r="G41" i="13" s="1"/>
  <c r="B41" i="13"/>
  <c r="A41" i="13"/>
  <c r="E40" i="13"/>
  <c r="D40" i="13"/>
  <c r="C40" i="13"/>
  <c r="F40" i="13" s="1"/>
  <c r="G40" i="13" s="1"/>
  <c r="B40" i="13"/>
  <c r="A40" i="13"/>
  <c r="E39" i="13"/>
  <c r="D39" i="13"/>
  <c r="C39" i="13"/>
  <c r="F39" i="13" s="1"/>
  <c r="G39" i="13" s="1"/>
  <c r="I39" i="13" s="1"/>
  <c r="B39" i="13"/>
  <c r="A39" i="13"/>
  <c r="F38" i="13"/>
  <c r="G38" i="13" s="1"/>
  <c r="E38" i="13"/>
  <c r="D38" i="13"/>
  <c r="C38" i="13"/>
  <c r="B38" i="13"/>
  <c r="A38" i="13"/>
  <c r="G37" i="13"/>
  <c r="E37" i="13"/>
  <c r="D37" i="13"/>
  <c r="C37" i="13"/>
  <c r="F37" i="13" s="1"/>
  <c r="B37" i="13"/>
  <c r="A37" i="13"/>
  <c r="E36" i="13"/>
  <c r="D36" i="13"/>
  <c r="C36" i="13"/>
  <c r="F36" i="13" s="1"/>
  <c r="G36" i="13" s="1"/>
  <c r="J36" i="13" s="1"/>
  <c r="B36" i="13"/>
  <c r="A36" i="13"/>
  <c r="E35" i="13"/>
  <c r="D35" i="13"/>
  <c r="C35" i="13"/>
  <c r="F35" i="13" s="1"/>
  <c r="G35" i="13" s="1"/>
  <c r="B35" i="13"/>
  <c r="A35" i="13"/>
  <c r="E34" i="13"/>
  <c r="D34" i="13"/>
  <c r="C34" i="13"/>
  <c r="F34" i="13" s="1"/>
  <c r="G34" i="13" s="1"/>
  <c r="H34" i="13" s="1"/>
  <c r="B34" i="13"/>
  <c r="A34" i="13"/>
  <c r="E33" i="13"/>
  <c r="D33" i="13"/>
  <c r="C33" i="13"/>
  <c r="F33" i="13" s="1"/>
  <c r="G33" i="13" s="1"/>
  <c r="B33" i="13"/>
  <c r="A33" i="13"/>
  <c r="E32" i="13"/>
  <c r="D32" i="13"/>
  <c r="C32" i="13"/>
  <c r="F32" i="13" s="1"/>
  <c r="G32" i="13" s="1"/>
  <c r="B32" i="13"/>
  <c r="A32" i="13"/>
  <c r="E31" i="13"/>
  <c r="D31" i="13"/>
  <c r="C31" i="13"/>
  <c r="F31" i="13" s="1"/>
  <c r="G31" i="13" s="1"/>
  <c r="B31" i="13"/>
  <c r="A31" i="13"/>
  <c r="F30" i="13"/>
  <c r="G30" i="13" s="1"/>
  <c r="E30" i="13"/>
  <c r="D30" i="13"/>
  <c r="C30" i="13"/>
  <c r="B30" i="13"/>
  <c r="A30" i="13"/>
  <c r="E29" i="13"/>
  <c r="D29" i="13"/>
  <c r="C29" i="13"/>
  <c r="F29" i="13" s="1"/>
  <c r="G29" i="13" s="1"/>
  <c r="B29" i="13"/>
  <c r="A29" i="13"/>
  <c r="E28" i="13"/>
  <c r="D28" i="13"/>
  <c r="C28" i="13"/>
  <c r="F28" i="13" s="1"/>
  <c r="G28" i="13" s="1"/>
  <c r="J28" i="13" s="1"/>
  <c r="B28" i="13"/>
  <c r="A28" i="13"/>
  <c r="E27" i="13"/>
  <c r="D27" i="13"/>
  <c r="C27" i="13"/>
  <c r="F27" i="13" s="1"/>
  <c r="G27" i="13" s="1"/>
  <c r="B27" i="13"/>
  <c r="A27" i="13"/>
  <c r="F26" i="13"/>
  <c r="G26" i="13" s="1"/>
  <c r="E26" i="13"/>
  <c r="D26" i="13"/>
  <c r="C26" i="13"/>
  <c r="B26" i="13"/>
  <c r="A26" i="13"/>
  <c r="E25" i="13"/>
  <c r="D25" i="13"/>
  <c r="C25" i="13"/>
  <c r="F25" i="13" s="1"/>
  <c r="G25" i="13" s="1"/>
  <c r="B25" i="13"/>
  <c r="A25" i="13"/>
  <c r="E24" i="13"/>
  <c r="D24" i="13"/>
  <c r="C24" i="13"/>
  <c r="F24" i="13" s="1"/>
  <c r="G24" i="13" s="1"/>
  <c r="B24" i="13"/>
  <c r="A24" i="13"/>
  <c r="E23" i="13"/>
  <c r="D23" i="13"/>
  <c r="C23" i="13"/>
  <c r="F23" i="13" s="1"/>
  <c r="G23" i="13" s="1"/>
  <c r="I23" i="13" s="1"/>
  <c r="B23" i="13"/>
  <c r="A23" i="13"/>
  <c r="E22" i="13"/>
  <c r="D22" i="13"/>
  <c r="C22" i="13"/>
  <c r="F22" i="13" s="1"/>
  <c r="G22" i="13" s="1"/>
  <c r="B22" i="13"/>
  <c r="A22" i="13"/>
  <c r="E21" i="13"/>
  <c r="D21" i="13"/>
  <c r="C21" i="13"/>
  <c r="F21" i="13" s="1"/>
  <c r="G21" i="13" s="1"/>
  <c r="B21" i="13"/>
  <c r="A21" i="13"/>
  <c r="E20" i="13"/>
  <c r="D20" i="13"/>
  <c r="C20" i="13"/>
  <c r="F20" i="13" s="1"/>
  <c r="G20" i="13" s="1"/>
  <c r="B20" i="13"/>
  <c r="A20" i="13"/>
  <c r="E19" i="13"/>
  <c r="D19" i="13"/>
  <c r="C19" i="13"/>
  <c r="F19" i="13" s="1"/>
  <c r="G19" i="13" s="1"/>
  <c r="B19" i="13"/>
  <c r="A19" i="13"/>
  <c r="E18" i="13"/>
  <c r="D18" i="13"/>
  <c r="C18" i="13"/>
  <c r="F18" i="13" s="1"/>
  <c r="G18" i="13" s="1"/>
  <c r="H18" i="13" s="1"/>
  <c r="B18" i="13"/>
  <c r="A18" i="13"/>
  <c r="E17" i="13"/>
  <c r="D17" i="13"/>
  <c r="C17" i="13"/>
  <c r="F17" i="13" s="1"/>
  <c r="G17" i="13" s="1"/>
  <c r="B17" i="13"/>
  <c r="A17" i="13"/>
  <c r="E16" i="13"/>
  <c r="D16" i="13"/>
  <c r="C16" i="13"/>
  <c r="F16" i="13" s="1"/>
  <c r="G16" i="13" s="1"/>
  <c r="B16" i="13"/>
  <c r="A16" i="13"/>
  <c r="E15" i="13"/>
  <c r="D15" i="13"/>
  <c r="C15" i="13"/>
  <c r="F15" i="13" s="1"/>
  <c r="G15" i="13" s="1"/>
  <c r="I15" i="13" s="1"/>
  <c r="B15" i="13"/>
  <c r="A15" i="13"/>
  <c r="F14" i="13"/>
  <c r="G14" i="13" s="1"/>
  <c r="E14" i="13"/>
  <c r="D14" i="13"/>
  <c r="C14" i="13"/>
  <c r="B14" i="13"/>
  <c r="A14" i="13"/>
  <c r="E13" i="13"/>
  <c r="D13" i="13"/>
  <c r="C13" i="13"/>
  <c r="F13" i="13" s="1"/>
  <c r="G13" i="13" s="1"/>
  <c r="B13" i="13"/>
  <c r="A13" i="13"/>
  <c r="E12" i="13"/>
  <c r="D12" i="13"/>
  <c r="C12" i="13"/>
  <c r="F12" i="13" s="1"/>
  <c r="G12" i="13" s="1"/>
  <c r="B12" i="13"/>
  <c r="A12" i="13"/>
  <c r="E11" i="13"/>
  <c r="D11" i="13"/>
  <c r="C11" i="13"/>
  <c r="F11" i="13" s="1"/>
  <c r="G11" i="13" s="1"/>
  <c r="B11" i="13"/>
  <c r="A11" i="13"/>
  <c r="F10" i="13"/>
  <c r="G10" i="13" s="1"/>
  <c r="H10" i="13" s="1"/>
  <c r="E10" i="13"/>
  <c r="D10" i="13"/>
  <c r="C10" i="13"/>
  <c r="B10" i="13"/>
  <c r="A10" i="13"/>
  <c r="E9" i="13"/>
  <c r="D9" i="13"/>
  <c r="C9" i="13"/>
  <c r="F9" i="13" s="1"/>
  <c r="G9" i="13" s="1"/>
  <c r="B9" i="13"/>
  <c r="A9" i="13"/>
  <c r="E8" i="13"/>
  <c r="D8" i="13"/>
  <c r="C8" i="13"/>
  <c r="F8" i="13" s="1"/>
  <c r="G8" i="13" s="1"/>
  <c r="B8" i="13"/>
  <c r="A8" i="13"/>
  <c r="E7" i="13"/>
  <c r="D7" i="13"/>
  <c r="C7" i="13"/>
  <c r="F7" i="13" s="1"/>
  <c r="G7" i="13" s="1"/>
  <c r="I7" i="13" s="1"/>
  <c r="B7" i="13"/>
  <c r="A7" i="13"/>
  <c r="F6" i="13"/>
  <c r="G6" i="13" s="1"/>
  <c r="E6" i="13"/>
  <c r="D6" i="13"/>
  <c r="C6" i="13"/>
  <c r="B6" i="13"/>
  <c r="A6" i="13"/>
  <c r="J426" i="11"/>
  <c r="I426" i="11"/>
  <c r="J425" i="11"/>
  <c r="I425" i="11"/>
  <c r="J424" i="11"/>
  <c r="I424" i="11"/>
  <c r="J423" i="11"/>
  <c r="I423" i="11"/>
  <c r="J422" i="11"/>
  <c r="I422" i="11"/>
  <c r="J421" i="11"/>
  <c r="I421" i="11"/>
  <c r="J420" i="11"/>
  <c r="I420" i="11"/>
  <c r="J419" i="11"/>
  <c r="I419" i="11"/>
  <c r="J418" i="11"/>
  <c r="I418" i="11"/>
  <c r="J417" i="11"/>
  <c r="I417" i="11"/>
  <c r="J416" i="11"/>
  <c r="I416" i="11"/>
  <c r="J415" i="11"/>
  <c r="I415" i="11"/>
  <c r="J414" i="11"/>
  <c r="I414" i="11"/>
  <c r="J413" i="11"/>
  <c r="I413" i="11"/>
  <c r="J412" i="11"/>
  <c r="I412" i="11"/>
  <c r="J411" i="11"/>
  <c r="I411" i="11"/>
  <c r="J410" i="11"/>
  <c r="I410" i="11"/>
  <c r="J409" i="11"/>
  <c r="I409" i="11"/>
  <c r="J408" i="11"/>
  <c r="I408" i="11"/>
  <c r="J407" i="11"/>
  <c r="I407" i="11"/>
  <c r="J406" i="11"/>
  <c r="I406" i="11"/>
  <c r="J405" i="11"/>
  <c r="I405" i="11"/>
  <c r="J404" i="11"/>
  <c r="I404" i="11"/>
  <c r="J403" i="11"/>
  <c r="I403" i="11"/>
  <c r="J402" i="11"/>
  <c r="I402" i="11"/>
  <c r="J401" i="11"/>
  <c r="I401" i="11"/>
  <c r="J400" i="11"/>
  <c r="I400" i="11"/>
  <c r="J399" i="11"/>
  <c r="I399" i="11"/>
  <c r="J398" i="11"/>
  <c r="I398" i="11"/>
  <c r="J397" i="11"/>
  <c r="I397" i="11"/>
  <c r="J396" i="11"/>
  <c r="I396" i="11"/>
  <c r="J395" i="11"/>
  <c r="I395" i="11"/>
  <c r="J394" i="11"/>
  <c r="I394" i="11"/>
  <c r="J393" i="11"/>
  <c r="I393" i="11"/>
  <c r="J392" i="11"/>
  <c r="I392" i="11"/>
  <c r="J391" i="11"/>
  <c r="I391" i="11"/>
  <c r="J390" i="11"/>
  <c r="I390" i="11"/>
  <c r="J389" i="11"/>
  <c r="I389" i="11"/>
  <c r="J388" i="11"/>
  <c r="I388" i="11"/>
  <c r="J387" i="11"/>
  <c r="I387" i="11"/>
  <c r="J386" i="11"/>
  <c r="I386" i="11"/>
  <c r="J385" i="11"/>
  <c r="I385" i="11"/>
  <c r="J384" i="11"/>
  <c r="I384" i="11"/>
  <c r="J383" i="11"/>
  <c r="I383" i="11"/>
  <c r="J382" i="11"/>
  <c r="I382" i="11"/>
  <c r="J381" i="11"/>
  <c r="I381" i="11"/>
  <c r="J380" i="11"/>
  <c r="I380" i="11"/>
  <c r="J379" i="11"/>
  <c r="I379" i="11"/>
  <c r="J378" i="11"/>
  <c r="I378" i="11"/>
  <c r="J377" i="11"/>
  <c r="I377" i="11"/>
  <c r="J376" i="11"/>
  <c r="I376" i="11"/>
  <c r="J375" i="11"/>
  <c r="I375" i="11"/>
  <c r="J374" i="11"/>
  <c r="I374" i="11"/>
  <c r="J373" i="11"/>
  <c r="I373" i="11"/>
  <c r="J372" i="11"/>
  <c r="I372" i="11"/>
  <c r="J371" i="11"/>
  <c r="I371" i="11"/>
  <c r="J370" i="11"/>
  <c r="I370" i="11"/>
  <c r="J369" i="11"/>
  <c r="I369" i="11"/>
  <c r="J368" i="11"/>
  <c r="I368" i="11"/>
  <c r="J367" i="11"/>
  <c r="I367" i="11"/>
  <c r="J366" i="11"/>
  <c r="I366" i="11"/>
  <c r="J365" i="11"/>
  <c r="I365" i="11"/>
  <c r="J364" i="11"/>
  <c r="I364" i="11"/>
  <c r="J363" i="11"/>
  <c r="I363" i="11"/>
  <c r="J362" i="11"/>
  <c r="I362" i="11"/>
  <c r="J361" i="11"/>
  <c r="I361" i="11"/>
  <c r="J360" i="11"/>
  <c r="I360" i="11"/>
  <c r="J359" i="11"/>
  <c r="I359" i="11"/>
  <c r="J358" i="11"/>
  <c r="I358" i="11"/>
  <c r="J357" i="11"/>
  <c r="I357" i="11"/>
  <c r="J356" i="11"/>
  <c r="I356" i="11"/>
  <c r="J355" i="11"/>
  <c r="I355" i="11"/>
  <c r="J354" i="11"/>
  <c r="I354" i="11"/>
  <c r="J353" i="11"/>
  <c r="I353" i="11"/>
  <c r="J352" i="11"/>
  <c r="I352" i="11"/>
  <c r="J351" i="11"/>
  <c r="I351" i="11"/>
  <c r="J350" i="11"/>
  <c r="I350" i="11"/>
  <c r="J349" i="11"/>
  <c r="I349" i="11"/>
  <c r="J348" i="11"/>
  <c r="I348" i="11"/>
  <c r="J347" i="11"/>
  <c r="I347" i="11"/>
  <c r="J346" i="11"/>
  <c r="I346" i="11"/>
  <c r="J345" i="11"/>
  <c r="I345" i="11"/>
  <c r="J344" i="11"/>
  <c r="I344" i="11"/>
  <c r="J343" i="11"/>
  <c r="I343" i="11"/>
  <c r="J342" i="11"/>
  <c r="I342" i="11"/>
  <c r="J341" i="11"/>
  <c r="I341" i="11"/>
  <c r="J340" i="11"/>
  <c r="I340" i="11"/>
  <c r="J339" i="11"/>
  <c r="I339" i="11"/>
  <c r="J338" i="11"/>
  <c r="I338" i="11"/>
  <c r="J337" i="11"/>
  <c r="I337" i="11"/>
  <c r="J336" i="11"/>
  <c r="I336" i="11"/>
  <c r="J335" i="11"/>
  <c r="I335" i="11"/>
  <c r="J334" i="11"/>
  <c r="I334" i="11"/>
  <c r="J333" i="11"/>
  <c r="I333" i="11"/>
  <c r="J332" i="11"/>
  <c r="I332" i="11"/>
  <c r="J331" i="11"/>
  <c r="I331" i="11"/>
  <c r="J330" i="11"/>
  <c r="I330" i="11"/>
  <c r="J329" i="11"/>
  <c r="I329" i="11"/>
  <c r="J328" i="11"/>
  <c r="I328" i="11"/>
  <c r="J327" i="11"/>
  <c r="I327" i="11"/>
  <c r="J326" i="11"/>
  <c r="I326" i="11"/>
  <c r="J325" i="11"/>
  <c r="I325" i="11"/>
  <c r="J324" i="11"/>
  <c r="I324" i="11"/>
  <c r="J323" i="11"/>
  <c r="I323" i="11"/>
  <c r="J322" i="11"/>
  <c r="I322" i="11"/>
  <c r="J321" i="11"/>
  <c r="I321" i="11"/>
  <c r="J320" i="11"/>
  <c r="I320" i="11"/>
  <c r="J319" i="11"/>
  <c r="I319" i="11"/>
  <c r="J318" i="11"/>
  <c r="I318" i="11"/>
  <c r="J317" i="11"/>
  <c r="I317" i="11"/>
  <c r="J316" i="11"/>
  <c r="I316" i="11"/>
  <c r="J315" i="11"/>
  <c r="I315" i="11"/>
  <c r="J314" i="11"/>
  <c r="I314" i="11"/>
  <c r="J313" i="11"/>
  <c r="I313" i="11"/>
  <c r="J312" i="11"/>
  <c r="I312" i="11"/>
  <c r="J311" i="11"/>
  <c r="I311" i="11"/>
  <c r="J310" i="11"/>
  <c r="I310" i="11"/>
  <c r="J309" i="11"/>
  <c r="I309" i="11"/>
  <c r="J308" i="11"/>
  <c r="I308" i="11"/>
  <c r="J307" i="11"/>
  <c r="I307" i="11"/>
  <c r="J306" i="11"/>
  <c r="I306" i="11"/>
  <c r="J305" i="11"/>
  <c r="I305" i="11"/>
  <c r="J304" i="11"/>
  <c r="I304" i="11"/>
  <c r="J303" i="11"/>
  <c r="I303" i="11"/>
  <c r="J302" i="11"/>
  <c r="I302" i="11"/>
  <c r="J301" i="11"/>
  <c r="I301" i="11"/>
  <c r="J300" i="11"/>
  <c r="I300" i="11"/>
  <c r="J299" i="11"/>
  <c r="I299" i="11"/>
  <c r="J298" i="11"/>
  <c r="I298" i="11"/>
  <c r="J297" i="11"/>
  <c r="I297" i="11"/>
  <c r="J296" i="11"/>
  <c r="I296" i="11"/>
  <c r="J295" i="11"/>
  <c r="I295" i="11"/>
  <c r="J294" i="11"/>
  <c r="I294" i="11"/>
  <c r="J293" i="11"/>
  <c r="I293" i="11"/>
  <c r="J292" i="11"/>
  <c r="I292" i="11"/>
  <c r="J291" i="11"/>
  <c r="I291" i="11"/>
  <c r="J290" i="11"/>
  <c r="I290" i="11"/>
  <c r="J289" i="11"/>
  <c r="I289" i="11"/>
  <c r="J288" i="11"/>
  <c r="I288" i="11"/>
  <c r="J287" i="11"/>
  <c r="I287" i="11"/>
  <c r="J286" i="11"/>
  <c r="I286" i="11"/>
  <c r="J285" i="11"/>
  <c r="I285" i="11"/>
  <c r="J284" i="11"/>
  <c r="I284" i="11"/>
  <c r="J283" i="11"/>
  <c r="I283" i="11"/>
  <c r="J282" i="11"/>
  <c r="I282" i="11"/>
  <c r="J281" i="11"/>
  <c r="I281" i="11"/>
  <c r="J280" i="11"/>
  <c r="I280" i="11"/>
  <c r="J279" i="11"/>
  <c r="I279" i="11"/>
  <c r="J278" i="11"/>
  <c r="I278" i="11"/>
  <c r="J277" i="11"/>
  <c r="I277" i="11"/>
  <c r="J276" i="11"/>
  <c r="I276" i="11"/>
  <c r="J275" i="11"/>
  <c r="I275" i="11"/>
  <c r="J274" i="11"/>
  <c r="I274" i="11"/>
  <c r="J273" i="11"/>
  <c r="I273" i="11"/>
  <c r="J272" i="11"/>
  <c r="I272" i="11"/>
  <c r="J271" i="11"/>
  <c r="I271" i="11"/>
  <c r="J270" i="11"/>
  <c r="I270" i="11"/>
  <c r="J269" i="11"/>
  <c r="I269" i="11"/>
  <c r="J268" i="11"/>
  <c r="I268" i="11"/>
  <c r="J267" i="11"/>
  <c r="I267" i="11"/>
  <c r="J266" i="11"/>
  <c r="I266" i="11"/>
  <c r="J265" i="11"/>
  <c r="I265" i="11"/>
  <c r="J264" i="11"/>
  <c r="I264" i="11"/>
  <c r="J263" i="11"/>
  <c r="I263" i="11"/>
  <c r="J262" i="11"/>
  <c r="I262" i="11"/>
  <c r="J261" i="11"/>
  <c r="I261" i="11"/>
  <c r="J260" i="11"/>
  <c r="I260" i="11"/>
  <c r="J259" i="11"/>
  <c r="I259" i="11"/>
  <c r="J258" i="11"/>
  <c r="I258" i="11"/>
  <c r="J257" i="11"/>
  <c r="I257" i="11"/>
  <c r="J256" i="11"/>
  <c r="I256" i="11"/>
  <c r="J255" i="11"/>
  <c r="I255" i="11"/>
  <c r="J254" i="11"/>
  <c r="I254" i="11"/>
  <c r="J253" i="11"/>
  <c r="I253" i="11"/>
  <c r="J252" i="11"/>
  <c r="I252" i="11"/>
  <c r="J251" i="11"/>
  <c r="I251" i="11"/>
  <c r="J250" i="11"/>
  <c r="I250" i="11"/>
  <c r="J249" i="11"/>
  <c r="I249" i="11"/>
  <c r="J248" i="11"/>
  <c r="I248" i="11"/>
  <c r="J247" i="11"/>
  <c r="I247" i="11"/>
  <c r="J246" i="11"/>
  <c r="I246" i="11"/>
  <c r="J245" i="11"/>
  <c r="I245" i="11"/>
  <c r="J244" i="11"/>
  <c r="I244" i="11"/>
  <c r="J243" i="11"/>
  <c r="I243" i="11"/>
  <c r="J242" i="11"/>
  <c r="I242" i="11"/>
  <c r="J241" i="11"/>
  <c r="I241" i="11"/>
  <c r="J240" i="11"/>
  <c r="I240" i="11"/>
  <c r="J239" i="11"/>
  <c r="I239" i="11"/>
  <c r="J238" i="11"/>
  <c r="I238" i="11"/>
  <c r="J237" i="11"/>
  <c r="I237" i="11"/>
  <c r="J236" i="11"/>
  <c r="I236" i="11"/>
  <c r="J235" i="11"/>
  <c r="I235" i="11"/>
  <c r="J234" i="11"/>
  <c r="I234" i="11"/>
  <c r="J233" i="11"/>
  <c r="I233" i="11"/>
  <c r="J232" i="11"/>
  <c r="I232" i="11"/>
  <c r="J231" i="11"/>
  <c r="I231" i="11"/>
  <c r="J230" i="11"/>
  <c r="I230" i="11"/>
  <c r="J229" i="11"/>
  <c r="I229" i="11"/>
  <c r="J228" i="11"/>
  <c r="I228" i="11"/>
  <c r="J227" i="11"/>
  <c r="I227" i="11"/>
  <c r="J226" i="11"/>
  <c r="I226" i="11"/>
  <c r="J225" i="11"/>
  <c r="I225" i="11"/>
  <c r="J224" i="11"/>
  <c r="I224" i="11"/>
  <c r="J223" i="11"/>
  <c r="I223" i="11"/>
  <c r="J222" i="11"/>
  <c r="I222" i="11"/>
  <c r="J221" i="11"/>
  <c r="I221" i="11"/>
  <c r="J220" i="11"/>
  <c r="I220" i="11"/>
  <c r="J219" i="11"/>
  <c r="I219" i="11"/>
  <c r="J218" i="11"/>
  <c r="I218" i="11"/>
  <c r="J217" i="11"/>
  <c r="I217" i="11"/>
  <c r="J216" i="11"/>
  <c r="I216" i="11"/>
  <c r="J215" i="11"/>
  <c r="I215" i="11"/>
  <c r="J214" i="11"/>
  <c r="I214" i="11"/>
  <c r="J213" i="11"/>
  <c r="I213" i="11"/>
  <c r="J212" i="11"/>
  <c r="I212" i="11"/>
  <c r="J211" i="11"/>
  <c r="I211" i="11"/>
  <c r="J210" i="11"/>
  <c r="I210" i="11"/>
  <c r="J209" i="11"/>
  <c r="I209" i="11"/>
  <c r="J208" i="11"/>
  <c r="I208" i="11"/>
  <c r="J207" i="11"/>
  <c r="I207" i="11"/>
  <c r="J206" i="11"/>
  <c r="I206" i="11"/>
  <c r="J205" i="11"/>
  <c r="I205" i="11"/>
  <c r="J204" i="11"/>
  <c r="I204" i="11"/>
  <c r="J203" i="11"/>
  <c r="I203" i="11"/>
  <c r="J202" i="11"/>
  <c r="I202" i="11"/>
  <c r="J201" i="11"/>
  <c r="I201" i="11"/>
  <c r="J200" i="11"/>
  <c r="I200" i="11"/>
  <c r="J199" i="11"/>
  <c r="I199" i="11"/>
  <c r="J198" i="11"/>
  <c r="I198" i="11"/>
  <c r="J197" i="11"/>
  <c r="I197" i="11"/>
  <c r="J196" i="11"/>
  <c r="I196" i="11"/>
  <c r="J195" i="11"/>
  <c r="I195" i="11"/>
  <c r="J194" i="11"/>
  <c r="I194" i="11"/>
  <c r="J193" i="11"/>
  <c r="I193" i="11"/>
  <c r="J192" i="11"/>
  <c r="I192" i="11"/>
  <c r="J191" i="11"/>
  <c r="I191" i="11"/>
  <c r="J190" i="11"/>
  <c r="I190" i="11"/>
  <c r="J189" i="11"/>
  <c r="I189" i="11"/>
  <c r="J188" i="11"/>
  <c r="I188" i="11"/>
  <c r="J187" i="11"/>
  <c r="I187" i="11"/>
  <c r="J186" i="11"/>
  <c r="I186" i="11"/>
  <c r="J185" i="11"/>
  <c r="I185" i="11"/>
  <c r="J184" i="11"/>
  <c r="I184" i="11"/>
  <c r="J183" i="11"/>
  <c r="I183" i="11"/>
  <c r="J182" i="11"/>
  <c r="I182" i="11"/>
  <c r="J181" i="11"/>
  <c r="I181" i="11"/>
  <c r="J180" i="11"/>
  <c r="I180" i="11"/>
  <c r="J179" i="11"/>
  <c r="I179" i="11"/>
  <c r="J178" i="11"/>
  <c r="I178" i="11"/>
  <c r="J177" i="11"/>
  <c r="I177" i="11"/>
  <c r="J176" i="11"/>
  <c r="I176" i="11"/>
  <c r="J175" i="11"/>
  <c r="I175" i="11"/>
  <c r="J174" i="11"/>
  <c r="I174" i="11"/>
  <c r="J173" i="11"/>
  <c r="I173" i="11"/>
  <c r="J172" i="11"/>
  <c r="I172" i="11"/>
  <c r="J171" i="11"/>
  <c r="I171" i="11"/>
  <c r="J170" i="11"/>
  <c r="I170" i="11"/>
  <c r="J169" i="11"/>
  <c r="I169" i="11"/>
  <c r="J168" i="11"/>
  <c r="I168" i="11"/>
  <c r="J167" i="11"/>
  <c r="I167" i="11"/>
  <c r="J166" i="11"/>
  <c r="I166" i="11"/>
  <c r="J165" i="11"/>
  <c r="I165" i="11"/>
  <c r="J164" i="11"/>
  <c r="I164" i="11"/>
  <c r="J163" i="11"/>
  <c r="I163" i="11"/>
  <c r="J162" i="11"/>
  <c r="I162" i="11"/>
  <c r="J161" i="11"/>
  <c r="I161" i="11"/>
  <c r="J160" i="11"/>
  <c r="I160" i="11"/>
  <c r="J159" i="11"/>
  <c r="I159" i="11"/>
  <c r="J158" i="11"/>
  <c r="I158" i="11"/>
  <c r="J157" i="11"/>
  <c r="I157" i="11"/>
  <c r="J156" i="11"/>
  <c r="I156" i="11"/>
  <c r="J155" i="11"/>
  <c r="I155" i="11"/>
  <c r="J154" i="11"/>
  <c r="I154" i="11"/>
  <c r="J153" i="11"/>
  <c r="I153" i="11"/>
  <c r="J152" i="11"/>
  <c r="I152" i="11"/>
  <c r="J151" i="11"/>
  <c r="I151" i="11"/>
  <c r="J150" i="11"/>
  <c r="I150" i="11"/>
  <c r="J149" i="11"/>
  <c r="I149" i="11"/>
  <c r="J148" i="11"/>
  <c r="I148" i="11"/>
  <c r="J147" i="11"/>
  <c r="I147" i="11"/>
  <c r="J146" i="11"/>
  <c r="I146" i="11"/>
  <c r="J145" i="11"/>
  <c r="I145" i="11"/>
  <c r="J144" i="11"/>
  <c r="I144" i="11"/>
  <c r="J143" i="11"/>
  <c r="I143" i="11"/>
  <c r="J142" i="11"/>
  <c r="I142" i="11"/>
  <c r="J141" i="11"/>
  <c r="I141" i="11"/>
  <c r="J140" i="11"/>
  <c r="I140" i="11"/>
  <c r="J139" i="11"/>
  <c r="I139" i="11"/>
  <c r="J138" i="11"/>
  <c r="I138" i="11"/>
  <c r="J137" i="11"/>
  <c r="I137" i="11"/>
  <c r="J136" i="11"/>
  <c r="I136" i="11"/>
  <c r="J135" i="11"/>
  <c r="I135" i="11"/>
  <c r="J134" i="11"/>
  <c r="I134" i="11"/>
  <c r="J133" i="11"/>
  <c r="I133" i="11"/>
  <c r="J132" i="11"/>
  <c r="I132" i="11"/>
  <c r="J131" i="11"/>
  <c r="I131" i="11"/>
  <c r="J130" i="11"/>
  <c r="I130" i="11"/>
  <c r="J129" i="11"/>
  <c r="I129" i="11"/>
  <c r="J128" i="11"/>
  <c r="I128" i="11"/>
  <c r="J127" i="11"/>
  <c r="I127" i="11"/>
  <c r="J126" i="11"/>
  <c r="I126" i="11"/>
  <c r="J125" i="11"/>
  <c r="I125" i="11"/>
  <c r="J124" i="11"/>
  <c r="I124" i="11"/>
  <c r="J123" i="11"/>
  <c r="I123" i="11"/>
  <c r="J122" i="11"/>
  <c r="I122" i="11"/>
  <c r="J121" i="11"/>
  <c r="I121" i="11"/>
  <c r="J120" i="11"/>
  <c r="I120" i="11"/>
  <c r="J119" i="11"/>
  <c r="I119" i="11"/>
  <c r="J118" i="11"/>
  <c r="I118" i="11"/>
  <c r="J117" i="11"/>
  <c r="I117" i="11"/>
  <c r="J116" i="11"/>
  <c r="I116" i="11"/>
  <c r="J115" i="11"/>
  <c r="I115" i="11"/>
  <c r="J114" i="11"/>
  <c r="I114" i="11"/>
  <c r="J113" i="11"/>
  <c r="I113" i="11"/>
  <c r="J112" i="11"/>
  <c r="I112" i="11"/>
  <c r="J111" i="11"/>
  <c r="I111" i="11"/>
  <c r="J110" i="11"/>
  <c r="I110" i="11"/>
  <c r="J109" i="11"/>
  <c r="I109" i="11"/>
  <c r="J108" i="11"/>
  <c r="I108" i="11"/>
  <c r="J107" i="11"/>
  <c r="I107" i="11"/>
  <c r="J106" i="11"/>
  <c r="I106" i="11"/>
  <c r="J105" i="11"/>
  <c r="I105" i="11"/>
  <c r="J104" i="11"/>
  <c r="I104" i="11"/>
  <c r="J103" i="11"/>
  <c r="I103" i="11"/>
  <c r="J102" i="11"/>
  <c r="I102" i="11"/>
  <c r="J101" i="11"/>
  <c r="I101" i="11"/>
  <c r="J100" i="11"/>
  <c r="I100" i="11"/>
  <c r="J99" i="11"/>
  <c r="I99" i="11"/>
  <c r="J98" i="11"/>
  <c r="I98" i="11"/>
  <c r="J97" i="11"/>
  <c r="I97" i="11"/>
  <c r="J96" i="11"/>
  <c r="I96" i="11"/>
  <c r="J95" i="11"/>
  <c r="I95" i="11"/>
  <c r="J94" i="11"/>
  <c r="I94" i="11"/>
  <c r="J93" i="11"/>
  <c r="I93" i="11"/>
  <c r="J92" i="11"/>
  <c r="I92" i="11"/>
  <c r="J91" i="11"/>
  <c r="I91" i="11"/>
  <c r="J90" i="11"/>
  <c r="I90" i="11"/>
  <c r="J89" i="11"/>
  <c r="I89" i="11"/>
  <c r="J88" i="11"/>
  <c r="I88" i="11"/>
  <c r="J87" i="11"/>
  <c r="I87" i="11"/>
  <c r="J86" i="11"/>
  <c r="I86" i="11"/>
  <c r="J85" i="11"/>
  <c r="I85" i="11"/>
  <c r="J84" i="11"/>
  <c r="I84" i="11"/>
  <c r="J83" i="11"/>
  <c r="I83" i="11"/>
  <c r="J82" i="11"/>
  <c r="I82" i="11"/>
  <c r="J81" i="11"/>
  <c r="I81" i="11"/>
  <c r="J80" i="11"/>
  <c r="I80" i="11"/>
  <c r="J79" i="11"/>
  <c r="I79" i="11"/>
  <c r="J78" i="11"/>
  <c r="I78" i="11"/>
  <c r="J77" i="11"/>
  <c r="I77" i="11"/>
  <c r="J76" i="11"/>
  <c r="I76" i="11"/>
  <c r="J75" i="11"/>
  <c r="I75" i="11"/>
  <c r="J74" i="11"/>
  <c r="I74" i="11"/>
  <c r="J73" i="11"/>
  <c r="I73" i="11"/>
  <c r="J72" i="11"/>
  <c r="I72" i="11"/>
  <c r="J71" i="11"/>
  <c r="I71" i="11"/>
  <c r="J70" i="11"/>
  <c r="I70" i="11"/>
  <c r="J69" i="11"/>
  <c r="I69" i="11"/>
  <c r="J68" i="11"/>
  <c r="I68" i="11"/>
  <c r="J67" i="11"/>
  <c r="I67" i="11"/>
  <c r="J66" i="11"/>
  <c r="I66" i="11"/>
  <c r="J65" i="11"/>
  <c r="I65" i="11"/>
  <c r="J64" i="11"/>
  <c r="I64" i="11"/>
  <c r="J63" i="11"/>
  <c r="I63" i="11"/>
  <c r="J62" i="11"/>
  <c r="I62" i="11"/>
  <c r="J61" i="11"/>
  <c r="I61" i="11"/>
  <c r="J60" i="11"/>
  <c r="I60" i="11"/>
  <c r="J59" i="11"/>
  <c r="I59" i="11"/>
  <c r="J58" i="11"/>
  <c r="I58" i="11"/>
  <c r="J57" i="11"/>
  <c r="I57" i="11"/>
  <c r="J56" i="11"/>
  <c r="I56" i="11"/>
  <c r="J55" i="11"/>
  <c r="I55" i="11"/>
  <c r="J54" i="11"/>
  <c r="I54" i="11"/>
  <c r="J53" i="11"/>
  <c r="I53" i="11"/>
  <c r="J52" i="11"/>
  <c r="I52" i="11"/>
  <c r="J51" i="11"/>
  <c r="I51" i="11"/>
  <c r="J50" i="11"/>
  <c r="I50" i="11"/>
  <c r="J49" i="11"/>
  <c r="I49" i="11"/>
  <c r="J48" i="11"/>
  <c r="I48" i="11"/>
  <c r="J47" i="11"/>
  <c r="I47" i="11"/>
  <c r="J46" i="11"/>
  <c r="I46" i="11"/>
  <c r="J45" i="11"/>
  <c r="I45" i="11"/>
  <c r="J44" i="11"/>
  <c r="I44" i="11"/>
  <c r="J43" i="11"/>
  <c r="I43" i="11"/>
  <c r="J42" i="11"/>
  <c r="I42" i="11"/>
  <c r="J41" i="11"/>
  <c r="I41" i="11"/>
  <c r="J40" i="11"/>
  <c r="I40" i="11"/>
  <c r="J39" i="11"/>
  <c r="I39" i="11"/>
  <c r="J38" i="11"/>
  <c r="I38" i="11"/>
  <c r="J37" i="11"/>
  <c r="I37" i="11"/>
  <c r="J36" i="11"/>
  <c r="I36" i="11"/>
  <c r="J35" i="11"/>
  <c r="I35" i="11"/>
  <c r="J34" i="11"/>
  <c r="I34" i="11"/>
  <c r="J33" i="11"/>
  <c r="I33" i="11"/>
  <c r="J32" i="11"/>
  <c r="I32" i="11"/>
  <c r="J31" i="11"/>
  <c r="I31" i="11"/>
  <c r="J30" i="11"/>
  <c r="I30" i="11"/>
  <c r="J29" i="11"/>
  <c r="I29" i="11"/>
  <c r="J28" i="11"/>
  <c r="I28" i="11"/>
  <c r="J27" i="11"/>
  <c r="I27" i="11"/>
  <c r="J26" i="11"/>
  <c r="I26" i="11"/>
  <c r="J25" i="11"/>
  <c r="I25" i="11"/>
  <c r="J24" i="11"/>
  <c r="I24" i="11"/>
  <c r="J23" i="11"/>
  <c r="I23" i="11"/>
  <c r="J22" i="11"/>
  <c r="I22" i="11"/>
  <c r="J21" i="11"/>
  <c r="I21" i="11"/>
  <c r="J20" i="11"/>
  <c r="I20" i="11"/>
  <c r="J19" i="11"/>
  <c r="I19" i="11"/>
  <c r="J18" i="11"/>
  <c r="I18" i="11"/>
  <c r="J17" i="11"/>
  <c r="I17" i="11"/>
  <c r="J16" i="11"/>
  <c r="I16" i="11"/>
  <c r="J15" i="11"/>
  <c r="I15" i="11"/>
  <c r="J14" i="11"/>
  <c r="I14" i="11"/>
  <c r="J13" i="11"/>
  <c r="I13" i="11"/>
  <c r="J12" i="11"/>
  <c r="I12" i="11"/>
  <c r="J11" i="11"/>
  <c r="I11" i="11"/>
  <c r="J10" i="11"/>
  <c r="I10" i="11"/>
  <c r="J9" i="11"/>
  <c r="I9" i="11"/>
  <c r="J8" i="11"/>
  <c r="I8" i="11"/>
  <c r="J7" i="11"/>
  <c r="I7" i="11"/>
  <c r="J6" i="11"/>
  <c r="I6" i="11"/>
  <c r="L38" i="10"/>
  <c r="K38" i="10"/>
  <c r="J38" i="10"/>
  <c r="H38" i="10"/>
  <c r="I38" i="10" s="1"/>
  <c r="L37" i="10"/>
  <c r="K37" i="10"/>
  <c r="J37" i="10"/>
  <c r="H37" i="10"/>
  <c r="I37" i="10" s="1"/>
  <c r="L36" i="10"/>
  <c r="K36" i="10"/>
  <c r="J36" i="10"/>
  <c r="H36" i="10"/>
  <c r="I36" i="10" s="1"/>
  <c r="L35" i="10"/>
  <c r="K35" i="10"/>
  <c r="J35" i="10"/>
  <c r="H35" i="10"/>
  <c r="I35" i="10" s="1"/>
  <c r="L34" i="10"/>
  <c r="K34" i="10"/>
  <c r="J34" i="10"/>
  <c r="H34" i="10"/>
  <c r="I34" i="10" s="1"/>
  <c r="L33" i="10"/>
  <c r="K33" i="10"/>
  <c r="J33" i="10"/>
  <c r="H33" i="10"/>
  <c r="I33" i="10" s="1"/>
  <c r="L32" i="10"/>
  <c r="K32" i="10"/>
  <c r="J32" i="10"/>
  <c r="H32" i="10"/>
  <c r="I32" i="10" s="1"/>
  <c r="L31" i="10"/>
  <c r="K31" i="10"/>
  <c r="J31" i="10"/>
  <c r="H31" i="10"/>
  <c r="I31" i="10" s="1"/>
  <c r="L30" i="10"/>
  <c r="K30" i="10"/>
  <c r="J30" i="10"/>
  <c r="H30" i="10"/>
  <c r="I30" i="10" s="1"/>
  <c r="L29" i="10"/>
  <c r="K29" i="10"/>
  <c r="J29" i="10"/>
  <c r="H29" i="10"/>
  <c r="I29" i="10" s="1"/>
  <c r="L28" i="10"/>
  <c r="K28" i="10"/>
  <c r="J28" i="10"/>
  <c r="H28" i="10"/>
  <c r="I28" i="10" s="1"/>
  <c r="L27" i="10"/>
  <c r="K27" i="10"/>
  <c r="J27" i="10"/>
  <c r="H27" i="10"/>
  <c r="I27" i="10" s="1"/>
  <c r="L26" i="10"/>
  <c r="K26" i="10"/>
  <c r="J26" i="10"/>
  <c r="H26" i="10"/>
  <c r="I26" i="10" s="1"/>
  <c r="L25" i="10"/>
  <c r="K25" i="10"/>
  <c r="J25" i="10"/>
  <c r="H25" i="10"/>
  <c r="I25" i="10" s="1"/>
  <c r="L24" i="10"/>
  <c r="K24" i="10"/>
  <c r="J24" i="10"/>
  <c r="H24" i="10"/>
  <c r="I24" i="10" s="1"/>
  <c r="L23" i="10"/>
  <c r="K23" i="10"/>
  <c r="J23" i="10"/>
  <c r="H23" i="10"/>
  <c r="I23" i="10" s="1"/>
  <c r="L22" i="10"/>
  <c r="K22" i="10"/>
  <c r="J22" i="10"/>
  <c r="H22" i="10"/>
  <c r="I22" i="10" s="1"/>
  <c r="L21" i="10"/>
  <c r="K21" i="10"/>
  <c r="J21" i="10"/>
  <c r="H21" i="10"/>
  <c r="I21" i="10" s="1"/>
  <c r="L20" i="10"/>
  <c r="K20" i="10"/>
  <c r="J20" i="10"/>
  <c r="H20" i="10"/>
  <c r="I20" i="10" s="1"/>
  <c r="L19" i="10"/>
  <c r="K19" i="10"/>
  <c r="J19" i="10"/>
  <c r="I19" i="10"/>
  <c r="H19" i="10"/>
  <c r="L18" i="10"/>
  <c r="K18" i="10"/>
  <c r="J18" i="10"/>
  <c r="H18" i="10"/>
  <c r="I18" i="10" s="1"/>
  <c r="L17" i="10"/>
  <c r="K17" i="10"/>
  <c r="J17" i="10"/>
  <c r="H17" i="10"/>
  <c r="I17" i="10" s="1"/>
  <c r="L16" i="10"/>
  <c r="K16" i="10"/>
  <c r="J16" i="10"/>
  <c r="H16" i="10"/>
  <c r="I16" i="10" s="1"/>
  <c r="L15" i="10"/>
  <c r="K15" i="10"/>
  <c r="J15" i="10"/>
  <c r="H15" i="10"/>
  <c r="I15" i="10" s="1"/>
  <c r="L14" i="10"/>
  <c r="K14" i="10"/>
  <c r="J14" i="10"/>
  <c r="H14" i="10"/>
  <c r="I14" i="10" s="1"/>
  <c r="L13" i="10"/>
  <c r="K13" i="10"/>
  <c r="J13" i="10"/>
  <c r="H13" i="10"/>
  <c r="I13" i="10" s="1"/>
  <c r="L12" i="10"/>
  <c r="K12" i="10"/>
  <c r="J12" i="10"/>
  <c r="H12" i="10"/>
  <c r="I12" i="10" s="1"/>
  <c r="L11" i="10"/>
  <c r="K11" i="10"/>
  <c r="J11" i="10"/>
  <c r="H11" i="10"/>
  <c r="I11" i="10" s="1"/>
  <c r="L10" i="10"/>
  <c r="K10" i="10"/>
  <c r="J10" i="10"/>
  <c r="H10" i="10"/>
  <c r="I10" i="10" s="1"/>
  <c r="L9" i="10"/>
  <c r="K9" i="10"/>
  <c r="J9" i="10"/>
  <c r="H9" i="10"/>
  <c r="I9" i="10" s="1"/>
  <c r="L8" i="10"/>
  <c r="K8" i="10"/>
  <c r="J8" i="10"/>
  <c r="H8" i="10"/>
  <c r="I8" i="10" s="1"/>
  <c r="L7" i="10"/>
  <c r="K7" i="10"/>
  <c r="J7" i="10"/>
  <c r="I7" i="10"/>
  <c r="H7" i="10"/>
  <c r="L6" i="10"/>
  <c r="K6" i="10"/>
  <c r="J6" i="10"/>
  <c r="H6" i="10"/>
  <c r="I6" i="10" s="1"/>
  <c r="F25" i="9"/>
  <c r="D25" i="9"/>
  <c r="F24" i="9"/>
  <c r="D24" i="9"/>
  <c r="F23" i="9"/>
  <c r="F22" i="9"/>
  <c r="F21" i="9"/>
  <c r="D21" i="9"/>
  <c r="F20" i="9"/>
  <c r="D18" i="9"/>
  <c r="F18" i="9" s="1"/>
  <c r="D16" i="9"/>
  <c r="F16" i="9" s="1"/>
  <c r="D15" i="9"/>
  <c r="F15" i="9" s="1"/>
  <c r="D14" i="9"/>
  <c r="F14" i="9" s="1"/>
  <c r="F11" i="9"/>
  <c r="D11" i="9"/>
  <c r="F10" i="9"/>
  <c r="D10" i="9"/>
  <c r="D9" i="9"/>
  <c r="F9" i="9" s="1"/>
  <c r="D8" i="9"/>
  <c r="F8" i="9" s="1"/>
  <c r="D7" i="9"/>
  <c r="F7" i="9" s="1"/>
  <c r="D6" i="9"/>
  <c r="F6" i="9" s="1"/>
  <c r="G3569" i="5"/>
  <c r="M3569" i="5" s="1"/>
  <c r="O3569" i="5" s="1"/>
  <c r="P3569" i="5" s="1"/>
  <c r="B3569" i="5"/>
  <c r="E3569" i="5" s="1"/>
  <c r="F3569" i="5" s="1"/>
  <c r="K3568" i="5"/>
  <c r="L3568" i="5" s="1"/>
  <c r="G3568" i="5"/>
  <c r="M3568" i="5" s="1"/>
  <c r="O3568" i="5" s="1"/>
  <c r="P3568" i="5" s="1"/>
  <c r="B3568" i="5"/>
  <c r="E3568" i="5" s="1"/>
  <c r="F3568" i="5" s="1"/>
  <c r="G3567" i="5"/>
  <c r="B3567" i="5"/>
  <c r="E3567" i="5" s="1"/>
  <c r="F3567" i="5" s="1"/>
  <c r="M3566" i="5"/>
  <c r="O3566" i="5" s="1"/>
  <c r="P3566" i="5" s="1"/>
  <c r="G3566" i="5"/>
  <c r="K3566" i="5" s="1"/>
  <c r="L3566" i="5" s="1"/>
  <c r="B3566" i="5"/>
  <c r="E3566" i="5" s="1"/>
  <c r="F3566" i="5" s="1"/>
  <c r="M3565" i="5"/>
  <c r="O3565" i="5" s="1"/>
  <c r="P3565" i="5" s="1"/>
  <c r="G3565" i="5"/>
  <c r="K3565" i="5" s="1"/>
  <c r="L3565" i="5" s="1"/>
  <c r="B3565" i="5"/>
  <c r="E3565" i="5" s="1"/>
  <c r="F3565" i="5" s="1"/>
  <c r="G3564" i="5"/>
  <c r="M3564" i="5" s="1"/>
  <c r="O3564" i="5" s="1"/>
  <c r="P3564" i="5" s="1"/>
  <c r="B3564" i="5"/>
  <c r="E3564" i="5" s="1"/>
  <c r="F3564" i="5" s="1"/>
  <c r="G3563" i="5"/>
  <c r="B3563" i="5"/>
  <c r="E3563" i="5" s="1"/>
  <c r="F3563" i="5" s="1"/>
  <c r="G3562" i="5"/>
  <c r="B3562" i="5"/>
  <c r="E3562" i="5" s="1"/>
  <c r="F3562" i="5" s="1"/>
  <c r="G3561" i="5"/>
  <c r="K3561" i="5" s="1"/>
  <c r="L3561" i="5" s="1"/>
  <c r="B3561" i="5"/>
  <c r="E3561" i="5" s="1"/>
  <c r="F3561" i="5" s="1"/>
  <c r="K3560" i="5"/>
  <c r="L3560" i="5" s="1"/>
  <c r="G3560" i="5"/>
  <c r="M3560" i="5" s="1"/>
  <c r="O3560" i="5" s="1"/>
  <c r="P3560" i="5" s="1"/>
  <c r="B3560" i="5"/>
  <c r="E3560" i="5" s="1"/>
  <c r="F3560" i="5" s="1"/>
  <c r="G3559" i="5"/>
  <c r="M3559" i="5" s="1"/>
  <c r="O3559" i="5" s="1"/>
  <c r="P3559" i="5" s="1"/>
  <c r="B3559" i="5"/>
  <c r="E3559" i="5" s="1"/>
  <c r="F3559" i="5" s="1"/>
  <c r="M3558" i="5"/>
  <c r="O3558" i="5" s="1"/>
  <c r="P3558" i="5" s="1"/>
  <c r="L3558" i="5"/>
  <c r="G3558" i="5"/>
  <c r="K3558" i="5" s="1"/>
  <c r="B3558" i="5"/>
  <c r="E3558" i="5" s="1"/>
  <c r="F3558" i="5" s="1"/>
  <c r="G3557" i="5"/>
  <c r="K3557" i="5" s="1"/>
  <c r="L3557" i="5" s="1"/>
  <c r="B3557" i="5"/>
  <c r="E3557" i="5" s="1"/>
  <c r="F3557" i="5" s="1"/>
  <c r="G3556" i="5"/>
  <c r="M3556" i="5" s="1"/>
  <c r="O3556" i="5" s="1"/>
  <c r="P3556" i="5" s="1"/>
  <c r="B3556" i="5"/>
  <c r="E3556" i="5" s="1"/>
  <c r="F3556" i="5" s="1"/>
  <c r="G3555" i="5"/>
  <c r="B3555" i="5"/>
  <c r="E3555" i="5" s="1"/>
  <c r="F3555" i="5" s="1"/>
  <c r="K3554" i="5"/>
  <c r="L3554" i="5" s="1"/>
  <c r="G3554" i="5"/>
  <c r="M3554" i="5" s="1"/>
  <c r="O3554" i="5" s="1"/>
  <c r="P3554" i="5" s="1"/>
  <c r="B3554" i="5"/>
  <c r="E3554" i="5" s="1"/>
  <c r="F3554" i="5" s="1"/>
  <c r="G3553" i="5"/>
  <c r="M3553" i="5" s="1"/>
  <c r="O3553" i="5" s="1"/>
  <c r="P3553" i="5" s="1"/>
  <c r="E3553" i="5"/>
  <c r="F3553" i="5" s="1"/>
  <c r="B3553" i="5"/>
  <c r="M3552" i="5"/>
  <c r="O3552" i="5" s="1"/>
  <c r="P3552" i="5" s="1"/>
  <c r="L3552" i="5"/>
  <c r="K3552" i="5"/>
  <c r="G3552" i="5"/>
  <c r="F3552" i="5"/>
  <c r="B3552" i="5"/>
  <c r="E3552" i="5" s="1"/>
  <c r="G3551" i="5"/>
  <c r="M3551" i="5" s="1"/>
  <c r="O3551" i="5" s="1"/>
  <c r="P3551" i="5" s="1"/>
  <c r="B3551" i="5"/>
  <c r="E3551" i="5" s="1"/>
  <c r="F3551" i="5" s="1"/>
  <c r="M3550" i="5"/>
  <c r="O3550" i="5" s="1"/>
  <c r="P3550" i="5" s="1"/>
  <c r="L3550" i="5"/>
  <c r="G3550" i="5"/>
  <c r="K3550" i="5" s="1"/>
  <c r="B3550" i="5"/>
  <c r="E3550" i="5" s="1"/>
  <c r="F3550" i="5" s="1"/>
  <c r="K3549" i="5"/>
  <c r="L3549" i="5" s="1"/>
  <c r="G3549" i="5"/>
  <c r="M3549" i="5" s="1"/>
  <c r="O3549" i="5" s="1"/>
  <c r="P3549" i="5" s="1"/>
  <c r="B3549" i="5"/>
  <c r="E3549" i="5" s="1"/>
  <c r="F3549" i="5" s="1"/>
  <c r="G3548" i="5"/>
  <c r="M3548" i="5" s="1"/>
  <c r="O3548" i="5" s="1"/>
  <c r="P3548" i="5" s="1"/>
  <c r="B3548" i="5"/>
  <c r="E3548" i="5" s="1"/>
  <c r="F3548" i="5" s="1"/>
  <c r="G3547" i="5"/>
  <c r="K3547" i="5" s="1"/>
  <c r="L3547" i="5" s="1"/>
  <c r="B3547" i="5"/>
  <c r="E3547" i="5" s="1"/>
  <c r="F3547" i="5" s="1"/>
  <c r="G3546" i="5"/>
  <c r="M3546" i="5" s="1"/>
  <c r="O3546" i="5" s="1"/>
  <c r="P3546" i="5" s="1"/>
  <c r="B3546" i="5"/>
  <c r="E3546" i="5" s="1"/>
  <c r="F3546" i="5" s="1"/>
  <c r="G3545" i="5"/>
  <c r="M3545" i="5" s="1"/>
  <c r="O3545" i="5" s="1"/>
  <c r="P3545" i="5" s="1"/>
  <c r="E3545" i="5"/>
  <c r="F3545" i="5" s="1"/>
  <c r="B3545" i="5"/>
  <c r="K3544" i="5"/>
  <c r="L3544" i="5" s="1"/>
  <c r="G3544" i="5"/>
  <c r="M3544" i="5" s="1"/>
  <c r="O3544" i="5" s="1"/>
  <c r="P3544" i="5" s="1"/>
  <c r="B3544" i="5"/>
  <c r="E3544" i="5" s="1"/>
  <c r="F3544" i="5" s="1"/>
  <c r="G3543" i="5"/>
  <c r="B3543" i="5"/>
  <c r="E3543" i="5" s="1"/>
  <c r="F3543" i="5" s="1"/>
  <c r="G3542" i="5"/>
  <c r="O595" i="4" s="1"/>
  <c r="B3542" i="5"/>
  <c r="E3542" i="5" s="1"/>
  <c r="F3542" i="5" s="1"/>
  <c r="G3541" i="5"/>
  <c r="B3541" i="5"/>
  <c r="E3541" i="5" s="1"/>
  <c r="F3541" i="5" s="1"/>
  <c r="G3540" i="5"/>
  <c r="M3540" i="5" s="1"/>
  <c r="O3540" i="5" s="1"/>
  <c r="P3540" i="5" s="1"/>
  <c r="B3540" i="5"/>
  <c r="E3540" i="5" s="1"/>
  <c r="F3540" i="5" s="1"/>
  <c r="M3539" i="5"/>
  <c r="O3539" i="5" s="1"/>
  <c r="P3539" i="5" s="1"/>
  <c r="K3539" i="5"/>
  <c r="L3539" i="5" s="1"/>
  <c r="G3539" i="5"/>
  <c r="B3539" i="5"/>
  <c r="E3539" i="5" s="1"/>
  <c r="F3539" i="5" s="1"/>
  <c r="G3538" i="5"/>
  <c r="B3538" i="5"/>
  <c r="E3538" i="5" s="1"/>
  <c r="F3538" i="5" s="1"/>
  <c r="M3537" i="5"/>
  <c r="O3537" i="5" s="1"/>
  <c r="P3537" i="5" s="1"/>
  <c r="G3537" i="5"/>
  <c r="K3537" i="5" s="1"/>
  <c r="L3537" i="5" s="1"/>
  <c r="E3537" i="5"/>
  <c r="F3537" i="5" s="1"/>
  <c r="B3537" i="5"/>
  <c r="K3536" i="5"/>
  <c r="L3536" i="5" s="1"/>
  <c r="G3536" i="5"/>
  <c r="M3536" i="5" s="1"/>
  <c r="O3536" i="5" s="1"/>
  <c r="P3536" i="5" s="1"/>
  <c r="B3536" i="5"/>
  <c r="E3536" i="5" s="1"/>
  <c r="F3536" i="5" s="1"/>
  <c r="G3535" i="5"/>
  <c r="K3535" i="5" s="1"/>
  <c r="L3535" i="5" s="1"/>
  <c r="B3535" i="5"/>
  <c r="E3535" i="5" s="1"/>
  <c r="F3535" i="5" s="1"/>
  <c r="G3534" i="5"/>
  <c r="B3534" i="5"/>
  <c r="E3534" i="5" s="1"/>
  <c r="F3534" i="5" s="1"/>
  <c r="M3533" i="5"/>
  <c r="O3533" i="5" s="1"/>
  <c r="P3533" i="5" s="1"/>
  <c r="G3533" i="5"/>
  <c r="K3533" i="5" s="1"/>
  <c r="L3533" i="5" s="1"/>
  <c r="E3533" i="5"/>
  <c r="F3533" i="5" s="1"/>
  <c r="B3533" i="5"/>
  <c r="G3532" i="5"/>
  <c r="M3532" i="5" s="1"/>
  <c r="O3532" i="5" s="1"/>
  <c r="P3532" i="5" s="1"/>
  <c r="B3532" i="5"/>
  <c r="E3532" i="5" s="1"/>
  <c r="F3532" i="5" s="1"/>
  <c r="G3531" i="5"/>
  <c r="M3531" i="5" s="1"/>
  <c r="O3531" i="5" s="1"/>
  <c r="P3531" i="5" s="1"/>
  <c r="E3531" i="5"/>
  <c r="F3531" i="5" s="1"/>
  <c r="B3531" i="5"/>
  <c r="G3530" i="5"/>
  <c r="B3530" i="5"/>
  <c r="E3530" i="5" s="1"/>
  <c r="F3530" i="5" s="1"/>
  <c r="G3529" i="5"/>
  <c r="M3529" i="5" s="1"/>
  <c r="O3529" i="5" s="1"/>
  <c r="P3529" i="5" s="1"/>
  <c r="B3529" i="5"/>
  <c r="E3529" i="5" s="1"/>
  <c r="F3529" i="5" s="1"/>
  <c r="G3528" i="5"/>
  <c r="M3528" i="5" s="1"/>
  <c r="O3528" i="5" s="1"/>
  <c r="P3528" i="5" s="1"/>
  <c r="B3528" i="5"/>
  <c r="E3528" i="5" s="1"/>
  <c r="F3528" i="5" s="1"/>
  <c r="G3527" i="5"/>
  <c r="M3527" i="5" s="1"/>
  <c r="O3527" i="5" s="1"/>
  <c r="P3527" i="5" s="1"/>
  <c r="B3527" i="5"/>
  <c r="E3527" i="5" s="1"/>
  <c r="F3527" i="5" s="1"/>
  <c r="G3526" i="5"/>
  <c r="B3526" i="5"/>
  <c r="E3526" i="5" s="1"/>
  <c r="F3526" i="5" s="1"/>
  <c r="G3525" i="5"/>
  <c r="E3525" i="5"/>
  <c r="F3525" i="5" s="1"/>
  <c r="B3525" i="5"/>
  <c r="G3524" i="5"/>
  <c r="M3524" i="5" s="1"/>
  <c r="O3524" i="5" s="1"/>
  <c r="P3524" i="5" s="1"/>
  <c r="B3524" i="5"/>
  <c r="E3524" i="5" s="1"/>
  <c r="F3524" i="5" s="1"/>
  <c r="G3523" i="5"/>
  <c r="B3523" i="5"/>
  <c r="E3523" i="5" s="1"/>
  <c r="F3523" i="5" s="1"/>
  <c r="L3522" i="5"/>
  <c r="K3522" i="5"/>
  <c r="G3522" i="5"/>
  <c r="M3522" i="5" s="1"/>
  <c r="O3522" i="5" s="1"/>
  <c r="P3522" i="5" s="1"/>
  <c r="B3522" i="5"/>
  <c r="E3522" i="5" s="1"/>
  <c r="F3522" i="5" s="1"/>
  <c r="G3521" i="5"/>
  <c r="M3521" i="5" s="1"/>
  <c r="O3521" i="5" s="1"/>
  <c r="P3521" i="5" s="1"/>
  <c r="B3521" i="5"/>
  <c r="E3521" i="5" s="1"/>
  <c r="F3521" i="5" s="1"/>
  <c r="G3520" i="5"/>
  <c r="B3520" i="5"/>
  <c r="E3520" i="5" s="1"/>
  <c r="F3520" i="5" s="1"/>
  <c r="M3519" i="5"/>
  <c r="O3519" i="5" s="1"/>
  <c r="P3519" i="5" s="1"/>
  <c r="G3519" i="5"/>
  <c r="K3519" i="5" s="1"/>
  <c r="L3519" i="5" s="1"/>
  <c r="B3519" i="5"/>
  <c r="E3519" i="5" s="1"/>
  <c r="F3519" i="5" s="1"/>
  <c r="G3518" i="5"/>
  <c r="F3518" i="5"/>
  <c r="B3518" i="5"/>
  <c r="E3518" i="5" s="1"/>
  <c r="G3517" i="5"/>
  <c r="B3517" i="5"/>
  <c r="E3517" i="5" s="1"/>
  <c r="F3517" i="5" s="1"/>
  <c r="G3516" i="5"/>
  <c r="M3516" i="5" s="1"/>
  <c r="O3516" i="5" s="1"/>
  <c r="P3516" i="5" s="1"/>
  <c r="B3516" i="5"/>
  <c r="E3516" i="5" s="1"/>
  <c r="F3516" i="5" s="1"/>
  <c r="M3515" i="5"/>
  <c r="O3515" i="5" s="1"/>
  <c r="P3515" i="5" s="1"/>
  <c r="G3515" i="5"/>
  <c r="K3515" i="5" s="1"/>
  <c r="L3515" i="5" s="1"/>
  <c r="B3515" i="5"/>
  <c r="E3515" i="5" s="1"/>
  <c r="F3515" i="5" s="1"/>
  <c r="G3514" i="5"/>
  <c r="M3514" i="5" s="1"/>
  <c r="O3514" i="5" s="1"/>
  <c r="P3514" i="5" s="1"/>
  <c r="B3514" i="5"/>
  <c r="E3514" i="5" s="1"/>
  <c r="F3514" i="5" s="1"/>
  <c r="G3513" i="5"/>
  <c r="E3513" i="5"/>
  <c r="F3513" i="5" s="1"/>
  <c r="B3513" i="5"/>
  <c r="M3512" i="5"/>
  <c r="O3512" i="5" s="1"/>
  <c r="P3512" i="5" s="1"/>
  <c r="G3512" i="5"/>
  <c r="K3512" i="5" s="1"/>
  <c r="L3512" i="5" s="1"/>
  <c r="B3512" i="5"/>
  <c r="E3512" i="5" s="1"/>
  <c r="F3512" i="5" s="1"/>
  <c r="G3511" i="5"/>
  <c r="M3511" i="5" s="1"/>
  <c r="O3511" i="5" s="1"/>
  <c r="P3511" i="5" s="1"/>
  <c r="E3511" i="5"/>
  <c r="F3511" i="5" s="1"/>
  <c r="B3511" i="5"/>
  <c r="G3510" i="5"/>
  <c r="B3510" i="5"/>
  <c r="E3510" i="5" s="1"/>
  <c r="F3510" i="5" s="1"/>
  <c r="M3509" i="5"/>
  <c r="O3509" i="5" s="1"/>
  <c r="P3509" i="5" s="1"/>
  <c r="G3509" i="5"/>
  <c r="K3509" i="5" s="1"/>
  <c r="L3509" i="5" s="1"/>
  <c r="B3509" i="5"/>
  <c r="E3509" i="5" s="1"/>
  <c r="F3509" i="5" s="1"/>
  <c r="G3508" i="5"/>
  <c r="M3508" i="5" s="1"/>
  <c r="O3508" i="5" s="1"/>
  <c r="P3508" i="5" s="1"/>
  <c r="F3508" i="5"/>
  <c r="B3508" i="5"/>
  <c r="E3508" i="5" s="1"/>
  <c r="G3507" i="5"/>
  <c r="B3507" i="5"/>
  <c r="E3507" i="5" s="1"/>
  <c r="F3507" i="5" s="1"/>
  <c r="G3506" i="5"/>
  <c r="F3506" i="5"/>
  <c r="B3506" i="5"/>
  <c r="E3506" i="5" s="1"/>
  <c r="G3505" i="5"/>
  <c r="B3505" i="5"/>
  <c r="E3505" i="5" s="1"/>
  <c r="F3505" i="5" s="1"/>
  <c r="G3504" i="5"/>
  <c r="B3504" i="5"/>
  <c r="E3504" i="5" s="1"/>
  <c r="F3504" i="5" s="1"/>
  <c r="G3503" i="5"/>
  <c r="K3503" i="5" s="1"/>
  <c r="L3503" i="5" s="1"/>
  <c r="B3503" i="5"/>
  <c r="E3503" i="5" s="1"/>
  <c r="F3503" i="5" s="1"/>
  <c r="M3502" i="5"/>
  <c r="O3502" i="5" s="1"/>
  <c r="P3502" i="5" s="1"/>
  <c r="G3502" i="5"/>
  <c r="K3502" i="5" s="1"/>
  <c r="L3502" i="5" s="1"/>
  <c r="B3502" i="5"/>
  <c r="E3502" i="5" s="1"/>
  <c r="F3502" i="5" s="1"/>
  <c r="G3501" i="5"/>
  <c r="K3501" i="5" s="1"/>
  <c r="L3501" i="5" s="1"/>
  <c r="E3501" i="5"/>
  <c r="F3501" i="5" s="1"/>
  <c r="B3501" i="5"/>
  <c r="G3500" i="5"/>
  <c r="B3500" i="5"/>
  <c r="E3500" i="5" s="1"/>
  <c r="F3500" i="5" s="1"/>
  <c r="G3499" i="5"/>
  <c r="M3499" i="5" s="1"/>
  <c r="O3499" i="5" s="1"/>
  <c r="P3499" i="5" s="1"/>
  <c r="B3499" i="5"/>
  <c r="E3499" i="5" s="1"/>
  <c r="F3499" i="5" s="1"/>
  <c r="G3498" i="5"/>
  <c r="B3498" i="5"/>
  <c r="E3498" i="5" s="1"/>
  <c r="F3498" i="5" s="1"/>
  <c r="G3497" i="5"/>
  <c r="M3497" i="5" s="1"/>
  <c r="O3497" i="5" s="1"/>
  <c r="P3497" i="5" s="1"/>
  <c r="B3497" i="5"/>
  <c r="E3497" i="5" s="1"/>
  <c r="F3497" i="5" s="1"/>
  <c r="M3496" i="5"/>
  <c r="O3496" i="5" s="1"/>
  <c r="P3496" i="5" s="1"/>
  <c r="K3496" i="5"/>
  <c r="L3496" i="5" s="1"/>
  <c r="G3496" i="5"/>
  <c r="B3496" i="5"/>
  <c r="E3496" i="5" s="1"/>
  <c r="F3496" i="5" s="1"/>
  <c r="G3495" i="5"/>
  <c r="B3495" i="5"/>
  <c r="E3495" i="5" s="1"/>
  <c r="F3495" i="5" s="1"/>
  <c r="G3494" i="5"/>
  <c r="B3494" i="5"/>
  <c r="E3494" i="5" s="1"/>
  <c r="F3494" i="5" s="1"/>
  <c r="M3493" i="5"/>
  <c r="O3493" i="5" s="1"/>
  <c r="P3493" i="5" s="1"/>
  <c r="G3493" i="5"/>
  <c r="K3493" i="5" s="1"/>
  <c r="L3493" i="5" s="1"/>
  <c r="B3493" i="5"/>
  <c r="E3493" i="5" s="1"/>
  <c r="F3493" i="5" s="1"/>
  <c r="G3492" i="5"/>
  <c r="B3492" i="5"/>
  <c r="E3492" i="5" s="1"/>
  <c r="F3492" i="5" s="1"/>
  <c r="G3491" i="5"/>
  <c r="B3491" i="5"/>
  <c r="E3491" i="5" s="1"/>
  <c r="F3491" i="5" s="1"/>
  <c r="G3490" i="5"/>
  <c r="B3490" i="5"/>
  <c r="E3490" i="5" s="1"/>
  <c r="F3490" i="5" s="1"/>
  <c r="G3489" i="5"/>
  <c r="B3489" i="5"/>
  <c r="E3489" i="5" s="1"/>
  <c r="F3489" i="5" s="1"/>
  <c r="M3488" i="5"/>
  <c r="O3488" i="5" s="1"/>
  <c r="P3488" i="5" s="1"/>
  <c r="G3488" i="5"/>
  <c r="K3488" i="5" s="1"/>
  <c r="L3488" i="5" s="1"/>
  <c r="B3488" i="5"/>
  <c r="E3488" i="5" s="1"/>
  <c r="F3488" i="5" s="1"/>
  <c r="M3487" i="5"/>
  <c r="O3487" i="5" s="1"/>
  <c r="P3487" i="5" s="1"/>
  <c r="K3487" i="5"/>
  <c r="L3487" i="5" s="1"/>
  <c r="G3487" i="5"/>
  <c r="B3487" i="5"/>
  <c r="E3487" i="5" s="1"/>
  <c r="F3487" i="5" s="1"/>
  <c r="G3486" i="5"/>
  <c r="K3486" i="5" s="1"/>
  <c r="L3486" i="5" s="1"/>
  <c r="F3486" i="5"/>
  <c r="B3486" i="5"/>
  <c r="E3486" i="5" s="1"/>
  <c r="G3485" i="5"/>
  <c r="K3485" i="5" s="1"/>
  <c r="L3485" i="5" s="1"/>
  <c r="B3485" i="5"/>
  <c r="E3485" i="5" s="1"/>
  <c r="F3485" i="5" s="1"/>
  <c r="G3484" i="5"/>
  <c r="B3484" i="5"/>
  <c r="E3484" i="5" s="1"/>
  <c r="F3484" i="5" s="1"/>
  <c r="G3483" i="5"/>
  <c r="M3483" i="5" s="1"/>
  <c r="O3483" i="5" s="1"/>
  <c r="P3483" i="5" s="1"/>
  <c r="B3483" i="5"/>
  <c r="E3483" i="5" s="1"/>
  <c r="F3483" i="5" s="1"/>
  <c r="G3482" i="5"/>
  <c r="B3482" i="5"/>
  <c r="E3482" i="5" s="1"/>
  <c r="F3482" i="5" s="1"/>
  <c r="G3481" i="5"/>
  <c r="E3481" i="5"/>
  <c r="F3481" i="5" s="1"/>
  <c r="B3481" i="5"/>
  <c r="G3480" i="5"/>
  <c r="M3480" i="5" s="1"/>
  <c r="O3480" i="5" s="1"/>
  <c r="P3480" i="5" s="1"/>
  <c r="B3480" i="5"/>
  <c r="E3480" i="5" s="1"/>
  <c r="F3480" i="5" s="1"/>
  <c r="M3479" i="5"/>
  <c r="O3479" i="5" s="1"/>
  <c r="P3479" i="5" s="1"/>
  <c r="G3479" i="5"/>
  <c r="K3479" i="5" s="1"/>
  <c r="L3479" i="5" s="1"/>
  <c r="B3479" i="5"/>
  <c r="E3479" i="5" s="1"/>
  <c r="F3479" i="5" s="1"/>
  <c r="G3478" i="5"/>
  <c r="B3478" i="5"/>
  <c r="E3478" i="5" s="1"/>
  <c r="F3478" i="5" s="1"/>
  <c r="G3477" i="5"/>
  <c r="K3477" i="5" s="1"/>
  <c r="L3477" i="5" s="1"/>
  <c r="B3477" i="5"/>
  <c r="E3477" i="5" s="1"/>
  <c r="F3477" i="5" s="1"/>
  <c r="G3476" i="5"/>
  <c r="B3476" i="5"/>
  <c r="E3476" i="5" s="1"/>
  <c r="F3476" i="5" s="1"/>
  <c r="G3475" i="5"/>
  <c r="B3475" i="5"/>
  <c r="E3475" i="5" s="1"/>
  <c r="F3475" i="5" s="1"/>
  <c r="G3474" i="5"/>
  <c r="B3474" i="5"/>
  <c r="E3474" i="5" s="1"/>
  <c r="F3474" i="5" s="1"/>
  <c r="G3473" i="5"/>
  <c r="B3473" i="5"/>
  <c r="E3473" i="5" s="1"/>
  <c r="F3473" i="5" s="1"/>
  <c r="K3472" i="5"/>
  <c r="L3472" i="5" s="1"/>
  <c r="G3472" i="5"/>
  <c r="M3472" i="5" s="1"/>
  <c r="O3472" i="5" s="1"/>
  <c r="P3472" i="5" s="1"/>
  <c r="B3472" i="5"/>
  <c r="E3472" i="5" s="1"/>
  <c r="F3472" i="5" s="1"/>
  <c r="G3471" i="5"/>
  <c r="E3471" i="5"/>
  <c r="F3471" i="5" s="1"/>
  <c r="B3471" i="5"/>
  <c r="G3470" i="5"/>
  <c r="B3470" i="5"/>
  <c r="E3470" i="5" s="1"/>
  <c r="F3470" i="5" s="1"/>
  <c r="G3469" i="5"/>
  <c r="B3469" i="5"/>
  <c r="E3469" i="5" s="1"/>
  <c r="F3469" i="5" s="1"/>
  <c r="G3468" i="5"/>
  <c r="B3468" i="5"/>
  <c r="E3468" i="5" s="1"/>
  <c r="F3468" i="5" s="1"/>
  <c r="G3467" i="5"/>
  <c r="E3467" i="5"/>
  <c r="F3467" i="5" s="1"/>
  <c r="B3467" i="5"/>
  <c r="G3466" i="5"/>
  <c r="B3466" i="5"/>
  <c r="E3466" i="5" s="1"/>
  <c r="F3466" i="5" s="1"/>
  <c r="G3465" i="5"/>
  <c r="B3465" i="5"/>
  <c r="E3465" i="5" s="1"/>
  <c r="F3465" i="5" s="1"/>
  <c r="K3464" i="5"/>
  <c r="L3464" i="5" s="1"/>
  <c r="G3464" i="5"/>
  <c r="M3464" i="5" s="1"/>
  <c r="O3464" i="5" s="1"/>
  <c r="P3464" i="5" s="1"/>
  <c r="B3464" i="5"/>
  <c r="E3464" i="5" s="1"/>
  <c r="F3464" i="5" s="1"/>
  <c r="G3463" i="5"/>
  <c r="E3463" i="5"/>
  <c r="F3463" i="5" s="1"/>
  <c r="B3463" i="5"/>
  <c r="G3462" i="5"/>
  <c r="B3462" i="5"/>
  <c r="E3462" i="5" s="1"/>
  <c r="F3462" i="5" s="1"/>
  <c r="K3461" i="5"/>
  <c r="L3461" i="5" s="1"/>
  <c r="G3461" i="5"/>
  <c r="M3461" i="5" s="1"/>
  <c r="O3461" i="5" s="1"/>
  <c r="P3461" i="5" s="1"/>
  <c r="B3461" i="5"/>
  <c r="E3461" i="5" s="1"/>
  <c r="F3461" i="5" s="1"/>
  <c r="G3460" i="5"/>
  <c r="B3460" i="5"/>
  <c r="E3460" i="5" s="1"/>
  <c r="F3460" i="5" s="1"/>
  <c r="G3459" i="5"/>
  <c r="K3459" i="5" s="1"/>
  <c r="L3459" i="5" s="1"/>
  <c r="E3459" i="5"/>
  <c r="F3459" i="5" s="1"/>
  <c r="B3459" i="5"/>
  <c r="P3458" i="5"/>
  <c r="K3458" i="5"/>
  <c r="L3458" i="5" s="1"/>
  <c r="G3458" i="5"/>
  <c r="M3458" i="5" s="1"/>
  <c r="O3458" i="5" s="1"/>
  <c r="B3458" i="5"/>
  <c r="E3458" i="5" s="1"/>
  <c r="F3458" i="5" s="1"/>
  <c r="G3457" i="5"/>
  <c r="B3457" i="5"/>
  <c r="E3457" i="5" s="1"/>
  <c r="F3457" i="5" s="1"/>
  <c r="M3456" i="5"/>
  <c r="O3456" i="5" s="1"/>
  <c r="P3456" i="5" s="1"/>
  <c r="G3456" i="5"/>
  <c r="K3456" i="5" s="1"/>
  <c r="L3456" i="5" s="1"/>
  <c r="F3456" i="5"/>
  <c r="B3456" i="5"/>
  <c r="E3456" i="5" s="1"/>
  <c r="G3455" i="5"/>
  <c r="B3455" i="5"/>
  <c r="E3455" i="5" s="1"/>
  <c r="F3455" i="5" s="1"/>
  <c r="G3454" i="5"/>
  <c r="K3454" i="5" s="1"/>
  <c r="L3454" i="5" s="1"/>
  <c r="B3454" i="5"/>
  <c r="E3454" i="5" s="1"/>
  <c r="F3454" i="5" s="1"/>
  <c r="G3453" i="5"/>
  <c r="K3453" i="5" s="1"/>
  <c r="L3453" i="5" s="1"/>
  <c r="B3453" i="5"/>
  <c r="E3453" i="5" s="1"/>
  <c r="F3453" i="5" s="1"/>
  <c r="G3452" i="5"/>
  <c r="B3452" i="5"/>
  <c r="E3452" i="5" s="1"/>
  <c r="F3452" i="5" s="1"/>
  <c r="G3451" i="5"/>
  <c r="M3451" i="5" s="1"/>
  <c r="O3451" i="5" s="1"/>
  <c r="P3451" i="5" s="1"/>
  <c r="B3451" i="5"/>
  <c r="E3451" i="5" s="1"/>
  <c r="F3451" i="5" s="1"/>
  <c r="G3450" i="5"/>
  <c r="M3450" i="5" s="1"/>
  <c r="O3450" i="5" s="1"/>
  <c r="P3450" i="5" s="1"/>
  <c r="B3450" i="5"/>
  <c r="E3450" i="5" s="1"/>
  <c r="F3450" i="5" s="1"/>
  <c r="G3449" i="5"/>
  <c r="K3449" i="5" s="1"/>
  <c r="L3449" i="5" s="1"/>
  <c r="F3449" i="5"/>
  <c r="B3449" i="5"/>
  <c r="E3449" i="5" s="1"/>
  <c r="M3448" i="5"/>
  <c r="O3448" i="5" s="1"/>
  <c r="P3448" i="5" s="1"/>
  <c r="K3448" i="5"/>
  <c r="L3448" i="5" s="1"/>
  <c r="G3448" i="5"/>
  <c r="B3448" i="5"/>
  <c r="E3448" i="5" s="1"/>
  <c r="F3448" i="5" s="1"/>
  <c r="M3447" i="5"/>
  <c r="O3447" i="5" s="1"/>
  <c r="P3447" i="5" s="1"/>
  <c r="G3447" i="5"/>
  <c r="K3447" i="5" s="1"/>
  <c r="L3447" i="5" s="1"/>
  <c r="B3447" i="5"/>
  <c r="E3447" i="5" s="1"/>
  <c r="F3447" i="5" s="1"/>
  <c r="M3446" i="5"/>
  <c r="O3446" i="5" s="1"/>
  <c r="P3446" i="5" s="1"/>
  <c r="G3446" i="5"/>
  <c r="K3446" i="5" s="1"/>
  <c r="L3446" i="5" s="1"/>
  <c r="B3446" i="5"/>
  <c r="E3446" i="5" s="1"/>
  <c r="F3446" i="5" s="1"/>
  <c r="G3445" i="5"/>
  <c r="B3445" i="5"/>
  <c r="E3445" i="5" s="1"/>
  <c r="F3445" i="5" s="1"/>
  <c r="G3444" i="5"/>
  <c r="B3444" i="5"/>
  <c r="E3444" i="5" s="1"/>
  <c r="F3444" i="5" s="1"/>
  <c r="G3443" i="5"/>
  <c r="B3443" i="5"/>
  <c r="E3443" i="5" s="1"/>
  <c r="F3443" i="5" s="1"/>
  <c r="G3442" i="5"/>
  <c r="B3442" i="5"/>
  <c r="E3442" i="5" s="1"/>
  <c r="F3442" i="5" s="1"/>
  <c r="G3441" i="5"/>
  <c r="B3441" i="5"/>
  <c r="E3441" i="5" s="1"/>
  <c r="F3441" i="5" s="1"/>
  <c r="K3440" i="5"/>
  <c r="L3440" i="5" s="1"/>
  <c r="G3440" i="5"/>
  <c r="M3440" i="5" s="1"/>
  <c r="O3440" i="5" s="1"/>
  <c r="P3440" i="5" s="1"/>
  <c r="B3440" i="5"/>
  <c r="E3440" i="5" s="1"/>
  <c r="F3440" i="5" s="1"/>
  <c r="K3439" i="5"/>
  <c r="L3439" i="5" s="1"/>
  <c r="G3439" i="5"/>
  <c r="M3439" i="5" s="1"/>
  <c r="O3439" i="5" s="1"/>
  <c r="P3439" i="5" s="1"/>
  <c r="B3439" i="5"/>
  <c r="E3439" i="5" s="1"/>
  <c r="F3439" i="5" s="1"/>
  <c r="G3438" i="5"/>
  <c r="B3438" i="5"/>
  <c r="E3438" i="5" s="1"/>
  <c r="F3438" i="5" s="1"/>
  <c r="G3437" i="5"/>
  <c r="K3437" i="5" s="1"/>
  <c r="L3437" i="5" s="1"/>
  <c r="E3437" i="5"/>
  <c r="F3437" i="5" s="1"/>
  <c r="B3437" i="5"/>
  <c r="G3436" i="5"/>
  <c r="B3436" i="5"/>
  <c r="E3436" i="5" s="1"/>
  <c r="F3436" i="5" s="1"/>
  <c r="K3435" i="5"/>
  <c r="L3435" i="5" s="1"/>
  <c r="G3435" i="5"/>
  <c r="M3435" i="5" s="1"/>
  <c r="O3435" i="5" s="1"/>
  <c r="P3435" i="5" s="1"/>
  <c r="B3435" i="5"/>
  <c r="E3435" i="5" s="1"/>
  <c r="F3435" i="5" s="1"/>
  <c r="G3434" i="5"/>
  <c r="F3434" i="5"/>
  <c r="B3434" i="5"/>
  <c r="E3434" i="5" s="1"/>
  <c r="G3433" i="5"/>
  <c r="M3433" i="5" s="1"/>
  <c r="O3433" i="5" s="1"/>
  <c r="P3433" i="5" s="1"/>
  <c r="B3433" i="5"/>
  <c r="E3433" i="5" s="1"/>
  <c r="F3433" i="5" s="1"/>
  <c r="G3432" i="5"/>
  <c r="K3432" i="5" s="1"/>
  <c r="L3432" i="5" s="1"/>
  <c r="B3432" i="5"/>
  <c r="E3432" i="5" s="1"/>
  <c r="F3432" i="5" s="1"/>
  <c r="G3431" i="5"/>
  <c r="K3431" i="5" s="1"/>
  <c r="L3431" i="5" s="1"/>
  <c r="B3431" i="5"/>
  <c r="E3431" i="5" s="1"/>
  <c r="F3431" i="5" s="1"/>
  <c r="G3430" i="5"/>
  <c r="B3430" i="5"/>
  <c r="E3430" i="5" s="1"/>
  <c r="F3430" i="5" s="1"/>
  <c r="G3429" i="5"/>
  <c r="M3429" i="5" s="1"/>
  <c r="O3429" i="5" s="1"/>
  <c r="P3429" i="5" s="1"/>
  <c r="B3429" i="5"/>
  <c r="E3429" i="5" s="1"/>
  <c r="F3429" i="5" s="1"/>
  <c r="G3428" i="5"/>
  <c r="B3428" i="5"/>
  <c r="E3428" i="5" s="1"/>
  <c r="F3428" i="5" s="1"/>
  <c r="M3427" i="5"/>
  <c r="O3427" i="5" s="1"/>
  <c r="P3427" i="5" s="1"/>
  <c r="K3427" i="5"/>
  <c r="L3427" i="5" s="1"/>
  <c r="G3427" i="5"/>
  <c r="B3427" i="5"/>
  <c r="E3427" i="5" s="1"/>
  <c r="F3427" i="5" s="1"/>
  <c r="G3426" i="5"/>
  <c r="B3426" i="5"/>
  <c r="E3426" i="5" s="1"/>
  <c r="F3426" i="5" s="1"/>
  <c r="G3425" i="5"/>
  <c r="B3425" i="5"/>
  <c r="E3425" i="5" s="1"/>
  <c r="F3425" i="5" s="1"/>
  <c r="G3424" i="5"/>
  <c r="B3424" i="5"/>
  <c r="E3424" i="5" s="1"/>
  <c r="F3424" i="5" s="1"/>
  <c r="G3423" i="5"/>
  <c r="B3423" i="5"/>
  <c r="E3423" i="5" s="1"/>
  <c r="F3423" i="5" s="1"/>
  <c r="M3422" i="5"/>
  <c r="O3422" i="5" s="1"/>
  <c r="P3422" i="5" s="1"/>
  <c r="G3422" i="5"/>
  <c r="K3422" i="5" s="1"/>
  <c r="L3422" i="5" s="1"/>
  <c r="B3422" i="5"/>
  <c r="E3422" i="5" s="1"/>
  <c r="F3422" i="5" s="1"/>
  <c r="G3421" i="5"/>
  <c r="K3421" i="5" s="1"/>
  <c r="L3421" i="5" s="1"/>
  <c r="B3421" i="5"/>
  <c r="E3421" i="5" s="1"/>
  <c r="F3421" i="5" s="1"/>
  <c r="G3420" i="5"/>
  <c r="B3420" i="5"/>
  <c r="E3420" i="5" s="1"/>
  <c r="F3420" i="5" s="1"/>
  <c r="G3419" i="5"/>
  <c r="B3419" i="5"/>
  <c r="E3419" i="5" s="1"/>
  <c r="F3419" i="5" s="1"/>
  <c r="G3418" i="5"/>
  <c r="B3418" i="5"/>
  <c r="E3418" i="5" s="1"/>
  <c r="F3418" i="5" s="1"/>
  <c r="G3417" i="5"/>
  <c r="E3417" i="5"/>
  <c r="F3417" i="5" s="1"/>
  <c r="B3417" i="5"/>
  <c r="G3416" i="5"/>
  <c r="B3416" i="5"/>
  <c r="E3416" i="5" s="1"/>
  <c r="F3416" i="5" s="1"/>
  <c r="G3415" i="5"/>
  <c r="M3415" i="5" s="1"/>
  <c r="O3415" i="5" s="1"/>
  <c r="P3415" i="5" s="1"/>
  <c r="E3415" i="5"/>
  <c r="F3415" i="5" s="1"/>
  <c r="B3415" i="5"/>
  <c r="G3414" i="5"/>
  <c r="K3414" i="5" s="1"/>
  <c r="L3414" i="5" s="1"/>
  <c r="B3414" i="5"/>
  <c r="E3414" i="5" s="1"/>
  <c r="F3414" i="5" s="1"/>
  <c r="G3413" i="5"/>
  <c r="K3413" i="5" s="1"/>
  <c r="L3413" i="5" s="1"/>
  <c r="B3413" i="5"/>
  <c r="E3413" i="5" s="1"/>
  <c r="F3413" i="5" s="1"/>
  <c r="G3412" i="5"/>
  <c r="B3412" i="5"/>
  <c r="E3412" i="5" s="1"/>
  <c r="F3412" i="5" s="1"/>
  <c r="G3411" i="5"/>
  <c r="B3411" i="5"/>
  <c r="E3411" i="5" s="1"/>
  <c r="F3411" i="5" s="1"/>
  <c r="K3410" i="5"/>
  <c r="L3410" i="5" s="1"/>
  <c r="G3410" i="5"/>
  <c r="M3410" i="5" s="1"/>
  <c r="O3410" i="5" s="1"/>
  <c r="P3410" i="5" s="1"/>
  <c r="F3410" i="5"/>
  <c r="B3410" i="5"/>
  <c r="E3410" i="5" s="1"/>
  <c r="M3409" i="5"/>
  <c r="O3409" i="5" s="1"/>
  <c r="P3409" i="5" s="1"/>
  <c r="K3409" i="5"/>
  <c r="L3409" i="5" s="1"/>
  <c r="G3409" i="5"/>
  <c r="B3409" i="5"/>
  <c r="E3409" i="5" s="1"/>
  <c r="F3409" i="5" s="1"/>
  <c r="M3408" i="5"/>
  <c r="O3408" i="5" s="1"/>
  <c r="P3408" i="5" s="1"/>
  <c r="L3408" i="5"/>
  <c r="G3408" i="5"/>
  <c r="K3408" i="5" s="1"/>
  <c r="F3408" i="5"/>
  <c r="B3408" i="5"/>
  <c r="E3408" i="5" s="1"/>
  <c r="G3407" i="5"/>
  <c r="K3407" i="5" s="1"/>
  <c r="L3407" i="5" s="1"/>
  <c r="B3407" i="5"/>
  <c r="E3407" i="5" s="1"/>
  <c r="F3407" i="5" s="1"/>
  <c r="G3406" i="5"/>
  <c r="B3406" i="5"/>
  <c r="E3406" i="5" s="1"/>
  <c r="F3406" i="5" s="1"/>
  <c r="M3405" i="5"/>
  <c r="O3405" i="5" s="1"/>
  <c r="P3405" i="5" s="1"/>
  <c r="G3405" i="5"/>
  <c r="K3405" i="5" s="1"/>
  <c r="L3405" i="5" s="1"/>
  <c r="B3405" i="5"/>
  <c r="E3405" i="5" s="1"/>
  <c r="F3405" i="5" s="1"/>
  <c r="G3404" i="5"/>
  <c r="B3404" i="5"/>
  <c r="E3404" i="5" s="1"/>
  <c r="F3404" i="5" s="1"/>
  <c r="O3403" i="5"/>
  <c r="P3403" i="5" s="1"/>
  <c r="L3403" i="5"/>
  <c r="K3403" i="5"/>
  <c r="G3403" i="5"/>
  <c r="M3403" i="5" s="1"/>
  <c r="B3403" i="5"/>
  <c r="E3403" i="5" s="1"/>
  <c r="F3403" i="5" s="1"/>
  <c r="G3402" i="5"/>
  <c r="B3402" i="5"/>
  <c r="E3402" i="5" s="1"/>
  <c r="F3402" i="5" s="1"/>
  <c r="G3401" i="5"/>
  <c r="K3401" i="5" s="1"/>
  <c r="L3401" i="5" s="1"/>
  <c r="F3401" i="5"/>
  <c r="E3401" i="5"/>
  <c r="B3401" i="5"/>
  <c r="M3400" i="5"/>
  <c r="O3400" i="5" s="1"/>
  <c r="P3400" i="5" s="1"/>
  <c r="L3400" i="5"/>
  <c r="G3400" i="5"/>
  <c r="K3400" i="5" s="1"/>
  <c r="B3400" i="5"/>
  <c r="E3400" i="5" s="1"/>
  <c r="F3400" i="5" s="1"/>
  <c r="G3399" i="5"/>
  <c r="B3399" i="5"/>
  <c r="E3399" i="5" s="1"/>
  <c r="F3399" i="5" s="1"/>
  <c r="G3398" i="5"/>
  <c r="B3398" i="5"/>
  <c r="E3398" i="5" s="1"/>
  <c r="F3398" i="5" s="1"/>
  <c r="M3397" i="5"/>
  <c r="O3397" i="5" s="1"/>
  <c r="P3397" i="5" s="1"/>
  <c r="G3397" i="5"/>
  <c r="K3397" i="5" s="1"/>
  <c r="L3397" i="5" s="1"/>
  <c r="B3397" i="5"/>
  <c r="E3397" i="5" s="1"/>
  <c r="F3397" i="5" s="1"/>
  <c r="G3396" i="5"/>
  <c r="B3396" i="5"/>
  <c r="E3396" i="5" s="1"/>
  <c r="F3396" i="5" s="1"/>
  <c r="G3395" i="5"/>
  <c r="B3395" i="5"/>
  <c r="E3395" i="5" s="1"/>
  <c r="F3395" i="5" s="1"/>
  <c r="G3394" i="5"/>
  <c r="B3394" i="5"/>
  <c r="E3394" i="5" s="1"/>
  <c r="F3394" i="5" s="1"/>
  <c r="G3393" i="5"/>
  <c r="B3393" i="5"/>
  <c r="E3393" i="5" s="1"/>
  <c r="F3393" i="5" s="1"/>
  <c r="G3392" i="5"/>
  <c r="B3392" i="5"/>
  <c r="E3392" i="5" s="1"/>
  <c r="F3392" i="5" s="1"/>
  <c r="M3391" i="5"/>
  <c r="O3391" i="5" s="1"/>
  <c r="P3391" i="5" s="1"/>
  <c r="G3391" i="5"/>
  <c r="K3391" i="5" s="1"/>
  <c r="L3391" i="5" s="1"/>
  <c r="E3391" i="5"/>
  <c r="F3391" i="5" s="1"/>
  <c r="B3391" i="5"/>
  <c r="G3390" i="5"/>
  <c r="B3390" i="5"/>
  <c r="E3390" i="5" s="1"/>
  <c r="F3390" i="5" s="1"/>
  <c r="G3389" i="5"/>
  <c r="K3389" i="5" s="1"/>
  <c r="L3389" i="5" s="1"/>
  <c r="B3389" i="5"/>
  <c r="E3389" i="5" s="1"/>
  <c r="F3389" i="5" s="1"/>
  <c r="G3388" i="5"/>
  <c r="B3388" i="5"/>
  <c r="E3388" i="5" s="1"/>
  <c r="F3388" i="5" s="1"/>
  <c r="G3387" i="5"/>
  <c r="M3387" i="5" s="1"/>
  <c r="O3387" i="5" s="1"/>
  <c r="P3387" i="5" s="1"/>
  <c r="B3387" i="5"/>
  <c r="E3387" i="5" s="1"/>
  <c r="F3387" i="5" s="1"/>
  <c r="G3386" i="5"/>
  <c r="F3386" i="5"/>
  <c r="B3386" i="5"/>
  <c r="E3386" i="5" s="1"/>
  <c r="M3385" i="5"/>
  <c r="O3385" i="5" s="1"/>
  <c r="P3385" i="5" s="1"/>
  <c r="G3385" i="5"/>
  <c r="K3385" i="5" s="1"/>
  <c r="L3385" i="5" s="1"/>
  <c r="B3385" i="5"/>
  <c r="E3385" i="5" s="1"/>
  <c r="F3385" i="5" s="1"/>
  <c r="G3384" i="5"/>
  <c r="F3384" i="5"/>
  <c r="B3384" i="5"/>
  <c r="E3384" i="5" s="1"/>
  <c r="G3383" i="5"/>
  <c r="B3383" i="5"/>
  <c r="E3383" i="5" s="1"/>
  <c r="F3383" i="5" s="1"/>
  <c r="G3382" i="5"/>
  <c r="B3382" i="5"/>
  <c r="E3382" i="5" s="1"/>
  <c r="F3382" i="5" s="1"/>
  <c r="G3381" i="5"/>
  <c r="K3381" i="5" s="1"/>
  <c r="L3381" i="5" s="1"/>
  <c r="B3381" i="5"/>
  <c r="E3381" i="5" s="1"/>
  <c r="F3381" i="5" s="1"/>
  <c r="G3380" i="5"/>
  <c r="B3380" i="5"/>
  <c r="E3380" i="5" s="1"/>
  <c r="F3380" i="5" s="1"/>
  <c r="G3379" i="5"/>
  <c r="B3379" i="5"/>
  <c r="E3379" i="5" s="1"/>
  <c r="F3379" i="5" s="1"/>
  <c r="G3378" i="5"/>
  <c r="F3378" i="5"/>
  <c r="B3378" i="5"/>
  <c r="E3378" i="5" s="1"/>
  <c r="O3377" i="5"/>
  <c r="P3377" i="5" s="1"/>
  <c r="K3377" i="5"/>
  <c r="L3377" i="5" s="1"/>
  <c r="G3377" i="5"/>
  <c r="M3377" i="5" s="1"/>
  <c r="E3377" i="5"/>
  <c r="F3377" i="5" s="1"/>
  <c r="B3377" i="5"/>
  <c r="K3376" i="5"/>
  <c r="L3376" i="5" s="1"/>
  <c r="G3376" i="5"/>
  <c r="M3376" i="5" s="1"/>
  <c r="O3376" i="5" s="1"/>
  <c r="P3376" i="5" s="1"/>
  <c r="B3376" i="5"/>
  <c r="E3376" i="5" s="1"/>
  <c r="F3376" i="5" s="1"/>
  <c r="K3375" i="5"/>
  <c r="L3375" i="5" s="1"/>
  <c r="G3375" i="5"/>
  <c r="M3375" i="5" s="1"/>
  <c r="O3375" i="5" s="1"/>
  <c r="P3375" i="5" s="1"/>
  <c r="E3375" i="5"/>
  <c r="F3375" i="5" s="1"/>
  <c r="B3375" i="5"/>
  <c r="G3374" i="5"/>
  <c r="E3374" i="5"/>
  <c r="F3374" i="5" s="1"/>
  <c r="B3374" i="5"/>
  <c r="G3373" i="5"/>
  <c r="B3373" i="5"/>
  <c r="E3373" i="5" s="1"/>
  <c r="F3373" i="5" s="1"/>
  <c r="G3372" i="5"/>
  <c r="B3372" i="5"/>
  <c r="E3372" i="5" s="1"/>
  <c r="F3372" i="5" s="1"/>
  <c r="M3371" i="5"/>
  <c r="O3371" i="5" s="1"/>
  <c r="P3371" i="5" s="1"/>
  <c r="L3371" i="5"/>
  <c r="K3371" i="5"/>
  <c r="G3371" i="5"/>
  <c r="B3371" i="5"/>
  <c r="E3371" i="5" s="1"/>
  <c r="F3371" i="5" s="1"/>
  <c r="G3370" i="5"/>
  <c r="B3370" i="5"/>
  <c r="E3370" i="5" s="1"/>
  <c r="F3370" i="5" s="1"/>
  <c r="M3369" i="5"/>
  <c r="O3369" i="5" s="1"/>
  <c r="P3369" i="5" s="1"/>
  <c r="G3369" i="5"/>
  <c r="K3369" i="5" s="1"/>
  <c r="L3369" i="5" s="1"/>
  <c r="E3369" i="5"/>
  <c r="F3369" i="5" s="1"/>
  <c r="B3369" i="5"/>
  <c r="G3368" i="5"/>
  <c r="M3368" i="5" s="1"/>
  <c r="O3368" i="5" s="1"/>
  <c r="P3368" i="5" s="1"/>
  <c r="B3368" i="5"/>
  <c r="E3368" i="5" s="1"/>
  <c r="F3368" i="5" s="1"/>
  <c r="G3367" i="5"/>
  <c r="B3367" i="5"/>
  <c r="E3367" i="5" s="1"/>
  <c r="F3367" i="5" s="1"/>
  <c r="M3366" i="5"/>
  <c r="O3366" i="5" s="1"/>
  <c r="P3366" i="5" s="1"/>
  <c r="L3366" i="5"/>
  <c r="G3366" i="5"/>
  <c r="K3366" i="5" s="1"/>
  <c r="B3366" i="5"/>
  <c r="E3366" i="5" s="1"/>
  <c r="F3366" i="5" s="1"/>
  <c r="M3365" i="5"/>
  <c r="O3365" i="5" s="1"/>
  <c r="P3365" i="5" s="1"/>
  <c r="G3365" i="5"/>
  <c r="K3365" i="5" s="1"/>
  <c r="L3365" i="5" s="1"/>
  <c r="B3365" i="5"/>
  <c r="E3365" i="5" s="1"/>
  <c r="F3365" i="5" s="1"/>
  <c r="G3364" i="5"/>
  <c r="B3364" i="5"/>
  <c r="E3364" i="5" s="1"/>
  <c r="F3364" i="5" s="1"/>
  <c r="G3363" i="5"/>
  <c r="K3363" i="5" s="1"/>
  <c r="L3363" i="5" s="1"/>
  <c r="B3363" i="5"/>
  <c r="E3363" i="5" s="1"/>
  <c r="F3363" i="5" s="1"/>
  <c r="G3362" i="5"/>
  <c r="B3362" i="5"/>
  <c r="E3362" i="5" s="1"/>
  <c r="F3362" i="5" s="1"/>
  <c r="G3361" i="5"/>
  <c r="M3361" i="5" s="1"/>
  <c r="O3361" i="5" s="1"/>
  <c r="P3361" i="5" s="1"/>
  <c r="B3361" i="5"/>
  <c r="E3361" i="5" s="1"/>
  <c r="F3361" i="5" s="1"/>
  <c r="G3360" i="5"/>
  <c r="B3360" i="5"/>
  <c r="E3360" i="5" s="1"/>
  <c r="F3360" i="5" s="1"/>
  <c r="G3359" i="5"/>
  <c r="B3359" i="5"/>
  <c r="E3359" i="5" s="1"/>
  <c r="F3359" i="5" s="1"/>
  <c r="G3358" i="5"/>
  <c r="B3358" i="5"/>
  <c r="E3358" i="5" s="1"/>
  <c r="F3358" i="5" s="1"/>
  <c r="G3357" i="5"/>
  <c r="B3357" i="5"/>
  <c r="E3357" i="5" s="1"/>
  <c r="F3357" i="5" s="1"/>
  <c r="G3356" i="5"/>
  <c r="B3356" i="5"/>
  <c r="E3356" i="5" s="1"/>
  <c r="F3356" i="5" s="1"/>
  <c r="M3355" i="5"/>
  <c r="O3355" i="5" s="1"/>
  <c r="P3355" i="5" s="1"/>
  <c r="K3355" i="5"/>
  <c r="L3355" i="5" s="1"/>
  <c r="G3355" i="5"/>
  <c r="B3355" i="5"/>
  <c r="E3355" i="5" s="1"/>
  <c r="F3355" i="5" s="1"/>
  <c r="G3354" i="5"/>
  <c r="B3354" i="5"/>
  <c r="E3354" i="5" s="1"/>
  <c r="F3354" i="5" s="1"/>
  <c r="G3353" i="5"/>
  <c r="K3353" i="5" s="1"/>
  <c r="L3353" i="5" s="1"/>
  <c r="E3353" i="5"/>
  <c r="F3353" i="5" s="1"/>
  <c r="B3353" i="5"/>
  <c r="G3352" i="5"/>
  <c r="B3352" i="5"/>
  <c r="E3352" i="5" s="1"/>
  <c r="F3352" i="5" s="1"/>
  <c r="G3351" i="5"/>
  <c r="E3351" i="5"/>
  <c r="F3351" i="5" s="1"/>
  <c r="B3351" i="5"/>
  <c r="G3350" i="5"/>
  <c r="K3350" i="5" s="1"/>
  <c r="L3350" i="5" s="1"/>
  <c r="E3350" i="5"/>
  <c r="F3350" i="5" s="1"/>
  <c r="B3350" i="5"/>
  <c r="G3349" i="5"/>
  <c r="B3349" i="5"/>
  <c r="E3349" i="5" s="1"/>
  <c r="F3349" i="5" s="1"/>
  <c r="G3348" i="5"/>
  <c r="B3348" i="5"/>
  <c r="E3348" i="5" s="1"/>
  <c r="F3348" i="5" s="1"/>
  <c r="G3347" i="5"/>
  <c r="B3347" i="5"/>
  <c r="E3347" i="5" s="1"/>
  <c r="F3347" i="5" s="1"/>
  <c r="G3346" i="5"/>
  <c r="B3346" i="5"/>
  <c r="E3346" i="5" s="1"/>
  <c r="F3346" i="5" s="1"/>
  <c r="M3345" i="5"/>
  <c r="O3345" i="5" s="1"/>
  <c r="P3345" i="5" s="1"/>
  <c r="G3345" i="5"/>
  <c r="K3345" i="5" s="1"/>
  <c r="L3345" i="5" s="1"/>
  <c r="B3345" i="5"/>
  <c r="E3345" i="5" s="1"/>
  <c r="F3345" i="5" s="1"/>
  <c r="K3344" i="5"/>
  <c r="L3344" i="5" s="1"/>
  <c r="G3344" i="5"/>
  <c r="M3344" i="5" s="1"/>
  <c r="O3344" i="5" s="1"/>
  <c r="P3344" i="5" s="1"/>
  <c r="B3344" i="5"/>
  <c r="E3344" i="5" s="1"/>
  <c r="F3344" i="5" s="1"/>
  <c r="G3343" i="5"/>
  <c r="K3343" i="5" s="1"/>
  <c r="L3343" i="5" s="1"/>
  <c r="B3343" i="5"/>
  <c r="E3343" i="5" s="1"/>
  <c r="F3343" i="5" s="1"/>
  <c r="G3342" i="5"/>
  <c r="B3342" i="5"/>
  <c r="E3342" i="5" s="1"/>
  <c r="F3342" i="5" s="1"/>
  <c r="G3341" i="5"/>
  <c r="M3341" i="5" s="1"/>
  <c r="O3341" i="5" s="1"/>
  <c r="P3341" i="5" s="1"/>
  <c r="B3341" i="5"/>
  <c r="E3341" i="5" s="1"/>
  <c r="F3341" i="5" s="1"/>
  <c r="G3340" i="5"/>
  <c r="B3340" i="5"/>
  <c r="E3340" i="5" s="1"/>
  <c r="F3340" i="5" s="1"/>
  <c r="G3339" i="5"/>
  <c r="M3339" i="5" s="1"/>
  <c r="O3339" i="5" s="1"/>
  <c r="P3339" i="5" s="1"/>
  <c r="B3339" i="5"/>
  <c r="E3339" i="5" s="1"/>
  <c r="F3339" i="5" s="1"/>
  <c r="G3338" i="5"/>
  <c r="B3338" i="5"/>
  <c r="E3338" i="5" s="1"/>
  <c r="F3338" i="5" s="1"/>
  <c r="G3337" i="5"/>
  <c r="K3337" i="5" s="1"/>
  <c r="L3337" i="5" s="1"/>
  <c r="B3337" i="5"/>
  <c r="E3337" i="5" s="1"/>
  <c r="F3337" i="5" s="1"/>
  <c r="G3336" i="5"/>
  <c r="B3336" i="5"/>
  <c r="E3336" i="5" s="1"/>
  <c r="F3336" i="5" s="1"/>
  <c r="G3335" i="5"/>
  <c r="B3335" i="5"/>
  <c r="E3335" i="5" s="1"/>
  <c r="F3335" i="5" s="1"/>
  <c r="G3334" i="5"/>
  <c r="B3334" i="5"/>
  <c r="E3334" i="5" s="1"/>
  <c r="F3334" i="5" s="1"/>
  <c r="G3333" i="5"/>
  <c r="E3333" i="5"/>
  <c r="F3333" i="5" s="1"/>
  <c r="B3333" i="5"/>
  <c r="G3332" i="5"/>
  <c r="B3332" i="5"/>
  <c r="E3332" i="5" s="1"/>
  <c r="F3332" i="5" s="1"/>
  <c r="G3331" i="5"/>
  <c r="K3331" i="5" s="1"/>
  <c r="L3331" i="5" s="1"/>
  <c r="B3331" i="5"/>
  <c r="E3331" i="5" s="1"/>
  <c r="F3331" i="5" s="1"/>
  <c r="G3330" i="5"/>
  <c r="B3330" i="5"/>
  <c r="E3330" i="5" s="1"/>
  <c r="F3330" i="5" s="1"/>
  <c r="G3329" i="5"/>
  <c r="B3329" i="5"/>
  <c r="E3329" i="5" s="1"/>
  <c r="F3329" i="5" s="1"/>
  <c r="G3328" i="5"/>
  <c r="B3328" i="5"/>
  <c r="E3328" i="5" s="1"/>
  <c r="F3328" i="5" s="1"/>
  <c r="G3327" i="5"/>
  <c r="B3327" i="5"/>
  <c r="E3327" i="5" s="1"/>
  <c r="F3327" i="5" s="1"/>
  <c r="G3326" i="5"/>
  <c r="B3326" i="5"/>
  <c r="E3326" i="5" s="1"/>
  <c r="F3326" i="5" s="1"/>
  <c r="G3325" i="5"/>
  <c r="B3325" i="5"/>
  <c r="E3325" i="5" s="1"/>
  <c r="F3325" i="5" s="1"/>
  <c r="G3324" i="5"/>
  <c r="B3324" i="5"/>
  <c r="E3324" i="5" s="1"/>
  <c r="F3324" i="5" s="1"/>
  <c r="L3323" i="5"/>
  <c r="G3323" i="5"/>
  <c r="K3323" i="5" s="1"/>
  <c r="B3323" i="5"/>
  <c r="E3323" i="5" s="1"/>
  <c r="F3323" i="5" s="1"/>
  <c r="G3322" i="5"/>
  <c r="B3322" i="5"/>
  <c r="E3322" i="5" s="1"/>
  <c r="F3322" i="5" s="1"/>
  <c r="G3321" i="5"/>
  <c r="M3321" i="5" s="1"/>
  <c r="O3321" i="5" s="1"/>
  <c r="P3321" i="5" s="1"/>
  <c r="F3321" i="5"/>
  <c r="B3321" i="5"/>
  <c r="E3321" i="5" s="1"/>
  <c r="K3320" i="5"/>
  <c r="L3320" i="5" s="1"/>
  <c r="G3320" i="5"/>
  <c r="M3320" i="5" s="1"/>
  <c r="O3320" i="5" s="1"/>
  <c r="P3320" i="5" s="1"/>
  <c r="B3320" i="5"/>
  <c r="E3320" i="5" s="1"/>
  <c r="F3320" i="5" s="1"/>
  <c r="G3319" i="5"/>
  <c r="B3319" i="5"/>
  <c r="E3319" i="5" s="1"/>
  <c r="F3319" i="5" s="1"/>
  <c r="G3318" i="5"/>
  <c r="B3318" i="5"/>
  <c r="E3318" i="5" s="1"/>
  <c r="F3318" i="5" s="1"/>
  <c r="G3317" i="5"/>
  <c r="B3317" i="5"/>
  <c r="E3317" i="5" s="1"/>
  <c r="F3317" i="5" s="1"/>
  <c r="G3316" i="5"/>
  <c r="B3316" i="5"/>
  <c r="E3316" i="5" s="1"/>
  <c r="F3316" i="5" s="1"/>
  <c r="M3315" i="5"/>
  <c r="O3315" i="5" s="1"/>
  <c r="P3315" i="5" s="1"/>
  <c r="G3315" i="5"/>
  <c r="K3315" i="5" s="1"/>
  <c r="L3315" i="5" s="1"/>
  <c r="B3315" i="5"/>
  <c r="E3315" i="5" s="1"/>
  <c r="F3315" i="5" s="1"/>
  <c r="G3314" i="5"/>
  <c r="F3314" i="5"/>
  <c r="B3314" i="5"/>
  <c r="E3314" i="5" s="1"/>
  <c r="G3313" i="5"/>
  <c r="K3313" i="5" s="1"/>
  <c r="L3313" i="5" s="1"/>
  <c r="B3313" i="5"/>
  <c r="E3313" i="5" s="1"/>
  <c r="F3313" i="5" s="1"/>
  <c r="G3312" i="5"/>
  <c r="B3312" i="5"/>
  <c r="E3312" i="5" s="1"/>
  <c r="F3312" i="5" s="1"/>
  <c r="G3311" i="5"/>
  <c r="B3311" i="5"/>
  <c r="E3311" i="5" s="1"/>
  <c r="F3311" i="5" s="1"/>
  <c r="G3310" i="5"/>
  <c r="E3310" i="5"/>
  <c r="F3310" i="5" s="1"/>
  <c r="B3310" i="5"/>
  <c r="G3309" i="5"/>
  <c r="M3309" i="5" s="1"/>
  <c r="O3309" i="5" s="1"/>
  <c r="P3309" i="5" s="1"/>
  <c r="B3309" i="5"/>
  <c r="E3309" i="5" s="1"/>
  <c r="F3309" i="5" s="1"/>
  <c r="G3308" i="5"/>
  <c r="B3308" i="5"/>
  <c r="E3308" i="5" s="1"/>
  <c r="F3308" i="5" s="1"/>
  <c r="G3307" i="5"/>
  <c r="B3307" i="5"/>
  <c r="E3307" i="5" s="1"/>
  <c r="F3307" i="5" s="1"/>
  <c r="G3306" i="5"/>
  <c r="B3306" i="5"/>
  <c r="E3306" i="5" s="1"/>
  <c r="F3306" i="5" s="1"/>
  <c r="K3305" i="5"/>
  <c r="L3305" i="5" s="1"/>
  <c r="G3305" i="5"/>
  <c r="M3305" i="5" s="1"/>
  <c r="O3305" i="5" s="1"/>
  <c r="P3305" i="5" s="1"/>
  <c r="B3305" i="5"/>
  <c r="E3305" i="5" s="1"/>
  <c r="F3305" i="5" s="1"/>
  <c r="G3304" i="5"/>
  <c r="B3304" i="5"/>
  <c r="E3304" i="5" s="1"/>
  <c r="F3304" i="5" s="1"/>
  <c r="G3303" i="5"/>
  <c r="E3303" i="5"/>
  <c r="F3303" i="5" s="1"/>
  <c r="B3303" i="5"/>
  <c r="G3302" i="5"/>
  <c r="B3302" i="5"/>
  <c r="E3302" i="5" s="1"/>
  <c r="F3302" i="5" s="1"/>
  <c r="G3301" i="5"/>
  <c r="E3301" i="5"/>
  <c r="F3301" i="5" s="1"/>
  <c r="B3301" i="5"/>
  <c r="G3300" i="5"/>
  <c r="K3300" i="5" s="1"/>
  <c r="L3300" i="5" s="1"/>
  <c r="B3300" i="5"/>
  <c r="E3300" i="5" s="1"/>
  <c r="F3300" i="5" s="1"/>
  <c r="M3299" i="5"/>
  <c r="O3299" i="5" s="1"/>
  <c r="P3299" i="5" s="1"/>
  <c r="K3299" i="5"/>
  <c r="L3299" i="5" s="1"/>
  <c r="G3299" i="5"/>
  <c r="B3299" i="5"/>
  <c r="E3299" i="5" s="1"/>
  <c r="F3299" i="5" s="1"/>
  <c r="G3298" i="5"/>
  <c r="B3298" i="5"/>
  <c r="E3298" i="5" s="1"/>
  <c r="F3298" i="5" s="1"/>
  <c r="G3297" i="5"/>
  <c r="B3297" i="5"/>
  <c r="E3297" i="5" s="1"/>
  <c r="F3297" i="5" s="1"/>
  <c r="M3296" i="5"/>
  <c r="O3296" i="5" s="1"/>
  <c r="P3296" i="5" s="1"/>
  <c r="K3296" i="5"/>
  <c r="L3296" i="5" s="1"/>
  <c r="G3296" i="5"/>
  <c r="B3296" i="5"/>
  <c r="E3296" i="5" s="1"/>
  <c r="F3296" i="5" s="1"/>
  <c r="G3295" i="5"/>
  <c r="K3295" i="5" s="1"/>
  <c r="L3295" i="5" s="1"/>
  <c r="B3295" i="5"/>
  <c r="E3295" i="5" s="1"/>
  <c r="F3295" i="5" s="1"/>
  <c r="G3294" i="5"/>
  <c r="F3294" i="5"/>
  <c r="B3294" i="5"/>
  <c r="E3294" i="5" s="1"/>
  <c r="G3293" i="5"/>
  <c r="B3293" i="5"/>
  <c r="E3293" i="5" s="1"/>
  <c r="F3293" i="5" s="1"/>
  <c r="G3292" i="5"/>
  <c r="E3292" i="5"/>
  <c r="F3292" i="5" s="1"/>
  <c r="B3292" i="5"/>
  <c r="O3291" i="5"/>
  <c r="P3291" i="5" s="1"/>
  <c r="M3291" i="5"/>
  <c r="G3291" i="5"/>
  <c r="K3291" i="5" s="1"/>
  <c r="L3291" i="5" s="1"/>
  <c r="B3291" i="5"/>
  <c r="E3291" i="5" s="1"/>
  <c r="F3291" i="5" s="1"/>
  <c r="K3290" i="5"/>
  <c r="L3290" i="5" s="1"/>
  <c r="G3290" i="5"/>
  <c r="M3290" i="5" s="1"/>
  <c r="O3290" i="5" s="1"/>
  <c r="P3290" i="5" s="1"/>
  <c r="F3290" i="5"/>
  <c r="B3290" i="5"/>
  <c r="E3290" i="5" s="1"/>
  <c r="L3289" i="5"/>
  <c r="G3289" i="5"/>
  <c r="K3289" i="5" s="1"/>
  <c r="B3289" i="5"/>
  <c r="E3289" i="5" s="1"/>
  <c r="F3289" i="5" s="1"/>
  <c r="G3288" i="5"/>
  <c r="M3288" i="5" s="1"/>
  <c r="O3288" i="5" s="1"/>
  <c r="P3288" i="5" s="1"/>
  <c r="E3288" i="5"/>
  <c r="F3288" i="5" s="1"/>
  <c r="B3288" i="5"/>
  <c r="K3287" i="5"/>
  <c r="L3287" i="5" s="1"/>
  <c r="G3287" i="5"/>
  <c r="M3287" i="5" s="1"/>
  <c r="O3287" i="5" s="1"/>
  <c r="P3287" i="5" s="1"/>
  <c r="B3287" i="5"/>
  <c r="E3287" i="5" s="1"/>
  <c r="F3287" i="5" s="1"/>
  <c r="G3286" i="5"/>
  <c r="B3286" i="5"/>
  <c r="E3286" i="5" s="1"/>
  <c r="F3286" i="5" s="1"/>
  <c r="M3285" i="5"/>
  <c r="O3285" i="5" s="1"/>
  <c r="P3285" i="5" s="1"/>
  <c r="K3285" i="5"/>
  <c r="L3285" i="5" s="1"/>
  <c r="G3285" i="5"/>
  <c r="B3285" i="5"/>
  <c r="E3285" i="5" s="1"/>
  <c r="F3285" i="5" s="1"/>
  <c r="G3284" i="5"/>
  <c r="K3284" i="5" s="1"/>
  <c r="L3284" i="5" s="1"/>
  <c r="B3284" i="5"/>
  <c r="E3284" i="5" s="1"/>
  <c r="F3284" i="5" s="1"/>
  <c r="G3283" i="5"/>
  <c r="M3283" i="5" s="1"/>
  <c r="O3283" i="5" s="1"/>
  <c r="P3283" i="5" s="1"/>
  <c r="B3283" i="5"/>
  <c r="E3283" i="5" s="1"/>
  <c r="F3283" i="5" s="1"/>
  <c r="G3282" i="5"/>
  <c r="B3282" i="5"/>
  <c r="E3282" i="5" s="1"/>
  <c r="F3282" i="5" s="1"/>
  <c r="K3281" i="5"/>
  <c r="L3281" i="5" s="1"/>
  <c r="G3281" i="5"/>
  <c r="M3281" i="5" s="1"/>
  <c r="O3281" i="5" s="1"/>
  <c r="P3281" i="5" s="1"/>
  <c r="B3281" i="5"/>
  <c r="E3281" i="5" s="1"/>
  <c r="F3281" i="5" s="1"/>
  <c r="G3280" i="5"/>
  <c r="M3280" i="5" s="1"/>
  <c r="O3280" i="5" s="1"/>
  <c r="P3280" i="5" s="1"/>
  <c r="B3280" i="5"/>
  <c r="E3280" i="5" s="1"/>
  <c r="F3280" i="5" s="1"/>
  <c r="G3279" i="5"/>
  <c r="M3279" i="5" s="1"/>
  <c r="O3279" i="5" s="1"/>
  <c r="P3279" i="5" s="1"/>
  <c r="B3279" i="5"/>
  <c r="E3279" i="5" s="1"/>
  <c r="F3279" i="5" s="1"/>
  <c r="G3278" i="5"/>
  <c r="M3278" i="5" s="1"/>
  <c r="O3278" i="5" s="1"/>
  <c r="P3278" i="5" s="1"/>
  <c r="B3278" i="5"/>
  <c r="E3278" i="5" s="1"/>
  <c r="F3278" i="5" s="1"/>
  <c r="G3277" i="5"/>
  <c r="B3277" i="5"/>
  <c r="E3277" i="5" s="1"/>
  <c r="F3277" i="5" s="1"/>
  <c r="G3276" i="5"/>
  <c r="B3276" i="5"/>
  <c r="E3276" i="5" s="1"/>
  <c r="F3276" i="5" s="1"/>
  <c r="G3275" i="5"/>
  <c r="B3275" i="5"/>
  <c r="E3275" i="5" s="1"/>
  <c r="F3275" i="5" s="1"/>
  <c r="G3274" i="5"/>
  <c r="B3274" i="5"/>
  <c r="E3274" i="5" s="1"/>
  <c r="F3274" i="5" s="1"/>
  <c r="G3273" i="5"/>
  <c r="B3273" i="5"/>
  <c r="E3273" i="5" s="1"/>
  <c r="F3273" i="5" s="1"/>
  <c r="G3272" i="5"/>
  <c r="M3272" i="5" s="1"/>
  <c r="O3272" i="5" s="1"/>
  <c r="P3272" i="5" s="1"/>
  <c r="B3272" i="5"/>
  <c r="E3272" i="5" s="1"/>
  <c r="F3272" i="5" s="1"/>
  <c r="G3271" i="5"/>
  <c r="K3271" i="5" s="1"/>
  <c r="L3271" i="5" s="1"/>
  <c r="E3271" i="5"/>
  <c r="F3271" i="5" s="1"/>
  <c r="B3271" i="5"/>
  <c r="M3270" i="5"/>
  <c r="O3270" i="5" s="1"/>
  <c r="P3270" i="5" s="1"/>
  <c r="G3270" i="5"/>
  <c r="K3270" i="5" s="1"/>
  <c r="L3270" i="5" s="1"/>
  <c r="B3270" i="5"/>
  <c r="E3270" i="5" s="1"/>
  <c r="F3270" i="5" s="1"/>
  <c r="G3269" i="5"/>
  <c r="E3269" i="5"/>
  <c r="F3269" i="5" s="1"/>
  <c r="B3269" i="5"/>
  <c r="G3268" i="5"/>
  <c r="K3268" i="5" s="1"/>
  <c r="L3268" i="5" s="1"/>
  <c r="B3268" i="5"/>
  <c r="E3268" i="5" s="1"/>
  <c r="F3268" i="5" s="1"/>
  <c r="G3267" i="5"/>
  <c r="M3267" i="5" s="1"/>
  <c r="O3267" i="5" s="1"/>
  <c r="P3267" i="5" s="1"/>
  <c r="B3267" i="5"/>
  <c r="E3267" i="5" s="1"/>
  <c r="F3267" i="5" s="1"/>
  <c r="O3266" i="5"/>
  <c r="P3266" i="5" s="1"/>
  <c r="K3266" i="5"/>
  <c r="L3266" i="5" s="1"/>
  <c r="G3266" i="5"/>
  <c r="M3266" i="5" s="1"/>
  <c r="B3266" i="5"/>
  <c r="E3266" i="5" s="1"/>
  <c r="F3266" i="5" s="1"/>
  <c r="G3265" i="5"/>
  <c r="K3265" i="5" s="1"/>
  <c r="L3265" i="5" s="1"/>
  <c r="B3265" i="5"/>
  <c r="E3265" i="5" s="1"/>
  <c r="F3265" i="5" s="1"/>
  <c r="M3264" i="5"/>
  <c r="O3264" i="5" s="1"/>
  <c r="P3264" i="5" s="1"/>
  <c r="K3264" i="5"/>
  <c r="L3264" i="5" s="1"/>
  <c r="G3264" i="5"/>
  <c r="B3264" i="5"/>
  <c r="E3264" i="5" s="1"/>
  <c r="F3264" i="5" s="1"/>
  <c r="G3263" i="5"/>
  <c r="K3263" i="5" s="1"/>
  <c r="L3263" i="5" s="1"/>
  <c r="B3263" i="5"/>
  <c r="E3263" i="5" s="1"/>
  <c r="F3263" i="5" s="1"/>
  <c r="G3262" i="5"/>
  <c r="M3262" i="5" s="1"/>
  <c r="O3262" i="5" s="1"/>
  <c r="P3262" i="5" s="1"/>
  <c r="B3262" i="5"/>
  <c r="E3262" i="5" s="1"/>
  <c r="F3262" i="5" s="1"/>
  <c r="G3261" i="5"/>
  <c r="M3261" i="5" s="1"/>
  <c r="O3261" i="5" s="1"/>
  <c r="P3261" i="5" s="1"/>
  <c r="B3261" i="5"/>
  <c r="E3261" i="5" s="1"/>
  <c r="F3261" i="5" s="1"/>
  <c r="G3260" i="5"/>
  <c r="K3260" i="5" s="1"/>
  <c r="L3260" i="5" s="1"/>
  <c r="B3260" i="5"/>
  <c r="E3260" i="5" s="1"/>
  <c r="F3260" i="5" s="1"/>
  <c r="G3259" i="5"/>
  <c r="M3259" i="5" s="1"/>
  <c r="O3259" i="5" s="1"/>
  <c r="P3259" i="5" s="1"/>
  <c r="B3259" i="5"/>
  <c r="E3259" i="5" s="1"/>
  <c r="F3259" i="5" s="1"/>
  <c r="K3258" i="5"/>
  <c r="L3258" i="5" s="1"/>
  <c r="G3258" i="5"/>
  <c r="M3258" i="5" s="1"/>
  <c r="O3258" i="5" s="1"/>
  <c r="P3258" i="5" s="1"/>
  <c r="B3258" i="5"/>
  <c r="E3258" i="5" s="1"/>
  <c r="F3258" i="5" s="1"/>
  <c r="M3257" i="5"/>
  <c r="O3257" i="5" s="1"/>
  <c r="P3257" i="5" s="1"/>
  <c r="G3257" i="5"/>
  <c r="K3257" i="5" s="1"/>
  <c r="L3257" i="5" s="1"/>
  <c r="B3257" i="5"/>
  <c r="E3257" i="5" s="1"/>
  <c r="F3257" i="5" s="1"/>
  <c r="G3256" i="5"/>
  <c r="B3256" i="5"/>
  <c r="E3256" i="5" s="1"/>
  <c r="F3256" i="5" s="1"/>
  <c r="G3255" i="5"/>
  <c r="B3255" i="5"/>
  <c r="E3255" i="5" s="1"/>
  <c r="F3255" i="5" s="1"/>
  <c r="G3254" i="5"/>
  <c r="K3254" i="5" s="1"/>
  <c r="L3254" i="5" s="1"/>
  <c r="B3254" i="5"/>
  <c r="E3254" i="5" s="1"/>
  <c r="F3254" i="5" s="1"/>
  <c r="G3253" i="5"/>
  <c r="M3253" i="5" s="1"/>
  <c r="O3253" i="5" s="1"/>
  <c r="P3253" i="5" s="1"/>
  <c r="B3253" i="5"/>
  <c r="E3253" i="5" s="1"/>
  <c r="F3253" i="5" s="1"/>
  <c r="G3252" i="5"/>
  <c r="B3252" i="5"/>
  <c r="E3252" i="5" s="1"/>
  <c r="F3252" i="5" s="1"/>
  <c r="G3251" i="5"/>
  <c r="K3251" i="5" s="1"/>
  <c r="L3251" i="5" s="1"/>
  <c r="E3251" i="5"/>
  <c r="F3251" i="5" s="1"/>
  <c r="B3251" i="5"/>
  <c r="K3250" i="5"/>
  <c r="L3250" i="5" s="1"/>
  <c r="G3250" i="5"/>
  <c r="M3250" i="5" s="1"/>
  <c r="O3250" i="5" s="1"/>
  <c r="P3250" i="5" s="1"/>
  <c r="B3250" i="5"/>
  <c r="E3250" i="5" s="1"/>
  <c r="F3250" i="5" s="1"/>
  <c r="L3249" i="5"/>
  <c r="G3249" i="5"/>
  <c r="K3249" i="5" s="1"/>
  <c r="B3249" i="5"/>
  <c r="E3249" i="5" s="1"/>
  <c r="F3249" i="5" s="1"/>
  <c r="M3248" i="5"/>
  <c r="O3248" i="5" s="1"/>
  <c r="P3248" i="5" s="1"/>
  <c r="K3248" i="5"/>
  <c r="L3248" i="5" s="1"/>
  <c r="G3248" i="5"/>
  <c r="B3248" i="5"/>
  <c r="E3248" i="5" s="1"/>
  <c r="F3248" i="5" s="1"/>
  <c r="G3247" i="5"/>
  <c r="K3247" i="5" s="1"/>
  <c r="L3247" i="5" s="1"/>
  <c r="E3247" i="5"/>
  <c r="F3247" i="5" s="1"/>
  <c r="B3247" i="5"/>
  <c r="G3246" i="5"/>
  <c r="K3246" i="5" s="1"/>
  <c r="L3246" i="5" s="1"/>
  <c r="B3246" i="5"/>
  <c r="E3246" i="5" s="1"/>
  <c r="F3246" i="5" s="1"/>
  <c r="G3245" i="5"/>
  <c r="K3245" i="5" s="1"/>
  <c r="L3245" i="5" s="1"/>
  <c r="B3245" i="5"/>
  <c r="E3245" i="5" s="1"/>
  <c r="F3245" i="5" s="1"/>
  <c r="G3244" i="5"/>
  <c r="K3244" i="5" s="1"/>
  <c r="L3244" i="5" s="1"/>
  <c r="B3244" i="5"/>
  <c r="E3244" i="5" s="1"/>
  <c r="F3244" i="5" s="1"/>
  <c r="G3243" i="5"/>
  <c r="M3243" i="5" s="1"/>
  <c r="O3243" i="5" s="1"/>
  <c r="P3243" i="5" s="1"/>
  <c r="B3243" i="5"/>
  <c r="E3243" i="5" s="1"/>
  <c r="F3243" i="5" s="1"/>
  <c r="G3242" i="5"/>
  <c r="F3242" i="5"/>
  <c r="B3242" i="5"/>
  <c r="E3242" i="5" s="1"/>
  <c r="G3241" i="5"/>
  <c r="B3241" i="5"/>
  <c r="E3241" i="5" s="1"/>
  <c r="F3241" i="5" s="1"/>
  <c r="G3240" i="5"/>
  <c r="K3240" i="5" s="1"/>
  <c r="L3240" i="5" s="1"/>
  <c r="B3240" i="5"/>
  <c r="E3240" i="5" s="1"/>
  <c r="F3240" i="5" s="1"/>
  <c r="G3239" i="5"/>
  <c r="F3239" i="5"/>
  <c r="B3239" i="5"/>
  <c r="E3239" i="5" s="1"/>
  <c r="G3238" i="5"/>
  <c r="M3238" i="5" s="1"/>
  <c r="O3238" i="5" s="1"/>
  <c r="P3238" i="5" s="1"/>
  <c r="E3238" i="5"/>
  <c r="F3238" i="5" s="1"/>
  <c r="B3238" i="5"/>
  <c r="G3237" i="5"/>
  <c r="B3237" i="5"/>
  <c r="E3237" i="5" s="1"/>
  <c r="F3237" i="5" s="1"/>
  <c r="G3236" i="5"/>
  <c r="B3236" i="5"/>
  <c r="E3236" i="5" s="1"/>
  <c r="F3236" i="5" s="1"/>
  <c r="M3235" i="5"/>
  <c r="O3235" i="5" s="1"/>
  <c r="P3235" i="5" s="1"/>
  <c r="K3235" i="5"/>
  <c r="L3235" i="5" s="1"/>
  <c r="G3235" i="5"/>
  <c r="B3235" i="5"/>
  <c r="E3235" i="5" s="1"/>
  <c r="F3235" i="5" s="1"/>
  <c r="G3234" i="5"/>
  <c r="F3234" i="5"/>
  <c r="B3234" i="5"/>
  <c r="E3234" i="5" s="1"/>
  <c r="M3233" i="5"/>
  <c r="O3233" i="5" s="1"/>
  <c r="P3233" i="5" s="1"/>
  <c r="K3233" i="5"/>
  <c r="L3233" i="5" s="1"/>
  <c r="G3233" i="5"/>
  <c r="B3233" i="5"/>
  <c r="E3233" i="5" s="1"/>
  <c r="F3233" i="5" s="1"/>
  <c r="G3232" i="5"/>
  <c r="K3232" i="5" s="1"/>
  <c r="L3232" i="5" s="1"/>
  <c r="B3232" i="5"/>
  <c r="E3232" i="5" s="1"/>
  <c r="F3232" i="5" s="1"/>
  <c r="G3231" i="5"/>
  <c r="M3231" i="5" s="1"/>
  <c r="O3231" i="5" s="1"/>
  <c r="P3231" i="5" s="1"/>
  <c r="E3231" i="5"/>
  <c r="F3231" i="5" s="1"/>
  <c r="B3231" i="5"/>
  <c r="G3230" i="5"/>
  <c r="B3230" i="5"/>
  <c r="E3230" i="5" s="1"/>
  <c r="F3230" i="5" s="1"/>
  <c r="G3229" i="5"/>
  <c r="M3229" i="5" s="1"/>
  <c r="O3229" i="5" s="1"/>
  <c r="P3229" i="5" s="1"/>
  <c r="B3229" i="5"/>
  <c r="E3229" i="5" s="1"/>
  <c r="F3229" i="5" s="1"/>
  <c r="G3228" i="5"/>
  <c r="K3228" i="5" s="1"/>
  <c r="L3228" i="5" s="1"/>
  <c r="E3228" i="5"/>
  <c r="F3228" i="5" s="1"/>
  <c r="B3228" i="5"/>
  <c r="G3227" i="5"/>
  <c r="B3227" i="5"/>
  <c r="E3227" i="5" s="1"/>
  <c r="F3227" i="5" s="1"/>
  <c r="G3226" i="5"/>
  <c r="M3226" i="5" s="1"/>
  <c r="O3226" i="5" s="1"/>
  <c r="P3226" i="5" s="1"/>
  <c r="B3226" i="5"/>
  <c r="E3226" i="5" s="1"/>
  <c r="F3226" i="5" s="1"/>
  <c r="G3225" i="5"/>
  <c r="K3225" i="5" s="1"/>
  <c r="L3225" i="5" s="1"/>
  <c r="B3225" i="5"/>
  <c r="E3225" i="5" s="1"/>
  <c r="F3225" i="5" s="1"/>
  <c r="M3224" i="5"/>
  <c r="O3224" i="5" s="1"/>
  <c r="P3224" i="5" s="1"/>
  <c r="K3224" i="5"/>
  <c r="L3224" i="5" s="1"/>
  <c r="G3224" i="5"/>
  <c r="B3224" i="5"/>
  <c r="E3224" i="5" s="1"/>
  <c r="F3224" i="5" s="1"/>
  <c r="G3223" i="5"/>
  <c r="K3223" i="5" s="1"/>
  <c r="L3223" i="5" s="1"/>
  <c r="B3223" i="5"/>
  <c r="E3223" i="5" s="1"/>
  <c r="F3223" i="5" s="1"/>
  <c r="G3222" i="5"/>
  <c r="B3222" i="5"/>
  <c r="E3222" i="5" s="1"/>
  <c r="F3222" i="5" s="1"/>
  <c r="L3221" i="5"/>
  <c r="G3221" i="5"/>
  <c r="K3221" i="5" s="1"/>
  <c r="B3221" i="5"/>
  <c r="E3221" i="5" s="1"/>
  <c r="F3221" i="5" s="1"/>
  <c r="G3220" i="5"/>
  <c r="K3220" i="5" s="1"/>
  <c r="L3220" i="5" s="1"/>
  <c r="B3220" i="5"/>
  <c r="E3220" i="5" s="1"/>
  <c r="F3220" i="5" s="1"/>
  <c r="G3219" i="5"/>
  <c r="M3219" i="5" s="1"/>
  <c r="O3219" i="5" s="1"/>
  <c r="P3219" i="5" s="1"/>
  <c r="B3219" i="5"/>
  <c r="E3219" i="5" s="1"/>
  <c r="F3219" i="5" s="1"/>
  <c r="P3218" i="5"/>
  <c r="G3218" i="5"/>
  <c r="M3218" i="5" s="1"/>
  <c r="O3218" i="5" s="1"/>
  <c r="F3218" i="5"/>
  <c r="B3218" i="5"/>
  <c r="E3218" i="5" s="1"/>
  <c r="G3217" i="5"/>
  <c r="K3217" i="5" s="1"/>
  <c r="L3217" i="5" s="1"/>
  <c r="B3217" i="5"/>
  <c r="E3217" i="5" s="1"/>
  <c r="F3217" i="5" s="1"/>
  <c r="G3216" i="5"/>
  <c r="B3216" i="5"/>
  <c r="E3216" i="5" s="1"/>
  <c r="F3216" i="5" s="1"/>
  <c r="P3215" i="5"/>
  <c r="K3215" i="5"/>
  <c r="L3215" i="5" s="1"/>
  <c r="G3215" i="5"/>
  <c r="M3215" i="5" s="1"/>
  <c r="O3215" i="5" s="1"/>
  <c r="B3215" i="5"/>
  <c r="E3215" i="5" s="1"/>
  <c r="F3215" i="5" s="1"/>
  <c r="G3214" i="5"/>
  <c r="M3214" i="5" s="1"/>
  <c r="O3214" i="5" s="1"/>
  <c r="P3214" i="5" s="1"/>
  <c r="B3214" i="5"/>
  <c r="E3214" i="5" s="1"/>
  <c r="F3214" i="5" s="1"/>
  <c r="G3213" i="5"/>
  <c r="M3213" i="5" s="1"/>
  <c r="O3213" i="5" s="1"/>
  <c r="P3213" i="5" s="1"/>
  <c r="B3213" i="5"/>
  <c r="E3213" i="5" s="1"/>
  <c r="F3213" i="5" s="1"/>
  <c r="M3212" i="5"/>
  <c r="O3212" i="5" s="1"/>
  <c r="P3212" i="5" s="1"/>
  <c r="G3212" i="5"/>
  <c r="K3212" i="5" s="1"/>
  <c r="L3212" i="5" s="1"/>
  <c r="B3212" i="5"/>
  <c r="E3212" i="5" s="1"/>
  <c r="F3212" i="5" s="1"/>
  <c r="G3211" i="5"/>
  <c r="E3211" i="5"/>
  <c r="F3211" i="5" s="1"/>
  <c r="B3211" i="5"/>
  <c r="G3210" i="5"/>
  <c r="B3210" i="5"/>
  <c r="E3210" i="5" s="1"/>
  <c r="F3210" i="5" s="1"/>
  <c r="K3209" i="5"/>
  <c r="L3209" i="5" s="1"/>
  <c r="G3209" i="5"/>
  <c r="M3209" i="5" s="1"/>
  <c r="O3209" i="5" s="1"/>
  <c r="P3209" i="5" s="1"/>
  <c r="B3209" i="5"/>
  <c r="E3209" i="5" s="1"/>
  <c r="F3209" i="5" s="1"/>
  <c r="K3208" i="5"/>
  <c r="L3208" i="5" s="1"/>
  <c r="G3208" i="5"/>
  <c r="M3208" i="5" s="1"/>
  <c r="O3208" i="5" s="1"/>
  <c r="P3208" i="5" s="1"/>
  <c r="B3208" i="5"/>
  <c r="E3208" i="5" s="1"/>
  <c r="F3208" i="5" s="1"/>
  <c r="G3207" i="5"/>
  <c r="M3207" i="5" s="1"/>
  <c r="O3207" i="5" s="1"/>
  <c r="P3207" i="5" s="1"/>
  <c r="F3207" i="5"/>
  <c r="B3207" i="5"/>
  <c r="E3207" i="5" s="1"/>
  <c r="G3206" i="5"/>
  <c r="M3206" i="5" s="1"/>
  <c r="O3206" i="5" s="1"/>
  <c r="P3206" i="5" s="1"/>
  <c r="B3206" i="5"/>
  <c r="E3206" i="5" s="1"/>
  <c r="F3206" i="5" s="1"/>
  <c r="G3205" i="5"/>
  <c r="B3205" i="5"/>
  <c r="E3205" i="5" s="1"/>
  <c r="F3205" i="5" s="1"/>
  <c r="G3204" i="5"/>
  <c r="K3204" i="5" s="1"/>
  <c r="L3204" i="5" s="1"/>
  <c r="E3204" i="5"/>
  <c r="F3204" i="5" s="1"/>
  <c r="B3204" i="5"/>
  <c r="G3203" i="5"/>
  <c r="M3203" i="5" s="1"/>
  <c r="O3203" i="5" s="1"/>
  <c r="P3203" i="5" s="1"/>
  <c r="B3203" i="5"/>
  <c r="E3203" i="5" s="1"/>
  <c r="F3203" i="5" s="1"/>
  <c r="G3202" i="5"/>
  <c r="F3202" i="5"/>
  <c r="B3202" i="5"/>
  <c r="E3202" i="5" s="1"/>
  <c r="G3201" i="5"/>
  <c r="K3201" i="5" s="1"/>
  <c r="L3201" i="5" s="1"/>
  <c r="E3201" i="5"/>
  <c r="F3201" i="5" s="1"/>
  <c r="B3201" i="5"/>
  <c r="M3200" i="5"/>
  <c r="O3200" i="5" s="1"/>
  <c r="P3200" i="5" s="1"/>
  <c r="K3200" i="5"/>
  <c r="L3200" i="5" s="1"/>
  <c r="G3200" i="5"/>
  <c r="B3200" i="5"/>
  <c r="E3200" i="5" s="1"/>
  <c r="F3200" i="5" s="1"/>
  <c r="G3199" i="5"/>
  <c r="K3199" i="5" s="1"/>
  <c r="L3199" i="5" s="1"/>
  <c r="B3199" i="5"/>
  <c r="E3199" i="5" s="1"/>
  <c r="F3199" i="5" s="1"/>
  <c r="G3198" i="5"/>
  <c r="B3198" i="5"/>
  <c r="E3198" i="5" s="1"/>
  <c r="F3198" i="5" s="1"/>
  <c r="G3197" i="5"/>
  <c r="K3197" i="5" s="1"/>
  <c r="L3197" i="5" s="1"/>
  <c r="B3197" i="5"/>
  <c r="E3197" i="5" s="1"/>
  <c r="F3197" i="5" s="1"/>
  <c r="L3196" i="5"/>
  <c r="G3196" i="5"/>
  <c r="K3196" i="5" s="1"/>
  <c r="B3196" i="5"/>
  <c r="E3196" i="5" s="1"/>
  <c r="F3196" i="5" s="1"/>
  <c r="G3195" i="5"/>
  <c r="M3195" i="5" s="1"/>
  <c r="O3195" i="5" s="1"/>
  <c r="P3195" i="5" s="1"/>
  <c r="E3195" i="5"/>
  <c r="F3195" i="5" s="1"/>
  <c r="B3195" i="5"/>
  <c r="G3194" i="5"/>
  <c r="M3194" i="5" s="1"/>
  <c r="O3194" i="5" s="1"/>
  <c r="P3194" i="5" s="1"/>
  <c r="B3194" i="5"/>
  <c r="E3194" i="5" s="1"/>
  <c r="F3194" i="5" s="1"/>
  <c r="P3193" i="5"/>
  <c r="O3193" i="5"/>
  <c r="G3193" i="5"/>
  <c r="M3193" i="5" s="1"/>
  <c r="B3193" i="5"/>
  <c r="E3193" i="5" s="1"/>
  <c r="F3193" i="5" s="1"/>
  <c r="M3192" i="5"/>
  <c r="O3192" i="5" s="1"/>
  <c r="P3192" i="5" s="1"/>
  <c r="K3192" i="5"/>
  <c r="L3192" i="5" s="1"/>
  <c r="G3192" i="5"/>
  <c r="B3192" i="5"/>
  <c r="E3192" i="5" s="1"/>
  <c r="F3192" i="5" s="1"/>
  <c r="G3191" i="5"/>
  <c r="B3191" i="5"/>
  <c r="E3191" i="5" s="1"/>
  <c r="F3191" i="5" s="1"/>
  <c r="G3190" i="5"/>
  <c r="B3190" i="5"/>
  <c r="E3190" i="5" s="1"/>
  <c r="F3190" i="5" s="1"/>
  <c r="K3189" i="5"/>
  <c r="L3189" i="5" s="1"/>
  <c r="G3189" i="5"/>
  <c r="M3189" i="5" s="1"/>
  <c r="O3189" i="5" s="1"/>
  <c r="P3189" i="5" s="1"/>
  <c r="B3189" i="5"/>
  <c r="E3189" i="5" s="1"/>
  <c r="F3189" i="5" s="1"/>
  <c r="G3188" i="5"/>
  <c r="K3188" i="5" s="1"/>
  <c r="L3188" i="5" s="1"/>
  <c r="B3188" i="5"/>
  <c r="E3188" i="5" s="1"/>
  <c r="F3188" i="5" s="1"/>
  <c r="G3187" i="5"/>
  <c r="B3187" i="5"/>
  <c r="E3187" i="5" s="1"/>
  <c r="F3187" i="5" s="1"/>
  <c r="G3186" i="5"/>
  <c r="B3186" i="5"/>
  <c r="E3186" i="5" s="1"/>
  <c r="F3186" i="5" s="1"/>
  <c r="M3185" i="5"/>
  <c r="O3185" i="5" s="1"/>
  <c r="P3185" i="5" s="1"/>
  <c r="G3185" i="5"/>
  <c r="K3185" i="5" s="1"/>
  <c r="L3185" i="5" s="1"/>
  <c r="F3185" i="5"/>
  <c r="B3185" i="5"/>
  <c r="E3185" i="5" s="1"/>
  <c r="G3184" i="5"/>
  <c r="K3184" i="5" s="1"/>
  <c r="L3184" i="5" s="1"/>
  <c r="B3184" i="5"/>
  <c r="E3184" i="5" s="1"/>
  <c r="F3184" i="5" s="1"/>
  <c r="K3183" i="5"/>
  <c r="L3183" i="5" s="1"/>
  <c r="G3183" i="5"/>
  <c r="M3183" i="5" s="1"/>
  <c r="O3183" i="5" s="1"/>
  <c r="P3183" i="5" s="1"/>
  <c r="B3183" i="5"/>
  <c r="E3183" i="5" s="1"/>
  <c r="F3183" i="5" s="1"/>
  <c r="G3182" i="5"/>
  <c r="M3182" i="5" s="1"/>
  <c r="O3182" i="5" s="1"/>
  <c r="P3182" i="5" s="1"/>
  <c r="B3182" i="5"/>
  <c r="E3182" i="5" s="1"/>
  <c r="F3182" i="5" s="1"/>
  <c r="G3181" i="5"/>
  <c r="B3181" i="5"/>
  <c r="E3181" i="5" s="1"/>
  <c r="F3181" i="5" s="1"/>
  <c r="G3180" i="5"/>
  <c r="B3180" i="5"/>
  <c r="E3180" i="5" s="1"/>
  <c r="F3180" i="5" s="1"/>
  <c r="G3179" i="5"/>
  <c r="M3179" i="5" s="1"/>
  <c r="O3179" i="5" s="1"/>
  <c r="P3179" i="5" s="1"/>
  <c r="B3179" i="5"/>
  <c r="E3179" i="5" s="1"/>
  <c r="F3179" i="5" s="1"/>
  <c r="G3178" i="5"/>
  <c r="F3178" i="5"/>
  <c r="B3178" i="5"/>
  <c r="E3178" i="5" s="1"/>
  <c r="L3177" i="5"/>
  <c r="G3177" i="5"/>
  <c r="K3177" i="5" s="1"/>
  <c r="E3177" i="5"/>
  <c r="F3177" i="5" s="1"/>
  <c r="B3177" i="5"/>
  <c r="G3176" i="5"/>
  <c r="B3176" i="5"/>
  <c r="E3176" i="5" s="1"/>
  <c r="F3176" i="5" s="1"/>
  <c r="G3175" i="5"/>
  <c r="E3175" i="5"/>
  <c r="F3175" i="5" s="1"/>
  <c r="B3175" i="5"/>
  <c r="K3174" i="5"/>
  <c r="L3174" i="5" s="1"/>
  <c r="G3174" i="5"/>
  <c r="M3174" i="5" s="1"/>
  <c r="O3174" i="5" s="1"/>
  <c r="P3174" i="5" s="1"/>
  <c r="B3174" i="5"/>
  <c r="E3174" i="5" s="1"/>
  <c r="F3174" i="5" s="1"/>
  <c r="G3173" i="5"/>
  <c r="K3173" i="5" s="1"/>
  <c r="L3173" i="5" s="1"/>
  <c r="B3173" i="5"/>
  <c r="E3173" i="5" s="1"/>
  <c r="F3173" i="5" s="1"/>
  <c r="G3172" i="5"/>
  <c r="K3172" i="5" s="1"/>
  <c r="L3172" i="5" s="1"/>
  <c r="B3172" i="5"/>
  <c r="E3172" i="5" s="1"/>
  <c r="F3172" i="5" s="1"/>
  <c r="I3171" i="5"/>
  <c r="G3171" i="5"/>
  <c r="K3171" i="5" s="1"/>
  <c r="L3171" i="5" s="1"/>
  <c r="B3171" i="5"/>
  <c r="E3171" i="5" s="1"/>
  <c r="F3171" i="5" s="1"/>
  <c r="G3170" i="5"/>
  <c r="M3170" i="5" s="1"/>
  <c r="O3170" i="5" s="1"/>
  <c r="P3170" i="5" s="1"/>
  <c r="B3170" i="5"/>
  <c r="E3170" i="5" s="1"/>
  <c r="F3170" i="5" s="1"/>
  <c r="K3169" i="5"/>
  <c r="L3169" i="5" s="1"/>
  <c r="G3169" i="5"/>
  <c r="M3169" i="5" s="1"/>
  <c r="O3169" i="5" s="1"/>
  <c r="P3169" i="5" s="1"/>
  <c r="E3169" i="5"/>
  <c r="F3169" i="5" s="1"/>
  <c r="B3169" i="5"/>
  <c r="G3168" i="5"/>
  <c r="M3168" i="5" s="1"/>
  <c r="O3168" i="5" s="1"/>
  <c r="P3168" i="5" s="1"/>
  <c r="E3168" i="5"/>
  <c r="F3168" i="5" s="1"/>
  <c r="B3168" i="5"/>
  <c r="G3167" i="5"/>
  <c r="M3167" i="5" s="1"/>
  <c r="O3167" i="5" s="1"/>
  <c r="P3167" i="5" s="1"/>
  <c r="B3167" i="5"/>
  <c r="E3167" i="5" s="1"/>
  <c r="F3167" i="5" s="1"/>
  <c r="K3166" i="5"/>
  <c r="L3166" i="5" s="1"/>
  <c r="G3166" i="5"/>
  <c r="M3166" i="5" s="1"/>
  <c r="O3166" i="5" s="1"/>
  <c r="P3166" i="5" s="1"/>
  <c r="B3166" i="5"/>
  <c r="E3166" i="5" s="1"/>
  <c r="F3166" i="5" s="1"/>
  <c r="I3165" i="5"/>
  <c r="G3165" i="5"/>
  <c r="K3165" i="5" s="1"/>
  <c r="L3165" i="5" s="1"/>
  <c r="B3165" i="5"/>
  <c r="E3165" i="5" s="1"/>
  <c r="F3165" i="5" s="1"/>
  <c r="G3164" i="5"/>
  <c r="K3164" i="5" s="1"/>
  <c r="L3164" i="5" s="1"/>
  <c r="B3164" i="5"/>
  <c r="E3164" i="5" s="1"/>
  <c r="F3164" i="5" s="1"/>
  <c r="G3163" i="5"/>
  <c r="M3163" i="5" s="1"/>
  <c r="O3163" i="5" s="1"/>
  <c r="P3163" i="5" s="1"/>
  <c r="B3163" i="5"/>
  <c r="E3163" i="5" s="1"/>
  <c r="F3163" i="5" s="1"/>
  <c r="G3162" i="5"/>
  <c r="M3162" i="5" s="1"/>
  <c r="O3162" i="5" s="1"/>
  <c r="P3162" i="5" s="1"/>
  <c r="B3162" i="5"/>
  <c r="E3162" i="5" s="1"/>
  <c r="F3162" i="5" s="1"/>
  <c r="G3161" i="5"/>
  <c r="K3161" i="5" s="1"/>
  <c r="L3161" i="5" s="1"/>
  <c r="B3161" i="5"/>
  <c r="E3161" i="5" s="1"/>
  <c r="F3161" i="5" s="1"/>
  <c r="G3160" i="5"/>
  <c r="B3160" i="5"/>
  <c r="E3160" i="5" s="1"/>
  <c r="F3160" i="5" s="1"/>
  <c r="I3159" i="5"/>
  <c r="G3159" i="5"/>
  <c r="B3159" i="5"/>
  <c r="E3159" i="5" s="1"/>
  <c r="F3159" i="5" s="1"/>
  <c r="G3158" i="5"/>
  <c r="B3158" i="5"/>
  <c r="E3158" i="5" s="1"/>
  <c r="F3158" i="5" s="1"/>
  <c r="G3157" i="5"/>
  <c r="M3157" i="5" s="1"/>
  <c r="O3157" i="5" s="1"/>
  <c r="P3157" i="5" s="1"/>
  <c r="B3157" i="5"/>
  <c r="E3157" i="5" s="1"/>
  <c r="F3157" i="5" s="1"/>
  <c r="G3156" i="5"/>
  <c r="K3156" i="5" s="1"/>
  <c r="L3156" i="5" s="1"/>
  <c r="B3156" i="5"/>
  <c r="E3156" i="5" s="1"/>
  <c r="F3156" i="5" s="1"/>
  <c r="G3155" i="5"/>
  <c r="M3155" i="5" s="1"/>
  <c r="O3155" i="5" s="1"/>
  <c r="P3155" i="5" s="1"/>
  <c r="B3155" i="5"/>
  <c r="E3155" i="5" s="1"/>
  <c r="F3155" i="5" s="1"/>
  <c r="G3154" i="5"/>
  <c r="M3154" i="5" s="1"/>
  <c r="O3154" i="5" s="1"/>
  <c r="P3154" i="5" s="1"/>
  <c r="B3154" i="5"/>
  <c r="E3154" i="5" s="1"/>
  <c r="F3154" i="5" s="1"/>
  <c r="I3153" i="5"/>
  <c r="G3153" i="5"/>
  <c r="K3153" i="5" s="1"/>
  <c r="L3153" i="5" s="1"/>
  <c r="E3153" i="5"/>
  <c r="F3153" i="5" s="1"/>
  <c r="B3153" i="5"/>
  <c r="G3152" i="5"/>
  <c r="B3152" i="5"/>
  <c r="E3152" i="5" s="1"/>
  <c r="F3152" i="5" s="1"/>
  <c r="G3151" i="5"/>
  <c r="E3151" i="5"/>
  <c r="F3151" i="5" s="1"/>
  <c r="B3151" i="5"/>
  <c r="G3150" i="5"/>
  <c r="M3150" i="5" s="1"/>
  <c r="O3150" i="5" s="1"/>
  <c r="P3150" i="5" s="1"/>
  <c r="B3150" i="5"/>
  <c r="E3150" i="5" s="1"/>
  <c r="F3150" i="5" s="1"/>
  <c r="G3149" i="5"/>
  <c r="M3149" i="5" s="1"/>
  <c r="O3149" i="5" s="1"/>
  <c r="P3149" i="5" s="1"/>
  <c r="B3149" i="5"/>
  <c r="E3149" i="5" s="1"/>
  <c r="F3149" i="5" s="1"/>
  <c r="G3148" i="5"/>
  <c r="K3148" i="5" s="1"/>
  <c r="L3148" i="5" s="1"/>
  <c r="B3148" i="5"/>
  <c r="E3148" i="5" s="1"/>
  <c r="F3148" i="5" s="1"/>
  <c r="I3147" i="5"/>
  <c r="G3147" i="5"/>
  <c r="M3147" i="5" s="1"/>
  <c r="O3147" i="5" s="1"/>
  <c r="P3147" i="5" s="1"/>
  <c r="B3147" i="5"/>
  <c r="E3147" i="5" s="1"/>
  <c r="F3147" i="5" s="1"/>
  <c r="G3146" i="5"/>
  <c r="M3146" i="5" s="1"/>
  <c r="O3146" i="5" s="1"/>
  <c r="P3146" i="5" s="1"/>
  <c r="B3146" i="5"/>
  <c r="E3146" i="5" s="1"/>
  <c r="F3146" i="5" s="1"/>
  <c r="G3145" i="5"/>
  <c r="B3145" i="5"/>
  <c r="E3145" i="5" s="1"/>
  <c r="F3145" i="5" s="1"/>
  <c r="G3144" i="5"/>
  <c r="B3144" i="5"/>
  <c r="E3144" i="5" s="1"/>
  <c r="F3144" i="5" s="1"/>
  <c r="G3143" i="5"/>
  <c r="K3143" i="5" s="1"/>
  <c r="L3143" i="5" s="1"/>
  <c r="B3143" i="5"/>
  <c r="E3143" i="5" s="1"/>
  <c r="F3143" i="5" s="1"/>
  <c r="G3142" i="5"/>
  <c r="B3142" i="5"/>
  <c r="E3142" i="5" s="1"/>
  <c r="F3142" i="5" s="1"/>
  <c r="I3141" i="5"/>
  <c r="G3141" i="5"/>
  <c r="B3141" i="5"/>
  <c r="E3141" i="5" s="1"/>
  <c r="F3141" i="5" s="1"/>
  <c r="G3140" i="5"/>
  <c r="B3140" i="5"/>
  <c r="E3140" i="5" s="1"/>
  <c r="F3140" i="5" s="1"/>
  <c r="G3139" i="5"/>
  <c r="K3139" i="5" s="1"/>
  <c r="L3139" i="5" s="1"/>
  <c r="B3139" i="5"/>
  <c r="E3139" i="5" s="1"/>
  <c r="F3139" i="5" s="1"/>
  <c r="G3138" i="5"/>
  <c r="M3138" i="5" s="1"/>
  <c r="O3138" i="5" s="1"/>
  <c r="P3138" i="5" s="1"/>
  <c r="B3138" i="5"/>
  <c r="E3138" i="5" s="1"/>
  <c r="F3138" i="5" s="1"/>
  <c r="K3137" i="5"/>
  <c r="L3137" i="5" s="1"/>
  <c r="G3137" i="5"/>
  <c r="M3137" i="5" s="1"/>
  <c r="O3137" i="5" s="1"/>
  <c r="P3137" i="5" s="1"/>
  <c r="B3137" i="5"/>
  <c r="E3137" i="5" s="1"/>
  <c r="F3137" i="5" s="1"/>
  <c r="G3136" i="5"/>
  <c r="B3136" i="5"/>
  <c r="E3136" i="5" s="1"/>
  <c r="F3136" i="5" s="1"/>
  <c r="I3135" i="5"/>
  <c r="G3135" i="5"/>
  <c r="M3135" i="5" s="1"/>
  <c r="O3135" i="5" s="1"/>
  <c r="P3135" i="5" s="1"/>
  <c r="E3135" i="5"/>
  <c r="F3135" i="5" s="1"/>
  <c r="B3135" i="5"/>
  <c r="G3134" i="5"/>
  <c r="B3134" i="5"/>
  <c r="E3134" i="5" s="1"/>
  <c r="F3134" i="5" s="1"/>
  <c r="G3133" i="5"/>
  <c r="B3133" i="5"/>
  <c r="E3133" i="5" s="1"/>
  <c r="F3133" i="5" s="1"/>
  <c r="G3132" i="5"/>
  <c r="B3132" i="5"/>
  <c r="E3132" i="5" s="1"/>
  <c r="F3132" i="5" s="1"/>
  <c r="G3131" i="5"/>
  <c r="B3131" i="5"/>
  <c r="E3131" i="5" s="1"/>
  <c r="F3131" i="5" s="1"/>
  <c r="G3130" i="5"/>
  <c r="M3130" i="5" s="1"/>
  <c r="O3130" i="5" s="1"/>
  <c r="P3130" i="5" s="1"/>
  <c r="B3130" i="5"/>
  <c r="E3130" i="5" s="1"/>
  <c r="F3130" i="5" s="1"/>
  <c r="I3129" i="5"/>
  <c r="G3129" i="5"/>
  <c r="B3129" i="5"/>
  <c r="E3129" i="5" s="1"/>
  <c r="F3129" i="5" s="1"/>
  <c r="G3128" i="5"/>
  <c r="K3128" i="5" s="1"/>
  <c r="L3128" i="5" s="1"/>
  <c r="B3128" i="5"/>
  <c r="E3128" i="5" s="1"/>
  <c r="F3128" i="5" s="1"/>
  <c r="M3127" i="5"/>
  <c r="O3127" i="5" s="1"/>
  <c r="P3127" i="5" s="1"/>
  <c r="G3127" i="5"/>
  <c r="K3127" i="5" s="1"/>
  <c r="L3127" i="5" s="1"/>
  <c r="B3127" i="5"/>
  <c r="E3127" i="5" s="1"/>
  <c r="F3127" i="5" s="1"/>
  <c r="G3126" i="5"/>
  <c r="M3126" i="5" s="1"/>
  <c r="O3126" i="5" s="1"/>
  <c r="P3126" i="5" s="1"/>
  <c r="B3126" i="5"/>
  <c r="E3126" i="5" s="1"/>
  <c r="F3126" i="5" s="1"/>
  <c r="G3125" i="5"/>
  <c r="K3125" i="5" s="1"/>
  <c r="L3125" i="5" s="1"/>
  <c r="B3125" i="5"/>
  <c r="E3125" i="5" s="1"/>
  <c r="F3125" i="5" s="1"/>
  <c r="G3124" i="5"/>
  <c r="M3124" i="5" s="1"/>
  <c r="O3124" i="5" s="1"/>
  <c r="P3124" i="5" s="1"/>
  <c r="B3124" i="5"/>
  <c r="E3124" i="5" s="1"/>
  <c r="F3124" i="5" s="1"/>
  <c r="I3123" i="5"/>
  <c r="G3123" i="5"/>
  <c r="E3123" i="5"/>
  <c r="F3123" i="5" s="1"/>
  <c r="B3123" i="5"/>
  <c r="G3122" i="5"/>
  <c r="M3122" i="5" s="1"/>
  <c r="O3122" i="5" s="1"/>
  <c r="P3122" i="5" s="1"/>
  <c r="B3122" i="5"/>
  <c r="E3122" i="5" s="1"/>
  <c r="F3122" i="5" s="1"/>
  <c r="M3121" i="5"/>
  <c r="O3121" i="5" s="1"/>
  <c r="P3121" i="5" s="1"/>
  <c r="G3121" i="5"/>
  <c r="K3121" i="5" s="1"/>
  <c r="L3121" i="5" s="1"/>
  <c r="B3121" i="5"/>
  <c r="E3121" i="5" s="1"/>
  <c r="F3121" i="5" s="1"/>
  <c r="M3120" i="5"/>
  <c r="O3120" i="5" s="1"/>
  <c r="P3120" i="5" s="1"/>
  <c r="G3120" i="5"/>
  <c r="K3120" i="5" s="1"/>
  <c r="L3120" i="5" s="1"/>
  <c r="B3120" i="5"/>
  <c r="E3120" i="5" s="1"/>
  <c r="F3120" i="5" s="1"/>
  <c r="G3119" i="5"/>
  <c r="M3119" i="5" s="1"/>
  <c r="O3119" i="5" s="1"/>
  <c r="P3119" i="5" s="1"/>
  <c r="E3119" i="5"/>
  <c r="F3119" i="5" s="1"/>
  <c r="B3119" i="5"/>
  <c r="G3118" i="5"/>
  <c r="M3118" i="5" s="1"/>
  <c r="O3118" i="5" s="1"/>
  <c r="P3118" i="5" s="1"/>
  <c r="B3118" i="5"/>
  <c r="E3118" i="5" s="1"/>
  <c r="F3118" i="5" s="1"/>
  <c r="I3117" i="5"/>
  <c r="G3117" i="5"/>
  <c r="B3117" i="5"/>
  <c r="E3117" i="5" s="1"/>
  <c r="F3117" i="5" s="1"/>
  <c r="M3116" i="5"/>
  <c r="O3116" i="5" s="1"/>
  <c r="P3116" i="5" s="1"/>
  <c r="L3116" i="5"/>
  <c r="K3116" i="5"/>
  <c r="G3116" i="5"/>
  <c r="B3116" i="5"/>
  <c r="E3116" i="5" s="1"/>
  <c r="F3116" i="5" s="1"/>
  <c r="O3115" i="5"/>
  <c r="P3115" i="5" s="1"/>
  <c r="M3115" i="5"/>
  <c r="G3115" i="5"/>
  <c r="K3115" i="5" s="1"/>
  <c r="L3115" i="5" s="1"/>
  <c r="B3115" i="5"/>
  <c r="E3115" i="5" s="1"/>
  <c r="F3115" i="5" s="1"/>
  <c r="G3114" i="5"/>
  <c r="M3114" i="5" s="1"/>
  <c r="O3114" i="5" s="1"/>
  <c r="P3114" i="5" s="1"/>
  <c r="B3114" i="5"/>
  <c r="E3114" i="5" s="1"/>
  <c r="F3114" i="5" s="1"/>
  <c r="G3113" i="5"/>
  <c r="M3113" i="5" s="1"/>
  <c r="O3113" i="5" s="1"/>
  <c r="P3113" i="5" s="1"/>
  <c r="E3113" i="5"/>
  <c r="F3113" i="5" s="1"/>
  <c r="B3113" i="5"/>
  <c r="G3112" i="5"/>
  <c r="K3112" i="5" s="1"/>
  <c r="L3112" i="5" s="1"/>
  <c r="B3112" i="5"/>
  <c r="E3112" i="5" s="1"/>
  <c r="F3112" i="5" s="1"/>
  <c r="M3111" i="5"/>
  <c r="O3111" i="5" s="1"/>
  <c r="P3111" i="5" s="1"/>
  <c r="K3111" i="5"/>
  <c r="L3111" i="5" s="1"/>
  <c r="I3111" i="5"/>
  <c r="G3111" i="5"/>
  <c r="B3111" i="5"/>
  <c r="E3111" i="5" s="1"/>
  <c r="F3111" i="5" s="1"/>
  <c r="K3110" i="5"/>
  <c r="L3110" i="5" s="1"/>
  <c r="G3110" i="5"/>
  <c r="M3110" i="5" s="1"/>
  <c r="O3110" i="5" s="1"/>
  <c r="P3110" i="5" s="1"/>
  <c r="B3110" i="5"/>
  <c r="E3110" i="5" s="1"/>
  <c r="F3110" i="5" s="1"/>
  <c r="G3109" i="5"/>
  <c r="M3109" i="5" s="1"/>
  <c r="O3109" i="5" s="1"/>
  <c r="P3109" i="5" s="1"/>
  <c r="B3109" i="5"/>
  <c r="E3109" i="5" s="1"/>
  <c r="F3109" i="5" s="1"/>
  <c r="G3108" i="5"/>
  <c r="M3108" i="5" s="1"/>
  <c r="O3108" i="5" s="1"/>
  <c r="P3108" i="5" s="1"/>
  <c r="E3108" i="5"/>
  <c r="F3108" i="5" s="1"/>
  <c r="B3108" i="5"/>
  <c r="G3107" i="5"/>
  <c r="M3107" i="5" s="1"/>
  <c r="O3107" i="5" s="1"/>
  <c r="P3107" i="5" s="1"/>
  <c r="B3107" i="5"/>
  <c r="E3107" i="5" s="1"/>
  <c r="F3107" i="5" s="1"/>
  <c r="G3106" i="5"/>
  <c r="M3106" i="5" s="1"/>
  <c r="O3106" i="5" s="1"/>
  <c r="P3106" i="5" s="1"/>
  <c r="B3106" i="5"/>
  <c r="E3106" i="5" s="1"/>
  <c r="F3106" i="5" s="1"/>
  <c r="I3105" i="5"/>
  <c r="G3105" i="5"/>
  <c r="K3105" i="5" s="1"/>
  <c r="L3105" i="5" s="1"/>
  <c r="B3105" i="5"/>
  <c r="E3105" i="5" s="1"/>
  <c r="F3105" i="5" s="1"/>
  <c r="G3104" i="5"/>
  <c r="B3104" i="5"/>
  <c r="E3104" i="5" s="1"/>
  <c r="F3104" i="5" s="1"/>
  <c r="G3103" i="5"/>
  <c r="K3103" i="5" s="1"/>
  <c r="L3103" i="5" s="1"/>
  <c r="B3103" i="5"/>
  <c r="E3103" i="5" s="1"/>
  <c r="F3103" i="5" s="1"/>
  <c r="G3102" i="5"/>
  <c r="M3102" i="5" s="1"/>
  <c r="O3102" i="5" s="1"/>
  <c r="P3102" i="5" s="1"/>
  <c r="B3102" i="5"/>
  <c r="E3102" i="5" s="1"/>
  <c r="F3102" i="5" s="1"/>
  <c r="G3101" i="5"/>
  <c r="B3101" i="5"/>
  <c r="E3101" i="5" s="1"/>
  <c r="F3101" i="5" s="1"/>
  <c r="G3100" i="5"/>
  <c r="K3100" i="5" s="1"/>
  <c r="L3100" i="5" s="1"/>
  <c r="B3100" i="5"/>
  <c r="E3100" i="5" s="1"/>
  <c r="F3100" i="5" s="1"/>
  <c r="I3099" i="5"/>
  <c r="G3099" i="5"/>
  <c r="B3099" i="5"/>
  <c r="E3099" i="5" s="1"/>
  <c r="F3099" i="5" s="1"/>
  <c r="G3098" i="5"/>
  <c r="M3098" i="5" s="1"/>
  <c r="O3098" i="5" s="1"/>
  <c r="P3098" i="5" s="1"/>
  <c r="B3098" i="5"/>
  <c r="E3098" i="5" s="1"/>
  <c r="F3098" i="5" s="1"/>
  <c r="G3097" i="5"/>
  <c r="E3097" i="5"/>
  <c r="F3097" i="5" s="1"/>
  <c r="B3097" i="5"/>
  <c r="G3096" i="5"/>
  <c r="K3096" i="5" s="1"/>
  <c r="L3096" i="5" s="1"/>
  <c r="B3096" i="5"/>
  <c r="E3096" i="5" s="1"/>
  <c r="F3096" i="5" s="1"/>
  <c r="G3095" i="5"/>
  <c r="M3095" i="5" s="1"/>
  <c r="O3095" i="5" s="1"/>
  <c r="P3095" i="5" s="1"/>
  <c r="B3095" i="5"/>
  <c r="E3095" i="5" s="1"/>
  <c r="F3095" i="5" s="1"/>
  <c r="G3094" i="5"/>
  <c r="F3094" i="5"/>
  <c r="B3094" i="5"/>
  <c r="E3094" i="5" s="1"/>
  <c r="I3093" i="5"/>
  <c r="G3093" i="5"/>
  <c r="M3093" i="5" s="1"/>
  <c r="O3093" i="5" s="1"/>
  <c r="P3093" i="5" s="1"/>
  <c r="E3093" i="5"/>
  <c r="F3093" i="5" s="1"/>
  <c r="B3093" i="5"/>
  <c r="K3092" i="5"/>
  <c r="L3092" i="5" s="1"/>
  <c r="G3092" i="5"/>
  <c r="M3092" i="5" s="1"/>
  <c r="O3092" i="5" s="1"/>
  <c r="P3092" i="5" s="1"/>
  <c r="E3092" i="5"/>
  <c r="F3092" i="5" s="1"/>
  <c r="B3092" i="5"/>
  <c r="G3091" i="5"/>
  <c r="M3091" i="5" s="1"/>
  <c r="O3091" i="5" s="1"/>
  <c r="P3091" i="5" s="1"/>
  <c r="B3091" i="5"/>
  <c r="E3091" i="5" s="1"/>
  <c r="F3091" i="5" s="1"/>
  <c r="G3090" i="5"/>
  <c r="K3090" i="5" s="1"/>
  <c r="L3090" i="5" s="1"/>
  <c r="B3090" i="5"/>
  <c r="E3090" i="5" s="1"/>
  <c r="F3090" i="5" s="1"/>
  <c r="G3089" i="5"/>
  <c r="M3089" i="5" s="1"/>
  <c r="O3089" i="5" s="1"/>
  <c r="P3089" i="5" s="1"/>
  <c r="B3089" i="5"/>
  <c r="E3089" i="5" s="1"/>
  <c r="F3089" i="5" s="1"/>
  <c r="G3088" i="5"/>
  <c r="B3088" i="5"/>
  <c r="E3088" i="5" s="1"/>
  <c r="F3088" i="5" s="1"/>
  <c r="I3087" i="5"/>
  <c r="G3087" i="5"/>
  <c r="M3087" i="5" s="1"/>
  <c r="O3087" i="5" s="1"/>
  <c r="P3087" i="5" s="1"/>
  <c r="B3087" i="5"/>
  <c r="E3087" i="5" s="1"/>
  <c r="F3087" i="5" s="1"/>
  <c r="G3086" i="5"/>
  <c r="B3086" i="5"/>
  <c r="E3086" i="5" s="1"/>
  <c r="F3086" i="5" s="1"/>
  <c r="G3085" i="5"/>
  <c r="M3085" i="5" s="1"/>
  <c r="O3085" i="5" s="1"/>
  <c r="P3085" i="5" s="1"/>
  <c r="B3085" i="5"/>
  <c r="E3085" i="5" s="1"/>
  <c r="F3085" i="5" s="1"/>
  <c r="G3084" i="5"/>
  <c r="B3084" i="5"/>
  <c r="E3084" i="5" s="1"/>
  <c r="F3084" i="5" s="1"/>
  <c r="M3083" i="5"/>
  <c r="O3083" i="5" s="1"/>
  <c r="P3083" i="5" s="1"/>
  <c r="K3083" i="5"/>
  <c r="L3083" i="5" s="1"/>
  <c r="G3083" i="5"/>
  <c r="F3083" i="5"/>
  <c r="B3083" i="5"/>
  <c r="E3083" i="5" s="1"/>
  <c r="G3082" i="5"/>
  <c r="M3082" i="5" s="1"/>
  <c r="O3082" i="5" s="1"/>
  <c r="P3082" i="5" s="1"/>
  <c r="B3082" i="5"/>
  <c r="E3082" i="5" s="1"/>
  <c r="F3082" i="5" s="1"/>
  <c r="I3081" i="5"/>
  <c r="G3081" i="5"/>
  <c r="E3081" i="5"/>
  <c r="F3081" i="5" s="1"/>
  <c r="B3081" i="5"/>
  <c r="G3080" i="5"/>
  <c r="K3080" i="5" s="1"/>
  <c r="L3080" i="5" s="1"/>
  <c r="B3080" i="5"/>
  <c r="E3080" i="5" s="1"/>
  <c r="F3080" i="5" s="1"/>
  <c r="G3079" i="5"/>
  <c r="B3079" i="5"/>
  <c r="E3079" i="5" s="1"/>
  <c r="F3079" i="5" s="1"/>
  <c r="O3078" i="5"/>
  <c r="P3078" i="5" s="1"/>
  <c r="G3078" i="5"/>
  <c r="M3078" i="5" s="1"/>
  <c r="F3078" i="5"/>
  <c r="B3078" i="5"/>
  <c r="E3078" i="5" s="1"/>
  <c r="G3077" i="5"/>
  <c r="M3077" i="5" s="1"/>
  <c r="O3077" i="5" s="1"/>
  <c r="P3077" i="5" s="1"/>
  <c r="B3077" i="5"/>
  <c r="E3077" i="5" s="1"/>
  <c r="F3077" i="5" s="1"/>
  <c r="G3076" i="5"/>
  <c r="K3076" i="5" s="1"/>
  <c r="L3076" i="5" s="1"/>
  <c r="E3076" i="5"/>
  <c r="F3076" i="5" s="1"/>
  <c r="B3076" i="5"/>
  <c r="I3075" i="5"/>
  <c r="G3075" i="5"/>
  <c r="B3075" i="5"/>
  <c r="E3075" i="5" s="1"/>
  <c r="F3075" i="5" s="1"/>
  <c r="G3074" i="5"/>
  <c r="M3074" i="5" s="1"/>
  <c r="O3074" i="5" s="1"/>
  <c r="P3074" i="5" s="1"/>
  <c r="B3074" i="5"/>
  <c r="E3074" i="5" s="1"/>
  <c r="F3074" i="5" s="1"/>
  <c r="G3073" i="5"/>
  <c r="B3073" i="5"/>
  <c r="E3073" i="5" s="1"/>
  <c r="F3073" i="5" s="1"/>
  <c r="G3072" i="5"/>
  <c r="B3072" i="5"/>
  <c r="E3072" i="5" s="1"/>
  <c r="F3072" i="5" s="1"/>
  <c r="G3071" i="5"/>
  <c r="M3071" i="5" s="1"/>
  <c r="O3071" i="5" s="1"/>
  <c r="P3071" i="5" s="1"/>
  <c r="E3071" i="5"/>
  <c r="F3071" i="5" s="1"/>
  <c r="B3071" i="5"/>
  <c r="K3070" i="5"/>
  <c r="L3070" i="5" s="1"/>
  <c r="G3070" i="5"/>
  <c r="M3070" i="5" s="1"/>
  <c r="O3070" i="5" s="1"/>
  <c r="P3070" i="5" s="1"/>
  <c r="B3070" i="5"/>
  <c r="E3070" i="5" s="1"/>
  <c r="F3070" i="5" s="1"/>
  <c r="I3069" i="5"/>
  <c r="G3069" i="5"/>
  <c r="M3069" i="5" s="1"/>
  <c r="O3069" i="5" s="1"/>
  <c r="P3069" i="5" s="1"/>
  <c r="B3069" i="5"/>
  <c r="E3069" i="5" s="1"/>
  <c r="F3069" i="5" s="1"/>
  <c r="G3068" i="5"/>
  <c r="B3068" i="5"/>
  <c r="E3068" i="5" s="1"/>
  <c r="F3068" i="5" s="1"/>
  <c r="G3067" i="5"/>
  <c r="K3067" i="5" s="1"/>
  <c r="L3067" i="5" s="1"/>
  <c r="F3067" i="5"/>
  <c r="B3067" i="5"/>
  <c r="E3067" i="5" s="1"/>
  <c r="G3066" i="5"/>
  <c r="B3066" i="5"/>
  <c r="E3066" i="5" s="1"/>
  <c r="F3066" i="5" s="1"/>
  <c r="G3065" i="5"/>
  <c r="K3065" i="5" s="1"/>
  <c r="L3065" i="5" s="1"/>
  <c r="E3065" i="5"/>
  <c r="F3065" i="5" s="1"/>
  <c r="B3065" i="5"/>
  <c r="G3064" i="5"/>
  <c r="K3064" i="5" s="1"/>
  <c r="L3064" i="5" s="1"/>
  <c r="B3064" i="5"/>
  <c r="E3064" i="5" s="1"/>
  <c r="F3064" i="5" s="1"/>
  <c r="I3063" i="5"/>
  <c r="G3063" i="5"/>
  <c r="B3063" i="5"/>
  <c r="E3063" i="5" s="1"/>
  <c r="F3063" i="5" s="1"/>
  <c r="G3062" i="5"/>
  <c r="M3062" i="5" s="1"/>
  <c r="O3062" i="5" s="1"/>
  <c r="P3062" i="5" s="1"/>
  <c r="F3062" i="5"/>
  <c r="B3062" i="5"/>
  <c r="E3062" i="5" s="1"/>
  <c r="G3061" i="5"/>
  <c r="K3061" i="5" s="1"/>
  <c r="L3061" i="5" s="1"/>
  <c r="B3061" i="5"/>
  <c r="E3061" i="5" s="1"/>
  <c r="F3061" i="5" s="1"/>
  <c r="G3060" i="5"/>
  <c r="K3060" i="5" s="1"/>
  <c r="L3060" i="5" s="1"/>
  <c r="B3060" i="5"/>
  <c r="E3060" i="5" s="1"/>
  <c r="F3060" i="5" s="1"/>
  <c r="G3059" i="5"/>
  <c r="B3059" i="5"/>
  <c r="E3059" i="5" s="1"/>
  <c r="F3059" i="5" s="1"/>
  <c r="G3058" i="5"/>
  <c r="M3058" i="5" s="1"/>
  <c r="O3058" i="5" s="1"/>
  <c r="P3058" i="5" s="1"/>
  <c r="B3058" i="5"/>
  <c r="E3058" i="5" s="1"/>
  <c r="F3058" i="5" s="1"/>
  <c r="M3057" i="5"/>
  <c r="O3057" i="5" s="1"/>
  <c r="P3057" i="5" s="1"/>
  <c r="I3057" i="5"/>
  <c r="G3057" i="5"/>
  <c r="K3057" i="5" s="1"/>
  <c r="L3057" i="5" s="1"/>
  <c r="B3057" i="5"/>
  <c r="E3057" i="5" s="1"/>
  <c r="F3057" i="5" s="1"/>
  <c r="M3056" i="5"/>
  <c r="O3056" i="5" s="1"/>
  <c r="P3056" i="5" s="1"/>
  <c r="G3056" i="5"/>
  <c r="K3056" i="5" s="1"/>
  <c r="L3056" i="5" s="1"/>
  <c r="B3056" i="5"/>
  <c r="E3056" i="5" s="1"/>
  <c r="F3056" i="5" s="1"/>
  <c r="G3055" i="5"/>
  <c r="M3055" i="5" s="1"/>
  <c r="O3055" i="5" s="1"/>
  <c r="P3055" i="5" s="1"/>
  <c r="E3055" i="5"/>
  <c r="F3055" i="5" s="1"/>
  <c r="B3055" i="5"/>
  <c r="G3054" i="5"/>
  <c r="M3054" i="5" s="1"/>
  <c r="O3054" i="5" s="1"/>
  <c r="P3054" i="5" s="1"/>
  <c r="B3054" i="5"/>
  <c r="E3054" i="5" s="1"/>
  <c r="F3054" i="5" s="1"/>
  <c r="G3053" i="5"/>
  <c r="M3053" i="5" s="1"/>
  <c r="O3053" i="5" s="1"/>
  <c r="P3053" i="5" s="1"/>
  <c r="B3053" i="5"/>
  <c r="E3053" i="5" s="1"/>
  <c r="F3053" i="5" s="1"/>
  <c r="G3052" i="5"/>
  <c r="B3052" i="5"/>
  <c r="E3052" i="5" s="1"/>
  <c r="F3052" i="5" s="1"/>
  <c r="I3051" i="5"/>
  <c r="G3051" i="5"/>
  <c r="E3051" i="5"/>
  <c r="F3051" i="5" s="1"/>
  <c r="B3051" i="5"/>
  <c r="G3050" i="5"/>
  <c r="M3050" i="5" s="1"/>
  <c r="O3050" i="5" s="1"/>
  <c r="P3050" i="5" s="1"/>
  <c r="B3050" i="5"/>
  <c r="E3050" i="5" s="1"/>
  <c r="F3050" i="5" s="1"/>
  <c r="G3049" i="5"/>
  <c r="M3049" i="5" s="1"/>
  <c r="O3049" i="5" s="1"/>
  <c r="P3049" i="5" s="1"/>
  <c r="B3049" i="5"/>
  <c r="E3049" i="5" s="1"/>
  <c r="F3049" i="5" s="1"/>
  <c r="L3048" i="5"/>
  <c r="G3048" i="5"/>
  <c r="K3048" i="5" s="1"/>
  <c r="B3048" i="5"/>
  <c r="E3048" i="5" s="1"/>
  <c r="F3048" i="5" s="1"/>
  <c r="G3047" i="5"/>
  <c r="B3047" i="5"/>
  <c r="E3047" i="5" s="1"/>
  <c r="F3047" i="5" s="1"/>
  <c r="G3046" i="5"/>
  <c r="B3046" i="5"/>
  <c r="E3046" i="5" s="1"/>
  <c r="F3046" i="5" s="1"/>
  <c r="I3045" i="5"/>
  <c r="G3045" i="5"/>
  <c r="M3045" i="5" s="1"/>
  <c r="O3045" i="5" s="1"/>
  <c r="P3045" i="5" s="1"/>
  <c r="B3045" i="5"/>
  <c r="E3045" i="5" s="1"/>
  <c r="F3045" i="5" s="1"/>
  <c r="M3044" i="5"/>
  <c r="O3044" i="5" s="1"/>
  <c r="P3044" i="5" s="1"/>
  <c r="K3044" i="5"/>
  <c r="L3044" i="5" s="1"/>
  <c r="G3044" i="5"/>
  <c r="B3044" i="5"/>
  <c r="E3044" i="5" s="1"/>
  <c r="F3044" i="5" s="1"/>
  <c r="G3043" i="5"/>
  <c r="M3043" i="5" s="1"/>
  <c r="O3043" i="5" s="1"/>
  <c r="P3043" i="5" s="1"/>
  <c r="E3043" i="5"/>
  <c r="F3043" i="5" s="1"/>
  <c r="B3043" i="5"/>
  <c r="G3042" i="5"/>
  <c r="M3042" i="5" s="1"/>
  <c r="O3042" i="5" s="1"/>
  <c r="P3042" i="5" s="1"/>
  <c r="E3042" i="5"/>
  <c r="F3042" i="5" s="1"/>
  <c r="B3042" i="5"/>
  <c r="G3041" i="5"/>
  <c r="K3041" i="5" s="1"/>
  <c r="L3041" i="5" s="1"/>
  <c r="B3041" i="5"/>
  <c r="E3041" i="5" s="1"/>
  <c r="F3041" i="5" s="1"/>
  <c r="G3040" i="5"/>
  <c r="K3040" i="5" s="1"/>
  <c r="L3040" i="5" s="1"/>
  <c r="B3040" i="5"/>
  <c r="E3040" i="5" s="1"/>
  <c r="F3040" i="5" s="1"/>
  <c r="I3039" i="5"/>
  <c r="G3039" i="5"/>
  <c r="K3039" i="5" s="1"/>
  <c r="L3039" i="5" s="1"/>
  <c r="E3039" i="5"/>
  <c r="F3039" i="5" s="1"/>
  <c r="B3039" i="5"/>
  <c r="G3038" i="5"/>
  <c r="M3038" i="5" s="1"/>
  <c r="O3038" i="5" s="1"/>
  <c r="P3038" i="5" s="1"/>
  <c r="B3038" i="5"/>
  <c r="E3038" i="5" s="1"/>
  <c r="F3038" i="5" s="1"/>
  <c r="G3037" i="5"/>
  <c r="B3037" i="5"/>
  <c r="E3037" i="5" s="1"/>
  <c r="F3037" i="5" s="1"/>
  <c r="G3036" i="5"/>
  <c r="K3036" i="5" s="1"/>
  <c r="L3036" i="5" s="1"/>
  <c r="B3036" i="5"/>
  <c r="E3036" i="5" s="1"/>
  <c r="F3036" i="5" s="1"/>
  <c r="G3035" i="5"/>
  <c r="K3035" i="5" s="1"/>
  <c r="L3035" i="5" s="1"/>
  <c r="E3035" i="5"/>
  <c r="F3035" i="5" s="1"/>
  <c r="B3035" i="5"/>
  <c r="O3034" i="5"/>
  <c r="P3034" i="5" s="1"/>
  <c r="G3034" i="5"/>
  <c r="M3034" i="5" s="1"/>
  <c r="B3034" i="5"/>
  <c r="E3034" i="5" s="1"/>
  <c r="F3034" i="5" s="1"/>
  <c r="I3033" i="5"/>
  <c r="G3033" i="5"/>
  <c r="K3033" i="5" s="1"/>
  <c r="L3033" i="5" s="1"/>
  <c r="E3033" i="5"/>
  <c r="F3033" i="5" s="1"/>
  <c r="B3033" i="5"/>
  <c r="G3032" i="5"/>
  <c r="K3032" i="5" s="1"/>
  <c r="L3032" i="5" s="1"/>
  <c r="B3032" i="5"/>
  <c r="E3032" i="5" s="1"/>
  <c r="F3032" i="5" s="1"/>
  <c r="G3031" i="5"/>
  <c r="K3031" i="5" s="1"/>
  <c r="L3031" i="5" s="1"/>
  <c r="B3031" i="5"/>
  <c r="E3031" i="5" s="1"/>
  <c r="F3031" i="5" s="1"/>
  <c r="G3030" i="5"/>
  <c r="B3030" i="5"/>
  <c r="E3030" i="5" s="1"/>
  <c r="F3030" i="5" s="1"/>
  <c r="G3029" i="5"/>
  <c r="M3029" i="5" s="1"/>
  <c r="O3029" i="5" s="1"/>
  <c r="P3029" i="5" s="1"/>
  <c r="B3029" i="5"/>
  <c r="E3029" i="5" s="1"/>
  <c r="F3029" i="5" s="1"/>
  <c r="M3028" i="5"/>
  <c r="O3028" i="5" s="1"/>
  <c r="P3028" i="5" s="1"/>
  <c r="G3028" i="5"/>
  <c r="K3028" i="5" s="1"/>
  <c r="L3028" i="5" s="1"/>
  <c r="B3028" i="5"/>
  <c r="E3028" i="5" s="1"/>
  <c r="F3028" i="5" s="1"/>
  <c r="I3027" i="5"/>
  <c r="G3027" i="5"/>
  <c r="M3027" i="5" s="1"/>
  <c r="O3027" i="5" s="1"/>
  <c r="P3027" i="5" s="1"/>
  <c r="E3027" i="5"/>
  <c r="F3027" i="5" s="1"/>
  <c r="B3027" i="5"/>
  <c r="G3026" i="5"/>
  <c r="K3026" i="5" s="1"/>
  <c r="L3026" i="5" s="1"/>
  <c r="E3026" i="5"/>
  <c r="F3026" i="5" s="1"/>
  <c r="B3026" i="5"/>
  <c r="G3025" i="5"/>
  <c r="M3025" i="5" s="1"/>
  <c r="O3025" i="5" s="1"/>
  <c r="P3025" i="5" s="1"/>
  <c r="B3025" i="5"/>
  <c r="E3025" i="5" s="1"/>
  <c r="F3025" i="5" s="1"/>
  <c r="M3024" i="5"/>
  <c r="O3024" i="5" s="1"/>
  <c r="P3024" i="5" s="1"/>
  <c r="L3024" i="5"/>
  <c r="G3024" i="5"/>
  <c r="K3024" i="5" s="1"/>
  <c r="B3024" i="5"/>
  <c r="E3024" i="5" s="1"/>
  <c r="F3024" i="5" s="1"/>
  <c r="G3023" i="5"/>
  <c r="M3023" i="5" s="1"/>
  <c r="O3023" i="5" s="1"/>
  <c r="P3023" i="5" s="1"/>
  <c r="B3023" i="5"/>
  <c r="E3023" i="5" s="1"/>
  <c r="F3023" i="5" s="1"/>
  <c r="G3022" i="5"/>
  <c r="M3022" i="5" s="1"/>
  <c r="O3022" i="5" s="1"/>
  <c r="P3022" i="5" s="1"/>
  <c r="B3022" i="5"/>
  <c r="E3022" i="5" s="1"/>
  <c r="F3022" i="5" s="1"/>
  <c r="I3021" i="5"/>
  <c r="G3021" i="5"/>
  <c r="M3021" i="5" s="1"/>
  <c r="O3021" i="5" s="1"/>
  <c r="P3021" i="5" s="1"/>
  <c r="B3021" i="5"/>
  <c r="E3021" i="5" s="1"/>
  <c r="F3021" i="5" s="1"/>
  <c r="M3020" i="5"/>
  <c r="O3020" i="5" s="1"/>
  <c r="P3020" i="5" s="1"/>
  <c r="G3020" i="5"/>
  <c r="K3020" i="5" s="1"/>
  <c r="L3020" i="5" s="1"/>
  <c r="B3020" i="5"/>
  <c r="E3020" i="5" s="1"/>
  <c r="F3020" i="5" s="1"/>
  <c r="G3019" i="5"/>
  <c r="B3019" i="5"/>
  <c r="E3019" i="5" s="1"/>
  <c r="F3019" i="5" s="1"/>
  <c r="M3018" i="5"/>
  <c r="O3018" i="5" s="1"/>
  <c r="P3018" i="5" s="1"/>
  <c r="G3018" i="5"/>
  <c r="K3018" i="5" s="1"/>
  <c r="L3018" i="5" s="1"/>
  <c r="B3018" i="5"/>
  <c r="E3018" i="5" s="1"/>
  <c r="F3018" i="5" s="1"/>
  <c r="G3017" i="5"/>
  <c r="B3017" i="5"/>
  <c r="E3017" i="5" s="1"/>
  <c r="F3017" i="5" s="1"/>
  <c r="G3016" i="5"/>
  <c r="K3016" i="5" s="1"/>
  <c r="L3016" i="5" s="1"/>
  <c r="B3016" i="5"/>
  <c r="E3016" i="5" s="1"/>
  <c r="F3016" i="5" s="1"/>
  <c r="I3015" i="5"/>
  <c r="G3015" i="5"/>
  <c r="B3015" i="5"/>
  <c r="E3015" i="5" s="1"/>
  <c r="F3015" i="5" s="1"/>
  <c r="G3014" i="5"/>
  <c r="M3014" i="5" s="1"/>
  <c r="O3014" i="5" s="1"/>
  <c r="P3014" i="5" s="1"/>
  <c r="B3014" i="5"/>
  <c r="E3014" i="5" s="1"/>
  <c r="F3014" i="5" s="1"/>
  <c r="G3013" i="5"/>
  <c r="M3013" i="5" s="1"/>
  <c r="O3013" i="5" s="1"/>
  <c r="P3013" i="5" s="1"/>
  <c r="E3013" i="5"/>
  <c r="F3013" i="5" s="1"/>
  <c r="B3013" i="5"/>
  <c r="G3012" i="5"/>
  <c r="E3012" i="5"/>
  <c r="F3012" i="5" s="1"/>
  <c r="B3012" i="5"/>
  <c r="G3011" i="5"/>
  <c r="B3011" i="5"/>
  <c r="E3011" i="5" s="1"/>
  <c r="F3011" i="5" s="1"/>
  <c r="G3010" i="5"/>
  <c r="M3010" i="5" s="1"/>
  <c r="O3010" i="5" s="1"/>
  <c r="P3010" i="5" s="1"/>
  <c r="B3010" i="5"/>
  <c r="E3010" i="5" s="1"/>
  <c r="F3010" i="5" s="1"/>
  <c r="I3009" i="5"/>
  <c r="G3009" i="5"/>
  <c r="B3009" i="5"/>
  <c r="E3009" i="5" s="1"/>
  <c r="F3009" i="5" s="1"/>
  <c r="G3008" i="5"/>
  <c r="B3008" i="5"/>
  <c r="E3008" i="5" s="1"/>
  <c r="F3008" i="5" s="1"/>
  <c r="G3007" i="5"/>
  <c r="M3007" i="5" s="1"/>
  <c r="O3007" i="5" s="1"/>
  <c r="P3007" i="5" s="1"/>
  <c r="B3007" i="5"/>
  <c r="E3007" i="5" s="1"/>
  <c r="F3007" i="5" s="1"/>
  <c r="G3006" i="5"/>
  <c r="B3006" i="5"/>
  <c r="E3006" i="5" s="1"/>
  <c r="F3006" i="5" s="1"/>
  <c r="G3005" i="5"/>
  <c r="B3005" i="5"/>
  <c r="E3005" i="5" s="1"/>
  <c r="F3005" i="5" s="1"/>
  <c r="G3004" i="5"/>
  <c r="B3004" i="5"/>
  <c r="E3004" i="5" s="1"/>
  <c r="F3004" i="5" s="1"/>
  <c r="I3003" i="5"/>
  <c r="G3003" i="5"/>
  <c r="B3003" i="5"/>
  <c r="E3003" i="5" s="1"/>
  <c r="F3003" i="5" s="1"/>
  <c r="G3002" i="5"/>
  <c r="M3002" i="5" s="1"/>
  <c r="O3002" i="5" s="1"/>
  <c r="P3002" i="5" s="1"/>
  <c r="B3002" i="5"/>
  <c r="E3002" i="5" s="1"/>
  <c r="F3002" i="5" s="1"/>
  <c r="G3001" i="5"/>
  <c r="K3001" i="5" s="1"/>
  <c r="L3001" i="5" s="1"/>
  <c r="B3001" i="5"/>
  <c r="E3001" i="5" s="1"/>
  <c r="F3001" i="5" s="1"/>
  <c r="G3000" i="5"/>
  <c r="K3000" i="5" s="1"/>
  <c r="L3000" i="5" s="1"/>
  <c r="B3000" i="5"/>
  <c r="E3000" i="5" s="1"/>
  <c r="F3000" i="5" s="1"/>
  <c r="M2999" i="5"/>
  <c r="O2999" i="5" s="1"/>
  <c r="P2999" i="5" s="1"/>
  <c r="K2999" i="5"/>
  <c r="L2999" i="5" s="1"/>
  <c r="G2999" i="5"/>
  <c r="B2999" i="5"/>
  <c r="E2999" i="5" s="1"/>
  <c r="F2999" i="5" s="1"/>
  <c r="G2998" i="5"/>
  <c r="M2998" i="5" s="1"/>
  <c r="O2998" i="5" s="1"/>
  <c r="P2998" i="5" s="1"/>
  <c r="F2998" i="5"/>
  <c r="B2998" i="5"/>
  <c r="E2998" i="5" s="1"/>
  <c r="I2997" i="5"/>
  <c r="G2997" i="5"/>
  <c r="K2997" i="5" s="1"/>
  <c r="L2997" i="5" s="1"/>
  <c r="B2997" i="5"/>
  <c r="E2997" i="5" s="1"/>
  <c r="F2997" i="5" s="1"/>
  <c r="M2996" i="5"/>
  <c r="O2996" i="5" s="1"/>
  <c r="P2996" i="5" s="1"/>
  <c r="G2996" i="5"/>
  <c r="K2996" i="5" s="1"/>
  <c r="L2996" i="5" s="1"/>
  <c r="B2996" i="5"/>
  <c r="E2996" i="5" s="1"/>
  <c r="F2996" i="5" s="1"/>
  <c r="G2995" i="5"/>
  <c r="B2995" i="5"/>
  <c r="E2995" i="5" s="1"/>
  <c r="F2995" i="5" s="1"/>
  <c r="G2994" i="5"/>
  <c r="M2994" i="5" s="1"/>
  <c r="O2994" i="5" s="1"/>
  <c r="P2994" i="5" s="1"/>
  <c r="B2994" i="5"/>
  <c r="E2994" i="5" s="1"/>
  <c r="F2994" i="5" s="1"/>
  <c r="G2993" i="5"/>
  <c r="K2993" i="5" s="1"/>
  <c r="L2993" i="5" s="1"/>
  <c r="B2993" i="5"/>
  <c r="E2993" i="5" s="1"/>
  <c r="F2993" i="5" s="1"/>
  <c r="G2992" i="5"/>
  <c r="K2992" i="5" s="1"/>
  <c r="L2992" i="5" s="1"/>
  <c r="B2992" i="5"/>
  <c r="E2992" i="5" s="1"/>
  <c r="F2992" i="5" s="1"/>
  <c r="I2991" i="5"/>
  <c r="G2991" i="5"/>
  <c r="M2991" i="5" s="1"/>
  <c r="O2991" i="5" s="1"/>
  <c r="P2991" i="5" s="1"/>
  <c r="B2991" i="5"/>
  <c r="E2991" i="5" s="1"/>
  <c r="F2991" i="5" s="1"/>
  <c r="G2990" i="5"/>
  <c r="B2990" i="5"/>
  <c r="E2990" i="5" s="1"/>
  <c r="F2990" i="5" s="1"/>
  <c r="M2989" i="5"/>
  <c r="O2989" i="5" s="1"/>
  <c r="P2989" i="5" s="1"/>
  <c r="K2989" i="5"/>
  <c r="L2989" i="5" s="1"/>
  <c r="G2989" i="5"/>
  <c r="B2989" i="5"/>
  <c r="E2989" i="5" s="1"/>
  <c r="F2989" i="5" s="1"/>
  <c r="G2988" i="5"/>
  <c r="K2988" i="5" s="1"/>
  <c r="L2988" i="5" s="1"/>
  <c r="F2988" i="5"/>
  <c r="B2988" i="5"/>
  <c r="E2988" i="5" s="1"/>
  <c r="G2987" i="5"/>
  <c r="F2987" i="5"/>
  <c r="E2987" i="5"/>
  <c r="B2987" i="5"/>
  <c r="G2986" i="5"/>
  <c r="B2986" i="5"/>
  <c r="E2986" i="5" s="1"/>
  <c r="F2986" i="5" s="1"/>
  <c r="I2985" i="5"/>
  <c r="G2985" i="5"/>
  <c r="M2985" i="5" s="1"/>
  <c r="O2985" i="5" s="1"/>
  <c r="P2985" i="5" s="1"/>
  <c r="B2985" i="5"/>
  <c r="E2985" i="5" s="1"/>
  <c r="F2985" i="5" s="1"/>
  <c r="L2984" i="5"/>
  <c r="G2984" i="5"/>
  <c r="K2984" i="5" s="1"/>
  <c r="B2984" i="5"/>
  <c r="E2984" i="5" s="1"/>
  <c r="F2984" i="5" s="1"/>
  <c r="G2983" i="5"/>
  <c r="B2983" i="5"/>
  <c r="E2983" i="5" s="1"/>
  <c r="F2983" i="5" s="1"/>
  <c r="G2982" i="5"/>
  <c r="F2982" i="5"/>
  <c r="B2982" i="5"/>
  <c r="E2982" i="5" s="1"/>
  <c r="G2981" i="5"/>
  <c r="B2981" i="5"/>
  <c r="E2981" i="5" s="1"/>
  <c r="F2981" i="5" s="1"/>
  <c r="G2980" i="5"/>
  <c r="K2980" i="5" s="1"/>
  <c r="L2980" i="5" s="1"/>
  <c r="E2980" i="5"/>
  <c r="F2980" i="5" s="1"/>
  <c r="B2980" i="5"/>
  <c r="I2979" i="5"/>
  <c r="G2979" i="5"/>
  <c r="B2979" i="5"/>
  <c r="E2979" i="5" s="1"/>
  <c r="F2979" i="5" s="1"/>
  <c r="G2978" i="5"/>
  <c r="M2978" i="5" s="1"/>
  <c r="O2978" i="5" s="1"/>
  <c r="P2978" i="5" s="1"/>
  <c r="E2978" i="5"/>
  <c r="F2978" i="5" s="1"/>
  <c r="B2978" i="5"/>
  <c r="G2977" i="5"/>
  <c r="B2977" i="5"/>
  <c r="E2977" i="5" s="1"/>
  <c r="F2977" i="5" s="1"/>
  <c r="G2976" i="5"/>
  <c r="B2976" i="5"/>
  <c r="E2976" i="5" s="1"/>
  <c r="F2976" i="5" s="1"/>
  <c r="B2975" i="5"/>
  <c r="E2975" i="5" s="1"/>
  <c r="F2975" i="5" s="1"/>
  <c r="B2974" i="5"/>
  <c r="E2974" i="5" s="1"/>
  <c r="F2974" i="5" s="1"/>
  <c r="B2973" i="5"/>
  <c r="E2973" i="5" s="1"/>
  <c r="F2973" i="5" s="1"/>
  <c r="B2972" i="5"/>
  <c r="E2972" i="5" s="1"/>
  <c r="F2972" i="5" s="1"/>
  <c r="E2971" i="5"/>
  <c r="F2971" i="5" s="1"/>
  <c r="B2971" i="5"/>
  <c r="B2970" i="5"/>
  <c r="E2970" i="5" s="1"/>
  <c r="F2970" i="5" s="1"/>
  <c r="B2969" i="5"/>
  <c r="E2969" i="5" s="1"/>
  <c r="F2969" i="5" s="1"/>
  <c r="B2968" i="5"/>
  <c r="E2968" i="5" s="1"/>
  <c r="F2968" i="5" s="1"/>
  <c r="B2967" i="5"/>
  <c r="E2967" i="5" s="1"/>
  <c r="F2967" i="5" s="1"/>
  <c r="B2966" i="5"/>
  <c r="E2966" i="5" s="1"/>
  <c r="F2966" i="5" s="1"/>
  <c r="B2965" i="5"/>
  <c r="E2965" i="5" s="1"/>
  <c r="F2965" i="5" s="1"/>
  <c r="E2964" i="5"/>
  <c r="F2964" i="5" s="1"/>
  <c r="B2964" i="5"/>
  <c r="B2963" i="5"/>
  <c r="E2963" i="5" s="1"/>
  <c r="F2963" i="5" s="1"/>
  <c r="E2962" i="5"/>
  <c r="F2962" i="5" s="1"/>
  <c r="B2962" i="5"/>
  <c r="B2961" i="5"/>
  <c r="E2961" i="5" s="1"/>
  <c r="F2961" i="5" s="1"/>
  <c r="B2960" i="5"/>
  <c r="E2960" i="5" s="1"/>
  <c r="F2960" i="5" s="1"/>
  <c r="B2959" i="5"/>
  <c r="E2959" i="5" s="1"/>
  <c r="F2959" i="5" s="1"/>
  <c r="B2958" i="5"/>
  <c r="E2958" i="5" s="1"/>
  <c r="F2958" i="5" s="1"/>
  <c r="B2957" i="5"/>
  <c r="E2957" i="5" s="1"/>
  <c r="F2957" i="5" s="1"/>
  <c r="B2956" i="5"/>
  <c r="E2956" i="5" s="1"/>
  <c r="F2956" i="5" s="1"/>
  <c r="B2955" i="5"/>
  <c r="E2955" i="5" s="1"/>
  <c r="F2955" i="5" s="1"/>
  <c r="B2954" i="5"/>
  <c r="E2954" i="5" s="1"/>
  <c r="F2954" i="5" s="1"/>
  <c r="B2953" i="5"/>
  <c r="E2953" i="5" s="1"/>
  <c r="F2953" i="5" s="1"/>
  <c r="B2952" i="5"/>
  <c r="E2952" i="5" s="1"/>
  <c r="F2952" i="5" s="1"/>
  <c r="B2951" i="5"/>
  <c r="E2951" i="5" s="1"/>
  <c r="F2951" i="5" s="1"/>
  <c r="B2950" i="5"/>
  <c r="E2950" i="5" s="1"/>
  <c r="F2950" i="5" s="1"/>
  <c r="B2949" i="5"/>
  <c r="E2949" i="5" s="1"/>
  <c r="F2949" i="5" s="1"/>
  <c r="B2948" i="5"/>
  <c r="E2948" i="5" s="1"/>
  <c r="F2948" i="5" s="1"/>
  <c r="B2947" i="5"/>
  <c r="E2947" i="5" s="1"/>
  <c r="F2947" i="5" s="1"/>
  <c r="B2946" i="5"/>
  <c r="E2946" i="5" s="1"/>
  <c r="F2946" i="5" s="1"/>
  <c r="B2945" i="5"/>
  <c r="E2945" i="5" s="1"/>
  <c r="F2945" i="5" s="1"/>
  <c r="B2944" i="5"/>
  <c r="E2944" i="5" s="1"/>
  <c r="F2944" i="5" s="1"/>
  <c r="B2943" i="5"/>
  <c r="E2943" i="5" s="1"/>
  <c r="F2943" i="5" s="1"/>
  <c r="B2942" i="5"/>
  <c r="E2942" i="5" s="1"/>
  <c r="F2942" i="5" s="1"/>
  <c r="B2941" i="5"/>
  <c r="E2941" i="5" s="1"/>
  <c r="F2941" i="5" s="1"/>
  <c r="B2940" i="5"/>
  <c r="E2940" i="5" s="1"/>
  <c r="F2940" i="5" s="1"/>
  <c r="B2939" i="5"/>
  <c r="E2939" i="5" s="1"/>
  <c r="F2939" i="5" s="1"/>
  <c r="B2938" i="5"/>
  <c r="E2938" i="5" s="1"/>
  <c r="F2938" i="5" s="1"/>
  <c r="B2937" i="5"/>
  <c r="E2937" i="5" s="1"/>
  <c r="F2937" i="5" s="1"/>
  <c r="B2936" i="5"/>
  <c r="E2936" i="5" s="1"/>
  <c r="F2936" i="5" s="1"/>
  <c r="B2935" i="5"/>
  <c r="E2935" i="5" s="1"/>
  <c r="F2935" i="5" s="1"/>
  <c r="B2934" i="5"/>
  <c r="E2934" i="5" s="1"/>
  <c r="F2934" i="5" s="1"/>
  <c r="B2933" i="5"/>
  <c r="E2933" i="5" s="1"/>
  <c r="F2933" i="5" s="1"/>
  <c r="B2932" i="5"/>
  <c r="E2932" i="5" s="1"/>
  <c r="F2932" i="5" s="1"/>
  <c r="B2931" i="5"/>
  <c r="E2931" i="5" s="1"/>
  <c r="F2931" i="5" s="1"/>
  <c r="B2930" i="5"/>
  <c r="E2930" i="5" s="1"/>
  <c r="F2930" i="5" s="1"/>
  <c r="B2929" i="5"/>
  <c r="E2929" i="5" s="1"/>
  <c r="F2929" i="5" s="1"/>
  <c r="B2928" i="5"/>
  <c r="E2928" i="5" s="1"/>
  <c r="F2928" i="5" s="1"/>
  <c r="B2927" i="5"/>
  <c r="E2927" i="5" s="1"/>
  <c r="F2927" i="5" s="1"/>
  <c r="B2926" i="5"/>
  <c r="E2926" i="5" s="1"/>
  <c r="F2926" i="5" s="1"/>
  <c r="B2925" i="5"/>
  <c r="E2925" i="5" s="1"/>
  <c r="F2925" i="5" s="1"/>
  <c r="B2924" i="5"/>
  <c r="E2924" i="5" s="1"/>
  <c r="F2924" i="5" s="1"/>
  <c r="B2923" i="5"/>
  <c r="E2923" i="5" s="1"/>
  <c r="F2923" i="5" s="1"/>
  <c r="B2922" i="5"/>
  <c r="E2922" i="5" s="1"/>
  <c r="F2922" i="5" s="1"/>
  <c r="B2921" i="5"/>
  <c r="E2921" i="5" s="1"/>
  <c r="F2921" i="5" s="1"/>
  <c r="B2920" i="5"/>
  <c r="E2920" i="5" s="1"/>
  <c r="F2920" i="5" s="1"/>
  <c r="E2919" i="5"/>
  <c r="F2919" i="5" s="1"/>
  <c r="B2919" i="5"/>
  <c r="B2918" i="5"/>
  <c r="E2918" i="5" s="1"/>
  <c r="F2918" i="5" s="1"/>
  <c r="B2917" i="5"/>
  <c r="E2917" i="5" s="1"/>
  <c r="F2917" i="5" s="1"/>
  <c r="B2916" i="5"/>
  <c r="E2916" i="5" s="1"/>
  <c r="F2916" i="5" s="1"/>
  <c r="E2915" i="5"/>
  <c r="F2915" i="5" s="1"/>
  <c r="B2915" i="5"/>
  <c r="B2914" i="5"/>
  <c r="E2914" i="5" s="1"/>
  <c r="F2914" i="5" s="1"/>
  <c r="E2913" i="5"/>
  <c r="F2913" i="5" s="1"/>
  <c r="B2913" i="5"/>
  <c r="B2912" i="5"/>
  <c r="E2912" i="5" s="1"/>
  <c r="F2912" i="5" s="1"/>
  <c r="E2911" i="5"/>
  <c r="F2911" i="5" s="1"/>
  <c r="B2911" i="5"/>
  <c r="B2910" i="5"/>
  <c r="E2910" i="5" s="1"/>
  <c r="F2910" i="5" s="1"/>
  <c r="B2909" i="5"/>
  <c r="E2909" i="5" s="1"/>
  <c r="F2909" i="5" s="1"/>
  <c r="B2908" i="5"/>
  <c r="E2908" i="5" s="1"/>
  <c r="F2908" i="5" s="1"/>
  <c r="E2907" i="5"/>
  <c r="F2907" i="5" s="1"/>
  <c r="B2907" i="5"/>
  <c r="F2906" i="5"/>
  <c r="B2906" i="5"/>
  <c r="E2906" i="5" s="1"/>
  <c r="B2905" i="5"/>
  <c r="E2905" i="5" s="1"/>
  <c r="F2905" i="5" s="1"/>
  <c r="B2904" i="5"/>
  <c r="E2904" i="5" s="1"/>
  <c r="F2904" i="5" s="1"/>
  <c r="E2903" i="5"/>
  <c r="F2903" i="5" s="1"/>
  <c r="B2903" i="5"/>
  <c r="B2902" i="5"/>
  <c r="E2902" i="5" s="1"/>
  <c r="F2902" i="5" s="1"/>
  <c r="B2901" i="5"/>
  <c r="E2901" i="5" s="1"/>
  <c r="F2901" i="5" s="1"/>
  <c r="B2900" i="5"/>
  <c r="E2900" i="5" s="1"/>
  <c r="F2900" i="5" s="1"/>
  <c r="B2899" i="5"/>
  <c r="E2899" i="5" s="1"/>
  <c r="F2899" i="5" s="1"/>
  <c r="B2898" i="5"/>
  <c r="E2898" i="5" s="1"/>
  <c r="F2898" i="5" s="1"/>
  <c r="E2897" i="5"/>
  <c r="F2897" i="5" s="1"/>
  <c r="B2897" i="5"/>
  <c r="B2896" i="5"/>
  <c r="E2896" i="5" s="1"/>
  <c r="F2896" i="5" s="1"/>
  <c r="B2895" i="5"/>
  <c r="E2895" i="5" s="1"/>
  <c r="F2895" i="5" s="1"/>
  <c r="B2894" i="5"/>
  <c r="E2894" i="5" s="1"/>
  <c r="F2894" i="5" s="1"/>
  <c r="E2893" i="5"/>
  <c r="F2893" i="5" s="1"/>
  <c r="B2893" i="5"/>
  <c r="B2892" i="5"/>
  <c r="E2892" i="5" s="1"/>
  <c r="F2892" i="5" s="1"/>
  <c r="E2891" i="5"/>
  <c r="F2891" i="5" s="1"/>
  <c r="B2891" i="5"/>
  <c r="B2890" i="5"/>
  <c r="E2890" i="5" s="1"/>
  <c r="F2890" i="5" s="1"/>
  <c r="B2889" i="5"/>
  <c r="E2889" i="5" s="1"/>
  <c r="F2889" i="5" s="1"/>
  <c r="B2888" i="5"/>
  <c r="E2888" i="5" s="1"/>
  <c r="F2888" i="5" s="1"/>
  <c r="E2887" i="5"/>
  <c r="F2887" i="5" s="1"/>
  <c r="B2887" i="5"/>
  <c r="B2886" i="5"/>
  <c r="E2886" i="5" s="1"/>
  <c r="F2886" i="5" s="1"/>
  <c r="B2885" i="5"/>
  <c r="E2885" i="5" s="1"/>
  <c r="F2885" i="5" s="1"/>
  <c r="B2884" i="5"/>
  <c r="E2884" i="5" s="1"/>
  <c r="F2884" i="5" s="1"/>
  <c r="B2883" i="5"/>
  <c r="E2883" i="5" s="1"/>
  <c r="F2883" i="5" s="1"/>
  <c r="B2882" i="5"/>
  <c r="E2882" i="5" s="1"/>
  <c r="F2882" i="5" s="1"/>
  <c r="B2881" i="5"/>
  <c r="E2881" i="5" s="1"/>
  <c r="F2881" i="5" s="1"/>
  <c r="B2880" i="5"/>
  <c r="E2880" i="5" s="1"/>
  <c r="F2880" i="5" s="1"/>
  <c r="B2879" i="5"/>
  <c r="E2879" i="5" s="1"/>
  <c r="F2879" i="5" s="1"/>
  <c r="B2878" i="5"/>
  <c r="E2878" i="5" s="1"/>
  <c r="F2878" i="5" s="1"/>
  <c r="B2877" i="5"/>
  <c r="E2877" i="5" s="1"/>
  <c r="F2877" i="5" s="1"/>
  <c r="B2876" i="5"/>
  <c r="E2876" i="5" s="1"/>
  <c r="F2876" i="5" s="1"/>
  <c r="B2875" i="5"/>
  <c r="E2875" i="5" s="1"/>
  <c r="F2875" i="5" s="1"/>
  <c r="B2874" i="5"/>
  <c r="E2874" i="5" s="1"/>
  <c r="F2874" i="5" s="1"/>
  <c r="B2873" i="5"/>
  <c r="E2873" i="5" s="1"/>
  <c r="F2873" i="5" s="1"/>
  <c r="B2872" i="5"/>
  <c r="E2872" i="5" s="1"/>
  <c r="F2872" i="5" s="1"/>
  <c r="E2871" i="5"/>
  <c r="F2871" i="5" s="1"/>
  <c r="B2871" i="5"/>
  <c r="B2870" i="5"/>
  <c r="E2870" i="5" s="1"/>
  <c r="F2870" i="5" s="1"/>
  <c r="B2869" i="5"/>
  <c r="E2869" i="5" s="1"/>
  <c r="F2869" i="5" s="1"/>
  <c r="B2868" i="5"/>
  <c r="E2868" i="5" s="1"/>
  <c r="F2868" i="5" s="1"/>
  <c r="B2867" i="5"/>
  <c r="E2867" i="5" s="1"/>
  <c r="F2867" i="5" s="1"/>
  <c r="B2866" i="5"/>
  <c r="E2866" i="5" s="1"/>
  <c r="F2866" i="5" s="1"/>
  <c r="B2865" i="5"/>
  <c r="E2865" i="5" s="1"/>
  <c r="F2865" i="5" s="1"/>
  <c r="B2864" i="5"/>
  <c r="E2864" i="5" s="1"/>
  <c r="F2864" i="5" s="1"/>
  <c r="B2863" i="5"/>
  <c r="E2863" i="5" s="1"/>
  <c r="F2863" i="5" s="1"/>
  <c r="B2862" i="5"/>
  <c r="E2862" i="5" s="1"/>
  <c r="F2862" i="5" s="1"/>
  <c r="B2861" i="5"/>
  <c r="E2861" i="5" s="1"/>
  <c r="F2861" i="5" s="1"/>
  <c r="B2860" i="5"/>
  <c r="E2860" i="5" s="1"/>
  <c r="F2860" i="5" s="1"/>
  <c r="B2859" i="5"/>
  <c r="E2859" i="5" s="1"/>
  <c r="F2859" i="5" s="1"/>
  <c r="B2858" i="5"/>
  <c r="E2858" i="5" s="1"/>
  <c r="F2858" i="5" s="1"/>
  <c r="B2857" i="5"/>
  <c r="E2857" i="5" s="1"/>
  <c r="F2857" i="5" s="1"/>
  <c r="B2856" i="5"/>
  <c r="E2856" i="5" s="1"/>
  <c r="F2856" i="5" s="1"/>
  <c r="B2855" i="5"/>
  <c r="E2855" i="5" s="1"/>
  <c r="F2855" i="5" s="1"/>
  <c r="B2854" i="5"/>
  <c r="E2854" i="5" s="1"/>
  <c r="F2854" i="5" s="1"/>
  <c r="B2853" i="5"/>
  <c r="E2853" i="5" s="1"/>
  <c r="F2853" i="5" s="1"/>
  <c r="B2852" i="5"/>
  <c r="E2852" i="5" s="1"/>
  <c r="F2852" i="5" s="1"/>
  <c r="B2851" i="5"/>
  <c r="E2851" i="5" s="1"/>
  <c r="F2851" i="5" s="1"/>
  <c r="B2850" i="5"/>
  <c r="E2850" i="5" s="1"/>
  <c r="F2850" i="5" s="1"/>
  <c r="B2849" i="5"/>
  <c r="E2849" i="5" s="1"/>
  <c r="F2849" i="5" s="1"/>
  <c r="B2848" i="5"/>
  <c r="E2848" i="5" s="1"/>
  <c r="F2848" i="5" s="1"/>
  <c r="E2847" i="5"/>
  <c r="F2847" i="5" s="1"/>
  <c r="B2847" i="5"/>
  <c r="B2846" i="5"/>
  <c r="E2846" i="5" s="1"/>
  <c r="F2846" i="5" s="1"/>
  <c r="B2845" i="5"/>
  <c r="E2845" i="5" s="1"/>
  <c r="F2845" i="5" s="1"/>
  <c r="B2844" i="5"/>
  <c r="E2844" i="5" s="1"/>
  <c r="F2844" i="5" s="1"/>
  <c r="B2843" i="5"/>
  <c r="E2843" i="5" s="1"/>
  <c r="F2843" i="5" s="1"/>
  <c r="F2842" i="5"/>
  <c r="B2842" i="5"/>
  <c r="E2842" i="5" s="1"/>
  <c r="E2841" i="5"/>
  <c r="F2841" i="5" s="1"/>
  <c r="B2841" i="5"/>
  <c r="B2840" i="5"/>
  <c r="E2840" i="5" s="1"/>
  <c r="F2840" i="5" s="1"/>
  <c r="B2839" i="5"/>
  <c r="E2839" i="5" s="1"/>
  <c r="F2839" i="5" s="1"/>
  <c r="B2838" i="5"/>
  <c r="E2838" i="5" s="1"/>
  <c r="F2838" i="5" s="1"/>
  <c r="B2837" i="5"/>
  <c r="E2837" i="5" s="1"/>
  <c r="F2837" i="5" s="1"/>
  <c r="B2836" i="5"/>
  <c r="E2836" i="5" s="1"/>
  <c r="F2836" i="5" s="1"/>
  <c r="B2835" i="5"/>
  <c r="E2835" i="5" s="1"/>
  <c r="F2835" i="5" s="1"/>
  <c r="B2834" i="5"/>
  <c r="E2834" i="5" s="1"/>
  <c r="F2834" i="5" s="1"/>
  <c r="E2833" i="5"/>
  <c r="F2833" i="5" s="1"/>
  <c r="B2833" i="5"/>
  <c r="B2832" i="5"/>
  <c r="E2832" i="5" s="1"/>
  <c r="F2832" i="5" s="1"/>
  <c r="E2831" i="5"/>
  <c r="F2831" i="5" s="1"/>
  <c r="B2831" i="5"/>
  <c r="B2830" i="5"/>
  <c r="E2830" i="5" s="1"/>
  <c r="F2830" i="5" s="1"/>
  <c r="B2829" i="5"/>
  <c r="E2829" i="5" s="1"/>
  <c r="F2829" i="5" s="1"/>
  <c r="B2828" i="5"/>
  <c r="E2828" i="5" s="1"/>
  <c r="F2828" i="5" s="1"/>
  <c r="E2827" i="5"/>
  <c r="F2827" i="5" s="1"/>
  <c r="B2827" i="5"/>
  <c r="B2826" i="5"/>
  <c r="E2826" i="5" s="1"/>
  <c r="F2826" i="5" s="1"/>
  <c r="E2825" i="5"/>
  <c r="F2825" i="5" s="1"/>
  <c r="B2825" i="5"/>
  <c r="B2824" i="5"/>
  <c r="E2824" i="5" s="1"/>
  <c r="F2824" i="5" s="1"/>
  <c r="B2823" i="5"/>
  <c r="E2823" i="5" s="1"/>
  <c r="F2823" i="5" s="1"/>
  <c r="B2822" i="5"/>
  <c r="E2822" i="5" s="1"/>
  <c r="F2822" i="5" s="1"/>
  <c r="E2821" i="5"/>
  <c r="F2821" i="5" s="1"/>
  <c r="B2821" i="5"/>
  <c r="B2820" i="5"/>
  <c r="E2820" i="5" s="1"/>
  <c r="F2820" i="5" s="1"/>
  <c r="E2819" i="5"/>
  <c r="F2819" i="5" s="1"/>
  <c r="B2819" i="5"/>
  <c r="B2818" i="5"/>
  <c r="E2818" i="5" s="1"/>
  <c r="F2818" i="5" s="1"/>
  <c r="B2817" i="5"/>
  <c r="E2817" i="5" s="1"/>
  <c r="F2817" i="5" s="1"/>
  <c r="B2816" i="5"/>
  <c r="E2816" i="5" s="1"/>
  <c r="F2816" i="5" s="1"/>
  <c r="B2815" i="5"/>
  <c r="E2815" i="5" s="1"/>
  <c r="F2815" i="5" s="1"/>
  <c r="B2814" i="5"/>
  <c r="E2814" i="5" s="1"/>
  <c r="F2814" i="5" s="1"/>
  <c r="B2813" i="5"/>
  <c r="E2813" i="5" s="1"/>
  <c r="F2813" i="5" s="1"/>
  <c r="B2812" i="5"/>
  <c r="E2812" i="5" s="1"/>
  <c r="F2812" i="5" s="1"/>
  <c r="B2811" i="5"/>
  <c r="E2811" i="5" s="1"/>
  <c r="F2811" i="5" s="1"/>
  <c r="F2810" i="5"/>
  <c r="B2810" i="5"/>
  <c r="E2810" i="5" s="1"/>
  <c r="B2809" i="5"/>
  <c r="E2809" i="5" s="1"/>
  <c r="F2809" i="5" s="1"/>
  <c r="B2808" i="5"/>
  <c r="E2808" i="5" s="1"/>
  <c r="F2808" i="5" s="1"/>
  <c r="E2807" i="5"/>
  <c r="F2807" i="5" s="1"/>
  <c r="B2807" i="5"/>
  <c r="B2806" i="5"/>
  <c r="E2806" i="5" s="1"/>
  <c r="F2806" i="5" s="1"/>
  <c r="E2805" i="5"/>
  <c r="F2805" i="5" s="1"/>
  <c r="B2805" i="5"/>
  <c r="B2804" i="5"/>
  <c r="E2804" i="5" s="1"/>
  <c r="F2804" i="5" s="1"/>
  <c r="B2803" i="5"/>
  <c r="E2803" i="5" s="1"/>
  <c r="F2803" i="5" s="1"/>
  <c r="F2802" i="5"/>
  <c r="B2802" i="5"/>
  <c r="E2802" i="5" s="1"/>
  <c r="E2801" i="5"/>
  <c r="F2801" i="5" s="1"/>
  <c r="B2801" i="5"/>
  <c r="B2800" i="5"/>
  <c r="E2800" i="5" s="1"/>
  <c r="F2800" i="5" s="1"/>
  <c r="B2799" i="5"/>
  <c r="E2799" i="5" s="1"/>
  <c r="F2799" i="5" s="1"/>
  <c r="B2798" i="5"/>
  <c r="E2798" i="5" s="1"/>
  <c r="F2798" i="5" s="1"/>
  <c r="E2797" i="5"/>
  <c r="F2797" i="5" s="1"/>
  <c r="B2797" i="5"/>
  <c r="B2796" i="5"/>
  <c r="E2796" i="5" s="1"/>
  <c r="F2796" i="5" s="1"/>
  <c r="B2795" i="5"/>
  <c r="E2795" i="5" s="1"/>
  <c r="F2795" i="5" s="1"/>
  <c r="B2794" i="5"/>
  <c r="E2794" i="5" s="1"/>
  <c r="F2794" i="5" s="1"/>
  <c r="B2793" i="5"/>
  <c r="E2793" i="5" s="1"/>
  <c r="F2793" i="5" s="1"/>
  <c r="B2792" i="5"/>
  <c r="E2792" i="5" s="1"/>
  <c r="F2792" i="5" s="1"/>
  <c r="B2791" i="5"/>
  <c r="E2791" i="5" s="1"/>
  <c r="F2791" i="5" s="1"/>
  <c r="B2790" i="5"/>
  <c r="E2790" i="5" s="1"/>
  <c r="F2790" i="5" s="1"/>
  <c r="B2789" i="5"/>
  <c r="E2789" i="5" s="1"/>
  <c r="F2789" i="5" s="1"/>
  <c r="B2788" i="5"/>
  <c r="E2788" i="5" s="1"/>
  <c r="F2788" i="5" s="1"/>
  <c r="B2787" i="5"/>
  <c r="E2787" i="5" s="1"/>
  <c r="F2787" i="5" s="1"/>
  <c r="B2786" i="5"/>
  <c r="E2786" i="5" s="1"/>
  <c r="F2786" i="5" s="1"/>
  <c r="B2785" i="5"/>
  <c r="E2785" i="5" s="1"/>
  <c r="F2785" i="5" s="1"/>
  <c r="B2784" i="5"/>
  <c r="E2784" i="5" s="1"/>
  <c r="F2784" i="5" s="1"/>
  <c r="E2783" i="5"/>
  <c r="F2783" i="5" s="1"/>
  <c r="B2783" i="5"/>
  <c r="B2782" i="5"/>
  <c r="E2782" i="5" s="1"/>
  <c r="F2782" i="5" s="1"/>
  <c r="B2781" i="5"/>
  <c r="E2781" i="5" s="1"/>
  <c r="F2781" i="5" s="1"/>
  <c r="B2780" i="5"/>
  <c r="E2780" i="5" s="1"/>
  <c r="F2780" i="5" s="1"/>
  <c r="B2779" i="5"/>
  <c r="E2779" i="5" s="1"/>
  <c r="F2779" i="5" s="1"/>
  <c r="B2778" i="5"/>
  <c r="E2778" i="5" s="1"/>
  <c r="F2778" i="5" s="1"/>
  <c r="B2777" i="5"/>
  <c r="E2777" i="5" s="1"/>
  <c r="F2777" i="5" s="1"/>
  <c r="B2776" i="5"/>
  <c r="E2776" i="5" s="1"/>
  <c r="F2776" i="5" s="1"/>
  <c r="E2775" i="5"/>
  <c r="F2775" i="5" s="1"/>
  <c r="B2775" i="5"/>
  <c r="B2774" i="5"/>
  <c r="E2774" i="5" s="1"/>
  <c r="F2774" i="5" s="1"/>
  <c r="B2773" i="5"/>
  <c r="E2773" i="5" s="1"/>
  <c r="F2773" i="5" s="1"/>
  <c r="B2772" i="5"/>
  <c r="E2772" i="5" s="1"/>
  <c r="F2772" i="5" s="1"/>
  <c r="B2771" i="5"/>
  <c r="E2771" i="5" s="1"/>
  <c r="F2771" i="5" s="1"/>
  <c r="B2770" i="5"/>
  <c r="E2770" i="5" s="1"/>
  <c r="F2770" i="5" s="1"/>
  <c r="B2769" i="5"/>
  <c r="E2769" i="5" s="1"/>
  <c r="F2769" i="5" s="1"/>
  <c r="B2768" i="5"/>
  <c r="E2768" i="5" s="1"/>
  <c r="F2768" i="5" s="1"/>
  <c r="B2767" i="5"/>
  <c r="E2767" i="5" s="1"/>
  <c r="F2767" i="5" s="1"/>
  <c r="B2766" i="5"/>
  <c r="E2766" i="5" s="1"/>
  <c r="F2766" i="5" s="1"/>
  <c r="B2765" i="5"/>
  <c r="E2765" i="5" s="1"/>
  <c r="F2765" i="5" s="1"/>
  <c r="B2764" i="5"/>
  <c r="E2764" i="5" s="1"/>
  <c r="F2764" i="5" s="1"/>
  <c r="E2763" i="5"/>
  <c r="F2763" i="5" s="1"/>
  <c r="B2763" i="5"/>
  <c r="B2762" i="5"/>
  <c r="E2762" i="5" s="1"/>
  <c r="F2762" i="5" s="1"/>
  <c r="B2761" i="5"/>
  <c r="E2761" i="5" s="1"/>
  <c r="F2761" i="5" s="1"/>
  <c r="B2760" i="5"/>
  <c r="E2760" i="5" s="1"/>
  <c r="F2760" i="5" s="1"/>
  <c r="E2759" i="5"/>
  <c r="F2759" i="5" s="1"/>
  <c r="B2759" i="5"/>
  <c r="B2758" i="5"/>
  <c r="E2758" i="5" s="1"/>
  <c r="F2758" i="5" s="1"/>
  <c r="B2757" i="5"/>
  <c r="E2757" i="5" s="1"/>
  <c r="F2757" i="5" s="1"/>
  <c r="B2756" i="5"/>
  <c r="E2756" i="5" s="1"/>
  <c r="F2756" i="5" s="1"/>
  <c r="B2755" i="5"/>
  <c r="E2755" i="5" s="1"/>
  <c r="F2755" i="5" s="1"/>
  <c r="B2754" i="5"/>
  <c r="E2754" i="5" s="1"/>
  <c r="F2754" i="5" s="1"/>
  <c r="E2753" i="5"/>
  <c r="F2753" i="5" s="1"/>
  <c r="B2753" i="5"/>
  <c r="B2752" i="5"/>
  <c r="E2752" i="5" s="1"/>
  <c r="F2752" i="5" s="1"/>
  <c r="E2751" i="5"/>
  <c r="F2751" i="5" s="1"/>
  <c r="B2751" i="5"/>
  <c r="B2750" i="5"/>
  <c r="E2750" i="5" s="1"/>
  <c r="F2750" i="5" s="1"/>
  <c r="B2749" i="5"/>
  <c r="E2749" i="5" s="1"/>
  <c r="F2749" i="5" s="1"/>
  <c r="B2748" i="5"/>
  <c r="E2748" i="5" s="1"/>
  <c r="F2748" i="5" s="1"/>
  <c r="E2747" i="5"/>
  <c r="F2747" i="5" s="1"/>
  <c r="B2747" i="5"/>
  <c r="B2746" i="5"/>
  <c r="E2746" i="5" s="1"/>
  <c r="F2746" i="5" s="1"/>
  <c r="B2745" i="5"/>
  <c r="E2745" i="5" s="1"/>
  <c r="F2745" i="5" s="1"/>
  <c r="B2744" i="5"/>
  <c r="E2744" i="5" s="1"/>
  <c r="F2744" i="5" s="1"/>
  <c r="B2743" i="5"/>
  <c r="E2743" i="5" s="1"/>
  <c r="F2743" i="5" s="1"/>
  <c r="B2742" i="5"/>
  <c r="E2742" i="5" s="1"/>
  <c r="F2742" i="5" s="1"/>
  <c r="B2741" i="5"/>
  <c r="E2741" i="5" s="1"/>
  <c r="F2741" i="5" s="1"/>
  <c r="B2740" i="5"/>
  <c r="E2740" i="5" s="1"/>
  <c r="F2740" i="5" s="1"/>
  <c r="E2739" i="5"/>
  <c r="F2739" i="5" s="1"/>
  <c r="B2739" i="5"/>
  <c r="B2738" i="5"/>
  <c r="E2738" i="5" s="1"/>
  <c r="F2738" i="5" s="1"/>
  <c r="B2737" i="5"/>
  <c r="E2737" i="5" s="1"/>
  <c r="F2737" i="5" s="1"/>
  <c r="B2736" i="5"/>
  <c r="E2736" i="5" s="1"/>
  <c r="F2736" i="5" s="1"/>
  <c r="B2735" i="5"/>
  <c r="E2735" i="5" s="1"/>
  <c r="F2735" i="5" s="1"/>
  <c r="B2734" i="5"/>
  <c r="E2734" i="5" s="1"/>
  <c r="F2734" i="5" s="1"/>
  <c r="E2733" i="5"/>
  <c r="F2733" i="5" s="1"/>
  <c r="B2733" i="5"/>
  <c r="B2732" i="5"/>
  <c r="E2732" i="5" s="1"/>
  <c r="F2732" i="5" s="1"/>
  <c r="B2731" i="5"/>
  <c r="E2731" i="5" s="1"/>
  <c r="F2731" i="5" s="1"/>
  <c r="B2730" i="5"/>
  <c r="E2730" i="5" s="1"/>
  <c r="F2730" i="5" s="1"/>
  <c r="B2729" i="5"/>
  <c r="E2729" i="5" s="1"/>
  <c r="F2729" i="5" s="1"/>
  <c r="B2728" i="5"/>
  <c r="E2728" i="5" s="1"/>
  <c r="F2728" i="5" s="1"/>
  <c r="B2727" i="5"/>
  <c r="E2727" i="5" s="1"/>
  <c r="F2727" i="5" s="1"/>
  <c r="B2726" i="5"/>
  <c r="E2726" i="5" s="1"/>
  <c r="F2726" i="5" s="1"/>
  <c r="E2725" i="5"/>
  <c r="F2725" i="5" s="1"/>
  <c r="B2725" i="5"/>
  <c r="B2724" i="5"/>
  <c r="E2724" i="5" s="1"/>
  <c r="F2724" i="5" s="1"/>
  <c r="B2723" i="5"/>
  <c r="E2723" i="5" s="1"/>
  <c r="F2723" i="5" s="1"/>
  <c r="B2722" i="5"/>
  <c r="E2722" i="5" s="1"/>
  <c r="F2722" i="5" s="1"/>
  <c r="E2721" i="5"/>
  <c r="F2721" i="5" s="1"/>
  <c r="B2721" i="5"/>
  <c r="B2720" i="5"/>
  <c r="E2720" i="5" s="1"/>
  <c r="F2720" i="5" s="1"/>
  <c r="B2719" i="5"/>
  <c r="E2719" i="5" s="1"/>
  <c r="F2719" i="5" s="1"/>
  <c r="B2718" i="5"/>
  <c r="E2718" i="5" s="1"/>
  <c r="F2718" i="5" s="1"/>
  <c r="B2717" i="5"/>
  <c r="E2717" i="5" s="1"/>
  <c r="F2717" i="5" s="1"/>
  <c r="B2716" i="5"/>
  <c r="E2716" i="5" s="1"/>
  <c r="F2716" i="5" s="1"/>
  <c r="B2715" i="5"/>
  <c r="E2715" i="5" s="1"/>
  <c r="F2715" i="5" s="1"/>
  <c r="B2714" i="5"/>
  <c r="E2714" i="5" s="1"/>
  <c r="F2714" i="5" s="1"/>
  <c r="B2713" i="5"/>
  <c r="E2713" i="5" s="1"/>
  <c r="F2713" i="5" s="1"/>
  <c r="B2712" i="5"/>
  <c r="E2712" i="5" s="1"/>
  <c r="F2712" i="5" s="1"/>
  <c r="B2711" i="5"/>
  <c r="E2711" i="5" s="1"/>
  <c r="F2711" i="5" s="1"/>
  <c r="B2710" i="5"/>
  <c r="E2710" i="5" s="1"/>
  <c r="F2710" i="5" s="1"/>
  <c r="B2709" i="5"/>
  <c r="E2709" i="5" s="1"/>
  <c r="F2709" i="5" s="1"/>
  <c r="B2708" i="5"/>
  <c r="E2708" i="5" s="1"/>
  <c r="F2708" i="5" s="1"/>
  <c r="E2707" i="5"/>
  <c r="F2707" i="5" s="1"/>
  <c r="B2707" i="5"/>
  <c r="F2706" i="5"/>
  <c r="B2706" i="5"/>
  <c r="E2706" i="5" s="1"/>
  <c r="E2705" i="5"/>
  <c r="F2705" i="5" s="1"/>
  <c r="B2705" i="5"/>
  <c r="B2704" i="5"/>
  <c r="E2704" i="5" s="1"/>
  <c r="F2704" i="5" s="1"/>
  <c r="B2703" i="5"/>
  <c r="E2703" i="5" s="1"/>
  <c r="F2703" i="5" s="1"/>
  <c r="B2702" i="5"/>
  <c r="E2702" i="5" s="1"/>
  <c r="F2702" i="5" s="1"/>
  <c r="B2701" i="5"/>
  <c r="E2701" i="5" s="1"/>
  <c r="F2701" i="5" s="1"/>
  <c r="B2700" i="5"/>
  <c r="E2700" i="5" s="1"/>
  <c r="F2700" i="5" s="1"/>
  <c r="B2699" i="5"/>
  <c r="E2699" i="5" s="1"/>
  <c r="F2699" i="5" s="1"/>
  <c r="B2698" i="5"/>
  <c r="E2698" i="5" s="1"/>
  <c r="F2698" i="5" s="1"/>
  <c r="B2697" i="5"/>
  <c r="E2697" i="5" s="1"/>
  <c r="F2697" i="5" s="1"/>
  <c r="B2696" i="5"/>
  <c r="E2696" i="5" s="1"/>
  <c r="F2696" i="5" s="1"/>
  <c r="E2695" i="5"/>
  <c r="F2695" i="5" s="1"/>
  <c r="B2695" i="5"/>
  <c r="B2694" i="5"/>
  <c r="E2694" i="5" s="1"/>
  <c r="F2694" i="5" s="1"/>
  <c r="B2693" i="5"/>
  <c r="E2693" i="5" s="1"/>
  <c r="F2693" i="5" s="1"/>
  <c r="B2692" i="5"/>
  <c r="E2692" i="5" s="1"/>
  <c r="F2692" i="5" s="1"/>
  <c r="E2691" i="5"/>
  <c r="F2691" i="5" s="1"/>
  <c r="B2691" i="5"/>
  <c r="B2690" i="5"/>
  <c r="E2690" i="5" s="1"/>
  <c r="F2690" i="5" s="1"/>
  <c r="B2689" i="5"/>
  <c r="E2689" i="5" s="1"/>
  <c r="F2689" i="5" s="1"/>
  <c r="F2688" i="5"/>
  <c r="B2688" i="5"/>
  <c r="E2688" i="5" s="1"/>
  <c r="E2687" i="5"/>
  <c r="F2687" i="5" s="1"/>
  <c r="B2687" i="5"/>
  <c r="B2686" i="5"/>
  <c r="E2686" i="5" s="1"/>
  <c r="F2686" i="5" s="1"/>
  <c r="B2685" i="5"/>
  <c r="E2685" i="5" s="1"/>
  <c r="F2685" i="5" s="1"/>
  <c r="B2684" i="5"/>
  <c r="E2684" i="5" s="1"/>
  <c r="F2684" i="5" s="1"/>
  <c r="B2683" i="5"/>
  <c r="E2683" i="5" s="1"/>
  <c r="F2683" i="5" s="1"/>
  <c r="B2682" i="5"/>
  <c r="E2682" i="5" s="1"/>
  <c r="F2682" i="5" s="1"/>
  <c r="B2681" i="5"/>
  <c r="E2681" i="5" s="1"/>
  <c r="F2681" i="5" s="1"/>
  <c r="F2680" i="5"/>
  <c r="B2680" i="5"/>
  <c r="E2680" i="5" s="1"/>
  <c r="E2679" i="5"/>
  <c r="F2679" i="5" s="1"/>
  <c r="B2679" i="5"/>
  <c r="B2678" i="5"/>
  <c r="E2678" i="5" s="1"/>
  <c r="F2678" i="5" s="1"/>
  <c r="E2677" i="5"/>
  <c r="F2677" i="5" s="1"/>
  <c r="B2677" i="5"/>
  <c r="B2676" i="5"/>
  <c r="E2676" i="5" s="1"/>
  <c r="F2676" i="5" s="1"/>
  <c r="E2675" i="5"/>
  <c r="F2675" i="5" s="1"/>
  <c r="B2675" i="5"/>
  <c r="B2674" i="5"/>
  <c r="E2674" i="5" s="1"/>
  <c r="F2674" i="5" s="1"/>
  <c r="B2673" i="5"/>
  <c r="E2673" i="5" s="1"/>
  <c r="F2673" i="5" s="1"/>
  <c r="B2672" i="5"/>
  <c r="E2672" i="5" s="1"/>
  <c r="F2672" i="5" s="1"/>
  <c r="B2671" i="5"/>
  <c r="E2671" i="5" s="1"/>
  <c r="F2671" i="5" s="1"/>
  <c r="F2670" i="5"/>
  <c r="B2670" i="5"/>
  <c r="E2670" i="5" s="1"/>
  <c r="E2669" i="5"/>
  <c r="F2669" i="5" s="1"/>
  <c r="B2669" i="5"/>
  <c r="B2668" i="5"/>
  <c r="E2668" i="5" s="1"/>
  <c r="F2668" i="5" s="1"/>
  <c r="B2667" i="5"/>
  <c r="E2667" i="5" s="1"/>
  <c r="F2667" i="5" s="1"/>
  <c r="F2666" i="5"/>
  <c r="B2666" i="5"/>
  <c r="E2666" i="5" s="1"/>
  <c r="B2665" i="5"/>
  <c r="E2665" i="5" s="1"/>
  <c r="F2665" i="5" s="1"/>
  <c r="B2664" i="5"/>
  <c r="E2664" i="5" s="1"/>
  <c r="F2664" i="5" s="1"/>
  <c r="B2663" i="5"/>
  <c r="E2663" i="5" s="1"/>
  <c r="F2663" i="5" s="1"/>
  <c r="B2662" i="5"/>
  <c r="E2662" i="5" s="1"/>
  <c r="F2662" i="5" s="1"/>
  <c r="B2661" i="5"/>
  <c r="E2661" i="5" s="1"/>
  <c r="F2661" i="5" s="1"/>
  <c r="B2660" i="5"/>
  <c r="E2660" i="5" s="1"/>
  <c r="F2660" i="5" s="1"/>
  <c r="B2659" i="5"/>
  <c r="E2659" i="5" s="1"/>
  <c r="F2659" i="5" s="1"/>
  <c r="B2658" i="5"/>
  <c r="E2658" i="5" s="1"/>
  <c r="F2658" i="5" s="1"/>
  <c r="E2657" i="5"/>
  <c r="F2657" i="5" s="1"/>
  <c r="B2657" i="5"/>
  <c r="F2656" i="5"/>
  <c r="B2656" i="5"/>
  <c r="E2656" i="5" s="1"/>
  <c r="B2655" i="5"/>
  <c r="E2655" i="5" s="1"/>
  <c r="F2655" i="5" s="1"/>
  <c r="B2654" i="5"/>
  <c r="E2654" i="5" s="1"/>
  <c r="F2654" i="5" s="1"/>
  <c r="E2653" i="5"/>
  <c r="F2653" i="5" s="1"/>
  <c r="B2653" i="5"/>
  <c r="B2652" i="5"/>
  <c r="E2652" i="5" s="1"/>
  <c r="F2652" i="5" s="1"/>
  <c r="B2651" i="5"/>
  <c r="E2651" i="5" s="1"/>
  <c r="F2651" i="5" s="1"/>
  <c r="B2650" i="5"/>
  <c r="E2650" i="5" s="1"/>
  <c r="F2650" i="5" s="1"/>
  <c r="B2649" i="5"/>
  <c r="E2649" i="5" s="1"/>
  <c r="F2649" i="5" s="1"/>
  <c r="F2648" i="5"/>
  <c r="B2648" i="5"/>
  <c r="E2648" i="5" s="1"/>
  <c r="B2647" i="5"/>
  <c r="E2647" i="5" s="1"/>
  <c r="F2647" i="5" s="1"/>
  <c r="B2646" i="5"/>
  <c r="E2646" i="5" s="1"/>
  <c r="F2646" i="5" s="1"/>
  <c r="B2645" i="5"/>
  <c r="E2645" i="5" s="1"/>
  <c r="F2645" i="5" s="1"/>
  <c r="B2644" i="5"/>
  <c r="E2644" i="5" s="1"/>
  <c r="F2644" i="5" s="1"/>
  <c r="E2643" i="5"/>
  <c r="F2643" i="5" s="1"/>
  <c r="B2643" i="5"/>
  <c r="B2642" i="5"/>
  <c r="E2642" i="5" s="1"/>
  <c r="F2642" i="5" s="1"/>
  <c r="B2641" i="5"/>
  <c r="E2641" i="5" s="1"/>
  <c r="F2641" i="5" s="1"/>
  <c r="F2640" i="5"/>
  <c r="B2640" i="5"/>
  <c r="E2640" i="5" s="1"/>
  <c r="E2639" i="5"/>
  <c r="F2639" i="5" s="1"/>
  <c r="B2639" i="5"/>
  <c r="B2638" i="5"/>
  <c r="E2638" i="5" s="1"/>
  <c r="F2638" i="5" s="1"/>
  <c r="B2637" i="5"/>
  <c r="E2637" i="5" s="1"/>
  <c r="F2637" i="5" s="1"/>
  <c r="B2636" i="5"/>
  <c r="E2636" i="5" s="1"/>
  <c r="F2636" i="5" s="1"/>
  <c r="B2635" i="5"/>
  <c r="E2635" i="5" s="1"/>
  <c r="F2635" i="5" s="1"/>
  <c r="F2634" i="5"/>
  <c r="B2634" i="5"/>
  <c r="E2634" i="5" s="1"/>
  <c r="E2633" i="5"/>
  <c r="F2633" i="5" s="1"/>
  <c r="B2633" i="5"/>
  <c r="B2632" i="5"/>
  <c r="E2632" i="5" s="1"/>
  <c r="F2632" i="5" s="1"/>
  <c r="B2631" i="5"/>
  <c r="E2631" i="5" s="1"/>
  <c r="F2631" i="5" s="1"/>
  <c r="B2630" i="5"/>
  <c r="E2630" i="5" s="1"/>
  <c r="F2630" i="5" s="1"/>
  <c r="E2629" i="5"/>
  <c r="F2629" i="5" s="1"/>
  <c r="B2629" i="5"/>
  <c r="B2628" i="5"/>
  <c r="E2628" i="5" s="1"/>
  <c r="F2628" i="5" s="1"/>
  <c r="B2627" i="5"/>
  <c r="E2627" i="5" s="1"/>
  <c r="F2627" i="5" s="1"/>
  <c r="B2626" i="5"/>
  <c r="E2626" i="5" s="1"/>
  <c r="F2626" i="5" s="1"/>
  <c r="E2625" i="5"/>
  <c r="F2625" i="5" s="1"/>
  <c r="B2625" i="5"/>
  <c r="B2624" i="5"/>
  <c r="E2624" i="5" s="1"/>
  <c r="F2624" i="5" s="1"/>
  <c r="E2623" i="5"/>
  <c r="F2623" i="5" s="1"/>
  <c r="B2623" i="5"/>
  <c r="B2622" i="5"/>
  <c r="E2622" i="5" s="1"/>
  <c r="F2622" i="5" s="1"/>
  <c r="B2621" i="5"/>
  <c r="E2621" i="5" s="1"/>
  <c r="F2621" i="5" s="1"/>
  <c r="B2620" i="5"/>
  <c r="E2620" i="5" s="1"/>
  <c r="F2620" i="5" s="1"/>
  <c r="B2619" i="5"/>
  <c r="E2619" i="5" s="1"/>
  <c r="F2619" i="5" s="1"/>
  <c r="B2618" i="5"/>
  <c r="E2618" i="5" s="1"/>
  <c r="F2618" i="5" s="1"/>
  <c r="B2617" i="5"/>
  <c r="E2617" i="5" s="1"/>
  <c r="F2617" i="5" s="1"/>
  <c r="B2616" i="5"/>
  <c r="E2616" i="5" s="1"/>
  <c r="F2616" i="5" s="1"/>
  <c r="B2615" i="5"/>
  <c r="E2615" i="5" s="1"/>
  <c r="F2615" i="5" s="1"/>
  <c r="B2614" i="5"/>
  <c r="E2614" i="5" s="1"/>
  <c r="F2614" i="5" s="1"/>
  <c r="B2613" i="5"/>
  <c r="E2613" i="5" s="1"/>
  <c r="F2613" i="5" s="1"/>
  <c r="B2612" i="5"/>
  <c r="E2612" i="5" s="1"/>
  <c r="F2612" i="5" s="1"/>
  <c r="B2611" i="5"/>
  <c r="E2611" i="5" s="1"/>
  <c r="F2611" i="5" s="1"/>
  <c r="B2610" i="5"/>
  <c r="E2610" i="5" s="1"/>
  <c r="F2610" i="5" s="1"/>
  <c r="B2609" i="5"/>
  <c r="E2609" i="5" s="1"/>
  <c r="F2609" i="5" s="1"/>
  <c r="B2608" i="5"/>
  <c r="E2608" i="5" s="1"/>
  <c r="F2608" i="5" s="1"/>
  <c r="B2607" i="5"/>
  <c r="E2607" i="5" s="1"/>
  <c r="F2607" i="5" s="1"/>
  <c r="B2606" i="5"/>
  <c r="E2606" i="5" s="1"/>
  <c r="F2606" i="5" s="1"/>
  <c r="B2605" i="5"/>
  <c r="E2605" i="5" s="1"/>
  <c r="F2605" i="5" s="1"/>
  <c r="B2604" i="5"/>
  <c r="E2604" i="5" s="1"/>
  <c r="F2604" i="5" s="1"/>
  <c r="B2603" i="5"/>
  <c r="E2603" i="5" s="1"/>
  <c r="F2603" i="5" s="1"/>
  <c r="B2602" i="5"/>
  <c r="E2602" i="5" s="1"/>
  <c r="F2602" i="5" s="1"/>
  <c r="B2601" i="5"/>
  <c r="E2601" i="5" s="1"/>
  <c r="F2601" i="5" s="1"/>
  <c r="B2600" i="5"/>
  <c r="E2600" i="5" s="1"/>
  <c r="F2600" i="5" s="1"/>
  <c r="B2599" i="5"/>
  <c r="E2599" i="5" s="1"/>
  <c r="F2599" i="5" s="1"/>
  <c r="B2598" i="5"/>
  <c r="E2598" i="5" s="1"/>
  <c r="F2598" i="5" s="1"/>
  <c r="B2597" i="5"/>
  <c r="E2597" i="5" s="1"/>
  <c r="F2597" i="5" s="1"/>
  <c r="B2596" i="5"/>
  <c r="E2596" i="5" s="1"/>
  <c r="F2596" i="5" s="1"/>
  <c r="B2595" i="5"/>
  <c r="E2595" i="5" s="1"/>
  <c r="F2595" i="5" s="1"/>
  <c r="B2594" i="5"/>
  <c r="E2594" i="5" s="1"/>
  <c r="F2594" i="5" s="1"/>
  <c r="B2593" i="5"/>
  <c r="E2593" i="5" s="1"/>
  <c r="F2593" i="5" s="1"/>
  <c r="B2592" i="5"/>
  <c r="E2592" i="5" s="1"/>
  <c r="F2592" i="5" s="1"/>
  <c r="B2591" i="5"/>
  <c r="E2591" i="5" s="1"/>
  <c r="F2591" i="5" s="1"/>
  <c r="B2590" i="5"/>
  <c r="E2590" i="5" s="1"/>
  <c r="F2590" i="5" s="1"/>
  <c r="B2589" i="5"/>
  <c r="E2589" i="5" s="1"/>
  <c r="F2589" i="5" s="1"/>
  <c r="B2588" i="5"/>
  <c r="E2588" i="5" s="1"/>
  <c r="F2588" i="5" s="1"/>
  <c r="B2587" i="5"/>
  <c r="E2587" i="5" s="1"/>
  <c r="F2587" i="5" s="1"/>
  <c r="B2586" i="5"/>
  <c r="E2586" i="5" s="1"/>
  <c r="F2586" i="5" s="1"/>
  <c r="B2585" i="5"/>
  <c r="E2585" i="5" s="1"/>
  <c r="F2585" i="5" s="1"/>
  <c r="B2584" i="5"/>
  <c r="E2584" i="5" s="1"/>
  <c r="F2584" i="5" s="1"/>
  <c r="B2583" i="5"/>
  <c r="E2583" i="5" s="1"/>
  <c r="F2583" i="5" s="1"/>
  <c r="F2582" i="5"/>
  <c r="B2582" i="5"/>
  <c r="E2582" i="5" s="1"/>
  <c r="B2581" i="5"/>
  <c r="E2581" i="5" s="1"/>
  <c r="F2581" i="5" s="1"/>
  <c r="B2580" i="5"/>
  <c r="E2580" i="5" s="1"/>
  <c r="F2580" i="5" s="1"/>
  <c r="E2579" i="5"/>
  <c r="F2579" i="5" s="1"/>
  <c r="B2579" i="5"/>
  <c r="B2578" i="5"/>
  <c r="E2578" i="5" s="1"/>
  <c r="F2578" i="5" s="1"/>
  <c r="B2577" i="5"/>
  <c r="E2577" i="5" s="1"/>
  <c r="F2577" i="5" s="1"/>
  <c r="G2576" i="5"/>
  <c r="B2576" i="5"/>
  <c r="E2576" i="5" s="1"/>
  <c r="F2576" i="5" s="1"/>
  <c r="G2575" i="5"/>
  <c r="B2575" i="5"/>
  <c r="E2575" i="5" s="1"/>
  <c r="F2575" i="5" s="1"/>
  <c r="F2574" i="5"/>
  <c r="B2574" i="5"/>
  <c r="E2574" i="5" s="1"/>
  <c r="B2573" i="5"/>
  <c r="E2573" i="5" s="1"/>
  <c r="F2573" i="5" s="1"/>
  <c r="B2572" i="5"/>
  <c r="E2572" i="5" s="1"/>
  <c r="F2572" i="5" s="1"/>
  <c r="B2571" i="5"/>
  <c r="E2571" i="5" s="1"/>
  <c r="F2571" i="5" s="1"/>
  <c r="G2570" i="5"/>
  <c r="B2570" i="5"/>
  <c r="E2570" i="5" s="1"/>
  <c r="F2570" i="5" s="1"/>
  <c r="G2569" i="5"/>
  <c r="M2569" i="5" s="1"/>
  <c r="O2569" i="5" s="1"/>
  <c r="P2569" i="5" s="1"/>
  <c r="B2569" i="5"/>
  <c r="E2569" i="5" s="1"/>
  <c r="F2569" i="5" s="1"/>
  <c r="B2568" i="5"/>
  <c r="E2568" i="5" s="1"/>
  <c r="F2568" i="5" s="1"/>
  <c r="B2567" i="5"/>
  <c r="E2567" i="5" s="1"/>
  <c r="F2567" i="5" s="1"/>
  <c r="B2566" i="5"/>
  <c r="E2566" i="5" s="1"/>
  <c r="F2566" i="5" s="1"/>
  <c r="B2565" i="5"/>
  <c r="E2565" i="5" s="1"/>
  <c r="F2565" i="5" s="1"/>
  <c r="K2564" i="5"/>
  <c r="L2564" i="5" s="1"/>
  <c r="G2564" i="5"/>
  <c r="M2564" i="5" s="1"/>
  <c r="O2564" i="5" s="1"/>
  <c r="P2564" i="5" s="1"/>
  <c r="B2564" i="5"/>
  <c r="E2564" i="5" s="1"/>
  <c r="F2564" i="5" s="1"/>
  <c r="G2563" i="5"/>
  <c r="K2563" i="5" s="1"/>
  <c r="L2563" i="5" s="1"/>
  <c r="E2563" i="5"/>
  <c r="F2563" i="5" s="1"/>
  <c r="B2563" i="5"/>
  <c r="B2562" i="5"/>
  <c r="E2562" i="5" s="1"/>
  <c r="F2562" i="5" s="1"/>
  <c r="E2561" i="5"/>
  <c r="F2561" i="5" s="1"/>
  <c r="B2561" i="5"/>
  <c r="B2560" i="5"/>
  <c r="E2560" i="5" s="1"/>
  <c r="F2560" i="5" s="1"/>
  <c r="B2559" i="5"/>
  <c r="E2559" i="5" s="1"/>
  <c r="F2559" i="5" s="1"/>
  <c r="P2558" i="5"/>
  <c r="G2558" i="5"/>
  <c r="M2558" i="5" s="1"/>
  <c r="O2558" i="5" s="1"/>
  <c r="B2558" i="5"/>
  <c r="E2558" i="5" s="1"/>
  <c r="F2558" i="5" s="1"/>
  <c r="M2557" i="5"/>
  <c r="O2557" i="5" s="1"/>
  <c r="P2557" i="5" s="1"/>
  <c r="G2557" i="5"/>
  <c r="K2557" i="5" s="1"/>
  <c r="L2557" i="5" s="1"/>
  <c r="B2557" i="5"/>
  <c r="E2557" i="5" s="1"/>
  <c r="F2557" i="5" s="1"/>
  <c r="B2556" i="5"/>
  <c r="E2556" i="5" s="1"/>
  <c r="F2556" i="5" s="1"/>
  <c r="B2555" i="5"/>
  <c r="E2555" i="5" s="1"/>
  <c r="F2555" i="5" s="1"/>
  <c r="F2554" i="5"/>
  <c r="B2554" i="5"/>
  <c r="E2554" i="5" s="1"/>
  <c r="E2553" i="5"/>
  <c r="F2553" i="5" s="1"/>
  <c r="B2553" i="5"/>
  <c r="M2552" i="5"/>
  <c r="O2552" i="5" s="1"/>
  <c r="P2552" i="5" s="1"/>
  <c r="L2552" i="5"/>
  <c r="G2552" i="5"/>
  <c r="K2552" i="5" s="1"/>
  <c r="B2552" i="5"/>
  <c r="E2552" i="5" s="1"/>
  <c r="F2552" i="5" s="1"/>
  <c r="G2551" i="5"/>
  <c r="B2551" i="5"/>
  <c r="E2551" i="5" s="1"/>
  <c r="F2551" i="5" s="1"/>
  <c r="B2550" i="5"/>
  <c r="E2550" i="5" s="1"/>
  <c r="F2550" i="5" s="1"/>
  <c r="B2549" i="5"/>
  <c r="E2549" i="5" s="1"/>
  <c r="F2549" i="5" s="1"/>
  <c r="B2548" i="5"/>
  <c r="E2548" i="5" s="1"/>
  <c r="F2548" i="5" s="1"/>
  <c r="B2547" i="5"/>
  <c r="E2547" i="5" s="1"/>
  <c r="F2547" i="5" s="1"/>
  <c r="G2546" i="5"/>
  <c r="F2546" i="5"/>
  <c r="B2546" i="5"/>
  <c r="E2546" i="5" s="1"/>
  <c r="G2545" i="5"/>
  <c r="B2545" i="5"/>
  <c r="E2545" i="5" s="1"/>
  <c r="F2545" i="5" s="1"/>
  <c r="B2544" i="5"/>
  <c r="E2544" i="5" s="1"/>
  <c r="F2544" i="5" s="1"/>
  <c r="B2543" i="5"/>
  <c r="E2543" i="5" s="1"/>
  <c r="F2543" i="5" s="1"/>
  <c r="B2542" i="5"/>
  <c r="E2542" i="5" s="1"/>
  <c r="F2542" i="5" s="1"/>
  <c r="B2541" i="5"/>
  <c r="E2541" i="5" s="1"/>
  <c r="F2541" i="5" s="1"/>
  <c r="G2540" i="5"/>
  <c r="B2540" i="5"/>
  <c r="E2540" i="5" s="1"/>
  <c r="F2540" i="5" s="1"/>
  <c r="G2539" i="5"/>
  <c r="K2539" i="5" s="1"/>
  <c r="L2539" i="5" s="1"/>
  <c r="B2539" i="5"/>
  <c r="E2539" i="5" s="1"/>
  <c r="F2539" i="5" s="1"/>
  <c r="B2538" i="5"/>
  <c r="E2538" i="5" s="1"/>
  <c r="F2538" i="5" s="1"/>
  <c r="B2537" i="5"/>
  <c r="E2537" i="5" s="1"/>
  <c r="F2537" i="5" s="1"/>
  <c r="B2536" i="5"/>
  <c r="E2536" i="5" s="1"/>
  <c r="F2536" i="5" s="1"/>
  <c r="B2535" i="5"/>
  <c r="E2535" i="5" s="1"/>
  <c r="F2535" i="5" s="1"/>
  <c r="G2534" i="5"/>
  <c r="M2534" i="5" s="1"/>
  <c r="O2534" i="5" s="1"/>
  <c r="P2534" i="5" s="1"/>
  <c r="B2534" i="5"/>
  <c r="E2534" i="5" s="1"/>
  <c r="F2534" i="5" s="1"/>
  <c r="K2533" i="5"/>
  <c r="L2533" i="5" s="1"/>
  <c r="G2533" i="5"/>
  <c r="M2533" i="5" s="1"/>
  <c r="O2533" i="5" s="1"/>
  <c r="P2533" i="5" s="1"/>
  <c r="B2533" i="5"/>
  <c r="E2533" i="5" s="1"/>
  <c r="F2533" i="5" s="1"/>
  <c r="B2532" i="5"/>
  <c r="E2532" i="5" s="1"/>
  <c r="F2532" i="5" s="1"/>
  <c r="E2531" i="5"/>
  <c r="F2531" i="5" s="1"/>
  <c r="B2531" i="5"/>
  <c r="B2530" i="5"/>
  <c r="E2530" i="5" s="1"/>
  <c r="F2530" i="5" s="1"/>
  <c r="E2529" i="5"/>
  <c r="F2529" i="5" s="1"/>
  <c r="B2529" i="5"/>
  <c r="G2528" i="5"/>
  <c r="B2528" i="5"/>
  <c r="E2528" i="5" s="1"/>
  <c r="F2528" i="5" s="1"/>
  <c r="M2527" i="5"/>
  <c r="O2527" i="5" s="1"/>
  <c r="P2527" i="5" s="1"/>
  <c r="K2527" i="5"/>
  <c r="L2527" i="5" s="1"/>
  <c r="G2527" i="5"/>
  <c r="B2527" i="5"/>
  <c r="E2527" i="5" s="1"/>
  <c r="F2527" i="5" s="1"/>
  <c r="B2526" i="5"/>
  <c r="E2526" i="5" s="1"/>
  <c r="F2526" i="5" s="1"/>
  <c r="B2525" i="5"/>
  <c r="E2525" i="5" s="1"/>
  <c r="F2525" i="5" s="1"/>
  <c r="B2524" i="5"/>
  <c r="E2524" i="5" s="1"/>
  <c r="F2524" i="5" s="1"/>
  <c r="E2523" i="5"/>
  <c r="F2523" i="5" s="1"/>
  <c r="B2523" i="5"/>
  <c r="G2522" i="5"/>
  <c r="M2522" i="5" s="1"/>
  <c r="O2522" i="5" s="1"/>
  <c r="P2522" i="5" s="1"/>
  <c r="B2522" i="5"/>
  <c r="E2522" i="5" s="1"/>
  <c r="F2522" i="5" s="1"/>
  <c r="G2521" i="5"/>
  <c r="M2521" i="5" s="1"/>
  <c r="O2521" i="5" s="1"/>
  <c r="P2521" i="5" s="1"/>
  <c r="B2521" i="5"/>
  <c r="E2521" i="5" s="1"/>
  <c r="F2521" i="5" s="1"/>
  <c r="B2520" i="5"/>
  <c r="E2520" i="5" s="1"/>
  <c r="F2520" i="5" s="1"/>
  <c r="B2519" i="5"/>
  <c r="E2519" i="5" s="1"/>
  <c r="F2519" i="5" s="1"/>
  <c r="B2518" i="5"/>
  <c r="E2518" i="5" s="1"/>
  <c r="F2518" i="5" s="1"/>
  <c r="B2517" i="5"/>
  <c r="E2517" i="5" s="1"/>
  <c r="F2517" i="5" s="1"/>
  <c r="G2516" i="5"/>
  <c r="B2516" i="5"/>
  <c r="E2516" i="5" s="1"/>
  <c r="F2516" i="5" s="1"/>
  <c r="G2515" i="5"/>
  <c r="B2515" i="5"/>
  <c r="E2515" i="5" s="1"/>
  <c r="F2515" i="5" s="1"/>
  <c r="F2514" i="5"/>
  <c r="B2514" i="5"/>
  <c r="E2514" i="5" s="1"/>
  <c r="F2513" i="5"/>
  <c r="B2513" i="5"/>
  <c r="E2513" i="5" s="1"/>
  <c r="B2512" i="5"/>
  <c r="E2512" i="5" s="1"/>
  <c r="F2512" i="5" s="1"/>
  <c r="E2511" i="5"/>
  <c r="F2511" i="5" s="1"/>
  <c r="B2511" i="5"/>
  <c r="G2510" i="5"/>
  <c r="B2510" i="5"/>
  <c r="E2510" i="5" s="1"/>
  <c r="F2510" i="5" s="1"/>
  <c r="O2509" i="5"/>
  <c r="P2509" i="5" s="1"/>
  <c r="K2509" i="5"/>
  <c r="L2509" i="5" s="1"/>
  <c r="G2509" i="5"/>
  <c r="M2509" i="5" s="1"/>
  <c r="B2509" i="5"/>
  <c r="E2509" i="5" s="1"/>
  <c r="F2509" i="5" s="1"/>
  <c r="B2508" i="5"/>
  <c r="E2508" i="5" s="1"/>
  <c r="F2508" i="5" s="1"/>
  <c r="B2507" i="5"/>
  <c r="E2507" i="5" s="1"/>
  <c r="F2507" i="5" s="1"/>
  <c r="B2506" i="5"/>
  <c r="E2506" i="5" s="1"/>
  <c r="F2506" i="5" s="1"/>
  <c r="B2505" i="5"/>
  <c r="E2505" i="5" s="1"/>
  <c r="F2505" i="5" s="1"/>
  <c r="M2504" i="5"/>
  <c r="O2504" i="5" s="1"/>
  <c r="P2504" i="5" s="1"/>
  <c r="L2504" i="5"/>
  <c r="G2504" i="5"/>
  <c r="K2504" i="5" s="1"/>
  <c r="B2504" i="5"/>
  <c r="E2504" i="5" s="1"/>
  <c r="F2504" i="5" s="1"/>
  <c r="G2503" i="5"/>
  <c r="K2503" i="5" s="1"/>
  <c r="L2503" i="5" s="1"/>
  <c r="B2503" i="5"/>
  <c r="E2503" i="5" s="1"/>
  <c r="F2503" i="5" s="1"/>
  <c r="B2502" i="5"/>
  <c r="E2502" i="5" s="1"/>
  <c r="F2502" i="5" s="1"/>
  <c r="B2501" i="5"/>
  <c r="E2501" i="5" s="1"/>
  <c r="F2501" i="5" s="1"/>
  <c r="B2500" i="5"/>
  <c r="E2500" i="5" s="1"/>
  <c r="F2500" i="5" s="1"/>
  <c r="B2499" i="5"/>
  <c r="E2499" i="5" s="1"/>
  <c r="F2499" i="5" s="1"/>
  <c r="G2498" i="5"/>
  <c r="K2498" i="5" s="1"/>
  <c r="L2498" i="5" s="1"/>
  <c r="B2498" i="5"/>
  <c r="E2498" i="5" s="1"/>
  <c r="F2498" i="5" s="1"/>
  <c r="G2497" i="5"/>
  <c r="M2497" i="5" s="1"/>
  <c r="O2497" i="5" s="1"/>
  <c r="P2497" i="5" s="1"/>
  <c r="B2497" i="5"/>
  <c r="E2497" i="5" s="1"/>
  <c r="F2497" i="5" s="1"/>
  <c r="B2496" i="5"/>
  <c r="E2496" i="5" s="1"/>
  <c r="F2496" i="5" s="1"/>
  <c r="B2495" i="5"/>
  <c r="E2495" i="5" s="1"/>
  <c r="F2495" i="5" s="1"/>
  <c r="B2494" i="5"/>
  <c r="E2494" i="5" s="1"/>
  <c r="F2494" i="5" s="1"/>
  <c r="E2493" i="5"/>
  <c r="F2493" i="5" s="1"/>
  <c r="B2493" i="5"/>
  <c r="G2492" i="5"/>
  <c r="B2492" i="5"/>
  <c r="E2492" i="5" s="1"/>
  <c r="F2492" i="5" s="1"/>
  <c r="G2491" i="5"/>
  <c r="K2491" i="5" s="1"/>
  <c r="L2491" i="5" s="1"/>
  <c r="B2491" i="5"/>
  <c r="E2491" i="5" s="1"/>
  <c r="F2491" i="5" s="1"/>
  <c r="F2490" i="5"/>
  <c r="B2490" i="5"/>
  <c r="E2490" i="5" s="1"/>
  <c r="B2489" i="5"/>
  <c r="E2489" i="5" s="1"/>
  <c r="F2489" i="5" s="1"/>
  <c r="B2488" i="5"/>
  <c r="E2488" i="5" s="1"/>
  <c r="F2488" i="5" s="1"/>
  <c r="B2487" i="5"/>
  <c r="E2487" i="5" s="1"/>
  <c r="F2487" i="5" s="1"/>
  <c r="G2486" i="5"/>
  <c r="B2486" i="5"/>
  <c r="E2486" i="5" s="1"/>
  <c r="F2486" i="5" s="1"/>
  <c r="G2485" i="5"/>
  <c r="B2485" i="5"/>
  <c r="E2485" i="5" s="1"/>
  <c r="F2485" i="5" s="1"/>
  <c r="B2484" i="5"/>
  <c r="E2484" i="5" s="1"/>
  <c r="F2484" i="5" s="1"/>
  <c r="B2483" i="5"/>
  <c r="E2483" i="5" s="1"/>
  <c r="F2483" i="5" s="1"/>
  <c r="B2482" i="5"/>
  <c r="E2482" i="5" s="1"/>
  <c r="F2482" i="5" s="1"/>
  <c r="B2481" i="5"/>
  <c r="E2481" i="5" s="1"/>
  <c r="F2481" i="5" s="1"/>
  <c r="G2480" i="5"/>
  <c r="B2480" i="5"/>
  <c r="E2480" i="5" s="1"/>
  <c r="F2480" i="5" s="1"/>
  <c r="M2479" i="5"/>
  <c r="O2479" i="5" s="1"/>
  <c r="P2479" i="5" s="1"/>
  <c r="G2479" i="5"/>
  <c r="K2479" i="5" s="1"/>
  <c r="L2479" i="5" s="1"/>
  <c r="E2479" i="5"/>
  <c r="F2479" i="5" s="1"/>
  <c r="B2479" i="5"/>
  <c r="B2478" i="5"/>
  <c r="E2478" i="5" s="1"/>
  <c r="F2478" i="5" s="1"/>
  <c r="E2477" i="5"/>
  <c r="F2477" i="5" s="1"/>
  <c r="B2477" i="5"/>
  <c r="B2476" i="5"/>
  <c r="E2476" i="5" s="1"/>
  <c r="F2476" i="5" s="1"/>
  <c r="F2475" i="5"/>
  <c r="E2475" i="5"/>
  <c r="B2475" i="5"/>
  <c r="K2474" i="5"/>
  <c r="L2474" i="5" s="1"/>
  <c r="G2474" i="5"/>
  <c r="M2474" i="5" s="1"/>
  <c r="O2474" i="5" s="1"/>
  <c r="P2474" i="5" s="1"/>
  <c r="B2474" i="5"/>
  <c r="E2474" i="5" s="1"/>
  <c r="F2474" i="5" s="1"/>
  <c r="K2473" i="5"/>
  <c r="L2473" i="5" s="1"/>
  <c r="G2473" i="5"/>
  <c r="M2473" i="5" s="1"/>
  <c r="O2473" i="5" s="1"/>
  <c r="P2473" i="5" s="1"/>
  <c r="E2473" i="5"/>
  <c r="F2473" i="5" s="1"/>
  <c r="B2473" i="5"/>
  <c r="E2472" i="5"/>
  <c r="F2472" i="5" s="1"/>
  <c r="B2472" i="5"/>
  <c r="B2471" i="5"/>
  <c r="E2471" i="5" s="1"/>
  <c r="F2471" i="5" s="1"/>
  <c r="B2470" i="5"/>
  <c r="E2470" i="5" s="1"/>
  <c r="F2470" i="5" s="1"/>
  <c r="B2469" i="5"/>
  <c r="E2469" i="5" s="1"/>
  <c r="F2469" i="5" s="1"/>
  <c r="G2468" i="5"/>
  <c r="B2468" i="5"/>
  <c r="E2468" i="5" s="1"/>
  <c r="F2468" i="5" s="1"/>
  <c r="G2467" i="5"/>
  <c r="K2467" i="5" s="1"/>
  <c r="L2467" i="5" s="1"/>
  <c r="B2467" i="5"/>
  <c r="E2467" i="5" s="1"/>
  <c r="F2467" i="5" s="1"/>
  <c r="F2466" i="5"/>
  <c r="B2466" i="5"/>
  <c r="E2466" i="5" s="1"/>
  <c r="E2465" i="5"/>
  <c r="F2465" i="5" s="1"/>
  <c r="B2465" i="5"/>
  <c r="B2464" i="5"/>
  <c r="E2464" i="5" s="1"/>
  <c r="F2464" i="5" s="1"/>
  <c r="B2463" i="5"/>
  <c r="E2463" i="5" s="1"/>
  <c r="F2463" i="5" s="1"/>
  <c r="G2462" i="5"/>
  <c r="F2462" i="5"/>
  <c r="B2462" i="5"/>
  <c r="E2462" i="5" s="1"/>
  <c r="L2461" i="5"/>
  <c r="G2461" i="5"/>
  <c r="K2461" i="5" s="1"/>
  <c r="B2461" i="5"/>
  <c r="E2461" i="5" s="1"/>
  <c r="F2461" i="5" s="1"/>
  <c r="B2460" i="5"/>
  <c r="E2460" i="5" s="1"/>
  <c r="F2460" i="5" s="1"/>
  <c r="B2459" i="5"/>
  <c r="E2459" i="5" s="1"/>
  <c r="F2459" i="5" s="1"/>
  <c r="B2458" i="5"/>
  <c r="E2458" i="5" s="1"/>
  <c r="F2458" i="5" s="1"/>
  <c r="E2457" i="5"/>
  <c r="F2457" i="5" s="1"/>
  <c r="B2457" i="5"/>
  <c r="G2456" i="5"/>
  <c r="B2456" i="5"/>
  <c r="E2456" i="5" s="1"/>
  <c r="F2456" i="5" s="1"/>
  <c r="K2455" i="5"/>
  <c r="L2455" i="5" s="1"/>
  <c r="G2455" i="5"/>
  <c r="M2455" i="5" s="1"/>
  <c r="O2455" i="5" s="1"/>
  <c r="P2455" i="5" s="1"/>
  <c r="B2455" i="5"/>
  <c r="E2455" i="5" s="1"/>
  <c r="F2455" i="5" s="1"/>
  <c r="F2454" i="5"/>
  <c r="B2454" i="5"/>
  <c r="E2454" i="5" s="1"/>
  <c r="E2453" i="5"/>
  <c r="F2453" i="5" s="1"/>
  <c r="B2453" i="5"/>
  <c r="B2452" i="5"/>
  <c r="E2452" i="5" s="1"/>
  <c r="F2452" i="5" s="1"/>
  <c r="B2451" i="5"/>
  <c r="E2451" i="5" s="1"/>
  <c r="F2451" i="5" s="1"/>
  <c r="M2450" i="5"/>
  <c r="O2450" i="5" s="1"/>
  <c r="P2450" i="5" s="1"/>
  <c r="G2450" i="5"/>
  <c r="K2450" i="5" s="1"/>
  <c r="L2450" i="5" s="1"/>
  <c r="F2450" i="5"/>
  <c r="B2450" i="5"/>
  <c r="E2450" i="5" s="1"/>
  <c r="G2449" i="5"/>
  <c r="B2449" i="5"/>
  <c r="E2449" i="5" s="1"/>
  <c r="F2449" i="5" s="1"/>
  <c r="B2448" i="5"/>
  <c r="E2448" i="5" s="1"/>
  <c r="F2448" i="5" s="1"/>
  <c r="B2447" i="5"/>
  <c r="E2447" i="5" s="1"/>
  <c r="F2447" i="5" s="1"/>
  <c r="B2446" i="5"/>
  <c r="E2446" i="5" s="1"/>
  <c r="F2446" i="5" s="1"/>
  <c r="B2445" i="5"/>
  <c r="E2445" i="5" s="1"/>
  <c r="F2445" i="5" s="1"/>
  <c r="G2444" i="5"/>
  <c r="B2444" i="5"/>
  <c r="E2444" i="5" s="1"/>
  <c r="F2444" i="5" s="1"/>
  <c r="M2443" i="5"/>
  <c r="O2443" i="5" s="1"/>
  <c r="P2443" i="5" s="1"/>
  <c r="G2443" i="5"/>
  <c r="K2443" i="5" s="1"/>
  <c r="L2443" i="5" s="1"/>
  <c r="B2443" i="5"/>
  <c r="E2443" i="5" s="1"/>
  <c r="F2443" i="5" s="1"/>
  <c r="B2442" i="5"/>
  <c r="E2442" i="5" s="1"/>
  <c r="F2442" i="5" s="1"/>
  <c r="B2441" i="5"/>
  <c r="E2441" i="5" s="1"/>
  <c r="F2441" i="5" s="1"/>
  <c r="B2440" i="5"/>
  <c r="E2440" i="5" s="1"/>
  <c r="F2440" i="5" s="1"/>
  <c r="E2439" i="5"/>
  <c r="F2439" i="5" s="1"/>
  <c r="B2439" i="5"/>
  <c r="G2438" i="5"/>
  <c r="B2438" i="5"/>
  <c r="E2438" i="5" s="1"/>
  <c r="F2438" i="5" s="1"/>
  <c r="G2437" i="5"/>
  <c r="M2437" i="5" s="1"/>
  <c r="O2437" i="5" s="1"/>
  <c r="P2437" i="5" s="1"/>
  <c r="E2437" i="5"/>
  <c r="F2437" i="5" s="1"/>
  <c r="B2437" i="5"/>
  <c r="B2436" i="5"/>
  <c r="E2436" i="5" s="1"/>
  <c r="F2436" i="5" s="1"/>
  <c r="E2435" i="5"/>
  <c r="F2435" i="5" s="1"/>
  <c r="B2435" i="5"/>
  <c r="B2434" i="5"/>
  <c r="E2434" i="5" s="1"/>
  <c r="F2434" i="5" s="1"/>
  <c r="B2433" i="5"/>
  <c r="E2433" i="5" s="1"/>
  <c r="F2433" i="5" s="1"/>
  <c r="G2432" i="5"/>
  <c r="B2432" i="5"/>
  <c r="E2432" i="5" s="1"/>
  <c r="F2432" i="5" s="1"/>
  <c r="G2431" i="5"/>
  <c r="M2431" i="5" s="1"/>
  <c r="O2431" i="5" s="1"/>
  <c r="P2431" i="5" s="1"/>
  <c r="B2431" i="5"/>
  <c r="E2431" i="5" s="1"/>
  <c r="F2431" i="5" s="1"/>
  <c r="B2430" i="5"/>
  <c r="E2430" i="5" s="1"/>
  <c r="F2430" i="5" s="1"/>
  <c r="B2429" i="5"/>
  <c r="E2429" i="5" s="1"/>
  <c r="F2429" i="5" s="1"/>
  <c r="B2428" i="5"/>
  <c r="E2428" i="5" s="1"/>
  <c r="F2428" i="5" s="1"/>
  <c r="B2427" i="5"/>
  <c r="E2427" i="5" s="1"/>
  <c r="F2427" i="5" s="1"/>
  <c r="G2426" i="5"/>
  <c r="K2426" i="5" s="1"/>
  <c r="L2426" i="5" s="1"/>
  <c r="B2426" i="5"/>
  <c r="E2426" i="5" s="1"/>
  <c r="F2426" i="5" s="1"/>
  <c r="G2425" i="5"/>
  <c r="M2425" i="5" s="1"/>
  <c r="O2425" i="5" s="1"/>
  <c r="P2425" i="5" s="1"/>
  <c r="B2425" i="5"/>
  <c r="E2425" i="5" s="1"/>
  <c r="F2425" i="5" s="1"/>
  <c r="B2424" i="5"/>
  <c r="E2424" i="5" s="1"/>
  <c r="F2424" i="5" s="1"/>
  <c r="B2423" i="5"/>
  <c r="E2423" i="5" s="1"/>
  <c r="F2423" i="5" s="1"/>
  <c r="B2422" i="5"/>
  <c r="E2422" i="5" s="1"/>
  <c r="F2422" i="5" s="1"/>
  <c r="B2421" i="5"/>
  <c r="E2421" i="5" s="1"/>
  <c r="F2421" i="5" s="1"/>
  <c r="O2420" i="5"/>
  <c r="P2420" i="5" s="1"/>
  <c r="G2420" i="5"/>
  <c r="M2420" i="5" s="1"/>
  <c r="B2420" i="5"/>
  <c r="E2420" i="5" s="1"/>
  <c r="F2420" i="5" s="1"/>
  <c r="G2419" i="5"/>
  <c r="K2419" i="5" s="1"/>
  <c r="L2419" i="5" s="1"/>
  <c r="B2419" i="5"/>
  <c r="E2419" i="5" s="1"/>
  <c r="F2419" i="5" s="1"/>
  <c r="B2418" i="5"/>
  <c r="E2418" i="5" s="1"/>
  <c r="F2418" i="5" s="1"/>
  <c r="E2417" i="5"/>
  <c r="F2417" i="5" s="1"/>
  <c r="B2417" i="5"/>
  <c r="B2416" i="5"/>
  <c r="E2416" i="5" s="1"/>
  <c r="F2416" i="5" s="1"/>
  <c r="B2415" i="5"/>
  <c r="E2415" i="5" s="1"/>
  <c r="F2415" i="5" s="1"/>
  <c r="G2414" i="5"/>
  <c r="K2414" i="5" s="1"/>
  <c r="L2414" i="5" s="1"/>
  <c r="B2414" i="5"/>
  <c r="E2414" i="5" s="1"/>
  <c r="F2414" i="5" s="1"/>
  <c r="G2413" i="5"/>
  <c r="B2413" i="5"/>
  <c r="E2413" i="5" s="1"/>
  <c r="F2413" i="5" s="1"/>
  <c r="B2412" i="5"/>
  <c r="E2412" i="5" s="1"/>
  <c r="F2412" i="5" s="1"/>
  <c r="B2411" i="5"/>
  <c r="E2411" i="5" s="1"/>
  <c r="F2411" i="5" s="1"/>
  <c r="E2410" i="5"/>
  <c r="F2410" i="5" s="1"/>
  <c r="B2410" i="5"/>
  <c r="B2409" i="5"/>
  <c r="E2409" i="5" s="1"/>
  <c r="F2409" i="5" s="1"/>
  <c r="G2408" i="5"/>
  <c r="K2408" i="5" s="1"/>
  <c r="L2408" i="5" s="1"/>
  <c r="B2408" i="5"/>
  <c r="E2408" i="5" s="1"/>
  <c r="F2408" i="5" s="1"/>
  <c r="G2407" i="5"/>
  <c r="M2407" i="5" s="1"/>
  <c r="O2407" i="5" s="1"/>
  <c r="P2407" i="5" s="1"/>
  <c r="B2407" i="5"/>
  <c r="E2407" i="5" s="1"/>
  <c r="F2407" i="5" s="1"/>
  <c r="B2406" i="5"/>
  <c r="E2406" i="5" s="1"/>
  <c r="F2406" i="5" s="1"/>
  <c r="B2405" i="5"/>
  <c r="E2405" i="5" s="1"/>
  <c r="F2405" i="5" s="1"/>
  <c r="F2404" i="5"/>
  <c r="B2404" i="5"/>
  <c r="E2404" i="5" s="1"/>
  <c r="B2403" i="5"/>
  <c r="E2403" i="5" s="1"/>
  <c r="F2403" i="5" s="1"/>
  <c r="G2402" i="5"/>
  <c r="E2402" i="5"/>
  <c r="F2402" i="5" s="1"/>
  <c r="B2402" i="5"/>
  <c r="G2401" i="5"/>
  <c r="K2401" i="5" s="1"/>
  <c r="L2401" i="5" s="1"/>
  <c r="B2401" i="5"/>
  <c r="E2401" i="5" s="1"/>
  <c r="F2401" i="5" s="1"/>
  <c r="E2400" i="5"/>
  <c r="F2400" i="5" s="1"/>
  <c r="B2400" i="5"/>
  <c r="B2399" i="5"/>
  <c r="E2399" i="5" s="1"/>
  <c r="F2399" i="5" s="1"/>
  <c r="B2398" i="5"/>
  <c r="E2398" i="5" s="1"/>
  <c r="F2398" i="5" s="1"/>
  <c r="B2397" i="5"/>
  <c r="E2397" i="5" s="1"/>
  <c r="F2397" i="5" s="1"/>
  <c r="O2396" i="5"/>
  <c r="P2396" i="5" s="1"/>
  <c r="G2396" i="5"/>
  <c r="M2396" i="5" s="1"/>
  <c r="B2396" i="5"/>
  <c r="E2396" i="5" s="1"/>
  <c r="F2396" i="5" s="1"/>
  <c r="G2395" i="5"/>
  <c r="B2395" i="5"/>
  <c r="E2395" i="5" s="1"/>
  <c r="F2395" i="5" s="1"/>
  <c r="B2394" i="5"/>
  <c r="E2394" i="5" s="1"/>
  <c r="F2394" i="5" s="1"/>
  <c r="B2393" i="5"/>
  <c r="E2393" i="5" s="1"/>
  <c r="F2393" i="5" s="1"/>
  <c r="B2392" i="5"/>
  <c r="E2392" i="5" s="1"/>
  <c r="F2392" i="5" s="1"/>
  <c r="B2391" i="5"/>
  <c r="E2391" i="5" s="1"/>
  <c r="F2391" i="5" s="1"/>
  <c r="G2390" i="5"/>
  <c r="B2390" i="5"/>
  <c r="E2390" i="5" s="1"/>
  <c r="F2390" i="5" s="1"/>
  <c r="G2389" i="5"/>
  <c r="M2389" i="5" s="1"/>
  <c r="O2389" i="5" s="1"/>
  <c r="P2389" i="5" s="1"/>
  <c r="B2389" i="5"/>
  <c r="E2389" i="5" s="1"/>
  <c r="F2389" i="5" s="1"/>
  <c r="B2388" i="5"/>
  <c r="E2388" i="5" s="1"/>
  <c r="F2388" i="5" s="1"/>
  <c r="E2387" i="5"/>
  <c r="F2387" i="5" s="1"/>
  <c r="B2387" i="5"/>
  <c r="B2386" i="5"/>
  <c r="E2386" i="5" s="1"/>
  <c r="F2386" i="5" s="1"/>
  <c r="F2385" i="5"/>
  <c r="B2385" i="5"/>
  <c r="E2385" i="5" s="1"/>
  <c r="K2384" i="5"/>
  <c r="L2384" i="5" s="1"/>
  <c r="G2384" i="5"/>
  <c r="M2384" i="5" s="1"/>
  <c r="O2384" i="5" s="1"/>
  <c r="P2384" i="5" s="1"/>
  <c r="B2384" i="5"/>
  <c r="E2384" i="5" s="1"/>
  <c r="F2384" i="5" s="1"/>
  <c r="G2383" i="5"/>
  <c r="K2383" i="5" s="1"/>
  <c r="L2383" i="5" s="1"/>
  <c r="B2383" i="5"/>
  <c r="E2383" i="5" s="1"/>
  <c r="F2383" i="5" s="1"/>
  <c r="B2382" i="5"/>
  <c r="E2382" i="5" s="1"/>
  <c r="F2382" i="5" s="1"/>
  <c r="B2381" i="5"/>
  <c r="E2381" i="5" s="1"/>
  <c r="F2381" i="5" s="1"/>
  <c r="B2380" i="5"/>
  <c r="E2380" i="5" s="1"/>
  <c r="F2380" i="5" s="1"/>
  <c r="B2379" i="5"/>
  <c r="E2379" i="5" s="1"/>
  <c r="F2379" i="5" s="1"/>
  <c r="G2378" i="5"/>
  <c r="B2378" i="5"/>
  <c r="E2378" i="5" s="1"/>
  <c r="F2378" i="5" s="1"/>
  <c r="B2377" i="5"/>
  <c r="E2377" i="5" s="1"/>
  <c r="F2377" i="5" s="1"/>
  <c r="B2376" i="5"/>
  <c r="E2376" i="5" s="1"/>
  <c r="F2376" i="5" s="1"/>
  <c r="B2375" i="5"/>
  <c r="E2375" i="5" s="1"/>
  <c r="F2375" i="5" s="1"/>
  <c r="B2374" i="5"/>
  <c r="E2374" i="5" s="1"/>
  <c r="F2374" i="5" s="1"/>
  <c r="B2373" i="5"/>
  <c r="E2373" i="5" s="1"/>
  <c r="F2373" i="5" s="1"/>
  <c r="G2372" i="5"/>
  <c r="B2372" i="5"/>
  <c r="E2372" i="5" s="1"/>
  <c r="F2372" i="5" s="1"/>
  <c r="E2371" i="5"/>
  <c r="F2371" i="5" s="1"/>
  <c r="B2371" i="5"/>
  <c r="B2370" i="5"/>
  <c r="E2370" i="5" s="1"/>
  <c r="F2370" i="5" s="1"/>
  <c r="B2369" i="5"/>
  <c r="E2369" i="5" s="1"/>
  <c r="F2369" i="5" s="1"/>
  <c r="B2368" i="5"/>
  <c r="E2368" i="5" s="1"/>
  <c r="F2368" i="5" s="1"/>
  <c r="B2367" i="5"/>
  <c r="E2367" i="5" s="1"/>
  <c r="F2367" i="5" s="1"/>
  <c r="G2366" i="5"/>
  <c r="K2366" i="5" s="1"/>
  <c r="L2366" i="5" s="1"/>
  <c r="B2366" i="5"/>
  <c r="E2366" i="5" s="1"/>
  <c r="F2366" i="5" s="1"/>
  <c r="B2365" i="5"/>
  <c r="E2365" i="5" s="1"/>
  <c r="F2365" i="5" s="1"/>
  <c r="B2364" i="5"/>
  <c r="E2364" i="5" s="1"/>
  <c r="F2364" i="5" s="1"/>
  <c r="B2363" i="5"/>
  <c r="E2363" i="5" s="1"/>
  <c r="F2363" i="5" s="1"/>
  <c r="E2362" i="5"/>
  <c r="F2362" i="5" s="1"/>
  <c r="B2362" i="5"/>
  <c r="B2361" i="5"/>
  <c r="E2361" i="5" s="1"/>
  <c r="F2361" i="5" s="1"/>
  <c r="G2360" i="5"/>
  <c r="M2360" i="5" s="1"/>
  <c r="O2360" i="5" s="1"/>
  <c r="P2360" i="5" s="1"/>
  <c r="B2360" i="5"/>
  <c r="E2360" i="5" s="1"/>
  <c r="F2360" i="5" s="1"/>
  <c r="B2359" i="5"/>
  <c r="E2359" i="5" s="1"/>
  <c r="F2359" i="5" s="1"/>
  <c r="B2358" i="5"/>
  <c r="E2358" i="5" s="1"/>
  <c r="F2358" i="5" s="1"/>
  <c r="B2357" i="5"/>
  <c r="E2357" i="5" s="1"/>
  <c r="F2357" i="5" s="1"/>
  <c r="B2356" i="5"/>
  <c r="E2356" i="5" s="1"/>
  <c r="F2356" i="5" s="1"/>
  <c r="B2355" i="5"/>
  <c r="E2355" i="5" s="1"/>
  <c r="F2355" i="5" s="1"/>
  <c r="G2354" i="5"/>
  <c r="B2354" i="5"/>
  <c r="E2354" i="5" s="1"/>
  <c r="F2354" i="5" s="1"/>
  <c r="B2353" i="5"/>
  <c r="E2353" i="5" s="1"/>
  <c r="F2353" i="5" s="1"/>
  <c r="B2352" i="5"/>
  <c r="E2352" i="5" s="1"/>
  <c r="F2352" i="5" s="1"/>
  <c r="B2351" i="5"/>
  <c r="E2351" i="5" s="1"/>
  <c r="F2351" i="5" s="1"/>
  <c r="B2350" i="5"/>
  <c r="E2350" i="5" s="1"/>
  <c r="F2350" i="5" s="1"/>
  <c r="B2349" i="5"/>
  <c r="E2349" i="5" s="1"/>
  <c r="F2349" i="5" s="1"/>
  <c r="K2348" i="5"/>
  <c r="L2348" i="5" s="1"/>
  <c r="G2348" i="5"/>
  <c r="M2348" i="5" s="1"/>
  <c r="O2348" i="5" s="1"/>
  <c r="P2348" i="5" s="1"/>
  <c r="B2348" i="5"/>
  <c r="E2348" i="5" s="1"/>
  <c r="F2348" i="5" s="1"/>
  <c r="B2347" i="5"/>
  <c r="E2347" i="5" s="1"/>
  <c r="F2347" i="5" s="1"/>
  <c r="B2346" i="5"/>
  <c r="E2346" i="5" s="1"/>
  <c r="F2346" i="5" s="1"/>
  <c r="E2345" i="5"/>
  <c r="F2345" i="5" s="1"/>
  <c r="B2345" i="5"/>
  <c r="E2344" i="5"/>
  <c r="F2344" i="5" s="1"/>
  <c r="B2344" i="5"/>
  <c r="B2343" i="5"/>
  <c r="E2343" i="5" s="1"/>
  <c r="F2343" i="5" s="1"/>
  <c r="G2342" i="5"/>
  <c r="K2342" i="5" s="1"/>
  <c r="L2342" i="5" s="1"/>
  <c r="B2342" i="5"/>
  <c r="E2342" i="5" s="1"/>
  <c r="F2342" i="5" s="1"/>
  <c r="B2341" i="5"/>
  <c r="E2341" i="5" s="1"/>
  <c r="F2341" i="5" s="1"/>
  <c r="B2340" i="5"/>
  <c r="E2340" i="5" s="1"/>
  <c r="F2340" i="5" s="1"/>
  <c r="B2339" i="5"/>
  <c r="E2339" i="5" s="1"/>
  <c r="F2339" i="5" s="1"/>
  <c r="E2338" i="5"/>
  <c r="F2338" i="5" s="1"/>
  <c r="B2338" i="5"/>
  <c r="B2337" i="5"/>
  <c r="E2337" i="5" s="1"/>
  <c r="F2337" i="5" s="1"/>
  <c r="G2336" i="5"/>
  <c r="B2336" i="5"/>
  <c r="E2336" i="5" s="1"/>
  <c r="F2336" i="5" s="1"/>
  <c r="B2335" i="5"/>
  <c r="E2335" i="5" s="1"/>
  <c r="F2335" i="5" s="1"/>
  <c r="B2334" i="5"/>
  <c r="E2334" i="5" s="1"/>
  <c r="F2334" i="5" s="1"/>
  <c r="B2333" i="5"/>
  <c r="E2333" i="5" s="1"/>
  <c r="F2333" i="5" s="1"/>
  <c r="B2332" i="5"/>
  <c r="E2332" i="5" s="1"/>
  <c r="F2332" i="5" s="1"/>
  <c r="B2331" i="5"/>
  <c r="E2331" i="5" s="1"/>
  <c r="F2331" i="5" s="1"/>
  <c r="M2330" i="5"/>
  <c r="O2330" i="5" s="1"/>
  <c r="P2330" i="5" s="1"/>
  <c r="G2330" i="5"/>
  <c r="K2330" i="5" s="1"/>
  <c r="L2330" i="5" s="1"/>
  <c r="B2330" i="5"/>
  <c r="E2330" i="5" s="1"/>
  <c r="F2330" i="5" s="1"/>
  <c r="B2329" i="5"/>
  <c r="E2329" i="5" s="1"/>
  <c r="F2329" i="5" s="1"/>
  <c r="B2328" i="5"/>
  <c r="E2328" i="5" s="1"/>
  <c r="F2328" i="5" s="1"/>
  <c r="B2327" i="5"/>
  <c r="E2327" i="5" s="1"/>
  <c r="F2327" i="5" s="1"/>
  <c r="B2326" i="5"/>
  <c r="E2326" i="5" s="1"/>
  <c r="F2326" i="5" s="1"/>
  <c r="B2325" i="5"/>
  <c r="E2325" i="5" s="1"/>
  <c r="F2325" i="5" s="1"/>
  <c r="G2324" i="5"/>
  <c r="M2324" i="5" s="1"/>
  <c r="O2324" i="5" s="1"/>
  <c r="P2324" i="5" s="1"/>
  <c r="B2324" i="5"/>
  <c r="E2324" i="5" s="1"/>
  <c r="F2324" i="5" s="1"/>
  <c r="B2323" i="5"/>
  <c r="E2323" i="5" s="1"/>
  <c r="F2323" i="5" s="1"/>
  <c r="B2322" i="5"/>
  <c r="E2322" i="5" s="1"/>
  <c r="F2322" i="5" s="1"/>
  <c r="F2321" i="5"/>
  <c r="B2321" i="5"/>
  <c r="E2321" i="5" s="1"/>
  <c r="B2320" i="5"/>
  <c r="E2320" i="5" s="1"/>
  <c r="F2320" i="5" s="1"/>
  <c r="B2319" i="5"/>
  <c r="E2319" i="5" s="1"/>
  <c r="F2319" i="5" s="1"/>
  <c r="M2318" i="5"/>
  <c r="O2318" i="5" s="1"/>
  <c r="P2318" i="5" s="1"/>
  <c r="L2318" i="5"/>
  <c r="G2318" i="5"/>
  <c r="K2318" i="5" s="1"/>
  <c r="B2318" i="5"/>
  <c r="E2318" i="5" s="1"/>
  <c r="F2318" i="5" s="1"/>
  <c r="B2317" i="5"/>
  <c r="E2317" i="5" s="1"/>
  <c r="F2317" i="5" s="1"/>
  <c r="B2316" i="5"/>
  <c r="E2316" i="5" s="1"/>
  <c r="F2316" i="5" s="1"/>
  <c r="B2315" i="5"/>
  <c r="E2315" i="5" s="1"/>
  <c r="F2315" i="5" s="1"/>
  <c r="B2314" i="5"/>
  <c r="E2314" i="5" s="1"/>
  <c r="F2314" i="5" s="1"/>
  <c r="B2313" i="5"/>
  <c r="E2313" i="5" s="1"/>
  <c r="F2313" i="5" s="1"/>
  <c r="G2312" i="5"/>
  <c r="M2312" i="5" s="1"/>
  <c r="O2312" i="5" s="1"/>
  <c r="P2312" i="5" s="1"/>
  <c r="B2312" i="5"/>
  <c r="E2312" i="5" s="1"/>
  <c r="F2312" i="5" s="1"/>
  <c r="B2311" i="5"/>
  <c r="E2311" i="5" s="1"/>
  <c r="F2311" i="5" s="1"/>
  <c r="B2310" i="5"/>
  <c r="E2310" i="5" s="1"/>
  <c r="F2310" i="5" s="1"/>
  <c r="B2309" i="5"/>
  <c r="E2309" i="5" s="1"/>
  <c r="F2309" i="5" s="1"/>
  <c r="B2308" i="5"/>
  <c r="E2308" i="5" s="1"/>
  <c r="F2308" i="5" s="1"/>
  <c r="B2307" i="5"/>
  <c r="E2307" i="5" s="1"/>
  <c r="F2307" i="5" s="1"/>
  <c r="G2306" i="5"/>
  <c r="K2306" i="5" s="1"/>
  <c r="L2306" i="5" s="1"/>
  <c r="B2306" i="5"/>
  <c r="E2306" i="5" s="1"/>
  <c r="F2306" i="5" s="1"/>
  <c r="B2305" i="5"/>
  <c r="E2305" i="5" s="1"/>
  <c r="F2305" i="5" s="1"/>
  <c r="B2304" i="5"/>
  <c r="E2304" i="5" s="1"/>
  <c r="F2304" i="5" s="1"/>
  <c r="B2303" i="5"/>
  <c r="E2303" i="5" s="1"/>
  <c r="F2303" i="5" s="1"/>
  <c r="E2302" i="5"/>
  <c r="F2302" i="5" s="1"/>
  <c r="B2302" i="5"/>
  <c r="B2301" i="5"/>
  <c r="E2301" i="5" s="1"/>
  <c r="F2301" i="5" s="1"/>
  <c r="K2300" i="5"/>
  <c r="L2300" i="5" s="1"/>
  <c r="G2300" i="5"/>
  <c r="M2300" i="5" s="1"/>
  <c r="O2300" i="5" s="1"/>
  <c r="P2300" i="5" s="1"/>
  <c r="B2300" i="5"/>
  <c r="E2300" i="5" s="1"/>
  <c r="F2300" i="5" s="1"/>
  <c r="B2299" i="5"/>
  <c r="E2299" i="5" s="1"/>
  <c r="F2299" i="5" s="1"/>
  <c r="B2298" i="5"/>
  <c r="E2298" i="5" s="1"/>
  <c r="F2298" i="5" s="1"/>
  <c r="B2297" i="5"/>
  <c r="E2297" i="5" s="1"/>
  <c r="F2297" i="5" s="1"/>
  <c r="B2296" i="5"/>
  <c r="E2296" i="5" s="1"/>
  <c r="F2296" i="5" s="1"/>
  <c r="B2295" i="5"/>
  <c r="E2295" i="5" s="1"/>
  <c r="F2295" i="5" s="1"/>
  <c r="G2294" i="5"/>
  <c r="M2294" i="5" s="1"/>
  <c r="O2294" i="5" s="1"/>
  <c r="P2294" i="5" s="1"/>
  <c r="E2294" i="5"/>
  <c r="F2294" i="5" s="1"/>
  <c r="B2294" i="5"/>
  <c r="B2293" i="5"/>
  <c r="E2293" i="5" s="1"/>
  <c r="F2293" i="5" s="1"/>
  <c r="B2292" i="5"/>
  <c r="E2292" i="5" s="1"/>
  <c r="F2292" i="5" s="1"/>
  <c r="B2291" i="5"/>
  <c r="E2291" i="5" s="1"/>
  <c r="F2291" i="5" s="1"/>
  <c r="B2290" i="5"/>
  <c r="E2290" i="5" s="1"/>
  <c r="F2290" i="5" s="1"/>
  <c r="B2289" i="5"/>
  <c r="E2289" i="5" s="1"/>
  <c r="F2289" i="5" s="1"/>
  <c r="G2288" i="5"/>
  <c r="M2288" i="5" s="1"/>
  <c r="O2288" i="5" s="1"/>
  <c r="P2288" i="5" s="1"/>
  <c r="B2288" i="5"/>
  <c r="E2288" i="5" s="1"/>
  <c r="F2288" i="5" s="1"/>
  <c r="E2287" i="5"/>
  <c r="F2287" i="5" s="1"/>
  <c r="B2287" i="5"/>
  <c r="B2286" i="5"/>
  <c r="E2286" i="5" s="1"/>
  <c r="F2286" i="5" s="1"/>
  <c r="B2285" i="5"/>
  <c r="E2285" i="5" s="1"/>
  <c r="F2285" i="5" s="1"/>
  <c r="B2284" i="5"/>
  <c r="E2284" i="5" s="1"/>
  <c r="F2284" i="5" s="1"/>
  <c r="B2283" i="5"/>
  <c r="E2283" i="5" s="1"/>
  <c r="F2283" i="5" s="1"/>
  <c r="G2282" i="5"/>
  <c r="K2282" i="5" s="1"/>
  <c r="L2282" i="5" s="1"/>
  <c r="B2282" i="5"/>
  <c r="E2282" i="5" s="1"/>
  <c r="F2282" i="5" s="1"/>
  <c r="B2281" i="5"/>
  <c r="E2281" i="5" s="1"/>
  <c r="F2281" i="5" s="1"/>
  <c r="B2280" i="5"/>
  <c r="E2280" i="5" s="1"/>
  <c r="F2280" i="5" s="1"/>
  <c r="B2279" i="5"/>
  <c r="E2279" i="5" s="1"/>
  <c r="F2279" i="5" s="1"/>
  <c r="B2278" i="5"/>
  <c r="E2278" i="5" s="1"/>
  <c r="F2278" i="5" s="1"/>
  <c r="B2277" i="5"/>
  <c r="E2277" i="5" s="1"/>
  <c r="F2277" i="5" s="1"/>
  <c r="G2276" i="5"/>
  <c r="B2276" i="5"/>
  <c r="E2276" i="5" s="1"/>
  <c r="F2276" i="5" s="1"/>
  <c r="B2275" i="5"/>
  <c r="E2275" i="5" s="1"/>
  <c r="F2275" i="5" s="1"/>
  <c r="B2274" i="5"/>
  <c r="E2274" i="5" s="1"/>
  <c r="F2274" i="5" s="1"/>
  <c r="B2273" i="5"/>
  <c r="E2273" i="5" s="1"/>
  <c r="F2273" i="5" s="1"/>
  <c r="B2272" i="5"/>
  <c r="E2272" i="5" s="1"/>
  <c r="F2272" i="5" s="1"/>
  <c r="B2271" i="5"/>
  <c r="E2271" i="5" s="1"/>
  <c r="F2271" i="5" s="1"/>
  <c r="G2270" i="5"/>
  <c r="M2270" i="5" s="1"/>
  <c r="O2270" i="5" s="1"/>
  <c r="P2270" i="5" s="1"/>
  <c r="E2270" i="5"/>
  <c r="F2270" i="5" s="1"/>
  <c r="B2270" i="5"/>
  <c r="B2269" i="5"/>
  <c r="E2269" i="5" s="1"/>
  <c r="F2269" i="5" s="1"/>
  <c r="B2268" i="5"/>
  <c r="E2268" i="5" s="1"/>
  <c r="F2268" i="5" s="1"/>
  <c r="B2267" i="5"/>
  <c r="E2267" i="5" s="1"/>
  <c r="F2267" i="5" s="1"/>
  <c r="B2266" i="5"/>
  <c r="E2266" i="5" s="1"/>
  <c r="F2266" i="5" s="1"/>
  <c r="B2265" i="5"/>
  <c r="E2265" i="5" s="1"/>
  <c r="F2265" i="5" s="1"/>
  <c r="G2264" i="5"/>
  <c r="M2264" i="5" s="1"/>
  <c r="O2264" i="5" s="1"/>
  <c r="P2264" i="5" s="1"/>
  <c r="F2264" i="5"/>
  <c r="B2264" i="5"/>
  <c r="E2264" i="5" s="1"/>
  <c r="E2263" i="5"/>
  <c r="F2263" i="5" s="1"/>
  <c r="B2263" i="5"/>
  <c r="E2262" i="5"/>
  <c r="F2262" i="5" s="1"/>
  <c r="B2262" i="5"/>
  <c r="B2261" i="5"/>
  <c r="E2261" i="5" s="1"/>
  <c r="F2261" i="5" s="1"/>
  <c r="B2260" i="5"/>
  <c r="E2260" i="5" s="1"/>
  <c r="F2260" i="5" s="1"/>
  <c r="B2259" i="5"/>
  <c r="E2259" i="5" s="1"/>
  <c r="F2259" i="5" s="1"/>
  <c r="G2258" i="5"/>
  <c r="K2258" i="5" s="1"/>
  <c r="L2258" i="5" s="1"/>
  <c r="B2258" i="5"/>
  <c r="E2258" i="5" s="1"/>
  <c r="F2258" i="5" s="1"/>
  <c r="B2257" i="5"/>
  <c r="E2257" i="5" s="1"/>
  <c r="F2257" i="5" s="1"/>
  <c r="B2256" i="5"/>
  <c r="E2256" i="5" s="1"/>
  <c r="F2256" i="5" s="1"/>
  <c r="B2255" i="5"/>
  <c r="E2255" i="5" s="1"/>
  <c r="F2255" i="5" s="1"/>
  <c r="E2254" i="5"/>
  <c r="F2254" i="5" s="1"/>
  <c r="B2254" i="5"/>
  <c r="B2253" i="5"/>
  <c r="E2253" i="5" s="1"/>
  <c r="F2253" i="5" s="1"/>
  <c r="M2252" i="5"/>
  <c r="O2252" i="5" s="1"/>
  <c r="P2252" i="5" s="1"/>
  <c r="L2252" i="5"/>
  <c r="G2252" i="5"/>
  <c r="K2252" i="5" s="1"/>
  <c r="B2252" i="5"/>
  <c r="E2252" i="5" s="1"/>
  <c r="F2252" i="5" s="1"/>
  <c r="B2251" i="5"/>
  <c r="E2251" i="5" s="1"/>
  <c r="F2251" i="5" s="1"/>
  <c r="B2250" i="5"/>
  <c r="E2250" i="5" s="1"/>
  <c r="F2250" i="5" s="1"/>
  <c r="B2249" i="5"/>
  <c r="E2249" i="5" s="1"/>
  <c r="F2249" i="5" s="1"/>
  <c r="E2248" i="5"/>
  <c r="F2248" i="5" s="1"/>
  <c r="B2248" i="5"/>
  <c r="B2247" i="5"/>
  <c r="E2247" i="5" s="1"/>
  <c r="F2247" i="5" s="1"/>
  <c r="G2246" i="5"/>
  <c r="M2246" i="5" s="1"/>
  <c r="O2246" i="5" s="1"/>
  <c r="P2246" i="5" s="1"/>
  <c r="B2246" i="5"/>
  <c r="E2246" i="5" s="1"/>
  <c r="F2246" i="5" s="1"/>
  <c r="E2245" i="5"/>
  <c r="F2245" i="5" s="1"/>
  <c r="B2245" i="5"/>
  <c r="B2244" i="5"/>
  <c r="E2244" i="5" s="1"/>
  <c r="F2244" i="5" s="1"/>
  <c r="B2243" i="5"/>
  <c r="E2243" i="5" s="1"/>
  <c r="F2243" i="5" s="1"/>
  <c r="B2242" i="5"/>
  <c r="E2242" i="5" s="1"/>
  <c r="F2242" i="5" s="1"/>
  <c r="B2241" i="5"/>
  <c r="E2241" i="5" s="1"/>
  <c r="F2241" i="5" s="1"/>
  <c r="G2240" i="5"/>
  <c r="M2240" i="5" s="1"/>
  <c r="O2240" i="5" s="1"/>
  <c r="P2240" i="5" s="1"/>
  <c r="B2240" i="5"/>
  <c r="E2240" i="5" s="1"/>
  <c r="F2240" i="5" s="1"/>
  <c r="E2239" i="5"/>
  <c r="F2239" i="5" s="1"/>
  <c r="B2239" i="5"/>
  <c r="B2238" i="5"/>
  <c r="E2238" i="5" s="1"/>
  <c r="F2238" i="5" s="1"/>
  <c r="B2237" i="5"/>
  <c r="E2237" i="5" s="1"/>
  <c r="F2237" i="5" s="1"/>
  <c r="B2236" i="5"/>
  <c r="E2236" i="5" s="1"/>
  <c r="F2236" i="5" s="1"/>
  <c r="B2235" i="5"/>
  <c r="E2235" i="5" s="1"/>
  <c r="F2235" i="5" s="1"/>
  <c r="G2234" i="5"/>
  <c r="K2234" i="5" s="1"/>
  <c r="L2234" i="5" s="1"/>
  <c r="B2234" i="5"/>
  <c r="E2234" i="5" s="1"/>
  <c r="F2234" i="5" s="1"/>
  <c r="B2233" i="5"/>
  <c r="E2233" i="5" s="1"/>
  <c r="F2233" i="5" s="1"/>
  <c r="B2232" i="5"/>
  <c r="E2232" i="5" s="1"/>
  <c r="F2232" i="5" s="1"/>
  <c r="E2231" i="5"/>
  <c r="F2231" i="5" s="1"/>
  <c r="B2231" i="5"/>
  <c r="E2230" i="5"/>
  <c r="F2230" i="5" s="1"/>
  <c r="B2230" i="5"/>
  <c r="B2229" i="5"/>
  <c r="E2229" i="5" s="1"/>
  <c r="F2229" i="5" s="1"/>
  <c r="M2228" i="5"/>
  <c r="O2228" i="5" s="1"/>
  <c r="P2228" i="5" s="1"/>
  <c r="G2228" i="5"/>
  <c r="K2228" i="5" s="1"/>
  <c r="L2228" i="5" s="1"/>
  <c r="B2228" i="5"/>
  <c r="E2228" i="5" s="1"/>
  <c r="F2228" i="5" s="1"/>
  <c r="B2227" i="5"/>
  <c r="E2227" i="5" s="1"/>
  <c r="F2227" i="5" s="1"/>
  <c r="B2226" i="5"/>
  <c r="E2226" i="5" s="1"/>
  <c r="F2226" i="5" s="1"/>
  <c r="B2225" i="5"/>
  <c r="E2225" i="5" s="1"/>
  <c r="F2225" i="5" s="1"/>
  <c r="B2224" i="5"/>
  <c r="E2224" i="5" s="1"/>
  <c r="F2224" i="5" s="1"/>
  <c r="B2223" i="5"/>
  <c r="E2223" i="5" s="1"/>
  <c r="F2223" i="5" s="1"/>
  <c r="G2222" i="5"/>
  <c r="M2222" i="5" s="1"/>
  <c r="O2222" i="5" s="1"/>
  <c r="P2222" i="5" s="1"/>
  <c r="E2222" i="5"/>
  <c r="F2222" i="5" s="1"/>
  <c r="B2222" i="5"/>
  <c r="B2221" i="5"/>
  <c r="E2221" i="5" s="1"/>
  <c r="F2221" i="5" s="1"/>
  <c r="B2220" i="5"/>
  <c r="E2220" i="5" s="1"/>
  <c r="F2220" i="5" s="1"/>
  <c r="B2219" i="5"/>
  <c r="E2219" i="5" s="1"/>
  <c r="F2219" i="5" s="1"/>
  <c r="B2218" i="5"/>
  <c r="E2218" i="5" s="1"/>
  <c r="F2218" i="5" s="1"/>
  <c r="B2217" i="5"/>
  <c r="E2217" i="5" s="1"/>
  <c r="F2217" i="5" s="1"/>
  <c r="G2216" i="5"/>
  <c r="M2216" i="5" s="1"/>
  <c r="O2216" i="5" s="1"/>
  <c r="P2216" i="5" s="1"/>
  <c r="F2216" i="5"/>
  <c r="B2216" i="5"/>
  <c r="E2216" i="5" s="1"/>
  <c r="E2215" i="5"/>
  <c r="F2215" i="5" s="1"/>
  <c r="B2215" i="5"/>
  <c r="B2214" i="5"/>
  <c r="E2214" i="5" s="1"/>
  <c r="F2214" i="5" s="1"/>
  <c r="B2213" i="5"/>
  <c r="E2213" i="5" s="1"/>
  <c r="F2213" i="5" s="1"/>
  <c r="B2212" i="5"/>
  <c r="E2212" i="5" s="1"/>
  <c r="F2212" i="5" s="1"/>
  <c r="B2211" i="5"/>
  <c r="E2211" i="5" s="1"/>
  <c r="F2211" i="5" s="1"/>
  <c r="G2210" i="5"/>
  <c r="K2210" i="5" s="1"/>
  <c r="L2210" i="5" s="1"/>
  <c r="B2210" i="5"/>
  <c r="E2210" i="5" s="1"/>
  <c r="F2210" i="5" s="1"/>
  <c r="B2209" i="5"/>
  <c r="E2209" i="5" s="1"/>
  <c r="F2209" i="5" s="1"/>
  <c r="B2208" i="5"/>
  <c r="E2208" i="5" s="1"/>
  <c r="F2208" i="5" s="1"/>
  <c r="B2207" i="5"/>
  <c r="E2207" i="5" s="1"/>
  <c r="F2207" i="5" s="1"/>
  <c r="E2206" i="5"/>
  <c r="F2206" i="5" s="1"/>
  <c r="B2206" i="5"/>
  <c r="B2205" i="5"/>
  <c r="E2205" i="5" s="1"/>
  <c r="F2205" i="5" s="1"/>
  <c r="G2204" i="5"/>
  <c r="B2204" i="5"/>
  <c r="E2204" i="5" s="1"/>
  <c r="F2204" i="5" s="1"/>
  <c r="B2203" i="5"/>
  <c r="E2203" i="5" s="1"/>
  <c r="F2203" i="5" s="1"/>
  <c r="B2202" i="5"/>
  <c r="E2202" i="5" s="1"/>
  <c r="F2202" i="5" s="1"/>
  <c r="B2201" i="5"/>
  <c r="E2201" i="5" s="1"/>
  <c r="F2201" i="5" s="1"/>
  <c r="E2200" i="5"/>
  <c r="F2200" i="5" s="1"/>
  <c r="B2200" i="5"/>
  <c r="F2199" i="5"/>
  <c r="B2199" i="5"/>
  <c r="E2199" i="5" s="1"/>
  <c r="G2198" i="5"/>
  <c r="M2198" i="5" s="1"/>
  <c r="O2198" i="5" s="1"/>
  <c r="P2198" i="5" s="1"/>
  <c r="E2198" i="5"/>
  <c r="F2198" i="5" s="1"/>
  <c r="B2198" i="5"/>
  <c r="B2197" i="5"/>
  <c r="E2197" i="5" s="1"/>
  <c r="F2197" i="5" s="1"/>
  <c r="B2196" i="5"/>
  <c r="E2196" i="5" s="1"/>
  <c r="F2196" i="5" s="1"/>
  <c r="B2195" i="5"/>
  <c r="E2195" i="5" s="1"/>
  <c r="F2195" i="5" s="1"/>
  <c r="B2194" i="5"/>
  <c r="E2194" i="5" s="1"/>
  <c r="F2194" i="5" s="1"/>
  <c r="B2193" i="5"/>
  <c r="E2193" i="5" s="1"/>
  <c r="F2193" i="5" s="1"/>
  <c r="G2192" i="5"/>
  <c r="M2192" i="5" s="1"/>
  <c r="O2192" i="5" s="1"/>
  <c r="P2192" i="5" s="1"/>
  <c r="B2192" i="5"/>
  <c r="E2192" i="5" s="1"/>
  <c r="F2192" i="5" s="1"/>
  <c r="B2191" i="5"/>
  <c r="E2191" i="5" s="1"/>
  <c r="F2191" i="5" s="1"/>
  <c r="B2190" i="5"/>
  <c r="E2190" i="5" s="1"/>
  <c r="F2190" i="5" s="1"/>
  <c r="B2189" i="5"/>
  <c r="E2189" i="5" s="1"/>
  <c r="F2189" i="5" s="1"/>
  <c r="B2188" i="5"/>
  <c r="E2188" i="5" s="1"/>
  <c r="F2188" i="5" s="1"/>
  <c r="B2187" i="5"/>
  <c r="E2187" i="5" s="1"/>
  <c r="F2187" i="5" s="1"/>
  <c r="G2186" i="5"/>
  <c r="F2186" i="5"/>
  <c r="B2186" i="5"/>
  <c r="E2186" i="5" s="1"/>
  <c r="B2185" i="5"/>
  <c r="E2185" i="5" s="1"/>
  <c r="F2185" i="5" s="1"/>
  <c r="B2184" i="5"/>
  <c r="E2184" i="5" s="1"/>
  <c r="F2184" i="5" s="1"/>
  <c r="E2183" i="5"/>
  <c r="F2183" i="5" s="1"/>
  <c r="B2183" i="5"/>
  <c r="B2182" i="5"/>
  <c r="E2182" i="5" s="1"/>
  <c r="F2182" i="5" s="1"/>
  <c r="G2181" i="5"/>
  <c r="B2181" i="5"/>
  <c r="E2181" i="5" s="1"/>
  <c r="F2181" i="5" s="1"/>
  <c r="B2180" i="5"/>
  <c r="E2180" i="5" s="1"/>
  <c r="F2180" i="5" s="1"/>
  <c r="B2179" i="5"/>
  <c r="E2179" i="5" s="1"/>
  <c r="F2179" i="5" s="1"/>
  <c r="I2178" i="5"/>
  <c r="B2178" i="5"/>
  <c r="E2178" i="5" s="1"/>
  <c r="F2178" i="5" s="1"/>
  <c r="B2177" i="5"/>
  <c r="E2177" i="5" s="1"/>
  <c r="F2177" i="5" s="1"/>
  <c r="E2176" i="5"/>
  <c r="F2176" i="5" s="1"/>
  <c r="B2176" i="5"/>
  <c r="K2175" i="5"/>
  <c r="L2175" i="5" s="1"/>
  <c r="G2175" i="5"/>
  <c r="M2175" i="5" s="1"/>
  <c r="O2175" i="5" s="1"/>
  <c r="P2175" i="5" s="1"/>
  <c r="B2175" i="5"/>
  <c r="E2175" i="5" s="1"/>
  <c r="F2175" i="5" s="1"/>
  <c r="B2174" i="5"/>
  <c r="E2174" i="5" s="1"/>
  <c r="F2174" i="5" s="1"/>
  <c r="B2173" i="5"/>
  <c r="E2173" i="5" s="1"/>
  <c r="F2173" i="5" s="1"/>
  <c r="I2172" i="5"/>
  <c r="B2172" i="5"/>
  <c r="E2172" i="5" s="1"/>
  <c r="F2172" i="5" s="1"/>
  <c r="B2171" i="5"/>
  <c r="E2171" i="5" s="1"/>
  <c r="F2171" i="5" s="1"/>
  <c r="B2170" i="5"/>
  <c r="E2170" i="5" s="1"/>
  <c r="F2170" i="5" s="1"/>
  <c r="G2169" i="5"/>
  <c r="K2169" i="5" s="1"/>
  <c r="L2169" i="5" s="1"/>
  <c r="B2169" i="5"/>
  <c r="E2169" i="5" s="1"/>
  <c r="F2169" i="5" s="1"/>
  <c r="E2168" i="5"/>
  <c r="F2168" i="5" s="1"/>
  <c r="B2168" i="5"/>
  <c r="B2167" i="5"/>
  <c r="E2167" i="5" s="1"/>
  <c r="F2167" i="5" s="1"/>
  <c r="I2166" i="5"/>
  <c r="B2166" i="5"/>
  <c r="E2166" i="5" s="1"/>
  <c r="F2166" i="5" s="1"/>
  <c r="B2165" i="5"/>
  <c r="E2165" i="5" s="1"/>
  <c r="F2165" i="5" s="1"/>
  <c r="B2164" i="5"/>
  <c r="E2164" i="5" s="1"/>
  <c r="F2164" i="5" s="1"/>
  <c r="G2163" i="5"/>
  <c r="M2163" i="5" s="1"/>
  <c r="O2163" i="5" s="1"/>
  <c r="P2163" i="5" s="1"/>
  <c r="B2163" i="5"/>
  <c r="E2163" i="5" s="1"/>
  <c r="F2163" i="5" s="1"/>
  <c r="B2162" i="5"/>
  <c r="E2162" i="5" s="1"/>
  <c r="F2162" i="5" s="1"/>
  <c r="B2161" i="5"/>
  <c r="E2161" i="5" s="1"/>
  <c r="F2161" i="5" s="1"/>
  <c r="I2160" i="5"/>
  <c r="B2160" i="5"/>
  <c r="E2160" i="5" s="1"/>
  <c r="F2160" i="5" s="1"/>
  <c r="B2159" i="5"/>
  <c r="E2159" i="5" s="1"/>
  <c r="F2159" i="5" s="1"/>
  <c r="B2158" i="5"/>
  <c r="E2158" i="5" s="1"/>
  <c r="F2158" i="5" s="1"/>
  <c r="G2157" i="5"/>
  <c r="E2157" i="5"/>
  <c r="F2157" i="5" s="1"/>
  <c r="B2157" i="5"/>
  <c r="B2156" i="5"/>
  <c r="E2156" i="5" s="1"/>
  <c r="F2156" i="5" s="1"/>
  <c r="B2155" i="5"/>
  <c r="E2155" i="5" s="1"/>
  <c r="F2155" i="5" s="1"/>
  <c r="I2154" i="5"/>
  <c r="B2154" i="5"/>
  <c r="E2154" i="5" s="1"/>
  <c r="F2154" i="5" s="1"/>
  <c r="B2153" i="5"/>
  <c r="E2153" i="5" s="1"/>
  <c r="F2153" i="5" s="1"/>
  <c r="B2152" i="5"/>
  <c r="E2152" i="5" s="1"/>
  <c r="F2152" i="5" s="1"/>
  <c r="M2151" i="5"/>
  <c r="O2151" i="5" s="1"/>
  <c r="P2151" i="5" s="1"/>
  <c r="G2151" i="5"/>
  <c r="K2151" i="5" s="1"/>
  <c r="L2151" i="5" s="1"/>
  <c r="B2151" i="5"/>
  <c r="E2151" i="5" s="1"/>
  <c r="F2151" i="5" s="1"/>
  <c r="B2150" i="5"/>
  <c r="E2150" i="5" s="1"/>
  <c r="F2150" i="5" s="1"/>
  <c r="B2149" i="5"/>
  <c r="E2149" i="5" s="1"/>
  <c r="F2149" i="5" s="1"/>
  <c r="I2148" i="5"/>
  <c r="B2148" i="5"/>
  <c r="E2148" i="5" s="1"/>
  <c r="F2148" i="5" s="1"/>
  <c r="B2147" i="5"/>
  <c r="E2147" i="5" s="1"/>
  <c r="F2147" i="5" s="1"/>
  <c r="B2146" i="5"/>
  <c r="E2146" i="5" s="1"/>
  <c r="F2146" i="5" s="1"/>
  <c r="G2145" i="5"/>
  <c r="B2145" i="5"/>
  <c r="E2145" i="5" s="1"/>
  <c r="F2145" i="5" s="1"/>
  <c r="E2144" i="5"/>
  <c r="F2144" i="5" s="1"/>
  <c r="B2144" i="5"/>
  <c r="E2143" i="5"/>
  <c r="F2143" i="5" s="1"/>
  <c r="B2143" i="5"/>
  <c r="I2142" i="5"/>
  <c r="B2142" i="5"/>
  <c r="E2142" i="5" s="1"/>
  <c r="F2142" i="5" s="1"/>
  <c r="B2141" i="5"/>
  <c r="E2141" i="5" s="1"/>
  <c r="F2141" i="5" s="1"/>
  <c r="B2140" i="5"/>
  <c r="E2140" i="5" s="1"/>
  <c r="F2140" i="5" s="1"/>
  <c r="G2139" i="5"/>
  <c r="M2139" i="5" s="1"/>
  <c r="O2139" i="5" s="1"/>
  <c r="P2139" i="5" s="1"/>
  <c r="B2139" i="5"/>
  <c r="E2139" i="5" s="1"/>
  <c r="F2139" i="5" s="1"/>
  <c r="B2138" i="5"/>
  <c r="E2138" i="5" s="1"/>
  <c r="F2138" i="5" s="1"/>
  <c r="B2137" i="5"/>
  <c r="E2137" i="5" s="1"/>
  <c r="F2137" i="5" s="1"/>
  <c r="I2136" i="5"/>
  <c r="B2136" i="5"/>
  <c r="E2136" i="5" s="1"/>
  <c r="F2136" i="5" s="1"/>
  <c r="B2135" i="5"/>
  <c r="E2135" i="5" s="1"/>
  <c r="F2135" i="5" s="1"/>
  <c r="B2134" i="5"/>
  <c r="E2134" i="5" s="1"/>
  <c r="F2134" i="5" s="1"/>
  <c r="G2133" i="5"/>
  <c r="E2133" i="5"/>
  <c r="F2133" i="5" s="1"/>
  <c r="B2133" i="5"/>
  <c r="B2132" i="5"/>
  <c r="E2132" i="5" s="1"/>
  <c r="F2132" i="5" s="1"/>
  <c r="B2131" i="5"/>
  <c r="E2131" i="5" s="1"/>
  <c r="F2131" i="5" s="1"/>
  <c r="I2130" i="5"/>
  <c r="B2130" i="5"/>
  <c r="E2130" i="5" s="1"/>
  <c r="F2130" i="5" s="1"/>
  <c r="B2129" i="5"/>
  <c r="E2129" i="5" s="1"/>
  <c r="F2129" i="5" s="1"/>
  <c r="E2128" i="5"/>
  <c r="F2128" i="5" s="1"/>
  <c r="B2128" i="5"/>
  <c r="G2127" i="5"/>
  <c r="B2127" i="5"/>
  <c r="E2127" i="5" s="1"/>
  <c r="F2127" i="5" s="1"/>
  <c r="B2126" i="5"/>
  <c r="E2126" i="5" s="1"/>
  <c r="F2126" i="5" s="1"/>
  <c r="B2125" i="5"/>
  <c r="E2125" i="5" s="1"/>
  <c r="F2125" i="5" s="1"/>
  <c r="I2124" i="5"/>
  <c r="E2124" i="5"/>
  <c r="F2124" i="5" s="1"/>
  <c r="B2124" i="5"/>
  <c r="B2123" i="5"/>
  <c r="E2123" i="5" s="1"/>
  <c r="F2123" i="5" s="1"/>
  <c r="B2122" i="5"/>
  <c r="E2122" i="5" s="1"/>
  <c r="F2122" i="5" s="1"/>
  <c r="K2121" i="5"/>
  <c r="L2121" i="5" s="1"/>
  <c r="G2121" i="5"/>
  <c r="M2121" i="5" s="1"/>
  <c r="O2121" i="5" s="1"/>
  <c r="P2121" i="5" s="1"/>
  <c r="B2121" i="5"/>
  <c r="E2121" i="5" s="1"/>
  <c r="F2121" i="5" s="1"/>
  <c r="B2120" i="5"/>
  <c r="E2120" i="5" s="1"/>
  <c r="F2120" i="5" s="1"/>
  <c r="F2119" i="5"/>
  <c r="B2119" i="5"/>
  <c r="E2119" i="5" s="1"/>
  <c r="I2118" i="5"/>
  <c r="B2118" i="5"/>
  <c r="E2118" i="5" s="1"/>
  <c r="F2118" i="5" s="1"/>
  <c r="B2117" i="5"/>
  <c r="E2117" i="5" s="1"/>
  <c r="F2117" i="5" s="1"/>
  <c r="B2116" i="5"/>
  <c r="E2116" i="5" s="1"/>
  <c r="F2116" i="5" s="1"/>
  <c r="G2115" i="5"/>
  <c r="M2115" i="5" s="1"/>
  <c r="O2115" i="5" s="1"/>
  <c r="P2115" i="5" s="1"/>
  <c r="B2115" i="5"/>
  <c r="E2115" i="5" s="1"/>
  <c r="F2115" i="5" s="1"/>
  <c r="B2114" i="5"/>
  <c r="E2114" i="5" s="1"/>
  <c r="F2114" i="5" s="1"/>
  <c r="B2113" i="5"/>
  <c r="E2113" i="5" s="1"/>
  <c r="F2113" i="5" s="1"/>
  <c r="I2112" i="5"/>
  <c r="B2112" i="5"/>
  <c r="E2112" i="5" s="1"/>
  <c r="F2112" i="5" s="1"/>
  <c r="B2111" i="5"/>
  <c r="E2111" i="5" s="1"/>
  <c r="F2111" i="5" s="1"/>
  <c r="B2110" i="5"/>
  <c r="E2110" i="5" s="1"/>
  <c r="F2110" i="5" s="1"/>
  <c r="G2109" i="5"/>
  <c r="B2109" i="5"/>
  <c r="E2109" i="5" s="1"/>
  <c r="F2109" i="5" s="1"/>
  <c r="B2108" i="5"/>
  <c r="E2108" i="5" s="1"/>
  <c r="F2108" i="5" s="1"/>
  <c r="B2107" i="5"/>
  <c r="E2107" i="5" s="1"/>
  <c r="F2107" i="5" s="1"/>
  <c r="I2106" i="5"/>
  <c r="B2106" i="5"/>
  <c r="E2106" i="5" s="1"/>
  <c r="F2106" i="5" s="1"/>
  <c r="B2105" i="5"/>
  <c r="E2105" i="5" s="1"/>
  <c r="F2105" i="5" s="1"/>
  <c r="B2104" i="5"/>
  <c r="E2104" i="5" s="1"/>
  <c r="F2104" i="5" s="1"/>
  <c r="K2103" i="5"/>
  <c r="L2103" i="5" s="1"/>
  <c r="G2103" i="5"/>
  <c r="M2103" i="5" s="1"/>
  <c r="O2103" i="5" s="1"/>
  <c r="P2103" i="5" s="1"/>
  <c r="B2103" i="5"/>
  <c r="E2103" i="5" s="1"/>
  <c r="F2103" i="5" s="1"/>
  <c r="E2102" i="5"/>
  <c r="F2102" i="5" s="1"/>
  <c r="B2102" i="5"/>
  <c r="B2101" i="5"/>
  <c r="E2101" i="5" s="1"/>
  <c r="F2101" i="5" s="1"/>
  <c r="I2100" i="5"/>
  <c r="B2100" i="5"/>
  <c r="E2100" i="5" s="1"/>
  <c r="F2100" i="5" s="1"/>
  <c r="B2099" i="5"/>
  <c r="E2099" i="5" s="1"/>
  <c r="F2099" i="5" s="1"/>
  <c r="F2098" i="5"/>
  <c r="B2098" i="5"/>
  <c r="E2098" i="5" s="1"/>
  <c r="G2097" i="5"/>
  <c r="M2097" i="5" s="1"/>
  <c r="O2097" i="5" s="1"/>
  <c r="P2097" i="5" s="1"/>
  <c r="B2097" i="5"/>
  <c r="E2097" i="5" s="1"/>
  <c r="F2097" i="5" s="1"/>
  <c r="E2096" i="5"/>
  <c r="F2096" i="5" s="1"/>
  <c r="B2096" i="5"/>
  <c r="F2095" i="5"/>
  <c r="B2095" i="5"/>
  <c r="E2095" i="5" s="1"/>
  <c r="I2094" i="5"/>
  <c r="B2094" i="5"/>
  <c r="E2094" i="5" s="1"/>
  <c r="F2094" i="5" s="1"/>
  <c r="E2093" i="5"/>
  <c r="F2093" i="5" s="1"/>
  <c r="B2093" i="5"/>
  <c r="B2092" i="5"/>
  <c r="E2092" i="5" s="1"/>
  <c r="F2092" i="5" s="1"/>
  <c r="G2091" i="5"/>
  <c r="B2091" i="5"/>
  <c r="E2091" i="5" s="1"/>
  <c r="F2091" i="5" s="1"/>
  <c r="B2090" i="5"/>
  <c r="E2090" i="5" s="1"/>
  <c r="F2090" i="5" s="1"/>
  <c r="B2089" i="5"/>
  <c r="E2089" i="5" s="1"/>
  <c r="F2089" i="5" s="1"/>
  <c r="I2088" i="5"/>
  <c r="B2088" i="5"/>
  <c r="E2088" i="5" s="1"/>
  <c r="F2088" i="5" s="1"/>
  <c r="B2087" i="5"/>
  <c r="E2087" i="5" s="1"/>
  <c r="F2087" i="5" s="1"/>
  <c r="B2086" i="5"/>
  <c r="E2086" i="5" s="1"/>
  <c r="F2086" i="5" s="1"/>
  <c r="G2085" i="5"/>
  <c r="K2085" i="5" s="1"/>
  <c r="L2085" i="5" s="1"/>
  <c r="B2085" i="5"/>
  <c r="E2085" i="5" s="1"/>
  <c r="F2085" i="5" s="1"/>
  <c r="B2084" i="5"/>
  <c r="E2084" i="5" s="1"/>
  <c r="F2084" i="5" s="1"/>
  <c r="B2083" i="5"/>
  <c r="E2083" i="5" s="1"/>
  <c r="F2083" i="5" s="1"/>
  <c r="I2082" i="5"/>
  <c r="B2082" i="5"/>
  <c r="E2082" i="5" s="1"/>
  <c r="F2082" i="5" s="1"/>
  <c r="B2081" i="5"/>
  <c r="E2081" i="5" s="1"/>
  <c r="F2081" i="5" s="1"/>
  <c r="B2080" i="5"/>
  <c r="E2080" i="5" s="1"/>
  <c r="F2080" i="5" s="1"/>
  <c r="M2079" i="5"/>
  <c r="O2079" i="5" s="1"/>
  <c r="P2079" i="5" s="1"/>
  <c r="K2079" i="5"/>
  <c r="L2079" i="5" s="1"/>
  <c r="G2079" i="5"/>
  <c r="B2079" i="5"/>
  <c r="E2079" i="5" s="1"/>
  <c r="F2079" i="5" s="1"/>
  <c r="E2078" i="5"/>
  <c r="F2078" i="5" s="1"/>
  <c r="B2078" i="5"/>
  <c r="B2077" i="5"/>
  <c r="E2077" i="5" s="1"/>
  <c r="F2077" i="5" s="1"/>
  <c r="I2076" i="5"/>
  <c r="B2076" i="5"/>
  <c r="E2076" i="5" s="1"/>
  <c r="F2076" i="5" s="1"/>
  <c r="B2075" i="5"/>
  <c r="E2075" i="5" s="1"/>
  <c r="F2075" i="5" s="1"/>
  <c r="B2074" i="5"/>
  <c r="E2074" i="5" s="1"/>
  <c r="F2074" i="5" s="1"/>
  <c r="K2073" i="5"/>
  <c r="L2073" i="5" s="1"/>
  <c r="G2073" i="5"/>
  <c r="M2073" i="5" s="1"/>
  <c r="O2073" i="5" s="1"/>
  <c r="P2073" i="5" s="1"/>
  <c r="B2073" i="5"/>
  <c r="E2073" i="5" s="1"/>
  <c r="F2073" i="5" s="1"/>
  <c r="B2072" i="5"/>
  <c r="E2072" i="5" s="1"/>
  <c r="F2072" i="5" s="1"/>
  <c r="E2071" i="5"/>
  <c r="F2071" i="5" s="1"/>
  <c r="B2071" i="5"/>
  <c r="I2070" i="5"/>
  <c r="E2070" i="5"/>
  <c r="F2070" i="5" s="1"/>
  <c r="B2070" i="5"/>
  <c r="B2069" i="5"/>
  <c r="E2069" i="5" s="1"/>
  <c r="F2069" i="5" s="1"/>
  <c r="B2068" i="5"/>
  <c r="E2068" i="5" s="1"/>
  <c r="F2068" i="5" s="1"/>
  <c r="G2067" i="5"/>
  <c r="B2067" i="5"/>
  <c r="E2067" i="5" s="1"/>
  <c r="F2067" i="5" s="1"/>
  <c r="B2066" i="5"/>
  <c r="E2066" i="5" s="1"/>
  <c r="F2066" i="5" s="1"/>
  <c r="B2065" i="5"/>
  <c r="E2065" i="5" s="1"/>
  <c r="F2065" i="5" s="1"/>
  <c r="I2064" i="5"/>
  <c r="E2064" i="5"/>
  <c r="F2064" i="5" s="1"/>
  <c r="B2064" i="5"/>
  <c r="B2063" i="5"/>
  <c r="E2063" i="5" s="1"/>
  <c r="F2063" i="5" s="1"/>
  <c r="B2062" i="5"/>
  <c r="E2062" i="5" s="1"/>
  <c r="F2062" i="5" s="1"/>
  <c r="G2061" i="5"/>
  <c r="B2061" i="5"/>
  <c r="E2061" i="5" s="1"/>
  <c r="F2061" i="5" s="1"/>
  <c r="B2060" i="5"/>
  <c r="E2060" i="5" s="1"/>
  <c r="F2060" i="5" s="1"/>
  <c r="B2059" i="5"/>
  <c r="E2059" i="5" s="1"/>
  <c r="F2059" i="5" s="1"/>
  <c r="I2058" i="5"/>
  <c r="F2058" i="5"/>
  <c r="B2058" i="5"/>
  <c r="E2058" i="5" s="1"/>
  <c r="B2057" i="5"/>
  <c r="E2057" i="5" s="1"/>
  <c r="F2057" i="5" s="1"/>
  <c r="B2056" i="5"/>
  <c r="E2056" i="5" s="1"/>
  <c r="F2056" i="5" s="1"/>
  <c r="M2055" i="5"/>
  <c r="O2055" i="5" s="1"/>
  <c r="P2055" i="5" s="1"/>
  <c r="G2055" i="5"/>
  <c r="K2055" i="5" s="1"/>
  <c r="L2055" i="5" s="1"/>
  <c r="E2055" i="5"/>
  <c r="F2055" i="5" s="1"/>
  <c r="B2055" i="5"/>
  <c r="B2054" i="5"/>
  <c r="E2054" i="5" s="1"/>
  <c r="F2054" i="5" s="1"/>
  <c r="B2053" i="5"/>
  <c r="E2053" i="5" s="1"/>
  <c r="F2053" i="5" s="1"/>
  <c r="I2052" i="5"/>
  <c r="B2052" i="5"/>
  <c r="E2052" i="5" s="1"/>
  <c r="F2052" i="5" s="1"/>
  <c r="B2051" i="5"/>
  <c r="E2051" i="5" s="1"/>
  <c r="F2051" i="5" s="1"/>
  <c r="F2050" i="5"/>
  <c r="B2050" i="5"/>
  <c r="E2050" i="5" s="1"/>
  <c r="K2049" i="5"/>
  <c r="L2049" i="5" s="1"/>
  <c r="G2049" i="5"/>
  <c r="M2049" i="5" s="1"/>
  <c r="O2049" i="5" s="1"/>
  <c r="P2049" i="5" s="1"/>
  <c r="B2049" i="5"/>
  <c r="E2049" i="5" s="1"/>
  <c r="F2049" i="5" s="1"/>
  <c r="B2048" i="5"/>
  <c r="E2048" i="5" s="1"/>
  <c r="F2048" i="5" s="1"/>
  <c r="F2047" i="5"/>
  <c r="B2047" i="5"/>
  <c r="E2047" i="5" s="1"/>
  <c r="I2046" i="5"/>
  <c r="B2046" i="5"/>
  <c r="E2046" i="5" s="1"/>
  <c r="F2046" i="5" s="1"/>
  <c r="B2045" i="5"/>
  <c r="E2045" i="5" s="1"/>
  <c r="F2045" i="5" s="1"/>
  <c r="B2044" i="5"/>
  <c r="E2044" i="5" s="1"/>
  <c r="F2044" i="5" s="1"/>
  <c r="G2043" i="5"/>
  <c r="B2043" i="5"/>
  <c r="E2043" i="5" s="1"/>
  <c r="F2043" i="5" s="1"/>
  <c r="B2042" i="5"/>
  <c r="E2042" i="5" s="1"/>
  <c r="F2042" i="5" s="1"/>
  <c r="B2041" i="5"/>
  <c r="E2041" i="5" s="1"/>
  <c r="F2041" i="5" s="1"/>
  <c r="I2040" i="5"/>
  <c r="E2040" i="5"/>
  <c r="F2040" i="5" s="1"/>
  <c r="B2040" i="5"/>
  <c r="B2039" i="5"/>
  <c r="E2039" i="5" s="1"/>
  <c r="F2039" i="5" s="1"/>
  <c r="B2038" i="5"/>
  <c r="E2038" i="5" s="1"/>
  <c r="F2038" i="5" s="1"/>
  <c r="G2037" i="5"/>
  <c r="K2037" i="5" s="1"/>
  <c r="L2037" i="5" s="1"/>
  <c r="B2037" i="5"/>
  <c r="E2037" i="5" s="1"/>
  <c r="F2037" i="5" s="1"/>
  <c r="B2036" i="5"/>
  <c r="E2036" i="5" s="1"/>
  <c r="F2036" i="5" s="1"/>
  <c r="B2035" i="5"/>
  <c r="E2035" i="5" s="1"/>
  <c r="F2035" i="5" s="1"/>
  <c r="I2034" i="5"/>
  <c r="B2034" i="5"/>
  <c r="E2034" i="5" s="1"/>
  <c r="F2034" i="5" s="1"/>
  <c r="B2033" i="5"/>
  <c r="E2033" i="5" s="1"/>
  <c r="F2033" i="5" s="1"/>
  <c r="B2032" i="5"/>
  <c r="E2032" i="5" s="1"/>
  <c r="F2032" i="5" s="1"/>
  <c r="G2031" i="5"/>
  <c r="M2031" i="5" s="1"/>
  <c r="O2031" i="5" s="1"/>
  <c r="P2031" i="5" s="1"/>
  <c r="E2031" i="5"/>
  <c r="F2031" i="5" s="1"/>
  <c r="B2031" i="5"/>
  <c r="B2030" i="5"/>
  <c r="E2030" i="5" s="1"/>
  <c r="F2030" i="5" s="1"/>
  <c r="B2029" i="5"/>
  <c r="E2029" i="5" s="1"/>
  <c r="F2029" i="5" s="1"/>
  <c r="I2028" i="5"/>
  <c r="B2028" i="5"/>
  <c r="E2028" i="5" s="1"/>
  <c r="F2028" i="5" s="1"/>
  <c r="B2027" i="5"/>
  <c r="E2027" i="5" s="1"/>
  <c r="F2027" i="5" s="1"/>
  <c r="F2026" i="5"/>
  <c r="B2026" i="5"/>
  <c r="E2026" i="5" s="1"/>
  <c r="M2025" i="5"/>
  <c r="O2025" i="5" s="1"/>
  <c r="P2025" i="5" s="1"/>
  <c r="G2025" i="5"/>
  <c r="K2025" i="5" s="1"/>
  <c r="L2025" i="5" s="1"/>
  <c r="B2025" i="5"/>
  <c r="E2025" i="5" s="1"/>
  <c r="F2025" i="5" s="1"/>
  <c r="B2024" i="5"/>
  <c r="E2024" i="5" s="1"/>
  <c r="F2024" i="5" s="1"/>
  <c r="B2023" i="5"/>
  <c r="E2023" i="5" s="1"/>
  <c r="F2023" i="5" s="1"/>
  <c r="I2022" i="5"/>
  <c r="B2022" i="5"/>
  <c r="E2022" i="5" s="1"/>
  <c r="F2022" i="5" s="1"/>
  <c r="B2021" i="5"/>
  <c r="E2021" i="5" s="1"/>
  <c r="F2021" i="5" s="1"/>
  <c r="B2020" i="5"/>
  <c r="E2020" i="5" s="1"/>
  <c r="F2020" i="5" s="1"/>
  <c r="G2019" i="5"/>
  <c r="B2019" i="5"/>
  <c r="E2019" i="5" s="1"/>
  <c r="F2019" i="5" s="1"/>
  <c r="F2018" i="5"/>
  <c r="B2018" i="5"/>
  <c r="E2018" i="5" s="1"/>
  <c r="B2017" i="5"/>
  <c r="E2017" i="5" s="1"/>
  <c r="F2017" i="5" s="1"/>
  <c r="I2016" i="5"/>
  <c r="E2016" i="5"/>
  <c r="F2016" i="5" s="1"/>
  <c r="B2016" i="5"/>
  <c r="F2015" i="5"/>
  <c r="B2015" i="5"/>
  <c r="E2015" i="5" s="1"/>
  <c r="E2014" i="5"/>
  <c r="F2014" i="5" s="1"/>
  <c r="B2014" i="5"/>
  <c r="G2013" i="5"/>
  <c r="E2013" i="5"/>
  <c r="F2013" i="5" s="1"/>
  <c r="B2013" i="5"/>
  <c r="B2012" i="5"/>
  <c r="E2012" i="5" s="1"/>
  <c r="F2012" i="5" s="1"/>
  <c r="B2011" i="5"/>
  <c r="E2011" i="5" s="1"/>
  <c r="F2011" i="5" s="1"/>
  <c r="I2010" i="5"/>
  <c r="B2010" i="5"/>
  <c r="E2010" i="5" s="1"/>
  <c r="F2010" i="5" s="1"/>
  <c r="B2009" i="5"/>
  <c r="E2009" i="5" s="1"/>
  <c r="F2009" i="5" s="1"/>
  <c r="E2008" i="5"/>
  <c r="F2008" i="5" s="1"/>
  <c r="B2008" i="5"/>
  <c r="G2007" i="5"/>
  <c r="B2007" i="5"/>
  <c r="E2007" i="5" s="1"/>
  <c r="F2007" i="5" s="1"/>
  <c r="E2006" i="5"/>
  <c r="F2006" i="5" s="1"/>
  <c r="B2006" i="5"/>
  <c r="B2005" i="5"/>
  <c r="E2005" i="5" s="1"/>
  <c r="F2005" i="5" s="1"/>
  <c r="I2004" i="5"/>
  <c r="B2004" i="5"/>
  <c r="E2004" i="5" s="1"/>
  <c r="F2004" i="5" s="1"/>
  <c r="B2003" i="5"/>
  <c r="E2003" i="5" s="1"/>
  <c r="F2003" i="5" s="1"/>
  <c r="B2002" i="5"/>
  <c r="E2002" i="5" s="1"/>
  <c r="F2002" i="5" s="1"/>
  <c r="G2001" i="5"/>
  <c r="K2001" i="5" s="1"/>
  <c r="L2001" i="5" s="1"/>
  <c r="B2001" i="5"/>
  <c r="E2001" i="5" s="1"/>
  <c r="F2001" i="5" s="1"/>
  <c r="B2000" i="5"/>
  <c r="E2000" i="5" s="1"/>
  <c r="F2000" i="5" s="1"/>
  <c r="E1999" i="5"/>
  <c r="F1999" i="5" s="1"/>
  <c r="B1999" i="5"/>
  <c r="I1998" i="5"/>
  <c r="B1998" i="5"/>
  <c r="E1998" i="5" s="1"/>
  <c r="F1998" i="5" s="1"/>
  <c r="B1997" i="5"/>
  <c r="E1997" i="5" s="1"/>
  <c r="F1997" i="5" s="1"/>
  <c r="B1996" i="5"/>
  <c r="E1996" i="5" s="1"/>
  <c r="F1996" i="5" s="1"/>
  <c r="G1995" i="5"/>
  <c r="B1995" i="5"/>
  <c r="E1995" i="5" s="1"/>
  <c r="F1995" i="5" s="1"/>
  <c r="B1994" i="5"/>
  <c r="E1994" i="5" s="1"/>
  <c r="F1994" i="5" s="1"/>
  <c r="B1993" i="5"/>
  <c r="E1993" i="5" s="1"/>
  <c r="F1993" i="5" s="1"/>
  <c r="I1992" i="5"/>
  <c r="B1992" i="5"/>
  <c r="E1992" i="5" s="1"/>
  <c r="F1992" i="5" s="1"/>
  <c r="B1991" i="5"/>
  <c r="E1991" i="5" s="1"/>
  <c r="F1991" i="5" s="1"/>
  <c r="B1990" i="5"/>
  <c r="E1990" i="5" s="1"/>
  <c r="F1990" i="5" s="1"/>
  <c r="G1989" i="5"/>
  <c r="K1989" i="5" s="1"/>
  <c r="L1989" i="5" s="1"/>
  <c r="B1989" i="5"/>
  <c r="E1989" i="5" s="1"/>
  <c r="F1989" i="5" s="1"/>
  <c r="B1988" i="5"/>
  <c r="E1988" i="5" s="1"/>
  <c r="F1988" i="5" s="1"/>
  <c r="B1987" i="5"/>
  <c r="E1987" i="5" s="1"/>
  <c r="F1987" i="5" s="1"/>
  <c r="I1986" i="5"/>
  <c r="B1986" i="5"/>
  <c r="E1986" i="5" s="1"/>
  <c r="F1986" i="5" s="1"/>
  <c r="B1985" i="5"/>
  <c r="E1985" i="5" s="1"/>
  <c r="F1985" i="5" s="1"/>
  <c r="B1984" i="5"/>
  <c r="E1984" i="5" s="1"/>
  <c r="F1984" i="5" s="1"/>
  <c r="B1983" i="5"/>
  <c r="E1983" i="5" s="1"/>
  <c r="F1983" i="5" s="1"/>
  <c r="E1982" i="5"/>
  <c r="F1982" i="5" s="1"/>
  <c r="B1982" i="5"/>
  <c r="I1981" i="5"/>
  <c r="F1981" i="5"/>
  <c r="E1981" i="5"/>
  <c r="B1981" i="5"/>
  <c r="B1980" i="5"/>
  <c r="E1980" i="5" s="1"/>
  <c r="F1980" i="5" s="1"/>
  <c r="B1979" i="5"/>
  <c r="E1979" i="5" s="1"/>
  <c r="F1979" i="5" s="1"/>
  <c r="B1978" i="5"/>
  <c r="E1978" i="5" s="1"/>
  <c r="F1978" i="5" s="1"/>
  <c r="B1977" i="5"/>
  <c r="E1977" i="5" s="1"/>
  <c r="F1977" i="5" s="1"/>
  <c r="B1976" i="5"/>
  <c r="E1976" i="5" s="1"/>
  <c r="F1976" i="5" s="1"/>
  <c r="I1975" i="5"/>
  <c r="B1975" i="5"/>
  <c r="E1975" i="5" s="1"/>
  <c r="F1975" i="5" s="1"/>
  <c r="B1974" i="5"/>
  <c r="E1974" i="5" s="1"/>
  <c r="F1974" i="5" s="1"/>
  <c r="E1973" i="5"/>
  <c r="F1973" i="5" s="1"/>
  <c r="B1973" i="5"/>
  <c r="B1972" i="5"/>
  <c r="E1972" i="5" s="1"/>
  <c r="F1972" i="5" s="1"/>
  <c r="B1971" i="5"/>
  <c r="E1971" i="5" s="1"/>
  <c r="F1971" i="5" s="1"/>
  <c r="E1970" i="5"/>
  <c r="F1970" i="5" s="1"/>
  <c r="B1970" i="5"/>
  <c r="I1969" i="5"/>
  <c r="B1969" i="5"/>
  <c r="E1969" i="5" s="1"/>
  <c r="F1969" i="5" s="1"/>
  <c r="F1968" i="5"/>
  <c r="B1968" i="5"/>
  <c r="E1968" i="5" s="1"/>
  <c r="B1967" i="5"/>
  <c r="E1967" i="5" s="1"/>
  <c r="F1967" i="5" s="1"/>
  <c r="B1966" i="5"/>
  <c r="E1966" i="5" s="1"/>
  <c r="F1966" i="5" s="1"/>
  <c r="B1965" i="5"/>
  <c r="E1965" i="5" s="1"/>
  <c r="F1965" i="5" s="1"/>
  <c r="B1964" i="5"/>
  <c r="E1964" i="5" s="1"/>
  <c r="F1964" i="5" s="1"/>
  <c r="I1963" i="5"/>
  <c r="B1963" i="5"/>
  <c r="E1963" i="5" s="1"/>
  <c r="F1963" i="5" s="1"/>
  <c r="B1962" i="5"/>
  <c r="E1962" i="5" s="1"/>
  <c r="F1962" i="5" s="1"/>
  <c r="B1961" i="5"/>
  <c r="E1961" i="5" s="1"/>
  <c r="F1961" i="5" s="1"/>
  <c r="B1960" i="5"/>
  <c r="E1960" i="5" s="1"/>
  <c r="F1960" i="5" s="1"/>
  <c r="B1959" i="5"/>
  <c r="E1959" i="5" s="1"/>
  <c r="F1959" i="5" s="1"/>
  <c r="B1958" i="5"/>
  <c r="E1958" i="5" s="1"/>
  <c r="F1958" i="5" s="1"/>
  <c r="I1957" i="5"/>
  <c r="B1957" i="5"/>
  <c r="E1957" i="5" s="1"/>
  <c r="F1957" i="5" s="1"/>
  <c r="B1956" i="5"/>
  <c r="E1956" i="5" s="1"/>
  <c r="F1956" i="5" s="1"/>
  <c r="B1955" i="5"/>
  <c r="E1955" i="5" s="1"/>
  <c r="F1955" i="5" s="1"/>
  <c r="B1954" i="5"/>
  <c r="E1954" i="5" s="1"/>
  <c r="F1954" i="5" s="1"/>
  <c r="B1953" i="5"/>
  <c r="E1953" i="5" s="1"/>
  <c r="F1953" i="5" s="1"/>
  <c r="F1952" i="5"/>
  <c r="B1952" i="5"/>
  <c r="E1952" i="5" s="1"/>
  <c r="I1951" i="5"/>
  <c r="B1951" i="5"/>
  <c r="E1951" i="5" s="1"/>
  <c r="F1951" i="5" s="1"/>
  <c r="B1950" i="5"/>
  <c r="E1950" i="5" s="1"/>
  <c r="F1950" i="5" s="1"/>
  <c r="E1949" i="5"/>
  <c r="F1949" i="5" s="1"/>
  <c r="B1949" i="5"/>
  <c r="B1948" i="5"/>
  <c r="E1948" i="5" s="1"/>
  <c r="F1948" i="5" s="1"/>
  <c r="B1947" i="5"/>
  <c r="E1947" i="5" s="1"/>
  <c r="F1947" i="5" s="1"/>
  <c r="B1946" i="5"/>
  <c r="E1946" i="5" s="1"/>
  <c r="F1946" i="5" s="1"/>
  <c r="I1945" i="5"/>
  <c r="B1945" i="5"/>
  <c r="E1945" i="5" s="1"/>
  <c r="F1945" i="5" s="1"/>
  <c r="F1944" i="5"/>
  <c r="E1944" i="5"/>
  <c r="B1944" i="5"/>
  <c r="B1943" i="5"/>
  <c r="E1943" i="5" s="1"/>
  <c r="F1943" i="5" s="1"/>
  <c r="B1942" i="5"/>
  <c r="E1942" i="5" s="1"/>
  <c r="F1942" i="5" s="1"/>
  <c r="B1941" i="5"/>
  <c r="E1941" i="5" s="1"/>
  <c r="F1941" i="5" s="1"/>
  <c r="B1940" i="5"/>
  <c r="E1940" i="5" s="1"/>
  <c r="F1940" i="5" s="1"/>
  <c r="I1939" i="5"/>
  <c r="B1939" i="5"/>
  <c r="E1939" i="5" s="1"/>
  <c r="F1939" i="5" s="1"/>
  <c r="E1938" i="5"/>
  <c r="F1938" i="5" s="1"/>
  <c r="B1938" i="5"/>
  <c r="B1937" i="5"/>
  <c r="E1937" i="5" s="1"/>
  <c r="F1937" i="5" s="1"/>
  <c r="B1936" i="5"/>
  <c r="E1936" i="5" s="1"/>
  <c r="F1936" i="5" s="1"/>
  <c r="B1935" i="5"/>
  <c r="E1935" i="5" s="1"/>
  <c r="F1935" i="5" s="1"/>
  <c r="B1934" i="5"/>
  <c r="E1934" i="5" s="1"/>
  <c r="F1934" i="5" s="1"/>
  <c r="I1933" i="5"/>
  <c r="B1933" i="5"/>
  <c r="E1933" i="5" s="1"/>
  <c r="F1933" i="5" s="1"/>
  <c r="E1932" i="5"/>
  <c r="F1932" i="5" s="1"/>
  <c r="B1932" i="5"/>
  <c r="B1931" i="5"/>
  <c r="E1931" i="5" s="1"/>
  <c r="F1931" i="5" s="1"/>
  <c r="B1930" i="5"/>
  <c r="E1930" i="5" s="1"/>
  <c r="F1930" i="5" s="1"/>
  <c r="B1929" i="5"/>
  <c r="E1929" i="5" s="1"/>
  <c r="F1929" i="5" s="1"/>
  <c r="B1928" i="5"/>
  <c r="E1928" i="5" s="1"/>
  <c r="F1928" i="5" s="1"/>
  <c r="I1927" i="5"/>
  <c r="B1927" i="5"/>
  <c r="E1927" i="5" s="1"/>
  <c r="F1927" i="5" s="1"/>
  <c r="B1926" i="5"/>
  <c r="E1926" i="5" s="1"/>
  <c r="F1926" i="5" s="1"/>
  <c r="B1925" i="5"/>
  <c r="E1925" i="5" s="1"/>
  <c r="F1925" i="5" s="1"/>
  <c r="B1924" i="5"/>
  <c r="E1924" i="5" s="1"/>
  <c r="F1924" i="5" s="1"/>
  <c r="B1923" i="5"/>
  <c r="E1923" i="5" s="1"/>
  <c r="F1923" i="5" s="1"/>
  <c r="B1922" i="5"/>
  <c r="E1922" i="5" s="1"/>
  <c r="F1922" i="5" s="1"/>
  <c r="I1921" i="5"/>
  <c r="B1921" i="5"/>
  <c r="E1921" i="5" s="1"/>
  <c r="F1921" i="5" s="1"/>
  <c r="E1920" i="5"/>
  <c r="F1920" i="5" s="1"/>
  <c r="B1920" i="5"/>
  <c r="E1919" i="5"/>
  <c r="F1919" i="5" s="1"/>
  <c r="B1919" i="5"/>
  <c r="E1918" i="5"/>
  <c r="F1918" i="5" s="1"/>
  <c r="B1918" i="5"/>
  <c r="B1917" i="5"/>
  <c r="E1917" i="5" s="1"/>
  <c r="F1917" i="5" s="1"/>
  <c r="B1916" i="5"/>
  <c r="E1916" i="5" s="1"/>
  <c r="F1916" i="5" s="1"/>
  <c r="I1915" i="5"/>
  <c r="B1915" i="5"/>
  <c r="E1915" i="5" s="1"/>
  <c r="F1915" i="5" s="1"/>
  <c r="B1914" i="5"/>
  <c r="E1914" i="5" s="1"/>
  <c r="F1914" i="5" s="1"/>
  <c r="B1913" i="5"/>
  <c r="E1913" i="5" s="1"/>
  <c r="F1913" i="5" s="1"/>
  <c r="E1912" i="5"/>
  <c r="F1912" i="5" s="1"/>
  <c r="B1912" i="5"/>
  <c r="B1911" i="5"/>
  <c r="E1911" i="5" s="1"/>
  <c r="F1911" i="5" s="1"/>
  <c r="B1910" i="5"/>
  <c r="E1910" i="5" s="1"/>
  <c r="F1910" i="5" s="1"/>
  <c r="I1909" i="5"/>
  <c r="E1909" i="5"/>
  <c r="F1909" i="5" s="1"/>
  <c r="B1909" i="5"/>
  <c r="B1908" i="5"/>
  <c r="E1908" i="5" s="1"/>
  <c r="F1908" i="5" s="1"/>
  <c r="B1907" i="5"/>
  <c r="E1907" i="5" s="1"/>
  <c r="F1907" i="5" s="1"/>
  <c r="B1906" i="5"/>
  <c r="E1906" i="5" s="1"/>
  <c r="F1906" i="5" s="1"/>
  <c r="B1905" i="5"/>
  <c r="E1905" i="5" s="1"/>
  <c r="F1905" i="5" s="1"/>
  <c r="B1904" i="5"/>
  <c r="E1904" i="5" s="1"/>
  <c r="F1904" i="5" s="1"/>
  <c r="I1903" i="5"/>
  <c r="B1903" i="5"/>
  <c r="E1903" i="5" s="1"/>
  <c r="F1903" i="5" s="1"/>
  <c r="E1902" i="5"/>
  <c r="F1902" i="5" s="1"/>
  <c r="B1902" i="5"/>
  <c r="F1901" i="5"/>
  <c r="B1901" i="5"/>
  <c r="E1901" i="5" s="1"/>
  <c r="B1900" i="5"/>
  <c r="E1900" i="5" s="1"/>
  <c r="F1900" i="5" s="1"/>
  <c r="B1899" i="5"/>
  <c r="E1899" i="5" s="1"/>
  <c r="F1899" i="5" s="1"/>
  <c r="B1898" i="5"/>
  <c r="E1898" i="5" s="1"/>
  <c r="F1898" i="5" s="1"/>
  <c r="I1897" i="5"/>
  <c r="B1897" i="5"/>
  <c r="E1897" i="5" s="1"/>
  <c r="F1897" i="5" s="1"/>
  <c r="B1896" i="5"/>
  <c r="E1896" i="5" s="1"/>
  <c r="F1896" i="5" s="1"/>
  <c r="B1895" i="5"/>
  <c r="E1895" i="5" s="1"/>
  <c r="F1895" i="5" s="1"/>
  <c r="E1894" i="5"/>
  <c r="F1894" i="5" s="1"/>
  <c r="B1894" i="5"/>
  <c r="B1893" i="5"/>
  <c r="E1893" i="5" s="1"/>
  <c r="F1893" i="5" s="1"/>
  <c r="B1892" i="5"/>
  <c r="E1892" i="5" s="1"/>
  <c r="F1892" i="5" s="1"/>
  <c r="I1891" i="5"/>
  <c r="B1891" i="5"/>
  <c r="E1891" i="5" s="1"/>
  <c r="F1891" i="5" s="1"/>
  <c r="B1890" i="5"/>
  <c r="E1890" i="5" s="1"/>
  <c r="F1890" i="5" s="1"/>
  <c r="B1889" i="5"/>
  <c r="E1889" i="5" s="1"/>
  <c r="F1889" i="5" s="1"/>
  <c r="B1888" i="5"/>
  <c r="E1888" i="5" s="1"/>
  <c r="F1888" i="5" s="1"/>
  <c r="B1887" i="5"/>
  <c r="E1887" i="5" s="1"/>
  <c r="F1887" i="5" s="1"/>
  <c r="B1886" i="5"/>
  <c r="E1886" i="5" s="1"/>
  <c r="F1886" i="5" s="1"/>
  <c r="I1885" i="5"/>
  <c r="B1885" i="5"/>
  <c r="E1885" i="5" s="1"/>
  <c r="F1885" i="5" s="1"/>
  <c r="E1884" i="5"/>
  <c r="F1884" i="5" s="1"/>
  <c r="B1884" i="5"/>
  <c r="B1883" i="5"/>
  <c r="E1883" i="5" s="1"/>
  <c r="F1883" i="5" s="1"/>
  <c r="B1882" i="5"/>
  <c r="E1882" i="5" s="1"/>
  <c r="F1882" i="5" s="1"/>
  <c r="B1881" i="5"/>
  <c r="E1881" i="5" s="1"/>
  <c r="F1881" i="5" s="1"/>
  <c r="E1880" i="5"/>
  <c r="F1880" i="5" s="1"/>
  <c r="B1880" i="5"/>
  <c r="I1879" i="5"/>
  <c r="B1879" i="5"/>
  <c r="E1879" i="5" s="1"/>
  <c r="F1879" i="5" s="1"/>
  <c r="B1878" i="5"/>
  <c r="E1878" i="5" s="1"/>
  <c r="F1878" i="5" s="1"/>
  <c r="E1877" i="5"/>
  <c r="F1877" i="5" s="1"/>
  <c r="B1877" i="5"/>
  <c r="B1876" i="5"/>
  <c r="E1876" i="5" s="1"/>
  <c r="F1876" i="5" s="1"/>
  <c r="B1875" i="5"/>
  <c r="E1875" i="5" s="1"/>
  <c r="F1875" i="5" s="1"/>
  <c r="E1874" i="5"/>
  <c r="F1874" i="5" s="1"/>
  <c r="B1874" i="5"/>
  <c r="I1873" i="5"/>
  <c r="B1873" i="5"/>
  <c r="E1873" i="5" s="1"/>
  <c r="F1873" i="5" s="1"/>
  <c r="F1872" i="5"/>
  <c r="E1872" i="5"/>
  <c r="B1872" i="5"/>
  <c r="B1871" i="5"/>
  <c r="E1871" i="5" s="1"/>
  <c r="F1871" i="5" s="1"/>
  <c r="E1870" i="5"/>
  <c r="F1870" i="5" s="1"/>
  <c r="B1870" i="5"/>
  <c r="B1869" i="5"/>
  <c r="E1869" i="5" s="1"/>
  <c r="F1869" i="5" s="1"/>
  <c r="B1868" i="5"/>
  <c r="E1868" i="5" s="1"/>
  <c r="F1868" i="5" s="1"/>
  <c r="I1867" i="5"/>
  <c r="B1867" i="5"/>
  <c r="E1867" i="5" s="1"/>
  <c r="F1867" i="5" s="1"/>
  <c r="E1866" i="5"/>
  <c r="F1866" i="5" s="1"/>
  <c r="B1866" i="5"/>
  <c r="B1865" i="5"/>
  <c r="E1865" i="5" s="1"/>
  <c r="F1865" i="5" s="1"/>
  <c r="B1864" i="5"/>
  <c r="E1864" i="5" s="1"/>
  <c r="F1864" i="5" s="1"/>
  <c r="B1863" i="5"/>
  <c r="E1863" i="5" s="1"/>
  <c r="F1863" i="5" s="1"/>
  <c r="B1862" i="5"/>
  <c r="E1862" i="5" s="1"/>
  <c r="F1862" i="5" s="1"/>
  <c r="I1861" i="5"/>
  <c r="E1861" i="5"/>
  <c r="F1861" i="5" s="1"/>
  <c r="B1861" i="5"/>
  <c r="B1860" i="5"/>
  <c r="E1860" i="5" s="1"/>
  <c r="F1860" i="5" s="1"/>
  <c r="B1859" i="5"/>
  <c r="E1859" i="5" s="1"/>
  <c r="F1859" i="5" s="1"/>
  <c r="E1858" i="5"/>
  <c r="F1858" i="5" s="1"/>
  <c r="B1858" i="5"/>
  <c r="B1857" i="5"/>
  <c r="E1857" i="5" s="1"/>
  <c r="F1857" i="5" s="1"/>
  <c r="E1856" i="5"/>
  <c r="F1856" i="5" s="1"/>
  <c r="B1856" i="5"/>
  <c r="I1855" i="5"/>
  <c r="B1855" i="5"/>
  <c r="E1855" i="5" s="1"/>
  <c r="F1855" i="5" s="1"/>
  <c r="E1854" i="5"/>
  <c r="F1854" i="5" s="1"/>
  <c r="B1854" i="5"/>
  <c r="B1853" i="5"/>
  <c r="E1853" i="5" s="1"/>
  <c r="F1853" i="5" s="1"/>
  <c r="B1852" i="5"/>
  <c r="E1852" i="5" s="1"/>
  <c r="F1852" i="5" s="1"/>
  <c r="B1851" i="5"/>
  <c r="E1851" i="5" s="1"/>
  <c r="F1851" i="5" s="1"/>
  <c r="E1850" i="5"/>
  <c r="F1850" i="5" s="1"/>
  <c r="B1850" i="5"/>
  <c r="I1849" i="5"/>
  <c r="B1849" i="5"/>
  <c r="E1849" i="5" s="1"/>
  <c r="F1849" i="5" s="1"/>
  <c r="E1848" i="5"/>
  <c r="F1848" i="5" s="1"/>
  <c r="B1848" i="5"/>
  <c r="B1847" i="5"/>
  <c r="E1847" i="5" s="1"/>
  <c r="F1847" i="5" s="1"/>
  <c r="B1846" i="5"/>
  <c r="E1846" i="5" s="1"/>
  <c r="F1846" i="5" s="1"/>
  <c r="B1845" i="5"/>
  <c r="E1845" i="5" s="1"/>
  <c r="F1845" i="5" s="1"/>
  <c r="B1844" i="5"/>
  <c r="E1844" i="5" s="1"/>
  <c r="F1844" i="5" s="1"/>
  <c r="I1843" i="5"/>
  <c r="B1843" i="5"/>
  <c r="E1843" i="5" s="1"/>
  <c r="F1843" i="5" s="1"/>
  <c r="B1842" i="5"/>
  <c r="E1842" i="5" s="1"/>
  <c r="F1842" i="5" s="1"/>
  <c r="B1841" i="5"/>
  <c r="E1841" i="5" s="1"/>
  <c r="F1841" i="5" s="1"/>
  <c r="B1840" i="5"/>
  <c r="E1840" i="5" s="1"/>
  <c r="F1840" i="5" s="1"/>
  <c r="B1839" i="5"/>
  <c r="E1839" i="5" s="1"/>
  <c r="F1839" i="5" s="1"/>
  <c r="E1838" i="5"/>
  <c r="F1838" i="5" s="1"/>
  <c r="B1838" i="5"/>
  <c r="I1837" i="5"/>
  <c r="B1837" i="5"/>
  <c r="E1837" i="5" s="1"/>
  <c r="F1837" i="5" s="1"/>
  <c r="B1836" i="5"/>
  <c r="E1836" i="5" s="1"/>
  <c r="F1836" i="5" s="1"/>
  <c r="B1835" i="5"/>
  <c r="E1835" i="5" s="1"/>
  <c r="F1835" i="5" s="1"/>
  <c r="B1834" i="5"/>
  <c r="E1834" i="5" s="1"/>
  <c r="F1834" i="5" s="1"/>
  <c r="B1833" i="5"/>
  <c r="E1833" i="5" s="1"/>
  <c r="F1833" i="5" s="1"/>
  <c r="B1832" i="5"/>
  <c r="E1832" i="5" s="1"/>
  <c r="F1832" i="5" s="1"/>
  <c r="I1831" i="5"/>
  <c r="B1831" i="5"/>
  <c r="E1831" i="5" s="1"/>
  <c r="F1831" i="5" s="1"/>
  <c r="E1830" i="5"/>
  <c r="F1830" i="5" s="1"/>
  <c r="B1830" i="5"/>
  <c r="B1829" i="5"/>
  <c r="E1829" i="5" s="1"/>
  <c r="F1829" i="5" s="1"/>
  <c r="B1828" i="5"/>
  <c r="E1828" i="5" s="1"/>
  <c r="F1828" i="5" s="1"/>
  <c r="B1827" i="5"/>
  <c r="E1827" i="5" s="1"/>
  <c r="F1827" i="5" s="1"/>
  <c r="B1826" i="5"/>
  <c r="E1826" i="5" s="1"/>
  <c r="F1826" i="5" s="1"/>
  <c r="I1825" i="5"/>
  <c r="B1825" i="5"/>
  <c r="E1825" i="5" s="1"/>
  <c r="F1825" i="5" s="1"/>
  <c r="B1824" i="5"/>
  <c r="E1824" i="5" s="1"/>
  <c r="F1824" i="5" s="1"/>
  <c r="E1823" i="5"/>
  <c r="F1823" i="5" s="1"/>
  <c r="B1823" i="5"/>
  <c r="B1822" i="5"/>
  <c r="E1822" i="5" s="1"/>
  <c r="F1822" i="5" s="1"/>
  <c r="B1821" i="5"/>
  <c r="E1821" i="5" s="1"/>
  <c r="F1821" i="5" s="1"/>
  <c r="B1820" i="5"/>
  <c r="E1820" i="5" s="1"/>
  <c r="F1820" i="5" s="1"/>
  <c r="I1819" i="5"/>
  <c r="B1819" i="5"/>
  <c r="E1819" i="5" s="1"/>
  <c r="F1819" i="5" s="1"/>
  <c r="B1818" i="5"/>
  <c r="E1818" i="5" s="1"/>
  <c r="F1818" i="5" s="1"/>
  <c r="B1817" i="5"/>
  <c r="E1817" i="5" s="1"/>
  <c r="F1817" i="5" s="1"/>
  <c r="B1816" i="5"/>
  <c r="E1816" i="5" s="1"/>
  <c r="F1816" i="5" s="1"/>
  <c r="F1815" i="5"/>
  <c r="B1815" i="5"/>
  <c r="E1815" i="5" s="1"/>
  <c r="B1814" i="5"/>
  <c r="E1814" i="5" s="1"/>
  <c r="F1814" i="5" s="1"/>
  <c r="I1813" i="5"/>
  <c r="B1813" i="5"/>
  <c r="E1813" i="5" s="1"/>
  <c r="F1813" i="5" s="1"/>
  <c r="B1812" i="5"/>
  <c r="E1812" i="5" s="1"/>
  <c r="F1812" i="5" s="1"/>
  <c r="B1811" i="5"/>
  <c r="E1811" i="5" s="1"/>
  <c r="F1811" i="5" s="1"/>
  <c r="B1810" i="5"/>
  <c r="E1810" i="5" s="1"/>
  <c r="F1810" i="5" s="1"/>
  <c r="B1809" i="5"/>
  <c r="E1809" i="5" s="1"/>
  <c r="F1809" i="5" s="1"/>
  <c r="B1808" i="5"/>
  <c r="E1808" i="5" s="1"/>
  <c r="F1808" i="5" s="1"/>
  <c r="I1807" i="5"/>
  <c r="B1807" i="5"/>
  <c r="E1807" i="5" s="1"/>
  <c r="F1807" i="5" s="1"/>
  <c r="B1806" i="5"/>
  <c r="E1806" i="5" s="1"/>
  <c r="F1806" i="5" s="1"/>
  <c r="E1805" i="5"/>
  <c r="F1805" i="5" s="1"/>
  <c r="B1805" i="5"/>
  <c r="B1804" i="5"/>
  <c r="E1804" i="5" s="1"/>
  <c r="F1804" i="5" s="1"/>
  <c r="B1803" i="5"/>
  <c r="E1803" i="5" s="1"/>
  <c r="F1803" i="5" s="1"/>
  <c r="B1802" i="5"/>
  <c r="E1802" i="5" s="1"/>
  <c r="F1802" i="5" s="1"/>
  <c r="I1801" i="5"/>
  <c r="B1801" i="5"/>
  <c r="E1801" i="5" s="1"/>
  <c r="F1801" i="5" s="1"/>
  <c r="E1800" i="5"/>
  <c r="F1800" i="5" s="1"/>
  <c r="B1800" i="5"/>
  <c r="B1799" i="5"/>
  <c r="E1799" i="5" s="1"/>
  <c r="F1799" i="5" s="1"/>
  <c r="B1798" i="5"/>
  <c r="E1798" i="5" s="1"/>
  <c r="F1798" i="5" s="1"/>
  <c r="B1797" i="5"/>
  <c r="E1797" i="5" s="1"/>
  <c r="F1797" i="5" s="1"/>
  <c r="E1796" i="5"/>
  <c r="F1796" i="5" s="1"/>
  <c r="B1796" i="5"/>
  <c r="I1795" i="5"/>
  <c r="B1795" i="5"/>
  <c r="E1795" i="5" s="1"/>
  <c r="F1795" i="5" s="1"/>
  <c r="B1794" i="5"/>
  <c r="E1794" i="5" s="1"/>
  <c r="F1794" i="5" s="1"/>
  <c r="B1793" i="5"/>
  <c r="E1793" i="5" s="1"/>
  <c r="F1793" i="5" s="1"/>
  <c r="E1792" i="5"/>
  <c r="F1792" i="5" s="1"/>
  <c r="B1792" i="5"/>
  <c r="B1791" i="5"/>
  <c r="E1791" i="5" s="1"/>
  <c r="F1791" i="5" s="1"/>
  <c r="B1790" i="5"/>
  <c r="E1790" i="5" s="1"/>
  <c r="F1790" i="5" s="1"/>
  <c r="I1789" i="5"/>
  <c r="B1789" i="5"/>
  <c r="E1789" i="5" s="1"/>
  <c r="F1789" i="5" s="1"/>
  <c r="B1788" i="5"/>
  <c r="E1788" i="5" s="1"/>
  <c r="F1788" i="5" s="1"/>
  <c r="B1787" i="5"/>
  <c r="E1787" i="5" s="1"/>
  <c r="F1787" i="5" s="1"/>
  <c r="B1786" i="5"/>
  <c r="E1786" i="5" s="1"/>
  <c r="F1786" i="5" s="1"/>
  <c r="B1785" i="5"/>
  <c r="E1785" i="5" s="1"/>
  <c r="F1785" i="5" s="1"/>
  <c r="B1784" i="5"/>
  <c r="E1784" i="5" s="1"/>
  <c r="F1784" i="5" s="1"/>
  <c r="B1783" i="5"/>
  <c r="E1783" i="5" s="1"/>
  <c r="F1783" i="5" s="1"/>
  <c r="B1782" i="5"/>
  <c r="E1782" i="5" s="1"/>
  <c r="F1782" i="5" s="1"/>
  <c r="B1781" i="5"/>
  <c r="E1781" i="5" s="1"/>
  <c r="F1781" i="5" s="1"/>
  <c r="E1780" i="5"/>
  <c r="F1780" i="5" s="1"/>
  <c r="B1780" i="5"/>
  <c r="B1779" i="5"/>
  <c r="E1779" i="5" s="1"/>
  <c r="F1779" i="5" s="1"/>
  <c r="E1778" i="5"/>
  <c r="F1778" i="5" s="1"/>
  <c r="B1778" i="5"/>
  <c r="B1777" i="5"/>
  <c r="E1777" i="5" s="1"/>
  <c r="F1777" i="5" s="1"/>
  <c r="E1776" i="5"/>
  <c r="F1776" i="5" s="1"/>
  <c r="B1776" i="5"/>
  <c r="B1775" i="5"/>
  <c r="E1775" i="5" s="1"/>
  <c r="F1775" i="5" s="1"/>
  <c r="B1774" i="5"/>
  <c r="E1774" i="5" s="1"/>
  <c r="F1774" i="5" s="1"/>
  <c r="B1773" i="5"/>
  <c r="E1773" i="5" s="1"/>
  <c r="F1773" i="5" s="1"/>
  <c r="E1772" i="5"/>
  <c r="F1772" i="5" s="1"/>
  <c r="B1772" i="5"/>
  <c r="B1771" i="5"/>
  <c r="E1771" i="5" s="1"/>
  <c r="F1771" i="5" s="1"/>
  <c r="B1770" i="5"/>
  <c r="E1770" i="5" s="1"/>
  <c r="F1770" i="5" s="1"/>
  <c r="B1769" i="5"/>
  <c r="E1769" i="5" s="1"/>
  <c r="F1769" i="5" s="1"/>
  <c r="E1768" i="5"/>
  <c r="F1768" i="5" s="1"/>
  <c r="B1768" i="5"/>
  <c r="B1767" i="5"/>
  <c r="E1767" i="5" s="1"/>
  <c r="F1767" i="5" s="1"/>
  <c r="B1766" i="5"/>
  <c r="E1766" i="5" s="1"/>
  <c r="F1766" i="5" s="1"/>
  <c r="B1765" i="5"/>
  <c r="E1765" i="5" s="1"/>
  <c r="F1765" i="5" s="1"/>
  <c r="B1764" i="5"/>
  <c r="E1764" i="5" s="1"/>
  <c r="F1764" i="5" s="1"/>
  <c r="F1763" i="5"/>
  <c r="B1763" i="5"/>
  <c r="E1763" i="5" s="1"/>
  <c r="B1762" i="5"/>
  <c r="E1762" i="5" s="1"/>
  <c r="F1762" i="5" s="1"/>
  <c r="B1761" i="5"/>
  <c r="E1761" i="5" s="1"/>
  <c r="F1761" i="5" s="1"/>
  <c r="E1760" i="5"/>
  <c r="F1760" i="5" s="1"/>
  <c r="B1760" i="5"/>
  <c r="B1759" i="5"/>
  <c r="E1759" i="5" s="1"/>
  <c r="F1759" i="5" s="1"/>
  <c r="B1758" i="5"/>
  <c r="E1758" i="5" s="1"/>
  <c r="F1758" i="5" s="1"/>
  <c r="B1757" i="5"/>
  <c r="E1757" i="5" s="1"/>
  <c r="F1757" i="5" s="1"/>
  <c r="B1756" i="5"/>
  <c r="E1756" i="5" s="1"/>
  <c r="F1756" i="5" s="1"/>
  <c r="F1755" i="5"/>
  <c r="B1755" i="5"/>
  <c r="E1755" i="5" s="1"/>
  <c r="F1754" i="5"/>
  <c r="B1754" i="5"/>
  <c r="E1754" i="5" s="1"/>
  <c r="B1753" i="5"/>
  <c r="E1753" i="5" s="1"/>
  <c r="F1753" i="5" s="1"/>
  <c r="B1752" i="5"/>
  <c r="E1752" i="5" s="1"/>
  <c r="F1752" i="5" s="1"/>
  <c r="B1751" i="5"/>
  <c r="E1751" i="5" s="1"/>
  <c r="F1751" i="5" s="1"/>
  <c r="B1750" i="5"/>
  <c r="E1750" i="5" s="1"/>
  <c r="F1750" i="5" s="1"/>
  <c r="B1749" i="5"/>
  <c r="E1749" i="5" s="1"/>
  <c r="F1749" i="5" s="1"/>
  <c r="B1748" i="5"/>
  <c r="E1748" i="5" s="1"/>
  <c r="F1748" i="5" s="1"/>
  <c r="B1747" i="5"/>
  <c r="E1747" i="5" s="1"/>
  <c r="F1747" i="5" s="1"/>
  <c r="E1746" i="5"/>
  <c r="F1746" i="5" s="1"/>
  <c r="B1746" i="5"/>
  <c r="B1745" i="5"/>
  <c r="E1745" i="5" s="1"/>
  <c r="F1745" i="5" s="1"/>
  <c r="B1744" i="5"/>
  <c r="E1744" i="5" s="1"/>
  <c r="F1744" i="5" s="1"/>
  <c r="E1743" i="5"/>
  <c r="F1743" i="5" s="1"/>
  <c r="B1743" i="5"/>
  <c r="B1742" i="5"/>
  <c r="E1742" i="5" s="1"/>
  <c r="F1742" i="5" s="1"/>
  <c r="B1741" i="5"/>
  <c r="E1741" i="5" s="1"/>
  <c r="F1741" i="5" s="1"/>
  <c r="B1740" i="5"/>
  <c r="E1740" i="5" s="1"/>
  <c r="F1740" i="5" s="1"/>
  <c r="B1739" i="5"/>
  <c r="E1739" i="5" s="1"/>
  <c r="F1739" i="5" s="1"/>
  <c r="B1738" i="5"/>
  <c r="E1738" i="5" s="1"/>
  <c r="F1738" i="5" s="1"/>
  <c r="B1737" i="5"/>
  <c r="E1737" i="5" s="1"/>
  <c r="F1737" i="5" s="1"/>
  <c r="B1736" i="5"/>
  <c r="E1736" i="5" s="1"/>
  <c r="F1736" i="5" s="1"/>
  <c r="B1735" i="5"/>
  <c r="E1735" i="5" s="1"/>
  <c r="F1735" i="5" s="1"/>
  <c r="E1734" i="5"/>
  <c r="F1734" i="5" s="1"/>
  <c r="B1734" i="5"/>
  <c r="E1733" i="5"/>
  <c r="F1733" i="5" s="1"/>
  <c r="B1733" i="5"/>
  <c r="B1732" i="5"/>
  <c r="E1732" i="5" s="1"/>
  <c r="F1732" i="5" s="1"/>
  <c r="B1731" i="5"/>
  <c r="E1731" i="5" s="1"/>
  <c r="F1731" i="5" s="1"/>
  <c r="B1730" i="5"/>
  <c r="E1730" i="5" s="1"/>
  <c r="F1730" i="5" s="1"/>
  <c r="B1729" i="5"/>
  <c r="E1729" i="5" s="1"/>
  <c r="F1729" i="5" s="1"/>
  <c r="B1728" i="5"/>
  <c r="E1728" i="5" s="1"/>
  <c r="F1728" i="5" s="1"/>
  <c r="E1727" i="5"/>
  <c r="F1727" i="5" s="1"/>
  <c r="B1727" i="5"/>
  <c r="B1726" i="5"/>
  <c r="E1726" i="5" s="1"/>
  <c r="F1726" i="5" s="1"/>
  <c r="E1725" i="5"/>
  <c r="F1725" i="5" s="1"/>
  <c r="B1725" i="5"/>
  <c r="B1724" i="5"/>
  <c r="E1724" i="5" s="1"/>
  <c r="F1724" i="5" s="1"/>
  <c r="B1723" i="5"/>
  <c r="E1723" i="5" s="1"/>
  <c r="F1723" i="5" s="1"/>
  <c r="B1722" i="5"/>
  <c r="E1722" i="5" s="1"/>
  <c r="F1722" i="5" s="1"/>
  <c r="B1721" i="5"/>
  <c r="E1721" i="5" s="1"/>
  <c r="F1721" i="5" s="1"/>
  <c r="B1720" i="5"/>
  <c r="E1720" i="5" s="1"/>
  <c r="F1720" i="5" s="1"/>
  <c r="B1719" i="5"/>
  <c r="E1719" i="5" s="1"/>
  <c r="F1719" i="5" s="1"/>
  <c r="E1718" i="5"/>
  <c r="F1718" i="5" s="1"/>
  <c r="B1718" i="5"/>
  <c r="B1717" i="5"/>
  <c r="E1717" i="5" s="1"/>
  <c r="F1717" i="5" s="1"/>
  <c r="B1716" i="5"/>
  <c r="E1716" i="5" s="1"/>
  <c r="F1716" i="5" s="1"/>
  <c r="B1715" i="5"/>
  <c r="E1715" i="5" s="1"/>
  <c r="F1715" i="5" s="1"/>
  <c r="B1714" i="5"/>
  <c r="E1714" i="5" s="1"/>
  <c r="F1714" i="5" s="1"/>
  <c r="B1713" i="5"/>
  <c r="E1713" i="5" s="1"/>
  <c r="F1713" i="5" s="1"/>
  <c r="B1712" i="5"/>
  <c r="E1712" i="5" s="1"/>
  <c r="F1712" i="5" s="1"/>
  <c r="B1711" i="5"/>
  <c r="E1711" i="5" s="1"/>
  <c r="F1711" i="5" s="1"/>
  <c r="E1710" i="5"/>
  <c r="F1710" i="5" s="1"/>
  <c r="B1710" i="5"/>
  <c r="B1709" i="5"/>
  <c r="E1709" i="5" s="1"/>
  <c r="F1709" i="5" s="1"/>
  <c r="B1708" i="5"/>
  <c r="E1708" i="5" s="1"/>
  <c r="F1708" i="5" s="1"/>
  <c r="B1707" i="5"/>
  <c r="E1707" i="5" s="1"/>
  <c r="F1707" i="5" s="1"/>
  <c r="B1706" i="5"/>
  <c r="E1706" i="5" s="1"/>
  <c r="F1706" i="5" s="1"/>
  <c r="B1705" i="5"/>
  <c r="E1705" i="5" s="1"/>
  <c r="F1705" i="5" s="1"/>
  <c r="B1704" i="5"/>
  <c r="E1704" i="5" s="1"/>
  <c r="F1704" i="5" s="1"/>
  <c r="B1703" i="5"/>
  <c r="E1703" i="5" s="1"/>
  <c r="F1703" i="5" s="1"/>
  <c r="B1702" i="5"/>
  <c r="E1702" i="5" s="1"/>
  <c r="F1702" i="5" s="1"/>
  <c r="B1701" i="5"/>
  <c r="E1701" i="5" s="1"/>
  <c r="F1701" i="5" s="1"/>
  <c r="E1700" i="5"/>
  <c r="F1700" i="5" s="1"/>
  <c r="B1700" i="5"/>
  <c r="B1699" i="5"/>
  <c r="E1699" i="5" s="1"/>
  <c r="F1699" i="5" s="1"/>
  <c r="B1698" i="5"/>
  <c r="E1698" i="5" s="1"/>
  <c r="F1698" i="5" s="1"/>
  <c r="B1697" i="5"/>
  <c r="E1697" i="5" s="1"/>
  <c r="F1697" i="5" s="1"/>
  <c r="B1696" i="5"/>
  <c r="E1696" i="5" s="1"/>
  <c r="F1696" i="5" s="1"/>
  <c r="B1695" i="5"/>
  <c r="E1695" i="5" s="1"/>
  <c r="F1695" i="5" s="1"/>
  <c r="B1694" i="5"/>
  <c r="E1694" i="5" s="1"/>
  <c r="F1694" i="5" s="1"/>
  <c r="B1693" i="5"/>
  <c r="E1693" i="5" s="1"/>
  <c r="F1693" i="5" s="1"/>
  <c r="B1692" i="5"/>
  <c r="E1692" i="5" s="1"/>
  <c r="F1692" i="5" s="1"/>
  <c r="B1691" i="5"/>
  <c r="E1691" i="5" s="1"/>
  <c r="F1691" i="5" s="1"/>
  <c r="B1690" i="5"/>
  <c r="E1690" i="5" s="1"/>
  <c r="F1690" i="5" s="1"/>
  <c r="B1689" i="5"/>
  <c r="E1689" i="5" s="1"/>
  <c r="F1689" i="5" s="1"/>
  <c r="B1688" i="5"/>
  <c r="E1688" i="5" s="1"/>
  <c r="F1688" i="5" s="1"/>
  <c r="B1687" i="5"/>
  <c r="E1687" i="5" s="1"/>
  <c r="F1687" i="5" s="1"/>
  <c r="B1686" i="5"/>
  <c r="E1686" i="5" s="1"/>
  <c r="F1686" i="5" s="1"/>
  <c r="B1685" i="5"/>
  <c r="E1685" i="5" s="1"/>
  <c r="F1685" i="5" s="1"/>
  <c r="B1684" i="5"/>
  <c r="E1684" i="5" s="1"/>
  <c r="F1684" i="5" s="1"/>
  <c r="B1683" i="5"/>
  <c r="E1683" i="5" s="1"/>
  <c r="F1683" i="5" s="1"/>
  <c r="E1682" i="5"/>
  <c r="F1682" i="5" s="1"/>
  <c r="B1682" i="5"/>
  <c r="B1681" i="5"/>
  <c r="E1681" i="5" s="1"/>
  <c r="F1681" i="5" s="1"/>
  <c r="B1680" i="5"/>
  <c r="E1680" i="5" s="1"/>
  <c r="F1680" i="5" s="1"/>
  <c r="B1679" i="5"/>
  <c r="E1679" i="5" s="1"/>
  <c r="F1679" i="5" s="1"/>
  <c r="B1678" i="5"/>
  <c r="E1678" i="5" s="1"/>
  <c r="F1678" i="5" s="1"/>
  <c r="B1677" i="5"/>
  <c r="E1677" i="5" s="1"/>
  <c r="F1677" i="5" s="1"/>
  <c r="E1676" i="5"/>
  <c r="F1676" i="5" s="1"/>
  <c r="B1676" i="5"/>
  <c r="F1675" i="5"/>
  <c r="B1675" i="5"/>
  <c r="E1675" i="5" s="1"/>
  <c r="B1674" i="5"/>
  <c r="E1674" i="5" s="1"/>
  <c r="F1674" i="5" s="1"/>
  <c r="B1673" i="5"/>
  <c r="E1673" i="5" s="1"/>
  <c r="F1673" i="5" s="1"/>
  <c r="B1672" i="5"/>
  <c r="E1672" i="5" s="1"/>
  <c r="F1672" i="5" s="1"/>
  <c r="B1671" i="5"/>
  <c r="E1671" i="5" s="1"/>
  <c r="F1671" i="5" s="1"/>
  <c r="B1670" i="5"/>
  <c r="E1670" i="5" s="1"/>
  <c r="F1670" i="5" s="1"/>
  <c r="B1669" i="5"/>
  <c r="E1669" i="5" s="1"/>
  <c r="F1669" i="5" s="1"/>
  <c r="B1668" i="5"/>
  <c r="E1668" i="5" s="1"/>
  <c r="F1668" i="5" s="1"/>
  <c r="F1667" i="5"/>
  <c r="B1667" i="5"/>
  <c r="E1667" i="5" s="1"/>
  <c r="B1666" i="5"/>
  <c r="E1666" i="5" s="1"/>
  <c r="F1666" i="5" s="1"/>
  <c r="B1665" i="5"/>
  <c r="E1665" i="5" s="1"/>
  <c r="F1665" i="5" s="1"/>
  <c r="B1664" i="5"/>
  <c r="E1664" i="5" s="1"/>
  <c r="F1664" i="5" s="1"/>
  <c r="E1663" i="5"/>
  <c r="F1663" i="5" s="1"/>
  <c r="B1663" i="5"/>
  <c r="B1662" i="5"/>
  <c r="E1662" i="5" s="1"/>
  <c r="F1662" i="5" s="1"/>
  <c r="B1661" i="5"/>
  <c r="E1661" i="5" s="1"/>
  <c r="F1661" i="5" s="1"/>
  <c r="B1660" i="5"/>
  <c r="E1660" i="5" s="1"/>
  <c r="F1660" i="5" s="1"/>
  <c r="B1659" i="5"/>
  <c r="E1659" i="5" s="1"/>
  <c r="F1659" i="5" s="1"/>
  <c r="B1658" i="5"/>
  <c r="E1658" i="5" s="1"/>
  <c r="F1658" i="5" s="1"/>
  <c r="B1657" i="5"/>
  <c r="E1657" i="5" s="1"/>
  <c r="F1657" i="5" s="1"/>
  <c r="B1656" i="5"/>
  <c r="E1656" i="5" s="1"/>
  <c r="F1656" i="5" s="1"/>
  <c r="B1655" i="5"/>
  <c r="E1655" i="5" s="1"/>
  <c r="F1655" i="5" s="1"/>
  <c r="B1654" i="5"/>
  <c r="E1654" i="5" s="1"/>
  <c r="F1654" i="5" s="1"/>
  <c r="E1653" i="5"/>
  <c r="F1653" i="5" s="1"/>
  <c r="B1653" i="5"/>
  <c r="B1652" i="5"/>
  <c r="E1652" i="5" s="1"/>
  <c r="F1652" i="5" s="1"/>
  <c r="B1651" i="5"/>
  <c r="E1651" i="5" s="1"/>
  <c r="F1651" i="5" s="1"/>
  <c r="B1650" i="5"/>
  <c r="E1650" i="5" s="1"/>
  <c r="F1650" i="5" s="1"/>
  <c r="B1649" i="5"/>
  <c r="E1649" i="5" s="1"/>
  <c r="F1649" i="5" s="1"/>
  <c r="B1648" i="5"/>
  <c r="E1648" i="5" s="1"/>
  <c r="F1648" i="5" s="1"/>
  <c r="B1647" i="5"/>
  <c r="E1647" i="5" s="1"/>
  <c r="F1647" i="5" s="1"/>
  <c r="E1646" i="5"/>
  <c r="F1646" i="5" s="1"/>
  <c r="B1646" i="5"/>
  <c r="B1645" i="5"/>
  <c r="E1645" i="5" s="1"/>
  <c r="F1645" i="5" s="1"/>
  <c r="B1644" i="5"/>
  <c r="E1644" i="5" s="1"/>
  <c r="F1644" i="5" s="1"/>
  <c r="B1643" i="5"/>
  <c r="E1643" i="5" s="1"/>
  <c r="F1643" i="5" s="1"/>
  <c r="B1642" i="5"/>
  <c r="E1642" i="5" s="1"/>
  <c r="F1642" i="5" s="1"/>
  <c r="B1641" i="5"/>
  <c r="E1641" i="5" s="1"/>
  <c r="F1641" i="5" s="1"/>
  <c r="B1640" i="5"/>
  <c r="E1640" i="5" s="1"/>
  <c r="F1640" i="5" s="1"/>
  <c r="B1639" i="5"/>
  <c r="E1639" i="5" s="1"/>
  <c r="F1639" i="5" s="1"/>
  <c r="B1638" i="5"/>
  <c r="E1638" i="5" s="1"/>
  <c r="F1638" i="5" s="1"/>
  <c r="B1637" i="5"/>
  <c r="E1637" i="5" s="1"/>
  <c r="F1637" i="5" s="1"/>
  <c r="B1636" i="5"/>
  <c r="E1636" i="5" s="1"/>
  <c r="F1636" i="5" s="1"/>
  <c r="B1635" i="5"/>
  <c r="E1635" i="5" s="1"/>
  <c r="F1635" i="5" s="1"/>
  <c r="B1634" i="5"/>
  <c r="E1634" i="5" s="1"/>
  <c r="F1634" i="5" s="1"/>
  <c r="B1633" i="5"/>
  <c r="E1633" i="5" s="1"/>
  <c r="F1633" i="5" s="1"/>
  <c r="B1632" i="5"/>
  <c r="E1632" i="5" s="1"/>
  <c r="F1632" i="5" s="1"/>
  <c r="B1631" i="5"/>
  <c r="E1631" i="5" s="1"/>
  <c r="F1631" i="5" s="1"/>
  <c r="B1630" i="5"/>
  <c r="E1630" i="5" s="1"/>
  <c r="F1630" i="5" s="1"/>
  <c r="B1629" i="5"/>
  <c r="E1629" i="5" s="1"/>
  <c r="F1629" i="5" s="1"/>
  <c r="B1628" i="5"/>
  <c r="E1628" i="5" s="1"/>
  <c r="F1628" i="5" s="1"/>
  <c r="B1627" i="5"/>
  <c r="E1627" i="5" s="1"/>
  <c r="F1627" i="5" s="1"/>
  <c r="E1626" i="5"/>
  <c r="F1626" i="5" s="1"/>
  <c r="B1626" i="5"/>
  <c r="B1625" i="5"/>
  <c r="E1625" i="5" s="1"/>
  <c r="F1625" i="5" s="1"/>
  <c r="B1624" i="5"/>
  <c r="E1624" i="5" s="1"/>
  <c r="F1624" i="5" s="1"/>
  <c r="B1623" i="5"/>
  <c r="E1623" i="5" s="1"/>
  <c r="F1623" i="5" s="1"/>
  <c r="B1622" i="5"/>
  <c r="E1622" i="5" s="1"/>
  <c r="F1622" i="5" s="1"/>
  <c r="E1621" i="5"/>
  <c r="F1621" i="5" s="1"/>
  <c r="B1621" i="5"/>
  <c r="B1620" i="5"/>
  <c r="E1620" i="5" s="1"/>
  <c r="F1620" i="5" s="1"/>
  <c r="B1619" i="5"/>
  <c r="E1619" i="5" s="1"/>
  <c r="F1619" i="5" s="1"/>
  <c r="B1618" i="5"/>
  <c r="E1618" i="5" s="1"/>
  <c r="F1618" i="5" s="1"/>
  <c r="B1617" i="5"/>
  <c r="E1617" i="5" s="1"/>
  <c r="F1617" i="5" s="1"/>
  <c r="B1616" i="5"/>
  <c r="E1616" i="5" s="1"/>
  <c r="F1616" i="5" s="1"/>
  <c r="B1615" i="5"/>
  <c r="E1615" i="5" s="1"/>
  <c r="F1615" i="5" s="1"/>
  <c r="B1614" i="5"/>
  <c r="E1614" i="5" s="1"/>
  <c r="F1614" i="5" s="1"/>
  <c r="B1613" i="5"/>
  <c r="E1613" i="5" s="1"/>
  <c r="F1613" i="5" s="1"/>
  <c r="B1612" i="5"/>
  <c r="E1612" i="5" s="1"/>
  <c r="F1612" i="5" s="1"/>
  <c r="B1611" i="5"/>
  <c r="E1611" i="5" s="1"/>
  <c r="F1611" i="5" s="1"/>
  <c r="B1610" i="5"/>
  <c r="E1610" i="5" s="1"/>
  <c r="F1610" i="5" s="1"/>
  <c r="B1609" i="5"/>
  <c r="E1609" i="5" s="1"/>
  <c r="F1609" i="5" s="1"/>
  <c r="B1608" i="5"/>
  <c r="E1608" i="5" s="1"/>
  <c r="F1608" i="5" s="1"/>
  <c r="B1607" i="5"/>
  <c r="E1607" i="5" s="1"/>
  <c r="F1607" i="5" s="1"/>
  <c r="E1606" i="5"/>
  <c r="F1606" i="5" s="1"/>
  <c r="B1606" i="5"/>
  <c r="B1605" i="5"/>
  <c r="E1605" i="5" s="1"/>
  <c r="F1605" i="5" s="1"/>
  <c r="B1604" i="5"/>
  <c r="E1604" i="5" s="1"/>
  <c r="F1604" i="5" s="1"/>
  <c r="B1603" i="5"/>
  <c r="E1603" i="5" s="1"/>
  <c r="F1603" i="5" s="1"/>
  <c r="E1602" i="5"/>
  <c r="F1602" i="5" s="1"/>
  <c r="B1602" i="5"/>
  <c r="B1601" i="5"/>
  <c r="E1601" i="5" s="1"/>
  <c r="F1601" i="5" s="1"/>
  <c r="B1600" i="5"/>
  <c r="E1600" i="5" s="1"/>
  <c r="F1600" i="5" s="1"/>
  <c r="B1599" i="5"/>
  <c r="E1599" i="5" s="1"/>
  <c r="F1599" i="5" s="1"/>
  <c r="B1598" i="5"/>
  <c r="E1598" i="5" s="1"/>
  <c r="F1598" i="5" s="1"/>
  <c r="B1597" i="5"/>
  <c r="E1597" i="5" s="1"/>
  <c r="F1597" i="5" s="1"/>
  <c r="B1596" i="5"/>
  <c r="E1596" i="5" s="1"/>
  <c r="F1596" i="5" s="1"/>
  <c r="B1595" i="5"/>
  <c r="E1595" i="5" s="1"/>
  <c r="F1595" i="5" s="1"/>
  <c r="B1594" i="5"/>
  <c r="E1594" i="5" s="1"/>
  <c r="F1594" i="5" s="1"/>
  <c r="B1593" i="5"/>
  <c r="E1593" i="5" s="1"/>
  <c r="F1593" i="5" s="1"/>
  <c r="B1592" i="5"/>
  <c r="E1592" i="5" s="1"/>
  <c r="F1592" i="5" s="1"/>
  <c r="B1591" i="5"/>
  <c r="E1591" i="5" s="1"/>
  <c r="F1591" i="5" s="1"/>
  <c r="E1590" i="5"/>
  <c r="F1590" i="5" s="1"/>
  <c r="B1590" i="5"/>
  <c r="B1589" i="5"/>
  <c r="E1589" i="5" s="1"/>
  <c r="F1589" i="5" s="1"/>
  <c r="G1588" i="5"/>
  <c r="M1588" i="5" s="1"/>
  <c r="O1588" i="5" s="1"/>
  <c r="P1588" i="5" s="1"/>
  <c r="B1588" i="5"/>
  <c r="E1588" i="5" s="1"/>
  <c r="F1588" i="5" s="1"/>
  <c r="B1587" i="5"/>
  <c r="E1587" i="5" s="1"/>
  <c r="F1587" i="5" s="1"/>
  <c r="B1586" i="5"/>
  <c r="E1586" i="5" s="1"/>
  <c r="F1586" i="5" s="1"/>
  <c r="B1585" i="5"/>
  <c r="E1585" i="5" s="1"/>
  <c r="F1585" i="5" s="1"/>
  <c r="B1584" i="5"/>
  <c r="E1584" i="5" s="1"/>
  <c r="F1584" i="5" s="1"/>
  <c r="B1583" i="5"/>
  <c r="E1583" i="5" s="1"/>
  <c r="F1583" i="5" s="1"/>
  <c r="M1582" i="5"/>
  <c r="O1582" i="5" s="1"/>
  <c r="P1582" i="5" s="1"/>
  <c r="K1582" i="5"/>
  <c r="L1582" i="5" s="1"/>
  <c r="G1582" i="5"/>
  <c r="B1582" i="5"/>
  <c r="E1582" i="5" s="1"/>
  <c r="F1582" i="5" s="1"/>
  <c r="E1581" i="5"/>
  <c r="F1581" i="5" s="1"/>
  <c r="B1581" i="5"/>
  <c r="B1580" i="5"/>
  <c r="E1580" i="5" s="1"/>
  <c r="F1580" i="5" s="1"/>
  <c r="B1579" i="5"/>
  <c r="E1579" i="5" s="1"/>
  <c r="F1579" i="5" s="1"/>
  <c r="B1578" i="5"/>
  <c r="E1578" i="5" s="1"/>
  <c r="F1578" i="5" s="1"/>
  <c r="B1577" i="5"/>
  <c r="E1577" i="5" s="1"/>
  <c r="F1577" i="5" s="1"/>
  <c r="G1576" i="5"/>
  <c r="M1576" i="5" s="1"/>
  <c r="O1576" i="5" s="1"/>
  <c r="P1576" i="5" s="1"/>
  <c r="B1576" i="5"/>
  <c r="E1576" i="5" s="1"/>
  <c r="F1576" i="5" s="1"/>
  <c r="B1575" i="5"/>
  <c r="E1575" i="5" s="1"/>
  <c r="F1575" i="5" s="1"/>
  <c r="B1574" i="5"/>
  <c r="E1574" i="5" s="1"/>
  <c r="F1574" i="5" s="1"/>
  <c r="E1573" i="5"/>
  <c r="F1573" i="5" s="1"/>
  <c r="B1573" i="5"/>
  <c r="B1572" i="5"/>
  <c r="E1572" i="5" s="1"/>
  <c r="F1572" i="5" s="1"/>
  <c r="B1571" i="5"/>
  <c r="E1571" i="5" s="1"/>
  <c r="F1571" i="5" s="1"/>
  <c r="M1570" i="5"/>
  <c r="O1570" i="5" s="1"/>
  <c r="P1570" i="5" s="1"/>
  <c r="G1570" i="5"/>
  <c r="K1570" i="5" s="1"/>
  <c r="L1570" i="5" s="1"/>
  <c r="E1570" i="5"/>
  <c r="F1570" i="5" s="1"/>
  <c r="B1570" i="5"/>
  <c r="B1569" i="5"/>
  <c r="E1569" i="5" s="1"/>
  <c r="F1569" i="5" s="1"/>
  <c r="B1568" i="5"/>
  <c r="E1568" i="5" s="1"/>
  <c r="F1568" i="5" s="1"/>
  <c r="B1567" i="5"/>
  <c r="E1567" i="5" s="1"/>
  <c r="F1567" i="5" s="1"/>
  <c r="B1566" i="5"/>
  <c r="E1566" i="5" s="1"/>
  <c r="F1566" i="5" s="1"/>
  <c r="B1565" i="5"/>
  <c r="E1565" i="5" s="1"/>
  <c r="F1565" i="5" s="1"/>
  <c r="G1564" i="5"/>
  <c r="M1564" i="5" s="1"/>
  <c r="O1564" i="5" s="1"/>
  <c r="P1564" i="5" s="1"/>
  <c r="B1564" i="5"/>
  <c r="E1564" i="5" s="1"/>
  <c r="F1564" i="5" s="1"/>
  <c r="B1563" i="5"/>
  <c r="E1563" i="5" s="1"/>
  <c r="F1563" i="5" s="1"/>
  <c r="B1562" i="5"/>
  <c r="E1562" i="5" s="1"/>
  <c r="F1562" i="5" s="1"/>
  <c r="B1561" i="5"/>
  <c r="E1561" i="5" s="1"/>
  <c r="F1561" i="5" s="1"/>
  <c r="B1560" i="5"/>
  <c r="E1560" i="5" s="1"/>
  <c r="F1560" i="5" s="1"/>
  <c r="B1559" i="5"/>
  <c r="E1559" i="5" s="1"/>
  <c r="F1559" i="5" s="1"/>
  <c r="G1558" i="5"/>
  <c r="M1558" i="5" s="1"/>
  <c r="O1558" i="5" s="1"/>
  <c r="P1558" i="5" s="1"/>
  <c r="B1558" i="5"/>
  <c r="E1558" i="5" s="1"/>
  <c r="F1558" i="5" s="1"/>
  <c r="B1557" i="5"/>
  <c r="E1557" i="5" s="1"/>
  <c r="F1557" i="5" s="1"/>
  <c r="B1556" i="5"/>
  <c r="E1556" i="5" s="1"/>
  <c r="F1556" i="5" s="1"/>
  <c r="B1555" i="5"/>
  <c r="E1555" i="5" s="1"/>
  <c r="F1555" i="5" s="1"/>
  <c r="B1554" i="5"/>
  <c r="E1554" i="5" s="1"/>
  <c r="F1554" i="5" s="1"/>
  <c r="B1553" i="5"/>
  <c r="E1553" i="5" s="1"/>
  <c r="F1553" i="5" s="1"/>
  <c r="G1552" i="5"/>
  <c r="M1552" i="5" s="1"/>
  <c r="O1552" i="5" s="1"/>
  <c r="P1552" i="5" s="1"/>
  <c r="B1552" i="5"/>
  <c r="E1552" i="5" s="1"/>
  <c r="F1552" i="5" s="1"/>
  <c r="B1551" i="5"/>
  <c r="E1551" i="5" s="1"/>
  <c r="F1551" i="5" s="1"/>
  <c r="E1550" i="5"/>
  <c r="F1550" i="5" s="1"/>
  <c r="B1550" i="5"/>
  <c r="F1549" i="5"/>
  <c r="E1549" i="5"/>
  <c r="B1549" i="5"/>
  <c r="B1548" i="5"/>
  <c r="E1548" i="5" s="1"/>
  <c r="F1548" i="5" s="1"/>
  <c r="B1547" i="5"/>
  <c r="E1547" i="5" s="1"/>
  <c r="F1547" i="5" s="1"/>
  <c r="G1546" i="5"/>
  <c r="K1546" i="5" s="1"/>
  <c r="L1546" i="5" s="1"/>
  <c r="B1546" i="5"/>
  <c r="E1546" i="5" s="1"/>
  <c r="F1546" i="5" s="1"/>
  <c r="B1545" i="5"/>
  <c r="E1545" i="5" s="1"/>
  <c r="F1545" i="5" s="1"/>
  <c r="B1544" i="5"/>
  <c r="E1544" i="5" s="1"/>
  <c r="F1544" i="5" s="1"/>
  <c r="B1543" i="5"/>
  <c r="E1543" i="5" s="1"/>
  <c r="F1543" i="5" s="1"/>
  <c r="B1542" i="5"/>
  <c r="E1542" i="5" s="1"/>
  <c r="F1542" i="5" s="1"/>
  <c r="E1541" i="5"/>
  <c r="F1541" i="5" s="1"/>
  <c r="B1541" i="5"/>
  <c r="G1540" i="5"/>
  <c r="M1540" i="5" s="1"/>
  <c r="O1540" i="5" s="1"/>
  <c r="P1540" i="5" s="1"/>
  <c r="B1540" i="5"/>
  <c r="E1540" i="5" s="1"/>
  <c r="F1540" i="5" s="1"/>
  <c r="B1539" i="5"/>
  <c r="E1539" i="5" s="1"/>
  <c r="F1539" i="5" s="1"/>
  <c r="B1538" i="5"/>
  <c r="E1538" i="5" s="1"/>
  <c r="F1538" i="5" s="1"/>
  <c r="B1537" i="5"/>
  <c r="E1537" i="5" s="1"/>
  <c r="F1537" i="5" s="1"/>
  <c r="B1536" i="5"/>
  <c r="E1536" i="5" s="1"/>
  <c r="F1536" i="5" s="1"/>
  <c r="B1535" i="5"/>
  <c r="E1535" i="5" s="1"/>
  <c r="F1535" i="5" s="1"/>
  <c r="K1534" i="5"/>
  <c r="L1534" i="5" s="1"/>
  <c r="G1534" i="5"/>
  <c r="M1534" i="5" s="1"/>
  <c r="O1534" i="5" s="1"/>
  <c r="P1534" i="5" s="1"/>
  <c r="B1534" i="5"/>
  <c r="E1534" i="5" s="1"/>
  <c r="F1534" i="5" s="1"/>
  <c r="B1533" i="5"/>
  <c r="E1533" i="5" s="1"/>
  <c r="F1533" i="5" s="1"/>
  <c r="B1532" i="5"/>
  <c r="E1532" i="5" s="1"/>
  <c r="F1532" i="5" s="1"/>
  <c r="B1531" i="5"/>
  <c r="E1531" i="5" s="1"/>
  <c r="F1531" i="5" s="1"/>
  <c r="B1530" i="5"/>
  <c r="E1530" i="5" s="1"/>
  <c r="F1530" i="5" s="1"/>
  <c r="B1529" i="5"/>
  <c r="E1529" i="5" s="1"/>
  <c r="F1529" i="5" s="1"/>
  <c r="G1528" i="5"/>
  <c r="M1528" i="5" s="1"/>
  <c r="O1528" i="5" s="1"/>
  <c r="P1528" i="5" s="1"/>
  <c r="B1528" i="5"/>
  <c r="E1528" i="5" s="1"/>
  <c r="F1528" i="5" s="1"/>
  <c r="B1527" i="5"/>
  <c r="E1527" i="5" s="1"/>
  <c r="F1527" i="5" s="1"/>
  <c r="B1526" i="5"/>
  <c r="E1526" i="5" s="1"/>
  <c r="F1526" i="5" s="1"/>
  <c r="B1525" i="5"/>
  <c r="E1525" i="5" s="1"/>
  <c r="F1525" i="5" s="1"/>
  <c r="B1524" i="5"/>
  <c r="E1524" i="5" s="1"/>
  <c r="F1524" i="5" s="1"/>
  <c r="B1523" i="5"/>
  <c r="E1523" i="5" s="1"/>
  <c r="F1523" i="5" s="1"/>
  <c r="G1522" i="5"/>
  <c r="B1522" i="5"/>
  <c r="E1522" i="5" s="1"/>
  <c r="F1522" i="5" s="1"/>
  <c r="B1521" i="5"/>
  <c r="E1521" i="5" s="1"/>
  <c r="F1521" i="5" s="1"/>
  <c r="B1520" i="5"/>
  <c r="E1520" i="5" s="1"/>
  <c r="F1520" i="5" s="1"/>
  <c r="B1519" i="5"/>
  <c r="E1519" i="5" s="1"/>
  <c r="F1519" i="5" s="1"/>
  <c r="B1518" i="5"/>
  <c r="E1518" i="5" s="1"/>
  <c r="F1518" i="5" s="1"/>
  <c r="B1517" i="5"/>
  <c r="E1517" i="5" s="1"/>
  <c r="F1517" i="5" s="1"/>
  <c r="G1516" i="5"/>
  <c r="B1516" i="5"/>
  <c r="E1516" i="5" s="1"/>
  <c r="F1516" i="5" s="1"/>
  <c r="B1515" i="5"/>
  <c r="E1515" i="5" s="1"/>
  <c r="F1515" i="5" s="1"/>
  <c r="B1514" i="5"/>
  <c r="E1514" i="5" s="1"/>
  <c r="F1514" i="5" s="1"/>
  <c r="B1513" i="5"/>
  <c r="E1513" i="5" s="1"/>
  <c r="F1513" i="5" s="1"/>
  <c r="B1512" i="5"/>
  <c r="E1512" i="5" s="1"/>
  <c r="F1512" i="5" s="1"/>
  <c r="B1511" i="5"/>
  <c r="E1511" i="5" s="1"/>
  <c r="F1511" i="5" s="1"/>
  <c r="G1510" i="5"/>
  <c r="M1510" i="5" s="1"/>
  <c r="O1510" i="5" s="1"/>
  <c r="P1510" i="5" s="1"/>
  <c r="E1510" i="5"/>
  <c r="F1510" i="5" s="1"/>
  <c r="B1510" i="5"/>
  <c r="B1509" i="5"/>
  <c r="E1509" i="5" s="1"/>
  <c r="F1509" i="5" s="1"/>
  <c r="B1508" i="5"/>
  <c r="E1508" i="5" s="1"/>
  <c r="F1508" i="5" s="1"/>
  <c r="B1507" i="5"/>
  <c r="E1507" i="5" s="1"/>
  <c r="F1507" i="5" s="1"/>
  <c r="B1506" i="5"/>
  <c r="E1506" i="5" s="1"/>
  <c r="F1506" i="5" s="1"/>
  <c r="B1505" i="5"/>
  <c r="E1505" i="5" s="1"/>
  <c r="F1505" i="5" s="1"/>
  <c r="G1504" i="5"/>
  <c r="M1504" i="5" s="1"/>
  <c r="O1504" i="5" s="1"/>
  <c r="P1504" i="5" s="1"/>
  <c r="B1504" i="5"/>
  <c r="E1504" i="5" s="1"/>
  <c r="F1504" i="5" s="1"/>
  <c r="B1503" i="5"/>
  <c r="E1503" i="5" s="1"/>
  <c r="F1503" i="5" s="1"/>
  <c r="B1502" i="5"/>
  <c r="E1502" i="5" s="1"/>
  <c r="F1502" i="5" s="1"/>
  <c r="E1501" i="5"/>
  <c r="F1501" i="5" s="1"/>
  <c r="B1501" i="5"/>
  <c r="B1500" i="5"/>
  <c r="E1500" i="5" s="1"/>
  <c r="F1500" i="5" s="1"/>
  <c r="B1499" i="5"/>
  <c r="E1499" i="5" s="1"/>
  <c r="F1499" i="5" s="1"/>
  <c r="M1498" i="5"/>
  <c r="O1498" i="5" s="1"/>
  <c r="P1498" i="5" s="1"/>
  <c r="G1498" i="5"/>
  <c r="K1498" i="5" s="1"/>
  <c r="L1498" i="5" s="1"/>
  <c r="B1498" i="5"/>
  <c r="E1498" i="5" s="1"/>
  <c r="F1498" i="5" s="1"/>
  <c r="B1497" i="5"/>
  <c r="E1497" i="5" s="1"/>
  <c r="F1497" i="5" s="1"/>
  <c r="B1496" i="5"/>
  <c r="E1496" i="5" s="1"/>
  <c r="F1496" i="5" s="1"/>
  <c r="B1495" i="5"/>
  <c r="E1495" i="5" s="1"/>
  <c r="F1495" i="5" s="1"/>
  <c r="B1494" i="5"/>
  <c r="E1494" i="5" s="1"/>
  <c r="F1494" i="5" s="1"/>
  <c r="B1493" i="5"/>
  <c r="E1493" i="5" s="1"/>
  <c r="F1493" i="5" s="1"/>
  <c r="G1492" i="5"/>
  <c r="M1492" i="5" s="1"/>
  <c r="O1492" i="5" s="1"/>
  <c r="P1492" i="5" s="1"/>
  <c r="B1492" i="5"/>
  <c r="E1492" i="5" s="1"/>
  <c r="F1492" i="5" s="1"/>
  <c r="B1491" i="5"/>
  <c r="E1491" i="5" s="1"/>
  <c r="F1491" i="5" s="1"/>
  <c r="B1490" i="5"/>
  <c r="E1490" i="5" s="1"/>
  <c r="F1490" i="5" s="1"/>
  <c r="B1489" i="5"/>
  <c r="E1489" i="5" s="1"/>
  <c r="F1489" i="5" s="1"/>
  <c r="B1488" i="5"/>
  <c r="E1488" i="5" s="1"/>
  <c r="F1488" i="5" s="1"/>
  <c r="B1487" i="5"/>
  <c r="E1487" i="5" s="1"/>
  <c r="F1487" i="5" s="1"/>
  <c r="G1486" i="5"/>
  <c r="M1486" i="5" s="1"/>
  <c r="O1486" i="5" s="1"/>
  <c r="P1486" i="5" s="1"/>
  <c r="E1486" i="5"/>
  <c r="F1486" i="5" s="1"/>
  <c r="B1486" i="5"/>
  <c r="B1485" i="5"/>
  <c r="E1485" i="5" s="1"/>
  <c r="F1485" i="5" s="1"/>
  <c r="B1484" i="5"/>
  <c r="E1484" i="5" s="1"/>
  <c r="F1484" i="5" s="1"/>
  <c r="B1483" i="5"/>
  <c r="E1483" i="5" s="1"/>
  <c r="F1483" i="5" s="1"/>
  <c r="B1482" i="5"/>
  <c r="E1482" i="5" s="1"/>
  <c r="F1482" i="5" s="1"/>
  <c r="B1481" i="5"/>
  <c r="E1481" i="5" s="1"/>
  <c r="F1481" i="5" s="1"/>
  <c r="G1480" i="5"/>
  <c r="M1480" i="5" s="1"/>
  <c r="O1480" i="5" s="1"/>
  <c r="P1480" i="5" s="1"/>
  <c r="B1480" i="5"/>
  <c r="E1480" i="5" s="1"/>
  <c r="F1480" i="5" s="1"/>
  <c r="B1479" i="5"/>
  <c r="E1479" i="5" s="1"/>
  <c r="F1479" i="5" s="1"/>
  <c r="B1478" i="5"/>
  <c r="E1478" i="5" s="1"/>
  <c r="F1478" i="5" s="1"/>
  <c r="B1477" i="5"/>
  <c r="E1477" i="5" s="1"/>
  <c r="F1477" i="5" s="1"/>
  <c r="B1476" i="5"/>
  <c r="E1476" i="5" s="1"/>
  <c r="F1476" i="5" s="1"/>
  <c r="B1475" i="5"/>
  <c r="E1475" i="5" s="1"/>
  <c r="F1475" i="5" s="1"/>
  <c r="G1474" i="5"/>
  <c r="K1474" i="5" s="1"/>
  <c r="L1474" i="5" s="1"/>
  <c r="E1474" i="5"/>
  <c r="F1474" i="5" s="1"/>
  <c r="B1474" i="5"/>
  <c r="B1473" i="5"/>
  <c r="E1473" i="5" s="1"/>
  <c r="F1473" i="5" s="1"/>
  <c r="B1472" i="5"/>
  <c r="E1472" i="5" s="1"/>
  <c r="F1472" i="5" s="1"/>
  <c r="B1471" i="5"/>
  <c r="E1471" i="5" s="1"/>
  <c r="F1471" i="5" s="1"/>
  <c r="B1470" i="5"/>
  <c r="E1470" i="5" s="1"/>
  <c r="F1470" i="5" s="1"/>
  <c r="B1469" i="5"/>
  <c r="E1469" i="5" s="1"/>
  <c r="F1469" i="5" s="1"/>
  <c r="G1468" i="5"/>
  <c r="M1468" i="5" s="1"/>
  <c r="O1468" i="5" s="1"/>
  <c r="P1468" i="5" s="1"/>
  <c r="B1468" i="5"/>
  <c r="E1468" i="5" s="1"/>
  <c r="F1468" i="5" s="1"/>
  <c r="B1467" i="5"/>
  <c r="E1467" i="5" s="1"/>
  <c r="F1467" i="5" s="1"/>
  <c r="B1466" i="5"/>
  <c r="E1466" i="5" s="1"/>
  <c r="F1466" i="5" s="1"/>
  <c r="B1465" i="5"/>
  <c r="E1465" i="5" s="1"/>
  <c r="F1465" i="5" s="1"/>
  <c r="B1464" i="5"/>
  <c r="E1464" i="5" s="1"/>
  <c r="F1464" i="5" s="1"/>
  <c r="B1463" i="5"/>
  <c r="E1463" i="5" s="1"/>
  <c r="F1463" i="5" s="1"/>
  <c r="G1462" i="5"/>
  <c r="M1462" i="5" s="1"/>
  <c r="O1462" i="5" s="1"/>
  <c r="P1462" i="5" s="1"/>
  <c r="E1462" i="5"/>
  <c r="F1462" i="5" s="1"/>
  <c r="B1462" i="5"/>
  <c r="E1461" i="5"/>
  <c r="F1461" i="5" s="1"/>
  <c r="B1461" i="5"/>
  <c r="B1460" i="5"/>
  <c r="E1460" i="5" s="1"/>
  <c r="F1460" i="5" s="1"/>
  <c r="B1459" i="5"/>
  <c r="E1459" i="5" s="1"/>
  <c r="F1459" i="5" s="1"/>
  <c r="B1458" i="5"/>
  <c r="E1458" i="5" s="1"/>
  <c r="F1458" i="5" s="1"/>
  <c r="B1457" i="5"/>
  <c r="E1457" i="5" s="1"/>
  <c r="F1457" i="5" s="1"/>
  <c r="G1456" i="5"/>
  <c r="M1456" i="5" s="1"/>
  <c r="O1456" i="5" s="1"/>
  <c r="P1456" i="5" s="1"/>
  <c r="B1456" i="5"/>
  <c r="E1456" i="5" s="1"/>
  <c r="F1456" i="5" s="1"/>
  <c r="B1455" i="5"/>
  <c r="E1455" i="5" s="1"/>
  <c r="F1455" i="5" s="1"/>
  <c r="E1454" i="5"/>
  <c r="F1454" i="5" s="1"/>
  <c r="B1454" i="5"/>
  <c r="B1453" i="5"/>
  <c r="E1453" i="5" s="1"/>
  <c r="F1453" i="5" s="1"/>
  <c r="B1452" i="5"/>
  <c r="E1452" i="5" s="1"/>
  <c r="F1452" i="5" s="1"/>
  <c r="B1451" i="5"/>
  <c r="E1451" i="5" s="1"/>
  <c r="F1451" i="5" s="1"/>
  <c r="M1450" i="5"/>
  <c r="O1450" i="5" s="1"/>
  <c r="P1450" i="5" s="1"/>
  <c r="G1450" i="5"/>
  <c r="K1450" i="5" s="1"/>
  <c r="L1450" i="5" s="1"/>
  <c r="B1450" i="5"/>
  <c r="E1450" i="5" s="1"/>
  <c r="F1450" i="5" s="1"/>
  <c r="B1449" i="5"/>
  <c r="E1449" i="5" s="1"/>
  <c r="F1449" i="5" s="1"/>
  <c r="B1448" i="5"/>
  <c r="E1448" i="5" s="1"/>
  <c r="F1448" i="5" s="1"/>
  <c r="B1447" i="5"/>
  <c r="E1447" i="5" s="1"/>
  <c r="F1447" i="5" s="1"/>
  <c r="B1446" i="5"/>
  <c r="E1446" i="5" s="1"/>
  <c r="F1446" i="5" s="1"/>
  <c r="B1445" i="5"/>
  <c r="E1445" i="5" s="1"/>
  <c r="F1445" i="5" s="1"/>
  <c r="G1444" i="5"/>
  <c r="B1444" i="5"/>
  <c r="E1444" i="5" s="1"/>
  <c r="F1444" i="5" s="1"/>
  <c r="B1443" i="5"/>
  <c r="E1443" i="5" s="1"/>
  <c r="F1443" i="5" s="1"/>
  <c r="B1442" i="5"/>
  <c r="E1442" i="5" s="1"/>
  <c r="F1442" i="5" s="1"/>
  <c r="B1441" i="5"/>
  <c r="E1441" i="5" s="1"/>
  <c r="F1441" i="5" s="1"/>
  <c r="B1440" i="5"/>
  <c r="E1440" i="5" s="1"/>
  <c r="F1440" i="5" s="1"/>
  <c r="B1439" i="5"/>
  <c r="E1439" i="5" s="1"/>
  <c r="F1439" i="5" s="1"/>
  <c r="G1438" i="5"/>
  <c r="M1438" i="5" s="1"/>
  <c r="O1438" i="5" s="1"/>
  <c r="P1438" i="5" s="1"/>
  <c r="B1438" i="5"/>
  <c r="E1438" i="5" s="1"/>
  <c r="F1438" i="5" s="1"/>
  <c r="B1437" i="5"/>
  <c r="E1437" i="5" s="1"/>
  <c r="F1437" i="5" s="1"/>
  <c r="B1436" i="5"/>
  <c r="E1436" i="5" s="1"/>
  <c r="F1436" i="5" s="1"/>
  <c r="B1435" i="5"/>
  <c r="E1435" i="5" s="1"/>
  <c r="F1435" i="5" s="1"/>
  <c r="B1434" i="5"/>
  <c r="E1434" i="5" s="1"/>
  <c r="F1434" i="5" s="1"/>
  <c r="B1433" i="5"/>
  <c r="E1433" i="5" s="1"/>
  <c r="F1433" i="5" s="1"/>
  <c r="G1432" i="5"/>
  <c r="M1432" i="5" s="1"/>
  <c r="O1432" i="5" s="1"/>
  <c r="P1432" i="5" s="1"/>
  <c r="B1432" i="5"/>
  <c r="E1432" i="5" s="1"/>
  <c r="F1432" i="5" s="1"/>
  <c r="B1431" i="5"/>
  <c r="E1431" i="5" s="1"/>
  <c r="F1431" i="5" s="1"/>
  <c r="B1430" i="5"/>
  <c r="E1430" i="5" s="1"/>
  <c r="F1430" i="5" s="1"/>
  <c r="F1429" i="5"/>
  <c r="B1429" i="5"/>
  <c r="E1429" i="5" s="1"/>
  <c r="B1428" i="5"/>
  <c r="E1428" i="5" s="1"/>
  <c r="F1428" i="5" s="1"/>
  <c r="B1427" i="5"/>
  <c r="E1427" i="5" s="1"/>
  <c r="F1427" i="5" s="1"/>
  <c r="G1426" i="5"/>
  <c r="B1426" i="5"/>
  <c r="E1426" i="5" s="1"/>
  <c r="F1426" i="5" s="1"/>
  <c r="B1425" i="5"/>
  <c r="E1425" i="5" s="1"/>
  <c r="F1425" i="5" s="1"/>
  <c r="B1424" i="5"/>
  <c r="E1424" i="5" s="1"/>
  <c r="F1424" i="5" s="1"/>
  <c r="B1423" i="5"/>
  <c r="E1423" i="5" s="1"/>
  <c r="F1423" i="5" s="1"/>
  <c r="B1422" i="5"/>
  <c r="E1422" i="5" s="1"/>
  <c r="F1422" i="5" s="1"/>
  <c r="E1421" i="5"/>
  <c r="F1421" i="5" s="1"/>
  <c r="B1421" i="5"/>
  <c r="G1420" i="5"/>
  <c r="M1420" i="5" s="1"/>
  <c r="O1420" i="5" s="1"/>
  <c r="P1420" i="5" s="1"/>
  <c r="B1420" i="5"/>
  <c r="E1420" i="5" s="1"/>
  <c r="F1420" i="5" s="1"/>
  <c r="B1419" i="5"/>
  <c r="E1419" i="5" s="1"/>
  <c r="F1419" i="5" s="1"/>
  <c r="B1418" i="5"/>
  <c r="E1418" i="5" s="1"/>
  <c r="F1418" i="5" s="1"/>
  <c r="B1417" i="5"/>
  <c r="E1417" i="5" s="1"/>
  <c r="F1417" i="5" s="1"/>
  <c r="B1416" i="5"/>
  <c r="E1416" i="5" s="1"/>
  <c r="F1416" i="5" s="1"/>
  <c r="B1415" i="5"/>
  <c r="E1415" i="5" s="1"/>
  <c r="F1415" i="5" s="1"/>
  <c r="G1414" i="5"/>
  <c r="B1414" i="5"/>
  <c r="E1414" i="5" s="1"/>
  <c r="F1414" i="5" s="1"/>
  <c r="B1413" i="5"/>
  <c r="E1413" i="5" s="1"/>
  <c r="F1413" i="5" s="1"/>
  <c r="B1412" i="5"/>
  <c r="E1412" i="5" s="1"/>
  <c r="F1412" i="5" s="1"/>
  <c r="B1411" i="5"/>
  <c r="E1411" i="5" s="1"/>
  <c r="F1411" i="5" s="1"/>
  <c r="B1410" i="5"/>
  <c r="E1410" i="5" s="1"/>
  <c r="F1410" i="5" s="1"/>
  <c r="B1409" i="5"/>
  <c r="E1409" i="5" s="1"/>
  <c r="F1409" i="5" s="1"/>
  <c r="G1408" i="5"/>
  <c r="M1408" i="5" s="1"/>
  <c r="O1408" i="5" s="1"/>
  <c r="P1408" i="5" s="1"/>
  <c r="B1408" i="5"/>
  <c r="E1408" i="5" s="1"/>
  <c r="F1408" i="5" s="1"/>
  <c r="B1407" i="5"/>
  <c r="E1407" i="5" s="1"/>
  <c r="F1407" i="5" s="1"/>
  <c r="B1406" i="5"/>
  <c r="E1406" i="5" s="1"/>
  <c r="F1406" i="5" s="1"/>
  <c r="B1405" i="5"/>
  <c r="E1405" i="5" s="1"/>
  <c r="F1405" i="5" s="1"/>
  <c r="B1404" i="5"/>
  <c r="E1404" i="5" s="1"/>
  <c r="F1404" i="5" s="1"/>
  <c r="B1403" i="5"/>
  <c r="E1403" i="5" s="1"/>
  <c r="F1403" i="5" s="1"/>
  <c r="G1402" i="5"/>
  <c r="K1402" i="5" s="1"/>
  <c r="L1402" i="5" s="1"/>
  <c r="E1402" i="5"/>
  <c r="F1402" i="5" s="1"/>
  <c r="B1402" i="5"/>
  <c r="B1401" i="5"/>
  <c r="E1401" i="5" s="1"/>
  <c r="F1401" i="5" s="1"/>
  <c r="B1400" i="5"/>
  <c r="E1400" i="5" s="1"/>
  <c r="F1400" i="5" s="1"/>
  <c r="B1399" i="5"/>
  <c r="E1399" i="5" s="1"/>
  <c r="F1399" i="5" s="1"/>
  <c r="B1398" i="5"/>
  <c r="E1398" i="5" s="1"/>
  <c r="F1398" i="5" s="1"/>
  <c r="E1397" i="5"/>
  <c r="F1397" i="5" s="1"/>
  <c r="B1397" i="5"/>
  <c r="G1396" i="5"/>
  <c r="M1396" i="5" s="1"/>
  <c r="O1396" i="5" s="1"/>
  <c r="P1396" i="5" s="1"/>
  <c r="B1396" i="5"/>
  <c r="E1396" i="5" s="1"/>
  <c r="F1396" i="5" s="1"/>
  <c r="B1395" i="5"/>
  <c r="E1395" i="5" s="1"/>
  <c r="F1395" i="5" s="1"/>
  <c r="B1394" i="5"/>
  <c r="E1394" i="5" s="1"/>
  <c r="F1394" i="5" s="1"/>
  <c r="B1393" i="5"/>
  <c r="E1393" i="5" s="1"/>
  <c r="F1393" i="5" s="1"/>
  <c r="B1392" i="5"/>
  <c r="E1392" i="5" s="1"/>
  <c r="F1392" i="5" s="1"/>
  <c r="B1391" i="5"/>
  <c r="E1391" i="5" s="1"/>
  <c r="F1391" i="5" s="1"/>
  <c r="B1390" i="5"/>
  <c r="E1390" i="5" s="1"/>
  <c r="F1390" i="5" s="1"/>
  <c r="I1389" i="5"/>
  <c r="B1389" i="5"/>
  <c r="E1389" i="5" s="1"/>
  <c r="F1389" i="5" s="1"/>
  <c r="B1388" i="5"/>
  <c r="E1388" i="5" s="1"/>
  <c r="F1388" i="5" s="1"/>
  <c r="B1387" i="5"/>
  <c r="E1387" i="5" s="1"/>
  <c r="F1387" i="5" s="1"/>
  <c r="B1386" i="5"/>
  <c r="E1386" i="5" s="1"/>
  <c r="F1386" i="5" s="1"/>
  <c r="B1385" i="5"/>
  <c r="E1385" i="5" s="1"/>
  <c r="F1385" i="5" s="1"/>
  <c r="B1384" i="5"/>
  <c r="E1384" i="5" s="1"/>
  <c r="F1384" i="5" s="1"/>
  <c r="I1383" i="5"/>
  <c r="B1383" i="5"/>
  <c r="E1383" i="5" s="1"/>
  <c r="F1383" i="5" s="1"/>
  <c r="B1382" i="5"/>
  <c r="E1382" i="5" s="1"/>
  <c r="F1382" i="5" s="1"/>
  <c r="B1381" i="5"/>
  <c r="E1381" i="5" s="1"/>
  <c r="F1381" i="5" s="1"/>
  <c r="B1380" i="5"/>
  <c r="E1380" i="5" s="1"/>
  <c r="F1380" i="5" s="1"/>
  <c r="B1379" i="5"/>
  <c r="E1379" i="5" s="1"/>
  <c r="F1379" i="5" s="1"/>
  <c r="B1378" i="5"/>
  <c r="E1378" i="5" s="1"/>
  <c r="F1378" i="5" s="1"/>
  <c r="I1377" i="5"/>
  <c r="B1377" i="5"/>
  <c r="E1377" i="5" s="1"/>
  <c r="F1377" i="5" s="1"/>
  <c r="B1376" i="5"/>
  <c r="E1376" i="5" s="1"/>
  <c r="F1376" i="5" s="1"/>
  <c r="B1375" i="5"/>
  <c r="E1375" i="5" s="1"/>
  <c r="F1375" i="5" s="1"/>
  <c r="B1374" i="5"/>
  <c r="E1374" i="5" s="1"/>
  <c r="F1374" i="5" s="1"/>
  <c r="B1373" i="5"/>
  <c r="E1373" i="5" s="1"/>
  <c r="F1373" i="5" s="1"/>
  <c r="B1372" i="5"/>
  <c r="E1372" i="5" s="1"/>
  <c r="F1372" i="5" s="1"/>
  <c r="I1371" i="5"/>
  <c r="B1371" i="5"/>
  <c r="E1371" i="5" s="1"/>
  <c r="F1371" i="5" s="1"/>
  <c r="B1370" i="5"/>
  <c r="E1370" i="5" s="1"/>
  <c r="F1370" i="5" s="1"/>
  <c r="B1369" i="5"/>
  <c r="E1369" i="5" s="1"/>
  <c r="F1369" i="5" s="1"/>
  <c r="B1368" i="5"/>
  <c r="E1368" i="5" s="1"/>
  <c r="F1368" i="5" s="1"/>
  <c r="B1367" i="5"/>
  <c r="E1367" i="5" s="1"/>
  <c r="F1367" i="5" s="1"/>
  <c r="E1366" i="5"/>
  <c r="F1366" i="5" s="1"/>
  <c r="B1366" i="5"/>
  <c r="I1365" i="5"/>
  <c r="E1365" i="5"/>
  <c r="F1365" i="5" s="1"/>
  <c r="B1365" i="5"/>
  <c r="B1364" i="5"/>
  <c r="E1364" i="5" s="1"/>
  <c r="F1364" i="5" s="1"/>
  <c r="B1363" i="5"/>
  <c r="E1363" i="5" s="1"/>
  <c r="F1363" i="5" s="1"/>
  <c r="E1362" i="5"/>
  <c r="F1362" i="5" s="1"/>
  <c r="B1362" i="5"/>
  <c r="B1361" i="5"/>
  <c r="E1361" i="5" s="1"/>
  <c r="F1361" i="5" s="1"/>
  <c r="B1360" i="5"/>
  <c r="E1360" i="5" s="1"/>
  <c r="F1360" i="5" s="1"/>
  <c r="I1359" i="5"/>
  <c r="B1359" i="5"/>
  <c r="E1359" i="5" s="1"/>
  <c r="F1359" i="5" s="1"/>
  <c r="B1358" i="5"/>
  <c r="E1358" i="5" s="1"/>
  <c r="F1358" i="5" s="1"/>
  <c r="B1357" i="5"/>
  <c r="E1357" i="5" s="1"/>
  <c r="F1357" i="5" s="1"/>
  <c r="B1356" i="5"/>
  <c r="E1356" i="5" s="1"/>
  <c r="F1356" i="5" s="1"/>
  <c r="B1355" i="5"/>
  <c r="E1355" i="5" s="1"/>
  <c r="F1355" i="5" s="1"/>
  <c r="B1354" i="5"/>
  <c r="E1354" i="5" s="1"/>
  <c r="F1354" i="5" s="1"/>
  <c r="I1353" i="5"/>
  <c r="B1353" i="5"/>
  <c r="E1353" i="5" s="1"/>
  <c r="F1353" i="5" s="1"/>
  <c r="B1352" i="5"/>
  <c r="E1352" i="5" s="1"/>
  <c r="F1352" i="5" s="1"/>
  <c r="B1351" i="5"/>
  <c r="E1351" i="5" s="1"/>
  <c r="F1351" i="5" s="1"/>
  <c r="B1350" i="5"/>
  <c r="E1350" i="5" s="1"/>
  <c r="F1350" i="5" s="1"/>
  <c r="E1349" i="5"/>
  <c r="F1349" i="5" s="1"/>
  <c r="B1349" i="5"/>
  <c r="B1348" i="5"/>
  <c r="E1348" i="5" s="1"/>
  <c r="F1348" i="5" s="1"/>
  <c r="I1347" i="5"/>
  <c r="B1347" i="5"/>
  <c r="E1347" i="5" s="1"/>
  <c r="F1347" i="5" s="1"/>
  <c r="B1346" i="5"/>
  <c r="E1346" i="5" s="1"/>
  <c r="F1346" i="5" s="1"/>
  <c r="B1345" i="5"/>
  <c r="E1345" i="5" s="1"/>
  <c r="F1345" i="5" s="1"/>
  <c r="B1344" i="5"/>
  <c r="E1344" i="5" s="1"/>
  <c r="F1344" i="5" s="1"/>
  <c r="B1343" i="5"/>
  <c r="E1343" i="5" s="1"/>
  <c r="F1343" i="5" s="1"/>
  <c r="B1342" i="5"/>
  <c r="E1342" i="5" s="1"/>
  <c r="F1342" i="5" s="1"/>
  <c r="I1341" i="5"/>
  <c r="B1341" i="5"/>
  <c r="E1341" i="5" s="1"/>
  <c r="F1341" i="5" s="1"/>
  <c r="B1340" i="5"/>
  <c r="E1340" i="5" s="1"/>
  <c r="F1340" i="5" s="1"/>
  <c r="B1339" i="5"/>
  <c r="E1339" i="5" s="1"/>
  <c r="F1339" i="5" s="1"/>
  <c r="B1338" i="5"/>
  <c r="E1338" i="5" s="1"/>
  <c r="F1338" i="5" s="1"/>
  <c r="B1337" i="5"/>
  <c r="E1337" i="5" s="1"/>
  <c r="F1337" i="5" s="1"/>
  <c r="B1336" i="5"/>
  <c r="E1336" i="5" s="1"/>
  <c r="F1336" i="5" s="1"/>
  <c r="I1335" i="5"/>
  <c r="B1335" i="5"/>
  <c r="E1335" i="5" s="1"/>
  <c r="F1335" i="5" s="1"/>
  <c r="E1334" i="5"/>
  <c r="F1334" i="5" s="1"/>
  <c r="B1334" i="5"/>
  <c r="B1333" i="5"/>
  <c r="E1333" i="5" s="1"/>
  <c r="F1333" i="5" s="1"/>
  <c r="B1332" i="5"/>
  <c r="E1332" i="5" s="1"/>
  <c r="F1332" i="5" s="1"/>
  <c r="B1331" i="5"/>
  <c r="E1331" i="5" s="1"/>
  <c r="F1331" i="5" s="1"/>
  <c r="B1330" i="5"/>
  <c r="E1330" i="5" s="1"/>
  <c r="F1330" i="5" s="1"/>
  <c r="I1329" i="5"/>
  <c r="E1329" i="5"/>
  <c r="F1329" i="5" s="1"/>
  <c r="B1329" i="5"/>
  <c r="B1328" i="5"/>
  <c r="E1328" i="5" s="1"/>
  <c r="F1328" i="5" s="1"/>
  <c r="B1327" i="5"/>
  <c r="E1327" i="5" s="1"/>
  <c r="F1327" i="5" s="1"/>
  <c r="E1326" i="5"/>
  <c r="F1326" i="5" s="1"/>
  <c r="B1326" i="5"/>
  <c r="B1325" i="5"/>
  <c r="E1325" i="5" s="1"/>
  <c r="F1325" i="5" s="1"/>
  <c r="B1324" i="5"/>
  <c r="E1324" i="5" s="1"/>
  <c r="F1324" i="5" s="1"/>
  <c r="I1323" i="5"/>
  <c r="B1323" i="5"/>
  <c r="E1323" i="5" s="1"/>
  <c r="F1323" i="5" s="1"/>
  <c r="B1322" i="5"/>
  <c r="E1322" i="5" s="1"/>
  <c r="F1322" i="5" s="1"/>
  <c r="F1321" i="5"/>
  <c r="B1321" i="5"/>
  <c r="E1321" i="5" s="1"/>
  <c r="B1320" i="5"/>
  <c r="E1320" i="5" s="1"/>
  <c r="F1320" i="5" s="1"/>
  <c r="B1319" i="5"/>
  <c r="E1319" i="5" s="1"/>
  <c r="F1319" i="5" s="1"/>
  <c r="B1318" i="5"/>
  <c r="E1318" i="5" s="1"/>
  <c r="F1318" i="5" s="1"/>
  <c r="I1317" i="5"/>
  <c r="B1317" i="5"/>
  <c r="E1317" i="5" s="1"/>
  <c r="F1317" i="5" s="1"/>
  <c r="B1316" i="5"/>
  <c r="E1316" i="5" s="1"/>
  <c r="F1316" i="5" s="1"/>
  <c r="B1315" i="5"/>
  <c r="E1315" i="5" s="1"/>
  <c r="F1315" i="5" s="1"/>
  <c r="B1314" i="5"/>
  <c r="E1314" i="5" s="1"/>
  <c r="F1314" i="5" s="1"/>
  <c r="B1313" i="5"/>
  <c r="E1313" i="5" s="1"/>
  <c r="F1313" i="5" s="1"/>
  <c r="B1312" i="5"/>
  <c r="E1312" i="5" s="1"/>
  <c r="F1312" i="5" s="1"/>
  <c r="I1311" i="5"/>
  <c r="B1311" i="5"/>
  <c r="E1311" i="5" s="1"/>
  <c r="F1311" i="5" s="1"/>
  <c r="B1310" i="5"/>
  <c r="E1310" i="5" s="1"/>
  <c r="F1310" i="5" s="1"/>
  <c r="B1309" i="5"/>
  <c r="E1309" i="5" s="1"/>
  <c r="F1309" i="5" s="1"/>
  <c r="B1308" i="5"/>
  <c r="E1308" i="5" s="1"/>
  <c r="F1308" i="5" s="1"/>
  <c r="B1307" i="5"/>
  <c r="E1307" i="5" s="1"/>
  <c r="F1307" i="5" s="1"/>
  <c r="B1306" i="5"/>
  <c r="E1306" i="5" s="1"/>
  <c r="F1306" i="5" s="1"/>
  <c r="I1305" i="5"/>
  <c r="B1305" i="5"/>
  <c r="E1305" i="5" s="1"/>
  <c r="F1305" i="5" s="1"/>
  <c r="B1304" i="5"/>
  <c r="E1304" i="5" s="1"/>
  <c r="F1304" i="5" s="1"/>
  <c r="B1303" i="5"/>
  <c r="E1303" i="5" s="1"/>
  <c r="F1303" i="5" s="1"/>
  <c r="B1302" i="5"/>
  <c r="E1302" i="5" s="1"/>
  <c r="F1302" i="5" s="1"/>
  <c r="B1301" i="5"/>
  <c r="E1301" i="5" s="1"/>
  <c r="F1301" i="5" s="1"/>
  <c r="B1300" i="5"/>
  <c r="E1300" i="5" s="1"/>
  <c r="F1300" i="5" s="1"/>
  <c r="I1299" i="5"/>
  <c r="B1299" i="5"/>
  <c r="E1299" i="5" s="1"/>
  <c r="F1299" i="5" s="1"/>
  <c r="E1298" i="5"/>
  <c r="F1298" i="5" s="1"/>
  <c r="B1298" i="5"/>
  <c r="B1297" i="5"/>
  <c r="E1297" i="5" s="1"/>
  <c r="F1297" i="5" s="1"/>
  <c r="B1296" i="5"/>
  <c r="E1296" i="5" s="1"/>
  <c r="F1296" i="5" s="1"/>
  <c r="B1295" i="5"/>
  <c r="E1295" i="5" s="1"/>
  <c r="F1295" i="5" s="1"/>
  <c r="B1294" i="5"/>
  <c r="E1294" i="5" s="1"/>
  <c r="F1294" i="5" s="1"/>
  <c r="I1293" i="5"/>
  <c r="F1293" i="5"/>
  <c r="B1293" i="5"/>
  <c r="E1293" i="5" s="1"/>
  <c r="B1292" i="5"/>
  <c r="E1292" i="5" s="1"/>
  <c r="F1292" i="5" s="1"/>
  <c r="B1291" i="5"/>
  <c r="E1291" i="5" s="1"/>
  <c r="F1291" i="5" s="1"/>
  <c r="E1290" i="5"/>
  <c r="F1290" i="5" s="1"/>
  <c r="B1290" i="5"/>
  <c r="B1289" i="5"/>
  <c r="E1289" i="5" s="1"/>
  <c r="F1289" i="5" s="1"/>
  <c r="B1288" i="5"/>
  <c r="E1288" i="5" s="1"/>
  <c r="F1288" i="5" s="1"/>
  <c r="I1287" i="5"/>
  <c r="B1287" i="5"/>
  <c r="E1287" i="5" s="1"/>
  <c r="F1287" i="5" s="1"/>
  <c r="B1286" i="5"/>
  <c r="E1286" i="5" s="1"/>
  <c r="F1286" i="5" s="1"/>
  <c r="B1285" i="5"/>
  <c r="E1285" i="5" s="1"/>
  <c r="F1285" i="5" s="1"/>
  <c r="B1284" i="5"/>
  <c r="E1284" i="5" s="1"/>
  <c r="F1284" i="5" s="1"/>
  <c r="B1283" i="5"/>
  <c r="E1283" i="5" s="1"/>
  <c r="F1283" i="5" s="1"/>
  <c r="B1282" i="5"/>
  <c r="E1282" i="5" s="1"/>
  <c r="F1282" i="5" s="1"/>
  <c r="I1281" i="5"/>
  <c r="B1281" i="5"/>
  <c r="E1281" i="5" s="1"/>
  <c r="F1281" i="5" s="1"/>
  <c r="B1280" i="5"/>
  <c r="E1280" i="5" s="1"/>
  <c r="F1280" i="5" s="1"/>
  <c r="B1279" i="5"/>
  <c r="E1279" i="5" s="1"/>
  <c r="F1279" i="5" s="1"/>
  <c r="B1278" i="5"/>
  <c r="E1278" i="5" s="1"/>
  <c r="F1278" i="5" s="1"/>
  <c r="B1277" i="5"/>
  <c r="E1277" i="5" s="1"/>
  <c r="F1277" i="5" s="1"/>
  <c r="B1276" i="5"/>
  <c r="E1276" i="5" s="1"/>
  <c r="F1276" i="5" s="1"/>
  <c r="I1275" i="5"/>
  <c r="B1275" i="5"/>
  <c r="E1275" i="5" s="1"/>
  <c r="F1275" i="5" s="1"/>
  <c r="B1274" i="5"/>
  <c r="E1274" i="5" s="1"/>
  <c r="F1274" i="5" s="1"/>
  <c r="B1273" i="5"/>
  <c r="E1273" i="5" s="1"/>
  <c r="F1273" i="5" s="1"/>
  <c r="B1272" i="5"/>
  <c r="E1272" i="5" s="1"/>
  <c r="F1272" i="5" s="1"/>
  <c r="B1271" i="5"/>
  <c r="E1271" i="5" s="1"/>
  <c r="F1271" i="5" s="1"/>
  <c r="B1270" i="5"/>
  <c r="E1270" i="5" s="1"/>
  <c r="F1270" i="5" s="1"/>
  <c r="I1269" i="5"/>
  <c r="B1269" i="5"/>
  <c r="E1269" i="5" s="1"/>
  <c r="F1269" i="5" s="1"/>
  <c r="B1268" i="5"/>
  <c r="E1268" i="5" s="1"/>
  <c r="F1268" i="5" s="1"/>
  <c r="B1267" i="5"/>
  <c r="E1267" i="5" s="1"/>
  <c r="F1267" i="5" s="1"/>
  <c r="B1266" i="5"/>
  <c r="E1266" i="5" s="1"/>
  <c r="F1266" i="5" s="1"/>
  <c r="B1265" i="5"/>
  <c r="E1265" i="5" s="1"/>
  <c r="F1265" i="5" s="1"/>
  <c r="B1264" i="5"/>
  <c r="E1264" i="5" s="1"/>
  <c r="F1264" i="5" s="1"/>
  <c r="I1263" i="5"/>
  <c r="B1263" i="5"/>
  <c r="E1263" i="5" s="1"/>
  <c r="F1263" i="5" s="1"/>
  <c r="B1262" i="5"/>
  <c r="E1262" i="5" s="1"/>
  <c r="F1262" i="5" s="1"/>
  <c r="B1261" i="5"/>
  <c r="E1261" i="5" s="1"/>
  <c r="F1261" i="5" s="1"/>
  <c r="B1260" i="5"/>
  <c r="E1260" i="5" s="1"/>
  <c r="F1260" i="5" s="1"/>
  <c r="B1259" i="5"/>
  <c r="E1259" i="5" s="1"/>
  <c r="F1259" i="5" s="1"/>
  <c r="B1258" i="5"/>
  <c r="E1258" i="5" s="1"/>
  <c r="F1258" i="5" s="1"/>
  <c r="I1257" i="5"/>
  <c r="B1257" i="5"/>
  <c r="E1257" i="5" s="1"/>
  <c r="F1257" i="5" s="1"/>
  <c r="B1256" i="5"/>
  <c r="E1256" i="5" s="1"/>
  <c r="F1256" i="5" s="1"/>
  <c r="B1255" i="5"/>
  <c r="E1255" i="5" s="1"/>
  <c r="F1255" i="5" s="1"/>
  <c r="E1254" i="5"/>
  <c r="F1254" i="5" s="1"/>
  <c r="B1254" i="5"/>
  <c r="B1253" i="5"/>
  <c r="E1253" i="5" s="1"/>
  <c r="F1253" i="5" s="1"/>
  <c r="B1252" i="5"/>
  <c r="E1252" i="5" s="1"/>
  <c r="F1252" i="5" s="1"/>
  <c r="I1251" i="5"/>
  <c r="B1251" i="5"/>
  <c r="E1251" i="5" s="1"/>
  <c r="F1251" i="5" s="1"/>
  <c r="B1250" i="5"/>
  <c r="E1250" i="5" s="1"/>
  <c r="F1250" i="5" s="1"/>
  <c r="B1249" i="5"/>
  <c r="E1249" i="5" s="1"/>
  <c r="F1249" i="5" s="1"/>
  <c r="B1248" i="5"/>
  <c r="E1248" i="5" s="1"/>
  <c r="F1248" i="5" s="1"/>
  <c r="B1247" i="5"/>
  <c r="E1247" i="5" s="1"/>
  <c r="F1247" i="5" s="1"/>
  <c r="B1246" i="5"/>
  <c r="E1246" i="5" s="1"/>
  <c r="F1246" i="5" s="1"/>
  <c r="I1245" i="5"/>
  <c r="B1245" i="5"/>
  <c r="E1245" i="5" s="1"/>
  <c r="F1245" i="5" s="1"/>
  <c r="B1244" i="5"/>
  <c r="E1244" i="5" s="1"/>
  <c r="F1244" i="5" s="1"/>
  <c r="B1243" i="5"/>
  <c r="E1243" i="5" s="1"/>
  <c r="F1243" i="5" s="1"/>
  <c r="B1242" i="5"/>
  <c r="E1242" i="5" s="1"/>
  <c r="F1242" i="5" s="1"/>
  <c r="B1241" i="5"/>
  <c r="E1241" i="5" s="1"/>
  <c r="F1241" i="5" s="1"/>
  <c r="B1240" i="5"/>
  <c r="E1240" i="5" s="1"/>
  <c r="F1240" i="5" s="1"/>
  <c r="I1239" i="5"/>
  <c r="B1239" i="5"/>
  <c r="E1239" i="5" s="1"/>
  <c r="F1239" i="5" s="1"/>
  <c r="B1238" i="5"/>
  <c r="E1238" i="5" s="1"/>
  <c r="F1238" i="5" s="1"/>
  <c r="B1237" i="5"/>
  <c r="E1237" i="5" s="1"/>
  <c r="F1237" i="5" s="1"/>
  <c r="B1236" i="5"/>
  <c r="E1236" i="5" s="1"/>
  <c r="F1236" i="5" s="1"/>
  <c r="B1235" i="5"/>
  <c r="E1235" i="5" s="1"/>
  <c r="F1235" i="5" s="1"/>
  <c r="B1234" i="5"/>
  <c r="E1234" i="5" s="1"/>
  <c r="F1234" i="5" s="1"/>
  <c r="I1233" i="5"/>
  <c r="B1233" i="5"/>
  <c r="E1233" i="5" s="1"/>
  <c r="F1233" i="5" s="1"/>
  <c r="B1232" i="5"/>
  <c r="E1232" i="5" s="1"/>
  <c r="F1232" i="5" s="1"/>
  <c r="B1231" i="5"/>
  <c r="E1231" i="5" s="1"/>
  <c r="F1231" i="5" s="1"/>
  <c r="B1230" i="5"/>
  <c r="E1230" i="5" s="1"/>
  <c r="F1230" i="5" s="1"/>
  <c r="B1229" i="5"/>
  <c r="E1229" i="5" s="1"/>
  <c r="F1229" i="5" s="1"/>
  <c r="B1228" i="5"/>
  <c r="E1228" i="5" s="1"/>
  <c r="F1228" i="5" s="1"/>
  <c r="I1227" i="5"/>
  <c r="B1227" i="5"/>
  <c r="E1227" i="5" s="1"/>
  <c r="F1227" i="5" s="1"/>
  <c r="B1226" i="5"/>
  <c r="E1226" i="5" s="1"/>
  <c r="F1226" i="5" s="1"/>
  <c r="B1225" i="5"/>
  <c r="E1225" i="5" s="1"/>
  <c r="F1225" i="5" s="1"/>
  <c r="B1224" i="5"/>
  <c r="E1224" i="5" s="1"/>
  <c r="F1224" i="5" s="1"/>
  <c r="B1223" i="5"/>
  <c r="E1223" i="5" s="1"/>
  <c r="F1223" i="5" s="1"/>
  <c r="B1222" i="5"/>
  <c r="E1222" i="5" s="1"/>
  <c r="F1222" i="5" s="1"/>
  <c r="I1221" i="5"/>
  <c r="B1221" i="5"/>
  <c r="E1221" i="5" s="1"/>
  <c r="F1221" i="5" s="1"/>
  <c r="B1220" i="5"/>
  <c r="E1220" i="5" s="1"/>
  <c r="F1220" i="5" s="1"/>
  <c r="B1219" i="5"/>
  <c r="E1219" i="5" s="1"/>
  <c r="F1219" i="5" s="1"/>
  <c r="B1218" i="5"/>
  <c r="E1218" i="5" s="1"/>
  <c r="F1218" i="5" s="1"/>
  <c r="B1217" i="5"/>
  <c r="E1217" i="5" s="1"/>
  <c r="F1217" i="5" s="1"/>
  <c r="B1216" i="5"/>
  <c r="E1216" i="5" s="1"/>
  <c r="F1216" i="5" s="1"/>
  <c r="I1215" i="5"/>
  <c r="B1215" i="5"/>
  <c r="E1215" i="5" s="1"/>
  <c r="F1215" i="5" s="1"/>
  <c r="B1214" i="5"/>
  <c r="E1214" i="5" s="1"/>
  <c r="F1214" i="5" s="1"/>
  <c r="B1213" i="5"/>
  <c r="E1213" i="5" s="1"/>
  <c r="F1213" i="5" s="1"/>
  <c r="B1212" i="5"/>
  <c r="E1212" i="5" s="1"/>
  <c r="F1212" i="5" s="1"/>
  <c r="B1211" i="5"/>
  <c r="E1211" i="5" s="1"/>
  <c r="F1211" i="5" s="1"/>
  <c r="B1210" i="5"/>
  <c r="E1210" i="5" s="1"/>
  <c r="F1210" i="5" s="1"/>
  <c r="I1209" i="5"/>
  <c r="B1209" i="5"/>
  <c r="E1209" i="5" s="1"/>
  <c r="F1209" i="5" s="1"/>
  <c r="B1208" i="5"/>
  <c r="E1208" i="5" s="1"/>
  <c r="F1208" i="5" s="1"/>
  <c r="B1207" i="5"/>
  <c r="E1207" i="5" s="1"/>
  <c r="F1207" i="5" s="1"/>
  <c r="E1206" i="5"/>
  <c r="F1206" i="5" s="1"/>
  <c r="B1206" i="5"/>
  <c r="B1205" i="5"/>
  <c r="E1205" i="5" s="1"/>
  <c r="F1205" i="5" s="1"/>
  <c r="B1204" i="5"/>
  <c r="E1204" i="5" s="1"/>
  <c r="F1204" i="5" s="1"/>
  <c r="I1203" i="5"/>
  <c r="B1203" i="5"/>
  <c r="E1203" i="5" s="1"/>
  <c r="F1203" i="5" s="1"/>
  <c r="B1202" i="5"/>
  <c r="E1202" i="5" s="1"/>
  <c r="F1202" i="5" s="1"/>
  <c r="B1201" i="5"/>
  <c r="E1201" i="5" s="1"/>
  <c r="F1201" i="5" s="1"/>
  <c r="B1200" i="5"/>
  <c r="E1200" i="5" s="1"/>
  <c r="F1200" i="5" s="1"/>
  <c r="B1199" i="5"/>
  <c r="E1199" i="5" s="1"/>
  <c r="F1199" i="5" s="1"/>
  <c r="B1198" i="5"/>
  <c r="E1198" i="5" s="1"/>
  <c r="F1198" i="5" s="1"/>
  <c r="I1197" i="5"/>
  <c r="B1197" i="5"/>
  <c r="E1197" i="5" s="1"/>
  <c r="F1197" i="5" s="1"/>
  <c r="B1196" i="5"/>
  <c r="E1196" i="5" s="1"/>
  <c r="F1196" i="5" s="1"/>
  <c r="B1195" i="5"/>
  <c r="E1195" i="5" s="1"/>
  <c r="F1195" i="5" s="1"/>
  <c r="B1194" i="5"/>
  <c r="E1194" i="5" s="1"/>
  <c r="F1194" i="5" s="1"/>
  <c r="G1193" i="5"/>
  <c r="M1193" i="5" s="1"/>
  <c r="O1193" i="5" s="1"/>
  <c r="P1193" i="5" s="1"/>
  <c r="B1193" i="5"/>
  <c r="E1193" i="5" s="1"/>
  <c r="F1193" i="5" s="1"/>
  <c r="B1192" i="5"/>
  <c r="E1192" i="5" s="1"/>
  <c r="F1192" i="5" s="1"/>
  <c r="B1191" i="5"/>
  <c r="E1191" i="5" s="1"/>
  <c r="F1191" i="5" s="1"/>
  <c r="B1190" i="5"/>
  <c r="E1190" i="5" s="1"/>
  <c r="F1190" i="5" s="1"/>
  <c r="B1189" i="5"/>
  <c r="E1189" i="5" s="1"/>
  <c r="F1189" i="5" s="1"/>
  <c r="B1188" i="5"/>
  <c r="E1188" i="5" s="1"/>
  <c r="F1188" i="5" s="1"/>
  <c r="G1187" i="5"/>
  <c r="M1187" i="5" s="1"/>
  <c r="O1187" i="5" s="1"/>
  <c r="P1187" i="5" s="1"/>
  <c r="B1187" i="5"/>
  <c r="E1187" i="5" s="1"/>
  <c r="F1187" i="5" s="1"/>
  <c r="B1186" i="5"/>
  <c r="E1186" i="5" s="1"/>
  <c r="F1186" i="5" s="1"/>
  <c r="B1185" i="5"/>
  <c r="E1185" i="5" s="1"/>
  <c r="F1185" i="5" s="1"/>
  <c r="B1184" i="5"/>
  <c r="E1184" i="5" s="1"/>
  <c r="F1184" i="5" s="1"/>
  <c r="E1183" i="5"/>
  <c r="F1183" i="5" s="1"/>
  <c r="B1183" i="5"/>
  <c r="B1182" i="5"/>
  <c r="E1182" i="5" s="1"/>
  <c r="F1182" i="5" s="1"/>
  <c r="G1181" i="5"/>
  <c r="B1181" i="5"/>
  <c r="E1181" i="5" s="1"/>
  <c r="F1181" i="5" s="1"/>
  <c r="B1180" i="5"/>
  <c r="E1180" i="5" s="1"/>
  <c r="F1180" i="5" s="1"/>
  <c r="B1179" i="5"/>
  <c r="E1179" i="5" s="1"/>
  <c r="F1179" i="5" s="1"/>
  <c r="B1178" i="5"/>
  <c r="E1178" i="5" s="1"/>
  <c r="F1178" i="5" s="1"/>
  <c r="B1177" i="5"/>
  <c r="E1177" i="5" s="1"/>
  <c r="F1177" i="5" s="1"/>
  <c r="B1176" i="5"/>
  <c r="E1176" i="5" s="1"/>
  <c r="F1176" i="5" s="1"/>
  <c r="G1175" i="5"/>
  <c r="K1175" i="5" s="1"/>
  <c r="L1175" i="5" s="1"/>
  <c r="B1175" i="5"/>
  <c r="E1175" i="5" s="1"/>
  <c r="F1175" i="5" s="1"/>
  <c r="B1174" i="5"/>
  <c r="E1174" i="5" s="1"/>
  <c r="F1174" i="5" s="1"/>
  <c r="B1173" i="5"/>
  <c r="E1173" i="5" s="1"/>
  <c r="F1173" i="5" s="1"/>
  <c r="B1172" i="5"/>
  <c r="E1172" i="5" s="1"/>
  <c r="F1172" i="5" s="1"/>
  <c r="B1171" i="5"/>
  <c r="E1171" i="5" s="1"/>
  <c r="F1171" i="5" s="1"/>
  <c r="B1170" i="5"/>
  <c r="E1170" i="5" s="1"/>
  <c r="F1170" i="5" s="1"/>
  <c r="K1169" i="5"/>
  <c r="L1169" i="5" s="1"/>
  <c r="G1169" i="5"/>
  <c r="M1169" i="5" s="1"/>
  <c r="O1169" i="5" s="1"/>
  <c r="P1169" i="5" s="1"/>
  <c r="B1169" i="5"/>
  <c r="E1169" i="5" s="1"/>
  <c r="F1169" i="5" s="1"/>
  <c r="B1168" i="5"/>
  <c r="E1168" i="5" s="1"/>
  <c r="F1168" i="5" s="1"/>
  <c r="B1167" i="5"/>
  <c r="E1167" i="5" s="1"/>
  <c r="F1167" i="5" s="1"/>
  <c r="B1166" i="5"/>
  <c r="E1166" i="5" s="1"/>
  <c r="F1166" i="5" s="1"/>
  <c r="B1165" i="5"/>
  <c r="E1165" i="5" s="1"/>
  <c r="F1165" i="5" s="1"/>
  <c r="B1164" i="5"/>
  <c r="E1164" i="5" s="1"/>
  <c r="F1164" i="5" s="1"/>
  <c r="G1163" i="5"/>
  <c r="K1163" i="5" s="1"/>
  <c r="L1163" i="5" s="1"/>
  <c r="E1163" i="5"/>
  <c r="F1163" i="5" s="1"/>
  <c r="B1163" i="5"/>
  <c r="B1162" i="5"/>
  <c r="E1162" i="5" s="1"/>
  <c r="F1162" i="5" s="1"/>
  <c r="E1161" i="5"/>
  <c r="F1161" i="5" s="1"/>
  <c r="B1161" i="5"/>
  <c r="B1160" i="5"/>
  <c r="E1160" i="5" s="1"/>
  <c r="F1160" i="5" s="1"/>
  <c r="B1159" i="5"/>
  <c r="E1159" i="5" s="1"/>
  <c r="F1159" i="5" s="1"/>
  <c r="B1158" i="5"/>
  <c r="E1158" i="5" s="1"/>
  <c r="F1158" i="5" s="1"/>
  <c r="G1157" i="5"/>
  <c r="M1157" i="5" s="1"/>
  <c r="O1157" i="5" s="1"/>
  <c r="P1157" i="5" s="1"/>
  <c r="B1157" i="5"/>
  <c r="E1157" i="5" s="1"/>
  <c r="F1157" i="5" s="1"/>
  <c r="B1156" i="5"/>
  <c r="E1156" i="5" s="1"/>
  <c r="F1156" i="5" s="1"/>
  <c r="E1155" i="5"/>
  <c r="F1155" i="5" s="1"/>
  <c r="B1155" i="5"/>
  <c r="B1154" i="5"/>
  <c r="E1154" i="5" s="1"/>
  <c r="F1154" i="5" s="1"/>
  <c r="F1153" i="5"/>
  <c r="E1153" i="5"/>
  <c r="B1153" i="5"/>
  <c r="B1152" i="5"/>
  <c r="E1152" i="5" s="1"/>
  <c r="F1152" i="5" s="1"/>
  <c r="M1151" i="5"/>
  <c r="O1151" i="5" s="1"/>
  <c r="P1151" i="5" s="1"/>
  <c r="G1151" i="5"/>
  <c r="K1151" i="5" s="1"/>
  <c r="L1151" i="5" s="1"/>
  <c r="B1151" i="5"/>
  <c r="E1151" i="5" s="1"/>
  <c r="F1151" i="5" s="1"/>
  <c r="B1150" i="5"/>
  <c r="E1150" i="5" s="1"/>
  <c r="F1150" i="5" s="1"/>
  <c r="E1149" i="5"/>
  <c r="F1149" i="5" s="1"/>
  <c r="B1149" i="5"/>
  <c r="B1148" i="5"/>
  <c r="E1148" i="5" s="1"/>
  <c r="F1148" i="5" s="1"/>
  <c r="B1147" i="5"/>
  <c r="E1147" i="5" s="1"/>
  <c r="F1147" i="5" s="1"/>
  <c r="B1146" i="5"/>
  <c r="E1146" i="5" s="1"/>
  <c r="F1146" i="5" s="1"/>
  <c r="G1145" i="5"/>
  <c r="M1145" i="5" s="1"/>
  <c r="O1145" i="5" s="1"/>
  <c r="P1145" i="5" s="1"/>
  <c r="B1145" i="5"/>
  <c r="E1145" i="5" s="1"/>
  <c r="F1145" i="5" s="1"/>
  <c r="B1144" i="5"/>
  <c r="E1144" i="5" s="1"/>
  <c r="F1144" i="5" s="1"/>
  <c r="B1143" i="5"/>
  <c r="E1143" i="5" s="1"/>
  <c r="F1143" i="5" s="1"/>
  <c r="B1142" i="5"/>
  <c r="E1142" i="5" s="1"/>
  <c r="F1142" i="5" s="1"/>
  <c r="B1141" i="5"/>
  <c r="E1141" i="5" s="1"/>
  <c r="F1141" i="5" s="1"/>
  <c r="B1140" i="5"/>
  <c r="E1140" i="5" s="1"/>
  <c r="F1140" i="5" s="1"/>
  <c r="G1139" i="5"/>
  <c r="M1139" i="5" s="1"/>
  <c r="O1139" i="5" s="1"/>
  <c r="P1139" i="5" s="1"/>
  <c r="B1139" i="5"/>
  <c r="E1139" i="5" s="1"/>
  <c r="F1139" i="5" s="1"/>
  <c r="B1138" i="5"/>
  <c r="E1138" i="5" s="1"/>
  <c r="F1138" i="5" s="1"/>
  <c r="B1137" i="5"/>
  <c r="E1137" i="5" s="1"/>
  <c r="F1137" i="5" s="1"/>
  <c r="B1136" i="5"/>
  <c r="E1136" i="5" s="1"/>
  <c r="F1136" i="5" s="1"/>
  <c r="B1135" i="5"/>
  <c r="E1135" i="5" s="1"/>
  <c r="F1135" i="5" s="1"/>
  <c r="B1134" i="5"/>
  <c r="E1134" i="5" s="1"/>
  <c r="F1134" i="5" s="1"/>
  <c r="M1133" i="5"/>
  <c r="O1133" i="5" s="1"/>
  <c r="P1133" i="5" s="1"/>
  <c r="G1133" i="5"/>
  <c r="K1133" i="5" s="1"/>
  <c r="L1133" i="5" s="1"/>
  <c r="B1133" i="5"/>
  <c r="E1133" i="5" s="1"/>
  <c r="F1133" i="5" s="1"/>
  <c r="B1132" i="5"/>
  <c r="E1132" i="5" s="1"/>
  <c r="F1132" i="5" s="1"/>
  <c r="B1131" i="5"/>
  <c r="E1131" i="5" s="1"/>
  <c r="F1131" i="5" s="1"/>
  <c r="B1130" i="5"/>
  <c r="E1130" i="5" s="1"/>
  <c r="F1130" i="5" s="1"/>
  <c r="B1129" i="5"/>
  <c r="E1129" i="5" s="1"/>
  <c r="F1129" i="5" s="1"/>
  <c r="B1128" i="5"/>
  <c r="E1128" i="5" s="1"/>
  <c r="F1128" i="5" s="1"/>
  <c r="K1127" i="5"/>
  <c r="L1127" i="5" s="1"/>
  <c r="G1127" i="5"/>
  <c r="M1127" i="5" s="1"/>
  <c r="O1127" i="5" s="1"/>
  <c r="P1127" i="5" s="1"/>
  <c r="B1127" i="5"/>
  <c r="E1127" i="5" s="1"/>
  <c r="F1127" i="5" s="1"/>
  <c r="B1126" i="5"/>
  <c r="E1126" i="5" s="1"/>
  <c r="F1126" i="5" s="1"/>
  <c r="E1125" i="5"/>
  <c r="F1125" i="5" s="1"/>
  <c r="B1125" i="5"/>
  <c r="B1124" i="5"/>
  <c r="E1124" i="5" s="1"/>
  <c r="F1124" i="5" s="1"/>
  <c r="B1123" i="5"/>
  <c r="E1123" i="5" s="1"/>
  <c r="F1123" i="5" s="1"/>
  <c r="B1122" i="5"/>
  <c r="E1122" i="5" s="1"/>
  <c r="F1122" i="5" s="1"/>
  <c r="G1121" i="5"/>
  <c r="M1121" i="5" s="1"/>
  <c r="O1121" i="5" s="1"/>
  <c r="P1121" i="5" s="1"/>
  <c r="B1121" i="5"/>
  <c r="E1121" i="5" s="1"/>
  <c r="F1121" i="5" s="1"/>
  <c r="B1120" i="5"/>
  <c r="E1120" i="5" s="1"/>
  <c r="F1120" i="5" s="1"/>
  <c r="B1119" i="5"/>
  <c r="E1119" i="5" s="1"/>
  <c r="F1119" i="5" s="1"/>
  <c r="B1118" i="5"/>
  <c r="E1118" i="5" s="1"/>
  <c r="F1118" i="5" s="1"/>
  <c r="B1117" i="5"/>
  <c r="E1117" i="5" s="1"/>
  <c r="F1117" i="5" s="1"/>
  <c r="E1116" i="5"/>
  <c r="F1116" i="5" s="1"/>
  <c r="B1116" i="5"/>
  <c r="G1115" i="5"/>
  <c r="M1115" i="5" s="1"/>
  <c r="O1115" i="5" s="1"/>
  <c r="P1115" i="5" s="1"/>
  <c r="B1115" i="5"/>
  <c r="E1115" i="5" s="1"/>
  <c r="F1115" i="5" s="1"/>
  <c r="B1114" i="5"/>
  <c r="E1114" i="5" s="1"/>
  <c r="F1114" i="5" s="1"/>
  <c r="E1113" i="5"/>
  <c r="F1113" i="5" s="1"/>
  <c r="B1113" i="5"/>
  <c r="B1112" i="5"/>
  <c r="E1112" i="5" s="1"/>
  <c r="F1112" i="5" s="1"/>
  <c r="B1111" i="5"/>
  <c r="E1111" i="5" s="1"/>
  <c r="F1111" i="5" s="1"/>
  <c r="B1110" i="5"/>
  <c r="E1110" i="5" s="1"/>
  <c r="F1110" i="5" s="1"/>
  <c r="G1109" i="5"/>
  <c r="M1109" i="5" s="1"/>
  <c r="O1109" i="5" s="1"/>
  <c r="P1109" i="5" s="1"/>
  <c r="B1109" i="5"/>
  <c r="E1109" i="5" s="1"/>
  <c r="F1109" i="5" s="1"/>
  <c r="B1108" i="5"/>
  <c r="E1108" i="5" s="1"/>
  <c r="F1108" i="5" s="1"/>
  <c r="B1107" i="5"/>
  <c r="E1107" i="5" s="1"/>
  <c r="F1107" i="5" s="1"/>
  <c r="B1106" i="5"/>
  <c r="E1106" i="5" s="1"/>
  <c r="F1106" i="5" s="1"/>
  <c r="E1105" i="5"/>
  <c r="F1105" i="5" s="1"/>
  <c r="B1105" i="5"/>
  <c r="B1104" i="5"/>
  <c r="E1104" i="5" s="1"/>
  <c r="F1104" i="5" s="1"/>
  <c r="K1103" i="5"/>
  <c r="L1103" i="5" s="1"/>
  <c r="G1103" i="5"/>
  <c r="M1103" i="5" s="1"/>
  <c r="O1103" i="5" s="1"/>
  <c r="P1103" i="5" s="1"/>
  <c r="B1103" i="5"/>
  <c r="E1103" i="5" s="1"/>
  <c r="F1103" i="5" s="1"/>
  <c r="B1102" i="5"/>
  <c r="E1102" i="5" s="1"/>
  <c r="F1102" i="5" s="1"/>
  <c r="B1101" i="5"/>
  <c r="E1101" i="5" s="1"/>
  <c r="F1101" i="5" s="1"/>
  <c r="B1100" i="5"/>
  <c r="E1100" i="5" s="1"/>
  <c r="F1100" i="5" s="1"/>
  <c r="B1099" i="5"/>
  <c r="E1099" i="5" s="1"/>
  <c r="F1099" i="5" s="1"/>
  <c r="E1098" i="5"/>
  <c r="F1098" i="5" s="1"/>
  <c r="B1098" i="5"/>
  <c r="G1097" i="5"/>
  <c r="M1097" i="5" s="1"/>
  <c r="O1097" i="5" s="1"/>
  <c r="P1097" i="5" s="1"/>
  <c r="B1097" i="5"/>
  <c r="E1097" i="5" s="1"/>
  <c r="F1097" i="5" s="1"/>
  <c r="B1096" i="5"/>
  <c r="E1096" i="5" s="1"/>
  <c r="F1096" i="5" s="1"/>
  <c r="B1095" i="5"/>
  <c r="E1095" i="5" s="1"/>
  <c r="F1095" i="5" s="1"/>
  <c r="B1094" i="5"/>
  <c r="E1094" i="5" s="1"/>
  <c r="F1094" i="5" s="1"/>
  <c r="F1093" i="5"/>
  <c r="B1093" i="5"/>
  <c r="E1093" i="5" s="1"/>
  <c r="B1092" i="5"/>
  <c r="E1092" i="5" s="1"/>
  <c r="F1092" i="5" s="1"/>
  <c r="G1091" i="5"/>
  <c r="K1091" i="5" s="1"/>
  <c r="L1091" i="5" s="1"/>
  <c r="B1091" i="5"/>
  <c r="E1091" i="5" s="1"/>
  <c r="F1091" i="5" s="1"/>
  <c r="B1090" i="5"/>
  <c r="E1090" i="5" s="1"/>
  <c r="F1090" i="5" s="1"/>
  <c r="B1089" i="5"/>
  <c r="E1089" i="5" s="1"/>
  <c r="F1089" i="5" s="1"/>
  <c r="B1088" i="5"/>
  <c r="E1088" i="5" s="1"/>
  <c r="F1088" i="5" s="1"/>
  <c r="F1087" i="5"/>
  <c r="E1087" i="5"/>
  <c r="B1087" i="5"/>
  <c r="B1086" i="5"/>
  <c r="E1086" i="5" s="1"/>
  <c r="F1086" i="5" s="1"/>
  <c r="O1085" i="5"/>
  <c r="P1085" i="5" s="1"/>
  <c r="M1085" i="5"/>
  <c r="G1085" i="5"/>
  <c r="K1085" i="5" s="1"/>
  <c r="L1085" i="5" s="1"/>
  <c r="B1085" i="5"/>
  <c r="E1085" i="5" s="1"/>
  <c r="F1085" i="5" s="1"/>
  <c r="B1084" i="5"/>
  <c r="E1084" i="5" s="1"/>
  <c r="F1084" i="5" s="1"/>
  <c r="B1083" i="5"/>
  <c r="E1083" i="5" s="1"/>
  <c r="F1083" i="5" s="1"/>
  <c r="B1082" i="5"/>
  <c r="E1082" i="5" s="1"/>
  <c r="F1082" i="5" s="1"/>
  <c r="B1081" i="5"/>
  <c r="E1081" i="5" s="1"/>
  <c r="F1081" i="5" s="1"/>
  <c r="B1080" i="5"/>
  <c r="E1080" i="5" s="1"/>
  <c r="F1080" i="5" s="1"/>
  <c r="G1079" i="5"/>
  <c r="M1079" i="5" s="1"/>
  <c r="O1079" i="5" s="1"/>
  <c r="P1079" i="5" s="1"/>
  <c r="B1079" i="5"/>
  <c r="E1079" i="5" s="1"/>
  <c r="F1079" i="5" s="1"/>
  <c r="B1078" i="5"/>
  <c r="E1078" i="5" s="1"/>
  <c r="F1078" i="5" s="1"/>
  <c r="B1077" i="5"/>
  <c r="E1077" i="5" s="1"/>
  <c r="F1077" i="5" s="1"/>
  <c r="B1076" i="5"/>
  <c r="E1076" i="5" s="1"/>
  <c r="F1076" i="5" s="1"/>
  <c r="B1075" i="5"/>
  <c r="E1075" i="5" s="1"/>
  <c r="F1075" i="5" s="1"/>
  <c r="B1074" i="5"/>
  <c r="E1074" i="5" s="1"/>
  <c r="F1074" i="5" s="1"/>
  <c r="G1073" i="5"/>
  <c r="K1073" i="5" s="1"/>
  <c r="L1073" i="5" s="1"/>
  <c r="E1073" i="5"/>
  <c r="F1073" i="5" s="1"/>
  <c r="B1073" i="5"/>
  <c r="B1072" i="5"/>
  <c r="E1072" i="5" s="1"/>
  <c r="F1072" i="5" s="1"/>
  <c r="B1071" i="5"/>
  <c r="E1071" i="5" s="1"/>
  <c r="F1071" i="5" s="1"/>
  <c r="B1070" i="5"/>
  <c r="E1070" i="5" s="1"/>
  <c r="F1070" i="5" s="1"/>
  <c r="B1069" i="5"/>
  <c r="E1069" i="5" s="1"/>
  <c r="F1069" i="5" s="1"/>
  <c r="E1068" i="5"/>
  <c r="F1068" i="5" s="1"/>
  <c r="B1068" i="5"/>
  <c r="G1067" i="5"/>
  <c r="M1067" i="5" s="1"/>
  <c r="O1067" i="5" s="1"/>
  <c r="P1067" i="5" s="1"/>
  <c r="B1067" i="5"/>
  <c r="E1067" i="5" s="1"/>
  <c r="F1067" i="5" s="1"/>
  <c r="B1066" i="5"/>
  <c r="E1066" i="5" s="1"/>
  <c r="F1066" i="5" s="1"/>
  <c r="B1065" i="5"/>
  <c r="E1065" i="5" s="1"/>
  <c r="F1065" i="5" s="1"/>
  <c r="B1064" i="5"/>
  <c r="E1064" i="5" s="1"/>
  <c r="F1064" i="5" s="1"/>
  <c r="B1063" i="5"/>
  <c r="E1063" i="5" s="1"/>
  <c r="F1063" i="5" s="1"/>
  <c r="B1062" i="5"/>
  <c r="E1062" i="5" s="1"/>
  <c r="F1062" i="5" s="1"/>
  <c r="K1061" i="5"/>
  <c r="L1061" i="5" s="1"/>
  <c r="G1061" i="5"/>
  <c r="M1061" i="5" s="1"/>
  <c r="O1061" i="5" s="1"/>
  <c r="P1061" i="5" s="1"/>
  <c r="B1061" i="5"/>
  <c r="E1061" i="5" s="1"/>
  <c r="F1061" i="5" s="1"/>
  <c r="E1060" i="5"/>
  <c r="F1060" i="5" s="1"/>
  <c r="B1060" i="5"/>
  <c r="B1059" i="5"/>
  <c r="E1059" i="5" s="1"/>
  <c r="F1059" i="5" s="1"/>
  <c r="B1058" i="5"/>
  <c r="E1058" i="5" s="1"/>
  <c r="F1058" i="5" s="1"/>
  <c r="E1057" i="5"/>
  <c r="F1057" i="5" s="1"/>
  <c r="B1057" i="5"/>
  <c r="B1056" i="5"/>
  <c r="E1056" i="5" s="1"/>
  <c r="F1056" i="5" s="1"/>
  <c r="G1055" i="5"/>
  <c r="M1055" i="5" s="1"/>
  <c r="O1055" i="5" s="1"/>
  <c r="P1055" i="5" s="1"/>
  <c r="B1055" i="5"/>
  <c r="E1055" i="5" s="1"/>
  <c r="F1055" i="5" s="1"/>
  <c r="B1054" i="5"/>
  <c r="E1054" i="5" s="1"/>
  <c r="F1054" i="5" s="1"/>
  <c r="E1053" i="5"/>
  <c r="F1053" i="5" s="1"/>
  <c r="B1053" i="5"/>
  <c r="B1052" i="5"/>
  <c r="E1052" i="5" s="1"/>
  <c r="F1052" i="5" s="1"/>
  <c r="B1051" i="5"/>
  <c r="E1051" i="5" s="1"/>
  <c r="F1051" i="5" s="1"/>
  <c r="E1050" i="5"/>
  <c r="F1050" i="5" s="1"/>
  <c r="B1050" i="5"/>
  <c r="G1049" i="5"/>
  <c r="B1049" i="5"/>
  <c r="E1049" i="5" s="1"/>
  <c r="F1049" i="5" s="1"/>
  <c r="B1048" i="5"/>
  <c r="E1048" i="5" s="1"/>
  <c r="F1048" i="5" s="1"/>
  <c r="B1047" i="5"/>
  <c r="E1047" i="5" s="1"/>
  <c r="F1047" i="5" s="1"/>
  <c r="B1046" i="5"/>
  <c r="E1046" i="5" s="1"/>
  <c r="F1046" i="5" s="1"/>
  <c r="B1045" i="5"/>
  <c r="E1045" i="5" s="1"/>
  <c r="F1045" i="5" s="1"/>
  <c r="B1044" i="5"/>
  <c r="E1044" i="5" s="1"/>
  <c r="F1044" i="5" s="1"/>
  <c r="G1043" i="5"/>
  <c r="M1043" i="5" s="1"/>
  <c r="O1043" i="5" s="1"/>
  <c r="P1043" i="5" s="1"/>
  <c r="B1043" i="5"/>
  <c r="E1043" i="5" s="1"/>
  <c r="F1043" i="5" s="1"/>
  <c r="B1042" i="5"/>
  <c r="E1042" i="5" s="1"/>
  <c r="F1042" i="5" s="1"/>
  <c r="B1041" i="5"/>
  <c r="E1041" i="5" s="1"/>
  <c r="F1041" i="5" s="1"/>
  <c r="B1040" i="5"/>
  <c r="E1040" i="5" s="1"/>
  <c r="F1040" i="5" s="1"/>
  <c r="B1039" i="5"/>
  <c r="E1039" i="5" s="1"/>
  <c r="F1039" i="5" s="1"/>
  <c r="B1038" i="5"/>
  <c r="E1038" i="5" s="1"/>
  <c r="F1038" i="5" s="1"/>
  <c r="G1037" i="5"/>
  <c r="M1037" i="5" s="1"/>
  <c r="O1037" i="5" s="1"/>
  <c r="P1037" i="5" s="1"/>
  <c r="B1037" i="5"/>
  <c r="E1037" i="5" s="1"/>
  <c r="F1037" i="5" s="1"/>
  <c r="B1036" i="5"/>
  <c r="E1036" i="5" s="1"/>
  <c r="F1036" i="5" s="1"/>
  <c r="E1035" i="5"/>
  <c r="F1035" i="5" s="1"/>
  <c r="B1035" i="5"/>
  <c r="B1034" i="5"/>
  <c r="E1034" i="5" s="1"/>
  <c r="F1034" i="5" s="1"/>
  <c r="B1033" i="5"/>
  <c r="E1033" i="5" s="1"/>
  <c r="F1033" i="5" s="1"/>
  <c r="B1032" i="5"/>
  <c r="E1032" i="5" s="1"/>
  <c r="F1032" i="5" s="1"/>
  <c r="G1031" i="5"/>
  <c r="M1031" i="5" s="1"/>
  <c r="O1031" i="5" s="1"/>
  <c r="P1031" i="5" s="1"/>
  <c r="B1031" i="5"/>
  <c r="E1031" i="5" s="1"/>
  <c r="F1031" i="5" s="1"/>
  <c r="B1030" i="5"/>
  <c r="E1030" i="5" s="1"/>
  <c r="F1030" i="5" s="1"/>
  <c r="B1029" i="5"/>
  <c r="E1029" i="5" s="1"/>
  <c r="F1029" i="5" s="1"/>
  <c r="B1028" i="5"/>
  <c r="E1028" i="5" s="1"/>
  <c r="F1028" i="5" s="1"/>
  <c r="B1027" i="5"/>
  <c r="E1027" i="5" s="1"/>
  <c r="F1027" i="5" s="1"/>
  <c r="E1026" i="5"/>
  <c r="F1026" i="5" s="1"/>
  <c r="B1026" i="5"/>
  <c r="G1025" i="5"/>
  <c r="M1025" i="5" s="1"/>
  <c r="O1025" i="5" s="1"/>
  <c r="P1025" i="5" s="1"/>
  <c r="B1025" i="5"/>
  <c r="E1025" i="5" s="1"/>
  <c r="F1025" i="5" s="1"/>
  <c r="B1024" i="5"/>
  <c r="E1024" i="5" s="1"/>
  <c r="F1024" i="5" s="1"/>
  <c r="B1023" i="5"/>
  <c r="E1023" i="5" s="1"/>
  <c r="F1023" i="5" s="1"/>
  <c r="B1022" i="5"/>
  <c r="E1022" i="5" s="1"/>
  <c r="F1022" i="5" s="1"/>
  <c r="B1021" i="5"/>
  <c r="E1021" i="5" s="1"/>
  <c r="F1021" i="5" s="1"/>
  <c r="B1020" i="5"/>
  <c r="E1020" i="5" s="1"/>
  <c r="F1020" i="5" s="1"/>
  <c r="G1019" i="5"/>
  <c r="B1019" i="5"/>
  <c r="E1019" i="5" s="1"/>
  <c r="F1019" i="5" s="1"/>
  <c r="B1018" i="5"/>
  <c r="E1018" i="5" s="1"/>
  <c r="F1018" i="5" s="1"/>
  <c r="E1017" i="5"/>
  <c r="F1017" i="5" s="1"/>
  <c r="B1017" i="5"/>
  <c r="B1016" i="5"/>
  <c r="E1016" i="5" s="1"/>
  <c r="F1016" i="5" s="1"/>
  <c r="B1015" i="5"/>
  <c r="E1015" i="5" s="1"/>
  <c r="F1015" i="5" s="1"/>
  <c r="B1014" i="5"/>
  <c r="E1014" i="5" s="1"/>
  <c r="F1014" i="5" s="1"/>
  <c r="G1013" i="5"/>
  <c r="M1013" i="5" s="1"/>
  <c r="O1013" i="5" s="1"/>
  <c r="P1013" i="5" s="1"/>
  <c r="B1013" i="5"/>
  <c r="E1013" i="5" s="1"/>
  <c r="F1013" i="5" s="1"/>
  <c r="B1012" i="5"/>
  <c r="E1012" i="5" s="1"/>
  <c r="F1012" i="5" s="1"/>
  <c r="B1011" i="5"/>
  <c r="E1011" i="5" s="1"/>
  <c r="F1011" i="5" s="1"/>
  <c r="B1010" i="5"/>
  <c r="E1010" i="5" s="1"/>
  <c r="F1010" i="5" s="1"/>
  <c r="B1009" i="5"/>
  <c r="E1009" i="5" s="1"/>
  <c r="F1009" i="5" s="1"/>
  <c r="B1008" i="5"/>
  <c r="E1008" i="5" s="1"/>
  <c r="F1008" i="5" s="1"/>
  <c r="G1007" i="5"/>
  <c r="M1007" i="5" s="1"/>
  <c r="O1007" i="5" s="1"/>
  <c r="P1007" i="5" s="1"/>
  <c r="B1007" i="5"/>
  <c r="E1007" i="5" s="1"/>
  <c r="F1007" i="5" s="1"/>
  <c r="B1006" i="5"/>
  <c r="E1006" i="5" s="1"/>
  <c r="F1006" i="5" s="1"/>
  <c r="B1005" i="5"/>
  <c r="E1005" i="5" s="1"/>
  <c r="F1005" i="5" s="1"/>
  <c r="B1004" i="5"/>
  <c r="E1004" i="5" s="1"/>
  <c r="F1004" i="5" s="1"/>
  <c r="B1003" i="5"/>
  <c r="E1003" i="5" s="1"/>
  <c r="F1003" i="5" s="1"/>
  <c r="E1002" i="5"/>
  <c r="F1002" i="5" s="1"/>
  <c r="B1002" i="5"/>
  <c r="G1001" i="5"/>
  <c r="M1001" i="5" s="1"/>
  <c r="O1001" i="5" s="1"/>
  <c r="P1001" i="5" s="1"/>
  <c r="B1001" i="5"/>
  <c r="E1001" i="5" s="1"/>
  <c r="F1001" i="5" s="1"/>
  <c r="B1000" i="5"/>
  <c r="E1000" i="5" s="1"/>
  <c r="F1000" i="5" s="1"/>
  <c r="B999" i="5"/>
  <c r="E999" i="5" s="1"/>
  <c r="F999" i="5" s="1"/>
  <c r="B998" i="5"/>
  <c r="E998" i="5" s="1"/>
  <c r="F998" i="5" s="1"/>
  <c r="E997" i="5"/>
  <c r="F997" i="5" s="1"/>
  <c r="B997" i="5"/>
  <c r="B996" i="5"/>
  <c r="E996" i="5" s="1"/>
  <c r="F996" i="5" s="1"/>
  <c r="G995" i="5"/>
  <c r="M995" i="5" s="1"/>
  <c r="O995" i="5" s="1"/>
  <c r="P995" i="5" s="1"/>
  <c r="E995" i="5"/>
  <c r="F995" i="5" s="1"/>
  <c r="B995" i="5"/>
  <c r="B994" i="5"/>
  <c r="E994" i="5" s="1"/>
  <c r="F994" i="5" s="1"/>
  <c r="B993" i="5"/>
  <c r="E993" i="5" s="1"/>
  <c r="F993" i="5" s="1"/>
  <c r="B992" i="5"/>
  <c r="E992" i="5" s="1"/>
  <c r="F992" i="5" s="1"/>
  <c r="B991" i="5"/>
  <c r="E991" i="5" s="1"/>
  <c r="F991" i="5" s="1"/>
  <c r="B990" i="5"/>
  <c r="E990" i="5" s="1"/>
  <c r="F990" i="5" s="1"/>
  <c r="G989" i="5"/>
  <c r="M989" i="5" s="1"/>
  <c r="O989" i="5" s="1"/>
  <c r="P989" i="5" s="1"/>
  <c r="F989" i="5"/>
  <c r="B989" i="5"/>
  <c r="E989" i="5" s="1"/>
  <c r="B988" i="5"/>
  <c r="E988" i="5" s="1"/>
  <c r="F988" i="5" s="1"/>
  <c r="E987" i="5"/>
  <c r="F987" i="5" s="1"/>
  <c r="B987" i="5"/>
  <c r="B986" i="5"/>
  <c r="E986" i="5" s="1"/>
  <c r="F986" i="5" s="1"/>
  <c r="B985" i="5"/>
  <c r="E985" i="5" s="1"/>
  <c r="F985" i="5" s="1"/>
  <c r="B984" i="5"/>
  <c r="E984" i="5" s="1"/>
  <c r="F984" i="5" s="1"/>
  <c r="G983" i="5"/>
  <c r="M983" i="5" s="1"/>
  <c r="O983" i="5" s="1"/>
  <c r="P983" i="5" s="1"/>
  <c r="B983" i="5"/>
  <c r="E983" i="5" s="1"/>
  <c r="F983" i="5" s="1"/>
  <c r="B982" i="5"/>
  <c r="E982" i="5" s="1"/>
  <c r="F982" i="5" s="1"/>
  <c r="B981" i="5"/>
  <c r="E981" i="5" s="1"/>
  <c r="F981" i="5" s="1"/>
  <c r="B980" i="5"/>
  <c r="E980" i="5" s="1"/>
  <c r="F980" i="5" s="1"/>
  <c r="B979" i="5"/>
  <c r="E979" i="5" s="1"/>
  <c r="F979" i="5" s="1"/>
  <c r="B978" i="5"/>
  <c r="E978" i="5" s="1"/>
  <c r="F978" i="5" s="1"/>
  <c r="M977" i="5"/>
  <c r="O977" i="5" s="1"/>
  <c r="P977" i="5" s="1"/>
  <c r="G977" i="5"/>
  <c r="K977" i="5" s="1"/>
  <c r="L977" i="5" s="1"/>
  <c r="B977" i="5"/>
  <c r="E977" i="5" s="1"/>
  <c r="F977" i="5" s="1"/>
  <c r="B976" i="5"/>
  <c r="E976" i="5" s="1"/>
  <c r="F976" i="5" s="1"/>
  <c r="B975" i="5"/>
  <c r="E975" i="5" s="1"/>
  <c r="F975" i="5" s="1"/>
  <c r="B974" i="5"/>
  <c r="E974" i="5" s="1"/>
  <c r="F974" i="5" s="1"/>
  <c r="B973" i="5"/>
  <c r="E973" i="5" s="1"/>
  <c r="F973" i="5" s="1"/>
  <c r="B972" i="5"/>
  <c r="E972" i="5" s="1"/>
  <c r="F972" i="5" s="1"/>
  <c r="G971" i="5"/>
  <c r="M971" i="5" s="1"/>
  <c r="O971" i="5" s="1"/>
  <c r="P971" i="5" s="1"/>
  <c r="B971" i="5"/>
  <c r="E971" i="5" s="1"/>
  <c r="F971" i="5" s="1"/>
  <c r="B970" i="5"/>
  <c r="E970" i="5" s="1"/>
  <c r="F970" i="5" s="1"/>
  <c r="B969" i="5"/>
  <c r="E969" i="5" s="1"/>
  <c r="F969" i="5" s="1"/>
  <c r="B968" i="5"/>
  <c r="E968" i="5" s="1"/>
  <c r="F968" i="5" s="1"/>
  <c r="B967" i="5"/>
  <c r="E967" i="5" s="1"/>
  <c r="F967" i="5" s="1"/>
  <c r="B966" i="5"/>
  <c r="E966" i="5" s="1"/>
  <c r="F966" i="5" s="1"/>
  <c r="G965" i="5"/>
  <c r="M965" i="5" s="1"/>
  <c r="O965" i="5" s="1"/>
  <c r="P965" i="5" s="1"/>
  <c r="B965" i="5"/>
  <c r="E965" i="5" s="1"/>
  <c r="F965" i="5" s="1"/>
  <c r="B964" i="5"/>
  <c r="E964" i="5" s="1"/>
  <c r="F964" i="5" s="1"/>
  <c r="B963" i="5"/>
  <c r="E963" i="5" s="1"/>
  <c r="F963" i="5" s="1"/>
  <c r="B962" i="5"/>
  <c r="E962" i="5" s="1"/>
  <c r="F962" i="5" s="1"/>
  <c r="E961" i="5"/>
  <c r="F961" i="5" s="1"/>
  <c r="B961" i="5"/>
  <c r="B960" i="5"/>
  <c r="E960" i="5" s="1"/>
  <c r="F960" i="5" s="1"/>
  <c r="G959" i="5"/>
  <c r="M959" i="5" s="1"/>
  <c r="O959" i="5" s="1"/>
  <c r="P959" i="5" s="1"/>
  <c r="B959" i="5"/>
  <c r="E959" i="5" s="1"/>
  <c r="F959" i="5" s="1"/>
  <c r="B958" i="5"/>
  <c r="E958" i="5" s="1"/>
  <c r="F958" i="5" s="1"/>
  <c r="B957" i="5"/>
  <c r="E957" i="5" s="1"/>
  <c r="F957" i="5" s="1"/>
  <c r="B956" i="5"/>
  <c r="E956" i="5" s="1"/>
  <c r="F956" i="5" s="1"/>
  <c r="B955" i="5"/>
  <c r="E955" i="5" s="1"/>
  <c r="F955" i="5" s="1"/>
  <c r="B954" i="5"/>
  <c r="E954" i="5" s="1"/>
  <c r="F954" i="5" s="1"/>
  <c r="G953" i="5"/>
  <c r="M953" i="5" s="1"/>
  <c r="O953" i="5" s="1"/>
  <c r="P953" i="5" s="1"/>
  <c r="B953" i="5"/>
  <c r="E953" i="5" s="1"/>
  <c r="F953" i="5" s="1"/>
  <c r="B952" i="5"/>
  <c r="E952" i="5" s="1"/>
  <c r="F952" i="5" s="1"/>
  <c r="B951" i="5"/>
  <c r="E951" i="5" s="1"/>
  <c r="F951" i="5" s="1"/>
  <c r="B950" i="5"/>
  <c r="E950" i="5" s="1"/>
  <c r="F950" i="5" s="1"/>
  <c r="B949" i="5"/>
  <c r="E949" i="5" s="1"/>
  <c r="F949" i="5" s="1"/>
  <c r="B948" i="5"/>
  <c r="E948" i="5" s="1"/>
  <c r="F948" i="5" s="1"/>
  <c r="K947" i="5"/>
  <c r="L947" i="5" s="1"/>
  <c r="G947" i="5"/>
  <c r="M947" i="5" s="1"/>
  <c r="O947" i="5" s="1"/>
  <c r="P947" i="5" s="1"/>
  <c r="B947" i="5"/>
  <c r="E947" i="5" s="1"/>
  <c r="F947" i="5" s="1"/>
  <c r="E946" i="5"/>
  <c r="F946" i="5" s="1"/>
  <c r="B946" i="5"/>
  <c r="B945" i="5"/>
  <c r="E945" i="5" s="1"/>
  <c r="F945" i="5" s="1"/>
  <c r="B944" i="5"/>
  <c r="E944" i="5" s="1"/>
  <c r="F944" i="5" s="1"/>
  <c r="B943" i="5"/>
  <c r="E943" i="5" s="1"/>
  <c r="F943" i="5" s="1"/>
  <c r="B942" i="5"/>
  <c r="E942" i="5" s="1"/>
  <c r="F942" i="5" s="1"/>
  <c r="G941" i="5"/>
  <c r="M941" i="5" s="1"/>
  <c r="O941" i="5" s="1"/>
  <c r="P941" i="5" s="1"/>
  <c r="E941" i="5"/>
  <c r="F941" i="5" s="1"/>
  <c r="B941" i="5"/>
  <c r="B940" i="5"/>
  <c r="E940" i="5" s="1"/>
  <c r="F940" i="5" s="1"/>
  <c r="B939" i="5"/>
  <c r="E939" i="5" s="1"/>
  <c r="F939" i="5" s="1"/>
  <c r="E938" i="5"/>
  <c r="F938" i="5" s="1"/>
  <c r="B938" i="5"/>
  <c r="B937" i="5"/>
  <c r="E937" i="5" s="1"/>
  <c r="F937" i="5" s="1"/>
  <c r="B936" i="5"/>
  <c r="E936" i="5" s="1"/>
  <c r="F936" i="5" s="1"/>
  <c r="G935" i="5"/>
  <c r="M935" i="5" s="1"/>
  <c r="O935" i="5" s="1"/>
  <c r="P935" i="5" s="1"/>
  <c r="B935" i="5"/>
  <c r="E935" i="5" s="1"/>
  <c r="F935" i="5" s="1"/>
  <c r="B934" i="5"/>
  <c r="E934" i="5" s="1"/>
  <c r="F934" i="5" s="1"/>
  <c r="B933" i="5"/>
  <c r="E933" i="5" s="1"/>
  <c r="F933" i="5" s="1"/>
  <c r="B932" i="5"/>
  <c r="E932" i="5" s="1"/>
  <c r="F932" i="5" s="1"/>
  <c r="B931" i="5"/>
  <c r="E931" i="5" s="1"/>
  <c r="F931" i="5" s="1"/>
  <c r="E930" i="5"/>
  <c r="F930" i="5" s="1"/>
  <c r="B930" i="5"/>
  <c r="G929" i="5"/>
  <c r="M929" i="5" s="1"/>
  <c r="O929" i="5" s="1"/>
  <c r="P929" i="5" s="1"/>
  <c r="B929" i="5"/>
  <c r="E929" i="5" s="1"/>
  <c r="F929" i="5" s="1"/>
  <c r="B928" i="5"/>
  <c r="E928" i="5" s="1"/>
  <c r="F928" i="5" s="1"/>
  <c r="B927" i="5"/>
  <c r="E927" i="5" s="1"/>
  <c r="F927" i="5" s="1"/>
  <c r="B926" i="5"/>
  <c r="E926" i="5" s="1"/>
  <c r="F926" i="5" s="1"/>
  <c r="B925" i="5"/>
  <c r="E925" i="5" s="1"/>
  <c r="F925" i="5" s="1"/>
  <c r="B924" i="5"/>
  <c r="E924" i="5" s="1"/>
  <c r="F924" i="5" s="1"/>
  <c r="G923" i="5"/>
  <c r="B923" i="5"/>
  <c r="E923" i="5" s="1"/>
  <c r="F923" i="5" s="1"/>
  <c r="B922" i="5"/>
  <c r="E922" i="5" s="1"/>
  <c r="F922" i="5" s="1"/>
  <c r="E921" i="5"/>
  <c r="F921" i="5" s="1"/>
  <c r="B921" i="5"/>
  <c r="B920" i="5"/>
  <c r="E920" i="5" s="1"/>
  <c r="F920" i="5" s="1"/>
  <c r="B919" i="5"/>
  <c r="E919" i="5" s="1"/>
  <c r="F919" i="5" s="1"/>
  <c r="B918" i="5"/>
  <c r="E918" i="5" s="1"/>
  <c r="F918" i="5" s="1"/>
  <c r="G917" i="5"/>
  <c r="M917" i="5" s="1"/>
  <c r="O917" i="5" s="1"/>
  <c r="P917" i="5" s="1"/>
  <c r="B917" i="5"/>
  <c r="E917" i="5" s="1"/>
  <c r="F917" i="5" s="1"/>
  <c r="B916" i="5"/>
  <c r="E916" i="5" s="1"/>
  <c r="F916" i="5" s="1"/>
  <c r="B915" i="5"/>
  <c r="E915" i="5" s="1"/>
  <c r="F915" i="5" s="1"/>
  <c r="B914" i="5"/>
  <c r="E914" i="5" s="1"/>
  <c r="F914" i="5" s="1"/>
  <c r="B913" i="5"/>
  <c r="E913" i="5" s="1"/>
  <c r="F913" i="5" s="1"/>
  <c r="B912" i="5"/>
  <c r="E912" i="5" s="1"/>
  <c r="F912" i="5" s="1"/>
  <c r="G911" i="5"/>
  <c r="M911" i="5" s="1"/>
  <c r="O911" i="5" s="1"/>
  <c r="P911" i="5" s="1"/>
  <c r="B911" i="5"/>
  <c r="E911" i="5" s="1"/>
  <c r="F911" i="5" s="1"/>
  <c r="B910" i="5"/>
  <c r="E910" i="5" s="1"/>
  <c r="F910" i="5" s="1"/>
  <c r="B909" i="5"/>
  <c r="E909" i="5" s="1"/>
  <c r="F909" i="5" s="1"/>
  <c r="B908" i="5"/>
  <c r="E908" i="5" s="1"/>
  <c r="F908" i="5" s="1"/>
  <c r="B907" i="5"/>
  <c r="E907" i="5" s="1"/>
  <c r="F907" i="5" s="1"/>
  <c r="B906" i="5"/>
  <c r="E906" i="5" s="1"/>
  <c r="F906" i="5" s="1"/>
  <c r="G905" i="5"/>
  <c r="B905" i="5"/>
  <c r="E905" i="5" s="1"/>
  <c r="F905" i="5" s="1"/>
  <c r="B904" i="5"/>
  <c r="E904" i="5" s="1"/>
  <c r="F904" i="5" s="1"/>
  <c r="B903" i="5"/>
  <c r="E903" i="5" s="1"/>
  <c r="F903" i="5" s="1"/>
  <c r="B902" i="5"/>
  <c r="E902" i="5" s="1"/>
  <c r="F902" i="5" s="1"/>
  <c r="B901" i="5"/>
  <c r="E901" i="5" s="1"/>
  <c r="F901" i="5" s="1"/>
  <c r="B900" i="5"/>
  <c r="E900" i="5" s="1"/>
  <c r="F900" i="5" s="1"/>
  <c r="G899" i="5"/>
  <c r="M899" i="5" s="1"/>
  <c r="O899" i="5" s="1"/>
  <c r="P899" i="5" s="1"/>
  <c r="B899" i="5"/>
  <c r="E899" i="5" s="1"/>
  <c r="F899" i="5" s="1"/>
  <c r="E898" i="5"/>
  <c r="F898" i="5" s="1"/>
  <c r="B898" i="5"/>
  <c r="B897" i="5"/>
  <c r="E897" i="5" s="1"/>
  <c r="F897" i="5" s="1"/>
  <c r="B896" i="5"/>
  <c r="E896" i="5" s="1"/>
  <c r="F896" i="5" s="1"/>
  <c r="B895" i="5"/>
  <c r="E895" i="5" s="1"/>
  <c r="F895" i="5" s="1"/>
  <c r="B894" i="5"/>
  <c r="E894" i="5" s="1"/>
  <c r="F894" i="5" s="1"/>
  <c r="G893" i="5"/>
  <c r="M893" i="5" s="1"/>
  <c r="O893" i="5" s="1"/>
  <c r="P893" i="5" s="1"/>
  <c r="B893" i="5"/>
  <c r="E893" i="5" s="1"/>
  <c r="F893" i="5" s="1"/>
  <c r="B892" i="5"/>
  <c r="E892" i="5" s="1"/>
  <c r="F892" i="5" s="1"/>
  <c r="B891" i="5"/>
  <c r="E891" i="5" s="1"/>
  <c r="F891" i="5" s="1"/>
  <c r="B890" i="5"/>
  <c r="E890" i="5" s="1"/>
  <c r="F890" i="5" s="1"/>
  <c r="B889" i="5"/>
  <c r="E889" i="5" s="1"/>
  <c r="F889" i="5" s="1"/>
  <c r="B888" i="5"/>
  <c r="E888" i="5" s="1"/>
  <c r="F888" i="5" s="1"/>
  <c r="G887" i="5"/>
  <c r="M887" i="5" s="1"/>
  <c r="O887" i="5" s="1"/>
  <c r="P887" i="5" s="1"/>
  <c r="B887" i="5"/>
  <c r="E887" i="5" s="1"/>
  <c r="F887" i="5" s="1"/>
  <c r="B886" i="5"/>
  <c r="E886" i="5" s="1"/>
  <c r="F886" i="5" s="1"/>
  <c r="B885" i="5"/>
  <c r="E885" i="5" s="1"/>
  <c r="F885" i="5" s="1"/>
  <c r="B884" i="5"/>
  <c r="E884" i="5" s="1"/>
  <c r="F884" i="5" s="1"/>
  <c r="B883" i="5"/>
  <c r="E883" i="5" s="1"/>
  <c r="F883" i="5" s="1"/>
  <c r="B882" i="5"/>
  <c r="E882" i="5" s="1"/>
  <c r="F882" i="5" s="1"/>
  <c r="G881" i="5"/>
  <c r="K881" i="5" s="1"/>
  <c r="L881" i="5" s="1"/>
  <c r="E881" i="5"/>
  <c r="F881" i="5" s="1"/>
  <c r="B881" i="5"/>
  <c r="B880" i="5"/>
  <c r="E880" i="5" s="1"/>
  <c r="F880" i="5" s="1"/>
  <c r="B879" i="5"/>
  <c r="E879" i="5" s="1"/>
  <c r="F879" i="5" s="1"/>
  <c r="B878" i="5"/>
  <c r="E878" i="5" s="1"/>
  <c r="F878" i="5" s="1"/>
  <c r="B877" i="5"/>
  <c r="E877" i="5" s="1"/>
  <c r="F877" i="5" s="1"/>
  <c r="B876" i="5"/>
  <c r="E876" i="5" s="1"/>
  <c r="F876" i="5" s="1"/>
  <c r="G875" i="5"/>
  <c r="B875" i="5"/>
  <c r="E875" i="5" s="1"/>
  <c r="F875" i="5" s="1"/>
  <c r="E874" i="5"/>
  <c r="F874" i="5" s="1"/>
  <c r="B874" i="5"/>
  <c r="B873" i="5"/>
  <c r="E873" i="5" s="1"/>
  <c r="F873" i="5" s="1"/>
  <c r="F872" i="5"/>
  <c r="E872" i="5"/>
  <c r="B872" i="5"/>
  <c r="B871" i="5"/>
  <c r="E871" i="5" s="1"/>
  <c r="F871" i="5" s="1"/>
  <c r="B870" i="5"/>
  <c r="E870" i="5" s="1"/>
  <c r="F870" i="5" s="1"/>
  <c r="G869" i="5"/>
  <c r="M869" i="5" s="1"/>
  <c r="O869" i="5" s="1"/>
  <c r="P869" i="5" s="1"/>
  <c r="B869" i="5"/>
  <c r="E869" i="5" s="1"/>
  <c r="F869" i="5" s="1"/>
  <c r="B868" i="5"/>
  <c r="E868" i="5" s="1"/>
  <c r="F868" i="5" s="1"/>
  <c r="F867" i="5"/>
  <c r="E867" i="5"/>
  <c r="B867" i="5"/>
  <c r="B866" i="5"/>
  <c r="E866" i="5" s="1"/>
  <c r="F866" i="5" s="1"/>
  <c r="E865" i="5"/>
  <c r="F865" i="5" s="1"/>
  <c r="B865" i="5"/>
  <c r="B864" i="5"/>
  <c r="E864" i="5" s="1"/>
  <c r="F864" i="5" s="1"/>
  <c r="G863" i="5"/>
  <c r="M863" i="5" s="1"/>
  <c r="O863" i="5" s="1"/>
  <c r="P863" i="5" s="1"/>
  <c r="B863" i="5"/>
  <c r="E863" i="5" s="1"/>
  <c r="F863" i="5" s="1"/>
  <c r="B862" i="5"/>
  <c r="E862" i="5" s="1"/>
  <c r="F862" i="5" s="1"/>
  <c r="B861" i="5"/>
  <c r="E861" i="5" s="1"/>
  <c r="F861" i="5" s="1"/>
  <c r="B860" i="5"/>
  <c r="E860" i="5" s="1"/>
  <c r="F860" i="5" s="1"/>
  <c r="B859" i="5"/>
  <c r="E859" i="5" s="1"/>
  <c r="F859" i="5" s="1"/>
  <c r="E858" i="5"/>
  <c r="F858" i="5" s="1"/>
  <c r="B858" i="5"/>
  <c r="G857" i="5"/>
  <c r="K857" i="5" s="1"/>
  <c r="L857" i="5" s="1"/>
  <c r="B857" i="5"/>
  <c r="E857" i="5" s="1"/>
  <c r="F857" i="5" s="1"/>
  <c r="B856" i="5"/>
  <c r="E856" i="5" s="1"/>
  <c r="F856" i="5" s="1"/>
  <c r="B855" i="5"/>
  <c r="E855" i="5" s="1"/>
  <c r="F855" i="5" s="1"/>
  <c r="B854" i="5"/>
  <c r="E854" i="5" s="1"/>
  <c r="F854" i="5" s="1"/>
  <c r="B853" i="5"/>
  <c r="E853" i="5" s="1"/>
  <c r="F853" i="5" s="1"/>
  <c r="B852" i="5"/>
  <c r="E852" i="5" s="1"/>
  <c r="F852" i="5" s="1"/>
  <c r="K851" i="5"/>
  <c r="L851" i="5" s="1"/>
  <c r="G851" i="5"/>
  <c r="M851" i="5" s="1"/>
  <c r="O851" i="5" s="1"/>
  <c r="P851" i="5" s="1"/>
  <c r="B851" i="5"/>
  <c r="E851" i="5" s="1"/>
  <c r="F851" i="5" s="1"/>
  <c r="E850" i="5"/>
  <c r="F850" i="5" s="1"/>
  <c r="B850" i="5"/>
  <c r="B849" i="5"/>
  <c r="E849" i="5" s="1"/>
  <c r="F849" i="5" s="1"/>
  <c r="B848" i="5"/>
  <c r="E848" i="5" s="1"/>
  <c r="F848" i="5" s="1"/>
  <c r="B847" i="5"/>
  <c r="E847" i="5" s="1"/>
  <c r="F847" i="5" s="1"/>
  <c r="B846" i="5"/>
  <c r="E846" i="5" s="1"/>
  <c r="F846" i="5" s="1"/>
  <c r="G845" i="5"/>
  <c r="M845" i="5" s="1"/>
  <c r="O845" i="5" s="1"/>
  <c r="P845" i="5" s="1"/>
  <c r="F845" i="5"/>
  <c r="B845" i="5"/>
  <c r="E845" i="5" s="1"/>
  <c r="B844" i="5"/>
  <c r="E844" i="5" s="1"/>
  <c r="F844" i="5" s="1"/>
  <c r="B843" i="5"/>
  <c r="E843" i="5" s="1"/>
  <c r="F843" i="5" s="1"/>
  <c r="B842" i="5"/>
  <c r="E842" i="5" s="1"/>
  <c r="F842" i="5" s="1"/>
  <c r="B841" i="5"/>
  <c r="E841" i="5" s="1"/>
  <c r="F841" i="5" s="1"/>
  <c r="B840" i="5"/>
  <c r="E840" i="5" s="1"/>
  <c r="F840" i="5" s="1"/>
  <c r="G839" i="5"/>
  <c r="M839" i="5" s="1"/>
  <c r="O839" i="5" s="1"/>
  <c r="P839" i="5" s="1"/>
  <c r="B839" i="5"/>
  <c r="E839" i="5" s="1"/>
  <c r="F839" i="5" s="1"/>
  <c r="B838" i="5"/>
  <c r="E838" i="5" s="1"/>
  <c r="F838" i="5" s="1"/>
  <c r="B837" i="5"/>
  <c r="E837" i="5" s="1"/>
  <c r="F837" i="5" s="1"/>
  <c r="B836" i="5"/>
  <c r="E836" i="5" s="1"/>
  <c r="F836" i="5" s="1"/>
  <c r="B835" i="5"/>
  <c r="E835" i="5" s="1"/>
  <c r="F835" i="5" s="1"/>
  <c r="B834" i="5"/>
  <c r="E834" i="5" s="1"/>
  <c r="F834" i="5" s="1"/>
  <c r="G833" i="5"/>
  <c r="K833" i="5" s="1"/>
  <c r="L833" i="5" s="1"/>
  <c r="B833" i="5"/>
  <c r="E833" i="5" s="1"/>
  <c r="F833" i="5" s="1"/>
  <c r="B832" i="5"/>
  <c r="E832" i="5" s="1"/>
  <c r="F832" i="5" s="1"/>
  <c r="B831" i="5"/>
  <c r="E831" i="5" s="1"/>
  <c r="F831" i="5" s="1"/>
  <c r="B830" i="5"/>
  <c r="E830" i="5" s="1"/>
  <c r="F830" i="5" s="1"/>
  <c r="E829" i="5"/>
  <c r="F829" i="5" s="1"/>
  <c r="B829" i="5"/>
  <c r="B828" i="5"/>
  <c r="E828" i="5" s="1"/>
  <c r="F828" i="5" s="1"/>
  <c r="K827" i="5"/>
  <c r="L827" i="5" s="1"/>
  <c r="G827" i="5"/>
  <c r="M827" i="5" s="1"/>
  <c r="O827" i="5" s="1"/>
  <c r="P827" i="5" s="1"/>
  <c r="B827" i="5"/>
  <c r="E827" i="5" s="1"/>
  <c r="F827" i="5" s="1"/>
  <c r="B826" i="5"/>
  <c r="E826" i="5" s="1"/>
  <c r="F826" i="5" s="1"/>
  <c r="E825" i="5"/>
  <c r="F825" i="5" s="1"/>
  <c r="B825" i="5"/>
  <c r="B824" i="5"/>
  <c r="E824" i="5" s="1"/>
  <c r="F824" i="5" s="1"/>
  <c r="B823" i="5"/>
  <c r="E823" i="5" s="1"/>
  <c r="F823" i="5" s="1"/>
  <c r="B822" i="5"/>
  <c r="E822" i="5" s="1"/>
  <c r="F822" i="5" s="1"/>
  <c r="G821" i="5"/>
  <c r="M821" i="5" s="1"/>
  <c r="O821" i="5" s="1"/>
  <c r="P821" i="5" s="1"/>
  <c r="B821" i="5"/>
  <c r="E821" i="5" s="1"/>
  <c r="F821" i="5" s="1"/>
  <c r="B820" i="5"/>
  <c r="E820" i="5" s="1"/>
  <c r="F820" i="5" s="1"/>
  <c r="B819" i="5"/>
  <c r="E819" i="5" s="1"/>
  <c r="F819" i="5" s="1"/>
  <c r="B818" i="5"/>
  <c r="E818" i="5" s="1"/>
  <c r="F818" i="5" s="1"/>
  <c r="E817" i="5"/>
  <c r="F817" i="5" s="1"/>
  <c r="B817" i="5"/>
  <c r="B816" i="5"/>
  <c r="E816" i="5" s="1"/>
  <c r="F816" i="5" s="1"/>
  <c r="G815" i="5"/>
  <c r="M815" i="5" s="1"/>
  <c r="O815" i="5" s="1"/>
  <c r="P815" i="5" s="1"/>
  <c r="B815" i="5"/>
  <c r="E815" i="5" s="1"/>
  <c r="F815" i="5" s="1"/>
  <c r="B814" i="5"/>
  <c r="E814" i="5" s="1"/>
  <c r="F814" i="5" s="1"/>
  <c r="B813" i="5"/>
  <c r="E813" i="5" s="1"/>
  <c r="F813" i="5" s="1"/>
  <c r="B812" i="5"/>
  <c r="E812" i="5" s="1"/>
  <c r="F812" i="5" s="1"/>
  <c r="B811" i="5"/>
  <c r="E811" i="5" s="1"/>
  <c r="F811" i="5" s="1"/>
  <c r="B810" i="5"/>
  <c r="E810" i="5" s="1"/>
  <c r="F810" i="5" s="1"/>
  <c r="K809" i="5"/>
  <c r="L809" i="5" s="1"/>
  <c r="G809" i="5"/>
  <c r="M809" i="5" s="1"/>
  <c r="O809" i="5" s="1"/>
  <c r="P809" i="5" s="1"/>
  <c r="B809" i="5"/>
  <c r="E809" i="5" s="1"/>
  <c r="F809" i="5" s="1"/>
  <c r="B808" i="5"/>
  <c r="E808" i="5" s="1"/>
  <c r="F808" i="5" s="1"/>
  <c r="B807" i="5"/>
  <c r="E807" i="5" s="1"/>
  <c r="F807" i="5" s="1"/>
  <c r="B806" i="5"/>
  <c r="E806" i="5" s="1"/>
  <c r="F806" i="5" s="1"/>
  <c r="B805" i="5"/>
  <c r="E805" i="5" s="1"/>
  <c r="F805" i="5" s="1"/>
  <c r="B804" i="5"/>
  <c r="E804" i="5" s="1"/>
  <c r="F804" i="5" s="1"/>
  <c r="K803" i="5"/>
  <c r="L803" i="5" s="1"/>
  <c r="G803" i="5"/>
  <c r="M803" i="5" s="1"/>
  <c r="O803" i="5" s="1"/>
  <c r="P803" i="5" s="1"/>
  <c r="B803" i="5"/>
  <c r="E803" i="5" s="1"/>
  <c r="F803" i="5" s="1"/>
  <c r="E802" i="5"/>
  <c r="F802" i="5" s="1"/>
  <c r="B802" i="5"/>
  <c r="B801" i="5"/>
  <c r="E801" i="5" s="1"/>
  <c r="F801" i="5" s="1"/>
  <c r="B800" i="5"/>
  <c r="E800" i="5" s="1"/>
  <c r="F800" i="5" s="1"/>
  <c r="B799" i="5"/>
  <c r="E799" i="5" s="1"/>
  <c r="F799" i="5" s="1"/>
  <c r="B798" i="5"/>
  <c r="E798" i="5" s="1"/>
  <c r="F798" i="5" s="1"/>
  <c r="G797" i="5"/>
  <c r="M797" i="5" s="1"/>
  <c r="O797" i="5" s="1"/>
  <c r="P797" i="5" s="1"/>
  <c r="B797" i="5"/>
  <c r="E797" i="5" s="1"/>
  <c r="F797" i="5" s="1"/>
  <c r="B796" i="5"/>
  <c r="E796" i="5" s="1"/>
  <c r="F796" i="5" s="1"/>
  <c r="B795" i="5"/>
  <c r="E795" i="5" s="1"/>
  <c r="F795" i="5" s="1"/>
  <c r="B794" i="5"/>
  <c r="E794" i="5" s="1"/>
  <c r="F794" i="5" s="1"/>
  <c r="E793" i="5"/>
  <c r="F793" i="5" s="1"/>
  <c r="B793" i="5"/>
  <c r="B792" i="5"/>
  <c r="E792" i="5" s="1"/>
  <c r="F792" i="5" s="1"/>
  <c r="G791" i="5"/>
  <c r="B791" i="5"/>
  <c r="E791" i="5" s="1"/>
  <c r="F791" i="5" s="1"/>
  <c r="B790" i="5"/>
  <c r="E790" i="5" s="1"/>
  <c r="F790" i="5" s="1"/>
  <c r="B789" i="5"/>
  <c r="E789" i="5" s="1"/>
  <c r="F789" i="5" s="1"/>
  <c r="B788" i="5"/>
  <c r="E788" i="5" s="1"/>
  <c r="F788" i="5" s="1"/>
  <c r="B787" i="5"/>
  <c r="E787" i="5" s="1"/>
  <c r="F787" i="5" s="1"/>
  <c r="B786" i="5"/>
  <c r="E786" i="5" s="1"/>
  <c r="F786" i="5" s="1"/>
  <c r="G785" i="5"/>
  <c r="M785" i="5" s="1"/>
  <c r="O785" i="5" s="1"/>
  <c r="P785" i="5" s="1"/>
  <c r="B785" i="5"/>
  <c r="E785" i="5" s="1"/>
  <c r="F785" i="5" s="1"/>
  <c r="B784" i="5"/>
  <c r="E784" i="5" s="1"/>
  <c r="F784" i="5" s="1"/>
  <c r="B783" i="5"/>
  <c r="E783" i="5" s="1"/>
  <c r="F783" i="5" s="1"/>
  <c r="B782" i="5"/>
  <c r="E782" i="5" s="1"/>
  <c r="F782" i="5" s="1"/>
  <c r="B781" i="5"/>
  <c r="E781" i="5" s="1"/>
  <c r="F781" i="5" s="1"/>
  <c r="B780" i="5"/>
  <c r="E780" i="5" s="1"/>
  <c r="F780" i="5" s="1"/>
  <c r="G779" i="5"/>
  <c r="M779" i="5" s="1"/>
  <c r="O779" i="5" s="1"/>
  <c r="P779" i="5" s="1"/>
  <c r="E779" i="5"/>
  <c r="F779" i="5" s="1"/>
  <c r="B779" i="5"/>
  <c r="B778" i="5"/>
  <c r="E778" i="5" s="1"/>
  <c r="F778" i="5" s="1"/>
  <c r="B777" i="5"/>
  <c r="E777" i="5" s="1"/>
  <c r="F777" i="5" s="1"/>
  <c r="B776" i="5"/>
  <c r="E776" i="5" s="1"/>
  <c r="F776" i="5" s="1"/>
  <c r="B775" i="5"/>
  <c r="E775" i="5" s="1"/>
  <c r="F775" i="5" s="1"/>
  <c r="B774" i="5"/>
  <c r="E774" i="5" s="1"/>
  <c r="F774" i="5" s="1"/>
  <c r="G773" i="5"/>
  <c r="M773" i="5" s="1"/>
  <c r="O773" i="5" s="1"/>
  <c r="P773" i="5" s="1"/>
  <c r="B773" i="5"/>
  <c r="E773" i="5" s="1"/>
  <c r="F773" i="5" s="1"/>
  <c r="B772" i="5"/>
  <c r="E772" i="5" s="1"/>
  <c r="F772" i="5" s="1"/>
  <c r="B771" i="5"/>
  <c r="E771" i="5" s="1"/>
  <c r="F771" i="5" s="1"/>
  <c r="B770" i="5"/>
  <c r="E770" i="5" s="1"/>
  <c r="F770" i="5" s="1"/>
  <c r="B769" i="5"/>
  <c r="E769" i="5" s="1"/>
  <c r="F769" i="5" s="1"/>
  <c r="B768" i="5"/>
  <c r="E768" i="5" s="1"/>
  <c r="F768" i="5" s="1"/>
  <c r="G767" i="5"/>
  <c r="K767" i="5" s="1"/>
  <c r="L767" i="5" s="1"/>
  <c r="B767" i="5"/>
  <c r="E767" i="5" s="1"/>
  <c r="F767" i="5" s="1"/>
  <c r="B766" i="5"/>
  <c r="E766" i="5" s="1"/>
  <c r="F766" i="5" s="1"/>
  <c r="B765" i="5"/>
  <c r="E765" i="5" s="1"/>
  <c r="F765" i="5" s="1"/>
  <c r="B764" i="5"/>
  <c r="E764" i="5" s="1"/>
  <c r="F764" i="5" s="1"/>
  <c r="B763" i="5"/>
  <c r="E763" i="5" s="1"/>
  <c r="F763" i="5" s="1"/>
  <c r="E762" i="5"/>
  <c r="F762" i="5" s="1"/>
  <c r="B762" i="5"/>
  <c r="M761" i="5"/>
  <c r="O761" i="5" s="1"/>
  <c r="P761" i="5" s="1"/>
  <c r="K761" i="5"/>
  <c r="L761" i="5" s="1"/>
  <c r="G761" i="5"/>
  <c r="B761" i="5"/>
  <c r="E761" i="5" s="1"/>
  <c r="F761" i="5" s="1"/>
  <c r="B760" i="5"/>
  <c r="E760" i="5" s="1"/>
  <c r="F760" i="5" s="1"/>
  <c r="B759" i="5"/>
  <c r="E759" i="5" s="1"/>
  <c r="F759" i="5" s="1"/>
  <c r="B758" i="5"/>
  <c r="E758" i="5" s="1"/>
  <c r="F758" i="5" s="1"/>
  <c r="F757" i="5"/>
  <c r="B757" i="5"/>
  <c r="E757" i="5" s="1"/>
  <c r="B756" i="5"/>
  <c r="E756" i="5" s="1"/>
  <c r="F756" i="5" s="1"/>
  <c r="G755" i="5"/>
  <c r="E755" i="5"/>
  <c r="F755" i="5" s="1"/>
  <c r="B755" i="5"/>
  <c r="B754" i="5"/>
  <c r="E754" i="5" s="1"/>
  <c r="F754" i="5" s="1"/>
  <c r="B753" i="5"/>
  <c r="E753" i="5" s="1"/>
  <c r="F753" i="5" s="1"/>
  <c r="B752" i="5"/>
  <c r="E752" i="5" s="1"/>
  <c r="F752" i="5" s="1"/>
  <c r="B751" i="5"/>
  <c r="E751" i="5" s="1"/>
  <c r="F751" i="5" s="1"/>
  <c r="B750" i="5"/>
  <c r="E750" i="5" s="1"/>
  <c r="F750" i="5" s="1"/>
  <c r="G749" i="5"/>
  <c r="E749" i="5"/>
  <c r="F749" i="5" s="1"/>
  <c r="B749" i="5"/>
  <c r="B748" i="5"/>
  <c r="E748" i="5" s="1"/>
  <c r="F748" i="5" s="1"/>
  <c r="E747" i="5"/>
  <c r="F747" i="5" s="1"/>
  <c r="B747" i="5"/>
  <c r="B746" i="5"/>
  <c r="E746" i="5" s="1"/>
  <c r="F746" i="5" s="1"/>
  <c r="E745" i="5"/>
  <c r="F745" i="5" s="1"/>
  <c r="B745" i="5"/>
  <c r="B744" i="5"/>
  <c r="E744" i="5" s="1"/>
  <c r="F744" i="5" s="1"/>
  <c r="G743" i="5"/>
  <c r="K743" i="5" s="1"/>
  <c r="L743" i="5" s="1"/>
  <c r="B743" i="5"/>
  <c r="E743" i="5" s="1"/>
  <c r="F743" i="5" s="1"/>
  <c r="B742" i="5"/>
  <c r="E742" i="5" s="1"/>
  <c r="F742" i="5" s="1"/>
  <c r="B741" i="5"/>
  <c r="E741" i="5" s="1"/>
  <c r="F741" i="5" s="1"/>
  <c r="B740" i="5"/>
  <c r="E740" i="5" s="1"/>
  <c r="F740" i="5" s="1"/>
  <c r="B739" i="5"/>
  <c r="E739" i="5" s="1"/>
  <c r="F739" i="5" s="1"/>
  <c r="B738" i="5"/>
  <c r="E738" i="5" s="1"/>
  <c r="F738" i="5" s="1"/>
  <c r="G737" i="5"/>
  <c r="M737" i="5" s="1"/>
  <c r="O737" i="5" s="1"/>
  <c r="P737" i="5" s="1"/>
  <c r="E737" i="5"/>
  <c r="F737" i="5" s="1"/>
  <c r="B737" i="5"/>
  <c r="B736" i="5"/>
  <c r="E736" i="5" s="1"/>
  <c r="F736" i="5" s="1"/>
  <c r="B735" i="5"/>
  <c r="E735" i="5" s="1"/>
  <c r="F735" i="5" s="1"/>
  <c r="B734" i="5"/>
  <c r="E734" i="5" s="1"/>
  <c r="F734" i="5" s="1"/>
  <c r="E733" i="5"/>
  <c r="F733" i="5" s="1"/>
  <c r="B733" i="5"/>
  <c r="B732" i="5"/>
  <c r="E732" i="5" s="1"/>
  <c r="F732" i="5" s="1"/>
  <c r="K731" i="5"/>
  <c r="L731" i="5" s="1"/>
  <c r="G731" i="5"/>
  <c r="M731" i="5" s="1"/>
  <c r="O731" i="5" s="1"/>
  <c r="P731" i="5" s="1"/>
  <c r="B731" i="5"/>
  <c r="E731" i="5" s="1"/>
  <c r="F731" i="5" s="1"/>
  <c r="B730" i="5"/>
  <c r="E730" i="5" s="1"/>
  <c r="F730" i="5" s="1"/>
  <c r="B729" i="5"/>
  <c r="E729" i="5" s="1"/>
  <c r="F729" i="5" s="1"/>
  <c r="B728" i="5"/>
  <c r="E728" i="5" s="1"/>
  <c r="F728" i="5" s="1"/>
  <c r="B727" i="5"/>
  <c r="E727" i="5" s="1"/>
  <c r="F727" i="5" s="1"/>
  <c r="B726" i="5"/>
  <c r="E726" i="5" s="1"/>
  <c r="F726" i="5" s="1"/>
  <c r="G725" i="5"/>
  <c r="E725" i="5"/>
  <c r="F725" i="5" s="1"/>
  <c r="B725" i="5"/>
  <c r="B724" i="5"/>
  <c r="E724" i="5" s="1"/>
  <c r="F724" i="5" s="1"/>
  <c r="B723" i="5"/>
  <c r="E723" i="5" s="1"/>
  <c r="F723" i="5" s="1"/>
  <c r="B722" i="5"/>
  <c r="E722" i="5" s="1"/>
  <c r="F722" i="5" s="1"/>
  <c r="B721" i="5"/>
  <c r="E721" i="5" s="1"/>
  <c r="F721" i="5" s="1"/>
  <c r="B720" i="5"/>
  <c r="E720" i="5" s="1"/>
  <c r="F720" i="5" s="1"/>
  <c r="G719" i="5"/>
  <c r="K719" i="5" s="1"/>
  <c r="L719" i="5" s="1"/>
  <c r="B719" i="5"/>
  <c r="E719" i="5" s="1"/>
  <c r="F719" i="5" s="1"/>
  <c r="B718" i="5"/>
  <c r="E718" i="5" s="1"/>
  <c r="F718" i="5" s="1"/>
  <c r="B717" i="5"/>
  <c r="E717" i="5" s="1"/>
  <c r="F717" i="5" s="1"/>
  <c r="F716" i="5"/>
  <c r="B716" i="5"/>
  <c r="E716" i="5" s="1"/>
  <c r="B715" i="5"/>
  <c r="E715" i="5" s="1"/>
  <c r="F715" i="5" s="1"/>
  <c r="B714" i="5"/>
  <c r="E714" i="5" s="1"/>
  <c r="F714" i="5" s="1"/>
  <c r="M713" i="5"/>
  <c r="O713" i="5" s="1"/>
  <c r="P713" i="5" s="1"/>
  <c r="K713" i="5"/>
  <c r="L713" i="5" s="1"/>
  <c r="G713" i="5"/>
  <c r="B713" i="5"/>
  <c r="E713" i="5" s="1"/>
  <c r="F713" i="5" s="1"/>
  <c r="B712" i="5"/>
  <c r="E712" i="5" s="1"/>
  <c r="F712" i="5" s="1"/>
  <c r="B711" i="5"/>
  <c r="E711" i="5" s="1"/>
  <c r="F711" i="5" s="1"/>
  <c r="B710" i="5"/>
  <c r="E710" i="5" s="1"/>
  <c r="F710" i="5" s="1"/>
  <c r="E709" i="5"/>
  <c r="F709" i="5" s="1"/>
  <c r="B709" i="5"/>
  <c r="B708" i="5"/>
  <c r="E708" i="5" s="1"/>
  <c r="F708" i="5" s="1"/>
  <c r="G707" i="5"/>
  <c r="M707" i="5" s="1"/>
  <c r="O707" i="5" s="1"/>
  <c r="P707" i="5" s="1"/>
  <c r="B707" i="5"/>
  <c r="E707" i="5" s="1"/>
  <c r="F707" i="5" s="1"/>
  <c r="E706" i="5"/>
  <c r="F706" i="5" s="1"/>
  <c r="B706" i="5"/>
  <c r="E705" i="5"/>
  <c r="F705" i="5" s="1"/>
  <c r="B705" i="5"/>
  <c r="B704" i="5"/>
  <c r="E704" i="5" s="1"/>
  <c r="F704" i="5" s="1"/>
  <c r="B703" i="5"/>
  <c r="E703" i="5" s="1"/>
  <c r="F703" i="5" s="1"/>
  <c r="B702" i="5"/>
  <c r="E702" i="5" s="1"/>
  <c r="F702" i="5" s="1"/>
  <c r="G701" i="5"/>
  <c r="B701" i="5"/>
  <c r="E701" i="5" s="1"/>
  <c r="F701" i="5" s="1"/>
  <c r="B700" i="5"/>
  <c r="E700" i="5" s="1"/>
  <c r="F700" i="5" s="1"/>
  <c r="B699" i="5"/>
  <c r="E699" i="5" s="1"/>
  <c r="F699" i="5" s="1"/>
  <c r="B698" i="5"/>
  <c r="E698" i="5" s="1"/>
  <c r="F698" i="5" s="1"/>
  <c r="B697" i="5"/>
  <c r="E697" i="5" s="1"/>
  <c r="F697" i="5" s="1"/>
  <c r="B696" i="5"/>
  <c r="E696" i="5" s="1"/>
  <c r="F696" i="5" s="1"/>
  <c r="G695" i="5"/>
  <c r="K695" i="5" s="1"/>
  <c r="L695" i="5" s="1"/>
  <c r="B695" i="5"/>
  <c r="E695" i="5" s="1"/>
  <c r="F695" i="5" s="1"/>
  <c r="B694" i="5"/>
  <c r="E694" i="5" s="1"/>
  <c r="F694" i="5" s="1"/>
  <c r="B693" i="5"/>
  <c r="E693" i="5" s="1"/>
  <c r="F693" i="5" s="1"/>
  <c r="B692" i="5"/>
  <c r="E692" i="5" s="1"/>
  <c r="F692" i="5" s="1"/>
  <c r="B691" i="5"/>
  <c r="E691" i="5" s="1"/>
  <c r="F691" i="5" s="1"/>
  <c r="E690" i="5"/>
  <c r="F690" i="5" s="1"/>
  <c r="B690" i="5"/>
  <c r="G689" i="5"/>
  <c r="M689" i="5" s="1"/>
  <c r="O689" i="5" s="1"/>
  <c r="P689" i="5" s="1"/>
  <c r="E689" i="5"/>
  <c r="F689" i="5" s="1"/>
  <c r="B689" i="5"/>
  <c r="B688" i="5"/>
  <c r="E688" i="5" s="1"/>
  <c r="F688" i="5" s="1"/>
  <c r="B687" i="5"/>
  <c r="E687" i="5" s="1"/>
  <c r="F687" i="5" s="1"/>
  <c r="B686" i="5"/>
  <c r="E686" i="5" s="1"/>
  <c r="F686" i="5" s="1"/>
  <c r="E685" i="5"/>
  <c r="F685" i="5" s="1"/>
  <c r="B685" i="5"/>
  <c r="B684" i="5"/>
  <c r="E684" i="5" s="1"/>
  <c r="F684" i="5" s="1"/>
  <c r="G683" i="5"/>
  <c r="M683" i="5" s="1"/>
  <c r="O683" i="5" s="1"/>
  <c r="P683" i="5" s="1"/>
  <c r="B683" i="5"/>
  <c r="E683" i="5" s="1"/>
  <c r="F683" i="5" s="1"/>
  <c r="E682" i="5"/>
  <c r="F682" i="5" s="1"/>
  <c r="B682" i="5"/>
  <c r="B681" i="5"/>
  <c r="E681" i="5" s="1"/>
  <c r="F681" i="5" s="1"/>
  <c r="B680" i="5"/>
  <c r="E680" i="5" s="1"/>
  <c r="F680" i="5" s="1"/>
  <c r="B679" i="5"/>
  <c r="E679" i="5" s="1"/>
  <c r="F679" i="5" s="1"/>
  <c r="B678" i="5"/>
  <c r="E678" i="5" s="1"/>
  <c r="F678" i="5" s="1"/>
  <c r="G677" i="5"/>
  <c r="E677" i="5"/>
  <c r="F677" i="5" s="1"/>
  <c r="B677" i="5"/>
  <c r="B676" i="5"/>
  <c r="E676" i="5" s="1"/>
  <c r="F676" i="5" s="1"/>
  <c r="B675" i="5"/>
  <c r="E675" i="5" s="1"/>
  <c r="F675" i="5" s="1"/>
  <c r="B674" i="5"/>
  <c r="E674" i="5" s="1"/>
  <c r="F674" i="5" s="1"/>
  <c r="E673" i="5"/>
  <c r="F673" i="5" s="1"/>
  <c r="B673" i="5"/>
  <c r="B672" i="5"/>
  <c r="E672" i="5" s="1"/>
  <c r="F672" i="5" s="1"/>
  <c r="M671" i="5"/>
  <c r="O671" i="5" s="1"/>
  <c r="P671" i="5" s="1"/>
  <c r="G671" i="5"/>
  <c r="K671" i="5" s="1"/>
  <c r="L671" i="5" s="1"/>
  <c r="B671" i="5"/>
  <c r="E671" i="5" s="1"/>
  <c r="F671" i="5" s="1"/>
  <c r="B670" i="5"/>
  <c r="E670" i="5" s="1"/>
  <c r="F670" i="5" s="1"/>
  <c r="B669" i="5"/>
  <c r="E669" i="5" s="1"/>
  <c r="F669" i="5" s="1"/>
  <c r="B668" i="5"/>
  <c r="E668" i="5" s="1"/>
  <c r="F668" i="5" s="1"/>
  <c r="B667" i="5"/>
  <c r="E667" i="5" s="1"/>
  <c r="F667" i="5" s="1"/>
  <c r="E666" i="5"/>
  <c r="F666" i="5" s="1"/>
  <c r="B666" i="5"/>
  <c r="G665" i="5"/>
  <c r="M665" i="5" s="1"/>
  <c r="O665" i="5" s="1"/>
  <c r="P665" i="5" s="1"/>
  <c r="B665" i="5"/>
  <c r="E665" i="5" s="1"/>
  <c r="F665" i="5" s="1"/>
  <c r="B664" i="5"/>
  <c r="E664" i="5" s="1"/>
  <c r="F664" i="5" s="1"/>
  <c r="B663" i="5"/>
  <c r="E663" i="5" s="1"/>
  <c r="F663" i="5" s="1"/>
  <c r="B662" i="5"/>
  <c r="E662" i="5" s="1"/>
  <c r="F662" i="5" s="1"/>
  <c r="B661" i="5"/>
  <c r="E661" i="5" s="1"/>
  <c r="F661" i="5" s="1"/>
  <c r="B660" i="5"/>
  <c r="E660" i="5" s="1"/>
  <c r="F660" i="5" s="1"/>
  <c r="G659" i="5"/>
  <c r="M659" i="5" s="1"/>
  <c r="O659" i="5" s="1"/>
  <c r="P659" i="5" s="1"/>
  <c r="E659" i="5"/>
  <c r="F659" i="5" s="1"/>
  <c r="B659" i="5"/>
  <c r="B658" i="5"/>
  <c r="E658" i="5" s="1"/>
  <c r="F658" i="5" s="1"/>
  <c r="B657" i="5"/>
  <c r="E657" i="5" s="1"/>
  <c r="F657" i="5" s="1"/>
  <c r="B656" i="5"/>
  <c r="E656" i="5" s="1"/>
  <c r="F656" i="5" s="1"/>
  <c r="B655" i="5"/>
  <c r="E655" i="5" s="1"/>
  <c r="F655" i="5" s="1"/>
  <c r="B654" i="5"/>
  <c r="E654" i="5" s="1"/>
  <c r="F654" i="5" s="1"/>
  <c r="G653" i="5"/>
  <c r="K653" i="5" s="1"/>
  <c r="L653" i="5" s="1"/>
  <c r="E653" i="5"/>
  <c r="F653" i="5" s="1"/>
  <c r="B653" i="5"/>
  <c r="B652" i="5"/>
  <c r="E652" i="5" s="1"/>
  <c r="F652" i="5" s="1"/>
  <c r="B651" i="5"/>
  <c r="E651" i="5" s="1"/>
  <c r="F651" i="5" s="1"/>
  <c r="B650" i="5"/>
  <c r="E650" i="5" s="1"/>
  <c r="F650" i="5" s="1"/>
  <c r="B649" i="5"/>
  <c r="E649" i="5" s="1"/>
  <c r="F649" i="5" s="1"/>
  <c r="B648" i="5"/>
  <c r="E648" i="5" s="1"/>
  <c r="F648" i="5" s="1"/>
  <c r="G647" i="5"/>
  <c r="K647" i="5" s="1"/>
  <c r="L647" i="5" s="1"/>
  <c r="B647" i="5"/>
  <c r="E647" i="5" s="1"/>
  <c r="F647" i="5" s="1"/>
  <c r="B646" i="5"/>
  <c r="E646" i="5" s="1"/>
  <c r="F646" i="5" s="1"/>
  <c r="B645" i="5"/>
  <c r="E645" i="5" s="1"/>
  <c r="F645" i="5" s="1"/>
  <c r="B644" i="5"/>
  <c r="E644" i="5" s="1"/>
  <c r="F644" i="5" s="1"/>
  <c r="B643" i="5"/>
  <c r="E643" i="5" s="1"/>
  <c r="F643" i="5" s="1"/>
  <c r="B642" i="5"/>
  <c r="E642" i="5" s="1"/>
  <c r="F642" i="5" s="1"/>
  <c r="G641" i="5"/>
  <c r="E641" i="5"/>
  <c r="F641" i="5" s="1"/>
  <c r="B641" i="5"/>
  <c r="B640" i="5"/>
  <c r="E640" i="5" s="1"/>
  <c r="F640" i="5" s="1"/>
  <c r="B639" i="5"/>
  <c r="E639" i="5" s="1"/>
  <c r="F639" i="5" s="1"/>
  <c r="B638" i="5"/>
  <c r="E638" i="5" s="1"/>
  <c r="F638" i="5" s="1"/>
  <c r="B637" i="5"/>
  <c r="E637" i="5" s="1"/>
  <c r="F637" i="5" s="1"/>
  <c r="B636" i="5"/>
  <c r="E636" i="5" s="1"/>
  <c r="F636" i="5" s="1"/>
  <c r="G635" i="5"/>
  <c r="M635" i="5" s="1"/>
  <c r="O635" i="5" s="1"/>
  <c r="P635" i="5" s="1"/>
  <c r="B635" i="5"/>
  <c r="E635" i="5" s="1"/>
  <c r="F635" i="5" s="1"/>
  <c r="B634" i="5"/>
  <c r="E634" i="5" s="1"/>
  <c r="F634" i="5" s="1"/>
  <c r="E633" i="5"/>
  <c r="F633" i="5" s="1"/>
  <c r="B633" i="5"/>
  <c r="B632" i="5"/>
  <c r="E632" i="5" s="1"/>
  <c r="F632" i="5" s="1"/>
  <c r="B631" i="5"/>
  <c r="E631" i="5" s="1"/>
  <c r="F631" i="5" s="1"/>
  <c r="B630" i="5"/>
  <c r="E630" i="5" s="1"/>
  <c r="F630" i="5" s="1"/>
  <c r="G629" i="5"/>
  <c r="K629" i="5" s="1"/>
  <c r="L629" i="5" s="1"/>
  <c r="E629" i="5"/>
  <c r="F629" i="5" s="1"/>
  <c r="B629" i="5"/>
  <c r="B628" i="5"/>
  <c r="E628" i="5" s="1"/>
  <c r="F628" i="5" s="1"/>
  <c r="B627" i="5"/>
  <c r="E627" i="5" s="1"/>
  <c r="F627" i="5" s="1"/>
  <c r="B626" i="5"/>
  <c r="E626" i="5" s="1"/>
  <c r="F626" i="5" s="1"/>
  <c r="B625" i="5"/>
  <c r="E625" i="5" s="1"/>
  <c r="F625" i="5" s="1"/>
  <c r="F624" i="5"/>
  <c r="B624" i="5"/>
  <c r="E624" i="5" s="1"/>
  <c r="G623" i="5"/>
  <c r="B623" i="5"/>
  <c r="E623" i="5" s="1"/>
  <c r="F623" i="5" s="1"/>
  <c r="B622" i="5"/>
  <c r="E622" i="5" s="1"/>
  <c r="F622" i="5" s="1"/>
  <c r="B621" i="5"/>
  <c r="E621" i="5" s="1"/>
  <c r="F621" i="5" s="1"/>
  <c r="F620" i="5"/>
  <c r="B620" i="5"/>
  <c r="E620" i="5" s="1"/>
  <c r="E619" i="5"/>
  <c r="F619" i="5" s="1"/>
  <c r="B619" i="5"/>
  <c r="B618" i="5"/>
  <c r="E618" i="5" s="1"/>
  <c r="F618" i="5" s="1"/>
  <c r="G617" i="5"/>
  <c r="M617" i="5" s="1"/>
  <c r="O617" i="5" s="1"/>
  <c r="P617" i="5" s="1"/>
  <c r="B617" i="5"/>
  <c r="E617" i="5" s="1"/>
  <c r="F617" i="5" s="1"/>
  <c r="B616" i="5"/>
  <c r="E616" i="5" s="1"/>
  <c r="F616" i="5" s="1"/>
  <c r="B615" i="5"/>
  <c r="E615" i="5" s="1"/>
  <c r="F615" i="5" s="1"/>
  <c r="B614" i="5"/>
  <c r="E614" i="5" s="1"/>
  <c r="F614" i="5" s="1"/>
  <c r="B613" i="5"/>
  <c r="E613" i="5" s="1"/>
  <c r="F613" i="5" s="1"/>
  <c r="B612" i="5"/>
  <c r="E612" i="5" s="1"/>
  <c r="F612" i="5" s="1"/>
  <c r="G611" i="5"/>
  <c r="M611" i="5" s="1"/>
  <c r="O611" i="5" s="1"/>
  <c r="P611" i="5" s="1"/>
  <c r="B611" i="5"/>
  <c r="E611" i="5" s="1"/>
  <c r="F611" i="5" s="1"/>
  <c r="B610" i="5"/>
  <c r="E610" i="5" s="1"/>
  <c r="F610" i="5" s="1"/>
  <c r="B609" i="5"/>
  <c r="E609" i="5" s="1"/>
  <c r="F609" i="5" s="1"/>
  <c r="B608" i="5"/>
  <c r="E608" i="5" s="1"/>
  <c r="F608" i="5" s="1"/>
  <c r="B607" i="5"/>
  <c r="E607" i="5" s="1"/>
  <c r="F607" i="5" s="1"/>
  <c r="B606" i="5"/>
  <c r="E606" i="5" s="1"/>
  <c r="F606" i="5" s="1"/>
  <c r="G605" i="5"/>
  <c r="K605" i="5" s="1"/>
  <c r="L605" i="5" s="1"/>
  <c r="B605" i="5"/>
  <c r="E605" i="5" s="1"/>
  <c r="F605" i="5" s="1"/>
  <c r="B604" i="5"/>
  <c r="E604" i="5" s="1"/>
  <c r="F604" i="5" s="1"/>
  <c r="E603" i="5"/>
  <c r="F603" i="5" s="1"/>
  <c r="B603" i="5"/>
  <c r="B602" i="5"/>
  <c r="E602" i="5" s="1"/>
  <c r="F602" i="5" s="1"/>
  <c r="B601" i="5"/>
  <c r="E601" i="5" s="1"/>
  <c r="F601" i="5" s="1"/>
  <c r="B600" i="5"/>
  <c r="E600" i="5" s="1"/>
  <c r="F600" i="5" s="1"/>
  <c r="M599" i="5"/>
  <c r="O599" i="5" s="1"/>
  <c r="P599" i="5" s="1"/>
  <c r="G599" i="5"/>
  <c r="K599" i="5" s="1"/>
  <c r="L599" i="5" s="1"/>
  <c r="B599" i="5"/>
  <c r="E599" i="5" s="1"/>
  <c r="F599" i="5" s="1"/>
  <c r="B598" i="5"/>
  <c r="E598" i="5" s="1"/>
  <c r="F598" i="5" s="1"/>
  <c r="B597" i="5"/>
  <c r="E597" i="5" s="1"/>
  <c r="F597" i="5" s="1"/>
  <c r="B596" i="5"/>
  <c r="E596" i="5" s="1"/>
  <c r="F596" i="5" s="1"/>
  <c r="B595" i="5"/>
  <c r="E595" i="5" s="1"/>
  <c r="F595" i="5" s="1"/>
  <c r="B594" i="5"/>
  <c r="E594" i="5" s="1"/>
  <c r="F594" i="5" s="1"/>
  <c r="M593" i="5"/>
  <c r="O593" i="5" s="1"/>
  <c r="P593" i="5" s="1"/>
  <c r="G593" i="5"/>
  <c r="K593" i="5" s="1"/>
  <c r="L593" i="5" s="1"/>
  <c r="B593" i="5"/>
  <c r="E593" i="5" s="1"/>
  <c r="F593" i="5" s="1"/>
  <c r="B592" i="5"/>
  <c r="E592" i="5" s="1"/>
  <c r="F592" i="5" s="1"/>
  <c r="B591" i="5"/>
  <c r="E591" i="5" s="1"/>
  <c r="F591" i="5" s="1"/>
  <c r="B590" i="5"/>
  <c r="E590" i="5" s="1"/>
  <c r="F590" i="5" s="1"/>
  <c r="E589" i="5"/>
  <c r="F589" i="5" s="1"/>
  <c r="B589" i="5"/>
  <c r="B588" i="5"/>
  <c r="E588" i="5" s="1"/>
  <c r="F588" i="5" s="1"/>
  <c r="G587" i="5"/>
  <c r="M587" i="5" s="1"/>
  <c r="O587" i="5" s="1"/>
  <c r="P587" i="5" s="1"/>
  <c r="E587" i="5"/>
  <c r="F587" i="5" s="1"/>
  <c r="B587" i="5"/>
  <c r="B586" i="5"/>
  <c r="E586" i="5" s="1"/>
  <c r="F586" i="5" s="1"/>
  <c r="B585" i="5"/>
  <c r="E585" i="5" s="1"/>
  <c r="F585" i="5" s="1"/>
  <c r="B584" i="5"/>
  <c r="E584" i="5" s="1"/>
  <c r="F584" i="5" s="1"/>
  <c r="B583" i="5"/>
  <c r="E583" i="5" s="1"/>
  <c r="F583" i="5" s="1"/>
  <c r="B582" i="5"/>
  <c r="E582" i="5" s="1"/>
  <c r="F582" i="5" s="1"/>
  <c r="G581" i="5"/>
  <c r="K581" i="5" s="1"/>
  <c r="L581" i="5" s="1"/>
  <c r="B581" i="5"/>
  <c r="E581" i="5" s="1"/>
  <c r="F581" i="5" s="1"/>
  <c r="B580" i="5"/>
  <c r="E580" i="5" s="1"/>
  <c r="F580" i="5" s="1"/>
  <c r="B579" i="5"/>
  <c r="E579" i="5" s="1"/>
  <c r="F579" i="5" s="1"/>
  <c r="B578" i="5"/>
  <c r="E578" i="5" s="1"/>
  <c r="F578" i="5" s="1"/>
  <c r="E577" i="5"/>
  <c r="F577" i="5" s="1"/>
  <c r="B577" i="5"/>
  <c r="B576" i="5"/>
  <c r="E576" i="5" s="1"/>
  <c r="F576" i="5" s="1"/>
  <c r="G575" i="5"/>
  <c r="K575" i="5" s="1"/>
  <c r="L575" i="5" s="1"/>
  <c r="B575" i="5"/>
  <c r="E575" i="5" s="1"/>
  <c r="F575" i="5" s="1"/>
  <c r="B574" i="5"/>
  <c r="E574" i="5" s="1"/>
  <c r="F574" i="5" s="1"/>
  <c r="B573" i="5"/>
  <c r="E573" i="5" s="1"/>
  <c r="F573" i="5" s="1"/>
  <c r="F572" i="5"/>
  <c r="B572" i="5"/>
  <c r="E572" i="5" s="1"/>
  <c r="B571" i="5"/>
  <c r="E571" i="5" s="1"/>
  <c r="F571" i="5" s="1"/>
  <c r="E570" i="5"/>
  <c r="F570" i="5" s="1"/>
  <c r="B570" i="5"/>
  <c r="G569" i="5"/>
  <c r="M569" i="5" s="1"/>
  <c r="O569" i="5" s="1"/>
  <c r="P569" i="5" s="1"/>
  <c r="B569" i="5"/>
  <c r="E569" i="5" s="1"/>
  <c r="F569" i="5" s="1"/>
  <c r="B568" i="5"/>
  <c r="E568" i="5" s="1"/>
  <c r="F568" i="5" s="1"/>
  <c r="B567" i="5"/>
  <c r="E567" i="5" s="1"/>
  <c r="F567" i="5" s="1"/>
  <c r="B566" i="5"/>
  <c r="E566" i="5" s="1"/>
  <c r="F566" i="5" s="1"/>
  <c r="B565" i="5"/>
  <c r="E565" i="5" s="1"/>
  <c r="F565" i="5" s="1"/>
  <c r="B564" i="5"/>
  <c r="E564" i="5" s="1"/>
  <c r="F564" i="5" s="1"/>
  <c r="G563" i="5"/>
  <c r="B563" i="5"/>
  <c r="E563" i="5" s="1"/>
  <c r="F563" i="5" s="1"/>
  <c r="B562" i="5"/>
  <c r="E562" i="5" s="1"/>
  <c r="F562" i="5" s="1"/>
  <c r="E561" i="5"/>
  <c r="F561" i="5" s="1"/>
  <c r="B561" i="5"/>
  <c r="B560" i="5"/>
  <c r="E560" i="5" s="1"/>
  <c r="F560" i="5" s="1"/>
  <c r="B559" i="5"/>
  <c r="E559" i="5" s="1"/>
  <c r="F559" i="5" s="1"/>
  <c r="B558" i="5"/>
  <c r="E558" i="5" s="1"/>
  <c r="F558" i="5" s="1"/>
  <c r="G557" i="5"/>
  <c r="K557" i="5" s="1"/>
  <c r="L557" i="5" s="1"/>
  <c r="B557" i="5"/>
  <c r="E557" i="5" s="1"/>
  <c r="F557" i="5" s="1"/>
  <c r="B556" i="5"/>
  <c r="E556" i="5" s="1"/>
  <c r="F556" i="5" s="1"/>
  <c r="B555" i="5"/>
  <c r="E555" i="5" s="1"/>
  <c r="F555" i="5" s="1"/>
  <c r="B554" i="5"/>
  <c r="E554" i="5" s="1"/>
  <c r="F554" i="5" s="1"/>
  <c r="E553" i="5"/>
  <c r="F553" i="5" s="1"/>
  <c r="B553" i="5"/>
  <c r="B552" i="5"/>
  <c r="E552" i="5" s="1"/>
  <c r="F552" i="5" s="1"/>
  <c r="G551" i="5"/>
  <c r="K551" i="5" s="1"/>
  <c r="L551" i="5" s="1"/>
  <c r="B551" i="5"/>
  <c r="E551" i="5" s="1"/>
  <c r="F551" i="5" s="1"/>
  <c r="B550" i="5"/>
  <c r="E550" i="5" s="1"/>
  <c r="F550" i="5" s="1"/>
  <c r="B549" i="5"/>
  <c r="E549" i="5" s="1"/>
  <c r="F549" i="5" s="1"/>
  <c r="B548" i="5"/>
  <c r="E548" i="5" s="1"/>
  <c r="F548" i="5" s="1"/>
  <c r="B547" i="5"/>
  <c r="E547" i="5" s="1"/>
  <c r="F547" i="5" s="1"/>
  <c r="B546" i="5"/>
  <c r="E546" i="5" s="1"/>
  <c r="F546" i="5" s="1"/>
  <c r="M545" i="5"/>
  <c r="O545" i="5" s="1"/>
  <c r="P545" i="5" s="1"/>
  <c r="K545" i="5"/>
  <c r="L545" i="5" s="1"/>
  <c r="G545" i="5"/>
  <c r="E545" i="5"/>
  <c r="F545" i="5" s="1"/>
  <c r="B545" i="5"/>
  <c r="B544" i="5"/>
  <c r="E544" i="5" s="1"/>
  <c r="F544" i="5" s="1"/>
  <c r="B543" i="5"/>
  <c r="E543" i="5" s="1"/>
  <c r="F543" i="5" s="1"/>
  <c r="B542" i="5"/>
  <c r="E542" i="5" s="1"/>
  <c r="F542" i="5" s="1"/>
  <c r="B541" i="5"/>
  <c r="E541" i="5" s="1"/>
  <c r="F541" i="5" s="1"/>
  <c r="B540" i="5"/>
  <c r="E540" i="5" s="1"/>
  <c r="F540" i="5" s="1"/>
  <c r="G539" i="5"/>
  <c r="M539" i="5" s="1"/>
  <c r="O539" i="5" s="1"/>
  <c r="P539" i="5" s="1"/>
  <c r="B539" i="5"/>
  <c r="E539" i="5" s="1"/>
  <c r="F539" i="5" s="1"/>
  <c r="B538" i="5"/>
  <c r="E538" i="5" s="1"/>
  <c r="F538" i="5" s="1"/>
  <c r="B537" i="5"/>
  <c r="E537" i="5" s="1"/>
  <c r="F537" i="5" s="1"/>
  <c r="F536" i="5"/>
  <c r="B536" i="5"/>
  <c r="E536" i="5" s="1"/>
  <c r="B535" i="5"/>
  <c r="E535" i="5" s="1"/>
  <c r="F535" i="5" s="1"/>
  <c r="B534" i="5"/>
  <c r="E534" i="5" s="1"/>
  <c r="F534" i="5" s="1"/>
  <c r="K533" i="5"/>
  <c r="L533" i="5" s="1"/>
  <c r="G533" i="5"/>
  <c r="M533" i="5" s="1"/>
  <c r="O533" i="5" s="1"/>
  <c r="P533" i="5" s="1"/>
  <c r="B533" i="5"/>
  <c r="E533" i="5" s="1"/>
  <c r="F533" i="5" s="1"/>
  <c r="B532" i="5"/>
  <c r="E532" i="5" s="1"/>
  <c r="F532" i="5" s="1"/>
  <c r="E531" i="5"/>
  <c r="F531" i="5" s="1"/>
  <c r="B531" i="5"/>
  <c r="B530" i="5"/>
  <c r="E530" i="5" s="1"/>
  <c r="F530" i="5" s="1"/>
  <c r="E529" i="5"/>
  <c r="F529" i="5" s="1"/>
  <c r="B529" i="5"/>
  <c r="B528" i="5"/>
  <c r="E528" i="5" s="1"/>
  <c r="F528" i="5" s="1"/>
  <c r="G527" i="5"/>
  <c r="K527" i="5" s="1"/>
  <c r="L527" i="5" s="1"/>
  <c r="B527" i="5"/>
  <c r="E527" i="5" s="1"/>
  <c r="F527" i="5" s="1"/>
  <c r="B526" i="5"/>
  <c r="E526" i="5" s="1"/>
  <c r="F526" i="5" s="1"/>
  <c r="B525" i="5"/>
  <c r="E525" i="5" s="1"/>
  <c r="F525" i="5" s="1"/>
  <c r="B524" i="5"/>
  <c r="E524" i="5" s="1"/>
  <c r="F524" i="5" s="1"/>
  <c r="E523" i="5"/>
  <c r="F523" i="5" s="1"/>
  <c r="B523" i="5"/>
  <c r="B522" i="5"/>
  <c r="E522" i="5" s="1"/>
  <c r="F522" i="5" s="1"/>
  <c r="G521" i="5"/>
  <c r="M521" i="5" s="1"/>
  <c r="O521" i="5" s="1"/>
  <c r="P521" i="5" s="1"/>
  <c r="E521" i="5"/>
  <c r="F521" i="5" s="1"/>
  <c r="B521" i="5"/>
  <c r="B520" i="5"/>
  <c r="E520" i="5" s="1"/>
  <c r="F520" i="5" s="1"/>
  <c r="B519" i="5"/>
  <c r="E519" i="5" s="1"/>
  <c r="F519" i="5" s="1"/>
  <c r="B518" i="5"/>
  <c r="E518" i="5" s="1"/>
  <c r="F518" i="5" s="1"/>
  <c r="B517" i="5"/>
  <c r="E517" i="5" s="1"/>
  <c r="F517" i="5" s="1"/>
  <c r="B516" i="5"/>
  <c r="E516" i="5" s="1"/>
  <c r="F516" i="5" s="1"/>
  <c r="G515" i="5"/>
  <c r="M515" i="5" s="1"/>
  <c r="O515" i="5" s="1"/>
  <c r="P515" i="5" s="1"/>
  <c r="B515" i="5"/>
  <c r="E515" i="5" s="1"/>
  <c r="F515" i="5" s="1"/>
  <c r="B514" i="5"/>
  <c r="E514" i="5" s="1"/>
  <c r="F514" i="5" s="1"/>
  <c r="B513" i="5"/>
  <c r="E513" i="5" s="1"/>
  <c r="F513" i="5" s="1"/>
  <c r="B512" i="5"/>
  <c r="E512" i="5" s="1"/>
  <c r="F512" i="5" s="1"/>
  <c r="B511" i="5"/>
  <c r="E511" i="5" s="1"/>
  <c r="F511" i="5" s="1"/>
  <c r="B510" i="5"/>
  <c r="E510" i="5" s="1"/>
  <c r="F510" i="5" s="1"/>
  <c r="G509" i="5"/>
  <c r="M509" i="5" s="1"/>
  <c r="O509" i="5" s="1"/>
  <c r="P509" i="5" s="1"/>
  <c r="B509" i="5"/>
  <c r="E509" i="5" s="1"/>
  <c r="F509" i="5" s="1"/>
  <c r="B508" i="5"/>
  <c r="E508" i="5" s="1"/>
  <c r="F508" i="5" s="1"/>
  <c r="B507" i="5"/>
  <c r="E507" i="5" s="1"/>
  <c r="F507" i="5" s="1"/>
  <c r="E506" i="5"/>
  <c r="F506" i="5" s="1"/>
  <c r="B506" i="5"/>
  <c r="E505" i="5"/>
  <c r="F505" i="5" s="1"/>
  <c r="B505" i="5"/>
  <c r="B504" i="5"/>
  <c r="E504" i="5" s="1"/>
  <c r="F504" i="5" s="1"/>
  <c r="G503" i="5"/>
  <c r="M503" i="5" s="1"/>
  <c r="O503" i="5" s="1"/>
  <c r="P503" i="5" s="1"/>
  <c r="B503" i="5"/>
  <c r="E503" i="5" s="1"/>
  <c r="F503" i="5" s="1"/>
  <c r="B502" i="5"/>
  <c r="E502" i="5" s="1"/>
  <c r="F502" i="5" s="1"/>
  <c r="B501" i="5"/>
  <c r="E501" i="5" s="1"/>
  <c r="F501" i="5" s="1"/>
  <c r="B500" i="5"/>
  <c r="E500" i="5" s="1"/>
  <c r="F500" i="5" s="1"/>
  <c r="B499" i="5"/>
  <c r="E499" i="5" s="1"/>
  <c r="F499" i="5" s="1"/>
  <c r="B498" i="5"/>
  <c r="E498" i="5" s="1"/>
  <c r="F498" i="5" s="1"/>
  <c r="G497" i="5"/>
  <c r="B497" i="5"/>
  <c r="E497" i="5" s="1"/>
  <c r="F497" i="5" s="1"/>
  <c r="B496" i="5"/>
  <c r="E496" i="5" s="1"/>
  <c r="F496" i="5" s="1"/>
  <c r="B495" i="5"/>
  <c r="E495" i="5" s="1"/>
  <c r="F495" i="5" s="1"/>
  <c r="B494" i="5"/>
  <c r="E494" i="5" s="1"/>
  <c r="F494" i="5" s="1"/>
  <c r="B493" i="5"/>
  <c r="E493" i="5" s="1"/>
  <c r="F493" i="5" s="1"/>
  <c r="B492" i="5"/>
  <c r="E492" i="5" s="1"/>
  <c r="F492" i="5" s="1"/>
  <c r="G491" i="5"/>
  <c r="K491" i="5" s="1"/>
  <c r="L491" i="5" s="1"/>
  <c r="E491" i="5"/>
  <c r="F491" i="5" s="1"/>
  <c r="B491" i="5"/>
  <c r="B490" i="5"/>
  <c r="E490" i="5" s="1"/>
  <c r="F490" i="5" s="1"/>
  <c r="B489" i="5"/>
  <c r="E489" i="5" s="1"/>
  <c r="F489" i="5" s="1"/>
  <c r="B488" i="5"/>
  <c r="E488" i="5" s="1"/>
  <c r="F488" i="5" s="1"/>
  <c r="B487" i="5"/>
  <c r="E487" i="5" s="1"/>
  <c r="F487" i="5" s="1"/>
  <c r="B486" i="5"/>
  <c r="E486" i="5" s="1"/>
  <c r="F486" i="5" s="1"/>
  <c r="K485" i="5"/>
  <c r="L485" i="5" s="1"/>
  <c r="G485" i="5"/>
  <c r="M485" i="5" s="1"/>
  <c r="O485" i="5" s="1"/>
  <c r="P485" i="5" s="1"/>
  <c r="E485" i="5"/>
  <c r="F485" i="5" s="1"/>
  <c r="B485" i="5"/>
  <c r="B484" i="5"/>
  <c r="E484" i="5" s="1"/>
  <c r="F484" i="5" s="1"/>
  <c r="B483" i="5"/>
  <c r="E483" i="5" s="1"/>
  <c r="F483" i="5" s="1"/>
  <c r="B482" i="5"/>
  <c r="E482" i="5" s="1"/>
  <c r="F482" i="5" s="1"/>
  <c r="B481" i="5"/>
  <c r="E481" i="5" s="1"/>
  <c r="F481" i="5" s="1"/>
  <c r="B480" i="5"/>
  <c r="E480" i="5" s="1"/>
  <c r="F480" i="5" s="1"/>
  <c r="G479" i="5"/>
  <c r="K479" i="5" s="1"/>
  <c r="L479" i="5" s="1"/>
  <c r="B479" i="5"/>
  <c r="E479" i="5" s="1"/>
  <c r="F479" i="5" s="1"/>
  <c r="B478" i="5"/>
  <c r="E478" i="5" s="1"/>
  <c r="F478" i="5" s="1"/>
  <c r="B477" i="5"/>
  <c r="E477" i="5" s="1"/>
  <c r="F477" i="5" s="1"/>
  <c r="B476" i="5"/>
  <c r="E476" i="5" s="1"/>
  <c r="F476" i="5" s="1"/>
  <c r="E475" i="5"/>
  <c r="F475" i="5" s="1"/>
  <c r="B475" i="5"/>
  <c r="B474" i="5"/>
  <c r="E474" i="5" s="1"/>
  <c r="F474" i="5" s="1"/>
  <c r="G473" i="5"/>
  <c r="M473" i="5" s="1"/>
  <c r="O473" i="5" s="1"/>
  <c r="P473" i="5" s="1"/>
  <c r="E473" i="5"/>
  <c r="F473" i="5" s="1"/>
  <c r="B473" i="5"/>
  <c r="B472" i="5"/>
  <c r="E472" i="5" s="1"/>
  <c r="F472" i="5" s="1"/>
  <c r="B471" i="5"/>
  <c r="E471" i="5" s="1"/>
  <c r="F471" i="5" s="1"/>
  <c r="B470" i="5"/>
  <c r="E470" i="5" s="1"/>
  <c r="F470" i="5" s="1"/>
  <c r="B469" i="5"/>
  <c r="E469" i="5" s="1"/>
  <c r="F469" i="5" s="1"/>
  <c r="B468" i="5"/>
  <c r="E468" i="5" s="1"/>
  <c r="F468" i="5" s="1"/>
  <c r="G467" i="5"/>
  <c r="M467" i="5" s="1"/>
  <c r="O467" i="5" s="1"/>
  <c r="P467" i="5" s="1"/>
  <c r="B467" i="5"/>
  <c r="E467" i="5" s="1"/>
  <c r="F467" i="5" s="1"/>
  <c r="B466" i="5"/>
  <c r="E466" i="5" s="1"/>
  <c r="F466" i="5" s="1"/>
  <c r="E465" i="5"/>
  <c r="F465" i="5" s="1"/>
  <c r="B465" i="5"/>
  <c r="B464" i="5"/>
  <c r="E464" i="5" s="1"/>
  <c r="F464" i="5" s="1"/>
  <c r="B463" i="5"/>
  <c r="E463" i="5" s="1"/>
  <c r="F463" i="5" s="1"/>
  <c r="B462" i="5"/>
  <c r="E462" i="5" s="1"/>
  <c r="F462" i="5" s="1"/>
  <c r="G461" i="5"/>
  <c r="M461" i="5" s="1"/>
  <c r="O461" i="5" s="1"/>
  <c r="P461" i="5" s="1"/>
  <c r="B461" i="5"/>
  <c r="E461" i="5" s="1"/>
  <c r="F461" i="5" s="1"/>
  <c r="B460" i="5"/>
  <c r="E460" i="5" s="1"/>
  <c r="F460" i="5" s="1"/>
  <c r="E459" i="5"/>
  <c r="F459" i="5" s="1"/>
  <c r="B459" i="5"/>
  <c r="E458" i="5"/>
  <c r="F458" i="5" s="1"/>
  <c r="B458" i="5"/>
  <c r="B457" i="5"/>
  <c r="E457" i="5" s="1"/>
  <c r="F457" i="5" s="1"/>
  <c r="B456" i="5"/>
  <c r="E456" i="5" s="1"/>
  <c r="F456" i="5" s="1"/>
  <c r="G455" i="5"/>
  <c r="K455" i="5" s="1"/>
  <c r="L455" i="5" s="1"/>
  <c r="B455" i="5"/>
  <c r="E455" i="5" s="1"/>
  <c r="F455" i="5" s="1"/>
  <c r="B454" i="5"/>
  <c r="E454" i="5" s="1"/>
  <c r="F454" i="5" s="1"/>
  <c r="B453" i="5"/>
  <c r="E453" i="5" s="1"/>
  <c r="F453" i="5" s="1"/>
  <c r="B452" i="5"/>
  <c r="E452" i="5" s="1"/>
  <c r="F452" i="5" s="1"/>
  <c r="B451" i="5"/>
  <c r="E451" i="5" s="1"/>
  <c r="F451" i="5" s="1"/>
  <c r="B450" i="5"/>
  <c r="E450" i="5" s="1"/>
  <c r="F450" i="5" s="1"/>
  <c r="M449" i="5"/>
  <c r="O449" i="5" s="1"/>
  <c r="P449" i="5" s="1"/>
  <c r="G449" i="5"/>
  <c r="K449" i="5" s="1"/>
  <c r="L449" i="5" s="1"/>
  <c r="B449" i="5"/>
  <c r="E449" i="5" s="1"/>
  <c r="F449" i="5" s="1"/>
  <c r="B448" i="5"/>
  <c r="E448" i="5" s="1"/>
  <c r="F448" i="5" s="1"/>
  <c r="B447" i="5"/>
  <c r="E447" i="5" s="1"/>
  <c r="F447" i="5" s="1"/>
  <c r="B446" i="5"/>
  <c r="E446" i="5" s="1"/>
  <c r="F446" i="5" s="1"/>
  <c r="B445" i="5"/>
  <c r="E445" i="5" s="1"/>
  <c r="F445" i="5" s="1"/>
  <c r="B444" i="5"/>
  <c r="E444" i="5" s="1"/>
  <c r="F444" i="5" s="1"/>
  <c r="K443" i="5"/>
  <c r="L443" i="5" s="1"/>
  <c r="G443" i="5"/>
  <c r="M443" i="5" s="1"/>
  <c r="O443" i="5" s="1"/>
  <c r="P443" i="5" s="1"/>
  <c r="B443" i="5"/>
  <c r="E443" i="5" s="1"/>
  <c r="F443" i="5" s="1"/>
  <c r="B442" i="5"/>
  <c r="E442" i="5" s="1"/>
  <c r="F442" i="5" s="1"/>
  <c r="B441" i="5"/>
  <c r="E441" i="5" s="1"/>
  <c r="F441" i="5" s="1"/>
  <c r="B440" i="5"/>
  <c r="E440" i="5" s="1"/>
  <c r="F440" i="5" s="1"/>
  <c r="E439" i="5"/>
  <c r="F439" i="5" s="1"/>
  <c r="B439" i="5"/>
  <c r="B438" i="5"/>
  <c r="E438" i="5" s="1"/>
  <c r="F438" i="5" s="1"/>
  <c r="K437" i="5"/>
  <c r="L437" i="5" s="1"/>
  <c r="G437" i="5"/>
  <c r="M437" i="5" s="1"/>
  <c r="O437" i="5" s="1"/>
  <c r="P437" i="5" s="1"/>
  <c r="B437" i="5"/>
  <c r="E437" i="5" s="1"/>
  <c r="F437" i="5" s="1"/>
  <c r="B436" i="5"/>
  <c r="E436" i="5" s="1"/>
  <c r="F436" i="5" s="1"/>
  <c r="E435" i="5"/>
  <c r="F435" i="5" s="1"/>
  <c r="B435" i="5"/>
  <c r="B434" i="5"/>
  <c r="E434" i="5" s="1"/>
  <c r="F434" i="5" s="1"/>
  <c r="B433" i="5"/>
  <c r="E433" i="5" s="1"/>
  <c r="F433" i="5" s="1"/>
  <c r="B432" i="5"/>
  <c r="E432" i="5" s="1"/>
  <c r="F432" i="5" s="1"/>
  <c r="G431" i="5"/>
  <c r="M431" i="5" s="1"/>
  <c r="O431" i="5" s="1"/>
  <c r="P431" i="5" s="1"/>
  <c r="B431" i="5"/>
  <c r="E431" i="5" s="1"/>
  <c r="F431" i="5" s="1"/>
  <c r="B430" i="5"/>
  <c r="E430" i="5" s="1"/>
  <c r="F430" i="5" s="1"/>
  <c r="E429" i="5"/>
  <c r="F429" i="5" s="1"/>
  <c r="B429" i="5"/>
  <c r="B428" i="5"/>
  <c r="E428" i="5" s="1"/>
  <c r="F428" i="5" s="1"/>
  <c r="B427" i="5"/>
  <c r="E427" i="5" s="1"/>
  <c r="F427" i="5" s="1"/>
  <c r="B426" i="5"/>
  <c r="E426" i="5" s="1"/>
  <c r="F426" i="5" s="1"/>
  <c r="G425" i="5"/>
  <c r="M425" i="5" s="1"/>
  <c r="O425" i="5" s="1"/>
  <c r="P425" i="5" s="1"/>
  <c r="B425" i="5"/>
  <c r="E425" i="5" s="1"/>
  <c r="F425" i="5" s="1"/>
  <c r="B424" i="5"/>
  <c r="E424" i="5" s="1"/>
  <c r="F424" i="5" s="1"/>
  <c r="B423" i="5"/>
  <c r="E423" i="5" s="1"/>
  <c r="F423" i="5" s="1"/>
  <c r="B422" i="5"/>
  <c r="E422" i="5" s="1"/>
  <c r="F422" i="5" s="1"/>
  <c r="B421" i="5"/>
  <c r="E421" i="5" s="1"/>
  <c r="F421" i="5" s="1"/>
  <c r="B420" i="5"/>
  <c r="E420" i="5" s="1"/>
  <c r="F420" i="5" s="1"/>
  <c r="G419" i="5"/>
  <c r="M419" i="5" s="1"/>
  <c r="O419" i="5" s="1"/>
  <c r="P419" i="5" s="1"/>
  <c r="B419" i="5"/>
  <c r="E419" i="5" s="1"/>
  <c r="F419" i="5" s="1"/>
  <c r="B418" i="5"/>
  <c r="E418" i="5" s="1"/>
  <c r="F418" i="5" s="1"/>
  <c r="B417" i="5"/>
  <c r="E417" i="5" s="1"/>
  <c r="F417" i="5" s="1"/>
  <c r="B416" i="5"/>
  <c r="E416" i="5" s="1"/>
  <c r="F416" i="5" s="1"/>
  <c r="B415" i="5"/>
  <c r="E415" i="5" s="1"/>
  <c r="F415" i="5" s="1"/>
  <c r="B414" i="5"/>
  <c r="E414" i="5" s="1"/>
  <c r="F414" i="5" s="1"/>
  <c r="G413" i="5"/>
  <c r="M413" i="5" s="1"/>
  <c r="O413" i="5" s="1"/>
  <c r="P413" i="5" s="1"/>
  <c r="F413" i="5"/>
  <c r="E413" i="5"/>
  <c r="B413" i="5"/>
  <c r="B412" i="5"/>
  <c r="E412" i="5" s="1"/>
  <c r="F412" i="5" s="1"/>
  <c r="B411" i="5"/>
  <c r="E411" i="5" s="1"/>
  <c r="F411" i="5" s="1"/>
  <c r="B410" i="5"/>
  <c r="E410" i="5" s="1"/>
  <c r="F410" i="5" s="1"/>
  <c r="B409" i="5"/>
  <c r="E409" i="5" s="1"/>
  <c r="F409" i="5" s="1"/>
  <c r="B408" i="5"/>
  <c r="E408" i="5" s="1"/>
  <c r="F408" i="5" s="1"/>
  <c r="G407" i="5"/>
  <c r="M407" i="5" s="1"/>
  <c r="O407" i="5" s="1"/>
  <c r="P407" i="5" s="1"/>
  <c r="B407" i="5"/>
  <c r="E407" i="5" s="1"/>
  <c r="F407" i="5" s="1"/>
  <c r="B406" i="5"/>
  <c r="E406" i="5" s="1"/>
  <c r="F406" i="5" s="1"/>
  <c r="B405" i="5"/>
  <c r="E405" i="5" s="1"/>
  <c r="F405" i="5" s="1"/>
  <c r="B404" i="5"/>
  <c r="E404" i="5" s="1"/>
  <c r="F404" i="5" s="1"/>
  <c r="B403" i="5"/>
  <c r="E403" i="5" s="1"/>
  <c r="F403" i="5" s="1"/>
  <c r="B402" i="5"/>
  <c r="E402" i="5" s="1"/>
  <c r="F402" i="5" s="1"/>
  <c r="G401" i="5"/>
  <c r="E401" i="5"/>
  <c r="F401" i="5" s="1"/>
  <c r="B401" i="5"/>
  <c r="B400" i="5"/>
  <c r="E400" i="5" s="1"/>
  <c r="F400" i="5" s="1"/>
  <c r="B399" i="5"/>
  <c r="E399" i="5" s="1"/>
  <c r="F399" i="5" s="1"/>
  <c r="B398" i="5"/>
  <c r="E398" i="5" s="1"/>
  <c r="F398" i="5" s="1"/>
  <c r="B397" i="5"/>
  <c r="E397" i="5" s="1"/>
  <c r="F397" i="5" s="1"/>
  <c r="B396" i="5"/>
  <c r="E396" i="5" s="1"/>
  <c r="F396" i="5" s="1"/>
  <c r="K395" i="5"/>
  <c r="L395" i="5" s="1"/>
  <c r="G395" i="5"/>
  <c r="M395" i="5" s="1"/>
  <c r="O395" i="5" s="1"/>
  <c r="P395" i="5" s="1"/>
  <c r="B395" i="5"/>
  <c r="E395" i="5" s="1"/>
  <c r="F395" i="5" s="1"/>
  <c r="B394" i="5"/>
  <c r="E394" i="5" s="1"/>
  <c r="F394" i="5" s="1"/>
  <c r="B393" i="5"/>
  <c r="E393" i="5" s="1"/>
  <c r="F393" i="5" s="1"/>
  <c r="E392" i="5"/>
  <c r="F392" i="5" s="1"/>
  <c r="B392" i="5"/>
  <c r="B391" i="5"/>
  <c r="E391" i="5" s="1"/>
  <c r="F391" i="5" s="1"/>
  <c r="B390" i="5"/>
  <c r="E390" i="5" s="1"/>
  <c r="F390" i="5" s="1"/>
  <c r="G389" i="5"/>
  <c r="B389" i="5"/>
  <c r="E389" i="5" s="1"/>
  <c r="F389" i="5" s="1"/>
  <c r="B388" i="5"/>
  <c r="E388" i="5" s="1"/>
  <c r="F388" i="5" s="1"/>
  <c r="F387" i="5"/>
  <c r="B387" i="5"/>
  <c r="E387" i="5" s="1"/>
  <c r="B386" i="5"/>
  <c r="E386" i="5" s="1"/>
  <c r="F386" i="5" s="1"/>
  <c r="E385" i="5"/>
  <c r="F385" i="5" s="1"/>
  <c r="B385" i="5"/>
  <c r="B384" i="5"/>
  <c r="E384" i="5" s="1"/>
  <c r="F384" i="5" s="1"/>
  <c r="G383" i="5"/>
  <c r="B383" i="5"/>
  <c r="E383" i="5" s="1"/>
  <c r="F383" i="5" s="1"/>
  <c r="E382" i="5"/>
  <c r="F382" i="5" s="1"/>
  <c r="B382" i="5"/>
  <c r="B381" i="5"/>
  <c r="E381" i="5" s="1"/>
  <c r="F381" i="5" s="1"/>
  <c r="B380" i="5"/>
  <c r="E380" i="5" s="1"/>
  <c r="F380" i="5" s="1"/>
  <c r="B379" i="5"/>
  <c r="E379" i="5" s="1"/>
  <c r="F379" i="5" s="1"/>
  <c r="B378" i="5"/>
  <c r="E378" i="5" s="1"/>
  <c r="F378" i="5" s="1"/>
  <c r="K377" i="5"/>
  <c r="L377" i="5" s="1"/>
  <c r="G377" i="5"/>
  <c r="M377" i="5" s="1"/>
  <c r="O377" i="5" s="1"/>
  <c r="P377" i="5" s="1"/>
  <c r="B377" i="5"/>
  <c r="E377" i="5" s="1"/>
  <c r="F377" i="5" s="1"/>
  <c r="E376" i="5"/>
  <c r="F376" i="5" s="1"/>
  <c r="B376" i="5"/>
  <c r="B375" i="5"/>
  <c r="E375" i="5" s="1"/>
  <c r="F375" i="5" s="1"/>
  <c r="B374" i="5"/>
  <c r="E374" i="5" s="1"/>
  <c r="F374" i="5" s="1"/>
  <c r="B373" i="5"/>
  <c r="E373" i="5" s="1"/>
  <c r="F373" i="5" s="1"/>
  <c r="B372" i="5"/>
  <c r="E372" i="5" s="1"/>
  <c r="F372" i="5" s="1"/>
  <c r="K371" i="5"/>
  <c r="L371" i="5" s="1"/>
  <c r="G371" i="5"/>
  <c r="M371" i="5" s="1"/>
  <c r="O371" i="5" s="1"/>
  <c r="P371" i="5" s="1"/>
  <c r="B371" i="5"/>
  <c r="E371" i="5" s="1"/>
  <c r="F371" i="5" s="1"/>
  <c r="B370" i="5"/>
  <c r="E370" i="5" s="1"/>
  <c r="F370" i="5" s="1"/>
  <c r="E369" i="5"/>
  <c r="F369" i="5" s="1"/>
  <c r="B369" i="5"/>
  <c r="E368" i="5"/>
  <c r="F368" i="5" s="1"/>
  <c r="B368" i="5"/>
  <c r="B367" i="5"/>
  <c r="E367" i="5" s="1"/>
  <c r="F367" i="5" s="1"/>
  <c r="B366" i="5"/>
  <c r="E366" i="5" s="1"/>
  <c r="F366" i="5" s="1"/>
  <c r="G365" i="5"/>
  <c r="B365" i="5"/>
  <c r="E365" i="5" s="1"/>
  <c r="F365" i="5" s="1"/>
  <c r="B364" i="5"/>
  <c r="E364" i="5" s="1"/>
  <c r="F364" i="5" s="1"/>
  <c r="B363" i="5"/>
  <c r="E363" i="5" s="1"/>
  <c r="F363" i="5" s="1"/>
  <c r="B362" i="5"/>
  <c r="E362" i="5" s="1"/>
  <c r="F362" i="5" s="1"/>
  <c r="B361" i="5"/>
  <c r="E361" i="5" s="1"/>
  <c r="F361" i="5" s="1"/>
  <c r="F360" i="5"/>
  <c r="E360" i="5"/>
  <c r="B360" i="5"/>
  <c r="G359" i="5"/>
  <c r="K359" i="5" s="1"/>
  <c r="L359" i="5" s="1"/>
  <c r="B359" i="5"/>
  <c r="E359" i="5" s="1"/>
  <c r="F359" i="5" s="1"/>
  <c r="B358" i="5"/>
  <c r="E358" i="5" s="1"/>
  <c r="F358" i="5" s="1"/>
  <c r="E357" i="5"/>
  <c r="F357" i="5" s="1"/>
  <c r="B357" i="5"/>
  <c r="B356" i="5"/>
  <c r="E356" i="5" s="1"/>
  <c r="F356" i="5" s="1"/>
  <c r="B355" i="5"/>
  <c r="E355" i="5" s="1"/>
  <c r="F355" i="5" s="1"/>
  <c r="E354" i="5"/>
  <c r="F354" i="5" s="1"/>
  <c r="B354" i="5"/>
  <c r="G353" i="5"/>
  <c r="B353" i="5"/>
  <c r="E353" i="5" s="1"/>
  <c r="F353" i="5" s="1"/>
  <c r="E352" i="5"/>
  <c r="F352" i="5" s="1"/>
  <c r="B352" i="5"/>
  <c r="B351" i="5"/>
  <c r="E351" i="5" s="1"/>
  <c r="F351" i="5" s="1"/>
  <c r="B350" i="5"/>
  <c r="E350" i="5" s="1"/>
  <c r="F350" i="5" s="1"/>
  <c r="B349" i="5"/>
  <c r="E349" i="5" s="1"/>
  <c r="F349" i="5" s="1"/>
  <c r="B348" i="5"/>
  <c r="E348" i="5" s="1"/>
  <c r="F348" i="5" s="1"/>
  <c r="G347" i="5"/>
  <c r="M347" i="5" s="1"/>
  <c r="O347" i="5" s="1"/>
  <c r="P347" i="5" s="1"/>
  <c r="B347" i="5"/>
  <c r="E347" i="5" s="1"/>
  <c r="F347" i="5" s="1"/>
  <c r="B346" i="5"/>
  <c r="E346" i="5" s="1"/>
  <c r="F346" i="5" s="1"/>
  <c r="B345" i="5"/>
  <c r="E345" i="5" s="1"/>
  <c r="F345" i="5" s="1"/>
  <c r="B344" i="5"/>
  <c r="E344" i="5" s="1"/>
  <c r="F344" i="5" s="1"/>
  <c r="B343" i="5"/>
  <c r="E343" i="5" s="1"/>
  <c r="F343" i="5" s="1"/>
  <c r="E342" i="5"/>
  <c r="F342" i="5" s="1"/>
  <c r="B342" i="5"/>
  <c r="G341" i="5"/>
  <c r="M341" i="5" s="1"/>
  <c r="O341" i="5" s="1"/>
  <c r="P341" i="5" s="1"/>
  <c r="B341" i="5"/>
  <c r="E341" i="5" s="1"/>
  <c r="F341" i="5" s="1"/>
  <c r="B340" i="5"/>
  <c r="E340" i="5" s="1"/>
  <c r="F340" i="5" s="1"/>
  <c r="E339" i="5"/>
  <c r="F339" i="5" s="1"/>
  <c r="B339" i="5"/>
  <c r="B338" i="5"/>
  <c r="E338" i="5" s="1"/>
  <c r="F338" i="5" s="1"/>
  <c r="B337" i="5"/>
  <c r="E337" i="5" s="1"/>
  <c r="F337" i="5" s="1"/>
  <c r="B336" i="5"/>
  <c r="E336" i="5" s="1"/>
  <c r="F336" i="5" s="1"/>
  <c r="G335" i="5"/>
  <c r="B335" i="5"/>
  <c r="E335" i="5" s="1"/>
  <c r="F335" i="5" s="1"/>
  <c r="B334" i="5"/>
  <c r="E334" i="5" s="1"/>
  <c r="F334" i="5" s="1"/>
  <c r="B333" i="5"/>
  <c r="E333" i="5" s="1"/>
  <c r="F333" i="5" s="1"/>
  <c r="B332" i="5"/>
  <c r="E332" i="5" s="1"/>
  <c r="F332" i="5" s="1"/>
  <c r="B331" i="5"/>
  <c r="E331" i="5" s="1"/>
  <c r="F331" i="5" s="1"/>
  <c r="B330" i="5"/>
  <c r="E330" i="5" s="1"/>
  <c r="F330" i="5" s="1"/>
  <c r="K329" i="5"/>
  <c r="L329" i="5" s="1"/>
  <c r="G329" i="5"/>
  <c r="M329" i="5" s="1"/>
  <c r="O329" i="5" s="1"/>
  <c r="P329" i="5" s="1"/>
  <c r="B329" i="5"/>
  <c r="E329" i="5" s="1"/>
  <c r="F329" i="5" s="1"/>
  <c r="B328" i="5"/>
  <c r="E328" i="5" s="1"/>
  <c r="F328" i="5" s="1"/>
  <c r="B327" i="5"/>
  <c r="E327" i="5" s="1"/>
  <c r="F327" i="5" s="1"/>
  <c r="B326" i="5"/>
  <c r="E326" i="5" s="1"/>
  <c r="F326" i="5" s="1"/>
  <c r="B325" i="5"/>
  <c r="E325" i="5" s="1"/>
  <c r="F325" i="5" s="1"/>
  <c r="B324" i="5"/>
  <c r="E324" i="5" s="1"/>
  <c r="F324" i="5" s="1"/>
  <c r="G323" i="5"/>
  <c r="M323" i="5" s="1"/>
  <c r="O323" i="5" s="1"/>
  <c r="P323" i="5" s="1"/>
  <c r="B323" i="5"/>
  <c r="E323" i="5" s="1"/>
  <c r="F323" i="5" s="1"/>
  <c r="B322" i="5"/>
  <c r="E322" i="5" s="1"/>
  <c r="F322" i="5" s="1"/>
  <c r="B321" i="5"/>
  <c r="E321" i="5" s="1"/>
  <c r="F321" i="5" s="1"/>
  <c r="B320" i="5"/>
  <c r="E320" i="5" s="1"/>
  <c r="F320" i="5" s="1"/>
  <c r="E319" i="5"/>
  <c r="F319" i="5" s="1"/>
  <c r="B319" i="5"/>
  <c r="E318" i="5"/>
  <c r="F318" i="5" s="1"/>
  <c r="B318" i="5"/>
  <c r="G317" i="5"/>
  <c r="M317" i="5" s="1"/>
  <c r="O317" i="5" s="1"/>
  <c r="P317" i="5" s="1"/>
  <c r="B317" i="5"/>
  <c r="E317" i="5" s="1"/>
  <c r="F317" i="5" s="1"/>
  <c r="B316" i="5"/>
  <c r="E316" i="5" s="1"/>
  <c r="F316" i="5" s="1"/>
  <c r="B315" i="5"/>
  <c r="E315" i="5" s="1"/>
  <c r="F315" i="5" s="1"/>
  <c r="F314" i="5"/>
  <c r="B314" i="5"/>
  <c r="E314" i="5" s="1"/>
  <c r="B313" i="5"/>
  <c r="E313" i="5" s="1"/>
  <c r="F313" i="5" s="1"/>
  <c r="B312" i="5"/>
  <c r="E312" i="5" s="1"/>
  <c r="F312" i="5" s="1"/>
  <c r="P311" i="5"/>
  <c r="M311" i="5"/>
  <c r="O311" i="5" s="1"/>
  <c r="G311" i="5"/>
  <c r="K311" i="5" s="1"/>
  <c r="L311" i="5" s="1"/>
  <c r="B311" i="5"/>
  <c r="E311" i="5" s="1"/>
  <c r="F311" i="5" s="1"/>
  <c r="B310" i="5"/>
  <c r="E310" i="5" s="1"/>
  <c r="F310" i="5" s="1"/>
  <c r="E309" i="5"/>
  <c r="F309" i="5" s="1"/>
  <c r="B309" i="5"/>
  <c r="B308" i="5"/>
  <c r="E308" i="5" s="1"/>
  <c r="F308" i="5" s="1"/>
  <c r="B307" i="5"/>
  <c r="E307" i="5" s="1"/>
  <c r="F307" i="5" s="1"/>
  <c r="B306" i="5"/>
  <c r="E306" i="5" s="1"/>
  <c r="F306" i="5" s="1"/>
  <c r="G305" i="5"/>
  <c r="K305" i="5" s="1"/>
  <c r="L305" i="5" s="1"/>
  <c r="E305" i="5"/>
  <c r="F305" i="5" s="1"/>
  <c r="B305" i="5"/>
  <c r="B304" i="5"/>
  <c r="E304" i="5" s="1"/>
  <c r="F304" i="5" s="1"/>
  <c r="E303" i="5"/>
  <c r="F303" i="5" s="1"/>
  <c r="B303" i="5"/>
  <c r="B302" i="5"/>
  <c r="E302" i="5" s="1"/>
  <c r="F302" i="5" s="1"/>
  <c r="E301" i="5"/>
  <c r="F301" i="5" s="1"/>
  <c r="B301" i="5"/>
  <c r="B300" i="5"/>
  <c r="E300" i="5" s="1"/>
  <c r="F300" i="5" s="1"/>
  <c r="G299" i="5"/>
  <c r="B299" i="5"/>
  <c r="E299" i="5" s="1"/>
  <c r="F299" i="5" s="1"/>
  <c r="B298" i="5"/>
  <c r="E298" i="5" s="1"/>
  <c r="F298" i="5" s="1"/>
  <c r="F297" i="5"/>
  <c r="E297" i="5"/>
  <c r="B297" i="5"/>
  <c r="B296" i="5"/>
  <c r="E296" i="5" s="1"/>
  <c r="F296" i="5" s="1"/>
  <c r="B295" i="5"/>
  <c r="E295" i="5" s="1"/>
  <c r="F295" i="5" s="1"/>
  <c r="B294" i="5"/>
  <c r="E294" i="5" s="1"/>
  <c r="F294" i="5" s="1"/>
  <c r="G293" i="5"/>
  <c r="K293" i="5" s="1"/>
  <c r="L293" i="5" s="1"/>
  <c r="B293" i="5"/>
  <c r="E293" i="5" s="1"/>
  <c r="F293" i="5" s="1"/>
  <c r="B292" i="5"/>
  <c r="E292" i="5" s="1"/>
  <c r="F292" i="5" s="1"/>
  <c r="B291" i="5"/>
  <c r="E291" i="5" s="1"/>
  <c r="F291" i="5" s="1"/>
  <c r="B290" i="5"/>
  <c r="E290" i="5" s="1"/>
  <c r="F290" i="5" s="1"/>
  <c r="B289" i="5"/>
  <c r="E289" i="5" s="1"/>
  <c r="F289" i="5" s="1"/>
  <c r="B288" i="5"/>
  <c r="E288" i="5" s="1"/>
  <c r="F288" i="5" s="1"/>
  <c r="M287" i="5"/>
  <c r="O287" i="5" s="1"/>
  <c r="P287" i="5" s="1"/>
  <c r="G287" i="5"/>
  <c r="K287" i="5" s="1"/>
  <c r="L287" i="5" s="1"/>
  <c r="B287" i="5"/>
  <c r="E287" i="5" s="1"/>
  <c r="F287" i="5" s="1"/>
  <c r="E286" i="5"/>
  <c r="F286" i="5" s="1"/>
  <c r="B286" i="5"/>
  <c r="B285" i="5"/>
  <c r="E285" i="5" s="1"/>
  <c r="F285" i="5" s="1"/>
  <c r="B284" i="5"/>
  <c r="E284" i="5" s="1"/>
  <c r="F284" i="5" s="1"/>
  <c r="B283" i="5"/>
  <c r="E283" i="5" s="1"/>
  <c r="F283" i="5" s="1"/>
  <c r="B282" i="5"/>
  <c r="E282" i="5" s="1"/>
  <c r="F282" i="5" s="1"/>
  <c r="G281" i="5"/>
  <c r="B281" i="5"/>
  <c r="E281" i="5" s="1"/>
  <c r="F281" i="5" s="1"/>
  <c r="B280" i="5"/>
  <c r="E280" i="5" s="1"/>
  <c r="F280" i="5" s="1"/>
  <c r="B279" i="5"/>
  <c r="E279" i="5" s="1"/>
  <c r="F279" i="5" s="1"/>
  <c r="B278" i="5"/>
  <c r="E278" i="5" s="1"/>
  <c r="F278" i="5" s="1"/>
  <c r="B277" i="5"/>
  <c r="E277" i="5" s="1"/>
  <c r="F277" i="5" s="1"/>
  <c r="B276" i="5"/>
  <c r="E276" i="5" s="1"/>
  <c r="F276" i="5" s="1"/>
  <c r="G275" i="5"/>
  <c r="B275" i="5"/>
  <c r="E275" i="5" s="1"/>
  <c r="F275" i="5" s="1"/>
  <c r="B274" i="5"/>
  <c r="E274" i="5" s="1"/>
  <c r="F274" i="5" s="1"/>
  <c r="B273" i="5"/>
  <c r="E273" i="5" s="1"/>
  <c r="F273" i="5" s="1"/>
  <c r="B272" i="5"/>
  <c r="E272" i="5" s="1"/>
  <c r="F272" i="5" s="1"/>
  <c r="B271" i="5"/>
  <c r="E271" i="5" s="1"/>
  <c r="F271" i="5" s="1"/>
  <c r="B270" i="5"/>
  <c r="E270" i="5" s="1"/>
  <c r="F270" i="5" s="1"/>
  <c r="G269" i="5"/>
  <c r="K269" i="5" s="1"/>
  <c r="L269" i="5" s="1"/>
  <c r="B269" i="5"/>
  <c r="E269" i="5" s="1"/>
  <c r="F269" i="5" s="1"/>
  <c r="B268" i="5"/>
  <c r="E268" i="5" s="1"/>
  <c r="F268" i="5" s="1"/>
  <c r="B267" i="5"/>
  <c r="E267" i="5" s="1"/>
  <c r="F267" i="5" s="1"/>
  <c r="B266" i="5"/>
  <c r="E266" i="5" s="1"/>
  <c r="F266" i="5" s="1"/>
  <c r="B265" i="5"/>
  <c r="E265" i="5" s="1"/>
  <c r="F265" i="5" s="1"/>
  <c r="B264" i="5"/>
  <c r="E264" i="5" s="1"/>
  <c r="F264" i="5" s="1"/>
  <c r="M263" i="5"/>
  <c r="O263" i="5" s="1"/>
  <c r="P263" i="5" s="1"/>
  <c r="K263" i="5"/>
  <c r="L263" i="5" s="1"/>
  <c r="G263" i="5"/>
  <c r="B263" i="5"/>
  <c r="E263" i="5" s="1"/>
  <c r="F263" i="5" s="1"/>
  <c r="B262" i="5"/>
  <c r="E262" i="5" s="1"/>
  <c r="F262" i="5" s="1"/>
  <c r="B261" i="5"/>
  <c r="E261" i="5" s="1"/>
  <c r="F261" i="5" s="1"/>
  <c r="B260" i="5"/>
  <c r="E260" i="5" s="1"/>
  <c r="F260" i="5" s="1"/>
  <c r="B259" i="5"/>
  <c r="E259" i="5" s="1"/>
  <c r="F259" i="5" s="1"/>
  <c r="B258" i="5"/>
  <c r="E258" i="5" s="1"/>
  <c r="F258" i="5" s="1"/>
  <c r="K257" i="5"/>
  <c r="L257" i="5" s="1"/>
  <c r="G257" i="5"/>
  <c r="M257" i="5" s="1"/>
  <c r="O257" i="5" s="1"/>
  <c r="P257" i="5" s="1"/>
  <c r="B257" i="5"/>
  <c r="E257" i="5" s="1"/>
  <c r="F257" i="5" s="1"/>
  <c r="B256" i="5"/>
  <c r="E256" i="5" s="1"/>
  <c r="F256" i="5" s="1"/>
  <c r="B255" i="5"/>
  <c r="E255" i="5" s="1"/>
  <c r="F255" i="5" s="1"/>
  <c r="E254" i="5"/>
  <c r="F254" i="5" s="1"/>
  <c r="B254" i="5"/>
  <c r="E253" i="5"/>
  <c r="F253" i="5" s="1"/>
  <c r="B253" i="5"/>
  <c r="B252" i="5"/>
  <c r="E252" i="5" s="1"/>
  <c r="F252" i="5" s="1"/>
  <c r="G251" i="5"/>
  <c r="B251" i="5"/>
  <c r="E251" i="5" s="1"/>
  <c r="F251" i="5" s="1"/>
  <c r="B250" i="5"/>
  <c r="E250" i="5" s="1"/>
  <c r="F250" i="5" s="1"/>
  <c r="E249" i="5"/>
  <c r="F249" i="5" s="1"/>
  <c r="B249" i="5"/>
  <c r="B248" i="5"/>
  <c r="E248" i="5" s="1"/>
  <c r="F248" i="5" s="1"/>
  <c r="B247" i="5"/>
  <c r="E247" i="5" s="1"/>
  <c r="F247" i="5" s="1"/>
  <c r="B246" i="5"/>
  <c r="E246" i="5" s="1"/>
  <c r="F246" i="5" s="1"/>
  <c r="G245" i="5"/>
  <c r="K245" i="5" s="1"/>
  <c r="L245" i="5" s="1"/>
  <c r="E245" i="5"/>
  <c r="F245" i="5" s="1"/>
  <c r="B245" i="5"/>
  <c r="B244" i="5"/>
  <c r="E244" i="5" s="1"/>
  <c r="F244" i="5" s="1"/>
  <c r="B243" i="5"/>
  <c r="E243" i="5" s="1"/>
  <c r="F243" i="5" s="1"/>
  <c r="B242" i="5"/>
  <c r="E242" i="5" s="1"/>
  <c r="F242" i="5" s="1"/>
  <c r="B241" i="5"/>
  <c r="E241" i="5" s="1"/>
  <c r="F241" i="5" s="1"/>
  <c r="B240" i="5"/>
  <c r="E240" i="5" s="1"/>
  <c r="F240" i="5" s="1"/>
  <c r="G239" i="5"/>
  <c r="K239" i="5" s="1"/>
  <c r="L239" i="5" s="1"/>
  <c r="B239" i="5"/>
  <c r="E239" i="5" s="1"/>
  <c r="F239" i="5" s="1"/>
  <c r="E238" i="5"/>
  <c r="F238" i="5" s="1"/>
  <c r="B238" i="5"/>
  <c r="B237" i="5"/>
  <c r="E237" i="5" s="1"/>
  <c r="F237" i="5" s="1"/>
  <c r="B236" i="5"/>
  <c r="E236" i="5" s="1"/>
  <c r="F236" i="5" s="1"/>
  <c r="B235" i="5"/>
  <c r="E235" i="5" s="1"/>
  <c r="F235" i="5" s="1"/>
  <c r="B234" i="5"/>
  <c r="E234" i="5" s="1"/>
  <c r="F234" i="5" s="1"/>
  <c r="G233" i="5"/>
  <c r="B233" i="5"/>
  <c r="E233" i="5" s="1"/>
  <c r="F233" i="5" s="1"/>
  <c r="F232" i="5"/>
  <c r="B232" i="5"/>
  <c r="E232" i="5" s="1"/>
  <c r="B231" i="5"/>
  <c r="E231" i="5" s="1"/>
  <c r="F231" i="5" s="1"/>
  <c r="B230" i="5"/>
  <c r="E230" i="5" s="1"/>
  <c r="F230" i="5" s="1"/>
  <c r="B229" i="5"/>
  <c r="E229" i="5" s="1"/>
  <c r="F229" i="5" s="1"/>
  <c r="B228" i="5"/>
  <c r="E228" i="5" s="1"/>
  <c r="F228" i="5" s="1"/>
  <c r="G227" i="5"/>
  <c r="B227" i="5"/>
  <c r="E227" i="5" s="1"/>
  <c r="F227" i="5" s="1"/>
  <c r="F226" i="5"/>
  <c r="E226" i="5"/>
  <c r="B226" i="5"/>
  <c r="B225" i="5"/>
  <c r="E225" i="5" s="1"/>
  <c r="F225" i="5" s="1"/>
  <c r="B224" i="5"/>
  <c r="E224" i="5" s="1"/>
  <c r="F224" i="5" s="1"/>
  <c r="E223" i="5"/>
  <c r="F223" i="5" s="1"/>
  <c r="B223" i="5"/>
  <c r="B222" i="5"/>
  <c r="E222" i="5" s="1"/>
  <c r="F222" i="5" s="1"/>
  <c r="G221" i="5"/>
  <c r="K221" i="5" s="1"/>
  <c r="L221" i="5" s="1"/>
  <c r="B221" i="5"/>
  <c r="E221" i="5" s="1"/>
  <c r="F221" i="5" s="1"/>
  <c r="B220" i="5"/>
  <c r="E220" i="5" s="1"/>
  <c r="F220" i="5" s="1"/>
  <c r="B219" i="5"/>
  <c r="E219" i="5" s="1"/>
  <c r="F219" i="5" s="1"/>
  <c r="B218" i="5"/>
  <c r="E218" i="5" s="1"/>
  <c r="F218" i="5" s="1"/>
  <c r="B217" i="5"/>
  <c r="E217" i="5" s="1"/>
  <c r="F217" i="5" s="1"/>
  <c r="B216" i="5"/>
  <c r="E216" i="5" s="1"/>
  <c r="F216" i="5" s="1"/>
  <c r="G215" i="5"/>
  <c r="M215" i="5" s="1"/>
  <c r="O215" i="5" s="1"/>
  <c r="P215" i="5" s="1"/>
  <c r="B215" i="5"/>
  <c r="E215" i="5" s="1"/>
  <c r="F215" i="5" s="1"/>
  <c r="B214" i="5"/>
  <c r="E214" i="5" s="1"/>
  <c r="F214" i="5" s="1"/>
  <c r="B213" i="5"/>
  <c r="E213" i="5" s="1"/>
  <c r="F213" i="5" s="1"/>
  <c r="B212" i="5"/>
  <c r="E212" i="5" s="1"/>
  <c r="F212" i="5" s="1"/>
  <c r="B211" i="5"/>
  <c r="E211" i="5" s="1"/>
  <c r="F211" i="5" s="1"/>
  <c r="B210" i="5"/>
  <c r="E210" i="5" s="1"/>
  <c r="F210" i="5" s="1"/>
  <c r="M209" i="5"/>
  <c r="O209" i="5" s="1"/>
  <c r="P209" i="5" s="1"/>
  <c r="K209" i="5"/>
  <c r="L209" i="5" s="1"/>
  <c r="G209" i="5"/>
  <c r="E209" i="5"/>
  <c r="F209" i="5" s="1"/>
  <c r="B209" i="5"/>
  <c r="F208" i="5"/>
  <c r="B208" i="5"/>
  <c r="E208" i="5" s="1"/>
  <c r="B207" i="5"/>
  <c r="E207" i="5" s="1"/>
  <c r="F207" i="5" s="1"/>
  <c r="E206" i="5"/>
  <c r="F206" i="5" s="1"/>
  <c r="B206" i="5"/>
  <c r="E205" i="5"/>
  <c r="F205" i="5" s="1"/>
  <c r="B205" i="5"/>
  <c r="B204" i="5"/>
  <c r="E204" i="5" s="1"/>
  <c r="F204" i="5" s="1"/>
  <c r="G203" i="5"/>
  <c r="B203" i="5"/>
  <c r="E203" i="5" s="1"/>
  <c r="F203" i="5" s="1"/>
  <c r="B202" i="5"/>
  <c r="E202" i="5" s="1"/>
  <c r="F202" i="5" s="1"/>
  <c r="B201" i="5"/>
  <c r="E201" i="5" s="1"/>
  <c r="F201" i="5" s="1"/>
  <c r="B200" i="5"/>
  <c r="E200" i="5" s="1"/>
  <c r="F200" i="5" s="1"/>
  <c r="B199" i="5"/>
  <c r="E199" i="5" s="1"/>
  <c r="F199" i="5" s="1"/>
  <c r="B198" i="5"/>
  <c r="E198" i="5" s="1"/>
  <c r="F198" i="5" s="1"/>
  <c r="G197" i="5"/>
  <c r="K197" i="5" s="1"/>
  <c r="L197" i="5" s="1"/>
  <c r="E197" i="5"/>
  <c r="F197" i="5" s="1"/>
  <c r="B197" i="5"/>
  <c r="B196" i="5"/>
  <c r="E196" i="5" s="1"/>
  <c r="F196" i="5" s="1"/>
  <c r="B195" i="5"/>
  <c r="E195" i="5" s="1"/>
  <c r="F195" i="5" s="1"/>
  <c r="B194" i="5"/>
  <c r="E194" i="5" s="1"/>
  <c r="F194" i="5" s="1"/>
  <c r="B193" i="5"/>
  <c r="E193" i="5" s="1"/>
  <c r="F193" i="5" s="1"/>
  <c r="B192" i="5"/>
  <c r="E192" i="5" s="1"/>
  <c r="F192" i="5" s="1"/>
  <c r="G191" i="5"/>
  <c r="M191" i="5" s="1"/>
  <c r="O191" i="5" s="1"/>
  <c r="P191" i="5" s="1"/>
  <c r="B191" i="5"/>
  <c r="E191" i="5" s="1"/>
  <c r="F191" i="5" s="1"/>
  <c r="E190" i="5"/>
  <c r="F190" i="5" s="1"/>
  <c r="B190" i="5"/>
  <c r="B189" i="5"/>
  <c r="E189" i="5" s="1"/>
  <c r="F189" i="5" s="1"/>
  <c r="B188" i="5"/>
  <c r="E188" i="5" s="1"/>
  <c r="F188" i="5" s="1"/>
  <c r="B187" i="5"/>
  <c r="E187" i="5" s="1"/>
  <c r="F187" i="5" s="1"/>
  <c r="B186" i="5"/>
  <c r="E186" i="5" s="1"/>
  <c r="F186" i="5" s="1"/>
  <c r="G185" i="5"/>
  <c r="K185" i="5" s="1"/>
  <c r="L185" i="5" s="1"/>
  <c r="E185" i="5"/>
  <c r="F185" i="5" s="1"/>
  <c r="B185" i="5"/>
  <c r="B184" i="5"/>
  <c r="E184" i="5" s="1"/>
  <c r="F184" i="5" s="1"/>
  <c r="B183" i="5"/>
  <c r="E183" i="5" s="1"/>
  <c r="F183" i="5" s="1"/>
  <c r="B182" i="5"/>
  <c r="E182" i="5" s="1"/>
  <c r="F182" i="5" s="1"/>
  <c r="B181" i="5"/>
  <c r="E181" i="5" s="1"/>
  <c r="F181" i="5" s="1"/>
  <c r="B180" i="5"/>
  <c r="E180" i="5" s="1"/>
  <c r="F180" i="5" s="1"/>
  <c r="G179" i="5"/>
  <c r="B179" i="5"/>
  <c r="E179" i="5" s="1"/>
  <c r="F179" i="5" s="1"/>
  <c r="B178" i="5"/>
  <c r="E178" i="5" s="1"/>
  <c r="F178" i="5" s="1"/>
  <c r="B177" i="5"/>
  <c r="E177" i="5" s="1"/>
  <c r="F177" i="5" s="1"/>
  <c r="B176" i="5"/>
  <c r="E176" i="5" s="1"/>
  <c r="F176" i="5" s="1"/>
  <c r="B175" i="5"/>
  <c r="E175" i="5" s="1"/>
  <c r="F175" i="5" s="1"/>
  <c r="B174" i="5"/>
  <c r="E174" i="5" s="1"/>
  <c r="F174" i="5" s="1"/>
  <c r="G173" i="5"/>
  <c r="K173" i="5" s="1"/>
  <c r="L173" i="5" s="1"/>
  <c r="B173" i="5"/>
  <c r="E173" i="5" s="1"/>
  <c r="F173" i="5" s="1"/>
  <c r="B172" i="5"/>
  <c r="E172" i="5" s="1"/>
  <c r="F172" i="5" s="1"/>
  <c r="B171" i="5"/>
  <c r="E171" i="5" s="1"/>
  <c r="F171" i="5" s="1"/>
  <c r="B170" i="5"/>
  <c r="E170" i="5" s="1"/>
  <c r="F170" i="5" s="1"/>
  <c r="B169" i="5"/>
  <c r="E169" i="5" s="1"/>
  <c r="F169" i="5" s="1"/>
  <c r="B168" i="5"/>
  <c r="E168" i="5" s="1"/>
  <c r="F168" i="5" s="1"/>
  <c r="G167" i="5"/>
  <c r="B167" i="5"/>
  <c r="E167" i="5" s="1"/>
  <c r="F167" i="5" s="1"/>
  <c r="E166" i="5"/>
  <c r="F166" i="5" s="1"/>
  <c r="B166" i="5"/>
  <c r="B165" i="5"/>
  <c r="E165" i="5" s="1"/>
  <c r="F165" i="5" s="1"/>
  <c r="B164" i="5"/>
  <c r="E164" i="5" s="1"/>
  <c r="F164" i="5" s="1"/>
  <c r="B163" i="5"/>
  <c r="E163" i="5" s="1"/>
  <c r="F163" i="5" s="1"/>
  <c r="B162" i="5"/>
  <c r="E162" i="5" s="1"/>
  <c r="F162" i="5" s="1"/>
  <c r="K161" i="5"/>
  <c r="L161" i="5" s="1"/>
  <c r="G161" i="5"/>
  <c r="M161" i="5" s="1"/>
  <c r="O161" i="5" s="1"/>
  <c r="P161" i="5" s="1"/>
  <c r="B161" i="5"/>
  <c r="E161" i="5" s="1"/>
  <c r="F161" i="5" s="1"/>
  <c r="B160" i="5"/>
  <c r="E160" i="5" s="1"/>
  <c r="F160" i="5" s="1"/>
  <c r="B159" i="5"/>
  <c r="E159" i="5" s="1"/>
  <c r="F159" i="5" s="1"/>
  <c r="B158" i="5"/>
  <c r="E158" i="5" s="1"/>
  <c r="F158" i="5" s="1"/>
  <c r="E157" i="5"/>
  <c r="F157" i="5" s="1"/>
  <c r="B157" i="5"/>
  <c r="B156" i="5"/>
  <c r="E156" i="5" s="1"/>
  <c r="F156" i="5" s="1"/>
  <c r="G155" i="5"/>
  <c r="B155" i="5"/>
  <c r="E155" i="5" s="1"/>
  <c r="F155" i="5" s="1"/>
  <c r="B154" i="5"/>
  <c r="E154" i="5" s="1"/>
  <c r="F154" i="5" s="1"/>
  <c r="B153" i="5"/>
  <c r="E153" i="5" s="1"/>
  <c r="F153" i="5" s="1"/>
  <c r="B152" i="5"/>
  <c r="E152" i="5" s="1"/>
  <c r="F152" i="5" s="1"/>
  <c r="B151" i="5"/>
  <c r="E151" i="5" s="1"/>
  <c r="F151" i="5" s="1"/>
  <c r="E150" i="5"/>
  <c r="F150" i="5" s="1"/>
  <c r="B150" i="5"/>
  <c r="G149" i="5"/>
  <c r="B149" i="5"/>
  <c r="E149" i="5" s="1"/>
  <c r="F149" i="5" s="1"/>
  <c r="B148" i="5"/>
  <c r="E148" i="5" s="1"/>
  <c r="F148" i="5" s="1"/>
  <c r="B147" i="5"/>
  <c r="E147" i="5" s="1"/>
  <c r="F147" i="5" s="1"/>
  <c r="B146" i="5"/>
  <c r="E146" i="5" s="1"/>
  <c r="F146" i="5" s="1"/>
  <c r="E145" i="5"/>
  <c r="F145" i="5" s="1"/>
  <c r="B145" i="5"/>
  <c r="B144" i="5"/>
  <c r="E144" i="5" s="1"/>
  <c r="F144" i="5" s="1"/>
  <c r="G143" i="5"/>
  <c r="K143" i="5" s="1"/>
  <c r="L143" i="5" s="1"/>
  <c r="B143" i="5"/>
  <c r="E143" i="5" s="1"/>
  <c r="F143" i="5" s="1"/>
  <c r="E142" i="5"/>
  <c r="F142" i="5" s="1"/>
  <c r="B142" i="5"/>
  <c r="B141" i="5"/>
  <c r="E141" i="5" s="1"/>
  <c r="F141" i="5" s="1"/>
  <c r="B140" i="5"/>
  <c r="E140" i="5" s="1"/>
  <c r="F140" i="5" s="1"/>
  <c r="B139" i="5"/>
  <c r="E139" i="5" s="1"/>
  <c r="F139" i="5" s="1"/>
  <c r="B138" i="5"/>
  <c r="E138" i="5" s="1"/>
  <c r="F138" i="5" s="1"/>
  <c r="M137" i="5"/>
  <c r="O137" i="5" s="1"/>
  <c r="P137" i="5" s="1"/>
  <c r="K137" i="5"/>
  <c r="L137" i="5" s="1"/>
  <c r="G137" i="5"/>
  <c r="E137" i="5"/>
  <c r="F137" i="5" s="1"/>
  <c r="B137" i="5"/>
  <c r="B136" i="5"/>
  <c r="E136" i="5" s="1"/>
  <c r="F136" i="5" s="1"/>
  <c r="E135" i="5"/>
  <c r="F135" i="5" s="1"/>
  <c r="B135" i="5"/>
  <c r="B134" i="5"/>
  <c r="E134" i="5" s="1"/>
  <c r="F134" i="5" s="1"/>
  <c r="B133" i="5"/>
  <c r="E133" i="5" s="1"/>
  <c r="F133" i="5" s="1"/>
  <c r="B132" i="5"/>
  <c r="E132" i="5" s="1"/>
  <c r="F132" i="5" s="1"/>
  <c r="G131" i="5"/>
  <c r="B131" i="5"/>
  <c r="E131" i="5" s="1"/>
  <c r="F131" i="5" s="1"/>
  <c r="B130" i="5"/>
  <c r="E130" i="5" s="1"/>
  <c r="F130" i="5" s="1"/>
  <c r="F129" i="5"/>
  <c r="E129" i="5"/>
  <c r="B129" i="5"/>
  <c r="B128" i="5"/>
  <c r="E128" i="5" s="1"/>
  <c r="F128" i="5" s="1"/>
  <c r="B127" i="5"/>
  <c r="E127" i="5" s="1"/>
  <c r="F127" i="5" s="1"/>
  <c r="B126" i="5"/>
  <c r="E126" i="5" s="1"/>
  <c r="F126" i="5" s="1"/>
  <c r="G125" i="5"/>
  <c r="K125" i="5" s="1"/>
  <c r="L125" i="5" s="1"/>
  <c r="E125" i="5"/>
  <c r="F125" i="5" s="1"/>
  <c r="B125" i="5"/>
  <c r="B124" i="5"/>
  <c r="E124" i="5" s="1"/>
  <c r="F124" i="5" s="1"/>
  <c r="B123" i="5"/>
  <c r="E123" i="5" s="1"/>
  <c r="F123" i="5" s="1"/>
  <c r="B122" i="5"/>
  <c r="E122" i="5" s="1"/>
  <c r="F122" i="5" s="1"/>
  <c r="F121" i="5"/>
  <c r="E121" i="5"/>
  <c r="B121" i="5"/>
  <c r="B120" i="5"/>
  <c r="E120" i="5" s="1"/>
  <c r="F120" i="5" s="1"/>
  <c r="M119" i="5"/>
  <c r="O119" i="5" s="1"/>
  <c r="P119" i="5" s="1"/>
  <c r="G119" i="5"/>
  <c r="K119" i="5" s="1"/>
  <c r="L119" i="5" s="1"/>
  <c r="B119" i="5"/>
  <c r="E119" i="5" s="1"/>
  <c r="F119" i="5" s="1"/>
  <c r="E118" i="5"/>
  <c r="F118" i="5" s="1"/>
  <c r="B118" i="5"/>
  <c r="B117" i="5"/>
  <c r="E117" i="5" s="1"/>
  <c r="F117" i="5" s="1"/>
  <c r="B116" i="5"/>
  <c r="E116" i="5" s="1"/>
  <c r="F116" i="5" s="1"/>
  <c r="B115" i="5"/>
  <c r="E115" i="5" s="1"/>
  <c r="F115" i="5" s="1"/>
  <c r="B114" i="5"/>
  <c r="E114" i="5" s="1"/>
  <c r="F114" i="5" s="1"/>
  <c r="K113" i="5"/>
  <c r="L113" i="5" s="1"/>
  <c r="G113" i="5"/>
  <c r="M113" i="5" s="1"/>
  <c r="O113" i="5" s="1"/>
  <c r="P113" i="5" s="1"/>
  <c r="B113" i="5"/>
  <c r="E113" i="5" s="1"/>
  <c r="F113" i="5" s="1"/>
  <c r="B112" i="5"/>
  <c r="E112" i="5" s="1"/>
  <c r="F112" i="5" s="1"/>
  <c r="B111" i="5"/>
  <c r="E111" i="5" s="1"/>
  <c r="F111" i="5" s="1"/>
  <c r="B110" i="5"/>
  <c r="E110" i="5" s="1"/>
  <c r="F110" i="5" s="1"/>
  <c r="B109" i="5"/>
  <c r="E109" i="5" s="1"/>
  <c r="F109" i="5" s="1"/>
  <c r="B108" i="5"/>
  <c r="E108" i="5" s="1"/>
  <c r="F108" i="5" s="1"/>
  <c r="G107" i="5"/>
  <c r="B107" i="5"/>
  <c r="E107" i="5" s="1"/>
  <c r="F107" i="5" s="1"/>
  <c r="B106" i="5"/>
  <c r="E106" i="5" s="1"/>
  <c r="F106" i="5" s="1"/>
  <c r="B105" i="5"/>
  <c r="E105" i="5" s="1"/>
  <c r="F105" i="5" s="1"/>
  <c r="F104" i="5"/>
  <c r="B104" i="5"/>
  <c r="E104" i="5" s="1"/>
  <c r="B103" i="5"/>
  <c r="E103" i="5" s="1"/>
  <c r="F103" i="5" s="1"/>
  <c r="E102" i="5"/>
  <c r="F102" i="5" s="1"/>
  <c r="B102" i="5"/>
  <c r="G101" i="5"/>
  <c r="B101" i="5"/>
  <c r="E101" i="5" s="1"/>
  <c r="F101" i="5" s="1"/>
  <c r="B100" i="5"/>
  <c r="E100" i="5" s="1"/>
  <c r="F100" i="5" s="1"/>
  <c r="B99" i="5"/>
  <c r="E99" i="5" s="1"/>
  <c r="F99" i="5" s="1"/>
  <c r="B98" i="5"/>
  <c r="E98" i="5" s="1"/>
  <c r="F98" i="5" s="1"/>
  <c r="B97" i="5"/>
  <c r="E97" i="5" s="1"/>
  <c r="F97" i="5" s="1"/>
  <c r="B96" i="5"/>
  <c r="E96" i="5" s="1"/>
  <c r="F96" i="5" s="1"/>
  <c r="G95" i="5"/>
  <c r="B95" i="5"/>
  <c r="E95" i="5" s="1"/>
  <c r="F95" i="5" s="1"/>
  <c r="E94" i="5"/>
  <c r="F94" i="5" s="1"/>
  <c r="B94" i="5"/>
  <c r="B93" i="5"/>
  <c r="E93" i="5" s="1"/>
  <c r="F93" i="5" s="1"/>
  <c r="B92" i="5"/>
  <c r="E92" i="5" s="1"/>
  <c r="F92" i="5" s="1"/>
  <c r="B91" i="5"/>
  <c r="E91" i="5" s="1"/>
  <c r="F91" i="5" s="1"/>
  <c r="E90" i="5"/>
  <c r="F90" i="5" s="1"/>
  <c r="B90" i="5"/>
  <c r="G89" i="5"/>
  <c r="M89" i="5" s="1"/>
  <c r="O89" i="5" s="1"/>
  <c r="P89" i="5" s="1"/>
  <c r="B89" i="5"/>
  <c r="E89" i="5" s="1"/>
  <c r="F89" i="5" s="1"/>
  <c r="B88" i="5"/>
  <c r="E88" i="5" s="1"/>
  <c r="F88" i="5" s="1"/>
  <c r="B87" i="5"/>
  <c r="E87" i="5" s="1"/>
  <c r="F87" i="5" s="1"/>
  <c r="B86" i="5"/>
  <c r="E86" i="5" s="1"/>
  <c r="F86" i="5" s="1"/>
  <c r="B85" i="5"/>
  <c r="E85" i="5" s="1"/>
  <c r="F85" i="5" s="1"/>
  <c r="B84" i="5"/>
  <c r="E84" i="5" s="1"/>
  <c r="F84" i="5" s="1"/>
  <c r="G83" i="5"/>
  <c r="B83" i="5"/>
  <c r="E83" i="5" s="1"/>
  <c r="F83" i="5" s="1"/>
  <c r="B82" i="5"/>
  <c r="E82" i="5" s="1"/>
  <c r="F82" i="5" s="1"/>
  <c r="B81" i="5"/>
  <c r="E81" i="5" s="1"/>
  <c r="F81" i="5" s="1"/>
  <c r="B80" i="5"/>
  <c r="E80" i="5" s="1"/>
  <c r="F80" i="5" s="1"/>
  <c r="E79" i="5"/>
  <c r="F79" i="5" s="1"/>
  <c r="B79" i="5"/>
  <c r="B78" i="5"/>
  <c r="E78" i="5" s="1"/>
  <c r="F78" i="5" s="1"/>
  <c r="G77" i="5"/>
  <c r="K77" i="5" s="1"/>
  <c r="L77" i="5" s="1"/>
  <c r="B77" i="5"/>
  <c r="E77" i="5" s="1"/>
  <c r="F77" i="5" s="1"/>
  <c r="B76" i="5"/>
  <c r="E76" i="5" s="1"/>
  <c r="F76" i="5" s="1"/>
  <c r="B75" i="5"/>
  <c r="E75" i="5" s="1"/>
  <c r="F75" i="5" s="1"/>
  <c r="B74" i="5"/>
  <c r="E74" i="5" s="1"/>
  <c r="F74" i="5" s="1"/>
  <c r="B73" i="5"/>
  <c r="E73" i="5" s="1"/>
  <c r="F73" i="5" s="1"/>
  <c r="B72" i="5"/>
  <c r="E72" i="5" s="1"/>
  <c r="F72" i="5" s="1"/>
  <c r="G71" i="5"/>
  <c r="E71" i="5"/>
  <c r="F71" i="5" s="1"/>
  <c r="B71" i="5"/>
  <c r="E70" i="5"/>
  <c r="F70" i="5" s="1"/>
  <c r="B70" i="5"/>
  <c r="E69" i="5"/>
  <c r="F69" i="5" s="1"/>
  <c r="B69" i="5"/>
  <c r="B68" i="5"/>
  <c r="E68" i="5" s="1"/>
  <c r="F68" i="5" s="1"/>
  <c r="B67" i="5"/>
  <c r="E67" i="5" s="1"/>
  <c r="F67" i="5" s="1"/>
  <c r="B66" i="5"/>
  <c r="E66" i="5" s="1"/>
  <c r="F66" i="5" s="1"/>
  <c r="G65" i="5"/>
  <c r="M65" i="5" s="1"/>
  <c r="O65" i="5" s="1"/>
  <c r="P65" i="5" s="1"/>
  <c r="B65" i="5"/>
  <c r="E65" i="5" s="1"/>
  <c r="F65" i="5" s="1"/>
  <c r="B64" i="5"/>
  <c r="E64" i="5" s="1"/>
  <c r="F64" i="5" s="1"/>
  <c r="B63" i="5"/>
  <c r="E63" i="5" s="1"/>
  <c r="F63" i="5" s="1"/>
  <c r="B62" i="5"/>
  <c r="E62" i="5" s="1"/>
  <c r="F62" i="5" s="1"/>
  <c r="E61" i="5"/>
  <c r="F61" i="5" s="1"/>
  <c r="B61" i="5"/>
  <c r="B60" i="5"/>
  <c r="E60" i="5" s="1"/>
  <c r="F60" i="5" s="1"/>
  <c r="G59" i="5"/>
  <c r="B59" i="5"/>
  <c r="E59" i="5" s="1"/>
  <c r="F59" i="5" s="1"/>
  <c r="B58" i="5"/>
  <c r="E58" i="5" s="1"/>
  <c r="F58" i="5" s="1"/>
  <c r="B57" i="5"/>
  <c r="E57" i="5" s="1"/>
  <c r="F57" i="5" s="1"/>
  <c r="B56" i="5"/>
  <c r="E56" i="5" s="1"/>
  <c r="F56" i="5" s="1"/>
  <c r="E55" i="5"/>
  <c r="F55" i="5" s="1"/>
  <c r="B55" i="5"/>
  <c r="B54" i="5"/>
  <c r="E54" i="5" s="1"/>
  <c r="F54" i="5" s="1"/>
  <c r="G53" i="5"/>
  <c r="K53" i="5" s="1"/>
  <c r="L53" i="5" s="1"/>
  <c r="B53" i="5"/>
  <c r="E53" i="5" s="1"/>
  <c r="F53" i="5" s="1"/>
  <c r="B52" i="5"/>
  <c r="E52" i="5" s="1"/>
  <c r="F52" i="5" s="1"/>
  <c r="B51" i="5"/>
  <c r="E51" i="5" s="1"/>
  <c r="F51" i="5" s="1"/>
  <c r="E50" i="5"/>
  <c r="F50" i="5" s="1"/>
  <c r="B50" i="5"/>
  <c r="B49" i="5"/>
  <c r="E49" i="5" s="1"/>
  <c r="F49" i="5" s="1"/>
  <c r="F48" i="5"/>
  <c r="B48" i="5"/>
  <c r="E48" i="5" s="1"/>
  <c r="G47" i="5"/>
  <c r="K47" i="5" s="1"/>
  <c r="L47" i="5" s="1"/>
  <c r="E47" i="5"/>
  <c r="F47" i="5" s="1"/>
  <c r="B47" i="5"/>
  <c r="B46" i="5"/>
  <c r="E46" i="5" s="1"/>
  <c r="F46" i="5" s="1"/>
  <c r="B45" i="5"/>
  <c r="E45" i="5" s="1"/>
  <c r="F45" i="5" s="1"/>
  <c r="B44" i="5"/>
  <c r="E44" i="5" s="1"/>
  <c r="F44" i="5" s="1"/>
  <c r="B43" i="5"/>
  <c r="E43" i="5" s="1"/>
  <c r="F43" i="5" s="1"/>
  <c r="B42" i="5"/>
  <c r="E42" i="5" s="1"/>
  <c r="F42" i="5" s="1"/>
  <c r="G41" i="5"/>
  <c r="B41" i="5"/>
  <c r="E41" i="5" s="1"/>
  <c r="F41" i="5" s="1"/>
  <c r="B40" i="5"/>
  <c r="E40" i="5" s="1"/>
  <c r="F40" i="5" s="1"/>
  <c r="B39" i="5"/>
  <c r="E39" i="5" s="1"/>
  <c r="F39" i="5" s="1"/>
  <c r="B38" i="5"/>
  <c r="E38" i="5" s="1"/>
  <c r="F38" i="5" s="1"/>
  <c r="E37" i="5"/>
  <c r="F37" i="5" s="1"/>
  <c r="B37" i="5"/>
  <c r="B36" i="5"/>
  <c r="E36" i="5" s="1"/>
  <c r="F36" i="5" s="1"/>
  <c r="G35" i="5"/>
  <c r="B35" i="5"/>
  <c r="E35" i="5" s="1"/>
  <c r="F35" i="5" s="1"/>
  <c r="B34" i="5"/>
  <c r="E34" i="5" s="1"/>
  <c r="F34" i="5" s="1"/>
  <c r="B33" i="5"/>
  <c r="E33" i="5" s="1"/>
  <c r="F33" i="5" s="1"/>
  <c r="B32" i="5"/>
  <c r="E32" i="5" s="1"/>
  <c r="F32" i="5" s="1"/>
  <c r="B31" i="5"/>
  <c r="E31" i="5" s="1"/>
  <c r="F31" i="5" s="1"/>
  <c r="B30" i="5"/>
  <c r="E30" i="5" s="1"/>
  <c r="F30" i="5" s="1"/>
  <c r="G29" i="5"/>
  <c r="K29" i="5" s="1"/>
  <c r="L29" i="5" s="1"/>
  <c r="B29" i="5"/>
  <c r="E29" i="5" s="1"/>
  <c r="F29" i="5" s="1"/>
  <c r="B28" i="5"/>
  <c r="E28" i="5" s="1"/>
  <c r="F28" i="5" s="1"/>
  <c r="B27" i="5"/>
  <c r="E27" i="5" s="1"/>
  <c r="F27" i="5" s="1"/>
  <c r="B26" i="5"/>
  <c r="E26" i="5" s="1"/>
  <c r="F26" i="5" s="1"/>
  <c r="F25" i="5"/>
  <c r="B25" i="5"/>
  <c r="E25" i="5" s="1"/>
  <c r="B24" i="5"/>
  <c r="E24" i="5" s="1"/>
  <c r="F24" i="5" s="1"/>
  <c r="P23" i="5"/>
  <c r="K23" i="5"/>
  <c r="L23" i="5" s="1"/>
  <c r="G23" i="5"/>
  <c r="M23" i="5" s="1"/>
  <c r="O23" i="5" s="1"/>
  <c r="B23" i="5"/>
  <c r="E23" i="5" s="1"/>
  <c r="F23" i="5" s="1"/>
  <c r="E22" i="5"/>
  <c r="F22" i="5" s="1"/>
  <c r="B22" i="5"/>
  <c r="B21" i="5"/>
  <c r="E21" i="5" s="1"/>
  <c r="F21" i="5" s="1"/>
  <c r="B20" i="5"/>
  <c r="E20" i="5" s="1"/>
  <c r="F20" i="5" s="1"/>
  <c r="B19" i="5"/>
  <c r="E19" i="5" s="1"/>
  <c r="F19" i="5" s="1"/>
  <c r="B18" i="5"/>
  <c r="E18" i="5" s="1"/>
  <c r="F18" i="5" s="1"/>
  <c r="G17" i="5"/>
  <c r="B17" i="5"/>
  <c r="E17" i="5" s="1"/>
  <c r="F17" i="5" s="1"/>
  <c r="B16" i="5"/>
  <c r="E16" i="5" s="1"/>
  <c r="F16" i="5" s="1"/>
  <c r="B15" i="5"/>
  <c r="E15" i="5" s="1"/>
  <c r="F15" i="5" s="1"/>
  <c r="B14" i="5"/>
  <c r="E14" i="5" s="1"/>
  <c r="F14" i="5" s="1"/>
  <c r="F13" i="5"/>
  <c r="E13" i="5"/>
  <c r="B13" i="5"/>
  <c r="B12" i="5"/>
  <c r="E12" i="5" s="1"/>
  <c r="F12" i="5" s="1"/>
  <c r="G11" i="5"/>
  <c r="B11" i="5"/>
  <c r="E11" i="5" s="1"/>
  <c r="F11" i="5" s="1"/>
  <c r="F10" i="5"/>
  <c r="E10" i="5"/>
  <c r="B10" i="5"/>
  <c r="B9" i="5"/>
  <c r="E9" i="5" s="1"/>
  <c r="F9" i="5" s="1"/>
  <c r="B8" i="5"/>
  <c r="E8" i="5" s="1"/>
  <c r="F8" i="5" s="1"/>
  <c r="B7" i="5"/>
  <c r="E7" i="5" s="1"/>
  <c r="F7" i="5" s="1"/>
  <c r="B6" i="5"/>
  <c r="E6" i="5" s="1"/>
  <c r="F6" i="5" s="1"/>
  <c r="Y599" i="4"/>
  <c r="X599" i="4"/>
  <c r="O599" i="4"/>
  <c r="L599" i="4"/>
  <c r="R599" i="4" s="1"/>
  <c r="H599" i="4"/>
  <c r="G599" i="4"/>
  <c r="F599" i="4"/>
  <c r="E599" i="4"/>
  <c r="D599" i="4"/>
  <c r="B599" i="4"/>
  <c r="Y598" i="4"/>
  <c r="X598" i="4"/>
  <c r="O598" i="4"/>
  <c r="L598" i="4"/>
  <c r="R598" i="4" s="1"/>
  <c r="G598" i="4"/>
  <c r="F598" i="4"/>
  <c r="E598" i="4"/>
  <c r="D598" i="4"/>
  <c r="B598" i="4"/>
  <c r="H598" i="4" s="1"/>
  <c r="I598" i="4" s="1"/>
  <c r="J598" i="4" s="1"/>
  <c r="Y597" i="4"/>
  <c r="X597" i="4"/>
  <c r="L597" i="4"/>
  <c r="R597" i="4" s="1"/>
  <c r="G597" i="4"/>
  <c r="F597" i="4"/>
  <c r="E597" i="4"/>
  <c r="D597" i="4"/>
  <c r="B597" i="4"/>
  <c r="H597" i="4" s="1"/>
  <c r="Y596" i="4"/>
  <c r="X596" i="4"/>
  <c r="L596" i="4"/>
  <c r="G596" i="4"/>
  <c r="F596" i="4"/>
  <c r="E596" i="4"/>
  <c r="D596" i="4"/>
  <c r="B596" i="4"/>
  <c r="H596" i="4" s="1"/>
  <c r="AI596" i="4" s="1"/>
  <c r="Y595" i="4"/>
  <c r="X595" i="4"/>
  <c r="G595" i="4"/>
  <c r="F595" i="4"/>
  <c r="E595" i="4"/>
  <c r="D595" i="4"/>
  <c r="B595" i="4"/>
  <c r="H595" i="4" s="1"/>
  <c r="AI595" i="4" s="1"/>
  <c r="Y594" i="4"/>
  <c r="X594" i="4"/>
  <c r="O594" i="4"/>
  <c r="G594" i="4"/>
  <c r="F594" i="4"/>
  <c r="E594" i="4"/>
  <c r="D594" i="4"/>
  <c r="B594" i="4"/>
  <c r="H594" i="4" s="1"/>
  <c r="Y593" i="4"/>
  <c r="X593" i="4"/>
  <c r="O593" i="4"/>
  <c r="G593" i="4"/>
  <c r="F593" i="4"/>
  <c r="E593" i="4"/>
  <c r="D593" i="4"/>
  <c r="B593" i="4"/>
  <c r="H593" i="4" s="1"/>
  <c r="I593" i="4" s="1"/>
  <c r="J593" i="4" s="1"/>
  <c r="Y592" i="4"/>
  <c r="X592" i="4"/>
  <c r="G592" i="4"/>
  <c r="F592" i="4"/>
  <c r="E592" i="4"/>
  <c r="D592" i="4"/>
  <c r="B592" i="4"/>
  <c r="H592" i="4" s="1"/>
  <c r="I592" i="4" s="1"/>
  <c r="J592" i="4" s="1"/>
  <c r="Y591" i="4"/>
  <c r="X591" i="4"/>
  <c r="G591" i="4"/>
  <c r="F591" i="4"/>
  <c r="E591" i="4"/>
  <c r="D591" i="4"/>
  <c r="B591" i="4"/>
  <c r="H591" i="4" s="1"/>
  <c r="AI591" i="4" s="1"/>
  <c r="Y590" i="4"/>
  <c r="X590" i="4"/>
  <c r="O590" i="4"/>
  <c r="L590" i="4"/>
  <c r="R590" i="4" s="1"/>
  <c r="U590" i="4" s="1"/>
  <c r="V590" i="4" s="1"/>
  <c r="G590" i="4"/>
  <c r="F590" i="4"/>
  <c r="E590" i="4"/>
  <c r="D590" i="4"/>
  <c r="B590" i="4"/>
  <c r="H590" i="4" s="1"/>
  <c r="I590" i="4" s="1"/>
  <c r="J590" i="4" s="1"/>
  <c r="Y589" i="4"/>
  <c r="X589" i="4"/>
  <c r="O589" i="4"/>
  <c r="L589" i="4"/>
  <c r="R589" i="4" s="1"/>
  <c r="G589" i="4"/>
  <c r="F589" i="4"/>
  <c r="E589" i="4"/>
  <c r="D589" i="4"/>
  <c r="B589" i="4"/>
  <c r="H589" i="4" s="1"/>
  <c r="Y588" i="4"/>
  <c r="X588" i="4"/>
  <c r="L588" i="4"/>
  <c r="G588" i="4"/>
  <c r="F588" i="4"/>
  <c r="E588" i="4"/>
  <c r="D588" i="4"/>
  <c r="B588" i="4"/>
  <c r="H588" i="4" s="1"/>
  <c r="AI588" i="4" s="1"/>
  <c r="Y587" i="4"/>
  <c r="X587" i="4"/>
  <c r="L587" i="4"/>
  <c r="R587" i="4" s="1"/>
  <c r="G587" i="4"/>
  <c r="F587" i="4"/>
  <c r="E587" i="4"/>
  <c r="D587" i="4"/>
  <c r="B587" i="4"/>
  <c r="H587" i="4" s="1"/>
  <c r="Y586" i="4"/>
  <c r="X586" i="4"/>
  <c r="O586" i="4"/>
  <c r="L586" i="4"/>
  <c r="H586" i="4"/>
  <c r="G586" i="4"/>
  <c r="F586" i="4"/>
  <c r="E586" i="4"/>
  <c r="D586" i="4"/>
  <c r="B586" i="4"/>
  <c r="Y585" i="4"/>
  <c r="X585" i="4"/>
  <c r="O585" i="4"/>
  <c r="L585" i="4"/>
  <c r="G585" i="4"/>
  <c r="F585" i="4"/>
  <c r="E585" i="4"/>
  <c r="D585" i="4"/>
  <c r="B585" i="4"/>
  <c r="H585" i="4" s="1"/>
  <c r="I585" i="4" s="1"/>
  <c r="J585" i="4" s="1"/>
  <c r="Y584" i="4"/>
  <c r="X584" i="4"/>
  <c r="O584" i="4"/>
  <c r="L584" i="4"/>
  <c r="G584" i="4"/>
  <c r="F584" i="4"/>
  <c r="E584" i="4"/>
  <c r="D584" i="4"/>
  <c r="B584" i="4"/>
  <c r="H584" i="4" s="1"/>
  <c r="I584" i="4" s="1"/>
  <c r="J584" i="4" s="1"/>
  <c r="Y583" i="4"/>
  <c r="X583" i="4"/>
  <c r="O583" i="4"/>
  <c r="L583" i="4"/>
  <c r="G583" i="4"/>
  <c r="F583" i="4"/>
  <c r="E583" i="4"/>
  <c r="D583" i="4"/>
  <c r="B583" i="4"/>
  <c r="H583" i="4" s="1"/>
  <c r="AI583" i="4" s="1"/>
  <c r="Y582" i="4"/>
  <c r="X582" i="4"/>
  <c r="G582" i="4"/>
  <c r="F582" i="4"/>
  <c r="E582" i="4"/>
  <c r="D582" i="4"/>
  <c r="B582" i="4"/>
  <c r="H582" i="4" s="1"/>
  <c r="I582" i="4" s="1"/>
  <c r="J582" i="4" s="1"/>
  <c r="Y581" i="4"/>
  <c r="X581" i="4"/>
  <c r="O581" i="4"/>
  <c r="G581" i="4"/>
  <c r="F581" i="4"/>
  <c r="E581" i="4"/>
  <c r="D581" i="4"/>
  <c r="B581" i="4"/>
  <c r="H581" i="4" s="1"/>
  <c r="Y580" i="4"/>
  <c r="X580" i="4"/>
  <c r="O580" i="4"/>
  <c r="L580" i="4"/>
  <c r="R580" i="4" s="1"/>
  <c r="G580" i="4"/>
  <c r="F580" i="4"/>
  <c r="E580" i="4"/>
  <c r="D580" i="4"/>
  <c r="B580" i="4"/>
  <c r="H580" i="4" s="1"/>
  <c r="Y579" i="4"/>
  <c r="X579" i="4"/>
  <c r="L579" i="4"/>
  <c r="H579" i="4"/>
  <c r="G579" i="4"/>
  <c r="F579" i="4"/>
  <c r="E579" i="4"/>
  <c r="D579" i="4"/>
  <c r="B579" i="4"/>
  <c r="Y578" i="4"/>
  <c r="X578" i="4"/>
  <c r="O578" i="4"/>
  <c r="L578" i="4"/>
  <c r="G578" i="4"/>
  <c r="F578" i="4"/>
  <c r="E578" i="4"/>
  <c r="D578" i="4"/>
  <c r="B578" i="4"/>
  <c r="H578" i="4" s="1"/>
  <c r="Y577" i="4"/>
  <c r="X577" i="4"/>
  <c r="O577" i="4"/>
  <c r="L577" i="4"/>
  <c r="G577" i="4"/>
  <c r="F577" i="4"/>
  <c r="E577" i="4"/>
  <c r="D577" i="4"/>
  <c r="B577" i="4"/>
  <c r="H577" i="4" s="1"/>
  <c r="I577" i="4" s="1"/>
  <c r="J577" i="4" s="1"/>
  <c r="Y576" i="4"/>
  <c r="X576" i="4"/>
  <c r="O576" i="4"/>
  <c r="G576" i="4"/>
  <c r="F576" i="4"/>
  <c r="E576" i="4"/>
  <c r="D576" i="4"/>
  <c r="B576" i="4"/>
  <c r="H576" i="4" s="1"/>
  <c r="I576" i="4" s="1"/>
  <c r="J576" i="4" s="1"/>
  <c r="Y575" i="4"/>
  <c r="X575" i="4"/>
  <c r="O575" i="4"/>
  <c r="L575" i="4"/>
  <c r="R575" i="4" s="1"/>
  <c r="G575" i="4"/>
  <c r="F575" i="4"/>
  <c r="E575" i="4"/>
  <c r="D575" i="4"/>
  <c r="B575" i="4"/>
  <c r="H575" i="4" s="1"/>
  <c r="Y574" i="4"/>
  <c r="X574" i="4"/>
  <c r="L574" i="4"/>
  <c r="R574" i="4" s="1"/>
  <c r="H574" i="4"/>
  <c r="I574" i="4" s="1"/>
  <c r="J574" i="4" s="1"/>
  <c r="G574" i="4"/>
  <c r="F574" i="4"/>
  <c r="E574" i="4"/>
  <c r="D574" i="4"/>
  <c r="B574" i="4"/>
  <c r="Y573" i="4"/>
  <c r="X573" i="4"/>
  <c r="O573" i="4"/>
  <c r="G573" i="4"/>
  <c r="F573" i="4"/>
  <c r="E573" i="4"/>
  <c r="D573" i="4"/>
  <c r="B573" i="4"/>
  <c r="H573" i="4" s="1"/>
  <c r="Y572" i="4"/>
  <c r="X572" i="4"/>
  <c r="O572" i="4"/>
  <c r="L572" i="4"/>
  <c r="R572" i="4" s="1"/>
  <c r="H572" i="4"/>
  <c r="G572" i="4"/>
  <c r="F572" i="4"/>
  <c r="E572" i="4"/>
  <c r="D572" i="4"/>
  <c r="B572" i="4"/>
  <c r="Y571" i="4"/>
  <c r="X571" i="4"/>
  <c r="O571" i="4"/>
  <c r="L571" i="4"/>
  <c r="G571" i="4"/>
  <c r="F571" i="4"/>
  <c r="E571" i="4"/>
  <c r="D571" i="4"/>
  <c r="B571" i="4"/>
  <c r="H571" i="4" s="1"/>
  <c r="Y570" i="4"/>
  <c r="X570" i="4"/>
  <c r="G570" i="4"/>
  <c r="F570" i="4"/>
  <c r="E570" i="4"/>
  <c r="D570" i="4"/>
  <c r="B570" i="4"/>
  <c r="H570" i="4" s="1"/>
  <c r="Y569" i="4"/>
  <c r="X569" i="4"/>
  <c r="P569" i="4"/>
  <c r="L569" i="4"/>
  <c r="R569" i="4" s="1"/>
  <c r="H569" i="4"/>
  <c r="I569" i="4" s="1"/>
  <c r="J569" i="4" s="1"/>
  <c r="G569" i="4"/>
  <c r="F569" i="4"/>
  <c r="E569" i="4"/>
  <c r="D569" i="4"/>
  <c r="B569" i="4"/>
  <c r="Y568" i="4"/>
  <c r="X568" i="4"/>
  <c r="L568" i="4"/>
  <c r="Q568" i="4" s="1"/>
  <c r="G568" i="4"/>
  <c r="F568" i="4"/>
  <c r="E568" i="4"/>
  <c r="D568" i="4"/>
  <c r="B568" i="4"/>
  <c r="H568" i="4" s="1"/>
  <c r="I568" i="4" s="1"/>
  <c r="J568" i="4" s="1"/>
  <c r="Y567" i="4"/>
  <c r="X567" i="4"/>
  <c r="L567" i="4"/>
  <c r="R567" i="4" s="1"/>
  <c r="G567" i="4"/>
  <c r="F567" i="4"/>
  <c r="E567" i="4"/>
  <c r="D567" i="4"/>
  <c r="B567" i="4"/>
  <c r="H567" i="4" s="1"/>
  <c r="Y566" i="4"/>
  <c r="X566" i="4"/>
  <c r="O566" i="4"/>
  <c r="L566" i="4"/>
  <c r="R566" i="4" s="1"/>
  <c r="G566" i="4"/>
  <c r="F566" i="4"/>
  <c r="E566" i="4"/>
  <c r="D566" i="4"/>
  <c r="B566" i="4"/>
  <c r="H566" i="4" s="1"/>
  <c r="I566" i="4" s="1"/>
  <c r="J566" i="4" s="1"/>
  <c r="Y565" i="4"/>
  <c r="X565" i="4"/>
  <c r="L565" i="4"/>
  <c r="R565" i="4" s="1"/>
  <c r="G565" i="4"/>
  <c r="F565" i="4"/>
  <c r="E565" i="4"/>
  <c r="D565" i="4"/>
  <c r="B565" i="4"/>
  <c r="H565" i="4" s="1"/>
  <c r="AI565" i="4" s="1"/>
  <c r="Y564" i="4"/>
  <c r="X564" i="4"/>
  <c r="L564" i="4"/>
  <c r="R564" i="4" s="1"/>
  <c r="G564" i="4"/>
  <c r="F564" i="4"/>
  <c r="E564" i="4"/>
  <c r="D564" i="4"/>
  <c r="B564" i="4"/>
  <c r="H564" i="4" s="1"/>
  <c r="AI564" i="4" s="1"/>
  <c r="Y563" i="4"/>
  <c r="X563" i="4"/>
  <c r="O563" i="4"/>
  <c r="G563" i="4"/>
  <c r="F563" i="4"/>
  <c r="E563" i="4"/>
  <c r="D563" i="4"/>
  <c r="B563" i="4"/>
  <c r="H563" i="4" s="1"/>
  <c r="AI563" i="4" s="1"/>
  <c r="Y562" i="4"/>
  <c r="X562" i="4"/>
  <c r="O562" i="4"/>
  <c r="L562" i="4"/>
  <c r="G562" i="4"/>
  <c r="F562" i="4"/>
  <c r="E562" i="4"/>
  <c r="D562" i="4"/>
  <c r="B562" i="4"/>
  <c r="H562" i="4" s="1"/>
  <c r="AI562" i="4" s="1"/>
  <c r="Y561" i="4"/>
  <c r="X561" i="4"/>
  <c r="O561" i="4"/>
  <c r="L561" i="4"/>
  <c r="G561" i="4"/>
  <c r="F561" i="4"/>
  <c r="E561" i="4"/>
  <c r="D561" i="4"/>
  <c r="B561" i="4"/>
  <c r="H561" i="4" s="1"/>
  <c r="I561" i="4" s="1"/>
  <c r="J561" i="4" s="1"/>
  <c r="Y560" i="4"/>
  <c r="X560" i="4"/>
  <c r="O560" i="4"/>
  <c r="G560" i="4"/>
  <c r="F560" i="4"/>
  <c r="E560" i="4"/>
  <c r="D560" i="4"/>
  <c r="B560" i="4"/>
  <c r="H560" i="4" s="1"/>
  <c r="Y559" i="4"/>
  <c r="X559" i="4"/>
  <c r="O559" i="4"/>
  <c r="L559" i="4"/>
  <c r="R559" i="4" s="1"/>
  <c r="G559" i="4"/>
  <c r="F559" i="4"/>
  <c r="E559" i="4"/>
  <c r="D559" i="4"/>
  <c r="B559" i="4"/>
  <c r="H559" i="4" s="1"/>
  <c r="Y558" i="4"/>
  <c r="X558" i="4"/>
  <c r="L558" i="4"/>
  <c r="R558" i="4" s="1"/>
  <c r="H558" i="4"/>
  <c r="AI558" i="4" s="1"/>
  <c r="G558" i="4"/>
  <c r="F558" i="4"/>
  <c r="E558" i="4"/>
  <c r="D558" i="4"/>
  <c r="B558" i="4"/>
  <c r="Y557" i="4"/>
  <c r="X557" i="4"/>
  <c r="O557" i="4"/>
  <c r="G557" i="4"/>
  <c r="F557" i="4"/>
  <c r="E557" i="4"/>
  <c r="D557" i="4"/>
  <c r="B557" i="4"/>
  <c r="H557" i="4" s="1"/>
  <c r="Y556" i="4"/>
  <c r="X556" i="4"/>
  <c r="O556" i="4"/>
  <c r="G556" i="4"/>
  <c r="F556" i="4"/>
  <c r="E556" i="4"/>
  <c r="D556" i="4"/>
  <c r="B556" i="4"/>
  <c r="H556" i="4" s="1"/>
  <c r="AI556" i="4" s="1"/>
  <c r="Y555" i="4"/>
  <c r="X555" i="4"/>
  <c r="O555" i="4"/>
  <c r="G555" i="4"/>
  <c r="F555" i="4"/>
  <c r="E555" i="4"/>
  <c r="D555" i="4"/>
  <c r="B555" i="4"/>
  <c r="H555" i="4" s="1"/>
  <c r="AI555" i="4" s="1"/>
  <c r="Y554" i="4"/>
  <c r="X554" i="4"/>
  <c r="O554" i="4"/>
  <c r="L554" i="4"/>
  <c r="H554" i="4"/>
  <c r="AI554" i="4" s="1"/>
  <c r="G554" i="4"/>
  <c r="F554" i="4"/>
  <c r="E554" i="4"/>
  <c r="D554" i="4"/>
  <c r="B554" i="4"/>
  <c r="Y553" i="4"/>
  <c r="X553" i="4"/>
  <c r="L553" i="4"/>
  <c r="G553" i="4"/>
  <c r="F553" i="4"/>
  <c r="E553" i="4"/>
  <c r="D553" i="4"/>
  <c r="B553" i="4"/>
  <c r="H553" i="4" s="1"/>
  <c r="I553" i="4" s="1"/>
  <c r="J553" i="4" s="1"/>
  <c r="Y552" i="4"/>
  <c r="X552" i="4"/>
  <c r="O552" i="4"/>
  <c r="L552" i="4"/>
  <c r="G552" i="4"/>
  <c r="F552" i="4"/>
  <c r="E552" i="4"/>
  <c r="D552" i="4"/>
  <c r="B552" i="4"/>
  <c r="H552" i="4" s="1"/>
  <c r="Y551" i="4"/>
  <c r="X551" i="4"/>
  <c r="O551" i="4"/>
  <c r="L551" i="4"/>
  <c r="R551" i="4" s="1"/>
  <c r="H551" i="4"/>
  <c r="AI551" i="4" s="1"/>
  <c r="G551" i="4"/>
  <c r="F551" i="4"/>
  <c r="E551" i="4"/>
  <c r="D551" i="4"/>
  <c r="B551" i="4"/>
  <c r="Y550" i="4"/>
  <c r="X550" i="4"/>
  <c r="O550" i="4"/>
  <c r="G550" i="4"/>
  <c r="F550" i="4"/>
  <c r="E550" i="4"/>
  <c r="D550" i="4"/>
  <c r="B550" i="4"/>
  <c r="H550" i="4" s="1"/>
  <c r="Y549" i="4"/>
  <c r="X549" i="4"/>
  <c r="O549" i="4"/>
  <c r="L549" i="4"/>
  <c r="R549" i="4" s="1"/>
  <c r="G549" i="4"/>
  <c r="F549" i="4"/>
  <c r="E549" i="4"/>
  <c r="D549" i="4"/>
  <c r="B549" i="4"/>
  <c r="H549" i="4" s="1"/>
  <c r="Y548" i="4"/>
  <c r="X548" i="4"/>
  <c r="O548" i="4"/>
  <c r="L548" i="4"/>
  <c r="R548" i="4" s="1"/>
  <c r="G548" i="4"/>
  <c r="F548" i="4"/>
  <c r="E548" i="4"/>
  <c r="D548" i="4"/>
  <c r="B548" i="4"/>
  <c r="H548" i="4" s="1"/>
  <c r="AI548" i="4" s="1"/>
  <c r="Y547" i="4"/>
  <c r="X547" i="4"/>
  <c r="O547" i="4"/>
  <c r="L547" i="4"/>
  <c r="Q547" i="4" s="1"/>
  <c r="H547" i="4"/>
  <c r="AI547" i="4" s="1"/>
  <c r="G547" i="4"/>
  <c r="F547" i="4"/>
  <c r="E547" i="4"/>
  <c r="D547" i="4"/>
  <c r="B547" i="4"/>
  <c r="Y546" i="4"/>
  <c r="X546" i="4"/>
  <c r="O546" i="4"/>
  <c r="L546" i="4"/>
  <c r="G546" i="4"/>
  <c r="F546" i="4"/>
  <c r="E546" i="4"/>
  <c r="D546" i="4"/>
  <c r="B546" i="4"/>
  <c r="Y545" i="4"/>
  <c r="X545" i="4"/>
  <c r="O545" i="4"/>
  <c r="L545" i="4"/>
  <c r="G545" i="4"/>
  <c r="F545" i="4"/>
  <c r="E545" i="4"/>
  <c r="D545" i="4"/>
  <c r="B545" i="4"/>
  <c r="H545" i="4" s="1"/>
  <c r="I545" i="4" s="1"/>
  <c r="J545" i="4" s="1"/>
  <c r="Y544" i="4"/>
  <c r="X544" i="4"/>
  <c r="O544" i="4"/>
  <c r="G544" i="4"/>
  <c r="F544" i="4"/>
  <c r="E544" i="4"/>
  <c r="D544" i="4"/>
  <c r="B544" i="4"/>
  <c r="H544" i="4" s="1"/>
  <c r="Y543" i="4"/>
  <c r="X543" i="4"/>
  <c r="O543" i="4"/>
  <c r="L543" i="4"/>
  <c r="R543" i="4" s="1"/>
  <c r="G543" i="4"/>
  <c r="F543" i="4"/>
  <c r="E543" i="4"/>
  <c r="D543" i="4"/>
  <c r="B543" i="4"/>
  <c r="H543" i="4" s="1"/>
  <c r="AI543" i="4" s="1"/>
  <c r="Y542" i="4"/>
  <c r="X542" i="4"/>
  <c r="G542" i="4"/>
  <c r="F542" i="4"/>
  <c r="E542" i="4"/>
  <c r="D542" i="4"/>
  <c r="B542" i="4"/>
  <c r="H542" i="4" s="1"/>
  <c r="Y541" i="4"/>
  <c r="X541" i="4"/>
  <c r="O541" i="4"/>
  <c r="G541" i="4"/>
  <c r="F541" i="4"/>
  <c r="E541" i="4"/>
  <c r="D541" i="4"/>
  <c r="B541" i="4"/>
  <c r="H541" i="4" s="1"/>
  <c r="Y540" i="4"/>
  <c r="X540" i="4"/>
  <c r="O540" i="4"/>
  <c r="L540" i="4"/>
  <c r="R540" i="4" s="1"/>
  <c r="G540" i="4"/>
  <c r="F540" i="4"/>
  <c r="E540" i="4"/>
  <c r="D540" i="4"/>
  <c r="B540" i="4"/>
  <c r="H540" i="4" s="1"/>
  <c r="Y539" i="4"/>
  <c r="X539" i="4"/>
  <c r="O539" i="4"/>
  <c r="L539" i="4"/>
  <c r="G539" i="4"/>
  <c r="F539" i="4"/>
  <c r="E539" i="4"/>
  <c r="D539" i="4"/>
  <c r="B539" i="4"/>
  <c r="H539" i="4" s="1"/>
  <c r="Y538" i="4"/>
  <c r="X538" i="4"/>
  <c r="L538" i="4"/>
  <c r="R538" i="4" s="1"/>
  <c r="G538" i="4"/>
  <c r="F538" i="4"/>
  <c r="E538" i="4"/>
  <c r="D538" i="4"/>
  <c r="B538" i="4"/>
  <c r="H538" i="4" s="1"/>
  <c r="Y537" i="4"/>
  <c r="X537" i="4"/>
  <c r="O537" i="4"/>
  <c r="L537" i="4"/>
  <c r="R537" i="4" s="1"/>
  <c r="U537" i="4" s="1"/>
  <c r="V537" i="4" s="1"/>
  <c r="G537" i="4"/>
  <c r="F537" i="4"/>
  <c r="E537" i="4"/>
  <c r="D537" i="4"/>
  <c r="B537" i="4"/>
  <c r="H537" i="4" s="1"/>
  <c r="I537" i="4" s="1"/>
  <c r="J537" i="4" s="1"/>
  <c r="Y536" i="4"/>
  <c r="X536" i="4"/>
  <c r="O536" i="4"/>
  <c r="L536" i="4"/>
  <c r="R536" i="4" s="1"/>
  <c r="G536" i="4"/>
  <c r="F536" i="4"/>
  <c r="E536" i="4"/>
  <c r="D536" i="4"/>
  <c r="B536" i="4"/>
  <c r="H536" i="4" s="1"/>
  <c r="I536" i="4" s="1"/>
  <c r="J536" i="4" s="1"/>
  <c r="Y535" i="4"/>
  <c r="X535" i="4"/>
  <c r="L535" i="4"/>
  <c r="R535" i="4" s="1"/>
  <c r="G535" i="4"/>
  <c r="F535" i="4"/>
  <c r="E535" i="4"/>
  <c r="D535" i="4"/>
  <c r="B535" i="4"/>
  <c r="H535" i="4" s="1"/>
  <c r="Y534" i="4"/>
  <c r="X534" i="4"/>
  <c r="Q534" i="4"/>
  <c r="O534" i="4"/>
  <c r="L534" i="4"/>
  <c r="R534" i="4" s="1"/>
  <c r="H534" i="4"/>
  <c r="I534" i="4" s="1"/>
  <c r="J534" i="4" s="1"/>
  <c r="G534" i="4"/>
  <c r="F534" i="4"/>
  <c r="E534" i="4"/>
  <c r="D534" i="4"/>
  <c r="B534" i="4"/>
  <c r="Y533" i="4"/>
  <c r="X533" i="4"/>
  <c r="O533" i="4"/>
  <c r="L533" i="4"/>
  <c r="Q533" i="4" s="1"/>
  <c r="G533" i="4"/>
  <c r="F533" i="4"/>
  <c r="E533" i="4"/>
  <c r="D533" i="4"/>
  <c r="B533" i="4"/>
  <c r="H533" i="4" s="1"/>
  <c r="Y532" i="4"/>
  <c r="X532" i="4"/>
  <c r="O532" i="4"/>
  <c r="L532" i="4"/>
  <c r="G532" i="4"/>
  <c r="F532" i="4"/>
  <c r="E532" i="4"/>
  <c r="D532" i="4"/>
  <c r="B532" i="4"/>
  <c r="H532" i="4" s="1"/>
  <c r="AI532" i="4" s="1"/>
  <c r="Y531" i="4"/>
  <c r="X531" i="4"/>
  <c r="O531" i="4"/>
  <c r="L531" i="4"/>
  <c r="G531" i="4"/>
  <c r="F531" i="4"/>
  <c r="E531" i="4"/>
  <c r="D531" i="4"/>
  <c r="B531" i="4"/>
  <c r="H531" i="4" s="1"/>
  <c r="AI531" i="4" s="1"/>
  <c r="Y530" i="4"/>
  <c r="X530" i="4"/>
  <c r="G530" i="4"/>
  <c r="F530" i="4"/>
  <c r="E530" i="4"/>
  <c r="D530" i="4"/>
  <c r="B530" i="4"/>
  <c r="H530" i="4" s="1"/>
  <c r="AI530" i="4" s="1"/>
  <c r="Y529" i="4"/>
  <c r="X529" i="4"/>
  <c r="O529" i="4"/>
  <c r="L529" i="4"/>
  <c r="R529" i="4" s="1"/>
  <c r="G529" i="4"/>
  <c r="F529" i="4"/>
  <c r="E529" i="4"/>
  <c r="D529" i="4"/>
  <c r="B529" i="4"/>
  <c r="H529" i="4" s="1"/>
  <c r="Y528" i="4"/>
  <c r="X528" i="4"/>
  <c r="O528" i="4"/>
  <c r="L528" i="4"/>
  <c r="R528" i="4" s="1"/>
  <c r="G528" i="4"/>
  <c r="F528" i="4"/>
  <c r="E528" i="4"/>
  <c r="D528" i="4"/>
  <c r="B528" i="4"/>
  <c r="H528" i="4" s="1"/>
  <c r="AI528" i="4" s="1"/>
  <c r="Y527" i="4"/>
  <c r="X527" i="4"/>
  <c r="O527" i="4"/>
  <c r="L527" i="4"/>
  <c r="R527" i="4" s="1"/>
  <c r="H527" i="4"/>
  <c r="AI527" i="4" s="1"/>
  <c r="G527" i="4"/>
  <c r="F527" i="4"/>
  <c r="E527" i="4"/>
  <c r="D527" i="4"/>
  <c r="B527" i="4"/>
  <c r="Y526" i="4"/>
  <c r="X526" i="4"/>
  <c r="O526" i="4"/>
  <c r="L526" i="4"/>
  <c r="H526" i="4"/>
  <c r="AI526" i="4" s="1"/>
  <c r="G526" i="4"/>
  <c r="F526" i="4"/>
  <c r="E526" i="4"/>
  <c r="D526" i="4"/>
  <c r="B526" i="4"/>
  <c r="Y525" i="4"/>
  <c r="X525" i="4"/>
  <c r="O525" i="4"/>
  <c r="L525" i="4"/>
  <c r="G525" i="4"/>
  <c r="F525" i="4"/>
  <c r="E525" i="4"/>
  <c r="D525" i="4"/>
  <c r="B525" i="4"/>
  <c r="H525" i="4" s="1"/>
  <c r="AI525" i="4" s="1"/>
  <c r="Y524" i="4"/>
  <c r="X524" i="4"/>
  <c r="O524" i="4"/>
  <c r="L524" i="4"/>
  <c r="G524" i="4"/>
  <c r="F524" i="4"/>
  <c r="E524" i="4"/>
  <c r="D524" i="4"/>
  <c r="B524" i="4"/>
  <c r="H524" i="4" s="1"/>
  <c r="AI524" i="4" s="1"/>
  <c r="Y523" i="4"/>
  <c r="X523" i="4"/>
  <c r="O523" i="4"/>
  <c r="L523" i="4"/>
  <c r="G523" i="4"/>
  <c r="F523" i="4"/>
  <c r="E523" i="4"/>
  <c r="D523" i="4"/>
  <c r="B523" i="4"/>
  <c r="H523" i="4" s="1"/>
  <c r="AI523" i="4" s="1"/>
  <c r="Y522" i="4"/>
  <c r="X522" i="4"/>
  <c r="O522" i="4"/>
  <c r="L522" i="4"/>
  <c r="H522" i="4"/>
  <c r="AI522" i="4" s="1"/>
  <c r="G522" i="4"/>
  <c r="F522" i="4"/>
  <c r="E522" i="4"/>
  <c r="D522" i="4"/>
  <c r="B522" i="4"/>
  <c r="Y521" i="4"/>
  <c r="X521" i="4"/>
  <c r="O521" i="4"/>
  <c r="L521" i="4"/>
  <c r="R521" i="4" s="1"/>
  <c r="H521" i="4"/>
  <c r="G521" i="4"/>
  <c r="F521" i="4"/>
  <c r="E521" i="4"/>
  <c r="D521" i="4"/>
  <c r="B521" i="4"/>
  <c r="Y520" i="4"/>
  <c r="X520" i="4"/>
  <c r="O520" i="4"/>
  <c r="L520" i="4"/>
  <c r="R520" i="4" s="1"/>
  <c r="G520" i="4"/>
  <c r="F520" i="4"/>
  <c r="E520" i="4"/>
  <c r="D520" i="4"/>
  <c r="B520" i="4"/>
  <c r="H520" i="4" s="1"/>
  <c r="Y519" i="4"/>
  <c r="X519" i="4"/>
  <c r="O519" i="4"/>
  <c r="L519" i="4"/>
  <c r="R519" i="4" s="1"/>
  <c r="G519" i="4"/>
  <c r="F519" i="4"/>
  <c r="E519" i="4"/>
  <c r="D519" i="4"/>
  <c r="B519" i="4"/>
  <c r="H519" i="4" s="1"/>
  <c r="AI519" i="4" s="1"/>
  <c r="Y518" i="4"/>
  <c r="X518" i="4"/>
  <c r="L518" i="4"/>
  <c r="Q518" i="4" s="1"/>
  <c r="G518" i="4"/>
  <c r="F518" i="4"/>
  <c r="E518" i="4"/>
  <c r="D518" i="4"/>
  <c r="B518" i="4"/>
  <c r="H518" i="4" s="1"/>
  <c r="Y517" i="4"/>
  <c r="X517" i="4"/>
  <c r="O517" i="4"/>
  <c r="L517" i="4"/>
  <c r="G517" i="4"/>
  <c r="F517" i="4"/>
  <c r="E517" i="4"/>
  <c r="D517" i="4"/>
  <c r="B517" i="4"/>
  <c r="H517" i="4" s="1"/>
  <c r="Y516" i="4"/>
  <c r="X516" i="4"/>
  <c r="O516" i="4"/>
  <c r="G516" i="4"/>
  <c r="F516" i="4"/>
  <c r="E516" i="4"/>
  <c r="D516" i="4"/>
  <c r="B516" i="4"/>
  <c r="H516" i="4" s="1"/>
  <c r="AI516" i="4" s="1"/>
  <c r="Y515" i="4"/>
  <c r="X515" i="4"/>
  <c r="O515" i="4"/>
  <c r="G515" i="4"/>
  <c r="F515" i="4"/>
  <c r="E515" i="4"/>
  <c r="D515" i="4"/>
  <c r="B515" i="4"/>
  <c r="H515" i="4" s="1"/>
  <c r="AI515" i="4" s="1"/>
  <c r="Y514" i="4"/>
  <c r="X514" i="4"/>
  <c r="O514" i="4"/>
  <c r="L514" i="4"/>
  <c r="G514" i="4"/>
  <c r="F514" i="4"/>
  <c r="E514" i="4"/>
  <c r="D514" i="4"/>
  <c r="B514" i="4"/>
  <c r="H514" i="4" s="1"/>
  <c r="Y513" i="4"/>
  <c r="X513" i="4"/>
  <c r="L513" i="4"/>
  <c r="R513" i="4" s="1"/>
  <c r="H513" i="4"/>
  <c r="G513" i="4"/>
  <c r="F513" i="4"/>
  <c r="E513" i="4"/>
  <c r="D513" i="4"/>
  <c r="B513" i="4"/>
  <c r="Y512" i="4"/>
  <c r="X512" i="4"/>
  <c r="O512" i="4"/>
  <c r="L512" i="4"/>
  <c r="R512" i="4" s="1"/>
  <c r="G512" i="4"/>
  <c r="F512" i="4"/>
  <c r="E512" i="4"/>
  <c r="D512" i="4"/>
  <c r="B512" i="4"/>
  <c r="H512" i="4" s="1"/>
  <c r="Y511" i="4"/>
  <c r="X511" i="4"/>
  <c r="O511" i="4"/>
  <c r="L511" i="4"/>
  <c r="R511" i="4" s="1"/>
  <c r="G511" i="4"/>
  <c r="F511" i="4"/>
  <c r="E511" i="4"/>
  <c r="D511" i="4"/>
  <c r="B511" i="4"/>
  <c r="H511" i="4" s="1"/>
  <c r="AI511" i="4" s="1"/>
  <c r="Y510" i="4"/>
  <c r="X510" i="4"/>
  <c r="O510" i="4"/>
  <c r="L510" i="4"/>
  <c r="G510" i="4"/>
  <c r="F510" i="4"/>
  <c r="E510" i="4"/>
  <c r="D510" i="4"/>
  <c r="B510" i="4"/>
  <c r="Y509" i="4"/>
  <c r="X509" i="4"/>
  <c r="O509" i="4"/>
  <c r="L509" i="4"/>
  <c r="G509" i="4"/>
  <c r="F509" i="4"/>
  <c r="E509" i="4"/>
  <c r="D509" i="4"/>
  <c r="B509" i="4"/>
  <c r="Y508" i="4"/>
  <c r="X508" i="4"/>
  <c r="O508" i="4"/>
  <c r="G508" i="4"/>
  <c r="F508" i="4"/>
  <c r="E508" i="4"/>
  <c r="D508" i="4"/>
  <c r="B508" i="4"/>
  <c r="Y507" i="4"/>
  <c r="X507" i="4"/>
  <c r="O507" i="4"/>
  <c r="G507" i="4"/>
  <c r="F507" i="4"/>
  <c r="E507" i="4"/>
  <c r="D507" i="4"/>
  <c r="B507" i="4"/>
  <c r="H507" i="4" s="1"/>
  <c r="AI507" i="4" s="1"/>
  <c r="Y506" i="4"/>
  <c r="X506" i="4"/>
  <c r="O506" i="4"/>
  <c r="L506" i="4"/>
  <c r="G506" i="4"/>
  <c r="F506" i="4"/>
  <c r="E506" i="4"/>
  <c r="D506" i="4"/>
  <c r="B506" i="4"/>
  <c r="H506" i="4" s="1"/>
  <c r="Y505" i="4"/>
  <c r="X505" i="4"/>
  <c r="L505" i="4"/>
  <c r="R505" i="4" s="1"/>
  <c r="H505" i="4"/>
  <c r="I505" i="4" s="1"/>
  <c r="J505" i="4" s="1"/>
  <c r="G505" i="4"/>
  <c r="F505" i="4"/>
  <c r="E505" i="4"/>
  <c r="D505" i="4"/>
  <c r="B505" i="4"/>
  <c r="Y504" i="4"/>
  <c r="X504" i="4"/>
  <c r="O504" i="4"/>
  <c r="L504" i="4"/>
  <c r="R504" i="4" s="1"/>
  <c r="H504" i="4"/>
  <c r="I504" i="4" s="1"/>
  <c r="J504" i="4" s="1"/>
  <c r="G504" i="4"/>
  <c r="F504" i="4"/>
  <c r="E504" i="4"/>
  <c r="D504" i="4"/>
  <c r="B504" i="4"/>
  <c r="Y503" i="4"/>
  <c r="X503" i="4"/>
  <c r="O503" i="4"/>
  <c r="L503" i="4"/>
  <c r="R503" i="4" s="1"/>
  <c r="G503" i="4"/>
  <c r="F503" i="4"/>
  <c r="E503" i="4"/>
  <c r="D503" i="4"/>
  <c r="B503" i="4"/>
  <c r="H503" i="4" s="1"/>
  <c r="Y502" i="4"/>
  <c r="X502" i="4"/>
  <c r="O502" i="4"/>
  <c r="L502" i="4"/>
  <c r="G502" i="4"/>
  <c r="F502" i="4"/>
  <c r="E502" i="4"/>
  <c r="D502" i="4"/>
  <c r="B502" i="4"/>
  <c r="H502" i="4" s="1"/>
  <c r="I502" i="4" s="1"/>
  <c r="J502" i="4" s="1"/>
  <c r="Y501" i="4"/>
  <c r="X501" i="4"/>
  <c r="O501" i="4"/>
  <c r="G501" i="4"/>
  <c r="F501" i="4"/>
  <c r="E501" i="4"/>
  <c r="D501" i="4"/>
  <c r="B501" i="4"/>
  <c r="H501" i="4" s="1"/>
  <c r="I501" i="4" s="1"/>
  <c r="J501" i="4" s="1"/>
  <c r="Y500" i="4"/>
  <c r="X500" i="4"/>
  <c r="G500" i="4"/>
  <c r="F500" i="4"/>
  <c r="E500" i="4"/>
  <c r="D500" i="4"/>
  <c r="B500" i="4"/>
  <c r="H500" i="4" s="1"/>
  <c r="AI500" i="4" s="1"/>
  <c r="Y499" i="4"/>
  <c r="X499" i="4"/>
  <c r="G499" i="4"/>
  <c r="F499" i="4"/>
  <c r="E499" i="4"/>
  <c r="D499" i="4"/>
  <c r="B499" i="4"/>
  <c r="H499" i="4" s="1"/>
  <c r="AI499" i="4" s="1"/>
  <c r="Y498" i="4"/>
  <c r="X498" i="4"/>
  <c r="G498" i="4"/>
  <c r="F498" i="4"/>
  <c r="E498" i="4"/>
  <c r="D498" i="4"/>
  <c r="B498" i="4"/>
  <c r="H498" i="4" s="1"/>
  <c r="AI498" i="4" s="1"/>
  <c r="Y497" i="4"/>
  <c r="X497" i="4"/>
  <c r="H497" i="4"/>
  <c r="AI497" i="4" s="1"/>
  <c r="G497" i="4"/>
  <c r="F497" i="4"/>
  <c r="E497" i="4"/>
  <c r="D497" i="4"/>
  <c r="B497" i="4"/>
  <c r="Y496" i="4"/>
  <c r="X496" i="4"/>
  <c r="G496" i="4"/>
  <c r="F496" i="4"/>
  <c r="E496" i="4"/>
  <c r="D496" i="4"/>
  <c r="B496" i="4"/>
  <c r="H496" i="4" s="1"/>
  <c r="Y495" i="4"/>
  <c r="X495" i="4"/>
  <c r="G495" i="4"/>
  <c r="F495" i="4"/>
  <c r="E495" i="4"/>
  <c r="D495" i="4"/>
  <c r="B495" i="4"/>
  <c r="H495" i="4" s="1"/>
  <c r="AI495" i="4" s="1"/>
  <c r="Y494" i="4"/>
  <c r="X494" i="4"/>
  <c r="G494" i="4"/>
  <c r="F494" i="4"/>
  <c r="E494" i="4"/>
  <c r="D494" i="4"/>
  <c r="B494" i="4"/>
  <c r="H494" i="4" s="1"/>
  <c r="Y493" i="4"/>
  <c r="X493" i="4"/>
  <c r="G493" i="4"/>
  <c r="F493" i="4"/>
  <c r="E493" i="4"/>
  <c r="D493" i="4"/>
  <c r="B493" i="4"/>
  <c r="H493" i="4" s="1"/>
  <c r="Y492" i="4"/>
  <c r="X492" i="4"/>
  <c r="G492" i="4"/>
  <c r="F492" i="4"/>
  <c r="E492" i="4"/>
  <c r="D492" i="4"/>
  <c r="B492" i="4"/>
  <c r="H492" i="4" s="1"/>
  <c r="AI492" i="4" s="1"/>
  <c r="Y491" i="4"/>
  <c r="X491" i="4"/>
  <c r="G491" i="4"/>
  <c r="F491" i="4"/>
  <c r="E491" i="4"/>
  <c r="D491" i="4"/>
  <c r="B491" i="4"/>
  <c r="H491" i="4" s="1"/>
  <c r="AI491" i="4" s="1"/>
  <c r="Y490" i="4"/>
  <c r="X490" i="4"/>
  <c r="G490" i="4"/>
  <c r="F490" i="4"/>
  <c r="E490" i="4"/>
  <c r="D490" i="4"/>
  <c r="B490" i="4"/>
  <c r="H490" i="4" s="1"/>
  <c r="AI490" i="4" s="1"/>
  <c r="Y489" i="4"/>
  <c r="X489" i="4"/>
  <c r="H489" i="4"/>
  <c r="G489" i="4"/>
  <c r="F489" i="4"/>
  <c r="E489" i="4"/>
  <c r="D489" i="4"/>
  <c r="B489" i="4"/>
  <c r="Y488" i="4"/>
  <c r="X488" i="4"/>
  <c r="I488" i="4"/>
  <c r="J488" i="4" s="1"/>
  <c r="G488" i="4"/>
  <c r="F488" i="4"/>
  <c r="E488" i="4"/>
  <c r="D488" i="4"/>
  <c r="B488" i="4"/>
  <c r="H488" i="4" s="1"/>
  <c r="AI488" i="4" s="1"/>
  <c r="Y487" i="4"/>
  <c r="X487" i="4"/>
  <c r="G487" i="4"/>
  <c r="F487" i="4"/>
  <c r="E487" i="4"/>
  <c r="D487" i="4"/>
  <c r="B487" i="4"/>
  <c r="H487" i="4" s="1"/>
  <c r="AI487" i="4" s="1"/>
  <c r="Y486" i="4"/>
  <c r="X486" i="4"/>
  <c r="G486" i="4"/>
  <c r="F486" i="4"/>
  <c r="E486" i="4"/>
  <c r="D486" i="4"/>
  <c r="B486" i="4"/>
  <c r="H486" i="4" s="1"/>
  <c r="Y485" i="4"/>
  <c r="X485" i="4"/>
  <c r="G485" i="4"/>
  <c r="F485" i="4"/>
  <c r="E485" i="4"/>
  <c r="D485" i="4"/>
  <c r="B485" i="4"/>
  <c r="H485" i="4" s="1"/>
  <c r="Y484" i="4"/>
  <c r="X484" i="4"/>
  <c r="G484" i="4"/>
  <c r="F484" i="4"/>
  <c r="E484" i="4"/>
  <c r="D484" i="4"/>
  <c r="B484" i="4"/>
  <c r="H484" i="4" s="1"/>
  <c r="AI484" i="4" s="1"/>
  <c r="Y483" i="4"/>
  <c r="X483" i="4"/>
  <c r="G483" i="4"/>
  <c r="F483" i="4"/>
  <c r="E483" i="4"/>
  <c r="D483" i="4"/>
  <c r="B483" i="4"/>
  <c r="H483" i="4" s="1"/>
  <c r="AI483" i="4" s="1"/>
  <c r="Y482" i="4"/>
  <c r="X482" i="4"/>
  <c r="G482" i="4"/>
  <c r="F482" i="4"/>
  <c r="E482" i="4"/>
  <c r="D482" i="4"/>
  <c r="B482" i="4"/>
  <c r="H482" i="4" s="1"/>
  <c r="AI482" i="4" s="1"/>
  <c r="Y481" i="4"/>
  <c r="X481" i="4"/>
  <c r="G481" i="4"/>
  <c r="F481" i="4"/>
  <c r="E481" i="4"/>
  <c r="D481" i="4"/>
  <c r="B481" i="4"/>
  <c r="H481" i="4" s="1"/>
  <c r="AI481" i="4" s="1"/>
  <c r="Y480" i="4"/>
  <c r="X480" i="4"/>
  <c r="G480" i="4"/>
  <c r="F480" i="4"/>
  <c r="E480" i="4"/>
  <c r="D480" i="4"/>
  <c r="B480" i="4"/>
  <c r="H480" i="4" s="1"/>
  <c r="AI480" i="4" s="1"/>
  <c r="Y479" i="4"/>
  <c r="X479" i="4"/>
  <c r="G479" i="4"/>
  <c r="F479" i="4"/>
  <c r="E479" i="4"/>
  <c r="D479" i="4"/>
  <c r="B479" i="4"/>
  <c r="H479" i="4" s="1"/>
  <c r="AI479" i="4" s="1"/>
  <c r="Y478" i="4"/>
  <c r="X478" i="4"/>
  <c r="G478" i="4"/>
  <c r="F478" i="4"/>
  <c r="E478" i="4"/>
  <c r="D478" i="4"/>
  <c r="B478" i="4"/>
  <c r="H478" i="4" s="1"/>
  <c r="Y477" i="4"/>
  <c r="X477" i="4"/>
  <c r="G477" i="4"/>
  <c r="F477" i="4"/>
  <c r="E477" i="4"/>
  <c r="D477" i="4"/>
  <c r="B477" i="4"/>
  <c r="H477" i="4" s="1"/>
  <c r="Y476" i="4"/>
  <c r="X476" i="4"/>
  <c r="G476" i="4"/>
  <c r="F476" i="4"/>
  <c r="E476" i="4"/>
  <c r="D476" i="4"/>
  <c r="B476" i="4"/>
  <c r="H476" i="4" s="1"/>
  <c r="AI476" i="4" s="1"/>
  <c r="Y475" i="4"/>
  <c r="X475" i="4"/>
  <c r="G475" i="4"/>
  <c r="F475" i="4"/>
  <c r="E475" i="4"/>
  <c r="D475" i="4"/>
  <c r="B475" i="4"/>
  <c r="H475" i="4" s="1"/>
  <c r="AI475" i="4" s="1"/>
  <c r="Y474" i="4"/>
  <c r="X474" i="4"/>
  <c r="G474" i="4"/>
  <c r="F474" i="4"/>
  <c r="E474" i="4"/>
  <c r="D474" i="4"/>
  <c r="B474" i="4"/>
  <c r="H474" i="4" s="1"/>
  <c r="AI474" i="4" s="1"/>
  <c r="Y473" i="4"/>
  <c r="X473" i="4"/>
  <c r="G473" i="4"/>
  <c r="F473" i="4"/>
  <c r="E473" i="4"/>
  <c r="D473" i="4"/>
  <c r="B473" i="4"/>
  <c r="H473" i="4" s="1"/>
  <c r="I473" i="4" s="1"/>
  <c r="J473" i="4" s="1"/>
  <c r="Y472" i="4"/>
  <c r="X472" i="4"/>
  <c r="G472" i="4"/>
  <c r="F472" i="4"/>
  <c r="E472" i="4"/>
  <c r="D472" i="4"/>
  <c r="B472" i="4"/>
  <c r="H472" i="4" s="1"/>
  <c r="I472" i="4" s="1"/>
  <c r="J472" i="4" s="1"/>
  <c r="Y471" i="4"/>
  <c r="X471" i="4"/>
  <c r="G471" i="4"/>
  <c r="F471" i="4"/>
  <c r="E471" i="4"/>
  <c r="D471" i="4"/>
  <c r="B471" i="4"/>
  <c r="H471" i="4" s="1"/>
  <c r="Y470" i="4"/>
  <c r="X470" i="4"/>
  <c r="G470" i="4"/>
  <c r="F470" i="4"/>
  <c r="E470" i="4"/>
  <c r="D470" i="4"/>
  <c r="B470" i="4"/>
  <c r="H470" i="4" s="1"/>
  <c r="I470" i="4" s="1"/>
  <c r="J470" i="4" s="1"/>
  <c r="Y469" i="4"/>
  <c r="X469" i="4"/>
  <c r="G469" i="4"/>
  <c r="F469" i="4"/>
  <c r="E469" i="4"/>
  <c r="D469" i="4"/>
  <c r="B469" i="4"/>
  <c r="H469" i="4" s="1"/>
  <c r="I469" i="4" s="1"/>
  <c r="J469" i="4" s="1"/>
  <c r="Y468" i="4"/>
  <c r="X468" i="4"/>
  <c r="G468" i="4"/>
  <c r="F468" i="4"/>
  <c r="E468" i="4"/>
  <c r="D468" i="4"/>
  <c r="B468" i="4"/>
  <c r="H468" i="4" s="1"/>
  <c r="Y467" i="4"/>
  <c r="X467" i="4"/>
  <c r="G467" i="4"/>
  <c r="F467" i="4"/>
  <c r="E467" i="4"/>
  <c r="D467" i="4"/>
  <c r="B467" i="4"/>
  <c r="H467" i="4" s="1"/>
  <c r="AI467" i="4" s="1"/>
  <c r="Y466" i="4"/>
  <c r="X466" i="4"/>
  <c r="G466" i="4"/>
  <c r="F466" i="4"/>
  <c r="E466" i="4"/>
  <c r="D466" i="4"/>
  <c r="B466" i="4"/>
  <c r="H466" i="4" s="1"/>
  <c r="AI466" i="4" s="1"/>
  <c r="Y465" i="4"/>
  <c r="X465" i="4"/>
  <c r="G465" i="4"/>
  <c r="F465" i="4"/>
  <c r="E465" i="4"/>
  <c r="D465" i="4"/>
  <c r="B465" i="4"/>
  <c r="H465" i="4" s="1"/>
  <c r="AI465" i="4" s="1"/>
  <c r="Y464" i="4"/>
  <c r="X464" i="4"/>
  <c r="G464" i="4"/>
  <c r="F464" i="4"/>
  <c r="E464" i="4"/>
  <c r="D464" i="4"/>
  <c r="B464" i="4"/>
  <c r="H464" i="4" s="1"/>
  <c r="AI464" i="4" s="1"/>
  <c r="Y463" i="4"/>
  <c r="X463" i="4"/>
  <c r="G463" i="4"/>
  <c r="F463" i="4"/>
  <c r="E463" i="4"/>
  <c r="D463" i="4"/>
  <c r="B463" i="4"/>
  <c r="H463" i="4" s="1"/>
  <c r="AI463" i="4" s="1"/>
  <c r="Y462" i="4"/>
  <c r="X462" i="4"/>
  <c r="G462" i="4"/>
  <c r="F462" i="4"/>
  <c r="E462" i="4"/>
  <c r="D462" i="4"/>
  <c r="B462" i="4"/>
  <c r="H462" i="4" s="1"/>
  <c r="Y461" i="4"/>
  <c r="X461" i="4"/>
  <c r="G461" i="4"/>
  <c r="F461" i="4"/>
  <c r="E461" i="4"/>
  <c r="D461" i="4"/>
  <c r="B461" i="4"/>
  <c r="H461" i="4" s="1"/>
  <c r="Y460" i="4"/>
  <c r="X460" i="4"/>
  <c r="G460" i="4"/>
  <c r="F460" i="4"/>
  <c r="E460" i="4"/>
  <c r="D460" i="4"/>
  <c r="B460" i="4"/>
  <c r="H460" i="4" s="1"/>
  <c r="AI460" i="4" s="1"/>
  <c r="Y459" i="4"/>
  <c r="X459" i="4"/>
  <c r="G459" i="4"/>
  <c r="F459" i="4"/>
  <c r="E459" i="4"/>
  <c r="D459" i="4"/>
  <c r="B459" i="4"/>
  <c r="H459" i="4" s="1"/>
  <c r="AI459" i="4" s="1"/>
  <c r="Y458" i="4"/>
  <c r="X458" i="4"/>
  <c r="G458" i="4"/>
  <c r="F458" i="4"/>
  <c r="E458" i="4"/>
  <c r="D458" i="4"/>
  <c r="B458" i="4"/>
  <c r="H458" i="4" s="1"/>
  <c r="AI458" i="4" s="1"/>
  <c r="Y457" i="4"/>
  <c r="X457" i="4"/>
  <c r="G457" i="4"/>
  <c r="F457" i="4"/>
  <c r="E457" i="4"/>
  <c r="D457" i="4"/>
  <c r="B457" i="4"/>
  <c r="H457" i="4" s="1"/>
  <c r="Y456" i="4"/>
  <c r="X456" i="4"/>
  <c r="G456" i="4"/>
  <c r="F456" i="4"/>
  <c r="E456" i="4"/>
  <c r="D456" i="4"/>
  <c r="B456" i="4"/>
  <c r="H456" i="4" s="1"/>
  <c r="AI456" i="4" s="1"/>
  <c r="Y455" i="4"/>
  <c r="X455" i="4"/>
  <c r="G455" i="4"/>
  <c r="F455" i="4"/>
  <c r="E455" i="4"/>
  <c r="D455" i="4"/>
  <c r="B455" i="4"/>
  <c r="H455" i="4" s="1"/>
  <c r="AI455" i="4" s="1"/>
  <c r="Y454" i="4"/>
  <c r="X454" i="4"/>
  <c r="G454" i="4"/>
  <c r="F454" i="4"/>
  <c r="E454" i="4"/>
  <c r="D454" i="4"/>
  <c r="B454" i="4"/>
  <c r="H454" i="4" s="1"/>
  <c r="Y453" i="4"/>
  <c r="X453" i="4"/>
  <c r="G453" i="4"/>
  <c r="F453" i="4"/>
  <c r="E453" i="4"/>
  <c r="D453" i="4"/>
  <c r="B453" i="4"/>
  <c r="H453" i="4" s="1"/>
  <c r="Y452" i="4"/>
  <c r="X452" i="4"/>
  <c r="G452" i="4"/>
  <c r="F452" i="4"/>
  <c r="E452" i="4"/>
  <c r="D452" i="4"/>
  <c r="B452" i="4"/>
  <c r="H452" i="4" s="1"/>
  <c r="AI452" i="4" s="1"/>
  <c r="Y451" i="4"/>
  <c r="X451" i="4"/>
  <c r="G451" i="4"/>
  <c r="F451" i="4"/>
  <c r="E451" i="4"/>
  <c r="D451" i="4"/>
  <c r="B451" i="4"/>
  <c r="H451" i="4" s="1"/>
  <c r="AI451" i="4" s="1"/>
  <c r="Y450" i="4"/>
  <c r="X450" i="4"/>
  <c r="G450" i="4"/>
  <c r="F450" i="4"/>
  <c r="E450" i="4"/>
  <c r="D450" i="4"/>
  <c r="B450" i="4"/>
  <c r="H450" i="4" s="1"/>
  <c r="AI450" i="4" s="1"/>
  <c r="Y449" i="4"/>
  <c r="X449" i="4"/>
  <c r="G449" i="4"/>
  <c r="F449" i="4"/>
  <c r="E449" i="4"/>
  <c r="D449" i="4"/>
  <c r="B449" i="4"/>
  <c r="H449" i="4" s="1"/>
  <c r="Y448" i="4"/>
  <c r="X448" i="4"/>
  <c r="G448" i="4"/>
  <c r="F448" i="4"/>
  <c r="E448" i="4"/>
  <c r="D448" i="4"/>
  <c r="B448" i="4"/>
  <c r="H448" i="4" s="1"/>
  <c r="AI448" i="4" s="1"/>
  <c r="Y447" i="4"/>
  <c r="X447" i="4"/>
  <c r="G447" i="4"/>
  <c r="F447" i="4"/>
  <c r="E447" i="4"/>
  <c r="D447" i="4"/>
  <c r="B447" i="4"/>
  <c r="H447" i="4" s="1"/>
  <c r="AI447" i="4" s="1"/>
  <c r="Y446" i="4"/>
  <c r="X446" i="4"/>
  <c r="G446" i="4"/>
  <c r="F446" i="4"/>
  <c r="E446" i="4"/>
  <c r="D446" i="4"/>
  <c r="B446" i="4"/>
  <c r="H446" i="4" s="1"/>
  <c r="Y445" i="4"/>
  <c r="X445" i="4"/>
  <c r="G445" i="4"/>
  <c r="F445" i="4"/>
  <c r="E445" i="4"/>
  <c r="D445" i="4"/>
  <c r="B445" i="4"/>
  <c r="H445" i="4" s="1"/>
  <c r="Y444" i="4"/>
  <c r="X444" i="4"/>
  <c r="G444" i="4"/>
  <c r="F444" i="4"/>
  <c r="E444" i="4"/>
  <c r="D444" i="4"/>
  <c r="B444" i="4"/>
  <c r="H444" i="4" s="1"/>
  <c r="AI444" i="4" s="1"/>
  <c r="Y443" i="4"/>
  <c r="X443" i="4"/>
  <c r="G443" i="4"/>
  <c r="F443" i="4"/>
  <c r="E443" i="4"/>
  <c r="D443" i="4"/>
  <c r="B443" i="4"/>
  <c r="H443" i="4" s="1"/>
  <c r="AI443" i="4" s="1"/>
  <c r="Y442" i="4"/>
  <c r="X442" i="4"/>
  <c r="G442" i="4"/>
  <c r="F442" i="4"/>
  <c r="E442" i="4"/>
  <c r="D442" i="4"/>
  <c r="B442" i="4"/>
  <c r="H442" i="4" s="1"/>
  <c r="AI442" i="4" s="1"/>
  <c r="Y441" i="4"/>
  <c r="X441" i="4"/>
  <c r="H441" i="4"/>
  <c r="G441" i="4"/>
  <c r="F441" i="4"/>
  <c r="E441" i="4"/>
  <c r="D441" i="4"/>
  <c r="B441" i="4"/>
  <c r="Y440" i="4"/>
  <c r="X440" i="4"/>
  <c r="G440" i="4"/>
  <c r="F440" i="4"/>
  <c r="E440" i="4"/>
  <c r="D440" i="4"/>
  <c r="B440" i="4"/>
  <c r="H440" i="4" s="1"/>
  <c r="I440" i="4" s="1"/>
  <c r="J440" i="4" s="1"/>
  <c r="Y439" i="4"/>
  <c r="X439" i="4"/>
  <c r="G439" i="4"/>
  <c r="F439" i="4"/>
  <c r="E439" i="4"/>
  <c r="D439" i="4"/>
  <c r="B439" i="4"/>
  <c r="H439" i="4" s="1"/>
  <c r="Y438" i="4"/>
  <c r="X438" i="4"/>
  <c r="G438" i="4"/>
  <c r="F438" i="4"/>
  <c r="E438" i="4"/>
  <c r="D438" i="4"/>
  <c r="B438" i="4"/>
  <c r="H438" i="4" s="1"/>
  <c r="I438" i="4" s="1"/>
  <c r="J438" i="4" s="1"/>
  <c r="Y437" i="4"/>
  <c r="X437" i="4"/>
  <c r="G437" i="4"/>
  <c r="F437" i="4"/>
  <c r="E437" i="4"/>
  <c r="D437" i="4"/>
  <c r="B437" i="4"/>
  <c r="H437" i="4" s="1"/>
  <c r="I437" i="4" s="1"/>
  <c r="J437" i="4" s="1"/>
  <c r="Y436" i="4"/>
  <c r="X436" i="4"/>
  <c r="G436" i="4"/>
  <c r="F436" i="4"/>
  <c r="E436" i="4"/>
  <c r="D436" i="4"/>
  <c r="B436" i="4"/>
  <c r="H436" i="4" s="1"/>
  <c r="Y435" i="4"/>
  <c r="X435" i="4"/>
  <c r="G435" i="4"/>
  <c r="F435" i="4"/>
  <c r="E435" i="4"/>
  <c r="D435" i="4"/>
  <c r="B435" i="4"/>
  <c r="H435" i="4" s="1"/>
  <c r="Y434" i="4"/>
  <c r="X434" i="4"/>
  <c r="G434" i="4"/>
  <c r="F434" i="4"/>
  <c r="E434" i="4"/>
  <c r="D434" i="4"/>
  <c r="B434" i="4"/>
  <c r="H434" i="4" s="1"/>
  <c r="Y433" i="4"/>
  <c r="X433" i="4"/>
  <c r="G433" i="4"/>
  <c r="F433" i="4"/>
  <c r="E433" i="4"/>
  <c r="D433" i="4"/>
  <c r="B433" i="4"/>
  <c r="H433" i="4" s="1"/>
  <c r="AI433" i="4" s="1"/>
  <c r="Y432" i="4"/>
  <c r="X432" i="4"/>
  <c r="G432" i="4"/>
  <c r="F432" i="4"/>
  <c r="E432" i="4"/>
  <c r="D432" i="4"/>
  <c r="B432" i="4"/>
  <c r="H432" i="4" s="1"/>
  <c r="AI432" i="4" s="1"/>
  <c r="Y431" i="4"/>
  <c r="X431" i="4"/>
  <c r="G431" i="4"/>
  <c r="F431" i="4"/>
  <c r="E431" i="4"/>
  <c r="D431" i="4"/>
  <c r="B431" i="4"/>
  <c r="H431" i="4" s="1"/>
  <c r="AI431" i="4" s="1"/>
  <c r="Y430" i="4"/>
  <c r="X430" i="4"/>
  <c r="G430" i="4"/>
  <c r="F430" i="4"/>
  <c r="E430" i="4"/>
  <c r="D430" i="4"/>
  <c r="B430" i="4"/>
  <c r="H430" i="4" s="1"/>
  <c r="Y429" i="4"/>
  <c r="X429" i="4"/>
  <c r="G429" i="4"/>
  <c r="F429" i="4"/>
  <c r="E429" i="4"/>
  <c r="D429" i="4"/>
  <c r="B429" i="4"/>
  <c r="H429" i="4" s="1"/>
  <c r="Y428" i="4"/>
  <c r="X428" i="4"/>
  <c r="G428" i="4"/>
  <c r="F428" i="4"/>
  <c r="E428" i="4"/>
  <c r="D428" i="4"/>
  <c r="B428" i="4"/>
  <c r="H428" i="4" s="1"/>
  <c r="AI428" i="4" s="1"/>
  <c r="Y427" i="4"/>
  <c r="X427" i="4"/>
  <c r="G427" i="4"/>
  <c r="F427" i="4"/>
  <c r="E427" i="4"/>
  <c r="D427" i="4"/>
  <c r="B427" i="4"/>
  <c r="H427" i="4" s="1"/>
  <c r="AI427" i="4" s="1"/>
  <c r="Y426" i="4"/>
  <c r="X426" i="4"/>
  <c r="G426" i="4"/>
  <c r="F426" i="4"/>
  <c r="E426" i="4"/>
  <c r="D426" i="4"/>
  <c r="B426" i="4"/>
  <c r="H426" i="4" s="1"/>
  <c r="AI426" i="4" s="1"/>
  <c r="Y425" i="4"/>
  <c r="X425" i="4"/>
  <c r="G425" i="4"/>
  <c r="F425" i="4"/>
  <c r="E425" i="4"/>
  <c r="D425" i="4"/>
  <c r="B425" i="4"/>
  <c r="H425" i="4" s="1"/>
  <c r="E32" i="2" s="1"/>
  <c r="A85" i="2" s="1"/>
  <c r="Y424" i="4"/>
  <c r="X424" i="4"/>
  <c r="G424" i="4"/>
  <c r="F424" i="4"/>
  <c r="E424" i="4"/>
  <c r="D424" i="4"/>
  <c r="B424" i="4"/>
  <c r="H424" i="4" s="1"/>
  <c r="AI424" i="4" s="1"/>
  <c r="Y423" i="4"/>
  <c r="X423" i="4"/>
  <c r="G423" i="4"/>
  <c r="F423" i="4"/>
  <c r="E423" i="4"/>
  <c r="D423" i="4"/>
  <c r="B423" i="4"/>
  <c r="H423" i="4" s="1"/>
  <c r="AI423" i="4" s="1"/>
  <c r="Y422" i="4"/>
  <c r="X422" i="4"/>
  <c r="G422" i="4"/>
  <c r="F422" i="4"/>
  <c r="E422" i="4"/>
  <c r="D422" i="4"/>
  <c r="B422" i="4"/>
  <c r="H422" i="4" s="1"/>
  <c r="Y421" i="4"/>
  <c r="X421" i="4"/>
  <c r="G421" i="4"/>
  <c r="F421" i="4"/>
  <c r="E421" i="4"/>
  <c r="D421" i="4"/>
  <c r="B421" i="4"/>
  <c r="H421" i="4" s="1"/>
  <c r="E28" i="2" s="1"/>
  <c r="A81" i="2" s="1"/>
  <c r="Y420" i="4"/>
  <c r="X420" i="4"/>
  <c r="G420" i="4"/>
  <c r="F420" i="4"/>
  <c r="E420" i="4"/>
  <c r="D420" i="4"/>
  <c r="B420" i="4"/>
  <c r="H420" i="4" s="1"/>
  <c r="Y419" i="4"/>
  <c r="X419" i="4"/>
  <c r="G419" i="4"/>
  <c r="F419" i="4"/>
  <c r="E419" i="4"/>
  <c r="D419" i="4"/>
  <c r="B419" i="4"/>
  <c r="H419" i="4" s="1"/>
  <c r="Y418" i="4"/>
  <c r="X418" i="4"/>
  <c r="G418" i="4"/>
  <c r="F418" i="4"/>
  <c r="E418" i="4"/>
  <c r="D418" i="4"/>
  <c r="B418" i="4"/>
  <c r="H418" i="4" s="1"/>
  <c r="Y417" i="4"/>
  <c r="X417" i="4"/>
  <c r="G417" i="4"/>
  <c r="F417" i="4"/>
  <c r="E417" i="4"/>
  <c r="D417" i="4"/>
  <c r="B417" i="4"/>
  <c r="H417" i="4" s="1"/>
  <c r="Y416" i="4"/>
  <c r="X416" i="4"/>
  <c r="G416" i="4"/>
  <c r="F416" i="4"/>
  <c r="E416" i="4"/>
  <c r="D416" i="4"/>
  <c r="B416" i="4"/>
  <c r="H416" i="4" s="1"/>
  <c r="AI416" i="4" s="1"/>
  <c r="Y415" i="4"/>
  <c r="X415" i="4"/>
  <c r="G415" i="4"/>
  <c r="F415" i="4"/>
  <c r="E415" i="4"/>
  <c r="D415" i="4"/>
  <c r="B415" i="4"/>
  <c r="H415" i="4" s="1"/>
  <c r="AI415" i="4" s="1"/>
  <c r="Y414" i="4"/>
  <c r="X414" i="4"/>
  <c r="G414" i="4"/>
  <c r="F414" i="4"/>
  <c r="E414" i="4"/>
  <c r="D414" i="4"/>
  <c r="B414" i="4"/>
  <c r="H414" i="4" s="1"/>
  <c r="Y413" i="4"/>
  <c r="X413" i="4"/>
  <c r="G413" i="4"/>
  <c r="F413" i="4"/>
  <c r="E413" i="4"/>
  <c r="D413" i="4"/>
  <c r="B413" i="4"/>
  <c r="H413" i="4" s="1"/>
  <c r="Y412" i="4"/>
  <c r="X412" i="4"/>
  <c r="G412" i="4"/>
  <c r="F412" i="4"/>
  <c r="E412" i="4"/>
  <c r="D412" i="4"/>
  <c r="B412" i="4"/>
  <c r="H412" i="4" s="1"/>
  <c r="AI412" i="4" s="1"/>
  <c r="Y411" i="4"/>
  <c r="X411" i="4"/>
  <c r="G411" i="4"/>
  <c r="F411" i="4"/>
  <c r="E411" i="4"/>
  <c r="D411" i="4"/>
  <c r="B411" i="4"/>
  <c r="H411" i="4" s="1"/>
  <c r="AI411" i="4" s="1"/>
  <c r="Y410" i="4"/>
  <c r="X410" i="4"/>
  <c r="G410" i="4"/>
  <c r="F410" i="4"/>
  <c r="E410" i="4"/>
  <c r="D410" i="4"/>
  <c r="B410" i="4"/>
  <c r="H410" i="4" s="1"/>
  <c r="AI410" i="4" s="1"/>
  <c r="Y409" i="4"/>
  <c r="X409" i="4"/>
  <c r="G409" i="4"/>
  <c r="F409" i="4"/>
  <c r="E409" i="4"/>
  <c r="D409" i="4"/>
  <c r="B409" i="4"/>
  <c r="H409" i="4" s="1"/>
  <c r="E16" i="2" s="1"/>
  <c r="A69" i="2" s="1"/>
  <c r="Y408" i="4"/>
  <c r="X408" i="4"/>
  <c r="G408" i="4"/>
  <c r="F408" i="4"/>
  <c r="E408" i="4"/>
  <c r="D408" i="4"/>
  <c r="B408" i="4"/>
  <c r="H408" i="4" s="1"/>
  <c r="AI408" i="4" s="1"/>
  <c r="Y407" i="4"/>
  <c r="X407" i="4"/>
  <c r="G407" i="4"/>
  <c r="F407" i="4"/>
  <c r="E407" i="4"/>
  <c r="D407" i="4"/>
  <c r="B407" i="4"/>
  <c r="H407" i="4" s="1"/>
  <c r="Y406" i="4"/>
  <c r="X406" i="4"/>
  <c r="G406" i="4"/>
  <c r="F406" i="4"/>
  <c r="E406" i="4"/>
  <c r="D406" i="4"/>
  <c r="B406" i="4"/>
  <c r="H406" i="4" s="1"/>
  <c r="I406" i="4" s="1"/>
  <c r="J406" i="4" s="1"/>
  <c r="Y405" i="4"/>
  <c r="X405" i="4"/>
  <c r="G405" i="4"/>
  <c r="F405" i="4"/>
  <c r="E405" i="4"/>
  <c r="D405" i="4"/>
  <c r="B405" i="4"/>
  <c r="H405" i="4" s="1"/>
  <c r="Y404" i="4"/>
  <c r="X404" i="4"/>
  <c r="G404" i="4"/>
  <c r="F404" i="4"/>
  <c r="E404" i="4"/>
  <c r="D404" i="4"/>
  <c r="B404" i="4"/>
  <c r="H404" i="4" s="1"/>
  <c r="E11" i="2" s="1"/>
  <c r="A64" i="2" s="1"/>
  <c r="Y403" i="4"/>
  <c r="X403" i="4"/>
  <c r="G403" i="4"/>
  <c r="F403" i="4"/>
  <c r="E403" i="4"/>
  <c r="D403" i="4"/>
  <c r="B403" i="4"/>
  <c r="H403" i="4" s="1"/>
  <c r="E10" i="2" s="1"/>
  <c r="A63" i="2" s="1"/>
  <c r="Y402" i="4"/>
  <c r="X402" i="4"/>
  <c r="G402" i="4"/>
  <c r="F402" i="4"/>
  <c r="E402" i="4"/>
  <c r="D402" i="4"/>
  <c r="B402" i="4"/>
  <c r="H402" i="4" s="1"/>
  <c r="E9" i="2" s="1"/>
  <c r="A62" i="2" s="1"/>
  <c r="Y401" i="4"/>
  <c r="X401" i="4"/>
  <c r="H401" i="4"/>
  <c r="AI401" i="4" s="1"/>
  <c r="G401" i="4"/>
  <c r="F401" i="4"/>
  <c r="E401" i="4"/>
  <c r="D401" i="4"/>
  <c r="B401" i="4"/>
  <c r="Y400" i="4"/>
  <c r="X400" i="4"/>
  <c r="G400" i="4"/>
  <c r="F400" i="4"/>
  <c r="E400" i="4"/>
  <c r="D400" i="4"/>
  <c r="B400" i="4"/>
  <c r="H400" i="4" s="1"/>
  <c r="AI400" i="4" s="1"/>
  <c r="Y399" i="4"/>
  <c r="X399" i="4"/>
  <c r="G399" i="4"/>
  <c r="F399" i="4"/>
  <c r="E399" i="4"/>
  <c r="D399" i="4"/>
  <c r="B399" i="4"/>
  <c r="H399" i="4" s="1"/>
  <c r="AI399" i="4" s="1"/>
  <c r="Y398" i="4"/>
  <c r="X398" i="4"/>
  <c r="G398" i="4"/>
  <c r="F398" i="4"/>
  <c r="E398" i="4"/>
  <c r="D398" i="4"/>
  <c r="B398" i="4"/>
  <c r="H398" i="4" s="1"/>
  <c r="Y397" i="4"/>
  <c r="X397" i="4"/>
  <c r="G397" i="4"/>
  <c r="F397" i="4"/>
  <c r="E397" i="4"/>
  <c r="D397" i="4"/>
  <c r="B397" i="4"/>
  <c r="H397" i="4" s="1"/>
  <c r="Y396" i="4"/>
  <c r="X396" i="4"/>
  <c r="G396" i="4"/>
  <c r="F396" i="4"/>
  <c r="E396" i="4"/>
  <c r="D396" i="4"/>
  <c r="B396" i="4"/>
  <c r="H396" i="4" s="1"/>
  <c r="AI396" i="4" s="1"/>
  <c r="Y395" i="4"/>
  <c r="X395" i="4"/>
  <c r="G395" i="4"/>
  <c r="F395" i="4"/>
  <c r="E395" i="4"/>
  <c r="D395" i="4"/>
  <c r="B395" i="4"/>
  <c r="H395" i="4" s="1"/>
  <c r="AI395" i="4" s="1"/>
  <c r="Y394" i="4"/>
  <c r="X394" i="4"/>
  <c r="G394" i="4"/>
  <c r="F394" i="4"/>
  <c r="E394" i="4"/>
  <c r="D394" i="4"/>
  <c r="B394" i="4"/>
  <c r="H394" i="4" s="1"/>
  <c r="AI394" i="4" s="1"/>
  <c r="Y393" i="4"/>
  <c r="X393" i="4"/>
  <c r="H393" i="4"/>
  <c r="G393" i="4"/>
  <c r="F393" i="4"/>
  <c r="E393" i="4"/>
  <c r="D393" i="4"/>
  <c r="B393" i="4"/>
  <c r="Y392" i="4"/>
  <c r="X392" i="4"/>
  <c r="G392" i="4"/>
  <c r="F392" i="4"/>
  <c r="E392" i="4"/>
  <c r="D392" i="4"/>
  <c r="B392" i="4"/>
  <c r="H392" i="4" s="1"/>
  <c r="AI392" i="4" s="1"/>
  <c r="Y391" i="4"/>
  <c r="X391" i="4"/>
  <c r="G391" i="4"/>
  <c r="F391" i="4"/>
  <c r="E391" i="4"/>
  <c r="D391" i="4"/>
  <c r="B391" i="4"/>
  <c r="H391" i="4" s="1"/>
  <c r="AI391" i="4" s="1"/>
  <c r="Y390" i="4"/>
  <c r="X390" i="4"/>
  <c r="G390" i="4"/>
  <c r="F390" i="4"/>
  <c r="E390" i="4"/>
  <c r="D390" i="4"/>
  <c r="B390" i="4"/>
  <c r="H390" i="4" s="1"/>
  <c r="Y389" i="4"/>
  <c r="X389" i="4"/>
  <c r="G389" i="4"/>
  <c r="F389" i="4"/>
  <c r="E389" i="4"/>
  <c r="D389" i="4"/>
  <c r="B389" i="4"/>
  <c r="H389" i="4" s="1"/>
  <c r="Y388" i="4"/>
  <c r="X388" i="4"/>
  <c r="G388" i="4"/>
  <c r="F388" i="4"/>
  <c r="E388" i="4"/>
  <c r="D388" i="4"/>
  <c r="B388" i="4"/>
  <c r="H388" i="4" s="1"/>
  <c r="AI388" i="4" s="1"/>
  <c r="Y387" i="4"/>
  <c r="X387" i="4"/>
  <c r="G387" i="4"/>
  <c r="F387" i="4"/>
  <c r="E387" i="4"/>
  <c r="D387" i="4"/>
  <c r="B387" i="4"/>
  <c r="H387" i="4" s="1"/>
  <c r="AI387" i="4" s="1"/>
  <c r="Y386" i="4"/>
  <c r="X386" i="4"/>
  <c r="G386" i="4"/>
  <c r="F386" i="4"/>
  <c r="E386" i="4"/>
  <c r="D386" i="4"/>
  <c r="B386" i="4"/>
  <c r="H386" i="4" s="1"/>
  <c r="AI386" i="4" s="1"/>
  <c r="Y385" i="4"/>
  <c r="X385" i="4"/>
  <c r="H385" i="4"/>
  <c r="AI385" i="4" s="1"/>
  <c r="G385" i="4"/>
  <c r="F385" i="4"/>
  <c r="E385" i="4"/>
  <c r="D385" i="4"/>
  <c r="B385" i="4"/>
  <c r="Y384" i="4"/>
  <c r="X384" i="4"/>
  <c r="G384" i="4"/>
  <c r="F384" i="4"/>
  <c r="E384" i="4"/>
  <c r="D384" i="4"/>
  <c r="B384" i="4"/>
  <c r="H384" i="4" s="1"/>
  <c r="AI384" i="4" s="1"/>
  <c r="Y383" i="4"/>
  <c r="X383" i="4"/>
  <c r="G383" i="4"/>
  <c r="F383" i="4"/>
  <c r="E383" i="4"/>
  <c r="D383" i="4"/>
  <c r="B383" i="4"/>
  <c r="H383" i="4" s="1"/>
  <c r="AI383" i="4" s="1"/>
  <c r="Y382" i="4"/>
  <c r="X382" i="4"/>
  <c r="G382" i="4"/>
  <c r="F382" i="4"/>
  <c r="E382" i="4"/>
  <c r="D382" i="4"/>
  <c r="B382" i="4"/>
  <c r="H382" i="4" s="1"/>
  <c r="Y381" i="4"/>
  <c r="X381" i="4"/>
  <c r="G381" i="4"/>
  <c r="F381" i="4"/>
  <c r="E381" i="4"/>
  <c r="D381" i="4"/>
  <c r="B381" i="4"/>
  <c r="H381" i="4" s="1"/>
  <c r="Y380" i="4"/>
  <c r="X380" i="4"/>
  <c r="G380" i="4"/>
  <c r="F380" i="4"/>
  <c r="E380" i="4"/>
  <c r="D380" i="4"/>
  <c r="B380" i="4"/>
  <c r="H380" i="4" s="1"/>
  <c r="AI380" i="4" s="1"/>
  <c r="Y379" i="4"/>
  <c r="X379" i="4"/>
  <c r="G379" i="4"/>
  <c r="F379" i="4"/>
  <c r="E379" i="4"/>
  <c r="D379" i="4"/>
  <c r="B379" i="4"/>
  <c r="H379" i="4" s="1"/>
  <c r="AI379" i="4" s="1"/>
  <c r="Y378" i="4"/>
  <c r="X378" i="4"/>
  <c r="G378" i="4"/>
  <c r="F378" i="4"/>
  <c r="E378" i="4"/>
  <c r="D378" i="4"/>
  <c r="B378" i="4"/>
  <c r="H378" i="4" s="1"/>
  <c r="AI378" i="4" s="1"/>
  <c r="Y377" i="4"/>
  <c r="X377" i="4"/>
  <c r="G377" i="4"/>
  <c r="F377" i="4"/>
  <c r="E377" i="4"/>
  <c r="D377" i="4"/>
  <c r="B377" i="4"/>
  <c r="H377" i="4" s="1"/>
  <c r="Y376" i="4"/>
  <c r="X376" i="4"/>
  <c r="G376" i="4"/>
  <c r="F376" i="4"/>
  <c r="E376" i="4"/>
  <c r="D376" i="4"/>
  <c r="B376" i="4"/>
  <c r="H376" i="4" s="1"/>
  <c r="AI376" i="4" s="1"/>
  <c r="Y375" i="4"/>
  <c r="X375" i="4"/>
  <c r="G375" i="4"/>
  <c r="F375" i="4"/>
  <c r="E375" i="4"/>
  <c r="D375" i="4"/>
  <c r="B375" i="4"/>
  <c r="H375" i="4" s="1"/>
  <c r="AI375" i="4" s="1"/>
  <c r="Y374" i="4"/>
  <c r="X374" i="4"/>
  <c r="G374" i="4"/>
  <c r="F374" i="4"/>
  <c r="E374" i="4"/>
  <c r="D374" i="4"/>
  <c r="B374" i="4"/>
  <c r="H374" i="4" s="1"/>
  <c r="I374" i="4" s="1"/>
  <c r="J374" i="4" s="1"/>
  <c r="Y373" i="4"/>
  <c r="X373" i="4"/>
  <c r="G373" i="4"/>
  <c r="F373" i="4"/>
  <c r="E373" i="4"/>
  <c r="D373" i="4"/>
  <c r="B373" i="4"/>
  <c r="H373" i="4" s="1"/>
  <c r="I373" i="4" s="1"/>
  <c r="J373" i="4" s="1"/>
  <c r="Y372" i="4"/>
  <c r="X372" i="4"/>
  <c r="G372" i="4"/>
  <c r="F372" i="4"/>
  <c r="E372" i="4"/>
  <c r="D372" i="4"/>
  <c r="B372" i="4"/>
  <c r="H372" i="4" s="1"/>
  <c r="Y371" i="4"/>
  <c r="X371" i="4"/>
  <c r="G371" i="4"/>
  <c r="F371" i="4"/>
  <c r="E371" i="4"/>
  <c r="D371" i="4"/>
  <c r="B371" i="4"/>
  <c r="H371" i="4" s="1"/>
  <c r="Y370" i="4"/>
  <c r="X370" i="4"/>
  <c r="G370" i="4"/>
  <c r="F370" i="4"/>
  <c r="E370" i="4"/>
  <c r="D370" i="4"/>
  <c r="B370" i="4"/>
  <c r="H370" i="4" s="1"/>
  <c r="Y369" i="4"/>
  <c r="X369" i="4"/>
  <c r="G369" i="4"/>
  <c r="F369" i="4"/>
  <c r="E369" i="4"/>
  <c r="D369" i="4"/>
  <c r="B369" i="4"/>
  <c r="H369" i="4" s="1"/>
  <c r="I369" i="4" s="1"/>
  <c r="J369" i="4" s="1"/>
  <c r="Y368" i="4"/>
  <c r="X368" i="4"/>
  <c r="G368" i="4"/>
  <c r="F368" i="4"/>
  <c r="E368" i="4"/>
  <c r="D368" i="4"/>
  <c r="B368" i="4"/>
  <c r="H368" i="4" s="1"/>
  <c r="AI368" i="4" s="1"/>
  <c r="Y367" i="4"/>
  <c r="X367" i="4"/>
  <c r="G367" i="4"/>
  <c r="F367" i="4"/>
  <c r="E367" i="4"/>
  <c r="D367" i="4"/>
  <c r="B367" i="4"/>
  <c r="H367" i="4" s="1"/>
  <c r="AI367" i="4" s="1"/>
  <c r="Y366" i="4"/>
  <c r="X366" i="4"/>
  <c r="G366" i="4"/>
  <c r="F366" i="4"/>
  <c r="E366" i="4"/>
  <c r="D366" i="4"/>
  <c r="B366" i="4"/>
  <c r="H366" i="4" s="1"/>
  <c r="Y365" i="4"/>
  <c r="X365" i="4"/>
  <c r="G365" i="4"/>
  <c r="F365" i="4"/>
  <c r="E365" i="4"/>
  <c r="D365" i="4"/>
  <c r="B365" i="4"/>
  <c r="H365" i="4" s="1"/>
  <c r="Y364" i="4"/>
  <c r="X364" i="4"/>
  <c r="G364" i="4"/>
  <c r="F364" i="4"/>
  <c r="E364" i="4"/>
  <c r="D364" i="4"/>
  <c r="B364" i="4"/>
  <c r="H364" i="4" s="1"/>
  <c r="AI364" i="4" s="1"/>
  <c r="Y363" i="4"/>
  <c r="X363" i="4"/>
  <c r="G363" i="4"/>
  <c r="F363" i="4"/>
  <c r="E363" i="4"/>
  <c r="D363" i="4"/>
  <c r="B363" i="4"/>
  <c r="H363" i="4" s="1"/>
  <c r="AI363" i="4" s="1"/>
  <c r="Y362" i="4"/>
  <c r="X362" i="4"/>
  <c r="G362" i="4"/>
  <c r="F362" i="4"/>
  <c r="E362" i="4"/>
  <c r="D362" i="4"/>
  <c r="B362" i="4"/>
  <c r="H362" i="4" s="1"/>
  <c r="AI362" i="4" s="1"/>
  <c r="Y361" i="4"/>
  <c r="X361" i="4"/>
  <c r="G361" i="4"/>
  <c r="F361" i="4"/>
  <c r="E361" i="4"/>
  <c r="D361" i="4"/>
  <c r="B361" i="4"/>
  <c r="H361" i="4" s="1"/>
  <c r="Y360" i="4"/>
  <c r="X360" i="4"/>
  <c r="H360" i="4"/>
  <c r="I360" i="4" s="1"/>
  <c r="J360" i="4" s="1"/>
  <c r="G360" i="4"/>
  <c r="F360" i="4"/>
  <c r="E360" i="4"/>
  <c r="D360" i="4"/>
  <c r="B360" i="4"/>
  <c r="Y359" i="4"/>
  <c r="X359" i="4"/>
  <c r="H359" i="4"/>
  <c r="G359" i="4"/>
  <c r="F359" i="4"/>
  <c r="E359" i="4"/>
  <c r="D359" i="4"/>
  <c r="B359" i="4"/>
  <c r="Y358" i="4"/>
  <c r="X358" i="4"/>
  <c r="H358" i="4"/>
  <c r="G358" i="4"/>
  <c r="F358" i="4"/>
  <c r="E358" i="4"/>
  <c r="D358" i="4"/>
  <c r="B358" i="4"/>
  <c r="Y357" i="4"/>
  <c r="X357" i="4"/>
  <c r="H357" i="4"/>
  <c r="AI357" i="4" s="1"/>
  <c r="G357" i="4"/>
  <c r="F357" i="4"/>
  <c r="E357" i="4"/>
  <c r="D357" i="4"/>
  <c r="B357" i="4"/>
  <c r="Y356" i="4"/>
  <c r="X356" i="4"/>
  <c r="H356" i="4"/>
  <c r="AI356" i="4" s="1"/>
  <c r="G356" i="4"/>
  <c r="F356" i="4"/>
  <c r="E356" i="4"/>
  <c r="D356" i="4"/>
  <c r="B356" i="4"/>
  <c r="Y355" i="4"/>
  <c r="X355" i="4"/>
  <c r="H355" i="4"/>
  <c r="AI355" i="4" s="1"/>
  <c r="G355" i="4"/>
  <c r="F355" i="4"/>
  <c r="E355" i="4"/>
  <c r="D355" i="4"/>
  <c r="B355" i="4"/>
  <c r="Y354" i="4"/>
  <c r="X354" i="4"/>
  <c r="H354" i="4"/>
  <c r="AI354" i="4" s="1"/>
  <c r="G354" i="4"/>
  <c r="F354" i="4"/>
  <c r="E354" i="4"/>
  <c r="D354" i="4"/>
  <c r="B354" i="4"/>
  <c r="Y353" i="4"/>
  <c r="X353" i="4"/>
  <c r="I353" i="4"/>
  <c r="J353" i="4" s="1"/>
  <c r="H353" i="4"/>
  <c r="AI353" i="4" s="1"/>
  <c r="G353" i="4"/>
  <c r="F353" i="4"/>
  <c r="E353" i="4"/>
  <c r="D353" i="4"/>
  <c r="B353" i="4"/>
  <c r="Y352" i="4"/>
  <c r="X352" i="4"/>
  <c r="G352" i="4"/>
  <c r="F352" i="4"/>
  <c r="E352" i="4"/>
  <c r="D352" i="4"/>
  <c r="B352" i="4"/>
  <c r="H352" i="4" s="1"/>
  <c r="Y351" i="4"/>
  <c r="X351" i="4"/>
  <c r="G351" i="4"/>
  <c r="F351" i="4"/>
  <c r="E351" i="4"/>
  <c r="D351" i="4"/>
  <c r="B351" i="4"/>
  <c r="H351" i="4" s="1"/>
  <c r="AI351" i="4" s="1"/>
  <c r="Y350" i="4"/>
  <c r="X350" i="4"/>
  <c r="G350" i="4"/>
  <c r="F350" i="4"/>
  <c r="E350" i="4"/>
  <c r="D350" i="4"/>
  <c r="B350" i="4"/>
  <c r="H350" i="4" s="1"/>
  <c r="Y349" i="4"/>
  <c r="X349" i="4"/>
  <c r="G349" i="4"/>
  <c r="F349" i="4"/>
  <c r="E349" i="4"/>
  <c r="D349" i="4"/>
  <c r="B349" i="4"/>
  <c r="H349" i="4" s="1"/>
  <c r="Y348" i="4"/>
  <c r="X348" i="4"/>
  <c r="G348" i="4"/>
  <c r="F348" i="4"/>
  <c r="E348" i="4"/>
  <c r="D348" i="4"/>
  <c r="B348" i="4"/>
  <c r="H348" i="4" s="1"/>
  <c r="AI348" i="4" s="1"/>
  <c r="Y347" i="4"/>
  <c r="X347" i="4"/>
  <c r="G347" i="4"/>
  <c r="F347" i="4"/>
  <c r="E347" i="4"/>
  <c r="D347" i="4"/>
  <c r="B347" i="4"/>
  <c r="H347" i="4" s="1"/>
  <c r="AI347" i="4" s="1"/>
  <c r="Y346" i="4"/>
  <c r="X346" i="4"/>
  <c r="G346" i="4"/>
  <c r="F346" i="4"/>
  <c r="E346" i="4"/>
  <c r="D346" i="4"/>
  <c r="B346" i="4"/>
  <c r="H346" i="4" s="1"/>
  <c r="AI346" i="4" s="1"/>
  <c r="Y345" i="4"/>
  <c r="X345" i="4"/>
  <c r="G345" i="4"/>
  <c r="F345" i="4"/>
  <c r="E345" i="4"/>
  <c r="D345" i="4"/>
  <c r="B345" i="4"/>
  <c r="H345" i="4" s="1"/>
  <c r="Y344" i="4"/>
  <c r="X344" i="4"/>
  <c r="H344" i="4"/>
  <c r="I344" i="4" s="1"/>
  <c r="J344" i="4" s="1"/>
  <c r="G344" i="4"/>
  <c r="F344" i="4"/>
  <c r="E344" i="4"/>
  <c r="D344" i="4"/>
  <c r="B344" i="4"/>
  <c r="Y343" i="4"/>
  <c r="X343" i="4"/>
  <c r="H343" i="4"/>
  <c r="G343" i="4"/>
  <c r="F343" i="4"/>
  <c r="E343" i="4"/>
  <c r="D343" i="4"/>
  <c r="B343" i="4"/>
  <c r="Y342" i="4"/>
  <c r="X342" i="4"/>
  <c r="G342" i="4"/>
  <c r="F342" i="4"/>
  <c r="E342" i="4"/>
  <c r="D342" i="4"/>
  <c r="B342" i="4"/>
  <c r="H342" i="4" s="1"/>
  <c r="Y341" i="4"/>
  <c r="X341" i="4"/>
  <c r="G341" i="4"/>
  <c r="F341" i="4"/>
  <c r="E341" i="4"/>
  <c r="D341" i="4"/>
  <c r="B341" i="4"/>
  <c r="H341" i="4" s="1"/>
  <c r="I341" i="4" s="1"/>
  <c r="J341" i="4" s="1"/>
  <c r="Y340" i="4"/>
  <c r="X340" i="4"/>
  <c r="G340" i="4"/>
  <c r="F340" i="4"/>
  <c r="E340" i="4"/>
  <c r="D340" i="4"/>
  <c r="B340" i="4"/>
  <c r="H340" i="4" s="1"/>
  <c r="Y339" i="4"/>
  <c r="X339" i="4"/>
  <c r="G339" i="4"/>
  <c r="F339" i="4"/>
  <c r="E339" i="4"/>
  <c r="D339" i="4"/>
  <c r="B339" i="4"/>
  <c r="H339" i="4" s="1"/>
  <c r="Y338" i="4"/>
  <c r="X338" i="4"/>
  <c r="G338" i="4"/>
  <c r="F338" i="4"/>
  <c r="E338" i="4"/>
  <c r="D338" i="4"/>
  <c r="B338" i="4"/>
  <c r="H338" i="4" s="1"/>
  <c r="Y337" i="4"/>
  <c r="X337" i="4"/>
  <c r="G337" i="4"/>
  <c r="F337" i="4"/>
  <c r="E337" i="4"/>
  <c r="D337" i="4"/>
  <c r="B337" i="4"/>
  <c r="H337" i="4" s="1"/>
  <c r="I337" i="4" s="1"/>
  <c r="J337" i="4" s="1"/>
  <c r="Y336" i="4"/>
  <c r="X336" i="4"/>
  <c r="G336" i="4"/>
  <c r="F336" i="4"/>
  <c r="E336" i="4"/>
  <c r="D336" i="4"/>
  <c r="B336" i="4"/>
  <c r="H336" i="4" s="1"/>
  <c r="I336" i="4" s="1"/>
  <c r="J336" i="4" s="1"/>
  <c r="Y335" i="4"/>
  <c r="X335" i="4"/>
  <c r="G335" i="4"/>
  <c r="F335" i="4"/>
  <c r="E335" i="4"/>
  <c r="D335" i="4"/>
  <c r="B335" i="4"/>
  <c r="H335" i="4" s="1"/>
  <c r="AI335" i="4" s="1"/>
  <c r="Y334" i="4"/>
  <c r="X334" i="4"/>
  <c r="G334" i="4"/>
  <c r="F334" i="4"/>
  <c r="E334" i="4"/>
  <c r="D334" i="4"/>
  <c r="B334" i="4"/>
  <c r="H334" i="4" s="1"/>
  <c r="Y333" i="4"/>
  <c r="X333" i="4"/>
  <c r="G333" i="4"/>
  <c r="F333" i="4"/>
  <c r="E333" i="4"/>
  <c r="D333" i="4"/>
  <c r="B333" i="4"/>
  <c r="H333" i="4" s="1"/>
  <c r="Y332" i="4"/>
  <c r="X332" i="4"/>
  <c r="G332" i="4"/>
  <c r="F332" i="4"/>
  <c r="E332" i="4"/>
  <c r="D332" i="4"/>
  <c r="B332" i="4"/>
  <c r="H332" i="4" s="1"/>
  <c r="AI332" i="4" s="1"/>
  <c r="Y331" i="4"/>
  <c r="X331" i="4"/>
  <c r="G331" i="4"/>
  <c r="F331" i="4"/>
  <c r="E331" i="4"/>
  <c r="D331" i="4"/>
  <c r="B331" i="4"/>
  <c r="H331" i="4" s="1"/>
  <c r="AI331" i="4" s="1"/>
  <c r="Y330" i="4"/>
  <c r="X330" i="4"/>
  <c r="G330" i="4"/>
  <c r="F330" i="4"/>
  <c r="E330" i="4"/>
  <c r="D330" i="4"/>
  <c r="B330" i="4"/>
  <c r="H330" i="4" s="1"/>
  <c r="AI330" i="4" s="1"/>
  <c r="Y329" i="4"/>
  <c r="X329" i="4"/>
  <c r="G329" i="4"/>
  <c r="F329" i="4"/>
  <c r="E329" i="4"/>
  <c r="D329" i="4"/>
  <c r="B329" i="4"/>
  <c r="H329" i="4" s="1"/>
  <c r="AI329" i="4" s="1"/>
  <c r="Y328" i="4"/>
  <c r="X328" i="4"/>
  <c r="G328" i="4"/>
  <c r="F328" i="4"/>
  <c r="E328" i="4"/>
  <c r="D328" i="4"/>
  <c r="B328" i="4"/>
  <c r="H328" i="4" s="1"/>
  <c r="I328" i="4" s="1"/>
  <c r="J328" i="4" s="1"/>
  <c r="Y327" i="4"/>
  <c r="X327" i="4"/>
  <c r="G327" i="4"/>
  <c r="F327" i="4"/>
  <c r="E327" i="4"/>
  <c r="D327" i="4"/>
  <c r="B327" i="4"/>
  <c r="H327" i="4" s="1"/>
  <c r="Y326" i="4"/>
  <c r="X326" i="4"/>
  <c r="G326" i="4"/>
  <c r="F326" i="4"/>
  <c r="E326" i="4"/>
  <c r="D326" i="4"/>
  <c r="B326" i="4"/>
  <c r="H326" i="4" s="1"/>
  <c r="Y325" i="4"/>
  <c r="X325" i="4"/>
  <c r="G325" i="4"/>
  <c r="F325" i="4"/>
  <c r="E325" i="4"/>
  <c r="D325" i="4"/>
  <c r="B325" i="4"/>
  <c r="H325" i="4" s="1"/>
  <c r="AI325" i="4" s="1"/>
  <c r="Y324" i="4"/>
  <c r="X324" i="4"/>
  <c r="G324" i="4"/>
  <c r="F324" i="4"/>
  <c r="E324" i="4"/>
  <c r="D324" i="4"/>
  <c r="B324" i="4"/>
  <c r="H324" i="4" s="1"/>
  <c r="AI324" i="4" s="1"/>
  <c r="Y323" i="4"/>
  <c r="X323" i="4"/>
  <c r="G323" i="4"/>
  <c r="F323" i="4"/>
  <c r="E323" i="4"/>
  <c r="D323" i="4"/>
  <c r="B323" i="4"/>
  <c r="H323" i="4" s="1"/>
  <c r="AI323" i="4" s="1"/>
  <c r="Y322" i="4"/>
  <c r="X322" i="4"/>
  <c r="G322" i="4"/>
  <c r="F322" i="4"/>
  <c r="E322" i="4"/>
  <c r="D322" i="4"/>
  <c r="B322" i="4"/>
  <c r="H322" i="4" s="1"/>
  <c r="AI322" i="4" s="1"/>
  <c r="Y321" i="4"/>
  <c r="X321" i="4"/>
  <c r="G321" i="4"/>
  <c r="F321" i="4"/>
  <c r="E321" i="4"/>
  <c r="D321" i="4"/>
  <c r="B321" i="4"/>
  <c r="H321" i="4" s="1"/>
  <c r="Y320" i="4"/>
  <c r="X320" i="4"/>
  <c r="G320" i="4"/>
  <c r="F320" i="4"/>
  <c r="E320" i="4"/>
  <c r="D320" i="4"/>
  <c r="B320" i="4"/>
  <c r="H320" i="4" s="1"/>
  <c r="AI320" i="4" s="1"/>
  <c r="Y319" i="4"/>
  <c r="X319" i="4"/>
  <c r="G319" i="4"/>
  <c r="F319" i="4"/>
  <c r="E319" i="4"/>
  <c r="D319" i="4"/>
  <c r="B319" i="4"/>
  <c r="H319" i="4" s="1"/>
  <c r="AI319" i="4" s="1"/>
  <c r="Y318" i="4"/>
  <c r="X318" i="4"/>
  <c r="G318" i="4"/>
  <c r="F318" i="4"/>
  <c r="E318" i="4"/>
  <c r="D318" i="4"/>
  <c r="B318" i="4"/>
  <c r="H318" i="4" s="1"/>
  <c r="Y317" i="4"/>
  <c r="X317" i="4"/>
  <c r="H317" i="4"/>
  <c r="G317" i="4"/>
  <c r="F317" i="4"/>
  <c r="E317" i="4"/>
  <c r="D317" i="4"/>
  <c r="B317" i="4"/>
  <c r="Y316" i="4"/>
  <c r="X316" i="4"/>
  <c r="H316" i="4"/>
  <c r="AI316" i="4" s="1"/>
  <c r="G316" i="4"/>
  <c r="F316" i="4"/>
  <c r="E316" i="4"/>
  <c r="D316" i="4"/>
  <c r="B316" i="4"/>
  <c r="Y315" i="4"/>
  <c r="X315" i="4"/>
  <c r="H315" i="4"/>
  <c r="AI315" i="4" s="1"/>
  <c r="G315" i="4"/>
  <c r="F315" i="4"/>
  <c r="E315" i="4"/>
  <c r="D315" i="4"/>
  <c r="B315" i="4"/>
  <c r="Y314" i="4"/>
  <c r="X314" i="4"/>
  <c r="H314" i="4"/>
  <c r="AI314" i="4" s="1"/>
  <c r="G314" i="4"/>
  <c r="F314" i="4"/>
  <c r="E314" i="4"/>
  <c r="D314" i="4"/>
  <c r="B314" i="4"/>
  <c r="Y313" i="4"/>
  <c r="X313" i="4"/>
  <c r="H313" i="4"/>
  <c r="AI313" i="4" s="1"/>
  <c r="G313" i="4"/>
  <c r="F313" i="4"/>
  <c r="E313" i="4"/>
  <c r="D313" i="4"/>
  <c r="B313" i="4"/>
  <c r="Y312" i="4"/>
  <c r="X312" i="4"/>
  <c r="G312" i="4"/>
  <c r="F312" i="4"/>
  <c r="E312" i="4"/>
  <c r="D312" i="4"/>
  <c r="B312" i="4"/>
  <c r="H312" i="4" s="1"/>
  <c r="I312" i="4" s="1"/>
  <c r="J312" i="4" s="1"/>
  <c r="Y311" i="4"/>
  <c r="X311" i="4"/>
  <c r="G311" i="4"/>
  <c r="F311" i="4"/>
  <c r="E311" i="4"/>
  <c r="D311" i="4"/>
  <c r="B311" i="4"/>
  <c r="Y310" i="4"/>
  <c r="X310" i="4"/>
  <c r="G310" i="4"/>
  <c r="F310" i="4"/>
  <c r="E310" i="4"/>
  <c r="D310" i="4"/>
  <c r="B310" i="4"/>
  <c r="Y309" i="4"/>
  <c r="X309" i="4"/>
  <c r="H309" i="4"/>
  <c r="AI309" i="4" s="1"/>
  <c r="G309" i="4"/>
  <c r="F309" i="4"/>
  <c r="E309" i="4"/>
  <c r="D309" i="4"/>
  <c r="B309" i="4"/>
  <c r="Y308" i="4"/>
  <c r="X308" i="4"/>
  <c r="G308" i="4"/>
  <c r="F308" i="4"/>
  <c r="E308" i="4"/>
  <c r="D308" i="4"/>
  <c r="B308" i="4"/>
  <c r="Y307" i="4"/>
  <c r="X307" i="4"/>
  <c r="H307" i="4"/>
  <c r="G307" i="4"/>
  <c r="F307" i="4"/>
  <c r="E307" i="4"/>
  <c r="D307" i="4"/>
  <c r="B307" i="4"/>
  <c r="Y306" i="4"/>
  <c r="X306" i="4"/>
  <c r="G306" i="4"/>
  <c r="F306" i="4"/>
  <c r="E306" i="4"/>
  <c r="D306" i="4"/>
  <c r="B306" i="4"/>
  <c r="Y305" i="4"/>
  <c r="X305" i="4"/>
  <c r="G305" i="4"/>
  <c r="F305" i="4"/>
  <c r="E305" i="4"/>
  <c r="D305" i="4"/>
  <c r="B305" i="4"/>
  <c r="Y304" i="4"/>
  <c r="X304" i="4"/>
  <c r="G304" i="4"/>
  <c r="F304" i="4"/>
  <c r="E304" i="4"/>
  <c r="D304" i="4"/>
  <c r="B304" i="4"/>
  <c r="H304" i="4" s="1"/>
  <c r="Y303" i="4"/>
  <c r="X303" i="4"/>
  <c r="G303" i="4"/>
  <c r="F303" i="4"/>
  <c r="E303" i="4"/>
  <c r="D303" i="4"/>
  <c r="B303" i="4"/>
  <c r="Y302" i="4"/>
  <c r="X302" i="4"/>
  <c r="G302" i="4"/>
  <c r="F302" i="4"/>
  <c r="E302" i="4"/>
  <c r="D302" i="4"/>
  <c r="B302" i="4"/>
  <c r="Y301" i="4"/>
  <c r="X301" i="4"/>
  <c r="G301" i="4"/>
  <c r="F301" i="4"/>
  <c r="E301" i="4"/>
  <c r="D301" i="4"/>
  <c r="B301" i="4"/>
  <c r="H301" i="4" s="1"/>
  <c r="Y300" i="4"/>
  <c r="X300" i="4"/>
  <c r="G300" i="4"/>
  <c r="F300" i="4"/>
  <c r="E300" i="4"/>
  <c r="D300" i="4"/>
  <c r="B300" i="4"/>
  <c r="Y299" i="4"/>
  <c r="X299" i="4"/>
  <c r="G299" i="4"/>
  <c r="F299" i="4"/>
  <c r="E299" i="4"/>
  <c r="D299" i="4"/>
  <c r="B299" i="4"/>
  <c r="H299" i="4" s="1"/>
  <c r="AI299" i="4" s="1"/>
  <c r="Y298" i="4"/>
  <c r="X298" i="4"/>
  <c r="G298" i="4"/>
  <c r="F298" i="4"/>
  <c r="E298" i="4"/>
  <c r="D298" i="4"/>
  <c r="B298" i="4"/>
  <c r="Y297" i="4"/>
  <c r="X297" i="4"/>
  <c r="G297" i="4"/>
  <c r="F297" i="4"/>
  <c r="E297" i="4"/>
  <c r="D297" i="4"/>
  <c r="B297" i="4"/>
  <c r="Y296" i="4"/>
  <c r="X296" i="4"/>
  <c r="H296" i="4"/>
  <c r="G296" i="4"/>
  <c r="F296" i="4"/>
  <c r="E296" i="4"/>
  <c r="D296" i="4"/>
  <c r="B296" i="4"/>
  <c r="Y295" i="4"/>
  <c r="X295" i="4"/>
  <c r="G295" i="4"/>
  <c r="F295" i="4"/>
  <c r="E295" i="4"/>
  <c r="D295" i="4"/>
  <c r="B295" i="4"/>
  <c r="Y294" i="4"/>
  <c r="X294" i="4"/>
  <c r="G294" i="4"/>
  <c r="F294" i="4"/>
  <c r="E294" i="4"/>
  <c r="D294" i="4"/>
  <c r="B294" i="4"/>
  <c r="Y293" i="4"/>
  <c r="X293" i="4"/>
  <c r="G293" i="4"/>
  <c r="F293" i="4"/>
  <c r="E293" i="4"/>
  <c r="D293" i="4"/>
  <c r="B293" i="4"/>
  <c r="H293" i="4" s="1"/>
  <c r="AI293" i="4" s="1"/>
  <c r="Y292" i="4"/>
  <c r="X292" i="4"/>
  <c r="G292" i="4"/>
  <c r="F292" i="4"/>
  <c r="E292" i="4"/>
  <c r="D292" i="4"/>
  <c r="B292" i="4"/>
  <c r="Y291" i="4"/>
  <c r="X291" i="4"/>
  <c r="G291" i="4"/>
  <c r="F291" i="4"/>
  <c r="E291" i="4"/>
  <c r="D291" i="4"/>
  <c r="B291" i="4"/>
  <c r="H291" i="4" s="1"/>
  <c r="AI291" i="4" s="1"/>
  <c r="Y290" i="4"/>
  <c r="X290" i="4"/>
  <c r="G290" i="4"/>
  <c r="F290" i="4"/>
  <c r="E290" i="4"/>
  <c r="D290" i="4"/>
  <c r="B290" i="4"/>
  <c r="Y289" i="4"/>
  <c r="X289" i="4"/>
  <c r="G289" i="4"/>
  <c r="F289" i="4"/>
  <c r="E289" i="4"/>
  <c r="D289" i="4"/>
  <c r="B289" i="4"/>
  <c r="Y288" i="4"/>
  <c r="X288" i="4"/>
  <c r="G288" i="4"/>
  <c r="F288" i="4"/>
  <c r="E288" i="4"/>
  <c r="D288" i="4"/>
  <c r="B288" i="4"/>
  <c r="H288" i="4" s="1"/>
  <c r="AI288" i="4" s="1"/>
  <c r="Y287" i="4"/>
  <c r="X287" i="4"/>
  <c r="G287" i="4"/>
  <c r="F287" i="4"/>
  <c r="E287" i="4"/>
  <c r="D287" i="4"/>
  <c r="B287" i="4"/>
  <c r="Y286" i="4"/>
  <c r="X286" i="4"/>
  <c r="G286" i="4"/>
  <c r="F286" i="4"/>
  <c r="E286" i="4"/>
  <c r="D286" i="4"/>
  <c r="B286" i="4"/>
  <c r="Y285" i="4"/>
  <c r="X285" i="4"/>
  <c r="H285" i="4"/>
  <c r="AI285" i="4" s="1"/>
  <c r="G285" i="4"/>
  <c r="F285" i="4"/>
  <c r="E285" i="4"/>
  <c r="D285" i="4"/>
  <c r="B285" i="4"/>
  <c r="Y284" i="4"/>
  <c r="X284" i="4"/>
  <c r="G284" i="4"/>
  <c r="F284" i="4"/>
  <c r="E284" i="4"/>
  <c r="D284" i="4"/>
  <c r="B284" i="4"/>
  <c r="Y283" i="4"/>
  <c r="X283" i="4"/>
  <c r="G283" i="4"/>
  <c r="F283" i="4"/>
  <c r="E283" i="4"/>
  <c r="D283" i="4"/>
  <c r="B283" i="4"/>
  <c r="H283" i="4" s="1"/>
  <c r="AI283" i="4" s="1"/>
  <c r="Y282" i="4"/>
  <c r="X282" i="4"/>
  <c r="G282" i="4"/>
  <c r="F282" i="4"/>
  <c r="E282" i="4"/>
  <c r="D282" i="4"/>
  <c r="B282" i="4"/>
  <c r="Y281" i="4"/>
  <c r="X281" i="4"/>
  <c r="G281" i="4"/>
  <c r="F281" i="4"/>
  <c r="E281" i="4"/>
  <c r="D281" i="4"/>
  <c r="B281" i="4"/>
  <c r="Y280" i="4"/>
  <c r="X280" i="4"/>
  <c r="G280" i="4"/>
  <c r="F280" i="4"/>
  <c r="E280" i="4"/>
  <c r="D280" i="4"/>
  <c r="B280" i="4"/>
  <c r="H280" i="4" s="1"/>
  <c r="Y279" i="4"/>
  <c r="X279" i="4"/>
  <c r="G279" i="4"/>
  <c r="F279" i="4"/>
  <c r="E279" i="4"/>
  <c r="D279" i="4"/>
  <c r="B279" i="4"/>
  <c r="Y278" i="4"/>
  <c r="X278" i="4"/>
  <c r="G278" i="4"/>
  <c r="F278" i="4"/>
  <c r="E278" i="4"/>
  <c r="D278" i="4"/>
  <c r="B278" i="4"/>
  <c r="Y277" i="4"/>
  <c r="X277" i="4"/>
  <c r="G277" i="4"/>
  <c r="F277" i="4"/>
  <c r="E277" i="4"/>
  <c r="D277" i="4"/>
  <c r="B277" i="4"/>
  <c r="H277" i="4" s="1"/>
  <c r="AI277" i="4" s="1"/>
  <c r="Y276" i="4"/>
  <c r="X276" i="4"/>
  <c r="G276" i="4"/>
  <c r="F276" i="4"/>
  <c r="E276" i="4"/>
  <c r="D276" i="4"/>
  <c r="B276" i="4"/>
  <c r="Y275" i="4"/>
  <c r="X275" i="4"/>
  <c r="H275" i="4"/>
  <c r="G275" i="4"/>
  <c r="F275" i="4"/>
  <c r="E275" i="4"/>
  <c r="D275" i="4"/>
  <c r="B275" i="4"/>
  <c r="Y274" i="4"/>
  <c r="X274" i="4"/>
  <c r="G274" i="4"/>
  <c r="F274" i="4"/>
  <c r="E274" i="4"/>
  <c r="D274" i="4"/>
  <c r="B274" i="4"/>
  <c r="Y273" i="4"/>
  <c r="X273" i="4"/>
  <c r="G273" i="4"/>
  <c r="F273" i="4"/>
  <c r="E273" i="4"/>
  <c r="D273" i="4"/>
  <c r="B273" i="4"/>
  <c r="Y272" i="4"/>
  <c r="X272" i="4"/>
  <c r="G272" i="4"/>
  <c r="F272" i="4"/>
  <c r="E272" i="4"/>
  <c r="D272" i="4"/>
  <c r="B272" i="4"/>
  <c r="H272" i="4" s="1"/>
  <c r="Y271" i="4"/>
  <c r="X271" i="4"/>
  <c r="G271" i="4"/>
  <c r="F271" i="4"/>
  <c r="E271" i="4"/>
  <c r="D271" i="4"/>
  <c r="B271" i="4"/>
  <c r="Y270" i="4"/>
  <c r="X270" i="4"/>
  <c r="G270" i="4"/>
  <c r="F270" i="4"/>
  <c r="E270" i="4"/>
  <c r="D270" i="4"/>
  <c r="B270" i="4"/>
  <c r="Y269" i="4"/>
  <c r="X269" i="4"/>
  <c r="G269" i="4"/>
  <c r="F269" i="4"/>
  <c r="E269" i="4"/>
  <c r="D269" i="4"/>
  <c r="B269" i="4"/>
  <c r="H269" i="4" s="1"/>
  <c r="Y268" i="4"/>
  <c r="X268" i="4"/>
  <c r="G268" i="4"/>
  <c r="F268" i="4"/>
  <c r="E268" i="4"/>
  <c r="D268" i="4"/>
  <c r="B268" i="4"/>
  <c r="Y267" i="4"/>
  <c r="X267" i="4"/>
  <c r="G267" i="4"/>
  <c r="F267" i="4"/>
  <c r="E267" i="4"/>
  <c r="D267" i="4"/>
  <c r="B267" i="4"/>
  <c r="H267" i="4" s="1"/>
  <c r="AI267" i="4" s="1"/>
  <c r="Y266" i="4"/>
  <c r="X266" i="4"/>
  <c r="G266" i="4"/>
  <c r="F266" i="4"/>
  <c r="E266" i="4"/>
  <c r="D266" i="4"/>
  <c r="B266" i="4"/>
  <c r="Y265" i="4"/>
  <c r="X265" i="4"/>
  <c r="G265" i="4"/>
  <c r="F265" i="4"/>
  <c r="E265" i="4"/>
  <c r="D265" i="4"/>
  <c r="B265" i="4"/>
  <c r="Y264" i="4"/>
  <c r="X264" i="4"/>
  <c r="G264" i="4"/>
  <c r="F264" i="4"/>
  <c r="E264" i="4"/>
  <c r="D264" i="4"/>
  <c r="B264" i="4"/>
  <c r="H264" i="4" s="1"/>
  <c r="Y263" i="4"/>
  <c r="X263" i="4"/>
  <c r="G263" i="4"/>
  <c r="F263" i="4"/>
  <c r="E263" i="4"/>
  <c r="D263" i="4"/>
  <c r="B263" i="4"/>
  <c r="Y262" i="4"/>
  <c r="X262" i="4"/>
  <c r="G262" i="4"/>
  <c r="F262" i="4"/>
  <c r="E262" i="4"/>
  <c r="D262" i="4"/>
  <c r="B262" i="4"/>
  <c r="Y261" i="4"/>
  <c r="X261" i="4"/>
  <c r="H261" i="4"/>
  <c r="AI261" i="4" s="1"/>
  <c r="G261" i="4"/>
  <c r="F261" i="4"/>
  <c r="E261" i="4"/>
  <c r="D261" i="4"/>
  <c r="B261" i="4"/>
  <c r="Y260" i="4"/>
  <c r="X260" i="4"/>
  <c r="G260" i="4"/>
  <c r="F260" i="4"/>
  <c r="E260" i="4"/>
  <c r="D260" i="4"/>
  <c r="B260" i="4"/>
  <c r="Y259" i="4"/>
  <c r="X259" i="4"/>
  <c r="G259" i="4"/>
  <c r="F259" i="4"/>
  <c r="E259" i="4"/>
  <c r="D259" i="4"/>
  <c r="B259" i="4"/>
  <c r="H259" i="4" s="1"/>
  <c r="AI259" i="4" s="1"/>
  <c r="Y258" i="4"/>
  <c r="X258" i="4"/>
  <c r="G258" i="4"/>
  <c r="F258" i="4"/>
  <c r="E258" i="4"/>
  <c r="D258" i="4"/>
  <c r="B258" i="4"/>
  <c r="Y257" i="4"/>
  <c r="X257" i="4"/>
  <c r="G257" i="4"/>
  <c r="F257" i="4"/>
  <c r="E257" i="4"/>
  <c r="D257" i="4"/>
  <c r="B257" i="4"/>
  <c r="Y256" i="4"/>
  <c r="X256" i="4"/>
  <c r="G256" i="4"/>
  <c r="F256" i="4"/>
  <c r="E256" i="4"/>
  <c r="D256" i="4"/>
  <c r="B256" i="4"/>
  <c r="H256" i="4" s="1"/>
  <c r="AI256" i="4" s="1"/>
  <c r="Y255" i="4"/>
  <c r="X255" i="4"/>
  <c r="G255" i="4"/>
  <c r="F255" i="4"/>
  <c r="E255" i="4"/>
  <c r="D255" i="4"/>
  <c r="B255" i="4"/>
  <c r="Y254" i="4"/>
  <c r="X254" i="4"/>
  <c r="G254" i="4"/>
  <c r="F254" i="4"/>
  <c r="E254" i="4"/>
  <c r="D254" i="4"/>
  <c r="B254" i="4"/>
  <c r="Y253" i="4"/>
  <c r="X253" i="4"/>
  <c r="H253" i="4"/>
  <c r="AI253" i="4" s="1"/>
  <c r="G253" i="4"/>
  <c r="F253" i="4"/>
  <c r="E253" i="4"/>
  <c r="D253" i="4"/>
  <c r="B253" i="4"/>
  <c r="Y252" i="4"/>
  <c r="X252" i="4"/>
  <c r="G252" i="4"/>
  <c r="F252" i="4"/>
  <c r="E252" i="4"/>
  <c r="D252" i="4"/>
  <c r="B252" i="4"/>
  <c r="Y251" i="4"/>
  <c r="X251" i="4"/>
  <c r="H251" i="4"/>
  <c r="AI251" i="4" s="1"/>
  <c r="G251" i="4"/>
  <c r="F251" i="4"/>
  <c r="E251" i="4"/>
  <c r="D251" i="4"/>
  <c r="B251" i="4"/>
  <c r="Y250" i="4"/>
  <c r="X250" i="4"/>
  <c r="G250" i="4"/>
  <c r="F250" i="4"/>
  <c r="E250" i="4"/>
  <c r="D250" i="4"/>
  <c r="B250" i="4"/>
  <c r="Y249" i="4"/>
  <c r="X249" i="4"/>
  <c r="G249" i="4"/>
  <c r="F249" i="4"/>
  <c r="E249" i="4"/>
  <c r="D249" i="4"/>
  <c r="B249" i="4"/>
  <c r="Y248" i="4"/>
  <c r="X248" i="4"/>
  <c r="H248" i="4"/>
  <c r="AI248" i="4" s="1"/>
  <c r="G248" i="4"/>
  <c r="F248" i="4"/>
  <c r="E248" i="4"/>
  <c r="D248" i="4"/>
  <c r="B248" i="4"/>
  <c r="Y247" i="4"/>
  <c r="X247" i="4"/>
  <c r="G247" i="4"/>
  <c r="F247" i="4"/>
  <c r="E247" i="4"/>
  <c r="D247" i="4"/>
  <c r="B247" i="4"/>
  <c r="Y246" i="4"/>
  <c r="X246" i="4"/>
  <c r="G246" i="4"/>
  <c r="F246" i="4"/>
  <c r="E246" i="4"/>
  <c r="D246" i="4"/>
  <c r="B246" i="4"/>
  <c r="Y245" i="4"/>
  <c r="X245" i="4"/>
  <c r="G245" i="4"/>
  <c r="F245" i="4"/>
  <c r="E245" i="4"/>
  <c r="D245" i="4"/>
  <c r="B245" i="4"/>
  <c r="H245" i="4" s="1"/>
  <c r="AI245" i="4" s="1"/>
  <c r="Y244" i="4"/>
  <c r="X244" i="4"/>
  <c r="G244" i="4"/>
  <c r="F244" i="4"/>
  <c r="E244" i="4"/>
  <c r="D244" i="4"/>
  <c r="B244" i="4"/>
  <c r="Y243" i="4"/>
  <c r="X243" i="4"/>
  <c r="G243" i="4"/>
  <c r="F243" i="4"/>
  <c r="E243" i="4"/>
  <c r="D243" i="4"/>
  <c r="B243" i="4"/>
  <c r="H243" i="4" s="1"/>
  <c r="AI243" i="4" s="1"/>
  <c r="Y242" i="4"/>
  <c r="X242" i="4"/>
  <c r="G242" i="4"/>
  <c r="F242" i="4"/>
  <c r="E242" i="4"/>
  <c r="D242" i="4"/>
  <c r="B242" i="4"/>
  <c r="Y241" i="4"/>
  <c r="X241" i="4"/>
  <c r="G241" i="4"/>
  <c r="F241" i="4"/>
  <c r="E241" i="4"/>
  <c r="D241" i="4"/>
  <c r="B241" i="4"/>
  <c r="Y240" i="4"/>
  <c r="X240" i="4"/>
  <c r="G240" i="4"/>
  <c r="F240" i="4"/>
  <c r="E240" i="4"/>
  <c r="D240" i="4"/>
  <c r="B240" i="4"/>
  <c r="H240" i="4" s="1"/>
  <c r="Y239" i="4"/>
  <c r="X239" i="4"/>
  <c r="G239" i="4"/>
  <c r="F239" i="4"/>
  <c r="E239" i="4"/>
  <c r="D239" i="4"/>
  <c r="B239" i="4"/>
  <c r="Y238" i="4"/>
  <c r="X238" i="4"/>
  <c r="G238" i="4"/>
  <c r="F238" i="4"/>
  <c r="E238" i="4"/>
  <c r="D238" i="4"/>
  <c r="B238" i="4"/>
  <c r="Y237" i="4"/>
  <c r="X237" i="4"/>
  <c r="G237" i="4"/>
  <c r="F237" i="4"/>
  <c r="E237" i="4"/>
  <c r="D237" i="4"/>
  <c r="B237" i="4"/>
  <c r="H237" i="4" s="1"/>
  <c r="I237" i="4" s="1"/>
  <c r="J237" i="4" s="1"/>
  <c r="Y236" i="4"/>
  <c r="X236" i="4"/>
  <c r="G236" i="4"/>
  <c r="F236" i="4"/>
  <c r="E236" i="4"/>
  <c r="D236" i="4"/>
  <c r="B236" i="4"/>
  <c r="Y235" i="4"/>
  <c r="X235" i="4"/>
  <c r="G235" i="4"/>
  <c r="F235" i="4"/>
  <c r="E235" i="4"/>
  <c r="D235" i="4"/>
  <c r="B235" i="4"/>
  <c r="H235" i="4" s="1"/>
  <c r="AI235" i="4" s="1"/>
  <c r="Y234" i="4"/>
  <c r="X234" i="4"/>
  <c r="G234" i="4"/>
  <c r="F234" i="4"/>
  <c r="E234" i="4"/>
  <c r="D234" i="4"/>
  <c r="B234" i="4"/>
  <c r="Y233" i="4"/>
  <c r="X233" i="4"/>
  <c r="G233" i="4"/>
  <c r="F233" i="4"/>
  <c r="E233" i="4"/>
  <c r="D233" i="4"/>
  <c r="B233" i="4"/>
  <c r="Y232" i="4"/>
  <c r="X232" i="4"/>
  <c r="G232" i="4"/>
  <c r="F232" i="4"/>
  <c r="E232" i="4"/>
  <c r="D232" i="4"/>
  <c r="B232" i="4"/>
  <c r="H232" i="4" s="1"/>
  <c r="AI232" i="4" s="1"/>
  <c r="Y231" i="4"/>
  <c r="X231" i="4"/>
  <c r="G231" i="4"/>
  <c r="F231" i="4"/>
  <c r="E231" i="4"/>
  <c r="D231" i="4"/>
  <c r="B231" i="4"/>
  <c r="Y230" i="4"/>
  <c r="X230" i="4"/>
  <c r="G230" i="4"/>
  <c r="F230" i="4"/>
  <c r="E230" i="4"/>
  <c r="D230" i="4"/>
  <c r="B230" i="4"/>
  <c r="Y229" i="4"/>
  <c r="X229" i="4"/>
  <c r="I229" i="4"/>
  <c r="J229" i="4" s="1"/>
  <c r="H229" i="4"/>
  <c r="AI229" i="4" s="1"/>
  <c r="G229" i="4"/>
  <c r="F229" i="4"/>
  <c r="E229" i="4"/>
  <c r="D229" i="4"/>
  <c r="B229" i="4"/>
  <c r="Y228" i="4"/>
  <c r="X228" i="4"/>
  <c r="G228" i="4"/>
  <c r="F228" i="4"/>
  <c r="E228" i="4"/>
  <c r="D228" i="4"/>
  <c r="B228" i="4"/>
  <c r="Y227" i="4"/>
  <c r="X227" i="4"/>
  <c r="G227" i="4"/>
  <c r="F227" i="4"/>
  <c r="E227" i="4"/>
  <c r="D227" i="4"/>
  <c r="B227" i="4"/>
  <c r="H227" i="4" s="1"/>
  <c r="AI227" i="4" s="1"/>
  <c r="Y226" i="4"/>
  <c r="X226" i="4"/>
  <c r="G226" i="4"/>
  <c r="F226" i="4"/>
  <c r="E226" i="4"/>
  <c r="D226" i="4"/>
  <c r="B226" i="4"/>
  <c r="Y225" i="4"/>
  <c r="X225" i="4"/>
  <c r="G225" i="4"/>
  <c r="F225" i="4"/>
  <c r="E225" i="4"/>
  <c r="D225" i="4"/>
  <c r="B225" i="4"/>
  <c r="Y224" i="4"/>
  <c r="X224" i="4"/>
  <c r="G224" i="4"/>
  <c r="F224" i="4"/>
  <c r="E224" i="4"/>
  <c r="D224" i="4"/>
  <c r="B224" i="4"/>
  <c r="H224" i="4" s="1"/>
  <c r="AI224" i="4" s="1"/>
  <c r="Y223" i="4"/>
  <c r="X223" i="4"/>
  <c r="G223" i="4"/>
  <c r="F223" i="4"/>
  <c r="E223" i="4"/>
  <c r="D223" i="4"/>
  <c r="B223" i="4"/>
  <c r="Y222" i="4"/>
  <c r="X222" i="4"/>
  <c r="G222" i="4"/>
  <c r="F222" i="4"/>
  <c r="E222" i="4"/>
  <c r="D222" i="4"/>
  <c r="B222" i="4"/>
  <c r="Y221" i="4"/>
  <c r="X221" i="4"/>
  <c r="G221" i="4"/>
  <c r="F221" i="4"/>
  <c r="E221" i="4"/>
  <c r="D221" i="4"/>
  <c r="B221" i="4"/>
  <c r="H221" i="4" s="1"/>
  <c r="AI221" i="4" s="1"/>
  <c r="Y220" i="4"/>
  <c r="X220" i="4"/>
  <c r="G220" i="4"/>
  <c r="F220" i="4"/>
  <c r="E220" i="4"/>
  <c r="D220" i="4"/>
  <c r="B220" i="4"/>
  <c r="Y219" i="4"/>
  <c r="X219" i="4"/>
  <c r="H219" i="4"/>
  <c r="AI219" i="4" s="1"/>
  <c r="G219" i="4"/>
  <c r="F219" i="4"/>
  <c r="E219" i="4"/>
  <c r="D219" i="4"/>
  <c r="B219" i="4"/>
  <c r="Y218" i="4"/>
  <c r="X218" i="4"/>
  <c r="G218" i="4"/>
  <c r="F218" i="4"/>
  <c r="E218" i="4"/>
  <c r="D218" i="4"/>
  <c r="B218" i="4"/>
  <c r="Y217" i="4"/>
  <c r="X217" i="4"/>
  <c r="G217" i="4"/>
  <c r="F217" i="4"/>
  <c r="E217" i="4"/>
  <c r="D217" i="4"/>
  <c r="B217" i="4"/>
  <c r="Y216" i="4"/>
  <c r="X216" i="4"/>
  <c r="H216" i="4"/>
  <c r="AI216" i="4" s="1"/>
  <c r="G216" i="4"/>
  <c r="F216" i="4"/>
  <c r="E216" i="4"/>
  <c r="D216" i="4"/>
  <c r="B216" i="4"/>
  <c r="Y215" i="4"/>
  <c r="X215" i="4"/>
  <c r="G215" i="4"/>
  <c r="F215" i="4"/>
  <c r="E215" i="4"/>
  <c r="D215" i="4"/>
  <c r="B215" i="4"/>
  <c r="Y214" i="4"/>
  <c r="X214" i="4"/>
  <c r="G214" i="4"/>
  <c r="F214" i="4"/>
  <c r="E214" i="4"/>
  <c r="D214" i="4"/>
  <c r="B214" i="4"/>
  <c r="Y213" i="4"/>
  <c r="X213" i="4"/>
  <c r="H213" i="4"/>
  <c r="AI213" i="4" s="1"/>
  <c r="G213" i="4"/>
  <c r="F213" i="4"/>
  <c r="E213" i="4"/>
  <c r="D213" i="4"/>
  <c r="B213" i="4"/>
  <c r="Y212" i="4"/>
  <c r="X212" i="4"/>
  <c r="G212" i="4"/>
  <c r="F212" i="4"/>
  <c r="E212" i="4"/>
  <c r="D212" i="4"/>
  <c r="B212" i="4"/>
  <c r="Y211" i="4"/>
  <c r="X211" i="4"/>
  <c r="G211" i="4"/>
  <c r="F211" i="4"/>
  <c r="E211" i="4"/>
  <c r="D211" i="4"/>
  <c r="B211" i="4"/>
  <c r="H211" i="4" s="1"/>
  <c r="AI211" i="4" s="1"/>
  <c r="Y210" i="4"/>
  <c r="X210" i="4"/>
  <c r="G210" i="4"/>
  <c r="F210" i="4"/>
  <c r="E210" i="4"/>
  <c r="D210" i="4"/>
  <c r="B210" i="4"/>
  <c r="Y209" i="4"/>
  <c r="X209" i="4"/>
  <c r="G209" i="4"/>
  <c r="F209" i="4"/>
  <c r="E209" i="4"/>
  <c r="D209" i="4"/>
  <c r="B209" i="4"/>
  <c r="Y208" i="4"/>
  <c r="X208" i="4"/>
  <c r="G208" i="4"/>
  <c r="F208" i="4"/>
  <c r="E208" i="4"/>
  <c r="D208" i="4"/>
  <c r="B208" i="4"/>
  <c r="H208" i="4" s="1"/>
  <c r="Y207" i="4"/>
  <c r="X207" i="4"/>
  <c r="G207" i="4"/>
  <c r="F207" i="4"/>
  <c r="E207" i="4"/>
  <c r="D207" i="4"/>
  <c r="B207" i="4"/>
  <c r="Y206" i="4"/>
  <c r="X206" i="4"/>
  <c r="G206" i="4"/>
  <c r="F206" i="4"/>
  <c r="E206" i="4"/>
  <c r="D206" i="4"/>
  <c r="B206" i="4"/>
  <c r="Y205" i="4"/>
  <c r="X205" i="4"/>
  <c r="H205" i="4"/>
  <c r="I205" i="4" s="1"/>
  <c r="J205" i="4" s="1"/>
  <c r="G205" i="4"/>
  <c r="F205" i="4"/>
  <c r="E205" i="4"/>
  <c r="D205" i="4"/>
  <c r="B205" i="4"/>
  <c r="Y204" i="4"/>
  <c r="X204" i="4"/>
  <c r="G204" i="4"/>
  <c r="F204" i="4"/>
  <c r="E204" i="4"/>
  <c r="D204" i="4"/>
  <c r="B204" i="4"/>
  <c r="Y203" i="4"/>
  <c r="X203" i="4"/>
  <c r="G203" i="4"/>
  <c r="F203" i="4"/>
  <c r="E203" i="4"/>
  <c r="D203" i="4"/>
  <c r="B203" i="4"/>
  <c r="H203" i="4" s="1"/>
  <c r="AI203" i="4" s="1"/>
  <c r="Y202" i="4"/>
  <c r="X202" i="4"/>
  <c r="G202" i="4"/>
  <c r="F202" i="4"/>
  <c r="E202" i="4"/>
  <c r="D202" i="4"/>
  <c r="B202" i="4"/>
  <c r="Y201" i="4"/>
  <c r="X201" i="4"/>
  <c r="G201" i="4"/>
  <c r="F201" i="4"/>
  <c r="E201" i="4"/>
  <c r="D201" i="4"/>
  <c r="B201" i="4"/>
  <c r="Y200" i="4"/>
  <c r="X200" i="4"/>
  <c r="G200" i="4"/>
  <c r="F200" i="4"/>
  <c r="E200" i="4"/>
  <c r="D200" i="4"/>
  <c r="B200" i="4"/>
  <c r="H200" i="4" s="1"/>
  <c r="AI200" i="4" s="1"/>
  <c r="Y199" i="4"/>
  <c r="X199" i="4"/>
  <c r="G199" i="4"/>
  <c r="F199" i="4"/>
  <c r="E199" i="4"/>
  <c r="D199" i="4"/>
  <c r="B199" i="4"/>
  <c r="Y198" i="4"/>
  <c r="X198" i="4"/>
  <c r="G198" i="4"/>
  <c r="F198" i="4"/>
  <c r="E198" i="4"/>
  <c r="D198" i="4"/>
  <c r="B198" i="4"/>
  <c r="Y197" i="4"/>
  <c r="X197" i="4"/>
  <c r="G197" i="4"/>
  <c r="F197" i="4"/>
  <c r="E197" i="4"/>
  <c r="D197" i="4"/>
  <c r="B197" i="4"/>
  <c r="H197" i="4" s="1"/>
  <c r="Y196" i="4"/>
  <c r="X196" i="4"/>
  <c r="G196" i="4"/>
  <c r="F196" i="4"/>
  <c r="E196" i="4"/>
  <c r="D196" i="4"/>
  <c r="B196" i="4"/>
  <c r="Y195" i="4"/>
  <c r="X195" i="4"/>
  <c r="H195" i="4"/>
  <c r="AI195" i="4" s="1"/>
  <c r="G195" i="4"/>
  <c r="F195" i="4"/>
  <c r="E195" i="4"/>
  <c r="D195" i="4"/>
  <c r="B195" i="4"/>
  <c r="Y194" i="4"/>
  <c r="X194" i="4"/>
  <c r="G194" i="4"/>
  <c r="F194" i="4"/>
  <c r="E194" i="4"/>
  <c r="D194" i="4"/>
  <c r="B194" i="4"/>
  <c r="Y193" i="4"/>
  <c r="X193" i="4"/>
  <c r="G193" i="4"/>
  <c r="F193" i="4"/>
  <c r="E193" i="4"/>
  <c r="D193" i="4"/>
  <c r="B193" i="4"/>
  <c r="Y192" i="4"/>
  <c r="X192" i="4"/>
  <c r="G192" i="4"/>
  <c r="F192" i="4"/>
  <c r="E192" i="4"/>
  <c r="D192" i="4"/>
  <c r="B192" i="4"/>
  <c r="H192" i="4" s="1"/>
  <c r="AI192" i="4" s="1"/>
  <c r="Y191" i="4"/>
  <c r="X191" i="4"/>
  <c r="G191" i="4"/>
  <c r="F191" i="4"/>
  <c r="E191" i="4"/>
  <c r="D191" i="4"/>
  <c r="B191" i="4"/>
  <c r="Y190" i="4"/>
  <c r="X190" i="4"/>
  <c r="G190" i="4"/>
  <c r="F190" i="4"/>
  <c r="E190" i="4"/>
  <c r="D190" i="4"/>
  <c r="B190" i="4"/>
  <c r="Y189" i="4"/>
  <c r="X189" i="4"/>
  <c r="G189" i="4"/>
  <c r="F189" i="4"/>
  <c r="E189" i="4"/>
  <c r="D189" i="4"/>
  <c r="B189" i="4"/>
  <c r="H189" i="4" s="1"/>
  <c r="AI189" i="4" s="1"/>
  <c r="Y188" i="4"/>
  <c r="X188" i="4"/>
  <c r="G188" i="4"/>
  <c r="F188" i="4"/>
  <c r="E188" i="4"/>
  <c r="D188" i="4"/>
  <c r="B188" i="4"/>
  <c r="Y187" i="4"/>
  <c r="X187" i="4"/>
  <c r="G187" i="4"/>
  <c r="F187" i="4"/>
  <c r="E187" i="4"/>
  <c r="D187" i="4"/>
  <c r="B187" i="4"/>
  <c r="H187" i="4" s="1"/>
  <c r="AI187" i="4" s="1"/>
  <c r="Y186" i="4"/>
  <c r="X186" i="4"/>
  <c r="G186" i="4"/>
  <c r="F186" i="4"/>
  <c r="E186" i="4"/>
  <c r="D186" i="4"/>
  <c r="B186" i="4"/>
  <c r="Y185" i="4"/>
  <c r="X185" i="4"/>
  <c r="G185" i="4"/>
  <c r="F185" i="4"/>
  <c r="E185" i="4"/>
  <c r="D185" i="4"/>
  <c r="B185" i="4"/>
  <c r="Y184" i="4"/>
  <c r="X184" i="4"/>
  <c r="H184" i="4"/>
  <c r="AI184" i="4" s="1"/>
  <c r="G184" i="4"/>
  <c r="F184" i="4"/>
  <c r="E184" i="4"/>
  <c r="D184" i="4"/>
  <c r="B184" i="4"/>
  <c r="Y183" i="4"/>
  <c r="X183" i="4"/>
  <c r="G183" i="4"/>
  <c r="F183" i="4"/>
  <c r="E183" i="4"/>
  <c r="D183" i="4"/>
  <c r="B183" i="4"/>
  <c r="Y182" i="4"/>
  <c r="X182" i="4"/>
  <c r="G182" i="4"/>
  <c r="F182" i="4"/>
  <c r="E182" i="4"/>
  <c r="D182" i="4"/>
  <c r="B182" i="4"/>
  <c r="Y181" i="4"/>
  <c r="X181" i="4"/>
  <c r="H181" i="4"/>
  <c r="AI181" i="4" s="1"/>
  <c r="G181" i="4"/>
  <c r="F181" i="4"/>
  <c r="E181" i="4"/>
  <c r="D181" i="4"/>
  <c r="B181" i="4"/>
  <c r="Y180" i="4"/>
  <c r="X180" i="4"/>
  <c r="G180" i="4"/>
  <c r="F180" i="4"/>
  <c r="E180" i="4"/>
  <c r="D180" i="4"/>
  <c r="B180" i="4"/>
  <c r="Y179" i="4"/>
  <c r="X179" i="4"/>
  <c r="G179" i="4"/>
  <c r="F179" i="4"/>
  <c r="E179" i="4"/>
  <c r="D179" i="4"/>
  <c r="B179" i="4"/>
  <c r="H179" i="4" s="1"/>
  <c r="AI179" i="4" s="1"/>
  <c r="Y178" i="4"/>
  <c r="X178" i="4"/>
  <c r="G178" i="4"/>
  <c r="F178" i="4"/>
  <c r="E178" i="4"/>
  <c r="D178" i="4"/>
  <c r="B178" i="4"/>
  <c r="Y177" i="4"/>
  <c r="X177" i="4"/>
  <c r="G177" i="4"/>
  <c r="F177" i="4"/>
  <c r="E177" i="4"/>
  <c r="D177" i="4"/>
  <c r="B177" i="4"/>
  <c r="Y176" i="4"/>
  <c r="X176" i="4"/>
  <c r="G176" i="4"/>
  <c r="F176" i="4"/>
  <c r="E176" i="4"/>
  <c r="D176" i="4"/>
  <c r="B176" i="4"/>
  <c r="H176" i="4" s="1"/>
  <c r="Y175" i="4"/>
  <c r="X175" i="4"/>
  <c r="G175" i="4"/>
  <c r="F175" i="4"/>
  <c r="E175" i="4"/>
  <c r="D175" i="4"/>
  <c r="B175" i="4"/>
  <c r="Y174" i="4"/>
  <c r="X174" i="4"/>
  <c r="G174" i="4"/>
  <c r="F174" i="4"/>
  <c r="E174" i="4"/>
  <c r="D174" i="4"/>
  <c r="B174" i="4"/>
  <c r="Y173" i="4"/>
  <c r="X173" i="4"/>
  <c r="I173" i="4"/>
  <c r="J173" i="4" s="1"/>
  <c r="H173" i="4"/>
  <c r="G173" i="4"/>
  <c r="F173" i="4"/>
  <c r="E173" i="4"/>
  <c r="D173" i="4"/>
  <c r="B173" i="4"/>
  <c r="Y172" i="4"/>
  <c r="X172" i="4"/>
  <c r="G172" i="4"/>
  <c r="F172" i="4"/>
  <c r="E172" i="4"/>
  <c r="D172" i="4"/>
  <c r="B172" i="4"/>
  <c r="Y171" i="4"/>
  <c r="X171" i="4"/>
  <c r="G171" i="4"/>
  <c r="F171" i="4"/>
  <c r="E171" i="4"/>
  <c r="D171" i="4"/>
  <c r="B171" i="4"/>
  <c r="H171" i="4" s="1"/>
  <c r="Y170" i="4"/>
  <c r="X170" i="4"/>
  <c r="G170" i="4"/>
  <c r="F170" i="4"/>
  <c r="E170" i="4"/>
  <c r="D170" i="4"/>
  <c r="B170" i="4"/>
  <c r="Y169" i="4"/>
  <c r="X169" i="4"/>
  <c r="G169" i="4"/>
  <c r="F169" i="4"/>
  <c r="E169" i="4"/>
  <c r="D169" i="4"/>
  <c r="B169" i="4"/>
  <c r="Y168" i="4"/>
  <c r="X168" i="4"/>
  <c r="G168" i="4"/>
  <c r="F168" i="4"/>
  <c r="E168" i="4"/>
  <c r="D168" i="4"/>
  <c r="B168" i="4"/>
  <c r="H168" i="4" s="1"/>
  <c r="AI168" i="4" s="1"/>
  <c r="Y167" i="4"/>
  <c r="X167" i="4"/>
  <c r="G167" i="4"/>
  <c r="F167" i="4"/>
  <c r="E167" i="4"/>
  <c r="D167" i="4"/>
  <c r="B167" i="4"/>
  <c r="Y166" i="4"/>
  <c r="X166" i="4"/>
  <c r="G166" i="4"/>
  <c r="F166" i="4"/>
  <c r="E166" i="4"/>
  <c r="D166" i="4"/>
  <c r="B166" i="4"/>
  <c r="Y165" i="4"/>
  <c r="X165" i="4"/>
  <c r="G165" i="4"/>
  <c r="F165" i="4"/>
  <c r="E165" i="4"/>
  <c r="D165" i="4"/>
  <c r="B165" i="4"/>
  <c r="H165" i="4" s="1"/>
  <c r="AI165" i="4" s="1"/>
  <c r="Y164" i="4"/>
  <c r="X164" i="4"/>
  <c r="G164" i="4"/>
  <c r="F164" i="4"/>
  <c r="E164" i="4"/>
  <c r="D164" i="4"/>
  <c r="B164" i="4"/>
  <c r="Y163" i="4"/>
  <c r="X163" i="4"/>
  <c r="G163" i="4"/>
  <c r="F163" i="4"/>
  <c r="E163" i="4"/>
  <c r="D163" i="4"/>
  <c r="B163" i="4"/>
  <c r="H163" i="4" s="1"/>
  <c r="AI163" i="4" s="1"/>
  <c r="Y162" i="4"/>
  <c r="X162" i="4"/>
  <c r="G162" i="4"/>
  <c r="F162" i="4"/>
  <c r="E162" i="4"/>
  <c r="D162" i="4"/>
  <c r="B162" i="4"/>
  <c r="Y161" i="4"/>
  <c r="X161" i="4"/>
  <c r="G161" i="4"/>
  <c r="F161" i="4"/>
  <c r="E161" i="4"/>
  <c r="D161" i="4"/>
  <c r="B161" i="4"/>
  <c r="Y160" i="4"/>
  <c r="X160" i="4"/>
  <c r="G160" i="4"/>
  <c r="F160" i="4"/>
  <c r="E160" i="4"/>
  <c r="D160" i="4"/>
  <c r="B160" i="4"/>
  <c r="H160" i="4" s="1"/>
  <c r="AI160" i="4" s="1"/>
  <c r="Y159" i="4"/>
  <c r="X159" i="4"/>
  <c r="G159" i="4"/>
  <c r="F159" i="4"/>
  <c r="E159" i="4"/>
  <c r="D159" i="4"/>
  <c r="B159" i="4"/>
  <c r="Y158" i="4"/>
  <c r="X158" i="4"/>
  <c r="G158" i="4"/>
  <c r="F158" i="4"/>
  <c r="E158" i="4"/>
  <c r="D158" i="4"/>
  <c r="B158" i="4"/>
  <c r="Y157" i="4"/>
  <c r="X157" i="4"/>
  <c r="H157" i="4"/>
  <c r="AI157" i="4" s="1"/>
  <c r="G157" i="4"/>
  <c r="F157" i="4"/>
  <c r="E157" i="4"/>
  <c r="D157" i="4"/>
  <c r="B157" i="4"/>
  <c r="Y156" i="4"/>
  <c r="X156" i="4"/>
  <c r="G156" i="4"/>
  <c r="F156" i="4"/>
  <c r="E156" i="4"/>
  <c r="D156" i="4"/>
  <c r="B156" i="4"/>
  <c r="Y155" i="4"/>
  <c r="X155" i="4"/>
  <c r="G155" i="4"/>
  <c r="F155" i="4"/>
  <c r="E155" i="4"/>
  <c r="D155" i="4"/>
  <c r="B155" i="4"/>
  <c r="H155" i="4" s="1"/>
  <c r="AI155" i="4" s="1"/>
  <c r="Y154" i="4"/>
  <c r="X154" i="4"/>
  <c r="G154" i="4"/>
  <c r="F154" i="4"/>
  <c r="E154" i="4"/>
  <c r="D154" i="4"/>
  <c r="B154" i="4"/>
  <c r="Y153" i="4"/>
  <c r="X153" i="4"/>
  <c r="G153" i="4"/>
  <c r="F153" i="4"/>
  <c r="E153" i="4"/>
  <c r="D153" i="4"/>
  <c r="B153" i="4"/>
  <c r="Y152" i="4"/>
  <c r="X152" i="4"/>
  <c r="G152" i="4"/>
  <c r="F152" i="4"/>
  <c r="E152" i="4"/>
  <c r="D152" i="4"/>
  <c r="B152" i="4"/>
  <c r="H152" i="4" s="1"/>
  <c r="AI152" i="4" s="1"/>
  <c r="Y151" i="4"/>
  <c r="X151" i="4"/>
  <c r="G151" i="4"/>
  <c r="F151" i="4"/>
  <c r="E151" i="4"/>
  <c r="D151" i="4"/>
  <c r="B151" i="4"/>
  <c r="Y150" i="4"/>
  <c r="X150" i="4"/>
  <c r="G150" i="4"/>
  <c r="F150" i="4"/>
  <c r="E150" i="4"/>
  <c r="D150" i="4"/>
  <c r="B150" i="4"/>
  <c r="Y149" i="4"/>
  <c r="X149" i="4"/>
  <c r="H149" i="4"/>
  <c r="AI149" i="4" s="1"/>
  <c r="G149" i="4"/>
  <c r="F149" i="4"/>
  <c r="E149" i="4"/>
  <c r="D149" i="4"/>
  <c r="B149" i="4"/>
  <c r="Y148" i="4"/>
  <c r="X148" i="4"/>
  <c r="G148" i="4"/>
  <c r="F148" i="4"/>
  <c r="E148" i="4"/>
  <c r="D148" i="4"/>
  <c r="B148" i="4"/>
  <c r="Y147" i="4"/>
  <c r="X147" i="4"/>
  <c r="H147" i="4"/>
  <c r="AI147" i="4" s="1"/>
  <c r="G147" i="4"/>
  <c r="F147" i="4"/>
  <c r="E147" i="4"/>
  <c r="D147" i="4"/>
  <c r="B147" i="4"/>
  <c r="Y146" i="4"/>
  <c r="X146" i="4"/>
  <c r="G146" i="4"/>
  <c r="F146" i="4"/>
  <c r="E146" i="4"/>
  <c r="D146" i="4"/>
  <c r="B146" i="4"/>
  <c r="Y145" i="4"/>
  <c r="X145" i="4"/>
  <c r="G145" i="4"/>
  <c r="F145" i="4"/>
  <c r="E145" i="4"/>
  <c r="D145" i="4"/>
  <c r="B145" i="4"/>
  <c r="Y144" i="4"/>
  <c r="X144" i="4"/>
  <c r="G144" i="4"/>
  <c r="F144" i="4"/>
  <c r="E144" i="4"/>
  <c r="D144" i="4"/>
  <c r="B144" i="4"/>
  <c r="H144" i="4" s="1"/>
  <c r="Y143" i="4"/>
  <c r="X143" i="4"/>
  <c r="G143" i="4"/>
  <c r="F143" i="4"/>
  <c r="E143" i="4"/>
  <c r="D143" i="4"/>
  <c r="B143" i="4"/>
  <c r="Y142" i="4"/>
  <c r="X142" i="4"/>
  <c r="G142" i="4"/>
  <c r="F142" i="4"/>
  <c r="E142" i="4"/>
  <c r="D142" i="4"/>
  <c r="B142" i="4"/>
  <c r="Y141" i="4"/>
  <c r="X141" i="4"/>
  <c r="G141" i="4"/>
  <c r="F141" i="4"/>
  <c r="E141" i="4"/>
  <c r="D141" i="4"/>
  <c r="B141" i="4"/>
  <c r="H141" i="4" s="1"/>
  <c r="I141" i="4" s="1"/>
  <c r="J141" i="4" s="1"/>
  <c r="Y140" i="4"/>
  <c r="X140" i="4"/>
  <c r="G140" i="4"/>
  <c r="F140" i="4"/>
  <c r="E140" i="4"/>
  <c r="D140" i="4"/>
  <c r="B140" i="4"/>
  <c r="Y139" i="4"/>
  <c r="X139" i="4"/>
  <c r="H139" i="4"/>
  <c r="G139" i="4"/>
  <c r="F139" i="4"/>
  <c r="E139" i="4"/>
  <c r="D139" i="4"/>
  <c r="B139" i="4"/>
  <c r="Y138" i="4"/>
  <c r="X138" i="4"/>
  <c r="G138" i="4"/>
  <c r="F138" i="4"/>
  <c r="E138" i="4"/>
  <c r="D138" i="4"/>
  <c r="B138" i="4"/>
  <c r="Y137" i="4"/>
  <c r="X137" i="4"/>
  <c r="G137" i="4"/>
  <c r="F137" i="4"/>
  <c r="E137" i="4"/>
  <c r="D137" i="4"/>
  <c r="B137" i="4"/>
  <c r="Y136" i="4"/>
  <c r="X136" i="4"/>
  <c r="H136" i="4"/>
  <c r="AI136" i="4" s="1"/>
  <c r="G136" i="4"/>
  <c r="F136" i="4"/>
  <c r="E136" i="4"/>
  <c r="D136" i="4"/>
  <c r="B136" i="4"/>
  <c r="Y135" i="4"/>
  <c r="X135" i="4"/>
  <c r="G135" i="4"/>
  <c r="F135" i="4"/>
  <c r="E135" i="4"/>
  <c r="D135" i="4"/>
  <c r="B135" i="4"/>
  <c r="Y134" i="4"/>
  <c r="X134" i="4"/>
  <c r="G134" i="4"/>
  <c r="F134" i="4"/>
  <c r="E134" i="4"/>
  <c r="D134" i="4"/>
  <c r="B134" i="4"/>
  <c r="Y133" i="4"/>
  <c r="X133" i="4"/>
  <c r="G133" i="4"/>
  <c r="F133" i="4"/>
  <c r="E133" i="4"/>
  <c r="D133" i="4"/>
  <c r="B133" i="4"/>
  <c r="H133" i="4" s="1"/>
  <c r="Y132" i="4"/>
  <c r="X132" i="4"/>
  <c r="G132" i="4"/>
  <c r="F132" i="4"/>
  <c r="E132" i="4"/>
  <c r="D132" i="4"/>
  <c r="B132" i="4"/>
  <c r="Y131" i="4"/>
  <c r="X131" i="4"/>
  <c r="G131" i="4"/>
  <c r="F131" i="4"/>
  <c r="E131" i="4"/>
  <c r="D131" i="4"/>
  <c r="B131" i="4"/>
  <c r="H131" i="4" s="1"/>
  <c r="AI131" i="4" s="1"/>
  <c r="Y130" i="4"/>
  <c r="X130" i="4"/>
  <c r="G130" i="4"/>
  <c r="F130" i="4"/>
  <c r="E130" i="4"/>
  <c r="D130" i="4"/>
  <c r="B130" i="4"/>
  <c r="Y129" i="4"/>
  <c r="X129" i="4"/>
  <c r="G129" i="4"/>
  <c r="F129" i="4"/>
  <c r="E129" i="4"/>
  <c r="D129" i="4"/>
  <c r="B129" i="4"/>
  <c r="Y128" i="4"/>
  <c r="X128" i="4"/>
  <c r="G128" i="4"/>
  <c r="F128" i="4"/>
  <c r="E128" i="4"/>
  <c r="D128" i="4"/>
  <c r="B128" i="4"/>
  <c r="H128" i="4" s="1"/>
  <c r="AI128" i="4" s="1"/>
  <c r="Y127" i="4"/>
  <c r="X127" i="4"/>
  <c r="G127" i="4"/>
  <c r="F127" i="4"/>
  <c r="E127" i="4"/>
  <c r="D127" i="4"/>
  <c r="B127" i="4"/>
  <c r="Y126" i="4"/>
  <c r="X126" i="4"/>
  <c r="G126" i="4"/>
  <c r="F126" i="4"/>
  <c r="E126" i="4"/>
  <c r="D126" i="4"/>
  <c r="B126" i="4"/>
  <c r="Y125" i="4"/>
  <c r="X125" i="4"/>
  <c r="G125" i="4"/>
  <c r="F125" i="4"/>
  <c r="E125" i="4"/>
  <c r="D125" i="4"/>
  <c r="B125" i="4"/>
  <c r="H125" i="4" s="1"/>
  <c r="Y124" i="4"/>
  <c r="X124" i="4"/>
  <c r="G124" i="4"/>
  <c r="F124" i="4"/>
  <c r="E124" i="4"/>
  <c r="D124" i="4"/>
  <c r="B124" i="4"/>
  <c r="Y123" i="4"/>
  <c r="X123" i="4"/>
  <c r="G123" i="4"/>
  <c r="F123" i="4"/>
  <c r="E123" i="4"/>
  <c r="D123" i="4"/>
  <c r="B123" i="4"/>
  <c r="H123" i="4" s="1"/>
  <c r="AI123" i="4" s="1"/>
  <c r="Y122" i="4"/>
  <c r="X122" i="4"/>
  <c r="G122" i="4"/>
  <c r="F122" i="4"/>
  <c r="E122" i="4"/>
  <c r="D122" i="4"/>
  <c r="B122" i="4"/>
  <c r="Y121" i="4"/>
  <c r="X121" i="4"/>
  <c r="G121" i="4"/>
  <c r="F121" i="4"/>
  <c r="E121" i="4"/>
  <c r="D121" i="4"/>
  <c r="B121" i="4"/>
  <c r="Y120" i="4"/>
  <c r="X120" i="4"/>
  <c r="G120" i="4"/>
  <c r="F120" i="4"/>
  <c r="E120" i="4"/>
  <c r="D120" i="4"/>
  <c r="B120" i="4"/>
  <c r="H120" i="4" s="1"/>
  <c r="AI120" i="4" s="1"/>
  <c r="Y119" i="4"/>
  <c r="X119" i="4"/>
  <c r="G119" i="4"/>
  <c r="F119" i="4"/>
  <c r="E119" i="4"/>
  <c r="D119" i="4"/>
  <c r="B119" i="4"/>
  <c r="Y118" i="4"/>
  <c r="X118" i="4"/>
  <c r="G118" i="4"/>
  <c r="F118" i="4"/>
  <c r="E118" i="4"/>
  <c r="D118" i="4"/>
  <c r="B118" i="4"/>
  <c r="Y117" i="4"/>
  <c r="X117" i="4"/>
  <c r="H117" i="4"/>
  <c r="G117" i="4"/>
  <c r="F117" i="4"/>
  <c r="E117" i="4"/>
  <c r="D117" i="4"/>
  <c r="B117" i="4"/>
  <c r="Y116" i="4"/>
  <c r="X116" i="4"/>
  <c r="G116" i="4"/>
  <c r="F116" i="4"/>
  <c r="E116" i="4"/>
  <c r="D116" i="4"/>
  <c r="B116" i="4"/>
  <c r="Y115" i="4"/>
  <c r="X115" i="4"/>
  <c r="G115" i="4"/>
  <c r="F115" i="4"/>
  <c r="E115" i="4"/>
  <c r="D115" i="4"/>
  <c r="B115" i="4"/>
  <c r="H115" i="4" s="1"/>
  <c r="AI115" i="4" s="1"/>
  <c r="Y114" i="4"/>
  <c r="X114" i="4"/>
  <c r="G114" i="4"/>
  <c r="F114" i="4"/>
  <c r="E114" i="4"/>
  <c r="D114" i="4"/>
  <c r="B114" i="4"/>
  <c r="Y113" i="4"/>
  <c r="X113" i="4"/>
  <c r="G113" i="4"/>
  <c r="F113" i="4"/>
  <c r="E113" i="4"/>
  <c r="D113" i="4"/>
  <c r="B113" i="4"/>
  <c r="Y112" i="4"/>
  <c r="X112" i="4"/>
  <c r="G112" i="4"/>
  <c r="F112" i="4"/>
  <c r="E112" i="4"/>
  <c r="D112" i="4"/>
  <c r="B112" i="4"/>
  <c r="H112" i="4" s="1"/>
  <c r="AI112" i="4" s="1"/>
  <c r="Y111" i="4"/>
  <c r="X111" i="4"/>
  <c r="G111" i="4"/>
  <c r="F111" i="4"/>
  <c r="E111" i="4"/>
  <c r="D111" i="4"/>
  <c r="B111" i="4"/>
  <c r="Y110" i="4"/>
  <c r="X110" i="4"/>
  <c r="G110" i="4"/>
  <c r="F110" i="4"/>
  <c r="E110" i="4"/>
  <c r="D110" i="4"/>
  <c r="B110" i="4"/>
  <c r="Y109" i="4"/>
  <c r="X109" i="4"/>
  <c r="G109" i="4"/>
  <c r="F109" i="4"/>
  <c r="E109" i="4"/>
  <c r="D109" i="4"/>
  <c r="B109" i="4"/>
  <c r="H109" i="4" s="1"/>
  <c r="I109" i="4" s="1"/>
  <c r="J109" i="4" s="1"/>
  <c r="Y108" i="4"/>
  <c r="X108" i="4"/>
  <c r="G108" i="4"/>
  <c r="F108" i="4"/>
  <c r="E108" i="4"/>
  <c r="D108" i="4"/>
  <c r="B108" i="4"/>
  <c r="Y107" i="4"/>
  <c r="X107" i="4"/>
  <c r="G107" i="4"/>
  <c r="F107" i="4"/>
  <c r="E107" i="4"/>
  <c r="D107" i="4"/>
  <c r="B107" i="4"/>
  <c r="H107" i="4" s="1"/>
  <c r="Y106" i="4"/>
  <c r="X106" i="4"/>
  <c r="G106" i="4"/>
  <c r="F106" i="4"/>
  <c r="E106" i="4"/>
  <c r="D106" i="4"/>
  <c r="B106" i="4"/>
  <c r="Y105" i="4"/>
  <c r="X105" i="4"/>
  <c r="G105" i="4"/>
  <c r="F105" i="4"/>
  <c r="E105" i="4"/>
  <c r="D105" i="4"/>
  <c r="B105" i="4"/>
  <c r="Y104" i="4"/>
  <c r="X104" i="4"/>
  <c r="G104" i="4"/>
  <c r="F104" i="4"/>
  <c r="E104" i="4"/>
  <c r="D104" i="4"/>
  <c r="B104" i="4"/>
  <c r="H104" i="4" s="1"/>
  <c r="AI104" i="4" s="1"/>
  <c r="Y103" i="4"/>
  <c r="X103" i="4"/>
  <c r="G103" i="4"/>
  <c r="F103" i="4"/>
  <c r="E103" i="4"/>
  <c r="D103" i="4"/>
  <c r="B103" i="4"/>
  <c r="Y102" i="4"/>
  <c r="X102" i="4"/>
  <c r="G102" i="4"/>
  <c r="F102" i="4"/>
  <c r="E102" i="4"/>
  <c r="D102" i="4"/>
  <c r="B102" i="4"/>
  <c r="Y101" i="4"/>
  <c r="X101" i="4"/>
  <c r="G101" i="4"/>
  <c r="F101" i="4"/>
  <c r="E101" i="4"/>
  <c r="D101" i="4"/>
  <c r="B101" i="4"/>
  <c r="H101" i="4" s="1"/>
  <c r="Y100" i="4"/>
  <c r="X100" i="4"/>
  <c r="G100" i="4"/>
  <c r="F100" i="4"/>
  <c r="E100" i="4"/>
  <c r="D100" i="4"/>
  <c r="B100" i="4"/>
  <c r="Y99" i="4"/>
  <c r="X99" i="4"/>
  <c r="H99" i="4"/>
  <c r="AI99" i="4" s="1"/>
  <c r="G99" i="4"/>
  <c r="F99" i="4"/>
  <c r="E99" i="4"/>
  <c r="D99" i="4"/>
  <c r="B99" i="4"/>
  <c r="Y98" i="4"/>
  <c r="X98" i="4"/>
  <c r="G98" i="4"/>
  <c r="F98" i="4"/>
  <c r="E98" i="4"/>
  <c r="D98" i="4"/>
  <c r="B98" i="4"/>
  <c r="Y97" i="4"/>
  <c r="X97" i="4"/>
  <c r="G97" i="4"/>
  <c r="F97" i="4"/>
  <c r="E97" i="4"/>
  <c r="D97" i="4"/>
  <c r="B97" i="4"/>
  <c r="Y96" i="4"/>
  <c r="X96" i="4"/>
  <c r="G96" i="4"/>
  <c r="F96" i="4"/>
  <c r="E96" i="4"/>
  <c r="D96" i="4"/>
  <c r="B96" i="4"/>
  <c r="H96" i="4" s="1"/>
  <c r="AI96" i="4" s="1"/>
  <c r="Y95" i="4"/>
  <c r="X95" i="4"/>
  <c r="G95" i="4"/>
  <c r="F95" i="4"/>
  <c r="E95" i="4"/>
  <c r="D95" i="4"/>
  <c r="B95" i="4"/>
  <c r="Y94" i="4"/>
  <c r="X94" i="4"/>
  <c r="G94" i="4"/>
  <c r="F94" i="4"/>
  <c r="E94" i="4"/>
  <c r="D94" i="4"/>
  <c r="B94" i="4"/>
  <c r="Y93" i="4"/>
  <c r="X93" i="4"/>
  <c r="G93" i="4"/>
  <c r="F93" i="4"/>
  <c r="E93" i="4"/>
  <c r="D93" i="4"/>
  <c r="B93" i="4"/>
  <c r="H93" i="4" s="1"/>
  <c r="Y92" i="4"/>
  <c r="X92" i="4"/>
  <c r="G92" i="4"/>
  <c r="F92" i="4"/>
  <c r="E92" i="4"/>
  <c r="D92" i="4"/>
  <c r="B92" i="4"/>
  <c r="Y91" i="4"/>
  <c r="X91" i="4"/>
  <c r="G91" i="4"/>
  <c r="F91" i="4"/>
  <c r="E91" i="4"/>
  <c r="D91" i="4"/>
  <c r="B91" i="4"/>
  <c r="H91" i="4" s="1"/>
  <c r="AI91" i="4" s="1"/>
  <c r="Y90" i="4"/>
  <c r="X90" i="4"/>
  <c r="G90" i="4"/>
  <c r="F90" i="4"/>
  <c r="E90" i="4"/>
  <c r="D90" i="4"/>
  <c r="B90" i="4"/>
  <c r="Y89" i="4"/>
  <c r="X89" i="4"/>
  <c r="G89" i="4"/>
  <c r="F89" i="4"/>
  <c r="E89" i="4"/>
  <c r="D89" i="4"/>
  <c r="B89" i="4"/>
  <c r="Y88" i="4"/>
  <c r="X88" i="4"/>
  <c r="G88" i="4"/>
  <c r="F88" i="4"/>
  <c r="E88" i="4"/>
  <c r="D88" i="4"/>
  <c r="B88" i="4"/>
  <c r="H88" i="4" s="1"/>
  <c r="AI88" i="4" s="1"/>
  <c r="Y87" i="4"/>
  <c r="X87" i="4"/>
  <c r="G87" i="4"/>
  <c r="F87" i="4"/>
  <c r="E87" i="4"/>
  <c r="D87" i="4"/>
  <c r="B87" i="4"/>
  <c r="Y86" i="4"/>
  <c r="X86" i="4"/>
  <c r="G86" i="4"/>
  <c r="F86" i="4"/>
  <c r="E86" i="4"/>
  <c r="D86" i="4"/>
  <c r="B86" i="4"/>
  <c r="Y85" i="4"/>
  <c r="X85" i="4"/>
  <c r="G85" i="4"/>
  <c r="F85" i="4"/>
  <c r="E85" i="4"/>
  <c r="D85" i="4"/>
  <c r="B85" i="4"/>
  <c r="H85" i="4" s="1"/>
  <c r="Y84" i="4"/>
  <c r="X84" i="4"/>
  <c r="G84" i="4"/>
  <c r="F84" i="4"/>
  <c r="E84" i="4"/>
  <c r="D84" i="4"/>
  <c r="B84" i="4"/>
  <c r="Y83" i="4"/>
  <c r="X83" i="4"/>
  <c r="H83" i="4"/>
  <c r="AI83" i="4" s="1"/>
  <c r="G83" i="4"/>
  <c r="F83" i="4"/>
  <c r="E83" i="4"/>
  <c r="D83" i="4"/>
  <c r="B83" i="4"/>
  <c r="Y82" i="4"/>
  <c r="X82" i="4"/>
  <c r="G82" i="4"/>
  <c r="F82" i="4"/>
  <c r="E82" i="4"/>
  <c r="D82" i="4"/>
  <c r="B82" i="4"/>
  <c r="Y81" i="4"/>
  <c r="X81" i="4"/>
  <c r="G81" i="4"/>
  <c r="F81" i="4"/>
  <c r="E81" i="4"/>
  <c r="D81" i="4"/>
  <c r="B81" i="4"/>
  <c r="Y80" i="4"/>
  <c r="X80" i="4"/>
  <c r="H80" i="4"/>
  <c r="AI80" i="4" s="1"/>
  <c r="G80" i="4"/>
  <c r="F80" i="4"/>
  <c r="E80" i="4"/>
  <c r="D80" i="4"/>
  <c r="B80" i="4"/>
  <c r="Y79" i="4"/>
  <c r="X79" i="4"/>
  <c r="G79" i="4"/>
  <c r="F79" i="4"/>
  <c r="E79" i="4"/>
  <c r="D79" i="4"/>
  <c r="B79" i="4"/>
  <c r="Y78" i="4"/>
  <c r="X78" i="4"/>
  <c r="G78" i="4"/>
  <c r="F78" i="4"/>
  <c r="E78" i="4"/>
  <c r="D78" i="4"/>
  <c r="B78" i="4"/>
  <c r="Y77" i="4"/>
  <c r="X77" i="4"/>
  <c r="G77" i="4"/>
  <c r="F77" i="4"/>
  <c r="E77" i="4"/>
  <c r="D77" i="4"/>
  <c r="B77" i="4"/>
  <c r="H77" i="4" s="1"/>
  <c r="I77" i="4" s="1"/>
  <c r="J77" i="4" s="1"/>
  <c r="Y76" i="4"/>
  <c r="X76" i="4"/>
  <c r="G76" i="4"/>
  <c r="F76" i="4"/>
  <c r="E76" i="4"/>
  <c r="D76" i="4"/>
  <c r="B76" i="4"/>
  <c r="Y75" i="4"/>
  <c r="X75" i="4"/>
  <c r="G75" i="4"/>
  <c r="F75" i="4"/>
  <c r="E75" i="4"/>
  <c r="D75" i="4"/>
  <c r="B75" i="4"/>
  <c r="H75" i="4" s="1"/>
  <c r="Y74" i="4"/>
  <c r="X74" i="4"/>
  <c r="G74" i="4"/>
  <c r="F74" i="4"/>
  <c r="E74" i="4"/>
  <c r="D74" i="4"/>
  <c r="B74" i="4"/>
  <c r="Y73" i="4"/>
  <c r="X73" i="4"/>
  <c r="G73" i="4"/>
  <c r="F73" i="4"/>
  <c r="E73" i="4"/>
  <c r="D73" i="4"/>
  <c r="B73" i="4"/>
  <c r="Y72" i="4"/>
  <c r="X72" i="4"/>
  <c r="H72" i="4"/>
  <c r="G72" i="4"/>
  <c r="F72" i="4"/>
  <c r="E72" i="4"/>
  <c r="D72" i="4"/>
  <c r="B72" i="4"/>
  <c r="Y71" i="4"/>
  <c r="X71" i="4"/>
  <c r="G71" i="4"/>
  <c r="F71" i="4"/>
  <c r="E71" i="4"/>
  <c r="D71" i="4"/>
  <c r="B71" i="4"/>
  <c r="Y70" i="4"/>
  <c r="X70" i="4"/>
  <c r="G70" i="4"/>
  <c r="F70" i="4"/>
  <c r="E70" i="4"/>
  <c r="D70" i="4"/>
  <c r="B70" i="4"/>
  <c r="Y69" i="4"/>
  <c r="X69" i="4"/>
  <c r="H69" i="4"/>
  <c r="AI69" i="4" s="1"/>
  <c r="G69" i="4"/>
  <c r="F69" i="4"/>
  <c r="E69" i="4"/>
  <c r="D69" i="4"/>
  <c r="B69" i="4"/>
  <c r="Y68" i="4"/>
  <c r="X68" i="4"/>
  <c r="G68" i="4"/>
  <c r="F68" i="4"/>
  <c r="E68" i="4"/>
  <c r="D68" i="4"/>
  <c r="B68" i="4"/>
  <c r="Y67" i="4"/>
  <c r="X67" i="4"/>
  <c r="G67" i="4"/>
  <c r="F67" i="4"/>
  <c r="E67" i="4"/>
  <c r="D67" i="4"/>
  <c r="B67" i="4"/>
  <c r="H67" i="4" s="1"/>
  <c r="AI67" i="4" s="1"/>
  <c r="Y66" i="4"/>
  <c r="X66" i="4"/>
  <c r="G66" i="4"/>
  <c r="F66" i="4"/>
  <c r="E66" i="4"/>
  <c r="D66" i="4"/>
  <c r="B66" i="4"/>
  <c r="Y65" i="4"/>
  <c r="X65" i="4"/>
  <c r="G65" i="4"/>
  <c r="F65" i="4"/>
  <c r="E65" i="4"/>
  <c r="D65" i="4"/>
  <c r="B65" i="4"/>
  <c r="Y64" i="4"/>
  <c r="X64" i="4"/>
  <c r="G64" i="4"/>
  <c r="F64" i="4"/>
  <c r="E64" i="4"/>
  <c r="D64" i="4"/>
  <c r="B64" i="4"/>
  <c r="H64" i="4" s="1"/>
  <c r="AI64" i="4" s="1"/>
  <c r="Y63" i="4"/>
  <c r="X63" i="4"/>
  <c r="G63" i="4"/>
  <c r="F63" i="4"/>
  <c r="E63" i="4"/>
  <c r="D63" i="4"/>
  <c r="B63" i="4"/>
  <c r="Y62" i="4"/>
  <c r="X62" i="4"/>
  <c r="G62" i="4"/>
  <c r="F62" i="4"/>
  <c r="E62" i="4"/>
  <c r="D62" i="4"/>
  <c r="B62" i="4"/>
  <c r="Y61" i="4"/>
  <c r="X61" i="4"/>
  <c r="G61" i="4"/>
  <c r="F61" i="4"/>
  <c r="E61" i="4"/>
  <c r="D61" i="4"/>
  <c r="B61" i="4"/>
  <c r="H61" i="4" s="1"/>
  <c r="Y60" i="4"/>
  <c r="X60" i="4"/>
  <c r="G60" i="4"/>
  <c r="F60" i="4"/>
  <c r="E60" i="4"/>
  <c r="D60" i="4"/>
  <c r="B60" i="4"/>
  <c r="Y59" i="4"/>
  <c r="X59" i="4"/>
  <c r="G59" i="4"/>
  <c r="F59" i="4"/>
  <c r="E59" i="4"/>
  <c r="D59" i="4"/>
  <c r="B59" i="4"/>
  <c r="H59" i="4" s="1"/>
  <c r="AI59" i="4" s="1"/>
  <c r="Y58" i="4"/>
  <c r="X58" i="4"/>
  <c r="G58" i="4"/>
  <c r="F58" i="4"/>
  <c r="E58" i="4"/>
  <c r="D58" i="4"/>
  <c r="B58" i="4"/>
  <c r="Y57" i="4"/>
  <c r="X57" i="4"/>
  <c r="G57" i="4"/>
  <c r="F57" i="4"/>
  <c r="E57" i="4"/>
  <c r="D57" i="4"/>
  <c r="B57" i="4"/>
  <c r="Y56" i="4"/>
  <c r="X56" i="4"/>
  <c r="G56" i="4"/>
  <c r="F56" i="4"/>
  <c r="E56" i="4"/>
  <c r="D56" i="4"/>
  <c r="B56" i="4"/>
  <c r="H56" i="4" s="1"/>
  <c r="AI56" i="4" s="1"/>
  <c r="Y55" i="4"/>
  <c r="X55" i="4"/>
  <c r="G55" i="4"/>
  <c r="F55" i="4"/>
  <c r="E55" i="4"/>
  <c r="D55" i="4"/>
  <c r="B55" i="4"/>
  <c r="Y54" i="4"/>
  <c r="X54" i="4"/>
  <c r="G54" i="4"/>
  <c r="F54" i="4"/>
  <c r="E54" i="4"/>
  <c r="D54" i="4"/>
  <c r="B54" i="4"/>
  <c r="Y53" i="4"/>
  <c r="X53" i="4"/>
  <c r="G53" i="4"/>
  <c r="F53" i="4"/>
  <c r="E53" i="4"/>
  <c r="D53" i="4"/>
  <c r="B53" i="4"/>
  <c r="H53" i="4" s="1"/>
  <c r="Y52" i="4"/>
  <c r="X52" i="4"/>
  <c r="G52" i="4"/>
  <c r="F52" i="4"/>
  <c r="E52" i="4"/>
  <c r="D52" i="4"/>
  <c r="B52" i="4"/>
  <c r="Y51" i="4"/>
  <c r="X51" i="4"/>
  <c r="H51" i="4"/>
  <c r="AI51" i="4" s="1"/>
  <c r="G51" i="4"/>
  <c r="F51" i="4"/>
  <c r="E51" i="4"/>
  <c r="D51" i="4"/>
  <c r="B51" i="4"/>
  <c r="Y50" i="4"/>
  <c r="X50" i="4"/>
  <c r="G50" i="4"/>
  <c r="F50" i="4"/>
  <c r="E50" i="4"/>
  <c r="D50" i="4"/>
  <c r="B50" i="4"/>
  <c r="Y49" i="4"/>
  <c r="X49" i="4"/>
  <c r="G49" i="4"/>
  <c r="F49" i="4"/>
  <c r="E49" i="4"/>
  <c r="D49" i="4"/>
  <c r="B49" i="4"/>
  <c r="Y48" i="4"/>
  <c r="X48" i="4"/>
  <c r="G48" i="4"/>
  <c r="F48" i="4"/>
  <c r="E48" i="4"/>
  <c r="D48" i="4"/>
  <c r="B48" i="4"/>
  <c r="H48" i="4" s="1"/>
  <c r="AI48" i="4" s="1"/>
  <c r="Y47" i="4"/>
  <c r="X47" i="4"/>
  <c r="G47" i="4"/>
  <c r="F47" i="4"/>
  <c r="E47" i="4"/>
  <c r="D47" i="4"/>
  <c r="B47" i="4"/>
  <c r="Y46" i="4"/>
  <c r="X46" i="4"/>
  <c r="G46" i="4"/>
  <c r="F46" i="4"/>
  <c r="E46" i="4"/>
  <c r="D46" i="4"/>
  <c r="B46" i="4"/>
  <c r="Y45" i="4"/>
  <c r="X45" i="4"/>
  <c r="G45" i="4"/>
  <c r="F45" i="4"/>
  <c r="E45" i="4"/>
  <c r="D45" i="4"/>
  <c r="B45" i="4"/>
  <c r="H45" i="4" s="1"/>
  <c r="Y44" i="4"/>
  <c r="X44" i="4"/>
  <c r="G44" i="4"/>
  <c r="F44" i="4"/>
  <c r="E44" i="4"/>
  <c r="D44" i="4"/>
  <c r="B44" i="4"/>
  <c r="Y43" i="4"/>
  <c r="X43" i="4"/>
  <c r="G43" i="4"/>
  <c r="F43" i="4"/>
  <c r="E43" i="4"/>
  <c r="D43" i="4"/>
  <c r="B43" i="4"/>
  <c r="H43" i="4" s="1"/>
  <c r="Y42" i="4"/>
  <c r="X42" i="4"/>
  <c r="G42" i="4"/>
  <c r="F42" i="4"/>
  <c r="E42" i="4"/>
  <c r="D42" i="4"/>
  <c r="B42" i="4"/>
  <c r="Y41" i="4"/>
  <c r="X41" i="4"/>
  <c r="G41" i="4"/>
  <c r="F41" i="4"/>
  <c r="E41" i="4"/>
  <c r="D41" i="4"/>
  <c r="B41" i="4"/>
  <c r="Y40" i="4"/>
  <c r="X40" i="4"/>
  <c r="G40" i="4"/>
  <c r="F40" i="4"/>
  <c r="E40" i="4"/>
  <c r="D40" i="4"/>
  <c r="B40" i="4"/>
  <c r="H40" i="4" s="1"/>
  <c r="Y39" i="4"/>
  <c r="X39" i="4"/>
  <c r="G39" i="4"/>
  <c r="F39" i="4"/>
  <c r="E39" i="4"/>
  <c r="D39" i="4"/>
  <c r="B39" i="4"/>
  <c r="Y38" i="4"/>
  <c r="X38" i="4"/>
  <c r="G38" i="4"/>
  <c r="F38" i="4"/>
  <c r="E38" i="4"/>
  <c r="D38" i="4"/>
  <c r="B38" i="4"/>
  <c r="Y37" i="4"/>
  <c r="X37" i="4"/>
  <c r="G37" i="4"/>
  <c r="F37" i="4"/>
  <c r="E37" i="4"/>
  <c r="D37" i="4"/>
  <c r="B37" i="4"/>
  <c r="H37" i="4" s="1"/>
  <c r="AI37" i="4" s="1"/>
  <c r="Y36" i="4"/>
  <c r="X36" i="4"/>
  <c r="G36" i="4"/>
  <c r="F36" i="4"/>
  <c r="E36" i="4"/>
  <c r="D36" i="4"/>
  <c r="B36" i="4"/>
  <c r="Y35" i="4"/>
  <c r="X35" i="4"/>
  <c r="H35" i="4"/>
  <c r="AI35" i="4" s="1"/>
  <c r="G35" i="4"/>
  <c r="F35" i="4"/>
  <c r="E35" i="4"/>
  <c r="D35" i="4"/>
  <c r="B35" i="4"/>
  <c r="Y34" i="4"/>
  <c r="X34" i="4"/>
  <c r="G34" i="4"/>
  <c r="F34" i="4"/>
  <c r="E34" i="4"/>
  <c r="D34" i="4"/>
  <c r="B34" i="4"/>
  <c r="Y33" i="4"/>
  <c r="X33" i="4"/>
  <c r="G33" i="4"/>
  <c r="F33" i="4"/>
  <c r="E33" i="4"/>
  <c r="D33" i="4"/>
  <c r="B33" i="4"/>
  <c r="Y32" i="4"/>
  <c r="X32" i="4"/>
  <c r="H32" i="4"/>
  <c r="AI32" i="4" s="1"/>
  <c r="G32" i="4"/>
  <c r="F32" i="4"/>
  <c r="E32" i="4"/>
  <c r="D32" i="4"/>
  <c r="B32" i="4"/>
  <c r="Y31" i="4"/>
  <c r="X31" i="4"/>
  <c r="G31" i="4"/>
  <c r="F31" i="4"/>
  <c r="E31" i="4"/>
  <c r="D31" i="4"/>
  <c r="B31" i="4"/>
  <c r="Y30" i="4"/>
  <c r="X30" i="4"/>
  <c r="G30" i="4"/>
  <c r="F30" i="4"/>
  <c r="E30" i="4"/>
  <c r="D30" i="4"/>
  <c r="B30" i="4"/>
  <c r="Y29" i="4"/>
  <c r="X29" i="4"/>
  <c r="G29" i="4"/>
  <c r="F29" i="4"/>
  <c r="E29" i="4"/>
  <c r="D29" i="4"/>
  <c r="B29" i="4"/>
  <c r="H29" i="4" s="1"/>
  <c r="Y28" i="4"/>
  <c r="X28" i="4"/>
  <c r="G28" i="4"/>
  <c r="F28" i="4"/>
  <c r="E28" i="4"/>
  <c r="D28" i="4"/>
  <c r="B28" i="4"/>
  <c r="Y27" i="4"/>
  <c r="X27" i="4"/>
  <c r="G27" i="4"/>
  <c r="F27" i="4"/>
  <c r="E27" i="4"/>
  <c r="D27" i="4"/>
  <c r="B27" i="4"/>
  <c r="H27" i="4" s="1"/>
  <c r="AI27" i="4" s="1"/>
  <c r="Y26" i="4"/>
  <c r="X26" i="4"/>
  <c r="G26" i="4"/>
  <c r="F26" i="4"/>
  <c r="E26" i="4"/>
  <c r="D26" i="4"/>
  <c r="B26" i="4"/>
  <c r="Y25" i="4"/>
  <c r="X25" i="4"/>
  <c r="G25" i="4"/>
  <c r="F25" i="4"/>
  <c r="E25" i="4"/>
  <c r="D25" i="4"/>
  <c r="B25" i="4"/>
  <c r="Y24" i="4"/>
  <c r="X24" i="4"/>
  <c r="H24" i="4"/>
  <c r="AI24" i="4" s="1"/>
  <c r="G24" i="4"/>
  <c r="F24" i="4"/>
  <c r="E24" i="4"/>
  <c r="D24" i="4"/>
  <c r="B24" i="4"/>
  <c r="Y23" i="4"/>
  <c r="X23" i="4"/>
  <c r="G23" i="4"/>
  <c r="F23" i="4"/>
  <c r="E23" i="4"/>
  <c r="D23" i="4"/>
  <c r="B23" i="4"/>
  <c r="Y22" i="4"/>
  <c r="X22" i="4"/>
  <c r="G22" i="4"/>
  <c r="F22" i="4"/>
  <c r="E22" i="4"/>
  <c r="D22" i="4"/>
  <c r="B22" i="4"/>
  <c r="Y21" i="4"/>
  <c r="X21" i="4"/>
  <c r="H21" i="4"/>
  <c r="AI21" i="4" s="1"/>
  <c r="G21" i="4"/>
  <c r="F21" i="4"/>
  <c r="E21" i="4"/>
  <c r="D21" i="4"/>
  <c r="B21" i="4"/>
  <c r="Y20" i="4"/>
  <c r="X20" i="4"/>
  <c r="G20" i="4"/>
  <c r="F20" i="4"/>
  <c r="E20" i="4"/>
  <c r="D20" i="4"/>
  <c r="B20" i="4"/>
  <c r="Y19" i="4"/>
  <c r="X19" i="4"/>
  <c r="G19" i="4"/>
  <c r="F19" i="4"/>
  <c r="E19" i="4"/>
  <c r="D19" i="4"/>
  <c r="B19" i="4"/>
  <c r="H19" i="4" s="1"/>
  <c r="AI19" i="4" s="1"/>
  <c r="Y18" i="4"/>
  <c r="X18" i="4"/>
  <c r="G18" i="4"/>
  <c r="F18" i="4"/>
  <c r="E18" i="4"/>
  <c r="D18" i="4"/>
  <c r="B18" i="4"/>
  <c r="Y17" i="4"/>
  <c r="X17" i="4"/>
  <c r="G17" i="4"/>
  <c r="F17" i="4"/>
  <c r="E17" i="4"/>
  <c r="D17" i="4"/>
  <c r="B17" i="4"/>
  <c r="Y16" i="4"/>
  <c r="X16" i="4"/>
  <c r="G16" i="4"/>
  <c r="F16" i="4"/>
  <c r="E16" i="4"/>
  <c r="D16" i="4"/>
  <c r="B16" i="4"/>
  <c r="H16" i="4" s="1"/>
  <c r="AI16" i="4" s="1"/>
  <c r="Y15" i="4"/>
  <c r="X15" i="4"/>
  <c r="G15" i="4"/>
  <c r="F15" i="4"/>
  <c r="E15" i="4"/>
  <c r="D15" i="4"/>
  <c r="B15" i="4"/>
  <c r="Y14" i="4"/>
  <c r="X14" i="4"/>
  <c r="G14" i="4"/>
  <c r="F14" i="4"/>
  <c r="E14" i="4"/>
  <c r="D14" i="4"/>
  <c r="B14" i="4"/>
  <c r="Y13" i="4"/>
  <c r="X13" i="4"/>
  <c r="G13" i="4"/>
  <c r="F13" i="4"/>
  <c r="E13" i="4"/>
  <c r="D13" i="4"/>
  <c r="B13" i="4"/>
  <c r="H13" i="4" s="1"/>
  <c r="Y12" i="4"/>
  <c r="X12" i="4"/>
  <c r="G12" i="4"/>
  <c r="F12" i="4"/>
  <c r="E12" i="4"/>
  <c r="D12" i="4"/>
  <c r="B12" i="4"/>
  <c r="Y11" i="4"/>
  <c r="X11" i="4"/>
  <c r="G11" i="4"/>
  <c r="F11" i="4"/>
  <c r="E11" i="4"/>
  <c r="D11" i="4"/>
  <c r="B11" i="4"/>
  <c r="H11" i="4" s="1"/>
  <c r="Y10" i="4"/>
  <c r="X10" i="4"/>
  <c r="G10" i="4"/>
  <c r="F10" i="4"/>
  <c r="E10" i="4"/>
  <c r="D10" i="4"/>
  <c r="B10" i="4"/>
  <c r="Y9" i="4"/>
  <c r="X9" i="4"/>
  <c r="G9" i="4"/>
  <c r="F9" i="4"/>
  <c r="E9" i="4"/>
  <c r="D9" i="4"/>
  <c r="B9" i="4"/>
  <c r="Y8" i="4"/>
  <c r="X8" i="4"/>
  <c r="G8" i="4"/>
  <c r="F8" i="4"/>
  <c r="E8" i="4"/>
  <c r="D8" i="4"/>
  <c r="B8" i="4"/>
  <c r="H8" i="4" s="1"/>
  <c r="Y7" i="4"/>
  <c r="X7" i="4"/>
  <c r="G7" i="4"/>
  <c r="F7" i="4"/>
  <c r="E7" i="4"/>
  <c r="D7" i="4"/>
  <c r="B7" i="4"/>
  <c r="Y6" i="4"/>
  <c r="X6" i="4"/>
  <c r="G6" i="4"/>
  <c r="F6" i="4"/>
  <c r="E6" i="4"/>
  <c r="D6" i="4"/>
  <c r="B6" i="4"/>
  <c r="D97" i="2"/>
  <c r="C97" i="2"/>
  <c r="B97" i="2"/>
  <c r="A97" i="2"/>
  <c r="D96" i="2"/>
  <c r="C96" i="2"/>
  <c r="B96" i="2"/>
  <c r="A96" i="2"/>
  <c r="D95" i="2"/>
  <c r="C95" i="2"/>
  <c r="B95" i="2"/>
  <c r="A95" i="2"/>
  <c r="E79" i="2"/>
  <c r="E78" i="2"/>
  <c r="E77" i="2"/>
  <c r="E76" i="2"/>
  <c r="E75" i="2"/>
  <c r="E74" i="2"/>
  <c r="E73" i="2"/>
  <c r="E72" i="2"/>
  <c r="E71" i="2"/>
  <c r="E70" i="2"/>
  <c r="E69" i="2"/>
  <c r="E68" i="2"/>
  <c r="E67" i="2"/>
  <c r="E66" i="2"/>
  <c r="E65" i="2"/>
  <c r="E64" i="2"/>
  <c r="E63" i="2"/>
  <c r="E62" i="2"/>
  <c r="N55" i="2"/>
  <c r="M55" i="2"/>
  <c r="L55" i="2"/>
  <c r="K55" i="2"/>
  <c r="B55" i="2"/>
  <c r="N54" i="2"/>
  <c r="M54" i="2"/>
  <c r="L54" i="2"/>
  <c r="K54" i="2"/>
  <c r="B54" i="2"/>
  <c r="N53" i="2"/>
  <c r="M53" i="2"/>
  <c r="L53" i="2"/>
  <c r="K53" i="2"/>
  <c r="B53" i="2"/>
  <c r="N52" i="2"/>
  <c r="M52" i="2"/>
  <c r="L52" i="2"/>
  <c r="K52" i="2"/>
  <c r="J52" i="2"/>
  <c r="I52" i="2"/>
  <c r="H52" i="2"/>
  <c r="G52" i="2"/>
  <c r="C52" i="2"/>
  <c r="B52" i="2"/>
  <c r="N51" i="2"/>
  <c r="M51" i="2"/>
  <c r="L51" i="2"/>
  <c r="K51" i="2"/>
  <c r="H51" i="2"/>
  <c r="G51" i="2"/>
  <c r="C51" i="2"/>
  <c r="B51" i="2"/>
  <c r="N50" i="2"/>
  <c r="M50" i="2"/>
  <c r="L50" i="2"/>
  <c r="K50" i="2"/>
  <c r="B50" i="2"/>
  <c r="U41" i="2"/>
  <c r="T41" i="2"/>
  <c r="S41" i="2"/>
  <c r="R41" i="2"/>
  <c r="Q41" i="2"/>
  <c r="D41" i="2"/>
  <c r="C41" i="2"/>
  <c r="B41" i="2"/>
  <c r="U40" i="2"/>
  <c r="T40" i="2"/>
  <c r="S40" i="2"/>
  <c r="R40" i="2"/>
  <c r="Q40" i="2"/>
  <c r="D40" i="2"/>
  <c r="C40" i="2"/>
  <c r="B40" i="2"/>
  <c r="U39" i="2"/>
  <c r="T39" i="2"/>
  <c r="S39" i="2"/>
  <c r="R39" i="2"/>
  <c r="Q39" i="2"/>
  <c r="E39" i="2"/>
  <c r="A92" i="2" s="1"/>
  <c r="D39" i="2"/>
  <c r="C39" i="2"/>
  <c r="B39" i="2"/>
  <c r="U38" i="2"/>
  <c r="T38" i="2"/>
  <c r="S38" i="2"/>
  <c r="R38" i="2"/>
  <c r="Q38" i="2"/>
  <c r="E38" i="2"/>
  <c r="A91" i="2" s="1"/>
  <c r="D38" i="2"/>
  <c r="C38" i="2"/>
  <c r="B38" i="2"/>
  <c r="U37" i="2"/>
  <c r="T37" i="2"/>
  <c r="S37" i="2"/>
  <c r="R37" i="2"/>
  <c r="Q37" i="2"/>
  <c r="E37" i="2"/>
  <c r="A90" i="2" s="1"/>
  <c r="D37" i="2"/>
  <c r="C37" i="2"/>
  <c r="B37" i="2"/>
  <c r="U36" i="2"/>
  <c r="T36" i="2"/>
  <c r="S36" i="2"/>
  <c r="R36" i="2"/>
  <c r="Q36" i="2"/>
  <c r="E36" i="2"/>
  <c r="A89" i="2" s="1"/>
  <c r="D36" i="2"/>
  <c r="C36" i="2"/>
  <c r="B36" i="2"/>
  <c r="U35" i="2"/>
  <c r="T35" i="2"/>
  <c r="S35" i="2"/>
  <c r="R35" i="2"/>
  <c r="Q35" i="2"/>
  <c r="E35" i="2"/>
  <c r="A88" i="2" s="1"/>
  <c r="D35" i="2"/>
  <c r="C35" i="2"/>
  <c r="B35" i="2"/>
  <c r="U34" i="2"/>
  <c r="T34" i="2"/>
  <c r="S34" i="2"/>
  <c r="R34" i="2"/>
  <c r="Q34" i="2"/>
  <c r="D34" i="2"/>
  <c r="C34" i="2"/>
  <c r="B34" i="2"/>
  <c r="U33" i="2"/>
  <c r="T33" i="2"/>
  <c r="S33" i="2"/>
  <c r="R33" i="2"/>
  <c r="Q33" i="2"/>
  <c r="E33" i="2"/>
  <c r="A86" i="2" s="1"/>
  <c r="D33" i="2"/>
  <c r="C33" i="2"/>
  <c r="B33" i="2"/>
  <c r="U32" i="2"/>
  <c r="T32" i="2"/>
  <c r="S32" i="2"/>
  <c r="R32" i="2"/>
  <c r="Q32" i="2"/>
  <c r="D32" i="2"/>
  <c r="C32" i="2"/>
  <c r="B32" i="2"/>
  <c r="U31" i="2"/>
  <c r="T31" i="2"/>
  <c r="S31" i="2"/>
  <c r="R31" i="2"/>
  <c r="Q31" i="2"/>
  <c r="E31" i="2"/>
  <c r="A84" i="2" s="1"/>
  <c r="D31" i="2"/>
  <c r="C31" i="2"/>
  <c r="B31" i="2"/>
  <c r="U30" i="2"/>
  <c r="T30" i="2"/>
  <c r="S30" i="2"/>
  <c r="R30" i="2"/>
  <c r="Q30" i="2"/>
  <c r="E30" i="2"/>
  <c r="A83" i="2" s="1"/>
  <c r="D30" i="2"/>
  <c r="C30" i="2"/>
  <c r="B30" i="2"/>
  <c r="U29" i="2"/>
  <c r="T29" i="2"/>
  <c r="S29" i="2"/>
  <c r="R29" i="2"/>
  <c r="Q29" i="2"/>
  <c r="E29" i="2"/>
  <c r="A82" i="2" s="1"/>
  <c r="D29" i="2"/>
  <c r="C29" i="2"/>
  <c r="B29" i="2"/>
  <c r="U28" i="2"/>
  <c r="T28" i="2"/>
  <c r="S28" i="2"/>
  <c r="R28" i="2"/>
  <c r="Q28" i="2"/>
  <c r="D28" i="2"/>
  <c r="C28" i="2"/>
  <c r="B28" i="2"/>
  <c r="U27" i="2"/>
  <c r="T27" i="2"/>
  <c r="S27" i="2"/>
  <c r="R27" i="2"/>
  <c r="Q27" i="2"/>
  <c r="D27" i="2"/>
  <c r="C27" i="2"/>
  <c r="B27" i="2"/>
  <c r="U26" i="2"/>
  <c r="T26" i="2"/>
  <c r="S26" i="2"/>
  <c r="R26" i="2"/>
  <c r="Q26" i="2"/>
  <c r="D26" i="2"/>
  <c r="C26" i="2"/>
  <c r="B26" i="2"/>
  <c r="U25" i="2"/>
  <c r="T25" i="2"/>
  <c r="S25" i="2"/>
  <c r="R25" i="2"/>
  <c r="Q25" i="2"/>
  <c r="D25" i="2"/>
  <c r="C25" i="2"/>
  <c r="B25" i="2"/>
  <c r="U24" i="2"/>
  <c r="T24" i="2"/>
  <c r="S24" i="2"/>
  <c r="R24" i="2"/>
  <c r="Q24" i="2"/>
  <c r="D24" i="2"/>
  <c r="C24" i="2"/>
  <c r="B24" i="2"/>
  <c r="U23" i="2"/>
  <c r="T23" i="2"/>
  <c r="S23" i="2"/>
  <c r="R23" i="2"/>
  <c r="Q23" i="2"/>
  <c r="E23" i="2"/>
  <c r="A76" i="2" s="1"/>
  <c r="D23" i="2"/>
  <c r="C23" i="2"/>
  <c r="B23" i="2"/>
  <c r="U22" i="2"/>
  <c r="T22" i="2"/>
  <c r="S22" i="2"/>
  <c r="R22" i="2"/>
  <c r="Q22" i="2"/>
  <c r="E22" i="2"/>
  <c r="A75" i="2" s="1"/>
  <c r="D22" i="2"/>
  <c r="C22" i="2"/>
  <c r="B22" i="2"/>
  <c r="U21" i="2"/>
  <c r="T21" i="2"/>
  <c r="S21" i="2"/>
  <c r="R21" i="2"/>
  <c r="Q21" i="2"/>
  <c r="E21" i="2"/>
  <c r="A74" i="2" s="1"/>
  <c r="D21" i="2"/>
  <c r="C21" i="2"/>
  <c r="B21" i="2"/>
  <c r="U20" i="2"/>
  <c r="T20" i="2"/>
  <c r="S20" i="2"/>
  <c r="R20" i="2"/>
  <c r="Q20" i="2"/>
  <c r="E20" i="2"/>
  <c r="A73" i="2" s="1"/>
  <c r="D20" i="2"/>
  <c r="C20" i="2"/>
  <c r="B20" i="2"/>
  <c r="U19" i="2"/>
  <c r="T19" i="2"/>
  <c r="S19" i="2"/>
  <c r="R19" i="2"/>
  <c r="Q19" i="2"/>
  <c r="E19" i="2"/>
  <c r="A72" i="2" s="1"/>
  <c r="D19" i="2"/>
  <c r="C19" i="2"/>
  <c r="B19" i="2"/>
  <c r="U18" i="2"/>
  <c r="T18" i="2"/>
  <c r="S18" i="2"/>
  <c r="R18" i="2"/>
  <c r="Q18" i="2"/>
  <c r="E18" i="2"/>
  <c r="A71" i="2" s="1"/>
  <c r="D18" i="2"/>
  <c r="C18" i="2"/>
  <c r="B18" i="2"/>
  <c r="U17" i="2"/>
  <c r="T17" i="2"/>
  <c r="S17" i="2"/>
  <c r="R17" i="2"/>
  <c r="Q17" i="2"/>
  <c r="D17" i="2"/>
  <c r="C17" i="2"/>
  <c r="B17" i="2"/>
  <c r="U16" i="2"/>
  <c r="T16" i="2"/>
  <c r="S16" i="2"/>
  <c r="R16" i="2"/>
  <c r="Q16" i="2"/>
  <c r="D16" i="2"/>
  <c r="C16" i="2"/>
  <c r="B16" i="2"/>
  <c r="U15" i="2"/>
  <c r="T15" i="2"/>
  <c r="S15" i="2"/>
  <c r="R15" i="2"/>
  <c r="Q15" i="2"/>
  <c r="E15" i="2"/>
  <c r="A68" i="2" s="1"/>
  <c r="D15" i="2"/>
  <c r="C15" i="2"/>
  <c r="B15" i="2"/>
  <c r="U14" i="2"/>
  <c r="T14" i="2"/>
  <c r="S14" i="2"/>
  <c r="R14" i="2"/>
  <c r="Q14" i="2"/>
  <c r="E14" i="2"/>
  <c r="A67" i="2" s="1"/>
  <c r="D14" i="2"/>
  <c r="C14" i="2"/>
  <c r="B14" i="2"/>
  <c r="U13" i="2"/>
  <c r="T13" i="2"/>
  <c r="S13" i="2"/>
  <c r="R13" i="2"/>
  <c r="Q13" i="2"/>
  <c r="F13" i="2"/>
  <c r="D13" i="2"/>
  <c r="C13" i="2"/>
  <c r="B13" i="2"/>
  <c r="U12" i="2"/>
  <c r="T12" i="2"/>
  <c r="S12" i="2"/>
  <c r="R12" i="2"/>
  <c r="Q12" i="2"/>
  <c r="D12" i="2"/>
  <c r="C12" i="2"/>
  <c r="B12" i="2"/>
  <c r="U11" i="2"/>
  <c r="T11" i="2"/>
  <c r="S11" i="2"/>
  <c r="R11" i="2"/>
  <c r="Q11" i="2"/>
  <c r="D11" i="2"/>
  <c r="C11" i="2"/>
  <c r="B11" i="2"/>
  <c r="U10" i="2"/>
  <c r="T10" i="2"/>
  <c r="S10" i="2"/>
  <c r="R10" i="2"/>
  <c r="Q10" i="2"/>
  <c r="D10" i="2"/>
  <c r="C10" i="2"/>
  <c r="B10" i="2"/>
  <c r="U9" i="2"/>
  <c r="T9" i="2"/>
  <c r="S9" i="2"/>
  <c r="R9" i="2"/>
  <c r="Q9" i="2"/>
  <c r="D9" i="2"/>
  <c r="C9" i="2"/>
  <c r="B9" i="2"/>
  <c r="A2" i="2"/>
  <c r="AI419" i="4" l="1"/>
  <c r="E26" i="2"/>
  <c r="A79" i="2" s="1"/>
  <c r="AI301" i="4"/>
  <c r="I301" i="4"/>
  <c r="J301" i="4" s="1"/>
  <c r="AI418" i="4"/>
  <c r="E25" i="2"/>
  <c r="A78" i="2" s="1"/>
  <c r="AI434" i="4"/>
  <c r="E41" i="2"/>
  <c r="A94" i="2" s="1"/>
  <c r="AI449" i="4"/>
  <c r="I449" i="4"/>
  <c r="J449" i="4" s="1"/>
  <c r="AI197" i="4"/>
  <c r="I197" i="4"/>
  <c r="J197" i="4" s="1"/>
  <c r="AI321" i="4"/>
  <c r="I321" i="4"/>
  <c r="J321" i="4" s="1"/>
  <c r="AI417" i="4"/>
  <c r="I417" i="4"/>
  <c r="E24" i="2"/>
  <c r="A77" i="2" s="1"/>
  <c r="AI269" i="4"/>
  <c r="I269" i="4"/>
  <c r="J269" i="4" s="1"/>
  <c r="AI345" i="4"/>
  <c r="I345" i="4"/>
  <c r="J345" i="4" s="1"/>
  <c r="AI420" i="4"/>
  <c r="E27" i="2"/>
  <c r="A80" i="2" s="1"/>
  <c r="AI542" i="4"/>
  <c r="I542" i="4"/>
  <c r="J542" i="4" s="1"/>
  <c r="I385" i="4"/>
  <c r="J385" i="4" s="1"/>
  <c r="I526" i="4"/>
  <c r="J526" i="4" s="1"/>
  <c r="I558" i="4"/>
  <c r="J558" i="4" s="1"/>
  <c r="AI586" i="4"/>
  <c r="M47" i="5"/>
  <c r="O47" i="5" s="1"/>
  <c r="P47" i="5" s="1"/>
  <c r="M125" i="5"/>
  <c r="O125" i="5" s="1"/>
  <c r="P125" i="5" s="1"/>
  <c r="M185" i="5"/>
  <c r="O185" i="5" s="1"/>
  <c r="P185" i="5" s="1"/>
  <c r="K413" i="5"/>
  <c r="L413" i="5" s="1"/>
  <c r="M455" i="5"/>
  <c r="O455" i="5" s="1"/>
  <c r="P455" i="5" s="1"/>
  <c r="M491" i="5"/>
  <c r="O491" i="5" s="1"/>
  <c r="P491" i="5" s="1"/>
  <c r="K569" i="5"/>
  <c r="L569" i="5" s="1"/>
  <c r="K617" i="5"/>
  <c r="L617" i="5" s="1"/>
  <c r="M857" i="5"/>
  <c r="O857" i="5" s="1"/>
  <c r="P857" i="5" s="1"/>
  <c r="K1001" i="5"/>
  <c r="L1001" i="5" s="1"/>
  <c r="K1097" i="5"/>
  <c r="L1097" i="5" s="1"/>
  <c r="K1486" i="5"/>
  <c r="L1486" i="5" s="1"/>
  <c r="K2378" i="5"/>
  <c r="L2378" i="5" s="1"/>
  <c r="M2378" i="5"/>
  <c r="O2378" i="5" s="1"/>
  <c r="P2378" i="5" s="1"/>
  <c r="M2402" i="5"/>
  <c r="O2402" i="5" s="1"/>
  <c r="P2402" i="5" s="1"/>
  <c r="K2402" i="5"/>
  <c r="L2402" i="5" s="1"/>
  <c r="K2576" i="5"/>
  <c r="L2576" i="5" s="1"/>
  <c r="M2576" i="5"/>
  <c r="O2576" i="5" s="1"/>
  <c r="P2576" i="5" s="1"/>
  <c r="K2983" i="5"/>
  <c r="L2983" i="5" s="1"/>
  <c r="M2983" i="5"/>
  <c r="O2983" i="5" s="1"/>
  <c r="P2983" i="5" s="1"/>
  <c r="M3347" i="5"/>
  <c r="O3347" i="5" s="1"/>
  <c r="P3347" i="5" s="1"/>
  <c r="K3347" i="5"/>
  <c r="L3347" i="5" s="1"/>
  <c r="M3463" i="5"/>
  <c r="O3463" i="5" s="1"/>
  <c r="P3463" i="5" s="1"/>
  <c r="K3463" i="5"/>
  <c r="L3463" i="5" s="1"/>
  <c r="M3541" i="5"/>
  <c r="O3541" i="5" s="1"/>
  <c r="P3541" i="5" s="1"/>
  <c r="K3541" i="5"/>
  <c r="L3541" i="5" s="1"/>
  <c r="I285" i="4"/>
  <c r="J285" i="4" s="1"/>
  <c r="AI579" i="4"/>
  <c r="AI599" i="4"/>
  <c r="M143" i="5"/>
  <c r="O143" i="5" s="1"/>
  <c r="P143" i="5" s="1"/>
  <c r="M305" i="5"/>
  <c r="O305" i="5" s="1"/>
  <c r="P305" i="5" s="1"/>
  <c r="M719" i="5"/>
  <c r="O719" i="5" s="1"/>
  <c r="P719" i="5" s="1"/>
  <c r="K1492" i="5"/>
  <c r="L1492" i="5" s="1"/>
  <c r="M3187" i="5"/>
  <c r="O3187" i="5" s="1"/>
  <c r="P3187" i="5" s="1"/>
  <c r="K3187" i="5"/>
  <c r="L3187" i="5" s="1"/>
  <c r="K1522" i="5"/>
  <c r="L1522" i="5" s="1"/>
  <c r="M1522" i="5"/>
  <c r="O1522" i="5" s="1"/>
  <c r="P1522" i="5" s="1"/>
  <c r="M3005" i="5"/>
  <c r="O3005" i="5" s="1"/>
  <c r="P3005" i="5" s="1"/>
  <c r="K3005" i="5"/>
  <c r="L3005" i="5" s="1"/>
  <c r="K3145" i="5"/>
  <c r="L3145" i="5" s="1"/>
  <c r="M3145" i="5"/>
  <c r="O3145" i="5" s="1"/>
  <c r="P3145" i="5" s="1"/>
  <c r="M3202" i="5"/>
  <c r="O3202" i="5" s="1"/>
  <c r="P3202" i="5" s="1"/>
  <c r="K3202" i="5"/>
  <c r="L3202" i="5" s="1"/>
  <c r="M3211" i="5"/>
  <c r="O3211" i="5" s="1"/>
  <c r="P3211" i="5" s="1"/>
  <c r="K3211" i="5"/>
  <c r="L3211" i="5" s="1"/>
  <c r="K3227" i="5"/>
  <c r="L3227" i="5" s="1"/>
  <c r="M3227" i="5"/>
  <c r="O3227" i="5" s="1"/>
  <c r="P3227" i="5" s="1"/>
  <c r="K3302" i="5"/>
  <c r="L3302" i="5" s="1"/>
  <c r="M3302" i="5"/>
  <c r="O3302" i="5" s="1"/>
  <c r="P3302" i="5" s="1"/>
  <c r="M3395" i="5"/>
  <c r="O3395" i="5" s="1"/>
  <c r="P3395" i="5" s="1"/>
  <c r="K3395" i="5"/>
  <c r="L3395" i="5" s="1"/>
  <c r="M3467" i="5"/>
  <c r="O3467" i="5" s="1"/>
  <c r="P3467" i="5" s="1"/>
  <c r="K3467" i="5"/>
  <c r="L3467" i="5" s="1"/>
  <c r="M3530" i="5"/>
  <c r="O3530" i="5" s="1"/>
  <c r="P3530" i="5" s="1"/>
  <c r="K3530" i="5"/>
  <c r="L3530" i="5" s="1"/>
  <c r="I157" i="4"/>
  <c r="J157" i="4" s="1"/>
  <c r="I213" i="4"/>
  <c r="J213" i="4" s="1"/>
  <c r="I401" i="4"/>
  <c r="J401" i="4" s="1"/>
  <c r="I456" i="4"/>
  <c r="J456" i="4" s="1"/>
  <c r="Q569" i="4"/>
  <c r="AI578" i="4"/>
  <c r="O587" i="4"/>
  <c r="AI597" i="4"/>
  <c r="M173" i="5"/>
  <c r="O173" i="5" s="1"/>
  <c r="P173" i="5" s="1"/>
  <c r="K191" i="5"/>
  <c r="L191" i="5" s="1"/>
  <c r="K341" i="5"/>
  <c r="L341" i="5" s="1"/>
  <c r="M359" i="5"/>
  <c r="O359" i="5" s="1"/>
  <c r="P359" i="5" s="1"/>
  <c r="K467" i="5"/>
  <c r="L467" i="5" s="1"/>
  <c r="M581" i="5"/>
  <c r="O581" i="5" s="1"/>
  <c r="P581" i="5" s="1"/>
  <c r="K707" i="5"/>
  <c r="L707" i="5" s="1"/>
  <c r="M833" i="5"/>
  <c r="O833" i="5" s="1"/>
  <c r="P833" i="5" s="1"/>
  <c r="M881" i="5"/>
  <c r="O881" i="5" s="1"/>
  <c r="P881" i="5" s="1"/>
  <c r="K1025" i="5"/>
  <c r="L1025" i="5" s="1"/>
  <c r="M1516" i="5"/>
  <c r="O1516" i="5" s="1"/>
  <c r="P1516" i="5" s="1"/>
  <c r="K1516" i="5"/>
  <c r="L1516" i="5" s="1"/>
  <c r="K1558" i="5"/>
  <c r="L1558" i="5" s="1"/>
  <c r="K1588" i="5"/>
  <c r="L1588" i="5" s="1"/>
  <c r="M2449" i="5"/>
  <c r="O2449" i="5" s="1"/>
  <c r="P2449" i="5" s="1"/>
  <c r="K2449" i="5"/>
  <c r="L2449" i="5" s="1"/>
  <c r="M2551" i="5"/>
  <c r="O2551" i="5" s="1"/>
  <c r="P2551" i="5" s="1"/>
  <c r="K2551" i="5"/>
  <c r="L2551" i="5" s="1"/>
  <c r="K3019" i="5"/>
  <c r="L3019" i="5" s="1"/>
  <c r="M3019" i="5"/>
  <c r="O3019" i="5" s="1"/>
  <c r="P3019" i="5" s="1"/>
  <c r="K3037" i="5"/>
  <c r="L3037" i="5" s="1"/>
  <c r="M3037" i="5"/>
  <c r="O3037" i="5" s="1"/>
  <c r="P3037" i="5" s="1"/>
  <c r="M3052" i="5"/>
  <c r="O3052" i="5" s="1"/>
  <c r="P3052" i="5" s="1"/>
  <c r="K3052" i="5"/>
  <c r="L3052" i="5" s="1"/>
  <c r="M3068" i="5"/>
  <c r="O3068" i="5" s="1"/>
  <c r="P3068" i="5" s="1"/>
  <c r="K3068" i="5"/>
  <c r="L3068" i="5" s="1"/>
  <c r="M3399" i="5"/>
  <c r="O3399" i="5" s="1"/>
  <c r="P3399" i="5" s="1"/>
  <c r="K3399" i="5"/>
  <c r="L3399" i="5" s="1"/>
  <c r="I448" i="4"/>
  <c r="J448" i="4" s="1"/>
  <c r="AI496" i="4"/>
  <c r="AI514" i="4"/>
  <c r="L555" i="4"/>
  <c r="AI559" i="4"/>
  <c r="L570" i="4"/>
  <c r="P587" i="4"/>
  <c r="P599" i="4"/>
  <c r="K971" i="5"/>
  <c r="L971" i="5" s="1"/>
  <c r="K1079" i="5"/>
  <c r="L1079" i="5" s="1"/>
  <c r="K1420" i="5"/>
  <c r="L1420" i="5" s="1"/>
  <c r="M1474" i="5"/>
  <c r="O1474" i="5" s="1"/>
  <c r="P1474" i="5" s="1"/>
  <c r="K1510" i="5"/>
  <c r="L1510" i="5" s="1"/>
  <c r="K2013" i="5"/>
  <c r="L2013" i="5" s="1"/>
  <c r="M2013" i="5"/>
  <c r="O2013" i="5" s="1"/>
  <c r="P2013" i="5" s="1"/>
  <c r="K2204" i="5"/>
  <c r="L2204" i="5" s="1"/>
  <c r="M2204" i="5"/>
  <c r="O2204" i="5" s="1"/>
  <c r="P2204" i="5" s="1"/>
  <c r="M2516" i="5"/>
  <c r="O2516" i="5" s="1"/>
  <c r="P2516" i="5" s="1"/>
  <c r="K2516" i="5"/>
  <c r="L2516" i="5" s="1"/>
  <c r="M2540" i="5"/>
  <c r="O2540" i="5" s="1"/>
  <c r="P2540" i="5" s="1"/>
  <c r="K2540" i="5"/>
  <c r="L2540" i="5" s="1"/>
  <c r="M3006" i="5"/>
  <c r="O3006" i="5" s="1"/>
  <c r="P3006" i="5" s="1"/>
  <c r="K3006" i="5"/>
  <c r="L3006" i="5" s="1"/>
  <c r="M3046" i="5"/>
  <c r="O3046" i="5" s="1"/>
  <c r="P3046" i="5" s="1"/>
  <c r="K3046" i="5"/>
  <c r="L3046" i="5" s="1"/>
  <c r="K3374" i="5"/>
  <c r="L3374" i="5" s="1"/>
  <c r="M3374" i="5"/>
  <c r="O3374" i="5" s="1"/>
  <c r="P3374" i="5" s="1"/>
  <c r="K3419" i="5"/>
  <c r="L3419" i="5" s="1"/>
  <c r="M3419" i="5"/>
  <c r="O3419" i="5" s="1"/>
  <c r="P3419" i="5" s="1"/>
  <c r="K3505" i="5"/>
  <c r="L3505" i="5" s="1"/>
  <c r="M3505" i="5"/>
  <c r="O3505" i="5" s="1"/>
  <c r="P3505" i="5" s="1"/>
  <c r="M3543" i="5"/>
  <c r="O3543" i="5" s="1"/>
  <c r="P3543" i="5" s="1"/>
  <c r="K3543" i="5"/>
  <c r="L3543" i="5" s="1"/>
  <c r="I432" i="4"/>
  <c r="J432" i="4" s="1"/>
  <c r="I464" i="4"/>
  <c r="J464" i="4" s="1"/>
  <c r="I480" i="4"/>
  <c r="J480" i="4" s="1"/>
  <c r="I525" i="4"/>
  <c r="J525" i="4" s="1"/>
  <c r="P534" i="4"/>
  <c r="AI540" i="4"/>
  <c r="L556" i="4"/>
  <c r="R556" i="4" s="1"/>
  <c r="I565" i="4"/>
  <c r="J565" i="4" s="1"/>
  <c r="O570" i="4"/>
  <c r="AI580" i="4"/>
  <c r="AI587" i="4"/>
  <c r="M2546" i="5"/>
  <c r="O2546" i="5" s="1"/>
  <c r="P2546" i="5" s="1"/>
  <c r="K2546" i="5"/>
  <c r="L2546" i="5" s="1"/>
  <c r="M3160" i="5"/>
  <c r="O3160" i="5" s="1"/>
  <c r="P3160" i="5" s="1"/>
  <c r="K3160" i="5"/>
  <c r="L3160" i="5" s="1"/>
  <c r="M3176" i="5"/>
  <c r="O3176" i="5" s="1"/>
  <c r="P3176" i="5" s="1"/>
  <c r="K3176" i="5"/>
  <c r="L3176" i="5" s="1"/>
  <c r="M3294" i="5"/>
  <c r="O3294" i="5" s="1"/>
  <c r="P3294" i="5" s="1"/>
  <c r="K3294" i="5"/>
  <c r="L3294" i="5" s="1"/>
  <c r="K3416" i="5"/>
  <c r="L3416" i="5" s="1"/>
  <c r="M3416" i="5"/>
  <c r="O3416" i="5" s="1"/>
  <c r="P3416" i="5" s="1"/>
  <c r="K3462" i="5"/>
  <c r="L3462" i="5" s="1"/>
  <c r="M3462" i="5"/>
  <c r="O3462" i="5" s="1"/>
  <c r="P3462" i="5" s="1"/>
  <c r="I376" i="4"/>
  <c r="J376" i="4" s="1"/>
  <c r="U566" i="4"/>
  <c r="V566" i="4" s="1"/>
  <c r="M2570" i="5"/>
  <c r="O2570" i="5" s="1"/>
  <c r="P2570" i="5" s="1"/>
  <c r="K2570" i="5"/>
  <c r="L2570" i="5" s="1"/>
  <c r="M3047" i="5"/>
  <c r="O3047" i="5" s="1"/>
  <c r="P3047" i="5" s="1"/>
  <c r="K3047" i="5"/>
  <c r="L3047" i="5" s="1"/>
  <c r="M3198" i="5"/>
  <c r="O3198" i="5" s="1"/>
  <c r="P3198" i="5" s="1"/>
  <c r="K3198" i="5"/>
  <c r="L3198" i="5" s="1"/>
  <c r="K3489" i="5"/>
  <c r="L3489" i="5" s="1"/>
  <c r="M3489" i="5"/>
  <c r="O3489" i="5" s="1"/>
  <c r="P3489" i="5" s="1"/>
  <c r="U536" i="4"/>
  <c r="V536" i="4" s="1"/>
  <c r="M551" i="5"/>
  <c r="O551" i="5" s="1"/>
  <c r="P551" i="5" s="1"/>
  <c r="K1438" i="5"/>
  <c r="L1438" i="5" s="1"/>
  <c r="M1444" i="5"/>
  <c r="O1444" i="5" s="1"/>
  <c r="P1444" i="5" s="1"/>
  <c r="K1444" i="5"/>
  <c r="L1444" i="5" s="1"/>
  <c r="M1546" i="5"/>
  <c r="O1546" i="5" s="1"/>
  <c r="P1546" i="5" s="1"/>
  <c r="M2426" i="5"/>
  <c r="O2426" i="5" s="1"/>
  <c r="P2426" i="5" s="1"/>
  <c r="K2432" i="5"/>
  <c r="L2432" i="5" s="1"/>
  <c r="M2432" i="5"/>
  <c r="O2432" i="5" s="1"/>
  <c r="P2432" i="5" s="1"/>
  <c r="K3084" i="5"/>
  <c r="L3084" i="5" s="1"/>
  <c r="M3084" i="5"/>
  <c r="O3084" i="5" s="1"/>
  <c r="P3084" i="5" s="1"/>
  <c r="K3104" i="5"/>
  <c r="L3104" i="5" s="1"/>
  <c r="M3104" i="5"/>
  <c r="O3104" i="5" s="1"/>
  <c r="P3104" i="5" s="1"/>
  <c r="M3186" i="5"/>
  <c r="O3186" i="5" s="1"/>
  <c r="P3186" i="5" s="1"/>
  <c r="K3186" i="5"/>
  <c r="L3186" i="5" s="1"/>
  <c r="M3277" i="5"/>
  <c r="O3277" i="5" s="1"/>
  <c r="P3277" i="5" s="1"/>
  <c r="K3277" i="5"/>
  <c r="L3277" i="5" s="1"/>
  <c r="K3304" i="5"/>
  <c r="L3304" i="5" s="1"/>
  <c r="M3304" i="5"/>
  <c r="O3304" i="5" s="1"/>
  <c r="P3304" i="5" s="1"/>
  <c r="K3424" i="5"/>
  <c r="L3424" i="5" s="1"/>
  <c r="M3424" i="5"/>
  <c r="O3424" i="5" s="1"/>
  <c r="P3424" i="5" s="1"/>
  <c r="H3470" i="5"/>
  <c r="M2276" i="5"/>
  <c r="O2276" i="5" s="1"/>
  <c r="P2276" i="5" s="1"/>
  <c r="K2276" i="5"/>
  <c r="L2276" i="5" s="1"/>
  <c r="M3012" i="5"/>
  <c r="O3012" i="5" s="1"/>
  <c r="P3012" i="5" s="1"/>
  <c r="K3012" i="5"/>
  <c r="L3012" i="5" s="1"/>
  <c r="M3216" i="5"/>
  <c r="O3216" i="5" s="1"/>
  <c r="P3216" i="5" s="1"/>
  <c r="K3216" i="5"/>
  <c r="L3216" i="5" s="1"/>
  <c r="M3312" i="5"/>
  <c r="O3312" i="5" s="1"/>
  <c r="P3312" i="5" s="1"/>
  <c r="K3312" i="5"/>
  <c r="L3312" i="5" s="1"/>
  <c r="M3378" i="5"/>
  <c r="O3378" i="5" s="1"/>
  <c r="P3378" i="5" s="1"/>
  <c r="K3378" i="5"/>
  <c r="L3378" i="5" s="1"/>
  <c r="K3473" i="5"/>
  <c r="L3473" i="5" s="1"/>
  <c r="M3473" i="5"/>
  <c r="O3473" i="5" s="1"/>
  <c r="P3473" i="5" s="1"/>
  <c r="M3506" i="5"/>
  <c r="O3506" i="5" s="1"/>
  <c r="P3506" i="5" s="1"/>
  <c r="K3506" i="5"/>
  <c r="L3506" i="5" s="1"/>
  <c r="K3152" i="5"/>
  <c r="L3152" i="5" s="1"/>
  <c r="M3152" i="5"/>
  <c r="O3152" i="5" s="1"/>
  <c r="P3152" i="5" s="1"/>
  <c r="M3178" i="5"/>
  <c r="O3178" i="5" s="1"/>
  <c r="P3178" i="5" s="1"/>
  <c r="K3178" i="5"/>
  <c r="L3178" i="5" s="1"/>
  <c r="M3237" i="5"/>
  <c r="O3237" i="5" s="1"/>
  <c r="P3237" i="5" s="1"/>
  <c r="K3237" i="5"/>
  <c r="L3237" i="5" s="1"/>
  <c r="K3256" i="5"/>
  <c r="L3256" i="5" s="1"/>
  <c r="M3256" i="5"/>
  <c r="O3256" i="5" s="1"/>
  <c r="P3256" i="5" s="1"/>
  <c r="K3303" i="5"/>
  <c r="L3303" i="5" s="1"/>
  <c r="M3303" i="5"/>
  <c r="O3303" i="5" s="1"/>
  <c r="P3303" i="5" s="1"/>
  <c r="K3319" i="5"/>
  <c r="L3319" i="5" s="1"/>
  <c r="M3319" i="5"/>
  <c r="O3319" i="5" s="1"/>
  <c r="P3319" i="5" s="1"/>
  <c r="M3322" i="5"/>
  <c r="O3322" i="5" s="1"/>
  <c r="P3322" i="5" s="1"/>
  <c r="K3322" i="5"/>
  <c r="L3322" i="5" s="1"/>
  <c r="K3329" i="5"/>
  <c r="L3329" i="5" s="1"/>
  <c r="M3329" i="5"/>
  <c r="O3329" i="5" s="1"/>
  <c r="P3329" i="5" s="1"/>
  <c r="L563" i="4"/>
  <c r="K3351" i="5"/>
  <c r="L3351" i="5" s="1"/>
  <c r="M3351" i="5"/>
  <c r="O3351" i="5" s="1"/>
  <c r="P3351" i="5" s="1"/>
  <c r="K3383" i="5"/>
  <c r="L3383" i="5" s="1"/>
  <c r="M3383" i="5"/>
  <c r="O3383" i="5" s="1"/>
  <c r="P3383" i="5" s="1"/>
  <c r="M3504" i="5"/>
  <c r="O3504" i="5" s="1"/>
  <c r="P3504" i="5" s="1"/>
  <c r="K3504" i="5"/>
  <c r="L3504" i="5" s="1"/>
  <c r="K3567" i="5"/>
  <c r="L3567" i="5" s="1"/>
  <c r="M3567" i="5"/>
  <c r="O3567" i="5" s="1"/>
  <c r="P3567" i="5" s="1"/>
  <c r="K2061" i="5"/>
  <c r="L2061" i="5" s="1"/>
  <c r="M2061" i="5"/>
  <c r="O2061" i="5" s="1"/>
  <c r="P2061" i="5" s="1"/>
  <c r="K2395" i="5"/>
  <c r="L2395" i="5" s="1"/>
  <c r="M2395" i="5"/>
  <c r="O2395" i="5" s="1"/>
  <c r="P2395" i="5" s="1"/>
  <c r="K2431" i="5"/>
  <c r="L2431" i="5" s="1"/>
  <c r="M3036" i="5"/>
  <c r="O3036" i="5" s="1"/>
  <c r="P3036" i="5" s="1"/>
  <c r="K3053" i="5"/>
  <c r="L3053" i="5" s="1"/>
  <c r="K3142" i="5"/>
  <c r="L3142" i="5" s="1"/>
  <c r="M3142" i="5"/>
  <c r="O3142" i="5" s="1"/>
  <c r="P3142" i="5" s="1"/>
  <c r="M3217" i="5"/>
  <c r="O3217" i="5" s="1"/>
  <c r="P3217" i="5" s="1"/>
  <c r="M3265" i="5"/>
  <c r="O3265" i="5" s="1"/>
  <c r="P3265" i="5" s="1"/>
  <c r="M3313" i="5"/>
  <c r="O3313" i="5" s="1"/>
  <c r="P3313" i="5" s="1"/>
  <c r="K3326" i="5"/>
  <c r="L3326" i="5" s="1"/>
  <c r="M3326" i="5"/>
  <c r="O3326" i="5" s="1"/>
  <c r="P3326" i="5" s="1"/>
  <c r="K3415" i="5"/>
  <c r="L3415" i="5" s="1"/>
  <c r="K3425" i="5"/>
  <c r="L3425" i="5" s="1"/>
  <c r="M3425" i="5"/>
  <c r="O3425" i="5" s="1"/>
  <c r="P3425" i="5" s="1"/>
  <c r="M3454" i="5"/>
  <c r="O3454" i="5" s="1"/>
  <c r="P3454" i="5" s="1"/>
  <c r="K3499" i="5"/>
  <c r="L3499" i="5" s="1"/>
  <c r="K2246" i="5"/>
  <c r="L2246" i="5" s="1"/>
  <c r="K2294" i="5"/>
  <c r="L2294" i="5" s="1"/>
  <c r="K2336" i="5"/>
  <c r="L2336" i="5" s="1"/>
  <c r="M2336" i="5"/>
  <c r="O2336" i="5" s="1"/>
  <c r="P2336" i="5" s="1"/>
  <c r="K2420" i="5"/>
  <c r="L2420" i="5" s="1"/>
  <c r="M2498" i="5"/>
  <c r="O2498" i="5" s="1"/>
  <c r="P2498" i="5" s="1"/>
  <c r="M2545" i="5"/>
  <c r="O2545" i="5" s="1"/>
  <c r="P2545" i="5" s="1"/>
  <c r="K2545" i="5"/>
  <c r="L2545" i="5" s="1"/>
  <c r="M2988" i="5"/>
  <c r="O2988" i="5" s="1"/>
  <c r="P2988" i="5" s="1"/>
  <c r="K3034" i="5"/>
  <c r="L3034" i="5" s="1"/>
  <c r="K3051" i="5"/>
  <c r="L3051" i="5" s="1"/>
  <c r="M3051" i="5"/>
  <c r="O3051" i="5" s="1"/>
  <c r="P3051" i="5" s="1"/>
  <c r="K3063" i="5"/>
  <c r="L3063" i="5" s="1"/>
  <c r="M3063" i="5"/>
  <c r="O3063" i="5" s="1"/>
  <c r="P3063" i="5" s="1"/>
  <c r="K3098" i="5"/>
  <c r="L3098" i="5" s="1"/>
  <c r="K3133" i="5"/>
  <c r="L3133" i="5" s="1"/>
  <c r="M3133" i="5"/>
  <c r="O3133" i="5" s="1"/>
  <c r="P3133" i="5" s="1"/>
  <c r="K3168" i="5"/>
  <c r="L3168" i="5" s="1"/>
  <c r="M3301" i="5"/>
  <c r="O3301" i="5" s="1"/>
  <c r="P3301" i="5" s="1"/>
  <c r="K3301" i="5"/>
  <c r="L3301" i="5" s="1"/>
  <c r="O568" i="4"/>
  <c r="K3494" i="5"/>
  <c r="L3494" i="5" s="1"/>
  <c r="M3494" i="5"/>
  <c r="O3494" i="5" s="1"/>
  <c r="P3494" i="5" s="1"/>
  <c r="M3535" i="5"/>
  <c r="O3535" i="5" s="1"/>
  <c r="P3535" i="5" s="1"/>
  <c r="K2413" i="5"/>
  <c r="L2413" i="5" s="1"/>
  <c r="M2413" i="5"/>
  <c r="O2413" i="5" s="1"/>
  <c r="P2413" i="5" s="1"/>
  <c r="K3099" i="5"/>
  <c r="L3099" i="5" s="1"/>
  <c r="M3099" i="5"/>
  <c r="O3099" i="5" s="1"/>
  <c r="P3099" i="5" s="1"/>
  <c r="K3230" i="5"/>
  <c r="L3230" i="5" s="1"/>
  <c r="M3230" i="5"/>
  <c r="O3230" i="5" s="1"/>
  <c r="P3230" i="5" s="1"/>
  <c r="M3466" i="5"/>
  <c r="O3466" i="5" s="1"/>
  <c r="P3466" i="5" s="1"/>
  <c r="K3466" i="5"/>
  <c r="L3466" i="5" s="1"/>
  <c r="K2575" i="5"/>
  <c r="L2575" i="5" s="1"/>
  <c r="M2575" i="5"/>
  <c r="O2575" i="5" s="1"/>
  <c r="P2575" i="5" s="1"/>
  <c r="K3141" i="5"/>
  <c r="L3141" i="5" s="1"/>
  <c r="M3141" i="5"/>
  <c r="O3141" i="5" s="1"/>
  <c r="P3141" i="5" s="1"/>
  <c r="L576" i="4"/>
  <c r="P576" i="4" s="1"/>
  <c r="J727" i="13"/>
  <c r="I727" i="13"/>
  <c r="O588" i="4"/>
  <c r="M2354" i="5"/>
  <c r="O2354" i="5" s="1"/>
  <c r="P2354" i="5" s="1"/>
  <c r="K2354" i="5"/>
  <c r="L2354" i="5" s="1"/>
  <c r="L557" i="4"/>
  <c r="R557" i="4" s="1"/>
  <c r="K3328" i="5"/>
  <c r="L3328" i="5" s="1"/>
  <c r="M3328" i="5"/>
  <c r="O3328" i="5" s="1"/>
  <c r="P3328" i="5" s="1"/>
  <c r="O567" i="4"/>
  <c r="L573" i="4"/>
  <c r="R573" i="4" s="1"/>
  <c r="H454" i="13"/>
  <c r="J486" i="13"/>
  <c r="H486" i="13"/>
  <c r="J617" i="13"/>
  <c r="H617" i="13"/>
  <c r="I714" i="13"/>
  <c r="I1007" i="13"/>
  <c r="H1007" i="13"/>
  <c r="H1023" i="13"/>
  <c r="K1023" i="13" s="1"/>
  <c r="H1026" i="13"/>
  <c r="I1031" i="13"/>
  <c r="J1031" i="13"/>
  <c r="H1031" i="13"/>
  <c r="H1052" i="13"/>
  <c r="J1052" i="13"/>
  <c r="K1052" i="13" s="1"/>
  <c r="H1489" i="13"/>
  <c r="J1489" i="13"/>
  <c r="H1552" i="13"/>
  <c r="I1552" i="13"/>
  <c r="I454" i="13"/>
  <c r="H649" i="13"/>
  <c r="J712" i="13"/>
  <c r="H712" i="13"/>
  <c r="J730" i="13"/>
  <c r="H732" i="13"/>
  <c r="I732" i="13"/>
  <c r="I776" i="13"/>
  <c r="H776" i="13"/>
  <c r="H1244" i="13"/>
  <c r="I1244" i="13"/>
  <c r="H1637" i="13"/>
  <c r="I1637" i="13"/>
  <c r="J2037" i="13"/>
  <c r="H2037" i="13"/>
  <c r="I744" i="13"/>
  <c r="J744" i="13"/>
  <c r="H884" i="13"/>
  <c r="J884" i="13"/>
  <c r="I884" i="13"/>
  <c r="J1241" i="13"/>
  <c r="H1241" i="13"/>
  <c r="H1372" i="13"/>
  <c r="J1372" i="13"/>
  <c r="H1419" i="13"/>
  <c r="J1419" i="13"/>
  <c r="I1045" i="13"/>
  <c r="H1045" i="13"/>
  <c r="I712" i="13"/>
  <c r="H785" i="13"/>
  <c r="J1148" i="13"/>
  <c r="K1148" i="13" s="1"/>
  <c r="H1479" i="13"/>
  <c r="I1520" i="13"/>
  <c r="J1576" i="13"/>
  <c r="I1576" i="13"/>
  <c r="H1576" i="13"/>
  <c r="J1637" i="13"/>
  <c r="K1637" i="13" s="1"/>
  <c r="J1668" i="13"/>
  <c r="H1668" i="13"/>
  <c r="I810" i="13"/>
  <c r="H932" i="13"/>
  <c r="I932" i="13"/>
  <c r="J1444" i="13"/>
  <c r="I1444" i="13"/>
  <c r="H1444" i="13"/>
  <c r="J1520" i="13"/>
  <c r="H1560" i="13"/>
  <c r="I1710" i="13"/>
  <c r="H1710" i="13"/>
  <c r="H601" i="13"/>
  <c r="J689" i="13"/>
  <c r="H689" i="13"/>
  <c r="J778" i="13"/>
  <c r="J810" i="13"/>
  <c r="I849" i="13"/>
  <c r="J849" i="13"/>
  <c r="J860" i="13"/>
  <c r="H900" i="13"/>
  <c r="I900" i="13"/>
  <c r="J962" i="13"/>
  <c r="H962" i="13"/>
  <c r="K962" i="13" s="1"/>
  <c r="J975" i="13"/>
  <c r="I975" i="13"/>
  <c r="I1195" i="13"/>
  <c r="J1560" i="13"/>
  <c r="K1560" i="13" s="1"/>
  <c r="I700" i="13"/>
  <c r="J700" i="13"/>
  <c r="I736" i="13"/>
  <c r="H736" i="13"/>
  <c r="H853" i="13"/>
  <c r="H953" i="13"/>
  <c r="H1077" i="13"/>
  <c r="J1195" i="13"/>
  <c r="H1390" i="13"/>
  <c r="J1390" i="13"/>
  <c r="K1390" i="13" s="1"/>
  <c r="J1616" i="13"/>
  <c r="H1616" i="13"/>
  <c r="H1736" i="13"/>
  <c r="J1736" i="13"/>
  <c r="J1858" i="13"/>
  <c r="I1904" i="13"/>
  <c r="J1950" i="13"/>
  <c r="J2071" i="13"/>
  <c r="H2116" i="13"/>
  <c r="J2413" i="13"/>
  <c r="H2413" i="13"/>
  <c r="H2800" i="13"/>
  <c r="I2800" i="13"/>
  <c r="J3076" i="13"/>
  <c r="I3076" i="13"/>
  <c r="H3099" i="13"/>
  <c r="I3099" i="13"/>
  <c r="H3236" i="13"/>
  <c r="J3236" i="13"/>
  <c r="I3236" i="13"/>
  <c r="J3650" i="13"/>
  <c r="I3650" i="13"/>
  <c r="J1904" i="13"/>
  <c r="J2116" i="13"/>
  <c r="H2258" i="13"/>
  <c r="I2258" i="13"/>
  <c r="I2469" i="13"/>
  <c r="I2628" i="13"/>
  <c r="H2628" i="13"/>
  <c r="I2700" i="13"/>
  <c r="H2700" i="13"/>
  <c r="J3030" i="13"/>
  <c r="H3030" i="13"/>
  <c r="I3030" i="13"/>
  <c r="H835" i="13"/>
  <c r="K871" i="13"/>
  <c r="J972" i="13"/>
  <c r="H991" i="13"/>
  <c r="K991" i="13" s="1"/>
  <c r="I1039" i="13"/>
  <c r="J1081" i="13"/>
  <c r="J1084" i="13"/>
  <c r="K1084" i="13" s="1"/>
  <c r="J1166" i="13"/>
  <c r="K1177" i="13"/>
  <c r="I1198" i="13"/>
  <c r="I1294" i="13"/>
  <c r="J1355" i="13"/>
  <c r="J1423" i="13"/>
  <c r="I1433" i="13"/>
  <c r="I1589" i="13"/>
  <c r="K1669" i="13"/>
  <c r="I1776" i="13"/>
  <c r="J1776" i="13"/>
  <c r="J1826" i="13"/>
  <c r="I1954" i="13"/>
  <c r="J1954" i="13"/>
  <c r="I2746" i="13"/>
  <c r="J2746" i="13"/>
  <c r="I2840" i="13"/>
  <c r="J2840" i="13"/>
  <c r="H2840" i="13"/>
  <c r="I2964" i="13"/>
  <c r="J1589" i="13"/>
  <c r="I1653" i="13"/>
  <c r="H1672" i="13"/>
  <c r="J1686" i="13"/>
  <c r="I1736" i="13"/>
  <c r="H1850" i="13"/>
  <c r="J1850" i="13"/>
  <c r="H2583" i="13"/>
  <c r="I2583" i="13"/>
  <c r="J2800" i="13"/>
  <c r="J1653" i="13"/>
  <c r="K1653" i="13" s="1"/>
  <c r="H1720" i="13"/>
  <c r="H1837" i="13"/>
  <c r="I1997" i="13"/>
  <c r="H1997" i="13"/>
  <c r="K2071" i="13"/>
  <c r="I2105" i="13"/>
  <c r="H2217" i="13"/>
  <c r="I2217" i="13"/>
  <c r="J2354" i="13"/>
  <c r="I2580" i="13"/>
  <c r="J2580" i="13"/>
  <c r="J2625" i="13"/>
  <c r="J2627" i="13"/>
  <c r="I2627" i="13"/>
  <c r="J2628" i="13"/>
  <c r="I2651" i="13"/>
  <c r="J2651" i="13"/>
  <c r="I2402" i="13"/>
  <c r="H2402" i="13"/>
  <c r="G178" i="14"/>
  <c r="H178" i="14"/>
  <c r="H1677" i="13"/>
  <c r="I1677" i="13"/>
  <c r="H1947" i="13"/>
  <c r="J1947" i="13"/>
  <c r="I2032" i="13"/>
  <c r="J2032" i="13"/>
  <c r="I2712" i="13"/>
  <c r="J2712" i="13"/>
  <c r="J3384" i="13"/>
  <c r="I3384" i="13"/>
  <c r="I775" i="13"/>
  <c r="H937" i="13"/>
  <c r="I964" i="13"/>
  <c r="I1121" i="13"/>
  <c r="H1620" i="13"/>
  <c r="H1648" i="13"/>
  <c r="H1784" i="13"/>
  <c r="I1911" i="13"/>
  <c r="K1971" i="13"/>
  <c r="I2329" i="13"/>
  <c r="J2329" i="13"/>
  <c r="I2993" i="13"/>
  <c r="J2993" i="13"/>
  <c r="K2993" i="13" s="1"/>
  <c r="H2993" i="13"/>
  <c r="H3242" i="13"/>
  <c r="I3357" i="13"/>
  <c r="I3375" i="13"/>
  <c r="H3417" i="13"/>
  <c r="J3477" i="13"/>
  <c r="H3477" i="13"/>
  <c r="H3567" i="13"/>
  <c r="I170" i="14"/>
  <c r="I744" i="14"/>
  <c r="G744" i="14"/>
  <c r="H744" i="14"/>
  <c r="I2816" i="13"/>
  <c r="J3242" i="13"/>
  <c r="I3279" i="13"/>
  <c r="I3417" i="13"/>
  <c r="J3434" i="13"/>
  <c r="H3434" i="13"/>
  <c r="I3567" i="13"/>
  <c r="H3811" i="13"/>
  <c r="J3811" i="13"/>
  <c r="I3811" i="13"/>
  <c r="H3848" i="13"/>
  <c r="H700" i="14"/>
  <c r="I700" i="14"/>
  <c r="H1922" i="13"/>
  <c r="J3279" i="13"/>
  <c r="I3415" i="13"/>
  <c r="H3415" i="13"/>
  <c r="J3714" i="13"/>
  <c r="I3714" i="13"/>
  <c r="H3910" i="13"/>
  <c r="I3910" i="13"/>
  <c r="I54" i="14"/>
  <c r="G54" i="14"/>
  <c r="I378" i="14"/>
  <c r="G460" i="14"/>
  <c r="I460" i="14"/>
  <c r="H460" i="14"/>
  <c r="I508" i="14"/>
  <c r="H508" i="14"/>
  <c r="G508" i="14"/>
  <c r="H2632" i="13"/>
  <c r="H3051" i="13"/>
  <c r="I3092" i="13"/>
  <c r="H3152" i="13"/>
  <c r="H3272" i="13"/>
  <c r="J3390" i="13"/>
  <c r="K3390" i="13" s="1"/>
  <c r="I3450" i="13"/>
  <c r="I3477" i="13"/>
  <c r="J3597" i="13"/>
  <c r="H3620" i="13"/>
  <c r="I3620" i="13"/>
  <c r="J3631" i="13"/>
  <c r="K3631" i="13" s="1"/>
  <c r="I3727" i="13"/>
  <c r="H3735" i="13"/>
  <c r="I3735" i="13"/>
  <c r="H3968" i="13"/>
  <c r="J3968" i="13"/>
  <c r="I3968" i="13"/>
  <c r="H3605" i="13"/>
  <c r="J3605" i="13"/>
  <c r="I3605" i="13"/>
  <c r="H180" i="14"/>
  <c r="G180" i="14"/>
  <c r="I348" i="14"/>
  <c r="H348" i="14"/>
  <c r="G348" i="14"/>
  <c r="I411" i="14"/>
  <c r="H411" i="14"/>
  <c r="I3211" i="13"/>
  <c r="H3211" i="13"/>
  <c r="I3354" i="13"/>
  <c r="J3354" i="13"/>
  <c r="J3703" i="13"/>
  <c r="H3703" i="13"/>
  <c r="K3703" i="13" s="1"/>
  <c r="J3804" i="13"/>
  <c r="I3804" i="13"/>
  <c r="H3964" i="13"/>
  <c r="J3964" i="13"/>
  <c r="I3964" i="13"/>
  <c r="J3999" i="13"/>
  <c r="H3999" i="13"/>
  <c r="H934" i="14"/>
  <c r="G934" i="14"/>
  <c r="G1081" i="14"/>
  <c r="H1081" i="14"/>
  <c r="J3232" i="13"/>
  <c r="I3232" i="13"/>
  <c r="H3232" i="13"/>
  <c r="J3334" i="13"/>
  <c r="H3342" i="13"/>
  <c r="I3342" i="13"/>
  <c r="J3990" i="13"/>
  <c r="H3990" i="13"/>
  <c r="J4039" i="13"/>
  <c r="I4039" i="13"/>
  <c r="G426" i="14"/>
  <c r="H426" i="14"/>
  <c r="G555" i="14"/>
  <c r="I555" i="14"/>
  <c r="H555" i="14"/>
  <c r="H687" i="14"/>
  <c r="G687" i="14"/>
  <c r="H804" i="14"/>
  <c r="G804" i="14"/>
  <c r="I1108" i="14"/>
  <c r="H1108" i="14"/>
  <c r="I1036" i="14"/>
  <c r="G1036" i="14"/>
  <c r="G299" i="14"/>
  <c r="I299" i="14"/>
  <c r="I365" i="14"/>
  <c r="H365" i="14"/>
  <c r="H387" i="14"/>
  <c r="I387" i="14"/>
  <c r="I461" i="14"/>
  <c r="H461" i="14"/>
  <c r="G492" i="14"/>
  <c r="I492" i="14"/>
  <c r="I745" i="14"/>
  <c r="H745" i="14"/>
  <c r="G787" i="14"/>
  <c r="H1087" i="14"/>
  <c r="I1087" i="14"/>
  <c r="G1120" i="14"/>
  <c r="I1120" i="14"/>
  <c r="H1120" i="14"/>
  <c r="J3695" i="13"/>
  <c r="I3706" i="13"/>
  <c r="J3716" i="13"/>
  <c r="I3767" i="13"/>
  <c r="J3767" i="13"/>
  <c r="H3767" i="13"/>
  <c r="H253" i="14"/>
  <c r="I253" i="14"/>
  <c r="G365" i="14"/>
  <c r="I518" i="14"/>
  <c r="H518" i="14"/>
  <c r="G667" i="14"/>
  <c r="H667" i="14"/>
  <c r="G691" i="14"/>
  <c r="I691" i="14"/>
  <c r="H693" i="14"/>
  <c r="I693" i="14"/>
  <c r="G745" i="14"/>
  <c r="G811" i="14"/>
  <c r="I979" i="14"/>
  <c r="G979" i="14"/>
  <c r="G1087" i="14"/>
  <c r="H1101" i="14"/>
  <c r="I1101" i="14"/>
  <c r="I134" i="14"/>
  <c r="G134" i="14"/>
  <c r="I179" i="14"/>
  <c r="G179" i="14"/>
  <c r="H501" i="14"/>
  <c r="I501" i="14"/>
  <c r="I806" i="14"/>
  <c r="H921" i="14"/>
  <c r="I921" i="14"/>
  <c r="H175" i="14"/>
  <c r="I175" i="14"/>
  <c r="I437" i="14"/>
  <c r="I961" i="14"/>
  <c r="H961" i="14"/>
  <c r="G961" i="14"/>
  <c r="G993" i="14"/>
  <c r="I993" i="14"/>
  <c r="K3639" i="13"/>
  <c r="I3679" i="13"/>
  <c r="J3679" i="13"/>
  <c r="J3759" i="13"/>
  <c r="K3759" i="13" s="1"/>
  <c r="H3759" i="13"/>
  <c r="J3952" i="13"/>
  <c r="H3952" i="13"/>
  <c r="I4060" i="13"/>
  <c r="H4060" i="13"/>
  <c r="H45" i="14"/>
  <c r="G45" i="14"/>
  <c r="I525" i="14"/>
  <c r="H525" i="14"/>
  <c r="G693" i="14"/>
  <c r="G1104" i="14"/>
  <c r="I1104" i="14"/>
  <c r="H1104" i="14"/>
  <c r="H1143" i="14"/>
  <c r="G1143" i="14"/>
  <c r="T9" i="15"/>
  <c r="M37" i="15"/>
  <c r="J37" i="15"/>
  <c r="S37" i="15"/>
  <c r="G661" i="14"/>
  <c r="G912" i="14"/>
  <c r="H948" i="14"/>
  <c r="G1077" i="14"/>
  <c r="T25" i="15"/>
  <c r="N43" i="15"/>
  <c r="K43" i="15"/>
  <c r="I1144" i="14"/>
  <c r="H1144" i="14"/>
  <c r="T24" i="15"/>
  <c r="H25" i="15"/>
  <c r="I25" i="15" s="1"/>
  <c r="K3652" i="13"/>
  <c r="K3811" i="13"/>
  <c r="K3942" i="13"/>
  <c r="I4032" i="13"/>
  <c r="H4064" i="13"/>
  <c r="K10" i="15"/>
  <c r="P10" i="15"/>
  <c r="T57" i="15"/>
  <c r="S57" i="15"/>
  <c r="I810" i="14"/>
  <c r="G810" i="14"/>
  <c r="I940" i="14"/>
  <c r="G940" i="14"/>
  <c r="G1103" i="14"/>
  <c r="H1103" i="14"/>
  <c r="S6" i="15"/>
  <c r="K14" i="15"/>
  <c r="P15" i="15"/>
  <c r="K101" i="15"/>
  <c r="H103" i="15"/>
  <c r="I103" i="15" s="1"/>
  <c r="T16" i="15"/>
  <c r="K23" i="15"/>
  <c r="P81" i="15"/>
  <c r="T82" i="15"/>
  <c r="T84" i="15"/>
  <c r="M90" i="15"/>
  <c r="S91" i="15"/>
  <c r="U91" i="15" s="1"/>
  <c r="S100" i="15"/>
  <c r="U100" i="15" s="1"/>
  <c r="S103" i="15"/>
  <c r="U103" i="15" s="1"/>
  <c r="S62" i="15"/>
  <c r="N98" i="15"/>
  <c r="T21" i="15"/>
  <c r="T41" i="15"/>
  <c r="V41" i="15" s="1"/>
  <c r="AD41" i="15" s="1"/>
  <c r="S51" i="15"/>
  <c r="T79" i="15"/>
  <c r="V79" i="15" s="1"/>
  <c r="AD79" i="15" s="1"/>
  <c r="S80" i="15"/>
  <c r="U80" i="15" s="1"/>
  <c r="K88" i="15"/>
  <c r="H101" i="15"/>
  <c r="I101" i="15" s="1"/>
  <c r="P105" i="15"/>
  <c r="S29" i="15"/>
  <c r="U29" i="15" s="1"/>
  <c r="N33" i="15"/>
  <c r="N36" i="15"/>
  <c r="M45" i="15"/>
  <c r="S47" i="15"/>
  <c r="T56" i="15"/>
  <c r="M74" i="15"/>
  <c r="K84" i="15"/>
  <c r="N105" i="15"/>
  <c r="J54" i="15"/>
  <c r="AI541" i="4"/>
  <c r="S541" i="4" s="1"/>
  <c r="I541" i="4"/>
  <c r="J541" i="4" s="1"/>
  <c r="AI389" i="4"/>
  <c r="I389" i="4"/>
  <c r="J389" i="4" s="1"/>
  <c r="AI85" i="4"/>
  <c r="I85" i="4"/>
  <c r="J85" i="4" s="1"/>
  <c r="AI133" i="4"/>
  <c r="I133" i="4"/>
  <c r="J133" i="4" s="1"/>
  <c r="AI101" i="4"/>
  <c r="I101" i="4"/>
  <c r="J101" i="4" s="1"/>
  <c r="I405" i="4"/>
  <c r="E12" i="2"/>
  <c r="A65" i="2" s="1"/>
  <c r="AI53" i="4"/>
  <c r="I53" i="4"/>
  <c r="J53" i="4" s="1"/>
  <c r="AI485" i="4"/>
  <c r="I485" i="4"/>
  <c r="J485" i="4" s="1"/>
  <c r="I165" i="4"/>
  <c r="J165" i="4" s="1"/>
  <c r="I293" i="4"/>
  <c r="J293" i="4" s="1"/>
  <c r="AI349" i="4"/>
  <c r="I349" i="4"/>
  <c r="J349" i="4" s="1"/>
  <c r="AI361" i="4"/>
  <c r="I361" i="4"/>
  <c r="J361" i="4" s="1"/>
  <c r="AI365" i="4"/>
  <c r="I365" i="4"/>
  <c r="J365" i="4" s="1"/>
  <c r="AI382" i="4"/>
  <c r="I382" i="4"/>
  <c r="J382" i="4" s="1"/>
  <c r="AI453" i="4"/>
  <c r="I453" i="4"/>
  <c r="J453" i="4" s="1"/>
  <c r="AI489" i="4"/>
  <c r="I489" i="4"/>
  <c r="J489" i="4" s="1"/>
  <c r="AI493" i="4"/>
  <c r="I493" i="4"/>
  <c r="J493" i="4" s="1"/>
  <c r="R510" i="4"/>
  <c r="Q510" i="4"/>
  <c r="P510" i="4"/>
  <c r="R517" i="4"/>
  <c r="Q517" i="4"/>
  <c r="P517" i="4"/>
  <c r="M167" i="5"/>
  <c r="O167" i="5" s="1"/>
  <c r="P167" i="5" s="1"/>
  <c r="K167" i="5"/>
  <c r="L167" i="5" s="1"/>
  <c r="AI61" i="4"/>
  <c r="I61" i="4"/>
  <c r="J61" i="4" s="1"/>
  <c r="I69" i="4"/>
  <c r="J69" i="4" s="1"/>
  <c r="I136" i="4"/>
  <c r="J136" i="4" s="1"/>
  <c r="I149" i="4"/>
  <c r="J149" i="4" s="1"/>
  <c r="I221" i="4"/>
  <c r="J221" i="4" s="1"/>
  <c r="I277" i="4"/>
  <c r="J277" i="4" s="1"/>
  <c r="I329" i="4"/>
  <c r="J329" i="4" s="1"/>
  <c r="AI352" i="4"/>
  <c r="I352" i="4"/>
  <c r="J352" i="4" s="1"/>
  <c r="AI377" i="4"/>
  <c r="I377" i="4"/>
  <c r="J377" i="4" s="1"/>
  <c r="AI381" i="4"/>
  <c r="I381" i="4"/>
  <c r="J381" i="4" s="1"/>
  <c r="AI398" i="4"/>
  <c r="I398" i="4"/>
  <c r="J398" i="4" s="1"/>
  <c r="AI422" i="4"/>
  <c r="I422" i="4"/>
  <c r="I465" i="4"/>
  <c r="J465" i="4" s="1"/>
  <c r="R523" i="4"/>
  <c r="Q523" i="4"/>
  <c r="P523" i="4"/>
  <c r="AI549" i="4"/>
  <c r="I549" i="4"/>
  <c r="J549" i="4" s="1"/>
  <c r="R571" i="4"/>
  <c r="P571" i="4"/>
  <c r="R585" i="4"/>
  <c r="U585" i="4" s="1"/>
  <c r="V585" i="4" s="1"/>
  <c r="P585" i="4"/>
  <c r="Q585" i="4"/>
  <c r="E17" i="2"/>
  <c r="A70" i="2" s="1"/>
  <c r="E13" i="2"/>
  <c r="A66" i="2" s="1"/>
  <c r="E34" i="2"/>
  <c r="A87" i="2" s="1"/>
  <c r="F39" i="2"/>
  <c r="AI13" i="4"/>
  <c r="I13" i="4"/>
  <c r="J13" i="4" s="1"/>
  <c r="I21" i="4"/>
  <c r="J21" i="4" s="1"/>
  <c r="I261" i="4"/>
  <c r="J261" i="4" s="1"/>
  <c r="AI318" i="4"/>
  <c r="I318" i="4"/>
  <c r="J318" i="4" s="1"/>
  <c r="AI342" i="4"/>
  <c r="I342" i="4"/>
  <c r="J342" i="4" s="1"/>
  <c r="I368" i="4"/>
  <c r="J368" i="4" s="1"/>
  <c r="I392" i="4"/>
  <c r="J392" i="4" s="1"/>
  <c r="AI393" i="4"/>
  <c r="I393" i="4"/>
  <c r="J393" i="4" s="1"/>
  <c r="AI397" i="4"/>
  <c r="I397" i="4"/>
  <c r="J397" i="4" s="1"/>
  <c r="AI414" i="4"/>
  <c r="I414" i="4"/>
  <c r="I481" i="4"/>
  <c r="J481" i="4" s="1"/>
  <c r="I496" i="4"/>
  <c r="J496" i="4" s="1"/>
  <c r="R524" i="4"/>
  <c r="Q524" i="4"/>
  <c r="P524" i="4"/>
  <c r="I528" i="4"/>
  <c r="J528" i="4" s="1"/>
  <c r="AI533" i="4"/>
  <c r="I533" i="4"/>
  <c r="J533" i="4" s="1"/>
  <c r="E40" i="2"/>
  <c r="A93" i="2" s="1"/>
  <c r="AI93" i="4"/>
  <c r="I93" i="4"/>
  <c r="J93" i="4" s="1"/>
  <c r="AI125" i="4"/>
  <c r="I125" i="4"/>
  <c r="J125" i="4" s="1"/>
  <c r="I189" i="4"/>
  <c r="J189" i="4" s="1"/>
  <c r="I245" i="4"/>
  <c r="J245" i="4" s="1"/>
  <c r="AI334" i="4"/>
  <c r="I334" i="4"/>
  <c r="J334" i="4" s="1"/>
  <c r="AI350" i="4"/>
  <c r="I350" i="4"/>
  <c r="J350" i="4" s="1"/>
  <c r="I384" i="4"/>
  <c r="J384" i="4" s="1"/>
  <c r="I408" i="4"/>
  <c r="AI409" i="4"/>
  <c r="I409" i="4"/>
  <c r="AI413" i="4"/>
  <c r="I413" i="4"/>
  <c r="AI430" i="4"/>
  <c r="I430" i="4"/>
  <c r="AI454" i="4"/>
  <c r="I454" i="4"/>
  <c r="J454" i="4" s="1"/>
  <c r="I497" i="4"/>
  <c r="J497" i="4" s="1"/>
  <c r="R553" i="4"/>
  <c r="U553" i="4" s="1"/>
  <c r="V553" i="4" s="1"/>
  <c r="P553" i="4"/>
  <c r="Q553" i="4"/>
  <c r="AI589" i="4"/>
  <c r="I589" i="4"/>
  <c r="J589" i="4" s="1"/>
  <c r="AI45" i="4"/>
  <c r="I45" i="4"/>
  <c r="J45" i="4" s="1"/>
  <c r="AI333" i="4"/>
  <c r="I333" i="4"/>
  <c r="J333" i="4" s="1"/>
  <c r="I400" i="4"/>
  <c r="J400" i="4" s="1"/>
  <c r="I424" i="4"/>
  <c r="AI425" i="4"/>
  <c r="I425" i="4"/>
  <c r="AI429" i="4"/>
  <c r="I429" i="4"/>
  <c r="AI446" i="4"/>
  <c r="I446" i="4"/>
  <c r="J446" i="4" s="1"/>
  <c r="AI513" i="4"/>
  <c r="I513" i="4"/>
  <c r="J513" i="4" s="1"/>
  <c r="AI518" i="4"/>
  <c r="I518" i="4"/>
  <c r="J518" i="4" s="1"/>
  <c r="R525" i="4"/>
  <c r="U525" i="4" s="1"/>
  <c r="V525" i="4" s="1"/>
  <c r="P525" i="4"/>
  <c r="Q525" i="4"/>
  <c r="R562" i="4"/>
  <c r="Q562" i="4"/>
  <c r="I320" i="4"/>
  <c r="J320" i="4" s="1"/>
  <c r="I416" i="4"/>
  <c r="AI441" i="4"/>
  <c r="I441" i="4"/>
  <c r="J441" i="4" s="1"/>
  <c r="AI445" i="4"/>
  <c r="I445" i="4"/>
  <c r="J445" i="4" s="1"/>
  <c r="AI462" i="4"/>
  <c r="I462" i="4"/>
  <c r="J462" i="4" s="1"/>
  <c r="AI486" i="4"/>
  <c r="I486" i="4"/>
  <c r="J486" i="4" s="1"/>
  <c r="R502" i="4"/>
  <c r="Q502" i="4"/>
  <c r="P502" i="4"/>
  <c r="AI521" i="4"/>
  <c r="I521" i="4"/>
  <c r="J521" i="4" s="1"/>
  <c r="R531" i="4"/>
  <c r="Q531" i="4"/>
  <c r="P531" i="4"/>
  <c r="AI544" i="4"/>
  <c r="S544" i="4" s="1"/>
  <c r="I544" i="4"/>
  <c r="J544" i="4" s="1"/>
  <c r="AI117" i="4"/>
  <c r="I117" i="4"/>
  <c r="J117" i="4" s="1"/>
  <c r="AI421" i="4"/>
  <c r="I421" i="4"/>
  <c r="AI457" i="4"/>
  <c r="I457" i="4"/>
  <c r="J457" i="4" s="1"/>
  <c r="AI461" i="4"/>
  <c r="I461" i="4"/>
  <c r="J461" i="4" s="1"/>
  <c r="AI478" i="4"/>
  <c r="I478" i="4"/>
  <c r="J478" i="4" s="1"/>
  <c r="R509" i="4"/>
  <c r="P509" i="4"/>
  <c r="Q509" i="4"/>
  <c r="R532" i="4"/>
  <c r="Q532" i="4"/>
  <c r="P532" i="4"/>
  <c r="AI560" i="4"/>
  <c r="I560" i="4"/>
  <c r="J560" i="4" s="1"/>
  <c r="AI29" i="4"/>
  <c r="I29" i="4"/>
  <c r="J29" i="4" s="1"/>
  <c r="I37" i="4"/>
  <c r="J37" i="4" s="1"/>
  <c r="AI144" i="4"/>
  <c r="I144" i="4"/>
  <c r="J144" i="4" s="1"/>
  <c r="I181" i="4"/>
  <c r="J181" i="4" s="1"/>
  <c r="I253" i="4"/>
  <c r="J253" i="4" s="1"/>
  <c r="I309" i="4"/>
  <c r="J309" i="4" s="1"/>
  <c r="I313" i="4"/>
  <c r="J313" i="4" s="1"/>
  <c r="AI317" i="4"/>
  <c r="I317" i="4"/>
  <c r="J317" i="4" s="1"/>
  <c r="I325" i="4"/>
  <c r="J325" i="4" s="1"/>
  <c r="AI326" i="4"/>
  <c r="I326" i="4"/>
  <c r="J326" i="4" s="1"/>
  <c r="I357" i="4"/>
  <c r="J357" i="4" s="1"/>
  <c r="AI358" i="4"/>
  <c r="I358" i="4"/>
  <c r="J358" i="4" s="1"/>
  <c r="AI366" i="4"/>
  <c r="I366" i="4"/>
  <c r="J366" i="4" s="1"/>
  <c r="AI390" i="4"/>
  <c r="I390" i="4"/>
  <c r="J390" i="4" s="1"/>
  <c r="I433" i="4"/>
  <c r="AI477" i="4"/>
  <c r="I477" i="4"/>
  <c r="J477" i="4" s="1"/>
  <c r="AI494" i="4"/>
  <c r="I494" i="4"/>
  <c r="J494" i="4" s="1"/>
  <c r="H508" i="4"/>
  <c r="AI508" i="4" s="1"/>
  <c r="AI520" i="4"/>
  <c r="I520" i="4"/>
  <c r="J520" i="4" s="1"/>
  <c r="R526" i="4"/>
  <c r="Q526" i="4"/>
  <c r="P526" i="4"/>
  <c r="AI557" i="4"/>
  <c r="I557" i="4"/>
  <c r="J557" i="4" s="1"/>
  <c r="AI573" i="4"/>
  <c r="I573" i="4"/>
  <c r="J573" i="4" s="1"/>
  <c r="R583" i="4"/>
  <c r="P583" i="4"/>
  <c r="M95" i="5"/>
  <c r="O95" i="5" s="1"/>
  <c r="P95" i="5" s="1"/>
  <c r="K95" i="5"/>
  <c r="L95" i="5" s="1"/>
  <c r="AI529" i="4"/>
  <c r="I529" i="4"/>
  <c r="J529" i="4" s="1"/>
  <c r="R547" i="4"/>
  <c r="P547" i="4"/>
  <c r="R552" i="4"/>
  <c r="Q552" i="4"/>
  <c r="P552" i="4"/>
  <c r="R577" i="4"/>
  <c r="U577" i="4" s="1"/>
  <c r="V577" i="4" s="1"/>
  <c r="Q577" i="4"/>
  <c r="P577" i="4"/>
  <c r="R584" i="4"/>
  <c r="Q584" i="4"/>
  <c r="P584" i="4"/>
  <c r="R596" i="4"/>
  <c r="Q596" i="4"/>
  <c r="I597" i="4"/>
  <c r="J597" i="4" s="1"/>
  <c r="H221" i="5"/>
  <c r="H563" i="5"/>
  <c r="M641" i="5"/>
  <c r="O641" i="5" s="1"/>
  <c r="P641" i="5" s="1"/>
  <c r="K641" i="5"/>
  <c r="L641" i="5" s="1"/>
  <c r="K737" i="5"/>
  <c r="L737" i="5" s="1"/>
  <c r="K953" i="5"/>
  <c r="L953" i="5" s="1"/>
  <c r="K1426" i="5"/>
  <c r="L1426" i="5" s="1"/>
  <c r="M1426" i="5"/>
  <c r="O1426" i="5" s="1"/>
  <c r="P1426" i="5" s="1"/>
  <c r="M2145" i="5"/>
  <c r="O2145" i="5" s="1"/>
  <c r="P2145" i="5" s="1"/>
  <c r="K2145" i="5"/>
  <c r="L2145" i="5" s="1"/>
  <c r="H3019" i="5"/>
  <c r="H510" i="4"/>
  <c r="AI512" i="4"/>
  <c r="I512" i="4"/>
  <c r="J512" i="4" s="1"/>
  <c r="R533" i="4"/>
  <c r="P533" i="4"/>
  <c r="R578" i="4"/>
  <c r="Q578" i="4"/>
  <c r="U598" i="4"/>
  <c r="V598" i="4" s="1"/>
  <c r="K65" i="5"/>
  <c r="L65" i="5" s="1"/>
  <c r="K101" i="5"/>
  <c r="L101" i="5" s="1"/>
  <c r="M101" i="5"/>
  <c r="O101" i="5" s="1"/>
  <c r="P101" i="5" s="1"/>
  <c r="H155" i="5"/>
  <c r="K515" i="5"/>
  <c r="L515" i="5" s="1"/>
  <c r="H2408" i="5"/>
  <c r="K2456" i="5"/>
  <c r="L2456" i="5" s="1"/>
  <c r="M2456" i="5"/>
  <c r="O2456" i="5" s="1"/>
  <c r="P2456" i="5" s="1"/>
  <c r="M281" i="5"/>
  <c r="O281" i="5" s="1"/>
  <c r="P281" i="5" s="1"/>
  <c r="K281" i="5"/>
  <c r="L281" i="5" s="1"/>
  <c r="M353" i="5"/>
  <c r="O353" i="5" s="1"/>
  <c r="P353" i="5" s="1"/>
  <c r="K353" i="5"/>
  <c r="L353" i="5" s="1"/>
  <c r="K383" i="5"/>
  <c r="L383" i="5" s="1"/>
  <c r="M383" i="5"/>
  <c r="O383" i="5" s="1"/>
  <c r="P383" i="5" s="1"/>
  <c r="K497" i="5"/>
  <c r="L497" i="5" s="1"/>
  <c r="M497" i="5"/>
  <c r="O497" i="5" s="1"/>
  <c r="P497" i="5" s="1"/>
  <c r="H827" i="5"/>
  <c r="M875" i="5"/>
  <c r="O875" i="5" s="1"/>
  <c r="P875" i="5" s="1"/>
  <c r="K875" i="5"/>
  <c r="L875" i="5" s="1"/>
  <c r="M905" i="5"/>
  <c r="O905" i="5" s="1"/>
  <c r="P905" i="5" s="1"/>
  <c r="K905" i="5"/>
  <c r="L905" i="5" s="1"/>
  <c r="H1037" i="5"/>
  <c r="AI552" i="4"/>
  <c r="I552" i="4"/>
  <c r="J552" i="4" s="1"/>
  <c r="M17" i="5"/>
  <c r="O17" i="5" s="1"/>
  <c r="P17" i="5" s="1"/>
  <c r="K17" i="5"/>
  <c r="L17" i="5" s="1"/>
  <c r="M41" i="5"/>
  <c r="O41" i="5" s="1"/>
  <c r="P41" i="5" s="1"/>
  <c r="K41" i="5"/>
  <c r="L41" i="5" s="1"/>
  <c r="M239" i="5"/>
  <c r="O239" i="5" s="1"/>
  <c r="P239" i="5" s="1"/>
  <c r="M269" i="5"/>
  <c r="O269" i="5" s="1"/>
  <c r="P269" i="5" s="1"/>
  <c r="K365" i="5"/>
  <c r="L365" i="5" s="1"/>
  <c r="M365" i="5"/>
  <c r="O365" i="5" s="1"/>
  <c r="P365" i="5" s="1"/>
  <c r="K779" i="5"/>
  <c r="L779" i="5" s="1"/>
  <c r="H1049" i="5"/>
  <c r="M2372" i="5"/>
  <c r="O2372" i="5" s="1"/>
  <c r="P2372" i="5" s="1"/>
  <c r="K2372" i="5"/>
  <c r="L2372" i="5" s="1"/>
  <c r="U528" i="4"/>
  <c r="V528" i="4" s="1"/>
  <c r="R545" i="4"/>
  <c r="U545" i="4" s="1"/>
  <c r="V545" i="4" s="1"/>
  <c r="Q545" i="4"/>
  <c r="P545" i="4"/>
  <c r="R554" i="4"/>
  <c r="Q554" i="4"/>
  <c r="R579" i="4"/>
  <c r="P579" i="4"/>
  <c r="R588" i="4"/>
  <c r="Q588" i="4"/>
  <c r="K503" i="5"/>
  <c r="L503" i="5" s="1"/>
  <c r="K623" i="5"/>
  <c r="L623" i="5" s="1"/>
  <c r="M623" i="5"/>
  <c r="O623" i="5" s="1"/>
  <c r="P623" i="5" s="1"/>
  <c r="K665" i="5"/>
  <c r="L665" i="5" s="1"/>
  <c r="K683" i="5"/>
  <c r="L683" i="5" s="1"/>
  <c r="K785" i="5"/>
  <c r="L785" i="5" s="1"/>
  <c r="M1049" i="5"/>
  <c r="O1049" i="5" s="1"/>
  <c r="P1049" i="5" s="1"/>
  <c r="K1049" i="5"/>
  <c r="L1049" i="5" s="1"/>
  <c r="M1414" i="5"/>
  <c r="O1414" i="5" s="1"/>
  <c r="P1414" i="5" s="1"/>
  <c r="K1414" i="5"/>
  <c r="L1414" i="5" s="1"/>
  <c r="H2390" i="5"/>
  <c r="H3091" i="5"/>
  <c r="R576" i="4"/>
  <c r="Q576" i="4"/>
  <c r="H3447" i="5"/>
  <c r="R506" i="4"/>
  <c r="P506" i="4"/>
  <c r="H509" i="4"/>
  <c r="U513" i="4"/>
  <c r="V513" i="4" s="1"/>
  <c r="R514" i="4"/>
  <c r="P514" i="4"/>
  <c r="AI517" i="4"/>
  <c r="I517" i="4"/>
  <c r="J517" i="4" s="1"/>
  <c r="R518" i="4"/>
  <c r="P518" i="4"/>
  <c r="R522" i="4"/>
  <c r="P522" i="4"/>
  <c r="R539" i="4"/>
  <c r="Q539" i="4"/>
  <c r="P539" i="4"/>
  <c r="R546" i="4"/>
  <c r="Q546" i="4"/>
  <c r="AI550" i="4"/>
  <c r="I550" i="4"/>
  <c r="J550" i="4" s="1"/>
  <c r="R555" i="4"/>
  <c r="Q555" i="4"/>
  <c r="P555" i="4"/>
  <c r="R561" i="4"/>
  <c r="U561" i="4" s="1"/>
  <c r="V561" i="4" s="1"/>
  <c r="Q561" i="4"/>
  <c r="P561" i="4"/>
  <c r="R568" i="4"/>
  <c r="P568" i="4"/>
  <c r="AI581" i="4"/>
  <c r="I581" i="4"/>
  <c r="J581" i="4" s="1"/>
  <c r="R586" i="4"/>
  <c r="Q586" i="4"/>
  <c r="H71" i="5"/>
  <c r="M563" i="5"/>
  <c r="O563" i="5" s="1"/>
  <c r="P563" i="5" s="1"/>
  <c r="K563" i="5"/>
  <c r="L563" i="5" s="1"/>
  <c r="M71" i="5"/>
  <c r="O71" i="5" s="1"/>
  <c r="P71" i="5" s="1"/>
  <c r="K71" i="5"/>
  <c r="L71" i="5" s="1"/>
  <c r="M197" i="5"/>
  <c r="O197" i="5" s="1"/>
  <c r="P197" i="5" s="1"/>
  <c r="K215" i="5"/>
  <c r="L215" i="5" s="1"/>
  <c r="M233" i="5"/>
  <c r="O233" i="5" s="1"/>
  <c r="P233" i="5" s="1"/>
  <c r="K233" i="5"/>
  <c r="L233" i="5" s="1"/>
  <c r="K689" i="5"/>
  <c r="L689" i="5" s="1"/>
  <c r="M755" i="5"/>
  <c r="O755" i="5" s="1"/>
  <c r="P755" i="5" s="1"/>
  <c r="K755" i="5"/>
  <c r="L755" i="5" s="1"/>
  <c r="K929" i="5"/>
  <c r="L929" i="5" s="1"/>
  <c r="M2007" i="5"/>
  <c r="O2007" i="5" s="1"/>
  <c r="P2007" i="5" s="1"/>
  <c r="K2007" i="5"/>
  <c r="L2007" i="5" s="1"/>
  <c r="H3399" i="5"/>
  <c r="K89" i="5"/>
  <c r="L89" i="5" s="1"/>
  <c r="K149" i="5"/>
  <c r="L149" i="5" s="1"/>
  <c r="M149" i="5"/>
  <c r="O149" i="5" s="1"/>
  <c r="P149" i="5" s="1"/>
  <c r="K2127" i="5"/>
  <c r="L2127" i="5" s="1"/>
  <c r="M2127" i="5"/>
  <c r="O2127" i="5" s="1"/>
  <c r="P2127" i="5" s="1"/>
  <c r="H2007" i="5"/>
  <c r="H2192" i="5"/>
  <c r="M2468" i="5"/>
  <c r="O2468" i="5" s="1"/>
  <c r="P2468" i="5" s="1"/>
  <c r="K2468" i="5"/>
  <c r="L2468" i="5" s="1"/>
  <c r="K2480" i="5"/>
  <c r="L2480" i="5" s="1"/>
  <c r="M2480" i="5"/>
  <c r="O2480" i="5" s="1"/>
  <c r="P2480" i="5" s="1"/>
  <c r="H2984" i="5"/>
  <c r="M2986" i="5"/>
  <c r="O2986" i="5" s="1"/>
  <c r="P2986" i="5" s="1"/>
  <c r="K2986" i="5"/>
  <c r="L2986" i="5" s="1"/>
  <c r="M3017" i="5"/>
  <c r="O3017" i="5" s="1"/>
  <c r="P3017" i="5" s="1"/>
  <c r="K3017" i="5"/>
  <c r="L3017" i="5" s="1"/>
  <c r="M3097" i="5"/>
  <c r="O3097" i="5" s="1"/>
  <c r="P3097" i="5" s="1"/>
  <c r="K3097" i="5"/>
  <c r="L3097" i="5" s="1"/>
  <c r="K3101" i="5"/>
  <c r="L3101" i="5" s="1"/>
  <c r="M3101" i="5"/>
  <c r="O3101" i="5" s="1"/>
  <c r="P3101" i="5" s="1"/>
  <c r="M3132" i="5"/>
  <c r="O3132" i="5" s="1"/>
  <c r="P3132" i="5" s="1"/>
  <c r="K3132" i="5"/>
  <c r="L3132" i="5" s="1"/>
  <c r="K3140" i="5"/>
  <c r="L3140" i="5" s="1"/>
  <c r="M3140" i="5"/>
  <c r="O3140" i="5" s="1"/>
  <c r="P3140" i="5" s="1"/>
  <c r="K3159" i="5"/>
  <c r="L3159" i="5" s="1"/>
  <c r="M3159" i="5"/>
  <c r="O3159" i="5" s="1"/>
  <c r="P3159" i="5" s="1"/>
  <c r="M3181" i="5"/>
  <c r="O3181" i="5" s="1"/>
  <c r="P3181" i="5" s="1"/>
  <c r="K3181" i="5"/>
  <c r="L3181" i="5" s="1"/>
  <c r="M3190" i="5"/>
  <c r="O3190" i="5" s="1"/>
  <c r="P3190" i="5" s="1"/>
  <c r="K3190" i="5"/>
  <c r="L3190" i="5" s="1"/>
  <c r="H3197" i="5"/>
  <c r="H3201" i="5"/>
  <c r="M3205" i="5"/>
  <c r="O3205" i="5" s="1"/>
  <c r="P3205" i="5" s="1"/>
  <c r="K3205" i="5"/>
  <c r="L3205" i="5" s="1"/>
  <c r="M3242" i="5"/>
  <c r="O3242" i="5" s="1"/>
  <c r="P3242" i="5" s="1"/>
  <c r="K3242" i="5"/>
  <c r="L3242" i="5" s="1"/>
  <c r="M3255" i="5"/>
  <c r="O3255" i="5" s="1"/>
  <c r="P3255" i="5" s="1"/>
  <c r="K3255" i="5"/>
  <c r="L3255" i="5" s="1"/>
  <c r="M3359" i="5"/>
  <c r="O3359" i="5" s="1"/>
  <c r="P3359" i="5" s="1"/>
  <c r="K3359" i="5"/>
  <c r="L3359" i="5" s="1"/>
  <c r="H3468" i="5"/>
  <c r="K3384" i="5"/>
  <c r="L3384" i="5" s="1"/>
  <c r="M3384" i="5"/>
  <c r="O3384" i="5" s="1"/>
  <c r="P3384" i="5" s="1"/>
  <c r="H3419" i="5"/>
  <c r="M3423" i="5"/>
  <c r="O3423" i="5" s="1"/>
  <c r="P3423" i="5" s="1"/>
  <c r="K3423" i="5"/>
  <c r="L3423" i="5" s="1"/>
  <c r="K3438" i="5"/>
  <c r="L3438" i="5" s="1"/>
  <c r="M3438" i="5"/>
  <c r="O3438" i="5" s="1"/>
  <c r="P3438" i="5" s="1"/>
  <c r="M3445" i="5"/>
  <c r="O3445" i="5" s="1"/>
  <c r="P3445" i="5" s="1"/>
  <c r="K3445" i="5"/>
  <c r="L3445" i="5" s="1"/>
  <c r="M3469" i="5"/>
  <c r="O3469" i="5" s="1"/>
  <c r="P3469" i="5" s="1"/>
  <c r="K3469" i="5"/>
  <c r="L3469" i="5" s="1"/>
  <c r="K3520" i="5"/>
  <c r="L3520" i="5" s="1"/>
  <c r="M3520" i="5"/>
  <c r="O3520" i="5" s="1"/>
  <c r="P3520" i="5" s="1"/>
  <c r="M3538" i="5"/>
  <c r="O3538" i="5" s="1"/>
  <c r="P3538" i="5" s="1"/>
  <c r="K3538" i="5"/>
  <c r="L3538" i="5" s="1"/>
  <c r="K3563" i="5"/>
  <c r="L3563" i="5" s="1"/>
  <c r="M3563" i="5"/>
  <c r="O3563" i="5" s="1"/>
  <c r="P3563" i="5" s="1"/>
  <c r="M2982" i="5"/>
  <c r="O2982" i="5" s="1"/>
  <c r="P2982" i="5" s="1"/>
  <c r="K2982" i="5"/>
  <c r="L2982" i="5" s="1"/>
  <c r="K3003" i="5"/>
  <c r="L3003" i="5" s="1"/>
  <c r="M3003" i="5"/>
  <c r="O3003" i="5" s="1"/>
  <c r="P3003" i="5" s="1"/>
  <c r="H3010" i="5"/>
  <c r="M3081" i="5"/>
  <c r="O3081" i="5" s="1"/>
  <c r="P3081" i="5" s="1"/>
  <c r="K3081" i="5"/>
  <c r="L3081" i="5" s="1"/>
  <c r="M3151" i="5"/>
  <c r="O3151" i="5" s="1"/>
  <c r="P3151" i="5" s="1"/>
  <c r="K3151" i="5"/>
  <c r="L3151" i="5" s="1"/>
  <c r="H3206" i="5"/>
  <c r="H3273" i="5"/>
  <c r="K3308" i="5"/>
  <c r="L3308" i="5" s="1"/>
  <c r="M3308" i="5"/>
  <c r="O3308" i="5" s="1"/>
  <c r="P3308" i="5" s="1"/>
  <c r="K3311" i="5"/>
  <c r="L3311" i="5" s="1"/>
  <c r="M3311" i="5"/>
  <c r="O3311" i="5" s="1"/>
  <c r="P3311" i="5" s="1"/>
  <c r="M3335" i="5"/>
  <c r="O3335" i="5" s="1"/>
  <c r="P3335" i="5" s="1"/>
  <c r="K3335" i="5"/>
  <c r="L3335" i="5" s="1"/>
  <c r="M3354" i="5"/>
  <c r="O3354" i="5" s="1"/>
  <c r="P3354" i="5" s="1"/>
  <c r="K3354" i="5"/>
  <c r="L3354" i="5" s="1"/>
  <c r="M3362" i="5"/>
  <c r="O3362" i="5" s="1"/>
  <c r="P3362" i="5" s="1"/>
  <c r="K3362" i="5"/>
  <c r="L3362" i="5" s="1"/>
  <c r="H3372" i="5"/>
  <c r="M3386" i="5"/>
  <c r="O3386" i="5" s="1"/>
  <c r="P3386" i="5" s="1"/>
  <c r="K3386" i="5"/>
  <c r="L3386" i="5" s="1"/>
  <c r="H3402" i="5"/>
  <c r="M3465" i="5"/>
  <c r="O3465" i="5" s="1"/>
  <c r="P3465" i="5" s="1"/>
  <c r="K3465" i="5"/>
  <c r="L3465" i="5" s="1"/>
  <c r="M3474" i="5"/>
  <c r="O3474" i="5" s="1"/>
  <c r="P3474" i="5" s="1"/>
  <c r="K3474" i="5"/>
  <c r="L3474" i="5" s="1"/>
  <c r="K3534" i="5"/>
  <c r="L3534" i="5" s="1"/>
  <c r="M3534" i="5"/>
  <c r="O3534" i="5" s="1"/>
  <c r="P3534" i="5" s="1"/>
  <c r="O518" i="4"/>
  <c r="L530" i="4"/>
  <c r="R530" i="4" s="1"/>
  <c r="L542" i="4"/>
  <c r="R542" i="4" s="1"/>
  <c r="U542" i="4" s="1"/>
  <c r="V542" i="4" s="1"/>
  <c r="O553" i="4"/>
  <c r="U558" i="4"/>
  <c r="V558" i="4" s="1"/>
  <c r="O565" i="4"/>
  <c r="O579" i="4"/>
  <c r="L582" i="4"/>
  <c r="R582" i="4" s="1"/>
  <c r="U582" i="4" s="1"/>
  <c r="V582" i="4" s="1"/>
  <c r="L591" i="4"/>
  <c r="L595" i="4"/>
  <c r="O597" i="4"/>
  <c r="H479" i="5"/>
  <c r="M923" i="5"/>
  <c r="O923" i="5" s="1"/>
  <c r="P923" i="5" s="1"/>
  <c r="K923" i="5"/>
  <c r="L923" i="5" s="1"/>
  <c r="K2390" i="5"/>
  <c r="L2390" i="5" s="1"/>
  <c r="M2390" i="5"/>
  <c r="O2390" i="5" s="1"/>
  <c r="P2390" i="5" s="1"/>
  <c r="M2485" i="5"/>
  <c r="O2485" i="5" s="1"/>
  <c r="P2485" i="5" s="1"/>
  <c r="K2485" i="5"/>
  <c r="L2485" i="5" s="1"/>
  <c r="M2992" i="5"/>
  <c r="O2992" i="5" s="1"/>
  <c r="P2992" i="5" s="1"/>
  <c r="M3001" i="5"/>
  <c r="O3001" i="5" s="1"/>
  <c r="P3001" i="5" s="1"/>
  <c r="K3008" i="5"/>
  <c r="L3008" i="5" s="1"/>
  <c r="M3008" i="5"/>
  <c r="O3008" i="5" s="1"/>
  <c r="P3008" i="5" s="1"/>
  <c r="K3015" i="5"/>
  <c r="L3015" i="5" s="1"/>
  <c r="M3015" i="5"/>
  <c r="O3015" i="5" s="1"/>
  <c r="P3015" i="5" s="1"/>
  <c r="K3021" i="5"/>
  <c r="L3021" i="5" s="1"/>
  <c r="M3060" i="5"/>
  <c r="O3060" i="5" s="1"/>
  <c r="P3060" i="5" s="1"/>
  <c r="M3067" i="5"/>
  <c r="O3067" i="5" s="1"/>
  <c r="P3067" i="5" s="1"/>
  <c r="K3069" i="5"/>
  <c r="L3069" i="5" s="1"/>
  <c r="M3076" i="5"/>
  <c r="O3076" i="5" s="1"/>
  <c r="P3076" i="5" s="1"/>
  <c r="K3085" i="5"/>
  <c r="L3085" i="5" s="1"/>
  <c r="K3088" i="5"/>
  <c r="L3088" i="5" s="1"/>
  <c r="M3088" i="5"/>
  <c r="O3088" i="5" s="1"/>
  <c r="P3088" i="5" s="1"/>
  <c r="K3095" i="5"/>
  <c r="L3095" i="5" s="1"/>
  <c r="M3123" i="5"/>
  <c r="O3123" i="5" s="1"/>
  <c r="P3123" i="5" s="1"/>
  <c r="K3123" i="5"/>
  <c r="L3123" i="5" s="1"/>
  <c r="M3143" i="5"/>
  <c r="O3143" i="5" s="1"/>
  <c r="P3143" i="5" s="1"/>
  <c r="K3155" i="5"/>
  <c r="L3155" i="5" s="1"/>
  <c r="K3175" i="5"/>
  <c r="L3175" i="5" s="1"/>
  <c r="M3175" i="5"/>
  <c r="O3175" i="5" s="1"/>
  <c r="P3175" i="5" s="1"/>
  <c r="M3184" i="5"/>
  <c r="O3184" i="5" s="1"/>
  <c r="P3184" i="5" s="1"/>
  <c r="M3199" i="5"/>
  <c r="O3199" i="5" s="1"/>
  <c r="P3199" i="5" s="1"/>
  <c r="K3236" i="5"/>
  <c r="L3236" i="5" s="1"/>
  <c r="M3236" i="5"/>
  <c r="O3236" i="5" s="1"/>
  <c r="P3236" i="5" s="1"/>
  <c r="K3275" i="5"/>
  <c r="L3275" i="5" s="1"/>
  <c r="M3275" i="5"/>
  <c r="O3275" i="5" s="1"/>
  <c r="P3275" i="5" s="1"/>
  <c r="K3279" i="5"/>
  <c r="L3279" i="5" s="1"/>
  <c r="K3288" i="5"/>
  <c r="L3288" i="5" s="1"/>
  <c r="M3298" i="5"/>
  <c r="O3298" i="5" s="1"/>
  <c r="P3298" i="5" s="1"/>
  <c r="K3298" i="5"/>
  <c r="L3298" i="5" s="1"/>
  <c r="M3330" i="5"/>
  <c r="O3330" i="5" s="1"/>
  <c r="P3330" i="5" s="1"/>
  <c r="K3330" i="5"/>
  <c r="L3330" i="5" s="1"/>
  <c r="M3338" i="5"/>
  <c r="O3338" i="5" s="1"/>
  <c r="P3338" i="5" s="1"/>
  <c r="K3338" i="5"/>
  <c r="L3338" i="5" s="1"/>
  <c r="K3352" i="5"/>
  <c r="L3352" i="5" s="1"/>
  <c r="M3352" i="5"/>
  <c r="O3352" i="5" s="1"/>
  <c r="P3352" i="5" s="1"/>
  <c r="M3402" i="5"/>
  <c r="O3402" i="5" s="1"/>
  <c r="P3402" i="5" s="1"/>
  <c r="K3402" i="5"/>
  <c r="L3402" i="5" s="1"/>
  <c r="M3421" i="5"/>
  <c r="O3421" i="5" s="1"/>
  <c r="P3421" i="5" s="1"/>
  <c r="M3434" i="5"/>
  <c r="O3434" i="5" s="1"/>
  <c r="P3434" i="5" s="1"/>
  <c r="K3434" i="5"/>
  <c r="L3434" i="5" s="1"/>
  <c r="M3498" i="5"/>
  <c r="O3498" i="5" s="1"/>
  <c r="P3498" i="5" s="1"/>
  <c r="K3498" i="5"/>
  <c r="L3498" i="5" s="1"/>
  <c r="K3513" i="5"/>
  <c r="L3513" i="5" s="1"/>
  <c r="M3513" i="5"/>
  <c r="O3513" i="5" s="1"/>
  <c r="P3513" i="5" s="1"/>
  <c r="K3518" i="5"/>
  <c r="L3518" i="5" s="1"/>
  <c r="M3518" i="5"/>
  <c r="O3518" i="5" s="1"/>
  <c r="P3518" i="5" s="1"/>
  <c r="K3546" i="5"/>
  <c r="L3546" i="5" s="1"/>
  <c r="U504" i="4"/>
  <c r="V504" i="4" s="1"/>
  <c r="L507" i="4"/>
  <c r="L515" i="4"/>
  <c r="U521" i="4"/>
  <c r="V521" i="4" s="1"/>
  <c r="O530" i="4"/>
  <c r="S542" i="4"/>
  <c r="W542" i="4" s="1"/>
  <c r="O542" i="4"/>
  <c r="O558" i="4"/>
  <c r="O582" i="4"/>
  <c r="S586" i="4"/>
  <c r="O591" i="4"/>
  <c r="L593" i="4"/>
  <c r="K419" i="5"/>
  <c r="L419" i="5" s="1"/>
  <c r="M575" i="5"/>
  <c r="O575" i="5" s="1"/>
  <c r="P575" i="5" s="1"/>
  <c r="M629" i="5"/>
  <c r="O629" i="5" s="1"/>
  <c r="P629" i="5" s="1"/>
  <c r="M647" i="5"/>
  <c r="O647" i="5" s="1"/>
  <c r="P647" i="5" s="1"/>
  <c r="K899" i="5"/>
  <c r="L899" i="5" s="1"/>
  <c r="M1402" i="5"/>
  <c r="O1402" i="5" s="1"/>
  <c r="P1402" i="5" s="1"/>
  <c r="K1462" i="5"/>
  <c r="L1462" i="5" s="1"/>
  <c r="K1564" i="5"/>
  <c r="L1564" i="5" s="1"/>
  <c r="K2031" i="5"/>
  <c r="L2031" i="5" s="1"/>
  <c r="K2097" i="5"/>
  <c r="L2097" i="5" s="1"/>
  <c r="M2169" i="5"/>
  <c r="O2169" i="5" s="1"/>
  <c r="P2169" i="5" s="1"/>
  <c r="K2222" i="5"/>
  <c r="L2222" i="5" s="1"/>
  <c r="K2437" i="5"/>
  <c r="L2437" i="5" s="1"/>
  <c r="M2444" i="5"/>
  <c r="O2444" i="5" s="1"/>
  <c r="P2444" i="5" s="1"/>
  <c r="K2444" i="5"/>
  <c r="L2444" i="5" s="1"/>
  <c r="M2980" i="5"/>
  <c r="O2980" i="5" s="1"/>
  <c r="P2980" i="5" s="1"/>
  <c r="M3031" i="5"/>
  <c r="O3031" i="5" s="1"/>
  <c r="P3031" i="5" s="1"/>
  <c r="M3033" i="5"/>
  <c r="O3033" i="5" s="1"/>
  <c r="P3033" i="5" s="1"/>
  <c r="M3065" i="5"/>
  <c r="O3065" i="5" s="1"/>
  <c r="P3065" i="5" s="1"/>
  <c r="K3072" i="5"/>
  <c r="L3072" i="5" s="1"/>
  <c r="M3072" i="5"/>
  <c r="O3072" i="5" s="1"/>
  <c r="P3072" i="5" s="1"/>
  <c r="M3079" i="5"/>
  <c r="O3079" i="5" s="1"/>
  <c r="P3079" i="5" s="1"/>
  <c r="K3079" i="5"/>
  <c r="L3079" i="5" s="1"/>
  <c r="K3114" i="5"/>
  <c r="L3114" i="5" s="1"/>
  <c r="K3130" i="5"/>
  <c r="L3130" i="5" s="1"/>
  <c r="K3193" i="5"/>
  <c r="L3193" i="5" s="1"/>
  <c r="K3218" i="5"/>
  <c r="L3218" i="5" s="1"/>
  <c r="M3232" i="5"/>
  <c r="O3232" i="5" s="1"/>
  <c r="P3232" i="5" s="1"/>
  <c r="M3240" i="5"/>
  <c r="O3240" i="5" s="1"/>
  <c r="P3240" i="5" s="1"/>
  <c r="M3246" i="5"/>
  <c r="O3246" i="5" s="1"/>
  <c r="P3246" i="5" s="1"/>
  <c r="M3314" i="5"/>
  <c r="O3314" i="5" s="1"/>
  <c r="P3314" i="5" s="1"/>
  <c r="K3314" i="5"/>
  <c r="L3314" i="5" s="1"/>
  <c r="K3341" i="5"/>
  <c r="L3341" i="5" s="1"/>
  <c r="M3350" i="5"/>
  <c r="O3350" i="5" s="1"/>
  <c r="P3350" i="5" s="1"/>
  <c r="M3360" i="5"/>
  <c r="O3360" i="5" s="1"/>
  <c r="P3360" i="5" s="1"/>
  <c r="K3360" i="5"/>
  <c r="L3360" i="5" s="1"/>
  <c r="H3471" i="5"/>
  <c r="K3417" i="5"/>
  <c r="L3417" i="5" s="1"/>
  <c r="M3417" i="5"/>
  <c r="O3417" i="5" s="1"/>
  <c r="P3417" i="5" s="1"/>
  <c r="M3426" i="5"/>
  <c r="O3426" i="5" s="1"/>
  <c r="P3426" i="5" s="1"/>
  <c r="K3426" i="5"/>
  <c r="L3426" i="5" s="1"/>
  <c r="K3430" i="5"/>
  <c r="L3430" i="5" s="1"/>
  <c r="M3430" i="5"/>
  <c r="O3430" i="5" s="1"/>
  <c r="P3430" i="5" s="1"/>
  <c r="M3432" i="5"/>
  <c r="O3432" i="5" s="1"/>
  <c r="P3432" i="5" s="1"/>
  <c r="M3455" i="5"/>
  <c r="O3455" i="5" s="1"/>
  <c r="P3455" i="5" s="1"/>
  <c r="K3455" i="5"/>
  <c r="L3455" i="5" s="1"/>
  <c r="K3470" i="5"/>
  <c r="L3470" i="5" s="1"/>
  <c r="M3470" i="5"/>
  <c r="O3470" i="5" s="1"/>
  <c r="P3470" i="5" s="1"/>
  <c r="K3481" i="5"/>
  <c r="L3481" i="5" s="1"/>
  <c r="M3481" i="5"/>
  <c r="O3481" i="5" s="1"/>
  <c r="P3481" i="5" s="1"/>
  <c r="M3486" i="5"/>
  <c r="O3486" i="5" s="1"/>
  <c r="P3486" i="5" s="1"/>
  <c r="K3510" i="5"/>
  <c r="L3510" i="5" s="1"/>
  <c r="M3510" i="5"/>
  <c r="O3510" i="5" s="1"/>
  <c r="P3510" i="5" s="1"/>
  <c r="M3523" i="5"/>
  <c r="O3523" i="5" s="1"/>
  <c r="P3523" i="5" s="1"/>
  <c r="K3523" i="5"/>
  <c r="L3523" i="5" s="1"/>
  <c r="M3561" i="5"/>
  <c r="O3561" i="5" s="1"/>
  <c r="P3561" i="5" s="1"/>
  <c r="H1396" i="5"/>
  <c r="K2515" i="5"/>
  <c r="L2515" i="5" s="1"/>
  <c r="M2515" i="5"/>
  <c r="O2515" i="5" s="1"/>
  <c r="P2515" i="5" s="1"/>
  <c r="M3086" i="5"/>
  <c r="O3086" i="5" s="1"/>
  <c r="P3086" i="5" s="1"/>
  <c r="K3086" i="5"/>
  <c r="L3086" i="5" s="1"/>
  <c r="M3144" i="5"/>
  <c r="O3144" i="5" s="1"/>
  <c r="P3144" i="5" s="1"/>
  <c r="K3144" i="5"/>
  <c r="L3144" i="5" s="1"/>
  <c r="K3158" i="5"/>
  <c r="L3158" i="5" s="1"/>
  <c r="M3158" i="5"/>
  <c r="O3158" i="5" s="1"/>
  <c r="P3158" i="5" s="1"/>
  <c r="H3180" i="5"/>
  <c r="M3191" i="5"/>
  <c r="O3191" i="5" s="1"/>
  <c r="P3191" i="5" s="1"/>
  <c r="K3191" i="5"/>
  <c r="L3191" i="5" s="1"/>
  <c r="M3234" i="5"/>
  <c r="O3234" i="5" s="1"/>
  <c r="P3234" i="5" s="1"/>
  <c r="K3234" i="5"/>
  <c r="L3234" i="5" s="1"/>
  <c r="K3276" i="5"/>
  <c r="L3276" i="5" s="1"/>
  <c r="M3276" i="5"/>
  <c r="O3276" i="5" s="1"/>
  <c r="P3276" i="5" s="1"/>
  <c r="K3367" i="5"/>
  <c r="L3367" i="5" s="1"/>
  <c r="M3367" i="5"/>
  <c r="O3367" i="5" s="1"/>
  <c r="P3367" i="5" s="1"/>
  <c r="H3487" i="5"/>
  <c r="K3526" i="5"/>
  <c r="L3526" i="5" s="1"/>
  <c r="M3526" i="5"/>
  <c r="O3526" i="5" s="1"/>
  <c r="P3526" i="5" s="1"/>
  <c r="M3555" i="5"/>
  <c r="O3555" i="5" s="1"/>
  <c r="P3555" i="5" s="1"/>
  <c r="K3555" i="5"/>
  <c r="L3555" i="5" s="1"/>
  <c r="M1019" i="5"/>
  <c r="O1019" i="5" s="1"/>
  <c r="P1019" i="5" s="1"/>
  <c r="K1019" i="5"/>
  <c r="L1019" i="5" s="1"/>
  <c r="K1145" i="5"/>
  <c r="L1145" i="5" s="1"/>
  <c r="K2987" i="5"/>
  <c r="L2987" i="5" s="1"/>
  <c r="M2987" i="5"/>
  <c r="O2987" i="5" s="1"/>
  <c r="P2987" i="5" s="1"/>
  <c r="K3004" i="5"/>
  <c r="L3004" i="5" s="1"/>
  <c r="M3004" i="5"/>
  <c r="O3004" i="5" s="1"/>
  <c r="P3004" i="5" s="1"/>
  <c r="M3011" i="5"/>
  <c r="O3011" i="5" s="1"/>
  <c r="P3011" i="5" s="1"/>
  <c r="K3011" i="5"/>
  <c r="L3011" i="5" s="1"/>
  <c r="K3022" i="5"/>
  <c r="L3022" i="5" s="1"/>
  <c r="M3040" i="5"/>
  <c r="O3040" i="5" s="1"/>
  <c r="P3040" i="5" s="1"/>
  <c r="K3050" i="5"/>
  <c r="L3050" i="5" s="1"/>
  <c r="M3075" i="5"/>
  <c r="O3075" i="5" s="1"/>
  <c r="P3075" i="5" s="1"/>
  <c r="K3075" i="5"/>
  <c r="L3075" i="5" s="1"/>
  <c r="K3082" i="5"/>
  <c r="L3082" i="5" s="1"/>
  <c r="K3136" i="5"/>
  <c r="L3136" i="5" s="1"/>
  <c r="M3136" i="5"/>
  <c r="O3136" i="5" s="1"/>
  <c r="P3136" i="5" s="1"/>
  <c r="K3180" i="5"/>
  <c r="L3180" i="5" s="1"/>
  <c r="M3180" i="5"/>
  <c r="O3180" i="5" s="1"/>
  <c r="P3180" i="5" s="1"/>
  <c r="M3282" i="5"/>
  <c r="O3282" i="5" s="1"/>
  <c r="P3282" i="5" s="1"/>
  <c r="K3282" i="5"/>
  <c r="L3282" i="5" s="1"/>
  <c r="K3358" i="5"/>
  <c r="L3358" i="5" s="1"/>
  <c r="M3358" i="5"/>
  <c r="O3358" i="5" s="1"/>
  <c r="P3358" i="5" s="1"/>
  <c r="M3373" i="5"/>
  <c r="O3373" i="5" s="1"/>
  <c r="P3373" i="5" s="1"/>
  <c r="K3373" i="5"/>
  <c r="L3373" i="5" s="1"/>
  <c r="M3482" i="5"/>
  <c r="O3482" i="5" s="1"/>
  <c r="P3482" i="5" s="1"/>
  <c r="K3482" i="5"/>
  <c r="L3482" i="5" s="1"/>
  <c r="K3542" i="5"/>
  <c r="L3542" i="5" s="1"/>
  <c r="M3542" i="5"/>
  <c r="O3542" i="5" s="1"/>
  <c r="P3542" i="5" s="1"/>
  <c r="M3562" i="5"/>
  <c r="O3562" i="5" s="1"/>
  <c r="P3562" i="5" s="1"/>
  <c r="K3562" i="5"/>
  <c r="L3562" i="5" s="1"/>
  <c r="S543" i="4"/>
  <c r="W543" i="4" s="1"/>
  <c r="U569" i="4"/>
  <c r="V569" i="4" s="1"/>
  <c r="U574" i="4"/>
  <c r="V574" i="4" s="1"/>
  <c r="S578" i="4"/>
  <c r="S583" i="4"/>
  <c r="W583" i="4" s="1"/>
  <c r="L592" i="4"/>
  <c r="O596" i="4"/>
  <c r="K995" i="5"/>
  <c r="L995" i="5" s="1"/>
  <c r="K1043" i="5"/>
  <c r="L1043" i="5" s="1"/>
  <c r="K1109" i="5"/>
  <c r="L1109" i="5" s="1"/>
  <c r="M1175" i="5"/>
  <c r="O1175" i="5" s="1"/>
  <c r="P1175" i="5" s="1"/>
  <c r="K1396" i="5"/>
  <c r="L1396" i="5" s="1"/>
  <c r="K1540" i="5"/>
  <c r="L1540" i="5" s="1"/>
  <c r="H2061" i="5"/>
  <c r="K2198" i="5"/>
  <c r="L2198" i="5" s="1"/>
  <c r="M2408" i="5"/>
  <c r="O2408" i="5" s="1"/>
  <c r="P2408" i="5" s="1"/>
  <c r="M2461" i="5"/>
  <c r="O2461" i="5" s="1"/>
  <c r="P2461" i="5" s="1"/>
  <c r="M2503" i="5"/>
  <c r="O2503" i="5" s="1"/>
  <c r="P2503" i="5" s="1"/>
  <c r="K2522" i="5"/>
  <c r="L2522" i="5" s="1"/>
  <c r="M2539" i="5"/>
  <c r="O2539" i="5" s="1"/>
  <c r="P2539" i="5" s="1"/>
  <c r="K2569" i="5"/>
  <c r="L2569" i="5" s="1"/>
  <c r="K2976" i="5"/>
  <c r="L2976" i="5" s="1"/>
  <c r="M2976" i="5"/>
  <c r="O2976" i="5" s="1"/>
  <c r="P2976" i="5" s="1"/>
  <c r="M2993" i="5"/>
  <c r="O2993" i="5" s="1"/>
  <c r="P2993" i="5" s="1"/>
  <c r="K3002" i="5"/>
  <c r="L3002" i="5" s="1"/>
  <c r="M3030" i="5"/>
  <c r="O3030" i="5" s="1"/>
  <c r="P3030" i="5" s="1"/>
  <c r="K3030" i="5"/>
  <c r="L3030" i="5" s="1"/>
  <c r="M3035" i="5"/>
  <c r="O3035" i="5" s="1"/>
  <c r="P3035" i="5" s="1"/>
  <c r="M3066" i="5"/>
  <c r="O3066" i="5" s="1"/>
  <c r="P3066" i="5" s="1"/>
  <c r="K3066" i="5"/>
  <c r="L3066" i="5" s="1"/>
  <c r="M3094" i="5"/>
  <c r="O3094" i="5" s="1"/>
  <c r="P3094" i="5" s="1"/>
  <c r="K3094" i="5"/>
  <c r="L3094" i="5" s="1"/>
  <c r="M3100" i="5"/>
  <c r="O3100" i="5" s="1"/>
  <c r="P3100" i="5" s="1"/>
  <c r="K3108" i="5"/>
  <c r="L3108" i="5" s="1"/>
  <c r="K3124" i="5"/>
  <c r="L3124" i="5" s="1"/>
  <c r="K3131" i="5"/>
  <c r="L3131" i="5" s="1"/>
  <c r="M3131" i="5"/>
  <c r="O3131" i="5" s="1"/>
  <c r="P3131" i="5" s="1"/>
  <c r="K3154" i="5"/>
  <c r="L3154" i="5" s="1"/>
  <c r="M3171" i="5"/>
  <c r="O3171" i="5" s="1"/>
  <c r="P3171" i="5" s="1"/>
  <c r="K3213" i="5"/>
  <c r="L3213" i="5" s="1"/>
  <c r="K3226" i="5"/>
  <c r="L3226" i="5" s="1"/>
  <c r="M3251" i="5"/>
  <c r="O3251" i="5" s="1"/>
  <c r="P3251" i="5" s="1"/>
  <c r="M3254" i="5"/>
  <c r="O3254" i="5" s="1"/>
  <c r="P3254" i="5" s="1"/>
  <c r="M3263" i="5"/>
  <c r="O3263" i="5" s="1"/>
  <c r="P3263" i="5" s="1"/>
  <c r="K3280" i="5"/>
  <c r="L3280" i="5" s="1"/>
  <c r="M3323" i="5"/>
  <c r="O3323" i="5" s="1"/>
  <c r="P3323" i="5" s="1"/>
  <c r="M3331" i="5"/>
  <c r="O3331" i="5" s="1"/>
  <c r="P3331" i="5" s="1"/>
  <c r="K3334" i="5"/>
  <c r="L3334" i="5" s="1"/>
  <c r="M3334" i="5"/>
  <c r="O3334" i="5" s="1"/>
  <c r="P3334" i="5" s="1"/>
  <c r="K3342" i="5"/>
  <c r="L3342" i="5" s="1"/>
  <c r="M3342" i="5"/>
  <c r="O3342" i="5" s="1"/>
  <c r="P3342" i="5" s="1"/>
  <c r="M3353" i="5"/>
  <c r="O3353" i="5" s="1"/>
  <c r="P3353" i="5" s="1"/>
  <c r="K3382" i="5"/>
  <c r="L3382" i="5" s="1"/>
  <c r="M3382" i="5"/>
  <c r="O3382" i="5" s="1"/>
  <c r="P3382" i="5" s="1"/>
  <c r="M3394" i="5"/>
  <c r="O3394" i="5" s="1"/>
  <c r="P3394" i="5" s="1"/>
  <c r="K3394" i="5"/>
  <c r="L3394" i="5" s="1"/>
  <c r="M3401" i="5"/>
  <c r="O3401" i="5" s="1"/>
  <c r="P3401" i="5" s="1"/>
  <c r="M3414" i="5"/>
  <c r="O3414" i="5" s="1"/>
  <c r="P3414" i="5" s="1"/>
  <c r="M3418" i="5"/>
  <c r="O3418" i="5" s="1"/>
  <c r="P3418" i="5" s="1"/>
  <c r="K3418" i="5"/>
  <c r="L3418" i="5" s="1"/>
  <c r="M3442" i="5"/>
  <c r="O3442" i="5" s="1"/>
  <c r="P3442" i="5" s="1"/>
  <c r="K3442" i="5"/>
  <c r="L3442" i="5" s="1"/>
  <c r="K3450" i="5"/>
  <c r="L3450" i="5" s="1"/>
  <c r="M3471" i="5"/>
  <c r="O3471" i="5" s="1"/>
  <c r="P3471" i="5" s="1"/>
  <c r="K3471" i="5"/>
  <c r="L3471" i="5" s="1"/>
  <c r="M3491" i="5"/>
  <c r="O3491" i="5" s="1"/>
  <c r="P3491" i="5" s="1"/>
  <c r="K3491" i="5"/>
  <c r="L3491" i="5" s="1"/>
  <c r="K3514" i="5"/>
  <c r="L3514" i="5" s="1"/>
  <c r="K3528" i="5"/>
  <c r="L3528" i="5" s="1"/>
  <c r="AI264" i="4"/>
  <c r="AI280" i="4"/>
  <c r="AI296" i="4"/>
  <c r="AI312" i="4"/>
  <c r="AI327" i="4"/>
  <c r="AI328" i="4"/>
  <c r="AI343" i="4"/>
  <c r="AI344" i="4"/>
  <c r="AI359" i="4"/>
  <c r="AI360" i="4"/>
  <c r="L501" i="4"/>
  <c r="O505" i="4"/>
  <c r="L508" i="4"/>
  <c r="O513" i="4"/>
  <c r="L516" i="4"/>
  <c r="O535" i="4"/>
  <c r="O538" i="4"/>
  <c r="L541" i="4"/>
  <c r="R541" i="4" s="1"/>
  <c r="L544" i="4"/>
  <c r="H546" i="4"/>
  <c r="AI546" i="4" s="1"/>
  <c r="L550" i="4"/>
  <c r="R550" i="4" s="1"/>
  <c r="U550" i="4" s="1"/>
  <c r="V550" i="4" s="1"/>
  <c r="L560" i="4"/>
  <c r="O564" i="4"/>
  <c r="O569" i="4"/>
  <c r="O574" i="4"/>
  <c r="AI575" i="4"/>
  <c r="S575" i="4" s="1"/>
  <c r="W575" i="4" s="1"/>
  <c r="L581" i="4"/>
  <c r="R581" i="4" s="1"/>
  <c r="O592" i="4"/>
  <c r="L594" i="4"/>
  <c r="P594" i="4" s="1"/>
  <c r="H77" i="5"/>
  <c r="H875" i="5"/>
  <c r="K1193" i="5"/>
  <c r="L1193" i="5" s="1"/>
  <c r="K1468" i="5"/>
  <c r="L1468" i="5" s="1"/>
  <c r="M2001" i="5"/>
  <c r="O2001" i="5" s="1"/>
  <c r="P2001" i="5" s="1"/>
  <c r="K2270" i="5"/>
  <c r="L2270" i="5" s="1"/>
  <c r="M3073" i="5"/>
  <c r="O3073" i="5" s="1"/>
  <c r="P3073" i="5" s="1"/>
  <c r="K3073" i="5"/>
  <c r="L3073" i="5" s="1"/>
  <c r="H3208" i="5"/>
  <c r="M3210" i="5"/>
  <c r="O3210" i="5" s="1"/>
  <c r="P3210" i="5" s="1"/>
  <c r="K3210" i="5"/>
  <c r="L3210" i="5" s="1"/>
  <c r="M3222" i="5"/>
  <c r="O3222" i="5" s="1"/>
  <c r="P3222" i="5" s="1"/>
  <c r="K3222" i="5"/>
  <c r="L3222" i="5" s="1"/>
  <c r="M3239" i="5"/>
  <c r="O3239" i="5" s="1"/>
  <c r="P3239" i="5" s="1"/>
  <c r="K3239" i="5"/>
  <c r="L3239" i="5" s="1"/>
  <c r="K3272" i="5"/>
  <c r="L3272" i="5" s="1"/>
  <c r="K3321" i="5"/>
  <c r="L3321" i="5" s="1"/>
  <c r="M3346" i="5"/>
  <c r="O3346" i="5" s="1"/>
  <c r="P3346" i="5" s="1"/>
  <c r="K3346" i="5"/>
  <c r="L3346" i="5" s="1"/>
  <c r="K3368" i="5"/>
  <c r="L3368" i="5" s="1"/>
  <c r="M3370" i="5"/>
  <c r="O3370" i="5" s="1"/>
  <c r="P3370" i="5" s="1"/>
  <c r="K3370" i="5"/>
  <c r="L3370" i="5" s="1"/>
  <c r="H3415" i="5"/>
  <c r="K3390" i="5"/>
  <c r="L3390" i="5" s="1"/>
  <c r="M3390" i="5"/>
  <c r="O3390" i="5" s="1"/>
  <c r="P3390" i="5" s="1"/>
  <c r="K3392" i="5"/>
  <c r="L3392" i="5" s="1"/>
  <c r="M3392" i="5"/>
  <c r="O3392" i="5" s="1"/>
  <c r="P3392" i="5" s="1"/>
  <c r="K3398" i="5"/>
  <c r="L3398" i="5" s="1"/>
  <c r="M3398" i="5"/>
  <c r="O3398" i="5" s="1"/>
  <c r="P3398" i="5" s="1"/>
  <c r="H3423" i="5"/>
  <c r="K3433" i="5"/>
  <c r="L3433" i="5" s="1"/>
  <c r="M3459" i="5"/>
  <c r="O3459" i="5" s="1"/>
  <c r="P3459" i="5" s="1"/>
  <c r="K3480" i="5"/>
  <c r="L3480" i="5" s="1"/>
  <c r="K3497" i="5"/>
  <c r="L3497" i="5" s="1"/>
  <c r="K3517" i="5"/>
  <c r="L3517" i="5" s="1"/>
  <c r="M3517" i="5"/>
  <c r="O3517" i="5" s="1"/>
  <c r="P3517" i="5" s="1"/>
  <c r="K2528" i="5"/>
  <c r="L2528" i="5" s="1"/>
  <c r="M2528" i="5"/>
  <c r="O2528" i="5" s="1"/>
  <c r="P2528" i="5" s="1"/>
  <c r="M3009" i="5"/>
  <c r="O3009" i="5" s="1"/>
  <c r="P3009" i="5" s="1"/>
  <c r="K3009" i="5"/>
  <c r="L3009" i="5" s="1"/>
  <c r="H3027" i="5"/>
  <c r="K3117" i="5"/>
  <c r="L3117" i="5" s="1"/>
  <c r="M3117" i="5"/>
  <c r="O3117" i="5" s="1"/>
  <c r="P3117" i="5" s="1"/>
  <c r="K3129" i="5"/>
  <c r="L3129" i="5" s="1"/>
  <c r="M3129" i="5"/>
  <c r="O3129" i="5" s="1"/>
  <c r="P3129" i="5" s="1"/>
  <c r="M3241" i="5"/>
  <c r="O3241" i="5" s="1"/>
  <c r="P3241" i="5" s="1"/>
  <c r="K3241" i="5"/>
  <c r="L3241" i="5" s="1"/>
  <c r="H3279" i="5"/>
  <c r="M3306" i="5"/>
  <c r="O3306" i="5" s="1"/>
  <c r="P3306" i="5" s="1"/>
  <c r="K3306" i="5"/>
  <c r="L3306" i="5" s="1"/>
  <c r="K3318" i="5"/>
  <c r="L3318" i="5" s="1"/>
  <c r="M3318" i="5"/>
  <c r="O3318" i="5" s="1"/>
  <c r="P3318" i="5" s="1"/>
  <c r="M3327" i="5"/>
  <c r="O3327" i="5" s="1"/>
  <c r="P3327" i="5" s="1"/>
  <c r="K3327" i="5"/>
  <c r="L3327" i="5" s="1"/>
  <c r="K3336" i="5"/>
  <c r="L3336" i="5" s="1"/>
  <c r="M3336" i="5"/>
  <c r="O3336" i="5" s="1"/>
  <c r="P3336" i="5" s="1"/>
  <c r="H3398" i="5"/>
  <c r="K3406" i="5"/>
  <c r="L3406" i="5" s="1"/>
  <c r="M3406" i="5"/>
  <c r="O3406" i="5" s="1"/>
  <c r="P3406" i="5" s="1"/>
  <c r="M3441" i="5"/>
  <c r="O3441" i="5" s="1"/>
  <c r="P3441" i="5" s="1"/>
  <c r="K3441" i="5"/>
  <c r="L3441" i="5" s="1"/>
  <c r="M3495" i="5"/>
  <c r="O3495" i="5" s="1"/>
  <c r="P3495" i="5" s="1"/>
  <c r="K3495" i="5"/>
  <c r="L3495" i="5" s="1"/>
  <c r="K3478" i="5"/>
  <c r="L3478" i="5" s="1"/>
  <c r="M3478" i="5"/>
  <c r="O3478" i="5" s="1"/>
  <c r="P3478" i="5" s="1"/>
  <c r="M3490" i="5"/>
  <c r="O3490" i="5" s="1"/>
  <c r="P3490" i="5" s="1"/>
  <c r="K3490" i="5"/>
  <c r="L3490" i="5" s="1"/>
  <c r="H3516" i="5"/>
  <c r="M3525" i="5"/>
  <c r="O3525" i="5" s="1"/>
  <c r="P3525" i="5" s="1"/>
  <c r="K3525" i="5"/>
  <c r="L3525" i="5" s="1"/>
  <c r="J677" i="13"/>
  <c r="I677" i="13"/>
  <c r="J425" i="13"/>
  <c r="I425" i="13"/>
  <c r="I612" i="13"/>
  <c r="J612" i="13"/>
  <c r="J698" i="13"/>
  <c r="I698" i="13"/>
  <c r="H698" i="13"/>
  <c r="H760" i="13"/>
  <c r="I760" i="13"/>
  <c r="J1238" i="13"/>
  <c r="I1238" i="13"/>
  <c r="H1238" i="13"/>
  <c r="K1238" i="13" s="1"/>
  <c r="I1494" i="13"/>
  <c r="J1494" i="13"/>
  <c r="H1494" i="13"/>
  <c r="H2395" i="5"/>
  <c r="M2492" i="5"/>
  <c r="O2492" i="5" s="1"/>
  <c r="P2492" i="5" s="1"/>
  <c r="K2492" i="5"/>
  <c r="L2492" i="5" s="1"/>
  <c r="M2995" i="5"/>
  <c r="O2995" i="5" s="1"/>
  <c r="P2995" i="5" s="1"/>
  <c r="K2995" i="5"/>
  <c r="L2995" i="5" s="1"/>
  <c r="M3274" i="5"/>
  <c r="O3274" i="5" s="1"/>
  <c r="P3274" i="5" s="1"/>
  <c r="K3274" i="5"/>
  <c r="L3274" i="5" s="1"/>
  <c r="M3307" i="5"/>
  <c r="O3307" i="5" s="1"/>
  <c r="P3307" i="5" s="1"/>
  <c r="K3307" i="5"/>
  <c r="L3307" i="5" s="1"/>
  <c r="H3506" i="5"/>
  <c r="H3510" i="5"/>
  <c r="J297" i="13"/>
  <c r="I297" i="13"/>
  <c r="J669" i="13"/>
  <c r="I669" i="13"/>
  <c r="H669" i="13"/>
  <c r="I762" i="13"/>
  <c r="J762" i="13"/>
  <c r="K762" i="13" s="1"/>
  <c r="H762" i="13"/>
  <c r="J1203" i="13"/>
  <c r="I1203" i="13"/>
  <c r="I1267" i="13"/>
  <c r="J1267" i="13"/>
  <c r="I409" i="13"/>
  <c r="J409" i="13"/>
  <c r="H1192" i="13"/>
  <c r="J1192" i="13"/>
  <c r="I1192" i="13"/>
  <c r="I281" i="13"/>
  <c r="J281" i="13"/>
  <c r="J674" i="13"/>
  <c r="I674" i="13"/>
  <c r="H674" i="13"/>
  <c r="J739" i="13"/>
  <c r="I739" i="13"/>
  <c r="J1082" i="13"/>
  <c r="I1082" i="13"/>
  <c r="I1085" i="13"/>
  <c r="J1085" i="13"/>
  <c r="J1127" i="13"/>
  <c r="I1127" i="13"/>
  <c r="H1127" i="13"/>
  <c r="H2992" i="5"/>
  <c r="M3059" i="5"/>
  <c r="O3059" i="5" s="1"/>
  <c r="P3059" i="5" s="1"/>
  <c r="K3059" i="5"/>
  <c r="L3059" i="5" s="1"/>
  <c r="M3134" i="5"/>
  <c r="O3134" i="5" s="1"/>
  <c r="P3134" i="5" s="1"/>
  <c r="K3134" i="5"/>
  <c r="L3134" i="5" s="1"/>
  <c r="K3252" i="5"/>
  <c r="L3252" i="5" s="1"/>
  <c r="M3252" i="5"/>
  <c r="O3252" i="5" s="1"/>
  <c r="P3252" i="5" s="1"/>
  <c r="M3286" i="5"/>
  <c r="O3286" i="5" s="1"/>
  <c r="P3286" i="5" s="1"/>
  <c r="K3286" i="5"/>
  <c r="L3286" i="5" s="1"/>
  <c r="K3393" i="5"/>
  <c r="L3393" i="5" s="1"/>
  <c r="M3393" i="5"/>
  <c r="O3393" i="5" s="1"/>
  <c r="P3393" i="5" s="1"/>
  <c r="K3457" i="5"/>
  <c r="L3457" i="5" s="1"/>
  <c r="M3457" i="5"/>
  <c r="O3457" i="5" s="1"/>
  <c r="P3457" i="5" s="1"/>
  <c r="I690" i="13"/>
  <c r="J690" i="13"/>
  <c r="I1005" i="13"/>
  <c r="J1005" i="13"/>
  <c r="I1822" i="13"/>
  <c r="J1822" i="13"/>
  <c r="H1822" i="13"/>
  <c r="H706" i="13"/>
  <c r="J706" i="13"/>
  <c r="I706" i="13"/>
  <c r="I542" i="13"/>
  <c r="J542" i="13"/>
  <c r="I550" i="13"/>
  <c r="J633" i="13"/>
  <c r="K633" i="13" s="1"/>
  <c r="H633" i="13"/>
  <c r="K673" i="13"/>
  <c r="I794" i="13"/>
  <c r="J794" i="13"/>
  <c r="J999" i="13"/>
  <c r="J1024" i="13"/>
  <c r="I1024" i="13"/>
  <c r="J1107" i="13"/>
  <c r="J1110" i="13"/>
  <c r="I1110" i="13"/>
  <c r="I1118" i="13"/>
  <c r="K1131" i="13"/>
  <c r="J1210" i="13"/>
  <c r="H1210" i="13"/>
  <c r="I1291" i="13"/>
  <c r="J1291" i="13"/>
  <c r="J1415" i="13"/>
  <c r="I1415" i="13"/>
  <c r="H1415" i="13"/>
  <c r="I1441" i="13"/>
  <c r="H1441" i="13"/>
  <c r="I1457" i="13"/>
  <c r="H1457" i="13"/>
  <c r="I1510" i="13"/>
  <c r="H1510" i="13"/>
  <c r="I1744" i="13"/>
  <c r="J1744" i="13"/>
  <c r="K1744" i="13" s="1"/>
  <c r="H1744" i="13"/>
  <c r="J2137" i="13"/>
  <c r="I2137" i="13"/>
  <c r="H2317" i="13"/>
  <c r="J2317" i="13"/>
  <c r="I2317" i="13"/>
  <c r="H2501" i="13"/>
  <c r="J2501" i="13"/>
  <c r="I2501" i="13"/>
  <c r="I377" i="13"/>
  <c r="J377" i="13"/>
  <c r="J393" i="13"/>
  <c r="I393" i="13"/>
  <c r="J682" i="13"/>
  <c r="I682" i="13"/>
  <c r="J709" i="13"/>
  <c r="I709" i="13"/>
  <c r="I716" i="13"/>
  <c r="H794" i="13"/>
  <c r="H856" i="13"/>
  <c r="J856" i="13"/>
  <c r="K856" i="13" s="1"/>
  <c r="I1185" i="13"/>
  <c r="J1185" i="13"/>
  <c r="I1191" i="13"/>
  <c r="J1191" i="13"/>
  <c r="I1255" i="13"/>
  <c r="J1441" i="13"/>
  <c r="H1450" i="13"/>
  <c r="I1450" i="13"/>
  <c r="J1457" i="13"/>
  <c r="J1459" i="13"/>
  <c r="H1459" i="13"/>
  <c r="J1510" i="13"/>
  <c r="J1580" i="13"/>
  <c r="I1580" i="13"/>
  <c r="H1580" i="13"/>
  <c r="J1651" i="13"/>
  <c r="I1651" i="13"/>
  <c r="I1667" i="13"/>
  <c r="I1734" i="13"/>
  <c r="H1734" i="13"/>
  <c r="J1873" i="13"/>
  <c r="I1873" i="13"/>
  <c r="I1940" i="13"/>
  <c r="J1940" i="13"/>
  <c r="H1983" i="13"/>
  <c r="J1983" i="13"/>
  <c r="K1983" i="13" s="1"/>
  <c r="I2004" i="13"/>
  <c r="J2004" i="13"/>
  <c r="H2181" i="13"/>
  <c r="J2181" i="13"/>
  <c r="I2181" i="13"/>
  <c r="I2251" i="13"/>
  <c r="J2251" i="13"/>
  <c r="H2251" i="13"/>
  <c r="H2322" i="13"/>
  <c r="I2322" i="13"/>
  <c r="J2596" i="13"/>
  <c r="I2596" i="13"/>
  <c r="H2596" i="13"/>
  <c r="J2768" i="13"/>
  <c r="I2768" i="13"/>
  <c r="H2768" i="13"/>
  <c r="K2768" i="13" s="1"/>
  <c r="I294" i="13"/>
  <c r="H294" i="13"/>
  <c r="I326" i="13"/>
  <c r="J473" i="13"/>
  <c r="I478" i="13"/>
  <c r="J478" i="13"/>
  <c r="I486" i="13"/>
  <c r="I505" i="13"/>
  <c r="J505" i="13"/>
  <c r="I506" i="13"/>
  <c r="J506" i="13"/>
  <c r="J521" i="13"/>
  <c r="I521" i="13"/>
  <c r="I644" i="13"/>
  <c r="J644" i="13"/>
  <c r="H694" i="13"/>
  <c r="I694" i="13"/>
  <c r="H709" i="13"/>
  <c r="I856" i="13"/>
  <c r="J1209" i="13"/>
  <c r="K1209" i="13" s="1"/>
  <c r="H1209" i="13"/>
  <c r="H1216" i="13"/>
  <c r="J1216" i="13"/>
  <c r="J1394" i="13"/>
  <c r="I1394" i="13"/>
  <c r="H1394" i="13"/>
  <c r="J1509" i="13"/>
  <c r="H1509" i="13"/>
  <c r="I1509" i="13"/>
  <c r="J1619" i="13"/>
  <c r="I1619" i="13"/>
  <c r="J1660" i="13"/>
  <c r="I1660" i="13"/>
  <c r="H1660" i="13"/>
  <c r="J1704" i="13"/>
  <c r="I1704" i="13"/>
  <c r="H1704" i="13"/>
  <c r="J1752" i="13"/>
  <c r="I1752" i="13"/>
  <c r="H1752" i="13"/>
  <c r="I1758" i="13"/>
  <c r="J1758" i="13"/>
  <c r="H1758" i="13"/>
  <c r="I1774" i="13"/>
  <c r="J1774" i="13"/>
  <c r="H1774" i="13"/>
  <c r="J1843" i="13"/>
  <c r="K1843" i="13" s="1"/>
  <c r="I1843" i="13"/>
  <c r="H1843" i="13"/>
  <c r="H1851" i="13"/>
  <c r="H1879" i="13"/>
  <c r="I1879" i="13"/>
  <c r="J1886" i="13"/>
  <c r="H1886" i="13"/>
  <c r="I1886" i="13"/>
  <c r="J1918" i="13"/>
  <c r="I1918" i="13"/>
  <c r="H1918" i="13"/>
  <c r="K1918" i="13" s="1"/>
  <c r="H2026" i="13"/>
  <c r="J2026" i="13"/>
  <c r="I2026" i="13"/>
  <c r="I2051" i="13"/>
  <c r="J2051" i="13"/>
  <c r="I2061" i="13"/>
  <c r="J2061" i="13"/>
  <c r="H2061" i="13"/>
  <c r="K2061" i="13" s="1"/>
  <c r="H2125" i="13"/>
  <c r="I2125" i="13"/>
  <c r="J2125" i="13"/>
  <c r="J2461" i="13"/>
  <c r="I2461" i="13"/>
  <c r="H2461" i="13"/>
  <c r="I2466" i="13"/>
  <c r="J2466" i="13"/>
  <c r="H390" i="13"/>
  <c r="K390" i="13" s="1"/>
  <c r="I441" i="13"/>
  <c r="J441" i="13"/>
  <c r="J457" i="13"/>
  <c r="I457" i="13"/>
  <c r="I561" i="13"/>
  <c r="I564" i="13"/>
  <c r="J564" i="13"/>
  <c r="H609" i="13"/>
  <c r="I609" i="13"/>
  <c r="J660" i="13"/>
  <c r="H670" i="13"/>
  <c r="J670" i="13"/>
  <c r="K670" i="13" s="1"/>
  <c r="I670" i="13"/>
  <c r="I730" i="13"/>
  <c r="I778" i="13"/>
  <c r="H796" i="13"/>
  <c r="I796" i="13"/>
  <c r="J899" i="13"/>
  <c r="I915" i="13"/>
  <c r="H915" i="13"/>
  <c r="I954" i="13"/>
  <c r="J954" i="13"/>
  <c r="H967" i="13"/>
  <c r="H975" i="13"/>
  <c r="H1039" i="13"/>
  <c r="I1075" i="13"/>
  <c r="H1075" i="13"/>
  <c r="I1084" i="13"/>
  <c r="J1095" i="13"/>
  <c r="K1095" i="13" s="1"/>
  <c r="H1095" i="13"/>
  <c r="I1210" i="13"/>
  <c r="I1269" i="13"/>
  <c r="H1269" i="13"/>
  <c r="K1269" i="13" s="1"/>
  <c r="H1287" i="13"/>
  <c r="J1287" i="13"/>
  <c r="I1287" i="13"/>
  <c r="H1462" i="13"/>
  <c r="J1462" i="13"/>
  <c r="H1665" i="13"/>
  <c r="J1665" i="13"/>
  <c r="J1851" i="13"/>
  <c r="J1854" i="13"/>
  <c r="I1854" i="13"/>
  <c r="H1854" i="13"/>
  <c r="I1876" i="13"/>
  <c r="J1876" i="13"/>
  <c r="H1962" i="13"/>
  <c r="J1962" i="13"/>
  <c r="K1962" i="13" s="1"/>
  <c r="I1962" i="13"/>
  <c r="J2001" i="13"/>
  <c r="I2001" i="13"/>
  <c r="J2463" i="13"/>
  <c r="I2463" i="13"/>
  <c r="H2463" i="13"/>
  <c r="J2525" i="13"/>
  <c r="H2525" i="13"/>
  <c r="I2525" i="13"/>
  <c r="I358" i="13"/>
  <c r="H358" i="13"/>
  <c r="H518" i="13"/>
  <c r="K518" i="13" s="1"/>
  <c r="J569" i="13"/>
  <c r="K569" i="13" s="1"/>
  <c r="H569" i="13"/>
  <c r="H585" i="13"/>
  <c r="K585" i="13" s="1"/>
  <c r="J693" i="13"/>
  <c r="H693" i="13"/>
  <c r="J711" i="13"/>
  <c r="H711" i="13"/>
  <c r="J771" i="13"/>
  <c r="I771" i="13"/>
  <c r="H771" i="13"/>
  <c r="K794" i="13"/>
  <c r="J1132" i="13"/>
  <c r="I1132" i="13"/>
  <c r="J1135" i="13"/>
  <c r="I1135" i="13"/>
  <c r="J1202" i="13"/>
  <c r="I1202" i="13"/>
  <c r="J1206" i="13"/>
  <c r="H1206" i="13"/>
  <c r="J1252" i="13"/>
  <c r="H1252" i="13"/>
  <c r="J1302" i="13"/>
  <c r="H1302" i="13"/>
  <c r="J1334" i="13"/>
  <c r="I1334" i="13"/>
  <c r="H1344" i="13"/>
  <c r="J1344" i="13"/>
  <c r="K1344" i="13" s="1"/>
  <c r="H1408" i="13"/>
  <c r="J1408" i="13"/>
  <c r="I1408" i="13"/>
  <c r="J1430" i="13"/>
  <c r="I1430" i="13"/>
  <c r="H1430" i="13"/>
  <c r="I1515" i="13"/>
  <c r="H1515" i="13"/>
  <c r="J1515" i="13"/>
  <c r="J1532" i="13"/>
  <c r="H1532" i="13"/>
  <c r="J1604" i="13"/>
  <c r="H1604" i="13"/>
  <c r="J1793" i="13"/>
  <c r="H1793" i="13"/>
  <c r="H1846" i="13"/>
  <c r="J1846" i="13"/>
  <c r="K1846" i="13" s="1"/>
  <c r="I1901" i="13"/>
  <c r="H1901" i="13"/>
  <c r="J1901" i="13"/>
  <c r="J2097" i="13"/>
  <c r="H2097" i="13"/>
  <c r="H2169" i="13"/>
  <c r="I2169" i="13"/>
  <c r="J2169" i="13"/>
  <c r="J2191" i="13"/>
  <c r="I2191" i="13"/>
  <c r="H2191" i="13"/>
  <c r="H2406" i="13"/>
  <c r="J2406" i="13"/>
  <c r="I2406" i="13"/>
  <c r="J2654" i="13"/>
  <c r="H2654" i="13"/>
  <c r="I2654" i="13"/>
  <c r="I2670" i="13"/>
  <c r="J2670" i="13"/>
  <c r="J358" i="13"/>
  <c r="K358" i="13" s="1"/>
  <c r="I510" i="13"/>
  <c r="J510" i="13"/>
  <c r="I518" i="13"/>
  <c r="I537" i="13"/>
  <c r="J537" i="13"/>
  <c r="I538" i="13"/>
  <c r="J538" i="13"/>
  <c r="K649" i="13"/>
  <c r="I673" i="13"/>
  <c r="J678" i="13"/>
  <c r="J785" i="13"/>
  <c r="J850" i="13"/>
  <c r="I858" i="13"/>
  <c r="J858" i="13"/>
  <c r="H858" i="13"/>
  <c r="I905" i="13"/>
  <c r="J905" i="13"/>
  <c r="J932" i="13"/>
  <c r="H1012" i="13"/>
  <c r="I1012" i="13"/>
  <c r="H1013" i="13"/>
  <c r="J1013" i="13"/>
  <c r="I1013" i="13"/>
  <c r="H1064" i="13"/>
  <c r="K1064" i="13" s="1"/>
  <c r="J1064" i="13"/>
  <c r="H1142" i="13"/>
  <c r="J1142" i="13"/>
  <c r="I1142" i="13"/>
  <c r="H1150" i="13"/>
  <c r="H1202" i="13"/>
  <c r="I1227" i="13"/>
  <c r="H1227" i="13"/>
  <c r="K1227" i="13" s="1"/>
  <c r="J1351" i="13"/>
  <c r="K1351" i="13" s="1"/>
  <c r="H1351" i="13"/>
  <c r="H1584" i="13"/>
  <c r="J1584" i="13"/>
  <c r="I1584" i="13"/>
  <c r="J1587" i="13"/>
  <c r="I1587" i="13"/>
  <c r="J1644" i="13"/>
  <c r="I1644" i="13"/>
  <c r="H1644" i="13"/>
  <c r="H1657" i="13"/>
  <c r="J1657" i="13"/>
  <c r="K1657" i="13" s="1"/>
  <c r="I1726" i="13"/>
  <c r="J1726" i="13"/>
  <c r="I1742" i="13"/>
  <c r="H1742" i="13"/>
  <c r="I1782" i="13"/>
  <c r="J1782" i="13"/>
  <c r="I1802" i="13"/>
  <c r="J1802" i="13"/>
  <c r="H1802" i="13"/>
  <c r="I1846" i="13"/>
  <c r="I1869" i="13"/>
  <c r="J1869" i="13"/>
  <c r="K1869" i="13" s="1"/>
  <c r="H1869" i="13"/>
  <c r="J2300" i="13"/>
  <c r="I2300" i="13"/>
  <c r="H2300" i="13"/>
  <c r="J2397" i="13"/>
  <c r="H2397" i="13"/>
  <c r="I2397" i="13"/>
  <c r="H2502" i="13"/>
  <c r="J2502" i="13"/>
  <c r="I2502" i="13"/>
  <c r="K294" i="13"/>
  <c r="J345" i="13"/>
  <c r="I361" i="13"/>
  <c r="I422" i="13"/>
  <c r="H422" i="13"/>
  <c r="K422" i="13" s="1"/>
  <c r="I580" i="13"/>
  <c r="J580" i="13"/>
  <c r="I692" i="13"/>
  <c r="J692" i="13"/>
  <c r="H692" i="13"/>
  <c r="I826" i="13"/>
  <c r="H826" i="13"/>
  <c r="I840" i="13"/>
  <c r="H840" i="13"/>
  <c r="J879" i="13"/>
  <c r="H879" i="13"/>
  <c r="J927" i="13"/>
  <c r="H927" i="13"/>
  <c r="J959" i="13"/>
  <c r="K959" i="13" s="1"/>
  <c r="H959" i="13"/>
  <c r="J960" i="13"/>
  <c r="H960" i="13"/>
  <c r="K972" i="13"/>
  <c r="J994" i="13"/>
  <c r="H994" i="13"/>
  <c r="J996" i="13"/>
  <c r="K996" i="13" s="1"/>
  <c r="H1036" i="13"/>
  <c r="K1036" i="13" s="1"/>
  <c r="J1036" i="13"/>
  <c r="I1037" i="13"/>
  <c r="H1037" i="13"/>
  <c r="I1177" i="13"/>
  <c r="J1366" i="13"/>
  <c r="I1366" i="13"/>
  <c r="H1366" i="13"/>
  <c r="J1398" i="13"/>
  <c r="H1398" i="13"/>
  <c r="I1427" i="13"/>
  <c r="J1427" i="13"/>
  <c r="I1449" i="13"/>
  <c r="I1489" i="13"/>
  <c r="J1504" i="13"/>
  <c r="J1612" i="13"/>
  <c r="I1612" i="13"/>
  <c r="H1612" i="13"/>
  <c r="H1633" i="13"/>
  <c r="J1633" i="13"/>
  <c r="J1652" i="13"/>
  <c r="H1652" i="13"/>
  <c r="J1664" i="13"/>
  <c r="I1664" i="13"/>
  <c r="H1664" i="13"/>
  <c r="I1766" i="13"/>
  <c r="H1766" i="13"/>
  <c r="H1855" i="13"/>
  <c r="J1855" i="13"/>
  <c r="J1973" i="13"/>
  <c r="H1973" i="13"/>
  <c r="I1982" i="13"/>
  <c r="H1982" i="13"/>
  <c r="J1982" i="13"/>
  <c r="K1982" i="13" s="1"/>
  <c r="K2039" i="13"/>
  <c r="H2130" i="13"/>
  <c r="J2130" i="13"/>
  <c r="I2165" i="13"/>
  <c r="J2165" i="13"/>
  <c r="K2165" i="13" s="1"/>
  <c r="H2165" i="13"/>
  <c r="I2171" i="13"/>
  <c r="J2171" i="13"/>
  <c r="H2171" i="13"/>
  <c r="H2182" i="13"/>
  <c r="J2182" i="13"/>
  <c r="I2182" i="13"/>
  <c r="J2197" i="13"/>
  <c r="I2197" i="13"/>
  <c r="H2197" i="13"/>
  <c r="I313" i="13"/>
  <c r="J313" i="13"/>
  <c r="J329" i="13"/>
  <c r="I329" i="13"/>
  <c r="J489" i="13"/>
  <c r="I489" i="13"/>
  <c r="H550" i="13"/>
  <c r="K550" i="13" s="1"/>
  <c r="J596" i="13"/>
  <c r="I625" i="13"/>
  <c r="I628" i="13"/>
  <c r="J628" i="13"/>
  <c r="I711" i="13"/>
  <c r="H728" i="13"/>
  <c r="J728" i="13"/>
  <c r="J743" i="13"/>
  <c r="K743" i="13" s="1"/>
  <c r="H743" i="13"/>
  <c r="K778" i="13"/>
  <c r="J981" i="13"/>
  <c r="H983" i="13"/>
  <c r="I983" i="13"/>
  <c r="H999" i="13"/>
  <c r="H1060" i="13"/>
  <c r="I1099" i="13"/>
  <c r="J1099" i="13"/>
  <c r="H1107" i="13"/>
  <c r="H1118" i="13"/>
  <c r="H1235" i="13"/>
  <c r="J1235" i="13"/>
  <c r="J1246" i="13"/>
  <c r="I1246" i="13"/>
  <c r="J1249" i="13"/>
  <c r="I1249" i="13"/>
  <c r="I1252" i="13"/>
  <c r="I1319" i="13"/>
  <c r="J1319" i="13"/>
  <c r="I1331" i="13"/>
  <c r="H1331" i="13"/>
  <c r="J1380" i="13"/>
  <c r="H1380" i="13"/>
  <c r="I1395" i="13"/>
  <c r="J1395" i="13"/>
  <c r="H1395" i="13"/>
  <c r="J1469" i="13"/>
  <c r="I1469" i="13"/>
  <c r="H1469" i="13"/>
  <c r="J1564" i="13"/>
  <c r="I1564" i="13"/>
  <c r="J1635" i="13"/>
  <c r="I1635" i="13"/>
  <c r="J1636" i="13"/>
  <c r="H1636" i="13"/>
  <c r="I1702" i="13"/>
  <c r="H1702" i="13"/>
  <c r="J1883" i="13"/>
  <c r="I1883" i="13"/>
  <c r="H1919" i="13"/>
  <c r="J1919" i="13"/>
  <c r="K1919" i="13" s="1"/>
  <c r="J1937" i="13"/>
  <c r="I1937" i="13"/>
  <c r="J1990" i="13"/>
  <c r="I1990" i="13"/>
  <c r="J1993" i="13"/>
  <c r="H1993" i="13"/>
  <c r="I2046" i="13"/>
  <c r="J2046" i="13"/>
  <c r="H2046" i="13"/>
  <c r="J2176" i="13"/>
  <c r="H2176" i="13"/>
  <c r="I2234" i="13"/>
  <c r="J2234" i="13"/>
  <c r="H2234" i="13"/>
  <c r="I2267" i="13"/>
  <c r="J2267" i="13"/>
  <c r="H2267" i="13"/>
  <c r="H2405" i="13"/>
  <c r="J2405" i="13"/>
  <c r="I2405" i="13"/>
  <c r="I2820" i="13"/>
  <c r="J2820" i="13"/>
  <c r="H2820" i="13"/>
  <c r="I1950" i="13"/>
  <c r="I1987" i="13"/>
  <c r="H2007" i="13"/>
  <c r="I2007" i="13"/>
  <c r="H2011" i="13"/>
  <c r="I2011" i="13"/>
  <c r="H2035" i="13"/>
  <c r="I2035" i="13"/>
  <c r="I2091" i="13"/>
  <c r="H2091" i="13"/>
  <c r="J2226" i="13"/>
  <c r="H2226" i="13"/>
  <c r="J2477" i="13"/>
  <c r="H2477" i="13"/>
  <c r="I2660" i="13"/>
  <c r="J2660" i="13"/>
  <c r="I3178" i="13"/>
  <c r="J3178" i="13"/>
  <c r="H3178" i="13"/>
  <c r="J3720" i="13"/>
  <c r="I3720" i="13"/>
  <c r="H2309" i="13"/>
  <c r="I2309" i="13"/>
  <c r="H2365" i="13"/>
  <c r="H2473" i="13"/>
  <c r="K2473" i="13" s="1"/>
  <c r="J2473" i="13"/>
  <c r="H2505" i="13"/>
  <c r="J2505" i="13"/>
  <c r="H2537" i="13"/>
  <c r="I2537" i="13"/>
  <c r="J2591" i="13"/>
  <c r="H2591" i="13"/>
  <c r="H2639" i="13"/>
  <c r="K2639" i="13" s="1"/>
  <c r="J2641" i="13"/>
  <c r="I2641" i="13"/>
  <c r="J2728" i="13"/>
  <c r="H2728" i="13"/>
  <c r="I2776" i="13"/>
  <c r="H2776" i="13"/>
  <c r="I2788" i="13"/>
  <c r="J2788" i="13"/>
  <c r="H2821" i="13"/>
  <c r="I2821" i="13"/>
  <c r="I2852" i="13"/>
  <c r="J2852" i="13"/>
  <c r="H2852" i="13"/>
  <c r="H3028" i="13"/>
  <c r="I3028" i="13"/>
  <c r="J3362" i="13"/>
  <c r="I3362" i="13"/>
  <c r="H3362" i="13"/>
  <c r="I3377" i="13"/>
  <c r="J3377" i="13"/>
  <c r="H3377" i="13"/>
  <c r="K601" i="13"/>
  <c r="I657" i="13"/>
  <c r="H681" i="13"/>
  <c r="K681" i="13" s="1"/>
  <c r="I697" i="13"/>
  <c r="I725" i="13"/>
  <c r="J753" i="13"/>
  <c r="H757" i="13"/>
  <c r="K757" i="13" s="1"/>
  <c r="H817" i="13"/>
  <c r="I853" i="13"/>
  <c r="K900" i="13"/>
  <c r="I916" i="13"/>
  <c r="J921" i="13"/>
  <c r="I962" i="13"/>
  <c r="J1004" i="13"/>
  <c r="I1015" i="13"/>
  <c r="K1026" i="13"/>
  <c r="I1028" i="13"/>
  <c r="J1077" i="13"/>
  <c r="K1077" i="13" s="1"/>
  <c r="J1102" i="13"/>
  <c r="K1102" i="13" s="1"/>
  <c r="I1116" i="13"/>
  <c r="I1134" i="13"/>
  <c r="I1145" i="13"/>
  <c r="J1152" i="13"/>
  <c r="K1152" i="13" s="1"/>
  <c r="K1166" i="13"/>
  <c r="H1220" i="13"/>
  <c r="J1237" i="13"/>
  <c r="I1248" i="13"/>
  <c r="H1259" i="13"/>
  <c r="K1259" i="13" s="1"/>
  <c r="I1280" i="13"/>
  <c r="H1323" i="13"/>
  <c r="I1340" i="13"/>
  <c r="K1355" i="13"/>
  <c r="H1365" i="13"/>
  <c r="K1398" i="13"/>
  <c r="H1401" i="13"/>
  <c r="I1536" i="13"/>
  <c r="H1544" i="13"/>
  <c r="K1544" i="13" s="1"/>
  <c r="I1605" i="13"/>
  <c r="H1680" i="13"/>
  <c r="H1728" i="13"/>
  <c r="H1768" i="13"/>
  <c r="H1798" i="13"/>
  <c r="I1872" i="13"/>
  <c r="J1872" i="13"/>
  <c r="H1975" i="13"/>
  <c r="J1975" i="13"/>
  <c r="K1975" i="13" s="1"/>
  <c r="I1975" i="13"/>
  <c r="H2039" i="13"/>
  <c r="I2039" i="13"/>
  <c r="H2166" i="13"/>
  <c r="I2166" i="13"/>
  <c r="J2167" i="13"/>
  <c r="J2207" i="13"/>
  <c r="K2221" i="13"/>
  <c r="H2292" i="13"/>
  <c r="I2365" i="13"/>
  <c r="I2473" i="13"/>
  <c r="J2480" i="13"/>
  <c r="I2480" i="13"/>
  <c r="H2480" i="13"/>
  <c r="J2493" i="13"/>
  <c r="I2493" i="13"/>
  <c r="I2505" i="13"/>
  <c r="J2509" i="13"/>
  <c r="H2509" i="13"/>
  <c r="J2545" i="13"/>
  <c r="I2545" i="13"/>
  <c r="J2573" i="13"/>
  <c r="H2573" i="13"/>
  <c r="H2577" i="13"/>
  <c r="K2577" i="13" s="1"/>
  <c r="I2600" i="13"/>
  <c r="J2600" i="13"/>
  <c r="I2652" i="13"/>
  <c r="J2652" i="13"/>
  <c r="I2664" i="13"/>
  <c r="H2664" i="13"/>
  <c r="K2664" i="13" s="1"/>
  <c r="J2671" i="13"/>
  <c r="K2671" i="13" s="1"/>
  <c r="I2671" i="13"/>
  <c r="I2674" i="13"/>
  <c r="H2674" i="13"/>
  <c r="J2680" i="13"/>
  <c r="H2680" i="13"/>
  <c r="J2731" i="13"/>
  <c r="I2731" i="13"/>
  <c r="H2731" i="13"/>
  <c r="I2736" i="13"/>
  <c r="J2776" i="13"/>
  <c r="H3068" i="13"/>
  <c r="I3068" i="13"/>
  <c r="J3068" i="13"/>
  <c r="I3142" i="13"/>
  <c r="J3142" i="13"/>
  <c r="H3142" i="13"/>
  <c r="I3340" i="13"/>
  <c r="J3340" i="13"/>
  <c r="K326" i="13"/>
  <c r="K454" i="13"/>
  <c r="I681" i="13"/>
  <c r="K689" i="13"/>
  <c r="J817" i="13"/>
  <c r="J916" i="13"/>
  <c r="K994" i="13"/>
  <c r="J1015" i="13"/>
  <c r="J1028" i="13"/>
  <c r="K1086" i="13"/>
  <c r="J1134" i="13"/>
  <c r="K1134" i="13" s="1"/>
  <c r="J1145" i="13"/>
  <c r="J1248" i="13"/>
  <c r="K1248" i="13" s="1"/>
  <c r="I1259" i="13"/>
  <c r="I1323" i="13"/>
  <c r="J1340" i="13"/>
  <c r="J1365" i="13"/>
  <c r="K1365" i="13" s="1"/>
  <c r="K1457" i="13"/>
  <c r="J1536" i="13"/>
  <c r="J1605" i="13"/>
  <c r="K1605" i="13" s="1"/>
  <c r="H1621" i="13"/>
  <c r="J1621" i="13"/>
  <c r="J1680" i="13"/>
  <c r="J1728" i="13"/>
  <c r="K1776" i="13"/>
  <c r="J1798" i="13"/>
  <c r="I1898" i="13"/>
  <c r="I1947" i="13"/>
  <c r="J1989" i="13"/>
  <c r="K1989" i="13" s="1"/>
  <c r="J2035" i="13"/>
  <c r="H2057" i="13"/>
  <c r="J2057" i="13"/>
  <c r="H2132" i="13"/>
  <c r="J2161" i="13"/>
  <c r="K2161" i="13" s="1"/>
  <c r="I2180" i="13"/>
  <c r="J2180" i="13"/>
  <c r="I2226" i="13"/>
  <c r="I2292" i="13"/>
  <c r="H2369" i="13"/>
  <c r="K2369" i="13" s="1"/>
  <c r="H2409" i="13"/>
  <c r="K2409" i="13" s="1"/>
  <c r="I2409" i="13"/>
  <c r="J2429" i="13"/>
  <c r="I2429" i="13"/>
  <c r="H2429" i="13"/>
  <c r="J2512" i="13"/>
  <c r="H2512" i="13"/>
  <c r="H2513" i="13"/>
  <c r="I2534" i="13"/>
  <c r="J2544" i="13"/>
  <c r="H2544" i="13"/>
  <c r="H2562" i="13"/>
  <c r="H2660" i="13"/>
  <c r="J2703" i="13"/>
  <c r="I2703" i="13"/>
  <c r="J2719" i="13"/>
  <c r="I2719" i="13"/>
  <c r="H2735" i="13"/>
  <c r="K2735" i="13" s="1"/>
  <c r="I2738" i="13"/>
  <c r="H2738" i="13"/>
  <c r="H2784" i="13"/>
  <c r="J2784" i="13"/>
  <c r="I2864" i="13"/>
  <c r="J2864" i="13"/>
  <c r="I3016" i="13"/>
  <c r="J3139" i="13"/>
  <c r="I3139" i="13"/>
  <c r="H3297" i="13"/>
  <c r="J3297" i="13"/>
  <c r="K3297" i="13" s="1"/>
  <c r="I3297" i="13"/>
  <c r="H3333" i="13"/>
  <c r="I3333" i="13"/>
  <c r="J3333" i="13"/>
  <c r="K1312" i="13"/>
  <c r="K1444" i="13"/>
  <c r="K1576" i="13"/>
  <c r="K1720" i="13"/>
  <c r="I1829" i="13"/>
  <c r="J1829" i="13"/>
  <c r="K1829" i="13" s="1"/>
  <c r="K1850" i="13"/>
  <c r="I1900" i="13"/>
  <c r="J1900" i="13"/>
  <c r="H1965" i="13"/>
  <c r="K1965" i="13" s="1"/>
  <c r="J2000" i="13"/>
  <c r="K2000" i="13" s="1"/>
  <c r="H2000" i="13"/>
  <c r="H2068" i="13"/>
  <c r="H2076" i="13"/>
  <c r="J2081" i="13"/>
  <c r="H2081" i="13"/>
  <c r="I2132" i="13"/>
  <c r="H2136" i="13"/>
  <c r="K2136" i="13" s="1"/>
  <c r="H2146" i="13"/>
  <c r="I2146" i="13"/>
  <c r="I2189" i="13"/>
  <c r="J2192" i="13"/>
  <c r="I2192" i="13"/>
  <c r="J2333" i="13"/>
  <c r="H2333" i="13"/>
  <c r="H2345" i="13"/>
  <c r="I2345" i="13"/>
  <c r="I2369" i="13"/>
  <c r="I2512" i="13"/>
  <c r="I2513" i="13"/>
  <c r="J2537" i="13"/>
  <c r="K2537" i="13" s="1"/>
  <c r="J2551" i="13"/>
  <c r="K2551" i="13" s="1"/>
  <c r="H2696" i="13"/>
  <c r="K2703" i="13"/>
  <c r="I2728" i="13"/>
  <c r="I2735" i="13"/>
  <c r="H2752" i="13"/>
  <c r="J2752" i="13"/>
  <c r="H2788" i="13"/>
  <c r="H2940" i="13"/>
  <c r="I2940" i="13"/>
  <c r="J2940" i="13"/>
  <c r="K2940" i="13" s="1"/>
  <c r="J3288" i="13"/>
  <c r="H3288" i="13"/>
  <c r="I3288" i="13"/>
  <c r="K1372" i="13"/>
  <c r="K1509" i="13"/>
  <c r="J1548" i="13"/>
  <c r="I1548" i="13"/>
  <c r="K1589" i="13"/>
  <c r="I1603" i="13"/>
  <c r="J1617" i="13"/>
  <c r="K1672" i="13"/>
  <c r="I1712" i="13"/>
  <c r="H1712" i="13"/>
  <c r="I1718" i="13"/>
  <c r="J1718" i="13"/>
  <c r="I1760" i="13"/>
  <c r="J1760" i="13"/>
  <c r="K1760" i="13" s="1"/>
  <c r="H1925" i="13"/>
  <c r="J1925" i="13"/>
  <c r="K1925" i="13" s="1"/>
  <c r="I1933" i="13"/>
  <c r="J1933" i="13"/>
  <c r="K1933" i="13" s="1"/>
  <c r="H1933" i="13"/>
  <c r="I1965" i="13"/>
  <c r="J1968" i="13"/>
  <c r="I1968" i="13"/>
  <c r="J2005" i="13"/>
  <c r="I2005" i="13"/>
  <c r="J2047" i="13"/>
  <c r="I2076" i="13"/>
  <c r="I2101" i="13"/>
  <c r="H2101" i="13"/>
  <c r="I2136" i="13"/>
  <c r="J2189" i="13"/>
  <c r="K2189" i="13" s="1"/>
  <c r="J2212" i="13"/>
  <c r="I2212" i="13"/>
  <c r="I2252" i="13"/>
  <c r="J2252" i="13"/>
  <c r="H2276" i="13"/>
  <c r="I2276" i="13"/>
  <c r="I2394" i="13"/>
  <c r="H2394" i="13"/>
  <c r="J2417" i="13"/>
  <c r="H2417" i="13"/>
  <c r="I2420" i="13"/>
  <c r="H2420" i="13"/>
  <c r="H2455" i="13"/>
  <c r="J2455" i="13"/>
  <c r="K2455" i="13" s="1"/>
  <c r="H2606" i="13"/>
  <c r="I2606" i="13"/>
  <c r="I2650" i="13"/>
  <c r="J2650" i="13"/>
  <c r="H2717" i="13"/>
  <c r="J2717" i="13"/>
  <c r="I2717" i="13"/>
  <c r="I2808" i="13"/>
  <c r="J2808" i="13"/>
  <c r="H2808" i="13"/>
  <c r="J2980" i="13"/>
  <c r="I2980" i="13"/>
  <c r="H2980" i="13"/>
  <c r="J3083" i="13"/>
  <c r="H3083" i="13"/>
  <c r="J3108" i="13"/>
  <c r="I3108" i="13"/>
  <c r="H3266" i="13"/>
  <c r="I3266" i="13"/>
  <c r="J3266" i="13"/>
  <c r="H553" i="13"/>
  <c r="K553" i="13" s="1"/>
  <c r="I593" i="13"/>
  <c r="K665" i="13"/>
  <c r="K725" i="13"/>
  <c r="K853" i="13"/>
  <c r="K1004" i="13"/>
  <c r="K1028" i="13"/>
  <c r="I1166" i="13"/>
  <c r="J1198" i="13"/>
  <c r="K1198" i="13" s="1"/>
  <c r="I1241" i="13"/>
  <c r="I1276" i="13"/>
  <c r="J1294" i="13"/>
  <c r="K1294" i="13" s="1"/>
  <c r="K1340" i="13"/>
  <c r="J1369" i="13"/>
  <c r="I1383" i="13"/>
  <c r="I1419" i="13"/>
  <c r="J1433" i="13"/>
  <c r="K1433" i="13" s="1"/>
  <c r="I1464" i="13"/>
  <c r="H1473" i="13"/>
  <c r="H1475" i="13"/>
  <c r="I1485" i="13"/>
  <c r="H1496" i="13"/>
  <c r="K1496" i="13" s="1"/>
  <c r="H1501" i="13"/>
  <c r="H1548" i="13"/>
  <c r="J1552" i="13"/>
  <c r="H1588" i="13"/>
  <c r="H1596" i="13"/>
  <c r="I1621" i="13"/>
  <c r="I1628" i="13"/>
  <c r="I1669" i="13"/>
  <c r="H1696" i="13"/>
  <c r="K1758" i="13"/>
  <c r="H1858" i="13"/>
  <c r="H1877" i="13"/>
  <c r="H1909" i="13"/>
  <c r="H1941" i="13"/>
  <c r="J1997" i="13"/>
  <c r="K1997" i="13" s="1"/>
  <c r="H2005" i="13"/>
  <c r="J2018" i="13"/>
  <c r="K2018" i="13" s="1"/>
  <c r="H2029" i="13"/>
  <c r="K2029" i="13" s="1"/>
  <c r="I2071" i="13"/>
  <c r="J2105" i="13"/>
  <c r="K2105" i="13" s="1"/>
  <c r="H2109" i="13"/>
  <c r="K2111" i="13"/>
  <c r="I2177" i="13"/>
  <c r="H2180" i="13"/>
  <c r="J2196" i="13"/>
  <c r="K2196" i="13" s="1"/>
  <c r="H2212" i="13"/>
  <c r="J2217" i="13"/>
  <c r="K2217" i="13" s="1"/>
  <c r="I2221" i="13"/>
  <c r="H2252" i="13"/>
  <c r="J2260" i="13"/>
  <c r="I2265" i="13"/>
  <c r="H2265" i="13"/>
  <c r="K2265" i="13" s="1"/>
  <c r="J2367" i="13"/>
  <c r="H2367" i="13"/>
  <c r="H2381" i="13"/>
  <c r="J2383" i="13"/>
  <c r="I2383" i="13"/>
  <c r="I2413" i="13"/>
  <c r="I2417" i="13"/>
  <c r="I2434" i="13"/>
  <c r="I2441" i="13"/>
  <c r="I2455" i="13"/>
  <c r="I2519" i="13"/>
  <c r="J2606" i="13"/>
  <c r="H2611" i="13"/>
  <c r="J2611" i="13"/>
  <c r="I2619" i="13"/>
  <c r="J2619" i="13"/>
  <c r="I2642" i="13"/>
  <c r="J2642" i="13"/>
  <c r="J2668" i="13"/>
  <c r="I2668" i="13"/>
  <c r="I2756" i="13"/>
  <c r="H2756" i="13"/>
  <c r="I2784" i="13"/>
  <c r="I2798" i="13"/>
  <c r="H2798" i="13"/>
  <c r="J2803" i="13"/>
  <c r="K2803" i="13" s="1"/>
  <c r="I2803" i="13"/>
  <c r="H3198" i="13"/>
  <c r="J3198" i="13"/>
  <c r="I3198" i="13"/>
  <c r="K486" i="13"/>
  <c r="K617" i="13"/>
  <c r="I1308" i="13"/>
  <c r="I1390" i="13"/>
  <c r="K1469" i="13"/>
  <c r="I1473" i="13"/>
  <c r="J1475" i="13"/>
  <c r="I1596" i="13"/>
  <c r="K1704" i="13"/>
  <c r="H1829" i="13"/>
  <c r="I1877" i="13"/>
  <c r="H1907" i="13"/>
  <c r="J1907" i="13"/>
  <c r="I1941" i="13"/>
  <c r="I1986" i="13"/>
  <c r="H1986" i="13"/>
  <c r="K1986" i="13" s="1"/>
  <c r="I2029" i="13"/>
  <c r="I2090" i="13"/>
  <c r="H2090" i="13"/>
  <c r="I2092" i="13"/>
  <c r="H2092" i="13"/>
  <c r="J2096" i="13"/>
  <c r="K2096" i="13" s="1"/>
  <c r="I2096" i="13"/>
  <c r="I2109" i="13"/>
  <c r="J2172" i="13"/>
  <c r="I2172" i="13"/>
  <c r="I2257" i="13"/>
  <c r="H2257" i="13"/>
  <c r="K2292" i="13"/>
  <c r="I2297" i="13"/>
  <c r="H2297" i="13"/>
  <c r="H2310" i="13"/>
  <c r="J2310" i="13"/>
  <c r="K2310" i="13" s="1"/>
  <c r="I2324" i="13"/>
  <c r="J2324" i="13"/>
  <c r="K2324" i="13" s="1"/>
  <c r="I2333" i="13"/>
  <c r="J2345" i="13"/>
  <c r="K2384" i="13"/>
  <c r="J2434" i="13"/>
  <c r="J2441" i="13"/>
  <c r="I2459" i="13"/>
  <c r="J2459" i="13"/>
  <c r="J2519" i="13"/>
  <c r="K2519" i="13" s="1"/>
  <c r="J2557" i="13"/>
  <c r="H2557" i="13"/>
  <c r="J2592" i="13"/>
  <c r="I2592" i="13"/>
  <c r="H2662" i="13"/>
  <c r="I2662" i="13"/>
  <c r="H2688" i="13"/>
  <c r="I2688" i="13"/>
  <c r="I2716" i="13"/>
  <c r="J2716" i="13"/>
  <c r="K2719" i="13"/>
  <c r="H2720" i="13"/>
  <c r="J2720" i="13"/>
  <c r="I2720" i="13"/>
  <c r="I2744" i="13"/>
  <c r="J2744" i="13"/>
  <c r="I2752" i="13"/>
  <c r="J2756" i="13"/>
  <c r="H2976" i="13"/>
  <c r="J2976" i="13"/>
  <c r="I2976" i="13"/>
  <c r="J2984" i="13"/>
  <c r="I2984" i="13"/>
  <c r="K2987" i="13"/>
  <c r="H3004" i="13"/>
  <c r="J3004" i="13"/>
  <c r="K3004" i="13" s="1"/>
  <c r="I3004" i="13"/>
  <c r="H3060" i="13"/>
  <c r="I3060" i="13"/>
  <c r="H3197" i="13"/>
  <c r="J3197" i="13"/>
  <c r="I3197" i="13"/>
  <c r="H2848" i="13"/>
  <c r="J2848" i="13"/>
  <c r="I2848" i="13"/>
  <c r="H2853" i="13"/>
  <c r="I2853" i="13"/>
  <c r="J3001" i="13"/>
  <c r="I3001" i="13"/>
  <c r="H3001" i="13"/>
  <c r="H3033" i="13"/>
  <c r="J3033" i="13"/>
  <c r="I3033" i="13"/>
  <c r="H3132" i="13"/>
  <c r="I3132" i="13"/>
  <c r="J3132" i="13"/>
  <c r="J3169" i="13"/>
  <c r="I3169" i="13"/>
  <c r="H3169" i="13"/>
  <c r="J3172" i="13"/>
  <c r="I3172" i="13"/>
  <c r="H3172" i="13"/>
  <c r="H3186" i="13"/>
  <c r="I3186" i="13"/>
  <c r="J3186" i="13"/>
  <c r="J3253" i="13"/>
  <c r="H3253" i="13"/>
  <c r="I3253" i="13"/>
  <c r="H3409" i="13"/>
  <c r="J3409" i="13"/>
  <c r="J3418" i="13"/>
  <c r="K3418" i="13" s="1"/>
  <c r="H3418" i="13"/>
  <c r="K1904" i="13"/>
  <c r="H2032" i="13"/>
  <c r="K2032" i="13" s="1"/>
  <c r="K2047" i="13"/>
  <c r="H2050" i="13"/>
  <c r="I2241" i="13"/>
  <c r="K2337" i="13"/>
  <c r="H2351" i="13"/>
  <c r="K2351" i="13" s="1"/>
  <c r="H2580" i="13"/>
  <c r="H2687" i="13"/>
  <c r="K2687" i="13" s="1"/>
  <c r="H2712" i="13"/>
  <c r="K2712" i="13" s="1"/>
  <c r="J2835" i="13"/>
  <c r="H2835" i="13"/>
  <c r="K2835" i="13" s="1"/>
  <c r="H3104" i="13"/>
  <c r="I3104" i="13"/>
  <c r="J3125" i="13"/>
  <c r="H3125" i="13"/>
  <c r="H3222" i="13"/>
  <c r="I3222" i="13"/>
  <c r="J3222" i="13"/>
  <c r="K3222" i="13" s="1"/>
  <c r="H3269" i="13"/>
  <c r="K3272" i="13"/>
  <c r="J3306" i="13"/>
  <c r="I3306" i="13"/>
  <c r="H3348" i="13"/>
  <c r="I3348" i="13"/>
  <c r="I3412" i="13"/>
  <c r="H3412" i="13"/>
  <c r="I3492" i="13"/>
  <c r="J3492" i="13"/>
  <c r="H3956" i="13"/>
  <c r="J3956" i="13"/>
  <c r="I3956" i="13"/>
  <c r="I13" i="14"/>
  <c r="G13" i="14"/>
  <c r="I77" i="14"/>
  <c r="H77" i="14"/>
  <c r="K1504" i="13"/>
  <c r="K1686" i="13"/>
  <c r="J2050" i="13"/>
  <c r="I2351" i="13"/>
  <c r="J2665" i="13"/>
  <c r="I2687" i="13"/>
  <c r="J2715" i="13"/>
  <c r="I2715" i="13"/>
  <c r="I2810" i="13"/>
  <c r="J2810" i="13"/>
  <c r="I2835" i="13"/>
  <c r="I2994" i="13"/>
  <c r="H2994" i="13"/>
  <c r="H3008" i="13"/>
  <c r="K3008" i="13" s="1"/>
  <c r="I3008" i="13"/>
  <c r="H3022" i="13"/>
  <c r="J3022" i="13"/>
  <c r="J3114" i="13"/>
  <c r="I3114" i="13"/>
  <c r="H3201" i="13"/>
  <c r="I3201" i="13"/>
  <c r="J3201" i="13"/>
  <c r="J3345" i="13"/>
  <c r="I3345" i="13"/>
  <c r="I3557" i="13"/>
  <c r="H3557" i="13"/>
  <c r="J3557" i="13"/>
  <c r="J3928" i="13"/>
  <c r="H3928" i="13"/>
  <c r="I3928" i="13"/>
  <c r="I3127" i="13"/>
  <c r="H3127" i="13"/>
  <c r="K3127" i="13" s="1"/>
  <c r="K3166" i="13"/>
  <c r="I3352" i="13"/>
  <c r="H3374" i="13"/>
  <c r="I3374" i="13"/>
  <c r="J3397" i="13"/>
  <c r="H3397" i="13"/>
  <c r="H3429" i="13"/>
  <c r="J3429" i="13"/>
  <c r="I3429" i="13"/>
  <c r="J3472" i="13"/>
  <c r="H3472" i="13"/>
  <c r="I3565" i="13"/>
  <c r="H3565" i="13"/>
  <c r="J3770" i="13"/>
  <c r="H3770" i="13"/>
  <c r="I3770" i="13"/>
  <c r="I3915" i="13"/>
  <c r="J3915" i="13"/>
  <c r="K3915" i="13" s="1"/>
  <c r="H3915" i="13"/>
  <c r="J2763" i="13"/>
  <c r="I2763" i="13"/>
  <c r="K2771" i="13"/>
  <c r="J2937" i="13"/>
  <c r="I2937" i="13"/>
  <c r="H2937" i="13"/>
  <c r="H2941" i="13"/>
  <c r="I2941" i="13"/>
  <c r="J3044" i="13"/>
  <c r="I3044" i="13"/>
  <c r="H3044" i="13"/>
  <c r="J3104" i="13"/>
  <c r="K3104" i="13" s="1"/>
  <c r="K3109" i="13"/>
  <c r="H3159" i="13"/>
  <c r="I3159" i="13"/>
  <c r="J3159" i="13"/>
  <c r="J3277" i="13"/>
  <c r="H3277" i="13"/>
  <c r="J3412" i="13"/>
  <c r="K3417" i="13"/>
  <c r="J3752" i="13"/>
  <c r="I3752" i="13"/>
  <c r="H519" i="14"/>
  <c r="I519" i="14"/>
  <c r="G519" i="14"/>
  <c r="H928" i="14"/>
  <c r="G928" i="14"/>
  <c r="G939" i="14"/>
  <c r="H939" i="14"/>
  <c r="J3047" i="13"/>
  <c r="I3047" i="13"/>
  <c r="H3047" i="13"/>
  <c r="H3086" i="13"/>
  <c r="I3086" i="13"/>
  <c r="K3171" i="13"/>
  <c r="H3182" i="13"/>
  <c r="K3182" i="13" s="1"/>
  <c r="I3182" i="13"/>
  <c r="H3358" i="13"/>
  <c r="I3358" i="13"/>
  <c r="H3369" i="13"/>
  <c r="J3369" i="13"/>
  <c r="K3369" i="13" s="1"/>
  <c r="K2076" i="13"/>
  <c r="J2569" i="13"/>
  <c r="K2569" i="13" s="1"/>
  <c r="J2632" i="13"/>
  <c r="K2632" i="13" s="1"/>
  <c r="H2789" i="13"/>
  <c r="J2789" i="13"/>
  <c r="I2832" i="13"/>
  <c r="H2832" i="13"/>
  <c r="J3080" i="13"/>
  <c r="I3080" i="13"/>
  <c r="H3080" i="13"/>
  <c r="J3212" i="13"/>
  <c r="I3212" i="13"/>
  <c r="H3212" i="13"/>
  <c r="H3356" i="13"/>
  <c r="I3356" i="13"/>
  <c r="H3265" i="13"/>
  <c r="I3265" i="13"/>
  <c r="H3283" i="13"/>
  <c r="I3334" i="13"/>
  <c r="I3337" i="13"/>
  <c r="H3337" i="13"/>
  <c r="H3447" i="13"/>
  <c r="J3447" i="13"/>
  <c r="J3455" i="13"/>
  <c r="H3455" i="13"/>
  <c r="H3500" i="13"/>
  <c r="J3500" i="13"/>
  <c r="K3500" i="13" s="1"/>
  <c r="I3500" i="13"/>
  <c r="H3585" i="13"/>
  <c r="I3585" i="13"/>
  <c r="I3615" i="13"/>
  <c r="H3615" i="13"/>
  <c r="I3618" i="13"/>
  <c r="J3618" i="13"/>
  <c r="J3746" i="13"/>
  <c r="I3782" i="13"/>
  <c r="H3782" i="13"/>
  <c r="H3853" i="13"/>
  <c r="J3853" i="13"/>
  <c r="K3853" i="13" s="1"/>
  <c r="J3908" i="13"/>
  <c r="H3908" i="13"/>
  <c r="J3924" i="13"/>
  <c r="I3924" i="13"/>
  <c r="H3924" i="13"/>
  <c r="J3953" i="13"/>
  <c r="I3953" i="13"/>
  <c r="H55" i="14"/>
  <c r="G55" i="14"/>
  <c r="G56" i="14"/>
  <c r="H56" i="14"/>
  <c r="I94" i="14"/>
  <c r="G94" i="14"/>
  <c r="H234" i="14"/>
  <c r="I234" i="14"/>
  <c r="G234" i="14"/>
  <c r="I1135" i="14"/>
  <c r="H1135" i="14"/>
  <c r="G1135" i="14"/>
  <c r="J3782" i="13"/>
  <c r="I3853" i="13"/>
  <c r="I3872" i="13"/>
  <c r="J3872" i="13"/>
  <c r="H3872" i="13"/>
  <c r="K3872" i="13" s="1"/>
  <c r="H3897" i="13"/>
  <c r="I3897" i="13"/>
  <c r="J3897" i="13"/>
  <c r="I3908" i="13"/>
  <c r="I4001" i="13"/>
  <c r="H4001" i="13"/>
  <c r="H469" i="14"/>
  <c r="I469" i="14"/>
  <c r="J2955" i="13"/>
  <c r="H3207" i="13"/>
  <c r="K3207" i="13" s="1"/>
  <c r="I3466" i="13"/>
  <c r="K3482" i="13"/>
  <c r="I3546" i="13"/>
  <c r="J3546" i="13"/>
  <c r="J3556" i="13"/>
  <c r="K3556" i="13" s="1"/>
  <c r="I3655" i="13"/>
  <c r="J3655" i="13"/>
  <c r="J3808" i="13"/>
  <c r="H3808" i="13"/>
  <c r="J3851" i="13"/>
  <c r="K3851" i="13" s="1"/>
  <c r="I3851" i="13"/>
  <c r="H3851" i="13"/>
  <c r="J3935" i="13"/>
  <c r="H3935" i="13"/>
  <c r="I3935" i="13"/>
  <c r="I33" i="14"/>
  <c r="H33" i="14"/>
  <c r="G33" i="14"/>
  <c r="I123" i="14"/>
  <c r="G123" i="14"/>
  <c r="G491" i="14"/>
  <c r="I491" i="14"/>
  <c r="I493" i="14"/>
  <c r="H493" i="14"/>
  <c r="G493" i="14"/>
  <c r="I3141" i="13"/>
  <c r="H3141" i="13"/>
  <c r="K3141" i="13" s="1"/>
  <c r="I3207" i="13"/>
  <c r="K3236" i="13"/>
  <c r="K3242" i="13"/>
  <c r="J3265" i="13"/>
  <c r="K3279" i="13"/>
  <c r="H3309" i="13"/>
  <c r="J3337" i="13"/>
  <c r="J3432" i="13"/>
  <c r="I3432" i="13"/>
  <c r="H3432" i="13"/>
  <c r="J3466" i="13"/>
  <c r="K3466" i="13" s="1"/>
  <c r="H3468" i="13"/>
  <c r="J3468" i="13"/>
  <c r="I3468" i="13"/>
  <c r="J3548" i="13"/>
  <c r="H3548" i="13"/>
  <c r="J3607" i="13"/>
  <c r="I3607" i="13"/>
  <c r="H3607" i="13"/>
  <c r="H3618" i="13"/>
  <c r="J3671" i="13"/>
  <c r="I3671" i="13"/>
  <c r="H3671" i="13"/>
  <c r="J3733" i="13"/>
  <c r="I3733" i="13"/>
  <c r="J3768" i="13"/>
  <c r="I3768" i="13"/>
  <c r="H3768" i="13"/>
  <c r="J3776" i="13"/>
  <c r="H3776" i="13"/>
  <c r="I3796" i="13"/>
  <c r="H3796" i="13"/>
  <c r="K3796" i="13" s="1"/>
  <c r="J3796" i="13"/>
  <c r="I3808" i="13"/>
  <c r="I70" i="14"/>
  <c r="H70" i="14"/>
  <c r="I193" i="14"/>
  <c r="H193" i="14"/>
  <c r="G193" i="14"/>
  <c r="H491" i="14"/>
  <c r="I997" i="14"/>
  <c r="H997" i="14"/>
  <c r="G997" i="14"/>
  <c r="I1005" i="14"/>
  <c r="H1005" i="14"/>
  <c r="G1005" i="14"/>
  <c r="G1102" i="14"/>
  <c r="I1102" i="14"/>
  <c r="H1102" i="14"/>
  <c r="I3072" i="13"/>
  <c r="K3083" i="13"/>
  <c r="H3134" i="13"/>
  <c r="H3217" i="13"/>
  <c r="J3217" i="13"/>
  <c r="K3217" i="13" s="1"/>
  <c r="H3247" i="13"/>
  <c r="I3247" i="13"/>
  <c r="J3309" i="13"/>
  <c r="I3404" i="13"/>
  <c r="H3404" i="13"/>
  <c r="H3551" i="13"/>
  <c r="J3551" i="13"/>
  <c r="K3551" i="13" s="1"/>
  <c r="I3551" i="13"/>
  <c r="H3599" i="13"/>
  <c r="J3599" i="13"/>
  <c r="I3599" i="13"/>
  <c r="H3733" i="13"/>
  <c r="H3838" i="13"/>
  <c r="I3838" i="13"/>
  <c r="J3838" i="13"/>
  <c r="I220" i="14"/>
  <c r="H220" i="14"/>
  <c r="G220" i="14"/>
  <c r="H226" i="14"/>
  <c r="I226" i="14"/>
  <c r="G735" i="14"/>
  <c r="I735" i="14"/>
  <c r="H735" i="14"/>
  <c r="G960" i="14"/>
  <c r="I960" i="14"/>
  <c r="H960" i="14"/>
  <c r="K2832" i="13"/>
  <c r="K2852" i="13"/>
  <c r="J3176" i="13"/>
  <c r="H3176" i="13"/>
  <c r="H3181" i="13"/>
  <c r="J3181" i="13"/>
  <c r="K3181" i="13" s="1"/>
  <c r="I3193" i="13"/>
  <c r="J3193" i="13"/>
  <c r="K3193" i="13" s="1"/>
  <c r="H3221" i="13"/>
  <c r="I3221" i="13"/>
  <c r="J3226" i="13"/>
  <c r="H3226" i="13"/>
  <c r="H3294" i="13"/>
  <c r="J3294" i="13"/>
  <c r="J3493" i="13"/>
  <c r="I3493" i="13"/>
  <c r="H3497" i="13"/>
  <c r="K3497" i="13" s="1"/>
  <c r="I3497" i="13"/>
  <c r="I3498" i="13"/>
  <c r="J3498" i="13"/>
  <c r="J3508" i="13"/>
  <c r="I3508" i="13"/>
  <c r="H3508" i="13"/>
  <c r="K3508" i="13" s="1"/>
  <c r="I3785" i="13"/>
  <c r="H3785" i="13"/>
  <c r="K3785" i="13" s="1"/>
  <c r="J3940" i="13"/>
  <c r="I3940" i="13"/>
  <c r="H4020" i="13"/>
  <c r="J4020" i="13"/>
  <c r="J4057" i="13"/>
  <c r="H4057" i="13"/>
  <c r="G8" i="14"/>
  <c r="I8" i="14"/>
  <c r="H8" i="14"/>
  <c r="I139" i="14"/>
  <c r="H139" i="14"/>
  <c r="G139" i="14"/>
  <c r="H283" i="14"/>
  <c r="I283" i="14"/>
  <c r="H645" i="14"/>
  <c r="I645" i="14"/>
  <c r="H854" i="14"/>
  <c r="I854" i="14"/>
  <c r="J3079" i="13"/>
  <c r="I3079" i="13"/>
  <c r="J3228" i="13"/>
  <c r="H3228" i="13"/>
  <c r="H3301" i="13"/>
  <c r="J3301" i="13"/>
  <c r="K3301" i="13" s="1"/>
  <c r="K3404" i="13"/>
  <c r="H3452" i="13"/>
  <c r="I3452" i="13"/>
  <c r="I3505" i="13"/>
  <c r="H3505" i="13"/>
  <c r="H3532" i="13"/>
  <c r="J3532" i="13"/>
  <c r="I3532" i="13"/>
  <c r="H3540" i="13"/>
  <c r="K3540" i="13" s="1"/>
  <c r="I3540" i="13"/>
  <c r="J3540" i="13"/>
  <c r="J3637" i="13"/>
  <c r="I3637" i="13"/>
  <c r="J3642" i="13"/>
  <c r="I3642" i="13"/>
  <c r="H3642" i="13"/>
  <c r="H3692" i="13"/>
  <c r="I3692" i="13"/>
  <c r="J3692" i="13"/>
  <c r="J3765" i="13"/>
  <c r="I3765" i="13"/>
  <c r="H3765" i="13"/>
  <c r="J3840" i="13"/>
  <c r="I3840" i="13"/>
  <c r="H3840" i="13"/>
  <c r="H3960" i="13"/>
  <c r="J3960" i="13"/>
  <c r="I59" i="14"/>
  <c r="G59" i="14"/>
  <c r="H113" i="14"/>
  <c r="I113" i="14"/>
  <c r="G113" i="14"/>
  <c r="H405" i="14"/>
  <c r="G405" i="14"/>
  <c r="I405" i="14"/>
  <c r="I820" i="14"/>
  <c r="G820" i="14"/>
  <c r="I3647" i="13"/>
  <c r="J3647" i="13"/>
  <c r="J3648" i="13"/>
  <c r="I3648" i="13"/>
  <c r="J3738" i="13"/>
  <c r="H3738" i="13"/>
  <c r="I3778" i="13"/>
  <c r="H3778" i="13"/>
  <c r="H3820" i="13"/>
  <c r="J3820" i="13"/>
  <c r="H3883" i="13"/>
  <c r="I3883" i="13"/>
  <c r="G96" i="14"/>
  <c r="I96" i="14"/>
  <c r="G120" i="14"/>
  <c r="H120" i="14"/>
  <c r="I120" i="14"/>
  <c r="G136" i="14"/>
  <c r="I136" i="14"/>
  <c r="I238" i="14"/>
  <c r="H238" i="14"/>
  <c r="G238" i="14"/>
  <c r="G268" i="14"/>
  <c r="I268" i="14"/>
  <c r="H268" i="14"/>
  <c r="H315" i="14"/>
  <c r="I315" i="14"/>
  <c r="G315" i="14"/>
  <c r="G364" i="14"/>
  <c r="H364" i="14"/>
  <c r="H509" i="14"/>
  <c r="I509" i="14"/>
  <c r="I540" i="14"/>
  <c r="H540" i="14"/>
  <c r="G554" i="14"/>
  <c r="I554" i="14"/>
  <c r="H554" i="14"/>
  <c r="G724" i="14"/>
  <c r="H724" i="14"/>
  <c r="I724" i="14"/>
  <c r="G832" i="14"/>
  <c r="I832" i="14"/>
  <c r="H832" i="14"/>
  <c r="T14" i="15"/>
  <c r="H14" i="15"/>
  <c r="I14" i="15" s="1"/>
  <c r="S14" i="15"/>
  <c r="T52" i="15"/>
  <c r="V52" i="15" s="1"/>
  <c r="AD52" i="15" s="1"/>
  <c r="S52" i="15"/>
  <c r="U52" i="15" s="1"/>
  <c r="N52" i="15"/>
  <c r="K3232" i="13"/>
  <c r="J3436" i="13"/>
  <c r="H3436" i="13"/>
  <c r="K3567" i="13"/>
  <c r="H3588" i="13"/>
  <c r="J3588" i="13"/>
  <c r="K3588" i="13" s="1"/>
  <c r="H3684" i="13"/>
  <c r="K3684" i="13" s="1"/>
  <c r="I3684" i="13"/>
  <c r="K3716" i="13"/>
  <c r="I3738" i="13"/>
  <c r="H3803" i="13"/>
  <c r="K3803" i="13" s="1"/>
  <c r="I3803" i="13"/>
  <c r="I3820" i="13"/>
  <c r="I3852" i="13"/>
  <c r="J3852" i="13"/>
  <c r="H3852" i="13"/>
  <c r="J3883" i="13"/>
  <c r="H3885" i="13"/>
  <c r="J3885" i="13"/>
  <c r="H3893" i="13"/>
  <c r="J3893" i="13"/>
  <c r="I3947" i="13"/>
  <c r="H3947" i="13"/>
  <c r="J4028" i="13"/>
  <c r="I4028" i="13"/>
  <c r="H4028" i="13"/>
  <c r="I4073" i="13"/>
  <c r="J4073" i="13"/>
  <c r="I30" i="14"/>
  <c r="H30" i="14"/>
  <c r="I57" i="14"/>
  <c r="G57" i="14"/>
  <c r="I81" i="14"/>
  <c r="H81" i="14"/>
  <c r="H119" i="14"/>
  <c r="G119" i="14"/>
  <c r="I174" i="14"/>
  <c r="G174" i="14"/>
  <c r="I190" i="14"/>
  <c r="H190" i="14"/>
  <c r="H289" i="14"/>
  <c r="I289" i="14"/>
  <c r="H721" i="14"/>
  <c r="G721" i="14"/>
  <c r="I721" i="14"/>
  <c r="I796" i="14"/>
  <c r="H796" i="14"/>
  <c r="I1024" i="14"/>
  <c r="G1024" i="14"/>
  <c r="H1024" i="14"/>
  <c r="J3616" i="13"/>
  <c r="H3616" i="13"/>
  <c r="H3660" i="13"/>
  <c r="K3660" i="13" s="1"/>
  <c r="I3660" i="13"/>
  <c r="K3735" i="13"/>
  <c r="J3736" i="13"/>
  <c r="H3736" i="13"/>
  <c r="H3792" i="13"/>
  <c r="I3792" i="13"/>
  <c r="J3800" i="13"/>
  <c r="H3800" i="13"/>
  <c r="I3900" i="13"/>
  <c r="H3900" i="13"/>
  <c r="J3976" i="13"/>
  <c r="I3976" i="13"/>
  <c r="I58" i="14"/>
  <c r="G58" i="14"/>
  <c r="H58" i="14"/>
  <c r="G229" i="14"/>
  <c r="H229" i="14"/>
  <c r="I229" i="14"/>
  <c r="H252" i="14"/>
  <c r="G252" i="14"/>
  <c r="I252" i="14"/>
  <c r="I390" i="14"/>
  <c r="H390" i="14"/>
  <c r="G390" i="14"/>
  <c r="I412" i="14"/>
  <c r="G412" i="14"/>
  <c r="H412" i="14"/>
  <c r="G540" i="14"/>
  <c r="H864" i="14"/>
  <c r="G864" i="14"/>
  <c r="I864" i="14"/>
  <c r="I1012" i="14"/>
  <c r="G1012" i="14"/>
  <c r="I1082" i="14"/>
  <c r="H1082" i="14"/>
  <c r="H3166" i="13"/>
  <c r="I3166" i="13"/>
  <c r="K3178" i="13"/>
  <c r="K3211" i="13"/>
  <c r="H3372" i="13"/>
  <c r="K3372" i="13" s="1"/>
  <c r="I3372" i="13"/>
  <c r="J3569" i="13"/>
  <c r="K3569" i="13" s="1"/>
  <c r="J3575" i="13"/>
  <c r="I3610" i="13"/>
  <c r="I3688" i="13"/>
  <c r="H3690" i="13"/>
  <c r="J3690" i="13"/>
  <c r="H3724" i="13"/>
  <c r="J3724" i="13"/>
  <c r="I3724" i="13"/>
  <c r="K3727" i="13"/>
  <c r="H3756" i="13"/>
  <c r="J3756" i="13"/>
  <c r="K3756" i="13" s="1"/>
  <c r="I3756" i="13"/>
  <c r="I3800" i="13"/>
  <c r="I3848" i="13"/>
  <c r="I3892" i="13"/>
  <c r="H3892" i="13"/>
  <c r="J3900" i="13"/>
  <c r="H3976" i="13"/>
  <c r="H49" i="14"/>
  <c r="G49" i="14"/>
  <c r="G73" i="14"/>
  <c r="H73" i="14"/>
  <c r="I98" i="14"/>
  <c r="H98" i="14"/>
  <c r="G98" i="14"/>
  <c r="I99" i="14"/>
  <c r="G99" i="14"/>
  <c r="G121" i="14"/>
  <c r="I121" i="14"/>
  <c r="H121" i="14"/>
  <c r="H161" i="14"/>
  <c r="I161" i="14"/>
  <c r="G161" i="14"/>
  <c r="H378" i="14"/>
  <c r="H423" i="14"/>
  <c r="I423" i="14"/>
  <c r="G992" i="14"/>
  <c r="I992" i="14"/>
  <c r="H992" i="14"/>
  <c r="H1028" i="14"/>
  <c r="G1028" i="14"/>
  <c r="I1028" i="14"/>
  <c r="K3399" i="13"/>
  <c r="H3701" i="13"/>
  <c r="I3701" i="13"/>
  <c r="J3701" i="13"/>
  <c r="H3788" i="13"/>
  <c r="J3788" i="13"/>
  <c r="J3835" i="13"/>
  <c r="H3835" i="13"/>
  <c r="H3843" i="13"/>
  <c r="J3843" i="13"/>
  <c r="I3843" i="13"/>
  <c r="I3874" i="13"/>
  <c r="J3874" i="13"/>
  <c r="H3874" i="13"/>
  <c r="I3875" i="13"/>
  <c r="J3875" i="13"/>
  <c r="H3875" i="13"/>
  <c r="H3974" i="13"/>
  <c r="J3974" i="13"/>
  <c r="G274" i="14"/>
  <c r="I274" i="14"/>
  <c r="H356" i="14"/>
  <c r="I356" i="14"/>
  <c r="I404" i="14"/>
  <c r="G404" i="14"/>
  <c r="H404" i="14"/>
  <c r="G458" i="14"/>
  <c r="I458" i="14"/>
  <c r="H458" i="14"/>
  <c r="G459" i="14"/>
  <c r="I459" i="14"/>
  <c r="G522" i="14"/>
  <c r="I522" i="14"/>
  <c r="H676" i="14"/>
  <c r="I676" i="14"/>
  <c r="G676" i="14"/>
  <c r="H710" i="14"/>
  <c r="I710" i="14"/>
  <c r="G710" i="14"/>
  <c r="G879" i="14"/>
  <c r="H879" i="14"/>
  <c r="I968" i="14"/>
  <c r="H968" i="14"/>
  <c r="T17" i="15"/>
  <c r="V17" i="15" s="1"/>
  <c r="AD17" i="15" s="1"/>
  <c r="S17" i="15"/>
  <c r="U17" i="15" s="1"/>
  <c r="T85" i="15"/>
  <c r="V85" i="15" s="1"/>
  <c r="AD85" i="15" s="1"/>
  <c r="S85" i="15"/>
  <c r="U85" i="15" s="1"/>
  <c r="P85" i="15"/>
  <c r="H3748" i="13"/>
  <c r="J3748" i="13"/>
  <c r="I3748" i="13"/>
  <c r="I36" i="14"/>
  <c r="H36" i="14"/>
  <c r="G219" i="14"/>
  <c r="I219" i="14"/>
  <c r="H225" i="14"/>
  <c r="G225" i="14"/>
  <c r="I326" i="14"/>
  <c r="H326" i="14"/>
  <c r="I486" i="14"/>
  <c r="H486" i="14"/>
  <c r="G486" i="14"/>
  <c r="H487" i="14"/>
  <c r="I487" i="14"/>
  <c r="I667" i="14"/>
  <c r="I749" i="14"/>
  <c r="H749" i="14"/>
  <c r="I812" i="14"/>
  <c r="H812" i="14"/>
  <c r="I1002" i="14"/>
  <c r="H1002" i="14"/>
  <c r="I1011" i="14"/>
  <c r="H1011" i="14"/>
  <c r="G1011" i="14"/>
  <c r="I1081" i="14"/>
  <c r="I1100" i="14"/>
  <c r="H1100" i="14"/>
  <c r="G1122" i="14"/>
  <c r="H1122" i="14"/>
  <c r="I1168" i="14"/>
  <c r="H1168" i="14"/>
  <c r="G1168" i="14"/>
  <c r="J14" i="15"/>
  <c r="L14" i="15" s="1"/>
  <c r="P62" i="15"/>
  <c r="H62" i="15"/>
  <c r="I62" i="15" s="1"/>
  <c r="K3397" i="13"/>
  <c r="K3447" i="13"/>
  <c r="K3620" i="13"/>
  <c r="H3860" i="13"/>
  <c r="J3860" i="13"/>
  <c r="H3901" i="13"/>
  <c r="I3901" i="13"/>
  <c r="J3918" i="13"/>
  <c r="I3918" i="13"/>
  <c r="K3952" i="13"/>
  <c r="J4003" i="13"/>
  <c r="I4003" i="13"/>
  <c r="K4007" i="13"/>
  <c r="I4035" i="13"/>
  <c r="J4035" i="13"/>
  <c r="K4035" i="13" s="1"/>
  <c r="K4067" i="13"/>
  <c r="I166" i="14"/>
  <c r="H166" i="14"/>
  <c r="I178" i="14"/>
  <c r="H179" i="14"/>
  <c r="I180" i="14"/>
  <c r="I294" i="14"/>
  <c r="H294" i="14"/>
  <c r="G294" i="14"/>
  <c r="G314" i="14"/>
  <c r="I314" i="14"/>
  <c r="G395" i="14"/>
  <c r="I395" i="14"/>
  <c r="H395" i="14"/>
  <c r="I429" i="14"/>
  <c r="H429" i="14"/>
  <c r="H452" i="14"/>
  <c r="I452" i="14"/>
  <c r="G586" i="14"/>
  <c r="I586" i="14"/>
  <c r="H760" i="14"/>
  <c r="I760" i="14"/>
  <c r="G760" i="14"/>
  <c r="G880" i="14"/>
  <c r="I880" i="14"/>
  <c r="G988" i="14"/>
  <c r="I988" i="14"/>
  <c r="I1105" i="14"/>
  <c r="G1105" i="14"/>
  <c r="H1105" i="14"/>
  <c r="P9" i="15"/>
  <c r="M9" i="15"/>
  <c r="J51" i="15"/>
  <c r="G74" i="14"/>
  <c r="I74" i="14"/>
  <c r="H114" i="14"/>
  <c r="I114" i="14"/>
  <c r="G114" i="14"/>
  <c r="G177" i="14"/>
  <c r="I177" i="14"/>
  <c r="H177" i="14"/>
  <c r="I197" i="14"/>
  <c r="G197" i="14"/>
  <c r="G300" i="14"/>
  <c r="I300" i="14"/>
  <c r="H385" i="14"/>
  <c r="I385" i="14"/>
  <c r="I413" i="14"/>
  <c r="H413" i="14"/>
  <c r="G517" i="14"/>
  <c r="I517" i="14"/>
  <c r="G524" i="14"/>
  <c r="I524" i="14"/>
  <c r="H524" i="14"/>
  <c r="I869" i="14"/>
  <c r="H869" i="14"/>
  <c r="H988" i="14"/>
  <c r="I1079" i="14"/>
  <c r="H1079" i="14"/>
  <c r="G1079" i="14"/>
  <c r="I1146" i="14"/>
  <c r="H1146" i="14"/>
  <c r="J8" i="15"/>
  <c r="P8" i="15"/>
  <c r="G588" i="14"/>
  <c r="I588" i="14"/>
  <c r="I589" i="14"/>
  <c r="G589" i="14"/>
  <c r="I696" i="14"/>
  <c r="H696" i="14"/>
  <c r="H763" i="14"/>
  <c r="G763" i="14"/>
  <c r="I800" i="14"/>
  <c r="G800" i="14"/>
  <c r="I851" i="14"/>
  <c r="G851" i="14"/>
  <c r="H865" i="14"/>
  <c r="G865" i="14"/>
  <c r="G892" i="14"/>
  <c r="I1052" i="14"/>
  <c r="H1052" i="14"/>
  <c r="G1052" i="14"/>
  <c r="I1127" i="14"/>
  <c r="H1127" i="14"/>
  <c r="M7" i="15"/>
  <c r="K7" i="15"/>
  <c r="N7" i="15"/>
  <c r="H689" i="14"/>
  <c r="G689" i="14"/>
  <c r="G700" i="14"/>
  <c r="I817" i="14"/>
  <c r="G817" i="14"/>
  <c r="G819" i="14"/>
  <c r="I819" i="14"/>
  <c r="H929" i="14"/>
  <c r="G929" i="14"/>
  <c r="I1040" i="14"/>
  <c r="G1040" i="14"/>
  <c r="G1121" i="14"/>
  <c r="I1121" i="14"/>
  <c r="H56" i="15"/>
  <c r="I56" i="15" s="1"/>
  <c r="J56" i="15"/>
  <c r="K3800" i="13"/>
  <c r="K3808" i="13"/>
  <c r="K3947" i="13"/>
  <c r="H221" i="14"/>
  <c r="I221" i="14"/>
  <c r="G362" i="14"/>
  <c r="I362" i="14"/>
  <c r="H516" i="14"/>
  <c r="I516" i="14"/>
  <c r="G516" i="14"/>
  <c r="G587" i="14"/>
  <c r="H587" i="14"/>
  <c r="H716" i="14"/>
  <c r="I716" i="14"/>
  <c r="G852" i="14"/>
  <c r="I852" i="14"/>
  <c r="I957" i="14"/>
  <c r="G957" i="14"/>
  <c r="H957" i="14"/>
  <c r="G1001" i="14"/>
  <c r="H1001" i="14"/>
  <c r="I1035" i="14"/>
  <c r="G1035" i="14"/>
  <c r="M17" i="15"/>
  <c r="T18" i="15"/>
  <c r="S18" i="15"/>
  <c r="K3770" i="13"/>
  <c r="K3806" i="13"/>
  <c r="H3917" i="13"/>
  <c r="I3917" i="13"/>
  <c r="K4073" i="13"/>
  <c r="H145" i="14"/>
  <c r="I145" i="14"/>
  <c r="G331" i="14"/>
  <c r="H331" i="14"/>
  <c r="H455" i="14"/>
  <c r="I455" i="14"/>
  <c r="G455" i="14"/>
  <c r="G490" i="14"/>
  <c r="I490" i="14"/>
  <c r="H605" i="14"/>
  <c r="G605" i="14"/>
  <c r="H772" i="14"/>
  <c r="I772" i="14"/>
  <c r="I853" i="14"/>
  <c r="H853" i="14"/>
  <c r="I882" i="14"/>
  <c r="G882" i="14"/>
  <c r="I897" i="14"/>
  <c r="H897" i="14"/>
  <c r="H1027" i="14"/>
  <c r="G1027" i="14"/>
  <c r="P34" i="15"/>
  <c r="N34" i="15"/>
  <c r="S35" i="15"/>
  <c r="U35" i="15" s="1"/>
  <c r="T35" i="15"/>
  <c r="V35" i="15" s="1"/>
  <c r="AD35" i="15" s="1"/>
  <c r="K3910" i="13"/>
  <c r="K4060" i="13"/>
  <c r="G169" i="14"/>
  <c r="H169" i="14"/>
  <c r="I230" i="14"/>
  <c r="H230" i="14"/>
  <c r="H273" i="14"/>
  <c r="G273" i="14"/>
  <c r="G396" i="14"/>
  <c r="I396" i="14"/>
  <c r="I422" i="14"/>
  <c r="H422" i="14"/>
  <c r="G428" i="14"/>
  <c r="I428" i="14"/>
  <c r="H428" i="14"/>
  <c r="G485" i="14"/>
  <c r="I485" i="14"/>
  <c r="H485" i="14"/>
  <c r="H677" i="14"/>
  <c r="G677" i="14"/>
  <c r="H692" i="14"/>
  <c r="G692" i="14"/>
  <c r="I768" i="14"/>
  <c r="H768" i="14"/>
  <c r="G768" i="14"/>
  <c r="G833" i="14"/>
  <c r="H833" i="14"/>
  <c r="G834" i="14"/>
  <c r="I834" i="14"/>
  <c r="I923" i="14"/>
  <c r="G923" i="14"/>
  <c r="I970" i="14"/>
  <c r="H970" i="14"/>
  <c r="I1049" i="14"/>
  <c r="G1049" i="14"/>
  <c r="I1140" i="14"/>
  <c r="H1140" i="14"/>
  <c r="G1140" i="14"/>
  <c r="S46" i="15"/>
  <c r="H57" i="15"/>
  <c r="I57" i="15" s="1"/>
  <c r="J57" i="15"/>
  <c r="P60" i="15"/>
  <c r="S60" i="15"/>
  <c r="M55" i="15"/>
  <c r="J55" i="15"/>
  <c r="M65" i="15"/>
  <c r="H65" i="15"/>
  <c r="I65" i="15" s="1"/>
  <c r="T77" i="15"/>
  <c r="H77" i="15"/>
  <c r="I77" i="15" s="1"/>
  <c r="K77" i="15"/>
  <c r="S77" i="15"/>
  <c r="T55" i="15"/>
  <c r="S55" i="15"/>
  <c r="I3990" i="13"/>
  <c r="I50" i="14"/>
  <c r="I173" i="14"/>
  <c r="H194" i="14"/>
  <c r="G267" i="14"/>
  <c r="G282" i="14"/>
  <c r="H282" i="14"/>
  <c r="H299" i="14"/>
  <c r="I523" i="14"/>
  <c r="I677" i="14"/>
  <c r="H857" i="14"/>
  <c r="G857" i="14"/>
  <c r="H899" i="14"/>
  <c r="G899" i="14"/>
  <c r="I899" i="14"/>
  <c r="G944" i="14"/>
  <c r="G987" i="14"/>
  <c r="I987" i="14"/>
  <c r="H1049" i="14"/>
  <c r="G1111" i="14"/>
  <c r="I1111" i="14"/>
  <c r="H1111" i="14"/>
  <c r="M12" i="15"/>
  <c r="K12" i="15"/>
  <c r="S13" i="15"/>
  <c r="P13" i="15"/>
  <c r="P53" i="15"/>
  <c r="M71" i="15"/>
  <c r="P71" i="15"/>
  <c r="N71" i="15"/>
  <c r="M21" i="15"/>
  <c r="H47" i="15"/>
  <c r="I47" i="15" s="1"/>
  <c r="K57" i="15"/>
  <c r="J82" i="15"/>
  <c r="T96" i="15"/>
  <c r="V96" i="15" s="1"/>
  <c r="AD96" i="15" s="1"/>
  <c r="S96" i="15"/>
  <c r="U96" i="15" s="1"/>
  <c r="M96" i="15"/>
  <c r="S108" i="15"/>
  <c r="U108" i="15" s="1"/>
  <c r="P108" i="15"/>
  <c r="H108" i="15"/>
  <c r="I108" i="15" s="1"/>
  <c r="N93" i="15"/>
  <c r="P93" i="15"/>
  <c r="K113" i="15"/>
  <c r="P113" i="15"/>
  <c r="H113" i="15"/>
  <c r="I113" i="15" s="1"/>
  <c r="N64" i="15"/>
  <c r="N80" i="15"/>
  <c r="K85" i="15"/>
  <c r="T89" i="15"/>
  <c r="S89" i="15"/>
  <c r="S97" i="15"/>
  <c r="U97" i="15" s="1"/>
  <c r="AC97" i="15" s="1"/>
  <c r="Q105" i="15"/>
  <c r="R105" i="15"/>
  <c r="S112" i="15"/>
  <c r="U112" i="15" s="1"/>
  <c r="T112" i="15"/>
  <c r="V112" i="15" s="1"/>
  <c r="AD112" i="15" s="1"/>
  <c r="T37" i="15"/>
  <c r="M47" i="15"/>
  <c r="T64" i="15"/>
  <c r="J70" i="15"/>
  <c r="T76" i="15"/>
  <c r="S76" i="15"/>
  <c r="S82" i="15"/>
  <c r="P88" i="15"/>
  <c r="T91" i="15"/>
  <c r="V91" i="15" s="1"/>
  <c r="AD91" i="15" s="1"/>
  <c r="M92" i="15"/>
  <c r="P111" i="15"/>
  <c r="M111" i="15"/>
  <c r="H23" i="15"/>
  <c r="I23" i="15" s="1"/>
  <c r="N23" i="15"/>
  <c r="H32" i="15"/>
  <c r="I32" i="15" s="1"/>
  <c r="S33" i="15"/>
  <c r="K37" i="15"/>
  <c r="J69" i="15"/>
  <c r="H69" i="15"/>
  <c r="I69" i="15" s="1"/>
  <c r="T88" i="15"/>
  <c r="H93" i="15"/>
  <c r="I93" i="15" s="1"/>
  <c r="I977" i="14"/>
  <c r="I1010" i="14"/>
  <c r="G1010" i="14"/>
  <c r="K25" i="15"/>
  <c r="K29" i="15"/>
  <c r="N97" i="15"/>
  <c r="K97" i="15"/>
  <c r="J97" i="15"/>
  <c r="N11" i="15"/>
  <c r="M13" i="15"/>
  <c r="K26" i="15"/>
  <c r="M27" i="15"/>
  <c r="M29" i="15"/>
  <c r="H29" i="15"/>
  <c r="I29" i="15" s="1"/>
  <c r="W29" i="15" s="1"/>
  <c r="J32" i="15"/>
  <c r="K38" i="15"/>
  <c r="H38" i="15"/>
  <c r="I38" i="15" s="1"/>
  <c r="S58" i="15"/>
  <c r="S59" i="15"/>
  <c r="S61" i="15"/>
  <c r="T62" i="15"/>
  <c r="T65" i="15"/>
  <c r="S65" i="15"/>
  <c r="T66" i="15"/>
  <c r="T67" i="15"/>
  <c r="N78" i="15"/>
  <c r="M78" i="15"/>
  <c r="S109" i="15"/>
  <c r="U109" i="15" s="1"/>
  <c r="AC109" i="15" s="1"/>
  <c r="H10" i="15"/>
  <c r="I10" i="15" s="1"/>
  <c r="K11" i="15"/>
  <c r="S12" i="15"/>
  <c r="S26" i="15"/>
  <c r="K35" i="15"/>
  <c r="S38" i="15"/>
  <c r="S48" i="15"/>
  <c r="P63" i="15"/>
  <c r="J78" i="15"/>
  <c r="K89" i="15"/>
  <c r="P91" i="15"/>
  <c r="N102" i="15"/>
  <c r="I898" i="14"/>
  <c r="G898" i="14"/>
  <c r="I945" i="14"/>
  <c r="H945" i="14"/>
  <c r="T6" i="15"/>
  <c r="S10" i="15"/>
  <c r="S11" i="15"/>
  <c r="U11" i="15" s="1"/>
  <c r="AC11" i="15" s="1"/>
  <c r="S16" i="15"/>
  <c r="M18" i="15"/>
  <c r="H18" i="15"/>
  <c r="I18" i="15" s="1"/>
  <c r="S21" i="15"/>
  <c r="H33" i="15"/>
  <c r="I33" i="15" s="1"/>
  <c r="M33" i="15"/>
  <c r="P38" i="15"/>
  <c r="P46" i="15"/>
  <c r="K46" i="15"/>
  <c r="K47" i="15"/>
  <c r="N48" i="15"/>
  <c r="S54" i="15"/>
  <c r="T69" i="15"/>
  <c r="V69" i="15" s="1"/>
  <c r="AD69" i="15" s="1"/>
  <c r="S69" i="15"/>
  <c r="U69" i="15" s="1"/>
  <c r="K81" i="15"/>
  <c r="K82" i="15"/>
  <c r="H99" i="15"/>
  <c r="I99" i="15" s="1"/>
  <c r="R99" i="15" s="1"/>
  <c r="S101" i="15"/>
  <c r="U101" i="15" s="1"/>
  <c r="AC101" i="15" s="1"/>
  <c r="S102" i="15"/>
  <c r="U102" i="15" s="1"/>
  <c r="H8" i="15"/>
  <c r="I8" i="15" s="1"/>
  <c r="S9" i="15"/>
  <c r="J10" i="15"/>
  <c r="L10" i="15" s="1"/>
  <c r="P14" i="15"/>
  <c r="Q14" i="15" s="1"/>
  <c r="S20" i="15"/>
  <c r="K44" i="15"/>
  <c r="P47" i="15"/>
  <c r="M84" i="15"/>
  <c r="T42" i="15"/>
  <c r="P57" i="15"/>
  <c r="K62" i="15"/>
  <c r="J72" i="15"/>
  <c r="T74" i="15"/>
  <c r="V74" i="15" s="1"/>
  <c r="AD74" i="15" s="1"/>
  <c r="S107" i="15"/>
  <c r="U107" i="15" s="1"/>
  <c r="H35" i="5"/>
  <c r="H203" i="5"/>
  <c r="H239" i="5"/>
  <c r="H251" i="5"/>
  <c r="H47" i="5"/>
  <c r="H107" i="5"/>
  <c r="H311" i="5"/>
  <c r="H131" i="5"/>
  <c r="H83" i="5"/>
  <c r="H191" i="5"/>
  <c r="H11" i="5"/>
  <c r="H23" i="5"/>
  <c r="H95" i="5"/>
  <c r="H215" i="5"/>
  <c r="H173" i="5"/>
  <c r="H179" i="5"/>
  <c r="H263" i="5"/>
  <c r="H275" i="5"/>
  <c r="H197" i="5"/>
  <c r="H269" i="5"/>
  <c r="H29" i="5"/>
  <c r="H113" i="5"/>
  <c r="H209" i="5"/>
  <c r="H227" i="5"/>
  <c r="H245" i="5"/>
  <c r="H317" i="5"/>
  <c r="H377" i="5"/>
  <c r="H383" i="5"/>
  <c r="I8" i="4"/>
  <c r="J8" i="4" s="1"/>
  <c r="I16" i="4"/>
  <c r="J16" i="4" s="1"/>
  <c r="I24" i="4"/>
  <c r="J24" i="4" s="1"/>
  <c r="I32" i="4"/>
  <c r="J32" i="4" s="1"/>
  <c r="I40" i="4"/>
  <c r="J40" i="4" s="1"/>
  <c r="I48" i="4"/>
  <c r="J48" i="4" s="1"/>
  <c r="I56" i="4"/>
  <c r="J56" i="4" s="1"/>
  <c r="I64" i="4"/>
  <c r="J64" i="4" s="1"/>
  <c r="I72" i="4"/>
  <c r="J72" i="4" s="1"/>
  <c r="I80" i="4"/>
  <c r="J80" i="4" s="1"/>
  <c r="I88" i="4"/>
  <c r="J88" i="4" s="1"/>
  <c r="I96" i="4"/>
  <c r="J96" i="4" s="1"/>
  <c r="I104" i="4"/>
  <c r="J104" i="4" s="1"/>
  <c r="I112" i="4"/>
  <c r="J112" i="4" s="1"/>
  <c r="I120" i="4"/>
  <c r="J120" i="4" s="1"/>
  <c r="I128" i="4"/>
  <c r="J128" i="4" s="1"/>
  <c r="I152" i="4"/>
  <c r="J152" i="4" s="1"/>
  <c r="I160" i="4"/>
  <c r="J160" i="4" s="1"/>
  <c r="I168" i="4"/>
  <c r="J168" i="4" s="1"/>
  <c r="I176" i="4"/>
  <c r="J176" i="4" s="1"/>
  <c r="I184" i="4"/>
  <c r="J184" i="4" s="1"/>
  <c r="I192" i="4"/>
  <c r="J192" i="4" s="1"/>
  <c r="I200" i="4"/>
  <c r="J200" i="4" s="1"/>
  <c r="I208" i="4"/>
  <c r="J208" i="4" s="1"/>
  <c r="I216" i="4"/>
  <c r="J216" i="4" s="1"/>
  <c r="I224" i="4"/>
  <c r="J224" i="4" s="1"/>
  <c r="I232" i="4"/>
  <c r="J232" i="4" s="1"/>
  <c r="I240" i="4"/>
  <c r="J240" i="4" s="1"/>
  <c r="I248" i="4"/>
  <c r="J248" i="4" s="1"/>
  <c r="I256" i="4"/>
  <c r="J256" i="4" s="1"/>
  <c r="I264" i="4"/>
  <c r="J264" i="4" s="1"/>
  <c r="I272" i="4"/>
  <c r="J272" i="4" s="1"/>
  <c r="I280" i="4"/>
  <c r="J280" i="4" s="1"/>
  <c r="I288" i="4"/>
  <c r="J288" i="4" s="1"/>
  <c r="I296" i="4"/>
  <c r="J296" i="4" s="1"/>
  <c r="I304" i="4"/>
  <c r="J304" i="4" s="1"/>
  <c r="I314" i="4"/>
  <c r="J314" i="4" s="1"/>
  <c r="I322" i="4"/>
  <c r="J322" i="4" s="1"/>
  <c r="I330" i="4"/>
  <c r="J330" i="4" s="1"/>
  <c r="I338" i="4"/>
  <c r="J338" i="4" s="1"/>
  <c r="I346" i="4"/>
  <c r="J346" i="4" s="1"/>
  <c r="I354" i="4"/>
  <c r="J354" i="4" s="1"/>
  <c r="I362" i="4"/>
  <c r="J362" i="4" s="1"/>
  <c r="I370" i="4"/>
  <c r="J370" i="4" s="1"/>
  <c r="I378" i="4"/>
  <c r="J378" i="4" s="1"/>
  <c r="I386" i="4"/>
  <c r="J386" i="4" s="1"/>
  <c r="I394" i="4"/>
  <c r="J394" i="4" s="1"/>
  <c r="I402" i="4"/>
  <c r="I410" i="4"/>
  <c r="I418" i="4"/>
  <c r="I426" i="4"/>
  <c r="I434" i="4"/>
  <c r="I442" i="4"/>
  <c r="J442" i="4" s="1"/>
  <c r="I450" i="4"/>
  <c r="J450" i="4" s="1"/>
  <c r="I458" i="4"/>
  <c r="J458" i="4" s="1"/>
  <c r="I466" i="4"/>
  <c r="J466" i="4" s="1"/>
  <c r="I474" i="4"/>
  <c r="J474" i="4" s="1"/>
  <c r="I482" i="4"/>
  <c r="J482" i="4" s="1"/>
  <c r="I490" i="4"/>
  <c r="J490" i="4" s="1"/>
  <c r="I498" i="4"/>
  <c r="J498" i="4" s="1"/>
  <c r="I506" i="4"/>
  <c r="I514" i="4"/>
  <c r="I522" i="4"/>
  <c r="I530" i="4"/>
  <c r="I538" i="4"/>
  <c r="I540" i="4"/>
  <c r="U541" i="4"/>
  <c r="V541" i="4" s="1"/>
  <c r="P543" i="4"/>
  <c r="I548" i="4"/>
  <c r="J548" i="4" s="1"/>
  <c r="U549" i="4"/>
  <c r="V549" i="4" s="1"/>
  <c r="P551" i="4"/>
  <c r="I556" i="4"/>
  <c r="J556" i="4" s="1"/>
  <c r="P559" i="4"/>
  <c r="I564" i="4"/>
  <c r="J564" i="4" s="1"/>
  <c r="U565" i="4"/>
  <c r="V565" i="4" s="1"/>
  <c r="P567" i="4"/>
  <c r="I572" i="4"/>
  <c r="J572" i="4" s="1"/>
  <c r="U573" i="4"/>
  <c r="V573" i="4" s="1"/>
  <c r="P575" i="4"/>
  <c r="I580" i="4"/>
  <c r="J580" i="4" s="1"/>
  <c r="U581" i="4"/>
  <c r="V581" i="4" s="1"/>
  <c r="I588" i="4"/>
  <c r="J588" i="4" s="1"/>
  <c r="U589" i="4"/>
  <c r="V589" i="4" s="1"/>
  <c r="I596" i="4"/>
  <c r="U597" i="4"/>
  <c r="V597" i="4" s="1"/>
  <c r="M77" i="5"/>
  <c r="O77" i="5" s="1"/>
  <c r="P77" i="5" s="1"/>
  <c r="H89" i="5"/>
  <c r="M131" i="5"/>
  <c r="O131" i="5" s="1"/>
  <c r="P131" i="5" s="1"/>
  <c r="K131" i="5"/>
  <c r="L131" i="5" s="1"/>
  <c r="M155" i="5"/>
  <c r="O155" i="5" s="1"/>
  <c r="P155" i="5" s="1"/>
  <c r="K155" i="5"/>
  <c r="L155" i="5" s="1"/>
  <c r="M179" i="5"/>
  <c r="O179" i="5" s="1"/>
  <c r="P179" i="5" s="1"/>
  <c r="K179" i="5"/>
  <c r="L179" i="5" s="1"/>
  <c r="M203" i="5"/>
  <c r="O203" i="5" s="1"/>
  <c r="P203" i="5" s="1"/>
  <c r="K203" i="5"/>
  <c r="L203" i="5" s="1"/>
  <c r="H287" i="5"/>
  <c r="H293" i="5"/>
  <c r="H341" i="5"/>
  <c r="H371" i="5"/>
  <c r="H395" i="5"/>
  <c r="H419" i="5"/>
  <c r="H491" i="5"/>
  <c r="H575" i="5"/>
  <c r="H6" i="4"/>
  <c r="I11" i="4"/>
  <c r="J11" i="4" s="1"/>
  <c r="H14" i="4"/>
  <c r="I19" i="4"/>
  <c r="J19" i="4" s="1"/>
  <c r="H22" i="4"/>
  <c r="I27" i="4"/>
  <c r="J27" i="4" s="1"/>
  <c r="H30" i="4"/>
  <c r="I35" i="4"/>
  <c r="J35" i="4" s="1"/>
  <c r="H38" i="4"/>
  <c r="I43" i="4"/>
  <c r="J43" i="4" s="1"/>
  <c r="H46" i="4"/>
  <c r="I51" i="4"/>
  <c r="J51" i="4" s="1"/>
  <c r="H54" i="4"/>
  <c r="I59" i="4"/>
  <c r="J59" i="4" s="1"/>
  <c r="H62" i="4"/>
  <c r="I67" i="4"/>
  <c r="J67" i="4" s="1"/>
  <c r="H70" i="4"/>
  <c r="I75" i="4"/>
  <c r="J75" i="4" s="1"/>
  <c r="H78" i="4"/>
  <c r="I83" i="4"/>
  <c r="J83" i="4" s="1"/>
  <c r="H86" i="4"/>
  <c r="I91" i="4"/>
  <c r="J91" i="4" s="1"/>
  <c r="H94" i="4"/>
  <c r="I99" i="4"/>
  <c r="J99" i="4" s="1"/>
  <c r="H102" i="4"/>
  <c r="I107" i="4"/>
  <c r="J107" i="4" s="1"/>
  <c r="H110" i="4"/>
  <c r="I115" i="4"/>
  <c r="J115" i="4" s="1"/>
  <c r="H118" i="4"/>
  <c r="I123" i="4"/>
  <c r="J123" i="4" s="1"/>
  <c r="H126" i="4"/>
  <c r="I131" i="4"/>
  <c r="J131" i="4" s="1"/>
  <c r="H134" i="4"/>
  <c r="I139" i="4"/>
  <c r="J139" i="4" s="1"/>
  <c r="H142" i="4"/>
  <c r="I147" i="4"/>
  <c r="J147" i="4" s="1"/>
  <c r="H150" i="4"/>
  <c r="I155" i="4"/>
  <c r="J155" i="4" s="1"/>
  <c r="H158" i="4"/>
  <c r="I163" i="4"/>
  <c r="J163" i="4" s="1"/>
  <c r="H166" i="4"/>
  <c r="I171" i="4"/>
  <c r="J171" i="4" s="1"/>
  <c r="H174" i="4"/>
  <c r="I179" i="4"/>
  <c r="J179" i="4" s="1"/>
  <c r="H182" i="4"/>
  <c r="I187" i="4"/>
  <c r="J187" i="4" s="1"/>
  <c r="H190" i="4"/>
  <c r="I195" i="4"/>
  <c r="J195" i="4" s="1"/>
  <c r="H198" i="4"/>
  <c r="I203" i="4"/>
  <c r="J203" i="4" s="1"/>
  <c r="H206" i="4"/>
  <c r="I211" i="4"/>
  <c r="J211" i="4" s="1"/>
  <c r="H214" i="4"/>
  <c r="I219" i="4"/>
  <c r="J219" i="4" s="1"/>
  <c r="H222" i="4"/>
  <c r="I227" i="4"/>
  <c r="J227" i="4" s="1"/>
  <c r="H230" i="4"/>
  <c r="I235" i="4"/>
  <c r="J235" i="4" s="1"/>
  <c r="H238" i="4"/>
  <c r="I243" i="4"/>
  <c r="J243" i="4" s="1"/>
  <c r="H246" i="4"/>
  <c r="I251" i="4"/>
  <c r="J251" i="4" s="1"/>
  <c r="H254" i="4"/>
  <c r="I259" i="4"/>
  <c r="J259" i="4" s="1"/>
  <c r="H262" i="4"/>
  <c r="I267" i="4"/>
  <c r="J267" i="4" s="1"/>
  <c r="H270" i="4"/>
  <c r="I275" i="4"/>
  <c r="J275" i="4" s="1"/>
  <c r="H278" i="4"/>
  <c r="I283" i="4"/>
  <c r="J283" i="4" s="1"/>
  <c r="H286" i="4"/>
  <c r="I291" i="4"/>
  <c r="J291" i="4" s="1"/>
  <c r="H294" i="4"/>
  <c r="I299" i="4"/>
  <c r="J299" i="4" s="1"/>
  <c r="H302" i="4"/>
  <c r="I307" i="4"/>
  <c r="J307" i="4" s="1"/>
  <c r="H310" i="4"/>
  <c r="I315" i="4"/>
  <c r="J315" i="4" s="1"/>
  <c r="I323" i="4"/>
  <c r="J323" i="4" s="1"/>
  <c r="I331" i="4"/>
  <c r="J331" i="4" s="1"/>
  <c r="I339" i="4"/>
  <c r="J339" i="4" s="1"/>
  <c r="I347" i="4"/>
  <c r="J347" i="4" s="1"/>
  <c r="I355" i="4"/>
  <c r="J355" i="4" s="1"/>
  <c r="I363" i="4"/>
  <c r="J363" i="4" s="1"/>
  <c r="I371" i="4"/>
  <c r="J371" i="4" s="1"/>
  <c r="I379" i="4"/>
  <c r="J379" i="4" s="1"/>
  <c r="I387" i="4"/>
  <c r="J387" i="4" s="1"/>
  <c r="I395" i="4"/>
  <c r="J395" i="4" s="1"/>
  <c r="I403" i="4"/>
  <c r="I411" i="4"/>
  <c r="I419" i="4"/>
  <c r="I427" i="4"/>
  <c r="I435" i="4"/>
  <c r="J435" i="4" s="1"/>
  <c r="I443" i="4"/>
  <c r="J443" i="4" s="1"/>
  <c r="I451" i="4"/>
  <c r="J451" i="4" s="1"/>
  <c r="I459" i="4"/>
  <c r="J459" i="4" s="1"/>
  <c r="I467" i="4"/>
  <c r="J467" i="4" s="1"/>
  <c r="I475" i="4"/>
  <c r="J475" i="4" s="1"/>
  <c r="I483" i="4"/>
  <c r="J483" i="4" s="1"/>
  <c r="I491" i="4"/>
  <c r="J491" i="4" s="1"/>
  <c r="I499" i="4"/>
  <c r="J499" i="4" s="1"/>
  <c r="P503" i="4"/>
  <c r="I507" i="4"/>
  <c r="P511" i="4"/>
  <c r="I515" i="4"/>
  <c r="P519" i="4"/>
  <c r="I523" i="4"/>
  <c r="P527" i="4"/>
  <c r="I531" i="4"/>
  <c r="P535" i="4"/>
  <c r="I539" i="4"/>
  <c r="J539" i="4" s="1"/>
  <c r="P542" i="4"/>
  <c r="Q543" i="4"/>
  <c r="I547" i="4"/>
  <c r="J547" i="4" s="1"/>
  <c r="S549" i="4"/>
  <c r="P550" i="4"/>
  <c r="Q551" i="4"/>
  <c r="I555" i="4"/>
  <c r="J555" i="4" s="1"/>
  <c r="P558" i="4"/>
  <c r="Q559" i="4"/>
  <c r="I563" i="4"/>
  <c r="J563" i="4" s="1"/>
  <c r="P566" i="4"/>
  <c r="Q567" i="4"/>
  <c r="I571" i="4"/>
  <c r="S573" i="4"/>
  <c r="P574" i="4"/>
  <c r="Q575" i="4"/>
  <c r="I579" i="4"/>
  <c r="S581" i="4"/>
  <c r="P582" i="4"/>
  <c r="Q583" i="4"/>
  <c r="I587" i="4"/>
  <c r="J587" i="4" s="1"/>
  <c r="P590" i="4"/>
  <c r="Q591" i="4"/>
  <c r="AI594" i="4"/>
  <c r="I595" i="4"/>
  <c r="J595" i="4" s="1"/>
  <c r="P598" i="4"/>
  <c r="Q599" i="4"/>
  <c r="M53" i="5"/>
  <c r="O53" i="5" s="1"/>
  <c r="P53" i="5" s="1"/>
  <c r="H65" i="5"/>
  <c r="M107" i="5"/>
  <c r="O107" i="5" s="1"/>
  <c r="P107" i="5" s="1"/>
  <c r="K107" i="5"/>
  <c r="L107" i="5" s="1"/>
  <c r="H281" i="5"/>
  <c r="H605" i="5"/>
  <c r="H731" i="5"/>
  <c r="H707" i="5"/>
  <c r="H635" i="5"/>
  <c r="H683" i="5"/>
  <c r="H659" i="5"/>
  <c r="H611" i="5"/>
  <c r="H9" i="4"/>
  <c r="H17" i="4"/>
  <c r="H25" i="4"/>
  <c r="H33" i="4"/>
  <c r="H41" i="4"/>
  <c r="H49" i="4"/>
  <c r="H57" i="4"/>
  <c r="H65" i="4"/>
  <c r="H73" i="4"/>
  <c r="H81" i="4"/>
  <c r="H89" i="4"/>
  <c r="H97" i="4"/>
  <c r="H105" i="4"/>
  <c r="H113" i="4"/>
  <c r="H121" i="4"/>
  <c r="H129" i="4"/>
  <c r="H137" i="4"/>
  <c r="H145" i="4"/>
  <c r="H153" i="4"/>
  <c r="H161" i="4"/>
  <c r="H169" i="4"/>
  <c r="H177" i="4"/>
  <c r="H185" i="4"/>
  <c r="H193" i="4"/>
  <c r="H201" i="4"/>
  <c r="H209" i="4"/>
  <c r="H217" i="4"/>
  <c r="H225" i="4"/>
  <c r="H233" i="4"/>
  <c r="H241" i="4"/>
  <c r="H249" i="4"/>
  <c r="H257" i="4"/>
  <c r="H265" i="4"/>
  <c r="H273" i="4"/>
  <c r="H281" i="4"/>
  <c r="H289" i="4"/>
  <c r="H297" i="4"/>
  <c r="H305" i="4"/>
  <c r="I316" i="4"/>
  <c r="J316" i="4" s="1"/>
  <c r="I324" i="4"/>
  <c r="J324" i="4" s="1"/>
  <c r="I332" i="4"/>
  <c r="J332" i="4" s="1"/>
  <c r="I340" i="4"/>
  <c r="J340" i="4" s="1"/>
  <c r="I348" i="4"/>
  <c r="J348" i="4" s="1"/>
  <c r="I356" i="4"/>
  <c r="J356" i="4" s="1"/>
  <c r="I364" i="4"/>
  <c r="J364" i="4" s="1"/>
  <c r="I372" i="4"/>
  <c r="J372" i="4" s="1"/>
  <c r="I380" i="4"/>
  <c r="J380" i="4" s="1"/>
  <c r="I388" i="4"/>
  <c r="J388" i="4" s="1"/>
  <c r="I396" i="4"/>
  <c r="J396" i="4" s="1"/>
  <c r="I404" i="4"/>
  <c r="I412" i="4"/>
  <c r="I420" i="4"/>
  <c r="I428" i="4"/>
  <c r="I436" i="4"/>
  <c r="J436" i="4" s="1"/>
  <c r="I444" i="4"/>
  <c r="J444" i="4" s="1"/>
  <c r="I452" i="4"/>
  <c r="J452" i="4" s="1"/>
  <c r="I460" i="4"/>
  <c r="J460" i="4" s="1"/>
  <c r="I468" i="4"/>
  <c r="J468" i="4" s="1"/>
  <c r="I476" i="4"/>
  <c r="J476" i="4" s="1"/>
  <c r="I484" i="4"/>
  <c r="J484" i="4" s="1"/>
  <c r="I492" i="4"/>
  <c r="J492" i="4" s="1"/>
  <c r="I500" i="4"/>
  <c r="J500" i="4" s="1"/>
  <c r="Q503" i="4"/>
  <c r="P504" i="4"/>
  <c r="I508" i="4"/>
  <c r="J508" i="4" s="1"/>
  <c r="Q511" i="4"/>
  <c r="P512" i="4"/>
  <c r="I516" i="4"/>
  <c r="J516" i="4" s="1"/>
  <c r="Q519" i="4"/>
  <c r="P520" i="4"/>
  <c r="I524" i="4"/>
  <c r="Q527" i="4"/>
  <c r="P528" i="4"/>
  <c r="I532" i="4"/>
  <c r="Q535" i="4"/>
  <c r="P536" i="4"/>
  <c r="S540" i="4"/>
  <c r="Q542" i="4"/>
  <c r="T543" i="4"/>
  <c r="AI545" i="4"/>
  <c r="S545" i="4" s="1"/>
  <c r="I546" i="4"/>
  <c r="J546" i="4" s="1"/>
  <c r="S548" i="4"/>
  <c r="P549" i="4"/>
  <c r="Q550" i="4"/>
  <c r="AI553" i="4"/>
  <c r="I554" i="4"/>
  <c r="J554" i="4" s="1"/>
  <c r="U555" i="4"/>
  <c r="V555" i="4" s="1"/>
  <c r="P557" i="4"/>
  <c r="Q558" i="4"/>
  <c r="AI561" i="4"/>
  <c r="I562" i="4"/>
  <c r="J562" i="4" s="1"/>
  <c r="P565" i="4"/>
  <c r="Q566" i="4"/>
  <c r="I570" i="4"/>
  <c r="J570" i="4" s="1"/>
  <c r="P573" i="4"/>
  <c r="Q574" i="4"/>
  <c r="AI577" i="4"/>
  <c r="S577" i="4" s="1"/>
  <c r="I578" i="4"/>
  <c r="S580" i="4"/>
  <c r="P581" i="4"/>
  <c r="T583" i="4"/>
  <c r="AI585" i="4"/>
  <c r="S585" i="4" s="1"/>
  <c r="I586" i="4"/>
  <c r="J586" i="4" s="1"/>
  <c r="S588" i="4"/>
  <c r="P589" i="4"/>
  <c r="Q590" i="4"/>
  <c r="AI593" i="4"/>
  <c r="I594" i="4"/>
  <c r="J594" i="4" s="1"/>
  <c r="P597" i="4"/>
  <c r="Q598" i="4"/>
  <c r="M29" i="5"/>
  <c r="O29" i="5" s="1"/>
  <c r="P29" i="5" s="1"/>
  <c r="H41" i="5"/>
  <c r="M83" i="5"/>
  <c r="O83" i="5" s="1"/>
  <c r="P83" i="5" s="1"/>
  <c r="K83" i="5"/>
  <c r="L83" i="5" s="1"/>
  <c r="M245" i="5"/>
  <c r="O245" i="5" s="1"/>
  <c r="P245" i="5" s="1"/>
  <c r="M275" i="5"/>
  <c r="O275" i="5" s="1"/>
  <c r="P275" i="5" s="1"/>
  <c r="K275" i="5"/>
  <c r="L275" i="5" s="1"/>
  <c r="H347" i="5"/>
  <c r="H365" i="5"/>
  <c r="H461" i="5"/>
  <c r="H12" i="4"/>
  <c r="H20" i="4"/>
  <c r="H28" i="4"/>
  <c r="H36" i="4"/>
  <c r="H44" i="4"/>
  <c r="H52" i="4"/>
  <c r="H60" i="4"/>
  <c r="H68" i="4"/>
  <c r="H76" i="4"/>
  <c r="H84" i="4"/>
  <c r="H92" i="4"/>
  <c r="H100" i="4"/>
  <c r="H108" i="4"/>
  <c r="H116" i="4"/>
  <c r="H124" i="4"/>
  <c r="H132" i="4"/>
  <c r="H140" i="4"/>
  <c r="H148" i="4"/>
  <c r="H156" i="4"/>
  <c r="H164" i="4"/>
  <c r="H172" i="4"/>
  <c r="H180" i="4"/>
  <c r="H188" i="4"/>
  <c r="H196" i="4"/>
  <c r="H204" i="4"/>
  <c r="H212" i="4"/>
  <c r="H220" i="4"/>
  <c r="H228" i="4"/>
  <c r="H236" i="4"/>
  <c r="H244" i="4"/>
  <c r="H252" i="4"/>
  <c r="H260" i="4"/>
  <c r="H268" i="4"/>
  <c r="H276" i="4"/>
  <c r="H284" i="4"/>
  <c r="H292" i="4"/>
  <c r="H300" i="4"/>
  <c r="H308" i="4"/>
  <c r="U502" i="4"/>
  <c r="V502" i="4" s="1"/>
  <c r="Q504" i="4"/>
  <c r="P505" i="4"/>
  <c r="S507" i="4"/>
  <c r="Q512" i="4"/>
  <c r="P513" i="4"/>
  <c r="U518" i="4"/>
  <c r="V518" i="4" s="1"/>
  <c r="Q520" i="4"/>
  <c r="P521" i="4"/>
  <c r="U526" i="4"/>
  <c r="V526" i="4" s="1"/>
  <c r="Q528" i="4"/>
  <c r="P529" i="4"/>
  <c r="U534" i="4"/>
  <c r="Q536" i="4"/>
  <c r="P537" i="4"/>
  <c r="P540" i="4"/>
  <c r="Q541" i="4"/>
  <c r="T542" i="4"/>
  <c r="S547" i="4"/>
  <c r="P548" i="4"/>
  <c r="Q549" i="4"/>
  <c r="U554" i="4"/>
  <c r="V554" i="4" s="1"/>
  <c r="P556" i="4"/>
  <c r="Q557" i="4"/>
  <c r="P564" i="4"/>
  <c r="Q565" i="4"/>
  <c r="P572" i="4"/>
  <c r="Q573" i="4"/>
  <c r="AI576" i="4"/>
  <c r="S579" i="4"/>
  <c r="P580" i="4"/>
  <c r="Q581" i="4"/>
  <c r="AI584" i="4"/>
  <c r="S584" i="4" s="1"/>
  <c r="U586" i="4"/>
  <c r="V586" i="4" s="1"/>
  <c r="S587" i="4"/>
  <c r="P588" i="4"/>
  <c r="Q589" i="4"/>
  <c r="AI592" i="4"/>
  <c r="P596" i="4"/>
  <c r="Q597" i="4"/>
  <c r="H17" i="5"/>
  <c r="M59" i="5"/>
  <c r="O59" i="5" s="1"/>
  <c r="P59" i="5" s="1"/>
  <c r="K59" i="5"/>
  <c r="L59" i="5" s="1"/>
  <c r="H125" i="5"/>
  <c r="H149" i="5"/>
  <c r="H257" i="5"/>
  <c r="M293" i="5"/>
  <c r="O293" i="5" s="1"/>
  <c r="P293" i="5" s="1"/>
  <c r="H335" i="5"/>
  <c r="H359" i="5"/>
  <c r="H527" i="5"/>
  <c r="H623" i="5"/>
  <c r="H743" i="5"/>
  <c r="H755" i="5"/>
  <c r="H7" i="4"/>
  <c r="H15" i="4"/>
  <c r="H23" i="4"/>
  <c r="H31" i="4"/>
  <c r="H39" i="4"/>
  <c r="H47" i="4"/>
  <c r="H55" i="4"/>
  <c r="H63" i="4"/>
  <c r="H71" i="4"/>
  <c r="H79" i="4"/>
  <c r="H87" i="4"/>
  <c r="H95" i="4"/>
  <c r="H103" i="4"/>
  <c r="H111" i="4"/>
  <c r="H119" i="4"/>
  <c r="H127" i="4"/>
  <c r="H135" i="4"/>
  <c r="H143" i="4"/>
  <c r="H151" i="4"/>
  <c r="H159" i="4"/>
  <c r="H167" i="4"/>
  <c r="H175" i="4"/>
  <c r="H183" i="4"/>
  <c r="H191" i="4"/>
  <c r="H199" i="4"/>
  <c r="H207" i="4"/>
  <c r="H215" i="4"/>
  <c r="H223" i="4"/>
  <c r="H231" i="4"/>
  <c r="H239" i="4"/>
  <c r="H247" i="4"/>
  <c r="H255" i="4"/>
  <c r="H263" i="4"/>
  <c r="H271" i="4"/>
  <c r="H279" i="4"/>
  <c r="H287" i="4"/>
  <c r="H295" i="4"/>
  <c r="H303" i="4"/>
  <c r="H311" i="4"/>
  <c r="Q505" i="4"/>
  <c r="Q513" i="4"/>
  <c r="Q521" i="4"/>
  <c r="Q529" i="4"/>
  <c r="P530" i="4"/>
  <c r="Q537" i="4"/>
  <c r="P538" i="4"/>
  <c r="Q540" i="4"/>
  <c r="Q548" i="4"/>
  <c r="Q556" i="4"/>
  <c r="Q564" i="4"/>
  <c r="Q572" i="4"/>
  <c r="Q580" i="4"/>
  <c r="M35" i="5"/>
  <c r="O35" i="5" s="1"/>
  <c r="P35" i="5" s="1"/>
  <c r="K35" i="5"/>
  <c r="L35" i="5" s="1"/>
  <c r="H59" i="5"/>
  <c r="H101" i="5"/>
  <c r="M221" i="5"/>
  <c r="O221" i="5" s="1"/>
  <c r="P221" i="5" s="1"/>
  <c r="M251" i="5"/>
  <c r="O251" i="5" s="1"/>
  <c r="P251" i="5" s="1"/>
  <c r="K251" i="5"/>
  <c r="L251" i="5" s="1"/>
  <c r="H299" i="5"/>
  <c r="H305" i="5"/>
  <c r="M335" i="5"/>
  <c r="O335" i="5" s="1"/>
  <c r="P335" i="5" s="1"/>
  <c r="K335" i="5"/>
  <c r="L335" i="5" s="1"/>
  <c r="H389" i="5"/>
  <c r="H401" i="5"/>
  <c r="H425" i="5"/>
  <c r="H455" i="5"/>
  <c r="H467" i="5"/>
  <c r="H485" i="5"/>
  <c r="H509" i="5"/>
  <c r="H695" i="5"/>
  <c r="H10" i="4"/>
  <c r="H18" i="4"/>
  <c r="H26" i="4"/>
  <c r="H34" i="4"/>
  <c r="H42" i="4"/>
  <c r="H50" i="4"/>
  <c r="H58" i="4"/>
  <c r="H66" i="4"/>
  <c r="H74" i="4"/>
  <c r="H82" i="4"/>
  <c r="H90" i="4"/>
  <c r="H98" i="4"/>
  <c r="H106" i="4"/>
  <c r="H114" i="4"/>
  <c r="H122" i="4"/>
  <c r="H130" i="4"/>
  <c r="H138" i="4"/>
  <c r="H146" i="4"/>
  <c r="H154" i="4"/>
  <c r="H162" i="4"/>
  <c r="H170" i="4"/>
  <c r="H178" i="4"/>
  <c r="H186" i="4"/>
  <c r="H194" i="4"/>
  <c r="H202" i="4"/>
  <c r="H210" i="4"/>
  <c r="H218" i="4"/>
  <c r="H226" i="4"/>
  <c r="H234" i="4"/>
  <c r="H242" i="4"/>
  <c r="H250" i="4"/>
  <c r="H258" i="4"/>
  <c r="H266" i="4"/>
  <c r="H274" i="4"/>
  <c r="H282" i="4"/>
  <c r="H290" i="4"/>
  <c r="H298" i="4"/>
  <c r="H306" i="4"/>
  <c r="I319" i="4"/>
  <c r="J319" i="4" s="1"/>
  <c r="I327" i="4"/>
  <c r="J327" i="4" s="1"/>
  <c r="I335" i="4"/>
  <c r="J335" i="4" s="1"/>
  <c r="I343" i="4"/>
  <c r="J343" i="4" s="1"/>
  <c r="I351" i="4"/>
  <c r="J351" i="4" s="1"/>
  <c r="I359" i="4"/>
  <c r="J359" i="4" s="1"/>
  <c r="I367" i="4"/>
  <c r="J367" i="4" s="1"/>
  <c r="I375" i="4"/>
  <c r="J375" i="4" s="1"/>
  <c r="I383" i="4"/>
  <c r="J383" i="4" s="1"/>
  <c r="I391" i="4"/>
  <c r="J391" i="4" s="1"/>
  <c r="I399" i="4"/>
  <c r="J399" i="4" s="1"/>
  <c r="I407" i="4"/>
  <c r="I415" i="4"/>
  <c r="I423" i="4"/>
  <c r="I431" i="4"/>
  <c r="I439" i="4"/>
  <c r="J439" i="4" s="1"/>
  <c r="I447" i="4"/>
  <c r="J447" i="4" s="1"/>
  <c r="I455" i="4"/>
  <c r="J455" i="4" s="1"/>
  <c r="I463" i="4"/>
  <c r="J463" i="4" s="1"/>
  <c r="I471" i="4"/>
  <c r="J471" i="4" s="1"/>
  <c r="I479" i="4"/>
  <c r="J479" i="4" s="1"/>
  <c r="I487" i="4"/>
  <c r="J487" i="4" s="1"/>
  <c r="I495" i="4"/>
  <c r="J495" i="4" s="1"/>
  <c r="I503" i="4"/>
  <c r="J503" i="4" s="1"/>
  <c r="Q506" i="4"/>
  <c r="I511" i="4"/>
  <c r="J511" i="4" s="1"/>
  <c r="Q514" i="4"/>
  <c r="I519" i="4"/>
  <c r="J519" i="4" s="1"/>
  <c r="Q522" i="4"/>
  <c r="I527" i="4"/>
  <c r="J527" i="4" s="1"/>
  <c r="Q530" i="4"/>
  <c r="I535" i="4"/>
  <c r="J535" i="4" s="1"/>
  <c r="Q538" i="4"/>
  <c r="I543" i="4"/>
  <c r="J543" i="4" s="1"/>
  <c r="P546" i="4"/>
  <c r="I551" i="4"/>
  <c r="J551" i="4" s="1"/>
  <c r="U552" i="4"/>
  <c r="V552" i="4" s="1"/>
  <c r="P554" i="4"/>
  <c r="I559" i="4"/>
  <c r="J559" i="4" s="1"/>
  <c r="P562" i="4"/>
  <c r="Q563" i="4"/>
  <c r="AI566" i="4"/>
  <c r="I567" i="4"/>
  <c r="J567" i="4" s="1"/>
  <c r="U568" i="4"/>
  <c r="V568" i="4" s="1"/>
  <c r="P570" i="4"/>
  <c r="Q571" i="4"/>
  <c r="AI574" i="4"/>
  <c r="S574" i="4" s="1"/>
  <c r="I575" i="4"/>
  <c r="J575" i="4" s="1"/>
  <c r="U576" i="4"/>
  <c r="V576" i="4" s="1"/>
  <c r="P578" i="4"/>
  <c r="Q579" i="4"/>
  <c r="AI582" i="4"/>
  <c r="S582" i="4" s="1"/>
  <c r="I583" i="4"/>
  <c r="U584" i="4"/>
  <c r="V584" i="4" s="1"/>
  <c r="P586" i="4"/>
  <c r="Q587" i="4"/>
  <c r="AI590" i="4"/>
  <c r="I591" i="4"/>
  <c r="J591" i="4" s="1"/>
  <c r="Q595" i="4"/>
  <c r="AI598" i="4"/>
  <c r="I599" i="4"/>
  <c r="J599" i="4" s="1"/>
  <c r="M11" i="5"/>
  <c r="O11" i="5" s="1"/>
  <c r="P11" i="5" s="1"/>
  <c r="K11" i="5"/>
  <c r="L11" i="5" s="1"/>
  <c r="H233" i="5"/>
  <c r="M299" i="5"/>
  <c r="O299" i="5" s="1"/>
  <c r="P299" i="5" s="1"/>
  <c r="K299" i="5"/>
  <c r="L299" i="5" s="1"/>
  <c r="H323" i="5"/>
  <c r="H329" i="5"/>
  <c r="M389" i="5"/>
  <c r="O389" i="5" s="1"/>
  <c r="P389" i="5" s="1"/>
  <c r="K389" i="5"/>
  <c r="L389" i="5" s="1"/>
  <c r="M401" i="5"/>
  <c r="O401" i="5" s="1"/>
  <c r="P401" i="5" s="1"/>
  <c r="K401" i="5"/>
  <c r="L401" i="5" s="1"/>
  <c r="H557" i="5"/>
  <c r="U505" i="4"/>
  <c r="V505" i="4" s="1"/>
  <c r="S576" i="4"/>
  <c r="H53" i="5"/>
  <c r="H119" i="5"/>
  <c r="H137" i="5"/>
  <c r="H143" i="5"/>
  <c r="H161" i="5"/>
  <c r="H167" i="5"/>
  <c r="H185" i="5"/>
  <c r="M227" i="5"/>
  <c r="O227" i="5" s="1"/>
  <c r="P227" i="5" s="1"/>
  <c r="K227" i="5"/>
  <c r="L227" i="5" s="1"/>
  <c r="H353" i="5"/>
  <c r="H443" i="5"/>
  <c r="H503" i="5"/>
  <c r="H515" i="5"/>
  <c r="H533" i="5"/>
  <c r="H767" i="5"/>
  <c r="H779" i="5"/>
  <c r="K323" i="5"/>
  <c r="L323" i="5" s="1"/>
  <c r="K347" i="5"/>
  <c r="L347" i="5" s="1"/>
  <c r="K407" i="5"/>
  <c r="L407" i="5" s="1"/>
  <c r="K431" i="5"/>
  <c r="L431" i="5" s="1"/>
  <c r="H473" i="5"/>
  <c r="M479" i="5"/>
  <c r="O479" i="5" s="1"/>
  <c r="P479" i="5" s="1"/>
  <c r="H521" i="5"/>
  <c r="M527" i="5"/>
  <c r="O527" i="5" s="1"/>
  <c r="P527" i="5" s="1"/>
  <c r="M557" i="5"/>
  <c r="O557" i="5" s="1"/>
  <c r="P557" i="5" s="1"/>
  <c r="M605" i="5"/>
  <c r="O605" i="5" s="1"/>
  <c r="P605" i="5" s="1"/>
  <c r="M653" i="5"/>
  <c r="O653" i="5" s="1"/>
  <c r="P653" i="5" s="1"/>
  <c r="M695" i="5"/>
  <c r="O695" i="5" s="1"/>
  <c r="P695" i="5" s="1"/>
  <c r="H725" i="5"/>
  <c r="H737" i="5"/>
  <c r="M749" i="5"/>
  <c r="O749" i="5" s="1"/>
  <c r="P749" i="5" s="1"/>
  <c r="K749" i="5"/>
  <c r="L749" i="5" s="1"/>
  <c r="H773" i="5"/>
  <c r="H815" i="5"/>
  <c r="H857" i="5"/>
  <c r="H905" i="5"/>
  <c r="H935" i="5"/>
  <c r="H947" i="5"/>
  <c r="H1175" i="5"/>
  <c r="H1187" i="5"/>
  <c r="H1091" i="5"/>
  <c r="H1001" i="5"/>
  <c r="H1031" i="5"/>
  <c r="H1043" i="5"/>
  <c r="H1127" i="5"/>
  <c r="H1151" i="5"/>
  <c r="H1169" i="5"/>
  <c r="H413" i="5"/>
  <c r="H437" i="5"/>
  <c r="H551" i="5"/>
  <c r="H581" i="5"/>
  <c r="H599" i="5"/>
  <c r="H629" i="5"/>
  <c r="H647" i="5"/>
  <c r="H671" i="5"/>
  <c r="H701" i="5"/>
  <c r="H719" i="5"/>
  <c r="M725" i="5"/>
  <c r="O725" i="5" s="1"/>
  <c r="P725" i="5" s="1"/>
  <c r="K725" i="5"/>
  <c r="L725" i="5" s="1"/>
  <c r="H893" i="5"/>
  <c r="H989" i="5"/>
  <c r="H1109" i="5"/>
  <c r="K317" i="5"/>
  <c r="L317" i="5" s="1"/>
  <c r="H569" i="5"/>
  <c r="H617" i="5"/>
  <c r="H665" i="5"/>
  <c r="H689" i="5"/>
  <c r="M701" i="5"/>
  <c r="O701" i="5" s="1"/>
  <c r="P701" i="5" s="1"/>
  <c r="K701" i="5"/>
  <c r="L701" i="5" s="1"/>
  <c r="M767" i="5"/>
  <c r="O767" i="5" s="1"/>
  <c r="P767" i="5" s="1"/>
  <c r="H797" i="5"/>
  <c r="H929" i="5"/>
  <c r="H959" i="5"/>
  <c r="H971" i="5"/>
  <c r="H1025" i="5"/>
  <c r="H1061" i="5"/>
  <c r="H1079" i="5"/>
  <c r="K611" i="5"/>
  <c r="L611" i="5" s="1"/>
  <c r="K659" i="5"/>
  <c r="L659" i="5" s="1"/>
  <c r="H785" i="5"/>
  <c r="H833" i="5"/>
  <c r="H917" i="5"/>
  <c r="H1013" i="5"/>
  <c r="H1073" i="5"/>
  <c r="H1097" i="5"/>
  <c r="H1103" i="5"/>
  <c r="H1139" i="5"/>
  <c r="H1163" i="5"/>
  <c r="H407" i="5"/>
  <c r="H431" i="5"/>
  <c r="H449" i="5"/>
  <c r="K473" i="5"/>
  <c r="L473" i="5" s="1"/>
  <c r="H497" i="5"/>
  <c r="K521" i="5"/>
  <c r="L521" i="5" s="1"/>
  <c r="H761" i="5"/>
  <c r="H845" i="5"/>
  <c r="H851" i="5"/>
  <c r="H869" i="5"/>
  <c r="H887" i="5"/>
  <c r="H899" i="5"/>
  <c r="H953" i="5"/>
  <c r="H983" i="5"/>
  <c r="H995" i="5"/>
  <c r="H1115" i="5"/>
  <c r="H1145" i="5"/>
  <c r="H1193" i="5"/>
  <c r="K425" i="5"/>
  <c r="L425" i="5" s="1"/>
  <c r="H539" i="5"/>
  <c r="H587" i="5"/>
  <c r="H653" i="5"/>
  <c r="H677" i="5"/>
  <c r="H821" i="5"/>
  <c r="H941" i="5"/>
  <c r="H1055" i="5"/>
  <c r="K461" i="5"/>
  <c r="L461" i="5" s="1"/>
  <c r="K509" i="5"/>
  <c r="L509" i="5" s="1"/>
  <c r="H545" i="5"/>
  <c r="H593" i="5"/>
  <c r="H641" i="5"/>
  <c r="M677" i="5"/>
  <c r="O677" i="5" s="1"/>
  <c r="P677" i="5" s="1"/>
  <c r="K677" i="5"/>
  <c r="L677" i="5" s="1"/>
  <c r="H713" i="5"/>
  <c r="M743" i="5"/>
  <c r="O743" i="5" s="1"/>
  <c r="P743" i="5" s="1"/>
  <c r="H791" i="5"/>
  <c r="H803" i="5"/>
  <c r="H863" i="5"/>
  <c r="H881" i="5"/>
  <c r="H911" i="5"/>
  <c r="H923" i="5"/>
  <c r="H977" i="5"/>
  <c r="H1007" i="5"/>
  <c r="H1019" i="5"/>
  <c r="H1067" i="5"/>
  <c r="H1085" i="5"/>
  <c r="H1133" i="5"/>
  <c r="K539" i="5"/>
  <c r="L539" i="5" s="1"/>
  <c r="K587" i="5"/>
  <c r="L587" i="5" s="1"/>
  <c r="K635" i="5"/>
  <c r="L635" i="5" s="1"/>
  <c r="H749" i="5"/>
  <c r="M791" i="5"/>
  <c r="O791" i="5" s="1"/>
  <c r="P791" i="5" s="1"/>
  <c r="K791" i="5"/>
  <c r="L791" i="5" s="1"/>
  <c r="H809" i="5"/>
  <c r="H839" i="5"/>
  <c r="H965" i="5"/>
  <c r="H1121" i="5"/>
  <c r="K1055" i="5"/>
  <c r="L1055" i="5" s="1"/>
  <c r="H2013" i="5"/>
  <c r="H2031" i="5"/>
  <c r="H2037" i="5"/>
  <c r="H2109" i="5"/>
  <c r="M1073" i="5"/>
  <c r="O1073" i="5" s="1"/>
  <c r="P1073" i="5" s="1"/>
  <c r="M1091" i="5"/>
  <c r="O1091" i="5" s="1"/>
  <c r="P1091" i="5" s="1"/>
  <c r="K1121" i="5"/>
  <c r="L1121" i="5" s="1"/>
  <c r="K1139" i="5"/>
  <c r="L1139" i="5" s="1"/>
  <c r="K1157" i="5"/>
  <c r="L1157" i="5" s="1"/>
  <c r="H1181" i="5"/>
  <c r="K773" i="5"/>
  <c r="L773" i="5" s="1"/>
  <c r="K797" i="5"/>
  <c r="L797" i="5" s="1"/>
  <c r="K821" i="5"/>
  <c r="L821" i="5" s="1"/>
  <c r="K845" i="5"/>
  <c r="L845" i="5" s="1"/>
  <c r="K869" i="5"/>
  <c r="L869" i="5" s="1"/>
  <c r="K893" i="5"/>
  <c r="L893" i="5" s="1"/>
  <c r="K917" i="5"/>
  <c r="L917" i="5" s="1"/>
  <c r="K941" i="5"/>
  <c r="L941" i="5" s="1"/>
  <c r="K965" i="5"/>
  <c r="L965" i="5" s="1"/>
  <c r="K989" i="5"/>
  <c r="L989" i="5" s="1"/>
  <c r="K1013" i="5"/>
  <c r="L1013" i="5" s="1"/>
  <c r="K1037" i="5"/>
  <c r="L1037" i="5" s="1"/>
  <c r="K1067" i="5"/>
  <c r="L1067" i="5" s="1"/>
  <c r="M1163" i="5"/>
  <c r="O1163" i="5" s="1"/>
  <c r="P1163" i="5" s="1"/>
  <c r="M1181" i="5"/>
  <c r="O1181" i="5" s="1"/>
  <c r="P1181" i="5" s="1"/>
  <c r="K1181" i="5"/>
  <c r="L1181" i="5" s="1"/>
  <c r="H1402" i="5"/>
  <c r="H1414" i="5"/>
  <c r="H1426" i="5"/>
  <c r="H1438" i="5"/>
  <c r="H1450" i="5"/>
  <c r="H1468" i="5"/>
  <c r="H1492" i="5"/>
  <c r="H1516" i="5"/>
  <c r="H1540" i="5"/>
  <c r="H1564" i="5"/>
  <c r="H1588" i="5"/>
  <c r="H1989" i="5"/>
  <c r="H1480" i="5"/>
  <c r="H1504" i="5"/>
  <c r="H1528" i="5"/>
  <c r="H1552" i="5"/>
  <c r="H1576" i="5"/>
  <c r="H2079" i="5"/>
  <c r="H2085" i="5"/>
  <c r="H2157" i="5"/>
  <c r="K815" i="5"/>
  <c r="L815" i="5" s="1"/>
  <c r="K839" i="5"/>
  <c r="L839" i="5" s="1"/>
  <c r="K863" i="5"/>
  <c r="L863" i="5" s="1"/>
  <c r="K887" i="5"/>
  <c r="L887" i="5" s="1"/>
  <c r="K911" i="5"/>
  <c r="L911" i="5" s="1"/>
  <c r="K935" i="5"/>
  <c r="L935" i="5" s="1"/>
  <c r="K959" i="5"/>
  <c r="L959" i="5" s="1"/>
  <c r="K983" i="5"/>
  <c r="L983" i="5" s="1"/>
  <c r="K1007" i="5"/>
  <c r="L1007" i="5" s="1"/>
  <c r="K1031" i="5"/>
  <c r="L1031" i="5" s="1"/>
  <c r="K1115" i="5"/>
  <c r="L1115" i="5" s="1"/>
  <c r="H1462" i="5"/>
  <c r="H2151" i="5"/>
  <c r="H1157" i="5"/>
  <c r="H1420" i="5"/>
  <c r="H1444" i="5"/>
  <c r="H2055" i="5"/>
  <c r="H1408" i="5"/>
  <c r="H1432" i="5"/>
  <c r="H1456" i="5"/>
  <c r="H1474" i="5"/>
  <c r="H1486" i="5"/>
  <c r="H1498" i="5"/>
  <c r="H1510" i="5"/>
  <c r="H1522" i="5"/>
  <c r="H1534" i="5"/>
  <c r="H1546" i="5"/>
  <c r="H1558" i="5"/>
  <c r="H1570" i="5"/>
  <c r="H1582" i="5"/>
  <c r="H2133" i="5"/>
  <c r="M1995" i="5"/>
  <c r="O1995" i="5" s="1"/>
  <c r="P1995" i="5" s="1"/>
  <c r="K1995" i="5"/>
  <c r="L1995" i="5" s="1"/>
  <c r="M2043" i="5"/>
  <c r="O2043" i="5" s="1"/>
  <c r="P2043" i="5" s="1"/>
  <c r="K2043" i="5"/>
  <c r="L2043" i="5" s="1"/>
  <c r="H2121" i="5"/>
  <c r="H2139" i="5"/>
  <c r="H2348" i="5"/>
  <c r="H2402" i="5"/>
  <c r="H2420" i="5"/>
  <c r="H2426" i="5"/>
  <c r="H2431" i="5"/>
  <c r="H2510" i="5"/>
  <c r="H1995" i="5"/>
  <c r="H2067" i="5"/>
  <c r="H2097" i="5"/>
  <c r="H2115" i="5"/>
  <c r="H2198" i="5"/>
  <c r="H2210" i="5"/>
  <c r="H2234" i="5"/>
  <c r="H2258" i="5"/>
  <c r="H2282" i="5"/>
  <c r="H2306" i="5"/>
  <c r="H2473" i="5"/>
  <c r="H2576" i="5"/>
  <c r="K1187" i="5"/>
  <c r="L1187" i="5" s="1"/>
  <c r="M2067" i="5"/>
  <c r="O2067" i="5" s="1"/>
  <c r="P2067" i="5" s="1"/>
  <c r="K2067" i="5"/>
  <c r="L2067" i="5" s="1"/>
  <c r="M2085" i="5"/>
  <c r="O2085" i="5" s="1"/>
  <c r="P2085" i="5" s="1"/>
  <c r="K2181" i="5"/>
  <c r="L2181" i="5" s="1"/>
  <c r="M2181" i="5"/>
  <c r="O2181" i="5" s="1"/>
  <c r="P2181" i="5" s="1"/>
  <c r="H2186" i="5"/>
  <c r="H2312" i="5"/>
  <c r="H2288" i="5"/>
  <c r="H2264" i="5"/>
  <c r="H2240" i="5"/>
  <c r="H2216" i="5"/>
  <c r="H2204" i="5"/>
  <c r="H2228" i="5"/>
  <c r="H2252" i="5"/>
  <c r="H2276" i="5"/>
  <c r="H2300" i="5"/>
  <c r="H2366" i="5"/>
  <c r="H2443" i="5"/>
  <c r="H2462" i="5"/>
  <c r="H2540" i="5"/>
  <c r="K1408" i="5"/>
  <c r="L1408" i="5" s="1"/>
  <c r="K1432" i="5"/>
  <c r="L1432" i="5" s="1"/>
  <c r="K1456" i="5"/>
  <c r="L1456" i="5" s="1"/>
  <c r="K1480" i="5"/>
  <c r="L1480" i="5" s="1"/>
  <c r="K1504" i="5"/>
  <c r="L1504" i="5" s="1"/>
  <c r="K1528" i="5"/>
  <c r="L1528" i="5" s="1"/>
  <c r="K1552" i="5"/>
  <c r="L1552" i="5" s="1"/>
  <c r="K1576" i="5"/>
  <c r="L1576" i="5" s="1"/>
  <c r="H2025" i="5"/>
  <c r="H2091" i="5"/>
  <c r="K2157" i="5"/>
  <c r="L2157" i="5" s="1"/>
  <c r="M2157" i="5"/>
  <c r="O2157" i="5" s="1"/>
  <c r="P2157" i="5" s="1"/>
  <c r="H2181" i="5"/>
  <c r="K2186" i="5"/>
  <c r="L2186" i="5" s="1"/>
  <c r="M2186" i="5"/>
  <c r="O2186" i="5" s="1"/>
  <c r="P2186" i="5" s="1"/>
  <c r="H2342" i="5"/>
  <c r="H2461" i="5"/>
  <c r="M2091" i="5"/>
  <c r="O2091" i="5" s="1"/>
  <c r="P2091" i="5" s="1"/>
  <c r="K2091" i="5"/>
  <c r="L2091" i="5" s="1"/>
  <c r="K2133" i="5"/>
  <c r="L2133" i="5" s="1"/>
  <c r="M2133" i="5"/>
  <c r="O2133" i="5" s="1"/>
  <c r="P2133" i="5" s="1"/>
  <c r="H2175" i="5"/>
  <c r="H2324" i="5"/>
  <c r="H2336" i="5"/>
  <c r="H2360" i="5"/>
  <c r="H2378" i="5"/>
  <c r="H2534" i="5"/>
  <c r="H2552" i="5"/>
  <c r="H2468" i="5"/>
  <c r="H2414" i="5"/>
  <c r="H2396" i="5"/>
  <c r="H2564" i="5"/>
  <c r="H2486" i="5"/>
  <c r="H2516" i="5"/>
  <c r="H2384" i="5"/>
  <c r="D52" i="2" s="1"/>
  <c r="H2432" i="5"/>
  <c r="H2437" i="5"/>
  <c r="H2449" i="5"/>
  <c r="H2504" i="5"/>
  <c r="H2001" i="5"/>
  <c r="H2019" i="5"/>
  <c r="H2049" i="5"/>
  <c r="K2109" i="5"/>
  <c r="L2109" i="5" s="1"/>
  <c r="M2109" i="5"/>
  <c r="O2109" i="5" s="1"/>
  <c r="P2109" i="5" s="1"/>
  <c r="H2318" i="5"/>
  <c r="H2354" i="5"/>
  <c r="H2401" i="5"/>
  <c r="H2419" i="5"/>
  <c r="H2491" i="5"/>
  <c r="H2558" i="5"/>
  <c r="M1989" i="5"/>
  <c r="O1989" i="5" s="1"/>
  <c r="P1989" i="5" s="1"/>
  <c r="M2019" i="5"/>
  <c r="O2019" i="5" s="1"/>
  <c r="P2019" i="5" s="1"/>
  <c r="K2019" i="5"/>
  <c r="L2019" i="5" s="1"/>
  <c r="M2037" i="5"/>
  <c r="O2037" i="5" s="1"/>
  <c r="P2037" i="5" s="1"/>
  <c r="H2127" i="5"/>
  <c r="H2169" i="5"/>
  <c r="H2222" i="5"/>
  <c r="H2246" i="5"/>
  <c r="H2270" i="5"/>
  <c r="H2294" i="5"/>
  <c r="H2330" i="5"/>
  <c r="H2372" i="5"/>
  <c r="H2413" i="5"/>
  <c r="H2444" i="5"/>
  <c r="H2456" i="5"/>
  <c r="H2570" i="5"/>
  <c r="H2043" i="5"/>
  <c r="H2073" i="5"/>
  <c r="H2103" i="5"/>
  <c r="H2145" i="5"/>
  <c r="H2163" i="5"/>
  <c r="H2438" i="5"/>
  <c r="H2480" i="5"/>
  <c r="H2492" i="5"/>
  <c r="H2528" i="5"/>
  <c r="H2389" i="5"/>
  <c r="M2401" i="5"/>
  <c r="O2401" i="5" s="1"/>
  <c r="P2401" i="5" s="1"/>
  <c r="M2419" i="5"/>
  <c r="O2419" i="5" s="1"/>
  <c r="P2419" i="5" s="1"/>
  <c r="H2485" i="5"/>
  <c r="M2486" i="5"/>
  <c r="O2486" i="5" s="1"/>
  <c r="P2486" i="5" s="1"/>
  <c r="K2486" i="5"/>
  <c r="L2486" i="5" s="1"/>
  <c r="H2515" i="5"/>
  <c r="H2569" i="5"/>
  <c r="H3097" i="5"/>
  <c r="H2977" i="5"/>
  <c r="H3157" i="5"/>
  <c r="H3067" i="5"/>
  <c r="H3001" i="5"/>
  <c r="H3049" i="5"/>
  <c r="H3099" i="5"/>
  <c r="H3033" i="5"/>
  <c r="H2979" i="5"/>
  <c r="H3129" i="5"/>
  <c r="H3003" i="5"/>
  <c r="H3159" i="5"/>
  <c r="H3051" i="5"/>
  <c r="H2985" i="5"/>
  <c r="H2994" i="5"/>
  <c r="H2997" i="5"/>
  <c r="H2999" i="5"/>
  <c r="H3013" i="5"/>
  <c r="H3026" i="5"/>
  <c r="H3038" i="5"/>
  <c r="H3043" i="5"/>
  <c r="H3048" i="5"/>
  <c r="H3053" i="5"/>
  <c r="H3055" i="5"/>
  <c r="H3068" i="5"/>
  <c r="H3077" i="5"/>
  <c r="H3090" i="5"/>
  <c r="H3102" i="5"/>
  <c r="H3107" i="5"/>
  <c r="H3116" i="5"/>
  <c r="H3149" i="5"/>
  <c r="H3161" i="5"/>
  <c r="H3172" i="5"/>
  <c r="H3179" i="5"/>
  <c r="H3359" i="5"/>
  <c r="H3335" i="5"/>
  <c r="H3317" i="5"/>
  <c r="H3233" i="5"/>
  <c r="H3185" i="5"/>
  <c r="H3209" i="5"/>
  <c r="H3183" i="5"/>
  <c r="H3186" i="5"/>
  <c r="H3188" i="5"/>
  <c r="H3196" i="5"/>
  <c r="H3200" i="5"/>
  <c r="H3231" i="5"/>
  <c r="H3248" i="5"/>
  <c r="H3269" i="5"/>
  <c r="H3281" i="5"/>
  <c r="H3291" i="5"/>
  <c r="H3296" i="5"/>
  <c r="H3320" i="5"/>
  <c r="H3347" i="5"/>
  <c r="H3396" i="5"/>
  <c r="H3436" i="5"/>
  <c r="M2210" i="5"/>
  <c r="O2210" i="5" s="1"/>
  <c r="P2210" i="5" s="1"/>
  <c r="M2234" i="5"/>
  <c r="O2234" i="5" s="1"/>
  <c r="P2234" i="5" s="1"/>
  <c r="M2258" i="5"/>
  <c r="O2258" i="5" s="1"/>
  <c r="P2258" i="5" s="1"/>
  <c r="M2282" i="5"/>
  <c r="O2282" i="5" s="1"/>
  <c r="P2282" i="5" s="1"/>
  <c r="M2306" i="5"/>
  <c r="O2306" i="5" s="1"/>
  <c r="P2306" i="5" s="1"/>
  <c r="M2383" i="5"/>
  <c r="H2407" i="5"/>
  <c r="H2425" i="5"/>
  <c r="H2498" i="5"/>
  <c r="K2977" i="5"/>
  <c r="L2977" i="5" s="1"/>
  <c r="M2977" i="5"/>
  <c r="O2977" i="5" s="1"/>
  <c r="P2977" i="5" s="1"/>
  <c r="M2979" i="5"/>
  <c r="O2979" i="5" s="1"/>
  <c r="P2979" i="5" s="1"/>
  <c r="K2979" i="5"/>
  <c r="L2979" i="5" s="1"/>
  <c r="H2989" i="5"/>
  <c r="H2996" i="5"/>
  <c r="H3004" i="5"/>
  <c r="H3008" i="5"/>
  <c r="H3024" i="5"/>
  <c r="H3045" i="5"/>
  <c r="H3061" i="5"/>
  <c r="H3072" i="5"/>
  <c r="H3088" i="5"/>
  <c r="H3105" i="5"/>
  <c r="H3109" i="5"/>
  <c r="H3111" i="5"/>
  <c r="H3120" i="5"/>
  <c r="H3122" i="5"/>
  <c r="H3124" i="5"/>
  <c r="H3139" i="5"/>
  <c r="H3143" i="5"/>
  <c r="H3155" i="5"/>
  <c r="H3165" i="5"/>
  <c r="H3171" i="5"/>
  <c r="H3193" i="5"/>
  <c r="H3203" i="5"/>
  <c r="H3220" i="5"/>
  <c r="H3226" i="5"/>
  <c r="H3243" i="5"/>
  <c r="H3246" i="5"/>
  <c r="H3304" i="5"/>
  <c r="H3357" i="5"/>
  <c r="H3364" i="5"/>
  <c r="H3462" i="5"/>
  <c r="H3478" i="5"/>
  <c r="H3490" i="5"/>
  <c r="H3494" i="5"/>
  <c r="H3498" i="5"/>
  <c r="H3514" i="5"/>
  <c r="H3568" i="5"/>
  <c r="H2545" i="5"/>
  <c r="H2521" i="5"/>
  <c r="M2438" i="5"/>
  <c r="O2438" i="5" s="1"/>
  <c r="P2438" i="5" s="1"/>
  <c r="K2438" i="5"/>
  <c r="L2438" i="5" s="1"/>
  <c r="H2455" i="5"/>
  <c r="H2467" i="5"/>
  <c r="H2551" i="5"/>
  <c r="H2563" i="5"/>
  <c r="H2988" i="5"/>
  <c r="H2991" i="5"/>
  <c r="H3012" i="5"/>
  <c r="H3032" i="5"/>
  <c r="H3041" i="5"/>
  <c r="H3047" i="5"/>
  <c r="H3052" i="5"/>
  <c r="H3056" i="5"/>
  <c r="H3074" i="5"/>
  <c r="H3076" i="5"/>
  <c r="H3083" i="5"/>
  <c r="H3086" i="5"/>
  <c r="H3096" i="5"/>
  <c r="H3128" i="5"/>
  <c r="H3133" i="5"/>
  <c r="H3145" i="5"/>
  <c r="H3147" i="5"/>
  <c r="H3150" i="5"/>
  <c r="H3153" i="5"/>
  <c r="H3162" i="5"/>
  <c r="H3167" i="5"/>
  <c r="H3370" i="5"/>
  <c r="H3190" i="5"/>
  <c r="H3214" i="5"/>
  <c r="H3217" i="5"/>
  <c r="H3228" i="5"/>
  <c r="H3238" i="5"/>
  <c r="H3251" i="5"/>
  <c r="H3306" i="5"/>
  <c r="H3339" i="5"/>
  <c r="H3382" i="5"/>
  <c r="H3508" i="5"/>
  <c r="H3430" i="5"/>
  <c r="H3406" i="5"/>
  <c r="H3394" i="5"/>
  <c r="H3496" i="5"/>
  <c r="H3550" i="5"/>
  <c r="H2497" i="5"/>
  <c r="H2509" i="5"/>
  <c r="M2510" i="5"/>
  <c r="O2510" i="5" s="1"/>
  <c r="P2510" i="5" s="1"/>
  <c r="K2510" i="5"/>
  <c r="L2510" i="5" s="1"/>
  <c r="H2533" i="5"/>
  <c r="H2546" i="5"/>
  <c r="H3168" i="5"/>
  <c r="H2982" i="5"/>
  <c r="H3078" i="5"/>
  <c r="H3126" i="5"/>
  <c r="H2976" i="5"/>
  <c r="H3035" i="5"/>
  <c r="H2981" i="5"/>
  <c r="H3131" i="5"/>
  <c r="H3065" i="5"/>
  <c r="H2987" i="5"/>
  <c r="H2993" i="5"/>
  <c r="H3006" i="5"/>
  <c r="H3018" i="5"/>
  <c r="H3022" i="5"/>
  <c r="H3039" i="5"/>
  <c r="H3044" i="5"/>
  <c r="H3060" i="5"/>
  <c r="H3070" i="5"/>
  <c r="H3080" i="5"/>
  <c r="H3082" i="5"/>
  <c r="H3093" i="5"/>
  <c r="H3098" i="5"/>
  <c r="H3103" i="5"/>
  <c r="H3108" i="5"/>
  <c r="H3113" i="5"/>
  <c r="H3130" i="5"/>
  <c r="H3135" i="5"/>
  <c r="H3137" i="5"/>
  <c r="H3160" i="5"/>
  <c r="H3169" i="5"/>
  <c r="H3173" i="5"/>
  <c r="H3301" i="5"/>
  <c r="H3181" i="5"/>
  <c r="H3175" i="5"/>
  <c r="H3229" i="5"/>
  <c r="H3343" i="5"/>
  <c r="H3277" i="5"/>
  <c r="H3271" i="5"/>
  <c r="H3367" i="5"/>
  <c r="H3319" i="5"/>
  <c r="H3221" i="5"/>
  <c r="H3240" i="5"/>
  <c r="H3253" i="5"/>
  <c r="H3270" i="5"/>
  <c r="H3275" i="5"/>
  <c r="H3280" i="5"/>
  <c r="H3283" i="5"/>
  <c r="H3293" i="5"/>
  <c r="H3308" i="5"/>
  <c r="H3310" i="5"/>
  <c r="H3312" i="5"/>
  <c r="H3315" i="5"/>
  <c r="H3326" i="5"/>
  <c r="H3329" i="5"/>
  <c r="H3355" i="5"/>
  <c r="H3400" i="5"/>
  <c r="K2115" i="5"/>
  <c r="L2115" i="5" s="1"/>
  <c r="K2139" i="5"/>
  <c r="L2139" i="5" s="1"/>
  <c r="K2163" i="5"/>
  <c r="L2163" i="5" s="1"/>
  <c r="M2366" i="5"/>
  <c r="O2366" i="5" s="1"/>
  <c r="P2366" i="5" s="1"/>
  <c r="H2383" i="5"/>
  <c r="D51" i="2" s="1"/>
  <c r="K2389" i="5"/>
  <c r="L2389" i="5" s="1"/>
  <c r="K2407" i="5"/>
  <c r="L2407" i="5" s="1"/>
  <c r="K2425" i="5"/>
  <c r="L2425" i="5" s="1"/>
  <c r="H2479" i="5"/>
  <c r="K2521" i="5"/>
  <c r="L2521" i="5" s="1"/>
  <c r="H2978" i="5"/>
  <c r="H3152" i="5"/>
  <c r="H3110" i="5"/>
  <c r="H3170" i="5"/>
  <c r="H3014" i="5"/>
  <c r="H3146" i="5"/>
  <c r="H3062" i="5"/>
  <c r="M2981" i="5"/>
  <c r="O2981" i="5" s="1"/>
  <c r="P2981" i="5" s="1"/>
  <c r="K2981" i="5"/>
  <c r="L2981" i="5" s="1"/>
  <c r="H2983" i="5"/>
  <c r="H2995" i="5"/>
  <c r="H3016" i="5"/>
  <c r="H3029" i="5"/>
  <c r="H3031" i="5"/>
  <c r="H3034" i="5"/>
  <c r="H3037" i="5"/>
  <c r="H3058" i="5"/>
  <c r="H3095" i="5"/>
  <c r="H3101" i="5"/>
  <c r="H3115" i="5"/>
  <c r="H3118" i="5"/>
  <c r="H3121" i="5"/>
  <c r="H3123" i="5"/>
  <c r="H3127" i="5"/>
  <c r="H3140" i="5"/>
  <c r="H3142" i="5"/>
  <c r="H3163" i="5"/>
  <c r="H3255" i="5"/>
  <c r="H3297" i="5"/>
  <c r="H3177" i="5"/>
  <c r="H3207" i="5"/>
  <c r="H3303" i="5"/>
  <c r="H3345" i="5"/>
  <c r="H3321" i="5"/>
  <c r="H3182" i="5"/>
  <c r="H3195" i="5"/>
  <c r="H3199" i="5"/>
  <c r="H3204" i="5"/>
  <c r="H3223" i="5"/>
  <c r="H3225" i="5"/>
  <c r="H3232" i="5"/>
  <c r="H3242" i="5"/>
  <c r="H3272" i="5"/>
  <c r="H3300" i="5"/>
  <c r="H3361" i="5"/>
  <c r="H3374" i="5"/>
  <c r="H3548" i="5"/>
  <c r="H3560" i="5"/>
  <c r="H3500" i="5"/>
  <c r="H3482" i="5"/>
  <c r="H3458" i="5"/>
  <c r="H3386" i="5"/>
  <c r="H3530" i="5"/>
  <c r="H3512" i="5"/>
  <c r="H3488" i="5"/>
  <c r="H3410" i="5"/>
  <c r="H3392" i="5"/>
  <c r="H3554" i="5"/>
  <c r="H3476" i="5"/>
  <c r="H3380" i="5"/>
  <c r="H3452" i="5"/>
  <c r="H3418" i="5"/>
  <c r="H3434" i="5"/>
  <c r="H3484" i="5"/>
  <c r="H3520" i="5"/>
  <c r="H3526" i="5"/>
  <c r="K2192" i="5"/>
  <c r="L2192" i="5" s="1"/>
  <c r="K2216" i="5"/>
  <c r="L2216" i="5" s="1"/>
  <c r="K2240" i="5"/>
  <c r="L2240" i="5" s="1"/>
  <c r="K2264" i="5"/>
  <c r="L2264" i="5" s="1"/>
  <c r="K2288" i="5"/>
  <c r="L2288" i="5" s="1"/>
  <c r="K2312" i="5"/>
  <c r="L2312" i="5" s="1"/>
  <c r="K2360" i="5"/>
  <c r="L2360" i="5" s="1"/>
  <c r="K2396" i="5"/>
  <c r="L2396" i="5" s="1"/>
  <c r="H2450" i="5"/>
  <c r="M2467" i="5"/>
  <c r="O2467" i="5" s="1"/>
  <c r="P2467" i="5" s="1"/>
  <c r="K2497" i="5"/>
  <c r="L2497" i="5" s="1"/>
  <c r="M2563" i="5"/>
  <c r="O2563" i="5" s="1"/>
  <c r="P2563" i="5" s="1"/>
  <c r="H2575" i="5"/>
  <c r="H2980" i="5"/>
  <c r="H3046" i="5"/>
  <c r="H3166" i="5"/>
  <c r="H2998" i="5"/>
  <c r="H2986" i="5"/>
  <c r="H3021" i="5"/>
  <c r="H3025" i="5"/>
  <c r="H3042" i="5"/>
  <c r="H3054" i="5"/>
  <c r="H3069" i="5"/>
  <c r="H3075" i="5"/>
  <c r="H3085" i="5"/>
  <c r="H3089" i="5"/>
  <c r="H3104" i="5"/>
  <c r="H3106" i="5"/>
  <c r="H3114" i="5"/>
  <c r="H3132" i="5"/>
  <c r="H3144" i="5"/>
  <c r="H3148" i="5"/>
  <c r="H3154" i="5"/>
  <c r="H3360" i="5"/>
  <c r="H3264" i="5"/>
  <c r="H3258" i="5"/>
  <c r="H3174" i="5"/>
  <c r="H3282" i="5"/>
  <c r="H3210" i="5"/>
  <c r="H3288" i="5"/>
  <c r="H3366" i="5"/>
  <c r="H3342" i="5"/>
  <c r="H3234" i="5"/>
  <c r="H3250" i="5"/>
  <c r="H3184" i="5"/>
  <c r="H3178" i="5"/>
  <c r="H3192" i="5"/>
  <c r="H3216" i="5"/>
  <c r="H3219" i="5"/>
  <c r="H3244" i="5"/>
  <c r="H3254" i="5"/>
  <c r="H3257" i="5"/>
  <c r="H3261" i="5"/>
  <c r="H3263" i="5"/>
  <c r="H3284" i="5"/>
  <c r="H3302" i="5"/>
  <c r="H3322" i="5"/>
  <c r="H3328" i="5"/>
  <c r="H3352" i="5"/>
  <c r="H3388" i="5"/>
  <c r="H3428" i="5"/>
  <c r="H3480" i="5"/>
  <c r="H3489" i="5"/>
  <c r="H3502" i="5"/>
  <c r="H3504" i="5"/>
  <c r="K2324" i="5"/>
  <c r="L2324" i="5" s="1"/>
  <c r="M2414" i="5"/>
  <c r="O2414" i="5" s="1"/>
  <c r="P2414" i="5" s="1"/>
  <c r="M2462" i="5"/>
  <c r="O2462" i="5" s="1"/>
  <c r="P2462" i="5" s="1"/>
  <c r="K2462" i="5"/>
  <c r="L2462" i="5" s="1"/>
  <c r="H2503" i="5"/>
  <c r="H2527" i="5"/>
  <c r="H2990" i="5"/>
  <c r="H3000" i="5"/>
  <c r="H3002" i="5"/>
  <c r="H3005" i="5"/>
  <c r="H3009" i="5"/>
  <c r="H3011" i="5"/>
  <c r="H3015" i="5"/>
  <c r="H3040" i="5"/>
  <c r="H3050" i="5"/>
  <c r="H3057" i="5"/>
  <c r="H3064" i="5"/>
  <c r="H3066" i="5"/>
  <c r="H3073" i="5"/>
  <c r="H3079" i="5"/>
  <c r="H3081" i="5"/>
  <c r="H3087" i="5"/>
  <c r="H3092" i="5"/>
  <c r="H3117" i="5"/>
  <c r="H3125" i="5"/>
  <c r="H3136" i="5"/>
  <c r="H3151" i="5"/>
  <c r="H3156" i="5"/>
  <c r="H3368" i="5"/>
  <c r="H3218" i="5"/>
  <c r="H3356" i="5"/>
  <c r="H3176" i="5"/>
  <c r="H3332" i="5"/>
  <c r="H3290" i="5"/>
  <c r="H3266" i="5"/>
  <c r="H3260" i="5"/>
  <c r="H3194" i="5"/>
  <c r="H3198" i="5"/>
  <c r="H3212" i="5"/>
  <c r="H3222" i="5"/>
  <c r="H3224" i="5"/>
  <c r="H3227" i="5"/>
  <c r="H3247" i="5"/>
  <c r="H3249" i="5"/>
  <c r="H3265" i="5"/>
  <c r="H3276" i="5"/>
  <c r="H3289" i="5"/>
  <c r="H3294" i="5"/>
  <c r="H3295" i="5"/>
  <c r="H3305" i="5"/>
  <c r="H3314" i="5"/>
  <c r="H3334" i="5"/>
  <c r="H3340" i="5"/>
  <c r="H3384" i="5"/>
  <c r="H3393" i="5"/>
  <c r="H3375" i="5"/>
  <c r="H3414" i="5"/>
  <c r="H3390" i="5"/>
  <c r="H3378" i="5"/>
  <c r="H3438" i="5"/>
  <c r="H3456" i="5"/>
  <c r="H3495" i="5"/>
  <c r="H3536" i="5"/>
  <c r="H3562" i="5"/>
  <c r="M2342" i="5"/>
  <c r="O2342" i="5" s="1"/>
  <c r="P2342" i="5" s="1"/>
  <c r="H2474" i="5"/>
  <c r="M2491" i="5"/>
  <c r="O2491" i="5" s="1"/>
  <c r="P2491" i="5" s="1"/>
  <c r="H2522" i="5"/>
  <c r="H2539" i="5"/>
  <c r="H2557" i="5"/>
  <c r="M2990" i="5"/>
  <c r="O2990" i="5" s="1"/>
  <c r="P2990" i="5" s="1"/>
  <c r="K2990" i="5"/>
  <c r="L2990" i="5" s="1"/>
  <c r="H3007" i="5"/>
  <c r="H3017" i="5"/>
  <c r="H3020" i="5"/>
  <c r="H3023" i="5"/>
  <c r="H3028" i="5"/>
  <c r="H3030" i="5"/>
  <c r="H3036" i="5"/>
  <c r="H3059" i="5"/>
  <c r="H3063" i="5"/>
  <c r="H3071" i="5"/>
  <c r="H3084" i="5"/>
  <c r="H3094" i="5"/>
  <c r="H3100" i="5"/>
  <c r="H3112" i="5"/>
  <c r="H3119" i="5"/>
  <c r="H3134" i="5"/>
  <c r="H3138" i="5"/>
  <c r="H3141" i="5"/>
  <c r="H3158" i="5"/>
  <c r="H3164" i="5"/>
  <c r="H3205" i="5"/>
  <c r="H3230" i="5"/>
  <c r="H3236" i="5"/>
  <c r="H3241" i="5"/>
  <c r="H3245" i="5"/>
  <c r="H3252" i="5"/>
  <c r="H3256" i="5"/>
  <c r="H3267" i="5"/>
  <c r="H3278" i="5"/>
  <c r="H3318" i="5"/>
  <c r="H3336" i="5"/>
  <c r="H3404" i="5"/>
  <c r="H3420" i="5"/>
  <c r="H3492" i="5"/>
  <c r="M3041" i="5"/>
  <c r="O3041" i="5" s="1"/>
  <c r="P3041" i="5" s="1"/>
  <c r="M3105" i="5"/>
  <c r="O3105" i="5" s="1"/>
  <c r="P3105" i="5" s="1"/>
  <c r="H3189" i="5"/>
  <c r="H3235" i="5"/>
  <c r="H3298" i="5"/>
  <c r="H3331" i="5"/>
  <c r="M3332" i="5"/>
  <c r="O3332" i="5" s="1"/>
  <c r="P3332" i="5" s="1"/>
  <c r="K3332" i="5"/>
  <c r="L3332" i="5" s="1"/>
  <c r="H3338" i="5"/>
  <c r="H3346" i="5"/>
  <c r="M3357" i="5"/>
  <c r="O3357" i="5" s="1"/>
  <c r="P3357" i="5" s="1"/>
  <c r="K3357" i="5"/>
  <c r="L3357" i="5" s="1"/>
  <c r="H3376" i="5"/>
  <c r="M3380" i="5"/>
  <c r="O3380" i="5" s="1"/>
  <c r="P3380" i="5" s="1"/>
  <c r="K3380" i="5"/>
  <c r="L3380" i="5" s="1"/>
  <c r="H3407" i="5"/>
  <c r="H3408" i="5"/>
  <c r="M3412" i="5"/>
  <c r="O3412" i="5" s="1"/>
  <c r="P3412" i="5" s="1"/>
  <c r="K3412" i="5"/>
  <c r="L3412" i="5" s="1"/>
  <c r="H3448" i="5"/>
  <c r="H3451" i="5"/>
  <c r="H3472" i="5"/>
  <c r="M3476" i="5"/>
  <c r="O3476" i="5" s="1"/>
  <c r="P3476" i="5" s="1"/>
  <c r="K3476" i="5"/>
  <c r="L3476" i="5" s="1"/>
  <c r="H3513" i="5"/>
  <c r="H3522" i="5"/>
  <c r="H3523" i="5"/>
  <c r="H3558" i="5"/>
  <c r="H3563" i="5"/>
  <c r="H3566" i="5"/>
  <c r="K2978" i="5"/>
  <c r="L2978" i="5" s="1"/>
  <c r="M2984" i="5"/>
  <c r="O2984" i="5" s="1"/>
  <c r="P2984" i="5" s="1"/>
  <c r="K2991" i="5"/>
  <c r="L2991" i="5" s="1"/>
  <c r="M2997" i="5"/>
  <c r="O2997" i="5" s="1"/>
  <c r="P2997" i="5" s="1"/>
  <c r="K3013" i="5"/>
  <c r="L3013" i="5" s="1"/>
  <c r="M3026" i="5"/>
  <c r="O3026" i="5" s="1"/>
  <c r="P3026" i="5" s="1"/>
  <c r="M3039" i="5"/>
  <c r="O3039" i="5" s="1"/>
  <c r="P3039" i="5" s="1"/>
  <c r="K3042" i="5"/>
  <c r="L3042" i="5" s="1"/>
  <c r="M3048" i="5"/>
  <c r="O3048" i="5" s="1"/>
  <c r="P3048" i="5" s="1"/>
  <c r="K3055" i="5"/>
  <c r="L3055" i="5" s="1"/>
  <c r="M3061" i="5"/>
  <c r="O3061" i="5" s="1"/>
  <c r="P3061" i="5" s="1"/>
  <c r="K3077" i="5"/>
  <c r="L3077" i="5" s="1"/>
  <c r="M3090" i="5"/>
  <c r="O3090" i="5" s="1"/>
  <c r="P3090" i="5" s="1"/>
  <c r="M3103" i="5"/>
  <c r="O3103" i="5" s="1"/>
  <c r="P3103" i="5" s="1"/>
  <c r="K3106" i="5"/>
  <c r="L3106" i="5" s="1"/>
  <c r="M3112" i="5"/>
  <c r="O3112" i="5" s="1"/>
  <c r="P3112" i="5" s="1"/>
  <c r="K3119" i="5"/>
  <c r="L3119" i="5" s="1"/>
  <c r="M3125" i="5"/>
  <c r="O3125" i="5" s="1"/>
  <c r="P3125" i="5" s="1"/>
  <c r="M3139" i="5"/>
  <c r="O3139" i="5" s="1"/>
  <c r="P3139" i="5" s="1"/>
  <c r="M3148" i="5"/>
  <c r="O3148" i="5" s="1"/>
  <c r="P3148" i="5" s="1"/>
  <c r="K3149" i="5"/>
  <c r="L3149" i="5" s="1"/>
  <c r="M3161" i="5"/>
  <c r="O3161" i="5" s="1"/>
  <c r="P3161" i="5" s="1"/>
  <c r="K3162" i="5"/>
  <c r="L3162" i="5" s="1"/>
  <c r="M3165" i="5"/>
  <c r="O3165" i="5" s="1"/>
  <c r="P3165" i="5" s="1"/>
  <c r="M3177" i="5"/>
  <c r="O3177" i="5" s="1"/>
  <c r="P3177" i="5" s="1"/>
  <c r="M3196" i="5"/>
  <c r="O3196" i="5" s="1"/>
  <c r="P3196" i="5" s="1"/>
  <c r="K3206" i="5"/>
  <c r="L3206" i="5" s="1"/>
  <c r="M3221" i="5"/>
  <c r="O3221" i="5" s="1"/>
  <c r="P3221" i="5" s="1"/>
  <c r="K3243" i="5"/>
  <c r="L3243" i="5" s="1"/>
  <c r="K3259" i="5"/>
  <c r="L3259" i="5" s="1"/>
  <c r="M3300" i="5"/>
  <c r="O3300" i="5" s="1"/>
  <c r="P3300" i="5" s="1"/>
  <c r="H3309" i="5"/>
  <c r="H3330" i="5"/>
  <c r="M3356" i="5"/>
  <c r="O3356" i="5" s="1"/>
  <c r="P3356" i="5" s="1"/>
  <c r="K3356" i="5"/>
  <c r="L3356" i="5" s="1"/>
  <c r="H3363" i="5"/>
  <c r="H3377" i="5"/>
  <c r="H3455" i="5"/>
  <c r="H3379" i="5"/>
  <c r="M3381" i="5"/>
  <c r="O3381" i="5" s="1"/>
  <c r="P3381" i="5" s="1"/>
  <c r="H3409" i="5"/>
  <c r="H3411" i="5"/>
  <c r="H3412" i="5"/>
  <c r="M3413" i="5"/>
  <c r="O3413" i="5" s="1"/>
  <c r="P3413" i="5" s="1"/>
  <c r="H3424" i="5"/>
  <c r="H3432" i="5"/>
  <c r="H3439" i="5"/>
  <c r="H3449" i="5"/>
  <c r="H3450" i="5"/>
  <c r="M3453" i="5"/>
  <c r="O3453" i="5" s="1"/>
  <c r="P3453" i="5" s="1"/>
  <c r="H3473" i="5"/>
  <c r="H3475" i="5"/>
  <c r="M3477" i="5"/>
  <c r="O3477" i="5" s="1"/>
  <c r="P3477" i="5" s="1"/>
  <c r="H3503" i="5"/>
  <c r="H3532" i="5"/>
  <c r="H3537" i="5"/>
  <c r="H3541" i="5"/>
  <c r="H3547" i="5"/>
  <c r="H3552" i="5"/>
  <c r="K3559" i="5"/>
  <c r="L3559" i="5" s="1"/>
  <c r="H3211" i="5"/>
  <c r="H3239" i="5"/>
  <c r="H3268" i="5"/>
  <c r="H3285" i="5"/>
  <c r="H3292" i="5"/>
  <c r="H3311" i="5"/>
  <c r="H3313" i="5"/>
  <c r="H3327" i="5"/>
  <c r="H3337" i="5"/>
  <c r="H3354" i="5"/>
  <c r="H3362" i="5"/>
  <c r="M3379" i="5"/>
  <c r="O3379" i="5" s="1"/>
  <c r="P3379" i="5" s="1"/>
  <c r="K3379" i="5"/>
  <c r="L3379" i="5" s="1"/>
  <c r="H3395" i="5"/>
  <c r="M3411" i="5"/>
  <c r="O3411" i="5" s="1"/>
  <c r="P3411" i="5" s="1"/>
  <c r="K3411" i="5"/>
  <c r="L3411" i="5" s="1"/>
  <c r="H3422" i="5"/>
  <c r="H3425" i="5"/>
  <c r="H3426" i="5"/>
  <c r="H3427" i="5"/>
  <c r="H3431" i="5"/>
  <c r="H3446" i="5"/>
  <c r="H3464" i="5"/>
  <c r="H3474" i="5"/>
  <c r="M3475" i="5"/>
  <c r="O3475" i="5" s="1"/>
  <c r="P3475" i="5" s="1"/>
  <c r="K3475" i="5"/>
  <c r="L3475" i="5" s="1"/>
  <c r="H3486" i="5"/>
  <c r="H3491" i="5"/>
  <c r="H3505" i="5"/>
  <c r="H3507" i="5"/>
  <c r="H3519" i="5"/>
  <c r="H3528" i="5"/>
  <c r="H3540" i="5"/>
  <c r="H3544" i="5"/>
  <c r="H3546" i="5"/>
  <c r="H3553" i="5"/>
  <c r="H3557" i="5"/>
  <c r="K2534" i="5"/>
  <c r="L2534" i="5" s="1"/>
  <c r="K2558" i="5"/>
  <c r="L2558" i="5" s="1"/>
  <c r="K2985" i="5"/>
  <c r="L2985" i="5" s="1"/>
  <c r="K2994" i="5"/>
  <c r="L2994" i="5" s="1"/>
  <c r="K2998" i="5"/>
  <c r="L2998" i="5" s="1"/>
  <c r="M3000" i="5"/>
  <c r="O3000" i="5" s="1"/>
  <c r="P3000" i="5" s="1"/>
  <c r="K3007" i="5"/>
  <c r="L3007" i="5" s="1"/>
  <c r="K3029" i="5"/>
  <c r="L3029" i="5" s="1"/>
  <c r="K3049" i="5"/>
  <c r="L3049" i="5" s="1"/>
  <c r="K3058" i="5"/>
  <c r="L3058" i="5" s="1"/>
  <c r="K3062" i="5"/>
  <c r="L3062" i="5" s="1"/>
  <c r="M3064" i="5"/>
  <c r="O3064" i="5" s="1"/>
  <c r="P3064" i="5" s="1"/>
  <c r="K3071" i="5"/>
  <c r="L3071" i="5" s="1"/>
  <c r="K3093" i="5"/>
  <c r="L3093" i="5" s="1"/>
  <c r="K3113" i="5"/>
  <c r="L3113" i="5" s="1"/>
  <c r="K3122" i="5"/>
  <c r="L3122" i="5" s="1"/>
  <c r="K3126" i="5"/>
  <c r="L3126" i="5" s="1"/>
  <c r="M3128" i="5"/>
  <c r="O3128" i="5" s="1"/>
  <c r="P3128" i="5" s="1"/>
  <c r="K3135" i="5"/>
  <c r="L3135" i="5" s="1"/>
  <c r="K3146" i="5"/>
  <c r="L3146" i="5" s="1"/>
  <c r="K3150" i="5"/>
  <c r="L3150" i="5" s="1"/>
  <c r="M3156" i="5"/>
  <c r="O3156" i="5" s="1"/>
  <c r="P3156" i="5" s="1"/>
  <c r="K3163" i="5"/>
  <c r="L3163" i="5" s="1"/>
  <c r="M3172" i="5"/>
  <c r="O3172" i="5" s="1"/>
  <c r="P3172" i="5" s="1"/>
  <c r="K3182" i="5"/>
  <c r="L3182" i="5" s="1"/>
  <c r="M3188" i="5"/>
  <c r="O3188" i="5" s="1"/>
  <c r="P3188" i="5" s="1"/>
  <c r="K3194" i="5"/>
  <c r="L3194" i="5" s="1"/>
  <c r="M3197" i="5"/>
  <c r="O3197" i="5" s="1"/>
  <c r="P3197" i="5" s="1"/>
  <c r="K3203" i="5"/>
  <c r="L3203" i="5" s="1"/>
  <c r="K3219" i="5"/>
  <c r="L3219" i="5" s="1"/>
  <c r="K3238" i="5"/>
  <c r="L3238" i="5" s="1"/>
  <c r="M3249" i="5"/>
  <c r="O3249" i="5" s="1"/>
  <c r="P3249" i="5" s="1"/>
  <c r="M3260" i="5"/>
  <c r="O3260" i="5" s="1"/>
  <c r="P3260" i="5" s="1"/>
  <c r="K3261" i="5"/>
  <c r="L3261" i="5" s="1"/>
  <c r="H3262" i="5"/>
  <c r="M3273" i="5"/>
  <c r="O3273" i="5" s="1"/>
  <c r="P3273" i="5" s="1"/>
  <c r="K3273" i="5"/>
  <c r="L3273" i="5" s="1"/>
  <c r="M3289" i="5"/>
  <c r="O3289" i="5" s="1"/>
  <c r="P3289" i="5" s="1"/>
  <c r="K3292" i="5"/>
  <c r="L3292" i="5" s="1"/>
  <c r="M3292" i="5"/>
  <c r="O3292" i="5" s="1"/>
  <c r="P3292" i="5" s="1"/>
  <c r="M3293" i="5"/>
  <c r="O3293" i="5" s="1"/>
  <c r="P3293" i="5" s="1"/>
  <c r="K3293" i="5"/>
  <c r="L3293" i="5" s="1"/>
  <c r="H3307" i="5"/>
  <c r="M3310" i="5"/>
  <c r="O3310" i="5" s="1"/>
  <c r="P3310" i="5" s="1"/>
  <c r="K3310" i="5"/>
  <c r="L3310" i="5" s="1"/>
  <c r="H3325" i="5"/>
  <c r="K3339" i="5"/>
  <c r="L3339" i="5" s="1"/>
  <c r="M3343" i="5"/>
  <c r="O3343" i="5" s="1"/>
  <c r="P3343" i="5" s="1"/>
  <c r="H3351" i="5"/>
  <c r="H3391" i="5"/>
  <c r="H3397" i="5"/>
  <c r="H3401" i="5"/>
  <c r="M3407" i="5"/>
  <c r="O3407" i="5" s="1"/>
  <c r="P3407" i="5" s="1"/>
  <c r="H3421" i="5"/>
  <c r="H3433" i="5"/>
  <c r="H3435" i="5"/>
  <c r="H3493" i="5"/>
  <c r="H3497" i="5"/>
  <c r="M3507" i="5"/>
  <c r="O3507" i="5" s="1"/>
  <c r="P3507" i="5" s="1"/>
  <c r="K3507" i="5"/>
  <c r="L3507" i="5" s="1"/>
  <c r="H3511" i="5"/>
  <c r="K3521" i="5"/>
  <c r="L3521" i="5" s="1"/>
  <c r="K3531" i="5"/>
  <c r="L3531" i="5" s="1"/>
  <c r="H3565" i="5"/>
  <c r="K3025" i="5"/>
  <c r="L3025" i="5" s="1"/>
  <c r="K3027" i="5"/>
  <c r="L3027" i="5" s="1"/>
  <c r="K3038" i="5"/>
  <c r="L3038" i="5" s="1"/>
  <c r="K3089" i="5"/>
  <c r="L3089" i="5" s="1"/>
  <c r="K3091" i="5"/>
  <c r="L3091" i="5" s="1"/>
  <c r="K3102" i="5"/>
  <c r="L3102" i="5" s="1"/>
  <c r="M3153" i="5"/>
  <c r="O3153" i="5" s="1"/>
  <c r="P3153" i="5" s="1"/>
  <c r="H3187" i="5"/>
  <c r="H3215" i="5"/>
  <c r="M3228" i="5"/>
  <c r="O3228" i="5" s="1"/>
  <c r="P3228" i="5" s="1"/>
  <c r="K3231" i="5"/>
  <c r="L3231" i="5" s="1"/>
  <c r="H3237" i="5"/>
  <c r="M3247" i="5"/>
  <c r="O3247" i="5" s="1"/>
  <c r="P3247" i="5" s="1"/>
  <c r="K3253" i="5"/>
  <c r="L3253" i="5" s="1"/>
  <c r="M3269" i="5"/>
  <c r="O3269" i="5" s="1"/>
  <c r="P3269" i="5" s="1"/>
  <c r="K3269" i="5"/>
  <c r="L3269" i="5" s="1"/>
  <c r="M3271" i="5"/>
  <c r="O3271" i="5" s="1"/>
  <c r="P3271" i="5" s="1"/>
  <c r="K3278" i="5"/>
  <c r="L3278" i="5" s="1"/>
  <c r="K3283" i="5"/>
  <c r="L3283" i="5" s="1"/>
  <c r="M3325" i="5"/>
  <c r="O3325" i="5" s="1"/>
  <c r="P3325" i="5" s="1"/>
  <c r="K3325" i="5"/>
  <c r="L3325" i="5" s="1"/>
  <c r="H3349" i="5"/>
  <c r="H3350" i="5"/>
  <c r="H3353" i="5"/>
  <c r="H3369" i="5"/>
  <c r="H3371" i="5"/>
  <c r="H3373" i="5"/>
  <c r="H3383" i="5"/>
  <c r="H3387" i="5"/>
  <c r="H3403" i="5"/>
  <c r="H3416" i="5"/>
  <c r="M3431" i="5"/>
  <c r="O3431" i="5" s="1"/>
  <c r="P3431" i="5" s="1"/>
  <c r="H3445" i="5"/>
  <c r="M3449" i="5"/>
  <c r="O3449" i="5" s="1"/>
  <c r="P3449" i="5" s="1"/>
  <c r="H3465" i="5"/>
  <c r="H3467" i="5"/>
  <c r="H3469" i="5"/>
  <c r="H3479" i="5"/>
  <c r="H3483" i="5"/>
  <c r="H3499" i="5"/>
  <c r="M3503" i="5"/>
  <c r="O3503" i="5" s="1"/>
  <c r="P3503" i="5" s="1"/>
  <c r="H3515" i="5"/>
  <c r="H3518" i="5"/>
  <c r="K3529" i="5"/>
  <c r="L3529" i="5" s="1"/>
  <c r="H3534" i="5"/>
  <c r="M3547" i="5"/>
  <c r="O3547" i="5" s="1"/>
  <c r="P3547" i="5" s="1"/>
  <c r="K3551" i="5"/>
  <c r="L3551" i="5" s="1"/>
  <c r="K3553" i="5"/>
  <c r="L3553" i="5" s="1"/>
  <c r="H3561" i="5"/>
  <c r="K3010" i="5"/>
  <c r="L3010" i="5" s="1"/>
  <c r="K3014" i="5"/>
  <c r="L3014" i="5" s="1"/>
  <c r="M3016" i="5"/>
  <c r="O3016" i="5" s="1"/>
  <c r="P3016" i="5" s="1"/>
  <c r="K3023" i="5"/>
  <c r="L3023" i="5" s="1"/>
  <c r="K3045" i="5"/>
  <c r="L3045" i="5" s="1"/>
  <c r="K3074" i="5"/>
  <c r="L3074" i="5" s="1"/>
  <c r="K3078" i="5"/>
  <c r="L3078" i="5" s="1"/>
  <c r="M3080" i="5"/>
  <c r="O3080" i="5" s="1"/>
  <c r="P3080" i="5" s="1"/>
  <c r="K3087" i="5"/>
  <c r="L3087" i="5" s="1"/>
  <c r="K3109" i="5"/>
  <c r="L3109" i="5" s="1"/>
  <c r="K3138" i="5"/>
  <c r="L3138" i="5" s="1"/>
  <c r="K3147" i="5"/>
  <c r="L3147" i="5" s="1"/>
  <c r="K3157" i="5"/>
  <c r="L3157" i="5" s="1"/>
  <c r="K3167" i="5"/>
  <c r="L3167" i="5" s="1"/>
  <c r="M3173" i="5"/>
  <c r="O3173" i="5" s="1"/>
  <c r="P3173" i="5" s="1"/>
  <c r="K3179" i="5"/>
  <c r="L3179" i="5" s="1"/>
  <c r="K3195" i="5"/>
  <c r="L3195" i="5" s="1"/>
  <c r="K3214" i="5"/>
  <c r="L3214" i="5" s="1"/>
  <c r="M3225" i="5"/>
  <c r="O3225" i="5" s="1"/>
  <c r="P3225" i="5" s="1"/>
  <c r="M3244" i="5"/>
  <c r="O3244" i="5" s="1"/>
  <c r="P3244" i="5" s="1"/>
  <c r="K3262" i="5"/>
  <c r="L3262" i="5" s="1"/>
  <c r="K3267" i="5"/>
  <c r="L3267" i="5" s="1"/>
  <c r="M3297" i="5"/>
  <c r="O3297" i="5" s="1"/>
  <c r="P3297" i="5" s="1"/>
  <c r="K3297" i="5"/>
  <c r="L3297" i="5" s="1"/>
  <c r="K3309" i="5"/>
  <c r="L3309" i="5" s="1"/>
  <c r="H3316" i="5"/>
  <c r="H3324" i="5"/>
  <c r="M3337" i="5"/>
  <c r="O3337" i="5" s="1"/>
  <c r="P3337" i="5" s="1"/>
  <c r="M3349" i="5"/>
  <c r="O3349" i="5" s="1"/>
  <c r="P3349" i="5" s="1"/>
  <c r="K3349" i="5"/>
  <c r="L3349" i="5" s="1"/>
  <c r="H3381" i="5"/>
  <c r="M3389" i="5"/>
  <c r="O3389" i="5" s="1"/>
  <c r="P3389" i="5" s="1"/>
  <c r="H3413" i="5"/>
  <c r="H3417" i="5"/>
  <c r="K3429" i="5"/>
  <c r="L3429" i="5" s="1"/>
  <c r="M3437" i="5"/>
  <c r="O3437" i="5" s="1"/>
  <c r="P3437" i="5" s="1"/>
  <c r="H3440" i="5"/>
  <c r="M3444" i="5"/>
  <c r="O3444" i="5" s="1"/>
  <c r="P3444" i="5" s="1"/>
  <c r="K3444" i="5"/>
  <c r="L3444" i="5" s="1"/>
  <c r="H3459" i="5"/>
  <c r="H3477" i="5"/>
  <c r="M3485" i="5"/>
  <c r="O3485" i="5" s="1"/>
  <c r="P3485" i="5" s="1"/>
  <c r="K3511" i="5"/>
  <c r="L3511" i="5" s="1"/>
  <c r="K3527" i="5"/>
  <c r="L3527" i="5" s="1"/>
  <c r="H3539" i="5"/>
  <c r="H3543" i="5"/>
  <c r="K3545" i="5"/>
  <c r="L3545" i="5" s="1"/>
  <c r="M3557" i="5"/>
  <c r="O3557" i="5" s="1"/>
  <c r="P3557" i="5" s="1"/>
  <c r="H3564" i="5"/>
  <c r="K3043" i="5"/>
  <c r="L3043" i="5" s="1"/>
  <c r="K3054" i="5"/>
  <c r="L3054" i="5" s="1"/>
  <c r="K3107" i="5"/>
  <c r="L3107" i="5" s="1"/>
  <c r="K3118" i="5"/>
  <c r="L3118" i="5" s="1"/>
  <c r="M3164" i="5"/>
  <c r="O3164" i="5" s="1"/>
  <c r="P3164" i="5" s="1"/>
  <c r="K3170" i="5"/>
  <c r="L3170" i="5" s="1"/>
  <c r="H3191" i="5"/>
  <c r="H3202" i="5"/>
  <c r="M3204" i="5"/>
  <c r="O3204" i="5" s="1"/>
  <c r="P3204" i="5" s="1"/>
  <c r="K3207" i="5"/>
  <c r="L3207" i="5" s="1"/>
  <c r="H3213" i="5"/>
  <c r="M3223" i="5"/>
  <c r="O3223" i="5" s="1"/>
  <c r="P3223" i="5" s="1"/>
  <c r="K3229" i="5"/>
  <c r="L3229" i="5" s="1"/>
  <c r="H3259" i="5"/>
  <c r="H3274" i="5"/>
  <c r="M3284" i="5"/>
  <c r="O3284" i="5" s="1"/>
  <c r="P3284" i="5" s="1"/>
  <c r="H3286" i="5"/>
  <c r="H3287" i="5"/>
  <c r="H3299" i="5"/>
  <c r="K3316" i="5"/>
  <c r="L3316" i="5" s="1"/>
  <c r="M3316" i="5"/>
  <c r="O3316" i="5" s="1"/>
  <c r="P3316" i="5" s="1"/>
  <c r="M3317" i="5"/>
  <c r="O3317" i="5" s="1"/>
  <c r="P3317" i="5" s="1"/>
  <c r="K3317" i="5"/>
  <c r="L3317" i="5" s="1"/>
  <c r="H3323" i="5"/>
  <c r="M3324" i="5"/>
  <c r="O3324" i="5" s="1"/>
  <c r="P3324" i="5" s="1"/>
  <c r="K3324" i="5"/>
  <c r="L3324" i="5" s="1"/>
  <c r="H3333" i="5"/>
  <c r="H3344" i="5"/>
  <c r="H3348" i="5"/>
  <c r="H3358" i="5"/>
  <c r="M3363" i="5"/>
  <c r="O3363" i="5" s="1"/>
  <c r="P3363" i="5" s="1"/>
  <c r="H3385" i="5"/>
  <c r="H3441" i="5"/>
  <c r="H3443" i="5"/>
  <c r="H3444" i="5"/>
  <c r="H3454" i="5"/>
  <c r="H3457" i="5"/>
  <c r="H3463" i="5"/>
  <c r="H3466" i="5"/>
  <c r="H3481" i="5"/>
  <c r="H3509" i="5"/>
  <c r="H3524" i="5"/>
  <c r="H3533" i="5"/>
  <c r="H3538" i="5"/>
  <c r="H3542" i="5"/>
  <c r="H3555" i="5"/>
  <c r="H3556" i="5"/>
  <c r="H3567" i="5"/>
  <c r="M3032" i="5"/>
  <c r="O3032" i="5" s="1"/>
  <c r="P3032" i="5" s="1"/>
  <c r="M3096" i="5"/>
  <c r="O3096" i="5" s="1"/>
  <c r="P3096" i="5" s="1"/>
  <c r="M3201" i="5"/>
  <c r="O3201" i="5" s="1"/>
  <c r="P3201" i="5" s="1"/>
  <c r="M3220" i="5"/>
  <c r="O3220" i="5" s="1"/>
  <c r="P3220" i="5" s="1"/>
  <c r="M3245" i="5"/>
  <c r="O3245" i="5" s="1"/>
  <c r="P3245" i="5" s="1"/>
  <c r="M3268" i="5"/>
  <c r="O3268" i="5" s="1"/>
  <c r="P3268" i="5" s="1"/>
  <c r="M3295" i="5"/>
  <c r="O3295" i="5" s="1"/>
  <c r="P3295" i="5" s="1"/>
  <c r="M3333" i="5"/>
  <c r="O3333" i="5" s="1"/>
  <c r="P3333" i="5" s="1"/>
  <c r="K3333" i="5"/>
  <c r="L3333" i="5" s="1"/>
  <c r="H3341" i="5"/>
  <c r="M3348" i="5"/>
  <c r="O3348" i="5" s="1"/>
  <c r="P3348" i="5" s="1"/>
  <c r="K3348" i="5"/>
  <c r="L3348" i="5" s="1"/>
  <c r="K3361" i="5"/>
  <c r="L3361" i="5" s="1"/>
  <c r="H3442" i="5"/>
  <c r="M3443" i="5"/>
  <c r="O3443" i="5" s="1"/>
  <c r="P3443" i="5" s="1"/>
  <c r="K3443" i="5"/>
  <c r="L3443" i="5" s="1"/>
  <c r="H3460" i="5"/>
  <c r="M3501" i="5"/>
  <c r="O3501" i="5" s="1"/>
  <c r="P3501" i="5" s="1"/>
  <c r="H3517" i="5"/>
  <c r="H3559" i="5"/>
  <c r="K3569" i="5"/>
  <c r="L3569" i="5" s="1"/>
  <c r="M3340" i="5"/>
  <c r="O3340" i="5" s="1"/>
  <c r="P3340" i="5" s="1"/>
  <c r="K3340" i="5"/>
  <c r="L3340" i="5" s="1"/>
  <c r="M3388" i="5"/>
  <c r="O3388" i="5" s="1"/>
  <c r="P3388" i="5" s="1"/>
  <c r="K3388" i="5"/>
  <c r="L3388" i="5" s="1"/>
  <c r="H3389" i="5"/>
  <c r="M3420" i="5"/>
  <c r="O3420" i="5" s="1"/>
  <c r="P3420" i="5" s="1"/>
  <c r="K3420" i="5"/>
  <c r="L3420" i="5" s="1"/>
  <c r="M3452" i="5"/>
  <c r="O3452" i="5" s="1"/>
  <c r="P3452" i="5" s="1"/>
  <c r="K3452" i="5"/>
  <c r="L3452" i="5" s="1"/>
  <c r="H3453" i="5"/>
  <c r="M3484" i="5"/>
  <c r="O3484" i="5" s="1"/>
  <c r="P3484" i="5" s="1"/>
  <c r="K3484" i="5"/>
  <c r="L3484" i="5" s="1"/>
  <c r="H3485" i="5"/>
  <c r="H3521" i="5"/>
  <c r="H3525" i="5"/>
  <c r="H3527" i="5"/>
  <c r="H3569" i="5"/>
  <c r="M3364" i="5"/>
  <c r="O3364" i="5" s="1"/>
  <c r="P3364" i="5" s="1"/>
  <c r="K3364" i="5"/>
  <c r="L3364" i="5" s="1"/>
  <c r="H3365" i="5"/>
  <c r="K3387" i="5"/>
  <c r="L3387" i="5" s="1"/>
  <c r="M3396" i="5"/>
  <c r="O3396" i="5" s="1"/>
  <c r="P3396" i="5" s="1"/>
  <c r="K3396" i="5"/>
  <c r="L3396" i="5" s="1"/>
  <c r="M3428" i="5"/>
  <c r="O3428" i="5" s="1"/>
  <c r="P3428" i="5" s="1"/>
  <c r="K3428" i="5"/>
  <c r="L3428" i="5" s="1"/>
  <c r="H3429" i="5"/>
  <c r="K3451" i="5"/>
  <c r="L3451" i="5" s="1"/>
  <c r="M3460" i="5"/>
  <c r="O3460" i="5" s="1"/>
  <c r="P3460" i="5" s="1"/>
  <c r="K3460" i="5"/>
  <c r="L3460" i="5" s="1"/>
  <c r="H3461" i="5"/>
  <c r="K3483" i="5"/>
  <c r="L3483" i="5" s="1"/>
  <c r="M3492" i="5"/>
  <c r="O3492" i="5" s="1"/>
  <c r="P3492" i="5" s="1"/>
  <c r="K3492" i="5"/>
  <c r="L3492" i="5" s="1"/>
  <c r="H3529" i="5"/>
  <c r="H3531" i="5"/>
  <c r="H3535" i="5"/>
  <c r="M3372" i="5"/>
  <c r="O3372" i="5" s="1"/>
  <c r="P3372" i="5" s="1"/>
  <c r="K3372" i="5"/>
  <c r="L3372" i="5" s="1"/>
  <c r="M3404" i="5"/>
  <c r="O3404" i="5" s="1"/>
  <c r="P3404" i="5" s="1"/>
  <c r="K3404" i="5"/>
  <c r="L3404" i="5" s="1"/>
  <c r="H3405" i="5"/>
  <c r="M3436" i="5"/>
  <c r="O3436" i="5" s="1"/>
  <c r="P3436" i="5" s="1"/>
  <c r="K3436" i="5"/>
  <c r="L3436" i="5" s="1"/>
  <c r="H3437" i="5"/>
  <c r="M3468" i="5"/>
  <c r="O3468" i="5" s="1"/>
  <c r="P3468" i="5" s="1"/>
  <c r="K3468" i="5"/>
  <c r="L3468" i="5" s="1"/>
  <c r="M3500" i="5"/>
  <c r="O3500" i="5" s="1"/>
  <c r="P3500" i="5" s="1"/>
  <c r="K3500" i="5"/>
  <c r="L3500" i="5" s="1"/>
  <c r="H3501" i="5"/>
  <c r="H3545" i="5"/>
  <c r="H3549" i="5"/>
  <c r="H3551" i="5"/>
  <c r="J6" i="13"/>
  <c r="I6" i="13"/>
  <c r="H6" i="13"/>
  <c r="J9" i="13"/>
  <c r="I9" i="13"/>
  <c r="H9" i="13"/>
  <c r="J15" i="13"/>
  <c r="H15" i="13"/>
  <c r="I29" i="13"/>
  <c r="H29" i="13"/>
  <c r="J29" i="13"/>
  <c r="K29" i="13" s="1"/>
  <c r="I36" i="13"/>
  <c r="H36" i="13"/>
  <c r="K36" i="13" s="1"/>
  <c r="J38" i="13"/>
  <c r="I38" i="13"/>
  <c r="H38" i="13"/>
  <c r="J41" i="13"/>
  <c r="I41" i="13"/>
  <c r="H41" i="13"/>
  <c r="J47" i="13"/>
  <c r="H47" i="13"/>
  <c r="K59" i="13"/>
  <c r="I61" i="13"/>
  <c r="H61" i="13"/>
  <c r="J61" i="13"/>
  <c r="I68" i="13"/>
  <c r="H68" i="13"/>
  <c r="K68" i="13" s="1"/>
  <c r="J70" i="13"/>
  <c r="I70" i="13"/>
  <c r="H70" i="13"/>
  <c r="K70" i="13" s="1"/>
  <c r="J73" i="13"/>
  <c r="K73" i="13" s="1"/>
  <c r="I73" i="13"/>
  <c r="H73" i="13"/>
  <c r="J79" i="13"/>
  <c r="H79" i="13"/>
  <c r="I93" i="13"/>
  <c r="H93" i="13"/>
  <c r="J93" i="13"/>
  <c r="K93" i="13" s="1"/>
  <c r="I100" i="13"/>
  <c r="H100" i="13"/>
  <c r="K100" i="13" s="1"/>
  <c r="J102" i="13"/>
  <c r="I102" i="13"/>
  <c r="H102" i="13"/>
  <c r="J105" i="13"/>
  <c r="I105" i="13"/>
  <c r="H105" i="13"/>
  <c r="J113" i="13"/>
  <c r="I113" i="13"/>
  <c r="H113" i="13"/>
  <c r="J114" i="13"/>
  <c r="I114" i="13"/>
  <c r="H114" i="13"/>
  <c r="J116" i="13"/>
  <c r="I116" i="13"/>
  <c r="H116" i="13"/>
  <c r="J145" i="13"/>
  <c r="I145" i="13"/>
  <c r="H145" i="13"/>
  <c r="J146" i="13"/>
  <c r="I146" i="13"/>
  <c r="H146" i="13"/>
  <c r="J148" i="13"/>
  <c r="I148" i="13"/>
  <c r="H148" i="13"/>
  <c r="J177" i="13"/>
  <c r="I177" i="13"/>
  <c r="H177" i="13"/>
  <c r="J178" i="13"/>
  <c r="I178" i="13"/>
  <c r="H178" i="13"/>
  <c r="K178" i="13" s="1"/>
  <c r="J180" i="13"/>
  <c r="K180" i="13" s="1"/>
  <c r="I180" i="13"/>
  <c r="H180" i="13"/>
  <c r="J206" i="13"/>
  <c r="I206" i="13"/>
  <c r="H206" i="13"/>
  <c r="J223" i="13"/>
  <c r="I223" i="13"/>
  <c r="H223" i="13"/>
  <c r="J225" i="13"/>
  <c r="I225" i="13"/>
  <c r="H225" i="13"/>
  <c r="J226" i="13"/>
  <c r="I226" i="13"/>
  <c r="H226" i="13"/>
  <c r="J228" i="13"/>
  <c r="I228" i="13"/>
  <c r="H228" i="13"/>
  <c r="H232" i="13"/>
  <c r="J232" i="13"/>
  <c r="I232" i="13"/>
  <c r="J235" i="13"/>
  <c r="I235" i="13"/>
  <c r="H235" i="13"/>
  <c r="J270" i="13"/>
  <c r="K270" i="13" s="1"/>
  <c r="I270" i="13"/>
  <c r="H270" i="13"/>
  <c r="J309" i="13"/>
  <c r="I309" i="13"/>
  <c r="H309" i="13"/>
  <c r="I312" i="13"/>
  <c r="H312" i="13"/>
  <c r="J312" i="13"/>
  <c r="I328" i="13"/>
  <c r="J328" i="13"/>
  <c r="H328" i="13"/>
  <c r="J332" i="13"/>
  <c r="I332" i="13"/>
  <c r="H332" i="13"/>
  <c r="H347" i="13"/>
  <c r="J347" i="13"/>
  <c r="I347" i="13"/>
  <c r="J349" i="13"/>
  <c r="I349" i="13"/>
  <c r="H349" i="13"/>
  <c r="J353" i="13"/>
  <c r="I353" i="13"/>
  <c r="H353" i="13"/>
  <c r="J354" i="13"/>
  <c r="K354" i="13" s="1"/>
  <c r="I354" i="13"/>
  <c r="H354" i="13"/>
  <c r="H398" i="13"/>
  <c r="J398" i="13"/>
  <c r="K398" i="13" s="1"/>
  <c r="I398" i="13"/>
  <c r="I401" i="13"/>
  <c r="H401" i="13"/>
  <c r="J401" i="13"/>
  <c r="J402" i="13"/>
  <c r="I402" i="13"/>
  <c r="H402" i="13"/>
  <c r="J437" i="13"/>
  <c r="I437" i="13"/>
  <c r="H437" i="13"/>
  <c r="I440" i="13"/>
  <c r="H440" i="13"/>
  <c r="J440" i="13"/>
  <c r="K440" i="13" s="1"/>
  <c r="I456" i="13"/>
  <c r="J456" i="13"/>
  <c r="H456" i="13"/>
  <c r="J460" i="13"/>
  <c r="K460" i="13" s="1"/>
  <c r="I460" i="13"/>
  <c r="H460" i="13"/>
  <c r="H475" i="13"/>
  <c r="J475" i="13"/>
  <c r="I475" i="13"/>
  <c r="J477" i="13"/>
  <c r="I477" i="13"/>
  <c r="H477" i="13"/>
  <c r="H494" i="13"/>
  <c r="J494" i="13"/>
  <c r="I494" i="13"/>
  <c r="J509" i="13"/>
  <c r="I509" i="13"/>
  <c r="H509" i="13"/>
  <c r="H526" i="13"/>
  <c r="K526" i="13" s="1"/>
  <c r="J526" i="13"/>
  <c r="I526" i="13"/>
  <c r="J541" i="13"/>
  <c r="I541" i="13"/>
  <c r="H541" i="13"/>
  <c r="I555" i="13"/>
  <c r="H555" i="13"/>
  <c r="J555" i="13"/>
  <c r="J562" i="13"/>
  <c r="K562" i="13" s="1"/>
  <c r="I562" i="13"/>
  <c r="H562" i="13"/>
  <c r="H572" i="13"/>
  <c r="J572" i="13"/>
  <c r="K572" i="13" s="1"/>
  <c r="I572" i="13"/>
  <c r="J573" i="13"/>
  <c r="I573" i="13"/>
  <c r="H573" i="13"/>
  <c r="I579" i="13"/>
  <c r="H579" i="13"/>
  <c r="J579" i="13"/>
  <c r="H590" i="13"/>
  <c r="J590" i="13"/>
  <c r="K590" i="13" s="1"/>
  <c r="I590" i="13"/>
  <c r="J591" i="13"/>
  <c r="K591" i="13" s="1"/>
  <c r="I591" i="13"/>
  <c r="H591" i="13"/>
  <c r="J616" i="13"/>
  <c r="I616" i="13"/>
  <c r="H616" i="13"/>
  <c r="J624" i="13"/>
  <c r="I624" i="13"/>
  <c r="H624" i="13"/>
  <c r="J631" i="13"/>
  <c r="I631" i="13"/>
  <c r="H631" i="13"/>
  <c r="J650" i="13"/>
  <c r="I650" i="13"/>
  <c r="H650" i="13"/>
  <c r="J696" i="13"/>
  <c r="K696" i="13" s="1"/>
  <c r="I696" i="13"/>
  <c r="H696" i="13"/>
  <c r="J752" i="13"/>
  <c r="I752" i="13"/>
  <c r="H752" i="13"/>
  <c r="H756" i="13"/>
  <c r="J756" i="13"/>
  <c r="I756" i="13"/>
  <c r="K807" i="13"/>
  <c r="I825" i="13"/>
  <c r="H825" i="13"/>
  <c r="K825" i="13" s="1"/>
  <c r="J825" i="13"/>
  <c r="J830" i="13"/>
  <c r="I830" i="13"/>
  <c r="H830" i="13"/>
  <c r="K845" i="13"/>
  <c r="I906" i="13"/>
  <c r="J906" i="13"/>
  <c r="H906" i="13"/>
  <c r="H924" i="13"/>
  <c r="I924" i="13"/>
  <c r="J924" i="13"/>
  <c r="I938" i="13"/>
  <c r="J938" i="13"/>
  <c r="H938" i="13"/>
  <c r="J984" i="13"/>
  <c r="H984" i="13"/>
  <c r="I984" i="13"/>
  <c r="J1014" i="13"/>
  <c r="I1014" i="13"/>
  <c r="H1014" i="13"/>
  <c r="J10" i="13"/>
  <c r="K10" i="13" s="1"/>
  <c r="I10" i="13"/>
  <c r="H24" i="13"/>
  <c r="J24" i="13"/>
  <c r="I24" i="13"/>
  <c r="J27" i="13"/>
  <c r="I27" i="13"/>
  <c r="H27" i="13"/>
  <c r="J42" i="13"/>
  <c r="K42" i="13" s="1"/>
  <c r="I42" i="13"/>
  <c r="H56" i="13"/>
  <c r="J56" i="13"/>
  <c r="I56" i="13"/>
  <c r="J59" i="13"/>
  <c r="I59" i="13"/>
  <c r="H59" i="13"/>
  <c r="J74" i="13"/>
  <c r="K74" i="13" s="1"/>
  <c r="I74" i="13"/>
  <c r="H88" i="13"/>
  <c r="J88" i="13"/>
  <c r="I88" i="13"/>
  <c r="J91" i="13"/>
  <c r="I91" i="13"/>
  <c r="H91" i="13"/>
  <c r="J106" i="13"/>
  <c r="K106" i="13" s="1"/>
  <c r="I106" i="13"/>
  <c r="J110" i="13"/>
  <c r="K110" i="13" s="1"/>
  <c r="I110" i="13"/>
  <c r="H110" i="13"/>
  <c r="J123" i="13"/>
  <c r="I123" i="13"/>
  <c r="H123" i="13"/>
  <c r="H128" i="13"/>
  <c r="J128" i="13"/>
  <c r="I128" i="13"/>
  <c r="J135" i="13"/>
  <c r="I135" i="13"/>
  <c r="H135" i="13"/>
  <c r="J142" i="13"/>
  <c r="I142" i="13"/>
  <c r="H142" i="13"/>
  <c r="K142" i="13" s="1"/>
  <c r="J155" i="13"/>
  <c r="I155" i="13"/>
  <c r="H155" i="13"/>
  <c r="H160" i="13"/>
  <c r="J160" i="13"/>
  <c r="I160" i="13"/>
  <c r="J167" i="13"/>
  <c r="I167" i="13"/>
  <c r="H167" i="13"/>
  <c r="J174" i="13"/>
  <c r="I174" i="13"/>
  <c r="H174" i="13"/>
  <c r="J187" i="13"/>
  <c r="I187" i="13"/>
  <c r="H187" i="13"/>
  <c r="H192" i="13"/>
  <c r="J192" i="13"/>
  <c r="I192" i="13"/>
  <c r="J199" i="13"/>
  <c r="I199" i="13"/>
  <c r="H199" i="13"/>
  <c r="J201" i="13"/>
  <c r="I201" i="13"/>
  <c r="H201" i="13"/>
  <c r="J202" i="13"/>
  <c r="K202" i="13" s="1"/>
  <c r="I202" i="13"/>
  <c r="H202" i="13"/>
  <c r="J204" i="13"/>
  <c r="I204" i="13"/>
  <c r="H204" i="13"/>
  <c r="H208" i="13"/>
  <c r="J208" i="13"/>
  <c r="I208" i="13"/>
  <c r="J211" i="13"/>
  <c r="I211" i="13"/>
  <c r="H211" i="13"/>
  <c r="J246" i="13"/>
  <c r="I246" i="13"/>
  <c r="H246" i="13"/>
  <c r="J263" i="13"/>
  <c r="K263" i="13" s="1"/>
  <c r="I263" i="13"/>
  <c r="H263" i="13"/>
  <c r="J265" i="13"/>
  <c r="K265" i="13" s="1"/>
  <c r="I265" i="13"/>
  <c r="H265" i="13"/>
  <c r="J266" i="13"/>
  <c r="I266" i="13"/>
  <c r="H266" i="13"/>
  <c r="J268" i="13"/>
  <c r="K268" i="13" s="1"/>
  <c r="I268" i="13"/>
  <c r="H268" i="13"/>
  <c r="H272" i="13"/>
  <c r="J272" i="13"/>
  <c r="I272" i="13"/>
  <c r="J275" i="13"/>
  <c r="I275" i="13"/>
  <c r="H275" i="13"/>
  <c r="I288" i="13"/>
  <c r="J288" i="13"/>
  <c r="K288" i="13" s="1"/>
  <c r="H288" i="13"/>
  <c r="J295" i="13"/>
  <c r="I295" i="13"/>
  <c r="H295" i="13"/>
  <c r="K308" i="13"/>
  <c r="H316" i="13"/>
  <c r="J316" i="13"/>
  <c r="I316" i="13"/>
  <c r="H323" i="13"/>
  <c r="I323" i="13"/>
  <c r="J323" i="13"/>
  <c r="K323" i="13" s="1"/>
  <c r="J324" i="13"/>
  <c r="I324" i="13"/>
  <c r="H324" i="13"/>
  <c r="J335" i="13"/>
  <c r="K335" i="13" s="1"/>
  <c r="I335" i="13"/>
  <c r="H335" i="13"/>
  <c r="I336" i="13"/>
  <c r="J336" i="13"/>
  <c r="H336" i="13"/>
  <c r="J357" i="13"/>
  <c r="K357" i="13" s="1"/>
  <c r="I357" i="13"/>
  <c r="H357" i="13"/>
  <c r="H362" i="13"/>
  <c r="J362" i="13"/>
  <c r="K362" i="13" s="1"/>
  <c r="I362" i="13"/>
  <c r="H371" i="13"/>
  <c r="J371" i="13"/>
  <c r="I371" i="13"/>
  <c r="J372" i="13"/>
  <c r="I372" i="13"/>
  <c r="H372" i="13"/>
  <c r="J374" i="13"/>
  <c r="I374" i="13"/>
  <c r="H374" i="13"/>
  <c r="J375" i="13"/>
  <c r="I375" i="13"/>
  <c r="H375" i="13"/>
  <c r="H395" i="13"/>
  <c r="J395" i="13"/>
  <c r="I395" i="13"/>
  <c r="I416" i="13"/>
  <c r="J416" i="13"/>
  <c r="H416" i="13"/>
  <c r="K416" i="13" s="1"/>
  <c r="J423" i="13"/>
  <c r="I423" i="13"/>
  <c r="H423" i="13"/>
  <c r="H444" i="13"/>
  <c r="J444" i="13"/>
  <c r="I444" i="13"/>
  <c r="H451" i="13"/>
  <c r="I451" i="13"/>
  <c r="J451" i="13"/>
  <c r="J452" i="13"/>
  <c r="I452" i="13"/>
  <c r="H452" i="13"/>
  <c r="J463" i="13"/>
  <c r="I463" i="13"/>
  <c r="H463" i="13"/>
  <c r="I464" i="13"/>
  <c r="J464" i="13"/>
  <c r="H464" i="13"/>
  <c r="J481" i="13"/>
  <c r="I481" i="13"/>
  <c r="H481" i="13"/>
  <c r="J482" i="13"/>
  <c r="K482" i="13" s="1"/>
  <c r="I482" i="13"/>
  <c r="H482" i="13"/>
  <c r="H491" i="13"/>
  <c r="J491" i="13"/>
  <c r="K491" i="13" s="1"/>
  <c r="I491" i="13"/>
  <c r="J498" i="13"/>
  <c r="I498" i="13"/>
  <c r="H498" i="13"/>
  <c r="J513" i="13"/>
  <c r="I513" i="13"/>
  <c r="H513" i="13"/>
  <c r="J514" i="13"/>
  <c r="K514" i="13" s="1"/>
  <c r="I514" i="13"/>
  <c r="H514" i="13"/>
  <c r="H523" i="13"/>
  <c r="K523" i="13" s="1"/>
  <c r="J523" i="13"/>
  <c r="I523" i="13"/>
  <c r="K528" i="13"/>
  <c r="J530" i="13"/>
  <c r="K530" i="13" s="1"/>
  <c r="I530" i="13"/>
  <c r="H530" i="13"/>
  <c r="J545" i="13"/>
  <c r="I545" i="13"/>
  <c r="H545" i="13"/>
  <c r="J546" i="13"/>
  <c r="I546" i="13"/>
  <c r="H546" i="13"/>
  <c r="J568" i="13"/>
  <c r="K568" i="13" s="1"/>
  <c r="I568" i="13"/>
  <c r="H568" i="13"/>
  <c r="J576" i="13"/>
  <c r="I576" i="13"/>
  <c r="H576" i="13"/>
  <c r="J583" i="13"/>
  <c r="I583" i="13"/>
  <c r="H583" i="13"/>
  <c r="J602" i="13"/>
  <c r="I602" i="13"/>
  <c r="H602" i="13"/>
  <c r="K602" i="13" s="1"/>
  <c r="I635" i="13"/>
  <c r="H635" i="13"/>
  <c r="J635" i="13"/>
  <c r="J642" i="13"/>
  <c r="I642" i="13"/>
  <c r="H642" i="13"/>
  <c r="H652" i="13"/>
  <c r="J652" i="13"/>
  <c r="I652" i="13"/>
  <c r="J653" i="13"/>
  <c r="K653" i="13" s="1"/>
  <c r="I653" i="13"/>
  <c r="H653" i="13"/>
  <c r="I659" i="13"/>
  <c r="H659" i="13"/>
  <c r="J659" i="13"/>
  <c r="K659" i="13" s="1"/>
  <c r="H687" i="13"/>
  <c r="K687" i="13" s="1"/>
  <c r="J687" i="13"/>
  <c r="I687" i="13"/>
  <c r="I691" i="13"/>
  <c r="H691" i="13"/>
  <c r="J691" i="13"/>
  <c r="H703" i="13"/>
  <c r="I703" i="13"/>
  <c r="J703" i="13"/>
  <c r="K703" i="13" s="1"/>
  <c r="H724" i="13"/>
  <c r="J724" i="13"/>
  <c r="I724" i="13"/>
  <c r="I731" i="13"/>
  <c r="H731" i="13"/>
  <c r="J731" i="13"/>
  <c r="K731" i="13" s="1"/>
  <c r="H779" i="13"/>
  <c r="J779" i="13"/>
  <c r="I779" i="13"/>
  <c r="H861" i="13"/>
  <c r="J861" i="13"/>
  <c r="I861" i="13"/>
  <c r="I864" i="13"/>
  <c r="J864" i="13"/>
  <c r="H864" i="13"/>
  <c r="I945" i="13"/>
  <c r="H945" i="13"/>
  <c r="J945" i="13"/>
  <c r="J982" i="13"/>
  <c r="I982" i="13"/>
  <c r="H982" i="13"/>
  <c r="I12" i="13"/>
  <c r="H12" i="13"/>
  <c r="J14" i="13"/>
  <c r="K14" i="13" s="1"/>
  <c r="I14" i="13"/>
  <c r="H14" i="13"/>
  <c r="J17" i="13"/>
  <c r="I17" i="13"/>
  <c r="H17" i="13"/>
  <c r="J23" i="13"/>
  <c r="H23" i="13"/>
  <c r="I37" i="13"/>
  <c r="H37" i="13"/>
  <c r="J37" i="13"/>
  <c r="I44" i="13"/>
  <c r="H44" i="13"/>
  <c r="J46" i="13"/>
  <c r="I46" i="13"/>
  <c r="H46" i="13"/>
  <c r="J49" i="13"/>
  <c r="I49" i="13"/>
  <c r="H49" i="13"/>
  <c r="J55" i="13"/>
  <c r="K55" i="13" s="1"/>
  <c r="H55" i="13"/>
  <c r="I69" i="13"/>
  <c r="H69" i="13"/>
  <c r="J69" i="13"/>
  <c r="I76" i="13"/>
  <c r="H76" i="13"/>
  <c r="J78" i="13"/>
  <c r="K78" i="13" s="1"/>
  <c r="I78" i="13"/>
  <c r="H78" i="13"/>
  <c r="J81" i="13"/>
  <c r="I81" i="13"/>
  <c r="H81" i="13"/>
  <c r="J87" i="13"/>
  <c r="H87" i="13"/>
  <c r="I101" i="13"/>
  <c r="H101" i="13"/>
  <c r="J101" i="13"/>
  <c r="J108" i="13"/>
  <c r="I108" i="13"/>
  <c r="H108" i="13"/>
  <c r="K108" i="13" s="1"/>
  <c r="J137" i="13"/>
  <c r="I137" i="13"/>
  <c r="H137" i="13"/>
  <c r="J138" i="13"/>
  <c r="I138" i="13"/>
  <c r="H138" i="13"/>
  <c r="J140" i="13"/>
  <c r="I140" i="13"/>
  <c r="H140" i="13"/>
  <c r="J169" i="13"/>
  <c r="K169" i="13" s="1"/>
  <c r="I169" i="13"/>
  <c r="H169" i="13"/>
  <c r="J170" i="13"/>
  <c r="I170" i="13"/>
  <c r="H170" i="13"/>
  <c r="J172" i="13"/>
  <c r="I172" i="13"/>
  <c r="H172" i="13"/>
  <c r="K172" i="13" s="1"/>
  <c r="J222" i="13"/>
  <c r="I222" i="13"/>
  <c r="H222" i="13"/>
  <c r="J239" i="13"/>
  <c r="I239" i="13"/>
  <c r="H239" i="13"/>
  <c r="J241" i="13"/>
  <c r="I241" i="13"/>
  <c r="H241" i="13"/>
  <c r="J242" i="13"/>
  <c r="I242" i="13"/>
  <c r="H242" i="13"/>
  <c r="J244" i="13"/>
  <c r="I244" i="13"/>
  <c r="H244" i="13"/>
  <c r="H248" i="13"/>
  <c r="J248" i="13"/>
  <c r="I248" i="13"/>
  <c r="J251" i="13"/>
  <c r="I251" i="13"/>
  <c r="H251" i="13"/>
  <c r="K251" i="13" s="1"/>
  <c r="H302" i="13"/>
  <c r="J302" i="13"/>
  <c r="I302" i="13"/>
  <c r="I305" i="13"/>
  <c r="H305" i="13"/>
  <c r="J305" i="13"/>
  <c r="J306" i="13"/>
  <c r="I306" i="13"/>
  <c r="H306" i="13"/>
  <c r="J341" i="13"/>
  <c r="I341" i="13"/>
  <c r="H341" i="13"/>
  <c r="I344" i="13"/>
  <c r="H344" i="13"/>
  <c r="J344" i="13"/>
  <c r="I360" i="13"/>
  <c r="J360" i="13"/>
  <c r="H360" i="13"/>
  <c r="J364" i="13"/>
  <c r="I364" i="13"/>
  <c r="H364" i="13"/>
  <c r="H379" i="13"/>
  <c r="J379" i="13"/>
  <c r="I379" i="13"/>
  <c r="J381" i="13"/>
  <c r="I381" i="13"/>
  <c r="H381" i="13"/>
  <c r="J385" i="13"/>
  <c r="I385" i="13"/>
  <c r="H385" i="13"/>
  <c r="J386" i="13"/>
  <c r="I386" i="13"/>
  <c r="H386" i="13"/>
  <c r="H430" i="13"/>
  <c r="K430" i="13" s="1"/>
  <c r="J430" i="13"/>
  <c r="I430" i="13"/>
  <c r="I433" i="13"/>
  <c r="H433" i="13"/>
  <c r="J433" i="13"/>
  <c r="J434" i="13"/>
  <c r="I434" i="13"/>
  <c r="H434" i="13"/>
  <c r="J469" i="13"/>
  <c r="I469" i="13"/>
  <c r="H469" i="13"/>
  <c r="I472" i="13"/>
  <c r="H472" i="13"/>
  <c r="J472" i="13"/>
  <c r="I504" i="13"/>
  <c r="H504" i="13"/>
  <c r="J504" i="13"/>
  <c r="I536" i="13"/>
  <c r="H536" i="13"/>
  <c r="J536" i="13"/>
  <c r="J554" i="13"/>
  <c r="I554" i="13"/>
  <c r="H554" i="13"/>
  <c r="I587" i="13"/>
  <c r="H587" i="13"/>
  <c r="J587" i="13"/>
  <c r="K587" i="13" s="1"/>
  <c r="J594" i="13"/>
  <c r="I594" i="13"/>
  <c r="H594" i="13"/>
  <c r="H604" i="13"/>
  <c r="J604" i="13"/>
  <c r="I604" i="13"/>
  <c r="J605" i="13"/>
  <c r="I605" i="13"/>
  <c r="H605" i="13"/>
  <c r="I611" i="13"/>
  <c r="H611" i="13"/>
  <c r="J611" i="13"/>
  <c r="K611" i="13" s="1"/>
  <c r="H622" i="13"/>
  <c r="J622" i="13"/>
  <c r="I622" i="13"/>
  <c r="J623" i="13"/>
  <c r="I623" i="13"/>
  <c r="H623" i="13"/>
  <c r="J648" i="13"/>
  <c r="K648" i="13" s="1"/>
  <c r="I648" i="13"/>
  <c r="H648" i="13"/>
  <c r="J656" i="13"/>
  <c r="K656" i="13" s="1"/>
  <c r="I656" i="13"/>
  <c r="H656" i="13"/>
  <c r="J663" i="13"/>
  <c r="I663" i="13"/>
  <c r="H663" i="13"/>
  <c r="H679" i="13"/>
  <c r="K679" i="13" s="1"/>
  <c r="J679" i="13"/>
  <c r="I679" i="13"/>
  <c r="J680" i="13"/>
  <c r="I680" i="13"/>
  <c r="H680" i="13"/>
  <c r="K705" i="13"/>
  <c r="I722" i="13"/>
  <c r="J722" i="13"/>
  <c r="H722" i="13"/>
  <c r="I729" i="13"/>
  <c r="H729" i="13"/>
  <c r="J729" i="13"/>
  <c r="H765" i="13"/>
  <c r="J765" i="13"/>
  <c r="I765" i="13"/>
  <c r="I786" i="13"/>
  <c r="J786" i="13"/>
  <c r="H786" i="13"/>
  <c r="H811" i="13"/>
  <c r="J811" i="13"/>
  <c r="K811" i="13" s="1"/>
  <c r="I811" i="13"/>
  <c r="H949" i="13"/>
  <c r="J949" i="13"/>
  <c r="K949" i="13" s="1"/>
  <c r="I949" i="13"/>
  <c r="I1125" i="13"/>
  <c r="J1125" i="13"/>
  <c r="K1125" i="13" s="1"/>
  <c r="H1125" i="13"/>
  <c r="I1199" i="13"/>
  <c r="H1199" i="13"/>
  <c r="J1199" i="13"/>
  <c r="J18" i="13"/>
  <c r="K18" i="13" s="1"/>
  <c r="I18" i="13"/>
  <c r="H32" i="13"/>
  <c r="J32" i="13"/>
  <c r="K32" i="13" s="1"/>
  <c r="I32" i="13"/>
  <c r="J35" i="13"/>
  <c r="I35" i="13"/>
  <c r="H35" i="13"/>
  <c r="J50" i="13"/>
  <c r="K50" i="13" s="1"/>
  <c r="I50" i="13"/>
  <c r="H64" i="13"/>
  <c r="J64" i="13"/>
  <c r="I64" i="13"/>
  <c r="J67" i="13"/>
  <c r="I67" i="13"/>
  <c r="H67" i="13"/>
  <c r="K67" i="13" s="1"/>
  <c r="J82" i="13"/>
  <c r="K82" i="13" s="1"/>
  <c r="I82" i="13"/>
  <c r="H96" i="13"/>
  <c r="J96" i="13"/>
  <c r="I96" i="13"/>
  <c r="J99" i="13"/>
  <c r="I99" i="13"/>
  <c r="H99" i="13"/>
  <c r="J115" i="13"/>
  <c r="I115" i="13"/>
  <c r="H115" i="13"/>
  <c r="H120" i="13"/>
  <c r="J120" i="13"/>
  <c r="I120" i="13"/>
  <c r="J127" i="13"/>
  <c r="I127" i="13"/>
  <c r="H127" i="13"/>
  <c r="J134" i="13"/>
  <c r="I134" i="13"/>
  <c r="H134" i="13"/>
  <c r="J147" i="13"/>
  <c r="I147" i="13"/>
  <c r="H147" i="13"/>
  <c r="H152" i="13"/>
  <c r="J152" i="13"/>
  <c r="I152" i="13"/>
  <c r="J159" i="13"/>
  <c r="I159" i="13"/>
  <c r="H159" i="13"/>
  <c r="J166" i="13"/>
  <c r="I166" i="13"/>
  <c r="H166" i="13"/>
  <c r="J179" i="13"/>
  <c r="I179" i="13"/>
  <c r="H179" i="13"/>
  <c r="H184" i="13"/>
  <c r="J184" i="13"/>
  <c r="K184" i="13" s="1"/>
  <c r="I184" i="13"/>
  <c r="J191" i="13"/>
  <c r="I191" i="13"/>
  <c r="H191" i="13"/>
  <c r="J198" i="13"/>
  <c r="K198" i="13" s="1"/>
  <c r="I198" i="13"/>
  <c r="H198" i="13"/>
  <c r="J215" i="13"/>
  <c r="I215" i="13"/>
  <c r="H215" i="13"/>
  <c r="J217" i="13"/>
  <c r="I217" i="13"/>
  <c r="H217" i="13"/>
  <c r="J218" i="13"/>
  <c r="I218" i="13"/>
  <c r="H218" i="13"/>
  <c r="J220" i="13"/>
  <c r="I220" i="13"/>
  <c r="H220" i="13"/>
  <c r="H224" i="13"/>
  <c r="J224" i="13"/>
  <c r="I224" i="13"/>
  <c r="J227" i="13"/>
  <c r="I227" i="13"/>
  <c r="H227" i="13"/>
  <c r="J262" i="13"/>
  <c r="I262" i="13"/>
  <c r="H262" i="13"/>
  <c r="J279" i="13"/>
  <c r="K279" i="13" s="1"/>
  <c r="I279" i="13"/>
  <c r="H279" i="13"/>
  <c r="H299" i="13"/>
  <c r="J299" i="13"/>
  <c r="I299" i="13"/>
  <c r="I320" i="13"/>
  <c r="J320" i="13"/>
  <c r="H320" i="13"/>
  <c r="J327" i="13"/>
  <c r="I327" i="13"/>
  <c r="H327" i="13"/>
  <c r="H348" i="13"/>
  <c r="J348" i="13"/>
  <c r="I348" i="13"/>
  <c r="H355" i="13"/>
  <c r="I355" i="13"/>
  <c r="J355" i="13"/>
  <c r="J356" i="13"/>
  <c r="I356" i="13"/>
  <c r="H356" i="13"/>
  <c r="K365" i="13"/>
  <c r="J367" i="13"/>
  <c r="I367" i="13"/>
  <c r="H367" i="13"/>
  <c r="I368" i="13"/>
  <c r="J368" i="13"/>
  <c r="H368" i="13"/>
  <c r="J389" i="13"/>
  <c r="I389" i="13"/>
  <c r="H389" i="13"/>
  <c r="H394" i="13"/>
  <c r="J394" i="13"/>
  <c r="I394" i="13"/>
  <c r="H403" i="13"/>
  <c r="J403" i="13"/>
  <c r="I403" i="13"/>
  <c r="J404" i="13"/>
  <c r="I404" i="13"/>
  <c r="H404" i="13"/>
  <c r="J406" i="13"/>
  <c r="I406" i="13"/>
  <c r="H406" i="13"/>
  <c r="K406" i="13" s="1"/>
  <c r="J407" i="13"/>
  <c r="I407" i="13"/>
  <c r="H407" i="13"/>
  <c r="H427" i="13"/>
  <c r="J427" i="13"/>
  <c r="K427" i="13" s="1"/>
  <c r="I427" i="13"/>
  <c r="I448" i="13"/>
  <c r="J448" i="13"/>
  <c r="H448" i="13"/>
  <c r="J455" i="13"/>
  <c r="K455" i="13" s="1"/>
  <c r="I455" i="13"/>
  <c r="H455" i="13"/>
  <c r="H476" i="13"/>
  <c r="J476" i="13"/>
  <c r="I476" i="13"/>
  <c r="J485" i="13"/>
  <c r="I485" i="13"/>
  <c r="H485" i="13"/>
  <c r="H490" i="13"/>
  <c r="J490" i="13"/>
  <c r="I490" i="13"/>
  <c r="J517" i="13"/>
  <c r="I517" i="13"/>
  <c r="H517" i="13"/>
  <c r="H522" i="13"/>
  <c r="J522" i="13"/>
  <c r="K522" i="13" s="1"/>
  <c r="I522" i="13"/>
  <c r="J549" i="13"/>
  <c r="I549" i="13"/>
  <c r="H549" i="13"/>
  <c r="H556" i="13"/>
  <c r="J556" i="13"/>
  <c r="I556" i="13"/>
  <c r="J557" i="13"/>
  <c r="I557" i="13"/>
  <c r="H557" i="13"/>
  <c r="I563" i="13"/>
  <c r="H563" i="13"/>
  <c r="J563" i="13"/>
  <c r="H574" i="13"/>
  <c r="J574" i="13"/>
  <c r="I574" i="13"/>
  <c r="J575" i="13"/>
  <c r="I575" i="13"/>
  <c r="H575" i="13"/>
  <c r="J600" i="13"/>
  <c r="I600" i="13"/>
  <c r="H600" i="13"/>
  <c r="J608" i="13"/>
  <c r="I608" i="13"/>
  <c r="H608" i="13"/>
  <c r="J615" i="13"/>
  <c r="I615" i="13"/>
  <c r="H615" i="13"/>
  <c r="J634" i="13"/>
  <c r="I634" i="13"/>
  <c r="H634" i="13"/>
  <c r="I667" i="13"/>
  <c r="H667" i="13"/>
  <c r="J667" i="13"/>
  <c r="I675" i="13"/>
  <c r="H675" i="13"/>
  <c r="J675" i="13"/>
  <c r="H695" i="13"/>
  <c r="J695" i="13"/>
  <c r="I695" i="13"/>
  <c r="I754" i="13"/>
  <c r="J754" i="13"/>
  <c r="H754" i="13"/>
  <c r="I809" i="13"/>
  <c r="J809" i="13"/>
  <c r="H809" i="13"/>
  <c r="H901" i="13"/>
  <c r="J901" i="13"/>
  <c r="K901" i="13" s="1"/>
  <c r="I901" i="13"/>
  <c r="I913" i="13"/>
  <c r="H913" i="13"/>
  <c r="J913" i="13"/>
  <c r="I922" i="13"/>
  <c r="J922" i="13"/>
  <c r="K922" i="13" s="1"/>
  <c r="H922" i="13"/>
  <c r="K1025" i="13"/>
  <c r="K1034" i="13"/>
  <c r="I1149" i="13"/>
  <c r="J1149" i="13"/>
  <c r="H1149" i="13"/>
  <c r="I13" i="13"/>
  <c r="H13" i="13"/>
  <c r="J13" i="13"/>
  <c r="I20" i="13"/>
  <c r="H20" i="13"/>
  <c r="K20" i="13" s="1"/>
  <c r="J22" i="13"/>
  <c r="I22" i="13"/>
  <c r="H22" i="13"/>
  <c r="J25" i="13"/>
  <c r="I25" i="13"/>
  <c r="H25" i="13"/>
  <c r="J31" i="13"/>
  <c r="H31" i="13"/>
  <c r="I45" i="13"/>
  <c r="H45" i="13"/>
  <c r="J45" i="13"/>
  <c r="I52" i="13"/>
  <c r="H52" i="13"/>
  <c r="K52" i="13" s="1"/>
  <c r="J54" i="13"/>
  <c r="I54" i="13"/>
  <c r="H54" i="13"/>
  <c r="J57" i="13"/>
  <c r="I57" i="13"/>
  <c r="H57" i="13"/>
  <c r="J63" i="13"/>
  <c r="H63" i="13"/>
  <c r="I77" i="13"/>
  <c r="H77" i="13"/>
  <c r="J77" i="13"/>
  <c r="I84" i="13"/>
  <c r="H84" i="13"/>
  <c r="J86" i="13"/>
  <c r="I86" i="13"/>
  <c r="H86" i="13"/>
  <c r="J89" i="13"/>
  <c r="I89" i="13"/>
  <c r="H89" i="13"/>
  <c r="J95" i="13"/>
  <c r="H95" i="13"/>
  <c r="J129" i="13"/>
  <c r="I129" i="13"/>
  <c r="H129" i="13"/>
  <c r="J130" i="13"/>
  <c r="I130" i="13"/>
  <c r="H130" i="13"/>
  <c r="J132" i="13"/>
  <c r="I132" i="13"/>
  <c r="H132" i="13"/>
  <c r="K146" i="13"/>
  <c r="J161" i="13"/>
  <c r="I161" i="13"/>
  <c r="H161" i="13"/>
  <c r="J162" i="13"/>
  <c r="I162" i="13"/>
  <c r="H162" i="13"/>
  <c r="J164" i="13"/>
  <c r="I164" i="13"/>
  <c r="H164" i="13"/>
  <c r="J193" i="13"/>
  <c r="K193" i="13" s="1"/>
  <c r="I193" i="13"/>
  <c r="H193" i="13"/>
  <c r="J194" i="13"/>
  <c r="I194" i="13"/>
  <c r="H194" i="13"/>
  <c r="J196" i="13"/>
  <c r="I196" i="13"/>
  <c r="H196" i="13"/>
  <c r="K196" i="13" s="1"/>
  <c r="H200" i="13"/>
  <c r="J200" i="13"/>
  <c r="I200" i="13"/>
  <c r="J203" i="13"/>
  <c r="I203" i="13"/>
  <c r="H203" i="13"/>
  <c r="K226" i="13"/>
  <c r="K229" i="13"/>
  <c r="J238" i="13"/>
  <c r="I238" i="13"/>
  <c r="H238" i="13"/>
  <c r="J255" i="13"/>
  <c r="I255" i="13"/>
  <c r="H255" i="13"/>
  <c r="J257" i="13"/>
  <c r="I257" i="13"/>
  <c r="H257" i="13"/>
  <c r="J258" i="13"/>
  <c r="K258" i="13" s="1"/>
  <c r="I258" i="13"/>
  <c r="H258" i="13"/>
  <c r="J260" i="13"/>
  <c r="I260" i="13"/>
  <c r="H260" i="13"/>
  <c r="H264" i="13"/>
  <c r="J264" i="13"/>
  <c r="I264" i="13"/>
  <c r="J267" i="13"/>
  <c r="I267" i="13"/>
  <c r="H267" i="13"/>
  <c r="H283" i="13"/>
  <c r="J283" i="13"/>
  <c r="I283" i="13"/>
  <c r="J285" i="13"/>
  <c r="K285" i="13" s="1"/>
  <c r="I285" i="13"/>
  <c r="H285" i="13"/>
  <c r="J289" i="13"/>
  <c r="I289" i="13"/>
  <c r="H289" i="13"/>
  <c r="J290" i="13"/>
  <c r="K290" i="13" s="1"/>
  <c r="I290" i="13"/>
  <c r="H290" i="13"/>
  <c r="H334" i="13"/>
  <c r="J334" i="13"/>
  <c r="I334" i="13"/>
  <c r="I337" i="13"/>
  <c r="H337" i="13"/>
  <c r="J337" i="13"/>
  <c r="K337" i="13" s="1"/>
  <c r="J338" i="13"/>
  <c r="K338" i="13" s="1"/>
  <c r="I338" i="13"/>
  <c r="H338" i="13"/>
  <c r="J373" i="13"/>
  <c r="I373" i="13"/>
  <c r="H373" i="13"/>
  <c r="I376" i="13"/>
  <c r="H376" i="13"/>
  <c r="J376" i="13"/>
  <c r="I392" i="13"/>
  <c r="J392" i="13"/>
  <c r="H392" i="13"/>
  <c r="J396" i="13"/>
  <c r="I396" i="13"/>
  <c r="H396" i="13"/>
  <c r="H411" i="13"/>
  <c r="J411" i="13"/>
  <c r="K411" i="13" s="1"/>
  <c r="I411" i="13"/>
  <c r="J413" i="13"/>
  <c r="I413" i="13"/>
  <c r="H413" i="13"/>
  <c r="J417" i="13"/>
  <c r="I417" i="13"/>
  <c r="H417" i="13"/>
  <c r="J418" i="13"/>
  <c r="K418" i="13" s="1"/>
  <c r="I418" i="13"/>
  <c r="H418" i="13"/>
  <c r="H462" i="13"/>
  <c r="J462" i="13"/>
  <c r="I462" i="13"/>
  <c r="I465" i="13"/>
  <c r="H465" i="13"/>
  <c r="J465" i="13"/>
  <c r="K465" i="13" s="1"/>
  <c r="J466" i="13"/>
  <c r="K466" i="13" s="1"/>
  <c r="I466" i="13"/>
  <c r="H466" i="13"/>
  <c r="I488" i="13"/>
  <c r="J488" i="13"/>
  <c r="H488" i="13"/>
  <c r="J492" i="13"/>
  <c r="I492" i="13"/>
  <c r="H492" i="13"/>
  <c r="H499" i="13"/>
  <c r="J499" i="13"/>
  <c r="I499" i="13"/>
  <c r="J500" i="13"/>
  <c r="I500" i="13"/>
  <c r="H500" i="13"/>
  <c r="J502" i="13"/>
  <c r="I502" i="13"/>
  <c r="H502" i="13"/>
  <c r="J503" i="13"/>
  <c r="I503" i="13"/>
  <c r="H503" i="13"/>
  <c r="I520" i="13"/>
  <c r="J520" i="13"/>
  <c r="H520" i="13"/>
  <c r="J524" i="13"/>
  <c r="I524" i="13"/>
  <c r="H524" i="13"/>
  <c r="H531" i="13"/>
  <c r="J531" i="13"/>
  <c r="K531" i="13" s="1"/>
  <c r="I531" i="13"/>
  <c r="J532" i="13"/>
  <c r="I532" i="13"/>
  <c r="H532" i="13"/>
  <c r="J534" i="13"/>
  <c r="I534" i="13"/>
  <c r="H534" i="13"/>
  <c r="J535" i="13"/>
  <c r="I535" i="13"/>
  <c r="H535" i="13"/>
  <c r="K537" i="13"/>
  <c r="J552" i="13"/>
  <c r="I552" i="13"/>
  <c r="H552" i="13"/>
  <c r="J560" i="13"/>
  <c r="I560" i="13"/>
  <c r="H560" i="13"/>
  <c r="J567" i="13"/>
  <c r="I567" i="13"/>
  <c r="H567" i="13"/>
  <c r="J586" i="13"/>
  <c r="I586" i="13"/>
  <c r="H586" i="13"/>
  <c r="I619" i="13"/>
  <c r="H619" i="13"/>
  <c r="J619" i="13"/>
  <c r="J626" i="13"/>
  <c r="K626" i="13" s="1"/>
  <c r="I626" i="13"/>
  <c r="H626" i="13"/>
  <c r="H636" i="13"/>
  <c r="J636" i="13"/>
  <c r="K636" i="13" s="1"/>
  <c r="I636" i="13"/>
  <c r="J637" i="13"/>
  <c r="I637" i="13"/>
  <c r="H637" i="13"/>
  <c r="I643" i="13"/>
  <c r="H643" i="13"/>
  <c r="J643" i="13"/>
  <c r="H654" i="13"/>
  <c r="J654" i="13"/>
  <c r="K654" i="13" s="1"/>
  <c r="I654" i="13"/>
  <c r="J655" i="13"/>
  <c r="I655" i="13"/>
  <c r="H655" i="13"/>
  <c r="H671" i="13"/>
  <c r="J671" i="13"/>
  <c r="I671" i="13"/>
  <c r="J672" i="13"/>
  <c r="I672" i="13"/>
  <c r="H672" i="13"/>
  <c r="J688" i="13"/>
  <c r="K688" i="13" s="1"/>
  <c r="I688" i="13"/>
  <c r="H688" i="13"/>
  <c r="J750" i="13"/>
  <c r="I750" i="13"/>
  <c r="H750" i="13"/>
  <c r="I793" i="13"/>
  <c r="H793" i="13"/>
  <c r="J793" i="13"/>
  <c r="H797" i="13"/>
  <c r="J797" i="13"/>
  <c r="I797" i="13"/>
  <c r="J823" i="13"/>
  <c r="H823" i="13"/>
  <c r="I823" i="13"/>
  <c r="I841" i="13"/>
  <c r="J841" i="13"/>
  <c r="K841" i="13" s="1"/>
  <c r="H841" i="13"/>
  <c r="H868" i="13"/>
  <c r="I868" i="13"/>
  <c r="J868" i="13"/>
  <c r="H940" i="13"/>
  <c r="I940" i="13"/>
  <c r="J940" i="13"/>
  <c r="K3508" i="5"/>
  <c r="L3508" i="5" s="1"/>
  <c r="K3516" i="5"/>
  <c r="L3516" i="5" s="1"/>
  <c r="K3524" i="5"/>
  <c r="L3524" i="5" s="1"/>
  <c r="K3532" i="5"/>
  <c r="L3532" i="5" s="1"/>
  <c r="K3540" i="5"/>
  <c r="L3540" i="5" s="1"/>
  <c r="K3548" i="5"/>
  <c r="L3548" i="5" s="1"/>
  <c r="K3556" i="5"/>
  <c r="L3556" i="5" s="1"/>
  <c r="K3564" i="5"/>
  <c r="L3564" i="5" s="1"/>
  <c r="H8" i="13"/>
  <c r="J8" i="13"/>
  <c r="I8" i="13"/>
  <c r="J11" i="13"/>
  <c r="I11" i="13"/>
  <c r="H11" i="13"/>
  <c r="J12" i="13"/>
  <c r="J26" i="13"/>
  <c r="K26" i="13" s="1"/>
  <c r="I26" i="13"/>
  <c r="I31" i="13"/>
  <c r="H40" i="13"/>
  <c r="J40" i="13"/>
  <c r="I40" i="13"/>
  <c r="J43" i="13"/>
  <c r="I43" i="13"/>
  <c r="H43" i="13"/>
  <c r="J44" i="13"/>
  <c r="K44" i="13" s="1"/>
  <c r="J58" i="13"/>
  <c r="I58" i="13"/>
  <c r="I63" i="13"/>
  <c r="H72" i="13"/>
  <c r="J72" i="13"/>
  <c r="I72" i="13"/>
  <c r="J75" i="13"/>
  <c r="I75" i="13"/>
  <c r="H75" i="13"/>
  <c r="J76" i="13"/>
  <c r="J90" i="13"/>
  <c r="I90" i="13"/>
  <c r="I95" i="13"/>
  <c r="H104" i="13"/>
  <c r="J104" i="13"/>
  <c r="I104" i="13"/>
  <c r="J107" i="13"/>
  <c r="K107" i="13" s="1"/>
  <c r="I107" i="13"/>
  <c r="H107" i="13"/>
  <c r="H112" i="13"/>
  <c r="J112" i="13"/>
  <c r="I112" i="13"/>
  <c r="J119" i="13"/>
  <c r="I119" i="13"/>
  <c r="H119" i="13"/>
  <c r="J126" i="13"/>
  <c r="I126" i="13"/>
  <c r="H126" i="13"/>
  <c r="J139" i="13"/>
  <c r="I139" i="13"/>
  <c r="H139" i="13"/>
  <c r="H144" i="13"/>
  <c r="J144" i="13"/>
  <c r="I144" i="13"/>
  <c r="J151" i="13"/>
  <c r="I151" i="13"/>
  <c r="H151" i="13"/>
  <c r="J158" i="13"/>
  <c r="K158" i="13" s="1"/>
  <c r="I158" i="13"/>
  <c r="H158" i="13"/>
  <c r="J171" i="13"/>
  <c r="K171" i="13" s="1"/>
  <c r="I171" i="13"/>
  <c r="H171" i="13"/>
  <c r="H176" i="13"/>
  <c r="J176" i="13"/>
  <c r="I176" i="13"/>
  <c r="J183" i="13"/>
  <c r="I183" i="13"/>
  <c r="H183" i="13"/>
  <c r="J190" i="13"/>
  <c r="I190" i="13"/>
  <c r="H190" i="13"/>
  <c r="J214" i="13"/>
  <c r="K214" i="13" s="1"/>
  <c r="I214" i="13"/>
  <c r="H214" i="13"/>
  <c r="J231" i="13"/>
  <c r="K231" i="13" s="1"/>
  <c r="I231" i="13"/>
  <c r="H231" i="13"/>
  <c r="J233" i="13"/>
  <c r="I233" i="13"/>
  <c r="H233" i="13"/>
  <c r="J234" i="13"/>
  <c r="I234" i="13"/>
  <c r="H234" i="13"/>
  <c r="J236" i="13"/>
  <c r="I236" i="13"/>
  <c r="H236" i="13"/>
  <c r="K236" i="13" s="1"/>
  <c r="H240" i="13"/>
  <c r="J240" i="13"/>
  <c r="I240" i="13"/>
  <c r="J243" i="13"/>
  <c r="I243" i="13"/>
  <c r="H243" i="13"/>
  <c r="J278" i="13"/>
  <c r="I278" i="13"/>
  <c r="H278" i="13"/>
  <c r="J293" i="13"/>
  <c r="K293" i="13" s="1"/>
  <c r="I293" i="13"/>
  <c r="H293" i="13"/>
  <c r="H298" i="13"/>
  <c r="J298" i="13"/>
  <c r="I298" i="13"/>
  <c r="H307" i="13"/>
  <c r="J307" i="13"/>
  <c r="I307" i="13"/>
  <c r="J308" i="13"/>
  <c r="I308" i="13"/>
  <c r="H308" i="13"/>
  <c r="J310" i="13"/>
  <c r="I310" i="13"/>
  <c r="H310" i="13"/>
  <c r="J311" i="13"/>
  <c r="I311" i="13"/>
  <c r="H311" i="13"/>
  <c r="H331" i="13"/>
  <c r="J331" i="13"/>
  <c r="K331" i="13" s="1"/>
  <c r="I331" i="13"/>
  <c r="I352" i="13"/>
  <c r="J352" i="13"/>
  <c r="H352" i="13"/>
  <c r="J359" i="13"/>
  <c r="K359" i="13" s="1"/>
  <c r="I359" i="13"/>
  <c r="H359" i="13"/>
  <c r="H380" i="13"/>
  <c r="J380" i="13"/>
  <c r="I380" i="13"/>
  <c r="H387" i="13"/>
  <c r="I387" i="13"/>
  <c r="J387" i="13"/>
  <c r="J388" i="13"/>
  <c r="I388" i="13"/>
  <c r="H388" i="13"/>
  <c r="J399" i="13"/>
  <c r="I399" i="13"/>
  <c r="H399" i="13"/>
  <c r="I400" i="13"/>
  <c r="J400" i="13"/>
  <c r="K400" i="13" s="1"/>
  <c r="H400" i="13"/>
  <c r="J421" i="13"/>
  <c r="I421" i="13"/>
  <c r="H421" i="13"/>
  <c r="H426" i="13"/>
  <c r="K426" i="13" s="1"/>
  <c r="J426" i="13"/>
  <c r="I426" i="13"/>
  <c r="H435" i="13"/>
  <c r="J435" i="13"/>
  <c r="I435" i="13"/>
  <c r="J436" i="13"/>
  <c r="I436" i="13"/>
  <c r="H436" i="13"/>
  <c r="J438" i="13"/>
  <c r="I438" i="13"/>
  <c r="H438" i="13"/>
  <c r="K438" i="13" s="1"/>
  <c r="J439" i="13"/>
  <c r="I439" i="13"/>
  <c r="H439" i="13"/>
  <c r="H459" i="13"/>
  <c r="J459" i="13"/>
  <c r="K459" i="13" s="1"/>
  <c r="I459" i="13"/>
  <c r="J484" i="13"/>
  <c r="K484" i="13" s="1"/>
  <c r="I484" i="13"/>
  <c r="H484" i="13"/>
  <c r="J495" i="13"/>
  <c r="I495" i="13"/>
  <c r="H495" i="13"/>
  <c r="I496" i="13"/>
  <c r="J496" i="13"/>
  <c r="H496" i="13"/>
  <c r="H508" i="13"/>
  <c r="J508" i="13"/>
  <c r="I508" i="13"/>
  <c r="J516" i="13"/>
  <c r="I516" i="13"/>
  <c r="H516" i="13"/>
  <c r="J527" i="13"/>
  <c r="I527" i="13"/>
  <c r="H527" i="13"/>
  <c r="I528" i="13"/>
  <c r="J528" i="13"/>
  <c r="H528" i="13"/>
  <c r="H540" i="13"/>
  <c r="J540" i="13"/>
  <c r="I540" i="13"/>
  <c r="J548" i="13"/>
  <c r="K548" i="13" s="1"/>
  <c r="I548" i="13"/>
  <c r="H548" i="13"/>
  <c r="I571" i="13"/>
  <c r="H571" i="13"/>
  <c r="J571" i="13"/>
  <c r="J578" i="13"/>
  <c r="I578" i="13"/>
  <c r="H578" i="13"/>
  <c r="K578" i="13" s="1"/>
  <c r="H588" i="13"/>
  <c r="J588" i="13"/>
  <c r="K588" i="13" s="1"/>
  <c r="I588" i="13"/>
  <c r="J589" i="13"/>
  <c r="I589" i="13"/>
  <c r="H589" i="13"/>
  <c r="I595" i="13"/>
  <c r="H595" i="13"/>
  <c r="K595" i="13" s="1"/>
  <c r="J595" i="13"/>
  <c r="H606" i="13"/>
  <c r="J606" i="13"/>
  <c r="I606" i="13"/>
  <c r="J607" i="13"/>
  <c r="I607" i="13"/>
  <c r="H607" i="13"/>
  <c r="J632" i="13"/>
  <c r="I632" i="13"/>
  <c r="H632" i="13"/>
  <c r="J640" i="13"/>
  <c r="I640" i="13"/>
  <c r="H640" i="13"/>
  <c r="J647" i="13"/>
  <c r="I647" i="13"/>
  <c r="H647" i="13"/>
  <c r="J666" i="13"/>
  <c r="I666" i="13"/>
  <c r="H666" i="13"/>
  <c r="H740" i="13"/>
  <c r="I740" i="13"/>
  <c r="J740" i="13"/>
  <c r="J766" i="13"/>
  <c r="I766" i="13"/>
  <c r="H766" i="13"/>
  <c r="H804" i="13"/>
  <c r="I804" i="13"/>
  <c r="J804" i="13"/>
  <c r="K804" i="13" s="1"/>
  <c r="H829" i="13"/>
  <c r="J829" i="13"/>
  <c r="I829" i="13"/>
  <c r="H836" i="13"/>
  <c r="I836" i="13"/>
  <c r="J836" i="13"/>
  <c r="J887" i="13"/>
  <c r="H887" i="13"/>
  <c r="I887" i="13"/>
  <c r="H908" i="13"/>
  <c r="I908" i="13"/>
  <c r="J908" i="13"/>
  <c r="J7" i="13"/>
  <c r="H7" i="13"/>
  <c r="I21" i="13"/>
  <c r="H21" i="13"/>
  <c r="J21" i="13"/>
  <c r="H26" i="13"/>
  <c r="I28" i="13"/>
  <c r="H28" i="13"/>
  <c r="K28" i="13" s="1"/>
  <c r="J30" i="13"/>
  <c r="I30" i="13"/>
  <c r="H30" i="13"/>
  <c r="J33" i="13"/>
  <c r="I33" i="13"/>
  <c r="H33" i="13"/>
  <c r="J39" i="13"/>
  <c r="H39" i="13"/>
  <c r="I53" i="13"/>
  <c r="H53" i="13"/>
  <c r="J53" i="13"/>
  <c r="H58" i="13"/>
  <c r="I60" i="13"/>
  <c r="H60" i="13"/>
  <c r="K60" i="13" s="1"/>
  <c r="J62" i="13"/>
  <c r="I62" i="13"/>
  <c r="H62" i="13"/>
  <c r="K62" i="13" s="1"/>
  <c r="J65" i="13"/>
  <c r="I65" i="13"/>
  <c r="H65" i="13"/>
  <c r="J71" i="13"/>
  <c r="K71" i="13" s="1"/>
  <c r="H71" i="13"/>
  <c r="I85" i="13"/>
  <c r="H85" i="13"/>
  <c r="J85" i="13"/>
  <c r="H90" i="13"/>
  <c r="I92" i="13"/>
  <c r="H92" i="13"/>
  <c r="K92" i="13" s="1"/>
  <c r="J94" i="13"/>
  <c r="I94" i="13"/>
  <c r="H94" i="13"/>
  <c r="J97" i="13"/>
  <c r="K97" i="13" s="1"/>
  <c r="I97" i="13"/>
  <c r="H97" i="13"/>
  <c r="J103" i="13"/>
  <c r="H103" i="13"/>
  <c r="J121" i="13"/>
  <c r="I121" i="13"/>
  <c r="H121" i="13"/>
  <c r="J122" i="13"/>
  <c r="K122" i="13" s="1"/>
  <c r="I122" i="13"/>
  <c r="H122" i="13"/>
  <c r="J124" i="13"/>
  <c r="I124" i="13"/>
  <c r="H124" i="13"/>
  <c r="J153" i="13"/>
  <c r="I153" i="13"/>
  <c r="H153" i="13"/>
  <c r="J154" i="13"/>
  <c r="I154" i="13"/>
  <c r="H154" i="13"/>
  <c r="J156" i="13"/>
  <c r="I156" i="13"/>
  <c r="H156" i="13"/>
  <c r="J185" i="13"/>
  <c r="I185" i="13"/>
  <c r="H185" i="13"/>
  <c r="J186" i="13"/>
  <c r="I186" i="13"/>
  <c r="H186" i="13"/>
  <c r="J188" i="13"/>
  <c r="I188" i="13"/>
  <c r="H188" i="13"/>
  <c r="J207" i="13"/>
  <c r="K207" i="13" s="1"/>
  <c r="I207" i="13"/>
  <c r="H207" i="13"/>
  <c r="J209" i="13"/>
  <c r="I209" i="13"/>
  <c r="H209" i="13"/>
  <c r="J210" i="13"/>
  <c r="I210" i="13"/>
  <c r="H210" i="13"/>
  <c r="J212" i="13"/>
  <c r="I212" i="13"/>
  <c r="H212" i="13"/>
  <c r="K212" i="13" s="1"/>
  <c r="H216" i="13"/>
  <c r="J216" i="13"/>
  <c r="I216" i="13"/>
  <c r="J219" i="13"/>
  <c r="I219" i="13"/>
  <c r="H219" i="13"/>
  <c r="J254" i="13"/>
  <c r="I254" i="13"/>
  <c r="H254" i="13"/>
  <c r="J271" i="13"/>
  <c r="K271" i="13" s="1"/>
  <c r="I271" i="13"/>
  <c r="H271" i="13"/>
  <c r="J273" i="13"/>
  <c r="I273" i="13"/>
  <c r="H273" i="13"/>
  <c r="J274" i="13"/>
  <c r="I274" i="13"/>
  <c r="H274" i="13"/>
  <c r="J276" i="13"/>
  <c r="K276" i="13" s="1"/>
  <c r="I276" i="13"/>
  <c r="H276" i="13"/>
  <c r="I280" i="13"/>
  <c r="H280" i="13"/>
  <c r="J280" i="13"/>
  <c r="I296" i="13"/>
  <c r="J296" i="13"/>
  <c r="K296" i="13" s="1"/>
  <c r="H296" i="13"/>
  <c r="J300" i="13"/>
  <c r="I300" i="13"/>
  <c r="H300" i="13"/>
  <c r="H315" i="13"/>
  <c r="J315" i="13"/>
  <c r="I315" i="13"/>
  <c r="J317" i="13"/>
  <c r="I317" i="13"/>
  <c r="H317" i="13"/>
  <c r="J321" i="13"/>
  <c r="I321" i="13"/>
  <c r="H321" i="13"/>
  <c r="J322" i="13"/>
  <c r="I322" i="13"/>
  <c r="H322" i="13"/>
  <c r="K322" i="13" s="1"/>
  <c r="K342" i="13"/>
  <c r="H366" i="13"/>
  <c r="J366" i="13"/>
  <c r="K366" i="13" s="1"/>
  <c r="I366" i="13"/>
  <c r="I369" i="13"/>
  <c r="H369" i="13"/>
  <c r="J369" i="13"/>
  <c r="J370" i="13"/>
  <c r="K370" i="13" s="1"/>
  <c r="I370" i="13"/>
  <c r="H370" i="13"/>
  <c r="J405" i="13"/>
  <c r="I405" i="13"/>
  <c r="H405" i="13"/>
  <c r="I408" i="13"/>
  <c r="H408" i="13"/>
  <c r="J408" i="13"/>
  <c r="I424" i="13"/>
  <c r="J424" i="13"/>
  <c r="H424" i="13"/>
  <c r="K424" i="13" s="1"/>
  <c r="J428" i="13"/>
  <c r="I428" i="13"/>
  <c r="H428" i="13"/>
  <c r="K428" i="13" s="1"/>
  <c r="H443" i="13"/>
  <c r="J443" i="13"/>
  <c r="I443" i="13"/>
  <c r="J445" i="13"/>
  <c r="K445" i="13" s="1"/>
  <c r="I445" i="13"/>
  <c r="H445" i="13"/>
  <c r="J449" i="13"/>
  <c r="I449" i="13"/>
  <c r="H449" i="13"/>
  <c r="K449" i="13" s="1"/>
  <c r="J450" i="13"/>
  <c r="I450" i="13"/>
  <c r="H450" i="13"/>
  <c r="I480" i="13"/>
  <c r="J480" i="13"/>
  <c r="H480" i="13"/>
  <c r="I512" i="13"/>
  <c r="J512" i="13"/>
  <c r="H512" i="13"/>
  <c r="I544" i="13"/>
  <c r="J544" i="13"/>
  <c r="H544" i="13"/>
  <c r="H558" i="13"/>
  <c r="J558" i="13"/>
  <c r="K558" i="13" s="1"/>
  <c r="I558" i="13"/>
  <c r="J559" i="13"/>
  <c r="I559" i="13"/>
  <c r="H559" i="13"/>
  <c r="J584" i="13"/>
  <c r="I584" i="13"/>
  <c r="H584" i="13"/>
  <c r="J592" i="13"/>
  <c r="I592" i="13"/>
  <c r="H592" i="13"/>
  <c r="J599" i="13"/>
  <c r="I599" i="13"/>
  <c r="H599" i="13"/>
  <c r="J618" i="13"/>
  <c r="I618" i="13"/>
  <c r="H618" i="13"/>
  <c r="I651" i="13"/>
  <c r="H651" i="13"/>
  <c r="J651" i="13"/>
  <c r="J658" i="13"/>
  <c r="K658" i="13" s="1"/>
  <c r="I658" i="13"/>
  <c r="H658" i="13"/>
  <c r="H668" i="13"/>
  <c r="J668" i="13"/>
  <c r="K668" i="13" s="1"/>
  <c r="I668" i="13"/>
  <c r="I676" i="13"/>
  <c r="H676" i="13"/>
  <c r="J676" i="13"/>
  <c r="K676" i="13" s="1"/>
  <c r="I713" i="13"/>
  <c r="J713" i="13"/>
  <c r="H713" i="13"/>
  <c r="I717" i="13"/>
  <c r="H717" i="13"/>
  <c r="K717" i="13" s="1"/>
  <c r="J717" i="13"/>
  <c r="I761" i="13"/>
  <c r="H761" i="13"/>
  <c r="J761" i="13"/>
  <c r="H788" i="13"/>
  <c r="J788" i="13"/>
  <c r="I788" i="13"/>
  <c r="J791" i="13"/>
  <c r="H791" i="13"/>
  <c r="I791" i="13"/>
  <c r="I800" i="13"/>
  <c r="H800" i="13"/>
  <c r="K800" i="13" s="1"/>
  <c r="J800" i="13"/>
  <c r="J862" i="13"/>
  <c r="I862" i="13"/>
  <c r="H862" i="13"/>
  <c r="H875" i="13"/>
  <c r="J875" i="13"/>
  <c r="K875" i="13" s="1"/>
  <c r="I875" i="13"/>
  <c r="K1169" i="13"/>
  <c r="H16" i="13"/>
  <c r="J16" i="13"/>
  <c r="I16" i="13"/>
  <c r="J19" i="13"/>
  <c r="I19" i="13"/>
  <c r="H19" i="13"/>
  <c r="K19" i="13" s="1"/>
  <c r="J20" i="13"/>
  <c r="J34" i="13"/>
  <c r="K34" i="13" s="1"/>
  <c r="I34" i="13"/>
  <c r="H48" i="13"/>
  <c r="J48" i="13"/>
  <c r="I48" i="13"/>
  <c r="J51" i="13"/>
  <c r="I51" i="13"/>
  <c r="H51" i="13"/>
  <c r="J52" i="13"/>
  <c r="J66" i="13"/>
  <c r="K66" i="13" s="1"/>
  <c r="I66" i="13"/>
  <c r="H80" i="13"/>
  <c r="J80" i="13"/>
  <c r="K80" i="13" s="1"/>
  <c r="I80" i="13"/>
  <c r="J83" i="13"/>
  <c r="I83" i="13"/>
  <c r="H83" i="13"/>
  <c r="J84" i="13"/>
  <c r="J98" i="13"/>
  <c r="K98" i="13" s="1"/>
  <c r="I98" i="13"/>
  <c r="J111" i="13"/>
  <c r="K111" i="13" s="1"/>
  <c r="I111" i="13"/>
  <c r="H111" i="13"/>
  <c r="J118" i="13"/>
  <c r="I118" i="13"/>
  <c r="H118" i="13"/>
  <c r="J131" i="13"/>
  <c r="I131" i="13"/>
  <c r="H131" i="13"/>
  <c r="H136" i="13"/>
  <c r="J136" i="13"/>
  <c r="I136" i="13"/>
  <c r="J143" i="13"/>
  <c r="I143" i="13"/>
  <c r="H143" i="13"/>
  <c r="J150" i="13"/>
  <c r="I150" i="13"/>
  <c r="H150" i="13"/>
  <c r="J163" i="13"/>
  <c r="I163" i="13"/>
  <c r="H163" i="13"/>
  <c r="H168" i="13"/>
  <c r="J168" i="13"/>
  <c r="I168" i="13"/>
  <c r="J175" i="13"/>
  <c r="I175" i="13"/>
  <c r="H175" i="13"/>
  <c r="J182" i="13"/>
  <c r="I182" i="13"/>
  <c r="H182" i="13"/>
  <c r="J195" i="13"/>
  <c r="I195" i="13"/>
  <c r="H195" i="13"/>
  <c r="J230" i="13"/>
  <c r="I230" i="13"/>
  <c r="H230" i="13"/>
  <c r="J247" i="13"/>
  <c r="I247" i="13"/>
  <c r="H247" i="13"/>
  <c r="J249" i="13"/>
  <c r="I249" i="13"/>
  <c r="H249" i="13"/>
  <c r="J250" i="13"/>
  <c r="I250" i="13"/>
  <c r="H250" i="13"/>
  <c r="J252" i="13"/>
  <c r="I252" i="13"/>
  <c r="H252" i="13"/>
  <c r="H256" i="13"/>
  <c r="J256" i="13"/>
  <c r="I256" i="13"/>
  <c r="J259" i="13"/>
  <c r="I259" i="13"/>
  <c r="H259" i="13"/>
  <c r="H284" i="13"/>
  <c r="J284" i="13"/>
  <c r="I284" i="13"/>
  <c r="H291" i="13"/>
  <c r="I291" i="13"/>
  <c r="J291" i="13"/>
  <c r="J292" i="13"/>
  <c r="I292" i="13"/>
  <c r="H292" i="13"/>
  <c r="J303" i="13"/>
  <c r="I303" i="13"/>
  <c r="H303" i="13"/>
  <c r="I304" i="13"/>
  <c r="J304" i="13"/>
  <c r="H304" i="13"/>
  <c r="J325" i="13"/>
  <c r="I325" i="13"/>
  <c r="H325" i="13"/>
  <c r="K328" i="13"/>
  <c r="H330" i="13"/>
  <c r="J330" i="13"/>
  <c r="K330" i="13" s="1"/>
  <c r="I330" i="13"/>
  <c r="H339" i="13"/>
  <c r="J339" i="13"/>
  <c r="I339" i="13"/>
  <c r="J340" i="13"/>
  <c r="I340" i="13"/>
  <c r="H340" i="13"/>
  <c r="J342" i="13"/>
  <c r="I342" i="13"/>
  <c r="H342" i="13"/>
  <c r="J343" i="13"/>
  <c r="I343" i="13"/>
  <c r="H343" i="13"/>
  <c r="K353" i="13"/>
  <c r="H363" i="13"/>
  <c r="J363" i="13"/>
  <c r="I363" i="13"/>
  <c r="I384" i="13"/>
  <c r="J384" i="13"/>
  <c r="H384" i="13"/>
  <c r="J391" i="13"/>
  <c r="I391" i="13"/>
  <c r="H391" i="13"/>
  <c r="H412" i="13"/>
  <c r="J412" i="13"/>
  <c r="I412" i="13"/>
  <c r="H419" i="13"/>
  <c r="I419" i="13"/>
  <c r="J419" i="13"/>
  <c r="K419" i="13" s="1"/>
  <c r="J420" i="13"/>
  <c r="I420" i="13"/>
  <c r="H420" i="13"/>
  <c r="J431" i="13"/>
  <c r="I431" i="13"/>
  <c r="H431" i="13"/>
  <c r="I432" i="13"/>
  <c r="J432" i="13"/>
  <c r="H432" i="13"/>
  <c r="J453" i="13"/>
  <c r="K453" i="13" s="1"/>
  <c r="I453" i="13"/>
  <c r="H453" i="13"/>
  <c r="H458" i="13"/>
  <c r="J458" i="13"/>
  <c r="K458" i="13" s="1"/>
  <c r="I458" i="13"/>
  <c r="H467" i="13"/>
  <c r="J467" i="13"/>
  <c r="I467" i="13"/>
  <c r="J468" i="13"/>
  <c r="I468" i="13"/>
  <c r="H468" i="13"/>
  <c r="J470" i="13"/>
  <c r="I470" i="13"/>
  <c r="H470" i="13"/>
  <c r="J471" i="13"/>
  <c r="K471" i="13" s="1"/>
  <c r="I471" i="13"/>
  <c r="H471" i="13"/>
  <c r="H483" i="13"/>
  <c r="I483" i="13"/>
  <c r="J483" i="13"/>
  <c r="J487" i="13"/>
  <c r="I487" i="13"/>
  <c r="H487" i="13"/>
  <c r="J501" i="13"/>
  <c r="K501" i="13" s="1"/>
  <c r="I501" i="13"/>
  <c r="H501" i="13"/>
  <c r="H507" i="13"/>
  <c r="J507" i="13"/>
  <c r="I507" i="13"/>
  <c r="H515" i="13"/>
  <c r="I515" i="13"/>
  <c r="J515" i="13"/>
  <c r="J519" i="13"/>
  <c r="I519" i="13"/>
  <c r="H519" i="13"/>
  <c r="J533" i="13"/>
  <c r="I533" i="13"/>
  <c r="H533" i="13"/>
  <c r="H539" i="13"/>
  <c r="K539" i="13" s="1"/>
  <c r="J539" i="13"/>
  <c r="I539" i="13"/>
  <c r="H547" i="13"/>
  <c r="I547" i="13"/>
  <c r="J547" i="13"/>
  <c r="J551" i="13"/>
  <c r="I551" i="13"/>
  <c r="H551" i="13"/>
  <c r="K551" i="13" s="1"/>
  <c r="J570" i="13"/>
  <c r="I570" i="13"/>
  <c r="H570" i="13"/>
  <c r="I603" i="13"/>
  <c r="H603" i="13"/>
  <c r="J603" i="13"/>
  <c r="J610" i="13"/>
  <c r="K610" i="13" s="1"/>
  <c r="I610" i="13"/>
  <c r="H610" i="13"/>
  <c r="H620" i="13"/>
  <c r="J620" i="13"/>
  <c r="K620" i="13" s="1"/>
  <c r="I620" i="13"/>
  <c r="J621" i="13"/>
  <c r="I621" i="13"/>
  <c r="H621" i="13"/>
  <c r="K621" i="13" s="1"/>
  <c r="I627" i="13"/>
  <c r="H627" i="13"/>
  <c r="J627" i="13"/>
  <c r="H638" i="13"/>
  <c r="J638" i="13"/>
  <c r="I638" i="13"/>
  <c r="J639" i="13"/>
  <c r="I639" i="13"/>
  <c r="H639" i="13"/>
  <c r="J664" i="13"/>
  <c r="I664" i="13"/>
  <c r="H664" i="13"/>
  <c r="I699" i="13"/>
  <c r="H699" i="13"/>
  <c r="J699" i="13"/>
  <c r="K699" i="13" s="1"/>
  <c r="J704" i="13"/>
  <c r="I704" i="13"/>
  <c r="H704" i="13"/>
  <c r="I707" i="13"/>
  <c r="H707" i="13"/>
  <c r="J707" i="13"/>
  <c r="K707" i="13" s="1"/>
  <c r="J720" i="13"/>
  <c r="I720" i="13"/>
  <c r="H720" i="13"/>
  <c r="I749" i="13"/>
  <c r="H749" i="13"/>
  <c r="J749" i="13"/>
  <c r="I857" i="13"/>
  <c r="H857" i="13"/>
  <c r="J857" i="13"/>
  <c r="K873" i="13"/>
  <c r="I897" i="13"/>
  <c r="H897" i="13"/>
  <c r="J897" i="13"/>
  <c r="H917" i="13"/>
  <c r="J917" i="13"/>
  <c r="K917" i="13" s="1"/>
  <c r="I917" i="13"/>
  <c r="J1016" i="13"/>
  <c r="H1016" i="13"/>
  <c r="I1016" i="13"/>
  <c r="I1041" i="13"/>
  <c r="H1041" i="13"/>
  <c r="J1041" i="13"/>
  <c r="J109" i="13"/>
  <c r="J117" i="13"/>
  <c r="J125" i="13"/>
  <c r="J133" i="13"/>
  <c r="K133" i="13" s="1"/>
  <c r="J141" i="13"/>
  <c r="J149" i="13"/>
  <c r="J157" i="13"/>
  <c r="J165" i="13"/>
  <c r="J173" i="13"/>
  <c r="J181" i="13"/>
  <c r="J189" i="13"/>
  <c r="J197" i="13"/>
  <c r="K197" i="13" s="1"/>
  <c r="J205" i="13"/>
  <c r="J213" i="13"/>
  <c r="J221" i="13"/>
  <c r="J229" i="13"/>
  <c r="J237" i="13"/>
  <c r="J245" i="13"/>
  <c r="J253" i="13"/>
  <c r="J261" i="13"/>
  <c r="K261" i="13" s="1"/>
  <c r="J269" i="13"/>
  <c r="J277" i="13"/>
  <c r="H281" i="13"/>
  <c r="K281" i="13" s="1"/>
  <c r="J287" i="13"/>
  <c r="H313" i="13"/>
  <c r="K313" i="13" s="1"/>
  <c r="J319" i="13"/>
  <c r="H345" i="13"/>
  <c r="K345" i="13" s="1"/>
  <c r="J351" i="13"/>
  <c r="K351" i="13" s="1"/>
  <c r="H377" i="13"/>
  <c r="K377" i="13" s="1"/>
  <c r="J383" i="13"/>
  <c r="H409" i="13"/>
  <c r="K409" i="13" s="1"/>
  <c r="J415" i="13"/>
  <c r="H441" i="13"/>
  <c r="K441" i="13" s="1"/>
  <c r="J447" i="13"/>
  <c r="H473" i="13"/>
  <c r="K473" i="13" s="1"/>
  <c r="J479" i="13"/>
  <c r="K479" i="13" s="1"/>
  <c r="J497" i="13"/>
  <c r="H505" i="13"/>
  <c r="K505" i="13" s="1"/>
  <c r="J511" i="13"/>
  <c r="K511" i="13" s="1"/>
  <c r="J529" i="13"/>
  <c r="H537" i="13"/>
  <c r="J543" i="13"/>
  <c r="J561" i="13"/>
  <c r="K561" i="13" s="1"/>
  <c r="K565" i="13"/>
  <c r="J577" i="13"/>
  <c r="K577" i="13" s="1"/>
  <c r="J593" i="13"/>
  <c r="K593" i="13" s="1"/>
  <c r="J609" i="13"/>
  <c r="K609" i="13" s="1"/>
  <c r="J625" i="13"/>
  <c r="K625" i="13" s="1"/>
  <c r="J641" i="13"/>
  <c r="K641" i="13" s="1"/>
  <c r="J657" i="13"/>
  <c r="K657" i="13" s="1"/>
  <c r="K674" i="13"/>
  <c r="H685" i="13"/>
  <c r="K685" i="13" s="1"/>
  <c r="I686" i="13"/>
  <c r="I693" i="13"/>
  <c r="J694" i="13"/>
  <c r="K694" i="13" s="1"/>
  <c r="H705" i="13"/>
  <c r="K712" i="13"/>
  <c r="J716" i="13"/>
  <c r="K716" i="13" s="1"/>
  <c r="I719" i="13"/>
  <c r="K730" i="13"/>
  <c r="K736" i="13"/>
  <c r="I757" i="13"/>
  <c r="J760" i="13"/>
  <c r="K760" i="13" s="1"/>
  <c r="K776" i="13"/>
  <c r="H789" i="13"/>
  <c r="K789" i="13" s="1"/>
  <c r="J790" i="13"/>
  <c r="I790" i="13"/>
  <c r="I792" i="13"/>
  <c r="I795" i="13"/>
  <c r="H795" i="13"/>
  <c r="J796" i="13"/>
  <c r="K810" i="13"/>
  <c r="I828" i="13"/>
  <c r="H832" i="13"/>
  <c r="I833" i="13"/>
  <c r="H833" i="13"/>
  <c r="I835" i="13"/>
  <c r="J840" i="13"/>
  <c r="K840" i="13" s="1"/>
  <c r="K849" i="13"/>
  <c r="I863" i="13"/>
  <c r="H863" i="13"/>
  <c r="H867" i="13"/>
  <c r="K867" i="13" s="1"/>
  <c r="J869" i="13"/>
  <c r="H869" i="13"/>
  <c r="I871" i="13"/>
  <c r="H872" i="13"/>
  <c r="J882" i="13"/>
  <c r="K882" i="13" s="1"/>
  <c r="I882" i="13"/>
  <c r="J888" i="13"/>
  <c r="H888" i="13"/>
  <c r="H889" i="13"/>
  <c r="H890" i="13"/>
  <c r="I891" i="13"/>
  <c r="H891" i="13"/>
  <c r="I909" i="13"/>
  <c r="H909" i="13"/>
  <c r="K909" i="13" s="1"/>
  <c r="K916" i="13"/>
  <c r="I927" i="13"/>
  <c r="H943" i="13"/>
  <c r="K943" i="13" s="1"/>
  <c r="J944" i="13"/>
  <c r="I944" i="13"/>
  <c r="J947" i="13"/>
  <c r="K953" i="13"/>
  <c r="H956" i="13"/>
  <c r="J956" i="13"/>
  <c r="I960" i="13"/>
  <c r="K965" i="13"/>
  <c r="J971" i="13"/>
  <c r="I971" i="13"/>
  <c r="H973" i="13"/>
  <c r="H992" i="13"/>
  <c r="K992" i="13" s="1"/>
  <c r="I1002" i="13"/>
  <c r="H1002" i="13"/>
  <c r="J1006" i="13"/>
  <c r="I1006" i="13"/>
  <c r="H1006" i="13"/>
  <c r="J1008" i="13"/>
  <c r="H1008" i="13"/>
  <c r="I1026" i="13"/>
  <c r="J1029" i="13"/>
  <c r="J1060" i="13"/>
  <c r="K1060" i="13" s="1"/>
  <c r="I1071" i="13"/>
  <c r="H1071" i="13"/>
  <c r="I1091" i="13"/>
  <c r="H1091" i="13"/>
  <c r="J1091" i="13"/>
  <c r="K1091" i="13" s="1"/>
  <c r="J1100" i="13"/>
  <c r="I1100" i="13"/>
  <c r="H1112" i="13"/>
  <c r="J1112" i="13"/>
  <c r="I1112" i="13"/>
  <c r="J1115" i="13"/>
  <c r="K1115" i="13" s="1"/>
  <c r="I1115" i="13"/>
  <c r="H1115" i="13"/>
  <c r="I1124" i="13"/>
  <c r="J1138" i="13"/>
  <c r="K1138" i="13" s="1"/>
  <c r="I1138" i="13"/>
  <c r="K1142" i="13"/>
  <c r="J1147" i="13"/>
  <c r="K1147" i="13" s="1"/>
  <c r="I1147" i="13"/>
  <c r="H1147" i="13"/>
  <c r="J1171" i="13"/>
  <c r="I1171" i="13"/>
  <c r="K1195" i="13"/>
  <c r="J1204" i="13"/>
  <c r="I1204" i="13"/>
  <c r="H1204" i="13"/>
  <c r="I1220" i="13"/>
  <c r="H1224" i="13"/>
  <c r="K1224" i="13" s="1"/>
  <c r="I1224" i="13"/>
  <c r="J1224" i="13"/>
  <c r="H1232" i="13"/>
  <c r="J1232" i="13"/>
  <c r="I1232" i="13"/>
  <c r="J1239" i="13"/>
  <c r="I1239" i="13"/>
  <c r="H1239" i="13"/>
  <c r="I1265" i="13"/>
  <c r="H1265" i="13"/>
  <c r="J1265" i="13"/>
  <c r="I1281" i="13"/>
  <c r="H1281" i="13"/>
  <c r="J1281" i="13"/>
  <c r="K1281" i="13" s="1"/>
  <c r="I1285" i="13"/>
  <c r="J1285" i="13"/>
  <c r="H1285" i="13"/>
  <c r="K1285" i="13" s="1"/>
  <c r="I1295" i="13"/>
  <c r="H1295" i="13"/>
  <c r="J1318" i="13"/>
  <c r="I1318" i="13"/>
  <c r="H1318" i="13"/>
  <c r="K1318" i="13" s="1"/>
  <c r="J1346" i="13"/>
  <c r="I1346" i="13"/>
  <c r="H1346" i="13"/>
  <c r="J1374" i="13"/>
  <c r="H1374" i="13"/>
  <c r="I1374" i="13"/>
  <c r="I1409" i="13"/>
  <c r="H1409" i="13"/>
  <c r="J1426" i="13"/>
  <c r="K1426" i="13" s="1"/>
  <c r="I1426" i="13"/>
  <c r="H1426" i="13"/>
  <c r="H677" i="13"/>
  <c r="I678" i="13"/>
  <c r="I685" i="13"/>
  <c r="J686" i="13"/>
  <c r="K686" i="13" s="1"/>
  <c r="K693" i="13"/>
  <c r="H697" i="13"/>
  <c r="K697" i="13" s="1"/>
  <c r="I705" i="13"/>
  <c r="J719" i="13"/>
  <c r="K719" i="13" s="1"/>
  <c r="H721" i="13"/>
  <c r="K721" i="13" s="1"/>
  <c r="J738" i="13"/>
  <c r="K738" i="13" s="1"/>
  <c r="I738" i="13"/>
  <c r="H751" i="13"/>
  <c r="J751" i="13"/>
  <c r="H753" i="13"/>
  <c r="J755" i="13"/>
  <c r="H755" i="13"/>
  <c r="I789" i="13"/>
  <c r="H790" i="13"/>
  <c r="J792" i="13"/>
  <c r="K792" i="13" s="1"/>
  <c r="J795" i="13"/>
  <c r="H821" i="13"/>
  <c r="K821" i="13" s="1"/>
  <c r="J822" i="13"/>
  <c r="K822" i="13" s="1"/>
  <c r="I822" i="13"/>
  <c r="I824" i="13"/>
  <c r="I827" i="13"/>
  <c r="H827" i="13"/>
  <c r="K827" i="13" s="1"/>
  <c r="J828" i="13"/>
  <c r="K828" i="13" s="1"/>
  <c r="J832" i="13"/>
  <c r="J833" i="13"/>
  <c r="I860" i="13"/>
  <c r="J863" i="13"/>
  <c r="K863" i="13" s="1"/>
  <c r="I865" i="13"/>
  <c r="H865" i="13"/>
  <c r="I867" i="13"/>
  <c r="I869" i="13"/>
  <c r="J872" i="13"/>
  <c r="I888" i="13"/>
  <c r="J889" i="13"/>
  <c r="J890" i="13"/>
  <c r="J891" i="13"/>
  <c r="J898" i="13"/>
  <c r="K898" i="13" s="1"/>
  <c r="I898" i="13"/>
  <c r="J904" i="13"/>
  <c r="H904" i="13"/>
  <c r="H905" i="13"/>
  <c r="K905" i="13" s="1"/>
  <c r="I907" i="13"/>
  <c r="H907" i="13"/>
  <c r="J909" i="13"/>
  <c r="I925" i="13"/>
  <c r="H925" i="13"/>
  <c r="K925" i="13" s="1"/>
  <c r="K932" i="13"/>
  <c r="I943" i="13"/>
  <c r="H944" i="13"/>
  <c r="J958" i="13"/>
  <c r="I958" i="13"/>
  <c r="H958" i="13"/>
  <c r="I969" i="13"/>
  <c r="H969" i="13"/>
  <c r="J969" i="13"/>
  <c r="H971" i="13"/>
  <c r="K971" i="13" s="1"/>
  <c r="J973" i="13"/>
  <c r="K973" i="13" s="1"/>
  <c r="I981" i="13"/>
  <c r="H988" i="13"/>
  <c r="J988" i="13"/>
  <c r="I992" i="13"/>
  <c r="J1002" i="13"/>
  <c r="J1003" i="13"/>
  <c r="K1003" i="13" s="1"/>
  <c r="I1003" i="13"/>
  <c r="H1005" i="13"/>
  <c r="K1005" i="13" s="1"/>
  <c r="I1008" i="13"/>
  <c r="H1024" i="13"/>
  <c r="K1024" i="13" s="1"/>
  <c r="I1034" i="13"/>
  <c r="H1034" i="13"/>
  <c r="J1038" i="13"/>
  <c r="I1038" i="13"/>
  <c r="H1038" i="13"/>
  <c r="J1040" i="13"/>
  <c r="H1040" i="13"/>
  <c r="I1046" i="13"/>
  <c r="H1046" i="13"/>
  <c r="K1046" i="13" s="1"/>
  <c r="J1071" i="13"/>
  <c r="J1074" i="13"/>
  <c r="H1074" i="13"/>
  <c r="H1100" i="13"/>
  <c r="J1106" i="13"/>
  <c r="K1106" i="13" s="1"/>
  <c r="I1106" i="13"/>
  <c r="H1106" i="13"/>
  <c r="J1124" i="13"/>
  <c r="I1139" i="13"/>
  <c r="H1139" i="13"/>
  <c r="K1139" i="13" s="1"/>
  <c r="H1153" i="13"/>
  <c r="K1153" i="13" s="1"/>
  <c r="I1153" i="13"/>
  <c r="H1170" i="13"/>
  <c r="K1170" i="13" s="1"/>
  <c r="H1171" i="13"/>
  <c r="H1180" i="13"/>
  <c r="I1180" i="13"/>
  <c r="J1180" i="13"/>
  <c r="H1208" i="13"/>
  <c r="J1208" i="13"/>
  <c r="I1208" i="13"/>
  <c r="K1210" i="13"/>
  <c r="J1226" i="13"/>
  <c r="H1226" i="13"/>
  <c r="I1226" i="13"/>
  <c r="K1241" i="13"/>
  <c r="I1293" i="13"/>
  <c r="J1293" i="13"/>
  <c r="H1293" i="13"/>
  <c r="J1295" i="13"/>
  <c r="H1305" i="13"/>
  <c r="J1305" i="13"/>
  <c r="K1305" i="13" s="1"/>
  <c r="I1305" i="13"/>
  <c r="J1306" i="13"/>
  <c r="H1306" i="13"/>
  <c r="I1306" i="13"/>
  <c r="J1324" i="13"/>
  <c r="K1324" i="13" s="1"/>
  <c r="H1324" i="13"/>
  <c r="I1324" i="13"/>
  <c r="J1330" i="13"/>
  <c r="I1330" i="13"/>
  <c r="H1330" i="13"/>
  <c r="I1341" i="13"/>
  <c r="J1341" i="13"/>
  <c r="H1341" i="13"/>
  <c r="J1362" i="13"/>
  <c r="K1362" i="13" s="1"/>
  <c r="I1362" i="13"/>
  <c r="H1362" i="13"/>
  <c r="J1409" i="13"/>
  <c r="H747" i="13"/>
  <c r="J747" i="13"/>
  <c r="H748" i="13"/>
  <c r="I748" i="13"/>
  <c r="J770" i="13"/>
  <c r="K770" i="13" s="1"/>
  <c r="I770" i="13"/>
  <c r="I781" i="13"/>
  <c r="H781" i="13"/>
  <c r="J782" i="13"/>
  <c r="I782" i="13"/>
  <c r="H783" i="13"/>
  <c r="J783" i="13"/>
  <c r="K783" i="13" s="1"/>
  <c r="J784" i="13"/>
  <c r="I784" i="13"/>
  <c r="J787" i="13"/>
  <c r="H787" i="13"/>
  <c r="K787" i="13" s="1"/>
  <c r="H820" i="13"/>
  <c r="J820" i="13"/>
  <c r="I820" i="13"/>
  <c r="J854" i="13"/>
  <c r="I854" i="13"/>
  <c r="J855" i="13"/>
  <c r="H855" i="13"/>
  <c r="I859" i="13"/>
  <c r="H859" i="13"/>
  <c r="K874" i="13"/>
  <c r="J878" i="13"/>
  <c r="H878" i="13"/>
  <c r="H885" i="13"/>
  <c r="J885" i="13"/>
  <c r="J886" i="13"/>
  <c r="H886" i="13"/>
  <c r="I886" i="13"/>
  <c r="J903" i="13"/>
  <c r="H903" i="13"/>
  <c r="J914" i="13"/>
  <c r="I914" i="13"/>
  <c r="J920" i="13"/>
  <c r="H920" i="13"/>
  <c r="H921" i="13"/>
  <c r="K921" i="13" s="1"/>
  <c r="I923" i="13"/>
  <c r="H923" i="13"/>
  <c r="K923" i="13" s="1"/>
  <c r="I941" i="13"/>
  <c r="H941" i="13"/>
  <c r="K941" i="13" s="1"/>
  <c r="J957" i="13"/>
  <c r="K957" i="13" s="1"/>
  <c r="I957" i="13"/>
  <c r="K975" i="13"/>
  <c r="J990" i="13"/>
  <c r="I990" i="13"/>
  <c r="H990" i="13"/>
  <c r="I1001" i="13"/>
  <c r="H1001" i="13"/>
  <c r="J1001" i="13"/>
  <c r="H1020" i="13"/>
  <c r="J1020" i="13"/>
  <c r="K1020" i="13" s="1"/>
  <c r="J1035" i="13"/>
  <c r="K1035" i="13" s="1"/>
  <c r="I1035" i="13"/>
  <c r="K1043" i="13"/>
  <c r="J1047" i="13"/>
  <c r="I1047" i="13"/>
  <c r="I1056" i="13"/>
  <c r="H1057" i="13"/>
  <c r="J1057" i="13"/>
  <c r="K1057" i="13" s="1"/>
  <c r="J1058" i="13"/>
  <c r="I1058" i="13"/>
  <c r="H1058" i="13"/>
  <c r="J1065" i="13"/>
  <c r="K1065" i="13" s="1"/>
  <c r="I1065" i="13"/>
  <c r="H1065" i="13"/>
  <c r="J1078" i="13"/>
  <c r="I1078" i="13"/>
  <c r="K1081" i="13"/>
  <c r="H1096" i="13"/>
  <c r="I1096" i="13"/>
  <c r="I1109" i="13"/>
  <c r="H1109" i="13"/>
  <c r="J1109" i="13"/>
  <c r="J1111" i="13"/>
  <c r="I1111" i="13"/>
  <c r="H1111" i="13"/>
  <c r="K1111" i="13" s="1"/>
  <c r="I1137" i="13"/>
  <c r="H1137" i="13"/>
  <c r="K1137" i="13" s="1"/>
  <c r="J1146" i="13"/>
  <c r="K1146" i="13" s="1"/>
  <c r="I1146" i="13"/>
  <c r="H1146" i="13"/>
  <c r="I1157" i="13"/>
  <c r="J1157" i="13"/>
  <c r="I1170" i="13"/>
  <c r="J1175" i="13"/>
  <c r="I1175" i="13"/>
  <c r="I1181" i="13"/>
  <c r="J1181" i="13"/>
  <c r="H1184" i="13"/>
  <c r="J1184" i="13"/>
  <c r="I1184" i="13"/>
  <c r="J1188" i="13"/>
  <c r="I1188" i="13"/>
  <c r="H1188" i="13"/>
  <c r="I1197" i="13"/>
  <c r="J1197" i="13"/>
  <c r="K1197" i="13" s="1"/>
  <c r="H1197" i="13"/>
  <c r="J1218" i="13"/>
  <c r="I1218" i="13"/>
  <c r="H1218" i="13"/>
  <c r="J1223" i="13"/>
  <c r="I1223" i="13"/>
  <c r="H1223" i="13"/>
  <c r="J1228" i="13"/>
  <c r="I1228" i="13"/>
  <c r="H1228" i="13"/>
  <c r="H1230" i="13"/>
  <c r="I1230" i="13"/>
  <c r="J1230" i="13"/>
  <c r="J1231" i="13"/>
  <c r="I1231" i="13"/>
  <c r="H1231" i="13"/>
  <c r="I1251" i="13"/>
  <c r="H1251" i="13"/>
  <c r="J1251" i="13"/>
  <c r="J1260" i="13"/>
  <c r="K1260" i="13" s="1"/>
  <c r="I1260" i="13"/>
  <c r="I1309" i="13"/>
  <c r="J1309" i="13"/>
  <c r="K1309" i="13" s="1"/>
  <c r="H1309" i="13"/>
  <c r="I1333" i="13"/>
  <c r="H1333" i="13"/>
  <c r="J1333" i="13"/>
  <c r="I1345" i="13"/>
  <c r="J1345" i="13"/>
  <c r="H1345" i="13"/>
  <c r="H1358" i="13"/>
  <c r="I1358" i="13"/>
  <c r="J1358" i="13"/>
  <c r="I1359" i="13"/>
  <c r="J1359" i="13"/>
  <c r="H1359" i="13"/>
  <c r="I1373" i="13"/>
  <c r="J1373" i="13"/>
  <c r="H1373" i="13"/>
  <c r="I1389" i="13"/>
  <c r="J1389" i="13"/>
  <c r="H1389" i="13"/>
  <c r="J1414" i="13"/>
  <c r="I1414" i="13"/>
  <c r="H1414" i="13"/>
  <c r="H282" i="13"/>
  <c r="K282" i="13" s="1"/>
  <c r="H286" i="13"/>
  <c r="K286" i="13" s="1"/>
  <c r="H314" i="13"/>
  <c r="K314" i="13" s="1"/>
  <c r="H318" i="13"/>
  <c r="K318" i="13" s="1"/>
  <c r="H346" i="13"/>
  <c r="H350" i="13"/>
  <c r="K350" i="13" s="1"/>
  <c r="H378" i="13"/>
  <c r="K378" i="13" s="1"/>
  <c r="H382" i="13"/>
  <c r="K382" i="13" s="1"/>
  <c r="K402" i="13"/>
  <c r="H410" i="13"/>
  <c r="K410" i="13" s="1"/>
  <c r="H414" i="13"/>
  <c r="K414" i="13" s="1"/>
  <c r="H442" i="13"/>
  <c r="K442" i="13" s="1"/>
  <c r="H446" i="13"/>
  <c r="K446" i="13" s="1"/>
  <c r="H474" i="13"/>
  <c r="H478" i="13"/>
  <c r="K478" i="13" s="1"/>
  <c r="K498" i="13"/>
  <c r="H506" i="13"/>
  <c r="K506" i="13" s="1"/>
  <c r="H510" i="13"/>
  <c r="K510" i="13" s="1"/>
  <c r="H538" i="13"/>
  <c r="K538" i="13" s="1"/>
  <c r="H542" i="13"/>
  <c r="K542" i="13" s="1"/>
  <c r="I553" i="13"/>
  <c r="H564" i="13"/>
  <c r="K564" i="13" s="1"/>
  <c r="I569" i="13"/>
  <c r="H580" i="13"/>
  <c r="K580" i="13" s="1"/>
  <c r="I585" i="13"/>
  <c r="H596" i="13"/>
  <c r="K596" i="13" s="1"/>
  <c r="I601" i="13"/>
  <c r="H612" i="13"/>
  <c r="K612" i="13" s="1"/>
  <c r="I617" i="13"/>
  <c r="H628" i="13"/>
  <c r="K628" i="13" s="1"/>
  <c r="I633" i="13"/>
  <c r="H644" i="13"/>
  <c r="K644" i="13" s="1"/>
  <c r="I649" i="13"/>
  <c r="H660" i="13"/>
  <c r="K660" i="13" s="1"/>
  <c r="I665" i="13"/>
  <c r="K677" i="13"/>
  <c r="I689" i="13"/>
  <c r="H690" i="13"/>
  <c r="K690" i="13" s="1"/>
  <c r="H708" i="13"/>
  <c r="H723" i="13"/>
  <c r="K723" i="13" s="1"/>
  <c r="H726" i="13"/>
  <c r="K726" i="13" s="1"/>
  <c r="J742" i="13"/>
  <c r="H742" i="13"/>
  <c r="I745" i="13"/>
  <c r="J745" i="13"/>
  <c r="H745" i="13"/>
  <c r="J746" i="13"/>
  <c r="K746" i="13" s="1"/>
  <c r="I747" i="13"/>
  <c r="J748" i="13"/>
  <c r="K748" i="13" s="1"/>
  <c r="H780" i="13"/>
  <c r="I780" i="13"/>
  <c r="J781" i="13"/>
  <c r="K781" i="13" s="1"/>
  <c r="H782" i="13"/>
  <c r="I783" i="13"/>
  <c r="H784" i="13"/>
  <c r="I787" i="13"/>
  <c r="K796" i="13"/>
  <c r="J802" i="13"/>
  <c r="K802" i="13" s="1"/>
  <c r="I802" i="13"/>
  <c r="I813" i="13"/>
  <c r="H813" i="13"/>
  <c r="J814" i="13"/>
  <c r="I814" i="13"/>
  <c r="H815" i="13"/>
  <c r="J815" i="13"/>
  <c r="J816" i="13"/>
  <c r="I816" i="13"/>
  <c r="H818" i="13"/>
  <c r="J819" i="13"/>
  <c r="H819" i="13"/>
  <c r="K819" i="13" s="1"/>
  <c r="H852" i="13"/>
  <c r="J852" i="13"/>
  <c r="I852" i="13"/>
  <c r="H854" i="13"/>
  <c r="I855" i="13"/>
  <c r="J859" i="13"/>
  <c r="H883" i="13"/>
  <c r="I885" i="13"/>
  <c r="J894" i="13"/>
  <c r="H894" i="13"/>
  <c r="J902" i="13"/>
  <c r="K902" i="13" s="1"/>
  <c r="H902" i="13"/>
  <c r="I902" i="13"/>
  <c r="I903" i="13"/>
  <c r="J919" i="13"/>
  <c r="H919" i="13"/>
  <c r="I920" i="13"/>
  <c r="J930" i="13"/>
  <c r="I930" i="13"/>
  <c r="J936" i="13"/>
  <c r="H936" i="13"/>
  <c r="I939" i="13"/>
  <c r="H939" i="13"/>
  <c r="I961" i="13"/>
  <c r="H961" i="13"/>
  <c r="J968" i="13"/>
  <c r="I968" i="13"/>
  <c r="H968" i="13"/>
  <c r="K983" i="13"/>
  <c r="J989" i="13"/>
  <c r="K989" i="13" s="1"/>
  <c r="I989" i="13"/>
  <c r="K1007" i="13"/>
  <c r="J1022" i="13"/>
  <c r="I1022" i="13"/>
  <c r="H1022" i="13"/>
  <c r="I1033" i="13"/>
  <c r="H1033" i="13"/>
  <c r="J1033" i="13"/>
  <c r="H1035" i="13"/>
  <c r="H1047" i="13"/>
  <c r="J1056" i="13"/>
  <c r="K1056" i="13" s="1"/>
  <c r="I1057" i="13"/>
  <c r="I1063" i="13"/>
  <c r="H1063" i="13"/>
  <c r="J1063" i="13"/>
  <c r="H1067" i="13"/>
  <c r="I1067" i="13"/>
  <c r="I1069" i="13"/>
  <c r="J1069" i="13"/>
  <c r="H1069" i="13"/>
  <c r="I1073" i="13"/>
  <c r="H1073" i="13"/>
  <c r="J1073" i="13"/>
  <c r="H1078" i="13"/>
  <c r="J1083" i="13"/>
  <c r="I1083" i="13"/>
  <c r="H1083" i="13"/>
  <c r="J1096" i="13"/>
  <c r="J1097" i="13"/>
  <c r="K1097" i="13" s="1"/>
  <c r="I1097" i="13"/>
  <c r="I1105" i="13"/>
  <c r="H1105" i="13"/>
  <c r="J1105" i="13"/>
  <c r="J1113" i="13"/>
  <c r="H1113" i="13"/>
  <c r="H1144" i="13"/>
  <c r="J1144" i="13"/>
  <c r="I1144" i="13"/>
  <c r="I1156" i="13"/>
  <c r="H1156" i="13"/>
  <c r="J1156" i="13"/>
  <c r="K1156" i="13" s="1"/>
  <c r="H1157" i="13"/>
  <c r="I1165" i="13"/>
  <c r="J1165" i="13"/>
  <c r="H1165" i="13"/>
  <c r="I1167" i="13"/>
  <c r="H1168" i="13"/>
  <c r="J1168" i="13"/>
  <c r="I1174" i="13"/>
  <c r="H1174" i="13"/>
  <c r="J1174" i="13"/>
  <c r="H1175" i="13"/>
  <c r="J1179" i="13"/>
  <c r="K1179" i="13" s="1"/>
  <c r="I1179" i="13"/>
  <c r="H1181" i="13"/>
  <c r="I1189" i="13"/>
  <c r="J1189" i="13"/>
  <c r="K1189" i="13" s="1"/>
  <c r="J1217" i="13"/>
  <c r="K1217" i="13" s="1"/>
  <c r="I1217" i="13"/>
  <c r="K1220" i="13"/>
  <c r="J1236" i="13"/>
  <c r="I1236" i="13"/>
  <c r="H1236" i="13"/>
  <c r="J1242" i="13"/>
  <c r="H1242" i="13"/>
  <c r="I1242" i="13"/>
  <c r="H1260" i="13"/>
  <c r="J1268" i="13"/>
  <c r="K1268" i="13" s="1"/>
  <c r="I1268" i="13"/>
  <c r="H1268" i="13"/>
  <c r="J1286" i="13"/>
  <c r="I1286" i="13"/>
  <c r="H1286" i="13"/>
  <c r="J1289" i="13"/>
  <c r="I1289" i="13"/>
  <c r="H1289" i="13"/>
  <c r="J1316" i="13"/>
  <c r="H1316" i="13"/>
  <c r="I1377" i="13"/>
  <c r="J1377" i="13"/>
  <c r="K1377" i="13" s="1"/>
  <c r="J1402" i="13"/>
  <c r="H1402" i="13"/>
  <c r="I1402" i="13"/>
  <c r="H1416" i="13"/>
  <c r="J1416" i="13"/>
  <c r="I1416" i="13"/>
  <c r="I1425" i="13"/>
  <c r="H1425" i="13"/>
  <c r="J1425" i="13"/>
  <c r="I282" i="13"/>
  <c r="I286" i="13"/>
  <c r="H297" i="13"/>
  <c r="K297" i="13" s="1"/>
  <c r="I314" i="13"/>
  <c r="I318" i="13"/>
  <c r="H329" i="13"/>
  <c r="K329" i="13" s="1"/>
  <c r="I346" i="13"/>
  <c r="I350" i="13"/>
  <c r="H361" i="13"/>
  <c r="K361" i="13" s="1"/>
  <c r="I378" i="13"/>
  <c r="I382" i="13"/>
  <c r="H393" i="13"/>
  <c r="K393" i="13" s="1"/>
  <c r="I410" i="13"/>
  <c r="I414" i="13"/>
  <c r="H425" i="13"/>
  <c r="K425" i="13" s="1"/>
  <c r="I442" i="13"/>
  <c r="I446" i="13"/>
  <c r="H457" i="13"/>
  <c r="K457" i="13" s="1"/>
  <c r="I474" i="13"/>
  <c r="H489" i="13"/>
  <c r="K489" i="13" s="1"/>
  <c r="H521" i="13"/>
  <c r="K521" i="13" s="1"/>
  <c r="K605" i="13"/>
  <c r="K669" i="13"/>
  <c r="K678" i="13"/>
  <c r="H682" i="13"/>
  <c r="K682" i="13" s="1"/>
  <c r="H700" i="13"/>
  <c r="K700" i="13" s="1"/>
  <c r="K706" i="13"/>
  <c r="J708" i="13"/>
  <c r="J710" i="13"/>
  <c r="H710" i="13"/>
  <c r="I723" i="13"/>
  <c r="I726" i="13"/>
  <c r="H727" i="13"/>
  <c r="K727" i="13" s="1"/>
  <c r="I728" i="13"/>
  <c r="I735" i="13"/>
  <c r="H735" i="13"/>
  <c r="K735" i="13" s="1"/>
  <c r="H739" i="13"/>
  <c r="J741" i="13"/>
  <c r="K741" i="13" s="1"/>
  <c r="H741" i="13"/>
  <c r="I742" i="13"/>
  <c r="H744" i="13"/>
  <c r="K744" i="13" s="1"/>
  <c r="J774" i="13"/>
  <c r="H774" i="13"/>
  <c r="I777" i="13"/>
  <c r="J777" i="13"/>
  <c r="H777" i="13"/>
  <c r="J780" i="13"/>
  <c r="H812" i="13"/>
  <c r="K812" i="13" s="1"/>
  <c r="I812" i="13"/>
  <c r="J813" i="13"/>
  <c r="H814" i="13"/>
  <c r="I815" i="13"/>
  <c r="H816" i="13"/>
  <c r="J818" i="13"/>
  <c r="I819" i="13"/>
  <c r="K824" i="13"/>
  <c r="K826" i="13"/>
  <c r="J834" i="13"/>
  <c r="K834" i="13" s="1"/>
  <c r="I834" i="13"/>
  <c r="I845" i="13"/>
  <c r="H845" i="13"/>
  <c r="J846" i="13"/>
  <c r="K846" i="13" s="1"/>
  <c r="I846" i="13"/>
  <c r="H847" i="13"/>
  <c r="J847" i="13"/>
  <c r="J848" i="13"/>
  <c r="K848" i="13" s="1"/>
  <c r="I848" i="13"/>
  <c r="H850" i="13"/>
  <c r="J851" i="13"/>
  <c r="H851" i="13"/>
  <c r="K865" i="13"/>
  <c r="J880" i="13"/>
  <c r="K880" i="13" s="1"/>
  <c r="I880" i="13"/>
  <c r="I881" i="13"/>
  <c r="H881" i="13"/>
  <c r="K881" i="13" s="1"/>
  <c r="J883" i="13"/>
  <c r="K883" i="13" s="1"/>
  <c r="H899" i="13"/>
  <c r="K899" i="13" s="1"/>
  <c r="J910" i="13"/>
  <c r="H910" i="13"/>
  <c r="J918" i="13"/>
  <c r="H918" i="13"/>
  <c r="I918" i="13"/>
  <c r="I919" i="13"/>
  <c r="J935" i="13"/>
  <c r="H935" i="13"/>
  <c r="K935" i="13" s="1"/>
  <c r="I936" i="13"/>
  <c r="J939" i="13"/>
  <c r="J946" i="13"/>
  <c r="K946" i="13" s="1"/>
  <c r="I946" i="13"/>
  <c r="J952" i="13"/>
  <c r="K952" i="13" s="1"/>
  <c r="H952" i="13"/>
  <c r="H954" i="13"/>
  <c r="I955" i="13"/>
  <c r="H955" i="13"/>
  <c r="K955" i="13" s="1"/>
  <c r="J966" i="13"/>
  <c r="I966" i="13"/>
  <c r="H966" i="13"/>
  <c r="K967" i="13"/>
  <c r="J979" i="13"/>
  <c r="K979" i="13" s="1"/>
  <c r="I979" i="13"/>
  <c r="H979" i="13"/>
  <c r="K981" i="13"/>
  <c r="I993" i="13"/>
  <c r="H993" i="13"/>
  <c r="K993" i="13" s="1"/>
  <c r="J1000" i="13"/>
  <c r="I1000" i="13"/>
  <c r="H1000" i="13"/>
  <c r="K1015" i="13"/>
  <c r="J1021" i="13"/>
  <c r="K1021" i="13" s="1"/>
  <c r="I1021" i="13"/>
  <c r="K1037" i="13"/>
  <c r="K1039" i="13"/>
  <c r="I1049" i="13"/>
  <c r="H1049" i="13"/>
  <c r="K1049" i="13" s="1"/>
  <c r="I1055" i="13"/>
  <c r="H1055" i="13"/>
  <c r="J1055" i="13"/>
  <c r="J1108" i="13"/>
  <c r="I1108" i="13"/>
  <c r="H1108" i="13"/>
  <c r="K1112" i="13"/>
  <c r="J1114" i="13"/>
  <c r="H1114" i="13"/>
  <c r="J1122" i="13"/>
  <c r="I1122" i="13"/>
  <c r="H1122" i="13"/>
  <c r="K1124" i="13"/>
  <c r="J1167" i="13"/>
  <c r="K1167" i="13" s="1"/>
  <c r="J1196" i="13"/>
  <c r="I1196" i="13"/>
  <c r="H1196" i="13"/>
  <c r="I1215" i="13"/>
  <c r="H1215" i="13"/>
  <c r="K1215" i="13" s="1"/>
  <c r="H1304" i="13"/>
  <c r="J1304" i="13"/>
  <c r="K1304" i="13" s="1"/>
  <c r="I1304" i="13"/>
  <c r="J1307" i="13"/>
  <c r="I1307" i="13"/>
  <c r="H1307" i="13"/>
  <c r="I1313" i="13"/>
  <c r="J1313" i="13"/>
  <c r="K1313" i="13" s="1"/>
  <c r="H1313" i="13"/>
  <c r="I1329" i="13"/>
  <c r="H1329" i="13"/>
  <c r="J1329" i="13"/>
  <c r="I1361" i="13"/>
  <c r="H1361" i="13"/>
  <c r="J1361" i="13"/>
  <c r="J1364" i="13"/>
  <c r="I1364" i="13"/>
  <c r="H1364" i="13"/>
  <c r="J1410" i="13"/>
  <c r="I1410" i="13"/>
  <c r="H1410" i="13"/>
  <c r="K346" i="13"/>
  <c r="K474" i="13"/>
  <c r="I683" i="13"/>
  <c r="H683" i="13"/>
  <c r="H733" i="13"/>
  <c r="J733" i="13"/>
  <c r="J734" i="13"/>
  <c r="I734" i="13"/>
  <c r="I737" i="13"/>
  <c r="H737" i="13"/>
  <c r="K753" i="13"/>
  <c r="I767" i="13"/>
  <c r="H767" i="13"/>
  <c r="H772" i="13"/>
  <c r="I772" i="13"/>
  <c r="J773" i="13"/>
  <c r="H773" i="13"/>
  <c r="J806" i="13"/>
  <c r="H806" i="13"/>
  <c r="H807" i="13"/>
  <c r="I842" i="13"/>
  <c r="H843" i="13"/>
  <c r="J843" i="13"/>
  <c r="K843" i="13" s="1"/>
  <c r="H844" i="13"/>
  <c r="I844" i="13"/>
  <c r="K857" i="13"/>
  <c r="K858" i="13"/>
  <c r="K860" i="13"/>
  <c r="J866" i="13"/>
  <c r="K866" i="13" s="1"/>
  <c r="I866" i="13"/>
  <c r="I878" i="13"/>
  <c r="H895" i="13"/>
  <c r="K895" i="13" s="1"/>
  <c r="J896" i="13"/>
  <c r="I896" i="13"/>
  <c r="H914" i="13"/>
  <c r="J926" i="13"/>
  <c r="H926" i="13"/>
  <c r="H933" i="13"/>
  <c r="J933" i="13"/>
  <c r="K933" i="13" s="1"/>
  <c r="J934" i="13"/>
  <c r="H934" i="13"/>
  <c r="I934" i="13"/>
  <c r="J951" i="13"/>
  <c r="H951" i="13"/>
  <c r="J963" i="13"/>
  <c r="I963" i="13"/>
  <c r="K969" i="13"/>
  <c r="J978" i="13"/>
  <c r="H978" i="13"/>
  <c r="H986" i="13"/>
  <c r="J986" i="13"/>
  <c r="J987" i="13"/>
  <c r="I987" i="13"/>
  <c r="J998" i="13"/>
  <c r="I998" i="13"/>
  <c r="H998" i="13"/>
  <c r="J1011" i="13"/>
  <c r="I1011" i="13"/>
  <c r="H1011" i="13"/>
  <c r="I1025" i="13"/>
  <c r="H1025" i="13"/>
  <c r="J1032" i="13"/>
  <c r="I1032" i="13"/>
  <c r="H1032" i="13"/>
  <c r="J1044" i="13"/>
  <c r="I1044" i="13"/>
  <c r="H1044" i="13"/>
  <c r="I1053" i="13"/>
  <c r="J1053" i="13"/>
  <c r="J1054" i="13"/>
  <c r="H1054" i="13"/>
  <c r="J1066" i="13"/>
  <c r="H1066" i="13"/>
  <c r="I1066" i="13"/>
  <c r="J1068" i="13"/>
  <c r="I1068" i="13"/>
  <c r="H1068" i="13"/>
  <c r="J1076" i="13"/>
  <c r="I1076" i="13"/>
  <c r="H1076" i="13"/>
  <c r="H1088" i="13"/>
  <c r="I1088" i="13"/>
  <c r="J1088" i="13"/>
  <c r="J1090" i="13"/>
  <c r="I1090" i="13"/>
  <c r="H1090" i="13"/>
  <c r="J1094" i="13"/>
  <c r="I1094" i="13"/>
  <c r="H1094" i="13"/>
  <c r="H1104" i="13"/>
  <c r="J1104" i="13"/>
  <c r="I1104" i="13"/>
  <c r="J1140" i="13"/>
  <c r="I1140" i="13"/>
  <c r="H1140" i="13"/>
  <c r="J1143" i="13"/>
  <c r="I1143" i="13"/>
  <c r="H1143" i="13"/>
  <c r="J1154" i="13"/>
  <c r="I1154" i="13"/>
  <c r="H1154" i="13"/>
  <c r="J1161" i="13"/>
  <c r="I1161" i="13"/>
  <c r="H1161" i="13"/>
  <c r="I1205" i="13"/>
  <c r="J1205" i="13"/>
  <c r="H1205" i="13"/>
  <c r="J1207" i="13"/>
  <c r="I1207" i="13"/>
  <c r="J1214" i="13"/>
  <c r="I1214" i="13"/>
  <c r="I1229" i="13"/>
  <c r="J1229" i="13"/>
  <c r="H1229" i="13"/>
  <c r="J1250" i="13"/>
  <c r="I1250" i="13"/>
  <c r="H1250" i="13"/>
  <c r="I1263" i="13"/>
  <c r="J1263" i="13"/>
  <c r="K1263" i="13" s="1"/>
  <c r="H1288" i="13"/>
  <c r="J1288" i="13"/>
  <c r="I1288" i="13"/>
  <c r="J1292" i="13"/>
  <c r="H1292" i="13"/>
  <c r="J1332" i="13"/>
  <c r="I1332" i="13"/>
  <c r="H1332" i="13"/>
  <c r="H1336" i="13"/>
  <c r="J1336" i="13"/>
  <c r="I1336" i="13"/>
  <c r="I1343" i="13"/>
  <c r="H1343" i="13"/>
  <c r="J1343" i="13"/>
  <c r="H1352" i="13"/>
  <c r="J1352" i="13"/>
  <c r="K1352" i="13" s="1"/>
  <c r="I1352" i="13"/>
  <c r="H1400" i="13"/>
  <c r="K1400" i="13" s="1"/>
  <c r="J1400" i="13"/>
  <c r="I1400" i="13"/>
  <c r="I1405" i="13"/>
  <c r="J1405" i="13"/>
  <c r="J1428" i="13"/>
  <c r="I1428" i="13"/>
  <c r="H1428" i="13"/>
  <c r="J1434" i="13"/>
  <c r="H1434" i="13"/>
  <c r="I1434" i="13"/>
  <c r="J1442" i="13"/>
  <c r="I1442" i="13"/>
  <c r="H1442" i="13"/>
  <c r="H109" i="13"/>
  <c r="H117" i="13"/>
  <c r="H125" i="13"/>
  <c r="H133" i="13"/>
  <c r="H141" i="13"/>
  <c r="H149" i="13"/>
  <c r="H157" i="13"/>
  <c r="K157" i="13" s="1"/>
  <c r="H165" i="13"/>
  <c r="H173" i="13"/>
  <c r="H181" i="13"/>
  <c r="H189" i="13"/>
  <c r="H197" i="13"/>
  <c r="H205" i="13"/>
  <c r="H213" i="13"/>
  <c r="H221" i="13"/>
  <c r="H229" i="13"/>
  <c r="H237" i="13"/>
  <c r="H245" i="13"/>
  <c r="K245" i="13" s="1"/>
  <c r="H253" i="13"/>
  <c r="H261" i="13"/>
  <c r="H269" i="13"/>
  <c r="H277" i="13"/>
  <c r="H287" i="13"/>
  <c r="H301" i="13"/>
  <c r="K301" i="13" s="1"/>
  <c r="H319" i="13"/>
  <c r="H333" i="13"/>
  <c r="K333" i="13" s="1"/>
  <c r="H351" i="13"/>
  <c r="H365" i="13"/>
  <c r="H383" i="13"/>
  <c r="H397" i="13"/>
  <c r="K397" i="13" s="1"/>
  <c r="H415" i="13"/>
  <c r="H429" i="13"/>
  <c r="K429" i="13" s="1"/>
  <c r="H447" i="13"/>
  <c r="H461" i="13"/>
  <c r="K461" i="13" s="1"/>
  <c r="H479" i="13"/>
  <c r="H493" i="13"/>
  <c r="K493" i="13" s="1"/>
  <c r="H497" i="13"/>
  <c r="H511" i="13"/>
  <c r="H525" i="13"/>
  <c r="K525" i="13" s="1"/>
  <c r="H529" i="13"/>
  <c r="H543" i="13"/>
  <c r="H565" i="13"/>
  <c r="I566" i="13"/>
  <c r="H581" i="13"/>
  <c r="K581" i="13" s="1"/>
  <c r="I582" i="13"/>
  <c r="H597" i="13"/>
  <c r="K597" i="13" s="1"/>
  <c r="I598" i="13"/>
  <c r="H613" i="13"/>
  <c r="K613" i="13" s="1"/>
  <c r="I614" i="13"/>
  <c r="H629" i="13"/>
  <c r="K629" i="13" s="1"/>
  <c r="I630" i="13"/>
  <c r="H645" i="13"/>
  <c r="K645" i="13" s="1"/>
  <c r="I646" i="13"/>
  <c r="H661" i="13"/>
  <c r="K661" i="13" s="1"/>
  <c r="I662" i="13"/>
  <c r="J683" i="13"/>
  <c r="H684" i="13"/>
  <c r="H701" i="13"/>
  <c r="K701" i="13" s="1"/>
  <c r="I702" i="13"/>
  <c r="J714" i="13"/>
  <c r="K714" i="13" s="1"/>
  <c r="I715" i="13"/>
  <c r="J732" i="13"/>
  <c r="K732" i="13" s="1"/>
  <c r="I733" i="13"/>
  <c r="H734" i="13"/>
  <c r="J737" i="13"/>
  <c r="I764" i="13"/>
  <c r="J767" i="13"/>
  <c r="H768" i="13"/>
  <c r="I769" i="13"/>
  <c r="H769" i="13"/>
  <c r="K769" i="13" s="1"/>
  <c r="J772" i="13"/>
  <c r="K772" i="13" s="1"/>
  <c r="I773" i="13"/>
  <c r="K785" i="13"/>
  <c r="I799" i="13"/>
  <c r="H799" i="13"/>
  <c r="K799" i="13" s="1"/>
  <c r="H802" i="13"/>
  <c r="H803" i="13"/>
  <c r="J805" i="13"/>
  <c r="H805" i="13"/>
  <c r="I806" i="13"/>
  <c r="I807" i="13"/>
  <c r="H808" i="13"/>
  <c r="J838" i="13"/>
  <c r="H838" i="13"/>
  <c r="H839" i="13"/>
  <c r="K839" i="13" s="1"/>
  <c r="J842" i="13"/>
  <c r="K842" i="13" s="1"/>
  <c r="I843" i="13"/>
  <c r="J844" i="13"/>
  <c r="K844" i="13" s="1"/>
  <c r="I874" i="13"/>
  <c r="H876" i="13"/>
  <c r="K876" i="13" s="1"/>
  <c r="I876" i="13"/>
  <c r="I877" i="13"/>
  <c r="H877" i="13"/>
  <c r="K877" i="13" s="1"/>
  <c r="K884" i="13"/>
  <c r="I894" i="13"/>
  <c r="I895" i="13"/>
  <c r="H896" i="13"/>
  <c r="H911" i="13"/>
  <c r="K911" i="13" s="1"/>
  <c r="J912" i="13"/>
  <c r="K912" i="13" s="1"/>
  <c r="I912" i="13"/>
  <c r="H930" i="13"/>
  <c r="H931" i="13"/>
  <c r="I933" i="13"/>
  <c r="J942" i="13"/>
  <c r="H942" i="13"/>
  <c r="I948" i="13"/>
  <c r="J950" i="13"/>
  <c r="H950" i="13"/>
  <c r="I950" i="13"/>
  <c r="I951" i="13"/>
  <c r="K960" i="13"/>
  <c r="J961" i="13"/>
  <c r="H963" i="13"/>
  <c r="I977" i="13"/>
  <c r="H977" i="13"/>
  <c r="J977" i="13"/>
  <c r="I978" i="13"/>
  <c r="I985" i="13"/>
  <c r="H985" i="13"/>
  <c r="J985" i="13"/>
  <c r="I986" i="13"/>
  <c r="H987" i="13"/>
  <c r="J995" i="13"/>
  <c r="I995" i="13"/>
  <c r="H997" i="13"/>
  <c r="J1010" i="13"/>
  <c r="H1010" i="13"/>
  <c r="H1018" i="13"/>
  <c r="J1018" i="13"/>
  <c r="J1019" i="13"/>
  <c r="K1019" i="13" s="1"/>
  <c r="I1019" i="13"/>
  <c r="J1030" i="13"/>
  <c r="I1030" i="13"/>
  <c r="H1030" i="13"/>
  <c r="K1031" i="13"/>
  <c r="H1048" i="13"/>
  <c r="J1048" i="13"/>
  <c r="I1048" i="13"/>
  <c r="J1051" i="13"/>
  <c r="I1051" i="13"/>
  <c r="H1053" i="13"/>
  <c r="I1054" i="13"/>
  <c r="K1067" i="13"/>
  <c r="H1070" i="13"/>
  <c r="K1070" i="13" s="1"/>
  <c r="I1070" i="13"/>
  <c r="J1089" i="13"/>
  <c r="K1089" i="13" s="1"/>
  <c r="I1089" i="13"/>
  <c r="J1092" i="13"/>
  <c r="H1092" i="13"/>
  <c r="K1092" i="13" s="1"/>
  <c r="J1103" i="13"/>
  <c r="K1103" i="13" s="1"/>
  <c r="I1103" i="13"/>
  <c r="I1117" i="13"/>
  <c r="H1117" i="13"/>
  <c r="K1117" i="13" s="1"/>
  <c r="J1126" i="13"/>
  <c r="I1126" i="13"/>
  <c r="H1126" i="13"/>
  <c r="K1145" i="13"/>
  <c r="J1158" i="13"/>
  <c r="K1158" i="13" s="1"/>
  <c r="I1158" i="13"/>
  <c r="H1158" i="13"/>
  <c r="H1160" i="13"/>
  <c r="J1160" i="13"/>
  <c r="J1163" i="13"/>
  <c r="H1163" i="13"/>
  <c r="H1176" i="13"/>
  <c r="J1176" i="13"/>
  <c r="I1176" i="13"/>
  <c r="H1207" i="13"/>
  <c r="J1211" i="13"/>
  <c r="K1211" i="13" s="1"/>
  <c r="I1211" i="13"/>
  <c r="H1213" i="13"/>
  <c r="H1214" i="13"/>
  <c r="K1214" i="13" s="1"/>
  <c r="I1221" i="13"/>
  <c r="J1221" i="13"/>
  <c r="K1221" i="13" s="1"/>
  <c r="H1221" i="13"/>
  <c r="J1225" i="13"/>
  <c r="I1225" i="13"/>
  <c r="H1225" i="13"/>
  <c r="K1225" i="13" s="1"/>
  <c r="I1245" i="13"/>
  <c r="H1245" i="13"/>
  <c r="J1245" i="13"/>
  <c r="J1257" i="13"/>
  <c r="K1257" i="13" s="1"/>
  <c r="I1257" i="13"/>
  <c r="I1261" i="13"/>
  <c r="J1261" i="13"/>
  <c r="K1261" i="13" s="1"/>
  <c r="H1261" i="13"/>
  <c r="H1263" i="13"/>
  <c r="J1266" i="13"/>
  <c r="H1266" i="13"/>
  <c r="I1292" i="13"/>
  <c r="I1316" i="13"/>
  <c r="H1405" i="13"/>
  <c r="H1432" i="13"/>
  <c r="J1432" i="13"/>
  <c r="I1432" i="13"/>
  <c r="H1466" i="13"/>
  <c r="K1466" i="13" s="1"/>
  <c r="J1466" i="13"/>
  <c r="I1466" i="13"/>
  <c r="I301" i="13"/>
  <c r="I333" i="13"/>
  <c r="I365" i="13"/>
  <c r="I397" i="13"/>
  <c r="I429" i="13"/>
  <c r="I461" i="13"/>
  <c r="I493" i="13"/>
  <c r="I525" i="13"/>
  <c r="I565" i="13"/>
  <c r="J566" i="13"/>
  <c r="K566" i="13" s="1"/>
  <c r="I581" i="13"/>
  <c r="J582" i="13"/>
  <c r="K582" i="13" s="1"/>
  <c r="I597" i="13"/>
  <c r="J598" i="13"/>
  <c r="K598" i="13" s="1"/>
  <c r="I613" i="13"/>
  <c r="J614" i="13"/>
  <c r="K614" i="13" s="1"/>
  <c r="I629" i="13"/>
  <c r="J630" i="13"/>
  <c r="K630" i="13" s="1"/>
  <c r="K634" i="13"/>
  <c r="I645" i="13"/>
  <c r="J646" i="13"/>
  <c r="K646" i="13" s="1"/>
  <c r="I661" i="13"/>
  <c r="J662" i="13"/>
  <c r="K662" i="13" s="1"/>
  <c r="J684" i="13"/>
  <c r="I701" i="13"/>
  <c r="J702" i="13"/>
  <c r="K702" i="13" s="1"/>
  <c r="K709" i="13"/>
  <c r="J715" i="13"/>
  <c r="K715" i="13" s="1"/>
  <c r="J718" i="13"/>
  <c r="K718" i="13" s="1"/>
  <c r="I718" i="13"/>
  <c r="K728" i="13"/>
  <c r="J758" i="13"/>
  <c r="K758" i="13" s="1"/>
  <c r="I758" i="13"/>
  <c r="J759" i="13"/>
  <c r="H759" i="13"/>
  <c r="I763" i="13"/>
  <c r="H763" i="13"/>
  <c r="K763" i="13" s="1"/>
  <c r="J764" i="13"/>
  <c r="K764" i="13" s="1"/>
  <c r="J768" i="13"/>
  <c r="K768" i="13" s="1"/>
  <c r="J798" i="13"/>
  <c r="K798" i="13" s="1"/>
  <c r="I798" i="13"/>
  <c r="I801" i="13"/>
  <c r="H801" i="13"/>
  <c r="K801" i="13" s="1"/>
  <c r="I803" i="13"/>
  <c r="J808" i="13"/>
  <c r="K817" i="13"/>
  <c r="I831" i="13"/>
  <c r="H831" i="13"/>
  <c r="K831" i="13" s="1"/>
  <c r="J837" i="13"/>
  <c r="K837" i="13" s="1"/>
  <c r="H837" i="13"/>
  <c r="I839" i="13"/>
  <c r="K850" i="13"/>
  <c r="J870" i="13"/>
  <c r="H870" i="13"/>
  <c r="I873" i="13"/>
  <c r="J873" i="13"/>
  <c r="H873" i="13"/>
  <c r="J874" i="13"/>
  <c r="H892" i="13"/>
  <c r="K892" i="13" s="1"/>
  <c r="I892" i="13"/>
  <c r="I893" i="13"/>
  <c r="H893" i="13"/>
  <c r="K893" i="13" s="1"/>
  <c r="I911" i="13"/>
  <c r="J928" i="13"/>
  <c r="K928" i="13" s="1"/>
  <c r="I928" i="13"/>
  <c r="I929" i="13"/>
  <c r="H929" i="13"/>
  <c r="K929" i="13" s="1"/>
  <c r="J931" i="13"/>
  <c r="K937" i="13"/>
  <c r="H947" i="13"/>
  <c r="J948" i="13"/>
  <c r="K948" i="13" s="1"/>
  <c r="K954" i="13"/>
  <c r="I970" i="13"/>
  <c r="H970" i="13"/>
  <c r="K970" i="13" s="1"/>
  <c r="J974" i="13"/>
  <c r="K974" i="13" s="1"/>
  <c r="I974" i="13"/>
  <c r="H974" i="13"/>
  <c r="J976" i="13"/>
  <c r="H976" i="13"/>
  <c r="H995" i="13"/>
  <c r="J997" i="13"/>
  <c r="I1009" i="13"/>
  <c r="H1009" i="13"/>
  <c r="J1009" i="13"/>
  <c r="I1010" i="13"/>
  <c r="I1017" i="13"/>
  <c r="H1017" i="13"/>
  <c r="J1017" i="13"/>
  <c r="I1018" i="13"/>
  <c r="H1019" i="13"/>
  <c r="J1027" i="13"/>
  <c r="K1027" i="13" s="1"/>
  <c r="I1027" i="13"/>
  <c r="H1029" i="13"/>
  <c r="K1029" i="13" s="1"/>
  <c r="J1042" i="13"/>
  <c r="H1042" i="13"/>
  <c r="J1050" i="13"/>
  <c r="K1050" i="13" s="1"/>
  <c r="I1050" i="13"/>
  <c r="H1072" i="13"/>
  <c r="J1072" i="13"/>
  <c r="I1093" i="13"/>
  <c r="J1093" i="13"/>
  <c r="H1093" i="13"/>
  <c r="I1101" i="13"/>
  <c r="J1101" i="13"/>
  <c r="H1101" i="13"/>
  <c r="K1105" i="13"/>
  <c r="H1128" i="13"/>
  <c r="J1128" i="13"/>
  <c r="I1128" i="13"/>
  <c r="I1133" i="13"/>
  <c r="J1133" i="13"/>
  <c r="H1133" i="13"/>
  <c r="H1136" i="13"/>
  <c r="J1136" i="13"/>
  <c r="I1136" i="13"/>
  <c r="J1164" i="13"/>
  <c r="H1164" i="13"/>
  <c r="I1169" i="13"/>
  <c r="H1169" i="13"/>
  <c r="J1172" i="13"/>
  <c r="I1172" i="13"/>
  <c r="H1172" i="13"/>
  <c r="J1178" i="13"/>
  <c r="K1178" i="13" s="1"/>
  <c r="I1178" i="13"/>
  <c r="J1186" i="13"/>
  <c r="I1186" i="13"/>
  <c r="H1186" i="13"/>
  <c r="J1190" i="13"/>
  <c r="I1190" i="13"/>
  <c r="H1190" i="13"/>
  <c r="J1193" i="13"/>
  <c r="K1193" i="13" s="1"/>
  <c r="I1193" i="13"/>
  <c r="H1193" i="13"/>
  <c r="J1213" i="13"/>
  <c r="J1254" i="13"/>
  <c r="I1254" i="13"/>
  <c r="H1254" i="13"/>
  <c r="J1284" i="13"/>
  <c r="K1284" i="13" s="1"/>
  <c r="I1284" i="13"/>
  <c r="H1320" i="13"/>
  <c r="J1320" i="13"/>
  <c r="K1320" i="13" s="1"/>
  <c r="J1378" i="13"/>
  <c r="I1378" i="13"/>
  <c r="H1378" i="13"/>
  <c r="K1379" i="13"/>
  <c r="H1387" i="13"/>
  <c r="J1387" i="13"/>
  <c r="I1387" i="13"/>
  <c r="J1388" i="13"/>
  <c r="H1388" i="13"/>
  <c r="I1388" i="13"/>
  <c r="J1412" i="13"/>
  <c r="I1412" i="13"/>
  <c r="H1412" i="13"/>
  <c r="K1051" i="13"/>
  <c r="I1064" i="13"/>
  <c r="H1082" i="13"/>
  <c r="K1082" i="13" s="1"/>
  <c r="H1085" i="13"/>
  <c r="K1085" i="13" s="1"/>
  <c r="I1087" i="13"/>
  <c r="H1087" i="13"/>
  <c r="K1087" i="13" s="1"/>
  <c r="J1098" i="13"/>
  <c r="H1098" i="13"/>
  <c r="H1110" i="13"/>
  <c r="K1110" i="13" s="1"/>
  <c r="I1123" i="13"/>
  <c r="H1123" i="13"/>
  <c r="H1132" i="13"/>
  <c r="K1132" i="13" s="1"/>
  <c r="H1135" i="13"/>
  <c r="K1135" i="13" s="1"/>
  <c r="I1150" i="13"/>
  <c r="H1203" i="13"/>
  <c r="H1246" i="13"/>
  <c r="K1246" i="13" s="1"/>
  <c r="H1249" i="13"/>
  <c r="H1255" i="13"/>
  <c r="K1255" i="13" s="1"/>
  <c r="H1273" i="13"/>
  <c r="K1273" i="13" s="1"/>
  <c r="J1290" i="13"/>
  <c r="H1290" i="13"/>
  <c r="H1301" i="13"/>
  <c r="I1315" i="13"/>
  <c r="H1315" i="13"/>
  <c r="I1326" i="13"/>
  <c r="H1334" i="13"/>
  <c r="K1334" i="13" s="1"/>
  <c r="J1335" i="13"/>
  <c r="I1335" i="13"/>
  <c r="I1357" i="13"/>
  <c r="J1357" i="13"/>
  <c r="H1357" i="13"/>
  <c r="H1360" i="13"/>
  <c r="J1360" i="13"/>
  <c r="H1363" i="13"/>
  <c r="J1382" i="13"/>
  <c r="I1382" i="13"/>
  <c r="H1382" i="13"/>
  <c r="H1383" i="13"/>
  <c r="K1383" i="13" s="1"/>
  <c r="H1391" i="13"/>
  <c r="K1391" i="13" s="1"/>
  <c r="K1401" i="13"/>
  <c r="I1413" i="13"/>
  <c r="J1413" i="13"/>
  <c r="J1417" i="13"/>
  <c r="I1417" i="13"/>
  <c r="I1429" i="13"/>
  <c r="H1429" i="13"/>
  <c r="I1447" i="13"/>
  <c r="J1447" i="13"/>
  <c r="K1447" i="13" s="1"/>
  <c r="H1447" i="13"/>
  <c r="J1465" i="13"/>
  <c r="K1465" i="13" s="1"/>
  <c r="H1465" i="13"/>
  <c r="J1468" i="13"/>
  <c r="I1468" i="13"/>
  <c r="H1468" i="13"/>
  <c r="J1480" i="13"/>
  <c r="H1480" i="13"/>
  <c r="H1481" i="13"/>
  <c r="J1481" i="13"/>
  <c r="K1481" i="13" s="1"/>
  <c r="I1481" i="13"/>
  <c r="I1495" i="13"/>
  <c r="H1495" i="13"/>
  <c r="J1500" i="13"/>
  <c r="H1500" i="13"/>
  <c r="I1503" i="13"/>
  <c r="J1503" i="13"/>
  <c r="H1503" i="13"/>
  <c r="H1525" i="13"/>
  <c r="J1525" i="13"/>
  <c r="I1525" i="13"/>
  <c r="J1595" i="13"/>
  <c r="I1595" i="13"/>
  <c r="H1595" i="13"/>
  <c r="J1607" i="13"/>
  <c r="K1607" i="13" s="1"/>
  <c r="I1607" i="13"/>
  <c r="H1607" i="13"/>
  <c r="I1614" i="13"/>
  <c r="J1614" i="13"/>
  <c r="H1614" i="13"/>
  <c r="I1183" i="13"/>
  <c r="H1183" i="13"/>
  <c r="J1194" i="13"/>
  <c r="K1194" i="13" s="1"/>
  <c r="H1194" i="13"/>
  <c r="I1219" i="13"/>
  <c r="H1219" i="13"/>
  <c r="K1219" i="13" s="1"/>
  <c r="I1233" i="13"/>
  <c r="H1233" i="13"/>
  <c r="I1253" i="13"/>
  <c r="J1253" i="13"/>
  <c r="H1272" i="13"/>
  <c r="J1272" i="13"/>
  <c r="I1272" i="13"/>
  <c r="I1273" i="13"/>
  <c r="J1274" i="13"/>
  <c r="K1274" i="13" s="1"/>
  <c r="H1274" i="13"/>
  <c r="I1283" i="13"/>
  <c r="H1283" i="13"/>
  <c r="K1283" i="13" s="1"/>
  <c r="I1297" i="13"/>
  <c r="H1297" i="13"/>
  <c r="J1300" i="13"/>
  <c r="I1300" i="13"/>
  <c r="H1300" i="13"/>
  <c r="J1301" i="13"/>
  <c r="J1303" i="13"/>
  <c r="I1303" i="13"/>
  <c r="I1325" i="13"/>
  <c r="J1325" i="13"/>
  <c r="K1325" i="13" s="1"/>
  <c r="H1325" i="13"/>
  <c r="J1326" i="13"/>
  <c r="K1326" i="13" s="1"/>
  <c r="H1328" i="13"/>
  <c r="J1328" i="13"/>
  <c r="J1350" i="13"/>
  <c r="K1350" i="13" s="1"/>
  <c r="I1350" i="13"/>
  <c r="H1350" i="13"/>
  <c r="J1356" i="13"/>
  <c r="H1356" i="13"/>
  <c r="J1363" i="13"/>
  <c r="I1381" i="13"/>
  <c r="J1381" i="13"/>
  <c r="H1384" i="13"/>
  <c r="J1384" i="13"/>
  <c r="J1385" i="13"/>
  <c r="K1385" i="13" s="1"/>
  <c r="I1385" i="13"/>
  <c r="J1403" i="13"/>
  <c r="K1403" i="13" s="1"/>
  <c r="I1403" i="13"/>
  <c r="H1413" i="13"/>
  <c r="H1417" i="13"/>
  <c r="K1423" i="13"/>
  <c r="K1427" i="13"/>
  <c r="H1458" i="13"/>
  <c r="J1458" i="13"/>
  <c r="I1458" i="13"/>
  <c r="I1465" i="13"/>
  <c r="I1471" i="13"/>
  <c r="J1471" i="13"/>
  <c r="H1471" i="13"/>
  <c r="K1475" i="13"/>
  <c r="J1477" i="13"/>
  <c r="K1477" i="13" s="1"/>
  <c r="I1477" i="13"/>
  <c r="H1477" i="13"/>
  <c r="I1480" i="13"/>
  <c r="J1483" i="13"/>
  <c r="I1483" i="13"/>
  <c r="H1483" i="13"/>
  <c r="J1492" i="13"/>
  <c r="K1492" i="13" s="1"/>
  <c r="I1492" i="13"/>
  <c r="H1492" i="13"/>
  <c r="J1495" i="13"/>
  <c r="H1498" i="13"/>
  <c r="J1498" i="13"/>
  <c r="I1498" i="13"/>
  <c r="I1500" i="13"/>
  <c r="J1507" i="13"/>
  <c r="K1507" i="13" s="1"/>
  <c r="I1507" i="13"/>
  <c r="H1507" i="13"/>
  <c r="J1518" i="13"/>
  <c r="I1518" i="13"/>
  <c r="H1518" i="13"/>
  <c r="I1522" i="13"/>
  <c r="H1522" i="13"/>
  <c r="J1522" i="13"/>
  <c r="I1610" i="13"/>
  <c r="H1610" i="13"/>
  <c r="J1610" i="13"/>
  <c r="J1659" i="13"/>
  <c r="I1659" i="13"/>
  <c r="H1659" i="13"/>
  <c r="J1671" i="13"/>
  <c r="K1671" i="13" s="1"/>
  <c r="I1671" i="13"/>
  <c r="H1671" i="13"/>
  <c r="I1746" i="13"/>
  <c r="H1746" i="13"/>
  <c r="J1746" i="13"/>
  <c r="K891" i="13"/>
  <c r="K907" i="13"/>
  <c r="I959" i="13"/>
  <c r="J980" i="13"/>
  <c r="K980" i="13" s="1"/>
  <c r="I991" i="13"/>
  <c r="J1012" i="13"/>
  <c r="K1012" i="13" s="1"/>
  <c r="I1023" i="13"/>
  <c r="I1043" i="13"/>
  <c r="J1045" i="13"/>
  <c r="K1045" i="13" s="1"/>
  <c r="I1059" i="13"/>
  <c r="H1059" i="13"/>
  <c r="K1059" i="13" s="1"/>
  <c r="I1086" i="13"/>
  <c r="I1095" i="13"/>
  <c r="H1099" i="13"/>
  <c r="K1099" i="13" s="1"/>
  <c r="K1107" i="13"/>
  <c r="J1116" i="13"/>
  <c r="K1116" i="13" s="1"/>
  <c r="I1120" i="13"/>
  <c r="H1141" i="13"/>
  <c r="K1150" i="13"/>
  <c r="K1159" i="13"/>
  <c r="H1182" i="13"/>
  <c r="K1182" i="13" s="1"/>
  <c r="J1183" i="13"/>
  <c r="H1185" i="13"/>
  <c r="K1185" i="13" s="1"/>
  <c r="H1191" i="13"/>
  <c r="K1191" i="13" s="1"/>
  <c r="I1206" i="13"/>
  <c r="I1212" i="13"/>
  <c r="J1233" i="13"/>
  <c r="H1234" i="13"/>
  <c r="K1234" i="13" s="1"/>
  <c r="K1249" i="13"/>
  <c r="H1253" i="13"/>
  <c r="I1256" i="13"/>
  <c r="I1262" i="13"/>
  <c r="H1270" i="13"/>
  <c r="K1270" i="13" s="1"/>
  <c r="J1271" i="13"/>
  <c r="K1271" i="13" s="1"/>
  <c r="I1271" i="13"/>
  <c r="I1274" i="13"/>
  <c r="H1291" i="13"/>
  <c r="K1291" i="13" s="1"/>
  <c r="H1296" i="13"/>
  <c r="J1296" i="13"/>
  <c r="J1297" i="13"/>
  <c r="H1298" i="13"/>
  <c r="K1298" i="13" s="1"/>
  <c r="H1299" i="13"/>
  <c r="I1302" i="13"/>
  <c r="H1303" i="13"/>
  <c r="H1319" i="13"/>
  <c r="K1319" i="13" s="1"/>
  <c r="H1327" i="13"/>
  <c r="I1328" i="13"/>
  <c r="J1331" i="13"/>
  <c r="K1331" i="13" s="1"/>
  <c r="K1337" i="13"/>
  <c r="H1348" i="13"/>
  <c r="K1348" i="13" s="1"/>
  <c r="I1349" i="13"/>
  <c r="J1349" i="13"/>
  <c r="I1351" i="13"/>
  <c r="J1353" i="13"/>
  <c r="K1353" i="13" s="1"/>
  <c r="I1353" i="13"/>
  <c r="I1356" i="13"/>
  <c r="J1371" i="13"/>
  <c r="I1371" i="13"/>
  <c r="I1376" i="13"/>
  <c r="I1380" i="13"/>
  <c r="H1381" i="13"/>
  <c r="I1384" i="13"/>
  <c r="H1385" i="13"/>
  <c r="K1395" i="13"/>
  <c r="I1404" i="13"/>
  <c r="I1407" i="13"/>
  <c r="H1407" i="13"/>
  <c r="K1415" i="13"/>
  <c r="K1419" i="13"/>
  <c r="I1436" i="13"/>
  <c r="H1436" i="13"/>
  <c r="J1446" i="13"/>
  <c r="I1446" i="13"/>
  <c r="J1452" i="13"/>
  <c r="K1452" i="13" s="1"/>
  <c r="I1452" i="13"/>
  <c r="H1452" i="13"/>
  <c r="I1456" i="13"/>
  <c r="J1456" i="13"/>
  <c r="I1470" i="13"/>
  <c r="J1470" i="13"/>
  <c r="K1470" i="13" s="1"/>
  <c r="J1486" i="13"/>
  <c r="K1486" i="13" s="1"/>
  <c r="I1486" i="13"/>
  <c r="K1510" i="13"/>
  <c r="J1512" i="13"/>
  <c r="I1512" i="13"/>
  <c r="H1512" i="13"/>
  <c r="H1513" i="13"/>
  <c r="J1513" i="13"/>
  <c r="K1513" i="13" s="1"/>
  <c r="I1513" i="13"/>
  <c r="K1515" i="13"/>
  <c r="K1528" i="13"/>
  <c r="H1541" i="13"/>
  <c r="J1541" i="13"/>
  <c r="I1541" i="13"/>
  <c r="H1557" i="13"/>
  <c r="J1557" i="13"/>
  <c r="K1557" i="13" s="1"/>
  <c r="I1557" i="13"/>
  <c r="H1573" i="13"/>
  <c r="J1573" i="13"/>
  <c r="I1573" i="13"/>
  <c r="J1591" i="13"/>
  <c r="I1591" i="13"/>
  <c r="H1591" i="13"/>
  <c r="I1598" i="13"/>
  <c r="J1598" i="13"/>
  <c r="K1598" i="13" s="1"/>
  <c r="H1598" i="13"/>
  <c r="J1643" i="13"/>
  <c r="K1643" i="13" s="1"/>
  <c r="I1643" i="13"/>
  <c r="H1643" i="13"/>
  <c r="J1655" i="13"/>
  <c r="I1655" i="13"/>
  <c r="H1655" i="13"/>
  <c r="K1662" i="13"/>
  <c r="J1679" i="13"/>
  <c r="K1679" i="13" s="1"/>
  <c r="I1679" i="13"/>
  <c r="H1679" i="13"/>
  <c r="I1778" i="13"/>
  <c r="H1778" i="13"/>
  <c r="J1778" i="13"/>
  <c r="I972" i="13"/>
  <c r="I1004" i="13"/>
  <c r="I1036" i="13"/>
  <c r="I1052" i="13"/>
  <c r="I1098" i="13"/>
  <c r="I1102" i="13"/>
  <c r="I1119" i="13"/>
  <c r="H1119" i="13"/>
  <c r="J1120" i="13"/>
  <c r="K1120" i="13" s="1"/>
  <c r="J1123" i="13"/>
  <c r="J1130" i="13"/>
  <c r="H1130" i="13"/>
  <c r="J1141" i="13"/>
  <c r="I1155" i="13"/>
  <c r="H1155" i="13"/>
  <c r="K1155" i="13" s="1"/>
  <c r="I1182" i="13"/>
  <c r="K1203" i="13"/>
  <c r="J1212" i="13"/>
  <c r="K1212" i="13" s="1"/>
  <c r="I1216" i="13"/>
  <c r="I1234" i="13"/>
  <c r="H1237" i="13"/>
  <c r="K1237" i="13" s="1"/>
  <c r="J1256" i="13"/>
  <c r="K1256" i="13" s="1"/>
  <c r="J1262" i="13"/>
  <c r="K1262" i="13" s="1"/>
  <c r="H1264" i="13"/>
  <c r="J1264" i="13"/>
  <c r="H1267" i="13"/>
  <c r="K1267" i="13" s="1"/>
  <c r="I1270" i="13"/>
  <c r="H1271" i="13"/>
  <c r="I1290" i="13"/>
  <c r="I1296" i="13"/>
  <c r="I1298" i="13"/>
  <c r="J1299" i="13"/>
  <c r="K1299" i="13" s="1"/>
  <c r="J1315" i="13"/>
  <c r="K1315" i="13" s="1"/>
  <c r="I1317" i="13"/>
  <c r="J1317" i="13"/>
  <c r="K1317" i="13" s="1"/>
  <c r="J1321" i="13"/>
  <c r="I1321" i="13"/>
  <c r="J1327" i="13"/>
  <c r="J1339" i="13"/>
  <c r="K1339" i="13" s="1"/>
  <c r="I1339" i="13"/>
  <c r="I1344" i="13"/>
  <c r="I1348" i="13"/>
  <c r="H1349" i="13"/>
  <c r="H1353" i="13"/>
  <c r="I1372" i="13"/>
  <c r="I1375" i="13"/>
  <c r="H1375" i="13"/>
  <c r="K1375" i="13" s="1"/>
  <c r="J1376" i="13"/>
  <c r="K1376" i="13" s="1"/>
  <c r="J1404" i="13"/>
  <c r="K1404" i="13" s="1"/>
  <c r="J1406" i="13"/>
  <c r="H1406" i="13"/>
  <c r="K1406" i="13" s="1"/>
  <c r="J1407" i="13"/>
  <c r="J1429" i="13"/>
  <c r="J1431" i="13"/>
  <c r="I1431" i="13"/>
  <c r="J1460" i="13"/>
  <c r="K1460" i="13" s="1"/>
  <c r="H1460" i="13"/>
  <c r="K1464" i="13"/>
  <c r="I1488" i="13"/>
  <c r="J1488" i="13"/>
  <c r="H1488" i="13"/>
  <c r="K1494" i="13"/>
  <c r="K1501" i="13"/>
  <c r="I1502" i="13"/>
  <c r="J1502" i="13"/>
  <c r="H1502" i="13"/>
  <c r="J1505" i="13"/>
  <c r="K1505" i="13" s="1"/>
  <c r="I1505" i="13"/>
  <c r="H1506" i="13"/>
  <c r="I1506" i="13"/>
  <c r="J1506" i="13"/>
  <c r="H1521" i="13"/>
  <c r="J1521" i="13"/>
  <c r="I1521" i="13"/>
  <c r="J1534" i="13"/>
  <c r="I1534" i="13"/>
  <c r="H1534" i="13"/>
  <c r="I1538" i="13"/>
  <c r="H1538" i="13"/>
  <c r="J1538" i="13"/>
  <c r="I1594" i="13"/>
  <c r="H1594" i="13"/>
  <c r="J1594" i="13"/>
  <c r="I1662" i="13"/>
  <c r="J1662" i="13"/>
  <c r="H1662" i="13"/>
  <c r="I1690" i="13"/>
  <c r="H1690" i="13"/>
  <c r="J1690" i="13"/>
  <c r="I1706" i="13"/>
  <c r="H1706" i="13"/>
  <c r="J1706" i="13"/>
  <c r="I1722" i="13"/>
  <c r="H1722" i="13"/>
  <c r="J1722" i="13"/>
  <c r="J1418" i="13"/>
  <c r="H1418" i="13"/>
  <c r="J1435" i="13"/>
  <c r="K1435" i="13" s="1"/>
  <c r="I1435" i="13"/>
  <c r="J1439" i="13"/>
  <c r="I1439" i="13"/>
  <c r="H1439" i="13"/>
  <c r="H1454" i="13"/>
  <c r="J1454" i="13"/>
  <c r="J1472" i="13"/>
  <c r="K1472" i="13" s="1"/>
  <c r="I1472" i="13"/>
  <c r="H1472" i="13"/>
  <c r="J1550" i="13"/>
  <c r="I1550" i="13"/>
  <c r="H1550" i="13"/>
  <c r="J1566" i="13"/>
  <c r="I1566" i="13"/>
  <c r="H1566" i="13"/>
  <c r="J1582" i="13"/>
  <c r="I1582" i="13"/>
  <c r="H1582" i="13"/>
  <c r="J1627" i="13"/>
  <c r="I1627" i="13"/>
  <c r="H1627" i="13"/>
  <c r="J1639" i="13"/>
  <c r="I1639" i="13"/>
  <c r="H1639" i="13"/>
  <c r="I1646" i="13"/>
  <c r="J1646" i="13"/>
  <c r="K1646" i="13" s="1"/>
  <c r="H1646" i="13"/>
  <c r="I1658" i="13"/>
  <c r="H1658" i="13"/>
  <c r="J1658" i="13"/>
  <c r="J1792" i="13"/>
  <c r="K1792" i="13" s="1"/>
  <c r="I1792" i="13"/>
  <c r="H1792" i="13"/>
  <c r="H1819" i="13"/>
  <c r="J1819" i="13"/>
  <c r="I1819" i="13"/>
  <c r="J1222" i="13"/>
  <c r="I1222" i="13"/>
  <c r="H1222" i="13"/>
  <c r="K1232" i="13"/>
  <c r="H1240" i="13"/>
  <c r="J1240" i="13"/>
  <c r="K1240" i="13" s="1"/>
  <c r="I1240" i="13"/>
  <c r="J1275" i="13"/>
  <c r="K1275" i="13" s="1"/>
  <c r="I1275" i="13"/>
  <c r="I1311" i="13"/>
  <c r="H1311" i="13"/>
  <c r="J1314" i="13"/>
  <c r="I1314" i="13"/>
  <c r="H1314" i="13"/>
  <c r="K1323" i="13"/>
  <c r="K1328" i="13"/>
  <c r="J1342" i="13"/>
  <c r="H1342" i="13"/>
  <c r="H1369" i="13"/>
  <c r="K1369" i="13" s="1"/>
  <c r="H1371" i="13"/>
  <c r="J1386" i="13"/>
  <c r="H1386" i="13"/>
  <c r="H1397" i="13"/>
  <c r="I1401" i="13"/>
  <c r="I1411" i="13"/>
  <c r="H1411" i="13"/>
  <c r="K1411" i="13" s="1"/>
  <c r="I1422" i="13"/>
  <c r="J1436" i="13"/>
  <c r="K1436" i="13" s="1"/>
  <c r="I1437" i="13"/>
  <c r="J1437" i="13"/>
  <c r="K1437" i="13" s="1"/>
  <c r="J1438" i="13"/>
  <c r="H1438" i="13"/>
  <c r="K1441" i="13"/>
  <c r="J1443" i="13"/>
  <c r="K1443" i="13" s="1"/>
  <c r="I1443" i="13"/>
  <c r="H1443" i="13"/>
  <c r="H1446" i="13"/>
  <c r="I1448" i="13"/>
  <c r="H1448" i="13"/>
  <c r="K1448" i="13" s="1"/>
  <c r="H1456" i="13"/>
  <c r="H1467" i="13"/>
  <c r="J1467" i="13"/>
  <c r="I1467" i="13"/>
  <c r="H1514" i="13"/>
  <c r="J1514" i="13"/>
  <c r="I1514" i="13"/>
  <c r="J1524" i="13"/>
  <c r="I1524" i="13"/>
  <c r="H1524" i="13"/>
  <c r="I1526" i="13"/>
  <c r="J1526" i="13"/>
  <c r="K1526" i="13" s="1"/>
  <c r="H1526" i="13"/>
  <c r="H1537" i="13"/>
  <c r="K1537" i="13" s="1"/>
  <c r="J1537" i="13"/>
  <c r="I1537" i="13"/>
  <c r="K1571" i="13"/>
  <c r="I1642" i="13"/>
  <c r="H1642" i="13"/>
  <c r="J1642" i="13"/>
  <c r="I1674" i="13"/>
  <c r="H1674" i="13"/>
  <c r="J1674" i="13"/>
  <c r="K739" i="13"/>
  <c r="K771" i="13"/>
  <c r="K803" i="13"/>
  <c r="K835" i="13"/>
  <c r="K915" i="13"/>
  <c r="J1062" i="13"/>
  <c r="K1062" i="13" s="1"/>
  <c r="I1062" i="13"/>
  <c r="H1062" i="13"/>
  <c r="H1080" i="13"/>
  <c r="J1080" i="13"/>
  <c r="K1080" i="13" s="1"/>
  <c r="I1080" i="13"/>
  <c r="K1121" i="13"/>
  <c r="I1151" i="13"/>
  <c r="H1151" i="13"/>
  <c r="K1151" i="13" s="1"/>
  <c r="J1162" i="13"/>
  <c r="H1162" i="13"/>
  <c r="J1173" i="13"/>
  <c r="K1173" i="13" s="1"/>
  <c r="I1187" i="13"/>
  <c r="H1187" i="13"/>
  <c r="K1187" i="13" s="1"/>
  <c r="I1201" i="13"/>
  <c r="H1201" i="13"/>
  <c r="K1201" i="13" s="1"/>
  <c r="K1235" i="13"/>
  <c r="J1243" i="13"/>
  <c r="K1243" i="13" s="1"/>
  <c r="I1243" i="13"/>
  <c r="J1244" i="13"/>
  <c r="K1244" i="13" s="1"/>
  <c r="I1279" i="13"/>
  <c r="H1279" i="13"/>
  <c r="K1279" i="13" s="1"/>
  <c r="J1280" i="13"/>
  <c r="K1280" i="13" s="1"/>
  <c r="J1282" i="13"/>
  <c r="K1282" i="13" s="1"/>
  <c r="I1282" i="13"/>
  <c r="H1282" i="13"/>
  <c r="K1287" i="13"/>
  <c r="J1308" i="13"/>
  <c r="K1308" i="13" s="1"/>
  <c r="J1310" i="13"/>
  <c r="H1310" i="13"/>
  <c r="J1311" i="13"/>
  <c r="I1342" i="13"/>
  <c r="J1354" i="13"/>
  <c r="H1354" i="13"/>
  <c r="H1368" i="13"/>
  <c r="J1368" i="13"/>
  <c r="I1368" i="13"/>
  <c r="J1370" i="13"/>
  <c r="H1370" i="13"/>
  <c r="I1379" i="13"/>
  <c r="H1379" i="13"/>
  <c r="I1393" i="13"/>
  <c r="H1393" i="13"/>
  <c r="K1393" i="13" s="1"/>
  <c r="K1394" i="13"/>
  <c r="J1396" i="13"/>
  <c r="I1396" i="13"/>
  <c r="H1396" i="13"/>
  <c r="J1397" i="13"/>
  <c r="J1399" i="13"/>
  <c r="I1399" i="13"/>
  <c r="I1421" i="13"/>
  <c r="J1421" i="13"/>
  <c r="H1421" i="13"/>
  <c r="J1422" i="13"/>
  <c r="K1422" i="13" s="1"/>
  <c r="H1424" i="13"/>
  <c r="K1424" i="13" s="1"/>
  <c r="J1424" i="13"/>
  <c r="J1445" i="13"/>
  <c r="H1445" i="13"/>
  <c r="J1451" i="13"/>
  <c r="K1451" i="13" s="1"/>
  <c r="I1451" i="13"/>
  <c r="I1455" i="13"/>
  <c r="J1455" i="13"/>
  <c r="K1455" i="13" s="1"/>
  <c r="I1463" i="13"/>
  <c r="H1463" i="13"/>
  <c r="J1463" i="13"/>
  <c r="J1476" i="13"/>
  <c r="I1476" i="13"/>
  <c r="H1476" i="13"/>
  <c r="J1478" i="13"/>
  <c r="K1478" i="13" s="1"/>
  <c r="I1478" i="13"/>
  <c r="H1478" i="13"/>
  <c r="H1482" i="13"/>
  <c r="J1482" i="13"/>
  <c r="I1482" i="13"/>
  <c r="I1487" i="13"/>
  <c r="J1487" i="13"/>
  <c r="H1487" i="13"/>
  <c r="H1490" i="13"/>
  <c r="K1490" i="13" s="1"/>
  <c r="I1490" i="13"/>
  <c r="J1491" i="13"/>
  <c r="I1491" i="13"/>
  <c r="H1491" i="13"/>
  <c r="J1493" i="13"/>
  <c r="I1493" i="13"/>
  <c r="H1493" i="13"/>
  <c r="J1497" i="13"/>
  <c r="I1497" i="13"/>
  <c r="H1497" i="13"/>
  <c r="H1499" i="13"/>
  <c r="K1499" i="13" s="1"/>
  <c r="I1499" i="13"/>
  <c r="H1533" i="13"/>
  <c r="J1533" i="13"/>
  <c r="I1533" i="13"/>
  <c r="J1611" i="13"/>
  <c r="K1611" i="13" s="1"/>
  <c r="I1611" i="13"/>
  <c r="H1611" i="13"/>
  <c r="J1623" i="13"/>
  <c r="I1623" i="13"/>
  <c r="H1623" i="13"/>
  <c r="I1630" i="13"/>
  <c r="J1630" i="13"/>
  <c r="H1630" i="13"/>
  <c r="J1703" i="13"/>
  <c r="I1703" i="13"/>
  <c r="H1703" i="13"/>
  <c r="J1735" i="13"/>
  <c r="I1735" i="13"/>
  <c r="H1735" i="13"/>
  <c r="K1779" i="13"/>
  <c r="J1801" i="13"/>
  <c r="H1801" i="13"/>
  <c r="I1801" i="13"/>
  <c r="I1852" i="13"/>
  <c r="J1852" i="13"/>
  <c r="H1852" i="13"/>
  <c r="K1852" i="13" s="1"/>
  <c r="I1061" i="13"/>
  <c r="J1061" i="13"/>
  <c r="K1061" i="13" s="1"/>
  <c r="K1075" i="13"/>
  <c r="J1079" i="13"/>
  <c r="I1079" i="13"/>
  <c r="K1118" i="13"/>
  <c r="K1119" i="13"/>
  <c r="K1127" i="13"/>
  <c r="J1129" i="13"/>
  <c r="K1129" i="13" s="1"/>
  <c r="I1129" i="13"/>
  <c r="H1200" i="13"/>
  <c r="J1200" i="13"/>
  <c r="I1247" i="13"/>
  <c r="H1247" i="13"/>
  <c r="K1247" i="13" s="1"/>
  <c r="J1258" i="13"/>
  <c r="K1258" i="13" s="1"/>
  <c r="H1258" i="13"/>
  <c r="I1277" i="13"/>
  <c r="J1277" i="13"/>
  <c r="K1277" i="13" s="1"/>
  <c r="J1278" i="13"/>
  <c r="H1278" i="13"/>
  <c r="K1321" i="13"/>
  <c r="J1322" i="13"/>
  <c r="H1322" i="13"/>
  <c r="J1338" i="13"/>
  <c r="H1338" i="13"/>
  <c r="I1347" i="13"/>
  <c r="H1347" i="13"/>
  <c r="K1347" i="13" s="1"/>
  <c r="J1367" i="13"/>
  <c r="K1367" i="13" s="1"/>
  <c r="I1367" i="13"/>
  <c r="H1392" i="13"/>
  <c r="K1392" i="13" s="1"/>
  <c r="J1392" i="13"/>
  <c r="I1418" i="13"/>
  <c r="J1420" i="13"/>
  <c r="K1420" i="13" s="1"/>
  <c r="H1420" i="13"/>
  <c r="H1435" i="13"/>
  <c r="H1440" i="13"/>
  <c r="K1440" i="13" s="1"/>
  <c r="I1440" i="13"/>
  <c r="H1453" i="13"/>
  <c r="J1453" i="13"/>
  <c r="I1453" i="13"/>
  <c r="I1454" i="13"/>
  <c r="J1461" i="13"/>
  <c r="K1461" i="13" s="1"/>
  <c r="I1461" i="13"/>
  <c r="J1508" i="13"/>
  <c r="I1508" i="13"/>
  <c r="H1508" i="13"/>
  <c r="J1523" i="13"/>
  <c r="K1523" i="13" s="1"/>
  <c r="I1523" i="13"/>
  <c r="H1523" i="13"/>
  <c r="J1529" i="13"/>
  <c r="I1529" i="13"/>
  <c r="H1529" i="13"/>
  <c r="J1540" i="13"/>
  <c r="I1540" i="13"/>
  <c r="H1540" i="13"/>
  <c r="I1542" i="13"/>
  <c r="J1542" i="13"/>
  <c r="K1542" i="13" s="1"/>
  <c r="H1542" i="13"/>
  <c r="J1556" i="13"/>
  <c r="I1556" i="13"/>
  <c r="H1556" i="13"/>
  <c r="I1558" i="13"/>
  <c r="J1558" i="13"/>
  <c r="K1558" i="13" s="1"/>
  <c r="H1558" i="13"/>
  <c r="J1572" i="13"/>
  <c r="K1572" i="13" s="1"/>
  <c r="I1572" i="13"/>
  <c r="H1572" i="13"/>
  <c r="I1574" i="13"/>
  <c r="J1574" i="13"/>
  <c r="H1574" i="13"/>
  <c r="K1614" i="13"/>
  <c r="K1618" i="13"/>
  <c r="I1626" i="13"/>
  <c r="H1626" i="13"/>
  <c r="J1626" i="13"/>
  <c r="I1678" i="13"/>
  <c r="J1678" i="13"/>
  <c r="H1678" i="13"/>
  <c r="J1719" i="13"/>
  <c r="I1719" i="13"/>
  <c r="H1719" i="13"/>
  <c r="I1762" i="13"/>
  <c r="H1762" i="13"/>
  <c r="J1762" i="13"/>
  <c r="J1775" i="13"/>
  <c r="I1775" i="13"/>
  <c r="H1775" i="13"/>
  <c r="H1831" i="13"/>
  <c r="J1831" i="13"/>
  <c r="I1831" i="13"/>
  <c r="J1449" i="13"/>
  <c r="K1449" i="13" s="1"/>
  <c r="J1450" i="13"/>
  <c r="K1450" i="13" s="1"/>
  <c r="I1459" i="13"/>
  <c r="J1479" i="13"/>
  <c r="K1479" i="13" s="1"/>
  <c r="J1485" i="13"/>
  <c r="K1485" i="13" s="1"/>
  <c r="K1489" i="13"/>
  <c r="H1539" i="13"/>
  <c r="K1539" i="13" s="1"/>
  <c r="H1545" i="13"/>
  <c r="K1545" i="13" s="1"/>
  <c r="I1553" i="13"/>
  <c r="H1555" i="13"/>
  <c r="K1555" i="13" s="1"/>
  <c r="H1561" i="13"/>
  <c r="K1561" i="13" s="1"/>
  <c r="I1569" i="13"/>
  <c r="H1571" i="13"/>
  <c r="H1577" i="13"/>
  <c r="I1585" i="13"/>
  <c r="H1587" i="13"/>
  <c r="K1587" i="13" s="1"/>
  <c r="K1588" i="13"/>
  <c r="I1601" i="13"/>
  <c r="H1603" i="13"/>
  <c r="K1603" i="13" s="1"/>
  <c r="K1604" i="13"/>
  <c r="I1617" i="13"/>
  <c r="H1619" i="13"/>
  <c r="K1619" i="13" s="1"/>
  <c r="K1620" i="13"/>
  <c r="I1633" i="13"/>
  <c r="H1635" i="13"/>
  <c r="K1635" i="13" s="1"/>
  <c r="K1636" i="13"/>
  <c r="I1649" i="13"/>
  <c r="H1651" i="13"/>
  <c r="K1651" i="13" s="1"/>
  <c r="K1652" i="13"/>
  <c r="I1665" i="13"/>
  <c r="H1667" i="13"/>
  <c r="K1667" i="13" s="1"/>
  <c r="K1668" i="13"/>
  <c r="I1682" i="13"/>
  <c r="H1682" i="13"/>
  <c r="J1682" i="13"/>
  <c r="K1688" i="13"/>
  <c r="J1697" i="13"/>
  <c r="K1697" i="13" s="1"/>
  <c r="H1697" i="13"/>
  <c r="K1702" i="13"/>
  <c r="J1711" i="13"/>
  <c r="I1711" i="13"/>
  <c r="H1711" i="13"/>
  <c r="H1726" i="13"/>
  <c r="K1726" i="13" s="1"/>
  <c r="H1733" i="13"/>
  <c r="J1733" i="13"/>
  <c r="H1739" i="13"/>
  <c r="J1739" i="13"/>
  <c r="K1739" i="13" s="1"/>
  <c r="J1740" i="13"/>
  <c r="K1740" i="13" s="1"/>
  <c r="I1740" i="13"/>
  <c r="J1742" i="13"/>
  <c r="I1754" i="13"/>
  <c r="H1754" i="13"/>
  <c r="J1754" i="13"/>
  <c r="J1767" i="13"/>
  <c r="I1767" i="13"/>
  <c r="H1767" i="13"/>
  <c r="J1769" i="13"/>
  <c r="H1769" i="13"/>
  <c r="K1774" i="13"/>
  <c r="H1782" i="13"/>
  <c r="K1782" i="13" s="1"/>
  <c r="H1794" i="13"/>
  <c r="J1794" i="13"/>
  <c r="J1795" i="13"/>
  <c r="K1795" i="13" s="1"/>
  <c r="I1795" i="13"/>
  <c r="K1798" i="13"/>
  <c r="K1810" i="13"/>
  <c r="H1814" i="13"/>
  <c r="K1814" i="13" s="1"/>
  <c r="I1814" i="13"/>
  <c r="I1835" i="13"/>
  <c r="H1835" i="13"/>
  <c r="J1835" i="13"/>
  <c r="J1838" i="13"/>
  <c r="I1838" i="13"/>
  <c r="H1838" i="13"/>
  <c r="J1848" i="13"/>
  <c r="I1853" i="13"/>
  <c r="H1853" i="13"/>
  <c r="J1859" i="13"/>
  <c r="H1859" i="13"/>
  <c r="H1875" i="13"/>
  <c r="J1875" i="13"/>
  <c r="I1875" i="13"/>
  <c r="J1880" i="13"/>
  <c r="K1880" i="13" s="1"/>
  <c r="H1893" i="13"/>
  <c r="I1893" i="13"/>
  <c r="J1893" i="13"/>
  <c r="J1897" i="13"/>
  <c r="I1897" i="13"/>
  <c r="H1897" i="13"/>
  <c r="J1899" i="13"/>
  <c r="I1899" i="13"/>
  <c r="H1899" i="13"/>
  <c r="K1901" i="13"/>
  <c r="J1912" i="13"/>
  <c r="I1912" i="13"/>
  <c r="H1912" i="13"/>
  <c r="H1930" i="13"/>
  <c r="J1930" i="13"/>
  <c r="I1930" i="13"/>
  <c r="K1936" i="13"/>
  <c r="J1961" i="13"/>
  <c r="I1961" i="13"/>
  <c r="H1961" i="13"/>
  <c r="H1999" i="13"/>
  <c r="J1999" i="13"/>
  <c r="I1999" i="13"/>
  <c r="J2056" i="13"/>
  <c r="I2056" i="13"/>
  <c r="H2056" i="13"/>
  <c r="J2223" i="13"/>
  <c r="K2223" i="13" s="1"/>
  <c r="I2223" i="13"/>
  <c r="H2223" i="13"/>
  <c r="I2371" i="13"/>
  <c r="J2371" i="13"/>
  <c r="H2371" i="13"/>
  <c r="H2382" i="13"/>
  <c r="J2382" i="13"/>
  <c r="I2382" i="13"/>
  <c r="J1516" i="13"/>
  <c r="I1516" i="13"/>
  <c r="I1530" i="13"/>
  <c r="H1530" i="13"/>
  <c r="I1539" i="13"/>
  <c r="I1545" i="13"/>
  <c r="I1546" i="13"/>
  <c r="H1546" i="13"/>
  <c r="J1553" i="13"/>
  <c r="I1555" i="13"/>
  <c r="I1561" i="13"/>
  <c r="I1562" i="13"/>
  <c r="H1562" i="13"/>
  <c r="J1569" i="13"/>
  <c r="K1569" i="13" s="1"/>
  <c r="I1571" i="13"/>
  <c r="I1577" i="13"/>
  <c r="I1578" i="13"/>
  <c r="H1578" i="13"/>
  <c r="J1585" i="13"/>
  <c r="K1585" i="13" s="1"/>
  <c r="H1675" i="13"/>
  <c r="J1675" i="13"/>
  <c r="J1681" i="13"/>
  <c r="H1681" i="13"/>
  <c r="J1695" i="13"/>
  <c r="K1695" i="13" s="1"/>
  <c r="I1695" i="13"/>
  <c r="H1695" i="13"/>
  <c r="H1717" i="13"/>
  <c r="J1717" i="13"/>
  <c r="H1723" i="13"/>
  <c r="J1723" i="13"/>
  <c r="J1724" i="13"/>
  <c r="K1724" i="13" s="1"/>
  <c r="I1724" i="13"/>
  <c r="I1738" i="13"/>
  <c r="H1738" i="13"/>
  <c r="J1738" i="13"/>
  <c r="K1738" i="13" s="1"/>
  <c r="J1751" i="13"/>
  <c r="I1751" i="13"/>
  <c r="H1751" i="13"/>
  <c r="J1753" i="13"/>
  <c r="H1753" i="13"/>
  <c r="J1779" i="13"/>
  <c r="H1779" i="13"/>
  <c r="J1780" i="13"/>
  <c r="K1780" i="13" s="1"/>
  <c r="I1780" i="13"/>
  <c r="I1789" i="13"/>
  <c r="H1789" i="13"/>
  <c r="K1789" i="13" s="1"/>
  <c r="I1803" i="13"/>
  <c r="H1803" i="13"/>
  <c r="J1810" i="13"/>
  <c r="I1810" i="13"/>
  <c r="I1812" i="13"/>
  <c r="J1812" i="13"/>
  <c r="J1813" i="13"/>
  <c r="H1813" i="13"/>
  <c r="H1818" i="13"/>
  <c r="I1818" i="13"/>
  <c r="I1821" i="13"/>
  <c r="H1821" i="13"/>
  <c r="J1821" i="13"/>
  <c r="K1821" i="13" s="1"/>
  <c r="J1833" i="13"/>
  <c r="I1833" i="13"/>
  <c r="H1834" i="13"/>
  <c r="J1834" i="13"/>
  <c r="I1868" i="13"/>
  <c r="H1868" i="13"/>
  <c r="I1882" i="13"/>
  <c r="H1882" i="13"/>
  <c r="J1882" i="13"/>
  <c r="J1885" i="13"/>
  <c r="K1885" i="13" s="1"/>
  <c r="I1885" i="13"/>
  <c r="H1885" i="13"/>
  <c r="H1903" i="13"/>
  <c r="J1903" i="13"/>
  <c r="I1903" i="13"/>
  <c r="J1906" i="13"/>
  <c r="I1906" i="13"/>
  <c r="H1906" i="13"/>
  <c r="I1914" i="13"/>
  <c r="H1914" i="13"/>
  <c r="J1914" i="13"/>
  <c r="H1915" i="13"/>
  <c r="J1915" i="13"/>
  <c r="I1915" i="13"/>
  <c r="I1924" i="13"/>
  <c r="J1924" i="13"/>
  <c r="K1924" i="13" s="1"/>
  <c r="H1924" i="13"/>
  <c r="I1928" i="13"/>
  <c r="H1928" i="13"/>
  <c r="J1945" i="13"/>
  <c r="I1945" i="13"/>
  <c r="H1945" i="13"/>
  <c r="J1970" i="13"/>
  <c r="I1970" i="13"/>
  <c r="H1970" i="13"/>
  <c r="J1977" i="13"/>
  <c r="I1977" i="13"/>
  <c r="H1977" i="13"/>
  <c r="K2021" i="13"/>
  <c r="I2067" i="13"/>
  <c r="H2067" i="13"/>
  <c r="J2067" i="13"/>
  <c r="J2095" i="13"/>
  <c r="H2095" i="13"/>
  <c r="I2095" i="13"/>
  <c r="H2102" i="13"/>
  <c r="J2102" i="13"/>
  <c r="K2102" i="13" s="1"/>
  <c r="I2102" i="13"/>
  <c r="H2158" i="13"/>
  <c r="J2158" i="13"/>
  <c r="I2158" i="13"/>
  <c r="J2236" i="13"/>
  <c r="H2236" i="13"/>
  <c r="I2236" i="13"/>
  <c r="I2293" i="13"/>
  <c r="H2293" i="13"/>
  <c r="J2293" i="13"/>
  <c r="H2295" i="13"/>
  <c r="J2295" i="13"/>
  <c r="I2295" i="13"/>
  <c r="I2307" i="13"/>
  <c r="J2307" i="13"/>
  <c r="H2307" i="13"/>
  <c r="J2424" i="13"/>
  <c r="I2424" i="13"/>
  <c r="H2424" i="13"/>
  <c r="I1501" i="13"/>
  <c r="H1511" i="13"/>
  <c r="H1516" i="13"/>
  <c r="I1517" i="13"/>
  <c r="K1520" i="13"/>
  <c r="J1530" i="13"/>
  <c r="H1531" i="13"/>
  <c r="K1531" i="13" s="1"/>
  <c r="K1532" i="13"/>
  <c r="K1536" i="13"/>
  <c r="J1546" i="13"/>
  <c r="H1547" i="13"/>
  <c r="K1547" i="13" s="1"/>
  <c r="K1548" i="13"/>
  <c r="I1549" i="13"/>
  <c r="K1552" i="13"/>
  <c r="K1553" i="13"/>
  <c r="J1562" i="13"/>
  <c r="H1563" i="13"/>
  <c r="K1563" i="13" s="1"/>
  <c r="K1564" i="13"/>
  <c r="I1565" i="13"/>
  <c r="K1568" i="13"/>
  <c r="K1577" i="13"/>
  <c r="J1578" i="13"/>
  <c r="K1578" i="13" s="1"/>
  <c r="H1579" i="13"/>
  <c r="K1579" i="13" s="1"/>
  <c r="K1580" i="13"/>
  <c r="I1581" i="13"/>
  <c r="K1584" i="13"/>
  <c r="I1588" i="13"/>
  <c r="H1590" i="13"/>
  <c r="H1592" i="13"/>
  <c r="K1592" i="13" s="1"/>
  <c r="K1600" i="13"/>
  <c r="K1601" i="13"/>
  <c r="I1604" i="13"/>
  <c r="H1606" i="13"/>
  <c r="H1608" i="13"/>
  <c r="K1608" i="13" s="1"/>
  <c r="K1616" i="13"/>
  <c r="K1617" i="13"/>
  <c r="I1620" i="13"/>
  <c r="H1622" i="13"/>
  <c r="K1622" i="13" s="1"/>
  <c r="H1624" i="13"/>
  <c r="K1624" i="13" s="1"/>
  <c r="K1632" i="13"/>
  <c r="K1633" i="13"/>
  <c r="I1636" i="13"/>
  <c r="H1638" i="13"/>
  <c r="H1640" i="13"/>
  <c r="K1640" i="13" s="1"/>
  <c r="K1648" i="13"/>
  <c r="K1649" i="13"/>
  <c r="I1652" i="13"/>
  <c r="H1654" i="13"/>
  <c r="H1656" i="13"/>
  <c r="K1656" i="13" s="1"/>
  <c r="K1664" i="13"/>
  <c r="K1665" i="13"/>
  <c r="I1668" i="13"/>
  <c r="H1670" i="13"/>
  <c r="I1675" i="13"/>
  <c r="H1676" i="13"/>
  <c r="K1676" i="13" s="1"/>
  <c r="J1677" i="13"/>
  <c r="K1677" i="13" s="1"/>
  <c r="I1681" i="13"/>
  <c r="H1694" i="13"/>
  <c r="H1701" i="13"/>
  <c r="J1701" i="13"/>
  <c r="K1701" i="13" s="1"/>
  <c r="H1707" i="13"/>
  <c r="J1707" i="13"/>
  <c r="J1708" i="13"/>
  <c r="K1708" i="13" s="1"/>
  <c r="I1708" i="13"/>
  <c r="J1710" i="13"/>
  <c r="K1710" i="13" s="1"/>
  <c r="I1723" i="13"/>
  <c r="H1724" i="13"/>
  <c r="K1728" i="13"/>
  <c r="J1737" i="13"/>
  <c r="H1737" i="13"/>
  <c r="K1742" i="13"/>
  <c r="H1750" i="13"/>
  <c r="I1753" i="13"/>
  <c r="J1763" i="13"/>
  <c r="H1763" i="13"/>
  <c r="J1764" i="13"/>
  <c r="K1764" i="13" s="1"/>
  <c r="I1764" i="13"/>
  <c r="J1766" i="13"/>
  <c r="K1766" i="13" s="1"/>
  <c r="H1773" i="13"/>
  <c r="J1773" i="13"/>
  <c r="I1779" i="13"/>
  <c r="H1780" i="13"/>
  <c r="K1784" i="13"/>
  <c r="J1797" i="13"/>
  <c r="H1797" i="13"/>
  <c r="J1803" i="13"/>
  <c r="K1803" i="13" s="1"/>
  <c r="H1812" i="13"/>
  <c r="I1813" i="13"/>
  <c r="I1820" i="13"/>
  <c r="J1820" i="13"/>
  <c r="K1820" i="13" s="1"/>
  <c r="H1823" i="13"/>
  <c r="J1823" i="13"/>
  <c r="K1823" i="13" s="1"/>
  <c r="J1824" i="13"/>
  <c r="K1824" i="13" s="1"/>
  <c r="I1824" i="13"/>
  <c r="H1833" i="13"/>
  <c r="I1834" i="13"/>
  <c r="K1837" i="13"/>
  <c r="H1861" i="13"/>
  <c r="I1861" i="13"/>
  <c r="K1872" i="13"/>
  <c r="I1884" i="13"/>
  <c r="J1884" i="13"/>
  <c r="K1884" i="13" s="1"/>
  <c r="H1887" i="13"/>
  <c r="K1887" i="13" s="1"/>
  <c r="I1887" i="13"/>
  <c r="J1888" i="13"/>
  <c r="I1888" i="13"/>
  <c r="H1888" i="13"/>
  <c r="K1890" i="13"/>
  <c r="J1923" i="13"/>
  <c r="H1923" i="13"/>
  <c r="I1944" i="13"/>
  <c r="H1944" i="13"/>
  <c r="I1980" i="13"/>
  <c r="J1980" i="13"/>
  <c r="H1980" i="13"/>
  <c r="J2025" i="13"/>
  <c r="I2025" i="13"/>
  <c r="H2025" i="13"/>
  <c r="I2044" i="13"/>
  <c r="J2044" i="13"/>
  <c r="H2044" i="13"/>
  <c r="I2147" i="13"/>
  <c r="J2147" i="13"/>
  <c r="H2147" i="13"/>
  <c r="K2156" i="13"/>
  <c r="I2170" i="13"/>
  <c r="H2170" i="13"/>
  <c r="J2170" i="13"/>
  <c r="K1079" i="13"/>
  <c r="K1143" i="13"/>
  <c r="K1207" i="13"/>
  <c r="K1239" i="13"/>
  <c r="K1335" i="13"/>
  <c r="K1399" i="13"/>
  <c r="K1431" i="13"/>
  <c r="J1511" i="13"/>
  <c r="J1517" i="13"/>
  <c r="K1517" i="13" s="1"/>
  <c r="I1531" i="13"/>
  <c r="I1547" i="13"/>
  <c r="J1549" i="13"/>
  <c r="K1549" i="13" s="1"/>
  <c r="I1563" i="13"/>
  <c r="J1565" i="13"/>
  <c r="K1565" i="13" s="1"/>
  <c r="I1579" i="13"/>
  <c r="J1581" i="13"/>
  <c r="K1581" i="13" s="1"/>
  <c r="J1590" i="13"/>
  <c r="I1592" i="13"/>
  <c r="J1606" i="13"/>
  <c r="I1608" i="13"/>
  <c r="J1622" i="13"/>
  <c r="I1624" i="13"/>
  <c r="J1638" i="13"/>
  <c r="I1640" i="13"/>
  <c r="J1654" i="13"/>
  <c r="I1656" i="13"/>
  <c r="J1670" i="13"/>
  <c r="J1673" i="13"/>
  <c r="K1673" i="13" s="1"/>
  <c r="H1673" i="13"/>
  <c r="I1676" i="13"/>
  <c r="H1685" i="13"/>
  <c r="J1685" i="13"/>
  <c r="H1691" i="13"/>
  <c r="J1691" i="13"/>
  <c r="J1692" i="13"/>
  <c r="I1692" i="13"/>
  <c r="J1694" i="13"/>
  <c r="K1712" i="13"/>
  <c r="J1721" i="13"/>
  <c r="H1721" i="13"/>
  <c r="I1733" i="13"/>
  <c r="J1747" i="13"/>
  <c r="H1747" i="13"/>
  <c r="J1748" i="13"/>
  <c r="I1748" i="13"/>
  <c r="J1750" i="13"/>
  <c r="H1757" i="13"/>
  <c r="J1757" i="13"/>
  <c r="K1768" i="13"/>
  <c r="J1777" i="13"/>
  <c r="H1777" i="13"/>
  <c r="J1790" i="13"/>
  <c r="H1790" i="13"/>
  <c r="H1791" i="13"/>
  <c r="I1791" i="13"/>
  <c r="H1800" i="13"/>
  <c r="I1800" i="13"/>
  <c r="K1826" i="13"/>
  <c r="H1839" i="13"/>
  <c r="I1839" i="13"/>
  <c r="J1842" i="13"/>
  <c r="K1842" i="13" s="1"/>
  <c r="I1842" i="13"/>
  <c r="H1842" i="13"/>
  <c r="I1844" i="13"/>
  <c r="H1844" i="13"/>
  <c r="J1853" i="13"/>
  <c r="I1896" i="13"/>
  <c r="H1896" i="13"/>
  <c r="J1896" i="13"/>
  <c r="J1905" i="13"/>
  <c r="H1905" i="13"/>
  <c r="I1905" i="13"/>
  <c r="J1931" i="13"/>
  <c r="I1931" i="13"/>
  <c r="H1931" i="13"/>
  <c r="K1954" i="13"/>
  <c r="I1960" i="13"/>
  <c r="H1960" i="13"/>
  <c r="J1960" i="13"/>
  <c r="K1960" i="13" s="1"/>
  <c r="J1969" i="13"/>
  <c r="H1969" i="13"/>
  <c r="I1969" i="13"/>
  <c r="J1976" i="13"/>
  <c r="K1976" i="13" s="1"/>
  <c r="I1976" i="13"/>
  <c r="H1976" i="13"/>
  <c r="K2011" i="13"/>
  <c r="J2058" i="13"/>
  <c r="I2058" i="13"/>
  <c r="H2058" i="13"/>
  <c r="H2142" i="13"/>
  <c r="I2142" i="13"/>
  <c r="J2142" i="13"/>
  <c r="H2198" i="13"/>
  <c r="J2198" i="13"/>
  <c r="K2198" i="13" s="1"/>
  <c r="I2198" i="13"/>
  <c r="I1532" i="13"/>
  <c r="I1593" i="13"/>
  <c r="K1596" i="13"/>
  <c r="I1597" i="13"/>
  <c r="I1609" i="13"/>
  <c r="K1612" i="13"/>
  <c r="I1613" i="13"/>
  <c r="I1625" i="13"/>
  <c r="K1628" i="13"/>
  <c r="I1629" i="13"/>
  <c r="I1641" i="13"/>
  <c r="K1644" i="13"/>
  <c r="I1645" i="13"/>
  <c r="I1657" i="13"/>
  <c r="K1660" i="13"/>
  <c r="I1661" i="13"/>
  <c r="I1673" i="13"/>
  <c r="I1691" i="13"/>
  <c r="H1692" i="13"/>
  <c r="K1696" i="13"/>
  <c r="J1705" i="13"/>
  <c r="H1705" i="13"/>
  <c r="I1717" i="13"/>
  <c r="H1718" i="13"/>
  <c r="K1718" i="13" s="1"/>
  <c r="I1721" i="13"/>
  <c r="J1731" i="13"/>
  <c r="H1731" i="13"/>
  <c r="J1732" i="13"/>
  <c r="K1732" i="13" s="1"/>
  <c r="I1732" i="13"/>
  <c r="J1734" i="13"/>
  <c r="K1734" i="13" s="1"/>
  <c r="H1741" i="13"/>
  <c r="J1741" i="13"/>
  <c r="I1747" i="13"/>
  <c r="H1748" i="13"/>
  <c r="K1752" i="13"/>
  <c r="J1761" i="13"/>
  <c r="H1761" i="13"/>
  <c r="I1777" i="13"/>
  <c r="J1789" i="13"/>
  <c r="I1790" i="13"/>
  <c r="J1791" i="13"/>
  <c r="I1796" i="13"/>
  <c r="H1796" i="13"/>
  <c r="K1796" i="13" s="1"/>
  <c r="H1799" i="13"/>
  <c r="K1799" i="13" s="1"/>
  <c r="J1799" i="13"/>
  <c r="J1800" i="13"/>
  <c r="H1810" i="13"/>
  <c r="J1818" i="13"/>
  <c r="K1822" i="13"/>
  <c r="H1840" i="13"/>
  <c r="J1841" i="13"/>
  <c r="H1841" i="13"/>
  <c r="J1844" i="13"/>
  <c r="J1856" i="13"/>
  <c r="I1856" i="13"/>
  <c r="H1856" i="13"/>
  <c r="K1858" i="13"/>
  <c r="J1862" i="13"/>
  <c r="H1862" i="13"/>
  <c r="H1863" i="13"/>
  <c r="K1863" i="13" s="1"/>
  <c r="J1863" i="13"/>
  <c r="I1863" i="13"/>
  <c r="J1868" i="13"/>
  <c r="K1868" i="13" s="1"/>
  <c r="J1928" i="13"/>
  <c r="H1935" i="13"/>
  <c r="J1935" i="13"/>
  <c r="I1935" i="13"/>
  <c r="J2009" i="13"/>
  <c r="I2009" i="13"/>
  <c r="H2009" i="13"/>
  <c r="J2040" i="13"/>
  <c r="I2040" i="13"/>
  <c r="H2040" i="13"/>
  <c r="I2115" i="13"/>
  <c r="H2115" i="13"/>
  <c r="J2115" i="13"/>
  <c r="I2195" i="13"/>
  <c r="H2195" i="13"/>
  <c r="J2195" i="13"/>
  <c r="H2294" i="13"/>
  <c r="I2294" i="13"/>
  <c r="J2294" i="13"/>
  <c r="K2294" i="13" s="1"/>
  <c r="H2303" i="13"/>
  <c r="K2303" i="13" s="1"/>
  <c r="J2303" i="13"/>
  <c r="I2303" i="13"/>
  <c r="I2444" i="13"/>
  <c r="H2444" i="13"/>
  <c r="J2444" i="13"/>
  <c r="K1497" i="13"/>
  <c r="J1527" i="13"/>
  <c r="K1527" i="13" s="1"/>
  <c r="I1527" i="13"/>
  <c r="J1543" i="13"/>
  <c r="K1543" i="13" s="1"/>
  <c r="I1543" i="13"/>
  <c r="J1559" i="13"/>
  <c r="K1559" i="13" s="1"/>
  <c r="I1559" i="13"/>
  <c r="J1575" i="13"/>
  <c r="K1575" i="13" s="1"/>
  <c r="I1575" i="13"/>
  <c r="J1593" i="13"/>
  <c r="K1593" i="13" s="1"/>
  <c r="J1597" i="13"/>
  <c r="K1597" i="13" s="1"/>
  <c r="J1609" i="13"/>
  <c r="J1613" i="13"/>
  <c r="K1613" i="13" s="1"/>
  <c r="J1625" i="13"/>
  <c r="K1625" i="13" s="1"/>
  <c r="J1629" i="13"/>
  <c r="K1629" i="13" s="1"/>
  <c r="J1641" i="13"/>
  <c r="K1641" i="13" s="1"/>
  <c r="J1645" i="13"/>
  <c r="K1645" i="13" s="1"/>
  <c r="J1661" i="13"/>
  <c r="K1661" i="13" s="1"/>
  <c r="K1680" i="13"/>
  <c r="J1687" i="13"/>
  <c r="I1687" i="13"/>
  <c r="H1687" i="13"/>
  <c r="J1689" i="13"/>
  <c r="H1689" i="13"/>
  <c r="K1694" i="13"/>
  <c r="J1715" i="13"/>
  <c r="K1715" i="13" s="1"/>
  <c r="H1715" i="13"/>
  <c r="J1716" i="13"/>
  <c r="K1716" i="13" s="1"/>
  <c r="I1716" i="13"/>
  <c r="H1725" i="13"/>
  <c r="J1725" i="13"/>
  <c r="I1730" i="13"/>
  <c r="H1730" i="13"/>
  <c r="J1730" i="13"/>
  <c r="K1736" i="13"/>
  <c r="J1745" i="13"/>
  <c r="H1745" i="13"/>
  <c r="J1759" i="13"/>
  <c r="I1759" i="13"/>
  <c r="H1759" i="13"/>
  <c r="H1781" i="13"/>
  <c r="J1781" i="13"/>
  <c r="H1787" i="13"/>
  <c r="K1787" i="13" s="1"/>
  <c r="J1787" i="13"/>
  <c r="J1788" i="13"/>
  <c r="K1788" i="13" s="1"/>
  <c r="I1788" i="13"/>
  <c r="I1804" i="13"/>
  <c r="J1804" i="13"/>
  <c r="K1804" i="13" s="1"/>
  <c r="J1808" i="13"/>
  <c r="K1808" i="13" s="1"/>
  <c r="H1808" i="13"/>
  <c r="J1809" i="13"/>
  <c r="K1809" i="13" s="1"/>
  <c r="I1809" i="13"/>
  <c r="J1830" i="13"/>
  <c r="H1830" i="13"/>
  <c r="J1840" i="13"/>
  <c r="H1847" i="13"/>
  <c r="J1847" i="13"/>
  <c r="I1847" i="13"/>
  <c r="J1861" i="13"/>
  <c r="J1865" i="13"/>
  <c r="K1865" i="13" s="1"/>
  <c r="I1865" i="13"/>
  <c r="J1889" i="13"/>
  <c r="H1889" i="13"/>
  <c r="I1889" i="13"/>
  <c r="K1915" i="13"/>
  <c r="H1939" i="13"/>
  <c r="J1939" i="13"/>
  <c r="I1939" i="13"/>
  <c r="I1948" i="13"/>
  <c r="J1948" i="13"/>
  <c r="H1951" i="13"/>
  <c r="I1951" i="13"/>
  <c r="J1951" i="13"/>
  <c r="K1951" i="13" s="1"/>
  <c r="J1963" i="13"/>
  <c r="I1963" i="13"/>
  <c r="H1963" i="13"/>
  <c r="J1966" i="13"/>
  <c r="I1966" i="13"/>
  <c r="H1966" i="13"/>
  <c r="K2004" i="13"/>
  <c r="I2024" i="13"/>
  <c r="H2024" i="13"/>
  <c r="J2024" i="13"/>
  <c r="J2045" i="13"/>
  <c r="I2045" i="13"/>
  <c r="H2045" i="13"/>
  <c r="K2045" i="13" s="1"/>
  <c r="J2072" i="13"/>
  <c r="I2072" i="13"/>
  <c r="H2072" i="13"/>
  <c r="H2117" i="13"/>
  <c r="J2117" i="13"/>
  <c r="I2117" i="13"/>
  <c r="J2120" i="13"/>
  <c r="I2120" i="13"/>
  <c r="H2120" i="13"/>
  <c r="J2178" i="13"/>
  <c r="K2178" i="13" s="1"/>
  <c r="I2178" i="13"/>
  <c r="H2178" i="13"/>
  <c r="K1462" i="13"/>
  <c r="H1474" i="13"/>
  <c r="K1474" i="13" s="1"/>
  <c r="I1474" i="13"/>
  <c r="J1484" i="13"/>
  <c r="K1484" i="13" s="1"/>
  <c r="I1484" i="13"/>
  <c r="K1487" i="13"/>
  <c r="J1519" i="13"/>
  <c r="K1519" i="13" s="1"/>
  <c r="I1519" i="13"/>
  <c r="J1535" i="13"/>
  <c r="K1535" i="13" s="1"/>
  <c r="I1535" i="13"/>
  <c r="J1551" i="13"/>
  <c r="K1551" i="13" s="1"/>
  <c r="I1551" i="13"/>
  <c r="J1567" i="13"/>
  <c r="K1567" i="13" s="1"/>
  <c r="I1567" i="13"/>
  <c r="J1583" i="13"/>
  <c r="K1583" i="13" s="1"/>
  <c r="I1583" i="13"/>
  <c r="J1599" i="13"/>
  <c r="K1599" i="13" s="1"/>
  <c r="I1599" i="13"/>
  <c r="K1609" i="13"/>
  <c r="J1615" i="13"/>
  <c r="K1615" i="13" s="1"/>
  <c r="I1615" i="13"/>
  <c r="J1631" i="13"/>
  <c r="K1631" i="13" s="1"/>
  <c r="I1631" i="13"/>
  <c r="J1647" i="13"/>
  <c r="K1647" i="13" s="1"/>
  <c r="I1647" i="13"/>
  <c r="J1663" i="13"/>
  <c r="K1663" i="13" s="1"/>
  <c r="I1663" i="13"/>
  <c r="J1699" i="13"/>
  <c r="H1699" i="13"/>
  <c r="J1700" i="13"/>
  <c r="K1700" i="13" s="1"/>
  <c r="I1700" i="13"/>
  <c r="H1709" i="13"/>
  <c r="J1709" i="13"/>
  <c r="I1714" i="13"/>
  <c r="H1714" i="13"/>
  <c r="J1714" i="13"/>
  <c r="J1729" i="13"/>
  <c r="H1729" i="13"/>
  <c r="J1743" i="13"/>
  <c r="I1743" i="13"/>
  <c r="H1743" i="13"/>
  <c r="H1765" i="13"/>
  <c r="J1765" i="13"/>
  <c r="H1771" i="13"/>
  <c r="J1771" i="13"/>
  <c r="J1772" i="13"/>
  <c r="K1772" i="13" s="1"/>
  <c r="I1772" i="13"/>
  <c r="I1786" i="13"/>
  <c r="H1786" i="13"/>
  <c r="J1786" i="13"/>
  <c r="H1807" i="13"/>
  <c r="I1807" i="13"/>
  <c r="J1807" i="13"/>
  <c r="J1817" i="13"/>
  <c r="I1817" i="13"/>
  <c r="H1817" i="13"/>
  <c r="J1825" i="13"/>
  <c r="K1825" i="13" s="1"/>
  <c r="H1825" i="13"/>
  <c r="I1828" i="13"/>
  <c r="H1828" i="13"/>
  <c r="J1828" i="13"/>
  <c r="K1839" i="13"/>
  <c r="J1849" i="13"/>
  <c r="I1849" i="13"/>
  <c r="H1849" i="13"/>
  <c r="J1867" i="13"/>
  <c r="I1867" i="13"/>
  <c r="H1867" i="13"/>
  <c r="H1871" i="13"/>
  <c r="J1871" i="13"/>
  <c r="I1871" i="13"/>
  <c r="J1881" i="13"/>
  <c r="I1881" i="13"/>
  <c r="H1881" i="13"/>
  <c r="J1902" i="13"/>
  <c r="I1902" i="13"/>
  <c r="H1902" i="13"/>
  <c r="I1908" i="13"/>
  <c r="H1908" i="13"/>
  <c r="K1908" i="13" s="1"/>
  <c r="J1908" i="13"/>
  <c r="J1913" i="13"/>
  <c r="I1913" i="13"/>
  <c r="H1913" i="13"/>
  <c r="J1920" i="13"/>
  <c r="I1920" i="13"/>
  <c r="H1920" i="13"/>
  <c r="K1922" i="13"/>
  <c r="J1926" i="13"/>
  <c r="H1926" i="13"/>
  <c r="K1926" i="13" s="1"/>
  <c r="H1927" i="13"/>
  <c r="J1927" i="13"/>
  <c r="K1927" i="13" s="1"/>
  <c r="I1927" i="13"/>
  <c r="K1944" i="13"/>
  <c r="H1948" i="13"/>
  <c r="K1948" i="13" s="1"/>
  <c r="K1968" i="13"/>
  <c r="J2008" i="13"/>
  <c r="I2008" i="13"/>
  <c r="H2008" i="13"/>
  <c r="J2143" i="13"/>
  <c r="I2143" i="13"/>
  <c r="H2143" i="13"/>
  <c r="K2143" i="13" s="1"/>
  <c r="H2151" i="13"/>
  <c r="J2151" i="13"/>
  <c r="I2151" i="13"/>
  <c r="J2152" i="13"/>
  <c r="K2152" i="13" s="1"/>
  <c r="I2152" i="13"/>
  <c r="H2152" i="13"/>
  <c r="I2155" i="13"/>
  <c r="H2155" i="13"/>
  <c r="J2155" i="13"/>
  <c r="I1554" i="13"/>
  <c r="H1554" i="13"/>
  <c r="K1554" i="13" s="1"/>
  <c r="I1570" i="13"/>
  <c r="H1570" i="13"/>
  <c r="K1570" i="13" s="1"/>
  <c r="I1586" i="13"/>
  <c r="H1586" i="13"/>
  <c r="K1586" i="13" s="1"/>
  <c r="I1602" i="13"/>
  <c r="H1602" i="13"/>
  <c r="K1602" i="13" s="1"/>
  <c r="I1618" i="13"/>
  <c r="H1618" i="13"/>
  <c r="I1634" i="13"/>
  <c r="H1634" i="13"/>
  <c r="K1634" i="13" s="1"/>
  <c r="I1650" i="13"/>
  <c r="H1650" i="13"/>
  <c r="K1650" i="13" s="1"/>
  <c r="I1666" i="13"/>
  <c r="H1666" i="13"/>
  <c r="K1666" i="13" s="1"/>
  <c r="J1683" i="13"/>
  <c r="K1683" i="13" s="1"/>
  <c r="H1683" i="13"/>
  <c r="J1684" i="13"/>
  <c r="K1684" i="13" s="1"/>
  <c r="I1684" i="13"/>
  <c r="H1693" i="13"/>
  <c r="J1693" i="13"/>
  <c r="I1698" i="13"/>
  <c r="H1698" i="13"/>
  <c r="J1698" i="13"/>
  <c r="J1713" i="13"/>
  <c r="H1713" i="13"/>
  <c r="K1713" i="13" s="1"/>
  <c r="J1727" i="13"/>
  <c r="I1727" i="13"/>
  <c r="H1727" i="13"/>
  <c r="H1749" i="13"/>
  <c r="J1749" i="13"/>
  <c r="H1755" i="13"/>
  <c r="J1755" i="13"/>
  <c r="K1755" i="13" s="1"/>
  <c r="J1756" i="13"/>
  <c r="K1756" i="13" s="1"/>
  <c r="I1756" i="13"/>
  <c r="I1770" i="13"/>
  <c r="H1770" i="13"/>
  <c r="J1770" i="13"/>
  <c r="J1783" i="13"/>
  <c r="I1783" i="13"/>
  <c r="H1783" i="13"/>
  <c r="J1785" i="13"/>
  <c r="H1785" i="13"/>
  <c r="J1805" i="13"/>
  <c r="H1805" i="13"/>
  <c r="J1806" i="13"/>
  <c r="K1806" i="13" s="1"/>
  <c r="I1806" i="13"/>
  <c r="H1811" i="13"/>
  <c r="J1811" i="13"/>
  <c r="H1815" i="13"/>
  <c r="K1815" i="13" s="1"/>
  <c r="I1815" i="13"/>
  <c r="J1816" i="13"/>
  <c r="H1816" i="13"/>
  <c r="J1827" i="13"/>
  <c r="K1827" i="13" s="1"/>
  <c r="H1827" i="13"/>
  <c r="H1832" i="13"/>
  <c r="J1832" i="13"/>
  <c r="I1836" i="13"/>
  <c r="H1836" i="13"/>
  <c r="K1836" i="13" s="1"/>
  <c r="J1845" i="13"/>
  <c r="K1845" i="13" s="1"/>
  <c r="I1845" i="13"/>
  <c r="H1848" i="13"/>
  <c r="K1848" i="13" s="1"/>
  <c r="J1857" i="13"/>
  <c r="K1857" i="13" s="1"/>
  <c r="H1857" i="13"/>
  <c r="I1857" i="13"/>
  <c r="I1860" i="13"/>
  <c r="J1860" i="13"/>
  <c r="H1860" i="13"/>
  <c r="I1864" i="13"/>
  <c r="H1864" i="13"/>
  <c r="K1864" i="13" s="1"/>
  <c r="H1866" i="13"/>
  <c r="J1866" i="13"/>
  <c r="H1880" i="13"/>
  <c r="I1916" i="13"/>
  <c r="J1916" i="13"/>
  <c r="H1916" i="13"/>
  <c r="K1916" i="13" s="1"/>
  <c r="J1929" i="13"/>
  <c r="K1929" i="13" s="1"/>
  <c r="I1929" i="13"/>
  <c r="J1995" i="13"/>
  <c r="I1995" i="13"/>
  <c r="H1995" i="13"/>
  <c r="I2012" i="13"/>
  <c r="J2012" i="13"/>
  <c r="H2012" i="13"/>
  <c r="J2027" i="13"/>
  <c r="I2027" i="13"/>
  <c r="H2027" i="13"/>
  <c r="J2041" i="13"/>
  <c r="K2041" i="13" s="1"/>
  <c r="I2041" i="13"/>
  <c r="H2041" i="13"/>
  <c r="H2062" i="13"/>
  <c r="J2062" i="13"/>
  <c r="K2062" i="13" s="1"/>
  <c r="I2062" i="13"/>
  <c r="H2103" i="13"/>
  <c r="J2103" i="13"/>
  <c r="I2103" i="13"/>
  <c r="J2168" i="13"/>
  <c r="I2168" i="13"/>
  <c r="H2168" i="13"/>
  <c r="H2186" i="13"/>
  <c r="J2186" i="13"/>
  <c r="I2186" i="13"/>
  <c r="I2187" i="13"/>
  <c r="J2187" i="13"/>
  <c r="H2187" i="13"/>
  <c r="I2279" i="13"/>
  <c r="J2279" i="13"/>
  <c r="H2279" i="13"/>
  <c r="K2279" i="13" s="1"/>
  <c r="I1892" i="13"/>
  <c r="J1892" i="13"/>
  <c r="K1892" i="13" s="1"/>
  <c r="H1892" i="13"/>
  <c r="J1917" i="13"/>
  <c r="I1917" i="13"/>
  <c r="H1917" i="13"/>
  <c r="J1921" i="13"/>
  <c r="H1921" i="13"/>
  <c r="J1932" i="13"/>
  <c r="I1946" i="13"/>
  <c r="H1946" i="13"/>
  <c r="J1952" i="13"/>
  <c r="I1952" i="13"/>
  <c r="I1956" i="13"/>
  <c r="J1956" i="13"/>
  <c r="H1956" i="13"/>
  <c r="J1957" i="13"/>
  <c r="K1957" i="13" s="1"/>
  <c r="J1972" i="13"/>
  <c r="K1972" i="13" s="1"/>
  <c r="I1979" i="13"/>
  <c r="J1981" i="13"/>
  <c r="I1981" i="13"/>
  <c r="H1981" i="13"/>
  <c r="J1985" i="13"/>
  <c r="H1985" i="13"/>
  <c r="I1994" i="13"/>
  <c r="J1996" i="13"/>
  <c r="K1996" i="13" s="1"/>
  <c r="I2010" i="13"/>
  <c r="H2010" i="13"/>
  <c r="J2015" i="13"/>
  <c r="K2015" i="13" s="1"/>
  <c r="J2016" i="13"/>
  <c r="I2016" i="13"/>
  <c r="I2020" i="13"/>
  <c r="J2020" i="13"/>
  <c r="H2020" i="13"/>
  <c r="J2021" i="13"/>
  <c r="I2033" i="13"/>
  <c r="J2036" i="13"/>
  <c r="I2043" i="13"/>
  <c r="J2049" i="13"/>
  <c r="H2049" i="13"/>
  <c r="I2055" i="13"/>
  <c r="H2060" i="13"/>
  <c r="J2065" i="13"/>
  <c r="I2074" i="13"/>
  <c r="J2074" i="13"/>
  <c r="K2074" i="13" s="1"/>
  <c r="I2083" i="13"/>
  <c r="J2083" i="13"/>
  <c r="H2083" i="13"/>
  <c r="I2087" i="13"/>
  <c r="J2101" i="13"/>
  <c r="K2101" i="13" s="1"/>
  <c r="J2106" i="13"/>
  <c r="I2114" i="13"/>
  <c r="H2114" i="13"/>
  <c r="I2123" i="13"/>
  <c r="J2123" i="13"/>
  <c r="H2123" i="13"/>
  <c r="K2125" i="13"/>
  <c r="J2126" i="13"/>
  <c r="K2126" i="13" s="1"/>
  <c r="J2127" i="13"/>
  <c r="I2127" i="13"/>
  <c r="J2140" i="13"/>
  <c r="H2150" i="13"/>
  <c r="I2150" i="13"/>
  <c r="J2164" i="13"/>
  <c r="I2164" i="13"/>
  <c r="H2164" i="13"/>
  <c r="K2181" i="13"/>
  <c r="H2185" i="13"/>
  <c r="I2185" i="13"/>
  <c r="H2199" i="13"/>
  <c r="J2199" i="13"/>
  <c r="I2199" i="13"/>
  <c r="J2201" i="13"/>
  <c r="K2201" i="13" s="1"/>
  <c r="I2202" i="13"/>
  <c r="J2202" i="13"/>
  <c r="J2209" i="13"/>
  <c r="I2209" i="13"/>
  <c r="H2209" i="13"/>
  <c r="I2228" i="13"/>
  <c r="J2228" i="13"/>
  <c r="J2272" i="13"/>
  <c r="H2272" i="13"/>
  <c r="I2272" i="13"/>
  <c r="I2298" i="13"/>
  <c r="J2298" i="13"/>
  <c r="I2348" i="13"/>
  <c r="J2348" i="13"/>
  <c r="I2356" i="13"/>
  <c r="H2356" i="13"/>
  <c r="K2356" i="13" s="1"/>
  <c r="I2363" i="13"/>
  <c r="H2363" i="13"/>
  <c r="H2366" i="13"/>
  <c r="I2366" i="13"/>
  <c r="H2373" i="13"/>
  <c r="I2373" i="13"/>
  <c r="J2373" i="13"/>
  <c r="H2386" i="13"/>
  <c r="J2386" i="13"/>
  <c r="I2386" i="13"/>
  <c r="I2395" i="13"/>
  <c r="H2395" i="13"/>
  <c r="J2395" i="13"/>
  <c r="I2419" i="13"/>
  <c r="H2419" i="13"/>
  <c r="J2419" i="13"/>
  <c r="K2419" i="13" s="1"/>
  <c r="I2453" i="13"/>
  <c r="H2453" i="13"/>
  <c r="J2453" i="13"/>
  <c r="H2470" i="13"/>
  <c r="J2470" i="13"/>
  <c r="I2470" i="13"/>
  <c r="I2503" i="13"/>
  <c r="H2503" i="13"/>
  <c r="K2503" i="13" s="1"/>
  <c r="J2503" i="13"/>
  <c r="I2531" i="13"/>
  <c r="J2531" i="13"/>
  <c r="H2531" i="13"/>
  <c r="I2539" i="13"/>
  <c r="J2539" i="13"/>
  <c r="H2539" i="13"/>
  <c r="H2637" i="13"/>
  <c r="K2637" i="13" s="1"/>
  <c r="I2637" i="13"/>
  <c r="J2637" i="13"/>
  <c r="I2658" i="13"/>
  <c r="H2658" i="13"/>
  <c r="J2658" i="13"/>
  <c r="H2661" i="13"/>
  <c r="J2661" i="13"/>
  <c r="I2661" i="13"/>
  <c r="H2681" i="13"/>
  <c r="I2681" i="13"/>
  <c r="J2681" i="13"/>
  <c r="K2681" i="13" s="1"/>
  <c r="I2690" i="13"/>
  <c r="J2690" i="13"/>
  <c r="H2690" i="13"/>
  <c r="K2690" i="13" s="1"/>
  <c r="J2699" i="13"/>
  <c r="K2699" i="13" s="1"/>
  <c r="I2699" i="13"/>
  <c r="H2699" i="13"/>
  <c r="I2710" i="13"/>
  <c r="J2710" i="13"/>
  <c r="H2710" i="13"/>
  <c r="K1473" i="13"/>
  <c r="H1891" i="13"/>
  <c r="K1891" i="13" s="1"/>
  <c r="H1894" i="13"/>
  <c r="K1894" i="13" s="1"/>
  <c r="I1909" i="13"/>
  <c r="I1936" i="13"/>
  <c r="H1952" i="13"/>
  <c r="H1955" i="13"/>
  <c r="K1955" i="13" s="1"/>
  <c r="H1958" i="13"/>
  <c r="I1973" i="13"/>
  <c r="J1979" i="13"/>
  <c r="K1979" i="13" s="1"/>
  <c r="J1994" i="13"/>
  <c r="K1994" i="13" s="1"/>
  <c r="I2000" i="13"/>
  <c r="I2003" i="13"/>
  <c r="H2016" i="13"/>
  <c r="H2019" i="13"/>
  <c r="K2019" i="13" s="1"/>
  <c r="H2022" i="13"/>
  <c r="I2037" i="13"/>
  <c r="J2043" i="13"/>
  <c r="K2043" i="13" s="1"/>
  <c r="J2055" i="13"/>
  <c r="K2055" i="13" s="1"/>
  <c r="H2059" i="13"/>
  <c r="J2060" i="13"/>
  <c r="H2066" i="13"/>
  <c r="H2082" i="13"/>
  <c r="K2082" i="13" s="1"/>
  <c r="H2089" i="13"/>
  <c r="J2089" i="13"/>
  <c r="I2089" i="13"/>
  <c r="I2098" i="13"/>
  <c r="H2098" i="13"/>
  <c r="I2119" i="13"/>
  <c r="H2119" i="13"/>
  <c r="K2119" i="13" s="1"/>
  <c r="H2122" i="13"/>
  <c r="K2122" i="13" s="1"/>
  <c r="H2127" i="13"/>
  <c r="H2134" i="13"/>
  <c r="K2134" i="13" s="1"/>
  <c r="I2134" i="13"/>
  <c r="H2141" i="13"/>
  <c r="I2154" i="13"/>
  <c r="H2154" i="13"/>
  <c r="K2154" i="13" s="1"/>
  <c r="H2157" i="13"/>
  <c r="K2157" i="13" s="1"/>
  <c r="I2176" i="13"/>
  <c r="H2177" i="13"/>
  <c r="K2177" i="13" s="1"/>
  <c r="K2180" i="13"/>
  <c r="J2194" i="13"/>
  <c r="K2194" i="13" s="1"/>
  <c r="H2194" i="13"/>
  <c r="H2202" i="13"/>
  <c r="H2211" i="13"/>
  <c r="I2219" i="13"/>
  <c r="H2219" i="13"/>
  <c r="K2219" i="13" s="1"/>
  <c r="I2229" i="13"/>
  <c r="J2229" i="13"/>
  <c r="H2229" i="13"/>
  <c r="H2231" i="13"/>
  <c r="K2231" i="13" s="1"/>
  <c r="I2231" i="13"/>
  <c r="I2233" i="13"/>
  <c r="H2233" i="13"/>
  <c r="K2233" i="13" s="1"/>
  <c r="I2235" i="13"/>
  <c r="J2235" i="13"/>
  <c r="K2235" i="13" s="1"/>
  <c r="H2263" i="13"/>
  <c r="J2263" i="13"/>
  <c r="I2263" i="13"/>
  <c r="K2267" i="13"/>
  <c r="J2282" i="13"/>
  <c r="K2282" i="13" s="1"/>
  <c r="I2282" i="13"/>
  <c r="J2289" i="13"/>
  <c r="K2289" i="13" s="1"/>
  <c r="H2289" i="13"/>
  <c r="J2305" i="13"/>
  <c r="I2305" i="13"/>
  <c r="H2305" i="13"/>
  <c r="I2316" i="13"/>
  <c r="J2316" i="13"/>
  <c r="K2316" i="13" s="1"/>
  <c r="H2348" i="13"/>
  <c r="J2363" i="13"/>
  <c r="J2366" i="13"/>
  <c r="I2379" i="13"/>
  <c r="J2379" i="13"/>
  <c r="H2379" i="13"/>
  <c r="I2426" i="13"/>
  <c r="H2426" i="13"/>
  <c r="J2426" i="13"/>
  <c r="J2433" i="13"/>
  <c r="K2433" i="13" s="1"/>
  <c r="I2433" i="13"/>
  <c r="H2433" i="13"/>
  <c r="J2474" i="13"/>
  <c r="I2474" i="13"/>
  <c r="H2474" i="13"/>
  <c r="I2483" i="13"/>
  <c r="H2483" i="13"/>
  <c r="J2483" i="13"/>
  <c r="J2495" i="13"/>
  <c r="I2495" i="13"/>
  <c r="H2495" i="13"/>
  <c r="I2555" i="13"/>
  <c r="J2555" i="13"/>
  <c r="H2555" i="13"/>
  <c r="J2622" i="13"/>
  <c r="K2622" i="13" s="1"/>
  <c r="I2622" i="13"/>
  <c r="H2622" i="13"/>
  <c r="K2642" i="13"/>
  <c r="J1870" i="13"/>
  <c r="I1870" i="13"/>
  <c r="J1874" i="13"/>
  <c r="I1874" i="13"/>
  <c r="I1891" i="13"/>
  <c r="I1894" i="13"/>
  <c r="H1895" i="13"/>
  <c r="K1895" i="13" s="1"/>
  <c r="J1895" i="13"/>
  <c r="J1934" i="13"/>
  <c r="I1934" i="13"/>
  <c r="J1938" i="13"/>
  <c r="I1938" i="13"/>
  <c r="I1955" i="13"/>
  <c r="I1958" i="13"/>
  <c r="H1959" i="13"/>
  <c r="J1959" i="13"/>
  <c r="J1998" i="13"/>
  <c r="I1998" i="13"/>
  <c r="J2002" i="13"/>
  <c r="I2002" i="13"/>
  <c r="J2003" i="13"/>
  <c r="K2003" i="13" s="1"/>
  <c r="I2019" i="13"/>
  <c r="I2022" i="13"/>
  <c r="H2023" i="13"/>
  <c r="J2023" i="13"/>
  <c r="J2059" i="13"/>
  <c r="J2063" i="13"/>
  <c r="I2063" i="13"/>
  <c r="H2063" i="13"/>
  <c r="I2066" i="13"/>
  <c r="I2075" i="13"/>
  <c r="H2075" i="13"/>
  <c r="H2078" i="13"/>
  <c r="I2078" i="13"/>
  <c r="J2078" i="13"/>
  <c r="I2082" i="13"/>
  <c r="J2104" i="13"/>
  <c r="H2104" i="13"/>
  <c r="H2118" i="13"/>
  <c r="J2118" i="13"/>
  <c r="I2122" i="13"/>
  <c r="I2129" i="13"/>
  <c r="H2129" i="13"/>
  <c r="K2129" i="13" s="1"/>
  <c r="I2138" i="13"/>
  <c r="J2138" i="13"/>
  <c r="H2138" i="13"/>
  <c r="I2141" i="13"/>
  <c r="H2153" i="13"/>
  <c r="J2153" i="13"/>
  <c r="I2157" i="13"/>
  <c r="J2160" i="13"/>
  <c r="K2160" i="13" s="1"/>
  <c r="I2160" i="13"/>
  <c r="J2184" i="13"/>
  <c r="I2184" i="13"/>
  <c r="H2184" i="13"/>
  <c r="I2188" i="13"/>
  <c r="J2188" i="13"/>
  <c r="J2193" i="13"/>
  <c r="I2193" i="13"/>
  <c r="I2204" i="13"/>
  <c r="H2204" i="13"/>
  <c r="K2204" i="13" s="1"/>
  <c r="J2211" i="13"/>
  <c r="H2213" i="13"/>
  <c r="J2213" i="13"/>
  <c r="I2213" i="13"/>
  <c r="H2222" i="13"/>
  <c r="J2222" i="13"/>
  <c r="K2222" i="13" s="1"/>
  <c r="J2225" i="13"/>
  <c r="H2225" i="13"/>
  <c r="J2232" i="13"/>
  <c r="H2232" i="13"/>
  <c r="I2247" i="13"/>
  <c r="J2247" i="13"/>
  <c r="H2247" i="13"/>
  <c r="J2274" i="13"/>
  <c r="K2274" i="13" s="1"/>
  <c r="H2274" i="13"/>
  <c r="I2284" i="13"/>
  <c r="H2284" i="13"/>
  <c r="H2286" i="13"/>
  <c r="K2286" i="13" s="1"/>
  <c r="J2286" i="13"/>
  <c r="I2286" i="13"/>
  <c r="I2291" i="13"/>
  <c r="H2291" i="13"/>
  <c r="J2296" i="13"/>
  <c r="H2296" i="13"/>
  <c r="I2299" i="13"/>
  <c r="H2299" i="13"/>
  <c r="J2301" i="13"/>
  <c r="I2301" i="13"/>
  <c r="H2302" i="13"/>
  <c r="I2302" i="13"/>
  <c r="J2302" i="13"/>
  <c r="K2322" i="13"/>
  <c r="I2355" i="13"/>
  <c r="H2355" i="13"/>
  <c r="J2355" i="13"/>
  <c r="K2359" i="13"/>
  <c r="J2385" i="13"/>
  <c r="K2385" i="13" s="1"/>
  <c r="I2385" i="13"/>
  <c r="H2385" i="13"/>
  <c r="J2416" i="13"/>
  <c r="K2416" i="13" s="1"/>
  <c r="I2416" i="13"/>
  <c r="H2416" i="13"/>
  <c r="I2439" i="13"/>
  <c r="H2439" i="13"/>
  <c r="J2439" i="13"/>
  <c r="K2441" i="13"/>
  <c r="J2448" i="13"/>
  <c r="H2448" i="13"/>
  <c r="I2448" i="13"/>
  <c r="H2530" i="13"/>
  <c r="J2530" i="13"/>
  <c r="I2530" i="13"/>
  <c r="J2552" i="13"/>
  <c r="K2552" i="13" s="1"/>
  <c r="I2552" i="13"/>
  <c r="H2552" i="13"/>
  <c r="J2559" i="13"/>
  <c r="I2559" i="13"/>
  <c r="H2559" i="13"/>
  <c r="H2574" i="13"/>
  <c r="J2574" i="13"/>
  <c r="K2574" i="13" s="1"/>
  <c r="I2574" i="13"/>
  <c r="J2631" i="13"/>
  <c r="H2631" i="13"/>
  <c r="I2631" i="13"/>
  <c r="J2636" i="13"/>
  <c r="I2636" i="13"/>
  <c r="H2636" i="13"/>
  <c r="K1745" i="13"/>
  <c r="K1802" i="13"/>
  <c r="I1855" i="13"/>
  <c r="H1870" i="13"/>
  <c r="K1870" i="13" s="1"/>
  <c r="H1873" i="13"/>
  <c r="K1873" i="13" s="1"/>
  <c r="H1874" i="13"/>
  <c r="H1876" i="13"/>
  <c r="K1876" i="13" s="1"/>
  <c r="I1878" i="13"/>
  <c r="H1878" i="13"/>
  <c r="K1878" i="13" s="1"/>
  <c r="J1879" i="13"/>
  <c r="K1879" i="13" s="1"/>
  <c r="H1883" i="13"/>
  <c r="K1883" i="13" s="1"/>
  <c r="I1895" i="13"/>
  <c r="H1898" i="13"/>
  <c r="K1898" i="13" s="1"/>
  <c r="H1900" i="13"/>
  <c r="K1900" i="13" s="1"/>
  <c r="K1909" i="13"/>
  <c r="I1919" i="13"/>
  <c r="I1921" i="13"/>
  <c r="I1925" i="13"/>
  <c r="H1934" i="13"/>
  <c r="H1937" i="13"/>
  <c r="K1937" i="13" s="1"/>
  <c r="H1938" i="13"/>
  <c r="H1940" i="13"/>
  <c r="K1940" i="13" s="1"/>
  <c r="I1942" i="13"/>
  <c r="H1942" i="13"/>
  <c r="K1942" i="13" s="1"/>
  <c r="J1943" i="13"/>
  <c r="K1943" i="13" s="1"/>
  <c r="J1946" i="13"/>
  <c r="K1958" i="13"/>
  <c r="I1959" i="13"/>
  <c r="H1964" i="13"/>
  <c r="K1964" i="13" s="1"/>
  <c r="K1973" i="13"/>
  <c r="I1983" i="13"/>
  <c r="I1985" i="13"/>
  <c r="I1989" i="13"/>
  <c r="H1998" i="13"/>
  <c r="H2001" i="13"/>
  <c r="K2001" i="13" s="1"/>
  <c r="H2002" i="13"/>
  <c r="H2004" i="13"/>
  <c r="I2006" i="13"/>
  <c r="H2006" i="13"/>
  <c r="K2006" i="13" s="1"/>
  <c r="J2007" i="13"/>
  <c r="K2007" i="13" s="1"/>
  <c r="J2010" i="13"/>
  <c r="K2010" i="13" s="1"/>
  <c r="K2022" i="13"/>
  <c r="I2023" i="13"/>
  <c r="H2028" i="13"/>
  <c r="K2028" i="13" s="1"/>
  <c r="K2037" i="13"/>
  <c r="I2047" i="13"/>
  <c r="I2049" i="13"/>
  <c r="H2053" i="13"/>
  <c r="J2053" i="13"/>
  <c r="I2053" i="13"/>
  <c r="K2068" i="13"/>
  <c r="H2074" i="13"/>
  <c r="J2075" i="13"/>
  <c r="J2090" i="13"/>
  <c r="K2090" i="13" s="1"/>
  <c r="I2097" i="13"/>
  <c r="J2100" i="13"/>
  <c r="H2100" i="13"/>
  <c r="J2114" i="13"/>
  <c r="K2114" i="13" s="1"/>
  <c r="I2118" i="13"/>
  <c r="I2124" i="13"/>
  <c r="J2124" i="13"/>
  <c r="K2124" i="13" s="1"/>
  <c r="H2124" i="13"/>
  <c r="H2137" i="13"/>
  <c r="K2137" i="13" s="1"/>
  <c r="J2145" i="13"/>
  <c r="K2145" i="13" s="1"/>
  <c r="I2145" i="13"/>
  <c r="J2150" i="13"/>
  <c r="I2153" i="13"/>
  <c r="J2185" i="13"/>
  <c r="H2188" i="13"/>
  <c r="H2192" i="13"/>
  <c r="K2192" i="13" s="1"/>
  <c r="H2193" i="13"/>
  <c r="K2193" i="13" s="1"/>
  <c r="H2206" i="13"/>
  <c r="K2206" i="13" s="1"/>
  <c r="I2206" i="13"/>
  <c r="J2215" i="13"/>
  <c r="K2215" i="13" s="1"/>
  <c r="H2215" i="13"/>
  <c r="I2222" i="13"/>
  <c r="H2228" i="13"/>
  <c r="I2232" i="13"/>
  <c r="K2234" i="13"/>
  <c r="H2281" i="13"/>
  <c r="J2281" i="13"/>
  <c r="I2281" i="13"/>
  <c r="I2283" i="13"/>
  <c r="H2283" i="13"/>
  <c r="K2283" i="13" s="1"/>
  <c r="J2284" i="13"/>
  <c r="I2285" i="13"/>
  <c r="J2285" i="13"/>
  <c r="K2285" i="13" s="1"/>
  <c r="J2288" i="13"/>
  <c r="I2288" i="13"/>
  <c r="H2288" i="13"/>
  <c r="H2290" i="13"/>
  <c r="K2290" i="13" s="1"/>
  <c r="I2290" i="13"/>
  <c r="J2291" i="13"/>
  <c r="H2298" i="13"/>
  <c r="J2299" i="13"/>
  <c r="H2301" i="13"/>
  <c r="K2301" i="13" s="1"/>
  <c r="I2315" i="13"/>
  <c r="J2315" i="13"/>
  <c r="K2315" i="13" s="1"/>
  <c r="J2328" i="13"/>
  <c r="I2328" i="13"/>
  <c r="H2328" i="13"/>
  <c r="H2340" i="13"/>
  <c r="J2340" i="13"/>
  <c r="I2343" i="13"/>
  <c r="H2343" i="13"/>
  <c r="K2343" i="13" s="1"/>
  <c r="J2356" i="13"/>
  <c r="H2359" i="13"/>
  <c r="I2359" i="13"/>
  <c r="J2378" i="13"/>
  <c r="I2378" i="13"/>
  <c r="H2378" i="13"/>
  <c r="H2486" i="13"/>
  <c r="J2486" i="13"/>
  <c r="I2486" i="13"/>
  <c r="I2499" i="13"/>
  <c r="J2499" i="13"/>
  <c r="H2499" i="13"/>
  <c r="J2521" i="13"/>
  <c r="I2521" i="13"/>
  <c r="H2521" i="13"/>
  <c r="H2621" i="13"/>
  <c r="I2621" i="13"/>
  <c r="J2621" i="13"/>
  <c r="I2732" i="13"/>
  <c r="H2732" i="13"/>
  <c r="J2732" i="13"/>
  <c r="K2732" i="13" s="1"/>
  <c r="J1949" i="13"/>
  <c r="K1949" i="13" s="1"/>
  <c r="I1949" i="13"/>
  <c r="H1949" i="13"/>
  <c r="J1953" i="13"/>
  <c r="K1953" i="13" s="1"/>
  <c r="H1953" i="13"/>
  <c r="I1978" i="13"/>
  <c r="H1978" i="13"/>
  <c r="K1980" i="13"/>
  <c r="J1984" i="13"/>
  <c r="I1984" i="13"/>
  <c r="I1988" i="13"/>
  <c r="J1988" i="13"/>
  <c r="K1988" i="13" s="1"/>
  <c r="H1988" i="13"/>
  <c r="J2013" i="13"/>
  <c r="I2013" i="13"/>
  <c r="H2013" i="13"/>
  <c r="J2017" i="13"/>
  <c r="H2017" i="13"/>
  <c r="I2042" i="13"/>
  <c r="H2042" i="13"/>
  <c r="J2048" i="13"/>
  <c r="I2048" i="13"/>
  <c r="J2052" i="13"/>
  <c r="K2052" i="13" s="1"/>
  <c r="I2052" i="13"/>
  <c r="H2070" i="13"/>
  <c r="I2070" i="13"/>
  <c r="J2073" i="13"/>
  <c r="I2073" i="13"/>
  <c r="H2073" i="13"/>
  <c r="J2077" i="13"/>
  <c r="I2077" i="13"/>
  <c r="H2077" i="13"/>
  <c r="J2084" i="13"/>
  <c r="H2084" i="13"/>
  <c r="J2093" i="13"/>
  <c r="I2093" i="13"/>
  <c r="H2093" i="13"/>
  <c r="K2093" i="13" s="1"/>
  <c r="H2149" i="13"/>
  <c r="K2149" i="13" s="1"/>
  <c r="I2149" i="13"/>
  <c r="J2159" i="13"/>
  <c r="H2159" i="13"/>
  <c r="J2173" i="13"/>
  <c r="I2173" i="13"/>
  <c r="H2173" i="13"/>
  <c r="K2173" i="13" s="1"/>
  <c r="I2179" i="13"/>
  <c r="H2179" i="13"/>
  <c r="J2200" i="13"/>
  <c r="I2200" i="13"/>
  <c r="J2205" i="13"/>
  <c r="K2205" i="13" s="1"/>
  <c r="H2205" i="13"/>
  <c r="J2224" i="13"/>
  <c r="I2224" i="13"/>
  <c r="H2224" i="13"/>
  <c r="H2230" i="13"/>
  <c r="J2230" i="13"/>
  <c r="K2230" i="13" s="1"/>
  <c r="I2230" i="13"/>
  <c r="H2238" i="13"/>
  <c r="I2238" i="13"/>
  <c r="J2238" i="13"/>
  <c r="H2246" i="13"/>
  <c r="I2246" i="13"/>
  <c r="J2246" i="13"/>
  <c r="K2246" i="13" s="1"/>
  <c r="H2249" i="13"/>
  <c r="I2249" i="13"/>
  <c r="H2254" i="13"/>
  <c r="J2254" i="13"/>
  <c r="I2254" i="13"/>
  <c r="H2270" i="13"/>
  <c r="I2270" i="13"/>
  <c r="J2270" i="13"/>
  <c r="K2270" i="13" s="1"/>
  <c r="J2273" i="13"/>
  <c r="I2273" i="13"/>
  <c r="H2273" i="13"/>
  <c r="I2275" i="13"/>
  <c r="J2275" i="13"/>
  <c r="K2275" i="13" s="1"/>
  <c r="H2278" i="13"/>
  <c r="J2278" i="13"/>
  <c r="J2319" i="13"/>
  <c r="K2319" i="13" s="1"/>
  <c r="H2319" i="13"/>
  <c r="I2319" i="13"/>
  <c r="I2331" i="13"/>
  <c r="J2331" i="13"/>
  <c r="H2342" i="13"/>
  <c r="K2342" i="13" s="1"/>
  <c r="I2342" i="13"/>
  <c r="J2346" i="13"/>
  <c r="K2346" i="13" s="1"/>
  <c r="I2346" i="13"/>
  <c r="H2346" i="13"/>
  <c r="J2360" i="13"/>
  <c r="I2360" i="13"/>
  <c r="H2360" i="13"/>
  <c r="I2375" i="13"/>
  <c r="H2375" i="13"/>
  <c r="J2375" i="13"/>
  <c r="K2375" i="13" s="1"/>
  <c r="K2377" i="13"/>
  <c r="H2391" i="13"/>
  <c r="K2391" i="13" s="1"/>
  <c r="I2391" i="13"/>
  <c r="J2392" i="13"/>
  <c r="I2392" i="13"/>
  <c r="H2392" i="13"/>
  <c r="J2401" i="13"/>
  <c r="I2401" i="13"/>
  <c r="I2403" i="13"/>
  <c r="J2403" i="13"/>
  <c r="H2403" i="13"/>
  <c r="J2431" i="13"/>
  <c r="I2431" i="13"/>
  <c r="I2451" i="13"/>
  <c r="H2451" i="13"/>
  <c r="J2451" i="13"/>
  <c r="J2472" i="13"/>
  <c r="I2472" i="13"/>
  <c r="H2472" i="13"/>
  <c r="I2476" i="13"/>
  <c r="H2476" i="13"/>
  <c r="J2476" i="13"/>
  <c r="H2494" i="13"/>
  <c r="I2494" i="13"/>
  <c r="J2494" i="13"/>
  <c r="H2510" i="13"/>
  <c r="J2510" i="13"/>
  <c r="I2510" i="13"/>
  <c r="H2566" i="13"/>
  <c r="J2566" i="13"/>
  <c r="I2566" i="13"/>
  <c r="J2567" i="13"/>
  <c r="K2567" i="13" s="1"/>
  <c r="I2567" i="13"/>
  <c r="H2567" i="13"/>
  <c r="I2601" i="13"/>
  <c r="J2601" i="13"/>
  <c r="H2601" i="13"/>
  <c r="H2630" i="13"/>
  <c r="J2630" i="13"/>
  <c r="I2630" i="13"/>
  <c r="J2647" i="13"/>
  <c r="K2647" i="13" s="1"/>
  <c r="I2647" i="13"/>
  <c r="H2647" i="13"/>
  <c r="I1907" i="13"/>
  <c r="H1967" i="13"/>
  <c r="J1967" i="13"/>
  <c r="I1967" i="13"/>
  <c r="H1984" i="13"/>
  <c r="H1987" i="13"/>
  <c r="K1987" i="13" s="1"/>
  <c r="H1990" i="13"/>
  <c r="K1990" i="13" s="1"/>
  <c r="I1992" i="13"/>
  <c r="H1992" i="13"/>
  <c r="K1992" i="13" s="1"/>
  <c r="K2023" i="13"/>
  <c r="H2031" i="13"/>
  <c r="J2031" i="13"/>
  <c r="I2031" i="13"/>
  <c r="H2048" i="13"/>
  <c r="H2051" i="13"/>
  <c r="H2052" i="13"/>
  <c r="J2069" i="13"/>
  <c r="H2069" i="13"/>
  <c r="J2070" i="13"/>
  <c r="I2079" i="13"/>
  <c r="H2079" i="13"/>
  <c r="K2079" i="13" s="1"/>
  <c r="H2086" i="13"/>
  <c r="K2086" i="13" s="1"/>
  <c r="I2086" i="13"/>
  <c r="K2092" i="13"/>
  <c r="K2098" i="13"/>
  <c r="I2099" i="13"/>
  <c r="H2099" i="13"/>
  <c r="K2099" i="13" s="1"/>
  <c r="J2108" i="13"/>
  <c r="I2108" i="13"/>
  <c r="H2108" i="13"/>
  <c r="H2110" i="13"/>
  <c r="I2110" i="13"/>
  <c r="J2110" i="13"/>
  <c r="I2111" i="13"/>
  <c r="J2113" i="13"/>
  <c r="I2113" i="13"/>
  <c r="H2113" i="13"/>
  <c r="I2130" i="13"/>
  <c r="I2131" i="13"/>
  <c r="H2131" i="13"/>
  <c r="K2131" i="13" s="1"/>
  <c r="J2149" i="13"/>
  <c r="I2161" i="13"/>
  <c r="I2163" i="13"/>
  <c r="H2163" i="13"/>
  <c r="J2163" i="13"/>
  <c r="I2167" i="13"/>
  <c r="H2172" i="13"/>
  <c r="K2172" i="13" s="1"/>
  <c r="J2175" i="13"/>
  <c r="H2175" i="13"/>
  <c r="J2208" i="13"/>
  <c r="I2208" i="13"/>
  <c r="H2208" i="13"/>
  <c r="J2216" i="13"/>
  <c r="K2216" i="13" s="1"/>
  <c r="I2216" i="13"/>
  <c r="I2227" i="13"/>
  <c r="H2227" i="13"/>
  <c r="J2227" i="13"/>
  <c r="J2250" i="13"/>
  <c r="H2250" i="13"/>
  <c r="J2256" i="13"/>
  <c r="H2256" i="13"/>
  <c r="I2261" i="13"/>
  <c r="J2261" i="13"/>
  <c r="H2261" i="13"/>
  <c r="J2264" i="13"/>
  <c r="K2264" i="13" s="1"/>
  <c r="I2264" i="13"/>
  <c r="H2277" i="13"/>
  <c r="J2277" i="13"/>
  <c r="J2314" i="13"/>
  <c r="H2314" i="13"/>
  <c r="I2321" i="13"/>
  <c r="H2321" i="13"/>
  <c r="K2321" i="13" s="1"/>
  <c r="H2326" i="13"/>
  <c r="J2326" i="13"/>
  <c r="H2327" i="13"/>
  <c r="K2327" i="13" s="1"/>
  <c r="I2327" i="13"/>
  <c r="J2327" i="13"/>
  <c r="J2336" i="13"/>
  <c r="K2336" i="13" s="1"/>
  <c r="H2336" i="13"/>
  <c r="I2336" i="13"/>
  <c r="I2339" i="13"/>
  <c r="J2339" i="13"/>
  <c r="K2339" i="13" s="1"/>
  <c r="H2341" i="13"/>
  <c r="K2341" i="13" s="1"/>
  <c r="I2341" i="13"/>
  <c r="J2342" i="13"/>
  <c r="I2412" i="13"/>
  <c r="H2412" i="13"/>
  <c r="J2412" i="13"/>
  <c r="I2421" i="13"/>
  <c r="H2421" i="13"/>
  <c r="J2421" i="13"/>
  <c r="J2456" i="13"/>
  <c r="I2456" i="13"/>
  <c r="H2456" i="13"/>
  <c r="J2481" i="13"/>
  <c r="I2481" i="13"/>
  <c r="H2481" i="13"/>
  <c r="H2498" i="13"/>
  <c r="K2498" i="13" s="1"/>
  <c r="J2498" i="13"/>
  <c r="I2498" i="13"/>
  <c r="J2520" i="13"/>
  <c r="I2520" i="13"/>
  <c r="H2520" i="13"/>
  <c r="H2542" i="13"/>
  <c r="J2542" i="13"/>
  <c r="I2542" i="13"/>
  <c r="I2579" i="13"/>
  <c r="H2579" i="13"/>
  <c r="J2579" i="13"/>
  <c r="J2581" i="13"/>
  <c r="I2581" i="13"/>
  <c r="H2581" i="13"/>
  <c r="K2581" i="13" s="1"/>
  <c r="H2598" i="13"/>
  <c r="J2598" i="13"/>
  <c r="K2598" i="13" s="1"/>
  <c r="I2598" i="13"/>
  <c r="I2620" i="13"/>
  <c r="H2620" i="13"/>
  <c r="J2620" i="13"/>
  <c r="H2644" i="13"/>
  <c r="J2644" i="13"/>
  <c r="I2644" i="13"/>
  <c r="J2727" i="13"/>
  <c r="H2727" i="13"/>
  <c r="I2727" i="13"/>
  <c r="H1991" i="13"/>
  <c r="J1991" i="13"/>
  <c r="K2008" i="13"/>
  <c r="K2026" i="13"/>
  <c r="J2030" i="13"/>
  <c r="I2030" i="13"/>
  <c r="K2033" i="13"/>
  <c r="J2034" i="13"/>
  <c r="K2034" i="13" s="1"/>
  <c r="I2034" i="13"/>
  <c r="H2054" i="13"/>
  <c r="J2054" i="13"/>
  <c r="K2054" i="13" s="1"/>
  <c r="I2054" i="13"/>
  <c r="J2064" i="13"/>
  <c r="H2064" i="13"/>
  <c r="H2085" i="13"/>
  <c r="K2085" i="13" s="1"/>
  <c r="I2085" i="13"/>
  <c r="J2088" i="13"/>
  <c r="I2088" i="13"/>
  <c r="H2088" i="13"/>
  <c r="I2107" i="13"/>
  <c r="J2107" i="13"/>
  <c r="J2112" i="13"/>
  <c r="I2112" i="13"/>
  <c r="K2118" i="13"/>
  <c r="J2133" i="13"/>
  <c r="I2133" i="13"/>
  <c r="H2133" i="13"/>
  <c r="I2139" i="13"/>
  <c r="H2139" i="13"/>
  <c r="K2139" i="13" s="1"/>
  <c r="J2148" i="13"/>
  <c r="K2148" i="13" s="1"/>
  <c r="I2148" i="13"/>
  <c r="H2148" i="13"/>
  <c r="J2162" i="13"/>
  <c r="I2162" i="13"/>
  <c r="J2183" i="13"/>
  <c r="I2183" i="13"/>
  <c r="J2210" i="13"/>
  <c r="H2210" i="13"/>
  <c r="H2218" i="13"/>
  <c r="J2218" i="13"/>
  <c r="I2218" i="13"/>
  <c r="H2244" i="13"/>
  <c r="J2244" i="13"/>
  <c r="H2245" i="13"/>
  <c r="I2245" i="13"/>
  <c r="J2245" i="13"/>
  <c r="J2248" i="13"/>
  <c r="K2248" i="13" s="1"/>
  <c r="I2248" i="13"/>
  <c r="H2248" i="13"/>
  <c r="H2253" i="13"/>
  <c r="J2253" i="13"/>
  <c r="I2253" i="13"/>
  <c r="I2259" i="13"/>
  <c r="H2259" i="13"/>
  <c r="J2269" i="13"/>
  <c r="H2269" i="13"/>
  <c r="I2269" i="13"/>
  <c r="J2280" i="13"/>
  <c r="I2280" i="13"/>
  <c r="H2280" i="13"/>
  <c r="J2304" i="13"/>
  <c r="H2304" i="13"/>
  <c r="I2304" i="13"/>
  <c r="I2306" i="13"/>
  <c r="H2306" i="13"/>
  <c r="K2306" i="13" s="1"/>
  <c r="H2308" i="13"/>
  <c r="I2308" i="13"/>
  <c r="I2311" i="13"/>
  <c r="H2311" i="13"/>
  <c r="J2311" i="13"/>
  <c r="H2318" i="13"/>
  <c r="J2318" i="13"/>
  <c r="I2318" i="13"/>
  <c r="I2323" i="13"/>
  <c r="H2323" i="13"/>
  <c r="J2323" i="13"/>
  <c r="I2325" i="13"/>
  <c r="J2325" i="13"/>
  <c r="I2330" i="13"/>
  <c r="H2330" i="13"/>
  <c r="K2330" i="13" s="1"/>
  <c r="J2332" i="13"/>
  <c r="H2332" i="13"/>
  <c r="I2335" i="13"/>
  <c r="J2335" i="13"/>
  <c r="H2350" i="13"/>
  <c r="J2350" i="13"/>
  <c r="I2350" i="13"/>
  <c r="J2353" i="13"/>
  <c r="I2353" i="13"/>
  <c r="H2353" i="13"/>
  <c r="H2358" i="13"/>
  <c r="J2358" i="13"/>
  <c r="I2358" i="13"/>
  <c r="I2362" i="13"/>
  <c r="J2362" i="13"/>
  <c r="K2362" i="13" s="1"/>
  <c r="H2372" i="13"/>
  <c r="J2372" i="13"/>
  <c r="H2374" i="13"/>
  <c r="I2374" i="13"/>
  <c r="J2374" i="13"/>
  <c r="K2374" i="13" s="1"/>
  <c r="I2380" i="13"/>
  <c r="J2380" i="13"/>
  <c r="K2380" i="13" s="1"/>
  <c r="H2380" i="13"/>
  <c r="I2387" i="13"/>
  <c r="H2387" i="13"/>
  <c r="J2387" i="13"/>
  <c r="J2396" i="13"/>
  <c r="I2396" i="13"/>
  <c r="H2396" i="13"/>
  <c r="H2423" i="13"/>
  <c r="K2423" i="13" s="1"/>
  <c r="I2423" i="13"/>
  <c r="H2430" i="13"/>
  <c r="K2430" i="13" s="1"/>
  <c r="I2430" i="13"/>
  <c r="J2436" i="13"/>
  <c r="H2436" i="13"/>
  <c r="I2436" i="13"/>
  <c r="J2442" i="13"/>
  <c r="K2442" i="13" s="1"/>
  <c r="I2442" i="13"/>
  <c r="H2442" i="13"/>
  <c r="H2446" i="13"/>
  <c r="J2446" i="13"/>
  <c r="I2446" i="13"/>
  <c r="J2484" i="13"/>
  <c r="I2484" i="13"/>
  <c r="H2484" i="13"/>
  <c r="J2488" i="13"/>
  <c r="K2488" i="13" s="1"/>
  <c r="I2488" i="13"/>
  <c r="H2488" i="13"/>
  <c r="J2506" i="13"/>
  <c r="I2506" i="13"/>
  <c r="H2506" i="13"/>
  <c r="H2518" i="13"/>
  <c r="J2518" i="13"/>
  <c r="K2518" i="13" s="1"/>
  <c r="I2518" i="13"/>
  <c r="I2563" i="13"/>
  <c r="J2563" i="13"/>
  <c r="K2563" i="13" s="1"/>
  <c r="H2563" i="13"/>
  <c r="I2587" i="13"/>
  <c r="J2587" i="13"/>
  <c r="K2587" i="13" s="1"/>
  <c r="H2587" i="13"/>
  <c r="J2607" i="13"/>
  <c r="K2607" i="13" s="1"/>
  <c r="I2607" i="13"/>
  <c r="H2607" i="13"/>
  <c r="H2629" i="13"/>
  <c r="K2629" i="13" s="1"/>
  <c r="J2629" i="13"/>
  <c r="I2629" i="13"/>
  <c r="K1785" i="13"/>
  <c r="I1793" i="13"/>
  <c r="K1816" i="13"/>
  <c r="K1877" i="13"/>
  <c r="K1886" i="13"/>
  <c r="I1910" i="13"/>
  <c r="H1910" i="13"/>
  <c r="K1910" i="13" s="1"/>
  <c r="J1911" i="13"/>
  <c r="K1911" i="13" s="1"/>
  <c r="H1932" i="13"/>
  <c r="K1941" i="13"/>
  <c r="K1950" i="13"/>
  <c r="I1953" i="13"/>
  <c r="I1957" i="13"/>
  <c r="H1972" i="13"/>
  <c r="I1974" i="13"/>
  <c r="H1974" i="13"/>
  <c r="K1974" i="13" s="1"/>
  <c r="J1978" i="13"/>
  <c r="I1991" i="13"/>
  <c r="I1993" i="13"/>
  <c r="H1996" i="13"/>
  <c r="K2005" i="13"/>
  <c r="K2014" i="13"/>
  <c r="I2015" i="13"/>
  <c r="I2017" i="13"/>
  <c r="I2021" i="13"/>
  <c r="H2030" i="13"/>
  <c r="K2030" i="13" s="1"/>
  <c r="H2033" i="13"/>
  <c r="H2034" i="13"/>
  <c r="H2036" i="13"/>
  <c r="I2038" i="13"/>
  <c r="H2038" i="13"/>
  <c r="K2038" i="13" s="1"/>
  <c r="J2042" i="13"/>
  <c r="K2051" i="13"/>
  <c r="H2065" i="13"/>
  <c r="J2080" i="13"/>
  <c r="H2080" i="13"/>
  <c r="I2084" i="13"/>
  <c r="J2085" i="13"/>
  <c r="H2087" i="13"/>
  <c r="K2087" i="13" s="1"/>
  <c r="H2094" i="13"/>
  <c r="K2094" i="13" s="1"/>
  <c r="I2094" i="13"/>
  <c r="H2106" i="13"/>
  <c r="K2106" i="13" s="1"/>
  <c r="H2107" i="13"/>
  <c r="H2112" i="13"/>
  <c r="H2121" i="13"/>
  <c r="K2121" i="13" s="1"/>
  <c r="I2121" i="13"/>
  <c r="I2126" i="13"/>
  <c r="J2128" i="13"/>
  <c r="I2128" i="13"/>
  <c r="H2128" i="13"/>
  <c r="K2130" i="13"/>
  <c r="K2132" i="13"/>
  <c r="H2135" i="13"/>
  <c r="J2135" i="13"/>
  <c r="H2140" i="13"/>
  <c r="J2144" i="13"/>
  <c r="H2144" i="13"/>
  <c r="J2146" i="13"/>
  <c r="K2146" i="13" s="1"/>
  <c r="I2156" i="13"/>
  <c r="H2156" i="13"/>
  <c r="I2159" i="13"/>
  <c r="H2162" i="13"/>
  <c r="K2166" i="13"/>
  <c r="K2167" i="13"/>
  <c r="K2169" i="13"/>
  <c r="H2174" i="13"/>
  <c r="I2174" i="13"/>
  <c r="J2174" i="13"/>
  <c r="J2179" i="13"/>
  <c r="H2183" i="13"/>
  <c r="H2190" i="13"/>
  <c r="J2190" i="13"/>
  <c r="H2200" i="13"/>
  <c r="I2201" i="13"/>
  <c r="I2203" i="13"/>
  <c r="J2203" i="13"/>
  <c r="H2203" i="13"/>
  <c r="K2207" i="13"/>
  <c r="I2220" i="13"/>
  <c r="H2220" i="13"/>
  <c r="K2220" i="13" s="1"/>
  <c r="K2228" i="13"/>
  <c r="I2239" i="13"/>
  <c r="H2239" i="13"/>
  <c r="K2239" i="13" s="1"/>
  <c r="J2242" i="13"/>
  <c r="K2242" i="13" s="1"/>
  <c r="I2243" i="13"/>
  <c r="J2243" i="13"/>
  <c r="K2243" i="13" s="1"/>
  <c r="I2244" i="13"/>
  <c r="J2249" i="13"/>
  <c r="K2249" i="13" s="1"/>
  <c r="K2252" i="13"/>
  <c r="J2255" i="13"/>
  <c r="I2255" i="13"/>
  <c r="H2255" i="13"/>
  <c r="J2257" i="13"/>
  <c r="K2257" i="13" s="1"/>
  <c r="J2258" i="13"/>
  <c r="K2258" i="13" s="1"/>
  <c r="J2259" i="13"/>
  <c r="K2260" i="13"/>
  <c r="I2266" i="13"/>
  <c r="H2266" i="13"/>
  <c r="K2266" i="13" s="1"/>
  <c r="J2268" i="13"/>
  <c r="K2268" i="13" s="1"/>
  <c r="I2268" i="13"/>
  <c r="K2297" i="13"/>
  <c r="J2308" i="13"/>
  <c r="K2308" i="13" s="1"/>
  <c r="J2309" i="13"/>
  <c r="K2309" i="13" s="1"/>
  <c r="H2325" i="13"/>
  <c r="H2331" i="13"/>
  <c r="I2332" i="13"/>
  <c r="H2334" i="13"/>
  <c r="K2334" i="13" s="1"/>
  <c r="I2334" i="13"/>
  <c r="H2335" i="13"/>
  <c r="I2347" i="13"/>
  <c r="J2347" i="13"/>
  <c r="J2364" i="13"/>
  <c r="I2364" i="13"/>
  <c r="H2364" i="13"/>
  <c r="H2401" i="13"/>
  <c r="J2404" i="13"/>
  <c r="H2404" i="13"/>
  <c r="K2404" i="13" s="1"/>
  <c r="I2427" i="13"/>
  <c r="H2427" i="13"/>
  <c r="K2427" i="13" s="1"/>
  <c r="H2431" i="13"/>
  <c r="J2527" i="13"/>
  <c r="I2527" i="13"/>
  <c r="H2527" i="13"/>
  <c r="J2541" i="13"/>
  <c r="H2541" i="13"/>
  <c r="I2541" i="13"/>
  <c r="J2548" i="13"/>
  <c r="I2548" i="13"/>
  <c r="H2548" i="13"/>
  <c r="J2568" i="13"/>
  <c r="K2568" i="13" s="1"/>
  <c r="I2568" i="13"/>
  <c r="H2568" i="13"/>
  <c r="J2570" i="13"/>
  <c r="I2570" i="13"/>
  <c r="H2570" i="13"/>
  <c r="J2584" i="13"/>
  <c r="K2584" i="13" s="1"/>
  <c r="I2584" i="13"/>
  <c r="H2597" i="13"/>
  <c r="J2597" i="13"/>
  <c r="I2597" i="13"/>
  <c r="J2643" i="13"/>
  <c r="H2643" i="13"/>
  <c r="K2643" i="13" s="1"/>
  <c r="I2643" i="13"/>
  <c r="K2066" i="13"/>
  <c r="I2068" i="13"/>
  <c r="K2091" i="13"/>
  <c r="K2116" i="13"/>
  <c r="K2197" i="13"/>
  <c r="I2214" i="13"/>
  <c r="H2237" i="13"/>
  <c r="K2237" i="13" s="1"/>
  <c r="K2251" i="13"/>
  <c r="I2262" i="13"/>
  <c r="H2271" i="13"/>
  <c r="K2271" i="13" s="1"/>
  <c r="K2276" i="13"/>
  <c r="H2287" i="13"/>
  <c r="K2287" i="13" s="1"/>
  <c r="I2313" i="13"/>
  <c r="H2320" i="13"/>
  <c r="K2320" i="13" s="1"/>
  <c r="I2337" i="13"/>
  <c r="H2338" i="13"/>
  <c r="K2338" i="13" s="1"/>
  <c r="H2349" i="13"/>
  <c r="K2349" i="13" s="1"/>
  <c r="H2352" i="13"/>
  <c r="K2352" i="13" s="1"/>
  <c r="J2370" i="13"/>
  <c r="K2370" i="13" s="1"/>
  <c r="I2377" i="13"/>
  <c r="K2388" i="13"/>
  <c r="K2389" i="13"/>
  <c r="K2390" i="13"/>
  <c r="H2399" i="13"/>
  <c r="K2399" i="13" s="1"/>
  <c r="J2402" i="13"/>
  <c r="K2402" i="13" s="1"/>
  <c r="K2405" i="13"/>
  <c r="K2406" i="13"/>
  <c r="K2417" i="13"/>
  <c r="H2422" i="13"/>
  <c r="J2422" i="13"/>
  <c r="I2437" i="13"/>
  <c r="I2438" i="13"/>
  <c r="H2445" i="13"/>
  <c r="K2445" i="13" s="1"/>
  <c r="H2449" i="13"/>
  <c r="K2449" i="13" s="1"/>
  <c r="J2452" i="13"/>
  <c r="K2459" i="13"/>
  <c r="I2475" i="13"/>
  <c r="J2475" i="13"/>
  <c r="I2487" i="13"/>
  <c r="I2489" i="13"/>
  <c r="H2489" i="13"/>
  <c r="H2491" i="13"/>
  <c r="J2496" i="13"/>
  <c r="H2496" i="13"/>
  <c r="I2515" i="13"/>
  <c r="H2515" i="13"/>
  <c r="K2515" i="13" s="1"/>
  <c r="H2526" i="13"/>
  <c r="K2526" i="13" s="1"/>
  <c r="I2526" i="13"/>
  <c r="I2554" i="13"/>
  <c r="H2554" i="13"/>
  <c r="K2554" i="13" s="1"/>
  <c r="J2609" i="13"/>
  <c r="I2609" i="13"/>
  <c r="H2609" i="13"/>
  <c r="I2612" i="13"/>
  <c r="H2614" i="13"/>
  <c r="K2614" i="13" s="1"/>
  <c r="J2649" i="13"/>
  <c r="K2649" i="13" s="1"/>
  <c r="H2649" i="13"/>
  <c r="I2649" i="13"/>
  <c r="I2656" i="13"/>
  <c r="J2656" i="13"/>
  <c r="H2657" i="13"/>
  <c r="J2657" i="13"/>
  <c r="I2657" i="13"/>
  <c r="I2726" i="13"/>
  <c r="J2726" i="13"/>
  <c r="H2729" i="13"/>
  <c r="I2729" i="13"/>
  <c r="J2745" i="13"/>
  <c r="H2745" i="13"/>
  <c r="J2755" i="13"/>
  <c r="H2755" i="13"/>
  <c r="I2755" i="13"/>
  <c r="J2769" i="13"/>
  <c r="H2769" i="13"/>
  <c r="I2769" i="13"/>
  <c r="H2773" i="13"/>
  <c r="I2773" i="13"/>
  <c r="J2773" i="13"/>
  <c r="I2778" i="13"/>
  <c r="J2778" i="13"/>
  <c r="K2778" i="13" s="1"/>
  <c r="H2778" i="13"/>
  <c r="J2779" i="13"/>
  <c r="I2779" i="13"/>
  <c r="H2779" i="13"/>
  <c r="H2805" i="13"/>
  <c r="I2805" i="13"/>
  <c r="J2805" i="13"/>
  <c r="I2844" i="13"/>
  <c r="H2844" i="13"/>
  <c r="J2844" i="13"/>
  <c r="J2849" i="13"/>
  <c r="H2849" i="13"/>
  <c r="H2855" i="13"/>
  <c r="J2855" i="13"/>
  <c r="I2855" i="13"/>
  <c r="J2859" i="13"/>
  <c r="I2859" i="13"/>
  <c r="H2859" i="13"/>
  <c r="I2860" i="13"/>
  <c r="J2860" i="13"/>
  <c r="H2860" i="13"/>
  <c r="J2910" i="13"/>
  <c r="I2910" i="13"/>
  <c r="H2910" i="13"/>
  <c r="K2910" i="13" s="1"/>
  <c r="H3013" i="13"/>
  <c r="J3013" i="13"/>
  <c r="I3013" i="13"/>
  <c r="K2212" i="13"/>
  <c r="J2214" i="13"/>
  <c r="K2214" i="13" s="1"/>
  <c r="I2237" i="13"/>
  <c r="J2262" i="13"/>
  <c r="K2262" i="13" s="1"/>
  <c r="I2271" i="13"/>
  <c r="I2287" i="13"/>
  <c r="J2313" i="13"/>
  <c r="K2313" i="13" s="1"/>
  <c r="I2320" i="13"/>
  <c r="H2329" i="13"/>
  <c r="K2329" i="13" s="1"/>
  <c r="I2338" i="13"/>
  <c r="I2349" i="13"/>
  <c r="I2352" i="13"/>
  <c r="I2354" i="13"/>
  <c r="J2377" i="13"/>
  <c r="I2399" i="13"/>
  <c r="J2415" i="13"/>
  <c r="K2415" i="13" s="1"/>
  <c r="I2415" i="13"/>
  <c r="J2428" i="13"/>
  <c r="K2428" i="13" s="1"/>
  <c r="I2428" i="13"/>
  <c r="J2437" i="13"/>
  <c r="K2437" i="13" s="1"/>
  <c r="J2438" i="13"/>
  <c r="K2438" i="13" s="1"/>
  <c r="I2445" i="13"/>
  <c r="I2449" i="13"/>
  <c r="J2465" i="13"/>
  <c r="K2465" i="13" s="1"/>
  <c r="I2465" i="13"/>
  <c r="J2468" i="13"/>
  <c r="K2468" i="13" s="1"/>
  <c r="H2468" i="13"/>
  <c r="J2487" i="13"/>
  <c r="K2487" i="13" s="1"/>
  <c r="J2489" i="13"/>
  <c r="J2491" i="13"/>
  <c r="K2491" i="13" s="1"/>
  <c r="I2496" i="13"/>
  <c r="K2501" i="13"/>
  <c r="K2502" i="13"/>
  <c r="K2513" i="13"/>
  <c r="I2522" i="13"/>
  <c r="H2522" i="13"/>
  <c r="K2522" i="13" s="1"/>
  <c r="J2560" i="13"/>
  <c r="I2560" i="13"/>
  <c r="H2560" i="13"/>
  <c r="K2562" i="13"/>
  <c r="J2575" i="13"/>
  <c r="I2575" i="13"/>
  <c r="H2575" i="13"/>
  <c r="K2596" i="13"/>
  <c r="J2603" i="13"/>
  <c r="I2603" i="13"/>
  <c r="H2603" i="13"/>
  <c r="K2603" i="13" s="1"/>
  <c r="J2612" i="13"/>
  <c r="K2612" i="13" s="1"/>
  <c r="I2614" i="13"/>
  <c r="I2634" i="13"/>
  <c r="J2634" i="13"/>
  <c r="K2634" i="13" s="1"/>
  <c r="H2653" i="13"/>
  <c r="J2653" i="13"/>
  <c r="K2654" i="13"/>
  <c r="J2655" i="13"/>
  <c r="K2655" i="13" s="1"/>
  <c r="I2655" i="13"/>
  <c r="H2656" i="13"/>
  <c r="J2659" i="13"/>
  <c r="I2659" i="13"/>
  <c r="H2659" i="13"/>
  <c r="J2667" i="13"/>
  <c r="H2667" i="13"/>
  <c r="J2683" i="13"/>
  <c r="I2683" i="13"/>
  <c r="H2683" i="13"/>
  <c r="I2684" i="13"/>
  <c r="J2684" i="13"/>
  <c r="H2684" i="13"/>
  <c r="H2689" i="13"/>
  <c r="J2689" i="13"/>
  <c r="I2689" i="13"/>
  <c r="J2729" i="13"/>
  <c r="K2729" i="13" s="1"/>
  <c r="H2749" i="13"/>
  <c r="I2749" i="13"/>
  <c r="J2749" i="13"/>
  <c r="J2761" i="13"/>
  <c r="H2761" i="13"/>
  <c r="I2761" i="13"/>
  <c r="K2788" i="13"/>
  <c r="K2828" i="13"/>
  <c r="J2867" i="13"/>
  <c r="H2867" i="13"/>
  <c r="I2867" i="13"/>
  <c r="J2881" i="13"/>
  <c r="I2881" i="13"/>
  <c r="H2881" i="13"/>
  <c r="J2891" i="13"/>
  <c r="H2891" i="13"/>
  <c r="I2891" i="13"/>
  <c r="I2896" i="13"/>
  <c r="H2896" i="13"/>
  <c r="K2896" i="13" s="1"/>
  <c r="J2896" i="13"/>
  <c r="K2133" i="13"/>
  <c r="J2240" i="13"/>
  <c r="H2240" i="13"/>
  <c r="H2241" i="13"/>
  <c r="K2241" i="13" s="1"/>
  <c r="K2347" i="13"/>
  <c r="I2357" i="13"/>
  <c r="H2357" i="13"/>
  <c r="K2357" i="13" s="1"/>
  <c r="I2361" i="13"/>
  <c r="H2361" i="13"/>
  <c r="K2361" i="13" s="1"/>
  <c r="H2383" i="13"/>
  <c r="K2383" i="13" s="1"/>
  <c r="I2411" i="13"/>
  <c r="J2411" i="13"/>
  <c r="K2411" i="13" s="1"/>
  <c r="I2425" i="13"/>
  <c r="H2425" i="13"/>
  <c r="K2425" i="13" s="1"/>
  <c r="J2432" i="13"/>
  <c r="K2432" i="13" s="1"/>
  <c r="H2432" i="13"/>
  <c r="I2435" i="13"/>
  <c r="J2435" i="13"/>
  <c r="H2435" i="13"/>
  <c r="K2452" i="13"/>
  <c r="J2482" i="13"/>
  <c r="H2482" i="13"/>
  <c r="I2485" i="13"/>
  <c r="H2485" i="13"/>
  <c r="K2485" i="13" s="1"/>
  <c r="J2511" i="13"/>
  <c r="I2511" i="13"/>
  <c r="H2516" i="13"/>
  <c r="K2516" i="13" s="1"/>
  <c r="J2528" i="13"/>
  <c r="I2528" i="13"/>
  <c r="H2528" i="13"/>
  <c r="J2538" i="13"/>
  <c r="I2538" i="13"/>
  <c r="K2542" i="13"/>
  <c r="J2543" i="13"/>
  <c r="I2543" i="13"/>
  <c r="H2543" i="13"/>
  <c r="J2549" i="13"/>
  <c r="I2549" i="13"/>
  <c r="H2549" i="13"/>
  <c r="J2556" i="13"/>
  <c r="I2556" i="13"/>
  <c r="J2564" i="13"/>
  <c r="I2564" i="13"/>
  <c r="H2564" i="13"/>
  <c r="K2564" i="13" s="1"/>
  <c r="I2572" i="13"/>
  <c r="H2572" i="13"/>
  <c r="J2588" i="13"/>
  <c r="I2588" i="13"/>
  <c r="H2588" i="13"/>
  <c r="J2590" i="13"/>
  <c r="H2590" i="13"/>
  <c r="J2599" i="13"/>
  <c r="I2599" i="13"/>
  <c r="H2599" i="13"/>
  <c r="I2602" i="13"/>
  <c r="J2602" i="13"/>
  <c r="K2611" i="13"/>
  <c r="H2616" i="13"/>
  <c r="J2616" i="13"/>
  <c r="K2616" i="13" s="1"/>
  <c r="I2616" i="13"/>
  <c r="J2623" i="13"/>
  <c r="I2623" i="13"/>
  <c r="H2623" i="13"/>
  <c r="I2633" i="13"/>
  <c r="H2633" i="13"/>
  <c r="I2638" i="13"/>
  <c r="J2638" i="13"/>
  <c r="K2638" i="13" s="1"/>
  <c r="H2638" i="13"/>
  <c r="I2666" i="13"/>
  <c r="J2666" i="13"/>
  <c r="H2697" i="13"/>
  <c r="I2697" i="13"/>
  <c r="J2697" i="13"/>
  <c r="H2701" i="13"/>
  <c r="J2701" i="13"/>
  <c r="I2701" i="13"/>
  <c r="H2705" i="13"/>
  <c r="J2705" i="13"/>
  <c r="I2705" i="13"/>
  <c r="K2741" i="13"/>
  <c r="J2753" i="13"/>
  <c r="H2753" i="13"/>
  <c r="I2753" i="13"/>
  <c r="I2754" i="13"/>
  <c r="J2754" i="13"/>
  <c r="H2754" i="13"/>
  <c r="J2760" i="13"/>
  <c r="H2760" i="13"/>
  <c r="K2760" i="13" s="1"/>
  <c r="I2760" i="13"/>
  <c r="H2767" i="13"/>
  <c r="J2767" i="13"/>
  <c r="I2767" i="13"/>
  <c r="I2794" i="13"/>
  <c r="H2794" i="13"/>
  <c r="J2794" i="13"/>
  <c r="J2809" i="13"/>
  <c r="K2809" i="13" s="1"/>
  <c r="H2809" i="13"/>
  <c r="J2819" i="13"/>
  <c r="H2819" i="13"/>
  <c r="I2819" i="13"/>
  <c r="J2833" i="13"/>
  <c r="H2833" i="13"/>
  <c r="I2833" i="13"/>
  <c r="H2837" i="13"/>
  <c r="I2837" i="13"/>
  <c r="J2837" i="13"/>
  <c r="I2842" i="13"/>
  <c r="J2842" i="13"/>
  <c r="H2842" i="13"/>
  <c r="J2843" i="13"/>
  <c r="I2843" i="13"/>
  <c r="H2843" i="13"/>
  <c r="H2944" i="13"/>
  <c r="J2944" i="13"/>
  <c r="I2944" i="13"/>
  <c r="J2977" i="13"/>
  <c r="I2977" i="13"/>
  <c r="H2977" i="13"/>
  <c r="H2454" i="13"/>
  <c r="J2454" i="13"/>
  <c r="I2471" i="13"/>
  <c r="H2471" i="13"/>
  <c r="H2478" i="13"/>
  <c r="J2478" i="13"/>
  <c r="I2478" i="13"/>
  <c r="I2507" i="13"/>
  <c r="J2507" i="13"/>
  <c r="K2507" i="13" s="1"/>
  <c r="I2516" i="13"/>
  <c r="J2517" i="13"/>
  <c r="I2517" i="13"/>
  <c r="H2517" i="13"/>
  <c r="J2524" i="13"/>
  <c r="I2524" i="13"/>
  <c r="J2532" i="13"/>
  <c r="I2532" i="13"/>
  <c r="H2532" i="13"/>
  <c r="H2538" i="13"/>
  <c r="I2540" i="13"/>
  <c r="H2540" i="13"/>
  <c r="K2540" i="13" s="1"/>
  <c r="H2556" i="13"/>
  <c r="I2565" i="13"/>
  <c r="H2576" i="13"/>
  <c r="K2576" i="13" s="1"/>
  <c r="J2578" i="13"/>
  <c r="K2578" i="13" s="1"/>
  <c r="I2578" i="13"/>
  <c r="H2578" i="13"/>
  <c r="H2602" i="13"/>
  <c r="H2605" i="13"/>
  <c r="I2605" i="13"/>
  <c r="J2605" i="13"/>
  <c r="I2635" i="13"/>
  <c r="J2646" i="13"/>
  <c r="I2646" i="13"/>
  <c r="H2646" i="13"/>
  <c r="H2648" i="13"/>
  <c r="J2648" i="13"/>
  <c r="K2648" i="13" s="1"/>
  <c r="I2648" i="13"/>
  <c r="J2663" i="13"/>
  <c r="H2663" i="13"/>
  <c r="I2663" i="13"/>
  <c r="H2673" i="13"/>
  <c r="J2673" i="13"/>
  <c r="J2691" i="13"/>
  <c r="I2691" i="13"/>
  <c r="H2691" i="13"/>
  <c r="J2711" i="13"/>
  <c r="H2711" i="13"/>
  <c r="I2711" i="13"/>
  <c r="J2723" i="13"/>
  <c r="K2723" i="13" s="1"/>
  <c r="I2723" i="13"/>
  <c r="H2726" i="13"/>
  <c r="I2745" i="13"/>
  <c r="J2777" i="13"/>
  <c r="K2777" i="13" s="1"/>
  <c r="H2777" i="13"/>
  <c r="I2777" i="13"/>
  <c r="H2783" i="13"/>
  <c r="J2783" i="13"/>
  <c r="K2783" i="13" s="1"/>
  <c r="I2783" i="13"/>
  <c r="H2813" i="13"/>
  <c r="I2813" i="13"/>
  <c r="J2813" i="13"/>
  <c r="K2813" i="13" s="1"/>
  <c r="J2825" i="13"/>
  <c r="H2825" i="13"/>
  <c r="I2825" i="13"/>
  <c r="I2849" i="13"/>
  <c r="I2858" i="13"/>
  <c r="H2858" i="13"/>
  <c r="J2858" i="13"/>
  <c r="J2878" i="13"/>
  <c r="I2878" i="13"/>
  <c r="H2878" i="13"/>
  <c r="J2322" i="13"/>
  <c r="J2344" i="13"/>
  <c r="K2344" i="13" s="1"/>
  <c r="I2344" i="13"/>
  <c r="K2354" i="13"/>
  <c r="I2381" i="13"/>
  <c r="I2384" i="13"/>
  <c r="J2408" i="13"/>
  <c r="I2408" i="13"/>
  <c r="H2408" i="13"/>
  <c r="J2418" i="13"/>
  <c r="H2418" i="13"/>
  <c r="K2434" i="13"/>
  <c r="J2447" i="13"/>
  <c r="K2447" i="13" s="1"/>
  <c r="I2447" i="13"/>
  <c r="I2458" i="13"/>
  <c r="H2458" i="13"/>
  <c r="K2458" i="13" s="1"/>
  <c r="J2460" i="13"/>
  <c r="K2460" i="13" s="1"/>
  <c r="I2460" i="13"/>
  <c r="H2466" i="13"/>
  <c r="K2466" i="13" s="1"/>
  <c r="J2469" i="13"/>
  <c r="K2469" i="13" s="1"/>
  <c r="J2471" i="13"/>
  <c r="K2471" i="13" s="1"/>
  <c r="I2477" i="13"/>
  <c r="J2497" i="13"/>
  <c r="K2497" i="13" s="1"/>
  <c r="I2497" i="13"/>
  <c r="J2500" i="13"/>
  <c r="H2500" i="13"/>
  <c r="I2508" i="13"/>
  <c r="H2508" i="13"/>
  <c r="K2508" i="13" s="1"/>
  <c r="H2523" i="13"/>
  <c r="H2524" i="13"/>
  <c r="I2533" i="13"/>
  <c r="J2535" i="13"/>
  <c r="I2535" i="13"/>
  <c r="H2535" i="13"/>
  <c r="J2546" i="13"/>
  <c r="I2546" i="13"/>
  <c r="H2546" i="13"/>
  <c r="J2561" i="13"/>
  <c r="I2561" i="13"/>
  <c r="H2561" i="13"/>
  <c r="J2565" i="13"/>
  <c r="K2565" i="13" s="1"/>
  <c r="I2576" i="13"/>
  <c r="K2580" i="13"/>
  <c r="H2582" i="13"/>
  <c r="J2582" i="13"/>
  <c r="I2582" i="13"/>
  <c r="J2585" i="13"/>
  <c r="I2585" i="13"/>
  <c r="H2585" i="13"/>
  <c r="J2593" i="13"/>
  <c r="I2593" i="13"/>
  <c r="H2593" i="13"/>
  <c r="J2595" i="13"/>
  <c r="K2595" i="13" s="1"/>
  <c r="I2595" i="13"/>
  <c r="H2595" i="13"/>
  <c r="I2618" i="13"/>
  <c r="H2618" i="13"/>
  <c r="K2618" i="13" s="1"/>
  <c r="J2635" i="13"/>
  <c r="K2635" i="13" s="1"/>
  <c r="H2669" i="13"/>
  <c r="I2669" i="13"/>
  <c r="H2672" i="13"/>
  <c r="K2672" i="13" s="1"/>
  <c r="J2672" i="13"/>
  <c r="I2673" i="13"/>
  <c r="J2695" i="13"/>
  <c r="H2695" i="13"/>
  <c r="I2695" i="13"/>
  <c r="J2707" i="13"/>
  <c r="I2707" i="13"/>
  <c r="H2707" i="13"/>
  <c r="H2713" i="13"/>
  <c r="I2713" i="13"/>
  <c r="I2734" i="13"/>
  <c r="H2734" i="13"/>
  <c r="I2762" i="13"/>
  <c r="H2762" i="13"/>
  <c r="K2762" i="13" s="1"/>
  <c r="I2790" i="13"/>
  <c r="H2790" i="13"/>
  <c r="K2790" i="13" s="1"/>
  <c r="J2790" i="13"/>
  <c r="J2801" i="13"/>
  <c r="H2801" i="13"/>
  <c r="I2801" i="13"/>
  <c r="J2817" i="13"/>
  <c r="H2817" i="13"/>
  <c r="I2817" i="13"/>
  <c r="I2818" i="13"/>
  <c r="J2818" i="13"/>
  <c r="H2818" i="13"/>
  <c r="J2824" i="13"/>
  <c r="H2824" i="13"/>
  <c r="I2824" i="13"/>
  <c r="H2831" i="13"/>
  <c r="J2831" i="13"/>
  <c r="I2831" i="13"/>
  <c r="I2866" i="13"/>
  <c r="J2866" i="13"/>
  <c r="K2866" i="13" s="1"/>
  <c r="H2866" i="13"/>
  <c r="I2888" i="13"/>
  <c r="H2888" i="13"/>
  <c r="J2888" i="13"/>
  <c r="J2931" i="13"/>
  <c r="H2931" i="13"/>
  <c r="I2931" i="13"/>
  <c r="H2965" i="13"/>
  <c r="I2965" i="13"/>
  <c r="J2965" i="13"/>
  <c r="K2367" i="13"/>
  <c r="J2368" i="13"/>
  <c r="H2368" i="13"/>
  <c r="I2389" i="13"/>
  <c r="H2389" i="13"/>
  <c r="I2393" i="13"/>
  <c r="H2393" i="13"/>
  <c r="K2393" i="13" s="1"/>
  <c r="I2407" i="13"/>
  <c r="H2407" i="13"/>
  <c r="K2407" i="13" s="1"/>
  <c r="J2410" i="13"/>
  <c r="K2410" i="13" s="1"/>
  <c r="I2410" i="13"/>
  <c r="H2414" i="13"/>
  <c r="J2414" i="13"/>
  <c r="I2414" i="13"/>
  <c r="I2443" i="13"/>
  <c r="J2443" i="13"/>
  <c r="K2443" i="13" s="1"/>
  <c r="I2457" i="13"/>
  <c r="H2457" i="13"/>
  <c r="K2457" i="13" s="1"/>
  <c r="H2462" i="13"/>
  <c r="K2462" i="13" s="1"/>
  <c r="I2462" i="13"/>
  <c r="K2463" i="13"/>
  <c r="J2464" i="13"/>
  <c r="H2464" i="13"/>
  <c r="I2467" i="13"/>
  <c r="J2467" i="13"/>
  <c r="K2467" i="13" s="1"/>
  <c r="H2467" i="13"/>
  <c r="J2504" i="13"/>
  <c r="K2504" i="13" s="1"/>
  <c r="I2504" i="13"/>
  <c r="H2504" i="13"/>
  <c r="H2511" i="13"/>
  <c r="J2514" i="13"/>
  <c r="I2514" i="13"/>
  <c r="H2514" i="13"/>
  <c r="J2523" i="13"/>
  <c r="J2529" i="13"/>
  <c r="I2529" i="13"/>
  <c r="H2529" i="13"/>
  <c r="J2533" i="13"/>
  <c r="K2533" i="13" s="1"/>
  <c r="J2534" i="13"/>
  <c r="K2534" i="13" s="1"/>
  <c r="I2544" i="13"/>
  <c r="H2545" i="13"/>
  <c r="K2545" i="13" s="1"/>
  <c r="H2550" i="13"/>
  <c r="J2550" i="13"/>
  <c r="K2550" i="13" s="1"/>
  <c r="I2550" i="13"/>
  <c r="I2551" i="13"/>
  <c r="J2553" i="13"/>
  <c r="I2553" i="13"/>
  <c r="H2553" i="13"/>
  <c r="I2571" i="13"/>
  <c r="J2571" i="13"/>
  <c r="H2571" i="13"/>
  <c r="J2572" i="13"/>
  <c r="I2577" i="13"/>
  <c r="J2583" i="13"/>
  <c r="K2583" i="13" s="1"/>
  <c r="H2589" i="13"/>
  <c r="K2589" i="13" s="1"/>
  <c r="J2589" i="13"/>
  <c r="I2589" i="13"/>
  <c r="I2590" i="13"/>
  <c r="I2591" i="13"/>
  <c r="H2592" i="13"/>
  <c r="K2592" i="13" s="1"/>
  <c r="J2608" i="13"/>
  <c r="I2608" i="13"/>
  <c r="H2608" i="13"/>
  <c r="I2610" i="13"/>
  <c r="J2610" i="13"/>
  <c r="H2610" i="13"/>
  <c r="J2633" i="13"/>
  <c r="J2640" i="13"/>
  <c r="I2640" i="13"/>
  <c r="H2640" i="13"/>
  <c r="H2645" i="13"/>
  <c r="J2645" i="13"/>
  <c r="I2645" i="13"/>
  <c r="H2666" i="13"/>
  <c r="J2669" i="13"/>
  <c r="H2670" i="13"/>
  <c r="K2670" i="13" s="1"/>
  <c r="I2672" i="13"/>
  <c r="I2686" i="13"/>
  <c r="H2686" i="13"/>
  <c r="J2686" i="13"/>
  <c r="K2686" i="13" s="1"/>
  <c r="J2713" i="13"/>
  <c r="K2716" i="13"/>
  <c r="K2717" i="13"/>
  <c r="I2722" i="13"/>
  <c r="J2722" i="13"/>
  <c r="K2722" i="13" s="1"/>
  <c r="H2733" i="13"/>
  <c r="K2733" i="13" s="1"/>
  <c r="I2733" i="13"/>
  <c r="J2734" i="13"/>
  <c r="H2743" i="13"/>
  <c r="J2743" i="13"/>
  <c r="I2743" i="13"/>
  <c r="H2751" i="13"/>
  <c r="J2751" i="13"/>
  <c r="K2751" i="13" s="1"/>
  <c r="I2751" i="13"/>
  <c r="I2758" i="13"/>
  <c r="H2758" i="13"/>
  <c r="J2758" i="13"/>
  <c r="K2765" i="13"/>
  <c r="I2770" i="13"/>
  <c r="H2770" i="13"/>
  <c r="J2770" i="13"/>
  <c r="K2770" i="13" s="1"/>
  <c r="I2809" i="13"/>
  <c r="J2841" i="13"/>
  <c r="H2841" i="13"/>
  <c r="I2841" i="13"/>
  <c r="H2847" i="13"/>
  <c r="J2847" i="13"/>
  <c r="I2847" i="13"/>
  <c r="I2854" i="13"/>
  <c r="H2854" i="13"/>
  <c r="K2854" i="13" s="1"/>
  <c r="J2854" i="13"/>
  <c r="J2873" i="13"/>
  <c r="I2873" i="13"/>
  <c r="H2873" i="13"/>
  <c r="I2780" i="13"/>
  <c r="H2780" i="13"/>
  <c r="J2780" i="13"/>
  <c r="J2785" i="13"/>
  <c r="H2785" i="13"/>
  <c r="I2826" i="13"/>
  <c r="H2826" i="13"/>
  <c r="K2826" i="13" s="1"/>
  <c r="K2864" i="13"/>
  <c r="J2870" i="13"/>
  <c r="I2870" i="13"/>
  <c r="H2870" i="13"/>
  <c r="I2882" i="13"/>
  <c r="J2882" i="13"/>
  <c r="H2882" i="13"/>
  <c r="J2899" i="13"/>
  <c r="H2899" i="13"/>
  <c r="I2899" i="13"/>
  <c r="K2226" i="13"/>
  <c r="J2312" i="13"/>
  <c r="K2312" i="13" s="1"/>
  <c r="I2312" i="13"/>
  <c r="K2317" i="13"/>
  <c r="I2367" i="13"/>
  <c r="J2376" i="13"/>
  <c r="K2376" i="13" s="1"/>
  <c r="I2376" i="13"/>
  <c r="J2394" i="13"/>
  <c r="K2394" i="13" s="1"/>
  <c r="H2398" i="13"/>
  <c r="K2398" i="13" s="1"/>
  <c r="I2398" i="13"/>
  <c r="J2400" i="13"/>
  <c r="H2400" i="13"/>
  <c r="K2420" i="13"/>
  <c r="J2440" i="13"/>
  <c r="I2440" i="13"/>
  <c r="H2440" i="13"/>
  <c r="J2450" i="13"/>
  <c r="H2450" i="13"/>
  <c r="K2475" i="13"/>
  <c r="J2479" i="13"/>
  <c r="K2479" i="13" s="1"/>
  <c r="I2479" i="13"/>
  <c r="I2490" i="13"/>
  <c r="H2490" i="13"/>
  <c r="K2490" i="13" s="1"/>
  <c r="J2492" i="13"/>
  <c r="K2492" i="13" s="1"/>
  <c r="I2492" i="13"/>
  <c r="J2536" i="13"/>
  <c r="I2536" i="13"/>
  <c r="H2536" i="13"/>
  <c r="I2547" i="13"/>
  <c r="H2547" i="13"/>
  <c r="K2547" i="13" s="1"/>
  <c r="H2558" i="13"/>
  <c r="K2558" i="13" s="1"/>
  <c r="I2558" i="13"/>
  <c r="I2586" i="13"/>
  <c r="H2586" i="13"/>
  <c r="K2586" i="13" s="1"/>
  <c r="I2594" i="13"/>
  <c r="H2594" i="13"/>
  <c r="J2594" i="13"/>
  <c r="H2613" i="13"/>
  <c r="J2613" i="13"/>
  <c r="J2615" i="13"/>
  <c r="I2615" i="13"/>
  <c r="H2615" i="13"/>
  <c r="H2617" i="13"/>
  <c r="J2617" i="13"/>
  <c r="I2617" i="13"/>
  <c r="I2624" i="13"/>
  <c r="J2624" i="13"/>
  <c r="H2624" i="13"/>
  <c r="I2626" i="13"/>
  <c r="H2626" i="13"/>
  <c r="K2626" i="13" s="1"/>
  <c r="H2685" i="13"/>
  <c r="J2685" i="13"/>
  <c r="I2685" i="13"/>
  <c r="I2694" i="13"/>
  <c r="J2694" i="13"/>
  <c r="H2694" i="13"/>
  <c r="I2702" i="13"/>
  <c r="H2702" i="13"/>
  <c r="J2702" i="13"/>
  <c r="K2702" i="13" s="1"/>
  <c r="I2706" i="13"/>
  <c r="J2706" i="13"/>
  <c r="H2706" i="13"/>
  <c r="H2721" i="13"/>
  <c r="J2721" i="13"/>
  <c r="H2791" i="13"/>
  <c r="J2791" i="13"/>
  <c r="I2791" i="13"/>
  <c r="J2795" i="13"/>
  <c r="I2795" i="13"/>
  <c r="H2795" i="13"/>
  <c r="I2796" i="13"/>
  <c r="J2796" i="13"/>
  <c r="H2796" i="13"/>
  <c r="H2807" i="13"/>
  <c r="J2807" i="13"/>
  <c r="I2807" i="13"/>
  <c r="K2814" i="13"/>
  <c r="H2815" i="13"/>
  <c r="J2815" i="13"/>
  <c r="I2815" i="13"/>
  <c r="I2822" i="13"/>
  <c r="H2822" i="13"/>
  <c r="J2822" i="13"/>
  <c r="I2834" i="13"/>
  <c r="H2834" i="13"/>
  <c r="J2834" i="13"/>
  <c r="J2913" i="13"/>
  <c r="I2913" i="13"/>
  <c r="H2913" i="13"/>
  <c r="I2928" i="13"/>
  <c r="H2928" i="13"/>
  <c r="J2928" i="13"/>
  <c r="J2675" i="13"/>
  <c r="K2675" i="13" s="1"/>
  <c r="I2675" i="13"/>
  <c r="J2676" i="13"/>
  <c r="H2676" i="13"/>
  <c r="H2677" i="13"/>
  <c r="K2677" i="13" s="1"/>
  <c r="I2677" i="13"/>
  <c r="I2678" i="13"/>
  <c r="J2678" i="13"/>
  <c r="K2678" i="13" s="1"/>
  <c r="J2679" i="13"/>
  <c r="H2679" i="13"/>
  <c r="I2730" i="13"/>
  <c r="H2730" i="13"/>
  <c r="K2730" i="13" s="1"/>
  <c r="H2737" i="13"/>
  <c r="J2737" i="13"/>
  <c r="J2739" i="13"/>
  <c r="K2739" i="13" s="1"/>
  <c r="I2739" i="13"/>
  <c r="J2740" i="13"/>
  <c r="K2740" i="13" s="1"/>
  <c r="H2740" i="13"/>
  <c r="H2741" i="13"/>
  <c r="I2741" i="13"/>
  <c r="I2742" i="13"/>
  <c r="J2742" i="13"/>
  <c r="K2742" i="13" s="1"/>
  <c r="K2749" i="13"/>
  <c r="H2759" i="13"/>
  <c r="J2759" i="13"/>
  <c r="I2759" i="13"/>
  <c r="H2781" i="13"/>
  <c r="K2781" i="13" s="1"/>
  <c r="I2781" i="13"/>
  <c r="I2782" i="13"/>
  <c r="H2782" i="13"/>
  <c r="K2782" i="13" s="1"/>
  <c r="H2797" i="13"/>
  <c r="K2797" i="13" s="1"/>
  <c r="J2797" i="13"/>
  <c r="I2802" i="13"/>
  <c r="H2802" i="13"/>
  <c r="K2802" i="13" s="1"/>
  <c r="I2804" i="13"/>
  <c r="H2804" i="13"/>
  <c r="K2804" i="13" s="1"/>
  <c r="I2806" i="13"/>
  <c r="J2806" i="13"/>
  <c r="K2806" i="13" s="1"/>
  <c r="H2823" i="13"/>
  <c r="J2823" i="13"/>
  <c r="I2823" i="13"/>
  <c r="H2845" i="13"/>
  <c r="I2845" i="13"/>
  <c r="I2846" i="13"/>
  <c r="H2846" i="13"/>
  <c r="K2846" i="13" s="1"/>
  <c r="H2861" i="13"/>
  <c r="J2861" i="13"/>
  <c r="J2862" i="13"/>
  <c r="I2862" i="13"/>
  <c r="H2869" i="13"/>
  <c r="J2869" i="13"/>
  <c r="I2869" i="13"/>
  <c r="H2901" i="13"/>
  <c r="J2901" i="13"/>
  <c r="I2901" i="13"/>
  <c r="H2933" i="13"/>
  <c r="I2933" i="13"/>
  <c r="J2933" i="13"/>
  <c r="I2938" i="13"/>
  <c r="J2938" i="13"/>
  <c r="K2938" i="13" s="1"/>
  <c r="H2938" i="13"/>
  <c r="J2952" i="13"/>
  <c r="K2952" i="13" s="1"/>
  <c r="I2952" i="13"/>
  <c r="H2972" i="13"/>
  <c r="J2972" i="13"/>
  <c r="K2972" i="13" s="1"/>
  <c r="I2978" i="13"/>
  <c r="H2978" i="13"/>
  <c r="H2981" i="13"/>
  <c r="K2981" i="13" s="1"/>
  <c r="J2981" i="13"/>
  <c r="I2981" i="13"/>
  <c r="J2999" i="13"/>
  <c r="I2999" i="13"/>
  <c r="H2999" i="13"/>
  <c r="J3062" i="13"/>
  <c r="I3062" i="13"/>
  <c r="H3062" i="13"/>
  <c r="K3064" i="13"/>
  <c r="I3066" i="13"/>
  <c r="J3066" i="13"/>
  <c r="H3066" i="13"/>
  <c r="K3066" i="13" s="1"/>
  <c r="H3085" i="13"/>
  <c r="J3085" i="13"/>
  <c r="I3085" i="13"/>
  <c r="J3095" i="13"/>
  <c r="I3095" i="13"/>
  <c r="H3095" i="13"/>
  <c r="J3099" i="13"/>
  <c r="K3099" i="13" s="1"/>
  <c r="I3102" i="13"/>
  <c r="H3102" i="13"/>
  <c r="J3102" i="13"/>
  <c r="J3103" i="13"/>
  <c r="I3103" i="13"/>
  <c r="H3103" i="13"/>
  <c r="J3138" i="13"/>
  <c r="I3138" i="13"/>
  <c r="H3138" i="13"/>
  <c r="J3173" i="13"/>
  <c r="I3173" i="13"/>
  <c r="H3173" i="13"/>
  <c r="J3175" i="13"/>
  <c r="I3175" i="13"/>
  <c r="H3175" i="13"/>
  <c r="H3238" i="13"/>
  <c r="I3238" i="13"/>
  <c r="J3238" i="13"/>
  <c r="J3280" i="13"/>
  <c r="I3280" i="13"/>
  <c r="H3280" i="13"/>
  <c r="H3310" i="13"/>
  <c r="J3310" i="13"/>
  <c r="K3310" i="13" s="1"/>
  <c r="I3310" i="13"/>
  <c r="J3006" i="13"/>
  <c r="I3006" i="13"/>
  <c r="H3006" i="13"/>
  <c r="J3023" i="13"/>
  <c r="I3023" i="13"/>
  <c r="I3026" i="13"/>
  <c r="J3026" i="13"/>
  <c r="K3026" i="13" s="1"/>
  <c r="I3032" i="13"/>
  <c r="H3032" i="13"/>
  <c r="J3032" i="13"/>
  <c r="J3039" i="13"/>
  <c r="H3039" i="13"/>
  <c r="I3039" i="13"/>
  <c r="J3048" i="13"/>
  <c r="K3048" i="13" s="1"/>
  <c r="I3048" i="13"/>
  <c r="H3048" i="13"/>
  <c r="I3065" i="13"/>
  <c r="H3065" i="13"/>
  <c r="H3069" i="13"/>
  <c r="K3069" i="13" s="1"/>
  <c r="I3069" i="13"/>
  <c r="J3094" i="13"/>
  <c r="I3094" i="13"/>
  <c r="I3098" i="13"/>
  <c r="H3098" i="13"/>
  <c r="J3098" i="13"/>
  <c r="K3098" i="13" s="1"/>
  <c r="J3135" i="13"/>
  <c r="I3135" i="13"/>
  <c r="H3135" i="13"/>
  <c r="J3146" i="13"/>
  <c r="I3146" i="13"/>
  <c r="H3146" i="13"/>
  <c r="H3148" i="13"/>
  <c r="J3148" i="13"/>
  <c r="K3148" i="13" s="1"/>
  <c r="I3148" i="13"/>
  <c r="I3156" i="13"/>
  <c r="H3156" i="13"/>
  <c r="J3156" i="13"/>
  <c r="J3157" i="13"/>
  <c r="K3157" i="13" s="1"/>
  <c r="I3157" i="13"/>
  <c r="H3157" i="13"/>
  <c r="J3192" i="13"/>
  <c r="I3192" i="13"/>
  <c r="H3192" i="13"/>
  <c r="J3208" i="13"/>
  <c r="I3208" i="13"/>
  <c r="H3208" i="13"/>
  <c r="K2381" i="13"/>
  <c r="K2413" i="13"/>
  <c r="K2477" i="13"/>
  <c r="K2509" i="13"/>
  <c r="K2573" i="13"/>
  <c r="K2628" i="13"/>
  <c r="K2652" i="13"/>
  <c r="J2674" i="13"/>
  <c r="K2674" i="13" s="1"/>
  <c r="I2682" i="13"/>
  <c r="H2682" i="13"/>
  <c r="K2682" i="13" s="1"/>
  <c r="J2692" i="13"/>
  <c r="H2692" i="13"/>
  <c r="H2693" i="13"/>
  <c r="K2693" i="13" s="1"/>
  <c r="I2693" i="13"/>
  <c r="K2728" i="13"/>
  <c r="J2736" i="13"/>
  <c r="K2736" i="13" s="1"/>
  <c r="J2738" i="13"/>
  <c r="K2738" i="13" s="1"/>
  <c r="K2744" i="13"/>
  <c r="K2746" i="13"/>
  <c r="J2757" i="13"/>
  <c r="K2757" i="13" s="1"/>
  <c r="J2798" i="13"/>
  <c r="K2808" i="13"/>
  <c r="J2821" i="13"/>
  <c r="K2821" i="13" s="1"/>
  <c r="H2877" i="13"/>
  <c r="J2877" i="13"/>
  <c r="I2877" i="13"/>
  <c r="H2909" i="13"/>
  <c r="J2909" i="13"/>
  <c r="I2909" i="13"/>
  <c r="J2975" i="13"/>
  <c r="I2975" i="13"/>
  <c r="J2998" i="13"/>
  <c r="K2998" i="13" s="1"/>
  <c r="I2998" i="13"/>
  <c r="H2998" i="13"/>
  <c r="I3010" i="13"/>
  <c r="J3010" i="13"/>
  <c r="H3010" i="13"/>
  <c r="J3012" i="13"/>
  <c r="I3012" i="13"/>
  <c r="H3023" i="13"/>
  <c r="I3050" i="13"/>
  <c r="H3050" i="13"/>
  <c r="J3050" i="13"/>
  <c r="J3065" i="13"/>
  <c r="J3070" i="13"/>
  <c r="I3070" i="13"/>
  <c r="H3070" i="13"/>
  <c r="H3094" i="13"/>
  <c r="I3133" i="13"/>
  <c r="H3133" i="13"/>
  <c r="J3133" i="13"/>
  <c r="H2775" i="13"/>
  <c r="J2775" i="13"/>
  <c r="J2792" i="13"/>
  <c r="H2792" i="13"/>
  <c r="J2793" i="13"/>
  <c r="H2793" i="13"/>
  <c r="I2793" i="13"/>
  <c r="K2800" i="13"/>
  <c r="K2824" i="13"/>
  <c r="H2839" i="13"/>
  <c r="J2839" i="13"/>
  <c r="J2856" i="13"/>
  <c r="H2856" i="13"/>
  <c r="J2857" i="13"/>
  <c r="K2857" i="13" s="1"/>
  <c r="H2857" i="13"/>
  <c r="I2857" i="13"/>
  <c r="H2871" i="13"/>
  <c r="J2871" i="13"/>
  <c r="I2871" i="13"/>
  <c r="I2872" i="13"/>
  <c r="H2872" i="13"/>
  <c r="K2872" i="13" s="1"/>
  <c r="J2875" i="13"/>
  <c r="K2875" i="13" s="1"/>
  <c r="H2875" i="13"/>
  <c r="J2886" i="13"/>
  <c r="K2886" i="13" s="1"/>
  <c r="I2886" i="13"/>
  <c r="J2889" i="13"/>
  <c r="I2889" i="13"/>
  <c r="H2889" i="13"/>
  <c r="I2904" i="13"/>
  <c r="H2904" i="13"/>
  <c r="J2907" i="13"/>
  <c r="H2907" i="13"/>
  <c r="J2918" i="13"/>
  <c r="K2918" i="13" s="1"/>
  <c r="I2918" i="13"/>
  <c r="J2921" i="13"/>
  <c r="I2921" i="13"/>
  <c r="H2921" i="13"/>
  <c r="I2939" i="13"/>
  <c r="H2939" i="13"/>
  <c r="J2939" i="13"/>
  <c r="H2949" i="13"/>
  <c r="J2949" i="13"/>
  <c r="I2949" i="13"/>
  <c r="I2954" i="13"/>
  <c r="H2954" i="13"/>
  <c r="K2954" i="13" s="1"/>
  <c r="J2963" i="13"/>
  <c r="K2963" i="13" s="1"/>
  <c r="I2963" i="13"/>
  <c r="J2978" i="13"/>
  <c r="J2983" i="13"/>
  <c r="I2983" i="13"/>
  <c r="H2983" i="13"/>
  <c r="J2988" i="13"/>
  <c r="K2988" i="13" s="1"/>
  <c r="I2988" i="13"/>
  <c r="H2988" i="13"/>
  <c r="H3000" i="13"/>
  <c r="J3000" i="13"/>
  <c r="H3005" i="13"/>
  <c r="J3005" i="13"/>
  <c r="K3005" i="13" s="1"/>
  <c r="I3005" i="13"/>
  <c r="H3012" i="13"/>
  <c r="I3034" i="13"/>
  <c r="J3034" i="13"/>
  <c r="H3034" i="13"/>
  <c r="J3055" i="13"/>
  <c r="K3055" i="13" s="1"/>
  <c r="I3055" i="13"/>
  <c r="I3058" i="13"/>
  <c r="H3058" i="13"/>
  <c r="K3058" i="13" s="1"/>
  <c r="K2517" i="13"/>
  <c r="K2680" i="13"/>
  <c r="I2698" i="13"/>
  <c r="H2698" i="13"/>
  <c r="J2708" i="13"/>
  <c r="K2708" i="13" s="1"/>
  <c r="H2708" i="13"/>
  <c r="H2709" i="13"/>
  <c r="I2709" i="13"/>
  <c r="I2750" i="13"/>
  <c r="H2750" i="13"/>
  <c r="H2765" i="13"/>
  <c r="J2765" i="13"/>
  <c r="I2772" i="13"/>
  <c r="H2772" i="13"/>
  <c r="I2774" i="13"/>
  <c r="J2774" i="13"/>
  <c r="K2774" i="13" s="1"/>
  <c r="I2814" i="13"/>
  <c r="H2814" i="13"/>
  <c r="H2829" i="13"/>
  <c r="J2829" i="13"/>
  <c r="I2836" i="13"/>
  <c r="H2836" i="13"/>
  <c r="I2838" i="13"/>
  <c r="J2838" i="13"/>
  <c r="K2845" i="13"/>
  <c r="H2863" i="13"/>
  <c r="J2863" i="13"/>
  <c r="K2863" i="13" s="1"/>
  <c r="H2885" i="13"/>
  <c r="J2885" i="13"/>
  <c r="I2885" i="13"/>
  <c r="H2917" i="13"/>
  <c r="J2917" i="13"/>
  <c r="I2917" i="13"/>
  <c r="J2935" i="13"/>
  <c r="I2935" i="13"/>
  <c r="H2935" i="13"/>
  <c r="J2960" i="13"/>
  <c r="I2960" i="13"/>
  <c r="H2960" i="13"/>
  <c r="J2969" i="13"/>
  <c r="K2969" i="13" s="1"/>
  <c r="I2969" i="13"/>
  <c r="H2969" i="13"/>
  <c r="H2997" i="13"/>
  <c r="I2997" i="13"/>
  <c r="J2997" i="13"/>
  <c r="J3007" i="13"/>
  <c r="H3007" i="13"/>
  <c r="I3007" i="13"/>
  <c r="I3019" i="13"/>
  <c r="H3019" i="13"/>
  <c r="K3019" i="13" s="1"/>
  <c r="H3037" i="13"/>
  <c r="K3037" i="13" s="1"/>
  <c r="J3037" i="13"/>
  <c r="J3088" i="13"/>
  <c r="I3088" i="13"/>
  <c r="H3088" i="13"/>
  <c r="I3106" i="13"/>
  <c r="H3106" i="13"/>
  <c r="J3106" i="13"/>
  <c r="J3110" i="13"/>
  <c r="I3110" i="13"/>
  <c r="H3110" i="13"/>
  <c r="H2600" i="13"/>
  <c r="K2600" i="13" s="1"/>
  <c r="H2604" i="13"/>
  <c r="K2604" i="13" s="1"/>
  <c r="H2625" i="13"/>
  <c r="K2625" i="13" s="1"/>
  <c r="I2639" i="13"/>
  <c r="J2662" i="13"/>
  <c r="J2698" i="13"/>
  <c r="J2700" i="13"/>
  <c r="K2700" i="13" s="1"/>
  <c r="I2704" i="13"/>
  <c r="I2708" i="13"/>
  <c r="J2709" i="13"/>
  <c r="K2731" i="13"/>
  <c r="J2747" i="13"/>
  <c r="I2747" i="13"/>
  <c r="I2748" i="13"/>
  <c r="H2748" i="13"/>
  <c r="J2750" i="13"/>
  <c r="K2756" i="13"/>
  <c r="I2764" i="13"/>
  <c r="J2764" i="13"/>
  <c r="I2765" i="13"/>
  <c r="H2766" i="13"/>
  <c r="J2772" i="13"/>
  <c r="H2774" i="13"/>
  <c r="I2786" i="13"/>
  <c r="J2786" i="13"/>
  <c r="J2787" i="13"/>
  <c r="H2787" i="13"/>
  <c r="H2799" i="13"/>
  <c r="J2799" i="13"/>
  <c r="J2811" i="13"/>
  <c r="I2811" i="13"/>
  <c r="I2812" i="13"/>
  <c r="H2812" i="13"/>
  <c r="J2814" i="13"/>
  <c r="K2820" i="13"/>
  <c r="I2828" i="13"/>
  <c r="J2828" i="13"/>
  <c r="I2829" i="13"/>
  <c r="H2830" i="13"/>
  <c r="J2836" i="13"/>
  <c r="K2836" i="13" s="1"/>
  <c r="H2838" i="13"/>
  <c r="I2850" i="13"/>
  <c r="J2850" i="13"/>
  <c r="J2851" i="13"/>
  <c r="H2851" i="13"/>
  <c r="K2860" i="13"/>
  <c r="J2865" i="13"/>
  <c r="I2865" i="13"/>
  <c r="H2865" i="13"/>
  <c r="I2874" i="13"/>
  <c r="J2874" i="13"/>
  <c r="H2874" i="13"/>
  <c r="H2879" i="13"/>
  <c r="J2879" i="13"/>
  <c r="I2879" i="13"/>
  <c r="I2880" i="13"/>
  <c r="H2880" i="13"/>
  <c r="J2883" i="13"/>
  <c r="H2883" i="13"/>
  <c r="J2894" i="13"/>
  <c r="I2894" i="13"/>
  <c r="J2897" i="13"/>
  <c r="I2897" i="13"/>
  <c r="H2897" i="13"/>
  <c r="I2912" i="13"/>
  <c r="H2912" i="13"/>
  <c r="K2912" i="13" s="1"/>
  <c r="J2915" i="13"/>
  <c r="H2915" i="13"/>
  <c r="J2926" i="13"/>
  <c r="K2926" i="13" s="1"/>
  <c r="I2926" i="13"/>
  <c r="J2929" i="13"/>
  <c r="K2929" i="13" s="1"/>
  <c r="I2929" i="13"/>
  <c r="H2929" i="13"/>
  <c r="H2947" i="13"/>
  <c r="J2948" i="13"/>
  <c r="I2948" i="13"/>
  <c r="H2948" i="13"/>
  <c r="J2956" i="13"/>
  <c r="I2956" i="13"/>
  <c r="H2956" i="13"/>
  <c r="H2958" i="13"/>
  <c r="J2958" i="13"/>
  <c r="K2958" i="13" s="1"/>
  <c r="I2962" i="13"/>
  <c r="J2962" i="13"/>
  <c r="K2962" i="13" s="1"/>
  <c r="H2975" i="13"/>
  <c r="J3015" i="13"/>
  <c r="I3015" i="13"/>
  <c r="H3015" i="13"/>
  <c r="K3040" i="13"/>
  <c r="H3057" i="13"/>
  <c r="I3057" i="13"/>
  <c r="J3057" i="13"/>
  <c r="J3073" i="13"/>
  <c r="I3073" i="13"/>
  <c r="H3073" i="13"/>
  <c r="K3073" i="13" s="1"/>
  <c r="K3080" i="13"/>
  <c r="J3084" i="13"/>
  <c r="I3084" i="13"/>
  <c r="H3084" i="13"/>
  <c r="H3144" i="13"/>
  <c r="J3144" i="13"/>
  <c r="I3144" i="13"/>
  <c r="K3159" i="13"/>
  <c r="J3177" i="13"/>
  <c r="I3177" i="13"/>
  <c r="H3177" i="13"/>
  <c r="J3183" i="13"/>
  <c r="I3183" i="13"/>
  <c r="H3183" i="13"/>
  <c r="J3200" i="13"/>
  <c r="I3200" i="13"/>
  <c r="H3200" i="13"/>
  <c r="J3204" i="13"/>
  <c r="H3204" i="13"/>
  <c r="I3204" i="13"/>
  <c r="J3223" i="13"/>
  <c r="I3223" i="13"/>
  <c r="H3223" i="13"/>
  <c r="J3229" i="13"/>
  <c r="K3229" i="13" s="1"/>
  <c r="H3229" i="13"/>
  <c r="I3229" i="13"/>
  <c r="J3328" i="13"/>
  <c r="K3328" i="13" s="1"/>
  <c r="I3328" i="13"/>
  <c r="H3328" i="13"/>
  <c r="H3350" i="13"/>
  <c r="I3350" i="13"/>
  <c r="J3350" i="13"/>
  <c r="K3350" i="13" s="1"/>
  <c r="K2109" i="13"/>
  <c r="K2141" i="13"/>
  <c r="K2333" i="13"/>
  <c r="K2365" i="13"/>
  <c r="K2397" i="13"/>
  <c r="K2429" i="13"/>
  <c r="K2461" i="13"/>
  <c r="K2493" i="13"/>
  <c r="K2525" i="13"/>
  <c r="K2557" i="13"/>
  <c r="I2604" i="13"/>
  <c r="H2619" i="13"/>
  <c r="K2619" i="13" s="1"/>
  <c r="H2627" i="13"/>
  <c r="K2627" i="13" s="1"/>
  <c r="H2641" i="13"/>
  <c r="K2641" i="13" s="1"/>
  <c r="H2650" i="13"/>
  <c r="K2650" i="13" s="1"/>
  <c r="H2651" i="13"/>
  <c r="K2651" i="13" s="1"/>
  <c r="K2660" i="13"/>
  <c r="K2662" i="13"/>
  <c r="H2665" i="13"/>
  <c r="K2665" i="13" s="1"/>
  <c r="K2696" i="13"/>
  <c r="J2704" i="13"/>
  <c r="K2704" i="13" s="1"/>
  <c r="I2714" i="13"/>
  <c r="H2714" i="13"/>
  <c r="K2714" i="13" s="1"/>
  <c r="H2715" i="13"/>
  <c r="K2715" i="13" s="1"/>
  <c r="I2718" i="13"/>
  <c r="H2718" i="13"/>
  <c r="K2718" i="13" s="1"/>
  <c r="J2724" i="13"/>
  <c r="H2724" i="13"/>
  <c r="H2725" i="13"/>
  <c r="K2725" i="13" s="1"/>
  <c r="I2725" i="13"/>
  <c r="H2746" i="13"/>
  <c r="H2747" i="13"/>
  <c r="J2748" i="13"/>
  <c r="H2763" i="13"/>
  <c r="K2763" i="13" s="1"/>
  <c r="H2764" i="13"/>
  <c r="K2764" i="13" s="1"/>
  <c r="J2766" i="13"/>
  <c r="K2776" i="13"/>
  <c r="H2786" i="13"/>
  <c r="I2787" i="13"/>
  <c r="H2810" i="13"/>
  <c r="K2810" i="13" s="1"/>
  <c r="H2811" i="13"/>
  <c r="J2812" i="13"/>
  <c r="H2827" i="13"/>
  <c r="K2827" i="13" s="1"/>
  <c r="H2828" i="13"/>
  <c r="J2830" i="13"/>
  <c r="K2840" i="13"/>
  <c r="H2850" i="13"/>
  <c r="I2851" i="13"/>
  <c r="J2853" i="13"/>
  <c r="K2853" i="13" s="1"/>
  <c r="H2864" i="13"/>
  <c r="I2875" i="13"/>
  <c r="J2880" i="13"/>
  <c r="K2880" i="13" s="1"/>
  <c r="H2893" i="13"/>
  <c r="J2893" i="13"/>
  <c r="I2893" i="13"/>
  <c r="H2894" i="13"/>
  <c r="K2894" i="13" s="1"/>
  <c r="I2907" i="13"/>
  <c r="H2925" i="13"/>
  <c r="J2925" i="13"/>
  <c r="K2925" i="13" s="1"/>
  <c r="I2925" i="13"/>
  <c r="J2934" i="13"/>
  <c r="I2934" i="13"/>
  <c r="H2934" i="13"/>
  <c r="J2947" i="13"/>
  <c r="K2947" i="13" s="1"/>
  <c r="H2950" i="13"/>
  <c r="J2950" i="13"/>
  <c r="J2959" i="13"/>
  <c r="K2959" i="13" s="1"/>
  <c r="I2959" i="13"/>
  <c r="H2959" i="13"/>
  <c r="H2989" i="13"/>
  <c r="I2989" i="13"/>
  <c r="J2989" i="13"/>
  <c r="K2989" i="13" s="1"/>
  <c r="I3018" i="13"/>
  <c r="H3018" i="13"/>
  <c r="J3018" i="13"/>
  <c r="K3018" i="13" s="1"/>
  <c r="H3029" i="13"/>
  <c r="I3029" i="13"/>
  <c r="J3029" i="13"/>
  <c r="J3038" i="13"/>
  <c r="K3038" i="13" s="1"/>
  <c r="I3038" i="13"/>
  <c r="H3038" i="13"/>
  <c r="H3045" i="13"/>
  <c r="J3045" i="13"/>
  <c r="I3045" i="13"/>
  <c r="J3063" i="13"/>
  <c r="I3063" i="13"/>
  <c r="H3063" i="13"/>
  <c r="J3087" i="13"/>
  <c r="I3087" i="13"/>
  <c r="H3087" i="13"/>
  <c r="J3105" i="13"/>
  <c r="I3105" i="13"/>
  <c r="H3105" i="13"/>
  <c r="J2902" i="13"/>
  <c r="K2902" i="13" s="1"/>
  <c r="I2902" i="13"/>
  <c r="K2904" i="13"/>
  <c r="J2905" i="13"/>
  <c r="I2905" i="13"/>
  <c r="H2905" i="13"/>
  <c r="I2920" i="13"/>
  <c r="H2920" i="13"/>
  <c r="K2920" i="13" s="1"/>
  <c r="J2923" i="13"/>
  <c r="H2923" i="13"/>
  <c r="H2936" i="13"/>
  <c r="J2936" i="13"/>
  <c r="I2936" i="13"/>
  <c r="I2953" i="13"/>
  <c r="H2953" i="13"/>
  <c r="K2953" i="13" s="1"/>
  <c r="I2961" i="13"/>
  <c r="H2961" i="13"/>
  <c r="K2961" i="13" s="1"/>
  <c r="J2966" i="13"/>
  <c r="H2966" i="13"/>
  <c r="H2973" i="13"/>
  <c r="J2973" i="13"/>
  <c r="J2974" i="13"/>
  <c r="K2974" i="13" s="1"/>
  <c r="I2974" i="13"/>
  <c r="H2974" i="13"/>
  <c r="I2986" i="13"/>
  <c r="H2986" i="13"/>
  <c r="J2986" i="13"/>
  <c r="K2986" i="13" s="1"/>
  <c r="I3002" i="13"/>
  <c r="J3002" i="13"/>
  <c r="H3002" i="13"/>
  <c r="H3011" i="13"/>
  <c r="K3011" i="13" s="1"/>
  <c r="I3011" i="13"/>
  <c r="J3049" i="13"/>
  <c r="K3049" i="13" s="1"/>
  <c r="I3049" i="13"/>
  <c r="H3049" i="13"/>
  <c r="H3089" i="13"/>
  <c r="K3089" i="13" s="1"/>
  <c r="I3089" i="13"/>
  <c r="J3089" i="13"/>
  <c r="J3100" i="13"/>
  <c r="I3100" i="13"/>
  <c r="H3100" i="13"/>
  <c r="J3122" i="13"/>
  <c r="I3122" i="13"/>
  <c r="H3122" i="13"/>
  <c r="I3243" i="13"/>
  <c r="J3243" i="13"/>
  <c r="H3243" i="13"/>
  <c r="J3298" i="13"/>
  <c r="K3298" i="13" s="1"/>
  <c r="I3298" i="13"/>
  <c r="H3298" i="13"/>
  <c r="K2798" i="13"/>
  <c r="K2862" i="13"/>
  <c r="J2995" i="13"/>
  <c r="K2995" i="13" s="1"/>
  <c r="I2995" i="13"/>
  <c r="H3025" i="13"/>
  <c r="K3025" i="13" s="1"/>
  <c r="I3025" i="13"/>
  <c r="K3030" i="13"/>
  <c r="J3031" i="13"/>
  <c r="I3031" i="13"/>
  <c r="H3031" i="13"/>
  <c r="K3033" i="13"/>
  <c r="J3067" i="13"/>
  <c r="I3067" i="13"/>
  <c r="H3067" i="13"/>
  <c r="I3078" i="13"/>
  <c r="H3078" i="13"/>
  <c r="J3078" i="13"/>
  <c r="J3091" i="13"/>
  <c r="I3091" i="13"/>
  <c r="J3115" i="13"/>
  <c r="I3115" i="13"/>
  <c r="H3115" i="13"/>
  <c r="H3121" i="13"/>
  <c r="J3121" i="13"/>
  <c r="I3121" i="13"/>
  <c r="H3129" i="13"/>
  <c r="J3129" i="13"/>
  <c r="I3129" i="13"/>
  <c r="K3142" i="13"/>
  <c r="I3151" i="13"/>
  <c r="H3151" i="13"/>
  <c r="J3151" i="13"/>
  <c r="H3161" i="13"/>
  <c r="J3161" i="13"/>
  <c r="I3161" i="13"/>
  <c r="I3165" i="13"/>
  <c r="H3165" i="13"/>
  <c r="J3165" i="13"/>
  <c r="I3179" i="13"/>
  <c r="J3179" i="13"/>
  <c r="K3179" i="13" s="1"/>
  <c r="H3179" i="13"/>
  <c r="H3213" i="13"/>
  <c r="J3213" i="13"/>
  <c r="K3213" i="13" s="1"/>
  <c r="I3213" i="13"/>
  <c r="K3231" i="13"/>
  <c r="I3260" i="13"/>
  <c r="J3260" i="13"/>
  <c r="H3260" i="13"/>
  <c r="J3344" i="13"/>
  <c r="I3344" i="13"/>
  <c r="H3344" i="13"/>
  <c r="I3355" i="13"/>
  <c r="J3355" i="13"/>
  <c r="K3355" i="13" s="1"/>
  <c r="H3355" i="13"/>
  <c r="H2887" i="13"/>
  <c r="J2887" i="13"/>
  <c r="K2887" i="13" s="1"/>
  <c r="H2895" i="13"/>
  <c r="J2895" i="13"/>
  <c r="H2903" i="13"/>
  <c r="J2903" i="13"/>
  <c r="H2911" i="13"/>
  <c r="J2911" i="13"/>
  <c r="H2919" i="13"/>
  <c r="J2919" i="13"/>
  <c r="K2919" i="13" s="1"/>
  <c r="H2927" i="13"/>
  <c r="J2927" i="13"/>
  <c r="J2942" i="13"/>
  <c r="I2942" i="13"/>
  <c r="H2942" i="13"/>
  <c r="J2945" i="13"/>
  <c r="K2945" i="13" s="1"/>
  <c r="I2945" i="13"/>
  <c r="K2955" i="13"/>
  <c r="H2957" i="13"/>
  <c r="I2957" i="13"/>
  <c r="J2967" i="13"/>
  <c r="I2967" i="13"/>
  <c r="H2967" i="13"/>
  <c r="I2970" i="13"/>
  <c r="J2970" i="13"/>
  <c r="H2970" i="13"/>
  <c r="H2982" i="13"/>
  <c r="J2982" i="13"/>
  <c r="K2982" i="13" s="1"/>
  <c r="J2992" i="13"/>
  <c r="K2992" i="13" s="1"/>
  <c r="I2992" i="13"/>
  <c r="H2992" i="13"/>
  <c r="K3001" i="13"/>
  <c r="J3035" i="13"/>
  <c r="K3035" i="13" s="1"/>
  <c r="I3035" i="13"/>
  <c r="H3035" i="13"/>
  <c r="J3041" i="13"/>
  <c r="I3041" i="13"/>
  <c r="K3045" i="13"/>
  <c r="I3046" i="13"/>
  <c r="H3046" i="13"/>
  <c r="J3046" i="13"/>
  <c r="K3046" i="13" s="1"/>
  <c r="J3052" i="13"/>
  <c r="I3052" i="13"/>
  <c r="H3052" i="13"/>
  <c r="J3059" i="13"/>
  <c r="K3059" i="13" s="1"/>
  <c r="I3059" i="13"/>
  <c r="H3075" i="13"/>
  <c r="I3075" i="13"/>
  <c r="H3090" i="13"/>
  <c r="H3091" i="13"/>
  <c r="J3096" i="13"/>
  <c r="I3096" i="13"/>
  <c r="H3096" i="13"/>
  <c r="H3097" i="13"/>
  <c r="K3097" i="13" s="1"/>
  <c r="J3097" i="13"/>
  <c r="I3097" i="13"/>
  <c r="J3107" i="13"/>
  <c r="K3107" i="13" s="1"/>
  <c r="I3107" i="13"/>
  <c r="H3107" i="13"/>
  <c r="H3137" i="13"/>
  <c r="I3137" i="13"/>
  <c r="J3137" i="13"/>
  <c r="H3145" i="13"/>
  <c r="J3145" i="13"/>
  <c r="I3145" i="13"/>
  <c r="J3163" i="13"/>
  <c r="I3163" i="13"/>
  <c r="H3163" i="13"/>
  <c r="H3174" i="13"/>
  <c r="I3174" i="13"/>
  <c r="J3174" i="13"/>
  <c r="J3184" i="13"/>
  <c r="K3184" i="13" s="1"/>
  <c r="I3184" i="13"/>
  <c r="H3184" i="13"/>
  <c r="I3202" i="13"/>
  <c r="J3202" i="13"/>
  <c r="H3202" i="13"/>
  <c r="K3247" i="13"/>
  <c r="J3303" i="13"/>
  <c r="K3303" i="13" s="1"/>
  <c r="I3303" i="13"/>
  <c r="H3303" i="13"/>
  <c r="J2991" i="13"/>
  <c r="K2991" i="13" s="1"/>
  <c r="I2991" i="13"/>
  <c r="J3003" i="13"/>
  <c r="K3003" i="13" s="1"/>
  <c r="I3003" i="13"/>
  <c r="H3003" i="13"/>
  <c r="J3009" i="13"/>
  <c r="K3009" i="13" s="1"/>
  <c r="I3009" i="13"/>
  <c r="I3014" i="13"/>
  <c r="H3014" i="13"/>
  <c r="J3014" i="13"/>
  <c r="J3020" i="13"/>
  <c r="K3020" i="13" s="1"/>
  <c r="I3020" i="13"/>
  <c r="H3020" i="13"/>
  <c r="J3027" i="13"/>
  <c r="K3027" i="13" s="1"/>
  <c r="I3027" i="13"/>
  <c r="H3043" i="13"/>
  <c r="I3043" i="13"/>
  <c r="H3059" i="13"/>
  <c r="I3064" i="13"/>
  <c r="H3064" i="13"/>
  <c r="J3064" i="13"/>
  <c r="H3079" i="13"/>
  <c r="K3079" i="13" s="1"/>
  <c r="J3081" i="13"/>
  <c r="I3081" i="13"/>
  <c r="H3081" i="13"/>
  <c r="J3090" i="13"/>
  <c r="I3117" i="13"/>
  <c r="H3117" i="13"/>
  <c r="K3117" i="13" s="1"/>
  <c r="J3120" i="13"/>
  <c r="I3120" i="13"/>
  <c r="H3120" i="13"/>
  <c r="J3131" i="13"/>
  <c r="H3131" i="13"/>
  <c r="I3131" i="13"/>
  <c r="J3147" i="13"/>
  <c r="I3147" i="13"/>
  <c r="H3147" i="13"/>
  <c r="I3150" i="13"/>
  <c r="J3150" i="13"/>
  <c r="K3150" i="13" s="1"/>
  <c r="H3153" i="13"/>
  <c r="J3153" i="13"/>
  <c r="K3153" i="13" s="1"/>
  <c r="I3153" i="13"/>
  <c r="J3155" i="13"/>
  <c r="I3155" i="13"/>
  <c r="H3155" i="13"/>
  <c r="I3158" i="13"/>
  <c r="H3158" i="13"/>
  <c r="J3158" i="13"/>
  <c r="H3167" i="13"/>
  <c r="I3167" i="13"/>
  <c r="J3167" i="13"/>
  <c r="K3167" i="13" s="1"/>
  <c r="J3168" i="13"/>
  <c r="I3168" i="13"/>
  <c r="H3168" i="13"/>
  <c r="K3172" i="13"/>
  <c r="I2868" i="13"/>
  <c r="H2868" i="13"/>
  <c r="I2876" i="13"/>
  <c r="H2876" i="13"/>
  <c r="I2884" i="13"/>
  <c r="H2884" i="13"/>
  <c r="I2887" i="13"/>
  <c r="H2890" i="13"/>
  <c r="I2892" i="13"/>
  <c r="H2892" i="13"/>
  <c r="I2895" i="13"/>
  <c r="H2898" i="13"/>
  <c r="I2900" i="13"/>
  <c r="H2900" i="13"/>
  <c r="I2903" i="13"/>
  <c r="H2906" i="13"/>
  <c r="I2908" i="13"/>
  <c r="H2908" i="13"/>
  <c r="I2911" i="13"/>
  <c r="H2914" i="13"/>
  <c r="I2916" i="13"/>
  <c r="H2916" i="13"/>
  <c r="I2919" i="13"/>
  <c r="H2922" i="13"/>
  <c r="I2924" i="13"/>
  <c r="H2924" i="13"/>
  <c r="I2927" i="13"/>
  <c r="H2930" i="13"/>
  <c r="I2932" i="13"/>
  <c r="H2932" i="13"/>
  <c r="K2941" i="13"/>
  <c r="J2957" i="13"/>
  <c r="K2957" i="13" s="1"/>
  <c r="I2971" i="13"/>
  <c r="H2971" i="13"/>
  <c r="K2971" i="13" s="1"/>
  <c r="H2979" i="13"/>
  <c r="I2982" i="13"/>
  <c r="I2985" i="13"/>
  <c r="H2985" i="13"/>
  <c r="I2987" i="13"/>
  <c r="K2994" i="13"/>
  <c r="J3017" i="13"/>
  <c r="I3017" i="13"/>
  <c r="H3017" i="13"/>
  <c r="K3041" i="13"/>
  <c r="K3051" i="13"/>
  <c r="H3053" i="13"/>
  <c r="J3053" i="13"/>
  <c r="I3053" i="13"/>
  <c r="I3054" i="13"/>
  <c r="J3056" i="13"/>
  <c r="I3056" i="13"/>
  <c r="H3056" i="13"/>
  <c r="K3068" i="13"/>
  <c r="I3074" i="13"/>
  <c r="J3074" i="13"/>
  <c r="H3074" i="13"/>
  <c r="J3075" i="13"/>
  <c r="K3075" i="13" s="1"/>
  <c r="J3086" i="13"/>
  <c r="K3086" i="13" s="1"/>
  <c r="H3093" i="13"/>
  <c r="K3093" i="13" s="1"/>
  <c r="I3093" i="13"/>
  <c r="H3101" i="13"/>
  <c r="J3101" i="13"/>
  <c r="I3101" i="13"/>
  <c r="I3118" i="13"/>
  <c r="J3118" i="13"/>
  <c r="K3118" i="13" s="1"/>
  <c r="H3118" i="13"/>
  <c r="K3134" i="13"/>
  <c r="H3149" i="13"/>
  <c r="J3149" i="13"/>
  <c r="I3149" i="13"/>
  <c r="I3195" i="13"/>
  <c r="H3195" i="13"/>
  <c r="J3195" i="13"/>
  <c r="K3195" i="13" s="1"/>
  <c r="H3311" i="13"/>
  <c r="I3311" i="13"/>
  <c r="J3311" i="13"/>
  <c r="K2668" i="13"/>
  <c r="K2688" i="13"/>
  <c r="K2720" i="13"/>
  <c r="K2752" i="13"/>
  <c r="K2784" i="13"/>
  <c r="K2816" i="13"/>
  <c r="K2848" i="13"/>
  <c r="J2868" i="13"/>
  <c r="J2876" i="13"/>
  <c r="J2884" i="13"/>
  <c r="J2890" i="13"/>
  <c r="J2892" i="13"/>
  <c r="K2892" i="13" s="1"/>
  <c r="J2898" i="13"/>
  <c r="J2900" i="13"/>
  <c r="J2906" i="13"/>
  <c r="J2908" i="13"/>
  <c r="K2908" i="13" s="1"/>
  <c r="J2914" i="13"/>
  <c r="J2916" i="13"/>
  <c r="J2922" i="13"/>
  <c r="J2924" i="13"/>
  <c r="K2924" i="13" s="1"/>
  <c r="J2930" i="13"/>
  <c r="J2932" i="13"/>
  <c r="K2937" i="13"/>
  <c r="J2943" i="13"/>
  <c r="K2943" i="13" s="1"/>
  <c r="I2943" i="13"/>
  <c r="I2946" i="13"/>
  <c r="H2946" i="13"/>
  <c r="K2946" i="13" s="1"/>
  <c r="H2968" i="13"/>
  <c r="J2968" i="13"/>
  <c r="J2979" i="13"/>
  <c r="H2984" i="13"/>
  <c r="K2984" i="13" s="1"/>
  <c r="J2985" i="13"/>
  <c r="K2985" i="13" s="1"/>
  <c r="H3016" i="13"/>
  <c r="K3016" i="13" s="1"/>
  <c r="H3021" i="13"/>
  <c r="J3021" i="13"/>
  <c r="I3021" i="13"/>
  <c r="I3022" i="13"/>
  <c r="J3024" i="13"/>
  <c r="I3024" i="13"/>
  <c r="H3024" i="13"/>
  <c r="K3036" i="13"/>
  <c r="I3042" i="13"/>
  <c r="J3042" i="13"/>
  <c r="H3042" i="13"/>
  <c r="J3043" i="13"/>
  <c r="J3054" i="13"/>
  <c r="K3054" i="13" s="1"/>
  <c r="H3061" i="13"/>
  <c r="K3061" i="13" s="1"/>
  <c r="I3061" i="13"/>
  <c r="J3071" i="13"/>
  <c r="H3071" i="13"/>
  <c r="I3071" i="13"/>
  <c r="H3076" i="13"/>
  <c r="K3076" i="13" s="1"/>
  <c r="H3077" i="13"/>
  <c r="J3077" i="13"/>
  <c r="I3077" i="13"/>
  <c r="I3082" i="13"/>
  <c r="H3082" i="13"/>
  <c r="K3082" i="13" s="1"/>
  <c r="H3124" i="13"/>
  <c r="J3124" i="13"/>
  <c r="K3124" i="13" s="1"/>
  <c r="I3124" i="13"/>
  <c r="J3128" i="13"/>
  <c r="I3128" i="13"/>
  <c r="H3128" i="13"/>
  <c r="H3130" i="13"/>
  <c r="J3130" i="13"/>
  <c r="I3130" i="13"/>
  <c r="J3143" i="13"/>
  <c r="K3143" i="13" s="1"/>
  <c r="I3143" i="13"/>
  <c r="H3143" i="13"/>
  <c r="J3154" i="13"/>
  <c r="K3154" i="13" s="1"/>
  <c r="I3154" i="13"/>
  <c r="H3154" i="13"/>
  <c r="I3180" i="13"/>
  <c r="H3180" i="13"/>
  <c r="J3180" i="13"/>
  <c r="K3180" i="13" s="1"/>
  <c r="I3187" i="13"/>
  <c r="J3187" i="13"/>
  <c r="H3187" i="13"/>
  <c r="K3187" i="13" s="1"/>
  <c r="H3190" i="13"/>
  <c r="J3190" i="13"/>
  <c r="I3190" i="13"/>
  <c r="I3227" i="13"/>
  <c r="H3227" i="13"/>
  <c r="J3227" i="13"/>
  <c r="I3259" i="13"/>
  <c r="J3259" i="13"/>
  <c r="H3259" i="13"/>
  <c r="K3259" i="13" s="1"/>
  <c r="J3349" i="13"/>
  <c r="I3349" i="13"/>
  <c r="H3349" i="13"/>
  <c r="K2964" i="13"/>
  <c r="J2964" i="13"/>
  <c r="J2996" i="13"/>
  <c r="K2996" i="13" s="1"/>
  <c r="J3028" i="13"/>
  <c r="K3028" i="13" s="1"/>
  <c r="J3060" i="13"/>
  <c r="K3060" i="13" s="1"/>
  <c r="K3092" i="13"/>
  <c r="J3092" i="13"/>
  <c r="H3108" i="13"/>
  <c r="K3108" i="13" s="1"/>
  <c r="I3109" i="13"/>
  <c r="K3114" i="13"/>
  <c r="K3129" i="13"/>
  <c r="H3139" i="13"/>
  <c r="I3164" i="13"/>
  <c r="I3181" i="13"/>
  <c r="H3251" i="13"/>
  <c r="K3251" i="13" s="1"/>
  <c r="K3258" i="13"/>
  <c r="J3264" i="13"/>
  <c r="K3264" i="13" s="1"/>
  <c r="I3264" i="13"/>
  <c r="I3268" i="13"/>
  <c r="J3268" i="13"/>
  <c r="H3268" i="13"/>
  <c r="H3278" i="13"/>
  <c r="I3278" i="13"/>
  <c r="H3286" i="13"/>
  <c r="I3286" i="13"/>
  <c r="J3286" i="13"/>
  <c r="J3290" i="13"/>
  <c r="I3290" i="13"/>
  <c r="H3290" i="13"/>
  <c r="J3292" i="13"/>
  <c r="I3292" i="13"/>
  <c r="H3292" i="13"/>
  <c r="K3292" i="13" s="1"/>
  <c r="H3293" i="13"/>
  <c r="K3293" i="13" s="1"/>
  <c r="I3293" i="13"/>
  <c r="H3295" i="13"/>
  <c r="K3295" i="13" s="1"/>
  <c r="K3309" i="13"/>
  <c r="I3324" i="13"/>
  <c r="H3325" i="13"/>
  <c r="J3325" i="13"/>
  <c r="J3327" i="13"/>
  <c r="K3327" i="13" s="1"/>
  <c r="J3330" i="13"/>
  <c r="I3330" i="13"/>
  <c r="H3330" i="13"/>
  <c r="J3356" i="13"/>
  <c r="K3356" i="13" s="1"/>
  <c r="H3382" i="13"/>
  <c r="I3382" i="13"/>
  <c r="J3382" i="13"/>
  <c r="I3386" i="13"/>
  <c r="J3386" i="13"/>
  <c r="K3386" i="13" s="1"/>
  <c r="H3389" i="13"/>
  <c r="I3389" i="13"/>
  <c r="I3401" i="13"/>
  <c r="J3401" i="13"/>
  <c r="H3401" i="13"/>
  <c r="K3409" i="13"/>
  <c r="I3427" i="13"/>
  <c r="H3427" i="13"/>
  <c r="J3427" i="13"/>
  <c r="J3431" i="13"/>
  <c r="K3431" i="13" s="1"/>
  <c r="H3431" i="13"/>
  <c r="I3431" i="13"/>
  <c r="I3119" i="13"/>
  <c r="H3119" i="13"/>
  <c r="K3119" i="13" s="1"/>
  <c r="I3126" i="13"/>
  <c r="H3126" i="13"/>
  <c r="K3126" i="13" s="1"/>
  <c r="I3170" i="13"/>
  <c r="H3170" i="13"/>
  <c r="K3170" i="13" s="1"/>
  <c r="J3194" i="13"/>
  <c r="K3194" i="13" s="1"/>
  <c r="I3194" i="13"/>
  <c r="H3231" i="13"/>
  <c r="I3231" i="13"/>
  <c r="H3246" i="13"/>
  <c r="J3246" i="13"/>
  <c r="I3246" i="13"/>
  <c r="H3249" i="13"/>
  <c r="J3249" i="13"/>
  <c r="J3250" i="13"/>
  <c r="I3250" i="13"/>
  <c r="H3250" i="13"/>
  <c r="H3254" i="13"/>
  <c r="J3254" i="13"/>
  <c r="K3254" i="13" s="1"/>
  <c r="I3254" i="13"/>
  <c r="J3271" i="13"/>
  <c r="H3271" i="13"/>
  <c r="I3282" i="13"/>
  <c r="J3282" i="13"/>
  <c r="H3282" i="13"/>
  <c r="K3288" i="13"/>
  <c r="J3289" i="13"/>
  <c r="K3289" i="13" s="1"/>
  <c r="I3289" i="13"/>
  <c r="I3295" i="13"/>
  <c r="I3299" i="13"/>
  <c r="J3299" i="13"/>
  <c r="H3299" i="13"/>
  <c r="K3299" i="13" s="1"/>
  <c r="H3316" i="13"/>
  <c r="J3316" i="13"/>
  <c r="K3316" i="13" s="1"/>
  <c r="I3316" i="13"/>
  <c r="J3324" i="13"/>
  <c r="K3324" i="13" s="1"/>
  <c r="I3325" i="13"/>
  <c r="J3338" i="13"/>
  <c r="I3338" i="13"/>
  <c r="H3338" i="13"/>
  <c r="J3360" i="13"/>
  <c r="I3360" i="13"/>
  <c r="H3360" i="13"/>
  <c r="I3373" i="13"/>
  <c r="J3373" i="13"/>
  <c r="K3373" i="13" s="1"/>
  <c r="I3388" i="13"/>
  <c r="H3388" i="13"/>
  <c r="K3388" i="13" s="1"/>
  <c r="H3398" i="13"/>
  <c r="J3398" i="13"/>
  <c r="I3411" i="13"/>
  <c r="H3411" i="13"/>
  <c r="J3411" i="13"/>
  <c r="H3439" i="13"/>
  <c r="I3439" i="13"/>
  <c r="J3439" i="13"/>
  <c r="I3442" i="13"/>
  <c r="J3442" i="13"/>
  <c r="H3442" i="13"/>
  <c r="I3467" i="13"/>
  <c r="H3467" i="13"/>
  <c r="J3467" i="13"/>
  <c r="I3511" i="13"/>
  <c r="H3511" i="13"/>
  <c r="J3511" i="13"/>
  <c r="K3164" i="13"/>
  <c r="H3185" i="13"/>
  <c r="J3185" i="13"/>
  <c r="K3197" i="13"/>
  <c r="H3214" i="13"/>
  <c r="J3214" i="13"/>
  <c r="J3215" i="13"/>
  <c r="I3215" i="13"/>
  <c r="I3235" i="13"/>
  <c r="J3235" i="13"/>
  <c r="H3235" i="13"/>
  <c r="J3248" i="13"/>
  <c r="I3248" i="13"/>
  <c r="J3256" i="13"/>
  <c r="H3256" i="13"/>
  <c r="J3263" i="13"/>
  <c r="I3263" i="13"/>
  <c r="H3263" i="13"/>
  <c r="I3267" i="13"/>
  <c r="J3267" i="13"/>
  <c r="H3267" i="13"/>
  <c r="H3281" i="13"/>
  <c r="J3281" i="13"/>
  <c r="H3318" i="13"/>
  <c r="I3318" i="13"/>
  <c r="J3320" i="13"/>
  <c r="K3320" i="13" s="1"/>
  <c r="I3320" i="13"/>
  <c r="H3320" i="13"/>
  <c r="J3322" i="13"/>
  <c r="I3322" i="13"/>
  <c r="H3322" i="13"/>
  <c r="I3332" i="13"/>
  <c r="J3332" i="13"/>
  <c r="H3332" i="13"/>
  <c r="I3347" i="13"/>
  <c r="J3347" i="13"/>
  <c r="H3347" i="13"/>
  <c r="I3351" i="13"/>
  <c r="J3351" i="13"/>
  <c r="J3368" i="13"/>
  <c r="I3368" i="13"/>
  <c r="H3368" i="13"/>
  <c r="I3371" i="13"/>
  <c r="H3371" i="13"/>
  <c r="J3371" i="13"/>
  <c r="J3385" i="13"/>
  <c r="I3385" i="13"/>
  <c r="I3387" i="13"/>
  <c r="H3387" i="13"/>
  <c r="H3394" i="13"/>
  <c r="J3394" i="13"/>
  <c r="I3394" i="13"/>
  <c r="I3396" i="13"/>
  <c r="J3396" i="13"/>
  <c r="H3396" i="13"/>
  <c r="J3400" i="13"/>
  <c r="I3400" i="13"/>
  <c r="H3400" i="13"/>
  <c r="J3420" i="13"/>
  <c r="K3420" i="13" s="1"/>
  <c r="I3420" i="13"/>
  <c r="H3420" i="13"/>
  <c r="H3421" i="13"/>
  <c r="I3421" i="13"/>
  <c r="J3421" i="13"/>
  <c r="J3481" i="13"/>
  <c r="H3481" i="13"/>
  <c r="I3481" i="13"/>
  <c r="I3125" i="13"/>
  <c r="K3132" i="13"/>
  <c r="J3134" i="13"/>
  <c r="H3160" i="13"/>
  <c r="K3160" i="13" s="1"/>
  <c r="I3185" i="13"/>
  <c r="I3199" i="13"/>
  <c r="J3205" i="13"/>
  <c r="K3205" i="13" s="1"/>
  <c r="H3205" i="13"/>
  <c r="J3209" i="13"/>
  <c r="H3209" i="13"/>
  <c r="I3214" i="13"/>
  <c r="H3215" i="13"/>
  <c r="H3218" i="13"/>
  <c r="K3218" i="13" s="1"/>
  <c r="I3219" i="13"/>
  <c r="J3219" i="13"/>
  <c r="J3224" i="13"/>
  <c r="H3224" i="13"/>
  <c r="H3230" i="13"/>
  <c r="J3230" i="13"/>
  <c r="I3230" i="13"/>
  <c r="H3233" i="13"/>
  <c r="K3233" i="13" s="1"/>
  <c r="I3234" i="13"/>
  <c r="J3234" i="13"/>
  <c r="K3234" i="13" s="1"/>
  <c r="H3237" i="13"/>
  <c r="K3237" i="13" s="1"/>
  <c r="H3239" i="13"/>
  <c r="J3240" i="13"/>
  <c r="I3240" i="13"/>
  <c r="H3240" i="13"/>
  <c r="J3244" i="13"/>
  <c r="K3244" i="13" s="1"/>
  <c r="H3244" i="13"/>
  <c r="H3245" i="13"/>
  <c r="J3245" i="13"/>
  <c r="I3245" i="13"/>
  <c r="H3248" i="13"/>
  <c r="H3270" i="13"/>
  <c r="J3270" i="13"/>
  <c r="K3270" i="13" s="1"/>
  <c r="I3270" i="13"/>
  <c r="J3274" i="13"/>
  <c r="I3274" i="13"/>
  <c r="H3274" i="13"/>
  <c r="I3276" i="13"/>
  <c r="J3276" i="13"/>
  <c r="H3276" i="13"/>
  <c r="I3281" i="13"/>
  <c r="I3284" i="13"/>
  <c r="H3284" i="13"/>
  <c r="I3291" i="13"/>
  <c r="J3291" i="13"/>
  <c r="K3291" i="13" s="1"/>
  <c r="H3291" i="13"/>
  <c r="H3302" i="13"/>
  <c r="I3302" i="13"/>
  <c r="J3308" i="13"/>
  <c r="K3308" i="13" s="1"/>
  <c r="I3308" i="13"/>
  <c r="H3308" i="13"/>
  <c r="H3317" i="13"/>
  <c r="K3317" i="13" s="1"/>
  <c r="J3318" i="13"/>
  <c r="H3319" i="13"/>
  <c r="K3319" i="13" s="1"/>
  <c r="J3336" i="13"/>
  <c r="H3336" i="13"/>
  <c r="I3336" i="13"/>
  <c r="I3343" i="13"/>
  <c r="H3351" i="13"/>
  <c r="I3363" i="13"/>
  <c r="H3363" i="13"/>
  <c r="J3363" i="13"/>
  <c r="I3370" i="13"/>
  <c r="H3370" i="13"/>
  <c r="I3378" i="13"/>
  <c r="H3378" i="13"/>
  <c r="J3378" i="13"/>
  <c r="J3387" i="13"/>
  <c r="K3387" i="13" s="1"/>
  <c r="K3407" i="13"/>
  <c r="J3408" i="13"/>
  <c r="K3408" i="13" s="1"/>
  <c r="I3408" i="13"/>
  <c r="H3408" i="13"/>
  <c r="I3410" i="13"/>
  <c r="J3410" i="13"/>
  <c r="H3410" i="13"/>
  <c r="J3416" i="13"/>
  <c r="H3416" i="13"/>
  <c r="I3416" i="13"/>
  <c r="J3423" i="13"/>
  <c r="I3423" i="13"/>
  <c r="H3423" i="13"/>
  <c r="I3426" i="13"/>
  <c r="J3426" i="13"/>
  <c r="H3426" i="13"/>
  <c r="H3430" i="13"/>
  <c r="J3430" i="13"/>
  <c r="I3430" i="13"/>
  <c r="I3475" i="13"/>
  <c r="J3475" i="13"/>
  <c r="H3475" i="13"/>
  <c r="K2980" i="13"/>
  <c r="K3012" i="13"/>
  <c r="K3044" i="13"/>
  <c r="H3111" i="13"/>
  <c r="K3111" i="13" s="1"/>
  <c r="I3112" i="13"/>
  <c r="I3113" i="13"/>
  <c r="K3125" i="13"/>
  <c r="K3152" i="13"/>
  <c r="I3160" i="13"/>
  <c r="I3162" i="13"/>
  <c r="H3188" i="13"/>
  <c r="I3196" i="13"/>
  <c r="H3196" i="13"/>
  <c r="K3196" i="13" s="1"/>
  <c r="K3198" i="13"/>
  <c r="J3199" i="13"/>
  <c r="I3203" i="13"/>
  <c r="J3203" i="13"/>
  <c r="K3203" i="13" s="1"/>
  <c r="I3205" i="13"/>
  <c r="I3209" i="13"/>
  <c r="I3218" i="13"/>
  <c r="H3219" i="13"/>
  <c r="K3221" i="13"/>
  <c r="I3224" i="13"/>
  <c r="I3233" i="13"/>
  <c r="H3234" i="13"/>
  <c r="I3237" i="13"/>
  <c r="J3239" i="13"/>
  <c r="I3244" i="13"/>
  <c r="J3255" i="13"/>
  <c r="I3255" i="13"/>
  <c r="H3255" i="13"/>
  <c r="H3257" i="13"/>
  <c r="K3257" i="13" s="1"/>
  <c r="I3271" i="13"/>
  <c r="I3272" i="13"/>
  <c r="H3273" i="13"/>
  <c r="K3273" i="13" s="1"/>
  <c r="J3285" i="13"/>
  <c r="K3285" i="13" s="1"/>
  <c r="H3285" i="13"/>
  <c r="J3305" i="13"/>
  <c r="I3305" i="13"/>
  <c r="H3305" i="13"/>
  <c r="J3313" i="13"/>
  <c r="I3313" i="13"/>
  <c r="H3313" i="13"/>
  <c r="I3315" i="13"/>
  <c r="J3315" i="13"/>
  <c r="H3315" i="13"/>
  <c r="K3315" i="13" s="1"/>
  <c r="I3317" i="13"/>
  <c r="I3319" i="13"/>
  <c r="H3326" i="13"/>
  <c r="J3326" i="13"/>
  <c r="I3339" i="13"/>
  <c r="H3339" i="13"/>
  <c r="J3339" i="13"/>
  <c r="I3341" i="13"/>
  <c r="J3342" i="13"/>
  <c r="K3342" i="13" s="1"/>
  <c r="J3343" i="13"/>
  <c r="K3343" i="13" s="1"/>
  <c r="J3348" i="13"/>
  <c r="K3348" i="13" s="1"/>
  <c r="J3367" i="13"/>
  <c r="H3367" i="13"/>
  <c r="J3370" i="13"/>
  <c r="K3370" i="13" s="1"/>
  <c r="H3393" i="13"/>
  <c r="J3393" i="13"/>
  <c r="K3393" i="13" s="1"/>
  <c r="I3393" i="13"/>
  <c r="I3398" i="13"/>
  <c r="I3435" i="13"/>
  <c r="H3435" i="13"/>
  <c r="J3435" i="13"/>
  <c r="H3438" i="13"/>
  <c r="J3438" i="13"/>
  <c r="I3438" i="13"/>
  <c r="J3445" i="13"/>
  <c r="I3445" i="13"/>
  <c r="H3445" i="13"/>
  <c r="K3445" i="13" s="1"/>
  <c r="I3451" i="13"/>
  <c r="H3451" i="13"/>
  <c r="J3451" i="13"/>
  <c r="H3510" i="13"/>
  <c r="I3510" i="13"/>
  <c r="J3510" i="13"/>
  <c r="I3111" i="13"/>
  <c r="J3112" i="13"/>
  <c r="K3112" i="13" s="1"/>
  <c r="J3113" i="13"/>
  <c r="K3113" i="13" s="1"/>
  <c r="J3136" i="13"/>
  <c r="I3136" i="13"/>
  <c r="J3162" i="13"/>
  <c r="K3162" i="13" s="1"/>
  <c r="K3169" i="13"/>
  <c r="J3188" i="13"/>
  <c r="H3191" i="13"/>
  <c r="K3191" i="13" s="1"/>
  <c r="K3199" i="13"/>
  <c r="K3226" i="13"/>
  <c r="I3256" i="13"/>
  <c r="I3257" i="13"/>
  <c r="H3262" i="13"/>
  <c r="J3262" i="13"/>
  <c r="I3262" i="13"/>
  <c r="K3266" i="13"/>
  <c r="I3273" i="13"/>
  <c r="J3304" i="13"/>
  <c r="I3304" i="13"/>
  <c r="J3312" i="13"/>
  <c r="I3312" i="13"/>
  <c r="J3321" i="13"/>
  <c r="H3321" i="13"/>
  <c r="I3321" i="13"/>
  <c r="H3329" i="13"/>
  <c r="J3329" i="13"/>
  <c r="I3329" i="13"/>
  <c r="I3331" i="13"/>
  <c r="J3331" i="13"/>
  <c r="H3331" i="13"/>
  <c r="J3335" i="13"/>
  <c r="I3335" i="13"/>
  <c r="H3335" i="13"/>
  <c r="J3341" i="13"/>
  <c r="K3341" i="13" s="1"/>
  <c r="I3346" i="13"/>
  <c r="J3346" i="13"/>
  <c r="H3346" i="13"/>
  <c r="J3380" i="13"/>
  <c r="I3380" i="13"/>
  <c r="H3380" i="13"/>
  <c r="J3383" i="13"/>
  <c r="I3383" i="13"/>
  <c r="H3383" i="13"/>
  <c r="H3385" i="13"/>
  <c r="I3395" i="13"/>
  <c r="J3395" i="13"/>
  <c r="H3395" i="13"/>
  <c r="I3403" i="13"/>
  <c r="H3403" i="13"/>
  <c r="J3403" i="13"/>
  <c r="H3414" i="13"/>
  <c r="I3414" i="13"/>
  <c r="J3414" i="13"/>
  <c r="I3428" i="13"/>
  <c r="H3428" i="13"/>
  <c r="J3428" i="13"/>
  <c r="H3471" i="13"/>
  <c r="J3471" i="13"/>
  <c r="I3471" i="13"/>
  <c r="J3496" i="13"/>
  <c r="H3496" i="13"/>
  <c r="I3496" i="13"/>
  <c r="I3116" i="13"/>
  <c r="H3123" i="13"/>
  <c r="K3123" i="13" s="1"/>
  <c r="H3136" i="13"/>
  <c r="H3189" i="13"/>
  <c r="K3189" i="13" s="1"/>
  <c r="I3191" i="13"/>
  <c r="K3220" i="13"/>
  <c r="I3258" i="13"/>
  <c r="I3275" i="13"/>
  <c r="H3275" i="13"/>
  <c r="J3275" i="13"/>
  <c r="K3281" i="13"/>
  <c r="J3284" i="13"/>
  <c r="K3284" i="13" s="1"/>
  <c r="I3300" i="13"/>
  <c r="J3300" i="13"/>
  <c r="H3300" i="13"/>
  <c r="J3302" i="13"/>
  <c r="H3304" i="13"/>
  <c r="I3307" i="13"/>
  <c r="H3307" i="13"/>
  <c r="J3307" i="13"/>
  <c r="H3312" i="13"/>
  <c r="H3327" i="13"/>
  <c r="K3333" i="13"/>
  <c r="J3353" i="13"/>
  <c r="I3353" i="13"/>
  <c r="H3353" i="13"/>
  <c r="H3359" i="13"/>
  <c r="J3359" i="13"/>
  <c r="I3359" i="13"/>
  <c r="H3361" i="13"/>
  <c r="J3361" i="13"/>
  <c r="I3361" i="13"/>
  <c r="H3366" i="13"/>
  <c r="I3366" i="13"/>
  <c r="J3366" i="13"/>
  <c r="J3392" i="13"/>
  <c r="K3392" i="13" s="1"/>
  <c r="I3392" i="13"/>
  <c r="H3392" i="13"/>
  <c r="J3440" i="13"/>
  <c r="I3440" i="13"/>
  <c r="H3440" i="13"/>
  <c r="I3443" i="13"/>
  <c r="J3443" i="13"/>
  <c r="H3443" i="13"/>
  <c r="J3463" i="13"/>
  <c r="I3463" i="13"/>
  <c r="H3463" i="13"/>
  <c r="J3116" i="13"/>
  <c r="K3116" i="13" s="1"/>
  <c r="I3123" i="13"/>
  <c r="K3139" i="13"/>
  <c r="J3140" i="13"/>
  <c r="K3140" i="13" s="1"/>
  <c r="I3140" i="13"/>
  <c r="I3189" i="13"/>
  <c r="H3206" i="13"/>
  <c r="K3206" i="13" s="1"/>
  <c r="I3206" i="13"/>
  <c r="J3210" i="13"/>
  <c r="K3210" i="13" s="1"/>
  <c r="I3210" i="13"/>
  <c r="J3216" i="13"/>
  <c r="K3216" i="13" s="1"/>
  <c r="I3216" i="13"/>
  <c r="I3220" i="13"/>
  <c r="J3220" i="13"/>
  <c r="J3225" i="13"/>
  <c r="K3225" i="13" s="1"/>
  <c r="I3225" i="13"/>
  <c r="K3228" i="13"/>
  <c r="J3241" i="13"/>
  <c r="H3241" i="13"/>
  <c r="H3252" i="13"/>
  <c r="K3252" i="13" s="1"/>
  <c r="K3278" i="13"/>
  <c r="J3296" i="13"/>
  <c r="K3296" i="13" s="1"/>
  <c r="I3296" i="13"/>
  <c r="I3314" i="13"/>
  <c r="J3314" i="13"/>
  <c r="H3314" i="13"/>
  <c r="I3323" i="13"/>
  <c r="J3323" i="13"/>
  <c r="H3323" i="13"/>
  <c r="K3334" i="13"/>
  <c r="J3376" i="13"/>
  <c r="H3376" i="13"/>
  <c r="I3376" i="13"/>
  <c r="I3391" i="13"/>
  <c r="J3391" i="13"/>
  <c r="K3391" i="13" s="1"/>
  <c r="H3406" i="13"/>
  <c r="I3406" i="13"/>
  <c r="J3406" i="13"/>
  <c r="J3413" i="13"/>
  <c r="H3413" i="13"/>
  <c r="I3413" i="13"/>
  <c r="H3446" i="13"/>
  <c r="I3446" i="13"/>
  <c r="J3446" i="13"/>
  <c r="J3456" i="13"/>
  <c r="I3456" i="13"/>
  <c r="H3456" i="13"/>
  <c r="K3462" i="13"/>
  <c r="H3478" i="13"/>
  <c r="I3478" i="13"/>
  <c r="J3478" i="13"/>
  <c r="J3504" i="13"/>
  <c r="H3504" i="13"/>
  <c r="I3504" i="13"/>
  <c r="J3448" i="13"/>
  <c r="I3448" i="13"/>
  <c r="J3449" i="13"/>
  <c r="H3449" i="13"/>
  <c r="H3489" i="13"/>
  <c r="J3489" i="13"/>
  <c r="I3491" i="13"/>
  <c r="J3491" i="13"/>
  <c r="H3491" i="13"/>
  <c r="H3494" i="13"/>
  <c r="I3494" i="13"/>
  <c r="J3495" i="13"/>
  <c r="I3495" i="13"/>
  <c r="I3506" i="13"/>
  <c r="J3506" i="13"/>
  <c r="H3506" i="13"/>
  <c r="J3509" i="13"/>
  <c r="I3509" i="13"/>
  <c r="J3523" i="13"/>
  <c r="I3523" i="13"/>
  <c r="H3523" i="13"/>
  <c r="H3543" i="13"/>
  <c r="J3543" i="13"/>
  <c r="I3543" i="13"/>
  <c r="J3544" i="13"/>
  <c r="H3544" i="13"/>
  <c r="I3544" i="13"/>
  <c r="I3550" i="13"/>
  <c r="H3550" i="13"/>
  <c r="J3552" i="13"/>
  <c r="H3552" i="13"/>
  <c r="I3552" i="13"/>
  <c r="J3555" i="13"/>
  <c r="I3555" i="13"/>
  <c r="H3555" i="13"/>
  <c r="J3563" i="13"/>
  <c r="K3563" i="13" s="1"/>
  <c r="I3563" i="13"/>
  <c r="H3563" i="13"/>
  <c r="J3579" i="13"/>
  <c r="K3579" i="13" s="1"/>
  <c r="I3579" i="13"/>
  <c r="H3579" i="13"/>
  <c r="I3591" i="13"/>
  <c r="H3591" i="13"/>
  <c r="J3598" i="13"/>
  <c r="I3598" i="13"/>
  <c r="H3598" i="13"/>
  <c r="J3600" i="13"/>
  <c r="K3600" i="13" s="1"/>
  <c r="I3600" i="13"/>
  <c r="H3600" i="13"/>
  <c r="I3617" i="13"/>
  <c r="H3617" i="13"/>
  <c r="J3627" i="13"/>
  <c r="I3627" i="13"/>
  <c r="H3627" i="13"/>
  <c r="J3643" i="13"/>
  <c r="I3643" i="13"/>
  <c r="H3643" i="13"/>
  <c r="I3657" i="13"/>
  <c r="H3657" i="13"/>
  <c r="J3657" i="13"/>
  <c r="J3728" i="13"/>
  <c r="H3728" i="13"/>
  <c r="I3728" i="13"/>
  <c r="H3730" i="13"/>
  <c r="J3730" i="13"/>
  <c r="I3730" i="13"/>
  <c r="H3433" i="13"/>
  <c r="K3433" i="13" s="1"/>
  <c r="H3448" i="13"/>
  <c r="I3449" i="13"/>
  <c r="H3454" i="13"/>
  <c r="J3454" i="13"/>
  <c r="I3469" i="13"/>
  <c r="I3470" i="13"/>
  <c r="I3487" i="13"/>
  <c r="H3487" i="13"/>
  <c r="K3487" i="13" s="1"/>
  <c r="J3488" i="13"/>
  <c r="K3488" i="13" s="1"/>
  <c r="I3488" i="13"/>
  <c r="I3489" i="13"/>
  <c r="H3490" i="13"/>
  <c r="K3490" i="13" s="1"/>
  <c r="J3494" i="13"/>
  <c r="H3495" i="13"/>
  <c r="H3509" i="13"/>
  <c r="I3518" i="13"/>
  <c r="H3518" i="13"/>
  <c r="J3518" i="13"/>
  <c r="H3521" i="13"/>
  <c r="J3521" i="13"/>
  <c r="J3522" i="13"/>
  <c r="K3522" i="13" s="1"/>
  <c r="I3522" i="13"/>
  <c r="J3530" i="13"/>
  <c r="K3530" i="13" s="1"/>
  <c r="H3530" i="13"/>
  <c r="I3533" i="13"/>
  <c r="H3533" i="13"/>
  <c r="K3533" i="13" s="1"/>
  <c r="J3533" i="13"/>
  <c r="I3535" i="13"/>
  <c r="H3535" i="13"/>
  <c r="J3535" i="13"/>
  <c r="K3535" i="13" s="1"/>
  <c r="J3536" i="13"/>
  <c r="I3536" i="13"/>
  <c r="H3536" i="13"/>
  <c r="I3558" i="13"/>
  <c r="H3558" i="13"/>
  <c r="K3558" i="13" s="1"/>
  <c r="J3578" i="13"/>
  <c r="K3578" i="13" s="1"/>
  <c r="H3578" i="13"/>
  <c r="J3592" i="13"/>
  <c r="H3592" i="13"/>
  <c r="H3597" i="13"/>
  <c r="K3597" i="13" s="1"/>
  <c r="K3599" i="13"/>
  <c r="J3611" i="13"/>
  <c r="K3611" i="13" s="1"/>
  <c r="I3611" i="13"/>
  <c r="J3619" i="13"/>
  <c r="I3619" i="13"/>
  <c r="H3619" i="13"/>
  <c r="J3632" i="13"/>
  <c r="I3632" i="13"/>
  <c r="H3632" i="13"/>
  <c r="J3634" i="13"/>
  <c r="K3634" i="13" s="1"/>
  <c r="I3634" i="13"/>
  <c r="H3634" i="13"/>
  <c r="J3638" i="13"/>
  <c r="I3638" i="13"/>
  <c r="H3638" i="13"/>
  <c r="J3696" i="13"/>
  <c r="H3696" i="13"/>
  <c r="I3696" i="13"/>
  <c r="H3757" i="13"/>
  <c r="J3757" i="13"/>
  <c r="K3757" i="13" s="1"/>
  <c r="I3757" i="13"/>
  <c r="I3433" i="13"/>
  <c r="H3453" i="13"/>
  <c r="K3453" i="13" s="1"/>
  <c r="J3453" i="13"/>
  <c r="H3457" i="13"/>
  <c r="I3457" i="13"/>
  <c r="J3469" i="13"/>
  <c r="K3469" i="13" s="1"/>
  <c r="J3470" i="13"/>
  <c r="K3470" i="13" s="1"/>
  <c r="H3476" i="13"/>
  <c r="I3476" i="13"/>
  <c r="I3483" i="13"/>
  <c r="J3483" i="13"/>
  <c r="H3486" i="13"/>
  <c r="J3486" i="13"/>
  <c r="I3490" i="13"/>
  <c r="K3498" i="13"/>
  <c r="I3515" i="13"/>
  <c r="J3515" i="13"/>
  <c r="K3515" i="13" s="1"/>
  <c r="H3515" i="13"/>
  <c r="J3520" i="13"/>
  <c r="I3520" i="13"/>
  <c r="I3526" i="13"/>
  <c r="H3526" i="13"/>
  <c r="J3526" i="13"/>
  <c r="I3562" i="13"/>
  <c r="H3562" i="13"/>
  <c r="J3562" i="13"/>
  <c r="J3570" i="13"/>
  <c r="H3570" i="13"/>
  <c r="I3570" i="13"/>
  <c r="H3577" i="13"/>
  <c r="I3577" i="13"/>
  <c r="J3577" i="13"/>
  <c r="J3587" i="13"/>
  <c r="I3587" i="13"/>
  <c r="H3587" i="13"/>
  <c r="H3594" i="13"/>
  <c r="J3594" i="13"/>
  <c r="I3594" i="13"/>
  <c r="J3614" i="13"/>
  <c r="I3614" i="13"/>
  <c r="H3614" i="13"/>
  <c r="J3622" i="13"/>
  <c r="I3622" i="13"/>
  <c r="H3622" i="13"/>
  <c r="I3625" i="13"/>
  <c r="H3625" i="13"/>
  <c r="J3625" i="13"/>
  <c r="H3626" i="13"/>
  <c r="J3626" i="13"/>
  <c r="K3626" i="13" s="1"/>
  <c r="I3626" i="13"/>
  <c r="K3628" i="13"/>
  <c r="J3640" i="13"/>
  <c r="I3640" i="13"/>
  <c r="I3653" i="13"/>
  <c r="H3653" i="13"/>
  <c r="J3653" i="13"/>
  <c r="K3653" i="13" s="1"/>
  <c r="J3664" i="13"/>
  <c r="K3664" i="13" s="1"/>
  <c r="H3664" i="13"/>
  <c r="I3664" i="13"/>
  <c r="I3717" i="13"/>
  <c r="J3717" i="13"/>
  <c r="H3717" i="13"/>
  <c r="J3726" i="13"/>
  <c r="I3726" i="13"/>
  <c r="H3726" i="13"/>
  <c r="I3761" i="13"/>
  <c r="H3761" i="13"/>
  <c r="J3761" i="13"/>
  <c r="K3265" i="13"/>
  <c r="J3357" i="13"/>
  <c r="K3357" i="13" s="1"/>
  <c r="J3358" i="13"/>
  <c r="K3358" i="13" s="1"/>
  <c r="J3374" i="13"/>
  <c r="K3374" i="13" s="1"/>
  <c r="J3375" i="13"/>
  <c r="K3375" i="13" s="1"/>
  <c r="H3402" i="13"/>
  <c r="K3402" i="13" s="1"/>
  <c r="I3418" i="13"/>
  <c r="H3419" i="13"/>
  <c r="H3422" i="13"/>
  <c r="I3422" i="13"/>
  <c r="I3434" i="13"/>
  <c r="H3437" i="13"/>
  <c r="K3437" i="13" s="1"/>
  <c r="I3453" i="13"/>
  <c r="I3455" i="13"/>
  <c r="J3457" i="13"/>
  <c r="K3457" i="13" s="1"/>
  <c r="H3458" i="13"/>
  <c r="K3458" i="13" s="1"/>
  <c r="H3460" i="13"/>
  <c r="K3468" i="13"/>
  <c r="I3472" i="13"/>
  <c r="H3473" i="13"/>
  <c r="K3473" i="13" s="1"/>
  <c r="J3476" i="13"/>
  <c r="H3479" i="13"/>
  <c r="H3483" i="13"/>
  <c r="I3484" i="13"/>
  <c r="H3485" i="13"/>
  <c r="J3485" i="13"/>
  <c r="I3486" i="13"/>
  <c r="I3503" i="13"/>
  <c r="J3512" i="13"/>
  <c r="H3512" i="13"/>
  <c r="H3513" i="13"/>
  <c r="K3513" i="13" s="1"/>
  <c r="H3514" i="13"/>
  <c r="H3520" i="13"/>
  <c r="H3524" i="13"/>
  <c r="J3524" i="13"/>
  <c r="K3524" i="13" s="1"/>
  <c r="H3529" i="13"/>
  <c r="I3529" i="13"/>
  <c r="J3529" i="13"/>
  <c r="K3529" i="13" s="1"/>
  <c r="J3531" i="13"/>
  <c r="I3531" i="13"/>
  <c r="J3550" i="13"/>
  <c r="J3564" i="13"/>
  <c r="I3564" i="13"/>
  <c r="H3564" i="13"/>
  <c r="J3568" i="13"/>
  <c r="I3568" i="13"/>
  <c r="J3576" i="13"/>
  <c r="H3576" i="13"/>
  <c r="I3580" i="13"/>
  <c r="H3580" i="13"/>
  <c r="J3580" i="13"/>
  <c r="K3580" i="13" s="1"/>
  <c r="I3581" i="13"/>
  <c r="J3581" i="13"/>
  <c r="H3581" i="13"/>
  <c r="J3583" i="13"/>
  <c r="I3583" i="13"/>
  <c r="H3583" i="13"/>
  <c r="J3586" i="13"/>
  <c r="K3586" i="13" s="1"/>
  <c r="I3586" i="13"/>
  <c r="J3591" i="13"/>
  <c r="J3595" i="13"/>
  <c r="K3595" i="13" s="1"/>
  <c r="I3595" i="13"/>
  <c r="J3617" i="13"/>
  <c r="J3629" i="13"/>
  <c r="I3629" i="13"/>
  <c r="H3629" i="13"/>
  <c r="K3629" i="13" s="1"/>
  <c r="H3640" i="13"/>
  <c r="I3685" i="13"/>
  <c r="J3685" i="13"/>
  <c r="K3685" i="13" s="1"/>
  <c r="H3685" i="13"/>
  <c r="J3694" i="13"/>
  <c r="I3694" i="13"/>
  <c r="H3694" i="13"/>
  <c r="I3729" i="13"/>
  <c r="H3729" i="13"/>
  <c r="J3729" i="13"/>
  <c r="K3212" i="13"/>
  <c r="K3253" i="13"/>
  <c r="I3261" i="13"/>
  <c r="H3306" i="13"/>
  <c r="K3306" i="13" s="1"/>
  <c r="H3345" i="13"/>
  <c r="K3345" i="13" s="1"/>
  <c r="H3352" i="13"/>
  <c r="K3352" i="13" s="1"/>
  <c r="I3364" i="13"/>
  <c r="H3364" i="13"/>
  <c r="K3364" i="13" s="1"/>
  <c r="H3379" i="13"/>
  <c r="K3389" i="13"/>
  <c r="I3402" i="13"/>
  <c r="K3412" i="13"/>
  <c r="K3415" i="13"/>
  <c r="J3419" i="13"/>
  <c r="J3422" i="13"/>
  <c r="J3424" i="13"/>
  <c r="I3424" i="13"/>
  <c r="I3425" i="13"/>
  <c r="I3437" i="13"/>
  <c r="K3450" i="13"/>
  <c r="I3458" i="13"/>
  <c r="H3459" i="13"/>
  <c r="J3460" i="13"/>
  <c r="I3473" i="13"/>
  <c r="H3474" i="13"/>
  <c r="J3479" i="13"/>
  <c r="J3480" i="13"/>
  <c r="K3480" i="13" s="1"/>
  <c r="I3480" i="13"/>
  <c r="J3484" i="13"/>
  <c r="K3484" i="13" s="1"/>
  <c r="I3485" i="13"/>
  <c r="H3502" i="13"/>
  <c r="K3502" i="13" s="1"/>
  <c r="I3502" i="13"/>
  <c r="J3503" i="13"/>
  <c r="I3512" i="13"/>
  <c r="I3513" i="13"/>
  <c r="J3514" i="13"/>
  <c r="K3514" i="13" s="1"/>
  <c r="H3525" i="13"/>
  <c r="J3525" i="13"/>
  <c r="I3525" i="13"/>
  <c r="I3530" i="13"/>
  <c r="H3531" i="13"/>
  <c r="I3534" i="13"/>
  <c r="H3534" i="13"/>
  <c r="J3534" i="13"/>
  <c r="I3549" i="13"/>
  <c r="J3549" i="13"/>
  <c r="J3554" i="13"/>
  <c r="I3554" i="13"/>
  <c r="H3554" i="13"/>
  <c r="K3557" i="13"/>
  <c r="H3561" i="13"/>
  <c r="I3561" i="13"/>
  <c r="J3561" i="13"/>
  <c r="H3568" i="13"/>
  <c r="I3573" i="13"/>
  <c r="H3573" i="13"/>
  <c r="K3573" i="13" s="1"/>
  <c r="I3576" i="13"/>
  <c r="J3584" i="13"/>
  <c r="K3584" i="13" s="1"/>
  <c r="I3584" i="13"/>
  <c r="J3602" i="13"/>
  <c r="I3602" i="13"/>
  <c r="H3602" i="13"/>
  <c r="I3633" i="13"/>
  <c r="H3633" i="13"/>
  <c r="K3633" i="13" s="1"/>
  <c r="J3633" i="13"/>
  <c r="J3662" i="13"/>
  <c r="I3662" i="13"/>
  <c r="H3662" i="13"/>
  <c r="J3672" i="13"/>
  <c r="H3672" i="13"/>
  <c r="I3672" i="13"/>
  <c r="J3725" i="13"/>
  <c r="I3725" i="13"/>
  <c r="H3725" i="13"/>
  <c r="J3750" i="13"/>
  <c r="I3750" i="13"/>
  <c r="H3750" i="13"/>
  <c r="J3755" i="13"/>
  <c r="I3755" i="13"/>
  <c r="H3755" i="13"/>
  <c r="K3755" i="13" s="1"/>
  <c r="J3261" i="13"/>
  <c r="K3261" i="13" s="1"/>
  <c r="J3379" i="13"/>
  <c r="H3405" i="13"/>
  <c r="H3424" i="13"/>
  <c r="J3425" i="13"/>
  <c r="K3425" i="13" s="1"/>
  <c r="K3434" i="13"/>
  <c r="H3441" i="13"/>
  <c r="K3455" i="13"/>
  <c r="J3459" i="13"/>
  <c r="H3461" i="13"/>
  <c r="I3462" i="13"/>
  <c r="J3474" i="13"/>
  <c r="I3516" i="13"/>
  <c r="H3516" i="13"/>
  <c r="J3516" i="13"/>
  <c r="I3517" i="13"/>
  <c r="H3517" i="13"/>
  <c r="I3527" i="13"/>
  <c r="H3527" i="13"/>
  <c r="J3538" i="13"/>
  <c r="K3538" i="13" s="1"/>
  <c r="I3538" i="13"/>
  <c r="I3542" i="13"/>
  <c r="H3542" i="13"/>
  <c r="K3542" i="13" s="1"/>
  <c r="J3542" i="13"/>
  <c r="H3549" i="13"/>
  <c r="J3559" i="13"/>
  <c r="K3559" i="13" s="1"/>
  <c r="I3559" i="13"/>
  <c r="I3590" i="13"/>
  <c r="H3590" i="13"/>
  <c r="J3590" i="13"/>
  <c r="I3593" i="13"/>
  <c r="H3593" i="13"/>
  <c r="J3593" i="13"/>
  <c r="K3593" i="13" s="1"/>
  <c r="J3608" i="13"/>
  <c r="I3608" i="13"/>
  <c r="H3608" i="13"/>
  <c r="K3618" i="13"/>
  <c r="J3651" i="13"/>
  <c r="I3651" i="13"/>
  <c r="H3651" i="13"/>
  <c r="J3654" i="13"/>
  <c r="I3654" i="13"/>
  <c r="H3654" i="13"/>
  <c r="I3665" i="13"/>
  <c r="H3665" i="13"/>
  <c r="J3665" i="13"/>
  <c r="J3715" i="13"/>
  <c r="I3715" i="13"/>
  <c r="H3715" i="13"/>
  <c r="I3269" i="13"/>
  <c r="I3277" i="13"/>
  <c r="J3283" i="13"/>
  <c r="K3283" i="13" s="1"/>
  <c r="H3287" i="13"/>
  <c r="K3287" i="13" s="1"/>
  <c r="H3340" i="13"/>
  <c r="K3340" i="13" s="1"/>
  <c r="H3354" i="13"/>
  <c r="K3354" i="13" s="1"/>
  <c r="H3365" i="13"/>
  <c r="K3365" i="13" s="1"/>
  <c r="K3377" i="13"/>
  <c r="H3381" i="13"/>
  <c r="K3381" i="13" s="1"/>
  <c r="I3405" i="13"/>
  <c r="J3407" i="13"/>
  <c r="J3441" i="13"/>
  <c r="I3444" i="13"/>
  <c r="J3461" i="13"/>
  <c r="J3462" i="13"/>
  <c r="J3464" i="13"/>
  <c r="K3464" i="13" s="1"/>
  <c r="H3464" i="13"/>
  <c r="H3465" i="13"/>
  <c r="K3465" i="13" s="1"/>
  <c r="H3501" i="13"/>
  <c r="K3501" i="13" s="1"/>
  <c r="J3501" i="13"/>
  <c r="I3501" i="13"/>
  <c r="K3505" i="13"/>
  <c r="I3507" i="13"/>
  <c r="H3507" i="13"/>
  <c r="K3507" i="13" s="1"/>
  <c r="J3517" i="13"/>
  <c r="I3524" i="13"/>
  <c r="J3541" i="13"/>
  <c r="I3541" i="13"/>
  <c r="J3560" i="13"/>
  <c r="H3560" i="13"/>
  <c r="I3560" i="13"/>
  <c r="I3582" i="13"/>
  <c r="H3582" i="13"/>
  <c r="J3582" i="13"/>
  <c r="K3582" i="13" s="1"/>
  <c r="I3601" i="13"/>
  <c r="H3601" i="13"/>
  <c r="J3601" i="13"/>
  <c r="I3613" i="13"/>
  <c r="J3613" i="13"/>
  <c r="K3613" i="13" s="1"/>
  <c r="J3683" i="13"/>
  <c r="I3683" i="13"/>
  <c r="H3683" i="13"/>
  <c r="J3686" i="13"/>
  <c r="K3686" i="13" s="1"/>
  <c r="I3686" i="13"/>
  <c r="H3686" i="13"/>
  <c r="K3269" i="13"/>
  <c r="K3277" i="13"/>
  <c r="I3294" i="13"/>
  <c r="I3301" i="13"/>
  <c r="K3362" i="13"/>
  <c r="I3365" i="13"/>
  <c r="I3369" i="13"/>
  <c r="I3381" i="13"/>
  <c r="H3384" i="13"/>
  <c r="K3384" i="13" s="1"/>
  <c r="I3409" i="13"/>
  <c r="J3444" i="13"/>
  <c r="K3444" i="13" s="1"/>
  <c r="K3474" i="13"/>
  <c r="I3499" i="13"/>
  <c r="H3499" i="13"/>
  <c r="K3499" i="13" s="1"/>
  <c r="K3503" i="13"/>
  <c r="I3519" i="13"/>
  <c r="H3519" i="13"/>
  <c r="K3519" i="13" s="1"/>
  <c r="J3539" i="13"/>
  <c r="I3539" i="13"/>
  <c r="H3539" i="13"/>
  <c r="H3541" i="13"/>
  <c r="H3589" i="13"/>
  <c r="J3589" i="13"/>
  <c r="I3589" i="13"/>
  <c r="J3606" i="13"/>
  <c r="I3606" i="13"/>
  <c r="H3606" i="13"/>
  <c r="I3621" i="13"/>
  <c r="H3621" i="13"/>
  <c r="J3621" i="13"/>
  <c r="I3623" i="13"/>
  <c r="H3623" i="13"/>
  <c r="J3623" i="13"/>
  <c r="K3623" i="13" s="1"/>
  <c r="J3624" i="13"/>
  <c r="H3624" i="13"/>
  <c r="I3624" i="13"/>
  <c r="J3704" i="13"/>
  <c r="I3704" i="13"/>
  <c r="H3704" i="13"/>
  <c r="J3723" i="13"/>
  <c r="I3723" i="13"/>
  <c r="H3723" i="13"/>
  <c r="K3173" i="13"/>
  <c r="K3405" i="13"/>
  <c r="H3492" i="13"/>
  <c r="K3492" i="13" s="1"/>
  <c r="H3546" i="13"/>
  <c r="K3546" i="13" s="1"/>
  <c r="J3553" i="13"/>
  <c r="K3553" i="13" s="1"/>
  <c r="J3572" i="13"/>
  <c r="K3572" i="13" s="1"/>
  <c r="K3605" i="13"/>
  <c r="H3610" i="13"/>
  <c r="K3610" i="13" s="1"/>
  <c r="J3661" i="13"/>
  <c r="I3674" i="13"/>
  <c r="J3682" i="13"/>
  <c r="J3687" i="13"/>
  <c r="J3693" i="13"/>
  <c r="K3693" i="13" s="1"/>
  <c r="I3711" i="13"/>
  <c r="H3711" i="13"/>
  <c r="K3711" i="13" s="1"/>
  <c r="I3719" i="13"/>
  <c r="J3719" i="13"/>
  <c r="K3719" i="13" s="1"/>
  <c r="J3722" i="13"/>
  <c r="K3722" i="13" s="1"/>
  <c r="I3743" i="13"/>
  <c r="H3743" i="13"/>
  <c r="K3743" i="13" s="1"/>
  <c r="K3754" i="13"/>
  <c r="I3779" i="13"/>
  <c r="J3780" i="13"/>
  <c r="I3780" i="13"/>
  <c r="H3780" i="13"/>
  <c r="K3780" i="13" s="1"/>
  <c r="J3798" i="13"/>
  <c r="I3798" i="13"/>
  <c r="H3798" i="13"/>
  <c r="I3814" i="13"/>
  <c r="J3814" i="13"/>
  <c r="H3814" i="13"/>
  <c r="J3836" i="13"/>
  <c r="I3836" i="13"/>
  <c r="H3836" i="13"/>
  <c r="I3870" i="13"/>
  <c r="H3870" i="13"/>
  <c r="J3870" i="13"/>
  <c r="J3907" i="13"/>
  <c r="H3907" i="13"/>
  <c r="I3907" i="13"/>
  <c r="I3556" i="13"/>
  <c r="I3596" i="13"/>
  <c r="I3612" i="13"/>
  <c r="J3630" i="13"/>
  <c r="I3630" i="13"/>
  <c r="H3630" i="13"/>
  <c r="H3644" i="13"/>
  <c r="J3644" i="13"/>
  <c r="K3655" i="13"/>
  <c r="H3668" i="13"/>
  <c r="J3668" i="13"/>
  <c r="J3702" i="13"/>
  <c r="I3702" i="13"/>
  <c r="H3702" i="13"/>
  <c r="H3732" i="13"/>
  <c r="J3732" i="13"/>
  <c r="I3732" i="13"/>
  <c r="J3830" i="13"/>
  <c r="K3830" i="13" s="1"/>
  <c r="I3830" i="13"/>
  <c r="H3830" i="13"/>
  <c r="J3844" i="13"/>
  <c r="I3844" i="13"/>
  <c r="H3844" i="13"/>
  <c r="J3847" i="13"/>
  <c r="H3847" i="13"/>
  <c r="I3847" i="13"/>
  <c r="I3850" i="13"/>
  <c r="H3850" i="13"/>
  <c r="J3850" i="13"/>
  <c r="K3850" i="13" s="1"/>
  <c r="I3858" i="13"/>
  <c r="H3858" i="13"/>
  <c r="J3858" i="13"/>
  <c r="K3858" i="13" s="1"/>
  <c r="H3868" i="13"/>
  <c r="J3868" i="13"/>
  <c r="K3868" i="13" s="1"/>
  <c r="H3869" i="13"/>
  <c r="J3869" i="13"/>
  <c r="I3869" i="13"/>
  <c r="J3894" i="13"/>
  <c r="I3894" i="13"/>
  <c r="H3894" i="13"/>
  <c r="K3894" i="13" s="1"/>
  <c r="J3921" i="13"/>
  <c r="I3921" i="13"/>
  <c r="H3921" i="13"/>
  <c r="H3989" i="13"/>
  <c r="K3989" i="13" s="1"/>
  <c r="J3989" i="13"/>
  <c r="I3989" i="13"/>
  <c r="J3528" i="13"/>
  <c r="H3528" i="13"/>
  <c r="J3547" i="13"/>
  <c r="K3547" i="13" s="1"/>
  <c r="I3547" i="13"/>
  <c r="I3566" i="13"/>
  <c r="H3566" i="13"/>
  <c r="K3566" i="13" s="1"/>
  <c r="I3574" i="13"/>
  <c r="H3574" i="13"/>
  <c r="K3574" i="13" s="1"/>
  <c r="J3596" i="13"/>
  <c r="K3596" i="13" s="1"/>
  <c r="H3604" i="13"/>
  <c r="J3604" i="13"/>
  <c r="J3612" i="13"/>
  <c r="K3612" i="13" s="1"/>
  <c r="J3615" i="13"/>
  <c r="K3615" i="13" s="1"/>
  <c r="K3616" i="13"/>
  <c r="H3637" i="13"/>
  <c r="K3637" i="13" s="1"/>
  <c r="H3647" i="13"/>
  <c r="K3647" i="13" s="1"/>
  <c r="K3663" i="13"/>
  <c r="K3695" i="13"/>
  <c r="J3699" i="13"/>
  <c r="K3699" i="13" s="1"/>
  <c r="I3699" i="13"/>
  <c r="I3705" i="13"/>
  <c r="H3705" i="13"/>
  <c r="K3705" i="13" s="1"/>
  <c r="J3707" i="13"/>
  <c r="I3707" i="13"/>
  <c r="H3707" i="13"/>
  <c r="K3707" i="13" s="1"/>
  <c r="J3710" i="13"/>
  <c r="I3710" i="13"/>
  <c r="H3710" i="13"/>
  <c r="K3736" i="13"/>
  <c r="J3739" i="13"/>
  <c r="I3739" i="13"/>
  <c r="H3739" i="13"/>
  <c r="J3742" i="13"/>
  <c r="I3742" i="13"/>
  <c r="H3742" i="13"/>
  <c r="I3745" i="13"/>
  <c r="H3745" i="13"/>
  <c r="K3745" i="13" s="1"/>
  <c r="H3746" i="13"/>
  <c r="K3746" i="13" s="1"/>
  <c r="H3764" i="13"/>
  <c r="J3764" i="13"/>
  <c r="I3764" i="13"/>
  <c r="J3774" i="13"/>
  <c r="I3774" i="13"/>
  <c r="H3774" i="13"/>
  <c r="J3817" i="13"/>
  <c r="I3817" i="13"/>
  <c r="H3817" i="13"/>
  <c r="I3868" i="13"/>
  <c r="J3891" i="13"/>
  <c r="I3891" i="13"/>
  <c r="H3891" i="13"/>
  <c r="J3635" i="13"/>
  <c r="I3635" i="13"/>
  <c r="J3646" i="13"/>
  <c r="I3646" i="13"/>
  <c r="H3646" i="13"/>
  <c r="I3649" i="13"/>
  <c r="H3649" i="13"/>
  <c r="H3676" i="13"/>
  <c r="J3676" i="13"/>
  <c r="I3689" i="13"/>
  <c r="H3689" i="13"/>
  <c r="J3689" i="13"/>
  <c r="H3698" i="13"/>
  <c r="J3698" i="13"/>
  <c r="I3698" i="13"/>
  <c r="K3701" i="13"/>
  <c r="I3713" i="13"/>
  <c r="H3713" i="13"/>
  <c r="J3734" i="13"/>
  <c r="I3734" i="13"/>
  <c r="H3734" i="13"/>
  <c r="J3744" i="13"/>
  <c r="I3744" i="13"/>
  <c r="J3747" i="13"/>
  <c r="K3747" i="13" s="1"/>
  <c r="I3747" i="13"/>
  <c r="I3749" i="13"/>
  <c r="J3749" i="13"/>
  <c r="I3753" i="13"/>
  <c r="H3753" i="13"/>
  <c r="J3753" i="13"/>
  <c r="J3758" i="13"/>
  <c r="K3758" i="13" s="1"/>
  <c r="I3758" i="13"/>
  <c r="H3758" i="13"/>
  <c r="J3760" i="13"/>
  <c r="H3760" i="13"/>
  <c r="I3760" i="13"/>
  <c r="K3768" i="13"/>
  <c r="J3771" i="13"/>
  <c r="I3771" i="13"/>
  <c r="H3771" i="13"/>
  <c r="J3790" i="13"/>
  <c r="I3790" i="13"/>
  <c r="H3790" i="13"/>
  <c r="H3821" i="13"/>
  <c r="J3821" i="13"/>
  <c r="I3821" i="13"/>
  <c r="H3825" i="13"/>
  <c r="K3825" i="13" s="1"/>
  <c r="J3825" i="13"/>
  <c r="I3825" i="13"/>
  <c r="J3839" i="13"/>
  <c r="K3839" i="13" s="1"/>
  <c r="H3839" i="13"/>
  <c r="K3452" i="13"/>
  <c r="K3493" i="13"/>
  <c r="K3527" i="13"/>
  <c r="J3565" i="13"/>
  <c r="K3565" i="13" s="1"/>
  <c r="J3585" i="13"/>
  <c r="K3585" i="13" s="1"/>
  <c r="K3591" i="13"/>
  <c r="H3635" i="13"/>
  <c r="I3641" i="13"/>
  <c r="H3641" i="13"/>
  <c r="K3641" i="13" s="1"/>
  <c r="I3644" i="13"/>
  <c r="H3645" i="13"/>
  <c r="K3645" i="13" s="1"/>
  <c r="H3648" i="13"/>
  <c r="K3648" i="13" s="1"/>
  <c r="J3649" i="13"/>
  <c r="H3650" i="13"/>
  <c r="K3650" i="13" s="1"/>
  <c r="I3658" i="13"/>
  <c r="I3668" i="13"/>
  <c r="H3669" i="13"/>
  <c r="K3669" i="13" s="1"/>
  <c r="H3679" i="13"/>
  <c r="K3679" i="13" s="1"/>
  <c r="I3690" i="13"/>
  <c r="H3712" i="13"/>
  <c r="K3712" i="13" s="1"/>
  <c r="J3713" i="13"/>
  <c r="H3714" i="13"/>
  <c r="K3714" i="13" s="1"/>
  <c r="H3744" i="13"/>
  <c r="H3747" i="13"/>
  <c r="H3749" i="13"/>
  <c r="I3754" i="13"/>
  <c r="J3766" i="13"/>
  <c r="I3766" i="13"/>
  <c r="H3766" i="13"/>
  <c r="K3777" i="13"/>
  <c r="J3787" i="13"/>
  <c r="K3787" i="13" s="1"/>
  <c r="I3787" i="13"/>
  <c r="H3789" i="13"/>
  <c r="J3789" i="13"/>
  <c r="J3793" i="13"/>
  <c r="I3793" i="13"/>
  <c r="H3793" i="13"/>
  <c r="H3805" i="13"/>
  <c r="J3805" i="13"/>
  <c r="I3805" i="13"/>
  <c r="H3849" i="13"/>
  <c r="J3849" i="13"/>
  <c r="K3849" i="13" s="1"/>
  <c r="I3849" i="13"/>
  <c r="I3866" i="13"/>
  <c r="J3866" i="13"/>
  <c r="H3866" i="13"/>
  <c r="J3895" i="13"/>
  <c r="H3895" i="13"/>
  <c r="I3895" i="13"/>
  <c r="J3927" i="13"/>
  <c r="H3927" i="13"/>
  <c r="I3927" i="13"/>
  <c r="J3656" i="13"/>
  <c r="H3656" i="13"/>
  <c r="J3659" i="13"/>
  <c r="I3659" i="13"/>
  <c r="H3666" i="13"/>
  <c r="J3666" i="13"/>
  <c r="J3667" i="13"/>
  <c r="I3667" i="13"/>
  <c r="J3670" i="13"/>
  <c r="K3670" i="13" s="1"/>
  <c r="I3670" i="13"/>
  <c r="H3670" i="13"/>
  <c r="J3678" i="13"/>
  <c r="I3678" i="13"/>
  <c r="H3678" i="13"/>
  <c r="I3681" i="13"/>
  <c r="H3681" i="13"/>
  <c r="J3691" i="13"/>
  <c r="I3691" i="13"/>
  <c r="I3697" i="13"/>
  <c r="H3697" i="13"/>
  <c r="J3697" i="13"/>
  <c r="H3708" i="13"/>
  <c r="J3708" i="13"/>
  <c r="K3708" i="13" s="1"/>
  <c r="J3718" i="13"/>
  <c r="K3718" i="13" s="1"/>
  <c r="I3718" i="13"/>
  <c r="H3718" i="13"/>
  <c r="J3731" i="13"/>
  <c r="I3731" i="13"/>
  <c r="H3740" i="13"/>
  <c r="J3740" i="13"/>
  <c r="I3751" i="13"/>
  <c r="J3751" i="13"/>
  <c r="K3751" i="13" s="1"/>
  <c r="I3786" i="13"/>
  <c r="J3786" i="13"/>
  <c r="H3797" i="13"/>
  <c r="J3797" i="13"/>
  <c r="I3797" i="13"/>
  <c r="K3799" i="13"/>
  <c r="J3816" i="13"/>
  <c r="K3816" i="13" s="1"/>
  <c r="I3816" i="13"/>
  <c r="H3816" i="13"/>
  <c r="J3819" i="13"/>
  <c r="I3819" i="13"/>
  <c r="H3819" i="13"/>
  <c r="I3832" i="13"/>
  <c r="J3832" i="13"/>
  <c r="H3832" i="13"/>
  <c r="K3835" i="13"/>
  <c r="J3886" i="13"/>
  <c r="K3886" i="13" s="1"/>
  <c r="I3886" i="13"/>
  <c r="H3886" i="13"/>
  <c r="I3914" i="13"/>
  <c r="H3914" i="13"/>
  <c r="J3914" i="13"/>
  <c r="J4017" i="13"/>
  <c r="K4017" i="13" s="1"/>
  <c r="I4017" i="13"/>
  <c r="H4017" i="13"/>
  <c r="H4021" i="13"/>
  <c r="J4021" i="13"/>
  <c r="I4021" i="13"/>
  <c r="I4042" i="13"/>
  <c r="J4042" i="13"/>
  <c r="H4042" i="13"/>
  <c r="I4065" i="13"/>
  <c r="H4065" i="13"/>
  <c r="K4065" i="13" s="1"/>
  <c r="J4065" i="13"/>
  <c r="G76" i="14"/>
  <c r="I76" i="14"/>
  <c r="H76" i="14"/>
  <c r="G137" i="14"/>
  <c r="I137" i="14"/>
  <c r="H137" i="14"/>
  <c r="K3575" i="13"/>
  <c r="J3603" i="13"/>
  <c r="I3603" i="13"/>
  <c r="I3628" i="13"/>
  <c r="I3656" i="13"/>
  <c r="H3659" i="13"/>
  <c r="H3661" i="13"/>
  <c r="I3666" i="13"/>
  <c r="H3667" i="13"/>
  <c r="I3673" i="13"/>
  <c r="H3673" i="13"/>
  <c r="I3676" i="13"/>
  <c r="H3677" i="13"/>
  <c r="H3680" i="13"/>
  <c r="K3680" i="13" s="1"/>
  <c r="J3681" i="13"/>
  <c r="H3682" i="13"/>
  <c r="H3691" i="13"/>
  <c r="H3693" i="13"/>
  <c r="H3700" i="13"/>
  <c r="J3700" i="13"/>
  <c r="K3700" i="13" s="1"/>
  <c r="I3700" i="13"/>
  <c r="K3706" i="13"/>
  <c r="I3709" i="13"/>
  <c r="H3709" i="13"/>
  <c r="I3721" i="13"/>
  <c r="H3721" i="13"/>
  <c r="J3721" i="13"/>
  <c r="H3731" i="13"/>
  <c r="K3738" i="13"/>
  <c r="I3741" i="13"/>
  <c r="H3741" i="13"/>
  <c r="J3763" i="13"/>
  <c r="I3763" i="13"/>
  <c r="H3772" i="13"/>
  <c r="J3772" i="13"/>
  <c r="J3783" i="13"/>
  <c r="I3783" i="13"/>
  <c r="H3786" i="13"/>
  <c r="J3791" i="13"/>
  <c r="K3791" i="13" s="1"/>
  <c r="I3791" i="13"/>
  <c r="H3791" i="13"/>
  <c r="J3823" i="13"/>
  <c r="I3823" i="13"/>
  <c r="H3823" i="13"/>
  <c r="I3826" i="13"/>
  <c r="J3826" i="13"/>
  <c r="H3826" i="13"/>
  <c r="H3837" i="13"/>
  <c r="J3837" i="13"/>
  <c r="K3837" i="13" s="1"/>
  <c r="I3837" i="13"/>
  <c r="J3865" i="13"/>
  <c r="I3865" i="13"/>
  <c r="H3865" i="13"/>
  <c r="J3919" i="13"/>
  <c r="K3919" i="13" s="1"/>
  <c r="I3919" i="13"/>
  <c r="H3919" i="13"/>
  <c r="K3541" i="13"/>
  <c r="H3545" i="13"/>
  <c r="K3545" i="13" s="1"/>
  <c r="I3545" i="13"/>
  <c r="I3553" i="13"/>
  <c r="J3571" i="13"/>
  <c r="K3571" i="13" s="1"/>
  <c r="I3571" i="13"/>
  <c r="H3603" i="13"/>
  <c r="I3609" i="13"/>
  <c r="H3609" i="13"/>
  <c r="K3609" i="13" s="1"/>
  <c r="J3628" i="13"/>
  <c r="H3636" i="13"/>
  <c r="J3636" i="13"/>
  <c r="J3673" i="13"/>
  <c r="K3673" i="13" s="1"/>
  <c r="H3674" i="13"/>
  <c r="K3674" i="13" s="1"/>
  <c r="J3675" i="13"/>
  <c r="K3675" i="13" s="1"/>
  <c r="I3675" i="13"/>
  <c r="J3677" i="13"/>
  <c r="I3680" i="13"/>
  <c r="H3687" i="13"/>
  <c r="J3709" i="13"/>
  <c r="K3709" i="13" s="1"/>
  <c r="J3741" i="13"/>
  <c r="H3762" i="13"/>
  <c r="J3762" i="13"/>
  <c r="K3762" i="13" s="1"/>
  <c r="I3762" i="13"/>
  <c r="H3763" i="13"/>
  <c r="J3773" i="13"/>
  <c r="K3773" i="13" s="1"/>
  <c r="I3773" i="13"/>
  <c r="H3773" i="13"/>
  <c r="J3775" i="13"/>
  <c r="K3775" i="13" s="1"/>
  <c r="I3775" i="13"/>
  <c r="H3775" i="13"/>
  <c r="H3783" i="13"/>
  <c r="I3794" i="13"/>
  <c r="J3794" i="13"/>
  <c r="K3794" i="13" s="1"/>
  <c r="H3794" i="13"/>
  <c r="J3801" i="13"/>
  <c r="K3801" i="13" s="1"/>
  <c r="I3801" i="13"/>
  <c r="J3854" i="13"/>
  <c r="I3854" i="13"/>
  <c r="H3854" i="13"/>
  <c r="I3884" i="13"/>
  <c r="H3884" i="13"/>
  <c r="J3884" i="13"/>
  <c r="I3898" i="13"/>
  <c r="J3898" i="13"/>
  <c r="H3898" i="13"/>
  <c r="H3925" i="13"/>
  <c r="I3925" i="13"/>
  <c r="J3925" i="13"/>
  <c r="H3781" i="13"/>
  <c r="K3781" i="13" s="1"/>
  <c r="I3781" i="13"/>
  <c r="K3788" i="13"/>
  <c r="I3802" i="13"/>
  <c r="H3802" i="13"/>
  <c r="K3802" i="13" s="1"/>
  <c r="J3824" i="13"/>
  <c r="J3828" i="13"/>
  <c r="J3829" i="13"/>
  <c r="K3838" i="13"/>
  <c r="K3840" i="13"/>
  <c r="K3843" i="13"/>
  <c r="H3845" i="13"/>
  <c r="J3845" i="13"/>
  <c r="I3845" i="13"/>
  <c r="K3867" i="13"/>
  <c r="J3879" i="13"/>
  <c r="I3879" i="13"/>
  <c r="H3879" i="13"/>
  <c r="K3892" i="13"/>
  <c r="K3893" i="13"/>
  <c r="I3902" i="13"/>
  <c r="H3902" i="13"/>
  <c r="H3909" i="13"/>
  <c r="J3909" i="13"/>
  <c r="I3909" i="13"/>
  <c r="J3911" i="13"/>
  <c r="I3911" i="13"/>
  <c r="H3911" i="13"/>
  <c r="H3913" i="13"/>
  <c r="J3913" i="13"/>
  <c r="I3913" i="13"/>
  <c r="I3939" i="13"/>
  <c r="H3939" i="13"/>
  <c r="J3944" i="13"/>
  <c r="I3944" i="13"/>
  <c r="H3944" i="13"/>
  <c r="J3961" i="13"/>
  <c r="I3961" i="13"/>
  <c r="J3984" i="13"/>
  <c r="H3984" i="13"/>
  <c r="I3984" i="13"/>
  <c r="K3990" i="13"/>
  <c r="J3993" i="13"/>
  <c r="I3993" i="13"/>
  <c r="H3993" i="13"/>
  <c r="I3995" i="13"/>
  <c r="J3995" i="13"/>
  <c r="H3995" i="13"/>
  <c r="I4019" i="13"/>
  <c r="J4019" i="13"/>
  <c r="K4019" i="13" s="1"/>
  <c r="H4019" i="13"/>
  <c r="J4030" i="13"/>
  <c r="H4030" i="13"/>
  <c r="I4030" i="13"/>
  <c r="H31" i="14"/>
  <c r="I31" i="14"/>
  <c r="G31" i="14"/>
  <c r="G133" i="14"/>
  <c r="H133" i="14"/>
  <c r="I133" i="14"/>
  <c r="K3413" i="13"/>
  <c r="K3477" i="13"/>
  <c r="H3688" i="13"/>
  <c r="K3688" i="13" s="1"/>
  <c r="H3720" i="13"/>
  <c r="K3720" i="13" s="1"/>
  <c r="H3752" i="13"/>
  <c r="K3752" i="13" s="1"/>
  <c r="H3799" i="13"/>
  <c r="H3818" i="13"/>
  <c r="H3822" i="13"/>
  <c r="K3822" i="13" s="1"/>
  <c r="I3846" i="13"/>
  <c r="K3857" i="13"/>
  <c r="H3878" i="13"/>
  <c r="K3878" i="13" s="1"/>
  <c r="J3887" i="13"/>
  <c r="I3887" i="13"/>
  <c r="H3887" i="13"/>
  <c r="J3901" i="13"/>
  <c r="J3902" i="13"/>
  <c r="K3902" i="13" s="1"/>
  <c r="J3905" i="13"/>
  <c r="I3905" i="13"/>
  <c r="H3905" i="13"/>
  <c r="H3941" i="13"/>
  <c r="J3941" i="13"/>
  <c r="I3941" i="13"/>
  <c r="J3943" i="13"/>
  <c r="K3943" i="13" s="1"/>
  <c r="I3943" i="13"/>
  <c r="I3946" i="13"/>
  <c r="J3946" i="13"/>
  <c r="H3946" i="13"/>
  <c r="H3961" i="13"/>
  <c r="K3961" i="13" s="1"/>
  <c r="H3965" i="13"/>
  <c r="J3965" i="13"/>
  <c r="K3965" i="13" s="1"/>
  <c r="I3965" i="13"/>
  <c r="I3970" i="13"/>
  <c r="H3970" i="13"/>
  <c r="J3970" i="13"/>
  <c r="H3973" i="13"/>
  <c r="K3973" i="13" s="1"/>
  <c r="I3973" i="13"/>
  <c r="J3973" i="13"/>
  <c r="I3986" i="13"/>
  <c r="J3986" i="13"/>
  <c r="H3986" i="13"/>
  <c r="H3992" i="13"/>
  <c r="J3992" i="13"/>
  <c r="I4000" i="13"/>
  <c r="J4000" i="13"/>
  <c r="H4000" i="13"/>
  <c r="J4011" i="13"/>
  <c r="H4011" i="13"/>
  <c r="J4068" i="13"/>
  <c r="I4068" i="13"/>
  <c r="H4068" i="13"/>
  <c r="G75" i="14"/>
  <c r="I75" i="14"/>
  <c r="H75" i="14"/>
  <c r="K3776" i="13"/>
  <c r="I3777" i="13"/>
  <c r="H3777" i="13"/>
  <c r="I3799" i="13"/>
  <c r="J3807" i="13"/>
  <c r="K3807" i="13" s="1"/>
  <c r="H3807" i="13"/>
  <c r="I3809" i="13"/>
  <c r="H3809" i="13"/>
  <c r="K3809" i="13" s="1"/>
  <c r="I3810" i="13"/>
  <c r="J3810" i="13"/>
  <c r="K3810" i="13" s="1"/>
  <c r="J3815" i="13"/>
  <c r="K3815" i="13" s="1"/>
  <c r="I3815" i="13"/>
  <c r="J3818" i="13"/>
  <c r="I3822" i="13"/>
  <c r="K3829" i="13"/>
  <c r="J3846" i="13"/>
  <c r="K3846" i="13" s="1"/>
  <c r="I3878" i="13"/>
  <c r="H3881" i="13"/>
  <c r="K3881" i="13" s="1"/>
  <c r="I3881" i="13"/>
  <c r="K3900" i="13"/>
  <c r="I3920" i="13"/>
  <c r="H3920" i="13"/>
  <c r="J3920" i="13"/>
  <c r="K3920" i="13" s="1"/>
  <c r="J3923" i="13"/>
  <c r="I3923" i="13"/>
  <c r="H3923" i="13"/>
  <c r="I3934" i="13"/>
  <c r="H3934" i="13"/>
  <c r="K3934" i="13" s="1"/>
  <c r="K3935" i="13"/>
  <c r="J3936" i="13"/>
  <c r="I3936" i="13"/>
  <c r="H3957" i="13"/>
  <c r="J3957" i="13"/>
  <c r="I3957" i="13"/>
  <c r="J3983" i="13"/>
  <c r="I3983" i="13"/>
  <c r="H3983" i="13"/>
  <c r="J3991" i="13"/>
  <c r="K3991" i="13" s="1"/>
  <c r="I3991" i="13"/>
  <c r="J4022" i="13"/>
  <c r="I4022" i="13"/>
  <c r="H4022" i="13"/>
  <c r="H4029" i="13"/>
  <c r="J4029" i="13"/>
  <c r="I4029" i="13"/>
  <c r="J4043" i="13"/>
  <c r="I4043" i="13"/>
  <c r="H4043" i="13"/>
  <c r="J4071" i="13"/>
  <c r="I4071" i="13"/>
  <c r="H4071" i="13"/>
  <c r="J3812" i="13"/>
  <c r="K3812" i="13" s="1"/>
  <c r="I3812" i="13"/>
  <c r="H3812" i="13"/>
  <c r="K3824" i="13"/>
  <c r="I3827" i="13"/>
  <c r="H3827" i="13"/>
  <c r="K3827" i="13" s="1"/>
  <c r="K3831" i="13"/>
  <c r="I3834" i="13"/>
  <c r="H3834" i="13"/>
  <c r="K3834" i="13" s="1"/>
  <c r="J3862" i="13"/>
  <c r="I3862" i="13"/>
  <c r="H3862" i="13"/>
  <c r="J3871" i="13"/>
  <c r="I3871" i="13"/>
  <c r="H3871" i="13"/>
  <c r="J3873" i="13"/>
  <c r="I3873" i="13"/>
  <c r="J3876" i="13"/>
  <c r="K3876" i="13" s="1"/>
  <c r="I3876" i="13"/>
  <c r="H3877" i="13"/>
  <c r="J3877" i="13"/>
  <c r="I3877" i="13"/>
  <c r="I3889" i="13"/>
  <c r="H3889" i="13"/>
  <c r="K3889" i="13" s="1"/>
  <c r="K3897" i="13"/>
  <c r="J3912" i="13"/>
  <c r="I3912" i="13"/>
  <c r="H3912" i="13"/>
  <c r="J3929" i="13"/>
  <c r="I3929" i="13"/>
  <c r="H3929" i="13"/>
  <c r="H3931" i="13"/>
  <c r="J3931" i="13"/>
  <c r="I3931" i="13"/>
  <c r="J3932" i="13"/>
  <c r="H3932" i="13"/>
  <c r="K3932" i="13" s="1"/>
  <c r="H3933" i="13"/>
  <c r="I3933" i="13"/>
  <c r="I3938" i="13"/>
  <c r="J3938" i="13"/>
  <c r="H3938" i="13"/>
  <c r="J3939" i="13"/>
  <c r="H3950" i="13"/>
  <c r="J3950" i="13"/>
  <c r="I3950" i="13"/>
  <c r="J3951" i="13"/>
  <c r="I3951" i="13"/>
  <c r="H3951" i="13"/>
  <c r="I3994" i="13"/>
  <c r="H3994" i="13"/>
  <c r="J3994" i="13"/>
  <c r="J4046" i="13"/>
  <c r="I4046" i="13"/>
  <c r="H4046" i="13"/>
  <c r="J4047" i="13"/>
  <c r="I4047" i="13"/>
  <c r="H4047" i="13"/>
  <c r="H71" i="14"/>
  <c r="I71" i="14"/>
  <c r="G71" i="14"/>
  <c r="H103" i="14"/>
  <c r="I103" i="14"/>
  <c r="G103" i="14"/>
  <c r="G116" i="14"/>
  <c r="I116" i="14"/>
  <c r="H116" i="14"/>
  <c r="K3733" i="13"/>
  <c r="I3737" i="13"/>
  <c r="H3737" i="13"/>
  <c r="K3737" i="13" s="1"/>
  <c r="K3765" i="13"/>
  <c r="I3769" i="13"/>
  <c r="H3769" i="13"/>
  <c r="K3769" i="13" s="1"/>
  <c r="I3776" i="13"/>
  <c r="J3778" i="13"/>
  <c r="K3778" i="13" s="1"/>
  <c r="J3784" i="13"/>
  <c r="K3784" i="13" s="1"/>
  <c r="I3784" i="13"/>
  <c r="H3784" i="13"/>
  <c r="I3795" i="13"/>
  <c r="H3795" i="13"/>
  <c r="H3804" i="13"/>
  <c r="K3804" i="13" s="1"/>
  <c r="K3818" i="13"/>
  <c r="I3841" i="13"/>
  <c r="H3841" i="13"/>
  <c r="K3841" i="13" s="1"/>
  <c r="I3842" i="13"/>
  <c r="J3842" i="13"/>
  <c r="K3842" i="13" s="1"/>
  <c r="I3856" i="13"/>
  <c r="H3856" i="13"/>
  <c r="J3856" i="13"/>
  <c r="K3856" i="13" s="1"/>
  <c r="J3859" i="13"/>
  <c r="I3859" i="13"/>
  <c r="H3859" i="13"/>
  <c r="I3860" i="13"/>
  <c r="H3861" i="13"/>
  <c r="J3861" i="13"/>
  <c r="H3873" i="13"/>
  <c r="H3876" i="13"/>
  <c r="J3880" i="13"/>
  <c r="K3880" i="13" s="1"/>
  <c r="H3880" i="13"/>
  <c r="I3882" i="13"/>
  <c r="J3882" i="13"/>
  <c r="K3882" i="13" s="1"/>
  <c r="H3899" i="13"/>
  <c r="K3899" i="13" s="1"/>
  <c r="I3899" i="13"/>
  <c r="K3918" i="13"/>
  <c r="I3932" i="13"/>
  <c r="J3933" i="13"/>
  <c r="I4002" i="13"/>
  <c r="H4002" i="13"/>
  <c r="J4002" i="13"/>
  <c r="J4014" i="13"/>
  <c r="I4014" i="13"/>
  <c r="H4014" i="13"/>
  <c r="H4069" i="13"/>
  <c r="I4069" i="13"/>
  <c r="J4069" i="13"/>
  <c r="G40" i="14"/>
  <c r="I40" i="14"/>
  <c r="H40" i="14"/>
  <c r="H3813" i="13"/>
  <c r="K3813" i="13" s="1"/>
  <c r="I3813" i="13"/>
  <c r="J3855" i="13"/>
  <c r="K3855" i="13" s="1"/>
  <c r="I3855" i="13"/>
  <c r="J3863" i="13"/>
  <c r="H3863" i="13"/>
  <c r="I3863" i="13"/>
  <c r="I3888" i="13"/>
  <c r="H3888" i="13"/>
  <c r="J3888" i="13"/>
  <c r="I3890" i="13"/>
  <c r="J3890" i="13"/>
  <c r="J3896" i="13"/>
  <c r="K3896" i="13" s="1"/>
  <c r="I3896" i="13"/>
  <c r="J3904" i="13"/>
  <c r="I3904" i="13"/>
  <c r="H3904" i="13"/>
  <c r="K3904" i="13" s="1"/>
  <c r="I3916" i="13"/>
  <c r="H3916" i="13"/>
  <c r="I3922" i="13"/>
  <c r="H3922" i="13"/>
  <c r="J3926" i="13"/>
  <c r="K3926" i="13" s="1"/>
  <c r="I3926" i="13"/>
  <c r="I3930" i="13"/>
  <c r="J3930" i="13"/>
  <c r="K3930" i="13" s="1"/>
  <c r="H3930" i="13"/>
  <c r="K3936" i="13"/>
  <c r="J3937" i="13"/>
  <c r="I3937" i="13"/>
  <c r="H3937" i="13"/>
  <c r="H3945" i="13"/>
  <c r="J3945" i="13"/>
  <c r="K3945" i="13" s="1"/>
  <c r="I3945" i="13"/>
  <c r="H3949" i="13"/>
  <c r="I3949" i="13"/>
  <c r="J3949" i="13"/>
  <c r="K3949" i="13" s="1"/>
  <c r="J3966" i="13"/>
  <c r="H3966" i="13"/>
  <c r="I3966" i="13"/>
  <c r="I3969" i="13"/>
  <c r="J3969" i="13"/>
  <c r="K3969" i="13" s="1"/>
  <c r="H3969" i="13"/>
  <c r="J3971" i="13"/>
  <c r="I3971" i="13"/>
  <c r="H3971" i="13"/>
  <c r="J3985" i="13"/>
  <c r="I3985" i="13"/>
  <c r="H3985" i="13"/>
  <c r="I3987" i="13"/>
  <c r="J3987" i="13"/>
  <c r="H3987" i="13"/>
  <c r="K3987" i="13" s="1"/>
  <c r="J4031" i="13"/>
  <c r="I4031" i="13"/>
  <c r="H4031" i="13"/>
  <c r="H4045" i="13"/>
  <c r="I4045" i="13"/>
  <c r="J4045" i="13"/>
  <c r="G35" i="14"/>
  <c r="I35" i="14"/>
  <c r="H35" i="14"/>
  <c r="K3779" i="13"/>
  <c r="J3792" i="13"/>
  <c r="K3792" i="13" s="1"/>
  <c r="J3795" i="13"/>
  <c r="I3824" i="13"/>
  <c r="H3828" i="13"/>
  <c r="K3828" i="13" s="1"/>
  <c r="I3829" i="13"/>
  <c r="I3831" i="13"/>
  <c r="J3833" i="13"/>
  <c r="K3833" i="13" s="1"/>
  <c r="I3833" i="13"/>
  <c r="I3880" i="13"/>
  <c r="H3890" i="13"/>
  <c r="J3903" i="13"/>
  <c r="K3903" i="13" s="1"/>
  <c r="I3903" i="13"/>
  <c r="I3906" i="13"/>
  <c r="J3906" i="13"/>
  <c r="K3906" i="13" s="1"/>
  <c r="H3906" i="13"/>
  <c r="J3916" i="13"/>
  <c r="J3922" i="13"/>
  <c r="H3926" i="13"/>
  <c r="J3958" i="13"/>
  <c r="I3958" i="13"/>
  <c r="H3958" i="13"/>
  <c r="I3979" i="13"/>
  <c r="H3979" i="13"/>
  <c r="J3979" i="13"/>
  <c r="K3979" i="13" s="1"/>
  <c r="J4023" i="13"/>
  <c r="I4023" i="13"/>
  <c r="H4023" i="13"/>
  <c r="I4033" i="13"/>
  <c r="H4033" i="13"/>
  <c r="J4054" i="13"/>
  <c r="I4054" i="13"/>
  <c r="J4072" i="13"/>
  <c r="I4072" i="13"/>
  <c r="H4072" i="13"/>
  <c r="K4072" i="13" s="1"/>
  <c r="H20" i="14"/>
  <c r="G20" i="14"/>
  <c r="I29" i="14"/>
  <c r="H29" i="14"/>
  <c r="G29" i="14"/>
  <c r="I44" i="14"/>
  <c r="G44" i="14"/>
  <c r="H44" i="14"/>
  <c r="I52" i="14"/>
  <c r="G52" i="14"/>
  <c r="I100" i="14"/>
  <c r="H100" i="14"/>
  <c r="G104" i="14"/>
  <c r="I104" i="14"/>
  <c r="H104" i="14"/>
  <c r="H107" i="14"/>
  <c r="G107" i="14"/>
  <c r="I107" i="14"/>
  <c r="G112" i="14"/>
  <c r="H112" i="14"/>
  <c r="H159" i="14"/>
  <c r="G159" i="14"/>
  <c r="I159" i="14"/>
  <c r="G192" i="14"/>
  <c r="I192" i="14"/>
  <c r="H192" i="14"/>
  <c r="H343" i="14"/>
  <c r="G343" i="14"/>
  <c r="I343" i="14"/>
  <c r="I344" i="14"/>
  <c r="G344" i="14"/>
  <c r="H344" i="14"/>
  <c r="H4005" i="13"/>
  <c r="I4005" i="13"/>
  <c r="J4005" i="13"/>
  <c r="J4016" i="13"/>
  <c r="H4016" i="13"/>
  <c r="I4026" i="13"/>
  <c r="H4026" i="13"/>
  <c r="J4033" i="13"/>
  <c r="I4050" i="13"/>
  <c r="J4050" i="13"/>
  <c r="K4050" i="13" s="1"/>
  <c r="H4050" i="13"/>
  <c r="G10" i="14"/>
  <c r="I10" i="14"/>
  <c r="H27" i="14"/>
  <c r="G27" i="14"/>
  <c r="G32" i="14"/>
  <c r="I32" i="14"/>
  <c r="I38" i="14"/>
  <c r="H38" i="14"/>
  <c r="G38" i="14"/>
  <c r="H63" i="14"/>
  <c r="G63" i="14"/>
  <c r="H68" i="14"/>
  <c r="I68" i="14"/>
  <c r="H79" i="14"/>
  <c r="I79" i="14"/>
  <c r="G79" i="14"/>
  <c r="I83" i="14"/>
  <c r="H83" i="14"/>
  <c r="G83" i="14"/>
  <c r="I97" i="14"/>
  <c r="H97" i="14"/>
  <c r="I110" i="14"/>
  <c r="G110" i="14"/>
  <c r="H125" i="14"/>
  <c r="G125" i="14"/>
  <c r="I125" i="14"/>
  <c r="G128" i="14"/>
  <c r="H128" i="14"/>
  <c r="G138" i="14"/>
  <c r="I138" i="14"/>
  <c r="H164" i="14"/>
  <c r="G164" i="14"/>
  <c r="I164" i="14"/>
  <c r="G168" i="14"/>
  <c r="I168" i="14"/>
  <c r="H168" i="14"/>
  <c r="I186" i="14"/>
  <c r="G186" i="14"/>
  <c r="H186" i="14"/>
  <c r="H205" i="14"/>
  <c r="I205" i="14"/>
  <c r="I256" i="14"/>
  <c r="G256" i="14"/>
  <c r="H256" i="14"/>
  <c r="G293" i="14"/>
  <c r="H293" i="14"/>
  <c r="I293" i="14"/>
  <c r="H295" i="14"/>
  <c r="G295" i="14"/>
  <c r="I295" i="14"/>
  <c r="I296" i="14"/>
  <c r="G296" i="14"/>
  <c r="H296" i="14"/>
  <c r="I307" i="14"/>
  <c r="G307" i="14"/>
  <c r="H307" i="14"/>
  <c r="I340" i="14"/>
  <c r="H340" i="14"/>
  <c r="G340" i="14"/>
  <c r="H391" i="14"/>
  <c r="G391" i="14"/>
  <c r="I391" i="14"/>
  <c r="H484" i="14"/>
  <c r="I484" i="14"/>
  <c r="G484" i="14"/>
  <c r="K3852" i="13"/>
  <c r="K3860" i="13"/>
  <c r="H3864" i="13"/>
  <c r="K3864" i="13" s="1"/>
  <c r="K3883" i="13"/>
  <c r="K3901" i="13"/>
  <c r="K3916" i="13"/>
  <c r="K3953" i="13"/>
  <c r="I3955" i="13"/>
  <c r="H3955" i="13"/>
  <c r="K3955" i="13" s="1"/>
  <c r="I3963" i="13"/>
  <c r="J3963" i="13"/>
  <c r="K3963" i="13" s="1"/>
  <c r="K3968" i="13"/>
  <c r="I3974" i="13"/>
  <c r="I3999" i="13"/>
  <c r="H4003" i="13"/>
  <c r="K4003" i="13" s="1"/>
  <c r="H4025" i="13"/>
  <c r="J4026" i="13"/>
  <c r="H4049" i="13"/>
  <c r="K4049" i="13" s="1"/>
  <c r="I4059" i="13"/>
  <c r="J4059" i="13"/>
  <c r="K4059" i="13" s="1"/>
  <c r="H4059" i="13"/>
  <c r="J4063" i="13"/>
  <c r="H4063" i="13"/>
  <c r="I4070" i="13"/>
  <c r="H15" i="14"/>
  <c r="I15" i="14"/>
  <c r="G15" i="14"/>
  <c r="I19" i="14"/>
  <c r="H19" i="14"/>
  <c r="G24" i="14"/>
  <c r="I24" i="14"/>
  <c r="H32" i="14"/>
  <c r="I37" i="14"/>
  <c r="H37" i="14"/>
  <c r="I42" i="14"/>
  <c r="H42" i="14"/>
  <c r="I63" i="14"/>
  <c r="H66" i="14"/>
  <c r="G66" i="14"/>
  <c r="I66" i="14"/>
  <c r="G72" i="14"/>
  <c r="I72" i="14"/>
  <c r="I73" i="14"/>
  <c r="I78" i="14"/>
  <c r="H78" i="14"/>
  <c r="I93" i="14"/>
  <c r="G93" i="14"/>
  <c r="H99" i="14"/>
  <c r="H110" i="14"/>
  <c r="G118" i="14"/>
  <c r="I119" i="14"/>
  <c r="I128" i="14"/>
  <c r="I131" i="14"/>
  <c r="G131" i="14"/>
  <c r="H131" i="14"/>
  <c r="H138" i="14"/>
  <c r="H183" i="14"/>
  <c r="I183" i="14"/>
  <c r="G183" i="14"/>
  <c r="G184" i="14"/>
  <c r="I184" i="14"/>
  <c r="H184" i="14"/>
  <c r="G188" i="14"/>
  <c r="H188" i="14"/>
  <c r="I188" i="14"/>
  <c r="G205" i="14"/>
  <c r="H207" i="14"/>
  <c r="G207" i="14"/>
  <c r="I207" i="14"/>
  <c r="I464" i="14"/>
  <c r="G464" i="14"/>
  <c r="H464" i="14"/>
  <c r="K3848" i="13"/>
  <c r="J3980" i="13"/>
  <c r="H3980" i="13"/>
  <c r="H3988" i="13"/>
  <c r="J3988" i="13"/>
  <c r="I3988" i="13"/>
  <c r="H3997" i="13"/>
  <c r="I3997" i="13"/>
  <c r="J4004" i="13"/>
  <c r="I4004" i="13"/>
  <c r="H4004" i="13"/>
  <c r="J4025" i="13"/>
  <c r="K4025" i="13" s="1"/>
  <c r="K4028" i="13"/>
  <c r="K4032" i="13"/>
  <c r="H4037" i="13"/>
  <c r="I4037" i="13"/>
  <c r="I4049" i="13"/>
  <c r="H4054" i="13"/>
  <c r="K4057" i="13"/>
  <c r="J4062" i="13"/>
  <c r="H4062" i="13"/>
  <c r="I4062" i="13"/>
  <c r="I4063" i="13"/>
  <c r="I4066" i="13"/>
  <c r="H4066" i="13"/>
  <c r="J4070" i="13"/>
  <c r="G7" i="14"/>
  <c r="I12" i="14"/>
  <c r="G12" i="14"/>
  <c r="G18" i="14"/>
  <c r="G19" i="14"/>
  <c r="G37" i="14"/>
  <c r="H43" i="14"/>
  <c r="G43" i="14"/>
  <c r="I43" i="14"/>
  <c r="G51" i="14"/>
  <c r="I51" i="14"/>
  <c r="G78" i="14"/>
  <c r="I82" i="14"/>
  <c r="H82" i="14"/>
  <c r="G82" i="14"/>
  <c r="I90" i="14"/>
  <c r="G90" i="14"/>
  <c r="H111" i="14"/>
  <c r="G111" i="14"/>
  <c r="H117" i="14"/>
  <c r="H118" i="14"/>
  <c r="I124" i="14"/>
  <c r="H124" i="14"/>
  <c r="H154" i="14"/>
  <c r="G154" i="14"/>
  <c r="I246" i="14"/>
  <c r="G246" i="14"/>
  <c r="H246" i="14"/>
  <c r="H323" i="14"/>
  <c r="I323" i="14"/>
  <c r="G323" i="14"/>
  <c r="G370" i="14"/>
  <c r="I370" i="14"/>
  <c r="H370" i="14"/>
  <c r="I376" i="14"/>
  <c r="G376" i="14"/>
  <c r="H376" i="14"/>
  <c r="H3972" i="13"/>
  <c r="K3972" i="13" s="1"/>
  <c r="H3975" i="13"/>
  <c r="K3975" i="13" s="1"/>
  <c r="I3980" i="13"/>
  <c r="J3996" i="13"/>
  <c r="I3996" i="13"/>
  <c r="J3997" i="13"/>
  <c r="J4001" i="13"/>
  <c r="K4001" i="13" s="1"/>
  <c r="J4015" i="13"/>
  <c r="K4015" i="13" s="1"/>
  <c r="I4015" i="13"/>
  <c r="I4016" i="13"/>
  <c r="H4018" i="13"/>
  <c r="I4020" i="13"/>
  <c r="H4038" i="13"/>
  <c r="K4038" i="13" s="1"/>
  <c r="I4038" i="13"/>
  <c r="J4044" i="13"/>
  <c r="H4044" i="13"/>
  <c r="H4053" i="13"/>
  <c r="J4053" i="13"/>
  <c r="I4053" i="13"/>
  <c r="I4058" i="13"/>
  <c r="H4058" i="13"/>
  <c r="K4058" i="13" s="1"/>
  <c r="H4061" i="13"/>
  <c r="J4061" i="13"/>
  <c r="K4061" i="13" s="1"/>
  <c r="J4066" i="13"/>
  <c r="K4066" i="13" s="1"/>
  <c r="I6" i="14"/>
  <c r="H6" i="14"/>
  <c r="I7" i="14"/>
  <c r="I17" i="14"/>
  <c r="H17" i="14"/>
  <c r="H18" i="14"/>
  <c r="G36" i="14"/>
  <c r="H52" i="14"/>
  <c r="I62" i="14"/>
  <c r="G62" i="14"/>
  <c r="H62" i="14"/>
  <c r="G77" i="14"/>
  <c r="I112" i="14"/>
  <c r="I117" i="14"/>
  <c r="G124" i="14"/>
  <c r="H127" i="14"/>
  <c r="G127" i="14"/>
  <c r="I127" i="14"/>
  <c r="I150" i="14"/>
  <c r="G150" i="14"/>
  <c r="I154" i="14"/>
  <c r="H247" i="14"/>
  <c r="G247" i="14"/>
  <c r="I247" i="14"/>
  <c r="I317" i="14"/>
  <c r="G317" i="14"/>
  <c r="H317" i="14"/>
  <c r="H447" i="14"/>
  <c r="G447" i="14"/>
  <c r="I447" i="14"/>
  <c r="I3972" i="13"/>
  <c r="I3975" i="13"/>
  <c r="I3978" i="13"/>
  <c r="J3978" i="13"/>
  <c r="H4013" i="13"/>
  <c r="I4013" i="13"/>
  <c r="J4018" i="13"/>
  <c r="K4018" i="13" s="1"/>
  <c r="J4040" i="13"/>
  <c r="I4040" i="13"/>
  <c r="H4041" i="13"/>
  <c r="H4056" i="13"/>
  <c r="K4056" i="13" s="1"/>
  <c r="I4056" i="13"/>
  <c r="K4070" i="13"/>
  <c r="H10" i="14"/>
  <c r="I27" i="14"/>
  <c r="I41" i="14"/>
  <c r="H41" i="14"/>
  <c r="I53" i="14"/>
  <c r="G53" i="14"/>
  <c r="G68" i="14"/>
  <c r="G92" i="14"/>
  <c r="I92" i="14"/>
  <c r="G97" i="14"/>
  <c r="I105" i="14"/>
  <c r="H105" i="14"/>
  <c r="H115" i="14"/>
  <c r="H135" i="14"/>
  <c r="G135" i="14"/>
  <c r="I142" i="14"/>
  <c r="H142" i="14"/>
  <c r="G160" i="14"/>
  <c r="H160" i="14"/>
  <c r="I160" i="14"/>
  <c r="I214" i="14"/>
  <c r="G214" i="14"/>
  <c r="H214" i="14"/>
  <c r="G232" i="14"/>
  <c r="I232" i="14"/>
  <c r="H232" i="14"/>
  <c r="H237" i="14"/>
  <c r="G237" i="14"/>
  <c r="I237" i="14"/>
  <c r="G240" i="14"/>
  <c r="I240" i="14"/>
  <c r="H240" i="14"/>
  <c r="H359" i="14"/>
  <c r="I359" i="14"/>
  <c r="G359" i="14"/>
  <c r="G363" i="14"/>
  <c r="I363" i="14"/>
  <c r="H363" i="14"/>
  <c r="G442" i="14"/>
  <c r="I442" i="14"/>
  <c r="H442" i="14"/>
  <c r="J3948" i="13"/>
  <c r="I3948" i="13"/>
  <c r="H3948" i="13"/>
  <c r="I3954" i="13"/>
  <c r="H3954" i="13"/>
  <c r="J3959" i="13"/>
  <c r="I3959" i="13"/>
  <c r="H3967" i="13"/>
  <c r="K3967" i="13" s="1"/>
  <c r="H3977" i="13"/>
  <c r="H3978" i="13"/>
  <c r="K3999" i="13"/>
  <c r="J4008" i="13"/>
  <c r="K4008" i="13" s="1"/>
  <c r="I4008" i="13"/>
  <c r="I4009" i="13"/>
  <c r="H4009" i="13"/>
  <c r="K4009" i="13" s="1"/>
  <c r="H4010" i="13"/>
  <c r="J4013" i="13"/>
  <c r="K4013" i="13" s="1"/>
  <c r="H4024" i="13"/>
  <c r="K4024" i="13" s="1"/>
  <c r="I4024" i="13"/>
  <c r="J4037" i="13"/>
  <c r="H4039" i="13"/>
  <c r="K4039" i="13" s="1"/>
  <c r="H4040" i="13"/>
  <c r="J4041" i="13"/>
  <c r="H4052" i="13"/>
  <c r="J4052" i="13"/>
  <c r="K4052" i="13" s="1"/>
  <c r="I4052" i="13"/>
  <c r="I11" i="14"/>
  <c r="G11" i="14"/>
  <c r="H24" i="14"/>
  <c r="H39" i="14"/>
  <c r="I39" i="14"/>
  <c r="G39" i="14"/>
  <c r="G42" i="14"/>
  <c r="H47" i="14"/>
  <c r="G47" i="14"/>
  <c r="G69" i="14"/>
  <c r="H69" i="14"/>
  <c r="H93" i="14"/>
  <c r="H95" i="14"/>
  <c r="G95" i="14"/>
  <c r="I102" i="14"/>
  <c r="H102" i="14"/>
  <c r="G102" i="14"/>
  <c r="G105" i="14"/>
  <c r="I115" i="14"/>
  <c r="H122" i="14"/>
  <c r="H123" i="14"/>
  <c r="I141" i="14"/>
  <c r="H141" i="14"/>
  <c r="G142" i="14"/>
  <c r="G200" i="14"/>
  <c r="I200" i="14"/>
  <c r="H200" i="14"/>
  <c r="H313" i="14"/>
  <c r="I313" i="14"/>
  <c r="G313" i="14"/>
  <c r="J3917" i="13"/>
  <c r="K3917" i="13" s="1"/>
  <c r="H3940" i="13"/>
  <c r="K3940" i="13" s="1"/>
  <c r="I3952" i="13"/>
  <c r="H3953" i="13"/>
  <c r="J3954" i="13"/>
  <c r="K3956" i="13"/>
  <c r="H3959" i="13"/>
  <c r="I3960" i="13"/>
  <c r="I3962" i="13"/>
  <c r="H3962" i="13"/>
  <c r="J3962" i="13"/>
  <c r="K3964" i="13"/>
  <c r="I3967" i="13"/>
  <c r="J3977" i="13"/>
  <c r="H3981" i="13"/>
  <c r="I3981" i="13"/>
  <c r="J3981" i="13"/>
  <c r="J3998" i="13"/>
  <c r="H3998" i="13"/>
  <c r="H4006" i="13"/>
  <c r="J4006" i="13"/>
  <c r="I4006" i="13"/>
  <c r="J4010" i="13"/>
  <c r="K4010" i="13" s="1"/>
  <c r="J4012" i="13"/>
  <c r="K4012" i="13" s="1"/>
  <c r="H4012" i="13"/>
  <c r="I4012" i="13"/>
  <c r="I4034" i="13"/>
  <c r="H4034" i="13"/>
  <c r="J4034" i="13"/>
  <c r="K4034" i="13" s="1"/>
  <c r="J4036" i="13"/>
  <c r="K4036" i="13" s="1"/>
  <c r="I4036" i="13"/>
  <c r="J4048" i="13"/>
  <c r="H4048" i="13"/>
  <c r="I4051" i="13"/>
  <c r="H4051" i="13"/>
  <c r="J4051" i="13"/>
  <c r="J4055" i="13"/>
  <c r="K4055" i="13" s="1"/>
  <c r="I4055" i="13"/>
  <c r="H4055" i="13"/>
  <c r="G9" i="14"/>
  <c r="H9" i="14"/>
  <c r="G16" i="14"/>
  <c r="I16" i="14"/>
  <c r="H16" i="14"/>
  <c r="H61" i="14"/>
  <c r="G61" i="14"/>
  <c r="I61" i="14"/>
  <c r="G64" i="14"/>
  <c r="H64" i="14"/>
  <c r="I64" i="14"/>
  <c r="I67" i="14"/>
  <c r="G67" i="14"/>
  <c r="H84" i="14"/>
  <c r="G84" i="14"/>
  <c r="I89" i="14"/>
  <c r="G89" i="14"/>
  <c r="H89" i="14"/>
  <c r="I101" i="14"/>
  <c r="H101" i="14"/>
  <c r="I106" i="14"/>
  <c r="H106" i="14"/>
  <c r="H109" i="14"/>
  <c r="I109" i="14"/>
  <c r="I122" i="14"/>
  <c r="H129" i="14"/>
  <c r="G129" i="14"/>
  <c r="I129" i="14"/>
  <c r="H171" i="14"/>
  <c r="G171" i="14"/>
  <c r="I171" i="14"/>
  <c r="G196" i="14"/>
  <c r="I196" i="14"/>
  <c r="H196" i="14"/>
  <c r="H415" i="14"/>
  <c r="I415" i="14"/>
  <c r="G415" i="14"/>
  <c r="H143" i="14"/>
  <c r="I143" i="14"/>
  <c r="I158" i="14"/>
  <c r="G158" i="14"/>
  <c r="H162" i="14"/>
  <c r="G162" i="14"/>
  <c r="H191" i="14"/>
  <c r="I191" i="14"/>
  <c r="G191" i="14"/>
  <c r="I201" i="14"/>
  <c r="H201" i="14"/>
  <c r="I206" i="14"/>
  <c r="G206" i="14"/>
  <c r="H213" i="14"/>
  <c r="G213" i="14"/>
  <c r="G216" i="14"/>
  <c r="H216" i="14"/>
  <c r="G248" i="14"/>
  <c r="H248" i="14"/>
  <c r="I248" i="14"/>
  <c r="G258" i="14"/>
  <c r="H258" i="14"/>
  <c r="I258" i="14"/>
  <c r="H259" i="14"/>
  <c r="G259" i="14"/>
  <c r="I259" i="14"/>
  <c r="I278" i="14"/>
  <c r="H278" i="14"/>
  <c r="H292" i="14"/>
  <c r="G292" i="14"/>
  <c r="I312" i="14"/>
  <c r="G312" i="14"/>
  <c r="H312" i="14"/>
  <c r="H341" i="14"/>
  <c r="I341" i="14"/>
  <c r="I349" i="14"/>
  <c r="H349" i="14"/>
  <c r="H351" i="14"/>
  <c r="I351" i="14"/>
  <c r="G351" i="14"/>
  <c r="G357" i="14"/>
  <c r="H357" i="14"/>
  <c r="H367" i="14"/>
  <c r="I367" i="14"/>
  <c r="I416" i="14"/>
  <c r="G416" i="14"/>
  <c r="H419" i="14"/>
  <c r="I419" i="14"/>
  <c r="G419" i="14"/>
  <c r="H463" i="14"/>
  <c r="I463" i="14"/>
  <c r="G463" i="14"/>
  <c r="G466" i="14"/>
  <c r="I466" i="14"/>
  <c r="H466" i="14"/>
  <c r="H479" i="14"/>
  <c r="G479" i="14"/>
  <c r="I479" i="14"/>
  <c r="H503" i="14"/>
  <c r="G503" i="14"/>
  <c r="I503" i="14"/>
  <c r="H511" i="14"/>
  <c r="G511" i="14"/>
  <c r="I511" i="14"/>
  <c r="I532" i="14"/>
  <c r="G532" i="14"/>
  <c r="H553" i="14"/>
  <c r="I553" i="14"/>
  <c r="G553" i="14"/>
  <c r="H658" i="14"/>
  <c r="G658" i="14"/>
  <c r="I658" i="14"/>
  <c r="G855" i="14"/>
  <c r="I855" i="14"/>
  <c r="H855" i="14"/>
  <c r="G951" i="14"/>
  <c r="I951" i="14"/>
  <c r="H951" i="14"/>
  <c r="I965" i="14"/>
  <c r="H965" i="14"/>
  <c r="G965" i="14"/>
  <c r="H982" i="14"/>
  <c r="G982" i="14"/>
  <c r="I982" i="14"/>
  <c r="G1008" i="14"/>
  <c r="I1008" i="14"/>
  <c r="H1008" i="14"/>
  <c r="G1042" i="14"/>
  <c r="H1042" i="14"/>
  <c r="I1042" i="14"/>
  <c r="G1051" i="14"/>
  <c r="I1051" i="14"/>
  <c r="H1051" i="14"/>
  <c r="G1054" i="14"/>
  <c r="I1054" i="14"/>
  <c r="H1054" i="14"/>
  <c r="I1136" i="14"/>
  <c r="H1136" i="14"/>
  <c r="G1136" i="14"/>
  <c r="G1162" i="14"/>
  <c r="H1162" i="14"/>
  <c r="I1162" i="14"/>
  <c r="H489" i="14"/>
  <c r="I489" i="14"/>
  <c r="G489" i="14"/>
  <c r="H532" i="14"/>
  <c r="H583" i="14"/>
  <c r="G583" i="14"/>
  <c r="H607" i="14"/>
  <c r="G607" i="14"/>
  <c r="I607" i="14"/>
  <c r="H634" i="14"/>
  <c r="I634" i="14"/>
  <c r="G634" i="14"/>
  <c r="I655" i="14"/>
  <c r="G655" i="14"/>
  <c r="H655" i="14"/>
  <c r="G727" i="14"/>
  <c r="H727" i="14"/>
  <c r="I727" i="14"/>
  <c r="G731" i="14"/>
  <c r="I731" i="14"/>
  <c r="H731" i="14"/>
  <c r="G208" i="14"/>
  <c r="H208" i="14"/>
  <c r="I208" i="14"/>
  <c r="H218" i="14"/>
  <c r="G218" i="14"/>
  <c r="H228" i="14"/>
  <c r="I228" i="14"/>
  <c r="H231" i="14"/>
  <c r="I231" i="14"/>
  <c r="G231" i="14"/>
  <c r="G235" i="14"/>
  <c r="G266" i="14"/>
  <c r="H266" i="14"/>
  <c r="I266" i="14"/>
  <c r="I277" i="14"/>
  <c r="G277" i="14"/>
  <c r="H281" i="14"/>
  <c r="I281" i="14"/>
  <c r="G281" i="14"/>
  <c r="I334" i="14"/>
  <c r="H334" i="14"/>
  <c r="G334" i="14"/>
  <c r="I350" i="14"/>
  <c r="H350" i="14"/>
  <c r="G350" i="14"/>
  <c r="I414" i="14"/>
  <c r="H414" i="14"/>
  <c r="G453" i="14"/>
  <c r="H453" i="14"/>
  <c r="H471" i="14"/>
  <c r="G471" i="14"/>
  <c r="I471" i="14"/>
  <c r="I478" i="14"/>
  <c r="G478" i="14"/>
  <c r="H478" i="14"/>
  <c r="I510" i="14"/>
  <c r="G510" i="14"/>
  <c r="H510" i="14"/>
  <c r="H549" i="14"/>
  <c r="G549" i="14"/>
  <c r="I549" i="14"/>
  <c r="I560" i="14"/>
  <c r="G560" i="14"/>
  <c r="G562" i="14"/>
  <c r="I562" i="14"/>
  <c r="H562" i="14"/>
  <c r="I563" i="14"/>
  <c r="G563" i="14"/>
  <c r="H565" i="14"/>
  <c r="G565" i="14"/>
  <c r="H575" i="14"/>
  <c r="G575" i="14"/>
  <c r="H577" i="14"/>
  <c r="G577" i="14"/>
  <c r="I577" i="14"/>
  <c r="G578" i="14"/>
  <c r="I578" i="14"/>
  <c r="H578" i="14"/>
  <c r="H708" i="14"/>
  <c r="G708" i="14"/>
  <c r="I708" i="14"/>
  <c r="K3908" i="13"/>
  <c r="K4020" i="13"/>
  <c r="K4064" i="13"/>
  <c r="I22" i="14"/>
  <c r="H22" i="14"/>
  <c r="G48" i="14"/>
  <c r="H48" i="14"/>
  <c r="H149" i="14"/>
  <c r="G149" i="14"/>
  <c r="H153" i="14"/>
  <c r="G153" i="14"/>
  <c r="H189" i="14"/>
  <c r="G189" i="14"/>
  <c r="H212" i="14"/>
  <c r="G212" i="14"/>
  <c r="H215" i="14"/>
  <c r="G215" i="14"/>
  <c r="G224" i="14"/>
  <c r="H224" i="14"/>
  <c r="I224" i="14"/>
  <c r="G228" i="14"/>
  <c r="G233" i="14"/>
  <c r="I233" i="14"/>
  <c r="I235" i="14"/>
  <c r="H245" i="14"/>
  <c r="G245" i="14"/>
  <c r="G251" i="14"/>
  <c r="H251" i="14"/>
  <c r="I264" i="14"/>
  <c r="G264" i="14"/>
  <c r="H264" i="14"/>
  <c r="H277" i="14"/>
  <c r="H298" i="14"/>
  <c r="H311" i="14"/>
  <c r="G311" i="14"/>
  <c r="I311" i="14"/>
  <c r="H327" i="14"/>
  <c r="G327" i="14"/>
  <c r="I327" i="14"/>
  <c r="H361" i="14"/>
  <c r="I361" i="14"/>
  <c r="G361" i="14"/>
  <c r="H377" i="14"/>
  <c r="G377" i="14"/>
  <c r="H388" i="14"/>
  <c r="G388" i="14"/>
  <c r="I388" i="14"/>
  <c r="G414" i="14"/>
  <c r="G421" i="14"/>
  <c r="I421" i="14"/>
  <c r="H421" i="14"/>
  <c r="H431" i="14"/>
  <c r="I431" i="14"/>
  <c r="G431" i="14"/>
  <c r="I453" i="14"/>
  <c r="H560" i="14"/>
  <c r="H563" i="14"/>
  <c r="I575" i="14"/>
  <c r="G753" i="14"/>
  <c r="I753" i="14"/>
  <c r="H753" i="14"/>
  <c r="I816" i="14"/>
  <c r="H816" i="14"/>
  <c r="G816" i="14"/>
  <c r="K3996" i="13"/>
  <c r="G22" i="14"/>
  <c r="I26" i="14"/>
  <c r="G26" i="14"/>
  <c r="H28" i="14"/>
  <c r="G30" i="14"/>
  <c r="I48" i="14"/>
  <c r="H65" i="14"/>
  <c r="G65" i="14"/>
  <c r="G70" i="14"/>
  <c r="G81" i="14"/>
  <c r="G88" i="14"/>
  <c r="I88" i="14"/>
  <c r="H96" i="14"/>
  <c r="I108" i="14"/>
  <c r="G108" i="14"/>
  <c r="I126" i="14"/>
  <c r="G126" i="14"/>
  <c r="H130" i="14"/>
  <c r="G130" i="14"/>
  <c r="H136" i="14"/>
  <c r="G147" i="14"/>
  <c r="H147" i="14"/>
  <c r="I149" i="14"/>
  <c r="I153" i="14"/>
  <c r="G201" i="14"/>
  <c r="I204" i="14"/>
  <c r="G204" i="14"/>
  <c r="H204" i="14"/>
  <c r="G210" i="14"/>
  <c r="I213" i="14"/>
  <c r="I216" i="14"/>
  <c r="G236" i="14"/>
  <c r="H236" i="14"/>
  <c r="H249" i="14"/>
  <c r="I249" i="14"/>
  <c r="H255" i="14"/>
  <c r="G255" i="14"/>
  <c r="I255" i="14"/>
  <c r="I272" i="14"/>
  <c r="G272" i="14"/>
  <c r="H272" i="14"/>
  <c r="H276" i="14"/>
  <c r="G276" i="14"/>
  <c r="I280" i="14"/>
  <c r="G280" i="14"/>
  <c r="H291" i="14"/>
  <c r="I291" i="14"/>
  <c r="G291" i="14"/>
  <c r="I292" i="14"/>
  <c r="H305" i="14"/>
  <c r="G305" i="14"/>
  <c r="I305" i="14"/>
  <c r="H309" i="14"/>
  <c r="I309" i="14"/>
  <c r="I339" i="14"/>
  <c r="H339" i="14"/>
  <c r="G339" i="14"/>
  <c r="G349" i="14"/>
  <c r="G367" i="14"/>
  <c r="H375" i="14"/>
  <c r="G375" i="14"/>
  <c r="I375" i="14"/>
  <c r="G427" i="14"/>
  <c r="I427" i="14"/>
  <c r="I446" i="14"/>
  <c r="G446" i="14"/>
  <c r="H446" i="14"/>
  <c r="I467" i="14"/>
  <c r="G467" i="14"/>
  <c r="H467" i="14"/>
  <c r="I468" i="14"/>
  <c r="G468" i="14"/>
  <c r="H468" i="14"/>
  <c r="H483" i="14"/>
  <c r="I483" i="14"/>
  <c r="G483" i="14"/>
  <c r="H515" i="14"/>
  <c r="I515" i="14"/>
  <c r="G515" i="14"/>
  <c r="H559" i="14"/>
  <c r="I559" i="14"/>
  <c r="G559" i="14"/>
  <c r="I595" i="14"/>
  <c r="G595" i="14"/>
  <c r="H595" i="14"/>
  <c r="H740" i="14"/>
  <c r="G740" i="14"/>
  <c r="I740" i="14"/>
  <c r="I14" i="14"/>
  <c r="H14" i="14"/>
  <c r="I21" i="14"/>
  <c r="G21" i="14"/>
  <c r="H23" i="14"/>
  <c r="I23" i="14"/>
  <c r="I60" i="14"/>
  <c r="H60" i="14"/>
  <c r="G80" i="14"/>
  <c r="I80" i="14"/>
  <c r="I86" i="14"/>
  <c r="H86" i="14"/>
  <c r="H148" i="14"/>
  <c r="G148" i="14"/>
  <c r="G152" i="14"/>
  <c r="H152" i="14"/>
  <c r="I156" i="14"/>
  <c r="H156" i="14"/>
  <c r="H167" i="14"/>
  <c r="I167" i="14"/>
  <c r="G167" i="14"/>
  <c r="G175" i="14"/>
  <c r="I176" i="14"/>
  <c r="H187" i="14"/>
  <c r="I187" i="14"/>
  <c r="H195" i="14"/>
  <c r="G195" i="14"/>
  <c r="I202" i="14"/>
  <c r="G202" i="14"/>
  <c r="I210" i="14"/>
  <c r="H217" i="14"/>
  <c r="G217" i="14"/>
  <c r="I227" i="14"/>
  <c r="G227" i="14"/>
  <c r="H227" i="14"/>
  <c r="I244" i="14"/>
  <c r="G244" i="14"/>
  <c r="H250" i="14"/>
  <c r="G250" i="14"/>
  <c r="I250" i="14"/>
  <c r="I276" i="14"/>
  <c r="H280" i="14"/>
  <c r="I310" i="14"/>
  <c r="G310" i="14"/>
  <c r="H310" i="14"/>
  <c r="I336" i="14"/>
  <c r="G336" i="14"/>
  <c r="H336" i="14"/>
  <c r="I347" i="14"/>
  <c r="H347" i="14"/>
  <c r="G347" i="14"/>
  <c r="H355" i="14"/>
  <c r="I355" i="14"/>
  <c r="G355" i="14"/>
  <c r="I371" i="14"/>
  <c r="G371" i="14"/>
  <c r="H401" i="14"/>
  <c r="G401" i="14"/>
  <c r="I401" i="14"/>
  <c r="H407" i="14"/>
  <c r="G407" i="14"/>
  <c r="I407" i="14"/>
  <c r="H427" i="14"/>
  <c r="H439" i="14"/>
  <c r="G439" i="14"/>
  <c r="H451" i="14"/>
  <c r="I451" i="14"/>
  <c r="H457" i="14"/>
  <c r="I457" i="14"/>
  <c r="G457" i="14"/>
  <c r="I702" i="14"/>
  <c r="H702" i="14"/>
  <c r="G702" i="14"/>
  <c r="G165" i="14"/>
  <c r="I165" i="14"/>
  <c r="H172" i="14"/>
  <c r="G172" i="14"/>
  <c r="H203" i="14"/>
  <c r="G203" i="14"/>
  <c r="G211" i="14"/>
  <c r="H211" i="14"/>
  <c r="I218" i="14"/>
  <c r="H223" i="14"/>
  <c r="G223" i="14"/>
  <c r="I223" i="14"/>
  <c r="H239" i="14"/>
  <c r="I239" i="14"/>
  <c r="G239" i="14"/>
  <c r="I254" i="14"/>
  <c r="G254" i="14"/>
  <c r="H254" i="14"/>
  <c r="G257" i="14"/>
  <c r="H275" i="14"/>
  <c r="G275" i="14"/>
  <c r="H279" i="14"/>
  <c r="I279" i="14"/>
  <c r="I284" i="14"/>
  <c r="G284" i="14"/>
  <c r="H287" i="14"/>
  <c r="I287" i="14"/>
  <c r="G287" i="14"/>
  <c r="I301" i="14"/>
  <c r="H301" i="14"/>
  <c r="G301" i="14"/>
  <c r="H319" i="14"/>
  <c r="I319" i="14"/>
  <c r="H345" i="14"/>
  <c r="G345" i="14"/>
  <c r="I345" i="14"/>
  <c r="I352" i="14"/>
  <c r="G352" i="14"/>
  <c r="H352" i="14"/>
  <c r="I358" i="14"/>
  <c r="H358" i="14"/>
  <c r="G358" i="14"/>
  <c r="I384" i="14"/>
  <c r="G384" i="14"/>
  <c r="H384" i="14"/>
  <c r="I397" i="14"/>
  <c r="H397" i="14"/>
  <c r="G397" i="14"/>
  <c r="G402" i="14"/>
  <c r="I402" i="14"/>
  <c r="H402" i="14"/>
  <c r="I403" i="14"/>
  <c r="H403" i="14"/>
  <c r="G403" i="14"/>
  <c r="H409" i="14"/>
  <c r="G409" i="14"/>
  <c r="G474" i="14"/>
  <c r="I474" i="14"/>
  <c r="I542" i="14"/>
  <c r="G542" i="14"/>
  <c r="I565" i="14"/>
  <c r="H567" i="14"/>
  <c r="G567" i="14"/>
  <c r="I567" i="14"/>
  <c r="G570" i="14"/>
  <c r="I570" i="14"/>
  <c r="H570" i="14"/>
  <c r="H656" i="14"/>
  <c r="G656" i="14"/>
  <c r="I656" i="14"/>
  <c r="H672" i="14"/>
  <c r="I672" i="14"/>
  <c r="G672" i="14"/>
  <c r="J4027" i="13"/>
  <c r="K4027" i="13" s="1"/>
  <c r="I4057" i="13"/>
  <c r="H13" i="14"/>
  <c r="I25" i="14"/>
  <c r="G25" i="14"/>
  <c r="I46" i="14"/>
  <c r="G46" i="14"/>
  <c r="G50" i="14"/>
  <c r="H54" i="14"/>
  <c r="I55" i="14"/>
  <c r="I56" i="14"/>
  <c r="H59" i="14"/>
  <c r="I85" i="14"/>
  <c r="G85" i="14"/>
  <c r="H87" i="14"/>
  <c r="I87" i="14"/>
  <c r="G91" i="14"/>
  <c r="H94" i="14"/>
  <c r="H134" i="14"/>
  <c r="G144" i="14"/>
  <c r="H144" i="14"/>
  <c r="H146" i="14"/>
  <c r="I146" i="14"/>
  <c r="H151" i="14"/>
  <c r="G151" i="14"/>
  <c r="I155" i="14"/>
  <c r="G155" i="14"/>
  <c r="H157" i="14"/>
  <c r="I157" i="14"/>
  <c r="I163" i="14"/>
  <c r="G163" i="14"/>
  <c r="H163" i="14"/>
  <c r="H173" i="14"/>
  <c r="H174" i="14"/>
  <c r="H199" i="14"/>
  <c r="I199" i="14"/>
  <c r="G199" i="14"/>
  <c r="I203" i="14"/>
  <c r="I212" i="14"/>
  <c r="I215" i="14"/>
  <c r="H243" i="14"/>
  <c r="G243" i="14"/>
  <c r="I257" i="14"/>
  <c r="I275" i="14"/>
  <c r="G279" i="14"/>
  <c r="I285" i="14"/>
  <c r="G285" i="14"/>
  <c r="H285" i="14"/>
  <c r="G319" i="14"/>
  <c r="H324" i="14"/>
  <c r="G324" i="14"/>
  <c r="I324" i="14"/>
  <c r="G325" i="14"/>
  <c r="H325" i="14"/>
  <c r="I325" i="14"/>
  <c r="G338" i="14"/>
  <c r="I338" i="14"/>
  <c r="H338" i="14"/>
  <c r="I342" i="14"/>
  <c r="G342" i="14"/>
  <c r="H373" i="14"/>
  <c r="I373" i="14"/>
  <c r="G373" i="14"/>
  <c r="I374" i="14"/>
  <c r="G374" i="14"/>
  <c r="H374" i="14"/>
  <c r="H379" i="14"/>
  <c r="I379" i="14"/>
  <c r="H393" i="14"/>
  <c r="I393" i="14"/>
  <c r="I448" i="14"/>
  <c r="G448" i="14"/>
  <c r="H448" i="14"/>
  <c r="H474" i="14"/>
  <c r="H481" i="14"/>
  <c r="I481" i="14"/>
  <c r="G481" i="14"/>
  <c r="G482" i="14"/>
  <c r="H482" i="14"/>
  <c r="I482" i="14"/>
  <c r="G501" i="14"/>
  <c r="H541" i="14"/>
  <c r="I541" i="14"/>
  <c r="H542" i="14"/>
  <c r="G651" i="14"/>
  <c r="I651" i="14"/>
  <c r="H651" i="14"/>
  <c r="I270" i="14"/>
  <c r="H270" i="14"/>
  <c r="G270" i="14"/>
  <c r="H297" i="14"/>
  <c r="I297" i="14"/>
  <c r="G306" i="14"/>
  <c r="I306" i="14"/>
  <c r="I308" i="14"/>
  <c r="H308" i="14"/>
  <c r="I318" i="14"/>
  <c r="H318" i="14"/>
  <c r="G322" i="14"/>
  <c r="H322" i="14"/>
  <c r="H335" i="14"/>
  <c r="I335" i="14"/>
  <c r="I368" i="14"/>
  <c r="G368" i="14"/>
  <c r="H368" i="14"/>
  <c r="I392" i="14"/>
  <c r="G392" i="14"/>
  <c r="G394" i="14"/>
  <c r="H394" i="14"/>
  <c r="I400" i="14"/>
  <c r="G400" i="14"/>
  <c r="H417" i="14"/>
  <c r="G417" i="14"/>
  <c r="I438" i="14"/>
  <c r="G438" i="14"/>
  <c r="I443" i="14"/>
  <c r="G443" i="14"/>
  <c r="I470" i="14"/>
  <c r="G470" i="14"/>
  <c r="H473" i="14"/>
  <c r="G473" i="14"/>
  <c r="I475" i="14"/>
  <c r="H475" i="14"/>
  <c r="G475" i="14"/>
  <c r="I500" i="14"/>
  <c r="G500" i="14"/>
  <c r="I512" i="14"/>
  <c r="G512" i="14"/>
  <c r="H512" i="14"/>
  <c r="I528" i="14"/>
  <c r="G528" i="14"/>
  <c r="G530" i="14"/>
  <c r="I530" i="14"/>
  <c r="H530" i="14"/>
  <c r="I531" i="14"/>
  <c r="G531" i="14"/>
  <c r="H533" i="14"/>
  <c r="G533" i="14"/>
  <c r="I539" i="14"/>
  <c r="H539" i="14"/>
  <c r="G539" i="14"/>
  <c r="H543" i="14"/>
  <c r="G543" i="14"/>
  <c r="I543" i="14"/>
  <c r="H569" i="14"/>
  <c r="G569" i="14"/>
  <c r="H573" i="14"/>
  <c r="I573" i="14"/>
  <c r="G573" i="14"/>
  <c r="I617" i="14"/>
  <c r="H617" i="14"/>
  <c r="I621" i="14"/>
  <c r="G621" i="14"/>
  <c r="H621" i="14"/>
  <c r="H622" i="14"/>
  <c r="G622" i="14"/>
  <c r="I622" i="14"/>
  <c r="I652" i="14"/>
  <c r="H652" i="14"/>
  <c r="G659" i="14"/>
  <c r="H659" i="14"/>
  <c r="I659" i="14"/>
  <c r="H685" i="14"/>
  <c r="G685" i="14"/>
  <c r="H756" i="14"/>
  <c r="G756" i="14"/>
  <c r="I756" i="14"/>
  <c r="H840" i="14"/>
  <c r="I840" i="14"/>
  <c r="G840" i="14"/>
  <c r="H867" i="14"/>
  <c r="I867" i="14"/>
  <c r="G867" i="14"/>
  <c r="G891" i="14"/>
  <c r="H891" i="14"/>
  <c r="I891" i="14"/>
  <c r="I900" i="14"/>
  <c r="G900" i="14"/>
  <c r="H900" i="14"/>
  <c r="G166" i="14"/>
  <c r="G190" i="14"/>
  <c r="I209" i="14"/>
  <c r="G226" i="14"/>
  <c r="G241" i="14"/>
  <c r="H263" i="14"/>
  <c r="I263" i="14"/>
  <c r="I269" i="14"/>
  <c r="G269" i="14"/>
  <c r="H274" i="14"/>
  <c r="I288" i="14"/>
  <c r="G288" i="14"/>
  <c r="G297" i="14"/>
  <c r="I302" i="14"/>
  <c r="H302" i="14"/>
  <c r="H306" i="14"/>
  <c r="I316" i="14"/>
  <c r="G316" i="14"/>
  <c r="G318" i="14"/>
  <c r="I322" i="14"/>
  <c r="G335" i="14"/>
  <c r="G354" i="14"/>
  <c r="H354" i="14"/>
  <c r="G356" i="14"/>
  <c r="H383" i="14"/>
  <c r="I383" i="14"/>
  <c r="G387" i="14"/>
  <c r="H392" i="14"/>
  <c r="H399" i="14"/>
  <c r="I399" i="14"/>
  <c r="H400" i="14"/>
  <c r="I408" i="14"/>
  <c r="G408" i="14"/>
  <c r="H408" i="14"/>
  <c r="G423" i="14"/>
  <c r="H425" i="14"/>
  <c r="I425" i="14"/>
  <c r="G425" i="14"/>
  <c r="G437" i="14"/>
  <c r="H438" i="14"/>
  <c r="H441" i="14"/>
  <c r="G441" i="14"/>
  <c r="I441" i="14"/>
  <c r="H449" i="14"/>
  <c r="I449" i="14"/>
  <c r="G449" i="14"/>
  <c r="H459" i="14"/>
  <c r="G469" i="14"/>
  <c r="I480" i="14"/>
  <c r="G480" i="14"/>
  <c r="H480" i="14"/>
  <c r="H497" i="14"/>
  <c r="G497" i="14"/>
  <c r="H513" i="14"/>
  <c r="I513" i="14"/>
  <c r="G513" i="14"/>
  <c r="G514" i="14"/>
  <c r="H514" i="14"/>
  <c r="H527" i="14"/>
  <c r="I527" i="14"/>
  <c r="H537" i="14"/>
  <c r="G537" i="14"/>
  <c r="I558" i="14"/>
  <c r="H558" i="14"/>
  <c r="G558" i="14"/>
  <c r="H581" i="14"/>
  <c r="G581" i="14"/>
  <c r="I581" i="14"/>
  <c r="I582" i="14"/>
  <c r="G582" i="14"/>
  <c r="H582" i="14"/>
  <c r="H599" i="14"/>
  <c r="G599" i="14"/>
  <c r="H601" i="14"/>
  <c r="G601" i="14"/>
  <c r="I601" i="14"/>
  <c r="H613" i="14"/>
  <c r="G613" i="14"/>
  <c r="H631" i="14"/>
  <c r="G631" i="14"/>
  <c r="I631" i="14"/>
  <c r="I647" i="14"/>
  <c r="H647" i="14"/>
  <c r="H650" i="14"/>
  <c r="I650" i="14"/>
  <c r="G650" i="14"/>
  <c r="I684" i="14"/>
  <c r="G684" i="14"/>
  <c r="I695" i="14"/>
  <c r="G695" i="14"/>
  <c r="H695" i="14"/>
  <c r="I725" i="14"/>
  <c r="G725" i="14"/>
  <c r="I741" i="14"/>
  <c r="G741" i="14"/>
  <c r="H741" i="14"/>
  <c r="G759" i="14"/>
  <c r="H759" i="14"/>
  <c r="I759" i="14"/>
  <c r="H828" i="14"/>
  <c r="I828" i="14"/>
  <c r="G828" i="14"/>
  <c r="H920" i="14"/>
  <c r="G920" i="14"/>
  <c r="I920" i="14"/>
  <c r="I182" i="14"/>
  <c r="H182" i="14"/>
  <c r="I262" i="14"/>
  <c r="G262" i="14"/>
  <c r="H303" i="14"/>
  <c r="I303" i="14"/>
  <c r="H329" i="14"/>
  <c r="I329" i="14"/>
  <c r="I333" i="14"/>
  <c r="H333" i="14"/>
  <c r="I372" i="14"/>
  <c r="H372" i="14"/>
  <c r="I382" i="14"/>
  <c r="H382" i="14"/>
  <c r="G386" i="14"/>
  <c r="H386" i="14"/>
  <c r="G410" i="14"/>
  <c r="I410" i="14"/>
  <c r="H410" i="14"/>
  <c r="I435" i="14"/>
  <c r="G435" i="14"/>
  <c r="H435" i="14"/>
  <c r="I436" i="14"/>
  <c r="G436" i="14"/>
  <c r="H436" i="14"/>
  <c r="I496" i="14"/>
  <c r="G496" i="14"/>
  <c r="G498" i="14"/>
  <c r="I498" i="14"/>
  <c r="H498" i="14"/>
  <c r="I499" i="14"/>
  <c r="G499" i="14"/>
  <c r="H499" i="14"/>
  <c r="H535" i="14"/>
  <c r="G535" i="14"/>
  <c r="I535" i="14"/>
  <c r="I557" i="14"/>
  <c r="H557" i="14"/>
  <c r="G557" i="14"/>
  <c r="I568" i="14"/>
  <c r="G568" i="14"/>
  <c r="H568" i="14"/>
  <c r="I579" i="14"/>
  <c r="H579" i="14"/>
  <c r="I611" i="14"/>
  <c r="H611" i="14"/>
  <c r="G611" i="14"/>
  <c r="I612" i="14"/>
  <c r="H612" i="14"/>
  <c r="G612" i="14"/>
  <c r="H628" i="14"/>
  <c r="G628" i="14"/>
  <c r="I628" i="14"/>
  <c r="I648" i="14"/>
  <c r="H648" i="14"/>
  <c r="G669" i="14"/>
  <c r="I669" i="14"/>
  <c r="H669" i="14"/>
  <c r="I670" i="14"/>
  <c r="G670" i="14"/>
  <c r="I678" i="14"/>
  <c r="G678" i="14"/>
  <c r="I681" i="14"/>
  <c r="H681" i="14"/>
  <c r="G681" i="14"/>
  <c r="H703" i="14"/>
  <c r="I703" i="14"/>
  <c r="G703" i="14"/>
  <c r="I704" i="14"/>
  <c r="G704" i="14"/>
  <c r="H704" i="14"/>
  <c r="G719" i="14"/>
  <c r="H719" i="14"/>
  <c r="I719" i="14"/>
  <c r="G253" i="14"/>
  <c r="H260" i="14"/>
  <c r="I260" i="14"/>
  <c r="H262" i="14"/>
  <c r="G283" i="14"/>
  <c r="H300" i="14"/>
  <c r="G308" i="14"/>
  <c r="I320" i="14"/>
  <c r="G320" i="14"/>
  <c r="G329" i="14"/>
  <c r="G333" i="14"/>
  <c r="H353" i="14"/>
  <c r="G353" i="14"/>
  <c r="I380" i="14"/>
  <c r="G380" i="14"/>
  <c r="G382" i="14"/>
  <c r="I386" i="14"/>
  <c r="I394" i="14"/>
  <c r="I398" i="14"/>
  <c r="H398" i="14"/>
  <c r="G398" i="14"/>
  <c r="I417" i="14"/>
  <c r="H420" i="14"/>
  <c r="I420" i="14"/>
  <c r="H433" i="14"/>
  <c r="G433" i="14"/>
  <c r="H443" i="14"/>
  <c r="G454" i="14"/>
  <c r="H465" i="14"/>
  <c r="G465" i="14"/>
  <c r="I476" i="14"/>
  <c r="H476" i="14"/>
  <c r="G476" i="14"/>
  <c r="H477" i="14"/>
  <c r="I477" i="14"/>
  <c r="H496" i="14"/>
  <c r="G509" i="14"/>
  <c r="H517" i="14"/>
  <c r="H521" i="14"/>
  <c r="I521" i="14"/>
  <c r="I533" i="14"/>
  <c r="I536" i="14"/>
  <c r="G536" i="14"/>
  <c r="H536" i="14"/>
  <c r="I547" i="14"/>
  <c r="H547" i="14"/>
  <c r="G547" i="14"/>
  <c r="I548" i="14"/>
  <c r="H548" i="14"/>
  <c r="I564" i="14"/>
  <c r="G564" i="14"/>
  <c r="G579" i="14"/>
  <c r="H588" i="14"/>
  <c r="I598" i="14"/>
  <c r="G598" i="14"/>
  <c r="H598" i="14"/>
  <c r="I630" i="14"/>
  <c r="H630" i="14"/>
  <c r="I649" i="14"/>
  <c r="H649" i="14"/>
  <c r="G649" i="14"/>
  <c r="G652" i="14"/>
  <c r="H666" i="14"/>
  <c r="I666" i="14"/>
  <c r="H670" i="14"/>
  <c r="H678" i="14"/>
  <c r="I701" i="14"/>
  <c r="H701" i="14"/>
  <c r="G701" i="14"/>
  <c r="I795" i="14"/>
  <c r="H795" i="14"/>
  <c r="G795" i="14"/>
  <c r="H170" i="14"/>
  <c r="I181" i="14"/>
  <c r="G181" i="14"/>
  <c r="I185" i="14"/>
  <c r="G185" i="14"/>
  <c r="I198" i="14"/>
  <c r="H198" i="14"/>
  <c r="I222" i="14"/>
  <c r="G222" i="14"/>
  <c r="G261" i="14"/>
  <c r="I261" i="14"/>
  <c r="H265" i="14"/>
  <c r="I265" i="14"/>
  <c r="H271" i="14"/>
  <c r="I271" i="14"/>
  <c r="I286" i="14"/>
  <c r="H286" i="14"/>
  <c r="G290" i="14"/>
  <c r="H290" i="14"/>
  <c r="I304" i="14"/>
  <c r="G304" i="14"/>
  <c r="H304" i="14"/>
  <c r="I328" i="14"/>
  <c r="G328" i="14"/>
  <c r="G330" i="14"/>
  <c r="H330" i="14"/>
  <c r="G332" i="14"/>
  <c r="H332" i="14"/>
  <c r="H337" i="14"/>
  <c r="G337" i="14"/>
  <c r="I337" i="14"/>
  <c r="G346" i="14"/>
  <c r="I346" i="14"/>
  <c r="H369" i="14"/>
  <c r="G369" i="14"/>
  <c r="I381" i="14"/>
  <c r="G381" i="14"/>
  <c r="G389" i="14"/>
  <c r="H389" i="14"/>
  <c r="I406" i="14"/>
  <c r="G406" i="14"/>
  <c r="I444" i="14"/>
  <c r="H444" i="14"/>
  <c r="G444" i="14"/>
  <c r="H445" i="14"/>
  <c r="I445" i="14"/>
  <c r="G445" i="14"/>
  <c r="H454" i="14"/>
  <c r="H495" i="14"/>
  <c r="I495" i="14"/>
  <c r="G495" i="14"/>
  <c r="H505" i="14"/>
  <c r="G505" i="14"/>
  <c r="I507" i="14"/>
  <c r="H507" i="14"/>
  <c r="G507" i="14"/>
  <c r="I552" i="14"/>
  <c r="G552" i="14"/>
  <c r="H552" i="14"/>
  <c r="I576" i="14"/>
  <c r="G576" i="14"/>
  <c r="H576" i="14"/>
  <c r="I580" i="14"/>
  <c r="H580" i="14"/>
  <c r="G580" i="14"/>
  <c r="H585" i="14"/>
  <c r="I585" i="14"/>
  <c r="G585" i="14"/>
  <c r="I606" i="14"/>
  <c r="G606" i="14"/>
  <c r="H626" i="14"/>
  <c r="G626" i="14"/>
  <c r="I626" i="14"/>
  <c r="H638" i="14"/>
  <c r="I638" i="14"/>
  <c r="I653" i="14"/>
  <c r="H653" i="14"/>
  <c r="G653" i="14"/>
  <c r="H654" i="14"/>
  <c r="G654" i="14"/>
  <c r="I654" i="14"/>
  <c r="H660" i="14"/>
  <c r="G660" i="14"/>
  <c r="I671" i="14"/>
  <c r="G671" i="14"/>
  <c r="H679" i="14"/>
  <c r="G679" i="14"/>
  <c r="I679" i="14"/>
  <c r="H697" i="14"/>
  <c r="G697" i="14"/>
  <c r="I697" i="14"/>
  <c r="I717" i="14"/>
  <c r="G717" i="14"/>
  <c r="H734" i="14"/>
  <c r="I734" i="14"/>
  <c r="G736" i="14"/>
  <c r="H736" i="14"/>
  <c r="I736" i="14"/>
  <c r="I738" i="14"/>
  <c r="G738" i="14"/>
  <c r="H738" i="14"/>
  <c r="G807" i="14"/>
  <c r="H807" i="14"/>
  <c r="I807" i="14"/>
  <c r="I596" i="14"/>
  <c r="G596" i="14"/>
  <c r="H596" i="14"/>
  <c r="H597" i="14"/>
  <c r="I597" i="14"/>
  <c r="G597" i="14"/>
  <c r="I604" i="14"/>
  <c r="G604" i="14"/>
  <c r="H604" i="14"/>
  <c r="I624" i="14"/>
  <c r="G624" i="14"/>
  <c r="H624" i="14"/>
  <c r="I633" i="14"/>
  <c r="H633" i="14"/>
  <c r="G633" i="14"/>
  <c r="G771" i="14"/>
  <c r="H771" i="14"/>
  <c r="I771" i="14"/>
  <c r="G778" i="14"/>
  <c r="I778" i="14"/>
  <c r="H778" i="14"/>
  <c r="H593" i="14"/>
  <c r="G593" i="14"/>
  <c r="I603" i="14"/>
  <c r="G603" i="14"/>
  <c r="I616" i="14"/>
  <c r="G616" i="14"/>
  <c r="H616" i="14"/>
  <c r="G619" i="14"/>
  <c r="I619" i="14"/>
  <c r="H619" i="14"/>
  <c r="G664" i="14"/>
  <c r="H664" i="14"/>
  <c r="G675" i="14"/>
  <c r="H675" i="14"/>
  <c r="G682" i="14"/>
  <c r="I682" i="14"/>
  <c r="H682" i="14"/>
  <c r="I683" i="14"/>
  <c r="H683" i="14"/>
  <c r="G690" i="14"/>
  <c r="H690" i="14"/>
  <c r="H699" i="14"/>
  <c r="G699" i="14"/>
  <c r="I712" i="14"/>
  <c r="G712" i="14"/>
  <c r="H712" i="14"/>
  <c r="H718" i="14"/>
  <c r="I718" i="14"/>
  <c r="H726" i="14"/>
  <c r="I726" i="14"/>
  <c r="G732" i="14"/>
  <c r="H732" i="14"/>
  <c r="G748" i="14"/>
  <c r="I748" i="14"/>
  <c r="I754" i="14"/>
  <c r="H754" i="14"/>
  <c r="G754" i="14"/>
  <c r="I755" i="14"/>
  <c r="G755" i="14"/>
  <c r="G783" i="14"/>
  <c r="H783" i="14"/>
  <c r="G791" i="14"/>
  <c r="H791" i="14"/>
  <c r="I791" i="14"/>
  <c r="G794" i="14"/>
  <c r="I794" i="14"/>
  <c r="H794" i="14"/>
  <c r="G808" i="14"/>
  <c r="I808" i="14"/>
  <c r="H808" i="14"/>
  <c r="H826" i="14"/>
  <c r="G826" i="14"/>
  <c r="I826" i="14"/>
  <c r="I835" i="14"/>
  <c r="G835" i="14"/>
  <c r="I843" i="14"/>
  <c r="H843" i="14"/>
  <c r="G843" i="14"/>
  <c r="H846" i="14"/>
  <c r="G846" i="14"/>
  <c r="I846" i="14"/>
  <c r="I859" i="14"/>
  <c r="G859" i="14"/>
  <c r="H859" i="14"/>
  <c r="I426" i="14"/>
  <c r="I432" i="14"/>
  <c r="G432" i="14"/>
  <c r="G434" i="14"/>
  <c r="I434" i="14"/>
  <c r="G450" i="14"/>
  <c r="H450" i="14"/>
  <c r="I504" i="14"/>
  <c r="G504" i="14"/>
  <c r="H504" i="14"/>
  <c r="I520" i="14"/>
  <c r="G520" i="14"/>
  <c r="I526" i="14"/>
  <c r="H526" i="14"/>
  <c r="I572" i="14"/>
  <c r="G572" i="14"/>
  <c r="I574" i="14"/>
  <c r="G574" i="14"/>
  <c r="I593" i="14"/>
  <c r="I620" i="14"/>
  <c r="G620" i="14"/>
  <c r="H620" i="14"/>
  <c r="G623" i="14"/>
  <c r="I623" i="14"/>
  <c r="G627" i="14"/>
  <c r="I627" i="14"/>
  <c r="I632" i="14"/>
  <c r="G632" i="14"/>
  <c r="I636" i="14"/>
  <c r="G636" i="14"/>
  <c r="G646" i="14"/>
  <c r="I646" i="14"/>
  <c r="H646" i="14"/>
  <c r="I662" i="14"/>
  <c r="G662" i="14"/>
  <c r="I665" i="14"/>
  <c r="H665" i="14"/>
  <c r="G665" i="14"/>
  <c r="H674" i="14"/>
  <c r="G674" i="14"/>
  <c r="I675" i="14"/>
  <c r="G683" i="14"/>
  <c r="I690" i="14"/>
  <c r="G706" i="14"/>
  <c r="H706" i="14"/>
  <c r="H711" i="14"/>
  <c r="G711" i="14"/>
  <c r="H715" i="14"/>
  <c r="I715" i="14"/>
  <c r="G723" i="14"/>
  <c r="I723" i="14"/>
  <c r="I733" i="14"/>
  <c r="H733" i="14"/>
  <c r="G733" i="14"/>
  <c r="G739" i="14"/>
  <c r="H739" i="14"/>
  <c r="I739" i="14"/>
  <c r="I746" i="14"/>
  <c r="G746" i="14"/>
  <c r="H746" i="14"/>
  <c r="H755" i="14"/>
  <c r="I773" i="14"/>
  <c r="G773" i="14"/>
  <c r="H773" i="14"/>
  <c r="I781" i="14"/>
  <c r="G781" i="14"/>
  <c r="H781" i="14"/>
  <c r="G803" i="14"/>
  <c r="I803" i="14"/>
  <c r="H803" i="14"/>
  <c r="G815" i="14"/>
  <c r="I815" i="14"/>
  <c r="H815" i="14"/>
  <c r="G823" i="14"/>
  <c r="I823" i="14"/>
  <c r="H823" i="14"/>
  <c r="H835" i="14"/>
  <c r="H844" i="14"/>
  <c r="I844" i="14"/>
  <c r="G844" i="14"/>
  <c r="H396" i="14"/>
  <c r="G418" i="14"/>
  <c r="H418" i="14"/>
  <c r="H432" i="14"/>
  <c r="I450" i="14"/>
  <c r="I472" i="14"/>
  <c r="G472" i="14"/>
  <c r="H472" i="14"/>
  <c r="I488" i="14"/>
  <c r="G488" i="14"/>
  <c r="I494" i="14"/>
  <c r="H494" i="14"/>
  <c r="H520" i="14"/>
  <c r="G525" i="14"/>
  <c r="G526" i="14"/>
  <c r="I544" i="14"/>
  <c r="G544" i="14"/>
  <c r="H544" i="14"/>
  <c r="H551" i="14"/>
  <c r="G551" i="14"/>
  <c r="H556" i="14"/>
  <c r="H574" i="14"/>
  <c r="I592" i="14"/>
  <c r="G592" i="14"/>
  <c r="G594" i="14"/>
  <c r="I594" i="14"/>
  <c r="I608" i="14"/>
  <c r="G608" i="14"/>
  <c r="H608" i="14"/>
  <c r="H615" i="14"/>
  <c r="G615" i="14"/>
  <c r="H632" i="14"/>
  <c r="H636" i="14"/>
  <c r="I639" i="14"/>
  <c r="G639" i="14"/>
  <c r="H662" i="14"/>
  <c r="I673" i="14"/>
  <c r="G673" i="14"/>
  <c r="I674" i="14"/>
  <c r="I680" i="14"/>
  <c r="G680" i="14"/>
  <c r="H680" i="14"/>
  <c r="G694" i="14"/>
  <c r="I694" i="14"/>
  <c r="I711" i="14"/>
  <c r="G715" i="14"/>
  <c r="H723" i="14"/>
  <c r="G730" i="14"/>
  <c r="H730" i="14"/>
  <c r="I730" i="14"/>
  <c r="G752" i="14"/>
  <c r="H752" i="14"/>
  <c r="I752" i="14"/>
  <c r="H766" i="14"/>
  <c r="I766" i="14"/>
  <c r="G766" i="14"/>
  <c r="H774" i="14"/>
  <c r="I774" i="14"/>
  <c r="H875" i="14"/>
  <c r="I875" i="14"/>
  <c r="G875" i="14"/>
  <c r="G876" i="14"/>
  <c r="I876" i="14"/>
  <c r="H876" i="14"/>
  <c r="I440" i="14"/>
  <c r="G440" i="14"/>
  <c r="H440" i="14"/>
  <c r="I456" i="14"/>
  <c r="G456" i="14"/>
  <c r="I462" i="14"/>
  <c r="H462" i="14"/>
  <c r="I534" i="14"/>
  <c r="G534" i="14"/>
  <c r="G538" i="14"/>
  <c r="I538" i="14"/>
  <c r="H545" i="14"/>
  <c r="G545" i="14"/>
  <c r="I556" i="14"/>
  <c r="I566" i="14"/>
  <c r="G566" i="14"/>
  <c r="H591" i="14"/>
  <c r="I591" i="14"/>
  <c r="H592" i="14"/>
  <c r="G602" i="14"/>
  <c r="I602" i="14"/>
  <c r="H609" i="14"/>
  <c r="G609" i="14"/>
  <c r="H618" i="14"/>
  <c r="I618" i="14"/>
  <c r="G618" i="14"/>
  <c r="G635" i="14"/>
  <c r="I635" i="14"/>
  <c r="I637" i="14"/>
  <c r="H637" i="14"/>
  <c r="H639" i="14"/>
  <c r="H644" i="14"/>
  <c r="G644" i="14"/>
  <c r="I657" i="14"/>
  <c r="G657" i="14"/>
  <c r="H657" i="14"/>
  <c r="H663" i="14"/>
  <c r="I663" i="14"/>
  <c r="G668" i="14"/>
  <c r="H668" i="14"/>
  <c r="H673" i="14"/>
  <c r="I688" i="14"/>
  <c r="G688" i="14"/>
  <c r="G698" i="14"/>
  <c r="I698" i="14"/>
  <c r="G762" i="14"/>
  <c r="I762" i="14"/>
  <c r="H762" i="14"/>
  <c r="H798" i="14"/>
  <c r="I798" i="14"/>
  <c r="I360" i="14"/>
  <c r="G360" i="14"/>
  <c r="I366" i="14"/>
  <c r="H366" i="14"/>
  <c r="I424" i="14"/>
  <c r="G424" i="14"/>
  <c r="I430" i="14"/>
  <c r="H430" i="14"/>
  <c r="H456" i="14"/>
  <c r="G461" i="14"/>
  <c r="G462" i="14"/>
  <c r="G487" i="14"/>
  <c r="H492" i="14"/>
  <c r="I502" i="14"/>
  <c r="G502" i="14"/>
  <c r="G506" i="14"/>
  <c r="I506" i="14"/>
  <c r="G518" i="14"/>
  <c r="H523" i="14"/>
  <c r="H529" i="14"/>
  <c r="G529" i="14"/>
  <c r="H534" i="14"/>
  <c r="H538" i="14"/>
  <c r="G546" i="14"/>
  <c r="I546" i="14"/>
  <c r="H546" i="14"/>
  <c r="I550" i="14"/>
  <c r="G550" i="14"/>
  <c r="H561" i="14"/>
  <c r="G561" i="14"/>
  <c r="I571" i="14"/>
  <c r="G571" i="14"/>
  <c r="I584" i="14"/>
  <c r="G584" i="14"/>
  <c r="H584" i="14"/>
  <c r="I590" i="14"/>
  <c r="H590" i="14"/>
  <c r="G591" i="14"/>
  <c r="I600" i="14"/>
  <c r="G600" i="14"/>
  <c r="H600" i="14"/>
  <c r="H603" i="14"/>
  <c r="G610" i="14"/>
  <c r="I610" i="14"/>
  <c r="H610" i="14"/>
  <c r="I614" i="14"/>
  <c r="G614" i="14"/>
  <c r="H640" i="14"/>
  <c r="I640" i="14"/>
  <c r="H642" i="14"/>
  <c r="G642" i="14"/>
  <c r="I642" i="14"/>
  <c r="I664" i="14"/>
  <c r="G686" i="14"/>
  <c r="H686" i="14"/>
  <c r="I699" i="14"/>
  <c r="G709" i="14"/>
  <c r="H709" i="14"/>
  <c r="G714" i="14"/>
  <c r="H714" i="14"/>
  <c r="I714" i="14"/>
  <c r="G718" i="14"/>
  <c r="G722" i="14"/>
  <c r="I722" i="14"/>
  <c r="H722" i="14"/>
  <c r="G726" i="14"/>
  <c r="I732" i="14"/>
  <c r="H748" i="14"/>
  <c r="H750" i="14"/>
  <c r="G750" i="14"/>
  <c r="H770" i="14"/>
  <c r="G770" i="14"/>
  <c r="I783" i="14"/>
  <c r="I786" i="14"/>
  <c r="G786" i="14"/>
  <c r="H786" i="14"/>
  <c r="H788" i="14"/>
  <c r="G788" i="14"/>
  <c r="H822" i="14"/>
  <c r="I822" i="14"/>
  <c r="G822" i="14"/>
  <c r="G872" i="14"/>
  <c r="H872" i="14"/>
  <c r="I872" i="14"/>
  <c r="G873" i="14"/>
  <c r="H873" i="14"/>
  <c r="I873" i="14"/>
  <c r="H629" i="14"/>
  <c r="I692" i="14"/>
  <c r="G743" i="14"/>
  <c r="H743" i="14"/>
  <c r="H758" i="14"/>
  <c r="G758" i="14"/>
  <c r="I763" i="14"/>
  <c r="G767" i="14"/>
  <c r="I767" i="14"/>
  <c r="H767" i="14"/>
  <c r="H776" i="14"/>
  <c r="G776" i="14"/>
  <c r="I789" i="14"/>
  <c r="G789" i="14"/>
  <c r="H789" i="14"/>
  <c r="I813" i="14"/>
  <c r="H813" i="14"/>
  <c r="G813" i="14"/>
  <c r="H836" i="14"/>
  <c r="I836" i="14"/>
  <c r="I842" i="14"/>
  <c r="G842" i="14"/>
  <c r="I856" i="14"/>
  <c r="G856" i="14"/>
  <c r="H856" i="14"/>
  <c r="G871" i="14"/>
  <c r="I871" i="14"/>
  <c r="H871" i="14"/>
  <c r="G881" i="14"/>
  <c r="I881" i="14"/>
  <c r="H881" i="14"/>
  <c r="H886" i="14"/>
  <c r="I886" i="14"/>
  <c r="G886" i="14"/>
  <c r="H894" i="14"/>
  <c r="I894" i="14"/>
  <c r="G894" i="14"/>
  <c r="H902" i="14"/>
  <c r="I902" i="14"/>
  <c r="G902" i="14"/>
  <c r="H918" i="14"/>
  <c r="G918" i="14"/>
  <c r="I918" i="14"/>
  <c r="I641" i="14"/>
  <c r="G641" i="14"/>
  <c r="G645" i="14"/>
  <c r="H691" i="14"/>
  <c r="H713" i="14"/>
  <c r="G713" i="14"/>
  <c r="I728" i="14"/>
  <c r="G728" i="14"/>
  <c r="H742" i="14"/>
  <c r="G742" i="14"/>
  <c r="H780" i="14"/>
  <c r="G784" i="14"/>
  <c r="H784" i="14"/>
  <c r="H790" i="14"/>
  <c r="G790" i="14"/>
  <c r="I825" i="14"/>
  <c r="G825" i="14"/>
  <c r="H825" i="14"/>
  <c r="I837" i="14"/>
  <c r="G837" i="14"/>
  <c r="H841" i="14"/>
  <c r="I841" i="14"/>
  <c r="H849" i="14"/>
  <c r="I849" i="14"/>
  <c r="G849" i="14"/>
  <c r="H874" i="14"/>
  <c r="G874" i="14"/>
  <c r="I874" i="14"/>
  <c r="H720" i="14"/>
  <c r="H729" i="14"/>
  <c r="I729" i="14"/>
  <c r="G751" i="14"/>
  <c r="I751" i="14"/>
  <c r="I757" i="14"/>
  <c r="G757" i="14"/>
  <c r="H757" i="14"/>
  <c r="H761" i="14"/>
  <c r="G761" i="14"/>
  <c r="I769" i="14"/>
  <c r="G769" i="14"/>
  <c r="G775" i="14"/>
  <c r="I775" i="14"/>
  <c r="H779" i="14"/>
  <c r="I779" i="14"/>
  <c r="G785" i="14"/>
  <c r="I785" i="14"/>
  <c r="H792" i="14"/>
  <c r="G792" i="14"/>
  <c r="H802" i="14"/>
  <c r="I802" i="14"/>
  <c r="G831" i="14"/>
  <c r="H831" i="14"/>
  <c r="I831" i="14"/>
  <c r="G847" i="14"/>
  <c r="H847" i="14"/>
  <c r="I847" i="14"/>
  <c r="G863" i="14"/>
  <c r="I863" i="14"/>
  <c r="H863" i="14"/>
  <c r="G868" i="14"/>
  <c r="I868" i="14"/>
  <c r="H868" i="14"/>
  <c r="H962" i="14"/>
  <c r="I962" i="14"/>
  <c r="G962" i="14"/>
  <c r="G963" i="14"/>
  <c r="I963" i="14"/>
  <c r="H963" i="14"/>
  <c r="G967" i="14"/>
  <c r="I967" i="14"/>
  <c r="H967" i="14"/>
  <c r="H974" i="14"/>
  <c r="G974" i="14"/>
  <c r="I974" i="14"/>
  <c r="H984" i="14"/>
  <c r="G984" i="14"/>
  <c r="I984" i="14"/>
  <c r="H625" i="14"/>
  <c r="G643" i="14"/>
  <c r="H643" i="14"/>
  <c r="I661" i="14"/>
  <c r="H705" i="14"/>
  <c r="G705" i="14"/>
  <c r="H707" i="14"/>
  <c r="I707" i="14"/>
  <c r="G737" i="14"/>
  <c r="I737" i="14"/>
  <c r="H747" i="14"/>
  <c r="I747" i="14"/>
  <c r="I765" i="14"/>
  <c r="H765" i="14"/>
  <c r="G765" i="14"/>
  <c r="G777" i="14"/>
  <c r="I777" i="14"/>
  <c r="H782" i="14"/>
  <c r="I782" i="14"/>
  <c r="G809" i="14"/>
  <c r="I809" i="14"/>
  <c r="H814" i="14"/>
  <c r="I814" i="14"/>
  <c r="G814" i="14"/>
  <c r="H818" i="14"/>
  <c r="G818" i="14"/>
  <c r="I829" i="14"/>
  <c r="G829" i="14"/>
  <c r="H829" i="14"/>
  <c r="G850" i="14"/>
  <c r="H850" i="14"/>
  <c r="H862" i="14"/>
  <c r="I862" i="14"/>
  <c r="G862" i="14"/>
  <c r="G903" i="14"/>
  <c r="I903" i="14"/>
  <c r="H903" i="14"/>
  <c r="H910" i="14"/>
  <c r="G910" i="14"/>
  <c r="I910" i="14"/>
  <c r="G911" i="14"/>
  <c r="H911" i="14"/>
  <c r="I911" i="14"/>
  <c r="H915" i="14"/>
  <c r="I915" i="14"/>
  <c r="G915" i="14"/>
  <c r="H916" i="14"/>
  <c r="I916" i="14"/>
  <c r="G916" i="14"/>
  <c r="H800" i="14"/>
  <c r="H811" i="14"/>
  <c r="I821" i="14"/>
  <c r="H821" i="14"/>
  <c r="I833" i="14"/>
  <c r="I845" i="14"/>
  <c r="G845" i="14"/>
  <c r="I861" i="14"/>
  <c r="H861" i="14"/>
  <c r="G861" i="14"/>
  <c r="H870" i="14"/>
  <c r="G870" i="14"/>
  <c r="I870" i="14"/>
  <c r="I892" i="14"/>
  <c r="I907" i="14"/>
  <c r="G907" i="14"/>
  <c r="H907" i="14"/>
  <c r="G914" i="14"/>
  <c r="H914" i="14"/>
  <c r="I914" i="14"/>
  <c r="H966" i="14"/>
  <c r="I966" i="14"/>
  <c r="G966" i="14"/>
  <c r="H793" i="14"/>
  <c r="I793" i="14"/>
  <c r="G799" i="14"/>
  <c r="I799" i="14"/>
  <c r="I805" i="14"/>
  <c r="G805" i="14"/>
  <c r="G839" i="14"/>
  <c r="H839" i="14"/>
  <c r="I860" i="14"/>
  <c r="H860" i="14"/>
  <c r="I884" i="14"/>
  <c r="G884" i="14"/>
  <c r="H884" i="14"/>
  <c r="H890" i="14"/>
  <c r="G890" i="14"/>
  <c r="G927" i="14"/>
  <c r="H927" i="14"/>
  <c r="I927" i="14"/>
  <c r="G936" i="14"/>
  <c r="I936" i="14"/>
  <c r="H936" i="14"/>
  <c r="I956" i="14"/>
  <c r="G956" i="14"/>
  <c r="H956" i="14"/>
  <c r="I964" i="14"/>
  <c r="G964" i="14"/>
  <c r="H964" i="14"/>
  <c r="G1031" i="14"/>
  <c r="H1031" i="14"/>
  <c r="I1031" i="14"/>
  <c r="G1115" i="14"/>
  <c r="H1115" i="14"/>
  <c r="I1115" i="14"/>
  <c r="G827" i="14"/>
  <c r="H827" i="14"/>
  <c r="H838" i="14"/>
  <c r="G838" i="14"/>
  <c r="H848" i="14"/>
  <c r="G848" i="14"/>
  <c r="I866" i="14"/>
  <c r="H866" i="14"/>
  <c r="G866" i="14"/>
  <c r="H883" i="14"/>
  <c r="G883" i="14"/>
  <c r="I889" i="14"/>
  <c r="G889" i="14"/>
  <c r="I905" i="14"/>
  <c r="G905" i="14"/>
  <c r="H905" i="14"/>
  <c r="H906" i="14"/>
  <c r="I906" i="14"/>
  <c r="G906" i="14"/>
  <c r="I917" i="14"/>
  <c r="G917" i="14"/>
  <c r="H917" i="14"/>
  <c r="G947" i="14"/>
  <c r="I947" i="14"/>
  <c r="H947" i="14"/>
  <c r="H995" i="14"/>
  <c r="I995" i="14"/>
  <c r="G995" i="14"/>
  <c r="G1039" i="14"/>
  <c r="I1039" i="14"/>
  <c r="H1039" i="14"/>
  <c r="H1091" i="14"/>
  <c r="I1091" i="14"/>
  <c r="G1091" i="14"/>
  <c r="G1094" i="14"/>
  <c r="H1094" i="14"/>
  <c r="I1094" i="14"/>
  <c r="I804" i="14"/>
  <c r="H819" i="14"/>
  <c r="H820" i="14"/>
  <c r="I827" i="14"/>
  <c r="I838" i="14"/>
  <c r="I848" i="14"/>
  <c r="H878" i="14"/>
  <c r="I878" i="14"/>
  <c r="I883" i="14"/>
  <c r="H889" i="14"/>
  <c r="H896" i="14"/>
  <c r="I896" i="14"/>
  <c r="G896" i="14"/>
  <c r="I909" i="14"/>
  <c r="G909" i="14"/>
  <c r="H909" i="14"/>
  <c r="G922" i="14"/>
  <c r="H922" i="14"/>
  <c r="I930" i="14"/>
  <c r="G930" i="14"/>
  <c r="H930" i="14"/>
  <c r="H942" i="14"/>
  <c r="I942" i="14"/>
  <c r="G942" i="14"/>
  <c r="H1033" i="14"/>
  <c r="I1033" i="14"/>
  <c r="G1033" i="14"/>
  <c r="I1076" i="14"/>
  <c r="H1076" i="14"/>
  <c r="G1076" i="14"/>
  <c r="I764" i="14"/>
  <c r="G764" i="14"/>
  <c r="H787" i="14"/>
  <c r="I797" i="14"/>
  <c r="H797" i="14"/>
  <c r="G801" i="14"/>
  <c r="G812" i="14"/>
  <c r="H817" i="14"/>
  <c r="H830" i="14"/>
  <c r="I830" i="14"/>
  <c r="G830" i="14"/>
  <c r="G858" i="14"/>
  <c r="I877" i="14"/>
  <c r="G877" i="14"/>
  <c r="I888" i="14"/>
  <c r="H888" i="14"/>
  <c r="G888" i="14"/>
  <c r="I904" i="14"/>
  <c r="G904" i="14"/>
  <c r="H908" i="14"/>
  <c r="G908" i="14"/>
  <c r="I908" i="14"/>
  <c r="H958" i="14"/>
  <c r="I958" i="14"/>
  <c r="G958" i="14"/>
  <c r="G975" i="14"/>
  <c r="H975" i="14"/>
  <c r="I975" i="14"/>
  <c r="H980" i="14"/>
  <c r="I980" i="14"/>
  <c r="G980" i="14"/>
  <c r="H1030" i="14"/>
  <c r="G1030" i="14"/>
  <c r="I1030" i="14"/>
  <c r="I885" i="14"/>
  <c r="H885" i="14"/>
  <c r="G885" i="14"/>
  <c r="I893" i="14"/>
  <c r="G893" i="14"/>
  <c r="G895" i="14"/>
  <c r="H895" i="14"/>
  <c r="G919" i="14"/>
  <c r="H919" i="14"/>
  <c r="I919" i="14"/>
  <c r="H924" i="14"/>
  <c r="I924" i="14"/>
  <c r="G924" i="14"/>
  <c r="I925" i="14"/>
  <c r="G925" i="14"/>
  <c r="H925" i="14"/>
  <c r="G938" i="14"/>
  <c r="H938" i="14"/>
  <c r="I938" i="14"/>
  <c r="H946" i="14"/>
  <c r="I946" i="14"/>
  <c r="G946" i="14"/>
  <c r="H950" i="14"/>
  <c r="I950" i="14"/>
  <c r="G950" i="14"/>
  <c r="H972" i="14"/>
  <c r="I972" i="14"/>
  <c r="G972" i="14"/>
  <c r="G1015" i="14"/>
  <c r="I1015" i="14"/>
  <c r="H1015" i="14"/>
  <c r="G1019" i="14"/>
  <c r="H1019" i="14"/>
  <c r="I1019" i="14"/>
  <c r="H1057" i="14"/>
  <c r="G1057" i="14"/>
  <c r="I1057" i="14"/>
  <c r="I1072" i="14"/>
  <c r="G1072" i="14"/>
  <c r="H1072" i="14"/>
  <c r="H926" i="14"/>
  <c r="G926" i="14"/>
  <c r="I933" i="14"/>
  <c r="H933" i="14"/>
  <c r="G943" i="14"/>
  <c r="I943" i="14"/>
  <c r="I949" i="14"/>
  <c r="H949" i="14"/>
  <c r="I973" i="14"/>
  <c r="G973" i="14"/>
  <c r="G978" i="14"/>
  <c r="H978" i="14"/>
  <c r="G983" i="14"/>
  <c r="H983" i="14"/>
  <c r="G986" i="14"/>
  <c r="I986" i="14"/>
  <c r="G991" i="14"/>
  <c r="I991" i="14"/>
  <c r="G999" i="14"/>
  <c r="I999" i="14"/>
  <c r="H999" i="14"/>
  <c r="H1003" i="14"/>
  <c r="G1003" i="14"/>
  <c r="I1003" i="14"/>
  <c r="G1034" i="14"/>
  <c r="I1034" i="14"/>
  <c r="H1034" i="14"/>
  <c r="H1038" i="14"/>
  <c r="I1038" i="14"/>
  <c r="G1038" i="14"/>
  <c r="H1043" i="14"/>
  <c r="G1043" i="14"/>
  <c r="H1061" i="14"/>
  <c r="I1061" i="14"/>
  <c r="G1061" i="14"/>
  <c r="I1067" i="14"/>
  <c r="H1067" i="14"/>
  <c r="G1067" i="14"/>
  <c r="G1074" i="14"/>
  <c r="I1074" i="14"/>
  <c r="G1080" i="14"/>
  <c r="I1080" i="14"/>
  <c r="I1148" i="14"/>
  <c r="G1148" i="14"/>
  <c r="H1148" i="14"/>
  <c r="H824" i="14"/>
  <c r="I926" i="14"/>
  <c r="G933" i="14"/>
  <c r="I937" i="14"/>
  <c r="H943" i="14"/>
  <c r="G949" i="14"/>
  <c r="H973" i="14"/>
  <c r="I983" i="14"/>
  <c r="H986" i="14"/>
  <c r="H991" i="14"/>
  <c r="H1014" i="14"/>
  <c r="I1014" i="14"/>
  <c r="G1014" i="14"/>
  <c r="H1018" i="14"/>
  <c r="G1018" i="14"/>
  <c r="G1078" i="14"/>
  <c r="H1078" i="14"/>
  <c r="I1078" i="14"/>
  <c r="G1097" i="14"/>
  <c r="H1097" i="14"/>
  <c r="I1097" i="14"/>
  <c r="G887" i="14"/>
  <c r="I887" i="14"/>
  <c r="I901" i="14"/>
  <c r="H901" i="14"/>
  <c r="G932" i="14"/>
  <c r="H932" i="14"/>
  <c r="I952" i="14"/>
  <c r="G952" i="14"/>
  <c r="H990" i="14"/>
  <c r="I990" i="14"/>
  <c r="G1007" i="14"/>
  <c r="I1007" i="14"/>
  <c r="H1007" i="14"/>
  <c r="I1037" i="14"/>
  <c r="H1037" i="14"/>
  <c r="G1037" i="14"/>
  <c r="G1055" i="14"/>
  <c r="I1055" i="14"/>
  <c r="H1058" i="14"/>
  <c r="I1058" i="14"/>
  <c r="I1060" i="14"/>
  <c r="H1060" i="14"/>
  <c r="G1060" i="14"/>
  <c r="H887" i="14"/>
  <c r="G901" i="14"/>
  <c r="H931" i="14"/>
  <c r="G931" i="14"/>
  <c r="G955" i="14"/>
  <c r="I955" i="14"/>
  <c r="I971" i="14"/>
  <c r="H971" i="14"/>
  <c r="G996" i="14"/>
  <c r="I996" i="14"/>
  <c r="G1026" i="14"/>
  <c r="H1026" i="14"/>
  <c r="I1026" i="14"/>
  <c r="H1046" i="14"/>
  <c r="G1046" i="14"/>
  <c r="I1046" i="14"/>
  <c r="H1152" i="14"/>
  <c r="G1152" i="14"/>
  <c r="I1152" i="14"/>
  <c r="G854" i="14"/>
  <c r="H880" i="14"/>
  <c r="H913" i="14"/>
  <c r="G913" i="14"/>
  <c r="G921" i="14"/>
  <c r="H923" i="14"/>
  <c r="I931" i="14"/>
  <c r="G935" i="14"/>
  <c r="H935" i="14"/>
  <c r="I941" i="14"/>
  <c r="H941" i="14"/>
  <c r="G945" i="14"/>
  <c r="I953" i="14"/>
  <c r="H953" i="14"/>
  <c r="H955" i="14"/>
  <c r="G959" i="14"/>
  <c r="I959" i="14"/>
  <c r="G970" i="14"/>
  <c r="G971" i="14"/>
  <c r="I978" i="14"/>
  <c r="I989" i="14"/>
  <c r="H989" i="14"/>
  <c r="I994" i="14"/>
  <c r="H994" i="14"/>
  <c r="I1017" i="14"/>
  <c r="G1017" i="14"/>
  <c r="I1043" i="14"/>
  <c r="H1074" i="14"/>
  <c r="H1080" i="14"/>
  <c r="H954" i="14"/>
  <c r="I954" i="14"/>
  <c r="H976" i="14"/>
  <c r="I976" i="14"/>
  <c r="I981" i="14"/>
  <c r="G981" i="14"/>
  <c r="H981" i="14"/>
  <c r="G1000" i="14"/>
  <c r="I1000" i="14"/>
  <c r="G1004" i="14"/>
  <c r="H1004" i="14"/>
  <c r="I1004" i="14"/>
  <c r="H1006" i="14"/>
  <c r="G1006" i="14"/>
  <c r="I1029" i="14"/>
  <c r="G1029" i="14"/>
  <c r="H1029" i="14"/>
  <c r="H1044" i="14"/>
  <c r="I1044" i="14"/>
  <c r="G1044" i="14"/>
  <c r="I1045" i="14"/>
  <c r="G1045" i="14"/>
  <c r="H1045" i="14"/>
  <c r="I1064" i="14"/>
  <c r="G1064" i="14"/>
  <c r="H1064" i="14"/>
  <c r="H1065" i="14"/>
  <c r="G1065" i="14"/>
  <c r="I1065" i="14"/>
  <c r="H1106" i="14"/>
  <c r="I1106" i="14"/>
  <c r="G1106" i="14"/>
  <c r="H1114" i="14"/>
  <c r="G1114" i="14"/>
  <c r="H1117" i="14"/>
  <c r="G1117" i="14"/>
  <c r="G1126" i="14"/>
  <c r="I1126" i="14"/>
  <c r="H1126" i="14"/>
  <c r="H898" i="14"/>
  <c r="I912" i="14"/>
  <c r="I928" i="14"/>
  <c r="I934" i="14"/>
  <c r="I939" i="14"/>
  <c r="H944" i="14"/>
  <c r="H969" i="14"/>
  <c r="H985" i="14"/>
  <c r="I985" i="14"/>
  <c r="H996" i="14"/>
  <c r="G1009" i="14"/>
  <c r="I1009" i="14"/>
  <c r="I1016" i="14"/>
  <c r="H1016" i="14"/>
  <c r="G1086" i="14"/>
  <c r="H1086" i="14"/>
  <c r="I1086" i="14"/>
  <c r="G1112" i="14"/>
  <c r="H1112" i="14"/>
  <c r="I1112" i="14"/>
  <c r="G1002" i="14"/>
  <c r="G1056" i="14"/>
  <c r="H1056" i="14"/>
  <c r="H1088" i="14"/>
  <c r="I1088" i="14"/>
  <c r="G1088" i="14"/>
  <c r="G1096" i="14"/>
  <c r="I1128" i="14"/>
  <c r="H1128" i="14"/>
  <c r="G1128" i="14"/>
  <c r="G1142" i="14"/>
  <c r="I1142" i="14"/>
  <c r="H1145" i="14"/>
  <c r="G1145" i="14"/>
  <c r="H1147" i="14"/>
  <c r="I1147" i="14"/>
  <c r="G1147" i="14"/>
  <c r="G1150" i="14"/>
  <c r="H1150" i="14"/>
  <c r="I1150" i="14"/>
  <c r="M6" i="15"/>
  <c r="P6" i="15"/>
  <c r="N6" i="15"/>
  <c r="K6" i="15"/>
  <c r="J6" i="15"/>
  <c r="H6" i="15"/>
  <c r="I6" i="15" s="1"/>
  <c r="I1013" i="14"/>
  <c r="H1013" i="14"/>
  <c r="H1022" i="14"/>
  <c r="I1022" i="14"/>
  <c r="G1047" i="14"/>
  <c r="H1047" i="14"/>
  <c r="G1062" i="14"/>
  <c r="I1062" i="14"/>
  <c r="G1066" i="14"/>
  <c r="H1066" i="14"/>
  <c r="I1066" i="14"/>
  <c r="I1071" i="14"/>
  <c r="G1071" i="14"/>
  <c r="H1085" i="14"/>
  <c r="G1085" i="14"/>
  <c r="I1085" i="14"/>
  <c r="I1092" i="14"/>
  <c r="G1092" i="14"/>
  <c r="H1095" i="14"/>
  <c r="I1095" i="14"/>
  <c r="I1096" i="14"/>
  <c r="H1125" i="14"/>
  <c r="I1125" i="14"/>
  <c r="G1125" i="14"/>
  <c r="H1151" i="14"/>
  <c r="I1151" i="14"/>
  <c r="I1153" i="14"/>
  <c r="G1153" i="14"/>
  <c r="H1153" i="14"/>
  <c r="H1158" i="14"/>
  <c r="G1158" i="14"/>
  <c r="I1158" i="14"/>
  <c r="H1012" i="14"/>
  <c r="I1021" i="14"/>
  <c r="H1021" i="14"/>
  <c r="I1027" i="14"/>
  <c r="H1035" i="14"/>
  <c r="H1036" i="14"/>
  <c r="I1063" i="14"/>
  <c r="G1063" i="14"/>
  <c r="H1069" i="14"/>
  <c r="I1069" i="14"/>
  <c r="G1069" i="14"/>
  <c r="G1075" i="14"/>
  <c r="I1131" i="14"/>
  <c r="G1131" i="14"/>
  <c r="H1133" i="14"/>
  <c r="I1133" i="14"/>
  <c r="G1133" i="14"/>
  <c r="G1134" i="14"/>
  <c r="I1134" i="14"/>
  <c r="H1134" i="14"/>
  <c r="T22" i="15"/>
  <c r="P22" i="15"/>
  <c r="S22" i="15"/>
  <c r="G998" i="14"/>
  <c r="G1020" i="14"/>
  <c r="H1025" i="14"/>
  <c r="G1025" i="14"/>
  <c r="I1032" i="14"/>
  <c r="H1032" i="14"/>
  <c r="H1050" i="14"/>
  <c r="G1050" i="14"/>
  <c r="G1070" i="14"/>
  <c r="I1070" i="14"/>
  <c r="H1075" i="14"/>
  <c r="G1089" i="14"/>
  <c r="I1089" i="14"/>
  <c r="G1116" i="14"/>
  <c r="G1119" i="14"/>
  <c r="I1119" i="14"/>
  <c r="H1119" i="14"/>
  <c r="H1129" i="14"/>
  <c r="I1129" i="14"/>
  <c r="H1131" i="14"/>
  <c r="I1145" i="14"/>
  <c r="G1167" i="14"/>
  <c r="I1167" i="14"/>
  <c r="H1167" i="14"/>
  <c r="G977" i="14"/>
  <c r="H979" i="14"/>
  <c r="I998" i="14"/>
  <c r="H1020" i="14"/>
  <c r="I1059" i="14"/>
  <c r="G1059" i="14"/>
  <c r="I1068" i="14"/>
  <c r="H1068" i="14"/>
  <c r="H1071" i="14"/>
  <c r="H1083" i="14"/>
  <c r="I1083" i="14"/>
  <c r="G1083" i="14"/>
  <c r="I1090" i="14"/>
  <c r="G1090" i="14"/>
  <c r="H1090" i="14"/>
  <c r="H1098" i="14"/>
  <c r="G1110" i="14"/>
  <c r="I1110" i="14"/>
  <c r="H1116" i="14"/>
  <c r="I1123" i="14"/>
  <c r="H1123" i="14"/>
  <c r="G1123" i="14"/>
  <c r="G1130" i="14"/>
  <c r="H1130" i="14"/>
  <c r="G1151" i="14"/>
  <c r="H1164" i="14"/>
  <c r="I1164" i="14"/>
  <c r="G1164" i="14"/>
  <c r="G1165" i="14"/>
  <c r="H1165" i="14"/>
  <c r="I1165" i="14"/>
  <c r="G1023" i="14"/>
  <c r="I1023" i="14"/>
  <c r="H1041" i="14"/>
  <c r="G1041" i="14"/>
  <c r="G1048" i="14"/>
  <c r="I1048" i="14"/>
  <c r="H1053" i="14"/>
  <c r="G1053" i="14"/>
  <c r="H1073" i="14"/>
  <c r="I1073" i="14"/>
  <c r="H1099" i="14"/>
  <c r="G1099" i="14"/>
  <c r="G1107" i="14"/>
  <c r="I1107" i="14"/>
  <c r="H1109" i="14"/>
  <c r="G1109" i="14"/>
  <c r="I1113" i="14"/>
  <c r="H1113" i="14"/>
  <c r="G1113" i="14"/>
  <c r="G1118" i="14"/>
  <c r="H1118" i="14"/>
  <c r="I1118" i="14"/>
  <c r="G1138" i="14"/>
  <c r="I1138" i="14"/>
  <c r="H1155" i="14"/>
  <c r="G1155" i="14"/>
  <c r="I1155" i="14"/>
  <c r="H1156" i="14"/>
  <c r="G1156" i="14"/>
  <c r="I1156" i="14"/>
  <c r="H1093" i="14"/>
  <c r="G1093" i="14"/>
  <c r="G1139" i="14"/>
  <c r="I1139" i="14"/>
  <c r="I1154" i="14"/>
  <c r="H1154" i="14"/>
  <c r="G1157" i="14"/>
  <c r="H1157" i="14"/>
  <c r="I1157" i="14"/>
  <c r="T15" i="15"/>
  <c r="S15" i="15"/>
  <c r="J15" i="15"/>
  <c r="M15" i="15"/>
  <c r="O15" i="15" s="1"/>
  <c r="K15" i="15"/>
  <c r="H15" i="15"/>
  <c r="I15" i="15" s="1"/>
  <c r="N15" i="15"/>
  <c r="T19" i="15"/>
  <c r="S19" i="15"/>
  <c r="T34" i="15"/>
  <c r="S34" i="15"/>
  <c r="M34" i="15"/>
  <c r="O34" i="15" s="1"/>
  <c r="K34" i="15"/>
  <c r="J34" i="15"/>
  <c r="G1082" i="14"/>
  <c r="I1093" i="14"/>
  <c r="G1100" i="14"/>
  <c r="G1101" i="14"/>
  <c r="H1137" i="14"/>
  <c r="I1137" i="14"/>
  <c r="H1139" i="14"/>
  <c r="G1146" i="14"/>
  <c r="H1149" i="14"/>
  <c r="G1149" i="14"/>
  <c r="G1154" i="14"/>
  <c r="I1160" i="14"/>
  <c r="G1160" i="14"/>
  <c r="H1160" i="14"/>
  <c r="S7" i="15"/>
  <c r="J7" i="15"/>
  <c r="L7" i="15" s="1"/>
  <c r="J9" i="15"/>
  <c r="H9" i="15"/>
  <c r="I9" i="15" s="1"/>
  <c r="K9" i="15"/>
  <c r="P12" i="15"/>
  <c r="H12" i="15"/>
  <c r="I12" i="15" s="1"/>
  <c r="N12" i="15"/>
  <c r="J12" i="15"/>
  <c r="L12" i="15" s="1"/>
  <c r="M20" i="15"/>
  <c r="P39" i="15"/>
  <c r="N39" i="15"/>
  <c r="M39" i="15"/>
  <c r="T20" i="15"/>
  <c r="H20" i="15"/>
  <c r="I20" i="15" s="1"/>
  <c r="P20" i="15"/>
  <c r="N20" i="15"/>
  <c r="O33" i="15"/>
  <c r="K16" i="15"/>
  <c r="P16" i="15"/>
  <c r="M16" i="15"/>
  <c r="H16" i="15"/>
  <c r="I16" i="15" s="1"/>
  <c r="N16" i="15"/>
  <c r="J16" i="15"/>
  <c r="L16" i="15" s="1"/>
  <c r="AC17" i="15"/>
  <c r="AC23" i="15"/>
  <c r="M30" i="15"/>
  <c r="J30" i="15"/>
  <c r="L30" i="15" s="1"/>
  <c r="K30" i="15"/>
  <c r="H30" i="15"/>
  <c r="I30" i="15" s="1"/>
  <c r="P30" i="15"/>
  <c r="N30" i="15"/>
  <c r="L37" i="15"/>
  <c r="T11" i="15"/>
  <c r="V11" i="15" s="1"/>
  <c r="AD11" i="15" s="1"/>
  <c r="J11" i="15"/>
  <c r="K20" i="15"/>
  <c r="S30" i="15"/>
  <c r="T30" i="15"/>
  <c r="T31" i="15"/>
  <c r="K31" i="15"/>
  <c r="H31" i="15"/>
  <c r="I31" i="15" s="1"/>
  <c r="S31" i="15"/>
  <c r="J31" i="15"/>
  <c r="P31" i="15"/>
  <c r="N31" i="15"/>
  <c r="M31" i="15"/>
  <c r="I1084" i="14"/>
  <c r="G1084" i="14"/>
  <c r="I1124" i="14"/>
  <c r="H1124" i="14"/>
  <c r="H1141" i="14"/>
  <c r="G1141" i="14"/>
  <c r="H1161" i="14"/>
  <c r="G1161" i="14"/>
  <c r="I1161" i="14"/>
  <c r="P7" i="15"/>
  <c r="R8" i="15"/>
  <c r="N9" i="15"/>
  <c r="O9" i="15" s="1"/>
  <c r="N13" i="15"/>
  <c r="O13" i="15" s="1"/>
  <c r="H13" i="15"/>
  <c r="I13" i="15" s="1"/>
  <c r="K13" i="15"/>
  <c r="J13" i="15"/>
  <c r="P19" i="15"/>
  <c r="H19" i="15"/>
  <c r="I19" i="15" s="1"/>
  <c r="J19" i="15"/>
  <c r="K19" i="15"/>
  <c r="N19" i="15"/>
  <c r="M19" i="15"/>
  <c r="O12" i="15"/>
  <c r="J26" i="15"/>
  <c r="L26" i="15" s="1"/>
  <c r="H26" i="15"/>
  <c r="I26" i="15" s="1"/>
  <c r="P26" i="15"/>
  <c r="N26" i="15"/>
  <c r="M26" i="15"/>
  <c r="AC29" i="15"/>
  <c r="AC35" i="15"/>
  <c r="T27" i="15"/>
  <c r="J36" i="15"/>
  <c r="K36" i="15"/>
  <c r="M36" i="15"/>
  <c r="O36" i="15" s="1"/>
  <c r="H36" i="15"/>
  <c r="I36" i="15" s="1"/>
  <c r="P40" i="15"/>
  <c r="N40" i="15"/>
  <c r="J40" i="15"/>
  <c r="AC41" i="15"/>
  <c r="I1132" i="14"/>
  <c r="H1132" i="14"/>
  <c r="Q10" i="15"/>
  <c r="P18" i="15"/>
  <c r="N18" i="15"/>
  <c r="O18" i="15" s="1"/>
  <c r="K24" i="15"/>
  <c r="L24" i="15" s="1"/>
  <c r="N24" i="15"/>
  <c r="H24" i="15"/>
  <c r="I24" i="15" s="1"/>
  <c r="P24" i="15"/>
  <c r="T28" i="15"/>
  <c r="S28" i="15"/>
  <c r="S36" i="15"/>
  <c r="T36" i="15"/>
  <c r="N44" i="15"/>
  <c r="G1132" i="14"/>
  <c r="H1159" i="14"/>
  <c r="G1159" i="14"/>
  <c r="I1163" i="14"/>
  <c r="H1163" i="14"/>
  <c r="G1163" i="14"/>
  <c r="G1166" i="14"/>
  <c r="I1166" i="14"/>
  <c r="J17" i="15"/>
  <c r="L17" i="15" s="1"/>
  <c r="N17" i="15"/>
  <c r="O17" i="15" s="1"/>
  <c r="K17" i="15"/>
  <c r="P17" i="15"/>
  <c r="N21" i="15"/>
  <c r="O21" i="15" s="1"/>
  <c r="J21" i="15"/>
  <c r="H21" i="15"/>
  <c r="I21" i="15" s="1"/>
  <c r="P21" i="15"/>
  <c r="M22" i="15"/>
  <c r="K22" i="15"/>
  <c r="J22" i="15"/>
  <c r="H22" i="15"/>
  <c r="I22" i="15" s="1"/>
  <c r="S32" i="15"/>
  <c r="N32" i="15"/>
  <c r="T32" i="15"/>
  <c r="H40" i="15"/>
  <c r="I40" i="15" s="1"/>
  <c r="J41" i="15"/>
  <c r="P41" i="15"/>
  <c r="N41" i="15"/>
  <c r="M41" i="15"/>
  <c r="K41" i="15"/>
  <c r="H41" i="15"/>
  <c r="I41" i="15" s="1"/>
  <c r="W41" i="15" s="1"/>
  <c r="N49" i="15"/>
  <c r="H17" i="15"/>
  <c r="I17" i="15" s="1"/>
  <c r="J18" i="15"/>
  <c r="M28" i="15"/>
  <c r="O28" i="15" s="1"/>
  <c r="J33" i="15"/>
  <c r="K33" i="15"/>
  <c r="P33" i="15"/>
  <c r="P36" i="15"/>
  <c r="P42" i="15"/>
  <c r="S42" i="15"/>
  <c r="M42" i="15"/>
  <c r="K42" i="15"/>
  <c r="L42" i="15" s="1"/>
  <c r="S8" i="15"/>
  <c r="M8" i="15"/>
  <c r="T8" i="15"/>
  <c r="V8" i="15" s="1"/>
  <c r="AD8" i="15" s="1"/>
  <c r="T12" i="15"/>
  <c r="T13" i="15"/>
  <c r="K18" i="15"/>
  <c r="K21" i="15"/>
  <c r="N22" i="15"/>
  <c r="L23" i="15"/>
  <c r="M24" i="15"/>
  <c r="J27" i="15"/>
  <c r="L27" i="15" s="1"/>
  <c r="S27" i="15"/>
  <c r="H28" i="15"/>
  <c r="I28" i="15" s="1"/>
  <c r="N28" i="15"/>
  <c r="P28" i="15"/>
  <c r="P32" i="15"/>
  <c r="T33" i="15"/>
  <c r="N37" i="15"/>
  <c r="O37" i="15" s="1"/>
  <c r="P37" i="15"/>
  <c r="H37" i="15"/>
  <c r="I37" i="15" s="1"/>
  <c r="M51" i="15"/>
  <c r="T51" i="15"/>
  <c r="K51" i="15"/>
  <c r="L51" i="15" s="1"/>
  <c r="J53" i="15"/>
  <c r="K53" i="15"/>
  <c r="H53" i="15"/>
  <c r="I53" i="15" s="1"/>
  <c r="N53" i="15"/>
  <c r="M53" i="15"/>
  <c r="T7" i="15"/>
  <c r="H7" i="15"/>
  <c r="I7" i="15" s="1"/>
  <c r="P11" i="15"/>
  <c r="H11" i="15"/>
  <c r="I11" i="15" s="1"/>
  <c r="M11" i="15"/>
  <c r="O11" i="15" s="1"/>
  <c r="M14" i="15"/>
  <c r="N14" i="15"/>
  <c r="J20" i="15"/>
  <c r="L20" i="15" s="1"/>
  <c r="T26" i="15"/>
  <c r="H34" i="15"/>
  <c r="I34" i="15" s="1"/>
  <c r="M38" i="15"/>
  <c r="O38" i="15" s="1"/>
  <c r="R38" i="15" s="1"/>
  <c r="J38" i="15"/>
  <c r="L38" i="15" s="1"/>
  <c r="T45" i="15"/>
  <c r="S45" i="15"/>
  <c r="T50" i="15"/>
  <c r="H50" i="15"/>
  <c r="I50" i="15" s="1"/>
  <c r="S50" i="15"/>
  <c r="P50" i="15"/>
  <c r="N50" i="15"/>
  <c r="P54" i="15"/>
  <c r="H54" i="15"/>
  <c r="I54" i="15" s="1"/>
  <c r="K54" i="15"/>
  <c r="L54" i="15" s="1"/>
  <c r="M54" i="15"/>
  <c r="N54" i="15"/>
  <c r="S44" i="15"/>
  <c r="P44" i="15"/>
  <c r="T44" i="15"/>
  <c r="Q47" i="15"/>
  <c r="S68" i="15"/>
  <c r="T68" i="15"/>
  <c r="P68" i="15"/>
  <c r="M68" i="15"/>
  <c r="K68" i="15"/>
  <c r="H68" i="15"/>
  <c r="I68" i="15" s="1"/>
  <c r="T23" i="15"/>
  <c r="V23" i="15" s="1"/>
  <c r="AD23" i="15" s="1"/>
  <c r="M23" i="15"/>
  <c r="O23" i="15" s="1"/>
  <c r="J25" i="15"/>
  <c r="L25" i="15" s="1"/>
  <c r="P25" i="15"/>
  <c r="M25" i="15"/>
  <c r="N29" i="15"/>
  <c r="O29" i="15" s="1"/>
  <c r="J29" i="15"/>
  <c r="L29" i="15" s="1"/>
  <c r="P35" i="15"/>
  <c r="H35" i="15"/>
  <c r="I35" i="15" s="1"/>
  <c r="W35" i="15" s="1"/>
  <c r="J35" i="15"/>
  <c r="L35" i="15" s="1"/>
  <c r="N35" i="15"/>
  <c r="O35" i="15" s="1"/>
  <c r="P43" i="15"/>
  <c r="H43" i="15"/>
  <c r="I43" i="15" s="1"/>
  <c r="J43" i="15"/>
  <c r="L43" i="15" s="1"/>
  <c r="M43" i="15"/>
  <c r="O43" i="15" s="1"/>
  <c r="L47" i="15"/>
  <c r="AC52" i="15"/>
  <c r="K8" i="15"/>
  <c r="L8" i="15" s="1"/>
  <c r="N8" i="15"/>
  <c r="N10" i="15"/>
  <c r="M10" i="15"/>
  <c r="P23" i="15"/>
  <c r="R23" i="15" s="1"/>
  <c r="N25" i="15"/>
  <c r="P27" i="15"/>
  <c r="H27" i="15"/>
  <c r="I27" i="15" s="1"/>
  <c r="N27" i="15"/>
  <c r="O27" i="15" s="1"/>
  <c r="P29" i="15"/>
  <c r="R29" i="15" s="1"/>
  <c r="T38" i="15"/>
  <c r="T39" i="15"/>
  <c r="K39" i="15"/>
  <c r="J39" i="15"/>
  <c r="S39" i="15"/>
  <c r="H39" i="15"/>
  <c r="I39" i="15" s="1"/>
  <c r="S43" i="15"/>
  <c r="T43" i="15"/>
  <c r="H45" i="15"/>
  <c r="I45" i="15" s="1"/>
  <c r="K48" i="15"/>
  <c r="H48" i="15"/>
  <c r="I48" i="15" s="1"/>
  <c r="M48" i="15"/>
  <c r="O48" i="15" s="1"/>
  <c r="J48" i="15"/>
  <c r="P48" i="15"/>
  <c r="J50" i="15"/>
  <c r="P58" i="15"/>
  <c r="J60" i="15"/>
  <c r="L60" i="15" s="1"/>
  <c r="N60" i="15"/>
  <c r="K60" i="15"/>
  <c r="T60" i="15"/>
  <c r="N61" i="15"/>
  <c r="H61" i="15"/>
  <c r="I61" i="15" s="1"/>
  <c r="J61" i="15"/>
  <c r="M61" i="15"/>
  <c r="K61" i="15"/>
  <c r="T58" i="15"/>
  <c r="J49" i="15"/>
  <c r="K49" i="15"/>
  <c r="H49" i="15"/>
  <c r="I49" i="15" s="1"/>
  <c r="M49" i="15"/>
  <c r="P49" i="15"/>
  <c r="AC69" i="15"/>
  <c r="P59" i="15"/>
  <c r="H59" i="15"/>
  <c r="I59" i="15" s="1"/>
  <c r="K59" i="15"/>
  <c r="M59" i="15"/>
  <c r="O59" i="15" s="1"/>
  <c r="J59" i="15"/>
  <c r="P70" i="15"/>
  <c r="K70" i="15"/>
  <c r="L70" i="15" s="1"/>
  <c r="T70" i="15"/>
  <c r="S70" i="15"/>
  <c r="S73" i="15"/>
  <c r="T73" i="15"/>
  <c r="P73" i="15"/>
  <c r="H73" i="15"/>
  <c r="I73" i="15" s="1"/>
  <c r="M73" i="15"/>
  <c r="K73" i="15"/>
  <c r="S53" i="15"/>
  <c r="T53" i="15"/>
  <c r="T63" i="15"/>
  <c r="K63" i="15"/>
  <c r="J63" i="15"/>
  <c r="S63" i="15"/>
  <c r="H63" i="15"/>
  <c r="I63" i="15" s="1"/>
  <c r="N63" i="15"/>
  <c r="M63" i="15"/>
  <c r="H66" i="15"/>
  <c r="I66" i="15" s="1"/>
  <c r="K66" i="15"/>
  <c r="N66" i="15"/>
  <c r="M66" i="15"/>
  <c r="J66" i="15"/>
  <c r="H70" i="15"/>
  <c r="I70" i="15" s="1"/>
  <c r="AC80" i="15"/>
  <c r="S24" i="15"/>
  <c r="N45" i="15"/>
  <c r="O45" i="15" s="1"/>
  <c r="K45" i="15"/>
  <c r="L45" i="15" s="1"/>
  <c r="T49" i="15"/>
  <c r="K56" i="15"/>
  <c r="L56" i="15" s="1"/>
  <c r="S56" i="15"/>
  <c r="P56" i="15"/>
  <c r="M56" i="15"/>
  <c r="M67" i="15"/>
  <c r="N76" i="15"/>
  <c r="K76" i="15"/>
  <c r="P76" i="15"/>
  <c r="M76" i="15"/>
  <c r="J76" i="15"/>
  <c r="H76" i="15"/>
  <c r="I76" i="15" s="1"/>
  <c r="K52" i="15"/>
  <c r="H52" i="15"/>
  <c r="I52" i="15" s="1"/>
  <c r="H58" i="15"/>
  <c r="I58" i="15" s="1"/>
  <c r="J58" i="15"/>
  <c r="N58" i="15"/>
  <c r="M58" i="15"/>
  <c r="K58" i="15"/>
  <c r="O71" i="15"/>
  <c r="L72" i="15"/>
  <c r="N46" i="15"/>
  <c r="T46" i="15"/>
  <c r="J46" i="15"/>
  <c r="L46" i="15" s="1"/>
  <c r="M50" i="15"/>
  <c r="T59" i="15"/>
  <c r="T61" i="15"/>
  <c r="H64" i="15"/>
  <c r="I64" i="15" s="1"/>
  <c r="S66" i="15"/>
  <c r="K32" i="15"/>
  <c r="L32" i="15" s="1"/>
  <c r="M32" i="15"/>
  <c r="S40" i="15"/>
  <c r="H42" i="15"/>
  <c r="I42" i="15" s="1"/>
  <c r="N42" i="15"/>
  <c r="J44" i="15"/>
  <c r="L44" i="15" s="1"/>
  <c r="M44" i="15"/>
  <c r="O44" i="15" s="1"/>
  <c r="K67" i="15"/>
  <c r="S83" i="15"/>
  <c r="T83" i="15"/>
  <c r="K83" i="15"/>
  <c r="L83" i="15" s="1"/>
  <c r="P51" i="15"/>
  <c r="H51" i="15"/>
  <c r="I51" i="15" s="1"/>
  <c r="N51" i="15"/>
  <c r="K55" i="15"/>
  <c r="L55" i="15" s="1"/>
  <c r="H55" i="15"/>
  <c r="I55" i="15" s="1"/>
  <c r="P55" i="15"/>
  <c r="N55" i="15"/>
  <c r="O55" i="15" s="1"/>
  <c r="L57" i="15"/>
  <c r="Q57" i="15" s="1"/>
  <c r="K65" i="15"/>
  <c r="T71" i="15"/>
  <c r="K71" i="15"/>
  <c r="J71" i="15"/>
  <c r="H71" i="15"/>
  <c r="I71" i="15" s="1"/>
  <c r="S74" i="15"/>
  <c r="U74" i="15" s="1"/>
  <c r="N74" i="15"/>
  <c r="O74" i="15" s="1"/>
  <c r="J74" i="15"/>
  <c r="M80" i="15"/>
  <c r="O80" i="15" s="1"/>
  <c r="N81" i="15"/>
  <c r="J65" i="15"/>
  <c r="P65" i="15"/>
  <c r="N65" i="15"/>
  <c r="O65" i="15" s="1"/>
  <c r="P67" i="15"/>
  <c r="H67" i="15"/>
  <c r="I67" i="15" s="1"/>
  <c r="J67" i="15"/>
  <c r="N67" i="15"/>
  <c r="O78" i="15"/>
  <c r="S79" i="15"/>
  <c r="U79" i="15" s="1"/>
  <c r="J79" i="15"/>
  <c r="N79" i="15"/>
  <c r="T86" i="15"/>
  <c r="V86" i="15" s="1"/>
  <c r="AD86" i="15" s="1"/>
  <c r="S86" i="15"/>
  <c r="U86" i="15" s="1"/>
  <c r="J86" i="15"/>
  <c r="N86" i="15"/>
  <c r="M86" i="15"/>
  <c r="H86" i="15"/>
  <c r="I86" i="15" s="1"/>
  <c r="K86" i="15"/>
  <c r="P86" i="15"/>
  <c r="R88" i="15"/>
  <c r="V88" i="15" s="1"/>
  <c r="AD88" i="15" s="1"/>
  <c r="Q88" i="15"/>
  <c r="S72" i="15"/>
  <c r="T72" i="15"/>
  <c r="S75" i="15"/>
  <c r="N75" i="15"/>
  <c r="J75" i="15"/>
  <c r="L75" i="15" s="1"/>
  <c r="AC100" i="15"/>
  <c r="AC91" i="15"/>
  <c r="P69" i="15"/>
  <c r="K72" i="15"/>
  <c r="P72" i="15"/>
  <c r="N72" i="15"/>
  <c r="O72" i="15" s="1"/>
  <c r="S81" i="15"/>
  <c r="H81" i="15"/>
  <c r="I81" i="15" s="1"/>
  <c r="K87" i="15"/>
  <c r="J87" i="15"/>
  <c r="P87" i="15"/>
  <c r="M87" i="15"/>
  <c r="N87" i="15"/>
  <c r="AC96" i="15"/>
  <c r="K40" i="15"/>
  <c r="M40" i="15"/>
  <c r="M46" i="15"/>
  <c r="O46" i="15" s="1"/>
  <c r="R46" i="15" s="1"/>
  <c r="T47" i="15"/>
  <c r="N47" i="15"/>
  <c r="O47" i="15" s="1"/>
  <c r="R47" i="15" s="1"/>
  <c r="K50" i="15"/>
  <c r="J52" i="15"/>
  <c r="P52" i="15"/>
  <c r="M52" i="15"/>
  <c r="O52" i="15" s="1"/>
  <c r="M57" i="15"/>
  <c r="N57" i="15"/>
  <c r="S64" i="15"/>
  <c r="J64" i="15"/>
  <c r="L64" i="15" s="1"/>
  <c r="P64" i="15"/>
  <c r="J81" i="15"/>
  <c r="L81" i="15" s="1"/>
  <c r="J84" i="15"/>
  <c r="L84" i="15" s="1"/>
  <c r="S84" i="15"/>
  <c r="AC85" i="15"/>
  <c r="K95" i="15"/>
  <c r="P95" i="15"/>
  <c r="N95" i="15"/>
  <c r="J95" i="15"/>
  <c r="M95" i="15"/>
  <c r="H95" i="15"/>
  <c r="I95" i="15" s="1"/>
  <c r="M85" i="15"/>
  <c r="H85" i="15"/>
  <c r="I85" i="15" s="1"/>
  <c r="J85" i="15"/>
  <c r="L85" i="15" s="1"/>
  <c r="N85" i="15"/>
  <c r="AC90" i="15"/>
  <c r="T94" i="15"/>
  <c r="V94" i="15" s="1"/>
  <c r="AD94" i="15" s="1"/>
  <c r="P94" i="15"/>
  <c r="M94" i="15"/>
  <c r="K94" i="15"/>
  <c r="N94" i="15"/>
  <c r="J94" i="15"/>
  <c r="S94" i="15"/>
  <c r="U94" i="15" s="1"/>
  <c r="H94" i="15"/>
  <c r="I94" i="15" s="1"/>
  <c r="T54" i="15"/>
  <c r="J68" i="15"/>
  <c r="L68" i="15" s="1"/>
  <c r="N68" i="15"/>
  <c r="H72" i="15"/>
  <c r="I72" i="15" s="1"/>
  <c r="H74" i="15"/>
  <c r="I74" i="15" s="1"/>
  <c r="K74" i="15"/>
  <c r="P74" i="15"/>
  <c r="K78" i="15"/>
  <c r="L78" i="15" s="1"/>
  <c r="H87" i="15"/>
  <c r="I87" i="15" s="1"/>
  <c r="K90" i="15"/>
  <c r="J90" i="15"/>
  <c r="T90" i="15"/>
  <c r="V90" i="15" s="1"/>
  <c r="AD90" i="15" s="1"/>
  <c r="J96" i="15"/>
  <c r="L96" i="15" s="1"/>
  <c r="N96" i="15"/>
  <c r="O96" i="15" s="1"/>
  <c r="K96" i="15"/>
  <c r="H96" i="15"/>
  <c r="I96" i="15" s="1"/>
  <c r="P96" i="15"/>
  <c r="N56" i="15"/>
  <c r="H60" i="15"/>
  <c r="I60" i="15" s="1"/>
  <c r="M60" i="15"/>
  <c r="M62" i="15"/>
  <c r="O62" i="15" s="1"/>
  <c r="R62" i="15" s="1"/>
  <c r="V62" i="15" s="1"/>
  <c r="AD62" i="15" s="1"/>
  <c r="J62" i="15"/>
  <c r="L62" i="15" s="1"/>
  <c r="Q62" i="15" s="1"/>
  <c r="U62" i="15" s="1"/>
  <c r="N62" i="15"/>
  <c r="S67" i="15"/>
  <c r="N69" i="15"/>
  <c r="K69" i="15"/>
  <c r="L69" i="15" s="1"/>
  <c r="M69" i="15"/>
  <c r="T80" i="15"/>
  <c r="V80" i="15" s="1"/>
  <c r="AD80" i="15" s="1"/>
  <c r="H80" i="15"/>
  <c r="I80" i="15" s="1"/>
  <c r="S92" i="15"/>
  <c r="U92" i="15" s="1"/>
  <c r="K92" i="15"/>
  <c r="AC103" i="15"/>
  <c r="T98" i="15"/>
  <c r="V98" i="15" s="1"/>
  <c r="AD98" i="15" s="1"/>
  <c r="J98" i="15"/>
  <c r="S98" i="15"/>
  <c r="U98" i="15" s="1"/>
  <c r="M98" i="15"/>
  <c r="O98" i="15" s="1"/>
  <c r="K98" i="15"/>
  <c r="H91" i="15"/>
  <c r="I91" i="15" s="1"/>
  <c r="K91" i="15"/>
  <c r="N91" i="15"/>
  <c r="M91" i="15"/>
  <c r="J91" i="15"/>
  <c r="L91" i="15" s="1"/>
  <c r="T99" i="15"/>
  <c r="V99" i="15" s="1"/>
  <c r="AD99" i="15" s="1"/>
  <c r="K103" i="15"/>
  <c r="N103" i="15"/>
  <c r="J103" i="15"/>
  <c r="T103" i="15"/>
  <c r="V103" i="15" s="1"/>
  <c r="AD103" i="15" s="1"/>
  <c r="R108" i="15"/>
  <c r="Q108" i="15"/>
  <c r="O105" i="15"/>
  <c r="AC105" i="15"/>
  <c r="M107" i="15"/>
  <c r="K107" i="15"/>
  <c r="J107" i="15"/>
  <c r="L107" i="15" s="1"/>
  <c r="H107" i="15"/>
  <c r="I107" i="15" s="1"/>
  <c r="P107" i="15"/>
  <c r="N107" i="15"/>
  <c r="T110" i="15"/>
  <c r="V110" i="15" s="1"/>
  <c r="AD110" i="15" s="1"/>
  <c r="J110" i="15"/>
  <c r="P110" i="15"/>
  <c r="H110" i="15"/>
  <c r="I110" i="15" s="1"/>
  <c r="M110" i="15"/>
  <c r="K110" i="15"/>
  <c r="S110" i="15"/>
  <c r="U110" i="15" s="1"/>
  <c r="N110" i="15"/>
  <c r="AC112" i="15"/>
  <c r="AC113" i="15"/>
  <c r="K64" i="15"/>
  <c r="M64" i="15"/>
  <c r="O64" i="15" s="1"/>
  <c r="M70" i="15"/>
  <c r="N70" i="15"/>
  <c r="J73" i="15"/>
  <c r="L73" i="15" s="1"/>
  <c r="N73" i="15"/>
  <c r="M77" i="15"/>
  <c r="P77" i="15"/>
  <c r="J77" i="15"/>
  <c r="L77" i="15" s="1"/>
  <c r="N77" i="15"/>
  <c r="N88" i="15"/>
  <c r="P89" i="15"/>
  <c r="J89" i="15"/>
  <c r="L89" i="15" s="1"/>
  <c r="N89" i="15"/>
  <c r="O89" i="15" s="1"/>
  <c r="AC107" i="15"/>
  <c r="AC108" i="15"/>
  <c r="P83" i="15"/>
  <c r="N83" i="15"/>
  <c r="H83" i="15"/>
  <c r="I83" i="15" s="1"/>
  <c r="M83" i="15"/>
  <c r="S88" i="15"/>
  <c r="Q93" i="15"/>
  <c r="Q99" i="15"/>
  <c r="L101" i="15"/>
  <c r="AC102" i="15"/>
  <c r="N99" i="15"/>
  <c r="M100" i="15"/>
  <c r="T102" i="15"/>
  <c r="V102" i="15" s="1"/>
  <c r="AD102" i="15" s="1"/>
  <c r="J102" i="15"/>
  <c r="P102" i="15"/>
  <c r="H102" i="15"/>
  <c r="I102" i="15" s="1"/>
  <c r="M102" i="15"/>
  <c r="O102" i="15" s="1"/>
  <c r="K102" i="15"/>
  <c r="M103" i="15"/>
  <c r="J104" i="15"/>
  <c r="P104" i="15"/>
  <c r="H104" i="15"/>
  <c r="I104" i="15" s="1"/>
  <c r="N104" i="15"/>
  <c r="M104" i="15"/>
  <c r="K104" i="15"/>
  <c r="K79" i="15"/>
  <c r="H79" i="15"/>
  <c r="I79" i="15" s="1"/>
  <c r="M79" i="15"/>
  <c r="O79" i="15" s="1"/>
  <c r="P79" i="15"/>
  <c r="J80" i="15"/>
  <c r="K80" i="15"/>
  <c r="P80" i="15"/>
  <c r="M81" i="15"/>
  <c r="N84" i="15"/>
  <c r="O84" i="15" s="1"/>
  <c r="H84" i="15"/>
  <c r="I84" i="15" s="1"/>
  <c r="P84" i="15"/>
  <c r="H89" i="15"/>
  <c r="I89" i="15" s="1"/>
  <c r="N92" i="15"/>
  <c r="O92" i="15" s="1"/>
  <c r="J92" i="15"/>
  <c r="H92" i="15"/>
  <c r="I92" i="15" s="1"/>
  <c r="P92" i="15"/>
  <c r="M93" i="15"/>
  <c r="O93" i="15" s="1"/>
  <c r="K93" i="15"/>
  <c r="J93" i="15"/>
  <c r="M97" i="15"/>
  <c r="O97" i="15" s="1"/>
  <c r="P97" i="15"/>
  <c r="H97" i="15"/>
  <c r="I97" i="15" s="1"/>
  <c r="P98" i="15"/>
  <c r="P100" i="15"/>
  <c r="T101" i="15"/>
  <c r="V101" i="15" s="1"/>
  <c r="AD101" i="15" s="1"/>
  <c r="P103" i="15"/>
  <c r="Q103" i="15" s="1"/>
  <c r="T100" i="15"/>
  <c r="V100" i="15" s="1"/>
  <c r="AD100" i="15" s="1"/>
  <c r="N106" i="15"/>
  <c r="T106" i="15"/>
  <c r="V106" i="15" s="1"/>
  <c r="AD106" i="15" s="1"/>
  <c r="S106" i="15"/>
  <c r="U106" i="15" s="1"/>
  <c r="K106" i="15"/>
  <c r="J106" i="15"/>
  <c r="M106" i="15"/>
  <c r="P106" i="15"/>
  <c r="M109" i="15"/>
  <c r="O109" i="15" s="1"/>
  <c r="K109" i="15"/>
  <c r="P109" i="15"/>
  <c r="H109" i="15"/>
  <c r="I109" i="15" s="1"/>
  <c r="N109" i="15"/>
  <c r="K111" i="15"/>
  <c r="N111" i="15"/>
  <c r="O111" i="15" s="1"/>
  <c r="J111" i="15"/>
  <c r="S111" i="15"/>
  <c r="U111" i="15" s="1"/>
  <c r="T111" i="15"/>
  <c r="V111" i="15" s="1"/>
  <c r="AD111" i="15" s="1"/>
  <c r="P75" i="15"/>
  <c r="H75" i="15"/>
  <c r="I75" i="15" s="1"/>
  <c r="M75" i="15"/>
  <c r="T78" i="15"/>
  <c r="H78" i="15"/>
  <c r="I78" i="15" s="1"/>
  <c r="P78" i="15"/>
  <c r="P82" i="15"/>
  <c r="H82" i="15"/>
  <c r="I82" i="15" s="1"/>
  <c r="N82" i="15"/>
  <c r="M82" i="15"/>
  <c r="S87" i="15"/>
  <c r="U87" i="15" s="1"/>
  <c r="T87" i="15"/>
  <c r="V87" i="15" s="1"/>
  <c r="AD87" i="15" s="1"/>
  <c r="P90" i="15"/>
  <c r="H90" i="15"/>
  <c r="I90" i="15" s="1"/>
  <c r="N90" i="15"/>
  <c r="O90" i="15" s="1"/>
  <c r="T93" i="15"/>
  <c r="V93" i="15" s="1"/>
  <c r="AD93" i="15" s="1"/>
  <c r="S93" i="15"/>
  <c r="U93" i="15" s="1"/>
  <c r="S99" i="15"/>
  <c r="U99" i="15" s="1"/>
  <c r="N100" i="15"/>
  <c r="J100" i="15"/>
  <c r="L100" i="15" s="1"/>
  <c r="H100" i="15"/>
  <c r="I100" i="15" s="1"/>
  <c r="N108" i="15"/>
  <c r="T105" i="15"/>
  <c r="V105" i="15" s="1"/>
  <c r="AD105" i="15" s="1"/>
  <c r="K105" i="15"/>
  <c r="J105" i="15"/>
  <c r="T108" i="15"/>
  <c r="V108" i="15" s="1"/>
  <c r="AD108" i="15" s="1"/>
  <c r="M108" i="15"/>
  <c r="K108" i="15"/>
  <c r="J109" i="15"/>
  <c r="H111" i="15"/>
  <c r="I111" i="15" s="1"/>
  <c r="K112" i="15"/>
  <c r="J112" i="15"/>
  <c r="P112" i="15"/>
  <c r="H112" i="15"/>
  <c r="I112" i="15" s="1"/>
  <c r="N112" i="15"/>
  <c r="M112" i="15"/>
  <c r="J88" i="15"/>
  <c r="L88" i="15" s="1"/>
  <c r="M88" i="15"/>
  <c r="O88" i="15" s="1"/>
  <c r="S95" i="15"/>
  <c r="K99" i="15"/>
  <c r="L99" i="15" s="1"/>
  <c r="M99" i="15"/>
  <c r="O99" i="15" s="1"/>
  <c r="M101" i="15"/>
  <c r="P101" i="15"/>
  <c r="N101" i="15"/>
  <c r="T113" i="15"/>
  <c r="V113" i="15" s="1"/>
  <c r="AD113" i="15" s="1"/>
  <c r="J108" i="15"/>
  <c r="M113" i="15"/>
  <c r="N113" i="15"/>
  <c r="H98" i="15"/>
  <c r="I98" i="15" s="1"/>
  <c r="H106" i="15"/>
  <c r="I106" i="15" s="1"/>
  <c r="J113" i="15"/>
  <c r="L113" i="15" s="1"/>
  <c r="W112" i="15" l="1"/>
  <c r="O95" i="15"/>
  <c r="O50" i="15"/>
  <c r="L11" i="15"/>
  <c r="K4026" i="13"/>
  <c r="K4014" i="13"/>
  <c r="K3951" i="13"/>
  <c r="K4071" i="13"/>
  <c r="K3739" i="13"/>
  <c r="K3672" i="13"/>
  <c r="K3555" i="13"/>
  <c r="K3305" i="13"/>
  <c r="K3475" i="13"/>
  <c r="K2698" i="13"/>
  <c r="K2734" i="13"/>
  <c r="K2500" i="13"/>
  <c r="K2819" i="13"/>
  <c r="K2436" i="13"/>
  <c r="K2280" i="13"/>
  <c r="K2481" i="13"/>
  <c r="K2110" i="13"/>
  <c r="K2069" i="13"/>
  <c r="K2305" i="13"/>
  <c r="K2263" i="13"/>
  <c r="K2229" i="13"/>
  <c r="K2123" i="13"/>
  <c r="K2083" i="13"/>
  <c r="K2049" i="13"/>
  <c r="K1985" i="13"/>
  <c r="K1956" i="13"/>
  <c r="K1921" i="13"/>
  <c r="K1818" i="13"/>
  <c r="K2058" i="13"/>
  <c r="K1446" i="13"/>
  <c r="K1550" i="13"/>
  <c r="K1655" i="13"/>
  <c r="K1183" i="13"/>
  <c r="K1498" i="13"/>
  <c r="K1363" i="13"/>
  <c r="K1480" i="13"/>
  <c r="K870" i="13"/>
  <c r="K808" i="13"/>
  <c r="K1405" i="13"/>
  <c r="K963" i="13"/>
  <c r="K737" i="13"/>
  <c r="K543" i="13"/>
  <c r="K447" i="13"/>
  <c r="K1044" i="13"/>
  <c r="K896" i="13"/>
  <c r="K1113" i="13"/>
  <c r="K814" i="13"/>
  <c r="K1071" i="13"/>
  <c r="K237" i="13"/>
  <c r="K173" i="13"/>
  <c r="K109" i="13"/>
  <c r="K638" i="13"/>
  <c r="K507" i="13"/>
  <c r="K468" i="13"/>
  <c r="K292" i="13"/>
  <c r="K247" i="13"/>
  <c r="K83" i="13"/>
  <c r="K618" i="13"/>
  <c r="K592" i="13"/>
  <c r="K254" i="13"/>
  <c r="K65" i="13"/>
  <c r="K836" i="13"/>
  <c r="K278" i="13"/>
  <c r="K500" i="13"/>
  <c r="K417" i="13"/>
  <c r="K242" i="13"/>
  <c r="K239" i="13"/>
  <c r="K545" i="13"/>
  <c r="K123" i="13"/>
  <c r="K91" i="13"/>
  <c r="K27" i="13"/>
  <c r="J578" i="4"/>
  <c r="U578" i="4"/>
  <c r="V578" i="4" s="1"/>
  <c r="J579" i="4"/>
  <c r="U579" i="4"/>
  <c r="V579" i="4" s="1"/>
  <c r="L80" i="15"/>
  <c r="W80" i="15" s="1"/>
  <c r="L102" i="15"/>
  <c r="O91" i="15"/>
  <c r="O54" i="15"/>
  <c r="U10" i="15"/>
  <c r="K3977" i="13"/>
  <c r="K4041" i="13"/>
  <c r="K3980" i="13"/>
  <c r="K4023" i="13"/>
  <c r="K3922" i="13"/>
  <c r="K3795" i="13"/>
  <c r="K3929" i="13"/>
  <c r="K3871" i="13"/>
  <c r="K4043" i="13"/>
  <c r="K4022" i="13"/>
  <c r="K3923" i="13"/>
  <c r="K3986" i="13"/>
  <c r="K3993" i="13"/>
  <c r="K3823" i="13"/>
  <c r="K3786" i="13"/>
  <c r="K3659" i="13"/>
  <c r="K3895" i="13"/>
  <c r="K3749" i="13"/>
  <c r="K3734" i="13"/>
  <c r="K3539" i="13"/>
  <c r="K3602" i="13"/>
  <c r="K3485" i="13"/>
  <c r="K3463" i="13"/>
  <c r="K3438" i="13"/>
  <c r="K3396" i="13"/>
  <c r="K3385" i="13"/>
  <c r="K3338" i="13"/>
  <c r="K3190" i="13"/>
  <c r="K3074" i="13"/>
  <c r="K3081" i="13"/>
  <c r="K3163" i="13"/>
  <c r="K3091" i="13"/>
  <c r="K3052" i="13"/>
  <c r="K3344" i="13"/>
  <c r="K3161" i="13"/>
  <c r="K2766" i="13"/>
  <c r="K2948" i="13"/>
  <c r="K3106" i="13"/>
  <c r="K3135" i="13"/>
  <c r="K3065" i="13"/>
  <c r="K3238" i="13"/>
  <c r="K2933" i="13"/>
  <c r="K2669" i="13"/>
  <c r="K2640" i="13"/>
  <c r="K2553" i="13"/>
  <c r="K2535" i="13"/>
  <c r="K2673" i="13"/>
  <c r="K2543" i="13"/>
  <c r="K2745" i="13"/>
  <c r="K2656" i="13"/>
  <c r="K2470" i="13"/>
  <c r="K2298" i="13"/>
  <c r="K2150" i="13"/>
  <c r="K2016" i="13"/>
  <c r="K1917" i="13"/>
  <c r="K1830" i="13"/>
  <c r="K1721" i="13"/>
  <c r="K1638" i="13"/>
  <c r="K1763" i="13"/>
  <c r="K1897" i="13"/>
  <c r="K1491" i="13"/>
  <c r="K1407" i="13"/>
  <c r="K1495" i="13"/>
  <c r="K1500" i="13"/>
  <c r="K1357" i="13"/>
  <c r="K1387" i="13"/>
  <c r="K1164" i="13"/>
  <c r="K1128" i="13"/>
  <c r="K931" i="13"/>
  <c r="K961" i="13"/>
  <c r="K683" i="13"/>
  <c r="K1428" i="13"/>
  <c r="K1161" i="13"/>
  <c r="K1094" i="13"/>
  <c r="K978" i="13"/>
  <c r="K773" i="13"/>
  <c r="K1242" i="13"/>
  <c r="K919" i="13"/>
  <c r="K755" i="13"/>
  <c r="K1374" i="13"/>
  <c r="K1041" i="13"/>
  <c r="K749" i="13"/>
  <c r="K627" i="13"/>
  <c r="K483" i="13"/>
  <c r="K431" i="13"/>
  <c r="K304" i="13"/>
  <c r="K291" i="13"/>
  <c r="K118" i="13"/>
  <c r="K154" i="13"/>
  <c r="K640" i="13"/>
  <c r="K606" i="13"/>
  <c r="K436" i="13"/>
  <c r="K310" i="13"/>
  <c r="K298" i="13"/>
  <c r="K11" i="13"/>
  <c r="K671" i="13"/>
  <c r="K643" i="13"/>
  <c r="K462" i="13"/>
  <c r="K396" i="13"/>
  <c r="K86" i="13"/>
  <c r="K22" i="13"/>
  <c r="K615" i="13"/>
  <c r="K600" i="13"/>
  <c r="K563" i="13"/>
  <c r="K3862" i="13"/>
  <c r="K3667" i="13"/>
  <c r="K3379" i="13"/>
  <c r="K3138" i="13"/>
  <c r="K1349" i="13"/>
  <c r="K221" i="13"/>
  <c r="K234" i="13"/>
  <c r="K524" i="13"/>
  <c r="K434" i="13"/>
  <c r="L93" i="15"/>
  <c r="L87" i="15"/>
  <c r="W52" i="15"/>
  <c r="K4053" i="13"/>
  <c r="K4016" i="13"/>
  <c r="K3971" i="13"/>
  <c r="K3994" i="13"/>
  <c r="K3656" i="13"/>
  <c r="K3649" i="13"/>
  <c r="K3549" i="13"/>
  <c r="K3459" i="13"/>
  <c r="K3479" i="13"/>
  <c r="K3323" i="13"/>
  <c r="K3403" i="13"/>
  <c r="K3239" i="13"/>
  <c r="K3209" i="13"/>
  <c r="K3411" i="13"/>
  <c r="K3427" i="13"/>
  <c r="K2868" i="13"/>
  <c r="K3101" i="13"/>
  <c r="K3174" i="13"/>
  <c r="K3002" i="13"/>
  <c r="K3204" i="13"/>
  <c r="K2787" i="13"/>
  <c r="K2706" i="13"/>
  <c r="K2594" i="13"/>
  <c r="K2758" i="13"/>
  <c r="K2572" i="13"/>
  <c r="K2684" i="13"/>
  <c r="K2159" i="13"/>
  <c r="K2486" i="13"/>
  <c r="K2281" i="13"/>
  <c r="K1934" i="13"/>
  <c r="K2631" i="13"/>
  <c r="K2138" i="13"/>
  <c r="K2483" i="13"/>
  <c r="K2187" i="13"/>
  <c r="K1844" i="13"/>
  <c r="K1761" i="13"/>
  <c r="K1896" i="13"/>
  <c r="K1562" i="13"/>
  <c r="K2236" i="13"/>
  <c r="K1834" i="13"/>
  <c r="K1753" i="13"/>
  <c r="K2382" i="13"/>
  <c r="K1630" i="13"/>
  <c r="K1311" i="13"/>
  <c r="K1467" i="13"/>
  <c r="K1690" i="13"/>
  <c r="K1130" i="13"/>
  <c r="K1573" i="13"/>
  <c r="K1272" i="13"/>
  <c r="K1190" i="13"/>
  <c r="K1136" i="13"/>
  <c r="K1072" i="13"/>
  <c r="K759" i="13"/>
  <c r="K1176" i="13"/>
  <c r="K1181" i="13"/>
  <c r="K784" i="13"/>
  <c r="K889" i="13"/>
  <c r="K947" i="13"/>
  <c r="K795" i="13"/>
  <c r="K277" i="13"/>
  <c r="K149" i="13"/>
  <c r="K515" i="13"/>
  <c r="K391" i="13"/>
  <c r="K256" i="13"/>
  <c r="K761" i="13"/>
  <c r="K490" i="13"/>
  <c r="K320" i="13"/>
  <c r="K302" i="13"/>
  <c r="K37" i="13"/>
  <c r="K546" i="13"/>
  <c r="K513" i="13"/>
  <c r="K464" i="13"/>
  <c r="K401" i="13"/>
  <c r="K347" i="13"/>
  <c r="K38" i="13"/>
  <c r="J596" i="4"/>
  <c r="U596" i="4"/>
  <c r="V596" i="4" s="1"/>
  <c r="K4037" i="13"/>
  <c r="K3761" i="13"/>
  <c r="K3486" i="13"/>
  <c r="K3394" i="13"/>
  <c r="K3246" i="13"/>
  <c r="K2685" i="13"/>
  <c r="K2617" i="13"/>
  <c r="K2705" i="13"/>
  <c r="K2350" i="13"/>
  <c r="K2325" i="13"/>
  <c r="K2311" i="13"/>
  <c r="K2060" i="13"/>
  <c r="K2295" i="13"/>
  <c r="K1658" i="13"/>
  <c r="K1522" i="13"/>
  <c r="K1384" i="13"/>
  <c r="K1416" i="13"/>
  <c r="K833" i="13"/>
  <c r="K497" i="13"/>
  <c r="K269" i="13"/>
  <c r="K205" i="13"/>
  <c r="K141" i="13"/>
  <c r="K467" i="13"/>
  <c r="K829" i="13"/>
  <c r="K104" i="13"/>
  <c r="K793" i="13"/>
  <c r="K348" i="13"/>
  <c r="K472" i="13"/>
  <c r="K192" i="13"/>
  <c r="K128" i="13"/>
  <c r="K555" i="13"/>
  <c r="J540" i="4"/>
  <c r="U540" i="4"/>
  <c r="V540" i="4" s="1"/>
  <c r="W544" i="4"/>
  <c r="T544" i="4"/>
  <c r="O112" i="15"/>
  <c r="W108" i="15"/>
  <c r="L65" i="15"/>
  <c r="O19" i="15"/>
  <c r="K3997" i="13"/>
  <c r="K3938" i="13"/>
  <c r="K3873" i="13"/>
  <c r="K4029" i="13"/>
  <c r="K3983" i="13"/>
  <c r="K3946" i="13"/>
  <c r="K3939" i="13"/>
  <c r="K3884" i="13"/>
  <c r="K3666" i="13"/>
  <c r="K3771" i="13"/>
  <c r="K3753" i="13"/>
  <c r="K3698" i="13"/>
  <c r="K3798" i="13"/>
  <c r="K3441" i="13"/>
  <c r="K3590" i="13"/>
  <c r="K3729" i="13"/>
  <c r="K3581" i="13"/>
  <c r="K3512" i="13"/>
  <c r="K3622" i="13"/>
  <c r="K3562" i="13"/>
  <c r="K3314" i="13"/>
  <c r="K3302" i="13"/>
  <c r="K3335" i="13"/>
  <c r="K3188" i="13"/>
  <c r="K3202" i="13"/>
  <c r="K2903" i="13"/>
  <c r="K2949" i="13"/>
  <c r="K3156" i="13"/>
  <c r="K3146" i="13"/>
  <c r="K3175" i="13"/>
  <c r="K3095" i="13"/>
  <c r="K2737" i="13"/>
  <c r="K2536" i="13"/>
  <c r="K2888" i="13"/>
  <c r="K2878" i="13"/>
  <c r="K2524" i="13"/>
  <c r="K2478" i="13"/>
  <c r="K2549" i="13"/>
  <c r="K2482" i="13"/>
  <c r="K2867" i="13"/>
  <c r="K2548" i="13"/>
  <c r="K2259" i="13"/>
  <c r="K2190" i="13"/>
  <c r="K2358" i="13"/>
  <c r="K2323" i="13"/>
  <c r="K2107" i="13"/>
  <c r="K2326" i="13"/>
  <c r="K2208" i="13"/>
  <c r="K2070" i="13"/>
  <c r="K2247" i="13"/>
  <c r="K2539" i="13"/>
  <c r="K2020" i="13"/>
  <c r="K2027" i="13"/>
  <c r="K1729" i="13"/>
  <c r="K2072" i="13"/>
  <c r="K1689" i="13"/>
  <c r="K2444" i="13"/>
  <c r="K1935" i="13"/>
  <c r="K1862" i="13"/>
  <c r="K1840" i="13"/>
  <c r="K1731" i="13"/>
  <c r="K1777" i="13"/>
  <c r="K1747" i="13"/>
  <c r="K1691" i="13"/>
  <c r="K2147" i="13"/>
  <c r="K2025" i="13"/>
  <c r="K1737" i="13"/>
  <c r="K2424" i="13"/>
  <c r="K1970" i="13"/>
  <c r="K2371" i="13"/>
  <c r="K1678" i="13"/>
  <c r="K1524" i="13"/>
  <c r="K1297" i="13"/>
  <c r="K1288" i="13"/>
  <c r="K986" i="13"/>
  <c r="K1000" i="13"/>
  <c r="K847" i="13"/>
  <c r="K1069" i="13"/>
  <c r="K930" i="13"/>
  <c r="K852" i="13"/>
  <c r="K1345" i="13"/>
  <c r="K1175" i="13"/>
  <c r="K859" i="13"/>
  <c r="K1341" i="13"/>
  <c r="K1293" i="13"/>
  <c r="K1208" i="13"/>
  <c r="K869" i="13"/>
  <c r="K195" i="13"/>
  <c r="K168" i="13"/>
  <c r="K512" i="13"/>
  <c r="K369" i="13"/>
  <c r="K156" i="13"/>
  <c r="K33" i="13"/>
  <c r="K740" i="13"/>
  <c r="K112" i="13"/>
  <c r="K637" i="13"/>
  <c r="K567" i="13"/>
  <c r="K532" i="13"/>
  <c r="K520" i="13"/>
  <c r="K492" i="13"/>
  <c r="K257" i="13"/>
  <c r="K161" i="13"/>
  <c r="K695" i="13"/>
  <c r="K403" i="13"/>
  <c r="K299" i="13"/>
  <c r="K220" i="13"/>
  <c r="K166" i="13"/>
  <c r="K99" i="13"/>
  <c r="K765" i="13"/>
  <c r="K536" i="13"/>
  <c r="K344" i="13"/>
  <c r="K306" i="13"/>
  <c r="K69" i="13"/>
  <c r="K779" i="13"/>
  <c r="K451" i="13"/>
  <c r="K336" i="13"/>
  <c r="K275" i="13"/>
  <c r="K756" i="13"/>
  <c r="K477" i="13"/>
  <c r="K456" i="13"/>
  <c r="Q65" i="15"/>
  <c r="O94" i="15"/>
  <c r="K3948" i="13"/>
  <c r="K4068" i="13"/>
  <c r="K3905" i="13"/>
  <c r="K3632" i="13"/>
  <c r="K3349" i="13"/>
  <c r="K3017" i="13"/>
  <c r="K2772" i="13"/>
  <c r="K2997" i="13"/>
  <c r="K2528" i="13"/>
  <c r="K2162" i="13"/>
  <c r="K2013" i="13"/>
  <c r="K2040" i="13"/>
  <c r="K1928" i="13"/>
  <c r="K1476" i="13"/>
  <c r="K1483" i="13"/>
  <c r="K1413" i="13"/>
  <c r="K1289" i="13"/>
  <c r="K209" i="13"/>
  <c r="K124" i="13"/>
  <c r="K233" i="13"/>
  <c r="K43" i="13"/>
  <c r="K672" i="13"/>
  <c r="K244" i="13"/>
  <c r="K463" i="13"/>
  <c r="K509" i="13"/>
  <c r="K332" i="13"/>
  <c r="U551" i="4"/>
  <c r="V551" i="4" s="1"/>
  <c r="I357" i="5"/>
  <c r="I339" i="5"/>
  <c r="I309" i="5"/>
  <c r="I297" i="5"/>
  <c r="I387" i="5"/>
  <c r="I249" i="5"/>
  <c r="I369" i="5"/>
  <c r="I279" i="5"/>
  <c r="I273" i="5"/>
  <c r="I219" i="5"/>
  <c r="I213" i="5"/>
  <c r="I351" i="5"/>
  <c r="I345" i="5"/>
  <c r="I333" i="5"/>
  <c r="I315" i="5"/>
  <c r="I291" i="5"/>
  <c r="I267" i="5"/>
  <c r="I231" i="5"/>
  <c r="I399" i="5"/>
  <c r="I381" i="5"/>
  <c r="I363" i="5"/>
  <c r="I303" i="5"/>
  <c r="I243" i="5"/>
  <c r="I327" i="5"/>
  <c r="I225" i="5"/>
  <c r="I321" i="5"/>
  <c r="I261" i="5"/>
  <c r="I393" i="5"/>
  <c r="I375" i="5"/>
  <c r="I285" i="5"/>
  <c r="I255" i="5"/>
  <c r="I237" i="5"/>
  <c r="I207" i="5"/>
  <c r="J417" i="4"/>
  <c r="F24" i="2"/>
  <c r="K3875" i="13"/>
  <c r="K3976" i="13"/>
  <c r="K3642" i="13"/>
  <c r="K3432" i="13"/>
  <c r="K2544" i="13"/>
  <c r="K2046" i="13"/>
  <c r="K698" i="13"/>
  <c r="K3767" i="13"/>
  <c r="R563" i="4"/>
  <c r="P563" i="4"/>
  <c r="L97" i="15"/>
  <c r="K3820" i="13"/>
  <c r="K3532" i="13"/>
  <c r="K3607" i="13"/>
  <c r="K3047" i="13"/>
  <c r="K2976" i="13"/>
  <c r="K2591" i="13"/>
  <c r="K1202" i="13"/>
  <c r="K1013" i="13"/>
  <c r="K1302" i="13"/>
  <c r="K711" i="13"/>
  <c r="K1854" i="13"/>
  <c r="U512" i="4"/>
  <c r="V512" i="4" s="1"/>
  <c r="R570" i="4"/>
  <c r="Q570" i="4"/>
  <c r="U533" i="4"/>
  <c r="V533" i="4" s="1"/>
  <c r="I3363" i="5"/>
  <c r="I3357" i="5"/>
  <c r="I3273" i="5"/>
  <c r="I3261" i="5"/>
  <c r="I3189" i="5"/>
  <c r="I3291" i="5"/>
  <c r="I3255" i="5"/>
  <c r="I3249" i="5"/>
  <c r="I3243" i="5"/>
  <c r="I3321" i="5"/>
  <c r="I3309" i="5"/>
  <c r="I3231" i="5"/>
  <c r="I3195" i="5"/>
  <c r="I3327" i="5"/>
  <c r="I3285" i="5"/>
  <c r="I3207" i="5"/>
  <c r="I3183" i="5"/>
  <c r="I3177" i="5"/>
  <c r="I3333" i="5"/>
  <c r="I3201" i="5"/>
  <c r="I3351" i="5"/>
  <c r="I3303" i="5"/>
  <c r="I3237" i="5"/>
  <c r="I3225" i="5"/>
  <c r="I3345" i="5"/>
  <c r="I3339" i="5"/>
  <c r="I3267" i="5"/>
  <c r="I3219" i="5"/>
  <c r="I3369" i="5"/>
  <c r="I3297" i="5"/>
  <c r="I3279" i="5"/>
  <c r="I3213" i="5"/>
  <c r="I3315" i="5"/>
  <c r="I2547" i="5"/>
  <c r="I2493" i="5"/>
  <c r="I2391" i="5"/>
  <c r="I2541" i="5"/>
  <c r="I2499" i="5"/>
  <c r="I2487" i="5"/>
  <c r="I2427" i="5"/>
  <c r="I2565" i="5"/>
  <c r="I2517" i="5"/>
  <c r="I2511" i="5"/>
  <c r="I2553" i="5"/>
  <c r="I2475" i="5"/>
  <c r="I2457" i="5"/>
  <c r="I2505" i="5"/>
  <c r="I2469" i="5"/>
  <c r="I2577" i="5"/>
  <c r="I2559" i="5"/>
  <c r="I2529" i="5"/>
  <c r="I2415" i="5"/>
  <c r="I2481" i="5"/>
  <c r="I2445" i="5"/>
  <c r="I2409" i="5"/>
  <c r="I2523" i="5"/>
  <c r="I2421" i="5"/>
  <c r="I2397" i="5"/>
  <c r="I2535" i="5"/>
  <c r="I2439" i="5"/>
  <c r="I2385" i="5"/>
  <c r="E53" i="2" s="1"/>
  <c r="I2403" i="5"/>
  <c r="I2451" i="5"/>
  <c r="I2433" i="5"/>
  <c r="I2571" i="5"/>
  <c r="I2463" i="5"/>
  <c r="I190" i="5"/>
  <c r="I166" i="5"/>
  <c r="I76" i="5"/>
  <c r="I10" i="5"/>
  <c r="I142" i="5"/>
  <c r="I118" i="5"/>
  <c r="I100" i="5"/>
  <c r="I94" i="5"/>
  <c r="I28" i="5"/>
  <c r="I202" i="5"/>
  <c r="I70" i="5"/>
  <c r="I184" i="5"/>
  <c r="I124" i="5"/>
  <c r="I112" i="5"/>
  <c r="I46" i="5"/>
  <c r="I196" i="5"/>
  <c r="I178" i="5"/>
  <c r="I160" i="5"/>
  <c r="I106" i="5"/>
  <c r="I88" i="5"/>
  <c r="I64" i="5"/>
  <c r="I22" i="5"/>
  <c r="I136" i="5"/>
  <c r="I82" i="5"/>
  <c r="I154" i="5"/>
  <c r="I58" i="5"/>
  <c r="I40" i="5"/>
  <c r="I16" i="5"/>
  <c r="I172" i="5"/>
  <c r="I148" i="5"/>
  <c r="I130" i="5"/>
  <c r="I52" i="5"/>
  <c r="I34" i="5"/>
  <c r="K3874" i="13"/>
  <c r="K3548" i="13"/>
  <c r="K3782" i="13"/>
  <c r="K2789" i="13"/>
  <c r="K2035" i="13"/>
  <c r="K1252" i="13"/>
  <c r="K1947" i="13"/>
  <c r="Q582" i="4"/>
  <c r="U557" i="4"/>
  <c r="V557" i="4" s="1"/>
  <c r="K3724" i="13"/>
  <c r="K3294" i="13"/>
  <c r="K3924" i="13"/>
  <c r="K2050" i="13"/>
  <c r="K1366" i="13"/>
  <c r="K927" i="13"/>
  <c r="K1851" i="13"/>
  <c r="U529" i="4"/>
  <c r="V529" i="4" s="1"/>
  <c r="K3687" i="13"/>
  <c r="K3589" i="13"/>
  <c r="K3717" i="13"/>
  <c r="K3491" i="13"/>
  <c r="K3406" i="13"/>
  <c r="K3300" i="13"/>
  <c r="K3380" i="13"/>
  <c r="K3262" i="13"/>
  <c r="K3426" i="13"/>
  <c r="K3378" i="13"/>
  <c r="K3351" i="13"/>
  <c r="K3398" i="13"/>
  <c r="K3382" i="13"/>
  <c r="K3325" i="13"/>
  <c r="K3056" i="13"/>
  <c r="K3090" i="13"/>
  <c r="K3122" i="13"/>
  <c r="K2973" i="13"/>
  <c r="K2905" i="13"/>
  <c r="K2786" i="13"/>
  <c r="K2709" i="13"/>
  <c r="K2838" i="13"/>
  <c r="K3039" i="13"/>
  <c r="K3280" i="13"/>
  <c r="K3085" i="13"/>
  <c r="K3062" i="13"/>
  <c r="K2615" i="13"/>
  <c r="K2593" i="13"/>
  <c r="K2711" i="13"/>
  <c r="K2532" i="13"/>
  <c r="K2794" i="13"/>
  <c r="K2556" i="13"/>
  <c r="K2541" i="13"/>
  <c r="K2506" i="13"/>
  <c r="K2446" i="13"/>
  <c r="K2372" i="13"/>
  <c r="K2332" i="13"/>
  <c r="K2601" i="13"/>
  <c r="K2331" i="13"/>
  <c r="K2238" i="13"/>
  <c r="K2621" i="13"/>
  <c r="K2499" i="13"/>
  <c r="K2636" i="13"/>
  <c r="K2153" i="13"/>
  <c r="K2075" i="13"/>
  <c r="K2059" i="13"/>
  <c r="K2065" i="13"/>
  <c r="K2103" i="13"/>
  <c r="K1881" i="13"/>
  <c r="K1800" i="13"/>
  <c r="K1705" i="13"/>
  <c r="K1905" i="13"/>
  <c r="K1791" i="13"/>
  <c r="K1750" i="13"/>
  <c r="K1999" i="13"/>
  <c r="K1912" i="13"/>
  <c r="K1875" i="13"/>
  <c r="K1626" i="13"/>
  <c r="K1627" i="13"/>
  <c r="K1595" i="13"/>
  <c r="K1503" i="13"/>
  <c r="K1378" i="13"/>
  <c r="K1254" i="13"/>
  <c r="K1163" i="13"/>
  <c r="K977" i="13"/>
  <c r="K1205" i="13"/>
  <c r="K1088" i="13"/>
  <c r="K1286" i="13"/>
  <c r="K1168" i="13"/>
  <c r="K745" i="13"/>
  <c r="K1078" i="13"/>
  <c r="K885" i="13"/>
  <c r="K855" i="13"/>
  <c r="K1409" i="13"/>
  <c r="K1006" i="13"/>
  <c r="K790" i="13"/>
  <c r="K284" i="13"/>
  <c r="K150" i="13"/>
  <c r="K599" i="13"/>
  <c r="K300" i="13"/>
  <c r="K219" i="13"/>
  <c r="K188" i="13"/>
  <c r="K94" i="13"/>
  <c r="K666" i="13"/>
  <c r="K435" i="13"/>
  <c r="K388" i="13"/>
  <c r="K243" i="13"/>
  <c r="K58" i="13"/>
  <c r="K586" i="13"/>
  <c r="K392" i="13"/>
  <c r="K334" i="13"/>
  <c r="K238" i="13"/>
  <c r="K132" i="13"/>
  <c r="K327" i="13"/>
  <c r="K218" i="13"/>
  <c r="K159" i="13"/>
  <c r="K115" i="13"/>
  <c r="K729" i="13"/>
  <c r="K680" i="13"/>
  <c r="K469" i="13"/>
  <c r="K385" i="13"/>
  <c r="K204" i="13"/>
  <c r="K616" i="13"/>
  <c r="K494" i="13"/>
  <c r="K232" i="13"/>
  <c r="K206" i="13"/>
  <c r="P541" i="4"/>
  <c r="K3974" i="13"/>
  <c r="K3690" i="13"/>
  <c r="K3960" i="13"/>
  <c r="K3176" i="13"/>
  <c r="K3186" i="13"/>
  <c r="K2606" i="13"/>
  <c r="K2176" i="13"/>
  <c r="K2182" i="13"/>
  <c r="K1855" i="13"/>
  <c r="K1206" i="13"/>
  <c r="K1192" i="13"/>
  <c r="K3748" i="13"/>
  <c r="K3429" i="13"/>
  <c r="K3022" i="13"/>
  <c r="K2097" i="13"/>
  <c r="K1430" i="13"/>
  <c r="K3962" i="13"/>
  <c r="K4033" i="13"/>
  <c r="K4030" i="13"/>
  <c r="K3635" i="13"/>
  <c r="K3844" i="13"/>
  <c r="K3544" i="13"/>
  <c r="K3509" i="13"/>
  <c r="K3376" i="13"/>
  <c r="K3435" i="13"/>
  <c r="K3219" i="13"/>
  <c r="K3282" i="13"/>
  <c r="K3053" i="13"/>
  <c r="K3120" i="13"/>
  <c r="K3165" i="13"/>
  <c r="K3183" i="13"/>
  <c r="K3057" i="13"/>
  <c r="K2921" i="13"/>
  <c r="K2450" i="13"/>
  <c r="K2713" i="13"/>
  <c r="K2561" i="13"/>
  <c r="K2620" i="13"/>
  <c r="K2261" i="13"/>
  <c r="K2431" i="13"/>
  <c r="K2254" i="13"/>
  <c r="K2530" i="13"/>
  <c r="K2363" i="13"/>
  <c r="K2089" i="13"/>
  <c r="K2386" i="13"/>
  <c r="K1786" i="13"/>
  <c r="K1482" i="13"/>
  <c r="K1674" i="13"/>
  <c r="K1010" i="13"/>
  <c r="K805" i="13"/>
  <c r="K213" i="13"/>
  <c r="K1174" i="13"/>
  <c r="K1083" i="13"/>
  <c r="K1373" i="13"/>
  <c r="K1047" i="13"/>
  <c r="K1040" i="13"/>
  <c r="K888" i="13"/>
  <c r="K131" i="13"/>
  <c r="K85" i="13"/>
  <c r="K7" i="13"/>
  <c r="K448" i="13"/>
  <c r="K35" i="13"/>
  <c r="K1199" i="13"/>
  <c r="K554" i="13"/>
  <c r="T575" i="4"/>
  <c r="O110" i="15"/>
  <c r="L36" i="15"/>
  <c r="AI208" i="4"/>
  <c r="K3925" i="13"/>
  <c r="K3744" i="13"/>
  <c r="K3891" i="13"/>
  <c r="K3601" i="13"/>
  <c r="K3619" i="13"/>
  <c r="K3521" i="13"/>
  <c r="K3361" i="13"/>
  <c r="K2877" i="13"/>
  <c r="K2582" i="13"/>
  <c r="K2602" i="13"/>
  <c r="K3013" i="13"/>
  <c r="K2844" i="13"/>
  <c r="K2779" i="13"/>
  <c r="K2597" i="13"/>
  <c r="K2579" i="13"/>
  <c r="K2520" i="13"/>
  <c r="K2510" i="13"/>
  <c r="K2392" i="13"/>
  <c r="K1998" i="13"/>
  <c r="K2661" i="13"/>
  <c r="K1849" i="13"/>
  <c r="K2115" i="13"/>
  <c r="K1511" i="13"/>
  <c r="K1906" i="13"/>
  <c r="K1675" i="13"/>
  <c r="K2056" i="13"/>
  <c r="K1327" i="13"/>
  <c r="K1300" i="13"/>
  <c r="K1223" i="13"/>
  <c r="K1100" i="13"/>
  <c r="K443" i="13"/>
  <c r="K408" i="13"/>
  <c r="K210" i="13"/>
  <c r="K185" i="13"/>
  <c r="K176" i="13"/>
  <c r="K139" i="13"/>
  <c r="K502" i="13"/>
  <c r="K583" i="13"/>
  <c r="O32" i="15"/>
  <c r="L49" i="15"/>
  <c r="O42" i="15"/>
  <c r="L18" i="15"/>
  <c r="K3861" i="13"/>
  <c r="K3870" i="13"/>
  <c r="K3428" i="13"/>
  <c r="K3430" i="13"/>
  <c r="K3363" i="13"/>
  <c r="K3249" i="13"/>
  <c r="K3042" i="13"/>
  <c r="K2916" i="13"/>
  <c r="K2884" i="13"/>
  <c r="K2936" i="13"/>
  <c r="K2748" i="13"/>
  <c r="K2822" i="13"/>
  <c r="K2807" i="13"/>
  <c r="K2837" i="13"/>
  <c r="K1959" i="13"/>
  <c r="K2186" i="13"/>
  <c r="K1770" i="13"/>
  <c r="K2155" i="13"/>
  <c r="K2142" i="13"/>
  <c r="K1833" i="13"/>
  <c r="K1812" i="13"/>
  <c r="K1453" i="13"/>
  <c r="K1488" i="13"/>
  <c r="K747" i="13"/>
  <c r="K250" i="13"/>
  <c r="K508" i="13"/>
  <c r="K754" i="13"/>
  <c r="K134" i="13"/>
  <c r="K61" i="13"/>
  <c r="L109" i="15"/>
  <c r="L67" i="15"/>
  <c r="Q101" i="15"/>
  <c r="O75" i="15"/>
  <c r="O107" i="15"/>
  <c r="L92" i="15"/>
  <c r="O85" i="15"/>
  <c r="O57" i="15"/>
  <c r="R57" i="15" s="1"/>
  <c r="V57" i="15" s="1"/>
  <c r="AD57" i="15" s="1"/>
  <c r="O40" i="15"/>
  <c r="L79" i="15"/>
  <c r="R65" i="15"/>
  <c r="V65" i="15" s="1"/>
  <c r="AD65" i="15" s="1"/>
  <c r="O10" i="15"/>
  <c r="I362" i="5"/>
  <c r="I278" i="5"/>
  <c r="I272" i="5"/>
  <c r="I260" i="5"/>
  <c r="I230" i="5"/>
  <c r="I374" i="5"/>
  <c r="I314" i="5"/>
  <c r="I218" i="5"/>
  <c r="I350" i="5"/>
  <c r="I326" i="5"/>
  <c r="I290" i="5"/>
  <c r="I242" i="5"/>
  <c r="I212" i="5"/>
  <c r="I380" i="5"/>
  <c r="I386" i="5"/>
  <c r="I356" i="5"/>
  <c r="I344" i="5"/>
  <c r="I284" i="5"/>
  <c r="I392" i="5"/>
  <c r="I308" i="5"/>
  <c r="I248" i="5"/>
  <c r="I266" i="5"/>
  <c r="I398" i="5"/>
  <c r="I254" i="5"/>
  <c r="I332" i="5"/>
  <c r="I296" i="5"/>
  <c r="I368" i="5"/>
  <c r="I320" i="5"/>
  <c r="I338" i="5"/>
  <c r="I302" i="5"/>
  <c r="I224" i="5"/>
  <c r="I206" i="5"/>
  <c r="I236" i="5"/>
  <c r="R14" i="15"/>
  <c r="V14" i="15" s="1"/>
  <c r="AD14" i="15" s="1"/>
  <c r="I1178" i="5"/>
  <c r="I1154" i="5"/>
  <c r="I1130" i="5"/>
  <c r="I1112" i="5"/>
  <c r="I1046" i="5"/>
  <c r="I1016" i="5"/>
  <c r="I1088" i="5"/>
  <c r="I1040" i="5"/>
  <c r="I1184" i="5"/>
  <c r="I1136" i="5"/>
  <c r="I1124" i="5"/>
  <c r="I1058" i="5"/>
  <c r="I1118" i="5"/>
  <c r="I1172" i="5"/>
  <c r="I1076" i="5"/>
  <c r="I1034" i="5"/>
  <c r="I1010" i="5"/>
  <c r="I998" i="5"/>
  <c r="I1148" i="5"/>
  <c r="I1094" i="5"/>
  <c r="I1064" i="5"/>
  <c r="I1022" i="5"/>
  <c r="I1190" i="5"/>
  <c r="I1160" i="5"/>
  <c r="I1082" i="5"/>
  <c r="I1142" i="5"/>
  <c r="I1004" i="5"/>
  <c r="I1028" i="5"/>
  <c r="I1106" i="5"/>
  <c r="I1070" i="5"/>
  <c r="I1052" i="5"/>
  <c r="I1166" i="5"/>
  <c r="I1100" i="5"/>
  <c r="Q38" i="15"/>
  <c r="U38" i="15" s="1"/>
  <c r="O56" i="15"/>
  <c r="K3988" i="13"/>
  <c r="K3957" i="13"/>
  <c r="K4011" i="13"/>
  <c r="K3691" i="13"/>
  <c r="K3805" i="13"/>
  <c r="K3528" i="13"/>
  <c r="K3624" i="13"/>
  <c r="K3359" i="13"/>
  <c r="K3395" i="13"/>
  <c r="K3185" i="13"/>
  <c r="K2917" i="13"/>
  <c r="K2743" i="13"/>
  <c r="K2304" i="13"/>
  <c r="K2210" i="13"/>
  <c r="K1847" i="13"/>
  <c r="K1769" i="13"/>
  <c r="K1574" i="13"/>
  <c r="K823" i="13"/>
  <c r="K77" i="13"/>
  <c r="K224" i="13"/>
  <c r="K23" i="13"/>
  <c r="K208" i="13"/>
  <c r="K938" i="13"/>
  <c r="K15" i="13"/>
  <c r="K3985" i="13"/>
  <c r="K3681" i="13"/>
  <c r="K3100" i="13"/>
  <c r="K3070" i="13"/>
  <c r="K2588" i="13"/>
  <c r="K1711" i="13"/>
  <c r="K230" i="13"/>
  <c r="K647" i="13"/>
  <c r="K750" i="13"/>
  <c r="K179" i="13"/>
  <c r="K170" i="13"/>
  <c r="K167" i="13"/>
  <c r="K228" i="13"/>
  <c r="K148" i="13"/>
  <c r="J571" i="4"/>
  <c r="U571" i="4"/>
  <c r="V571" i="4" s="1"/>
  <c r="O113" i="15"/>
  <c r="R113" i="15" s="1"/>
  <c r="L104" i="15"/>
  <c r="L95" i="15"/>
  <c r="L76" i="15"/>
  <c r="L66" i="15"/>
  <c r="L61" i="15"/>
  <c r="O14" i="15"/>
  <c r="AI402" i="4"/>
  <c r="S402" i="4" s="1"/>
  <c r="K4051" i="13"/>
  <c r="K3959" i="13"/>
  <c r="K158" i="4"/>
  <c r="K3966" i="13"/>
  <c r="K3863" i="13"/>
  <c r="K3877" i="13"/>
  <c r="K3909" i="13"/>
  <c r="K3741" i="13"/>
  <c r="K3826" i="13"/>
  <c r="K4042" i="13"/>
  <c r="K3914" i="13"/>
  <c r="K3832" i="13"/>
  <c r="K3713" i="13"/>
  <c r="K3517" i="13"/>
  <c r="K3651" i="13"/>
  <c r="K3307" i="13"/>
  <c r="K3410" i="13"/>
  <c r="K3481" i="13"/>
  <c r="K3332" i="13"/>
  <c r="K3128" i="13"/>
  <c r="K3077" i="13"/>
  <c r="K3121" i="13"/>
  <c r="K3243" i="13"/>
  <c r="K2750" i="13"/>
  <c r="K3088" i="13"/>
  <c r="K2856" i="13"/>
  <c r="K2793" i="13"/>
  <c r="K2676" i="13"/>
  <c r="K2873" i="13"/>
  <c r="K2843" i="13"/>
  <c r="K2666" i="13"/>
  <c r="K2667" i="13"/>
  <c r="K2135" i="13"/>
  <c r="K2227" i="13"/>
  <c r="K2175" i="13"/>
  <c r="K2017" i="13"/>
  <c r="K2100" i="13"/>
  <c r="K2053" i="13"/>
  <c r="K2225" i="13"/>
  <c r="K2140" i="13"/>
  <c r="K2036" i="13"/>
  <c r="K1923" i="13"/>
  <c r="K1707" i="13"/>
  <c r="K1859" i="13"/>
  <c r="K1368" i="13"/>
  <c r="K1310" i="13"/>
  <c r="K1342" i="13"/>
  <c r="K1639" i="13"/>
  <c r="K934" i="13"/>
  <c r="K1361" i="13"/>
  <c r="K816" i="13"/>
  <c r="K1001" i="13"/>
  <c r="K639" i="13"/>
  <c r="K432" i="13"/>
  <c r="K340" i="13"/>
  <c r="K887" i="13"/>
  <c r="K283" i="13"/>
  <c r="K54" i="13"/>
  <c r="K604" i="13"/>
  <c r="K364" i="13"/>
  <c r="K444" i="13"/>
  <c r="K266" i="13"/>
  <c r="L108" i="15"/>
  <c r="L111" i="15"/>
  <c r="O70" i="15"/>
  <c r="W107" i="15"/>
  <c r="O87" i="15"/>
  <c r="O76" i="15"/>
  <c r="O66" i="15"/>
  <c r="O49" i="15"/>
  <c r="O8" i="15"/>
  <c r="O30" i="15"/>
  <c r="K110" i="4"/>
  <c r="K3937" i="13"/>
  <c r="K3890" i="13"/>
  <c r="K3933" i="13"/>
  <c r="K3725" i="13"/>
  <c r="K3136" i="13"/>
  <c r="K3192" i="13"/>
  <c r="K2881" i="13"/>
  <c r="K2560" i="13"/>
  <c r="K2179" i="13"/>
  <c r="K2521" i="13"/>
  <c r="K1938" i="13"/>
  <c r="K2209" i="13"/>
  <c r="K1961" i="13"/>
  <c r="K1140" i="13"/>
  <c r="K968" i="13"/>
  <c r="K914" i="13"/>
  <c r="K374" i="13"/>
  <c r="K295" i="13"/>
  <c r="J583" i="4"/>
  <c r="U583" i="4"/>
  <c r="V583" i="4" s="1"/>
  <c r="K2829" i="13"/>
  <c r="K2978" i="13"/>
  <c r="K2939" i="13"/>
  <c r="K2909" i="13"/>
  <c r="K2692" i="13"/>
  <c r="K2861" i="13"/>
  <c r="K2834" i="13"/>
  <c r="K2780" i="13"/>
  <c r="K2523" i="13"/>
  <c r="K2454" i="13"/>
  <c r="K2944" i="13"/>
  <c r="K2701" i="13"/>
  <c r="K2387" i="13"/>
  <c r="K2644" i="13"/>
  <c r="K2163" i="13"/>
  <c r="K2451" i="13"/>
  <c r="K2291" i="13"/>
  <c r="K2213" i="13"/>
  <c r="K2531" i="13"/>
  <c r="K2395" i="13"/>
  <c r="K2117" i="13"/>
  <c r="K2024" i="13"/>
  <c r="K1670" i="13"/>
  <c r="K1606" i="13"/>
  <c r="K2293" i="13"/>
  <c r="K1914" i="13"/>
  <c r="K1831" i="13"/>
  <c r="K1533" i="13"/>
  <c r="K1819" i="13"/>
  <c r="K1538" i="13"/>
  <c r="K1456" i="13"/>
  <c r="K1610" i="13"/>
  <c r="K1417" i="13"/>
  <c r="K1381" i="13"/>
  <c r="K1360" i="13"/>
  <c r="K1017" i="13"/>
  <c r="K767" i="13"/>
  <c r="K987" i="13"/>
  <c r="I1331" i="5"/>
  <c r="I1313" i="5"/>
  <c r="I1265" i="5"/>
  <c r="I1289" i="5"/>
  <c r="I1247" i="5"/>
  <c r="I1391" i="5"/>
  <c r="I1379" i="5"/>
  <c r="I1361" i="5"/>
  <c r="I1319" i="5"/>
  <c r="I1259" i="5"/>
  <c r="I1235" i="5"/>
  <c r="I1223" i="5"/>
  <c r="I1205" i="5"/>
  <c r="I1349" i="5"/>
  <c r="I1337" i="5"/>
  <c r="I1307" i="5"/>
  <c r="I1271" i="5"/>
  <c r="I1367" i="5"/>
  <c r="I1325" i="5"/>
  <c r="I1295" i="5"/>
  <c r="I1283" i="5"/>
  <c r="I1253" i="5"/>
  <c r="I1229" i="5"/>
  <c r="I1211" i="5"/>
  <c r="I1199" i="5"/>
  <c r="I1385" i="5"/>
  <c r="I1241" i="5"/>
  <c r="I1343" i="5"/>
  <c r="I1277" i="5"/>
  <c r="I1217" i="5"/>
  <c r="I1373" i="5"/>
  <c r="I1355" i="5"/>
  <c r="I1301" i="5"/>
  <c r="I970" i="5"/>
  <c r="I928" i="5"/>
  <c r="I916" i="5"/>
  <c r="I988" i="5"/>
  <c r="I922" i="5"/>
  <c r="I898" i="5"/>
  <c r="I862" i="5"/>
  <c r="I826" i="5"/>
  <c r="I946" i="5"/>
  <c r="I982" i="5"/>
  <c r="I904" i="5"/>
  <c r="I868" i="5"/>
  <c r="I832" i="5"/>
  <c r="I820" i="5"/>
  <c r="I994" i="5"/>
  <c r="I964" i="5"/>
  <c r="I940" i="5"/>
  <c r="I886" i="5"/>
  <c r="I844" i="5"/>
  <c r="I934" i="5"/>
  <c r="I850" i="5"/>
  <c r="I874" i="5"/>
  <c r="I802" i="5"/>
  <c r="I952" i="5"/>
  <c r="I892" i="5"/>
  <c r="I838" i="5"/>
  <c r="I814" i="5"/>
  <c r="I976" i="5"/>
  <c r="I856" i="5"/>
  <c r="I808" i="5"/>
  <c r="I910" i="5"/>
  <c r="I880" i="5"/>
  <c r="I958" i="5"/>
  <c r="R560" i="4"/>
  <c r="U560" i="4" s="1"/>
  <c r="V560" i="4" s="1"/>
  <c r="Q560" i="4"/>
  <c r="P560" i="4"/>
  <c r="R591" i="4"/>
  <c r="P591" i="4"/>
  <c r="U520" i="4"/>
  <c r="V520" i="4" s="1"/>
  <c r="J409" i="4"/>
  <c r="F16" i="2"/>
  <c r="K2113" i="13"/>
  <c r="K2185" i="13"/>
  <c r="K1932" i="13"/>
  <c r="K1303" i="13"/>
  <c r="K1253" i="13"/>
  <c r="K1213" i="13"/>
  <c r="K1160" i="13"/>
  <c r="K1229" i="13"/>
  <c r="K1104" i="13"/>
  <c r="K1011" i="13"/>
  <c r="K951" i="13"/>
  <c r="K926" i="13"/>
  <c r="K1063" i="13"/>
  <c r="K1184" i="13"/>
  <c r="K529" i="13"/>
  <c r="K415" i="13"/>
  <c r="K287" i="13"/>
  <c r="K165" i="13"/>
  <c r="K570" i="13"/>
  <c r="K791" i="13"/>
  <c r="K450" i="13"/>
  <c r="K103" i="13"/>
  <c r="K21" i="13"/>
  <c r="K12" i="13"/>
  <c r="K376" i="13"/>
  <c r="K45" i="13"/>
  <c r="K631" i="13"/>
  <c r="R93" i="15"/>
  <c r="J3309" i="5"/>
  <c r="J3297" i="5"/>
  <c r="J3249" i="5"/>
  <c r="J3201" i="5"/>
  <c r="J3357" i="5"/>
  <c r="J3351" i="5"/>
  <c r="J3321" i="5"/>
  <c r="J3279" i="5"/>
  <c r="J3207" i="5"/>
  <c r="J3183" i="5"/>
  <c r="J3213" i="5"/>
  <c r="J3333" i="5"/>
  <c r="J3285" i="5"/>
  <c r="J3255" i="5"/>
  <c r="J3243" i="5"/>
  <c r="J3219" i="5"/>
  <c r="J3291" i="5"/>
  <c r="J3267" i="5"/>
  <c r="J3261" i="5"/>
  <c r="J3237" i="5"/>
  <c r="J3363" i="5"/>
  <c r="J3339" i="5"/>
  <c r="J3369" i="5"/>
  <c r="J3273" i="5"/>
  <c r="J3195" i="5"/>
  <c r="J3189" i="5"/>
  <c r="J3345" i="5"/>
  <c r="J3225" i="5"/>
  <c r="J3177" i="5"/>
  <c r="J3327" i="5"/>
  <c r="J3315" i="5"/>
  <c r="J3303" i="5"/>
  <c r="J3231" i="5"/>
  <c r="I3551" i="5"/>
  <c r="I3539" i="5"/>
  <c r="I3533" i="5"/>
  <c r="I3515" i="5"/>
  <c r="I3509" i="5"/>
  <c r="I3491" i="5"/>
  <c r="I3485" i="5"/>
  <c r="I3479" i="5"/>
  <c r="I3449" i="5"/>
  <c r="I3563" i="5"/>
  <c r="I3545" i="5"/>
  <c r="I3497" i="5"/>
  <c r="I3467" i="5"/>
  <c r="I3557" i="5"/>
  <c r="I3461" i="5"/>
  <c r="I3455" i="5"/>
  <c r="I3419" i="5"/>
  <c r="I3401" i="5"/>
  <c r="I3389" i="5"/>
  <c r="I3437" i="5"/>
  <c r="I3431" i="5"/>
  <c r="I3425" i="5"/>
  <c r="I3413" i="5"/>
  <c r="I3383" i="5"/>
  <c r="I3473" i="5"/>
  <c r="I3377" i="5"/>
  <c r="I3521" i="5"/>
  <c r="I3443" i="5"/>
  <c r="I3395" i="5"/>
  <c r="I3527" i="5"/>
  <c r="I3407" i="5"/>
  <c r="I3569" i="5"/>
  <c r="I3503" i="5"/>
  <c r="I2159" i="5"/>
  <c r="I2165" i="5"/>
  <c r="I2153" i="5"/>
  <c r="I2129" i="5"/>
  <c r="I2117" i="5"/>
  <c r="I2081" i="5"/>
  <c r="I2075" i="5"/>
  <c r="I2045" i="5"/>
  <c r="I2105" i="5"/>
  <c r="I2009" i="5"/>
  <c r="I2003" i="5"/>
  <c r="I1997" i="5"/>
  <c r="I2171" i="5"/>
  <c r="I2141" i="5"/>
  <c r="I2099" i="5"/>
  <c r="I2033" i="5"/>
  <c r="I2177" i="5"/>
  <c r="I2147" i="5"/>
  <c r="I2051" i="5"/>
  <c r="I2015" i="5"/>
  <c r="I2087" i="5"/>
  <c r="I2069" i="5"/>
  <c r="I2135" i="5"/>
  <c r="I2183" i="5"/>
  <c r="I2057" i="5"/>
  <c r="I2039" i="5"/>
  <c r="I2021" i="5"/>
  <c r="I2123" i="5"/>
  <c r="I2093" i="5"/>
  <c r="I2063" i="5"/>
  <c r="I1991" i="5"/>
  <c r="I2111" i="5"/>
  <c r="I2027" i="5"/>
  <c r="K3928" i="13"/>
  <c r="K1380" i="13"/>
  <c r="K2171" i="13"/>
  <c r="K1216" i="13"/>
  <c r="K1459" i="13"/>
  <c r="R594" i="4"/>
  <c r="U594" i="4" s="1"/>
  <c r="V594" i="4" s="1"/>
  <c r="Q594" i="4"/>
  <c r="R508" i="4"/>
  <c r="Q508" i="4"/>
  <c r="P508" i="4"/>
  <c r="R593" i="4"/>
  <c r="U593" i="4" s="1"/>
  <c r="V593" i="4" s="1"/>
  <c r="Q593" i="4"/>
  <c r="P593" i="4"/>
  <c r="O20" i="15"/>
  <c r="AI339" i="4"/>
  <c r="K3954" i="13"/>
  <c r="K4044" i="13"/>
  <c r="K4004" i="13"/>
  <c r="K4005" i="13"/>
  <c r="K4054" i="13"/>
  <c r="K4046" i="13"/>
  <c r="K3970" i="13"/>
  <c r="K3944" i="13"/>
  <c r="K3911" i="13"/>
  <c r="K3763" i="13"/>
  <c r="K3682" i="13"/>
  <c r="K3866" i="13"/>
  <c r="K3821" i="13"/>
  <c r="K3817" i="13"/>
  <c r="K3704" i="13"/>
  <c r="K3621" i="13"/>
  <c r="K3715" i="13"/>
  <c r="K3750" i="13"/>
  <c r="K3534" i="13"/>
  <c r="K3526" i="13"/>
  <c r="K3638" i="13"/>
  <c r="K3643" i="13"/>
  <c r="K3523" i="13"/>
  <c r="K3449" i="13"/>
  <c r="K3478" i="13"/>
  <c r="K3443" i="13"/>
  <c r="K3451" i="13"/>
  <c r="K3339" i="13"/>
  <c r="K3274" i="13"/>
  <c r="K3245" i="13"/>
  <c r="K3224" i="13"/>
  <c r="K3267" i="13"/>
  <c r="K3248" i="13"/>
  <c r="K3467" i="13"/>
  <c r="K3250" i="13"/>
  <c r="K3401" i="13"/>
  <c r="K3021" i="13"/>
  <c r="K3131" i="13"/>
  <c r="K3145" i="13"/>
  <c r="K2970" i="13"/>
  <c r="K3260" i="13"/>
  <c r="K3031" i="13"/>
  <c r="K2812" i="13"/>
  <c r="K2724" i="13"/>
  <c r="K3223" i="13"/>
  <c r="K3144" i="13"/>
  <c r="K2956" i="13"/>
  <c r="K2897" i="13"/>
  <c r="K2865" i="13"/>
  <c r="K2935" i="13"/>
  <c r="K3034" i="13"/>
  <c r="K3208" i="13"/>
  <c r="K3103" i="13"/>
  <c r="K2928" i="13"/>
  <c r="K2795" i="13"/>
  <c r="K2624" i="13"/>
  <c r="K2613" i="13"/>
  <c r="K2870" i="13"/>
  <c r="K2608" i="13"/>
  <c r="K2514" i="13"/>
  <c r="K2585" i="13"/>
  <c r="K2697" i="13"/>
  <c r="K2891" i="13"/>
  <c r="K2683" i="13"/>
  <c r="K2849" i="13"/>
  <c r="K2609" i="13"/>
  <c r="K2144" i="13"/>
  <c r="K2128" i="13"/>
  <c r="K2042" i="13"/>
  <c r="K2353" i="13"/>
  <c r="K2269" i="13"/>
  <c r="K2218" i="13"/>
  <c r="K2088" i="13"/>
  <c r="K1991" i="13"/>
  <c r="K2412" i="13"/>
  <c r="K2108" i="13"/>
  <c r="K2084" i="13"/>
  <c r="K2073" i="13"/>
  <c r="K1874" i="13"/>
  <c r="K2439" i="13"/>
  <c r="K2232" i="13"/>
  <c r="K2211" i="13"/>
  <c r="K2555" i="13"/>
  <c r="K2453" i="13"/>
  <c r="K2199" i="13"/>
  <c r="K2164" i="13"/>
  <c r="K1866" i="13"/>
  <c r="K1913" i="13"/>
  <c r="K1699" i="13"/>
  <c r="K1963" i="13"/>
  <c r="K1939" i="13"/>
  <c r="K1861" i="13"/>
  <c r="K1687" i="13"/>
  <c r="K2195" i="13"/>
  <c r="K1773" i="13"/>
  <c r="K1654" i="13"/>
  <c r="K2067" i="13"/>
  <c r="K1813" i="13"/>
  <c r="K1723" i="13"/>
  <c r="K1681" i="13"/>
  <c r="K1930" i="13"/>
  <c r="K1838" i="13"/>
  <c r="K1682" i="13"/>
  <c r="K1719" i="13"/>
  <c r="K1338" i="13"/>
  <c r="K1264" i="13"/>
  <c r="K1123" i="13"/>
  <c r="K1512" i="13"/>
  <c r="K1296" i="13"/>
  <c r="K1301" i="13"/>
  <c r="K1525" i="13"/>
  <c r="K1186" i="13"/>
  <c r="K1093" i="13"/>
  <c r="K1432" i="13"/>
  <c r="K1245" i="13"/>
  <c r="K1048" i="13"/>
  <c r="K1018" i="13"/>
  <c r="K985" i="13"/>
  <c r="K1196" i="13"/>
  <c r="K851" i="13"/>
  <c r="K780" i="13"/>
  <c r="K1425" i="13"/>
  <c r="K1165" i="13"/>
  <c r="K1096" i="13"/>
  <c r="K818" i="13"/>
  <c r="K1231" i="13"/>
  <c r="K1228" i="13"/>
  <c r="K1109" i="13"/>
  <c r="K1295" i="13"/>
  <c r="K1171" i="13"/>
  <c r="K890" i="13"/>
  <c r="K664" i="13"/>
  <c r="K519" i="13"/>
  <c r="K420" i="13"/>
  <c r="K363" i="13"/>
  <c r="K259" i="13"/>
  <c r="K252" i="13"/>
  <c r="K51" i="13"/>
  <c r="K16" i="13"/>
  <c r="K862" i="13"/>
  <c r="K559" i="13"/>
  <c r="K321" i="13"/>
  <c r="K186" i="13"/>
  <c r="K90" i="13"/>
  <c r="K53" i="13"/>
  <c r="K30" i="13"/>
  <c r="K495" i="13"/>
  <c r="K380" i="13"/>
  <c r="K352" i="13"/>
  <c r="K311" i="13"/>
  <c r="K307" i="13"/>
  <c r="K75" i="13"/>
  <c r="K655" i="13"/>
  <c r="K619" i="13"/>
  <c r="K499" i="13"/>
  <c r="K264" i="13"/>
  <c r="K130" i="13"/>
  <c r="K95" i="13"/>
  <c r="K57" i="13"/>
  <c r="K1149" i="13"/>
  <c r="K913" i="13"/>
  <c r="K574" i="13"/>
  <c r="K556" i="13"/>
  <c r="K404" i="13"/>
  <c r="K227" i="13"/>
  <c r="K147" i="13"/>
  <c r="K120" i="13"/>
  <c r="K786" i="13"/>
  <c r="K622" i="13"/>
  <c r="K504" i="13"/>
  <c r="K379" i="13"/>
  <c r="K305" i="13"/>
  <c r="K140" i="13"/>
  <c r="K137" i="13"/>
  <c r="K76" i="13"/>
  <c r="K724" i="13"/>
  <c r="K481" i="13"/>
  <c r="K375" i="13"/>
  <c r="K371" i="13"/>
  <c r="K324" i="13"/>
  <c r="K211" i="13"/>
  <c r="K174" i="13"/>
  <c r="K155" i="13"/>
  <c r="K88" i="13"/>
  <c r="K56" i="13"/>
  <c r="K906" i="13"/>
  <c r="K752" i="13"/>
  <c r="K579" i="13"/>
  <c r="K312" i="13"/>
  <c r="K102" i="13"/>
  <c r="K41" i="13"/>
  <c r="K6" i="13"/>
  <c r="U567" i="4"/>
  <c r="U539" i="4"/>
  <c r="V539" i="4" s="1"/>
  <c r="L82" i="15"/>
  <c r="I1360" i="5"/>
  <c r="I1306" i="5"/>
  <c r="I1384" i="5"/>
  <c r="I1354" i="5"/>
  <c r="I1324" i="5"/>
  <c r="I1264" i="5"/>
  <c r="I1228" i="5"/>
  <c r="I1342" i="5"/>
  <c r="I1330" i="5"/>
  <c r="I1312" i="5"/>
  <c r="I1216" i="5"/>
  <c r="I1372" i="5"/>
  <c r="I1300" i="5"/>
  <c r="I1276" i="5"/>
  <c r="I1246" i="5"/>
  <c r="I1390" i="5"/>
  <c r="I1378" i="5"/>
  <c r="I1318" i="5"/>
  <c r="I1288" i="5"/>
  <c r="I1258" i="5"/>
  <c r="I1234" i="5"/>
  <c r="I1222" i="5"/>
  <c r="I1270" i="5"/>
  <c r="I1204" i="5"/>
  <c r="I1348" i="5"/>
  <c r="I1252" i="5"/>
  <c r="I1240" i="5"/>
  <c r="I1198" i="5"/>
  <c r="I1336" i="5"/>
  <c r="I1366" i="5"/>
  <c r="I1282" i="5"/>
  <c r="I1294" i="5"/>
  <c r="I1210" i="5"/>
  <c r="I2965" i="5"/>
  <c r="I2905" i="5"/>
  <c r="I2875" i="5"/>
  <c r="I2863" i="5"/>
  <c r="I2833" i="5"/>
  <c r="I2791" i="5"/>
  <c r="I2929" i="5"/>
  <c r="I2899" i="5"/>
  <c r="I2845" i="5"/>
  <c r="I2827" i="5"/>
  <c r="I2953" i="5"/>
  <c r="I2911" i="5"/>
  <c r="I2839" i="5"/>
  <c r="I2935" i="5"/>
  <c r="I2815" i="5"/>
  <c r="I2779" i="5"/>
  <c r="I2887" i="5"/>
  <c r="I2851" i="5"/>
  <c r="I2971" i="5"/>
  <c r="I2923" i="5"/>
  <c r="I2797" i="5"/>
  <c r="I2917" i="5"/>
  <c r="I2881" i="5"/>
  <c r="I2809" i="5"/>
  <c r="I2959" i="5"/>
  <c r="I2869" i="5"/>
  <c r="I2947" i="5"/>
  <c r="I2821" i="5"/>
  <c r="I2785" i="5"/>
  <c r="I2857" i="5"/>
  <c r="I2803" i="5"/>
  <c r="I2893" i="5"/>
  <c r="I2941" i="5"/>
  <c r="N374" i="5"/>
  <c r="N314" i="5"/>
  <c r="N218" i="5"/>
  <c r="N368" i="5"/>
  <c r="N344" i="5"/>
  <c r="N224" i="5"/>
  <c r="N380" i="5"/>
  <c r="N308" i="5"/>
  <c r="N302" i="5"/>
  <c r="N296" i="5"/>
  <c r="N266" i="5"/>
  <c r="N248" i="5"/>
  <c r="N206" i="5"/>
  <c r="N326" i="5"/>
  <c r="N290" i="5"/>
  <c r="N284" i="5"/>
  <c r="N260" i="5"/>
  <c r="N392" i="5"/>
  <c r="N362" i="5"/>
  <c r="N230" i="5"/>
  <c r="N398" i="5"/>
  <c r="N254" i="5"/>
  <c r="N350" i="5"/>
  <c r="N332" i="5"/>
  <c r="N236" i="5"/>
  <c r="N320" i="5"/>
  <c r="N278" i="5"/>
  <c r="N242" i="5"/>
  <c r="N338" i="5"/>
  <c r="N386" i="5"/>
  <c r="N356" i="5"/>
  <c r="N272" i="5"/>
  <c r="N212" i="5"/>
  <c r="K3692" i="13"/>
  <c r="R515" i="4"/>
  <c r="Q515" i="4"/>
  <c r="P515" i="4"/>
  <c r="AI509" i="4"/>
  <c r="S509" i="4" s="1"/>
  <c r="I509" i="4"/>
  <c r="J509" i="4" s="1"/>
  <c r="J429" i="4"/>
  <c r="F36" i="2"/>
  <c r="J408" i="4"/>
  <c r="F15" i="2"/>
  <c r="I3531" i="5"/>
  <c r="I3483" i="5"/>
  <c r="I3471" i="5"/>
  <c r="I3417" i="5"/>
  <c r="I3399" i="5"/>
  <c r="I3381" i="5"/>
  <c r="I3561" i="5"/>
  <c r="I3549" i="5"/>
  <c r="I3519" i="5"/>
  <c r="I3489" i="5"/>
  <c r="I3477" i="5"/>
  <c r="I3507" i="5"/>
  <c r="I3465" i="5"/>
  <c r="I3453" i="5"/>
  <c r="I3387" i="5"/>
  <c r="I3543" i="5"/>
  <c r="I3435" i="5"/>
  <c r="I3567" i="5"/>
  <c r="I3447" i="5"/>
  <c r="I3423" i="5"/>
  <c r="I3375" i="5"/>
  <c r="I3495" i="5"/>
  <c r="I3411" i="5"/>
  <c r="I3555" i="5"/>
  <c r="I3537" i="5"/>
  <c r="I3459" i="5"/>
  <c r="I3441" i="5"/>
  <c r="I3393" i="5"/>
  <c r="I3513" i="5"/>
  <c r="I3525" i="5"/>
  <c r="I3501" i="5"/>
  <c r="I3429" i="5"/>
  <c r="I3405" i="5"/>
  <c r="I2961" i="5"/>
  <c r="I2931" i="5"/>
  <c r="I2913" i="5"/>
  <c r="I2883" i="5"/>
  <c r="I2871" i="5"/>
  <c r="I2877" i="5"/>
  <c r="I2841" i="5"/>
  <c r="I2967" i="5"/>
  <c r="I2847" i="5"/>
  <c r="I2943" i="5"/>
  <c r="I2919" i="5"/>
  <c r="I2889" i="5"/>
  <c r="I2865" i="5"/>
  <c r="I2829" i="5"/>
  <c r="I2955" i="5"/>
  <c r="I2907" i="5"/>
  <c r="I2835" i="5"/>
  <c r="I2793" i="5"/>
  <c r="I2949" i="5"/>
  <c r="I2823" i="5"/>
  <c r="I2805" i="5"/>
  <c r="I2787" i="5"/>
  <c r="I2859" i="5"/>
  <c r="I2901" i="5"/>
  <c r="I2895" i="5"/>
  <c r="I2781" i="5"/>
  <c r="I2853" i="5"/>
  <c r="I2817" i="5"/>
  <c r="I2937" i="5"/>
  <c r="I2925" i="5"/>
  <c r="I2811" i="5"/>
  <c r="I2799" i="5"/>
  <c r="I2973" i="5"/>
  <c r="I1589" i="5"/>
  <c r="I1565" i="5"/>
  <c r="I1541" i="5"/>
  <c r="I1517" i="5"/>
  <c r="I1493" i="5"/>
  <c r="I1469" i="5"/>
  <c r="I1553" i="5"/>
  <c r="I1535" i="5"/>
  <c r="I1523" i="5"/>
  <c r="I1433" i="5"/>
  <c r="I1463" i="5"/>
  <c r="I1505" i="5"/>
  <c r="I1487" i="5"/>
  <c r="I1475" i="5"/>
  <c r="I1415" i="5"/>
  <c r="I1403" i="5"/>
  <c r="I1577" i="5"/>
  <c r="I1559" i="5"/>
  <c r="I1547" i="5"/>
  <c r="I1439" i="5"/>
  <c r="I1427" i="5"/>
  <c r="I1451" i="5"/>
  <c r="I1529" i="5"/>
  <c r="I1511" i="5"/>
  <c r="I1499" i="5"/>
  <c r="I1397" i="5"/>
  <c r="I1481" i="5"/>
  <c r="I1457" i="5"/>
  <c r="I1445" i="5"/>
  <c r="I1409" i="5"/>
  <c r="I1571" i="5"/>
  <c r="I1583" i="5"/>
  <c r="I1421" i="5"/>
  <c r="I1884" i="5"/>
  <c r="I1818" i="5"/>
  <c r="I1980" i="5"/>
  <c r="I1914" i="5"/>
  <c r="I1896" i="5"/>
  <c r="I1872" i="5"/>
  <c r="I1866" i="5"/>
  <c r="I1962" i="5"/>
  <c r="I1926" i="5"/>
  <c r="I1794" i="5"/>
  <c r="I1968" i="5"/>
  <c r="I1908" i="5"/>
  <c r="I1854" i="5"/>
  <c r="I1848" i="5"/>
  <c r="I1800" i="5"/>
  <c r="I1878" i="5"/>
  <c r="I1836" i="5"/>
  <c r="I1974" i="5"/>
  <c r="I1950" i="5"/>
  <c r="I1932" i="5"/>
  <c r="I1860" i="5"/>
  <c r="I1824" i="5"/>
  <c r="I1806" i="5"/>
  <c r="I1788" i="5"/>
  <c r="I1938" i="5"/>
  <c r="I1920" i="5"/>
  <c r="I1956" i="5"/>
  <c r="I1902" i="5"/>
  <c r="I1890" i="5"/>
  <c r="I1842" i="5"/>
  <c r="I1830" i="5"/>
  <c r="I1812" i="5"/>
  <c r="I1944" i="5"/>
  <c r="K3885" i="13"/>
  <c r="K3436" i="13"/>
  <c r="K3337" i="13"/>
  <c r="K3472" i="13"/>
  <c r="K3201" i="13"/>
  <c r="K2057" i="13"/>
  <c r="R544" i="4"/>
  <c r="U544" i="4" s="1"/>
  <c r="V544" i="4" s="1"/>
  <c r="Q544" i="4"/>
  <c r="P544" i="4"/>
  <c r="R501" i="4"/>
  <c r="U501" i="4" s="1"/>
  <c r="Q501" i="4"/>
  <c r="P501" i="4"/>
  <c r="W586" i="4"/>
  <c r="T586" i="4"/>
  <c r="AI510" i="4"/>
  <c r="S510" i="4" s="1"/>
  <c r="I510" i="4"/>
  <c r="J433" i="4"/>
  <c r="F40" i="2"/>
  <c r="N202" i="5"/>
  <c r="N142" i="5"/>
  <c r="N124" i="5"/>
  <c r="N112" i="5"/>
  <c r="N46" i="5"/>
  <c r="N34" i="5"/>
  <c r="N184" i="5"/>
  <c r="N190" i="5"/>
  <c r="N172" i="5"/>
  <c r="N154" i="5"/>
  <c r="N118" i="5"/>
  <c r="N136" i="5"/>
  <c r="N94" i="5"/>
  <c r="N70" i="5"/>
  <c r="N22" i="5"/>
  <c r="N10" i="5"/>
  <c r="N160" i="5"/>
  <c r="N40" i="5"/>
  <c r="N106" i="5"/>
  <c r="N82" i="5"/>
  <c r="N64" i="5"/>
  <c r="N130" i="5"/>
  <c r="N100" i="5"/>
  <c r="N148" i="5"/>
  <c r="N88" i="5"/>
  <c r="N52" i="5"/>
  <c r="N178" i="5"/>
  <c r="N76" i="5"/>
  <c r="N166" i="5"/>
  <c r="N58" i="5"/>
  <c r="N28" i="5"/>
  <c r="N16" i="5"/>
  <c r="N196" i="5"/>
  <c r="I379" i="5"/>
  <c r="I307" i="5"/>
  <c r="I295" i="5"/>
  <c r="I265" i="5"/>
  <c r="I247" i="5"/>
  <c r="I397" i="5"/>
  <c r="I385" i="5"/>
  <c r="I301" i="5"/>
  <c r="I283" i="5"/>
  <c r="I235" i="5"/>
  <c r="I205" i="5"/>
  <c r="I361" i="5"/>
  <c r="I343" i="5"/>
  <c r="I313" i="5"/>
  <c r="I217" i="5"/>
  <c r="I367" i="5"/>
  <c r="I355" i="5"/>
  <c r="I337" i="5"/>
  <c r="I319" i="5"/>
  <c r="I223" i="5"/>
  <c r="I373" i="5"/>
  <c r="I271" i="5"/>
  <c r="I211" i="5"/>
  <c r="I325" i="5"/>
  <c r="I289" i="5"/>
  <c r="I259" i="5"/>
  <c r="I229" i="5"/>
  <c r="I391" i="5"/>
  <c r="I349" i="5"/>
  <c r="I331" i="5"/>
  <c r="I277" i="5"/>
  <c r="I253" i="5"/>
  <c r="I241" i="5"/>
  <c r="Q8" i="15"/>
  <c r="U8" i="15" s="1"/>
  <c r="I200" i="5"/>
  <c r="I194" i="5"/>
  <c r="I98" i="5"/>
  <c r="I74" i="5"/>
  <c r="I56" i="5"/>
  <c r="I38" i="5"/>
  <c r="I32" i="5"/>
  <c r="I26" i="5"/>
  <c r="I182" i="5"/>
  <c r="I140" i="5"/>
  <c r="I80" i="5"/>
  <c r="I50" i="5"/>
  <c r="I44" i="5"/>
  <c r="I152" i="5"/>
  <c r="I146" i="5"/>
  <c r="I14" i="5"/>
  <c r="I188" i="5"/>
  <c r="I134" i="5"/>
  <c r="I116" i="5"/>
  <c r="I92" i="5"/>
  <c r="I20" i="5"/>
  <c r="I128" i="5"/>
  <c r="I104" i="5"/>
  <c r="I110" i="5"/>
  <c r="I86" i="5"/>
  <c r="I176" i="5"/>
  <c r="I68" i="5"/>
  <c r="I8" i="5"/>
  <c r="I122" i="5"/>
  <c r="I170" i="5"/>
  <c r="I164" i="5"/>
  <c r="I158" i="5"/>
  <c r="I62" i="5"/>
  <c r="I2749" i="5"/>
  <c r="I2689" i="5"/>
  <c r="I2671" i="5"/>
  <c r="I2659" i="5"/>
  <c r="I2647" i="5"/>
  <c r="I2635" i="5"/>
  <c r="I2683" i="5"/>
  <c r="I2605" i="5"/>
  <c r="I2587" i="5"/>
  <c r="I2755" i="5"/>
  <c r="I2737" i="5"/>
  <c r="I2665" i="5"/>
  <c r="I2773" i="5"/>
  <c r="I2719" i="5"/>
  <c r="I2695" i="5"/>
  <c r="I2767" i="5"/>
  <c r="I2743" i="5"/>
  <c r="I2713" i="5"/>
  <c r="I2641" i="5"/>
  <c r="I2623" i="5"/>
  <c r="I2761" i="5"/>
  <c r="I2707" i="5"/>
  <c r="I2731" i="5"/>
  <c r="I2599" i="5"/>
  <c r="I2581" i="5"/>
  <c r="I2725" i="5"/>
  <c r="I2617" i="5"/>
  <c r="I2701" i="5"/>
  <c r="I2677" i="5"/>
  <c r="I2653" i="5"/>
  <c r="I2629" i="5"/>
  <c r="I2593" i="5"/>
  <c r="I2611" i="5"/>
  <c r="R10" i="15"/>
  <c r="V10" i="15" s="1"/>
  <c r="AD10" i="15" s="1"/>
  <c r="K692" i="13"/>
  <c r="K2300" i="13"/>
  <c r="K2191" i="13"/>
  <c r="K1408" i="13"/>
  <c r="R507" i="4"/>
  <c r="Q507" i="4"/>
  <c r="P507" i="4"/>
  <c r="J425" i="4"/>
  <c r="F32" i="2"/>
  <c r="J430" i="4"/>
  <c r="F37" i="2"/>
  <c r="U517" i="4"/>
  <c r="V517" i="4" s="1"/>
  <c r="I1737" i="5"/>
  <c r="I1671" i="5"/>
  <c r="I1713" i="5"/>
  <c r="I1647" i="5"/>
  <c r="I1617" i="5"/>
  <c r="I1749" i="5"/>
  <c r="I1611" i="5"/>
  <c r="I1767" i="5"/>
  <c r="I1725" i="5"/>
  <c r="I1665" i="5"/>
  <c r="I1641" i="5"/>
  <c r="I1605" i="5"/>
  <c r="I1785" i="5"/>
  <c r="I1761" i="5"/>
  <c r="I1695" i="5"/>
  <c r="I1635" i="5"/>
  <c r="I1659" i="5"/>
  <c r="I1629" i="5"/>
  <c r="I1599" i="5"/>
  <c r="I1779" i="5"/>
  <c r="I1755" i="5"/>
  <c r="I1743" i="5"/>
  <c r="I1731" i="5"/>
  <c r="I1707" i="5"/>
  <c r="I1689" i="5"/>
  <c r="I1683" i="5"/>
  <c r="I1773" i="5"/>
  <c r="I1701" i="5"/>
  <c r="I1653" i="5"/>
  <c r="I1593" i="5"/>
  <c r="I1677" i="5"/>
  <c r="I1719" i="5"/>
  <c r="I1623" i="5"/>
  <c r="I1893" i="5"/>
  <c r="I1815" i="5"/>
  <c r="I1923" i="5"/>
  <c r="I1839" i="5"/>
  <c r="I1827" i="5"/>
  <c r="I1821" i="5"/>
  <c r="I1983" i="5"/>
  <c r="I1833" i="5"/>
  <c r="I1965" i="5"/>
  <c r="I1947" i="5"/>
  <c r="I1929" i="5"/>
  <c r="I1875" i="5"/>
  <c r="I1857" i="5"/>
  <c r="I1851" i="5"/>
  <c r="I1935" i="5"/>
  <c r="I1911" i="5"/>
  <c r="I1971" i="5"/>
  <c r="I1881" i="5"/>
  <c r="I1809" i="5"/>
  <c r="I1803" i="5"/>
  <c r="I1953" i="5"/>
  <c r="I1917" i="5"/>
  <c r="I1887" i="5"/>
  <c r="I1863" i="5"/>
  <c r="I1905" i="5"/>
  <c r="I1899" i="5"/>
  <c r="I1869" i="5"/>
  <c r="I1845" i="5"/>
  <c r="I1797" i="5"/>
  <c r="I1959" i="5"/>
  <c r="I1941" i="5"/>
  <c r="I1977" i="5"/>
  <c r="I1791" i="5"/>
  <c r="I189" i="5"/>
  <c r="I117" i="5"/>
  <c r="I147" i="5"/>
  <c r="I135" i="5"/>
  <c r="I129" i="5"/>
  <c r="I93" i="5"/>
  <c r="I69" i="5"/>
  <c r="I21" i="5"/>
  <c r="I15" i="5"/>
  <c r="I141" i="5"/>
  <c r="I81" i="5"/>
  <c r="I45" i="5"/>
  <c r="I195" i="5"/>
  <c r="I183" i="5"/>
  <c r="I177" i="5"/>
  <c r="I99" i="5"/>
  <c r="I75" i="5"/>
  <c r="I39" i="5"/>
  <c r="I27" i="5"/>
  <c r="I153" i="5"/>
  <c r="I201" i="5"/>
  <c r="I123" i="5"/>
  <c r="I57" i="5"/>
  <c r="I165" i="5"/>
  <c r="I159" i="5"/>
  <c r="I105" i="5"/>
  <c r="I63" i="5"/>
  <c r="I87" i="5"/>
  <c r="I51" i="5"/>
  <c r="I111" i="5"/>
  <c r="I9" i="5"/>
  <c r="I171" i="5"/>
  <c r="I33" i="5"/>
  <c r="R592" i="4"/>
  <c r="U592" i="4" s="1"/>
  <c r="V592" i="4" s="1"/>
  <c r="Q592" i="4"/>
  <c r="P592" i="4"/>
  <c r="J416" i="4"/>
  <c r="F23" i="2"/>
  <c r="J405" i="4"/>
  <c r="F12" i="2"/>
  <c r="L15" i="15"/>
  <c r="AI8" i="4"/>
  <c r="K3981" i="13"/>
  <c r="K3978" i="13"/>
  <c r="K3958" i="13"/>
  <c r="K4069" i="13"/>
  <c r="K3854" i="13"/>
  <c r="K3677" i="13"/>
  <c r="K3783" i="13"/>
  <c r="K3731" i="13"/>
  <c r="G1924" i="5" s="1"/>
  <c r="K3819" i="13"/>
  <c r="K3927" i="13"/>
  <c r="K3742" i="13"/>
  <c r="K3710" i="13"/>
  <c r="K3921" i="13"/>
  <c r="K3836" i="13"/>
  <c r="K3661" i="13"/>
  <c r="K3683" i="13"/>
  <c r="K3461" i="13"/>
  <c r="K3554" i="13"/>
  <c r="K3424" i="13"/>
  <c r="K3694" i="13"/>
  <c r="K3726" i="13"/>
  <c r="K3577" i="13"/>
  <c r="K3506" i="13"/>
  <c r="K3456" i="13"/>
  <c r="K3440" i="13"/>
  <c r="K3331" i="13"/>
  <c r="K3313" i="13"/>
  <c r="K3421" i="13"/>
  <c r="K3400" i="13"/>
  <c r="K3368" i="13"/>
  <c r="K3263" i="13"/>
  <c r="K3442" i="13"/>
  <c r="K3360" i="13"/>
  <c r="K3024" i="13"/>
  <c r="K3115" i="13"/>
  <c r="K3067" i="13"/>
  <c r="K2923" i="13"/>
  <c r="K3029" i="13"/>
  <c r="K3177" i="13"/>
  <c r="K3084" i="13"/>
  <c r="K2874" i="13"/>
  <c r="K2889" i="13"/>
  <c r="K2792" i="13"/>
  <c r="K2913" i="13"/>
  <c r="K2796" i="13"/>
  <c r="K2882" i="13"/>
  <c r="K2610" i="13"/>
  <c r="K2546" i="13"/>
  <c r="K2977" i="13"/>
  <c r="K2489" i="13"/>
  <c r="K2805" i="13"/>
  <c r="K2203" i="13"/>
  <c r="K2335" i="13"/>
  <c r="K2245" i="13"/>
  <c r="K2727" i="13"/>
  <c r="K2456" i="13"/>
  <c r="K2630" i="13"/>
  <c r="K2472" i="13"/>
  <c r="K2340" i="13"/>
  <c r="K2559" i="13"/>
  <c r="K2078" i="13"/>
  <c r="K2063" i="13"/>
  <c r="K2002" i="13"/>
  <c r="K2379" i="13"/>
  <c r="K2373" i="13"/>
  <c r="K2202" i="13"/>
  <c r="K1981" i="13"/>
  <c r="K2012" i="13"/>
  <c r="K1902" i="13"/>
  <c r="K1966" i="13"/>
  <c r="K1797" i="13"/>
  <c r="K1590" i="13"/>
  <c r="K1945" i="13"/>
  <c r="K1529" i="13"/>
  <c r="K1508" i="13"/>
  <c r="K1735" i="13"/>
  <c r="K1445" i="13"/>
  <c r="K1438" i="13"/>
  <c r="K1222" i="13"/>
  <c r="K1659" i="13"/>
  <c r="K1382" i="13"/>
  <c r="K1290" i="13"/>
  <c r="K383" i="13"/>
  <c r="G346" i="5" s="1"/>
  <c r="K1343" i="13"/>
  <c r="K1054" i="13"/>
  <c r="K1032" i="13"/>
  <c r="K998" i="13"/>
  <c r="K806" i="13"/>
  <c r="K939" i="13"/>
  <c r="K918" i="13"/>
  <c r="K1188" i="13"/>
  <c r="K253" i="13"/>
  <c r="K189" i="13"/>
  <c r="K125" i="13"/>
  <c r="K720" i="13"/>
  <c r="K487" i="13"/>
  <c r="K480" i="13"/>
  <c r="K153" i="13"/>
  <c r="K39" i="13"/>
  <c r="K496" i="13"/>
  <c r="K387" i="13"/>
  <c r="K151" i="13"/>
  <c r="K126" i="13"/>
  <c r="K868" i="13"/>
  <c r="K535" i="13"/>
  <c r="K289" i="13"/>
  <c r="K267" i="13"/>
  <c r="K260" i="13"/>
  <c r="K194" i="13"/>
  <c r="K164" i="13"/>
  <c r="K13" i="13"/>
  <c r="K557" i="13"/>
  <c r="K549" i="13"/>
  <c r="K368" i="13"/>
  <c r="K356" i="13"/>
  <c r="K262" i="13"/>
  <c r="K217" i="13"/>
  <c r="K663" i="13"/>
  <c r="K81" i="13"/>
  <c r="K46" i="13"/>
  <c r="K864" i="13"/>
  <c r="K652" i="13"/>
  <c r="K452" i="13"/>
  <c r="K395" i="13"/>
  <c r="K372" i="13"/>
  <c r="K246" i="13"/>
  <c r="K650" i="13"/>
  <c r="K624" i="13"/>
  <c r="K475" i="13"/>
  <c r="K349" i="13"/>
  <c r="K309" i="13"/>
  <c r="K223" i="13"/>
  <c r="K116" i="13"/>
  <c r="U599" i="4"/>
  <c r="V599" i="4" s="1"/>
  <c r="U546" i="4"/>
  <c r="V546" i="4" s="1"/>
  <c r="U564" i="4"/>
  <c r="V564" i="4" s="1"/>
  <c r="I2770" i="5"/>
  <c r="I2716" i="5"/>
  <c r="I2704" i="5"/>
  <c r="I2776" i="5"/>
  <c r="I2728" i="5"/>
  <c r="I2698" i="5"/>
  <c r="I2734" i="5"/>
  <c r="I2668" i="5"/>
  <c r="I2650" i="5"/>
  <c r="I2638" i="5"/>
  <c r="I2764" i="5"/>
  <c r="I2686" i="5"/>
  <c r="I2632" i="5"/>
  <c r="I2758" i="5"/>
  <c r="I2680" i="5"/>
  <c r="I2662" i="5"/>
  <c r="I2620" i="5"/>
  <c r="I2656" i="5"/>
  <c r="I2614" i="5"/>
  <c r="I2596" i="5"/>
  <c r="I2752" i="5"/>
  <c r="I2722" i="5"/>
  <c r="I2608" i="5"/>
  <c r="I2590" i="5"/>
  <c r="I2746" i="5"/>
  <c r="I2692" i="5"/>
  <c r="I2674" i="5"/>
  <c r="I2644" i="5"/>
  <c r="I2626" i="5"/>
  <c r="I2584" i="5"/>
  <c r="I2740" i="5"/>
  <c r="I2710" i="5"/>
  <c r="I2602" i="5"/>
  <c r="I3528" i="5"/>
  <c r="I3522" i="5"/>
  <c r="I3492" i="5"/>
  <c r="I3426" i="5"/>
  <c r="I3420" i="5"/>
  <c r="I3486" i="5"/>
  <c r="I3468" i="5"/>
  <c r="I3450" i="5"/>
  <c r="I3390" i="5"/>
  <c r="I3546" i="5"/>
  <c r="I3534" i="5"/>
  <c r="I3516" i="5"/>
  <c r="I3414" i="5"/>
  <c r="I3558" i="5"/>
  <c r="I3540" i="5"/>
  <c r="I3552" i="5"/>
  <c r="I3456" i="5"/>
  <c r="I3480" i="5"/>
  <c r="I3444" i="5"/>
  <c r="I3408" i="5"/>
  <c r="I3564" i="5"/>
  <c r="I3510" i="5"/>
  <c r="I3504" i="5"/>
  <c r="I3498" i="5"/>
  <c r="I3402" i="5"/>
  <c r="I3378" i="5"/>
  <c r="I3474" i="5"/>
  <c r="I3432" i="5"/>
  <c r="I3372" i="5"/>
  <c r="I3438" i="5"/>
  <c r="I3384" i="5"/>
  <c r="I3462" i="5"/>
  <c r="I3396" i="5"/>
  <c r="K3671" i="13"/>
  <c r="K2345" i="13"/>
  <c r="K2512" i="13"/>
  <c r="K2480" i="13"/>
  <c r="S508" i="4"/>
  <c r="J424" i="4"/>
  <c r="F31" i="2"/>
  <c r="J413" i="4"/>
  <c r="F20" i="2"/>
  <c r="J422" i="4"/>
  <c r="F29" i="2"/>
  <c r="L19" i="15"/>
  <c r="O39" i="15"/>
  <c r="K4062" i="13"/>
  <c r="K3888" i="13"/>
  <c r="K3912" i="13"/>
  <c r="G2033" i="5" s="1"/>
  <c r="K3913" i="13"/>
  <c r="K3898" i="13"/>
  <c r="K3865" i="13"/>
  <c r="K3772" i="13"/>
  <c r="K3721" i="13"/>
  <c r="K3797" i="13"/>
  <c r="K3740" i="13"/>
  <c r="K3697" i="13"/>
  <c r="K3793" i="13"/>
  <c r="K3766" i="13"/>
  <c r="K3676" i="13"/>
  <c r="K3646" i="13"/>
  <c r="K3604" i="13"/>
  <c r="K3869" i="13"/>
  <c r="K3668" i="13"/>
  <c r="K3630" i="13"/>
  <c r="K3723" i="13"/>
  <c r="K3525" i="13"/>
  <c r="K3617" i="13"/>
  <c r="K3583" i="13"/>
  <c r="K3696" i="13"/>
  <c r="K3657" i="13"/>
  <c r="K3627" i="13"/>
  <c r="K3552" i="13"/>
  <c r="K3543" i="13"/>
  <c r="K3489" i="13"/>
  <c r="K3353" i="13"/>
  <c r="K3346" i="13"/>
  <c r="K3312" i="13"/>
  <c r="K3423" i="13"/>
  <c r="K3336" i="13"/>
  <c r="K3230" i="13"/>
  <c r="K3215" i="13"/>
  <c r="K3511" i="13"/>
  <c r="K3330" i="13"/>
  <c r="K3043" i="13"/>
  <c r="K2932" i="13"/>
  <c r="K2900" i="13"/>
  <c r="K2876" i="13"/>
  <c r="K3096" i="13"/>
  <c r="K3105" i="13"/>
  <c r="K3063" i="13"/>
  <c r="K2830" i="13"/>
  <c r="K2883" i="13"/>
  <c r="K2747" i="13"/>
  <c r="K2960" i="13"/>
  <c r="K2885" i="13"/>
  <c r="K2983" i="13"/>
  <c r="K2775" i="13"/>
  <c r="K3133" i="13"/>
  <c r="K3050" i="13"/>
  <c r="K3010" i="13"/>
  <c r="K2815" i="13"/>
  <c r="K2440" i="13"/>
  <c r="K2645" i="13"/>
  <c r="K2571" i="13"/>
  <c r="K2529" i="13"/>
  <c r="K2464" i="13"/>
  <c r="K2965" i="13"/>
  <c r="K2418" i="13"/>
  <c r="K2646" i="13"/>
  <c r="K2842" i="13"/>
  <c r="K2623" i="13"/>
  <c r="K2855" i="13"/>
  <c r="K2657" i="13"/>
  <c r="K2422" i="13"/>
  <c r="K2484" i="13"/>
  <c r="K2396" i="13"/>
  <c r="K2253" i="13"/>
  <c r="K2244" i="13"/>
  <c r="K2421" i="13"/>
  <c r="K2277" i="13"/>
  <c r="K2256" i="13"/>
  <c r="K2566" i="13"/>
  <c r="K2403" i="13"/>
  <c r="K2273" i="13"/>
  <c r="K2077" i="13"/>
  <c r="K2448" i="13"/>
  <c r="K2188" i="13"/>
  <c r="K2495" i="13"/>
  <c r="K2710" i="13"/>
  <c r="K2348" i="13"/>
  <c r="K2168" i="13"/>
  <c r="K1860" i="13"/>
  <c r="K1727" i="13"/>
  <c r="K1828" i="13"/>
  <c r="K1817" i="13"/>
  <c r="K1743" i="13"/>
  <c r="K2009" i="13"/>
  <c r="K1969" i="13"/>
  <c r="K1853" i="13"/>
  <c r="K1790" i="13"/>
  <c r="K2170" i="13"/>
  <c r="K2044" i="13"/>
  <c r="K1530" i="13"/>
  <c r="K2158" i="13"/>
  <c r="K2095" i="13"/>
  <c r="K1903" i="13"/>
  <c r="K1893" i="13"/>
  <c r="K1794" i="13"/>
  <c r="K1556" i="13"/>
  <c r="K1278" i="13"/>
  <c r="K1200" i="13"/>
  <c r="K1623" i="13"/>
  <c r="K1397" i="13"/>
  <c r="K1354" i="13"/>
  <c r="K1642" i="13"/>
  <c r="K1439" i="13"/>
  <c r="K1521" i="13"/>
  <c r="K1502" i="13"/>
  <c r="K1141" i="13"/>
  <c r="K1371" i="13"/>
  <c r="K1233" i="13"/>
  <c r="K1471" i="13"/>
  <c r="K1172" i="13"/>
  <c r="K997" i="13"/>
  <c r="K995" i="13"/>
  <c r="K1250" i="13"/>
  <c r="K1154" i="13"/>
  <c r="K1053" i="13"/>
  <c r="K1410" i="13"/>
  <c r="K1329" i="13"/>
  <c r="K1307" i="13"/>
  <c r="K1055" i="13"/>
  <c r="K813" i="13"/>
  <c r="K774" i="13"/>
  <c r="K1073" i="13"/>
  <c r="K1033" i="13"/>
  <c r="K1414" i="13"/>
  <c r="K1359" i="13"/>
  <c r="K1157" i="13"/>
  <c r="K903" i="13"/>
  <c r="K1330" i="13"/>
  <c r="K1180" i="13"/>
  <c r="K872" i="13"/>
  <c r="K832" i="13"/>
  <c r="K751" i="13"/>
  <c r="K319" i="13"/>
  <c r="K181" i="13"/>
  <c r="K117" i="13"/>
  <c r="K547" i="13"/>
  <c r="K470" i="13"/>
  <c r="K384" i="13"/>
  <c r="K339" i="13"/>
  <c r="K182" i="13"/>
  <c r="K163" i="13"/>
  <c r="K143" i="13"/>
  <c r="K84" i="13"/>
  <c r="K48" i="13"/>
  <c r="K584" i="13"/>
  <c r="K544" i="13"/>
  <c r="K315" i="13"/>
  <c r="K280" i="13"/>
  <c r="K274" i="13"/>
  <c r="K121" i="13"/>
  <c r="K589" i="13"/>
  <c r="K516" i="13"/>
  <c r="K190" i="13"/>
  <c r="K72" i="13"/>
  <c r="K560" i="13"/>
  <c r="K534" i="13"/>
  <c r="K488" i="13"/>
  <c r="K203" i="13"/>
  <c r="K162" i="13"/>
  <c r="K129" i="13"/>
  <c r="K25" i="13"/>
  <c r="K575" i="13"/>
  <c r="K394" i="13"/>
  <c r="K355" i="13"/>
  <c r="K623" i="13"/>
  <c r="K594" i="13"/>
  <c r="K433" i="13"/>
  <c r="K386" i="13"/>
  <c r="K381" i="13"/>
  <c r="K360" i="13"/>
  <c r="K248" i="13"/>
  <c r="K222" i="13"/>
  <c r="K138" i="13"/>
  <c r="K101" i="13"/>
  <c r="K691" i="13"/>
  <c r="K642" i="13"/>
  <c r="K423" i="13"/>
  <c r="K187" i="13"/>
  <c r="K573" i="13"/>
  <c r="K235" i="13"/>
  <c r="K114" i="13"/>
  <c r="K105" i="13"/>
  <c r="K47" i="13"/>
  <c r="U562" i="4"/>
  <c r="V562" i="4" s="1"/>
  <c r="O7" i="15"/>
  <c r="I1982" i="5"/>
  <c r="I1976" i="5"/>
  <c r="I1970" i="5"/>
  <c r="I1952" i="5"/>
  <c r="I1910" i="5"/>
  <c r="I1880" i="5"/>
  <c r="I1874" i="5"/>
  <c r="I1946" i="5"/>
  <c r="I1940" i="5"/>
  <c r="I1958" i="5"/>
  <c r="I1922" i="5"/>
  <c r="I1886" i="5"/>
  <c r="I1790" i="5"/>
  <c r="I1814" i="5"/>
  <c r="I1868" i="5"/>
  <c r="I1844" i="5"/>
  <c r="I1928" i="5"/>
  <c r="I1892" i="5"/>
  <c r="I1856" i="5"/>
  <c r="I1850" i="5"/>
  <c r="I1832" i="5"/>
  <c r="I1820" i="5"/>
  <c r="I1796" i="5"/>
  <c r="I1964" i="5"/>
  <c r="I1802" i="5"/>
  <c r="I1916" i="5"/>
  <c r="I1904" i="5"/>
  <c r="I1898" i="5"/>
  <c r="I1808" i="5"/>
  <c r="I1934" i="5"/>
  <c r="I1838" i="5"/>
  <c r="I1826" i="5"/>
  <c r="I1862" i="5"/>
  <c r="K1907" i="13"/>
  <c r="K2081" i="13"/>
  <c r="K1621" i="13"/>
  <c r="K2505" i="13"/>
  <c r="K1993" i="13"/>
  <c r="K879" i="13"/>
  <c r="K1793" i="13"/>
  <c r="K999" i="13"/>
  <c r="R516" i="4"/>
  <c r="Q516" i="4"/>
  <c r="P516" i="4"/>
  <c r="T578" i="4"/>
  <c r="W578" i="4"/>
  <c r="R595" i="4"/>
  <c r="U595" i="4" s="1"/>
  <c r="V595" i="4" s="1"/>
  <c r="P595" i="4"/>
  <c r="S546" i="4"/>
  <c r="J421" i="4"/>
  <c r="F28" i="2"/>
  <c r="J414" i="4"/>
  <c r="F21" i="2"/>
  <c r="T402" i="4"/>
  <c r="O9" i="2" s="1"/>
  <c r="N9" i="2"/>
  <c r="W402" i="4"/>
  <c r="P9" i="2" s="1"/>
  <c r="G322" i="5"/>
  <c r="G340" i="5"/>
  <c r="G256" i="5"/>
  <c r="W574" i="4"/>
  <c r="T574" i="4"/>
  <c r="J3161" i="5"/>
  <c r="J3149" i="5"/>
  <c r="J3125" i="5"/>
  <c r="J3101" i="5"/>
  <c r="J3077" i="5"/>
  <c r="J3053" i="5"/>
  <c r="J3029" i="5"/>
  <c r="J3005" i="5"/>
  <c r="J2981" i="5"/>
  <c r="J3155" i="5"/>
  <c r="J3059" i="5"/>
  <c r="J2993" i="5"/>
  <c r="J3083" i="5"/>
  <c r="J3017" i="5"/>
  <c r="J3107" i="5"/>
  <c r="J3041" i="5"/>
  <c r="J2999" i="5"/>
  <c r="J3167" i="5"/>
  <c r="J3131" i="5"/>
  <c r="J3065" i="5"/>
  <c r="J3023" i="5"/>
  <c r="J3173" i="5"/>
  <c r="J3089" i="5"/>
  <c r="J3047" i="5"/>
  <c r="J3113" i="5"/>
  <c r="J3071" i="5"/>
  <c r="J3143" i="5"/>
  <c r="J3137" i="5"/>
  <c r="J3095" i="5"/>
  <c r="J3011" i="5"/>
  <c r="J3119" i="5"/>
  <c r="J3035" i="5"/>
  <c r="J2987" i="5"/>
  <c r="N986" i="5"/>
  <c r="N962" i="5"/>
  <c r="N938" i="5"/>
  <c r="N914" i="5"/>
  <c r="N890" i="5"/>
  <c r="N866" i="5"/>
  <c r="N842" i="5"/>
  <c r="N818" i="5"/>
  <c r="N992" i="5"/>
  <c r="N968" i="5"/>
  <c r="N944" i="5"/>
  <c r="N920" i="5"/>
  <c r="N896" i="5"/>
  <c r="N872" i="5"/>
  <c r="N848" i="5"/>
  <c r="N824" i="5"/>
  <c r="N800" i="5"/>
  <c r="N974" i="5"/>
  <c r="N950" i="5"/>
  <c r="N926" i="5"/>
  <c r="N902" i="5"/>
  <c r="N878" i="5"/>
  <c r="N854" i="5"/>
  <c r="N830" i="5"/>
  <c r="N806" i="5"/>
  <c r="N980" i="5"/>
  <c r="N956" i="5"/>
  <c r="N932" i="5"/>
  <c r="N908" i="5"/>
  <c r="N884" i="5"/>
  <c r="N860" i="5"/>
  <c r="N836" i="5"/>
  <c r="N812" i="5"/>
  <c r="N2163" i="5"/>
  <c r="N2139" i="5"/>
  <c r="N2115" i="5"/>
  <c r="N2091" i="5"/>
  <c r="N2067" i="5"/>
  <c r="N2043" i="5"/>
  <c r="N2019" i="5"/>
  <c r="N1995" i="5"/>
  <c r="N2169" i="5"/>
  <c r="N2145" i="5"/>
  <c r="N2121" i="5"/>
  <c r="N2097" i="5"/>
  <c r="N2073" i="5"/>
  <c r="N2049" i="5"/>
  <c r="N2025" i="5"/>
  <c r="N2001" i="5"/>
  <c r="N2181" i="5"/>
  <c r="N2157" i="5"/>
  <c r="N2133" i="5"/>
  <c r="N2109" i="5"/>
  <c r="N2085" i="5"/>
  <c r="N2061" i="5"/>
  <c r="N2037" i="5"/>
  <c r="N2055" i="5"/>
  <c r="N1989" i="5"/>
  <c r="N2031" i="5"/>
  <c r="N2013" i="5"/>
  <c r="N2103" i="5"/>
  <c r="N2127" i="5"/>
  <c r="N2151" i="5"/>
  <c r="N2079" i="5"/>
  <c r="N2007" i="5"/>
  <c r="N2175" i="5"/>
  <c r="G2379" i="5"/>
  <c r="G2361" i="5"/>
  <c r="G2325" i="5"/>
  <c r="G2313" i="5"/>
  <c r="G2289" i="5"/>
  <c r="G2265" i="5"/>
  <c r="G2241" i="5"/>
  <c r="G2217" i="5"/>
  <c r="G2193" i="5"/>
  <c r="G2343" i="5"/>
  <c r="G2331" i="5"/>
  <c r="G2295" i="5"/>
  <c r="G2271" i="5"/>
  <c r="G2247" i="5"/>
  <c r="G2223" i="5"/>
  <c r="G2199" i="5"/>
  <c r="G2349" i="5"/>
  <c r="G2367" i="5"/>
  <c r="G2301" i="5"/>
  <c r="G2277" i="5"/>
  <c r="G2253" i="5"/>
  <c r="G2229" i="5"/>
  <c r="G2205" i="5"/>
  <c r="G2355" i="5"/>
  <c r="G2337" i="5"/>
  <c r="G2373" i="5"/>
  <c r="G2319" i="5"/>
  <c r="G2307" i="5"/>
  <c r="G2283" i="5"/>
  <c r="G2259" i="5"/>
  <c r="G2235" i="5"/>
  <c r="G2211" i="5"/>
  <c r="G2187" i="5"/>
  <c r="W585" i="4"/>
  <c r="T585" i="4"/>
  <c r="G2559" i="5"/>
  <c r="G2535" i="5"/>
  <c r="G2511" i="5"/>
  <c r="G2487" i="5"/>
  <c r="G2463" i="5"/>
  <c r="G2439" i="5"/>
  <c r="G2571" i="5"/>
  <c r="G2451" i="5"/>
  <c r="G2433" i="5"/>
  <c r="G2391" i="5"/>
  <c r="G2529" i="5"/>
  <c r="G2427" i="5"/>
  <c r="G2541" i="5"/>
  <c r="G2481" i="5"/>
  <c r="G2397" i="5"/>
  <c r="G2577" i="5"/>
  <c r="G2547" i="5"/>
  <c r="G2493" i="5"/>
  <c r="G2415" i="5"/>
  <c r="G2499" i="5"/>
  <c r="G2457" i="5"/>
  <c r="G2403" i="5"/>
  <c r="G2385" i="5"/>
  <c r="G2553" i="5"/>
  <c r="G2469" i="5"/>
  <c r="G2421" i="5"/>
  <c r="G2565" i="5"/>
  <c r="G2475" i="5"/>
  <c r="G2523" i="5"/>
  <c r="G2517" i="5"/>
  <c r="G2505" i="5"/>
  <c r="G2445" i="5"/>
  <c r="G2409" i="5"/>
  <c r="W582" i="4"/>
  <c r="T582" i="4"/>
  <c r="W545" i="4"/>
  <c r="T545" i="4"/>
  <c r="N3165" i="5"/>
  <c r="N3141" i="5"/>
  <c r="N3159" i="5"/>
  <c r="N3129" i="5"/>
  <c r="N3105" i="5"/>
  <c r="N3081" i="5"/>
  <c r="N3057" i="5"/>
  <c r="N3033" i="5"/>
  <c r="N3009" i="5"/>
  <c r="N2985" i="5"/>
  <c r="N3111" i="5"/>
  <c r="N3069" i="5"/>
  <c r="N3003" i="5"/>
  <c r="N3135" i="5"/>
  <c r="N3093" i="5"/>
  <c r="N3027" i="5"/>
  <c r="N3153" i="5"/>
  <c r="N3117" i="5"/>
  <c r="N3051" i="5"/>
  <c r="N3075" i="5"/>
  <c r="N2991" i="5"/>
  <c r="N3099" i="5"/>
  <c r="N3015" i="5"/>
  <c r="N3171" i="5"/>
  <c r="N3123" i="5"/>
  <c r="N3039" i="5"/>
  <c r="N3063" i="5"/>
  <c r="N3021" i="5"/>
  <c r="N3147" i="5"/>
  <c r="N3087" i="5"/>
  <c r="N3045" i="5"/>
  <c r="N2979" i="5"/>
  <c r="N2997" i="5"/>
  <c r="N182" i="5"/>
  <c r="N158" i="5"/>
  <c r="N134" i="5"/>
  <c r="N110" i="5"/>
  <c r="N86" i="5"/>
  <c r="N62" i="5"/>
  <c r="N38" i="5"/>
  <c r="N14" i="5"/>
  <c r="N188" i="5"/>
  <c r="N164" i="5"/>
  <c r="N140" i="5"/>
  <c r="N116" i="5"/>
  <c r="N92" i="5"/>
  <c r="N68" i="5"/>
  <c r="N44" i="5"/>
  <c r="N20" i="5"/>
  <c r="N200" i="5"/>
  <c r="N176" i="5"/>
  <c r="N152" i="5"/>
  <c r="N128" i="5"/>
  <c r="N26" i="5"/>
  <c r="N50" i="5"/>
  <c r="N74" i="5"/>
  <c r="N8" i="5"/>
  <c r="N98" i="5"/>
  <c r="N32" i="5"/>
  <c r="N194" i="5"/>
  <c r="N170" i="5"/>
  <c r="N146" i="5"/>
  <c r="N122" i="5"/>
  <c r="N56" i="5"/>
  <c r="N80" i="5"/>
  <c r="N104" i="5"/>
  <c r="R18" i="15"/>
  <c r="V18" i="15" s="1"/>
  <c r="AD18" i="15" s="1"/>
  <c r="J3355" i="5"/>
  <c r="J3331" i="5"/>
  <c r="J3361" i="5"/>
  <c r="J3337" i="5"/>
  <c r="J3313" i="5"/>
  <c r="J3289" i="5"/>
  <c r="J3265" i="5"/>
  <c r="J3241" i="5"/>
  <c r="J3217" i="5"/>
  <c r="J3193" i="5"/>
  <c r="J3367" i="5"/>
  <c r="J3349" i="5"/>
  <c r="J3205" i="5"/>
  <c r="J3199" i="5"/>
  <c r="J3187" i="5"/>
  <c r="J3325" i="5"/>
  <c r="J3295" i="5"/>
  <c r="J3307" i="5"/>
  <c r="J3229" i="5"/>
  <c r="J3223" i="5"/>
  <c r="J3211" i="5"/>
  <c r="J3283" i="5"/>
  <c r="J3277" i="5"/>
  <c r="J3271" i="5"/>
  <c r="J3253" i="5"/>
  <c r="J3247" i="5"/>
  <c r="J3235" i="5"/>
  <c r="J3343" i="5"/>
  <c r="J3319" i="5"/>
  <c r="J3301" i="5"/>
  <c r="J3181" i="5"/>
  <c r="J3175" i="5"/>
  <c r="J3259" i="5"/>
  <c r="N1766" i="5"/>
  <c r="N1742" i="5"/>
  <c r="N1718" i="5"/>
  <c r="N1694" i="5"/>
  <c r="N1670" i="5"/>
  <c r="N1778" i="5"/>
  <c r="N1760" i="5"/>
  <c r="N1676" i="5"/>
  <c r="N1658" i="5"/>
  <c r="N1640" i="5"/>
  <c r="N1616" i="5"/>
  <c r="N1592" i="5"/>
  <c r="N1748" i="5"/>
  <c r="N1730" i="5"/>
  <c r="N1712" i="5"/>
  <c r="N1784" i="5"/>
  <c r="N1646" i="5"/>
  <c r="N1622" i="5"/>
  <c r="N1598" i="5"/>
  <c r="N1700" i="5"/>
  <c r="N1682" i="5"/>
  <c r="N1664" i="5"/>
  <c r="N1772" i="5"/>
  <c r="N1754" i="5"/>
  <c r="N1736" i="5"/>
  <c r="N1652" i="5"/>
  <c r="N1628" i="5"/>
  <c r="N1604" i="5"/>
  <c r="N1724" i="5"/>
  <c r="N1706" i="5"/>
  <c r="N1688" i="5"/>
  <c r="N1634" i="5"/>
  <c r="N1610" i="5"/>
  <c r="W10" i="15"/>
  <c r="AC10" i="15"/>
  <c r="G2972" i="5"/>
  <c r="G2964" i="5"/>
  <c r="G2956" i="5"/>
  <c r="G2948" i="5"/>
  <c r="G2940" i="5"/>
  <c r="G2932" i="5"/>
  <c r="G2924" i="5"/>
  <c r="G2960" i="5"/>
  <c r="G2944" i="5"/>
  <c r="G2928" i="5"/>
  <c r="G2910" i="5"/>
  <c r="G2902" i="5"/>
  <c r="G2894" i="5"/>
  <c r="G2886" i="5"/>
  <c r="G2878" i="5"/>
  <c r="G2870" i="5"/>
  <c r="G2862" i="5"/>
  <c r="G2854" i="5"/>
  <c r="G2846" i="5"/>
  <c r="G2838" i="5"/>
  <c r="G2830" i="5"/>
  <c r="G2822" i="5"/>
  <c r="G2814" i="5"/>
  <c r="G2806" i="5"/>
  <c r="G2798" i="5"/>
  <c r="G2790" i="5"/>
  <c r="G2782" i="5"/>
  <c r="G2971" i="5"/>
  <c r="G2969" i="5"/>
  <c r="G2962" i="5"/>
  <c r="G2955" i="5"/>
  <c r="G2953" i="5"/>
  <c r="G2946" i="5"/>
  <c r="G2939" i="5"/>
  <c r="G2937" i="5"/>
  <c r="G2930" i="5"/>
  <c r="G2923" i="5"/>
  <c r="G2921" i="5"/>
  <c r="G2913" i="5"/>
  <c r="G2905" i="5"/>
  <c r="G2897" i="5"/>
  <c r="G2889" i="5"/>
  <c r="G2881" i="5"/>
  <c r="G2873" i="5"/>
  <c r="G2865" i="5"/>
  <c r="G2857" i="5"/>
  <c r="G2849" i="5"/>
  <c r="G2841" i="5"/>
  <c r="G2833" i="5"/>
  <c r="G2825" i="5"/>
  <c r="G2817" i="5"/>
  <c r="G2809" i="5"/>
  <c r="G2801" i="5"/>
  <c r="G2793" i="5"/>
  <c r="G2785" i="5"/>
  <c r="G2973" i="5"/>
  <c r="G2957" i="5"/>
  <c r="G2941" i="5"/>
  <c r="G2925" i="5"/>
  <c r="G2916" i="5"/>
  <c r="G2908" i="5"/>
  <c r="G2900" i="5"/>
  <c r="G2892" i="5"/>
  <c r="G2884" i="5"/>
  <c r="G2876" i="5"/>
  <c r="G2868" i="5"/>
  <c r="G2860" i="5"/>
  <c r="G2852" i="5"/>
  <c r="G2844" i="5"/>
  <c r="G2836" i="5"/>
  <c r="G2828" i="5"/>
  <c r="G2820" i="5"/>
  <c r="G2812" i="5"/>
  <c r="G2804" i="5"/>
  <c r="G2796" i="5"/>
  <c r="G2788" i="5"/>
  <c r="G2780" i="5"/>
  <c r="G2975" i="5"/>
  <c r="G2966" i="5"/>
  <c r="G2959" i="5"/>
  <c r="G2950" i="5"/>
  <c r="G2943" i="5"/>
  <c r="G2934" i="5"/>
  <c r="G2927" i="5"/>
  <c r="G2918" i="5"/>
  <c r="G2911" i="5"/>
  <c r="G2903" i="5"/>
  <c r="G2895" i="5"/>
  <c r="G2887" i="5"/>
  <c r="G2879" i="5"/>
  <c r="G2871" i="5"/>
  <c r="G2863" i="5"/>
  <c r="G2855" i="5"/>
  <c r="G2847" i="5"/>
  <c r="G2839" i="5"/>
  <c r="G2831" i="5"/>
  <c r="G2823" i="5"/>
  <c r="G2815" i="5"/>
  <c r="G2807" i="5"/>
  <c r="G2799" i="5"/>
  <c r="G2791" i="5"/>
  <c r="G2783" i="5"/>
  <c r="G2968" i="5"/>
  <c r="G2952" i="5"/>
  <c r="G2936" i="5"/>
  <c r="G2920" i="5"/>
  <c r="G2914" i="5"/>
  <c r="G2906" i="5"/>
  <c r="G2898" i="5"/>
  <c r="G2890" i="5"/>
  <c r="G2882" i="5"/>
  <c r="G2874" i="5"/>
  <c r="G2866" i="5"/>
  <c r="G2858" i="5"/>
  <c r="G2850" i="5"/>
  <c r="G2842" i="5"/>
  <c r="G2834" i="5"/>
  <c r="G2826" i="5"/>
  <c r="G2818" i="5"/>
  <c r="G2810" i="5"/>
  <c r="G2802" i="5"/>
  <c r="G2794" i="5"/>
  <c r="G2786" i="5"/>
  <c r="G2778" i="5"/>
  <c r="G2965" i="5"/>
  <c r="G2949" i="5"/>
  <c r="G2933" i="5"/>
  <c r="G2917" i="5"/>
  <c r="G2912" i="5"/>
  <c r="G2904" i="5"/>
  <c r="G2896" i="5"/>
  <c r="G2888" i="5"/>
  <c r="G2880" i="5"/>
  <c r="G2872" i="5"/>
  <c r="G2864" i="5"/>
  <c r="G2856" i="5"/>
  <c r="G2848" i="5"/>
  <c r="G2840" i="5"/>
  <c r="G2832" i="5"/>
  <c r="G2824" i="5"/>
  <c r="G2816" i="5"/>
  <c r="G2808" i="5"/>
  <c r="G2800" i="5"/>
  <c r="G2792" i="5"/>
  <c r="G2784" i="5"/>
  <c r="G2974" i="5"/>
  <c r="G2967" i="5"/>
  <c r="G2958" i="5"/>
  <c r="G2951" i="5"/>
  <c r="G2942" i="5"/>
  <c r="G2935" i="5"/>
  <c r="G2926" i="5"/>
  <c r="G2919" i="5"/>
  <c r="G2915" i="5"/>
  <c r="G2907" i="5"/>
  <c r="G2899" i="5"/>
  <c r="G2891" i="5"/>
  <c r="G2883" i="5"/>
  <c r="G2875" i="5"/>
  <c r="G2867" i="5"/>
  <c r="G2859" i="5"/>
  <c r="G2851" i="5"/>
  <c r="G2843" i="5"/>
  <c r="G2835" i="5"/>
  <c r="G2827" i="5"/>
  <c r="G2819" i="5"/>
  <c r="G2811" i="5"/>
  <c r="G2803" i="5"/>
  <c r="G2795" i="5"/>
  <c r="G2787" i="5"/>
  <c r="G2779" i="5"/>
  <c r="G2909" i="5"/>
  <c r="G2845" i="5"/>
  <c r="G2781" i="5"/>
  <c r="G2922" i="5"/>
  <c r="G2901" i="5"/>
  <c r="G2837" i="5"/>
  <c r="G2963" i="5"/>
  <c r="G2961" i="5"/>
  <c r="G2893" i="5"/>
  <c r="G2829" i="5"/>
  <c r="G2945" i="5"/>
  <c r="G2885" i="5"/>
  <c r="G2821" i="5"/>
  <c r="G2947" i="5"/>
  <c r="G2877" i="5"/>
  <c r="G2813" i="5"/>
  <c r="G2970" i="5"/>
  <c r="G2931" i="5"/>
  <c r="G2929" i="5"/>
  <c r="G2869" i="5"/>
  <c r="G2805" i="5"/>
  <c r="G2954" i="5"/>
  <c r="G2861" i="5"/>
  <c r="G2797" i="5"/>
  <c r="G2938" i="5"/>
  <c r="G2853" i="5"/>
  <c r="G2789" i="5"/>
  <c r="G1966" i="5"/>
  <c r="G1942" i="5"/>
  <c r="G1894" i="5"/>
  <c r="G1972" i="5"/>
  <c r="G1948" i="5"/>
  <c r="G1900" i="5"/>
  <c r="G1876" i="5"/>
  <c r="G1852" i="5"/>
  <c r="G1912" i="5"/>
  <c r="G1930" i="5"/>
  <c r="G1822" i="5"/>
  <c r="G1804" i="5"/>
  <c r="G1864" i="5"/>
  <c r="G1954" i="5"/>
  <c r="G1828" i="5"/>
  <c r="G1792" i="5"/>
  <c r="G1960" i="5"/>
  <c r="G1978" i="5"/>
  <c r="G1816" i="5"/>
  <c r="G1984" i="5"/>
  <c r="G1840" i="5"/>
  <c r="W69" i="15"/>
  <c r="U57" i="15"/>
  <c r="J1779" i="5"/>
  <c r="J1761" i="5"/>
  <c r="J1743" i="5"/>
  <c r="J1641" i="5"/>
  <c r="J1617" i="5"/>
  <c r="J1593" i="5"/>
  <c r="J1677" i="5"/>
  <c r="J1659" i="5"/>
  <c r="J1749" i="5"/>
  <c r="J1731" i="5"/>
  <c r="J1713" i="5"/>
  <c r="J1695" i="5"/>
  <c r="J1647" i="5"/>
  <c r="J1623" i="5"/>
  <c r="J1599" i="5"/>
  <c r="J1785" i="5"/>
  <c r="J1767" i="5"/>
  <c r="J1701" i="5"/>
  <c r="J1683" i="5"/>
  <c r="J1665" i="5"/>
  <c r="J1653" i="5"/>
  <c r="J1629" i="5"/>
  <c r="J1605" i="5"/>
  <c r="J1773" i="5"/>
  <c r="J1755" i="5"/>
  <c r="J1737" i="5"/>
  <c r="J1719" i="5"/>
  <c r="J1635" i="5"/>
  <c r="J1611" i="5"/>
  <c r="J1725" i="5"/>
  <c r="J1707" i="5"/>
  <c r="J1689" i="5"/>
  <c r="J1671" i="5"/>
  <c r="I2572" i="5"/>
  <c r="I2548" i="5"/>
  <c r="I2524" i="5"/>
  <c r="I2578" i="5"/>
  <c r="I2554" i="5"/>
  <c r="I2530" i="5"/>
  <c r="I2506" i="5"/>
  <c r="I2482" i="5"/>
  <c r="I2458" i="5"/>
  <c r="I2434" i="5"/>
  <c r="I2560" i="5"/>
  <c r="I2536" i="5"/>
  <c r="I2512" i="5"/>
  <c r="I2488" i="5"/>
  <c r="I2464" i="5"/>
  <c r="I2440" i="5"/>
  <c r="I2416" i="5"/>
  <c r="I2392" i="5"/>
  <c r="I2566" i="5"/>
  <c r="I2542" i="5"/>
  <c r="I2518" i="5"/>
  <c r="I2494" i="5"/>
  <c r="I2470" i="5"/>
  <c r="I2446" i="5"/>
  <c r="I2422" i="5"/>
  <c r="I2452" i="5"/>
  <c r="I2410" i="5"/>
  <c r="I2500" i="5"/>
  <c r="I2398" i="5"/>
  <c r="I2428" i="5"/>
  <c r="I2476" i="5"/>
  <c r="I2404" i="5"/>
  <c r="I2386" i="5"/>
  <c r="E54" i="2" s="1"/>
  <c r="Q109" i="15"/>
  <c r="R109" i="15"/>
  <c r="N3559" i="5"/>
  <c r="N3535" i="5"/>
  <c r="N3511" i="5"/>
  <c r="N3487" i="5"/>
  <c r="N3463" i="5"/>
  <c r="N3439" i="5"/>
  <c r="N3415" i="5"/>
  <c r="N3391" i="5"/>
  <c r="N3565" i="5"/>
  <c r="N3541" i="5"/>
  <c r="N3517" i="5"/>
  <c r="N3493" i="5"/>
  <c r="N3469" i="5"/>
  <c r="N3445" i="5"/>
  <c r="N3421" i="5"/>
  <c r="N3397" i="5"/>
  <c r="N3373" i="5"/>
  <c r="N3547" i="5"/>
  <c r="N3523" i="5"/>
  <c r="N3499" i="5"/>
  <c r="N3475" i="5"/>
  <c r="N3451" i="5"/>
  <c r="N3427" i="5"/>
  <c r="N3403" i="5"/>
  <c r="N3379" i="5"/>
  <c r="N3553" i="5"/>
  <c r="N3529" i="5"/>
  <c r="N3457" i="5"/>
  <c r="N3481" i="5"/>
  <c r="N3385" i="5"/>
  <c r="N3505" i="5"/>
  <c r="N3409" i="5"/>
  <c r="N3433" i="5"/>
  <c r="AC106" i="15"/>
  <c r="W106" i="15"/>
  <c r="Q97" i="15"/>
  <c r="R97" i="15"/>
  <c r="N3157" i="5"/>
  <c r="N3139" i="5"/>
  <c r="N3121" i="5"/>
  <c r="N3097" i="5"/>
  <c r="N3073" i="5"/>
  <c r="N3049" i="5"/>
  <c r="N3025" i="5"/>
  <c r="N3001" i="5"/>
  <c r="N2977" i="5"/>
  <c r="N3133" i="5"/>
  <c r="N3067" i="5"/>
  <c r="N2983" i="5"/>
  <c r="N3163" i="5"/>
  <c r="N3091" i="5"/>
  <c r="N3007" i="5"/>
  <c r="N3169" i="5"/>
  <c r="N3115" i="5"/>
  <c r="N3031" i="5"/>
  <c r="N2989" i="5"/>
  <c r="N3055" i="5"/>
  <c r="N3013" i="5"/>
  <c r="N3145" i="5"/>
  <c r="N3079" i="5"/>
  <c r="N3037" i="5"/>
  <c r="N3103" i="5"/>
  <c r="N3061" i="5"/>
  <c r="N3127" i="5"/>
  <c r="N3085" i="5"/>
  <c r="N3019" i="5"/>
  <c r="N3151" i="5"/>
  <c r="N3109" i="5"/>
  <c r="N3043" i="5"/>
  <c r="N2995" i="5"/>
  <c r="O104" i="15"/>
  <c r="R102" i="15"/>
  <c r="Q102" i="15"/>
  <c r="N3336" i="5"/>
  <c r="N3312" i="5"/>
  <c r="N3288" i="5"/>
  <c r="N3264" i="5"/>
  <c r="N3360" i="5"/>
  <c r="N3348" i="5"/>
  <c r="N3324" i="5"/>
  <c r="N3318" i="5"/>
  <c r="N3294" i="5"/>
  <c r="N3354" i="5"/>
  <c r="N3306" i="5"/>
  <c r="N3204" i="5"/>
  <c r="N3198" i="5"/>
  <c r="N3330" i="5"/>
  <c r="N3216" i="5"/>
  <c r="N3210" i="5"/>
  <c r="N3282" i="5"/>
  <c r="N3228" i="5"/>
  <c r="N3222" i="5"/>
  <c r="N3366" i="5"/>
  <c r="N3342" i="5"/>
  <c r="N3240" i="5"/>
  <c r="N3234" i="5"/>
  <c r="N3276" i="5"/>
  <c r="N3270" i="5"/>
  <c r="N3252" i="5"/>
  <c r="N3246" i="5"/>
  <c r="N3300" i="5"/>
  <c r="N3258" i="5"/>
  <c r="N3180" i="5"/>
  <c r="N3174" i="5"/>
  <c r="N3192" i="5"/>
  <c r="N3186" i="5"/>
  <c r="W102" i="15"/>
  <c r="L110" i="15"/>
  <c r="R91" i="15"/>
  <c r="Q91" i="15"/>
  <c r="N2953" i="5"/>
  <c r="N2929" i="5"/>
  <c r="N2965" i="5"/>
  <c r="N2917" i="5"/>
  <c r="N2899" i="5"/>
  <c r="N2875" i="5"/>
  <c r="N2851" i="5"/>
  <c r="N2827" i="5"/>
  <c r="N2803" i="5"/>
  <c r="N2779" i="5"/>
  <c r="N2935" i="5"/>
  <c r="N2905" i="5"/>
  <c r="N2881" i="5"/>
  <c r="N2857" i="5"/>
  <c r="N2833" i="5"/>
  <c r="N2809" i="5"/>
  <c r="N2785" i="5"/>
  <c r="N2971" i="5"/>
  <c r="N2923" i="5"/>
  <c r="N2941" i="5"/>
  <c r="N2911" i="5"/>
  <c r="N2887" i="5"/>
  <c r="N2863" i="5"/>
  <c r="N2839" i="5"/>
  <c r="N2815" i="5"/>
  <c r="N2791" i="5"/>
  <c r="N2893" i="5"/>
  <c r="N2869" i="5"/>
  <c r="N2845" i="5"/>
  <c r="N2821" i="5"/>
  <c r="N2797" i="5"/>
  <c r="N2947" i="5"/>
  <c r="N2959" i="5"/>
  <c r="I3150" i="5"/>
  <c r="I3138" i="5"/>
  <c r="I3114" i="5"/>
  <c r="I3090" i="5"/>
  <c r="I3066" i="5"/>
  <c r="I3042" i="5"/>
  <c r="I3018" i="5"/>
  <c r="I2994" i="5"/>
  <c r="I3168" i="5"/>
  <c r="I3132" i="5"/>
  <c r="I3024" i="5"/>
  <c r="I2982" i="5"/>
  <c r="I3048" i="5"/>
  <c r="I3006" i="5"/>
  <c r="I3072" i="5"/>
  <c r="I3030" i="5"/>
  <c r="I2988" i="5"/>
  <c r="I3096" i="5"/>
  <c r="I3054" i="5"/>
  <c r="I3012" i="5"/>
  <c r="I3144" i="5"/>
  <c r="I3120" i="5"/>
  <c r="I3078" i="5"/>
  <c r="I3036" i="5"/>
  <c r="I3102" i="5"/>
  <c r="I3060" i="5"/>
  <c r="I3126" i="5"/>
  <c r="I3084" i="5"/>
  <c r="I2976" i="5"/>
  <c r="I3162" i="5"/>
  <c r="I3156" i="5"/>
  <c r="I3108" i="5"/>
  <c r="I3000" i="5"/>
  <c r="R85" i="15"/>
  <c r="Q85" i="15"/>
  <c r="N2755" i="5"/>
  <c r="N2731" i="5"/>
  <c r="N2707" i="5"/>
  <c r="N2683" i="5"/>
  <c r="N2659" i="5"/>
  <c r="N2635" i="5"/>
  <c r="N2611" i="5"/>
  <c r="N2587" i="5"/>
  <c r="N2761" i="5"/>
  <c r="N2737" i="5"/>
  <c r="N2713" i="5"/>
  <c r="N2689" i="5"/>
  <c r="N2665" i="5"/>
  <c r="N2641" i="5"/>
  <c r="N2617" i="5"/>
  <c r="N2593" i="5"/>
  <c r="N2767" i="5"/>
  <c r="N2743" i="5"/>
  <c r="N2719" i="5"/>
  <c r="N2695" i="5"/>
  <c r="N2671" i="5"/>
  <c r="N2647" i="5"/>
  <c r="N2623" i="5"/>
  <c r="N2599" i="5"/>
  <c r="N2773" i="5"/>
  <c r="N2749" i="5"/>
  <c r="N2725" i="5"/>
  <c r="N2701" i="5"/>
  <c r="N2677" i="5"/>
  <c r="N2653" i="5"/>
  <c r="N2629" i="5"/>
  <c r="N2605" i="5"/>
  <c r="N2581" i="5"/>
  <c r="W85" i="15"/>
  <c r="W100" i="15"/>
  <c r="J2770" i="5"/>
  <c r="J2746" i="5"/>
  <c r="J2776" i="5"/>
  <c r="J2752" i="5"/>
  <c r="J2728" i="5"/>
  <c r="J2704" i="5"/>
  <c r="J2680" i="5"/>
  <c r="J2656" i="5"/>
  <c r="J2632" i="5"/>
  <c r="J2608" i="5"/>
  <c r="J2584" i="5"/>
  <c r="J2764" i="5"/>
  <c r="J2740" i="5"/>
  <c r="J2716" i="5"/>
  <c r="J2758" i="5"/>
  <c r="J2722" i="5"/>
  <c r="J2620" i="5"/>
  <c r="J2668" i="5"/>
  <c r="J2650" i="5"/>
  <c r="J2602" i="5"/>
  <c r="J2698" i="5"/>
  <c r="J2662" i="5"/>
  <c r="J2614" i="5"/>
  <c r="J2710" i="5"/>
  <c r="J2734" i="5"/>
  <c r="J2644" i="5"/>
  <c r="J2596" i="5"/>
  <c r="J2692" i="5"/>
  <c r="J2626" i="5"/>
  <c r="J2674" i="5"/>
  <c r="J2638" i="5"/>
  <c r="J2590" i="5"/>
  <c r="J2686" i="5"/>
  <c r="L86" i="15"/>
  <c r="L71" i="15"/>
  <c r="Q66" i="15"/>
  <c r="R66" i="15"/>
  <c r="V66" i="15" s="1"/>
  <c r="AD66" i="15" s="1"/>
  <c r="N2166" i="5"/>
  <c r="N2142" i="5"/>
  <c r="N2118" i="5"/>
  <c r="N2094" i="5"/>
  <c r="N2070" i="5"/>
  <c r="N2046" i="5"/>
  <c r="N2022" i="5"/>
  <c r="N1998" i="5"/>
  <c r="N2172" i="5"/>
  <c r="N2148" i="5"/>
  <c r="N2124" i="5"/>
  <c r="N2100" i="5"/>
  <c r="N2076" i="5"/>
  <c r="N2052" i="5"/>
  <c r="N2028" i="5"/>
  <c r="N2004" i="5"/>
  <c r="N2160" i="5"/>
  <c r="N2136" i="5"/>
  <c r="N2112" i="5"/>
  <c r="N2178" i="5"/>
  <c r="N2088" i="5"/>
  <c r="N2010" i="5"/>
  <c r="N1992" i="5"/>
  <c r="N2034" i="5"/>
  <c r="N2064" i="5"/>
  <c r="N2040" i="5"/>
  <c r="N2106" i="5"/>
  <c r="N2082" i="5"/>
  <c r="N1986" i="5"/>
  <c r="N2130" i="5"/>
  <c r="N2016" i="5"/>
  <c r="N2154" i="5"/>
  <c r="N2058" i="5"/>
  <c r="R59" i="15"/>
  <c r="V59" i="15" s="1"/>
  <c r="AD59" i="15" s="1"/>
  <c r="Q61" i="15"/>
  <c r="N1963" i="5"/>
  <c r="N1939" i="5"/>
  <c r="N1915" i="5"/>
  <c r="N1891" i="5"/>
  <c r="N1867" i="5"/>
  <c r="N1969" i="5"/>
  <c r="N1945" i="5"/>
  <c r="N1921" i="5"/>
  <c r="N1897" i="5"/>
  <c r="N1873" i="5"/>
  <c r="N1975" i="5"/>
  <c r="N1933" i="5"/>
  <c r="N1879" i="5"/>
  <c r="N1855" i="5"/>
  <c r="N1825" i="5"/>
  <c r="N1807" i="5"/>
  <c r="N1957" i="5"/>
  <c r="N1903" i="5"/>
  <c r="N1837" i="5"/>
  <c r="N1789" i="5"/>
  <c r="N1861" i="5"/>
  <c r="N1981" i="5"/>
  <c r="N1927" i="5"/>
  <c r="N1885" i="5"/>
  <c r="N1813" i="5"/>
  <c r="N1795" i="5"/>
  <c r="N1843" i="5"/>
  <c r="N1951" i="5"/>
  <c r="N1909" i="5"/>
  <c r="N1831" i="5"/>
  <c r="N1819" i="5"/>
  <c r="N1801" i="5"/>
  <c r="N1849" i="5"/>
  <c r="I995" i="5"/>
  <c r="I971" i="5"/>
  <c r="I947" i="5"/>
  <c r="I923" i="5"/>
  <c r="I899" i="5"/>
  <c r="I875" i="5"/>
  <c r="I851" i="5"/>
  <c r="I827" i="5"/>
  <c r="I803" i="5"/>
  <c r="I977" i="5"/>
  <c r="I953" i="5"/>
  <c r="I929" i="5"/>
  <c r="I905" i="5"/>
  <c r="I881" i="5"/>
  <c r="I857" i="5"/>
  <c r="I833" i="5"/>
  <c r="I809" i="5"/>
  <c r="I983" i="5"/>
  <c r="I959" i="5"/>
  <c r="I935" i="5"/>
  <c r="I911" i="5"/>
  <c r="I887" i="5"/>
  <c r="I863" i="5"/>
  <c r="I839" i="5"/>
  <c r="I815" i="5"/>
  <c r="I989" i="5"/>
  <c r="I965" i="5"/>
  <c r="I941" i="5"/>
  <c r="I917" i="5"/>
  <c r="I893" i="5"/>
  <c r="I869" i="5"/>
  <c r="I845" i="5"/>
  <c r="I821" i="5"/>
  <c r="I1574" i="5"/>
  <c r="I1550" i="5"/>
  <c r="I1526" i="5"/>
  <c r="I1502" i="5"/>
  <c r="I1478" i="5"/>
  <c r="I1454" i="5"/>
  <c r="I1430" i="5"/>
  <c r="I1406" i="5"/>
  <c r="I1580" i="5"/>
  <c r="I1556" i="5"/>
  <c r="I1532" i="5"/>
  <c r="I1508" i="5"/>
  <c r="I1484" i="5"/>
  <c r="I1460" i="5"/>
  <c r="I1436" i="5"/>
  <c r="I1412" i="5"/>
  <c r="I1586" i="5"/>
  <c r="I1562" i="5"/>
  <c r="I1538" i="5"/>
  <c r="I1514" i="5"/>
  <c r="I1490" i="5"/>
  <c r="I1466" i="5"/>
  <c r="I1442" i="5"/>
  <c r="I1418" i="5"/>
  <c r="I1394" i="5"/>
  <c r="I1568" i="5"/>
  <c r="I1544" i="5"/>
  <c r="I1520" i="5"/>
  <c r="I1496" i="5"/>
  <c r="I1472" i="5"/>
  <c r="I1448" i="5"/>
  <c r="I1424" i="5"/>
  <c r="I1400" i="5"/>
  <c r="Q34" i="15"/>
  <c r="R34" i="15"/>
  <c r="Q7" i="15"/>
  <c r="R7" i="15"/>
  <c r="V7" i="15" s="1"/>
  <c r="AD7" i="15" s="1"/>
  <c r="N199" i="5"/>
  <c r="N175" i="5"/>
  <c r="N151" i="5"/>
  <c r="N127" i="5"/>
  <c r="N103" i="5"/>
  <c r="N79" i="5"/>
  <c r="N55" i="5"/>
  <c r="N31" i="5"/>
  <c r="N7" i="5"/>
  <c r="N187" i="5"/>
  <c r="N163" i="5"/>
  <c r="N139" i="5"/>
  <c r="N115" i="5"/>
  <c r="N91" i="5"/>
  <c r="N67" i="5"/>
  <c r="N43" i="5"/>
  <c r="N19" i="5"/>
  <c r="N37" i="5"/>
  <c r="N61" i="5"/>
  <c r="N25" i="5"/>
  <c r="N85" i="5"/>
  <c r="N49" i="5"/>
  <c r="N109" i="5"/>
  <c r="N73" i="5"/>
  <c r="N181" i="5"/>
  <c r="N157" i="5"/>
  <c r="N133" i="5"/>
  <c r="N97" i="5"/>
  <c r="N193" i="5"/>
  <c r="N169" i="5"/>
  <c r="N145" i="5"/>
  <c r="N121" i="5"/>
  <c r="N13" i="5"/>
  <c r="I992" i="5"/>
  <c r="I968" i="5"/>
  <c r="I944" i="5"/>
  <c r="I920" i="5"/>
  <c r="I896" i="5"/>
  <c r="I872" i="5"/>
  <c r="I848" i="5"/>
  <c r="I824" i="5"/>
  <c r="I800" i="5"/>
  <c r="I974" i="5"/>
  <c r="I950" i="5"/>
  <c r="I926" i="5"/>
  <c r="I902" i="5"/>
  <c r="I878" i="5"/>
  <c r="I854" i="5"/>
  <c r="I980" i="5"/>
  <c r="I956" i="5"/>
  <c r="I932" i="5"/>
  <c r="I908" i="5"/>
  <c r="I884" i="5"/>
  <c r="I860" i="5"/>
  <c r="I836" i="5"/>
  <c r="I812" i="5"/>
  <c r="I986" i="5"/>
  <c r="I962" i="5"/>
  <c r="I938" i="5"/>
  <c r="I914" i="5"/>
  <c r="I890" i="5"/>
  <c r="I866" i="5"/>
  <c r="I842" i="5"/>
  <c r="I818" i="5"/>
  <c r="I830" i="5"/>
  <c r="I806" i="5"/>
  <c r="N582" i="5"/>
  <c r="N558" i="5"/>
  <c r="N534" i="5"/>
  <c r="N588" i="5"/>
  <c r="N540" i="5"/>
  <c r="N492" i="5"/>
  <c r="N570" i="5"/>
  <c r="N522" i="5"/>
  <c r="N474" i="5"/>
  <c r="N444" i="5"/>
  <c r="N420" i="5"/>
  <c r="N552" i="5"/>
  <c r="N504" i="5"/>
  <c r="N486" i="5"/>
  <c r="N456" i="5"/>
  <c r="N432" i="5"/>
  <c r="N408" i="5"/>
  <c r="N564" i="5"/>
  <c r="N516" i="5"/>
  <c r="N468" i="5"/>
  <c r="N594" i="5"/>
  <c r="N546" i="5"/>
  <c r="N498" i="5"/>
  <c r="N450" i="5"/>
  <c r="N426" i="5"/>
  <c r="N576" i="5"/>
  <c r="N528" i="5"/>
  <c r="N510" i="5"/>
  <c r="N480" i="5"/>
  <c r="N462" i="5"/>
  <c r="N438" i="5"/>
  <c r="N414" i="5"/>
  <c r="N402" i="5"/>
  <c r="O41" i="15"/>
  <c r="Q36" i="15"/>
  <c r="R36" i="15"/>
  <c r="V36" i="15" s="1"/>
  <c r="AD36" i="15" s="1"/>
  <c r="N1176" i="5"/>
  <c r="N1182" i="5"/>
  <c r="N1188" i="5"/>
  <c r="N1164" i="5"/>
  <c r="N1170" i="5"/>
  <c r="N1140" i="5"/>
  <c r="N1122" i="5"/>
  <c r="N1110" i="5"/>
  <c r="N1056" i="5"/>
  <c r="N1026" i="5"/>
  <c r="N1002" i="5"/>
  <c r="N1158" i="5"/>
  <c r="N1128" i="5"/>
  <c r="N1092" i="5"/>
  <c r="N1074" i="5"/>
  <c r="N1146" i="5"/>
  <c r="N1062" i="5"/>
  <c r="N1032" i="5"/>
  <c r="N1008" i="5"/>
  <c r="N1134" i="5"/>
  <c r="N1080" i="5"/>
  <c r="N1116" i="5"/>
  <c r="N1098" i="5"/>
  <c r="N1038" i="5"/>
  <c r="N1014" i="5"/>
  <c r="N1086" i="5"/>
  <c r="N1152" i="5"/>
  <c r="N1104" i="5"/>
  <c r="N1068" i="5"/>
  <c r="N1050" i="5"/>
  <c r="N1044" i="5"/>
  <c r="N1020" i="5"/>
  <c r="N996" i="5"/>
  <c r="Q23" i="15"/>
  <c r="I979" i="5"/>
  <c r="I955" i="5"/>
  <c r="I931" i="5"/>
  <c r="I907" i="5"/>
  <c r="I883" i="5"/>
  <c r="I859" i="5"/>
  <c r="I835" i="5"/>
  <c r="I811" i="5"/>
  <c r="I985" i="5"/>
  <c r="I961" i="5"/>
  <c r="I937" i="5"/>
  <c r="I913" i="5"/>
  <c r="I889" i="5"/>
  <c r="I865" i="5"/>
  <c r="I841" i="5"/>
  <c r="I817" i="5"/>
  <c r="I991" i="5"/>
  <c r="I967" i="5"/>
  <c r="I943" i="5"/>
  <c r="I919" i="5"/>
  <c r="I895" i="5"/>
  <c r="I871" i="5"/>
  <c r="I847" i="5"/>
  <c r="I823" i="5"/>
  <c r="I799" i="5"/>
  <c r="I973" i="5"/>
  <c r="I949" i="5"/>
  <c r="I925" i="5"/>
  <c r="I901" i="5"/>
  <c r="I877" i="5"/>
  <c r="I853" i="5"/>
  <c r="I829" i="5"/>
  <c r="I805" i="5"/>
  <c r="R20" i="15"/>
  <c r="Q20" i="15"/>
  <c r="N590" i="5"/>
  <c r="N566" i="5"/>
  <c r="N542" i="5"/>
  <c r="N578" i="5"/>
  <c r="N524" i="5"/>
  <c r="N476" i="5"/>
  <c r="N506" i="5"/>
  <c r="N458" i="5"/>
  <c r="N572" i="5"/>
  <c r="N560" i="5"/>
  <c r="N428" i="5"/>
  <c r="N404" i="5"/>
  <c r="N518" i="5"/>
  <c r="N488" i="5"/>
  <c r="N470" i="5"/>
  <c r="N440" i="5"/>
  <c r="N416" i="5"/>
  <c r="N554" i="5"/>
  <c r="N500" i="5"/>
  <c r="N452" i="5"/>
  <c r="N530" i="5"/>
  <c r="N482" i="5"/>
  <c r="N596" i="5"/>
  <c r="N584" i="5"/>
  <c r="N548" i="5"/>
  <c r="N536" i="5"/>
  <c r="N434" i="5"/>
  <c r="N410" i="5"/>
  <c r="N512" i="5"/>
  <c r="N494" i="5"/>
  <c r="N464" i="5"/>
  <c r="N446" i="5"/>
  <c r="N422" i="5"/>
  <c r="Q32" i="15"/>
  <c r="I592" i="5"/>
  <c r="I568" i="5"/>
  <c r="I544" i="5"/>
  <c r="I520" i="5"/>
  <c r="I496" i="5"/>
  <c r="I472" i="5"/>
  <c r="I448" i="5"/>
  <c r="I424" i="5"/>
  <c r="I580" i="5"/>
  <c r="I556" i="5"/>
  <c r="I532" i="5"/>
  <c r="I508" i="5"/>
  <c r="I484" i="5"/>
  <c r="I460" i="5"/>
  <c r="I586" i="5"/>
  <c r="I562" i="5"/>
  <c r="I538" i="5"/>
  <c r="I514" i="5"/>
  <c r="I490" i="5"/>
  <c r="I466" i="5"/>
  <c r="I442" i="5"/>
  <c r="I418" i="5"/>
  <c r="I526" i="5"/>
  <c r="I478" i="5"/>
  <c r="I430" i="5"/>
  <c r="I406" i="5"/>
  <c r="I598" i="5"/>
  <c r="I550" i="5"/>
  <c r="I502" i="5"/>
  <c r="I454" i="5"/>
  <c r="I436" i="5"/>
  <c r="I412" i="5"/>
  <c r="I574" i="5"/>
  <c r="G2177" i="5"/>
  <c r="G2129" i="5"/>
  <c r="G2081" i="5"/>
  <c r="G2057" i="5"/>
  <c r="G2009" i="5"/>
  <c r="G2183" i="5"/>
  <c r="G2135" i="5"/>
  <c r="G2087" i="5"/>
  <c r="G2063" i="5"/>
  <c r="G2015" i="5"/>
  <c r="G1991" i="5"/>
  <c r="G2147" i="5"/>
  <c r="G2093" i="5"/>
  <c r="G1997" i="5"/>
  <c r="G2069" i="5"/>
  <c r="G2003" i="5"/>
  <c r="G2117" i="5"/>
  <c r="G2141" i="5"/>
  <c r="G2051" i="5"/>
  <c r="G2021" i="5"/>
  <c r="G2027" i="5"/>
  <c r="K2914" i="13"/>
  <c r="K2183" i="13"/>
  <c r="O2383" i="5"/>
  <c r="P2383" i="5" s="1"/>
  <c r="J51" i="2" s="1"/>
  <c r="I51" i="2"/>
  <c r="K597" i="4"/>
  <c r="M597" i="4" s="1"/>
  <c r="K589" i="4"/>
  <c r="M589" i="4" s="1"/>
  <c r="K581" i="4"/>
  <c r="M581" i="4" s="1"/>
  <c r="N581" i="4" s="1"/>
  <c r="K573" i="4"/>
  <c r="M573" i="4" s="1"/>
  <c r="N573" i="4" s="1"/>
  <c r="K565" i="4"/>
  <c r="M565" i="4" s="1"/>
  <c r="K557" i="4"/>
  <c r="M557" i="4" s="1"/>
  <c r="K549" i="4"/>
  <c r="M549" i="4" s="1"/>
  <c r="N549" i="4" s="1"/>
  <c r="K541" i="4"/>
  <c r="M541" i="4" s="1"/>
  <c r="N541" i="4" s="1"/>
  <c r="K533" i="4"/>
  <c r="M533" i="4" s="1"/>
  <c r="K525" i="4"/>
  <c r="M525" i="4" s="1"/>
  <c r="K517" i="4"/>
  <c r="M517" i="4" s="1"/>
  <c r="K509" i="4"/>
  <c r="M509" i="4" s="1"/>
  <c r="N509" i="4" s="1"/>
  <c r="K501" i="4"/>
  <c r="M501" i="4" s="1"/>
  <c r="N501" i="4" s="1"/>
  <c r="K493" i="4"/>
  <c r="K485" i="4"/>
  <c r="K477" i="4"/>
  <c r="K469" i="4"/>
  <c r="K461" i="4"/>
  <c r="K453" i="4"/>
  <c r="K445" i="4"/>
  <c r="K437" i="4"/>
  <c r="K429" i="4"/>
  <c r="K421" i="4"/>
  <c r="K413" i="4"/>
  <c r="K405" i="4"/>
  <c r="K397" i="4"/>
  <c r="K389" i="4"/>
  <c r="K381" i="4"/>
  <c r="K373" i="4"/>
  <c r="K365" i="4"/>
  <c r="K357" i="4"/>
  <c r="K349" i="4"/>
  <c r="K341" i="4"/>
  <c r="K333" i="4"/>
  <c r="K325" i="4"/>
  <c r="K317" i="4"/>
  <c r="F79" i="2"/>
  <c r="V567" i="4"/>
  <c r="AI473" i="4"/>
  <c r="S473" i="4" s="1"/>
  <c r="AI141" i="4"/>
  <c r="AI472" i="4"/>
  <c r="S472" i="4" s="1"/>
  <c r="J415" i="4"/>
  <c r="F22" i="2"/>
  <c r="AI266" i="4"/>
  <c r="I266" i="4"/>
  <c r="J266" i="4" s="1"/>
  <c r="AI202" i="4"/>
  <c r="I202" i="4"/>
  <c r="J202" i="4" s="1"/>
  <c r="AI138" i="4"/>
  <c r="I138" i="4"/>
  <c r="J138" i="4" s="1"/>
  <c r="AI74" i="4"/>
  <c r="I74" i="4"/>
  <c r="J74" i="4" s="1"/>
  <c r="AI10" i="4"/>
  <c r="I10" i="4"/>
  <c r="J10" i="4" s="1"/>
  <c r="AI535" i="4"/>
  <c r="S535" i="4" s="1"/>
  <c r="AI407" i="4"/>
  <c r="T587" i="4"/>
  <c r="W587" i="4"/>
  <c r="AI534" i="4"/>
  <c r="S534" i="4" s="1"/>
  <c r="AI406" i="4"/>
  <c r="W580" i="4"/>
  <c r="T580" i="4"/>
  <c r="W540" i="4"/>
  <c r="T540" i="4"/>
  <c r="AI437" i="4"/>
  <c r="S437" i="4" s="1"/>
  <c r="AI273" i="4"/>
  <c r="I273" i="4"/>
  <c r="J273" i="4" s="1"/>
  <c r="AI209" i="4"/>
  <c r="I209" i="4"/>
  <c r="J209" i="4" s="1"/>
  <c r="AI145" i="4"/>
  <c r="I145" i="4"/>
  <c r="J145" i="4" s="1"/>
  <c r="AI81" i="4"/>
  <c r="I81" i="4"/>
  <c r="J81" i="4" s="1"/>
  <c r="AI17" i="4"/>
  <c r="I17" i="4"/>
  <c r="J17" i="4" s="1"/>
  <c r="U588" i="4"/>
  <c r="V588" i="4" s="1"/>
  <c r="AI468" i="4"/>
  <c r="S468" i="4" s="1"/>
  <c r="J411" i="4"/>
  <c r="F18" i="2"/>
  <c r="AI262" i="4"/>
  <c r="I262" i="4"/>
  <c r="J262" i="4" s="1"/>
  <c r="AI198" i="4"/>
  <c r="I198" i="4"/>
  <c r="J198" i="4" s="1"/>
  <c r="AI134" i="4"/>
  <c r="I134" i="4"/>
  <c r="J134" i="4" s="1"/>
  <c r="AI70" i="4"/>
  <c r="I70" i="4"/>
  <c r="J70" i="4" s="1"/>
  <c r="AI6" i="4"/>
  <c r="I6" i="4"/>
  <c r="J6" i="4" s="1"/>
  <c r="J514" i="4"/>
  <c r="U514" i="4"/>
  <c r="V514" i="4" s="1"/>
  <c r="AI11" i="4"/>
  <c r="AI572" i="4"/>
  <c r="S572" i="4" s="1"/>
  <c r="AI304" i="4"/>
  <c r="K146" i="4"/>
  <c r="K191" i="4"/>
  <c r="K28" i="4"/>
  <c r="K78" i="4"/>
  <c r="K127" i="4"/>
  <c r="K292" i="4"/>
  <c r="K291" i="4"/>
  <c r="K147" i="4"/>
  <c r="K199" i="4"/>
  <c r="K131" i="4"/>
  <c r="K67" i="4"/>
  <c r="K55" i="4"/>
  <c r="K140" i="4"/>
  <c r="K126" i="4"/>
  <c r="K47" i="4"/>
  <c r="K115" i="4"/>
  <c r="K94" i="4"/>
  <c r="K163" i="4"/>
  <c r="K150" i="4"/>
  <c r="K286" i="4"/>
  <c r="K251" i="4"/>
  <c r="K204" i="4"/>
  <c r="I3145" i="5"/>
  <c r="I3097" i="5"/>
  <c r="I3055" i="5"/>
  <c r="I3037" i="5"/>
  <c r="I3121" i="5"/>
  <c r="I3079" i="5"/>
  <c r="I3061" i="5"/>
  <c r="I2995" i="5"/>
  <c r="I3151" i="5"/>
  <c r="I3139" i="5"/>
  <c r="I3103" i="5"/>
  <c r="I3085" i="5"/>
  <c r="I3019" i="5"/>
  <c r="I3127" i="5"/>
  <c r="I3109" i="5"/>
  <c r="I3043" i="5"/>
  <c r="I2977" i="5"/>
  <c r="I3157" i="5"/>
  <c r="I3133" i="5"/>
  <c r="I3067" i="5"/>
  <c r="I3001" i="5"/>
  <c r="I3091" i="5"/>
  <c r="I3025" i="5"/>
  <c r="I3169" i="5"/>
  <c r="I3163" i="5"/>
  <c r="I3115" i="5"/>
  <c r="I3049" i="5"/>
  <c r="I3007" i="5"/>
  <c r="I2989" i="5"/>
  <c r="I3073" i="5"/>
  <c r="I3031" i="5"/>
  <c r="I3013" i="5"/>
  <c r="I2983" i="5"/>
  <c r="I2962" i="5"/>
  <c r="I2938" i="5"/>
  <c r="I2932" i="5"/>
  <c r="I2908" i="5"/>
  <c r="I2884" i="5"/>
  <c r="I2860" i="5"/>
  <c r="I2836" i="5"/>
  <c r="I2812" i="5"/>
  <c r="I2788" i="5"/>
  <c r="I2950" i="5"/>
  <c r="I2968" i="5"/>
  <c r="I2920" i="5"/>
  <c r="I2914" i="5"/>
  <c r="I2890" i="5"/>
  <c r="I2866" i="5"/>
  <c r="I2842" i="5"/>
  <c r="I2818" i="5"/>
  <c r="I2794" i="5"/>
  <c r="I2956" i="5"/>
  <c r="I2896" i="5"/>
  <c r="I2872" i="5"/>
  <c r="I2848" i="5"/>
  <c r="I2824" i="5"/>
  <c r="I2800" i="5"/>
  <c r="I2944" i="5"/>
  <c r="I2902" i="5"/>
  <c r="I2878" i="5"/>
  <c r="I2854" i="5"/>
  <c r="I2830" i="5"/>
  <c r="I2806" i="5"/>
  <c r="I2782" i="5"/>
  <c r="I2974" i="5"/>
  <c r="I2926" i="5"/>
  <c r="V47" i="15"/>
  <c r="AD47" i="15" s="1"/>
  <c r="AC86" i="15"/>
  <c r="W86" i="15"/>
  <c r="Q76" i="15"/>
  <c r="R76" i="15"/>
  <c r="V76" i="15" s="1"/>
  <c r="AD76" i="15" s="1"/>
  <c r="N2380" i="5"/>
  <c r="N2344" i="5"/>
  <c r="N2326" i="5"/>
  <c r="N2302" i="5"/>
  <c r="N2278" i="5"/>
  <c r="N2254" i="5"/>
  <c r="N2230" i="5"/>
  <c r="N2206" i="5"/>
  <c r="N2332" i="5"/>
  <c r="N2368" i="5"/>
  <c r="N2350" i="5"/>
  <c r="N2308" i="5"/>
  <c r="N2284" i="5"/>
  <c r="N2260" i="5"/>
  <c r="N2236" i="5"/>
  <c r="N2212" i="5"/>
  <c r="N2188" i="5"/>
  <c r="N2338" i="5"/>
  <c r="N2356" i="5"/>
  <c r="N2320" i="5"/>
  <c r="N2314" i="5"/>
  <c r="N2290" i="5"/>
  <c r="N2266" i="5"/>
  <c r="N2242" i="5"/>
  <c r="N2218" i="5"/>
  <c r="N2374" i="5"/>
  <c r="N2362" i="5"/>
  <c r="N2296" i="5"/>
  <c r="N2272" i="5"/>
  <c r="N2248" i="5"/>
  <c r="N2224" i="5"/>
  <c r="N2200" i="5"/>
  <c r="N2194" i="5"/>
  <c r="I1775" i="5"/>
  <c r="I1751" i="5"/>
  <c r="I1727" i="5"/>
  <c r="I1703" i="5"/>
  <c r="I1679" i="5"/>
  <c r="I1673" i="5"/>
  <c r="I1745" i="5"/>
  <c r="I1709" i="5"/>
  <c r="I1691" i="5"/>
  <c r="I1649" i="5"/>
  <c r="I1625" i="5"/>
  <c r="I1601" i="5"/>
  <c r="I1781" i="5"/>
  <c r="I1763" i="5"/>
  <c r="I1697" i="5"/>
  <c r="I1661" i="5"/>
  <c r="I1655" i="5"/>
  <c r="I1631" i="5"/>
  <c r="I1607" i="5"/>
  <c r="I1769" i="5"/>
  <c r="I1733" i="5"/>
  <c r="I1715" i="5"/>
  <c r="I1787" i="5"/>
  <c r="I1637" i="5"/>
  <c r="I1613" i="5"/>
  <c r="I1721" i="5"/>
  <c r="I1685" i="5"/>
  <c r="I1667" i="5"/>
  <c r="I1757" i="5"/>
  <c r="I1739" i="5"/>
  <c r="I1643" i="5"/>
  <c r="I1619" i="5"/>
  <c r="I1595" i="5"/>
  <c r="R49" i="15"/>
  <c r="Q49" i="15"/>
  <c r="N1573" i="5"/>
  <c r="N1549" i="5"/>
  <c r="N1525" i="5"/>
  <c r="N1501" i="5"/>
  <c r="N1477" i="5"/>
  <c r="N1453" i="5"/>
  <c r="N1429" i="5"/>
  <c r="N1405" i="5"/>
  <c r="N1579" i="5"/>
  <c r="N1555" i="5"/>
  <c r="N1531" i="5"/>
  <c r="N1507" i="5"/>
  <c r="N1483" i="5"/>
  <c r="N1459" i="5"/>
  <c r="N1435" i="5"/>
  <c r="N1411" i="5"/>
  <c r="N1585" i="5"/>
  <c r="N1561" i="5"/>
  <c r="N1537" i="5"/>
  <c r="N1513" i="5"/>
  <c r="N1489" i="5"/>
  <c r="N1465" i="5"/>
  <c r="N1441" i="5"/>
  <c r="N1417" i="5"/>
  <c r="N1393" i="5"/>
  <c r="N1567" i="5"/>
  <c r="N1543" i="5"/>
  <c r="N1519" i="5"/>
  <c r="N1495" i="5"/>
  <c r="N1471" i="5"/>
  <c r="N1447" i="5"/>
  <c r="N1423" i="5"/>
  <c r="N1399" i="5"/>
  <c r="I1566" i="5"/>
  <c r="I1542" i="5"/>
  <c r="I1518" i="5"/>
  <c r="I1494" i="5"/>
  <c r="I1470" i="5"/>
  <c r="I1446" i="5"/>
  <c r="I1422" i="5"/>
  <c r="I1398" i="5"/>
  <c r="I1572" i="5"/>
  <c r="I1548" i="5"/>
  <c r="I1524" i="5"/>
  <c r="I1500" i="5"/>
  <c r="I1476" i="5"/>
  <c r="I1452" i="5"/>
  <c r="I1428" i="5"/>
  <c r="I1404" i="5"/>
  <c r="I1578" i="5"/>
  <c r="I1554" i="5"/>
  <c r="I1530" i="5"/>
  <c r="I1506" i="5"/>
  <c r="I1482" i="5"/>
  <c r="I1458" i="5"/>
  <c r="I1434" i="5"/>
  <c r="I1410" i="5"/>
  <c r="I1584" i="5"/>
  <c r="I1560" i="5"/>
  <c r="I1536" i="5"/>
  <c r="I1512" i="5"/>
  <c r="I1488" i="5"/>
  <c r="I1464" i="5"/>
  <c r="I1440" i="5"/>
  <c r="I1416" i="5"/>
  <c r="I1392" i="5"/>
  <c r="R39" i="15"/>
  <c r="V39" i="15" s="1"/>
  <c r="AD39" i="15" s="1"/>
  <c r="Q27" i="15"/>
  <c r="R27" i="15"/>
  <c r="N783" i="5"/>
  <c r="N759" i="5"/>
  <c r="N735" i="5"/>
  <c r="N711" i="5"/>
  <c r="N687" i="5"/>
  <c r="N663" i="5"/>
  <c r="N639" i="5"/>
  <c r="N615" i="5"/>
  <c r="N795" i="5"/>
  <c r="N771" i="5"/>
  <c r="N747" i="5"/>
  <c r="N723" i="5"/>
  <c r="N699" i="5"/>
  <c r="N675" i="5"/>
  <c r="N651" i="5"/>
  <c r="N627" i="5"/>
  <c r="N603" i="5"/>
  <c r="N777" i="5"/>
  <c r="N753" i="5"/>
  <c r="N729" i="5"/>
  <c r="N705" i="5"/>
  <c r="N681" i="5"/>
  <c r="N657" i="5"/>
  <c r="N633" i="5"/>
  <c r="N609" i="5"/>
  <c r="N693" i="5"/>
  <c r="N741" i="5"/>
  <c r="N621" i="5"/>
  <c r="N789" i="5"/>
  <c r="N717" i="5"/>
  <c r="N669" i="5"/>
  <c r="N765" i="5"/>
  <c r="N645" i="5"/>
  <c r="R43" i="15"/>
  <c r="Q43" i="15"/>
  <c r="N1381" i="5"/>
  <c r="N1357" i="5"/>
  <c r="N1333" i="5"/>
  <c r="N1387" i="5"/>
  <c r="N1363" i="5"/>
  <c r="N1339" i="5"/>
  <c r="N1315" i="5"/>
  <c r="N1291" i="5"/>
  <c r="N1267" i="5"/>
  <c r="N1243" i="5"/>
  <c r="N1219" i="5"/>
  <c r="N1195" i="5"/>
  <c r="N1369" i="5"/>
  <c r="N1345" i="5"/>
  <c r="N1321" i="5"/>
  <c r="N1375" i="5"/>
  <c r="N1351" i="5"/>
  <c r="N1327" i="5"/>
  <c r="N1303" i="5"/>
  <c r="N1279" i="5"/>
  <c r="N1255" i="5"/>
  <c r="N1231" i="5"/>
  <c r="N1207" i="5"/>
  <c r="N1237" i="5"/>
  <c r="N1249" i="5"/>
  <c r="N1261" i="5"/>
  <c r="N1201" i="5"/>
  <c r="N1273" i="5"/>
  <c r="N1225" i="5"/>
  <c r="N1309" i="5"/>
  <c r="N1297" i="5"/>
  <c r="N1285" i="5"/>
  <c r="N1213" i="5"/>
  <c r="N791" i="5"/>
  <c r="N767" i="5"/>
  <c r="N743" i="5"/>
  <c r="N719" i="5"/>
  <c r="N695" i="5"/>
  <c r="N671" i="5"/>
  <c r="N647" i="5"/>
  <c r="N623" i="5"/>
  <c r="N779" i="5"/>
  <c r="N755" i="5"/>
  <c r="N731" i="5"/>
  <c r="N707" i="5"/>
  <c r="N683" i="5"/>
  <c r="N659" i="5"/>
  <c r="N635" i="5"/>
  <c r="N611" i="5"/>
  <c r="N785" i="5"/>
  <c r="N761" i="5"/>
  <c r="N737" i="5"/>
  <c r="N713" i="5"/>
  <c r="N689" i="5"/>
  <c r="N665" i="5"/>
  <c r="N641" i="5"/>
  <c r="N617" i="5"/>
  <c r="N797" i="5"/>
  <c r="N629" i="5"/>
  <c r="N701" i="5"/>
  <c r="N773" i="5"/>
  <c r="N725" i="5"/>
  <c r="N749" i="5"/>
  <c r="N653" i="5"/>
  <c r="N605" i="5"/>
  <c r="N677" i="5"/>
  <c r="Q68" i="15"/>
  <c r="N2174" i="5"/>
  <c r="N2150" i="5"/>
  <c r="N2126" i="5"/>
  <c r="N2102" i="5"/>
  <c r="N2078" i="5"/>
  <c r="N2054" i="5"/>
  <c r="N2030" i="5"/>
  <c r="N2006" i="5"/>
  <c r="N2180" i="5"/>
  <c r="N2156" i="5"/>
  <c r="N2132" i="5"/>
  <c r="N2108" i="5"/>
  <c r="N2084" i="5"/>
  <c r="N2060" i="5"/>
  <c r="N2036" i="5"/>
  <c r="N2012" i="5"/>
  <c r="N1988" i="5"/>
  <c r="N2168" i="5"/>
  <c r="N2144" i="5"/>
  <c r="N2120" i="5"/>
  <c r="N2114" i="5"/>
  <c r="N2096" i="5"/>
  <c r="N2066" i="5"/>
  <c r="N2138" i="5"/>
  <c r="N2162" i="5"/>
  <c r="N2072" i="5"/>
  <c r="N2042" i="5"/>
  <c r="N1994" i="5"/>
  <c r="N2048" i="5"/>
  <c r="N2018" i="5"/>
  <c r="N2000" i="5"/>
  <c r="N2090" i="5"/>
  <c r="N2024" i="5"/>
  <c r="O51" i="15"/>
  <c r="R51" i="15" s="1"/>
  <c r="V51" i="15" s="1"/>
  <c r="AD51" i="15" s="1"/>
  <c r="I784" i="5"/>
  <c r="I760" i="5"/>
  <c r="I736" i="5"/>
  <c r="I712" i="5"/>
  <c r="I688" i="5"/>
  <c r="I664" i="5"/>
  <c r="I640" i="5"/>
  <c r="I616" i="5"/>
  <c r="I796" i="5"/>
  <c r="I772" i="5"/>
  <c r="I748" i="5"/>
  <c r="I724" i="5"/>
  <c r="I700" i="5"/>
  <c r="I676" i="5"/>
  <c r="I652" i="5"/>
  <c r="I628" i="5"/>
  <c r="I604" i="5"/>
  <c r="I778" i="5"/>
  <c r="I754" i="5"/>
  <c r="I730" i="5"/>
  <c r="I706" i="5"/>
  <c r="I682" i="5"/>
  <c r="I658" i="5"/>
  <c r="I634" i="5"/>
  <c r="I610" i="5"/>
  <c r="I742" i="5"/>
  <c r="I718" i="5"/>
  <c r="I670" i="5"/>
  <c r="I790" i="5"/>
  <c r="I646" i="5"/>
  <c r="I766" i="5"/>
  <c r="I694" i="5"/>
  <c r="I622" i="5"/>
  <c r="R17" i="15"/>
  <c r="Q17" i="15"/>
  <c r="N383" i="5"/>
  <c r="N359" i="5"/>
  <c r="N335" i="5"/>
  <c r="N401" i="5"/>
  <c r="N311" i="5"/>
  <c r="N287" i="5"/>
  <c r="N263" i="5"/>
  <c r="N239" i="5"/>
  <c r="N215" i="5"/>
  <c r="N389" i="5"/>
  <c r="N377" i="5"/>
  <c r="N341" i="5"/>
  <c r="N317" i="5"/>
  <c r="N293" i="5"/>
  <c r="N395" i="5"/>
  <c r="N347" i="5"/>
  <c r="N323" i="5"/>
  <c r="N299" i="5"/>
  <c r="N275" i="5"/>
  <c r="N251" i="5"/>
  <c r="N227" i="5"/>
  <c r="N365" i="5"/>
  <c r="N371" i="5"/>
  <c r="N353" i="5"/>
  <c r="N221" i="5"/>
  <c r="N209" i="5"/>
  <c r="N245" i="5"/>
  <c r="N233" i="5"/>
  <c r="N329" i="5"/>
  <c r="N305" i="5"/>
  <c r="N269" i="5"/>
  <c r="N257" i="5"/>
  <c r="N281" i="5"/>
  <c r="R22" i="15"/>
  <c r="V22" i="15" s="1"/>
  <c r="AD22" i="15" s="1"/>
  <c r="Q22" i="15"/>
  <c r="I347" i="5"/>
  <c r="I323" i="5"/>
  <c r="I383" i="5"/>
  <c r="I365" i="5"/>
  <c r="I371" i="5"/>
  <c r="I353" i="5"/>
  <c r="I329" i="5"/>
  <c r="I401" i="5"/>
  <c r="I335" i="5"/>
  <c r="I389" i="5"/>
  <c r="I311" i="5"/>
  <c r="I287" i="5"/>
  <c r="I263" i="5"/>
  <c r="I239" i="5"/>
  <c r="I215" i="5"/>
  <c r="I395" i="5"/>
  <c r="I359" i="5"/>
  <c r="I341" i="5"/>
  <c r="I317" i="5"/>
  <c r="I293" i="5"/>
  <c r="I269" i="5"/>
  <c r="I245" i="5"/>
  <c r="I221" i="5"/>
  <c r="I305" i="5"/>
  <c r="I299" i="5"/>
  <c r="I251" i="5"/>
  <c r="I257" i="5"/>
  <c r="I275" i="5"/>
  <c r="I281" i="5"/>
  <c r="I377" i="5"/>
  <c r="I209" i="5"/>
  <c r="I227" i="5"/>
  <c r="I233" i="5"/>
  <c r="R19" i="15"/>
  <c r="Q19" i="15"/>
  <c r="U19" i="15" s="1"/>
  <c r="N583" i="5"/>
  <c r="N559" i="5"/>
  <c r="N535" i="5"/>
  <c r="N511" i="5"/>
  <c r="N487" i="5"/>
  <c r="N463" i="5"/>
  <c r="N439" i="5"/>
  <c r="N415" i="5"/>
  <c r="N595" i="5"/>
  <c r="N571" i="5"/>
  <c r="N547" i="5"/>
  <c r="N523" i="5"/>
  <c r="N499" i="5"/>
  <c r="N475" i="5"/>
  <c r="N451" i="5"/>
  <c r="N577" i="5"/>
  <c r="N553" i="5"/>
  <c r="N529" i="5"/>
  <c r="N505" i="5"/>
  <c r="N481" i="5"/>
  <c r="N457" i="5"/>
  <c r="N433" i="5"/>
  <c r="N409" i="5"/>
  <c r="N445" i="5"/>
  <c r="N421" i="5"/>
  <c r="N589" i="5"/>
  <c r="N541" i="5"/>
  <c r="N517" i="5"/>
  <c r="N469" i="5"/>
  <c r="N427" i="5"/>
  <c r="N403" i="5"/>
  <c r="N565" i="5"/>
  <c r="N493" i="5"/>
  <c r="I199" i="5"/>
  <c r="I175" i="5"/>
  <c r="I151" i="5"/>
  <c r="I127" i="5"/>
  <c r="I103" i="5"/>
  <c r="I79" i="5"/>
  <c r="I55" i="5"/>
  <c r="I31" i="5"/>
  <c r="I7" i="5"/>
  <c r="I181" i="5"/>
  <c r="I157" i="5"/>
  <c r="I133" i="5"/>
  <c r="I109" i="5"/>
  <c r="I85" i="5"/>
  <c r="I61" i="5"/>
  <c r="I37" i="5"/>
  <c r="I13" i="5"/>
  <c r="I193" i="5"/>
  <c r="I169" i="5"/>
  <c r="I145" i="5"/>
  <c r="I121" i="5"/>
  <c r="I19" i="5"/>
  <c r="I43" i="5"/>
  <c r="I25" i="5"/>
  <c r="I67" i="5"/>
  <c r="I49" i="5"/>
  <c r="I91" i="5"/>
  <c r="I73" i="5"/>
  <c r="I187" i="5"/>
  <c r="I163" i="5"/>
  <c r="I139" i="5"/>
  <c r="I115" i="5"/>
  <c r="I97" i="5"/>
  <c r="L31" i="15"/>
  <c r="R16" i="15"/>
  <c r="V16" i="15" s="1"/>
  <c r="AD16" i="15" s="1"/>
  <c r="Q16" i="15"/>
  <c r="N382" i="5"/>
  <c r="N364" i="5"/>
  <c r="N322" i="5"/>
  <c r="N370" i="5"/>
  <c r="N400" i="5"/>
  <c r="N352" i="5"/>
  <c r="N334" i="5"/>
  <c r="N328" i="5"/>
  <c r="N388" i="5"/>
  <c r="N310" i="5"/>
  <c r="N286" i="5"/>
  <c r="N262" i="5"/>
  <c r="N238" i="5"/>
  <c r="N214" i="5"/>
  <c r="N346" i="5"/>
  <c r="N316" i="5"/>
  <c r="N292" i="5"/>
  <c r="N268" i="5"/>
  <c r="N244" i="5"/>
  <c r="N220" i="5"/>
  <c r="N394" i="5"/>
  <c r="N256" i="5"/>
  <c r="N376" i="5"/>
  <c r="N280" i="5"/>
  <c r="N226" i="5"/>
  <c r="N298" i="5"/>
  <c r="N358" i="5"/>
  <c r="N250" i="5"/>
  <c r="N208" i="5"/>
  <c r="N304" i="5"/>
  <c r="N274" i="5"/>
  <c r="N232" i="5"/>
  <c r="N340" i="5"/>
  <c r="V20" i="15"/>
  <c r="AD20" i="15" s="1"/>
  <c r="R32" i="15"/>
  <c r="R9" i="15"/>
  <c r="V9" i="15" s="1"/>
  <c r="AD9" i="15" s="1"/>
  <c r="Q9" i="15"/>
  <c r="U34" i="15"/>
  <c r="I192" i="5"/>
  <c r="I168" i="5"/>
  <c r="I144" i="5"/>
  <c r="I120" i="5"/>
  <c r="I96" i="5"/>
  <c r="I72" i="5"/>
  <c r="I48" i="5"/>
  <c r="I24" i="5"/>
  <c r="I180" i="5"/>
  <c r="I156" i="5"/>
  <c r="I132" i="5"/>
  <c r="I108" i="5"/>
  <c r="I84" i="5"/>
  <c r="I60" i="5"/>
  <c r="I36" i="5"/>
  <c r="I12" i="5"/>
  <c r="I78" i="5"/>
  <c r="I102" i="5"/>
  <c r="I198" i="5"/>
  <c r="I174" i="5"/>
  <c r="I150" i="5"/>
  <c r="I126" i="5"/>
  <c r="I18" i="5"/>
  <c r="I42" i="5"/>
  <c r="I66" i="5"/>
  <c r="I90" i="5"/>
  <c r="I6" i="5"/>
  <c r="I186" i="5"/>
  <c r="I162" i="5"/>
  <c r="I138" i="5"/>
  <c r="I114" i="5"/>
  <c r="I30" i="5"/>
  <c r="I54" i="5"/>
  <c r="K3998" i="13"/>
  <c r="K305" i="4"/>
  <c r="K297" i="4"/>
  <c r="K289" i="4"/>
  <c r="K281" i="4"/>
  <c r="K273" i="4"/>
  <c r="K265" i="4"/>
  <c r="K257" i="4"/>
  <c r="K249" i="4"/>
  <c r="K241" i="4"/>
  <c r="K233" i="4"/>
  <c r="K225" i="4"/>
  <c r="K217" i="4"/>
  <c r="K201" i="4"/>
  <c r="K193" i="4"/>
  <c r="K185" i="4"/>
  <c r="K177" i="4"/>
  <c r="K169" i="4"/>
  <c r="K161" i="4"/>
  <c r="K153" i="4"/>
  <c r="K145" i="4"/>
  <c r="K137" i="4"/>
  <c r="K129" i="4"/>
  <c r="K121" i="4"/>
  <c r="K113" i="4"/>
  <c r="K105" i="4"/>
  <c r="K97" i="4"/>
  <c r="K89" i="4"/>
  <c r="K81" i="4"/>
  <c r="K73" i="4"/>
  <c r="K65" i="4"/>
  <c r="K57" i="4"/>
  <c r="K49" i="4"/>
  <c r="K41" i="4"/>
  <c r="K33" i="4"/>
  <c r="K25" i="4"/>
  <c r="K17" i="4"/>
  <c r="K9" i="4"/>
  <c r="K304" i="4"/>
  <c r="K296" i="4"/>
  <c r="K288" i="4"/>
  <c r="K280" i="4"/>
  <c r="K272" i="4"/>
  <c r="K264" i="4"/>
  <c r="K256" i="4"/>
  <c r="K248" i="4"/>
  <c r="K240" i="4"/>
  <c r="K232" i="4"/>
  <c r="K224" i="4"/>
  <c r="K216" i="4"/>
  <c r="K208" i="4"/>
  <c r="K200" i="4"/>
  <c r="K192" i="4"/>
  <c r="K184" i="4"/>
  <c r="K168" i="4"/>
  <c r="K160" i="4"/>
  <c r="K152" i="4"/>
  <c r="K144" i="4"/>
  <c r="K136" i="4"/>
  <c r="K128" i="4"/>
  <c r="K120" i="4"/>
  <c r="K112" i="4"/>
  <c r="K104" i="4"/>
  <c r="K96" i="4"/>
  <c r="K88" i="4"/>
  <c r="K80" i="4"/>
  <c r="K72" i="4"/>
  <c r="K64" i="4"/>
  <c r="K56" i="4"/>
  <c r="K48" i="4"/>
  <c r="K40" i="4"/>
  <c r="K32" i="4"/>
  <c r="K24" i="4"/>
  <c r="K16" i="4"/>
  <c r="K8" i="4"/>
  <c r="K309" i="4"/>
  <c r="K301" i="4"/>
  <c r="K293" i="4"/>
  <c r="K285" i="4"/>
  <c r="K277" i="4"/>
  <c r="K269" i="4"/>
  <c r="K261" i="4"/>
  <c r="K253" i="4"/>
  <c r="K245" i="4"/>
  <c r="K237" i="4"/>
  <c r="K229" i="4"/>
  <c r="K221" i="4"/>
  <c r="K213" i="4"/>
  <c r="K205" i="4"/>
  <c r="K197" i="4"/>
  <c r="K189" i="4"/>
  <c r="K181" i="4"/>
  <c r="K173" i="4"/>
  <c r="K165" i="4"/>
  <c r="K157" i="4"/>
  <c r="K149" i="4"/>
  <c r="K141" i="4"/>
  <c r="K133" i="4"/>
  <c r="K125" i="4"/>
  <c r="K117" i="4"/>
  <c r="K109" i="4"/>
  <c r="K101" i="4"/>
  <c r="K93" i="4"/>
  <c r="K85" i="4"/>
  <c r="K69" i="4"/>
  <c r="K61" i="4"/>
  <c r="K53" i="4"/>
  <c r="K45" i="4"/>
  <c r="K37" i="4"/>
  <c r="K29" i="4"/>
  <c r="K21" i="4"/>
  <c r="K13" i="4"/>
  <c r="K306" i="4"/>
  <c r="K298" i="4"/>
  <c r="K290" i="4"/>
  <c r="K282" i="4"/>
  <c r="K274" i="4"/>
  <c r="K266" i="4"/>
  <c r="K258" i="4"/>
  <c r="K250" i="4"/>
  <c r="K234" i="4"/>
  <c r="K226" i="4"/>
  <c r="K218" i="4"/>
  <c r="K210" i="4"/>
  <c r="K202" i="4"/>
  <c r="K194" i="4"/>
  <c r="K186" i="4"/>
  <c r="K178" i="4"/>
  <c r="K170" i="4"/>
  <c r="K162" i="4"/>
  <c r="K154" i="4"/>
  <c r="K122" i="4"/>
  <c r="K114" i="4"/>
  <c r="K106" i="4"/>
  <c r="K98" i="4"/>
  <c r="K90" i="4"/>
  <c r="K82" i="4"/>
  <c r="K74" i="4"/>
  <c r="K66" i="4"/>
  <c r="K58" i="4"/>
  <c r="K50" i="4"/>
  <c r="K42" i="4"/>
  <c r="K34" i="4"/>
  <c r="K26" i="4"/>
  <c r="K18" i="4"/>
  <c r="K10" i="4"/>
  <c r="G2174" i="5"/>
  <c r="G2150" i="5"/>
  <c r="G2126" i="5"/>
  <c r="G2102" i="5"/>
  <c r="G2078" i="5"/>
  <c r="G2054" i="5"/>
  <c r="G2030" i="5"/>
  <c r="G2006" i="5"/>
  <c r="G2180" i="5"/>
  <c r="G2156" i="5"/>
  <c r="G2132" i="5"/>
  <c r="G2108" i="5"/>
  <c r="G2084" i="5"/>
  <c r="G2060" i="5"/>
  <c r="G2036" i="5"/>
  <c r="G2012" i="5"/>
  <c r="G1988" i="5"/>
  <c r="G2168" i="5"/>
  <c r="G2144" i="5"/>
  <c r="G2120" i="5"/>
  <c r="G2096" i="5"/>
  <c r="G2072" i="5"/>
  <c r="G2048" i="5"/>
  <c r="G2024" i="5"/>
  <c r="G2090" i="5"/>
  <c r="G2000" i="5"/>
  <c r="G2114" i="5"/>
  <c r="G2138" i="5"/>
  <c r="G2066" i="5"/>
  <c r="G2162" i="5"/>
  <c r="G2042" i="5"/>
  <c r="G1994" i="5"/>
  <c r="G2018" i="5"/>
  <c r="K4000" i="13"/>
  <c r="K3760" i="13"/>
  <c r="K3814" i="13"/>
  <c r="K3576" i="13"/>
  <c r="K3592" i="13"/>
  <c r="K3504" i="13"/>
  <c r="K3446" i="13"/>
  <c r="K3241" i="13"/>
  <c r="K3366" i="13"/>
  <c r="K3510" i="13"/>
  <c r="K3268" i="13"/>
  <c r="K3071" i="13"/>
  <c r="K2966" i="13"/>
  <c r="K3094" i="13"/>
  <c r="K2694" i="13"/>
  <c r="K2899" i="13"/>
  <c r="K2931" i="13"/>
  <c r="K2818" i="13"/>
  <c r="K2801" i="13"/>
  <c r="K2695" i="13"/>
  <c r="K2605" i="13"/>
  <c r="K2240" i="13"/>
  <c r="K2761" i="13"/>
  <c r="K2773" i="13"/>
  <c r="K2755" i="13"/>
  <c r="K2496" i="13"/>
  <c r="K2080" i="13"/>
  <c r="K2284" i="13"/>
  <c r="K2272" i="13"/>
  <c r="K1805" i="13"/>
  <c r="K1807" i="13"/>
  <c r="K1889" i="13"/>
  <c r="K1841" i="13"/>
  <c r="K1098" i="13"/>
  <c r="K1388" i="13"/>
  <c r="K1133" i="13"/>
  <c r="K1101" i="13"/>
  <c r="K976" i="13"/>
  <c r="K734" i="13"/>
  <c r="K910" i="13"/>
  <c r="K777" i="13"/>
  <c r="K742" i="13"/>
  <c r="K854" i="13"/>
  <c r="K782" i="13"/>
  <c r="K1226" i="13"/>
  <c r="K31" i="13"/>
  <c r="K79" i="13"/>
  <c r="K596" i="4"/>
  <c r="M596" i="4" s="1"/>
  <c r="K588" i="4"/>
  <c r="M588" i="4" s="1"/>
  <c r="N588" i="4" s="1"/>
  <c r="K580" i="4"/>
  <c r="M580" i="4" s="1"/>
  <c r="N580" i="4" s="1"/>
  <c r="K572" i="4"/>
  <c r="M572" i="4" s="1"/>
  <c r="N572" i="4" s="1"/>
  <c r="K564" i="4"/>
  <c r="M564" i="4" s="1"/>
  <c r="K556" i="4"/>
  <c r="M556" i="4" s="1"/>
  <c r="K548" i="4"/>
  <c r="M548" i="4" s="1"/>
  <c r="N548" i="4" s="1"/>
  <c r="K540" i="4"/>
  <c r="M540" i="4" s="1"/>
  <c r="N540" i="4" s="1"/>
  <c r="K532" i="4"/>
  <c r="M532" i="4" s="1"/>
  <c r="K524" i="4"/>
  <c r="M524" i="4" s="1"/>
  <c r="K516" i="4"/>
  <c r="M516" i="4" s="1"/>
  <c r="K508" i="4"/>
  <c r="M508" i="4" s="1"/>
  <c r="N508" i="4" s="1"/>
  <c r="K500" i="4"/>
  <c r="K492" i="4"/>
  <c r="K484" i="4"/>
  <c r="K476" i="4"/>
  <c r="K468" i="4"/>
  <c r="K460" i="4"/>
  <c r="K452" i="4"/>
  <c r="K444" i="4"/>
  <c r="K436" i="4"/>
  <c r="K428" i="4"/>
  <c r="K420" i="4"/>
  <c r="K412" i="4"/>
  <c r="K404" i="4"/>
  <c r="K396" i="4"/>
  <c r="K388" i="4"/>
  <c r="K380" i="4"/>
  <c r="K372" i="4"/>
  <c r="K364" i="4"/>
  <c r="K356" i="4"/>
  <c r="K348" i="4"/>
  <c r="K340" i="4"/>
  <c r="K332" i="4"/>
  <c r="K324" i="4"/>
  <c r="K316" i="4"/>
  <c r="AI237" i="4"/>
  <c r="AI440" i="4"/>
  <c r="AI258" i="4"/>
  <c r="I258" i="4"/>
  <c r="J258" i="4" s="1"/>
  <c r="AI194" i="4"/>
  <c r="I194" i="4"/>
  <c r="J194" i="4" s="1"/>
  <c r="AI130" i="4"/>
  <c r="I130" i="4"/>
  <c r="J130" i="4" s="1"/>
  <c r="AI66" i="4"/>
  <c r="I66" i="4"/>
  <c r="J66" i="4" s="1"/>
  <c r="AI503" i="4"/>
  <c r="S503" i="4" s="1"/>
  <c r="AI295" i="4"/>
  <c r="I295" i="4"/>
  <c r="J295" i="4" s="1"/>
  <c r="AI263" i="4"/>
  <c r="I263" i="4"/>
  <c r="J263" i="4" s="1"/>
  <c r="AI231" i="4"/>
  <c r="I231" i="4"/>
  <c r="J231" i="4" s="1"/>
  <c r="AI199" i="4"/>
  <c r="I199" i="4"/>
  <c r="J199" i="4" s="1"/>
  <c r="AI167" i="4"/>
  <c r="I167" i="4"/>
  <c r="J167" i="4" s="1"/>
  <c r="AI135" i="4"/>
  <c r="I135" i="4"/>
  <c r="J135" i="4" s="1"/>
  <c r="AI103" i="4"/>
  <c r="I103" i="4"/>
  <c r="J103" i="4" s="1"/>
  <c r="AI71" i="4"/>
  <c r="I71" i="4"/>
  <c r="J71" i="4" s="1"/>
  <c r="AI39" i="4"/>
  <c r="I39" i="4"/>
  <c r="J39" i="4" s="1"/>
  <c r="AI7" i="4"/>
  <c r="I7" i="4"/>
  <c r="J7" i="4" s="1"/>
  <c r="AI502" i="4"/>
  <c r="S502" i="4" s="1"/>
  <c r="AI300" i="4"/>
  <c r="I300" i="4"/>
  <c r="J300" i="4" s="1"/>
  <c r="AI268" i="4"/>
  <c r="I268" i="4"/>
  <c r="J268" i="4" s="1"/>
  <c r="AI236" i="4"/>
  <c r="I236" i="4"/>
  <c r="J236" i="4" s="1"/>
  <c r="AI204" i="4"/>
  <c r="I204" i="4"/>
  <c r="J204" i="4" s="1"/>
  <c r="AI172" i="4"/>
  <c r="I172" i="4"/>
  <c r="J172" i="4" s="1"/>
  <c r="AI140" i="4"/>
  <c r="I140" i="4"/>
  <c r="J140" i="4" s="1"/>
  <c r="AI108" i="4"/>
  <c r="I108" i="4"/>
  <c r="J108" i="4" s="1"/>
  <c r="AI76" i="4"/>
  <c r="I76" i="4"/>
  <c r="J76" i="4" s="1"/>
  <c r="AI44" i="4"/>
  <c r="I44" i="4"/>
  <c r="J44" i="4" s="1"/>
  <c r="AI12" i="4"/>
  <c r="I12" i="4"/>
  <c r="J12" i="4" s="1"/>
  <c r="W588" i="4"/>
  <c r="T588" i="4"/>
  <c r="W548" i="4"/>
  <c r="T548" i="4"/>
  <c r="J524" i="4"/>
  <c r="U524" i="4"/>
  <c r="V524" i="4" s="1"/>
  <c r="AI405" i="4"/>
  <c r="S405" i="4" s="1"/>
  <c r="AI265" i="4"/>
  <c r="I265" i="4"/>
  <c r="J265" i="4" s="1"/>
  <c r="AI201" i="4"/>
  <c r="I201" i="4"/>
  <c r="J201" i="4" s="1"/>
  <c r="AI137" i="4"/>
  <c r="I137" i="4"/>
  <c r="J137" i="4" s="1"/>
  <c r="AI73" i="4"/>
  <c r="I73" i="4"/>
  <c r="J73" i="4" s="1"/>
  <c r="AI9" i="4"/>
  <c r="I9" i="4"/>
  <c r="J9" i="4" s="1"/>
  <c r="W573" i="4"/>
  <c r="T573" i="4"/>
  <c r="W549" i="4"/>
  <c r="T549" i="4"/>
  <c r="AI436" i="4"/>
  <c r="S436" i="4" s="1"/>
  <c r="AI302" i="4"/>
  <c r="I302" i="4"/>
  <c r="J302" i="4" s="1"/>
  <c r="AI238" i="4"/>
  <c r="I238" i="4"/>
  <c r="J238" i="4" s="1"/>
  <c r="AI174" i="4"/>
  <c r="I174" i="4"/>
  <c r="J174" i="4" s="1"/>
  <c r="AI110" i="4"/>
  <c r="I110" i="4"/>
  <c r="J110" i="4" s="1"/>
  <c r="AI46" i="4"/>
  <c r="I46" i="4"/>
  <c r="J46" i="4" s="1"/>
  <c r="AI571" i="4"/>
  <c r="S571" i="4" s="1"/>
  <c r="AI539" i="4"/>
  <c r="S539" i="4" s="1"/>
  <c r="J418" i="4"/>
  <c r="F25" i="2"/>
  <c r="AI307" i="4"/>
  <c r="AI506" i="4"/>
  <c r="S506" i="4" s="1"/>
  <c r="AI338" i="4"/>
  <c r="K142" i="4"/>
  <c r="K76" i="4"/>
  <c r="K95" i="4"/>
  <c r="K276" i="4"/>
  <c r="K275" i="4"/>
  <c r="K183" i="4"/>
  <c r="K118" i="4"/>
  <c r="K52" i="4"/>
  <c r="K39" i="4"/>
  <c r="K108" i="4"/>
  <c r="K228" i="4"/>
  <c r="K100" i="4"/>
  <c r="K135" i="4"/>
  <c r="K60" i="4"/>
  <c r="K308" i="4"/>
  <c r="K148" i="4"/>
  <c r="K284" i="4"/>
  <c r="K238" i="4"/>
  <c r="K203" i="4"/>
  <c r="K156" i="4"/>
  <c r="I3535" i="5"/>
  <c r="I3529" i="5"/>
  <c r="I3415" i="5"/>
  <c r="I3439" i="5"/>
  <c r="I3559" i="5"/>
  <c r="I3553" i="5"/>
  <c r="I3511" i="5"/>
  <c r="I3463" i="5"/>
  <c r="I3499" i="5"/>
  <c r="I3469" i="5"/>
  <c r="I3445" i="5"/>
  <c r="I3403" i="5"/>
  <c r="I3373" i="5"/>
  <c r="I3565" i="5"/>
  <c r="I3493" i="5"/>
  <c r="I3433" i="5"/>
  <c r="I3421" i="5"/>
  <c r="I3397" i="5"/>
  <c r="I3505" i="5"/>
  <c r="I3487" i="5"/>
  <c r="I3427" i="5"/>
  <c r="I3391" i="5"/>
  <c r="I3547" i="5"/>
  <c r="I3541" i="5"/>
  <c r="I3475" i="5"/>
  <c r="I3409" i="5"/>
  <c r="I3379" i="5"/>
  <c r="I3523" i="5"/>
  <c r="I3451" i="5"/>
  <c r="I3517" i="5"/>
  <c r="I3481" i="5"/>
  <c r="I3457" i="5"/>
  <c r="I3385" i="5"/>
  <c r="I3360" i="5"/>
  <c r="I3336" i="5"/>
  <c r="I3366" i="5"/>
  <c r="I3342" i="5"/>
  <c r="I3318" i="5"/>
  <c r="I3294" i="5"/>
  <c r="I3270" i="5"/>
  <c r="I3246" i="5"/>
  <c r="I3222" i="5"/>
  <c r="I3198" i="5"/>
  <c r="I3174" i="5"/>
  <c r="I3324" i="5"/>
  <c r="I3300" i="5"/>
  <c r="I3264" i="5"/>
  <c r="I3258" i="5"/>
  <c r="I3252" i="5"/>
  <c r="I3312" i="5"/>
  <c r="I3306" i="5"/>
  <c r="I3186" i="5"/>
  <c r="I3180" i="5"/>
  <c r="I3354" i="5"/>
  <c r="I3192" i="5"/>
  <c r="I3330" i="5"/>
  <c r="I3282" i="5"/>
  <c r="I3210" i="5"/>
  <c r="I3204" i="5"/>
  <c r="I3288" i="5"/>
  <c r="I3216" i="5"/>
  <c r="I3234" i="5"/>
  <c r="I3228" i="5"/>
  <c r="I3348" i="5"/>
  <c r="I3276" i="5"/>
  <c r="I3240" i="5"/>
  <c r="I2573" i="5"/>
  <c r="I2549" i="5"/>
  <c r="I2525" i="5"/>
  <c r="I2501" i="5"/>
  <c r="I2477" i="5"/>
  <c r="I2453" i="5"/>
  <c r="I2567" i="5"/>
  <c r="I2555" i="5"/>
  <c r="I2537" i="5"/>
  <c r="I2519" i="5"/>
  <c r="I2465" i="5"/>
  <c r="I2441" i="5"/>
  <c r="I2417" i="5"/>
  <c r="I2483" i="5"/>
  <c r="I2399" i="5"/>
  <c r="I2513" i="5"/>
  <c r="I2495" i="5"/>
  <c r="I2387" i="5"/>
  <c r="E55" i="2" s="1"/>
  <c r="I2459" i="5"/>
  <c r="I2435" i="5"/>
  <c r="I2429" i="5"/>
  <c r="I2405" i="5"/>
  <c r="I2543" i="5"/>
  <c r="I2531" i="5"/>
  <c r="I2471" i="5"/>
  <c r="I2423" i="5"/>
  <c r="I2561" i="5"/>
  <c r="I2411" i="5"/>
  <c r="I2393" i="5"/>
  <c r="I2579" i="5"/>
  <c r="I2507" i="5"/>
  <c r="I2489" i="5"/>
  <c r="I2447" i="5"/>
  <c r="W105" i="15"/>
  <c r="W101" i="15"/>
  <c r="R103" i="15"/>
  <c r="W103" i="15"/>
  <c r="R96" i="15"/>
  <c r="Q96" i="15"/>
  <c r="N3138" i="5"/>
  <c r="N3120" i="5"/>
  <c r="N3078" i="5"/>
  <c r="N3060" i="5"/>
  <c r="N3150" i="5"/>
  <c r="N3102" i="5"/>
  <c r="N3084" i="5"/>
  <c r="N2994" i="5"/>
  <c r="N3126" i="5"/>
  <c r="N3108" i="5"/>
  <c r="N3018" i="5"/>
  <c r="N2976" i="5"/>
  <c r="N3156" i="5"/>
  <c r="N3132" i="5"/>
  <c r="N3042" i="5"/>
  <c r="N3000" i="5"/>
  <c r="N3168" i="5"/>
  <c r="N3162" i="5"/>
  <c r="N3066" i="5"/>
  <c r="N3024" i="5"/>
  <c r="N2982" i="5"/>
  <c r="N3090" i="5"/>
  <c r="N3048" i="5"/>
  <c r="N3006" i="5"/>
  <c r="N3114" i="5"/>
  <c r="N3072" i="5"/>
  <c r="N3030" i="5"/>
  <c r="N3012" i="5"/>
  <c r="N3144" i="5"/>
  <c r="N3096" i="5"/>
  <c r="N3054" i="5"/>
  <c r="N3036" i="5"/>
  <c r="N2988" i="5"/>
  <c r="R87" i="15"/>
  <c r="Q87" i="15"/>
  <c r="N2763" i="5"/>
  <c r="N2739" i="5"/>
  <c r="N2715" i="5"/>
  <c r="N2691" i="5"/>
  <c r="N2667" i="5"/>
  <c r="N2643" i="5"/>
  <c r="N2619" i="5"/>
  <c r="N2595" i="5"/>
  <c r="N2769" i="5"/>
  <c r="N2745" i="5"/>
  <c r="N2721" i="5"/>
  <c r="N2697" i="5"/>
  <c r="N2673" i="5"/>
  <c r="N2649" i="5"/>
  <c r="N2625" i="5"/>
  <c r="N2601" i="5"/>
  <c r="N2775" i="5"/>
  <c r="N2751" i="5"/>
  <c r="N2727" i="5"/>
  <c r="N2703" i="5"/>
  <c r="N2679" i="5"/>
  <c r="N2655" i="5"/>
  <c r="N2631" i="5"/>
  <c r="N2607" i="5"/>
  <c r="N2583" i="5"/>
  <c r="N2757" i="5"/>
  <c r="N2733" i="5"/>
  <c r="N2709" i="5"/>
  <c r="N2685" i="5"/>
  <c r="N2661" i="5"/>
  <c r="N2637" i="5"/>
  <c r="N2613" i="5"/>
  <c r="N2589" i="5"/>
  <c r="AC62" i="15"/>
  <c r="W62" i="15"/>
  <c r="R56" i="15"/>
  <c r="V56" i="15" s="1"/>
  <c r="AD56" i="15" s="1"/>
  <c r="Q56" i="15"/>
  <c r="U56" i="15" s="1"/>
  <c r="I1766" i="5"/>
  <c r="I1682" i="5"/>
  <c r="I1664" i="5"/>
  <c r="I1646" i="5"/>
  <c r="I1622" i="5"/>
  <c r="I1598" i="5"/>
  <c r="I1754" i="5"/>
  <c r="I1736" i="5"/>
  <c r="I1700" i="5"/>
  <c r="I1772" i="5"/>
  <c r="I1718" i="5"/>
  <c r="I1652" i="5"/>
  <c r="I1628" i="5"/>
  <c r="I1604" i="5"/>
  <c r="I1706" i="5"/>
  <c r="I1688" i="5"/>
  <c r="I1778" i="5"/>
  <c r="I1760" i="5"/>
  <c r="I1724" i="5"/>
  <c r="I1670" i="5"/>
  <c r="I1634" i="5"/>
  <c r="I1610" i="5"/>
  <c r="I1742" i="5"/>
  <c r="I1658" i="5"/>
  <c r="I1730" i="5"/>
  <c r="I1712" i="5"/>
  <c r="I1676" i="5"/>
  <c r="I1640" i="5"/>
  <c r="I1616" i="5"/>
  <c r="I1592" i="5"/>
  <c r="I1784" i="5"/>
  <c r="I1748" i="5"/>
  <c r="I1694" i="5"/>
  <c r="J1967" i="5"/>
  <c r="J1943" i="5"/>
  <c r="J1919" i="5"/>
  <c r="J1895" i="5"/>
  <c r="J1871" i="5"/>
  <c r="J1973" i="5"/>
  <c r="J1949" i="5"/>
  <c r="J1925" i="5"/>
  <c r="J1901" i="5"/>
  <c r="J1877" i="5"/>
  <c r="J1859" i="5"/>
  <c r="J1817" i="5"/>
  <c r="J1931" i="5"/>
  <c r="J1913" i="5"/>
  <c r="J1865" i="5"/>
  <c r="J1835" i="5"/>
  <c r="J1799" i="5"/>
  <c r="J1955" i="5"/>
  <c r="J1937" i="5"/>
  <c r="J1841" i="5"/>
  <c r="J1823" i="5"/>
  <c r="J1805" i="5"/>
  <c r="J1979" i="5"/>
  <c r="J1961" i="5"/>
  <c r="J1883" i="5"/>
  <c r="J1853" i="5"/>
  <c r="J1811" i="5"/>
  <c r="J1793" i="5"/>
  <c r="J1985" i="5"/>
  <c r="J1907" i="5"/>
  <c r="J1889" i="5"/>
  <c r="J1847" i="5"/>
  <c r="J1829" i="5"/>
  <c r="N2758" i="5"/>
  <c r="N2734" i="5"/>
  <c r="N2764" i="5"/>
  <c r="N2740" i="5"/>
  <c r="N2716" i="5"/>
  <c r="N2692" i="5"/>
  <c r="N2668" i="5"/>
  <c r="N2644" i="5"/>
  <c r="N2620" i="5"/>
  <c r="N2596" i="5"/>
  <c r="N2776" i="5"/>
  <c r="N2752" i="5"/>
  <c r="N2728" i="5"/>
  <c r="N2698" i="5"/>
  <c r="N2632" i="5"/>
  <c r="N2584" i="5"/>
  <c r="N2770" i="5"/>
  <c r="N2680" i="5"/>
  <c r="N2662" i="5"/>
  <c r="N2614" i="5"/>
  <c r="N2710" i="5"/>
  <c r="N2626" i="5"/>
  <c r="N2674" i="5"/>
  <c r="N2656" i="5"/>
  <c r="N2608" i="5"/>
  <c r="N2746" i="5"/>
  <c r="N2704" i="5"/>
  <c r="N2638" i="5"/>
  <c r="N2590" i="5"/>
  <c r="N2686" i="5"/>
  <c r="N2722" i="5"/>
  <c r="N2650" i="5"/>
  <c r="N2602" i="5"/>
  <c r="R100" i="15"/>
  <c r="Q100" i="15"/>
  <c r="N3148" i="5"/>
  <c r="N3124" i="5"/>
  <c r="N3034" i="5"/>
  <c r="N2992" i="5"/>
  <c r="N3058" i="5"/>
  <c r="N3016" i="5"/>
  <c r="N3082" i="5"/>
  <c r="N3040" i="5"/>
  <c r="N2998" i="5"/>
  <c r="N2980" i="5"/>
  <c r="N3172" i="5"/>
  <c r="N3166" i="5"/>
  <c r="N3106" i="5"/>
  <c r="N3064" i="5"/>
  <c r="N3022" i="5"/>
  <c r="N3004" i="5"/>
  <c r="N3130" i="5"/>
  <c r="N3088" i="5"/>
  <c r="N3046" i="5"/>
  <c r="N3028" i="5"/>
  <c r="N3112" i="5"/>
  <c r="N3070" i="5"/>
  <c r="N3052" i="5"/>
  <c r="N3136" i="5"/>
  <c r="N3094" i="5"/>
  <c r="N3076" i="5"/>
  <c r="N2986" i="5"/>
  <c r="N3160" i="5"/>
  <c r="N3154" i="5"/>
  <c r="N3142" i="5"/>
  <c r="N3118" i="5"/>
  <c r="N3100" i="5"/>
  <c r="N3010" i="5"/>
  <c r="I2970" i="5"/>
  <c r="I2946" i="5"/>
  <c r="I2922" i="5"/>
  <c r="I2964" i="5"/>
  <c r="I2916" i="5"/>
  <c r="I2892" i="5"/>
  <c r="I2868" i="5"/>
  <c r="I2844" i="5"/>
  <c r="I2820" i="5"/>
  <c r="I2796" i="5"/>
  <c r="I2934" i="5"/>
  <c r="I2952" i="5"/>
  <c r="I2898" i="5"/>
  <c r="I2874" i="5"/>
  <c r="I2850" i="5"/>
  <c r="I2826" i="5"/>
  <c r="I2802" i="5"/>
  <c r="I2778" i="5"/>
  <c r="I2940" i="5"/>
  <c r="I2904" i="5"/>
  <c r="I2880" i="5"/>
  <c r="I2856" i="5"/>
  <c r="I2832" i="5"/>
  <c r="I2808" i="5"/>
  <c r="I2784" i="5"/>
  <c r="I2928" i="5"/>
  <c r="I2910" i="5"/>
  <c r="I2886" i="5"/>
  <c r="I2862" i="5"/>
  <c r="I2838" i="5"/>
  <c r="I2814" i="5"/>
  <c r="I2790" i="5"/>
  <c r="I2958" i="5"/>
  <c r="Q78" i="15"/>
  <c r="R78" i="15"/>
  <c r="N2556" i="5"/>
  <c r="N2532" i="5"/>
  <c r="N2508" i="5"/>
  <c r="N2484" i="5"/>
  <c r="N2460" i="5"/>
  <c r="N2436" i="5"/>
  <c r="N2550" i="5"/>
  <c r="N2466" i="5"/>
  <c r="N2496" i="5"/>
  <c r="N2454" i="5"/>
  <c r="N2418" i="5"/>
  <c r="N2382" i="5"/>
  <c r="N2568" i="5"/>
  <c r="N2538" i="5"/>
  <c r="N2520" i="5"/>
  <c r="N2514" i="5"/>
  <c r="N2400" i="5"/>
  <c r="N2472" i="5"/>
  <c r="N2526" i="5"/>
  <c r="N2406" i="5"/>
  <c r="N2388" i="5"/>
  <c r="N2574" i="5"/>
  <c r="N2502" i="5"/>
  <c r="N2448" i="5"/>
  <c r="N2442" i="5"/>
  <c r="N2424" i="5"/>
  <c r="N2544" i="5"/>
  <c r="N2490" i="5"/>
  <c r="N2394" i="5"/>
  <c r="N2562" i="5"/>
  <c r="N2478" i="5"/>
  <c r="N2430" i="5"/>
  <c r="N2412" i="5"/>
  <c r="W111" i="15"/>
  <c r="AC111" i="15"/>
  <c r="Q89" i="15"/>
  <c r="R89" i="15"/>
  <c r="V89" i="15" s="1"/>
  <c r="AD89" i="15" s="1"/>
  <c r="N2771" i="5"/>
  <c r="N2747" i="5"/>
  <c r="N2723" i="5"/>
  <c r="N2699" i="5"/>
  <c r="N2675" i="5"/>
  <c r="N2651" i="5"/>
  <c r="N2627" i="5"/>
  <c r="N2603" i="5"/>
  <c r="N2777" i="5"/>
  <c r="N2753" i="5"/>
  <c r="N2729" i="5"/>
  <c r="N2705" i="5"/>
  <c r="N2681" i="5"/>
  <c r="N2657" i="5"/>
  <c r="N2633" i="5"/>
  <c r="N2609" i="5"/>
  <c r="N2585" i="5"/>
  <c r="N2759" i="5"/>
  <c r="N2735" i="5"/>
  <c r="N2711" i="5"/>
  <c r="N2687" i="5"/>
  <c r="N2663" i="5"/>
  <c r="N2639" i="5"/>
  <c r="N2615" i="5"/>
  <c r="N2591" i="5"/>
  <c r="N2765" i="5"/>
  <c r="N2741" i="5"/>
  <c r="N2717" i="5"/>
  <c r="N2693" i="5"/>
  <c r="N2669" i="5"/>
  <c r="N2645" i="5"/>
  <c r="N2621" i="5"/>
  <c r="N2597" i="5"/>
  <c r="I2557" i="5"/>
  <c r="I2533" i="5"/>
  <c r="I2509" i="5"/>
  <c r="I2485" i="5"/>
  <c r="I2461" i="5"/>
  <c r="I2437" i="5"/>
  <c r="I2575" i="5"/>
  <c r="I2545" i="5"/>
  <c r="I2413" i="5"/>
  <c r="I2491" i="5"/>
  <c r="I2479" i="5"/>
  <c r="I2431" i="5"/>
  <c r="I2419" i="5"/>
  <c r="I2401" i="5"/>
  <c r="I2383" i="5"/>
  <c r="E51" i="2" s="1"/>
  <c r="I2563" i="5"/>
  <c r="I2551" i="5"/>
  <c r="I2497" i="5"/>
  <c r="I2467" i="5"/>
  <c r="I2455" i="5"/>
  <c r="I2521" i="5"/>
  <c r="I2569" i="5"/>
  <c r="I2515" i="5"/>
  <c r="I2473" i="5"/>
  <c r="I2425" i="5"/>
  <c r="I2407" i="5"/>
  <c r="I2389" i="5"/>
  <c r="I2539" i="5"/>
  <c r="I2527" i="5"/>
  <c r="I2503" i="5"/>
  <c r="I2449" i="5"/>
  <c r="I2443" i="5"/>
  <c r="I2395" i="5"/>
  <c r="R104" i="15"/>
  <c r="Q104" i="15"/>
  <c r="N3368" i="5"/>
  <c r="N3350" i="5"/>
  <c r="N3326" i="5"/>
  <c r="N3308" i="5"/>
  <c r="N3284" i="5"/>
  <c r="N3260" i="5"/>
  <c r="N3356" i="5"/>
  <c r="N3332" i="5"/>
  <c r="N3314" i="5"/>
  <c r="N3290" i="5"/>
  <c r="N3266" i="5"/>
  <c r="N3242" i="5"/>
  <c r="N3218" i="5"/>
  <c r="N3194" i="5"/>
  <c r="N3362" i="5"/>
  <c r="N3278" i="5"/>
  <c r="N3200" i="5"/>
  <c r="N3182" i="5"/>
  <c r="N3338" i="5"/>
  <c r="N3344" i="5"/>
  <c r="N3302" i="5"/>
  <c r="N3224" i="5"/>
  <c r="N3206" i="5"/>
  <c r="N3188" i="5"/>
  <c r="N3320" i="5"/>
  <c r="N3296" i="5"/>
  <c r="N3248" i="5"/>
  <c r="N3230" i="5"/>
  <c r="N3212" i="5"/>
  <c r="N3272" i="5"/>
  <c r="N3254" i="5"/>
  <c r="N3236" i="5"/>
  <c r="N3176" i="5"/>
  <c r="N3173" i="5"/>
  <c r="N3149" i="5"/>
  <c r="N3161" i="5"/>
  <c r="N3137" i="5"/>
  <c r="N3113" i="5"/>
  <c r="N3089" i="5"/>
  <c r="N3065" i="5"/>
  <c r="N3041" i="5"/>
  <c r="N3017" i="5"/>
  <c r="N2993" i="5"/>
  <c r="N3167" i="5"/>
  <c r="N3131" i="5"/>
  <c r="N3047" i="5"/>
  <c r="N3005" i="5"/>
  <c r="N3071" i="5"/>
  <c r="N3029" i="5"/>
  <c r="N3095" i="5"/>
  <c r="N3053" i="5"/>
  <c r="N2987" i="5"/>
  <c r="N3143" i="5"/>
  <c r="N3119" i="5"/>
  <c r="N3077" i="5"/>
  <c r="N3011" i="5"/>
  <c r="N3101" i="5"/>
  <c r="N3035" i="5"/>
  <c r="N3155" i="5"/>
  <c r="N3125" i="5"/>
  <c r="N3059" i="5"/>
  <c r="N3083" i="5"/>
  <c r="N2999" i="5"/>
  <c r="N3107" i="5"/>
  <c r="N3023" i="5"/>
  <c r="N2981" i="5"/>
  <c r="I2759" i="5"/>
  <c r="I2735" i="5"/>
  <c r="I2765" i="5"/>
  <c r="I2741" i="5"/>
  <c r="I2717" i="5"/>
  <c r="I2693" i="5"/>
  <c r="I2669" i="5"/>
  <c r="I2645" i="5"/>
  <c r="I2621" i="5"/>
  <c r="I2597" i="5"/>
  <c r="I2777" i="5"/>
  <c r="I2753" i="5"/>
  <c r="I2729" i="5"/>
  <c r="I2705" i="5"/>
  <c r="I2675" i="5"/>
  <c r="I2639" i="5"/>
  <c r="I2591" i="5"/>
  <c r="I2747" i="5"/>
  <c r="I2687" i="5"/>
  <c r="I2651" i="5"/>
  <c r="I2633" i="5"/>
  <c r="I2603" i="5"/>
  <c r="I2585" i="5"/>
  <c r="I2723" i="5"/>
  <c r="I2699" i="5"/>
  <c r="I2681" i="5"/>
  <c r="I2663" i="5"/>
  <c r="I2615" i="5"/>
  <c r="I2771" i="5"/>
  <c r="I2711" i="5"/>
  <c r="I2657" i="5"/>
  <c r="I2627" i="5"/>
  <c r="I2609" i="5"/>
  <c r="R95" i="15"/>
  <c r="V95" i="15" s="1"/>
  <c r="AD95" i="15" s="1"/>
  <c r="Q95" i="15"/>
  <c r="N2969" i="5"/>
  <c r="N2945" i="5"/>
  <c r="N2921" i="5"/>
  <c r="N2933" i="5"/>
  <c r="N2915" i="5"/>
  <c r="N2891" i="5"/>
  <c r="N2867" i="5"/>
  <c r="N2843" i="5"/>
  <c r="N2819" i="5"/>
  <c r="N2795" i="5"/>
  <c r="N2951" i="5"/>
  <c r="N2897" i="5"/>
  <c r="N2873" i="5"/>
  <c r="N2849" i="5"/>
  <c r="N2825" i="5"/>
  <c r="N2801" i="5"/>
  <c r="N2939" i="5"/>
  <c r="N2957" i="5"/>
  <c r="N2903" i="5"/>
  <c r="N2879" i="5"/>
  <c r="N2855" i="5"/>
  <c r="N2831" i="5"/>
  <c r="N2807" i="5"/>
  <c r="N2783" i="5"/>
  <c r="N2909" i="5"/>
  <c r="N2885" i="5"/>
  <c r="N2861" i="5"/>
  <c r="N2837" i="5"/>
  <c r="N2813" i="5"/>
  <c r="N2789" i="5"/>
  <c r="N2963" i="5"/>
  <c r="N2927" i="5"/>
  <c r="N2975" i="5"/>
  <c r="I2376" i="5"/>
  <c r="I2352" i="5"/>
  <c r="I2328" i="5"/>
  <c r="I2370" i="5"/>
  <c r="I2316" i="5"/>
  <c r="I2292" i="5"/>
  <c r="I2268" i="5"/>
  <c r="I2244" i="5"/>
  <c r="I2220" i="5"/>
  <c r="I2196" i="5"/>
  <c r="I2358" i="5"/>
  <c r="I2340" i="5"/>
  <c r="I2322" i="5"/>
  <c r="I2298" i="5"/>
  <c r="I2274" i="5"/>
  <c r="I2250" i="5"/>
  <c r="I2226" i="5"/>
  <c r="I2202" i="5"/>
  <c r="I2304" i="5"/>
  <c r="I2280" i="5"/>
  <c r="I2256" i="5"/>
  <c r="I2232" i="5"/>
  <c r="I2208" i="5"/>
  <c r="I2364" i="5"/>
  <c r="I2346" i="5"/>
  <c r="I2310" i="5"/>
  <c r="I2286" i="5"/>
  <c r="I2262" i="5"/>
  <c r="I2238" i="5"/>
  <c r="I2214" i="5"/>
  <c r="I2190" i="5"/>
  <c r="I2334" i="5"/>
  <c r="I2184" i="5"/>
  <c r="Q51" i="15"/>
  <c r="N1581" i="5"/>
  <c r="N1557" i="5"/>
  <c r="N1533" i="5"/>
  <c r="N1509" i="5"/>
  <c r="N1485" i="5"/>
  <c r="N1461" i="5"/>
  <c r="N1437" i="5"/>
  <c r="N1413" i="5"/>
  <c r="N1587" i="5"/>
  <c r="N1563" i="5"/>
  <c r="N1539" i="5"/>
  <c r="N1515" i="5"/>
  <c r="N1491" i="5"/>
  <c r="N1467" i="5"/>
  <c r="N1443" i="5"/>
  <c r="N1419" i="5"/>
  <c r="N1395" i="5"/>
  <c r="N1569" i="5"/>
  <c r="N1545" i="5"/>
  <c r="N1521" i="5"/>
  <c r="N1497" i="5"/>
  <c r="N1473" i="5"/>
  <c r="N1449" i="5"/>
  <c r="N1425" i="5"/>
  <c r="N1401" i="5"/>
  <c r="N1575" i="5"/>
  <c r="N1551" i="5"/>
  <c r="N1527" i="5"/>
  <c r="N1503" i="5"/>
  <c r="N1479" i="5"/>
  <c r="N1455" i="5"/>
  <c r="N1431" i="5"/>
  <c r="N1407" i="5"/>
  <c r="O73" i="15"/>
  <c r="R73" i="15" s="1"/>
  <c r="V73" i="15" s="1"/>
  <c r="AD73" i="15" s="1"/>
  <c r="I2164" i="5"/>
  <c r="I2140" i="5"/>
  <c r="I2116" i="5"/>
  <c r="I2092" i="5"/>
  <c r="I2068" i="5"/>
  <c r="I2044" i="5"/>
  <c r="I2020" i="5"/>
  <c r="I1996" i="5"/>
  <c r="I2170" i="5"/>
  <c r="I2146" i="5"/>
  <c r="I2122" i="5"/>
  <c r="I2098" i="5"/>
  <c r="I2074" i="5"/>
  <c r="I2050" i="5"/>
  <c r="I2026" i="5"/>
  <c r="I2002" i="5"/>
  <c r="I2182" i="5"/>
  <c r="I2158" i="5"/>
  <c r="I2134" i="5"/>
  <c r="I2110" i="5"/>
  <c r="I2086" i="5"/>
  <c r="I2062" i="5"/>
  <c r="I2038" i="5"/>
  <c r="I2014" i="5"/>
  <c r="I2128" i="5"/>
  <c r="I2008" i="5"/>
  <c r="I2152" i="5"/>
  <c r="I2080" i="5"/>
  <c r="I2176" i="5"/>
  <c r="I1990" i="5"/>
  <c r="I2056" i="5"/>
  <c r="I2032" i="5"/>
  <c r="I2104" i="5"/>
  <c r="L48" i="15"/>
  <c r="Q48" i="15" s="1"/>
  <c r="I795" i="5"/>
  <c r="I771" i="5"/>
  <c r="I777" i="5"/>
  <c r="I753" i="5"/>
  <c r="I729" i="5"/>
  <c r="I705" i="5"/>
  <c r="I681" i="5"/>
  <c r="I783" i="5"/>
  <c r="I759" i="5"/>
  <c r="I735" i="5"/>
  <c r="I711" i="5"/>
  <c r="I687" i="5"/>
  <c r="I663" i="5"/>
  <c r="I639" i="5"/>
  <c r="I615" i="5"/>
  <c r="I765" i="5"/>
  <c r="I699" i="5"/>
  <c r="I723" i="5"/>
  <c r="I645" i="5"/>
  <c r="I633" i="5"/>
  <c r="I747" i="5"/>
  <c r="I693" i="5"/>
  <c r="I627" i="5"/>
  <c r="I741" i="5"/>
  <c r="I675" i="5"/>
  <c r="I657" i="5"/>
  <c r="I621" i="5"/>
  <c r="I609" i="5"/>
  <c r="I789" i="5"/>
  <c r="I717" i="5"/>
  <c r="I669" i="5"/>
  <c r="I651" i="5"/>
  <c r="I603" i="5"/>
  <c r="U65" i="15"/>
  <c r="I1369" i="5"/>
  <c r="I1345" i="5"/>
  <c r="I1321" i="5"/>
  <c r="I1297" i="5"/>
  <c r="I1273" i="5"/>
  <c r="I1249" i="5"/>
  <c r="I1225" i="5"/>
  <c r="I1201" i="5"/>
  <c r="I1375" i="5"/>
  <c r="I1351" i="5"/>
  <c r="I1327" i="5"/>
  <c r="I1303" i="5"/>
  <c r="I1279" i="5"/>
  <c r="I1255" i="5"/>
  <c r="I1231" i="5"/>
  <c r="I1207" i="5"/>
  <c r="I1381" i="5"/>
  <c r="I1357" i="5"/>
  <c r="I1333" i="5"/>
  <c r="I1309" i="5"/>
  <c r="I1285" i="5"/>
  <c r="I1261" i="5"/>
  <c r="I1237" i="5"/>
  <c r="I1213" i="5"/>
  <c r="I1387" i="5"/>
  <c r="I1363" i="5"/>
  <c r="I1339" i="5"/>
  <c r="I1315" i="5"/>
  <c r="I1291" i="5"/>
  <c r="I1267" i="5"/>
  <c r="I1243" i="5"/>
  <c r="I1195" i="5"/>
  <c r="I1219" i="5"/>
  <c r="R50" i="15"/>
  <c r="V50" i="15" s="1"/>
  <c r="AD50" i="15" s="1"/>
  <c r="O53" i="15"/>
  <c r="R53" i="15" s="1"/>
  <c r="V53" i="15" s="1"/>
  <c r="AD53" i="15" s="1"/>
  <c r="I1374" i="5"/>
  <c r="I1350" i="5"/>
  <c r="I1380" i="5"/>
  <c r="I1356" i="5"/>
  <c r="I1332" i="5"/>
  <c r="I1308" i="5"/>
  <c r="I1284" i="5"/>
  <c r="I1260" i="5"/>
  <c r="I1236" i="5"/>
  <c r="I1212" i="5"/>
  <c r="I1386" i="5"/>
  <c r="I1362" i="5"/>
  <c r="I1338" i="5"/>
  <c r="I1368" i="5"/>
  <c r="I1344" i="5"/>
  <c r="I1320" i="5"/>
  <c r="I1296" i="5"/>
  <c r="I1272" i="5"/>
  <c r="I1248" i="5"/>
  <c r="I1224" i="5"/>
  <c r="I1200" i="5"/>
  <c r="I1314" i="5"/>
  <c r="I1302" i="5"/>
  <c r="I1290" i="5"/>
  <c r="I1194" i="5"/>
  <c r="I1218" i="5"/>
  <c r="I1206" i="5"/>
  <c r="I1230" i="5"/>
  <c r="I1242" i="5"/>
  <c r="I1254" i="5"/>
  <c r="I1326" i="5"/>
  <c r="I1266" i="5"/>
  <c r="I1278" i="5"/>
  <c r="I1193" i="5"/>
  <c r="I1175" i="5"/>
  <c r="I1181" i="5"/>
  <c r="I1157" i="5"/>
  <c r="I1139" i="5"/>
  <c r="I1121" i="5"/>
  <c r="I1055" i="5"/>
  <c r="I1187" i="5"/>
  <c r="I1127" i="5"/>
  <c r="I1109" i="5"/>
  <c r="I1043" i="5"/>
  <c r="I1019" i="5"/>
  <c r="I1091" i="5"/>
  <c r="I1073" i="5"/>
  <c r="I1145" i="5"/>
  <c r="I1079" i="5"/>
  <c r="I1061" i="5"/>
  <c r="I1025" i="5"/>
  <c r="I1001" i="5"/>
  <c r="I1169" i="5"/>
  <c r="I1151" i="5"/>
  <c r="I1133" i="5"/>
  <c r="I1115" i="5"/>
  <c r="I1097" i="5"/>
  <c r="I1031" i="5"/>
  <c r="I1007" i="5"/>
  <c r="I1103" i="5"/>
  <c r="I1085" i="5"/>
  <c r="I1163" i="5"/>
  <c r="I1067" i="5"/>
  <c r="I1049" i="5"/>
  <c r="I1037" i="5"/>
  <c r="I1013" i="5"/>
  <c r="L22" i="15"/>
  <c r="N550" i="5" s="1"/>
  <c r="I583" i="5"/>
  <c r="I559" i="5"/>
  <c r="I535" i="5"/>
  <c r="I529" i="5"/>
  <c r="I481" i="5"/>
  <c r="I439" i="5"/>
  <c r="I415" i="5"/>
  <c r="I577" i="5"/>
  <c r="I511" i="5"/>
  <c r="I493" i="5"/>
  <c r="I463" i="5"/>
  <c r="I589" i="5"/>
  <c r="I571" i="5"/>
  <c r="I541" i="5"/>
  <c r="I523" i="5"/>
  <c r="I475" i="5"/>
  <c r="I445" i="5"/>
  <c r="I433" i="5"/>
  <c r="I421" i="5"/>
  <c r="I409" i="5"/>
  <c r="I505" i="5"/>
  <c r="I457" i="5"/>
  <c r="I553" i="5"/>
  <c r="I517" i="5"/>
  <c r="I487" i="5"/>
  <c r="I469" i="5"/>
  <c r="I595" i="5"/>
  <c r="I565" i="5"/>
  <c r="I547" i="5"/>
  <c r="I499" i="5"/>
  <c r="I451" i="5"/>
  <c r="I427" i="5"/>
  <c r="I403" i="5"/>
  <c r="W23" i="15"/>
  <c r="O16" i="15"/>
  <c r="L9" i="15"/>
  <c r="N111" i="5" s="1"/>
  <c r="V34" i="15"/>
  <c r="AD34" i="15" s="1"/>
  <c r="O6" i="15"/>
  <c r="K4048" i="13"/>
  <c r="K4045" i="13"/>
  <c r="K4002" i="13"/>
  <c r="G2206" i="5" s="1"/>
  <c r="K3995" i="13"/>
  <c r="K3984" i="13"/>
  <c r="K3845" i="13"/>
  <c r="K3678" i="13"/>
  <c r="K3790" i="13"/>
  <c r="K3689" i="13"/>
  <c r="K3774" i="13"/>
  <c r="K3847" i="13"/>
  <c r="K3732" i="13"/>
  <c r="K3606" i="13"/>
  <c r="K3665" i="13"/>
  <c r="K3531" i="13"/>
  <c r="G1712" i="5" s="1"/>
  <c r="K3640" i="13"/>
  <c r="K3520" i="13"/>
  <c r="K3483" i="13"/>
  <c r="K3536" i="13"/>
  <c r="K3728" i="13"/>
  <c r="K3496" i="13"/>
  <c r="K3414" i="13"/>
  <c r="K3321" i="13"/>
  <c r="K3367" i="13"/>
  <c r="K3255" i="13"/>
  <c r="K3235" i="13"/>
  <c r="K3290" i="13"/>
  <c r="K3227" i="13"/>
  <c r="K2979" i="13"/>
  <c r="K2906" i="13"/>
  <c r="K3311" i="13"/>
  <c r="K3149" i="13"/>
  <c r="K3158" i="13"/>
  <c r="K3087" i="13"/>
  <c r="K2950" i="13"/>
  <c r="K3200" i="13"/>
  <c r="G1427" i="5" s="1"/>
  <c r="K3102" i="13"/>
  <c r="K2823" i="13"/>
  <c r="K2791" i="13"/>
  <c r="K2400" i="13"/>
  <c r="K2847" i="13"/>
  <c r="K2368" i="13"/>
  <c r="K2825" i="13"/>
  <c r="K2833" i="13"/>
  <c r="K2754" i="13"/>
  <c r="K2590" i="13"/>
  <c r="K2435" i="13"/>
  <c r="K2689" i="13"/>
  <c r="K2527" i="13"/>
  <c r="K2064" i="13"/>
  <c r="K2314" i="13"/>
  <c r="K2031" i="13"/>
  <c r="K2360" i="13"/>
  <c r="K2224" i="13"/>
  <c r="K2048" i="13"/>
  <c r="K2328" i="13"/>
  <c r="K2104" i="13"/>
  <c r="K2474" i="13"/>
  <c r="K1693" i="13"/>
  <c r="K2151" i="13"/>
  <c r="K1867" i="13"/>
  <c r="K1771" i="13"/>
  <c r="K1781" i="13"/>
  <c r="K1748" i="13"/>
  <c r="K1546" i="13"/>
  <c r="K1899" i="13"/>
  <c r="K1767" i="13"/>
  <c r="K1775" i="13"/>
  <c r="K1322" i="13"/>
  <c r="K1493" i="13"/>
  <c r="K1162" i="13"/>
  <c r="K1514" i="13"/>
  <c r="K1314" i="13"/>
  <c r="K1566" i="13"/>
  <c r="K1454" i="13"/>
  <c r="K1418" i="13"/>
  <c r="K1706" i="13"/>
  <c r="K1534" i="13"/>
  <c r="K1591" i="13"/>
  <c r="K1518" i="13"/>
  <c r="K1356" i="13"/>
  <c r="K1009" i="13"/>
  <c r="K950" i="13"/>
  <c r="K1434" i="13"/>
  <c r="K1292" i="13"/>
  <c r="K1068" i="13"/>
  <c r="K733" i="13"/>
  <c r="K1114" i="13"/>
  <c r="K710" i="13"/>
  <c r="K1144" i="13"/>
  <c r="K894" i="13"/>
  <c r="K1218" i="13"/>
  <c r="K990" i="13"/>
  <c r="K878" i="13"/>
  <c r="K1306" i="13"/>
  <c r="K988" i="13"/>
  <c r="K904" i="13"/>
  <c r="K956" i="13"/>
  <c r="K897" i="13"/>
  <c r="K603" i="13"/>
  <c r="K249" i="13"/>
  <c r="K788" i="13"/>
  <c r="K651" i="13"/>
  <c r="K607" i="13"/>
  <c r="K527" i="13"/>
  <c r="K119" i="13"/>
  <c r="K63" i="13"/>
  <c r="K809" i="13"/>
  <c r="K517" i="13"/>
  <c r="K127" i="13"/>
  <c r="K64" i="13"/>
  <c r="K982" i="13"/>
  <c r="K199" i="13"/>
  <c r="K160" i="13"/>
  <c r="K984" i="13"/>
  <c r="K437" i="13"/>
  <c r="K177" i="13"/>
  <c r="K113" i="13"/>
  <c r="K9" i="13"/>
  <c r="K595" i="4"/>
  <c r="M595" i="4" s="1"/>
  <c r="K587" i="4"/>
  <c r="M587" i="4" s="1"/>
  <c r="N587" i="4" s="1"/>
  <c r="K579" i="4"/>
  <c r="M579" i="4" s="1"/>
  <c r="N579" i="4" s="1"/>
  <c r="K571" i="4"/>
  <c r="M571" i="4" s="1"/>
  <c r="N571" i="4" s="1"/>
  <c r="K563" i="4"/>
  <c r="M563" i="4" s="1"/>
  <c r="K555" i="4"/>
  <c r="M555" i="4" s="1"/>
  <c r="K547" i="4"/>
  <c r="M547" i="4" s="1"/>
  <c r="N547" i="4" s="1"/>
  <c r="K539" i="4"/>
  <c r="M539" i="4" s="1"/>
  <c r="N539" i="4" s="1"/>
  <c r="K531" i="4"/>
  <c r="M531" i="4" s="1"/>
  <c r="K523" i="4"/>
  <c r="M523" i="4" s="1"/>
  <c r="K515" i="4"/>
  <c r="M515" i="4" s="1"/>
  <c r="K507" i="4"/>
  <c r="M507" i="4" s="1"/>
  <c r="N507" i="4" s="1"/>
  <c r="K499" i="4"/>
  <c r="K491" i="4"/>
  <c r="K483" i="4"/>
  <c r="K475" i="4"/>
  <c r="K467" i="4"/>
  <c r="K459" i="4"/>
  <c r="K451" i="4"/>
  <c r="K443" i="4"/>
  <c r="K435" i="4"/>
  <c r="K427" i="4"/>
  <c r="K419" i="4"/>
  <c r="K411" i="4"/>
  <c r="K403" i="4"/>
  <c r="K395" i="4"/>
  <c r="K387" i="4"/>
  <c r="K379" i="4"/>
  <c r="K371" i="4"/>
  <c r="K363" i="4"/>
  <c r="K355" i="4"/>
  <c r="K347" i="4"/>
  <c r="K339" i="4"/>
  <c r="K331" i="4"/>
  <c r="K323" i="4"/>
  <c r="K315" i="4"/>
  <c r="U591" i="4"/>
  <c r="V591" i="4" s="1"/>
  <c r="U559" i="4"/>
  <c r="V559" i="4" s="1"/>
  <c r="AI77" i="4"/>
  <c r="J407" i="4"/>
  <c r="F14" i="2"/>
  <c r="AI250" i="4"/>
  <c r="I250" i="4"/>
  <c r="J250" i="4" s="1"/>
  <c r="AI186" i="4"/>
  <c r="I186" i="4"/>
  <c r="J186" i="4" s="1"/>
  <c r="AI122" i="4"/>
  <c r="I122" i="4"/>
  <c r="J122" i="4" s="1"/>
  <c r="AI58" i="4"/>
  <c r="I58" i="4"/>
  <c r="J58" i="4" s="1"/>
  <c r="U587" i="4"/>
  <c r="V587" i="4" s="1"/>
  <c r="AI569" i="4"/>
  <c r="S569" i="4" s="1"/>
  <c r="U547" i="4"/>
  <c r="V547" i="4" s="1"/>
  <c r="J404" i="4"/>
  <c r="F11" i="2"/>
  <c r="AI373" i="4"/>
  <c r="AI257" i="4"/>
  <c r="I257" i="4"/>
  <c r="J257" i="4" s="1"/>
  <c r="AI193" i="4"/>
  <c r="I193" i="4"/>
  <c r="J193" i="4" s="1"/>
  <c r="AI129" i="4"/>
  <c r="I129" i="4"/>
  <c r="J129" i="4" s="1"/>
  <c r="AI65" i="4"/>
  <c r="I65" i="4"/>
  <c r="J65" i="4" s="1"/>
  <c r="U572" i="4"/>
  <c r="V572" i="4" s="1"/>
  <c r="U548" i="4"/>
  <c r="V548" i="4" s="1"/>
  <c r="J515" i="4"/>
  <c r="U515" i="4"/>
  <c r="V515" i="4" s="1"/>
  <c r="AI404" i="4"/>
  <c r="AI278" i="4"/>
  <c r="I278" i="4"/>
  <c r="J278" i="4" s="1"/>
  <c r="AI214" i="4"/>
  <c r="I214" i="4"/>
  <c r="J214" i="4" s="1"/>
  <c r="AI150" i="4"/>
  <c r="I150" i="4"/>
  <c r="J150" i="4" s="1"/>
  <c r="AI86" i="4"/>
  <c r="I86" i="4"/>
  <c r="J86" i="4" s="1"/>
  <c r="AI22" i="4"/>
  <c r="I22" i="4"/>
  <c r="J22" i="4" s="1"/>
  <c r="J538" i="4"/>
  <c r="U538" i="4"/>
  <c r="V538" i="4" s="1"/>
  <c r="J506" i="4"/>
  <c r="U506" i="4"/>
  <c r="V506" i="4" s="1"/>
  <c r="AI275" i="4"/>
  <c r="AI240" i="4"/>
  <c r="K138" i="4"/>
  <c r="AI40" i="4"/>
  <c r="K143" i="4"/>
  <c r="K62" i="4"/>
  <c r="K79" i="4"/>
  <c r="K262" i="4"/>
  <c r="K246" i="4"/>
  <c r="K295" i="4"/>
  <c r="K167" i="4"/>
  <c r="K116" i="4"/>
  <c r="K51" i="4"/>
  <c r="K75" i="4"/>
  <c r="K99" i="4"/>
  <c r="K103" i="4"/>
  <c r="K303" i="4"/>
  <c r="K27" i="4"/>
  <c r="K278" i="4"/>
  <c r="K283" i="4"/>
  <c r="K236" i="4"/>
  <c r="K190" i="4"/>
  <c r="K155" i="4"/>
  <c r="I3368" i="5"/>
  <c r="I3344" i="5"/>
  <c r="I3320" i="5"/>
  <c r="I3350" i="5"/>
  <c r="I3326" i="5"/>
  <c r="I3302" i="5"/>
  <c r="I3278" i="5"/>
  <c r="I3254" i="5"/>
  <c r="I3230" i="5"/>
  <c r="I3206" i="5"/>
  <c r="I3182" i="5"/>
  <c r="I3296" i="5"/>
  <c r="I3272" i="5"/>
  <c r="I3308" i="5"/>
  <c r="I3224" i="5"/>
  <c r="I3218" i="5"/>
  <c r="I3212" i="5"/>
  <c r="I3314" i="5"/>
  <c r="I3248" i="5"/>
  <c r="I3242" i="5"/>
  <c r="I3236" i="5"/>
  <c r="I3362" i="5"/>
  <c r="I3284" i="5"/>
  <c r="I3356" i="5"/>
  <c r="I3176" i="5"/>
  <c r="I3338" i="5"/>
  <c r="I3332" i="5"/>
  <c r="I3290" i="5"/>
  <c r="I3266" i="5"/>
  <c r="I3260" i="5"/>
  <c r="I3200" i="5"/>
  <c r="I3194" i="5"/>
  <c r="I3188" i="5"/>
  <c r="J3153" i="5"/>
  <c r="J3171" i="5"/>
  <c r="J3117" i="5"/>
  <c r="J3093" i="5"/>
  <c r="J3069" i="5"/>
  <c r="J3045" i="5"/>
  <c r="J3021" i="5"/>
  <c r="J2997" i="5"/>
  <c r="J3123" i="5"/>
  <c r="J3057" i="5"/>
  <c r="J3015" i="5"/>
  <c r="J3165" i="5"/>
  <c r="J3081" i="5"/>
  <c r="J3039" i="5"/>
  <c r="J3105" i="5"/>
  <c r="J3063" i="5"/>
  <c r="J2979" i="5"/>
  <c r="J3147" i="5"/>
  <c r="J3129" i="5"/>
  <c r="J3087" i="5"/>
  <c r="J3003" i="5"/>
  <c r="J3141" i="5"/>
  <c r="J3111" i="5"/>
  <c r="J3027" i="5"/>
  <c r="J3159" i="5"/>
  <c r="J3135" i="5"/>
  <c r="J3051" i="5"/>
  <c r="J3075" i="5"/>
  <c r="J3009" i="5"/>
  <c r="J3099" i="5"/>
  <c r="J3033" i="5"/>
  <c r="J2991" i="5"/>
  <c r="J2985" i="5"/>
  <c r="AC110" i="15"/>
  <c r="W110" i="15"/>
  <c r="I3365" i="5"/>
  <c r="I3317" i="5"/>
  <c r="I3293" i="5"/>
  <c r="I3359" i="5"/>
  <c r="I3275" i="5"/>
  <c r="I3233" i="5"/>
  <c r="I3227" i="5"/>
  <c r="I3371" i="5"/>
  <c r="I3353" i="5"/>
  <c r="I3335" i="5"/>
  <c r="I3305" i="5"/>
  <c r="I3269" i="5"/>
  <c r="I3221" i="5"/>
  <c r="I3215" i="5"/>
  <c r="I3329" i="5"/>
  <c r="I3263" i="5"/>
  <c r="I3257" i="5"/>
  <c r="I3251" i="5"/>
  <c r="I3311" i="5"/>
  <c r="I3245" i="5"/>
  <c r="I3239" i="5"/>
  <c r="I3185" i="5"/>
  <c r="I3179" i="5"/>
  <c r="I3281" i="5"/>
  <c r="I3347" i="5"/>
  <c r="I3341" i="5"/>
  <c r="I3209" i="5"/>
  <c r="I3203" i="5"/>
  <c r="I3323" i="5"/>
  <c r="I3299" i="5"/>
  <c r="I3287" i="5"/>
  <c r="I3197" i="5"/>
  <c r="I3191" i="5"/>
  <c r="J3534" i="5"/>
  <c r="J3564" i="5"/>
  <c r="J3516" i="5"/>
  <c r="J3558" i="5"/>
  <c r="J3510" i="5"/>
  <c r="J3498" i="5"/>
  <c r="J3480" i="5"/>
  <c r="J3462" i="5"/>
  <c r="J3402" i="5"/>
  <c r="J3384" i="5"/>
  <c r="J3492" i="5"/>
  <c r="J3456" i="5"/>
  <c r="J3420" i="5"/>
  <c r="J3396" i="5"/>
  <c r="J3540" i="5"/>
  <c r="J3546" i="5"/>
  <c r="J3528" i="5"/>
  <c r="J3486" i="5"/>
  <c r="J3474" i="5"/>
  <c r="J3426" i="5"/>
  <c r="J3390" i="5"/>
  <c r="J3378" i="5"/>
  <c r="J3552" i="5"/>
  <c r="J3504" i="5"/>
  <c r="J3450" i="5"/>
  <c r="J3438" i="5"/>
  <c r="J3432" i="5"/>
  <c r="J3522" i="5"/>
  <c r="J3408" i="5"/>
  <c r="J3468" i="5"/>
  <c r="J3444" i="5"/>
  <c r="J3414" i="5"/>
  <c r="J3372" i="5"/>
  <c r="W97" i="15"/>
  <c r="W92" i="15"/>
  <c r="AC92" i="15"/>
  <c r="N1982" i="5"/>
  <c r="N1958" i="5"/>
  <c r="N1934" i="5"/>
  <c r="N1910" i="5"/>
  <c r="N1886" i="5"/>
  <c r="N1862" i="5"/>
  <c r="N1838" i="5"/>
  <c r="N1814" i="5"/>
  <c r="N1790" i="5"/>
  <c r="N1964" i="5"/>
  <c r="N1940" i="5"/>
  <c r="N1916" i="5"/>
  <c r="N1892" i="5"/>
  <c r="N1868" i="5"/>
  <c r="N1844" i="5"/>
  <c r="N1898" i="5"/>
  <c r="N1796" i="5"/>
  <c r="N1976" i="5"/>
  <c r="N1880" i="5"/>
  <c r="N1922" i="5"/>
  <c r="N1820" i="5"/>
  <c r="N1904" i="5"/>
  <c r="N1802" i="5"/>
  <c r="N1946" i="5"/>
  <c r="N1832" i="5"/>
  <c r="N1928" i="5"/>
  <c r="N1850" i="5"/>
  <c r="N1826" i="5"/>
  <c r="N1808" i="5"/>
  <c r="N1970" i="5"/>
  <c r="N1874" i="5"/>
  <c r="N1952" i="5"/>
  <c r="N1856" i="5"/>
  <c r="I2360" i="5"/>
  <c r="I2336" i="5"/>
  <c r="I2354" i="5"/>
  <c r="I2318" i="5"/>
  <c r="I2300" i="5"/>
  <c r="I2276" i="5"/>
  <c r="I2252" i="5"/>
  <c r="I2228" i="5"/>
  <c r="I2204" i="5"/>
  <c r="I2372" i="5"/>
  <c r="I2306" i="5"/>
  <c r="I2282" i="5"/>
  <c r="I2258" i="5"/>
  <c r="I2234" i="5"/>
  <c r="I2210" i="5"/>
  <c r="I2186" i="5"/>
  <c r="I2378" i="5"/>
  <c r="I2342" i="5"/>
  <c r="I2324" i="5"/>
  <c r="I2312" i="5"/>
  <c r="I2288" i="5"/>
  <c r="I2264" i="5"/>
  <c r="I2240" i="5"/>
  <c r="I2216" i="5"/>
  <c r="I2330" i="5"/>
  <c r="I2366" i="5"/>
  <c r="I2348" i="5"/>
  <c r="I2294" i="5"/>
  <c r="I2270" i="5"/>
  <c r="I2246" i="5"/>
  <c r="I2222" i="5"/>
  <c r="I2198" i="5"/>
  <c r="I2192" i="5"/>
  <c r="R94" i="15"/>
  <c r="Q94" i="15"/>
  <c r="N2854" i="5"/>
  <c r="I2756" i="5"/>
  <c r="I2732" i="5"/>
  <c r="I2708" i="5"/>
  <c r="I2684" i="5"/>
  <c r="I2660" i="5"/>
  <c r="I2636" i="5"/>
  <c r="I2612" i="5"/>
  <c r="I2588" i="5"/>
  <c r="I2762" i="5"/>
  <c r="I2738" i="5"/>
  <c r="I2714" i="5"/>
  <c r="I2690" i="5"/>
  <c r="I2666" i="5"/>
  <c r="I2642" i="5"/>
  <c r="I2618" i="5"/>
  <c r="I2594" i="5"/>
  <c r="I2768" i="5"/>
  <c r="I2744" i="5"/>
  <c r="I2720" i="5"/>
  <c r="I2696" i="5"/>
  <c r="I2672" i="5"/>
  <c r="I2648" i="5"/>
  <c r="I2624" i="5"/>
  <c r="I2600" i="5"/>
  <c r="I2774" i="5"/>
  <c r="I2750" i="5"/>
  <c r="I2726" i="5"/>
  <c r="I2702" i="5"/>
  <c r="I2678" i="5"/>
  <c r="I2654" i="5"/>
  <c r="I2630" i="5"/>
  <c r="I2606" i="5"/>
  <c r="I2582" i="5"/>
  <c r="Q67" i="15"/>
  <c r="N2179" i="5"/>
  <c r="N2155" i="5"/>
  <c r="N2131" i="5"/>
  <c r="N2107" i="5"/>
  <c r="N2083" i="5"/>
  <c r="N2059" i="5"/>
  <c r="N2035" i="5"/>
  <c r="N2011" i="5"/>
  <c r="N1987" i="5"/>
  <c r="N2161" i="5"/>
  <c r="N2137" i="5"/>
  <c r="N2113" i="5"/>
  <c r="N2089" i="5"/>
  <c r="N2065" i="5"/>
  <c r="N2041" i="5"/>
  <c r="N2017" i="5"/>
  <c r="N1993" i="5"/>
  <c r="N2173" i="5"/>
  <c r="N2149" i="5"/>
  <c r="N2125" i="5"/>
  <c r="N2101" i="5"/>
  <c r="N2077" i="5"/>
  <c r="N2053" i="5"/>
  <c r="N2029" i="5"/>
  <c r="N2167" i="5"/>
  <c r="N2071" i="5"/>
  <c r="N2047" i="5"/>
  <c r="N2023" i="5"/>
  <c r="N1999" i="5"/>
  <c r="N2119" i="5"/>
  <c r="N2095" i="5"/>
  <c r="N2143" i="5"/>
  <c r="N2005" i="5"/>
  <c r="I1569" i="5"/>
  <c r="I1545" i="5"/>
  <c r="I1521" i="5"/>
  <c r="I1497" i="5"/>
  <c r="I1473" i="5"/>
  <c r="I1449" i="5"/>
  <c r="I1425" i="5"/>
  <c r="I1401" i="5"/>
  <c r="I1575" i="5"/>
  <c r="I1551" i="5"/>
  <c r="I1527" i="5"/>
  <c r="I1503" i="5"/>
  <c r="I1479" i="5"/>
  <c r="I1455" i="5"/>
  <c r="I1431" i="5"/>
  <c r="I1407" i="5"/>
  <c r="I1581" i="5"/>
  <c r="I1557" i="5"/>
  <c r="I1533" i="5"/>
  <c r="I1509" i="5"/>
  <c r="I1485" i="5"/>
  <c r="I1461" i="5"/>
  <c r="I1437" i="5"/>
  <c r="I1413" i="5"/>
  <c r="I1587" i="5"/>
  <c r="I1563" i="5"/>
  <c r="I1539" i="5"/>
  <c r="I1515" i="5"/>
  <c r="I1491" i="5"/>
  <c r="I1467" i="5"/>
  <c r="I1443" i="5"/>
  <c r="I1419" i="5"/>
  <c r="I1395" i="5"/>
  <c r="Q69" i="15"/>
  <c r="Q46" i="15"/>
  <c r="N1384" i="5"/>
  <c r="N1360" i="5"/>
  <c r="N1336" i="5"/>
  <c r="N1312" i="5"/>
  <c r="N1288" i="5"/>
  <c r="N1264" i="5"/>
  <c r="N1240" i="5"/>
  <c r="N1216" i="5"/>
  <c r="N1390" i="5"/>
  <c r="N1366" i="5"/>
  <c r="N1342" i="5"/>
  <c r="N1318" i="5"/>
  <c r="N1294" i="5"/>
  <c r="N1270" i="5"/>
  <c r="N1246" i="5"/>
  <c r="N1222" i="5"/>
  <c r="N1198" i="5"/>
  <c r="N1372" i="5"/>
  <c r="N1348" i="5"/>
  <c r="N1324" i="5"/>
  <c r="N1300" i="5"/>
  <c r="N1276" i="5"/>
  <c r="N1252" i="5"/>
  <c r="N1228" i="5"/>
  <c r="N1204" i="5"/>
  <c r="N1378" i="5"/>
  <c r="N1354" i="5"/>
  <c r="N1330" i="5"/>
  <c r="N1306" i="5"/>
  <c r="N1282" i="5"/>
  <c r="N1258" i="5"/>
  <c r="N1234" i="5"/>
  <c r="N1210" i="5"/>
  <c r="O58" i="15"/>
  <c r="R58" i="15" s="1"/>
  <c r="V58" i="15" s="1"/>
  <c r="AD58" i="15" s="1"/>
  <c r="R70" i="15"/>
  <c r="V70" i="15" s="1"/>
  <c r="AD70" i="15" s="1"/>
  <c r="Q70" i="15"/>
  <c r="N2182" i="5"/>
  <c r="N2158" i="5"/>
  <c r="N2134" i="5"/>
  <c r="N2110" i="5"/>
  <c r="N2086" i="5"/>
  <c r="N2062" i="5"/>
  <c r="N2038" i="5"/>
  <c r="N2014" i="5"/>
  <c r="N1990" i="5"/>
  <c r="N2164" i="5"/>
  <c r="N2140" i="5"/>
  <c r="N2116" i="5"/>
  <c r="N2092" i="5"/>
  <c r="N2068" i="5"/>
  <c r="N2044" i="5"/>
  <c r="N2020" i="5"/>
  <c r="N1996" i="5"/>
  <c r="N2176" i="5"/>
  <c r="N2152" i="5"/>
  <c r="N2128" i="5"/>
  <c r="N2104" i="5"/>
  <c r="N2146" i="5"/>
  <c r="N2080" i="5"/>
  <c r="N2050" i="5"/>
  <c r="N2170" i="5"/>
  <c r="N2056" i="5"/>
  <c r="N2026" i="5"/>
  <c r="N2098" i="5"/>
  <c r="N2032" i="5"/>
  <c r="N2002" i="5"/>
  <c r="N2074" i="5"/>
  <c r="N2122" i="5"/>
  <c r="N2008" i="5"/>
  <c r="O63" i="15"/>
  <c r="Q73" i="15"/>
  <c r="U73" i="15" s="1"/>
  <c r="N2359" i="5"/>
  <c r="N2335" i="5"/>
  <c r="N2371" i="5"/>
  <c r="N2353" i="5"/>
  <c r="N2299" i="5"/>
  <c r="N2275" i="5"/>
  <c r="N2251" i="5"/>
  <c r="N2227" i="5"/>
  <c r="N2203" i="5"/>
  <c r="N2341" i="5"/>
  <c r="N2323" i="5"/>
  <c r="N2305" i="5"/>
  <c r="N2281" i="5"/>
  <c r="N2257" i="5"/>
  <c r="N2233" i="5"/>
  <c r="N2209" i="5"/>
  <c r="N2185" i="5"/>
  <c r="N2377" i="5"/>
  <c r="N2311" i="5"/>
  <c r="N2287" i="5"/>
  <c r="N2263" i="5"/>
  <c r="N2239" i="5"/>
  <c r="N2215" i="5"/>
  <c r="N2365" i="5"/>
  <c r="N2347" i="5"/>
  <c r="N2329" i="5"/>
  <c r="N2293" i="5"/>
  <c r="N2269" i="5"/>
  <c r="N2245" i="5"/>
  <c r="N2221" i="5"/>
  <c r="N2197" i="5"/>
  <c r="N2317" i="5"/>
  <c r="N2191" i="5"/>
  <c r="L39" i="15"/>
  <c r="N1179" i="5" s="1"/>
  <c r="AC38" i="15"/>
  <c r="O25" i="15"/>
  <c r="O68" i="15"/>
  <c r="R68" i="15" s="1"/>
  <c r="V68" i="15" s="1"/>
  <c r="AD68" i="15" s="1"/>
  <c r="U47" i="15"/>
  <c r="J1385" i="5"/>
  <c r="J1361" i="5"/>
  <c r="J1337" i="5"/>
  <c r="J1391" i="5"/>
  <c r="J1367" i="5"/>
  <c r="J1343" i="5"/>
  <c r="J1319" i="5"/>
  <c r="J1295" i="5"/>
  <c r="J1271" i="5"/>
  <c r="J1247" i="5"/>
  <c r="J1223" i="5"/>
  <c r="J1199" i="5"/>
  <c r="J1373" i="5"/>
  <c r="J1349" i="5"/>
  <c r="J1325" i="5"/>
  <c r="J1379" i="5"/>
  <c r="J1355" i="5"/>
  <c r="J1331" i="5"/>
  <c r="J1307" i="5"/>
  <c r="J1283" i="5"/>
  <c r="J1259" i="5"/>
  <c r="J1235" i="5"/>
  <c r="J1211" i="5"/>
  <c r="J1253" i="5"/>
  <c r="J1265" i="5"/>
  <c r="J1277" i="5"/>
  <c r="J1313" i="5"/>
  <c r="J1301" i="5"/>
  <c r="J1289" i="5"/>
  <c r="J1205" i="5"/>
  <c r="J1241" i="5"/>
  <c r="J1229" i="5"/>
  <c r="J1217" i="5"/>
  <c r="R37" i="15"/>
  <c r="V37" i="15" s="1"/>
  <c r="AD37" i="15" s="1"/>
  <c r="Q37" i="15"/>
  <c r="N1171" i="5"/>
  <c r="N1147" i="5"/>
  <c r="N1123" i="5"/>
  <c r="N1099" i="5"/>
  <c r="N1075" i="5"/>
  <c r="N1051" i="5"/>
  <c r="N1183" i="5"/>
  <c r="N1159" i="5"/>
  <c r="N1081" i="5"/>
  <c r="N1063" i="5"/>
  <c r="N1039" i="5"/>
  <c r="N1015" i="5"/>
  <c r="N1177" i="5"/>
  <c r="N1135" i="5"/>
  <c r="N1117" i="5"/>
  <c r="N1045" i="5"/>
  <c r="N1021" i="5"/>
  <c r="N997" i="5"/>
  <c r="N1165" i="5"/>
  <c r="N1105" i="5"/>
  <c r="N1087" i="5"/>
  <c r="N1069" i="5"/>
  <c r="N1189" i="5"/>
  <c r="N1153" i="5"/>
  <c r="N1141" i="5"/>
  <c r="N1027" i="5"/>
  <c r="N1003" i="5"/>
  <c r="N1057" i="5"/>
  <c r="N1129" i="5"/>
  <c r="N1111" i="5"/>
  <c r="N1093" i="5"/>
  <c r="N1033" i="5"/>
  <c r="N1009" i="5"/>
  <c r="Q28" i="15"/>
  <c r="R28" i="15"/>
  <c r="N778" i="5"/>
  <c r="N784" i="5"/>
  <c r="N760" i="5"/>
  <c r="N736" i="5"/>
  <c r="N712" i="5"/>
  <c r="N688" i="5"/>
  <c r="N790" i="5"/>
  <c r="N766" i="5"/>
  <c r="N742" i="5"/>
  <c r="N718" i="5"/>
  <c r="N694" i="5"/>
  <c r="N670" i="5"/>
  <c r="N646" i="5"/>
  <c r="N622" i="5"/>
  <c r="N796" i="5"/>
  <c r="N754" i="5"/>
  <c r="N700" i="5"/>
  <c r="N664" i="5"/>
  <c r="N628" i="5"/>
  <c r="N616" i="5"/>
  <c r="N772" i="5"/>
  <c r="N724" i="5"/>
  <c r="N748" i="5"/>
  <c r="N682" i="5"/>
  <c r="N658" i="5"/>
  <c r="N610" i="5"/>
  <c r="N676" i="5"/>
  <c r="N652" i="5"/>
  <c r="N640" i="5"/>
  <c r="N604" i="5"/>
  <c r="N730" i="5"/>
  <c r="N706" i="5"/>
  <c r="N634" i="5"/>
  <c r="I1188" i="5"/>
  <c r="I1164" i="5"/>
  <c r="I1140" i="5"/>
  <c r="I1116" i="5"/>
  <c r="I1092" i="5"/>
  <c r="I1068" i="5"/>
  <c r="I1176" i="5"/>
  <c r="I1152" i="5"/>
  <c r="I1080" i="5"/>
  <c r="I1062" i="5"/>
  <c r="I1032" i="5"/>
  <c r="I1008" i="5"/>
  <c r="I1134" i="5"/>
  <c r="I1098" i="5"/>
  <c r="I1038" i="5"/>
  <c r="I1014" i="5"/>
  <c r="I1104" i="5"/>
  <c r="I1086" i="5"/>
  <c r="I1050" i="5"/>
  <c r="I1170" i="5"/>
  <c r="I1122" i="5"/>
  <c r="I1044" i="5"/>
  <c r="I1020" i="5"/>
  <c r="I996" i="5"/>
  <c r="I1056" i="5"/>
  <c r="I1158" i="5"/>
  <c r="I1128" i="5"/>
  <c r="I1110" i="5"/>
  <c r="I1074" i="5"/>
  <c r="I1026" i="5"/>
  <c r="I1002" i="5"/>
  <c r="I1182" i="5"/>
  <c r="I1146" i="5"/>
  <c r="L41" i="15"/>
  <c r="N1187" i="5" s="1"/>
  <c r="O26" i="15"/>
  <c r="L13" i="15"/>
  <c r="N355" i="5" s="1"/>
  <c r="Q31" i="15"/>
  <c r="U31" i="15" s="1"/>
  <c r="N991" i="5"/>
  <c r="N967" i="5"/>
  <c r="N943" i="5"/>
  <c r="N919" i="5"/>
  <c r="N895" i="5"/>
  <c r="N871" i="5"/>
  <c r="N847" i="5"/>
  <c r="N823" i="5"/>
  <c r="N799" i="5"/>
  <c r="N973" i="5"/>
  <c r="N949" i="5"/>
  <c r="N925" i="5"/>
  <c r="N901" i="5"/>
  <c r="N877" i="5"/>
  <c r="N853" i="5"/>
  <c r="N979" i="5"/>
  <c r="N955" i="5"/>
  <c r="N931" i="5"/>
  <c r="N907" i="5"/>
  <c r="N883" i="5"/>
  <c r="N859" i="5"/>
  <c r="N835" i="5"/>
  <c r="N811" i="5"/>
  <c r="N985" i="5"/>
  <c r="N961" i="5"/>
  <c r="N937" i="5"/>
  <c r="N913" i="5"/>
  <c r="N889" i="5"/>
  <c r="N865" i="5"/>
  <c r="N841" i="5"/>
  <c r="N817" i="5"/>
  <c r="N829" i="5"/>
  <c r="N805" i="5"/>
  <c r="J374" i="5"/>
  <c r="J356" i="5"/>
  <c r="J338" i="5"/>
  <c r="J398" i="5"/>
  <c r="J326" i="5"/>
  <c r="J380" i="5"/>
  <c r="J362" i="5"/>
  <c r="J344" i="5"/>
  <c r="J350" i="5"/>
  <c r="J332" i="5"/>
  <c r="J314" i="5"/>
  <c r="J290" i="5"/>
  <c r="J266" i="5"/>
  <c r="J242" i="5"/>
  <c r="J218" i="5"/>
  <c r="J320" i="5"/>
  <c r="J296" i="5"/>
  <c r="J272" i="5"/>
  <c r="J248" i="5"/>
  <c r="J224" i="5"/>
  <c r="J368" i="5"/>
  <c r="J254" i="5"/>
  <c r="J236" i="5"/>
  <c r="J278" i="5"/>
  <c r="J260" i="5"/>
  <c r="J386" i="5"/>
  <c r="J302" i="5"/>
  <c r="J284" i="5"/>
  <c r="J206" i="5"/>
  <c r="J392" i="5"/>
  <c r="J308" i="5"/>
  <c r="J230" i="5"/>
  <c r="J212" i="5"/>
  <c r="I400" i="5"/>
  <c r="I376" i="5"/>
  <c r="I352" i="5"/>
  <c r="I394" i="5"/>
  <c r="I388" i="5"/>
  <c r="I328" i="5"/>
  <c r="I304" i="5"/>
  <c r="I280" i="5"/>
  <c r="I256" i="5"/>
  <c r="I232" i="5"/>
  <c r="I208" i="5"/>
  <c r="I358" i="5"/>
  <c r="I340" i="5"/>
  <c r="I310" i="5"/>
  <c r="I286" i="5"/>
  <c r="I346" i="5"/>
  <c r="I316" i="5"/>
  <c r="I292" i="5"/>
  <c r="I268" i="5"/>
  <c r="I244" i="5"/>
  <c r="I220" i="5"/>
  <c r="I382" i="5"/>
  <c r="I364" i="5"/>
  <c r="I370" i="5"/>
  <c r="I334" i="5"/>
  <c r="I238" i="5"/>
  <c r="I274" i="5"/>
  <c r="I322" i="5"/>
  <c r="I262" i="5"/>
  <c r="I298" i="5"/>
  <c r="I226" i="5"/>
  <c r="I214" i="5"/>
  <c r="I250" i="5"/>
  <c r="U14" i="15"/>
  <c r="K4040" i="13"/>
  <c r="K3950" i="13"/>
  <c r="K3992" i="13"/>
  <c r="K3636" i="13"/>
  <c r="G1985" i="5"/>
  <c r="G1961" i="5"/>
  <c r="G1937" i="5"/>
  <c r="G1913" i="5"/>
  <c r="G1889" i="5"/>
  <c r="G1865" i="5"/>
  <c r="G1841" i="5"/>
  <c r="G1817" i="5"/>
  <c r="G1793" i="5"/>
  <c r="G1967" i="5"/>
  <c r="G1943" i="5"/>
  <c r="G1919" i="5"/>
  <c r="G1895" i="5"/>
  <c r="G1871" i="5"/>
  <c r="G1847" i="5"/>
  <c r="G1979" i="5"/>
  <c r="G1925" i="5"/>
  <c r="G1883" i="5"/>
  <c r="G1829" i="5"/>
  <c r="G1811" i="5"/>
  <c r="G1949" i="5"/>
  <c r="G1907" i="5"/>
  <c r="G1859" i="5"/>
  <c r="G1973" i="5"/>
  <c r="G1931" i="5"/>
  <c r="G1877" i="5"/>
  <c r="G1835" i="5"/>
  <c r="G1799" i="5"/>
  <c r="G1955" i="5"/>
  <c r="G1901" i="5"/>
  <c r="G1823" i="5"/>
  <c r="G1853" i="5"/>
  <c r="G1805" i="5"/>
  <c r="G1696" i="5"/>
  <c r="G1660" i="5"/>
  <c r="G1648" i="5"/>
  <c r="G1624" i="5"/>
  <c r="G1600" i="5"/>
  <c r="G1768" i="5"/>
  <c r="G1732" i="5"/>
  <c r="G1714" i="5"/>
  <c r="G1678" i="5"/>
  <c r="G1786" i="5"/>
  <c r="G1750" i="5"/>
  <c r="G1654" i="5"/>
  <c r="G1630" i="5"/>
  <c r="G1606" i="5"/>
  <c r="G1720" i="5"/>
  <c r="G1684" i="5"/>
  <c r="G1666" i="5"/>
  <c r="G1756" i="5"/>
  <c r="G1738" i="5"/>
  <c r="G1702" i="5"/>
  <c r="G1636" i="5"/>
  <c r="G1612" i="5"/>
  <c r="G1774" i="5"/>
  <c r="G1672" i="5"/>
  <c r="G1744" i="5"/>
  <c r="G1708" i="5"/>
  <c r="G1690" i="5"/>
  <c r="G1642" i="5"/>
  <c r="G1618" i="5"/>
  <c r="G1594" i="5"/>
  <c r="G1780" i="5"/>
  <c r="G1762" i="5"/>
  <c r="G1726" i="5"/>
  <c r="K3516" i="13"/>
  <c r="K3568" i="13"/>
  <c r="K3594" i="13"/>
  <c r="K3495" i="13"/>
  <c r="K3371" i="13"/>
  <c r="K3286" i="13"/>
  <c r="K2968" i="13"/>
  <c r="K2911" i="13"/>
  <c r="K3000" i="13"/>
  <c r="K2901" i="13"/>
  <c r="K2759" i="13"/>
  <c r="K2831" i="13"/>
  <c r="K2858" i="13"/>
  <c r="K2653" i="13"/>
  <c r="G1174" i="5"/>
  <c r="G1150" i="5"/>
  <c r="G1126" i="5"/>
  <c r="G1102" i="5"/>
  <c r="G1078" i="5"/>
  <c r="G1054" i="5"/>
  <c r="G1186" i="5"/>
  <c r="G1162" i="5"/>
  <c r="G1144" i="5"/>
  <c r="G1042" i="5"/>
  <c r="G1018" i="5"/>
  <c r="G1060" i="5"/>
  <c r="G1132" i="5"/>
  <c r="G1114" i="5"/>
  <c r="G1096" i="5"/>
  <c r="G1024" i="5"/>
  <c r="G1000" i="5"/>
  <c r="G1180" i="5"/>
  <c r="G1156" i="5"/>
  <c r="G1084" i="5"/>
  <c r="G1066" i="5"/>
  <c r="G1048" i="5"/>
  <c r="G1030" i="5"/>
  <c r="G1006" i="5"/>
  <c r="G1138" i="5"/>
  <c r="G1120" i="5"/>
  <c r="G1192" i="5"/>
  <c r="G1168" i="5"/>
  <c r="G1036" i="5"/>
  <c r="G1012" i="5"/>
  <c r="G1108" i="5"/>
  <c r="G1090" i="5"/>
  <c r="G1072" i="5"/>
  <c r="K1967" i="13"/>
  <c r="K1730" i="13"/>
  <c r="K1516" i="13"/>
  <c r="K1754" i="13"/>
  <c r="K1733" i="13"/>
  <c r="K1762" i="13"/>
  <c r="K1429" i="13"/>
  <c r="K1541" i="13"/>
  <c r="K1746" i="13"/>
  <c r="K1336" i="13"/>
  <c r="K708" i="13"/>
  <c r="K412" i="13"/>
  <c r="K908" i="13"/>
  <c r="K571" i="13"/>
  <c r="K540" i="13"/>
  <c r="K240" i="13"/>
  <c r="K8" i="13"/>
  <c r="K200" i="13"/>
  <c r="K675" i="13"/>
  <c r="K476" i="13"/>
  <c r="K945" i="13"/>
  <c r="K861" i="13"/>
  <c r="K316" i="13"/>
  <c r="K272" i="13"/>
  <c r="K594" i="4"/>
  <c r="M594" i="4" s="1"/>
  <c r="K586" i="4"/>
  <c r="M586" i="4" s="1"/>
  <c r="N586" i="4" s="1"/>
  <c r="K578" i="4"/>
  <c r="M578" i="4" s="1"/>
  <c r="N578" i="4" s="1"/>
  <c r="K570" i="4"/>
  <c r="M570" i="4" s="1"/>
  <c r="N570" i="4" s="1"/>
  <c r="K562" i="4"/>
  <c r="M562" i="4" s="1"/>
  <c r="K554" i="4"/>
  <c r="M554" i="4" s="1"/>
  <c r="K546" i="4"/>
  <c r="M546" i="4" s="1"/>
  <c r="N546" i="4" s="1"/>
  <c r="K538" i="4"/>
  <c r="M538" i="4" s="1"/>
  <c r="N538" i="4" s="1"/>
  <c r="K530" i="4"/>
  <c r="M530" i="4" s="1"/>
  <c r="K522" i="4"/>
  <c r="M522" i="4" s="1"/>
  <c r="K514" i="4"/>
  <c r="M514" i="4" s="1"/>
  <c r="K506" i="4"/>
  <c r="M506" i="4" s="1"/>
  <c r="N506" i="4" s="1"/>
  <c r="K498" i="4"/>
  <c r="K490" i="4"/>
  <c r="K482" i="4"/>
  <c r="K474" i="4"/>
  <c r="K466" i="4"/>
  <c r="K458" i="4"/>
  <c r="K450" i="4"/>
  <c r="K442" i="4"/>
  <c r="K434" i="4"/>
  <c r="K426" i="4"/>
  <c r="K418" i="4"/>
  <c r="K410" i="4"/>
  <c r="K402" i="4"/>
  <c r="K394" i="4"/>
  <c r="K386" i="4"/>
  <c r="K378" i="4"/>
  <c r="K370" i="4"/>
  <c r="K362" i="4"/>
  <c r="K354" i="4"/>
  <c r="K346" i="4"/>
  <c r="K338" i="4"/>
  <c r="K330" i="4"/>
  <c r="K322" i="4"/>
  <c r="K314" i="4"/>
  <c r="W584" i="4"/>
  <c r="T584" i="4"/>
  <c r="AI505" i="4"/>
  <c r="S505" i="4" s="1"/>
  <c r="AI337" i="4"/>
  <c r="AI173" i="4"/>
  <c r="W577" i="4"/>
  <c r="T577" i="4"/>
  <c r="AI536" i="4"/>
  <c r="S536" i="4" s="1"/>
  <c r="AI306" i="4"/>
  <c r="I306" i="4"/>
  <c r="J306" i="4" s="1"/>
  <c r="AI242" i="4"/>
  <c r="I242" i="4"/>
  <c r="J242" i="4" s="1"/>
  <c r="AI178" i="4"/>
  <c r="I178" i="4"/>
  <c r="J178" i="4" s="1"/>
  <c r="AI114" i="4"/>
  <c r="I114" i="4"/>
  <c r="J114" i="4" s="1"/>
  <c r="AI50" i="4"/>
  <c r="I50" i="4"/>
  <c r="J50" i="4" s="1"/>
  <c r="AI439" i="4"/>
  <c r="AI287" i="4"/>
  <c r="I287" i="4"/>
  <c r="J287" i="4" s="1"/>
  <c r="AI255" i="4"/>
  <c r="I255" i="4"/>
  <c r="J255" i="4" s="1"/>
  <c r="AI223" i="4"/>
  <c r="I223" i="4"/>
  <c r="J223" i="4" s="1"/>
  <c r="AI191" i="4"/>
  <c r="I191" i="4"/>
  <c r="J191" i="4" s="1"/>
  <c r="AI159" i="4"/>
  <c r="I159" i="4"/>
  <c r="J159" i="4" s="1"/>
  <c r="AI127" i="4"/>
  <c r="I127" i="4"/>
  <c r="J127" i="4" s="1"/>
  <c r="AI95" i="4"/>
  <c r="I95" i="4"/>
  <c r="J95" i="4" s="1"/>
  <c r="AI63" i="4"/>
  <c r="I63" i="4"/>
  <c r="J63" i="4" s="1"/>
  <c r="AI31" i="4"/>
  <c r="I31" i="4"/>
  <c r="J31" i="4" s="1"/>
  <c r="U570" i="4"/>
  <c r="V570" i="4" s="1"/>
  <c r="AI438" i="4"/>
  <c r="S438" i="4" s="1"/>
  <c r="AI292" i="4"/>
  <c r="I292" i="4"/>
  <c r="J292" i="4" s="1"/>
  <c r="AI260" i="4"/>
  <c r="I260" i="4"/>
  <c r="J260" i="4" s="1"/>
  <c r="AI228" i="4"/>
  <c r="I228" i="4"/>
  <c r="J228" i="4" s="1"/>
  <c r="AI196" i="4"/>
  <c r="I196" i="4"/>
  <c r="J196" i="4" s="1"/>
  <c r="AI164" i="4"/>
  <c r="I164" i="4"/>
  <c r="J164" i="4" s="1"/>
  <c r="AI132" i="4"/>
  <c r="I132" i="4"/>
  <c r="J132" i="4" s="1"/>
  <c r="AI100" i="4"/>
  <c r="I100" i="4"/>
  <c r="J100" i="4" s="1"/>
  <c r="AI68" i="4"/>
  <c r="I68" i="4"/>
  <c r="J68" i="4" s="1"/>
  <c r="AI36" i="4"/>
  <c r="I36" i="4"/>
  <c r="J36" i="4" s="1"/>
  <c r="J428" i="4"/>
  <c r="F35" i="2"/>
  <c r="AI341" i="4"/>
  <c r="AI249" i="4"/>
  <c r="I249" i="4"/>
  <c r="J249" i="4" s="1"/>
  <c r="AI185" i="4"/>
  <c r="I185" i="4"/>
  <c r="J185" i="4" s="1"/>
  <c r="AI121" i="4"/>
  <c r="I121" i="4"/>
  <c r="J121" i="4" s="1"/>
  <c r="AI57" i="4"/>
  <c r="I57" i="4"/>
  <c r="J57" i="4" s="1"/>
  <c r="J403" i="4"/>
  <c r="F10" i="2"/>
  <c r="AI372" i="4"/>
  <c r="AI254" i="4"/>
  <c r="I254" i="4"/>
  <c r="J254" i="4" s="1"/>
  <c r="AI190" i="4"/>
  <c r="I190" i="4"/>
  <c r="J190" i="4" s="1"/>
  <c r="AI126" i="4"/>
  <c r="I126" i="4"/>
  <c r="J126" i="4" s="1"/>
  <c r="AI62" i="4"/>
  <c r="I62" i="4"/>
  <c r="J62" i="4" s="1"/>
  <c r="J410" i="4"/>
  <c r="F17" i="2"/>
  <c r="K124" i="4"/>
  <c r="K46" i="4"/>
  <c r="K63" i="4"/>
  <c r="K244" i="4"/>
  <c r="K230" i="4"/>
  <c r="K279" i="4"/>
  <c r="K151" i="4"/>
  <c r="K102" i="4"/>
  <c r="K38" i="4"/>
  <c r="K43" i="4"/>
  <c r="K70" i="4"/>
  <c r="K71" i="4"/>
  <c r="K255" i="4"/>
  <c r="K260" i="4"/>
  <c r="U511" i="4"/>
  <c r="V511" i="4" s="1"/>
  <c r="K270" i="4"/>
  <c r="K235" i="4"/>
  <c r="K188" i="4"/>
  <c r="I3352" i="5"/>
  <c r="I3328" i="5"/>
  <c r="I3358" i="5"/>
  <c r="I3334" i="5"/>
  <c r="I3310" i="5"/>
  <c r="I3286" i="5"/>
  <c r="I3262" i="5"/>
  <c r="I3238" i="5"/>
  <c r="I3214" i="5"/>
  <c r="I3190" i="5"/>
  <c r="I3364" i="5"/>
  <c r="I3370" i="5"/>
  <c r="I3298" i="5"/>
  <c r="I3274" i="5"/>
  <c r="I3340" i="5"/>
  <c r="I3304" i="5"/>
  <c r="I3280" i="5"/>
  <c r="I3256" i="5"/>
  <c r="I3232" i="5"/>
  <c r="I3208" i="5"/>
  <c r="I3184" i="5"/>
  <c r="I3316" i="5"/>
  <c r="I3202" i="5"/>
  <c r="I3196" i="5"/>
  <c r="I3226" i="5"/>
  <c r="I3292" i="5"/>
  <c r="I3268" i="5"/>
  <c r="I3220" i="5"/>
  <c r="I3250" i="5"/>
  <c r="I3346" i="5"/>
  <c r="I3244" i="5"/>
  <c r="I3322" i="5"/>
  <c r="I3178" i="5"/>
  <c r="I2347" i="5"/>
  <c r="I2329" i="5"/>
  <c r="I2311" i="5"/>
  <c r="I2287" i="5"/>
  <c r="I2263" i="5"/>
  <c r="I2239" i="5"/>
  <c r="I2215" i="5"/>
  <c r="I2191" i="5"/>
  <c r="I2365" i="5"/>
  <c r="I2293" i="5"/>
  <c r="I2269" i="5"/>
  <c r="I2245" i="5"/>
  <c r="I2221" i="5"/>
  <c r="I2197" i="5"/>
  <c r="I2371" i="5"/>
  <c r="I2353" i="5"/>
  <c r="I2335" i="5"/>
  <c r="I2317" i="5"/>
  <c r="I2299" i="5"/>
  <c r="I2275" i="5"/>
  <c r="I2251" i="5"/>
  <c r="I2227" i="5"/>
  <c r="I2203" i="5"/>
  <c r="I2323" i="5"/>
  <c r="I2377" i="5"/>
  <c r="I2359" i="5"/>
  <c r="I2341" i="5"/>
  <c r="I2305" i="5"/>
  <c r="I2281" i="5"/>
  <c r="I2257" i="5"/>
  <c r="I2233" i="5"/>
  <c r="I2209" i="5"/>
  <c r="I2185" i="5"/>
  <c r="J1970" i="5"/>
  <c r="J1946" i="5"/>
  <c r="J1922" i="5"/>
  <c r="J1898" i="5"/>
  <c r="J1874" i="5"/>
  <c r="J1850" i="5"/>
  <c r="J1826" i="5"/>
  <c r="J1802" i="5"/>
  <c r="J1976" i="5"/>
  <c r="J1952" i="5"/>
  <c r="J1928" i="5"/>
  <c r="J1904" i="5"/>
  <c r="J1880" i="5"/>
  <c r="J1856" i="5"/>
  <c r="J1832" i="5"/>
  <c r="J1868" i="5"/>
  <c r="J1808" i="5"/>
  <c r="J1934" i="5"/>
  <c r="J1892" i="5"/>
  <c r="J1838" i="5"/>
  <c r="J1790" i="5"/>
  <c r="J1958" i="5"/>
  <c r="J1916" i="5"/>
  <c r="J1862" i="5"/>
  <c r="J1814" i="5"/>
  <c r="J1796" i="5"/>
  <c r="J1982" i="5"/>
  <c r="J1940" i="5"/>
  <c r="J1886" i="5"/>
  <c r="J1844" i="5"/>
  <c r="J1820" i="5"/>
  <c r="J1964" i="5"/>
  <c r="J1910" i="5"/>
  <c r="R48" i="15"/>
  <c r="V48" i="15" s="1"/>
  <c r="AD48" i="15" s="1"/>
  <c r="N1584" i="5"/>
  <c r="N1560" i="5"/>
  <c r="N1536" i="5"/>
  <c r="N1512" i="5"/>
  <c r="N1392" i="5"/>
  <c r="N1566" i="5"/>
  <c r="N1542" i="5"/>
  <c r="N1518" i="5"/>
  <c r="N1398" i="5"/>
  <c r="N1572" i="5"/>
  <c r="N1548" i="5"/>
  <c r="N1524" i="5"/>
  <c r="N1404" i="5"/>
  <c r="N1578" i="5"/>
  <c r="N1554" i="5"/>
  <c r="N1530" i="5"/>
  <c r="N1410" i="5"/>
  <c r="I787" i="5"/>
  <c r="I793" i="5"/>
  <c r="I769" i="5"/>
  <c r="I745" i="5"/>
  <c r="I721" i="5"/>
  <c r="I697" i="5"/>
  <c r="I673" i="5"/>
  <c r="I775" i="5"/>
  <c r="I751" i="5"/>
  <c r="I727" i="5"/>
  <c r="I703" i="5"/>
  <c r="I679" i="5"/>
  <c r="I655" i="5"/>
  <c r="I631" i="5"/>
  <c r="I607" i="5"/>
  <c r="I739" i="5"/>
  <c r="I685" i="5"/>
  <c r="I781" i="5"/>
  <c r="I715" i="5"/>
  <c r="I625" i="5"/>
  <c r="I733" i="5"/>
  <c r="I667" i="5"/>
  <c r="I637" i="5"/>
  <c r="I619" i="5"/>
  <c r="I763" i="5"/>
  <c r="I709" i="5"/>
  <c r="I691" i="5"/>
  <c r="I649" i="5"/>
  <c r="I601" i="5"/>
  <c r="I757" i="5"/>
  <c r="I661" i="5"/>
  <c r="I643" i="5"/>
  <c r="I613" i="5"/>
  <c r="I1177" i="5"/>
  <c r="I1183" i="5"/>
  <c r="I1189" i="5"/>
  <c r="I1165" i="5"/>
  <c r="I1153" i="5"/>
  <c r="I1141" i="5"/>
  <c r="I1105" i="5"/>
  <c r="I1051" i="5"/>
  <c r="I1123" i="5"/>
  <c r="I1027" i="5"/>
  <c r="I1003" i="5"/>
  <c r="I1111" i="5"/>
  <c r="I1093" i="5"/>
  <c r="I1057" i="5"/>
  <c r="I1171" i="5"/>
  <c r="I1129" i="5"/>
  <c r="I1075" i="5"/>
  <c r="I1033" i="5"/>
  <c r="I1009" i="5"/>
  <c r="I1159" i="5"/>
  <c r="I1147" i="5"/>
  <c r="I1063" i="5"/>
  <c r="I1135" i="5"/>
  <c r="I1117" i="5"/>
  <c r="I1081" i="5"/>
  <c r="I1039" i="5"/>
  <c r="I1015" i="5"/>
  <c r="I1099" i="5"/>
  <c r="I1087" i="5"/>
  <c r="I1069" i="5"/>
  <c r="I1045" i="5"/>
  <c r="I1021" i="5"/>
  <c r="I997" i="5"/>
  <c r="U27" i="15"/>
  <c r="I987" i="5"/>
  <c r="I963" i="5"/>
  <c r="I939" i="5"/>
  <c r="I915" i="5"/>
  <c r="I891" i="5"/>
  <c r="I867" i="5"/>
  <c r="I843" i="5"/>
  <c r="I819" i="5"/>
  <c r="I993" i="5"/>
  <c r="I969" i="5"/>
  <c r="I945" i="5"/>
  <c r="I921" i="5"/>
  <c r="I897" i="5"/>
  <c r="I873" i="5"/>
  <c r="I849" i="5"/>
  <c r="I825" i="5"/>
  <c r="I801" i="5"/>
  <c r="I975" i="5"/>
  <c r="I951" i="5"/>
  <c r="I927" i="5"/>
  <c r="I903" i="5"/>
  <c r="I879" i="5"/>
  <c r="I855" i="5"/>
  <c r="I831" i="5"/>
  <c r="I807" i="5"/>
  <c r="I981" i="5"/>
  <c r="I957" i="5"/>
  <c r="I933" i="5"/>
  <c r="I909" i="5"/>
  <c r="I885" i="5"/>
  <c r="I861" i="5"/>
  <c r="I837" i="5"/>
  <c r="I813" i="5"/>
  <c r="R40" i="15"/>
  <c r="V40" i="15" s="1"/>
  <c r="AD40" i="15" s="1"/>
  <c r="Q40" i="15"/>
  <c r="O22" i="15"/>
  <c r="V28" i="15"/>
  <c r="AD28" i="15" s="1"/>
  <c r="I576" i="5"/>
  <c r="I552" i="5"/>
  <c r="I528" i="5"/>
  <c r="I504" i="5"/>
  <c r="I480" i="5"/>
  <c r="I456" i="5"/>
  <c r="I432" i="5"/>
  <c r="I408" i="5"/>
  <c r="I588" i="5"/>
  <c r="I564" i="5"/>
  <c r="I540" i="5"/>
  <c r="I516" i="5"/>
  <c r="I492" i="5"/>
  <c r="I468" i="5"/>
  <c r="I594" i="5"/>
  <c r="I570" i="5"/>
  <c r="I546" i="5"/>
  <c r="I522" i="5"/>
  <c r="I498" i="5"/>
  <c r="I474" i="5"/>
  <c r="I450" i="5"/>
  <c r="I426" i="5"/>
  <c r="I402" i="5"/>
  <c r="I558" i="5"/>
  <c r="I510" i="5"/>
  <c r="I462" i="5"/>
  <c r="I438" i="5"/>
  <c r="I414" i="5"/>
  <c r="I582" i="5"/>
  <c r="I534" i="5"/>
  <c r="I486" i="5"/>
  <c r="I444" i="5"/>
  <c r="I420" i="5"/>
  <c r="Q33" i="15"/>
  <c r="I984" i="5"/>
  <c r="I960" i="5"/>
  <c r="I936" i="5"/>
  <c r="I912" i="5"/>
  <c r="I888" i="5"/>
  <c r="I864" i="5"/>
  <c r="I840" i="5"/>
  <c r="I816" i="5"/>
  <c r="I990" i="5"/>
  <c r="I966" i="5"/>
  <c r="I942" i="5"/>
  <c r="I918" i="5"/>
  <c r="I894" i="5"/>
  <c r="I870" i="5"/>
  <c r="I972" i="5"/>
  <c r="I948" i="5"/>
  <c r="I924" i="5"/>
  <c r="I900" i="5"/>
  <c r="I876" i="5"/>
  <c r="I852" i="5"/>
  <c r="I828" i="5"/>
  <c r="I804" i="5"/>
  <c r="I978" i="5"/>
  <c r="I954" i="5"/>
  <c r="I930" i="5"/>
  <c r="I906" i="5"/>
  <c r="I882" i="5"/>
  <c r="I858" i="5"/>
  <c r="I834" i="5"/>
  <c r="I810" i="5"/>
  <c r="I798" i="5"/>
  <c r="I822" i="5"/>
  <c r="I846" i="5"/>
  <c r="U7" i="15"/>
  <c r="V19" i="15"/>
  <c r="AD19" i="15" s="1"/>
  <c r="Q18" i="15"/>
  <c r="K3941" i="13"/>
  <c r="G2377" i="5" s="1"/>
  <c r="K3789" i="13"/>
  <c r="K3764" i="13"/>
  <c r="K3476" i="13"/>
  <c r="K3471" i="13"/>
  <c r="K3326" i="13"/>
  <c r="K2930" i="13"/>
  <c r="K2898" i="13"/>
  <c r="K3014" i="13"/>
  <c r="K3151" i="13"/>
  <c r="K2879" i="13"/>
  <c r="K2871" i="13"/>
  <c r="K2839" i="13"/>
  <c r="K3023" i="13"/>
  <c r="K2767" i="13"/>
  <c r="K2318" i="13"/>
  <c r="K2476" i="13"/>
  <c r="K1832" i="13"/>
  <c r="K1811" i="13"/>
  <c r="K1765" i="13"/>
  <c r="K1714" i="13"/>
  <c r="K1692" i="13"/>
  <c r="K593" i="4"/>
  <c r="M593" i="4" s="1"/>
  <c r="K585" i="4"/>
  <c r="M585" i="4" s="1"/>
  <c r="N585" i="4" s="1"/>
  <c r="K577" i="4"/>
  <c r="M577" i="4" s="1"/>
  <c r="N577" i="4" s="1"/>
  <c r="K569" i="4"/>
  <c r="M569" i="4" s="1"/>
  <c r="N569" i="4" s="1"/>
  <c r="K561" i="4"/>
  <c r="M561" i="4" s="1"/>
  <c r="K553" i="4"/>
  <c r="M553" i="4" s="1"/>
  <c r="K545" i="4"/>
  <c r="M545" i="4" s="1"/>
  <c r="N545" i="4" s="1"/>
  <c r="K537" i="4"/>
  <c r="M537" i="4" s="1"/>
  <c r="N537" i="4" s="1"/>
  <c r="K529" i="4"/>
  <c r="M529" i="4" s="1"/>
  <c r="K521" i="4"/>
  <c r="M521" i="4" s="1"/>
  <c r="K513" i="4"/>
  <c r="M513" i="4" s="1"/>
  <c r="K505" i="4"/>
  <c r="M505" i="4" s="1"/>
  <c r="N505" i="4" s="1"/>
  <c r="K497" i="4"/>
  <c r="K489" i="4"/>
  <c r="K481" i="4"/>
  <c r="K473" i="4"/>
  <c r="K465" i="4"/>
  <c r="K457" i="4"/>
  <c r="K449" i="4"/>
  <c r="K441" i="4"/>
  <c r="K433" i="4"/>
  <c r="K425" i="4"/>
  <c r="K417" i="4"/>
  <c r="K409" i="4"/>
  <c r="K401" i="4"/>
  <c r="K393" i="4"/>
  <c r="K385" i="4"/>
  <c r="K377" i="4"/>
  <c r="K369" i="4"/>
  <c r="K361" i="4"/>
  <c r="K353" i="4"/>
  <c r="K345" i="4"/>
  <c r="K337" i="4"/>
  <c r="K329" i="4"/>
  <c r="K321" i="4"/>
  <c r="K313" i="4"/>
  <c r="J431" i="4"/>
  <c r="F38" i="2"/>
  <c r="AI336" i="4"/>
  <c r="S336" i="4" s="1"/>
  <c r="AI298" i="4"/>
  <c r="I298" i="4"/>
  <c r="J298" i="4" s="1"/>
  <c r="AI234" i="4"/>
  <c r="I234" i="4"/>
  <c r="J234" i="4" s="1"/>
  <c r="AI170" i="4"/>
  <c r="I170" i="4"/>
  <c r="J170" i="4" s="1"/>
  <c r="AI106" i="4"/>
  <c r="I106" i="4"/>
  <c r="J106" i="4" s="1"/>
  <c r="AI42" i="4"/>
  <c r="I42" i="4"/>
  <c r="J42" i="4" s="1"/>
  <c r="AI568" i="4"/>
  <c r="S568" i="4" s="1"/>
  <c r="AI305" i="4"/>
  <c r="I305" i="4"/>
  <c r="J305" i="4" s="1"/>
  <c r="AI241" i="4"/>
  <c r="I241" i="4"/>
  <c r="J241" i="4" s="1"/>
  <c r="AI177" i="4"/>
  <c r="I177" i="4"/>
  <c r="J177" i="4" s="1"/>
  <c r="AI113" i="4"/>
  <c r="I113" i="4"/>
  <c r="J113" i="4" s="1"/>
  <c r="AI49" i="4"/>
  <c r="I49" i="4"/>
  <c r="J49" i="4" s="1"/>
  <c r="W581" i="4"/>
  <c r="T581" i="4"/>
  <c r="AI570" i="4"/>
  <c r="S570" i="4" s="1"/>
  <c r="J531" i="4"/>
  <c r="U531" i="4"/>
  <c r="V531" i="4" s="1"/>
  <c r="J427" i="4"/>
  <c r="F34" i="2"/>
  <c r="AI340" i="4"/>
  <c r="AI294" i="4"/>
  <c r="I294" i="4"/>
  <c r="J294" i="4" s="1"/>
  <c r="AI230" i="4"/>
  <c r="I230" i="4"/>
  <c r="J230" i="4" s="1"/>
  <c r="AI166" i="4"/>
  <c r="I166" i="4"/>
  <c r="J166" i="4" s="1"/>
  <c r="AI102" i="4"/>
  <c r="I102" i="4"/>
  <c r="J102" i="4" s="1"/>
  <c r="AI38" i="4"/>
  <c r="I38" i="4"/>
  <c r="J38" i="4" s="1"/>
  <c r="J530" i="4"/>
  <c r="U530" i="4"/>
  <c r="V530" i="4" s="1"/>
  <c r="AI435" i="4"/>
  <c r="S435" i="4" s="1"/>
  <c r="AI538" i="4"/>
  <c r="S538" i="4" s="1"/>
  <c r="AI370" i="4"/>
  <c r="AI176" i="4"/>
  <c r="K130" i="4"/>
  <c r="K123" i="4"/>
  <c r="K44" i="4"/>
  <c r="K31" i="4"/>
  <c r="K214" i="4"/>
  <c r="K212" i="4"/>
  <c r="K263" i="4"/>
  <c r="U527" i="4"/>
  <c r="V527" i="4" s="1"/>
  <c r="K86" i="4"/>
  <c r="K35" i="4"/>
  <c r="K11" i="4"/>
  <c r="K54" i="4"/>
  <c r="K23" i="4"/>
  <c r="K223" i="4"/>
  <c r="K243" i="4"/>
  <c r="U503" i="4"/>
  <c r="V503" i="4" s="1"/>
  <c r="K268" i="4"/>
  <c r="K222" i="4"/>
  <c r="K187" i="4"/>
  <c r="I2556" i="5"/>
  <c r="I2532" i="5"/>
  <c r="I2562" i="5"/>
  <c r="I2538" i="5"/>
  <c r="I2514" i="5"/>
  <c r="I2490" i="5"/>
  <c r="I2466" i="5"/>
  <c r="I2442" i="5"/>
  <c r="I2568" i="5"/>
  <c r="I2544" i="5"/>
  <c r="I2520" i="5"/>
  <c r="I2496" i="5"/>
  <c r="I2472" i="5"/>
  <c r="I2448" i="5"/>
  <c r="I2424" i="5"/>
  <c r="I2400" i="5"/>
  <c r="I2574" i="5"/>
  <c r="I2550" i="5"/>
  <c r="I2526" i="5"/>
  <c r="I2502" i="5"/>
  <c r="I2478" i="5"/>
  <c r="I2454" i="5"/>
  <c r="I2406" i="5"/>
  <c r="I2388" i="5"/>
  <c r="I2508" i="5"/>
  <c r="I2430" i="5"/>
  <c r="I2412" i="5"/>
  <c r="I2394" i="5"/>
  <c r="I2484" i="5"/>
  <c r="I2436" i="5"/>
  <c r="I2382" i="5"/>
  <c r="E50" i="2" s="1"/>
  <c r="I2460" i="5"/>
  <c r="I2418" i="5"/>
  <c r="I2368" i="5"/>
  <c r="I2344" i="5"/>
  <c r="I2320" i="5"/>
  <c r="I2308" i="5"/>
  <c r="I2284" i="5"/>
  <c r="I2260" i="5"/>
  <c r="I2236" i="5"/>
  <c r="I2212" i="5"/>
  <c r="I2188" i="5"/>
  <c r="I2356" i="5"/>
  <c r="I2338" i="5"/>
  <c r="I2374" i="5"/>
  <c r="I2314" i="5"/>
  <c r="I2290" i="5"/>
  <c r="I2266" i="5"/>
  <c r="I2242" i="5"/>
  <c r="I2218" i="5"/>
  <c r="I2194" i="5"/>
  <c r="I2380" i="5"/>
  <c r="I2362" i="5"/>
  <c r="I2326" i="5"/>
  <c r="I2296" i="5"/>
  <c r="I2272" i="5"/>
  <c r="I2248" i="5"/>
  <c r="I2224" i="5"/>
  <c r="I2332" i="5"/>
  <c r="I2302" i="5"/>
  <c r="I2278" i="5"/>
  <c r="I2254" i="5"/>
  <c r="I2230" i="5"/>
  <c r="I2206" i="5"/>
  <c r="I2350" i="5"/>
  <c r="I2200" i="5"/>
  <c r="V49" i="15"/>
  <c r="AD49" i="15" s="1"/>
  <c r="I599" i="5"/>
  <c r="I575" i="5"/>
  <c r="I551" i="5"/>
  <c r="I557" i="5"/>
  <c r="I587" i="5"/>
  <c r="I539" i="5"/>
  <c r="I497" i="5"/>
  <c r="I449" i="5"/>
  <c r="I431" i="5"/>
  <c r="I407" i="5"/>
  <c r="I527" i="5"/>
  <c r="I509" i="5"/>
  <c r="I479" i="5"/>
  <c r="I461" i="5"/>
  <c r="I569" i="5"/>
  <c r="I491" i="5"/>
  <c r="I581" i="5"/>
  <c r="I437" i="5"/>
  <c r="I425" i="5"/>
  <c r="I413" i="5"/>
  <c r="I563" i="5"/>
  <c r="I521" i="5"/>
  <c r="I473" i="5"/>
  <c r="I533" i="5"/>
  <c r="I503" i="5"/>
  <c r="I485" i="5"/>
  <c r="I455" i="5"/>
  <c r="I593" i="5"/>
  <c r="I545" i="5"/>
  <c r="I515" i="5"/>
  <c r="I467" i="5"/>
  <c r="I443" i="5"/>
  <c r="I419" i="5"/>
  <c r="I2180" i="5"/>
  <c r="I2156" i="5"/>
  <c r="I2132" i="5"/>
  <c r="I2108" i="5"/>
  <c r="I2084" i="5"/>
  <c r="I2060" i="5"/>
  <c r="I2036" i="5"/>
  <c r="I2012" i="5"/>
  <c r="I1988" i="5"/>
  <c r="I2162" i="5"/>
  <c r="I2138" i="5"/>
  <c r="I2114" i="5"/>
  <c r="I2090" i="5"/>
  <c r="I2066" i="5"/>
  <c r="I2042" i="5"/>
  <c r="I2018" i="5"/>
  <c r="I1994" i="5"/>
  <c r="I2174" i="5"/>
  <c r="I2150" i="5"/>
  <c r="I2126" i="5"/>
  <c r="I2102" i="5"/>
  <c r="I2078" i="5"/>
  <c r="I2054" i="5"/>
  <c r="I2030" i="5"/>
  <c r="I2120" i="5"/>
  <c r="I2096" i="5"/>
  <c r="I2006" i="5"/>
  <c r="I2144" i="5"/>
  <c r="I2168" i="5"/>
  <c r="I2072" i="5"/>
  <c r="I2048" i="5"/>
  <c r="I2000" i="5"/>
  <c r="I2024" i="5"/>
  <c r="Q106" i="15"/>
  <c r="R106" i="15"/>
  <c r="N3328" i="5"/>
  <c r="N3274" i="5"/>
  <c r="N3220" i="5"/>
  <c r="O101" i="15"/>
  <c r="R101" i="15" s="1"/>
  <c r="R112" i="15"/>
  <c r="Q112" i="15"/>
  <c r="W99" i="15"/>
  <c r="AC99" i="15"/>
  <c r="O82" i="15"/>
  <c r="R75" i="15"/>
  <c r="V75" i="15" s="1"/>
  <c r="AD75" i="15" s="1"/>
  <c r="Q75" i="15"/>
  <c r="U75" i="15" s="1"/>
  <c r="N2367" i="5"/>
  <c r="N2343" i="5"/>
  <c r="N2319" i="5"/>
  <c r="N2355" i="5"/>
  <c r="N2337" i="5"/>
  <c r="N2307" i="5"/>
  <c r="N2283" i="5"/>
  <c r="N2259" i="5"/>
  <c r="N2235" i="5"/>
  <c r="N2211" i="5"/>
  <c r="N2187" i="5"/>
  <c r="N2373" i="5"/>
  <c r="N2313" i="5"/>
  <c r="N2289" i="5"/>
  <c r="N2265" i="5"/>
  <c r="N2241" i="5"/>
  <c r="N2217" i="5"/>
  <c r="N2193" i="5"/>
  <c r="N2379" i="5"/>
  <c r="N2361" i="5"/>
  <c r="N2325" i="5"/>
  <c r="N2295" i="5"/>
  <c r="N2271" i="5"/>
  <c r="N2247" i="5"/>
  <c r="N2223" i="5"/>
  <c r="N2331" i="5"/>
  <c r="N2349" i="5"/>
  <c r="N2301" i="5"/>
  <c r="N2277" i="5"/>
  <c r="N2253" i="5"/>
  <c r="N2229" i="5"/>
  <c r="N2205" i="5"/>
  <c r="N2199" i="5"/>
  <c r="O106" i="15"/>
  <c r="O103" i="15"/>
  <c r="O100" i="15"/>
  <c r="U88" i="15"/>
  <c r="N2375" i="5"/>
  <c r="N2351" i="5"/>
  <c r="N2327" i="5"/>
  <c r="N2315" i="5"/>
  <c r="N2291" i="5"/>
  <c r="N2267" i="5"/>
  <c r="N2243" i="5"/>
  <c r="N2219" i="5"/>
  <c r="N2195" i="5"/>
  <c r="N2357" i="5"/>
  <c r="N2339" i="5"/>
  <c r="N2321" i="5"/>
  <c r="N2297" i="5"/>
  <c r="N2273" i="5"/>
  <c r="N2249" i="5"/>
  <c r="N2225" i="5"/>
  <c r="N2201" i="5"/>
  <c r="N2381" i="5"/>
  <c r="N2363" i="5"/>
  <c r="N2345" i="5"/>
  <c r="N2303" i="5"/>
  <c r="N2279" i="5"/>
  <c r="N2255" i="5"/>
  <c r="N2231" i="5"/>
  <c r="N2207" i="5"/>
  <c r="N2333" i="5"/>
  <c r="N2309" i="5"/>
  <c r="N2285" i="5"/>
  <c r="N2261" i="5"/>
  <c r="N2237" i="5"/>
  <c r="N2213" i="5"/>
  <c r="N2189" i="5"/>
  <c r="N2369" i="5"/>
  <c r="AC98" i="15"/>
  <c r="W98" i="15"/>
  <c r="O60" i="15"/>
  <c r="R60" i="15" s="1"/>
  <c r="V60" i="15" s="1"/>
  <c r="AD60" i="15" s="1"/>
  <c r="R74" i="15"/>
  <c r="L94" i="15"/>
  <c r="N2926" i="5" s="1"/>
  <c r="I1582" i="5"/>
  <c r="I1558" i="5"/>
  <c r="I1534" i="5"/>
  <c r="I1510" i="5"/>
  <c r="I1486" i="5"/>
  <c r="I1462" i="5"/>
  <c r="I1438" i="5"/>
  <c r="I1414" i="5"/>
  <c r="I1588" i="5"/>
  <c r="I1564" i="5"/>
  <c r="I1540" i="5"/>
  <c r="I1516" i="5"/>
  <c r="I1492" i="5"/>
  <c r="I1468" i="5"/>
  <c r="I1444" i="5"/>
  <c r="I1420" i="5"/>
  <c r="I1396" i="5"/>
  <c r="I1570" i="5"/>
  <c r="I1546" i="5"/>
  <c r="I1522" i="5"/>
  <c r="I1498" i="5"/>
  <c r="I1474" i="5"/>
  <c r="I1450" i="5"/>
  <c r="I1426" i="5"/>
  <c r="I1402" i="5"/>
  <c r="I1576" i="5"/>
  <c r="I1552" i="5"/>
  <c r="I1528" i="5"/>
  <c r="I1504" i="5"/>
  <c r="I1480" i="5"/>
  <c r="I1456" i="5"/>
  <c r="I1432" i="5"/>
  <c r="I1408" i="5"/>
  <c r="R86" i="15"/>
  <c r="Q86" i="15"/>
  <c r="N2774" i="5"/>
  <c r="N2750" i="5"/>
  <c r="N2756" i="5"/>
  <c r="N2732" i="5"/>
  <c r="N2708" i="5"/>
  <c r="N2684" i="5"/>
  <c r="N2660" i="5"/>
  <c r="N2636" i="5"/>
  <c r="N2612" i="5"/>
  <c r="N2588" i="5"/>
  <c r="N2768" i="5"/>
  <c r="N2744" i="5"/>
  <c r="N2720" i="5"/>
  <c r="N2654" i="5"/>
  <c r="N2624" i="5"/>
  <c r="N2606" i="5"/>
  <c r="N2702" i="5"/>
  <c r="N2672" i="5"/>
  <c r="N2618" i="5"/>
  <c r="N2762" i="5"/>
  <c r="N2714" i="5"/>
  <c r="N2666" i="5"/>
  <c r="N2648" i="5"/>
  <c r="N2630" i="5"/>
  <c r="N2600" i="5"/>
  <c r="N2582" i="5"/>
  <c r="N2726" i="5"/>
  <c r="N2696" i="5"/>
  <c r="N2678" i="5"/>
  <c r="N2642" i="5"/>
  <c r="N2594" i="5"/>
  <c r="N2738" i="5"/>
  <c r="N2690" i="5"/>
  <c r="AC79" i="15"/>
  <c r="W79" i="15"/>
  <c r="N1376" i="5"/>
  <c r="N1352" i="5"/>
  <c r="N1328" i="5"/>
  <c r="N1304" i="5"/>
  <c r="N1280" i="5"/>
  <c r="N1256" i="5"/>
  <c r="N1232" i="5"/>
  <c r="N1208" i="5"/>
  <c r="N1382" i="5"/>
  <c r="N1358" i="5"/>
  <c r="N1334" i="5"/>
  <c r="N1310" i="5"/>
  <c r="N1286" i="5"/>
  <c r="N1262" i="5"/>
  <c r="N1238" i="5"/>
  <c r="N1214" i="5"/>
  <c r="N1388" i="5"/>
  <c r="N1364" i="5"/>
  <c r="N1340" i="5"/>
  <c r="N1316" i="5"/>
  <c r="N1292" i="5"/>
  <c r="N1268" i="5"/>
  <c r="N1244" i="5"/>
  <c r="N1220" i="5"/>
  <c r="N1196" i="5"/>
  <c r="N1370" i="5"/>
  <c r="N1346" i="5"/>
  <c r="N1322" i="5"/>
  <c r="N1298" i="5"/>
  <c r="N1274" i="5"/>
  <c r="N1250" i="5"/>
  <c r="N1226" i="5"/>
  <c r="N1202" i="5"/>
  <c r="U66" i="15"/>
  <c r="L58" i="15"/>
  <c r="N1678" i="5" s="1"/>
  <c r="R63" i="15"/>
  <c r="V63" i="15" s="1"/>
  <c r="AD63" i="15" s="1"/>
  <c r="L59" i="15"/>
  <c r="N1751" i="5" s="1"/>
  <c r="N775" i="5"/>
  <c r="N751" i="5"/>
  <c r="N727" i="5"/>
  <c r="N703" i="5"/>
  <c r="N679" i="5"/>
  <c r="N655" i="5"/>
  <c r="N631" i="5"/>
  <c r="N607" i="5"/>
  <c r="N787" i="5"/>
  <c r="N763" i="5"/>
  <c r="N739" i="5"/>
  <c r="N715" i="5"/>
  <c r="N691" i="5"/>
  <c r="N667" i="5"/>
  <c r="N643" i="5"/>
  <c r="N619" i="5"/>
  <c r="N793" i="5"/>
  <c r="N769" i="5"/>
  <c r="N745" i="5"/>
  <c r="N721" i="5"/>
  <c r="N697" i="5"/>
  <c r="N673" i="5"/>
  <c r="N649" i="5"/>
  <c r="N625" i="5"/>
  <c r="N601" i="5"/>
  <c r="N685" i="5"/>
  <c r="N781" i="5"/>
  <c r="N637" i="5"/>
  <c r="N733" i="5"/>
  <c r="N709" i="5"/>
  <c r="N661" i="5"/>
  <c r="N613" i="5"/>
  <c r="N757" i="5"/>
  <c r="R54" i="15"/>
  <c r="V54" i="15" s="1"/>
  <c r="AD54" i="15" s="1"/>
  <c r="Q54" i="15"/>
  <c r="N1782" i="5"/>
  <c r="N1758" i="5"/>
  <c r="N1734" i="5"/>
  <c r="N1710" i="5"/>
  <c r="N1686" i="5"/>
  <c r="N1662" i="5"/>
  <c r="N1674" i="5"/>
  <c r="N1746" i="5"/>
  <c r="N1728" i="5"/>
  <c r="N1692" i="5"/>
  <c r="N1656" i="5"/>
  <c r="N1632" i="5"/>
  <c r="N1608" i="5"/>
  <c r="N1764" i="5"/>
  <c r="N1698" i="5"/>
  <c r="N1680" i="5"/>
  <c r="N1638" i="5"/>
  <c r="N1614" i="5"/>
  <c r="N1590" i="5"/>
  <c r="N1770" i="5"/>
  <c r="N1752" i="5"/>
  <c r="N1716" i="5"/>
  <c r="N1644" i="5"/>
  <c r="N1620" i="5"/>
  <c r="N1596" i="5"/>
  <c r="N1722" i="5"/>
  <c r="N1704" i="5"/>
  <c r="N1668" i="5"/>
  <c r="N1776" i="5"/>
  <c r="N1740" i="5"/>
  <c r="N1650" i="5"/>
  <c r="N1626" i="5"/>
  <c r="N1602" i="5"/>
  <c r="Q44" i="15"/>
  <c r="V32" i="15"/>
  <c r="AD32" i="15" s="1"/>
  <c r="I591" i="5"/>
  <c r="I567" i="5"/>
  <c r="I543" i="5"/>
  <c r="I597" i="5"/>
  <c r="I585" i="5"/>
  <c r="I549" i="5"/>
  <c r="I537" i="5"/>
  <c r="I513" i="5"/>
  <c r="I465" i="5"/>
  <c r="I423" i="5"/>
  <c r="I579" i="5"/>
  <c r="I525" i="5"/>
  <c r="I495" i="5"/>
  <c r="I477" i="5"/>
  <c r="I447" i="5"/>
  <c r="I507" i="5"/>
  <c r="I459" i="5"/>
  <c r="I441" i="5"/>
  <c r="I429" i="5"/>
  <c r="I417" i="5"/>
  <c r="I405" i="5"/>
  <c r="I573" i="5"/>
  <c r="I561" i="5"/>
  <c r="I489" i="5"/>
  <c r="I555" i="5"/>
  <c r="I519" i="5"/>
  <c r="I501" i="5"/>
  <c r="I471" i="5"/>
  <c r="I453" i="5"/>
  <c r="I531" i="5"/>
  <c r="I483" i="5"/>
  <c r="I435" i="5"/>
  <c r="I411" i="5"/>
  <c r="J202" i="5"/>
  <c r="J178" i="5"/>
  <c r="J154" i="5"/>
  <c r="J130" i="5"/>
  <c r="J106" i="5"/>
  <c r="J82" i="5"/>
  <c r="J58" i="5"/>
  <c r="J34" i="5"/>
  <c r="J10" i="5"/>
  <c r="J184" i="5"/>
  <c r="J160" i="5"/>
  <c r="J136" i="5"/>
  <c r="J112" i="5"/>
  <c r="J88" i="5"/>
  <c r="J64" i="5"/>
  <c r="J40" i="5"/>
  <c r="J16" i="5"/>
  <c r="J76" i="5"/>
  <c r="J100" i="5"/>
  <c r="J196" i="5"/>
  <c r="J172" i="5"/>
  <c r="J148" i="5"/>
  <c r="J124" i="5"/>
  <c r="J22" i="5"/>
  <c r="J46" i="5"/>
  <c r="J70" i="5"/>
  <c r="J94" i="5"/>
  <c r="J28" i="5"/>
  <c r="J190" i="5"/>
  <c r="J166" i="5"/>
  <c r="J142" i="5"/>
  <c r="J118" i="5"/>
  <c r="J52" i="5"/>
  <c r="L40" i="15"/>
  <c r="N1192" i="5" s="1"/>
  <c r="V27" i="15"/>
  <c r="AD27" i="15" s="1"/>
  <c r="I776" i="5"/>
  <c r="I752" i="5"/>
  <c r="I728" i="5"/>
  <c r="I704" i="5"/>
  <c r="I680" i="5"/>
  <c r="I656" i="5"/>
  <c r="I632" i="5"/>
  <c r="I608" i="5"/>
  <c r="I788" i="5"/>
  <c r="I764" i="5"/>
  <c r="I740" i="5"/>
  <c r="I716" i="5"/>
  <c r="I692" i="5"/>
  <c r="I668" i="5"/>
  <c r="I644" i="5"/>
  <c r="I620" i="5"/>
  <c r="I794" i="5"/>
  <c r="I770" i="5"/>
  <c r="I746" i="5"/>
  <c r="I722" i="5"/>
  <c r="I698" i="5"/>
  <c r="I674" i="5"/>
  <c r="I650" i="5"/>
  <c r="I626" i="5"/>
  <c r="I602" i="5"/>
  <c r="I710" i="5"/>
  <c r="I662" i="5"/>
  <c r="I614" i="5"/>
  <c r="I758" i="5"/>
  <c r="I686" i="5"/>
  <c r="I638" i="5"/>
  <c r="I782" i="5"/>
  <c r="I734" i="5"/>
  <c r="R13" i="15"/>
  <c r="V13" i="15" s="1"/>
  <c r="AD13" i="15" s="1"/>
  <c r="N391" i="5"/>
  <c r="N367" i="5"/>
  <c r="N295" i="5"/>
  <c r="N271" i="5"/>
  <c r="N247" i="5"/>
  <c r="N223" i="5"/>
  <c r="N259" i="5"/>
  <c r="N235" i="5"/>
  <c r="N211" i="5"/>
  <c r="N265" i="5"/>
  <c r="N229" i="5"/>
  <c r="N289" i="5"/>
  <c r="N253" i="5"/>
  <c r="R33" i="15"/>
  <c r="V33" i="15" s="1"/>
  <c r="AD33" i="15" s="1"/>
  <c r="Q30" i="15"/>
  <c r="R30" i="15"/>
  <c r="N978" i="5"/>
  <c r="N954" i="5"/>
  <c r="N930" i="5"/>
  <c r="N906" i="5"/>
  <c r="N882" i="5"/>
  <c r="N858" i="5"/>
  <c r="N834" i="5"/>
  <c r="N810" i="5"/>
  <c r="N984" i="5"/>
  <c r="N960" i="5"/>
  <c r="N936" i="5"/>
  <c r="N912" i="5"/>
  <c r="N888" i="5"/>
  <c r="N864" i="5"/>
  <c r="N840" i="5"/>
  <c r="N816" i="5"/>
  <c r="N990" i="5"/>
  <c r="N966" i="5"/>
  <c r="N942" i="5"/>
  <c r="N918" i="5"/>
  <c r="N894" i="5"/>
  <c r="N870" i="5"/>
  <c r="N846" i="5"/>
  <c r="N822" i="5"/>
  <c r="N798" i="5"/>
  <c r="N972" i="5"/>
  <c r="N948" i="5"/>
  <c r="N924" i="5"/>
  <c r="N900" i="5"/>
  <c r="N876" i="5"/>
  <c r="N852" i="5"/>
  <c r="N828" i="5"/>
  <c r="N804" i="5"/>
  <c r="W17" i="15"/>
  <c r="J1178" i="5"/>
  <c r="J1184" i="5"/>
  <c r="J1160" i="5"/>
  <c r="J1082" i="5"/>
  <c r="J1064" i="5"/>
  <c r="J1136" i="5"/>
  <c r="J1118" i="5"/>
  <c r="J1100" i="5"/>
  <c r="J1046" i="5"/>
  <c r="J1022" i="5"/>
  <c r="J998" i="5"/>
  <c r="J1172" i="5"/>
  <c r="J1106" i="5"/>
  <c r="J1088" i="5"/>
  <c r="J1070" i="5"/>
  <c r="J1052" i="5"/>
  <c r="J1028" i="5"/>
  <c r="J1004" i="5"/>
  <c r="J1166" i="5"/>
  <c r="J1142" i="5"/>
  <c r="J1124" i="5"/>
  <c r="J1154" i="5"/>
  <c r="J1058" i="5"/>
  <c r="J1034" i="5"/>
  <c r="J1010" i="5"/>
  <c r="J1130" i="5"/>
  <c r="J1112" i="5"/>
  <c r="J1094" i="5"/>
  <c r="J1076" i="5"/>
  <c r="J1190" i="5"/>
  <c r="J1148" i="5"/>
  <c r="J1040" i="5"/>
  <c r="J1016" i="5"/>
  <c r="R6" i="15"/>
  <c r="V6" i="15" s="1"/>
  <c r="AD6" i="15" s="1"/>
  <c r="G2362" i="5"/>
  <c r="G2338" i="5"/>
  <c r="G2302" i="5"/>
  <c r="G2254" i="5"/>
  <c r="G2230" i="5"/>
  <c r="G2368" i="5"/>
  <c r="G2350" i="5"/>
  <c r="G2284" i="5"/>
  <c r="G2236" i="5"/>
  <c r="G2212" i="5"/>
  <c r="G2356" i="5"/>
  <c r="G2320" i="5"/>
  <c r="G2314" i="5"/>
  <c r="G2266" i="5"/>
  <c r="G2242" i="5"/>
  <c r="G2380" i="5"/>
  <c r="G2344" i="5"/>
  <c r="G2296" i="5"/>
  <c r="G2248" i="5"/>
  <c r="G2224" i="5"/>
  <c r="G2194" i="5"/>
  <c r="G1571" i="5"/>
  <c r="G1523" i="5"/>
  <c r="G1475" i="5"/>
  <c r="G1451" i="5"/>
  <c r="G1403" i="5"/>
  <c r="G1577" i="5"/>
  <c r="G1529" i="5"/>
  <c r="G1481" i="5"/>
  <c r="G1457" i="5"/>
  <c r="G1409" i="5"/>
  <c r="G1583" i="5"/>
  <c r="G1535" i="5"/>
  <c r="G1487" i="5"/>
  <c r="G1463" i="5"/>
  <c r="G1415" i="5"/>
  <c r="G1589" i="5"/>
  <c r="G1541" i="5"/>
  <c r="G1493" i="5"/>
  <c r="G1469" i="5"/>
  <c r="G1421" i="5"/>
  <c r="G1397" i="5"/>
  <c r="K2679" i="13"/>
  <c r="K2817" i="13"/>
  <c r="G994" i="5"/>
  <c r="G970" i="5"/>
  <c r="G946" i="5"/>
  <c r="G922" i="5"/>
  <c r="G898" i="5"/>
  <c r="G874" i="5"/>
  <c r="G850" i="5"/>
  <c r="G826" i="5"/>
  <c r="G802" i="5"/>
  <c r="G976" i="5"/>
  <c r="G952" i="5"/>
  <c r="G928" i="5"/>
  <c r="G904" i="5"/>
  <c r="G880" i="5"/>
  <c r="G856" i="5"/>
  <c r="G982" i="5"/>
  <c r="G958" i="5"/>
  <c r="G934" i="5"/>
  <c r="G910" i="5"/>
  <c r="G886" i="5"/>
  <c r="G862" i="5"/>
  <c r="G838" i="5"/>
  <c r="G814" i="5"/>
  <c r="G988" i="5"/>
  <c r="G964" i="5"/>
  <c r="G940" i="5"/>
  <c r="G916" i="5"/>
  <c r="G892" i="5"/>
  <c r="G868" i="5"/>
  <c r="G844" i="5"/>
  <c r="G820" i="5"/>
  <c r="G832" i="5"/>
  <c r="G808" i="5"/>
  <c r="K684" i="13"/>
  <c r="K1266" i="13"/>
  <c r="K942" i="13"/>
  <c r="K1066" i="13"/>
  <c r="K1402" i="13"/>
  <c r="K1316" i="13"/>
  <c r="K1074" i="13"/>
  <c r="K1008" i="13"/>
  <c r="K87" i="13"/>
  <c r="K592" i="4"/>
  <c r="M592" i="4" s="1"/>
  <c r="K584" i="4"/>
  <c r="M584" i="4" s="1"/>
  <c r="N584" i="4" s="1"/>
  <c r="K576" i="4"/>
  <c r="M576" i="4" s="1"/>
  <c r="N576" i="4" s="1"/>
  <c r="K568" i="4"/>
  <c r="M568" i="4" s="1"/>
  <c r="N568" i="4" s="1"/>
  <c r="K560" i="4"/>
  <c r="M560" i="4" s="1"/>
  <c r="K552" i="4"/>
  <c r="M552" i="4" s="1"/>
  <c r="K544" i="4"/>
  <c r="M544" i="4" s="1"/>
  <c r="N544" i="4" s="1"/>
  <c r="K536" i="4"/>
  <c r="M536" i="4" s="1"/>
  <c r="N536" i="4" s="1"/>
  <c r="K528" i="4"/>
  <c r="M528" i="4" s="1"/>
  <c r="K520" i="4"/>
  <c r="M520" i="4" s="1"/>
  <c r="K512" i="4"/>
  <c r="M512" i="4" s="1"/>
  <c r="K504" i="4"/>
  <c r="M504" i="4" s="1"/>
  <c r="N504" i="4" s="1"/>
  <c r="K496" i="4"/>
  <c r="K488" i="4"/>
  <c r="K480" i="4"/>
  <c r="K472" i="4"/>
  <c r="K464" i="4"/>
  <c r="K456" i="4"/>
  <c r="K448" i="4"/>
  <c r="K440" i="4"/>
  <c r="K432" i="4"/>
  <c r="K424" i="4"/>
  <c r="K416" i="4"/>
  <c r="K408" i="4"/>
  <c r="K400" i="4"/>
  <c r="K392" i="4"/>
  <c r="K384" i="4"/>
  <c r="K376" i="4"/>
  <c r="K368" i="4"/>
  <c r="K360" i="4"/>
  <c r="K352" i="4"/>
  <c r="K344" i="4"/>
  <c r="K336" i="4"/>
  <c r="K328" i="4"/>
  <c r="K320" i="4"/>
  <c r="K312" i="4"/>
  <c r="W576" i="4"/>
  <c r="T576" i="4"/>
  <c r="U543" i="4"/>
  <c r="V543" i="4" s="1"/>
  <c r="AI109" i="4"/>
  <c r="AI290" i="4"/>
  <c r="I290" i="4"/>
  <c r="J290" i="4" s="1"/>
  <c r="AI226" i="4"/>
  <c r="I226" i="4"/>
  <c r="J226" i="4" s="1"/>
  <c r="AI162" i="4"/>
  <c r="I162" i="4"/>
  <c r="J162" i="4" s="1"/>
  <c r="AI98" i="4"/>
  <c r="I98" i="4"/>
  <c r="J98" i="4" s="1"/>
  <c r="AI34" i="4"/>
  <c r="I34" i="4"/>
  <c r="J34" i="4" s="1"/>
  <c r="AI311" i="4"/>
  <c r="I311" i="4"/>
  <c r="J311" i="4" s="1"/>
  <c r="AI279" i="4"/>
  <c r="I279" i="4"/>
  <c r="J279" i="4" s="1"/>
  <c r="AI247" i="4"/>
  <c r="I247" i="4"/>
  <c r="J247" i="4" s="1"/>
  <c r="AI215" i="4"/>
  <c r="I215" i="4"/>
  <c r="J215" i="4" s="1"/>
  <c r="AI183" i="4"/>
  <c r="I183" i="4"/>
  <c r="J183" i="4" s="1"/>
  <c r="AI151" i="4"/>
  <c r="I151" i="4"/>
  <c r="J151" i="4" s="1"/>
  <c r="AI119" i="4"/>
  <c r="I119" i="4"/>
  <c r="J119" i="4" s="1"/>
  <c r="AI87" i="4"/>
  <c r="I87" i="4"/>
  <c r="J87" i="4" s="1"/>
  <c r="AI55" i="4"/>
  <c r="I55" i="4"/>
  <c r="J55" i="4" s="1"/>
  <c r="AI23" i="4"/>
  <c r="I23" i="4"/>
  <c r="J23" i="4" s="1"/>
  <c r="T579" i="4"/>
  <c r="W579" i="4"/>
  <c r="W507" i="4"/>
  <c r="T507" i="4"/>
  <c r="AI374" i="4"/>
  <c r="AI284" i="4"/>
  <c r="I284" i="4"/>
  <c r="J284" i="4" s="1"/>
  <c r="AI252" i="4"/>
  <c r="I252" i="4"/>
  <c r="J252" i="4" s="1"/>
  <c r="AI220" i="4"/>
  <c r="I220" i="4"/>
  <c r="J220" i="4" s="1"/>
  <c r="AI188" i="4"/>
  <c r="I188" i="4"/>
  <c r="J188" i="4" s="1"/>
  <c r="AI156" i="4"/>
  <c r="I156" i="4"/>
  <c r="J156" i="4" s="1"/>
  <c r="AI124" i="4"/>
  <c r="I124" i="4"/>
  <c r="J124" i="4" s="1"/>
  <c r="AI92" i="4"/>
  <c r="I92" i="4"/>
  <c r="J92" i="4" s="1"/>
  <c r="AI60" i="4"/>
  <c r="I60" i="4"/>
  <c r="J60" i="4" s="1"/>
  <c r="AI28" i="4"/>
  <c r="I28" i="4"/>
  <c r="J28" i="4" s="1"/>
  <c r="J532" i="4"/>
  <c r="U532" i="4"/>
  <c r="V532" i="4" s="1"/>
  <c r="J420" i="4"/>
  <c r="F27" i="2"/>
  <c r="AI297" i="4"/>
  <c r="I297" i="4"/>
  <c r="J297" i="4" s="1"/>
  <c r="AI233" i="4"/>
  <c r="I233" i="4"/>
  <c r="J233" i="4" s="1"/>
  <c r="AI169" i="4"/>
  <c r="I169" i="4"/>
  <c r="J169" i="4" s="1"/>
  <c r="AI105" i="4"/>
  <c r="I105" i="4"/>
  <c r="J105" i="4" s="1"/>
  <c r="AI41" i="4"/>
  <c r="I41" i="4"/>
  <c r="J41" i="4" s="1"/>
  <c r="U580" i="4"/>
  <c r="V580" i="4" s="1"/>
  <c r="U556" i="4"/>
  <c r="V556" i="4" s="1"/>
  <c r="J507" i="4"/>
  <c r="U507" i="4"/>
  <c r="V507" i="4" s="1"/>
  <c r="AI270" i="4"/>
  <c r="I270" i="4"/>
  <c r="J270" i="4" s="1"/>
  <c r="AI206" i="4"/>
  <c r="I206" i="4"/>
  <c r="J206" i="4" s="1"/>
  <c r="AI142" i="4"/>
  <c r="I142" i="4"/>
  <c r="J142" i="4" s="1"/>
  <c r="AI78" i="4"/>
  <c r="I78" i="4"/>
  <c r="J78" i="4" s="1"/>
  <c r="AI14" i="4"/>
  <c r="I14" i="4"/>
  <c r="J14" i="4" s="1"/>
  <c r="J434" i="4"/>
  <c r="F41" i="2"/>
  <c r="AI403" i="4"/>
  <c r="S403" i="4" s="1"/>
  <c r="AI171" i="4"/>
  <c r="AI139" i="4"/>
  <c r="AI107" i="4"/>
  <c r="K311" i="4"/>
  <c r="AI272" i="4"/>
  <c r="AI72" i="4"/>
  <c r="K30" i="4"/>
  <c r="K15" i="4"/>
  <c r="K198" i="4"/>
  <c r="K196" i="4"/>
  <c r="K247" i="4"/>
  <c r="K84" i="4"/>
  <c r="K22" i="4"/>
  <c r="K271" i="4"/>
  <c r="K36" i="4"/>
  <c r="K7" i="4"/>
  <c r="K159" i="4"/>
  <c r="K294" i="4"/>
  <c r="K211" i="4"/>
  <c r="K302" i="4"/>
  <c r="K267" i="4"/>
  <c r="K220" i="4"/>
  <c r="K174" i="4"/>
  <c r="I2772" i="5"/>
  <c r="I2748" i="5"/>
  <c r="I2724" i="5"/>
  <c r="I2700" i="5"/>
  <c r="I2676" i="5"/>
  <c r="I2652" i="5"/>
  <c r="I2628" i="5"/>
  <c r="I2604" i="5"/>
  <c r="I2580" i="5"/>
  <c r="I2754" i="5"/>
  <c r="I2730" i="5"/>
  <c r="I2706" i="5"/>
  <c r="I2682" i="5"/>
  <c r="I2658" i="5"/>
  <c r="I2634" i="5"/>
  <c r="I2610" i="5"/>
  <c r="I2586" i="5"/>
  <c r="I2760" i="5"/>
  <c r="I2736" i="5"/>
  <c r="I2712" i="5"/>
  <c r="I2688" i="5"/>
  <c r="I2664" i="5"/>
  <c r="I2640" i="5"/>
  <c r="I2616" i="5"/>
  <c r="I2592" i="5"/>
  <c r="I2766" i="5"/>
  <c r="I2742" i="5"/>
  <c r="I2718" i="5"/>
  <c r="I2694" i="5"/>
  <c r="I2670" i="5"/>
  <c r="I2646" i="5"/>
  <c r="I2622" i="5"/>
  <c r="I2598" i="5"/>
  <c r="N3551" i="5"/>
  <c r="N3527" i="5"/>
  <c r="N3503" i="5"/>
  <c r="N3479" i="5"/>
  <c r="N3455" i="5"/>
  <c r="N3431" i="5"/>
  <c r="N3407" i="5"/>
  <c r="N3383" i="5"/>
  <c r="N3557" i="5"/>
  <c r="N3533" i="5"/>
  <c r="N3509" i="5"/>
  <c r="N3485" i="5"/>
  <c r="N3461" i="5"/>
  <c r="N3437" i="5"/>
  <c r="N3413" i="5"/>
  <c r="N3389" i="5"/>
  <c r="N3563" i="5"/>
  <c r="N3539" i="5"/>
  <c r="N3515" i="5"/>
  <c r="N3491" i="5"/>
  <c r="N3467" i="5"/>
  <c r="N3443" i="5"/>
  <c r="N3419" i="5"/>
  <c r="N3395" i="5"/>
  <c r="N3569" i="5"/>
  <c r="N3545" i="5"/>
  <c r="N3521" i="5"/>
  <c r="N3425" i="5"/>
  <c r="N3449" i="5"/>
  <c r="N3473" i="5"/>
  <c r="N3377" i="5"/>
  <c r="N3497" i="5"/>
  <c r="N3401" i="5"/>
  <c r="I3307" i="5"/>
  <c r="I3283" i="5"/>
  <c r="I3259" i="5"/>
  <c r="I3361" i="5"/>
  <c r="I3343" i="5"/>
  <c r="I3319" i="5"/>
  <c r="I3295" i="5"/>
  <c r="I3349" i="5"/>
  <c r="I3205" i="5"/>
  <c r="I3199" i="5"/>
  <c r="I3193" i="5"/>
  <c r="I3187" i="5"/>
  <c r="I3325" i="5"/>
  <c r="I3337" i="5"/>
  <c r="I3313" i="5"/>
  <c r="I3229" i="5"/>
  <c r="I3223" i="5"/>
  <c r="I3217" i="5"/>
  <c r="I3211" i="5"/>
  <c r="I3355" i="5"/>
  <c r="I3331" i="5"/>
  <c r="I3277" i="5"/>
  <c r="I3271" i="5"/>
  <c r="I3253" i="5"/>
  <c r="I3247" i="5"/>
  <c r="I3241" i="5"/>
  <c r="I3235" i="5"/>
  <c r="I3367" i="5"/>
  <c r="I3289" i="5"/>
  <c r="I3301" i="5"/>
  <c r="I3265" i="5"/>
  <c r="I3181" i="5"/>
  <c r="I3175" i="5"/>
  <c r="Q84" i="15"/>
  <c r="U84" i="15" s="1"/>
  <c r="R84" i="15"/>
  <c r="V84" i="15" s="1"/>
  <c r="AD84" i="15" s="1"/>
  <c r="N2766" i="5"/>
  <c r="N2742" i="5"/>
  <c r="N2772" i="5"/>
  <c r="N2748" i="5"/>
  <c r="N2724" i="5"/>
  <c r="N2700" i="5"/>
  <c r="N2676" i="5"/>
  <c r="N2652" i="5"/>
  <c r="N2628" i="5"/>
  <c r="N2604" i="5"/>
  <c r="N2580" i="5"/>
  <c r="N2760" i="5"/>
  <c r="N2736" i="5"/>
  <c r="N2730" i="5"/>
  <c r="N2694" i="5"/>
  <c r="N2658" i="5"/>
  <c r="N2610" i="5"/>
  <c r="N2718" i="5"/>
  <c r="N2706" i="5"/>
  <c r="N2640" i="5"/>
  <c r="N2592" i="5"/>
  <c r="N2688" i="5"/>
  <c r="N2622" i="5"/>
  <c r="N2754" i="5"/>
  <c r="N2670" i="5"/>
  <c r="N2634" i="5"/>
  <c r="N2586" i="5"/>
  <c r="N2682" i="5"/>
  <c r="N2664" i="5"/>
  <c r="N2616" i="5"/>
  <c r="N2712" i="5"/>
  <c r="N2646" i="5"/>
  <c r="N2598" i="5"/>
  <c r="R79" i="15"/>
  <c r="Q79" i="15"/>
  <c r="N2563" i="5"/>
  <c r="N2539" i="5"/>
  <c r="N2569" i="5"/>
  <c r="N2545" i="5"/>
  <c r="N2521" i="5"/>
  <c r="N2497" i="5"/>
  <c r="N2473" i="5"/>
  <c r="N2449" i="5"/>
  <c r="N2425" i="5"/>
  <c r="N2575" i="5"/>
  <c r="N2551" i="5"/>
  <c r="N2527" i="5"/>
  <c r="N2503" i="5"/>
  <c r="N2479" i="5"/>
  <c r="N2455" i="5"/>
  <c r="N2431" i="5"/>
  <c r="N2407" i="5"/>
  <c r="N2383" i="5"/>
  <c r="N2557" i="5"/>
  <c r="N2533" i="5"/>
  <c r="N2509" i="5"/>
  <c r="N2485" i="5"/>
  <c r="N2461" i="5"/>
  <c r="N2389" i="5"/>
  <c r="N2467" i="5"/>
  <c r="N2437" i="5"/>
  <c r="N2515" i="5"/>
  <c r="N2413" i="5"/>
  <c r="N2395" i="5"/>
  <c r="N2443" i="5"/>
  <c r="N2419" i="5"/>
  <c r="N2401" i="5"/>
  <c r="N2491" i="5"/>
  <c r="J2973" i="5"/>
  <c r="J2949" i="5"/>
  <c r="J2925" i="5"/>
  <c r="J2895" i="5"/>
  <c r="J2871" i="5"/>
  <c r="J2847" i="5"/>
  <c r="J2823" i="5"/>
  <c r="J2799" i="5"/>
  <c r="J2943" i="5"/>
  <c r="J2961" i="5"/>
  <c r="J2931" i="5"/>
  <c r="J2901" i="5"/>
  <c r="J2877" i="5"/>
  <c r="J2853" i="5"/>
  <c r="J2829" i="5"/>
  <c r="J2805" i="5"/>
  <c r="J2781" i="5"/>
  <c r="J2907" i="5"/>
  <c r="J2883" i="5"/>
  <c r="J2859" i="5"/>
  <c r="J2835" i="5"/>
  <c r="J2811" i="5"/>
  <c r="J2787" i="5"/>
  <c r="J2955" i="5"/>
  <c r="J2937" i="5"/>
  <c r="J2913" i="5"/>
  <c r="J2889" i="5"/>
  <c r="J2865" i="5"/>
  <c r="J2841" i="5"/>
  <c r="J2817" i="5"/>
  <c r="J2793" i="5"/>
  <c r="J2919" i="5"/>
  <c r="J2967" i="5"/>
  <c r="R107" i="15"/>
  <c r="Q107" i="15"/>
  <c r="N3359" i="5"/>
  <c r="N3335" i="5"/>
  <c r="N3365" i="5"/>
  <c r="N3341" i="5"/>
  <c r="N3317" i="5"/>
  <c r="N3293" i="5"/>
  <c r="N3269" i="5"/>
  <c r="N3245" i="5"/>
  <c r="N3221" i="5"/>
  <c r="N3197" i="5"/>
  <c r="N3371" i="5"/>
  <c r="N3353" i="5"/>
  <c r="N3329" i="5"/>
  <c r="N3299" i="5"/>
  <c r="N3275" i="5"/>
  <c r="N3305" i="5"/>
  <c r="N3281" i="5"/>
  <c r="N3257" i="5"/>
  <c r="N3233" i="5"/>
  <c r="N3209" i="5"/>
  <c r="N3185" i="5"/>
  <c r="N3311" i="5"/>
  <c r="N3179" i="5"/>
  <c r="N3347" i="5"/>
  <c r="N3203" i="5"/>
  <c r="N3323" i="5"/>
  <c r="N3191" i="5"/>
  <c r="N3287" i="5"/>
  <c r="N3227" i="5"/>
  <c r="N3215" i="5"/>
  <c r="N3251" i="5"/>
  <c r="N3263" i="5"/>
  <c r="N3239" i="5"/>
  <c r="R80" i="15"/>
  <c r="Q80" i="15"/>
  <c r="N2564" i="5"/>
  <c r="N2540" i="5"/>
  <c r="N2516" i="5"/>
  <c r="N2492" i="5"/>
  <c r="N2468" i="5"/>
  <c r="N2444" i="5"/>
  <c r="N2498" i="5"/>
  <c r="N2456" i="5"/>
  <c r="N2414" i="5"/>
  <c r="N2396" i="5"/>
  <c r="N2510" i="5"/>
  <c r="N2438" i="5"/>
  <c r="N2402" i="5"/>
  <c r="N2552" i="5"/>
  <c r="N2534" i="5"/>
  <c r="N2522" i="5"/>
  <c r="N2474" i="5"/>
  <c r="N2384" i="5"/>
  <c r="N2570" i="5"/>
  <c r="N2420" i="5"/>
  <c r="N2504" i="5"/>
  <c r="N2486" i="5"/>
  <c r="N2450" i="5"/>
  <c r="N2432" i="5"/>
  <c r="N2408" i="5"/>
  <c r="N2390" i="5"/>
  <c r="N2558" i="5"/>
  <c r="N2546" i="5"/>
  <c r="N2528" i="5"/>
  <c r="N2480" i="5"/>
  <c r="N2462" i="5"/>
  <c r="N2426" i="5"/>
  <c r="N2576" i="5"/>
  <c r="W94" i="15"/>
  <c r="AC94" i="15"/>
  <c r="I2175" i="5"/>
  <c r="I2151" i="5"/>
  <c r="I2127" i="5"/>
  <c r="I2103" i="5"/>
  <c r="I2079" i="5"/>
  <c r="I2055" i="5"/>
  <c r="I2031" i="5"/>
  <c r="I2007" i="5"/>
  <c r="I2181" i="5"/>
  <c r="I2157" i="5"/>
  <c r="I2133" i="5"/>
  <c r="I2109" i="5"/>
  <c r="I2085" i="5"/>
  <c r="I2061" i="5"/>
  <c r="I2037" i="5"/>
  <c r="I2013" i="5"/>
  <c r="I1989" i="5"/>
  <c r="I2169" i="5"/>
  <c r="I2145" i="5"/>
  <c r="I2121" i="5"/>
  <c r="I2049" i="5"/>
  <c r="I2019" i="5"/>
  <c r="I2001" i="5"/>
  <c r="I2091" i="5"/>
  <c r="I2025" i="5"/>
  <c r="I2115" i="5"/>
  <c r="I2097" i="5"/>
  <c r="I2067" i="5"/>
  <c r="I2139" i="5"/>
  <c r="I1995" i="5"/>
  <c r="I2163" i="5"/>
  <c r="I2073" i="5"/>
  <c r="I2043" i="5"/>
  <c r="I3568" i="5"/>
  <c r="I3544" i="5"/>
  <c r="I3520" i="5"/>
  <c r="I3496" i="5"/>
  <c r="I3472" i="5"/>
  <c r="I3448" i="5"/>
  <c r="I3424" i="5"/>
  <c r="I3400" i="5"/>
  <c r="I3376" i="5"/>
  <c r="I3550" i="5"/>
  <c r="I3526" i="5"/>
  <c r="I3502" i="5"/>
  <c r="I3478" i="5"/>
  <c r="I3454" i="5"/>
  <c r="I3430" i="5"/>
  <c r="I3406" i="5"/>
  <c r="I3382" i="5"/>
  <c r="I3556" i="5"/>
  <c r="I3532" i="5"/>
  <c r="I3508" i="5"/>
  <c r="I3484" i="5"/>
  <c r="I3460" i="5"/>
  <c r="I3436" i="5"/>
  <c r="I3412" i="5"/>
  <c r="I3388" i="5"/>
  <c r="I3562" i="5"/>
  <c r="I3538" i="5"/>
  <c r="I3514" i="5"/>
  <c r="I3466" i="5"/>
  <c r="I3490" i="5"/>
  <c r="I3394" i="5"/>
  <c r="I3418" i="5"/>
  <c r="I3442" i="5"/>
  <c r="L105" i="15"/>
  <c r="AC93" i="15"/>
  <c r="W93" i="15"/>
  <c r="I2343" i="5"/>
  <c r="I2325" i="5"/>
  <c r="I2331" i="5"/>
  <c r="I2295" i="5"/>
  <c r="I2271" i="5"/>
  <c r="I2247" i="5"/>
  <c r="I2223" i="5"/>
  <c r="I2199" i="5"/>
  <c r="I2367" i="5"/>
  <c r="I2349" i="5"/>
  <c r="I2301" i="5"/>
  <c r="I2277" i="5"/>
  <c r="I2253" i="5"/>
  <c r="I2229" i="5"/>
  <c r="I2205" i="5"/>
  <c r="I2355" i="5"/>
  <c r="I2337" i="5"/>
  <c r="I2319" i="5"/>
  <c r="I2307" i="5"/>
  <c r="I2283" i="5"/>
  <c r="I2259" i="5"/>
  <c r="I2235" i="5"/>
  <c r="I2211" i="5"/>
  <c r="I2373" i="5"/>
  <c r="I2379" i="5"/>
  <c r="I2361" i="5"/>
  <c r="I2313" i="5"/>
  <c r="I2289" i="5"/>
  <c r="I2265" i="5"/>
  <c r="I2241" i="5"/>
  <c r="I2217" i="5"/>
  <c r="I2193" i="5"/>
  <c r="I2187" i="5"/>
  <c r="W109" i="15"/>
  <c r="L106" i="15"/>
  <c r="N3262" i="5" s="1"/>
  <c r="I3166" i="5"/>
  <c r="I3142" i="5"/>
  <c r="I3160" i="5"/>
  <c r="I3130" i="5"/>
  <c r="I3106" i="5"/>
  <c r="I3082" i="5"/>
  <c r="I3058" i="5"/>
  <c r="I3034" i="5"/>
  <c r="I3010" i="5"/>
  <c r="I2986" i="5"/>
  <c r="I3088" i="5"/>
  <c r="I3046" i="5"/>
  <c r="I3004" i="5"/>
  <c r="I3148" i="5"/>
  <c r="I3112" i="5"/>
  <c r="I3070" i="5"/>
  <c r="I3028" i="5"/>
  <c r="I3136" i="5"/>
  <c r="I3094" i="5"/>
  <c r="I3052" i="5"/>
  <c r="I3154" i="5"/>
  <c r="I3118" i="5"/>
  <c r="I3076" i="5"/>
  <c r="I3100" i="5"/>
  <c r="I2992" i="5"/>
  <c r="I3124" i="5"/>
  <c r="I3016" i="5"/>
  <c r="I3040" i="5"/>
  <c r="I2998" i="5"/>
  <c r="I3172" i="5"/>
  <c r="I3064" i="5"/>
  <c r="I3022" i="5"/>
  <c r="I2980" i="5"/>
  <c r="I2954" i="5"/>
  <c r="I2930" i="5"/>
  <c r="I2948" i="5"/>
  <c r="I2900" i="5"/>
  <c r="I2876" i="5"/>
  <c r="I2852" i="5"/>
  <c r="I2828" i="5"/>
  <c r="I2804" i="5"/>
  <c r="I2780" i="5"/>
  <c r="I2966" i="5"/>
  <c r="I2918" i="5"/>
  <c r="I2936" i="5"/>
  <c r="I2906" i="5"/>
  <c r="I2882" i="5"/>
  <c r="I2858" i="5"/>
  <c r="I2834" i="5"/>
  <c r="I2810" i="5"/>
  <c r="I2786" i="5"/>
  <c r="I2972" i="5"/>
  <c r="I2924" i="5"/>
  <c r="I2912" i="5"/>
  <c r="I2888" i="5"/>
  <c r="I2864" i="5"/>
  <c r="I2840" i="5"/>
  <c r="I2816" i="5"/>
  <c r="I2792" i="5"/>
  <c r="I2960" i="5"/>
  <c r="I2894" i="5"/>
  <c r="I2870" i="5"/>
  <c r="I2846" i="5"/>
  <c r="I2822" i="5"/>
  <c r="I2798" i="5"/>
  <c r="I2942" i="5"/>
  <c r="O81" i="15"/>
  <c r="R81" i="15" s="1"/>
  <c r="V81" i="15" s="1"/>
  <c r="AD81" i="15" s="1"/>
  <c r="W104" i="15"/>
  <c r="O83" i="15"/>
  <c r="R83" i="15" s="1"/>
  <c r="V83" i="15" s="1"/>
  <c r="AD83" i="15" s="1"/>
  <c r="R77" i="15"/>
  <c r="V77" i="15" s="1"/>
  <c r="AD77" i="15" s="1"/>
  <c r="Q77" i="15"/>
  <c r="I2363" i="5"/>
  <c r="I2345" i="5"/>
  <c r="I2381" i="5"/>
  <c r="I2327" i="5"/>
  <c r="I2303" i="5"/>
  <c r="I2279" i="5"/>
  <c r="I2255" i="5"/>
  <c r="I2231" i="5"/>
  <c r="I2207" i="5"/>
  <c r="I2369" i="5"/>
  <c r="I2333" i="5"/>
  <c r="I2309" i="5"/>
  <c r="I2285" i="5"/>
  <c r="I2261" i="5"/>
  <c r="I2237" i="5"/>
  <c r="I2213" i="5"/>
  <c r="I2189" i="5"/>
  <c r="I2351" i="5"/>
  <c r="I2339" i="5"/>
  <c r="I2321" i="5"/>
  <c r="I2315" i="5"/>
  <c r="I2291" i="5"/>
  <c r="I2267" i="5"/>
  <c r="I2243" i="5"/>
  <c r="I2219" i="5"/>
  <c r="I2357" i="5"/>
  <c r="I2375" i="5"/>
  <c r="I2297" i="5"/>
  <c r="I2273" i="5"/>
  <c r="I2249" i="5"/>
  <c r="I2225" i="5"/>
  <c r="I2201" i="5"/>
  <c r="I2195" i="5"/>
  <c r="W113" i="15"/>
  <c r="R110" i="15"/>
  <c r="Q110" i="15"/>
  <c r="N3566" i="5"/>
  <c r="N3560" i="5"/>
  <c r="N3518" i="5"/>
  <c r="N3512" i="5"/>
  <c r="N3482" i="5"/>
  <c r="N3470" i="5"/>
  <c r="N3452" i="5"/>
  <c r="N3386" i="5"/>
  <c r="N3374" i="5"/>
  <c r="N3506" i="5"/>
  <c r="N3494" i="5"/>
  <c r="N3476" i="5"/>
  <c r="N3410" i="5"/>
  <c r="N3398" i="5"/>
  <c r="N3380" i="5"/>
  <c r="N3542" i="5"/>
  <c r="N3536" i="5"/>
  <c r="N3500" i="5"/>
  <c r="N3434" i="5"/>
  <c r="N3422" i="5"/>
  <c r="N3404" i="5"/>
  <c r="N3488" i="5"/>
  <c r="N3392" i="5"/>
  <c r="N3446" i="5"/>
  <c r="N3428" i="5"/>
  <c r="N3530" i="5"/>
  <c r="N3554" i="5"/>
  <c r="N3440" i="5"/>
  <c r="N3458" i="5"/>
  <c r="N3416" i="5"/>
  <c r="N3548" i="5"/>
  <c r="N3524" i="5"/>
  <c r="N3464" i="5"/>
  <c r="L103" i="15"/>
  <c r="L98" i="15"/>
  <c r="N2996" i="5" s="1"/>
  <c r="O69" i="15"/>
  <c r="R69" i="15" s="1"/>
  <c r="Q60" i="15"/>
  <c r="N1974" i="5"/>
  <c r="N1950" i="5"/>
  <c r="N1926" i="5"/>
  <c r="N1902" i="5"/>
  <c r="N1878" i="5"/>
  <c r="N1854" i="5"/>
  <c r="N1830" i="5"/>
  <c r="N1806" i="5"/>
  <c r="N1980" i="5"/>
  <c r="N1956" i="5"/>
  <c r="N1932" i="5"/>
  <c r="N1908" i="5"/>
  <c r="N1884" i="5"/>
  <c r="N1860" i="5"/>
  <c r="N1836" i="5"/>
  <c r="N1938" i="5"/>
  <c r="N1920" i="5"/>
  <c r="N1848" i="5"/>
  <c r="N1818" i="5"/>
  <c r="N1800" i="5"/>
  <c r="N1962" i="5"/>
  <c r="N1944" i="5"/>
  <c r="N1824" i="5"/>
  <c r="N1968" i="5"/>
  <c r="N1890" i="5"/>
  <c r="N1872" i="5"/>
  <c r="N1788" i="5"/>
  <c r="N1866" i="5"/>
  <c r="N1842" i="5"/>
  <c r="N1914" i="5"/>
  <c r="N1896" i="5"/>
  <c r="N1812" i="5"/>
  <c r="N1794" i="5"/>
  <c r="R72" i="15"/>
  <c r="V72" i="15" s="1"/>
  <c r="AD72" i="15" s="1"/>
  <c r="Q72" i="15"/>
  <c r="N2346" i="5"/>
  <c r="N2364" i="5"/>
  <c r="N2328" i="5"/>
  <c r="N2310" i="5"/>
  <c r="N2286" i="5"/>
  <c r="N2262" i="5"/>
  <c r="N2238" i="5"/>
  <c r="N2214" i="5"/>
  <c r="N2190" i="5"/>
  <c r="N2370" i="5"/>
  <c r="N2334" i="5"/>
  <c r="N2316" i="5"/>
  <c r="N2292" i="5"/>
  <c r="N2268" i="5"/>
  <c r="N2244" i="5"/>
  <c r="N2220" i="5"/>
  <c r="N2196" i="5"/>
  <c r="N2352" i="5"/>
  <c r="N2322" i="5"/>
  <c r="N2298" i="5"/>
  <c r="N2274" i="5"/>
  <c r="N2250" i="5"/>
  <c r="N2226" i="5"/>
  <c r="N2358" i="5"/>
  <c r="N2340" i="5"/>
  <c r="N2376" i="5"/>
  <c r="N2304" i="5"/>
  <c r="N2280" i="5"/>
  <c r="N2256" i="5"/>
  <c r="N2232" i="5"/>
  <c r="N2208" i="5"/>
  <c r="N2184" i="5"/>
  <c r="N2202" i="5"/>
  <c r="I2957" i="5"/>
  <c r="I2903" i="5"/>
  <c r="I2879" i="5"/>
  <c r="I2855" i="5"/>
  <c r="I2831" i="5"/>
  <c r="I2807" i="5"/>
  <c r="I2783" i="5"/>
  <c r="I2975" i="5"/>
  <c r="I2927" i="5"/>
  <c r="I2963" i="5"/>
  <c r="I2945" i="5"/>
  <c r="I2909" i="5"/>
  <c r="I2885" i="5"/>
  <c r="I2861" i="5"/>
  <c r="I2837" i="5"/>
  <c r="I2813" i="5"/>
  <c r="I2789" i="5"/>
  <c r="I2933" i="5"/>
  <c r="I2951" i="5"/>
  <c r="I2969" i="5"/>
  <c r="I2939" i="5"/>
  <c r="I2921" i="5"/>
  <c r="I2897" i="5"/>
  <c r="I2873" i="5"/>
  <c r="I2849" i="5"/>
  <c r="I2825" i="5"/>
  <c r="I2801" i="5"/>
  <c r="I2819" i="5"/>
  <c r="I2867" i="5"/>
  <c r="I2795" i="5"/>
  <c r="I2915" i="5"/>
  <c r="I2843" i="5"/>
  <c r="I2891" i="5"/>
  <c r="L52" i="15"/>
  <c r="N1576" i="5" s="1"/>
  <c r="O86" i="15"/>
  <c r="I1967" i="5"/>
  <c r="I1943" i="5"/>
  <c r="I1919" i="5"/>
  <c r="I1895" i="5"/>
  <c r="I1871" i="5"/>
  <c r="I1847" i="5"/>
  <c r="I1823" i="5"/>
  <c r="I1799" i="5"/>
  <c r="I1973" i="5"/>
  <c r="I1949" i="5"/>
  <c r="I1925" i="5"/>
  <c r="I1901" i="5"/>
  <c r="I1877" i="5"/>
  <c r="I1853" i="5"/>
  <c r="I1829" i="5"/>
  <c r="I1985" i="5"/>
  <c r="I1907" i="5"/>
  <c r="I1889" i="5"/>
  <c r="I1859" i="5"/>
  <c r="I1817" i="5"/>
  <c r="I1931" i="5"/>
  <c r="I1913" i="5"/>
  <c r="I1865" i="5"/>
  <c r="I1835" i="5"/>
  <c r="I1955" i="5"/>
  <c r="I1937" i="5"/>
  <c r="I1841" i="5"/>
  <c r="I1805" i="5"/>
  <c r="I1979" i="5"/>
  <c r="I1961" i="5"/>
  <c r="I1883" i="5"/>
  <c r="I1811" i="5"/>
  <c r="I1793" i="5"/>
  <c r="AC74" i="15"/>
  <c r="I1783" i="5"/>
  <c r="I1759" i="5"/>
  <c r="I1735" i="5"/>
  <c r="I1711" i="5"/>
  <c r="I1687" i="5"/>
  <c r="I1663" i="5"/>
  <c r="I1777" i="5"/>
  <c r="I1741" i="5"/>
  <c r="I1675" i="5"/>
  <c r="I1657" i="5"/>
  <c r="I1633" i="5"/>
  <c r="I1609" i="5"/>
  <c r="I1747" i="5"/>
  <c r="I1729" i="5"/>
  <c r="I1693" i="5"/>
  <c r="I1765" i="5"/>
  <c r="I1639" i="5"/>
  <c r="I1615" i="5"/>
  <c r="I1591" i="5"/>
  <c r="I1699" i="5"/>
  <c r="I1681" i="5"/>
  <c r="I1771" i="5"/>
  <c r="I1753" i="5"/>
  <c r="I1717" i="5"/>
  <c r="I1645" i="5"/>
  <c r="I1621" i="5"/>
  <c r="I1597" i="5"/>
  <c r="I1723" i="5"/>
  <c r="I1705" i="5"/>
  <c r="I1669" i="5"/>
  <c r="I1651" i="5"/>
  <c r="I1627" i="5"/>
  <c r="I1603" i="5"/>
  <c r="R64" i="15"/>
  <c r="V64" i="15" s="1"/>
  <c r="AD64" i="15" s="1"/>
  <c r="Q64" i="15"/>
  <c r="U64" i="15" s="1"/>
  <c r="N1966" i="5"/>
  <c r="N1942" i="5"/>
  <c r="N1918" i="5"/>
  <c r="N1894" i="5"/>
  <c r="N1870" i="5"/>
  <c r="N1846" i="5"/>
  <c r="N1822" i="5"/>
  <c r="N1798" i="5"/>
  <c r="N1972" i="5"/>
  <c r="N1948" i="5"/>
  <c r="N1924" i="5"/>
  <c r="N1900" i="5"/>
  <c r="N1876" i="5"/>
  <c r="N1852" i="5"/>
  <c r="N1936" i="5"/>
  <c r="N1834" i="5"/>
  <c r="N1816" i="5"/>
  <c r="N1954" i="5"/>
  <c r="N1960" i="5"/>
  <c r="N1840" i="5"/>
  <c r="N1978" i="5"/>
  <c r="N1882" i="5"/>
  <c r="N1984" i="5"/>
  <c r="N1888" i="5"/>
  <c r="N1804" i="5"/>
  <c r="N1906" i="5"/>
  <c r="N1912" i="5"/>
  <c r="N1858" i="5"/>
  <c r="N1828" i="5"/>
  <c r="N1810" i="5"/>
  <c r="N1792" i="5"/>
  <c r="N1930" i="5"/>
  <c r="N1864" i="5"/>
  <c r="Q58" i="15"/>
  <c r="N1774" i="5"/>
  <c r="N1750" i="5"/>
  <c r="N1726" i="5"/>
  <c r="N1702" i="5"/>
  <c r="N1708" i="5"/>
  <c r="N1690" i="5"/>
  <c r="N1780" i="5"/>
  <c r="N1762" i="5"/>
  <c r="N1648" i="5"/>
  <c r="N1624" i="5"/>
  <c r="N1660" i="5"/>
  <c r="N1768" i="5"/>
  <c r="N1732" i="5"/>
  <c r="N1714" i="5"/>
  <c r="N1654" i="5"/>
  <c r="N1630" i="5"/>
  <c r="N1720" i="5"/>
  <c r="N1684" i="5"/>
  <c r="N1666" i="5"/>
  <c r="N1636" i="5"/>
  <c r="N1612" i="5"/>
  <c r="N1756" i="5"/>
  <c r="N1642" i="5"/>
  <c r="N1618" i="5"/>
  <c r="N1594" i="5"/>
  <c r="O61" i="15"/>
  <c r="R61" i="15" s="1"/>
  <c r="V61" i="15" s="1"/>
  <c r="AD61" i="15" s="1"/>
  <c r="I1786" i="5"/>
  <c r="I1750" i="5"/>
  <c r="I1732" i="5"/>
  <c r="I1654" i="5"/>
  <c r="I1630" i="5"/>
  <c r="I1606" i="5"/>
  <c r="I1720" i="5"/>
  <c r="I1666" i="5"/>
  <c r="I1738" i="5"/>
  <c r="I1702" i="5"/>
  <c r="I1684" i="5"/>
  <c r="I1636" i="5"/>
  <c r="I1612" i="5"/>
  <c r="I1774" i="5"/>
  <c r="I1756" i="5"/>
  <c r="I1672" i="5"/>
  <c r="I1744" i="5"/>
  <c r="I1690" i="5"/>
  <c r="I1642" i="5"/>
  <c r="I1618" i="5"/>
  <c r="I1594" i="5"/>
  <c r="I1762" i="5"/>
  <c r="I1726" i="5"/>
  <c r="I1708" i="5"/>
  <c r="I1780" i="5"/>
  <c r="I1696" i="5"/>
  <c r="I1648" i="5"/>
  <c r="I1624" i="5"/>
  <c r="I1600" i="5"/>
  <c r="I1768" i="5"/>
  <c r="I1714" i="5"/>
  <c r="I1678" i="5"/>
  <c r="I1660" i="5"/>
  <c r="Q45" i="15"/>
  <c r="U45" i="15" s="1"/>
  <c r="R45" i="15"/>
  <c r="V45" i="15" s="1"/>
  <c r="AD45" i="15" s="1"/>
  <c r="N1389" i="5"/>
  <c r="N1365" i="5"/>
  <c r="N1341" i="5"/>
  <c r="N1371" i="5"/>
  <c r="N1347" i="5"/>
  <c r="N1323" i="5"/>
  <c r="N1299" i="5"/>
  <c r="N1275" i="5"/>
  <c r="N1251" i="5"/>
  <c r="N1227" i="5"/>
  <c r="N1203" i="5"/>
  <c r="N1377" i="5"/>
  <c r="N1353" i="5"/>
  <c r="N1329" i="5"/>
  <c r="N1383" i="5"/>
  <c r="N1359" i="5"/>
  <c r="N1335" i="5"/>
  <c r="N1311" i="5"/>
  <c r="N1287" i="5"/>
  <c r="N1263" i="5"/>
  <c r="N1239" i="5"/>
  <c r="N1215" i="5"/>
  <c r="N1305" i="5"/>
  <c r="N1293" i="5"/>
  <c r="N1281" i="5"/>
  <c r="N1317" i="5"/>
  <c r="N1245" i="5"/>
  <c r="N1209" i="5"/>
  <c r="N1197" i="5"/>
  <c r="N1257" i="5"/>
  <c r="N1233" i="5"/>
  <c r="N1221" i="5"/>
  <c r="N1269" i="5"/>
  <c r="V38" i="15"/>
  <c r="AD38" i="15" s="1"/>
  <c r="N1373" i="5"/>
  <c r="N1349" i="5"/>
  <c r="N1379" i="5"/>
  <c r="N1355" i="5"/>
  <c r="N1331" i="5"/>
  <c r="N1307" i="5"/>
  <c r="N1283" i="5"/>
  <c r="N1259" i="5"/>
  <c r="N1235" i="5"/>
  <c r="N1211" i="5"/>
  <c r="N1385" i="5"/>
  <c r="N1361" i="5"/>
  <c r="N1337" i="5"/>
  <c r="N1391" i="5"/>
  <c r="N1367" i="5"/>
  <c r="N1343" i="5"/>
  <c r="N1319" i="5"/>
  <c r="N1295" i="5"/>
  <c r="N1271" i="5"/>
  <c r="N1247" i="5"/>
  <c r="N1223" i="5"/>
  <c r="N1199" i="5"/>
  <c r="N1325" i="5"/>
  <c r="N1265" i="5"/>
  <c r="N1277" i="5"/>
  <c r="N1313" i="5"/>
  <c r="N1301" i="5"/>
  <c r="N1289" i="5"/>
  <c r="N1217" i="5"/>
  <c r="N1205" i="5"/>
  <c r="N1241" i="5"/>
  <c r="N1229" i="5"/>
  <c r="N1253" i="5"/>
  <c r="U68" i="15"/>
  <c r="I1382" i="5"/>
  <c r="I1358" i="5"/>
  <c r="I1334" i="5"/>
  <c r="I1388" i="5"/>
  <c r="I1364" i="5"/>
  <c r="I1340" i="5"/>
  <c r="I1316" i="5"/>
  <c r="I1292" i="5"/>
  <c r="I1268" i="5"/>
  <c r="I1244" i="5"/>
  <c r="I1220" i="5"/>
  <c r="I1196" i="5"/>
  <c r="I1370" i="5"/>
  <c r="I1346" i="5"/>
  <c r="I1322" i="5"/>
  <c r="I1376" i="5"/>
  <c r="I1352" i="5"/>
  <c r="I1328" i="5"/>
  <c r="I1304" i="5"/>
  <c r="I1280" i="5"/>
  <c r="I1256" i="5"/>
  <c r="I1232" i="5"/>
  <c r="I1208" i="5"/>
  <c r="I1250" i="5"/>
  <c r="I1262" i="5"/>
  <c r="I1202" i="5"/>
  <c r="I1226" i="5"/>
  <c r="I1274" i="5"/>
  <c r="I1214" i="5"/>
  <c r="I1310" i="5"/>
  <c r="I1298" i="5"/>
  <c r="I1286" i="5"/>
  <c r="I1238" i="5"/>
  <c r="I1770" i="5"/>
  <c r="I1752" i="5"/>
  <c r="I1662" i="5"/>
  <c r="I1638" i="5"/>
  <c r="I1614" i="5"/>
  <c r="I1590" i="5"/>
  <c r="I1734" i="5"/>
  <c r="I1716" i="5"/>
  <c r="I1722" i="5"/>
  <c r="I1704" i="5"/>
  <c r="I1644" i="5"/>
  <c r="I1620" i="5"/>
  <c r="I1596" i="5"/>
  <c r="I1776" i="5"/>
  <c r="I1686" i="5"/>
  <c r="I1668" i="5"/>
  <c r="I1758" i="5"/>
  <c r="I1740" i="5"/>
  <c r="I1674" i="5"/>
  <c r="I1650" i="5"/>
  <c r="I1626" i="5"/>
  <c r="I1602" i="5"/>
  <c r="I1746" i="5"/>
  <c r="I1728" i="5"/>
  <c r="I1710" i="5"/>
  <c r="I1692" i="5"/>
  <c r="I1656" i="5"/>
  <c r="I1632" i="5"/>
  <c r="I1608" i="5"/>
  <c r="I1782" i="5"/>
  <c r="I1764" i="5"/>
  <c r="I1698" i="5"/>
  <c r="I1680" i="5"/>
  <c r="N1184" i="5"/>
  <c r="N1190" i="5"/>
  <c r="N1172" i="5"/>
  <c r="N1142" i="5"/>
  <c r="N1124" i="5"/>
  <c r="N1106" i="5"/>
  <c r="N1088" i="5"/>
  <c r="N1034" i="5"/>
  <c r="N1010" i="5"/>
  <c r="N1166" i="5"/>
  <c r="N1154" i="5"/>
  <c r="N1094" i="5"/>
  <c r="N1076" i="5"/>
  <c r="N1058" i="5"/>
  <c r="N1178" i="5"/>
  <c r="N1148" i="5"/>
  <c r="N1130" i="5"/>
  <c r="N1112" i="5"/>
  <c r="N1040" i="5"/>
  <c r="N1016" i="5"/>
  <c r="N1118" i="5"/>
  <c r="N1100" i="5"/>
  <c r="N1082" i="5"/>
  <c r="N1064" i="5"/>
  <c r="N1046" i="5"/>
  <c r="N1022" i="5"/>
  <c r="N998" i="5"/>
  <c r="N1136" i="5"/>
  <c r="N1160" i="5"/>
  <c r="N1070" i="5"/>
  <c r="N1052" i="5"/>
  <c r="N1028" i="5"/>
  <c r="N1004" i="5"/>
  <c r="R11" i="15"/>
  <c r="Q11" i="15"/>
  <c r="N191" i="5"/>
  <c r="N167" i="5"/>
  <c r="N143" i="5"/>
  <c r="N119" i="5"/>
  <c r="N95" i="5"/>
  <c r="N71" i="5"/>
  <c r="N47" i="5"/>
  <c r="N23" i="5"/>
  <c r="N203" i="5"/>
  <c r="N179" i="5"/>
  <c r="N155" i="5"/>
  <c r="N131" i="5"/>
  <c r="N107" i="5"/>
  <c r="N83" i="5"/>
  <c r="N59" i="5"/>
  <c r="N35" i="5"/>
  <c r="N11" i="5"/>
  <c r="N65" i="5"/>
  <c r="N89" i="5"/>
  <c r="N185" i="5"/>
  <c r="N161" i="5"/>
  <c r="N137" i="5"/>
  <c r="N113" i="5"/>
  <c r="N29" i="5"/>
  <c r="N53" i="5"/>
  <c r="N77" i="5"/>
  <c r="N101" i="5"/>
  <c r="N17" i="5"/>
  <c r="N197" i="5"/>
  <c r="N173" i="5"/>
  <c r="N149" i="5"/>
  <c r="N125" i="5"/>
  <c r="N41" i="5"/>
  <c r="L53" i="15"/>
  <c r="N1565" i="5" s="1"/>
  <c r="O24" i="15"/>
  <c r="R44" i="15"/>
  <c r="V44" i="15" s="1"/>
  <c r="AD44" i="15" s="1"/>
  <c r="L33" i="15"/>
  <c r="R41" i="15"/>
  <c r="Q41" i="15"/>
  <c r="N1163" i="5"/>
  <c r="N1139" i="5"/>
  <c r="N1091" i="5"/>
  <c r="N1175" i="5"/>
  <c r="N1151" i="5"/>
  <c r="N1097" i="5"/>
  <c r="N1031" i="5"/>
  <c r="N1169" i="5"/>
  <c r="N1085" i="5"/>
  <c r="N1049" i="5"/>
  <c r="N1013" i="5"/>
  <c r="N1181" i="5"/>
  <c r="N1193" i="5"/>
  <c r="N1055" i="5"/>
  <c r="N1043" i="5"/>
  <c r="N1127" i="5"/>
  <c r="N1109" i="5"/>
  <c r="N1145" i="5"/>
  <c r="N1001" i="5"/>
  <c r="N1079" i="5"/>
  <c r="R21" i="15"/>
  <c r="V21" i="15" s="1"/>
  <c r="AD21" i="15" s="1"/>
  <c r="Q21" i="15"/>
  <c r="I792" i="5"/>
  <c r="I768" i="5"/>
  <c r="I744" i="5"/>
  <c r="I720" i="5"/>
  <c r="I696" i="5"/>
  <c r="I672" i="5"/>
  <c r="I648" i="5"/>
  <c r="I624" i="5"/>
  <c r="I600" i="5"/>
  <c r="I780" i="5"/>
  <c r="I756" i="5"/>
  <c r="I732" i="5"/>
  <c r="I708" i="5"/>
  <c r="I684" i="5"/>
  <c r="I660" i="5"/>
  <c r="I636" i="5"/>
  <c r="I612" i="5"/>
  <c r="I786" i="5"/>
  <c r="I762" i="5"/>
  <c r="I738" i="5"/>
  <c r="I714" i="5"/>
  <c r="I690" i="5"/>
  <c r="I666" i="5"/>
  <c r="I642" i="5"/>
  <c r="I618" i="5"/>
  <c r="I702" i="5"/>
  <c r="I726" i="5"/>
  <c r="I774" i="5"/>
  <c r="I750" i="5"/>
  <c r="I654" i="5"/>
  <c r="I606" i="5"/>
  <c r="I678" i="5"/>
  <c r="I630" i="5"/>
  <c r="Q26" i="15"/>
  <c r="R26" i="15"/>
  <c r="V26" i="15" s="1"/>
  <c r="AD26" i="15" s="1"/>
  <c r="N794" i="5"/>
  <c r="N770" i="5"/>
  <c r="N776" i="5"/>
  <c r="N752" i="5"/>
  <c r="N728" i="5"/>
  <c r="N704" i="5"/>
  <c r="N680" i="5"/>
  <c r="N782" i="5"/>
  <c r="N758" i="5"/>
  <c r="N734" i="5"/>
  <c r="N710" i="5"/>
  <c r="N686" i="5"/>
  <c r="N662" i="5"/>
  <c r="N638" i="5"/>
  <c r="N614" i="5"/>
  <c r="N626" i="5"/>
  <c r="N740" i="5"/>
  <c r="N674" i="5"/>
  <c r="N788" i="5"/>
  <c r="N656" i="5"/>
  <c r="N620" i="5"/>
  <c r="N608" i="5"/>
  <c r="N716" i="5"/>
  <c r="N668" i="5"/>
  <c r="N650" i="5"/>
  <c r="N602" i="5"/>
  <c r="N764" i="5"/>
  <c r="N698" i="5"/>
  <c r="N644" i="5"/>
  <c r="N632" i="5"/>
  <c r="N746" i="5"/>
  <c r="N722" i="5"/>
  <c r="N692" i="5"/>
  <c r="O31" i="15"/>
  <c r="R31" i="15" s="1"/>
  <c r="V31" i="15" s="1"/>
  <c r="AD31" i="15" s="1"/>
  <c r="V30" i="15"/>
  <c r="AD30" i="15" s="1"/>
  <c r="R12" i="15"/>
  <c r="V12" i="15" s="1"/>
  <c r="AD12" i="15" s="1"/>
  <c r="Q12" i="15"/>
  <c r="N390" i="5"/>
  <c r="N348" i="5"/>
  <c r="N330" i="5"/>
  <c r="N396" i="5"/>
  <c r="N384" i="5"/>
  <c r="N366" i="5"/>
  <c r="N354" i="5"/>
  <c r="N372" i="5"/>
  <c r="N336" i="5"/>
  <c r="N318" i="5"/>
  <c r="N294" i="5"/>
  <c r="N270" i="5"/>
  <c r="N246" i="5"/>
  <c r="N222" i="5"/>
  <c r="N360" i="5"/>
  <c r="N342" i="5"/>
  <c r="N324" i="5"/>
  <c r="N300" i="5"/>
  <c r="N276" i="5"/>
  <c r="N252" i="5"/>
  <c r="N228" i="5"/>
  <c r="N204" i="5"/>
  <c r="N378" i="5"/>
  <c r="N306" i="5"/>
  <c r="N282" i="5"/>
  <c r="N264" i="5"/>
  <c r="N210" i="5"/>
  <c r="N312" i="5"/>
  <c r="N234" i="5"/>
  <c r="N216" i="5"/>
  <c r="N288" i="5"/>
  <c r="N258" i="5"/>
  <c r="N240" i="5"/>
  <c r="L34" i="15"/>
  <c r="N826" i="5" s="1"/>
  <c r="R15" i="15"/>
  <c r="V15" i="15" s="1"/>
  <c r="AD15" i="15" s="1"/>
  <c r="Q15" i="15"/>
  <c r="N399" i="5"/>
  <c r="N375" i="5"/>
  <c r="N351" i="5"/>
  <c r="N393" i="5"/>
  <c r="N327" i="5"/>
  <c r="N303" i="5"/>
  <c r="N279" i="5"/>
  <c r="N255" i="5"/>
  <c r="N231" i="5"/>
  <c r="N207" i="5"/>
  <c r="N357" i="5"/>
  <c r="N339" i="5"/>
  <c r="N309" i="5"/>
  <c r="N345" i="5"/>
  <c r="N381" i="5"/>
  <c r="N363" i="5"/>
  <c r="N315" i="5"/>
  <c r="N291" i="5"/>
  <c r="N267" i="5"/>
  <c r="N243" i="5"/>
  <c r="N219" i="5"/>
  <c r="N387" i="5"/>
  <c r="N333" i="5"/>
  <c r="N297" i="5"/>
  <c r="N285" i="5"/>
  <c r="N225" i="5"/>
  <c r="N369" i="5"/>
  <c r="N249" i="5"/>
  <c r="N213" i="5"/>
  <c r="N321" i="5"/>
  <c r="N273" i="5"/>
  <c r="N237" i="5"/>
  <c r="N261" i="5"/>
  <c r="Q25" i="15"/>
  <c r="L6" i="15"/>
  <c r="N126" i="5" s="1"/>
  <c r="K4006" i="13"/>
  <c r="K209" i="4"/>
  <c r="K176" i="4"/>
  <c r="K77" i="4"/>
  <c r="K242" i="4"/>
  <c r="K4063" i="13"/>
  <c r="G2766" i="5" s="1"/>
  <c r="K3931" i="13"/>
  <c r="K3879" i="13"/>
  <c r="K4021" i="13"/>
  <c r="G1982" i="5"/>
  <c r="G1958" i="5"/>
  <c r="G1934" i="5"/>
  <c r="G1910" i="5"/>
  <c r="G1886" i="5"/>
  <c r="G1862" i="5"/>
  <c r="G1964" i="5"/>
  <c r="G1940" i="5"/>
  <c r="G1916" i="5"/>
  <c r="G1892" i="5"/>
  <c r="G1946" i="5"/>
  <c r="G1928" i="5"/>
  <c r="G1844" i="5"/>
  <c r="G1820" i="5"/>
  <c r="G1832" i="5"/>
  <c r="G1802" i="5"/>
  <c r="G1970" i="5"/>
  <c r="G1952" i="5"/>
  <c r="G1874" i="5"/>
  <c r="G1868" i="5"/>
  <c r="G1850" i="5"/>
  <c r="G1856" i="5"/>
  <c r="G1826" i="5"/>
  <c r="G1808" i="5"/>
  <c r="G1976" i="5"/>
  <c r="G1898" i="5"/>
  <c r="G1880" i="5"/>
  <c r="G1838" i="5"/>
  <c r="G1790" i="5"/>
  <c r="G1922" i="5"/>
  <c r="G1904" i="5"/>
  <c r="G1796" i="5"/>
  <c r="G1814" i="5"/>
  <c r="K3702" i="13"/>
  <c r="K3907" i="13"/>
  <c r="K3560" i="13"/>
  <c r="G1685" i="5"/>
  <c r="G1775" i="5"/>
  <c r="G1691" i="5"/>
  <c r="G1649" i="5"/>
  <c r="G1679" i="5"/>
  <c r="G1661" i="5"/>
  <c r="G1787" i="5"/>
  <c r="G1637" i="5"/>
  <c r="G1613" i="5"/>
  <c r="K3561" i="13"/>
  <c r="K3460" i="13"/>
  <c r="K3422" i="13"/>
  <c r="K3564" i="13"/>
  <c r="K3570" i="13"/>
  <c r="K3494" i="13"/>
  <c r="K3730" i="13"/>
  <c r="K3598" i="13"/>
  <c r="K3448" i="13"/>
  <c r="K3275" i="13"/>
  <c r="K3383" i="13"/>
  <c r="K3329" i="13"/>
  <c r="K3416" i="13"/>
  <c r="K3318" i="13"/>
  <c r="K3276" i="13"/>
  <c r="K3240" i="13"/>
  <c r="K3347" i="13"/>
  <c r="K3322" i="13"/>
  <c r="K3256" i="13"/>
  <c r="K3214" i="13"/>
  <c r="K3439" i="13"/>
  <c r="G1697" i="5" s="1"/>
  <c r="K3271" i="13"/>
  <c r="K2922" i="13"/>
  <c r="K2890" i="13"/>
  <c r="K3168" i="13"/>
  <c r="K2967" i="13"/>
  <c r="K2942" i="13"/>
  <c r="K2893" i="13"/>
  <c r="K2915" i="13"/>
  <c r="G1294" i="5" s="1"/>
  <c r="K2851" i="13"/>
  <c r="K2811" i="13"/>
  <c r="K3110" i="13"/>
  <c r="K3007" i="13"/>
  <c r="K2907" i="13"/>
  <c r="K3032" i="13"/>
  <c r="G1448" i="5" s="1"/>
  <c r="K2869" i="13"/>
  <c r="K2785" i="13"/>
  <c r="K2841" i="13"/>
  <c r="K2633" i="13"/>
  <c r="K2414" i="13"/>
  <c r="K2707" i="13"/>
  <c r="K2663" i="13"/>
  <c r="K2753" i="13"/>
  <c r="K2538" i="13"/>
  <c r="K2659" i="13"/>
  <c r="K2769" i="13"/>
  <c r="K2726" i="13"/>
  <c r="K2570" i="13"/>
  <c r="K2364" i="13"/>
  <c r="K2174" i="13"/>
  <c r="K2250" i="13"/>
  <c r="K2401" i="13"/>
  <c r="K2278" i="13"/>
  <c r="K2299" i="13"/>
  <c r="K2288" i="13"/>
  <c r="K1946" i="13"/>
  <c r="K2355" i="13"/>
  <c r="K2302" i="13"/>
  <c r="K2296" i="13"/>
  <c r="K2426" i="13"/>
  <c r="K2658" i="13"/>
  <c r="K2127" i="13"/>
  <c r="K1920" i="13"/>
  <c r="K1871" i="13"/>
  <c r="K1759" i="13"/>
  <c r="K1725" i="13"/>
  <c r="K1856" i="13"/>
  <c r="K1741" i="13"/>
  <c r="K1757" i="13"/>
  <c r="K1888" i="13"/>
  <c r="K2307" i="13"/>
  <c r="K1977" i="13"/>
  <c r="K1882" i="13"/>
  <c r="K1801" i="13"/>
  <c r="K1703" i="13"/>
  <c r="K1463" i="13"/>
  <c r="K1421" i="13"/>
  <c r="K1396" i="13"/>
  <c r="K1370" i="13"/>
  <c r="K1386" i="13"/>
  <c r="K1778" i="13"/>
  <c r="K1458" i="13"/>
  <c r="K1412" i="13"/>
  <c r="K1042" i="13"/>
  <c r="G586" i="5"/>
  <c r="G562" i="5"/>
  <c r="G538" i="5"/>
  <c r="G514" i="5"/>
  <c r="G490" i="5"/>
  <c r="G466" i="5"/>
  <c r="G442" i="5"/>
  <c r="G418" i="5"/>
  <c r="G598" i="5"/>
  <c r="G574" i="5"/>
  <c r="G550" i="5"/>
  <c r="G526" i="5"/>
  <c r="G502" i="5"/>
  <c r="G478" i="5"/>
  <c r="G454" i="5"/>
  <c r="G580" i="5"/>
  <c r="G556" i="5"/>
  <c r="G532" i="5"/>
  <c r="G508" i="5"/>
  <c r="G484" i="5"/>
  <c r="G460" i="5"/>
  <c r="G436" i="5"/>
  <c r="G412" i="5"/>
  <c r="G592" i="5"/>
  <c r="G544" i="5"/>
  <c r="G424" i="5"/>
  <c r="G496" i="5"/>
  <c r="G448" i="5"/>
  <c r="G568" i="5"/>
  <c r="G430" i="5"/>
  <c r="G406" i="5"/>
  <c r="G520" i="5"/>
  <c r="G472" i="5"/>
  <c r="K838" i="13"/>
  <c r="K1076" i="13"/>
  <c r="K1108" i="13"/>
  <c r="K936" i="13"/>
  <c r="K815" i="13"/>
  <c r="K1389" i="13"/>
  <c r="K1358" i="13"/>
  <c r="K1333" i="13"/>
  <c r="K1251" i="13"/>
  <c r="K920" i="13"/>
  <c r="K886" i="13"/>
  <c r="K820" i="13"/>
  <c r="G561" i="5" s="1"/>
  <c r="K1038" i="13"/>
  <c r="K958" i="13"/>
  <c r="K1265" i="13"/>
  <c r="K1016" i="13"/>
  <c r="K343" i="13"/>
  <c r="K713" i="13"/>
  <c r="K405" i="13"/>
  <c r="K273" i="13"/>
  <c r="K216" i="13"/>
  <c r="K632" i="13"/>
  <c r="K439" i="13"/>
  <c r="K183" i="13"/>
  <c r="K144" i="13"/>
  <c r="K40" i="13"/>
  <c r="G130" i="5" s="1"/>
  <c r="K797" i="13"/>
  <c r="K552" i="13"/>
  <c r="K413" i="13"/>
  <c r="K255" i="13"/>
  <c r="K89" i="13"/>
  <c r="K608" i="13"/>
  <c r="K407" i="13"/>
  <c r="K215" i="13"/>
  <c r="K191" i="13"/>
  <c r="K152" i="13"/>
  <c r="K722" i="13"/>
  <c r="K341" i="13"/>
  <c r="K241" i="13"/>
  <c r="K17" i="13"/>
  <c r="K576" i="13"/>
  <c r="K135" i="13"/>
  <c r="K924" i="13"/>
  <c r="K225" i="13"/>
  <c r="K145" i="13"/>
  <c r="K599" i="4"/>
  <c r="M599" i="4" s="1"/>
  <c r="K591" i="4"/>
  <c r="M591" i="4" s="1"/>
  <c r="K583" i="4"/>
  <c r="M583" i="4" s="1"/>
  <c r="N583" i="4" s="1"/>
  <c r="K575" i="4"/>
  <c r="M575" i="4" s="1"/>
  <c r="N575" i="4" s="1"/>
  <c r="K567" i="4"/>
  <c r="K559" i="4"/>
  <c r="M559" i="4" s="1"/>
  <c r="K551" i="4"/>
  <c r="M551" i="4" s="1"/>
  <c r="K543" i="4"/>
  <c r="M543" i="4" s="1"/>
  <c r="N543" i="4" s="1"/>
  <c r="K535" i="4"/>
  <c r="M535" i="4" s="1"/>
  <c r="N535" i="4" s="1"/>
  <c r="K527" i="4"/>
  <c r="M527" i="4" s="1"/>
  <c r="K519" i="4"/>
  <c r="M519" i="4" s="1"/>
  <c r="K511" i="4"/>
  <c r="M511" i="4" s="1"/>
  <c r="K503" i="4"/>
  <c r="M503" i="4" s="1"/>
  <c r="N503" i="4" s="1"/>
  <c r="K495" i="4"/>
  <c r="K487" i="4"/>
  <c r="K479" i="4"/>
  <c r="K471" i="4"/>
  <c r="K463" i="4"/>
  <c r="K455" i="4"/>
  <c r="K447" i="4"/>
  <c r="K439" i="4"/>
  <c r="K431" i="4"/>
  <c r="K423" i="4"/>
  <c r="K415" i="4"/>
  <c r="K407" i="4"/>
  <c r="K399" i="4"/>
  <c r="K391" i="4"/>
  <c r="K383" i="4"/>
  <c r="K375" i="4"/>
  <c r="K367" i="4"/>
  <c r="K359" i="4"/>
  <c r="K351" i="4"/>
  <c r="K343" i="4"/>
  <c r="K335" i="4"/>
  <c r="K327" i="4"/>
  <c r="K319" i="4"/>
  <c r="U575" i="4"/>
  <c r="V575" i="4" s="1"/>
  <c r="AI537" i="4"/>
  <c r="S537" i="4" s="1"/>
  <c r="AI369" i="4"/>
  <c r="S369" i="4" s="1"/>
  <c r="AI205" i="4"/>
  <c r="J423" i="4"/>
  <c r="F30" i="2"/>
  <c r="AI282" i="4"/>
  <c r="I282" i="4"/>
  <c r="J282" i="4" s="1"/>
  <c r="AI218" i="4"/>
  <c r="I218" i="4"/>
  <c r="J218" i="4" s="1"/>
  <c r="AI154" i="4"/>
  <c r="I154" i="4"/>
  <c r="J154" i="4" s="1"/>
  <c r="AI90" i="4"/>
  <c r="I90" i="4"/>
  <c r="J90" i="4" s="1"/>
  <c r="AI26" i="4"/>
  <c r="I26" i="4"/>
  <c r="J26" i="4" s="1"/>
  <c r="AI471" i="4"/>
  <c r="S471" i="4" s="1"/>
  <c r="AI470" i="4"/>
  <c r="S470" i="4" s="1"/>
  <c r="U563" i="4"/>
  <c r="V563" i="4" s="1"/>
  <c r="AI501" i="4"/>
  <c r="S501" i="4" s="1"/>
  <c r="AI289" i="4"/>
  <c r="I289" i="4"/>
  <c r="J289" i="4" s="1"/>
  <c r="AI225" i="4"/>
  <c r="I225" i="4"/>
  <c r="J225" i="4" s="1"/>
  <c r="AI161" i="4"/>
  <c r="I161" i="4"/>
  <c r="J161" i="4" s="1"/>
  <c r="AI97" i="4"/>
  <c r="I97" i="4"/>
  <c r="J97" i="4" s="1"/>
  <c r="AI33" i="4"/>
  <c r="I33" i="4"/>
  <c r="J33" i="4" s="1"/>
  <c r="J419" i="4"/>
  <c r="F26" i="2"/>
  <c r="AI310" i="4"/>
  <c r="I310" i="4"/>
  <c r="J310" i="4" s="1"/>
  <c r="AI246" i="4"/>
  <c r="I246" i="4"/>
  <c r="J246" i="4" s="1"/>
  <c r="AI182" i="4"/>
  <c r="I182" i="4"/>
  <c r="J182" i="4" s="1"/>
  <c r="AI118" i="4"/>
  <c r="I118" i="4"/>
  <c r="J118" i="4" s="1"/>
  <c r="AI54" i="4"/>
  <c r="I54" i="4"/>
  <c r="J54" i="4" s="1"/>
  <c r="J522" i="4"/>
  <c r="U522" i="4"/>
  <c r="V522" i="4" s="1"/>
  <c r="J402" i="4"/>
  <c r="A48" i="2"/>
  <c r="F9" i="2"/>
  <c r="AI371" i="4"/>
  <c r="AI75" i="4"/>
  <c r="K287" i="4"/>
  <c r="K92" i="4"/>
  <c r="K107" i="4"/>
  <c r="K14" i="4"/>
  <c r="K182" i="4"/>
  <c r="K179" i="4"/>
  <c r="K231" i="4"/>
  <c r="K83" i="4"/>
  <c r="K20" i="4"/>
  <c r="K119" i="4"/>
  <c r="K207" i="4"/>
  <c r="U535" i="4"/>
  <c r="V535" i="4" s="1"/>
  <c r="U519" i="4"/>
  <c r="V519" i="4" s="1"/>
  <c r="K19" i="4"/>
  <c r="U516" i="4"/>
  <c r="V516" i="4" s="1"/>
  <c r="K139" i="4"/>
  <c r="K259" i="4"/>
  <c r="K195" i="4"/>
  <c r="K300" i="4"/>
  <c r="K254" i="4"/>
  <c r="K219" i="4"/>
  <c r="K172" i="4"/>
  <c r="U95" i="15"/>
  <c r="N3564" i="5"/>
  <c r="N3516" i="5"/>
  <c r="N3450" i="5"/>
  <c r="N3438" i="5"/>
  <c r="N3546" i="5"/>
  <c r="N3474" i="5"/>
  <c r="N3462" i="5"/>
  <c r="N3378" i="5"/>
  <c r="N3540" i="5"/>
  <c r="N3498" i="5"/>
  <c r="N3486" i="5"/>
  <c r="N3402" i="5"/>
  <c r="N3390" i="5"/>
  <c r="N3552" i="5"/>
  <c r="N3504" i="5"/>
  <c r="N3432" i="5"/>
  <c r="N3426" i="5"/>
  <c r="N3420" i="5"/>
  <c r="N3408" i="5"/>
  <c r="N3522" i="5"/>
  <c r="N3558" i="5"/>
  <c r="N3480" i="5"/>
  <c r="N3414" i="5"/>
  <c r="N3384" i="5"/>
  <c r="N3456" i="5"/>
  <c r="N3534" i="5"/>
  <c r="N3468" i="5"/>
  <c r="N3444" i="5"/>
  <c r="N3372" i="5"/>
  <c r="N3528" i="5"/>
  <c r="N3510" i="5"/>
  <c r="N3492" i="5"/>
  <c r="N3396" i="5"/>
  <c r="Q111" i="15"/>
  <c r="R111" i="15"/>
  <c r="N3567" i="5"/>
  <c r="N3543" i="5"/>
  <c r="N3519" i="5"/>
  <c r="N3495" i="5"/>
  <c r="N3471" i="5"/>
  <c r="N3447" i="5"/>
  <c r="N3423" i="5"/>
  <c r="N3399" i="5"/>
  <c r="N3375" i="5"/>
  <c r="N3549" i="5"/>
  <c r="N3525" i="5"/>
  <c r="N3501" i="5"/>
  <c r="N3477" i="5"/>
  <c r="N3453" i="5"/>
  <c r="N3429" i="5"/>
  <c r="N3405" i="5"/>
  <c r="N3381" i="5"/>
  <c r="N3555" i="5"/>
  <c r="N3531" i="5"/>
  <c r="N3507" i="5"/>
  <c r="N3483" i="5"/>
  <c r="N3459" i="5"/>
  <c r="N3435" i="5"/>
  <c r="N3411" i="5"/>
  <c r="N3387" i="5"/>
  <c r="N3561" i="5"/>
  <c r="N3537" i="5"/>
  <c r="N3513" i="5"/>
  <c r="N3489" i="5"/>
  <c r="N3393" i="5"/>
  <c r="N3417" i="5"/>
  <c r="N3441" i="5"/>
  <c r="N3465" i="5"/>
  <c r="R90" i="15"/>
  <c r="V78" i="15"/>
  <c r="AD78" i="15" s="1"/>
  <c r="N2961" i="5"/>
  <c r="N2937" i="5"/>
  <c r="N2949" i="5"/>
  <c r="N2907" i="5"/>
  <c r="N2883" i="5"/>
  <c r="N2859" i="5"/>
  <c r="N2835" i="5"/>
  <c r="N2811" i="5"/>
  <c r="N2787" i="5"/>
  <c r="N2967" i="5"/>
  <c r="N2919" i="5"/>
  <c r="N2913" i="5"/>
  <c r="N2889" i="5"/>
  <c r="N2865" i="5"/>
  <c r="N2841" i="5"/>
  <c r="N2817" i="5"/>
  <c r="N2793" i="5"/>
  <c r="N2955" i="5"/>
  <c r="N2973" i="5"/>
  <c r="N2925" i="5"/>
  <c r="N2895" i="5"/>
  <c r="N2871" i="5"/>
  <c r="N2847" i="5"/>
  <c r="N2823" i="5"/>
  <c r="N2799" i="5"/>
  <c r="N2901" i="5"/>
  <c r="N2877" i="5"/>
  <c r="N2853" i="5"/>
  <c r="N2829" i="5"/>
  <c r="N2805" i="5"/>
  <c r="N2781" i="5"/>
  <c r="N2931" i="5"/>
  <c r="N2943" i="5"/>
  <c r="I3119" i="5"/>
  <c r="I3101" i="5"/>
  <c r="I3035" i="5"/>
  <c r="I3161" i="5"/>
  <c r="I3155" i="5"/>
  <c r="I3125" i="5"/>
  <c r="I3059" i="5"/>
  <c r="I2993" i="5"/>
  <c r="I3083" i="5"/>
  <c r="I3017" i="5"/>
  <c r="I3107" i="5"/>
  <c r="I3041" i="5"/>
  <c r="I2999" i="5"/>
  <c r="I2981" i="5"/>
  <c r="I3167" i="5"/>
  <c r="I3131" i="5"/>
  <c r="I3065" i="5"/>
  <c r="I3023" i="5"/>
  <c r="I3005" i="5"/>
  <c r="I3173" i="5"/>
  <c r="I3089" i="5"/>
  <c r="I3047" i="5"/>
  <c r="I3029" i="5"/>
  <c r="I3113" i="5"/>
  <c r="I3071" i="5"/>
  <c r="I3053" i="5"/>
  <c r="I2987" i="5"/>
  <c r="I3149" i="5"/>
  <c r="I3143" i="5"/>
  <c r="I3137" i="5"/>
  <c r="I3095" i="5"/>
  <c r="I3077" i="5"/>
  <c r="I3011" i="5"/>
  <c r="O108" i="15"/>
  <c r="AC87" i="15"/>
  <c r="W87" i="15"/>
  <c r="I2775" i="5"/>
  <c r="I2751" i="5"/>
  <c r="I2727" i="5"/>
  <c r="I2757" i="5"/>
  <c r="I2733" i="5"/>
  <c r="I2709" i="5"/>
  <c r="I2685" i="5"/>
  <c r="I2661" i="5"/>
  <c r="I2637" i="5"/>
  <c r="I2613" i="5"/>
  <c r="I2589" i="5"/>
  <c r="I2769" i="5"/>
  <c r="I2745" i="5"/>
  <c r="I2721" i="5"/>
  <c r="I2763" i="5"/>
  <c r="I2715" i="5"/>
  <c r="I2697" i="5"/>
  <c r="I2631" i="5"/>
  <c r="I2583" i="5"/>
  <c r="I2679" i="5"/>
  <c r="I2643" i="5"/>
  <c r="I2595" i="5"/>
  <c r="I2691" i="5"/>
  <c r="I2625" i="5"/>
  <c r="I2739" i="5"/>
  <c r="I2673" i="5"/>
  <c r="I2655" i="5"/>
  <c r="I2607" i="5"/>
  <c r="I2703" i="5"/>
  <c r="I2619" i="5"/>
  <c r="I2667" i="5"/>
  <c r="I2649" i="5"/>
  <c r="I2601" i="5"/>
  <c r="I2167" i="5"/>
  <c r="I2143" i="5"/>
  <c r="I2119" i="5"/>
  <c r="I2095" i="5"/>
  <c r="I2071" i="5"/>
  <c r="I2047" i="5"/>
  <c r="I2023" i="5"/>
  <c r="I1999" i="5"/>
  <c r="I2173" i="5"/>
  <c r="I2149" i="5"/>
  <c r="I2125" i="5"/>
  <c r="I2101" i="5"/>
  <c r="I2077" i="5"/>
  <c r="I2053" i="5"/>
  <c r="I2029" i="5"/>
  <c r="I2005" i="5"/>
  <c r="I2161" i="5"/>
  <c r="I2137" i="5"/>
  <c r="I2113" i="5"/>
  <c r="I1987" i="5"/>
  <c r="I2083" i="5"/>
  <c r="I2041" i="5"/>
  <c r="I2107" i="5"/>
  <c r="I2131" i="5"/>
  <c r="I2059" i="5"/>
  <c r="I2017" i="5"/>
  <c r="I2011" i="5"/>
  <c r="I2155" i="5"/>
  <c r="I1993" i="5"/>
  <c r="I2179" i="5"/>
  <c r="I2089" i="5"/>
  <c r="I2035" i="5"/>
  <c r="I2065" i="5"/>
  <c r="L74" i="15"/>
  <c r="N2294" i="5" s="1"/>
  <c r="N1665" i="5"/>
  <c r="N1653" i="5"/>
  <c r="N1629" i="5"/>
  <c r="N1605" i="5"/>
  <c r="N1737" i="5"/>
  <c r="N1719" i="5"/>
  <c r="N1701" i="5"/>
  <c r="N1683" i="5"/>
  <c r="N1773" i="5"/>
  <c r="N1755" i="5"/>
  <c r="N1635" i="5"/>
  <c r="N1611" i="5"/>
  <c r="N1689" i="5"/>
  <c r="N1671" i="5"/>
  <c r="N1761" i="5"/>
  <c r="N1743" i="5"/>
  <c r="N1725" i="5"/>
  <c r="N1707" i="5"/>
  <c r="N1641" i="5"/>
  <c r="N1617" i="5"/>
  <c r="N1593" i="5"/>
  <c r="N1779" i="5"/>
  <c r="N1713" i="5"/>
  <c r="N1695" i="5"/>
  <c r="N1677" i="5"/>
  <c r="N1659" i="5"/>
  <c r="N1647" i="5"/>
  <c r="N1623" i="5"/>
  <c r="N1599" i="5"/>
  <c r="N1785" i="5"/>
  <c r="N1767" i="5"/>
  <c r="N1749" i="5"/>
  <c r="N1731" i="5"/>
  <c r="V46" i="15"/>
  <c r="AD46" i="15" s="1"/>
  <c r="Q98" i="15"/>
  <c r="R98" i="15"/>
  <c r="N3020" i="5"/>
  <c r="N3110" i="5"/>
  <c r="L112" i="15"/>
  <c r="N3484" i="5" s="1"/>
  <c r="R82" i="15"/>
  <c r="V82" i="15" s="1"/>
  <c r="AD82" i="15" s="1"/>
  <c r="Q82" i="15"/>
  <c r="N2572" i="5"/>
  <c r="N2548" i="5"/>
  <c r="N2524" i="5"/>
  <c r="N2500" i="5"/>
  <c r="N2476" i="5"/>
  <c r="N2452" i="5"/>
  <c r="N2494" i="5"/>
  <c r="N2440" i="5"/>
  <c r="N2542" i="5"/>
  <c r="N2530" i="5"/>
  <c r="N2458" i="5"/>
  <c r="N2416" i="5"/>
  <c r="N2398" i="5"/>
  <c r="N2512" i="5"/>
  <c r="N2470" i="5"/>
  <c r="N2434" i="5"/>
  <c r="N2428" i="5"/>
  <c r="N2386" i="5"/>
  <c r="N2578" i="5"/>
  <c r="N2560" i="5"/>
  <c r="N2404" i="5"/>
  <c r="N2506" i="5"/>
  <c r="N2446" i="5"/>
  <c r="N2422" i="5"/>
  <c r="N2566" i="5"/>
  <c r="N2554" i="5"/>
  <c r="N2518" i="5"/>
  <c r="N2488" i="5"/>
  <c r="N2410" i="5"/>
  <c r="N2392" i="5"/>
  <c r="N2536" i="5"/>
  <c r="N2482" i="5"/>
  <c r="N2464" i="5"/>
  <c r="Q113" i="15"/>
  <c r="I3158" i="5"/>
  <c r="I3122" i="5"/>
  <c r="I3098" i="5"/>
  <c r="I3074" i="5"/>
  <c r="I3050" i="5"/>
  <c r="I3026" i="5"/>
  <c r="I3002" i="5"/>
  <c r="I2978" i="5"/>
  <c r="I3152" i="5"/>
  <c r="I3110" i="5"/>
  <c r="I3068" i="5"/>
  <c r="I3134" i="5"/>
  <c r="I3092" i="5"/>
  <c r="I2984" i="5"/>
  <c r="I3116" i="5"/>
  <c r="I3008" i="5"/>
  <c r="I3170" i="5"/>
  <c r="I3164" i="5"/>
  <c r="I3032" i="5"/>
  <c r="I2990" i="5"/>
  <c r="I3056" i="5"/>
  <c r="I3014" i="5"/>
  <c r="I3080" i="5"/>
  <c r="I3038" i="5"/>
  <c r="I3146" i="5"/>
  <c r="I3104" i="5"/>
  <c r="I3062" i="5"/>
  <c r="I3020" i="5"/>
  <c r="I3140" i="5"/>
  <c r="I3128" i="5"/>
  <c r="I3086" i="5"/>
  <c r="I3044" i="5"/>
  <c r="I2996" i="5"/>
  <c r="R92" i="15"/>
  <c r="Q92" i="15"/>
  <c r="N2942" i="5"/>
  <c r="N2894" i="5"/>
  <c r="N2870" i="5"/>
  <c r="N2846" i="5"/>
  <c r="N2822" i="5"/>
  <c r="N2798" i="5"/>
  <c r="N2960" i="5"/>
  <c r="N2948" i="5"/>
  <c r="N2930" i="5"/>
  <c r="N2900" i="5"/>
  <c r="N2876" i="5"/>
  <c r="N2852" i="5"/>
  <c r="N2828" i="5"/>
  <c r="N2804" i="5"/>
  <c r="N2780" i="5"/>
  <c r="N2936" i="5"/>
  <c r="N2972" i="5"/>
  <c r="N2954" i="5"/>
  <c r="N2924" i="5"/>
  <c r="N2912" i="5"/>
  <c r="N2888" i="5"/>
  <c r="N2864" i="5"/>
  <c r="N2840" i="5"/>
  <c r="N2816" i="5"/>
  <c r="N2792" i="5"/>
  <c r="N2906" i="5"/>
  <c r="N2966" i="5"/>
  <c r="N2834" i="5"/>
  <c r="N2882" i="5"/>
  <c r="N2810" i="5"/>
  <c r="N2918" i="5"/>
  <c r="N2858" i="5"/>
  <c r="N2786" i="5"/>
  <c r="I2564" i="5"/>
  <c r="I2540" i="5"/>
  <c r="I2570" i="5"/>
  <c r="I2546" i="5"/>
  <c r="I2522" i="5"/>
  <c r="I2498" i="5"/>
  <c r="I2474" i="5"/>
  <c r="I2450" i="5"/>
  <c r="I2426" i="5"/>
  <c r="I2576" i="5"/>
  <c r="I2552" i="5"/>
  <c r="I2528" i="5"/>
  <c r="I2504" i="5"/>
  <c r="I2480" i="5"/>
  <c r="I2456" i="5"/>
  <c r="I2432" i="5"/>
  <c r="I2408" i="5"/>
  <c r="I2384" i="5"/>
  <c r="E52" i="2" s="1"/>
  <c r="I2558" i="5"/>
  <c r="I2534" i="5"/>
  <c r="I2510" i="5"/>
  <c r="I2486" i="5"/>
  <c r="I2462" i="5"/>
  <c r="I2390" i="5"/>
  <c r="I2492" i="5"/>
  <c r="I2438" i="5"/>
  <c r="I2468" i="5"/>
  <c r="I2414" i="5"/>
  <c r="I2396" i="5"/>
  <c r="I2516" i="5"/>
  <c r="I2402" i="5"/>
  <c r="I2444" i="5"/>
  <c r="I2420" i="5"/>
  <c r="Q83" i="15"/>
  <c r="N2579" i="5"/>
  <c r="N2555" i="5"/>
  <c r="N2531" i="5"/>
  <c r="N2561" i="5"/>
  <c r="N2537" i="5"/>
  <c r="N2513" i="5"/>
  <c r="N2489" i="5"/>
  <c r="N2465" i="5"/>
  <c r="N2441" i="5"/>
  <c r="N2567" i="5"/>
  <c r="N2543" i="5"/>
  <c r="N2519" i="5"/>
  <c r="N2495" i="5"/>
  <c r="N2471" i="5"/>
  <c r="N2447" i="5"/>
  <c r="N2423" i="5"/>
  <c r="N2399" i="5"/>
  <c r="N2573" i="5"/>
  <c r="N2549" i="5"/>
  <c r="N2525" i="5"/>
  <c r="N2501" i="5"/>
  <c r="N2477" i="5"/>
  <c r="N2453" i="5"/>
  <c r="N2483" i="5"/>
  <c r="N2429" i="5"/>
  <c r="N2459" i="5"/>
  <c r="N2435" i="5"/>
  <c r="N2411" i="5"/>
  <c r="N2393" i="5"/>
  <c r="N2507" i="5"/>
  <c r="N2417" i="5"/>
  <c r="N2405" i="5"/>
  <c r="N2387" i="5"/>
  <c r="O77" i="15"/>
  <c r="I3560" i="5"/>
  <c r="I3536" i="5"/>
  <c r="I3512" i="5"/>
  <c r="I3488" i="5"/>
  <c r="I3464" i="5"/>
  <c r="I3440" i="5"/>
  <c r="I3416" i="5"/>
  <c r="I3392" i="5"/>
  <c r="I3566" i="5"/>
  <c r="I3542" i="5"/>
  <c r="I3518" i="5"/>
  <c r="I3494" i="5"/>
  <c r="I3470" i="5"/>
  <c r="I3446" i="5"/>
  <c r="I3422" i="5"/>
  <c r="I3398" i="5"/>
  <c r="I3374" i="5"/>
  <c r="I3548" i="5"/>
  <c r="I3524" i="5"/>
  <c r="I3500" i="5"/>
  <c r="I3476" i="5"/>
  <c r="I3452" i="5"/>
  <c r="I3428" i="5"/>
  <c r="I3404" i="5"/>
  <c r="I3380" i="5"/>
  <c r="I3554" i="5"/>
  <c r="I3530" i="5"/>
  <c r="I3434" i="5"/>
  <c r="I3458" i="5"/>
  <c r="I3482" i="5"/>
  <c r="I3386" i="5"/>
  <c r="I3506" i="5"/>
  <c r="I3410" i="5"/>
  <c r="L90" i="15"/>
  <c r="W90" i="15" s="1"/>
  <c r="I1972" i="5"/>
  <c r="I1948" i="5"/>
  <c r="I1924" i="5"/>
  <c r="I1900" i="5"/>
  <c r="I1876" i="5"/>
  <c r="I1852" i="5"/>
  <c r="I1978" i="5"/>
  <c r="I1954" i="5"/>
  <c r="I1930" i="5"/>
  <c r="I1906" i="5"/>
  <c r="I1882" i="5"/>
  <c r="I1894" i="5"/>
  <c r="I1822" i="5"/>
  <c r="I1936" i="5"/>
  <c r="I1864" i="5"/>
  <c r="I1858" i="5"/>
  <c r="I1846" i="5"/>
  <c r="I1804" i="5"/>
  <c r="I1918" i="5"/>
  <c r="I1810" i="5"/>
  <c r="I1792" i="5"/>
  <c r="I1960" i="5"/>
  <c r="I1828" i="5"/>
  <c r="I1942" i="5"/>
  <c r="I1834" i="5"/>
  <c r="I1816" i="5"/>
  <c r="I1984" i="5"/>
  <c r="I1888" i="5"/>
  <c r="I1840" i="5"/>
  <c r="I1966" i="5"/>
  <c r="I1870" i="5"/>
  <c r="I1798" i="5"/>
  <c r="I1912" i="5"/>
  <c r="W96" i="15"/>
  <c r="Q81" i="15"/>
  <c r="N2571" i="5"/>
  <c r="N2547" i="5"/>
  <c r="N2523" i="5"/>
  <c r="N2577" i="5"/>
  <c r="N2553" i="5"/>
  <c r="N2529" i="5"/>
  <c r="N2505" i="5"/>
  <c r="N2481" i="5"/>
  <c r="N2457" i="5"/>
  <c r="N2433" i="5"/>
  <c r="N2559" i="5"/>
  <c r="N2535" i="5"/>
  <c r="N2511" i="5"/>
  <c r="N2487" i="5"/>
  <c r="N2463" i="5"/>
  <c r="N2439" i="5"/>
  <c r="N2415" i="5"/>
  <c r="N2391" i="5"/>
  <c r="N2565" i="5"/>
  <c r="N2541" i="5"/>
  <c r="N2517" i="5"/>
  <c r="N2493" i="5"/>
  <c r="N2469" i="5"/>
  <c r="N2445" i="5"/>
  <c r="N2499" i="5"/>
  <c r="N2409" i="5"/>
  <c r="N2475" i="5"/>
  <c r="N2427" i="5"/>
  <c r="N2397" i="5"/>
  <c r="N2451" i="5"/>
  <c r="N2403" i="5"/>
  <c r="N2385" i="5"/>
  <c r="N2421" i="5"/>
  <c r="W91" i="15"/>
  <c r="N1979" i="5"/>
  <c r="N1955" i="5"/>
  <c r="N1931" i="5"/>
  <c r="N1907" i="5"/>
  <c r="N1883" i="5"/>
  <c r="N1859" i="5"/>
  <c r="N1985" i="5"/>
  <c r="N1961" i="5"/>
  <c r="N1937" i="5"/>
  <c r="N1913" i="5"/>
  <c r="N1889" i="5"/>
  <c r="N1919" i="5"/>
  <c r="N1841" i="5"/>
  <c r="N1823" i="5"/>
  <c r="N1973" i="5"/>
  <c r="N1877" i="5"/>
  <c r="N1805" i="5"/>
  <c r="N1943" i="5"/>
  <c r="N1793" i="5"/>
  <c r="N1901" i="5"/>
  <c r="N1853" i="5"/>
  <c r="N1847" i="5"/>
  <c r="N1811" i="5"/>
  <c r="N1967" i="5"/>
  <c r="N1871" i="5"/>
  <c r="N1829" i="5"/>
  <c r="N1817" i="5"/>
  <c r="N1925" i="5"/>
  <c r="N1895" i="5"/>
  <c r="N1865" i="5"/>
  <c r="N1799" i="5"/>
  <c r="N1949" i="5"/>
  <c r="N1835" i="5"/>
  <c r="Q71" i="15"/>
  <c r="R71" i="15"/>
  <c r="V71" i="15" s="1"/>
  <c r="AD71" i="15" s="1"/>
  <c r="N2171" i="5"/>
  <c r="N2147" i="5"/>
  <c r="N2123" i="5"/>
  <c r="N2099" i="5"/>
  <c r="N2075" i="5"/>
  <c r="N2051" i="5"/>
  <c r="N2027" i="5"/>
  <c r="N2003" i="5"/>
  <c r="N2177" i="5"/>
  <c r="N2153" i="5"/>
  <c r="N2129" i="5"/>
  <c r="N2105" i="5"/>
  <c r="N2081" i="5"/>
  <c r="N2057" i="5"/>
  <c r="N2033" i="5"/>
  <c r="N2009" i="5"/>
  <c r="N2165" i="5"/>
  <c r="N2141" i="5"/>
  <c r="N2117" i="5"/>
  <c r="N2093" i="5"/>
  <c r="N2069" i="5"/>
  <c r="N2045" i="5"/>
  <c r="N2021" i="5"/>
  <c r="N2183" i="5"/>
  <c r="N2063" i="5"/>
  <c r="N2039" i="5"/>
  <c r="N2015" i="5"/>
  <c r="N1997" i="5"/>
  <c r="N2111" i="5"/>
  <c r="N2135" i="5"/>
  <c r="N2087" i="5"/>
  <c r="N2159" i="5"/>
  <c r="N1991" i="5"/>
  <c r="R55" i="15"/>
  <c r="V55" i="15" s="1"/>
  <c r="AD55" i="15" s="1"/>
  <c r="Q55" i="15"/>
  <c r="N1753" i="5"/>
  <c r="N1699" i="5"/>
  <c r="N1663" i="5"/>
  <c r="N1645" i="5"/>
  <c r="N1621" i="5"/>
  <c r="N1597" i="5"/>
  <c r="N1771" i="5"/>
  <c r="N1735" i="5"/>
  <c r="N1717" i="5"/>
  <c r="N1705" i="5"/>
  <c r="N1651" i="5"/>
  <c r="N1627" i="5"/>
  <c r="N1603" i="5"/>
  <c r="N1777" i="5"/>
  <c r="N1723" i="5"/>
  <c r="N1687" i="5"/>
  <c r="N1669" i="5"/>
  <c r="N1759" i="5"/>
  <c r="N1741" i="5"/>
  <c r="N1657" i="5"/>
  <c r="N1633" i="5"/>
  <c r="N1609" i="5"/>
  <c r="N1729" i="5"/>
  <c r="N1675" i="5"/>
  <c r="N1747" i="5"/>
  <c r="N1711" i="5"/>
  <c r="N1693" i="5"/>
  <c r="N1639" i="5"/>
  <c r="N1615" i="5"/>
  <c r="N1591" i="5"/>
  <c r="N1783" i="5"/>
  <c r="N1765" i="5"/>
  <c r="N1681" i="5"/>
  <c r="Q42" i="15"/>
  <c r="R42" i="15"/>
  <c r="V42" i="15" s="1"/>
  <c r="AD42" i="15" s="1"/>
  <c r="N1368" i="5"/>
  <c r="N1344" i="5"/>
  <c r="N1320" i="5"/>
  <c r="N1296" i="5"/>
  <c r="N1272" i="5"/>
  <c r="N1248" i="5"/>
  <c r="N1224" i="5"/>
  <c r="N1200" i="5"/>
  <c r="N1374" i="5"/>
  <c r="N1350" i="5"/>
  <c r="N1326" i="5"/>
  <c r="N1302" i="5"/>
  <c r="N1278" i="5"/>
  <c r="N1254" i="5"/>
  <c r="N1230" i="5"/>
  <c r="N1206" i="5"/>
  <c r="N1380" i="5"/>
  <c r="N1356" i="5"/>
  <c r="N1332" i="5"/>
  <c r="N1308" i="5"/>
  <c r="N1284" i="5"/>
  <c r="N1260" i="5"/>
  <c r="N1236" i="5"/>
  <c r="N1212" i="5"/>
  <c r="N1386" i="5"/>
  <c r="N1362" i="5"/>
  <c r="N1338" i="5"/>
  <c r="N1314" i="5"/>
  <c r="N1290" i="5"/>
  <c r="N1266" i="5"/>
  <c r="N1242" i="5"/>
  <c r="N1194" i="5"/>
  <c r="N1218" i="5"/>
  <c r="R52" i="15"/>
  <c r="Q52" i="15"/>
  <c r="N1456" i="5"/>
  <c r="N1468" i="5"/>
  <c r="N1474" i="5"/>
  <c r="O67" i="15"/>
  <c r="R67" i="15" s="1"/>
  <c r="V67" i="15" s="1"/>
  <c r="AD67" i="15" s="1"/>
  <c r="L63" i="15"/>
  <c r="N1899" i="5" s="1"/>
  <c r="U70" i="15"/>
  <c r="I1585" i="5"/>
  <c r="I1561" i="5"/>
  <c r="I1537" i="5"/>
  <c r="I1513" i="5"/>
  <c r="I1489" i="5"/>
  <c r="I1465" i="5"/>
  <c r="I1441" i="5"/>
  <c r="I1417" i="5"/>
  <c r="I1393" i="5"/>
  <c r="I1567" i="5"/>
  <c r="I1543" i="5"/>
  <c r="I1519" i="5"/>
  <c r="I1495" i="5"/>
  <c r="I1471" i="5"/>
  <c r="I1447" i="5"/>
  <c r="I1423" i="5"/>
  <c r="I1399" i="5"/>
  <c r="I1573" i="5"/>
  <c r="I1549" i="5"/>
  <c r="I1525" i="5"/>
  <c r="I1501" i="5"/>
  <c r="I1477" i="5"/>
  <c r="I1453" i="5"/>
  <c r="I1429" i="5"/>
  <c r="I1405" i="5"/>
  <c r="I1579" i="5"/>
  <c r="I1555" i="5"/>
  <c r="I1531" i="5"/>
  <c r="I1507" i="5"/>
  <c r="I1483" i="5"/>
  <c r="I1459" i="5"/>
  <c r="I1435" i="5"/>
  <c r="I1411" i="5"/>
  <c r="L50" i="15"/>
  <c r="N1544" i="5" s="1"/>
  <c r="V43" i="15"/>
  <c r="AD43" i="15" s="1"/>
  <c r="Q29" i="15"/>
  <c r="I779" i="5"/>
  <c r="I785" i="5"/>
  <c r="I761" i="5"/>
  <c r="I737" i="5"/>
  <c r="I713" i="5"/>
  <c r="I689" i="5"/>
  <c r="I791" i="5"/>
  <c r="I767" i="5"/>
  <c r="I743" i="5"/>
  <c r="I719" i="5"/>
  <c r="I695" i="5"/>
  <c r="I671" i="5"/>
  <c r="I647" i="5"/>
  <c r="I623" i="5"/>
  <c r="I677" i="5"/>
  <c r="I653" i="5"/>
  <c r="I605" i="5"/>
  <c r="I707" i="5"/>
  <c r="I635" i="5"/>
  <c r="I797" i="5"/>
  <c r="I755" i="5"/>
  <c r="I665" i="5"/>
  <c r="I617" i="5"/>
  <c r="I701" i="5"/>
  <c r="I629" i="5"/>
  <c r="I773" i="5"/>
  <c r="I725" i="5"/>
  <c r="I683" i="5"/>
  <c r="I659" i="5"/>
  <c r="I611" i="5"/>
  <c r="I749" i="5"/>
  <c r="I731" i="5"/>
  <c r="I641" i="5"/>
  <c r="Q35" i="15"/>
  <c r="R35" i="15"/>
  <c r="N983" i="5"/>
  <c r="N959" i="5"/>
  <c r="N935" i="5"/>
  <c r="N911" i="5"/>
  <c r="N887" i="5"/>
  <c r="N863" i="5"/>
  <c r="N839" i="5"/>
  <c r="N815" i="5"/>
  <c r="N989" i="5"/>
  <c r="N965" i="5"/>
  <c r="N941" i="5"/>
  <c r="N917" i="5"/>
  <c r="N893" i="5"/>
  <c r="N869" i="5"/>
  <c r="N995" i="5"/>
  <c r="N971" i="5"/>
  <c r="N947" i="5"/>
  <c r="N923" i="5"/>
  <c r="N899" i="5"/>
  <c r="N875" i="5"/>
  <c r="N851" i="5"/>
  <c r="N827" i="5"/>
  <c r="N803" i="5"/>
  <c r="N977" i="5"/>
  <c r="N953" i="5"/>
  <c r="N929" i="5"/>
  <c r="N905" i="5"/>
  <c r="N881" i="5"/>
  <c r="N857" i="5"/>
  <c r="N833" i="5"/>
  <c r="N809" i="5"/>
  <c r="N821" i="5"/>
  <c r="N845" i="5"/>
  <c r="U44" i="15"/>
  <c r="I191" i="5"/>
  <c r="I167" i="5"/>
  <c r="I143" i="5"/>
  <c r="I119" i="5"/>
  <c r="I95" i="5"/>
  <c r="I71" i="5"/>
  <c r="I47" i="5"/>
  <c r="I23" i="5"/>
  <c r="I197" i="5"/>
  <c r="I173" i="5"/>
  <c r="I149" i="5"/>
  <c r="I125" i="5"/>
  <c r="I101" i="5"/>
  <c r="I77" i="5"/>
  <c r="I53" i="5"/>
  <c r="I29" i="5"/>
  <c r="I35" i="5"/>
  <c r="I59" i="5"/>
  <c r="I17" i="5"/>
  <c r="I83" i="5"/>
  <c r="I41" i="5"/>
  <c r="I107" i="5"/>
  <c r="I65" i="5"/>
  <c r="I203" i="5"/>
  <c r="I179" i="5"/>
  <c r="I155" i="5"/>
  <c r="I131" i="5"/>
  <c r="I89" i="5"/>
  <c r="I113" i="5"/>
  <c r="I185" i="5"/>
  <c r="I161" i="5"/>
  <c r="I137" i="5"/>
  <c r="I11" i="5"/>
  <c r="N599" i="5"/>
  <c r="N575" i="5"/>
  <c r="N551" i="5"/>
  <c r="N527" i="5"/>
  <c r="N503" i="5"/>
  <c r="N479" i="5"/>
  <c r="N455" i="5"/>
  <c r="N431" i="5"/>
  <c r="N407" i="5"/>
  <c r="N587" i="5"/>
  <c r="N563" i="5"/>
  <c r="N539" i="5"/>
  <c r="N515" i="5"/>
  <c r="N491" i="5"/>
  <c r="N467" i="5"/>
  <c r="N593" i="5"/>
  <c r="N569" i="5"/>
  <c r="N545" i="5"/>
  <c r="N521" i="5"/>
  <c r="N497" i="5"/>
  <c r="N473" i="5"/>
  <c r="N449" i="5"/>
  <c r="N425" i="5"/>
  <c r="N437" i="5"/>
  <c r="N413" i="5"/>
  <c r="N581" i="5"/>
  <c r="N533" i="5"/>
  <c r="N485" i="5"/>
  <c r="N443" i="5"/>
  <c r="N419" i="5"/>
  <c r="N557" i="5"/>
  <c r="N509" i="5"/>
  <c r="N461" i="5"/>
  <c r="U32" i="15"/>
  <c r="L21" i="15"/>
  <c r="N591" i="5" s="1"/>
  <c r="R24" i="15"/>
  <c r="V24" i="15" s="1"/>
  <c r="AD24" i="15" s="1"/>
  <c r="Q24" i="15"/>
  <c r="N786" i="5"/>
  <c r="N792" i="5"/>
  <c r="N768" i="5"/>
  <c r="N744" i="5"/>
  <c r="N720" i="5"/>
  <c r="N696" i="5"/>
  <c r="N672" i="5"/>
  <c r="N774" i="5"/>
  <c r="N750" i="5"/>
  <c r="N726" i="5"/>
  <c r="N702" i="5"/>
  <c r="N678" i="5"/>
  <c r="N654" i="5"/>
  <c r="N630" i="5"/>
  <c r="N606" i="5"/>
  <c r="N732" i="5"/>
  <c r="N636" i="5"/>
  <c r="N762" i="5"/>
  <c r="N666" i="5"/>
  <c r="N618" i="5"/>
  <c r="N708" i="5"/>
  <c r="N690" i="5"/>
  <c r="N648" i="5"/>
  <c r="N600" i="5"/>
  <c r="N756" i="5"/>
  <c r="N660" i="5"/>
  <c r="N612" i="5"/>
  <c r="N738" i="5"/>
  <c r="N642" i="5"/>
  <c r="N780" i="5"/>
  <c r="N684" i="5"/>
  <c r="N714" i="5"/>
  <c r="N624" i="5"/>
  <c r="I1180" i="5"/>
  <c r="I1156" i="5"/>
  <c r="I1132" i="5"/>
  <c r="I1108" i="5"/>
  <c r="I1084" i="5"/>
  <c r="I1060" i="5"/>
  <c r="I1192" i="5"/>
  <c r="I1168" i="5"/>
  <c r="I1174" i="5"/>
  <c r="I1162" i="5"/>
  <c r="I1150" i="5"/>
  <c r="I1114" i="5"/>
  <c r="I1096" i="5"/>
  <c r="I1024" i="5"/>
  <c r="I1000" i="5"/>
  <c r="I1102" i="5"/>
  <c r="I1066" i="5"/>
  <c r="I1048" i="5"/>
  <c r="I1030" i="5"/>
  <c r="I1006" i="5"/>
  <c r="I1138" i="5"/>
  <c r="I1120" i="5"/>
  <c r="I1054" i="5"/>
  <c r="I1036" i="5"/>
  <c r="I1012" i="5"/>
  <c r="I1126" i="5"/>
  <c r="I1090" i="5"/>
  <c r="I1072" i="5"/>
  <c r="I1144" i="5"/>
  <c r="I1042" i="5"/>
  <c r="I1018" i="5"/>
  <c r="I1186" i="5"/>
  <c r="I1078" i="5"/>
  <c r="U30" i="15"/>
  <c r="I584" i="5"/>
  <c r="I560" i="5"/>
  <c r="I536" i="5"/>
  <c r="I512" i="5"/>
  <c r="I488" i="5"/>
  <c r="I464" i="5"/>
  <c r="I440" i="5"/>
  <c r="I416" i="5"/>
  <c r="I596" i="5"/>
  <c r="I572" i="5"/>
  <c r="I548" i="5"/>
  <c r="I524" i="5"/>
  <c r="I500" i="5"/>
  <c r="I476" i="5"/>
  <c r="I452" i="5"/>
  <c r="I578" i="5"/>
  <c r="I554" i="5"/>
  <c r="I530" i="5"/>
  <c r="I506" i="5"/>
  <c r="I482" i="5"/>
  <c r="I458" i="5"/>
  <c r="I434" i="5"/>
  <c r="I410" i="5"/>
  <c r="I566" i="5"/>
  <c r="I494" i="5"/>
  <c r="I446" i="5"/>
  <c r="I422" i="5"/>
  <c r="I590" i="5"/>
  <c r="I542" i="5"/>
  <c r="I518" i="5"/>
  <c r="I470" i="5"/>
  <c r="I428" i="5"/>
  <c r="I404" i="5"/>
  <c r="I1185" i="5"/>
  <c r="I1191" i="5"/>
  <c r="I1173" i="5"/>
  <c r="I1179" i="5"/>
  <c r="I1161" i="5"/>
  <c r="I1125" i="5"/>
  <c r="I1071" i="5"/>
  <c r="I1143" i="5"/>
  <c r="I1107" i="5"/>
  <c r="I1089" i="5"/>
  <c r="I1035" i="5"/>
  <c r="I1011" i="5"/>
  <c r="I1077" i="5"/>
  <c r="I1149" i="5"/>
  <c r="I1095" i="5"/>
  <c r="I1059" i="5"/>
  <c r="I1041" i="5"/>
  <c r="I1017" i="5"/>
  <c r="I1155" i="5"/>
  <c r="I1131" i="5"/>
  <c r="I1113" i="5"/>
  <c r="I1167" i="5"/>
  <c r="I1101" i="5"/>
  <c r="I1047" i="5"/>
  <c r="I1023" i="5"/>
  <c r="I999" i="5"/>
  <c r="I1119" i="5"/>
  <c r="I1083" i="5"/>
  <c r="I1065" i="5"/>
  <c r="I1137" i="5"/>
  <c r="I1053" i="5"/>
  <c r="I1029" i="5"/>
  <c r="I1005" i="5"/>
  <c r="I384" i="5"/>
  <c r="I360" i="5"/>
  <c r="I336" i="5"/>
  <c r="I372" i="5"/>
  <c r="I354" i="5"/>
  <c r="I312" i="5"/>
  <c r="I288" i="5"/>
  <c r="I264" i="5"/>
  <c r="I240" i="5"/>
  <c r="I216" i="5"/>
  <c r="I318" i="5"/>
  <c r="I294" i="5"/>
  <c r="I390" i="5"/>
  <c r="I378" i="5"/>
  <c r="I342" i="5"/>
  <c r="I324" i="5"/>
  <c r="I300" i="5"/>
  <c r="I276" i="5"/>
  <c r="I252" i="5"/>
  <c r="I228" i="5"/>
  <c r="I204" i="5"/>
  <c r="I348" i="5"/>
  <c r="I366" i="5"/>
  <c r="I270" i="5"/>
  <c r="I258" i="5"/>
  <c r="I396" i="5"/>
  <c r="I306" i="5"/>
  <c r="I330" i="5"/>
  <c r="I282" i="5"/>
  <c r="I222" i="5"/>
  <c r="I210" i="5"/>
  <c r="I246" i="5"/>
  <c r="I234" i="5"/>
  <c r="W11" i="15"/>
  <c r="U22" i="15"/>
  <c r="R25" i="15"/>
  <c r="V25" i="15" s="1"/>
  <c r="AD25" i="15" s="1"/>
  <c r="K4031" i="13"/>
  <c r="G2471" i="5" s="1"/>
  <c r="K3859" i="13"/>
  <c r="G2089" i="5" s="1"/>
  <c r="K4047" i="13"/>
  <c r="K3887" i="13"/>
  <c r="G2182" i="5" s="1"/>
  <c r="K3603" i="13"/>
  <c r="K3644" i="13"/>
  <c r="K3654" i="13"/>
  <c r="K3608" i="13"/>
  <c r="K3662" i="13"/>
  <c r="K3419" i="13"/>
  <c r="K3550" i="13"/>
  <c r="K3625" i="13"/>
  <c r="K3614" i="13"/>
  <c r="K3587" i="13"/>
  <c r="K3518" i="13"/>
  <c r="K3454" i="13"/>
  <c r="K3304" i="13"/>
  <c r="K3130" i="13"/>
  <c r="K3155" i="13"/>
  <c r="K3147" i="13"/>
  <c r="K3137" i="13"/>
  <c r="K2927" i="13"/>
  <c r="K2895" i="13"/>
  <c r="K3078" i="13"/>
  <c r="K2934" i="13"/>
  <c r="G1235" i="5" s="1"/>
  <c r="K3015" i="13"/>
  <c r="K2850" i="13"/>
  <c r="K2799" i="13"/>
  <c r="K2975" i="13"/>
  <c r="K3006" i="13"/>
  <c r="K2999" i="13"/>
  <c r="K2721" i="13"/>
  <c r="K2408" i="13"/>
  <c r="K2691" i="13"/>
  <c r="K2599" i="13"/>
  <c r="K2511" i="13"/>
  <c r="K2575" i="13"/>
  <c r="K2859" i="13"/>
  <c r="K2255" i="13"/>
  <c r="K1978" i="13"/>
  <c r="K2112" i="13"/>
  <c r="K2494" i="13"/>
  <c r="K2200" i="13"/>
  <c r="K1984" i="13"/>
  <c r="K2378" i="13"/>
  <c r="K2184" i="13"/>
  <c r="K2366" i="13"/>
  <c r="K1952" i="13"/>
  <c r="K1995" i="13"/>
  <c r="K1783" i="13"/>
  <c r="K1749" i="13"/>
  <c r="K1698" i="13"/>
  <c r="K1709" i="13"/>
  <c r="K2120" i="13"/>
  <c r="K1931" i="13"/>
  <c r="K1685" i="13"/>
  <c r="K1751" i="13"/>
  <c r="K1717" i="13"/>
  <c r="K1835" i="13"/>
  <c r="K1540" i="13"/>
  <c r="K1582" i="13"/>
  <c r="K1722" i="13"/>
  <c r="K1594" i="13"/>
  <c r="K1506" i="13"/>
  <c r="G778" i="5"/>
  <c r="G754" i="5"/>
  <c r="G730" i="5"/>
  <c r="G706" i="5"/>
  <c r="G682" i="5"/>
  <c r="G658" i="5"/>
  <c r="G634" i="5"/>
  <c r="G610" i="5"/>
  <c r="G790" i="5"/>
  <c r="G766" i="5"/>
  <c r="G742" i="5"/>
  <c r="G718" i="5"/>
  <c r="G694" i="5"/>
  <c r="G670" i="5"/>
  <c r="G646" i="5"/>
  <c r="G622" i="5"/>
  <c r="G796" i="5"/>
  <c r="G772" i="5"/>
  <c r="G748" i="5"/>
  <c r="G724" i="5"/>
  <c r="G700" i="5"/>
  <c r="G676" i="5"/>
  <c r="G652" i="5"/>
  <c r="G628" i="5"/>
  <c r="G604" i="5"/>
  <c r="G784" i="5"/>
  <c r="G640" i="5"/>
  <c r="G760" i="5"/>
  <c r="G688" i="5"/>
  <c r="G664" i="5"/>
  <c r="G616" i="5"/>
  <c r="G736" i="5"/>
  <c r="G712" i="5"/>
  <c r="K1468" i="13"/>
  <c r="K1126" i="13"/>
  <c r="K1030" i="13"/>
  <c r="K1442" i="13"/>
  <c r="K1332" i="13"/>
  <c r="K1090" i="13"/>
  <c r="K1364" i="13"/>
  <c r="K1122" i="13"/>
  <c r="K966" i="13"/>
  <c r="K1236" i="13"/>
  <c r="K1022" i="13"/>
  <c r="K1230" i="13"/>
  <c r="K1058" i="13"/>
  <c r="K1002" i="13"/>
  <c r="K1346" i="13"/>
  <c r="K1204" i="13"/>
  <c r="K944" i="13"/>
  <c r="K704" i="13"/>
  <c r="K533" i="13"/>
  <c r="K325" i="13"/>
  <c r="K303" i="13"/>
  <c r="K175" i="13"/>
  <c r="K136" i="13"/>
  <c r="K317" i="13"/>
  <c r="K766" i="13"/>
  <c r="K421" i="13"/>
  <c r="K399" i="13"/>
  <c r="K940" i="13"/>
  <c r="K503" i="13"/>
  <c r="K373" i="13"/>
  <c r="K667" i="13"/>
  <c r="K485" i="13"/>
  <c r="K389" i="13"/>
  <c r="G314" i="5" s="1"/>
  <c r="K367" i="13"/>
  <c r="K96" i="13"/>
  <c r="K49" i="13"/>
  <c r="K635" i="13"/>
  <c r="K201" i="13"/>
  <c r="K24" i="13"/>
  <c r="K1014" i="13"/>
  <c r="K830" i="13"/>
  <c r="K541" i="13"/>
  <c r="K598" i="4"/>
  <c r="M598" i="4" s="1"/>
  <c r="K590" i="4"/>
  <c r="M590" i="4" s="1"/>
  <c r="K582" i="4"/>
  <c r="M582" i="4" s="1"/>
  <c r="N582" i="4" s="1"/>
  <c r="K574" i="4"/>
  <c r="M574" i="4" s="1"/>
  <c r="N574" i="4" s="1"/>
  <c r="K566" i="4"/>
  <c r="M566" i="4" s="1"/>
  <c r="K558" i="4"/>
  <c r="M558" i="4" s="1"/>
  <c r="K550" i="4"/>
  <c r="M550" i="4" s="1"/>
  <c r="K542" i="4"/>
  <c r="M542" i="4" s="1"/>
  <c r="N542" i="4" s="1"/>
  <c r="K534" i="4"/>
  <c r="M534" i="4" s="1"/>
  <c r="N534" i="4" s="1"/>
  <c r="K526" i="4"/>
  <c r="M526" i="4" s="1"/>
  <c r="K518" i="4"/>
  <c r="M518" i="4" s="1"/>
  <c r="K510" i="4"/>
  <c r="M510" i="4" s="1"/>
  <c r="N510" i="4" s="1"/>
  <c r="K502" i="4"/>
  <c r="M502" i="4" s="1"/>
  <c r="N502" i="4" s="1"/>
  <c r="K494" i="4"/>
  <c r="K486" i="4"/>
  <c r="K478" i="4"/>
  <c r="K470" i="4"/>
  <c r="K462" i="4"/>
  <c r="K454" i="4"/>
  <c r="K446" i="4"/>
  <c r="K438" i="4"/>
  <c r="K430" i="4"/>
  <c r="K422" i="4"/>
  <c r="K414" i="4"/>
  <c r="K406" i="4"/>
  <c r="K398" i="4"/>
  <c r="K390" i="4"/>
  <c r="K382" i="4"/>
  <c r="K374" i="4"/>
  <c r="K366" i="4"/>
  <c r="K358" i="4"/>
  <c r="K350" i="4"/>
  <c r="K342" i="4"/>
  <c r="K334" i="4"/>
  <c r="K326" i="4"/>
  <c r="K318" i="4"/>
  <c r="AI504" i="4"/>
  <c r="S504" i="4" s="1"/>
  <c r="AI274" i="4"/>
  <c r="I274" i="4"/>
  <c r="J274" i="4" s="1"/>
  <c r="AI210" i="4"/>
  <c r="I210" i="4"/>
  <c r="J210" i="4" s="1"/>
  <c r="AI146" i="4"/>
  <c r="I146" i="4"/>
  <c r="J146" i="4" s="1"/>
  <c r="AI82" i="4"/>
  <c r="I82" i="4"/>
  <c r="J82" i="4" s="1"/>
  <c r="AI18" i="4"/>
  <c r="I18" i="4"/>
  <c r="J18" i="4" s="1"/>
  <c r="AI567" i="4"/>
  <c r="S567" i="4" s="1"/>
  <c r="AI303" i="4"/>
  <c r="S303" i="4" s="1"/>
  <c r="I303" i="4"/>
  <c r="J303" i="4" s="1"/>
  <c r="AI271" i="4"/>
  <c r="I271" i="4"/>
  <c r="J271" i="4" s="1"/>
  <c r="AI239" i="4"/>
  <c r="I239" i="4"/>
  <c r="J239" i="4" s="1"/>
  <c r="AI207" i="4"/>
  <c r="I207" i="4"/>
  <c r="J207" i="4" s="1"/>
  <c r="AI175" i="4"/>
  <c r="I175" i="4"/>
  <c r="J175" i="4" s="1"/>
  <c r="AI143" i="4"/>
  <c r="I143" i="4"/>
  <c r="J143" i="4" s="1"/>
  <c r="AI111" i="4"/>
  <c r="I111" i="4"/>
  <c r="J111" i="4" s="1"/>
  <c r="AI79" i="4"/>
  <c r="I79" i="4"/>
  <c r="J79" i="4" s="1"/>
  <c r="AI47" i="4"/>
  <c r="I47" i="4"/>
  <c r="J47" i="4" s="1"/>
  <c r="AI15" i="4"/>
  <c r="I15" i="4"/>
  <c r="J15" i="4" s="1"/>
  <c r="T547" i="4"/>
  <c r="W547" i="4"/>
  <c r="V534" i="4"/>
  <c r="F78" i="2"/>
  <c r="AI308" i="4"/>
  <c r="I308" i="4"/>
  <c r="J308" i="4" s="1"/>
  <c r="AI276" i="4"/>
  <c r="I276" i="4"/>
  <c r="J276" i="4" s="1"/>
  <c r="AI244" i="4"/>
  <c r="I244" i="4"/>
  <c r="J244" i="4" s="1"/>
  <c r="AI212" i="4"/>
  <c r="I212" i="4"/>
  <c r="J212" i="4" s="1"/>
  <c r="AI180" i="4"/>
  <c r="I180" i="4"/>
  <c r="J180" i="4" s="1"/>
  <c r="AI148" i="4"/>
  <c r="I148" i="4"/>
  <c r="J148" i="4" s="1"/>
  <c r="AI116" i="4"/>
  <c r="I116" i="4"/>
  <c r="J116" i="4" s="1"/>
  <c r="AI84" i="4"/>
  <c r="I84" i="4"/>
  <c r="J84" i="4" s="1"/>
  <c r="AI52" i="4"/>
  <c r="I52" i="4"/>
  <c r="J52" i="4" s="1"/>
  <c r="AI20" i="4"/>
  <c r="I20" i="4"/>
  <c r="J20" i="4" s="1"/>
  <c r="AI469" i="4"/>
  <c r="S469" i="4" s="1"/>
  <c r="J412" i="4"/>
  <c r="F19" i="2"/>
  <c r="AI281" i="4"/>
  <c r="I281" i="4"/>
  <c r="J281" i="4" s="1"/>
  <c r="AI217" i="4"/>
  <c r="I217" i="4"/>
  <c r="J217" i="4" s="1"/>
  <c r="AI153" i="4"/>
  <c r="I153" i="4"/>
  <c r="J153" i="4" s="1"/>
  <c r="AI89" i="4"/>
  <c r="I89" i="4"/>
  <c r="J89" i="4" s="1"/>
  <c r="AI25" i="4"/>
  <c r="I25" i="4"/>
  <c r="J25" i="4" s="1"/>
  <c r="W541" i="4"/>
  <c r="T541" i="4"/>
  <c r="J523" i="4"/>
  <c r="U523" i="4"/>
  <c r="V523" i="4" s="1"/>
  <c r="AI286" i="4"/>
  <c r="I286" i="4"/>
  <c r="J286" i="4" s="1"/>
  <c r="AI222" i="4"/>
  <c r="I222" i="4"/>
  <c r="J222" i="4" s="1"/>
  <c r="AI158" i="4"/>
  <c r="I158" i="4"/>
  <c r="J158" i="4" s="1"/>
  <c r="AI94" i="4"/>
  <c r="I94" i="4"/>
  <c r="J94" i="4" s="1"/>
  <c r="AI30" i="4"/>
  <c r="I30" i="4"/>
  <c r="J30" i="4" s="1"/>
  <c r="J426" i="4"/>
  <c r="F33" i="2"/>
  <c r="AI43" i="4"/>
  <c r="K239" i="4"/>
  <c r="K59" i="4"/>
  <c r="K91" i="4"/>
  <c r="K12" i="4"/>
  <c r="K310" i="4"/>
  <c r="K166" i="4"/>
  <c r="K307" i="4"/>
  <c r="K164" i="4"/>
  <c r="K215" i="4"/>
  <c r="K134" i="4"/>
  <c r="K68" i="4"/>
  <c r="K6" i="4"/>
  <c r="K87" i="4"/>
  <c r="K175" i="4"/>
  <c r="K111" i="4"/>
  <c r="K132" i="4"/>
  <c r="U508" i="4"/>
  <c r="V508" i="4" s="1"/>
  <c r="K227" i="4"/>
  <c r="K180" i="4"/>
  <c r="K299" i="4"/>
  <c r="K252" i="4"/>
  <c r="K206" i="4"/>
  <c r="K171" i="4"/>
  <c r="W8" i="15" l="1"/>
  <c r="AC8" i="15"/>
  <c r="G364" i="5"/>
  <c r="G328" i="5"/>
  <c r="N447" i="5"/>
  <c r="G208" i="5"/>
  <c r="G382" i="5"/>
  <c r="G352" i="5"/>
  <c r="N549" i="5"/>
  <c r="N1462" i="5"/>
  <c r="N597" i="5"/>
  <c r="N471" i="5"/>
  <c r="N1025" i="5"/>
  <c r="N1157" i="5"/>
  <c r="N1103" i="5"/>
  <c r="N1067" i="5"/>
  <c r="G1517" i="5"/>
  <c r="G1511" i="5"/>
  <c r="G1505" i="5"/>
  <c r="G1499" i="5"/>
  <c r="G2272" i="5"/>
  <c r="G2290" i="5"/>
  <c r="G2260" i="5"/>
  <c r="G2278" i="5"/>
  <c r="N3352" i="5"/>
  <c r="G2045" i="5"/>
  <c r="G2123" i="5"/>
  <c r="G2111" i="5"/>
  <c r="G2105" i="5"/>
  <c r="G1882" i="5"/>
  <c r="G1846" i="5"/>
  <c r="G1798" i="5"/>
  <c r="G1870" i="5"/>
  <c r="G244" i="5"/>
  <c r="G214" i="5"/>
  <c r="G226" i="5"/>
  <c r="N411" i="5"/>
  <c r="N2890" i="5"/>
  <c r="G280" i="5"/>
  <c r="G238" i="5"/>
  <c r="G274" i="5"/>
  <c r="N585" i="5"/>
  <c r="N495" i="5"/>
  <c r="G1142" i="5"/>
  <c r="N2984" i="5"/>
  <c r="G1655" i="5"/>
  <c r="G1745" i="5"/>
  <c r="N435" i="5"/>
  <c r="N519" i="5"/>
  <c r="N1073" i="5"/>
  <c r="N1121" i="5"/>
  <c r="N1007" i="5"/>
  <c r="N1115" i="5"/>
  <c r="G1565" i="5"/>
  <c r="G1559" i="5"/>
  <c r="G1553" i="5"/>
  <c r="G1547" i="5"/>
  <c r="G2326" i="5"/>
  <c r="G2374" i="5"/>
  <c r="G2308" i="5"/>
  <c r="G2332" i="5"/>
  <c r="N2908" i="5"/>
  <c r="G2075" i="5"/>
  <c r="G2171" i="5"/>
  <c r="G2159" i="5"/>
  <c r="G2153" i="5"/>
  <c r="G1834" i="5"/>
  <c r="G1936" i="5"/>
  <c r="G1906" i="5"/>
  <c r="G1918" i="5"/>
  <c r="G220" i="5"/>
  <c r="G310" i="5"/>
  <c r="G298" i="5"/>
  <c r="G2346" i="5"/>
  <c r="N441" i="5"/>
  <c r="N465" i="5"/>
  <c r="N2878" i="5"/>
  <c r="G232" i="5"/>
  <c r="G376" i="5"/>
  <c r="G370" i="5"/>
  <c r="N3170" i="5"/>
  <c r="G1763" i="5"/>
  <c r="N489" i="5"/>
  <c r="N1061" i="5"/>
  <c r="N1019" i="5"/>
  <c r="N1037" i="5"/>
  <c r="N1133" i="5"/>
  <c r="G1445" i="5"/>
  <c r="G1439" i="5"/>
  <c r="G1433" i="5"/>
  <c r="G2200" i="5"/>
  <c r="G2218" i="5"/>
  <c r="G2188" i="5"/>
  <c r="N3196" i="5"/>
  <c r="N1048" i="5"/>
  <c r="G2165" i="5"/>
  <c r="G2099" i="5"/>
  <c r="G2039" i="5"/>
  <c r="G1888" i="5"/>
  <c r="G1810" i="5"/>
  <c r="G1858" i="5"/>
  <c r="G268" i="5"/>
  <c r="G304" i="5"/>
  <c r="W510" i="4"/>
  <c r="T510" i="4"/>
  <c r="G787" i="5"/>
  <c r="N1486" i="5"/>
  <c r="N3140" i="5"/>
  <c r="N3038" i="5"/>
  <c r="G1302" i="5"/>
  <c r="N1504" i="5"/>
  <c r="N1540" i="5"/>
  <c r="N3068" i="5"/>
  <c r="G345" i="5"/>
  <c r="N1426" i="5"/>
  <c r="N1420" i="5"/>
  <c r="N1414" i="5"/>
  <c r="N1408" i="5"/>
  <c r="N3116" i="5"/>
  <c r="N3062" i="5"/>
  <c r="N3164" i="5"/>
  <c r="N2970" i="5"/>
  <c r="N2910" i="5"/>
  <c r="G1099" i="5"/>
  <c r="G1715" i="5"/>
  <c r="G1727" i="5"/>
  <c r="N429" i="5"/>
  <c r="N507" i="5"/>
  <c r="N205" i="5"/>
  <c r="N361" i="5"/>
  <c r="N397" i="5"/>
  <c r="N3214" i="5"/>
  <c r="G1412" i="5"/>
  <c r="N1482" i="5"/>
  <c r="N1476" i="5"/>
  <c r="N1470" i="5"/>
  <c r="N1464" i="5"/>
  <c r="N2956" i="5"/>
  <c r="U509" i="4"/>
  <c r="V509" i="4" s="1"/>
  <c r="N3074" i="5"/>
  <c r="N2916" i="5"/>
  <c r="N1510" i="5"/>
  <c r="N2784" i="5"/>
  <c r="G933" i="5"/>
  <c r="N1534" i="5"/>
  <c r="N3014" i="5"/>
  <c r="G1315" i="5"/>
  <c r="K1315" i="5" s="1"/>
  <c r="L1315" i="5" s="1"/>
  <c r="G343" i="5"/>
  <c r="G930" i="5"/>
  <c r="G1969" i="5"/>
  <c r="N1450" i="5"/>
  <c r="N1444" i="5"/>
  <c r="N1438" i="5"/>
  <c r="N1432" i="5"/>
  <c r="N3092" i="5"/>
  <c r="N3104" i="5"/>
  <c r="N3152" i="5"/>
  <c r="N2850" i="5"/>
  <c r="N2952" i="5"/>
  <c r="N2958" i="5"/>
  <c r="G882" i="5"/>
  <c r="G1631" i="5"/>
  <c r="G1757" i="5"/>
  <c r="N525" i="5"/>
  <c r="N417" i="5"/>
  <c r="N531" i="5"/>
  <c r="N277" i="5"/>
  <c r="N325" i="5"/>
  <c r="N343" i="5"/>
  <c r="N3250" i="5"/>
  <c r="G1406" i="5"/>
  <c r="N1506" i="5"/>
  <c r="N1500" i="5"/>
  <c r="N1494" i="5"/>
  <c r="N1488" i="5"/>
  <c r="G121" i="5"/>
  <c r="N2884" i="5"/>
  <c r="G1185" i="5"/>
  <c r="G1902" i="5"/>
  <c r="G394" i="5"/>
  <c r="T546" i="4"/>
  <c r="W546" i="4"/>
  <c r="G1400" i="5"/>
  <c r="G763" i="5"/>
  <c r="K763" i="5" s="1"/>
  <c r="L763" i="5" s="1"/>
  <c r="G450" i="5"/>
  <c r="G358" i="5"/>
  <c r="G250" i="5"/>
  <c r="V501" i="4"/>
  <c r="F77" i="2"/>
  <c r="G2137" i="5"/>
  <c r="G1854" i="5"/>
  <c r="G74" i="5"/>
  <c r="G482" i="5"/>
  <c r="G585" i="5"/>
  <c r="M585" i="5" s="1"/>
  <c r="O585" i="5" s="1"/>
  <c r="P585" i="5" s="1"/>
  <c r="N1522" i="5"/>
  <c r="N2946" i="5"/>
  <c r="G411" i="5"/>
  <c r="G2070" i="5"/>
  <c r="K2070" i="5" s="1"/>
  <c r="L2070" i="5" s="1"/>
  <c r="W508" i="4"/>
  <c r="T508" i="4"/>
  <c r="J510" i="4"/>
  <c r="U510" i="4"/>
  <c r="V510" i="4" s="1"/>
  <c r="N2978" i="5"/>
  <c r="G978" i="5"/>
  <c r="G642" i="5"/>
  <c r="W509" i="4"/>
  <c r="T509" i="4"/>
  <c r="N2898" i="5"/>
  <c r="G650" i="5"/>
  <c r="G1710" i="5"/>
  <c r="N1498" i="5"/>
  <c r="N1516" i="5"/>
  <c r="G186" i="5"/>
  <c r="N1546" i="5"/>
  <c r="N1528" i="5"/>
  <c r="N3050" i="5"/>
  <c r="N2808" i="5"/>
  <c r="N2964" i="5"/>
  <c r="G282" i="5"/>
  <c r="K282" i="5" s="1"/>
  <c r="L282" i="5" s="1"/>
  <c r="G1488" i="5"/>
  <c r="M1488" i="5" s="1"/>
  <c r="O1488" i="5" s="1"/>
  <c r="P1488" i="5" s="1"/>
  <c r="N1570" i="5"/>
  <c r="N1564" i="5"/>
  <c r="N1558" i="5"/>
  <c r="N1552" i="5"/>
  <c r="N3158" i="5"/>
  <c r="N3086" i="5"/>
  <c r="N3056" i="5"/>
  <c r="N2922" i="5"/>
  <c r="N2862" i="5"/>
  <c r="G1299" i="5"/>
  <c r="M1299" i="5" s="1"/>
  <c r="O1299" i="5" s="1"/>
  <c r="P1299" i="5" s="1"/>
  <c r="N453" i="5"/>
  <c r="N459" i="5"/>
  <c r="N543" i="5"/>
  <c r="N217" i="5"/>
  <c r="N283" i="5"/>
  <c r="N319" i="5"/>
  <c r="N3340" i="5"/>
  <c r="N1114" i="5"/>
  <c r="N1434" i="5"/>
  <c r="N1428" i="5"/>
  <c r="N1422" i="5"/>
  <c r="N1416" i="5"/>
  <c r="G2508" i="5"/>
  <c r="N2950" i="5"/>
  <c r="G292" i="5"/>
  <c r="G262" i="5"/>
  <c r="G388" i="5"/>
  <c r="G400" i="5"/>
  <c r="N2892" i="5"/>
  <c r="N1492" i="5"/>
  <c r="N1480" i="5"/>
  <c r="N2778" i="5"/>
  <c r="G986" i="5"/>
  <c r="N3008" i="5"/>
  <c r="N3080" i="5"/>
  <c r="G1419" i="5"/>
  <c r="K1419" i="5" s="1"/>
  <c r="L1419" i="5" s="1"/>
  <c r="G805" i="5"/>
  <c r="N1402" i="5"/>
  <c r="N1396" i="5"/>
  <c r="N1588" i="5"/>
  <c r="N1582" i="5"/>
  <c r="N3026" i="5"/>
  <c r="N3044" i="5"/>
  <c r="N3098" i="5"/>
  <c r="N2940" i="5"/>
  <c r="N2886" i="5"/>
  <c r="G1753" i="5"/>
  <c r="M1753" i="5" s="1"/>
  <c r="O1753" i="5" s="1"/>
  <c r="P1753" i="5" s="1"/>
  <c r="N405" i="5"/>
  <c r="N483" i="5"/>
  <c r="N313" i="5"/>
  <c r="N307" i="5"/>
  <c r="N373" i="5"/>
  <c r="N3280" i="5"/>
  <c r="G1418" i="5"/>
  <c r="N1458" i="5"/>
  <c r="N1452" i="5"/>
  <c r="N1446" i="5"/>
  <c r="N1440" i="5"/>
  <c r="N2938" i="5"/>
  <c r="G105" i="5"/>
  <c r="M105" i="5" s="1"/>
  <c r="O105" i="5" s="1"/>
  <c r="P105" i="5" s="1"/>
  <c r="G1170" i="5"/>
  <c r="M1170" i="5" s="1"/>
  <c r="O1170" i="5" s="1"/>
  <c r="P1170" i="5" s="1"/>
  <c r="G316" i="5"/>
  <c r="G286" i="5"/>
  <c r="G334" i="5"/>
  <c r="J182" i="5"/>
  <c r="J140" i="5"/>
  <c r="J80" i="5"/>
  <c r="J50" i="5"/>
  <c r="J44" i="5"/>
  <c r="J176" i="5"/>
  <c r="J170" i="5"/>
  <c r="J188" i="5"/>
  <c r="J134" i="5"/>
  <c r="J116" i="5"/>
  <c r="J92" i="5"/>
  <c r="J20" i="5"/>
  <c r="J128" i="5"/>
  <c r="J122" i="5"/>
  <c r="J110" i="5"/>
  <c r="J68" i="5"/>
  <c r="J86" i="5"/>
  <c r="J194" i="5"/>
  <c r="J74" i="5"/>
  <c r="J8" i="5"/>
  <c r="J152" i="5"/>
  <c r="J26" i="5"/>
  <c r="J14" i="5"/>
  <c r="J200" i="5"/>
  <c r="J56" i="5"/>
  <c r="J38" i="5"/>
  <c r="J164" i="5"/>
  <c r="J158" i="5"/>
  <c r="J98" i="5"/>
  <c r="J62" i="5"/>
  <c r="J146" i="5"/>
  <c r="J104" i="5"/>
  <c r="J32" i="5"/>
  <c r="K1294" i="5"/>
  <c r="L1294" i="5" s="1"/>
  <c r="M1294" i="5"/>
  <c r="O1294" i="5" s="1"/>
  <c r="P1294" i="5" s="1"/>
  <c r="M1419" i="5"/>
  <c r="O1419" i="5" s="1"/>
  <c r="P1419" i="5" s="1"/>
  <c r="K642" i="5"/>
  <c r="L642" i="5" s="1"/>
  <c r="M642" i="5"/>
  <c r="O642" i="5" s="1"/>
  <c r="P642" i="5" s="1"/>
  <c r="M345" i="5"/>
  <c r="O345" i="5" s="1"/>
  <c r="P345" i="5" s="1"/>
  <c r="K345" i="5"/>
  <c r="L345" i="5" s="1"/>
  <c r="K650" i="5"/>
  <c r="L650" i="5" s="1"/>
  <c r="M650" i="5"/>
  <c r="O650" i="5" s="1"/>
  <c r="P650" i="5" s="1"/>
  <c r="M2471" i="5"/>
  <c r="O2471" i="5" s="1"/>
  <c r="P2471" i="5" s="1"/>
  <c r="K2471" i="5"/>
  <c r="L2471" i="5" s="1"/>
  <c r="M986" i="5"/>
  <c r="O986" i="5" s="1"/>
  <c r="P986" i="5" s="1"/>
  <c r="K986" i="5"/>
  <c r="L986" i="5" s="1"/>
  <c r="M2346" i="5"/>
  <c r="O2346" i="5" s="1"/>
  <c r="P2346" i="5" s="1"/>
  <c r="K2346" i="5"/>
  <c r="L2346" i="5" s="1"/>
  <c r="M282" i="5"/>
  <c r="O282" i="5" s="1"/>
  <c r="P282" i="5" s="1"/>
  <c r="K1488" i="5"/>
  <c r="L1488" i="5" s="1"/>
  <c r="K130" i="5"/>
  <c r="L130" i="5" s="1"/>
  <c r="K1299" i="5"/>
  <c r="L1299" i="5" s="1"/>
  <c r="M1142" i="5"/>
  <c r="O1142" i="5" s="1"/>
  <c r="P1142" i="5" s="1"/>
  <c r="K1142" i="5"/>
  <c r="L1142" i="5" s="1"/>
  <c r="M1315" i="5"/>
  <c r="O1315" i="5" s="1"/>
  <c r="P1315" i="5" s="1"/>
  <c r="AC84" i="15"/>
  <c r="W84" i="15"/>
  <c r="K1170" i="5"/>
  <c r="L1170" i="5" s="1"/>
  <c r="K1697" i="5"/>
  <c r="L1697" i="5" s="1"/>
  <c r="M1697" i="5"/>
  <c r="O1697" i="5" s="1"/>
  <c r="P1697" i="5" s="1"/>
  <c r="M121" i="5"/>
  <c r="O121" i="5" s="1"/>
  <c r="P121" i="5" s="1"/>
  <c r="K121" i="5"/>
  <c r="L121" i="5" s="1"/>
  <c r="M930" i="5"/>
  <c r="O930" i="5" s="1"/>
  <c r="P930" i="5" s="1"/>
  <c r="K930" i="5"/>
  <c r="L930" i="5" s="1"/>
  <c r="M314" i="5"/>
  <c r="O314" i="5" s="1"/>
  <c r="P314" i="5" s="1"/>
  <c r="K314" i="5"/>
  <c r="L314" i="5" s="1"/>
  <c r="M2089" i="5"/>
  <c r="O2089" i="5" s="1"/>
  <c r="P2089" i="5" s="1"/>
  <c r="K2089" i="5"/>
  <c r="L2089" i="5" s="1"/>
  <c r="M1448" i="5"/>
  <c r="O1448" i="5" s="1"/>
  <c r="P1448" i="5" s="1"/>
  <c r="K1448" i="5"/>
  <c r="L1448" i="5" s="1"/>
  <c r="M763" i="5"/>
  <c r="O763" i="5" s="1"/>
  <c r="P763" i="5" s="1"/>
  <c r="M2182" i="5"/>
  <c r="O2182" i="5" s="1"/>
  <c r="P2182" i="5" s="1"/>
  <c r="K2182" i="5"/>
  <c r="L2182" i="5" s="1"/>
  <c r="M1854" i="5"/>
  <c r="O1854" i="5" s="1"/>
  <c r="P1854" i="5" s="1"/>
  <c r="K1854" i="5"/>
  <c r="L1854" i="5" s="1"/>
  <c r="K74" i="5"/>
  <c r="L74" i="5" s="1"/>
  <c r="M1712" i="5"/>
  <c r="O1712" i="5" s="1"/>
  <c r="P1712" i="5" s="1"/>
  <c r="K1712" i="5"/>
  <c r="L1712" i="5" s="1"/>
  <c r="K585" i="5"/>
  <c r="L585" i="5" s="1"/>
  <c r="M787" i="5"/>
  <c r="O787" i="5" s="1"/>
  <c r="P787" i="5" s="1"/>
  <c r="K787" i="5"/>
  <c r="L787" i="5" s="1"/>
  <c r="M1235" i="5"/>
  <c r="O1235" i="5" s="1"/>
  <c r="P1235" i="5" s="1"/>
  <c r="K1235" i="5"/>
  <c r="L1235" i="5" s="1"/>
  <c r="M2137" i="5"/>
  <c r="O2137" i="5" s="1"/>
  <c r="P2137" i="5" s="1"/>
  <c r="K2137" i="5"/>
  <c r="L2137" i="5" s="1"/>
  <c r="K1302" i="5"/>
  <c r="L1302" i="5" s="1"/>
  <c r="M1302" i="5"/>
  <c r="O1302" i="5" s="1"/>
  <c r="P1302" i="5" s="1"/>
  <c r="M2766" i="5"/>
  <c r="O2766" i="5" s="1"/>
  <c r="P2766" i="5" s="1"/>
  <c r="K2766" i="5"/>
  <c r="L2766" i="5" s="1"/>
  <c r="W45" i="15"/>
  <c r="AC45" i="15"/>
  <c r="AC64" i="15"/>
  <c r="W64" i="15"/>
  <c r="AC31" i="15"/>
  <c r="W31" i="15"/>
  <c r="M2070" i="5"/>
  <c r="O2070" i="5" s="1"/>
  <c r="P2070" i="5" s="1"/>
  <c r="K754" i="5"/>
  <c r="L754" i="5" s="1"/>
  <c r="M754" i="5"/>
  <c r="O754" i="5" s="1"/>
  <c r="P754" i="5" s="1"/>
  <c r="J2559" i="5"/>
  <c r="J2535" i="5"/>
  <c r="J2565" i="5"/>
  <c r="J2541" i="5"/>
  <c r="J2517" i="5"/>
  <c r="J2493" i="5"/>
  <c r="J2469" i="5"/>
  <c r="J2445" i="5"/>
  <c r="J2571" i="5"/>
  <c r="J2547" i="5"/>
  <c r="J2523" i="5"/>
  <c r="J2499" i="5"/>
  <c r="J2475" i="5"/>
  <c r="J2451" i="5"/>
  <c r="J2427" i="5"/>
  <c r="J2403" i="5"/>
  <c r="J2577" i="5"/>
  <c r="J2553" i="5"/>
  <c r="J2529" i="5"/>
  <c r="J2505" i="5"/>
  <c r="J2481" i="5"/>
  <c r="J2457" i="5"/>
  <c r="J2463" i="5"/>
  <c r="J2415" i="5"/>
  <c r="J2397" i="5"/>
  <c r="J2385" i="5"/>
  <c r="F53" i="2" s="1"/>
  <c r="J2511" i="5"/>
  <c r="J2439" i="5"/>
  <c r="J2421" i="5"/>
  <c r="J2409" i="5"/>
  <c r="J2433" i="5"/>
  <c r="J2391" i="5"/>
  <c r="J2487" i="5"/>
  <c r="K622" i="5"/>
  <c r="L622" i="5" s="1"/>
  <c r="M622" i="5"/>
  <c r="O622" i="5" s="1"/>
  <c r="P622" i="5" s="1"/>
  <c r="W567" i="4"/>
  <c r="T567" i="4"/>
  <c r="G577" i="5"/>
  <c r="G553" i="5"/>
  <c r="G583" i="5"/>
  <c r="G565" i="5"/>
  <c r="G535" i="5"/>
  <c r="G595" i="5"/>
  <c r="G547" i="5"/>
  <c r="G499" i="5"/>
  <c r="G451" i="5"/>
  <c r="G427" i="5"/>
  <c r="G403" i="5"/>
  <c r="G529" i="5"/>
  <c r="G481" i="5"/>
  <c r="G439" i="5"/>
  <c r="G415" i="5"/>
  <c r="G511" i="5"/>
  <c r="G493" i="5"/>
  <c r="G463" i="5"/>
  <c r="G589" i="5"/>
  <c r="G559" i="5"/>
  <c r="G541" i="5"/>
  <c r="G571" i="5"/>
  <c r="G523" i="5"/>
  <c r="G475" i="5"/>
  <c r="G445" i="5"/>
  <c r="G421" i="5"/>
  <c r="G505" i="5"/>
  <c r="G457" i="5"/>
  <c r="G433" i="5"/>
  <c r="G409" i="5"/>
  <c r="G517" i="5"/>
  <c r="G487" i="5"/>
  <c r="G469" i="5"/>
  <c r="K742" i="5"/>
  <c r="L742" i="5" s="1"/>
  <c r="M742" i="5"/>
  <c r="O742" i="5" s="1"/>
  <c r="P742" i="5" s="1"/>
  <c r="K730" i="5"/>
  <c r="L730" i="5" s="1"/>
  <c r="M730" i="5"/>
  <c r="O730" i="5" s="1"/>
  <c r="P730" i="5" s="1"/>
  <c r="G1376" i="5"/>
  <c r="G1352" i="5"/>
  <c r="G1382" i="5"/>
  <c r="G1358" i="5"/>
  <c r="G1334" i="5"/>
  <c r="G1310" i="5"/>
  <c r="G1286" i="5"/>
  <c r="G1262" i="5"/>
  <c r="G1238" i="5"/>
  <c r="G1214" i="5"/>
  <c r="G1388" i="5"/>
  <c r="G1364" i="5"/>
  <c r="G1340" i="5"/>
  <c r="G1316" i="5"/>
  <c r="G1370" i="5"/>
  <c r="G1346" i="5"/>
  <c r="G1322" i="5"/>
  <c r="G1298" i="5"/>
  <c r="G1274" i="5"/>
  <c r="G1250" i="5"/>
  <c r="G1226" i="5"/>
  <c r="G1202" i="5"/>
  <c r="G1280" i="5"/>
  <c r="G1232" i="5"/>
  <c r="G1220" i="5"/>
  <c r="G1328" i="5"/>
  <c r="G1304" i="5"/>
  <c r="G1292" i="5"/>
  <c r="G1244" i="5"/>
  <c r="G1256" i="5"/>
  <c r="G1268" i="5"/>
  <c r="G1208" i="5"/>
  <c r="G1196" i="5"/>
  <c r="J1588" i="5"/>
  <c r="J1564" i="5"/>
  <c r="J1540" i="5"/>
  <c r="J1516" i="5"/>
  <c r="J1492" i="5"/>
  <c r="J1468" i="5"/>
  <c r="J1444" i="5"/>
  <c r="J1420" i="5"/>
  <c r="J1396" i="5"/>
  <c r="J1570" i="5"/>
  <c r="J1546" i="5"/>
  <c r="J1522" i="5"/>
  <c r="J1498" i="5"/>
  <c r="J1474" i="5"/>
  <c r="J1450" i="5"/>
  <c r="J1426" i="5"/>
  <c r="J1402" i="5"/>
  <c r="J1576" i="5"/>
  <c r="J1552" i="5"/>
  <c r="J1528" i="5"/>
  <c r="J1504" i="5"/>
  <c r="J1480" i="5"/>
  <c r="J1456" i="5"/>
  <c r="J1432" i="5"/>
  <c r="J1408" i="5"/>
  <c r="J1582" i="5"/>
  <c r="J1558" i="5"/>
  <c r="J1534" i="5"/>
  <c r="J1510" i="5"/>
  <c r="J1486" i="5"/>
  <c r="J1462" i="5"/>
  <c r="J1438" i="5"/>
  <c r="J1414" i="5"/>
  <c r="U55" i="15"/>
  <c r="J1759" i="5"/>
  <c r="J1675" i="5"/>
  <c r="J1657" i="5"/>
  <c r="J1633" i="5"/>
  <c r="J1609" i="5"/>
  <c r="J1747" i="5"/>
  <c r="J1729" i="5"/>
  <c r="J1693" i="5"/>
  <c r="J1765" i="5"/>
  <c r="J1711" i="5"/>
  <c r="J1639" i="5"/>
  <c r="J1615" i="5"/>
  <c r="J1591" i="5"/>
  <c r="J1783" i="5"/>
  <c r="J1699" i="5"/>
  <c r="J1681" i="5"/>
  <c r="J1771" i="5"/>
  <c r="J1753" i="5"/>
  <c r="J1717" i="5"/>
  <c r="J1663" i="5"/>
  <c r="J1645" i="5"/>
  <c r="J1621" i="5"/>
  <c r="J1597" i="5"/>
  <c r="J1735" i="5"/>
  <c r="J1723" i="5"/>
  <c r="J1705" i="5"/>
  <c r="J1669" i="5"/>
  <c r="J1651" i="5"/>
  <c r="J1627" i="5"/>
  <c r="J1603" i="5"/>
  <c r="J1777" i="5"/>
  <c r="J1741" i="5"/>
  <c r="J1687" i="5"/>
  <c r="J3563" i="5"/>
  <c r="J3539" i="5"/>
  <c r="J3515" i="5"/>
  <c r="J3491" i="5"/>
  <c r="J3467" i="5"/>
  <c r="J3443" i="5"/>
  <c r="J3419" i="5"/>
  <c r="J3395" i="5"/>
  <c r="J3569" i="5"/>
  <c r="J3545" i="5"/>
  <c r="J3521" i="5"/>
  <c r="J3497" i="5"/>
  <c r="J3473" i="5"/>
  <c r="J3449" i="5"/>
  <c r="J3425" i="5"/>
  <c r="J3401" i="5"/>
  <c r="J3377" i="5"/>
  <c r="J3551" i="5"/>
  <c r="J3527" i="5"/>
  <c r="J3503" i="5"/>
  <c r="J3479" i="5"/>
  <c r="J3455" i="5"/>
  <c r="J3431" i="5"/>
  <c r="J3407" i="5"/>
  <c r="J3383" i="5"/>
  <c r="J3557" i="5"/>
  <c r="J3533" i="5"/>
  <c r="J3509" i="5"/>
  <c r="J3461" i="5"/>
  <c r="J3485" i="5"/>
  <c r="J3437" i="5"/>
  <c r="J3389" i="5"/>
  <c r="J3413" i="5"/>
  <c r="N2826" i="5"/>
  <c r="N2904" i="5"/>
  <c r="N2868" i="5"/>
  <c r="N2838" i="5"/>
  <c r="W501" i="4"/>
  <c r="T501" i="4"/>
  <c r="K430" i="5"/>
  <c r="L430" i="5" s="1"/>
  <c r="M430" i="5"/>
  <c r="O430" i="5" s="1"/>
  <c r="P430" i="5" s="1"/>
  <c r="G1579" i="5"/>
  <c r="G1555" i="5"/>
  <c r="G1531" i="5"/>
  <c r="G1507" i="5"/>
  <c r="G1483" i="5"/>
  <c r="G1459" i="5"/>
  <c r="G1435" i="5"/>
  <c r="G1411" i="5"/>
  <c r="G1585" i="5"/>
  <c r="G1561" i="5"/>
  <c r="G1537" i="5"/>
  <c r="G1513" i="5"/>
  <c r="G1489" i="5"/>
  <c r="G1465" i="5"/>
  <c r="G1441" i="5"/>
  <c r="G1417" i="5"/>
  <c r="G1393" i="5"/>
  <c r="G1567" i="5"/>
  <c r="G1543" i="5"/>
  <c r="G1519" i="5"/>
  <c r="G1495" i="5"/>
  <c r="G1471" i="5"/>
  <c r="G1447" i="5"/>
  <c r="G1423" i="5"/>
  <c r="G1399" i="5"/>
  <c r="G1573" i="5"/>
  <c r="G1549" i="5"/>
  <c r="G1525" i="5"/>
  <c r="G1501" i="5"/>
  <c r="G1477" i="5"/>
  <c r="G1453" i="5"/>
  <c r="G1429" i="5"/>
  <c r="G1405" i="5"/>
  <c r="G1607" i="5"/>
  <c r="G1625" i="5"/>
  <c r="G1739" i="5"/>
  <c r="G1721" i="5"/>
  <c r="M1904" i="5"/>
  <c r="O1904" i="5" s="1"/>
  <c r="P1904" i="5" s="1"/>
  <c r="K1904" i="5"/>
  <c r="L1904" i="5" s="1"/>
  <c r="K1826" i="5"/>
  <c r="L1826" i="5" s="1"/>
  <c r="M1826" i="5"/>
  <c r="O1826" i="5" s="1"/>
  <c r="P1826" i="5" s="1"/>
  <c r="M1832" i="5"/>
  <c r="O1832" i="5" s="1"/>
  <c r="P1832" i="5" s="1"/>
  <c r="K1832" i="5"/>
  <c r="L1832" i="5" s="1"/>
  <c r="M1964" i="5"/>
  <c r="O1964" i="5" s="1"/>
  <c r="P1964" i="5" s="1"/>
  <c r="K1964" i="5"/>
  <c r="L1964" i="5" s="1"/>
  <c r="N561" i="5"/>
  <c r="N423" i="5"/>
  <c r="U21" i="15"/>
  <c r="J579" i="5"/>
  <c r="J555" i="5"/>
  <c r="J531" i="5"/>
  <c r="J507" i="5"/>
  <c r="J483" i="5"/>
  <c r="J459" i="5"/>
  <c r="J435" i="5"/>
  <c r="J411" i="5"/>
  <c r="K411" i="5" s="1"/>
  <c r="J591" i="5"/>
  <c r="J567" i="5"/>
  <c r="J543" i="5"/>
  <c r="J519" i="5"/>
  <c r="J495" i="5"/>
  <c r="J471" i="5"/>
  <c r="J447" i="5"/>
  <c r="J597" i="5"/>
  <c r="J573" i="5"/>
  <c r="J549" i="5"/>
  <c r="J525" i="5"/>
  <c r="J501" i="5"/>
  <c r="J477" i="5"/>
  <c r="J453" i="5"/>
  <c r="J429" i="5"/>
  <c r="J405" i="5"/>
  <c r="J585" i="5"/>
  <c r="J537" i="5"/>
  <c r="J513" i="5"/>
  <c r="J465" i="5"/>
  <c r="J423" i="5"/>
  <c r="J441" i="5"/>
  <c r="J417" i="5"/>
  <c r="J561" i="5"/>
  <c r="K561" i="5" s="1"/>
  <c r="J489" i="5"/>
  <c r="W68" i="15"/>
  <c r="AC68" i="15"/>
  <c r="AC73" i="15"/>
  <c r="W73" i="15"/>
  <c r="J2363" i="5"/>
  <c r="J2339" i="5"/>
  <c r="J2381" i="5"/>
  <c r="J2327" i="5"/>
  <c r="J2303" i="5"/>
  <c r="J2279" i="5"/>
  <c r="J2255" i="5"/>
  <c r="J2231" i="5"/>
  <c r="J2207" i="5"/>
  <c r="J2369" i="5"/>
  <c r="J2333" i="5"/>
  <c r="J2309" i="5"/>
  <c r="J2285" i="5"/>
  <c r="J2261" i="5"/>
  <c r="J2237" i="5"/>
  <c r="J2213" i="5"/>
  <c r="J2189" i="5"/>
  <c r="J2351" i="5"/>
  <c r="J2321" i="5"/>
  <c r="J2315" i="5"/>
  <c r="J2291" i="5"/>
  <c r="J2267" i="5"/>
  <c r="J2243" i="5"/>
  <c r="J2219" i="5"/>
  <c r="J2357" i="5"/>
  <c r="J2375" i="5"/>
  <c r="J2297" i="5"/>
  <c r="J2273" i="5"/>
  <c r="J2249" i="5"/>
  <c r="J2225" i="5"/>
  <c r="J2201" i="5"/>
  <c r="J2345" i="5"/>
  <c r="J2195" i="5"/>
  <c r="U77" i="15"/>
  <c r="M808" i="5"/>
  <c r="O808" i="5" s="1"/>
  <c r="P808" i="5" s="1"/>
  <c r="K808" i="5"/>
  <c r="L808" i="5" s="1"/>
  <c r="M964" i="5"/>
  <c r="O964" i="5" s="1"/>
  <c r="P964" i="5" s="1"/>
  <c r="K964" i="5"/>
  <c r="L964" i="5" s="1"/>
  <c r="K958" i="5"/>
  <c r="L958" i="5" s="1"/>
  <c r="M958" i="5"/>
  <c r="O958" i="5" s="1"/>
  <c r="P958" i="5" s="1"/>
  <c r="K802" i="5"/>
  <c r="L802" i="5" s="1"/>
  <c r="M802" i="5"/>
  <c r="O802" i="5" s="1"/>
  <c r="P802" i="5" s="1"/>
  <c r="H958" i="5"/>
  <c r="H886" i="5"/>
  <c r="H976" i="5"/>
  <c r="H832" i="5"/>
  <c r="H928" i="5"/>
  <c r="H922" i="5"/>
  <c r="H850" i="5"/>
  <c r="H940" i="5"/>
  <c r="H994" i="5"/>
  <c r="H862" i="5"/>
  <c r="H892" i="5"/>
  <c r="H946" i="5"/>
  <c r="H802" i="5"/>
  <c r="H982" i="5"/>
  <c r="H880" i="5"/>
  <c r="H910" i="5"/>
  <c r="H874" i="5"/>
  <c r="H868" i="5"/>
  <c r="H952" i="5"/>
  <c r="H904" i="5"/>
  <c r="H934" i="5"/>
  <c r="H820" i="5"/>
  <c r="H826" i="5"/>
  <c r="H964" i="5"/>
  <c r="H838" i="5"/>
  <c r="H844" i="5"/>
  <c r="H808" i="5"/>
  <c r="H898" i="5"/>
  <c r="H856" i="5"/>
  <c r="H988" i="5"/>
  <c r="H814" i="5"/>
  <c r="H916" i="5"/>
  <c r="H970" i="5"/>
  <c r="M994" i="5"/>
  <c r="O994" i="5" s="1"/>
  <c r="P994" i="5" s="1"/>
  <c r="K994" i="5"/>
  <c r="L994" i="5" s="1"/>
  <c r="G1147" i="5"/>
  <c r="G1111" i="5"/>
  <c r="G997" i="5"/>
  <c r="G1183" i="5"/>
  <c r="G1308" i="5"/>
  <c r="G1218" i="5"/>
  <c r="G1332" i="5"/>
  <c r="G1326" i="5"/>
  <c r="M1469" i="5"/>
  <c r="O1469" i="5" s="1"/>
  <c r="P1469" i="5" s="1"/>
  <c r="K1469" i="5"/>
  <c r="L1469" i="5" s="1"/>
  <c r="K1463" i="5"/>
  <c r="L1463" i="5" s="1"/>
  <c r="M1463" i="5"/>
  <c r="O1463" i="5" s="1"/>
  <c r="P1463" i="5" s="1"/>
  <c r="M1457" i="5"/>
  <c r="O1457" i="5" s="1"/>
  <c r="P1457" i="5" s="1"/>
  <c r="K1457" i="5"/>
  <c r="L1457" i="5" s="1"/>
  <c r="M1451" i="5"/>
  <c r="O1451" i="5" s="1"/>
  <c r="P1451" i="5" s="1"/>
  <c r="K1451" i="5"/>
  <c r="L1451" i="5" s="1"/>
  <c r="G1461" i="5"/>
  <c r="G1455" i="5"/>
  <c r="G1449" i="5"/>
  <c r="G1443" i="5"/>
  <c r="G1957" i="5"/>
  <c r="G1891" i="5"/>
  <c r="G1981" i="5"/>
  <c r="G1801" i="5"/>
  <c r="G2077" i="5"/>
  <c r="G2125" i="5"/>
  <c r="G2179" i="5"/>
  <c r="G2167" i="5"/>
  <c r="G2161" i="5"/>
  <c r="M2344" i="5"/>
  <c r="O2344" i="5" s="1"/>
  <c r="P2344" i="5" s="1"/>
  <c r="K2344" i="5"/>
  <c r="L2344" i="5" s="1"/>
  <c r="K2320" i="5"/>
  <c r="L2320" i="5" s="1"/>
  <c r="M2320" i="5"/>
  <c r="O2320" i="5" s="1"/>
  <c r="P2320" i="5" s="1"/>
  <c r="K2350" i="5"/>
  <c r="L2350" i="5" s="1"/>
  <c r="M2350" i="5"/>
  <c r="O2350" i="5" s="1"/>
  <c r="P2350" i="5" s="1"/>
  <c r="M2338" i="5"/>
  <c r="O2338" i="5" s="1"/>
  <c r="P2338" i="5" s="1"/>
  <c r="K2338" i="5"/>
  <c r="L2338" i="5" s="1"/>
  <c r="N72" i="5"/>
  <c r="N66" i="5"/>
  <c r="N156" i="5"/>
  <c r="N150" i="5"/>
  <c r="N1815" i="5"/>
  <c r="N1833" i="5"/>
  <c r="N1881" i="5"/>
  <c r="N1923" i="5"/>
  <c r="N2186" i="5"/>
  <c r="N2342" i="5"/>
  <c r="N2372" i="5"/>
  <c r="N2354" i="5"/>
  <c r="N2330" i="5"/>
  <c r="N3406" i="5"/>
  <c r="N3394" i="5"/>
  <c r="N3538" i="5"/>
  <c r="N3514" i="5"/>
  <c r="N3226" i="5"/>
  <c r="N3358" i="5"/>
  <c r="N3184" i="5"/>
  <c r="N3292" i="5"/>
  <c r="N1415" i="5"/>
  <c r="N1409" i="5"/>
  <c r="N1403" i="5"/>
  <c r="N1397" i="5"/>
  <c r="N1589" i="5"/>
  <c r="N553" i="4"/>
  <c r="S553" i="4"/>
  <c r="G816" i="5"/>
  <c r="G972" i="5"/>
  <c r="G966" i="5"/>
  <c r="G810" i="5"/>
  <c r="G1530" i="5"/>
  <c r="G1524" i="5"/>
  <c r="G1518" i="5"/>
  <c r="G1512" i="5"/>
  <c r="G1490" i="5"/>
  <c r="G1484" i="5"/>
  <c r="G1478" i="5"/>
  <c r="G1472" i="5"/>
  <c r="N1036" i="5"/>
  <c r="N1006" i="5"/>
  <c r="N1000" i="5"/>
  <c r="N1042" i="5"/>
  <c r="J1180" i="5"/>
  <c r="J1186" i="5"/>
  <c r="J1192" i="5"/>
  <c r="J1168" i="5"/>
  <c r="J1132" i="5"/>
  <c r="J1102" i="5"/>
  <c r="J1066" i="5"/>
  <c r="J1048" i="5"/>
  <c r="K1048" i="5" s="1"/>
  <c r="J1030" i="5"/>
  <c r="J1006" i="5"/>
  <c r="J1156" i="5"/>
  <c r="J1138" i="5"/>
  <c r="J1120" i="5"/>
  <c r="J1084" i="5"/>
  <c r="J1054" i="5"/>
  <c r="J1036" i="5"/>
  <c r="K1036" i="5" s="1"/>
  <c r="L1036" i="5" s="1"/>
  <c r="J1012" i="5"/>
  <c r="J1126" i="5"/>
  <c r="J1090" i="5"/>
  <c r="J1072" i="5"/>
  <c r="J1144" i="5"/>
  <c r="J1108" i="5"/>
  <c r="J1042" i="5"/>
  <c r="J1018" i="5"/>
  <c r="J1078" i="5"/>
  <c r="J1174" i="5"/>
  <c r="J1162" i="5"/>
  <c r="J1150" i="5"/>
  <c r="J1114" i="5"/>
  <c r="J1096" i="5"/>
  <c r="J1060" i="5"/>
  <c r="J1024" i="5"/>
  <c r="J1000" i="5"/>
  <c r="J1572" i="5"/>
  <c r="J1548" i="5"/>
  <c r="J1524" i="5"/>
  <c r="J1500" i="5"/>
  <c r="J1476" i="5"/>
  <c r="J1452" i="5"/>
  <c r="J1428" i="5"/>
  <c r="J1404" i="5"/>
  <c r="J1578" i="5"/>
  <c r="J1554" i="5"/>
  <c r="J1530" i="5"/>
  <c r="J1506" i="5"/>
  <c r="J1482" i="5"/>
  <c r="J1458" i="5"/>
  <c r="J1434" i="5"/>
  <c r="J1410" i="5"/>
  <c r="J1584" i="5"/>
  <c r="J1560" i="5"/>
  <c r="J1536" i="5"/>
  <c r="J1512" i="5"/>
  <c r="J1488" i="5"/>
  <c r="J1464" i="5"/>
  <c r="J1440" i="5"/>
  <c r="J1416" i="5"/>
  <c r="J1392" i="5"/>
  <c r="J1566" i="5"/>
  <c r="J1542" i="5"/>
  <c r="J1518" i="5"/>
  <c r="J1494" i="5"/>
  <c r="J1470" i="5"/>
  <c r="J1446" i="5"/>
  <c r="J1422" i="5"/>
  <c r="J1398" i="5"/>
  <c r="U48" i="15"/>
  <c r="N522" i="4"/>
  <c r="S522" i="4"/>
  <c r="G679" i="5"/>
  <c r="G655" i="5"/>
  <c r="G661" i="5"/>
  <c r="G745" i="5"/>
  <c r="G781" i="5"/>
  <c r="G728" i="5"/>
  <c r="G692" i="5"/>
  <c r="G686" i="5"/>
  <c r="G674" i="5"/>
  <c r="G847" i="5"/>
  <c r="G841" i="5"/>
  <c r="G835" i="5"/>
  <c r="G829" i="5"/>
  <c r="K1012" i="5"/>
  <c r="L1012" i="5" s="1"/>
  <c r="K1114" i="5"/>
  <c r="L1114" i="5" s="1"/>
  <c r="M1114" i="5"/>
  <c r="O1114" i="5" s="1"/>
  <c r="P1114" i="5" s="1"/>
  <c r="M1054" i="5"/>
  <c r="O1054" i="5" s="1"/>
  <c r="P1054" i="5" s="1"/>
  <c r="K1054" i="5"/>
  <c r="L1054" i="5" s="1"/>
  <c r="G1597" i="5"/>
  <c r="G1591" i="5"/>
  <c r="G1609" i="5"/>
  <c r="G1651" i="5"/>
  <c r="G1777" i="5"/>
  <c r="M1594" i="5"/>
  <c r="O1594" i="5" s="1"/>
  <c r="P1594" i="5" s="1"/>
  <c r="K1594" i="5"/>
  <c r="L1594" i="5" s="1"/>
  <c r="H1648" i="5"/>
  <c r="H1732" i="5"/>
  <c r="H1606" i="5"/>
  <c r="H1756" i="5"/>
  <c r="H1618" i="5"/>
  <c r="H1666" i="5"/>
  <c r="H1708" i="5"/>
  <c r="H1612" i="5"/>
  <c r="H1768" i="5"/>
  <c r="H1654" i="5"/>
  <c r="H1714" i="5"/>
  <c r="H1660" i="5"/>
  <c r="H1774" i="5"/>
  <c r="H1780" i="5"/>
  <c r="H1702" i="5"/>
  <c r="H1750" i="5"/>
  <c r="H1738" i="5"/>
  <c r="H1624" i="5"/>
  <c r="H1672" i="5"/>
  <c r="H1594" i="5"/>
  <c r="H1690" i="5"/>
  <c r="H1786" i="5"/>
  <c r="H1726" i="5"/>
  <c r="H1696" i="5"/>
  <c r="H1642" i="5"/>
  <c r="H1630" i="5"/>
  <c r="H1678" i="5"/>
  <c r="H1762" i="5"/>
  <c r="H1600" i="5"/>
  <c r="H1720" i="5"/>
  <c r="H1636" i="5"/>
  <c r="H1744" i="5"/>
  <c r="H1684" i="5"/>
  <c r="K1612" i="5"/>
  <c r="L1612" i="5" s="1"/>
  <c r="M1612" i="5"/>
  <c r="O1612" i="5" s="1"/>
  <c r="P1612" i="5" s="1"/>
  <c r="M1606" i="5"/>
  <c r="O1606" i="5" s="1"/>
  <c r="P1606" i="5" s="1"/>
  <c r="K1606" i="5"/>
  <c r="L1606" i="5" s="1"/>
  <c r="M1768" i="5"/>
  <c r="O1768" i="5" s="1"/>
  <c r="P1768" i="5" s="1"/>
  <c r="K1768" i="5"/>
  <c r="L1768" i="5" s="1"/>
  <c r="M1823" i="5"/>
  <c r="O1823" i="5" s="1"/>
  <c r="P1823" i="5" s="1"/>
  <c r="K1823" i="5"/>
  <c r="L1823" i="5" s="1"/>
  <c r="M1859" i="5"/>
  <c r="O1859" i="5" s="1"/>
  <c r="P1859" i="5" s="1"/>
  <c r="K1859" i="5"/>
  <c r="L1859" i="5" s="1"/>
  <c r="M1847" i="5"/>
  <c r="O1847" i="5" s="1"/>
  <c r="P1847" i="5" s="1"/>
  <c r="K1847" i="5"/>
  <c r="L1847" i="5" s="1"/>
  <c r="M1841" i="5"/>
  <c r="O1841" i="5" s="1"/>
  <c r="P1841" i="5" s="1"/>
  <c r="K1841" i="5"/>
  <c r="L1841" i="5" s="1"/>
  <c r="G2375" i="5"/>
  <c r="G2297" i="5"/>
  <c r="G2273" i="5"/>
  <c r="G2249" i="5"/>
  <c r="G2225" i="5"/>
  <c r="G2201" i="5"/>
  <c r="G2381" i="5"/>
  <c r="G2363" i="5"/>
  <c r="G2345" i="5"/>
  <c r="G2327" i="5"/>
  <c r="G2303" i="5"/>
  <c r="G2279" i="5"/>
  <c r="G2255" i="5"/>
  <c r="G2231" i="5"/>
  <c r="G2207" i="5"/>
  <c r="G2333" i="5"/>
  <c r="G2369" i="5"/>
  <c r="G2309" i="5"/>
  <c r="G2285" i="5"/>
  <c r="G2261" i="5"/>
  <c r="G2237" i="5"/>
  <c r="G2213" i="5"/>
  <c r="G2351" i="5"/>
  <c r="G2357" i="5"/>
  <c r="G2339" i="5"/>
  <c r="G2321" i="5"/>
  <c r="G2315" i="5"/>
  <c r="G2291" i="5"/>
  <c r="G2267" i="5"/>
  <c r="G2243" i="5"/>
  <c r="G2219" i="5"/>
  <c r="G2195" i="5"/>
  <c r="G2189" i="5"/>
  <c r="G2387" i="5"/>
  <c r="G2417" i="5"/>
  <c r="G2489" i="5"/>
  <c r="G2495" i="5"/>
  <c r="N2914" i="5"/>
  <c r="N2824" i="5"/>
  <c r="N2788" i="5"/>
  <c r="N2944" i="5"/>
  <c r="N2974" i="5"/>
  <c r="N523" i="4"/>
  <c r="S523" i="4"/>
  <c r="G501" i="5"/>
  <c r="G405" i="5"/>
  <c r="G525" i="5"/>
  <c r="G435" i="5"/>
  <c r="N1394" i="5"/>
  <c r="N1586" i="5"/>
  <c r="N1580" i="5"/>
  <c r="N1574" i="5"/>
  <c r="N1568" i="5"/>
  <c r="N516" i="4"/>
  <c r="S516" i="4"/>
  <c r="G1277" i="5"/>
  <c r="G1271" i="5"/>
  <c r="G1265" i="5"/>
  <c r="G1259" i="5"/>
  <c r="K2138" i="5"/>
  <c r="L2138" i="5" s="1"/>
  <c r="M2138" i="5"/>
  <c r="O2138" i="5" s="1"/>
  <c r="P2138" i="5" s="1"/>
  <c r="M2120" i="5"/>
  <c r="O2120" i="5" s="1"/>
  <c r="P2120" i="5" s="1"/>
  <c r="K2120" i="5"/>
  <c r="L2120" i="5" s="1"/>
  <c r="K2108" i="5"/>
  <c r="L2108" i="5" s="1"/>
  <c r="M2108" i="5"/>
  <c r="O2108" i="5" s="1"/>
  <c r="P2108" i="5" s="1"/>
  <c r="M2102" i="5"/>
  <c r="O2102" i="5" s="1"/>
  <c r="P2102" i="5" s="1"/>
  <c r="K2102" i="5"/>
  <c r="L2102" i="5" s="1"/>
  <c r="G2424" i="5"/>
  <c r="G2496" i="5"/>
  <c r="G2490" i="5"/>
  <c r="G2532" i="5"/>
  <c r="N117" i="5"/>
  <c r="N9" i="5"/>
  <c r="N147" i="5"/>
  <c r="N135" i="5"/>
  <c r="J358" i="5"/>
  <c r="J340" i="5"/>
  <c r="J394" i="5"/>
  <c r="J376" i="5"/>
  <c r="J346" i="5"/>
  <c r="J316" i="5"/>
  <c r="J382" i="5"/>
  <c r="J364" i="5"/>
  <c r="J322" i="5"/>
  <c r="J298" i="5"/>
  <c r="J274" i="5"/>
  <c r="J250" i="5"/>
  <c r="J226" i="5"/>
  <c r="J388" i="5"/>
  <c r="J352" i="5"/>
  <c r="J328" i="5"/>
  <c r="K328" i="5" s="1"/>
  <c r="L328" i="5" s="1"/>
  <c r="J304" i="5"/>
  <c r="J280" i="5"/>
  <c r="J256" i="5"/>
  <c r="J232" i="5"/>
  <c r="J208" i="5"/>
  <c r="J370" i="5"/>
  <c r="J310" i="5"/>
  <c r="J262" i="5"/>
  <c r="J292" i="5"/>
  <c r="J220" i="5"/>
  <c r="J400" i="5"/>
  <c r="J286" i="5"/>
  <c r="J334" i="5"/>
  <c r="J244" i="5"/>
  <c r="J214" i="5"/>
  <c r="J268" i="5"/>
  <c r="J238" i="5"/>
  <c r="U16" i="15"/>
  <c r="N586" i="5"/>
  <c r="N484" i="5"/>
  <c r="N412" i="5"/>
  <c r="N574" i="5"/>
  <c r="N1113" i="5"/>
  <c r="N1011" i="5"/>
  <c r="N1029" i="5"/>
  <c r="N1167" i="5"/>
  <c r="N517" i="4"/>
  <c r="S517" i="4"/>
  <c r="G1044" i="5"/>
  <c r="G1038" i="5"/>
  <c r="G1146" i="5"/>
  <c r="G1062" i="5"/>
  <c r="G1692" i="5"/>
  <c r="G1686" i="5"/>
  <c r="G1722" i="5"/>
  <c r="G1770" i="5"/>
  <c r="G1764" i="5"/>
  <c r="G1778" i="5"/>
  <c r="G1736" i="5"/>
  <c r="G1700" i="5"/>
  <c r="G1730" i="5"/>
  <c r="G1812" i="5"/>
  <c r="G1836" i="5"/>
  <c r="G1884" i="5"/>
  <c r="G1926" i="5"/>
  <c r="K2045" i="5"/>
  <c r="L2045" i="5" s="1"/>
  <c r="M2045" i="5"/>
  <c r="O2045" i="5" s="1"/>
  <c r="P2045" i="5" s="1"/>
  <c r="M2105" i="5"/>
  <c r="O2105" i="5" s="1"/>
  <c r="P2105" i="5" s="1"/>
  <c r="K2105" i="5"/>
  <c r="L2105" i="5" s="1"/>
  <c r="N868" i="5"/>
  <c r="N862" i="5"/>
  <c r="N856" i="5"/>
  <c r="N850" i="5"/>
  <c r="J982" i="5"/>
  <c r="J958" i="5"/>
  <c r="J934" i="5"/>
  <c r="J910" i="5"/>
  <c r="J886" i="5"/>
  <c r="J862" i="5"/>
  <c r="J838" i="5"/>
  <c r="J814" i="5"/>
  <c r="J988" i="5"/>
  <c r="J964" i="5"/>
  <c r="J940" i="5"/>
  <c r="J916" i="5"/>
  <c r="J892" i="5"/>
  <c r="J868" i="5"/>
  <c r="J844" i="5"/>
  <c r="J820" i="5"/>
  <c r="J994" i="5"/>
  <c r="J970" i="5"/>
  <c r="J946" i="5"/>
  <c r="J922" i="5"/>
  <c r="J898" i="5"/>
  <c r="J874" i="5"/>
  <c r="J850" i="5"/>
  <c r="J826" i="5"/>
  <c r="J802" i="5"/>
  <c r="J976" i="5"/>
  <c r="J952" i="5"/>
  <c r="J928" i="5"/>
  <c r="J904" i="5"/>
  <c r="J880" i="5"/>
  <c r="J856" i="5"/>
  <c r="J832" i="5"/>
  <c r="J808" i="5"/>
  <c r="N1679" i="5"/>
  <c r="N1691" i="5"/>
  <c r="N1739" i="5"/>
  <c r="N1703" i="5"/>
  <c r="J3354" i="5"/>
  <c r="J3330" i="5"/>
  <c r="J3318" i="5"/>
  <c r="J3300" i="5"/>
  <c r="J3294" i="5"/>
  <c r="J3276" i="5"/>
  <c r="J3270" i="5"/>
  <c r="J3306" i="5"/>
  <c r="J3282" i="5"/>
  <c r="J3258" i="5"/>
  <c r="J3234" i="5"/>
  <c r="J3210" i="5"/>
  <c r="J3186" i="5"/>
  <c r="J3336" i="5"/>
  <c r="J3312" i="5"/>
  <c r="J3288" i="5"/>
  <c r="J3360" i="5"/>
  <c r="J3246" i="5"/>
  <c r="J3180" i="5"/>
  <c r="J3192" i="5"/>
  <c r="J3174" i="5"/>
  <c r="J3204" i="5"/>
  <c r="J3216" i="5"/>
  <c r="J3198" i="5"/>
  <c r="J3228" i="5"/>
  <c r="J3366" i="5"/>
  <c r="J3348" i="5"/>
  <c r="J3342" i="5"/>
  <c r="J3240" i="5"/>
  <c r="J3222" i="5"/>
  <c r="J3324" i="5"/>
  <c r="J3264" i="5"/>
  <c r="J3252" i="5"/>
  <c r="G172" i="5"/>
  <c r="G28" i="5"/>
  <c r="G166" i="5"/>
  <c r="G154" i="5"/>
  <c r="G147" i="5"/>
  <c r="G189" i="5"/>
  <c r="G135" i="5"/>
  <c r="G129" i="5"/>
  <c r="G176" i="5"/>
  <c r="G188" i="5"/>
  <c r="G86" i="5"/>
  <c r="G98" i="5"/>
  <c r="G744" i="5"/>
  <c r="G660" i="5"/>
  <c r="G654" i="5"/>
  <c r="G666" i="5"/>
  <c r="G1357" i="5"/>
  <c r="G1351" i="5"/>
  <c r="G1345" i="5"/>
  <c r="G1339" i="5"/>
  <c r="G2178" i="5"/>
  <c r="G2088" i="5"/>
  <c r="G2100" i="5"/>
  <c r="G2094" i="5"/>
  <c r="M1888" i="5"/>
  <c r="O1888" i="5" s="1"/>
  <c r="P1888" i="5" s="1"/>
  <c r="K1888" i="5"/>
  <c r="L1888" i="5" s="1"/>
  <c r="K1810" i="5"/>
  <c r="L1810" i="5" s="1"/>
  <c r="M1810" i="5"/>
  <c r="O1810" i="5" s="1"/>
  <c r="P1810" i="5" s="1"/>
  <c r="K1858" i="5"/>
  <c r="L1858" i="5" s="1"/>
  <c r="M1858" i="5"/>
  <c r="O1858" i="5" s="1"/>
  <c r="P1858" i="5" s="1"/>
  <c r="M1924" i="5"/>
  <c r="O1924" i="5" s="1"/>
  <c r="P1924" i="5" s="1"/>
  <c r="K1924" i="5"/>
  <c r="L1924" i="5" s="1"/>
  <c r="K2789" i="5"/>
  <c r="L2789" i="5" s="1"/>
  <c r="M2789" i="5"/>
  <c r="O2789" i="5" s="1"/>
  <c r="P2789" i="5" s="1"/>
  <c r="K2929" i="5"/>
  <c r="L2929" i="5" s="1"/>
  <c r="M2929" i="5"/>
  <c r="O2929" i="5" s="1"/>
  <c r="P2929" i="5" s="1"/>
  <c r="K2945" i="5"/>
  <c r="L2945" i="5" s="1"/>
  <c r="M2945" i="5"/>
  <c r="O2945" i="5" s="1"/>
  <c r="P2945" i="5" s="1"/>
  <c r="K2781" i="5"/>
  <c r="L2781" i="5" s="1"/>
  <c r="M2781" i="5"/>
  <c r="O2781" i="5" s="1"/>
  <c r="P2781" i="5" s="1"/>
  <c r="H2949" i="5"/>
  <c r="H2907" i="5"/>
  <c r="H2895" i="5"/>
  <c r="H2919" i="5"/>
  <c r="H2865" i="5"/>
  <c r="H2883" i="5"/>
  <c r="H2853" i="5"/>
  <c r="H2871" i="5"/>
  <c r="H2967" i="5"/>
  <c r="H2787" i="5"/>
  <c r="H2913" i="5"/>
  <c r="H2889" i="5"/>
  <c r="H2937" i="5"/>
  <c r="H2955" i="5"/>
  <c r="H2811" i="5"/>
  <c r="H2901" i="5"/>
  <c r="H2781" i="5"/>
  <c r="H2799" i="5"/>
  <c r="H2805" i="5"/>
  <c r="H2877" i="5"/>
  <c r="H2859" i="5"/>
  <c r="H2793" i="5"/>
  <c r="H2931" i="5"/>
  <c r="H2823" i="5"/>
  <c r="H2961" i="5"/>
  <c r="H2817" i="5"/>
  <c r="H2925" i="5"/>
  <c r="H2835" i="5"/>
  <c r="H2847" i="5"/>
  <c r="H2841" i="5"/>
  <c r="H2973" i="5"/>
  <c r="H2829" i="5"/>
  <c r="H2943" i="5"/>
  <c r="M2819" i="5"/>
  <c r="O2819" i="5" s="1"/>
  <c r="P2819" i="5" s="1"/>
  <c r="K2819" i="5"/>
  <c r="L2819" i="5" s="1"/>
  <c r="M2883" i="5"/>
  <c r="O2883" i="5" s="1"/>
  <c r="P2883" i="5" s="1"/>
  <c r="K2883" i="5"/>
  <c r="L2883" i="5" s="1"/>
  <c r="M2942" i="5"/>
  <c r="O2942" i="5" s="1"/>
  <c r="P2942" i="5" s="1"/>
  <c r="K2942" i="5"/>
  <c r="L2942" i="5" s="1"/>
  <c r="M2808" i="5"/>
  <c r="O2808" i="5" s="1"/>
  <c r="P2808" i="5" s="1"/>
  <c r="K2808" i="5"/>
  <c r="L2808" i="5" s="1"/>
  <c r="O473" i="4"/>
  <c r="L473" i="4"/>
  <c r="M2872" i="5"/>
  <c r="O2872" i="5" s="1"/>
  <c r="P2872" i="5" s="1"/>
  <c r="K2872" i="5"/>
  <c r="L2872" i="5" s="1"/>
  <c r="M2949" i="5"/>
  <c r="O2949" i="5" s="1"/>
  <c r="P2949" i="5" s="1"/>
  <c r="K2949" i="5"/>
  <c r="L2949" i="5" s="1"/>
  <c r="K2826" i="5"/>
  <c r="L2826" i="5" s="1"/>
  <c r="M2826" i="5"/>
  <c r="O2826" i="5" s="1"/>
  <c r="P2826" i="5" s="1"/>
  <c r="O476" i="4"/>
  <c r="L476" i="4"/>
  <c r="K2890" i="5"/>
  <c r="L2890" i="5" s="1"/>
  <c r="M2890" i="5"/>
  <c r="O2890" i="5" s="1"/>
  <c r="P2890" i="5" s="1"/>
  <c r="K2783" i="5"/>
  <c r="L2783" i="5" s="1"/>
  <c r="M2783" i="5"/>
  <c r="O2783" i="5" s="1"/>
  <c r="P2783" i="5" s="1"/>
  <c r="H2861" i="5"/>
  <c r="H2843" i="5"/>
  <c r="H2915" i="5"/>
  <c r="H2831" i="5"/>
  <c r="H2849" i="5"/>
  <c r="H2969" i="5"/>
  <c r="H2933" i="5"/>
  <c r="H2921" i="5"/>
  <c r="H2873" i="5"/>
  <c r="H2807" i="5"/>
  <c r="H2975" i="5"/>
  <c r="H2789" i="5"/>
  <c r="H2951" i="5"/>
  <c r="H2867" i="5"/>
  <c r="H2909" i="5"/>
  <c r="H2879" i="5"/>
  <c r="H2813" i="5"/>
  <c r="H2939" i="5"/>
  <c r="H2801" i="5"/>
  <c r="H2855" i="5"/>
  <c r="H2891" i="5"/>
  <c r="H2825" i="5"/>
  <c r="H2897" i="5"/>
  <c r="H2795" i="5"/>
  <c r="H2903" i="5"/>
  <c r="H2837" i="5"/>
  <c r="H2927" i="5"/>
  <c r="H2957" i="5"/>
  <c r="H2945" i="5"/>
  <c r="H2963" i="5"/>
  <c r="H2885" i="5"/>
  <c r="H2783" i="5"/>
  <c r="H2819" i="5"/>
  <c r="K2847" i="5"/>
  <c r="L2847" i="5" s="1"/>
  <c r="M2847" i="5"/>
  <c r="O2847" i="5" s="1"/>
  <c r="P2847" i="5" s="1"/>
  <c r="K2911" i="5"/>
  <c r="L2911" i="5" s="1"/>
  <c r="M2911" i="5"/>
  <c r="O2911" i="5" s="1"/>
  <c r="P2911" i="5" s="1"/>
  <c r="M2836" i="5"/>
  <c r="O2836" i="5" s="1"/>
  <c r="P2836" i="5" s="1"/>
  <c r="K2836" i="5"/>
  <c r="L2836" i="5" s="1"/>
  <c r="M2900" i="5"/>
  <c r="O2900" i="5" s="1"/>
  <c r="P2900" i="5" s="1"/>
  <c r="K2900" i="5"/>
  <c r="L2900" i="5" s="1"/>
  <c r="M2793" i="5"/>
  <c r="O2793" i="5" s="1"/>
  <c r="P2793" i="5" s="1"/>
  <c r="K2793" i="5"/>
  <c r="L2793" i="5" s="1"/>
  <c r="M2857" i="5"/>
  <c r="O2857" i="5" s="1"/>
  <c r="P2857" i="5" s="1"/>
  <c r="K2857" i="5"/>
  <c r="L2857" i="5" s="1"/>
  <c r="M2921" i="5"/>
  <c r="O2921" i="5" s="1"/>
  <c r="P2921" i="5" s="1"/>
  <c r="K2921" i="5"/>
  <c r="L2921" i="5" s="1"/>
  <c r="M2962" i="5"/>
  <c r="O2962" i="5" s="1"/>
  <c r="P2962" i="5" s="1"/>
  <c r="K2962" i="5"/>
  <c r="L2962" i="5" s="1"/>
  <c r="M2822" i="5"/>
  <c r="O2822" i="5" s="1"/>
  <c r="P2822" i="5" s="1"/>
  <c r="K2822" i="5"/>
  <c r="L2822" i="5" s="1"/>
  <c r="M2886" i="5"/>
  <c r="O2886" i="5" s="1"/>
  <c r="P2886" i="5" s="1"/>
  <c r="K2886" i="5"/>
  <c r="L2886" i="5" s="1"/>
  <c r="L486" i="4"/>
  <c r="O486" i="4"/>
  <c r="M2932" i="5"/>
  <c r="O2932" i="5" s="1"/>
  <c r="P2932" i="5" s="1"/>
  <c r="K2932" i="5"/>
  <c r="L2932" i="5" s="1"/>
  <c r="G259" i="5"/>
  <c r="G247" i="5"/>
  <c r="G313" i="5"/>
  <c r="G325" i="5"/>
  <c r="G2202" i="5"/>
  <c r="G2304" i="5"/>
  <c r="G2196" i="5"/>
  <c r="G2190" i="5"/>
  <c r="G2370" i="5"/>
  <c r="G2353" i="5"/>
  <c r="G2215" i="5"/>
  <c r="G2185" i="5"/>
  <c r="G2323" i="5"/>
  <c r="G324" i="5"/>
  <c r="G342" i="5"/>
  <c r="G288" i="5"/>
  <c r="G306" i="5"/>
  <c r="G824" i="5"/>
  <c r="G956" i="5"/>
  <c r="G950" i="5"/>
  <c r="G818" i="5"/>
  <c r="G999" i="5"/>
  <c r="G1041" i="5"/>
  <c r="G1107" i="5"/>
  <c r="G1053" i="5"/>
  <c r="G1179" i="5"/>
  <c r="G132" i="5"/>
  <c r="G36" i="5"/>
  <c r="G30" i="5"/>
  <c r="G18" i="5"/>
  <c r="G213" i="5"/>
  <c r="G309" i="5"/>
  <c r="G339" i="5"/>
  <c r="G387" i="5"/>
  <c r="G375" i="5"/>
  <c r="G975" i="5"/>
  <c r="G969" i="5"/>
  <c r="G963" i="5"/>
  <c r="G957" i="5"/>
  <c r="G1341" i="5"/>
  <c r="G1335" i="5"/>
  <c r="G1329" i="5"/>
  <c r="G1323" i="5"/>
  <c r="G2717" i="5"/>
  <c r="G2741" i="5"/>
  <c r="G2749" i="5"/>
  <c r="G2725" i="5"/>
  <c r="G2613" i="5"/>
  <c r="G2635" i="5"/>
  <c r="G2627" i="5"/>
  <c r="G2731" i="5"/>
  <c r="G2600" i="5"/>
  <c r="G2664" i="5"/>
  <c r="G2728" i="5"/>
  <c r="G2594" i="5"/>
  <c r="G2658" i="5"/>
  <c r="G2722" i="5"/>
  <c r="G2591" i="5"/>
  <c r="G2655" i="5"/>
  <c r="G2719" i="5"/>
  <c r="G2580" i="5"/>
  <c r="G2644" i="5"/>
  <c r="G2708" i="5"/>
  <c r="G2772" i="5"/>
  <c r="G2582" i="5"/>
  <c r="G2646" i="5"/>
  <c r="G2710" i="5"/>
  <c r="G2774" i="5"/>
  <c r="M2421" i="5"/>
  <c r="O2421" i="5" s="1"/>
  <c r="P2421" i="5" s="1"/>
  <c r="K2421" i="5"/>
  <c r="L2421" i="5" s="1"/>
  <c r="K2493" i="5"/>
  <c r="L2493" i="5" s="1"/>
  <c r="M2493" i="5"/>
  <c r="O2493" i="5" s="1"/>
  <c r="P2493" i="5" s="1"/>
  <c r="M2391" i="5"/>
  <c r="O2391" i="5" s="1"/>
  <c r="P2391" i="5" s="1"/>
  <c r="K2391" i="5"/>
  <c r="L2391" i="5" s="1"/>
  <c r="M2535" i="5"/>
  <c r="O2535" i="5" s="1"/>
  <c r="P2535" i="5" s="1"/>
  <c r="K2535" i="5"/>
  <c r="L2535" i="5" s="1"/>
  <c r="G1184" i="5"/>
  <c r="G1082" i="5"/>
  <c r="G1034" i="5"/>
  <c r="G1166" i="5"/>
  <c r="M2319" i="5"/>
  <c r="O2319" i="5" s="1"/>
  <c r="P2319" i="5" s="1"/>
  <c r="K2319" i="5"/>
  <c r="L2319" i="5" s="1"/>
  <c r="K2331" i="5"/>
  <c r="L2331" i="5" s="1"/>
  <c r="M2331" i="5"/>
  <c r="O2331" i="5" s="1"/>
  <c r="P2331" i="5" s="1"/>
  <c r="M2325" i="5"/>
  <c r="O2325" i="5" s="1"/>
  <c r="P2325" i="5" s="1"/>
  <c r="K2325" i="5"/>
  <c r="L2325" i="5" s="1"/>
  <c r="G19" i="5"/>
  <c r="G187" i="5"/>
  <c r="G151" i="5"/>
  <c r="G145" i="5"/>
  <c r="G512" i="5"/>
  <c r="G476" i="5"/>
  <c r="G518" i="5"/>
  <c r="G506" i="5"/>
  <c r="M256" i="5"/>
  <c r="O256" i="5" s="1"/>
  <c r="P256" i="5" s="1"/>
  <c r="K256" i="5"/>
  <c r="L256" i="5" s="1"/>
  <c r="K238" i="5"/>
  <c r="L238" i="5" s="1"/>
  <c r="M322" i="5"/>
  <c r="O322" i="5" s="1"/>
  <c r="P322" i="5" s="1"/>
  <c r="K322" i="5"/>
  <c r="L322" i="5" s="1"/>
  <c r="G414" i="5"/>
  <c r="G444" i="5"/>
  <c r="G486" i="5"/>
  <c r="G474" i="5"/>
  <c r="G1300" i="5"/>
  <c r="G1210" i="5"/>
  <c r="G1324" i="5"/>
  <c r="G1318" i="5"/>
  <c r="G2026" i="5"/>
  <c r="G2032" i="5"/>
  <c r="G2020" i="5"/>
  <c r="G2014" i="5"/>
  <c r="G272" i="5"/>
  <c r="G254" i="5"/>
  <c r="G320" i="5"/>
  <c r="G332" i="5"/>
  <c r="J3555" i="5"/>
  <c r="J3531" i="5"/>
  <c r="J3507" i="5"/>
  <c r="J3483" i="5"/>
  <c r="J3459" i="5"/>
  <c r="J3435" i="5"/>
  <c r="J3411" i="5"/>
  <c r="J3387" i="5"/>
  <c r="J3561" i="5"/>
  <c r="J3537" i="5"/>
  <c r="J3513" i="5"/>
  <c r="J3489" i="5"/>
  <c r="J3465" i="5"/>
  <c r="J3441" i="5"/>
  <c r="J3417" i="5"/>
  <c r="J3393" i="5"/>
  <c r="J3567" i="5"/>
  <c r="J3543" i="5"/>
  <c r="J3519" i="5"/>
  <c r="J3495" i="5"/>
  <c r="J3471" i="5"/>
  <c r="J3447" i="5"/>
  <c r="J3423" i="5"/>
  <c r="J3399" i="5"/>
  <c r="J3375" i="5"/>
  <c r="J3549" i="5"/>
  <c r="J3525" i="5"/>
  <c r="J3501" i="5"/>
  <c r="J3405" i="5"/>
  <c r="J3429" i="5"/>
  <c r="J3477" i="5"/>
  <c r="J3453" i="5"/>
  <c r="J3381" i="5"/>
  <c r="T369" i="4"/>
  <c r="W369" i="4"/>
  <c r="N551" i="4"/>
  <c r="S551" i="4"/>
  <c r="M568" i="5"/>
  <c r="O568" i="5" s="1"/>
  <c r="P568" i="5" s="1"/>
  <c r="K568" i="5"/>
  <c r="L568" i="5" s="1"/>
  <c r="M460" i="5"/>
  <c r="O460" i="5" s="1"/>
  <c r="P460" i="5" s="1"/>
  <c r="K460" i="5"/>
  <c r="L460" i="5" s="1"/>
  <c r="K502" i="5"/>
  <c r="L502" i="5" s="1"/>
  <c r="M502" i="5"/>
  <c r="O502" i="5" s="1"/>
  <c r="P502" i="5" s="1"/>
  <c r="K490" i="5"/>
  <c r="L490" i="5" s="1"/>
  <c r="M490" i="5"/>
  <c r="O490" i="5" s="1"/>
  <c r="P490" i="5" s="1"/>
  <c r="K1631" i="5"/>
  <c r="L1631" i="5" s="1"/>
  <c r="M1631" i="5"/>
  <c r="O1631" i="5" s="1"/>
  <c r="P1631" i="5" s="1"/>
  <c r="M1649" i="5"/>
  <c r="O1649" i="5" s="1"/>
  <c r="P1649" i="5" s="1"/>
  <c r="K1649" i="5"/>
  <c r="L1649" i="5" s="1"/>
  <c r="K1757" i="5"/>
  <c r="L1757" i="5" s="1"/>
  <c r="M1757" i="5"/>
  <c r="O1757" i="5" s="1"/>
  <c r="P1757" i="5" s="1"/>
  <c r="M1745" i="5"/>
  <c r="O1745" i="5" s="1"/>
  <c r="P1745" i="5" s="1"/>
  <c r="K1745" i="5"/>
  <c r="L1745" i="5" s="1"/>
  <c r="K1922" i="5"/>
  <c r="L1922" i="5" s="1"/>
  <c r="M1922" i="5"/>
  <c r="O1922" i="5" s="1"/>
  <c r="P1922" i="5" s="1"/>
  <c r="M1856" i="5"/>
  <c r="O1856" i="5" s="1"/>
  <c r="P1856" i="5" s="1"/>
  <c r="K1856" i="5"/>
  <c r="L1856" i="5" s="1"/>
  <c r="M1820" i="5"/>
  <c r="O1820" i="5" s="1"/>
  <c r="P1820" i="5" s="1"/>
  <c r="K1820" i="5"/>
  <c r="L1820" i="5" s="1"/>
  <c r="M1862" i="5"/>
  <c r="O1862" i="5" s="1"/>
  <c r="P1862" i="5" s="1"/>
  <c r="K1862" i="5"/>
  <c r="L1862" i="5" s="1"/>
  <c r="J787" i="5"/>
  <c r="J763" i="5"/>
  <c r="J739" i="5"/>
  <c r="J715" i="5"/>
  <c r="J691" i="5"/>
  <c r="J667" i="5"/>
  <c r="J643" i="5"/>
  <c r="J619" i="5"/>
  <c r="J775" i="5"/>
  <c r="J751" i="5"/>
  <c r="J727" i="5"/>
  <c r="J703" i="5"/>
  <c r="J679" i="5"/>
  <c r="J655" i="5"/>
  <c r="J631" i="5"/>
  <c r="J607" i="5"/>
  <c r="J781" i="5"/>
  <c r="J757" i="5"/>
  <c r="J733" i="5"/>
  <c r="J709" i="5"/>
  <c r="J685" i="5"/>
  <c r="J661" i="5"/>
  <c r="J637" i="5"/>
  <c r="J613" i="5"/>
  <c r="J673" i="5"/>
  <c r="J625" i="5"/>
  <c r="J769" i="5"/>
  <c r="J697" i="5"/>
  <c r="J649" i="5"/>
  <c r="J601" i="5"/>
  <c r="J793" i="5"/>
  <c r="J745" i="5"/>
  <c r="J721" i="5"/>
  <c r="U25" i="15"/>
  <c r="N552" i="4"/>
  <c r="S552" i="4"/>
  <c r="M832" i="5"/>
  <c r="O832" i="5" s="1"/>
  <c r="P832" i="5" s="1"/>
  <c r="K832" i="5"/>
  <c r="L832" i="5" s="1"/>
  <c r="M988" i="5"/>
  <c r="O988" i="5" s="1"/>
  <c r="P988" i="5" s="1"/>
  <c r="K988" i="5"/>
  <c r="L988" i="5" s="1"/>
  <c r="K982" i="5"/>
  <c r="L982" i="5" s="1"/>
  <c r="M982" i="5"/>
  <c r="O982" i="5" s="1"/>
  <c r="P982" i="5" s="1"/>
  <c r="K826" i="5"/>
  <c r="L826" i="5" s="1"/>
  <c r="M826" i="5"/>
  <c r="O826" i="5" s="1"/>
  <c r="P826" i="5" s="1"/>
  <c r="G1015" i="5"/>
  <c r="G1159" i="5"/>
  <c r="G1129" i="5"/>
  <c r="G1021" i="5"/>
  <c r="G1177" i="5"/>
  <c r="G1272" i="5"/>
  <c r="G1242" i="5"/>
  <c r="G1356" i="5"/>
  <c r="G1350" i="5"/>
  <c r="M1493" i="5"/>
  <c r="O1493" i="5" s="1"/>
  <c r="P1493" i="5" s="1"/>
  <c r="K1493" i="5"/>
  <c r="L1493" i="5" s="1"/>
  <c r="K1487" i="5"/>
  <c r="L1487" i="5" s="1"/>
  <c r="M1487" i="5"/>
  <c r="O1487" i="5" s="1"/>
  <c r="P1487" i="5" s="1"/>
  <c r="M1481" i="5"/>
  <c r="O1481" i="5" s="1"/>
  <c r="P1481" i="5" s="1"/>
  <c r="K1481" i="5"/>
  <c r="L1481" i="5" s="1"/>
  <c r="M1475" i="5"/>
  <c r="O1475" i="5" s="1"/>
  <c r="P1475" i="5" s="1"/>
  <c r="K1475" i="5"/>
  <c r="L1475" i="5" s="1"/>
  <c r="G1485" i="5"/>
  <c r="G1479" i="5"/>
  <c r="G1473" i="5"/>
  <c r="G1467" i="5"/>
  <c r="G1819" i="5"/>
  <c r="G1909" i="5"/>
  <c r="G1831" i="5"/>
  <c r="G1825" i="5"/>
  <c r="G2035" i="5"/>
  <c r="G1987" i="5"/>
  <c r="G1999" i="5"/>
  <c r="G1993" i="5"/>
  <c r="K2194" i="5"/>
  <c r="L2194" i="5" s="1"/>
  <c r="M2194" i="5"/>
  <c r="O2194" i="5" s="1"/>
  <c r="P2194" i="5" s="1"/>
  <c r="M2380" i="5"/>
  <c r="O2380" i="5" s="1"/>
  <c r="P2380" i="5" s="1"/>
  <c r="K2380" i="5"/>
  <c r="L2380" i="5" s="1"/>
  <c r="M2356" i="5"/>
  <c r="O2356" i="5" s="1"/>
  <c r="P2356" i="5" s="1"/>
  <c r="K2356" i="5"/>
  <c r="L2356" i="5" s="1"/>
  <c r="M2368" i="5"/>
  <c r="O2368" i="5" s="1"/>
  <c r="P2368" i="5" s="1"/>
  <c r="K2368" i="5"/>
  <c r="L2368" i="5" s="1"/>
  <c r="M2362" i="5"/>
  <c r="O2362" i="5" s="1"/>
  <c r="P2362" i="5" s="1"/>
  <c r="K2362" i="5"/>
  <c r="L2362" i="5" s="1"/>
  <c r="N48" i="5"/>
  <c r="N42" i="5"/>
  <c r="N180" i="5"/>
  <c r="N174" i="5"/>
  <c r="J990" i="5"/>
  <c r="J966" i="5"/>
  <c r="J942" i="5"/>
  <c r="J918" i="5"/>
  <c r="J894" i="5"/>
  <c r="J870" i="5"/>
  <c r="J846" i="5"/>
  <c r="J822" i="5"/>
  <c r="J798" i="5"/>
  <c r="J972" i="5"/>
  <c r="J948" i="5"/>
  <c r="J924" i="5"/>
  <c r="J900" i="5"/>
  <c r="J876" i="5"/>
  <c r="J852" i="5"/>
  <c r="J828" i="5"/>
  <c r="J804" i="5"/>
  <c r="J978" i="5"/>
  <c r="J954" i="5"/>
  <c r="J930" i="5"/>
  <c r="J906" i="5"/>
  <c r="J882" i="5"/>
  <c r="J858" i="5"/>
  <c r="J834" i="5"/>
  <c r="J810" i="5"/>
  <c r="J984" i="5"/>
  <c r="J960" i="5"/>
  <c r="J936" i="5"/>
  <c r="J912" i="5"/>
  <c r="J888" i="5"/>
  <c r="J864" i="5"/>
  <c r="J840" i="5"/>
  <c r="J816" i="5"/>
  <c r="J1770" i="5"/>
  <c r="J1746" i="5"/>
  <c r="J1722" i="5"/>
  <c r="J1698" i="5"/>
  <c r="J1674" i="5"/>
  <c r="J1734" i="5"/>
  <c r="J1716" i="5"/>
  <c r="J1704" i="5"/>
  <c r="J1644" i="5"/>
  <c r="J1620" i="5"/>
  <c r="J1596" i="5"/>
  <c r="J1776" i="5"/>
  <c r="J1686" i="5"/>
  <c r="J1668" i="5"/>
  <c r="J1758" i="5"/>
  <c r="J1740" i="5"/>
  <c r="J1650" i="5"/>
  <c r="J1626" i="5"/>
  <c r="J1602" i="5"/>
  <c r="J1728" i="5"/>
  <c r="J1710" i="5"/>
  <c r="J1692" i="5"/>
  <c r="J1656" i="5"/>
  <c r="J1632" i="5"/>
  <c r="J1608" i="5"/>
  <c r="J1782" i="5"/>
  <c r="J1764" i="5"/>
  <c r="J1680" i="5"/>
  <c r="J1752" i="5"/>
  <c r="J1662" i="5"/>
  <c r="J1638" i="5"/>
  <c r="J1614" i="5"/>
  <c r="J1590" i="5"/>
  <c r="U54" i="15"/>
  <c r="N1839" i="5"/>
  <c r="N1941" i="5"/>
  <c r="N1905" i="5"/>
  <c r="N1947" i="5"/>
  <c r="N2192" i="5"/>
  <c r="N2360" i="5"/>
  <c r="N2318" i="5"/>
  <c r="N2348" i="5"/>
  <c r="N3544" i="5"/>
  <c r="N3520" i="5"/>
  <c r="N3400" i="5"/>
  <c r="N3412" i="5"/>
  <c r="N3562" i="5"/>
  <c r="N3232" i="5"/>
  <c r="N3202" i="5"/>
  <c r="N3238" i="5"/>
  <c r="N3310" i="5"/>
  <c r="N1439" i="5"/>
  <c r="N1433" i="5"/>
  <c r="N1427" i="5"/>
  <c r="N1421" i="5"/>
  <c r="N561" i="4"/>
  <c r="S561" i="4"/>
  <c r="G804" i="5"/>
  <c r="G798" i="5"/>
  <c r="G990" i="5"/>
  <c r="G834" i="5"/>
  <c r="G1554" i="5"/>
  <c r="G1548" i="5"/>
  <c r="G1542" i="5"/>
  <c r="G1536" i="5"/>
  <c r="G1514" i="5"/>
  <c r="G1508" i="5"/>
  <c r="G1502" i="5"/>
  <c r="G1496" i="5"/>
  <c r="AC7" i="15"/>
  <c r="W7" i="15"/>
  <c r="N1054" i="5"/>
  <c r="N1030" i="5"/>
  <c r="N1024" i="5"/>
  <c r="N1072" i="5"/>
  <c r="N530" i="4"/>
  <c r="S530" i="4"/>
  <c r="N594" i="4"/>
  <c r="S594" i="4"/>
  <c r="G775" i="5"/>
  <c r="G727" i="5"/>
  <c r="G757" i="5"/>
  <c r="G769" i="5"/>
  <c r="G776" i="5"/>
  <c r="G716" i="5"/>
  <c r="G710" i="5"/>
  <c r="G698" i="5"/>
  <c r="G871" i="5"/>
  <c r="G865" i="5"/>
  <c r="G859" i="5"/>
  <c r="G853" i="5"/>
  <c r="K1066" i="5"/>
  <c r="L1066" i="5" s="1"/>
  <c r="M1132" i="5"/>
  <c r="O1132" i="5" s="1"/>
  <c r="P1132" i="5" s="1"/>
  <c r="K1132" i="5"/>
  <c r="L1132" i="5" s="1"/>
  <c r="K1078" i="5"/>
  <c r="L1078" i="5" s="1"/>
  <c r="G1621" i="5"/>
  <c r="G1615" i="5"/>
  <c r="G1633" i="5"/>
  <c r="G1669" i="5"/>
  <c r="M1618" i="5"/>
  <c r="O1618" i="5" s="1"/>
  <c r="P1618" i="5" s="1"/>
  <c r="K1618" i="5"/>
  <c r="L1618" i="5" s="1"/>
  <c r="K1636" i="5"/>
  <c r="L1636" i="5" s="1"/>
  <c r="M1636" i="5"/>
  <c r="O1636" i="5" s="1"/>
  <c r="P1636" i="5" s="1"/>
  <c r="M1630" i="5"/>
  <c r="O1630" i="5" s="1"/>
  <c r="P1630" i="5" s="1"/>
  <c r="K1630" i="5"/>
  <c r="L1630" i="5" s="1"/>
  <c r="M1600" i="5"/>
  <c r="O1600" i="5" s="1"/>
  <c r="P1600" i="5" s="1"/>
  <c r="K1600" i="5"/>
  <c r="L1600" i="5" s="1"/>
  <c r="K1901" i="5"/>
  <c r="L1901" i="5" s="1"/>
  <c r="M1901" i="5"/>
  <c r="O1901" i="5" s="1"/>
  <c r="P1901" i="5" s="1"/>
  <c r="M1907" i="5"/>
  <c r="O1907" i="5" s="1"/>
  <c r="P1907" i="5" s="1"/>
  <c r="K1907" i="5"/>
  <c r="L1907" i="5" s="1"/>
  <c r="M1871" i="5"/>
  <c r="O1871" i="5" s="1"/>
  <c r="P1871" i="5" s="1"/>
  <c r="K1871" i="5"/>
  <c r="L1871" i="5" s="1"/>
  <c r="M1865" i="5"/>
  <c r="O1865" i="5" s="1"/>
  <c r="P1865" i="5" s="1"/>
  <c r="K1865" i="5"/>
  <c r="L1865" i="5" s="1"/>
  <c r="G2405" i="5"/>
  <c r="G2441" i="5"/>
  <c r="G2393" i="5"/>
  <c r="G2519" i="5"/>
  <c r="J2371" i="5"/>
  <c r="J2347" i="5"/>
  <c r="J2323" i="5"/>
  <c r="J2329" i="5"/>
  <c r="J2311" i="5"/>
  <c r="J2287" i="5"/>
  <c r="J2263" i="5"/>
  <c r="J2239" i="5"/>
  <c r="J2215" i="5"/>
  <c r="J2191" i="5"/>
  <c r="J2365" i="5"/>
  <c r="J2293" i="5"/>
  <c r="J2269" i="5"/>
  <c r="J2245" i="5"/>
  <c r="J2221" i="5"/>
  <c r="J2197" i="5"/>
  <c r="J2353" i="5"/>
  <c r="J2335" i="5"/>
  <c r="J2317" i="5"/>
  <c r="J2299" i="5"/>
  <c r="J2275" i="5"/>
  <c r="J2251" i="5"/>
  <c r="J2227" i="5"/>
  <c r="J2203" i="5"/>
  <c r="J2377" i="5"/>
  <c r="J2359" i="5"/>
  <c r="J2341" i="5"/>
  <c r="J2305" i="5"/>
  <c r="J2281" i="5"/>
  <c r="J2257" i="5"/>
  <c r="J2233" i="5"/>
  <c r="J2209" i="5"/>
  <c r="J2185" i="5"/>
  <c r="J1372" i="5"/>
  <c r="J1348" i="5"/>
  <c r="J1324" i="5"/>
  <c r="J1300" i="5"/>
  <c r="J1276" i="5"/>
  <c r="J1252" i="5"/>
  <c r="J1228" i="5"/>
  <c r="J1204" i="5"/>
  <c r="J1378" i="5"/>
  <c r="J1354" i="5"/>
  <c r="J1330" i="5"/>
  <c r="J1306" i="5"/>
  <c r="J1282" i="5"/>
  <c r="J1258" i="5"/>
  <c r="J1234" i="5"/>
  <c r="J1210" i="5"/>
  <c r="J1384" i="5"/>
  <c r="J1360" i="5"/>
  <c r="J1336" i="5"/>
  <c r="J1312" i="5"/>
  <c r="J1288" i="5"/>
  <c r="J1264" i="5"/>
  <c r="J1240" i="5"/>
  <c r="J1216" i="5"/>
  <c r="J1390" i="5"/>
  <c r="J1366" i="5"/>
  <c r="J1342" i="5"/>
  <c r="J1318" i="5"/>
  <c r="J1294" i="5"/>
  <c r="J1270" i="5"/>
  <c r="J1246" i="5"/>
  <c r="J1198" i="5"/>
  <c r="J1222" i="5"/>
  <c r="U46" i="15"/>
  <c r="N2794" i="5"/>
  <c r="N2848" i="5"/>
  <c r="N2812" i="5"/>
  <c r="N2782" i="5"/>
  <c r="J2950" i="5"/>
  <c r="J2968" i="5"/>
  <c r="J2920" i="5"/>
  <c r="J2914" i="5"/>
  <c r="J2890" i="5"/>
  <c r="J2866" i="5"/>
  <c r="J2842" i="5"/>
  <c r="J2818" i="5"/>
  <c r="J2794" i="5"/>
  <c r="J2956" i="5"/>
  <c r="J2938" i="5"/>
  <c r="J2896" i="5"/>
  <c r="J2872" i="5"/>
  <c r="J2848" i="5"/>
  <c r="J2824" i="5"/>
  <c r="J2800" i="5"/>
  <c r="J2974" i="5"/>
  <c r="J2926" i="5"/>
  <c r="J2962" i="5"/>
  <c r="J2932" i="5"/>
  <c r="J2908" i="5"/>
  <c r="J2884" i="5"/>
  <c r="J2860" i="5"/>
  <c r="J2836" i="5"/>
  <c r="J2812" i="5"/>
  <c r="J2788" i="5"/>
  <c r="J2878" i="5"/>
  <c r="J2806" i="5"/>
  <c r="J2854" i="5"/>
  <c r="J2782" i="5"/>
  <c r="J2944" i="5"/>
  <c r="J2902" i="5"/>
  <c r="J2830" i="5"/>
  <c r="N531" i="4"/>
  <c r="S531" i="4"/>
  <c r="N595" i="4"/>
  <c r="S595" i="4"/>
  <c r="G519" i="5"/>
  <c r="G429" i="5"/>
  <c r="G567" i="5"/>
  <c r="G483" i="5"/>
  <c r="G2566" i="5"/>
  <c r="G2542" i="5"/>
  <c r="G2518" i="5"/>
  <c r="G2572" i="5"/>
  <c r="G2548" i="5"/>
  <c r="G2524" i="5"/>
  <c r="G2500" i="5"/>
  <c r="G2476" i="5"/>
  <c r="G2452" i="5"/>
  <c r="G2428" i="5"/>
  <c r="G2578" i="5"/>
  <c r="G2554" i="5"/>
  <c r="G2530" i="5"/>
  <c r="G2506" i="5"/>
  <c r="G2482" i="5"/>
  <c r="G2458" i="5"/>
  <c r="G2434" i="5"/>
  <c r="G2410" i="5"/>
  <c r="G2386" i="5"/>
  <c r="G2560" i="5"/>
  <c r="G2536" i="5"/>
  <c r="G2512" i="5"/>
  <c r="G2488" i="5"/>
  <c r="G2464" i="5"/>
  <c r="G2404" i="5"/>
  <c r="G2422" i="5"/>
  <c r="G2494" i="5"/>
  <c r="G2440" i="5"/>
  <c r="G2392" i="5"/>
  <c r="G2470" i="5"/>
  <c r="G2446" i="5"/>
  <c r="G2416" i="5"/>
  <c r="G2398" i="5"/>
  <c r="N1418" i="5"/>
  <c r="N1412" i="5"/>
  <c r="N1406" i="5"/>
  <c r="N1400" i="5"/>
  <c r="J3362" i="5"/>
  <c r="J3302" i="5"/>
  <c r="J3278" i="5"/>
  <c r="J3254" i="5"/>
  <c r="J3230" i="5"/>
  <c r="J3206" i="5"/>
  <c r="J3182" i="5"/>
  <c r="J3368" i="5"/>
  <c r="J3356" i="5"/>
  <c r="J3332" i="5"/>
  <c r="J3320" i="5"/>
  <c r="J3350" i="5"/>
  <c r="J3314" i="5"/>
  <c r="J3296" i="5"/>
  <c r="J3248" i="5"/>
  <c r="J3242" i="5"/>
  <c r="J3236" i="5"/>
  <c r="J3326" i="5"/>
  <c r="J3308" i="5"/>
  <c r="J3284" i="5"/>
  <c r="J3272" i="5"/>
  <c r="J3176" i="5"/>
  <c r="J3338" i="5"/>
  <c r="J3290" i="5"/>
  <c r="J3266" i="5"/>
  <c r="J3260" i="5"/>
  <c r="J3200" i="5"/>
  <c r="J3194" i="5"/>
  <c r="J3188" i="5"/>
  <c r="J3344" i="5"/>
  <c r="J3224" i="5"/>
  <c r="J3218" i="5"/>
  <c r="J3212" i="5"/>
  <c r="J2775" i="5"/>
  <c r="J2751" i="5"/>
  <c r="J2727" i="5"/>
  <c r="J2703" i="5"/>
  <c r="J2679" i="5"/>
  <c r="J2655" i="5"/>
  <c r="J2631" i="5"/>
  <c r="J2607" i="5"/>
  <c r="J2583" i="5"/>
  <c r="J2757" i="5"/>
  <c r="J2733" i="5"/>
  <c r="J2709" i="5"/>
  <c r="J2685" i="5"/>
  <c r="J2661" i="5"/>
  <c r="J2637" i="5"/>
  <c r="J2613" i="5"/>
  <c r="J2589" i="5"/>
  <c r="J2763" i="5"/>
  <c r="J2739" i="5"/>
  <c r="J2715" i="5"/>
  <c r="J2691" i="5"/>
  <c r="J2667" i="5"/>
  <c r="J2643" i="5"/>
  <c r="J2619" i="5"/>
  <c r="J2595" i="5"/>
  <c r="J2769" i="5"/>
  <c r="J2745" i="5"/>
  <c r="J2721" i="5"/>
  <c r="J2697" i="5"/>
  <c r="J2673" i="5"/>
  <c r="J2649" i="5"/>
  <c r="J2625" i="5"/>
  <c r="J2601" i="5"/>
  <c r="T539" i="4"/>
  <c r="W539" i="4"/>
  <c r="N524" i="4"/>
  <c r="S524" i="4"/>
  <c r="G1301" i="5"/>
  <c r="G1295" i="5"/>
  <c r="G1289" i="5"/>
  <c r="G1283" i="5"/>
  <c r="K2114" i="5"/>
  <c r="L2114" i="5" s="1"/>
  <c r="M2114" i="5"/>
  <c r="O2114" i="5" s="1"/>
  <c r="P2114" i="5" s="1"/>
  <c r="M2144" i="5"/>
  <c r="O2144" i="5" s="1"/>
  <c r="P2144" i="5" s="1"/>
  <c r="K2144" i="5"/>
  <c r="L2144" i="5" s="1"/>
  <c r="K2132" i="5"/>
  <c r="L2132" i="5" s="1"/>
  <c r="M2132" i="5"/>
  <c r="O2132" i="5" s="1"/>
  <c r="P2132" i="5" s="1"/>
  <c r="M2126" i="5"/>
  <c r="O2126" i="5" s="1"/>
  <c r="P2126" i="5" s="1"/>
  <c r="K2126" i="5"/>
  <c r="L2126" i="5" s="1"/>
  <c r="G2388" i="5"/>
  <c r="G2520" i="5"/>
  <c r="G2514" i="5"/>
  <c r="G2556" i="5"/>
  <c r="AC34" i="15"/>
  <c r="W34" i="15"/>
  <c r="N141" i="5"/>
  <c r="N45" i="5"/>
  <c r="N171" i="5"/>
  <c r="N159" i="5"/>
  <c r="N406" i="5"/>
  <c r="N418" i="5"/>
  <c r="N532" i="5"/>
  <c r="N436" i="5"/>
  <c r="N598" i="5"/>
  <c r="N1149" i="5"/>
  <c r="N1035" i="5"/>
  <c r="N1119" i="5"/>
  <c r="N1191" i="5"/>
  <c r="Q39" i="15"/>
  <c r="J2356" i="5"/>
  <c r="J2338" i="5"/>
  <c r="J2374" i="5"/>
  <c r="J2320" i="5"/>
  <c r="J2314" i="5"/>
  <c r="J2290" i="5"/>
  <c r="J2266" i="5"/>
  <c r="J2242" i="5"/>
  <c r="J2218" i="5"/>
  <c r="J2194" i="5"/>
  <c r="J2380" i="5"/>
  <c r="J2362" i="5"/>
  <c r="J2326" i="5"/>
  <c r="J2296" i="5"/>
  <c r="J2272" i="5"/>
  <c r="J2248" i="5"/>
  <c r="J2224" i="5"/>
  <c r="J2200" i="5"/>
  <c r="J2344" i="5"/>
  <c r="J2332" i="5"/>
  <c r="J2302" i="5"/>
  <c r="J2278" i="5"/>
  <c r="J2254" i="5"/>
  <c r="J2230" i="5"/>
  <c r="J2206" i="5"/>
  <c r="J2350" i="5"/>
  <c r="J2368" i="5"/>
  <c r="J2308" i="5"/>
  <c r="J2284" i="5"/>
  <c r="J2260" i="5"/>
  <c r="J2236" i="5"/>
  <c r="J2212" i="5"/>
  <c r="J2188" i="5"/>
  <c r="U76" i="15"/>
  <c r="W534" i="4"/>
  <c r="T534" i="4"/>
  <c r="N525" i="4"/>
  <c r="S525" i="4"/>
  <c r="N589" i="4"/>
  <c r="S589" i="4"/>
  <c r="G1122" i="5"/>
  <c r="G1152" i="5"/>
  <c r="G1164" i="5"/>
  <c r="G1086" i="5"/>
  <c r="G1728" i="5"/>
  <c r="G1740" i="5"/>
  <c r="G1734" i="5"/>
  <c r="G1680" i="5"/>
  <c r="G1658" i="5"/>
  <c r="G1688" i="5"/>
  <c r="G1754" i="5"/>
  <c r="G1766" i="5"/>
  <c r="G1748" i="5"/>
  <c r="G1938" i="5"/>
  <c r="G1860" i="5"/>
  <c r="G1908" i="5"/>
  <c r="G1950" i="5"/>
  <c r="K2117" i="5"/>
  <c r="L2117" i="5" s="1"/>
  <c r="M2117" i="5"/>
  <c r="O2117" i="5" s="1"/>
  <c r="P2117" i="5" s="1"/>
  <c r="M2129" i="5"/>
  <c r="O2129" i="5" s="1"/>
  <c r="P2129" i="5" s="1"/>
  <c r="K2129" i="5"/>
  <c r="L2129" i="5" s="1"/>
  <c r="N892" i="5"/>
  <c r="N886" i="5"/>
  <c r="N880" i="5"/>
  <c r="N874" i="5"/>
  <c r="N1769" i="5"/>
  <c r="N1709" i="5"/>
  <c r="N1757" i="5"/>
  <c r="N1721" i="5"/>
  <c r="Q59" i="15"/>
  <c r="G196" i="5"/>
  <c r="G112" i="5"/>
  <c r="G190" i="5"/>
  <c r="G178" i="5"/>
  <c r="G171" i="5"/>
  <c r="G51" i="5"/>
  <c r="G159" i="5"/>
  <c r="G153" i="5"/>
  <c r="G200" i="5"/>
  <c r="G32" i="5"/>
  <c r="G110" i="5"/>
  <c r="G122" i="5"/>
  <c r="G696" i="5"/>
  <c r="G684" i="5"/>
  <c r="G678" i="5"/>
  <c r="G690" i="5"/>
  <c r="G1381" i="5"/>
  <c r="G1375" i="5"/>
  <c r="G1369" i="5"/>
  <c r="G1363" i="5"/>
  <c r="G1986" i="5"/>
  <c r="G2112" i="5"/>
  <c r="G2124" i="5"/>
  <c r="G2118" i="5"/>
  <c r="M1984" i="5"/>
  <c r="O1984" i="5" s="1"/>
  <c r="P1984" i="5" s="1"/>
  <c r="K1984" i="5"/>
  <c r="L1984" i="5" s="1"/>
  <c r="K1828" i="5"/>
  <c r="L1828" i="5" s="1"/>
  <c r="M1828" i="5"/>
  <c r="O1828" i="5" s="1"/>
  <c r="P1828" i="5" s="1"/>
  <c r="K1930" i="5"/>
  <c r="L1930" i="5" s="1"/>
  <c r="M1930" i="5"/>
  <c r="O1930" i="5" s="1"/>
  <c r="P1930" i="5" s="1"/>
  <c r="K1948" i="5"/>
  <c r="L1948" i="5" s="1"/>
  <c r="M1948" i="5"/>
  <c r="O1948" i="5" s="1"/>
  <c r="P1948" i="5" s="1"/>
  <c r="K2853" i="5"/>
  <c r="L2853" i="5" s="1"/>
  <c r="M2853" i="5"/>
  <c r="O2853" i="5" s="1"/>
  <c r="P2853" i="5" s="1"/>
  <c r="M2931" i="5"/>
  <c r="O2931" i="5" s="1"/>
  <c r="P2931" i="5" s="1"/>
  <c r="K2931" i="5"/>
  <c r="L2931" i="5" s="1"/>
  <c r="K2829" i="5"/>
  <c r="L2829" i="5" s="1"/>
  <c r="M2829" i="5"/>
  <c r="O2829" i="5" s="1"/>
  <c r="P2829" i="5" s="1"/>
  <c r="K2845" i="5"/>
  <c r="L2845" i="5" s="1"/>
  <c r="M2845" i="5"/>
  <c r="O2845" i="5" s="1"/>
  <c r="P2845" i="5" s="1"/>
  <c r="M2827" i="5"/>
  <c r="O2827" i="5" s="1"/>
  <c r="P2827" i="5" s="1"/>
  <c r="K2827" i="5"/>
  <c r="L2827" i="5" s="1"/>
  <c r="M2891" i="5"/>
  <c r="O2891" i="5" s="1"/>
  <c r="P2891" i="5" s="1"/>
  <c r="K2891" i="5"/>
  <c r="L2891" i="5" s="1"/>
  <c r="M2951" i="5"/>
  <c r="O2951" i="5" s="1"/>
  <c r="P2951" i="5" s="1"/>
  <c r="K2951" i="5"/>
  <c r="L2951" i="5" s="1"/>
  <c r="M2816" i="5"/>
  <c r="O2816" i="5" s="1"/>
  <c r="P2816" i="5" s="1"/>
  <c r="K2816" i="5"/>
  <c r="L2816" i="5" s="1"/>
  <c r="M2880" i="5"/>
  <c r="O2880" i="5" s="1"/>
  <c r="P2880" i="5" s="1"/>
  <c r="K2880" i="5"/>
  <c r="L2880" i="5" s="1"/>
  <c r="O485" i="4"/>
  <c r="L485" i="4"/>
  <c r="M2965" i="5"/>
  <c r="O2965" i="5" s="1"/>
  <c r="P2965" i="5" s="1"/>
  <c r="K2965" i="5"/>
  <c r="L2965" i="5" s="1"/>
  <c r="K2834" i="5"/>
  <c r="L2834" i="5" s="1"/>
  <c r="M2834" i="5"/>
  <c r="O2834" i="5" s="1"/>
  <c r="P2834" i="5" s="1"/>
  <c r="K2898" i="5"/>
  <c r="L2898" i="5" s="1"/>
  <c r="M2898" i="5"/>
  <c r="O2898" i="5" s="1"/>
  <c r="P2898" i="5" s="1"/>
  <c r="O488" i="4"/>
  <c r="L488" i="4"/>
  <c r="M488" i="4" s="1"/>
  <c r="K2791" i="5"/>
  <c r="L2791" i="5" s="1"/>
  <c r="M2791" i="5"/>
  <c r="O2791" i="5" s="1"/>
  <c r="P2791" i="5" s="1"/>
  <c r="K2855" i="5"/>
  <c r="L2855" i="5" s="1"/>
  <c r="M2855" i="5"/>
  <c r="O2855" i="5" s="1"/>
  <c r="P2855" i="5" s="1"/>
  <c r="M2918" i="5"/>
  <c r="O2918" i="5" s="1"/>
  <c r="P2918" i="5" s="1"/>
  <c r="K2918" i="5"/>
  <c r="L2918" i="5" s="1"/>
  <c r="M2780" i="5"/>
  <c r="O2780" i="5" s="1"/>
  <c r="P2780" i="5" s="1"/>
  <c r="K2780" i="5"/>
  <c r="L2780" i="5" s="1"/>
  <c r="H2846" i="5"/>
  <c r="H2888" i="5"/>
  <c r="H2852" i="5"/>
  <c r="H2870" i="5"/>
  <c r="H2948" i="5"/>
  <c r="H2834" i="5"/>
  <c r="H2792" i="5"/>
  <c r="H2918" i="5"/>
  <c r="H2864" i="5"/>
  <c r="H2906" i="5"/>
  <c r="H2876" i="5"/>
  <c r="H2972" i="5"/>
  <c r="H2840" i="5"/>
  <c r="H2810" i="5"/>
  <c r="H2780" i="5"/>
  <c r="H2786" i="5"/>
  <c r="H2894" i="5"/>
  <c r="H2924" i="5"/>
  <c r="H2858" i="5"/>
  <c r="H2942" i="5"/>
  <c r="H2798" i="5"/>
  <c r="H2804" i="5"/>
  <c r="H2930" i="5"/>
  <c r="H2816" i="5"/>
  <c r="H2912" i="5"/>
  <c r="H2828" i="5"/>
  <c r="H2936" i="5"/>
  <c r="H2900" i="5"/>
  <c r="H2882" i="5"/>
  <c r="H2822" i="5"/>
  <c r="H2954" i="5"/>
  <c r="H2960" i="5"/>
  <c r="H2966" i="5"/>
  <c r="M2844" i="5"/>
  <c r="O2844" i="5" s="1"/>
  <c r="P2844" i="5" s="1"/>
  <c r="K2844" i="5"/>
  <c r="L2844" i="5" s="1"/>
  <c r="L479" i="4"/>
  <c r="O479" i="4"/>
  <c r="M2908" i="5"/>
  <c r="O2908" i="5" s="1"/>
  <c r="P2908" i="5" s="1"/>
  <c r="K2908" i="5"/>
  <c r="L2908" i="5" s="1"/>
  <c r="M2801" i="5"/>
  <c r="O2801" i="5" s="1"/>
  <c r="P2801" i="5" s="1"/>
  <c r="K2801" i="5"/>
  <c r="L2801" i="5" s="1"/>
  <c r="M2865" i="5"/>
  <c r="O2865" i="5" s="1"/>
  <c r="P2865" i="5" s="1"/>
  <c r="K2865" i="5"/>
  <c r="L2865" i="5" s="1"/>
  <c r="M2923" i="5"/>
  <c r="O2923" i="5" s="1"/>
  <c r="P2923" i="5" s="1"/>
  <c r="K2923" i="5"/>
  <c r="L2923" i="5" s="1"/>
  <c r="M2969" i="5"/>
  <c r="O2969" i="5" s="1"/>
  <c r="P2969" i="5" s="1"/>
  <c r="K2969" i="5"/>
  <c r="L2969" i="5" s="1"/>
  <c r="M2830" i="5"/>
  <c r="O2830" i="5" s="1"/>
  <c r="P2830" i="5" s="1"/>
  <c r="K2830" i="5"/>
  <c r="L2830" i="5" s="1"/>
  <c r="M2894" i="5"/>
  <c r="O2894" i="5" s="1"/>
  <c r="P2894" i="5" s="1"/>
  <c r="K2894" i="5"/>
  <c r="L2894" i="5" s="1"/>
  <c r="M2940" i="5"/>
  <c r="O2940" i="5" s="1"/>
  <c r="P2940" i="5" s="1"/>
  <c r="K2940" i="5"/>
  <c r="L2940" i="5" s="1"/>
  <c r="L495" i="4"/>
  <c r="M495" i="4" s="1"/>
  <c r="O495" i="4"/>
  <c r="G253" i="5"/>
  <c r="G271" i="5"/>
  <c r="G367" i="5"/>
  <c r="G361" i="5"/>
  <c r="G2328" i="5"/>
  <c r="G2376" i="5"/>
  <c r="G2220" i="5"/>
  <c r="G2214" i="5"/>
  <c r="G2197" i="5"/>
  <c r="G2371" i="5"/>
  <c r="G2239" i="5"/>
  <c r="G2209" i="5"/>
  <c r="G2341" i="5"/>
  <c r="G264" i="5"/>
  <c r="G360" i="5"/>
  <c r="G312" i="5"/>
  <c r="G330" i="5"/>
  <c r="G800" i="5"/>
  <c r="G980" i="5"/>
  <c r="G974" i="5"/>
  <c r="G842" i="5"/>
  <c r="G1023" i="5"/>
  <c r="G1059" i="5"/>
  <c r="G1143" i="5"/>
  <c r="G1161" i="5"/>
  <c r="G156" i="5"/>
  <c r="G12" i="5"/>
  <c r="G54" i="5"/>
  <c r="G42" i="5"/>
  <c r="G267" i="5"/>
  <c r="G291" i="5"/>
  <c r="G357" i="5"/>
  <c r="G333" i="5"/>
  <c r="G807" i="5"/>
  <c r="G801" i="5"/>
  <c r="G993" i="5"/>
  <c r="G987" i="5"/>
  <c r="G981" i="5"/>
  <c r="G1365" i="5"/>
  <c r="G1359" i="5"/>
  <c r="G1353" i="5"/>
  <c r="G1347" i="5"/>
  <c r="G2589" i="5"/>
  <c r="G2581" i="5"/>
  <c r="G2585" i="5"/>
  <c r="G2757" i="5"/>
  <c r="G2617" i="5"/>
  <c r="G2653" i="5"/>
  <c r="G2649" i="5"/>
  <c r="G2739" i="5"/>
  <c r="G2608" i="5"/>
  <c r="G2672" i="5"/>
  <c r="G2736" i="5"/>
  <c r="G2602" i="5"/>
  <c r="G2666" i="5"/>
  <c r="G2730" i="5"/>
  <c r="G2599" i="5"/>
  <c r="G2663" i="5"/>
  <c r="G2727" i="5"/>
  <c r="G2588" i="5"/>
  <c r="G2652" i="5"/>
  <c r="G2716" i="5"/>
  <c r="G2729" i="5"/>
  <c r="G2590" i="5"/>
  <c r="G2654" i="5"/>
  <c r="G2718" i="5"/>
  <c r="M2409" i="5"/>
  <c r="O2409" i="5" s="1"/>
  <c r="P2409" i="5" s="1"/>
  <c r="K2409" i="5"/>
  <c r="L2409" i="5" s="1"/>
  <c r="M2469" i="5"/>
  <c r="O2469" i="5" s="1"/>
  <c r="P2469" i="5" s="1"/>
  <c r="K2469" i="5"/>
  <c r="L2469" i="5" s="1"/>
  <c r="K2547" i="5"/>
  <c r="L2547" i="5" s="1"/>
  <c r="M2547" i="5"/>
  <c r="O2547" i="5" s="1"/>
  <c r="P2547" i="5" s="1"/>
  <c r="M2433" i="5"/>
  <c r="O2433" i="5" s="1"/>
  <c r="P2433" i="5" s="1"/>
  <c r="K2433" i="5"/>
  <c r="L2433" i="5" s="1"/>
  <c r="M2559" i="5"/>
  <c r="O2559" i="5" s="1"/>
  <c r="P2559" i="5" s="1"/>
  <c r="K2559" i="5"/>
  <c r="L2559" i="5" s="1"/>
  <c r="G1124" i="5"/>
  <c r="G998" i="5"/>
  <c r="G1016" i="5"/>
  <c r="G1058" i="5"/>
  <c r="G1190" i="5"/>
  <c r="M2373" i="5"/>
  <c r="O2373" i="5" s="1"/>
  <c r="P2373" i="5" s="1"/>
  <c r="K2373" i="5"/>
  <c r="L2373" i="5" s="1"/>
  <c r="K2367" i="5"/>
  <c r="L2367" i="5" s="1"/>
  <c r="M2367" i="5"/>
  <c r="O2367" i="5" s="1"/>
  <c r="P2367" i="5" s="1"/>
  <c r="M2343" i="5"/>
  <c r="O2343" i="5" s="1"/>
  <c r="P2343" i="5" s="1"/>
  <c r="K2343" i="5"/>
  <c r="L2343" i="5" s="1"/>
  <c r="M2361" i="5"/>
  <c r="O2361" i="5" s="1"/>
  <c r="P2361" i="5" s="1"/>
  <c r="K2361" i="5"/>
  <c r="L2361" i="5" s="1"/>
  <c r="G85" i="5"/>
  <c r="G91" i="5"/>
  <c r="G175" i="5"/>
  <c r="G169" i="5"/>
  <c r="G536" i="5"/>
  <c r="G500" i="5"/>
  <c r="G542" i="5"/>
  <c r="G530" i="5"/>
  <c r="M292" i="5"/>
  <c r="O292" i="5" s="1"/>
  <c r="P292" i="5" s="1"/>
  <c r="K292" i="5"/>
  <c r="L292" i="5" s="1"/>
  <c r="K262" i="5"/>
  <c r="L262" i="5" s="1"/>
  <c r="M262" i="5"/>
  <c r="O262" i="5" s="1"/>
  <c r="P262" i="5" s="1"/>
  <c r="M388" i="5"/>
  <c r="O388" i="5" s="1"/>
  <c r="P388" i="5" s="1"/>
  <c r="K388" i="5"/>
  <c r="L388" i="5" s="1"/>
  <c r="K400" i="5"/>
  <c r="L400" i="5" s="1"/>
  <c r="M400" i="5"/>
  <c r="O400" i="5" s="1"/>
  <c r="P400" i="5" s="1"/>
  <c r="G438" i="5"/>
  <c r="G468" i="5"/>
  <c r="G510" i="5"/>
  <c r="G498" i="5"/>
  <c r="G1312" i="5"/>
  <c r="G1234" i="5"/>
  <c r="G1348" i="5"/>
  <c r="G1342" i="5"/>
  <c r="G2008" i="5"/>
  <c r="G2056" i="5"/>
  <c r="G2044" i="5"/>
  <c r="G2038" i="5"/>
  <c r="G212" i="5"/>
  <c r="G278" i="5"/>
  <c r="G368" i="5"/>
  <c r="G350" i="5"/>
  <c r="M796" i="5"/>
  <c r="O796" i="5" s="1"/>
  <c r="P796" i="5" s="1"/>
  <c r="K796" i="5"/>
  <c r="L796" i="5" s="1"/>
  <c r="W44" i="15"/>
  <c r="AC44" i="15"/>
  <c r="U82" i="15"/>
  <c r="J2560" i="5"/>
  <c r="J2536" i="5"/>
  <c r="J2512" i="5"/>
  <c r="J2488" i="5"/>
  <c r="J2464" i="5"/>
  <c r="J2440" i="5"/>
  <c r="J2452" i="5"/>
  <c r="J2524" i="5"/>
  <c r="J2494" i="5"/>
  <c r="J2410" i="5"/>
  <c r="J2572" i="5"/>
  <c r="J2542" i="5"/>
  <c r="J2482" i="5"/>
  <c r="J2392" i="5"/>
  <c r="J2530" i="5"/>
  <c r="J2470" i="5"/>
  <c r="J2500" i="5"/>
  <c r="J2458" i="5"/>
  <c r="J2398" i="5"/>
  <c r="J2578" i="5"/>
  <c r="J2548" i="5"/>
  <c r="J2446" i="5"/>
  <c r="J2428" i="5"/>
  <c r="J2416" i="5"/>
  <c r="J2566" i="5"/>
  <c r="J2518" i="5"/>
  <c r="J2476" i="5"/>
  <c r="J2434" i="5"/>
  <c r="J2404" i="5"/>
  <c r="J2386" i="5"/>
  <c r="F54" i="2" s="1"/>
  <c r="J2554" i="5"/>
  <c r="J2506" i="5"/>
  <c r="J2422" i="5"/>
  <c r="W470" i="4"/>
  <c r="T470" i="4"/>
  <c r="T537" i="4"/>
  <c r="W537" i="4"/>
  <c r="N559" i="4"/>
  <c r="S559" i="4"/>
  <c r="M484" i="5"/>
  <c r="O484" i="5" s="1"/>
  <c r="P484" i="5" s="1"/>
  <c r="K484" i="5"/>
  <c r="L484" i="5" s="1"/>
  <c r="K514" i="5"/>
  <c r="L514" i="5" s="1"/>
  <c r="M514" i="5"/>
  <c r="O514" i="5" s="1"/>
  <c r="P514" i="5" s="1"/>
  <c r="M1613" i="5"/>
  <c r="O1613" i="5" s="1"/>
  <c r="P1613" i="5" s="1"/>
  <c r="K1613" i="5"/>
  <c r="L1613" i="5" s="1"/>
  <c r="K1655" i="5"/>
  <c r="L1655" i="5" s="1"/>
  <c r="M1655" i="5"/>
  <c r="O1655" i="5" s="1"/>
  <c r="P1655" i="5" s="1"/>
  <c r="M1691" i="5"/>
  <c r="O1691" i="5" s="1"/>
  <c r="P1691" i="5" s="1"/>
  <c r="K1691" i="5"/>
  <c r="L1691" i="5" s="1"/>
  <c r="M1775" i="5"/>
  <c r="O1775" i="5" s="1"/>
  <c r="P1775" i="5" s="1"/>
  <c r="K1775" i="5"/>
  <c r="L1775" i="5" s="1"/>
  <c r="G1769" i="5"/>
  <c r="K1790" i="5"/>
  <c r="L1790" i="5" s="1"/>
  <c r="M1790" i="5"/>
  <c r="O1790" i="5" s="1"/>
  <c r="P1790" i="5" s="1"/>
  <c r="H1868" i="5"/>
  <c r="H1886" i="5"/>
  <c r="H1928" i="5"/>
  <c r="H1826" i="5"/>
  <c r="H1802" i="5"/>
  <c r="H1796" i="5"/>
  <c r="H1832" i="5"/>
  <c r="H1934" i="5"/>
  <c r="H1898" i="5"/>
  <c r="H1964" i="5"/>
  <c r="H1952" i="5"/>
  <c r="H1910" i="5"/>
  <c r="H1808" i="5"/>
  <c r="H1970" i="5"/>
  <c r="H1946" i="5"/>
  <c r="H1976" i="5"/>
  <c r="H1916" i="5"/>
  <c r="H1982" i="5"/>
  <c r="H1880" i="5"/>
  <c r="H1850" i="5"/>
  <c r="H1838" i="5"/>
  <c r="H1820" i="5"/>
  <c r="H1844" i="5"/>
  <c r="H1862" i="5"/>
  <c r="H1790" i="5"/>
  <c r="H1856" i="5"/>
  <c r="H1892" i="5"/>
  <c r="H1922" i="5"/>
  <c r="H1874" i="5"/>
  <c r="H1958" i="5"/>
  <c r="H1814" i="5"/>
  <c r="H1904" i="5"/>
  <c r="H1940" i="5"/>
  <c r="K1850" i="5"/>
  <c r="L1850" i="5" s="1"/>
  <c r="M1850" i="5"/>
  <c r="O1850" i="5" s="1"/>
  <c r="P1850" i="5" s="1"/>
  <c r="M1844" i="5"/>
  <c r="O1844" i="5" s="1"/>
  <c r="P1844" i="5" s="1"/>
  <c r="K1844" i="5"/>
  <c r="L1844" i="5" s="1"/>
  <c r="M1886" i="5"/>
  <c r="O1886" i="5" s="1"/>
  <c r="P1886" i="5" s="1"/>
  <c r="K1886" i="5"/>
  <c r="L1886" i="5" s="1"/>
  <c r="N3367" i="5"/>
  <c r="N3343" i="5"/>
  <c r="N3319" i="5"/>
  <c r="N3349" i="5"/>
  <c r="N3325" i="5"/>
  <c r="N3301" i="5"/>
  <c r="N3277" i="5"/>
  <c r="N3253" i="5"/>
  <c r="N3229" i="5"/>
  <c r="N3205" i="5"/>
  <c r="N3181" i="5"/>
  <c r="N3295" i="5"/>
  <c r="N3271" i="5"/>
  <c r="N3355" i="5"/>
  <c r="N3313" i="5"/>
  <c r="N3283" i="5"/>
  <c r="N3235" i="5"/>
  <c r="N3223" i="5"/>
  <c r="N3337" i="5"/>
  <c r="N3331" i="5"/>
  <c r="N3241" i="5"/>
  <c r="N3247" i="5"/>
  <c r="N3289" i="5"/>
  <c r="N3259" i="5"/>
  <c r="N3265" i="5"/>
  <c r="N3187" i="5"/>
  <c r="N3175" i="5"/>
  <c r="N3193" i="5"/>
  <c r="N3211" i="5"/>
  <c r="N3199" i="5"/>
  <c r="N3361" i="5"/>
  <c r="N3307" i="5"/>
  <c r="N3217" i="5"/>
  <c r="J2576" i="5"/>
  <c r="J2552" i="5"/>
  <c r="J2528" i="5"/>
  <c r="J2504" i="5"/>
  <c r="J2480" i="5"/>
  <c r="J2456" i="5"/>
  <c r="J2432" i="5"/>
  <c r="J2540" i="5"/>
  <c r="J2450" i="5"/>
  <c r="J2390" i="5"/>
  <c r="J2492" i="5"/>
  <c r="J2408" i="5"/>
  <c r="J2546" i="5"/>
  <c r="J2510" i="5"/>
  <c r="J2438" i="5"/>
  <c r="J2426" i="5"/>
  <c r="J2534" i="5"/>
  <c r="J2468" i="5"/>
  <c r="J2414" i="5"/>
  <c r="J2396" i="5"/>
  <c r="J2498" i="5"/>
  <c r="J2564" i="5"/>
  <c r="J2516" i="5"/>
  <c r="J2486" i="5"/>
  <c r="J2402" i="5"/>
  <c r="J2522" i="5"/>
  <c r="J2474" i="5"/>
  <c r="J2444" i="5"/>
  <c r="J2420" i="5"/>
  <c r="J2384" i="5"/>
  <c r="F52" i="2" s="1"/>
  <c r="J2570" i="5"/>
  <c r="J2558" i="5"/>
  <c r="J2462" i="5"/>
  <c r="J2575" i="5"/>
  <c r="J2551" i="5"/>
  <c r="J2527" i="5"/>
  <c r="J2557" i="5"/>
  <c r="J2533" i="5"/>
  <c r="J2509" i="5"/>
  <c r="J2485" i="5"/>
  <c r="J2461" i="5"/>
  <c r="J2437" i="5"/>
  <c r="J2563" i="5"/>
  <c r="J2539" i="5"/>
  <c r="J2515" i="5"/>
  <c r="J2491" i="5"/>
  <c r="J2467" i="5"/>
  <c r="J2443" i="5"/>
  <c r="J2419" i="5"/>
  <c r="J2395" i="5"/>
  <c r="J2569" i="5"/>
  <c r="J2545" i="5"/>
  <c r="J2521" i="5"/>
  <c r="J2497" i="5"/>
  <c r="J2473" i="5"/>
  <c r="J2449" i="5"/>
  <c r="J2479" i="5"/>
  <c r="J2431" i="5"/>
  <c r="J2401" i="5"/>
  <c r="J2383" i="5"/>
  <c r="F51" i="2" s="1"/>
  <c r="J2455" i="5"/>
  <c r="J2425" i="5"/>
  <c r="J2407" i="5"/>
  <c r="J2389" i="5"/>
  <c r="J2503" i="5"/>
  <c r="J2413" i="5"/>
  <c r="N560" i="4"/>
  <c r="S560" i="4"/>
  <c r="M820" i="5"/>
  <c r="O820" i="5" s="1"/>
  <c r="P820" i="5" s="1"/>
  <c r="K820" i="5"/>
  <c r="L820" i="5" s="1"/>
  <c r="K814" i="5"/>
  <c r="L814" i="5" s="1"/>
  <c r="M856" i="5"/>
  <c r="O856" i="5" s="1"/>
  <c r="P856" i="5" s="1"/>
  <c r="K856" i="5"/>
  <c r="L856" i="5" s="1"/>
  <c r="K850" i="5"/>
  <c r="L850" i="5" s="1"/>
  <c r="G1039" i="5"/>
  <c r="G1189" i="5"/>
  <c r="G1003" i="5"/>
  <c r="G1045" i="5"/>
  <c r="G1320" i="5"/>
  <c r="G1266" i="5"/>
  <c r="G1380" i="5"/>
  <c r="G1374" i="5"/>
  <c r="K1511" i="5"/>
  <c r="L1511" i="5" s="1"/>
  <c r="M1511" i="5"/>
  <c r="O1511" i="5" s="1"/>
  <c r="P1511" i="5" s="1"/>
  <c r="M1505" i="5"/>
  <c r="O1505" i="5" s="1"/>
  <c r="P1505" i="5" s="1"/>
  <c r="K1505" i="5"/>
  <c r="L1505" i="5" s="1"/>
  <c r="M1499" i="5"/>
  <c r="O1499" i="5" s="1"/>
  <c r="P1499" i="5" s="1"/>
  <c r="K1499" i="5"/>
  <c r="L1499" i="5" s="1"/>
  <c r="G1509" i="5"/>
  <c r="G1503" i="5"/>
  <c r="G1497" i="5"/>
  <c r="G1491" i="5"/>
  <c r="G1915" i="5"/>
  <c r="G1789" i="5"/>
  <c r="G1855" i="5"/>
  <c r="G1849" i="5"/>
  <c r="G2011" i="5"/>
  <c r="G2005" i="5"/>
  <c r="G2023" i="5"/>
  <c r="G2017" i="5"/>
  <c r="M2200" i="5"/>
  <c r="O2200" i="5" s="1"/>
  <c r="P2200" i="5" s="1"/>
  <c r="K2200" i="5"/>
  <c r="L2200" i="5" s="1"/>
  <c r="K2218" i="5"/>
  <c r="L2218" i="5" s="1"/>
  <c r="M2218" i="5"/>
  <c r="O2218" i="5" s="1"/>
  <c r="P2218" i="5" s="1"/>
  <c r="K2188" i="5"/>
  <c r="L2188" i="5" s="1"/>
  <c r="M2188" i="5"/>
  <c r="O2188" i="5" s="1"/>
  <c r="P2188" i="5" s="1"/>
  <c r="H2290" i="5"/>
  <c r="H2344" i="5"/>
  <c r="H2350" i="5"/>
  <c r="H2218" i="5"/>
  <c r="H2326" i="5"/>
  <c r="H2236" i="5"/>
  <c r="H2200" i="5"/>
  <c r="H2296" i="5"/>
  <c r="H2308" i="5"/>
  <c r="H2266" i="5"/>
  <c r="H2272" i="5"/>
  <c r="H2230" i="5"/>
  <c r="H2278" i="5"/>
  <c r="H2374" i="5"/>
  <c r="H2248" i="5"/>
  <c r="H2260" i="5"/>
  <c r="H2320" i="5"/>
  <c r="H2194" i="5"/>
  <c r="H2314" i="5"/>
  <c r="H2224" i="5"/>
  <c r="H2362" i="5"/>
  <c r="H2332" i="5"/>
  <c r="H2242" i="5"/>
  <c r="H2188" i="5"/>
  <c r="H2212" i="5"/>
  <c r="H2356" i="5"/>
  <c r="H2380" i="5"/>
  <c r="H2206" i="5"/>
  <c r="H2254" i="5"/>
  <c r="H2302" i="5"/>
  <c r="H2284" i="5"/>
  <c r="H2338" i="5"/>
  <c r="H2368" i="5"/>
  <c r="M2206" i="5"/>
  <c r="O2206" i="5" s="1"/>
  <c r="P2206" i="5" s="1"/>
  <c r="K2206" i="5"/>
  <c r="L2206" i="5" s="1"/>
  <c r="N18" i="5"/>
  <c r="N114" i="5"/>
  <c r="N12" i="5"/>
  <c r="N6" i="5"/>
  <c r="N198" i="5"/>
  <c r="N1821" i="5"/>
  <c r="N1869" i="5"/>
  <c r="N1809" i="5"/>
  <c r="N1929" i="5"/>
  <c r="N1971" i="5"/>
  <c r="N2216" i="5"/>
  <c r="N2378" i="5"/>
  <c r="N2336" i="5"/>
  <c r="N2366" i="5"/>
  <c r="Q74" i="15"/>
  <c r="N3382" i="5"/>
  <c r="N3376" i="5"/>
  <c r="N3490" i="5"/>
  <c r="N3442" i="5"/>
  <c r="J3532" i="5"/>
  <c r="J3460" i="5"/>
  <c r="J3454" i="5"/>
  <c r="J3526" i="5"/>
  <c r="J3484" i="5"/>
  <c r="J3478" i="5"/>
  <c r="J3388" i="5"/>
  <c r="J3382" i="5"/>
  <c r="J3556" i="5"/>
  <c r="J3508" i="5"/>
  <c r="J3502" i="5"/>
  <c r="J3412" i="5"/>
  <c r="J3406" i="5"/>
  <c r="J3514" i="5"/>
  <c r="J3466" i="5"/>
  <c r="J3418" i="5"/>
  <c r="J3568" i="5"/>
  <c r="J3436" i="5"/>
  <c r="J3550" i="5"/>
  <c r="J3544" i="5"/>
  <c r="J3490" i="5"/>
  <c r="J3394" i="5"/>
  <c r="J3562" i="5"/>
  <c r="J3496" i="5"/>
  <c r="J3430" i="5"/>
  <c r="J3400" i="5"/>
  <c r="J3472" i="5"/>
  <c r="J3448" i="5"/>
  <c r="J3424" i="5"/>
  <c r="J3376" i="5"/>
  <c r="J3520" i="5"/>
  <c r="J3442" i="5"/>
  <c r="J3538" i="5"/>
  <c r="N3304" i="5"/>
  <c r="N3208" i="5"/>
  <c r="N3364" i="5"/>
  <c r="N3298" i="5"/>
  <c r="N1463" i="5"/>
  <c r="N1457" i="5"/>
  <c r="N1451" i="5"/>
  <c r="N1445" i="5"/>
  <c r="Q53" i="15"/>
  <c r="G828" i="5"/>
  <c r="G822" i="5"/>
  <c r="G864" i="5"/>
  <c r="G858" i="5"/>
  <c r="G1578" i="5"/>
  <c r="G1572" i="5"/>
  <c r="G1566" i="5"/>
  <c r="G1560" i="5"/>
  <c r="G1538" i="5"/>
  <c r="G1532" i="5"/>
  <c r="G1526" i="5"/>
  <c r="G1520" i="5"/>
  <c r="N1120" i="5"/>
  <c r="N1102" i="5"/>
  <c r="N1060" i="5"/>
  <c r="N1090" i="5"/>
  <c r="G709" i="5"/>
  <c r="G733" i="5"/>
  <c r="G601" i="5"/>
  <c r="G793" i="5"/>
  <c r="G680" i="5"/>
  <c r="G740" i="5"/>
  <c r="G734" i="5"/>
  <c r="G722" i="5"/>
  <c r="G895" i="5"/>
  <c r="G889" i="5"/>
  <c r="G883" i="5"/>
  <c r="G877" i="5"/>
  <c r="K1168" i="5"/>
  <c r="L1168" i="5" s="1"/>
  <c r="K1084" i="5"/>
  <c r="L1084" i="5" s="1"/>
  <c r="M1084" i="5"/>
  <c r="O1084" i="5" s="1"/>
  <c r="P1084" i="5" s="1"/>
  <c r="K1060" i="5"/>
  <c r="L1060" i="5" s="1"/>
  <c r="K1102" i="5"/>
  <c r="L1102" i="5" s="1"/>
  <c r="M1102" i="5"/>
  <c r="O1102" i="5" s="1"/>
  <c r="P1102" i="5" s="1"/>
  <c r="G1645" i="5"/>
  <c r="G1639" i="5"/>
  <c r="G1657" i="5"/>
  <c r="G1687" i="5"/>
  <c r="M1642" i="5"/>
  <c r="O1642" i="5" s="1"/>
  <c r="P1642" i="5" s="1"/>
  <c r="K1642" i="5"/>
  <c r="L1642" i="5" s="1"/>
  <c r="K1702" i="5"/>
  <c r="L1702" i="5" s="1"/>
  <c r="M1702" i="5"/>
  <c r="O1702" i="5" s="1"/>
  <c r="P1702" i="5" s="1"/>
  <c r="M1624" i="5"/>
  <c r="O1624" i="5" s="1"/>
  <c r="P1624" i="5" s="1"/>
  <c r="K1624" i="5"/>
  <c r="L1624" i="5" s="1"/>
  <c r="M1955" i="5"/>
  <c r="O1955" i="5" s="1"/>
  <c r="P1955" i="5" s="1"/>
  <c r="K1955" i="5"/>
  <c r="L1955" i="5" s="1"/>
  <c r="K1949" i="5"/>
  <c r="L1949" i="5" s="1"/>
  <c r="M1949" i="5"/>
  <c r="O1949" i="5" s="1"/>
  <c r="P1949" i="5" s="1"/>
  <c r="K1895" i="5"/>
  <c r="L1895" i="5" s="1"/>
  <c r="M1895" i="5"/>
  <c r="O1895" i="5" s="1"/>
  <c r="P1895" i="5" s="1"/>
  <c r="M1889" i="5"/>
  <c r="O1889" i="5" s="1"/>
  <c r="P1889" i="5" s="1"/>
  <c r="K1889" i="5"/>
  <c r="L1889" i="5" s="1"/>
  <c r="G2429" i="5"/>
  <c r="G2453" i="5"/>
  <c r="G2411" i="5"/>
  <c r="G2543" i="5"/>
  <c r="J979" i="5"/>
  <c r="J955" i="5"/>
  <c r="J931" i="5"/>
  <c r="J907" i="5"/>
  <c r="J883" i="5"/>
  <c r="J859" i="5"/>
  <c r="J835" i="5"/>
  <c r="J811" i="5"/>
  <c r="J985" i="5"/>
  <c r="J961" i="5"/>
  <c r="J937" i="5"/>
  <c r="J913" i="5"/>
  <c r="J889" i="5"/>
  <c r="J865" i="5"/>
  <c r="J991" i="5"/>
  <c r="J967" i="5"/>
  <c r="J943" i="5"/>
  <c r="J919" i="5"/>
  <c r="J895" i="5"/>
  <c r="J871" i="5"/>
  <c r="J847" i="5"/>
  <c r="J823" i="5"/>
  <c r="J799" i="5"/>
  <c r="J973" i="5"/>
  <c r="J949" i="5"/>
  <c r="J925" i="5"/>
  <c r="J901" i="5"/>
  <c r="J877" i="5"/>
  <c r="J853" i="5"/>
  <c r="J829" i="5"/>
  <c r="J805" i="5"/>
  <c r="K805" i="5" s="1"/>
  <c r="J841" i="5"/>
  <c r="J817" i="5"/>
  <c r="W47" i="15"/>
  <c r="AC47" i="15"/>
  <c r="J2175" i="5"/>
  <c r="J2151" i="5"/>
  <c r="J2127" i="5"/>
  <c r="J2103" i="5"/>
  <c r="J2079" i="5"/>
  <c r="J2055" i="5"/>
  <c r="J2031" i="5"/>
  <c r="J2007" i="5"/>
  <c r="J2181" i="5"/>
  <c r="J2157" i="5"/>
  <c r="J2133" i="5"/>
  <c r="J2109" i="5"/>
  <c r="J2085" i="5"/>
  <c r="J2061" i="5"/>
  <c r="J2037" i="5"/>
  <c r="J2013" i="5"/>
  <c r="J1989" i="5"/>
  <c r="J2169" i="5"/>
  <c r="J2145" i="5"/>
  <c r="J2121" i="5"/>
  <c r="J2097" i="5"/>
  <c r="J2073" i="5"/>
  <c r="J2049" i="5"/>
  <c r="J2025" i="5"/>
  <c r="J2091" i="5"/>
  <c r="J2115" i="5"/>
  <c r="J2067" i="5"/>
  <c r="J2139" i="5"/>
  <c r="J1995" i="5"/>
  <c r="J2163" i="5"/>
  <c r="J2043" i="5"/>
  <c r="J2019" i="5"/>
  <c r="J2001" i="5"/>
  <c r="N2866" i="5"/>
  <c r="N2872" i="5"/>
  <c r="N2836" i="5"/>
  <c r="N2806" i="5"/>
  <c r="G543" i="5"/>
  <c r="G459" i="5"/>
  <c r="G423" i="5"/>
  <c r="G531" i="5"/>
  <c r="N1442" i="5"/>
  <c r="N1436" i="5"/>
  <c r="N1430" i="5"/>
  <c r="N1424" i="5"/>
  <c r="Q50" i="15"/>
  <c r="T571" i="4"/>
  <c r="W571" i="4"/>
  <c r="N532" i="4"/>
  <c r="S532" i="4"/>
  <c r="N596" i="4"/>
  <c r="S596" i="4"/>
  <c r="G1325" i="5"/>
  <c r="G1319" i="5"/>
  <c r="G1313" i="5"/>
  <c r="G1307" i="5"/>
  <c r="M2000" i="5"/>
  <c r="O2000" i="5" s="1"/>
  <c r="P2000" i="5" s="1"/>
  <c r="K2000" i="5"/>
  <c r="L2000" i="5" s="1"/>
  <c r="M2168" i="5"/>
  <c r="O2168" i="5" s="1"/>
  <c r="P2168" i="5" s="1"/>
  <c r="K2168" i="5"/>
  <c r="L2168" i="5" s="1"/>
  <c r="K2156" i="5"/>
  <c r="L2156" i="5" s="1"/>
  <c r="M2156" i="5"/>
  <c r="O2156" i="5" s="1"/>
  <c r="P2156" i="5" s="1"/>
  <c r="G2406" i="5"/>
  <c r="G2544" i="5"/>
  <c r="G2538" i="5"/>
  <c r="G2526" i="5"/>
  <c r="N129" i="5"/>
  <c r="N165" i="5"/>
  <c r="N21" i="5"/>
  <c r="N195" i="5"/>
  <c r="N183" i="5"/>
  <c r="N430" i="5"/>
  <c r="N442" i="5"/>
  <c r="N424" i="5"/>
  <c r="N490" i="5"/>
  <c r="J586" i="5"/>
  <c r="J562" i="5"/>
  <c r="J538" i="5"/>
  <c r="J556" i="5"/>
  <c r="J514" i="5"/>
  <c r="J466" i="5"/>
  <c r="K466" i="5" s="1"/>
  <c r="J526" i="5"/>
  <c r="K526" i="5" s="1"/>
  <c r="J496" i="5"/>
  <c r="K496" i="5" s="1"/>
  <c r="J478" i="5"/>
  <c r="K478" i="5" s="1"/>
  <c r="J448" i="5"/>
  <c r="K448" i="5" s="1"/>
  <c r="J430" i="5"/>
  <c r="J406" i="5"/>
  <c r="J598" i="5"/>
  <c r="J568" i="5"/>
  <c r="J550" i="5"/>
  <c r="J442" i="5"/>
  <c r="J418" i="5"/>
  <c r="J508" i="5"/>
  <c r="J460" i="5"/>
  <c r="J580" i="5"/>
  <c r="J490" i="5"/>
  <c r="J520" i="5"/>
  <c r="J502" i="5"/>
  <c r="J472" i="5"/>
  <c r="J454" i="5"/>
  <c r="J436" i="5"/>
  <c r="K436" i="5" s="1"/>
  <c r="J412" i="5"/>
  <c r="J592" i="5"/>
  <c r="J574" i="5"/>
  <c r="J544" i="5"/>
  <c r="J424" i="5"/>
  <c r="J532" i="5"/>
  <c r="J484" i="5"/>
  <c r="J1369" i="5"/>
  <c r="J1345" i="5"/>
  <c r="J1375" i="5"/>
  <c r="J1351" i="5"/>
  <c r="J1327" i="5"/>
  <c r="J1303" i="5"/>
  <c r="J1279" i="5"/>
  <c r="J1255" i="5"/>
  <c r="J1231" i="5"/>
  <c r="J1207" i="5"/>
  <c r="J1381" i="5"/>
  <c r="J1357" i="5"/>
  <c r="J1333" i="5"/>
  <c r="J1387" i="5"/>
  <c r="J1363" i="5"/>
  <c r="J1339" i="5"/>
  <c r="J1315" i="5"/>
  <c r="J1291" i="5"/>
  <c r="J1267" i="5"/>
  <c r="J1243" i="5"/>
  <c r="J1219" i="5"/>
  <c r="J1195" i="5"/>
  <c r="J1309" i="5"/>
  <c r="J1297" i="5"/>
  <c r="J1285" i="5"/>
  <c r="J1225" i="5"/>
  <c r="J1213" i="5"/>
  <c r="J1237" i="5"/>
  <c r="J1249" i="5"/>
  <c r="J1261" i="5"/>
  <c r="J1321" i="5"/>
  <c r="J1273" i="5"/>
  <c r="J1201" i="5"/>
  <c r="N1017" i="5"/>
  <c r="N1071" i="5"/>
  <c r="N1137" i="5"/>
  <c r="N1059" i="5"/>
  <c r="W472" i="4"/>
  <c r="T472" i="4"/>
  <c r="N533" i="4"/>
  <c r="S533" i="4"/>
  <c r="N597" i="4"/>
  <c r="S597" i="4"/>
  <c r="G1140" i="5"/>
  <c r="G1098" i="5"/>
  <c r="G1002" i="5"/>
  <c r="G1110" i="5"/>
  <c r="G1746" i="5"/>
  <c r="G1776" i="5"/>
  <c r="G1590" i="5"/>
  <c r="G1698" i="5"/>
  <c r="G1676" i="5"/>
  <c r="G1706" i="5"/>
  <c r="G1772" i="5"/>
  <c r="G1694" i="5"/>
  <c r="G1818" i="5"/>
  <c r="G1806" i="5"/>
  <c r="G1866" i="5"/>
  <c r="G1932" i="5"/>
  <c r="G1974" i="5"/>
  <c r="M2171" i="5"/>
  <c r="O2171" i="5" s="1"/>
  <c r="P2171" i="5" s="1"/>
  <c r="K2171" i="5"/>
  <c r="L2171" i="5" s="1"/>
  <c r="K2159" i="5"/>
  <c r="L2159" i="5" s="1"/>
  <c r="M2159" i="5"/>
  <c r="O2159" i="5" s="1"/>
  <c r="P2159" i="5" s="1"/>
  <c r="J587" i="5"/>
  <c r="J563" i="5"/>
  <c r="J539" i="5"/>
  <c r="J515" i="5"/>
  <c r="J491" i="5"/>
  <c r="J467" i="5"/>
  <c r="J443" i="5"/>
  <c r="J419" i="5"/>
  <c r="J599" i="5"/>
  <c r="J575" i="5"/>
  <c r="J551" i="5"/>
  <c r="J527" i="5"/>
  <c r="J503" i="5"/>
  <c r="J479" i="5"/>
  <c r="J455" i="5"/>
  <c r="J581" i="5"/>
  <c r="J557" i="5"/>
  <c r="J533" i="5"/>
  <c r="J509" i="5"/>
  <c r="J485" i="5"/>
  <c r="J461" i="5"/>
  <c r="J437" i="5"/>
  <c r="J413" i="5"/>
  <c r="J497" i="5"/>
  <c r="J449" i="5"/>
  <c r="J431" i="5"/>
  <c r="J407" i="5"/>
  <c r="J569" i="5"/>
  <c r="J425" i="5"/>
  <c r="J521" i="5"/>
  <c r="J473" i="5"/>
  <c r="J593" i="5"/>
  <c r="J545" i="5"/>
  <c r="N916" i="5"/>
  <c r="N910" i="5"/>
  <c r="N904" i="5"/>
  <c r="N898" i="5"/>
  <c r="N1607" i="5"/>
  <c r="N1727" i="5"/>
  <c r="N1775" i="5"/>
  <c r="N1787" i="5"/>
  <c r="J3547" i="5"/>
  <c r="J3523" i="5"/>
  <c r="J3499" i="5"/>
  <c r="J3475" i="5"/>
  <c r="J3451" i="5"/>
  <c r="J3427" i="5"/>
  <c r="J3403" i="5"/>
  <c r="J3379" i="5"/>
  <c r="J3553" i="5"/>
  <c r="J3529" i="5"/>
  <c r="J3505" i="5"/>
  <c r="J3481" i="5"/>
  <c r="J3457" i="5"/>
  <c r="J3433" i="5"/>
  <c r="J3409" i="5"/>
  <c r="J3385" i="5"/>
  <c r="J3559" i="5"/>
  <c r="J3535" i="5"/>
  <c r="J3511" i="5"/>
  <c r="J3487" i="5"/>
  <c r="J3463" i="5"/>
  <c r="J3439" i="5"/>
  <c r="J3415" i="5"/>
  <c r="J3391" i="5"/>
  <c r="J3565" i="5"/>
  <c r="J3541" i="5"/>
  <c r="J3517" i="5"/>
  <c r="J3421" i="5"/>
  <c r="J3445" i="5"/>
  <c r="J3469" i="5"/>
  <c r="J3373" i="5"/>
  <c r="J3493" i="5"/>
  <c r="J3397" i="5"/>
  <c r="G88" i="5"/>
  <c r="G100" i="5"/>
  <c r="G22" i="5"/>
  <c r="G10" i="5"/>
  <c r="G202" i="5"/>
  <c r="G195" i="5"/>
  <c r="G93" i="5"/>
  <c r="G183" i="5"/>
  <c r="G177" i="5"/>
  <c r="G104" i="5"/>
  <c r="G92" i="5"/>
  <c r="G134" i="5"/>
  <c r="G146" i="5"/>
  <c r="G792" i="5"/>
  <c r="G708" i="5"/>
  <c r="G702" i="5"/>
  <c r="G714" i="5"/>
  <c r="G1213" i="5"/>
  <c r="G1207" i="5"/>
  <c r="G1201" i="5"/>
  <c r="G1195" i="5"/>
  <c r="G1387" i="5"/>
  <c r="G2154" i="5"/>
  <c r="G2136" i="5"/>
  <c r="G2148" i="5"/>
  <c r="G2142" i="5"/>
  <c r="M1816" i="5"/>
  <c r="O1816" i="5" s="1"/>
  <c r="P1816" i="5" s="1"/>
  <c r="K1816" i="5"/>
  <c r="L1816" i="5" s="1"/>
  <c r="K1954" i="5"/>
  <c r="L1954" i="5" s="1"/>
  <c r="M1954" i="5"/>
  <c r="O1954" i="5" s="1"/>
  <c r="P1954" i="5" s="1"/>
  <c r="M1912" i="5"/>
  <c r="O1912" i="5" s="1"/>
  <c r="P1912" i="5" s="1"/>
  <c r="K1912" i="5"/>
  <c r="L1912" i="5" s="1"/>
  <c r="M1972" i="5"/>
  <c r="O1972" i="5" s="1"/>
  <c r="P1972" i="5" s="1"/>
  <c r="K1972" i="5"/>
  <c r="L1972" i="5" s="1"/>
  <c r="M2938" i="5"/>
  <c r="O2938" i="5" s="1"/>
  <c r="P2938" i="5" s="1"/>
  <c r="K2938" i="5"/>
  <c r="L2938" i="5" s="1"/>
  <c r="M2970" i="5"/>
  <c r="O2970" i="5" s="1"/>
  <c r="P2970" i="5" s="1"/>
  <c r="K2970" i="5"/>
  <c r="L2970" i="5" s="1"/>
  <c r="O500" i="4"/>
  <c r="L500" i="4"/>
  <c r="K2893" i="5"/>
  <c r="L2893" i="5" s="1"/>
  <c r="M2893" i="5"/>
  <c r="O2893" i="5" s="1"/>
  <c r="P2893" i="5" s="1"/>
  <c r="K2909" i="5"/>
  <c r="L2909" i="5" s="1"/>
  <c r="M2909" i="5"/>
  <c r="O2909" i="5" s="1"/>
  <c r="P2909" i="5" s="1"/>
  <c r="M2835" i="5"/>
  <c r="O2835" i="5" s="1"/>
  <c r="P2835" i="5" s="1"/>
  <c r="K2835" i="5"/>
  <c r="L2835" i="5" s="1"/>
  <c r="M2899" i="5"/>
  <c r="O2899" i="5" s="1"/>
  <c r="P2899" i="5" s="1"/>
  <c r="K2899" i="5"/>
  <c r="L2899" i="5" s="1"/>
  <c r="M2958" i="5"/>
  <c r="O2958" i="5" s="1"/>
  <c r="P2958" i="5" s="1"/>
  <c r="K2958" i="5"/>
  <c r="L2958" i="5" s="1"/>
  <c r="O498" i="4"/>
  <c r="L498" i="4"/>
  <c r="M2824" i="5"/>
  <c r="O2824" i="5" s="1"/>
  <c r="P2824" i="5" s="1"/>
  <c r="K2824" i="5"/>
  <c r="L2824" i="5" s="1"/>
  <c r="M2888" i="5"/>
  <c r="O2888" i="5" s="1"/>
  <c r="P2888" i="5" s="1"/>
  <c r="K2888" i="5"/>
  <c r="L2888" i="5" s="1"/>
  <c r="K2778" i="5"/>
  <c r="L2778" i="5" s="1"/>
  <c r="M2778" i="5"/>
  <c r="O2778" i="5" s="1"/>
  <c r="P2778" i="5" s="1"/>
  <c r="H2808" i="5"/>
  <c r="O468" i="4"/>
  <c r="L468" i="4"/>
  <c r="H2880" i="5"/>
  <c r="H2964" i="5"/>
  <c r="H2946" i="5"/>
  <c r="H2910" i="5"/>
  <c r="H2970" i="5"/>
  <c r="H2796" i="5"/>
  <c r="H2832" i="5"/>
  <c r="H2886" i="5"/>
  <c r="H2784" i="5"/>
  <c r="H2790" i="5"/>
  <c r="H2844" i="5"/>
  <c r="H2778" i="5"/>
  <c r="H2826" i="5"/>
  <c r="H2802" i="5"/>
  <c r="H2874" i="5"/>
  <c r="H2934" i="5"/>
  <c r="H2856" i="5"/>
  <c r="H2898" i="5"/>
  <c r="H2820" i="5"/>
  <c r="H2958" i="5"/>
  <c r="H2814" i="5"/>
  <c r="H2922" i="5"/>
  <c r="H2940" i="5"/>
  <c r="H2904" i="5"/>
  <c r="H2952" i="5"/>
  <c r="H2862" i="5"/>
  <c r="H2892" i="5"/>
  <c r="H2868" i="5"/>
  <c r="H2928" i="5"/>
  <c r="H2850" i="5"/>
  <c r="H2838" i="5"/>
  <c r="H2916" i="5"/>
  <c r="K2842" i="5"/>
  <c r="L2842" i="5" s="1"/>
  <c r="M2842" i="5"/>
  <c r="O2842" i="5" s="1"/>
  <c r="P2842" i="5" s="1"/>
  <c r="K2906" i="5"/>
  <c r="L2906" i="5" s="1"/>
  <c r="M2906" i="5"/>
  <c r="O2906" i="5" s="1"/>
  <c r="P2906" i="5" s="1"/>
  <c r="K2799" i="5"/>
  <c r="L2799" i="5" s="1"/>
  <c r="M2799" i="5"/>
  <c r="O2799" i="5" s="1"/>
  <c r="P2799" i="5" s="1"/>
  <c r="K2863" i="5"/>
  <c r="L2863" i="5" s="1"/>
  <c r="M2863" i="5"/>
  <c r="O2863" i="5" s="1"/>
  <c r="P2863" i="5" s="1"/>
  <c r="K2927" i="5"/>
  <c r="L2927" i="5" s="1"/>
  <c r="M2927" i="5"/>
  <c r="O2927" i="5" s="1"/>
  <c r="P2927" i="5" s="1"/>
  <c r="M2788" i="5"/>
  <c r="O2788" i="5" s="1"/>
  <c r="P2788" i="5" s="1"/>
  <c r="K2788" i="5"/>
  <c r="L2788" i="5" s="1"/>
  <c r="M2852" i="5"/>
  <c r="O2852" i="5" s="1"/>
  <c r="P2852" i="5" s="1"/>
  <c r="K2852" i="5"/>
  <c r="L2852" i="5" s="1"/>
  <c r="M2916" i="5"/>
  <c r="O2916" i="5" s="1"/>
  <c r="P2916" i="5" s="1"/>
  <c r="K2916" i="5"/>
  <c r="L2916" i="5" s="1"/>
  <c r="O491" i="4"/>
  <c r="L491" i="4"/>
  <c r="M2809" i="5"/>
  <c r="O2809" i="5" s="1"/>
  <c r="P2809" i="5" s="1"/>
  <c r="K2809" i="5"/>
  <c r="L2809" i="5" s="1"/>
  <c r="M2873" i="5"/>
  <c r="O2873" i="5" s="1"/>
  <c r="P2873" i="5" s="1"/>
  <c r="K2873" i="5"/>
  <c r="L2873" i="5" s="1"/>
  <c r="M2930" i="5"/>
  <c r="O2930" i="5" s="1"/>
  <c r="P2930" i="5" s="1"/>
  <c r="K2930" i="5"/>
  <c r="L2930" i="5" s="1"/>
  <c r="M2971" i="5"/>
  <c r="O2971" i="5" s="1"/>
  <c r="P2971" i="5" s="1"/>
  <c r="K2971" i="5"/>
  <c r="L2971" i="5" s="1"/>
  <c r="M2838" i="5"/>
  <c r="O2838" i="5" s="1"/>
  <c r="P2838" i="5" s="1"/>
  <c r="K2838" i="5"/>
  <c r="L2838" i="5" s="1"/>
  <c r="L478" i="4"/>
  <c r="O478" i="4"/>
  <c r="M2902" i="5"/>
  <c r="O2902" i="5" s="1"/>
  <c r="P2902" i="5" s="1"/>
  <c r="K2902" i="5"/>
  <c r="L2902" i="5" s="1"/>
  <c r="M2948" i="5"/>
  <c r="O2948" i="5" s="1"/>
  <c r="P2948" i="5" s="1"/>
  <c r="K2948" i="5"/>
  <c r="L2948" i="5" s="1"/>
  <c r="G205" i="5"/>
  <c r="G337" i="5"/>
  <c r="G295" i="5"/>
  <c r="G397" i="5"/>
  <c r="G379" i="5"/>
  <c r="G2364" i="5"/>
  <c r="G2226" i="5"/>
  <c r="G2244" i="5"/>
  <c r="G2238" i="5"/>
  <c r="G2203" i="5"/>
  <c r="G2221" i="5"/>
  <c r="G2263" i="5"/>
  <c r="G2233" i="5"/>
  <c r="G300" i="5"/>
  <c r="G390" i="5"/>
  <c r="G336" i="5"/>
  <c r="G366" i="5"/>
  <c r="G812" i="5"/>
  <c r="G806" i="5"/>
  <c r="G872" i="5"/>
  <c r="G866" i="5"/>
  <c r="G1047" i="5"/>
  <c r="G1095" i="5"/>
  <c r="G1071" i="5"/>
  <c r="G1083" i="5"/>
  <c r="G180" i="5"/>
  <c r="G120" i="5"/>
  <c r="G78" i="5"/>
  <c r="G66" i="5"/>
  <c r="G243" i="5"/>
  <c r="G207" i="5"/>
  <c r="G225" i="5"/>
  <c r="G369" i="5"/>
  <c r="G831" i="5"/>
  <c r="G825" i="5"/>
  <c r="G819" i="5"/>
  <c r="G813" i="5"/>
  <c r="G1221" i="5"/>
  <c r="G1389" i="5"/>
  <c r="G1383" i="5"/>
  <c r="G1377" i="5"/>
  <c r="G1371" i="5"/>
  <c r="G2593" i="5"/>
  <c r="G2611" i="5"/>
  <c r="G2603" i="5"/>
  <c r="G2595" i="5"/>
  <c r="G2661" i="5"/>
  <c r="G2675" i="5"/>
  <c r="G2657" i="5"/>
  <c r="G2747" i="5"/>
  <c r="G2616" i="5"/>
  <c r="G2680" i="5"/>
  <c r="G2744" i="5"/>
  <c r="G2610" i="5"/>
  <c r="G2674" i="5"/>
  <c r="G2738" i="5"/>
  <c r="G2607" i="5"/>
  <c r="G2671" i="5"/>
  <c r="G2735" i="5"/>
  <c r="G2596" i="5"/>
  <c r="G2660" i="5"/>
  <c r="G2724" i="5"/>
  <c r="G2737" i="5"/>
  <c r="G2598" i="5"/>
  <c r="G2662" i="5"/>
  <c r="G2726" i="5"/>
  <c r="M2445" i="5"/>
  <c r="O2445" i="5" s="1"/>
  <c r="P2445" i="5" s="1"/>
  <c r="K2445" i="5"/>
  <c r="L2445" i="5" s="1"/>
  <c r="M2553" i="5"/>
  <c r="O2553" i="5" s="1"/>
  <c r="P2553" i="5" s="1"/>
  <c r="K2553" i="5"/>
  <c r="L2553" i="5" s="1"/>
  <c r="M2577" i="5"/>
  <c r="O2577" i="5" s="1"/>
  <c r="P2577" i="5" s="1"/>
  <c r="K2577" i="5"/>
  <c r="L2577" i="5" s="1"/>
  <c r="K2451" i="5"/>
  <c r="L2451" i="5" s="1"/>
  <c r="M2451" i="5"/>
  <c r="O2451" i="5" s="1"/>
  <c r="P2451" i="5" s="1"/>
  <c r="G1004" i="5"/>
  <c r="G1022" i="5"/>
  <c r="G1040" i="5"/>
  <c r="G1154" i="5"/>
  <c r="M2187" i="5"/>
  <c r="O2187" i="5" s="1"/>
  <c r="P2187" i="5" s="1"/>
  <c r="K2187" i="5"/>
  <c r="L2187" i="5" s="1"/>
  <c r="H2253" i="5"/>
  <c r="H2247" i="5"/>
  <c r="H2367" i="5"/>
  <c r="H2241" i="5"/>
  <c r="H2379" i="5"/>
  <c r="H2259" i="5"/>
  <c r="H2349" i="5"/>
  <c r="H2301" i="5"/>
  <c r="H2361" i="5"/>
  <c r="H2271" i="5"/>
  <c r="H2265" i="5"/>
  <c r="H2229" i="5"/>
  <c r="H2193" i="5"/>
  <c r="H2283" i="5"/>
  <c r="H2331" i="5"/>
  <c r="H2355" i="5"/>
  <c r="H2325" i="5"/>
  <c r="H2295" i="5"/>
  <c r="H2337" i="5"/>
  <c r="H2289" i="5"/>
  <c r="H2199" i="5"/>
  <c r="H2277" i="5"/>
  <c r="H2211" i="5"/>
  <c r="H2307" i="5"/>
  <c r="H2343" i="5"/>
  <c r="H2319" i="5"/>
  <c r="H2205" i="5"/>
  <c r="H2223" i="5"/>
  <c r="H2187" i="5"/>
  <c r="H2217" i="5"/>
  <c r="H2313" i="5"/>
  <c r="H2373" i="5"/>
  <c r="H2235" i="5"/>
  <c r="M2337" i="5"/>
  <c r="O2337" i="5" s="1"/>
  <c r="P2337" i="5" s="1"/>
  <c r="K2337" i="5"/>
  <c r="L2337" i="5" s="1"/>
  <c r="K2349" i="5"/>
  <c r="L2349" i="5" s="1"/>
  <c r="M2349" i="5"/>
  <c r="O2349" i="5" s="1"/>
  <c r="P2349" i="5" s="1"/>
  <c r="M2193" i="5"/>
  <c r="O2193" i="5" s="1"/>
  <c r="P2193" i="5" s="1"/>
  <c r="K2193" i="5"/>
  <c r="L2193" i="5" s="1"/>
  <c r="M2379" i="5"/>
  <c r="O2379" i="5" s="1"/>
  <c r="P2379" i="5" s="1"/>
  <c r="K2379" i="5"/>
  <c r="L2379" i="5" s="1"/>
  <c r="G67" i="5"/>
  <c r="G61" i="5"/>
  <c r="G7" i="5"/>
  <c r="G199" i="5"/>
  <c r="G193" i="5"/>
  <c r="G584" i="5"/>
  <c r="G524" i="5"/>
  <c r="G566" i="5"/>
  <c r="G554" i="5"/>
  <c r="M316" i="5"/>
  <c r="O316" i="5" s="1"/>
  <c r="P316" i="5" s="1"/>
  <c r="K316" i="5"/>
  <c r="L316" i="5" s="1"/>
  <c r="K286" i="5"/>
  <c r="L286" i="5" s="1"/>
  <c r="M286" i="5"/>
  <c r="O286" i="5" s="1"/>
  <c r="P286" i="5" s="1"/>
  <c r="K334" i="5"/>
  <c r="L334" i="5" s="1"/>
  <c r="M334" i="5"/>
  <c r="O334" i="5" s="1"/>
  <c r="P334" i="5" s="1"/>
  <c r="M346" i="5"/>
  <c r="O346" i="5" s="1"/>
  <c r="P346" i="5" s="1"/>
  <c r="K346" i="5"/>
  <c r="L346" i="5" s="1"/>
  <c r="G480" i="5"/>
  <c r="G492" i="5"/>
  <c r="G534" i="5"/>
  <c r="G522" i="5"/>
  <c r="G1276" i="5"/>
  <c r="G1258" i="5"/>
  <c r="G1372" i="5"/>
  <c r="G1366" i="5"/>
  <c r="G2050" i="5"/>
  <c r="G2080" i="5"/>
  <c r="G2068" i="5"/>
  <c r="G2062" i="5"/>
  <c r="G308" i="5"/>
  <c r="G302" i="5"/>
  <c r="G392" i="5"/>
  <c r="G338" i="5"/>
  <c r="M784" i="5"/>
  <c r="O784" i="5" s="1"/>
  <c r="P784" i="5" s="1"/>
  <c r="K784" i="5"/>
  <c r="L784" i="5" s="1"/>
  <c r="W95" i="15"/>
  <c r="AC95" i="15"/>
  <c r="W471" i="4"/>
  <c r="T471" i="4"/>
  <c r="D13" i="9"/>
  <c r="F13" i="9" s="1"/>
  <c r="M567" i="4"/>
  <c r="N567" i="4" s="1"/>
  <c r="M508" i="5"/>
  <c r="O508" i="5" s="1"/>
  <c r="P508" i="5" s="1"/>
  <c r="K508" i="5"/>
  <c r="L508" i="5" s="1"/>
  <c r="K550" i="5"/>
  <c r="L550" i="5" s="1"/>
  <c r="K538" i="5"/>
  <c r="L538" i="5" s="1"/>
  <c r="M538" i="5"/>
  <c r="O538" i="5" s="1"/>
  <c r="P538" i="5" s="1"/>
  <c r="M1637" i="5"/>
  <c r="O1637" i="5" s="1"/>
  <c r="P1637" i="5" s="1"/>
  <c r="K1637" i="5"/>
  <c r="L1637" i="5" s="1"/>
  <c r="K1661" i="5"/>
  <c r="L1661" i="5" s="1"/>
  <c r="M1661" i="5"/>
  <c r="O1661" i="5" s="1"/>
  <c r="P1661" i="5" s="1"/>
  <c r="G1709" i="5"/>
  <c r="G1667" i="5"/>
  <c r="M1838" i="5"/>
  <c r="O1838" i="5" s="1"/>
  <c r="P1838" i="5" s="1"/>
  <c r="K1838" i="5"/>
  <c r="L1838" i="5" s="1"/>
  <c r="M1868" i="5"/>
  <c r="O1868" i="5" s="1"/>
  <c r="P1868" i="5" s="1"/>
  <c r="K1868" i="5"/>
  <c r="L1868" i="5" s="1"/>
  <c r="M1928" i="5"/>
  <c r="O1928" i="5" s="1"/>
  <c r="P1928" i="5" s="1"/>
  <c r="K1928" i="5"/>
  <c r="L1928" i="5" s="1"/>
  <c r="M1910" i="5"/>
  <c r="O1910" i="5" s="1"/>
  <c r="P1910" i="5" s="1"/>
  <c r="K1910" i="5"/>
  <c r="L1910" i="5" s="1"/>
  <c r="J387" i="5"/>
  <c r="J363" i="5"/>
  <c r="J339" i="5"/>
  <c r="J399" i="5"/>
  <c r="J381" i="5"/>
  <c r="J315" i="5"/>
  <c r="J291" i="5"/>
  <c r="J267" i="5"/>
  <c r="J243" i="5"/>
  <c r="J219" i="5"/>
  <c r="J369" i="5"/>
  <c r="J351" i="5"/>
  <c r="J333" i="5"/>
  <c r="J321" i="5"/>
  <c r="J297" i="5"/>
  <c r="J393" i="5"/>
  <c r="J327" i="5"/>
  <c r="J303" i="5"/>
  <c r="J279" i="5"/>
  <c r="J255" i="5"/>
  <c r="J231" i="5"/>
  <c r="J207" i="5"/>
  <c r="J375" i="5"/>
  <c r="J357" i="5"/>
  <c r="J345" i="5"/>
  <c r="J261" i="5"/>
  <c r="J285" i="5"/>
  <c r="J225" i="5"/>
  <c r="J249" i="5"/>
  <c r="J213" i="5"/>
  <c r="J309" i="5"/>
  <c r="J273" i="5"/>
  <c r="J237" i="5"/>
  <c r="J1175" i="5"/>
  <c r="J1151" i="5"/>
  <c r="J1127" i="5"/>
  <c r="J1103" i="5"/>
  <c r="J1079" i="5"/>
  <c r="J1055" i="5"/>
  <c r="J1187" i="5"/>
  <c r="J1163" i="5"/>
  <c r="J1109" i="5"/>
  <c r="J1043" i="5"/>
  <c r="J1019" i="5"/>
  <c r="J1091" i="5"/>
  <c r="J1073" i="5"/>
  <c r="J1145" i="5"/>
  <c r="J1061" i="5"/>
  <c r="J1025" i="5"/>
  <c r="J1001" i="5"/>
  <c r="J1169" i="5"/>
  <c r="J1133" i="5"/>
  <c r="J1181" i="5"/>
  <c r="J1115" i="5"/>
  <c r="J1097" i="5"/>
  <c r="J1031" i="5"/>
  <c r="J1007" i="5"/>
  <c r="J1085" i="5"/>
  <c r="J1193" i="5"/>
  <c r="J1067" i="5"/>
  <c r="J1049" i="5"/>
  <c r="J1037" i="5"/>
  <c r="J1013" i="5"/>
  <c r="J1157" i="5"/>
  <c r="J1139" i="5"/>
  <c r="J1121" i="5"/>
  <c r="J203" i="5"/>
  <c r="J179" i="5"/>
  <c r="J155" i="5"/>
  <c r="J131" i="5"/>
  <c r="J107" i="5"/>
  <c r="J83" i="5"/>
  <c r="J59" i="5"/>
  <c r="J35" i="5"/>
  <c r="J11" i="5"/>
  <c r="J191" i="5"/>
  <c r="J167" i="5"/>
  <c r="J143" i="5"/>
  <c r="J119" i="5"/>
  <c r="J95" i="5"/>
  <c r="J71" i="5"/>
  <c r="J47" i="5"/>
  <c r="J23" i="5"/>
  <c r="J101" i="5"/>
  <c r="J17" i="5"/>
  <c r="J197" i="5"/>
  <c r="J173" i="5"/>
  <c r="J149" i="5"/>
  <c r="J125" i="5"/>
  <c r="J41" i="5"/>
  <c r="J65" i="5"/>
  <c r="J89" i="5"/>
  <c r="J113" i="5"/>
  <c r="J185" i="5"/>
  <c r="J161" i="5"/>
  <c r="J137" i="5"/>
  <c r="J29" i="5"/>
  <c r="J53" i="5"/>
  <c r="J77" i="5"/>
  <c r="J2352" i="5"/>
  <c r="J2358" i="5"/>
  <c r="J2340" i="5"/>
  <c r="J2322" i="5"/>
  <c r="J2298" i="5"/>
  <c r="J2274" i="5"/>
  <c r="J2250" i="5"/>
  <c r="J2226" i="5"/>
  <c r="J2202" i="5"/>
  <c r="J2376" i="5"/>
  <c r="J2304" i="5"/>
  <c r="J2280" i="5"/>
  <c r="J2256" i="5"/>
  <c r="J2232" i="5"/>
  <c r="J2208" i="5"/>
  <c r="J2184" i="5"/>
  <c r="J2364" i="5"/>
  <c r="J2346" i="5"/>
  <c r="J2328" i="5"/>
  <c r="J2310" i="5"/>
  <c r="J2286" i="5"/>
  <c r="J2262" i="5"/>
  <c r="J2238" i="5"/>
  <c r="J2214" i="5"/>
  <c r="J2334" i="5"/>
  <c r="J2370" i="5"/>
  <c r="J2316" i="5"/>
  <c r="J2292" i="5"/>
  <c r="J2268" i="5"/>
  <c r="J2244" i="5"/>
  <c r="J2220" i="5"/>
  <c r="J2196" i="5"/>
  <c r="J2190" i="5"/>
  <c r="W403" i="4"/>
  <c r="P10" i="2" s="1"/>
  <c r="N10" i="2"/>
  <c r="T403" i="4"/>
  <c r="O10" i="2" s="1"/>
  <c r="K844" i="5"/>
  <c r="L844" i="5" s="1"/>
  <c r="K838" i="5"/>
  <c r="L838" i="5" s="1"/>
  <c r="K880" i="5"/>
  <c r="L880" i="5" s="1"/>
  <c r="K874" i="5"/>
  <c r="L874" i="5" s="1"/>
  <c r="G1117" i="5"/>
  <c r="G1009" i="5"/>
  <c r="G1027" i="5"/>
  <c r="G1069" i="5"/>
  <c r="G1260" i="5"/>
  <c r="G1290" i="5"/>
  <c r="G1206" i="5"/>
  <c r="G1344" i="5"/>
  <c r="M1529" i="5"/>
  <c r="O1529" i="5" s="1"/>
  <c r="P1529" i="5" s="1"/>
  <c r="K1529" i="5"/>
  <c r="L1529" i="5" s="1"/>
  <c r="M1523" i="5"/>
  <c r="O1523" i="5" s="1"/>
  <c r="P1523" i="5" s="1"/>
  <c r="K1523" i="5"/>
  <c r="L1523" i="5" s="1"/>
  <c r="G1533" i="5"/>
  <c r="G1527" i="5"/>
  <c r="G1521" i="5"/>
  <c r="G1515" i="5"/>
  <c r="G1933" i="5"/>
  <c r="G1807" i="5"/>
  <c r="G1879" i="5"/>
  <c r="G1873" i="5"/>
  <c r="G2101" i="5"/>
  <c r="G2083" i="5"/>
  <c r="G2047" i="5"/>
  <c r="G2041" i="5"/>
  <c r="M2224" i="5"/>
  <c r="O2224" i="5" s="1"/>
  <c r="P2224" i="5" s="1"/>
  <c r="K2224" i="5"/>
  <c r="L2224" i="5" s="1"/>
  <c r="K2242" i="5"/>
  <c r="L2242" i="5" s="1"/>
  <c r="M2212" i="5"/>
  <c r="O2212" i="5" s="1"/>
  <c r="P2212" i="5" s="1"/>
  <c r="K2212" i="5"/>
  <c r="L2212" i="5" s="1"/>
  <c r="M2230" i="5"/>
  <c r="O2230" i="5" s="1"/>
  <c r="P2230" i="5" s="1"/>
  <c r="K2230" i="5"/>
  <c r="L2230" i="5" s="1"/>
  <c r="N120" i="5"/>
  <c r="N138" i="5"/>
  <c r="N36" i="5"/>
  <c r="N30" i="5"/>
  <c r="Q6" i="15"/>
  <c r="N1935" i="5"/>
  <c r="N1965" i="5"/>
  <c r="N1959" i="5"/>
  <c r="N1953" i="5"/>
  <c r="J2762" i="5"/>
  <c r="J2738" i="5"/>
  <c r="J2768" i="5"/>
  <c r="J2744" i="5"/>
  <c r="J2720" i="5"/>
  <c r="J2696" i="5"/>
  <c r="J2672" i="5"/>
  <c r="J2648" i="5"/>
  <c r="J2624" i="5"/>
  <c r="J2600" i="5"/>
  <c r="J2756" i="5"/>
  <c r="J2732" i="5"/>
  <c r="J2708" i="5"/>
  <c r="J2642" i="5"/>
  <c r="J2594" i="5"/>
  <c r="J2750" i="5"/>
  <c r="J2690" i="5"/>
  <c r="J2654" i="5"/>
  <c r="J2606" i="5"/>
  <c r="J2702" i="5"/>
  <c r="J2636" i="5"/>
  <c r="J2588" i="5"/>
  <c r="J2684" i="5"/>
  <c r="J2618" i="5"/>
  <c r="J2774" i="5"/>
  <c r="J2714" i="5"/>
  <c r="J2666" i="5"/>
  <c r="J2630" i="5"/>
  <c r="J2582" i="5"/>
  <c r="J2726" i="5"/>
  <c r="J2678" i="5"/>
  <c r="J2660" i="5"/>
  <c r="J2612" i="5"/>
  <c r="N2240" i="5"/>
  <c r="N2210" i="5"/>
  <c r="N2204" i="5"/>
  <c r="N2198" i="5"/>
  <c r="N3454" i="5"/>
  <c r="N3424" i="5"/>
  <c r="N3496" i="5"/>
  <c r="N3508" i="5"/>
  <c r="N3334" i="5"/>
  <c r="N3322" i="5"/>
  <c r="N3244" i="5"/>
  <c r="N3370" i="5"/>
  <c r="N1487" i="5"/>
  <c r="N1481" i="5"/>
  <c r="N1475" i="5"/>
  <c r="N1469" i="5"/>
  <c r="N513" i="4"/>
  <c r="S513" i="4"/>
  <c r="G852" i="5"/>
  <c r="G846" i="5"/>
  <c r="G888" i="5"/>
  <c r="G1410" i="5"/>
  <c r="G1404" i="5"/>
  <c r="G1398" i="5"/>
  <c r="G1392" i="5"/>
  <c r="G1584" i="5"/>
  <c r="G1562" i="5"/>
  <c r="G1556" i="5"/>
  <c r="G1550" i="5"/>
  <c r="G1544" i="5"/>
  <c r="J987" i="5"/>
  <c r="J963" i="5"/>
  <c r="J939" i="5"/>
  <c r="J915" i="5"/>
  <c r="J891" i="5"/>
  <c r="J867" i="5"/>
  <c r="J843" i="5"/>
  <c r="J819" i="5"/>
  <c r="J993" i="5"/>
  <c r="J969" i="5"/>
  <c r="J945" i="5"/>
  <c r="J921" i="5"/>
  <c r="J897" i="5"/>
  <c r="J873" i="5"/>
  <c r="J849" i="5"/>
  <c r="J975" i="5"/>
  <c r="J951" i="5"/>
  <c r="J927" i="5"/>
  <c r="J903" i="5"/>
  <c r="J879" i="5"/>
  <c r="J855" i="5"/>
  <c r="J831" i="5"/>
  <c r="J807" i="5"/>
  <c r="J981" i="5"/>
  <c r="J957" i="5"/>
  <c r="J933" i="5"/>
  <c r="K933" i="5" s="1"/>
  <c r="J909" i="5"/>
  <c r="J885" i="5"/>
  <c r="J861" i="5"/>
  <c r="J837" i="5"/>
  <c r="J813" i="5"/>
  <c r="J801" i="5"/>
  <c r="J825" i="5"/>
  <c r="U33" i="15"/>
  <c r="N1138" i="5"/>
  <c r="N1186" i="5"/>
  <c r="N1150" i="5"/>
  <c r="N1108" i="5"/>
  <c r="W27" i="15"/>
  <c r="AC27" i="15"/>
  <c r="T505" i="4"/>
  <c r="W505" i="4"/>
  <c r="G619" i="5"/>
  <c r="G703" i="5"/>
  <c r="G625" i="5"/>
  <c r="G691" i="5"/>
  <c r="G632" i="5"/>
  <c r="G764" i="5"/>
  <c r="G758" i="5"/>
  <c r="G746" i="5"/>
  <c r="G919" i="5"/>
  <c r="G913" i="5"/>
  <c r="G907" i="5"/>
  <c r="G901" i="5"/>
  <c r="M1192" i="5"/>
  <c r="O1192" i="5" s="1"/>
  <c r="P1192" i="5" s="1"/>
  <c r="K1192" i="5"/>
  <c r="L1192" i="5" s="1"/>
  <c r="M1156" i="5"/>
  <c r="O1156" i="5" s="1"/>
  <c r="P1156" i="5" s="1"/>
  <c r="K1156" i="5"/>
  <c r="L1156" i="5" s="1"/>
  <c r="M1018" i="5"/>
  <c r="O1018" i="5" s="1"/>
  <c r="P1018" i="5" s="1"/>
  <c r="K1018" i="5"/>
  <c r="L1018" i="5" s="1"/>
  <c r="M1126" i="5"/>
  <c r="O1126" i="5" s="1"/>
  <c r="P1126" i="5" s="1"/>
  <c r="K1126" i="5"/>
  <c r="L1126" i="5" s="1"/>
  <c r="G1717" i="5"/>
  <c r="G1765" i="5"/>
  <c r="G1675" i="5"/>
  <c r="G1723" i="5"/>
  <c r="M1690" i="5"/>
  <c r="O1690" i="5" s="1"/>
  <c r="P1690" i="5" s="1"/>
  <c r="K1690" i="5"/>
  <c r="L1690" i="5" s="1"/>
  <c r="K1738" i="5"/>
  <c r="L1738" i="5" s="1"/>
  <c r="M1738" i="5"/>
  <c r="O1738" i="5" s="1"/>
  <c r="P1738" i="5" s="1"/>
  <c r="M1750" i="5"/>
  <c r="O1750" i="5" s="1"/>
  <c r="P1750" i="5" s="1"/>
  <c r="K1750" i="5"/>
  <c r="L1750" i="5" s="1"/>
  <c r="K1799" i="5"/>
  <c r="L1799" i="5" s="1"/>
  <c r="M1799" i="5"/>
  <c r="O1799" i="5" s="1"/>
  <c r="P1799" i="5" s="1"/>
  <c r="M1811" i="5"/>
  <c r="O1811" i="5" s="1"/>
  <c r="P1811" i="5" s="1"/>
  <c r="K1811" i="5"/>
  <c r="L1811" i="5" s="1"/>
  <c r="M1919" i="5"/>
  <c r="O1919" i="5" s="1"/>
  <c r="P1919" i="5" s="1"/>
  <c r="K1919" i="5"/>
  <c r="L1919" i="5" s="1"/>
  <c r="G2423" i="5"/>
  <c r="G2459" i="5"/>
  <c r="G2465" i="5"/>
  <c r="G2507" i="5"/>
  <c r="G2567" i="5"/>
  <c r="N2818" i="5"/>
  <c r="N2896" i="5"/>
  <c r="N2860" i="5"/>
  <c r="N2830" i="5"/>
  <c r="G591" i="5"/>
  <c r="G507" i="5"/>
  <c r="G465" i="5"/>
  <c r="G555" i="5"/>
  <c r="U15" i="15"/>
  <c r="N1466" i="5"/>
  <c r="N1460" i="5"/>
  <c r="N1454" i="5"/>
  <c r="N1448" i="5"/>
  <c r="W56" i="15"/>
  <c r="AC56" i="15"/>
  <c r="J2957" i="5"/>
  <c r="J2933" i="5"/>
  <c r="J2903" i="5"/>
  <c r="J2879" i="5"/>
  <c r="J2855" i="5"/>
  <c r="J2831" i="5"/>
  <c r="J2807" i="5"/>
  <c r="J2783" i="5"/>
  <c r="J2975" i="5"/>
  <c r="K2975" i="5" s="1"/>
  <c r="J2927" i="5"/>
  <c r="J2963" i="5"/>
  <c r="J2945" i="5"/>
  <c r="J2909" i="5"/>
  <c r="J2885" i="5"/>
  <c r="J2861" i="5"/>
  <c r="J2837" i="5"/>
  <c r="J2813" i="5"/>
  <c r="J2789" i="5"/>
  <c r="J2915" i="5"/>
  <c r="J2891" i="5"/>
  <c r="J2867" i="5"/>
  <c r="J2843" i="5"/>
  <c r="J2819" i="5"/>
  <c r="J2795" i="5"/>
  <c r="J2969" i="5"/>
  <c r="J2939" i="5"/>
  <c r="J2921" i="5"/>
  <c r="J2897" i="5"/>
  <c r="J2873" i="5"/>
  <c r="J2849" i="5"/>
  <c r="J2825" i="5"/>
  <c r="J2801" i="5"/>
  <c r="J2951" i="5"/>
  <c r="J2568" i="5"/>
  <c r="J2544" i="5"/>
  <c r="J2520" i="5"/>
  <c r="J2496" i="5"/>
  <c r="J2472" i="5"/>
  <c r="J2448" i="5"/>
  <c r="J2532" i="5"/>
  <c r="J2508" i="5"/>
  <c r="J2478" i="5"/>
  <c r="J2562" i="5"/>
  <c r="J2550" i="5"/>
  <c r="J2490" i="5"/>
  <c r="J2442" i="5"/>
  <c r="J2430" i="5"/>
  <c r="J2424" i="5"/>
  <c r="J2454" i="5"/>
  <c r="J2412" i="5"/>
  <c r="J2394" i="5"/>
  <c r="J2484" i="5"/>
  <c r="J2466" i="5"/>
  <c r="J2556" i="5"/>
  <c r="J2538" i="5"/>
  <c r="J2436" i="5"/>
  <c r="J2382" i="5"/>
  <c r="F50" i="2" s="1"/>
  <c r="J2526" i="5"/>
  <c r="J2514" i="5"/>
  <c r="J2460" i="5"/>
  <c r="J2418" i="5"/>
  <c r="J2574" i="5"/>
  <c r="J2502" i="5"/>
  <c r="J2400" i="5"/>
  <c r="J2406" i="5"/>
  <c r="J2388" i="5"/>
  <c r="U78" i="15"/>
  <c r="M476" i="4"/>
  <c r="G1349" i="5"/>
  <c r="G1343" i="5"/>
  <c r="G1337" i="5"/>
  <c r="G1331" i="5"/>
  <c r="K2018" i="5"/>
  <c r="L2018" i="5" s="1"/>
  <c r="M2018" i="5"/>
  <c r="O2018" i="5" s="1"/>
  <c r="P2018" i="5" s="1"/>
  <c r="K2090" i="5"/>
  <c r="L2090" i="5" s="1"/>
  <c r="M2090" i="5"/>
  <c r="O2090" i="5" s="1"/>
  <c r="P2090" i="5" s="1"/>
  <c r="K1988" i="5"/>
  <c r="L1988" i="5" s="1"/>
  <c r="M1988" i="5"/>
  <c r="O1988" i="5" s="1"/>
  <c r="P1988" i="5" s="1"/>
  <c r="H2048" i="5"/>
  <c r="H2144" i="5"/>
  <c r="H2102" i="5"/>
  <c r="H2168" i="5"/>
  <c r="H2096" i="5"/>
  <c r="H2150" i="5"/>
  <c r="H2174" i="5"/>
  <c r="H2072" i="5"/>
  <c r="H2114" i="5"/>
  <c r="H2030" i="5"/>
  <c r="H2060" i="5"/>
  <c r="H2042" i="5"/>
  <c r="H2000" i="5"/>
  <c r="H2162" i="5"/>
  <c r="H2090" i="5"/>
  <c r="H2012" i="5"/>
  <c r="H1988" i="5"/>
  <c r="H1994" i="5"/>
  <c r="H2108" i="5"/>
  <c r="H2066" i="5"/>
  <c r="H2138" i="5"/>
  <c r="H2132" i="5"/>
  <c r="H2078" i="5"/>
  <c r="H2018" i="5"/>
  <c r="H2126" i="5"/>
  <c r="H2156" i="5"/>
  <c r="H2180" i="5"/>
  <c r="H2024" i="5"/>
  <c r="H2054" i="5"/>
  <c r="H2006" i="5"/>
  <c r="H2120" i="5"/>
  <c r="H2084" i="5"/>
  <c r="H2036" i="5"/>
  <c r="K2180" i="5"/>
  <c r="L2180" i="5" s="1"/>
  <c r="M2180" i="5"/>
  <c r="O2180" i="5" s="1"/>
  <c r="P2180" i="5" s="1"/>
  <c r="M2174" i="5"/>
  <c r="O2174" i="5" s="1"/>
  <c r="P2174" i="5" s="1"/>
  <c r="K2174" i="5"/>
  <c r="L2174" i="5" s="1"/>
  <c r="G2478" i="5"/>
  <c r="G2568" i="5"/>
  <c r="G2562" i="5"/>
  <c r="G2550" i="5"/>
  <c r="N153" i="5"/>
  <c r="N189" i="5"/>
  <c r="N27" i="5"/>
  <c r="N15" i="5"/>
  <c r="J195" i="5"/>
  <c r="J171" i="5"/>
  <c r="J147" i="5"/>
  <c r="J123" i="5"/>
  <c r="J99" i="5"/>
  <c r="J75" i="5"/>
  <c r="J51" i="5"/>
  <c r="J27" i="5"/>
  <c r="J183" i="5"/>
  <c r="J159" i="5"/>
  <c r="J135" i="5"/>
  <c r="J111" i="5"/>
  <c r="J87" i="5"/>
  <c r="J63" i="5"/>
  <c r="J39" i="5"/>
  <c r="J15" i="5"/>
  <c r="J105" i="5"/>
  <c r="J201" i="5"/>
  <c r="J177" i="5"/>
  <c r="J153" i="5"/>
  <c r="J129" i="5"/>
  <c r="J21" i="5"/>
  <c r="J45" i="5"/>
  <c r="J9" i="5"/>
  <c r="J69" i="5"/>
  <c r="J33" i="5"/>
  <c r="J93" i="5"/>
  <c r="J57" i="5"/>
  <c r="J189" i="5"/>
  <c r="J165" i="5"/>
  <c r="J141" i="5"/>
  <c r="J117" i="5"/>
  <c r="J81" i="5"/>
  <c r="U9" i="15"/>
  <c r="N448" i="5"/>
  <c r="N466" i="5"/>
  <c r="N454" i="5"/>
  <c r="N568" i="5"/>
  <c r="N1041" i="5"/>
  <c r="N1089" i="5"/>
  <c r="N1047" i="5"/>
  <c r="N1083" i="5"/>
  <c r="W437" i="4"/>
  <c r="T437" i="4"/>
  <c r="G1050" i="5"/>
  <c r="G1116" i="5"/>
  <c r="G1026" i="5"/>
  <c r="G1134" i="5"/>
  <c r="G1602" i="5"/>
  <c r="G1596" i="5"/>
  <c r="G1614" i="5"/>
  <c r="G1782" i="5"/>
  <c r="G1742" i="5"/>
  <c r="G1724" i="5"/>
  <c r="G1598" i="5"/>
  <c r="G1784" i="5"/>
  <c r="G1830" i="5"/>
  <c r="G1920" i="5"/>
  <c r="G1896" i="5"/>
  <c r="G1956" i="5"/>
  <c r="M2027" i="5"/>
  <c r="O2027" i="5" s="1"/>
  <c r="P2027" i="5" s="1"/>
  <c r="K2027" i="5"/>
  <c r="L2027" i="5" s="1"/>
  <c r="M2003" i="5"/>
  <c r="O2003" i="5" s="1"/>
  <c r="P2003" i="5" s="1"/>
  <c r="K2003" i="5"/>
  <c r="L2003" i="5" s="1"/>
  <c r="M1991" i="5"/>
  <c r="O1991" i="5" s="1"/>
  <c r="P1991" i="5" s="1"/>
  <c r="K1991" i="5"/>
  <c r="L1991" i="5" s="1"/>
  <c r="H2093" i="5"/>
  <c r="H1997" i="5"/>
  <c r="H2147" i="5"/>
  <c r="H2075" i="5"/>
  <c r="H2027" i="5"/>
  <c r="H2087" i="5"/>
  <c r="H2063" i="5"/>
  <c r="H2105" i="5"/>
  <c r="H2045" i="5"/>
  <c r="H2153" i="5"/>
  <c r="H1991" i="5"/>
  <c r="H2033" i="5"/>
  <c r="H2111" i="5"/>
  <c r="H2177" i="5"/>
  <c r="H2069" i="5"/>
  <c r="H2123" i="5"/>
  <c r="H2009" i="5"/>
  <c r="H2183" i="5"/>
  <c r="H2135" i="5"/>
  <c r="H2057" i="5"/>
  <c r="H2171" i="5"/>
  <c r="H2141" i="5"/>
  <c r="H2021" i="5"/>
  <c r="H2165" i="5"/>
  <c r="H2003" i="5"/>
  <c r="H2051" i="5"/>
  <c r="H2099" i="5"/>
  <c r="H2159" i="5"/>
  <c r="H2117" i="5"/>
  <c r="H2039" i="5"/>
  <c r="H2129" i="5"/>
  <c r="H2081" i="5"/>
  <c r="H2015" i="5"/>
  <c r="K2183" i="5"/>
  <c r="L2183" i="5" s="1"/>
  <c r="M2183" i="5"/>
  <c r="O2183" i="5" s="1"/>
  <c r="P2183" i="5" s="1"/>
  <c r="M2177" i="5"/>
  <c r="O2177" i="5" s="1"/>
  <c r="P2177" i="5" s="1"/>
  <c r="K2177" i="5"/>
  <c r="L2177" i="5" s="1"/>
  <c r="N940" i="5"/>
  <c r="N934" i="5"/>
  <c r="N928" i="5"/>
  <c r="N922" i="5"/>
  <c r="U43" i="15"/>
  <c r="N1631" i="5"/>
  <c r="N1601" i="5"/>
  <c r="N1595" i="5"/>
  <c r="N1613" i="5"/>
  <c r="J2965" i="5"/>
  <c r="J2941" i="5"/>
  <c r="J2917" i="5"/>
  <c r="J2911" i="5"/>
  <c r="J2887" i="5"/>
  <c r="J2863" i="5"/>
  <c r="J2839" i="5"/>
  <c r="J2815" i="5"/>
  <c r="J2791" i="5"/>
  <c r="J2959" i="5"/>
  <c r="J2947" i="5"/>
  <c r="J2929" i="5"/>
  <c r="J2893" i="5"/>
  <c r="J2869" i="5"/>
  <c r="J2845" i="5"/>
  <c r="J2821" i="5"/>
  <c r="J2797" i="5"/>
  <c r="J2899" i="5"/>
  <c r="J2875" i="5"/>
  <c r="J2851" i="5"/>
  <c r="J2827" i="5"/>
  <c r="J2803" i="5"/>
  <c r="J2779" i="5"/>
  <c r="J2971" i="5"/>
  <c r="J2953" i="5"/>
  <c r="J2923" i="5"/>
  <c r="J2905" i="5"/>
  <c r="J2881" i="5"/>
  <c r="J2857" i="5"/>
  <c r="J2833" i="5"/>
  <c r="J2809" i="5"/>
  <c r="J2785" i="5"/>
  <c r="J2935" i="5"/>
  <c r="G64" i="5"/>
  <c r="G76" i="5"/>
  <c r="G46" i="5"/>
  <c r="G34" i="5"/>
  <c r="G27" i="5"/>
  <c r="G99" i="5"/>
  <c r="G15" i="5"/>
  <c r="G9" i="5"/>
  <c r="G201" i="5"/>
  <c r="G80" i="5"/>
  <c r="G8" i="5"/>
  <c r="G158" i="5"/>
  <c r="G170" i="5"/>
  <c r="G624" i="5"/>
  <c r="G732" i="5"/>
  <c r="G726" i="5"/>
  <c r="G738" i="5"/>
  <c r="G1237" i="5"/>
  <c r="G1231" i="5"/>
  <c r="G1225" i="5"/>
  <c r="G1219" i="5"/>
  <c r="G2106" i="5"/>
  <c r="G2082" i="5"/>
  <c r="G2160" i="5"/>
  <c r="G2172" i="5"/>
  <c r="G2166" i="5"/>
  <c r="K1882" i="5"/>
  <c r="L1882" i="5" s="1"/>
  <c r="M1882" i="5"/>
  <c r="O1882" i="5" s="1"/>
  <c r="P1882" i="5" s="1"/>
  <c r="M1798" i="5"/>
  <c r="O1798" i="5" s="1"/>
  <c r="P1798" i="5" s="1"/>
  <c r="K1798" i="5"/>
  <c r="L1798" i="5" s="1"/>
  <c r="M1870" i="5"/>
  <c r="O1870" i="5" s="1"/>
  <c r="P1870" i="5" s="1"/>
  <c r="K1870" i="5"/>
  <c r="L1870" i="5" s="1"/>
  <c r="K2797" i="5"/>
  <c r="L2797" i="5" s="1"/>
  <c r="M2797" i="5"/>
  <c r="O2797" i="5" s="1"/>
  <c r="P2797" i="5" s="1"/>
  <c r="K2813" i="5"/>
  <c r="L2813" i="5" s="1"/>
  <c r="M2813" i="5"/>
  <c r="O2813" i="5" s="1"/>
  <c r="P2813" i="5" s="1"/>
  <c r="K2961" i="5"/>
  <c r="L2961" i="5" s="1"/>
  <c r="M2961" i="5"/>
  <c r="O2961" i="5" s="1"/>
  <c r="P2961" i="5" s="1"/>
  <c r="M2779" i="5"/>
  <c r="O2779" i="5" s="1"/>
  <c r="P2779" i="5" s="1"/>
  <c r="K2779" i="5"/>
  <c r="L2779" i="5" s="1"/>
  <c r="H2965" i="5"/>
  <c r="H2791" i="5"/>
  <c r="H2971" i="5"/>
  <c r="H2797" i="5"/>
  <c r="H2779" i="5"/>
  <c r="H2851" i="5"/>
  <c r="H2839" i="5"/>
  <c r="H2857" i="5"/>
  <c r="H2953" i="5"/>
  <c r="H2875" i="5"/>
  <c r="H2815" i="5"/>
  <c r="H2869" i="5"/>
  <c r="H2923" i="5"/>
  <c r="H2845" i="5"/>
  <c r="H2881" i="5"/>
  <c r="H2959" i="5"/>
  <c r="H2929" i="5"/>
  <c r="H2947" i="5"/>
  <c r="H2785" i="5"/>
  <c r="H2893" i="5"/>
  <c r="H2899" i="5"/>
  <c r="H2887" i="5"/>
  <c r="H2863" i="5"/>
  <c r="H2941" i="5"/>
  <c r="H2803" i="5"/>
  <c r="H2911" i="5"/>
  <c r="H2935" i="5"/>
  <c r="H2809" i="5"/>
  <c r="H2917" i="5"/>
  <c r="H2833" i="5"/>
  <c r="H2905" i="5"/>
  <c r="H2821" i="5"/>
  <c r="H2827" i="5"/>
  <c r="M2843" i="5"/>
  <c r="O2843" i="5" s="1"/>
  <c r="P2843" i="5" s="1"/>
  <c r="K2843" i="5"/>
  <c r="L2843" i="5" s="1"/>
  <c r="M2907" i="5"/>
  <c r="O2907" i="5" s="1"/>
  <c r="P2907" i="5" s="1"/>
  <c r="K2907" i="5"/>
  <c r="L2907" i="5" s="1"/>
  <c r="M2967" i="5"/>
  <c r="O2967" i="5" s="1"/>
  <c r="P2967" i="5" s="1"/>
  <c r="K2967" i="5"/>
  <c r="L2967" i="5" s="1"/>
  <c r="M2832" i="5"/>
  <c r="O2832" i="5" s="1"/>
  <c r="P2832" i="5" s="1"/>
  <c r="K2832" i="5"/>
  <c r="L2832" i="5" s="1"/>
  <c r="O477" i="4"/>
  <c r="L477" i="4"/>
  <c r="M2896" i="5"/>
  <c r="O2896" i="5" s="1"/>
  <c r="P2896" i="5" s="1"/>
  <c r="K2896" i="5"/>
  <c r="L2896" i="5" s="1"/>
  <c r="K2786" i="5"/>
  <c r="L2786" i="5" s="1"/>
  <c r="M2786" i="5"/>
  <c r="O2786" i="5" s="1"/>
  <c r="P2786" i="5" s="1"/>
  <c r="K2850" i="5"/>
  <c r="L2850" i="5" s="1"/>
  <c r="M2850" i="5"/>
  <c r="O2850" i="5" s="1"/>
  <c r="P2850" i="5" s="1"/>
  <c r="O480" i="4"/>
  <c r="L480" i="4"/>
  <c r="K2914" i="5"/>
  <c r="L2914" i="5" s="1"/>
  <c r="M2914" i="5"/>
  <c r="O2914" i="5" s="1"/>
  <c r="P2914" i="5" s="1"/>
  <c r="K2807" i="5"/>
  <c r="L2807" i="5" s="1"/>
  <c r="M2807" i="5"/>
  <c r="O2807" i="5" s="1"/>
  <c r="P2807" i="5" s="1"/>
  <c r="K2871" i="5"/>
  <c r="L2871" i="5" s="1"/>
  <c r="M2871" i="5"/>
  <c r="O2871" i="5" s="1"/>
  <c r="P2871" i="5" s="1"/>
  <c r="M2934" i="5"/>
  <c r="O2934" i="5" s="1"/>
  <c r="P2934" i="5" s="1"/>
  <c r="K2934" i="5"/>
  <c r="L2934" i="5" s="1"/>
  <c r="L494" i="4"/>
  <c r="O494" i="4"/>
  <c r="M2796" i="5"/>
  <c r="O2796" i="5" s="1"/>
  <c r="P2796" i="5" s="1"/>
  <c r="K2796" i="5"/>
  <c r="L2796" i="5" s="1"/>
  <c r="L471" i="4"/>
  <c r="O471" i="4"/>
  <c r="M2860" i="5"/>
  <c r="O2860" i="5" s="1"/>
  <c r="P2860" i="5" s="1"/>
  <c r="K2860" i="5"/>
  <c r="L2860" i="5" s="1"/>
  <c r="K2925" i="5"/>
  <c r="L2925" i="5" s="1"/>
  <c r="M2925" i="5"/>
  <c r="O2925" i="5" s="1"/>
  <c r="P2925" i="5" s="1"/>
  <c r="M2817" i="5"/>
  <c r="O2817" i="5" s="1"/>
  <c r="P2817" i="5" s="1"/>
  <c r="K2817" i="5"/>
  <c r="L2817" i="5" s="1"/>
  <c r="M2881" i="5"/>
  <c r="O2881" i="5" s="1"/>
  <c r="P2881" i="5" s="1"/>
  <c r="K2881" i="5"/>
  <c r="L2881" i="5" s="1"/>
  <c r="M2937" i="5"/>
  <c r="O2937" i="5" s="1"/>
  <c r="P2937" i="5" s="1"/>
  <c r="K2937" i="5"/>
  <c r="L2937" i="5" s="1"/>
  <c r="M2782" i="5"/>
  <c r="O2782" i="5" s="1"/>
  <c r="P2782" i="5" s="1"/>
  <c r="K2782" i="5"/>
  <c r="L2782" i="5" s="1"/>
  <c r="H2800" i="5"/>
  <c r="H2896" i="5"/>
  <c r="H2968" i="5"/>
  <c r="H2962" i="5"/>
  <c r="H2782" i="5"/>
  <c r="H2824" i="5"/>
  <c r="H2848" i="5"/>
  <c r="H2908" i="5"/>
  <c r="H2950" i="5"/>
  <c r="H2974" i="5"/>
  <c r="H2884" i="5"/>
  <c r="H2866" i="5"/>
  <c r="H2926" i="5"/>
  <c r="H2806" i="5"/>
  <c r="H2842" i="5"/>
  <c r="H2872" i="5"/>
  <c r="H2854" i="5"/>
  <c r="H2788" i="5"/>
  <c r="H2914" i="5"/>
  <c r="H2920" i="5"/>
  <c r="H2890" i="5"/>
  <c r="H2794" i="5"/>
  <c r="H2812" i="5"/>
  <c r="H2956" i="5"/>
  <c r="H2830" i="5"/>
  <c r="H2836" i="5"/>
  <c r="H2818" i="5"/>
  <c r="H2932" i="5"/>
  <c r="H2902" i="5"/>
  <c r="H2944" i="5"/>
  <c r="H2860" i="5"/>
  <c r="H2878" i="5"/>
  <c r="H2938" i="5"/>
  <c r="M2846" i="5"/>
  <c r="O2846" i="5" s="1"/>
  <c r="P2846" i="5" s="1"/>
  <c r="K2846" i="5"/>
  <c r="L2846" i="5" s="1"/>
  <c r="M2910" i="5"/>
  <c r="O2910" i="5" s="1"/>
  <c r="P2910" i="5" s="1"/>
  <c r="K2910" i="5"/>
  <c r="L2910" i="5" s="1"/>
  <c r="O490" i="4"/>
  <c r="L490" i="4"/>
  <c r="M490" i="4" s="1"/>
  <c r="M2956" i="5"/>
  <c r="O2956" i="5" s="1"/>
  <c r="P2956" i="5" s="1"/>
  <c r="K2956" i="5"/>
  <c r="L2956" i="5" s="1"/>
  <c r="G283" i="5"/>
  <c r="G235" i="5"/>
  <c r="G319" i="5"/>
  <c r="G385" i="5"/>
  <c r="G2184" i="5"/>
  <c r="G2250" i="5"/>
  <c r="G2268" i="5"/>
  <c r="G2262" i="5"/>
  <c r="G2227" i="5"/>
  <c r="G2245" i="5"/>
  <c r="G2287" i="5"/>
  <c r="G2257" i="5"/>
  <c r="G252" i="5"/>
  <c r="G222" i="5"/>
  <c r="G372" i="5"/>
  <c r="G384" i="5"/>
  <c r="G836" i="5"/>
  <c r="G830" i="5"/>
  <c r="G896" i="5"/>
  <c r="G890" i="5"/>
  <c r="G1065" i="5"/>
  <c r="G1113" i="5"/>
  <c r="G1089" i="5"/>
  <c r="G1119" i="5"/>
  <c r="G48" i="5"/>
  <c r="G144" i="5"/>
  <c r="G102" i="5"/>
  <c r="G90" i="5"/>
  <c r="G285" i="5"/>
  <c r="G231" i="5"/>
  <c r="G249" i="5"/>
  <c r="G315" i="5"/>
  <c r="G855" i="5"/>
  <c r="G849" i="5"/>
  <c r="G843" i="5"/>
  <c r="G837" i="5"/>
  <c r="G1197" i="5"/>
  <c r="G1215" i="5"/>
  <c r="G1209" i="5"/>
  <c r="G1203" i="5"/>
  <c r="G2597" i="5"/>
  <c r="G2637" i="5"/>
  <c r="G2629" i="5"/>
  <c r="G2625" i="5"/>
  <c r="G2621" i="5"/>
  <c r="G2683" i="5"/>
  <c r="G2697" i="5"/>
  <c r="G2667" i="5"/>
  <c r="G2755" i="5"/>
  <c r="G2624" i="5"/>
  <c r="G2688" i="5"/>
  <c r="G2752" i="5"/>
  <c r="G2618" i="5"/>
  <c r="G2682" i="5"/>
  <c r="G2746" i="5"/>
  <c r="G2615" i="5"/>
  <c r="G2679" i="5"/>
  <c r="G2743" i="5"/>
  <c r="G2604" i="5"/>
  <c r="G2668" i="5"/>
  <c r="G2732" i="5"/>
  <c r="G2745" i="5"/>
  <c r="G2606" i="5"/>
  <c r="G2670" i="5"/>
  <c r="G2734" i="5"/>
  <c r="K2385" i="5"/>
  <c r="M2385" i="5"/>
  <c r="C53" i="2"/>
  <c r="H2433" i="5"/>
  <c r="H2535" i="5"/>
  <c r="H2409" i="5"/>
  <c r="H2439" i="5"/>
  <c r="H2493" i="5"/>
  <c r="H2427" i="5"/>
  <c r="H2505" i="5"/>
  <c r="K2505" i="5" s="1"/>
  <c r="H2421" i="5"/>
  <c r="H2565" i="5"/>
  <c r="H2547" i="5"/>
  <c r="H2463" i="5"/>
  <c r="H2475" i="5"/>
  <c r="H2577" i="5"/>
  <c r="H2541" i="5"/>
  <c r="H2517" i="5"/>
  <c r="H2451" i="5"/>
  <c r="H2391" i="5"/>
  <c r="H2469" i="5"/>
  <c r="H2571" i="5"/>
  <c r="H2397" i="5"/>
  <c r="H2481" i="5"/>
  <c r="H2415" i="5"/>
  <c r="H2553" i="5"/>
  <c r="H2499" i="5"/>
  <c r="H2385" i="5"/>
  <c r="D53" i="2" s="1"/>
  <c r="H2559" i="5"/>
  <c r="H2523" i="5"/>
  <c r="H2445" i="5"/>
  <c r="H2403" i="5"/>
  <c r="H2529" i="5"/>
  <c r="H2511" i="5"/>
  <c r="H2457" i="5"/>
  <c r="H2487" i="5"/>
  <c r="M2397" i="5"/>
  <c r="O2397" i="5" s="1"/>
  <c r="P2397" i="5" s="1"/>
  <c r="K2397" i="5"/>
  <c r="L2397" i="5" s="1"/>
  <c r="K2571" i="5"/>
  <c r="L2571" i="5" s="1"/>
  <c r="M2571" i="5"/>
  <c r="O2571" i="5" s="1"/>
  <c r="P2571" i="5" s="1"/>
  <c r="G1028" i="5"/>
  <c r="G1046" i="5"/>
  <c r="G1148" i="5"/>
  <c r="G1178" i="5"/>
  <c r="M2211" i="5"/>
  <c r="O2211" i="5" s="1"/>
  <c r="P2211" i="5" s="1"/>
  <c r="K2211" i="5"/>
  <c r="L2211" i="5" s="1"/>
  <c r="M2355" i="5"/>
  <c r="O2355" i="5" s="1"/>
  <c r="P2355" i="5" s="1"/>
  <c r="K2355" i="5"/>
  <c r="L2355" i="5" s="1"/>
  <c r="K2199" i="5"/>
  <c r="L2199" i="5" s="1"/>
  <c r="M2199" i="5"/>
  <c r="O2199" i="5" s="1"/>
  <c r="P2199" i="5" s="1"/>
  <c r="M2217" i="5"/>
  <c r="O2217" i="5" s="1"/>
  <c r="P2217" i="5" s="1"/>
  <c r="K2217" i="5"/>
  <c r="L2217" i="5" s="1"/>
  <c r="G133" i="5"/>
  <c r="G37" i="5"/>
  <c r="G31" i="5"/>
  <c r="G25" i="5"/>
  <c r="G488" i="5"/>
  <c r="G416" i="5"/>
  <c r="G548" i="5"/>
  <c r="G590" i="5"/>
  <c r="G578" i="5"/>
  <c r="M232" i="5"/>
  <c r="O232" i="5" s="1"/>
  <c r="P232" i="5" s="1"/>
  <c r="K232" i="5"/>
  <c r="L232" i="5" s="1"/>
  <c r="K310" i="5"/>
  <c r="L310" i="5" s="1"/>
  <c r="M310" i="5"/>
  <c r="O310" i="5" s="1"/>
  <c r="P310" i="5" s="1"/>
  <c r="M352" i="5"/>
  <c r="O352" i="5" s="1"/>
  <c r="P352" i="5" s="1"/>
  <c r="K352" i="5"/>
  <c r="L352" i="5" s="1"/>
  <c r="M370" i="5"/>
  <c r="O370" i="5" s="1"/>
  <c r="P370" i="5" s="1"/>
  <c r="K370" i="5"/>
  <c r="L370" i="5" s="1"/>
  <c r="G528" i="5"/>
  <c r="G516" i="5"/>
  <c r="G558" i="5"/>
  <c r="G546" i="5"/>
  <c r="G1228" i="5"/>
  <c r="G1282" i="5"/>
  <c r="G1198" i="5"/>
  <c r="G1390" i="5"/>
  <c r="G2170" i="5"/>
  <c r="G2104" i="5"/>
  <c r="G2092" i="5"/>
  <c r="G2086" i="5"/>
  <c r="G380" i="5"/>
  <c r="G326" i="5"/>
  <c r="G218" i="5"/>
  <c r="G362" i="5"/>
  <c r="M486" i="4"/>
  <c r="W30" i="15"/>
  <c r="AC30" i="15"/>
  <c r="N558" i="4"/>
  <c r="S558" i="4"/>
  <c r="N566" i="4"/>
  <c r="S566" i="4"/>
  <c r="N511" i="4"/>
  <c r="S511" i="4"/>
  <c r="K424" i="5"/>
  <c r="L424" i="5" s="1"/>
  <c r="M424" i="5"/>
  <c r="O424" i="5" s="1"/>
  <c r="P424" i="5" s="1"/>
  <c r="M532" i="5"/>
  <c r="O532" i="5" s="1"/>
  <c r="P532" i="5" s="1"/>
  <c r="K532" i="5"/>
  <c r="L532" i="5" s="1"/>
  <c r="K574" i="5"/>
  <c r="L574" i="5" s="1"/>
  <c r="M574" i="5"/>
  <c r="O574" i="5" s="1"/>
  <c r="P574" i="5" s="1"/>
  <c r="K562" i="5"/>
  <c r="L562" i="5" s="1"/>
  <c r="M562" i="5"/>
  <c r="O562" i="5" s="1"/>
  <c r="P562" i="5" s="1"/>
  <c r="M1787" i="5"/>
  <c r="O1787" i="5" s="1"/>
  <c r="P1787" i="5" s="1"/>
  <c r="K1787" i="5"/>
  <c r="L1787" i="5" s="1"/>
  <c r="M1679" i="5"/>
  <c r="O1679" i="5" s="1"/>
  <c r="P1679" i="5" s="1"/>
  <c r="K1679" i="5"/>
  <c r="L1679" i="5" s="1"/>
  <c r="K1727" i="5"/>
  <c r="L1727" i="5" s="1"/>
  <c r="M1727" i="5"/>
  <c r="O1727" i="5" s="1"/>
  <c r="P1727" i="5" s="1"/>
  <c r="K1685" i="5"/>
  <c r="L1685" i="5" s="1"/>
  <c r="M1685" i="5"/>
  <c r="O1685" i="5" s="1"/>
  <c r="P1685" i="5" s="1"/>
  <c r="M1880" i="5"/>
  <c r="O1880" i="5" s="1"/>
  <c r="P1880" i="5" s="1"/>
  <c r="K1880" i="5"/>
  <c r="L1880" i="5" s="1"/>
  <c r="K1874" i="5"/>
  <c r="L1874" i="5" s="1"/>
  <c r="M1874" i="5"/>
  <c r="O1874" i="5" s="1"/>
  <c r="P1874" i="5" s="1"/>
  <c r="K1946" i="5"/>
  <c r="L1946" i="5" s="1"/>
  <c r="M1946" i="5"/>
  <c r="O1946" i="5" s="1"/>
  <c r="P1946" i="5" s="1"/>
  <c r="M1934" i="5"/>
  <c r="O1934" i="5" s="1"/>
  <c r="P1934" i="5" s="1"/>
  <c r="K1934" i="5"/>
  <c r="L1934" i="5" s="1"/>
  <c r="W74" i="15"/>
  <c r="J3536" i="5"/>
  <c r="J3530" i="5"/>
  <c r="J3428" i="5"/>
  <c r="J3452" i="5"/>
  <c r="J3560" i="5"/>
  <c r="J3554" i="5"/>
  <c r="J3512" i="5"/>
  <c r="J3476" i="5"/>
  <c r="J3380" i="5"/>
  <c r="J3500" i="5"/>
  <c r="J3482" i="5"/>
  <c r="J3458" i="5"/>
  <c r="J3440" i="5"/>
  <c r="J3386" i="5"/>
  <c r="J3518" i="5"/>
  <c r="J3494" i="5"/>
  <c r="J3434" i="5"/>
  <c r="J3416" i="5"/>
  <c r="J3404" i="5"/>
  <c r="J3398" i="5"/>
  <c r="J3506" i="5"/>
  <c r="J3470" i="5"/>
  <c r="J3374" i="5"/>
  <c r="J3464" i="5"/>
  <c r="J3446" i="5"/>
  <c r="J3422" i="5"/>
  <c r="J3410" i="5"/>
  <c r="J3488" i="5"/>
  <c r="J3392" i="5"/>
  <c r="J3566" i="5"/>
  <c r="J3548" i="5"/>
  <c r="J3542" i="5"/>
  <c r="J3524" i="5"/>
  <c r="N3351" i="5"/>
  <c r="N3327" i="5"/>
  <c r="N3357" i="5"/>
  <c r="N3333" i="5"/>
  <c r="N3309" i="5"/>
  <c r="N3285" i="5"/>
  <c r="N3261" i="5"/>
  <c r="N3237" i="5"/>
  <c r="N3213" i="5"/>
  <c r="N3189" i="5"/>
  <c r="N3363" i="5"/>
  <c r="N3339" i="5"/>
  <c r="N3345" i="5"/>
  <c r="N3321" i="5"/>
  <c r="N3303" i="5"/>
  <c r="N3279" i="5"/>
  <c r="N3255" i="5"/>
  <c r="N3231" i="5"/>
  <c r="N3207" i="5"/>
  <c r="N3183" i="5"/>
  <c r="N3291" i="5"/>
  <c r="N3267" i="5"/>
  <c r="N3225" i="5"/>
  <c r="N3219" i="5"/>
  <c r="N3249" i="5"/>
  <c r="N3243" i="5"/>
  <c r="N3315" i="5"/>
  <c r="N3297" i="5"/>
  <c r="N3177" i="5"/>
  <c r="N3369" i="5"/>
  <c r="N3273" i="5"/>
  <c r="N3201" i="5"/>
  <c r="N3195" i="5"/>
  <c r="N512" i="4"/>
  <c r="S512" i="4"/>
  <c r="K868" i="5"/>
  <c r="L868" i="5" s="1"/>
  <c r="K862" i="5"/>
  <c r="L862" i="5" s="1"/>
  <c r="M904" i="5"/>
  <c r="O904" i="5" s="1"/>
  <c r="P904" i="5" s="1"/>
  <c r="K904" i="5"/>
  <c r="L904" i="5" s="1"/>
  <c r="M898" i="5"/>
  <c r="O898" i="5" s="1"/>
  <c r="P898" i="5" s="1"/>
  <c r="K898" i="5"/>
  <c r="L898" i="5" s="1"/>
  <c r="G1135" i="5"/>
  <c r="G1033" i="5"/>
  <c r="G1057" i="5"/>
  <c r="G1087" i="5"/>
  <c r="G1224" i="5"/>
  <c r="G1236" i="5"/>
  <c r="G1314" i="5"/>
  <c r="G1230" i="5"/>
  <c r="G1368" i="5"/>
  <c r="M1565" i="5"/>
  <c r="O1565" i="5" s="1"/>
  <c r="P1565" i="5" s="1"/>
  <c r="K1565" i="5"/>
  <c r="L1565" i="5" s="1"/>
  <c r="K1559" i="5"/>
  <c r="L1559" i="5" s="1"/>
  <c r="M1559" i="5"/>
  <c r="O1559" i="5" s="1"/>
  <c r="P1559" i="5" s="1"/>
  <c r="M1553" i="5"/>
  <c r="O1553" i="5" s="1"/>
  <c r="P1553" i="5" s="1"/>
  <c r="K1553" i="5"/>
  <c r="L1553" i="5" s="1"/>
  <c r="M1547" i="5"/>
  <c r="O1547" i="5" s="1"/>
  <c r="P1547" i="5" s="1"/>
  <c r="K1547" i="5"/>
  <c r="L1547" i="5" s="1"/>
  <c r="G1557" i="5"/>
  <c r="G1551" i="5"/>
  <c r="G1545" i="5"/>
  <c r="G1539" i="5"/>
  <c r="G1867" i="5"/>
  <c r="G1837" i="5"/>
  <c r="G1903" i="5"/>
  <c r="G1897" i="5"/>
  <c r="G2173" i="5"/>
  <c r="G2053" i="5"/>
  <c r="G2071" i="5"/>
  <c r="G2065" i="5"/>
  <c r="K2248" i="5"/>
  <c r="L2248" i="5" s="1"/>
  <c r="K2266" i="5"/>
  <c r="L2266" i="5" s="1"/>
  <c r="M2266" i="5"/>
  <c r="O2266" i="5" s="1"/>
  <c r="P2266" i="5" s="1"/>
  <c r="M2236" i="5"/>
  <c r="O2236" i="5" s="1"/>
  <c r="P2236" i="5" s="1"/>
  <c r="K2236" i="5"/>
  <c r="L2236" i="5" s="1"/>
  <c r="M2254" i="5"/>
  <c r="O2254" i="5" s="1"/>
  <c r="P2254" i="5" s="1"/>
  <c r="K2254" i="5"/>
  <c r="L2254" i="5" s="1"/>
  <c r="N144" i="5"/>
  <c r="N162" i="5"/>
  <c r="N60" i="5"/>
  <c r="N54" i="5"/>
  <c r="N1857" i="5"/>
  <c r="N1887" i="5"/>
  <c r="N1803" i="5"/>
  <c r="N1977" i="5"/>
  <c r="Q63" i="15"/>
  <c r="N2264" i="5"/>
  <c r="N2234" i="5"/>
  <c r="N2228" i="5"/>
  <c r="N2222" i="5"/>
  <c r="J2379" i="5"/>
  <c r="J2355" i="5"/>
  <c r="J2331" i="5"/>
  <c r="J2295" i="5"/>
  <c r="J2271" i="5"/>
  <c r="J2247" i="5"/>
  <c r="J2223" i="5"/>
  <c r="J2199" i="5"/>
  <c r="J2367" i="5"/>
  <c r="J2349" i="5"/>
  <c r="J2301" i="5"/>
  <c r="K2301" i="5" s="1"/>
  <c r="J2277" i="5"/>
  <c r="J2253" i="5"/>
  <c r="J2229" i="5"/>
  <c r="J2205" i="5"/>
  <c r="J2337" i="5"/>
  <c r="J2319" i="5"/>
  <c r="J2307" i="5"/>
  <c r="J2283" i="5"/>
  <c r="J2259" i="5"/>
  <c r="J2235" i="5"/>
  <c r="J2211" i="5"/>
  <c r="J2373" i="5"/>
  <c r="J2361" i="5"/>
  <c r="J2313" i="5"/>
  <c r="J2289" i="5"/>
  <c r="J2265" i="5"/>
  <c r="J2241" i="5"/>
  <c r="J2217" i="5"/>
  <c r="J2193" i="5"/>
  <c r="J2343" i="5"/>
  <c r="J2325" i="5"/>
  <c r="J2187" i="5"/>
  <c r="N3460" i="5"/>
  <c r="N3430" i="5"/>
  <c r="N3526" i="5"/>
  <c r="N3556" i="5"/>
  <c r="N1511" i="5"/>
  <c r="N1505" i="5"/>
  <c r="N1499" i="5"/>
  <c r="N1493" i="5"/>
  <c r="T538" i="4"/>
  <c r="W538" i="4"/>
  <c r="W568" i="4"/>
  <c r="T568" i="4"/>
  <c r="N521" i="4"/>
  <c r="S521" i="4"/>
  <c r="G876" i="5"/>
  <c r="G870" i="5"/>
  <c r="G912" i="5"/>
  <c r="G906" i="5"/>
  <c r="G1434" i="5"/>
  <c r="G1428" i="5"/>
  <c r="G1422" i="5"/>
  <c r="G1416" i="5"/>
  <c r="G1394" i="5"/>
  <c r="G1586" i="5"/>
  <c r="G1580" i="5"/>
  <c r="G1574" i="5"/>
  <c r="G1568" i="5"/>
  <c r="N1156" i="5"/>
  <c r="N1096" i="5"/>
  <c r="N1078" i="5"/>
  <c r="N1126" i="5"/>
  <c r="N554" i="4"/>
  <c r="S554" i="4"/>
  <c r="G667" i="5"/>
  <c r="G685" i="5"/>
  <c r="G649" i="5"/>
  <c r="G715" i="5"/>
  <c r="G752" i="5"/>
  <c r="G788" i="5"/>
  <c r="G782" i="5"/>
  <c r="G770" i="5"/>
  <c r="G943" i="5"/>
  <c r="G937" i="5"/>
  <c r="G931" i="5"/>
  <c r="G925" i="5"/>
  <c r="K1120" i="5"/>
  <c r="L1120" i="5" s="1"/>
  <c r="M1180" i="5"/>
  <c r="O1180" i="5" s="1"/>
  <c r="P1180" i="5" s="1"/>
  <c r="K1180" i="5"/>
  <c r="L1180" i="5" s="1"/>
  <c r="K1042" i="5"/>
  <c r="L1042" i="5" s="1"/>
  <c r="M1150" i="5"/>
  <c r="O1150" i="5" s="1"/>
  <c r="P1150" i="5" s="1"/>
  <c r="K1150" i="5"/>
  <c r="L1150" i="5" s="1"/>
  <c r="G1735" i="5"/>
  <c r="G1783" i="5"/>
  <c r="G1741" i="5"/>
  <c r="G1681" i="5"/>
  <c r="M1708" i="5"/>
  <c r="O1708" i="5" s="1"/>
  <c r="P1708" i="5" s="1"/>
  <c r="K1708" i="5"/>
  <c r="L1708" i="5" s="1"/>
  <c r="K1756" i="5"/>
  <c r="L1756" i="5" s="1"/>
  <c r="M1756" i="5"/>
  <c r="O1756" i="5" s="1"/>
  <c r="P1756" i="5" s="1"/>
  <c r="M1786" i="5"/>
  <c r="O1786" i="5" s="1"/>
  <c r="P1786" i="5" s="1"/>
  <c r="K1786" i="5"/>
  <c r="L1786" i="5" s="1"/>
  <c r="M1660" i="5"/>
  <c r="O1660" i="5" s="1"/>
  <c r="P1660" i="5" s="1"/>
  <c r="K1660" i="5"/>
  <c r="L1660" i="5" s="1"/>
  <c r="M1835" i="5"/>
  <c r="O1835" i="5" s="1"/>
  <c r="P1835" i="5" s="1"/>
  <c r="K1835" i="5"/>
  <c r="L1835" i="5" s="1"/>
  <c r="K1829" i="5"/>
  <c r="L1829" i="5" s="1"/>
  <c r="M1829" i="5"/>
  <c r="O1829" i="5" s="1"/>
  <c r="P1829" i="5" s="1"/>
  <c r="M1943" i="5"/>
  <c r="O1943" i="5" s="1"/>
  <c r="P1943" i="5" s="1"/>
  <c r="K1943" i="5"/>
  <c r="L1943" i="5" s="1"/>
  <c r="M1937" i="5"/>
  <c r="O1937" i="5" s="1"/>
  <c r="P1937" i="5" s="1"/>
  <c r="K1937" i="5"/>
  <c r="L1937" i="5" s="1"/>
  <c r="G2501" i="5"/>
  <c r="G2513" i="5"/>
  <c r="G2483" i="5"/>
  <c r="G2549" i="5"/>
  <c r="J790" i="5"/>
  <c r="J796" i="5"/>
  <c r="J772" i="5"/>
  <c r="K772" i="5" s="1"/>
  <c r="J748" i="5"/>
  <c r="K748" i="5" s="1"/>
  <c r="J724" i="5"/>
  <c r="J700" i="5"/>
  <c r="J676" i="5"/>
  <c r="K676" i="5" s="1"/>
  <c r="L676" i="5" s="1"/>
  <c r="J778" i="5"/>
  <c r="K778" i="5" s="1"/>
  <c r="J754" i="5"/>
  <c r="J730" i="5"/>
  <c r="J706" i="5"/>
  <c r="J682" i="5"/>
  <c r="J658" i="5"/>
  <c r="J634" i="5"/>
  <c r="J610" i="5"/>
  <c r="J652" i="5"/>
  <c r="J604" i="5"/>
  <c r="J718" i="5"/>
  <c r="J688" i="5"/>
  <c r="J670" i="5"/>
  <c r="J664" i="5"/>
  <c r="J646" i="5"/>
  <c r="J616" i="5"/>
  <c r="K616" i="5" s="1"/>
  <c r="J766" i="5"/>
  <c r="J736" i="5"/>
  <c r="J628" i="5"/>
  <c r="J712" i="5"/>
  <c r="J694" i="5"/>
  <c r="J640" i="5"/>
  <c r="K640" i="5" s="1"/>
  <c r="J622" i="5"/>
  <c r="J784" i="5"/>
  <c r="J760" i="5"/>
  <c r="J742" i="5"/>
  <c r="M491" i="4"/>
  <c r="N555" i="4"/>
  <c r="S555" i="4"/>
  <c r="G417" i="5"/>
  <c r="G579" i="5"/>
  <c r="G513" i="5"/>
  <c r="G537" i="5"/>
  <c r="N1490" i="5"/>
  <c r="N1484" i="5"/>
  <c r="N1478" i="5"/>
  <c r="N1472" i="5"/>
  <c r="AC65" i="15"/>
  <c r="W65" i="15"/>
  <c r="J1778" i="5"/>
  <c r="J1754" i="5"/>
  <c r="J1730" i="5"/>
  <c r="J1706" i="5"/>
  <c r="J1682" i="5"/>
  <c r="J1658" i="5"/>
  <c r="J1736" i="5"/>
  <c r="J1700" i="5"/>
  <c r="J1772" i="5"/>
  <c r="J1718" i="5"/>
  <c r="J1652" i="5"/>
  <c r="J1628" i="5"/>
  <c r="J1604" i="5"/>
  <c r="J1688" i="5"/>
  <c r="J1760" i="5"/>
  <c r="J1724" i="5"/>
  <c r="J1670" i="5"/>
  <c r="J1634" i="5"/>
  <c r="J1610" i="5"/>
  <c r="J1742" i="5"/>
  <c r="J1712" i="5"/>
  <c r="J1676" i="5"/>
  <c r="J1640" i="5"/>
  <c r="J1616" i="5"/>
  <c r="J1592" i="5"/>
  <c r="J1784" i="5"/>
  <c r="J1748" i="5"/>
  <c r="J1694" i="5"/>
  <c r="J1766" i="5"/>
  <c r="J1664" i="5"/>
  <c r="J1646" i="5"/>
  <c r="J1622" i="5"/>
  <c r="J1598" i="5"/>
  <c r="J3162" i="5"/>
  <c r="J3066" i="5"/>
  <c r="J3048" i="5"/>
  <c r="J3006" i="5"/>
  <c r="J3090" i="5"/>
  <c r="J3072" i="5"/>
  <c r="J3030" i="5"/>
  <c r="J2988" i="5"/>
  <c r="J3114" i="5"/>
  <c r="J3096" i="5"/>
  <c r="J3054" i="5"/>
  <c r="J3012" i="5"/>
  <c r="J3144" i="5"/>
  <c r="J3138" i="5"/>
  <c r="J3120" i="5"/>
  <c r="J3078" i="5"/>
  <c r="J3036" i="5"/>
  <c r="J3102" i="5"/>
  <c r="J3060" i="5"/>
  <c r="J3150" i="5"/>
  <c r="J3126" i="5"/>
  <c r="J3084" i="5"/>
  <c r="J3156" i="5"/>
  <c r="J3108" i="5"/>
  <c r="J3018" i="5"/>
  <c r="J3000" i="5"/>
  <c r="J3168" i="5"/>
  <c r="J3132" i="5"/>
  <c r="J3042" i="5"/>
  <c r="J3024" i="5"/>
  <c r="J2982" i="5"/>
  <c r="J2976" i="5"/>
  <c r="J2994" i="5"/>
  <c r="W405" i="4"/>
  <c r="P12" i="2" s="1"/>
  <c r="N12" i="2"/>
  <c r="T405" i="4"/>
  <c r="O12" i="2" s="1"/>
  <c r="W503" i="4"/>
  <c r="T503" i="4"/>
  <c r="G1373" i="5"/>
  <c r="G1367" i="5"/>
  <c r="G1361" i="5"/>
  <c r="G1355" i="5"/>
  <c r="K1994" i="5"/>
  <c r="L1994" i="5" s="1"/>
  <c r="M1994" i="5"/>
  <c r="O1994" i="5" s="1"/>
  <c r="P1994" i="5" s="1"/>
  <c r="M2024" i="5"/>
  <c r="O2024" i="5" s="1"/>
  <c r="P2024" i="5" s="1"/>
  <c r="K2024" i="5"/>
  <c r="L2024" i="5" s="1"/>
  <c r="M2012" i="5"/>
  <c r="O2012" i="5" s="1"/>
  <c r="P2012" i="5" s="1"/>
  <c r="K2012" i="5"/>
  <c r="L2012" i="5" s="1"/>
  <c r="M2006" i="5"/>
  <c r="O2006" i="5" s="1"/>
  <c r="P2006" i="5" s="1"/>
  <c r="K2006" i="5"/>
  <c r="L2006" i="5" s="1"/>
  <c r="G2382" i="5"/>
  <c r="G2400" i="5"/>
  <c r="G2394" i="5"/>
  <c r="G2436" i="5"/>
  <c r="G2574" i="5"/>
  <c r="N177" i="5"/>
  <c r="N57" i="5"/>
  <c r="N51" i="5"/>
  <c r="N39" i="5"/>
  <c r="N478" i="5"/>
  <c r="N514" i="5"/>
  <c r="N472" i="5"/>
  <c r="N580" i="5"/>
  <c r="N1077" i="5"/>
  <c r="N1125" i="5"/>
  <c r="N1065" i="5"/>
  <c r="N1107" i="5"/>
  <c r="J1585" i="5"/>
  <c r="J1561" i="5"/>
  <c r="J1537" i="5"/>
  <c r="J1513" i="5"/>
  <c r="J1489" i="5"/>
  <c r="J1465" i="5"/>
  <c r="J1441" i="5"/>
  <c r="J1417" i="5"/>
  <c r="J1393" i="5"/>
  <c r="J1567" i="5"/>
  <c r="J1543" i="5"/>
  <c r="J1519" i="5"/>
  <c r="J1495" i="5"/>
  <c r="J1471" i="5"/>
  <c r="J1447" i="5"/>
  <c r="J1423" i="5"/>
  <c r="J1399" i="5"/>
  <c r="J1573" i="5"/>
  <c r="J1549" i="5"/>
  <c r="J1525" i="5"/>
  <c r="J1501" i="5"/>
  <c r="J1477" i="5"/>
  <c r="J1453" i="5"/>
  <c r="J1429" i="5"/>
  <c r="J1405" i="5"/>
  <c r="J1579" i="5"/>
  <c r="J1555" i="5"/>
  <c r="J1531" i="5"/>
  <c r="J1507" i="5"/>
  <c r="J1483" i="5"/>
  <c r="J1459" i="5"/>
  <c r="J1435" i="5"/>
  <c r="J1411" i="5"/>
  <c r="U49" i="15"/>
  <c r="T473" i="4"/>
  <c r="W473" i="4"/>
  <c r="M485" i="4"/>
  <c r="G1068" i="5"/>
  <c r="G1008" i="5"/>
  <c r="G1074" i="5"/>
  <c r="G1158" i="5"/>
  <c r="G1626" i="5"/>
  <c r="G1620" i="5"/>
  <c r="G1638" i="5"/>
  <c r="G1608" i="5"/>
  <c r="G1610" i="5"/>
  <c r="G1604" i="5"/>
  <c r="G1622" i="5"/>
  <c r="G1592" i="5"/>
  <c r="G1962" i="5"/>
  <c r="G1788" i="5"/>
  <c r="G1890" i="5"/>
  <c r="G1980" i="5"/>
  <c r="K2021" i="5"/>
  <c r="L2021" i="5" s="1"/>
  <c r="M2021" i="5"/>
  <c r="O2021" i="5" s="1"/>
  <c r="P2021" i="5" s="1"/>
  <c r="K2069" i="5"/>
  <c r="L2069" i="5" s="1"/>
  <c r="M2069" i="5"/>
  <c r="O2069" i="5" s="1"/>
  <c r="P2069" i="5" s="1"/>
  <c r="M2015" i="5"/>
  <c r="O2015" i="5" s="1"/>
  <c r="P2015" i="5" s="1"/>
  <c r="K2015" i="5"/>
  <c r="L2015" i="5" s="1"/>
  <c r="M2009" i="5"/>
  <c r="O2009" i="5" s="1"/>
  <c r="P2009" i="5" s="1"/>
  <c r="K2009" i="5"/>
  <c r="L2009" i="5" s="1"/>
  <c r="N964" i="5"/>
  <c r="N958" i="5"/>
  <c r="N952" i="5"/>
  <c r="N946" i="5"/>
  <c r="N1655" i="5"/>
  <c r="N1625" i="5"/>
  <c r="N1619" i="5"/>
  <c r="N1637" i="5"/>
  <c r="U81" i="15"/>
  <c r="G40" i="5"/>
  <c r="G52" i="5"/>
  <c r="G70" i="5"/>
  <c r="G58" i="5"/>
  <c r="G69" i="5"/>
  <c r="G75" i="5"/>
  <c r="G39" i="5"/>
  <c r="G33" i="5"/>
  <c r="G44" i="5"/>
  <c r="G56" i="5"/>
  <c r="G68" i="5"/>
  <c r="G182" i="5"/>
  <c r="G194" i="5"/>
  <c r="G768" i="5"/>
  <c r="G756" i="5"/>
  <c r="G750" i="5"/>
  <c r="G762" i="5"/>
  <c r="G1261" i="5"/>
  <c r="G1255" i="5"/>
  <c r="G1249" i="5"/>
  <c r="G1243" i="5"/>
  <c r="G2010" i="5"/>
  <c r="G2130" i="5"/>
  <c r="G2004" i="5"/>
  <c r="G1998" i="5"/>
  <c r="K1978" i="5"/>
  <c r="L1978" i="5" s="1"/>
  <c r="M1978" i="5"/>
  <c r="O1978" i="5" s="1"/>
  <c r="P1978" i="5" s="1"/>
  <c r="M1864" i="5"/>
  <c r="O1864" i="5" s="1"/>
  <c r="P1864" i="5" s="1"/>
  <c r="K1864" i="5"/>
  <c r="L1864" i="5" s="1"/>
  <c r="M1894" i="5"/>
  <c r="O1894" i="5" s="1"/>
  <c r="P1894" i="5" s="1"/>
  <c r="K1894" i="5"/>
  <c r="L1894" i="5" s="1"/>
  <c r="K2861" i="5"/>
  <c r="L2861" i="5" s="1"/>
  <c r="M2861" i="5"/>
  <c r="O2861" i="5" s="1"/>
  <c r="P2861" i="5" s="1"/>
  <c r="K2877" i="5"/>
  <c r="L2877" i="5" s="1"/>
  <c r="M2877" i="5"/>
  <c r="O2877" i="5" s="1"/>
  <c r="P2877" i="5" s="1"/>
  <c r="M2963" i="5"/>
  <c r="O2963" i="5" s="1"/>
  <c r="P2963" i="5" s="1"/>
  <c r="K2963" i="5"/>
  <c r="L2963" i="5" s="1"/>
  <c r="M2787" i="5"/>
  <c r="O2787" i="5" s="1"/>
  <c r="P2787" i="5" s="1"/>
  <c r="K2787" i="5"/>
  <c r="L2787" i="5" s="1"/>
  <c r="M2851" i="5"/>
  <c r="O2851" i="5" s="1"/>
  <c r="P2851" i="5" s="1"/>
  <c r="K2851" i="5"/>
  <c r="L2851" i="5" s="1"/>
  <c r="M2915" i="5"/>
  <c r="O2915" i="5" s="1"/>
  <c r="P2915" i="5" s="1"/>
  <c r="K2915" i="5"/>
  <c r="L2915" i="5" s="1"/>
  <c r="M2974" i="5"/>
  <c r="O2974" i="5" s="1"/>
  <c r="P2974" i="5" s="1"/>
  <c r="K2974" i="5"/>
  <c r="L2974" i="5" s="1"/>
  <c r="M2840" i="5"/>
  <c r="O2840" i="5" s="1"/>
  <c r="P2840" i="5" s="1"/>
  <c r="K2840" i="5"/>
  <c r="L2840" i="5" s="1"/>
  <c r="M2904" i="5"/>
  <c r="O2904" i="5" s="1"/>
  <c r="P2904" i="5" s="1"/>
  <c r="K2904" i="5"/>
  <c r="L2904" i="5" s="1"/>
  <c r="O489" i="4"/>
  <c r="L489" i="4"/>
  <c r="K2794" i="5"/>
  <c r="L2794" i="5" s="1"/>
  <c r="M2794" i="5"/>
  <c r="O2794" i="5" s="1"/>
  <c r="P2794" i="5" s="1"/>
  <c r="K2858" i="5"/>
  <c r="L2858" i="5" s="1"/>
  <c r="M2858" i="5"/>
  <c r="O2858" i="5" s="1"/>
  <c r="P2858" i="5" s="1"/>
  <c r="K2920" i="5"/>
  <c r="L2920" i="5" s="1"/>
  <c r="M2920" i="5"/>
  <c r="O2920" i="5" s="1"/>
  <c r="P2920" i="5" s="1"/>
  <c r="K2815" i="5"/>
  <c r="L2815" i="5" s="1"/>
  <c r="M2815" i="5"/>
  <c r="O2815" i="5" s="1"/>
  <c r="P2815" i="5" s="1"/>
  <c r="K2879" i="5"/>
  <c r="L2879" i="5" s="1"/>
  <c r="M2879" i="5"/>
  <c r="O2879" i="5" s="1"/>
  <c r="P2879" i="5" s="1"/>
  <c r="K2943" i="5"/>
  <c r="L2943" i="5" s="1"/>
  <c r="M2943" i="5"/>
  <c r="O2943" i="5" s="1"/>
  <c r="P2943" i="5" s="1"/>
  <c r="M2804" i="5"/>
  <c r="O2804" i="5" s="1"/>
  <c r="P2804" i="5" s="1"/>
  <c r="K2804" i="5"/>
  <c r="L2804" i="5" s="1"/>
  <c r="M2868" i="5"/>
  <c r="O2868" i="5" s="1"/>
  <c r="P2868" i="5" s="1"/>
  <c r="K2868" i="5"/>
  <c r="L2868" i="5" s="1"/>
  <c r="O483" i="4"/>
  <c r="L483" i="4"/>
  <c r="K2941" i="5"/>
  <c r="L2941" i="5" s="1"/>
  <c r="M2941" i="5"/>
  <c r="O2941" i="5" s="1"/>
  <c r="P2941" i="5" s="1"/>
  <c r="M2825" i="5"/>
  <c r="O2825" i="5" s="1"/>
  <c r="P2825" i="5" s="1"/>
  <c r="K2825" i="5"/>
  <c r="L2825" i="5" s="1"/>
  <c r="M2889" i="5"/>
  <c r="O2889" i="5" s="1"/>
  <c r="P2889" i="5" s="1"/>
  <c r="K2889" i="5"/>
  <c r="L2889" i="5" s="1"/>
  <c r="M2939" i="5"/>
  <c r="O2939" i="5" s="1"/>
  <c r="P2939" i="5" s="1"/>
  <c r="K2939" i="5"/>
  <c r="L2939" i="5" s="1"/>
  <c r="M2790" i="5"/>
  <c r="O2790" i="5" s="1"/>
  <c r="P2790" i="5" s="1"/>
  <c r="K2790" i="5"/>
  <c r="L2790" i="5" s="1"/>
  <c r="L470" i="4"/>
  <c r="M470" i="4" s="1"/>
  <c r="N470" i="4" s="1"/>
  <c r="O470" i="4"/>
  <c r="M2854" i="5"/>
  <c r="O2854" i="5" s="1"/>
  <c r="P2854" i="5" s="1"/>
  <c r="K2854" i="5"/>
  <c r="L2854" i="5" s="1"/>
  <c r="K2928" i="5"/>
  <c r="L2928" i="5" s="1"/>
  <c r="M2928" i="5"/>
  <c r="O2928" i="5" s="1"/>
  <c r="P2928" i="5" s="1"/>
  <c r="O493" i="4"/>
  <c r="L493" i="4"/>
  <c r="M2964" i="5"/>
  <c r="O2964" i="5" s="1"/>
  <c r="P2964" i="5" s="1"/>
  <c r="K2964" i="5"/>
  <c r="L2964" i="5" s="1"/>
  <c r="O499" i="4"/>
  <c r="L499" i="4"/>
  <c r="G301" i="5"/>
  <c r="G229" i="5"/>
  <c r="G217" i="5"/>
  <c r="G331" i="5"/>
  <c r="G2208" i="5"/>
  <c r="G2274" i="5"/>
  <c r="G2292" i="5"/>
  <c r="G2286" i="5"/>
  <c r="G2251" i="5"/>
  <c r="G2269" i="5"/>
  <c r="G2311" i="5"/>
  <c r="G2281" i="5"/>
  <c r="G240" i="5"/>
  <c r="G246" i="5"/>
  <c r="G210" i="5"/>
  <c r="G396" i="5"/>
  <c r="G860" i="5"/>
  <c r="G854" i="5"/>
  <c r="G920" i="5"/>
  <c r="G914" i="5"/>
  <c r="G1101" i="5"/>
  <c r="G1149" i="5"/>
  <c r="G1125" i="5"/>
  <c r="G1137" i="5"/>
  <c r="G108" i="5"/>
  <c r="G168" i="5"/>
  <c r="G126" i="5"/>
  <c r="G114" i="5"/>
  <c r="G219" i="5"/>
  <c r="G255" i="5"/>
  <c r="G273" i="5"/>
  <c r="G363" i="5"/>
  <c r="G879" i="5"/>
  <c r="G873" i="5"/>
  <c r="G867" i="5"/>
  <c r="G861" i="5"/>
  <c r="G1245" i="5"/>
  <c r="G1239" i="5"/>
  <c r="G1233" i="5"/>
  <c r="G1227" i="5"/>
  <c r="G2619" i="5"/>
  <c r="G2641" i="5"/>
  <c r="G2659" i="5"/>
  <c r="G2633" i="5"/>
  <c r="G2643" i="5"/>
  <c r="G2701" i="5"/>
  <c r="G2705" i="5"/>
  <c r="G2693" i="5"/>
  <c r="G2763" i="5"/>
  <c r="G2632" i="5"/>
  <c r="G2696" i="5"/>
  <c r="G2760" i="5"/>
  <c r="G2626" i="5"/>
  <c r="G2690" i="5"/>
  <c r="G2754" i="5"/>
  <c r="G2623" i="5"/>
  <c r="G2687" i="5"/>
  <c r="G2751" i="5"/>
  <c r="G2612" i="5"/>
  <c r="G2676" i="5"/>
  <c r="G2740" i="5"/>
  <c r="G2753" i="5"/>
  <c r="G2614" i="5"/>
  <c r="G2678" i="5"/>
  <c r="G2742" i="5"/>
  <c r="M2517" i="5"/>
  <c r="O2517" i="5" s="1"/>
  <c r="P2517" i="5" s="1"/>
  <c r="K2517" i="5"/>
  <c r="L2517" i="5" s="1"/>
  <c r="K2403" i="5"/>
  <c r="L2403" i="5" s="1"/>
  <c r="M2403" i="5"/>
  <c r="O2403" i="5" s="1"/>
  <c r="P2403" i="5" s="1"/>
  <c r="M2481" i="5"/>
  <c r="O2481" i="5" s="1"/>
  <c r="P2481" i="5" s="1"/>
  <c r="K2481" i="5"/>
  <c r="L2481" i="5" s="1"/>
  <c r="M2439" i="5"/>
  <c r="O2439" i="5" s="1"/>
  <c r="P2439" i="5" s="1"/>
  <c r="K2439" i="5"/>
  <c r="L2439" i="5" s="1"/>
  <c r="G1052" i="5"/>
  <c r="G1100" i="5"/>
  <c r="G1076" i="5"/>
  <c r="G1070" i="5"/>
  <c r="M2235" i="5"/>
  <c r="O2235" i="5" s="1"/>
  <c r="P2235" i="5" s="1"/>
  <c r="K2235" i="5"/>
  <c r="L2235" i="5" s="1"/>
  <c r="K2205" i="5"/>
  <c r="L2205" i="5" s="1"/>
  <c r="M2205" i="5"/>
  <c r="O2205" i="5" s="1"/>
  <c r="P2205" i="5" s="1"/>
  <c r="M2223" i="5"/>
  <c r="O2223" i="5" s="1"/>
  <c r="P2223" i="5" s="1"/>
  <c r="K2223" i="5"/>
  <c r="L2223" i="5" s="1"/>
  <c r="M2241" i="5"/>
  <c r="O2241" i="5" s="1"/>
  <c r="P2241" i="5" s="1"/>
  <c r="K2241" i="5"/>
  <c r="L2241" i="5" s="1"/>
  <c r="G157" i="5"/>
  <c r="G13" i="5"/>
  <c r="G55" i="5"/>
  <c r="G49" i="5"/>
  <c r="G560" i="5"/>
  <c r="G440" i="5"/>
  <c r="G572" i="5"/>
  <c r="G410" i="5"/>
  <c r="M208" i="5"/>
  <c r="O208" i="5" s="1"/>
  <c r="P208" i="5" s="1"/>
  <c r="K208" i="5"/>
  <c r="L208" i="5" s="1"/>
  <c r="H208" i="5"/>
  <c r="H214" i="5"/>
  <c r="H334" i="5"/>
  <c r="H358" i="5"/>
  <c r="H400" i="5"/>
  <c r="H262" i="5"/>
  <c r="H238" i="5"/>
  <c r="H352" i="5"/>
  <c r="H274" i="5"/>
  <c r="H304" i="5"/>
  <c r="H250" i="5"/>
  <c r="H298" i="5"/>
  <c r="H346" i="5"/>
  <c r="H220" i="5"/>
  <c r="H292" i="5"/>
  <c r="H232" i="5"/>
  <c r="H256" i="5"/>
  <c r="H280" i="5"/>
  <c r="H226" i="5"/>
  <c r="H364" i="5"/>
  <c r="H316" i="5"/>
  <c r="H376" i="5"/>
  <c r="H244" i="5"/>
  <c r="H388" i="5"/>
  <c r="H310" i="5"/>
  <c r="H382" i="5"/>
  <c r="H286" i="5"/>
  <c r="H322" i="5"/>
  <c r="H328" i="5"/>
  <c r="H370" i="5"/>
  <c r="H268" i="5"/>
  <c r="H394" i="5"/>
  <c r="H340" i="5"/>
  <c r="K268" i="5"/>
  <c r="L268" i="5" s="1"/>
  <c r="M340" i="5"/>
  <c r="O340" i="5" s="1"/>
  <c r="P340" i="5" s="1"/>
  <c r="K340" i="5"/>
  <c r="L340" i="5" s="1"/>
  <c r="K226" i="5"/>
  <c r="L226" i="5" s="1"/>
  <c r="M226" i="5"/>
  <c r="O226" i="5" s="1"/>
  <c r="P226" i="5" s="1"/>
  <c r="K394" i="5"/>
  <c r="L394" i="5" s="1"/>
  <c r="M394" i="5"/>
  <c r="O394" i="5" s="1"/>
  <c r="P394" i="5" s="1"/>
  <c r="G576" i="5"/>
  <c r="G540" i="5"/>
  <c r="G582" i="5"/>
  <c r="G570" i="5"/>
  <c r="G1264" i="5"/>
  <c r="G1306" i="5"/>
  <c r="G1222" i="5"/>
  <c r="G1336" i="5"/>
  <c r="G2146" i="5"/>
  <c r="G2128" i="5"/>
  <c r="G2116" i="5"/>
  <c r="G2110" i="5"/>
  <c r="G284" i="5"/>
  <c r="G248" i="5"/>
  <c r="G398" i="5"/>
  <c r="G242" i="5"/>
  <c r="G386" i="5"/>
  <c r="K766" i="5"/>
  <c r="L766" i="5" s="1"/>
  <c r="M766" i="5"/>
  <c r="O766" i="5" s="1"/>
  <c r="P766" i="5" s="1"/>
  <c r="J2567" i="5"/>
  <c r="J2543" i="5"/>
  <c r="J2519" i="5"/>
  <c r="J2573" i="5"/>
  <c r="J2549" i="5"/>
  <c r="J2525" i="5"/>
  <c r="J2501" i="5"/>
  <c r="J2477" i="5"/>
  <c r="J2453" i="5"/>
  <c r="J2429" i="5"/>
  <c r="J2579" i="5"/>
  <c r="J2555" i="5"/>
  <c r="J2531" i="5"/>
  <c r="J2507" i="5"/>
  <c r="J2483" i="5"/>
  <c r="J2459" i="5"/>
  <c r="J2435" i="5"/>
  <c r="J2411" i="5"/>
  <c r="J2387" i="5"/>
  <c r="F55" i="2" s="1"/>
  <c r="J2561" i="5"/>
  <c r="J2537" i="5"/>
  <c r="J2513" i="5"/>
  <c r="J2489" i="5"/>
  <c r="J2465" i="5"/>
  <c r="J2441" i="5"/>
  <c r="J2417" i="5"/>
  <c r="J2399" i="5"/>
  <c r="J2495" i="5"/>
  <c r="J2405" i="5"/>
  <c r="J2471" i="5"/>
  <c r="J2423" i="5"/>
  <c r="J2393" i="5"/>
  <c r="J2447" i="5"/>
  <c r="M712" i="5"/>
  <c r="O712" i="5" s="1"/>
  <c r="P712" i="5" s="1"/>
  <c r="K712" i="5"/>
  <c r="L712" i="5" s="1"/>
  <c r="K790" i="5"/>
  <c r="L790" i="5" s="1"/>
  <c r="M790" i="5"/>
  <c r="O790" i="5" s="1"/>
  <c r="P790" i="5" s="1"/>
  <c r="W469" i="4"/>
  <c r="T469" i="4"/>
  <c r="W504" i="4"/>
  <c r="T504" i="4"/>
  <c r="K610" i="5"/>
  <c r="L610" i="5" s="1"/>
  <c r="M610" i="5"/>
  <c r="O610" i="5" s="1"/>
  <c r="P610" i="5" s="1"/>
  <c r="W70" i="15"/>
  <c r="AC70" i="15"/>
  <c r="K634" i="5"/>
  <c r="L634" i="5" s="1"/>
  <c r="W22" i="15"/>
  <c r="AC22" i="15"/>
  <c r="J774" i="5"/>
  <c r="J780" i="5"/>
  <c r="J756" i="5"/>
  <c r="J732" i="5"/>
  <c r="J708" i="5"/>
  <c r="J684" i="5"/>
  <c r="J786" i="5"/>
  <c r="J762" i="5"/>
  <c r="J738" i="5"/>
  <c r="J714" i="5"/>
  <c r="J690" i="5"/>
  <c r="J666" i="5"/>
  <c r="J642" i="5"/>
  <c r="J618" i="5"/>
  <c r="J768" i="5"/>
  <c r="J726" i="5"/>
  <c r="J624" i="5"/>
  <c r="J750" i="5"/>
  <c r="J654" i="5"/>
  <c r="J606" i="5"/>
  <c r="J696" i="5"/>
  <c r="J792" i="5"/>
  <c r="J678" i="5"/>
  <c r="J636" i="5"/>
  <c r="J744" i="5"/>
  <c r="J720" i="5"/>
  <c r="J648" i="5"/>
  <c r="J600" i="5"/>
  <c r="J630" i="5"/>
  <c r="J672" i="5"/>
  <c r="J702" i="5"/>
  <c r="J660" i="5"/>
  <c r="J612" i="5"/>
  <c r="N518" i="4"/>
  <c r="S518" i="4"/>
  <c r="K670" i="5"/>
  <c r="L670" i="5" s="1"/>
  <c r="J995" i="5"/>
  <c r="J971" i="5"/>
  <c r="J947" i="5"/>
  <c r="J923" i="5"/>
  <c r="J899" i="5"/>
  <c r="J875" i="5"/>
  <c r="J851" i="5"/>
  <c r="J827" i="5"/>
  <c r="J803" i="5"/>
  <c r="J977" i="5"/>
  <c r="J953" i="5"/>
  <c r="J929" i="5"/>
  <c r="J905" i="5"/>
  <c r="J881" i="5"/>
  <c r="J857" i="5"/>
  <c r="J983" i="5"/>
  <c r="J959" i="5"/>
  <c r="J935" i="5"/>
  <c r="J911" i="5"/>
  <c r="J887" i="5"/>
  <c r="J863" i="5"/>
  <c r="J839" i="5"/>
  <c r="J815" i="5"/>
  <c r="J989" i="5"/>
  <c r="J965" i="5"/>
  <c r="J941" i="5"/>
  <c r="J917" i="5"/>
  <c r="J893" i="5"/>
  <c r="J869" i="5"/>
  <c r="J845" i="5"/>
  <c r="J821" i="5"/>
  <c r="J833" i="5"/>
  <c r="J809" i="5"/>
  <c r="U24" i="15"/>
  <c r="J2966" i="5"/>
  <c r="J2918" i="5"/>
  <c r="J2936" i="5"/>
  <c r="J2906" i="5"/>
  <c r="J2882" i="5"/>
  <c r="J2858" i="5"/>
  <c r="J2834" i="5"/>
  <c r="J2810" i="5"/>
  <c r="J2786" i="5"/>
  <c r="J2972" i="5"/>
  <c r="J2954" i="5"/>
  <c r="J2924" i="5"/>
  <c r="J2912" i="5"/>
  <c r="J2888" i="5"/>
  <c r="J2864" i="5"/>
  <c r="J2840" i="5"/>
  <c r="J2816" i="5"/>
  <c r="J2792" i="5"/>
  <c r="J2942" i="5"/>
  <c r="J2948" i="5"/>
  <c r="J2930" i="5"/>
  <c r="J2900" i="5"/>
  <c r="J2876" i="5"/>
  <c r="J2852" i="5"/>
  <c r="J2828" i="5"/>
  <c r="J2804" i="5"/>
  <c r="J2780" i="5"/>
  <c r="J2870" i="5"/>
  <c r="J2798" i="5"/>
  <c r="J2960" i="5"/>
  <c r="J2846" i="5"/>
  <c r="J2894" i="5"/>
  <c r="J2822" i="5"/>
  <c r="N2802" i="5"/>
  <c r="N2832" i="5"/>
  <c r="N2796" i="5"/>
  <c r="N519" i="4"/>
  <c r="S519" i="4"/>
  <c r="M544" i="5"/>
  <c r="O544" i="5" s="1"/>
  <c r="P544" i="5" s="1"/>
  <c r="K544" i="5"/>
  <c r="L544" i="5" s="1"/>
  <c r="K598" i="5"/>
  <c r="L598" i="5" s="1"/>
  <c r="M598" i="5"/>
  <c r="O598" i="5" s="1"/>
  <c r="P598" i="5" s="1"/>
  <c r="G1595" i="5"/>
  <c r="G1703" i="5"/>
  <c r="K1952" i="5"/>
  <c r="L1952" i="5" s="1"/>
  <c r="M1958" i="5"/>
  <c r="O1958" i="5" s="1"/>
  <c r="P1958" i="5" s="1"/>
  <c r="K1958" i="5"/>
  <c r="L1958" i="5" s="1"/>
  <c r="J1377" i="5"/>
  <c r="J1353" i="5"/>
  <c r="J1329" i="5"/>
  <c r="J1383" i="5"/>
  <c r="J1359" i="5"/>
  <c r="J1335" i="5"/>
  <c r="J1311" i="5"/>
  <c r="J1287" i="5"/>
  <c r="J1263" i="5"/>
  <c r="J1239" i="5"/>
  <c r="J1215" i="5"/>
  <c r="J1389" i="5"/>
  <c r="J1365" i="5"/>
  <c r="J1341" i="5"/>
  <c r="J1317" i="5"/>
  <c r="J1371" i="5"/>
  <c r="J1347" i="5"/>
  <c r="J1323" i="5"/>
  <c r="J1299" i="5"/>
  <c r="J1275" i="5"/>
  <c r="J1251" i="5"/>
  <c r="J1227" i="5"/>
  <c r="J1203" i="5"/>
  <c r="J1269" i="5"/>
  <c r="J1233" i="5"/>
  <c r="J1305" i="5"/>
  <c r="J1293" i="5"/>
  <c r="J1281" i="5"/>
  <c r="J1245" i="5"/>
  <c r="J1197" i="5"/>
  <c r="J1257" i="5"/>
  <c r="J1221" i="5"/>
  <c r="J1209" i="5"/>
  <c r="J1786" i="5"/>
  <c r="J1762" i="5"/>
  <c r="J1738" i="5"/>
  <c r="J1714" i="5"/>
  <c r="J1690" i="5"/>
  <c r="J1666" i="5"/>
  <c r="J1720" i="5"/>
  <c r="J1702" i="5"/>
  <c r="J1684" i="5"/>
  <c r="J1636" i="5"/>
  <c r="J1612" i="5"/>
  <c r="J1774" i="5"/>
  <c r="J1756" i="5"/>
  <c r="J1672" i="5"/>
  <c r="J1744" i="5"/>
  <c r="J1642" i="5"/>
  <c r="J1618" i="5"/>
  <c r="J1594" i="5"/>
  <c r="J1726" i="5"/>
  <c r="J1708" i="5"/>
  <c r="J1780" i="5"/>
  <c r="J1696" i="5"/>
  <c r="J1648" i="5"/>
  <c r="K1648" i="5" s="1"/>
  <c r="J1624" i="5"/>
  <c r="J1600" i="5"/>
  <c r="J1768" i="5"/>
  <c r="J1678" i="5"/>
  <c r="J1660" i="5"/>
  <c r="J1750" i="5"/>
  <c r="J1732" i="5"/>
  <c r="J1654" i="5"/>
  <c r="K1654" i="5" s="1"/>
  <c r="J1630" i="5"/>
  <c r="J1606" i="5"/>
  <c r="U58" i="15"/>
  <c r="N520" i="4"/>
  <c r="S520" i="4"/>
  <c r="K892" i="5"/>
  <c r="L892" i="5" s="1"/>
  <c r="K886" i="5"/>
  <c r="L886" i="5" s="1"/>
  <c r="M886" i="5"/>
  <c r="O886" i="5" s="1"/>
  <c r="P886" i="5" s="1"/>
  <c r="M928" i="5"/>
  <c r="O928" i="5" s="1"/>
  <c r="P928" i="5" s="1"/>
  <c r="K928" i="5"/>
  <c r="L928" i="5" s="1"/>
  <c r="K922" i="5"/>
  <c r="L922" i="5" s="1"/>
  <c r="G1165" i="5"/>
  <c r="G1075" i="5"/>
  <c r="G1123" i="5"/>
  <c r="G1105" i="5"/>
  <c r="G1200" i="5"/>
  <c r="G1248" i="5"/>
  <c r="G1338" i="5"/>
  <c r="G1254" i="5"/>
  <c r="M1397" i="5"/>
  <c r="O1397" i="5" s="1"/>
  <c r="P1397" i="5" s="1"/>
  <c r="K1397" i="5"/>
  <c r="L1397" i="5" s="1"/>
  <c r="H1421" i="5"/>
  <c r="H1499" i="5"/>
  <c r="H1415" i="5"/>
  <c r="H1409" i="5"/>
  <c r="H1463" i="5"/>
  <c r="H1535" i="5"/>
  <c r="H1427" i="5"/>
  <c r="H1547" i="5"/>
  <c r="H1481" i="5"/>
  <c r="H1529" i="5"/>
  <c r="H1577" i="5"/>
  <c r="H1493" i="5"/>
  <c r="H1541" i="5"/>
  <c r="H1589" i="5"/>
  <c r="H1475" i="5"/>
  <c r="H1487" i="5"/>
  <c r="H1439" i="5"/>
  <c r="H1397" i="5"/>
  <c r="H1445" i="5"/>
  <c r="H1559" i="5"/>
  <c r="H1403" i="5"/>
  <c r="H1433" i="5"/>
  <c r="H1523" i="5"/>
  <c r="H1511" i="5"/>
  <c r="H1451" i="5"/>
  <c r="H1505" i="5"/>
  <c r="H1553" i="5"/>
  <c r="H1469" i="5"/>
  <c r="H1517" i="5"/>
  <c r="H1565" i="5"/>
  <c r="H1457" i="5"/>
  <c r="H1571" i="5"/>
  <c r="H1583" i="5"/>
  <c r="M1589" i="5"/>
  <c r="O1589" i="5" s="1"/>
  <c r="P1589" i="5" s="1"/>
  <c r="K1589" i="5"/>
  <c r="L1589" i="5" s="1"/>
  <c r="K1583" i="5"/>
  <c r="L1583" i="5" s="1"/>
  <c r="M1583" i="5"/>
  <c r="O1583" i="5" s="1"/>
  <c r="P1583" i="5" s="1"/>
  <c r="M1577" i="5"/>
  <c r="O1577" i="5" s="1"/>
  <c r="P1577" i="5" s="1"/>
  <c r="K1577" i="5"/>
  <c r="L1577" i="5" s="1"/>
  <c r="M1571" i="5"/>
  <c r="O1571" i="5" s="1"/>
  <c r="P1571" i="5" s="1"/>
  <c r="K1571" i="5"/>
  <c r="L1571" i="5" s="1"/>
  <c r="G1581" i="5"/>
  <c r="G1575" i="5"/>
  <c r="G1569" i="5"/>
  <c r="G1563" i="5"/>
  <c r="G1795" i="5"/>
  <c r="G1861" i="5"/>
  <c r="G1927" i="5"/>
  <c r="G1921" i="5"/>
  <c r="G2059" i="5"/>
  <c r="G2107" i="5"/>
  <c r="G2095" i="5"/>
  <c r="M2272" i="5"/>
  <c r="O2272" i="5" s="1"/>
  <c r="P2272" i="5" s="1"/>
  <c r="K2272" i="5"/>
  <c r="L2272" i="5" s="1"/>
  <c r="K2290" i="5"/>
  <c r="L2290" i="5" s="1"/>
  <c r="M2290" i="5"/>
  <c r="O2290" i="5" s="1"/>
  <c r="P2290" i="5" s="1"/>
  <c r="M2260" i="5"/>
  <c r="O2260" i="5" s="1"/>
  <c r="P2260" i="5" s="1"/>
  <c r="K2260" i="5"/>
  <c r="L2260" i="5" s="1"/>
  <c r="M2278" i="5"/>
  <c r="O2278" i="5" s="1"/>
  <c r="P2278" i="5" s="1"/>
  <c r="K2278" i="5"/>
  <c r="L2278" i="5" s="1"/>
  <c r="N168" i="5"/>
  <c r="N186" i="5"/>
  <c r="N84" i="5"/>
  <c r="N78" i="5"/>
  <c r="J1388" i="5"/>
  <c r="J1364" i="5"/>
  <c r="J1340" i="5"/>
  <c r="J1316" i="5"/>
  <c r="J1292" i="5"/>
  <c r="J1268" i="5"/>
  <c r="J1244" i="5"/>
  <c r="J1220" i="5"/>
  <c r="J1196" i="5"/>
  <c r="J1370" i="5"/>
  <c r="J1346" i="5"/>
  <c r="J1322" i="5"/>
  <c r="J1298" i="5"/>
  <c r="J1274" i="5"/>
  <c r="J1250" i="5"/>
  <c r="J1226" i="5"/>
  <c r="J1202" i="5"/>
  <c r="J1376" i="5"/>
  <c r="J1352" i="5"/>
  <c r="J1328" i="5"/>
  <c r="J1304" i="5"/>
  <c r="J1280" i="5"/>
  <c r="J1256" i="5"/>
  <c r="J1232" i="5"/>
  <c r="J1208" i="5"/>
  <c r="J1382" i="5"/>
  <c r="J1358" i="5"/>
  <c r="J1334" i="5"/>
  <c r="J1310" i="5"/>
  <c r="J1286" i="5"/>
  <c r="J1262" i="5"/>
  <c r="J1238" i="5"/>
  <c r="J1214" i="5"/>
  <c r="N1893" i="5"/>
  <c r="N1983" i="5"/>
  <c r="N1845" i="5"/>
  <c r="N1851" i="5"/>
  <c r="W75" i="15"/>
  <c r="AC75" i="15"/>
  <c r="N2288" i="5"/>
  <c r="N2258" i="5"/>
  <c r="N2252" i="5"/>
  <c r="N2246" i="5"/>
  <c r="N3478" i="5"/>
  <c r="N3448" i="5"/>
  <c r="N3550" i="5"/>
  <c r="N3388" i="5"/>
  <c r="N1535" i="5"/>
  <c r="N1529" i="5"/>
  <c r="N1523" i="5"/>
  <c r="N1517" i="5"/>
  <c r="W435" i="4"/>
  <c r="T435" i="4"/>
  <c r="N529" i="4"/>
  <c r="S529" i="4"/>
  <c r="N593" i="4"/>
  <c r="S593" i="4"/>
  <c r="G900" i="5"/>
  <c r="G894" i="5"/>
  <c r="G936" i="5"/>
  <c r="G1458" i="5"/>
  <c r="G1452" i="5"/>
  <c r="G1446" i="5"/>
  <c r="G1440" i="5"/>
  <c r="M1418" i="5"/>
  <c r="O1418" i="5" s="1"/>
  <c r="P1418" i="5" s="1"/>
  <c r="K1418" i="5"/>
  <c r="L1418" i="5" s="1"/>
  <c r="K1412" i="5"/>
  <c r="L1412" i="5" s="1"/>
  <c r="M1412" i="5"/>
  <c r="O1412" i="5" s="1"/>
  <c r="P1412" i="5" s="1"/>
  <c r="M1406" i="5"/>
  <c r="O1406" i="5" s="1"/>
  <c r="P1406" i="5" s="1"/>
  <c r="K1406" i="5"/>
  <c r="L1406" i="5" s="1"/>
  <c r="M1400" i="5"/>
  <c r="O1400" i="5" s="1"/>
  <c r="P1400" i="5" s="1"/>
  <c r="K1400" i="5"/>
  <c r="L1400" i="5" s="1"/>
  <c r="N1144" i="5"/>
  <c r="N1180" i="5"/>
  <c r="M498" i="4"/>
  <c r="N562" i="4"/>
  <c r="S562" i="4"/>
  <c r="G751" i="5"/>
  <c r="G643" i="5"/>
  <c r="G673" i="5"/>
  <c r="G739" i="5"/>
  <c r="G704" i="5"/>
  <c r="G620" i="5"/>
  <c r="G614" i="5"/>
  <c r="G602" i="5"/>
  <c r="G794" i="5"/>
  <c r="G967" i="5"/>
  <c r="G961" i="5"/>
  <c r="G955" i="5"/>
  <c r="G949" i="5"/>
  <c r="K1072" i="5"/>
  <c r="L1072" i="5" s="1"/>
  <c r="K1138" i="5"/>
  <c r="L1138" i="5" s="1"/>
  <c r="M1138" i="5"/>
  <c r="O1138" i="5" s="1"/>
  <c r="P1138" i="5" s="1"/>
  <c r="M1000" i="5"/>
  <c r="O1000" i="5" s="1"/>
  <c r="P1000" i="5" s="1"/>
  <c r="K1000" i="5"/>
  <c r="L1000" i="5" s="1"/>
  <c r="H1114" i="5"/>
  <c r="H1156" i="5"/>
  <c r="H1084" i="5"/>
  <c r="H1174" i="5"/>
  <c r="H1150" i="5"/>
  <c r="H1018" i="5"/>
  <c r="H1030" i="5"/>
  <c r="H1108" i="5"/>
  <c r="H1012" i="5"/>
  <c r="H1078" i="5"/>
  <c r="H1162" i="5"/>
  <c r="H1132" i="5"/>
  <c r="H1024" i="5"/>
  <c r="H1168" i="5"/>
  <c r="H1180" i="5"/>
  <c r="H1072" i="5"/>
  <c r="H1036" i="5"/>
  <c r="H1090" i="5"/>
  <c r="H1006" i="5"/>
  <c r="H1096" i="5"/>
  <c r="H1042" i="5"/>
  <c r="H1144" i="5"/>
  <c r="H1192" i="5"/>
  <c r="H1054" i="5"/>
  <c r="H1000" i="5"/>
  <c r="H1120" i="5"/>
  <c r="H1126" i="5"/>
  <c r="H1186" i="5"/>
  <c r="H1102" i="5"/>
  <c r="H1066" i="5"/>
  <c r="H1048" i="5"/>
  <c r="H1060" i="5"/>
  <c r="H1138" i="5"/>
  <c r="K1144" i="5"/>
  <c r="L1144" i="5" s="1"/>
  <c r="K1174" i="5"/>
  <c r="L1174" i="5" s="1"/>
  <c r="G1771" i="5"/>
  <c r="G1693" i="5"/>
  <c r="G1759" i="5"/>
  <c r="G1705" i="5"/>
  <c r="M1726" i="5"/>
  <c r="O1726" i="5" s="1"/>
  <c r="P1726" i="5" s="1"/>
  <c r="K1726" i="5"/>
  <c r="L1726" i="5" s="1"/>
  <c r="M1744" i="5"/>
  <c r="O1744" i="5" s="1"/>
  <c r="P1744" i="5" s="1"/>
  <c r="K1744" i="5"/>
  <c r="L1744" i="5" s="1"/>
  <c r="K1666" i="5"/>
  <c r="L1666" i="5" s="1"/>
  <c r="M1666" i="5"/>
  <c r="O1666" i="5" s="1"/>
  <c r="P1666" i="5" s="1"/>
  <c r="M1678" i="5"/>
  <c r="O1678" i="5" s="1"/>
  <c r="P1678" i="5" s="1"/>
  <c r="K1678" i="5"/>
  <c r="L1678" i="5" s="1"/>
  <c r="M1696" i="5"/>
  <c r="O1696" i="5" s="1"/>
  <c r="P1696" i="5" s="1"/>
  <c r="K1696" i="5"/>
  <c r="L1696" i="5" s="1"/>
  <c r="K1877" i="5"/>
  <c r="L1877" i="5" s="1"/>
  <c r="M1877" i="5"/>
  <c r="O1877" i="5" s="1"/>
  <c r="P1877" i="5" s="1"/>
  <c r="M1883" i="5"/>
  <c r="O1883" i="5" s="1"/>
  <c r="P1883" i="5" s="1"/>
  <c r="K1883" i="5"/>
  <c r="L1883" i="5" s="1"/>
  <c r="M1967" i="5"/>
  <c r="O1967" i="5" s="1"/>
  <c r="P1967" i="5" s="1"/>
  <c r="K1967" i="5"/>
  <c r="L1967" i="5" s="1"/>
  <c r="M1961" i="5"/>
  <c r="O1961" i="5" s="1"/>
  <c r="P1961" i="5" s="1"/>
  <c r="K1961" i="5"/>
  <c r="L1961" i="5" s="1"/>
  <c r="G2561" i="5"/>
  <c r="G2573" i="5"/>
  <c r="G2537" i="5"/>
  <c r="G2579" i="5"/>
  <c r="AC19" i="15"/>
  <c r="W19" i="15"/>
  <c r="W38" i="15"/>
  <c r="J2170" i="5"/>
  <c r="J2146" i="5"/>
  <c r="J2122" i="5"/>
  <c r="J2098" i="5"/>
  <c r="J2074" i="5"/>
  <c r="J2050" i="5"/>
  <c r="J2026" i="5"/>
  <c r="J2002" i="5"/>
  <c r="J2176" i="5"/>
  <c r="J2152" i="5"/>
  <c r="J2128" i="5"/>
  <c r="J2104" i="5"/>
  <c r="J2080" i="5"/>
  <c r="J2056" i="5"/>
  <c r="J2032" i="5"/>
  <c r="J2008" i="5"/>
  <c r="J2164" i="5"/>
  <c r="J2140" i="5"/>
  <c r="J2116" i="5"/>
  <c r="J2062" i="5"/>
  <c r="J2044" i="5"/>
  <c r="J1990" i="5"/>
  <c r="J2038" i="5"/>
  <c r="J2020" i="5"/>
  <c r="J2110" i="5"/>
  <c r="J2134" i="5"/>
  <c r="J2092" i="5"/>
  <c r="J2014" i="5"/>
  <c r="J2158" i="5"/>
  <c r="J2182" i="5"/>
  <c r="J2086" i="5"/>
  <c r="J2068" i="5"/>
  <c r="J1996" i="5"/>
  <c r="M499" i="4"/>
  <c r="N563" i="4"/>
  <c r="S563" i="4"/>
  <c r="G441" i="5"/>
  <c r="G447" i="5"/>
  <c r="G549" i="5"/>
  <c r="N1514" i="5"/>
  <c r="N1508" i="5"/>
  <c r="N1502" i="5"/>
  <c r="N1496" i="5"/>
  <c r="T506" i="4"/>
  <c r="W506" i="4"/>
  <c r="W436" i="4"/>
  <c r="T436" i="4"/>
  <c r="N556" i="4"/>
  <c r="S556" i="4"/>
  <c r="G1229" i="5"/>
  <c r="G1199" i="5"/>
  <c r="G1391" i="5"/>
  <c r="G1385" i="5"/>
  <c r="G1379" i="5"/>
  <c r="K2042" i="5"/>
  <c r="L2042" i="5" s="1"/>
  <c r="M2042" i="5"/>
  <c r="O2042" i="5" s="1"/>
  <c r="P2042" i="5" s="1"/>
  <c r="M2048" i="5"/>
  <c r="O2048" i="5" s="1"/>
  <c r="P2048" i="5" s="1"/>
  <c r="K2048" i="5"/>
  <c r="L2048" i="5" s="1"/>
  <c r="K2036" i="5"/>
  <c r="L2036" i="5" s="1"/>
  <c r="M2036" i="5"/>
  <c r="O2036" i="5" s="1"/>
  <c r="P2036" i="5" s="1"/>
  <c r="M2030" i="5"/>
  <c r="O2030" i="5" s="1"/>
  <c r="P2030" i="5" s="1"/>
  <c r="K2030" i="5"/>
  <c r="L2030" i="5" s="1"/>
  <c r="G2412" i="5"/>
  <c r="G2502" i="5"/>
  <c r="G2418" i="5"/>
  <c r="G2460" i="5"/>
  <c r="D17" i="9"/>
  <c r="F17" i="9" s="1"/>
  <c r="N201" i="5"/>
  <c r="N93" i="5"/>
  <c r="N75" i="5"/>
  <c r="N63" i="5"/>
  <c r="J595" i="5"/>
  <c r="J571" i="5"/>
  <c r="J547" i="5"/>
  <c r="J523" i="5"/>
  <c r="J499" i="5"/>
  <c r="J475" i="5"/>
  <c r="J451" i="5"/>
  <c r="J427" i="5"/>
  <c r="J403" i="5"/>
  <c r="J583" i="5"/>
  <c r="J559" i="5"/>
  <c r="J535" i="5"/>
  <c r="J511" i="5"/>
  <c r="J487" i="5"/>
  <c r="J463" i="5"/>
  <c r="J589" i="5"/>
  <c r="J565" i="5"/>
  <c r="J541" i="5"/>
  <c r="J517" i="5"/>
  <c r="J493" i="5"/>
  <c r="J469" i="5"/>
  <c r="J445" i="5"/>
  <c r="J421" i="5"/>
  <c r="J529" i="5"/>
  <c r="J481" i="5"/>
  <c r="J439" i="5"/>
  <c r="J415" i="5"/>
  <c r="J577" i="5"/>
  <c r="J433" i="5"/>
  <c r="J409" i="5"/>
  <c r="J505" i="5"/>
  <c r="J457" i="5"/>
  <c r="J553" i="5"/>
  <c r="N496" i="5"/>
  <c r="N544" i="5"/>
  <c r="N502" i="5"/>
  <c r="N460" i="5"/>
  <c r="J395" i="5"/>
  <c r="J371" i="5"/>
  <c r="J347" i="5"/>
  <c r="J389" i="5"/>
  <c r="J323" i="5"/>
  <c r="J299" i="5"/>
  <c r="J275" i="5"/>
  <c r="J251" i="5"/>
  <c r="J227" i="5"/>
  <c r="J383" i="5"/>
  <c r="J365" i="5"/>
  <c r="J353" i="5"/>
  <c r="J329" i="5"/>
  <c r="J305" i="5"/>
  <c r="J401" i="5"/>
  <c r="J335" i="5"/>
  <c r="J311" i="5"/>
  <c r="J287" i="5"/>
  <c r="J263" i="5"/>
  <c r="J239" i="5"/>
  <c r="J215" i="5"/>
  <c r="J377" i="5"/>
  <c r="J257" i="5"/>
  <c r="J359" i="5"/>
  <c r="J281" i="5"/>
  <c r="J221" i="5"/>
  <c r="J341" i="5"/>
  <c r="J293" i="5"/>
  <c r="J209" i="5"/>
  <c r="J317" i="5"/>
  <c r="J245" i="5"/>
  <c r="J233" i="5"/>
  <c r="J269" i="5"/>
  <c r="N1173" i="5"/>
  <c r="N1053" i="5"/>
  <c r="N1101" i="5"/>
  <c r="N1131" i="5"/>
  <c r="W535" i="4"/>
  <c r="T535" i="4"/>
  <c r="N557" i="4"/>
  <c r="S557" i="4"/>
  <c r="G1056" i="5"/>
  <c r="G1104" i="5"/>
  <c r="G1032" i="5"/>
  <c r="G1092" i="5"/>
  <c r="G1182" i="5"/>
  <c r="G1650" i="5"/>
  <c r="G1644" i="5"/>
  <c r="G1662" i="5"/>
  <c r="G1632" i="5"/>
  <c r="G1634" i="5"/>
  <c r="G1628" i="5"/>
  <c r="G1646" i="5"/>
  <c r="G1616" i="5"/>
  <c r="G1848" i="5"/>
  <c r="G1842" i="5"/>
  <c r="G1800" i="5"/>
  <c r="K2165" i="5"/>
  <c r="L2165" i="5" s="1"/>
  <c r="M2165" i="5"/>
  <c r="O2165" i="5" s="1"/>
  <c r="P2165" i="5" s="1"/>
  <c r="M2099" i="5"/>
  <c r="O2099" i="5" s="1"/>
  <c r="P2099" i="5" s="1"/>
  <c r="K2099" i="5"/>
  <c r="L2099" i="5" s="1"/>
  <c r="M2039" i="5"/>
  <c r="O2039" i="5" s="1"/>
  <c r="P2039" i="5" s="1"/>
  <c r="K2039" i="5"/>
  <c r="L2039" i="5" s="1"/>
  <c r="M2033" i="5"/>
  <c r="O2033" i="5" s="1"/>
  <c r="P2033" i="5" s="1"/>
  <c r="K2033" i="5"/>
  <c r="L2033" i="5" s="1"/>
  <c r="J974" i="5"/>
  <c r="J950" i="5"/>
  <c r="J926" i="5"/>
  <c r="J902" i="5"/>
  <c r="J878" i="5"/>
  <c r="J854" i="5"/>
  <c r="J830" i="5"/>
  <c r="J806" i="5"/>
  <c r="J980" i="5"/>
  <c r="J956" i="5"/>
  <c r="J932" i="5"/>
  <c r="J908" i="5"/>
  <c r="J884" i="5"/>
  <c r="J860" i="5"/>
  <c r="J836" i="5"/>
  <c r="J812" i="5"/>
  <c r="J986" i="5"/>
  <c r="J962" i="5"/>
  <c r="J938" i="5"/>
  <c r="J914" i="5"/>
  <c r="J890" i="5"/>
  <c r="J866" i="5"/>
  <c r="J842" i="5"/>
  <c r="J818" i="5"/>
  <c r="J992" i="5"/>
  <c r="J968" i="5"/>
  <c r="J944" i="5"/>
  <c r="J920" i="5"/>
  <c r="J896" i="5"/>
  <c r="J872" i="5"/>
  <c r="J848" i="5"/>
  <c r="J824" i="5"/>
  <c r="J800" i="5"/>
  <c r="J1188" i="5"/>
  <c r="J1176" i="5"/>
  <c r="J1134" i="5"/>
  <c r="J1098" i="5"/>
  <c r="J1116" i="5"/>
  <c r="J1038" i="5"/>
  <c r="J1014" i="5"/>
  <c r="J1152" i="5"/>
  <c r="J1104" i="5"/>
  <c r="J1086" i="5"/>
  <c r="J1050" i="5"/>
  <c r="J1170" i="5"/>
  <c r="J1122" i="5"/>
  <c r="J1068" i="5"/>
  <c r="J1044" i="5"/>
  <c r="J1020" i="5"/>
  <c r="J996" i="5"/>
  <c r="J1140" i="5"/>
  <c r="J1056" i="5"/>
  <c r="J1158" i="5"/>
  <c r="J1128" i="5"/>
  <c r="J1110" i="5"/>
  <c r="J1074" i="5"/>
  <c r="J1026" i="5"/>
  <c r="J1002" i="5"/>
  <c r="J1182" i="5"/>
  <c r="J1146" i="5"/>
  <c r="J1092" i="5"/>
  <c r="J1164" i="5"/>
  <c r="J1080" i="5"/>
  <c r="J1062" i="5"/>
  <c r="J1032" i="5"/>
  <c r="J1008" i="5"/>
  <c r="J187" i="5"/>
  <c r="J163" i="5"/>
  <c r="J139" i="5"/>
  <c r="J115" i="5"/>
  <c r="J91" i="5"/>
  <c r="J67" i="5"/>
  <c r="J43" i="5"/>
  <c r="J19" i="5"/>
  <c r="J199" i="5"/>
  <c r="J175" i="5"/>
  <c r="J151" i="5"/>
  <c r="J127" i="5"/>
  <c r="J103" i="5"/>
  <c r="J79" i="5"/>
  <c r="J55" i="5"/>
  <c r="J31" i="5"/>
  <c r="J7" i="5"/>
  <c r="J13" i="5"/>
  <c r="J37" i="5"/>
  <c r="J61" i="5"/>
  <c r="J25" i="5"/>
  <c r="J85" i="5"/>
  <c r="J49" i="5"/>
  <c r="J109" i="5"/>
  <c r="J73" i="5"/>
  <c r="J181" i="5"/>
  <c r="J157" i="5"/>
  <c r="J133" i="5"/>
  <c r="J97" i="5"/>
  <c r="J193" i="5"/>
  <c r="J169" i="5"/>
  <c r="J145" i="5"/>
  <c r="J121" i="5"/>
  <c r="N988" i="5"/>
  <c r="N982" i="5"/>
  <c r="N976" i="5"/>
  <c r="N970" i="5"/>
  <c r="J1975" i="5"/>
  <c r="J1951" i="5"/>
  <c r="J1927" i="5"/>
  <c r="J1903" i="5"/>
  <c r="J1879" i="5"/>
  <c r="J1855" i="5"/>
  <c r="J1981" i="5"/>
  <c r="J1957" i="5"/>
  <c r="J1933" i="5"/>
  <c r="J1909" i="5"/>
  <c r="J1885" i="5"/>
  <c r="J1969" i="5"/>
  <c r="J1873" i="5"/>
  <c r="J1867" i="5"/>
  <c r="J1915" i="5"/>
  <c r="J1819" i="5"/>
  <c r="J1897" i="5"/>
  <c r="J1849" i="5"/>
  <c r="J1831" i="5"/>
  <c r="J1801" i="5"/>
  <c r="J1939" i="5"/>
  <c r="J1921" i="5"/>
  <c r="J1825" i="5"/>
  <c r="J1963" i="5"/>
  <c r="J1861" i="5"/>
  <c r="J1837" i="5"/>
  <c r="J1807" i="5"/>
  <c r="J1789" i="5"/>
  <c r="J1945" i="5"/>
  <c r="J1891" i="5"/>
  <c r="J1843" i="5"/>
  <c r="J1813" i="5"/>
  <c r="J1795" i="5"/>
  <c r="U61" i="15"/>
  <c r="N1697" i="5"/>
  <c r="N1649" i="5"/>
  <c r="N1643" i="5"/>
  <c r="N1715" i="5"/>
  <c r="J2178" i="5"/>
  <c r="J2154" i="5"/>
  <c r="J2130" i="5"/>
  <c r="J2106" i="5"/>
  <c r="J2082" i="5"/>
  <c r="J2058" i="5"/>
  <c r="J2034" i="5"/>
  <c r="J2010" i="5"/>
  <c r="J1986" i="5"/>
  <c r="J2160" i="5"/>
  <c r="J2136" i="5"/>
  <c r="J2112" i="5"/>
  <c r="J2088" i="5"/>
  <c r="J2064" i="5"/>
  <c r="J2040" i="5"/>
  <c r="J2016" i="5"/>
  <c r="J1992" i="5"/>
  <c r="J2172" i="5"/>
  <c r="J2148" i="5"/>
  <c r="J2124" i="5"/>
  <c r="J2070" i="5"/>
  <c r="J2028" i="5"/>
  <c r="J2004" i="5"/>
  <c r="J2100" i="5"/>
  <c r="J2046" i="5"/>
  <c r="J2118" i="5"/>
  <c r="J2076" i="5"/>
  <c r="J2022" i="5"/>
  <c r="J2142" i="5"/>
  <c r="J1998" i="5"/>
  <c r="J2166" i="5"/>
  <c r="J2094" i="5"/>
  <c r="J2052" i="5"/>
  <c r="J3169" i="5"/>
  <c r="J3145" i="5"/>
  <c r="J3151" i="5"/>
  <c r="J3133" i="5"/>
  <c r="J3109" i="5"/>
  <c r="J3085" i="5"/>
  <c r="J3061" i="5"/>
  <c r="J3037" i="5"/>
  <c r="J3013" i="5"/>
  <c r="J2989" i="5"/>
  <c r="J3121" i="5"/>
  <c r="J3079" i="5"/>
  <c r="J2995" i="5"/>
  <c r="J3139" i="5"/>
  <c r="J3103" i="5"/>
  <c r="J3019" i="5"/>
  <c r="J3127" i="5"/>
  <c r="J3043" i="5"/>
  <c r="J2977" i="5"/>
  <c r="J3157" i="5"/>
  <c r="J3067" i="5"/>
  <c r="J3001" i="5"/>
  <c r="J3091" i="5"/>
  <c r="J3025" i="5"/>
  <c r="J2983" i="5"/>
  <c r="J3163" i="5"/>
  <c r="J3115" i="5"/>
  <c r="J3049" i="5"/>
  <c r="J3007" i="5"/>
  <c r="J3073" i="5"/>
  <c r="J3031" i="5"/>
  <c r="J3097" i="5"/>
  <c r="J3055" i="5"/>
  <c r="G16" i="5"/>
  <c r="G136" i="5"/>
  <c r="G94" i="5"/>
  <c r="G82" i="5"/>
  <c r="G45" i="5"/>
  <c r="G117" i="5"/>
  <c r="G63" i="5"/>
  <c r="G57" i="5"/>
  <c r="G20" i="5"/>
  <c r="G116" i="5"/>
  <c r="G14" i="5"/>
  <c r="G26" i="5"/>
  <c r="G600" i="5"/>
  <c r="G672" i="5"/>
  <c r="G780" i="5"/>
  <c r="G774" i="5"/>
  <c r="G786" i="5"/>
  <c r="G1285" i="5"/>
  <c r="G1279" i="5"/>
  <c r="G1273" i="5"/>
  <c r="G1267" i="5"/>
  <c r="G2034" i="5"/>
  <c r="G2016" i="5"/>
  <c r="G2028" i="5"/>
  <c r="G2022" i="5"/>
  <c r="AC57" i="15"/>
  <c r="W57" i="15"/>
  <c r="M1834" i="5"/>
  <c r="O1834" i="5" s="1"/>
  <c r="P1834" i="5" s="1"/>
  <c r="K1834" i="5"/>
  <c r="L1834" i="5" s="1"/>
  <c r="M1936" i="5"/>
  <c r="O1936" i="5" s="1"/>
  <c r="P1936" i="5" s="1"/>
  <c r="K1936" i="5"/>
  <c r="L1936" i="5" s="1"/>
  <c r="K1906" i="5"/>
  <c r="L1906" i="5" s="1"/>
  <c r="M1906" i="5"/>
  <c r="O1906" i="5" s="1"/>
  <c r="P1906" i="5" s="1"/>
  <c r="M1918" i="5"/>
  <c r="O1918" i="5" s="1"/>
  <c r="P1918" i="5" s="1"/>
  <c r="K1918" i="5"/>
  <c r="L1918" i="5" s="1"/>
  <c r="M2954" i="5"/>
  <c r="O2954" i="5" s="1"/>
  <c r="P2954" i="5" s="1"/>
  <c r="K2954" i="5"/>
  <c r="L2954" i="5" s="1"/>
  <c r="M2947" i="5"/>
  <c r="O2947" i="5" s="1"/>
  <c r="P2947" i="5" s="1"/>
  <c r="K2947" i="5"/>
  <c r="L2947" i="5" s="1"/>
  <c r="K2837" i="5"/>
  <c r="L2837" i="5" s="1"/>
  <c r="M2837" i="5"/>
  <c r="O2837" i="5" s="1"/>
  <c r="P2837" i="5" s="1"/>
  <c r="M2795" i="5"/>
  <c r="O2795" i="5" s="1"/>
  <c r="P2795" i="5" s="1"/>
  <c r="K2795" i="5"/>
  <c r="L2795" i="5" s="1"/>
  <c r="M2859" i="5"/>
  <c r="O2859" i="5" s="1"/>
  <c r="P2859" i="5" s="1"/>
  <c r="K2859" i="5"/>
  <c r="L2859" i="5" s="1"/>
  <c r="M2919" i="5"/>
  <c r="O2919" i="5" s="1"/>
  <c r="P2919" i="5" s="1"/>
  <c r="K2919" i="5"/>
  <c r="L2919" i="5" s="1"/>
  <c r="M2784" i="5"/>
  <c r="O2784" i="5" s="1"/>
  <c r="P2784" i="5" s="1"/>
  <c r="K2784" i="5"/>
  <c r="L2784" i="5" s="1"/>
  <c r="O469" i="4"/>
  <c r="L469" i="4"/>
  <c r="M469" i="4" s="1"/>
  <c r="N469" i="4" s="1"/>
  <c r="M2848" i="5"/>
  <c r="O2848" i="5" s="1"/>
  <c r="P2848" i="5" s="1"/>
  <c r="K2848" i="5"/>
  <c r="L2848" i="5" s="1"/>
  <c r="M2912" i="5"/>
  <c r="O2912" i="5" s="1"/>
  <c r="P2912" i="5" s="1"/>
  <c r="K2912" i="5"/>
  <c r="L2912" i="5" s="1"/>
  <c r="K2802" i="5"/>
  <c r="L2802" i="5" s="1"/>
  <c r="M2802" i="5"/>
  <c r="O2802" i="5" s="1"/>
  <c r="P2802" i="5" s="1"/>
  <c r="O472" i="4"/>
  <c r="L472" i="4"/>
  <c r="M472" i="4" s="1"/>
  <c r="N472" i="4" s="1"/>
  <c r="K2866" i="5"/>
  <c r="L2866" i="5" s="1"/>
  <c r="M2866" i="5"/>
  <c r="O2866" i="5" s="1"/>
  <c r="P2866" i="5" s="1"/>
  <c r="K2936" i="5"/>
  <c r="L2936" i="5" s="1"/>
  <c r="M2936" i="5"/>
  <c r="O2936" i="5" s="1"/>
  <c r="P2936" i="5" s="1"/>
  <c r="K2823" i="5"/>
  <c r="L2823" i="5" s="1"/>
  <c r="M2823" i="5"/>
  <c r="O2823" i="5" s="1"/>
  <c r="P2823" i="5" s="1"/>
  <c r="K2887" i="5"/>
  <c r="L2887" i="5" s="1"/>
  <c r="M2887" i="5"/>
  <c r="O2887" i="5" s="1"/>
  <c r="P2887" i="5" s="1"/>
  <c r="M2950" i="5"/>
  <c r="O2950" i="5" s="1"/>
  <c r="P2950" i="5" s="1"/>
  <c r="K2950" i="5"/>
  <c r="L2950" i="5" s="1"/>
  <c r="M2812" i="5"/>
  <c r="O2812" i="5" s="1"/>
  <c r="P2812" i="5" s="1"/>
  <c r="K2812" i="5"/>
  <c r="L2812" i="5" s="1"/>
  <c r="M2876" i="5"/>
  <c r="O2876" i="5" s="1"/>
  <c r="P2876" i="5" s="1"/>
  <c r="K2876" i="5"/>
  <c r="L2876" i="5" s="1"/>
  <c r="K2957" i="5"/>
  <c r="L2957" i="5" s="1"/>
  <c r="M2957" i="5"/>
  <c r="O2957" i="5" s="1"/>
  <c r="P2957" i="5" s="1"/>
  <c r="M2833" i="5"/>
  <c r="O2833" i="5" s="1"/>
  <c r="P2833" i="5" s="1"/>
  <c r="K2833" i="5"/>
  <c r="L2833" i="5" s="1"/>
  <c r="M2897" i="5"/>
  <c r="O2897" i="5" s="1"/>
  <c r="P2897" i="5" s="1"/>
  <c r="K2897" i="5"/>
  <c r="L2897" i="5" s="1"/>
  <c r="M2946" i="5"/>
  <c r="O2946" i="5" s="1"/>
  <c r="P2946" i="5" s="1"/>
  <c r="K2946" i="5"/>
  <c r="L2946" i="5" s="1"/>
  <c r="O496" i="4"/>
  <c r="L496" i="4"/>
  <c r="M496" i="4" s="1"/>
  <c r="M2798" i="5"/>
  <c r="O2798" i="5" s="1"/>
  <c r="P2798" i="5" s="1"/>
  <c r="K2798" i="5"/>
  <c r="L2798" i="5" s="1"/>
  <c r="M2862" i="5"/>
  <c r="O2862" i="5" s="1"/>
  <c r="P2862" i="5" s="1"/>
  <c r="K2862" i="5"/>
  <c r="L2862" i="5" s="1"/>
  <c r="O482" i="4"/>
  <c r="L482" i="4"/>
  <c r="K2944" i="5"/>
  <c r="L2944" i="5" s="1"/>
  <c r="M2944" i="5"/>
  <c r="O2944" i="5" s="1"/>
  <c r="P2944" i="5" s="1"/>
  <c r="M2972" i="5"/>
  <c r="O2972" i="5" s="1"/>
  <c r="P2972" i="5" s="1"/>
  <c r="K2972" i="5"/>
  <c r="L2972" i="5" s="1"/>
  <c r="G307" i="5"/>
  <c r="G211" i="5"/>
  <c r="G241" i="5"/>
  <c r="G349" i="5"/>
  <c r="G2232" i="5"/>
  <c r="G2298" i="5"/>
  <c r="G2316" i="5"/>
  <c r="G2310" i="5"/>
  <c r="G2275" i="5"/>
  <c r="G2293" i="5"/>
  <c r="G2329" i="5"/>
  <c r="G2305" i="5"/>
  <c r="G228" i="5"/>
  <c r="G270" i="5"/>
  <c r="G234" i="5"/>
  <c r="G354" i="5"/>
  <c r="G884" i="5"/>
  <c r="G878" i="5"/>
  <c r="G944" i="5"/>
  <c r="G938" i="5"/>
  <c r="G1131" i="5"/>
  <c r="G1077" i="5"/>
  <c r="G1173" i="5"/>
  <c r="G1167" i="5"/>
  <c r="G24" i="5"/>
  <c r="G192" i="5"/>
  <c r="G150" i="5"/>
  <c r="G138" i="5"/>
  <c r="G261" i="5"/>
  <c r="G279" i="5"/>
  <c r="G297" i="5"/>
  <c r="G381" i="5"/>
  <c r="G903" i="5"/>
  <c r="G897" i="5"/>
  <c r="G891" i="5"/>
  <c r="G885" i="5"/>
  <c r="G1269" i="5"/>
  <c r="G1263" i="5"/>
  <c r="G1257" i="5"/>
  <c r="G1251" i="5"/>
  <c r="G2645" i="5"/>
  <c r="G2677" i="5"/>
  <c r="G2673" i="5"/>
  <c r="G2651" i="5"/>
  <c r="G2665" i="5"/>
  <c r="G2765" i="5"/>
  <c r="G2773" i="5"/>
  <c r="G2733" i="5"/>
  <c r="G2771" i="5"/>
  <c r="G2640" i="5"/>
  <c r="G2704" i="5"/>
  <c r="G2768" i="5"/>
  <c r="G2634" i="5"/>
  <c r="G2698" i="5"/>
  <c r="G2762" i="5"/>
  <c r="G2631" i="5"/>
  <c r="G2695" i="5"/>
  <c r="G2759" i="5"/>
  <c r="G2620" i="5"/>
  <c r="G2684" i="5"/>
  <c r="G2748" i="5"/>
  <c r="G2761" i="5"/>
  <c r="G2622" i="5"/>
  <c r="G2686" i="5"/>
  <c r="G2750" i="5"/>
  <c r="K2523" i="5"/>
  <c r="L2523" i="5" s="1"/>
  <c r="M2523" i="5"/>
  <c r="O2523" i="5" s="1"/>
  <c r="P2523" i="5" s="1"/>
  <c r="M2457" i="5"/>
  <c r="O2457" i="5" s="1"/>
  <c r="P2457" i="5" s="1"/>
  <c r="K2457" i="5"/>
  <c r="L2457" i="5" s="1"/>
  <c r="K2541" i="5"/>
  <c r="L2541" i="5" s="1"/>
  <c r="M2541" i="5"/>
  <c r="O2541" i="5" s="1"/>
  <c r="P2541" i="5" s="1"/>
  <c r="M2463" i="5"/>
  <c r="O2463" i="5" s="1"/>
  <c r="P2463" i="5" s="1"/>
  <c r="K2463" i="5"/>
  <c r="L2463" i="5" s="1"/>
  <c r="G1088" i="5"/>
  <c r="G1136" i="5"/>
  <c r="G1112" i="5"/>
  <c r="G1094" i="5"/>
  <c r="M2259" i="5"/>
  <c r="O2259" i="5" s="1"/>
  <c r="P2259" i="5" s="1"/>
  <c r="K2259" i="5"/>
  <c r="L2259" i="5" s="1"/>
  <c r="K2229" i="5"/>
  <c r="L2229" i="5" s="1"/>
  <c r="M2229" i="5"/>
  <c r="O2229" i="5" s="1"/>
  <c r="P2229" i="5" s="1"/>
  <c r="M2247" i="5"/>
  <c r="O2247" i="5" s="1"/>
  <c r="P2247" i="5" s="1"/>
  <c r="K2247" i="5"/>
  <c r="L2247" i="5" s="1"/>
  <c r="M2265" i="5"/>
  <c r="O2265" i="5" s="1"/>
  <c r="P2265" i="5" s="1"/>
  <c r="K2265" i="5"/>
  <c r="L2265" i="5" s="1"/>
  <c r="G181" i="5"/>
  <c r="G115" i="5"/>
  <c r="G79" i="5"/>
  <c r="G73" i="5"/>
  <c r="G422" i="5"/>
  <c r="G404" i="5"/>
  <c r="G596" i="5"/>
  <c r="G434" i="5"/>
  <c r="K244" i="5"/>
  <c r="L244" i="5" s="1"/>
  <c r="M364" i="5"/>
  <c r="O364" i="5" s="1"/>
  <c r="P364" i="5" s="1"/>
  <c r="K364" i="5"/>
  <c r="L364" i="5" s="1"/>
  <c r="K358" i="5"/>
  <c r="L358" i="5" s="1"/>
  <c r="M358" i="5"/>
  <c r="O358" i="5" s="1"/>
  <c r="P358" i="5" s="1"/>
  <c r="K250" i="5"/>
  <c r="L250" i="5" s="1"/>
  <c r="G456" i="5"/>
  <c r="G408" i="5"/>
  <c r="G564" i="5"/>
  <c r="G402" i="5"/>
  <c r="G594" i="5"/>
  <c r="G1204" i="5"/>
  <c r="G1330" i="5"/>
  <c r="G1246" i="5"/>
  <c r="G1360" i="5"/>
  <c r="G2002" i="5"/>
  <c r="G2152" i="5"/>
  <c r="G2140" i="5"/>
  <c r="G2134" i="5"/>
  <c r="G224" i="5"/>
  <c r="G344" i="5"/>
  <c r="G356" i="5"/>
  <c r="G266" i="5"/>
  <c r="M604" i="5"/>
  <c r="O604" i="5" s="1"/>
  <c r="P604" i="5" s="1"/>
  <c r="K604" i="5"/>
  <c r="L604" i="5" s="1"/>
  <c r="H664" i="5"/>
  <c r="H640" i="5"/>
  <c r="H676" i="5"/>
  <c r="H700" i="5"/>
  <c r="H694" i="5"/>
  <c r="H742" i="5"/>
  <c r="H604" i="5"/>
  <c r="H682" i="5"/>
  <c r="H766" i="5"/>
  <c r="H688" i="5"/>
  <c r="H706" i="5"/>
  <c r="H772" i="5"/>
  <c r="H622" i="5"/>
  <c r="H616" i="5"/>
  <c r="H646" i="5"/>
  <c r="H670" i="5"/>
  <c r="H712" i="5"/>
  <c r="H760" i="5"/>
  <c r="H628" i="5"/>
  <c r="H748" i="5"/>
  <c r="H784" i="5"/>
  <c r="H736" i="5"/>
  <c r="H730" i="5"/>
  <c r="H790" i="5"/>
  <c r="H718" i="5"/>
  <c r="H634" i="5"/>
  <c r="H796" i="5"/>
  <c r="H724" i="5"/>
  <c r="H652" i="5"/>
  <c r="H778" i="5"/>
  <c r="H658" i="5"/>
  <c r="H610" i="5"/>
  <c r="H754" i="5"/>
  <c r="M628" i="5"/>
  <c r="O628" i="5" s="1"/>
  <c r="P628" i="5" s="1"/>
  <c r="K628" i="5"/>
  <c r="L628" i="5" s="1"/>
  <c r="K646" i="5"/>
  <c r="L646" i="5" s="1"/>
  <c r="J2183" i="5"/>
  <c r="J2159" i="5"/>
  <c r="J2135" i="5"/>
  <c r="K2135" i="5" s="1"/>
  <c r="J2111" i="5"/>
  <c r="K2111" i="5" s="1"/>
  <c r="J2087" i="5"/>
  <c r="J2063" i="5"/>
  <c r="J2039" i="5"/>
  <c r="J2015" i="5"/>
  <c r="J1991" i="5"/>
  <c r="J2165" i="5"/>
  <c r="J2141" i="5"/>
  <c r="J2117" i="5"/>
  <c r="J2093" i="5"/>
  <c r="J2069" i="5"/>
  <c r="J2045" i="5"/>
  <c r="J2021" i="5"/>
  <c r="J1997" i="5"/>
  <c r="J2177" i="5"/>
  <c r="J2153" i="5"/>
  <c r="K2153" i="5" s="1"/>
  <c r="J2129" i="5"/>
  <c r="J2105" i="5"/>
  <c r="J2081" i="5"/>
  <c r="J2057" i="5"/>
  <c r="J2033" i="5"/>
  <c r="J2075" i="5"/>
  <c r="J2009" i="5"/>
  <c r="J2123" i="5"/>
  <c r="K2123" i="5" s="1"/>
  <c r="J2051" i="5"/>
  <c r="J2147" i="5"/>
  <c r="K2147" i="5" s="1"/>
  <c r="J2171" i="5"/>
  <c r="J2027" i="5"/>
  <c r="J2099" i="5"/>
  <c r="J2003" i="5"/>
  <c r="U71" i="15"/>
  <c r="N2928" i="5"/>
  <c r="Q90" i="15"/>
  <c r="M556" i="5"/>
  <c r="O556" i="5" s="1"/>
  <c r="P556" i="5" s="1"/>
  <c r="K556" i="5"/>
  <c r="L556" i="5" s="1"/>
  <c r="M1763" i="5"/>
  <c r="O1763" i="5" s="1"/>
  <c r="P1763" i="5" s="1"/>
  <c r="K1763" i="5"/>
  <c r="L1763" i="5" s="1"/>
  <c r="K1892" i="5"/>
  <c r="L1892" i="5" s="1"/>
  <c r="M1892" i="5"/>
  <c r="O1892" i="5" s="1"/>
  <c r="P1892" i="5" s="1"/>
  <c r="J782" i="5"/>
  <c r="J788" i="5"/>
  <c r="J764" i="5"/>
  <c r="J740" i="5"/>
  <c r="J716" i="5"/>
  <c r="J692" i="5"/>
  <c r="J668" i="5"/>
  <c r="J794" i="5"/>
  <c r="J770" i="5"/>
  <c r="J746" i="5"/>
  <c r="J722" i="5"/>
  <c r="J698" i="5"/>
  <c r="J674" i="5"/>
  <c r="J650" i="5"/>
  <c r="J626" i="5"/>
  <c r="J602" i="5"/>
  <c r="J710" i="5"/>
  <c r="J680" i="5"/>
  <c r="J662" i="5"/>
  <c r="J614" i="5"/>
  <c r="J644" i="5"/>
  <c r="J776" i="5"/>
  <c r="J758" i="5"/>
  <c r="J728" i="5"/>
  <c r="J656" i="5"/>
  <c r="J608" i="5"/>
  <c r="J704" i="5"/>
  <c r="J686" i="5"/>
  <c r="J638" i="5"/>
  <c r="J620" i="5"/>
  <c r="J752" i="5"/>
  <c r="J734" i="5"/>
  <c r="J632" i="5"/>
  <c r="U26" i="15"/>
  <c r="N975" i="5"/>
  <c r="N951" i="5"/>
  <c r="N927" i="5"/>
  <c r="N903" i="5"/>
  <c r="N879" i="5"/>
  <c r="N855" i="5"/>
  <c r="N831" i="5"/>
  <c r="N807" i="5"/>
  <c r="N981" i="5"/>
  <c r="N957" i="5"/>
  <c r="N933" i="5"/>
  <c r="N909" i="5"/>
  <c r="N885" i="5"/>
  <c r="N861" i="5"/>
  <c r="N987" i="5"/>
  <c r="N963" i="5"/>
  <c r="N939" i="5"/>
  <c r="N915" i="5"/>
  <c r="N891" i="5"/>
  <c r="N867" i="5"/>
  <c r="N843" i="5"/>
  <c r="N819" i="5"/>
  <c r="N993" i="5"/>
  <c r="N969" i="5"/>
  <c r="N945" i="5"/>
  <c r="N921" i="5"/>
  <c r="N897" i="5"/>
  <c r="N873" i="5"/>
  <c r="N849" i="5"/>
  <c r="N825" i="5"/>
  <c r="N801" i="5"/>
  <c r="N813" i="5"/>
  <c r="N837" i="5"/>
  <c r="J3371" i="5"/>
  <c r="J3347" i="5"/>
  <c r="J3323" i="5"/>
  <c r="J3353" i="5"/>
  <c r="J3329" i="5"/>
  <c r="J3305" i="5"/>
  <c r="J3281" i="5"/>
  <c r="J3257" i="5"/>
  <c r="J3233" i="5"/>
  <c r="J3209" i="5"/>
  <c r="J3185" i="5"/>
  <c r="J3359" i="5"/>
  <c r="J3341" i="5"/>
  <c r="J3311" i="5"/>
  <c r="J3287" i="5"/>
  <c r="J3263" i="5"/>
  <c r="J3299" i="5"/>
  <c r="J3335" i="5"/>
  <c r="J3269" i="5"/>
  <c r="J3221" i="5"/>
  <c r="J3215" i="5"/>
  <c r="J3251" i="5"/>
  <c r="J3293" i="5"/>
  <c r="J3245" i="5"/>
  <c r="J3239" i="5"/>
  <c r="J3179" i="5"/>
  <c r="J3365" i="5"/>
  <c r="J3203" i="5"/>
  <c r="J3197" i="5"/>
  <c r="J3191" i="5"/>
  <c r="J3317" i="5"/>
  <c r="J3275" i="5"/>
  <c r="J3227" i="5"/>
  <c r="N526" i="4"/>
  <c r="S526" i="4"/>
  <c r="N590" i="4"/>
  <c r="S590" i="4"/>
  <c r="M688" i="5"/>
  <c r="O688" i="5" s="1"/>
  <c r="P688" i="5" s="1"/>
  <c r="K688" i="5"/>
  <c r="L688" i="5" s="1"/>
  <c r="M700" i="5"/>
  <c r="O700" i="5" s="1"/>
  <c r="P700" i="5" s="1"/>
  <c r="K700" i="5"/>
  <c r="L700" i="5" s="1"/>
  <c r="K694" i="5"/>
  <c r="L694" i="5" s="1"/>
  <c r="K682" i="5"/>
  <c r="L682" i="5" s="1"/>
  <c r="U83" i="15"/>
  <c r="U72" i="15"/>
  <c r="N2990" i="5"/>
  <c r="N3134" i="5"/>
  <c r="N3128" i="5"/>
  <c r="N3122" i="5"/>
  <c r="N2874" i="5"/>
  <c r="N2856" i="5"/>
  <c r="N2820" i="5"/>
  <c r="N2790" i="5"/>
  <c r="N527" i="4"/>
  <c r="S527" i="4"/>
  <c r="N591" i="4"/>
  <c r="S591" i="4"/>
  <c r="M520" i="5"/>
  <c r="O520" i="5" s="1"/>
  <c r="P520" i="5" s="1"/>
  <c r="K520" i="5"/>
  <c r="L520" i="5" s="1"/>
  <c r="M592" i="5"/>
  <c r="O592" i="5" s="1"/>
  <c r="P592" i="5" s="1"/>
  <c r="K592" i="5"/>
  <c r="L592" i="5" s="1"/>
  <c r="K580" i="5"/>
  <c r="L580" i="5" s="1"/>
  <c r="K418" i="5"/>
  <c r="L418" i="5" s="1"/>
  <c r="G1733" i="5"/>
  <c r="G1781" i="5"/>
  <c r="G1619" i="5"/>
  <c r="G1673" i="5"/>
  <c r="M1814" i="5"/>
  <c r="O1814" i="5" s="1"/>
  <c r="P1814" i="5" s="1"/>
  <c r="K1814" i="5"/>
  <c r="L1814" i="5" s="1"/>
  <c r="M1976" i="5"/>
  <c r="O1976" i="5" s="1"/>
  <c r="P1976" i="5" s="1"/>
  <c r="K1976" i="5"/>
  <c r="L1976" i="5" s="1"/>
  <c r="K1970" i="5"/>
  <c r="L1970" i="5" s="1"/>
  <c r="M1970" i="5"/>
  <c r="O1970" i="5" s="1"/>
  <c r="P1970" i="5" s="1"/>
  <c r="M1916" i="5"/>
  <c r="O1916" i="5" s="1"/>
  <c r="P1916" i="5" s="1"/>
  <c r="K1916" i="5"/>
  <c r="L1916" i="5" s="1"/>
  <c r="M1982" i="5"/>
  <c r="O1982" i="5" s="1"/>
  <c r="P1982" i="5" s="1"/>
  <c r="K1982" i="5"/>
  <c r="L1982" i="5" s="1"/>
  <c r="N501" i="5"/>
  <c r="N513" i="5"/>
  <c r="N555" i="5"/>
  <c r="N567" i="5"/>
  <c r="N1672" i="5"/>
  <c r="N1786" i="5"/>
  <c r="N1696" i="5"/>
  <c r="N1744" i="5"/>
  <c r="J2754" i="5"/>
  <c r="J2730" i="5"/>
  <c r="J2760" i="5"/>
  <c r="J2736" i="5"/>
  <c r="J2712" i="5"/>
  <c r="J2688" i="5"/>
  <c r="J2664" i="5"/>
  <c r="J2640" i="5"/>
  <c r="J2616" i="5"/>
  <c r="J2592" i="5"/>
  <c r="J2772" i="5"/>
  <c r="J2748" i="5"/>
  <c r="J2724" i="5"/>
  <c r="J2646" i="5"/>
  <c r="J2598" i="5"/>
  <c r="J2694" i="5"/>
  <c r="J2718" i="5"/>
  <c r="J2658" i="5"/>
  <c r="J2628" i="5"/>
  <c r="J2610" i="5"/>
  <c r="J2580" i="5"/>
  <c r="J2742" i="5"/>
  <c r="J2706" i="5"/>
  <c r="J2676" i="5"/>
  <c r="J2622" i="5"/>
  <c r="J2670" i="5"/>
  <c r="J2652" i="5"/>
  <c r="J2634" i="5"/>
  <c r="J2604" i="5"/>
  <c r="J2586" i="5"/>
  <c r="J2766" i="5"/>
  <c r="J2700" i="5"/>
  <c r="J2682" i="5"/>
  <c r="N528" i="4"/>
  <c r="S528" i="4"/>
  <c r="N592" i="4"/>
  <c r="S592" i="4"/>
  <c r="M916" i="5"/>
  <c r="O916" i="5" s="1"/>
  <c r="P916" i="5" s="1"/>
  <c r="K916" i="5"/>
  <c r="L916" i="5" s="1"/>
  <c r="K910" i="5"/>
  <c r="L910" i="5" s="1"/>
  <c r="M910" i="5"/>
  <c r="O910" i="5" s="1"/>
  <c r="P910" i="5" s="1"/>
  <c r="M952" i="5"/>
  <c r="O952" i="5" s="1"/>
  <c r="P952" i="5" s="1"/>
  <c r="K952" i="5"/>
  <c r="L952" i="5" s="1"/>
  <c r="K946" i="5"/>
  <c r="L946" i="5" s="1"/>
  <c r="G1063" i="5"/>
  <c r="G1171" i="5"/>
  <c r="G1051" i="5"/>
  <c r="G1153" i="5"/>
  <c r="G1284" i="5"/>
  <c r="G1212" i="5"/>
  <c r="G1362" i="5"/>
  <c r="G1278" i="5"/>
  <c r="M1421" i="5"/>
  <c r="O1421" i="5" s="1"/>
  <c r="P1421" i="5" s="1"/>
  <c r="K1421" i="5"/>
  <c r="L1421" i="5" s="1"/>
  <c r="K1415" i="5"/>
  <c r="L1415" i="5" s="1"/>
  <c r="M1415" i="5"/>
  <c r="O1415" i="5" s="1"/>
  <c r="P1415" i="5" s="1"/>
  <c r="M1409" i="5"/>
  <c r="O1409" i="5" s="1"/>
  <c r="P1409" i="5" s="1"/>
  <c r="K1409" i="5"/>
  <c r="L1409" i="5" s="1"/>
  <c r="M1403" i="5"/>
  <c r="O1403" i="5" s="1"/>
  <c r="P1403" i="5" s="1"/>
  <c r="K1403" i="5"/>
  <c r="L1403" i="5" s="1"/>
  <c r="G1413" i="5"/>
  <c r="G1407" i="5"/>
  <c r="G1401" i="5"/>
  <c r="G1395" i="5"/>
  <c r="G1587" i="5"/>
  <c r="G1813" i="5"/>
  <c r="G1885" i="5"/>
  <c r="G1951" i="5"/>
  <c r="G1945" i="5"/>
  <c r="G2149" i="5"/>
  <c r="G2131" i="5"/>
  <c r="G2119" i="5"/>
  <c r="G2113" i="5"/>
  <c r="K2296" i="5"/>
  <c r="L2296" i="5" s="1"/>
  <c r="K2314" i="5"/>
  <c r="L2314" i="5" s="1"/>
  <c r="M2314" i="5"/>
  <c r="O2314" i="5" s="1"/>
  <c r="P2314" i="5" s="1"/>
  <c r="M2284" i="5"/>
  <c r="O2284" i="5" s="1"/>
  <c r="P2284" i="5" s="1"/>
  <c r="K2284" i="5"/>
  <c r="L2284" i="5" s="1"/>
  <c r="K2302" i="5"/>
  <c r="L2302" i="5" s="1"/>
  <c r="N192" i="5"/>
  <c r="N24" i="5"/>
  <c r="N108" i="5"/>
  <c r="N102" i="5"/>
  <c r="N385" i="5"/>
  <c r="N331" i="5"/>
  <c r="N379" i="5"/>
  <c r="N337" i="5"/>
  <c r="Q13" i="15"/>
  <c r="N1797" i="5"/>
  <c r="N1791" i="5"/>
  <c r="N1863" i="5"/>
  <c r="N1875" i="5"/>
  <c r="AC66" i="15"/>
  <c r="W66" i="15"/>
  <c r="N2312" i="5"/>
  <c r="N2282" i="5"/>
  <c r="N2276" i="5"/>
  <c r="N2270" i="5"/>
  <c r="N3568" i="5"/>
  <c r="N3472" i="5"/>
  <c r="N3436" i="5"/>
  <c r="N3418" i="5"/>
  <c r="N3268" i="5"/>
  <c r="N3286" i="5"/>
  <c r="N3346" i="5"/>
  <c r="N3256" i="5"/>
  <c r="N1559" i="5"/>
  <c r="N1553" i="5"/>
  <c r="N1547" i="5"/>
  <c r="N1541" i="5"/>
  <c r="M473" i="4"/>
  <c r="N473" i="4" s="1"/>
  <c r="G924" i="5"/>
  <c r="G918" i="5"/>
  <c r="G960" i="5"/>
  <c r="G954" i="5"/>
  <c r="G1482" i="5"/>
  <c r="G1476" i="5"/>
  <c r="G1470" i="5"/>
  <c r="G1464" i="5"/>
  <c r="G1442" i="5"/>
  <c r="G1436" i="5"/>
  <c r="G1430" i="5"/>
  <c r="G1424" i="5"/>
  <c r="N1066" i="5"/>
  <c r="N1132" i="5"/>
  <c r="N1168" i="5"/>
  <c r="N1174" i="5"/>
  <c r="W536" i="4"/>
  <c r="T536" i="4"/>
  <c r="G607" i="5"/>
  <c r="G613" i="5"/>
  <c r="G697" i="5"/>
  <c r="G608" i="5"/>
  <c r="G644" i="5"/>
  <c r="G638" i="5"/>
  <c r="G626" i="5"/>
  <c r="G799" i="5"/>
  <c r="G991" i="5"/>
  <c r="G985" i="5"/>
  <c r="G979" i="5"/>
  <c r="O168" i="4" s="1"/>
  <c r="G973" i="5"/>
  <c r="K1090" i="5"/>
  <c r="L1090" i="5" s="1"/>
  <c r="M1090" i="5"/>
  <c r="O1090" i="5" s="1"/>
  <c r="P1090" i="5" s="1"/>
  <c r="K1006" i="5"/>
  <c r="L1006" i="5" s="1"/>
  <c r="M1006" i="5"/>
  <c r="O1006" i="5" s="1"/>
  <c r="P1006" i="5" s="1"/>
  <c r="M1024" i="5"/>
  <c r="O1024" i="5" s="1"/>
  <c r="P1024" i="5" s="1"/>
  <c r="K1024" i="5"/>
  <c r="L1024" i="5" s="1"/>
  <c r="K1162" i="5"/>
  <c r="L1162" i="5" s="1"/>
  <c r="M1162" i="5"/>
  <c r="O1162" i="5" s="1"/>
  <c r="P1162" i="5" s="1"/>
  <c r="G1785" i="5"/>
  <c r="G1761" i="5"/>
  <c r="G1737" i="5"/>
  <c r="G1713" i="5"/>
  <c r="G1689" i="5"/>
  <c r="G1665" i="5"/>
  <c r="G1773" i="5"/>
  <c r="G1755" i="5"/>
  <c r="G1719" i="5"/>
  <c r="G1635" i="5"/>
  <c r="G1611" i="5"/>
  <c r="G1725" i="5"/>
  <c r="G1707" i="5"/>
  <c r="G1671" i="5"/>
  <c r="G1779" i="5"/>
  <c r="G1743" i="5"/>
  <c r="G1641" i="5"/>
  <c r="G1617" i="5"/>
  <c r="G1593" i="5"/>
  <c r="G1677" i="5"/>
  <c r="G1659" i="5"/>
  <c r="G1749" i="5"/>
  <c r="G1731" i="5"/>
  <c r="G1695" i="5"/>
  <c r="G1647" i="5"/>
  <c r="G1623" i="5"/>
  <c r="G1599" i="5"/>
  <c r="G1767" i="5"/>
  <c r="G1701" i="5"/>
  <c r="G1683" i="5"/>
  <c r="G1653" i="5"/>
  <c r="G1629" i="5"/>
  <c r="G1605" i="5"/>
  <c r="G1663" i="5"/>
  <c r="G1711" i="5"/>
  <c r="G1603" i="5"/>
  <c r="G1729" i="5"/>
  <c r="M1762" i="5"/>
  <c r="O1762" i="5" s="1"/>
  <c r="P1762" i="5" s="1"/>
  <c r="K1762" i="5"/>
  <c r="L1762" i="5" s="1"/>
  <c r="M1672" i="5"/>
  <c r="O1672" i="5" s="1"/>
  <c r="P1672" i="5" s="1"/>
  <c r="K1672" i="5"/>
  <c r="L1672" i="5" s="1"/>
  <c r="K1684" i="5"/>
  <c r="L1684" i="5" s="1"/>
  <c r="M1684" i="5"/>
  <c r="O1684" i="5" s="1"/>
  <c r="P1684" i="5" s="1"/>
  <c r="M1714" i="5"/>
  <c r="O1714" i="5" s="1"/>
  <c r="P1714" i="5" s="1"/>
  <c r="K1714" i="5"/>
  <c r="L1714" i="5" s="1"/>
  <c r="K1805" i="5"/>
  <c r="L1805" i="5" s="1"/>
  <c r="M1805" i="5"/>
  <c r="O1805" i="5" s="1"/>
  <c r="P1805" i="5" s="1"/>
  <c r="M1931" i="5"/>
  <c r="O1931" i="5" s="1"/>
  <c r="P1931" i="5" s="1"/>
  <c r="K1931" i="5"/>
  <c r="L1931" i="5" s="1"/>
  <c r="K1925" i="5"/>
  <c r="L1925" i="5" s="1"/>
  <c r="M1925" i="5"/>
  <c r="O1925" i="5" s="1"/>
  <c r="P1925" i="5" s="1"/>
  <c r="M1793" i="5"/>
  <c r="O1793" i="5" s="1"/>
  <c r="P1793" i="5" s="1"/>
  <c r="K1793" i="5"/>
  <c r="L1793" i="5" s="1"/>
  <c r="H1931" i="5"/>
  <c r="H1907" i="5"/>
  <c r="H1889" i="5"/>
  <c r="H1877" i="5"/>
  <c r="H1901" i="5"/>
  <c r="H1823" i="5"/>
  <c r="H1961" i="5"/>
  <c r="H1805" i="5"/>
  <c r="H1799" i="5"/>
  <c r="H1835" i="5"/>
  <c r="H1979" i="5"/>
  <c r="H1847" i="5"/>
  <c r="H1811" i="5"/>
  <c r="H1955" i="5"/>
  <c r="H1985" i="5"/>
  <c r="H1967" i="5"/>
  <c r="H1925" i="5"/>
  <c r="H1829" i="5"/>
  <c r="H1943" i="5"/>
  <c r="H1817" i="5"/>
  <c r="H1919" i="5"/>
  <c r="H1871" i="5"/>
  <c r="H1949" i="5"/>
  <c r="H1883" i="5"/>
  <c r="H1859" i="5"/>
  <c r="H1853" i="5"/>
  <c r="H1895" i="5"/>
  <c r="H1937" i="5"/>
  <c r="H1865" i="5"/>
  <c r="H1793" i="5"/>
  <c r="H1913" i="5"/>
  <c r="K1913" i="5" s="1"/>
  <c r="H1841" i="5"/>
  <c r="H1973" i="5"/>
  <c r="M1985" i="5"/>
  <c r="O1985" i="5" s="1"/>
  <c r="P1985" i="5" s="1"/>
  <c r="K1985" i="5"/>
  <c r="L1985" i="5" s="1"/>
  <c r="G2435" i="5"/>
  <c r="G2399" i="5"/>
  <c r="G2555" i="5"/>
  <c r="G2447" i="5"/>
  <c r="AC14" i="15"/>
  <c r="W14" i="15"/>
  <c r="U28" i="15"/>
  <c r="J1183" i="5"/>
  <c r="J1159" i="5"/>
  <c r="J1135" i="5"/>
  <c r="J1111" i="5"/>
  <c r="J1087" i="5"/>
  <c r="J1063" i="5"/>
  <c r="J1171" i="5"/>
  <c r="J1123" i="5"/>
  <c r="J1027" i="5"/>
  <c r="J1003" i="5"/>
  <c r="J1093" i="5"/>
  <c r="J1057" i="5"/>
  <c r="J1129" i="5"/>
  <c r="J1075" i="5"/>
  <c r="J1033" i="5"/>
  <c r="J1009" i="5"/>
  <c r="J1177" i="5"/>
  <c r="J1147" i="5"/>
  <c r="J1117" i="5"/>
  <c r="J1081" i="5"/>
  <c r="J1039" i="5"/>
  <c r="J1015" i="5"/>
  <c r="J1189" i="5"/>
  <c r="J1099" i="5"/>
  <c r="J1165" i="5"/>
  <c r="J1069" i="5"/>
  <c r="J1045" i="5"/>
  <c r="J1021" i="5"/>
  <c r="J997" i="5"/>
  <c r="J1153" i="5"/>
  <c r="J1141" i="5"/>
  <c r="J1105" i="5"/>
  <c r="J1051" i="5"/>
  <c r="U37" i="15"/>
  <c r="J2167" i="5"/>
  <c r="J2143" i="5"/>
  <c r="J2119" i="5"/>
  <c r="J2095" i="5"/>
  <c r="J2071" i="5"/>
  <c r="J2047" i="5"/>
  <c r="J2023" i="5"/>
  <c r="J1999" i="5"/>
  <c r="J2173" i="5"/>
  <c r="J2149" i="5"/>
  <c r="J2125" i="5"/>
  <c r="J2101" i="5"/>
  <c r="J2077" i="5"/>
  <c r="J2053" i="5"/>
  <c r="J2029" i="5"/>
  <c r="J2005" i="5"/>
  <c r="J2161" i="5"/>
  <c r="J2137" i="5"/>
  <c r="J2113" i="5"/>
  <c r="J2089" i="5"/>
  <c r="J2065" i="5"/>
  <c r="J2041" i="5"/>
  <c r="J2017" i="5"/>
  <c r="J2083" i="5"/>
  <c r="J2107" i="5"/>
  <c r="J2131" i="5"/>
  <c r="J2059" i="5"/>
  <c r="J2011" i="5"/>
  <c r="J2155" i="5"/>
  <c r="J1993" i="5"/>
  <c r="J2179" i="5"/>
  <c r="J2035" i="5"/>
  <c r="J1987" i="5"/>
  <c r="N2842" i="5"/>
  <c r="N2920" i="5"/>
  <c r="N2932" i="5"/>
  <c r="N2902" i="5"/>
  <c r="G453" i="5"/>
  <c r="G489" i="5"/>
  <c r="G477" i="5"/>
  <c r="G597" i="5"/>
  <c r="N1538" i="5"/>
  <c r="N1532" i="5"/>
  <c r="N1526" i="5"/>
  <c r="N1520" i="5"/>
  <c r="J1569" i="5"/>
  <c r="J1545" i="5"/>
  <c r="J1521" i="5"/>
  <c r="J1497" i="5"/>
  <c r="J1473" i="5"/>
  <c r="J1449" i="5"/>
  <c r="J1425" i="5"/>
  <c r="J1401" i="5"/>
  <c r="J1575" i="5"/>
  <c r="J1551" i="5"/>
  <c r="J1527" i="5"/>
  <c r="J1503" i="5"/>
  <c r="J1479" i="5"/>
  <c r="J1455" i="5"/>
  <c r="J1431" i="5"/>
  <c r="J1407" i="5"/>
  <c r="J1581" i="5"/>
  <c r="J1557" i="5"/>
  <c r="J1533" i="5"/>
  <c r="J1509" i="5"/>
  <c r="J1485" i="5"/>
  <c r="J1461" i="5"/>
  <c r="J1437" i="5"/>
  <c r="J1413" i="5"/>
  <c r="J1587" i="5"/>
  <c r="J1563" i="5"/>
  <c r="J1539" i="5"/>
  <c r="J1515" i="5"/>
  <c r="J1491" i="5"/>
  <c r="J1467" i="5"/>
  <c r="J1443" i="5"/>
  <c r="J1419" i="5"/>
  <c r="J1395" i="5"/>
  <c r="U51" i="15"/>
  <c r="J2759" i="5"/>
  <c r="J2735" i="5"/>
  <c r="J2711" i="5"/>
  <c r="J2687" i="5"/>
  <c r="J2663" i="5"/>
  <c r="J2639" i="5"/>
  <c r="J2615" i="5"/>
  <c r="J2591" i="5"/>
  <c r="J2765" i="5"/>
  <c r="J2741" i="5"/>
  <c r="J2717" i="5"/>
  <c r="J2693" i="5"/>
  <c r="J2669" i="5"/>
  <c r="J2645" i="5"/>
  <c r="J2621" i="5"/>
  <c r="J2597" i="5"/>
  <c r="J2771" i="5"/>
  <c r="J2747" i="5"/>
  <c r="J2723" i="5"/>
  <c r="J2699" i="5"/>
  <c r="J2675" i="5"/>
  <c r="J2651" i="5"/>
  <c r="J2627" i="5"/>
  <c r="J2603" i="5"/>
  <c r="J2777" i="5"/>
  <c r="J2753" i="5"/>
  <c r="J2729" i="5"/>
  <c r="J2705" i="5"/>
  <c r="J2681" i="5"/>
  <c r="J2657" i="5"/>
  <c r="J2633" i="5"/>
  <c r="J2609" i="5"/>
  <c r="J2585" i="5"/>
  <c r="U89" i="15"/>
  <c r="J3148" i="5"/>
  <c r="J3130" i="5"/>
  <c r="J3112" i="5"/>
  <c r="J3070" i="5"/>
  <c r="J3028" i="5"/>
  <c r="J3136" i="5"/>
  <c r="J3094" i="5"/>
  <c r="J3052" i="5"/>
  <c r="J3154" i="5"/>
  <c r="J3142" i="5"/>
  <c r="J3118" i="5"/>
  <c r="J3076" i="5"/>
  <c r="J2986" i="5"/>
  <c r="J3160" i="5"/>
  <c r="J3100" i="5"/>
  <c r="J3010" i="5"/>
  <c r="J2992" i="5"/>
  <c r="J3124" i="5"/>
  <c r="J3034" i="5"/>
  <c r="J3016" i="5"/>
  <c r="J3058" i="5"/>
  <c r="J3040" i="5"/>
  <c r="J2998" i="5"/>
  <c r="J3172" i="5"/>
  <c r="J3166" i="5"/>
  <c r="J3082" i="5"/>
  <c r="J3064" i="5"/>
  <c r="J3022" i="5"/>
  <c r="J2980" i="5"/>
  <c r="J3106" i="5"/>
  <c r="J3088" i="5"/>
  <c r="J3046" i="5"/>
  <c r="J3004" i="5"/>
  <c r="U67" i="15"/>
  <c r="M500" i="4"/>
  <c r="N564" i="4"/>
  <c r="S564" i="4"/>
  <c r="G789" i="5"/>
  <c r="G795" i="5"/>
  <c r="G771" i="5"/>
  <c r="G747" i="5"/>
  <c r="G723" i="5"/>
  <c r="G699" i="5"/>
  <c r="G675" i="5"/>
  <c r="G777" i="5"/>
  <c r="G753" i="5"/>
  <c r="G729" i="5"/>
  <c r="G705" i="5"/>
  <c r="G681" i="5"/>
  <c r="G657" i="5"/>
  <c r="G633" i="5"/>
  <c r="G609" i="5"/>
  <c r="G687" i="5"/>
  <c r="G651" i="5"/>
  <c r="G603" i="5"/>
  <c r="G765" i="5"/>
  <c r="G735" i="5"/>
  <c r="G645" i="5"/>
  <c r="G693" i="5"/>
  <c r="G663" i="5"/>
  <c r="G615" i="5"/>
  <c r="G783" i="5"/>
  <c r="G711" i="5"/>
  <c r="G627" i="5"/>
  <c r="G741" i="5"/>
  <c r="G759" i="5"/>
  <c r="G621" i="5"/>
  <c r="G717" i="5"/>
  <c r="G669" i="5"/>
  <c r="G639" i="5"/>
  <c r="G1205" i="5"/>
  <c r="G1223" i="5"/>
  <c r="G1217" i="5"/>
  <c r="G1211" i="5"/>
  <c r="K2162" i="5"/>
  <c r="L2162" i="5" s="1"/>
  <c r="M2162" i="5"/>
  <c r="O2162" i="5" s="1"/>
  <c r="P2162" i="5" s="1"/>
  <c r="M2072" i="5"/>
  <c r="O2072" i="5" s="1"/>
  <c r="P2072" i="5" s="1"/>
  <c r="K2072" i="5"/>
  <c r="L2072" i="5" s="1"/>
  <c r="K2060" i="5"/>
  <c r="L2060" i="5" s="1"/>
  <c r="M2060" i="5"/>
  <c r="O2060" i="5" s="1"/>
  <c r="P2060" i="5" s="1"/>
  <c r="M2054" i="5"/>
  <c r="O2054" i="5" s="1"/>
  <c r="P2054" i="5" s="1"/>
  <c r="K2054" i="5"/>
  <c r="L2054" i="5" s="1"/>
  <c r="G2430" i="5"/>
  <c r="G2448" i="5"/>
  <c r="G2442" i="5"/>
  <c r="G2484" i="5"/>
  <c r="N105" i="5"/>
  <c r="N33" i="5"/>
  <c r="N99" i="5"/>
  <c r="N87" i="5"/>
  <c r="N526" i="5"/>
  <c r="N556" i="5"/>
  <c r="N520" i="5"/>
  <c r="N508" i="5"/>
  <c r="J795" i="5"/>
  <c r="J771" i="5"/>
  <c r="J747" i="5"/>
  <c r="J723" i="5"/>
  <c r="J699" i="5"/>
  <c r="J675" i="5"/>
  <c r="J651" i="5"/>
  <c r="J627" i="5"/>
  <c r="J603" i="5"/>
  <c r="J783" i="5"/>
  <c r="J759" i="5"/>
  <c r="J735" i="5"/>
  <c r="J711" i="5"/>
  <c r="J687" i="5"/>
  <c r="J663" i="5"/>
  <c r="J639" i="5"/>
  <c r="J615" i="5"/>
  <c r="J789" i="5"/>
  <c r="J765" i="5"/>
  <c r="J741" i="5"/>
  <c r="J717" i="5"/>
  <c r="J693" i="5"/>
  <c r="J669" i="5"/>
  <c r="J645" i="5"/>
  <c r="J621" i="5"/>
  <c r="J633" i="5"/>
  <c r="J753" i="5"/>
  <c r="J681" i="5"/>
  <c r="J657" i="5"/>
  <c r="J609" i="5"/>
  <c r="J777" i="5"/>
  <c r="J729" i="5"/>
  <c r="J705" i="5"/>
  <c r="N1143" i="5"/>
  <c r="N1185" i="5"/>
  <c r="N999" i="5"/>
  <c r="N1155" i="5"/>
  <c r="N565" i="4"/>
  <c r="S565" i="4"/>
  <c r="G996" i="5"/>
  <c r="G1188" i="5"/>
  <c r="G1080" i="5"/>
  <c r="G1128" i="5"/>
  <c r="G1674" i="5"/>
  <c r="G1668" i="5"/>
  <c r="G1716" i="5"/>
  <c r="G1656" i="5"/>
  <c r="G1670" i="5"/>
  <c r="G1652" i="5"/>
  <c r="G1664" i="5"/>
  <c r="G1640" i="5"/>
  <c r="G1944" i="5"/>
  <c r="G1914" i="5"/>
  <c r="G1872" i="5"/>
  <c r="G1878" i="5"/>
  <c r="M2051" i="5"/>
  <c r="O2051" i="5" s="1"/>
  <c r="P2051" i="5" s="1"/>
  <c r="K2051" i="5"/>
  <c r="L2051" i="5" s="1"/>
  <c r="K1997" i="5"/>
  <c r="L1997" i="5" s="1"/>
  <c r="M1997" i="5"/>
  <c r="O1997" i="5" s="1"/>
  <c r="P1997" i="5" s="1"/>
  <c r="M2063" i="5"/>
  <c r="O2063" i="5" s="1"/>
  <c r="P2063" i="5" s="1"/>
  <c r="K2063" i="5"/>
  <c r="L2063" i="5" s="1"/>
  <c r="M2057" i="5"/>
  <c r="O2057" i="5" s="1"/>
  <c r="P2057" i="5" s="1"/>
  <c r="K2057" i="5"/>
  <c r="L2057" i="5" s="1"/>
  <c r="N820" i="5"/>
  <c r="N814" i="5"/>
  <c r="N808" i="5"/>
  <c r="N802" i="5"/>
  <c r="N994" i="5"/>
  <c r="N1763" i="5"/>
  <c r="N1745" i="5"/>
  <c r="N1667" i="5"/>
  <c r="N1733" i="5"/>
  <c r="G124" i="5"/>
  <c r="G160" i="5"/>
  <c r="G118" i="5"/>
  <c r="G106" i="5"/>
  <c r="G21" i="5"/>
  <c r="G141" i="5"/>
  <c r="G87" i="5"/>
  <c r="G81" i="5"/>
  <c r="G128" i="5"/>
  <c r="G140" i="5"/>
  <c r="G38" i="5"/>
  <c r="G50" i="5"/>
  <c r="G648" i="5"/>
  <c r="G612" i="5"/>
  <c r="G606" i="5"/>
  <c r="G618" i="5"/>
  <c r="G1309" i="5"/>
  <c r="G1303" i="5"/>
  <c r="G1297" i="5"/>
  <c r="G1291" i="5"/>
  <c r="G1992" i="5"/>
  <c r="G2040" i="5"/>
  <c r="G2052" i="5"/>
  <c r="G2046" i="5"/>
  <c r="M1960" i="5"/>
  <c r="O1960" i="5" s="1"/>
  <c r="P1960" i="5" s="1"/>
  <c r="K1960" i="5"/>
  <c r="L1960" i="5" s="1"/>
  <c r="M1804" i="5"/>
  <c r="O1804" i="5" s="1"/>
  <c r="P1804" i="5" s="1"/>
  <c r="K1804" i="5"/>
  <c r="L1804" i="5" s="1"/>
  <c r="M1876" i="5"/>
  <c r="O1876" i="5" s="1"/>
  <c r="P1876" i="5" s="1"/>
  <c r="K1876" i="5"/>
  <c r="L1876" i="5" s="1"/>
  <c r="M1942" i="5"/>
  <c r="O1942" i="5" s="1"/>
  <c r="P1942" i="5" s="1"/>
  <c r="K1942" i="5"/>
  <c r="L1942" i="5" s="1"/>
  <c r="K2805" i="5"/>
  <c r="L2805" i="5" s="1"/>
  <c r="M2805" i="5"/>
  <c r="O2805" i="5" s="1"/>
  <c r="P2805" i="5" s="1"/>
  <c r="K2821" i="5"/>
  <c r="L2821" i="5" s="1"/>
  <c r="M2821" i="5"/>
  <c r="O2821" i="5" s="1"/>
  <c r="P2821" i="5" s="1"/>
  <c r="K2901" i="5"/>
  <c r="L2901" i="5" s="1"/>
  <c r="M2901" i="5"/>
  <c r="O2901" i="5" s="1"/>
  <c r="P2901" i="5" s="1"/>
  <c r="M2803" i="5"/>
  <c r="O2803" i="5" s="1"/>
  <c r="P2803" i="5" s="1"/>
  <c r="K2803" i="5"/>
  <c r="L2803" i="5" s="1"/>
  <c r="M2867" i="5"/>
  <c r="O2867" i="5" s="1"/>
  <c r="P2867" i="5" s="1"/>
  <c r="K2867" i="5"/>
  <c r="L2867" i="5" s="1"/>
  <c r="M2926" i="5"/>
  <c r="O2926" i="5" s="1"/>
  <c r="P2926" i="5" s="1"/>
  <c r="K2926" i="5"/>
  <c r="L2926" i="5" s="1"/>
  <c r="M2792" i="5"/>
  <c r="O2792" i="5" s="1"/>
  <c r="P2792" i="5" s="1"/>
  <c r="K2792" i="5"/>
  <c r="L2792" i="5" s="1"/>
  <c r="M2856" i="5"/>
  <c r="O2856" i="5" s="1"/>
  <c r="P2856" i="5" s="1"/>
  <c r="K2856" i="5"/>
  <c r="L2856" i="5" s="1"/>
  <c r="O481" i="4"/>
  <c r="L481" i="4"/>
  <c r="M2917" i="5"/>
  <c r="O2917" i="5" s="1"/>
  <c r="P2917" i="5" s="1"/>
  <c r="K2917" i="5"/>
  <c r="L2917" i="5" s="1"/>
  <c r="K2810" i="5"/>
  <c r="L2810" i="5" s="1"/>
  <c r="M2810" i="5"/>
  <c r="O2810" i="5" s="1"/>
  <c r="P2810" i="5" s="1"/>
  <c r="K2874" i="5"/>
  <c r="L2874" i="5" s="1"/>
  <c r="M2874" i="5"/>
  <c r="O2874" i="5" s="1"/>
  <c r="P2874" i="5" s="1"/>
  <c r="O484" i="4"/>
  <c r="L484" i="4"/>
  <c r="M484" i="4" s="1"/>
  <c r="K2952" i="5"/>
  <c r="L2952" i="5" s="1"/>
  <c r="M2952" i="5"/>
  <c r="O2952" i="5" s="1"/>
  <c r="P2952" i="5" s="1"/>
  <c r="O497" i="4"/>
  <c r="L497" i="4"/>
  <c r="K2831" i="5"/>
  <c r="L2831" i="5" s="1"/>
  <c r="M2831" i="5"/>
  <c r="O2831" i="5" s="1"/>
  <c r="P2831" i="5" s="1"/>
  <c r="K2895" i="5"/>
  <c r="L2895" i="5" s="1"/>
  <c r="M2895" i="5"/>
  <c r="O2895" i="5" s="1"/>
  <c r="P2895" i="5" s="1"/>
  <c r="K2959" i="5"/>
  <c r="L2959" i="5" s="1"/>
  <c r="M2959" i="5"/>
  <c r="O2959" i="5" s="1"/>
  <c r="P2959" i="5" s="1"/>
  <c r="M2820" i="5"/>
  <c r="O2820" i="5" s="1"/>
  <c r="P2820" i="5" s="1"/>
  <c r="K2820" i="5"/>
  <c r="L2820" i="5" s="1"/>
  <c r="O475" i="4"/>
  <c r="L475" i="4"/>
  <c r="M2884" i="5"/>
  <c r="O2884" i="5" s="1"/>
  <c r="P2884" i="5" s="1"/>
  <c r="K2884" i="5"/>
  <c r="L2884" i="5" s="1"/>
  <c r="K2973" i="5"/>
  <c r="L2973" i="5" s="1"/>
  <c r="M2973" i="5"/>
  <c r="O2973" i="5" s="1"/>
  <c r="P2973" i="5" s="1"/>
  <c r="M2841" i="5"/>
  <c r="O2841" i="5" s="1"/>
  <c r="P2841" i="5" s="1"/>
  <c r="K2841" i="5"/>
  <c r="L2841" i="5" s="1"/>
  <c r="M2905" i="5"/>
  <c r="O2905" i="5" s="1"/>
  <c r="P2905" i="5" s="1"/>
  <c r="K2905" i="5"/>
  <c r="L2905" i="5" s="1"/>
  <c r="M2953" i="5"/>
  <c r="O2953" i="5" s="1"/>
  <c r="P2953" i="5" s="1"/>
  <c r="K2953" i="5"/>
  <c r="L2953" i="5" s="1"/>
  <c r="M2806" i="5"/>
  <c r="O2806" i="5" s="1"/>
  <c r="P2806" i="5" s="1"/>
  <c r="K2806" i="5"/>
  <c r="L2806" i="5" s="1"/>
  <c r="M2870" i="5"/>
  <c r="O2870" i="5" s="1"/>
  <c r="P2870" i="5" s="1"/>
  <c r="K2870" i="5"/>
  <c r="L2870" i="5" s="1"/>
  <c r="K2960" i="5"/>
  <c r="L2960" i="5" s="1"/>
  <c r="M2960" i="5"/>
  <c r="O2960" i="5" s="1"/>
  <c r="P2960" i="5" s="1"/>
  <c r="G277" i="5"/>
  <c r="G355" i="5"/>
  <c r="G265" i="5"/>
  <c r="G391" i="5"/>
  <c r="G2256" i="5"/>
  <c r="G2340" i="5"/>
  <c r="G2352" i="5"/>
  <c r="G2322" i="5"/>
  <c r="G2299" i="5"/>
  <c r="G2317" i="5"/>
  <c r="G2347" i="5"/>
  <c r="L396" i="4" s="1"/>
  <c r="G2359" i="5"/>
  <c r="G204" i="5"/>
  <c r="G216" i="5"/>
  <c r="G294" i="5"/>
  <c r="G258" i="5"/>
  <c r="G378" i="5"/>
  <c r="G908" i="5"/>
  <c r="G902" i="5"/>
  <c r="G968" i="5"/>
  <c r="G962" i="5"/>
  <c r="G1155" i="5"/>
  <c r="G1011" i="5"/>
  <c r="G1005" i="5"/>
  <c r="G1191" i="5"/>
  <c r="G84" i="5"/>
  <c r="G96" i="5"/>
  <c r="G174" i="5"/>
  <c r="G162" i="5"/>
  <c r="G393" i="5"/>
  <c r="G303" i="5"/>
  <c r="G321" i="5"/>
  <c r="G399" i="5"/>
  <c r="G927" i="5"/>
  <c r="G921" i="5"/>
  <c r="G915" i="5"/>
  <c r="G909" i="5"/>
  <c r="G1293" i="5"/>
  <c r="G1287" i="5"/>
  <c r="G1281" i="5"/>
  <c r="G1275" i="5"/>
  <c r="G2685" i="5"/>
  <c r="G2707" i="5"/>
  <c r="G2681" i="5"/>
  <c r="G2669" i="5"/>
  <c r="G2709" i="5"/>
  <c r="G2587" i="5"/>
  <c r="G2601" i="5"/>
  <c r="G2715" i="5"/>
  <c r="G2584" i="5"/>
  <c r="G2648" i="5"/>
  <c r="G2712" i="5"/>
  <c r="G2776" i="5"/>
  <c r="G2642" i="5"/>
  <c r="G2706" i="5"/>
  <c r="G2770" i="5"/>
  <c r="G2639" i="5"/>
  <c r="G2703" i="5"/>
  <c r="G2767" i="5"/>
  <c r="G2628" i="5"/>
  <c r="G2692" i="5"/>
  <c r="G2756" i="5"/>
  <c r="G2769" i="5"/>
  <c r="G2630" i="5"/>
  <c r="G2694" i="5"/>
  <c r="G2758" i="5"/>
  <c r="K2475" i="5"/>
  <c r="L2475" i="5" s="1"/>
  <c r="M2475" i="5"/>
  <c r="O2475" i="5" s="1"/>
  <c r="P2475" i="5" s="1"/>
  <c r="K2499" i="5"/>
  <c r="L2499" i="5" s="1"/>
  <c r="M2499" i="5"/>
  <c r="O2499" i="5" s="1"/>
  <c r="P2499" i="5" s="1"/>
  <c r="M2427" i="5"/>
  <c r="O2427" i="5" s="1"/>
  <c r="P2427" i="5" s="1"/>
  <c r="K2427" i="5"/>
  <c r="L2427" i="5" s="1"/>
  <c r="M2487" i="5"/>
  <c r="O2487" i="5" s="1"/>
  <c r="P2487" i="5" s="1"/>
  <c r="K2487" i="5"/>
  <c r="L2487" i="5" s="1"/>
  <c r="G1106" i="5"/>
  <c r="G1160" i="5"/>
  <c r="G1130" i="5"/>
  <c r="G1118" i="5"/>
  <c r="M2283" i="5"/>
  <c r="O2283" i="5" s="1"/>
  <c r="P2283" i="5" s="1"/>
  <c r="K2283" i="5"/>
  <c r="L2283" i="5" s="1"/>
  <c r="K2253" i="5"/>
  <c r="L2253" i="5" s="1"/>
  <c r="M2253" i="5"/>
  <c r="O2253" i="5" s="1"/>
  <c r="P2253" i="5" s="1"/>
  <c r="M2271" i="5"/>
  <c r="O2271" i="5" s="1"/>
  <c r="P2271" i="5" s="1"/>
  <c r="K2271" i="5"/>
  <c r="L2271" i="5" s="1"/>
  <c r="M2289" i="5"/>
  <c r="O2289" i="5" s="1"/>
  <c r="P2289" i="5" s="1"/>
  <c r="K2289" i="5"/>
  <c r="L2289" i="5" s="1"/>
  <c r="G43" i="5"/>
  <c r="G139" i="5"/>
  <c r="G103" i="5"/>
  <c r="G97" i="5"/>
  <c r="G446" i="5"/>
  <c r="G428" i="5"/>
  <c r="G470" i="5"/>
  <c r="G458" i="5"/>
  <c r="K280" i="5"/>
  <c r="L280" i="5" s="1"/>
  <c r="K382" i="5"/>
  <c r="L382" i="5" s="1"/>
  <c r="K376" i="5"/>
  <c r="L376" i="5" s="1"/>
  <c r="M376" i="5"/>
  <c r="O376" i="5" s="1"/>
  <c r="P376" i="5" s="1"/>
  <c r="K274" i="5"/>
  <c r="L274" i="5" s="1"/>
  <c r="G504" i="5"/>
  <c r="G432" i="5"/>
  <c r="G588" i="5"/>
  <c r="G426" i="5"/>
  <c r="G1240" i="5"/>
  <c r="G1216" i="5"/>
  <c r="G1354" i="5"/>
  <c r="G1270" i="5"/>
  <c r="G1384" i="5"/>
  <c r="G2074" i="5"/>
  <c r="G2176" i="5"/>
  <c r="G2164" i="5"/>
  <c r="G2158" i="5"/>
  <c r="G260" i="5"/>
  <c r="G206" i="5"/>
  <c r="G374" i="5"/>
  <c r="G290" i="5"/>
  <c r="N550" i="4"/>
  <c r="S550" i="4"/>
  <c r="M736" i="5"/>
  <c r="O736" i="5" s="1"/>
  <c r="P736" i="5" s="1"/>
  <c r="K736" i="5"/>
  <c r="L736" i="5" s="1"/>
  <c r="M652" i="5"/>
  <c r="O652" i="5" s="1"/>
  <c r="P652" i="5" s="1"/>
  <c r="K652" i="5"/>
  <c r="L652" i="5" s="1"/>
  <c r="K664" i="5"/>
  <c r="L664" i="5" s="1"/>
  <c r="K658" i="5"/>
  <c r="L658" i="5" s="1"/>
  <c r="M658" i="5"/>
  <c r="O658" i="5" s="1"/>
  <c r="P658" i="5" s="1"/>
  <c r="J1380" i="5"/>
  <c r="J1356" i="5"/>
  <c r="J1332" i="5"/>
  <c r="J1308" i="5"/>
  <c r="J1284" i="5"/>
  <c r="J1260" i="5"/>
  <c r="J1236" i="5"/>
  <c r="J1212" i="5"/>
  <c r="J1386" i="5"/>
  <c r="J1362" i="5"/>
  <c r="J1338" i="5"/>
  <c r="J1314" i="5"/>
  <c r="J1290" i="5"/>
  <c r="J1266" i="5"/>
  <c r="J1242" i="5"/>
  <c r="J1218" i="5"/>
  <c r="J1194" i="5"/>
  <c r="J1368" i="5"/>
  <c r="J1344" i="5"/>
  <c r="J1320" i="5"/>
  <c r="J1296" i="5"/>
  <c r="J1272" i="5"/>
  <c r="J1248" i="5"/>
  <c r="J1224" i="5"/>
  <c r="J1200" i="5"/>
  <c r="J1374" i="5"/>
  <c r="J1350" i="5"/>
  <c r="J1326" i="5"/>
  <c r="J1302" i="5"/>
  <c r="J1278" i="5"/>
  <c r="J1254" i="5"/>
  <c r="J1206" i="5"/>
  <c r="J1230" i="5"/>
  <c r="K472" i="5"/>
  <c r="L472" i="5" s="1"/>
  <c r="K586" i="5"/>
  <c r="L586" i="5" s="1"/>
  <c r="M586" i="5"/>
  <c r="O586" i="5" s="1"/>
  <c r="P586" i="5" s="1"/>
  <c r="G1977" i="5"/>
  <c r="G1953" i="5"/>
  <c r="G1929" i="5"/>
  <c r="G1905" i="5"/>
  <c r="G1881" i="5"/>
  <c r="G1857" i="5"/>
  <c r="G1833" i="5"/>
  <c r="G1809" i="5"/>
  <c r="G1983" i="5"/>
  <c r="G1959" i="5"/>
  <c r="G1935" i="5"/>
  <c r="G1911" i="5"/>
  <c r="G1887" i="5"/>
  <c r="G1863" i="5"/>
  <c r="G1839" i="5"/>
  <c r="G1965" i="5"/>
  <c r="G1869" i="5"/>
  <c r="G1827" i="5"/>
  <c r="G1947" i="5"/>
  <c r="G1851" i="5"/>
  <c r="G1791" i="5"/>
  <c r="G1893" i="5"/>
  <c r="G1971" i="5"/>
  <c r="G1875" i="5"/>
  <c r="G1815" i="5"/>
  <c r="G1797" i="5"/>
  <c r="G1917" i="5"/>
  <c r="G1899" i="5"/>
  <c r="G1821" i="5"/>
  <c r="G1941" i="5"/>
  <c r="G1845" i="5"/>
  <c r="G1803" i="5"/>
  <c r="G1923" i="5"/>
  <c r="K1898" i="5"/>
  <c r="L1898" i="5" s="1"/>
  <c r="M1898" i="5"/>
  <c r="O1898" i="5" s="1"/>
  <c r="P1898" i="5" s="1"/>
  <c r="T303" i="4"/>
  <c r="W303" i="4"/>
  <c r="N598" i="4"/>
  <c r="S598" i="4"/>
  <c r="M760" i="5"/>
  <c r="O760" i="5" s="1"/>
  <c r="P760" i="5" s="1"/>
  <c r="K760" i="5"/>
  <c r="L760" i="5" s="1"/>
  <c r="K724" i="5"/>
  <c r="L724" i="5" s="1"/>
  <c r="K718" i="5"/>
  <c r="L718" i="5" s="1"/>
  <c r="M718" i="5"/>
  <c r="O718" i="5" s="1"/>
  <c r="P718" i="5" s="1"/>
  <c r="K706" i="5"/>
  <c r="L706" i="5" s="1"/>
  <c r="M706" i="5"/>
  <c r="O706" i="5" s="1"/>
  <c r="P706" i="5" s="1"/>
  <c r="W32" i="15"/>
  <c r="AC32" i="15"/>
  <c r="J779" i="5"/>
  <c r="J755" i="5"/>
  <c r="J731" i="5"/>
  <c r="J707" i="5"/>
  <c r="J683" i="5"/>
  <c r="J659" i="5"/>
  <c r="J635" i="5"/>
  <c r="J611" i="5"/>
  <c r="J791" i="5"/>
  <c r="J767" i="5"/>
  <c r="J743" i="5"/>
  <c r="J719" i="5"/>
  <c r="J695" i="5"/>
  <c r="J671" i="5"/>
  <c r="J647" i="5"/>
  <c r="J623" i="5"/>
  <c r="J797" i="5"/>
  <c r="J773" i="5"/>
  <c r="J749" i="5"/>
  <c r="J725" i="5"/>
  <c r="J701" i="5"/>
  <c r="J677" i="5"/>
  <c r="J653" i="5"/>
  <c r="J629" i="5"/>
  <c r="J605" i="5"/>
  <c r="J761" i="5"/>
  <c r="J785" i="5"/>
  <c r="J665" i="5"/>
  <c r="J617" i="5"/>
  <c r="J689" i="5"/>
  <c r="J737" i="5"/>
  <c r="J641" i="5"/>
  <c r="J713" i="5"/>
  <c r="N3032" i="5"/>
  <c r="N3002" i="5"/>
  <c r="N3146" i="5"/>
  <c r="J3158" i="5"/>
  <c r="J3140" i="5"/>
  <c r="J3134" i="5"/>
  <c r="J3092" i="5"/>
  <c r="J3002" i="5"/>
  <c r="J2984" i="5"/>
  <c r="J3116" i="5"/>
  <c r="J3026" i="5"/>
  <c r="J3008" i="5"/>
  <c r="J3170" i="5"/>
  <c r="J3164" i="5"/>
  <c r="J3050" i="5"/>
  <c r="J3032" i="5"/>
  <c r="J2990" i="5"/>
  <c r="J3074" i="5"/>
  <c r="J3056" i="5"/>
  <c r="J3014" i="5"/>
  <c r="J3098" i="5"/>
  <c r="J3080" i="5"/>
  <c r="J3038" i="5"/>
  <c r="J2996" i="5"/>
  <c r="J3146" i="5"/>
  <c r="J3122" i="5"/>
  <c r="J3104" i="5"/>
  <c r="J3062" i="5"/>
  <c r="J3020" i="5"/>
  <c r="J3128" i="5"/>
  <c r="J3086" i="5"/>
  <c r="J3044" i="5"/>
  <c r="J3152" i="5"/>
  <c r="J3110" i="5"/>
  <c r="J3068" i="5"/>
  <c r="J2978" i="5"/>
  <c r="N2934" i="5"/>
  <c r="N2880" i="5"/>
  <c r="N2844" i="5"/>
  <c r="N2814" i="5"/>
  <c r="M471" i="4"/>
  <c r="N471" i="4" s="1"/>
  <c r="N599" i="4"/>
  <c r="S599" i="4"/>
  <c r="K406" i="5"/>
  <c r="L406" i="5" s="1"/>
  <c r="M406" i="5"/>
  <c r="O406" i="5" s="1"/>
  <c r="P406" i="5" s="1"/>
  <c r="H508" i="5"/>
  <c r="H460" i="5"/>
  <c r="H538" i="5"/>
  <c r="H526" i="5"/>
  <c r="H598" i="5"/>
  <c r="H472" i="5"/>
  <c r="H586" i="5"/>
  <c r="H478" i="5"/>
  <c r="H568" i="5"/>
  <c r="H466" i="5"/>
  <c r="H544" i="5"/>
  <c r="H532" i="5"/>
  <c r="H502" i="5"/>
  <c r="H490" i="5"/>
  <c r="H406" i="5"/>
  <c r="H550" i="5"/>
  <c r="H412" i="5"/>
  <c r="H496" i="5"/>
  <c r="H418" i="5"/>
  <c r="H430" i="5"/>
  <c r="H592" i="5"/>
  <c r="H436" i="5"/>
  <c r="H484" i="5"/>
  <c r="H442" i="5"/>
  <c r="H448" i="5"/>
  <c r="H574" i="5"/>
  <c r="H580" i="5"/>
  <c r="H454" i="5"/>
  <c r="H556" i="5"/>
  <c r="H424" i="5"/>
  <c r="H514" i="5"/>
  <c r="H562" i="5"/>
  <c r="H520" i="5"/>
  <c r="M412" i="5"/>
  <c r="O412" i="5" s="1"/>
  <c r="P412" i="5" s="1"/>
  <c r="K412" i="5"/>
  <c r="L412" i="5" s="1"/>
  <c r="K454" i="5"/>
  <c r="L454" i="5" s="1"/>
  <c r="M454" i="5"/>
  <c r="O454" i="5" s="1"/>
  <c r="P454" i="5" s="1"/>
  <c r="K442" i="5"/>
  <c r="L442" i="5" s="1"/>
  <c r="M442" i="5"/>
  <c r="O442" i="5" s="1"/>
  <c r="P442" i="5" s="1"/>
  <c r="G1751" i="5"/>
  <c r="G1601" i="5"/>
  <c r="G1643" i="5"/>
  <c r="M1796" i="5"/>
  <c r="O1796" i="5" s="1"/>
  <c r="P1796" i="5" s="1"/>
  <c r="K1796" i="5"/>
  <c r="L1796" i="5" s="1"/>
  <c r="M1808" i="5"/>
  <c r="O1808" i="5" s="1"/>
  <c r="P1808" i="5" s="1"/>
  <c r="K1808" i="5"/>
  <c r="L1808" i="5" s="1"/>
  <c r="M1802" i="5"/>
  <c r="O1802" i="5" s="1"/>
  <c r="P1802" i="5" s="1"/>
  <c r="K1802" i="5"/>
  <c r="L1802" i="5" s="1"/>
  <c r="M1940" i="5"/>
  <c r="O1940" i="5" s="1"/>
  <c r="P1940" i="5" s="1"/>
  <c r="K1940" i="5"/>
  <c r="L1940" i="5" s="1"/>
  <c r="U12" i="15"/>
  <c r="J336" i="5"/>
  <c r="J318" i="5"/>
  <c r="J390" i="5"/>
  <c r="J378" i="5"/>
  <c r="J342" i="5"/>
  <c r="J360" i="5"/>
  <c r="J324" i="5"/>
  <c r="J348" i="5"/>
  <c r="J396" i="5"/>
  <c r="J366" i="5"/>
  <c r="J330" i="5"/>
  <c r="J306" i="5"/>
  <c r="J282" i="5"/>
  <c r="J258" i="5"/>
  <c r="J234" i="5"/>
  <c r="J210" i="5"/>
  <c r="J372" i="5"/>
  <c r="J354" i="5"/>
  <c r="J312" i="5"/>
  <c r="J288" i="5"/>
  <c r="J264" i="5"/>
  <c r="J240" i="5"/>
  <c r="J216" i="5"/>
  <c r="J228" i="5"/>
  <c r="J252" i="5"/>
  <c r="J384" i="5"/>
  <c r="J300" i="5"/>
  <c r="J222" i="5"/>
  <c r="J276" i="5"/>
  <c r="J246" i="5"/>
  <c r="J294" i="5"/>
  <c r="J204" i="5"/>
  <c r="J270" i="5"/>
  <c r="N477" i="5"/>
  <c r="N573" i="5"/>
  <c r="N537" i="5"/>
  <c r="N579" i="5"/>
  <c r="N1738" i="5"/>
  <c r="N1606" i="5"/>
  <c r="N1600" i="5"/>
  <c r="J1978" i="5"/>
  <c r="J1954" i="5"/>
  <c r="J1930" i="5"/>
  <c r="J1906" i="5"/>
  <c r="J1882" i="5"/>
  <c r="J1858" i="5"/>
  <c r="J1834" i="5"/>
  <c r="J1810" i="5"/>
  <c r="J1984" i="5"/>
  <c r="J1960" i="5"/>
  <c r="J1936" i="5"/>
  <c r="J1912" i="5"/>
  <c r="J1888" i="5"/>
  <c r="J1864" i="5"/>
  <c r="J1840" i="5"/>
  <c r="J1846" i="5"/>
  <c r="K1846" i="5" s="1"/>
  <c r="J1804" i="5"/>
  <c r="J1948" i="5"/>
  <c r="J1918" i="5"/>
  <c r="J1792" i="5"/>
  <c r="J1828" i="5"/>
  <c r="J1972" i="5"/>
  <c r="J1942" i="5"/>
  <c r="J1876" i="5"/>
  <c r="J1816" i="5"/>
  <c r="J1966" i="5"/>
  <c r="J1900" i="5"/>
  <c r="J1870" i="5"/>
  <c r="J1798" i="5"/>
  <c r="J1924" i="5"/>
  <c r="J1894" i="5"/>
  <c r="J1852" i="5"/>
  <c r="K1852" i="5" s="1"/>
  <c r="J1822" i="5"/>
  <c r="J1962" i="5"/>
  <c r="J1938" i="5"/>
  <c r="J1914" i="5"/>
  <c r="J1890" i="5"/>
  <c r="J1866" i="5"/>
  <c r="J1842" i="5"/>
  <c r="J1818" i="5"/>
  <c r="J1794" i="5"/>
  <c r="J1968" i="5"/>
  <c r="J1944" i="5"/>
  <c r="J1920" i="5"/>
  <c r="J1896" i="5"/>
  <c r="J1872" i="5"/>
  <c r="J1848" i="5"/>
  <c r="J1950" i="5"/>
  <c r="J1860" i="5"/>
  <c r="J1836" i="5"/>
  <c r="J1908" i="5"/>
  <c r="J1806" i="5"/>
  <c r="J1788" i="5"/>
  <c r="J1974" i="5"/>
  <c r="J1878" i="5"/>
  <c r="J1932" i="5"/>
  <c r="J1812" i="5"/>
  <c r="J1902" i="5"/>
  <c r="J1854" i="5"/>
  <c r="J1830" i="5"/>
  <c r="J1956" i="5"/>
  <c r="J1800" i="5"/>
  <c r="J1926" i="5"/>
  <c r="J1980" i="5"/>
  <c r="J1884" i="5"/>
  <c r="J1824" i="5"/>
  <c r="U60" i="15"/>
  <c r="M940" i="5"/>
  <c r="O940" i="5" s="1"/>
  <c r="P940" i="5" s="1"/>
  <c r="K940" i="5"/>
  <c r="L940" i="5" s="1"/>
  <c r="K934" i="5"/>
  <c r="L934" i="5" s="1"/>
  <c r="M934" i="5"/>
  <c r="O934" i="5" s="1"/>
  <c r="P934" i="5" s="1"/>
  <c r="K976" i="5"/>
  <c r="L976" i="5" s="1"/>
  <c r="K970" i="5"/>
  <c r="L970" i="5" s="1"/>
  <c r="G1081" i="5"/>
  <c r="G1093" i="5"/>
  <c r="G1141" i="5"/>
  <c r="G1296" i="5"/>
  <c r="G1194" i="5"/>
  <c r="G1386" i="5"/>
  <c r="M1445" i="5"/>
  <c r="O1445" i="5" s="1"/>
  <c r="P1445" i="5" s="1"/>
  <c r="K1445" i="5"/>
  <c r="L1445" i="5" s="1"/>
  <c r="K1439" i="5"/>
  <c r="L1439" i="5" s="1"/>
  <c r="M1439" i="5"/>
  <c r="O1439" i="5" s="1"/>
  <c r="P1439" i="5" s="1"/>
  <c r="M1433" i="5"/>
  <c r="O1433" i="5" s="1"/>
  <c r="P1433" i="5" s="1"/>
  <c r="K1433" i="5"/>
  <c r="L1433" i="5" s="1"/>
  <c r="M1427" i="5"/>
  <c r="O1427" i="5" s="1"/>
  <c r="P1427" i="5" s="1"/>
  <c r="K1427" i="5"/>
  <c r="L1427" i="5" s="1"/>
  <c r="G1437" i="5"/>
  <c r="G1431" i="5"/>
  <c r="G1425" i="5"/>
  <c r="G1939" i="5"/>
  <c r="G1843" i="5"/>
  <c r="G1963" i="5"/>
  <c r="G1975" i="5"/>
  <c r="G2029" i="5"/>
  <c r="G2155" i="5"/>
  <c r="G2143" i="5"/>
  <c r="K2326" i="5"/>
  <c r="L2326" i="5" s="1"/>
  <c r="M2326" i="5"/>
  <c r="O2326" i="5" s="1"/>
  <c r="P2326" i="5" s="1"/>
  <c r="K2374" i="5"/>
  <c r="L2374" i="5" s="1"/>
  <c r="M2374" i="5"/>
  <c r="O2374" i="5" s="1"/>
  <c r="P2374" i="5" s="1"/>
  <c r="M2308" i="5"/>
  <c r="O2308" i="5" s="1"/>
  <c r="P2308" i="5" s="1"/>
  <c r="K2308" i="5"/>
  <c r="L2308" i="5" s="1"/>
  <c r="M2332" i="5"/>
  <c r="O2332" i="5" s="1"/>
  <c r="P2332" i="5" s="1"/>
  <c r="K2332" i="5"/>
  <c r="L2332" i="5" s="1"/>
  <c r="N96" i="5"/>
  <c r="N90" i="5"/>
  <c r="N132" i="5"/>
  <c r="N241" i="5"/>
  <c r="N349" i="5"/>
  <c r="N301" i="5"/>
  <c r="N1911" i="5"/>
  <c r="N1827" i="5"/>
  <c r="N1917" i="5"/>
  <c r="N2324" i="5"/>
  <c r="N2306" i="5"/>
  <c r="N2300" i="5"/>
  <c r="AC88" i="15"/>
  <c r="W88" i="15"/>
  <c r="N3532" i="5"/>
  <c r="N3502" i="5"/>
  <c r="N3466" i="5"/>
  <c r="N3190" i="5"/>
  <c r="N3316" i="5"/>
  <c r="N3178" i="5"/>
  <c r="J3364" i="5"/>
  <c r="J3346" i="5"/>
  <c r="J3322" i="5"/>
  <c r="J3370" i="5"/>
  <c r="J3334" i="5"/>
  <c r="J3286" i="5"/>
  <c r="J3274" i="5"/>
  <c r="J3208" i="5"/>
  <c r="J3196" i="5"/>
  <c r="J3352" i="5"/>
  <c r="J3226" i="5"/>
  <c r="J3190" i="5"/>
  <c r="J3328" i="5"/>
  <c r="J3310" i="5"/>
  <c r="J3304" i="5"/>
  <c r="J3292" i="5"/>
  <c r="J3268" i="5"/>
  <c r="J3232" i="5"/>
  <c r="J3220" i="5"/>
  <c r="J3262" i="5"/>
  <c r="J3250" i="5"/>
  <c r="J3214" i="5"/>
  <c r="J3256" i="5"/>
  <c r="J3244" i="5"/>
  <c r="J3340" i="5"/>
  <c r="J3238" i="5"/>
  <c r="J3178" i="5"/>
  <c r="J3298" i="5"/>
  <c r="J3184" i="5"/>
  <c r="J3358" i="5"/>
  <c r="J3316" i="5"/>
  <c r="J3280" i="5"/>
  <c r="J3202" i="5"/>
  <c r="N1583" i="5"/>
  <c r="N1577" i="5"/>
  <c r="N1571" i="5"/>
  <c r="W570" i="4"/>
  <c r="T570" i="4"/>
  <c r="W336" i="4"/>
  <c r="T336" i="4"/>
  <c r="G840" i="5"/>
  <c r="G948" i="5"/>
  <c r="G942" i="5"/>
  <c r="G984" i="5"/>
  <c r="G1506" i="5"/>
  <c r="G1500" i="5"/>
  <c r="G1494" i="5"/>
  <c r="G1466" i="5"/>
  <c r="G1460" i="5"/>
  <c r="G1454" i="5"/>
  <c r="U18" i="15"/>
  <c r="J594" i="5"/>
  <c r="J570" i="5"/>
  <c r="J546" i="5"/>
  <c r="J576" i="5"/>
  <c r="J498" i="5"/>
  <c r="J450" i="5"/>
  <c r="J558" i="5"/>
  <c r="J528" i="5"/>
  <c r="J510" i="5"/>
  <c r="J480" i="5"/>
  <c r="J462" i="5"/>
  <c r="J438" i="5"/>
  <c r="J414" i="5"/>
  <c r="J426" i="5"/>
  <c r="J402" i="5"/>
  <c r="J588" i="5"/>
  <c r="J540" i="5"/>
  <c r="J492" i="5"/>
  <c r="J552" i="5"/>
  <c r="J522" i="5"/>
  <c r="J474" i="5"/>
  <c r="J582" i="5"/>
  <c r="J534" i="5"/>
  <c r="J504" i="5"/>
  <c r="J486" i="5"/>
  <c r="J456" i="5"/>
  <c r="J444" i="5"/>
  <c r="J420" i="5"/>
  <c r="J432" i="5"/>
  <c r="J408" i="5"/>
  <c r="J564" i="5"/>
  <c r="J516" i="5"/>
  <c r="J468" i="5"/>
  <c r="N1012" i="5"/>
  <c r="N1084" i="5"/>
  <c r="N1162" i="5"/>
  <c r="N1018" i="5"/>
  <c r="W438" i="4"/>
  <c r="T438" i="4"/>
  <c r="N514" i="4"/>
  <c r="S514" i="4"/>
  <c r="G637" i="5"/>
  <c r="G631" i="5"/>
  <c r="G721" i="5"/>
  <c r="G656" i="5"/>
  <c r="G668" i="5"/>
  <c r="G662" i="5"/>
  <c r="G823" i="5"/>
  <c r="G817" i="5"/>
  <c r="G811" i="5"/>
  <c r="M1108" i="5"/>
  <c r="O1108" i="5" s="1"/>
  <c r="P1108" i="5" s="1"/>
  <c r="K1108" i="5"/>
  <c r="L1108" i="5" s="1"/>
  <c r="K1030" i="5"/>
  <c r="L1030" i="5" s="1"/>
  <c r="M1096" i="5"/>
  <c r="O1096" i="5" s="1"/>
  <c r="P1096" i="5" s="1"/>
  <c r="K1096" i="5"/>
  <c r="L1096" i="5" s="1"/>
  <c r="K1186" i="5"/>
  <c r="L1186" i="5" s="1"/>
  <c r="M1186" i="5"/>
  <c r="O1186" i="5" s="1"/>
  <c r="P1186" i="5" s="1"/>
  <c r="G1699" i="5"/>
  <c r="G1747" i="5"/>
  <c r="G1627" i="5"/>
  <c r="M1780" i="5"/>
  <c r="O1780" i="5" s="1"/>
  <c r="P1780" i="5" s="1"/>
  <c r="K1780" i="5"/>
  <c r="L1780" i="5" s="1"/>
  <c r="K1774" i="5"/>
  <c r="L1774" i="5" s="1"/>
  <c r="M1774" i="5"/>
  <c r="O1774" i="5" s="1"/>
  <c r="P1774" i="5" s="1"/>
  <c r="M1720" i="5"/>
  <c r="O1720" i="5" s="1"/>
  <c r="P1720" i="5" s="1"/>
  <c r="K1720" i="5"/>
  <c r="L1720" i="5" s="1"/>
  <c r="M1732" i="5"/>
  <c r="O1732" i="5" s="1"/>
  <c r="P1732" i="5" s="1"/>
  <c r="K1732" i="5"/>
  <c r="L1732" i="5" s="1"/>
  <c r="K1853" i="5"/>
  <c r="L1853" i="5" s="1"/>
  <c r="M1853" i="5"/>
  <c r="O1853" i="5" s="1"/>
  <c r="P1853" i="5" s="1"/>
  <c r="K1973" i="5"/>
  <c r="L1973" i="5" s="1"/>
  <c r="M1973" i="5"/>
  <c r="O1973" i="5" s="1"/>
  <c r="P1973" i="5" s="1"/>
  <c r="M1979" i="5"/>
  <c r="O1979" i="5" s="1"/>
  <c r="P1979" i="5" s="1"/>
  <c r="K1979" i="5"/>
  <c r="L1979" i="5" s="1"/>
  <c r="M1817" i="5"/>
  <c r="O1817" i="5" s="1"/>
  <c r="P1817" i="5" s="1"/>
  <c r="K1817" i="5"/>
  <c r="L1817" i="5" s="1"/>
  <c r="G2531" i="5"/>
  <c r="G2525" i="5"/>
  <c r="G2477" i="5"/>
  <c r="N2800" i="5"/>
  <c r="N2968" i="5"/>
  <c r="N2962" i="5"/>
  <c r="W569" i="4"/>
  <c r="T569" i="4"/>
  <c r="N515" i="4"/>
  <c r="S515" i="4"/>
  <c r="G471" i="5"/>
  <c r="G573" i="5"/>
  <c r="G495" i="5"/>
  <c r="N1562" i="5"/>
  <c r="N1556" i="5"/>
  <c r="N1550" i="5"/>
  <c r="W502" i="4"/>
  <c r="T502" i="4"/>
  <c r="G1253" i="5"/>
  <c r="G1247" i="5"/>
  <c r="G1241" i="5"/>
  <c r="K2066" i="5"/>
  <c r="L2066" i="5" s="1"/>
  <c r="M2066" i="5"/>
  <c r="O2066" i="5" s="1"/>
  <c r="P2066" i="5" s="1"/>
  <c r="M2096" i="5"/>
  <c r="O2096" i="5" s="1"/>
  <c r="P2096" i="5" s="1"/>
  <c r="K2096" i="5"/>
  <c r="L2096" i="5" s="1"/>
  <c r="K2084" i="5"/>
  <c r="L2084" i="5" s="1"/>
  <c r="M2084" i="5"/>
  <c r="O2084" i="5" s="1"/>
  <c r="P2084" i="5" s="1"/>
  <c r="M2078" i="5"/>
  <c r="O2078" i="5" s="1"/>
  <c r="P2078" i="5" s="1"/>
  <c r="K2078" i="5"/>
  <c r="L2078" i="5" s="1"/>
  <c r="G2454" i="5"/>
  <c r="G2472" i="5"/>
  <c r="G2466" i="5"/>
  <c r="N81" i="5"/>
  <c r="N69" i="5"/>
  <c r="N123" i="5"/>
  <c r="U36" i="15"/>
  <c r="N538" i="5"/>
  <c r="N592" i="5"/>
  <c r="N562" i="5"/>
  <c r="U42" i="15"/>
  <c r="J2162" i="5"/>
  <c r="J2138" i="5"/>
  <c r="J2114" i="5"/>
  <c r="J2090" i="5"/>
  <c r="J2066" i="5"/>
  <c r="J2042" i="5"/>
  <c r="J2018" i="5"/>
  <c r="J1994" i="5"/>
  <c r="J2168" i="5"/>
  <c r="J2144" i="5"/>
  <c r="J2120" i="5"/>
  <c r="J2096" i="5"/>
  <c r="J2072" i="5"/>
  <c r="J2048" i="5"/>
  <c r="J2024" i="5"/>
  <c r="J2000" i="5"/>
  <c r="J2180" i="5"/>
  <c r="J2156" i="5"/>
  <c r="J2132" i="5"/>
  <c r="J2108" i="5"/>
  <c r="J2036" i="5"/>
  <c r="J2006" i="5"/>
  <c r="J2054" i="5"/>
  <c r="J1988" i="5"/>
  <c r="J2030" i="5"/>
  <c r="J2084" i="5"/>
  <c r="J2126" i="5"/>
  <c r="J2102" i="5"/>
  <c r="J2012" i="5"/>
  <c r="J2150" i="5"/>
  <c r="K2150" i="5" s="1"/>
  <c r="J2060" i="5"/>
  <c r="J2174" i="5"/>
  <c r="J2078" i="5"/>
  <c r="N1095" i="5"/>
  <c r="N1161" i="5"/>
  <c r="N1005" i="5"/>
  <c r="N1023" i="5"/>
  <c r="W572" i="4"/>
  <c r="T572" i="4"/>
  <c r="W468" i="4"/>
  <c r="T468" i="4"/>
  <c r="G1020" i="5"/>
  <c r="G1014" i="5"/>
  <c r="G1176" i="5"/>
  <c r="G1758" i="5"/>
  <c r="G1704" i="5"/>
  <c r="G1752" i="5"/>
  <c r="G1760" i="5"/>
  <c r="G1718" i="5"/>
  <c r="G1682" i="5"/>
  <c r="G1794" i="5"/>
  <c r="G1824" i="5"/>
  <c r="G1968" i="5"/>
  <c r="K2141" i="5"/>
  <c r="L2141" i="5" s="1"/>
  <c r="M2141" i="5"/>
  <c r="O2141" i="5" s="1"/>
  <c r="P2141" i="5" s="1"/>
  <c r="K2093" i="5"/>
  <c r="L2093" i="5" s="1"/>
  <c r="M2093" i="5"/>
  <c r="O2093" i="5" s="1"/>
  <c r="P2093" i="5" s="1"/>
  <c r="K2087" i="5"/>
  <c r="L2087" i="5" s="1"/>
  <c r="M2087" i="5"/>
  <c r="O2087" i="5" s="1"/>
  <c r="P2087" i="5" s="1"/>
  <c r="M2081" i="5"/>
  <c r="O2081" i="5" s="1"/>
  <c r="P2081" i="5" s="1"/>
  <c r="K2081" i="5"/>
  <c r="L2081" i="5" s="1"/>
  <c r="J578" i="5"/>
  <c r="J554" i="5"/>
  <c r="J566" i="5"/>
  <c r="J530" i="5"/>
  <c r="J482" i="5"/>
  <c r="K482" i="5" s="1"/>
  <c r="J596" i="5"/>
  <c r="J548" i="5"/>
  <c r="J512" i="5"/>
  <c r="J494" i="5"/>
  <c r="J464" i="5"/>
  <c r="J446" i="5"/>
  <c r="J422" i="5"/>
  <c r="J434" i="5"/>
  <c r="J410" i="5"/>
  <c r="J560" i="5"/>
  <c r="J524" i="5"/>
  <c r="J476" i="5"/>
  <c r="J590" i="5"/>
  <c r="J542" i="5"/>
  <c r="J506" i="5"/>
  <c r="J458" i="5"/>
  <c r="J572" i="5"/>
  <c r="J518" i="5"/>
  <c r="J488" i="5"/>
  <c r="J470" i="5"/>
  <c r="J428" i="5"/>
  <c r="J404" i="5"/>
  <c r="J440" i="5"/>
  <c r="J416" i="5"/>
  <c r="J584" i="5"/>
  <c r="J536" i="5"/>
  <c r="J500" i="5"/>
  <c r="J452" i="5"/>
  <c r="U20" i="15"/>
  <c r="N844" i="5"/>
  <c r="N838" i="5"/>
  <c r="N832" i="5"/>
  <c r="N1661" i="5"/>
  <c r="N1781" i="5"/>
  <c r="N1673" i="5"/>
  <c r="N1685" i="5"/>
  <c r="U40" i="15"/>
  <c r="J2767" i="5"/>
  <c r="J2743" i="5"/>
  <c r="J2719" i="5"/>
  <c r="J2695" i="5"/>
  <c r="J2671" i="5"/>
  <c r="J2647" i="5"/>
  <c r="J2623" i="5"/>
  <c r="J2599" i="5"/>
  <c r="J2773" i="5"/>
  <c r="J2749" i="5"/>
  <c r="J2725" i="5"/>
  <c r="J2701" i="5"/>
  <c r="J2677" i="5"/>
  <c r="J2653" i="5"/>
  <c r="J2629" i="5"/>
  <c r="J2605" i="5"/>
  <c r="J2581" i="5"/>
  <c r="J2755" i="5"/>
  <c r="J2731" i="5"/>
  <c r="J2707" i="5"/>
  <c r="J2683" i="5"/>
  <c r="J2659" i="5"/>
  <c r="J2635" i="5"/>
  <c r="J2611" i="5"/>
  <c r="J2587" i="5"/>
  <c r="J2761" i="5"/>
  <c r="J2737" i="5"/>
  <c r="J2713" i="5"/>
  <c r="J2689" i="5"/>
  <c r="J2665" i="5"/>
  <c r="J2641" i="5"/>
  <c r="J2617" i="5"/>
  <c r="J2593" i="5"/>
  <c r="G148" i="5"/>
  <c r="G184" i="5"/>
  <c r="G142" i="5"/>
  <c r="G123" i="5"/>
  <c r="G165" i="5"/>
  <c r="G111" i="5"/>
  <c r="G152" i="5"/>
  <c r="G164" i="5"/>
  <c r="G62" i="5"/>
  <c r="G720" i="5"/>
  <c r="G636" i="5"/>
  <c r="G630" i="5"/>
  <c r="G1333" i="5"/>
  <c r="G1327" i="5"/>
  <c r="G1321" i="5"/>
  <c r="G2058" i="5"/>
  <c r="G2064" i="5"/>
  <c r="G2076" i="5"/>
  <c r="M1840" i="5"/>
  <c r="O1840" i="5" s="1"/>
  <c r="P1840" i="5" s="1"/>
  <c r="K1840" i="5"/>
  <c r="L1840" i="5" s="1"/>
  <c r="H1912" i="5"/>
  <c r="K1792" i="5"/>
  <c r="L1792" i="5" s="1"/>
  <c r="H1792" i="5"/>
  <c r="H1966" i="5"/>
  <c r="H1798" i="5"/>
  <c r="M1792" i="5"/>
  <c r="O1792" i="5" s="1"/>
  <c r="P1792" i="5" s="1"/>
  <c r="H1894" i="5"/>
  <c r="H1828" i="5"/>
  <c r="H1816" i="5"/>
  <c r="H1876" i="5"/>
  <c r="H1972" i="5"/>
  <c r="H1918" i="5"/>
  <c r="H1888" i="5"/>
  <c r="H1906" i="5"/>
  <c r="H1936" i="5"/>
  <c r="H1948" i="5"/>
  <c r="H1978" i="5"/>
  <c r="H1900" i="5"/>
  <c r="H1954" i="5"/>
  <c r="H1930" i="5"/>
  <c r="H1870" i="5"/>
  <c r="H1858" i="5"/>
  <c r="H1984" i="5"/>
  <c r="H1846" i="5"/>
  <c r="H1882" i="5"/>
  <c r="H1834" i="5"/>
  <c r="H1810" i="5"/>
  <c r="H1942" i="5"/>
  <c r="H1852" i="5"/>
  <c r="H1864" i="5"/>
  <c r="H1822" i="5"/>
  <c r="H1804" i="5"/>
  <c r="H1840" i="5"/>
  <c r="H1960" i="5"/>
  <c r="H1924" i="5"/>
  <c r="M1822" i="5"/>
  <c r="O1822" i="5" s="1"/>
  <c r="P1822" i="5" s="1"/>
  <c r="K1822" i="5"/>
  <c r="L1822" i="5" s="1"/>
  <c r="K1900" i="5"/>
  <c r="L1900" i="5" s="1"/>
  <c r="M1966" i="5"/>
  <c r="O1966" i="5" s="1"/>
  <c r="P1966" i="5" s="1"/>
  <c r="K1966" i="5"/>
  <c r="L1966" i="5" s="1"/>
  <c r="K2869" i="5"/>
  <c r="L2869" i="5" s="1"/>
  <c r="M2869" i="5"/>
  <c r="O2869" i="5" s="1"/>
  <c r="P2869" i="5" s="1"/>
  <c r="K2885" i="5"/>
  <c r="L2885" i="5" s="1"/>
  <c r="M2885" i="5"/>
  <c r="O2885" i="5" s="1"/>
  <c r="P2885" i="5" s="1"/>
  <c r="M2922" i="5"/>
  <c r="O2922" i="5" s="1"/>
  <c r="P2922" i="5" s="1"/>
  <c r="K2922" i="5"/>
  <c r="L2922" i="5" s="1"/>
  <c r="O492" i="4"/>
  <c r="L492" i="4"/>
  <c r="M2811" i="5"/>
  <c r="O2811" i="5" s="1"/>
  <c r="P2811" i="5" s="1"/>
  <c r="K2811" i="5"/>
  <c r="L2811" i="5" s="1"/>
  <c r="M2875" i="5"/>
  <c r="O2875" i="5" s="1"/>
  <c r="P2875" i="5" s="1"/>
  <c r="K2875" i="5"/>
  <c r="L2875" i="5" s="1"/>
  <c r="M2935" i="5"/>
  <c r="O2935" i="5" s="1"/>
  <c r="P2935" i="5" s="1"/>
  <c r="K2935" i="5"/>
  <c r="L2935" i="5" s="1"/>
  <c r="M2800" i="5"/>
  <c r="O2800" i="5" s="1"/>
  <c r="P2800" i="5" s="1"/>
  <c r="K2800" i="5"/>
  <c r="L2800" i="5" s="1"/>
  <c r="M2864" i="5"/>
  <c r="O2864" i="5" s="1"/>
  <c r="P2864" i="5" s="1"/>
  <c r="K2864" i="5"/>
  <c r="L2864" i="5" s="1"/>
  <c r="M2933" i="5"/>
  <c r="O2933" i="5" s="1"/>
  <c r="P2933" i="5" s="1"/>
  <c r="K2933" i="5"/>
  <c r="L2933" i="5" s="1"/>
  <c r="K2818" i="5"/>
  <c r="L2818" i="5" s="1"/>
  <c r="M2818" i="5"/>
  <c r="O2818" i="5" s="1"/>
  <c r="P2818" i="5" s="1"/>
  <c r="K2882" i="5"/>
  <c r="L2882" i="5" s="1"/>
  <c r="M2882" i="5"/>
  <c r="O2882" i="5" s="1"/>
  <c r="P2882" i="5" s="1"/>
  <c r="K2968" i="5"/>
  <c r="L2968" i="5" s="1"/>
  <c r="M2968" i="5"/>
  <c r="O2968" i="5" s="1"/>
  <c r="P2968" i="5" s="1"/>
  <c r="K2839" i="5"/>
  <c r="L2839" i="5" s="1"/>
  <c r="M2839" i="5"/>
  <c r="O2839" i="5" s="1"/>
  <c r="P2839" i="5" s="1"/>
  <c r="K2903" i="5"/>
  <c r="L2903" i="5" s="1"/>
  <c r="M2903" i="5"/>
  <c r="O2903" i="5" s="1"/>
  <c r="P2903" i="5" s="1"/>
  <c r="M2966" i="5"/>
  <c r="O2966" i="5" s="1"/>
  <c r="P2966" i="5" s="1"/>
  <c r="K2966" i="5"/>
  <c r="L2966" i="5" s="1"/>
  <c r="M2828" i="5"/>
  <c r="O2828" i="5" s="1"/>
  <c r="P2828" i="5" s="1"/>
  <c r="K2828" i="5"/>
  <c r="L2828" i="5" s="1"/>
  <c r="M2892" i="5"/>
  <c r="O2892" i="5" s="1"/>
  <c r="P2892" i="5" s="1"/>
  <c r="K2892" i="5"/>
  <c r="L2892" i="5" s="1"/>
  <c r="L487" i="4"/>
  <c r="O487" i="4"/>
  <c r="M2785" i="5"/>
  <c r="O2785" i="5" s="1"/>
  <c r="P2785" i="5" s="1"/>
  <c r="K2785" i="5"/>
  <c r="L2785" i="5" s="1"/>
  <c r="M2849" i="5"/>
  <c r="O2849" i="5" s="1"/>
  <c r="P2849" i="5" s="1"/>
  <c r="K2849" i="5"/>
  <c r="L2849" i="5" s="1"/>
  <c r="M2913" i="5"/>
  <c r="O2913" i="5" s="1"/>
  <c r="P2913" i="5" s="1"/>
  <c r="K2913" i="5"/>
  <c r="L2913" i="5" s="1"/>
  <c r="M2955" i="5"/>
  <c r="O2955" i="5" s="1"/>
  <c r="P2955" i="5" s="1"/>
  <c r="K2955" i="5"/>
  <c r="L2955" i="5" s="1"/>
  <c r="M2814" i="5"/>
  <c r="O2814" i="5" s="1"/>
  <c r="P2814" i="5" s="1"/>
  <c r="K2814" i="5"/>
  <c r="L2814" i="5" s="1"/>
  <c r="O474" i="4"/>
  <c r="L474" i="4"/>
  <c r="M474" i="4" s="1"/>
  <c r="M2878" i="5"/>
  <c r="O2878" i="5" s="1"/>
  <c r="P2878" i="5" s="1"/>
  <c r="K2878" i="5"/>
  <c r="L2878" i="5" s="1"/>
  <c r="M2924" i="5"/>
  <c r="O2924" i="5" s="1"/>
  <c r="P2924" i="5" s="1"/>
  <c r="K2924" i="5"/>
  <c r="L2924" i="5" s="1"/>
  <c r="G373" i="5"/>
  <c r="G223" i="5"/>
  <c r="G289" i="5"/>
  <c r="G2280" i="5"/>
  <c r="G2358" i="5"/>
  <c r="G2334" i="5"/>
  <c r="G2335" i="5"/>
  <c r="G2191" i="5"/>
  <c r="G2365" i="5"/>
  <c r="G276" i="5"/>
  <c r="G348" i="5"/>
  <c r="G318" i="5"/>
  <c r="G848" i="5"/>
  <c r="G932" i="5"/>
  <c r="G926" i="5"/>
  <c r="G992" i="5"/>
  <c r="G1017" i="5"/>
  <c r="G1035" i="5"/>
  <c r="G1029" i="5"/>
  <c r="G72" i="5"/>
  <c r="G60" i="5"/>
  <c r="G6" i="5"/>
  <c r="G198" i="5"/>
  <c r="G237" i="5"/>
  <c r="G327" i="5"/>
  <c r="G351" i="5"/>
  <c r="G951" i="5"/>
  <c r="G945" i="5"/>
  <c r="G939" i="5"/>
  <c r="G1317" i="5"/>
  <c r="G1311" i="5"/>
  <c r="G1305" i="5"/>
  <c r="G2689" i="5"/>
  <c r="G2721" i="5"/>
  <c r="G2699" i="5"/>
  <c r="G2691" i="5"/>
  <c r="G2713" i="5"/>
  <c r="G2605" i="5"/>
  <c r="G2609" i="5"/>
  <c r="G2723" i="5"/>
  <c r="G2592" i="5"/>
  <c r="G2656" i="5"/>
  <c r="G2720" i="5"/>
  <c r="G2586" i="5"/>
  <c r="G2650" i="5"/>
  <c r="G2714" i="5"/>
  <c r="G2583" i="5"/>
  <c r="G2647" i="5"/>
  <c r="G2711" i="5"/>
  <c r="G2775" i="5"/>
  <c r="G2636" i="5"/>
  <c r="G2700" i="5"/>
  <c r="G2764" i="5"/>
  <c r="G2777" i="5"/>
  <c r="G2638" i="5"/>
  <c r="G2702" i="5"/>
  <c r="M2565" i="5"/>
  <c r="O2565" i="5" s="1"/>
  <c r="P2565" i="5" s="1"/>
  <c r="K2565" i="5"/>
  <c r="L2565" i="5" s="1"/>
  <c r="M2415" i="5"/>
  <c r="O2415" i="5" s="1"/>
  <c r="P2415" i="5" s="1"/>
  <c r="K2415" i="5"/>
  <c r="L2415" i="5" s="1"/>
  <c r="M2529" i="5"/>
  <c r="O2529" i="5" s="1"/>
  <c r="P2529" i="5" s="1"/>
  <c r="K2529" i="5"/>
  <c r="L2529" i="5" s="1"/>
  <c r="M2511" i="5"/>
  <c r="O2511" i="5" s="1"/>
  <c r="P2511" i="5" s="1"/>
  <c r="K2511" i="5"/>
  <c r="L2511" i="5" s="1"/>
  <c r="G1172" i="5"/>
  <c r="G1064" i="5"/>
  <c r="G1010" i="5"/>
  <c r="K2307" i="5"/>
  <c r="L2307" i="5" s="1"/>
  <c r="K2277" i="5"/>
  <c r="L2277" i="5" s="1"/>
  <c r="M2277" i="5"/>
  <c r="O2277" i="5" s="1"/>
  <c r="P2277" i="5" s="1"/>
  <c r="M2295" i="5"/>
  <c r="O2295" i="5" s="1"/>
  <c r="P2295" i="5" s="1"/>
  <c r="K2295" i="5"/>
  <c r="L2295" i="5" s="1"/>
  <c r="M2313" i="5"/>
  <c r="O2313" i="5" s="1"/>
  <c r="P2313" i="5" s="1"/>
  <c r="K2313" i="5"/>
  <c r="L2313" i="5" s="1"/>
  <c r="G109" i="5"/>
  <c r="G163" i="5"/>
  <c r="G127" i="5"/>
  <c r="G464" i="5"/>
  <c r="G452" i="5"/>
  <c r="G494" i="5"/>
  <c r="M220" i="5"/>
  <c r="O220" i="5" s="1"/>
  <c r="P220" i="5" s="1"/>
  <c r="K220" i="5"/>
  <c r="L220" i="5" s="1"/>
  <c r="K214" i="5"/>
  <c r="L214" i="5" s="1"/>
  <c r="M214" i="5"/>
  <c r="O214" i="5" s="1"/>
  <c r="P214" i="5" s="1"/>
  <c r="M304" i="5"/>
  <c r="O304" i="5" s="1"/>
  <c r="P304" i="5" s="1"/>
  <c r="K304" i="5"/>
  <c r="L304" i="5" s="1"/>
  <c r="K298" i="5"/>
  <c r="L298" i="5" s="1"/>
  <c r="G552" i="5"/>
  <c r="G420" i="5"/>
  <c r="G462" i="5"/>
  <c r="G1288" i="5"/>
  <c r="G1252" i="5"/>
  <c r="G1378" i="5"/>
  <c r="G2098" i="5"/>
  <c r="G2122" i="5"/>
  <c r="G1996" i="5"/>
  <c r="G1990" i="5"/>
  <c r="G236" i="5"/>
  <c r="G230" i="5"/>
  <c r="G296" i="5"/>
  <c r="K1753" i="5" l="1"/>
  <c r="L1753" i="5" s="1"/>
  <c r="O112" i="4"/>
  <c r="M2307" i="5"/>
  <c r="O2307" i="5" s="1"/>
  <c r="P2307" i="5" s="1"/>
  <c r="M382" i="5"/>
  <c r="O382" i="5" s="1"/>
  <c r="P382" i="5" s="1"/>
  <c r="M682" i="5"/>
  <c r="O682" i="5" s="1"/>
  <c r="P682" i="5" s="1"/>
  <c r="K2075" i="5"/>
  <c r="M634" i="5"/>
  <c r="O634" i="5" s="1"/>
  <c r="P634" i="5" s="1"/>
  <c r="M298" i="5"/>
  <c r="O298" i="5" s="1"/>
  <c r="P298" i="5" s="1"/>
  <c r="K105" i="5"/>
  <c r="L105" i="5" s="1"/>
  <c r="M724" i="5"/>
  <c r="O724" i="5" s="1"/>
  <c r="P724" i="5" s="1"/>
  <c r="M1030" i="5"/>
  <c r="O1030" i="5" s="1"/>
  <c r="P1030" i="5" s="1"/>
  <c r="M274" i="5"/>
  <c r="O274" i="5" s="1"/>
  <c r="P274" i="5" s="1"/>
  <c r="M892" i="5"/>
  <c r="O892" i="5" s="1"/>
  <c r="P892" i="5" s="1"/>
  <c r="M880" i="5"/>
  <c r="O880" i="5" s="1"/>
  <c r="P880" i="5" s="1"/>
  <c r="M2296" i="5"/>
  <c r="O2296" i="5" s="1"/>
  <c r="P2296" i="5" s="1"/>
  <c r="L52" i="4"/>
  <c r="M52" i="4" s="1"/>
  <c r="M946" i="5"/>
  <c r="O946" i="5" s="1"/>
  <c r="P946" i="5" s="1"/>
  <c r="M418" i="5"/>
  <c r="O418" i="5" s="1"/>
  <c r="P418" i="5" s="1"/>
  <c r="M1174" i="5"/>
  <c r="O1174" i="5" s="1"/>
  <c r="P1174" i="5" s="1"/>
  <c r="M862" i="5"/>
  <c r="O862" i="5" s="1"/>
  <c r="P862" i="5" s="1"/>
  <c r="M550" i="5"/>
  <c r="O550" i="5" s="1"/>
  <c r="P550" i="5" s="1"/>
  <c r="M74" i="5"/>
  <c r="O74" i="5" s="1"/>
  <c r="P74" i="5" s="1"/>
  <c r="O314" i="4"/>
  <c r="M814" i="5"/>
  <c r="O814" i="5" s="1"/>
  <c r="P814" i="5" s="1"/>
  <c r="L36" i="4"/>
  <c r="M36" i="4" s="1"/>
  <c r="M580" i="5"/>
  <c r="O580" i="5" s="1"/>
  <c r="P580" i="5" s="1"/>
  <c r="M1144" i="5"/>
  <c r="O1144" i="5" s="1"/>
  <c r="P1144" i="5" s="1"/>
  <c r="M670" i="5"/>
  <c r="O670" i="5" s="1"/>
  <c r="P670" i="5" s="1"/>
  <c r="M868" i="5"/>
  <c r="O868" i="5" s="1"/>
  <c r="P868" i="5" s="1"/>
  <c r="O152" i="4"/>
  <c r="L423" i="4"/>
  <c r="M423" i="4" s="1"/>
  <c r="M1012" i="5"/>
  <c r="O1012" i="5" s="1"/>
  <c r="P1012" i="5" s="1"/>
  <c r="L322" i="4"/>
  <c r="M322" i="4" s="1"/>
  <c r="M874" i="5"/>
  <c r="O874" i="5" s="1"/>
  <c r="P874" i="5" s="1"/>
  <c r="O253" i="4"/>
  <c r="N488" i="4"/>
  <c r="S488" i="4"/>
  <c r="L1913" i="5"/>
  <c r="M1913" i="5"/>
  <c r="O1913" i="5" s="1"/>
  <c r="P1913" i="5" s="1"/>
  <c r="L2075" i="5"/>
  <c r="M2075" i="5"/>
  <c r="O2075" i="5" s="1"/>
  <c r="P2075" i="5" s="1"/>
  <c r="L616" i="5"/>
  <c r="M616" i="5"/>
  <c r="O616" i="5" s="1"/>
  <c r="P616" i="5" s="1"/>
  <c r="L478" i="5"/>
  <c r="M478" i="5"/>
  <c r="O478" i="5" s="1"/>
  <c r="P478" i="5" s="1"/>
  <c r="L805" i="5"/>
  <c r="M805" i="5"/>
  <c r="O805" i="5" s="1"/>
  <c r="P805" i="5" s="1"/>
  <c r="M396" i="4"/>
  <c r="L2301" i="5"/>
  <c r="M2301" i="5"/>
  <c r="O2301" i="5" s="1"/>
  <c r="P2301" i="5" s="1"/>
  <c r="L496" i="5"/>
  <c r="M496" i="5"/>
  <c r="O496" i="5" s="1"/>
  <c r="P496" i="5" s="1"/>
  <c r="L561" i="5"/>
  <c r="M561" i="5"/>
  <c r="O561" i="5" s="1"/>
  <c r="P561" i="5" s="1"/>
  <c r="L411" i="5"/>
  <c r="M411" i="5"/>
  <c r="O411" i="5" s="1"/>
  <c r="P411" i="5" s="1"/>
  <c r="L2150" i="5"/>
  <c r="M2150" i="5" s="1"/>
  <c r="O2150" i="5" s="1"/>
  <c r="P2150" i="5" s="1"/>
  <c r="N484" i="4"/>
  <c r="S484" i="4"/>
  <c r="L640" i="5"/>
  <c r="M640" i="5"/>
  <c r="O640" i="5" s="1"/>
  <c r="P640" i="5" s="1"/>
  <c r="L2975" i="5"/>
  <c r="M2975" i="5" s="1"/>
  <c r="O2975" i="5" s="1"/>
  <c r="P2975" i="5" s="1"/>
  <c r="L526" i="5"/>
  <c r="M526" i="5"/>
  <c r="O526" i="5" s="1"/>
  <c r="P526" i="5" s="1"/>
  <c r="L1654" i="5"/>
  <c r="M1654" i="5" s="1"/>
  <c r="O1654" i="5" s="1"/>
  <c r="P1654" i="5" s="1"/>
  <c r="L1648" i="5"/>
  <c r="M1648" i="5" s="1"/>
  <c r="O1648" i="5" s="1"/>
  <c r="P1648" i="5" s="1"/>
  <c r="L748" i="5"/>
  <c r="M748" i="5"/>
  <c r="O748" i="5" s="1"/>
  <c r="P748" i="5" s="1"/>
  <c r="L933" i="5"/>
  <c r="M933" i="5"/>
  <c r="O933" i="5" s="1"/>
  <c r="P933" i="5" s="1"/>
  <c r="L466" i="5"/>
  <c r="M466" i="5"/>
  <c r="O466" i="5" s="1"/>
  <c r="P466" i="5" s="1"/>
  <c r="L2111" i="5"/>
  <c r="M2111" i="5" s="1"/>
  <c r="O2111" i="5" s="1"/>
  <c r="P2111" i="5" s="1"/>
  <c r="N496" i="4"/>
  <c r="S496" i="4"/>
  <c r="N474" i="4"/>
  <c r="S474" i="4"/>
  <c r="L2147" i="5"/>
  <c r="M2147" i="5" s="1"/>
  <c r="O2147" i="5" s="1"/>
  <c r="P2147" i="5" s="1"/>
  <c r="L772" i="5"/>
  <c r="M772" i="5"/>
  <c r="O772" i="5" s="1"/>
  <c r="P772" i="5" s="1"/>
  <c r="I30" i="2"/>
  <c r="C83" i="2" s="1"/>
  <c r="L2505" i="5"/>
  <c r="M2505" i="5" s="1"/>
  <c r="O2505" i="5" s="1"/>
  <c r="P2505" i="5" s="1"/>
  <c r="L482" i="5"/>
  <c r="M482" i="5"/>
  <c r="O482" i="5" s="1"/>
  <c r="P482" i="5" s="1"/>
  <c r="L1852" i="5"/>
  <c r="M1852" i="5" s="1"/>
  <c r="O1852" i="5" s="1"/>
  <c r="P1852" i="5" s="1"/>
  <c r="L1846" i="5"/>
  <c r="M1846" i="5" s="1"/>
  <c r="O1846" i="5" s="1"/>
  <c r="P1846" i="5" s="1"/>
  <c r="L2123" i="5"/>
  <c r="M2123" i="5" s="1"/>
  <c r="O2123" i="5" s="1"/>
  <c r="P2123" i="5" s="1"/>
  <c r="L2153" i="5"/>
  <c r="M2153" i="5" s="1"/>
  <c r="O2153" i="5" s="1"/>
  <c r="P2153" i="5" s="1"/>
  <c r="L2135" i="5"/>
  <c r="M2135" i="5" s="1"/>
  <c r="O2135" i="5" s="1"/>
  <c r="P2135" i="5" s="1"/>
  <c r="L778" i="5"/>
  <c r="M778" i="5"/>
  <c r="O778" i="5" s="1"/>
  <c r="P778" i="5" s="1"/>
  <c r="L436" i="5"/>
  <c r="M436" i="5"/>
  <c r="O436" i="5" s="1"/>
  <c r="P436" i="5" s="1"/>
  <c r="L448" i="5"/>
  <c r="M448" i="5"/>
  <c r="O448" i="5" s="1"/>
  <c r="P448" i="5" s="1"/>
  <c r="N495" i="4"/>
  <c r="S495" i="4"/>
  <c r="L1048" i="5"/>
  <c r="M1048" i="5"/>
  <c r="O1048" i="5" s="1"/>
  <c r="P1048" i="5" s="1"/>
  <c r="K142" i="5"/>
  <c r="L142" i="5" s="1"/>
  <c r="M142" i="5"/>
  <c r="O142" i="5" s="1"/>
  <c r="P142" i="5" s="1"/>
  <c r="M1794" i="5"/>
  <c r="O1794" i="5" s="1"/>
  <c r="P1794" i="5" s="1"/>
  <c r="K1794" i="5"/>
  <c r="L1794" i="5" s="1"/>
  <c r="O304" i="4"/>
  <c r="L304" i="4"/>
  <c r="AC42" i="15"/>
  <c r="W42" i="15"/>
  <c r="M1843" i="5"/>
  <c r="O1843" i="5" s="1"/>
  <c r="P1843" i="5" s="1"/>
  <c r="K1843" i="5"/>
  <c r="L1843" i="5" s="1"/>
  <c r="O392" i="4"/>
  <c r="L392" i="4"/>
  <c r="M1670" i="5"/>
  <c r="O1670" i="5" s="1"/>
  <c r="P1670" i="5" s="1"/>
  <c r="K1670" i="5"/>
  <c r="L1670" i="5" s="1"/>
  <c r="K109" i="5"/>
  <c r="L109" i="5" s="1"/>
  <c r="M109" i="5"/>
  <c r="O109" i="5" s="1"/>
  <c r="P109" i="5" s="1"/>
  <c r="K2691" i="5"/>
  <c r="L2691" i="5" s="1"/>
  <c r="M2691" i="5"/>
  <c r="O2691" i="5" s="1"/>
  <c r="P2691" i="5" s="1"/>
  <c r="M2454" i="5"/>
  <c r="O2454" i="5" s="1"/>
  <c r="P2454" i="5" s="1"/>
  <c r="K2454" i="5"/>
  <c r="L2454" i="5" s="1"/>
  <c r="L414" i="4"/>
  <c r="O414" i="4"/>
  <c r="W12" i="15"/>
  <c r="AC12" i="15"/>
  <c r="M1899" i="5"/>
  <c r="O1899" i="5" s="1"/>
  <c r="P1899" i="5" s="1"/>
  <c r="K1899" i="5"/>
  <c r="L1899" i="5" s="1"/>
  <c r="M1905" i="5"/>
  <c r="O1905" i="5" s="1"/>
  <c r="P1905" i="5" s="1"/>
  <c r="K1905" i="5"/>
  <c r="L1905" i="5" s="1"/>
  <c r="K458" i="5"/>
  <c r="L458" i="5" s="1"/>
  <c r="M2756" i="5"/>
  <c r="O2756" i="5" s="1"/>
  <c r="P2756" i="5" s="1"/>
  <c r="K2756" i="5"/>
  <c r="L2756" i="5" s="1"/>
  <c r="M393" i="5"/>
  <c r="O393" i="5" s="1"/>
  <c r="P393" i="5" s="1"/>
  <c r="K393" i="5"/>
  <c r="L393" i="5" s="1"/>
  <c r="M216" i="5"/>
  <c r="O216" i="5" s="1"/>
  <c r="P216" i="5" s="1"/>
  <c r="L41" i="4"/>
  <c r="K216" i="5"/>
  <c r="L216" i="5" s="1"/>
  <c r="O41" i="4"/>
  <c r="R497" i="4"/>
  <c r="U497" i="4" s="1"/>
  <c r="V497" i="4" s="1"/>
  <c r="Q497" i="4"/>
  <c r="P497" i="4"/>
  <c r="K141" i="5"/>
  <c r="L141" i="5" s="1"/>
  <c r="O317" i="4"/>
  <c r="L317" i="4"/>
  <c r="K759" i="5"/>
  <c r="L759" i="5" s="1"/>
  <c r="W28" i="15"/>
  <c r="AC28" i="15"/>
  <c r="M1731" i="5"/>
  <c r="O1731" i="5" s="1"/>
  <c r="P1731" i="5" s="1"/>
  <c r="K1731" i="5"/>
  <c r="L1731" i="5" s="1"/>
  <c r="K697" i="5"/>
  <c r="L697" i="5" s="1"/>
  <c r="O158" i="4"/>
  <c r="L158" i="4"/>
  <c r="K2140" i="5"/>
  <c r="L2140" i="5" s="1"/>
  <c r="M2140" i="5"/>
  <c r="O2140" i="5" s="1"/>
  <c r="P2140" i="5" s="1"/>
  <c r="M2750" i="5"/>
  <c r="O2750" i="5" s="1"/>
  <c r="P2750" i="5" s="1"/>
  <c r="K2750" i="5"/>
  <c r="L2750" i="5" s="1"/>
  <c r="K903" i="5"/>
  <c r="L903" i="5" s="1"/>
  <c r="M24" i="5"/>
  <c r="O24" i="5" s="1"/>
  <c r="P24" i="5" s="1"/>
  <c r="L9" i="4"/>
  <c r="K24" i="5"/>
  <c r="L24" i="5" s="1"/>
  <c r="O9" i="4"/>
  <c r="M884" i="5"/>
  <c r="O884" i="5" s="1"/>
  <c r="P884" i="5" s="1"/>
  <c r="K884" i="5"/>
  <c r="L884" i="5" s="1"/>
  <c r="M2275" i="5"/>
  <c r="O2275" i="5" s="1"/>
  <c r="P2275" i="5" s="1"/>
  <c r="K2275" i="5"/>
  <c r="L2275" i="5" s="1"/>
  <c r="O344" i="4"/>
  <c r="L344" i="4"/>
  <c r="O117" i="4"/>
  <c r="L117" i="4"/>
  <c r="K117" i="5"/>
  <c r="L117" i="5" s="1"/>
  <c r="M1616" i="5"/>
  <c r="O1616" i="5" s="1"/>
  <c r="P1616" i="5" s="1"/>
  <c r="K1616" i="5"/>
  <c r="L1616" i="5" s="1"/>
  <c r="O202" i="4"/>
  <c r="L202" i="4"/>
  <c r="K1199" i="5"/>
  <c r="L1199" i="5" s="1"/>
  <c r="M1199" i="5"/>
  <c r="O1199" i="5" s="1"/>
  <c r="P1199" i="5" s="1"/>
  <c r="H1223" i="5"/>
  <c r="H1235" i="5"/>
  <c r="H1247" i="5"/>
  <c r="H1295" i="5"/>
  <c r="H1265" i="5"/>
  <c r="H1331" i="5"/>
  <c r="H1259" i="5"/>
  <c r="H1349" i="5"/>
  <c r="H1289" i="5"/>
  <c r="H1379" i="5"/>
  <c r="H1301" i="5"/>
  <c r="H1199" i="5"/>
  <c r="H1229" i="5"/>
  <c r="H1337" i="5"/>
  <c r="H1373" i="5"/>
  <c r="H1271" i="5"/>
  <c r="H1313" i="5"/>
  <c r="H1205" i="5"/>
  <c r="H1283" i="5"/>
  <c r="H1367" i="5"/>
  <c r="H1385" i="5"/>
  <c r="H1241" i="5"/>
  <c r="H1343" i="5"/>
  <c r="H1355" i="5"/>
  <c r="H1391" i="5"/>
  <c r="H1217" i="5"/>
  <c r="H1307" i="5"/>
  <c r="H1361" i="5"/>
  <c r="H1319" i="5"/>
  <c r="H1211" i="5"/>
  <c r="H1277" i="5"/>
  <c r="H1253" i="5"/>
  <c r="H1325" i="5"/>
  <c r="K549" i="5"/>
  <c r="L549" i="5" s="1"/>
  <c r="M549" i="5"/>
  <c r="O549" i="5" s="1"/>
  <c r="P549" i="5" s="1"/>
  <c r="K794" i="5"/>
  <c r="L794" i="5" s="1"/>
  <c r="M794" i="5"/>
  <c r="O794" i="5" s="1"/>
  <c r="P794" i="5" s="1"/>
  <c r="K751" i="5"/>
  <c r="L751" i="5" s="1"/>
  <c r="M900" i="5"/>
  <c r="O900" i="5" s="1"/>
  <c r="P900" i="5" s="1"/>
  <c r="K900" i="5"/>
  <c r="L900" i="5" s="1"/>
  <c r="O155" i="4"/>
  <c r="L155" i="4"/>
  <c r="W58" i="15"/>
  <c r="AC58" i="15"/>
  <c r="M1595" i="5"/>
  <c r="O1595" i="5" s="1"/>
  <c r="P1595" i="5" s="1"/>
  <c r="K1595" i="5"/>
  <c r="L1595" i="5" s="1"/>
  <c r="H1649" i="5"/>
  <c r="H1631" i="5"/>
  <c r="H1757" i="5"/>
  <c r="H1613" i="5"/>
  <c r="H1709" i="5"/>
  <c r="H1697" i="5"/>
  <c r="H1715" i="5"/>
  <c r="H1775" i="5"/>
  <c r="H1727" i="5"/>
  <c r="H1595" i="5"/>
  <c r="H1739" i="5"/>
  <c r="H1601" i="5"/>
  <c r="H1733" i="5"/>
  <c r="H1655" i="5"/>
  <c r="H1763" i="5"/>
  <c r="H1673" i="5"/>
  <c r="H1685" i="5"/>
  <c r="H1667" i="5"/>
  <c r="H1781" i="5"/>
  <c r="H1721" i="5"/>
  <c r="H1661" i="5"/>
  <c r="H1637" i="5"/>
  <c r="H1619" i="5"/>
  <c r="H1751" i="5"/>
  <c r="H1625" i="5"/>
  <c r="H1787" i="5"/>
  <c r="H1679" i="5"/>
  <c r="H1643" i="5"/>
  <c r="H1691" i="5"/>
  <c r="H1769" i="5"/>
  <c r="H1607" i="5"/>
  <c r="H1703" i="5"/>
  <c r="H1745" i="5"/>
  <c r="W24" i="15"/>
  <c r="AC24" i="15"/>
  <c r="M2128" i="5"/>
  <c r="O2128" i="5" s="1"/>
  <c r="P2128" i="5" s="1"/>
  <c r="K2128" i="5"/>
  <c r="L2128" i="5" s="1"/>
  <c r="O95" i="4"/>
  <c r="L95" i="4"/>
  <c r="M560" i="5"/>
  <c r="O560" i="5" s="1"/>
  <c r="P560" i="5" s="1"/>
  <c r="K560" i="5"/>
  <c r="L560" i="5" s="1"/>
  <c r="K1052" i="5"/>
  <c r="L1052" i="5" s="1"/>
  <c r="K2751" i="5"/>
  <c r="L2751" i="5" s="1"/>
  <c r="M2751" i="5"/>
  <c r="O2751" i="5" s="1"/>
  <c r="P2751" i="5" s="1"/>
  <c r="M2632" i="5"/>
  <c r="O2632" i="5" s="1"/>
  <c r="P2632" i="5" s="1"/>
  <c r="K2632" i="5"/>
  <c r="L2632" i="5" s="1"/>
  <c r="M2641" i="5"/>
  <c r="O2641" i="5" s="1"/>
  <c r="P2641" i="5" s="1"/>
  <c r="K2641" i="5"/>
  <c r="L2641" i="5" s="1"/>
  <c r="K873" i="5"/>
  <c r="L873" i="5" s="1"/>
  <c r="L33" i="4"/>
  <c r="O33" i="4"/>
  <c r="K854" i="5"/>
  <c r="L854" i="5" s="1"/>
  <c r="K2269" i="5"/>
  <c r="L2269" i="5" s="1"/>
  <c r="M2269" i="5"/>
  <c r="O2269" i="5" s="1"/>
  <c r="P2269" i="5" s="1"/>
  <c r="K229" i="5"/>
  <c r="L229" i="5" s="1"/>
  <c r="M229" i="5"/>
  <c r="O229" i="5" s="1"/>
  <c r="P229" i="5" s="1"/>
  <c r="R483" i="4"/>
  <c r="U483" i="4" s="1"/>
  <c r="V483" i="4" s="1"/>
  <c r="Q483" i="4"/>
  <c r="P483" i="4"/>
  <c r="O360" i="4"/>
  <c r="L360" i="4"/>
  <c r="O131" i="4"/>
  <c r="L131" i="4"/>
  <c r="M39" i="5"/>
  <c r="O39" i="5" s="1"/>
  <c r="P39" i="5" s="1"/>
  <c r="K39" i="5"/>
  <c r="L39" i="5" s="1"/>
  <c r="M1980" i="5"/>
  <c r="O1980" i="5" s="1"/>
  <c r="P1980" i="5" s="1"/>
  <c r="K1980" i="5"/>
  <c r="L1980" i="5" s="1"/>
  <c r="L335" i="4"/>
  <c r="O335" i="4"/>
  <c r="L273" i="4"/>
  <c r="O273" i="4"/>
  <c r="N485" i="4"/>
  <c r="S485" i="4"/>
  <c r="AC49" i="15"/>
  <c r="W49" i="15"/>
  <c r="M2574" i="5"/>
  <c r="O2574" i="5" s="1"/>
  <c r="P2574" i="5" s="1"/>
  <c r="K2574" i="5"/>
  <c r="L2574" i="5" s="1"/>
  <c r="O434" i="4"/>
  <c r="L434" i="4"/>
  <c r="M1373" i="5"/>
  <c r="O1373" i="5" s="1"/>
  <c r="P1373" i="5" s="1"/>
  <c r="K1373" i="5"/>
  <c r="L1373" i="5" s="1"/>
  <c r="K2483" i="5"/>
  <c r="L2483" i="5" s="1"/>
  <c r="M2483" i="5"/>
  <c r="O2483" i="5" s="1"/>
  <c r="P2483" i="5" s="1"/>
  <c r="M931" i="5"/>
  <c r="O931" i="5" s="1"/>
  <c r="P931" i="5" s="1"/>
  <c r="K931" i="5"/>
  <c r="L931" i="5" s="1"/>
  <c r="M649" i="5"/>
  <c r="O649" i="5" s="1"/>
  <c r="P649" i="5" s="1"/>
  <c r="K649" i="5"/>
  <c r="L649" i="5" s="1"/>
  <c r="K1580" i="5"/>
  <c r="L1580" i="5" s="1"/>
  <c r="M1580" i="5"/>
  <c r="O1580" i="5" s="1"/>
  <c r="P1580" i="5" s="1"/>
  <c r="M912" i="5"/>
  <c r="O912" i="5" s="1"/>
  <c r="P912" i="5" s="1"/>
  <c r="K912" i="5"/>
  <c r="L912" i="5" s="1"/>
  <c r="O157" i="4"/>
  <c r="L157" i="4"/>
  <c r="M1897" i="5"/>
  <c r="O1897" i="5" s="1"/>
  <c r="P1897" i="5" s="1"/>
  <c r="K1897" i="5"/>
  <c r="L1897" i="5" s="1"/>
  <c r="M1368" i="5"/>
  <c r="O1368" i="5" s="1"/>
  <c r="P1368" i="5" s="1"/>
  <c r="K1368" i="5"/>
  <c r="L1368" i="5" s="1"/>
  <c r="L233" i="4"/>
  <c r="O233" i="4"/>
  <c r="W558" i="4"/>
  <c r="T558" i="4"/>
  <c r="K380" i="5"/>
  <c r="L380" i="5" s="1"/>
  <c r="K416" i="5"/>
  <c r="L416" i="5" s="1"/>
  <c r="M416" i="5"/>
  <c r="O416" i="5" s="1"/>
  <c r="P416" i="5" s="1"/>
  <c r="K1046" i="5"/>
  <c r="L1046" i="5" s="1"/>
  <c r="M1046" i="5"/>
  <c r="O1046" i="5" s="1"/>
  <c r="P1046" i="5" s="1"/>
  <c r="O2385" i="5"/>
  <c r="P2385" i="5" s="1"/>
  <c r="J53" i="2" s="1"/>
  <c r="I53" i="2"/>
  <c r="M2732" i="5"/>
  <c r="O2732" i="5" s="1"/>
  <c r="P2732" i="5" s="1"/>
  <c r="K2732" i="5"/>
  <c r="L2732" i="5" s="1"/>
  <c r="K2618" i="5"/>
  <c r="L2618" i="5" s="1"/>
  <c r="M2618" i="5"/>
  <c r="O2618" i="5" s="1"/>
  <c r="P2618" i="5" s="1"/>
  <c r="M2621" i="5"/>
  <c r="O2621" i="5" s="1"/>
  <c r="P2621" i="5" s="1"/>
  <c r="K2621" i="5"/>
  <c r="L2621" i="5" s="1"/>
  <c r="M1197" i="5"/>
  <c r="O1197" i="5" s="1"/>
  <c r="P1197" i="5" s="1"/>
  <c r="K1197" i="5"/>
  <c r="L1197" i="5" s="1"/>
  <c r="H1221" i="5"/>
  <c r="H1239" i="5"/>
  <c r="H1299" i="5"/>
  <c r="H1293" i="5"/>
  <c r="H1197" i="5"/>
  <c r="H1335" i="5"/>
  <c r="H1263" i="5"/>
  <c r="H1353" i="5"/>
  <c r="K1353" i="5" s="1"/>
  <c r="H1305" i="5"/>
  <c r="H1383" i="5"/>
  <c r="H1269" i="5"/>
  <c r="H1275" i="5"/>
  <c r="H1251" i="5"/>
  <c r="H1329" i="5"/>
  <c r="H1233" i="5"/>
  <c r="H1341" i="5"/>
  <c r="K1341" i="5" s="1"/>
  <c r="H1377" i="5"/>
  <c r="H1323" i="5"/>
  <c r="H1215" i="5"/>
  <c r="H1317" i="5"/>
  <c r="H1287" i="5"/>
  <c r="H1371" i="5"/>
  <c r="H1389" i="5"/>
  <c r="H1311" i="5"/>
  <c r="H1257" i="5"/>
  <c r="H1209" i="5"/>
  <c r="H1245" i="5"/>
  <c r="H1203" i="5"/>
  <c r="H1347" i="5"/>
  <c r="H1359" i="5"/>
  <c r="H1281" i="5"/>
  <c r="H1227" i="5"/>
  <c r="H1365" i="5"/>
  <c r="K285" i="5"/>
  <c r="L285" i="5" s="1"/>
  <c r="M1065" i="5"/>
  <c r="O1065" i="5" s="1"/>
  <c r="P1065" i="5" s="1"/>
  <c r="K1065" i="5"/>
  <c r="L1065" i="5" s="1"/>
  <c r="O47" i="4"/>
  <c r="L47" i="4"/>
  <c r="M2184" i="5"/>
  <c r="O2184" i="5" s="1"/>
  <c r="P2184" i="5" s="1"/>
  <c r="K2184" i="5"/>
  <c r="L2184" i="5" s="1"/>
  <c r="H2280" i="5"/>
  <c r="H2256" i="5"/>
  <c r="H2232" i="5"/>
  <c r="H2208" i="5"/>
  <c r="H2184" i="5"/>
  <c r="O369" i="4"/>
  <c r="L369" i="4"/>
  <c r="H2214" i="5"/>
  <c r="H2352" i="5"/>
  <c r="H2340" i="5"/>
  <c r="H2298" i="5"/>
  <c r="H2358" i="5"/>
  <c r="H2220" i="5"/>
  <c r="H2268" i="5"/>
  <c r="H2316" i="5"/>
  <c r="H2226" i="5"/>
  <c r="H2262" i="5"/>
  <c r="H2322" i="5"/>
  <c r="K2322" i="5" s="1"/>
  <c r="H2376" i="5"/>
  <c r="H2274" i="5"/>
  <c r="H2310" i="5"/>
  <c r="H2190" i="5"/>
  <c r="H2238" i="5"/>
  <c r="H2370" i="5"/>
  <c r="H2244" i="5"/>
  <c r="H2292" i="5"/>
  <c r="H2196" i="5"/>
  <c r="H2334" i="5"/>
  <c r="H2346" i="5"/>
  <c r="H2364" i="5"/>
  <c r="H2202" i="5"/>
  <c r="H2250" i="5"/>
  <c r="H2286" i="5"/>
  <c r="H2304" i="5"/>
  <c r="H2328" i="5"/>
  <c r="R480" i="4"/>
  <c r="U480" i="4" s="1"/>
  <c r="V480" i="4" s="1"/>
  <c r="Q480" i="4"/>
  <c r="P480" i="4"/>
  <c r="R477" i="4"/>
  <c r="U477" i="4" s="1"/>
  <c r="V477" i="4" s="1"/>
  <c r="Q477" i="4"/>
  <c r="P477" i="4"/>
  <c r="M1219" i="5"/>
  <c r="O1219" i="5" s="1"/>
  <c r="P1219" i="5" s="1"/>
  <c r="K1219" i="5"/>
  <c r="L1219" i="5" s="1"/>
  <c r="K170" i="5"/>
  <c r="L170" i="5" s="1"/>
  <c r="M170" i="5"/>
  <c r="O170" i="5" s="1"/>
  <c r="P170" i="5" s="1"/>
  <c r="M27" i="5"/>
  <c r="O27" i="5" s="1"/>
  <c r="P27" i="5" s="1"/>
  <c r="K27" i="5"/>
  <c r="L27" i="5" s="1"/>
  <c r="M1724" i="5"/>
  <c r="O1724" i="5" s="1"/>
  <c r="P1724" i="5" s="1"/>
  <c r="K1724" i="5"/>
  <c r="L1724" i="5" s="1"/>
  <c r="O191" i="4"/>
  <c r="L191" i="4"/>
  <c r="K591" i="5"/>
  <c r="L591" i="5" s="1"/>
  <c r="K758" i="5"/>
  <c r="L758" i="5" s="1"/>
  <c r="M758" i="5"/>
  <c r="O758" i="5" s="1"/>
  <c r="P758" i="5" s="1"/>
  <c r="K1556" i="5"/>
  <c r="L1556" i="5" s="1"/>
  <c r="M1556" i="5"/>
  <c r="O1556" i="5" s="1"/>
  <c r="P1556" i="5" s="1"/>
  <c r="K846" i="5"/>
  <c r="L846" i="5" s="1"/>
  <c r="M846" i="5"/>
  <c r="O846" i="5" s="1"/>
  <c r="P846" i="5" s="1"/>
  <c r="O146" i="4"/>
  <c r="L146" i="4"/>
  <c r="M1879" i="5"/>
  <c r="O1879" i="5" s="1"/>
  <c r="P1879" i="5" s="1"/>
  <c r="K1879" i="5"/>
  <c r="L1879" i="5" s="1"/>
  <c r="O206" i="4"/>
  <c r="L206" i="4"/>
  <c r="M2080" i="5"/>
  <c r="O2080" i="5" s="1"/>
  <c r="P2080" i="5" s="1"/>
  <c r="K2080" i="5"/>
  <c r="L2080" i="5" s="1"/>
  <c r="O87" i="4"/>
  <c r="L87" i="4"/>
  <c r="M7" i="5"/>
  <c r="O7" i="5" s="1"/>
  <c r="P7" i="5" s="1"/>
  <c r="K7" i="5"/>
  <c r="L7" i="5" s="1"/>
  <c r="H7" i="5"/>
  <c r="H187" i="5"/>
  <c r="H67" i="5"/>
  <c r="H13" i="5"/>
  <c r="H115" i="5"/>
  <c r="H25" i="5"/>
  <c r="H79" i="5"/>
  <c r="H31" i="5"/>
  <c r="H73" i="5"/>
  <c r="H121" i="5"/>
  <c r="H181" i="5"/>
  <c r="H43" i="5"/>
  <c r="H199" i="5"/>
  <c r="H127" i="5"/>
  <c r="H91" i="5"/>
  <c r="H145" i="5"/>
  <c r="H157" i="5"/>
  <c r="H103" i="5"/>
  <c r="H55" i="5"/>
  <c r="H37" i="5"/>
  <c r="H169" i="5"/>
  <c r="H133" i="5"/>
  <c r="H19" i="5"/>
  <c r="H61" i="5"/>
  <c r="H109" i="5"/>
  <c r="H193" i="5"/>
  <c r="H151" i="5"/>
  <c r="H175" i="5"/>
  <c r="H85" i="5"/>
  <c r="H163" i="5"/>
  <c r="H49" i="5"/>
  <c r="H97" i="5"/>
  <c r="H139" i="5"/>
  <c r="K1022" i="5"/>
  <c r="L1022" i="5" s="1"/>
  <c r="M1022" i="5"/>
  <c r="O1022" i="5" s="1"/>
  <c r="P1022" i="5" s="1"/>
  <c r="M2596" i="5"/>
  <c r="O2596" i="5" s="1"/>
  <c r="P2596" i="5" s="1"/>
  <c r="K2596" i="5"/>
  <c r="L2596" i="5" s="1"/>
  <c r="M2680" i="5"/>
  <c r="O2680" i="5" s="1"/>
  <c r="P2680" i="5" s="1"/>
  <c r="K2680" i="5"/>
  <c r="L2680" i="5" s="1"/>
  <c r="K2611" i="5"/>
  <c r="L2611" i="5" s="1"/>
  <c r="M2611" i="5"/>
  <c r="O2611" i="5" s="1"/>
  <c r="P2611" i="5" s="1"/>
  <c r="M819" i="5"/>
  <c r="O819" i="5" s="1"/>
  <c r="P819" i="5" s="1"/>
  <c r="K819" i="5"/>
  <c r="L819" i="5" s="1"/>
  <c r="O18" i="4"/>
  <c r="L18" i="4"/>
  <c r="M872" i="5"/>
  <c r="O872" i="5" s="1"/>
  <c r="P872" i="5" s="1"/>
  <c r="K872" i="5"/>
  <c r="L872" i="5" s="1"/>
  <c r="M2263" i="5"/>
  <c r="O2263" i="5" s="1"/>
  <c r="P2263" i="5" s="1"/>
  <c r="K2263" i="5"/>
  <c r="L2263" i="5" s="1"/>
  <c r="K1207" i="5"/>
  <c r="L1207" i="5" s="1"/>
  <c r="M1207" i="5"/>
  <c r="O1207" i="5" s="1"/>
  <c r="P1207" i="5" s="1"/>
  <c r="M92" i="5"/>
  <c r="O92" i="5" s="1"/>
  <c r="P92" i="5" s="1"/>
  <c r="K92" i="5"/>
  <c r="L92" i="5" s="1"/>
  <c r="K22" i="5"/>
  <c r="L22" i="5" s="1"/>
  <c r="M22" i="5"/>
  <c r="O22" i="5" s="1"/>
  <c r="P22" i="5" s="1"/>
  <c r="O306" i="4"/>
  <c r="L306" i="4"/>
  <c r="O301" i="4"/>
  <c r="L301" i="4"/>
  <c r="W533" i="4"/>
  <c r="T533" i="4"/>
  <c r="K1313" i="5"/>
  <c r="L1313" i="5" s="1"/>
  <c r="M1687" i="5"/>
  <c r="O1687" i="5" s="1"/>
  <c r="P1687" i="5" s="1"/>
  <c r="K1687" i="5"/>
  <c r="L1687" i="5" s="1"/>
  <c r="K722" i="5"/>
  <c r="L722" i="5" s="1"/>
  <c r="O267" i="4"/>
  <c r="L267" i="4"/>
  <c r="K1789" i="5"/>
  <c r="L1789" i="5" s="1"/>
  <c r="M1789" i="5"/>
  <c r="O1789" i="5" s="1"/>
  <c r="P1789" i="5" s="1"/>
  <c r="H1915" i="5"/>
  <c r="H1891" i="5"/>
  <c r="H1819" i="5"/>
  <c r="H1945" i="5"/>
  <c r="H1927" i="5"/>
  <c r="H1849" i="5"/>
  <c r="H1807" i="5"/>
  <c r="H1837" i="5"/>
  <c r="H1957" i="5"/>
  <c r="H1951" i="5"/>
  <c r="H1921" i="5"/>
  <c r="H1897" i="5"/>
  <c r="H1939" i="5"/>
  <c r="H1981" i="5"/>
  <c r="H1867" i="5"/>
  <c r="H1963" i="5"/>
  <c r="H1825" i="5"/>
  <c r="H1843" i="5"/>
  <c r="H1795" i="5"/>
  <c r="H1879" i="5"/>
  <c r="H1975" i="5"/>
  <c r="H1831" i="5"/>
  <c r="H1885" i="5"/>
  <c r="H1801" i="5"/>
  <c r="H1903" i="5"/>
  <c r="H1873" i="5"/>
  <c r="H1855" i="5"/>
  <c r="H1861" i="5"/>
  <c r="K1861" i="5" s="1"/>
  <c r="H1813" i="5"/>
  <c r="H1933" i="5"/>
  <c r="H1789" i="5"/>
  <c r="H1909" i="5"/>
  <c r="H1969" i="5"/>
  <c r="K1969" i="5" s="1"/>
  <c r="O216" i="4"/>
  <c r="L216" i="4"/>
  <c r="M1769" i="5"/>
  <c r="O1769" i="5" s="1"/>
  <c r="P1769" i="5" s="1"/>
  <c r="K1769" i="5"/>
  <c r="L1769" i="5" s="1"/>
  <c r="M2038" i="5"/>
  <c r="O2038" i="5" s="1"/>
  <c r="P2038" i="5" s="1"/>
  <c r="K2038" i="5"/>
  <c r="L2038" i="5" s="1"/>
  <c r="K498" i="5"/>
  <c r="L498" i="5" s="1"/>
  <c r="M498" i="5"/>
  <c r="O498" i="5" s="1"/>
  <c r="P498" i="5" s="1"/>
  <c r="O88" i="4"/>
  <c r="L88" i="4"/>
  <c r="M169" i="5"/>
  <c r="O169" i="5" s="1"/>
  <c r="P169" i="5" s="1"/>
  <c r="K169" i="5"/>
  <c r="L169" i="5" s="1"/>
  <c r="K1124" i="5"/>
  <c r="L1124" i="5" s="1"/>
  <c r="M2652" i="5"/>
  <c r="O2652" i="5" s="1"/>
  <c r="P2652" i="5" s="1"/>
  <c r="K2652" i="5"/>
  <c r="L2652" i="5" s="1"/>
  <c r="L447" i="4"/>
  <c r="O447" i="4"/>
  <c r="M2736" i="5"/>
  <c r="O2736" i="5" s="1"/>
  <c r="P2736" i="5" s="1"/>
  <c r="K2736" i="5"/>
  <c r="L2736" i="5" s="1"/>
  <c r="O461" i="4"/>
  <c r="L461" i="4"/>
  <c r="M2585" i="5"/>
  <c r="O2585" i="5" s="1"/>
  <c r="P2585" i="5" s="1"/>
  <c r="K2585" i="5"/>
  <c r="L2585" i="5" s="1"/>
  <c r="H2771" i="5"/>
  <c r="H2681" i="5"/>
  <c r="H2621" i="5"/>
  <c r="H2747" i="5"/>
  <c r="H2609" i="5"/>
  <c r="H2699" i="5"/>
  <c r="H2633" i="5"/>
  <c r="H2723" i="5"/>
  <c r="H2765" i="5"/>
  <c r="H2639" i="5"/>
  <c r="H2735" i="5"/>
  <c r="H2627" i="5"/>
  <c r="H2711" i="5"/>
  <c r="H2651" i="5"/>
  <c r="H2777" i="5"/>
  <c r="H2597" i="5"/>
  <c r="H2585" i="5"/>
  <c r="H2675" i="5"/>
  <c r="H2663" i="5"/>
  <c r="H2603" i="5"/>
  <c r="H2669" i="5"/>
  <c r="H2729" i="5"/>
  <c r="H2687" i="5"/>
  <c r="H2657" i="5"/>
  <c r="H2717" i="5"/>
  <c r="H2741" i="5"/>
  <c r="H2591" i="5"/>
  <c r="H2615" i="5"/>
  <c r="H2759" i="5"/>
  <c r="H2645" i="5"/>
  <c r="H2753" i="5"/>
  <c r="H2705" i="5"/>
  <c r="H2693" i="5"/>
  <c r="K987" i="5"/>
  <c r="L987" i="5" s="1"/>
  <c r="K42" i="5"/>
  <c r="L42" i="5" s="1"/>
  <c r="L12" i="4"/>
  <c r="M42" i="5"/>
  <c r="O42" i="5" s="1"/>
  <c r="P42" i="5" s="1"/>
  <c r="O12" i="4"/>
  <c r="K842" i="5"/>
  <c r="L842" i="5" s="1"/>
  <c r="M2341" i="5"/>
  <c r="O2341" i="5" s="1"/>
  <c r="P2341" i="5" s="1"/>
  <c r="K2341" i="5"/>
  <c r="L2341" i="5" s="1"/>
  <c r="K2328" i="5"/>
  <c r="L2328" i="5" s="1"/>
  <c r="O393" i="4"/>
  <c r="L393" i="4"/>
  <c r="R479" i="4"/>
  <c r="U479" i="4" s="1"/>
  <c r="V479" i="4" s="1"/>
  <c r="Q479" i="4"/>
  <c r="P479" i="4"/>
  <c r="M2118" i="5"/>
  <c r="O2118" i="5" s="1"/>
  <c r="P2118" i="5" s="1"/>
  <c r="K2118" i="5"/>
  <c r="L2118" i="5" s="1"/>
  <c r="L358" i="4"/>
  <c r="O358" i="4"/>
  <c r="O120" i="4"/>
  <c r="L120" i="4"/>
  <c r="K153" i="5"/>
  <c r="L153" i="5" s="1"/>
  <c r="J1745" i="5"/>
  <c r="J1709" i="5"/>
  <c r="J1691" i="5"/>
  <c r="J1649" i="5"/>
  <c r="J1625" i="5"/>
  <c r="J1601" i="5"/>
  <c r="J1781" i="5"/>
  <c r="J1763" i="5"/>
  <c r="J1727" i="5"/>
  <c r="J1697" i="5"/>
  <c r="J1661" i="5"/>
  <c r="J1655" i="5"/>
  <c r="J1631" i="5"/>
  <c r="J1607" i="5"/>
  <c r="J1769" i="5"/>
  <c r="J1733" i="5"/>
  <c r="J1715" i="5"/>
  <c r="K1715" i="5" s="1"/>
  <c r="J1679" i="5"/>
  <c r="J1787" i="5"/>
  <c r="J1751" i="5"/>
  <c r="J1637" i="5"/>
  <c r="J1613" i="5"/>
  <c r="J1721" i="5"/>
  <c r="J1685" i="5"/>
  <c r="J1667" i="5"/>
  <c r="J1757" i="5"/>
  <c r="J1739" i="5"/>
  <c r="J1703" i="5"/>
  <c r="J1643" i="5"/>
  <c r="J1619" i="5"/>
  <c r="J1595" i="5"/>
  <c r="J1775" i="5"/>
  <c r="J1673" i="5"/>
  <c r="U59" i="15"/>
  <c r="M1688" i="5"/>
  <c r="O1688" i="5" s="1"/>
  <c r="P1688" i="5" s="1"/>
  <c r="K1688" i="5"/>
  <c r="L1688" i="5" s="1"/>
  <c r="O197" i="4"/>
  <c r="L197" i="4"/>
  <c r="J1191" i="5"/>
  <c r="J1167" i="5"/>
  <c r="J1143" i="5"/>
  <c r="K1143" i="5" s="1"/>
  <c r="L1143" i="5" s="1"/>
  <c r="J1119" i="5"/>
  <c r="J1095" i="5"/>
  <c r="J1071" i="5"/>
  <c r="J1047" i="5"/>
  <c r="J1179" i="5"/>
  <c r="J1155" i="5"/>
  <c r="J1107" i="5"/>
  <c r="J1089" i="5"/>
  <c r="J1035" i="5"/>
  <c r="J1011" i="5"/>
  <c r="J1173" i="5"/>
  <c r="J1077" i="5"/>
  <c r="J1149" i="5"/>
  <c r="J1059" i="5"/>
  <c r="J1041" i="5"/>
  <c r="J1017" i="5"/>
  <c r="J1131" i="5"/>
  <c r="J1113" i="5"/>
  <c r="J1101" i="5"/>
  <c r="J1023" i="5"/>
  <c r="J999" i="5"/>
  <c r="J1185" i="5"/>
  <c r="K1185" i="5" s="1"/>
  <c r="J1083" i="5"/>
  <c r="J1065" i="5"/>
  <c r="J1137" i="5"/>
  <c r="J1053" i="5"/>
  <c r="J1029" i="5"/>
  <c r="J1005" i="5"/>
  <c r="J1161" i="5"/>
  <c r="J1125" i="5"/>
  <c r="U39" i="15"/>
  <c r="K1295" i="5"/>
  <c r="L1295" i="5" s="1"/>
  <c r="M1295" i="5"/>
  <c r="O1295" i="5" s="1"/>
  <c r="P1295" i="5" s="1"/>
  <c r="M2494" i="5"/>
  <c r="O2494" i="5" s="1"/>
  <c r="P2494" i="5" s="1"/>
  <c r="K2494" i="5"/>
  <c r="L2494" i="5" s="1"/>
  <c r="M2386" i="5"/>
  <c r="K2386" i="5"/>
  <c r="C54" i="2"/>
  <c r="H2512" i="5"/>
  <c r="H2536" i="5"/>
  <c r="H2416" i="5"/>
  <c r="H2548" i="5"/>
  <c r="H2482" i="5"/>
  <c r="H2542" i="5"/>
  <c r="H2476" i="5"/>
  <c r="H2500" i="5"/>
  <c r="H2392" i="5"/>
  <c r="H2434" i="5"/>
  <c r="H2578" i="5"/>
  <c r="H2506" i="5"/>
  <c r="H2440" i="5"/>
  <c r="H2386" i="5"/>
  <c r="D54" i="2" s="1"/>
  <c r="H2446" i="5"/>
  <c r="H2398" i="5"/>
  <c r="H2488" i="5"/>
  <c r="H2458" i="5"/>
  <c r="H2524" i="5"/>
  <c r="H2566" i="5"/>
  <c r="H2572" i="5"/>
  <c r="H2404" i="5"/>
  <c r="H2464" i="5"/>
  <c r="H2410" i="5"/>
  <c r="H2452" i="5"/>
  <c r="H2518" i="5"/>
  <c r="H2494" i="5"/>
  <c r="H2470" i="5"/>
  <c r="H2428" i="5"/>
  <c r="H2422" i="5"/>
  <c r="H2560" i="5"/>
  <c r="H2530" i="5"/>
  <c r="H2554" i="5"/>
  <c r="K2578" i="5"/>
  <c r="L2578" i="5" s="1"/>
  <c r="M2578" i="5"/>
  <c r="O2578" i="5" s="1"/>
  <c r="P2578" i="5" s="1"/>
  <c r="M2518" i="5"/>
  <c r="O2518" i="5" s="1"/>
  <c r="P2518" i="5" s="1"/>
  <c r="K2518" i="5"/>
  <c r="L2518" i="5" s="1"/>
  <c r="K2519" i="5"/>
  <c r="L2519" i="5" s="1"/>
  <c r="M2519" i="5"/>
  <c r="O2519" i="5" s="1"/>
  <c r="P2519" i="5" s="1"/>
  <c r="K853" i="5"/>
  <c r="L853" i="5" s="1"/>
  <c r="K769" i="5"/>
  <c r="L769" i="5" s="1"/>
  <c r="O262" i="4"/>
  <c r="L262" i="4"/>
  <c r="M1825" i="5"/>
  <c r="O1825" i="5" s="1"/>
  <c r="P1825" i="5" s="1"/>
  <c r="K1825" i="5"/>
  <c r="L1825" i="5" s="1"/>
  <c r="O230" i="4"/>
  <c r="L230" i="4"/>
  <c r="M1015" i="5"/>
  <c r="O1015" i="5" s="1"/>
  <c r="P1015" i="5" s="1"/>
  <c r="K1015" i="5"/>
  <c r="L1015" i="5" s="1"/>
  <c r="AC25" i="15"/>
  <c r="W25" i="15"/>
  <c r="K332" i="5"/>
  <c r="L332" i="5" s="1"/>
  <c r="M1318" i="5"/>
  <c r="O1318" i="5" s="1"/>
  <c r="P1318" i="5" s="1"/>
  <c r="K1318" i="5"/>
  <c r="L1318" i="5" s="1"/>
  <c r="K506" i="5"/>
  <c r="L506" i="5" s="1"/>
  <c r="K1166" i="5"/>
  <c r="L1166" i="5" s="1"/>
  <c r="M2772" i="5"/>
  <c r="O2772" i="5" s="1"/>
  <c r="P2772" i="5" s="1"/>
  <c r="K2772" i="5"/>
  <c r="L2772" i="5" s="1"/>
  <c r="O467" i="4"/>
  <c r="L467" i="4"/>
  <c r="K2658" i="5"/>
  <c r="L2658" i="5" s="1"/>
  <c r="M2658" i="5"/>
  <c r="O2658" i="5" s="1"/>
  <c r="P2658" i="5" s="1"/>
  <c r="O448" i="4"/>
  <c r="L448" i="4"/>
  <c r="M2613" i="5"/>
  <c r="O2613" i="5" s="1"/>
  <c r="P2613" i="5" s="1"/>
  <c r="K2613" i="5"/>
  <c r="L2613" i="5" s="1"/>
  <c r="K309" i="5"/>
  <c r="L309" i="5" s="1"/>
  <c r="K1107" i="5"/>
  <c r="L1107" i="5" s="1"/>
  <c r="O53" i="4"/>
  <c r="L53" i="4"/>
  <c r="M2190" i="5"/>
  <c r="O2190" i="5" s="1"/>
  <c r="P2190" i="5" s="1"/>
  <c r="K2190" i="5"/>
  <c r="L2190" i="5" s="1"/>
  <c r="O370" i="4"/>
  <c r="L370" i="4"/>
  <c r="K1351" i="5"/>
  <c r="L1351" i="5" s="1"/>
  <c r="M1351" i="5"/>
  <c r="O1351" i="5" s="1"/>
  <c r="P1351" i="5" s="1"/>
  <c r="M188" i="5"/>
  <c r="O188" i="5" s="1"/>
  <c r="P188" i="5" s="1"/>
  <c r="K188" i="5"/>
  <c r="L188" i="5" s="1"/>
  <c r="M28" i="5"/>
  <c r="O28" i="5" s="1"/>
  <c r="P28" i="5" s="1"/>
  <c r="K28" i="5"/>
  <c r="L28" i="5" s="1"/>
  <c r="M1730" i="5"/>
  <c r="O1730" i="5" s="1"/>
  <c r="P1730" i="5" s="1"/>
  <c r="K1730" i="5"/>
  <c r="L1730" i="5" s="1"/>
  <c r="O287" i="4"/>
  <c r="L287" i="4"/>
  <c r="K2424" i="5"/>
  <c r="L2424" i="5" s="1"/>
  <c r="M2424" i="5"/>
  <c r="O2424" i="5" s="1"/>
  <c r="P2424" i="5" s="1"/>
  <c r="O409" i="4"/>
  <c r="L409" i="4"/>
  <c r="M2195" i="5"/>
  <c r="O2195" i="5" s="1"/>
  <c r="P2195" i="5" s="1"/>
  <c r="K2195" i="5"/>
  <c r="L2195" i="5" s="1"/>
  <c r="M2357" i="5"/>
  <c r="O2357" i="5" s="1"/>
  <c r="P2357" i="5" s="1"/>
  <c r="K2357" i="5"/>
  <c r="L2357" i="5" s="1"/>
  <c r="K2333" i="5"/>
  <c r="L2333" i="5" s="1"/>
  <c r="M2333" i="5"/>
  <c r="O2333" i="5" s="1"/>
  <c r="P2333" i="5" s="1"/>
  <c r="M2363" i="5"/>
  <c r="O2363" i="5" s="1"/>
  <c r="P2363" i="5" s="1"/>
  <c r="K2363" i="5"/>
  <c r="L2363" i="5" s="1"/>
  <c r="K841" i="5"/>
  <c r="L841" i="5" s="1"/>
  <c r="M841" i="5"/>
  <c r="O841" i="5" s="1"/>
  <c r="P841" i="5" s="1"/>
  <c r="K661" i="5"/>
  <c r="L661" i="5" s="1"/>
  <c r="L260" i="4"/>
  <c r="O260" i="4"/>
  <c r="M1449" i="5"/>
  <c r="O1449" i="5" s="1"/>
  <c r="P1449" i="5" s="1"/>
  <c r="K1449" i="5"/>
  <c r="L1449" i="5" s="1"/>
  <c r="M997" i="5"/>
  <c r="O997" i="5" s="1"/>
  <c r="P997" i="5" s="1"/>
  <c r="K997" i="5"/>
  <c r="L997" i="5" s="1"/>
  <c r="H1063" i="5"/>
  <c r="H1117" i="5"/>
  <c r="H1015" i="5"/>
  <c r="H1057" i="5"/>
  <c r="H1147" i="5"/>
  <c r="H1183" i="5"/>
  <c r="H1021" i="5"/>
  <c r="H1111" i="5"/>
  <c r="H1177" i="5"/>
  <c r="K1177" i="5" s="1"/>
  <c r="L1177" i="5" s="1"/>
  <c r="H1165" i="5"/>
  <c r="K1165" i="5" s="1"/>
  <c r="H1159" i="5"/>
  <c r="H1033" i="5"/>
  <c r="H1087" i="5"/>
  <c r="K1087" i="5" s="1"/>
  <c r="L1087" i="5" s="1"/>
  <c r="H1189" i="5"/>
  <c r="H1003" i="5"/>
  <c r="H1093" i="5"/>
  <c r="H1039" i="5"/>
  <c r="H1027" i="5"/>
  <c r="H1123" i="5"/>
  <c r="H1135" i="5"/>
  <c r="K1135" i="5" s="1"/>
  <c r="H1045" i="5"/>
  <c r="K1045" i="5" s="1"/>
  <c r="H1105" i="5"/>
  <c r="H997" i="5"/>
  <c r="H1099" i="5"/>
  <c r="K1099" i="5" s="1"/>
  <c r="H1075" i="5"/>
  <c r="H1153" i="5"/>
  <c r="H1009" i="5"/>
  <c r="H1069" i="5"/>
  <c r="H1171" i="5"/>
  <c r="H1129" i="5"/>
  <c r="H1081" i="5"/>
  <c r="H1141" i="5"/>
  <c r="H1051" i="5"/>
  <c r="K1051" i="5" s="1"/>
  <c r="M1625" i="5"/>
  <c r="O1625" i="5" s="1"/>
  <c r="P1625" i="5" s="1"/>
  <c r="K1625" i="5"/>
  <c r="L1625" i="5" s="1"/>
  <c r="M1549" i="5"/>
  <c r="O1549" i="5" s="1"/>
  <c r="P1549" i="5" s="1"/>
  <c r="K1549" i="5"/>
  <c r="L1549" i="5" s="1"/>
  <c r="M1531" i="5"/>
  <c r="O1531" i="5" s="1"/>
  <c r="P1531" i="5" s="1"/>
  <c r="K1531" i="5"/>
  <c r="L1531" i="5" s="1"/>
  <c r="W55" i="15"/>
  <c r="AC55" i="15"/>
  <c r="M1304" i="5"/>
  <c r="O1304" i="5" s="1"/>
  <c r="P1304" i="5" s="1"/>
  <c r="K1304" i="5"/>
  <c r="L1304" i="5" s="1"/>
  <c r="K1274" i="5"/>
  <c r="L1274" i="5" s="1"/>
  <c r="M1274" i="5"/>
  <c r="O1274" i="5" s="1"/>
  <c r="P1274" i="5" s="1"/>
  <c r="K1388" i="5"/>
  <c r="L1388" i="5" s="1"/>
  <c r="M1388" i="5"/>
  <c r="O1388" i="5" s="1"/>
  <c r="P1388" i="5" s="1"/>
  <c r="M1382" i="5"/>
  <c r="O1382" i="5" s="1"/>
  <c r="P1382" i="5" s="1"/>
  <c r="K1382" i="5"/>
  <c r="L1382" i="5" s="1"/>
  <c r="M457" i="5"/>
  <c r="O457" i="5" s="1"/>
  <c r="P457" i="5" s="1"/>
  <c r="K457" i="5"/>
  <c r="L457" i="5" s="1"/>
  <c r="M559" i="5"/>
  <c r="O559" i="5" s="1"/>
  <c r="P559" i="5" s="1"/>
  <c r="K559" i="5"/>
  <c r="L559" i="5" s="1"/>
  <c r="M529" i="5"/>
  <c r="O529" i="5" s="1"/>
  <c r="P529" i="5" s="1"/>
  <c r="K529" i="5"/>
  <c r="L529" i="5" s="1"/>
  <c r="K565" i="5"/>
  <c r="L565" i="5" s="1"/>
  <c r="M565" i="5"/>
  <c r="O565" i="5" s="1"/>
  <c r="P565" i="5" s="1"/>
  <c r="L314" i="4"/>
  <c r="L152" i="4"/>
  <c r="M130" i="5"/>
  <c r="O130" i="5" s="1"/>
  <c r="P130" i="5" s="1"/>
  <c r="L168" i="4"/>
  <c r="W18" i="15"/>
  <c r="AC18" i="15"/>
  <c r="M1875" i="5"/>
  <c r="O1875" i="5" s="1"/>
  <c r="P1875" i="5" s="1"/>
  <c r="K1875" i="5"/>
  <c r="L1875" i="5" s="1"/>
  <c r="M97" i="5"/>
  <c r="O97" i="5" s="1"/>
  <c r="P97" i="5" s="1"/>
  <c r="K97" i="5"/>
  <c r="L97" i="5" s="1"/>
  <c r="M2584" i="5"/>
  <c r="O2584" i="5" s="1"/>
  <c r="P2584" i="5" s="1"/>
  <c r="K2584" i="5"/>
  <c r="L2584" i="5" s="1"/>
  <c r="H2746" i="5"/>
  <c r="H2710" i="5"/>
  <c r="H2638" i="5"/>
  <c r="H2650" i="5"/>
  <c r="H2608" i="5"/>
  <c r="H2716" i="5"/>
  <c r="H2698" i="5"/>
  <c r="H2752" i="5"/>
  <c r="H2722" i="5"/>
  <c r="H2776" i="5"/>
  <c r="H2626" i="5"/>
  <c r="H2644" i="5"/>
  <c r="H2770" i="5"/>
  <c r="H2692" i="5"/>
  <c r="H2704" i="5"/>
  <c r="H2596" i="5"/>
  <c r="H2734" i="5"/>
  <c r="H2662" i="5"/>
  <c r="H2632" i="5"/>
  <c r="H2590" i="5"/>
  <c r="H2602" i="5"/>
  <c r="H2728" i="5"/>
  <c r="H2758" i="5"/>
  <c r="H2668" i="5"/>
  <c r="H2656" i="5"/>
  <c r="H2686" i="5"/>
  <c r="H2764" i="5"/>
  <c r="H2614" i="5"/>
  <c r="H2680" i="5"/>
  <c r="H2584" i="5"/>
  <c r="H2740" i="5"/>
  <c r="H2620" i="5"/>
  <c r="H2674" i="5"/>
  <c r="M2317" i="5"/>
  <c r="O2317" i="5" s="1"/>
  <c r="P2317" i="5" s="1"/>
  <c r="K2317" i="5"/>
  <c r="L2317" i="5" s="1"/>
  <c r="R481" i="4"/>
  <c r="U481" i="4" s="1"/>
  <c r="V481" i="4" s="1"/>
  <c r="Q481" i="4"/>
  <c r="P481" i="4"/>
  <c r="K753" i="5"/>
  <c r="L753" i="5" s="1"/>
  <c r="M753" i="5"/>
  <c r="O753" i="5" s="1"/>
  <c r="P753" i="5" s="1"/>
  <c r="M128" i="5"/>
  <c r="O128" i="5" s="1"/>
  <c r="P128" i="5" s="1"/>
  <c r="K128" i="5"/>
  <c r="L128" i="5" s="1"/>
  <c r="K777" i="5"/>
  <c r="L777" i="5" s="1"/>
  <c r="W564" i="4"/>
  <c r="T564" i="4"/>
  <c r="AC67" i="15"/>
  <c r="W67" i="15"/>
  <c r="M2466" i="5"/>
  <c r="O2466" i="5" s="1"/>
  <c r="P2466" i="5" s="1"/>
  <c r="K2466" i="5"/>
  <c r="L2466" i="5" s="1"/>
  <c r="O416" i="4"/>
  <c r="L416" i="4"/>
  <c r="K1941" i="5"/>
  <c r="L1941" i="5" s="1"/>
  <c r="M1941" i="5"/>
  <c r="O1941" i="5" s="1"/>
  <c r="P1941" i="5" s="1"/>
  <c r="M2700" i="5"/>
  <c r="O2700" i="5" s="1"/>
  <c r="P2700" i="5" s="1"/>
  <c r="K2700" i="5"/>
  <c r="L2700" i="5" s="1"/>
  <c r="L455" i="4"/>
  <c r="O455" i="4"/>
  <c r="K2586" i="5"/>
  <c r="L2586" i="5" s="1"/>
  <c r="M2586" i="5"/>
  <c r="O2586" i="5" s="1"/>
  <c r="P2586" i="5" s="1"/>
  <c r="O436" i="4"/>
  <c r="L436" i="4"/>
  <c r="L17" i="4"/>
  <c r="O17" i="4"/>
  <c r="K2280" i="5"/>
  <c r="L2280" i="5" s="1"/>
  <c r="O385" i="4"/>
  <c r="L385" i="4"/>
  <c r="R474" i="4"/>
  <c r="U474" i="4" s="1"/>
  <c r="V474" i="4" s="1"/>
  <c r="Q474" i="4"/>
  <c r="P474" i="4"/>
  <c r="M1752" i="5"/>
  <c r="O1752" i="5" s="1"/>
  <c r="P1752" i="5" s="1"/>
  <c r="K1752" i="5"/>
  <c r="L1752" i="5" s="1"/>
  <c r="L297" i="4"/>
  <c r="O297" i="4"/>
  <c r="K573" i="5"/>
  <c r="L573" i="5" s="1"/>
  <c r="M573" i="5"/>
  <c r="O573" i="5" s="1"/>
  <c r="P573" i="5" s="1"/>
  <c r="K1270" i="5"/>
  <c r="L1270" i="5" s="1"/>
  <c r="M1270" i="5"/>
  <c r="O1270" i="5" s="1"/>
  <c r="P1270" i="5" s="1"/>
  <c r="K1118" i="5"/>
  <c r="L1118" i="5" s="1"/>
  <c r="M2709" i="5"/>
  <c r="O2709" i="5" s="1"/>
  <c r="P2709" i="5" s="1"/>
  <c r="K2709" i="5"/>
  <c r="L2709" i="5" s="1"/>
  <c r="K1155" i="5"/>
  <c r="L1155" i="5" s="1"/>
  <c r="M2340" i="5"/>
  <c r="O2340" i="5" s="1"/>
  <c r="P2340" i="5" s="1"/>
  <c r="K2340" i="5"/>
  <c r="L2340" i="5" s="1"/>
  <c r="O395" i="4"/>
  <c r="L395" i="4"/>
  <c r="O107" i="4"/>
  <c r="L107" i="4"/>
  <c r="O291" i="4"/>
  <c r="L291" i="4"/>
  <c r="K723" i="5"/>
  <c r="L723" i="5" s="1"/>
  <c r="K477" i="5"/>
  <c r="L477" i="5" s="1"/>
  <c r="W83" i="15"/>
  <c r="AC83" i="15"/>
  <c r="M73" i="5"/>
  <c r="O73" i="5" s="1"/>
  <c r="P73" i="5" s="1"/>
  <c r="K73" i="5"/>
  <c r="L73" i="5" s="1"/>
  <c r="M2645" i="5"/>
  <c r="O2645" i="5" s="1"/>
  <c r="P2645" i="5" s="1"/>
  <c r="K2645" i="5"/>
  <c r="L2645" i="5" s="1"/>
  <c r="M420" i="5"/>
  <c r="O420" i="5" s="1"/>
  <c r="P420" i="5" s="1"/>
  <c r="K420" i="5"/>
  <c r="L420" i="5" s="1"/>
  <c r="O75" i="4"/>
  <c r="L75" i="4"/>
  <c r="M2636" i="5"/>
  <c r="O2636" i="5" s="1"/>
  <c r="P2636" i="5" s="1"/>
  <c r="K2636" i="5"/>
  <c r="L2636" i="5" s="1"/>
  <c r="K2699" i="5"/>
  <c r="L2699" i="5" s="1"/>
  <c r="M2699" i="5"/>
  <c r="O2699" i="5" s="1"/>
  <c r="P2699" i="5" s="1"/>
  <c r="M1029" i="5"/>
  <c r="O1029" i="5" s="1"/>
  <c r="P1029" i="5" s="1"/>
  <c r="K1029" i="5"/>
  <c r="L1029" i="5" s="1"/>
  <c r="M289" i="5"/>
  <c r="O289" i="5" s="1"/>
  <c r="P289" i="5" s="1"/>
  <c r="K289" i="5"/>
  <c r="L289" i="5" s="1"/>
  <c r="K111" i="5"/>
  <c r="L111" i="5" s="1"/>
  <c r="M471" i="5"/>
  <c r="O471" i="5" s="1"/>
  <c r="P471" i="5" s="1"/>
  <c r="K471" i="5"/>
  <c r="L471" i="5" s="1"/>
  <c r="K962" i="5"/>
  <c r="L962" i="5" s="1"/>
  <c r="M2256" i="5"/>
  <c r="O2256" i="5" s="1"/>
  <c r="P2256" i="5" s="1"/>
  <c r="K2256" i="5"/>
  <c r="L2256" i="5" s="1"/>
  <c r="O381" i="4"/>
  <c r="L381" i="4"/>
  <c r="M1992" i="5"/>
  <c r="O1992" i="5" s="1"/>
  <c r="P1992" i="5" s="1"/>
  <c r="K1992" i="5"/>
  <c r="L1992" i="5" s="1"/>
  <c r="O337" i="4"/>
  <c r="L337" i="4"/>
  <c r="K21" i="5"/>
  <c r="L21" i="5" s="1"/>
  <c r="M21" i="5"/>
  <c r="O21" i="5" s="1"/>
  <c r="P21" i="5" s="1"/>
  <c r="O324" i="4"/>
  <c r="L324" i="4"/>
  <c r="M1217" i="5"/>
  <c r="O1217" i="5" s="1"/>
  <c r="P1217" i="5" s="1"/>
  <c r="K1217" i="5"/>
  <c r="L1217" i="5" s="1"/>
  <c r="K741" i="5"/>
  <c r="L741" i="5" s="1"/>
  <c r="K735" i="5"/>
  <c r="L735" i="5" s="1"/>
  <c r="M681" i="5"/>
  <c r="O681" i="5" s="1"/>
  <c r="P681" i="5" s="1"/>
  <c r="K681" i="5"/>
  <c r="L681" i="5" s="1"/>
  <c r="K747" i="5"/>
  <c r="L747" i="5" s="1"/>
  <c r="W51" i="15"/>
  <c r="AC51" i="15"/>
  <c r="M489" i="5"/>
  <c r="O489" i="5" s="1"/>
  <c r="P489" i="5" s="1"/>
  <c r="K489" i="5"/>
  <c r="L489" i="5" s="1"/>
  <c r="M1683" i="5"/>
  <c r="O1683" i="5" s="1"/>
  <c r="P1683" i="5" s="1"/>
  <c r="K1683" i="5"/>
  <c r="L1683" i="5" s="1"/>
  <c r="M1671" i="5"/>
  <c r="O1671" i="5" s="1"/>
  <c r="P1671" i="5" s="1"/>
  <c r="K1671" i="5"/>
  <c r="L1671" i="5" s="1"/>
  <c r="K985" i="5"/>
  <c r="L985" i="5" s="1"/>
  <c r="M985" i="5"/>
  <c r="O985" i="5" s="1"/>
  <c r="P985" i="5" s="1"/>
  <c r="K613" i="5"/>
  <c r="L613" i="5" s="1"/>
  <c r="M1442" i="5"/>
  <c r="O1442" i="5" s="1"/>
  <c r="P1442" i="5" s="1"/>
  <c r="K1442" i="5"/>
  <c r="L1442" i="5" s="1"/>
  <c r="O159" i="4"/>
  <c r="L159" i="4"/>
  <c r="K2149" i="5"/>
  <c r="L2149" i="5" s="1"/>
  <c r="M2149" i="5"/>
  <c r="O2149" i="5" s="1"/>
  <c r="P2149" i="5" s="1"/>
  <c r="K1171" i="5"/>
  <c r="L1171" i="5" s="1"/>
  <c r="M1171" i="5"/>
  <c r="O1171" i="5" s="1"/>
  <c r="P1171" i="5" s="1"/>
  <c r="M1673" i="5"/>
  <c r="O1673" i="5" s="1"/>
  <c r="P1673" i="5" s="1"/>
  <c r="K1673" i="5"/>
  <c r="L1673" i="5" s="1"/>
  <c r="W590" i="4"/>
  <c r="T590" i="4"/>
  <c r="M2152" i="5"/>
  <c r="O2152" i="5" s="1"/>
  <c r="P2152" i="5" s="1"/>
  <c r="K2152" i="5"/>
  <c r="L2152" i="5" s="1"/>
  <c r="O99" i="4"/>
  <c r="L99" i="4"/>
  <c r="K79" i="5"/>
  <c r="L79" i="5" s="1"/>
  <c r="M2686" i="5"/>
  <c r="O2686" i="5" s="1"/>
  <c r="P2686" i="5" s="1"/>
  <c r="K2686" i="5"/>
  <c r="L2686" i="5" s="1"/>
  <c r="M2631" i="5"/>
  <c r="O2631" i="5" s="1"/>
  <c r="P2631" i="5" s="1"/>
  <c r="K2631" i="5"/>
  <c r="L2631" i="5" s="1"/>
  <c r="K2733" i="5"/>
  <c r="L2733" i="5" s="1"/>
  <c r="M2733" i="5"/>
  <c r="O2733" i="5" s="1"/>
  <c r="P2733" i="5" s="1"/>
  <c r="M1251" i="5"/>
  <c r="O1251" i="5" s="1"/>
  <c r="P1251" i="5" s="1"/>
  <c r="K1251" i="5"/>
  <c r="L1251" i="5" s="1"/>
  <c r="K381" i="5"/>
  <c r="L381" i="5" s="1"/>
  <c r="K1167" i="5"/>
  <c r="L1167" i="5" s="1"/>
  <c r="O64" i="4"/>
  <c r="L64" i="4"/>
  <c r="K2310" i="5"/>
  <c r="L2310" i="5" s="1"/>
  <c r="L390" i="4"/>
  <c r="O390" i="4"/>
  <c r="M1267" i="5"/>
  <c r="O1267" i="5" s="1"/>
  <c r="P1267" i="5" s="1"/>
  <c r="K1267" i="5"/>
  <c r="L1267" i="5" s="1"/>
  <c r="M600" i="5"/>
  <c r="O600" i="5" s="1"/>
  <c r="P600" i="5" s="1"/>
  <c r="K600" i="5"/>
  <c r="L600" i="5" s="1"/>
  <c r="H696" i="5"/>
  <c r="H654" i="5"/>
  <c r="H606" i="5"/>
  <c r="H648" i="5"/>
  <c r="H600" i="5"/>
  <c r="L105" i="4"/>
  <c r="O105" i="4"/>
  <c r="H666" i="5"/>
  <c r="H612" i="5"/>
  <c r="K612" i="5" s="1"/>
  <c r="H756" i="5"/>
  <c r="K756" i="5" s="1"/>
  <c r="H750" i="5"/>
  <c r="H768" i="5"/>
  <c r="K768" i="5" s="1"/>
  <c r="H618" i="5"/>
  <c r="H738" i="5"/>
  <c r="H690" i="5"/>
  <c r="K690" i="5" s="1"/>
  <c r="H708" i="5"/>
  <c r="H714" i="5"/>
  <c r="H774" i="5"/>
  <c r="H780" i="5"/>
  <c r="H684" i="5"/>
  <c r="K684" i="5" s="1"/>
  <c r="L684" i="5" s="1"/>
  <c r="H678" i="5"/>
  <c r="H624" i="5"/>
  <c r="H786" i="5"/>
  <c r="H660" i="5"/>
  <c r="H630" i="5"/>
  <c r="K630" i="5" s="1"/>
  <c r="H792" i="5"/>
  <c r="H642" i="5"/>
  <c r="H732" i="5"/>
  <c r="H744" i="5"/>
  <c r="H762" i="5"/>
  <c r="H702" i="5"/>
  <c r="H636" i="5"/>
  <c r="K636" i="5" s="1"/>
  <c r="H672" i="5"/>
  <c r="K672" i="5" s="1"/>
  <c r="H720" i="5"/>
  <c r="H726" i="5"/>
  <c r="K45" i="5"/>
  <c r="L45" i="5" s="1"/>
  <c r="M1646" i="5"/>
  <c r="O1646" i="5" s="1"/>
  <c r="P1646" i="5" s="1"/>
  <c r="K1646" i="5"/>
  <c r="L1646" i="5" s="1"/>
  <c r="M1092" i="5"/>
  <c r="O1092" i="5" s="1"/>
  <c r="P1092" i="5" s="1"/>
  <c r="K1092" i="5"/>
  <c r="L1092" i="5" s="1"/>
  <c r="O187" i="4"/>
  <c r="L187" i="4"/>
  <c r="M2460" i="5"/>
  <c r="O2460" i="5" s="1"/>
  <c r="P2460" i="5" s="1"/>
  <c r="K2460" i="5"/>
  <c r="L2460" i="5" s="1"/>
  <c r="L415" i="4"/>
  <c r="O415" i="4"/>
  <c r="M1229" i="5"/>
  <c r="O1229" i="5" s="1"/>
  <c r="P1229" i="5" s="1"/>
  <c r="K1229" i="5"/>
  <c r="L1229" i="5" s="1"/>
  <c r="K447" i="5"/>
  <c r="L447" i="5" s="1"/>
  <c r="M2573" i="5"/>
  <c r="O2573" i="5" s="1"/>
  <c r="P2573" i="5" s="1"/>
  <c r="K2573" i="5"/>
  <c r="L2573" i="5" s="1"/>
  <c r="K602" i="5"/>
  <c r="L602" i="5" s="1"/>
  <c r="H764" i="5"/>
  <c r="H698" i="5"/>
  <c r="H728" i="5"/>
  <c r="H770" i="5"/>
  <c r="H758" i="5"/>
  <c r="H692" i="5"/>
  <c r="H704" i="5"/>
  <c r="H668" i="5"/>
  <c r="H734" i="5"/>
  <c r="H638" i="5"/>
  <c r="H722" i="5"/>
  <c r="H776" i="5"/>
  <c r="H626" i="5"/>
  <c r="H602" i="5"/>
  <c r="H686" i="5"/>
  <c r="H674" i="5"/>
  <c r="H644" i="5"/>
  <c r="H788" i="5"/>
  <c r="H632" i="5"/>
  <c r="H752" i="5"/>
  <c r="H740" i="5"/>
  <c r="H620" i="5"/>
  <c r="H782" i="5"/>
  <c r="H650" i="5"/>
  <c r="H746" i="5"/>
  <c r="H656" i="5"/>
  <c r="H680" i="5"/>
  <c r="H662" i="5"/>
  <c r="H716" i="5"/>
  <c r="H710" i="5"/>
  <c r="H614" i="5"/>
  <c r="H794" i="5"/>
  <c r="H608" i="5"/>
  <c r="W562" i="4"/>
  <c r="T562" i="4"/>
  <c r="W593" i="4"/>
  <c r="T593" i="4"/>
  <c r="M1795" i="5"/>
  <c r="O1795" i="5" s="1"/>
  <c r="P1795" i="5" s="1"/>
  <c r="K1795" i="5"/>
  <c r="L1795" i="5" s="1"/>
  <c r="K1254" i="5"/>
  <c r="L1254" i="5" s="1"/>
  <c r="M1254" i="5"/>
  <c r="O1254" i="5" s="1"/>
  <c r="P1254" i="5" s="1"/>
  <c r="O214" i="4"/>
  <c r="L214" i="4"/>
  <c r="W520" i="4"/>
  <c r="T520" i="4"/>
  <c r="M386" i="5"/>
  <c r="O386" i="5" s="1"/>
  <c r="P386" i="5" s="1"/>
  <c r="K386" i="5"/>
  <c r="L386" i="5" s="1"/>
  <c r="K2146" i="5"/>
  <c r="L2146" i="5" s="1"/>
  <c r="M2146" i="5"/>
  <c r="O2146" i="5" s="1"/>
  <c r="P2146" i="5" s="1"/>
  <c r="M576" i="5"/>
  <c r="O576" i="5" s="1"/>
  <c r="P576" i="5" s="1"/>
  <c r="K576" i="5"/>
  <c r="L576" i="5" s="1"/>
  <c r="O101" i="4"/>
  <c r="L101" i="4"/>
  <c r="M268" i="5"/>
  <c r="O268" i="5" s="1"/>
  <c r="P268" i="5" s="1"/>
  <c r="K49" i="5"/>
  <c r="L49" i="5" s="1"/>
  <c r="M2742" i="5"/>
  <c r="O2742" i="5" s="1"/>
  <c r="P2742" i="5" s="1"/>
  <c r="K2742" i="5"/>
  <c r="L2742" i="5" s="1"/>
  <c r="L462" i="4"/>
  <c r="O462" i="4"/>
  <c r="M2687" i="5"/>
  <c r="O2687" i="5" s="1"/>
  <c r="P2687" i="5" s="1"/>
  <c r="K2687" i="5"/>
  <c r="L2687" i="5" s="1"/>
  <c r="M2763" i="5"/>
  <c r="O2763" i="5" s="1"/>
  <c r="P2763" i="5" s="1"/>
  <c r="K2763" i="5"/>
  <c r="L2763" i="5" s="1"/>
  <c r="K2619" i="5"/>
  <c r="L2619" i="5" s="1"/>
  <c r="M2619" i="5"/>
  <c r="O2619" i="5" s="1"/>
  <c r="P2619" i="5" s="1"/>
  <c r="M879" i="5"/>
  <c r="O879" i="5" s="1"/>
  <c r="P879" i="5" s="1"/>
  <c r="K879" i="5"/>
  <c r="L879" i="5" s="1"/>
  <c r="O23" i="4"/>
  <c r="L23" i="4"/>
  <c r="K860" i="5"/>
  <c r="L860" i="5" s="1"/>
  <c r="M2251" i="5"/>
  <c r="O2251" i="5" s="1"/>
  <c r="P2251" i="5" s="1"/>
  <c r="K2251" i="5"/>
  <c r="L2251" i="5" s="1"/>
  <c r="K2010" i="5"/>
  <c r="L2010" i="5" s="1"/>
  <c r="M2010" i="5"/>
  <c r="O2010" i="5" s="1"/>
  <c r="P2010" i="5" s="1"/>
  <c r="O340" i="4"/>
  <c r="L340" i="4"/>
  <c r="O133" i="4"/>
  <c r="L133" i="4"/>
  <c r="M75" i="5"/>
  <c r="O75" i="5" s="1"/>
  <c r="P75" i="5" s="1"/>
  <c r="K75" i="5"/>
  <c r="L75" i="5" s="1"/>
  <c r="K1890" i="5"/>
  <c r="L1890" i="5" s="1"/>
  <c r="M1890" i="5"/>
  <c r="O1890" i="5" s="1"/>
  <c r="P1890" i="5" s="1"/>
  <c r="O320" i="4"/>
  <c r="L320" i="4"/>
  <c r="O278" i="4"/>
  <c r="L278" i="4"/>
  <c r="M2436" i="5"/>
  <c r="O2436" i="5" s="1"/>
  <c r="P2436" i="5" s="1"/>
  <c r="K2436" i="5"/>
  <c r="L2436" i="5" s="1"/>
  <c r="O411" i="4"/>
  <c r="L411" i="4"/>
  <c r="N491" i="4"/>
  <c r="S491" i="4"/>
  <c r="M2513" i="5"/>
  <c r="O2513" i="5" s="1"/>
  <c r="P2513" i="5" s="1"/>
  <c r="K2513" i="5"/>
  <c r="L2513" i="5" s="1"/>
  <c r="K937" i="5"/>
  <c r="L937" i="5" s="1"/>
  <c r="M685" i="5"/>
  <c r="O685" i="5" s="1"/>
  <c r="P685" i="5" s="1"/>
  <c r="K685" i="5"/>
  <c r="L685" i="5" s="1"/>
  <c r="M1586" i="5"/>
  <c r="O1586" i="5" s="1"/>
  <c r="P1586" i="5" s="1"/>
  <c r="K1586" i="5"/>
  <c r="L1586" i="5" s="1"/>
  <c r="K870" i="5"/>
  <c r="L870" i="5" s="1"/>
  <c r="M870" i="5"/>
  <c r="O870" i="5" s="1"/>
  <c r="P870" i="5" s="1"/>
  <c r="O150" i="4"/>
  <c r="L150" i="4"/>
  <c r="M1903" i="5"/>
  <c r="O1903" i="5" s="1"/>
  <c r="P1903" i="5" s="1"/>
  <c r="K1903" i="5"/>
  <c r="L1903" i="5" s="1"/>
  <c r="O210" i="4"/>
  <c r="L210" i="4"/>
  <c r="W512" i="4"/>
  <c r="T512" i="4"/>
  <c r="M2086" i="5"/>
  <c r="O2086" i="5" s="1"/>
  <c r="P2086" i="5" s="1"/>
  <c r="K2086" i="5"/>
  <c r="L2086" i="5" s="1"/>
  <c r="O96" i="4"/>
  <c r="L96" i="4"/>
  <c r="M488" i="5"/>
  <c r="O488" i="5" s="1"/>
  <c r="P488" i="5" s="1"/>
  <c r="K488" i="5"/>
  <c r="L488" i="5" s="1"/>
  <c r="M1028" i="5"/>
  <c r="O1028" i="5" s="1"/>
  <c r="P1028" i="5" s="1"/>
  <c r="K1028" i="5"/>
  <c r="L1028" i="5" s="1"/>
  <c r="L2385" i="5"/>
  <c r="H53" i="2" s="1"/>
  <c r="G53" i="2"/>
  <c r="M2668" i="5"/>
  <c r="O2668" i="5" s="1"/>
  <c r="P2668" i="5" s="1"/>
  <c r="K2668" i="5"/>
  <c r="L2668" i="5" s="1"/>
  <c r="M2752" i="5"/>
  <c r="O2752" i="5" s="1"/>
  <c r="P2752" i="5" s="1"/>
  <c r="K2752" i="5"/>
  <c r="L2752" i="5" s="1"/>
  <c r="M2625" i="5"/>
  <c r="O2625" i="5" s="1"/>
  <c r="P2625" i="5" s="1"/>
  <c r="K2625" i="5"/>
  <c r="L2625" i="5" s="1"/>
  <c r="K837" i="5"/>
  <c r="L837" i="5" s="1"/>
  <c r="L20" i="4"/>
  <c r="O20" i="4"/>
  <c r="K890" i="5"/>
  <c r="L890" i="5" s="1"/>
  <c r="M2257" i="5"/>
  <c r="O2257" i="5" s="1"/>
  <c r="P2257" i="5" s="1"/>
  <c r="K2257" i="5"/>
  <c r="L2257" i="5" s="1"/>
  <c r="M1225" i="5"/>
  <c r="O1225" i="5" s="1"/>
  <c r="P1225" i="5" s="1"/>
  <c r="K1225" i="5"/>
  <c r="L1225" i="5" s="1"/>
  <c r="K158" i="5"/>
  <c r="L158" i="5" s="1"/>
  <c r="M158" i="5"/>
  <c r="O158" i="5" s="1"/>
  <c r="P158" i="5" s="1"/>
  <c r="K34" i="5"/>
  <c r="L34" i="5" s="1"/>
  <c r="M34" i="5"/>
  <c r="O34" i="5" s="1"/>
  <c r="P34" i="5" s="1"/>
  <c r="M1742" i="5"/>
  <c r="O1742" i="5" s="1"/>
  <c r="P1742" i="5" s="1"/>
  <c r="K1742" i="5"/>
  <c r="L1742" i="5" s="1"/>
  <c r="K1050" i="5"/>
  <c r="L1050" i="5" s="1"/>
  <c r="M1050" i="5"/>
  <c r="O1050" i="5" s="1"/>
  <c r="P1050" i="5" s="1"/>
  <c r="L180" i="4"/>
  <c r="O180" i="4"/>
  <c r="M1331" i="5"/>
  <c r="O1331" i="5" s="1"/>
  <c r="P1331" i="5" s="1"/>
  <c r="K1331" i="5"/>
  <c r="L1331" i="5" s="1"/>
  <c r="M483" i="4"/>
  <c r="K1765" i="5"/>
  <c r="L1765" i="5" s="1"/>
  <c r="M1765" i="5"/>
  <c r="O1765" i="5" s="1"/>
  <c r="P1765" i="5" s="1"/>
  <c r="M764" i="5"/>
  <c r="O764" i="5" s="1"/>
  <c r="P764" i="5" s="1"/>
  <c r="K764" i="5"/>
  <c r="L764" i="5" s="1"/>
  <c r="M1562" i="5"/>
  <c r="O1562" i="5" s="1"/>
  <c r="P1562" i="5" s="1"/>
  <c r="K1562" i="5"/>
  <c r="L1562" i="5" s="1"/>
  <c r="M852" i="5"/>
  <c r="O852" i="5" s="1"/>
  <c r="P852" i="5" s="1"/>
  <c r="K852" i="5"/>
  <c r="L852" i="5" s="1"/>
  <c r="O147" i="4"/>
  <c r="L147" i="4"/>
  <c r="M1807" i="5"/>
  <c r="O1807" i="5" s="1"/>
  <c r="P1807" i="5" s="1"/>
  <c r="K1807" i="5"/>
  <c r="L1807" i="5" s="1"/>
  <c r="L220" i="4"/>
  <c r="O220" i="4"/>
  <c r="M480" i="5"/>
  <c r="O480" i="5" s="1"/>
  <c r="P480" i="5" s="1"/>
  <c r="K480" i="5"/>
  <c r="L480" i="5" s="1"/>
  <c r="O85" i="4"/>
  <c r="L85" i="4"/>
  <c r="K61" i="5"/>
  <c r="L61" i="5" s="1"/>
  <c r="M1004" i="5"/>
  <c r="O1004" i="5" s="1"/>
  <c r="P1004" i="5" s="1"/>
  <c r="K1004" i="5"/>
  <c r="L1004" i="5" s="1"/>
  <c r="K2735" i="5"/>
  <c r="L2735" i="5" s="1"/>
  <c r="M2735" i="5"/>
  <c r="O2735" i="5" s="1"/>
  <c r="P2735" i="5" s="1"/>
  <c r="M2616" i="5"/>
  <c r="O2616" i="5" s="1"/>
  <c r="P2616" i="5" s="1"/>
  <c r="K2616" i="5"/>
  <c r="L2616" i="5" s="1"/>
  <c r="O441" i="4"/>
  <c r="L441" i="4"/>
  <c r="M2593" i="5"/>
  <c r="O2593" i="5" s="1"/>
  <c r="P2593" i="5" s="1"/>
  <c r="K2593" i="5"/>
  <c r="L2593" i="5" s="1"/>
  <c r="K825" i="5"/>
  <c r="L825" i="5" s="1"/>
  <c r="M825" i="5"/>
  <c r="O825" i="5" s="1"/>
  <c r="P825" i="5" s="1"/>
  <c r="M120" i="5"/>
  <c r="O120" i="5" s="1"/>
  <c r="P120" i="5" s="1"/>
  <c r="L25" i="4"/>
  <c r="K120" i="5"/>
  <c r="L120" i="5" s="1"/>
  <c r="O25" i="4"/>
  <c r="K806" i="5"/>
  <c r="L806" i="5" s="1"/>
  <c r="M806" i="5"/>
  <c r="O806" i="5" s="1"/>
  <c r="P806" i="5" s="1"/>
  <c r="K2221" i="5"/>
  <c r="L2221" i="5" s="1"/>
  <c r="M2221" i="5"/>
  <c r="O2221" i="5" s="1"/>
  <c r="P2221" i="5" s="1"/>
  <c r="R478" i="4"/>
  <c r="U478" i="4" s="1"/>
  <c r="V478" i="4" s="1"/>
  <c r="Q478" i="4"/>
  <c r="P478" i="4"/>
  <c r="M2142" i="5"/>
  <c r="O2142" i="5" s="1"/>
  <c r="P2142" i="5" s="1"/>
  <c r="K2142" i="5"/>
  <c r="L2142" i="5" s="1"/>
  <c r="O362" i="4"/>
  <c r="L362" i="4"/>
  <c r="M1213" i="5"/>
  <c r="O1213" i="5" s="1"/>
  <c r="P1213" i="5" s="1"/>
  <c r="K1213" i="5"/>
  <c r="L1213" i="5" s="1"/>
  <c r="M104" i="5"/>
  <c r="O104" i="5" s="1"/>
  <c r="P104" i="5" s="1"/>
  <c r="K104" i="5"/>
  <c r="L104" i="5" s="1"/>
  <c r="K100" i="5"/>
  <c r="L100" i="5" s="1"/>
  <c r="L308" i="4"/>
  <c r="O308" i="4"/>
  <c r="M1746" i="5"/>
  <c r="O1746" i="5" s="1"/>
  <c r="P1746" i="5" s="1"/>
  <c r="K1746" i="5"/>
  <c r="L1746" i="5" s="1"/>
  <c r="O296" i="4"/>
  <c r="L296" i="4"/>
  <c r="K1319" i="5"/>
  <c r="L1319" i="5" s="1"/>
  <c r="M1657" i="5"/>
  <c r="O1657" i="5" s="1"/>
  <c r="P1657" i="5" s="1"/>
  <c r="K1657" i="5"/>
  <c r="L1657" i="5" s="1"/>
  <c r="K734" i="5"/>
  <c r="L734" i="5" s="1"/>
  <c r="M734" i="5"/>
  <c r="O734" i="5" s="1"/>
  <c r="P734" i="5" s="1"/>
  <c r="L268" i="4"/>
  <c r="O268" i="4"/>
  <c r="K1915" i="5"/>
  <c r="L1915" i="5" s="1"/>
  <c r="L225" i="4"/>
  <c r="O225" i="4"/>
  <c r="W559" i="4"/>
  <c r="T559" i="4"/>
  <c r="K510" i="5"/>
  <c r="L510" i="5" s="1"/>
  <c r="M510" i="5"/>
  <c r="O510" i="5" s="1"/>
  <c r="P510" i="5" s="1"/>
  <c r="O90" i="4"/>
  <c r="L90" i="4"/>
  <c r="M175" i="5"/>
  <c r="O175" i="5" s="1"/>
  <c r="P175" i="5" s="1"/>
  <c r="K175" i="5"/>
  <c r="L175" i="5" s="1"/>
  <c r="M2588" i="5"/>
  <c r="O2588" i="5" s="1"/>
  <c r="P2588" i="5" s="1"/>
  <c r="K2588" i="5"/>
  <c r="L2588" i="5" s="1"/>
  <c r="M2672" i="5"/>
  <c r="O2672" i="5" s="1"/>
  <c r="P2672" i="5" s="1"/>
  <c r="K2672" i="5"/>
  <c r="L2672" i="5" s="1"/>
  <c r="M2581" i="5"/>
  <c r="O2581" i="5" s="1"/>
  <c r="P2581" i="5" s="1"/>
  <c r="K2581" i="5"/>
  <c r="L2581" i="5" s="1"/>
  <c r="H2635" i="5"/>
  <c r="H2761" i="5"/>
  <c r="H2707" i="5"/>
  <c r="H2617" i="5"/>
  <c r="H2725" i="5"/>
  <c r="H2653" i="5"/>
  <c r="H2689" i="5"/>
  <c r="H2719" i="5"/>
  <c r="H2581" i="5"/>
  <c r="H2659" i="5"/>
  <c r="H2731" i="5"/>
  <c r="H2647" i="5"/>
  <c r="H2713" i="5"/>
  <c r="H2683" i="5"/>
  <c r="H2641" i="5"/>
  <c r="H2587" i="5"/>
  <c r="H2755" i="5"/>
  <c r="H2611" i="5"/>
  <c r="H2749" i="5"/>
  <c r="H2665" i="5"/>
  <c r="H2701" i="5"/>
  <c r="H2623" i="5"/>
  <c r="H2593" i="5"/>
  <c r="H2767" i="5"/>
  <c r="H2599" i="5"/>
  <c r="H2737" i="5"/>
  <c r="H2605" i="5"/>
  <c r="H2773" i="5"/>
  <c r="H2671" i="5"/>
  <c r="H2743" i="5"/>
  <c r="H2677" i="5"/>
  <c r="H2629" i="5"/>
  <c r="H2695" i="5"/>
  <c r="K993" i="5"/>
  <c r="L993" i="5" s="1"/>
  <c r="M993" i="5"/>
  <c r="O993" i="5" s="1"/>
  <c r="P993" i="5" s="1"/>
  <c r="O14" i="4"/>
  <c r="L14" i="4"/>
  <c r="K974" i="5"/>
  <c r="L974" i="5" s="1"/>
  <c r="M2209" i="5"/>
  <c r="O2209" i="5" s="1"/>
  <c r="P2209" i="5" s="1"/>
  <c r="K2209" i="5"/>
  <c r="L2209" i="5" s="1"/>
  <c r="M361" i="5"/>
  <c r="O361" i="5" s="1"/>
  <c r="P361" i="5" s="1"/>
  <c r="K361" i="5"/>
  <c r="L361" i="5" s="1"/>
  <c r="L359" i="4"/>
  <c r="O359" i="4"/>
  <c r="K678" i="5"/>
  <c r="L678" i="5" s="1"/>
  <c r="M678" i="5"/>
  <c r="O678" i="5" s="1"/>
  <c r="P678" i="5" s="1"/>
  <c r="O118" i="4"/>
  <c r="L118" i="4"/>
  <c r="M159" i="5"/>
  <c r="O159" i="5" s="1"/>
  <c r="P159" i="5" s="1"/>
  <c r="K159" i="5"/>
  <c r="L159" i="5" s="1"/>
  <c r="M1950" i="5"/>
  <c r="O1950" i="5" s="1"/>
  <c r="P1950" i="5" s="1"/>
  <c r="K1950" i="5"/>
  <c r="L1950" i="5" s="1"/>
  <c r="O330" i="4"/>
  <c r="L330" i="4"/>
  <c r="M1658" i="5"/>
  <c r="O1658" i="5" s="1"/>
  <c r="P1658" i="5" s="1"/>
  <c r="K1658" i="5"/>
  <c r="L1658" i="5" s="1"/>
  <c r="O192" i="4"/>
  <c r="L192" i="4"/>
  <c r="M1301" i="5"/>
  <c r="O1301" i="5" s="1"/>
  <c r="P1301" i="5" s="1"/>
  <c r="K1301" i="5"/>
  <c r="L1301" i="5" s="1"/>
  <c r="K2422" i="5"/>
  <c r="L2422" i="5" s="1"/>
  <c r="M2422" i="5"/>
  <c r="O2422" i="5" s="1"/>
  <c r="P2422" i="5" s="1"/>
  <c r="K2410" i="5"/>
  <c r="L2410" i="5" s="1"/>
  <c r="M2410" i="5"/>
  <c r="O2410" i="5" s="1"/>
  <c r="P2410" i="5" s="1"/>
  <c r="M2428" i="5"/>
  <c r="O2428" i="5" s="1"/>
  <c r="P2428" i="5" s="1"/>
  <c r="K2428" i="5"/>
  <c r="L2428" i="5" s="1"/>
  <c r="M2542" i="5"/>
  <c r="O2542" i="5" s="1"/>
  <c r="P2542" i="5" s="1"/>
  <c r="K2542" i="5"/>
  <c r="L2542" i="5" s="1"/>
  <c r="W531" i="4"/>
  <c r="T531" i="4"/>
  <c r="M2393" i="5"/>
  <c r="O2393" i="5" s="1"/>
  <c r="P2393" i="5" s="1"/>
  <c r="K2393" i="5"/>
  <c r="L2393" i="5" s="1"/>
  <c r="M1078" i="5"/>
  <c r="O1078" i="5" s="1"/>
  <c r="P1078" i="5" s="1"/>
  <c r="M859" i="5"/>
  <c r="O859" i="5" s="1"/>
  <c r="P859" i="5" s="1"/>
  <c r="K859" i="5"/>
  <c r="L859" i="5" s="1"/>
  <c r="M757" i="5"/>
  <c r="O757" i="5" s="1"/>
  <c r="P757" i="5" s="1"/>
  <c r="K757" i="5"/>
  <c r="L757" i="5" s="1"/>
  <c r="O263" i="4"/>
  <c r="L263" i="4"/>
  <c r="M497" i="4"/>
  <c r="K1831" i="5"/>
  <c r="L1831" i="5" s="1"/>
  <c r="O231" i="4"/>
  <c r="L231" i="4"/>
  <c r="W552" i="4"/>
  <c r="T552" i="4"/>
  <c r="M320" i="5"/>
  <c r="O320" i="5" s="1"/>
  <c r="P320" i="5" s="1"/>
  <c r="K320" i="5"/>
  <c r="L320" i="5" s="1"/>
  <c r="M1324" i="5"/>
  <c r="O1324" i="5" s="1"/>
  <c r="P1324" i="5" s="1"/>
  <c r="K1324" i="5"/>
  <c r="L1324" i="5" s="1"/>
  <c r="K518" i="5"/>
  <c r="L518" i="5" s="1"/>
  <c r="M518" i="5"/>
  <c r="O518" i="5" s="1"/>
  <c r="P518" i="5" s="1"/>
  <c r="M1034" i="5"/>
  <c r="O1034" i="5" s="1"/>
  <c r="P1034" i="5" s="1"/>
  <c r="K1034" i="5"/>
  <c r="L1034" i="5" s="1"/>
  <c r="M2708" i="5"/>
  <c r="O2708" i="5" s="1"/>
  <c r="P2708" i="5" s="1"/>
  <c r="K2708" i="5"/>
  <c r="L2708" i="5" s="1"/>
  <c r="K2594" i="5"/>
  <c r="L2594" i="5" s="1"/>
  <c r="M2594" i="5"/>
  <c r="O2594" i="5" s="1"/>
  <c r="P2594" i="5" s="1"/>
  <c r="M2725" i="5"/>
  <c r="O2725" i="5" s="1"/>
  <c r="P2725" i="5" s="1"/>
  <c r="K2725" i="5"/>
  <c r="L2725" i="5" s="1"/>
  <c r="M957" i="5"/>
  <c r="O957" i="5" s="1"/>
  <c r="P957" i="5" s="1"/>
  <c r="K957" i="5"/>
  <c r="L957" i="5" s="1"/>
  <c r="K213" i="5"/>
  <c r="L213" i="5" s="1"/>
  <c r="K1041" i="5"/>
  <c r="L1041" i="5" s="1"/>
  <c r="O62" i="4"/>
  <c r="L62" i="4"/>
  <c r="K2196" i="5"/>
  <c r="L2196" i="5" s="1"/>
  <c r="M2196" i="5"/>
  <c r="O2196" i="5" s="1"/>
  <c r="P2196" i="5" s="1"/>
  <c r="O371" i="4"/>
  <c r="L371" i="4"/>
  <c r="M1357" i="5"/>
  <c r="O1357" i="5" s="1"/>
  <c r="P1357" i="5" s="1"/>
  <c r="K1357" i="5"/>
  <c r="L1357" i="5" s="1"/>
  <c r="K176" i="5"/>
  <c r="L176" i="5" s="1"/>
  <c r="M172" i="5"/>
  <c r="O172" i="5" s="1"/>
  <c r="P172" i="5" s="1"/>
  <c r="K172" i="5"/>
  <c r="L172" i="5" s="1"/>
  <c r="M1700" i="5"/>
  <c r="O1700" i="5" s="1"/>
  <c r="P1700" i="5" s="1"/>
  <c r="K1700" i="5"/>
  <c r="L1700" i="5" s="1"/>
  <c r="M1062" i="5"/>
  <c r="O1062" i="5" s="1"/>
  <c r="P1062" i="5" s="1"/>
  <c r="K1062" i="5"/>
  <c r="L1062" i="5" s="1"/>
  <c r="O182" i="4"/>
  <c r="L182" i="4"/>
  <c r="M1259" i="5"/>
  <c r="O1259" i="5" s="1"/>
  <c r="P1259" i="5" s="1"/>
  <c r="K1259" i="5"/>
  <c r="L1259" i="5" s="1"/>
  <c r="M2219" i="5"/>
  <c r="O2219" i="5" s="1"/>
  <c r="P2219" i="5" s="1"/>
  <c r="K2219" i="5"/>
  <c r="L2219" i="5" s="1"/>
  <c r="M2207" i="5"/>
  <c r="O2207" i="5" s="1"/>
  <c r="P2207" i="5" s="1"/>
  <c r="K2207" i="5"/>
  <c r="L2207" i="5" s="1"/>
  <c r="M2381" i="5"/>
  <c r="O2381" i="5" s="1"/>
  <c r="P2381" i="5" s="1"/>
  <c r="K2381" i="5"/>
  <c r="L2381" i="5" s="1"/>
  <c r="M1777" i="5"/>
  <c r="O1777" i="5" s="1"/>
  <c r="P1777" i="5" s="1"/>
  <c r="K1777" i="5"/>
  <c r="L1777" i="5" s="1"/>
  <c r="M847" i="5"/>
  <c r="O847" i="5" s="1"/>
  <c r="P847" i="5" s="1"/>
  <c r="K847" i="5"/>
  <c r="L847" i="5" s="1"/>
  <c r="M655" i="5"/>
  <c r="O655" i="5" s="1"/>
  <c r="P655" i="5" s="1"/>
  <c r="K655" i="5"/>
  <c r="L655" i="5" s="1"/>
  <c r="M1472" i="5"/>
  <c r="O1472" i="5" s="1"/>
  <c r="P1472" i="5" s="1"/>
  <c r="K1472" i="5"/>
  <c r="L1472" i="5" s="1"/>
  <c r="L140" i="4"/>
  <c r="O140" i="4"/>
  <c r="K2125" i="5"/>
  <c r="L2125" i="5" s="1"/>
  <c r="M2125" i="5"/>
  <c r="O2125" i="5" s="1"/>
  <c r="P2125" i="5" s="1"/>
  <c r="K1455" i="5"/>
  <c r="L1455" i="5" s="1"/>
  <c r="M1455" i="5"/>
  <c r="O1455" i="5" s="1"/>
  <c r="P1455" i="5" s="1"/>
  <c r="K1111" i="5"/>
  <c r="L1111" i="5" s="1"/>
  <c r="M1111" i="5"/>
  <c r="O1111" i="5" s="1"/>
  <c r="P1111" i="5" s="1"/>
  <c r="K1607" i="5"/>
  <c r="L1607" i="5" s="1"/>
  <c r="M1607" i="5"/>
  <c r="O1607" i="5" s="1"/>
  <c r="P1607" i="5" s="1"/>
  <c r="K1567" i="5"/>
  <c r="L1567" i="5" s="1"/>
  <c r="M1567" i="5"/>
  <c r="O1567" i="5" s="1"/>
  <c r="P1567" i="5" s="1"/>
  <c r="M1555" i="5"/>
  <c r="O1555" i="5" s="1"/>
  <c r="P1555" i="5" s="1"/>
  <c r="K1555" i="5"/>
  <c r="L1555" i="5" s="1"/>
  <c r="M1328" i="5"/>
  <c r="O1328" i="5" s="1"/>
  <c r="P1328" i="5" s="1"/>
  <c r="K1328" i="5"/>
  <c r="L1328" i="5" s="1"/>
  <c r="K1298" i="5"/>
  <c r="L1298" i="5" s="1"/>
  <c r="M1298" i="5"/>
  <c r="O1298" i="5" s="1"/>
  <c r="P1298" i="5" s="1"/>
  <c r="K1214" i="5"/>
  <c r="L1214" i="5" s="1"/>
  <c r="M1214" i="5"/>
  <c r="O1214" i="5" s="1"/>
  <c r="P1214" i="5" s="1"/>
  <c r="M1352" i="5"/>
  <c r="O1352" i="5" s="1"/>
  <c r="P1352" i="5" s="1"/>
  <c r="K1352" i="5"/>
  <c r="L1352" i="5" s="1"/>
  <c r="K505" i="5"/>
  <c r="L505" i="5" s="1"/>
  <c r="K589" i="5"/>
  <c r="L589" i="5" s="1"/>
  <c r="M589" i="5"/>
  <c r="O589" i="5" s="1"/>
  <c r="P589" i="5" s="1"/>
  <c r="M403" i="5"/>
  <c r="O403" i="5" s="1"/>
  <c r="P403" i="5" s="1"/>
  <c r="K403" i="5"/>
  <c r="L403" i="5" s="1"/>
  <c r="H511" i="5"/>
  <c r="H469" i="5"/>
  <c r="H589" i="5"/>
  <c r="H463" i="5"/>
  <c r="H565" i="5"/>
  <c r="H523" i="5"/>
  <c r="H415" i="5"/>
  <c r="H559" i="5"/>
  <c r="H517" i="5"/>
  <c r="H541" i="5"/>
  <c r="H403" i="5"/>
  <c r="H475" i="5"/>
  <c r="H409" i="5"/>
  <c r="H505" i="5"/>
  <c r="H487" i="5"/>
  <c r="H571" i="5"/>
  <c r="H547" i="5"/>
  <c r="H535" i="5"/>
  <c r="H493" i="5"/>
  <c r="H421" i="5"/>
  <c r="H439" i="5"/>
  <c r="H529" i="5"/>
  <c r="H499" i="5"/>
  <c r="H583" i="5"/>
  <c r="H433" i="5"/>
  <c r="H595" i="5"/>
  <c r="H553" i="5"/>
  <c r="H577" i="5"/>
  <c r="H427" i="5"/>
  <c r="H457" i="5"/>
  <c r="H445" i="5"/>
  <c r="H451" i="5"/>
  <c r="H481" i="5"/>
  <c r="K583" i="5"/>
  <c r="L583" i="5" s="1"/>
  <c r="O322" i="4"/>
  <c r="M2647" i="5"/>
  <c r="O2647" i="5" s="1"/>
  <c r="P2647" i="5" s="1"/>
  <c r="K2647" i="5"/>
  <c r="L2647" i="5" s="1"/>
  <c r="M2758" i="5"/>
  <c r="O2758" i="5" s="1"/>
  <c r="P2758" i="5" s="1"/>
  <c r="K2758" i="5"/>
  <c r="L2758" i="5" s="1"/>
  <c r="M355" i="5"/>
  <c r="O355" i="5" s="1"/>
  <c r="P355" i="5" s="1"/>
  <c r="K355" i="5"/>
  <c r="L355" i="5" s="1"/>
  <c r="M1080" i="5"/>
  <c r="O1080" i="5" s="1"/>
  <c r="P1080" i="5" s="1"/>
  <c r="K1080" i="5"/>
  <c r="L1080" i="5" s="1"/>
  <c r="L185" i="4"/>
  <c r="O185" i="4"/>
  <c r="M789" i="5"/>
  <c r="O789" i="5" s="1"/>
  <c r="P789" i="5" s="1"/>
  <c r="K789" i="5"/>
  <c r="L789" i="5" s="1"/>
  <c r="M2638" i="5"/>
  <c r="O2638" i="5" s="1"/>
  <c r="P2638" i="5" s="1"/>
  <c r="K2638" i="5"/>
  <c r="L2638" i="5" s="1"/>
  <c r="M2609" i="5"/>
  <c r="O2609" i="5" s="1"/>
  <c r="P2609" i="5" s="1"/>
  <c r="K2609" i="5"/>
  <c r="L2609" i="5" s="1"/>
  <c r="K198" i="5"/>
  <c r="L198" i="5" s="1"/>
  <c r="M198" i="5"/>
  <c r="O198" i="5" s="1"/>
  <c r="P198" i="5" s="1"/>
  <c r="O38" i="4"/>
  <c r="L38" i="4"/>
  <c r="R487" i="4"/>
  <c r="U487" i="4" s="1"/>
  <c r="V487" i="4" s="1"/>
  <c r="Q487" i="4"/>
  <c r="P487" i="4"/>
  <c r="M1900" i="5"/>
  <c r="O1900" i="5" s="1"/>
  <c r="P1900" i="5" s="1"/>
  <c r="K720" i="5"/>
  <c r="L720" i="5" s="1"/>
  <c r="O125" i="4"/>
  <c r="L125" i="4"/>
  <c r="M1682" i="5"/>
  <c r="O1682" i="5" s="1"/>
  <c r="P1682" i="5" s="1"/>
  <c r="K1682" i="5"/>
  <c r="L1682" i="5" s="1"/>
  <c r="K1845" i="5"/>
  <c r="L1845" i="5" s="1"/>
  <c r="M1845" i="5"/>
  <c r="O1845" i="5" s="1"/>
  <c r="P1845" i="5" s="1"/>
  <c r="M124" i="5"/>
  <c r="O124" i="5" s="1"/>
  <c r="P124" i="5" s="1"/>
  <c r="K124" i="5"/>
  <c r="L124" i="5" s="1"/>
  <c r="M1188" i="5"/>
  <c r="O1188" i="5" s="1"/>
  <c r="P1188" i="5" s="1"/>
  <c r="K1188" i="5"/>
  <c r="L1188" i="5" s="1"/>
  <c r="O203" i="4"/>
  <c r="L203" i="4"/>
  <c r="K2442" i="5"/>
  <c r="L2442" i="5" s="1"/>
  <c r="M2442" i="5"/>
  <c r="O2442" i="5" s="1"/>
  <c r="P2442" i="5" s="1"/>
  <c r="O412" i="4"/>
  <c r="L412" i="4"/>
  <c r="K687" i="5"/>
  <c r="L687" i="5" s="1"/>
  <c r="M687" i="5"/>
  <c r="O687" i="5" s="1"/>
  <c r="P687" i="5" s="1"/>
  <c r="K2399" i="5"/>
  <c r="L2399" i="5" s="1"/>
  <c r="M2399" i="5"/>
  <c r="O2399" i="5" s="1"/>
  <c r="P2399" i="5" s="1"/>
  <c r="K127" i="5"/>
  <c r="L127" i="5" s="1"/>
  <c r="M2777" i="5"/>
  <c r="O2777" i="5" s="1"/>
  <c r="P2777" i="5" s="1"/>
  <c r="K2777" i="5"/>
  <c r="L2777" i="5" s="1"/>
  <c r="K6" i="5"/>
  <c r="L6" i="5" s="1"/>
  <c r="O6" i="4"/>
  <c r="L6" i="4"/>
  <c r="M6" i="5"/>
  <c r="O6" i="5" s="1"/>
  <c r="P6" i="5" s="1"/>
  <c r="H138" i="5"/>
  <c r="H36" i="5"/>
  <c r="H168" i="5"/>
  <c r="H18" i="5"/>
  <c r="H72" i="5"/>
  <c r="H192" i="5"/>
  <c r="H162" i="5"/>
  <c r="H144" i="5"/>
  <c r="H180" i="5"/>
  <c r="H48" i="5"/>
  <c r="H24" i="5"/>
  <c r="H78" i="5"/>
  <c r="H42" i="5"/>
  <c r="H186" i="5"/>
  <c r="H84" i="5"/>
  <c r="H54" i="5"/>
  <c r="H120" i="5"/>
  <c r="H156" i="5"/>
  <c r="H90" i="5"/>
  <c r="H60" i="5"/>
  <c r="H150" i="5"/>
  <c r="H132" i="5"/>
  <c r="H96" i="5"/>
  <c r="H66" i="5"/>
  <c r="H108" i="5"/>
  <c r="H6" i="5"/>
  <c r="H30" i="5"/>
  <c r="H102" i="5"/>
  <c r="H174" i="5"/>
  <c r="H198" i="5"/>
  <c r="H114" i="5"/>
  <c r="H12" i="5"/>
  <c r="H126" i="5"/>
  <c r="K2334" i="5"/>
  <c r="L2334" i="5" s="1"/>
  <c r="M2334" i="5"/>
  <c r="O2334" i="5" s="1"/>
  <c r="P2334" i="5" s="1"/>
  <c r="O394" i="4"/>
  <c r="L394" i="4"/>
  <c r="O349" i="4"/>
  <c r="L349" i="4"/>
  <c r="M148" i="5"/>
  <c r="O148" i="5" s="1"/>
  <c r="P148" i="5" s="1"/>
  <c r="K148" i="5"/>
  <c r="L148" i="5" s="1"/>
  <c r="K1718" i="5"/>
  <c r="L1718" i="5" s="1"/>
  <c r="M1718" i="5"/>
  <c r="O1718" i="5" s="1"/>
  <c r="P1718" i="5" s="1"/>
  <c r="M840" i="5"/>
  <c r="O840" i="5" s="1"/>
  <c r="P840" i="5" s="1"/>
  <c r="K840" i="5"/>
  <c r="L840" i="5" s="1"/>
  <c r="L145" i="4"/>
  <c r="O145" i="4"/>
  <c r="M1939" i="5"/>
  <c r="O1939" i="5" s="1"/>
  <c r="P1939" i="5" s="1"/>
  <c r="K1939" i="5"/>
  <c r="L1939" i="5" s="1"/>
  <c r="M1863" i="5"/>
  <c r="O1863" i="5" s="1"/>
  <c r="P1863" i="5" s="1"/>
  <c r="K1863" i="5"/>
  <c r="L1863" i="5" s="1"/>
  <c r="M2630" i="5"/>
  <c r="O2630" i="5" s="1"/>
  <c r="P2630" i="5" s="1"/>
  <c r="K2630" i="5"/>
  <c r="L2630" i="5" s="1"/>
  <c r="K321" i="5"/>
  <c r="L321" i="5" s="1"/>
  <c r="M321" i="5"/>
  <c r="O321" i="5" s="1"/>
  <c r="P321" i="5" s="1"/>
  <c r="R475" i="4"/>
  <c r="U475" i="4" s="1"/>
  <c r="V475" i="4" s="1"/>
  <c r="Q475" i="4"/>
  <c r="P475" i="4"/>
  <c r="K81" i="5"/>
  <c r="L81" i="5" s="1"/>
  <c r="O82" i="4"/>
  <c r="L82" i="4"/>
  <c r="K318" i="5"/>
  <c r="L318" i="5" s="1"/>
  <c r="M318" i="5"/>
  <c r="O318" i="5" s="1"/>
  <c r="P318" i="5" s="1"/>
  <c r="O58" i="4"/>
  <c r="L58" i="4"/>
  <c r="K662" i="5"/>
  <c r="L662" i="5" s="1"/>
  <c r="M1494" i="5"/>
  <c r="O1494" i="5" s="1"/>
  <c r="P1494" i="5" s="1"/>
  <c r="K1494" i="5"/>
  <c r="L1494" i="5" s="1"/>
  <c r="O254" i="4"/>
  <c r="L254" i="4"/>
  <c r="K2143" i="5"/>
  <c r="L2143" i="5" s="1"/>
  <c r="M2143" i="5"/>
  <c r="O2143" i="5" s="1"/>
  <c r="P2143" i="5" s="1"/>
  <c r="K374" i="5"/>
  <c r="L374" i="5" s="1"/>
  <c r="K2642" i="5"/>
  <c r="L2642" i="5" s="1"/>
  <c r="M2642" i="5"/>
  <c r="O2642" i="5" s="1"/>
  <c r="P2642" i="5" s="1"/>
  <c r="M1211" i="5"/>
  <c r="O1211" i="5" s="1"/>
  <c r="P1211" i="5" s="1"/>
  <c r="K1211" i="5"/>
  <c r="L1211" i="5" s="1"/>
  <c r="M657" i="5"/>
  <c r="O657" i="5" s="1"/>
  <c r="P657" i="5" s="1"/>
  <c r="K657" i="5"/>
  <c r="L657" i="5" s="1"/>
  <c r="M979" i="5"/>
  <c r="O979" i="5" s="1"/>
  <c r="P979" i="5" s="1"/>
  <c r="K979" i="5"/>
  <c r="L979" i="5" s="1"/>
  <c r="K1436" i="5"/>
  <c r="L1436" i="5" s="1"/>
  <c r="M1436" i="5"/>
  <c r="O1436" i="5" s="1"/>
  <c r="P1436" i="5" s="1"/>
  <c r="K402" i="5"/>
  <c r="L402" i="5" s="1"/>
  <c r="M402" i="5"/>
  <c r="O402" i="5" s="1"/>
  <c r="P402" i="5" s="1"/>
  <c r="O72" i="4"/>
  <c r="L72" i="4"/>
  <c r="H456" i="5"/>
  <c r="H480" i="5"/>
  <c r="H552" i="5"/>
  <c r="H468" i="5"/>
  <c r="H408" i="5"/>
  <c r="H522" i="5"/>
  <c r="H582" i="5"/>
  <c r="H420" i="5"/>
  <c r="H486" i="5"/>
  <c r="H414" i="5"/>
  <c r="H474" i="5"/>
  <c r="H534" i="5"/>
  <c r="H492" i="5"/>
  <c r="K492" i="5" s="1"/>
  <c r="H576" i="5"/>
  <c r="H528" i="5"/>
  <c r="H426" i="5"/>
  <c r="H570" i="5"/>
  <c r="H432" i="5"/>
  <c r="H588" i="5"/>
  <c r="H594" i="5"/>
  <c r="H540" i="5"/>
  <c r="K540" i="5" s="1"/>
  <c r="H510" i="5"/>
  <c r="H498" i="5"/>
  <c r="H516" i="5"/>
  <c r="H450" i="5"/>
  <c r="K450" i="5" s="1"/>
  <c r="H558" i="5"/>
  <c r="H438" i="5"/>
  <c r="H546" i="5"/>
  <c r="K546" i="5" s="1"/>
  <c r="H444" i="5"/>
  <c r="H504" i="5"/>
  <c r="H564" i="5"/>
  <c r="K564" i="5" s="1"/>
  <c r="H462" i="5"/>
  <c r="K462" i="5" s="1"/>
  <c r="L462" i="5" s="1"/>
  <c r="H402" i="5"/>
  <c r="M2695" i="5"/>
  <c r="O2695" i="5" s="1"/>
  <c r="P2695" i="5" s="1"/>
  <c r="K2695" i="5"/>
  <c r="L2695" i="5" s="1"/>
  <c r="L289" i="4"/>
  <c r="O289" i="4"/>
  <c r="K2531" i="5"/>
  <c r="L2531" i="5" s="1"/>
  <c r="M2531" i="5"/>
  <c r="O2531" i="5" s="1"/>
  <c r="P2531" i="5" s="1"/>
  <c r="M1437" i="5"/>
  <c r="O1437" i="5" s="1"/>
  <c r="P1437" i="5" s="1"/>
  <c r="K1437" i="5"/>
  <c r="L1437" i="5" s="1"/>
  <c r="M970" i="5"/>
  <c r="O970" i="5" s="1"/>
  <c r="P970" i="5" s="1"/>
  <c r="M1354" i="5"/>
  <c r="O1354" i="5" s="1"/>
  <c r="P1354" i="5" s="1"/>
  <c r="K1354" i="5"/>
  <c r="L1354" i="5" s="1"/>
  <c r="K1668" i="5"/>
  <c r="L1668" i="5" s="1"/>
  <c r="M1668" i="5"/>
  <c r="O1668" i="5" s="1"/>
  <c r="P1668" i="5" s="1"/>
  <c r="O283" i="4"/>
  <c r="L283" i="4"/>
  <c r="M1996" i="5"/>
  <c r="O1996" i="5" s="1"/>
  <c r="P1996" i="5" s="1"/>
  <c r="K1996" i="5"/>
  <c r="L1996" i="5" s="1"/>
  <c r="K2775" i="5"/>
  <c r="L2775" i="5" s="1"/>
  <c r="M2775" i="5"/>
  <c r="O2775" i="5" s="1"/>
  <c r="P2775" i="5" s="1"/>
  <c r="K351" i="5"/>
  <c r="L351" i="5" s="1"/>
  <c r="K165" i="5"/>
  <c r="L165" i="5" s="1"/>
  <c r="O298" i="4"/>
  <c r="L298" i="4"/>
  <c r="K1247" i="5"/>
  <c r="L1247" i="5" s="1"/>
  <c r="M1247" i="5"/>
  <c r="O1247" i="5" s="1"/>
  <c r="P1247" i="5" s="1"/>
  <c r="W515" i="4"/>
  <c r="T515" i="4"/>
  <c r="M1506" i="5"/>
  <c r="O1506" i="5" s="1"/>
  <c r="P1506" i="5" s="1"/>
  <c r="K1506" i="5"/>
  <c r="L1506" i="5" s="1"/>
  <c r="O256" i="4"/>
  <c r="L256" i="4"/>
  <c r="K2029" i="5"/>
  <c r="L2029" i="5" s="1"/>
  <c r="M2029" i="5"/>
  <c r="O2029" i="5" s="1"/>
  <c r="P2029" i="5" s="1"/>
  <c r="M1386" i="5"/>
  <c r="O1386" i="5" s="1"/>
  <c r="P1386" i="5" s="1"/>
  <c r="K1386" i="5"/>
  <c r="L1386" i="5" s="1"/>
  <c r="L236" i="4"/>
  <c r="O236" i="4"/>
  <c r="M1601" i="5"/>
  <c r="O1601" i="5" s="1"/>
  <c r="P1601" i="5" s="1"/>
  <c r="K1601" i="5"/>
  <c r="L1601" i="5" s="1"/>
  <c r="K1797" i="5"/>
  <c r="L1797" i="5" s="1"/>
  <c r="M1797" i="5"/>
  <c r="O1797" i="5" s="1"/>
  <c r="P1797" i="5" s="1"/>
  <c r="M1827" i="5"/>
  <c r="O1827" i="5" s="1"/>
  <c r="P1827" i="5" s="1"/>
  <c r="K1827" i="5"/>
  <c r="L1827" i="5" s="1"/>
  <c r="K260" i="5"/>
  <c r="L260" i="5" s="1"/>
  <c r="M1216" i="5"/>
  <c r="O1216" i="5" s="1"/>
  <c r="P1216" i="5" s="1"/>
  <c r="K1216" i="5"/>
  <c r="L1216" i="5" s="1"/>
  <c r="M428" i="5"/>
  <c r="O428" i="5" s="1"/>
  <c r="P428" i="5" s="1"/>
  <c r="K428" i="5"/>
  <c r="L428" i="5" s="1"/>
  <c r="K1160" i="5"/>
  <c r="L1160" i="5" s="1"/>
  <c r="M2628" i="5"/>
  <c r="O2628" i="5" s="1"/>
  <c r="P2628" i="5" s="1"/>
  <c r="K2628" i="5"/>
  <c r="L2628" i="5" s="1"/>
  <c r="O443" i="4"/>
  <c r="L443" i="4"/>
  <c r="O457" i="4"/>
  <c r="L457" i="4"/>
  <c r="M2681" i="5"/>
  <c r="O2681" i="5" s="1"/>
  <c r="P2681" i="5" s="1"/>
  <c r="K2681" i="5"/>
  <c r="L2681" i="5" s="1"/>
  <c r="M915" i="5"/>
  <c r="O915" i="5" s="1"/>
  <c r="P915" i="5" s="1"/>
  <c r="K915" i="5"/>
  <c r="L915" i="5" s="1"/>
  <c r="K174" i="5"/>
  <c r="L174" i="5" s="1"/>
  <c r="M174" i="5"/>
  <c r="O174" i="5" s="1"/>
  <c r="P174" i="5" s="1"/>
  <c r="O34" i="4"/>
  <c r="L34" i="4"/>
  <c r="K968" i="5"/>
  <c r="L968" i="5" s="1"/>
  <c r="M2359" i="5"/>
  <c r="O2359" i="5" s="1"/>
  <c r="P2359" i="5" s="1"/>
  <c r="K2359" i="5"/>
  <c r="L2359" i="5" s="1"/>
  <c r="K391" i="5"/>
  <c r="L391" i="5" s="1"/>
  <c r="M391" i="5"/>
  <c r="O391" i="5" s="1"/>
  <c r="P391" i="5" s="1"/>
  <c r="M1291" i="5"/>
  <c r="O1291" i="5" s="1"/>
  <c r="P1291" i="5" s="1"/>
  <c r="K1291" i="5"/>
  <c r="L1291" i="5" s="1"/>
  <c r="K50" i="5"/>
  <c r="L50" i="5" s="1"/>
  <c r="M50" i="5"/>
  <c r="O50" i="5" s="1"/>
  <c r="P50" i="5" s="1"/>
  <c r="K106" i="5"/>
  <c r="L106" i="5" s="1"/>
  <c r="M106" i="5"/>
  <c r="O106" i="5" s="1"/>
  <c r="P106" i="5" s="1"/>
  <c r="M1944" i="5"/>
  <c r="O1944" i="5" s="1"/>
  <c r="P1944" i="5" s="1"/>
  <c r="K1944" i="5"/>
  <c r="L1944" i="5" s="1"/>
  <c r="O329" i="4"/>
  <c r="L329" i="4"/>
  <c r="L284" i="4"/>
  <c r="O284" i="4"/>
  <c r="K1223" i="5"/>
  <c r="L1223" i="5" s="1"/>
  <c r="M1223" i="5"/>
  <c r="O1223" i="5" s="1"/>
  <c r="P1223" i="5" s="1"/>
  <c r="M627" i="5"/>
  <c r="O627" i="5" s="1"/>
  <c r="P627" i="5" s="1"/>
  <c r="K627" i="5"/>
  <c r="L627" i="5" s="1"/>
  <c r="K765" i="5"/>
  <c r="L765" i="5" s="1"/>
  <c r="M705" i="5"/>
  <c r="O705" i="5" s="1"/>
  <c r="P705" i="5" s="1"/>
  <c r="K705" i="5"/>
  <c r="L705" i="5" s="1"/>
  <c r="K771" i="5"/>
  <c r="L771" i="5" s="1"/>
  <c r="K453" i="5"/>
  <c r="L453" i="5" s="1"/>
  <c r="K1729" i="5"/>
  <c r="L1729" i="5" s="1"/>
  <c r="M1729" i="5"/>
  <c r="O1729" i="5" s="1"/>
  <c r="P1729" i="5" s="1"/>
  <c r="K1701" i="5"/>
  <c r="L1701" i="5" s="1"/>
  <c r="M1701" i="5"/>
  <c r="O1701" i="5" s="1"/>
  <c r="P1701" i="5" s="1"/>
  <c r="M1659" i="5"/>
  <c r="O1659" i="5" s="1"/>
  <c r="P1659" i="5" s="1"/>
  <c r="K1659" i="5"/>
  <c r="L1659" i="5" s="1"/>
  <c r="M1707" i="5"/>
  <c r="O1707" i="5" s="1"/>
  <c r="P1707" i="5" s="1"/>
  <c r="K1707" i="5"/>
  <c r="L1707" i="5" s="1"/>
  <c r="M1689" i="5"/>
  <c r="O1689" i="5" s="1"/>
  <c r="P1689" i="5" s="1"/>
  <c r="K1689" i="5"/>
  <c r="L1689" i="5" s="1"/>
  <c r="K991" i="5"/>
  <c r="L991" i="5" s="1"/>
  <c r="K607" i="5"/>
  <c r="L607" i="5" s="1"/>
  <c r="L249" i="4"/>
  <c r="O249" i="4"/>
  <c r="M1945" i="5"/>
  <c r="O1945" i="5" s="1"/>
  <c r="P1945" i="5" s="1"/>
  <c r="K1945" i="5"/>
  <c r="L1945" i="5" s="1"/>
  <c r="M1413" i="5"/>
  <c r="O1413" i="5" s="1"/>
  <c r="P1413" i="5" s="1"/>
  <c r="K1413" i="5"/>
  <c r="L1413" i="5" s="1"/>
  <c r="K1063" i="5"/>
  <c r="L1063" i="5" s="1"/>
  <c r="M1619" i="5"/>
  <c r="O1619" i="5" s="1"/>
  <c r="P1619" i="5" s="1"/>
  <c r="K1619" i="5"/>
  <c r="L1619" i="5" s="1"/>
  <c r="M676" i="5"/>
  <c r="O676" i="5" s="1"/>
  <c r="P676" i="5" s="1"/>
  <c r="K2002" i="5"/>
  <c r="L2002" i="5" s="1"/>
  <c r="M2002" i="5"/>
  <c r="O2002" i="5" s="1"/>
  <c r="P2002" i="5" s="1"/>
  <c r="K408" i="5"/>
  <c r="L408" i="5" s="1"/>
  <c r="M408" i="5"/>
  <c r="O408" i="5" s="1"/>
  <c r="P408" i="5" s="1"/>
  <c r="L73" i="4"/>
  <c r="O73" i="4"/>
  <c r="K115" i="5"/>
  <c r="L115" i="5" s="1"/>
  <c r="M2622" i="5"/>
  <c r="O2622" i="5" s="1"/>
  <c r="P2622" i="5" s="1"/>
  <c r="K2622" i="5"/>
  <c r="L2622" i="5" s="1"/>
  <c r="O442" i="4"/>
  <c r="L442" i="4"/>
  <c r="K2762" i="5"/>
  <c r="L2762" i="5" s="1"/>
  <c r="M2762" i="5"/>
  <c r="O2762" i="5" s="1"/>
  <c r="P2762" i="5" s="1"/>
  <c r="K2773" i="5"/>
  <c r="L2773" i="5" s="1"/>
  <c r="M2773" i="5"/>
  <c r="O2773" i="5" s="1"/>
  <c r="P2773" i="5" s="1"/>
  <c r="M1257" i="5"/>
  <c r="O1257" i="5" s="1"/>
  <c r="P1257" i="5" s="1"/>
  <c r="K1257" i="5"/>
  <c r="L1257" i="5" s="1"/>
  <c r="K297" i="5"/>
  <c r="L297" i="5" s="1"/>
  <c r="K1173" i="5"/>
  <c r="L1173" i="5" s="1"/>
  <c r="L44" i="4"/>
  <c r="O44" i="4"/>
  <c r="M2316" i="5"/>
  <c r="O2316" i="5" s="1"/>
  <c r="P2316" i="5" s="1"/>
  <c r="K2316" i="5"/>
  <c r="L2316" i="5" s="1"/>
  <c r="L391" i="4"/>
  <c r="O391" i="4"/>
  <c r="K26" i="5"/>
  <c r="L26" i="5" s="1"/>
  <c r="M26" i="5"/>
  <c r="O26" i="5" s="1"/>
  <c r="P26" i="5" s="1"/>
  <c r="K82" i="5"/>
  <c r="L82" i="5" s="1"/>
  <c r="M82" i="5"/>
  <c r="O82" i="5" s="1"/>
  <c r="P82" i="5" s="1"/>
  <c r="K1628" i="5"/>
  <c r="L1628" i="5" s="1"/>
  <c r="M1628" i="5"/>
  <c r="O1628" i="5" s="1"/>
  <c r="P1628" i="5" s="1"/>
  <c r="L177" i="4"/>
  <c r="O177" i="4"/>
  <c r="M2418" i="5"/>
  <c r="O2418" i="5" s="1"/>
  <c r="P2418" i="5" s="1"/>
  <c r="K2418" i="5"/>
  <c r="L2418" i="5" s="1"/>
  <c r="O408" i="4"/>
  <c r="L408" i="4"/>
  <c r="W556" i="4"/>
  <c r="T556" i="4"/>
  <c r="K441" i="5"/>
  <c r="L441" i="5" s="1"/>
  <c r="M2561" i="5"/>
  <c r="O2561" i="5" s="1"/>
  <c r="P2561" i="5" s="1"/>
  <c r="K2561" i="5"/>
  <c r="L2561" i="5" s="1"/>
  <c r="K614" i="5"/>
  <c r="L614" i="5" s="1"/>
  <c r="M614" i="5"/>
  <c r="O614" i="5" s="1"/>
  <c r="P614" i="5" s="1"/>
  <c r="O245" i="4"/>
  <c r="L245" i="4"/>
  <c r="L228" i="4"/>
  <c r="O228" i="4"/>
  <c r="M922" i="5"/>
  <c r="O922" i="5" s="1"/>
  <c r="P922" i="5" s="1"/>
  <c r="K242" i="5"/>
  <c r="L242" i="5" s="1"/>
  <c r="M242" i="5"/>
  <c r="O242" i="5" s="1"/>
  <c r="P242" i="5" s="1"/>
  <c r="M1336" i="5"/>
  <c r="O1336" i="5" s="1"/>
  <c r="P1336" i="5" s="1"/>
  <c r="K1336" i="5"/>
  <c r="L1336" i="5" s="1"/>
  <c r="K55" i="5"/>
  <c r="L55" i="5" s="1"/>
  <c r="M55" i="5"/>
  <c r="O55" i="5" s="1"/>
  <c r="P55" i="5" s="1"/>
  <c r="M2678" i="5"/>
  <c r="O2678" i="5" s="1"/>
  <c r="P2678" i="5" s="1"/>
  <c r="K2678" i="5"/>
  <c r="L2678" i="5" s="1"/>
  <c r="M2623" i="5"/>
  <c r="O2623" i="5" s="1"/>
  <c r="P2623" i="5" s="1"/>
  <c r="K2623" i="5"/>
  <c r="L2623" i="5" s="1"/>
  <c r="M2693" i="5"/>
  <c r="O2693" i="5" s="1"/>
  <c r="P2693" i="5" s="1"/>
  <c r="K2693" i="5"/>
  <c r="L2693" i="5" s="1"/>
  <c r="M1227" i="5"/>
  <c r="O1227" i="5" s="1"/>
  <c r="P1227" i="5" s="1"/>
  <c r="K1227" i="5"/>
  <c r="L1227" i="5" s="1"/>
  <c r="K363" i="5"/>
  <c r="L363" i="5" s="1"/>
  <c r="K1137" i="5"/>
  <c r="L1137" i="5" s="1"/>
  <c r="M396" i="5"/>
  <c r="O396" i="5" s="1"/>
  <c r="P396" i="5" s="1"/>
  <c r="K396" i="5"/>
  <c r="L396" i="5" s="1"/>
  <c r="O71" i="4"/>
  <c r="L71" i="4"/>
  <c r="K2286" i="5"/>
  <c r="L2286" i="5" s="1"/>
  <c r="O386" i="4"/>
  <c r="L386" i="4"/>
  <c r="R499" i="4"/>
  <c r="U499" i="4" s="1"/>
  <c r="V499" i="4" s="1"/>
  <c r="Q499" i="4"/>
  <c r="P499" i="4"/>
  <c r="R489" i="4"/>
  <c r="U489" i="4" s="1"/>
  <c r="V489" i="4" s="1"/>
  <c r="Q489" i="4"/>
  <c r="P489" i="4"/>
  <c r="M1243" i="5"/>
  <c r="O1243" i="5" s="1"/>
  <c r="P1243" i="5" s="1"/>
  <c r="K1243" i="5"/>
  <c r="L1243" i="5" s="1"/>
  <c r="K194" i="5"/>
  <c r="L194" i="5" s="1"/>
  <c r="M194" i="5"/>
  <c r="O194" i="5" s="1"/>
  <c r="P194" i="5" s="1"/>
  <c r="K69" i="5"/>
  <c r="L69" i="5" s="1"/>
  <c r="K1788" i="5"/>
  <c r="L1788" i="5" s="1"/>
  <c r="M1788" i="5"/>
  <c r="O1788" i="5" s="1"/>
  <c r="P1788" i="5" s="1"/>
  <c r="H1800" i="5"/>
  <c r="O303" i="4"/>
  <c r="L303" i="4"/>
  <c r="H1968" i="5"/>
  <c r="H1848" i="5"/>
  <c r="H1956" i="5"/>
  <c r="K1956" i="5" s="1"/>
  <c r="H1926" i="5"/>
  <c r="K1926" i="5" s="1"/>
  <c r="H1794" i="5"/>
  <c r="H1830" i="5"/>
  <c r="H1938" i="5"/>
  <c r="H1944" i="5"/>
  <c r="H1878" i="5"/>
  <c r="H1974" i="5"/>
  <c r="H1896" i="5"/>
  <c r="H1836" i="5"/>
  <c r="K1836" i="5" s="1"/>
  <c r="L1836" i="5" s="1"/>
  <c r="H1908" i="5"/>
  <c r="H1854" i="5"/>
  <c r="H1980" i="5"/>
  <c r="H1962" i="5"/>
  <c r="H1818" i="5"/>
  <c r="K1818" i="5" s="1"/>
  <c r="H1914" i="5"/>
  <c r="K1914" i="5" s="1"/>
  <c r="H1812" i="5"/>
  <c r="H1842" i="5"/>
  <c r="H1950" i="5"/>
  <c r="H1872" i="5"/>
  <c r="K1872" i="5" s="1"/>
  <c r="H1932" i="5"/>
  <c r="H1806" i="5"/>
  <c r="K1806" i="5" s="1"/>
  <c r="H1860" i="5"/>
  <c r="H1902" i="5"/>
  <c r="K1902" i="5" s="1"/>
  <c r="H1824" i="5"/>
  <c r="H1890" i="5"/>
  <c r="H1866" i="5"/>
  <c r="H1788" i="5"/>
  <c r="H1920" i="5"/>
  <c r="H1884" i="5"/>
  <c r="O275" i="4"/>
  <c r="L275" i="4"/>
  <c r="K2394" i="5"/>
  <c r="L2394" i="5" s="1"/>
  <c r="M2394" i="5"/>
  <c r="O2394" i="5" s="1"/>
  <c r="P2394" i="5" s="1"/>
  <c r="O404" i="4"/>
  <c r="L404" i="4"/>
  <c r="M2501" i="5"/>
  <c r="O2501" i="5" s="1"/>
  <c r="P2501" i="5" s="1"/>
  <c r="K2501" i="5"/>
  <c r="L2501" i="5" s="1"/>
  <c r="M1042" i="5"/>
  <c r="O1042" i="5" s="1"/>
  <c r="P1042" i="5" s="1"/>
  <c r="K943" i="5"/>
  <c r="L943" i="5" s="1"/>
  <c r="M667" i="5"/>
  <c r="O667" i="5" s="1"/>
  <c r="P667" i="5" s="1"/>
  <c r="K667" i="5"/>
  <c r="L667" i="5" s="1"/>
  <c r="M1394" i="5"/>
  <c r="O1394" i="5" s="1"/>
  <c r="P1394" i="5" s="1"/>
  <c r="K1394" i="5"/>
  <c r="L1394" i="5" s="1"/>
  <c r="H1520" i="5"/>
  <c r="H1466" i="5"/>
  <c r="H1562" i="5"/>
  <c r="H1526" i="5"/>
  <c r="H1580" i="5"/>
  <c r="H1424" i="5"/>
  <c r="H1508" i="5"/>
  <c r="H1454" i="5"/>
  <c r="H1544" i="5"/>
  <c r="H1490" i="5"/>
  <c r="H1586" i="5"/>
  <c r="H1478" i="5"/>
  <c r="H1394" i="5"/>
  <c r="H1436" i="5"/>
  <c r="H1448" i="5"/>
  <c r="H1550" i="5"/>
  <c r="H1556" i="5"/>
  <c r="H1406" i="5"/>
  <c r="H1472" i="5"/>
  <c r="H1568" i="5"/>
  <c r="H1514" i="5"/>
  <c r="H1484" i="5"/>
  <c r="H1418" i="5"/>
  <c r="H1460" i="5"/>
  <c r="H1502" i="5"/>
  <c r="H1496" i="5"/>
  <c r="H1412" i="5"/>
  <c r="H1538" i="5"/>
  <c r="H1574" i="5"/>
  <c r="H1532" i="5"/>
  <c r="H1442" i="5"/>
  <c r="H1430" i="5"/>
  <c r="H1400" i="5"/>
  <c r="M876" i="5"/>
  <c r="O876" i="5" s="1"/>
  <c r="P876" i="5" s="1"/>
  <c r="K876" i="5"/>
  <c r="L876" i="5" s="1"/>
  <c r="O151" i="4"/>
  <c r="L151" i="4"/>
  <c r="K1837" i="5"/>
  <c r="L1837" i="5" s="1"/>
  <c r="M1837" i="5"/>
  <c r="O1837" i="5" s="1"/>
  <c r="P1837" i="5" s="1"/>
  <c r="O224" i="4"/>
  <c r="L224" i="4"/>
  <c r="K2092" i="5"/>
  <c r="L2092" i="5" s="1"/>
  <c r="M2092" i="5"/>
  <c r="O2092" i="5" s="1"/>
  <c r="P2092" i="5" s="1"/>
  <c r="K558" i="5"/>
  <c r="L558" i="5" s="1"/>
  <c r="O98" i="4"/>
  <c r="L98" i="4"/>
  <c r="M25" i="5"/>
  <c r="O25" i="5" s="1"/>
  <c r="P25" i="5" s="1"/>
  <c r="K25" i="5"/>
  <c r="L25" i="5" s="1"/>
  <c r="M2604" i="5"/>
  <c r="O2604" i="5" s="1"/>
  <c r="P2604" i="5" s="1"/>
  <c r="K2604" i="5"/>
  <c r="L2604" i="5" s="1"/>
  <c r="L439" i="4"/>
  <c r="O439" i="4"/>
  <c r="M2688" i="5"/>
  <c r="O2688" i="5" s="1"/>
  <c r="P2688" i="5" s="1"/>
  <c r="K2688" i="5"/>
  <c r="L2688" i="5" s="1"/>
  <c r="O453" i="4"/>
  <c r="L453" i="4"/>
  <c r="M2629" i="5"/>
  <c r="O2629" i="5" s="1"/>
  <c r="P2629" i="5" s="1"/>
  <c r="K2629" i="5"/>
  <c r="L2629" i="5" s="1"/>
  <c r="K843" i="5"/>
  <c r="L843" i="5" s="1"/>
  <c r="K102" i="5"/>
  <c r="L102" i="5" s="1"/>
  <c r="O22" i="4"/>
  <c r="L22" i="4"/>
  <c r="M102" i="5"/>
  <c r="O102" i="5" s="1"/>
  <c r="P102" i="5" s="1"/>
  <c r="M896" i="5"/>
  <c r="O896" i="5" s="1"/>
  <c r="P896" i="5" s="1"/>
  <c r="K896" i="5"/>
  <c r="L896" i="5" s="1"/>
  <c r="M2287" i="5"/>
  <c r="O2287" i="5" s="1"/>
  <c r="P2287" i="5" s="1"/>
  <c r="K2287" i="5"/>
  <c r="L2287" i="5" s="1"/>
  <c r="M319" i="5"/>
  <c r="O319" i="5" s="1"/>
  <c r="P319" i="5" s="1"/>
  <c r="K319" i="5"/>
  <c r="L319" i="5" s="1"/>
  <c r="K1231" i="5"/>
  <c r="L1231" i="5" s="1"/>
  <c r="M1231" i="5"/>
  <c r="O1231" i="5" s="1"/>
  <c r="P1231" i="5" s="1"/>
  <c r="M8" i="5"/>
  <c r="O8" i="5" s="1"/>
  <c r="P8" i="5" s="1"/>
  <c r="K8" i="5"/>
  <c r="L8" i="5" s="1"/>
  <c r="H128" i="5"/>
  <c r="H8" i="5"/>
  <c r="H26" i="5"/>
  <c r="H50" i="5"/>
  <c r="H122" i="5"/>
  <c r="H68" i="5"/>
  <c r="H44" i="5"/>
  <c r="H38" i="5"/>
  <c r="H140" i="5"/>
  <c r="H182" i="5"/>
  <c r="H80" i="5"/>
  <c r="H194" i="5"/>
  <c r="H56" i="5"/>
  <c r="H86" i="5"/>
  <c r="H158" i="5"/>
  <c r="H200" i="5"/>
  <c r="H20" i="5"/>
  <c r="H92" i="5"/>
  <c r="H134" i="5"/>
  <c r="H146" i="5"/>
  <c r="H62" i="5"/>
  <c r="H32" i="5"/>
  <c r="H152" i="5"/>
  <c r="H104" i="5"/>
  <c r="H170" i="5"/>
  <c r="H74" i="5"/>
  <c r="H116" i="5"/>
  <c r="H164" i="5"/>
  <c r="H14" i="5"/>
  <c r="H176" i="5"/>
  <c r="H110" i="5"/>
  <c r="H98" i="5"/>
  <c r="H188" i="5"/>
  <c r="K46" i="5"/>
  <c r="L46" i="5" s="1"/>
  <c r="W43" i="15"/>
  <c r="AC43" i="15"/>
  <c r="O331" i="4"/>
  <c r="L331" i="4"/>
  <c r="M1782" i="5"/>
  <c r="O1782" i="5" s="1"/>
  <c r="P1782" i="5" s="1"/>
  <c r="K1782" i="5"/>
  <c r="L1782" i="5" s="1"/>
  <c r="O302" i="4"/>
  <c r="L302" i="4"/>
  <c r="M477" i="4"/>
  <c r="AC9" i="15"/>
  <c r="W9" i="15"/>
  <c r="M2550" i="5"/>
  <c r="O2550" i="5" s="1"/>
  <c r="P2550" i="5" s="1"/>
  <c r="K2550" i="5"/>
  <c r="L2550" i="5" s="1"/>
  <c r="L430" i="4"/>
  <c r="O430" i="4"/>
  <c r="M1337" i="5"/>
  <c r="O1337" i="5" s="1"/>
  <c r="P1337" i="5" s="1"/>
  <c r="K1337" i="5"/>
  <c r="L1337" i="5" s="1"/>
  <c r="K2567" i="5"/>
  <c r="L2567" i="5" s="1"/>
  <c r="M2567" i="5"/>
  <c r="O2567" i="5" s="1"/>
  <c r="P2567" i="5" s="1"/>
  <c r="M632" i="5"/>
  <c r="O632" i="5" s="1"/>
  <c r="P632" i="5" s="1"/>
  <c r="K632" i="5"/>
  <c r="L632" i="5" s="1"/>
  <c r="M1584" i="5"/>
  <c r="O1584" i="5" s="1"/>
  <c r="P1584" i="5" s="1"/>
  <c r="K1584" i="5"/>
  <c r="L1584" i="5" s="1"/>
  <c r="O269" i="4"/>
  <c r="L269" i="4"/>
  <c r="T513" i="4"/>
  <c r="W513" i="4"/>
  <c r="K1933" i="5"/>
  <c r="L1933" i="5" s="1"/>
  <c r="M1260" i="5"/>
  <c r="O1260" i="5" s="1"/>
  <c r="P1260" i="5" s="1"/>
  <c r="K1260" i="5"/>
  <c r="L1260" i="5" s="1"/>
  <c r="O215" i="4"/>
  <c r="L215" i="4"/>
  <c r="M338" i="5"/>
  <c r="O338" i="5" s="1"/>
  <c r="P338" i="5" s="1"/>
  <c r="K338" i="5"/>
  <c r="L338" i="5" s="1"/>
  <c r="K554" i="5"/>
  <c r="L554" i="5" s="1"/>
  <c r="M554" i="5"/>
  <c r="O554" i="5" s="1"/>
  <c r="P554" i="5" s="1"/>
  <c r="K67" i="5"/>
  <c r="L67" i="5" s="1"/>
  <c r="M2726" i="5"/>
  <c r="O2726" i="5" s="1"/>
  <c r="P2726" i="5" s="1"/>
  <c r="K2726" i="5"/>
  <c r="L2726" i="5" s="1"/>
  <c r="M2671" i="5"/>
  <c r="O2671" i="5" s="1"/>
  <c r="P2671" i="5" s="1"/>
  <c r="K2671" i="5"/>
  <c r="L2671" i="5" s="1"/>
  <c r="M2747" i="5"/>
  <c r="O2747" i="5" s="1"/>
  <c r="P2747" i="5" s="1"/>
  <c r="K2747" i="5"/>
  <c r="L2747" i="5" s="1"/>
  <c r="K1371" i="5"/>
  <c r="L1371" i="5" s="1"/>
  <c r="M831" i="5"/>
  <c r="O831" i="5" s="1"/>
  <c r="P831" i="5" s="1"/>
  <c r="K831" i="5"/>
  <c r="L831" i="5" s="1"/>
  <c r="M180" i="5"/>
  <c r="O180" i="5" s="1"/>
  <c r="P180" i="5" s="1"/>
  <c r="O35" i="4"/>
  <c r="L35" i="4"/>
  <c r="K180" i="5"/>
  <c r="L180" i="5" s="1"/>
  <c r="M812" i="5"/>
  <c r="O812" i="5" s="1"/>
  <c r="P812" i="5" s="1"/>
  <c r="K812" i="5"/>
  <c r="L812" i="5" s="1"/>
  <c r="M2203" i="5"/>
  <c r="O2203" i="5" s="1"/>
  <c r="P2203" i="5" s="1"/>
  <c r="K2203" i="5"/>
  <c r="L2203" i="5" s="1"/>
  <c r="M337" i="5"/>
  <c r="O337" i="5" s="1"/>
  <c r="P337" i="5" s="1"/>
  <c r="K337" i="5"/>
  <c r="L337" i="5" s="1"/>
  <c r="K2148" i="5"/>
  <c r="L2148" i="5" s="1"/>
  <c r="M2148" i="5"/>
  <c r="O2148" i="5" s="1"/>
  <c r="P2148" i="5" s="1"/>
  <c r="O363" i="4"/>
  <c r="L363" i="4"/>
  <c r="K714" i="5"/>
  <c r="L714" i="5" s="1"/>
  <c r="M714" i="5"/>
  <c r="O714" i="5" s="1"/>
  <c r="P714" i="5" s="1"/>
  <c r="L124" i="4"/>
  <c r="O124" i="4"/>
  <c r="K177" i="5"/>
  <c r="L177" i="5" s="1"/>
  <c r="M88" i="5"/>
  <c r="O88" i="5" s="1"/>
  <c r="P88" i="5" s="1"/>
  <c r="K88" i="5"/>
  <c r="L88" i="5" s="1"/>
  <c r="M1694" i="5"/>
  <c r="O1694" i="5" s="1"/>
  <c r="P1694" i="5" s="1"/>
  <c r="K1694" i="5"/>
  <c r="L1694" i="5" s="1"/>
  <c r="M1110" i="5"/>
  <c r="O1110" i="5" s="1"/>
  <c r="P1110" i="5" s="1"/>
  <c r="K1110" i="5"/>
  <c r="L1110" i="5" s="1"/>
  <c r="O190" i="4"/>
  <c r="L190" i="4"/>
  <c r="M1325" i="5"/>
  <c r="O1325" i="5" s="1"/>
  <c r="P1325" i="5" s="1"/>
  <c r="K1325" i="5"/>
  <c r="L1325" i="5" s="1"/>
  <c r="K1639" i="5"/>
  <c r="L1639" i="5" s="1"/>
  <c r="M1639" i="5"/>
  <c r="O1639" i="5" s="1"/>
  <c r="P1639" i="5" s="1"/>
  <c r="M740" i="5"/>
  <c r="O740" i="5" s="1"/>
  <c r="P740" i="5" s="1"/>
  <c r="K740" i="5"/>
  <c r="L740" i="5" s="1"/>
  <c r="M858" i="5"/>
  <c r="O858" i="5" s="1"/>
  <c r="P858" i="5" s="1"/>
  <c r="K858" i="5"/>
  <c r="L858" i="5" s="1"/>
  <c r="L148" i="4"/>
  <c r="O148" i="4"/>
  <c r="J2372" i="5"/>
  <c r="J2336" i="5"/>
  <c r="J2306" i="5"/>
  <c r="J2282" i="5"/>
  <c r="J2258" i="5"/>
  <c r="J2234" i="5"/>
  <c r="J2210" i="5"/>
  <c r="J2186" i="5"/>
  <c r="J2378" i="5"/>
  <c r="J2342" i="5"/>
  <c r="J2324" i="5"/>
  <c r="J2360" i="5"/>
  <c r="J2312" i="5"/>
  <c r="J2288" i="5"/>
  <c r="J2264" i="5"/>
  <c r="J2240" i="5"/>
  <c r="J2216" i="5"/>
  <c r="J2192" i="5"/>
  <c r="J2330" i="5"/>
  <c r="J2366" i="5"/>
  <c r="J2348" i="5"/>
  <c r="J2294" i="5"/>
  <c r="J2270" i="5"/>
  <c r="J2246" i="5"/>
  <c r="J2222" i="5"/>
  <c r="J2354" i="5"/>
  <c r="J2318" i="5"/>
  <c r="J2300" i="5"/>
  <c r="J2276" i="5"/>
  <c r="J2252" i="5"/>
  <c r="J2228" i="5"/>
  <c r="J2204" i="5"/>
  <c r="J2198" i="5"/>
  <c r="M2017" i="5"/>
  <c r="O2017" i="5" s="1"/>
  <c r="P2017" i="5" s="1"/>
  <c r="K2017" i="5"/>
  <c r="L2017" i="5" s="1"/>
  <c r="M1491" i="5"/>
  <c r="O1491" i="5" s="1"/>
  <c r="P1491" i="5" s="1"/>
  <c r="K1491" i="5"/>
  <c r="L1491" i="5" s="1"/>
  <c r="M2056" i="5"/>
  <c r="O2056" i="5" s="1"/>
  <c r="P2056" i="5" s="1"/>
  <c r="K2056" i="5"/>
  <c r="L2056" i="5" s="1"/>
  <c r="M468" i="5"/>
  <c r="O468" i="5" s="1"/>
  <c r="P468" i="5" s="1"/>
  <c r="K468" i="5"/>
  <c r="L468" i="5" s="1"/>
  <c r="O83" i="4"/>
  <c r="L83" i="4"/>
  <c r="M91" i="5"/>
  <c r="O91" i="5" s="1"/>
  <c r="P91" i="5" s="1"/>
  <c r="K91" i="5"/>
  <c r="L91" i="5" s="1"/>
  <c r="K2727" i="5"/>
  <c r="L2727" i="5" s="1"/>
  <c r="M2727" i="5"/>
  <c r="O2727" i="5" s="1"/>
  <c r="P2727" i="5" s="1"/>
  <c r="M2608" i="5"/>
  <c r="O2608" i="5" s="1"/>
  <c r="P2608" i="5" s="1"/>
  <c r="K2608" i="5"/>
  <c r="L2608" i="5" s="1"/>
  <c r="M2589" i="5"/>
  <c r="O2589" i="5" s="1"/>
  <c r="P2589" i="5" s="1"/>
  <c r="K2589" i="5"/>
  <c r="L2589" i="5" s="1"/>
  <c r="K801" i="5"/>
  <c r="L801" i="5" s="1"/>
  <c r="M801" i="5"/>
  <c r="O801" i="5" s="1"/>
  <c r="P801" i="5" s="1"/>
  <c r="H825" i="5"/>
  <c r="H921" i="5"/>
  <c r="H963" i="5"/>
  <c r="H837" i="5"/>
  <c r="H909" i="5"/>
  <c r="H891" i="5"/>
  <c r="H849" i="5"/>
  <c r="H993" i="5"/>
  <c r="H981" i="5"/>
  <c r="H933" i="5"/>
  <c r="H915" i="5"/>
  <c r="H855" i="5"/>
  <c r="H975" i="5"/>
  <c r="H861" i="5"/>
  <c r="H945" i="5"/>
  <c r="H903" i="5"/>
  <c r="H939" i="5"/>
  <c r="H813" i="5"/>
  <c r="H987" i="5"/>
  <c r="H807" i="5"/>
  <c r="H969" i="5"/>
  <c r="H927" i="5"/>
  <c r="H897" i="5"/>
  <c r="H843" i="5"/>
  <c r="H885" i="5"/>
  <c r="H957" i="5"/>
  <c r="H819" i="5"/>
  <c r="H867" i="5"/>
  <c r="H873" i="5"/>
  <c r="H951" i="5"/>
  <c r="H801" i="5"/>
  <c r="H879" i="5"/>
  <c r="H831" i="5"/>
  <c r="O7" i="4"/>
  <c r="L7" i="4"/>
  <c r="M980" i="5"/>
  <c r="O980" i="5" s="1"/>
  <c r="P980" i="5" s="1"/>
  <c r="K980" i="5"/>
  <c r="L980" i="5" s="1"/>
  <c r="M2239" i="5"/>
  <c r="O2239" i="5" s="1"/>
  <c r="P2239" i="5" s="1"/>
  <c r="K2239" i="5"/>
  <c r="L2239" i="5" s="1"/>
  <c r="K367" i="5"/>
  <c r="L367" i="5" s="1"/>
  <c r="M367" i="5"/>
  <c r="O367" i="5" s="1"/>
  <c r="P367" i="5" s="1"/>
  <c r="O357" i="4"/>
  <c r="L357" i="4"/>
  <c r="O119" i="4"/>
  <c r="L119" i="4"/>
  <c r="K51" i="5"/>
  <c r="L51" i="5" s="1"/>
  <c r="K1908" i="5"/>
  <c r="L1908" i="5" s="1"/>
  <c r="O323" i="4"/>
  <c r="L323" i="4"/>
  <c r="O285" i="4"/>
  <c r="L285" i="4"/>
  <c r="W589" i="4"/>
  <c r="T589" i="4"/>
  <c r="M2556" i="5"/>
  <c r="O2556" i="5" s="1"/>
  <c r="P2556" i="5" s="1"/>
  <c r="K2556" i="5"/>
  <c r="L2556" i="5" s="1"/>
  <c r="L431" i="4"/>
  <c r="O431" i="4"/>
  <c r="W524" i="4"/>
  <c r="T524" i="4"/>
  <c r="K2398" i="5"/>
  <c r="L2398" i="5" s="1"/>
  <c r="M2398" i="5"/>
  <c r="O2398" i="5" s="1"/>
  <c r="P2398" i="5" s="1"/>
  <c r="M2404" i="5"/>
  <c r="O2404" i="5" s="1"/>
  <c r="P2404" i="5" s="1"/>
  <c r="K2404" i="5"/>
  <c r="L2404" i="5" s="1"/>
  <c r="M2434" i="5"/>
  <c r="O2434" i="5" s="1"/>
  <c r="P2434" i="5" s="1"/>
  <c r="K2434" i="5"/>
  <c r="L2434" i="5" s="1"/>
  <c r="M2452" i="5"/>
  <c r="O2452" i="5" s="1"/>
  <c r="P2452" i="5" s="1"/>
  <c r="K2452" i="5"/>
  <c r="L2452" i="5" s="1"/>
  <c r="M2566" i="5"/>
  <c r="O2566" i="5" s="1"/>
  <c r="P2566" i="5" s="1"/>
  <c r="K2566" i="5"/>
  <c r="L2566" i="5" s="1"/>
  <c r="M2441" i="5"/>
  <c r="O2441" i="5" s="1"/>
  <c r="P2441" i="5" s="1"/>
  <c r="K2441" i="5"/>
  <c r="L2441" i="5" s="1"/>
  <c r="K865" i="5"/>
  <c r="L865" i="5" s="1"/>
  <c r="K727" i="5"/>
  <c r="L727" i="5" s="1"/>
  <c r="M1554" i="5"/>
  <c r="O1554" i="5" s="1"/>
  <c r="P1554" i="5" s="1"/>
  <c r="K1554" i="5"/>
  <c r="L1554" i="5" s="1"/>
  <c r="O264" i="4"/>
  <c r="L264" i="4"/>
  <c r="K1909" i="5"/>
  <c r="L1909" i="5" s="1"/>
  <c r="L212" i="4"/>
  <c r="O212" i="4"/>
  <c r="W551" i="4"/>
  <c r="T551" i="4"/>
  <c r="K254" i="5"/>
  <c r="L254" i="5" s="1"/>
  <c r="M254" i="5"/>
  <c r="O254" i="5" s="1"/>
  <c r="P254" i="5" s="1"/>
  <c r="K1210" i="5"/>
  <c r="L1210" i="5" s="1"/>
  <c r="M1210" i="5"/>
  <c r="O1210" i="5" s="1"/>
  <c r="P1210" i="5" s="1"/>
  <c r="M476" i="5"/>
  <c r="O476" i="5" s="1"/>
  <c r="P476" i="5" s="1"/>
  <c r="K476" i="5"/>
  <c r="L476" i="5" s="1"/>
  <c r="K1082" i="5"/>
  <c r="L1082" i="5" s="1"/>
  <c r="M1082" i="5"/>
  <c r="O1082" i="5" s="1"/>
  <c r="P1082" i="5" s="1"/>
  <c r="M2644" i="5"/>
  <c r="O2644" i="5" s="1"/>
  <c r="P2644" i="5" s="1"/>
  <c r="K2644" i="5"/>
  <c r="L2644" i="5" s="1"/>
  <c r="M2728" i="5"/>
  <c r="O2728" i="5" s="1"/>
  <c r="P2728" i="5" s="1"/>
  <c r="K2728" i="5"/>
  <c r="L2728" i="5" s="1"/>
  <c r="K2749" i="5"/>
  <c r="L2749" i="5" s="1"/>
  <c r="M2749" i="5"/>
  <c r="O2749" i="5" s="1"/>
  <c r="P2749" i="5" s="1"/>
  <c r="K963" i="5"/>
  <c r="L963" i="5" s="1"/>
  <c r="K18" i="5"/>
  <c r="L18" i="5" s="1"/>
  <c r="M18" i="5"/>
  <c r="O18" i="5" s="1"/>
  <c r="P18" i="5" s="1"/>
  <c r="O8" i="4"/>
  <c r="L8" i="4"/>
  <c r="M999" i="5"/>
  <c r="O999" i="5" s="1"/>
  <c r="P999" i="5" s="1"/>
  <c r="K999" i="5"/>
  <c r="L999" i="5" s="1"/>
  <c r="H1137" i="5"/>
  <c r="H1047" i="5"/>
  <c r="H1017" i="5"/>
  <c r="H1143" i="5"/>
  <c r="H1065" i="5"/>
  <c r="H1059" i="5"/>
  <c r="H1167" i="5"/>
  <c r="H1101" i="5"/>
  <c r="H1161" i="5"/>
  <c r="H1071" i="5"/>
  <c r="H1089" i="5"/>
  <c r="H1077" i="5"/>
  <c r="H1149" i="5"/>
  <c r="H1155" i="5"/>
  <c r="H1083" i="5"/>
  <c r="H999" i="5"/>
  <c r="H1029" i="5"/>
  <c r="H1179" i="5"/>
  <c r="H1113" i="5"/>
  <c r="H1119" i="5"/>
  <c r="H1185" i="5"/>
  <c r="H1041" i="5"/>
  <c r="H1107" i="5"/>
  <c r="H1095" i="5"/>
  <c r="H1053" i="5"/>
  <c r="H1191" i="5"/>
  <c r="H1011" i="5"/>
  <c r="H1035" i="5"/>
  <c r="H1131" i="5"/>
  <c r="H1125" i="5"/>
  <c r="H1173" i="5"/>
  <c r="H1005" i="5"/>
  <c r="H1023" i="5"/>
  <c r="O59" i="4"/>
  <c r="L59" i="4"/>
  <c r="K2304" i="5"/>
  <c r="L2304" i="5" s="1"/>
  <c r="O389" i="4"/>
  <c r="L389" i="4"/>
  <c r="M2094" i="5"/>
  <c r="O2094" i="5" s="1"/>
  <c r="P2094" i="5" s="1"/>
  <c r="K2094" i="5"/>
  <c r="L2094" i="5" s="1"/>
  <c r="O354" i="4"/>
  <c r="L354" i="4"/>
  <c r="K666" i="5"/>
  <c r="L666" i="5" s="1"/>
  <c r="M666" i="5"/>
  <c r="O666" i="5" s="1"/>
  <c r="P666" i="5" s="1"/>
  <c r="L116" i="4"/>
  <c r="O116" i="4"/>
  <c r="K129" i="5"/>
  <c r="L129" i="5" s="1"/>
  <c r="M1736" i="5"/>
  <c r="O1736" i="5" s="1"/>
  <c r="P1736" i="5" s="1"/>
  <c r="K1736" i="5"/>
  <c r="L1736" i="5" s="1"/>
  <c r="L196" i="4"/>
  <c r="O196" i="4"/>
  <c r="M1265" i="5"/>
  <c r="O1265" i="5" s="1"/>
  <c r="P1265" i="5" s="1"/>
  <c r="K1265" i="5"/>
  <c r="L1265" i="5" s="1"/>
  <c r="M435" i="5"/>
  <c r="O435" i="5" s="1"/>
  <c r="P435" i="5" s="1"/>
  <c r="K435" i="5"/>
  <c r="L435" i="5" s="1"/>
  <c r="M2243" i="5"/>
  <c r="O2243" i="5" s="1"/>
  <c r="P2243" i="5" s="1"/>
  <c r="K2243" i="5"/>
  <c r="L2243" i="5" s="1"/>
  <c r="K2213" i="5"/>
  <c r="L2213" i="5" s="1"/>
  <c r="M2213" i="5"/>
  <c r="O2213" i="5" s="1"/>
  <c r="P2213" i="5" s="1"/>
  <c r="M2231" i="5"/>
  <c r="O2231" i="5" s="1"/>
  <c r="P2231" i="5" s="1"/>
  <c r="K2231" i="5"/>
  <c r="L2231" i="5" s="1"/>
  <c r="M2201" i="5"/>
  <c r="O2201" i="5" s="1"/>
  <c r="P2201" i="5" s="1"/>
  <c r="K2201" i="5"/>
  <c r="L2201" i="5" s="1"/>
  <c r="K674" i="5"/>
  <c r="L674" i="5" s="1"/>
  <c r="M674" i="5"/>
  <c r="O674" i="5" s="1"/>
  <c r="P674" i="5" s="1"/>
  <c r="K679" i="5"/>
  <c r="L679" i="5" s="1"/>
  <c r="M679" i="5"/>
  <c r="O679" i="5" s="1"/>
  <c r="P679" i="5" s="1"/>
  <c r="AC48" i="15"/>
  <c r="W48" i="15"/>
  <c r="M1478" i="5"/>
  <c r="O1478" i="5" s="1"/>
  <c r="P1478" i="5" s="1"/>
  <c r="K1478" i="5"/>
  <c r="L1478" i="5" s="1"/>
  <c r="O166" i="4"/>
  <c r="L166" i="4"/>
  <c r="K2077" i="5"/>
  <c r="L2077" i="5" s="1"/>
  <c r="M2077" i="5"/>
  <c r="O2077" i="5" s="1"/>
  <c r="P2077" i="5" s="1"/>
  <c r="M1461" i="5"/>
  <c r="O1461" i="5" s="1"/>
  <c r="P1461" i="5" s="1"/>
  <c r="K1461" i="5"/>
  <c r="L1461" i="5" s="1"/>
  <c r="K1147" i="5"/>
  <c r="L1147" i="5" s="1"/>
  <c r="M1405" i="5"/>
  <c r="O1405" i="5" s="1"/>
  <c r="P1405" i="5" s="1"/>
  <c r="K1405" i="5"/>
  <c r="L1405" i="5" s="1"/>
  <c r="K1399" i="5"/>
  <c r="L1399" i="5" s="1"/>
  <c r="M1399" i="5"/>
  <c r="O1399" i="5" s="1"/>
  <c r="P1399" i="5" s="1"/>
  <c r="M1393" i="5"/>
  <c r="O1393" i="5" s="1"/>
  <c r="P1393" i="5" s="1"/>
  <c r="K1393" i="5"/>
  <c r="L1393" i="5" s="1"/>
  <c r="H1441" i="5"/>
  <c r="H1579" i="5"/>
  <c r="H1435" i="5"/>
  <c r="H1489" i="5"/>
  <c r="H1477" i="5"/>
  <c r="H1525" i="5"/>
  <c r="H1573" i="5"/>
  <c r="K1573" i="5" s="1"/>
  <c r="H1471" i="5"/>
  <c r="H1423" i="5"/>
  <c r="H1513" i="5"/>
  <c r="H1531" i="5"/>
  <c r="H1429" i="5"/>
  <c r="H1543" i="5"/>
  <c r="K1543" i="5" s="1"/>
  <c r="H1537" i="5"/>
  <c r="K1537" i="5" s="1"/>
  <c r="H1561" i="5"/>
  <c r="K1561" i="5" s="1"/>
  <c r="H1483" i="5"/>
  <c r="H1495" i="5"/>
  <c r="H1447" i="5"/>
  <c r="H1585" i="5"/>
  <c r="K1585" i="5" s="1"/>
  <c r="L1585" i="5" s="1"/>
  <c r="H1501" i="5"/>
  <c r="H1549" i="5"/>
  <c r="H1555" i="5"/>
  <c r="H1567" i="5"/>
  <c r="H1411" i="5"/>
  <c r="H1393" i="5"/>
  <c r="H1405" i="5"/>
  <c r="H1453" i="5"/>
  <c r="H1399" i="5"/>
  <c r="H1459" i="5"/>
  <c r="H1417" i="5"/>
  <c r="H1507" i="5"/>
  <c r="H1519" i="5"/>
  <c r="H1465" i="5"/>
  <c r="M1579" i="5"/>
  <c r="O1579" i="5" s="1"/>
  <c r="P1579" i="5" s="1"/>
  <c r="K1579" i="5"/>
  <c r="L1579" i="5" s="1"/>
  <c r="M1196" i="5"/>
  <c r="O1196" i="5" s="1"/>
  <c r="P1196" i="5" s="1"/>
  <c r="K1196" i="5"/>
  <c r="L1196" i="5" s="1"/>
  <c r="H1232" i="5"/>
  <c r="H1286" i="5"/>
  <c r="H1376" i="5"/>
  <c r="H1226" i="5"/>
  <c r="H1358" i="5"/>
  <c r="K1358" i="5" s="1"/>
  <c r="L1358" i="5" s="1"/>
  <c r="H1262" i="5"/>
  <c r="H1328" i="5"/>
  <c r="H1280" i="5"/>
  <c r="H1346" i="5"/>
  <c r="H1244" i="5"/>
  <c r="H1322" i="5"/>
  <c r="K1322" i="5" s="1"/>
  <c r="L1322" i="5" s="1"/>
  <c r="H1208" i="5"/>
  <c r="H1364" i="5"/>
  <c r="H1298" i="5"/>
  <c r="H1382" i="5"/>
  <c r="H1214" i="5"/>
  <c r="H1202" i="5"/>
  <c r="H1292" i="5"/>
  <c r="H1196" i="5"/>
  <c r="H1238" i="5"/>
  <c r="H1340" i="5"/>
  <c r="H1304" i="5"/>
  <c r="H1352" i="5"/>
  <c r="H1388" i="5"/>
  <c r="H1268" i="5"/>
  <c r="H1316" i="5"/>
  <c r="H1220" i="5"/>
  <c r="H1310" i="5"/>
  <c r="H1250" i="5"/>
  <c r="H1370" i="5"/>
  <c r="H1256" i="5"/>
  <c r="H1274" i="5"/>
  <c r="H1334" i="5"/>
  <c r="M1220" i="5"/>
  <c r="O1220" i="5" s="1"/>
  <c r="P1220" i="5" s="1"/>
  <c r="K1220" i="5"/>
  <c r="L1220" i="5" s="1"/>
  <c r="K1238" i="5"/>
  <c r="L1238" i="5" s="1"/>
  <c r="M1238" i="5"/>
  <c r="O1238" i="5" s="1"/>
  <c r="P1238" i="5" s="1"/>
  <c r="M1376" i="5"/>
  <c r="O1376" i="5" s="1"/>
  <c r="P1376" i="5" s="1"/>
  <c r="K1376" i="5"/>
  <c r="L1376" i="5" s="1"/>
  <c r="M421" i="5"/>
  <c r="O421" i="5" s="1"/>
  <c r="P421" i="5" s="1"/>
  <c r="K421" i="5"/>
  <c r="L421" i="5" s="1"/>
  <c r="K463" i="5"/>
  <c r="L463" i="5" s="1"/>
  <c r="M427" i="5"/>
  <c r="O427" i="5" s="1"/>
  <c r="P427" i="5" s="1"/>
  <c r="K427" i="5"/>
  <c r="L427" i="5" s="1"/>
  <c r="M553" i="5"/>
  <c r="O553" i="5" s="1"/>
  <c r="P553" i="5" s="1"/>
  <c r="K553" i="5"/>
  <c r="L553" i="5" s="1"/>
  <c r="O36" i="4"/>
  <c r="L160" i="4"/>
  <c r="L200" i="4"/>
  <c r="O423" i="4"/>
  <c r="L253" i="4"/>
  <c r="M992" i="5"/>
  <c r="O992" i="5" s="1"/>
  <c r="P992" i="5" s="1"/>
  <c r="K992" i="5"/>
  <c r="L992" i="5" s="1"/>
  <c r="M1963" i="5"/>
  <c r="O1963" i="5" s="1"/>
  <c r="P1963" i="5" s="1"/>
  <c r="K1963" i="5"/>
  <c r="L1963" i="5" s="1"/>
  <c r="K927" i="5"/>
  <c r="L927" i="5" s="1"/>
  <c r="K1303" i="5"/>
  <c r="L1303" i="5" s="1"/>
  <c r="M1303" i="5"/>
  <c r="O1303" i="5" s="1"/>
  <c r="P1303" i="5" s="1"/>
  <c r="K464" i="5"/>
  <c r="L464" i="5" s="1"/>
  <c r="M1020" i="5"/>
  <c r="O1020" i="5" s="1"/>
  <c r="P1020" i="5" s="1"/>
  <c r="K1020" i="5"/>
  <c r="L1020" i="5" s="1"/>
  <c r="O175" i="4"/>
  <c r="L175" i="4"/>
  <c r="K811" i="5"/>
  <c r="L811" i="5" s="1"/>
  <c r="M1454" i="5"/>
  <c r="O1454" i="5" s="1"/>
  <c r="P1454" i="5" s="1"/>
  <c r="K1454" i="5"/>
  <c r="L1454" i="5" s="1"/>
  <c r="M2176" i="5"/>
  <c r="O2176" i="5" s="1"/>
  <c r="P2176" i="5" s="1"/>
  <c r="K2176" i="5"/>
  <c r="L2176" i="5" s="1"/>
  <c r="M399" i="5"/>
  <c r="O399" i="5" s="1"/>
  <c r="P399" i="5" s="1"/>
  <c r="K399" i="5"/>
  <c r="L399" i="5" s="1"/>
  <c r="K615" i="5"/>
  <c r="L615" i="5" s="1"/>
  <c r="K1317" i="5"/>
  <c r="L1317" i="5" s="1"/>
  <c r="K1093" i="5"/>
  <c r="L1093" i="5" s="1"/>
  <c r="K1893" i="5"/>
  <c r="L1893" i="5" s="1"/>
  <c r="M1893" i="5"/>
  <c r="O1893" i="5" s="1"/>
  <c r="P1893" i="5" s="1"/>
  <c r="M139" i="5"/>
  <c r="O139" i="5" s="1"/>
  <c r="P139" i="5" s="1"/>
  <c r="K139" i="5"/>
  <c r="L139" i="5" s="1"/>
  <c r="M1281" i="5"/>
  <c r="O1281" i="5" s="1"/>
  <c r="P1281" i="5" s="1"/>
  <c r="K1281" i="5"/>
  <c r="L1281" i="5" s="1"/>
  <c r="M236" i="5"/>
  <c r="O236" i="5" s="1"/>
  <c r="P236" i="5" s="1"/>
  <c r="K236" i="5"/>
  <c r="L236" i="5" s="1"/>
  <c r="K945" i="5"/>
  <c r="L945" i="5" s="1"/>
  <c r="K152" i="5"/>
  <c r="L152" i="5" s="1"/>
  <c r="AC40" i="15"/>
  <c r="W40" i="15"/>
  <c r="W20" i="15"/>
  <c r="AC20" i="15"/>
  <c r="W36" i="15"/>
  <c r="AC36" i="15"/>
  <c r="M2525" i="5"/>
  <c r="O2525" i="5" s="1"/>
  <c r="P2525" i="5" s="1"/>
  <c r="K2525" i="5"/>
  <c r="L2525" i="5" s="1"/>
  <c r="K1431" i="5"/>
  <c r="L1431" i="5" s="1"/>
  <c r="M1431" i="5"/>
  <c r="O1431" i="5" s="1"/>
  <c r="P1431" i="5" s="1"/>
  <c r="M1851" i="5"/>
  <c r="O1851" i="5" s="1"/>
  <c r="P1851" i="5" s="1"/>
  <c r="K1851" i="5"/>
  <c r="L1851" i="5" s="1"/>
  <c r="M1293" i="5"/>
  <c r="O1293" i="5" s="1"/>
  <c r="P1293" i="5" s="1"/>
  <c r="K1293" i="5"/>
  <c r="L1293" i="5" s="1"/>
  <c r="M2040" i="5"/>
  <c r="O2040" i="5" s="1"/>
  <c r="P2040" i="5" s="1"/>
  <c r="K2040" i="5"/>
  <c r="L2040" i="5" s="1"/>
  <c r="O345" i="4"/>
  <c r="L345" i="4"/>
  <c r="K645" i="5"/>
  <c r="L645" i="5" s="1"/>
  <c r="M1401" i="5"/>
  <c r="O1401" i="5" s="1"/>
  <c r="P1401" i="5" s="1"/>
  <c r="K1401" i="5"/>
  <c r="L1401" i="5" s="1"/>
  <c r="M2771" i="5"/>
  <c r="O2771" i="5" s="1"/>
  <c r="P2771" i="5" s="1"/>
  <c r="K2771" i="5"/>
  <c r="L2771" i="5" s="1"/>
  <c r="M1990" i="5"/>
  <c r="O1990" i="5" s="1"/>
  <c r="P1990" i="5" s="1"/>
  <c r="K1990" i="5"/>
  <c r="L1990" i="5" s="1"/>
  <c r="H2044" i="5"/>
  <c r="K2044" i="5" s="1"/>
  <c r="H2056" i="5"/>
  <c r="H2032" i="5"/>
  <c r="H2026" i="5"/>
  <c r="H1990" i="5"/>
  <c r="H2152" i="5"/>
  <c r="H2146" i="5"/>
  <c r="H2176" i="5"/>
  <c r="H2074" i="5"/>
  <c r="H2128" i="5"/>
  <c r="H2062" i="5"/>
  <c r="H2110" i="5"/>
  <c r="H2050" i="5"/>
  <c r="K2050" i="5" s="1"/>
  <c r="H2104" i="5"/>
  <c r="H2098" i="5"/>
  <c r="H2158" i="5"/>
  <c r="H2182" i="5"/>
  <c r="H2140" i="5"/>
  <c r="H2080" i="5"/>
  <c r="H2092" i="5"/>
  <c r="H2164" i="5"/>
  <c r="H2116" i="5"/>
  <c r="H1996" i="5"/>
  <c r="H2068" i="5"/>
  <c r="H2038" i="5"/>
  <c r="H2014" i="5"/>
  <c r="H2002" i="5"/>
  <c r="H2008" i="5"/>
  <c r="H2020" i="5"/>
  <c r="H2170" i="5"/>
  <c r="H2122" i="5"/>
  <c r="H2134" i="5"/>
  <c r="H2086" i="5"/>
  <c r="M1010" i="5"/>
  <c r="O1010" i="5" s="1"/>
  <c r="P1010" i="5" s="1"/>
  <c r="K1010" i="5"/>
  <c r="L1010" i="5" s="1"/>
  <c r="M2720" i="5"/>
  <c r="O2720" i="5" s="1"/>
  <c r="P2720" i="5" s="1"/>
  <c r="K2720" i="5"/>
  <c r="L2720" i="5" s="1"/>
  <c r="M951" i="5"/>
  <c r="O951" i="5" s="1"/>
  <c r="P951" i="5" s="1"/>
  <c r="K951" i="5"/>
  <c r="L951" i="5" s="1"/>
  <c r="O63" i="4"/>
  <c r="L63" i="4"/>
  <c r="K1327" i="5"/>
  <c r="L1327" i="5" s="1"/>
  <c r="M1327" i="5"/>
  <c r="O1327" i="5" s="1"/>
  <c r="P1327" i="5" s="1"/>
  <c r="M1241" i="5"/>
  <c r="O1241" i="5" s="1"/>
  <c r="P1241" i="5" s="1"/>
  <c r="K1241" i="5"/>
  <c r="L1241" i="5" s="1"/>
  <c r="K668" i="5"/>
  <c r="L668" i="5" s="1"/>
  <c r="K1500" i="5"/>
  <c r="L1500" i="5" s="1"/>
  <c r="M1500" i="5"/>
  <c r="O1500" i="5" s="1"/>
  <c r="P1500" i="5" s="1"/>
  <c r="O255" i="4"/>
  <c r="L255" i="4"/>
  <c r="M1643" i="5"/>
  <c r="O1643" i="5" s="1"/>
  <c r="P1643" i="5" s="1"/>
  <c r="K1643" i="5"/>
  <c r="L1643" i="5" s="1"/>
  <c r="M1947" i="5"/>
  <c r="O1947" i="5" s="1"/>
  <c r="P1947" i="5" s="1"/>
  <c r="K1947" i="5"/>
  <c r="L1947" i="5" s="1"/>
  <c r="M1929" i="5"/>
  <c r="O1929" i="5" s="1"/>
  <c r="P1929" i="5" s="1"/>
  <c r="K1929" i="5"/>
  <c r="L1929" i="5" s="1"/>
  <c r="K206" i="5"/>
  <c r="L206" i="5" s="1"/>
  <c r="M206" i="5"/>
  <c r="O206" i="5" s="1"/>
  <c r="P206" i="5" s="1"/>
  <c r="H206" i="5"/>
  <c r="H296" i="5"/>
  <c r="H332" i="5"/>
  <c r="H356" i="5"/>
  <c r="H398" i="5"/>
  <c r="H212" i="5"/>
  <c r="H380" i="5"/>
  <c r="H242" i="5"/>
  <c r="H224" i="5"/>
  <c r="H278" i="5"/>
  <c r="H386" i="5"/>
  <c r="H350" i="5"/>
  <c r="H302" i="5"/>
  <c r="H362" i="5"/>
  <c r="H374" i="5"/>
  <c r="H308" i="5"/>
  <c r="H230" i="5"/>
  <c r="H254" i="5"/>
  <c r="H320" i="5"/>
  <c r="H284" i="5"/>
  <c r="H248" i="5"/>
  <c r="H290" i="5"/>
  <c r="H260" i="5"/>
  <c r="H236" i="5"/>
  <c r="H218" i="5"/>
  <c r="H314" i="5"/>
  <c r="H368" i="5"/>
  <c r="H344" i="5"/>
  <c r="H392" i="5"/>
  <c r="H338" i="5"/>
  <c r="H266" i="5"/>
  <c r="H272" i="5"/>
  <c r="H326" i="5"/>
  <c r="K470" i="5"/>
  <c r="L470" i="5" s="1"/>
  <c r="K1130" i="5"/>
  <c r="L1130" i="5" s="1"/>
  <c r="M1130" i="5"/>
  <c r="O1130" i="5" s="1"/>
  <c r="P1130" i="5" s="1"/>
  <c r="M2692" i="5"/>
  <c r="O2692" i="5" s="1"/>
  <c r="P2692" i="5" s="1"/>
  <c r="K2692" i="5"/>
  <c r="L2692" i="5" s="1"/>
  <c r="M2776" i="5"/>
  <c r="O2776" i="5" s="1"/>
  <c r="P2776" i="5" s="1"/>
  <c r="K2776" i="5"/>
  <c r="L2776" i="5" s="1"/>
  <c r="M2669" i="5"/>
  <c r="O2669" i="5" s="1"/>
  <c r="P2669" i="5" s="1"/>
  <c r="K2669" i="5"/>
  <c r="L2669" i="5" s="1"/>
  <c r="K909" i="5"/>
  <c r="L909" i="5" s="1"/>
  <c r="O32" i="4"/>
  <c r="L32" i="4"/>
  <c r="M204" i="5"/>
  <c r="O204" i="5" s="1"/>
  <c r="P204" i="5" s="1"/>
  <c r="K204" i="5"/>
  <c r="L204" i="5" s="1"/>
  <c r="O39" i="4"/>
  <c r="H246" i="5"/>
  <c r="L39" i="4"/>
  <c r="H240" i="5"/>
  <c r="H216" i="5"/>
  <c r="H348" i="5"/>
  <c r="K348" i="5" s="1"/>
  <c r="H258" i="5"/>
  <c r="H222" i="5"/>
  <c r="H390" i="5"/>
  <c r="H354" i="5"/>
  <c r="K354" i="5" s="1"/>
  <c r="H366" i="5"/>
  <c r="H264" i="5"/>
  <c r="H234" i="5"/>
  <c r="K234" i="5" s="1"/>
  <c r="H360" i="5"/>
  <c r="K360" i="5" s="1"/>
  <c r="L360" i="5" s="1"/>
  <c r="H228" i="5"/>
  <c r="H378" i="5"/>
  <c r="H270" i="5"/>
  <c r="H384" i="5"/>
  <c r="K384" i="5" s="1"/>
  <c r="H372" i="5"/>
  <c r="H342" i="5"/>
  <c r="K342" i="5" s="1"/>
  <c r="H330" i="5"/>
  <c r="H318" i="5"/>
  <c r="H396" i="5"/>
  <c r="H204" i="5"/>
  <c r="H336" i="5"/>
  <c r="H288" i="5"/>
  <c r="K288" i="5" s="1"/>
  <c r="H276" i="5"/>
  <c r="K276" i="5" s="1"/>
  <c r="L276" i="5" s="1"/>
  <c r="H324" i="5"/>
  <c r="K324" i="5" s="1"/>
  <c r="H300" i="5"/>
  <c r="H294" i="5"/>
  <c r="K294" i="5" s="1"/>
  <c r="H282" i="5"/>
  <c r="H306" i="5"/>
  <c r="H210" i="5"/>
  <c r="H312" i="5"/>
  <c r="H252" i="5"/>
  <c r="K252" i="5" s="1"/>
  <c r="K648" i="5"/>
  <c r="L648" i="5" s="1"/>
  <c r="L113" i="4"/>
  <c r="O113" i="4"/>
  <c r="K552" i="5"/>
  <c r="L552" i="5" s="1"/>
  <c r="L97" i="4"/>
  <c r="O97" i="4"/>
  <c r="K1064" i="5"/>
  <c r="L1064" i="5" s="1"/>
  <c r="M2656" i="5"/>
  <c r="O2656" i="5" s="1"/>
  <c r="P2656" i="5" s="1"/>
  <c r="K2656" i="5"/>
  <c r="L2656" i="5" s="1"/>
  <c r="M2721" i="5"/>
  <c r="O2721" i="5" s="1"/>
  <c r="P2721" i="5" s="1"/>
  <c r="K2721" i="5"/>
  <c r="L2721" i="5" s="1"/>
  <c r="K1035" i="5"/>
  <c r="L1035" i="5" s="1"/>
  <c r="O51" i="4"/>
  <c r="L51" i="4"/>
  <c r="M223" i="5"/>
  <c r="O223" i="5" s="1"/>
  <c r="P223" i="5" s="1"/>
  <c r="K223" i="5"/>
  <c r="L223" i="5" s="1"/>
  <c r="R492" i="4"/>
  <c r="U492" i="4" s="1"/>
  <c r="V492" i="4" s="1"/>
  <c r="P492" i="4"/>
  <c r="Q492" i="4"/>
  <c r="K1968" i="5"/>
  <c r="L1968" i="5" s="1"/>
  <c r="O333" i="4"/>
  <c r="L333" i="4"/>
  <c r="K656" i="5"/>
  <c r="L656" i="5" s="1"/>
  <c r="K2122" i="5"/>
  <c r="L2122" i="5" s="1"/>
  <c r="M2122" i="5"/>
  <c r="O2122" i="5" s="1"/>
  <c r="P2122" i="5" s="1"/>
  <c r="K494" i="5"/>
  <c r="L494" i="5" s="1"/>
  <c r="K1172" i="5"/>
  <c r="L1172" i="5" s="1"/>
  <c r="M2711" i="5"/>
  <c r="O2711" i="5" s="1"/>
  <c r="P2711" i="5" s="1"/>
  <c r="K2711" i="5"/>
  <c r="L2711" i="5" s="1"/>
  <c r="M2592" i="5"/>
  <c r="O2592" i="5" s="1"/>
  <c r="P2592" i="5" s="1"/>
  <c r="K2592" i="5"/>
  <c r="L2592" i="5" s="1"/>
  <c r="O437" i="4"/>
  <c r="L437" i="4"/>
  <c r="M2689" i="5"/>
  <c r="O2689" i="5" s="1"/>
  <c r="P2689" i="5" s="1"/>
  <c r="K2689" i="5"/>
  <c r="L2689" i="5" s="1"/>
  <c r="K327" i="5"/>
  <c r="L327" i="5" s="1"/>
  <c r="K1017" i="5"/>
  <c r="L1017" i="5" s="1"/>
  <c r="M1017" i="5"/>
  <c r="O1017" i="5" s="1"/>
  <c r="P1017" i="5" s="1"/>
  <c r="O110" i="4"/>
  <c r="L110" i="4"/>
  <c r="M123" i="5"/>
  <c r="O123" i="5" s="1"/>
  <c r="P123" i="5" s="1"/>
  <c r="K123" i="5"/>
  <c r="L123" i="5" s="1"/>
  <c r="K1824" i="5"/>
  <c r="L1824" i="5" s="1"/>
  <c r="O309" i="4"/>
  <c r="L309" i="4"/>
  <c r="L201" i="4"/>
  <c r="O201" i="4"/>
  <c r="M1253" i="5"/>
  <c r="O1253" i="5" s="1"/>
  <c r="P1253" i="5" s="1"/>
  <c r="K1253" i="5"/>
  <c r="L1253" i="5" s="1"/>
  <c r="M1747" i="5"/>
  <c r="O1747" i="5" s="1"/>
  <c r="P1747" i="5" s="1"/>
  <c r="K1747" i="5"/>
  <c r="L1747" i="5" s="1"/>
  <c r="M721" i="5"/>
  <c r="O721" i="5" s="1"/>
  <c r="P721" i="5" s="1"/>
  <c r="K721" i="5"/>
  <c r="L721" i="5" s="1"/>
  <c r="L169" i="4"/>
  <c r="O169" i="4"/>
  <c r="K1975" i="5"/>
  <c r="L1975" i="5" s="1"/>
  <c r="K1194" i="5"/>
  <c r="L1194" i="5" s="1"/>
  <c r="M1194" i="5"/>
  <c r="O1194" i="5" s="1"/>
  <c r="P1194" i="5" s="1"/>
  <c r="L204" i="4"/>
  <c r="O204" i="4"/>
  <c r="H1368" i="5"/>
  <c r="H1380" i="5"/>
  <c r="H1362" i="5"/>
  <c r="K1362" i="5" s="1"/>
  <c r="H1284" i="5"/>
  <c r="H1320" i="5"/>
  <c r="K1320" i="5" s="1"/>
  <c r="H1230" i="5"/>
  <c r="K1230" i="5" s="1"/>
  <c r="H1386" i="5"/>
  <c r="H1374" i="5"/>
  <c r="H1290" i="5"/>
  <c r="K1290" i="5" s="1"/>
  <c r="H1296" i="5"/>
  <c r="H1356" i="5"/>
  <c r="K1356" i="5" s="1"/>
  <c r="L1356" i="5" s="1"/>
  <c r="H1254" i="5"/>
  <c r="H1242" i="5"/>
  <c r="K1242" i="5" s="1"/>
  <c r="H1350" i="5"/>
  <c r="K1350" i="5" s="1"/>
  <c r="H1206" i="5"/>
  <c r="K1206" i="5" s="1"/>
  <c r="H1236" i="5"/>
  <c r="H1212" i="5"/>
  <c r="H1302" i="5"/>
  <c r="H1200" i="5"/>
  <c r="H1308" i="5"/>
  <c r="H1326" i="5"/>
  <c r="H1344" i="5"/>
  <c r="K1344" i="5" s="1"/>
  <c r="H1278" i="5"/>
  <c r="H1194" i="5"/>
  <c r="H1332" i="5"/>
  <c r="H1272" i="5"/>
  <c r="H1260" i="5"/>
  <c r="H1248" i="5"/>
  <c r="H1314" i="5"/>
  <c r="K1314" i="5" s="1"/>
  <c r="H1224" i="5"/>
  <c r="H1266" i="5"/>
  <c r="K1266" i="5" s="1"/>
  <c r="H1338" i="5"/>
  <c r="K1338" i="5" s="1"/>
  <c r="H1218" i="5"/>
  <c r="M976" i="5"/>
  <c r="O976" i="5" s="1"/>
  <c r="P976" i="5" s="1"/>
  <c r="M1751" i="5"/>
  <c r="O1751" i="5" s="1"/>
  <c r="P1751" i="5" s="1"/>
  <c r="K1751" i="5"/>
  <c r="L1751" i="5" s="1"/>
  <c r="M1815" i="5"/>
  <c r="O1815" i="5" s="1"/>
  <c r="P1815" i="5" s="1"/>
  <c r="K1815" i="5"/>
  <c r="L1815" i="5" s="1"/>
  <c r="K1869" i="5"/>
  <c r="L1869" i="5" s="1"/>
  <c r="M1869" i="5"/>
  <c r="O1869" i="5" s="1"/>
  <c r="P1869" i="5" s="1"/>
  <c r="M1983" i="5"/>
  <c r="O1983" i="5" s="1"/>
  <c r="P1983" i="5" s="1"/>
  <c r="K1983" i="5"/>
  <c r="L1983" i="5" s="1"/>
  <c r="M2158" i="5"/>
  <c r="O2158" i="5" s="1"/>
  <c r="P2158" i="5" s="1"/>
  <c r="K2158" i="5"/>
  <c r="L2158" i="5" s="1"/>
  <c r="M1240" i="5"/>
  <c r="O1240" i="5" s="1"/>
  <c r="P1240" i="5" s="1"/>
  <c r="K1240" i="5"/>
  <c r="L1240" i="5" s="1"/>
  <c r="K446" i="5"/>
  <c r="L446" i="5" s="1"/>
  <c r="K1106" i="5"/>
  <c r="L1106" i="5" s="1"/>
  <c r="M1106" i="5"/>
  <c r="O1106" i="5" s="1"/>
  <c r="P1106" i="5" s="1"/>
  <c r="K2767" i="5"/>
  <c r="L2767" i="5" s="1"/>
  <c r="M2767" i="5"/>
  <c r="O2767" i="5" s="1"/>
  <c r="P2767" i="5" s="1"/>
  <c r="M2648" i="5"/>
  <c r="O2648" i="5" s="1"/>
  <c r="P2648" i="5" s="1"/>
  <c r="K2648" i="5"/>
  <c r="L2648" i="5" s="1"/>
  <c r="K2707" i="5"/>
  <c r="L2707" i="5" s="1"/>
  <c r="M2707" i="5"/>
  <c r="O2707" i="5" s="1"/>
  <c r="P2707" i="5" s="1"/>
  <c r="K921" i="5"/>
  <c r="L921" i="5" s="1"/>
  <c r="O21" i="4"/>
  <c r="L21" i="4"/>
  <c r="K902" i="5"/>
  <c r="L902" i="5" s="1"/>
  <c r="K2347" i="5"/>
  <c r="L2347" i="5" s="1"/>
  <c r="M2347" i="5"/>
  <c r="O2347" i="5" s="1"/>
  <c r="P2347" i="5" s="1"/>
  <c r="M1297" i="5"/>
  <c r="O1297" i="5" s="1"/>
  <c r="P1297" i="5" s="1"/>
  <c r="K1297" i="5"/>
  <c r="L1297" i="5" s="1"/>
  <c r="K38" i="5"/>
  <c r="L38" i="5" s="1"/>
  <c r="M38" i="5"/>
  <c r="O38" i="5" s="1"/>
  <c r="P38" i="5" s="1"/>
  <c r="K118" i="5"/>
  <c r="L118" i="5" s="1"/>
  <c r="M118" i="5"/>
  <c r="O118" i="5" s="1"/>
  <c r="P118" i="5" s="1"/>
  <c r="M1640" i="5"/>
  <c r="O1640" i="5" s="1"/>
  <c r="P1640" i="5" s="1"/>
  <c r="K1640" i="5"/>
  <c r="L1640" i="5" s="1"/>
  <c r="M1128" i="5"/>
  <c r="O1128" i="5" s="1"/>
  <c r="P1128" i="5" s="1"/>
  <c r="K1128" i="5"/>
  <c r="L1128" i="5" s="1"/>
  <c r="L193" i="4"/>
  <c r="O193" i="4"/>
  <c r="K1205" i="5"/>
  <c r="L1205" i="5" s="1"/>
  <c r="K711" i="5"/>
  <c r="L711" i="5" s="1"/>
  <c r="M603" i="5"/>
  <c r="O603" i="5" s="1"/>
  <c r="P603" i="5" s="1"/>
  <c r="H627" i="5"/>
  <c r="K603" i="5"/>
  <c r="L603" i="5" s="1"/>
  <c r="H615" i="5"/>
  <c r="H657" i="5"/>
  <c r="H753" i="5"/>
  <c r="H711" i="5"/>
  <c r="H603" i="5"/>
  <c r="H759" i="5"/>
  <c r="H645" i="5"/>
  <c r="H765" i="5"/>
  <c r="H651" i="5"/>
  <c r="H741" i="5"/>
  <c r="H633" i="5"/>
  <c r="H699" i="5"/>
  <c r="H621" i="5"/>
  <c r="H777" i="5"/>
  <c r="H783" i="5"/>
  <c r="H771" i="5"/>
  <c r="H729" i="5"/>
  <c r="H789" i="5"/>
  <c r="H609" i="5"/>
  <c r="H675" i="5"/>
  <c r="H795" i="5"/>
  <c r="H669" i="5"/>
  <c r="H639" i="5"/>
  <c r="H723" i="5"/>
  <c r="H681" i="5"/>
  <c r="H735" i="5"/>
  <c r="H705" i="5"/>
  <c r="H663" i="5"/>
  <c r="H687" i="5"/>
  <c r="H693" i="5"/>
  <c r="H747" i="5"/>
  <c r="H717" i="5"/>
  <c r="K729" i="5"/>
  <c r="L729" i="5" s="1"/>
  <c r="M795" i="5"/>
  <c r="O795" i="5" s="1"/>
  <c r="P795" i="5" s="1"/>
  <c r="K795" i="5"/>
  <c r="L795" i="5" s="1"/>
  <c r="M2447" i="5"/>
  <c r="O2447" i="5" s="1"/>
  <c r="P2447" i="5" s="1"/>
  <c r="K2447" i="5"/>
  <c r="L2447" i="5" s="1"/>
  <c r="M1603" i="5"/>
  <c r="O1603" i="5" s="1"/>
  <c r="P1603" i="5" s="1"/>
  <c r="K1603" i="5"/>
  <c r="L1603" i="5" s="1"/>
  <c r="K1677" i="5"/>
  <c r="L1677" i="5" s="1"/>
  <c r="M1677" i="5"/>
  <c r="O1677" i="5" s="1"/>
  <c r="P1677" i="5" s="1"/>
  <c r="K1725" i="5"/>
  <c r="L1725" i="5" s="1"/>
  <c r="M1725" i="5"/>
  <c r="O1725" i="5" s="1"/>
  <c r="P1725" i="5" s="1"/>
  <c r="M799" i="5"/>
  <c r="O799" i="5" s="1"/>
  <c r="P799" i="5" s="1"/>
  <c r="K799" i="5"/>
  <c r="L799" i="5" s="1"/>
  <c r="H961" i="5"/>
  <c r="H829" i="5"/>
  <c r="H967" i="5"/>
  <c r="H895" i="5"/>
  <c r="H841" i="5"/>
  <c r="H805" i="5"/>
  <c r="H973" i="5"/>
  <c r="H847" i="5"/>
  <c r="H931" i="5"/>
  <c r="H823" i="5"/>
  <c r="H901" i="5"/>
  <c r="H883" i="5"/>
  <c r="H919" i="5"/>
  <c r="H859" i="5"/>
  <c r="H985" i="5"/>
  <c r="H913" i="5"/>
  <c r="H817" i="5"/>
  <c r="H871" i="5"/>
  <c r="H811" i="5"/>
  <c r="H943" i="5"/>
  <c r="H853" i="5"/>
  <c r="H955" i="5"/>
  <c r="H991" i="5"/>
  <c r="H835" i="5"/>
  <c r="H877" i="5"/>
  <c r="H799" i="5"/>
  <c r="H865" i="5"/>
  <c r="H925" i="5"/>
  <c r="H979" i="5"/>
  <c r="H907" i="5"/>
  <c r="H889" i="5"/>
  <c r="H937" i="5"/>
  <c r="H949" i="5"/>
  <c r="M1470" i="5"/>
  <c r="O1470" i="5" s="1"/>
  <c r="P1470" i="5" s="1"/>
  <c r="K1470" i="5"/>
  <c r="L1470" i="5" s="1"/>
  <c r="O250" i="4"/>
  <c r="L250" i="4"/>
  <c r="K1951" i="5"/>
  <c r="L1951" i="5" s="1"/>
  <c r="M1951" i="5"/>
  <c r="O1951" i="5" s="1"/>
  <c r="P1951" i="5" s="1"/>
  <c r="K1278" i="5"/>
  <c r="L1278" i="5" s="1"/>
  <c r="M1278" i="5"/>
  <c r="O1278" i="5" s="1"/>
  <c r="P1278" i="5" s="1"/>
  <c r="O218" i="4"/>
  <c r="L218" i="4"/>
  <c r="W592" i="4"/>
  <c r="T592" i="4"/>
  <c r="K1781" i="5"/>
  <c r="L1781" i="5" s="1"/>
  <c r="M1781" i="5"/>
  <c r="O1781" i="5" s="1"/>
  <c r="P1781" i="5" s="1"/>
  <c r="M694" i="5"/>
  <c r="O694" i="5" s="1"/>
  <c r="P694" i="5" s="1"/>
  <c r="W526" i="4"/>
  <c r="T526" i="4"/>
  <c r="K266" i="5"/>
  <c r="L266" i="5" s="1"/>
  <c r="M1360" i="5"/>
  <c r="O1360" i="5" s="1"/>
  <c r="P1360" i="5" s="1"/>
  <c r="K1360" i="5"/>
  <c r="L1360" i="5" s="1"/>
  <c r="K456" i="5"/>
  <c r="L456" i="5" s="1"/>
  <c r="L81" i="4"/>
  <c r="O81" i="4"/>
  <c r="M244" i="5"/>
  <c r="O244" i="5" s="1"/>
  <c r="P244" i="5" s="1"/>
  <c r="K181" i="5"/>
  <c r="L181" i="5" s="1"/>
  <c r="M181" i="5"/>
  <c r="O181" i="5" s="1"/>
  <c r="P181" i="5" s="1"/>
  <c r="M2761" i="5"/>
  <c r="O2761" i="5" s="1"/>
  <c r="P2761" i="5" s="1"/>
  <c r="K2761" i="5"/>
  <c r="L2761" i="5" s="1"/>
  <c r="K2698" i="5"/>
  <c r="L2698" i="5" s="1"/>
  <c r="M2698" i="5"/>
  <c r="O2698" i="5" s="1"/>
  <c r="P2698" i="5" s="1"/>
  <c r="K2765" i="5"/>
  <c r="L2765" i="5" s="1"/>
  <c r="M2765" i="5"/>
  <c r="O2765" i="5" s="1"/>
  <c r="P2765" i="5" s="1"/>
  <c r="K1263" i="5"/>
  <c r="L1263" i="5" s="1"/>
  <c r="M1263" i="5"/>
  <c r="O1263" i="5" s="1"/>
  <c r="P1263" i="5" s="1"/>
  <c r="K279" i="5"/>
  <c r="L279" i="5" s="1"/>
  <c r="K1077" i="5"/>
  <c r="L1077" i="5" s="1"/>
  <c r="K270" i="5"/>
  <c r="L270" i="5" s="1"/>
  <c r="O50" i="4"/>
  <c r="M270" i="5"/>
  <c r="O270" i="5" s="1"/>
  <c r="P270" i="5" s="1"/>
  <c r="L50" i="4"/>
  <c r="K2298" i="5"/>
  <c r="L2298" i="5" s="1"/>
  <c r="O388" i="4"/>
  <c r="L388" i="4"/>
  <c r="R496" i="4"/>
  <c r="U496" i="4" s="1"/>
  <c r="V496" i="4" s="1"/>
  <c r="Q496" i="4"/>
  <c r="P496" i="4"/>
  <c r="R472" i="4"/>
  <c r="U472" i="4" s="1"/>
  <c r="V472" i="4" s="1"/>
  <c r="Q472" i="4"/>
  <c r="P472" i="4"/>
  <c r="R469" i="4"/>
  <c r="U469" i="4" s="1"/>
  <c r="V469" i="4" s="1"/>
  <c r="Q469" i="4"/>
  <c r="P469" i="4"/>
  <c r="K1279" i="5"/>
  <c r="L1279" i="5" s="1"/>
  <c r="M1279" i="5"/>
  <c r="O1279" i="5" s="1"/>
  <c r="P1279" i="5" s="1"/>
  <c r="K14" i="5"/>
  <c r="L14" i="5" s="1"/>
  <c r="M14" i="5"/>
  <c r="O14" i="5" s="1"/>
  <c r="P14" i="5" s="1"/>
  <c r="K94" i="5"/>
  <c r="L94" i="5" s="1"/>
  <c r="M94" i="5"/>
  <c r="O94" i="5" s="1"/>
  <c r="P94" i="5" s="1"/>
  <c r="M1634" i="5"/>
  <c r="O1634" i="5" s="1"/>
  <c r="P1634" i="5" s="1"/>
  <c r="K1634" i="5"/>
  <c r="L1634" i="5" s="1"/>
  <c r="M1104" i="5"/>
  <c r="O1104" i="5" s="1"/>
  <c r="P1104" i="5" s="1"/>
  <c r="K1104" i="5"/>
  <c r="L1104" i="5" s="1"/>
  <c r="O189" i="4"/>
  <c r="L189" i="4"/>
  <c r="L422" i="4"/>
  <c r="O422" i="4"/>
  <c r="T563" i="4"/>
  <c r="W563" i="4"/>
  <c r="M1072" i="5"/>
  <c r="O1072" i="5" s="1"/>
  <c r="P1072" i="5" s="1"/>
  <c r="M620" i="5"/>
  <c r="O620" i="5" s="1"/>
  <c r="P620" i="5" s="1"/>
  <c r="K620" i="5"/>
  <c r="L620" i="5" s="1"/>
  <c r="N498" i="4"/>
  <c r="S498" i="4"/>
  <c r="O246" i="4"/>
  <c r="L246" i="4"/>
  <c r="T529" i="4"/>
  <c r="W529" i="4"/>
  <c r="K2095" i="5"/>
  <c r="L2095" i="5" s="1"/>
  <c r="M2095" i="5"/>
  <c r="O2095" i="5" s="1"/>
  <c r="P2095" i="5" s="1"/>
  <c r="M1248" i="5"/>
  <c r="O1248" i="5" s="1"/>
  <c r="P1248" i="5" s="1"/>
  <c r="K1248" i="5"/>
  <c r="L1248" i="5" s="1"/>
  <c r="O213" i="4"/>
  <c r="L213" i="4"/>
  <c r="K398" i="5"/>
  <c r="L398" i="5" s="1"/>
  <c r="M398" i="5"/>
  <c r="O398" i="5" s="1"/>
  <c r="P398" i="5" s="1"/>
  <c r="K1222" i="5"/>
  <c r="L1222" i="5" s="1"/>
  <c r="M1222" i="5"/>
  <c r="O1222" i="5" s="1"/>
  <c r="P1222" i="5" s="1"/>
  <c r="K13" i="5"/>
  <c r="L13" i="5" s="1"/>
  <c r="M13" i="5"/>
  <c r="O13" i="5" s="1"/>
  <c r="P13" i="5" s="1"/>
  <c r="M2614" i="5"/>
  <c r="O2614" i="5" s="1"/>
  <c r="P2614" i="5" s="1"/>
  <c r="K2614" i="5"/>
  <c r="L2614" i="5" s="1"/>
  <c r="K2754" i="5"/>
  <c r="L2754" i="5" s="1"/>
  <c r="M2754" i="5"/>
  <c r="O2754" i="5" s="1"/>
  <c r="P2754" i="5" s="1"/>
  <c r="O464" i="4"/>
  <c r="L464" i="4"/>
  <c r="M2705" i="5"/>
  <c r="O2705" i="5" s="1"/>
  <c r="P2705" i="5" s="1"/>
  <c r="K2705" i="5"/>
  <c r="L2705" i="5" s="1"/>
  <c r="M1233" i="5"/>
  <c r="O1233" i="5" s="1"/>
  <c r="P1233" i="5" s="1"/>
  <c r="K1233" i="5"/>
  <c r="L1233" i="5" s="1"/>
  <c r="M273" i="5"/>
  <c r="O273" i="5" s="1"/>
  <c r="P273" i="5" s="1"/>
  <c r="K273" i="5"/>
  <c r="L273" i="5" s="1"/>
  <c r="K1125" i="5"/>
  <c r="L1125" i="5" s="1"/>
  <c r="K210" i="5"/>
  <c r="L210" i="5" s="1"/>
  <c r="O40" i="4"/>
  <c r="L40" i="4"/>
  <c r="K2292" i="5"/>
  <c r="L2292" i="5" s="1"/>
  <c r="O387" i="4"/>
  <c r="L387" i="4"/>
  <c r="M1249" i="5"/>
  <c r="O1249" i="5" s="1"/>
  <c r="P1249" i="5" s="1"/>
  <c r="K1249" i="5"/>
  <c r="L1249" i="5" s="1"/>
  <c r="K182" i="5"/>
  <c r="L182" i="5" s="1"/>
  <c r="K58" i="5"/>
  <c r="L58" i="5" s="1"/>
  <c r="M58" i="5"/>
  <c r="O58" i="5" s="1"/>
  <c r="P58" i="5" s="1"/>
  <c r="K1962" i="5"/>
  <c r="L1962" i="5" s="1"/>
  <c r="M1962" i="5"/>
  <c r="O1962" i="5" s="1"/>
  <c r="P1962" i="5" s="1"/>
  <c r="O332" i="4"/>
  <c r="L332" i="4"/>
  <c r="L276" i="4"/>
  <c r="O276" i="4"/>
  <c r="M2400" i="5"/>
  <c r="O2400" i="5" s="1"/>
  <c r="P2400" i="5" s="1"/>
  <c r="K2400" i="5"/>
  <c r="L2400" i="5" s="1"/>
  <c r="O405" i="4"/>
  <c r="L405" i="4"/>
  <c r="K537" i="5"/>
  <c r="L537" i="5" s="1"/>
  <c r="M1681" i="5"/>
  <c r="O1681" i="5" s="1"/>
  <c r="P1681" i="5" s="1"/>
  <c r="K1681" i="5"/>
  <c r="L1681" i="5" s="1"/>
  <c r="K770" i="5"/>
  <c r="L770" i="5" s="1"/>
  <c r="M770" i="5"/>
  <c r="O770" i="5" s="1"/>
  <c r="P770" i="5" s="1"/>
  <c r="W554" i="4"/>
  <c r="T554" i="4"/>
  <c r="M1416" i="5"/>
  <c r="O1416" i="5" s="1"/>
  <c r="P1416" i="5" s="1"/>
  <c r="K1416" i="5"/>
  <c r="L1416" i="5" s="1"/>
  <c r="L241" i="4"/>
  <c r="O241" i="4"/>
  <c r="T521" i="4"/>
  <c r="W521" i="4"/>
  <c r="J1983" i="5"/>
  <c r="J1959" i="5"/>
  <c r="J1935" i="5"/>
  <c r="J1911" i="5"/>
  <c r="J1887" i="5"/>
  <c r="J1863" i="5"/>
  <c r="J1965" i="5"/>
  <c r="J1941" i="5"/>
  <c r="J1917" i="5"/>
  <c r="J1893" i="5"/>
  <c r="J1869" i="5"/>
  <c r="J1971" i="5"/>
  <c r="J1929" i="5"/>
  <c r="J1875" i="5"/>
  <c r="J1839" i="5"/>
  <c r="J1815" i="5"/>
  <c r="J1797" i="5"/>
  <c r="J1857" i="5"/>
  <c r="J1953" i="5"/>
  <c r="J1899" i="5"/>
  <c r="J1821" i="5"/>
  <c r="J1845" i="5"/>
  <c r="J1803" i="5"/>
  <c r="J1977" i="5"/>
  <c r="J1923" i="5"/>
  <c r="J1881" i="5"/>
  <c r="J1833" i="5"/>
  <c r="J1827" i="5"/>
  <c r="J1809" i="5"/>
  <c r="J1947" i="5"/>
  <c r="J1905" i="5"/>
  <c r="J1851" i="5"/>
  <c r="J1791" i="5"/>
  <c r="U63" i="15"/>
  <c r="M2248" i="5"/>
  <c r="O2248" i="5" s="1"/>
  <c r="P2248" i="5" s="1"/>
  <c r="M1867" i="5"/>
  <c r="O1867" i="5" s="1"/>
  <c r="P1867" i="5" s="1"/>
  <c r="K1867" i="5"/>
  <c r="L1867" i="5" s="1"/>
  <c r="M1236" i="5"/>
  <c r="O1236" i="5" s="1"/>
  <c r="P1236" i="5" s="1"/>
  <c r="K1236" i="5"/>
  <c r="L1236" i="5" s="1"/>
  <c r="O211" i="4"/>
  <c r="L211" i="4"/>
  <c r="K2104" i="5"/>
  <c r="L2104" i="5" s="1"/>
  <c r="M516" i="5"/>
  <c r="O516" i="5" s="1"/>
  <c r="P516" i="5" s="1"/>
  <c r="K516" i="5"/>
  <c r="L516" i="5" s="1"/>
  <c r="O91" i="4"/>
  <c r="L91" i="4"/>
  <c r="M31" i="5"/>
  <c r="O31" i="5" s="1"/>
  <c r="P31" i="5" s="1"/>
  <c r="K31" i="5"/>
  <c r="L31" i="5" s="1"/>
  <c r="K2743" i="5"/>
  <c r="L2743" i="5" s="1"/>
  <c r="M2743" i="5"/>
  <c r="O2743" i="5" s="1"/>
  <c r="P2743" i="5" s="1"/>
  <c r="M2624" i="5"/>
  <c r="O2624" i="5" s="1"/>
  <c r="P2624" i="5" s="1"/>
  <c r="K2624" i="5"/>
  <c r="L2624" i="5" s="1"/>
  <c r="M2637" i="5"/>
  <c r="O2637" i="5" s="1"/>
  <c r="P2637" i="5" s="1"/>
  <c r="K2637" i="5"/>
  <c r="L2637" i="5" s="1"/>
  <c r="K849" i="5"/>
  <c r="L849" i="5" s="1"/>
  <c r="O29" i="4"/>
  <c r="L29" i="4"/>
  <c r="K830" i="5"/>
  <c r="L830" i="5" s="1"/>
  <c r="M830" i="5"/>
  <c r="O830" i="5" s="1"/>
  <c r="P830" i="5" s="1"/>
  <c r="K2245" i="5"/>
  <c r="L2245" i="5" s="1"/>
  <c r="M2245" i="5"/>
  <c r="O2245" i="5" s="1"/>
  <c r="P2245" i="5" s="1"/>
  <c r="M235" i="5"/>
  <c r="O235" i="5" s="1"/>
  <c r="P235" i="5" s="1"/>
  <c r="K235" i="5"/>
  <c r="L235" i="5" s="1"/>
  <c r="R471" i="4"/>
  <c r="U471" i="4" s="1"/>
  <c r="V471" i="4" s="1"/>
  <c r="Q471" i="4"/>
  <c r="P471" i="4"/>
  <c r="L366" i="4"/>
  <c r="O366" i="4"/>
  <c r="M1237" i="5"/>
  <c r="O1237" i="5" s="1"/>
  <c r="P1237" i="5" s="1"/>
  <c r="K1237" i="5"/>
  <c r="L1237" i="5" s="1"/>
  <c r="M80" i="5"/>
  <c r="O80" i="5" s="1"/>
  <c r="P80" i="5" s="1"/>
  <c r="K80" i="5"/>
  <c r="L80" i="5" s="1"/>
  <c r="K76" i="5"/>
  <c r="L76" i="5" s="1"/>
  <c r="K1896" i="5"/>
  <c r="L1896" i="5" s="1"/>
  <c r="O321" i="4"/>
  <c r="L321" i="4"/>
  <c r="M1614" i="5"/>
  <c r="O1614" i="5" s="1"/>
  <c r="P1614" i="5" s="1"/>
  <c r="K1614" i="5"/>
  <c r="L1614" i="5" s="1"/>
  <c r="O274" i="4"/>
  <c r="L274" i="4"/>
  <c r="K2562" i="5"/>
  <c r="L2562" i="5" s="1"/>
  <c r="M2562" i="5"/>
  <c r="O2562" i="5" s="1"/>
  <c r="P2562" i="5" s="1"/>
  <c r="O432" i="4"/>
  <c r="L432" i="4"/>
  <c r="K1343" i="5"/>
  <c r="L1343" i="5" s="1"/>
  <c r="M1343" i="5"/>
  <c r="O1343" i="5" s="1"/>
  <c r="P1343" i="5" s="1"/>
  <c r="AC78" i="15"/>
  <c r="W78" i="15"/>
  <c r="K901" i="5"/>
  <c r="L901" i="5" s="1"/>
  <c r="K691" i="5"/>
  <c r="L691" i="5" s="1"/>
  <c r="M1392" i="5"/>
  <c r="O1392" i="5" s="1"/>
  <c r="P1392" i="5" s="1"/>
  <c r="K1392" i="5"/>
  <c r="L1392" i="5" s="1"/>
  <c r="O237" i="4"/>
  <c r="L237" i="4"/>
  <c r="H1554" i="5"/>
  <c r="H1464" i="5"/>
  <c r="K1464" i="5" s="1"/>
  <c r="H1422" i="5"/>
  <c r="H1458" i="5"/>
  <c r="H1512" i="5"/>
  <c r="H1560" i="5"/>
  <c r="H1404" i="5"/>
  <c r="H1542" i="5"/>
  <c r="K1542" i="5" s="1"/>
  <c r="H1524" i="5"/>
  <c r="H1482" i="5"/>
  <c r="H1578" i="5"/>
  <c r="K1578" i="5" s="1"/>
  <c r="H1470" i="5"/>
  <c r="H1428" i="5"/>
  <c r="H1416" i="5"/>
  <c r="H1548" i="5"/>
  <c r="K1548" i="5" s="1"/>
  <c r="H1398" i="5"/>
  <c r="H1506" i="5"/>
  <c r="H1518" i="5"/>
  <c r="H1410" i="5"/>
  <c r="K1410" i="5" s="1"/>
  <c r="H1488" i="5"/>
  <c r="H1536" i="5"/>
  <c r="H1584" i="5"/>
  <c r="H1452" i="5"/>
  <c r="K1452" i="5" s="1"/>
  <c r="L1452" i="5" s="1"/>
  <c r="H1476" i="5"/>
  <c r="H1572" i="5"/>
  <c r="K1572" i="5" s="1"/>
  <c r="H1446" i="5"/>
  <c r="K1446" i="5" s="1"/>
  <c r="H1530" i="5"/>
  <c r="K1530" i="5" s="1"/>
  <c r="H1566" i="5"/>
  <c r="H1434" i="5"/>
  <c r="H1392" i="5"/>
  <c r="H1440" i="5"/>
  <c r="K1440" i="5" s="1"/>
  <c r="L1440" i="5" s="1"/>
  <c r="H1494" i="5"/>
  <c r="H1500" i="5"/>
  <c r="M2041" i="5"/>
  <c r="O2041" i="5" s="1"/>
  <c r="P2041" i="5" s="1"/>
  <c r="K2041" i="5"/>
  <c r="L2041" i="5" s="1"/>
  <c r="K1069" i="5"/>
  <c r="L1069" i="5" s="1"/>
  <c r="M838" i="5"/>
  <c r="O838" i="5" s="1"/>
  <c r="P838" i="5" s="1"/>
  <c r="K392" i="5"/>
  <c r="L392" i="5" s="1"/>
  <c r="M392" i="5"/>
  <c r="O392" i="5" s="1"/>
  <c r="P392" i="5" s="1"/>
  <c r="K566" i="5"/>
  <c r="L566" i="5" s="1"/>
  <c r="M2662" i="5"/>
  <c r="O2662" i="5" s="1"/>
  <c r="P2662" i="5" s="1"/>
  <c r="K2662" i="5"/>
  <c r="L2662" i="5" s="1"/>
  <c r="M2607" i="5"/>
  <c r="O2607" i="5" s="1"/>
  <c r="P2607" i="5" s="1"/>
  <c r="K2607" i="5"/>
  <c r="L2607" i="5" s="1"/>
  <c r="M2657" i="5"/>
  <c r="O2657" i="5" s="1"/>
  <c r="P2657" i="5" s="1"/>
  <c r="K2657" i="5"/>
  <c r="L2657" i="5" s="1"/>
  <c r="K1377" i="5"/>
  <c r="L1377" i="5" s="1"/>
  <c r="K369" i="5"/>
  <c r="L369" i="5" s="1"/>
  <c r="M1083" i="5"/>
  <c r="O1083" i="5" s="1"/>
  <c r="P1083" i="5" s="1"/>
  <c r="K1083" i="5"/>
  <c r="L1083" i="5" s="1"/>
  <c r="K366" i="5"/>
  <c r="L366" i="5" s="1"/>
  <c r="O66" i="4"/>
  <c r="L66" i="4"/>
  <c r="M2238" i="5"/>
  <c r="O2238" i="5" s="1"/>
  <c r="P2238" i="5" s="1"/>
  <c r="K2238" i="5"/>
  <c r="L2238" i="5" s="1"/>
  <c r="O378" i="4"/>
  <c r="L378" i="4"/>
  <c r="K205" i="5"/>
  <c r="L205" i="5" s="1"/>
  <c r="M205" i="5"/>
  <c r="O205" i="5" s="1"/>
  <c r="P205" i="5" s="1"/>
  <c r="H223" i="5"/>
  <c r="H211" i="5"/>
  <c r="H301" i="5"/>
  <c r="H379" i="5"/>
  <c r="H265" i="5"/>
  <c r="H289" i="5"/>
  <c r="H331" i="5"/>
  <c r="H217" i="5"/>
  <c r="H295" i="5"/>
  <c r="H307" i="5"/>
  <c r="H397" i="5"/>
  <c r="H253" i="5"/>
  <c r="H313" i="5"/>
  <c r="H229" i="5"/>
  <c r="H385" i="5"/>
  <c r="H367" i="5"/>
  <c r="H259" i="5"/>
  <c r="H319" i="5"/>
  <c r="H283" i="5"/>
  <c r="H247" i="5"/>
  <c r="H241" i="5"/>
  <c r="H361" i="5"/>
  <c r="H271" i="5"/>
  <c r="H349" i="5"/>
  <c r="H373" i="5"/>
  <c r="H337" i="5"/>
  <c r="H205" i="5"/>
  <c r="H235" i="5"/>
  <c r="H277" i="5"/>
  <c r="H391" i="5"/>
  <c r="H343" i="5"/>
  <c r="H325" i="5"/>
  <c r="H355" i="5"/>
  <c r="P500" i="4"/>
  <c r="R500" i="4" s="1"/>
  <c r="U500" i="4" s="1"/>
  <c r="V500" i="4" s="1"/>
  <c r="M2136" i="5"/>
  <c r="O2136" i="5" s="1"/>
  <c r="P2136" i="5" s="1"/>
  <c r="K2136" i="5"/>
  <c r="L2136" i="5" s="1"/>
  <c r="O361" i="4"/>
  <c r="L361" i="4"/>
  <c r="K702" i="5"/>
  <c r="L702" i="5" s="1"/>
  <c r="M702" i="5"/>
  <c r="O702" i="5" s="1"/>
  <c r="P702" i="5" s="1"/>
  <c r="O122" i="4"/>
  <c r="L122" i="4"/>
  <c r="K183" i="5"/>
  <c r="L183" i="5" s="1"/>
  <c r="K1772" i="5"/>
  <c r="L1772" i="5" s="1"/>
  <c r="M1772" i="5"/>
  <c r="O1772" i="5" s="1"/>
  <c r="P1772" i="5" s="1"/>
  <c r="L172" i="4"/>
  <c r="O172" i="4"/>
  <c r="O426" i="4"/>
  <c r="L426" i="4"/>
  <c r="W596" i="4"/>
  <c r="T596" i="4"/>
  <c r="K531" i="5"/>
  <c r="L531" i="5" s="1"/>
  <c r="M1645" i="5"/>
  <c r="O1645" i="5" s="1"/>
  <c r="P1645" i="5" s="1"/>
  <c r="K1645" i="5"/>
  <c r="L1645" i="5" s="1"/>
  <c r="M1168" i="5"/>
  <c r="O1168" i="5" s="1"/>
  <c r="P1168" i="5" s="1"/>
  <c r="K680" i="5"/>
  <c r="L680" i="5" s="1"/>
  <c r="M1526" i="5"/>
  <c r="O1526" i="5" s="1"/>
  <c r="P1526" i="5" s="1"/>
  <c r="K1526" i="5"/>
  <c r="L1526" i="5" s="1"/>
  <c r="M864" i="5"/>
  <c r="O864" i="5" s="1"/>
  <c r="P864" i="5" s="1"/>
  <c r="K864" i="5"/>
  <c r="L864" i="5" s="1"/>
  <c r="O149" i="4"/>
  <c r="L149" i="4"/>
  <c r="M2023" i="5"/>
  <c r="O2023" i="5" s="1"/>
  <c r="P2023" i="5" s="1"/>
  <c r="K2023" i="5"/>
  <c r="L2023" i="5" s="1"/>
  <c r="M1497" i="5"/>
  <c r="O1497" i="5" s="1"/>
  <c r="P1497" i="5" s="1"/>
  <c r="K1497" i="5"/>
  <c r="L1497" i="5" s="1"/>
  <c r="K1003" i="5"/>
  <c r="L1003" i="5" s="1"/>
  <c r="M2008" i="5"/>
  <c r="O2008" i="5" s="1"/>
  <c r="P2008" i="5" s="1"/>
  <c r="K2008" i="5"/>
  <c r="L2008" i="5" s="1"/>
  <c r="K438" i="5"/>
  <c r="L438" i="5" s="1"/>
  <c r="M438" i="5"/>
  <c r="O438" i="5" s="1"/>
  <c r="P438" i="5" s="1"/>
  <c r="O78" i="4"/>
  <c r="L78" i="4"/>
  <c r="K85" i="5"/>
  <c r="L85" i="5" s="1"/>
  <c r="M85" i="5"/>
  <c r="O85" i="5" s="1"/>
  <c r="P85" i="5" s="1"/>
  <c r="M2718" i="5"/>
  <c r="O2718" i="5" s="1"/>
  <c r="P2718" i="5" s="1"/>
  <c r="K2718" i="5"/>
  <c r="L2718" i="5" s="1"/>
  <c r="O458" i="4"/>
  <c r="L458" i="4"/>
  <c r="M2663" i="5"/>
  <c r="O2663" i="5" s="1"/>
  <c r="P2663" i="5" s="1"/>
  <c r="K2663" i="5"/>
  <c r="L2663" i="5" s="1"/>
  <c r="M2739" i="5"/>
  <c r="O2739" i="5" s="1"/>
  <c r="P2739" i="5" s="1"/>
  <c r="K2739" i="5"/>
  <c r="L2739" i="5" s="1"/>
  <c r="M1347" i="5"/>
  <c r="O1347" i="5" s="1"/>
  <c r="P1347" i="5" s="1"/>
  <c r="K1347" i="5"/>
  <c r="L1347" i="5" s="1"/>
  <c r="K807" i="5"/>
  <c r="L807" i="5" s="1"/>
  <c r="O31" i="4"/>
  <c r="L31" i="4"/>
  <c r="K800" i="5"/>
  <c r="L800" i="5" s="1"/>
  <c r="H974" i="5"/>
  <c r="H806" i="5"/>
  <c r="H926" i="5"/>
  <c r="H992" i="5"/>
  <c r="H920" i="5"/>
  <c r="H908" i="5"/>
  <c r="H962" i="5"/>
  <c r="H842" i="5"/>
  <c r="H818" i="5"/>
  <c r="H890" i="5"/>
  <c r="H848" i="5"/>
  <c r="H956" i="5"/>
  <c r="H854" i="5"/>
  <c r="H872" i="5"/>
  <c r="H980" i="5"/>
  <c r="H860" i="5"/>
  <c r="H830" i="5"/>
  <c r="H800" i="5"/>
  <c r="H878" i="5"/>
  <c r="H944" i="5"/>
  <c r="H866" i="5"/>
  <c r="H896" i="5"/>
  <c r="H836" i="5"/>
  <c r="H950" i="5"/>
  <c r="H812" i="5"/>
  <c r="H932" i="5"/>
  <c r="H986" i="5"/>
  <c r="H824" i="5"/>
  <c r="H914" i="5"/>
  <c r="H884" i="5"/>
  <c r="H938" i="5"/>
  <c r="H902" i="5"/>
  <c r="H968" i="5"/>
  <c r="M2371" i="5"/>
  <c r="O2371" i="5" s="1"/>
  <c r="P2371" i="5" s="1"/>
  <c r="K2371" i="5"/>
  <c r="L2371" i="5" s="1"/>
  <c r="K271" i="5"/>
  <c r="L271" i="5" s="1"/>
  <c r="M271" i="5"/>
  <c r="O271" i="5" s="1"/>
  <c r="P271" i="5" s="1"/>
  <c r="K1986" i="5"/>
  <c r="L1986" i="5" s="1"/>
  <c r="M1986" i="5"/>
  <c r="O1986" i="5" s="1"/>
  <c r="P1986" i="5" s="1"/>
  <c r="O336" i="4"/>
  <c r="L336" i="4"/>
  <c r="H2028" i="5"/>
  <c r="H2016" i="5"/>
  <c r="H2142" i="5"/>
  <c r="H2166" i="5"/>
  <c r="K2166" i="5" s="1"/>
  <c r="L2166" i="5" s="1"/>
  <c r="H2040" i="5"/>
  <c r="H2112" i="5"/>
  <c r="K2112" i="5" s="1"/>
  <c r="H2070" i="5"/>
  <c r="H2034" i="5"/>
  <c r="K2034" i="5" s="1"/>
  <c r="H2106" i="5"/>
  <c r="K2106" i="5" s="1"/>
  <c r="L2106" i="5" s="1"/>
  <c r="H2100" i="5"/>
  <c r="K2100" i="5" s="1"/>
  <c r="H2136" i="5"/>
  <c r="H2076" i="5"/>
  <c r="H2178" i="5"/>
  <c r="H2082" i="5"/>
  <c r="H2130" i="5"/>
  <c r="K2130" i="5" s="1"/>
  <c r="H2052" i="5"/>
  <c r="H2160" i="5"/>
  <c r="H2088" i="5"/>
  <c r="H2148" i="5"/>
  <c r="H2058" i="5"/>
  <c r="H1992" i="5"/>
  <c r="H2154" i="5"/>
  <c r="H2118" i="5"/>
  <c r="H2022" i="5"/>
  <c r="H1998" i="5"/>
  <c r="H1986" i="5"/>
  <c r="H2004" i="5"/>
  <c r="H2010" i="5"/>
  <c r="H2094" i="5"/>
  <c r="H2046" i="5"/>
  <c r="K2046" i="5" s="1"/>
  <c r="H2064" i="5"/>
  <c r="K2064" i="5" s="1"/>
  <c r="H2172" i="5"/>
  <c r="K2172" i="5" s="1"/>
  <c r="H2124" i="5"/>
  <c r="K2124" i="5" s="1"/>
  <c r="M696" i="5"/>
  <c r="O696" i="5" s="1"/>
  <c r="P696" i="5" s="1"/>
  <c r="K696" i="5"/>
  <c r="L696" i="5" s="1"/>
  <c r="L121" i="4"/>
  <c r="O121" i="4"/>
  <c r="K171" i="5"/>
  <c r="L171" i="5" s="1"/>
  <c r="M1860" i="5"/>
  <c r="O1860" i="5" s="1"/>
  <c r="P1860" i="5" s="1"/>
  <c r="K1860" i="5"/>
  <c r="L1860" i="5" s="1"/>
  <c r="O315" i="4"/>
  <c r="L315" i="4"/>
  <c r="O294" i="4"/>
  <c r="L294" i="4"/>
  <c r="O424" i="4"/>
  <c r="L424" i="4"/>
  <c r="M2416" i="5"/>
  <c r="O2416" i="5" s="1"/>
  <c r="P2416" i="5" s="1"/>
  <c r="K2416" i="5"/>
  <c r="L2416" i="5" s="1"/>
  <c r="K2464" i="5"/>
  <c r="L2464" i="5" s="1"/>
  <c r="M2464" i="5"/>
  <c r="O2464" i="5" s="1"/>
  <c r="P2464" i="5" s="1"/>
  <c r="M2458" i="5"/>
  <c r="O2458" i="5" s="1"/>
  <c r="P2458" i="5" s="1"/>
  <c r="K2458" i="5"/>
  <c r="L2458" i="5" s="1"/>
  <c r="M2476" i="5"/>
  <c r="O2476" i="5" s="1"/>
  <c r="P2476" i="5" s="1"/>
  <c r="K2476" i="5"/>
  <c r="L2476" i="5" s="1"/>
  <c r="K483" i="5"/>
  <c r="L483" i="5" s="1"/>
  <c r="M2405" i="5"/>
  <c r="O2405" i="5" s="1"/>
  <c r="P2405" i="5" s="1"/>
  <c r="K2405" i="5"/>
  <c r="L2405" i="5" s="1"/>
  <c r="K871" i="5"/>
  <c r="L871" i="5" s="1"/>
  <c r="M775" i="5"/>
  <c r="O775" i="5" s="1"/>
  <c r="P775" i="5" s="1"/>
  <c r="K775" i="5"/>
  <c r="L775" i="5" s="1"/>
  <c r="M1496" i="5"/>
  <c r="O1496" i="5" s="1"/>
  <c r="P1496" i="5" s="1"/>
  <c r="K1496" i="5"/>
  <c r="L1496" i="5" s="1"/>
  <c r="O144" i="4"/>
  <c r="L144" i="4"/>
  <c r="W54" i="15"/>
  <c r="AC54" i="15"/>
  <c r="M1819" i="5"/>
  <c r="O1819" i="5" s="1"/>
  <c r="P1819" i="5" s="1"/>
  <c r="K1819" i="5"/>
  <c r="L1819" i="5" s="1"/>
  <c r="M1272" i="5"/>
  <c r="O1272" i="5" s="1"/>
  <c r="P1272" i="5" s="1"/>
  <c r="K1272" i="5"/>
  <c r="L1272" i="5" s="1"/>
  <c r="L217" i="4"/>
  <c r="O217" i="4"/>
  <c r="K272" i="5"/>
  <c r="L272" i="5" s="1"/>
  <c r="M1300" i="5"/>
  <c r="O1300" i="5" s="1"/>
  <c r="P1300" i="5" s="1"/>
  <c r="K1300" i="5"/>
  <c r="L1300" i="5" s="1"/>
  <c r="M328" i="5"/>
  <c r="O328" i="5" s="1"/>
  <c r="P328" i="5" s="1"/>
  <c r="M512" i="5"/>
  <c r="O512" i="5" s="1"/>
  <c r="P512" i="5" s="1"/>
  <c r="K512" i="5"/>
  <c r="L512" i="5" s="1"/>
  <c r="M1184" i="5"/>
  <c r="O1184" i="5" s="1"/>
  <c r="P1184" i="5" s="1"/>
  <c r="K1184" i="5"/>
  <c r="L1184" i="5" s="1"/>
  <c r="M2580" i="5"/>
  <c r="O2580" i="5" s="1"/>
  <c r="P2580" i="5" s="1"/>
  <c r="K2580" i="5"/>
  <c r="L2580" i="5" s="1"/>
  <c r="O435" i="4"/>
  <c r="L435" i="4"/>
  <c r="H2682" i="5"/>
  <c r="H2628" i="5"/>
  <c r="H2718" i="5"/>
  <c r="H2616" i="5"/>
  <c r="H2640" i="5"/>
  <c r="H2706" i="5"/>
  <c r="H2712" i="5"/>
  <c r="K2712" i="5" s="1"/>
  <c r="H2766" i="5"/>
  <c r="H2760" i="5"/>
  <c r="H2658" i="5"/>
  <c r="H2634" i="5"/>
  <c r="H2736" i="5"/>
  <c r="H2724" i="5"/>
  <c r="H2598" i="5"/>
  <c r="H2586" i="5"/>
  <c r="H2754" i="5"/>
  <c r="H2592" i="5"/>
  <c r="H2730" i="5"/>
  <c r="H2652" i="5"/>
  <c r="H2688" i="5"/>
  <c r="H2664" i="5"/>
  <c r="H2670" i="5"/>
  <c r="H2676" i="5"/>
  <c r="H2580" i="5"/>
  <c r="H2694" i="5"/>
  <c r="H2610" i="5"/>
  <c r="H2700" i="5"/>
  <c r="H2646" i="5"/>
  <c r="H2604" i="5"/>
  <c r="H2622" i="5"/>
  <c r="H2772" i="5"/>
  <c r="H2742" i="5"/>
  <c r="H2748" i="5"/>
  <c r="M2664" i="5"/>
  <c r="O2664" i="5" s="1"/>
  <c r="P2664" i="5" s="1"/>
  <c r="K2664" i="5"/>
  <c r="L2664" i="5" s="1"/>
  <c r="O449" i="4"/>
  <c r="L449" i="4"/>
  <c r="K2741" i="5"/>
  <c r="L2741" i="5" s="1"/>
  <c r="M2741" i="5"/>
  <c r="O2741" i="5" s="1"/>
  <c r="P2741" i="5" s="1"/>
  <c r="K969" i="5"/>
  <c r="L969" i="5" s="1"/>
  <c r="K30" i="5"/>
  <c r="L30" i="5" s="1"/>
  <c r="M30" i="5"/>
  <c r="O30" i="5" s="1"/>
  <c r="P30" i="5" s="1"/>
  <c r="O10" i="4"/>
  <c r="L10" i="4"/>
  <c r="K818" i="5"/>
  <c r="L818" i="5" s="1"/>
  <c r="M818" i="5"/>
  <c r="O818" i="5" s="1"/>
  <c r="P818" i="5" s="1"/>
  <c r="M2323" i="5"/>
  <c r="O2323" i="5" s="1"/>
  <c r="P2323" i="5" s="1"/>
  <c r="K2323" i="5"/>
  <c r="L2323" i="5" s="1"/>
  <c r="K2202" i="5"/>
  <c r="L2202" i="5" s="1"/>
  <c r="M2202" i="5"/>
  <c r="O2202" i="5" s="1"/>
  <c r="P2202" i="5" s="1"/>
  <c r="O372" i="4"/>
  <c r="L372" i="4"/>
  <c r="R486" i="4"/>
  <c r="U486" i="4" s="1"/>
  <c r="V486" i="4" s="1"/>
  <c r="Q486" i="4"/>
  <c r="P486" i="4"/>
  <c r="O355" i="4"/>
  <c r="L355" i="4"/>
  <c r="K654" i="5"/>
  <c r="L654" i="5" s="1"/>
  <c r="M654" i="5"/>
  <c r="O654" i="5" s="1"/>
  <c r="P654" i="5" s="1"/>
  <c r="O114" i="4"/>
  <c r="L114" i="4"/>
  <c r="K135" i="5"/>
  <c r="L135" i="5" s="1"/>
  <c r="M1778" i="5"/>
  <c r="O1778" i="5" s="1"/>
  <c r="P1778" i="5" s="1"/>
  <c r="K1778" i="5"/>
  <c r="L1778" i="5" s="1"/>
  <c r="K1038" i="5"/>
  <c r="L1038" i="5" s="1"/>
  <c r="M1038" i="5"/>
  <c r="O1038" i="5" s="1"/>
  <c r="P1038" i="5" s="1"/>
  <c r="O178" i="4"/>
  <c r="L178" i="4"/>
  <c r="K1271" i="5"/>
  <c r="L1271" i="5" s="1"/>
  <c r="M1271" i="5"/>
  <c r="O1271" i="5" s="1"/>
  <c r="P1271" i="5" s="1"/>
  <c r="K525" i="5"/>
  <c r="L525" i="5" s="1"/>
  <c r="M2495" i="5"/>
  <c r="O2495" i="5" s="1"/>
  <c r="P2495" i="5" s="1"/>
  <c r="K2495" i="5"/>
  <c r="L2495" i="5" s="1"/>
  <c r="M2267" i="5"/>
  <c r="O2267" i="5" s="1"/>
  <c r="P2267" i="5" s="1"/>
  <c r="K2267" i="5"/>
  <c r="L2267" i="5" s="1"/>
  <c r="K2237" i="5"/>
  <c r="L2237" i="5" s="1"/>
  <c r="M2237" i="5"/>
  <c r="O2237" i="5" s="1"/>
  <c r="P2237" i="5" s="1"/>
  <c r="M2255" i="5"/>
  <c r="O2255" i="5" s="1"/>
  <c r="P2255" i="5" s="1"/>
  <c r="K2255" i="5"/>
  <c r="L2255" i="5" s="1"/>
  <c r="M2225" i="5"/>
  <c r="O2225" i="5" s="1"/>
  <c r="P2225" i="5" s="1"/>
  <c r="K2225" i="5"/>
  <c r="L2225" i="5" s="1"/>
  <c r="M1609" i="5"/>
  <c r="O1609" i="5" s="1"/>
  <c r="P1609" i="5" s="1"/>
  <c r="K1609" i="5"/>
  <c r="L1609" i="5" s="1"/>
  <c r="K686" i="5"/>
  <c r="L686" i="5" s="1"/>
  <c r="M686" i="5"/>
  <c r="O686" i="5" s="1"/>
  <c r="P686" i="5" s="1"/>
  <c r="T522" i="4"/>
  <c r="W522" i="4"/>
  <c r="K1484" i="5"/>
  <c r="L1484" i="5" s="1"/>
  <c r="M1484" i="5"/>
  <c r="O1484" i="5" s="1"/>
  <c r="P1484" i="5" s="1"/>
  <c r="M972" i="5"/>
  <c r="O972" i="5" s="1"/>
  <c r="P972" i="5" s="1"/>
  <c r="K972" i="5"/>
  <c r="L972" i="5" s="1"/>
  <c r="O167" i="4"/>
  <c r="L167" i="4"/>
  <c r="K1801" i="5"/>
  <c r="L1801" i="5" s="1"/>
  <c r="M1801" i="5"/>
  <c r="O1801" i="5" s="1"/>
  <c r="P1801" i="5" s="1"/>
  <c r="M1326" i="5"/>
  <c r="O1326" i="5" s="1"/>
  <c r="P1326" i="5" s="1"/>
  <c r="K1326" i="5"/>
  <c r="L1326" i="5" s="1"/>
  <c r="O226" i="4"/>
  <c r="L226" i="4"/>
  <c r="W21" i="15"/>
  <c r="AC21" i="15"/>
  <c r="K1429" i="5"/>
  <c r="L1429" i="5" s="1"/>
  <c r="K1423" i="5"/>
  <c r="L1423" i="5" s="1"/>
  <c r="M1423" i="5"/>
  <c r="O1423" i="5" s="1"/>
  <c r="P1423" i="5" s="1"/>
  <c r="M1417" i="5"/>
  <c r="O1417" i="5" s="1"/>
  <c r="P1417" i="5" s="1"/>
  <c r="K1417" i="5"/>
  <c r="L1417" i="5" s="1"/>
  <c r="M1411" i="5"/>
  <c r="O1411" i="5" s="1"/>
  <c r="P1411" i="5" s="1"/>
  <c r="K1411" i="5"/>
  <c r="L1411" i="5" s="1"/>
  <c r="M479" i="4"/>
  <c r="M1208" i="5"/>
  <c r="O1208" i="5" s="1"/>
  <c r="P1208" i="5" s="1"/>
  <c r="K1208" i="5"/>
  <c r="L1208" i="5" s="1"/>
  <c r="M1232" i="5"/>
  <c r="O1232" i="5" s="1"/>
  <c r="P1232" i="5" s="1"/>
  <c r="K1232" i="5"/>
  <c r="L1232" i="5" s="1"/>
  <c r="M1346" i="5"/>
  <c r="O1346" i="5" s="1"/>
  <c r="P1346" i="5" s="1"/>
  <c r="K1346" i="5"/>
  <c r="L1346" i="5" s="1"/>
  <c r="K1262" i="5"/>
  <c r="L1262" i="5" s="1"/>
  <c r="M1262" i="5"/>
  <c r="O1262" i="5" s="1"/>
  <c r="P1262" i="5" s="1"/>
  <c r="M469" i="5"/>
  <c r="O469" i="5" s="1"/>
  <c r="P469" i="5" s="1"/>
  <c r="K469" i="5"/>
  <c r="L469" i="5" s="1"/>
  <c r="K445" i="5"/>
  <c r="L445" i="5" s="1"/>
  <c r="K493" i="5"/>
  <c r="L493" i="5" s="1"/>
  <c r="M451" i="5"/>
  <c r="O451" i="5" s="1"/>
  <c r="P451" i="5" s="1"/>
  <c r="K451" i="5"/>
  <c r="L451" i="5" s="1"/>
  <c r="K577" i="5"/>
  <c r="L577" i="5" s="1"/>
  <c r="M577" i="5"/>
  <c r="O577" i="5" s="1"/>
  <c r="P577" i="5" s="1"/>
  <c r="O160" i="4"/>
  <c r="O200" i="4"/>
  <c r="O396" i="4"/>
  <c r="K2098" i="5"/>
  <c r="L2098" i="5" s="1"/>
  <c r="K2723" i="5"/>
  <c r="L2723" i="5" s="1"/>
  <c r="M2723" i="5"/>
  <c r="O2723" i="5" s="1"/>
  <c r="P2723" i="5" s="1"/>
  <c r="K1711" i="5"/>
  <c r="L1711" i="5" s="1"/>
  <c r="M1711" i="5"/>
  <c r="O1711" i="5" s="1"/>
  <c r="P1711" i="5" s="1"/>
  <c r="K1599" i="5"/>
  <c r="L1599" i="5" s="1"/>
  <c r="M1599" i="5"/>
  <c r="O1599" i="5" s="1"/>
  <c r="P1599" i="5" s="1"/>
  <c r="M1593" i="5"/>
  <c r="O1593" i="5" s="1"/>
  <c r="P1593" i="5" s="1"/>
  <c r="K1593" i="5"/>
  <c r="L1593" i="5" s="1"/>
  <c r="H1605" i="5"/>
  <c r="H1725" i="5"/>
  <c r="H1641" i="5"/>
  <c r="H1689" i="5"/>
  <c r="H1707" i="5"/>
  <c r="H1653" i="5"/>
  <c r="K1653" i="5" s="1"/>
  <c r="H1761" i="5"/>
  <c r="H1719" i="5"/>
  <c r="H1623" i="5"/>
  <c r="H1731" i="5"/>
  <c r="H1743" i="5"/>
  <c r="H1611" i="5"/>
  <c r="H1659" i="5"/>
  <c r="H1617" i="5"/>
  <c r="H1677" i="5"/>
  <c r="H1665" i="5"/>
  <c r="K1665" i="5" s="1"/>
  <c r="H1779" i="5"/>
  <c r="K1779" i="5" s="1"/>
  <c r="H1767" i="5"/>
  <c r="K1767" i="5" s="1"/>
  <c r="H1629" i="5"/>
  <c r="H1593" i="5"/>
  <c r="H1671" i="5"/>
  <c r="H1737" i="5"/>
  <c r="H1695" i="5"/>
  <c r="H1635" i="5"/>
  <c r="H1713" i="5"/>
  <c r="K1713" i="5" s="1"/>
  <c r="H1755" i="5"/>
  <c r="K1755" i="5" s="1"/>
  <c r="L1755" i="5" s="1"/>
  <c r="H1749" i="5"/>
  <c r="K1749" i="5" s="1"/>
  <c r="H1599" i="5"/>
  <c r="H1647" i="5"/>
  <c r="K1647" i="5" s="1"/>
  <c r="H1785" i="5"/>
  <c r="H1701" i="5"/>
  <c r="H1773" i="5"/>
  <c r="K1773" i="5" s="1"/>
  <c r="H1683" i="5"/>
  <c r="M1611" i="5"/>
  <c r="O1611" i="5" s="1"/>
  <c r="P1611" i="5" s="1"/>
  <c r="K1611" i="5"/>
  <c r="L1611" i="5" s="1"/>
  <c r="M1737" i="5"/>
  <c r="O1737" i="5" s="1"/>
  <c r="P1737" i="5" s="1"/>
  <c r="K1737" i="5"/>
  <c r="L1737" i="5" s="1"/>
  <c r="K626" i="5"/>
  <c r="L626" i="5" s="1"/>
  <c r="M626" i="5"/>
  <c r="O626" i="5" s="1"/>
  <c r="P626" i="5" s="1"/>
  <c r="K1476" i="5"/>
  <c r="L1476" i="5" s="1"/>
  <c r="M1476" i="5"/>
  <c r="O1476" i="5" s="1"/>
  <c r="P1476" i="5" s="1"/>
  <c r="O251" i="4"/>
  <c r="L251" i="4"/>
  <c r="K1885" i="5"/>
  <c r="L1885" i="5" s="1"/>
  <c r="M1885" i="5"/>
  <c r="O1885" i="5" s="1"/>
  <c r="P1885" i="5" s="1"/>
  <c r="O232" i="4"/>
  <c r="L232" i="4"/>
  <c r="K1733" i="5"/>
  <c r="L1733" i="5" s="1"/>
  <c r="M1733" i="5"/>
  <c r="O1733" i="5" s="1"/>
  <c r="P1733" i="5" s="1"/>
  <c r="M356" i="5"/>
  <c r="O356" i="5" s="1"/>
  <c r="P356" i="5" s="1"/>
  <c r="K356" i="5"/>
  <c r="L356" i="5" s="1"/>
  <c r="M250" i="5"/>
  <c r="O250" i="5" s="1"/>
  <c r="P250" i="5" s="1"/>
  <c r="K434" i="5"/>
  <c r="L434" i="5" s="1"/>
  <c r="M434" i="5"/>
  <c r="O434" i="5" s="1"/>
  <c r="P434" i="5" s="1"/>
  <c r="M1094" i="5"/>
  <c r="O1094" i="5" s="1"/>
  <c r="P1094" i="5" s="1"/>
  <c r="K1094" i="5"/>
  <c r="L1094" i="5" s="1"/>
  <c r="M2748" i="5"/>
  <c r="O2748" i="5" s="1"/>
  <c r="P2748" i="5" s="1"/>
  <c r="K2748" i="5"/>
  <c r="L2748" i="5" s="1"/>
  <c r="L463" i="4"/>
  <c r="O463" i="4"/>
  <c r="K2634" i="5"/>
  <c r="L2634" i="5" s="1"/>
  <c r="M2634" i="5"/>
  <c r="O2634" i="5" s="1"/>
  <c r="P2634" i="5" s="1"/>
  <c r="O444" i="4"/>
  <c r="L444" i="4"/>
  <c r="M2665" i="5"/>
  <c r="O2665" i="5" s="1"/>
  <c r="P2665" i="5" s="1"/>
  <c r="K2665" i="5"/>
  <c r="L2665" i="5" s="1"/>
  <c r="K1269" i="5"/>
  <c r="L1269" i="5" s="1"/>
  <c r="K261" i="5"/>
  <c r="L261" i="5" s="1"/>
  <c r="M261" i="5"/>
  <c r="O261" i="5" s="1"/>
  <c r="P261" i="5" s="1"/>
  <c r="K1131" i="5"/>
  <c r="L1131" i="5" s="1"/>
  <c r="M228" i="5"/>
  <c r="O228" i="5" s="1"/>
  <c r="P228" i="5" s="1"/>
  <c r="O43" i="4"/>
  <c r="L43" i="4"/>
  <c r="K228" i="5"/>
  <c r="L228" i="5" s="1"/>
  <c r="M2232" i="5"/>
  <c r="O2232" i="5" s="1"/>
  <c r="P2232" i="5" s="1"/>
  <c r="K2232" i="5"/>
  <c r="L2232" i="5" s="1"/>
  <c r="O377" i="4"/>
  <c r="L377" i="4"/>
  <c r="M116" i="5"/>
  <c r="O116" i="5" s="1"/>
  <c r="P116" i="5" s="1"/>
  <c r="K116" i="5"/>
  <c r="L116" i="5" s="1"/>
  <c r="M136" i="5"/>
  <c r="O136" i="5" s="1"/>
  <c r="P136" i="5" s="1"/>
  <c r="K136" i="5"/>
  <c r="L136" i="5" s="1"/>
  <c r="AC61" i="15"/>
  <c r="W61" i="15"/>
  <c r="M1632" i="5"/>
  <c r="O1632" i="5" s="1"/>
  <c r="P1632" i="5" s="1"/>
  <c r="K1632" i="5"/>
  <c r="L1632" i="5" s="1"/>
  <c r="O277" i="4"/>
  <c r="L277" i="4"/>
  <c r="M1056" i="5"/>
  <c r="O1056" i="5" s="1"/>
  <c r="P1056" i="5" s="1"/>
  <c r="K1056" i="5"/>
  <c r="L1056" i="5" s="1"/>
  <c r="O181" i="4"/>
  <c r="L181" i="4"/>
  <c r="M2412" i="5"/>
  <c r="O2412" i="5" s="1"/>
  <c r="P2412" i="5" s="1"/>
  <c r="K2412" i="5"/>
  <c r="L2412" i="5" s="1"/>
  <c r="L407" i="4"/>
  <c r="O407" i="4"/>
  <c r="M492" i="4"/>
  <c r="K949" i="5"/>
  <c r="L949" i="5" s="1"/>
  <c r="K704" i="5"/>
  <c r="L704" i="5" s="1"/>
  <c r="O247" i="4"/>
  <c r="L247" i="4"/>
  <c r="M1200" i="5"/>
  <c r="O1200" i="5" s="1"/>
  <c r="P1200" i="5" s="1"/>
  <c r="K1200" i="5"/>
  <c r="L1200" i="5" s="1"/>
  <c r="O205" i="4"/>
  <c r="L205" i="4"/>
  <c r="W518" i="4"/>
  <c r="T518" i="4"/>
  <c r="K248" i="5"/>
  <c r="L248" i="5" s="1"/>
  <c r="K1306" i="5"/>
  <c r="L1306" i="5" s="1"/>
  <c r="M1306" i="5"/>
  <c r="O1306" i="5" s="1"/>
  <c r="P1306" i="5" s="1"/>
  <c r="K157" i="5"/>
  <c r="L157" i="5" s="1"/>
  <c r="M157" i="5"/>
  <c r="O157" i="5" s="1"/>
  <c r="P157" i="5" s="1"/>
  <c r="M2753" i="5"/>
  <c r="O2753" i="5" s="1"/>
  <c r="P2753" i="5" s="1"/>
  <c r="K2753" i="5"/>
  <c r="L2753" i="5" s="1"/>
  <c r="K2690" i="5"/>
  <c r="L2690" i="5" s="1"/>
  <c r="M2690" i="5"/>
  <c r="O2690" i="5" s="1"/>
  <c r="P2690" i="5" s="1"/>
  <c r="K2701" i="5"/>
  <c r="L2701" i="5" s="1"/>
  <c r="M2701" i="5"/>
  <c r="O2701" i="5" s="1"/>
  <c r="P2701" i="5" s="1"/>
  <c r="K1239" i="5"/>
  <c r="L1239" i="5" s="1"/>
  <c r="M1239" i="5"/>
  <c r="O1239" i="5" s="1"/>
  <c r="P1239" i="5" s="1"/>
  <c r="K255" i="5"/>
  <c r="L255" i="5" s="1"/>
  <c r="M1149" i="5"/>
  <c r="O1149" i="5" s="1"/>
  <c r="P1149" i="5" s="1"/>
  <c r="K1149" i="5"/>
  <c r="L1149" i="5" s="1"/>
  <c r="K246" i="5"/>
  <c r="L246" i="5" s="1"/>
  <c r="O46" i="4"/>
  <c r="L46" i="4"/>
  <c r="M246" i="5"/>
  <c r="O246" i="5" s="1"/>
  <c r="P246" i="5" s="1"/>
  <c r="K2274" i="5"/>
  <c r="L2274" i="5" s="1"/>
  <c r="M2274" i="5"/>
  <c r="O2274" i="5" s="1"/>
  <c r="P2274" i="5" s="1"/>
  <c r="O384" i="4"/>
  <c r="L384" i="4"/>
  <c r="K1255" i="5"/>
  <c r="L1255" i="5" s="1"/>
  <c r="M1255" i="5"/>
  <c r="O1255" i="5" s="1"/>
  <c r="P1255" i="5" s="1"/>
  <c r="K68" i="5"/>
  <c r="L68" i="5" s="1"/>
  <c r="K70" i="5"/>
  <c r="L70" i="5" s="1"/>
  <c r="M1592" i="5"/>
  <c r="O1592" i="5" s="1"/>
  <c r="P1592" i="5" s="1"/>
  <c r="K1592" i="5"/>
  <c r="L1592" i="5" s="1"/>
  <c r="H1592" i="5"/>
  <c r="H1778" i="5"/>
  <c r="H1748" i="5"/>
  <c r="H1694" i="5"/>
  <c r="H1724" i="5"/>
  <c r="H1700" i="5"/>
  <c r="H1610" i="5"/>
  <c r="H1658" i="5"/>
  <c r="H1616" i="5"/>
  <c r="H1766" i="5"/>
  <c r="K1766" i="5" s="1"/>
  <c r="H1646" i="5"/>
  <c r="H1676" i="5"/>
  <c r="K1676" i="5" s="1"/>
  <c r="L1676" i="5" s="1"/>
  <c r="H1760" i="5"/>
  <c r="H1640" i="5"/>
  <c r="H1706" i="5"/>
  <c r="H1652" i="5"/>
  <c r="K1652" i="5" s="1"/>
  <c r="H1784" i="5"/>
  <c r="H1736" i="5"/>
  <c r="H1598" i="5"/>
  <c r="H1664" i="5"/>
  <c r="H1670" i="5"/>
  <c r="H1604" i="5"/>
  <c r="H1730" i="5"/>
  <c r="H1754" i="5"/>
  <c r="H1682" i="5"/>
  <c r="H1634" i="5"/>
  <c r="H1718" i="5"/>
  <c r="H1688" i="5"/>
  <c r="H1622" i="5"/>
  <c r="H1742" i="5"/>
  <c r="H1772" i="5"/>
  <c r="H1712" i="5"/>
  <c r="H1628" i="5"/>
  <c r="O198" i="4"/>
  <c r="L198" i="4"/>
  <c r="K2382" i="5"/>
  <c r="M2382" i="5"/>
  <c r="O402" i="4"/>
  <c r="L402" i="4"/>
  <c r="C50" i="2"/>
  <c r="H2448" i="5"/>
  <c r="H2418" i="5"/>
  <c r="H2412" i="5"/>
  <c r="H2556" i="5"/>
  <c r="H2538" i="5"/>
  <c r="H2562" i="5"/>
  <c r="H2532" i="5"/>
  <c r="H2484" i="5"/>
  <c r="H2442" i="5"/>
  <c r="H2544" i="5"/>
  <c r="K2544" i="5" s="1"/>
  <c r="L2544" i="5" s="1"/>
  <c r="H2526" i="5"/>
  <c r="K2526" i="5" s="1"/>
  <c r="L2526" i="5" s="1"/>
  <c r="H2550" i="5"/>
  <c r="H2400" i="5"/>
  <c r="H2472" i="5"/>
  <c r="H2388" i="5"/>
  <c r="H2406" i="5"/>
  <c r="H2508" i="5"/>
  <c r="K2508" i="5" s="1"/>
  <c r="H2382" i="5"/>
  <c r="D50" i="2" s="1"/>
  <c r="H2424" i="5"/>
  <c r="H2502" i="5"/>
  <c r="K2502" i="5" s="1"/>
  <c r="H2568" i="5"/>
  <c r="H2574" i="5"/>
  <c r="H2490" i="5"/>
  <c r="H2478" i="5"/>
  <c r="H2436" i="5"/>
  <c r="H2520" i="5"/>
  <c r="H2460" i="5"/>
  <c r="H2394" i="5"/>
  <c r="H2454" i="5"/>
  <c r="H2496" i="5"/>
  <c r="K2496" i="5" s="1"/>
  <c r="H2430" i="5"/>
  <c r="H2514" i="5"/>
  <c r="K2514" i="5" s="1"/>
  <c r="H2466" i="5"/>
  <c r="K513" i="5"/>
  <c r="L513" i="5" s="1"/>
  <c r="K782" i="5"/>
  <c r="L782" i="5" s="1"/>
  <c r="M782" i="5"/>
  <c r="O782" i="5" s="1"/>
  <c r="P782" i="5" s="1"/>
  <c r="K1422" i="5"/>
  <c r="L1422" i="5" s="1"/>
  <c r="O242" i="4"/>
  <c r="L242" i="4"/>
  <c r="K1224" i="5"/>
  <c r="L1224" i="5" s="1"/>
  <c r="L209" i="4"/>
  <c r="O209" i="4"/>
  <c r="W511" i="4"/>
  <c r="T511" i="4"/>
  <c r="N486" i="4"/>
  <c r="S486" i="4"/>
  <c r="K2170" i="5"/>
  <c r="L2170" i="5" s="1"/>
  <c r="M2170" i="5"/>
  <c r="O2170" i="5" s="1"/>
  <c r="P2170" i="5" s="1"/>
  <c r="M528" i="5"/>
  <c r="O528" i="5" s="1"/>
  <c r="P528" i="5" s="1"/>
  <c r="K528" i="5"/>
  <c r="L528" i="5" s="1"/>
  <c r="O93" i="4"/>
  <c r="L93" i="4"/>
  <c r="K37" i="5"/>
  <c r="L37" i="5" s="1"/>
  <c r="M37" i="5"/>
  <c r="O37" i="5" s="1"/>
  <c r="P37" i="5" s="1"/>
  <c r="K2734" i="5"/>
  <c r="L2734" i="5" s="1"/>
  <c r="K2679" i="5"/>
  <c r="L2679" i="5" s="1"/>
  <c r="M2679" i="5"/>
  <c r="O2679" i="5" s="1"/>
  <c r="P2679" i="5" s="1"/>
  <c r="M2755" i="5"/>
  <c r="O2755" i="5" s="1"/>
  <c r="P2755" i="5" s="1"/>
  <c r="K2755" i="5"/>
  <c r="L2755" i="5" s="1"/>
  <c r="M2597" i="5"/>
  <c r="O2597" i="5" s="1"/>
  <c r="P2597" i="5" s="1"/>
  <c r="K2597" i="5"/>
  <c r="L2597" i="5" s="1"/>
  <c r="M855" i="5"/>
  <c r="O855" i="5" s="1"/>
  <c r="P855" i="5" s="1"/>
  <c r="K855" i="5"/>
  <c r="L855" i="5" s="1"/>
  <c r="M48" i="5"/>
  <c r="O48" i="5" s="1"/>
  <c r="P48" i="5" s="1"/>
  <c r="O13" i="4"/>
  <c r="K48" i="5"/>
  <c r="L48" i="5" s="1"/>
  <c r="L13" i="4"/>
  <c r="M836" i="5"/>
  <c r="O836" i="5" s="1"/>
  <c r="P836" i="5" s="1"/>
  <c r="K836" i="5"/>
  <c r="L836" i="5" s="1"/>
  <c r="M2227" i="5"/>
  <c r="O2227" i="5" s="1"/>
  <c r="P2227" i="5" s="1"/>
  <c r="K2227" i="5"/>
  <c r="L2227" i="5" s="1"/>
  <c r="M283" i="5"/>
  <c r="O283" i="5" s="1"/>
  <c r="P283" i="5" s="1"/>
  <c r="K283" i="5"/>
  <c r="L283" i="5" s="1"/>
  <c r="L367" i="4"/>
  <c r="O367" i="4"/>
  <c r="K738" i="5"/>
  <c r="L738" i="5" s="1"/>
  <c r="M738" i="5"/>
  <c r="O738" i="5" s="1"/>
  <c r="P738" i="5" s="1"/>
  <c r="O128" i="4"/>
  <c r="L128" i="4"/>
  <c r="M201" i="5"/>
  <c r="O201" i="5" s="1"/>
  <c r="P201" i="5" s="1"/>
  <c r="K201" i="5"/>
  <c r="L201" i="5" s="1"/>
  <c r="M64" i="5"/>
  <c r="O64" i="5" s="1"/>
  <c r="P64" i="5" s="1"/>
  <c r="K64" i="5"/>
  <c r="L64" i="5" s="1"/>
  <c r="M1920" i="5"/>
  <c r="O1920" i="5" s="1"/>
  <c r="P1920" i="5" s="1"/>
  <c r="K1920" i="5"/>
  <c r="L1920" i="5" s="1"/>
  <c r="O325" i="4"/>
  <c r="L325" i="4"/>
  <c r="K1596" i="5"/>
  <c r="L1596" i="5" s="1"/>
  <c r="M1596" i="5"/>
  <c r="O1596" i="5" s="1"/>
  <c r="P1596" i="5" s="1"/>
  <c r="O271" i="4"/>
  <c r="L271" i="4"/>
  <c r="M2568" i="5"/>
  <c r="O2568" i="5" s="1"/>
  <c r="P2568" i="5" s="1"/>
  <c r="K2568" i="5"/>
  <c r="L2568" i="5" s="1"/>
  <c r="O433" i="4"/>
  <c r="L433" i="4"/>
  <c r="M1349" i="5"/>
  <c r="O1349" i="5" s="1"/>
  <c r="P1349" i="5" s="1"/>
  <c r="K1349" i="5"/>
  <c r="L1349" i="5" s="1"/>
  <c r="W15" i="15"/>
  <c r="AC15" i="15"/>
  <c r="M2465" i="5"/>
  <c r="O2465" i="5" s="1"/>
  <c r="P2465" i="5" s="1"/>
  <c r="K2465" i="5"/>
  <c r="L2465" i="5" s="1"/>
  <c r="K907" i="5"/>
  <c r="L907" i="5" s="1"/>
  <c r="K625" i="5"/>
  <c r="L625" i="5" s="1"/>
  <c r="M625" i="5"/>
  <c r="O625" i="5" s="1"/>
  <c r="P625" i="5" s="1"/>
  <c r="AC33" i="15"/>
  <c r="W33" i="15"/>
  <c r="M1398" i="5"/>
  <c r="O1398" i="5" s="1"/>
  <c r="P1398" i="5" s="1"/>
  <c r="K1398" i="5"/>
  <c r="L1398" i="5" s="1"/>
  <c r="O238" i="4"/>
  <c r="L238" i="4"/>
  <c r="M2047" i="5"/>
  <c r="O2047" i="5" s="1"/>
  <c r="P2047" i="5" s="1"/>
  <c r="K2047" i="5"/>
  <c r="L2047" i="5" s="1"/>
  <c r="M1027" i="5"/>
  <c r="O1027" i="5" s="1"/>
  <c r="P1027" i="5" s="1"/>
  <c r="K1027" i="5"/>
  <c r="L1027" i="5" s="1"/>
  <c r="K302" i="5"/>
  <c r="L302" i="5" s="1"/>
  <c r="M302" i="5"/>
  <c r="O302" i="5" s="1"/>
  <c r="P302" i="5" s="1"/>
  <c r="K1258" i="5"/>
  <c r="L1258" i="5" s="1"/>
  <c r="M1258" i="5"/>
  <c r="O1258" i="5" s="1"/>
  <c r="P1258" i="5" s="1"/>
  <c r="K524" i="5"/>
  <c r="L524" i="5" s="1"/>
  <c r="M2598" i="5"/>
  <c r="O2598" i="5" s="1"/>
  <c r="P2598" i="5" s="1"/>
  <c r="K2598" i="5"/>
  <c r="L2598" i="5" s="1"/>
  <c r="L438" i="4"/>
  <c r="O438" i="4"/>
  <c r="K2738" i="5"/>
  <c r="L2738" i="5" s="1"/>
  <c r="M2738" i="5"/>
  <c r="O2738" i="5" s="1"/>
  <c r="P2738" i="5" s="1"/>
  <c r="K2675" i="5"/>
  <c r="L2675" i="5" s="1"/>
  <c r="M2675" i="5"/>
  <c r="O2675" i="5" s="1"/>
  <c r="P2675" i="5" s="1"/>
  <c r="K1383" i="5"/>
  <c r="L1383" i="5" s="1"/>
  <c r="M225" i="5"/>
  <c r="O225" i="5" s="1"/>
  <c r="P225" i="5" s="1"/>
  <c r="K225" i="5"/>
  <c r="L225" i="5" s="1"/>
  <c r="K1071" i="5"/>
  <c r="L1071" i="5" s="1"/>
  <c r="M336" i="5"/>
  <c r="O336" i="5" s="1"/>
  <c r="P336" i="5" s="1"/>
  <c r="K336" i="5"/>
  <c r="L336" i="5" s="1"/>
  <c r="O61" i="4"/>
  <c r="L61" i="4"/>
  <c r="M2244" i="5"/>
  <c r="O2244" i="5" s="1"/>
  <c r="P2244" i="5" s="1"/>
  <c r="K2244" i="5"/>
  <c r="L2244" i="5" s="1"/>
  <c r="O379" i="4"/>
  <c r="L379" i="4"/>
  <c r="R491" i="4"/>
  <c r="U491" i="4" s="1"/>
  <c r="V491" i="4" s="1"/>
  <c r="Q491" i="4"/>
  <c r="P491" i="4"/>
  <c r="K2154" i="5"/>
  <c r="L2154" i="5" s="1"/>
  <c r="O364" i="4"/>
  <c r="L364" i="4"/>
  <c r="M708" i="5"/>
  <c r="O708" i="5" s="1"/>
  <c r="P708" i="5" s="1"/>
  <c r="K708" i="5"/>
  <c r="L708" i="5" s="1"/>
  <c r="O123" i="4"/>
  <c r="L123" i="4"/>
  <c r="K93" i="5"/>
  <c r="L93" i="5" s="1"/>
  <c r="M93" i="5"/>
  <c r="O93" i="5" s="1"/>
  <c r="P93" i="5" s="1"/>
  <c r="M1706" i="5"/>
  <c r="O1706" i="5" s="1"/>
  <c r="P1706" i="5" s="1"/>
  <c r="K1706" i="5"/>
  <c r="L1706" i="5" s="1"/>
  <c r="K1098" i="5"/>
  <c r="L1098" i="5" s="1"/>
  <c r="M1098" i="5"/>
  <c r="O1098" i="5" s="1"/>
  <c r="P1098" i="5" s="1"/>
  <c r="L188" i="4"/>
  <c r="O188" i="4"/>
  <c r="K2538" i="5"/>
  <c r="L2538" i="5" s="1"/>
  <c r="M2538" i="5"/>
  <c r="O2538" i="5" s="1"/>
  <c r="P2538" i="5" s="1"/>
  <c r="O428" i="4"/>
  <c r="L428" i="4"/>
  <c r="M423" i="5"/>
  <c r="O423" i="5" s="1"/>
  <c r="P423" i="5" s="1"/>
  <c r="K423" i="5"/>
  <c r="L423" i="5" s="1"/>
  <c r="M2543" i="5"/>
  <c r="O2543" i="5" s="1"/>
  <c r="P2543" i="5" s="1"/>
  <c r="K2543" i="5"/>
  <c r="L2543" i="5" s="1"/>
  <c r="M877" i="5"/>
  <c r="O877" i="5" s="1"/>
  <c r="P877" i="5" s="1"/>
  <c r="K877" i="5"/>
  <c r="L877" i="5" s="1"/>
  <c r="K793" i="5"/>
  <c r="L793" i="5" s="1"/>
  <c r="K1532" i="5"/>
  <c r="L1532" i="5" s="1"/>
  <c r="M1532" i="5"/>
  <c r="O1532" i="5" s="1"/>
  <c r="P1532" i="5" s="1"/>
  <c r="K822" i="5"/>
  <c r="L822" i="5" s="1"/>
  <c r="M822" i="5"/>
  <c r="O822" i="5" s="1"/>
  <c r="P822" i="5" s="1"/>
  <c r="O142" i="4"/>
  <c r="L142" i="4"/>
  <c r="J1577" i="5"/>
  <c r="J1553" i="5"/>
  <c r="J1529" i="5"/>
  <c r="J1505" i="5"/>
  <c r="J1481" i="5"/>
  <c r="J1457" i="5"/>
  <c r="J1433" i="5"/>
  <c r="J1409" i="5"/>
  <c r="J1583" i="5"/>
  <c r="J1559" i="5"/>
  <c r="J1535" i="5"/>
  <c r="K1535" i="5" s="1"/>
  <c r="J1511" i="5"/>
  <c r="J1487" i="5"/>
  <c r="J1463" i="5"/>
  <c r="J1439" i="5"/>
  <c r="J1415" i="5"/>
  <c r="J1589" i="5"/>
  <c r="J1565" i="5"/>
  <c r="J1541" i="5"/>
  <c r="K1541" i="5" s="1"/>
  <c r="J1517" i="5"/>
  <c r="K1517" i="5" s="1"/>
  <c r="J1493" i="5"/>
  <c r="J1469" i="5"/>
  <c r="J1445" i="5"/>
  <c r="J1421" i="5"/>
  <c r="J1397" i="5"/>
  <c r="J1571" i="5"/>
  <c r="J1547" i="5"/>
  <c r="J1523" i="5"/>
  <c r="J1499" i="5"/>
  <c r="J1475" i="5"/>
  <c r="J1451" i="5"/>
  <c r="J1427" i="5"/>
  <c r="J1403" i="5"/>
  <c r="U53" i="15"/>
  <c r="K2005" i="5"/>
  <c r="L2005" i="5" s="1"/>
  <c r="M2005" i="5"/>
  <c r="O2005" i="5" s="1"/>
  <c r="P2005" i="5" s="1"/>
  <c r="K1503" i="5"/>
  <c r="L1503" i="5" s="1"/>
  <c r="M1503" i="5"/>
  <c r="O1503" i="5" s="1"/>
  <c r="P1503" i="5" s="1"/>
  <c r="K1189" i="5"/>
  <c r="L1189" i="5" s="1"/>
  <c r="K350" i="5"/>
  <c r="L350" i="5" s="1"/>
  <c r="M1342" i="5"/>
  <c r="O1342" i="5" s="1"/>
  <c r="P1342" i="5" s="1"/>
  <c r="K1342" i="5"/>
  <c r="L1342" i="5" s="1"/>
  <c r="K530" i="5"/>
  <c r="L530" i="5" s="1"/>
  <c r="K1190" i="5"/>
  <c r="L1190" i="5" s="1"/>
  <c r="M1190" i="5"/>
  <c r="O1190" i="5" s="1"/>
  <c r="P1190" i="5" s="1"/>
  <c r="M2654" i="5"/>
  <c r="O2654" i="5" s="1"/>
  <c r="P2654" i="5" s="1"/>
  <c r="K2654" i="5"/>
  <c r="L2654" i="5" s="1"/>
  <c r="M2599" i="5"/>
  <c r="O2599" i="5" s="1"/>
  <c r="P2599" i="5" s="1"/>
  <c r="K2599" i="5"/>
  <c r="L2599" i="5" s="1"/>
  <c r="M2649" i="5"/>
  <c r="O2649" i="5" s="1"/>
  <c r="P2649" i="5" s="1"/>
  <c r="K2649" i="5"/>
  <c r="L2649" i="5" s="1"/>
  <c r="K333" i="5"/>
  <c r="L333" i="5" s="1"/>
  <c r="K1161" i="5"/>
  <c r="L1161" i="5" s="1"/>
  <c r="M330" i="5"/>
  <c r="O330" i="5" s="1"/>
  <c r="P330" i="5" s="1"/>
  <c r="K330" i="5"/>
  <c r="L330" i="5" s="1"/>
  <c r="L60" i="4"/>
  <c r="O60" i="4"/>
  <c r="K2197" i="5"/>
  <c r="L2197" i="5" s="1"/>
  <c r="M2197" i="5"/>
  <c r="O2197" i="5" s="1"/>
  <c r="P2197" i="5" s="1"/>
  <c r="K253" i="5"/>
  <c r="L253" i="5" s="1"/>
  <c r="M253" i="5"/>
  <c r="O253" i="5" s="1"/>
  <c r="P253" i="5" s="1"/>
  <c r="R488" i="4"/>
  <c r="U488" i="4" s="1"/>
  <c r="V488" i="4" s="1"/>
  <c r="Q488" i="4"/>
  <c r="P488" i="4"/>
  <c r="R485" i="4"/>
  <c r="U485" i="4" s="1"/>
  <c r="V485" i="4" s="1"/>
  <c r="Q485" i="4"/>
  <c r="P485" i="4"/>
  <c r="K122" i="5"/>
  <c r="L122" i="5" s="1"/>
  <c r="M122" i="5"/>
  <c r="O122" i="5" s="1"/>
  <c r="P122" i="5" s="1"/>
  <c r="K178" i="5"/>
  <c r="L178" i="5" s="1"/>
  <c r="M178" i="5"/>
  <c r="O178" i="5" s="1"/>
  <c r="P178" i="5" s="1"/>
  <c r="K1938" i="5"/>
  <c r="L1938" i="5" s="1"/>
  <c r="O328" i="4"/>
  <c r="L328" i="4"/>
  <c r="O295" i="4"/>
  <c r="L295" i="4"/>
  <c r="W525" i="4"/>
  <c r="T525" i="4"/>
  <c r="M2520" i="5"/>
  <c r="O2520" i="5" s="1"/>
  <c r="P2520" i="5" s="1"/>
  <c r="K2520" i="5"/>
  <c r="L2520" i="5" s="1"/>
  <c r="O425" i="4"/>
  <c r="L425" i="4"/>
  <c r="M2446" i="5"/>
  <c r="O2446" i="5" s="1"/>
  <c r="P2446" i="5" s="1"/>
  <c r="K2446" i="5"/>
  <c r="L2446" i="5" s="1"/>
  <c r="K2488" i="5"/>
  <c r="L2488" i="5" s="1"/>
  <c r="M2488" i="5"/>
  <c r="O2488" i="5" s="1"/>
  <c r="P2488" i="5" s="1"/>
  <c r="M2482" i="5"/>
  <c r="O2482" i="5" s="1"/>
  <c r="P2482" i="5" s="1"/>
  <c r="K2482" i="5"/>
  <c r="L2482" i="5" s="1"/>
  <c r="M2500" i="5"/>
  <c r="O2500" i="5" s="1"/>
  <c r="P2500" i="5" s="1"/>
  <c r="K2500" i="5"/>
  <c r="L2500" i="5" s="1"/>
  <c r="K567" i="5"/>
  <c r="L567" i="5" s="1"/>
  <c r="K1669" i="5"/>
  <c r="L1669" i="5" s="1"/>
  <c r="M1669" i="5"/>
  <c r="O1669" i="5" s="1"/>
  <c r="P1669" i="5" s="1"/>
  <c r="M1066" i="5"/>
  <c r="O1066" i="5" s="1"/>
  <c r="P1066" i="5" s="1"/>
  <c r="K698" i="5"/>
  <c r="L698" i="5" s="1"/>
  <c r="M698" i="5"/>
  <c r="O698" i="5" s="1"/>
  <c r="P698" i="5" s="1"/>
  <c r="W594" i="4"/>
  <c r="T594" i="4"/>
  <c r="M1502" i="5"/>
  <c r="O1502" i="5" s="1"/>
  <c r="P1502" i="5" s="1"/>
  <c r="K1502" i="5"/>
  <c r="L1502" i="5" s="1"/>
  <c r="K990" i="5"/>
  <c r="L990" i="5" s="1"/>
  <c r="M990" i="5"/>
  <c r="O990" i="5" s="1"/>
  <c r="P990" i="5" s="1"/>
  <c r="O170" i="4"/>
  <c r="L170" i="4"/>
  <c r="M1993" i="5"/>
  <c r="O1993" i="5" s="1"/>
  <c r="P1993" i="5" s="1"/>
  <c r="K1993" i="5"/>
  <c r="L1993" i="5" s="1"/>
  <c r="M1467" i="5"/>
  <c r="O1467" i="5" s="1"/>
  <c r="P1467" i="5" s="1"/>
  <c r="K1467" i="5"/>
  <c r="L1467" i="5" s="1"/>
  <c r="M487" i="4"/>
  <c r="M2014" i="5"/>
  <c r="O2014" i="5" s="1"/>
  <c r="P2014" i="5" s="1"/>
  <c r="K2014" i="5"/>
  <c r="L2014" i="5" s="1"/>
  <c r="K474" i="5"/>
  <c r="L474" i="5" s="1"/>
  <c r="L84" i="4"/>
  <c r="O84" i="4"/>
  <c r="M238" i="5"/>
  <c r="O238" i="5" s="1"/>
  <c r="P238" i="5" s="1"/>
  <c r="K145" i="5"/>
  <c r="L145" i="5" s="1"/>
  <c r="M2774" i="5"/>
  <c r="O2774" i="5" s="1"/>
  <c r="P2774" i="5" s="1"/>
  <c r="K2774" i="5"/>
  <c r="L2774" i="5" s="1"/>
  <c r="K2719" i="5"/>
  <c r="L2719" i="5" s="1"/>
  <c r="M2719" i="5"/>
  <c r="O2719" i="5" s="1"/>
  <c r="P2719" i="5" s="1"/>
  <c r="M2600" i="5"/>
  <c r="O2600" i="5" s="1"/>
  <c r="P2600" i="5" s="1"/>
  <c r="K2600" i="5"/>
  <c r="L2600" i="5" s="1"/>
  <c r="M2717" i="5"/>
  <c r="O2717" i="5" s="1"/>
  <c r="P2717" i="5" s="1"/>
  <c r="K2717" i="5"/>
  <c r="L2717" i="5" s="1"/>
  <c r="K975" i="5"/>
  <c r="L975" i="5" s="1"/>
  <c r="O11" i="4"/>
  <c r="L11" i="4"/>
  <c r="K950" i="5"/>
  <c r="L950" i="5" s="1"/>
  <c r="M950" i="5"/>
  <c r="O950" i="5" s="1"/>
  <c r="P950" i="5" s="1"/>
  <c r="M2185" i="5"/>
  <c r="O2185" i="5" s="1"/>
  <c r="P2185" i="5" s="1"/>
  <c r="K2185" i="5"/>
  <c r="L2185" i="5" s="1"/>
  <c r="H2299" i="5"/>
  <c r="H2215" i="5"/>
  <c r="H2263" i="5"/>
  <c r="H2311" i="5"/>
  <c r="H2377" i="5"/>
  <c r="K2377" i="5" s="1"/>
  <c r="H2293" i="5"/>
  <c r="H2371" i="5"/>
  <c r="H2197" i="5"/>
  <c r="H2191" i="5"/>
  <c r="H2257" i="5"/>
  <c r="H2353" i="5"/>
  <c r="H2347" i="5"/>
  <c r="H2251" i="5"/>
  <c r="H2245" i="5"/>
  <c r="H2329" i="5"/>
  <c r="H2335" i="5"/>
  <c r="H2305" i="5"/>
  <c r="H2317" i="5"/>
  <c r="H2233" i="5"/>
  <c r="H2203" i="5"/>
  <c r="H2341" i="5"/>
  <c r="H2239" i="5"/>
  <c r="H2287" i="5"/>
  <c r="H2359" i="5"/>
  <c r="H2275" i="5"/>
  <c r="H2269" i="5"/>
  <c r="H2365" i="5"/>
  <c r="K2365" i="5" s="1"/>
  <c r="H2281" i="5"/>
  <c r="H2323" i="5"/>
  <c r="H2209" i="5"/>
  <c r="H2227" i="5"/>
  <c r="H2221" i="5"/>
  <c r="H2185" i="5"/>
  <c r="M2088" i="5"/>
  <c r="O2088" i="5" s="1"/>
  <c r="P2088" i="5" s="1"/>
  <c r="K2088" i="5"/>
  <c r="L2088" i="5" s="1"/>
  <c r="O353" i="4"/>
  <c r="L353" i="4"/>
  <c r="K660" i="5"/>
  <c r="L660" i="5" s="1"/>
  <c r="O115" i="4"/>
  <c r="L115" i="4"/>
  <c r="K189" i="5"/>
  <c r="L189" i="5" s="1"/>
  <c r="M189" i="5"/>
  <c r="O189" i="5" s="1"/>
  <c r="P189" i="5" s="1"/>
  <c r="L326" i="4"/>
  <c r="O326" i="4"/>
  <c r="M1764" i="5"/>
  <c r="O1764" i="5" s="1"/>
  <c r="P1764" i="5" s="1"/>
  <c r="K1764" i="5"/>
  <c r="L1764" i="5" s="1"/>
  <c r="O299" i="4"/>
  <c r="L299" i="4"/>
  <c r="O179" i="4"/>
  <c r="L179" i="4"/>
  <c r="M1277" i="5"/>
  <c r="O1277" i="5" s="1"/>
  <c r="P1277" i="5" s="1"/>
  <c r="K1277" i="5"/>
  <c r="L1277" i="5" s="1"/>
  <c r="M405" i="5"/>
  <c r="O405" i="5" s="1"/>
  <c r="P405" i="5" s="1"/>
  <c r="K405" i="5"/>
  <c r="L405" i="5" s="1"/>
  <c r="H459" i="5"/>
  <c r="H453" i="5"/>
  <c r="H447" i="5"/>
  <c r="H561" i="5"/>
  <c r="H585" i="5"/>
  <c r="H483" i="5"/>
  <c r="H489" i="5"/>
  <c r="H405" i="5"/>
  <c r="H423" i="5"/>
  <c r="H513" i="5"/>
  <c r="H477" i="5"/>
  <c r="H543" i="5"/>
  <c r="H591" i="5"/>
  <c r="H411" i="5"/>
  <c r="H531" i="5"/>
  <c r="H417" i="5"/>
  <c r="H519" i="5"/>
  <c r="H567" i="5"/>
  <c r="H555" i="5"/>
  <c r="H429" i="5"/>
  <c r="H549" i="5"/>
  <c r="H495" i="5"/>
  <c r="H507" i="5"/>
  <c r="H441" i="5"/>
  <c r="H501" i="5"/>
  <c r="H435" i="5"/>
  <c r="H465" i="5"/>
  <c r="H579" i="5"/>
  <c r="H537" i="5"/>
  <c r="H525" i="5"/>
  <c r="H471" i="5"/>
  <c r="H573" i="5"/>
  <c r="H597" i="5"/>
  <c r="M2489" i="5"/>
  <c r="O2489" i="5" s="1"/>
  <c r="P2489" i="5" s="1"/>
  <c r="K2489" i="5"/>
  <c r="L2489" i="5" s="1"/>
  <c r="M2291" i="5"/>
  <c r="O2291" i="5" s="1"/>
  <c r="P2291" i="5" s="1"/>
  <c r="K2291" i="5"/>
  <c r="L2291" i="5" s="1"/>
  <c r="K2261" i="5"/>
  <c r="L2261" i="5" s="1"/>
  <c r="M2261" i="5"/>
  <c r="O2261" i="5" s="1"/>
  <c r="P2261" i="5" s="1"/>
  <c r="M2279" i="5"/>
  <c r="O2279" i="5" s="1"/>
  <c r="P2279" i="5" s="1"/>
  <c r="K2279" i="5"/>
  <c r="L2279" i="5" s="1"/>
  <c r="M2249" i="5"/>
  <c r="O2249" i="5" s="1"/>
  <c r="P2249" i="5" s="1"/>
  <c r="K2249" i="5"/>
  <c r="L2249" i="5" s="1"/>
  <c r="K1591" i="5"/>
  <c r="L1591" i="5" s="1"/>
  <c r="M1591" i="5"/>
  <c r="O1591" i="5" s="1"/>
  <c r="P1591" i="5" s="1"/>
  <c r="H1609" i="5"/>
  <c r="H1657" i="5"/>
  <c r="H1747" i="5"/>
  <c r="H1705" i="5"/>
  <c r="H1591" i="5"/>
  <c r="H1645" i="5"/>
  <c r="H1651" i="5"/>
  <c r="K1651" i="5" s="1"/>
  <c r="H1699" i="5"/>
  <c r="H1711" i="5"/>
  <c r="H1735" i="5"/>
  <c r="K1735" i="5" s="1"/>
  <c r="H1663" i="5"/>
  <c r="H1765" i="5"/>
  <c r="H1723" i="5"/>
  <c r="H1633" i="5"/>
  <c r="H1615" i="5"/>
  <c r="H1621" i="5"/>
  <c r="H1783" i="5"/>
  <c r="K1783" i="5" s="1"/>
  <c r="H1729" i="5"/>
  <c r="H1687" i="5"/>
  <c r="H1669" i="5"/>
  <c r="H1603" i="5"/>
  <c r="H1771" i="5"/>
  <c r="K1771" i="5" s="1"/>
  <c r="H1759" i="5"/>
  <c r="H1777" i="5"/>
  <c r="H1741" i="5"/>
  <c r="K1741" i="5" s="1"/>
  <c r="H1693" i="5"/>
  <c r="H1675" i="5"/>
  <c r="K1675" i="5" s="1"/>
  <c r="H1681" i="5"/>
  <c r="H1639" i="5"/>
  <c r="H1717" i="5"/>
  <c r="K1717" i="5" s="1"/>
  <c r="H1597" i="5"/>
  <c r="H1627" i="5"/>
  <c r="K1627" i="5" s="1"/>
  <c r="H1753" i="5"/>
  <c r="M692" i="5"/>
  <c r="O692" i="5" s="1"/>
  <c r="P692" i="5" s="1"/>
  <c r="K692" i="5"/>
  <c r="L692" i="5" s="1"/>
  <c r="M1490" i="5"/>
  <c r="O1490" i="5" s="1"/>
  <c r="P1490" i="5" s="1"/>
  <c r="K1490" i="5"/>
  <c r="L1490" i="5" s="1"/>
  <c r="M816" i="5"/>
  <c r="O816" i="5" s="1"/>
  <c r="P816" i="5" s="1"/>
  <c r="K816" i="5"/>
  <c r="L816" i="5" s="1"/>
  <c r="O141" i="4"/>
  <c r="L141" i="4"/>
  <c r="K1981" i="5"/>
  <c r="L1981" i="5" s="1"/>
  <c r="K1332" i="5"/>
  <c r="L1332" i="5" s="1"/>
  <c r="O227" i="4"/>
  <c r="L227" i="4"/>
  <c r="AC77" i="15"/>
  <c r="W77" i="15"/>
  <c r="M1453" i="5"/>
  <c r="O1453" i="5" s="1"/>
  <c r="P1453" i="5" s="1"/>
  <c r="K1453" i="5"/>
  <c r="L1453" i="5" s="1"/>
  <c r="K1447" i="5"/>
  <c r="L1447" i="5" s="1"/>
  <c r="M1447" i="5"/>
  <c r="O1447" i="5" s="1"/>
  <c r="P1447" i="5" s="1"/>
  <c r="M1441" i="5"/>
  <c r="O1441" i="5" s="1"/>
  <c r="P1441" i="5" s="1"/>
  <c r="K1441" i="5"/>
  <c r="L1441" i="5" s="1"/>
  <c r="M1435" i="5"/>
  <c r="O1435" i="5" s="1"/>
  <c r="P1435" i="5" s="1"/>
  <c r="K1435" i="5"/>
  <c r="L1435" i="5" s="1"/>
  <c r="M1268" i="5"/>
  <c r="O1268" i="5" s="1"/>
  <c r="P1268" i="5" s="1"/>
  <c r="K1268" i="5"/>
  <c r="L1268" i="5" s="1"/>
  <c r="M1280" i="5"/>
  <c r="O1280" i="5" s="1"/>
  <c r="P1280" i="5" s="1"/>
  <c r="K1280" i="5"/>
  <c r="L1280" i="5" s="1"/>
  <c r="K1370" i="5"/>
  <c r="L1370" i="5" s="1"/>
  <c r="K1286" i="5"/>
  <c r="L1286" i="5" s="1"/>
  <c r="M487" i="5"/>
  <c r="O487" i="5" s="1"/>
  <c r="P487" i="5" s="1"/>
  <c r="K487" i="5"/>
  <c r="L487" i="5" s="1"/>
  <c r="K475" i="5"/>
  <c r="L475" i="5" s="1"/>
  <c r="K511" i="5"/>
  <c r="L511" i="5" s="1"/>
  <c r="K499" i="5"/>
  <c r="L499" i="5" s="1"/>
  <c r="M478" i="4"/>
  <c r="L466" i="4"/>
  <c r="L290" i="4"/>
  <c r="L112" i="4"/>
  <c r="M452" i="5"/>
  <c r="O452" i="5" s="1"/>
  <c r="P452" i="5" s="1"/>
  <c r="K452" i="5"/>
  <c r="L452" i="5" s="1"/>
  <c r="M2702" i="5"/>
  <c r="O2702" i="5" s="1"/>
  <c r="P2702" i="5" s="1"/>
  <c r="K2702" i="5"/>
  <c r="L2702" i="5" s="1"/>
  <c r="M1305" i="5"/>
  <c r="O1305" i="5" s="1"/>
  <c r="P1305" i="5" s="1"/>
  <c r="K1305" i="5"/>
  <c r="L1305" i="5" s="1"/>
  <c r="K2191" i="5"/>
  <c r="L2191" i="5" s="1"/>
  <c r="M2191" i="5"/>
  <c r="O2191" i="5" s="1"/>
  <c r="P2191" i="5" s="1"/>
  <c r="O111" i="4"/>
  <c r="L111" i="4"/>
  <c r="K1014" i="5"/>
  <c r="L1014" i="5" s="1"/>
  <c r="M1014" i="5"/>
  <c r="O1014" i="5" s="1"/>
  <c r="P1014" i="5" s="1"/>
  <c r="O174" i="4"/>
  <c r="L174" i="4"/>
  <c r="M1699" i="5"/>
  <c r="O1699" i="5" s="1"/>
  <c r="P1699" i="5" s="1"/>
  <c r="K1699" i="5"/>
  <c r="L1699" i="5" s="1"/>
  <c r="K942" i="5"/>
  <c r="L942" i="5" s="1"/>
  <c r="M942" i="5"/>
  <c r="O942" i="5" s="1"/>
  <c r="P942" i="5" s="1"/>
  <c r="O162" i="4"/>
  <c r="L162" i="4"/>
  <c r="M1809" i="5"/>
  <c r="O1809" i="5" s="1"/>
  <c r="P1809" i="5" s="1"/>
  <c r="K1809" i="5"/>
  <c r="L1809" i="5" s="1"/>
  <c r="K426" i="5"/>
  <c r="L426" i="5" s="1"/>
  <c r="M426" i="5"/>
  <c r="O426" i="5" s="1"/>
  <c r="P426" i="5" s="1"/>
  <c r="L76" i="4"/>
  <c r="O76" i="4"/>
  <c r="M2703" i="5"/>
  <c r="O2703" i="5" s="1"/>
  <c r="P2703" i="5" s="1"/>
  <c r="K2703" i="5"/>
  <c r="L2703" i="5" s="1"/>
  <c r="M908" i="5"/>
  <c r="O908" i="5" s="1"/>
  <c r="P908" i="5" s="1"/>
  <c r="K908" i="5"/>
  <c r="L908" i="5" s="1"/>
  <c r="R484" i="4"/>
  <c r="U484" i="4" s="1"/>
  <c r="V484" i="4" s="1"/>
  <c r="P484" i="4"/>
  <c r="Q484" i="4"/>
  <c r="M1664" i="5"/>
  <c r="O1664" i="5" s="1"/>
  <c r="P1664" i="5" s="1"/>
  <c r="K1664" i="5"/>
  <c r="L1664" i="5" s="1"/>
  <c r="K783" i="5"/>
  <c r="L783" i="5" s="1"/>
  <c r="W599" i="4"/>
  <c r="T599" i="4"/>
  <c r="M1833" i="5"/>
  <c r="O1833" i="5" s="1"/>
  <c r="P1833" i="5" s="1"/>
  <c r="K1833" i="5"/>
  <c r="L1833" i="5" s="1"/>
  <c r="K103" i="5"/>
  <c r="L103" i="5" s="1"/>
  <c r="K2694" i="5"/>
  <c r="L2694" i="5" s="1"/>
  <c r="L454" i="4"/>
  <c r="O454" i="4"/>
  <c r="K2715" i="5"/>
  <c r="L2715" i="5" s="1"/>
  <c r="M2715" i="5"/>
  <c r="O2715" i="5" s="1"/>
  <c r="P2715" i="5" s="1"/>
  <c r="K1191" i="5"/>
  <c r="L1191" i="5" s="1"/>
  <c r="M1191" i="5"/>
  <c r="O1191" i="5" s="1"/>
  <c r="P1191" i="5" s="1"/>
  <c r="K378" i="5"/>
  <c r="L378" i="5" s="1"/>
  <c r="M378" i="5"/>
  <c r="O378" i="5" s="1"/>
  <c r="P378" i="5" s="1"/>
  <c r="L68" i="4"/>
  <c r="O68" i="4"/>
  <c r="M2299" i="5"/>
  <c r="O2299" i="5" s="1"/>
  <c r="P2299" i="5" s="1"/>
  <c r="K2299" i="5"/>
  <c r="L2299" i="5" s="1"/>
  <c r="K1663" i="5"/>
  <c r="L1663" i="5" s="1"/>
  <c r="K1623" i="5"/>
  <c r="L1623" i="5" s="1"/>
  <c r="M1623" i="5"/>
  <c r="O1623" i="5" s="1"/>
  <c r="P1623" i="5" s="1"/>
  <c r="M1617" i="5"/>
  <c r="O1617" i="5" s="1"/>
  <c r="P1617" i="5" s="1"/>
  <c r="K1617" i="5"/>
  <c r="L1617" i="5" s="1"/>
  <c r="M1635" i="5"/>
  <c r="O1635" i="5" s="1"/>
  <c r="P1635" i="5" s="1"/>
  <c r="K1635" i="5"/>
  <c r="L1635" i="5" s="1"/>
  <c r="K1761" i="5"/>
  <c r="L1761" i="5" s="1"/>
  <c r="K638" i="5"/>
  <c r="L638" i="5" s="1"/>
  <c r="M638" i="5"/>
  <c r="O638" i="5" s="1"/>
  <c r="P638" i="5" s="1"/>
  <c r="M1482" i="5"/>
  <c r="O1482" i="5" s="1"/>
  <c r="P1482" i="5" s="1"/>
  <c r="K1482" i="5"/>
  <c r="L1482" i="5" s="1"/>
  <c r="L252" i="4"/>
  <c r="O252" i="4"/>
  <c r="J379" i="5"/>
  <c r="J355" i="5"/>
  <c r="J331" i="5"/>
  <c r="K331" i="5" s="1"/>
  <c r="J397" i="5"/>
  <c r="K397" i="5" s="1"/>
  <c r="J307" i="5"/>
  <c r="K307" i="5" s="1"/>
  <c r="J283" i="5"/>
  <c r="J259" i="5"/>
  <c r="K259" i="5" s="1"/>
  <c r="L259" i="5" s="1"/>
  <c r="J235" i="5"/>
  <c r="J211" i="5"/>
  <c r="J391" i="5"/>
  <c r="J385" i="5"/>
  <c r="K385" i="5" s="1"/>
  <c r="J349" i="5"/>
  <c r="K349" i="5" s="1"/>
  <c r="J367" i="5"/>
  <c r="J313" i="5"/>
  <c r="K313" i="5" s="1"/>
  <c r="L313" i="5" s="1"/>
  <c r="J289" i="5"/>
  <c r="J337" i="5"/>
  <c r="J373" i="5"/>
  <c r="K373" i="5" s="1"/>
  <c r="J319" i="5"/>
  <c r="J295" i="5"/>
  <c r="K295" i="5" s="1"/>
  <c r="J271" i="5"/>
  <c r="J247" i="5"/>
  <c r="J223" i="5"/>
  <c r="J343" i="5"/>
  <c r="K343" i="5" s="1"/>
  <c r="J361" i="5"/>
  <c r="J325" i="5"/>
  <c r="K325" i="5" s="1"/>
  <c r="J241" i="5"/>
  <c r="K241" i="5" s="1"/>
  <c r="J253" i="5"/>
  <c r="J265" i="5"/>
  <c r="K265" i="5" s="1"/>
  <c r="J277" i="5"/>
  <c r="K277" i="5" s="1"/>
  <c r="J301" i="5"/>
  <c r="K301" i="5" s="1"/>
  <c r="J205" i="5"/>
  <c r="J217" i="5"/>
  <c r="J229" i="5"/>
  <c r="U13" i="15"/>
  <c r="K1813" i="5"/>
  <c r="L1813" i="5" s="1"/>
  <c r="M1813" i="5"/>
  <c r="O1813" i="5" s="1"/>
  <c r="P1813" i="5" s="1"/>
  <c r="K1212" i="5"/>
  <c r="L1212" i="5" s="1"/>
  <c r="O207" i="4"/>
  <c r="L207" i="4"/>
  <c r="W528" i="4"/>
  <c r="T528" i="4"/>
  <c r="W591" i="4"/>
  <c r="T591" i="4"/>
  <c r="AC26" i="15"/>
  <c r="W26" i="15"/>
  <c r="AC71" i="15"/>
  <c r="W71" i="15"/>
  <c r="M344" i="5"/>
  <c r="O344" i="5" s="1"/>
  <c r="P344" i="5" s="1"/>
  <c r="K344" i="5"/>
  <c r="L344" i="5" s="1"/>
  <c r="M1330" i="5"/>
  <c r="O1330" i="5" s="1"/>
  <c r="P1330" i="5" s="1"/>
  <c r="K1330" i="5"/>
  <c r="L1330" i="5" s="1"/>
  <c r="M596" i="5"/>
  <c r="O596" i="5" s="1"/>
  <c r="P596" i="5" s="1"/>
  <c r="K596" i="5"/>
  <c r="L596" i="5" s="1"/>
  <c r="M1112" i="5"/>
  <c r="O1112" i="5" s="1"/>
  <c r="P1112" i="5" s="1"/>
  <c r="K1112" i="5"/>
  <c r="L1112" i="5" s="1"/>
  <c r="M2684" i="5"/>
  <c r="O2684" i="5" s="1"/>
  <c r="P2684" i="5" s="1"/>
  <c r="K2684" i="5"/>
  <c r="L2684" i="5" s="1"/>
  <c r="M2768" i="5"/>
  <c r="O2768" i="5" s="1"/>
  <c r="P2768" i="5" s="1"/>
  <c r="K2768" i="5"/>
  <c r="L2768" i="5" s="1"/>
  <c r="K2651" i="5"/>
  <c r="L2651" i="5" s="1"/>
  <c r="M2651" i="5"/>
  <c r="O2651" i="5" s="1"/>
  <c r="P2651" i="5" s="1"/>
  <c r="M885" i="5"/>
  <c r="O885" i="5" s="1"/>
  <c r="P885" i="5" s="1"/>
  <c r="K885" i="5"/>
  <c r="L885" i="5" s="1"/>
  <c r="L28" i="4"/>
  <c r="O28" i="4"/>
  <c r="M938" i="5"/>
  <c r="O938" i="5" s="1"/>
  <c r="P938" i="5" s="1"/>
  <c r="K938" i="5"/>
  <c r="L938" i="5" s="1"/>
  <c r="M2305" i="5"/>
  <c r="O2305" i="5" s="1"/>
  <c r="P2305" i="5" s="1"/>
  <c r="K2305" i="5"/>
  <c r="L2305" i="5" s="1"/>
  <c r="R482" i="4"/>
  <c r="U482" i="4" s="1"/>
  <c r="V482" i="4" s="1"/>
  <c r="Q482" i="4"/>
  <c r="P482" i="4"/>
  <c r="K2022" i="5"/>
  <c r="L2022" i="5" s="1"/>
  <c r="L342" i="4"/>
  <c r="O342" i="4"/>
  <c r="K786" i="5"/>
  <c r="L786" i="5" s="1"/>
  <c r="O136" i="4"/>
  <c r="L136" i="4"/>
  <c r="M20" i="5"/>
  <c r="O20" i="5" s="1"/>
  <c r="P20" i="5" s="1"/>
  <c r="K20" i="5"/>
  <c r="L20" i="5" s="1"/>
  <c r="M16" i="5"/>
  <c r="O16" i="5" s="1"/>
  <c r="P16" i="5" s="1"/>
  <c r="K16" i="5"/>
  <c r="L16" i="5" s="1"/>
  <c r="M1800" i="5"/>
  <c r="O1800" i="5" s="1"/>
  <c r="P1800" i="5" s="1"/>
  <c r="K1800" i="5"/>
  <c r="L1800" i="5" s="1"/>
  <c r="L305" i="4"/>
  <c r="O305" i="4"/>
  <c r="O282" i="4"/>
  <c r="L282" i="4"/>
  <c r="W557" i="4"/>
  <c r="T557" i="4"/>
  <c r="M1379" i="5"/>
  <c r="O1379" i="5" s="1"/>
  <c r="P1379" i="5" s="1"/>
  <c r="K1379" i="5"/>
  <c r="L1379" i="5" s="1"/>
  <c r="N499" i="4"/>
  <c r="S499" i="4"/>
  <c r="M1705" i="5"/>
  <c r="O1705" i="5" s="1"/>
  <c r="P1705" i="5" s="1"/>
  <c r="K1705" i="5"/>
  <c r="L1705" i="5" s="1"/>
  <c r="M955" i="5"/>
  <c r="O955" i="5" s="1"/>
  <c r="P955" i="5" s="1"/>
  <c r="K955" i="5"/>
  <c r="L955" i="5" s="1"/>
  <c r="K739" i="5"/>
  <c r="L739" i="5" s="1"/>
  <c r="K1458" i="5"/>
  <c r="L1458" i="5" s="1"/>
  <c r="O248" i="4"/>
  <c r="L248" i="4"/>
  <c r="M2059" i="5"/>
  <c r="O2059" i="5" s="1"/>
  <c r="P2059" i="5" s="1"/>
  <c r="K2059" i="5"/>
  <c r="L2059" i="5" s="1"/>
  <c r="K1105" i="5"/>
  <c r="L1105" i="5" s="1"/>
  <c r="K284" i="5"/>
  <c r="L284" i="5" s="1"/>
  <c r="M1264" i="5"/>
  <c r="O1264" i="5" s="1"/>
  <c r="P1264" i="5" s="1"/>
  <c r="K1264" i="5"/>
  <c r="L1264" i="5" s="1"/>
  <c r="K410" i="5"/>
  <c r="L410" i="5" s="1"/>
  <c r="M410" i="5"/>
  <c r="O410" i="5" s="1"/>
  <c r="P410" i="5" s="1"/>
  <c r="M1070" i="5"/>
  <c r="O1070" i="5" s="1"/>
  <c r="P1070" i="5" s="1"/>
  <c r="K1070" i="5"/>
  <c r="L1070" i="5" s="1"/>
  <c r="M2740" i="5"/>
  <c r="O2740" i="5" s="1"/>
  <c r="P2740" i="5" s="1"/>
  <c r="K2740" i="5"/>
  <c r="L2740" i="5" s="1"/>
  <c r="K2626" i="5"/>
  <c r="L2626" i="5" s="1"/>
  <c r="M2626" i="5"/>
  <c r="O2626" i="5" s="1"/>
  <c r="P2626" i="5" s="1"/>
  <c r="K2643" i="5"/>
  <c r="L2643" i="5" s="1"/>
  <c r="M2643" i="5"/>
  <c r="O2643" i="5" s="1"/>
  <c r="P2643" i="5" s="1"/>
  <c r="K1245" i="5"/>
  <c r="L1245" i="5" s="1"/>
  <c r="M219" i="5"/>
  <c r="O219" i="5" s="1"/>
  <c r="P219" i="5" s="1"/>
  <c r="K219" i="5"/>
  <c r="L219" i="5" s="1"/>
  <c r="K1101" i="5"/>
  <c r="L1101" i="5" s="1"/>
  <c r="M240" i="5"/>
  <c r="O240" i="5" s="1"/>
  <c r="P240" i="5" s="1"/>
  <c r="K240" i="5"/>
  <c r="L240" i="5" s="1"/>
  <c r="O45" i="4"/>
  <c r="L45" i="4"/>
  <c r="M2208" i="5"/>
  <c r="O2208" i="5" s="1"/>
  <c r="P2208" i="5" s="1"/>
  <c r="K2208" i="5"/>
  <c r="L2208" i="5" s="1"/>
  <c r="O373" i="4"/>
  <c r="L373" i="4"/>
  <c r="R470" i="4"/>
  <c r="U470" i="4" s="1"/>
  <c r="V470" i="4" s="1"/>
  <c r="Q470" i="4"/>
  <c r="P470" i="4"/>
  <c r="M1261" i="5"/>
  <c r="O1261" i="5" s="1"/>
  <c r="P1261" i="5" s="1"/>
  <c r="K1261" i="5"/>
  <c r="L1261" i="5" s="1"/>
  <c r="M56" i="5"/>
  <c r="O56" i="5" s="1"/>
  <c r="P56" i="5" s="1"/>
  <c r="K56" i="5"/>
  <c r="L56" i="5" s="1"/>
  <c r="K52" i="5"/>
  <c r="L52" i="5" s="1"/>
  <c r="M1622" i="5"/>
  <c r="O1622" i="5" s="1"/>
  <c r="P1622" i="5" s="1"/>
  <c r="K1622" i="5"/>
  <c r="L1622" i="5" s="1"/>
  <c r="K1074" i="5"/>
  <c r="L1074" i="5" s="1"/>
  <c r="M1074" i="5"/>
  <c r="O1074" i="5" s="1"/>
  <c r="P1074" i="5" s="1"/>
  <c r="O184" i="4"/>
  <c r="L184" i="4"/>
  <c r="M1355" i="5"/>
  <c r="O1355" i="5" s="1"/>
  <c r="P1355" i="5" s="1"/>
  <c r="K1355" i="5"/>
  <c r="L1355" i="5" s="1"/>
  <c r="K579" i="5"/>
  <c r="L579" i="5" s="1"/>
  <c r="M788" i="5"/>
  <c r="O788" i="5" s="1"/>
  <c r="P788" i="5" s="1"/>
  <c r="K788" i="5"/>
  <c r="L788" i="5" s="1"/>
  <c r="N490" i="4"/>
  <c r="S490" i="4"/>
  <c r="K1428" i="5"/>
  <c r="L1428" i="5" s="1"/>
  <c r="O243" i="4"/>
  <c r="L243" i="4"/>
  <c r="M2071" i="5"/>
  <c r="O2071" i="5" s="1"/>
  <c r="P2071" i="5" s="1"/>
  <c r="K2071" i="5"/>
  <c r="L2071" i="5" s="1"/>
  <c r="M1545" i="5"/>
  <c r="O1545" i="5" s="1"/>
  <c r="P1545" i="5" s="1"/>
  <c r="K1545" i="5"/>
  <c r="L1545" i="5" s="1"/>
  <c r="W566" i="4"/>
  <c r="T566" i="4"/>
  <c r="M362" i="5"/>
  <c r="O362" i="5" s="1"/>
  <c r="P362" i="5" s="1"/>
  <c r="K362" i="5"/>
  <c r="L362" i="5" s="1"/>
  <c r="M1390" i="5"/>
  <c r="O1390" i="5" s="1"/>
  <c r="P1390" i="5" s="1"/>
  <c r="K1390" i="5"/>
  <c r="L1390" i="5" s="1"/>
  <c r="K578" i="5"/>
  <c r="L578" i="5" s="1"/>
  <c r="M578" i="5"/>
  <c r="O578" i="5" s="1"/>
  <c r="P578" i="5" s="1"/>
  <c r="K133" i="5"/>
  <c r="L133" i="5" s="1"/>
  <c r="M133" i="5"/>
  <c r="O133" i="5" s="1"/>
  <c r="P133" i="5" s="1"/>
  <c r="M2670" i="5"/>
  <c r="O2670" i="5" s="1"/>
  <c r="P2670" i="5" s="1"/>
  <c r="K2670" i="5"/>
  <c r="L2670" i="5" s="1"/>
  <c r="O450" i="4"/>
  <c r="L450" i="4"/>
  <c r="M2615" i="5"/>
  <c r="O2615" i="5" s="1"/>
  <c r="P2615" i="5" s="1"/>
  <c r="K2615" i="5"/>
  <c r="L2615" i="5" s="1"/>
  <c r="K2667" i="5"/>
  <c r="L2667" i="5" s="1"/>
  <c r="M2667" i="5"/>
  <c r="O2667" i="5" s="1"/>
  <c r="P2667" i="5" s="1"/>
  <c r="M1203" i="5"/>
  <c r="O1203" i="5" s="1"/>
  <c r="P1203" i="5" s="1"/>
  <c r="K1203" i="5"/>
  <c r="L1203" i="5" s="1"/>
  <c r="K315" i="5"/>
  <c r="L315" i="5" s="1"/>
  <c r="K1119" i="5"/>
  <c r="L1119" i="5" s="1"/>
  <c r="O69" i="4"/>
  <c r="L69" i="4"/>
  <c r="M2262" i="5"/>
  <c r="O2262" i="5" s="1"/>
  <c r="P2262" i="5" s="1"/>
  <c r="K2262" i="5"/>
  <c r="L2262" i="5" s="1"/>
  <c r="L382" i="4"/>
  <c r="O382" i="4"/>
  <c r="M2160" i="5"/>
  <c r="O2160" i="5" s="1"/>
  <c r="P2160" i="5" s="1"/>
  <c r="K2160" i="5"/>
  <c r="L2160" i="5" s="1"/>
  <c r="O365" i="4"/>
  <c r="L365" i="4"/>
  <c r="K726" i="5"/>
  <c r="L726" i="5" s="1"/>
  <c r="M726" i="5"/>
  <c r="O726" i="5" s="1"/>
  <c r="P726" i="5" s="1"/>
  <c r="O126" i="4"/>
  <c r="L126" i="4"/>
  <c r="M9" i="5"/>
  <c r="O9" i="5" s="1"/>
  <c r="P9" i="5" s="1"/>
  <c r="K9" i="5"/>
  <c r="L9" i="5" s="1"/>
  <c r="H51" i="5"/>
  <c r="H135" i="5"/>
  <c r="H129" i="5"/>
  <c r="H201" i="5"/>
  <c r="H87" i="5"/>
  <c r="H123" i="5"/>
  <c r="H81" i="5"/>
  <c r="H39" i="5"/>
  <c r="H141" i="5"/>
  <c r="H15" i="5"/>
  <c r="H63" i="5"/>
  <c r="H21" i="5"/>
  <c r="H147" i="5"/>
  <c r="H57" i="5"/>
  <c r="H99" i="5"/>
  <c r="H159" i="5"/>
  <c r="H153" i="5"/>
  <c r="H165" i="5"/>
  <c r="H69" i="5"/>
  <c r="H111" i="5"/>
  <c r="H9" i="5"/>
  <c r="H171" i="5"/>
  <c r="H75" i="5"/>
  <c r="H93" i="5"/>
  <c r="H33" i="5"/>
  <c r="H27" i="5"/>
  <c r="H177" i="5"/>
  <c r="H105" i="5"/>
  <c r="H189" i="5"/>
  <c r="H183" i="5"/>
  <c r="H45" i="5"/>
  <c r="H117" i="5"/>
  <c r="H195" i="5"/>
  <c r="M1830" i="5"/>
  <c r="O1830" i="5" s="1"/>
  <c r="P1830" i="5" s="1"/>
  <c r="K1830" i="5"/>
  <c r="L1830" i="5" s="1"/>
  <c r="O310" i="4"/>
  <c r="L310" i="4"/>
  <c r="O272" i="4"/>
  <c r="L272" i="4"/>
  <c r="M2478" i="5"/>
  <c r="O2478" i="5" s="1"/>
  <c r="P2478" i="5" s="1"/>
  <c r="K2478" i="5"/>
  <c r="L2478" i="5" s="1"/>
  <c r="O418" i="4"/>
  <c r="L418" i="4"/>
  <c r="N476" i="4"/>
  <c r="S476" i="4"/>
  <c r="M555" i="5"/>
  <c r="O555" i="5" s="1"/>
  <c r="P555" i="5" s="1"/>
  <c r="K555" i="5"/>
  <c r="L555" i="5" s="1"/>
  <c r="K2459" i="5"/>
  <c r="L2459" i="5" s="1"/>
  <c r="M2459" i="5"/>
  <c r="O2459" i="5" s="1"/>
  <c r="P2459" i="5" s="1"/>
  <c r="K913" i="5"/>
  <c r="L913" i="5" s="1"/>
  <c r="M913" i="5"/>
  <c r="O913" i="5" s="1"/>
  <c r="P913" i="5" s="1"/>
  <c r="K703" i="5"/>
  <c r="L703" i="5" s="1"/>
  <c r="K1404" i="5"/>
  <c r="L1404" i="5" s="1"/>
  <c r="O239" i="4"/>
  <c r="L239" i="4"/>
  <c r="M2083" i="5"/>
  <c r="O2083" i="5" s="1"/>
  <c r="P2083" i="5" s="1"/>
  <c r="K2083" i="5"/>
  <c r="L2083" i="5" s="1"/>
  <c r="K1527" i="5"/>
  <c r="L1527" i="5" s="1"/>
  <c r="M1527" i="5"/>
  <c r="O1527" i="5" s="1"/>
  <c r="P1527" i="5" s="1"/>
  <c r="K1009" i="5"/>
  <c r="L1009" i="5" s="1"/>
  <c r="M1667" i="5"/>
  <c r="O1667" i="5" s="1"/>
  <c r="P1667" i="5" s="1"/>
  <c r="K1667" i="5"/>
  <c r="L1667" i="5" s="1"/>
  <c r="K308" i="5"/>
  <c r="L308" i="5" s="1"/>
  <c r="M1276" i="5"/>
  <c r="O1276" i="5" s="1"/>
  <c r="P1276" i="5" s="1"/>
  <c r="K1276" i="5"/>
  <c r="L1276" i="5" s="1"/>
  <c r="M584" i="5"/>
  <c r="O584" i="5" s="1"/>
  <c r="P584" i="5" s="1"/>
  <c r="K584" i="5"/>
  <c r="L584" i="5" s="1"/>
  <c r="M2737" i="5"/>
  <c r="O2737" i="5" s="1"/>
  <c r="P2737" i="5" s="1"/>
  <c r="K2737" i="5"/>
  <c r="L2737" i="5" s="1"/>
  <c r="K2674" i="5"/>
  <c r="L2674" i="5" s="1"/>
  <c r="M2674" i="5"/>
  <c r="O2674" i="5" s="1"/>
  <c r="P2674" i="5" s="1"/>
  <c r="M2661" i="5"/>
  <c r="O2661" i="5" s="1"/>
  <c r="P2661" i="5" s="1"/>
  <c r="K2661" i="5"/>
  <c r="L2661" i="5" s="1"/>
  <c r="M1389" i="5"/>
  <c r="O1389" i="5" s="1"/>
  <c r="P1389" i="5" s="1"/>
  <c r="K1389" i="5"/>
  <c r="L1389" i="5" s="1"/>
  <c r="M207" i="5"/>
  <c r="O207" i="5" s="1"/>
  <c r="P207" i="5" s="1"/>
  <c r="K207" i="5"/>
  <c r="L207" i="5" s="1"/>
  <c r="H267" i="5"/>
  <c r="H207" i="5"/>
  <c r="H231" i="5"/>
  <c r="H327" i="5"/>
  <c r="H285" i="5"/>
  <c r="H345" i="5"/>
  <c r="H273" i="5"/>
  <c r="H363" i="5"/>
  <c r="H243" i="5"/>
  <c r="H303" i="5"/>
  <c r="H333" i="5"/>
  <c r="H291" i="5"/>
  <c r="H351" i="5"/>
  <c r="H255" i="5"/>
  <c r="H219" i="5"/>
  <c r="H261" i="5"/>
  <c r="H297" i="5"/>
  <c r="H357" i="5"/>
  <c r="H279" i="5"/>
  <c r="H315" i="5"/>
  <c r="H225" i="5"/>
  <c r="H237" i="5"/>
  <c r="H309" i="5"/>
  <c r="H339" i="5"/>
  <c r="H321" i="5"/>
  <c r="H369" i="5"/>
  <c r="H387" i="5"/>
  <c r="H381" i="5"/>
  <c r="H393" i="5"/>
  <c r="H399" i="5"/>
  <c r="H249" i="5"/>
  <c r="H375" i="5"/>
  <c r="H213" i="5"/>
  <c r="M1095" i="5"/>
  <c r="O1095" i="5" s="1"/>
  <c r="P1095" i="5" s="1"/>
  <c r="K1095" i="5"/>
  <c r="L1095" i="5" s="1"/>
  <c r="K390" i="5"/>
  <c r="L390" i="5" s="1"/>
  <c r="O70" i="4"/>
  <c r="L70" i="4"/>
  <c r="K2226" i="5"/>
  <c r="L2226" i="5" s="1"/>
  <c r="M2226" i="5"/>
  <c r="O2226" i="5" s="1"/>
  <c r="P2226" i="5" s="1"/>
  <c r="O376" i="4"/>
  <c r="L376" i="4"/>
  <c r="M792" i="5"/>
  <c r="O792" i="5" s="1"/>
  <c r="P792" i="5" s="1"/>
  <c r="K792" i="5"/>
  <c r="L792" i="5" s="1"/>
  <c r="L137" i="4"/>
  <c r="O137" i="4"/>
  <c r="M195" i="5"/>
  <c r="O195" i="5" s="1"/>
  <c r="P195" i="5" s="1"/>
  <c r="K195" i="5"/>
  <c r="L195" i="5" s="1"/>
  <c r="K1974" i="5"/>
  <c r="L1974" i="5" s="1"/>
  <c r="L334" i="4"/>
  <c r="O334" i="4"/>
  <c r="M1140" i="5"/>
  <c r="O1140" i="5" s="1"/>
  <c r="P1140" i="5" s="1"/>
  <c r="K1140" i="5"/>
  <c r="L1140" i="5" s="1"/>
  <c r="O195" i="4"/>
  <c r="L195" i="4"/>
  <c r="O429" i="4"/>
  <c r="L429" i="4"/>
  <c r="W532" i="4"/>
  <c r="T532" i="4"/>
  <c r="M459" i="5"/>
  <c r="O459" i="5" s="1"/>
  <c r="P459" i="5" s="1"/>
  <c r="K459" i="5"/>
  <c r="L459" i="5" s="1"/>
  <c r="M2411" i="5"/>
  <c r="O2411" i="5" s="1"/>
  <c r="P2411" i="5" s="1"/>
  <c r="K2411" i="5"/>
  <c r="L2411" i="5" s="1"/>
  <c r="M883" i="5"/>
  <c r="O883" i="5" s="1"/>
  <c r="P883" i="5" s="1"/>
  <c r="K883" i="5"/>
  <c r="L883" i="5" s="1"/>
  <c r="H715" i="5"/>
  <c r="M601" i="5"/>
  <c r="O601" i="5" s="1"/>
  <c r="P601" i="5" s="1"/>
  <c r="K601" i="5"/>
  <c r="L601" i="5" s="1"/>
  <c r="H703" i="5"/>
  <c r="H601" i="5"/>
  <c r="H733" i="5"/>
  <c r="H625" i="5"/>
  <c r="H721" i="5"/>
  <c r="H793" i="5"/>
  <c r="H643" i="5"/>
  <c r="H637" i="5"/>
  <c r="H769" i="5"/>
  <c r="H727" i="5"/>
  <c r="H709" i="5"/>
  <c r="H757" i="5"/>
  <c r="H745" i="5"/>
  <c r="H763" i="5"/>
  <c r="H667" i="5"/>
  <c r="H787" i="5"/>
  <c r="H739" i="5"/>
  <c r="H685" i="5"/>
  <c r="H781" i="5"/>
  <c r="H613" i="5"/>
  <c r="H607" i="5"/>
  <c r="H697" i="5"/>
  <c r="H751" i="5"/>
  <c r="H673" i="5"/>
  <c r="H775" i="5"/>
  <c r="H619" i="5"/>
  <c r="H649" i="5"/>
  <c r="H631" i="5"/>
  <c r="H661" i="5"/>
  <c r="H655" i="5"/>
  <c r="H679" i="5"/>
  <c r="H691" i="5"/>
  <c r="O143" i="4"/>
  <c r="L143" i="4"/>
  <c r="M2011" i="5"/>
  <c r="O2011" i="5" s="1"/>
  <c r="P2011" i="5" s="1"/>
  <c r="K2011" i="5"/>
  <c r="L2011" i="5" s="1"/>
  <c r="M1509" i="5"/>
  <c r="O1509" i="5" s="1"/>
  <c r="P1509" i="5" s="1"/>
  <c r="K1509" i="5"/>
  <c r="L1509" i="5" s="1"/>
  <c r="K1039" i="5"/>
  <c r="L1039" i="5" s="1"/>
  <c r="K368" i="5"/>
  <c r="L368" i="5" s="1"/>
  <c r="K1348" i="5"/>
  <c r="L1348" i="5" s="1"/>
  <c r="M1348" i="5"/>
  <c r="O1348" i="5" s="1"/>
  <c r="P1348" i="5" s="1"/>
  <c r="K542" i="5"/>
  <c r="L542" i="5" s="1"/>
  <c r="M542" i="5"/>
  <c r="O542" i="5" s="1"/>
  <c r="P542" i="5" s="1"/>
  <c r="K1058" i="5"/>
  <c r="L1058" i="5" s="1"/>
  <c r="M2590" i="5"/>
  <c r="O2590" i="5" s="1"/>
  <c r="P2590" i="5" s="1"/>
  <c r="K2590" i="5"/>
  <c r="L2590" i="5" s="1"/>
  <c r="K2730" i="5"/>
  <c r="L2730" i="5" s="1"/>
  <c r="M2730" i="5"/>
  <c r="O2730" i="5" s="1"/>
  <c r="P2730" i="5" s="1"/>
  <c r="O460" i="4"/>
  <c r="L460" i="4"/>
  <c r="M2653" i="5"/>
  <c r="O2653" i="5" s="1"/>
  <c r="P2653" i="5" s="1"/>
  <c r="K2653" i="5"/>
  <c r="L2653" i="5" s="1"/>
  <c r="K1359" i="5"/>
  <c r="L1359" i="5" s="1"/>
  <c r="M357" i="5"/>
  <c r="O357" i="5" s="1"/>
  <c r="P357" i="5" s="1"/>
  <c r="K357" i="5"/>
  <c r="L357" i="5" s="1"/>
  <c r="M312" i="5"/>
  <c r="O312" i="5" s="1"/>
  <c r="P312" i="5" s="1"/>
  <c r="L57" i="4"/>
  <c r="K312" i="5"/>
  <c r="L312" i="5" s="1"/>
  <c r="O57" i="4"/>
  <c r="M2214" i="5"/>
  <c r="O2214" i="5" s="1"/>
  <c r="P2214" i="5" s="1"/>
  <c r="K2214" i="5"/>
  <c r="L2214" i="5" s="1"/>
  <c r="L374" i="4"/>
  <c r="O374" i="4"/>
  <c r="M1369" i="5"/>
  <c r="O1369" i="5" s="1"/>
  <c r="P1369" i="5" s="1"/>
  <c r="K1369" i="5"/>
  <c r="L1369" i="5" s="1"/>
  <c r="K110" i="5"/>
  <c r="L110" i="5" s="1"/>
  <c r="K190" i="5"/>
  <c r="L190" i="5" s="1"/>
  <c r="M190" i="5"/>
  <c r="O190" i="5" s="1"/>
  <c r="P190" i="5" s="1"/>
  <c r="M1748" i="5"/>
  <c r="O1748" i="5" s="1"/>
  <c r="P1748" i="5" s="1"/>
  <c r="K1748" i="5"/>
  <c r="L1748" i="5" s="1"/>
  <c r="O293" i="4"/>
  <c r="L293" i="4"/>
  <c r="M2388" i="5"/>
  <c r="O2388" i="5" s="1"/>
  <c r="P2388" i="5" s="1"/>
  <c r="K2388" i="5"/>
  <c r="L2388" i="5" s="1"/>
  <c r="O403" i="4"/>
  <c r="L403" i="4"/>
  <c r="M2470" i="5"/>
  <c r="O2470" i="5" s="1"/>
  <c r="P2470" i="5" s="1"/>
  <c r="K2470" i="5"/>
  <c r="L2470" i="5" s="1"/>
  <c r="K2512" i="5"/>
  <c r="L2512" i="5" s="1"/>
  <c r="M2512" i="5"/>
  <c r="O2512" i="5" s="1"/>
  <c r="P2512" i="5" s="1"/>
  <c r="M2506" i="5"/>
  <c r="O2506" i="5" s="1"/>
  <c r="P2506" i="5" s="1"/>
  <c r="K2506" i="5"/>
  <c r="L2506" i="5" s="1"/>
  <c r="M2524" i="5"/>
  <c r="O2524" i="5" s="1"/>
  <c r="P2524" i="5" s="1"/>
  <c r="K2524" i="5"/>
  <c r="L2524" i="5" s="1"/>
  <c r="M429" i="5"/>
  <c r="O429" i="5" s="1"/>
  <c r="P429" i="5" s="1"/>
  <c r="K429" i="5"/>
  <c r="L429" i="5" s="1"/>
  <c r="AC46" i="15"/>
  <c r="W46" i="15"/>
  <c r="M1633" i="5"/>
  <c r="O1633" i="5" s="1"/>
  <c r="P1633" i="5" s="1"/>
  <c r="K1633" i="5"/>
  <c r="L1633" i="5" s="1"/>
  <c r="K710" i="5"/>
  <c r="L710" i="5" s="1"/>
  <c r="M710" i="5"/>
  <c r="O710" i="5" s="1"/>
  <c r="P710" i="5" s="1"/>
  <c r="K1508" i="5"/>
  <c r="L1508" i="5" s="1"/>
  <c r="M1508" i="5"/>
  <c r="O1508" i="5" s="1"/>
  <c r="P1508" i="5" s="1"/>
  <c r="K798" i="5"/>
  <c r="L798" i="5" s="1"/>
  <c r="M798" i="5"/>
  <c r="O798" i="5" s="1"/>
  <c r="P798" i="5" s="1"/>
  <c r="O138" i="4"/>
  <c r="L138" i="4"/>
  <c r="H834" i="5"/>
  <c r="K834" i="5" s="1"/>
  <c r="H858" i="5"/>
  <c r="H924" i="5"/>
  <c r="K924" i="5" s="1"/>
  <c r="H978" i="5"/>
  <c r="K978" i="5" s="1"/>
  <c r="H876" i="5"/>
  <c r="H852" i="5"/>
  <c r="H912" i="5"/>
  <c r="H990" i="5"/>
  <c r="H960" i="5"/>
  <c r="H930" i="5"/>
  <c r="H870" i="5"/>
  <c r="H984" i="5"/>
  <c r="K984" i="5" s="1"/>
  <c r="H942" i="5"/>
  <c r="H804" i="5"/>
  <c r="H864" i="5"/>
  <c r="H840" i="5"/>
  <c r="H948" i="5"/>
  <c r="H810" i="5"/>
  <c r="K810" i="5" s="1"/>
  <c r="H816" i="5"/>
  <c r="H882" i="5"/>
  <c r="K882" i="5" s="1"/>
  <c r="H972" i="5"/>
  <c r="H798" i="5"/>
  <c r="H900" i="5"/>
  <c r="H954" i="5"/>
  <c r="H936" i="5"/>
  <c r="H894" i="5"/>
  <c r="H828" i="5"/>
  <c r="K828" i="5" s="1"/>
  <c r="H906" i="5"/>
  <c r="H822" i="5"/>
  <c r="H966" i="5"/>
  <c r="K966" i="5" s="1"/>
  <c r="H918" i="5"/>
  <c r="K918" i="5" s="1"/>
  <c r="H888" i="5"/>
  <c r="H846" i="5"/>
  <c r="M1999" i="5"/>
  <c r="O1999" i="5" s="1"/>
  <c r="P1999" i="5" s="1"/>
  <c r="K1999" i="5"/>
  <c r="L1999" i="5" s="1"/>
  <c r="M1473" i="5"/>
  <c r="O1473" i="5" s="1"/>
  <c r="P1473" i="5" s="1"/>
  <c r="K1473" i="5"/>
  <c r="L1473" i="5" s="1"/>
  <c r="M1021" i="5"/>
  <c r="O1021" i="5" s="1"/>
  <c r="P1021" i="5" s="1"/>
  <c r="K1021" i="5"/>
  <c r="L1021" i="5" s="1"/>
  <c r="K2020" i="5"/>
  <c r="L2020" i="5" s="1"/>
  <c r="M2020" i="5"/>
  <c r="O2020" i="5" s="1"/>
  <c r="P2020" i="5" s="1"/>
  <c r="K486" i="5"/>
  <c r="L486" i="5" s="1"/>
  <c r="O86" i="4"/>
  <c r="L86" i="4"/>
  <c r="K151" i="5"/>
  <c r="L151" i="5" s="1"/>
  <c r="M2710" i="5"/>
  <c r="O2710" i="5" s="1"/>
  <c r="P2710" i="5" s="1"/>
  <c r="K2710" i="5"/>
  <c r="L2710" i="5" s="1"/>
  <c r="M2655" i="5"/>
  <c r="O2655" i="5" s="1"/>
  <c r="P2655" i="5" s="1"/>
  <c r="K2655" i="5"/>
  <c r="L2655" i="5" s="1"/>
  <c r="M2731" i="5"/>
  <c r="O2731" i="5" s="1"/>
  <c r="P2731" i="5" s="1"/>
  <c r="K2731" i="5"/>
  <c r="L2731" i="5" s="1"/>
  <c r="K1323" i="5"/>
  <c r="L1323" i="5" s="1"/>
  <c r="K375" i="5"/>
  <c r="L375" i="5" s="1"/>
  <c r="M132" i="5"/>
  <c r="O132" i="5" s="1"/>
  <c r="P132" i="5" s="1"/>
  <c r="O27" i="4"/>
  <c r="L27" i="4"/>
  <c r="K132" i="5"/>
  <c r="L132" i="5" s="1"/>
  <c r="M956" i="5"/>
  <c r="O956" i="5" s="1"/>
  <c r="P956" i="5" s="1"/>
  <c r="K956" i="5"/>
  <c r="L956" i="5" s="1"/>
  <c r="M2215" i="5"/>
  <c r="O2215" i="5" s="1"/>
  <c r="P2215" i="5" s="1"/>
  <c r="K2215" i="5"/>
  <c r="L2215" i="5" s="1"/>
  <c r="K2178" i="5"/>
  <c r="L2178" i="5" s="1"/>
  <c r="M2178" i="5"/>
  <c r="O2178" i="5" s="1"/>
  <c r="P2178" i="5" s="1"/>
  <c r="O368" i="4"/>
  <c r="L368" i="4"/>
  <c r="K744" i="5"/>
  <c r="L744" i="5" s="1"/>
  <c r="L129" i="4"/>
  <c r="O129" i="4"/>
  <c r="M147" i="5"/>
  <c r="O147" i="5" s="1"/>
  <c r="P147" i="5" s="1"/>
  <c r="K147" i="5"/>
  <c r="L147" i="5" s="1"/>
  <c r="M1884" i="5"/>
  <c r="O1884" i="5" s="1"/>
  <c r="P1884" i="5" s="1"/>
  <c r="K1884" i="5"/>
  <c r="L1884" i="5" s="1"/>
  <c r="L319" i="4"/>
  <c r="O319" i="4"/>
  <c r="L300" i="4"/>
  <c r="O300" i="4"/>
  <c r="W517" i="4"/>
  <c r="T517" i="4"/>
  <c r="AC16" i="15"/>
  <c r="W16" i="15"/>
  <c r="M2532" i="5"/>
  <c r="O2532" i="5" s="1"/>
  <c r="P2532" i="5" s="1"/>
  <c r="K2532" i="5"/>
  <c r="L2532" i="5" s="1"/>
  <c r="O427" i="4"/>
  <c r="L427" i="4"/>
  <c r="W516" i="4"/>
  <c r="T516" i="4"/>
  <c r="M501" i="5"/>
  <c r="O501" i="5" s="1"/>
  <c r="P501" i="5" s="1"/>
  <c r="K501" i="5"/>
  <c r="L501" i="5" s="1"/>
  <c r="M2417" i="5"/>
  <c r="O2417" i="5" s="1"/>
  <c r="P2417" i="5" s="1"/>
  <c r="K2417" i="5"/>
  <c r="L2417" i="5" s="1"/>
  <c r="M2315" i="5"/>
  <c r="O2315" i="5" s="1"/>
  <c r="P2315" i="5" s="1"/>
  <c r="K2315" i="5"/>
  <c r="L2315" i="5" s="1"/>
  <c r="K2285" i="5"/>
  <c r="L2285" i="5" s="1"/>
  <c r="M2285" i="5"/>
  <c r="O2285" i="5" s="1"/>
  <c r="P2285" i="5" s="1"/>
  <c r="M2303" i="5"/>
  <c r="O2303" i="5" s="1"/>
  <c r="P2303" i="5" s="1"/>
  <c r="K2303" i="5"/>
  <c r="L2303" i="5" s="1"/>
  <c r="M1597" i="5"/>
  <c r="O1597" i="5" s="1"/>
  <c r="P1597" i="5" s="1"/>
  <c r="K1597" i="5"/>
  <c r="L1597" i="5" s="1"/>
  <c r="K728" i="5"/>
  <c r="L728" i="5" s="1"/>
  <c r="K1512" i="5"/>
  <c r="L1512" i="5" s="1"/>
  <c r="L257" i="4"/>
  <c r="O257" i="4"/>
  <c r="W553" i="4"/>
  <c r="T553" i="4"/>
  <c r="M1891" i="5"/>
  <c r="O1891" i="5" s="1"/>
  <c r="P1891" i="5" s="1"/>
  <c r="K1891" i="5"/>
  <c r="L1891" i="5" s="1"/>
  <c r="K1218" i="5"/>
  <c r="L1218" i="5" s="1"/>
  <c r="M1218" i="5"/>
  <c r="O1218" i="5" s="1"/>
  <c r="P1218" i="5" s="1"/>
  <c r="O208" i="4"/>
  <c r="L208" i="4"/>
  <c r="M1477" i="5"/>
  <c r="O1477" i="5" s="1"/>
  <c r="P1477" i="5" s="1"/>
  <c r="K1477" i="5"/>
  <c r="L1477" i="5" s="1"/>
  <c r="K1471" i="5"/>
  <c r="L1471" i="5" s="1"/>
  <c r="M1471" i="5"/>
  <c r="O1471" i="5" s="1"/>
  <c r="P1471" i="5" s="1"/>
  <c r="M1465" i="5"/>
  <c r="O1465" i="5" s="1"/>
  <c r="P1465" i="5" s="1"/>
  <c r="K1465" i="5"/>
  <c r="L1465" i="5" s="1"/>
  <c r="M1459" i="5"/>
  <c r="O1459" i="5" s="1"/>
  <c r="P1459" i="5" s="1"/>
  <c r="K1459" i="5"/>
  <c r="L1459" i="5" s="1"/>
  <c r="M1256" i="5"/>
  <c r="O1256" i="5" s="1"/>
  <c r="P1256" i="5" s="1"/>
  <c r="K1256" i="5"/>
  <c r="L1256" i="5" s="1"/>
  <c r="K1202" i="5"/>
  <c r="L1202" i="5" s="1"/>
  <c r="M1202" i="5"/>
  <c r="O1202" i="5" s="1"/>
  <c r="P1202" i="5" s="1"/>
  <c r="K1316" i="5"/>
  <c r="L1316" i="5" s="1"/>
  <c r="K1310" i="5"/>
  <c r="L1310" i="5" s="1"/>
  <c r="M1310" i="5"/>
  <c r="O1310" i="5" s="1"/>
  <c r="P1310" i="5" s="1"/>
  <c r="M517" i="5"/>
  <c r="O517" i="5" s="1"/>
  <c r="P517" i="5" s="1"/>
  <c r="K517" i="5"/>
  <c r="L517" i="5" s="1"/>
  <c r="K523" i="5"/>
  <c r="L523" i="5" s="1"/>
  <c r="K415" i="5"/>
  <c r="L415" i="5" s="1"/>
  <c r="K547" i="5"/>
  <c r="L547" i="5" s="1"/>
  <c r="O466" i="4"/>
  <c r="O290" i="4"/>
  <c r="M631" i="5"/>
  <c r="O631" i="5" s="1"/>
  <c r="P631" i="5" s="1"/>
  <c r="K631" i="5"/>
  <c r="L631" i="5" s="1"/>
  <c r="K2164" i="5"/>
  <c r="L2164" i="5" s="1"/>
  <c r="M2164" i="5"/>
  <c r="O2164" i="5" s="1"/>
  <c r="P2164" i="5" s="1"/>
  <c r="M2685" i="5"/>
  <c r="O2685" i="5" s="1"/>
  <c r="P2685" i="5" s="1"/>
  <c r="K2685" i="5"/>
  <c r="L2685" i="5" s="1"/>
  <c r="M140" i="5"/>
  <c r="O140" i="5" s="1"/>
  <c r="P140" i="5" s="1"/>
  <c r="K140" i="5"/>
  <c r="L140" i="5" s="1"/>
  <c r="M2484" i="5"/>
  <c r="O2484" i="5" s="1"/>
  <c r="P2484" i="5" s="1"/>
  <c r="K2484" i="5"/>
  <c r="L2484" i="5" s="1"/>
  <c r="O419" i="4"/>
  <c r="L419" i="4"/>
  <c r="K651" i="5"/>
  <c r="L651" i="5" s="1"/>
  <c r="M1378" i="5"/>
  <c r="O1378" i="5" s="1"/>
  <c r="P1378" i="5" s="1"/>
  <c r="K1378" i="5"/>
  <c r="L1378" i="5" s="1"/>
  <c r="K1311" i="5"/>
  <c r="L1311" i="5" s="1"/>
  <c r="M1311" i="5"/>
  <c r="O1311" i="5" s="1"/>
  <c r="P1311" i="5" s="1"/>
  <c r="M2335" i="5"/>
  <c r="O2335" i="5" s="1"/>
  <c r="P2335" i="5" s="1"/>
  <c r="K2335" i="5"/>
  <c r="L2335" i="5" s="1"/>
  <c r="K2076" i="5"/>
  <c r="L2076" i="5" s="1"/>
  <c r="M2076" i="5"/>
  <c r="O2076" i="5" s="1"/>
  <c r="P2076" i="5" s="1"/>
  <c r="L351" i="4"/>
  <c r="O351" i="4"/>
  <c r="M1857" i="5"/>
  <c r="O1857" i="5" s="1"/>
  <c r="P1857" i="5" s="1"/>
  <c r="K1857" i="5"/>
  <c r="L1857" i="5" s="1"/>
  <c r="K432" i="5"/>
  <c r="L432" i="5" s="1"/>
  <c r="O77" i="4"/>
  <c r="L77" i="4"/>
  <c r="K2770" i="5"/>
  <c r="L2770" i="5" s="1"/>
  <c r="M2770" i="5"/>
  <c r="O2770" i="5" s="1"/>
  <c r="P2770" i="5" s="1"/>
  <c r="K1005" i="5"/>
  <c r="L1005" i="5" s="1"/>
  <c r="O346" i="4"/>
  <c r="L346" i="4"/>
  <c r="K2448" i="5"/>
  <c r="L2448" i="5" s="1"/>
  <c r="M2448" i="5"/>
  <c r="O2448" i="5" s="1"/>
  <c r="P2448" i="5" s="1"/>
  <c r="O413" i="4"/>
  <c r="L413" i="4"/>
  <c r="M717" i="5"/>
  <c r="O717" i="5" s="1"/>
  <c r="P717" i="5" s="1"/>
  <c r="K717" i="5"/>
  <c r="L717" i="5" s="1"/>
  <c r="K2435" i="5"/>
  <c r="L2435" i="5" s="1"/>
  <c r="M2435" i="5"/>
  <c r="O2435" i="5" s="1"/>
  <c r="P2435" i="5" s="1"/>
  <c r="K644" i="5"/>
  <c r="L644" i="5" s="1"/>
  <c r="M1424" i="5"/>
  <c r="O1424" i="5" s="1"/>
  <c r="P1424" i="5" s="1"/>
  <c r="K1424" i="5"/>
  <c r="L1424" i="5" s="1"/>
  <c r="K954" i="5"/>
  <c r="L954" i="5" s="1"/>
  <c r="L164" i="4"/>
  <c r="O164" i="4"/>
  <c r="M1587" i="5"/>
  <c r="O1587" i="5" s="1"/>
  <c r="P1587" i="5" s="1"/>
  <c r="K1587" i="5"/>
  <c r="L1587" i="5" s="1"/>
  <c r="M1284" i="5"/>
  <c r="O1284" i="5" s="1"/>
  <c r="P1284" i="5" s="1"/>
  <c r="K1284" i="5"/>
  <c r="L1284" i="5" s="1"/>
  <c r="O219" i="4"/>
  <c r="L219" i="4"/>
  <c r="M224" i="5"/>
  <c r="O224" i="5" s="1"/>
  <c r="P224" i="5" s="1"/>
  <c r="K224" i="5"/>
  <c r="L224" i="5" s="1"/>
  <c r="M1204" i="5"/>
  <c r="O1204" i="5" s="1"/>
  <c r="P1204" i="5" s="1"/>
  <c r="K1204" i="5"/>
  <c r="L1204" i="5" s="1"/>
  <c r="M404" i="5"/>
  <c r="O404" i="5" s="1"/>
  <c r="P404" i="5" s="1"/>
  <c r="K404" i="5"/>
  <c r="L404" i="5" s="1"/>
  <c r="H596" i="5"/>
  <c r="H554" i="5"/>
  <c r="H530" i="5"/>
  <c r="H404" i="5"/>
  <c r="H518" i="5"/>
  <c r="H524" i="5"/>
  <c r="H476" i="5"/>
  <c r="H464" i="5"/>
  <c r="H572" i="5"/>
  <c r="H488" i="5"/>
  <c r="H416" i="5"/>
  <c r="H410" i="5"/>
  <c r="H536" i="5"/>
  <c r="H482" i="5"/>
  <c r="H470" i="5"/>
  <c r="H566" i="5"/>
  <c r="H422" i="5"/>
  <c r="H428" i="5"/>
  <c r="H434" i="5"/>
  <c r="H494" i="5"/>
  <c r="H560" i="5"/>
  <c r="H548" i="5"/>
  <c r="H446" i="5"/>
  <c r="H512" i="5"/>
  <c r="H440" i="5"/>
  <c r="H500" i="5"/>
  <c r="H590" i="5"/>
  <c r="H506" i="5"/>
  <c r="H578" i="5"/>
  <c r="H452" i="5"/>
  <c r="H584" i="5"/>
  <c r="H542" i="5"/>
  <c r="H458" i="5"/>
  <c r="M1136" i="5"/>
  <c r="O1136" i="5" s="1"/>
  <c r="P1136" i="5" s="1"/>
  <c r="K1136" i="5"/>
  <c r="L1136" i="5" s="1"/>
  <c r="M2620" i="5"/>
  <c r="O2620" i="5" s="1"/>
  <c r="P2620" i="5" s="1"/>
  <c r="K2620" i="5"/>
  <c r="L2620" i="5" s="1"/>
  <c r="M2704" i="5"/>
  <c r="O2704" i="5" s="1"/>
  <c r="P2704" i="5" s="1"/>
  <c r="K2704" i="5"/>
  <c r="L2704" i="5" s="1"/>
  <c r="M2673" i="5"/>
  <c r="O2673" i="5" s="1"/>
  <c r="P2673" i="5" s="1"/>
  <c r="K2673" i="5"/>
  <c r="L2673" i="5" s="1"/>
  <c r="K891" i="5"/>
  <c r="L891" i="5" s="1"/>
  <c r="O30" i="4"/>
  <c r="L30" i="4"/>
  <c r="M944" i="5"/>
  <c r="O944" i="5" s="1"/>
  <c r="P944" i="5" s="1"/>
  <c r="K944" i="5"/>
  <c r="L944" i="5" s="1"/>
  <c r="M2329" i="5"/>
  <c r="O2329" i="5" s="1"/>
  <c r="P2329" i="5" s="1"/>
  <c r="K2329" i="5"/>
  <c r="L2329" i="5" s="1"/>
  <c r="K2028" i="5"/>
  <c r="L2028" i="5" s="1"/>
  <c r="M2028" i="5"/>
  <c r="O2028" i="5" s="1"/>
  <c r="P2028" i="5" s="1"/>
  <c r="L343" i="4"/>
  <c r="O343" i="4"/>
  <c r="K774" i="5"/>
  <c r="L774" i="5" s="1"/>
  <c r="M774" i="5"/>
  <c r="O774" i="5" s="1"/>
  <c r="P774" i="5" s="1"/>
  <c r="O134" i="4"/>
  <c r="L134" i="4"/>
  <c r="K57" i="5"/>
  <c r="L57" i="5" s="1"/>
  <c r="K1842" i="5"/>
  <c r="L1842" i="5" s="1"/>
  <c r="O312" i="4"/>
  <c r="L312" i="4"/>
  <c r="O279" i="4"/>
  <c r="L279" i="4"/>
  <c r="M1385" i="5"/>
  <c r="O1385" i="5" s="1"/>
  <c r="P1385" i="5" s="1"/>
  <c r="K1385" i="5"/>
  <c r="L1385" i="5" s="1"/>
  <c r="K1759" i="5"/>
  <c r="L1759" i="5" s="1"/>
  <c r="K961" i="5"/>
  <c r="L961" i="5" s="1"/>
  <c r="M961" i="5"/>
  <c r="O961" i="5" s="1"/>
  <c r="P961" i="5" s="1"/>
  <c r="K673" i="5"/>
  <c r="L673" i="5" s="1"/>
  <c r="M936" i="5"/>
  <c r="O936" i="5" s="1"/>
  <c r="P936" i="5" s="1"/>
  <c r="K936" i="5"/>
  <c r="L936" i="5" s="1"/>
  <c r="L161" i="4"/>
  <c r="O161" i="4"/>
  <c r="M1921" i="5"/>
  <c r="O1921" i="5" s="1"/>
  <c r="P1921" i="5" s="1"/>
  <c r="K1921" i="5"/>
  <c r="L1921" i="5" s="1"/>
  <c r="K1123" i="5"/>
  <c r="L1123" i="5" s="1"/>
  <c r="M1952" i="5"/>
  <c r="O1952" i="5" s="1"/>
  <c r="P1952" i="5" s="1"/>
  <c r="M2110" i="5"/>
  <c r="O2110" i="5" s="1"/>
  <c r="P2110" i="5" s="1"/>
  <c r="K2110" i="5"/>
  <c r="L2110" i="5" s="1"/>
  <c r="K570" i="5"/>
  <c r="L570" i="5" s="1"/>
  <c r="M570" i="5"/>
  <c r="O570" i="5" s="1"/>
  <c r="P570" i="5" s="1"/>
  <c r="L100" i="4"/>
  <c r="O100" i="4"/>
  <c r="K572" i="5"/>
  <c r="L572" i="5" s="1"/>
  <c r="K1076" i="5"/>
  <c r="L1076" i="5" s="1"/>
  <c r="M2676" i="5"/>
  <c r="O2676" i="5" s="1"/>
  <c r="P2676" i="5" s="1"/>
  <c r="K2676" i="5"/>
  <c r="L2676" i="5" s="1"/>
  <c r="O451" i="4"/>
  <c r="L451" i="4"/>
  <c r="M2760" i="5"/>
  <c r="O2760" i="5" s="1"/>
  <c r="P2760" i="5" s="1"/>
  <c r="K2760" i="5"/>
  <c r="L2760" i="5" s="1"/>
  <c r="O465" i="4"/>
  <c r="L465" i="4"/>
  <c r="M2633" i="5"/>
  <c r="O2633" i="5" s="1"/>
  <c r="P2633" i="5" s="1"/>
  <c r="K2633" i="5"/>
  <c r="L2633" i="5" s="1"/>
  <c r="K861" i="5"/>
  <c r="L861" i="5" s="1"/>
  <c r="O24" i="4"/>
  <c r="L24" i="4"/>
  <c r="M914" i="5"/>
  <c r="O914" i="5" s="1"/>
  <c r="P914" i="5" s="1"/>
  <c r="K914" i="5"/>
  <c r="L914" i="5" s="1"/>
  <c r="M2281" i="5"/>
  <c r="O2281" i="5" s="1"/>
  <c r="P2281" i="5" s="1"/>
  <c r="K2281" i="5"/>
  <c r="L2281" i="5" s="1"/>
  <c r="R493" i="4"/>
  <c r="U493" i="4" s="1"/>
  <c r="V493" i="4" s="1"/>
  <c r="Q493" i="4"/>
  <c r="P493" i="4"/>
  <c r="M1998" i="5"/>
  <c r="O1998" i="5" s="1"/>
  <c r="P1998" i="5" s="1"/>
  <c r="K1998" i="5"/>
  <c r="L1998" i="5" s="1"/>
  <c r="O338" i="4"/>
  <c r="L338" i="4"/>
  <c r="K762" i="5"/>
  <c r="L762" i="5" s="1"/>
  <c r="L132" i="4"/>
  <c r="O132" i="4"/>
  <c r="M44" i="5"/>
  <c r="O44" i="5" s="1"/>
  <c r="P44" i="5" s="1"/>
  <c r="K44" i="5"/>
  <c r="L44" i="5" s="1"/>
  <c r="K40" i="5"/>
  <c r="L40" i="5" s="1"/>
  <c r="K1604" i="5"/>
  <c r="L1604" i="5" s="1"/>
  <c r="M1604" i="5"/>
  <c r="O1604" i="5" s="1"/>
  <c r="P1604" i="5" s="1"/>
  <c r="O173" i="4"/>
  <c r="L173" i="4"/>
  <c r="M1361" i="5"/>
  <c r="O1361" i="5" s="1"/>
  <c r="P1361" i="5" s="1"/>
  <c r="K1361" i="5"/>
  <c r="L1361" i="5" s="1"/>
  <c r="K417" i="5"/>
  <c r="L417" i="5" s="1"/>
  <c r="M1120" i="5"/>
  <c r="O1120" i="5" s="1"/>
  <c r="P1120" i="5" s="1"/>
  <c r="M752" i="5"/>
  <c r="O752" i="5" s="1"/>
  <c r="P752" i="5" s="1"/>
  <c r="K752" i="5"/>
  <c r="L752" i="5" s="1"/>
  <c r="M1568" i="5"/>
  <c r="O1568" i="5" s="1"/>
  <c r="P1568" i="5" s="1"/>
  <c r="K1568" i="5"/>
  <c r="L1568" i="5" s="1"/>
  <c r="M1434" i="5"/>
  <c r="O1434" i="5" s="1"/>
  <c r="P1434" i="5" s="1"/>
  <c r="K1434" i="5"/>
  <c r="L1434" i="5" s="1"/>
  <c r="L244" i="4"/>
  <c r="O244" i="4"/>
  <c r="K2053" i="5"/>
  <c r="L2053" i="5" s="1"/>
  <c r="M2053" i="5"/>
  <c r="O2053" i="5" s="1"/>
  <c r="P2053" i="5" s="1"/>
  <c r="K1057" i="5"/>
  <c r="L1057" i="5" s="1"/>
  <c r="M1057" i="5"/>
  <c r="O1057" i="5" s="1"/>
  <c r="P1057" i="5" s="1"/>
  <c r="K218" i="5"/>
  <c r="L218" i="5" s="1"/>
  <c r="M218" i="5"/>
  <c r="O218" i="5" s="1"/>
  <c r="P218" i="5" s="1"/>
  <c r="K1198" i="5"/>
  <c r="L1198" i="5" s="1"/>
  <c r="M1198" i="5"/>
  <c r="O1198" i="5" s="1"/>
  <c r="P1198" i="5" s="1"/>
  <c r="H1282" i="5"/>
  <c r="H1342" i="5"/>
  <c r="H1276" i="5"/>
  <c r="H1288" i="5"/>
  <c r="H1372" i="5"/>
  <c r="K1372" i="5" s="1"/>
  <c r="H1228" i="5"/>
  <c r="K1228" i="5" s="1"/>
  <c r="H1264" i="5"/>
  <c r="H1330" i="5"/>
  <c r="H1384" i="5"/>
  <c r="H1366" i="5"/>
  <c r="K1366" i="5" s="1"/>
  <c r="H1294" i="5"/>
  <c r="H1234" i="5"/>
  <c r="K1234" i="5" s="1"/>
  <c r="H1390" i="5"/>
  <c r="H1198" i="5"/>
  <c r="H1204" i="5"/>
  <c r="H1378" i="5"/>
  <c r="H1306" i="5"/>
  <c r="H1300" i="5"/>
  <c r="H1360" i="5"/>
  <c r="H1240" i="5"/>
  <c r="H1270" i="5"/>
  <c r="H1258" i="5"/>
  <c r="H1354" i="5"/>
  <c r="H1210" i="5"/>
  <c r="H1246" i="5"/>
  <c r="K1246" i="5" s="1"/>
  <c r="H1324" i="5"/>
  <c r="H1348" i="5"/>
  <c r="H1318" i="5"/>
  <c r="H1216" i="5"/>
  <c r="H1336" i="5"/>
  <c r="H1312" i="5"/>
  <c r="H1222" i="5"/>
  <c r="H1252" i="5"/>
  <c r="K590" i="5"/>
  <c r="L590" i="5" s="1"/>
  <c r="M590" i="5"/>
  <c r="O590" i="5" s="1"/>
  <c r="P590" i="5" s="1"/>
  <c r="K1178" i="5"/>
  <c r="L1178" i="5" s="1"/>
  <c r="M1178" i="5"/>
  <c r="O1178" i="5" s="1"/>
  <c r="P1178" i="5" s="1"/>
  <c r="M2606" i="5"/>
  <c r="O2606" i="5" s="1"/>
  <c r="P2606" i="5" s="1"/>
  <c r="K2606" i="5"/>
  <c r="L2606" i="5" s="1"/>
  <c r="K2746" i="5"/>
  <c r="L2746" i="5" s="1"/>
  <c r="M2746" i="5"/>
  <c r="O2746" i="5" s="1"/>
  <c r="P2746" i="5" s="1"/>
  <c r="M2697" i="5"/>
  <c r="O2697" i="5" s="1"/>
  <c r="P2697" i="5" s="1"/>
  <c r="K2697" i="5"/>
  <c r="L2697" i="5" s="1"/>
  <c r="K1209" i="5"/>
  <c r="L1209" i="5" s="1"/>
  <c r="K249" i="5"/>
  <c r="L249" i="5" s="1"/>
  <c r="K1089" i="5"/>
  <c r="L1089" i="5" s="1"/>
  <c r="M372" i="5"/>
  <c r="O372" i="5" s="1"/>
  <c r="P372" i="5" s="1"/>
  <c r="O67" i="4"/>
  <c r="L67" i="4"/>
  <c r="K372" i="5"/>
  <c r="L372" i="5" s="1"/>
  <c r="M2268" i="5"/>
  <c r="O2268" i="5" s="1"/>
  <c r="P2268" i="5" s="1"/>
  <c r="K2268" i="5"/>
  <c r="L2268" i="5" s="1"/>
  <c r="L383" i="4"/>
  <c r="O383" i="4"/>
  <c r="K2082" i="5"/>
  <c r="L2082" i="5" s="1"/>
  <c r="M2082" i="5"/>
  <c r="O2082" i="5" s="1"/>
  <c r="P2082" i="5" s="1"/>
  <c r="O352" i="4"/>
  <c r="L352" i="4"/>
  <c r="M732" i="5"/>
  <c r="O732" i="5" s="1"/>
  <c r="P732" i="5" s="1"/>
  <c r="K732" i="5"/>
  <c r="L732" i="5" s="1"/>
  <c r="O127" i="4"/>
  <c r="L127" i="4"/>
  <c r="M15" i="5"/>
  <c r="O15" i="5" s="1"/>
  <c r="P15" i="5" s="1"/>
  <c r="K15" i="5"/>
  <c r="L15" i="5" s="1"/>
  <c r="M1784" i="5"/>
  <c r="O1784" i="5" s="1"/>
  <c r="P1784" i="5" s="1"/>
  <c r="K1784" i="5"/>
  <c r="L1784" i="5" s="1"/>
  <c r="O194" i="4"/>
  <c r="L194" i="4"/>
  <c r="K465" i="5"/>
  <c r="L465" i="5" s="1"/>
  <c r="M2423" i="5"/>
  <c r="O2423" i="5" s="1"/>
  <c r="P2423" i="5" s="1"/>
  <c r="K2423" i="5"/>
  <c r="L2423" i="5" s="1"/>
  <c r="K919" i="5"/>
  <c r="L919" i="5" s="1"/>
  <c r="M619" i="5"/>
  <c r="O619" i="5" s="1"/>
  <c r="P619" i="5" s="1"/>
  <c r="K619" i="5"/>
  <c r="L619" i="5" s="1"/>
  <c r="M1544" i="5"/>
  <c r="O1544" i="5" s="1"/>
  <c r="P1544" i="5" s="1"/>
  <c r="K1544" i="5"/>
  <c r="L1544" i="5" s="1"/>
  <c r="O240" i="4"/>
  <c r="L240" i="4"/>
  <c r="J186" i="5"/>
  <c r="K186" i="5" s="1"/>
  <c r="J162" i="5"/>
  <c r="K162" i="5" s="1"/>
  <c r="J138" i="5"/>
  <c r="J114" i="5"/>
  <c r="K114" i="5" s="1"/>
  <c r="J90" i="5"/>
  <c r="K90" i="5" s="1"/>
  <c r="J66" i="5"/>
  <c r="J42" i="5"/>
  <c r="J18" i="5"/>
  <c r="J192" i="5"/>
  <c r="K192" i="5" s="1"/>
  <c r="L192" i="5" s="1"/>
  <c r="J168" i="5"/>
  <c r="K168" i="5" s="1"/>
  <c r="J144" i="5"/>
  <c r="K144" i="5" s="1"/>
  <c r="J120" i="5"/>
  <c r="J96" i="5"/>
  <c r="K96" i="5" s="1"/>
  <c r="J72" i="5"/>
  <c r="J48" i="5"/>
  <c r="J24" i="5"/>
  <c r="J102" i="5"/>
  <c r="J198" i="5"/>
  <c r="J174" i="5"/>
  <c r="J150" i="5"/>
  <c r="K150" i="5" s="1"/>
  <c r="L150" i="5" s="1"/>
  <c r="J126" i="5"/>
  <c r="K126" i="5" s="1"/>
  <c r="L126" i="5" s="1"/>
  <c r="J12" i="5"/>
  <c r="K12" i="5" s="1"/>
  <c r="J36" i="5"/>
  <c r="J60" i="5"/>
  <c r="K60" i="5" s="1"/>
  <c r="L60" i="5" s="1"/>
  <c r="J84" i="5"/>
  <c r="J6" i="5"/>
  <c r="J108" i="5"/>
  <c r="J30" i="5"/>
  <c r="J180" i="5"/>
  <c r="J156" i="5"/>
  <c r="J132" i="5"/>
  <c r="J54" i="5"/>
  <c r="K54" i="5" s="1"/>
  <c r="J78" i="5"/>
  <c r="K78" i="5" s="1"/>
  <c r="U6" i="15"/>
  <c r="K1117" i="5"/>
  <c r="L1117" i="5" s="1"/>
  <c r="M844" i="5"/>
  <c r="O844" i="5" s="1"/>
  <c r="P844" i="5" s="1"/>
  <c r="K1709" i="5"/>
  <c r="L1709" i="5" s="1"/>
  <c r="M1709" i="5"/>
  <c r="O1709" i="5" s="1"/>
  <c r="P1709" i="5" s="1"/>
  <c r="M2062" i="5"/>
  <c r="O2062" i="5" s="1"/>
  <c r="P2062" i="5" s="1"/>
  <c r="K2062" i="5"/>
  <c r="L2062" i="5" s="1"/>
  <c r="K522" i="5"/>
  <c r="L522" i="5" s="1"/>
  <c r="M522" i="5"/>
  <c r="O522" i="5" s="1"/>
  <c r="P522" i="5" s="1"/>
  <c r="L92" i="4"/>
  <c r="O92" i="4"/>
  <c r="M193" i="5"/>
  <c r="O193" i="5" s="1"/>
  <c r="P193" i="5" s="1"/>
  <c r="K193" i="5"/>
  <c r="L193" i="5" s="1"/>
  <c r="K1154" i="5"/>
  <c r="L1154" i="5" s="1"/>
  <c r="M1154" i="5"/>
  <c r="O1154" i="5" s="1"/>
  <c r="P1154" i="5" s="1"/>
  <c r="M2724" i="5"/>
  <c r="O2724" i="5" s="1"/>
  <c r="P2724" i="5" s="1"/>
  <c r="K2724" i="5"/>
  <c r="L2724" i="5" s="1"/>
  <c r="O459" i="4"/>
  <c r="L459" i="4"/>
  <c r="K2610" i="5"/>
  <c r="L2610" i="5" s="1"/>
  <c r="M2610" i="5"/>
  <c r="O2610" i="5" s="1"/>
  <c r="P2610" i="5" s="1"/>
  <c r="O440" i="4"/>
  <c r="L440" i="4"/>
  <c r="K2595" i="5"/>
  <c r="L2595" i="5" s="1"/>
  <c r="M2595" i="5"/>
  <c r="O2595" i="5" s="1"/>
  <c r="P2595" i="5" s="1"/>
  <c r="M1221" i="5"/>
  <c r="O1221" i="5" s="1"/>
  <c r="P1221" i="5" s="1"/>
  <c r="K1221" i="5"/>
  <c r="L1221" i="5" s="1"/>
  <c r="K243" i="5"/>
  <c r="L243" i="5" s="1"/>
  <c r="K1047" i="5"/>
  <c r="L1047" i="5" s="1"/>
  <c r="M300" i="5"/>
  <c r="O300" i="5" s="1"/>
  <c r="P300" i="5" s="1"/>
  <c r="K300" i="5"/>
  <c r="L300" i="5" s="1"/>
  <c r="O55" i="4"/>
  <c r="L55" i="4"/>
  <c r="K2364" i="5"/>
  <c r="L2364" i="5" s="1"/>
  <c r="L399" i="4"/>
  <c r="O399" i="4"/>
  <c r="R468" i="4"/>
  <c r="U468" i="4" s="1"/>
  <c r="P468" i="4"/>
  <c r="Q468" i="4"/>
  <c r="M1195" i="5"/>
  <c r="O1195" i="5" s="1"/>
  <c r="P1195" i="5" s="1"/>
  <c r="K1195" i="5"/>
  <c r="L1195" i="5" s="1"/>
  <c r="H1261" i="5"/>
  <c r="H1339" i="5"/>
  <c r="H1219" i="5"/>
  <c r="H1315" i="5"/>
  <c r="H1273" i="5"/>
  <c r="K1273" i="5" s="1"/>
  <c r="H1285" i="5"/>
  <c r="K1285" i="5" s="1"/>
  <c r="H1243" i="5"/>
  <c r="H1255" i="5"/>
  <c r="H1201" i="5"/>
  <c r="H1249" i="5"/>
  <c r="H1291" i="5"/>
  <c r="H1375" i="5"/>
  <c r="H1387" i="5"/>
  <c r="K1387" i="5" s="1"/>
  <c r="H1345" i="5"/>
  <c r="H1267" i="5"/>
  <c r="H1327" i="5"/>
  <c r="H1237" i="5"/>
  <c r="H1297" i="5"/>
  <c r="H1195" i="5"/>
  <c r="H1279" i="5"/>
  <c r="H1333" i="5"/>
  <c r="K1333" i="5" s="1"/>
  <c r="H1231" i="5"/>
  <c r="H1303" i="5"/>
  <c r="H1309" i="5"/>
  <c r="H1363" i="5"/>
  <c r="K1363" i="5" s="1"/>
  <c r="H1207" i="5"/>
  <c r="H1381" i="5"/>
  <c r="H1213" i="5"/>
  <c r="H1225" i="5"/>
  <c r="H1357" i="5"/>
  <c r="H1351" i="5"/>
  <c r="H1369" i="5"/>
  <c r="H1321" i="5"/>
  <c r="K1321" i="5" s="1"/>
  <c r="K146" i="5"/>
  <c r="L146" i="5" s="1"/>
  <c r="M146" i="5"/>
  <c r="O146" i="5" s="1"/>
  <c r="P146" i="5" s="1"/>
  <c r="K202" i="5"/>
  <c r="L202" i="5" s="1"/>
  <c r="M202" i="5"/>
  <c r="O202" i="5" s="1"/>
  <c r="P202" i="5" s="1"/>
  <c r="K1932" i="5"/>
  <c r="L1932" i="5" s="1"/>
  <c r="L327" i="4"/>
  <c r="O327" i="4"/>
  <c r="O288" i="4"/>
  <c r="L288" i="4"/>
  <c r="W597" i="4"/>
  <c r="T597" i="4"/>
  <c r="K2406" i="5"/>
  <c r="L2406" i="5" s="1"/>
  <c r="M2406" i="5"/>
  <c r="O2406" i="5" s="1"/>
  <c r="P2406" i="5" s="1"/>
  <c r="L406" i="4"/>
  <c r="O406" i="4"/>
  <c r="J1580" i="5"/>
  <c r="J1556" i="5"/>
  <c r="J1532" i="5"/>
  <c r="J1508" i="5"/>
  <c r="J1484" i="5"/>
  <c r="J1460" i="5"/>
  <c r="J1436" i="5"/>
  <c r="J1412" i="5"/>
  <c r="J1586" i="5"/>
  <c r="J1562" i="5"/>
  <c r="J1538" i="5"/>
  <c r="J1514" i="5"/>
  <c r="J1490" i="5"/>
  <c r="J1466" i="5"/>
  <c r="J1442" i="5"/>
  <c r="J1418" i="5"/>
  <c r="J1394" i="5"/>
  <c r="J1568" i="5"/>
  <c r="J1544" i="5"/>
  <c r="J1520" i="5"/>
  <c r="J1496" i="5"/>
  <c r="J1472" i="5"/>
  <c r="J1448" i="5"/>
  <c r="J1424" i="5"/>
  <c r="J1400" i="5"/>
  <c r="J1574" i="5"/>
  <c r="J1550" i="5"/>
  <c r="J1526" i="5"/>
  <c r="J1502" i="5"/>
  <c r="J1478" i="5"/>
  <c r="J1454" i="5"/>
  <c r="J1430" i="5"/>
  <c r="J1406" i="5"/>
  <c r="U50" i="15"/>
  <c r="K543" i="5"/>
  <c r="L543" i="5" s="1"/>
  <c r="M2453" i="5"/>
  <c r="O2453" i="5" s="1"/>
  <c r="P2453" i="5" s="1"/>
  <c r="K2453" i="5"/>
  <c r="L2453" i="5" s="1"/>
  <c r="K889" i="5"/>
  <c r="L889" i="5" s="1"/>
  <c r="M733" i="5"/>
  <c r="O733" i="5" s="1"/>
  <c r="P733" i="5" s="1"/>
  <c r="K733" i="5"/>
  <c r="L733" i="5" s="1"/>
  <c r="K1560" i="5"/>
  <c r="L1560" i="5" s="1"/>
  <c r="L265" i="4"/>
  <c r="O265" i="4"/>
  <c r="M1849" i="5"/>
  <c r="O1849" i="5" s="1"/>
  <c r="P1849" i="5" s="1"/>
  <c r="K1849" i="5"/>
  <c r="L1849" i="5" s="1"/>
  <c r="K1374" i="5"/>
  <c r="L1374" i="5" s="1"/>
  <c r="O234" i="4"/>
  <c r="L234" i="4"/>
  <c r="W560" i="4"/>
  <c r="T560" i="4"/>
  <c r="W82" i="15"/>
  <c r="AC82" i="15"/>
  <c r="K278" i="5"/>
  <c r="L278" i="5" s="1"/>
  <c r="M278" i="5"/>
  <c r="O278" i="5" s="1"/>
  <c r="P278" i="5" s="1"/>
  <c r="M500" i="5"/>
  <c r="O500" i="5" s="1"/>
  <c r="P500" i="5" s="1"/>
  <c r="K500" i="5"/>
  <c r="L500" i="5" s="1"/>
  <c r="M1016" i="5"/>
  <c r="O1016" i="5" s="1"/>
  <c r="P1016" i="5" s="1"/>
  <c r="K1016" i="5"/>
  <c r="L1016" i="5" s="1"/>
  <c r="M2729" i="5"/>
  <c r="O2729" i="5" s="1"/>
  <c r="P2729" i="5" s="1"/>
  <c r="K2729" i="5"/>
  <c r="L2729" i="5" s="1"/>
  <c r="K2666" i="5"/>
  <c r="L2666" i="5" s="1"/>
  <c r="M2666" i="5"/>
  <c r="O2666" i="5" s="1"/>
  <c r="P2666" i="5" s="1"/>
  <c r="M2617" i="5"/>
  <c r="O2617" i="5" s="1"/>
  <c r="P2617" i="5" s="1"/>
  <c r="K2617" i="5"/>
  <c r="L2617" i="5" s="1"/>
  <c r="K1365" i="5"/>
  <c r="L1365" i="5" s="1"/>
  <c r="M291" i="5"/>
  <c r="O291" i="5" s="1"/>
  <c r="P291" i="5" s="1"/>
  <c r="K291" i="5"/>
  <c r="L291" i="5" s="1"/>
  <c r="K1059" i="5"/>
  <c r="L1059" i="5" s="1"/>
  <c r="M1059" i="5"/>
  <c r="O1059" i="5" s="1"/>
  <c r="P1059" i="5" s="1"/>
  <c r="L65" i="4"/>
  <c r="O65" i="4"/>
  <c r="M2220" i="5"/>
  <c r="O2220" i="5" s="1"/>
  <c r="P2220" i="5" s="1"/>
  <c r="K2220" i="5"/>
  <c r="L2220" i="5" s="1"/>
  <c r="L375" i="4"/>
  <c r="O375" i="4"/>
  <c r="R495" i="4"/>
  <c r="U495" i="4" s="1"/>
  <c r="V495" i="4" s="1"/>
  <c r="Q495" i="4"/>
  <c r="P495" i="4"/>
  <c r="K1375" i="5"/>
  <c r="L1375" i="5" s="1"/>
  <c r="M32" i="5"/>
  <c r="O32" i="5" s="1"/>
  <c r="P32" i="5" s="1"/>
  <c r="K32" i="5"/>
  <c r="L32" i="5" s="1"/>
  <c r="M112" i="5"/>
  <c r="O112" i="5" s="1"/>
  <c r="P112" i="5" s="1"/>
  <c r="K112" i="5"/>
  <c r="L112" i="5" s="1"/>
  <c r="O186" i="4"/>
  <c r="L186" i="4"/>
  <c r="W76" i="15"/>
  <c r="AC76" i="15"/>
  <c r="M1283" i="5"/>
  <c r="O1283" i="5" s="1"/>
  <c r="P1283" i="5" s="1"/>
  <c r="K1283" i="5"/>
  <c r="L1283" i="5" s="1"/>
  <c r="K2392" i="5"/>
  <c r="L2392" i="5" s="1"/>
  <c r="M2392" i="5"/>
  <c r="O2392" i="5" s="1"/>
  <c r="P2392" i="5" s="1"/>
  <c r="K2536" i="5"/>
  <c r="L2536" i="5" s="1"/>
  <c r="K2530" i="5"/>
  <c r="L2530" i="5" s="1"/>
  <c r="M2530" i="5"/>
  <c r="O2530" i="5" s="1"/>
  <c r="P2530" i="5" s="1"/>
  <c r="M2548" i="5"/>
  <c r="O2548" i="5" s="1"/>
  <c r="P2548" i="5" s="1"/>
  <c r="K2548" i="5"/>
  <c r="L2548" i="5" s="1"/>
  <c r="M519" i="5"/>
  <c r="O519" i="5" s="1"/>
  <c r="P519" i="5" s="1"/>
  <c r="K519" i="5"/>
  <c r="L519" i="5" s="1"/>
  <c r="K1615" i="5"/>
  <c r="L1615" i="5" s="1"/>
  <c r="M1615" i="5"/>
  <c r="O1615" i="5" s="1"/>
  <c r="P1615" i="5" s="1"/>
  <c r="M716" i="5"/>
  <c r="O716" i="5" s="1"/>
  <c r="P716" i="5" s="1"/>
  <c r="K716" i="5"/>
  <c r="L716" i="5" s="1"/>
  <c r="T530" i="4"/>
  <c r="W530" i="4"/>
  <c r="M1514" i="5"/>
  <c r="O1514" i="5" s="1"/>
  <c r="P1514" i="5" s="1"/>
  <c r="K1514" i="5"/>
  <c r="L1514" i="5" s="1"/>
  <c r="M804" i="5"/>
  <c r="O804" i="5" s="1"/>
  <c r="P804" i="5" s="1"/>
  <c r="K804" i="5"/>
  <c r="L804" i="5" s="1"/>
  <c r="O139" i="4"/>
  <c r="L139" i="4"/>
  <c r="M1987" i="5"/>
  <c r="O1987" i="5" s="1"/>
  <c r="P1987" i="5" s="1"/>
  <c r="K1987" i="5"/>
  <c r="L1987" i="5" s="1"/>
  <c r="H2053" i="5"/>
  <c r="H2125" i="5"/>
  <c r="H2167" i="5"/>
  <c r="H2077" i="5"/>
  <c r="H2089" i="5"/>
  <c r="H2179" i="5"/>
  <c r="K2179" i="5" s="1"/>
  <c r="H2107" i="5"/>
  <c r="K2107" i="5" s="1"/>
  <c r="H2113" i="5"/>
  <c r="K2113" i="5" s="1"/>
  <c r="L2113" i="5" s="1"/>
  <c r="H2101" i="5"/>
  <c r="K2101" i="5" s="1"/>
  <c r="H2047" i="5"/>
  <c r="H2131" i="5"/>
  <c r="K2131" i="5" s="1"/>
  <c r="H2041" i="5"/>
  <c r="H2119" i="5"/>
  <c r="K2119" i="5" s="1"/>
  <c r="L2119" i="5" s="1"/>
  <c r="H2059" i="5"/>
  <c r="H2155" i="5"/>
  <c r="K2155" i="5" s="1"/>
  <c r="H2011" i="5"/>
  <c r="H2095" i="5"/>
  <c r="H2143" i="5"/>
  <c r="H2065" i="5"/>
  <c r="K2065" i="5" s="1"/>
  <c r="H2149" i="5"/>
  <c r="H2005" i="5"/>
  <c r="H1987" i="5"/>
  <c r="H2017" i="5"/>
  <c r="H2071" i="5"/>
  <c r="H2023" i="5"/>
  <c r="H2137" i="5"/>
  <c r="H2083" i="5"/>
  <c r="H1999" i="5"/>
  <c r="H2161" i="5"/>
  <c r="K2161" i="5" s="1"/>
  <c r="L2161" i="5" s="1"/>
  <c r="H2029" i="5"/>
  <c r="H2035" i="5"/>
  <c r="H1993" i="5"/>
  <c r="H2173" i="5"/>
  <c r="K1479" i="5"/>
  <c r="L1479" i="5" s="1"/>
  <c r="M1479" i="5"/>
  <c r="O1479" i="5" s="1"/>
  <c r="P1479" i="5" s="1"/>
  <c r="K1129" i="5"/>
  <c r="L1129" i="5" s="1"/>
  <c r="M1129" i="5"/>
  <c r="O1129" i="5" s="1"/>
  <c r="P1129" i="5" s="1"/>
  <c r="M2032" i="5"/>
  <c r="O2032" i="5" s="1"/>
  <c r="P2032" i="5" s="1"/>
  <c r="K2032" i="5"/>
  <c r="L2032" i="5" s="1"/>
  <c r="K444" i="5"/>
  <c r="L444" i="5" s="1"/>
  <c r="O79" i="4"/>
  <c r="L79" i="4"/>
  <c r="K187" i="5"/>
  <c r="L187" i="5" s="1"/>
  <c r="M2646" i="5"/>
  <c r="O2646" i="5" s="1"/>
  <c r="P2646" i="5" s="1"/>
  <c r="K2646" i="5"/>
  <c r="L2646" i="5" s="1"/>
  <c r="L446" i="4"/>
  <c r="O446" i="4"/>
  <c r="K2591" i="5"/>
  <c r="L2591" i="5" s="1"/>
  <c r="M2591" i="5"/>
  <c r="O2591" i="5" s="1"/>
  <c r="P2591" i="5" s="1"/>
  <c r="K2627" i="5"/>
  <c r="L2627" i="5" s="1"/>
  <c r="M2627" i="5"/>
  <c r="O2627" i="5" s="1"/>
  <c r="P2627" i="5" s="1"/>
  <c r="K1329" i="5"/>
  <c r="L1329" i="5" s="1"/>
  <c r="M387" i="5"/>
  <c r="O387" i="5" s="1"/>
  <c r="P387" i="5" s="1"/>
  <c r="K387" i="5"/>
  <c r="L387" i="5" s="1"/>
  <c r="K1179" i="5"/>
  <c r="L1179" i="5" s="1"/>
  <c r="M824" i="5"/>
  <c r="O824" i="5" s="1"/>
  <c r="P824" i="5" s="1"/>
  <c r="K824" i="5"/>
  <c r="L824" i="5" s="1"/>
  <c r="M2353" i="5"/>
  <c r="O2353" i="5" s="1"/>
  <c r="P2353" i="5" s="1"/>
  <c r="K2353" i="5"/>
  <c r="L2353" i="5" s="1"/>
  <c r="K247" i="5"/>
  <c r="L247" i="5" s="1"/>
  <c r="K1339" i="5"/>
  <c r="L1339" i="5" s="1"/>
  <c r="K98" i="5"/>
  <c r="L98" i="5" s="1"/>
  <c r="K154" i="5"/>
  <c r="L154" i="5" s="1"/>
  <c r="M154" i="5"/>
  <c r="O154" i="5" s="1"/>
  <c r="P154" i="5" s="1"/>
  <c r="L311" i="4"/>
  <c r="O311" i="4"/>
  <c r="K1722" i="5"/>
  <c r="L1722" i="5" s="1"/>
  <c r="M1722" i="5"/>
  <c r="O1722" i="5" s="1"/>
  <c r="P1722" i="5" s="1"/>
  <c r="L292" i="4"/>
  <c r="O292" i="4"/>
  <c r="M2490" i="5"/>
  <c r="O2490" i="5" s="1"/>
  <c r="P2490" i="5" s="1"/>
  <c r="K2490" i="5"/>
  <c r="L2490" i="5" s="1"/>
  <c r="O420" i="4"/>
  <c r="L420" i="4"/>
  <c r="W523" i="4"/>
  <c r="T523" i="4"/>
  <c r="M2387" i="5"/>
  <c r="K2387" i="5"/>
  <c r="C55" i="2"/>
  <c r="H2405" i="5"/>
  <c r="H2513" i="5"/>
  <c r="H2531" i="5"/>
  <c r="H2543" i="5"/>
  <c r="H2483" i="5"/>
  <c r="H2387" i="5"/>
  <c r="D55" i="2" s="1"/>
  <c r="H2573" i="5"/>
  <c r="H2501" i="5"/>
  <c r="H2561" i="5"/>
  <c r="H2489" i="5"/>
  <c r="H2465" i="5"/>
  <c r="H2435" i="5"/>
  <c r="H2495" i="5"/>
  <c r="H2567" i="5"/>
  <c r="H2429" i="5"/>
  <c r="H2423" i="5"/>
  <c r="H2459" i="5"/>
  <c r="H2549" i="5"/>
  <c r="H2417" i="5"/>
  <c r="H2555" i="5"/>
  <c r="K2555" i="5" s="1"/>
  <c r="H2477" i="5"/>
  <c r="H2393" i="5"/>
  <c r="H2441" i="5"/>
  <c r="H2471" i="5"/>
  <c r="H2579" i="5"/>
  <c r="H2447" i="5"/>
  <c r="H2399" i="5"/>
  <c r="H2507" i="5"/>
  <c r="K2507" i="5" s="1"/>
  <c r="H2453" i="5"/>
  <c r="H2411" i="5"/>
  <c r="H2537" i="5"/>
  <c r="K2537" i="5" s="1"/>
  <c r="H2525" i="5"/>
  <c r="H2519" i="5"/>
  <c r="M2321" i="5"/>
  <c r="O2321" i="5" s="1"/>
  <c r="P2321" i="5" s="1"/>
  <c r="K2321" i="5"/>
  <c r="L2321" i="5" s="1"/>
  <c r="M2327" i="5"/>
  <c r="O2327" i="5" s="1"/>
  <c r="P2327" i="5" s="1"/>
  <c r="K2327" i="5"/>
  <c r="L2327" i="5" s="1"/>
  <c r="M2297" i="5"/>
  <c r="O2297" i="5" s="1"/>
  <c r="P2297" i="5" s="1"/>
  <c r="K2297" i="5"/>
  <c r="L2297" i="5" s="1"/>
  <c r="M829" i="5"/>
  <c r="O829" i="5" s="1"/>
  <c r="P829" i="5" s="1"/>
  <c r="K829" i="5"/>
  <c r="L829" i="5" s="1"/>
  <c r="K781" i="5"/>
  <c r="L781" i="5" s="1"/>
  <c r="K1518" i="5"/>
  <c r="L1518" i="5" s="1"/>
  <c r="O258" i="4"/>
  <c r="L258" i="4"/>
  <c r="K1957" i="5"/>
  <c r="L1957" i="5" s="1"/>
  <c r="M1308" i="5"/>
  <c r="O1308" i="5" s="1"/>
  <c r="P1308" i="5" s="1"/>
  <c r="K1308" i="5"/>
  <c r="L1308" i="5" s="1"/>
  <c r="O223" i="4"/>
  <c r="L223" i="4"/>
  <c r="M480" i="4"/>
  <c r="M1721" i="5"/>
  <c r="O1721" i="5" s="1"/>
  <c r="P1721" i="5" s="1"/>
  <c r="K1721" i="5"/>
  <c r="L1721" i="5" s="1"/>
  <c r="M1501" i="5"/>
  <c r="O1501" i="5" s="1"/>
  <c r="P1501" i="5" s="1"/>
  <c r="K1501" i="5"/>
  <c r="L1501" i="5" s="1"/>
  <c r="K1495" i="5"/>
  <c r="L1495" i="5" s="1"/>
  <c r="K1489" i="5"/>
  <c r="L1489" i="5" s="1"/>
  <c r="M1483" i="5"/>
  <c r="O1483" i="5" s="1"/>
  <c r="P1483" i="5" s="1"/>
  <c r="K1483" i="5"/>
  <c r="L1483" i="5" s="1"/>
  <c r="M1244" i="5"/>
  <c r="O1244" i="5" s="1"/>
  <c r="P1244" i="5" s="1"/>
  <c r="K1244" i="5"/>
  <c r="L1244" i="5" s="1"/>
  <c r="K1226" i="5"/>
  <c r="L1226" i="5" s="1"/>
  <c r="M1226" i="5"/>
  <c r="O1226" i="5" s="1"/>
  <c r="P1226" i="5" s="1"/>
  <c r="K1340" i="5"/>
  <c r="L1340" i="5" s="1"/>
  <c r="M1340" i="5"/>
  <c r="O1340" i="5" s="1"/>
  <c r="P1340" i="5" s="1"/>
  <c r="M1334" i="5"/>
  <c r="O1334" i="5" s="1"/>
  <c r="P1334" i="5" s="1"/>
  <c r="K1334" i="5"/>
  <c r="L1334" i="5" s="1"/>
  <c r="K409" i="5"/>
  <c r="L409" i="5" s="1"/>
  <c r="K571" i="5"/>
  <c r="L571" i="5" s="1"/>
  <c r="K439" i="5"/>
  <c r="L439" i="5" s="1"/>
  <c r="K595" i="5"/>
  <c r="L595" i="5" s="1"/>
  <c r="O350" i="4"/>
  <c r="L222" i="4"/>
  <c r="L80" i="4"/>
  <c r="O52" i="4"/>
  <c r="K237" i="5"/>
  <c r="L237" i="5" s="1"/>
  <c r="M237" i="5"/>
  <c r="O237" i="5" s="1"/>
  <c r="P237" i="5" s="1"/>
  <c r="M1296" i="5"/>
  <c r="O1296" i="5" s="1"/>
  <c r="P1296" i="5" s="1"/>
  <c r="K1296" i="5"/>
  <c r="L1296" i="5" s="1"/>
  <c r="O221" i="4"/>
  <c r="L221" i="4"/>
  <c r="M1803" i="5"/>
  <c r="O1803" i="5" s="1"/>
  <c r="P1803" i="5" s="1"/>
  <c r="K1803" i="5"/>
  <c r="L1803" i="5" s="1"/>
  <c r="M84" i="5"/>
  <c r="O84" i="5" s="1"/>
  <c r="P84" i="5" s="1"/>
  <c r="O19" i="4"/>
  <c r="K84" i="5"/>
  <c r="L84" i="5" s="1"/>
  <c r="L19" i="4"/>
  <c r="M160" i="5"/>
  <c r="O160" i="5" s="1"/>
  <c r="P160" i="5" s="1"/>
  <c r="K160" i="5"/>
  <c r="L160" i="5" s="1"/>
  <c r="K639" i="5"/>
  <c r="L639" i="5" s="1"/>
  <c r="M2583" i="5"/>
  <c r="O2583" i="5" s="1"/>
  <c r="P2583" i="5" s="1"/>
  <c r="K2583" i="5"/>
  <c r="L2583" i="5" s="1"/>
  <c r="H2625" i="5"/>
  <c r="H2613" i="5"/>
  <c r="H2763" i="5"/>
  <c r="H2685" i="5"/>
  <c r="H2703" i="5"/>
  <c r="H2643" i="5"/>
  <c r="H2709" i="5"/>
  <c r="H2661" i="5"/>
  <c r="H2775" i="5"/>
  <c r="H2745" i="5"/>
  <c r="H2631" i="5"/>
  <c r="H2715" i="5"/>
  <c r="H2637" i="5"/>
  <c r="H2655" i="5"/>
  <c r="H2739" i="5"/>
  <c r="H2649" i="5"/>
  <c r="H2721" i="5"/>
  <c r="H2679" i="5"/>
  <c r="H2619" i="5"/>
  <c r="H2589" i="5"/>
  <c r="H2607" i="5"/>
  <c r="H2757" i="5"/>
  <c r="H2595" i="5"/>
  <c r="H2667" i="5"/>
  <c r="H2733" i="5"/>
  <c r="H2751" i="5"/>
  <c r="H2691" i="5"/>
  <c r="H2727" i="5"/>
  <c r="H2697" i="5"/>
  <c r="H2583" i="5"/>
  <c r="H2673" i="5"/>
  <c r="H2769" i="5"/>
  <c r="H2601" i="5"/>
  <c r="K926" i="5"/>
  <c r="L926" i="5" s="1"/>
  <c r="M926" i="5"/>
  <c r="O926" i="5" s="1"/>
  <c r="P926" i="5" s="1"/>
  <c r="K184" i="5"/>
  <c r="L184" i="5" s="1"/>
  <c r="K637" i="5"/>
  <c r="L637" i="5" s="1"/>
  <c r="M637" i="5"/>
  <c r="O637" i="5" s="1"/>
  <c r="P637" i="5" s="1"/>
  <c r="K948" i="5"/>
  <c r="L948" i="5" s="1"/>
  <c r="O163" i="4"/>
  <c r="L163" i="4"/>
  <c r="K1141" i="5"/>
  <c r="L1141" i="5" s="1"/>
  <c r="W60" i="15"/>
  <c r="AC60" i="15"/>
  <c r="M1839" i="5"/>
  <c r="O1839" i="5" s="1"/>
  <c r="P1839" i="5" s="1"/>
  <c r="K1839" i="5"/>
  <c r="L1839" i="5" s="1"/>
  <c r="M664" i="5"/>
  <c r="O664" i="5" s="1"/>
  <c r="P664" i="5" s="1"/>
  <c r="W550" i="4"/>
  <c r="T550" i="4"/>
  <c r="K588" i="5"/>
  <c r="L588" i="5" s="1"/>
  <c r="O103" i="4"/>
  <c r="L103" i="4"/>
  <c r="K2639" i="5"/>
  <c r="L2639" i="5" s="1"/>
  <c r="M2639" i="5"/>
  <c r="O2639" i="5" s="1"/>
  <c r="P2639" i="5" s="1"/>
  <c r="K1275" i="5"/>
  <c r="L1275" i="5" s="1"/>
  <c r="K1309" i="5"/>
  <c r="L1309" i="5" s="1"/>
  <c r="M669" i="5"/>
  <c r="O669" i="5" s="1"/>
  <c r="P669" i="5" s="1"/>
  <c r="K669" i="5"/>
  <c r="L669" i="5" s="1"/>
  <c r="K296" i="5"/>
  <c r="L296" i="5" s="1"/>
  <c r="M1252" i="5"/>
  <c r="O1252" i="5" s="1"/>
  <c r="P1252" i="5" s="1"/>
  <c r="K1252" i="5"/>
  <c r="L1252" i="5" s="1"/>
  <c r="K2714" i="5"/>
  <c r="L2714" i="5" s="1"/>
  <c r="M2714" i="5"/>
  <c r="O2714" i="5" s="1"/>
  <c r="P2714" i="5" s="1"/>
  <c r="M2605" i="5"/>
  <c r="O2605" i="5" s="1"/>
  <c r="P2605" i="5" s="1"/>
  <c r="K2605" i="5"/>
  <c r="L2605" i="5" s="1"/>
  <c r="M932" i="5"/>
  <c r="O932" i="5" s="1"/>
  <c r="P932" i="5" s="1"/>
  <c r="K932" i="5"/>
  <c r="L932" i="5" s="1"/>
  <c r="K62" i="5"/>
  <c r="L62" i="5" s="1"/>
  <c r="K817" i="5"/>
  <c r="L817" i="5" s="1"/>
  <c r="M817" i="5"/>
  <c r="O817" i="5" s="1"/>
  <c r="P817" i="5" s="1"/>
  <c r="T514" i="4"/>
  <c r="W514" i="4"/>
  <c r="K1460" i="5"/>
  <c r="L1460" i="5" s="1"/>
  <c r="M1460" i="5"/>
  <c r="O1460" i="5" s="1"/>
  <c r="P1460" i="5" s="1"/>
  <c r="K2074" i="5"/>
  <c r="L2074" i="5" s="1"/>
  <c r="M2074" i="5"/>
  <c r="O2074" i="5" s="1"/>
  <c r="P2074" i="5" s="1"/>
  <c r="M2601" i="5"/>
  <c r="O2601" i="5" s="1"/>
  <c r="P2601" i="5" s="1"/>
  <c r="K2601" i="5"/>
  <c r="L2601" i="5" s="1"/>
  <c r="K258" i="5"/>
  <c r="L258" i="5" s="1"/>
  <c r="O48" i="4"/>
  <c r="L48" i="4"/>
  <c r="K618" i="5"/>
  <c r="L618" i="5" s="1"/>
  <c r="M618" i="5"/>
  <c r="O618" i="5" s="1"/>
  <c r="P618" i="5" s="1"/>
  <c r="L108" i="4"/>
  <c r="O108" i="4"/>
  <c r="M996" i="5"/>
  <c r="O996" i="5" s="1"/>
  <c r="P996" i="5" s="1"/>
  <c r="K996" i="5"/>
  <c r="L996" i="5" s="1"/>
  <c r="O171" i="4"/>
  <c r="L171" i="4"/>
  <c r="H1026" i="5"/>
  <c r="K1026" i="5" s="1"/>
  <c r="H1008" i="5"/>
  <c r="K1008" i="5" s="1"/>
  <c r="H1122" i="5"/>
  <c r="K1122" i="5" s="1"/>
  <c r="H1074" i="5"/>
  <c r="H1176" i="5"/>
  <c r="K1176" i="5" s="1"/>
  <c r="H1146" i="5"/>
  <c r="K1146" i="5" s="1"/>
  <c r="H1098" i="5"/>
  <c r="H1080" i="5"/>
  <c r="H1038" i="5"/>
  <c r="H1182" i="5"/>
  <c r="K1182" i="5" s="1"/>
  <c r="H1068" i="5"/>
  <c r="H1032" i="5"/>
  <c r="K1032" i="5" s="1"/>
  <c r="H1086" i="5"/>
  <c r="K1086" i="5" s="1"/>
  <c r="H1134" i="5"/>
  <c r="K1134" i="5" s="1"/>
  <c r="H1170" i="5"/>
  <c r="H1110" i="5"/>
  <c r="H1002" i="5"/>
  <c r="K1002" i="5" s="1"/>
  <c r="H996" i="5"/>
  <c r="H1116" i="5"/>
  <c r="K1116" i="5" s="1"/>
  <c r="H1092" i="5"/>
  <c r="H1158" i="5"/>
  <c r="K1158" i="5" s="1"/>
  <c r="H1020" i="5"/>
  <c r="H1128" i="5"/>
  <c r="H1056" i="5"/>
  <c r="H1044" i="5"/>
  <c r="K1044" i="5" s="1"/>
  <c r="H1014" i="5"/>
  <c r="H1062" i="5"/>
  <c r="H1104" i="5"/>
  <c r="H1050" i="5"/>
  <c r="H1140" i="5"/>
  <c r="H1188" i="5"/>
  <c r="H1152" i="5"/>
  <c r="K1152" i="5" s="1"/>
  <c r="H1164" i="5"/>
  <c r="K1164" i="5" s="1"/>
  <c r="L1164" i="5" s="1"/>
  <c r="K663" i="5"/>
  <c r="L663" i="5" s="1"/>
  <c r="K609" i="5"/>
  <c r="L609" i="5" s="1"/>
  <c r="K675" i="5"/>
  <c r="L675" i="5" s="1"/>
  <c r="W37" i="15"/>
  <c r="AC37" i="15"/>
  <c r="K1605" i="5"/>
  <c r="L1605" i="5" s="1"/>
  <c r="M1641" i="5"/>
  <c r="O1641" i="5" s="1"/>
  <c r="P1641" i="5" s="1"/>
  <c r="K1641" i="5"/>
  <c r="L1641" i="5" s="1"/>
  <c r="K1719" i="5"/>
  <c r="L1719" i="5" s="1"/>
  <c r="M1785" i="5"/>
  <c r="O1785" i="5" s="1"/>
  <c r="P1785" i="5" s="1"/>
  <c r="K1785" i="5"/>
  <c r="L1785" i="5" s="1"/>
  <c r="K230" i="5"/>
  <c r="L230" i="5" s="1"/>
  <c r="M230" i="5"/>
  <c r="O230" i="5" s="1"/>
  <c r="P230" i="5" s="1"/>
  <c r="K1288" i="5"/>
  <c r="L1288" i="5" s="1"/>
  <c r="M163" i="5"/>
  <c r="O163" i="5" s="1"/>
  <c r="P163" i="5" s="1"/>
  <c r="K163" i="5"/>
  <c r="L163" i="5" s="1"/>
  <c r="M2764" i="5"/>
  <c r="O2764" i="5" s="1"/>
  <c r="P2764" i="5" s="1"/>
  <c r="K2764" i="5"/>
  <c r="L2764" i="5" s="1"/>
  <c r="K2650" i="5"/>
  <c r="L2650" i="5" s="1"/>
  <c r="M2650" i="5"/>
  <c r="O2650" i="5" s="1"/>
  <c r="P2650" i="5" s="1"/>
  <c r="M2713" i="5"/>
  <c r="O2713" i="5" s="1"/>
  <c r="P2713" i="5" s="1"/>
  <c r="K2713" i="5"/>
  <c r="L2713" i="5" s="1"/>
  <c r="K939" i="5"/>
  <c r="L939" i="5" s="1"/>
  <c r="O15" i="4"/>
  <c r="L15" i="4"/>
  <c r="M848" i="5"/>
  <c r="O848" i="5" s="1"/>
  <c r="P848" i="5" s="1"/>
  <c r="K848" i="5"/>
  <c r="L848" i="5" s="1"/>
  <c r="K2358" i="5"/>
  <c r="L2358" i="5" s="1"/>
  <c r="M2358" i="5"/>
  <c r="O2358" i="5" s="1"/>
  <c r="P2358" i="5" s="1"/>
  <c r="L398" i="4"/>
  <c r="O398" i="4"/>
  <c r="K2058" i="5"/>
  <c r="L2058" i="5" s="1"/>
  <c r="M2058" i="5"/>
  <c r="O2058" i="5" s="1"/>
  <c r="P2058" i="5" s="1"/>
  <c r="O348" i="4"/>
  <c r="L348" i="4"/>
  <c r="M164" i="5"/>
  <c r="O164" i="5" s="1"/>
  <c r="P164" i="5" s="1"/>
  <c r="K164" i="5"/>
  <c r="L164" i="5" s="1"/>
  <c r="M1760" i="5"/>
  <c r="O1760" i="5" s="1"/>
  <c r="P1760" i="5" s="1"/>
  <c r="K1760" i="5"/>
  <c r="L1760" i="5" s="1"/>
  <c r="K2472" i="5"/>
  <c r="L2472" i="5" s="1"/>
  <c r="M2472" i="5"/>
  <c r="O2472" i="5" s="1"/>
  <c r="P2472" i="5" s="1"/>
  <c r="O417" i="4"/>
  <c r="L417" i="4"/>
  <c r="K495" i="5"/>
  <c r="L495" i="5" s="1"/>
  <c r="M495" i="5"/>
  <c r="O495" i="5" s="1"/>
  <c r="P495" i="5" s="1"/>
  <c r="K2477" i="5"/>
  <c r="L2477" i="5" s="1"/>
  <c r="M2477" i="5"/>
  <c r="O2477" i="5" s="1"/>
  <c r="P2477" i="5" s="1"/>
  <c r="M823" i="5"/>
  <c r="O823" i="5" s="1"/>
  <c r="P823" i="5" s="1"/>
  <c r="K823" i="5"/>
  <c r="L823" i="5" s="1"/>
  <c r="M1466" i="5"/>
  <c r="O1466" i="5" s="1"/>
  <c r="P1466" i="5" s="1"/>
  <c r="K1466" i="5"/>
  <c r="L1466" i="5" s="1"/>
  <c r="M481" i="4"/>
  <c r="M1425" i="5"/>
  <c r="O1425" i="5" s="1"/>
  <c r="P1425" i="5" s="1"/>
  <c r="K1425" i="5"/>
  <c r="L1425" i="5" s="1"/>
  <c r="M1081" i="5"/>
  <c r="O1081" i="5" s="1"/>
  <c r="P1081" i="5" s="1"/>
  <c r="K1081" i="5"/>
  <c r="L1081" i="5" s="1"/>
  <c r="W598" i="4"/>
  <c r="T598" i="4"/>
  <c r="K1821" i="5"/>
  <c r="L1821" i="5" s="1"/>
  <c r="M1821" i="5"/>
  <c r="O1821" i="5" s="1"/>
  <c r="P1821" i="5" s="1"/>
  <c r="M1791" i="5"/>
  <c r="O1791" i="5" s="1"/>
  <c r="P1791" i="5" s="1"/>
  <c r="K1791" i="5"/>
  <c r="L1791" i="5" s="1"/>
  <c r="H1893" i="5"/>
  <c r="H1875" i="5"/>
  <c r="H1899" i="5"/>
  <c r="H1923" i="5"/>
  <c r="H1941" i="5"/>
  <c r="H1803" i="5"/>
  <c r="H1965" i="5"/>
  <c r="H1851" i="5"/>
  <c r="H1881" i="5"/>
  <c r="H1815" i="5"/>
  <c r="H1869" i="5"/>
  <c r="H1833" i="5"/>
  <c r="H1821" i="5"/>
  <c r="H1839" i="5"/>
  <c r="H1809" i="5"/>
  <c r="H1911" i="5"/>
  <c r="H1827" i="5"/>
  <c r="H1857" i="5"/>
  <c r="H1977" i="5"/>
  <c r="H1983" i="5"/>
  <c r="H1845" i="5"/>
  <c r="H1959" i="5"/>
  <c r="H1971" i="5"/>
  <c r="H1947" i="5"/>
  <c r="H1935" i="5"/>
  <c r="H1887" i="5"/>
  <c r="H1797" i="5"/>
  <c r="H1791" i="5"/>
  <c r="H1953" i="5"/>
  <c r="H1929" i="5"/>
  <c r="H1905" i="5"/>
  <c r="H1863" i="5"/>
  <c r="H1917" i="5"/>
  <c r="M1887" i="5"/>
  <c r="O1887" i="5" s="1"/>
  <c r="P1887" i="5" s="1"/>
  <c r="K1887" i="5"/>
  <c r="L1887" i="5" s="1"/>
  <c r="M1881" i="5"/>
  <c r="O1881" i="5" s="1"/>
  <c r="P1881" i="5" s="1"/>
  <c r="K1881" i="5"/>
  <c r="L1881" i="5" s="1"/>
  <c r="M472" i="5"/>
  <c r="O472" i="5" s="1"/>
  <c r="P472" i="5" s="1"/>
  <c r="M290" i="5"/>
  <c r="O290" i="5" s="1"/>
  <c r="P290" i="5" s="1"/>
  <c r="K290" i="5"/>
  <c r="L290" i="5" s="1"/>
  <c r="M1384" i="5"/>
  <c r="O1384" i="5" s="1"/>
  <c r="P1384" i="5" s="1"/>
  <c r="K1384" i="5"/>
  <c r="L1384" i="5" s="1"/>
  <c r="K504" i="5"/>
  <c r="L504" i="5" s="1"/>
  <c r="L89" i="4"/>
  <c r="O89" i="4"/>
  <c r="M280" i="5"/>
  <c r="O280" i="5" s="1"/>
  <c r="P280" i="5" s="1"/>
  <c r="K43" i="5"/>
  <c r="L43" i="5" s="1"/>
  <c r="M2769" i="5"/>
  <c r="O2769" i="5" s="1"/>
  <c r="P2769" i="5" s="1"/>
  <c r="K2769" i="5"/>
  <c r="L2769" i="5" s="1"/>
  <c r="K2706" i="5"/>
  <c r="L2706" i="5" s="1"/>
  <c r="M2706" i="5"/>
  <c r="O2706" i="5" s="1"/>
  <c r="P2706" i="5" s="1"/>
  <c r="O456" i="4"/>
  <c r="L456" i="4"/>
  <c r="K2587" i="5"/>
  <c r="L2587" i="5" s="1"/>
  <c r="M2587" i="5"/>
  <c r="O2587" i="5" s="1"/>
  <c r="P2587" i="5" s="1"/>
  <c r="K1287" i="5"/>
  <c r="L1287" i="5" s="1"/>
  <c r="M303" i="5"/>
  <c r="O303" i="5" s="1"/>
  <c r="P303" i="5" s="1"/>
  <c r="K303" i="5"/>
  <c r="L303" i="5" s="1"/>
  <c r="K1011" i="5"/>
  <c r="L1011" i="5" s="1"/>
  <c r="O54" i="4"/>
  <c r="L54" i="4"/>
  <c r="K2352" i="5"/>
  <c r="L2352" i="5" s="1"/>
  <c r="O397" i="4"/>
  <c r="L397" i="4"/>
  <c r="K2052" i="5"/>
  <c r="L2052" i="5" s="1"/>
  <c r="O347" i="4"/>
  <c r="L347" i="4"/>
  <c r="K606" i="5"/>
  <c r="L606" i="5" s="1"/>
  <c r="M606" i="5"/>
  <c r="O606" i="5" s="1"/>
  <c r="P606" i="5" s="1"/>
  <c r="O106" i="4"/>
  <c r="L106" i="4"/>
  <c r="K87" i="5"/>
  <c r="L87" i="5" s="1"/>
  <c r="K1878" i="5"/>
  <c r="L1878" i="5" s="1"/>
  <c r="L318" i="4"/>
  <c r="O318" i="4"/>
  <c r="L281" i="4"/>
  <c r="O281" i="4"/>
  <c r="W565" i="4"/>
  <c r="T565" i="4"/>
  <c r="M2430" i="5"/>
  <c r="O2430" i="5" s="1"/>
  <c r="P2430" i="5" s="1"/>
  <c r="K2430" i="5"/>
  <c r="L2430" i="5" s="1"/>
  <c r="O410" i="4"/>
  <c r="L410" i="4"/>
  <c r="K621" i="5"/>
  <c r="L621" i="5" s="1"/>
  <c r="M621" i="5"/>
  <c r="O621" i="5" s="1"/>
  <c r="P621" i="5" s="1"/>
  <c r="K693" i="5"/>
  <c r="L693" i="5" s="1"/>
  <c r="M633" i="5"/>
  <c r="O633" i="5" s="1"/>
  <c r="P633" i="5" s="1"/>
  <c r="K633" i="5"/>
  <c r="L633" i="5" s="1"/>
  <c r="M699" i="5"/>
  <c r="O699" i="5" s="1"/>
  <c r="P699" i="5" s="1"/>
  <c r="K699" i="5"/>
  <c r="L699" i="5" s="1"/>
  <c r="N500" i="4"/>
  <c r="AC89" i="15"/>
  <c r="W89" i="15"/>
  <c r="K597" i="5"/>
  <c r="L597" i="5" s="1"/>
  <c r="M597" i="5"/>
  <c r="O597" i="5" s="1"/>
  <c r="P597" i="5" s="1"/>
  <c r="M1629" i="5"/>
  <c r="O1629" i="5" s="1"/>
  <c r="P1629" i="5" s="1"/>
  <c r="K1629" i="5"/>
  <c r="L1629" i="5" s="1"/>
  <c r="K1695" i="5"/>
  <c r="L1695" i="5" s="1"/>
  <c r="M1695" i="5"/>
  <c r="O1695" i="5" s="1"/>
  <c r="P1695" i="5" s="1"/>
  <c r="K1743" i="5"/>
  <c r="L1743" i="5" s="1"/>
  <c r="M973" i="5"/>
  <c r="O973" i="5" s="1"/>
  <c r="P973" i="5" s="1"/>
  <c r="K973" i="5"/>
  <c r="L973" i="5" s="1"/>
  <c r="M608" i="5"/>
  <c r="O608" i="5" s="1"/>
  <c r="P608" i="5" s="1"/>
  <c r="K608" i="5"/>
  <c r="L608" i="5" s="1"/>
  <c r="M1430" i="5"/>
  <c r="O1430" i="5" s="1"/>
  <c r="P1430" i="5" s="1"/>
  <c r="K1430" i="5"/>
  <c r="L1430" i="5" s="1"/>
  <c r="K960" i="5"/>
  <c r="L960" i="5" s="1"/>
  <c r="O165" i="4"/>
  <c r="L165" i="4"/>
  <c r="M2302" i="5"/>
  <c r="O2302" i="5" s="1"/>
  <c r="P2302" i="5" s="1"/>
  <c r="M1395" i="5"/>
  <c r="O1395" i="5" s="1"/>
  <c r="P1395" i="5" s="1"/>
  <c r="K1395" i="5"/>
  <c r="L1395" i="5" s="1"/>
  <c r="H1401" i="5"/>
  <c r="H1449" i="5"/>
  <c r="H1515" i="5"/>
  <c r="K1515" i="5" s="1"/>
  <c r="H1461" i="5"/>
  <c r="H1575" i="5"/>
  <c r="K1575" i="5" s="1"/>
  <c r="H1587" i="5"/>
  <c r="H1503" i="5"/>
  <c r="H1443" i="5"/>
  <c r="H1473" i="5"/>
  <c r="H1521" i="5"/>
  <c r="K1521" i="5" s="1"/>
  <c r="H1569" i="5"/>
  <c r="K1569" i="5" s="1"/>
  <c r="H1413" i="5"/>
  <c r="H1467" i="5"/>
  <c r="H1431" i="5"/>
  <c r="H1539" i="5"/>
  <c r="K1539" i="5" s="1"/>
  <c r="H1551" i="5"/>
  <c r="K1551" i="5" s="1"/>
  <c r="H1395" i="5"/>
  <c r="H1485" i="5"/>
  <c r="H1533" i="5"/>
  <c r="K1533" i="5" s="1"/>
  <c r="H1581" i="5"/>
  <c r="K1581" i="5" s="1"/>
  <c r="H1425" i="5"/>
  <c r="H1479" i="5"/>
  <c r="H1491" i="5"/>
  <c r="H1407" i="5"/>
  <c r="K1407" i="5" s="1"/>
  <c r="H1497" i="5"/>
  <c r="H1545" i="5"/>
  <c r="H1437" i="5"/>
  <c r="H1563" i="5"/>
  <c r="K1563" i="5" s="1"/>
  <c r="H1527" i="5"/>
  <c r="H1419" i="5"/>
  <c r="H1455" i="5"/>
  <c r="H1509" i="5"/>
  <c r="H1557" i="5"/>
  <c r="K1557" i="5" s="1"/>
  <c r="M1153" i="5"/>
  <c r="O1153" i="5" s="1"/>
  <c r="P1153" i="5" s="1"/>
  <c r="K1153" i="5"/>
  <c r="L1153" i="5" s="1"/>
  <c r="W527" i="4"/>
  <c r="T527" i="4"/>
  <c r="AC72" i="15"/>
  <c r="W72" i="15"/>
  <c r="J2934" i="5"/>
  <c r="J2952" i="5"/>
  <c r="J2898" i="5"/>
  <c r="J2874" i="5"/>
  <c r="J2850" i="5"/>
  <c r="J2826" i="5"/>
  <c r="J2802" i="5"/>
  <c r="J2778" i="5"/>
  <c r="J2970" i="5"/>
  <c r="J2940" i="5"/>
  <c r="J2922" i="5"/>
  <c r="J2904" i="5"/>
  <c r="J2880" i="5"/>
  <c r="J2856" i="5"/>
  <c r="J2832" i="5"/>
  <c r="J2808" i="5"/>
  <c r="J2784" i="5"/>
  <c r="J2958" i="5"/>
  <c r="J2964" i="5"/>
  <c r="J2946" i="5"/>
  <c r="J2916" i="5"/>
  <c r="J2892" i="5"/>
  <c r="J2868" i="5"/>
  <c r="J2844" i="5"/>
  <c r="J2820" i="5"/>
  <c r="J2796" i="5"/>
  <c r="J2886" i="5"/>
  <c r="J2814" i="5"/>
  <c r="J2862" i="5"/>
  <c r="J2790" i="5"/>
  <c r="J2910" i="5"/>
  <c r="J2838" i="5"/>
  <c r="J2928" i="5"/>
  <c r="M646" i="5"/>
  <c r="O646" i="5" s="1"/>
  <c r="P646" i="5" s="1"/>
  <c r="M2134" i="5"/>
  <c r="O2134" i="5" s="1"/>
  <c r="P2134" i="5" s="1"/>
  <c r="K2134" i="5"/>
  <c r="L2134" i="5" s="1"/>
  <c r="K594" i="5"/>
  <c r="L594" i="5" s="1"/>
  <c r="M594" i="5"/>
  <c r="O594" i="5" s="1"/>
  <c r="P594" i="5" s="1"/>
  <c r="O104" i="4"/>
  <c r="L104" i="4"/>
  <c r="K422" i="5"/>
  <c r="L422" i="5" s="1"/>
  <c r="M422" i="5"/>
  <c r="O422" i="5" s="1"/>
  <c r="P422" i="5" s="1"/>
  <c r="K1088" i="5"/>
  <c r="L1088" i="5" s="1"/>
  <c r="K2759" i="5"/>
  <c r="L2759" i="5" s="1"/>
  <c r="M2640" i="5"/>
  <c r="O2640" i="5" s="1"/>
  <c r="P2640" i="5" s="1"/>
  <c r="K2640" i="5"/>
  <c r="L2640" i="5" s="1"/>
  <c r="O445" i="4"/>
  <c r="L445" i="4"/>
  <c r="M2677" i="5"/>
  <c r="O2677" i="5" s="1"/>
  <c r="P2677" i="5" s="1"/>
  <c r="K2677" i="5"/>
  <c r="L2677" i="5" s="1"/>
  <c r="K897" i="5"/>
  <c r="L897" i="5" s="1"/>
  <c r="M897" i="5"/>
  <c r="O897" i="5" s="1"/>
  <c r="P897" i="5" s="1"/>
  <c r="O37" i="4"/>
  <c r="L37" i="4"/>
  <c r="K878" i="5"/>
  <c r="L878" i="5" s="1"/>
  <c r="K2293" i="5"/>
  <c r="L2293" i="5" s="1"/>
  <c r="M2293" i="5"/>
  <c r="O2293" i="5" s="1"/>
  <c r="P2293" i="5" s="1"/>
  <c r="K211" i="5"/>
  <c r="L211" i="5" s="1"/>
  <c r="M2016" i="5"/>
  <c r="O2016" i="5" s="1"/>
  <c r="P2016" i="5" s="1"/>
  <c r="K2016" i="5"/>
  <c r="L2016" i="5" s="1"/>
  <c r="O341" i="4"/>
  <c r="L341" i="4"/>
  <c r="K780" i="5"/>
  <c r="L780" i="5" s="1"/>
  <c r="O135" i="4"/>
  <c r="L135" i="4"/>
  <c r="M63" i="5"/>
  <c r="O63" i="5" s="1"/>
  <c r="P63" i="5" s="1"/>
  <c r="K63" i="5"/>
  <c r="L63" i="5" s="1"/>
  <c r="K1848" i="5"/>
  <c r="L1848" i="5" s="1"/>
  <c r="O313" i="4"/>
  <c r="L313" i="4"/>
  <c r="O280" i="4"/>
  <c r="L280" i="4"/>
  <c r="M493" i="4"/>
  <c r="K1391" i="5"/>
  <c r="L1391" i="5" s="1"/>
  <c r="M1391" i="5"/>
  <c r="O1391" i="5" s="1"/>
  <c r="P1391" i="5" s="1"/>
  <c r="K2579" i="5"/>
  <c r="L2579" i="5" s="1"/>
  <c r="M2579" i="5"/>
  <c r="O2579" i="5" s="1"/>
  <c r="P2579" i="5" s="1"/>
  <c r="K1693" i="5"/>
  <c r="L1693" i="5" s="1"/>
  <c r="K967" i="5"/>
  <c r="L967" i="5" s="1"/>
  <c r="M643" i="5"/>
  <c r="O643" i="5" s="1"/>
  <c r="P643" i="5" s="1"/>
  <c r="K643" i="5"/>
  <c r="L643" i="5" s="1"/>
  <c r="K894" i="5"/>
  <c r="L894" i="5" s="1"/>
  <c r="M894" i="5"/>
  <c r="O894" i="5" s="1"/>
  <c r="P894" i="5" s="1"/>
  <c r="O154" i="4"/>
  <c r="L154" i="4"/>
  <c r="M1927" i="5"/>
  <c r="O1927" i="5" s="1"/>
  <c r="P1927" i="5" s="1"/>
  <c r="K1927" i="5"/>
  <c r="L1927" i="5" s="1"/>
  <c r="K1075" i="5"/>
  <c r="L1075" i="5" s="1"/>
  <c r="M1075" i="5"/>
  <c r="O1075" i="5" s="1"/>
  <c r="P1075" i="5" s="1"/>
  <c r="M1703" i="5"/>
  <c r="O1703" i="5" s="1"/>
  <c r="P1703" i="5" s="1"/>
  <c r="K1703" i="5"/>
  <c r="L1703" i="5" s="1"/>
  <c r="W519" i="4"/>
  <c r="T519" i="4"/>
  <c r="K2116" i="5"/>
  <c r="L2116" i="5" s="1"/>
  <c r="M2116" i="5"/>
  <c r="O2116" i="5" s="1"/>
  <c r="P2116" i="5" s="1"/>
  <c r="K582" i="5"/>
  <c r="L582" i="5" s="1"/>
  <c r="O102" i="4"/>
  <c r="L102" i="4"/>
  <c r="K440" i="5"/>
  <c r="L440" i="5" s="1"/>
  <c r="M440" i="5"/>
  <c r="O440" i="5" s="1"/>
  <c r="P440" i="5" s="1"/>
  <c r="K1100" i="5"/>
  <c r="L1100" i="5" s="1"/>
  <c r="M2612" i="5"/>
  <c r="O2612" i="5" s="1"/>
  <c r="P2612" i="5" s="1"/>
  <c r="K2612" i="5"/>
  <c r="L2612" i="5" s="1"/>
  <c r="M2696" i="5"/>
  <c r="O2696" i="5" s="1"/>
  <c r="P2696" i="5" s="1"/>
  <c r="K2696" i="5"/>
  <c r="L2696" i="5" s="1"/>
  <c r="K2659" i="5"/>
  <c r="L2659" i="5" s="1"/>
  <c r="M2659" i="5"/>
  <c r="O2659" i="5" s="1"/>
  <c r="P2659" i="5" s="1"/>
  <c r="M867" i="5"/>
  <c r="O867" i="5" s="1"/>
  <c r="P867" i="5" s="1"/>
  <c r="K867" i="5"/>
  <c r="L867" i="5" s="1"/>
  <c r="O26" i="4"/>
  <c r="L26" i="4"/>
  <c r="K920" i="5"/>
  <c r="L920" i="5" s="1"/>
  <c r="M2311" i="5"/>
  <c r="O2311" i="5" s="1"/>
  <c r="P2311" i="5" s="1"/>
  <c r="K2311" i="5"/>
  <c r="L2311" i="5" s="1"/>
  <c r="M217" i="5"/>
  <c r="O217" i="5" s="1"/>
  <c r="P217" i="5" s="1"/>
  <c r="K217" i="5"/>
  <c r="L217" i="5" s="1"/>
  <c r="K2004" i="5"/>
  <c r="L2004" i="5" s="1"/>
  <c r="M2004" i="5"/>
  <c r="O2004" i="5" s="1"/>
  <c r="P2004" i="5" s="1"/>
  <c r="O339" i="4"/>
  <c r="L339" i="4"/>
  <c r="K750" i="5"/>
  <c r="L750" i="5" s="1"/>
  <c r="O130" i="4"/>
  <c r="L130" i="4"/>
  <c r="M33" i="5"/>
  <c r="O33" i="5" s="1"/>
  <c r="P33" i="5" s="1"/>
  <c r="K33" i="5"/>
  <c r="L33" i="5" s="1"/>
  <c r="W81" i="15"/>
  <c r="AC81" i="15"/>
  <c r="M1610" i="5"/>
  <c r="O1610" i="5" s="1"/>
  <c r="P1610" i="5" s="1"/>
  <c r="K1610" i="5"/>
  <c r="L1610" i="5" s="1"/>
  <c r="M1068" i="5"/>
  <c r="O1068" i="5" s="1"/>
  <c r="P1068" i="5" s="1"/>
  <c r="K1068" i="5"/>
  <c r="L1068" i="5" s="1"/>
  <c r="O183" i="4"/>
  <c r="L183" i="4"/>
  <c r="K1367" i="5"/>
  <c r="L1367" i="5" s="1"/>
  <c r="M1367" i="5"/>
  <c r="O1367" i="5" s="1"/>
  <c r="P1367" i="5" s="1"/>
  <c r="T555" i="4"/>
  <c r="W555" i="4"/>
  <c r="M2549" i="5"/>
  <c r="O2549" i="5" s="1"/>
  <c r="P2549" i="5" s="1"/>
  <c r="K2549" i="5"/>
  <c r="L2549" i="5" s="1"/>
  <c r="K925" i="5"/>
  <c r="L925" i="5" s="1"/>
  <c r="M715" i="5"/>
  <c r="O715" i="5" s="1"/>
  <c r="P715" i="5" s="1"/>
  <c r="K715" i="5"/>
  <c r="L715" i="5" s="1"/>
  <c r="M1574" i="5"/>
  <c r="O1574" i="5" s="1"/>
  <c r="P1574" i="5" s="1"/>
  <c r="K1574" i="5"/>
  <c r="L1574" i="5" s="1"/>
  <c r="M906" i="5"/>
  <c r="O906" i="5" s="1"/>
  <c r="P906" i="5" s="1"/>
  <c r="K906" i="5"/>
  <c r="L906" i="5" s="1"/>
  <c r="L156" i="4"/>
  <c r="O156" i="4"/>
  <c r="K2173" i="5"/>
  <c r="L2173" i="5" s="1"/>
  <c r="M2173" i="5"/>
  <c r="O2173" i="5" s="1"/>
  <c r="P2173" i="5" s="1"/>
  <c r="K1033" i="5"/>
  <c r="L1033" i="5" s="1"/>
  <c r="K326" i="5"/>
  <c r="L326" i="5" s="1"/>
  <c r="K1282" i="5"/>
  <c r="L1282" i="5" s="1"/>
  <c r="M1282" i="5"/>
  <c r="O1282" i="5" s="1"/>
  <c r="P1282" i="5" s="1"/>
  <c r="K548" i="5"/>
  <c r="L548" i="5" s="1"/>
  <c r="M1148" i="5"/>
  <c r="O1148" i="5" s="1"/>
  <c r="P1148" i="5" s="1"/>
  <c r="K1148" i="5"/>
  <c r="L1148" i="5" s="1"/>
  <c r="M2745" i="5"/>
  <c r="O2745" i="5" s="1"/>
  <c r="P2745" i="5" s="1"/>
  <c r="K2745" i="5"/>
  <c r="L2745" i="5" s="1"/>
  <c r="K2682" i="5"/>
  <c r="L2682" i="5" s="1"/>
  <c r="M2682" i="5"/>
  <c r="O2682" i="5" s="1"/>
  <c r="P2682" i="5" s="1"/>
  <c r="O452" i="4"/>
  <c r="L452" i="4"/>
  <c r="K2683" i="5"/>
  <c r="L2683" i="5" s="1"/>
  <c r="M2683" i="5"/>
  <c r="O2683" i="5" s="1"/>
  <c r="P2683" i="5" s="1"/>
  <c r="K1215" i="5"/>
  <c r="L1215" i="5" s="1"/>
  <c r="M1215" i="5"/>
  <c r="O1215" i="5" s="1"/>
  <c r="P1215" i="5" s="1"/>
  <c r="M231" i="5"/>
  <c r="O231" i="5" s="1"/>
  <c r="P231" i="5" s="1"/>
  <c r="K231" i="5"/>
  <c r="L231" i="5" s="1"/>
  <c r="M1113" i="5"/>
  <c r="O1113" i="5" s="1"/>
  <c r="P1113" i="5" s="1"/>
  <c r="K1113" i="5"/>
  <c r="L1113" i="5" s="1"/>
  <c r="K222" i="5"/>
  <c r="L222" i="5" s="1"/>
  <c r="M222" i="5"/>
  <c r="O222" i="5" s="1"/>
  <c r="P222" i="5" s="1"/>
  <c r="O42" i="4"/>
  <c r="L42" i="4"/>
  <c r="K2250" i="5"/>
  <c r="L2250" i="5" s="1"/>
  <c r="M2250" i="5"/>
  <c r="O2250" i="5" s="1"/>
  <c r="P2250" i="5" s="1"/>
  <c r="O380" i="4"/>
  <c r="L380" i="4"/>
  <c r="R490" i="4"/>
  <c r="U490" i="4" s="1"/>
  <c r="V490" i="4" s="1"/>
  <c r="Q490" i="4"/>
  <c r="P490" i="4"/>
  <c r="R494" i="4"/>
  <c r="U494" i="4" s="1"/>
  <c r="V494" i="4" s="1"/>
  <c r="Q494" i="4"/>
  <c r="P494" i="4"/>
  <c r="O356" i="4"/>
  <c r="L356" i="4"/>
  <c r="M624" i="5"/>
  <c r="O624" i="5" s="1"/>
  <c r="P624" i="5" s="1"/>
  <c r="K624" i="5"/>
  <c r="L624" i="5" s="1"/>
  <c r="O109" i="4"/>
  <c r="L109" i="4"/>
  <c r="M99" i="5"/>
  <c r="O99" i="5" s="1"/>
  <c r="P99" i="5" s="1"/>
  <c r="K99" i="5"/>
  <c r="L99" i="5" s="1"/>
  <c r="M1598" i="5"/>
  <c r="O1598" i="5" s="1"/>
  <c r="P1598" i="5" s="1"/>
  <c r="K1598" i="5"/>
  <c r="L1598" i="5" s="1"/>
  <c r="O176" i="4"/>
  <c r="L176" i="4"/>
  <c r="K507" i="5"/>
  <c r="L507" i="5" s="1"/>
  <c r="M1723" i="5"/>
  <c r="O1723" i="5" s="1"/>
  <c r="P1723" i="5" s="1"/>
  <c r="K1723" i="5"/>
  <c r="L1723" i="5" s="1"/>
  <c r="K746" i="5"/>
  <c r="L746" i="5" s="1"/>
  <c r="M482" i="4"/>
  <c r="M1550" i="5"/>
  <c r="O1550" i="5" s="1"/>
  <c r="P1550" i="5" s="1"/>
  <c r="K1550" i="5"/>
  <c r="L1550" i="5" s="1"/>
  <c r="K888" i="5"/>
  <c r="L888" i="5" s="1"/>
  <c r="L153" i="4"/>
  <c r="O153" i="4"/>
  <c r="M2242" i="5"/>
  <c r="O2242" i="5" s="1"/>
  <c r="P2242" i="5" s="1"/>
  <c r="M1873" i="5"/>
  <c r="O1873" i="5" s="1"/>
  <c r="P1873" i="5" s="1"/>
  <c r="K1873" i="5"/>
  <c r="L1873" i="5" s="1"/>
  <c r="O229" i="4"/>
  <c r="L229" i="4"/>
  <c r="M494" i="4"/>
  <c r="K2068" i="5"/>
  <c r="L2068" i="5" s="1"/>
  <c r="M2068" i="5"/>
  <c r="O2068" i="5" s="1"/>
  <c r="P2068" i="5" s="1"/>
  <c r="K534" i="5"/>
  <c r="L534" i="5" s="1"/>
  <c r="O94" i="4"/>
  <c r="L94" i="4"/>
  <c r="K199" i="5"/>
  <c r="L199" i="5" s="1"/>
  <c r="K1040" i="5"/>
  <c r="L1040" i="5" s="1"/>
  <c r="M2660" i="5"/>
  <c r="O2660" i="5" s="1"/>
  <c r="P2660" i="5" s="1"/>
  <c r="K2660" i="5"/>
  <c r="L2660" i="5" s="1"/>
  <c r="M2744" i="5"/>
  <c r="O2744" i="5" s="1"/>
  <c r="P2744" i="5" s="1"/>
  <c r="K2744" i="5"/>
  <c r="L2744" i="5" s="1"/>
  <c r="K2603" i="5"/>
  <c r="L2603" i="5" s="1"/>
  <c r="M2603" i="5"/>
  <c r="O2603" i="5" s="1"/>
  <c r="P2603" i="5" s="1"/>
  <c r="K813" i="5"/>
  <c r="L813" i="5" s="1"/>
  <c r="K66" i="5"/>
  <c r="L66" i="5" s="1"/>
  <c r="M66" i="5"/>
  <c r="O66" i="5" s="1"/>
  <c r="P66" i="5" s="1"/>
  <c r="O16" i="4"/>
  <c r="L16" i="4"/>
  <c r="K866" i="5"/>
  <c r="L866" i="5" s="1"/>
  <c r="M2233" i="5"/>
  <c r="O2233" i="5" s="1"/>
  <c r="P2233" i="5" s="1"/>
  <c r="K2233" i="5"/>
  <c r="L2233" i="5" s="1"/>
  <c r="M379" i="5"/>
  <c r="O379" i="5" s="1"/>
  <c r="P379" i="5" s="1"/>
  <c r="K379" i="5"/>
  <c r="L379" i="5" s="1"/>
  <c r="R498" i="4"/>
  <c r="U498" i="4" s="1"/>
  <c r="V498" i="4" s="1"/>
  <c r="Q498" i="4"/>
  <c r="P498" i="4"/>
  <c r="M1201" i="5"/>
  <c r="O1201" i="5" s="1"/>
  <c r="P1201" i="5" s="1"/>
  <c r="K1201" i="5"/>
  <c r="L1201" i="5" s="1"/>
  <c r="K134" i="5"/>
  <c r="L134" i="5" s="1"/>
  <c r="K10" i="5"/>
  <c r="L10" i="5" s="1"/>
  <c r="M10" i="5"/>
  <c r="O10" i="5" s="1"/>
  <c r="P10" i="5" s="1"/>
  <c r="H106" i="5"/>
  <c r="H148" i="5"/>
  <c r="H40" i="5"/>
  <c r="H142" i="5"/>
  <c r="H70" i="5"/>
  <c r="H172" i="5"/>
  <c r="H58" i="5"/>
  <c r="H10" i="5"/>
  <c r="H196" i="5"/>
  <c r="H82" i="5"/>
  <c r="H16" i="5"/>
  <c r="H64" i="5"/>
  <c r="H184" i="5"/>
  <c r="H130" i="5"/>
  <c r="H202" i="5"/>
  <c r="H46" i="5"/>
  <c r="H100" i="5"/>
  <c r="H76" i="5"/>
  <c r="H160" i="5"/>
  <c r="H166" i="5"/>
  <c r="H118" i="5"/>
  <c r="H34" i="5"/>
  <c r="H136" i="5"/>
  <c r="H22" i="5"/>
  <c r="H154" i="5"/>
  <c r="H88" i="5"/>
  <c r="H94" i="5"/>
  <c r="H190" i="5"/>
  <c r="H178" i="5"/>
  <c r="H112" i="5"/>
  <c r="H124" i="5"/>
  <c r="H52" i="5"/>
  <c r="H28" i="5"/>
  <c r="K1866" i="5"/>
  <c r="L1866" i="5" s="1"/>
  <c r="M1866" i="5"/>
  <c r="O1866" i="5" s="1"/>
  <c r="P1866" i="5" s="1"/>
  <c r="O316" i="4"/>
  <c r="L316" i="4"/>
  <c r="M1590" i="5"/>
  <c r="O1590" i="5" s="1"/>
  <c r="P1590" i="5" s="1"/>
  <c r="K1590" i="5"/>
  <c r="L1590" i="5" s="1"/>
  <c r="O270" i="4"/>
  <c r="L270" i="4"/>
  <c r="H1716" i="5"/>
  <c r="K1716" i="5" s="1"/>
  <c r="H1686" i="5"/>
  <c r="H1776" i="5"/>
  <c r="K1776" i="5" s="1"/>
  <c r="H1644" i="5"/>
  <c r="K1644" i="5" s="1"/>
  <c r="H1728" i="5"/>
  <c r="K1728" i="5" s="1"/>
  <c r="H1602" i="5"/>
  <c r="K1602" i="5" s="1"/>
  <c r="H1632" i="5"/>
  <c r="H1758" i="5"/>
  <c r="K1758" i="5" s="1"/>
  <c r="H1662" i="5"/>
  <c r="K1662" i="5" s="1"/>
  <c r="H1740" i="5"/>
  <c r="K1740" i="5" s="1"/>
  <c r="H1782" i="5"/>
  <c r="H1614" i="5"/>
  <c r="H1668" i="5"/>
  <c r="H1650" i="5"/>
  <c r="K1650" i="5" s="1"/>
  <c r="H1770" i="5"/>
  <c r="K1770" i="5" s="1"/>
  <c r="H1692" i="5"/>
  <c r="K1692" i="5" s="1"/>
  <c r="H1680" i="5"/>
  <c r="K1680" i="5" s="1"/>
  <c r="H1590" i="5"/>
  <c r="H1620" i="5"/>
  <c r="K1620" i="5" s="1"/>
  <c r="H1722" i="5"/>
  <c r="H1656" i="5"/>
  <c r="K1656" i="5" s="1"/>
  <c r="H1704" i="5"/>
  <c r="K1704" i="5" s="1"/>
  <c r="H1746" i="5"/>
  <c r="H1752" i="5"/>
  <c r="H1710" i="5"/>
  <c r="K1710" i="5" s="1"/>
  <c r="H1764" i="5"/>
  <c r="H1626" i="5"/>
  <c r="K1626" i="5" s="1"/>
  <c r="H1674" i="5"/>
  <c r="K1674" i="5" s="1"/>
  <c r="H1734" i="5"/>
  <c r="K1734" i="5" s="1"/>
  <c r="H1608" i="5"/>
  <c r="K1608" i="5" s="1"/>
  <c r="H1596" i="5"/>
  <c r="H1638" i="5"/>
  <c r="K1638" i="5" s="1"/>
  <c r="H1698" i="5"/>
  <c r="K1698" i="5" s="1"/>
  <c r="M1307" i="5"/>
  <c r="O1307" i="5" s="1"/>
  <c r="P1307" i="5" s="1"/>
  <c r="K1307" i="5"/>
  <c r="L1307" i="5" s="1"/>
  <c r="M468" i="4"/>
  <c r="N468" i="4" s="1"/>
  <c r="M475" i="4"/>
  <c r="M2429" i="5"/>
  <c r="O2429" i="5" s="1"/>
  <c r="P2429" i="5" s="1"/>
  <c r="K2429" i="5"/>
  <c r="L2429" i="5" s="1"/>
  <c r="M1060" i="5"/>
  <c r="O1060" i="5" s="1"/>
  <c r="P1060" i="5" s="1"/>
  <c r="K895" i="5"/>
  <c r="L895" i="5" s="1"/>
  <c r="K709" i="5"/>
  <c r="L709" i="5" s="1"/>
  <c r="M1566" i="5"/>
  <c r="O1566" i="5" s="1"/>
  <c r="P1566" i="5" s="1"/>
  <c r="K1566" i="5"/>
  <c r="L1566" i="5" s="1"/>
  <c r="O266" i="4"/>
  <c r="L266" i="4"/>
  <c r="M1855" i="5"/>
  <c r="O1855" i="5" s="1"/>
  <c r="P1855" i="5" s="1"/>
  <c r="K1855" i="5"/>
  <c r="L1855" i="5" s="1"/>
  <c r="K1380" i="5"/>
  <c r="L1380" i="5" s="1"/>
  <c r="O235" i="4"/>
  <c r="L235" i="4"/>
  <c r="M850" i="5"/>
  <c r="O850" i="5" s="1"/>
  <c r="P850" i="5" s="1"/>
  <c r="M212" i="5"/>
  <c r="O212" i="5" s="1"/>
  <c r="P212" i="5" s="1"/>
  <c r="K212" i="5"/>
  <c r="L212" i="5" s="1"/>
  <c r="M1312" i="5"/>
  <c r="O1312" i="5" s="1"/>
  <c r="P1312" i="5" s="1"/>
  <c r="K1312" i="5"/>
  <c r="L1312" i="5" s="1"/>
  <c r="M536" i="5"/>
  <c r="O536" i="5" s="1"/>
  <c r="P536" i="5" s="1"/>
  <c r="K536" i="5"/>
  <c r="L536" i="5" s="1"/>
  <c r="K998" i="5"/>
  <c r="L998" i="5" s="1"/>
  <c r="H1004" i="5"/>
  <c r="H1010" i="5"/>
  <c r="H1070" i="5"/>
  <c r="H1190" i="5"/>
  <c r="H1142" i="5"/>
  <c r="H1124" i="5"/>
  <c r="H1160" i="5"/>
  <c r="H1100" i="5"/>
  <c r="H1094" i="5"/>
  <c r="H1172" i="5"/>
  <c r="H1154" i="5"/>
  <c r="H1064" i="5"/>
  <c r="H1028" i="5"/>
  <c r="H1106" i="5"/>
  <c r="H1112" i="5"/>
  <c r="H1088" i="5"/>
  <c r="H998" i="5"/>
  <c r="H1034" i="5"/>
  <c r="H1046" i="5"/>
  <c r="H1118" i="5"/>
  <c r="H1166" i="5"/>
  <c r="H1184" i="5"/>
  <c r="H1178" i="5"/>
  <c r="H1082" i="5"/>
  <c r="H1136" i="5"/>
  <c r="H1148" i="5"/>
  <c r="H1022" i="5"/>
  <c r="H1052" i="5"/>
  <c r="H1016" i="5"/>
  <c r="H1130" i="5"/>
  <c r="H1040" i="5"/>
  <c r="H1076" i="5"/>
  <c r="H1058" i="5"/>
  <c r="M2716" i="5"/>
  <c r="O2716" i="5" s="1"/>
  <c r="P2716" i="5" s="1"/>
  <c r="K2716" i="5"/>
  <c r="L2716" i="5" s="1"/>
  <c r="K2602" i="5"/>
  <c r="L2602" i="5" s="1"/>
  <c r="M2602" i="5"/>
  <c r="O2602" i="5" s="1"/>
  <c r="P2602" i="5" s="1"/>
  <c r="K2757" i="5"/>
  <c r="L2757" i="5" s="1"/>
  <c r="M2757" i="5"/>
  <c r="O2757" i="5" s="1"/>
  <c r="P2757" i="5" s="1"/>
  <c r="K981" i="5"/>
  <c r="L981" i="5" s="1"/>
  <c r="K267" i="5"/>
  <c r="L267" i="5" s="1"/>
  <c r="M1023" i="5"/>
  <c r="O1023" i="5" s="1"/>
  <c r="P1023" i="5" s="1"/>
  <c r="K1023" i="5"/>
  <c r="L1023" i="5" s="1"/>
  <c r="M264" i="5"/>
  <c r="O264" i="5" s="1"/>
  <c r="P264" i="5" s="1"/>
  <c r="L49" i="4"/>
  <c r="K264" i="5"/>
  <c r="L264" i="5" s="1"/>
  <c r="O49" i="4"/>
  <c r="M2376" i="5"/>
  <c r="O2376" i="5" s="1"/>
  <c r="P2376" i="5" s="1"/>
  <c r="K2376" i="5"/>
  <c r="L2376" i="5" s="1"/>
  <c r="O401" i="4"/>
  <c r="L401" i="4"/>
  <c r="M1381" i="5"/>
  <c r="O1381" i="5" s="1"/>
  <c r="P1381" i="5" s="1"/>
  <c r="K1381" i="5"/>
  <c r="L1381" i="5" s="1"/>
  <c r="M200" i="5"/>
  <c r="O200" i="5" s="1"/>
  <c r="P200" i="5" s="1"/>
  <c r="K200" i="5"/>
  <c r="L200" i="5" s="1"/>
  <c r="M196" i="5"/>
  <c r="O196" i="5" s="1"/>
  <c r="P196" i="5" s="1"/>
  <c r="K196" i="5"/>
  <c r="L196" i="5" s="1"/>
  <c r="K1754" i="5"/>
  <c r="L1754" i="5" s="1"/>
  <c r="M1754" i="5"/>
  <c r="O1754" i="5" s="1"/>
  <c r="P1754" i="5" s="1"/>
  <c r="O199" i="4"/>
  <c r="L199" i="4"/>
  <c r="M1289" i="5"/>
  <c r="O1289" i="5" s="1"/>
  <c r="P1289" i="5" s="1"/>
  <c r="K1289" i="5"/>
  <c r="L1289" i="5" s="1"/>
  <c r="K2440" i="5"/>
  <c r="L2440" i="5" s="1"/>
  <c r="M2440" i="5"/>
  <c r="O2440" i="5" s="1"/>
  <c r="P2440" i="5" s="1"/>
  <c r="M2560" i="5"/>
  <c r="O2560" i="5" s="1"/>
  <c r="P2560" i="5" s="1"/>
  <c r="K2560" i="5"/>
  <c r="L2560" i="5" s="1"/>
  <c r="K2554" i="5"/>
  <c r="L2554" i="5" s="1"/>
  <c r="M2554" i="5"/>
  <c r="O2554" i="5" s="1"/>
  <c r="P2554" i="5" s="1"/>
  <c r="M2572" i="5"/>
  <c r="O2572" i="5" s="1"/>
  <c r="P2572" i="5" s="1"/>
  <c r="K2572" i="5"/>
  <c r="L2572" i="5" s="1"/>
  <c r="T595" i="4"/>
  <c r="W595" i="4"/>
  <c r="M1621" i="5"/>
  <c r="O1621" i="5" s="1"/>
  <c r="P1621" i="5" s="1"/>
  <c r="K1621" i="5"/>
  <c r="L1621" i="5" s="1"/>
  <c r="M1036" i="5"/>
  <c r="O1036" i="5" s="1"/>
  <c r="P1036" i="5" s="1"/>
  <c r="K776" i="5"/>
  <c r="L776" i="5" s="1"/>
  <c r="K1536" i="5"/>
  <c r="L1536" i="5" s="1"/>
  <c r="O261" i="4"/>
  <c r="L261" i="4"/>
  <c r="W561" i="4"/>
  <c r="T561" i="4"/>
  <c r="M2035" i="5"/>
  <c r="O2035" i="5" s="1"/>
  <c r="P2035" i="5" s="1"/>
  <c r="K2035" i="5"/>
  <c r="L2035" i="5" s="1"/>
  <c r="M1485" i="5"/>
  <c r="O1485" i="5" s="1"/>
  <c r="P1485" i="5" s="1"/>
  <c r="K1485" i="5"/>
  <c r="L1485" i="5" s="1"/>
  <c r="M1159" i="5"/>
  <c r="O1159" i="5" s="1"/>
  <c r="P1159" i="5" s="1"/>
  <c r="K1159" i="5"/>
  <c r="L1159" i="5" s="1"/>
  <c r="K2026" i="5"/>
  <c r="L2026" i="5" s="1"/>
  <c r="M2026" i="5"/>
  <c r="O2026" i="5" s="1"/>
  <c r="P2026" i="5" s="1"/>
  <c r="K414" i="5"/>
  <c r="L414" i="5" s="1"/>
  <c r="O74" i="4"/>
  <c r="L74" i="4"/>
  <c r="K19" i="5"/>
  <c r="L19" i="5" s="1"/>
  <c r="M2582" i="5"/>
  <c r="O2582" i="5" s="1"/>
  <c r="P2582" i="5" s="1"/>
  <c r="K2582" i="5"/>
  <c r="L2582" i="5" s="1"/>
  <c r="H2636" i="5"/>
  <c r="H2588" i="5"/>
  <c r="H2744" i="5"/>
  <c r="H2684" i="5"/>
  <c r="H2600" i="5"/>
  <c r="H2582" i="5"/>
  <c r="H2624" i="5"/>
  <c r="H2672" i="5"/>
  <c r="H2678" i="5"/>
  <c r="H2630" i="5"/>
  <c r="H2774" i="5"/>
  <c r="H2708" i="5"/>
  <c r="H2714" i="5"/>
  <c r="H2654" i="5"/>
  <c r="H2762" i="5"/>
  <c r="H2768" i="5"/>
  <c r="H2720" i="5"/>
  <c r="H2726" i="5"/>
  <c r="H2696" i="5"/>
  <c r="H2648" i="5"/>
  <c r="H2594" i="5"/>
  <c r="H2750" i="5"/>
  <c r="H2612" i="5"/>
  <c r="H2660" i="5"/>
  <c r="H2666" i="5"/>
  <c r="H2732" i="5"/>
  <c r="H2690" i="5"/>
  <c r="H2738" i="5"/>
  <c r="H2606" i="5"/>
  <c r="H2642" i="5"/>
  <c r="H2618" i="5"/>
  <c r="H2702" i="5"/>
  <c r="H2756" i="5"/>
  <c r="K2722" i="5"/>
  <c r="L2722" i="5" s="1"/>
  <c r="M2722" i="5"/>
  <c r="O2722" i="5" s="1"/>
  <c r="P2722" i="5" s="1"/>
  <c r="K2635" i="5"/>
  <c r="L2635" i="5" s="1"/>
  <c r="M2635" i="5"/>
  <c r="O2635" i="5" s="1"/>
  <c r="P2635" i="5" s="1"/>
  <c r="K1335" i="5"/>
  <c r="L1335" i="5" s="1"/>
  <c r="M1335" i="5"/>
  <c r="O1335" i="5" s="1"/>
  <c r="P1335" i="5" s="1"/>
  <c r="K339" i="5"/>
  <c r="L339" i="5" s="1"/>
  <c r="M1053" i="5"/>
  <c r="O1053" i="5" s="1"/>
  <c r="P1053" i="5" s="1"/>
  <c r="K1053" i="5"/>
  <c r="L1053" i="5" s="1"/>
  <c r="K306" i="5"/>
  <c r="L306" i="5" s="1"/>
  <c r="O56" i="4"/>
  <c r="L56" i="4"/>
  <c r="K2370" i="5"/>
  <c r="L2370" i="5" s="1"/>
  <c r="O400" i="4"/>
  <c r="L400" i="4"/>
  <c r="R476" i="4"/>
  <c r="U476" i="4" s="1"/>
  <c r="V476" i="4" s="1"/>
  <c r="P476" i="4"/>
  <c r="Q476" i="4"/>
  <c r="R473" i="4"/>
  <c r="U473" i="4" s="1"/>
  <c r="V473" i="4" s="1"/>
  <c r="Q473" i="4"/>
  <c r="P473" i="4"/>
  <c r="M1345" i="5"/>
  <c r="O1345" i="5" s="1"/>
  <c r="P1345" i="5" s="1"/>
  <c r="K1345" i="5"/>
  <c r="L1345" i="5" s="1"/>
  <c r="K86" i="5"/>
  <c r="L86" i="5" s="1"/>
  <c r="K166" i="5"/>
  <c r="L166" i="5" s="1"/>
  <c r="M166" i="5"/>
  <c r="O166" i="5" s="1"/>
  <c r="P166" i="5" s="1"/>
  <c r="M1812" i="5"/>
  <c r="O1812" i="5" s="1"/>
  <c r="P1812" i="5" s="1"/>
  <c r="K1812" i="5"/>
  <c r="L1812" i="5" s="1"/>
  <c r="O307" i="4"/>
  <c r="L307" i="4"/>
  <c r="K1686" i="5"/>
  <c r="L1686" i="5" s="1"/>
  <c r="M1686" i="5"/>
  <c r="O1686" i="5" s="1"/>
  <c r="P1686" i="5" s="1"/>
  <c r="O286" i="4"/>
  <c r="L286" i="4"/>
  <c r="O421" i="4"/>
  <c r="L421" i="4"/>
  <c r="K2189" i="5"/>
  <c r="L2189" i="5" s="1"/>
  <c r="M2189" i="5"/>
  <c r="O2189" i="5" s="1"/>
  <c r="P2189" i="5" s="1"/>
  <c r="H2189" i="5"/>
  <c r="H2231" i="5"/>
  <c r="H2321" i="5"/>
  <c r="H2285" i="5"/>
  <c r="H2243" i="5"/>
  <c r="H2303" i="5"/>
  <c r="H2375" i="5"/>
  <c r="H2381" i="5"/>
  <c r="H2249" i="5"/>
  <c r="H2315" i="5"/>
  <c r="H2327" i="5"/>
  <c r="H2363" i="5"/>
  <c r="H2213" i="5"/>
  <c r="H2309" i="5"/>
  <c r="K2309" i="5" s="1"/>
  <c r="H2357" i="5"/>
  <c r="H2369" i="5"/>
  <c r="H2201" i="5"/>
  <c r="H2345" i="5"/>
  <c r="K2345" i="5" s="1"/>
  <c r="H2255" i="5"/>
  <c r="H2273" i="5"/>
  <c r="K2273" i="5" s="1"/>
  <c r="H2267" i="5"/>
  <c r="H2195" i="5"/>
  <c r="H2339" i="5"/>
  <c r="H2237" i="5"/>
  <c r="H2207" i="5"/>
  <c r="H2297" i="5"/>
  <c r="H2219" i="5"/>
  <c r="H2279" i="5"/>
  <c r="H2261" i="5"/>
  <c r="H2291" i="5"/>
  <c r="H2351" i="5"/>
  <c r="K2351" i="5" s="1"/>
  <c r="H2225" i="5"/>
  <c r="H2333" i="5"/>
  <c r="M2339" i="5"/>
  <c r="O2339" i="5" s="1"/>
  <c r="P2339" i="5" s="1"/>
  <c r="K2339" i="5"/>
  <c r="L2339" i="5" s="1"/>
  <c r="M2369" i="5"/>
  <c r="O2369" i="5" s="1"/>
  <c r="P2369" i="5" s="1"/>
  <c r="K2369" i="5"/>
  <c r="L2369" i="5" s="1"/>
  <c r="M2375" i="5"/>
  <c r="O2375" i="5" s="1"/>
  <c r="P2375" i="5" s="1"/>
  <c r="K2375" i="5"/>
  <c r="L2375" i="5" s="1"/>
  <c r="K835" i="5"/>
  <c r="L835" i="5" s="1"/>
  <c r="K745" i="5"/>
  <c r="L745" i="5" s="1"/>
  <c r="K1524" i="5"/>
  <c r="L1524" i="5" s="1"/>
  <c r="O259" i="4"/>
  <c r="L259" i="4"/>
  <c r="M489" i="4"/>
  <c r="K2167" i="5"/>
  <c r="L2167" i="5" s="1"/>
  <c r="M2167" i="5"/>
  <c r="O2167" i="5" s="1"/>
  <c r="P2167" i="5" s="1"/>
  <c r="M1443" i="5"/>
  <c r="O1443" i="5" s="1"/>
  <c r="P1443" i="5" s="1"/>
  <c r="K1443" i="5"/>
  <c r="L1443" i="5" s="1"/>
  <c r="K1183" i="5"/>
  <c r="L1183" i="5" s="1"/>
  <c r="M1183" i="5"/>
  <c r="O1183" i="5" s="1"/>
  <c r="P1183" i="5" s="1"/>
  <c r="K1739" i="5"/>
  <c r="L1739" i="5" s="1"/>
  <c r="M1525" i="5"/>
  <c r="O1525" i="5" s="1"/>
  <c r="P1525" i="5" s="1"/>
  <c r="K1525" i="5"/>
  <c r="L1525" i="5" s="1"/>
  <c r="K1519" i="5"/>
  <c r="L1519" i="5" s="1"/>
  <c r="M1519" i="5"/>
  <c r="O1519" i="5" s="1"/>
  <c r="P1519" i="5" s="1"/>
  <c r="M1513" i="5"/>
  <c r="O1513" i="5" s="1"/>
  <c r="P1513" i="5" s="1"/>
  <c r="K1513" i="5"/>
  <c r="L1513" i="5" s="1"/>
  <c r="M1507" i="5"/>
  <c r="O1507" i="5" s="1"/>
  <c r="P1507" i="5" s="1"/>
  <c r="K1507" i="5"/>
  <c r="L1507" i="5" s="1"/>
  <c r="M1292" i="5"/>
  <c r="O1292" i="5" s="1"/>
  <c r="P1292" i="5" s="1"/>
  <c r="K1292" i="5"/>
  <c r="L1292" i="5" s="1"/>
  <c r="K1250" i="5"/>
  <c r="L1250" i="5" s="1"/>
  <c r="M1250" i="5"/>
  <c r="O1250" i="5" s="1"/>
  <c r="P1250" i="5" s="1"/>
  <c r="K1364" i="5"/>
  <c r="L1364" i="5" s="1"/>
  <c r="M433" i="5"/>
  <c r="O433" i="5" s="1"/>
  <c r="P433" i="5" s="1"/>
  <c r="K433" i="5"/>
  <c r="L433" i="5" s="1"/>
  <c r="K541" i="5"/>
  <c r="L541" i="5" s="1"/>
  <c r="M481" i="5"/>
  <c r="O481" i="5" s="1"/>
  <c r="P481" i="5" s="1"/>
  <c r="K481" i="5"/>
  <c r="L481" i="5" s="1"/>
  <c r="M535" i="5"/>
  <c r="O535" i="5" s="1"/>
  <c r="P535" i="5" s="1"/>
  <c r="K535" i="5"/>
  <c r="L535" i="5" s="1"/>
  <c r="L350" i="4"/>
  <c r="O222" i="4"/>
  <c r="O80" i="4"/>
  <c r="M486" i="5" l="1"/>
  <c r="O486" i="5" s="1"/>
  <c r="P486" i="5" s="1"/>
  <c r="M369" i="5"/>
  <c r="O369" i="5" s="1"/>
  <c r="P369" i="5" s="1"/>
  <c r="K1917" i="5"/>
  <c r="M558" i="5"/>
  <c r="O558" i="5" s="1"/>
  <c r="P558" i="5" s="1"/>
  <c r="M69" i="5"/>
  <c r="O69" i="5" s="1"/>
  <c r="P69" i="5" s="1"/>
  <c r="M903" i="5"/>
  <c r="O903" i="5" s="1"/>
  <c r="P903" i="5" s="1"/>
  <c r="M697" i="5"/>
  <c r="O697" i="5" s="1"/>
  <c r="P697" i="5" s="1"/>
  <c r="M141" i="5"/>
  <c r="O141" i="5" s="1"/>
  <c r="P141" i="5" s="1"/>
  <c r="M835" i="5"/>
  <c r="O835" i="5" s="1"/>
  <c r="P835" i="5" s="1"/>
  <c r="M417" i="5"/>
  <c r="O417" i="5" s="1"/>
  <c r="P417" i="5" s="1"/>
  <c r="M40" i="5"/>
  <c r="O40" i="5" s="1"/>
  <c r="P40" i="5" s="1"/>
  <c r="M381" i="5"/>
  <c r="O381" i="5" s="1"/>
  <c r="P381" i="5" s="1"/>
  <c r="M735" i="5"/>
  <c r="O735" i="5" s="1"/>
  <c r="P735" i="5" s="1"/>
  <c r="M854" i="5"/>
  <c r="O854" i="5" s="1"/>
  <c r="P854" i="5" s="1"/>
  <c r="M134" i="5"/>
  <c r="O134" i="5" s="1"/>
  <c r="P134" i="5" s="1"/>
  <c r="M2759" i="5"/>
  <c r="O2759" i="5" s="1"/>
  <c r="P2759" i="5" s="1"/>
  <c r="M1275" i="5"/>
  <c r="O1275" i="5" s="1"/>
  <c r="P1275" i="5" s="1"/>
  <c r="M249" i="5"/>
  <c r="O249" i="5" s="1"/>
  <c r="P249" i="5" s="1"/>
  <c r="M513" i="5"/>
  <c r="O513" i="5" s="1"/>
  <c r="P513" i="5" s="1"/>
  <c r="M1035" i="5"/>
  <c r="O1035" i="5" s="1"/>
  <c r="P1035" i="5" s="1"/>
  <c r="M49" i="5"/>
  <c r="O49" i="5" s="1"/>
  <c r="P49" i="5" s="1"/>
  <c r="M1107" i="5"/>
  <c r="O1107" i="5" s="1"/>
  <c r="P1107" i="5" s="1"/>
  <c r="M541" i="5"/>
  <c r="O541" i="5" s="1"/>
  <c r="P541" i="5" s="1"/>
  <c r="M704" i="5"/>
  <c r="O704" i="5" s="1"/>
  <c r="P704" i="5" s="1"/>
  <c r="M807" i="5"/>
  <c r="O807" i="5" s="1"/>
  <c r="P807" i="5" s="1"/>
  <c r="M680" i="5"/>
  <c r="O680" i="5" s="1"/>
  <c r="P680" i="5" s="1"/>
  <c r="M711" i="5"/>
  <c r="O711" i="5" s="1"/>
  <c r="P711" i="5" s="1"/>
  <c r="M991" i="5"/>
  <c r="O991" i="5" s="1"/>
  <c r="P991" i="5" s="1"/>
  <c r="M477" i="5"/>
  <c r="O477" i="5" s="1"/>
  <c r="P477" i="5" s="1"/>
  <c r="M987" i="5"/>
  <c r="O987" i="5" s="1"/>
  <c r="P987" i="5" s="1"/>
  <c r="M1428" i="5"/>
  <c r="O1428" i="5" s="1"/>
  <c r="P1428" i="5" s="1"/>
  <c r="M902" i="5"/>
  <c r="O902" i="5" s="1"/>
  <c r="P902" i="5" s="1"/>
  <c r="M945" i="5"/>
  <c r="O945" i="5" s="1"/>
  <c r="P945" i="5" s="1"/>
  <c r="M2310" i="5"/>
  <c r="O2310" i="5" s="1"/>
  <c r="P2310" i="5" s="1"/>
  <c r="M741" i="5"/>
  <c r="O741" i="5" s="1"/>
  <c r="P741" i="5" s="1"/>
  <c r="M962" i="5"/>
  <c r="O962" i="5" s="1"/>
  <c r="P962" i="5" s="1"/>
  <c r="M842" i="5"/>
  <c r="O842" i="5" s="1"/>
  <c r="P842" i="5" s="1"/>
  <c r="M776" i="5"/>
  <c r="O776" i="5" s="1"/>
  <c r="P776" i="5" s="1"/>
  <c r="M1380" i="5"/>
  <c r="O1380" i="5" s="1"/>
  <c r="P1380" i="5" s="1"/>
  <c r="M534" i="5"/>
  <c r="O534" i="5" s="1"/>
  <c r="P534" i="5" s="1"/>
  <c r="M2052" i="5"/>
  <c r="O2052" i="5" s="1"/>
  <c r="P2052" i="5" s="1"/>
  <c r="M213" i="5"/>
  <c r="O213" i="5" s="1"/>
  <c r="P213" i="5" s="1"/>
  <c r="M1069" i="5"/>
  <c r="O1069" i="5" s="1"/>
  <c r="P1069" i="5" s="1"/>
  <c r="M363" i="5"/>
  <c r="O363" i="5" s="1"/>
  <c r="P363" i="5" s="1"/>
  <c r="M285" i="5"/>
  <c r="O285" i="5" s="1"/>
  <c r="P285" i="5" s="1"/>
  <c r="M86" i="5"/>
  <c r="O86" i="5" s="1"/>
  <c r="P86" i="5" s="1"/>
  <c r="M1287" i="5"/>
  <c r="O1287" i="5" s="1"/>
  <c r="P1287" i="5" s="1"/>
  <c r="M1957" i="5"/>
  <c r="O1957" i="5" s="1"/>
  <c r="P1957" i="5" s="1"/>
  <c r="M98" i="5"/>
  <c r="O98" i="5" s="1"/>
  <c r="P98" i="5" s="1"/>
  <c r="M368" i="5"/>
  <c r="O368" i="5" s="1"/>
  <c r="P368" i="5" s="1"/>
  <c r="M493" i="5"/>
  <c r="O493" i="5" s="1"/>
  <c r="P493" i="5" s="1"/>
  <c r="M171" i="5"/>
  <c r="O171" i="5" s="1"/>
  <c r="P171" i="5" s="1"/>
  <c r="M800" i="5"/>
  <c r="O800" i="5" s="1"/>
  <c r="P800" i="5" s="1"/>
  <c r="M1003" i="5"/>
  <c r="O1003" i="5" s="1"/>
  <c r="P1003" i="5" s="1"/>
  <c r="M2104" i="5"/>
  <c r="O2104" i="5" s="1"/>
  <c r="P2104" i="5" s="1"/>
  <c r="K1959" i="5"/>
  <c r="M729" i="5"/>
  <c r="O729" i="5" s="1"/>
  <c r="P729" i="5" s="1"/>
  <c r="M727" i="5"/>
  <c r="O727" i="5" s="1"/>
  <c r="P727" i="5" s="1"/>
  <c r="M2286" i="5"/>
  <c r="O2286" i="5" s="1"/>
  <c r="P2286" i="5" s="1"/>
  <c r="M453" i="5"/>
  <c r="O453" i="5" s="1"/>
  <c r="P453" i="5" s="1"/>
  <c r="M127" i="5"/>
  <c r="O127" i="5" s="1"/>
  <c r="P127" i="5" s="1"/>
  <c r="M890" i="5"/>
  <c r="O890" i="5" s="1"/>
  <c r="P890" i="5" s="1"/>
  <c r="M2280" i="5"/>
  <c r="O2280" i="5" s="1"/>
  <c r="P2280" i="5" s="1"/>
  <c r="L630" i="5"/>
  <c r="M630" i="5"/>
  <c r="O630" i="5" s="1"/>
  <c r="P630" i="5" s="1"/>
  <c r="L1362" i="5"/>
  <c r="M1362" i="5" s="1"/>
  <c r="O1362" i="5" s="1"/>
  <c r="P1362" i="5" s="1"/>
  <c r="L636" i="5"/>
  <c r="M636" i="5" s="1"/>
  <c r="O636" i="5" s="1"/>
  <c r="P636" i="5" s="1"/>
  <c r="L294" i="5"/>
  <c r="M294" i="5" s="1"/>
  <c r="O294" i="5" s="1"/>
  <c r="P294" i="5" s="1"/>
  <c r="L1783" i="5"/>
  <c r="M1783" i="5"/>
  <c r="O1783" i="5" s="1"/>
  <c r="P1783" i="5" s="1"/>
  <c r="L2496" i="5"/>
  <c r="M2496" i="5" s="1"/>
  <c r="O2496" i="5" s="1"/>
  <c r="P2496" i="5" s="1"/>
  <c r="L1956" i="5"/>
  <c r="M1956" i="5" s="1"/>
  <c r="O1956" i="5" s="1"/>
  <c r="P1956" i="5" s="1"/>
  <c r="L2046" i="5"/>
  <c r="M2046" i="5"/>
  <c r="O2046" i="5" s="1"/>
  <c r="P2046" i="5" s="1"/>
  <c r="L1410" i="5"/>
  <c r="M1410" i="5"/>
  <c r="O1410" i="5" s="1"/>
  <c r="P1410" i="5" s="1"/>
  <c r="L384" i="5"/>
  <c r="M384" i="5" s="1"/>
  <c r="O384" i="5" s="1"/>
  <c r="P384" i="5" s="1"/>
  <c r="L1926" i="5"/>
  <c r="M1926" i="5" s="1"/>
  <c r="O1926" i="5" s="1"/>
  <c r="P1926" i="5" s="1"/>
  <c r="L1045" i="5"/>
  <c r="M1045" i="5"/>
  <c r="O1045" i="5" s="1"/>
  <c r="P1045" i="5" s="1"/>
  <c r="L1647" i="5"/>
  <c r="M1647" i="5"/>
  <c r="O1647" i="5" s="1"/>
  <c r="P1647" i="5" s="1"/>
  <c r="L1341" i="5"/>
  <c r="M1341" i="5" s="1"/>
  <c r="O1341" i="5" s="1"/>
  <c r="P1341" i="5" s="1"/>
  <c r="L1353" i="5"/>
  <c r="M1353" i="5" s="1"/>
  <c r="O1353" i="5" s="1"/>
  <c r="P1353" i="5" s="1"/>
  <c r="L241" i="5"/>
  <c r="M241" i="5"/>
  <c r="O241" i="5" s="1"/>
  <c r="P241" i="5" s="1"/>
  <c r="L331" i="5"/>
  <c r="M331" i="5"/>
  <c r="O331" i="5" s="1"/>
  <c r="P331" i="5" s="1"/>
  <c r="L1766" i="5"/>
  <c r="M1766" i="5" s="1"/>
  <c r="O1766" i="5" s="1"/>
  <c r="P1766" i="5" s="1"/>
  <c r="L1344" i="5"/>
  <c r="M1344" i="5" s="1"/>
  <c r="O1344" i="5" s="1"/>
  <c r="P1344" i="5" s="1"/>
  <c r="M591" i="5"/>
  <c r="O591" i="5" s="1"/>
  <c r="P591" i="5" s="1"/>
  <c r="M117" i="5"/>
  <c r="O117" i="5" s="1"/>
  <c r="P117" i="5" s="1"/>
  <c r="M1052" i="5"/>
  <c r="O1052" i="5" s="1"/>
  <c r="P1052" i="5" s="1"/>
  <c r="M891" i="5"/>
  <c r="O891" i="5" s="1"/>
  <c r="P891" i="5" s="1"/>
  <c r="M284" i="5"/>
  <c r="O284" i="5" s="1"/>
  <c r="P284" i="5" s="1"/>
  <c r="M1458" i="5"/>
  <c r="O1458" i="5" s="1"/>
  <c r="P1458" i="5" s="1"/>
  <c r="M1536" i="5"/>
  <c r="O1536" i="5" s="1"/>
  <c r="P1536" i="5" s="1"/>
  <c r="M507" i="5"/>
  <c r="O507" i="5" s="1"/>
  <c r="P507" i="5" s="1"/>
  <c r="M1309" i="5"/>
  <c r="O1309" i="5" s="1"/>
  <c r="P1309" i="5" s="1"/>
  <c r="M588" i="5"/>
  <c r="O588" i="5" s="1"/>
  <c r="P588" i="5" s="1"/>
  <c r="K1520" i="5"/>
  <c r="K36" i="5"/>
  <c r="M919" i="5"/>
  <c r="O919" i="5" s="1"/>
  <c r="P919" i="5" s="1"/>
  <c r="M1209" i="5"/>
  <c r="O1209" i="5" s="1"/>
  <c r="P1209" i="5" s="1"/>
  <c r="M1123" i="5"/>
  <c r="O1123" i="5" s="1"/>
  <c r="P1123" i="5" s="1"/>
  <c r="M1039" i="5"/>
  <c r="O1039" i="5" s="1"/>
  <c r="P1039" i="5" s="1"/>
  <c r="M499" i="5"/>
  <c r="O499" i="5" s="1"/>
  <c r="P499" i="5" s="1"/>
  <c r="M1370" i="5"/>
  <c r="O1370" i="5" s="1"/>
  <c r="P1370" i="5" s="1"/>
  <c r="M68" i="5"/>
  <c r="O68" i="5" s="1"/>
  <c r="P68" i="5" s="1"/>
  <c r="M949" i="5"/>
  <c r="O949" i="5" s="1"/>
  <c r="P949" i="5" s="1"/>
  <c r="M445" i="5"/>
  <c r="O445" i="5" s="1"/>
  <c r="P445" i="5" s="1"/>
  <c r="M483" i="5"/>
  <c r="O483" i="5" s="1"/>
  <c r="P483" i="5" s="1"/>
  <c r="K1977" i="5"/>
  <c r="M2292" i="5"/>
  <c r="O2292" i="5" s="1"/>
  <c r="P2292" i="5" s="1"/>
  <c r="M1064" i="5"/>
  <c r="O1064" i="5" s="1"/>
  <c r="P1064" i="5" s="1"/>
  <c r="M648" i="5"/>
  <c r="O648" i="5" s="1"/>
  <c r="P648" i="5" s="1"/>
  <c r="M2304" i="5"/>
  <c r="O2304" i="5" s="1"/>
  <c r="P2304" i="5" s="1"/>
  <c r="M1137" i="5"/>
  <c r="O1137" i="5" s="1"/>
  <c r="P1137" i="5" s="1"/>
  <c r="M1063" i="5"/>
  <c r="O1063" i="5" s="1"/>
  <c r="P1063" i="5" s="1"/>
  <c r="M607" i="5"/>
  <c r="O607" i="5" s="1"/>
  <c r="P607" i="5" s="1"/>
  <c r="M771" i="5"/>
  <c r="O771" i="5" s="1"/>
  <c r="P771" i="5" s="1"/>
  <c r="M1160" i="5"/>
  <c r="O1160" i="5" s="1"/>
  <c r="P1160" i="5" s="1"/>
  <c r="M409" i="5"/>
  <c r="O409" i="5" s="1"/>
  <c r="P409" i="5" s="1"/>
  <c r="M456" i="5"/>
  <c r="O456" i="5" s="1"/>
  <c r="P456" i="5" s="1"/>
  <c r="M745" i="5"/>
  <c r="O745" i="5" s="1"/>
  <c r="P745" i="5" s="1"/>
  <c r="K1923" i="5"/>
  <c r="M595" i="5"/>
  <c r="O595" i="5" s="1"/>
  <c r="P595" i="5" s="1"/>
  <c r="K1538" i="5"/>
  <c r="L1538" i="5" s="1"/>
  <c r="M1538" i="5" s="1"/>
  <c r="O1538" i="5" s="1"/>
  <c r="P1538" i="5" s="1"/>
  <c r="K156" i="5"/>
  <c r="K72" i="5"/>
  <c r="M1245" i="5"/>
  <c r="O1245" i="5" s="1"/>
  <c r="P1245" i="5" s="1"/>
  <c r="M1105" i="5"/>
  <c r="O1105" i="5" s="1"/>
  <c r="P1105" i="5" s="1"/>
  <c r="M739" i="5"/>
  <c r="O739" i="5" s="1"/>
  <c r="P739" i="5" s="1"/>
  <c r="M1383" i="5"/>
  <c r="O1383" i="5" s="1"/>
  <c r="P1383" i="5" s="1"/>
  <c r="K1965" i="5"/>
  <c r="L1965" i="5" s="1"/>
  <c r="M182" i="5"/>
  <c r="O182" i="5" s="1"/>
  <c r="P182" i="5" s="1"/>
  <c r="M2298" i="5"/>
  <c r="O2298" i="5" s="1"/>
  <c r="P2298" i="5" s="1"/>
  <c r="M1205" i="5"/>
  <c r="O1205" i="5" s="1"/>
  <c r="P1205" i="5" s="1"/>
  <c r="M494" i="5"/>
  <c r="O494" i="5" s="1"/>
  <c r="P494" i="5" s="1"/>
  <c r="M470" i="5"/>
  <c r="O470" i="5" s="1"/>
  <c r="P470" i="5" s="1"/>
  <c r="M668" i="5"/>
  <c r="O668" i="5" s="1"/>
  <c r="P668" i="5" s="1"/>
  <c r="M81" i="5"/>
  <c r="O81" i="5" s="1"/>
  <c r="P81" i="5" s="1"/>
  <c r="M505" i="5"/>
  <c r="O505" i="5" s="1"/>
  <c r="P505" i="5" s="1"/>
  <c r="M176" i="5"/>
  <c r="O176" i="5" s="1"/>
  <c r="P176" i="5" s="1"/>
  <c r="M937" i="5"/>
  <c r="O937" i="5" s="1"/>
  <c r="P937" i="5" s="1"/>
  <c r="M747" i="5"/>
  <c r="O747" i="5" s="1"/>
  <c r="P747" i="5" s="1"/>
  <c r="M1155" i="5"/>
  <c r="O1155" i="5" s="1"/>
  <c r="P1155" i="5" s="1"/>
  <c r="M751" i="5"/>
  <c r="O751" i="5" s="1"/>
  <c r="P751" i="5" s="1"/>
  <c r="M1831" i="5"/>
  <c r="O1831" i="5" s="1"/>
  <c r="P1831" i="5" s="1"/>
  <c r="M45" i="5"/>
  <c r="O45" i="5" s="1"/>
  <c r="P45" i="5" s="1"/>
  <c r="M458" i="5"/>
  <c r="O458" i="5" s="1"/>
  <c r="P458" i="5" s="1"/>
  <c r="M439" i="5"/>
  <c r="O439" i="5" s="1"/>
  <c r="P439" i="5" s="1"/>
  <c r="M1489" i="5"/>
  <c r="O1489" i="5" s="1"/>
  <c r="P1489" i="5" s="1"/>
  <c r="M248" i="5"/>
  <c r="O248" i="5" s="1"/>
  <c r="P248" i="5" s="1"/>
  <c r="M691" i="5"/>
  <c r="O691" i="5" s="1"/>
  <c r="P691" i="5" s="1"/>
  <c r="M296" i="5"/>
  <c r="O296" i="5" s="1"/>
  <c r="P296" i="5" s="1"/>
  <c r="M2536" i="5"/>
  <c r="O2536" i="5" s="1"/>
  <c r="P2536" i="5" s="1"/>
  <c r="M1117" i="5"/>
  <c r="O1117" i="5" s="1"/>
  <c r="P1117" i="5" s="1"/>
  <c r="K108" i="5"/>
  <c r="L108" i="5" s="1"/>
  <c r="M108" i="5" s="1"/>
  <c r="O108" i="5" s="1"/>
  <c r="P108" i="5" s="1"/>
  <c r="K138" i="5"/>
  <c r="L138" i="5" s="1"/>
  <c r="M138" i="5" s="1"/>
  <c r="O138" i="5" s="1"/>
  <c r="P138" i="5" s="1"/>
  <c r="M465" i="5"/>
  <c r="O465" i="5" s="1"/>
  <c r="P465" i="5" s="1"/>
  <c r="M1089" i="5"/>
  <c r="O1089" i="5" s="1"/>
  <c r="P1089" i="5" s="1"/>
  <c r="M57" i="5"/>
  <c r="O57" i="5" s="1"/>
  <c r="P57" i="5" s="1"/>
  <c r="M744" i="5"/>
  <c r="O744" i="5" s="1"/>
  <c r="P744" i="5" s="1"/>
  <c r="M2022" i="5"/>
  <c r="O2022" i="5" s="1"/>
  <c r="P2022" i="5" s="1"/>
  <c r="M660" i="5"/>
  <c r="O660" i="5" s="1"/>
  <c r="P660" i="5" s="1"/>
  <c r="M567" i="5"/>
  <c r="O567" i="5" s="1"/>
  <c r="P567" i="5" s="1"/>
  <c r="M1189" i="5"/>
  <c r="O1189" i="5" s="1"/>
  <c r="P1189" i="5" s="1"/>
  <c r="M2098" i="5"/>
  <c r="O2098" i="5" s="1"/>
  <c r="P2098" i="5" s="1"/>
  <c r="M272" i="5"/>
  <c r="O272" i="5" s="1"/>
  <c r="P272" i="5" s="1"/>
  <c r="M871" i="5"/>
  <c r="O871" i="5" s="1"/>
  <c r="P871" i="5" s="1"/>
  <c r="M566" i="5"/>
  <c r="O566" i="5" s="1"/>
  <c r="P566" i="5" s="1"/>
  <c r="M1896" i="5"/>
  <c r="O1896" i="5" s="1"/>
  <c r="P1896" i="5" s="1"/>
  <c r="K1971" i="5"/>
  <c r="K1911" i="5"/>
  <c r="L1911" i="5" s="1"/>
  <c r="M552" i="5"/>
  <c r="O552" i="5" s="1"/>
  <c r="P552" i="5" s="1"/>
  <c r="M1093" i="5"/>
  <c r="O1093" i="5" s="1"/>
  <c r="P1093" i="5" s="1"/>
  <c r="M1147" i="5"/>
  <c r="O1147" i="5" s="1"/>
  <c r="P1147" i="5" s="1"/>
  <c r="M129" i="5"/>
  <c r="O129" i="5" s="1"/>
  <c r="P129" i="5" s="1"/>
  <c r="M1371" i="5"/>
  <c r="O1371" i="5" s="1"/>
  <c r="P1371" i="5" s="1"/>
  <c r="M67" i="5"/>
  <c r="O67" i="5" s="1"/>
  <c r="P67" i="5" s="1"/>
  <c r="M943" i="5"/>
  <c r="O943" i="5" s="1"/>
  <c r="P943" i="5" s="1"/>
  <c r="M441" i="5"/>
  <c r="O441" i="5" s="1"/>
  <c r="P441" i="5" s="1"/>
  <c r="M1759" i="5"/>
  <c r="O1759" i="5" s="1"/>
  <c r="P1759" i="5" s="1"/>
  <c r="M375" i="5"/>
  <c r="O375" i="5" s="1"/>
  <c r="P375" i="5" s="1"/>
  <c r="M475" i="5"/>
  <c r="O475" i="5" s="1"/>
  <c r="P475" i="5" s="1"/>
  <c r="M1161" i="5"/>
  <c r="O1161" i="5" s="1"/>
  <c r="P1161" i="5" s="1"/>
  <c r="M967" i="5"/>
  <c r="O967" i="5" s="1"/>
  <c r="P967" i="5" s="1"/>
  <c r="M1364" i="5"/>
  <c r="O1364" i="5" s="1"/>
  <c r="P1364" i="5" s="1"/>
  <c r="M1524" i="5"/>
  <c r="O1524" i="5" s="1"/>
  <c r="P1524" i="5" s="1"/>
  <c r="M548" i="5"/>
  <c r="O548" i="5" s="1"/>
  <c r="P548" i="5" s="1"/>
  <c r="M925" i="5"/>
  <c r="O925" i="5" s="1"/>
  <c r="P925" i="5" s="1"/>
  <c r="M1693" i="5"/>
  <c r="O1693" i="5" s="1"/>
  <c r="P1693" i="5" s="1"/>
  <c r="M878" i="5"/>
  <c r="O878" i="5" s="1"/>
  <c r="P878" i="5" s="1"/>
  <c r="S500" i="4"/>
  <c r="M639" i="5"/>
  <c r="O639" i="5" s="1"/>
  <c r="P639" i="5" s="1"/>
  <c r="M571" i="5"/>
  <c r="O571" i="5" s="1"/>
  <c r="P571" i="5" s="1"/>
  <c r="M889" i="5"/>
  <c r="O889" i="5" s="1"/>
  <c r="P889" i="5" s="1"/>
  <c r="M1974" i="5"/>
  <c r="O1974" i="5" s="1"/>
  <c r="P1974" i="5" s="1"/>
  <c r="M308" i="5"/>
  <c r="O308" i="5" s="1"/>
  <c r="P308" i="5" s="1"/>
  <c r="M1101" i="5"/>
  <c r="O1101" i="5" s="1"/>
  <c r="P1101" i="5" s="1"/>
  <c r="M907" i="5"/>
  <c r="O907" i="5" s="1"/>
  <c r="P907" i="5" s="1"/>
  <c r="K1953" i="5"/>
  <c r="K1935" i="5"/>
  <c r="M446" i="5"/>
  <c r="O446" i="5" s="1"/>
  <c r="P446" i="5" s="1"/>
  <c r="M645" i="5"/>
  <c r="O645" i="5" s="1"/>
  <c r="P645" i="5" s="1"/>
  <c r="M351" i="5"/>
  <c r="O351" i="5" s="1"/>
  <c r="P351" i="5" s="1"/>
  <c r="M853" i="5"/>
  <c r="O853" i="5" s="1"/>
  <c r="P853" i="5" s="1"/>
  <c r="M153" i="5"/>
  <c r="O153" i="5" s="1"/>
  <c r="P153" i="5" s="1"/>
  <c r="M1313" i="5"/>
  <c r="O1313" i="5" s="1"/>
  <c r="P1313" i="5" s="1"/>
  <c r="L1086" i="5"/>
  <c r="M1086" i="5" s="1"/>
  <c r="O1086" i="5" s="1"/>
  <c r="P1086" i="5" s="1"/>
  <c r="L36" i="5"/>
  <c r="M36" i="5" s="1"/>
  <c r="O36" i="5" s="1"/>
  <c r="P36" i="5" s="1"/>
  <c r="L277" i="5"/>
  <c r="M277" i="5"/>
  <c r="O277" i="5" s="1"/>
  <c r="P277" i="5" s="1"/>
  <c r="L1314" i="5"/>
  <c r="M1314" i="5" s="1"/>
  <c r="O1314" i="5" s="1"/>
  <c r="P1314" i="5" s="1"/>
  <c r="L324" i="5"/>
  <c r="M324" i="5" s="1"/>
  <c r="O324" i="5" s="1"/>
  <c r="P324" i="5" s="1"/>
  <c r="L690" i="5"/>
  <c r="M690" i="5"/>
  <c r="O690" i="5" s="1"/>
  <c r="P690" i="5" s="1"/>
  <c r="L1626" i="5"/>
  <c r="M1626" i="5" s="1"/>
  <c r="O1626" i="5" s="1"/>
  <c r="P1626" i="5" s="1"/>
  <c r="L1620" i="5"/>
  <c r="M1620" i="5" s="1"/>
  <c r="O1620" i="5" s="1"/>
  <c r="P1620" i="5" s="1"/>
  <c r="L1776" i="5"/>
  <c r="M1776" i="5" s="1"/>
  <c r="O1776" i="5" s="1"/>
  <c r="P1776" i="5" s="1"/>
  <c r="L1575" i="5"/>
  <c r="M1575" i="5" s="1"/>
  <c r="O1575" i="5" s="1"/>
  <c r="P1575" i="5" s="1"/>
  <c r="L1923" i="5"/>
  <c r="M1923" i="5"/>
  <c r="O1923" i="5" s="1"/>
  <c r="P1923" i="5" s="1"/>
  <c r="L1032" i="5"/>
  <c r="M1032" i="5" s="1"/>
  <c r="O1032" i="5" s="1"/>
  <c r="P1032" i="5" s="1"/>
  <c r="L2179" i="5"/>
  <c r="M2179" i="5" s="1"/>
  <c r="O2179" i="5" s="1"/>
  <c r="P2179" i="5" s="1"/>
  <c r="L156" i="5"/>
  <c r="M156" i="5" s="1"/>
  <c r="O156" i="5" s="1"/>
  <c r="P156" i="5" s="1"/>
  <c r="L12" i="5"/>
  <c r="M12" i="5" s="1"/>
  <c r="L72" i="5"/>
  <c r="M72" i="5" s="1"/>
  <c r="O72" i="5" s="1"/>
  <c r="P72" i="5" s="1"/>
  <c r="L265" i="5"/>
  <c r="M265" i="5"/>
  <c r="O265" i="5" s="1"/>
  <c r="P265" i="5" s="1"/>
  <c r="L349" i="5"/>
  <c r="M349" i="5"/>
  <c r="O349" i="5" s="1"/>
  <c r="P349" i="5" s="1"/>
  <c r="L397" i="5"/>
  <c r="M397" i="5"/>
  <c r="O397" i="5" s="1"/>
  <c r="P397" i="5" s="1"/>
  <c r="L1675" i="5"/>
  <c r="M1675" i="5" s="1"/>
  <c r="O1675" i="5" s="1"/>
  <c r="P1675" i="5" s="1"/>
  <c r="L1749" i="5"/>
  <c r="M1749" i="5"/>
  <c r="O1749" i="5" s="1"/>
  <c r="P1749" i="5" s="1"/>
  <c r="L2712" i="5"/>
  <c r="M2712" i="5" s="1"/>
  <c r="O2712" i="5" s="1"/>
  <c r="P2712" i="5" s="1"/>
  <c r="L2064" i="5"/>
  <c r="M2064" i="5" s="1"/>
  <c r="O2064" i="5" s="1"/>
  <c r="P2064" i="5" s="1"/>
  <c r="L2130" i="5"/>
  <c r="M2130" i="5" s="1"/>
  <c r="O2130" i="5" s="1"/>
  <c r="P2130" i="5" s="1"/>
  <c r="L252" i="5"/>
  <c r="M252" i="5" s="1"/>
  <c r="O252" i="5" s="1"/>
  <c r="P252" i="5" s="1"/>
  <c r="L1861" i="5"/>
  <c r="M1861" i="5" s="1"/>
  <c r="O1861" i="5" s="1"/>
  <c r="P1861" i="5" s="1"/>
  <c r="L1158" i="5"/>
  <c r="M1158" i="5" s="1"/>
  <c r="O1158" i="5" s="1"/>
  <c r="P1158" i="5" s="1"/>
  <c r="L1977" i="5"/>
  <c r="L1320" i="5"/>
  <c r="M1320" i="5"/>
  <c r="O1320" i="5" s="1"/>
  <c r="P1320" i="5" s="1"/>
  <c r="L1740" i="5"/>
  <c r="M1740" i="5" s="1"/>
  <c r="O1740" i="5" s="1"/>
  <c r="P1740" i="5" s="1"/>
  <c r="L1563" i="5"/>
  <c r="M1563" i="5" s="1"/>
  <c r="O1563" i="5" s="1"/>
  <c r="P1563" i="5" s="1"/>
  <c r="L1581" i="5"/>
  <c r="M1581" i="5" s="1"/>
  <c r="O1581" i="5" s="1"/>
  <c r="P1581" i="5" s="1"/>
  <c r="L1116" i="5"/>
  <c r="M1116" i="5"/>
  <c r="O1116" i="5" s="1"/>
  <c r="P1116" i="5" s="1"/>
  <c r="L1122" i="5"/>
  <c r="M1122" i="5" s="1"/>
  <c r="O1122" i="5" s="1"/>
  <c r="P1122" i="5" s="1"/>
  <c r="L2507" i="5"/>
  <c r="M2507" i="5" s="1"/>
  <c r="O2507" i="5" s="1"/>
  <c r="P2507" i="5" s="1"/>
  <c r="L2555" i="5"/>
  <c r="M2555" i="5" s="1"/>
  <c r="O2555" i="5" s="1"/>
  <c r="P2555" i="5" s="1"/>
  <c r="L96" i="5"/>
  <c r="M96" i="5" s="1"/>
  <c r="O96" i="5" s="1"/>
  <c r="P96" i="5" s="1"/>
  <c r="L90" i="5"/>
  <c r="M90" i="5" s="1"/>
  <c r="O90" i="5" s="1"/>
  <c r="P90" i="5" s="1"/>
  <c r="L1366" i="5"/>
  <c r="M1366" i="5" s="1"/>
  <c r="O1366" i="5" s="1"/>
  <c r="P1366" i="5" s="1"/>
  <c r="L918" i="5"/>
  <c r="M918" i="5"/>
  <c r="O918" i="5" s="1"/>
  <c r="P918" i="5" s="1"/>
  <c r="L295" i="5"/>
  <c r="M295" i="5"/>
  <c r="O295" i="5" s="1"/>
  <c r="P295" i="5" s="1"/>
  <c r="L385" i="5"/>
  <c r="M385" i="5"/>
  <c r="O385" i="5" s="1"/>
  <c r="P385" i="5" s="1"/>
  <c r="L1735" i="5"/>
  <c r="M1735" i="5" s="1"/>
  <c r="O1735" i="5" s="1"/>
  <c r="P1735" i="5" s="1"/>
  <c r="L1767" i="5"/>
  <c r="M1767" i="5" s="1"/>
  <c r="O1767" i="5" s="1"/>
  <c r="P1767" i="5" s="1"/>
  <c r="L2112" i="5"/>
  <c r="M2112" i="5" s="1"/>
  <c r="O2112" i="5" s="1"/>
  <c r="P2112" i="5" s="1"/>
  <c r="L288" i="5"/>
  <c r="M288" i="5" s="1"/>
  <c r="O288" i="5" s="1"/>
  <c r="P288" i="5" s="1"/>
  <c r="L354" i="5"/>
  <c r="M354" i="5" s="1"/>
  <c r="O354" i="5" s="1"/>
  <c r="P354" i="5" s="1"/>
  <c r="L2050" i="5"/>
  <c r="M2050" i="5" s="1"/>
  <c r="O2050" i="5" s="1"/>
  <c r="P2050" i="5" s="1"/>
  <c r="L450" i="5"/>
  <c r="M450" i="5"/>
  <c r="O450" i="5" s="1"/>
  <c r="P450" i="5" s="1"/>
  <c r="L1674" i="5"/>
  <c r="M1674" i="5" s="1"/>
  <c r="O1674" i="5" s="1"/>
  <c r="P1674" i="5" s="1"/>
  <c r="L2107" i="5"/>
  <c r="M2107" i="5" s="1"/>
  <c r="O2107" i="5" s="1"/>
  <c r="P2107" i="5" s="1"/>
  <c r="L1520" i="5"/>
  <c r="M1520" i="5"/>
  <c r="O1520" i="5" s="1"/>
  <c r="P1520" i="5" s="1"/>
  <c r="L834" i="5"/>
  <c r="M834" i="5" s="1"/>
  <c r="O834" i="5" s="1"/>
  <c r="P834" i="5" s="1"/>
  <c r="L307" i="5"/>
  <c r="M307" i="5"/>
  <c r="O307" i="5" s="1"/>
  <c r="P307" i="5" s="1"/>
  <c r="L2172" i="5"/>
  <c r="M2172" i="5" s="1"/>
  <c r="O2172" i="5" s="1"/>
  <c r="P2172" i="5" s="1"/>
  <c r="L342" i="5"/>
  <c r="M342" i="5" s="1"/>
  <c r="O342" i="5" s="1"/>
  <c r="P342" i="5" s="1"/>
  <c r="L1099" i="5"/>
  <c r="M1099" i="5" s="1"/>
  <c r="O1099" i="5" s="1"/>
  <c r="P1099" i="5" s="1"/>
  <c r="L2322" i="5"/>
  <c r="M2322" i="5" s="1"/>
  <c r="O2322" i="5" s="1"/>
  <c r="P2322" i="5" s="1"/>
  <c r="L2351" i="5"/>
  <c r="M2351" i="5" s="1"/>
  <c r="O2351" i="5" s="1"/>
  <c r="P2351" i="5" s="1"/>
  <c r="L1698" i="5"/>
  <c r="M1698" i="5" s="1"/>
  <c r="O1698" i="5" s="1"/>
  <c r="P1698" i="5" s="1"/>
  <c r="L1710" i="5"/>
  <c r="M1710" i="5"/>
  <c r="O1710" i="5" s="1"/>
  <c r="P1710" i="5" s="1"/>
  <c r="L1680" i="5"/>
  <c r="M1680" i="5" s="1"/>
  <c r="O1680" i="5" s="1"/>
  <c r="P1680" i="5" s="1"/>
  <c r="L1662" i="5"/>
  <c r="M1662" i="5" s="1"/>
  <c r="O1662" i="5" s="1"/>
  <c r="P1662" i="5" s="1"/>
  <c r="L1716" i="5"/>
  <c r="M1716" i="5" s="1"/>
  <c r="O1716" i="5" s="1"/>
  <c r="P1716" i="5" s="1"/>
  <c r="L1533" i="5"/>
  <c r="M1533" i="5"/>
  <c r="O1533" i="5" s="1"/>
  <c r="P1533" i="5" s="1"/>
  <c r="L1569" i="5"/>
  <c r="M1569" i="5" s="1"/>
  <c r="O1569" i="5" s="1"/>
  <c r="P1569" i="5" s="1"/>
  <c r="L1515" i="5"/>
  <c r="M1515" i="5" s="1"/>
  <c r="O1515" i="5" s="1"/>
  <c r="P1515" i="5" s="1"/>
  <c r="L1182" i="5"/>
  <c r="M1182" i="5" s="1"/>
  <c r="O1182" i="5" s="1"/>
  <c r="P1182" i="5" s="1"/>
  <c r="L1008" i="5"/>
  <c r="M1008" i="5" s="1"/>
  <c r="O1008" i="5" s="1"/>
  <c r="P1008" i="5" s="1"/>
  <c r="L1321" i="5"/>
  <c r="M1321" i="5" s="1"/>
  <c r="O1321" i="5" s="1"/>
  <c r="P1321" i="5" s="1"/>
  <c r="L1363" i="5"/>
  <c r="M1363" i="5" s="1"/>
  <c r="O1363" i="5" s="1"/>
  <c r="P1363" i="5" s="1"/>
  <c r="L114" i="5"/>
  <c r="M114" i="5"/>
  <c r="O114" i="5" s="1"/>
  <c r="P114" i="5" s="1"/>
  <c r="L1246" i="5"/>
  <c r="M1246" i="5" s="1"/>
  <c r="O1246" i="5" s="1"/>
  <c r="P1246" i="5" s="1"/>
  <c r="L966" i="5"/>
  <c r="M966" i="5" s="1"/>
  <c r="O966" i="5" s="1"/>
  <c r="P966" i="5" s="1"/>
  <c r="L1741" i="5"/>
  <c r="M1741" i="5" s="1"/>
  <c r="O1741" i="5" s="1"/>
  <c r="P1741" i="5" s="1"/>
  <c r="L2508" i="5"/>
  <c r="M2508" i="5" s="1"/>
  <c r="O2508" i="5" s="1"/>
  <c r="P2508" i="5" s="1"/>
  <c r="P423" i="4"/>
  <c r="L1713" i="5"/>
  <c r="M1713" i="5" s="1"/>
  <c r="O1713" i="5" s="1"/>
  <c r="P1713" i="5" s="1"/>
  <c r="L1779" i="5"/>
  <c r="M1779" i="5" s="1"/>
  <c r="O1779" i="5" s="1"/>
  <c r="P1779" i="5" s="1"/>
  <c r="L1530" i="5"/>
  <c r="M1530" i="5" s="1"/>
  <c r="O1530" i="5" s="1"/>
  <c r="P1530" i="5" s="1"/>
  <c r="L1578" i="5"/>
  <c r="M1578" i="5" s="1"/>
  <c r="O1578" i="5" s="1"/>
  <c r="P1578" i="5" s="1"/>
  <c r="L768" i="5"/>
  <c r="M768" i="5"/>
  <c r="O768" i="5" s="1"/>
  <c r="P768" i="5" s="1"/>
  <c r="L2155" i="5"/>
  <c r="M2155" i="5" s="1"/>
  <c r="O2155" i="5" s="1"/>
  <c r="P2155" i="5" s="1"/>
  <c r="L1638" i="5"/>
  <c r="M1638" i="5" s="1"/>
  <c r="O1638" i="5" s="1"/>
  <c r="P1638" i="5" s="1"/>
  <c r="L1692" i="5"/>
  <c r="M1692" i="5"/>
  <c r="O1692" i="5" s="1"/>
  <c r="P1692" i="5" s="1"/>
  <c r="L1758" i="5"/>
  <c r="M1758" i="5" s="1"/>
  <c r="O1758" i="5" s="1"/>
  <c r="P1758" i="5" s="1"/>
  <c r="L1521" i="5"/>
  <c r="M1521" i="5" s="1"/>
  <c r="O1521" i="5" s="1"/>
  <c r="P1521" i="5" s="1"/>
  <c r="L1044" i="5"/>
  <c r="M1044" i="5" s="1"/>
  <c r="O1044" i="5" s="1"/>
  <c r="P1044" i="5" s="1"/>
  <c r="L1002" i="5"/>
  <c r="M1002" i="5" s="1"/>
  <c r="O1002" i="5" s="1"/>
  <c r="P1002" i="5" s="1"/>
  <c r="L1026" i="5"/>
  <c r="M1026" i="5"/>
  <c r="O1026" i="5" s="1"/>
  <c r="P1026" i="5" s="1"/>
  <c r="L2065" i="5"/>
  <c r="M2065" i="5" s="1"/>
  <c r="O2065" i="5" s="1"/>
  <c r="P2065" i="5" s="1"/>
  <c r="L2131" i="5"/>
  <c r="M2131" i="5" s="1"/>
  <c r="O2131" i="5" s="1"/>
  <c r="P2131" i="5" s="1"/>
  <c r="L144" i="5"/>
  <c r="M144" i="5" s="1"/>
  <c r="O144" i="5" s="1"/>
  <c r="P144" i="5" s="1"/>
  <c r="L325" i="5"/>
  <c r="M325" i="5"/>
  <c r="O325" i="5" s="1"/>
  <c r="P325" i="5" s="1"/>
  <c r="L373" i="5"/>
  <c r="M373" i="5"/>
  <c r="O373" i="5" s="1"/>
  <c r="P373" i="5" s="1"/>
  <c r="L1627" i="5"/>
  <c r="M1627" i="5" s="1"/>
  <c r="O1627" i="5" s="1"/>
  <c r="P1627" i="5" s="1"/>
  <c r="L2514" i="5"/>
  <c r="M2514" i="5" s="1"/>
  <c r="O2514" i="5" s="1"/>
  <c r="P2514" i="5" s="1"/>
  <c r="L1652" i="5"/>
  <c r="M1652" i="5"/>
  <c r="O1652" i="5" s="1"/>
  <c r="P1652" i="5" s="1"/>
  <c r="L1773" i="5"/>
  <c r="M1773" i="5" s="1"/>
  <c r="O1773" i="5" s="1"/>
  <c r="P1773" i="5" s="1"/>
  <c r="L1665" i="5"/>
  <c r="M1665" i="5"/>
  <c r="O1665" i="5" s="1"/>
  <c r="P1665" i="5" s="1"/>
  <c r="L1446" i="5"/>
  <c r="M1446" i="5" s="1"/>
  <c r="O1446" i="5" s="1"/>
  <c r="P1446" i="5" s="1"/>
  <c r="L1464" i="5"/>
  <c r="M1464" i="5" s="1"/>
  <c r="O1464" i="5" s="1"/>
  <c r="P1464" i="5" s="1"/>
  <c r="L1971" i="5"/>
  <c r="M1971" i="5"/>
  <c r="O1971" i="5" s="1"/>
  <c r="P1971" i="5" s="1"/>
  <c r="L1290" i="5"/>
  <c r="M1290" i="5" s="1"/>
  <c r="O1290" i="5" s="1"/>
  <c r="P1290" i="5" s="1"/>
  <c r="L1902" i="5"/>
  <c r="M1902" i="5" s="1"/>
  <c r="O1902" i="5" s="1"/>
  <c r="P1902" i="5" s="1"/>
  <c r="P322" i="4"/>
  <c r="L1914" i="5"/>
  <c r="M1914" i="5" s="1"/>
  <c r="O1914" i="5" s="1"/>
  <c r="P1914" i="5" s="1"/>
  <c r="L564" i="5"/>
  <c r="M564" i="5" s="1"/>
  <c r="O564" i="5" s="1"/>
  <c r="P564" i="5" s="1"/>
  <c r="L1135" i="5"/>
  <c r="M1135" i="5" s="1"/>
  <c r="O1135" i="5" s="1"/>
  <c r="P1135" i="5" s="1"/>
  <c r="L1969" i="5"/>
  <c r="M1969" i="5" s="1"/>
  <c r="O1969" i="5" s="1"/>
  <c r="P1969" i="5" s="1"/>
  <c r="L2345" i="5"/>
  <c r="M2345" i="5" s="1"/>
  <c r="O2345" i="5" s="1"/>
  <c r="P2345" i="5" s="1"/>
  <c r="L1644" i="5"/>
  <c r="M1644" i="5" s="1"/>
  <c r="O1644" i="5" s="1"/>
  <c r="P1644" i="5" s="1"/>
  <c r="L1176" i="5"/>
  <c r="M1176" i="5" s="1"/>
  <c r="O1176" i="5" s="1"/>
  <c r="P1176" i="5" s="1"/>
  <c r="L1234" i="5"/>
  <c r="M1234" i="5" s="1"/>
  <c r="O1234" i="5" s="1"/>
  <c r="P1234" i="5" s="1"/>
  <c r="L2502" i="5"/>
  <c r="M2502" i="5" s="1"/>
  <c r="O2502" i="5" s="1"/>
  <c r="P2502" i="5" s="1"/>
  <c r="L2034" i="5"/>
  <c r="M2034" i="5" s="1"/>
  <c r="O2034" i="5" s="1"/>
  <c r="P2034" i="5" s="1"/>
  <c r="L1242" i="5"/>
  <c r="M1242" i="5" s="1"/>
  <c r="O1242" i="5" s="1"/>
  <c r="P1242" i="5" s="1"/>
  <c r="L1543" i="5"/>
  <c r="M1543" i="5"/>
  <c r="O1543" i="5" s="1"/>
  <c r="P1543" i="5" s="1"/>
  <c r="L2309" i="5"/>
  <c r="M2309" i="5" s="1"/>
  <c r="O2309" i="5" s="1"/>
  <c r="P2309" i="5" s="1"/>
  <c r="L1770" i="5"/>
  <c r="M1770" i="5"/>
  <c r="O1770" i="5" s="1"/>
  <c r="P1770" i="5" s="1"/>
  <c r="L1557" i="5"/>
  <c r="M1557" i="5" s="1"/>
  <c r="O1557" i="5" s="1"/>
  <c r="P1557" i="5" s="1"/>
  <c r="L1152" i="5"/>
  <c r="M1152" i="5" s="1"/>
  <c r="O1152" i="5" s="1"/>
  <c r="P1152" i="5" s="1"/>
  <c r="L168" i="5"/>
  <c r="M168" i="5" s="1"/>
  <c r="O168" i="5" s="1"/>
  <c r="P168" i="5" s="1"/>
  <c r="L162" i="5"/>
  <c r="M162" i="5" s="1"/>
  <c r="O162" i="5" s="1"/>
  <c r="P162" i="5" s="1"/>
  <c r="L882" i="5"/>
  <c r="M882" i="5" s="1"/>
  <c r="O882" i="5" s="1"/>
  <c r="P882" i="5" s="1"/>
  <c r="L984" i="5"/>
  <c r="M984" i="5" s="1"/>
  <c r="O984" i="5" s="1"/>
  <c r="P984" i="5" s="1"/>
  <c r="L978" i="5"/>
  <c r="M978" i="5" s="1"/>
  <c r="O978" i="5" s="1"/>
  <c r="P978" i="5" s="1"/>
  <c r="L1651" i="5"/>
  <c r="M1651" i="5" s="1"/>
  <c r="O1651" i="5" s="1"/>
  <c r="P1651" i="5" s="1"/>
  <c r="L2377" i="5"/>
  <c r="M2377" i="5" s="1"/>
  <c r="O2377" i="5" s="1"/>
  <c r="P2377" i="5" s="1"/>
  <c r="L1572" i="5"/>
  <c r="M1572" i="5" s="1"/>
  <c r="O1572" i="5" s="1"/>
  <c r="P1572" i="5" s="1"/>
  <c r="L1953" i="5"/>
  <c r="M1953" i="5" s="1"/>
  <c r="O1953" i="5" s="1"/>
  <c r="P1953" i="5" s="1"/>
  <c r="L1935" i="5"/>
  <c r="M1935" i="5" s="1"/>
  <c r="O1935" i="5" s="1"/>
  <c r="P1935" i="5" s="1"/>
  <c r="L1338" i="5"/>
  <c r="M1338" i="5" s="1"/>
  <c r="O1338" i="5" s="1"/>
  <c r="P1338" i="5" s="1"/>
  <c r="L1818" i="5"/>
  <c r="M1818" i="5"/>
  <c r="O1818" i="5" s="1"/>
  <c r="P1818" i="5" s="1"/>
  <c r="L756" i="5"/>
  <c r="M756" i="5" s="1"/>
  <c r="O756" i="5" s="1"/>
  <c r="P756" i="5" s="1"/>
  <c r="L1872" i="5"/>
  <c r="M1872" i="5"/>
  <c r="O1872" i="5" s="1"/>
  <c r="P1872" i="5" s="1"/>
  <c r="L2273" i="5"/>
  <c r="M2273" i="5" s="1"/>
  <c r="O2273" i="5" s="1"/>
  <c r="P2273" i="5" s="1"/>
  <c r="L1608" i="5"/>
  <c r="M1608" i="5" s="1"/>
  <c r="O1608" i="5" s="1"/>
  <c r="P1608" i="5" s="1"/>
  <c r="L1704" i="5"/>
  <c r="M1704" i="5" s="1"/>
  <c r="O1704" i="5" s="1"/>
  <c r="P1704" i="5" s="1"/>
  <c r="L1650" i="5"/>
  <c r="M1650" i="5" s="1"/>
  <c r="O1650" i="5" s="1"/>
  <c r="P1650" i="5" s="1"/>
  <c r="L1602" i="5"/>
  <c r="M1602" i="5" s="1"/>
  <c r="O1602" i="5" s="1"/>
  <c r="P1602" i="5" s="1"/>
  <c r="L1407" i="5"/>
  <c r="M1407" i="5" s="1"/>
  <c r="O1407" i="5" s="1"/>
  <c r="P1407" i="5" s="1"/>
  <c r="L1551" i="5"/>
  <c r="M1551" i="5" s="1"/>
  <c r="O1551" i="5" s="1"/>
  <c r="P1551" i="5" s="1"/>
  <c r="L2101" i="5"/>
  <c r="M2101" i="5" s="1"/>
  <c r="O2101" i="5" s="1"/>
  <c r="P2101" i="5" s="1"/>
  <c r="L1285" i="5"/>
  <c r="M1285" i="5" s="1"/>
  <c r="O1285" i="5" s="1"/>
  <c r="P1285" i="5" s="1"/>
  <c r="L78" i="5"/>
  <c r="M78" i="5" s="1"/>
  <c r="O78" i="5" s="1"/>
  <c r="P78" i="5" s="1"/>
  <c r="L1228" i="5"/>
  <c r="M1228" i="5" s="1"/>
  <c r="O1228" i="5" s="1"/>
  <c r="P1228" i="5" s="1"/>
  <c r="L828" i="5"/>
  <c r="M828" i="5" s="1"/>
  <c r="O828" i="5" s="1"/>
  <c r="P828" i="5" s="1"/>
  <c r="L924" i="5"/>
  <c r="M924" i="5" s="1"/>
  <c r="O924" i="5" s="1"/>
  <c r="P924" i="5" s="1"/>
  <c r="L1717" i="5"/>
  <c r="M1717" i="5" s="1"/>
  <c r="O1717" i="5" s="1"/>
  <c r="P1717" i="5" s="1"/>
  <c r="L1771" i="5"/>
  <c r="M1771" i="5" s="1"/>
  <c r="O1771" i="5" s="1"/>
  <c r="P1771" i="5" s="1"/>
  <c r="L1653" i="5"/>
  <c r="M1653" i="5" s="1"/>
  <c r="O1653" i="5" s="1"/>
  <c r="P1653" i="5" s="1"/>
  <c r="L2100" i="5"/>
  <c r="M2100" i="5" s="1"/>
  <c r="O2100" i="5" s="1"/>
  <c r="P2100" i="5" s="1"/>
  <c r="L1542" i="5"/>
  <c r="M1542" i="5" s="1"/>
  <c r="O1542" i="5" s="1"/>
  <c r="P1542" i="5" s="1"/>
  <c r="L1959" i="5"/>
  <c r="M1959" i="5" s="1"/>
  <c r="O1959" i="5" s="1"/>
  <c r="P1959" i="5" s="1"/>
  <c r="L1266" i="5"/>
  <c r="M1266" i="5" s="1"/>
  <c r="O1266" i="5" s="1"/>
  <c r="P1266" i="5" s="1"/>
  <c r="L1206" i="5"/>
  <c r="M1206" i="5" s="1"/>
  <c r="O1206" i="5" s="1"/>
  <c r="P1206" i="5" s="1"/>
  <c r="L348" i="5"/>
  <c r="M348" i="5" s="1"/>
  <c r="O348" i="5" s="1"/>
  <c r="P348" i="5" s="1"/>
  <c r="L2044" i="5"/>
  <c r="M2044" i="5" s="1"/>
  <c r="O2044" i="5" s="1"/>
  <c r="P2044" i="5" s="1"/>
  <c r="L1561" i="5"/>
  <c r="M1561" i="5" s="1"/>
  <c r="O1561" i="5" s="1"/>
  <c r="P1561" i="5" s="1"/>
  <c r="L1573" i="5"/>
  <c r="M1573" i="5" s="1"/>
  <c r="O1573" i="5" s="1"/>
  <c r="P1573" i="5" s="1"/>
  <c r="L1806" i="5"/>
  <c r="M1806" i="5"/>
  <c r="O1806" i="5" s="1"/>
  <c r="P1806" i="5" s="1"/>
  <c r="L540" i="5"/>
  <c r="M540" i="5" s="1"/>
  <c r="O540" i="5" s="1"/>
  <c r="P540" i="5" s="1"/>
  <c r="L492" i="5"/>
  <c r="M492" i="5" s="1"/>
  <c r="O492" i="5" s="1"/>
  <c r="P492" i="5" s="1"/>
  <c r="L672" i="5"/>
  <c r="M672" i="5"/>
  <c r="O672" i="5" s="1"/>
  <c r="P672" i="5" s="1"/>
  <c r="L612" i="5"/>
  <c r="M612" i="5" s="1"/>
  <c r="O612" i="5" s="1"/>
  <c r="P612" i="5" s="1"/>
  <c r="L1165" i="5"/>
  <c r="M1165" i="5" s="1"/>
  <c r="O1165" i="5" s="1"/>
  <c r="P1165" i="5" s="1"/>
  <c r="L1734" i="5"/>
  <c r="M1734" i="5" s="1"/>
  <c r="O1734" i="5" s="1"/>
  <c r="P1734" i="5" s="1"/>
  <c r="L1656" i="5"/>
  <c r="M1656" i="5" s="1"/>
  <c r="O1656" i="5" s="1"/>
  <c r="P1656" i="5" s="1"/>
  <c r="L1728" i="5"/>
  <c r="M1728" i="5" s="1"/>
  <c r="O1728" i="5" s="1"/>
  <c r="P1728" i="5" s="1"/>
  <c r="L1539" i="5"/>
  <c r="M1539" i="5" s="1"/>
  <c r="O1539" i="5" s="1"/>
  <c r="P1539" i="5" s="1"/>
  <c r="L1134" i="5"/>
  <c r="M1134" i="5" s="1"/>
  <c r="O1134" i="5" s="1"/>
  <c r="P1134" i="5" s="1"/>
  <c r="L1146" i="5"/>
  <c r="M1146" i="5" s="1"/>
  <c r="O1146" i="5" s="1"/>
  <c r="P1146" i="5" s="1"/>
  <c r="L2537" i="5"/>
  <c r="M2537" i="5"/>
  <c r="O2537" i="5" s="1"/>
  <c r="P2537" i="5" s="1"/>
  <c r="L1333" i="5"/>
  <c r="M1333" i="5" s="1"/>
  <c r="O1333" i="5" s="1"/>
  <c r="P1333" i="5" s="1"/>
  <c r="L1387" i="5"/>
  <c r="M1387" i="5"/>
  <c r="O1387" i="5" s="1"/>
  <c r="P1387" i="5" s="1"/>
  <c r="L1273" i="5"/>
  <c r="M1273" i="5" s="1"/>
  <c r="O1273" i="5" s="1"/>
  <c r="P1273" i="5" s="1"/>
  <c r="L54" i="5"/>
  <c r="M54" i="5" s="1"/>
  <c r="O54" i="5" s="1"/>
  <c r="P54" i="5" s="1"/>
  <c r="L1372" i="5"/>
  <c r="M1372" i="5" s="1"/>
  <c r="O1372" i="5" s="1"/>
  <c r="P1372" i="5" s="1"/>
  <c r="L810" i="5"/>
  <c r="M810" i="5" s="1"/>
  <c r="O810" i="5" s="1"/>
  <c r="P810" i="5" s="1"/>
  <c r="L301" i="5"/>
  <c r="M301" i="5"/>
  <c r="O301" i="5" s="1"/>
  <c r="P301" i="5" s="1"/>
  <c r="L2365" i="5"/>
  <c r="M2365" i="5" s="1"/>
  <c r="O2365" i="5" s="1"/>
  <c r="P2365" i="5" s="1"/>
  <c r="L2124" i="5"/>
  <c r="M2124" i="5" s="1"/>
  <c r="O2124" i="5" s="1"/>
  <c r="P2124" i="5" s="1"/>
  <c r="L1548" i="5"/>
  <c r="M1548" i="5" s="1"/>
  <c r="O1548" i="5" s="1"/>
  <c r="P1548" i="5" s="1"/>
  <c r="L1917" i="5"/>
  <c r="M1917" i="5"/>
  <c r="O1917" i="5" s="1"/>
  <c r="P1917" i="5" s="1"/>
  <c r="L1350" i="5"/>
  <c r="M1350" i="5" s="1"/>
  <c r="O1350" i="5" s="1"/>
  <c r="P1350" i="5" s="1"/>
  <c r="L1230" i="5"/>
  <c r="M1230" i="5" s="1"/>
  <c r="O1230" i="5" s="1"/>
  <c r="P1230" i="5" s="1"/>
  <c r="L234" i="5"/>
  <c r="M234" i="5"/>
  <c r="O234" i="5" s="1"/>
  <c r="P234" i="5" s="1"/>
  <c r="L1537" i="5"/>
  <c r="M1537" i="5" s="1"/>
  <c r="O1537" i="5" s="1"/>
  <c r="P1537" i="5" s="1"/>
  <c r="L546" i="5"/>
  <c r="M546" i="5" s="1"/>
  <c r="O546" i="5" s="1"/>
  <c r="P546" i="5" s="1"/>
  <c r="L1051" i="5"/>
  <c r="M1051" i="5" s="1"/>
  <c r="O1051" i="5" s="1"/>
  <c r="P1051" i="5" s="1"/>
  <c r="P89" i="4"/>
  <c r="R89" i="4" s="1"/>
  <c r="U89" i="4" s="1"/>
  <c r="V89" i="4" s="1"/>
  <c r="M89" i="4"/>
  <c r="M960" i="5"/>
  <c r="O960" i="5" s="1"/>
  <c r="P960" i="5" s="1"/>
  <c r="M1755" i="5"/>
  <c r="O1755" i="5" s="1"/>
  <c r="P1755" i="5" s="1"/>
  <c r="P318" i="4"/>
  <c r="R318" i="4" s="1"/>
  <c r="U318" i="4" s="1"/>
  <c r="V318" i="4" s="1"/>
  <c r="M318" i="4"/>
  <c r="M2352" i="5"/>
  <c r="O2352" i="5" s="1"/>
  <c r="P2352" i="5" s="1"/>
  <c r="M1288" i="5"/>
  <c r="O1288" i="5" s="1"/>
  <c r="P1288" i="5" s="1"/>
  <c r="M609" i="5"/>
  <c r="O609" i="5" s="1"/>
  <c r="P609" i="5" s="1"/>
  <c r="M1495" i="5"/>
  <c r="O1495" i="5" s="1"/>
  <c r="P1495" i="5" s="1"/>
  <c r="M1836" i="5"/>
  <c r="O1836" i="5" s="1"/>
  <c r="P1836" i="5" s="1"/>
  <c r="M247" i="5"/>
  <c r="O247" i="5" s="1"/>
  <c r="P247" i="5" s="1"/>
  <c r="R446" i="4"/>
  <c r="U446" i="4" s="1"/>
  <c r="V446" i="4" s="1"/>
  <c r="Q446" i="4"/>
  <c r="P446" i="4"/>
  <c r="M446" i="4"/>
  <c r="M444" i="5"/>
  <c r="O444" i="5" s="1"/>
  <c r="P444" i="5" s="1"/>
  <c r="P65" i="4"/>
  <c r="R65" i="4" s="1"/>
  <c r="U65" i="4" s="1"/>
  <c r="V65" i="4" s="1"/>
  <c r="M65" i="4"/>
  <c r="M1365" i="5"/>
  <c r="O1365" i="5" s="1"/>
  <c r="P1365" i="5" s="1"/>
  <c r="R406" i="4"/>
  <c r="Q406" i="4"/>
  <c r="M13" i="2" s="1"/>
  <c r="I13" i="2"/>
  <c r="C66" i="2" s="1"/>
  <c r="P406" i="4"/>
  <c r="J13" i="2" s="1"/>
  <c r="M406" i="4"/>
  <c r="P399" i="4"/>
  <c r="R399" i="4" s="1"/>
  <c r="U399" i="4" s="1"/>
  <c r="V399" i="4" s="1"/>
  <c r="M399" i="4"/>
  <c r="M1047" i="5"/>
  <c r="O1047" i="5" s="1"/>
  <c r="P1047" i="5" s="1"/>
  <c r="M762" i="5"/>
  <c r="O762" i="5" s="1"/>
  <c r="P762" i="5" s="1"/>
  <c r="M1076" i="5"/>
  <c r="O1076" i="5" s="1"/>
  <c r="P1076" i="5" s="1"/>
  <c r="M1842" i="5"/>
  <c r="O1842" i="5" s="1"/>
  <c r="P1842" i="5" s="1"/>
  <c r="P164" i="4"/>
  <c r="R164" i="4" s="1"/>
  <c r="U164" i="4" s="1"/>
  <c r="V164" i="4" s="1"/>
  <c r="M164" i="4"/>
  <c r="P351" i="4"/>
  <c r="R351" i="4" s="1"/>
  <c r="U351" i="4" s="1"/>
  <c r="V351" i="4" s="1"/>
  <c r="M351" i="4"/>
  <c r="P300" i="4"/>
  <c r="R300" i="4" s="1"/>
  <c r="U300" i="4" s="1"/>
  <c r="V300" i="4" s="1"/>
  <c r="M300" i="4"/>
  <c r="P27" i="4"/>
  <c r="R27" i="4" s="1"/>
  <c r="U27" i="4" s="1"/>
  <c r="V27" i="4" s="1"/>
  <c r="M27" i="4"/>
  <c r="P57" i="4"/>
  <c r="R57" i="4" s="1"/>
  <c r="U57" i="4" s="1"/>
  <c r="V57" i="4" s="1"/>
  <c r="M57" i="4"/>
  <c r="M1058" i="5"/>
  <c r="O1058" i="5" s="1"/>
  <c r="P1058" i="5" s="1"/>
  <c r="M1676" i="5"/>
  <c r="O1676" i="5" s="1"/>
  <c r="P1676" i="5" s="1"/>
  <c r="P137" i="4"/>
  <c r="R137" i="4" s="1"/>
  <c r="U137" i="4" s="1"/>
  <c r="V137" i="4" s="1"/>
  <c r="M137" i="4"/>
  <c r="P239" i="4"/>
  <c r="Q239" i="4" s="1"/>
  <c r="M239" i="4"/>
  <c r="M315" i="5"/>
  <c r="O315" i="5" s="1"/>
  <c r="P315" i="5" s="1"/>
  <c r="M52" i="5"/>
  <c r="O52" i="5" s="1"/>
  <c r="P52" i="5" s="1"/>
  <c r="R373" i="4"/>
  <c r="U373" i="4" s="1"/>
  <c r="V373" i="4" s="1"/>
  <c r="Q373" i="4"/>
  <c r="P373" i="4"/>
  <c r="M373" i="4"/>
  <c r="M786" i="5"/>
  <c r="O786" i="5" s="1"/>
  <c r="P786" i="5" s="1"/>
  <c r="M2694" i="5"/>
  <c r="O2694" i="5" s="1"/>
  <c r="P2694" i="5" s="1"/>
  <c r="M783" i="5"/>
  <c r="O783" i="5" s="1"/>
  <c r="P783" i="5" s="1"/>
  <c r="P162" i="4"/>
  <c r="Q162" i="4" s="1"/>
  <c r="M162" i="4"/>
  <c r="P466" i="4"/>
  <c r="R466" i="4" s="1"/>
  <c r="U466" i="4" s="1"/>
  <c r="V466" i="4" s="1"/>
  <c r="M466" i="4"/>
  <c r="M1981" i="5"/>
  <c r="O1981" i="5" s="1"/>
  <c r="P1981" i="5" s="1"/>
  <c r="P299" i="4"/>
  <c r="R299" i="4" s="1"/>
  <c r="U299" i="4" s="1"/>
  <c r="V299" i="4" s="1"/>
  <c r="M299" i="4"/>
  <c r="M145" i="5"/>
  <c r="O145" i="5" s="1"/>
  <c r="P145" i="5" s="1"/>
  <c r="N487" i="4"/>
  <c r="S487" i="4"/>
  <c r="P328" i="4"/>
  <c r="Q328" i="4" s="1"/>
  <c r="M328" i="4"/>
  <c r="L1517" i="5"/>
  <c r="M1517" i="5" s="1"/>
  <c r="O1517" i="5" s="1"/>
  <c r="P1517" i="5" s="1"/>
  <c r="M524" i="5"/>
  <c r="O524" i="5" s="1"/>
  <c r="P524" i="5" s="1"/>
  <c r="P367" i="4"/>
  <c r="R367" i="4" s="1"/>
  <c r="U367" i="4" s="1"/>
  <c r="V367" i="4" s="1"/>
  <c r="M367" i="4"/>
  <c r="R384" i="4"/>
  <c r="U384" i="4" s="1"/>
  <c r="V384" i="4" s="1"/>
  <c r="Q384" i="4"/>
  <c r="P384" i="4"/>
  <c r="M384" i="4"/>
  <c r="M135" i="5"/>
  <c r="O135" i="5" s="1"/>
  <c r="P135" i="5" s="1"/>
  <c r="M969" i="5"/>
  <c r="O969" i="5" s="1"/>
  <c r="P969" i="5" s="1"/>
  <c r="P294" i="4"/>
  <c r="R294" i="4" s="1"/>
  <c r="U294" i="4" s="1"/>
  <c r="V294" i="4" s="1"/>
  <c r="M294" i="4"/>
  <c r="P149" i="4"/>
  <c r="R149" i="4" s="1"/>
  <c r="U149" i="4" s="1"/>
  <c r="V149" i="4" s="1"/>
  <c r="M149" i="4"/>
  <c r="R241" i="4"/>
  <c r="U241" i="4" s="1"/>
  <c r="V241" i="4" s="1"/>
  <c r="Q241" i="4"/>
  <c r="P241" i="4"/>
  <c r="M241" i="4"/>
  <c r="P276" i="4"/>
  <c r="R276" i="4" s="1"/>
  <c r="U276" i="4" s="1"/>
  <c r="V276" i="4" s="1"/>
  <c r="M276" i="4"/>
  <c r="M1968" i="5"/>
  <c r="O1968" i="5" s="1"/>
  <c r="P1968" i="5" s="1"/>
  <c r="P51" i="4"/>
  <c r="M51" i="4"/>
  <c r="M464" i="5"/>
  <c r="O464" i="5" s="1"/>
  <c r="P464" i="5" s="1"/>
  <c r="R212" i="4"/>
  <c r="U212" i="4" s="1"/>
  <c r="V212" i="4" s="1"/>
  <c r="P212" i="4"/>
  <c r="M212" i="4"/>
  <c r="R83" i="4"/>
  <c r="U83" i="4" s="1"/>
  <c r="V83" i="4" s="1"/>
  <c r="P83" i="4"/>
  <c r="Q83" i="4" s="1"/>
  <c r="M83" i="4"/>
  <c r="P177" i="4"/>
  <c r="R177" i="4" s="1"/>
  <c r="U177" i="4" s="1"/>
  <c r="V177" i="4" s="1"/>
  <c r="M177" i="4"/>
  <c r="R443" i="4"/>
  <c r="U443" i="4" s="1"/>
  <c r="V443" i="4" s="1"/>
  <c r="Q443" i="4"/>
  <c r="P443" i="4"/>
  <c r="M443" i="4"/>
  <c r="M165" i="5"/>
  <c r="O165" i="5" s="1"/>
  <c r="P165" i="5" s="1"/>
  <c r="R283" i="4"/>
  <c r="U283" i="4" s="1"/>
  <c r="V283" i="4" s="1"/>
  <c r="P283" i="4"/>
  <c r="Q283" i="4"/>
  <c r="M283" i="4"/>
  <c r="P289" i="4"/>
  <c r="R289" i="4" s="1"/>
  <c r="U289" i="4" s="1"/>
  <c r="V289" i="4" s="1"/>
  <c r="M289" i="4"/>
  <c r="R58" i="4"/>
  <c r="U58" i="4" s="1"/>
  <c r="V58" i="4" s="1"/>
  <c r="Q58" i="4"/>
  <c r="P58" i="4"/>
  <c r="M58" i="4"/>
  <c r="P125" i="4"/>
  <c r="R125" i="4" s="1"/>
  <c r="U125" i="4" s="1"/>
  <c r="V125" i="4" s="1"/>
  <c r="M125" i="4"/>
  <c r="P38" i="4"/>
  <c r="R38" i="4" s="1"/>
  <c r="U38" i="4" s="1"/>
  <c r="V38" i="4" s="1"/>
  <c r="M38" i="4"/>
  <c r="R371" i="4"/>
  <c r="U371" i="4" s="1"/>
  <c r="V371" i="4" s="1"/>
  <c r="Q371" i="4"/>
  <c r="P371" i="4"/>
  <c r="M371" i="4"/>
  <c r="M1041" i="5"/>
  <c r="O1041" i="5" s="1"/>
  <c r="P1041" i="5" s="1"/>
  <c r="M1356" i="5"/>
  <c r="O1356" i="5" s="1"/>
  <c r="P1356" i="5" s="1"/>
  <c r="P118" i="4"/>
  <c r="Q118" i="4" s="1"/>
  <c r="M118" i="4"/>
  <c r="R441" i="4"/>
  <c r="U441" i="4" s="1"/>
  <c r="V441" i="4" s="1"/>
  <c r="Q441" i="4"/>
  <c r="P441" i="4"/>
  <c r="M441" i="4"/>
  <c r="M61" i="5"/>
  <c r="O61" i="5" s="1"/>
  <c r="P61" i="5" s="1"/>
  <c r="N483" i="4"/>
  <c r="S483" i="4"/>
  <c r="R415" i="4"/>
  <c r="I22" i="2"/>
  <c r="C75" i="2" s="1"/>
  <c r="Q415" i="4"/>
  <c r="M22" i="2" s="1"/>
  <c r="P415" i="4"/>
  <c r="J22" i="2" s="1"/>
  <c r="M415" i="4"/>
  <c r="P105" i="4"/>
  <c r="Q105" i="4" s="1"/>
  <c r="M105" i="4"/>
  <c r="P99" i="4"/>
  <c r="R99" i="4" s="1"/>
  <c r="U99" i="4" s="1"/>
  <c r="V99" i="4" s="1"/>
  <c r="Q99" i="4"/>
  <c r="M99" i="4"/>
  <c r="P159" i="4"/>
  <c r="R159" i="4" s="1"/>
  <c r="U159" i="4" s="1"/>
  <c r="V159" i="4" s="1"/>
  <c r="M159" i="4"/>
  <c r="P324" i="4"/>
  <c r="R324" i="4" s="1"/>
  <c r="U324" i="4" s="1"/>
  <c r="V324" i="4" s="1"/>
  <c r="M324" i="4"/>
  <c r="P107" i="4"/>
  <c r="M107" i="4"/>
  <c r="R314" i="4"/>
  <c r="U314" i="4" s="1"/>
  <c r="V314" i="4" s="1"/>
  <c r="Q314" i="4"/>
  <c r="P314" i="4"/>
  <c r="M314" i="4"/>
  <c r="M661" i="5"/>
  <c r="O661" i="5" s="1"/>
  <c r="P661" i="5" s="1"/>
  <c r="P287" i="4"/>
  <c r="R287" i="4" s="1"/>
  <c r="U287" i="4" s="1"/>
  <c r="V287" i="4" s="1"/>
  <c r="M287" i="4"/>
  <c r="R467" i="4"/>
  <c r="U467" i="4" s="1"/>
  <c r="V467" i="4" s="1"/>
  <c r="Q467" i="4"/>
  <c r="P467" i="4"/>
  <c r="M467" i="4"/>
  <c r="P230" i="4"/>
  <c r="Q230" i="4" s="1"/>
  <c r="M230" i="4"/>
  <c r="P120" i="4"/>
  <c r="R120" i="4" s="1"/>
  <c r="U120" i="4" s="1"/>
  <c r="V120" i="4" s="1"/>
  <c r="M120" i="4"/>
  <c r="P88" i="4"/>
  <c r="Q88" i="4" s="1"/>
  <c r="M88" i="4"/>
  <c r="P216" i="4"/>
  <c r="R216" i="4" s="1"/>
  <c r="U216" i="4" s="1"/>
  <c r="V216" i="4" s="1"/>
  <c r="M216" i="4"/>
  <c r="P87" i="4"/>
  <c r="Q87" i="4" s="1"/>
  <c r="M87" i="4"/>
  <c r="P191" i="4"/>
  <c r="Q191" i="4" s="1"/>
  <c r="M191" i="4"/>
  <c r="W485" i="4"/>
  <c r="T485" i="4"/>
  <c r="P360" i="4"/>
  <c r="Q360" i="4" s="1"/>
  <c r="M360" i="4"/>
  <c r="P56" i="4"/>
  <c r="R56" i="4" s="1"/>
  <c r="U56" i="4" s="1"/>
  <c r="V56" i="4" s="1"/>
  <c r="M56" i="4"/>
  <c r="N475" i="4"/>
  <c r="S475" i="4"/>
  <c r="Q176" i="4"/>
  <c r="P176" i="4"/>
  <c r="R176" i="4" s="1"/>
  <c r="U176" i="4" s="1"/>
  <c r="V176" i="4" s="1"/>
  <c r="M176" i="4"/>
  <c r="R109" i="4"/>
  <c r="U109" i="4" s="1"/>
  <c r="V109" i="4" s="1"/>
  <c r="Q109" i="4"/>
  <c r="P109" i="4"/>
  <c r="M109" i="4"/>
  <c r="I28" i="2"/>
  <c r="C81" i="2" s="1"/>
  <c r="P421" i="4"/>
  <c r="J28" i="2" s="1"/>
  <c r="M421" i="4"/>
  <c r="R307" i="4"/>
  <c r="U307" i="4" s="1"/>
  <c r="V307" i="4" s="1"/>
  <c r="P307" i="4"/>
  <c r="Q307" i="4"/>
  <c r="M307" i="4"/>
  <c r="M19" i="5"/>
  <c r="O19" i="5" s="1"/>
  <c r="P19" i="5" s="1"/>
  <c r="M920" i="5"/>
  <c r="O920" i="5" s="1"/>
  <c r="P920" i="5" s="1"/>
  <c r="R135" i="4"/>
  <c r="U135" i="4" s="1"/>
  <c r="V135" i="4" s="1"/>
  <c r="P135" i="4"/>
  <c r="Q135" i="4" s="1"/>
  <c r="M135" i="4"/>
  <c r="P104" i="4"/>
  <c r="R104" i="4" s="1"/>
  <c r="U104" i="4" s="1"/>
  <c r="V104" i="4" s="1"/>
  <c r="M104" i="4"/>
  <c r="Q347" i="4"/>
  <c r="P347" i="4"/>
  <c r="R347" i="4" s="1"/>
  <c r="U347" i="4" s="1"/>
  <c r="V347" i="4" s="1"/>
  <c r="M347" i="4"/>
  <c r="M504" i="5"/>
  <c r="O504" i="5" s="1"/>
  <c r="P504" i="5" s="1"/>
  <c r="Q15" i="4"/>
  <c r="P15" i="4"/>
  <c r="R15" i="4" s="1"/>
  <c r="U15" i="4" s="1"/>
  <c r="V15" i="4" s="1"/>
  <c r="M15" i="4"/>
  <c r="R343" i="4"/>
  <c r="U343" i="4" s="1"/>
  <c r="V343" i="4" s="1"/>
  <c r="Q343" i="4"/>
  <c r="P343" i="4"/>
  <c r="M343" i="4"/>
  <c r="P346" i="4"/>
  <c r="R346" i="4" s="1"/>
  <c r="U346" i="4" s="1"/>
  <c r="V346" i="4" s="1"/>
  <c r="M346" i="4"/>
  <c r="P77" i="4"/>
  <c r="Q77" i="4" s="1"/>
  <c r="M77" i="4"/>
  <c r="R208" i="4"/>
  <c r="U208" i="4" s="1"/>
  <c r="V208" i="4" s="1"/>
  <c r="Q208" i="4"/>
  <c r="P208" i="4"/>
  <c r="M208" i="4"/>
  <c r="P70" i="4"/>
  <c r="Q70" i="4" s="1"/>
  <c r="M70" i="4"/>
  <c r="P365" i="4"/>
  <c r="Q365" i="4" s="1"/>
  <c r="M365" i="4"/>
  <c r="R69" i="4"/>
  <c r="U69" i="4" s="1"/>
  <c r="V69" i="4" s="1"/>
  <c r="P69" i="4"/>
  <c r="M69" i="4"/>
  <c r="R184" i="4"/>
  <c r="U184" i="4" s="1"/>
  <c r="V184" i="4" s="1"/>
  <c r="P184" i="4"/>
  <c r="Q184" i="4" s="1"/>
  <c r="M184" i="4"/>
  <c r="P28" i="4"/>
  <c r="Q28" i="4" s="1"/>
  <c r="M28" i="4"/>
  <c r="AC13" i="15"/>
  <c r="W13" i="15"/>
  <c r="N478" i="4"/>
  <c r="S478" i="4"/>
  <c r="P11" i="4"/>
  <c r="Q11" i="4" s="1"/>
  <c r="M11" i="4"/>
  <c r="L1541" i="5"/>
  <c r="M1541" i="5" s="1"/>
  <c r="O1541" i="5" s="1"/>
  <c r="P1541" i="5" s="1"/>
  <c r="L1535" i="5"/>
  <c r="M1535" i="5" s="1"/>
  <c r="O1535" i="5" s="1"/>
  <c r="P1535" i="5" s="1"/>
  <c r="P379" i="4"/>
  <c r="Q379" i="4" s="1"/>
  <c r="M379" i="4"/>
  <c r="P13" i="4"/>
  <c r="R13" i="4" s="1"/>
  <c r="U13" i="4" s="1"/>
  <c r="V13" i="4" s="1"/>
  <c r="M13" i="4"/>
  <c r="P93" i="4"/>
  <c r="Q93" i="4" s="1"/>
  <c r="M93" i="4"/>
  <c r="O2382" i="5"/>
  <c r="P2382" i="5" s="1"/>
  <c r="J50" i="2" s="1"/>
  <c r="I50" i="2"/>
  <c r="P181" i="4"/>
  <c r="R181" i="4" s="1"/>
  <c r="U181" i="4" s="1"/>
  <c r="V181" i="4" s="1"/>
  <c r="M181" i="4"/>
  <c r="R377" i="4"/>
  <c r="U377" i="4" s="1"/>
  <c r="V377" i="4" s="1"/>
  <c r="Q377" i="4"/>
  <c r="P377" i="4"/>
  <c r="M377" i="4"/>
  <c r="R444" i="4"/>
  <c r="U444" i="4" s="1"/>
  <c r="V444" i="4" s="1"/>
  <c r="P444" i="4"/>
  <c r="Q444" i="4"/>
  <c r="M444" i="4"/>
  <c r="P226" i="4"/>
  <c r="R226" i="4" s="1"/>
  <c r="U226" i="4" s="1"/>
  <c r="V226" i="4" s="1"/>
  <c r="M226" i="4"/>
  <c r="P178" i="4"/>
  <c r="R178" i="4" s="1"/>
  <c r="U178" i="4" s="1"/>
  <c r="V178" i="4" s="1"/>
  <c r="M178" i="4"/>
  <c r="P114" i="4"/>
  <c r="Q114" i="4" s="1"/>
  <c r="M114" i="4"/>
  <c r="R435" i="4"/>
  <c r="U435" i="4" s="1"/>
  <c r="Q435" i="4"/>
  <c r="P435" i="4"/>
  <c r="M435" i="4"/>
  <c r="N435" i="4" s="1"/>
  <c r="R378" i="4"/>
  <c r="U378" i="4" s="1"/>
  <c r="V378" i="4" s="1"/>
  <c r="P378" i="4"/>
  <c r="M378" i="4"/>
  <c r="R432" i="4"/>
  <c r="Q432" i="4"/>
  <c r="M39" i="2" s="1"/>
  <c r="P432" i="4"/>
  <c r="J39" i="2" s="1"/>
  <c r="I39" i="2"/>
  <c r="C92" i="2" s="1"/>
  <c r="M432" i="4"/>
  <c r="P321" i="4"/>
  <c r="R321" i="4" s="1"/>
  <c r="U321" i="4" s="1"/>
  <c r="V321" i="4" s="1"/>
  <c r="M321" i="4"/>
  <c r="R29" i="4"/>
  <c r="U29" i="4" s="1"/>
  <c r="V29" i="4" s="1"/>
  <c r="Q29" i="4"/>
  <c r="P29" i="4"/>
  <c r="M29" i="4"/>
  <c r="P40" i="4"/>
  <c r="R40" i="4" s="1"/>
  <c r="U40" i="4" s="1"/>
  <c r="V40" i="4" s="1"/>
  <c r="M40" i="4"/>
  <c r="R213" i="4"/>
  <c r="U213" i="4" s="1"/>
  <c r="V213" i="4" s="1"/>
  <c r="Q213" i="4"/>
  <c r="P213" i="4"/>
  <c r="M213" i="4"/>
  <c r="P309" i="4"/>
  <c r="R309" i="4" s="1"/>
  <c r="U309" i="4" s="1"/>
  <c r="V309" i="4" s="1"/>
  <c r="M309" i="4"/>
  <c r="R113" i="4"/>
  <c r="U113" i="4" s="1"/>
  <c r="V113" i="4" s="1"/>
  <c r="P113" i="4"/>
  <c r="Q113" i="4" s="1"/>
  <c r="M113" i="4"/>
  <c r="P32" i="4"/>
  <c r="R32" i="4" s="1"/>
  <c r="U32" i="4" s="1"/>
  <c r="V32" i="4" s="1"/>
  <c r="M32" i="4"/>
  <c r="P8" i="4"/>
  <c r="R8" i="4" s="1"/>
  <c r="U8" i="4" s="1"/>
  <c r="V8" i="4" s="1"/>
  <c r="M8" i="4"/>
  <c r="P285" i="4"/>
  <c r="R285" i="4" s="1"/>
  <c r="U285" i="4" s="1"/>
  <c r="V285" i="4" s="1"/>
  <c r="M285" i="4"/>
  <c r="P7" i="4"/>
  <c r="R7" i="4" s="1"/>
  <c r="U7" i="4" s="1"/>
  <c r="V7" i="4" s="1"/>
  <c r="M7" i="4"/>
  <c r="R190" i="4"/>
  <c r="U190" i="4" s="1"/>
  <c r="V190" i="4" s="1"/>
  <c r="Q190" i="4"/>
  <c r="P190" i="4"/>
  <c r="M190" i="4"/>
  <c r="N477" i="4"/>
  <c r="S477" i="4"/>
  <c r="R453" i="4"/>
  <c r="U453" i="4" s="1"/>
  <c r="V453" i="4" s="1"/>
  <c r="Q453" i="4"/>
  <c r="P453" i="4"/>
  <c r="M453" i="4"/>
  <c r="R224" i="4"/>
  <c r="U224" i="4" s="1"/>
  <c r="V224" i="4" s="1"/>
  <c r="P224" i="4"/>
  <c r="Q224" i="4" s="1"/>
  <c r="M224" i="4"/>
  <c r="P275" i="4"/>
  <c r="R275" i="4" s="1"/>
  <c r="U275" i="4" s="1"/>
  <c r="V275" i="4" s="1"/>
  <c r="M275" i="4"/>
  <c r="P44" i="4"/>
  <c r="Q44" i="4" s="1"/>
  <c r="M44" i="4"/>
  <c r="P284" i="4"/>
  <c r="R284" i="4" s="1"/>
  <c r="U284" i="4" s="1"/>
  <c r="V284" i="4" s="1"/>
  <c r="M284" i="4"/>
  <c r="R394" i="4"/>
  <c r="U394" i="4" s="1"/>
  <c r="V394" i="4" s="1"/>
  <c r="Q394" i="4"/>
  <c r="P394" i="4"/>
  <c r="M394" i="4"/>
  <c r="P220" i="4"/>
  <c r="R220" i="4" s="1"/>
  <c r="U220" i="4" s="1"/>
  <c r="V220" i="4" s="1"/>
  <c r="M220" i="4"/>
  <c r="W491" i="4"/>
  <c r="T491" i="4"/>
  <c r="R133" i="4"/>
  <c r="U133" i="4" s="1"/>
  <c r="V133" i="4" s="1"/>
  <c r="Q133" i="4"/>
  <c r="P133" i="4"/>
  <c r="M133" i="4"/>
  <c r="P53" i="4"/>
  <c r="R53" i="4" s="1"/>
  <c r="U53" i="4" s="1"/>
  <c r="V53" i="4" s="1"/>
  <c r="M53" i="4"/>
  <c r="R447" i="4"/>
  <c r="U447" i="4" s="1"/>
  <c r="V447" i="4" s="1"/>
  <c r="Q447" i="4"/>
  <c r="P447" i="4"/>
  <c r="M447" i="4"/>
  <c r="M380" i="5"/>
  <c r="O380" i="5" s="1"/>
  <c r="P380" i="5" s="1"/>
  <c r="M873" i="5"/>
  <c r="O873" i="5" s="1"/>
  <c r="P873" i="5" s="1"/>
  <c r="R158" i="4"/>
  <c r="U158" i="4" s="1"/>
  <c r="V158" i="4" s="1"/>
  <c r="P158" i="4"/>
  <c r="Q158" i="4" s="1"/>
  <c r="M158" i="4"/>
  <c r="R414" i="4"/>
  <c r="I21" i="2"/>
  <c r="C74" i="2" s="1"/>
  <c r="Q414" i="4"/>
  <c r="M21" i="2" s="1"/>
  <c r="P414" i="4"/>
  <c r="J21" i="2" s="1"/>
  <c r="M414" i="4"/>
  <c r="N423" i="4"/>
  <c r="H30" i="2" s="1"/>
  <c r="G30" i="2"/>
  <c r="W488" i="4"/>
  <c r="T488" i="4"/>
  <c r="P235" i="4"/>
  <c r="R235" i="4" s="1"/>
  <c r="U235" i="4" s="1"/>
  <c r="V235" i="4" s="1"/>
  <c r="Q235" i="4"/>
  <c r="M235" i="4"/>
  <c r="R445" i="4"/>
  <c r="U445" i="4" s="1"/>
  <c r="V445" i="4" s="1"/>
  <c r="Q445" i="4"/>
  <c r="P445" i="4"/>
  <c r="M445" i="4"/>
  <c r="R417" i="4"/>
  <c r="Q417" i="4"/>
  <c r="M24" i="2" s="1"/>
  <c r="I24" i="2"/>
  <c r="C77" i="2" s="1"/>
  <c r="P417" i="4"/>
  <c r="J24" i="2" s="1"/>
  <c r="M417" i="4"/>
  <c r="P223" i="4"/>
  <c r="Q223" i="4" s="1"/>
  <c r="M223" i="4"/>
  <c r="P261" i="4"/>
  <c r="R261" i="4" s="1"/>
  <c r="U261" i="4" s="1"/>
  <c r="V261" i="4" s="1"/>
  <c r="M261" i="4"/>
  <c r="M1164" i="5"/>
  <c r="O1164" i="5" s="1"/>
  <c r="P1164" i="5" s="1"/>
  <c r="P339" i="4"/>
  <c r="R339" i="4" s="1"/>
  <c r="U339" i="4" s="1"/>
  <c r="V339" i="4" s="1"/>
  <c r="M339" i="4"/>
  <c r="P154" i="4"/>
  <c r="Q154" i="4" s="1"/>
  <c r="M154" i="4"/>
  <c r="P37" i="4"/>
  <c r="R37" i="4" s="1"/>
  <c r="U37" i="4" s="1"/>
  <c r="V37" i="4" s="1"/>
  <c r="M37" i="4"/>
  <c r="P401" i="4"/>
  <c r="Q401" i="4" s="1"/>
  <c r="M401" i="4"/>
  <c r="R316" i="4"/>
  <c r="U316" i="4" s="1"/>
  <c r="V316" i="4" s="1"/>
  <c r="P316" i="4"/>
  <c r="Q316" i="4"/>
  <c r="M316" i="4"/>
  <c r="N482" i="4"/>
  <c r="S482" i="4"/>
  <c r="R108" i="4"/>
  <c r="U108" i="4" s="1"/>
  <c r="V108" i="4" s="1"/>
  <c r="Q108" i="4"/>
  <c r="P108" i="4"/>
  <c r="M108" i="4"/>
  <c r="P80" i="4"/>
  <c r="R80" i="4" s="1"/>
  <c r="U80" i="4" s="1"/>
  <c r="V80" i="4" s="1"/>
  <c r="M80" i="4"/>
  <c r="L2387" i="5"/>
  <c r="H55" i="2" s="1"/>
  <c r="G55" i="2"/>
  <c r="M259" i="5"/>
  <c r="O259" i="5" s="1"/>
  <c r="P259" i="5" s="1"/>
  <c r="M306" i="5"/>
  <c r="O306" i="5" s="1"/>
  <c r="P306" i="5" s="1"/>
  <c r="P74" i="4"/>
  <c r="R74" i="4" s="1"/>
  <c r="U74" i="4" s="1"/>
  <c r="V74" i="4" s="1"/>
  <c r="M74" i="4"/>
  <c r="M709" i="5"/>
  <c r="O709" i="5" s="1"/>
  <c r="P709" i="5" s="1"/>
  <c r="M813" i="5"/>
  <c r="O813" i="5" s="1"/>
  <c r="P813" i="5" s="1"/>
  <c r="M1040" i="5"/>
  <c r="O1040" i="5" s="1"/>
  <c r="P1040" i="5" s="1"/>
  <c r="M746" i="5"/>
  <c r="O746" i="5" s="1"/>
  <c r="P746" i="5" s="1"/>
  <c r="R42" i="4"/>
  <c r="U42" i="4" s="1"/>
  <c r="V42" i="4" s="1"/>
  <c r="Q42" i="4"/>
  <c r="P42" i="4"/>
  <c r="M42" i="4"/>
  <c r="M326" i="5"/>
  <c r="O326" i="5" s="1"/>
  <c r="P326" i="5" s="1"/>
  <c r="P183" i="4"/>
  <c r="Q183" i="4" s="1"/>
  <c r="M183" i="4"/>
  <c r="P26" i="4"/>
  <c r="R26" i="4" s="1"/>
  <c r="U26" i="4" s="1"/>
  <c r="V26" i="4" s="1"/>
  <c r="M26" i="4"/>
  <c r="P102" i="4"/>
  <c r="Q102" i="4" s="1"/>
  <c r="M102" i="4"/>
  <c r="M211" i="5"/>
  <c r="O211" i="5" s="1"/>
  <c r="P211" i="5" s="1"/>
  <c r="M192" i="5"/>
  <c r="O192" i="5" s="1"/>
  <c r="P192" i="5" s="1"/>
  <c r="M2119" i="5"/>
  <c r="O2119" i="5" s="1"/>
  <c r="P2119" i="5" s="1"/>
  <c r="M1743" i="5"/>
  <c r="O1743" i="5" s="1"/>
  <c r="P1743" i="5" s="1"/>
  <c r="M693" i="5"/>
  <c r="O693" i="5" s="1"/>
  <c r="P693" i="5" s="1"/>
  <c r="M1878" i="5"/>
  <c r="O1878" i="5" s="1"/>
  <c r="P1878" i="5" s="1"/>
  <c r="P54" i="4"/>
  <c r="Q54" i="4" s="1"/>
  <c r="M54" i="4"/>
  <c r="M1605" i="5"/>
  <c r="O1605" i="5" s="1"/>
  <c r="P1605" i="5" s="1"/>
  <c r="M663" i="5"/>
  <c r="O663" i="5" s="1"/>
  <c r="P663" i="5" s="1"/>
  <c r="M62" i="5"/>
  <c r="O62" i="5" s="1"/>
  <c r="P62" i="5" s="1"/>
  <c r="M1141" i="5"/>
  <c r="O1141" i="5" s="1"/>
  <c r="P1141" i="5" s="1"/>
  <c r="M184" i="5"/>
  <c r="O184" i="5" s="1"/>
  <c r="P184" i="5" s="1"/>
  <c r="R221" i="4"/>
  <c r="U221" i="4" s="1"/>
  <c r="V221" i="4" s="1"/>
  <c r="Q221" i="4"/>
  <c r="P221" i="4"/>
  <c r="M221" i="4"/>
  <c r="R222" i="4"/>
  <c r="U222" i="4" s="1"/>
  <c r="V222" i="4" s="1"/>
  <c r="Q222" i="4"/>
  <c r="P222" i="4"/>
  <c r="M222" i="4"/>
  <c r="M1518" i="5"/>
  <c r="O1518" i="5" s="1"/>
  <c r="P1518" i="5" s="1"/>
  <c r="O2387" i="5"/>
  <c r="P2387" i="5" s="1"/>
  <c r="J55" i="2" s="1"/>
  <c r="I55" i="2"/>
  <c r="R292" i="4"/>
  <c r="U292" i="4" s="1"/>
  <c r="V292" i="4" s="1"/>
  <c r="Q292" i="4"/>
  <c r="P292" i="4"/>
  <c r="M292" i="4"/>
  <c r="M1329" i="5"/>
  <c r="O1329" i="5" s="1"/>
  <c r="P1329" i="5" s="1"/>
  <c r="P139" i="4"/>
  <c r="R139" i="4" s="1"/>
  <c r="U139" i="4" s="1"/>
  <c r="V139" i="4" s="1"/>
  <c r="M139" i="4"/>
  <c r="M360" i="5"/>
  <c r="O360" i="5" s="1"/>
  <c r="P360" i="5" s="1"/>
  <c r="P265" i="4"/>
  <c r="Q265" i="4" s="1"/>
  <c r="M265" i="4"/>
  <c r="R327" i="4"/>
  <c r="U327" i="4" s="1"/>
  <c r="V327" i="4" s="1"/>
  <c r="Q327" i="4"/>
  <c r="P327" i="4"/>
  <c r="M327" i="4"/>
  <c r="M2364" i="5"/>
  <c r="O2364" i="5" s="1"/>
  <c r="P2364" i="5" s="1"/>
  <c r="M243" i="5"/>
  <c r="O243" i="5" s="1"/>
  <c r="P243" i="5" s="1"/>
  <c r="W6" i="15"/>
  <c r="AC6" i="15"/>
  <c r="R194" i="4"/>
  <c r="U194" i="4" s="1"/>
  <c r="V194" i="4" s="1"/>
  <c r="Q194" i="4"/>
  <c r="P194" i="4"/>
  <c r="M194" i="4"/>
  <c r="P127" i="4"/>
  <c r="Q127" i="4" s="1"/>
  <c r="M127" i="4"/>
  <c r="R338" i="4"/>
  <c r="U338" i="4" s="1"/>
  <c r="V338" i="4" s="1"/>
  <c r="Q338" i="4"/>
  <c r="P338" i="4"/>
  <c r="M338" i="4"/>
  <c r="M572" i="5"/>
  <c r="O572" i="5" s="1"/>
  <c r="P572" i="5" s="1"/>
  <c r="M673" i="5"/>
  <c r="O673" i="5" s="1"/>
  <c r="P673" i="5" s="1"/>
  <c r="R279" i="4"/>
  <c r="U279" i="4" s="1"/>
  <c r="V279" i="4" s="1"/>
  <c r="P279" i="4"/>
  <c r="Q279" i="4" s="1"/>
  <c r="M279" i="4"/>
  <c r="P30" i="4"/>
  <c r="R30" i="4" s="1"/>
  <c r="U30" i="4" s="1"/>
  <c r="V30" i="4" s="1"/>
  <c r="M30" i="4"/>
  <c r="M954" i="5"/>
  <c r="O954" i="5" s="1"/>
  <c r="P954" i="5" s="1"/>
  <c r="M651" i="5"/>
  <c r="O651" i="5" s="1"/>
  <c r="P651" i="5" s="1"/>
  <c r="M547" i="5"/>
  <c r="O547" i="5" s="1"/>
  <c r="P547" i="5" s="1"/>
  <c r="R257" i="4"/>
  <c r="U257" i="4" s="1"/>
  <c r="V257" i="4" s="1"/>
  <c r="P257" i="4"/>
  <c r="Q257" i="4" s="1"/>
  <c r="M257" i="4"/>
  <c r="Q129" i="4"/>
  <c r="P129" i="4"/>
  <c r="R129" i="4" s="1"/>
  <c r="U129" i="4" s="1"/>
  <c r="V129" i="4" s="1"/>
  <c r="M129" i="4"/>
  <c r="M313" i="5"/>
  <c r="O313" i="5" s="1"/>
  <c r="P313" i="5" s="1"/>
  <c r="R403" i="4"/>
  <c r="Q403" i="4"/>
  <c r="M10" i="2" s="1"/>
  <c r="P403" i="4"/>
  <c r="J10" i="2" s="1"/>
  <c r="I10" i="2"/>
  <c r="C63" i="2" s="1"/>
  <c r="M403" i="4"/>
  <c r="M1143" i="5"/>
  <c r="O1143" i="5" s="1"/>
  <c r="P1143" i="5" s="1"/>
  <c r="P460" i="4"/>
  <c r="R460" i="4" s="1"/>
  <c r="U460" i="4" s="1"/>
  <c r="V460" i="4" s="1"/>
  <c r="M460" i="4"/>
  <c r="M2544" i="5"/>
  <c r="O2544" i="5" s="1"/>
  <c r="P2544" i="5" s="1"/>
  <c r="P334" i="4"/>
  <c r="R334" i="4" s="1"/>
  <c r="U334" i="4" s="1"/>
  <c r="V334" i="4" s="1"/>
  <c r="M334" i="4"/>
  <c r="M1009" i="5"/>
  <c r="O1009" i="5" s="1"/>
  <c r="P1009" i="5" s="1"/>
  <c r="M1404" i="5"/>
  <c r="O1404" i="5" s="1"/>
  <c r="P1404" i="5" s="1"/>
  <c r="R272" i="4"/>
  <c r="U272" i="4" s="1"/>
  <c r="V272" i="4" s="1"/>
  <c r="P272" i="4"/>
  <c r="Q272" i="4" s="1"/>
  <c r="M272" i="4"/>
  <c r="P248" i="4"/>
  <c r="R248" i="4" s="1"/>
  <c r="U248" i="4" s="1"/>
  <c r="V248" i="4" s="1"/>
  <c r="M248" i="4"/>
  <c r="P282" i="4"/>
  <c r="R282" i="4" s="1"/>
  <c r="U282" i="4" s="1"/>
  <c r="V282" i="4" s="1"/>
  <c r="M282" i="4"/>
  <c r="M1761" i="5"/>
  <c r="O1761" i="5" s="1"/>
  <c r="P1761" i="5" s="1"/>
  <c r="M1663" i="5"/>
  <c r="O1663" i="5" s="1"/>
  <c r="P1663" i="5" s="1"/>
  <c r="M103" i="5"/>
  <c r="O103" i="5" s="1"/>
  <c r="P103" i="5" s="1"/>
  <c r="P111" i="4"/>
  <c r="R111" i="4" s="1"/>
  <c r="U111" i="4" s="1"/>
  <c r="V111" i="4" s="1"/>
  <c r="M111" i="4"/>
  <c r="M1286" i="5"/>
  <c r="O1286" i="5" s="1"/>
  <c r="P1286" i="5" s="1"/>
  <c r="R141" i="4"/>
  <c r="U141" i="4" s="1"/>
  <c r="V141" i="4" s="1"/>
  <c r="Q141" i="4"/>
  <c r="P141" i="4"/>
  <c r="M141" i="4"/>
  <c r="P115" i="4"/>
  <c r="Q115" i="4" s="1"/>
  <c r="M115" i="4"/>
  <c r="M1177" i="5"/>
  <c r="O1177" i="5" s="1"/>
  <c r="P1177" i="5" s="1"/>
  <c r="M1938" i="5"/>
  <c r="O1938" i="5" s="1"/>
  <c r="P1938" i="5" s="1"/>
  <c r="M333" i="5"/>
  <c r="O333" i="5" s="1"/>
  <c r="P333" i="5" s="1"/>
  <c r="M350" i="5"/>
  <c r="O350" i="5" s="1"/>
  <c r="P350" i="5" s="1"/>
  <c r="W53" i="15"/>
  <c r="AC53" i="15"/>
  <c r="M793" i="5"/>
  <c r="O793" i="5" s="1"/>
  <c r="P793" i="5" s="1"/>
  <c r="R428" i="4"/>
  <c r="P428" i="4"/>
  <c r="J35" i="2" s="1"/>
  <c r="I35" i="2"/>
  <c r="C88" i="2" s="1"/>
  <c r="Q428" i="4"/>
  <c r="M35" i="2" s="1"/>
  <c r="M428" i="4"/>
  <c r="P364" i="4"/>
  <c r="Q364" i="4" s="1"/>
  <c r="M364" i="4"/>
  <c r="M1071" i="5"/>
  <c r="O1071" i="5" s="1"/>
  <c r="P1071" i="5" s="1"/>
  <c r="L2382" i="5"/>
  <c r="H50" i="2" s="1"/>
  <c r="G50" i="2"/>
  <c r="M70" i="5"/>
  <c r="O70" i="5" s="1"/>
  <c r="P70" i="5" s="1"/>
  <c r="M255" i="5"/>
  <c r="O255" i="5" s="1"/>
  <c r="P255" i="5" s="1"/>
  <c r="M1131" i="5"/>
  <c r="O1131" i="5" s="1"/>
  <c r="P1131" i="5" s="1"/>
  <c r="R251" i="4"/>
  <c r="U251" i="4" s="1"/>
  <c r="V251" i="4" s="1"/>
  <c r="P251" i="4"/>
  <c r="Q251" i="4"/>
  <c r="M251" i="4"/>
  <c r="P31" i="4"/>
  <c r="Q31" i="4" s="1"/>
  <c r="M31" i="4"/>
  <c r="M2526" i="5"/>
  <c r="O2526" i="5" s="1"/>
  <c r="P2526" i="5" s="1"/>
  <c r="M183" i="5"/>
  <c r="O183" i="5" s="1"/>
  <c r="P183" i="5" s="1"/>
  <c r="M901" i="5"/>
  <c r="O901" i="5" s="1"/>
  <c r="P901" i="5" s="1"/>
  <c r="M537" i="5"/>
  <c r="O537" i="5" s="1"/>
  <c r="P537" i="5" s="1"/>
  <c r="M210" i="5"/>
  <c r="O210" i="5" s="1"/>
  <c r="P210" i="5" s="1"/>
  <c r="P189" i="4"/>
  <c r="R189" i="4" s="1"/>
  <c r="U189" i="4" s="1"/>
  <c r="V189" i="4" s="1"/>
  <c r="M189" i="4"/>
  <c r="M279" i="5"/>
  <c r="O279" i="5" s="1"/>
  <c r="P279" i="5" s="1"/>
  <c r="P193" i="4"/>
  <c r="R193" i="4" s="1"/>
  <c r="U193" i="4" s="1"/>
  <c r="V193" i="4" s="1"/>
  <c r="M193" i="4"/>
  <c r="M1975" i="5"/>
  <c r="O1975" i="5" s="1"/>
  <c r="P1975" i="5" s="1"/>
  <c r="M327" i="5"/>
  <c r="O327" i="5" s="1"/>
  <c r="P327" i="5" s="1"/>
  <c r="M656" i="5"/>
  <c r="O656" i="5" s="1"/>
  <c r="P656" i="5" s="1"/>
  <c r="M811" i="5"/>
  <c r="O811" i="5" s="1"/>
  <c r="P811" i="5" s="1"/>
  <c r="P354" i="4"/>
  <c r="R354" i="4" s="1"/>
  <c r="U354" i="4" s="1"/>
  <c r="V354" i="4" s="1"/>
  <c r="M354" i="4"/>
  <c r="P59" i="4"/>
  <c r="Q59" i="4" s="1"/>
  <c r="M59" i="4"/>
  <c r="M51" i="5"/>
  <c r="O51" i="5" s="1"/>
  <c r="P51" i="5" s="1"/>
  <c r="M177" i="5"/>
  <c r="O177" i="5" s="1"/>
  <c r="P177" i="5" s="1"/>
  <c r="R35" i="4"/>
  <c r="U35" i="4" s="1"/>
  <c r="V35" i="4" s="1"/>
  <c r="P35" i="4"/>
  <c r="Q35" i="4" s="1"/>
  <c r="M35" i="4"/>
  <c r="P302" i="4"/>
  <c r="R302" i="4" s="1"/>
  <c r="U302" i="4" s="1"/>
  <c r="V302" i="4" s="1"/>
  <c r="M302" i="4"/>
  <c r="P22" i="4"/>
  <c r="Q22" i="4" s="1"/>
  <c r="M22" i="4"/>
  <c r="P71" i="4"/>
  <c r="R71" i="4" s="1"/>
  <c r="U71" i="4" s="1"/>
  <c r="V71" i="4" s="1"/>
  <c r="M71" i="4"/>
  <c r="R228" i="4"/>
  <c r="U228" i="4" s="1"/>
  <c r="V228" i="4" s="1"/>
  <c r="P228" i="4"/>
  <c r="Q228" i="4" s="1"/>
  <c r="M228" i="4"/>
  <c r="M1440" i="5"/>
  <c r="O1440" i="5" s="1"/>
  <c r="P1440" i="5" s="1"/>
  <c r="M115" i="5"/>
  <c r="O115" i="5" s="1"/>
  <c r="P115" i="5" s="1"/>
  <c r="P254" i="4"/>
  <c r="R254" i="4" s="1"/>
  <c r="U254" i="4" s="1"/>
  <c r="V254" i="4" s="1"/>
  <c r="M254" i="4"/>
  <c r="R412" i="4"/>
  <c r="P412" i="4"/>
  <c r="J19" i="2" s="1"/>
  <c r="I19" i="2"/>
  <c r="C72" i="2" s="1"/>
  <c r="Q412" i="4"/>
  <c r="M19" i="2" s="1"/>
  <c r="M412" i="4"/>
  <c r="P330" i="4"/>
  <c r="R330" i="4" s="1"/>
  <c r="U330" i="4" s="1"/>
  <c r="V330" i="4" s="1"/>
  <c r="M330" i="4"/>
  <c r="M1915" i="5"/>
  <c r="O1915" i="5" s="1"/>
  <c r="P1915" i="5" s="1"/>
  <c r="P308" i="4"/>
  <c r="R308" i="4" s="1"/>
  <c r="U308" i="4" s="1"/>
  <c r="V308" i="4" s="1"/>
  <c r="M308" i="4"/>
  <c r="R25" i="4"/>
  <c r="U25" i="4" s="1"/>
  <c r="V25" i="4" s="1"/>
  <c r="Q25" i="4"/>
  <c r="P25" i="4"/>
  <c r="M25" i="4"/>
  <c r="P85" i="4"/>
  <c r="R85" i="4" s="1"/>
  <c r="U85" i="4" s="1"/>
  <c r="V85" i="4" s="1"/>
  <c r="M85" i="4"/>
  <c r="M837" i="5"/>
  <c r="O837" i="5" s="1"/>
  <c r="P837" i="5" s="1"/>
  <c r="P101" i="4"/>
  <c r="R101" i="4" s="1"/>
  <c r="U101" i="4" s="1"/>
  <c r="V101" i="4" s="1"/>
  <c r="M101" i="4"/>
  <c r="R381" i="4"/>
  <c r="U381" i="4" s="1"/>
  <c r="V381" i="4" s="1"/>
  <c r="Q381" i="4"/>
  <c r="P381" i="4"/>
  <c r="M381" i="4"/>
  <c r="R455" i="4"/>
  <c r="U455" i="4" s="1"/>
  <c r="V455" i="4" s="1"/>
  <c r="Q455" i="4"/>
  <c r="P455" i="4"/>
  <c r="M455" i="4"/>
  <c r="R434" i="4"/>
  <c r="Q434" i="4"/>
  <c r="M41" i="2" s="1"/>
  <c r="P434" i="4"/>
  <c r="J41" i="2" s="1"/>
  <c r="I41" i="2"/>
  <c r="C94" i="2" s="1"/>
  <c r="M434" i="4"/>
  <c r="P41" i="4"/>
  <c r="R41" i="4" s="1"/>
  <c r="U41" i="4" s="1"/>
  <c r="V41" i="4" s="1"/>
  <c r="M41" i="4"/>
  <c r="P392" i="4"/>
  <c r="R392" i="4" s="1"/>
  <c r="U392" i="4" s="1"/>
  <c r="V392" i="4" s="1"/>
  <c r="M392" i="4"/>
  <c r="R304" i="4"/>
  <c r="U304" i="4" s="1"/>
  <c r="V304" i="4" s="1"/>
  <c r="Q304" i="4"/>
  <c r="P304" i="4"/>
  <c r="M304" i="4"/>
  <c r="W495" i="4"/>
  <c r="T495" i="4"/>
  <c r="N36" i="4"/>
  <c r="P156" i="4"/>
  <c r="R156" i="4" s="1"/>
  <c r="U156" i="4" s="1"/>
  <c r="V156" i="4" s="1"/>
  <c r="M156" i="4"/>
  <c r="P163" i="4"/>
  <c r="R163" i="4" s="1"/>
  <c r="U163" i="4" s="1"/>
  <c r="V163" i="4" s="1"/>
  <c r="M163" i="4"/>
  <c r="Q234" i="4"/>
  <c r="P234" i="4"/>
  <c r="R234" i="4" s="1"/>
  <c r="U234" i="4" s="1"/>
  <c r="V234" i="4" s="1"/>
  <c r="M234" i="4"/>
  <c r="P55" i="4"/>
  <c r="R55" i="4" s="1"/>
  <c r="U55" i="4" s="1"/>
  <c r="V55" i="4" s="1"/>
  <c r="M55" i="4"/>
  <c r="R459" i="4"/>
  <c r="U459" i="4" s="1"/>
  <c r="V459" i="4" s="1"/>
  <c r="Q459" i="4"/>
  <c r="P459" i="4"/>
  <c r="M459" i="4"/>
  <c r="L186" i="5"/>
  <c r="M186" i="5" s="1"/>
  <c r="O186" i="5" s="1"/>
  <c r="P186" i="5" s="1"/>
  <c r="P383" i="4"/>
  <c r="Q383" i="4" s="1"/>
  <c r="M383" i="4"/>
  <c r="R451" i="4"/>
  <c r="U451" i="4" s="1"/>
  <c r="V451" i="4" s="1"/>
  <c r="Q451" i="4"/>
  <c r="P451" i="4"/>
  <c r="M451" i="4"/>
  <c r="M432" i="5"/>
  <c r="O432" i="5" s="1"/>
  <c r="P432" i="5" s="1"/>
  <c r="R419" i="4"/>
  <c r="Q419" i="4"/>
  <c r="M26" i="2" s="1"/>
  <c r="P419" i="4"/>
  <c r="J26" i="2" s="1"/>
  <c r="I26" i="2"/>
  <c r="C79" i="2" s="1"/>
  <c r="M419" i="4"/>
  <c r="R374" i="4"/>
  <c r="U374" i="4" s="1"/>
  <c r="V374" i="4" s="1"/>
  <c r="Q374" i="4"/>
  <c r="P374" i="4"/>
  <c r="M374" i="4"/>
  <c r="P195" i="4"/>
  <c r="Q195" i="4" s="1"/>
  <c r="M195" i="4"/>
  <c r="M390" i="5"/>
  <c r="O390" i="5" s="1"/>
  <c r="P390" i="5" s="1"/>
  <c r="P243" i="4"/>
  <c r="R243" i="4" s="1"/>
  <c r="U243" i="4" s="1"/>
  <c r="V243" i="4" s="1"/>
  <c r="M243" i="4"/>
  <c r="P342" i="4"/>
  <c r="Q342" i="4" s="1"/>
  <c r="M342" i="4"/>
  <c r="P207" i="4"/>
  <c r="R207" i="4" s="1"/>
  <c r="U207" i="4" s="1"/>
  <c r="V207" i="4" s="1"/>
  <c r="M207" i="4"/>
  <c r="R76" i="4"/>
  <c r="U76" i="4" s="1"/>
  <c r="V76" i="4" s="1"/>
  <c r="Q76" i="4"/>
  <c r="P76" i="4"/>
  <c r="M76" i="4"/>
  <c r="P84" i="4"/>
  <c r="R84" i="4" s="1"/>
  <c r="U84" i="4" s="1"/>
  <c r="V84" i="4" s="1"/>
  <c r="M84" i="4"/>
  <c r="R238" i="4"/>
  <c r="U238" i="4" s="1"/>
  <c r="V238" i="4" s="1"/>
  <c r="Q238" i="4"/>
  <c r="P238" i="4"/>
  <c r="M238" i="4"/>
  <c r="R433" i="4"/>
  <c r="Q433" i="4"/>
  <c r="M40" i="2" s="1"/>
  <c r="I40" i="2"/>
  <c r="C93" i="2" s="1"/>
  <c r="P433" i="4"/>
  <c r="J40" i="2" s="1"/>
  <c r="M433" i="4"/>
  <c r="P325" i="4"/>
  <c r="R325" i="4" s="1"/>
  <c r="U325" i="4" s="1"/>
  <c r="V325" i="4" s="1"/>
  <c r="M325" i="4"/>
  <c r="R128" i="4"/>
  <c r="U128" i="4" s="1"/>
  <c r="V128" i="4" s="1"/>
  <c r="P128" i="4"/>
  <c r="Q128" i="4" s="1"/>
  <c r="M128" i="4"/>
  <c r="Q242" i="4"/>
  <c r="P242" i="4"/>
  <c r="R242" i="4" s="1"/>
  <c r="U242" i="4" s="1"/>
  <c r="V242" i="4" s="1"/>
  <c r="M242" i="4"/>
  <c r="P198" i="4"/>
  <c r="Q198" i="4" s="1"/>
  <c r="M198" i="4"/>
  <c r="P121" i="4"/>
  <c r="R121" i="4" s="1"/>
  <c r="U121" i="4" s="1"/>
  <c r="V121" i="4" s="1"/>
  <c r="M121" i="4"/>
  <c r="R122" i="4"/>
  <c r="U122" i="4" s="1"/>
  <c r="V122" i="4" s="1"/>
  <c r="P122" i="4"/>
  <c r="Q122" i="4" s="1"/>
  <c r="M122" i="4"/>
  <c r="Q500" i="4"/>
  <c r="R237" i="4"/>
  <c r="U237" i="4" s="1"/>
  <c r="Q237" i="4"/>
  <c r="P237" i="4"/>
  <c r="M237" i="4"/>
  <c r="W63" i="15"/>
  <c r="AC63" i="15"/>
  <c r="R405" i="4"/>
  <c r="I12" i="2"/>
  <c r="C65" i="2" s="1"/>
  <c r="Q405" i="4"/>
  <c r="M12" i="2" s="1"/>
  <c r="P405" i="4"/>
  <c r="J12" i="2" s="1"/>
  <c r="M405" i="4"/>
  <c r="P332" i="4"/>
  <c r="Q332" i="4" s="1"/>
  <c r="M332" i="4"/>
  <c r="P246" i="4"/>
  <c r="R246" i="4" s="1"/>
  <c r="U246" i="4" s="1"/>
  <c r="V246" i="4" s="1"/>
  <c r="M246" i="4"/>
  <c r="P50" i="4"/>
  <c r="Q50" i="4" s="1"/>
  <c r="M50" i="4"/>
  <c r="R250" i="4"/>
  <c r="U250" i="4" s="1"/>
  <c r="V250" i="4" s="1"/>
  <c r="Q250" i="4"/>
  <c r="P250" i="4"/>
  <c r="M250" i="4"/>
  <c r="M276" i="5"/>
  <c r="O276" i="5" s="1"/>
  <c r="P276" i="5" s="1"/>
  <c r="P345" i="4"/>
  <c r="R345" i="4" s="1"/>
  <c r="U345" i="4" s="1"/>
  <c r="V345" i="4" s="1"/>
  <c r="M345" i="4"/>
  <c r="R175" i="4"/>
  <c r="U175" i="4" s="1"/>
  <c r="V175" i="4" s="1"/>
  <c r="Q175" i="4"/>
  <c r="P175" i="4"/>
  <c r="M175" i="4"/>
  <c r="P253" i="4"/>
  <c r="R253" i="4" s="1"/>
  <c r="U253" i="4" s="1"/>
  <c r="V253" i="4" s="1"/>
  <c r="M253" i="4"/>
  <c r="M1909" i="5"/>
  <c r="O1909" i="5" s="1"/>
  <c r="P1909" i="5" s="1"/>
  <c r="M865" i="5"/>
  <c r="O865" i="5" s="1"/>
  <c r="P865" i="5" s="1"/>
  <c r="P119" i="4"/>
  <c r="R119" i="4" s="1"/>
  <c r="U119" i="4" s="1"/>
  <c r="V119" i="4" s="1"/>
  <c r="M119" i="4"/>
  <c r="M1933" i="5"/>
  <c r="O1933" i="5" s="1"/>
  <c r="P1933" i="5" s="1"/>
  <c r="P98" i="4"/>
  <c r="R98" i="4" s="1"/>
  <c r="U98" i="4" s="1"/>
  <c r="V98" i="4" s="1"/>
  <c r="M98" i="4"/>
  <c r="R408" i="4"/>
  <c r="I15" i="2"/>
  <c r="C68" i="2" s="1"/>
  <c r="Q408" i="4"/>
  <c r="M15" i="2" s="1"/>
  <c r="P408" i="4"/>
  <c r="J15" i="2" s="1"/>
  <c r="M408" i="4"/>
  <c r="M1173" i="5"/>
  <c r="O1173" i="5" s="1"/>
  <c r="P1173" i="5" s="1"/>
  <c r="P249" i="4"/>
  <c r="R249" i="4" s="1"/>
  <c r="U249" i="4" s="1"/>
  <c r="V249" i="4" s="1"/>
  <c r="M249" i="4"/>
  <c r="M765" i="5"/>
  <c r="O765" i="5" s="1"/>
  <c r="P765" i="5" s="1"/>
  <c r="M968" i="5"/>
  <c r="O968" i="5" s="1"/>
  <c r="P968" i="5" s="1"/>
  <c r="M260" i="5"/>
  <c r="O260" i="5" s="1"/>
  <c r="P260" i="5" s="1"/>
  <c r="M720" i="5"/>
  <c r="O720" i="5" s="1"/>
  <c r="P720" i="5" s="1"/>
  <c r="R185" i="4"/>
  <c r="U185" i="4" s="1"/>
  <c r="V185" i="4" s="1"/>
  <c r="Q185" i="4"/>
  <c r="P185" i="4"/>
  <c r="M185" i="4"/>
  <c r="M1319" i="5"/>
  <c r="O1319" i="5" s="1"/>
  <c r="P1319" i="5" s="1"/>
  <c r="P362" i="4"/>
  <c r="Q362" i="4" s="1"/>
  <c r="M362" i="4"/>
  <c r="R411" i="4"/>
  <c r="Q411" i="4"/>
  <c r="M18" i="2" s="1"/>
  <c r="P411" i="4"/>
  <c r="J18" i="2" s="1"/>
  <c r="I18" i="2"/>
  <c r="C71" i="2" s="1"/>
  <c r="M411" i="4"/>
  <c r="R320" i="4"/>
  <c r="U320" i="4" s="1"/>
  <c r="V320" i="4" s="1"/>
  <c r="Q320" i="4"/>
  <c r="P320" i="4"/>
  <c r="M320" i="4"/>
  <c r="M447" i="5"/>
  <c r="O447" i="5" s="1"/>
  <c r="P447" i="5" s="1"/>
  <c r="P187" i="4"/>
  <c r="R187" i="4" s="1"/>
  <c r="U187" i="4" s="1"/>
  <c r="V187" i="4" s="1"/>
  <c r="M187" i="4"/>
  <c r="P390" i="4"/>
  <c r="Q390" i="4" s="1"/>
  <c r="M390" i="4"/>
  <c r="M1167" i="5"/>
  <c r="O1167" i="5" s="1"/>
  <c r="P1167" i="5" s="1"/>
  <c r="M111" i="5"/>
  <c r="O111" i="5" s="1"/>
  <c r="P111" i="5" s="1"/>
  <c r="M723" i="5"/>
  <c r="O723" i="5" s="1"/>
  <c r="P723" i="5" s="1"/>
  <c r="P17" i="4"/>
  <c r="R17" i="4" s="1"/>
  <c r="U17" i="4" s="1"/>
  <c r="V17" i="4" s="1"/>
  <c r="M17" i="4"/>
  <c r="M332" i="5"/>
  <c r="O332" i="5" s="1"/>
  <c r="P332" i="5" s="1"/>
  <c r="M769" i="5"/>
  <c r="O769" i="5" s="1"/>
  <c r="P769" i="5" s="1"/>
  <c r="R393" i="4"/>
  <c r="U393" i="4" s="1"/>
  <c r="V393" i="4" s="1"/>
  <c r="Q393" i="4"/>
  <c r="P393" i="4"/>
  <c r="M393" i="4"/>
  <c r="M722" i="5"/>
  <c r="O722" i="5" s="1"/>
  <c r="P722" i="5" s="1"/>
  <c r="P301" i="4"/>
  <c r="R301" i="4" s="1"/>
  <c r="U301" i="4" s="1"/>
  <c r="V301" i="4" s="1"/>
  <c r="M301" i="4"/>
  <c r="P273" i="4"/>
  <c r="Q273" i="4" s="1"/>
  <c r="M273" i="4"/>
  <c r="P344" i="4"/>
  <c r="R344" i="4" s="1"/>
  <c r="U344" i="4" s="1"/>
  <c r="V344" i="4" s="1"/>
  <c r="M344" i="4"/>
  <c r="P36" i="4"/>
  <c r="N322" i="4"/>
  <c r="P400" i="4"/>
  <c r="R400" i="4" s="1"/>
  <c r="U400" i="4" s="1"/>
  <c r="V400" i="4" s="1"/>
  <c r="M400" i="4"/>
  <c r="N494" i="4"/>
  <c r="S494" i="4"/>
  <c r="Q313" i="4"/>
  <c r="P313" i="4"/>
  <c r="R313" i="4" s="1"/>
  <c r="U313" i="4" s="1"/>
  <c r="V313" i="4" s="1"/>
  <c r="M313" i="4"/>
  <c r="W500" i="4"/>
  <c r="T500" i="4"/>
  <c r="P350" i="4"/>
  <c r="R350" i="4" s="1"/>
  <c r="U350" i="4" s="1"/>
  <c r="V350" i="4" s="1"/>
  <c r="M350" i="4"/>
  <c r="M414" i="5"/>
  <c r="O414" i="5" s="1"/>
  <c r="P414" i="5" s="1"/>
  <c r="M267" i="5"/>
  <c r="O267" i="5" s="1"/>
  <c r="P267" i="5" s="1"/>
  <c r="M895" i="5"/>
  <c r="O895" i="5" s="1"/>
  <c r="P895" i="5" s="1"/>
  <c r="M866" i="5"/>
  <c r="O866" i="5" s="1"/>
  <c r="P866" i="5" s="1"/>
  <c r="M199" i="5"/>
  <c r="O199" i="5" s="1"/>
  <c r="P199" i="5" s="1"/>
  <c r="P229" i="4"/>
  <c r="Q229" i="4" s="1"/>
  <c r="M229" i="4"/>
  <c r="P153" i="4"/>
  <c r="R153" i="4" s="1"/>
  <c r="U153" i="4" s="1"/>
  <c r="V153" i="4" s="1"/>
  <c r="M153" i="4"/>
  <c r="R356" i="4"/>
  <c r="U356" i="4" s="1"/>
  <c r="V356" i="4" s="1"/>
  <c r="P356" i="4"/>
  <c r="Q356" i="4" s="1"/>
  <c r="M356" i="4"/>
  <c r="M1033" i="5"/>
  <c r="O1033" i="5" s="1"/>
  <c r="P1033" i="5" s="1"/>
  <c r="P130" i="4"/>
  <c r="Q130" i="4" s="1"/>
  <c r="M130" i="4"/>
  <c r="M126" i="5"/>
  <c r="O126" i="5" s="1"/>
  <c r="P126" i="5" s="1"/>
  <c r="M582" i="5"/>
  <c r="O582" i="5" s="1"/>
  <c r="P582" i="5" s="1"/>
  <c r="M780" i="5"/>
  <c r="O780" i="5" s="1"/>
  <c r="P780" i="5" s="1"/>
  <c r="P281" i="4"/>
  <c r="R281" i="4" s="1"/>
  <c r="U281" i="4" s="1"/>
  <c r="V281" i="4" s="1"/>
  <c r="M281" i="4"/>
  <c r="M87" i="5"/>
  <c r="O87" i="5" s="1"/>
  <c r="P87" i="5" s="1"/>
  <c r="M43" i="5"/>
  <c r="O43" i="5" s="1"/>
  <c r="P43" i="5" s="1"/>
  <c r="R398" i="4"/>
  <c r="U398" i="4" s="1"/>
  <c r="V398" i="4" s="1"/>
  <c r="Q398" i="4"/>
  <c r="P398" i="4"/>
  <c r="M398" i="4"/>
  <c r="M60" i="5"/>
  <c r="O60" i="5" s="1"/>
  <c r="P60" i="5" s="1"/>
  <c r="P171" i="4"/>
  <c r="Q171" i="4" s="1"/>
  <c r="M171" i="4"/>
  <c r="M258" i="5"/>
  <c r="O258" i="5" s="1"/>
  <c r="P258" i="5" s="1"/>
  <c r="P19" i="4"/>
  <c r="R19" i="4" s="1"/>
  <c r="U19" i="4" s="1"/>
  <c r="V19" i="4" s="1"/>
  <c r="M19" i="4"/>
  <c r="M781" i="5"/>
  <c r="O781" i="5" s="1"/>
  <c r="P781" i="5" s="1"/>
  <c r="M187" i="5"/>
  <c r="O187" i="5" s="1"/>
  <c r="P187" i="5" s="1"/>
  <c r="P186" i="4"/>
  <c r="Q186" i="4" s="1"/>
  <c r="M186" i="4"/>
  <c r="R375" i="4"/>
  <c r="U375" i="4" s="1"/>
  <c r="V375" i="4" s="1"/>
  <c r="Q375" i="4"/>
  <c r="P375" i="4"/>
  <c r="M375" i="4"/>
  <c r="M1560" i="5"/>
  <c r="O1560" i="5" s="1"/>
  <c r="P1560" i="5" s="1"/>
  <c r="M543" i="5"/>
  <c r="O543" i="5" s="1"/>
  <c r="P543" i="5" s="1"/>
  <c r="M1932" i="5"/>
  <c r="O1932" i="5" s="1"/>
  <c r="P1932" i="5" s="1"/>
  <c r="R92" i="4"/>
  <c r="U92" i="4" s="1"/>
  <c r="V92" i="4" s="1"/>
  <c r="P92" i="4"/>
  <c r="Q92" i="4" s="1"/>
  <c r="M92" i="4"/>
  <c r="P240" i="4"/>
  <c r="R240" i="4" s="1"/>
  <c r="U240" i="4" s="1"/>
  <c r="V240" i="4" s="1"/>
  <c r="M240" i="4"/>
  <c r="P173" i="4"/>
  <c r="Q173" i="4" s="1"/>
  <c r="M173" i="4"/>
  <c r="M861" i="5"/>
  <c r="O861" i="5" s="1"/>
  <c r="P861" i="5" s="1"/>
  <c r="P100" i="4"/>
  <c r="Q100" i="4" s="1"/>
  <c r="M100" i="4"/>
  <c r="P134" i="4"/>
  <c r="R134" i="4" s="1"/>
  <c r="U134" i="4" s="1"/>
  <c r="V134" i="4" s="1"/>
  <c r="M134" i="4"/>
  <c r="M150" i="5"/>
  <c r="O150" i="5" s="1"/>
  <c r="P150" i="5" s="1"/>
  <c r="M415" i="5"/>
  <c r="O415" i="5" s="1"/>
  <c r="P415" i="5" s="1"/>
  <c r="M1316" i="5"/>
  <c r="O1316" i="5" s="1"/>
  <c r="P1316" i="5" s="1"/>
  <c r="M1512" i="5"/>
  <c r="O1512" i="5" s="1"/>
  <c r="P1512" i="5" s="1"/>
  <c r="R319" i="4"/>
  <c r="U319" i="4" s="1"/>
  <c r="V319" i="4" s="1"/>
  <c r="Q319" i="4"/>
  <c r="P319" i="4"/>
  <c r="M319" i="4"/>
  <c r="P138" i="4"/>
  <c r="Q138" i="4" s="1"/>
  <c r="M138" i="4"/>
  <c r="M703" i="5"/>
  <c r="O703" i="5" s="1"/>
  <c r="P703" i="5" s="1"/>
  <c r="W476" i="4"/>
  <c r="T476" i="4"/>
  <c r="Q45" i="4"/>
  <c r="P45" i="4"/>
  <c r="R45" i="4" s="1"/>
  <c r="U45" i="4" s="1"/>
  <c r="V45" i="4" s="1"/>
  <c r="M45" i="4"/>
  <c r="W499" i="4"/>
  <c r="T499" i="4"/>
  <c r="L343" i="5"/>
  <c r="M343" i="5"/>
  <c r="O343" i="5" s="1"/>
  <c r="P343" i="5" s="1"/>
  <c r="R252" i="4"/>
  <c r="U252" i="4" s="1"/>
  <c r="V252" i="4" s="1"/>
  <c r="Q252" i="4"/>
  <c r="P252" i="4"/>
  <c r="M252" i="4"/>
  <c r="M511" i="5"/>
  <c r="O511" i="5" s="1"/>
  <c r="P511" i="5" s="1"/>
  <c r="P227" i="4"/>
  <c r="R227" i="4" s="1"/>
  <c r="U227" i="4" s="1"/>
  <c r="V227" i="4" s="1"/>
  <c r="M227" i="4"/>
  <c r="R179" i="4"/>
  <c r="U179" i="4" s="1"/>
  <c r="V179" i="4" s="1"/>
  <c r="P179" i="4"/>
  <c r="Q179" i="4" s="1"/>
  <c r="M179" i="4"/>
  <c r="M474" i="5"/>
  <c r="O474" i="5" s="1"/>
  <c r="P474" i="5" s="1"/>
  <c r="R295" i="4"/>
  <c r="U295" i="4" s="1"/>
  <c r="V295" i="4" s="1"/>
  <c r="P295" i="4"/>
  <c r="Q295" i="4" s="1"/>
  <c r="M295" i="4"/>
  <c r="R142" i="4"/>
  <c r="U142" i="4" s="1"/>
  <c r="V142" i="4" s="1"/>
  <c r="Q142" i="4"/>
  <c r="P142" i="4"/>
  <c r="M142" i="4"/>
  <c r="M2154" i="5"/>
  <c r="O2154" i="5" s="1"/>
  <c r="P2154" i="5" s="1"/>
  <c r="R438" i="4"/>
  <c r="U438" i="4" s="1"/>
  <c r="V438" i="4" s="1"/>
  <c r="Q438" i="4"/>
  <c r="P438" i="4"/>
  <c r="M438" i="4"/>
  <c r="N438" i="4" s="1"/>
  <c r="P209" i="4"/>
  <c r="R209" i="4" s="1"/>
  <c r="U209" i="4" s="1"/>
  <c r="V209" i="4" s="1"/>
  <c r="M209" i="4"/>
  <c r="P205" i="4"/>
  <c r="Q205" i="4" s="1"/>
  <c r="M205" i="4"/>
  <c r="R247" i="4"/>
  <c r="U247" i="4" s="1"/>
  <c r="V247" i="4" s="1"/>
  <c r="Q247" i="4"/>
  <c r="P247" i="4"/>
  <c r="M247" i="4"/>
  <c r="N492" i="4"/>
  <c r="S492" i="4"/>
  <c r="P232" i="4"/>
  <c r="Q232" i="4" s="1"/>
  <c r="M232" i="4"/>
  <c r="R372" i="4"/>
  <c r="U372" i="4" s="1"/>
  <c r="V372" i="4" s="1"/>
  <c r="P372" i="4"/>
  <c r="Q372" i="4"/>
  <c r="M372" i="4"/>
  <c r="R10" i="4"/>
  <c r="U10" i="4" s="1"/>
  <c r="V10" i="4" s="1"/>
  <c r="Q10" i="4"/>
  <c r="P10" i="4"/>
  <c r="M10" i="4"/>
  <c r="R449" i="4"/>
  <c r="U449" i="4" s="1"/>
  <c r="V449" i="4" s="1"/>
  <c r="Q449" i="4"/>
  <c r="P449" i="4"/>
  <c r="M449" i="4"/>
  <c r="R424" i="4"/>
  <c r="P424" i="4"/>
  <c r="J31" i="2" s="1"/>
  <c r="I31" i="2"/>
  <c r="C84" i="2" s="1"/>
  <c r="M424" i="4"/>
  <c r="P315" i="4"/>
  <c r="R315" i="4" s="1"/>
  <c r="U315" i="4" s="1"/>
  <c r="V315" i="4" s="1"/>
  <c r="M315" i="4"/>
  <c r="P78" i="4"/>
  <c r="R78" i="4" s="1"/>
  <c r="U78" i="4" s="1"/>
  <c r="V78" i="4" s="1"/>
  <c r="M78" i="4"/>
  <c r="M531" i="5"/>
  <c r="O531" i="5" s="1"/>
  <c r="P531" i="5" s="1"/>
  <c r="P172" i="4"/>
  <c r="Q172" i="4" s="1"/>
  <c r="M172" i="4"/>
  <c r="P366" i="4"/>
  <c r="R366" i="4" s="1"/>
  <c r="U366" i="4" s="1"/>
  <c r="V366" i="4" s="1"/>
  <c r="M366" i="4"/>
  <c r="M849" i="5"/>
  <c r="O849" i="5" s="1"/>
  <c r="P849" i="5" s="1"/>
  <c r="R211" i="4"/>
  <c r="U211" i="4" s="1"/>
  <c r="V211" i="4" s="1"/>
  <c r="P211" i="4"/>
  <c r="Q211" i="4"/>
  <c r="M211" i="4"/>
  <c r="M266" i="5"/>
  <c r="O266" i="5" s="1"/>
  <c r="P266" i="5" s="1"/>
  <c r="P21" i="4"/>
  <c r="R21" i="4" s="1"/>
  <c r="U21" i="4" s="1"/>
  <c r="V21" i="4" s="1"/>
  <c r="M21" i="4"/>
  <c r="P169" i="4"/>
  <c r="Q169" i="4" s="1"/>
  <c r="M169" i="4"/>
  <c r="M1824" i="5"/>
  <c r="O1824" i="5" s="1"/>
  <c r="P1824" i="5" s="1"/>
  <c r="M1172" i="5"/>
  <c r="O1172" i="5" s="1"/>
  <c r="P1172" i="5" s="1"/>
  <c r="R39" i="4"/>
  <c r="U39" i="4" s="1"/>
  <c r="Q39" i="4"/>
  <c r="P39" i="4"/>
  <c r="M39" i="4"/>
  <c r="R255" i="4"/>
  <c r="U255" i="4" s="1"/>
  <c r="V255" i="4" s="1"/>
  <c r="Q255" i="4"/>
  <c r="P255" i="4"/>
  <c r="M255" i="4"/>
  <c r="M1317" i="5"/>
  <c r="O1317" i="5" s="1"/>
  <c r="P1317" i="5" s="1"/>
  <c r="M927" i="5"/>
  <c r="O927" i="5" s="1"/>
  <c r="P927" i="5" s="1"/>
  <c r="M463" i="5"/>
  <c r="O463" i="5" s="1"/>
  <c r="P463" i="5" s="1"/>
  <c r="M1322" i="5"/>
  <c r="O1322" i="5" s="1"/>
  <c r="P1322" i="5" s="1"/>
  <c r="R166" i="4"/>
  <c r="U166" i="4" s="1"/>
  <c r="V166" i="4" s="1"/>
  <c r="P166" i="4"/>
  <c r="Q166" i="4" s="1"/>
  <c r="M166" i="4"/>
  <c r="R431" i="4"/>
  <c r="I38" i="2"/>
  <c r="C91" i="2" s="1"/>
  <c r="Q431" i="4"/>
  <c r="M38" i="2" s="1"/>
  <c r="P431" i="4"/>
  <c r="J38" i="2" s="1"/>
  <c r="M431" i="4"/>
  <c r="R124" i="4"/>
  <c r="U124" i="4" s="1"/>
  <c r="V124" i="4" s="1"/>
  <c r="Q124" i="4"/>
  <c r="P124" i="4"/>
  <c r="M124" i="4"/>
  <c r="Q430" i="4"/>
  <c r="M37" i="2" s="1"/>
  <c r="P430" i="4"/>
  <c r="J37" i="2" s="1"/>
  <c r="I37" i="2"/>
  <c r="C90" i="2" s="1"/>
  <c r="M430" i="4"/>
  <c r="M46" i="5"/>
  <c r="O46" i="5" s="1"/>
  <c r="P46" i="5" s="1"/>
  <c r="R391" i="4"/>
  <c r="U391" i="4" s="1"/>
  <c r="V391" i="4" s="1"/>
  <c r="Q391" i="4"/>
  <c r="P391" i="4"/>
  <c r="M391" i="4"/>
  <c r="P73" i="4"/>
  <c r="R73" i="4" s="1"/>
  <c r="U73" i="4" s="1"/>
  <c r="V73" i="4" s="1"/>
  <c r="M73" i="4"/>
  <c r="R329" i="4"/>
  <c r="U329" i="4" s="1"/>
  <c r="V329" i="4" s="1"/>
  <c r="Q329" i="4"/>
  <c r="P329" i="4"/>
  <c r="M329" i="4"/>
  <c r="P34" i="4"/>
  <c r="R34" i="4" s="1"/>
  <c r="U34" i="4" s="1"/>
  <c r="V34" i="4" s="1"/>
  <c r="M34" i="4"/>
  <c r="P457" i="4"/>
  <c r="R457" i="4" s="1"/>
  <c r="U457" i="4" s="1"/>
  <c r="V457" i="4" s="1"/>
  <c r="M457" i="4"/>
  <c r="R256" i="4"/>
  <c r="U256" i="4" s="1"/>
  <c r="V256" i="4" s="1"/>
  <c r="Q256" i="4"/>
  <c r="P256" i="4"/>
  <c r="M256" i="4"/>
  <c r="P298" i="4"/>
  <c r="R298" i="4" s="1"/>
  <c r="U298" i="4" s="1"/>
  <c r="V298" i="4" s="1"/>
  <c r="M298" i="4"/>
  <c r="P82" i="4"/>
  <c r="R82" i="4" s="1"/>
  <c r="U82" i="4" s="1"/>
  <c r="V82" i="4" s="1"/>
  <c r="M82" i="4"/>
  <c r="R182" i="4"/>
  <c r="U182" i="4" s="1"/>
  <c r="V182" i="4" s="1"/>
  <c r="P182" i="4"/>
  <c r="Q182" i="4" s="1"/>
  <c r="M182" i="4"/>
  <c r="P62" i="4"/>
  <c r="R62" i="4" s="1"/>
  <c r="U62" i="4" s="1"/>
  <c r="V62" i="4" s="1"/>
  <c r="M62" i="4"/>
  <c r="N497" i="4"/>
  <c r="S497" i="4"/>
  <c r="P192" i="4"/>
  <c r="R192" i="4" s="1"/>
  <c r="U192" i="4" s="1"/>
  <c r="V192" i="4" s="1"/>
  <c r="M192" i="4"/>
  <c r="M974" i="5"/>
  <c r="O974" i="5" s="1"/>
  <c r="P974" i="5" s="1"/>
  <c r="P268" i="4"/>
  <c r="R268" i="4" s="1"/>
  <c r="U268" i="4" s="1"/>
  <c r="V268" i="4" s="1"/>
  <c r="M268" i="4"/>
  <c r="R180" i="4"/>
  <c r="U180" i="4" s="1"/>
  <c r="V180" i="4" s="1"/>
  <c r="P180" i="4"/>
  <c r="Q180" i="4" s="1"/>
  <c r="M180" i="4"/>
  <c r="R462" i="4"/>
  <c r="U462" i="4" s="1"/>
  <c r="V462" i="4" s="1"/>
  <c r="Q462" i="4"/>
  <c r="P462" i="4"/>
  <c r="M462" i="4"/>
  <c r="R214" i="4"/>
  <c r="U214" i="4" s="1"/>
  <c r="V214" i="4" s="1"/>
  <c r="Q214" i="4"/>
  <c r="P214" i="4"/>
  <c r="M214" i="4"/>
  <c r="R75" i="4"/>
  <c r="U75" i="4" s="1"/>
  <c r="V75" i="4" s="1"/>
  <c r="P75" i="4"/>
  <c r="Q75" i="4"/>
  <c r="M75" i="4"/>
  <c r="P291" i="4"/>
  <c r="Q291" i="4" s="1"/>
  <c r="M291" i="4"/>
  <c r="P395" i="4"/>
  <c r="R395" i="4" s="1"/>
  <c r="U395" i="4" s="1"/>
  <c r="V395" i="4" s="1"/>
  <c r="M395" i="4"/>
  <c r="M1118" i="5"/>
  <c r="O1118" i="5" s="1"/>
  <c r="P1118" i="5" s="1"/>
  <c r="R409" i="4"/>
  <c r="I16" i="2"/>
  <c r="C69" i="2" s="1"/>
  <c r="Q409" i="4"/>
  <c r="M16" i="2" s="1"/>
  <c r="P409" i="4"/>
  <c r="J16" i="2" s="1"/>
  <c r="M409" i="4"/>
  <c r="R370" i="4"/>
  <c r="U370" i="4" s="1"/>
  <c r="V370" i="4" s="1"/>
  <c r="Q370" i="4"/>
  <c r="P370" i="4"/>
  <c r="M370" i="4"/>
  <c r="R448" i="4"/>
  <c r="U448" i="4" s="1"/>
  <c r="V448" i="4" s="1"/>
  <c r="Q448" i="4"/>
  <c r="P448" i="4"/>
  <c r="M448" i="4"/>
  <c r="M1166" i="5"/>
  <c r="O1166" i="5" s="1"/>
  <c r="P1166" i="5" s="1"/>
  <c r="AC39" i="15"/>
  <c r="W39" i="15"/>
  <c r="AC59" i="15"/>
  <c r="W59" i="15"/>
  <c r="R461" i="4"/>
  <c r="U461" i="4" s="1"/>
  <c r="V461" i="4" s="1"/>
  <c r="Q461" i="4"/>
  <c r="P461" i="4"/>
  <c r="M461" i="4"/>
  <c r="Q146" i="4"/>
  <c r="P146" i="4"/>
  <c r="R146" i="4" s="1"/>
  <c r="U146" i="4" s="1"/>
  <c r="V146" i="4" s="1"/>
  <c r="M146" i="4"/>
  <c r="R157" i="4"/>
  <c r="U157" i="4" s="1"/>
  <c r="V157" i="4" s="1"/>
  <c r="Q157" i="4"/>
  <c r="P157" i="4"/>
  <c r="M157" i="4"/>
  <c r="P131" i="4"/>
  <c r="R131" i="4" s="1"/>
  <c r="U131" i="4" s="1"/>
  <c r="V131" i="4" s="1"/>
  <c r="M131" i="4"/>
  <c r="T474" i="4"/>
  <c r="W474" i="4"/>
  <c r="R270" i="4"/>
  <c r="U270" i="4" s="1"/>
  <c r="Q270" i="4"/>
  <c r="P270" i="4"/>
  <c r="M270" i="4"/>
  <c r="P165" i="4"/>
  <c r="R165" i="4" s="1"/>
  <c r="U165" i="4" s="1"/>
  <c r="V165" i="4" s="1"/>
  <c r="M165" i="4"/>
  <c r="R410" i="4"/>
  <c r="Q410" i="4"/>
  <c r="M17" i="2" s="1"/>
  <c r="P410" i="4"/>
  <c r="J17" i="2" s="1"/>
  <c r="I17" i="2"/>
  <c r="C70" i="2" s="1"/>
  <c r="M410" i="4"/>
  <c r="P106" i="4"/>
  <c r="R106" i="4" s="1"/>
  <c r="U106" i="4" s="1"/>
  <c r="V106" i="4" s="1"/>
  <c r="M106" i="4"/>
  <c r="P397" i="4"/>
  <c r="Q397" i="4" s="1"/>
  <c r="M397" i="4"/>
  <c r="R456" i="4"/>
  <c r="U456" i="4" s="1"/>
  <c r="V456" i="4" s="1"/>
  <c r="Q456" i="4"/>
  <c r="P456" i="4"/>
  <c r="M456" i="4"/>
  <c r="P48" i="4"/>
  <c r="Q48" i="4" s="1"/>
  <c r="M48" i="4"/>
  <c r="R420" i="4"/>
  <c r="P420" i="4"/>
  <c r="J27" i="2" s="1"/>
  <c r="I27" i="2"/>
  <c r="C80" i="2" s="1"/>
  <c r="Q420" i="4"/>
  <c r="M27" i="2" s="1"/>
  <c r="M420" i="4"/>
  <c r="P79" i="4"/>
  <c r="R79" i="4" s="1"/>
  <c r="U79" i="4" s="1"/>
  <c r="V79" i="4" s="1"/>
  <c r="M79" i="4"/>
  <c r="W50" i="15"/>
  <c r="AC50" i="15"/>
  <c r="P288" i="4"/>
  <c r="R288" i="4" s="1"/>
  <c r="U288" i="4" s="1"/>
  <c r="V288" i="4" s="1"/>
  <c r="M288" i="4"/>
  <c r="R413" i="4"/>
  <c r="I20" i="2"/>
  <c r="C73" i="2" s="1"/>
  <c r="Q413" i="4"/>
  <c r="M20" i="2" s="1"/>
  <c r="P413" i="4"/>
  <c r="J20" i="2" s="1"/>
  <c r="M413" i="4"/>
  <c r="P368" i="4"/>
  <c r="Q368" i="4" s="1"/>
  <c r="M368" i="4"/>
  <c r="R376" i="4"/>
  <c r="U376" i="4" s="1"/>
  <c r="V376" i="4" s="1"/>
  <c r="Q376" i="4"/>
  <c r="P376" i="4"/>
  <c r="M376" i="4"/>
  <c r="P126" i="4"/>
  <c r="Q126" i="4" s="1"/>
  <c r="M126" i="4"/>
  <c r="P326" i="4"/>
  <c r="R326" i="4" s="1"/>
  <c r="U326" i="4" s="1"/>
  <c r="V326" i="4" s="1"/>
  <c r="M326" i="4"/>
  <c r="P60" i="4"/>
  <c r="Q60" i="4" s="1"/>
  <c r="M60" i="4"/>
  <c r="R61" i="4"/>
  <c r="U61" i="4" s="1"/>
  <c r="V61" i="4" s="1"/>
  <c r="Q61" i="4"/>
  <c r="P61" i="4"/>
  <c r="M61" i="4"/>
  <c r="P46" i="4"/>
  <c r="Q46" i="4" s="1"/>
  <c r="M46" i="4"/>
  <c r="R277" i="4"/>
  <c r="U277" i="4" s="1"/>
  <c r="V277" i="4" s="1"/>
  <c r="Q277" i="4"/>
  <c r="P277" i="4"/>
  <c r="M277" i="4"/>
  <c r="P355" i="4"/>
  <c r="Q355" i="4" s="1"/>
  <c r="M355" i="4"/>
  <c r="R66" i="4"/>
  <c r="U66" i="4" s="1"/>
  <c r="V66" i="4" s="1"/>
  <c r="P66" i="4"/>
  <c r="Q66" i="4" s="1"/>
  <c r="M66" i="4"/>
  <c r="R274" i="4"/>
  <c r="U274" i="4" s="1"/>
  <c r="V274" i="4" s="1"/>
  <c r="Q274" i="4"/>
  <c r="P274" i="4"/>
  <c r="M274" i="4"/>
  <c r="R387" i="4"/>
  <c r="U387" i="4" s="1"/>
  <c r="V387" i="4" s="1"/>
  <c r="P387" i="4"/>
  <c r="Q387" i="4" s="1"/>
  <c r="M387" i="4"/>
  <c r="P464" i="4"/>
  <c r="Q464" i="4" s="1"/>
  <c r="M464" i="4"/>
  <c r="R218" i="4"/>
  <c r="U218" i="4" s="1"/>
  <c r="V218" i="4" s="1"/>
  <c r="Q218" i="4"/>
  <c r="P218" i="4"/>
  <c r="M218" i="4"/>
  <c r="R437" i="4"/>
  <c r="U437" i="4" s="1"/>
  <c r="V437" i="4" s="1"/>
  <c r="Q437" i="4"/>
  <c r="P437" i="4"/>
  <c r="M437" i="4"/>
  <c r="N437" i="4" s="1"/>
  <c r="P333" i="4"/>
  <c r="R333" i="4" s="1"/>
  <c r="U333" i="4" s="1"/>
  <c r="V333" i="4" s="1"/>
  <c r="M333" i="4"/>
  <c r="P97" i="4"/>
  <c r="Q97" i="4" s="1"/>
  <c r="M97" i="4"/>
  <c r="R200" i="4"/>
  <c r="U200" i="4" s="1"/>
  <c r="V200" i="4" s="1"/>
  <c r="P200" i="4"/>
  <c r="Q200" i="4" s="1"/>
  <c r="M200" i="4"/>
  <c r="P264" i="4"/>
  <c r="Q264" i="4" s="1"/>
  <c r="M264" i="4"/>
  <c r="P323" i="4"/>
  <c r="R323" i="4" s="1"/>
  <c r="U323" i="4" s="1"/>
  <c r="V323" i="4" s="1"/>
  <c r="M323" i="4"/>
  <c r="R404" i="4"/>
  <c r="P404" i="4"/>
  <c r="J11" i="2" s="1"/>
  <c r="I11" i="2"/>
  <c r="C64" i="2" s="1"/>
  <c r="Q404" i="4"/>
  <c r="M11" i="2" s="1"/>
  <c r="M404" i="4"/>
  <c r="R303" i="4"/>
  <c r="U303" i="4" s="1"/>
  <c r="Q303" i="4"/>
  <c r="P303" i="4"/>
  <c r="M303" i="4"/>
  <c r="N303" i="4" s="1"/>
  <c r="R442" i="4"/>
  <c r="U442" i="4" s="1"/>
  <c r="V442" i="4" s="1"/>
  <c r="Q442" i="4"/>
  <c r="P442" i="4"/>
  <c r="M442" i="4"/>
  <c r="P349" i="4"/>
  <c r="Q349" i="4" s="1"/>
  <c r="M349" i="4"/>
  <c r="P263" i="4"/>
  <c r="R263" i="4" s="1"/>
  <c r="U263" i="4" s="1"/>
  <c r="V263" i="4" s="1"/>
  <c r="M263" i="4"/>
  <c r="P359" i="4"/>
  <c r="Q359" i="4" s="1"/>
  <c r="M359" i="4"/>
  <c r="P90" i="4"/>
  <c r="R90" i="4" s="1"/>
  <c r="U90" i="4" s="1"/>
  <c r="V90" i="4" s="1"/>
  <c r="M90" i="4"/>
  <c r="P296" i="4"/>
  <c r="Q296" i="4" s="1"/>
  <c r="M296" i="4"/>
  <c r="P150" i="4"/>
  <c r="R150" i="4" s="1"/>
  <c r="U150" i="4" s="1"/>
  <c r="V150" i="4" s="1"/>
  <c r="M150" i="4"/>
  <c r="R340" i="4"/>
  <c r="U340" i="4" s="1"/>
  <c r="V340" i="4" s="1"/>
  <c r="P340" i="4"/>
  <c r="Q340" i="4"/>
  <c r="M340" i="4"/>
  <c r="P297" i="4"/>
  <c r="R297" i="4" s="1"/>
  <c r="U297" i="4" s="1"/>
  <c r="V297" i="4" s="1"/>
  <c r="M297" i="4"/>
  <c r="P385" i="4"/>
  <c r="Q385" i="4" s="1"/>
  <c r="M385" i="4"/>
  <c r="R436" i="4"/>
  <c r="U436" i="4" s="1"/>
  <c r="V436" i="4" s="1"/>
  <c r="P436" i="4"/>
  <c r="Q436" i="4"/>
  <c r="M436" i="4"/>
  <c r="N436" i="4" s="1"/>
  <c r="P168" i="4"/>
  <c r="Q168" i="4" s="1"/>
  <c r="M168" i="4"/>
  <c r="P260" i="4"/>
  <c r="R260" i="4" s="1"/>
  <c r="U260" i="4" s="1"/>
  <c r="V260" i="4" s="1"/>
  <c r="M260" i="4"/>
  <c r="L1185" i="5"/>
  <c r="M1185" i="5"/>
  <c r="O1185" i="5" s="1"/>
  <c r="P1185" i="5" s="1"/>
  <c r="L1715" i="5"/>
  <c r="M1715" i="5"/>
  <c r="O1715" i="5" s="1"/>
  <c r="P1715" i="5" s="1"/>
  <c r="P358" i="4"/>
  <c r="R358" i="4" s="1"/>
  <c r="U358" i="4" s="1"/>
  <c r="V358" i="4" s="1"/>
  <c r="M358" i="4"/>
  <c r="P12" i="4"/>
  <c r="Q12" i="4" s="1"/>
  <c r="M12" i="4"/>
  <c r="M1124" i="5"/>
  <c r="O1124" i="5" s="1"/>
  <c r="P1124" i="5" s="1"/>
  <c r="R95" i="4"/>
  <c r="U95" i="4" s="1"/>
  <c r="V95" i="4" s="1"/>
  <c r="P95" i="4"/>
  <c r="Q95" i="4" s="1"/>
  <c r="M95" i="4"/>
  <c r="M759" i="5"/>
  <c r="O759" i="5" s="1"/>
  <c r="P759" i="5" s="1"/>
  <c r="N396" i="4"/>
  <c r="N52" i="4"/>
  <c r="N489" i="4"/>
  <c r="S489" i="4"/>
  <c r="R286" i="4"/>
  <c r="U286" i="4" s="1"/>
  <c r="V286" i="4" s="1"/>
  <c r="Q286" i="4"/>
  <c r="P286" i="4"/>
  <c r="M286" i="4"/>
  <c r="P199" i="4"/>
  <c r="R199" i="4" s="1"/>
  <c r="U199" i="4" s="1"/>
  <c r="V199" i="4" s="1"/>
  <c r="M199" i="4"/>
  <c r="P266" i="4"/>
  <c r="Q266" i="4" s="1"/>
  <c r="M266" i="4"/>
  <c r="P16" i="4"/>
  <c r="R16" i="4" s="1"/>
  <c r="U16" i="4" s="1"/>
  <c r="V16" i="4" s="1"/>
  <c r="M16" i="4"/>
  <c r="P94" i="4"/>
  <c r="Q94" i="4" s="1"/>
  <c r="M94" i="4"/>
  <c r="R341" i="4"/>
  <c r="U341" i="4" s="1"/>
  <c r="V341" i="4" s="1"/>
  <c r="Q341" i="4"/>
  <c r="P341" i="4"/>
  <c r="M341" i="4"/>
  <c r="M1358" i="5"/>
  <c r="O1358" i="5" s="1"/>
  <c r="P1358" i="5" s="1"/>
  <c r="M1739" i="5"/>
  <c r="O1739" i="5" s="1"/>
  <c r="P1739" i="5" s="1"/>
  <c r="P259" i="4"/>
  <c r="Q259" i="4" s="1"/>
  <c r="M259" i="4"/>
  <c r="M2370" i="5"/>
  <c r="O2370" i="5" s="1"/>
  <c r="P2370" i="5" s="1"/>
  <c r="M339" i="5"/>
  <c r="O339" i="5" s="1"/>
  <c r="P339" i="5" s="1"/>
  <c r="M981" i="5"/>
  <c r="O981" i="5" s="1"/>
  <c r="P981" i="5" s="1"/>
  <c r="M998" i="5"/>
  <c r="O998" i="5" s="1"/>
  <c r="P998" i="5" s="1"/>
  <c r="M888" i="5"/>
  <c r="O888" i="5" s="1"/>
  <c r="P888" i="5" s="1"/>
  <c r="M2106" i="5"/>
  <c r="O2106" i="5" s="1"/>
  <c r="P2106" i="5" s="1"/>
  <c r="R380" i="4"/>
  <c r="U380" i="4" s="1"/>
  <c r="V380" i="4" s="1"/>
  <c r="P380" i="4"/>
  <c r="Q380" i="4"/>
  <c r="M380" i="4"/>
  <c r="R452" i="4"/>
  <c r="U452" i="4" s="1"/>
  <c r="V452" i="4" s="1"/>
  <c r="P452" i="4"/>
  <c r="Q452" i="4"/>
  <c r="M452" i="4"/>
  <c r="M750" i="5"/>
  <c r="O750" i="5" s="1"/>
  <c r="P750" i="5" s="1"/>
  <c r="M1100" i="5"/>
  <c r="O1100" i="5" s="1"/>
  <c r="P1100" i="5" s="1"/>
  <c r="N493" i="4"/>
  <c r="S493" i="4"/>
  <c r="M1848" i="5"/>
  <c r="O1848" i="5" s="1"/>
  <c r="P1848" i="5" s="1"/>
  <c r="M1088" i="5"/>
  <c r="O1088" i="5" s="1"/>
  <c r="P1088" i="5" s="1"/>
  <c r="M1011" i="5"/>
  <c r="O1011" i="5" s="1"/>
  <c r="P1011" i="5" s="1"/>
  <c r="N481" i="4"/>
  <c r="S481" i="4"/>
  <c r="M939" i="5"/>
  <c r="O939" i="5" s="1"/>
  <c r="P939" i="5" s="1"/>
  <c r="M1719" i="5"/>
  <c r="O1719" i="5" s="1"/>
  <c r="P1719" i="5" s="1"/>
  <c r="M675" i="5"/>
  <c r="O675" i="5" s="1"/>
  <c r="P675" i="5" s="1"/>
  <c r="P103" i="4"/>
  <c r="Q103" i="4" s="1"/>
  <c r="M103" i="4"/>
  <c r="M948" i="5"/>
  <c r="O948" i="5" s="1"/>
  <c r="P948" i="5" s="1"/>
  <c r="N480" i="4"/>
  <c r="S480" i="4"/>
  <c r="M2161" i="5"/>
  <c r="O2161" i="5" s="1"/>
  <c r="P2161" i="5" s="1"/>
  <c r="P311" i="4"/>
  <c r="Q311" i="4" s="1"/>
  <c r="M311" i="4"/>
  <c r="M1339" i="5"/>
  <c r="O1339" i="5" s="1"/>
  <c r="P1339" i="5" s="1"/>
  <c r="M1179" i="5"/>
  <c r="O1179" i="5" s="1"/>
  <c r="P1179" i="5" s="1"/>
  <c r="M1375" i="5"/>
  <c r="O1375" i="5" s="1"/>
  <c r="P1375" i="5" s="1"/>
  <c r="M1374" i="5"/>
  <c r="O1374" i="5" s="1"/>
  <c r="P1374" i="5" s="1"/>
  <c r="V468" i="4"/>
  <c r="F76" i="2"/>
  <c r="R352" i="4"/>
  <c r="U352" i="4" s="1"/>
  <c r="V352" i="4" s="1"/>
  <c r="Q352" i="4"/>
  <c r="P352" i="4"/>
  <c r="M352" i="4"/>
  <c r="R244" i="4"/>
  <c r="U244" i="4" s="1"/>
  <c r="V244" i="4" s="1"/>
  <c r="Q244" i="4"/>
  <c r="P244" i="4"/>
  <c r="M244" i="4"/>
  <c r="Q312" i="4"/>
  <c r="P312" i="4"/>
  <c r="R312" i="4" s="1"/>
  <c r="U312" i="4" s="1"/>
  <c r="V312" i="4" s="1"/>
  <c r="M312" i="4"/>
  <c r="M2113" i="5"/>
  <c r="O2113" i="5" s="1"/>
  <c r="P2113" i="5" s="1"/>
  <c r="M644" i="5"/>
  <c r="O644" i="5" s="1"/>
  <c r="P644" i="5" s="1"/>
  <c r="M1005" i="5"/>
  <c r="O1005" i="5" s="1"/>
  <c r="P1005" i="5" s="1"/>
  <c r="M523" i="5"/>
  <c r="O523" i="5" s="1"/>
  <c r="P523" i="5" s="1"/>
  <c r="M728" i="5"/>
  <c r="O728" i="5" s="1"/>
  <c r="P728" i="5" s="1"/>
  <c r="M1323" i="5"/>
  <c r="O1323" i="5" s="1"/>
  <c r="P1323" i="5" s="1"/>
  <c r="M151" i="5"/>
  <c r="O151" i="5" s="1"/>
  <c r="P151" i="5" s="1"/>
  <c r="P293" i="4"/>
  <c r="Q293" i="4" s="1"/>
  <c r="M293" i="4"/>
  <c r="M110" i="5"/>
  <c r="O110" i="5" s="1"/>
  <c r="P110" i="5" s="1"/>
  <c r="M1359" i="5"/>
  <c r="O1359" i="5" s="1"/>
  <c r="P1359" i="5" s="1"/>
  <c r="P143" i="4"/>
  <c r="Q143" i="4" s="1"/>
  <c r="M143" i="4"/>
  <c r="R418" i="4"/>
  <c r="Q418" i="4"/>
  <c r="M25" i="2" s="1"/>
  <c r="P418" i="4"/>
  <c r="J25" i="2" s="1"/>
  <c r="I25" i="2"/>
  <c r="C78" i="2" s="1"/>
  <c r="M418" i="4"/>
  <c r="P310" i="4"/>
  <c r="R310" i="4" s="1"/>
  <c r="U310" i="4" s="1"/>
  <c r="V310" i="4" s="1"/>
  <c r="M310" i="4"/>
  <c r="R382" i="4"/>
  <c r="U382" i="4" s="1"/>
  <c r="V382" i="4" s="1"/>
  <c r="Q382" i="4"/>
  <c r="P382" i="4"/>
  <c r="M382" i="4"/>
  <c r="M1119" i="5"/>
  <c r="O1119" i="5" s="1"/>
  <c r="P1119" i="5" s="1"/>
  <c r="M1087" i="5"/>
  <c r="O1087" i="5" s="1"/>
  <c r="P1087" i="5" s="1"/>
  <c r="M579" i="5"/>
  <c r="O579" i="5" s="1"/>
  <c r="P579" i="5" s="1"/>
  <c r="P136" i="4"/>
  <c r="R136" i="4" s="1"/>
  <c r="U136" i="4" s="1"/>
  <c r="V136" i="4" s="1"/>
  <c r="M136" i="4"/>
  <c r="M1212" i="5"/>
  <c r="O1212" i="5" s="1"/>
  <c r="P1212" i="5" s="1"/>
  <c r="P68" i="4"/>
  <c r="R68" i="4" s="1"/>
  <c r="U68" i="4" s="1"/>
  <c r="V68" i="4" s="1"/>
  <c r="M68" i="4"/>
  <c r="P454" i="4"/>
  <c r="Q454" i="4" s="1"/>
  <c r="M454" i="4"/>
  <c r="R174" i="4"/>
  <c r="U174" i="4" s="1"/>
  <c r="V174" i="4" s="1"/>
  <c r="Q174" i="4"/>
  <c r="P174" i="4"/>
  <c r="M174" i="4"/>
  <c r="P112" i="4"/>
  <c r="Q112" i="4" s="1"/>
  <c r="M112" i="4"/>
  <c r="M1332" i="5"/>
  <c r="O1332" i="5" s="1"/>
  <c r="P1332" i="5" s="1"/>
  <c r="R353" i="4"/>
  <c r="U353" i="4" s="1"/>
  <c r="V353" i="4" s="1"/>
  <c r="Q353" i="4"/>
  <c r="P353" i="4"/>
  <c r="M353" i="4"/>
  <c r="M975" i="5"/>
  <c r="O975" i="5" s="1"/>
  <c r="P975" i="5" s="1"/>
  <c r="R425" i="4"/>
  <c r="Q425" i="4"/>
  <c r="M32" i="2" s="1"/>
  <c r="I32" i="2"/>
  <c r="C85" i="2" s="1"/>
  <c r="P425" i="4"/>
  <c r="J32" i="2" s="1"/>
  <c r="M425" i="4"/>
  <c r="M530" i="5"/>
  <c r="O530" i="5" s="1"/>
  <c r="P530" i="5" s="1"/>
  <c r="P123" i="4"/>
  <c r="R123" i="4" s="1"/>
  <c r="U123" i="4" s="1"/>
  <c r="V123" i="4" s="1"/>
  <c r="Q123" i="4"/>
  <c r="M123" i="4"/>
  <c r="M2734" i="5"/>
  <c r="O2734" i="5" s="1"/>
  <c r="P2734" i="5" s="1"/>
  <c r="M1224" i="5"/>
  <c r="O1224" i="5" s="1"/>
  <c r="P1224" i="5" s="1"/>
  <c r="M1422" i="5"/>
  <c r="O1422" i="5" s="1"/>
  <c r="P1422" i="5" s="1"/>
  <c r="M1452" i="5"/>
  <c r="O1452" i="5" s="1"/>
  <c r="P1452" i="5" s="1"/>
  <c r="R407" i="4"/>
  <c r="I14" i="2"/>
  <c r="C67" i="2" s="1"/>
  <c r="Q407" i="4"/>
  <c r="M14" i="2" s="1"/>
  <c r="P407" i="4"/>
  <c r="J14" i="2" s="1"/>
  <c r="M407" i="4"/>
  <c r="R43" i="4"/>
  <c r="U43" i="4" s="1"/>
  <c r="V43" i="4" s="1"/>
  <c r="P43" i="4"/>
  <c r="Q43" i="4"/>
  <c r="M43" i="4"/>
  <c r="M1269" i="5"/>
  <c r="O1269" i="5" s="1"/>
  <c r="P1269" i="5" s="1"/>
  <c r="R463" i="4"/>
  <c r="U463" i="4" s="1"/>
  <c r="V463" i="4" s="1"/>
  <c r="Q463" i="4"/>
  <c r="P463" i="4"/>
  <c r="M463" i="4"/>
  <c r="N479" i="4"/>
  <c r="S479" i="4"/>
  <c r="M1429" i="5"/>
  <c r="O1429" i="5" s="1"/>
  <c r="P1429" i="5" s="1"/>
  <c r="M525" i="5"/>
  <c r="O525" i="5" s="1"/>
  <c r="P525" i="5" s="1"/>
  <c r="R144" i="4"/>
  <c r="U144" i="4" s="1"/>
  <c r="V144" i="4" s="1"/>
  <c r="Q144" i="4"/>
  <c r="P144" i="4"/>
  <c r="M144" i="4"/>
  <c r="R458" i="4"/>
  <c r="U458" i="4" s="1"/>
  <c r="V458" i="4" s="1"/>
  <c r="Q458" i="4"/>
  <c r="P458" i="4"/>
  <c r="M458" i="4"/>
  <c r="M1377" i="5"/>
  <c r="O1377" i="5" s="1"/>
  <c r="P1377" i="5" s="1"/>
  <c r="M76" i="5"/>
  <c r="O76" i="5" s="1"/>
  <c r="P76" i="5" s="1"/>
  <c r="M2166" i="5"/>
  <c r="O2166" i="5" s="1"/>
  <c r="P2166" i="5" s="1"/>
  <c r="R91" i="4"/>
  <c r="U91" i="4" s="1"/>
  <c r="V91" i="4" s="1"/>
  <c r="P91" i="4"/>
  <c r="Q91" i="4"/>
  <c r="M91" i="4"/>
  <c r="M1125" i="5"/>
  <c r="O1125" i="5" s="1"/>
  <c r="P1125" i="5" s="1"/>
  <c r="R204" i="4"/>
  <c r="U204" i="4" s="1"/>
  <c r="Q204" i="4"/>
  <c r="P204" i="4"/>
  <c r="M204" i="4"/>
  <c r="P201" i="4"/>
  <c r="R201" i="4" s="1"/>
  <c r="U201" i="4" s="1"/>
  <c r="V201" i="4" s="1"/>
  <c r="M201" i="4"/>
  <c r="M909" i="5"/>
  <c r="O909" i="5" s="1"/>
  <c r="P909" i="5" s="1"/>
  <c r="P63" i="4"/>
  <c r="Q63" i="4" s="1"/>
  <c r="M63" i="4"/>
  <c r="M152" i="5"/>
  <c r="O152" i="5" s="1"/>
  <c r="P152" i="5" s="1"/>
  <c r="M615" i="5"/>
  <c r="O615" i="5" s="1"/>
  <c r="P615" i="5" s="1"/>
  <c r="P160" i="4"/>
  <c r="R160" i="4" s="1"/>
  <c r="U160" i="4" s="1"/>
  <c r="V160" i="4" s="1"/>
  <c r="M160" i="4"/>
  <c r="M1585" i="5"/>
  <c r="O1585" i="5" s="1"/>
  <c r="P1585" i="5" s="1"/>
  <c r="P389" i="4"/>
  <c r="R389" i="4" s="1"/>
  <c r="U389" i="4" s="1"/>
  <c r="V389" i="4" s="1"/>
  <c r="M389" i="4"/>
  <c r="M963" i="5"/>
  <c r="O963" i="5" s="1"/>
  <c r="P963" i="5" s="1"/>
  <c r="M684" i="5"/>
  <c r="O684" i="5" s="1"/>
  <c r="P684" i="5" s="1"/>
  <c r="P148" i="4"/>
  <c r="R148" i="4" s="1"/>
  <c r="U148" i="4" s="1"/>
  <c r="V148" i="4" s="1"/>
  <c r="M148" i="4"/>
  <c r="R331" i="4"/>
  <c r="U331" i="4" s="1"/>
  <c r="V331" i="4" s="1"/>
  <c r="P331" i="4"/>
  <c r="Q331" i="4" s="1"/>
  <c r="M331" i="4"/>
  <c r="M843" i="5"/>
  <c r="O843" i="5" s="1"/>
  <c r="P843" i="5" s="1"/>
  <c r="R439" i="4"/>
  <c r="U439" i="4" s="1"/>
  <c r="V439" i="4" s="1"/>
  <c r="Q439" i="4"/>
  <c r="P439" i="4"/>
  <c r="M439" i="4"/>
  <c r="P386" i="4"/>
  <c r="R386" i="4" s="1"/>
  <c r="U386" i="4" s="1"/>
  <c r="V386" i="4" s="1"/>
  <c r="M386" i="4"/>
  <c r="M297" i="5"/>
  <c r="O297" i="5" s="1"/>
  <c r="P297" i="5" s="1"/>
  <c r="R72" i="4"/>
  <c r="U72" i="4" s="1"/>
  <c r="Q72" i="4"/>
  <c r="P72" i="4"/>
  <c r="M72" i="4"/>
  <c r="M374" i="5"/>
  <c r="O374" i="5" s="1"/>
  <c r="P374" i="5" s="1"/>
  <c r="M662" i="5"/>
  <c r="O662" i="5" s="1"/>
  <c r="P662" i="5" s="1"/>
  <c r="M462" i="5"/>
  <c r="O462" i="5" s="1"/>
  <c r="P462" i="5" s="1"/>
  <c r="P145" i="4"/>
  <c r="Q145" i="4" s="1"/>
  <c r="M145" i="4"/>
  <c r="P203" i="4"/>
  <c r="R203" i="4" s="1"/>
  <c r="U203" i="4" s="1"/>
  <c r="V203" i="4" s="1"/>
  <c r="Q203" i="4"/>
  <c r="M203" i="4"/>
  <c r="M583" i="5"/>
  <c r="O583" i="5" s="1"/>
  <c r="P583" i="5" s="1"/>
  <c r="P231" i="4"/>
  <c r="R231" i="4" s="1"/>
  <c r="U231" i="4" s="1"/>
  <c r="V231" i="4" s="1"/>
  <c r="M231" i="4"/>
  <c r="R225" i="4"/>
  <c r="U225" i="4" s="1"/>
  <c r="V225" i="4" s="1"/>
  <c r="P225" i="4"/>
  <c r="Q225" i="4" s="1"/>
  <c r="M225" i="4"/>
  <c r="M100" i="5"/>
  <c r="O100" i="5" s="1"/>
  <c r="P100" i="5" s="1"/>
  <c r="P147" i="4"/>
  <c r="R147" i="4" s="1"/>
  <c r="U147" i="4" s="1"/>
  <c r="V147" i="4" s="1"/>
  <c r="M147" i="4"/>
  <c r="M860" i="5"/>
  <c r="O860" i="5" s="1"/>
  <c r="P860" i="5" s="1"/>
  <c r="Q64" i="4"/>
  <c r="P64" i="4"/>
  <c r="R64" i="4" s="1"/>
  <c r="U64" i="4" s="1"/>
  <c r="V64" i="4" s="1"/>
  <c r="M64" i="4"/>
  <c r="M79" i="5"/>
  <c r="O79" i="5" s="1"/>
  <c r="P79" i="5" s="1"/>
  <c r="M613" i="5"/>
  <c r="O613" i="5" s="1"/>
  <c r="P613" i="5" s="1"/>
  <c r="R337" i="4"/>
  <c r="U337" i="4" s="1"/>
  <c r="V337" i="4" s="1"/>
  <c r="Q337" i="4"/>
  <c r="P337" i="4"/>
  <c r="M337" i="4"/>
  <c r="M309" i="5"/>
  <c r="O309" i="5" s="1"/>
  <c r="P309" i="5" s="1"/>
  <c r="M506" i="5"/>
  <c r="O506" i="5" s="1"/>
  <c r="P506" i="5" s="1"/>
  <c r="P262" i="4"/>
  <c r="Q262" i="4" s="1"/>
  <c r="M262" i="4"/>
  <c r="L2386" i="5"/>
  <c r="H54" i="2" s="1"/>
  <c r="G54" i="2"/>
  <c r="P197" i="4"/>
  <c r="R197" i="4" s="1"/>
  <c r="U197" i="4" s="1"/>
  <c r="V197" i="4" s="1"/>
  <c r="M197" i="4"/>
  <c r="M2328" i="5"/>
  <c r="O2328" i="5" s="1"/>
  <c r="P2328" i="5" s="1"/>
  <c r="P206" i="4"/>
  <c r="Q206" i="4" s="1"/>
  <c r="M206" i="4"/>
  <c r="R369" i="4"/>
  <c r="U369" i="4" s="1"/>
  <c r="Q369" i="4"/>
  <c r="P369" i="4"/>
  <c r="M369" i="4"/>
  <c r="N369" i="4" s="1"/>
  <c r="R155" i="4"/>
  <c r="U155" i="4" s="1"/>
  <c r="V155" i="4" s="1"/>
  <c r="P155" i="4"/>
  <c r="Q155" i="4"/>
  <c r="M155" i="4"/>
  <c r="W496" i="4"/>
  <c r="T496" i="4"/>
  <c r="P52" i="4"/>
  <c r="S52" i="4" s="1"/>
  <c r="R49" i="4"/>
  <c r="U49" i="4" s="1"/>
  <c r="V49" i="4" s="1"/>
  <c r="Q49" i="4"/>
  <c r="P49" i="4"/>
  <c r="M49" i="4"/>
  <c r="P280" i="4"/>
  <c r="R280" i="4" s="1"/>
  <c r="U280" i="4" s="1"/>
  <c r="V280" i="4" s="1"/>
  <c r="M280" i="4"/>
  <c r="R348" i="4"/>
  <c r="U348" i="4" s="1"/>
  <c r="V348" i="4" s="1"/>
  <c r="P348" i="4"/>
  <c r="Q348" i="4"/>
  <c r="M348" i="4"/>
  <c r="P258" i="4"/>
  <c r="R258" i="4" s="1"/>
  <c r="U258" i="4" s="1"/>
  <c r="V258" i="4" s="1"/>
  <c r="M258" i="4"/>
  <c r="R440" i="4"/>
  <c r="U440" i="4" s="1"/>
  <c r="V440" i="4" s="1"/>
  <c r="Q440" i="4"/>
  <c r="P440" i="4"/>
  <c r="M440" i="4"/>
  <c r="P67" i="4"/>
  <c r="R67" i="4" s="1"/>
  <c r="U67" i="4" s="1"/>
  <c r="V67" i="4" s="1"/>
  <c r="M67" i="4"/>
  <c r="P132" i="4"/>
  <c r="R132" i="4" s="1"/>
  <c r="U132" i="4" s="1"/>
  <c r="V132" i="4" s="1"/>
  <c r="M132" i="4"/>
  <c r="P24" i="4"/>
  <c r="R24" i="4" s="1"/>
  <c r="U24" i="4" s="1"/>
  <c r="V24" i="4" s="1"/>
  <c r="M24" i="4"/>
  <c r="R465" i="4"/>
  <c r="U465" i="4" s="1"/>
  <c r="V465" i="4" s="1"/>
  <c r="P465" i="4"/>
  <c r="Q465" i="4" s="1"/>
  <c r="M465" i="4"/>
  <c r="P161" i="4"/>
  <c r="R161" i="4" s="1"/>
  <c r="U161" i="4" s="1"/>
  <c r="V161" i="4" s="1"/>
  <c r="M161" i="4"/>
  <c r="P219" i="4"/>
  <c r="Q219" i="4" s="1"/>
  <c r="M219" i="4"/>
  <c r="P427" i="4"/>
  <c r="J34" i="2" s="1"/>
  <c r="I34" i="2"/>
  <c r="C87" i="2" s="1"/>
  <c r="M427" i="4"/>
  <c r="P86" i="4"/>
  <c r="Q86" i="4" s="1"/>
  <c r="M86" i="4"/>
  <c r="I36" i="2"/>
  <c r="C89" i="2" s="1"/>
  <c r="P429" i="4"/>
  <c r="J36" i="2" s="1"/>
  <c r="M429" i="4"/>
  <c r="R450" i="4"/>
  <c r="U450" i="4" s="1"/>
  <c r="V450" i="4" s="1"/>
  <c r="Q450" i="4"/>
  <c r="P450" i="4"/>
  <c r="M450" i="4"/>
  <c r="T490" i="4"/>
  <c r="W490" i="4"/>
  <c r="R305" i="4"/>
  <c r="U305" i="4" s="1"/>
  <c r="V305" i="4" s="1"/>
  <c r="Q305" i="4"/>
  <c r="P305" i="4"/>
  <c r="M305" i="4"/>
  <c r="P290" i="4"/>
  <c r="R290" i="4" s="1"/>
  <c r="U290" i="4" s="1"/>
  <c r="V290" i="4" s="1"/>
  <c r="M290" i="4"/>
  <c r="P170" i="4"/>
  <c r="R170" i="4" s="1"/>
  <c r="U170" i="4" s="1"/>
  <c r="V170" i="4" s="1"/>
  <c r="M170" i="4"/>
  <c r="P188" i="4"/>
  <c r="R188" i="4" s="1"/>
  <c r="U188" i="4" s="1"/>
  <c r="V188" i="4" s="1"/>
  <c r="M188" i="4"/>
  <c r="R271" i="4"/>
  <c r="U271" i="4" s="1"/>
  <c r="V271" i="4" s="1"/>
  <c r="Q271" i="4"/>
  <c r="P271" i="4"/>
  <c r="M271" i="4"/>
  <c r="W486" i="4"/>
  <c r="T486" i="4"/>
  <c r="R402" i="4"/>
  <c r="Q402" i="4"/>
  <c r="M9" i="2" s="1"/>
  <c r="P402" i="4"/>
  <c r="J9" i="2" s="1"/>
  <c r="I9" i="2"/>
  <c r="C62" i="2" s="1"/>
  <c r="M402" i="4"/>
  <c r="P167" i="4"/>
  <c r="Q167" i="4" s="1"/>
  <c r="M167" i="4"/>
  <c r="P217" i="4"/>
  <c r="R217" i="4" s="1"/>
  <c r="U217" i="4" s="1"/>
  <c r="V217" i="4" s="1"/>
  <c r="M217" i="4"/>
  <c r="R336" i="4"/>
  <c r="U336" i="4" s="1"/>
  <c r="Q336" i="4"/>
  <c r="P336" i="4"/>
  <c r="M336" i="4"/>
  <c r="N336" i="4" s="1"/>
  <c r="P426" i="4"/>
  <c r="J33" i="2" s="1"/>
  <c r="I33" i="2"/>
  <c r="C86" i="2" s="1"/>
  <c r="M426" i="4"/>
  <c r="R361" i="4"/>
  <c r="U361" i="4" s="1"/>
  <c r="V361" i="4" s="1"/>
  <c r="Q361" i="4"/>
  <c r="P361" i="4"/>
  <c r="M361" i="4"/>
  <c r="M366" i="5"/>
  <c r="O366" i="5" s="1"/>
  <c r="P366" i="5" s="1"/>
  <c r="T498" i="4"/>
  <c r="W498" i="4"/>
  <c r="I29" i="2"/>
  <c r="C82" i="2" s="1"/>
  <c r="P422" i="4"/>
  <c r="J29" i="2" s="1"/>
  <c r="M422" i="4"/>
  <c r="P388" i="4"/>
  <c r="Q388" i="4" s="1"/>
  <c r="M388" i="4"/>
  <c r="M1077" i="5"/>
  <c r="O1077" i="5" s="1"/>
  <c r="P1077" i="5" s="1"/>
  <c r="R81" i="4"/>
  <c r="U81" i="4" s="1"/>
  <c r="V81" i="4" s="1"/>
  <c r="P81" i="4"/>
  <c r="Q81" i="4" s="1"/>
  <c r="M81" i="4"/>
  <c r="M921" i="5"/>
  <c r="O921" i="5" s="1"/>
  <c r="P921" i="5" s="1"/>
  <c r="P110" i="4"/>
  <c r="R110" i="4" s="1"/>
  <c r="U110" i="4" s="1"/>
  <c r="V110" i="4" s="1"/>
  <c r="M110" i="4"/>
  <c r="P196" i="4"/>
  <c r="Q196" i="4" s="1"/>
  <c r="M196" i="4"/>
  <c r="R116" i="4"/>
  <c r="U116" i="4" s="1"/>
  <c r="V116" i="4" s="1"/>
  <c r="Q116" i="4"/>
  <c r="P116" i="4"/>
  <c r="M116" i="4"/>
  <c r="M1908" i="5"/>
  <c r="O1908" i="5" s="1"/>
  <c r="P1908" i="5" s="1"/>
  <c r="P357" i="4"/>
  <c r="R357" i="4" s="1"/>
  <c r="U357" i="4" s="1"/>
  <c r="V357" i="4" s="1"/>
  <c r="M357" i="4"/>
  <c r="P363" i="4"/>
  <c r="Q363" i="4" s="1"/>
  <c r="M363" i="4"/>
  <c r="P215" i="4"/>
  <c r="R215" i="4" s="1"/>
  <c r="U215" i="4" s="1"/>
  <c r="V215" i="4" s="1"/>
  <c r="M215" i="4"/>
  <c r="P269" i="4"/>
  <c r="Q269" i="4" s="1"/>
  <c r="M269" i="4"/>
  <c r="P151" i="4"/>
  <c r="R151" i="4" s="1"/>
  <c r="U151" i="4" s="1"/>
  <c r="V151" i="4" s="1"/>
  <c r="M151" i="4"/>
  <c r="P245" i="4"/>
  <c r="Q245" i="4" s="1"/>
  <c r="M245" i="4"/>
  <c r="P236" i="4"/>
  <c r="R236" i="4" s="1"/>
  <c r="U236" i="4" s="1"/>
  <c r="V236" i="4" s="1"/>
  <c r="M236" i="4"/>
  <c r="D12" i="9"/>
  <c r="F12" i="9" s="1"/>
  <c r="R6" i="4"/>
  <c r="U6" i="4" s="1"/>
  <c r="Q6" i="4"/>
  <c r="P6" i="4"/>
  <c r="M6" i="4"/>
  <c r="P140" i="4"/>
  <c r="R140" i="4" s="1"/>
  <c r="U140" i="4" s="1"/>
  <c r="V140" i="4" s="1"/>
  <c r="M140" i="4"/>
  <c r="P14" i="4"/>
  <c r="R14" i="4" s="1"/>
  <c r="U14" i="4" s="1"/>
  <c r="V14" i="4" s="1"/>
  <c r="M14" i="4"/>
  <c r="P20" i="4"/>
  <c r="R20" i="4" s="1"/>
  <c r="U20" i="4" s="1"/>
  <c r="V20" i="4" s="1"/>
  <c r="M20" i="4"/>
  <c r="P96" i="4"/>
  <c r="R96" i="4" s="1"/>
  <c r="U96" i="4" s="1"/>
  <c r="V96" i="4" s="1"/>
  <c r="M96" i="4"/>
  <c r="P210" i="4"/>
  <c r="R210" i="4" s="1"/>
  <c r="U210" i="4" s="1"/>
  <c r="V210" i="4" s="1"/>
  <c r="M210" i="4"/>
  <c r="P278" i="4"/>
  <c r="R278" i="4" s="1"/>
  <c r="U278" i="4" s="1"/>
  <c r="V278" i="4" s="1"/>
  <c r="M278" i="4"/>
  <c r="P23" i="4"/>
  <c r="Q23" i="4" s="1"/>
  <c r="M23" i="4"/>
  <c r="M602" i="5"/>
  <c r="O602" i="5" s="1"/>
  <c r="P602" i="5" s="1"/>
  <c r="R416" i="4"/>
  <c r="Q416" i="4"/>
  <c r="M23" i="2" s="1"/>
  <c r="P416" i="4"/>
  <c r="J23" i="2" s="1"/>
  <c r="I23" i="2"/>
  <c r="C76" i="2" s="1"/>
  <c r="M416" i="4"/>
  <c r="M777" i="5"/>
  <c r="O777" i="5" s="1"/>
  <c r="P777" i="5" s="1"/>
  <c r="P152" i="4"/>
  <c r="Q152" i="4" s="1"/>
  <c r="M152" i="4"/>
  <c r="O2386" i="5"/>
  <c r="P2386" i="5" s="1"/>
  <c r="J54" i="2" s="1"/>
  <c r="I54" i="2"/>
  <c r="P267" i="4"/>
  <c r="R267" i="4" s="1"/>
  <c r="U267" i="4" s="1"/>
  <c r="V267" i="4" s="1"/>
  <c r="Q267" i="4"/>
  <c r="M267" i="4"/>
  <c r="P306" i="4"/>
  <c r="Q306" i="4" s="1"/>
  <c r="M306" i="4"/>
  <c r="P18" i="4"/>
  <c r="Q18" i="4" s="1"/>
  <c r="M18" i="4"/>
  <c r="P47" i="4"/>
  <c r="R47" i="4" s="1"/>
  <c r="U47" i="4" s="1"/>
  <c r="V47" i="4" s="1"/>
  <c r="M47" i="4"/>
  <c r="P233" i="4"/>
  <c r="Q233" i="4" s="1"/>
  <c r="M233" i="4"/>
  <c r="P335" i="4"/>
  <c r="Q335" i="4" s="1"/>
  <c r="M335" i="4"/>
  <c r="P33" i="4"/>
  <c r="Q33" i="4" s="1"/>
  <c r="M33" i="4"/>
  <c r="P202" i="4"/>
  <c r="R202" i="4" s="1"/>
  <c r="U202" i="4" s="1"/>
  <c r="V202" i="4" s="1"/>
  <c r="M202" i="4"/>
  <c r="P117" i="4"/>
  <c r="Q117" i="4" s="1"/>
  <c r="M117" i="4"/>
  <c r="R9" i="4"/>
  <c r="U9" i="4" s="1"/>
  <c r="V9" i="4" s="1"/>
  <c r="Q9" i="4"/>
  <c r="P9" i="4"/>
  <c r="M9" i="4"/>
  <c r="P317" i="4"/>
  <c r="Q317" i="4" s="1"/>
  <c r="M317" i="4"/>
  <c r="W484" i="4"/>
  <c r="T484" i="4"/>
  <c r="P396" i="4"/>
  <c r="R105" i="4" l="1"/>
  <c r="U105" i="4" s="1"/>
  <c r="R118" i="4"/>
  <c r="U118" i="4" s="1"/>
  <c r="V118" i="4" s="1"/>
  <c r="Q210" i="4"/>
  <c r="R269" i="4"/>
  <c r="U269" i="4" s="1"/>
  <c r="V269" i="4" s="1"/>
  <c r="Q281" i="4"/>
  <c r="R390" i="4"/>
  <c r="U390" i="4" s="1"/>
  <c r="V390" i="4" s="1"/>
  <c r="R383" i="4"/>
  <c r="U383" i="4" s="1"/>
  <c r="V383" i="4" s="1"/>
  <c r="Q85" i="4"/>
  <c r="R183" i="4"/>
  <c r="U183" i="4" s="1"/>
  <c r="V183" i="4" s="1"/>
  <c r="R365" i="4"/>
  <c r="U365" i="4" s="1"/>
  <c r="V365" i="4" s="1"/>
  <c r="R88" i="4"/>
  <c r="U88" i="4" s="1"/>
  <c r="V88" i="4" s="1"/>
  <c r="Q159" i="4"/>
  <c r="R306" i="4"/>
  <c r="U306" i="4" s="1"/>
  <c r="V306" i="4" s="1"/>
  <c r="Q136" i="4"/>
  <c r="Q202" i="4"/>
  <c r="R152" i="4"/>
  <c r="U152" i="4" s="1"/>
  <c r="V152" i="4" s="1"/>
  <c r="Q140" i="4"/>
  <c r="R454" i="4"/>
  <c r="U454" i="4" s="1"/>
  <c r="V454" i="4" s="1"/>
  <c r="Q199" i="4"/>
  <c r="R12" i="4"/>
  <c r="U12" i="4" s="1"/>
  <c r="V12" i="4" s="1"/>
  <c r="Q90" i="4"/>
  <c r="Q246" i="4"/>
  <c r="R54" i="4"/>
  <c r="U54" i="4" s="1"/>
  <c r="V54" i="4" s="1"/>
  <c r="Q13" i="4"/>
  <c r="R77" i="4"/>
  <c r="U77" i="4" s="1"/>
  <c r="V77" i="4" s="1"/>
  <c r="R191" i="4"/>
  <c r="U191" i="4" s="1"/>
  <c r="V191" i="4" s="1"/>
  <c r="Q187" i="4"/>
  <c r="Q47" i="4"/>
  <c r="R23" i="4"/>
  <c r="U23" i="4" s="1"/>
  <c r="V23" i="4" s="1"/>
  <c r="R245" i="4"/>
  <c r="U245" i="4" s="1"/>
  <c r="V245" i="4" s="1"/>
  <c r="R385" i="4"/>
  <c r="U385" i="4" s="1"/>
  <c r="V385" i="4" s="1"/>
  <c r="Q120" i="4"/>
  <c r="Q79" i="4"/>
  <c r="Q106" i="4"/>
  <c r="Q132" i="4"/>
  <c r="Q68" i="4"/>
  <c r="Q358" i="4"/>
  <c r="R359" i="4"/>
  <c r="U359" i="4" s="1"/>
  <c r="V359" i="4" s="1"/>
  <c r="Q344" i="4"/>
  <c r="R332" i="4"/>
  <c r="U332" i="4" s="1"/>
  <c r="V332" i="4" s="1"/>
  <c r="Q41" i="4"/>
  <c r="Q302" i="4"/>
  <c r="Q26" i="4"/>
  <c r="Q339" i="4"/>
  <c r="Q7" i="4"/>
  <c r="Q346" i="4"/>
  <c r="R360" i="4"/>
  <c r="U360" i="4" s="1"/>
  <c r="V360" i="4" s="1"/>
  <c r="M1977" i="5"/>
  <c r="O1977" i="5" s="1"/>
  <c r="P1977" i="5" s="1"/>
  <c r="R335" i="4"/>
  <c r="U335" i="4" s="1"/>
  <c r="V335" i="4" s="1"/>
  <c r="R196" i="4"/>
  <c r="U196" i="4" s="1"/>
  <c r="V196" i="4" s="1"/>
  <c r="R266" i="4"/>
  <c r="U266" i="4" s="1"/>
  <c r="V266" i="4" s="1"/>
  <c r="Q297" i="4"/>
  <c r="R291" i="4"/>
  <c r="U291" i="4" s="1"/>
  <c r="V291" i="4" s="1"/>
  <c r="R31" i="4"/>
  <c r="U31" i="4" s="1"/>
  <c r="V31" i="4" s="1"/>
  <c r="R265" i="4"/>
  <c r="U265" i="4" s="1"/>
  <c r="V265" i="4" s="1"/>
  <c r="R28" i="4"/>
  <c r="U28" i="4" s="1"/>
  <c r="V28" i="4" s="1"/>
  <c r="Q38" i="4"/>
  <c r="Q27" i="4"/>
  <c r="R262" i="4"/>
  <c r="U262" i="4" s="1"/>
  <c r="V262" i="4" s="1"/>
  <c r="Q240" i="4"/>
  <c r="R154" i="4"/>
  <c r="U154" i="4" s="1"/>
  <c r="V154" i="4" s="1"/>
  <c r="Q261" i="4"/>
  <c r="R379" i="4"/>
  <c r="U379" i="4" s="1"/>
  <c r="V379" i="4" s="1"/>
  <c r="R11" i="4"/>
  <c r="U11" i="4" s="1"/>
  <c r="V11" i="4" s="1"/>
  <c r="Q216" i="4"/>
  <c r="Q137" i="4"/>
  <c r="Q89" i="4"/>
  <c r="M1965" i="5"/>
  <c r="O1965" i="5" s="1"/>
  <c r="P1965" i="5" s="1"/>
  <c r="R363" i="4"/>
  <c r="U363" i="4" s="1"/>
  <c r="V363" i="4" s="1"/>
  <c r="R168" i="4"/>
  <c r="U168" i="4" s="1"/>
  <c r="V168" i="4" s="1"/>
  <c r="R349" i="4"/>
  <c r="U349" i="4" s="1"/>
  <c r="V349" i="4" s="1"/>
  <c r="Q323" i="4"/>
  <c r="Q350" i="4"/>
  <c r="Q17" i="4"/>
  <c r="R50" i="4"/>
  <c r="U50" i="4" s="1"/>
  <c r="V50" i="4" s="1"/>
  <c r="R127" i="4"/>
  <c r="U127" i="4" s="1"/>
  <c r="V127" i="4" s="1"/>
  <c r="Q148" i="4"/>
  <c r="R293" i="4"/>
  <c r="U293" i="4" s="1"/>
  <c r="V293" i="4" s="1"/>
  <c r="R94" i="4"/>
  <c r="U94" i="4" s="1"/>
  <c r="V94" i="4" s="1"/>
  <c r="Q150" i="4"/>
  <c r="Q298" i="4"/>
  <c r="Q457" i="4"/>
  <c r="R169" i="4"/>
  <c r="U169" i="4" s="1"/>
  <c r="V169" i="4" s="1"/>
  <c r="R232" i="4"/>
  <c r="U232" i="4" s="1"/>
  <c r="V232" i="4" s="1"/>
  <c r="Q227" i="4"/>
  <c r="R100" i="4"/>
  <c r="U100" i="4" s="1"/>
  <c r="V100" i="4" s="1"/>
  <c r="Q98" i="4"/>
  <c r="Q121" i="4"/>
  <c r="Q84" i="4"/>
  <c r="Q207" i="4"/>
  <c r="Q163" i="4"/>
  <c r="Q330" i="4"/>
  <c r="Q71" i="4"/>
  <c r="Q282" i="4"/>
  <c r="R401" i="4"/>
  <c r="U401" i="4" s="1"/>
  <c r="V401" i="4" s="1"/>
  <c r="R44" i="4"/>
  <c r="U44" i="4" s="1"/>
  <c r="V44" i="4" s="1"/>
  <c r="Q8" i="4"/>
  <c r="Q226" i="4"/>
  <c r="R93" i="4"/>
  <c r="U93" i="4" s="1"/>
  <c r="V93" i="4" s="1"/>
  <c r="Q287" i="4"/>
  <c r="Q107" i="4"/>
  <c r="R162" i="4"/>
  <c r="U162" i="4" s="1"/>
  <c r="V162" i="4" s="1"/>
  <c r="Q67" i="4"/>
  <c r="Q139" i="4"/>
  <c r="Q289" i="4"/>
  <c r="Q51" i="4"/>
  <c r="Q299" i="4"/>
  <c r="R230" i="4"/>
  <c r="U230" i="4" s="1"/>
  <c r="V230" i="4" s="1"/>
  <c r="Q324" i="4"/>
  <c r="Q125" i="4"/>
  <c r="R167" i="4"/>
  <c r="U167" i="4" s="1"/>
  <c r="V167" i="4" s="1"/>
  <c r="Q170" i="4"/>
  <c r="R145" i="4"/>
  <c r="U145" i="4" s="1"/>
  <c r="V145" i="4" s="1"/>
  <c r="R198" i="4"/>
  <c r="U198" i="4" s="1"/>
  <c r="V198" i="4" s="1"/>
  <c r="R112" i="4"/>
  <c r="U112" i="4" s="1"/>
  <c r="V112" i="4" s="1"/>
  <c r="R103" i="4"/>
  <c r="U103" i="4" s="1"/>
  <c r="V103" i="4" s="1"/>
  <c r="Q16" i="4"/>
  <c r="R296" i="4"/>
  <c r="U296" i="4" s="1"/>
  <c r="V296" i="4" s="1"/>
  <c r="Q333" i="4"/>
  <c r="Q326" i="4"/>
  <c r="Q192" i="4"/>
  <c r="Q366" i="4"/>
  <c r="Q209" i="4"/>
  <c r="R138" i="4"/>
  <c r="U138" i="4" s="1"/>
  <c r="R22" i="4"/>
  <c r="U22" i="4" s="1"/>
  <c r="V22" i="4" s="1"/>
  <c r="R102" i="4"/>
  <c r="U102" i="4" s="1"/>
  <c r="V102" i="4" s="1"/>
  <c r="Q37" i="4"/>
  <c r="R223" i="4"/>
  <c r="U223" i="4" s="1"/>
  <c r="V223" i="4" s="1"/>
  <c r="Q20" i="4"/>
  <c r="Q110" i="4"/>
  <c r="R429" i="4"/>
  <c r="Q310" i="4"/>
  <c r="R311" i="4"/>
  <c r="U311" i="4" s="1"/>
  <c r="V311" i="4" s="1"/>
  <c r="Q260" i="4"/>
  <c r="Q263" i="4"/>
  <c r="Q288" i="4"/>
  <c r="Q315" i="4"/>
  <c r="R173" i="4"/>
  <c r="U173" i="4" s="1"/>
  <c r="V173" i="4" s="1"/>
  <c r="R186" i="4"/>
  <c r="U186" i="4" s="1"/>
  <c r="V186" i="4" s="1"/>
  <c r="R130" i="4"/>
  <c r="U130" i="4" s="1"/>
  <c r="V130" i="4" s="1"/>
  <c r="Q153" i="4"/>
  <c r="Q301" i="4"/>
  <c r="Q119" i="4"/>
  <c r="Q325" i="4"/>
  <c r="R342" i="4"/>
  <c r="U342" i="4" s="1"/>
  <c r="V342" i="4" s="1"/>
  <c r="Q156" i="4"/>
  <c r="Q308" i="4"/>
  <c r="Q334" i="4"/>
  <c r="Q220" i="4"/>
  <c r="Q284" i="4"/>
  <c r="Q378" i="4"/>
  <c r="R114" i="4"/>
  <c r="U114" i="4" s="1"/>
  <c r="V114" i="4" s="1"/>
  <c r="Q69" i="4"/>
  <c r="R70" i="4"/>
  <c r="U70" i="4" s="1"/>
  <c r="V70" i="4" s="1"/>
  <c r="R421" i="4"/>
  <c r="S421" i="4" s="1"/>
  <c r="R87" i="4"/>
  <c r="U87" i="4" s="1"/>
  <c r="V87" i="4" s="1"/>
  <c r="R328" i="4"/>
  <c r="U328" i="4" s="1"/>
  <c r="V328" i="4" s="1"/>
  <c r="R239" i="4"/>
  <c r="U239" i="4" s="1"/>
  <c r="V239" i="4" s="1"/>
  <c r="Q65" i="4"/>
  <c r="M1911" i="5"/>
  <c r="O1911" i="5" s="1"/>
  <c r="P1911" i="5" s="1"/>
  <c r="Q177" i="4"/>
  <c r="Q212" i="4"/>
  <c r="Q367" i="4"/>
  <c r="O12" i="5"/>
  <c r="P12" i="5" s="1"/>
  <c r="N388" i="4"/>
  <c r="S388" i="4"/>
  <c r="R422" i="4"/>
  <c r="S422" i="4" s="1"/>
  <c r="N426" i="4"/>
  <c r="H33" i="2" s="1"/>
  <c r="G33" i="2"/>
  <c r="V336" i="4"/>
  <c r="F72" i="2"/>
  <c r="N271" i="4"/>
  <c r="S271" i="4"/>
  <c r="N170" i="4"/>
  <c r="S170" i="4"/>
  <c r="N305" i="4"/>
  <c r="S305" i="4"/>
  <c r="N219" i="4"/>
  <c r="N465" i="4"/>
  <c r="S465" i="4"/>
  <c r="N132" i="4"/>
  <c r="S132" i="4"/>
  <c r="N440" i="4"/>
  <c r="S440" i="4"/>
  <c r="N348" i="4"/>
  <c r="S348" i="4"/>
  <c r="N49" i="4"/>
  <c r="S49" i="4"/>
  <c r="N312" i="4"/>
  <c r="S312" i="4"/>
  <c r="N352" i="4"/>
  <c r="S352" i="4"/>
  <c r="N259" i="4"/>
  <c r="D86" i="2"/>
  <c r="B86" i="2"/>
  <c r="N311" i="4"/>
  <c r="S311" i="4"/>
  <c r="N103" i="4"/>
  <c r="S103" i="4"/>
  <c r="N452" i="4"/>
  <c r="S452" i="4"/>
  <c r="N94" i="4"/>
  <c r="S94" i="4"/>
  <c r="N266" i="4"/>
  <c r="S266" i="4"/>
  <c r="N286" i="4"/>
  <c r="S286" i="4"/>
  <c r="N12" i="4"/>
  <c r="S12" i="4"/>
  <c r="N168" i="4"/>
  <c r="S168" i="4"/>
  <c r="N385" i="4"/>
  <c r="S385" i="4"/>
  <c r="N340" i="4"/>
  <c r="S340" i="4"/>
  <c r="N296" i="4"/>
  <c r="S296" i="4"/>
  <c r="N359" i="4"/>
  <c r="S359" i="4"/>
  <c r="N349" i="4"/>
  <c r="S349" i="4"/>
  <c r="K11" i="2"/>
  <c r="U404" i="4"/>
  <c r="V404" i="4" s="1"/>
  <c r="L11" i="2" s="1"/>
  <c r="R264" i="4"/>
  <c r="U264" i="4" s="1"/>
  <c r="V264" i="4" s="1"/>
  <c r="R97" i="4"/>
  <c r="U97" i="4" s="1"/>
  <c r="V97" i="4" s="1"/>
  <c r="R464" i="4"/>
  <c r="U464" i="4" s="1"/>
  <c r="V464" i="4" s="1"/>
  <c r="R355" i="4"/>
  <c r="U355" i="4" s="1"/>
  <c r="V355" i="4" s="1"/>
  <c r="R46" i="4"/>
  <c r="U46" i="4" s="1"/>
  <c r="V46" i="4" s="1"/>
  <c r="R60" i="4"/>
  <c r="U60" i="4" s="1"/>
  <c r="V60" i="4" s="1"/>
  <c r="R126" i="4"/>
  <c r="U126" i="4" s="1"/>
  <c r="V126" i="4" s="1"/>
  <c r="R368" i="4"/>
  <c r="U368" i="4" s="1"/>
  <c r="V368" i="4" s="1"/>
  <c r="N157" i="4"/>
  <c r="S157" i="4"/>
  <c r="N461" i="4"/>
  <c r="S461" i="4"/>
  <c r="R205" i="4"/>
  <c r="U205" i="4" s="1"/>
  <c r="V205" i="4" s="1"/>
  <c r="N401" i="4"/>
  <c r="S401" i="4"/>
  <c r="N154" i="4"/>
  <c r="S154" i="4"/>
  <c r="N158" i="4"/>
  <c r="S158" i="4"/>
  <c r="N421" i="4"/>
  <c r="H28" i="2" s="1"/>
  <c r="G28" i="2"/>
  <c r="N38" i="4"/>
  <c r="S38" i="4"/>
  <c r="N58" i="4"/>
  <c r="S58" i="4"/>
  <c r="N283" i="4"/>
  <c r="S283" i="4"/>
  <c r="N328" i="4"/>
  <c r="N162" i="4"/>
  <c r="S162" i="4"/>
  <c r="N318" i="4"/>
  <c r="S318" i="4"/>
  <c r="N152" i="4"/>
  <c r="S152" i="4"/>
  <c r="N439" i="4"/>
  <c r="S439" i="4"/>
  <c r="N225" i="4"/>
  <c r="S225" i="4"/>
  <c r="N204" i="4"/>
  <c r="S204" i="4"/>
  <c r="N144" i="4"/>
  <c r="S144" i="4"/>
  <c r="N463" i="4"/>
  <c r="S463" i="4"/>
  <c r="D85" i="2"/>
  <c r="B85" i="2"/>
  <c r="R317" i="4"/>
  <c r="U317" i="4" s="1"/>
  <c r="V317" i="4" s="1"/>
  <c r="R117" i="4"/>
  <c r="U117" i="4" s="1"/>
  <c r="V117" i="4" s="1"/>
  <c r="R33" i="4"/>
  <c r="U33" i="4" s="1"/>
  <c r="V33" i="4" s="1"/>
  <c r="R233" i="4"/>
  <c r="U233" i="4" s="1"/>
  <c r="V233" i="4" s="1"/>
  <c r="R18" i="4"/>
  <c r="U18" i="4" s="1"/>
  <c r="V18" i="4" s="1"/>
  <c r="N416" i="4"/>
  <c r="H23" i="2" s="1"/>
  <c r="G23" i="2"/>
  <c r="S416" i="4"/>
  <c r="N429" i="4"/>
  <c r="H36" i="2" s="1"/>
  <c r="G36" i="2"/>
  <c r="S429" i="4"/>
  <c r="R86" i="4"/>
  <c r="U86" i="4" s="1"/>
  <c r="V86" i="4" s="1"/>
  <c r="R206" i="4"/>
  <c r="U206" i="4" s="1"/>
  <c r="V206" i="4" s="1"/>
  <c r="N262" i="4"/>
  <c r="S262" i="4"/>
  <c r="B67" i="2"/>
  <c r="D67" i="2"/>
  <c r="N123" i="4"/>
  <c r="S123" i="4"/>
  <c r="N112" i="4"/>
  <c r="S112" i="4"/>
  <c r="N454" i="4"/>
  <c r="S454" i="4"/>
  <c r="N382" i="4"/>
  <c r="S382" i="4"/>
  <c r="N418" i="4"/>
  <c r="H25" i="2" s="1"/>
  <c r="G25" i="2"/>
  <c r="S418" i="4"/>
  <c r="R143" i="4"/>
  <c r="U143" i="4" s="1"/>
  <c r="V143" i="4" s="1"/>
  <c r="N124" i="4"/>
  <c r="S124" i="4"/>
  <c r="K38" i="2"/>
  <c r="U431" i="4"/>
  <c r="V431" i="4" s="1"/>
  <c r="L38" i="2" s="1"/>
  <c r="F63" i="2"/>
  <c r="V39" i="4"/>
  <c r="R172" i="4"/>
  <c r="U172" i="4" s="1"/>
  <c r="V172" i="4" s="1"/>
  <c r="N173" i="4"/>
  <c r="S173" i="4"/>
  <c r="N92" i="4"/>
  <c r="S92" i="4"/>
  <c r="N130" i="4"/>
  <c r="S130" i="4"/>
  <c r="R229" i="4"/>
  <c r="U229" i="4" s="1"/>
  <c r="V229" i="4" s="1"/>
  <c r="W494" i="4"/>
  <c r="T494" i="4"/>
  <c r="U425" i="4"/>
  <c r="V425" i="4" s="1"/>
  <c r="L32" i="2" s="1"/>
  <c r="K32" i="2"/>
  <c r="N136" i="4"/>
  <c r="S136" i="4"/>
  <c r="R259" i="4"/>
  <c r="U259" i="4" s="1"/>
  <c r="V259" i="4" s="1"/>
  <c r="N323" i="4"/>
  <c r="S323" i="4"/>
  <c r="N200" i="4"/>
  <c r="S200" i="4"/>
  <c r="N333" i="4"/>
  <c r="S333" i="4"/>
  <c r="N218" i="4"/>
  <c r="S218" i="4"/>
  <c r="N387" i="4"/>
  <c r="S387" i="4"/>
  <c r="N66" i="4"/>
  <c r="S66" i="4"/>
  <c r="N277" i="4"/>
  <c r="S277" i="4"/>
  <c r="N61" i="4"/>
  <c r="S61" i="4"/>
  <c r="N326" i="4"/>
  <c r="S326" i="4"/>
  <c r="N376" i="4"/>
  <c r="S376" i="4"/>
  <c r="N413" i="4"/>
  <c r="H20" i="2" s="1"/>
  <c r="G20" i="2"/>
  <c r="S413" i="4"/>
  <c r="N456" i="4"/>
  <c r="S456" i="4"/>
  <c r="N106" i="4"/>
  <c r="S106" i="4"/>
  <c r="K17" i="2"/>
  <c r="U410" i="4"/>
  <c r="V410" i="4" s="1"/>
  <c r="L17" i="2" s="1"/>
  <c r="V270" i="4"/>
  <c r="F70" i="2"/>
  <c r="N448" i="4"/>
  <c r="S448" i="4"/>
  <c r="N409" i="4"/>
  <c r="H16" i="2" s="1"/>
  <c r="G16" i="2"/>
  <c r="S409" i="4"/>
  <c r="Q395" i="4"/>
  <c r="Q268" i="4"/>
  <c r="N166" i="4"/>
  <c r="S166" i="4"/>
  <c r="N255" i="4"/>
  <c r="S255" i="4"/>
  <c r="Q21" i="4"/>
  <c r="N366" i="4"/>
  <c r="S366" i="4"/>
  <c r="N247" i="4"/>
  <c r="S247" i="4"/>
  <c r="N209" i="4"/>
  <c r="S209" i="4"/>
  <c r="Q134" i="4"/>
  <c r="N19" i="4"/>
  <c r="S19" i="4"/>
  <c r="R171" i="4"/>
  <c r="U171" i="4" s="1"/>
  <c r="N281" i="4"/>
  <c r="S281" i="4"/>
  <c r="N153" i="4"/>
  <c r="S153" i="4"/>
  <c r="N344" i="4"/>
  <c r="S344" i="4"/>
  <c r="N301" i="4"/>
  <c r="S301" i="4"/>
  <c r="N119" i="4"/>
  <c r="S119" i="4"/>
  <c r="Q253" i="4"/>
  <c r="Q345" i="4"/>
  <c r="D93" i="2"/>
  <c r="B93" i="2"/>
  <c r="N84" i="4"/>
  <c r="S84" i="4"/>
  <c r="N207" i="4"/>
  <c r="S207" i="4"/>
  <c r="N243" i="4"/>
  <c r="S243" i="4"/>
  <c r="R195" i="4"/>
  <c r="U195" i="4" s="1"/>
  <c r="V195" i="4" s="1"/>
  <c r="R59" i="4"/>
  <c r="U59" i="4" s="1"/>
  <c r="V59" i="4" s="1"/>
  <c r="Q189" i="4"/>
  <c r="R364" i="4"/>
  <c r="U364" i="4" s="1"/>
  <c r="V364" i="4" s="1"/>
  <c r="R115" i="4"/>
  <c r="U115" i="4" s="1"/>
  <c r="V115" i="4" s="1"/>
  <c r="Q111" i="4"/>
  <c r="N460" i="4"/>
  <c r="S460" i="4"/>
  <c r="Q30" i="4"/>
  <c r="N338" i="4"/>
  <c r="S338" i="4"/>
  <c r="N194" i="4"/>
  <c r="S194" i="4"/>
  <c r="N327" i="4"/>
  <c r="S327" i="4"/>
  <c r="N26" i="4"/>
  <c r="S26" i="4"/>
  <c r="N261" i="4"/>
  <c r="S261" i="4"/>
  <c r="N417" i="4"/>
  <c r="H24" i="2" s="1"/>
  <c r="G24" i="2"/>
  <c r="S417" i="4"/>
  <c r="Q178" i="4"/>
  <c r="Q181" i="4"/>
  <c r="N13" i="4"/>
  <c r="S13" i="4"/>
  <c r="W478" i="4"/>
  <c r="T478" i="4"/>
  <c r="N184" i="4"/>
  <c r="S184" i="4"/>
  <c r="N365" i="4"/>
  <c r="S365" i="4"/>
  <c r="N208" i="4"/>
  <c r="S208" i="4"/>
  <c r="N346" i="4"/>
  <c r="S346" i="4"/>
  <c r="N15" i="4"/>
  <c r="S15" i="4"/>
  <c r="D81" i="2"/>
  <c r="B81" i="2"/>
  <c r="N176" i="4"/>
  <c r="S176" i="4"/>
  <c r="Q56" i="4"/>
  <c r="N191" i="4"/>
  <c r="S191" i="4"/>
  <c r="N216" i="4"/>
  <c r="S216" i="4"/>
  <c r="N120" i="4"/>
  <c r="S120" i="4"/>
  <c r="N467" i="4"/>
  <c r="S467" i="4"/>
  <c r="R107" i="4"/>
  <c r="U107" i="4" s="1"/>
  <c r="V107" i="4" s="1"/>
  <c r="V105" i="4"/>
  <c r="F65" i="2"/>
  <c r="N177" i="4"/>
  <c r="S177" i="4"/>
  <c r="N212" i="4"/>
  <c r="S212" i="4"/>
  <c r="R51" i="4"/>
  <c r="U51" i="4" s="1"/>
  <c r="V51" i="4" s="1"/>
  <c r="Q294" i="4"/>
  <c r="N367" i="4"/>
  <c r="S367" i="4"/>
  <c r="N137" i="4"/>
  <c r="S137" i="4"/>
  <c r="Q57" i="4"/>
  <c r="Q300" i="4"/>
  <c r="Q164" i="4"/>
  <c r="Q399" i="4"/>
  <c r="N65" i="4"/>
  <c r="S65" i="4"/>
  <c r="N23" i="4"/>
  <c r="S23" i="4"/>
  <c r="N210" i="4"/>
  <c r="S210" i="4"/>
  <c r="N20" i="4"/>
  <c r="S20" i="4"/>
  <c r="N140" i="4"/>
  <c r="S140" i="4"/>
  <c r="W52" i="4"/>
  <c r="T52" i="4"/>
  <c r="N196" i="4"/>
  <c r="S196" i="4"/>
  <c r="N331" i="4"/>
  <c r="S331" i="4"/>
  <c r="R63" i="4"/>
  <c r="U63" i="4" s="1"/>
  <c r="V63" i="4" s="1"/>
  <c r="N420" i="4"/>
  <c r="H27" i="2" s="1"/>
  <c r="G27" i="2"/>
  <c r="S420" i="4"/>
  <c r="R48" i="4"/>
  <c r="U48" i="4" s="1"/>
  <c r="V48" i="4" s="1"/>
  <c r="R397" i="4"/>
  <c r="U397" i="4" s="1"/>
  <c r="V397" i="4" s="1"/>
  <c r="T497" i="4"/>
  <c r="W497" i="4"/>
  <c r="R36" i="4"/>
  <c r="U36" i="4" s="1"/>
  <c r="V36" i="4" s="1"/>
  <c r="Q36" i="4"/>
  <c r="R273" i="4"/>
  <c r="U273" i="4" s="1"/>
  <c r="V273" i="4" s="1"/>
  <c r="N411" i="4"/>
  <c r="H18" i="2" s="1"/>
  <c r="G18" i="2"/>
  <c r="S411" i="4"/>
  <c r="R362" i="4"/>
  <c r="U362" i="4" s="1"/>
  <c r="V362" i="4" s="1"/>
  <c r="D68" i="2"/>
  <c r="B68" i="2"/>
  <c r="N50" i="4"/>
  <c r="S50" i="4"/>
  <c r="N332" i="4"/>
  <c r="S332" i="4"/>
  <c r="K12" i="2"/>
  <c r="U405" i="4"/>
  <c r="V405" i="4" s="1"/>
  <c r="L12" i="2" s="1"/>
  <c r="N122" i="4"/>
  <c r="S122" i="4"/>
  <c r="N198" i="4"/>
  <c r="S198" i="4"/>
  <c r="N128" i="4"/>
  <c r="S128" i="4"/>
  <c r="N433" i="4"/>
  <c r="H40" i="2" s="1"/>
  <c r="G40" i="2"/>
  <c r="S433" i="4"/>
  <c r="B79" i="2"/>
  <c r="D79" i="2"/>
  <c r="N383" i="4"/>
  <c r="S383" i="4"/>
  <c r="N25" i="4"/>
  <c r="S25" i="4"/>
  <c r="D72" i="2"/>
  <c r="B72" i="2"/>
  <c r="N228" i="4"/>
  <c r="S228" i="4"/>
  <c r="N22" i="4"/>
  <c r="S22" i="4"/>
  <c r="N35" i="4"/>
  <c r="S35" i="4"/>
  <c r="N31" i="4"/>
  <c r="S31" i="4"/>
  <c r="B63" i="2"/>
  <c r="D63" i="2"/>
  <c r="N257" i="4"/>
  <c r="S257" i="4"/>
  <c r="N394" i="4"/>
  <c r="S394" i="4"/>
  <c r="N44" i="4"/>
  <c r="S44" i="4"/>
  <c r="N224" i="4"/>
  <c r="S224" i="4"/>
  <c r="W477" i="4"/>
  <c r="T477" i="4"/>
  <c r="D92" i="2"/>
  <c r="B92" i="2"/>
  <c r="N9" i="4"/>
  <c r="S9" i="4"/>
  <c r="N202" i="4"/>
  <c r="S202" i="4"/>
  <c r="N335" i="4"/>
  <c r="S335" i="4"/>
  <c r="N47" i="4"/>
  <c r="S47" i="4"/>
  <c r="N306" i="4"/>
  <c r="S306" i="4"/>
  <c r="Q236" i="4"/>
  <c r="Q151" i="4"/>
  <c r="Q215" i="4"/>
  <c r="Q357" i="4"/>
  <c r="N81" i="4"/>
  <c r="S81" i="4"/>
  <c r="R388" i="4"/>
  <c r="U388" i="4" s="1"/>
  <c r="V388" i="4" s="1"/>
  <c r="Q426" i="4"/>
  <c r="M33" i="2" s="1"/>
  <c r="Q217" i="4"/>
  <c r="D62" i="2"/>
  <c r="B62" i="2"/>
  <c r="D89" i="2"/>
  <c r="B89" i="2"/>
  <c r="N427" i="4"/>
  <c r="H34" i="2" s="1"/>
  <c r="G34" i="2"/>
  <c r="S427" i="4"/>
  <c r="R219" i="4"/>
  <c r="U219" i="4" s="1"/>
  <c r="V219" i="4" s="1"/>
  <c r="N147" i="4"/>
  <c r="S147" i="4"/>
  <c r="Q386" i="4"/>
  <c r="Q160" i="4"/>
  <c r="V204" i="4"/>
  <c r="F68" i="2"/>
  <c r="Q101" i="4"/>
  <c r="N330" i="4"/>
  <c r="S330" i="4"/>
  <c r="K19" i="2"/>
  <c r="U412" i="4"/>
  <c r="V412" i="4" s="1"/>
  <c r="L19" i="2" s="1"/>
  <c r="Q396" i="4"/>
  <c r="R396" i="4"/>
  <c r="D76" i="2"/>
  <c r="B76" i="2"/>
  <c r="N278" i="4"/>
  <c r="S278" i="4"/>
  <c r="N96" i="4"/>
  <c r="S96" i="4"/>
  <c r="N14" i="4"/>
  <c r="S14" i="4"/>
  <c r="N6" i="4"/>
  <c r="S6" i="4"/>
  <c r="N422" i="4"/>
  <c r="H29" i="2" s="1"/>
  <c r="G29" i="2"/>
  <c r="N361" i="4"/>
  <c r="S361" i="4"/>
  <c r="R426" i="4"/>
  <c r="S426" i="4" s="1"/>
  <c r="N188" i="4"/>
  <c r="S188" i="4"/>
  <c r="N290" i="4"/>
  <c r="S290" i="4"/>
  <c r="Q429" i="4"/>
  <c r="M36" i="2" s="1"/>
  <c r="N161" i="4"/>
  <c r="S161" i="4"/>
  <c r="N24" i="4"/>
  <c r="S24" i="4"/>
  <c r="N67" i="4"/>
  <c r="S67" i="4"/>
  <c r="N258" i="4"/>
  <c r="S258" i="4"/>
  <c r="N280" i="4"/>
  <c r="S280" i="4"/>
  <c r="Q52" i="4"/>
  <c r="R52" i="4"/>
  <c r="U52" i="4" s="1"/>
  <c r="V52" i="4" s="1"/>
  <c r="N197" i="4"/>
  <c r="S197" i="4"/>
  <c r="Q147" i="4"/>
  <c r="N231" i="4"/>
  <c r="S231" i="4"/>
  <c r="N72" i="4"/>
  <c r="S72" i="4"/>
  <c r="N389" i="4"/>
  <c r="S389" i="4"/>
  <c r="N201" i="4"/>
  <c r="S201" i="4"/>
  <c r="N458" i="4"/>
  <c r="S458" i="4"/>
  <c r="D78" i="2"/>
  <c r="B78" i="2"/>
  <c r="N244" i="4"/>
  <c r="S244" i="4"/>
  <c r="B73" i="2"/>
  <c r="D73" i="2"/>
  <c r="N165" i="4"/>
  <c r="S165" i="4"/>
  <c r="B69" i="2"/>
  <c r="D69" i="2"/>
  <c r="N62" i="4"/>
  <c r="S62" i="4"/>
  <c r="N82" i="4"/>
  <c r="S82" i="4"/>
  <c r="N256" i="4"/>
  <c r="S256" i="4"/>
  <c r="N34" i="4"/>
  <c r="S34" i="4"/>
  <c r="N73" i="4"/>
  <c r="S73" i="4"/>
  <c r="N78" i="4"/>
  <c r="S78" i="4"/>
  <c r="N424" i="4"/>
  <c r="H31" i="2" s="1"/>
  <c r="G31" i="2"/>
  <c r="S424" i="4"/>
  <c r="N142" i="4"/>
  <c r="S142" i="4"/>
  <c r="Q19" i="4"/>
  <c r="N400" i="4"/>
  <c r="S400" i="4"/>
  <c r="B71" i="2"/>
  <c r="D71" i="2"/>
  <c r="N185" i="4"/>
  <c r="S185" i="4"/>
  <c r="N249" i="4"/>
  <c r="S249" i="4"/>
  <c r="Q243" i="4"/>
  <c r="N374" i="4"/>
  <c r="S374" i="4"/>
  <c r="K26" i="2"/>
  <c r="U419" i="4"/>
  <c r="V419" i="4" s="1"/>
  <c r="L26" i="2" s="1"/>
  <c r="N55" i="4"/>
  <c r="S55" i="4"/>
  <c r="N163" i="4"/>
  <c r="S163" i="4"/>
  <c r="S36" i="4"/>
  <c r="N392" i="4"/>
  <c r="S392" i="4"/>
  <c r="N434" i="4"/>
  <c r="H41" i="2" s="1"/>
  <c r="G41" i="2"/>
  <c r="S434" i="4"/>
  <c r="N254" i="4"/>
  <c r="S254" i="4"/>
  <c r="N354" i="4"/>
  <c r="S354" i="4"/>
  <c r="N193" i="4"/>
  <c r="S193" i="4"/>
  <c r="N428" i="4"/>
  <c r="H35" i="2" s="1"/>
  <c r="G35" i="2"/>
  <c r="S428" i="4"/>
  <c r="N141" i="4"/>
  <c r="S141" i="4"/>
  <c r="N248" i="4"/>
  <c r="S248" i="4"/>
  <c r="Q460" i="4"/>
  <c r="K10" i="2"/>
  <c r="U403" i="4"/>
  <c r="V403" i="4" s="1"/>
  <c r="L10" i="2" s="1"/>
  <c r="N139" i="4"/>
  <c r="S139" i="4"/>
  <c r="N221" i="4"/>
  <c r="S221" i="4"/>
  <c r="N42" i="4"/>
  <c r="S42" i="4"/>
  <c r="N74" i="4"/>
  <c r="S74" i="4"/>
  <c r="N80" i="4"/>
  <c r="S80" i="4"/>
  <c r="T482" i="4"/>
  <c r="W482" i="4"/>
  <c r="B77" i="2"/>
  <c r="D77" i="2"/>
  <c r="N235" i="4"/>
  <c r="S235" i="4"/>
  <c r="N53" i="4"/>
  <c r="S53" i="4"/>
  <c r="N190" i="4"/>
  <c r="S190" i="4"/>
  <c r="N285" i="4"/>
  <c r="S285" i="4"/>
  <c r="N32" i="4"/>
  <c r="S32" i="4"/>
  <c r="N309" i="4"/>
  <c r="S309" i="4"/>
  <c r="N40" i="4"/>
  <c r="S40" i="4"/>
  <c r="N321" i="4"/>
  <c r="S321" i="4"/>
  <c r="U432" i="4"/>
  <c r="V432" i="4" s="1"/>
  <c r="L39" i="2" s="1"/>
  <c r="K39" i="2"/>
  <c r="F75" i="2"/>
  <c r="V435" i="4"/>
  <c r="N104" i="4"/>
  <c r="S104" i="4"/>
  <c r="Q421" i="4"/>
  <c r="M28" i="2" s="1"/>
  <c r="N314" i="4"/>
  <c r="S314" i="4"/>
  <c r="N324" i="4"/>
  <c r="S324" i="4"/>
  <c r="N99" i="4"/>
  <c r="S99" i="4"/>
  <c r="N415" i="4"/>
  <c r="H22" i="2" s="1"/>
  <c r="G22" i="2"/>
  <c r="S415" i="4"/>
  <c r="N441" i="4"/>
  <c r="S441" i="4"/>
  <c r="Q318" i="4"/>
  <c r="N245" i="4"/>
  <c r="S245" i="4"/>
  <c r="N269" i="4"/>
  <c r="S269" i="4"/>
  <c r="N363" i="4"/>
  <c r="S363" i="4"/>
  <c r="D82" i="2"/>
  <c r="B82" i="2"/>
  <c r="N167" i="4"/>
  <c r="S167" i="4"/>
  <c r="K9" i="2"/>
  <c r="U402" i="4"/>
  <c r="D87" i="2"/>
  <c r="B87" i="2"/>
  <c r="N91" i="4"/>
  <c r="S91" i="4"/>
  <c r="N43" i="4"/>
  <c r="S43" i="4"/>
  <c r="K14" i="2"/>
  <c r="U407" i="4"/>
  <c r="V407" i="4" s="1"/>
  <c r="L14" i="2" s="1"/>
  <c r="N353" i="4"/>
  <c r="S353" i="4"/>
  <c r="N293" i="4"/>
  <c r="S293" i="4"/>
  <c r="N95" i="4"/>
  <c r="S95" i="4"/>
  <c r="N291" i="4"/>
  <c r="S291" i="4"/>
  <c r="N214" i="4"/>
  <c r="S214" i="4"/>
  <c r="N180" i="4"/>
  <c r="S180" i="4"/>
  <c r="N10" i="4"/>
  <c r="S10" i="4"/>
  <c r="N232" i="4"/>
  <c r="S232" i="4"/>
  <c r="N381" i="4"/>
  <c r="S381" i="4"/>
  <c r="N279" i="4"/>
  <c r="S279" i="4"/>
  <c r="N414" i="4"/>
  <c r="H21" i="2" s="1"/>
  <c r="G21" i="2"/>
  <c r="S414" i="4"/>
  <c r="N360" i="4"/>
  <c r="S360" i="4"/>
  <c r="B75" i="2"/>
  <c r="D75" i="2"/>
  <c r="N276" i="4"/>
  <c r="S276" i="4"/>
  <c r="N149" i="4"/>
  <c r="S149" i="4"/>
  <c r="N27" i="4"/>
  <c r="S27" i="4"/>
  <c r="N351" i="4"/>
  <c r="S351" i="4"/>
  <c r="N406" i="4"/>
  <c r="H13" i="2" s="1"/>
  <c r="G13" i="2"/>
  <c r="S406" i="4"/>
  <c r="J30" i="2"/>
  <c r="R423" i="4"/>
  <c r="Q423" i="4"/>
  <c r="M30" i="2" s="1"/>
  <c r="D80" i="2"/>
  <c r="B80" i="2"/>
  <c r="N430" i="4"/>
  <c r="H37" i="2" s="1"/>
  <c r="G37" i="2"/>
  <c r="N175" i="4"/>
  <c r="S175" i="4"/>
  <c r="N237" i="4"/>
  <c r="S237" i="4"/>
  <c r="N54" i="4"/>
  <c r="S54" i="4"/>
  <c r="N116" i="4"/>
  <c r="S116" i="4"/>
  <c r="N110" i="4"/>
  <c r="S110" i="4"/>
  <c r="Q422" i="4"/>
  <c r="M29" i="2" s="1"/>
  <c r="Q188" i="4"/>
  <c r="Q290" i="4"/>
  <c r="N450" i="4"/>
  <c r="S450" i="4"/>
  <c r="K36" i="2"/>
  <c r="U429" i="4"/>
  <c r="V429" i="4" s="1"/>
  <c r="L36" i="2" s="1"/>
  <c r="Q427" i="4"/>
  <c r="M34" i="2" s="1"/>
  <c r="Q161" i="4"/>
  <c r="Q24" i="4"/>
  <c r="Q258" i="4"/>
  <c r="Q280" i="4"/>
  <c r="V369" i="4"/>
  <c r="F73" i="2"/>
  <c r="Q197" i="4"/>
  <c r="N64" i="4"/>
  <c r="S64" i="4"/>
  <c r="Q231" i="4"/>
  <c r="N148" i="4"/>
  <c r="S148" i="4"/>
  <c r="Q389" i="4"/>
  <c r="Q201" i="4"/>
  <c r="W479" i="4"/>
  <c r="T479" i="4"/>
  <c r="N174" i="4"/>
  <c r="S174" i="4"/>
  <c r="N68" i="4"/>
  <c r="S68" i="4"/>
  <c r="N310" i="4"/>
  <c r="S310" i="4"/>
  <c r="K25" i="2"/>
  <c r="U418" i="4"/>
  <c r="V418" i="4" s="1"/>
  <c r="L25" i="2" s="1"/>
  <c r="W493" i="4"/>
  <c r="T493" i="4"/>
  <c r="N380" i="4"/>
  <c r="S380" i="4"/>
  <c r="N341" i="4"/>
  <c r="S341" i="4"/>
  <c r="N16" i="4"/>
  <c r="S16" i="4"/>
  <c r="N199" i="4"/>
  <c r="S199" i="4"/>
  <c r="T489" i="4"/>
  <c r="W489" i="4"/>
  <c r="N358" i="4"/>
  <c r="S358" i="4"/>
  <c r="N260" i="4"/>
  <c r="S260" i="4"/>
  <c r="N297" i="4"/>
  <c r="S297" i="4"/>
  <c r="N150" i="4"/>
  <c r="S150" i="4"/>
  <c r="N90" i="4"/>
  <c r="S90" i="4"/>
  <c r="N263" i="4"/>
  <c r="S263" i="4"/>
  <c r="N442" i="4"/>
  <c r="S442" i="4"/>
  <c r="N404" i="4"/>
  <c r="H11" i="2" s="1"/>
  <c r="G11" i="2"/>
  <c r="S404" i="4"/>
  <c r="N192" i="4"/>
  <c r="S192" i="4"/>
  <c r="Q62" i="4"/>
  <c r="Q82" i="4"/>
  <c r="Q34" i="4"/>
  <c r="Q73" i="4"/>
  <c r="N431" i="4"/>
  <c r="H38" i="2" s="1"/>
  <c r="G38" i="2"/>
  <c r="S431" i="4"/>
  <c r="N211" i="4"/>
  <c r="S211" i="4"/>
  <c r="Q78" i="4"/>
  <c r="D84" i="2"/>
  <c r="B84" i="2"/>
  <c r="Q248" i="4"/>
  <c r="N334" i="4"/>
  <c r="S334" i="4"/>
  <c r="N129" i="4"/>
  <c r="S129" i="4"/>
  <c r="Q104" i="4"/>
  <c r="N307" i="4"/>
  <c r="S307" i="4"/>
  <c r="K28" i="2"/>
  <c r="U421" i="4"/>
  <c r="V421" i="4" s="1"/>
  <c r="L28" i="2" s="1"/>
  <c r="N371" i="4"/>
  <c r="S371" i="4"/>
  <c r="N125" i="4"/>
  <c r="S125" i="4"/>
  <c r="N289" i="4"/>
  <c r="S289" i="4"/>
  <c r="W487" i="4"/>
  <c r="T487" i="4"/>
  <c r="N466" i="4"/>
  <c r="S466" i="4"/>
  <c r="D66" i="2"/>
  <c r="B66" i="2"/>
  <c r="R322" i="4"/>
  <c r="Q322" i="4"/>
  <c r="F71" i="2"/>
  <c r="V303" i="4"/>
  <c r="N169" i="4"/>
  <c r="S169" i="4"/>
  <c r="N179" i="4"/>
  <c r="S179" i="4"/>
  <c r="N138" i="4"/>
  <c r="S138" i="4"/>
  <c r="N100" i="4"/>
  <c r="S100" i="4"/>
  <c r="N186" i="4"/>
  <c r="S186" i="4"/>
  <c r="N398" i="4"/>
  <c r="S398" i="4"/>
  <c r="N390" i="4"/>
  <c r="S390" i="4"/>
  <c r="U408" i="4"/>
  <c r="V408" i="4" s="1"/>
  <c r="L15" i="2" s="1"/>
  <c r="K15" i="2"/>
  <c r="N378" i="4"/>
  <c r="S378" i="4"/>
  <c r="N114" i="4"/>
  <c r="S114" i="4"/>
  <c r="N226" i="4"/>
  <c r="S226" i="4"/>
  <c r="N377" i="4"/>
  <c r="S377" i="4"/>
  <c r="U416" i="4"/>
  <c r="V416" i="4" s="1"/>
  <c r="L23" i="2" s="1"/>
  <c r="K23" i="2"/>
  <c r="Q278" i="4"/>
  <c r="Q96" i="4"/>
  <c r="Q14" i="4"/>
  <c r="N79" i="4"/>
  <c r="S79" i="4"/>
  <c r="K27" i="2"/>
  <c r="U420" i="4"/>
  <c r="V420" i="4" s="1"/>
  <c r="L27" i="2" s="1"/>
  <c r="Q165" i="4"/>
  <c r="N131" i="4"/>
  <c r="S131" i="4"/>
  <c r="N146" i="4"/>
  <c r="S146" i="4"/>
  <c r="N252" i="4"/>
  <c r="S252" i="4"/>
  <c r="N45" i="4"/>
  <c r="S45" i="4"/>
  <c r="N240" i="4"/>
  <c r="S240" i="4"/>
  <c r="N313" i="4"/>
  <c r="S313" i="4"/>
  <c r="Q400" i="4"/>
  <c r="N17" i="4"/>
  <c r="S17" i="4"/>
  <c r="N320" i="4"/>
  <c r="S320" i="4"/>
  <c r="K18" i="2"/>
  <c r="U411" i="4"/>
  <c r="V411" i="4" s="1"/>
  <c r="L18" i="2" s="1"/>
  <c r="Q249" i="4"/>
  <c r="N98" i="4"/>
  <c r="S98" i="4"/>
  <c r="N250" i="4"/>
  <c r="S250" i="4"/>
  <c r="N246" i="4"/>
  <c r="S246" i="4"/>
  <c r="N405" i="4"/>
  <c r="H12" i="2" s="1"/>
  <c r="G12" i="2"/>
  <c r="N121" i="4"/>
  <c r="S121" i="4"/>
  <c r="N242" i="4"/>
  <c r="S242" i="4"/>
  <c r="N325" i="4"/>
  <c r="S325" i="4"/>
  <c r="U433" i="4"/>
  <c r="V433" i="4" s="1"/>
  <c r="L40" i="2" s="1"/>
  <c r="K40" i="2"/>
  <c r="N451" i="4"/>
  <c r="S451" i="4"/>
  <c r="Q55" i="4"/>
  <c r="Q392" i="4"/>
  <c r="D94" i="2"/>
  <c r="B94" i="2"/>
  <c r="N85" i="4"/>
  <c r="S85" i="4"/>
  <c r="N308" i="4"/>
  <c r="S308" i="4"/>
  <c r="Q254" i="4"/>
  <c r="N71" i="4"/>
  <c r="S71" i="4"/>
  <c r="N302" i="4"/>
  <c r="S302" i="4"/>
  <c r="Q354" i="4"/>
  <c r="Q193" i="4"/>
  <c r="N251" i="4"/>
  <c r="S251" i="4"/>
  <c r="Q74" i="4"/>
  <c r="Q80" i="4"/>
  <c r="N316" i="4"/>
  <c r="S316" i="4"/>
  <c r="N37" i="4"/>
  <c r="S37" i="4"/>
  <c r="N339" i="4"/>
  <c r="S339" i="4"/>
  <c r="D74" i="2"/>
  <c r="B74" i="2"/>
  <c r="Q53" i="4"/>
  <c r="N220" i="4"/>
  <c r="S220" i="4"/>
  <c r="N284" i="4"/>
  <c r="S284" i="4"/>
  <c r="N275" i="4"/>
  <c r="S275" i="4"/>
  <c r="N453" i="4"/>
  <c r="S453" i="4"/>
  <c r="Q285" i="4"/>
  <c r="Q32" i="4"/>
  <c r="Q309" i="4"/>
  <c r="Q40" i="4"/>
  <c r="Q321" i="4"/>
  <c r="N317" i="4"/>
  <c r="S317" i="4"/>
  <c r="N117" i="4"/>
  <c r="S117" i="4"/>
  <c r="N33" i="4"/>
  <c r="S33" i="4"/>
  <c r="N233" i="4"/>
  <c r="S233" i="4"/>
  <c r="N18" i="4"/>
  <c r="S18" i="4"/>
  <c r="N267" i="4"/>
  <c r="S267" i="4"/>
  <c r="V6" i="4"/>
  <c r="F62" i="2"/>
  <c r="N86" i="4"/>
  <c r="S86" i="4"/>
  <c r="R427" i="4"/>
  <c r="N155" i="4"/>
  <c r="S155" i="4"/>
  <c r="N206" i="4"/>
  <c r="S206" i="4"/>
  <c r="V72" i="4"/>
  <c r="F64" i="2"/>
  <c r="N63" i="4"/>
  <c r="S63" i="4"/>
  <c r="N425" i="4"/>
  <c r="H32" i="2" s="1"/>
  <c r="G32" i="2"/>
  <c r="S425" i="4"/>
  <c r="N143" i="4"/>
  <c r="S143" i="4"/>
  <c r="W480" i="4"/>
  <c r="T480" i="4"/>
  <c r="N264" i="4"/>
  <c r="S264" i="4"/>
  <c r="N97" i="4"/>
  <c r="S97" i="4"/>
  <c r="N464" i="4"/>
  <c r="S464" i="4"/>
  <c r="N274" i="4"/>
  <c r="S274" i="4"/>
  <c r="N355" i="4"/>
  <c r="S355" i="4"/>
  <c r="N46" i="4"/>
  <c r="S46" i="4"/>
  <c r="N60" i="4"/>
  <c r="S60" i="4"/>
  <c r="N126" i="4"/>
  <c r="S126" i="4"/>
  <c r="N368" i="4"/>
  <c r="S368" i="4"/>
  <c r="K20" i="2"/>
  <c r="U413" i="4"/>
  <c r="V413" i="4" s="1"/>
  <c r="L20" i="2" s="1"/>
  <c r="N48" i="4"/>
  <c r="S48" i="4"/>
  <c r="N397" i="4"/>
  <c r="S397" i="4"/>
  <c r="N410" i="4"/>
  <c r="H17" i="2" s="1"/>
  <c r="G17" i="2"/>
  <c r="S410" i="4"/>
  <c r="Q131" i="4"/>
  <c r="N370" i="4"/>
  <c r="S370" i="4"/>
  <c r="U409" i="4"/>
  <c r="V409" i="4" s="1"/>
  <c r="L16" i="2" s="1"/>
  <c r="K16" i="2"/>
  <c r="D90" i="2"/>
  <c r="B90" i="2"/>
  <c r="D91" i="2"/>
  <c r="B91" i="2"/>
  <c r="N39" i="4"/>
  <c r="S39" i="4"/>
  <c r="N172" i="4"/>
  <c r="S172" i="4"/>
  <c r="Q424" i="4"/>
  <c r="M31" i="2" s="1"/>
  <c r="N205" i="4"/>
  <c r="S205" i="4"/>
  <c r="N356" i="4"/>
  <c r="S356" i="4"/>
  <c r="N229" i="4"/>
  <c r="S229" i="4"/>
  <c r="N273" i="4"/>
  <c r="S273" i="4"/>
  <c r="N362" i="4"/>
  <c r="S362" i="4"/>
  <c r="B65" i="2"/>
  <c r="D65" i="2"/>
  <c r="N238" i="4"/>
  <c r="S238" i="4"/>
  <c r="N76" i="4"/>
  <c r="S76" i="4"/>
  <c r="N342" i="4"/>
  <c r="S342" i="4"/>
  <c r="N412" i="4"/>
  <c r="H19" i="2" s="1"/>
  <c r="G19" i="2"/>
  <c r="S412" i="4"/>
  <c r="D88" i="2"/>
  <c r="B88" i="2"/>
  <c r="N127" i="4"/>
  <c r="S127" i="4"/>
  <c r="N265" i="4"/>
  <c r="S265" i="4"/>
  <c r="N102" i="4"/>
  <c r="S102" i="4"/>
  <c r="N183" i="4"/>
  <c r="S183" i="4"/>
  <c r="N223" i="4"/>
  <c r="S223" i="4"/>
  <c r="U417" i="4"/>
  <c r="V417" i="4" s="1"/>
  <c r="L24" i="2" s="1"/>
  <c r="K24" i="2"/>
  <c r="Q275" i="4"/>
  <c r="N93" i="4"/>
  <c r="S93" i="4"/>
  <c r="N379" i="4"/>
  <c r="S379" i="4"/>
  <c r="N11" i="4"/>
  <c r="S11" i="4"/>
  <c r="N28" i="4"/>
  <c r="S28" i="4"/>
  <c r="N69" i="4"/>
  <c r="S69" i="4"/>
  <c r="N70" i="4"/>
  <c r="S70" i="4"/>
  <c r="N77" i="4"/>
  <c r="S77" i="4"/>
  <c r="N343" i="4"/>
  <c r="S343" i="4"/>
  <c r="N109" i="4"/>
  <c r="S109" i="4"/>
  <c r="W475" i="4"/>
  <c r="T475" i="4"/>
  <c r="N87" i="4"/>
  <c r="S87" i="4"/>
  <c r="N88" i="4"/>
  <c r="S88" i="4"/>
  <c r="N230" i="4"/>
  <c r="S230" i="4"/>
  <c r="N287" i="4"/>
  <c r="S287" i="4"/>
  <c r="N443" i="4"/>
  <c r="S443" i="4"/>
  <c r="N83" i="4"/>
  <c r="S83" i="4"/>
  <c r="Q276" i="4"/>
  <c r="Q149" i="4"/>
  <c r="N384" i="4"/>
  <c r="S384" i="4"/>
  <c r="N239" i="4"/>
  <c r="S239" i="4"/>
  <c r="Q351" i="4"/>
  <c r="N337" i="4"/>
  <c r="S337" i="4"/>
  <c r="N270" i="4"/>
  <c r="S270" i="4"/>
  <c r="V138" i="4"/>
  <c r="F66" i="2"/>
  <c r="N350" i="4"/>
  <c r="S350" i="4"/>
  <c r="N59" i="4"/>
  <c r="S59" i="4"/>
  <c r="N364" i="4"/>
  <c r="S364" i="4"/>
  <c r="K35" i="2"/>
  <c r="U428" i="4"/>
  <c r="V428" i="4" s="1"/>
  <c r="L35" i="2" s="1"/>
  <c r="N115" i="4"/>
  <c r="S115" i="4"/>
  <c r="N282" i="4"/>
  <c r="S282" i="4"/>
  <c r="N272" i="4"/>
  <c r="S272" i="4"/>
  <c r="N445" i="4"/>
  <c r="S445" i="4"/>
  <c r="N7" i="4"/>
  <c r="S7" i="4"/>
  <c r="N8" i="4"/>
  <c r="S8" i="4"/>
  <c r="N113" i="4"/>
  <c r="S113" i="4"/>
  <c r="N213" i="4"/>
  <c r="S213" i="4"/>
  <c r="N29" i="4"/>
  <c r="S29" i="4"/>
  <c r="N432" i="4"/>
  <c r="H39" i="2" s="1"/>
  <c r="G39" i="2"/>
  <c r="S432" i="4"/>
  <c r="N51" i="4"/>
  <c r="S51" i="4"/>
  <c r="Q466" i="4"/>
  <c r="N446" i="4"/>
  <c r="S446" i="4"/>
  <c r="N89" i="4"/>
  <c r="S89" i="4"/>
  <c r="N145" i="4"/>
  <c r="S145" i="4"/>
  <c r="N288" i="4"/>
  <c r="S288" i="4"/>
  <c r="N182" i="4"/>
  <c r="S182" i="4"/>
  <c r="N298" i="4"/>
  <c r="S298" i="4"/>
  <c r="N457" i="4"/>
  <c r="S457" i="4"/>
  <c r="N329" i="4"/>
  <c r="S329" i="4"/>
  <c r="N391" i="4"/>
  <c r="S391" i="4"/>
  <c r="N315" i="4"/>
  <c r="S315" i="4"/>
  <c r="U424" i="4"/>
  <c r="V424" i="4" s="1"/>
  <c r="L31" i="2" s="1"/>
  <c r="K31" i="2"/>
  <c r="N295" i="4"/>
  <c r="S295" i="4"/>
  <c r="N171" i="4"/>
  <c r="S171" i="4"/>
  <c r="N393" i="4"/>
  <c r="S393" i="4"/>
  <c r="V237" i="4"/>
  <c r="F69" i="2"/>
  <c r="N195" i="4"/>
  <c r="S195" i="4"/>
  <c r="N419" i="4"/>
  <c r="H26" i="2" s="1"/>
  <c r="G26" i="2"/>
  <c r="S419" i="4"/>
  <c r="N459" i="4"/>
  <c r="S459" i="4"/>
  <c r="N234" i="4"/>
  <c r="S234" i="4"/>
  <c r="N156" i="4"/>
  <c r="S156" i="4"/>
  <c r="N304" i="4"/>
  <c r="S304" i="4"/>
  <c r="N41" i="4"/>
  <c r="S41" i="4"/>
  <c r="K41" i="2"/>
  <c r="U434" i="4"/>
  <c r="V434" i="4" s="1"/>
  <c r="L41" i="2" s="1"/>
  <c r="N403" i="4"/>
  <c r="H10" i="2" s="1"/>
  <c r="G10" i="2"/>
  <c r="N222" i="4"/>
  <c r="S222" i="4"/>
  <c r="N108" i="4"/>
  <c r="S108" i="4"/>
  <c r="N447" i="4"/>
  <c r="S447" i="4"/>
  <c r="N133" i="4"/>
  <c r="S133" i="4"/>
  <c r="N347" i="4"/>
  <c r="S347" i="4"/>
  <c r="N135" i="4"/>
  <c r="S135" i="4"/>
  <c r="N107" i="4"/>
  <c r="S107" i="4"/>
  <c r="N159" i="4"/>
  <c r="S159" i="4"/>
  <c r="N105" i="4"/>
  <c r="S105" i="4"/>
  <c r="K22" i="2"/>
  <c r="U415" i="4"/>
  <c r="V415" i="4" s="1"/>
  <c r="L22" i="2" s="1"/>
  <c r="N118" i="4"/>
  <c r="S118" i="4"/>
  <c r="N236" i="4"/>
  <c r="S236" i="4"/>
  <c r="N151" i="4"/>
  <c r="S151" i="4"/>
  <c r="N215" i="4"/>
  <c r="S215" i="4"/>
  <c r="N357" i="4"/>
  <c r="S357" i="4"/>
  <c r="N217" i="4"/>
  <c r="S217" i="4"/>
  <c r="N402" i="4"/>
  <c r="H9" i="2" s="1"/>
  <c r="G9" i="2"/>
  <c r="N203" i="4"/>
  <c r="S203" i="4"/>
  <c r="N386" i="4"/>
  <c r="S386" i="4"/>
  <c r="N160" i="4"/>
  <c r="S160" i="4"/>
  <c r="N407" i="4"/>
  <c r="H14" i="2" s="1"/>
  <c r="G14" i="2"/>
  <c r="S407" i="4"/>
  <c r="T481" i="4"/>
  <c r="W481" i="4"/>
  <c r="D64" i="2"/>
  <c r="B64" i="2"/>
  <c r="D70" i="2"/>
  <c r="B70" i="2"/>
  <c r="N395" i="4"/>
  <c r="S395" i="4"/>
  <c r="N75" i="4"/>
  <c r="S75" i="4"/>
  <c r="N462" i="4"/>
  <c r="S462" i="4"/>
  <c r="N268" i="4"/>
  <c r="S268" i="4"/>
  <c r="R430" i="4"/>
  <c r="N21" i="4"/>
  <c r="S21" i="4"/>
  <c r="N449" i="4"/>
  <c r="S449" i="4"/>
  <c r="N372" i="4"/>
  <c r="S372" i="4"/>
  <c r="W492" i="4"/>
  <c r="T492" i="4"/>
  <c r="N227" i="4"/>
  <c r="S227" i="4"/>
  <c r="N319" i="4"/>
  <c r="S319" i="4"/>
  <c r="N134" i="4"/>
  <c r="S134" i="4"/>
  <c r="N375" i="4"/>
  <c r="S375" i="4"/>
  <c r="N187" i="4"/>
  <c r="S187" i="4"/>
  <c r="N408" i="4"/>
  <c r="H15" i="2" s="1"/>
  <c r="G15" i="2"/>
  <c r="S408" i="4"/>
  <c r="N253" i="4"/>
  <c r="S253" i="4"/>
  <c r="N345" i="4"/>
  <c r="S345" i="4"/>
  <c r="N455" i="4"/>
  <c r="S455" i="4"/>
  <c r="N101" i="4"/>
  <c r="S101" i="4"/>
  <c r="N189" i="4"/>
  <c r="S189" i="4"/>
  <c r="N111" i="4"/>
  <c r="S111" i="4"/>
  <c r="N30" i="4"/>
  <c r="S30" i="4"/>
  <c r="N292" i="4"/>
  <c r="S292" i="4"/>
  <c r="U414" i="4"/>
  <c r="V414" i="4" s="1"/>
  <c r="L21" i="2" s="1"/>
  <c r="K21" i="2"/>
  <c r="N178" i="4"/>
  <c r="S178" i="4"/>
  <c r="N444" i="4"/>
  <c r="S444" i="4"/>
  <c r="N181" i="4"/>
  <c r="S181" i="4"/>
  <c r="N56" i="4"/>
  <c r="S56" i="4"/>
  <c r="W483" i="4"/>
  <c r="T483" i="4"/>
  <c r="N241" i="4"/>
  <c r="S241" i="4"/>
  <c r="N294" i="4"/>
  <c r="S294" i="4"/>
  <c r="N299" i="4"/>
  <c r="S299" i="4"/>
  <c r="N373" i="4"/>
  <c r="S373" i="4"/>
  <c r="N57" i="4"/>
  <c r="S57" i="4"/>
  <c r="N300" i="4"/>
  <c r="S300" i="4"/>
  <c r="N164" i="4"/>
  <c r="S164" i="4"/>
  <c r="N399" i="4"/>
  <c r="S399" i="4"/>
  <c r="U406" i="4"/>
  <c r="V406" i="4" s="1"/>
  <c r="L13" i="2" s="1"/>
  <c r="K13" i="2"/>
  <c r="S328" i="4" l="1"/>
  <c r="D19" i="9"/>
  <c r="F19" i="9" s="1"/>
  <c r="T426" i="4"/>
  <c r="O33" i="2" s="1"/>
  <c r="N33" i="2"/>
  <c r="W426" i="4"/>
  <c r="P33" i="2" s="1"/>
  <c r="W171" i="4"/>
  <c r="T171" i="4"/>
  <c r="W391" i="4"/>
  <c r="T391" i="4"/>
  <c r="W182" i="4"/>
  <c r="T182" i="4"/>
  <c r="W446" i="4"/>
  <c r="T446" i="4"/>
  <c r="W29" i="4"/>
  <c r="T29" i="4"/>
  <c r="T7" i="4"/>
  <c r="W7" i="4"/>
  <c r="W115" i="4"/>
  <c r="T115" i="4"/>
  <c r="W350" i="4"/>
  <c r="T350" i="4"/>
  <c r="W265" i="4"/>
  <c r="T265" i="4"/>
  <c r="W156" i="4"/>
  <c r="T156" i="4"/>
  <c r="T239" i="4"/>
  <c r="W239" i="4"/>
  <c r="W443" i="4"/>
  <c r="T443" i="4"/>
  <c r="T87" i="4"/>
  <c r="W87" i="4"/>
  <c r="W77" i="4"/>
  <c r="T77" i="4"/>
  <c r="W11" i="4"/>
  <c r="T11" i="4"/>
  <c r="W342" i="4"/>
  <c r="T342" i="4"/>
  <c r="T362" i="4"/>
  <c r="W362" i="4"/>
  <c r="W205" i="4"/>
  <c r="T205" i="4"/>
  <c r="T410" i="4"/>
  <c r="O17" i="2" s="1"/>
  <c r="N17" i="2"/>
  <c r="W410" i="4"/>
  <c r="P17" i="2" s="1"/>
  <c r="W155" i="4"/>
  <c r="T155" i="4"/>
  <c r="W453" i="4"/>
  <c r="T453" i="4"/>
  <c r="W187" i="4"/>
  <c r="T187" i="4"/>
  <c r="W227" i="4"/>
  <c r="T227" i="4"/>
  <c r="W21" i="4"/>
  <c r="T21" i="4"/>
  <c r="W203" i="4"/>
  <c r="T203" i="4"/>
  <c r="T215" i="4"/>
  <c r="W215" i="4"/>
  <c r="T135" i="4"/>
  <c r="W135" i="4"/>
  <c r="W108" i="4"/>
  <c r="T108" i="4"/>
  <c r="W41" i="4"/>
  <c r="T41" i="4"/>
  <c r="W459" i="4"/>
  <c r="T459" i="4"/>
  <c r="W432" i="4"/>
  <c r="P39" i="2" s="1"/>
  <c r="N39" i="2"/>
  <c r="T432" i="4"/>
  <c r="O39" i="2" s="1"/>
  <c r="W230" i="4"/>
  <c r="T230" i="4"/>
  <c r="W109" i="4"/>
  <c r="T109" i="4"/>
  <c r="W69" i="4"/>
  <c r="T69" i="4"/>
  <c r="W93" i="4"/>
  <c r="T93" i="4"/>
  <c r="W238" i="4"/>
  <c r="T238" i="4"/>
  <c r="W229" i="4"/>
  <c r="T229" i="4"/>
  <c r="W284" i="4"/>
  <c r="T284" i="4"/>
  <c r="W308" i="4"/>
  <c r="T308" i="4"/>
  <c r="W451" i="4"/>
  <c r="T451" i="4"/>
  <c r="W121" i="4"/>
  <c r="T121" i="4"/>
  <c r="T98" i="4"/>
  <c r="W98" i="4"/>
  <c r="W252" i="4"/>
  <c r="T252" i="4"/>
  <c r="T377" i="4"/>
  <c r="W377" i="4"/>
  <c r="W100" i="4"/>
  <c r="T100" i="4"/>
  <c r="N11" i="2"/>
  <c r="W404" i="4"/>
  <c r="P11" i="2" s="1"/>
  <c r="T404" i="4"/>
  <c r="O11" i="2" s="1"/>
  <c r="T450" i="4"/>
  <c r="W450" i="4"/>
  <c r="W276" i="4"/>
  <c r="T276" i="4"/>
  <c r="W309" i="4"/>
  <c r="T309" i="4"/>
  <c r="W53" i="4"/>
  <c r="T53" i="4"/>
  <c r="W80" i="4"/>
  <c r="T80" i="4"/>
  <c r="W139" i="4"/>
  <c r="T139" i="4"/>
  <c r="W254" i="4"/>
  <c r="T254" i="4"/>
  <c r="W163" i="4"/>
  <c r="T163" i="4"/>
  <c r="W197" i="4"/>
  <c r="T197" i="4"/>
  <c r="W67" i="4"/>
  <c r="T67" i="4"/>
  <c r="T122" i="4"/>
  <c r="W122" i="4"/>
  <c r="T191" i="4"/>
  <c r="W191" i="4"/>
  <c r="T194" i="4"/>
  <c r="W194" i="4"/>
  <c r="W277" i="4"/>
  <c r="T277" i="4"/>
  <c r="W333" i="4"/>
  <c r="T333" i="4"/>
  <c r="W92" i="4"/>
  <c r="T92" i="4"/>
  <c r="W416" i="4"/>
  <c r="P23" i="2" s="1"/>
  <c r="N23" i="2"/>
  <c r="T416" i="4"/>
  <c r="O23" i="2" s="1"/>
  <c r="W225" i="4"/>
  <c r="T225" i="4"/>
  <c r="T162" i="4"/>
  <c r="W162" i="4"/>
  <c r="W38" i="4"/>
  <c r="T38" i="4"/>
  <c r="W340" i="4"/>
  <c r="T340" i="4"/>
  <c r="W286" i="4"/>
  <c r="T286" i="4"/>
  <c r="T103" i="4"/>
  <c r="W103" i="4"/>
  <c r="W352" i="4"/>
  <c r="T352" i="4"/>
  <c r="W440" i="4"/>
  <c r="T440" i="4"/>
  <c r="W305" i="4"/>
  <c r="T305" i="4"/>
  <c r="W102" i="4"/>
  <c r="T102" i="4"/>
  <c r="N19" i="2"/>
  <c r="W412" i="4"/>
  <c r="P19" i="2" s="1"/>
  <c r="T412" i="4"/>
  <c r="O19" i="2" s="1"/>
  <c r="T39" i="4"/>
  <c r="W39" i="4"/>
  <c r="T370" i="4"/>
  <c r="W370" i="4"/>
  <c r="W48" i="4"/>
  <c r="T48" i="4"/>
  <c r="W60" i="4"/>
  <c r="T60" i="4"/>
  <c r="W464" i="4"/>
  <c r="T464" i="4"/>
  <c r="T143" i="4"/>
  <c r="W143" i="4"/>
  <c r="W33" i="4"/>
  <c r="T33" i="4"/>
  <c r="W37" i="4"/>
  <c r="T37" i="4"/>
  <c r="T79" i="4"/>
  <c r="W79" i="4"/>
  <c r="W150" i="4"/>
  <c r="T150" i="4"/>
  <c r="W380" i="4"/>
  <c r="T380" i="4"/>
  <c r="W68" i="4"/>
  <c r="T68" i="4"/>
  <c r="W148" i="4"/>
  <c r="T148" i="4"/>
  <c r="W54" i="4"/>
  <c r="T54" i="4"/>
  <c r="T279" i="4"/>
  <c r="W279" i="4"/>
  <c r="W180" i="4"/>
  <c r="T180" i="4"/>
  <c r="W293" i="4"/>
  <c r="T293" i="4"/>
  <c r="W91" i="4"/>
  <c r="T91" i="4"/>
  <c r="W324" i="4"/>
  <c r="T324" i="4"/>
  <c r="N35" i="2"/>
  <c r="W428" i="4"/>
  <c r="P35" i="2" s="1"/>
  <c r="T428" i="4"/>
  <c r="O35" i="2" s="1"/>
  <c r="W249" i="4"/>
  <c r="T249" i="4"/>
  <c r="W73" i="4"/>
  <c r="T73" i="4"/>
  <c r="W62" i="4"/>
  <c r="T62" i="4"/>
  <c r="W244" i="4"/>
  <c r="T244" i="4"/>
  <c r="W389" i="4"/>
  <c r="T389" i="4"/>
  <c r="W188" i="4"/>
  <c r="T188" i="4"/>
  <c r="W6" i="4"/>
  <c r="T6" i="4"/>
  <c r="W427" i="4"/>
  <c r="P34" i="2" s="1"/>
  <c r="N34" i="2"/>
  <c r="T427" i="4"/>
  <c r="O34" i="2" s="1"/>
  <c r="T306" i="4"/>
  <c r="W306" i="4"/>
  <c r="W9" i="4"/>
  <c r="T9" i="4"/>
  <c r="W44" i="4"/>
  <c r="T44" i="4"/>
  <c r="T31" i="4"/>
  <c r="W31" i="4"/>
  <c r="T433" i="4"/>
  <c r="O40" i="2" s="1"/>
  <c r="N40" i="2"/>
  <c r="W433" i="4"/>
  <c r="P40" i="2" s="1"/>
  <c r="W331" i="4"/>
  <c r="T331" i="4"/>
  <c r="W20" i="4"/>
  <c r="T20" i="4"/>
  <c r="T346" i="4"/>
  <c r="W346" i="4"/>
  <c r="W84" i="4"/>
  <c r="T84" i="4"/>
  <c r="W301" i="4"/>
  <c r="T301" i="4"/>
  <c r="F67" i="2"/>
  <c r="V171" i="4"/>
  <c r="W366" i="4"/>
  <c r="T366" i="4"/>
  <c r="W124" i="4"/>
  <c r="T124" i="4"/>
  <c r="W454" i="4"/>
  <c r="T454" i="4"/>
  <c r="W262" i="4"/>
  <c r="T262" i="4"/>
  <c r="T401" i="4"/>
  <c r="W401" i="4"/>
  <c r="T393" i="4"/>
  <c r="W393" i="4"/>
  <c r="W315" i="4"/>
  <c r="T315" i="4"/>
  <c r="T298" i="4"/>
  <c r="W298" i="4"/>
  <c r="W89" i="4"/>
  <c r="T89" i="4"/>
  <c r="W8" i="4"/>
  <c r="T8" i="4"/>
  <c r="T282" i="4"/>
  <c r="W282" i="4"/>
  <c r="W59" i="4"/>
  <c r="T59" i="4"/>
  <c r="T337" i="4"/>
  <c r="W337" i="4"/>
  <c r="W375" i="4"/>
  <c r="T375" i="4"/>
  <c r="U430" i="4"/>
  <c r="V430" i="4" s="1"/>
  <c r="L37" i="2" s="1"/>
  <c r="K37" i="2"/>
  <c r="T151" i="4"/>
  <c r="W151" i="4"/>
  <c r="W105" i="4"/>
  <c r="T105" i="4"/>
  <c r="W347" i="4"/>
  <c r="T347" i="4"/>
  <c r="W222" i="4"/>
  <c r="T222" i="4"/>
  <c r="W304" i="4"/>
  <c r="T304" i="4"/>
  <c r="W419" i="4"/>
  <c r="P26" i="2" s="1"/>
  <c r="N26" i="2"/>
  <c r="T419" i="4"/>
  <c r="O26" i="2" s="1"/>
  <c r="W220" i="4"/>
  <c r="T220" i="4"/>
  <c r="W85" i="4"/>
  <c r="T85" i="4"/>
  <c r="T313" i="4"/>
  <c r="W313" i="4"/>
  <c r="T146" i="4"/>
  <c r="W146" i="4"/>
  <c r="T226" i="4"/>
  <c r="W226" i="4"/>
  <c r="W390" i="4"/>
  <c r="T390" i="4"/>
  <c r="T138" i="4"/>
  <c r="W138" i="4"/>
  <c r="W289" i="4"/>
  <c r="T289" i="4"/>
  <c r="W307" i="4"/>
  <c r="T307" i="4"/>
  <c r="W351" i="4"/>
  <c r="T351" i="4"/>
  <c r="T441" i="4"/>
  <c r="W441" i="4"/>
  <c r="W32" i="4"/>
  <c r="T32" i="4"/>
  <c r="W235" i="4"/>
  <c r="T235" i="4"/>
  <c r="T74" i="4"/>
  <c r="W74" i="4"/>
  <c r="T434" i="4"/>
  <c r="O41" i="2" s="1"/>
  <c r="N41" i="2"/>
  <c r="W434" i="4"/>
  <c r="P41" i="2" s="1"/>
  <c r="T55" i="4"/>
  <c r="W55" i="4"/>
  <c r="W142" i="4"/>
  <c r="T142" i="4"/>
  <c r="W24" i="4"/>
  <c r="T24" i="4"/>
  <c r="W467" i="4"/>
  <c r="T467" i="4"/>
  <c r="W261" i="4"/>
  <c r="T261" i="4"/>
  <c r="T338" i="4"/>
  <c r="W338" i="4"/>
  <c r="W19" i="4"/>
  <c r="T19" i="4"/>
  <c r="T409" i="4"/>
  <c r="O16" i="2" s="1"/>
  <c r="N16" i="2"/>
  <c r="W409" i="4"/>
  <c r="P16" i="2" s="1"/>
  <c r="W376" i="4"/>
  <c r="T376" i="4"/>
  <c r="T66" i="4"/>
  <c r="W66" i="4"/>
  <c r="W200" i="4"/>
  <c r="T200" i="4"/>
  <c r="W173" i="4"/>
  <c r="T173" i="4"/>
  <c r="W463" i="4"/>
  <c r="T463" i="4"/>
  <c r="W439" i="4"/>
  <c r="T439" i="4"/>
  <c r="W328" i="4"/>
  <c r="T328" i="4"/>
  <c r="W421" i="4"/>
  <c r="P28" i="2" s="1"/>
  <c r="T421" i="4"/>
  <c r="O28" i="2" s="1"/>
  <c r="N28" i="2"/>
  <c r="W349" i="4"/>
  <c r="T349" i="4"/>
  <c r="T385" i="4"/>
  <c r="W385" i="4"/>
  <c r="T266" i="4"/>
  <c r="W266" i="4"/>
  <c r="W311" i="4"/>
  <c r="T311" i="4"/>
  <c r="W312" i="4"/>
  <c r="T312" i="4"/>
  <c r="W132" i="4"/>
  <c r="T132" i="4"/>
  <c r="T170" i="4"/>
  <c r="W170" i="4"/>
  <c r="W399" i="4"/>
  <c r="T399" i="4"/>
  <c r="W373" i="4"/>
  <c r="T373" i="4"/>
  <c r="T345" i="4"/>
  <c r="W345" i="4"/>
  <c r="W395" i="4"/>
  <c r="T395" i="4"/>
  <c r="W407" i="4"/>
  <c r="P14" i="2" s="1"/>
  <c r="T407" i="4"/>
  <c r="O14" i="2" s="1"/>
  <c r="N14" i="2"/>
  <c r="W83" i="4"/>
  <c r="T83" i="4"/>
  <c r="W88" i="4"/>
  <c r="T88" i="4"/>
  <c r="W343" i="4"/>
  <c r="T343" i="4"/>
  <c r="W28" i="4"/>
  <c r="T28" i="4"/>
  <c r="W46" i="4"/>
  <c r="T46" i="4"/>
  <c r="W97" i="4"/>
  <c r="T97" i="4"/>
  <c r="T425" i="4"/>
  <c r="O32" i="2" s="1"/>
  <c r="N32" i="2"/>
  <c r="W425" i="4"/>
  <c r="P32" i="2" s="1"/>
  <c r="W267" i="4"/>
  <c r="T267" i="4"/>
  <c r="W117" i="4"/>
  <c r="T117" i="4"/>
  <c r="W316" i="4"/>
  <c r="T316" i="4"/>
  <c r="W302" i="4"/>
  <c r="T302" i="4"/>
  <c r="U322" i="4"/>
  <c r="V322" i="4" s="1"/>
  <c r="S322" i="4"/>
  <c r="T442" i="4"/>
  <c r="W442" i="4"/>
  <c r="W297" i="4"/>
  <c r="T297" i="4"/>
  <c r="T199" i="4"/>
  <c r="W199" i="4"/>
  <c r="W174" i="4"/>
  <c r="T174" i="4"/>
  <c r="W237" i="4"/>
  <c r="T237" i="4"/>
  <c r="W381" i="4"/>
  <c r="T381" i="4"/>
  <c r="W214" i="4"/>
  <c r="T214" i="4"/>
  <c r="T353" i="4"/>
  <c r="W353" i="4"/>
  <c r="W363" i="4"/>
  <c r="T363" i="4"/>
  <c r="T314" i="4"/>
  <c r="W314" i="4"/>
  <c r="W185" i="4"/>
  <c r="T185" i="4"/>
  <c r="T34" i="4"/>
  <c r="W34" i="4"/>
  <c r="W72" i="4"/>
  <c r="T72" i="4"/>
  <c r="K33" i="2"/>
  <c r="U426" i="4"/>
  <c r="V426" i="4" s="1"/>
  <c r="L33" i="2" s="1"/>
  <c r="W14" i="4"/>
  <c r="T14" i="4"/>
  <c r="U396" i="4"/>
  <c r="V396" i="4" s="1"/>
  <c r="S396" i="4"/>
  <c r="W81" i="4"/>
  <c r="T81" i="4"/>
  <c r="T47" i="4"/>
  <c r="W47" i="4"/>
  <c r="T394" i="4"/>
  <c r="W394" i="4"/>
  <c r="W35" i="4"/>
  <c r="T35" i="4"/>
  <c r="W25" i="4"/>
  <c r="T25" i="4"/>
  <c r="W411" i="4"/>
  <c r="P18" i="2" s="1"/>
  <c r="N18" i="2"/>
  <c r="T411" i="4"/>
  <c r="O18" i="2" s="1"/>
  <c r="W196" i="4"/>
  <c r="T196" i="4"/>
  <c r="T210" i="4"/>
  <c r="W210" i="4"/>
  <c r="W212" i="4"/>
  <c r="T212" i="4"/>
  <c r="W176" i="4"/>
  <c r="T176" i="4"/>
  <c r="W208" i="4"/>
  <c r="T208" i="4"/>
  <c r="W13" i="4"/>
  <c r="T13" i="4"/>
  <c r="W344" i="4"/>
  <c r="T344" i="4"/>
  <c r="T106" i="4"/>
  <c r="W106" i="4"/>
  <c r="W112" i="4"/>
  <c r="T112" i="4"/>
  <c r="U422" i="4"/>
  <c r="V422" i="4" s="1"/>
  <c r="L29" i="2" s="1"/>
  <c r="K29" i="2"/>
  <c r="W325" i="4"/>
  <c r="T325" i="4"/>
  <c r="W246" i="4"/>
  <c r="T246" i="4"/>
  <c r="W240" i="4"/>
  <c r="T240" i="4"/>
  <c r="W131" i="4"/>
  <c r="T131" i="4"/>
  <c r="W64" i="4"/>
  <c r="T64" i="4"/>
  <c r="W27" i="4"/>
  <c r="T27" i="4"/>
  <c r="W360" i="4"/>
  <c r="T360" i="4"/>
  <c r="W415" i="4"/>
  <c r="P22" i="2" s="1"/>
  <c r="T415" i="4"/>
  <c r="O22" i="2" s="1"/>
  <c r="N22" i="2"/>
  <c r="T321" i="4"/>
  <c r="W321" i="4"/>
  <c r="W285" i="4"/>
  <c r="T285" i="4"/>
  <c r="T42" i="4"/>
  <c r="W42" i="4"/>
  <c r="W193" i="4"/>
  <c r="T193" i="4"/>
  <c r="W424" i="4"/>
  <c r="P31" i="2" s="1"/>
  <c r="N31" i="2"/>
  <c r="T424" i="4"/>
  <c r="O31" i="2" s="1"/>
  <c r="W280" i="4"/>
  <c r="T280" i="4"/>
  <c r="W161" i="4"/>
  <c r="T161" i="4"/>
  <c r="T361" i="4"/>
  <c r="W361" i="4"/>
  <c r="W128" i="4"/>
  <c r="T128" i="4"/>
  <c r="W332" i="4"/>
  <c r="T332" i="4"/>
  <c r="W120" i="4"/>
  <c r="T120" i="4"/>
  <c r="T26" i="4"/>
  <c r="W26" i="4"/>
  <c r="T255" i="4"/>
  <c r="W255" i="4"/>
  <c r="W326" i="4"/>
  <c r="T326" i="4"/>
  <c r="W387" i="4"/>
  <c r="T387" i="4"/>
  <c r="W323" i="4"/>
  <c r="T323" i="4"/>
  <c r="T418" i="4"/>
  <c r="O25" i="2" s="1"/>
  <c r="N25" i="2"/>
  <c r="W418" i="4"/>
  <c r="P25" i="2" s="1"/>
  <c r="W144" i="4"/>
  <c r="T144" i="4"/>
  <c r="W152" i="4"/>
  <c r="T152" i="4"/>
  <c r="W283" i="4"/>
  <c r="T283" i="4"/>
  <c r="W461" i="4"/>
  <c r="T461" i="4"/>
  <c r="W359" i="4"/>
  <c r="T359" i="4"/>
  <c r="W168" i="4"/>
  <c r="T168" i="4"/>
  <c r="W94" i="4"/>
  <c r="T94" i="4"/>
  <c r="W49" i="4"/>
  <c r="T49" i="4"/>
  <c r="T465" i="4"/>
  <c r="W465" i="4"/>
  <c r="T271" i="4"/>
  <c r="W271" i="4"/>
  <c r="W388" i="4"/>
  <c r="T388" i="4"/>
  <c r="T178" i="4"/>
  <c r="W178" i="4"/>
  <c r="T111" i="4"/>
  <c r="W111" i="4"/>
  <c r="T114" i="4"/>
  <c r="W114" i="4"/>
  <c r="W398" i="4"/>
  <c r="T398" i="4"/>
  <c r="W179" i="4"/>
  <c r="T179" i="4"/>
  <c r="W125" i="4"/>
  <c r="T125" i="4"/>
  <c r="W195" i="4"/>
  <c r="T195" i="4"/>
  <c r="T295" i="4"/>
  <c r="W295" i="4"/>
  <c r="T329" i="4"/>
  <c r="W329" i="4"/>
  <c r="W288" i="4"/>
  <c r="T288" i="4"/>
  <c r="T71" i="4"/>
  <c r="W71" i="4"/>
  <c r="W320" i="4"/>
  <c r="T320" i="4"/>
  <c r="W129" i="4"/>
  <c r="T129" i="4"/>
  <c r="W211" i="4"/>
  <c r="T211" i="4"/>
  <c r="T263" i="4"/>
  <c r="W263" i="4"/>
  <c r="W260" i="4"/>
  <c r="T260" i="4"/>
  <c r="W16" i="4"/>
  <c r="T16" i="4"/>
  <c r="W110" i="4"/>
  <c r="T110" i="4"/>
  <c r="T175" i="4"/>
  <c r="W175" i="4"/>
  <c r="K30" i="2"/>
  <c r="U423" i="4"/>
  <c r="V423" i="4" s="1"/>
  <c r="L30" i="2" s="1"/>
  <c r="S423" i="4"/>
  <c r="W232" i="4"/>
  <c r="T232" i="4"/>
  <c r="W291" i="4"/>
  <c r="T291" i="4"/>
  <c r="V402" i="4"/>
  <c r="L9" i="2" s="1"/>
  <c r="F74" i="2"/>
  <c r="W269" i="4"/>
  <c r="T269" i="4"/>
  <c r="W248" i="4"/>
  <c r="T248" i="4"/>
  <c r="W392" i="4"/>
  <c r="T392" i="4"/>
  <c r="W256" i="4"/>
  <c r="T256" i="4"/>
  <c r="W165" i="4"/>
  <c r="T165" i="4"/>
  <c r="T458" i="4"/>
  <c r="W458" i="4"/>
  <c r="T231" i="4"/>
  <c r="W231" i="4"/>
  <c r="W96" i="4"/>
  <c r="T96" i="4"/>
  <c r="W335" i="4"/>
  <c r="T335" i="4"/>
  <c r="W257" i="4"/>
  <c r="T257" i="4"/>
  <c r="W22" i="4"/>
  <c r="T22" i="4"/>
  <c r="W383" i="4"/>
  <c r="T383" i="4"/>
  <c r="N27" i="2"/>
  <c r="W420" i="4"/>
  <c r="P27" i="2" s="1"/>
  <c r="T420" i="4"/>
  <c r="O27" i="2" s="1"/>
  <c r="T23" i="4"/>
  <c r="W23" i="4"/>
  <c r="W137" i="4"/>
  <c r="T137" i="4"/>
  <c r="W177" i="4"/>
  <c r="T177" i="4"/>
  <c r="W365" i="4"/>
  <c r="T365" i="4"/>
  <c r="W460" i="4"/>
  <c r="T460" i="4"/>
  <c r="W243" i="4"/>
  <c r="T243" i="4"/>
  <c r="W153" i="4"/>
  <c r="T153" i="4"/>
  <c r="W209" i="4"/>
  <c r="T209" i="4"/>
  <c r="W448" i="4"/>
  <c r="T448" i="4"/>
  <c r="W456" i="4"/>
  <c r="T456" i="4"/>
  <c r="W123" i="4"/>
  <c r="T123" i="4"/>
  <c r="W429" i="4"/>
  <c r="P36" i="2" s="1"/>
  <c r="T429" i="4"/>
  <c r="O36" i="2" s="1"/>
  <c r="N36" i="2"/>
  <c r="W158" i="4"/>
  <c r="T158" i="4"/>
  <c r="W356" i="4"/>
  <c r="T356" i="4"/>
  <c r="W206" i="4"/>
  <c r="T206" i="4"/>
  <c r="W164" i="4"/>
  <c r="T164" i="4"/>
  <c r="W299" i="4"/>
  <c r="T299" i="4"/>
  <c r="W56" i="4"/>
  <c r="T56" i="4"/>
  <c r="W189" i="4"/>
  <c r="T189" i="4"/>
  <c r="W253" i="4"/>
  <c r="T253" i="4"/>
  <c r="W268" i="4"/>
  <c r="T268" i="4"/>
  <c r="W300" i="4"/>
  <c r="T300" i="4"/>
  <c r="W294" i="4"/>
  <c r="T294" i="4"/>
  <c r="W181" i="4"/>
  <c r="T181" i="4"/>
  <c r="W292" i="4"/>
  <c r="T292" i="4"/>
  <c r="W101" i="4"/>
  <c r="T101" i="4"/>
  <c r="W408" i="4"/>
  <c r="P15" i="2" s="1"/>
  <c r="N15" i="2"/>
  <c r="T408" i="4"/>
  <c r="O15" i="2" s="1"/>
  <c r="W462" i="4"/>
  <c r="T462" i="4"/>
  <c r="T63" i="4"/>
  <c r="W63" i="4"/>
  <c r="K34" i="2"/>
  <c r="U427" i="4"/>
  <c r="V427" i="4" s="1"/>
  <c r="L34" i="2" s="1"/>
  <c r="W275" i="4"/>
  <c r="T275" i="4"/>
  <c r="T242" i="4"/>
  <c r="W242" i="4"/>
  <c r="T250" i="4"/>
  <c r="W250" i="4"/>
  <c r="W45" i="4"/>
  <c r="T45" i="4"/>
  <c r="T378" i="4"/>
  <c r="W378" i="4"/>
  <c r="T186" i="4"/>
  <c r="W186" i="4"/>
  <c r="W169" i="4"/>
  <c r="T169" i="4"/>
  <c r="T466" i="4"/>
  <c r="W466" i="4"/>
  <c r="W371" i="4"/>
  <c r="T371" i="4"/>
  <c r="W192" i="4"/>
  <c r="T192" i="4"/>
  <c r="D83" i="2"/>
  <c r="B83" i="2"/>
  <c r="W149" i="4"/>
  <c r="T149" i="4"/>
  <c r="N21" i="2"/>
  <c r="W414" i="4"/>
  <c r="P21" i="2" s="1"/>
  <c r="T414" i="4"/>
  <c r="O21" i="2" s="1"/>
  <c r="W104" i="4"/>
  <c r="T104" i="4"/>
  <c r="W40" i="4"/>
  <c r="T40" i="4"/>
  <c r="W190" i="4"/>
  <c r="T190" i="4"/>
  <c r="W221" i="4"/>
  <c r="T221" i="4"/>
  <c r="T354" i="4"/>
  <c r="W354" i="4"/>
  <c r="W374" i="4"/>
  <c r="T374" i="4"/>
  <c r="T258" i="4"/>
  <c r="W258" i="4"/>
  <c r="N29" i="2"/>
  <c r="W422" i="4"/>
  <c r="P29" i="2" s="1"/>
  <c r="T422" i="4"/>
  <c r="O29" i="2" s="1"/>
  <c r="W147" i="4"/>
  <c r="T147" i="4"/>
  <c r="W198" i="4"/>
  <c r="T198" i="4"/>
  <c r="T50" i="4"/>
  <c r="W50" i="4"/>
  <c r="W216" i="4"/>
  <c r="T216" i="4"/>
  <c r="W327" i="4"/>
  <c r="T327" i="4"/>
  <c r="W166" i="4"/>
  <c r="T166" i="4"/>
  <c r="W61" i="4"/>
  <c r="T61" i="4"/>
  <c r="T218" i="4"/>
  <c r="W218" i="4"/>
  <c r="T130" i="4"/>
  <c r="W130" i="4"/>
  <c r="W204" i="4"/>
  <c r="T204" i="4"/>
  <c r="W318" i="4"/>
  <c r="T318" i="4"/>
  <c r="T58" i="4"/>
  <c r="W58" i="4"/>
  <c r="W157" i="4"/>
  <c r="T157" i="4"/>
  <c r="W296" i="4"/>
  <c r="T296" i="4"/>
  <c r="W12" i="4"/>
  <c r="T12" i="4"/>
  <c r="W452" i="4"/>
  <c r="T452" i="4"/>
  <c r="S259" i="4"/>
  <c r="W348" i="4"/>
  <c r="T348" i="4"/>
  <c r="S219" i="4"/>
  <c r="W134" i="4"/>
  <c r="T134" i="4"/>
  <c r="W372" i="4"/>
  <c r="T372" i="4"/>
  <c r="W160" i="4"/>
  <c r="T160" i="4"/>
  <c r="W217" i="4"/>
  <c r="T217" i="4"/>
  <c r="W236" i="4"/>
  <c r="T236" i="4"/>
  <c r="T159" i="4"/>
  <c r="W159" i="4"/>
  <c r="W133" i="4"/>
  <c r="T133" i="4"/>
  <c r="W213" i="4"/>
  <c r="T213" i="4"/>
  <c r="W445" i="4"/>
  <c r="T445" i="4"/>
  <c r="T223" i="4"/>
  <c r="W223" i="4"/>
  <c r="T127" i="4"/>
  <c r="W127" i="4"/>
  <c r="W368" i="4"/>
  <c r="T368" i="4"/>
  <c r="W355" i="4"/>
  <c r="T355" i="4"/>
  <c r="W264" i="4"/>
  <c r="T264" i="4"/>
  <c r="T18" i="4"/>
  <c r="W18" i="4"/>
  <c r="W317" i="4"/>
  <c r="T317" i="4"/>
  <c r="W319" i="4"/>
  <c r="T319" i="4"/>
  <c r="T449" i="4"/>
  <c r="W449" i="4"/>
  <c r="T386" i="4"/>
  <c r="W386" i="4"/>
  <c r="W357" i="4"/>
  <c r="T357" i="4"/>
  <c r="W118" i="4"/>
  <c r="T118" i="4"/>
  <c r="W107" i="4"/>
  <c r="T107" i="4"/>
  <c r="W447" i="4"/>
  <c r="T447" i="4"/>
  <c r="T234" i="4"/>
  <c r="W234" i="4"/>
  <c r="W51" i="4"/>
  <c r="T51" i="4"/>
  <c r="W384" i="4"/>
  <c r="T384" i="4"/>
  <c r="T287" i="4"/>
  <c r="W287" i="4"/>
  <c r="W70" i="4"/>
  <c r="T70" i="4"/>
  <c r="W379" i="4"/>
  <c r="T379" i="4"/>
  <c r="W76" i="4"/>
  <c r="T76" i="4"/>
  <c r="W273" i="4"/>
  <c r="T273" i="4"/>
  <c r="W57" i="4"/>
  <c r="T57" i="4"/>
  <c r="W241" i="4"/>
  <c r="T241" i="4"/>
  <c r="W444" i="4"/>
  <c r="T444" i="4"/>
  <c r="W30" i="4"/>
  <c r="T30" i="4"/>
  <c r="W455" i="4"/>
  <c r="T455" i="4"/>
  <c r="W75" i="4"/>
  <c r="T75" i="4"/>
  <c r="T457" i="4"/>
  <c r="W457" i="4"/>
  <c r="W145" i="4"/>
  <c r="T145" i="4"/>
  <c r="W113" i="4"/>
  <c r="T113" i="4"/>
  <c r="W272" i="4"/>
  <c r="T272" i="4"/>
  <c r="W364" i="4"/>
  <c r="T364" i="4"/>
  <c r="W270" i="4"/>
  <c r="T270" i="4"/>
  <c r="T183" i="4"/>
  <c r="W183" i="4"/>
  <c r="W172" i="4"/>
  <c r="T172" i="4"/>
  <c r="W397" i="4"/>
  <c r="T397" i="4"/>
  <c r="W126" i="4"/>
  <c r="T126" i="4"/>
  <c r="T274" i="4"/>
  <c r="W274" i="4"/>
  <c r="W86" i="4"/>
  <c r="T86" i="4"/>
  <c r="W233" i="4"/>
  <c r="T233" i="4"/>
  <c r="W339" i="4"/>
  <c r="T339" i="4"/>
  <c r="W251" i="4"/>
  <c r="T251" i="4"/>
  <c r="W17" i="4"/>
  <c r="T17" i="4"/>
  <c r="W334" i="4"/>
  <c r="T334" i="4"/>
  <c r="W431" i="4"/>
  <c r="P38" i="2" s="1"/>
  <c r="T431" i="4"/>
  <c r="O38" i="2" s="1"/>
  <c r="N38" i="2"/>
  <c r="T90" i="4"/>
  <c r="W90" i="4"/>
  <c r="W358" i="4"/>
  <c r="T358" i="4"/>
  <c r="W341" i="4"/>
  <c r="T341" i="4"/>
  <c r="W310" i="4"/>
  <c r="T310" i="4"/>
  <c r="W116" i="4"/>
  <c r="T116" i="4"/>
  <c r="S430" i="4"/>
  <c r="N13" i="2"/>
  <c r="W406" i="4"/>
  <c r="P13" i="2" s="1"/>
  <c r="T406" i="4"/>
  <c r="O13" i="2" s="1"/>
  <c r="T10" i="4"/>
  <c r="W10" i="4"/>
  <c r="T95" i="4"/>
  <c r="W95" i="4"/>
  <c r="W43" i="4"/>
  <c r="T43" i="4"/>
  <c r="T167" i="4"/>
  <c r="W167" i="4"/>
  <c r="W245" i="4"/>
  <c r="T245" i="4"/>
  <c r="W99" i="4"/>
  <c r="T99" i="4"/>
  <c r="W141" i="4"/>
  <c r="T141" i="4"/>
  <c r="W36" i="4"/>
  <c r="T36" i="4"/>
  <c r="W400" i="4"/>
  <c r="T400" i="4"/>
  <c r="W78" i="4"/>
  <c r="T78" i="4"/>
  <c r="T82" i="4"/>
  <c r="W82" i="4"/>
  <c r="W201" i="4"/>
  <c r="T201" i="4"/>
  <c r="T290" i="4"/>
  <c r="W290" i="4"/>
  <c r="W278" i="4"/>
  <c r="T278" i="4"/>
  <c r="T330" i="4"/>
  <c r="W330" i="4"/>
  <c r="T202" i="4"/>
  <c r="W202" i="4"/>
  <c r="W224" i="4"/>
  <c r="T224" i="4"/>
  <c r="W228" i="4"/>
  <c r="T228" i="4"/>
  <c r="W140" i="4"/>
  <c r="T140" i="4"/>
  <c r="W65" i="4"/>
  <c r="T65" i="4"/>
  <c r="W367" i="4"/>
  <c r="T367" i="4"/>
  <c r="T15" i="4"/>
  <c r="W15" i="4"/>
  <c r="W184" i="4"/>
  <c r="T184" i="4"/>
  <c r="T417" i="4"/>
  <c r="O24" i="2" s="1"/>
  <c r="N24" i="2"/>
  <c r="W417" i="4"/>
  <c r="P24" i="2" s="1"/>
  <c r="T207" i="4"/>
  <c r="W207" i="4"/>
  <c r="T119" i="4"/>
  <c r="W119" i="4"/>
  <c r="W281" i="4"/>
  <c r="T281" i="4"/>
  <c r="T247" i="4"/>
  <c r="W247" i="4"/>
  <c r="W413" i="4"/>
  <c r="P20" i="2" s="1"/>
  <c r="T413" i="4"/>
  <c r="O20" i="2" s="1"/>
  <c r="N20" i="2"/>
  <c r="W136" i="4"/>
  <c r="T136" i="4"/>
  <c r="W382" i="4"/>
  <c r="T382" i="4"/>
  <c r="T154" i="4"/>
  <c r="W154" i="4"/>
  <c r="D23" i="9" l="1"/>
  <c r="N37" i="2"/>
  <c r="W430" i="4"/>
  <c r="P37" i="2" s="1"/>
  <c r="T430" i="4"/>
  <c r="O37" i="2" s="1"/>
  <c r="W423" i="4"/>
  <c r="P30" i="2" s="1"/>
  <c r="T423" i="4"/>
  <c r="O30" i="2" s="1"/>
  <c r="N30" i="2"/>
  <c r="W259" i="4"/>
  <c r="T259" i="4"/>
  <c r="W396" i="4"/>
  <c r="T396" i="4"/>
  <c r="T322" i="4"/>
  <c r="W322" i="4"/>
  <c r="D20" i="9"/>
  <c r="D22" i="9"/>
  <c r="W219" i="4"/>
  <c r="T219" i="4"/>
</calcChain>
</file>

<file path=xl/sharedStrings.xml><?xml version="1.0" encoding="utf-8"?>
<sst xmlns="http://schemas.openxmlformats.org/spreadsheetml/2006/main" count="66464" uniqueCount="3034">
  <si>
    <t>TRUCK ETC WORKBOOK - REAL SMD DAY 08-Sep-2026</t>
  </si>
  <si>
    <t>Work, pickers, sessions, work IDs, orders and routes are actual SMD data. Truck departures and dock doors are synthesized. OPERATOR_EXPERIENCE is a simulated planning assumption, clearly separated from actual LM005S1 and TI102C records. Reallocation never creates existing-operator reallocation.</t>
  </si>
  <si>
    <t>What this workbook is</t>
  </si>
  <si>
    <t>The truck ETC on a cleaned real SMD day: will each truck's items be picked before its pick cutoff (departure - LOADING_MINUTES)? Routes 1001, 1075 and 1085 were removed with all linked data because their real picks occurred after synthesized cutoffs/departures. The active dataset now contains 1,163 real items picked by 13 real pickers for 33 real routes.</t>
  </si>
  <si>
    <t>Real SMD structure</t>
  </si>
  <si>
    <t>Route = truck (33). A customer order is split into one work ID per region: 421 orders, 108 spanning several regions. The cleaned dataset contains 625 work IDs. Ten region-6 case-pick work IDs still hold items of several customers (59 items). One truck has many work IDs (median 16, up to 71). An item = one TI102 row; ETC rates are items per hour per picker.</t>
  </si>
  <si>
    <t>How the live tables were rebuilt</t>
  </si>
  <si>
    <t>Snapshots every 15 min, 16:15-20:30. LM005S1 = real D101 sessions (open segment WIPIND Y with time up to the snapshot). TI102 = items released (CREATEDATETIME) and not yet picked (CHANGEDATETIME); status 2 once their work ID started (TI102X0 STARTDATETIME), else 0. TI102C = picked items with MOVED_TO_C_AT = pick time. TI102ID = IMPORT1ID (the exported TI102ID is rounded).</t>
  </si>
  <si>
    <t>Synthesized</t>
  </si>
  <si>
    <t>Departure per route = last item release + 60 min, rounded up to the next quarter hour (= pick cutoff), + 30 min loading. Familiarity is simulated and labelled; performance records are not synthesized.</t>
  </si>
  <si>
    <t>Calculation (unchanged)</t>
  </si>
  <si>
    <t>TRUCK_WT_ETC compares each work type ready time with the truck pick cutoff and marks it AT RISK when ready time or the slower empirical ETC bound exceeds cutoff. Reallocation checks both point and conservative source capacity. Destination contribution is actual destination pace when available, otherwise MIN(actual source pace, actual destination per-person rate).</t>
  </si>
  <si>
    <t>Real-data notes</t>
  </si>
  <si>
    <t>Picker hgroff (Cases) was auto-closed at 06:00 next day (forgotten logout), so his session stays open and counts as time. Routes 1001, 1075 and 1085 and all linked records were removed because their picks occurred after synthesized cutoffs/departures. Waves are not in the extract (GROUPID empty).</t>
  </si>
  <si>
    <t>Sheets</t>
  </si>
  <si>
    <t>TRUCK_VIEW, TRUCK_CONFIG, TRUCK_ETC, TRUCK_WT_ETC, TRUCK_REALLOCATION, TRUCK_REALLOCATION_MOVES, OPERATOR_EXPERIENCE, TRUCK_CHECKS, outbound/source link sheets, ETC_CALC, CONFIG, LM005S1, TI102, TI102C, M150, M123, M123T.</t>
  </si>
  <si>
    <t>TRUCK VIEW - will each truck leave on time and complete?</t>
  </si>
  <si>
    <t>TV_SNAPSHOT_NO (1-18)</t>
  </si>
  <si>
    <t>Own input cells. Pick priority: earliest pick cutoff first. PICK_CUTOFF = departure - LOADING_MINUTES (TRUCK_CONFIG).</t>
  </si>
  <si>
    <t>TV_SHIPMENTID (detail)</t>
  </si>
  <si>
    <t>SH0908-1027</t>
  </si>
  <si>
    <t>A. ALL TRUCKS AT THE SELECTED SNAPSHOT</t>
  </si>
  <si>
    <t>SHIPMENTID</t>
  </si>
  <si>
    <t>ROUTEID</t>
  </si>
  <si>
    <t>CARRIER</t>
  </si>
  <si>
    <t>DOCK_DOOR</t>
  </si>
  <si>
    <t>DEPARTURE</t>
  </si>
  <si>
    <t>PICK_CUTOFF</t>
  </si>
  <si>
    <t>LINES_RELEASED</t>
  </si>
  <si>
    <t>PCT_PICKED</t>
  </si>
  <si>
    <t>OPEN_LINES</t>
  </si>
  <si>
    <t>TRUCK_ETC (h)</t>
  </si>
  <si>
    <t>READY_TIME</t>
  </si>
  <si>
    <t>SLACK (h:mm)</t>
  </si>
  <si>
    <t>BOTTLENECK</t>
  </si>
  <si>
    <t>TRUCK_STATUS</t>
  </si>
  <si>
    <t>MEETS_DEPARTURE</t>
  </si>
  <si>
    <t>ADDITIONAL_OPS_ON_BOTTLENECK</t>
  </si>
  <si>
    <t>READY_TIME_AFTER_REALLOCATION</t>
  </si>
  <si>
    <t>STATUS_AFTER_REALLOCATION</t>
  </si>
  <si>
    <t>TIME_SAVED (HH:MM)</t>
  </si>
  <si>
    <t>REALLOCATIONS</t>
  </si>
  <si>
    <t>NOTE</t>
  </si>
  <si>
    <t>SH0908-1011</t>
  </si>
  <si>
    <t>SH0908-1045</t>
  </si>
  <si>
    <t>SH0908-1072</t>
  </si>
  <si>
    <t>SH0908-1035</t>
  </si>
  <si>
    <t>SH0908-1888</t>
  </si>
  <si>
    <t>SH0908-1012</t>
  </si>
  <si>
    <t>SH0908-1018</t>
  </si>
  <si>
    <t>SH0908-1037</t>
  </si>
  <si>
    <t>SH0908-1057</t>
  </si>
  <si>
    <t>SH0908-1003</t>
  </si>
  <si>
    <t>SH0908-1020</t>
  </si>
  <si>
    <t>SH0908-1022</t>
  </si>
  <si>
    <t>SH0908-1028</t>
  </si>
  <si>
    <t>SH0908-1036</t>
  </si>
  <si>
    <t>SH0908-1054</t>
  </si>
  <si>
    <t>SH0908-1010</t>
  </si>
  <si>
    <t>SH0908-1019</t>
  </si>
  <si>
    <t>SH0908-1021</t>
  </si>
  <si>
    <t>SH0908-1030</t>
  </si>
  <si>
    <t>SH0908-1042</t>
  </si>
  <si>
    <t>SH0908-1080</t>
  </si>
  <si>
    <t>SH0908-1026</t>
  </si>
  <si>
    <t>SH0908-1033</t>
  </si>
  <si>
    <t>SH0908-1034</t>
  </si>
  <si>
    <t>SH0908-1039</t>
  </si>
  <si>
    <t>SH0908-1048</t>
  </si>
  <si>
    <t>SH0908-1051</t>
  </si>
  <si>
    <t>SH0908-1063</t>
  </si>
  <si>
    <t>SH0908-1066</t>
  </si>
  <si>
    <t>SH0908-1069</t>
  </si>
  <si>
    <t>SH0908-1083</t>
  </si>
  <si>
    <t>SH0908-1981</t>
  </si>
  <si>
    <t>B. SELECTED TRUCK BY WORK TYPE</t>
  </si>
  <si>
    <t>WORKTYPE</t>
  </si>
  <si>
    <t>DESCRIPTION</t>
  </si>
  <si>
    <t>OPEN_LINES (this truck)</t>
  </si>
  <si>
    <t>LINES_AHEAD</t>
  </si>
  <si>
    <t>RESOURCES</t>
  </si>
  <si>
    <t>ACTUALRATELINES</t>
  </si>
  <si>
    <t>WT_ETC_FOR_TRUCK (HH:MM)</t>
  </si>
  <si>
    <t>WT_READY_TIME (before reallocation)</t>
  </si>
  <si>
    <t>WT_MEETS_TRUCK_CUTOFF</t>
  </si>
  <si>
    <t>ADDITIONAL_OPERATORS</t>
  </si>
  <si>
    <t>REALLOCATED_IN</t>
  </si>
  <si>
    <t>NO_ELIGIBLE_OPERATOR</t>
  </si>
  <si>
    <t>WT_READY_TIME_AFTER_REALLOCATION</t>
  </si>
  <si>
    <t>WT_STATUS_AFTER_REALLOCATION</t>
  </si>
  <si>
    <t>CHART DATA (formulas - do not edit)</t>
  </si>
  <si>
    <t>TRUCK</t>
  </si>
  <si>
    <t>HOURS_TO_PICK_CUTOFF</t>
  </si>
  <si>
    <t>TRUCK_ETC after reallocation (h)</t>
  </si>
  <si>
    <t>SNAPSHOT</t>
  </si>
  <si>
    <t>SLACK_MINUTES (selected truck)</t>
  </si>
  <si>
    <t>TRUCK_CONFIG - inputs used by the truck ETC sheets</t>
  </si>
  <si>
    <t>Yellow cells are inputs (SYNTHESIZED). Every truck sheet reads them by name.</t>
  </si>
  <si>
    <t>Moved here from CUTOFF_CONFIG with the same names and values, so no truck formula changed.</t>
  </si>
  <si>
    <t>PARAMETER</t>
  </si>
  <si>
    <t>VALUE</t>
  </si>
  <si>
    <t>DATA_TYPE</t>
  </si>
  <si>
    <t>LOADING_MINUTES</t>
  </si>
  <si>
    <t>Minutes to stage and load a truck. PICK_CUTOFF = departure - LOADING_MINUTES.</t>
  </si>
  <si>
    <t>SYNTHESIZED</t>
  </si>
  <si>
    <t>ORDER_LEAD_MINUTES</t>
  </si>
  <si>
    <t>Information: synthesized departure rule - PICK_CUTOFF = last item release for the route + this many minutes (rounded up to the next 15 min); DEPARTURE = PICK_CUTOFF + LOADING_MINUTES.</t>
  </si>
  <si>
    <t>REALLOCATION_EVIDENCE_RULE</t>
  </si>
  <si>
    <t>ACTUAL_METRICS_WITH_LABELLED_SIMULATED_FAMILIARITY</t>
  </si>
  <si>
    <t>An operator may qualify through actual destination history or the explicitly simulated familiarity sheet. All productivity inputs remain actual or are visibly labelled estimates; the source must remain on time.</t>
  </si>
  <si>
    <t>BUSINESS RULE</t>
  </si>
  <si>
    <t>UNCERTAINTY_RULE</t>
  </si>
  <si>
    <t>EMPIRICAL_OBSERVED_PACE_ENVELOPE</t>
  </si>
  <si>
    <t>Point ETC is retained. Low/high ETC use the highest/lowest positive operator pace actually observed for that work type by the snapshot, scaled to current resources and enclosing the point team rate. This is a sensitivity range, not a probabilistic confidence interval; unmeasured delays are excluded.</t>
  </si>
  <si>
    <t>CALCULATION RULE</t>
  </si>
  <si>
    <t>TRUCK_ETC - will each truck leave on time and complete?</t>
  </si>
  <si>
    <t>Additional calculation. A truck is ready when its slowest work type has picked its lines: TRUCK_ETC = largest WT_ETC_FOR_TRUCK; NULL if a work type it needs has no rate.</t>
  </si>
  <si>
    <t>READY_TIME = SNAPSHOT_TIME + TRUCK_ETC/24  |  SLACK = PICK_CUTOFF - READY_TIME (negative = late)  |  Status order: DEPARTED &gt; NO WORK RELEASED YET &gt; ALL PICKED &gt; PICK CUTOFF PASSED - LATE &gt; NO RATE &gt; ON TIME / AT RISK.  |  Columns AA-AH: the same truck after reallocation existing-operator reallocation (TRUCK_TEMP_NEED).</t>
  </si>
  <si>
    <t>SNAPSHOT_NO</t>
  </si>
  <si>
    <t>SNAPSHOT_TIME</t>
  </si>
  <si>
    <t>ORIGINAL_DEPARTURE</t>
  </si>
  <si>
    <t>DEPARTURE_AT_SNAPSHOT</t>
  </si>
  <si>
    <t>PICK_CUTOFF_AT_SNAPSHOT</t>
  </si>
  <si>
    <t>LINES_PICKED</t>
  </si>
  <si>
    <t>WORK_TYPES_WITH_OPEN_LINES</t>
  </si>
  <si>
    <t>BOTTLENECK_WORKTYPE</t>
  </si>
  <si>
    <t>SLACK_MINUTES</t>
  </si>
  <si>
    <t>ADDITIONAL_OPERATORS_ON_BOTTLENECK</t>
  </si>
  <si>
    <t>OB_SCENARIO_ID</t>
  </si>
  <si>
    <t>TRUCK_ETC_AFTER_REALLOCATION (HH:MM)</t>
  </si>
  <si>
    <t>BOTTLENECK_AFTER_REALLOCATION</t>
  </si>
  <si>
    <t>TRUCK_STATUS_AFTER_REALLOCATION</t>
  </si>
  <si>
    <t>MEETS_DEPARTURE_AFTER_REALLOCATION</t>
  </si>
  <si>
    <t>SLACK_AFTER_REALLOCATION (h:mm)</t>
  </si>
  <si>
    <t>TIME_SAVED_AFTER_REALLOCATION (HH:MM)</t>
  </si>
  <si>
    <t>REALLOCATIONS_ON_ITS_WORK_TYPES</t>
  </si>
  <si>
    <t>LINES_LEFT_AT_DEPARTURE</t>
  </si>
  <si>
    <t>TRUCK_ETC_LOW</t>
  </si>
  <si>
    <t>TRUCK_ETC_HIGH</t>
  </si>
  <si>
    <t>READY_TIME_EARLY</t>
  </si>
  <si>
    <t>READY_TIME_LATE</t>
  </si>
  <si>
    <t>PLANNING_STATUS</t>
  </si>
  <si>
    <t>PLANNING_OPERATOR_GAP</t>
  </si>
  <si>
    <t>PLANNING_SLACK</t>
  </si>
  <si>
    <t>TRUCK_ETC_AFTER_HIGH</t>
  </si>
  <si>
    <t>READY_TIME_AFTER_LATE</t>
  </si>
  <si>
    <t>PLANNING_STATUS_AFTER</t>
  </si>
  <si>
    <t>PLANNING_SLACK_AFTER</t>
  </si>
  <si>
    <t>DERIVED (ACTUAL work + SYNTHESIZED departures)</t>
  </si>
  <si>
    <t>NO WORK RELEASED YET</t>
  </si>
  <si>
    <t>WT 1</t>
  </si>
  <si>
    <t>ON TIME</t>
  </si>
  <si>
    <t>YES</t>
  </si>
  <si>
    <t>+2:29</t>
  </si>
  <si>
    <t>WT 2 (no rate)</t>
  </si>
  <si>
    <t>NO RATE</t>
  </si>
  <si>
    <t>UNKNOWN</t>
  </si>
  <si>
    <t>WT 5 (no rate)</t>
  </si>
  <si>
    <t>+2:36</t>
  </si>
  <si>
    <t>WT 4 (no rate)</t>
  </si>
  <si>
    <t>+2:45</t>
  </si>
  <si>
    <t>WT 3 (no rate)</t>
  </si>
  <si>
    <t>+2:37</t>
  </si>
  <si>
    <t>+3:13</t>
  </si>
  <si>
    <t>+1:57</t>
  </si>
  <si>
    <t>+1:44</t>
  </si>
  <si>
    <t>+3:16</t>
  </si>
  <si>
    <t>+1:54</t>
  </si>
  <si>
    <t>+3:29</t>
  </si>
  <si>
    <t>+2:13</t>
  </si>
  <si>
    <t>+2:39</t>
  </si>
  <si>
    <t>+2:49</t>
  </si>
  <si>
    <t>+2:51</t>
  </si>
  <si>
    <t>+2:58</t>
  </si>
  <si>
    <t>+2:48</t>
  </si>
  <si>
    <t>+3:10</t>
  </si>
  <si>
    <t>+2:05</t>
  </si>
  <si>
    <t>+2:15</t>
  </si>
  <si>
    <t>+2:25</t>
  </si>
  <si>
    <t>+2:19</t>
  </si>
  <si>
    <t>+2:42</t>
  </si>
  <si>
    <t>+1:35</t>
  </si>
  <si>
    <t>+1:15</t>
  </si>
  <si>
    <t>+2:32</t>
  </si>
  <si>
    <t>+1:24</t>
  </si>
  <si>
    <t>+1:42</t>
  </si>
  <si>
    <t>+1:45</t>
  </si>
  <si>
    <t>+1:47</t>
  </si>
  <si>
    <t>+1:58</t>
  </si>
  <si>
    <t>+2:01</t>
  </si>
  <si>
    <t>+0:57</t>
  </si>
  <si>
    <t>+0:39</t>
  </si>
  <si>
    <t>+0:47</t>
  </si>
  <si>
    <t>+1:29</t>
  </si>
  <si>
    <t>+1:38</t>
  </si>
  <si>
    <t>+1:49</t>
  </si>
  <si>
    <t>-0:14</t>
  </si>
  <si>
    <t>-0:48</t>
  </si>
  <si>
    <t>-0:44</t>
  </si>
  <si>
    <t>+1:09</t>
  </si>
  <si>
    <t>+1:21</t>
  </si>
  <si>
    <t>+1:04</t>
  </si>
  <si>
    <t>+0:45</t>
  </si>
  <si>
    <t>ALL PICKED</t>
  </si>
  <si>
    <t>WT 2</t>
  </si>
  <si>
    <t>AT RISK</t>
  </si>
  <si>
    <t>NO</t>
  </si>
  <si>
    <t>-0:29</t>
  </si>
  <si>
    <t>-2:11</t>
  </si>
  <si>
    <t>-0:17</t>
  </si>
  <si>
    <t>-2:13</t>
  </si>
  <si>
    <t>-8:52</t>
  </si>
  <si>
    <t>WT 6</t>
  </si>
  <si>
    <t>+0:55</t>
  </si>
  <si>
    <t>WT 4</t>
  </si>
  <si>
    <t>+1:06</t>
  </si>
  <si>
    <t>+0:59</t>
  </si>
  <si>
    <t>+0:58</t>
  </si>
  <si>
    <t>+1:26</t>
  </si>
  <si>
    <t>+1:07</t>
  </si>
  <si>
    <t>+1:39</t>
  </si>
  <si>
    <t>+1:31</t>
  </si>
  <si>
    <t>+1:50</t>
  </si>
  <si>
    <t>+1:30</t>
  </si>
  <si>
    <t>+1:56</t>
  </si>
  <si>
    <t>+0:24</t>
  </si>
  <si>
    <t>+1:53</t>
  </si>
  <si>
    <t>+0:54</t>
  </si>
  <si>
    <t>+0:38</t>
  </si>
  <si>
    <t>-0:16</t>
  </si>
  <si>
    <t>+0:46</t>
  </si>
  <si>
    <t>-0:22</t>
  </si>
  <si>
    <t>+0:12</t>
  </si>
  <si>
    <t>-1:41</t>
  </si>
  <si>
    <t>+0:50</t>
  </si>
  <si>
    <t>+0:44</t>
  </si>
  <si>
    <t>+0:41</t>
  </si>
  <si>
    <t>+1:10</t>
  </si>
  <si>
    <t>+0:56</t>
  </si>
  <si>
    <t>+1:48</t>
  </si>
  <si>
    <t>+1:22</t>
  </si>
  <si>
    <t>-0:01</t>
  </si>
  <si>
    <t>-0:06</t>
  </si>
  <si>
    <t>+0:49</t>
  </si>
  <si>
    <t>-1:02</t>
  </si>
  <si>
    <t>+0:40</t>
  </si>
  <si>
    <t>+0:29</t>
  </si>
  <si>
    <t>+0:26</t>
  </si>
  <si>
    <t>+1:08</t>
  </si>
  <si>
    <t>WT2:+jmccraw</t>
  </si>
  <si>
    <t>+0:28</t>
  </si>
  <si>
    <t>+1:20</t>
  </si>
  <si>
    <t>+0:19</t>
  </si>
  <si>
    <t>+1:28</t>
  </si>
  <si>
    <t>-0:02</t>
  </si>
  <si>
    <t>WT6:-jmccraw</t>
  </si>
  <si>
    <t>-0:41</t>
  </si>
  <si>
    <t>+1:11</t>
  </si>
  <si>
    <t>WT2:+jmccraw, WT6:-jmccraw</t>
  </si>
  <si>
    <t>-0:51</t>
  </si>
  <si>
    <t>-1:45</t>
  </si>
  <si>
    <t>-0:20</t>
  </si>
  <si>
    <t>DEPARTED COMPLETE</t>
  </si>
  <si>
    <t>+0:14</t>
  </si>
  <si>
    <t>+0:10</t>
  </si>
  <si>
    <t>+0:42</t>
  </si>
  <si>
    <t>+0:34</t>
  </si>
  <si>
    <t>WT2:+hgroff</t>
  </si>
  <si>
    <t>+0:53</t>
  </si>
  <si>
    <t>WT 5</t>
  </si>
  <si>
    <t>+0:37</t>
  </si>
  <si>
    <t>+1:00</t>
  </si>
  <si>
    <t>+1:05</t>
  </si>
  <si>
    <t>+0:25</t>
  </si>
  <si>
    <t>+1:13</t>
  </si>
  <si>
    <t>WT2:+hgroff, WT6:-hgroff</t>
  </si>
  <si>
    <t>+1:19</t>
  </si>
  <si>
    <t>+1:34</t>
  </si>
  <si>
    <t>-0:03</t>
  </si>
  <si>
    <t>+1:46</t>
  </si>
  <si>
    <t>-0:32</t>
  </si>
  <si>
    <t>+0:31</t>
  </si>
  <si>
    <t>WT 1 (no rate)</t>
  </si>
  <si>
    <t>PICK CUTOFF PASSED - LATE</t>
  </si>
  <si>
    <t>+0:43</t>
  </si>
  <si>
    <t>+0:35</t>
  </si>
  <si>
    <t>+0:23</t>
  </si>
  <si>
    <t>+0:16</t>
  </si>
  <si>
    <t>+0:52</t>
  </si>
  <si>
    <t>+0:15</t>
  </si>
  <si>
    <t>+0:01</t>
  </si>
  <si>
    <t>+1:14</t>
  </si>
  <si>
    <t>-0:10</t>
  </si>
  <si>
    <t>+0:32</t>
  </si>
  <si>
    <t>+1:02</t>
  </si>
  <si>
    <t>+0:05</t>
  </si>
  <si>
    <t>+0:07</t>
  </si>
  <si>
    <t>+0:17</t>
  </si>
  <si>
    <t>+0:48</t>
  </si>
  <si>
    <t>+0:51</t>
  </si>
  <si>
    <t>TRUCK_WT_ETC - for each truck, how long each work type needs to finish the lines that come before or with this truck</t>
  </si>
  <si>
    <t>Additional calculation (the ETC equation is unchanged): uses ACTUALRATELINES from ETC_CALC. Pick priority: earliest pick cutoff first.</t>
  </si>
  <si>
    <t>LINES_AHEAD = open lines of this work type on trucks whose pick cutoff is the same or earlier  |  WT_ETC_FOR_TRUCK = LINES_AHEAD / ACTUALRATELINES, shown as HH:MM  |  after reallocation: LINES_AHEAD / (PER_PERSON_RATE x (RESOURCES + TEMPS_ADDED x TEMP_PACE_PCT)). Temporary operators come from TRUCK_TEMP_NEED / TRUCK_TEMP_LM005S1; LM005S1 is not changed.</t>
  </si>
  <si>
    <t>LINES_AHEAD (incl. this truck)</t>
  </si>
  <si>
    <t>RESOURCES (ETC_CALC)</t>
  </si>
  <si>
    <t>ACTUALRATELINES (ETC_CALC)</t>
  </si>
  <si>
    <t>WT_READY_TIME (before adding)</t>
  </si>
  <si>
    <t>PER_PERSON_RATE</t>
  </si>
  <si>
    <t>OPERATORS_NEEDED</t>
  </si>
  <si>
    <t>WT_STATUS</t>
  </si>
  <si>
    <t>OPERATORS_AFTER_REALLOCATION</t>
  </si>
  <si>
    <t>RATE_AFTER_REALLOCATION</t>
  </si>
  <si>
    <t>WT_ETC_AFTER_REALLOCATION (HH:MM)</t>
  </si>
  <si>
    <t>ELIGIBLE_CANDIDATES</t>
  </si>
  <si>
    <t>OBSERVED_PACE_COUNT</t>
  </si>
  <si>
    <t>RATE_LOW</t>
  </si>
  <si>
    <t>RATE_HIGH</t>
  </si>
  <si>
    <t>WT_ETC_LOW</t>
  </si>
  <si>
    <t>WT_ETC_HIGH</t>
  </si>
  <si>
    <t>WT_READY_EARLY</t>
  </si>
  <si>
    <t>WT_READY_LATE</t>
  </si>
  <si>
    <t>WT_PLANNING_STATUS</t>
  </si>
  <si>
    <t>OPERATORS_NEEDED_CONSERVATIVE</t>
  </si>
  <si>
    <t>ADDITIONAL_OPERATORS_CONSERVATIVE</t>
  </si>
  <si>
    <t>RATE_AFTER_LOW</t>
  </si>
  <si>
    <t>RATE_AFTER_HIGH</t>
  </si>
  <si>
    <t>WT_ETC_AFTER_LOW</t>
  </si>
  <si>
    <t>WT_ETC_AFTER_HIGH</t>
  </si>
  <si>
    <t>WT_READY_AFTER_LATE</t>
  </si>
  <si>
    <t>WT_PLANNING_STATUS_AFTER</t>
  </si>
  <si>
    <t>UNCERTAINTY_EVIDENCE</t>
  </si>
  <si>
    <t>CALCULATED</t>
  </si>
  <si>
    <t>Empirical envelope from 2 measured operator paces in this work type; not a probabilistic confidence interval</t>
  </si>
  <si>
    <t>No operator-level variability evidence; range equals the current observed team-rate estimate</t>
  </si>
  <si>
    <t>Empirical envelope from 3 measured operator paces in this work type; not a probabilistic confidence interval</t>
  </si>
  <si>
    <t>No eligible operator: source productivity cannot be reduced safely from the observed data.</t>
  </si>
  <si>
    <t>No eligible operator: removing any qualified candidate would put their source work type at risk.</t>
  </si>
  <si>
    <t>Empirical envelope from 5 measured operator paces in this work type; not a probabilistic confidence interval</t>
  </si>
  <si>
    <t>Limited empirical envelope from one measured operator pace plus the current team rate; variability is not well established</t>
  </si>
  <si>
    <t>No eligible operator: no available source operator has actual or simulated Prescription familiarity plus a defensible productivity basis.</t>
  </si>
  <si>
    <t>No eligible operator: no available source operator has actual or simulated OTC familiarity plus a defensible productivity basis.</t>
  </si>
  <si>
    <t>jmccraw</t>
  </si>
  <si>
    <t>jmccraw (WT 6; simulated planning assumption; 15.3 l/h; source safe with 53 min slack); hgroff (WT 6; simulated planning assumption; 21.4 l/h; source safe with 51 min slack)</t>
  </si>
  <si>
    <t>hgroff</t>
  </si>
  <si>
    <t>jmccraw (WT 6; simulated planning assumption; 21.7 l/h; source safe with 68 min slack); hgroff (WT 6; simulated planning assumption; 16.5 l/h; source safe with 68 min slack)</t>
  </si>
  <si>
    <t>jmccraw (WT 6; simulated planning assumption; 18.9 l/h; source safe with 15 min slack); hgroff (WT 6; simulated planning assumption; 13.7 l/h; source safe with 15 min slack)</t>
  </si>
  <si>
    <t>CUTOFF PASSED</t>
  </si>
  <si>
    <t>AT-RISK WORK TYPES AND EXISTING-OPERATOR REALLOCATION</t>
  </si>
  <si>
    <t>No temporary or new operators. A blank REALLOCATED_OPERATORS plus NO_ELIGIBLE_REASON means the move was not forced because the source data contains no defensible qualified candidate.</t>
  </si>
  <si>
    <t>ETC = LINES_AHEAD / RATE / 24. Destination rate after = team rate before + operator's observed destination pace. Source rate after = team rate before - operator's observed source pace; every source cutoff must remain safe.</t>
  </si>
  <si>
    <t>T</t>
  </si>
  <si>
    <t>AT_RISK_TRUCKS</t>
  </si>
  <si>
    <t>OPERATORS_BEFORE</t>
  </si>
  <si>
    <t>RATE_BEFORE</t>
  </si>
  <si>
    <t>ETC_BEFORE</t>
  </si>
  <si>
    <t>READY_BEFORE</t>
  </si>
  <si>
    <t>REALLOCATED_OPERATORS</t>
  </si>
  <si>
    <t>SOURCE_WORKTYPES</t>
  </si>
  <si>
    <t>OPERATORS_AFTER</t>
  </si>
  <si>
    <t>RATE_AFTER</t>
  </si>
  <si>
    <t>ETC_AFTER</t>
  </si>
  <si>
    <t>READY_AFTER</t>
  </si>
  <si>
    <t>TIME_SAVED</t>
  </si>
  <si>
    <t>STATUS_BEFORE</t>
  </si>
  <si>
    <t>STATUS_AFTER</t>
  </si>
  <si>
    <t>ALLOCATED_OPERATORS</t>
  </si>
  <si>
    <t>REMAINING_SHORTFALL</t>
  </si>
  <si>
    <t>NO_ELIGIBLE_REASON</t>
  </si>
  <si>
    <t>Prescription</t>
  </si>
  <si>
    <t>OTC</t>
  </si>
  <si>
    <t>ACCEPTED EXISTING-OPERATOR MOVES</t>
  </si>
  <si>
    <t>Every row is a real headcount-neutral move supported by prior destination completions and observed labor time.</t>
  </si>
  <si>
    <t>DEST_WORKTYPE</t>
  </si>
  <si>
    <t>DESTINATION</t>
  </si>
  <si>
    <t>OPERATOR</t>
  </si>
  <si>
    <t>SOURCE_WORKTYPE</t>
  </si>
  <si>
    <t>SOURCE</t>
  </si>
  <si>
    <t>ELIGIBILITY_REASON</t>
  </si>
  <si>
    <t>FAMILIARITY_EVIDENCE</t>
  </si>
  <si>
    <t>FAMILIARITY_TYPE</t>
  </si>
  <si>
    <t>DEST_PACE_BASIS</t>
  </si>
  <si>
    <t>SOURCE_RATE_BEFORE</t>
  </si>
  <si>
    <t>SOURCE_OPERATOR_PACE</t>
  </si>
  <si>
    <t>SOURCE_RATE_AFTER</t>
  </si>
  <si>
    <t>SOURCE_MIN_SLACK_AFTER</t>
  </si>
  <si>
    <t>DEST_RATE_BEFORE</t>
  </si>
  <si>
    <t>OPERATOR_DEST_PACE</t>
  </si>
  <si>
    <t>DEST_RATE_AFTER</t>
  </si>
  <si>
    <t>SOURCE_SHIPMENTID</t>
  </si>
  <si>
    <t>SOURCE_ETC_BEFORE</t>
  </si>
  <si>
    <t>SOURCE_READY_BEFORE</t>
  </si>
  <si>
    <t>SOURCE_STATUS_BEFORE</t>
  </si>
  <si>
    <t>SOURCE_ETC_AFTER</t>
  </si>
  <si>
    <t>SOURCE_READY_AFTER</t>
  </si>
  <si>
    <t>SOURCE_PICK_CUTOFF</t>
  </si>
  <si>
    <t>SOURCE_STATUS_AFTER</t>
  </si>
  <si>
    <t>Cases</t>
  </si>
  <si>
    <t>WT 6 has 17 priority lines remaining and remains on time after the move with 53 min minimum slack.</t>
  </si>
  <si>
    <t>Simulated familiarity: Cross-trained - experienced backup; not verified history. Estimated destination contribution = min(actual source pace 15.3, actual destination per-person rate 21.4) = 15.3 lines/h</t>
  </si>
  <si>
    <t>SIMULATED PLANNING ASSUMPTION</t>
  </si>
  <si>
    <t>Estimated: MIN(actual source pace, actual destination per-person rate)</t>
  </si>
  <si>
    <t>WT 6 has 6 priority lines remaining and remains on time after the move with 68 min minimum slack.</t>
  </si>
  <si>
    <t>Simulated familiarity: Cross-trained - working knowledge; not verified history. Estimated destination contribution = min(actual source pace 16.5, actual destination per-person rate 25.2) = 16.5 lines/h</t>
  </si>
  <si>
    <t>WT 6 has 17 priority lines remaining and remains on time after the move with 15 min minimum slack.</t>
  </si>
  <si>
    <t>Simulated familiarity: Cross-trained - experienced backup; not verified history. Estimated destination contribution = min(actual source pace 18.9, actual destination per-person rate 32.1) = 18.9 lines/h</t>
  </si>
  <si>
    <t>SIMULATED OPERATOR EXPERIENCE AND WORK-TYPE FAMILIARITY</t>
  </si>
  <si>
    <t>Planning assumptions only. These rows are not verified training records and must not be read as historical work. Actual assignments and productivity remain in LM005S1 and TI102C.</t>
  </si>
  <si>
    <t>Familiarity may establish planning eligibility. Estimated destination pace is calculated separately as MIN(actual source pace, actual destination per-person rate).</t>
  </si>
  <si>
    <t>RESOURCENAME</t>
  </si>
  <si>
    <t>EXPERIENCE_LEVEL</t>
  </si>
  <si>
    <t>EVIDENCE_TYPE</t>
  </si>
  <si>
    <t>ASSUMPTION_NOTES</t>
  </si>
  <si>
    <t>amack</t>
  </si>
  <si>
    <t>Cross-trained - working knowledge</t>
  </si>
  <si>
    <t>Synthetic cross-training profile for scenario analysis; not verified history.</t>
  </si>
  <si>
    <t>cburney</t>
  </si>
  <si>
    <t>Cross-trained - experienced backup</t>
  </si>
  <si>
    <t>dclements</t>
  </si>
  <si>
    <t>ekim</t>
  </si>
  <si>
    <t>esica</t>
  </si>
  <si>
    <t>lhall</t>
  </si>
  <si>
    <t>mmathis</t>
  </si>
  <si>
    <t>psam</t>
  </si>
  <si>
    <t>Shullett</t>
  </si>
  <si>
    <t>tedwards</t>
  </si>
  <si>
    <t>TRUCK_CHECKS - synthesized outbound data is complete and consistent, and the truck view reconciles with ETC_CALC</t>
  </si>
  <si>
    <t>Live formulas.</t>
  </si>
  <si>
    <t>PASS = as expected; INFO = shown for understanding.</t>
  </si>
  <si>
    <t>AREA</t>
  </si>
  <si>
    <t>CHECK</t>
  </si>
  <si>
    <t>RULE</t>
  </si>
  <si>
    <t>COUNT</t>
  </si>
  <si>
    <t>EXPECTED</t>
  </si>
  <si>
    <t>RESULT</t>
  </si>
  <si>
    <t>DATA</t>
  </si>
  <si>
    <t>Every item of the day in TI102 / TI102C is linked to a truck</t>
  </si>
  <si>
    <t>08-Sep items in TI102 or TI102C missing from OB_LINE_MAP</t>
  </si>
  <si>
    <t>0</t>
  </si>
  <si>
    <t>No item linked twice</t>
  </si>
  <si>
    <t>Duplicate TI102ID (IMPORT1ID) in OB_LINE_MAP</t>
  </si>
  <si>
    <t>Every order on a known truck</t>
  </si>
  <si>
    <t>Orders whose SHIPMENTID is not in OB_SHIPMENT</t>
  </si>
  <si>
    <t>Every order on one truck</t>
  </si>
  <si>
    <t>Orders whose items sit on more than one truck</t>
  </si>
  <si>
    <t>Real items of the day</t>
  </si>
  <si>
    <t>Items in TI102C for ANALYSIS_DATE</t>
  </si>
  <si>
    <t>info</t>
  </si>
  <si>
    <t>Work IDs holding several customers</t>
  </si>
  <si>
    <t>Distinct work IDs with WORK_ID_HAS_SEVERAL_CUSTOMERS = Y</t>
  </si>
  <si>
    <t>RECONCILE</t>
  </si>
  <si>
    <t>Open items per snapshot = ETC_CALC</t>
  </si>
  <si>
    <t>SUM(TRUCK open lines) - SUM(ETC_CALC OPENLINES)</t>
  </si>
  <si>
    <t>Picked items by the last snapshot = TI102C</t>
  </si>
  <si>
    <t>Items picked on all trucks at snapshot 18 - TI102C items picked by then</t>
  </si>
  <si>
    <t>WORKFORCE</t>
  </si>
  <si>
    <t>No synthesized operators</t>
  </si>
  <si>
    <t>Temporary names found in LM005S1</t>
  </si>
  <si>
    <t>REALLOCATION</t>
  </si>
  <si>
    <t>Every accepted move has familiarity evidence</t>
  </si>
  <si>
    <t>Accepted rows with blank evidence</t>
  </si>
  <si>
    <t>Every source remains safe</t>
  </si>
  <si>
    <t>Accepted moves with negative source slack</t>
  </si>
  <si>
    <t>Total operator count is conserved</t>
  </si>
  <si>
    <t>Sum operators before - after across work-type rows</t>
  </si>
  <si>
    <t>Reallocation never slows a destination</t>
  </si>
  <si>
    <t>Reallocated destinations with negative time saved</t>
  </si>
  <si>
    <t>Safe work never becomes at risk</t>
  </si>
  <si>
    <t>YES before and AT RISK after</t>
  </si>
  <si>
    <t>Truck-snapshot rows AT RISK before reallocation</t>
  </si>
  <si>
    <t>TRUCK_STATUS = AT RISK</t>
  </si>
  <si>
    <t>Truck-snapshot rows AT RISK after reallocation</t>
  </si>
  <si>
    <t>TRUCK_STATUS_AFTER_REALLOCATION = AT RISK</t>
  </si>
  <si>
    <t>Truck-snapshot rows rescued</t>
  </si>
  <si>
    <t>Before AT RISK, after ON TIME</t>
  </si>
  <si>
    <t>Trucks departed with items left behind</t>
  </si>
  <si>
    <t>TRUCK_STATUS starts with DEPARTED -</t>
  </si>
  <si>
    <t>Accepted existing-operator moves</t>
  </si>
  <si>
    <t>Rows in TRUCK_REALLOCATION_MOVES</t>
  </si>
  <si>
    <t>At-risk work types without an eligible operator</t>
  </si>
  <si>
    <t>Rows with NO_ELIGIBLE_REASON</t>
  </si>
  <si>
    <t>OB_SHIPMENT - one truck per REAL SMD route of 08-Sep-2026 (36 routes). Departure times and doors are SYNTHESIZED (SMD exports no departure data).</t>
  </si>
  <si>
    <t>Departure rule: last order released for the route + 60 minutes, rounded up to the next quarter hour = PICK_CUTOFF; + LOADING_MINUTES (30) = DEPARTURE.</t>
  </si>
  <si>
    <t>ORDERS / LINES / WORK_TYPES are counted live from OB_ORDER and OB_LINE_MAP. CARRIER is not known (n/a).</t>
  </si>
  <si>
    <t>DEPARTURE_TIME</t>
  </si>
  <si>
    <t>DEPARTURE_CHANGED_AT</t>
  </si>
  <si>
    <t>PICK_CUTOFF_TIME (final)</t>
  </si>
  <si>
    <t>ORDERS</t>
  </si>
  <si>
    <t>LINES</t>
  </si>
  <si>
    <t>WORK_TYPES</t>
  </si>
  <si>
    <t>n/a</t>
  </si>
  <si>
    <t>D01</t>
  </si>
  <si>
    <t>SYNTHESIZED departure / door; ACTUAL route</t>
  </si>
  <si>
    <t>-</t>
  </si>
  <si>
    <t>Real route 1027: 1 items, last item released 16:56; departure = release + 60 min (rounded up to 15) + loading</t>
  </si>
  <si>
    <t>D04</t>
  </si>
  <si>
    <t>Real route 1011: 15 items, last item released 17:38; departure = release + 60 min (rounded up to 15) + loading</t>
  </si>
  <si>
    <t>D05</t>
  </si>
  <si>
    <t>Real route 1045: 21 items, last item released 17:58; departure = release + 60 min (rounded up to 15) + loading</t>
  </si>
  <si>
    <t>D06</t>
  </si>
  <si>
    <t>T07_PICK_CUTOFF_PASSED_LATE</t>
  </si>
  <si>
    <t>Real route 1072: 2 items, last item released 17:54. Synthesized status-coverage scenario: pick cutoff 18:45 and departure 19:15; snapshot 11 intentionally demonstrates open work at cutoff.</t>
  </si>
  <si>
    <t>D07</t>
  </si>
  <si>
    <t>Real route 1035: 1 items, last item released 18:02; departure = release + 60 min (rounded up to 15) + loading</t>
  </si>
  <si>
    <t>D08</t>
  </si>
  <si>
    <t>Real route 1888: 88 items, last item released 18:00; departure = release + 60 min (rounded up to 15) + loading</t>
  </si>
  <si>
    <t>D09</t>
  </si>
  <si>
    <t>Real route 1012: 27 items, last item released 18:17; departure = release + 60 min (rounded up to 15) + loading</t>
  </si>
  <si>
    <t>D10</t>
  </si>
  <si>
    <t>Real route 1018: 16 items, last item released 18:25; departure = release + 60 min (rounded up to 15) + loading</t>
  </si>
  <si>
    <t>D11</t>
  </si>
  <si>
    <t>Real route 1037: 28 items, last item released 18:26; departure = release + 60 min (rounded up to 15) + loading</t>
  </si>
  <si>
    <t>D12</t>
  </si>
  <si>
    <t>Real route 1057: 20 items, last item released 18:16; departure = release + 60 min (rounded up to 15) + loading</t>
  </si>
  <si>
    <t>Real route 1003: 52 items, last item released 18:40; departure = release + 60 min (rounded up to 15) + loading</t>
  </si>
  <si>
    <t>D02</t>
  </si>
  <si>
    <t>Real route 1020: 17 items, last item released 18:30; departure = release + 60 min (rounded up to 15) + loading</t>
  </si>
  <si>
    <t>D03</t>
  </si>
  <si>
    <t>Real route 1022: 34 items, last item released 18:37; departure = release + 60 min (rounded up to 15) + loading</t>
  </si>
  <si>
    <t>Real route 1028: 10 items, last item released 18:40; departure = release + 60 min (rounded up to 15) + loading</t>
  </si>
  <si>
    <t>Real route 1036: 22 items, last item released 18:37; departure = release + 60 min (rounded up to 15) + loading</t>
  </si>
  <si>
    <t>Real route 1054: 43 items, last item released 18:37; departure = release + 60 min (rounded up to 15) + loading</t>
  </si>
  <si>
    <t>Real route 1010: 24 items, last item released 18:53; departure = release + 60 min (rounded up to 15) + loading</t>
  </si>
  <si>
    <t>Real route 1019: 31 items, last item released 18:46; departure = release + 60 min (rounded up to 15) + loading</t>
  </si>
  <si>
    <t>Real route 1021: 18 items, last item released 18:53; departure = release + 60 min (rounded up to 15) + loading</t>
  </si>
  <si>
    <t>Real route 1030: 19 items, last item released 18:59; departure = release + 60 min (rounded up to 15) + loading</t>
  </si>
  <si>
    <t>Real route 1042: 200 items, last item released 18:59; departure = release + 60 min (rounded up to 15) + loading</t>
  </si>
  <si>
    <t>Real route 1080: 25 items, last item released 18:59; departure = release + 60 min (rounded up to 15) + loading</t>
  </si>
  <si>
    <t>Real route 1026: 29 items, last item released 19:01; departure = release + 60 min (rounded up to 15) + loading</t>
  </si>
  <si>
    <t>Real route 1033: 74 items, last item released 19:01; departure = release + 60 min (rounded up to 15) + loading</t>
  </si>
  <si>
    <t>Real route 1034: 98 items, last item released 19:05; departure = release + 60 min (rounded up to 15) + loading</t>
  </si>
  <si>
    <t>Real route 1039: 19 items, last item released 19:13; departure = release + 60 min (rounded up to 15) + loading</t>
  </si>
  <si>
    <t>Real route 1048: 11 items, last item released 19:13; departure = release + 60 min (rounded up to 15) + loading</t>
  </si>
  <si>
    <t>Real route 1051: 45 items, last item released 19:03; departure = release + 60 min (rounded up to 15) + loading</t>
  </si>
  <si>
    <t>Real route 1063: 35 items, last item released 19:13; departure = release + 60 min (rounded up to 15) + loading</t>
  </si>
  <si>
    <t>Real route 1066: 12 items, last item released 19:28; departure = release + 60 min (rounded up to 15) + loading</t>
  </si>
  <si>
    <t>Real route 1069: 27 items, last item released 19:28; departure = release + 60 min (rounded up to 15) + loading</t>
  </si>
  <si>
    <t>Real route 1083: 9 items, last item released 19:28; departure = release + 60 min (rounded up to 15) + loading</t>
  </si>
  <si>
    <t>Real route 1981: 90 items, last item released 19:37; departure = release + 60 min (rounded up to 15) + loading</t>
  </si>
  <si>
    <t>OB_ORDER - REAL SMD customer orders of 08-Sep-2026. One order is split into one work ID per region (work ID = order number + 2-digit suffix).</t>
  </si>
  <si>
    <t>Order key: 7-digit work IDs (regions 1-5) -&gt; first 5 digits; 8-digit case-pick work IDs (region 6, can hold several customers) -&gt; the customer's order on the same route, else customer-route.</t>
  </si>
  <si>
    <t>No order was moved between trucks on this day (MOVED_AT empty). STOPID = order sequence on the truck by release time.</t>
  </si>
  <si>
    <t>WHORDERID</t>
  </si>
  <si>
    <t>SHIPMENTID (final)</t>
  </si>
  <si>
    <t>ORIGINAL_SHIPMENTID</t>
  </si>
  <si>
    <t>MOVED_AT</t>
  </si>
  <si>
    <t>STOPID</t>
  </si>
  <si>
    <t>RELEASE_TIME</t>
  </si>
  <si>
    <t>ASSIGNMENTS</t>
  </si>
  <si>
    <t>CUSTOMER (OWNER)</t>
  </si>
  <si>
    <t>CUSTOMER_NAME</t>
  </si>
  <si>
    <t>WORK_IDS</t>
  </si>
  <si>
    <t>59672</t>
  </si>
  <si>
    <t>ACTUAL (order key derived)</t>
  </si>
  <si>
    <t>ROLLING ROAD PHARMACY</t>
  </si>
  <si>
    <t>5967201</t>
  </si>
  <si>
    <t>59795</t>
  </si>
  <si>
    <t>WYE OAK PHARMACY</t>
  </si>
  <si>
    <t>5979501</t>
  </si>
  <si>
    <t>59796</t>
  </si>
  <si>
    <t>CARE ONE PHARMACY LTC</t>
  </si>
  <si>
    <t>5979601</t>
  </si>
  <si>
    <t>59801</t>
  </si>
  <si>
    <t>ROCKVILLE PHARMACY</t>
  </si>
  <si>
    <t>5980101</t>
  </si>
  <si>
    <t>59832</t>
  </si>
  <si>
    <t>PROFESSIONAL ARTS PHARMACY</t>
  </si>
  <si>
    <t>5983201</t>
  </si>
  <si>
    <t>59833</t>
  </si>
  <si>
    <t>5983301</t>
  </si>
  <si>
    <t>59669</t>
  </si>
  <si>
    <t>BETTER CARE PHARMACY (SS)</t>
  </si>
  <si>
    <t>5966902</t>
  </si>
  <si>
    <t>60269</t>
  </si>
  <si>
    <t>6026901</t>
  </si>
  <si>
    <t>60313</t>
  </si>
  <si>
    <t>6031301</t>
  </si>
  <si>
    <t>60323</t>
  </si>
  <si>
    <t>PARK AVENUE PHARMACY</t>
  </si>
  <si>
    <t>6032301</t>
  </si>
  <si>
    <t>60375</t>
  </si>
  <si>
    <t>6037501</t>
  </si>
  <si>
    <t>60567</t>
  </si>
  <si>
    <t>DUNDALK PHARMACY (X)</t>
  </si>
  <si>
    <t>6056701</t>
  </si>
  <si>
    <t>60660</t>
  </si>
  <si>
    <t>JOPPA ROAD PHARMACY LLC (SS)</t>
  </si>
  <si>
    <t>6066001</t>
  </si>
  <si>
    <t>6166-1003</t>
  </si>
  <si>
    <t>THE MEDICINE SHOPPE # 0658-LTC</t>
  </si>
  <si>
    <t>70825817</t>
  </si>
  <si>
    <t>60740</t>
  </si>
  <si>
    <t>RUXTON PHARMACY INC</t>
  </si>
  <si>
    <t>6074001</t>
  </si>
  <si>
    <t>60750</t>
  </si>
  <si>
    <t>COLUMBIA HEIGHTS PROFESSIONAL</t>
  </si>
  <si>
    <t>6075001, 6075002</t>
  </si>
  <si>
    <t>60788</t>
  </si>
  <si>
    <t>BELLEWOOD PHARMACY (X)</t>
  </si>
  <si>
    <t>6078801</t>
  </si>
  <si>
    <t>60810</t>
  </si>
  <si>
    <t>MEDSURG PHARMACY  (SS)</t>
  </si>
  <si>
    <t>6081001</t>
  </si>
  <si>
    <t>60768</t>
  </si>
  <si>
    <t>SHALOM RX PHARMACY LLC</t>
  </si>
  <si>
    <t>6076801, 6076802, 6076803, 6076804</t>
  </si>
  <si>
    <t>60919</t>
  </si>
  <si>
    <t>ONE HANSON PHCY &amp; WELL CTR</t>
  </si>
  <si>
    <t>6091901</t>
  </si>
  <si>
    <t>60943</t>
  </si>
  <si>
    <t>WHITE FLINT FAMILY PHARMACY</t>
  </si>
  <si>
    <t>6094301, 6094302</t>
  </si>
  <si>
    <t>60944</t>
  </si>
  <si>
    <t>6094401</t>
  </si>
  <si>
    <t>61027</t>
  </si>
  <si>
    <t>6102701, 6102702</t>
  </si>
  <si>
    <t>61082</t>
  </si>
  <si>
    <t>CEDAR LANE PHARMACY LLC</t>
  </si>
  <si>
    <t>6108201, 70825834</t>
  </si>
  <si>
    <t>61086</t>
  </si>
  <si>
    <t>CEDAR LANE PHARMACY LLC (X)</t>
  </si>
  <si>
    <t>6108601</t>
  </si>
  <si>
    <t>61111</t>
  </si>
  <si>
    <t>6111101</t>
  </si>
  <si>
    <t>60034</t>
  </si>
  <si>
    <t>FINEST PHMY &amp; COMPOUNDS LLC</t>
  </si>
  <si>
    <t>6003401, 6003403, 70825818</t>
  </si>
  <si>
    <t>60669</t>
  </si>
  <si>
    <t>HEALTH RX CORP</t>
  </si>
  <si>
    <t>6066901, 70825818</t>
  </si>
  <si>
    <t>60664</t>
  </si>
  <si>
    <t>6066401, 6066402, 6066403, 6066404, 6066405, 6066407</t>
  </si>
  <si>
    <t>60739</t>
  </si>
  <si>
    <t>BRADY'S PHARMACY INC (SS)</t>
  </si>
  <si>
    <t>6073902</t>
  </si>
  <si>
    <t>60789</t>
  </si>
  <si>
    <t>FARMACIA CARDENAS</t>
  </si>
  <si>
    <t>6078902</t>
  </si>
  <si>
    <t>61161</t>
  </si>
  <si>
    <t>OSBORNE PHARM INC (SS)</t>
  </si>
  <si>
    <t>6116101</t>
  </si>
  <si>
    <t>61182</t>
  </si>
  <si>
    <t>GUARDIAN PHARMACY OF SE FLA</t>
  </si>
  <si>
    <t>6118201</t>
  </si>
  <si>
    <t>59660</t>
  </si>
  <si>
    <t>HUNTINGTON PHARMACY</t>
  </si>
  <si>
    <t>5966001, 70825819</t>
  </si>
  <si>
    <t>60273</t>
  </si>
  <si>
    <t>SAVE N CARE PHARMACY (SS)</t>
  </si>
  <si>
    <t>6027302</t>
  </si>
  <si>
    <t>60275</t>
  </si>
  <si>
    <t>AB SPECIALTY PHARMACY INC</t>
  </si>
  <si>
    <t>6027501, 6027502, 6027503</t>
  </si>
  <si>
    <t>60424</t>
  </si>
  <si>
    <t>PINELLAS PARK DRUGS (SS)</t>
  </si>
  <si>
    <t>6042401</t>
  </si>
  <si>
    <t>60532</t>
  </si>
  <si>
    <t>FIRST CHOICE PHARMACY #1210</t>
  </si>
  <si>
    <t>6053201</t>
  </si>
  <si>
    <t>60618</t>
  </si>
  <si>
    <t>POLK COMMUNITY PHARMACY</t>
  </si>
  <si>
    <t>6061801, 70825813</t>
  </si>
  <si>
    <t>60637</t>
  </si>
  <si>
    <t>GPS PHARMACY-TAMPA LLC</t>
  </si>
  <si>
    <t>6063701</t>
  </si>
  <si>
    <t>59954</t>
  </si>
  <si>
    <t>CARE CENTRIX PHARMACY</t>
  </si>
  <si>
    <t>5995401, 5995403</t>
  </si>
  <si>
    <t>59998</t>
  </si>
  <si>
    <t>GUARDIAN PHCY OF ORLANDO LLC</t>
  </si>
  <si>
    <t>5999801, 5999802</t>
  </si>
  <si>
    <t>59816</t>
  </si>
  <si>
    <t>FIRST CHOICE SPECIALTY PHCY</t>
  </si>
  <si>
    <t>5981602</t>
  </si>
  <si>
    <t>60429</t>
  </si>
  <si>
    <t>PSJ PHARMACY LLC</t>
  </si>
  <si>
    <t>6042901</t>
  </si>
  <si>
    <t>60513</t>
  </si>
  <si>
    <t>RX GROUP ONE LLC</t>
  </si>
  <si>
    <t>6051301</t>
  </si>
  <si>
    <t>60562</t>
  </si>
  <si>
    <t>HARMONY DISCOUNT PH LLC (SS)</t>
  </si>
  <si>
    <t>6056201</t>
  </si>
  <si>
    <t>60613</t>
  </si>
  <si>
    <t>MALABAR DISCOUNT PHARMACY</t>
  </si>
  <si>
    <t>6061301</t>
  </si>
  <si>
    <t>60612</t>
  </si>
  <si>
    <t>6061202, 6061203, 6061204</t>
  </si>
  <si>
    <t>60716</t>
  </si>
  <si>
    <t>FAMILY CARE CLINIC PHARMACY</t>
  </si>
  <si>
    <t>6071601</t>
  </si>
  <si>
    <t>60815</t>
  </si>
  <si>
    <t>6081501, 6081502, 6081503</t>
  </si>
  <si>
    <t>60817</t>
  </si>
  <si>
    <t>PHARMACY ON THE PARK</t>
  </si>
  <si>
    <t>6081701</t>
  </si>
  <si>
    <t>60981</t>
  </si>
  <si>
    <t>TITUSVILLE DISCOUNT PHARMACY</t>
  </si>
  <si>
    <t>6098102</t>
  </si>
  <si>
    <t>60986</t>
  </si>
  <si>
    <t>6098601</t>
  </si>
  <si>
    <t>60987</t>
  </si>
  <si>
    <t>GROVELAND PHARMACY (X)</t>
  </si>
  <si>
    <t>6098701</t>
  </si>
  <si>
    <t>59519</t>
  </si>
  <si>
    <t>ACV COMMUNITY SERVICES LLC</t>
  </si>
  <si>
    <t>5951901</t>
  </si>
  <si>
    <t>59829</t>
  </si>
  <si>
    <t>OSSI'S APOTHECARY II</t>
  </si>
  <si>
    <t>5982901, 5982902</t>
  </si>
  <si>
    <t>60135</t>
  </si>
  <si>
    <t>WISE'S PHARMACY</t>
  </si>
  <si>
    <t>6013501</t>
  </si>
  <si>
    <t>60336</t>
  </si>
  <si>
    <t>6033601, 6033602</t>
  </si>
  <si>
    <t>60354</t>
  </si>
  <si>
    <t>6035401</t>
  </si>
  <si>
    <t>60891</t>
  </si>
  <si>
    <t>GUARDIAN PHCY OF JACKSONVILLE.</t>
  </si>
  <si>
    <t>6089101</t>
  </si>
  <si>
    <t>61014</t>
  </si>
  <si>
    <t>6101401</t>
  </si>
  <si>
    <t>61037</t>
  </si>
  <si>
    <t>6103701, 6103702</t>
  </si>
  <si>
    <t>59905</t>
  </si>
  <si>
    <t>VALUE MED PHARMACY INC</t>
  </si>
  <si>
    <t>5990501</t>
  </si>
  <si>
    <t>59936</t>
  </si>
  <si>
    <t>FREEDOM PHARMACY, LLC</t>
  </si>
  <si>
    <t>5993602, 70825820</t>
  </si>
  <si>
    <t>60198</t>
  </si>
  <si>
    <t>6019801</t>
  </si>
  <si>
    <t>60203</t>
  </si>
  <si>
    <t>MEDZONE PHARMACY</t>
  </si>
  <si>
    <t>6020301</t>
  </si>
  <si>
    <t>60200</t>
  </si>
  <si>
    <t>6020001, 6020002, 6020003</t>
  </si>
  <si>
    <t>60807</t>
  </si>
  <si>
    <t>EPPY'S IV INC</t>
  </si>
  <si>
    <t>6080701</t>
  </si>
  <si>
    <t>60864</t>
  </si>
  <si>
    <t>6086401, 6086402, 6086403</t>
  </si>
  <si>
    <t>60867</t>
  </si>
  <si>
    <t>6086701</t>
  </si>
  <si>
    <t>61136</t>
  </si>
  <si>
    <t>VALUE-MED INC. KY</t>
  </si>
  <si>
    <t>6113601, 6113602</t>
  </si>
  <si>
    <t>61142</t>
  </si>
  <si>
    <t>6114201</t>
  </si>
  <si>
    <t>59947</t>
  </si>
  <si>
    <t>FREEDOM PHARMACY</t>
  </si>
  <si>
    <t>5994701</t>
  </si>
  <si>
    <t>60063</t>
  </si>
  <si>
    <t>TREMONT PHARMACY INC.</t>
  </si>
  <si>
    <t>6006301, 70825821</t>
  </si>
  <si>
    <t>59969</t>
  </si>
  <si>
    <t>INDEPENDENT RETAIL PHCY.  (SS)</t>
  </si>
  <si>
    <t>5996902</t>
  </si>
  <si>
    <t>60517</t>
  </si>
  <si>
    <t>ICP INC24908</t>
  </si>
  <si>
    <t>6051701, 70825821</t>
  </si>
  <si>
    <t>60805</t>
  </si>
  <si>
    <t>UNITY PHARMACY 103</t>
  </si>
  <si>
    <t>6080501</t>
  </si>
  <si>
    <t>61071</t>
  </si>
  <si>
    <t>6107101, 6107102</t>
  </si>
  <si>
    <t>59975</t>
  </si>
  <si>
    <t>FINNEY'S INSTITUTIONAL</t>
  </si>
  <si>
    <t>5997501</t>
  </si>
  <si>
    <t>59984</t>
  </si>
  <si>
    <t>5998401</t>
  </si>
  <si>
    <t>59974</t>
  </si>
  <si>
    <t>5997402</t>
  </si>
  <si>
    <t>60077</t>
  </si>
  <si>
    <t>EXACT CARE PHARMACY, LLC</t>
  </si>
  <si>
    <t>6007701</t>
  </si>
  <si>
    <t>60109</t>
  </si>
  <si>
    <t>6010902</t>
  </si>
  <si>
    <t>60899</t>
  </si>
  <si>
    <t>BROADWAY PHARMACY (SS)</t>
  </si>
  <si>
    <t>6089902, 6089903</t>
  </si>
  <si>
    <t>60971</t>
  </si>
  <si>
    <t>RX INSTITUTIONAL SERVICES LLC</t>
  </si>
  <si>
    <t>6097101, 6097102, 6097103</t>
  </si>
  <si>
    <t>61183</t>
  </si>
  <si>
    <t>PHARMACY SOL. GRP OF OH  (SS)</t>
  </si>
  <si>
    <t>6118301, 6118302, 6118303</t>
  </si>
  <si>
    <t>59988</t>
  </si>
  <si>
    <t>EAST SIDE PHARMACY</t>
  </si>
  <si>
    <t>5998801</t>
  </si>
  <si>
    <t>60035</t>
  </si>
  <si>
    <t>WHYSONG'S PHARMACY</t>
  </si>
  <si>
    <t>6003501, 6003502, 6003503</t>
  </si>
  <si>
    <t>60105</t>
  </si>
  <si>
    <t>LIFE TREE PHARMACY</t>
  </si>
  <si>
    <t>6010501</t>
  </si>
  <si>
    <t>59707</t>
  </si>
  <si>
    <t>EAST SIDE PHARMACY (X)</t>
  </si>
  <si>
    <t>5970701</t>
  </si>
  <si>
    <t>59990</t>
  </si>
  <si>
    <t>5999001</t>
  </si>
  <si>
    <t>60128</t>
  </si>
  <si>
    <t>STEEL TOWN PHARMACY INC</t>
  </si>
  <si>
    <t>6012801, 70825835</t>
  </si>
  <si>
    <t>60302</t>
  </si>
  <si>
    <t>CARE-FILL LTC, INC (SS)</t>
  </si>
  <si>
    <t>6030201</t>
  </si>
  <si>
    <t>60402</t>
  </si>
  <si>
    <t>SELECTRX PA</t>
  </si>
  <si>
    <t>6040201</t>
  </si>
  <si>
    <t>60666</t>
  </si>
  <si>
    <t>HOFFMAN'S DRUG STORE INC</t>
  </si>
  <si>
    <t>6066601, 6066602</t>
  </si>
  <si>
    <t>60931</t>
  </si>
  <si>
    <t>6093101, 6093103, 6093104</t>
  </si>
  <si>
    <t>61050</t>
  </si>
  <si>
    <t>6105001</t>
  </si>
  <si>
    <t>59878</t>
  </si>
  <si>
    <t>GRANT COUNTY DRUGS WILLIAMSTON</t>
  </si>
  <si>
    <t>5987801</t>
  </si>
  <si>
    <t>60020</t>
  </si>
  <si>
    <t>F AND H DRUGS INC</t>
  </si>
  <si>
    <t>6002001</t>
  </si>
  <si>
    <t>59740</t>
  </si>
  <si>
    <t>5974001</t>
  </si>
  <si>
    <t>60346</t>
  </si>
  <si>
    <t>CLAY COMMUNITY PHARMACY (SS)</t>
  </si>
  <si>
    <t>6034601, 6034602</t>
  </si>
  <si>
    <t>60421</t>
  </si>
  <si>
    <t>GRANT COUNTY DRUGS</t>
  </si>
  <si>
    <t>6042101</t>
  </si>
  <si>
    <t>60749</t>
  </si>
  <si>
    <t>PLAZA DRUG OF LONDON LLC</t>
  </si>
  <si>
    <t>6074901</t>
  </si>
  <si>
    <t>60773</t>
  </si>
  <si>
    <t>PROFESSIONAL PHARMACY (SS)</t>
  </si>
  <si>
    <t>6077301</t>
  </si>
  <si>
    <t>61074</t>
  </si>
  <si>
    <t>FAMILY DISCOUNT DRUGS PLLC</t>
  </si>
  <si>
    <t>6107401, 6107402, 6107403, 70825836</t>
  </si>
  <si>
    <t>61076</t>
  </si>
  <si>
    <t>FAMILY DISCOUNT DRUGS PLLC (X)</t>
  </si>
  <si>
    <t>6107601, 6107602</t>
  </si>
  <si>
    <t>61112</t>
  </si>
  <si>
    <t>6111201</t>
  </si>
  <si>
    <t>61249</t>
  </si>
  <si>
    <t>HMH CLINIC PHARMACY SOUTH (SS)</t>
  </si>
  <si>
    <t>6124902</t>
  </si>
  <si>
    <t>60430</t>
  </si>
  <si>
    <t>GUARDIAN PHCY OF CINCIN LTC</t>
  </si>
  <si>
    <t>6043001</t>
  </si>
  <si>
    <t>59667</t>
  </si>
  <si>
    <t>TOTAL CARE PHARMACY LLC</t>
  </si>
  <si>
    <t>5966701</t>
  </si>
  <si>
    <t>59918</t>
  </si>
  <si>
    <t>PUBLIC PHARMACY</t>
  </si>
  <si>
    <t>5991801</t>
  </si>
  <si>
    <t>59762</t>
  </si>
  <si>
    <t>MEDEX PHARMACY (X)</t>
  </si>
  <si>
    <t>5976201</t>
  </si>
  <si>
    <t>59810</t>
  </si>
  <si>
    <t>5981001</t>
  </si>
  <si>
    <t>60033</t>
  </si>
  <si>
    <t>6003301</t>
  </si>
  <si>
    <t>60719</t>
  </si>
  <si>
    <t>6071901</t>
  </si>
  <si>
    <t>61079</t>
  </si>
  <si>
    <t>GUARDIAN PHCY CINCINNATI LTC</t>
  </si>
  <si>
    <t>6107901</t>
  </si>
  <si>
    <t>61110</t>
  </si>
  <si>
    <t>SUPERPHARMACY LLC (X)</t>
  </si>
  <si>
    <t>6111001, 6111002</t>
  </si>
  <si>
    <t>60662</t>
  </si>
  <si>
    <t>PATHS COMMUNITY PHARMACY  (SS)</t>
  </si>
  <si>
    <t>6066201, 6066202, 70825822</t>
  </si>
  <si>
    <t>5680-1030</t>
  </si>
  <si>
    <t>70825822</t>
  </si>
  <si>
    <t>60936</t>
  </si>
  <si>
    <t>WARRINGTON WELLNESS RX</t>
  </si>
  <si>
    <t>6093601</t>
  </si>
  <si>
    <t>61130</t>
  </si>
  <si>
    <t>RAYFIELD'S PHARMACY (SS)</t>
  </si>
  <si>
    <t>6113001, 6113002, 6113003</t>
  </si>
  <si>
    <t>61232</t>
  </si>
  <si>
    <t>GUARDIAN PH OF N VA LLC MAIN</t>
  </si>
  <si>
    <t>6123201</t>
  </si>
  <si>
    <t>59651</t>
  </si>
  <si>
    <t>THE VILLAGE APOTHECARY</t>
  </si>
  <si>
    <t>5965101</t>
  </si>
  <si>
    <t>59807</t>
  </si>
  <si>
    <t>WEST PRESCRIPTION SHOP</t>
  </si>
  <si>
    <t>5980701</t>
  </si>
  <si>
    <t>59908</t>
  </si>
  <si>
    <t>DAVID'S DRUG/SURGICAL #2</t>
  </si>
  <si>
    <t>5990801</t>
  </si>
  <si>
    <t>60058</t>
  </si>
  <si>
    <t>MICHAEL'S PHARMACY, INC (SS)</t>
  </si>
  <si>
    <t>6005802</t>
  </si>
  <si>
    <t>60134</t>
  </si>
  <si>
    <t>CHICHESTER'S HOMECARE</t>
  </si>
  <si>
    <t>6013402, 6013403, 6013404, 70825824</t>
  </si>
  <si>
    <t>60324</t>
  </si>
  <si>
    <t>CONSULTANTS PHARMACY, LLC</t>
  </si>
  <si>
    <t>6032401, 6032402, 6032403</t>
  </si>
  <si>
    <t>60586</t>
  </si>
  <si>
    <t>DENNARD DRUGS (T)</t>
  </si>
  <si>
    <t>6058601</t>
  </si>
  <si>
    <t>60686</t>
  </si>
  <si>
    <t>MCDANIEL PHARMACY</t>
  </si>
  <si>
    <t>6068601, 70825824</t>
  </si>
  <si>
    <t>60685</t>
  </si>
  <si>
    <t>6068501, 6068502</t>
  </si>
  <si>
    <t>60702</t>
  </si>
  <si>
    <t>SOUTHSIDE DISCOUNT DRUGS (SS)</t>
  </si>
  <si>
    <t>6070202</t>
  </si>
  <si>
    <t>60708</t>
  </si>
  <si>
    <t>GAYCO HEALTHCARE</t>
  </si>
  <si>
    <t>6070801, 6070802, 6070803, 6070804</t>
  </si>
  <si>
    <t>60744</t>
  </si>
  <si>
    <t>6074401</t>
  </si>
  <si>
    <t>60776</t>
  </si>
  <si>
    <t>WEBSTER'S PHARMACY INC (SS)</t>
  </si>
  <si>
    <t>6077601</t>
  </si>
  <si>
    <t>60808</t>
  </si>
  <si>
    <t>6080801, 6080803</t>
  </si>
  <si>
    <t>60844</t>
  </si>
  <si>
    <t>H &amp; M DRUGS CORP (SS)</t>
  </si>
  <si>
    <t>6084402</t>
  </si>
  <si>
    <t>60956</t>
  </si>
  <si>
    <t>6095601</t>
  </si>
  <si>
    <t>60982</t>
  </si>
  <si>
    <t>MONTICELLO DRUG- GA.</t>
  </si>
  <si>
    <t>6098201, 6098202</t>
  </si>
  <si>
    <t>61252</t>
  </si>
  <si>
    <t>CONNECT CARE PHARMACY, LLC</t>
  </si>
  <si>
    <t>6125202</t>
  </si>
  <si>
    <t>59532</t>
  </si>
  <si>
    <t>MAKO PHARMACY</t>
  </si>
  <si>
    <t>5953201</t>
  </si>
  <si>
    <t>59677</t>
  </si>
  <si>
    <t>CHRISTIANS PHCY &amp; HLTH SRV</t>
  </si>
  <si>
    <t>5967701</t>
  </si>
  <si>
    <t>59853</t>
  </si>
  <si>
    <t>5985301</t>
  </si>
  <si>
    <t>59868</t>
  </si>
  <si>
    <t>PALLIATIVE PHCY SOL INC LTC</t>
  </si>
  <si>
    <t>5986801</t>
  </si>
  <si>
    <t>59891</t>
  </si>
  <si>
    <t>GUARDIAN PHARMACY OF ATLANTA</t>
  </si>
  <si>
    <t>5989101</t>
  </si>
  <si>
    <t>59892</t>
  </si>
  <si>
    <t>5989201, 70825825</t>
  </si>
  <si>
    <t>59894</t>
  </si>
  <si>
    <t>5989401</t>
  </si>
  <si>
    <t>58876</t>
  </si>
  <si>
    <t>FAMILY PHARMACY (SS)</t>
  </si>
  <si>
    <t>5887601, 5887602</t>
  </si>
  <si>
    <t>59681</t>
  </si>
  <si>
    <t>CLINIC PHARMACY INC (SS)</t>
  </si>
  <si>
    <t>5968101, 70825825</t>
  </si>
  <si>
    <t>59706</t>
  </si>
  <si>
    <t>REDAN COMMUNITY PHARMACY</t>
  </si>
  <si>
    <t>5970601</t>
  </si>
  <si>
    <t>59812</t>
  </si>
  <si>
    <t>TUXEDO PHARMACY (SS)</t>
  </si>
  <si>
    <t>5981201</t>
  </si>
  <si>
    <t>59956</t>
  </si>
  <si>
    <t>5995601, 5995602</t>
  </si>
  <si>
    <t>60048</t>
  </si>
  <si>
    <t>TRUSTEE DRUGS INC (SS)</t>
  </si>
  <si>
    <t>6004801, 6004803, 6004804, 70825825, 70825837</t>
  </si>
  <si>
    <t>60095</t>
  </si>
  <si>
    <t>DINGLE WOOD PHARMACY</t>
  </si>
  <si>
    <t>6009501</t>
  </si>
  <si>
    <t>60272</t>
  </si>
  <si>
    <t>PRECISIONRX</t>
  </si>
  <si>
    <t>6027201, 6027203</t>
  </si>
  <si>
    <t>60357</t>
  </si>
  <si>
    <t>ATHENS INFUSION</t>
  </si>
  <si>
    <t>6035701</t>
  </si>
  <si>
    <t>60378</t>
  </si>
  <si>
    <t>6037801, 6037802</t>
  </si>
  <si>
    <t>60411</t>
  </si>
  <si>
    <t>6041101</t>
  </si>
  <si>
    <t>60441</t>
  </si>
  <si>
    <t>PLAINVILLE PHCY. &amp; GIFTS, LLC</t>
  </si>
  <si>
    <t>6044101, 6044102</t>
  </si>
  <si>
    <t>60468</t>
  </si>
  <si>
    <t>6046801</t>
  </si>
  <si>
    <t>60509</t>
  </si>
  <si>
    <t>MOYE'S PHARMACY INC (SS)</t>
  </si>
  <si>
    <t>6050901, 70825825</t>
  </si>
  <si>
    <t>60622</t>
  </si>
  <si>
    <t>FALCON WHOLESALE INC</t>
  </si>
  <si>
    <t>6062201, 70825825</t>
  </si>
  <si>
    <t>60718</t>
  </si>
  <si>
    <t>THRIFTY MAC PHARMACY (SS)</t>
  </si>
  <si>
    <t>6071801</t>
  </si>
  <si>
    <t>60756</t>
  </si>
  <si>
    <t>6075601</t>
  </si>
  <si>
    <t>16942-1034</t>
  </si>
  <si>
    <t>70825825</t>
  </si>
  <si>
    <t>267-1034</t>
  </si>
  <si>
    <t>60855</t>
  </si>
  <si>
    <t>6085501, 6085502, 6085503</t>
  </si>
  <si>
    <t>60860</t>
  </si>
  <si>
    <t>6086001</t>
  </si>
  <si>
    <t>60859</t>
  </si>
  <si>
    <t>SHEPHERD APOTHECARY</t>
  </si>
  <si>
    <t>6085901, 6085902</t>
  </si>
  <si>
    <t>61040</t>
  </si>
  <si>
    <t>6104009, 6104011, 6104012, 6104013, 6104014, 6104015, 6104016, 6104017, 6104018, 6104019, 6104020, 6104021, 6104022, 6104023, 6104024, 6104025, 6104026</t>
  </si>
  <si>
    <t>61046</t>
  </si>
  <si>
    <t>GAYCO HEALTHCARE NORTH</t>
  </si>
  <si>
    <t>6104601, 6104602</t>
  </si>
  <si>
    <t>61124</t>
  </si>
  <si>
    <t>6112401</t>
  </si>
  <si>
    <t>61256</t>
  </si>
  <si>
    <t>GREDEL PHARMACY LLC</t>
  </si>
  <si>
    <t>6125602</t>
  </si>
  <si>
    <t>61282</t>
  </si>
  <si>
    <t>PEACHVIEW DRUGS (P)</t>
  </si>
  <si>
    <t>6128201</t>
  </si>
  <si>
    <t>60874</t>
  </si>
  <si>
    <t>CHATTANOOGA CARES INC</t>
  </si>
  <si>
    <t>6087401</t>
  </si>
  <si>
    <t>59873</t>
  </si>
  <si>
    <t>LEE &amp; PICKLES DRUG STORE (SS)</t>
  </si>
  <si>
    <t>5987301</t>
  </si>
  <si>
    <t>59932</t>
  </si>
  <si>
    <t>5993201</t>
  </si>
  <si>
    <t>60400</t>
  </si>
  <si>
    <t>CRICKET DRUGS INC (X)</t>
  </si>
  <si>
    <t>6040001</t>
  </si>
  <si>
    <t>60413</t>
  </si>
  <si>
    <t>6041301</t>
  </si>
  <si>
    <t>60832</t>
  </si>
  <si>
    <t>DOCTORS PHARMACY</t>
  </si>
  <si>
    <t>6083201, 6083202</t>
  </si>
  <si>
    <t>8697-1036</t>
  </si>
  <si>
    <t>CONVENIENT RX LTC #2</t>
  </si>
  <si>
    <t>70825829</t>
  </si>
  <si>
    <t>60921</t>
  </si>
  <si>
    <t>SEMINOLE HARTZOG PHARMACY, INC</t>
  </si>
  <si>
    <t>6092101</t>
  </si>
  <si>
    <t>60915</t>
  </si>
  <si>
    <t>6091502</t>
  </si>
  <si>
    <t>60989</t>
  </si>
  <si>
    <t>6098901</t>
  </si>
  <si>
    <t>60988</t>
  </si>
  <si>
    <t>6098801</t>
  </si>
  <si>
    <t>16169-1036</t>
  </si>
  <si>
    <t>DOCTOR'S PHARMACY-VITAL CARE</t>
  </si>
  <si>
    <t>70825838</t>
  </si>
  <si>
    <t>59794</t>
  </si>
  <si>
    <t>TJS PHARMACY &amp; WELLNESS</t>
  </si>
  <si>
    <t>5979401, 5979402</t>
  </si>
  <si>
    <t>60285</t>
  </si>
  <si>
    <t>MOXY RX LLC</t>
  </si>
  <si>
    <t>6028501</t>
  </si>
  <si>
    <t>60502</t>
  </si>
  <si>
    <t>CARBON HILL DRUGS LLC</t>
  </si>
  <si>
    <t>6050201</t>
  </si>
  <si>
    <t>60593</t>
  </si>
  <si>
    <t>6059301</t>
  </si>
  <si>
    <t>60642</t>
  </si>
  <si>
    <t>CARROLLTON DRUGS, INC</t>
  </si>
  <si>
    <t>6064201, 6064202, 6064203</t>
  </si>
  <si>
    <t>60646</t>
  </si>
  <si>
    <t>6064601, 6064602, 6064603</t>
  </si>
  <si>
    <t>60647</t>
  </si>
  <si>
    <t>6064701</t>
  </si>
  <si>
    <t>60772</t>
  </si>
  <si>
    <t>6077201</t>
  </si>
  <si>
    <t>60791</t>
  </si>
  <si>
    <t>VILLAGE PHARMACY</t>
  </si>
  <si>
    <t>6079102, 70825830</t>
  </si>
  <si>
    <t>16757-1037</t>
  </si>
  <si>
    <t>70825830</t>
  </si>
  <si>
    <t>61052</t>
  </si>
  <si>
    <t>CURRY DISCOUNT PHARMACY (SS)</t>
  </si>
  <si>
    <t>6105201</t>
  </si>
  <si>
    <t>60211</t>
  </si>
  <si>
    <t>CAROLINA APOTHECARY</t>
  </si>
  <si>
    <t>6021101</t>
  </si>
  <si>
    <t>60321</t>
  </si>
  <si>
    <t>GUY'S FAMILY PHARMACY INC (SS)</t>
  </si>
  <si>
    <t>6032101</t>
  </si>
  <si>
    <t>60462</t>
  </si>
  <si>
    <t>MADISON PH &amp; HOMECARE INC (SS)</t>
  </si>
  <si>
    <t>6046202</t>
  </si>
  <si>
    <t>60493</t>
  </si>
  <si>
    <t>YOUR PHCY OF LEXINGTON (T)</t>
  </si>
  <si>
    <t>6049301</t>
  </si>
  <si>
    <t>60671</t>
  </si>
  <si>
    <t>SOUTHERN PHCY SER KERNERSVILLE</t>
  </si>
  <si>
    <t>6067101, 6067102, 6067103, 6067104, 6067105, 70825846</t>
  </si>
  <si>
    <t>60845</t>
  </si>
  <si>
    <t>PATHS COMMUNITY PHARMACY (SS)</t>
  </si>
  <si>
    <t>6084501</t>
  </si>
  <si>
    <t>60856</t>
  </si>
  <si>
    <t>NEIL MEDICAL GROUP -BURLINGTON</t>
  </si>
  <si>
    <t>6085602</t>
  </si>
  <si>
    <t>60902</t>
  </si>
  <si>
    <t>6090201</t>
  </si>
  <si>
    <t>61285</t>
  </si>
  <si>
    <t>6128501</t>
  </si>
  <si>
    <t>61299</t>
  </si>
  <si>
    <t>6129901</t>
  </si>
  <si>
    <t>61300</t>
  </si>
  <si>
    <t>6130001</t>
  </si>
  <si>
    <t>59540</t>
  </si>
  <si>
    <t>REALO DISCOUNT DRUGS #4</t>
  </si>
  <si>
    <t>5954001</t>
  </si>
  <si>
    <t>59620</t>
  </si>
  <si>
    <t>REALO DISCOUNT DRUGS #17</t>
  </si>
  <si>
    <t>5962001</t>
  </si>
  <si>
    <t>59642</t>
  </si>
  <si>
    <t>REALO DISCOUNT DRUGS #7</t>
  </si>
  <si>
    <t>5964201, 5964202, 5964203, 5964204</t>
  </si>
  <si>
    <t>59654</t>
  </si>
  <si>
    <t>REALO DISCOUNT DRUGS #9</t>
  </si>
  <si>
    <t>5965401, 70825831</t>
  </si>
  <si>
    <t>59674</t>
  </si>
  <si>
    <t>5967401</t>
  </si>
  <si>
    <t>59769</t>
  </si>
  <si>
    <t>5976901</t>
  </si>
  <si>
    <t>59823</t>
  </si>
  <si>
    <t>REALO DISCOUNT DRUGS #25</t>
  </si>
  <si>
    <t>5982301</t>
  </si>
  <si>
    <t>59859</t>
  </si>
  <si>
    <t>5985901</t>
  </si>
  <si>
    <t>60006</t>
  </si>
  <si>
    <t>REALO DISC DRUG #2</t>
  </si>
  <si>
    <t>6000601, 6000602</t>
  </si>
  <si>
    <t>60010</t>
  </si>
  <si>
    <t>6001001</t>
  </si>
  <si>
    <t>60103</t>
  </si>
  <si>
    <t>REALO DISCOUNT DRUGS #3</t>
  </si>
  <si>
    <t>6010301, 6010302, 6010303</t>
  </si>
  <si>
    <t>60118</t>
  </si>
  <si>
    <t>6011801</t>
  </si>
  <si>
    <t>59649</t>
  </si>
  <si>
    <t>REALO EXTENDED CARE PHCY #1412</t>
  </si>
  <si>
    <t>5964901, 70825816, 70825831</t>
  </si>
  <si>
    <t>59836</t>
  </si>
  <si>
    <t>5983601</t>
  </si>
  <si>
    <t>60088</t>
  </si>
  <si>
    <t>6008801</t>
  </si>
  <si>
    <t>60104</t>
  </si>
  <si>
    <t>6010401, 6010402</t>
  </si>
  <si>
    <t>60084</t>
  </si>
  <si>
    <t>6008401</t>
  </si>
  <si>
    <t>60155</t>
  </si>
  <si>
    <t>6015501</t>
  </si>
  <si>
    <t>60179</t>
  </si>
  <si>
    <t>6017901, 6017902</t>
  </si>
  <si>
    <t>60176</t>
  </si>
  <si>
    <t>REALO DISC DRUG -PINK HILL(SS)</t>
  </si>
  <si>
    <t>6017601, 6017602, 6017603, 70825831</t>
  </si>
  <si>
    <t>60207</t>
  </si>
  <si>
    <t>6020701, 6020702</t>
  </si>
  <si>
    <t>60252</t>
  </si>
  <si>
    <t>REALO DISCOUNT DRUGS #12</t>
  </si>
  <si>
    <t>6025201</t>
  </si>
  <si>
    <t>60351</t>
  </si>
  <si>
    <t>6035101</t>
  </si>
  <si>
    <t>60319</t>
  </si>
  <si>
    <t>REALO DISC DRUG #24</t>
  </si>
  <si>
    <t>6031901, 6031902</t>
  </si>
  <si>
    <t>60338</t>
  </si>
  <si>
    <t>6033801, 6033802</t>
  </si>
  <si>
    <t>60368</t>
  </si>
  <si>
    <t>REALO DISCOUNT DRUGS #1</t>
  </si>
  <si>
    <t>6036801</t>
  </si>
  <si>
    <t>60382</t>
  </si>
  <si>
    <t>6038201</t>
  </si>
  <si>
    <t>60395</t>
  </si>
  <si>
    <t>6039501</t>
  </si>
  <si>
    <t>60408</t>
  </si>
  <si>
    <t>ENGELHARD MEDICAL CENTER 340B</t>
  </si>
  <si>
    <t>6040801, 6040802</t>
  </si>
  <si>
    <t>60409</t>
  </si>
  <si>
    <t>6040901, 6040902</t>
  </si>
  <si>
    <t>60459</t>
  </si>
  <si>
    <t>6045901</t>
  </si>
  <si>
    <t>60466</t>
  </si>
  <si>
    <t>6046601</t>
  </si>
  <si>
    <t>60467</t>
  </si>
  <si>
    <t>6046701</t>
  </si>
  <si>
    <t>60469</t>
  </si>
  <si>
    <t>6046901</t>
  </si>
  <si>
    <t>60460</t>
  </si>
  <si>
    <t>6046001, 6046002, 6046004</t>
  </si>
  <si>
    <t>60476</t>
  </si>
  <si>
    <t>REALO DISCOUNT- BEULAVILLE #23</t>
  </si>
  <si>
    <t>6047601, 6047602, 6047603</t>
  </si>
  <si>
    <t>60554</t>
  </si>
  <si>
    <t>SOUTHERN PHCY PINK HILL</t>
  </si>
  <si>
    <t>6055401</t>
  </si>
  <si>
    <t>60729</t>
  </si>
  <si>
    <t>REALO DISCOUNT DRUGS #5</t>
  </si>
  <si>
    <t>6072901</t>
  </si>
  <si>
    <t>60833</t>
  </si>
  <si>
    <t>REALO DISCOUNT DRUGS #6</t>
  </si>
  <si>
    <t>6083301, 6083302</t>
  </si>
  <si>
    <t>60852</t>
  </si>
  <si>
    <t>6085201</t>
  </si>
  <si>
    <t>60907</t>
  </si>
  <si>
    <t>DEMPSEYS DRGS JACKSON HGTS(SS)</t>
  </si>
  <si>
    <t>6090701</t>
  </si>
  <si>
    <t>60922</t>
  </si>
  <si>
    <t>6092201</t>
  </si>
  <si>
    <t>61047</t>
  </si>
  <si>
    <t>REALO DISC. DRUG STORE/TRENT</t>
  </si>
  <si>
    <t>6104701, 6104702</t>
  </si>
  <si>
    <t>61060</t>
  </si>
  <si>
    <t>6106001</t>
  </si>
  <si>
    <t>61067</t>
  </si>
  <si>
    <t>6106701</t>
  </si>
  <si>
    <t>61173</t>
  </si>
  <si>
    <t>6117301</t>
  </si>
  <si>
    <t>61231</t>
  </si>
  <si>
    <t>6123102, 6123103</t>
  </si>
  <si>
    <t>59658</t>
  </si>
  <si>
    <t>REALO DISCOUNT DRUGS #13</t>
  </si>
  <si>
    <t>5965801</t>
  </si>
  <si>
    <t>60320</t>
  </si>
  <si>
    <t>6032001</t>
  </si>
  <si>
    <t>60358</t>
  </si>
  <si>
    <t>TWO RIVERS PHCY (T)</t>
  </si>
  <si>
    <t>6035801</t>
  </si>
  <si>
    <t>60312</t>
  </si>
  <si>
    <t>6031201, 6031202, 6031203</t>
  </si>
  <si>
    <t>60846</t>
  </si>
  <si>
    <t>GOLDEN TOWN PHARMACY LLC</t>
  </si>
  <si>
    <t>6084601</t>
  </si>
  <si>
    <t>60140</t>
  </si>
  <si>
    <t>REALO DISCOUNT DRUGS #10</t>
  </si>
  <si>
    <t>6014001, 6014002, 70825839</t>
  </si>
  <si>
    <t>60271</t>
  </si>
  <si>
    <t>HEALTHFIRST PHARMACY (SS)</t>
  </si>
  <si>
    <t>6027101</t>
  </si>
  <si>
    <t>60294</t>
  </si>
  <si>
    <t>6029401</t>
  </si>
  <si>
    <t>60450</t>
  </si>
  <si>
    <t>WHITE OAK PHARMACY LLC (T)</t>
  </si>
  <si>
    <t>6045001</t>
  </si>
  <si>
    <t>60606</t>
  </si>
  <si>
    <t>SOUTHPOINT PHARMACY (I)</t>
  </si>
  <si>
    <t>6060601</t>
  </si>
  <si>
    <t>20565-1048</t>
  </si>
  <si>
    <t>CENTER STREET PHARMACY (SS)</t>
  </si>
  <si>
    <t>70825847</t>
  </si>
  <si>
    <t>59923</t>
  </si>
  <si>
    <t>TARHEEL PHARMACY INC.</t>
  </si>
  <si>
    <t>5992301, 70825840</t>
  </si>
  <si>
    <t>60009</t>
  </si>
  <si>
    <t>6000901</t>
  </si>
  <si>
    <t>59979</t>
  </si>
  <si>
    <t>REALO DISCOUNT DRUG-HEALTHPLEX</t>
  </si>
  <si>
    <t>5997901, 5997902</t>
  </si>
  <si>
    <t>60217</t>
  </si>
  <si>
    <t>REALO DISCOUNT DRUGS #11</t>
  </si>
  <si>
    <t>6021701, 6021702</t>
  </si>
  <si>
    <t>60348</t>
  </si>
  <si>
    <t>REALO DISCOUNT DRUGS #18</t>
  </si>
  <si>
    <t>6034801, 6034802</t>
  </si>
  <si>
    <t>60962</t>
  </si>
  <si>
    <t>6096201, 6096202</t>
  </si>
  <si>
    <t>61041</t>
  </si>
  <si>
    <t>6104101</t>
  </si>
  <si>
    <t>61042</t>
  </si>
  <si>
    <t>6104201</t>
  </si>
  <si>
    <t>61265</t>
  </si>
  <si>
    <t>PITTMAN'S PHARMACY (I)</t>
  </si>
  <si>
    <t>6126501</t>
  </si>
  <si>
    <t>60003</t>
  </si>
  <si>
    <t>PINNEY'S PRESCRIPTION SHOP</t>
  </si>
  <si>
    <t>6000301, 6000302, 6000303, 6000304</t>
  </si>
  <si>
    <t>60011</t>
  </si>
  <si>
    <t>6001101</t>
  </si>
  <si>
    <t>60028</t>
  </si>
  <si>
    <t>PINNEY'S PRESCRIPTION SHOP (X)</t>
  </si>
  <si>
    <t>6002801</t>
  </si>
  <si>
    <t>60287</t>
  </si>
  <si>
    <t>TOWN &amp; COUNTRY PHARMACY</t>
  </si>
  <si>
    <t>6028701, 6028702, 6028703</t>
  </si>
  <si>
    <t>60374</t>
  </si>
  <si>
    <t>LIFE WELL PHCY RICHLANDS</t>
  </si>
  <si>
    <t>6037401</t>
  </si>
  <si>
    <t>60398</t>
  </si>
  <si>
    <t>6039801</t>
  </si>
  <si>
    <t>60538</t>
  </si>
  <si>
    <t>PROCOMPOUNDING, LLC</t>
  </si>
  <si>
    <t>6053801, 6053802, 6053803</t>
  </si>
  <si>
    <t>60569</t>
  </si>
  <si>
    <t>BERRY'S PHARM KINGSPORT</t>
  </si>
  <si>
    <t>6056901, 6056902, 6056903</t>
  </si>
  <si>
    <t>60704</t>
  </si>
  <si>
    <t>CLINCH VALLEY PHARMACY INC</t>
  </si>
  <si>
    <t>6070401</t>
  </si>
  <si>
    <t>60731</t>
  </si>
  <si>
    <t>NORTHGATE PHARMACY II</t>
  </si>
  <si>
    <t>6073101</t>
  </si>
  <si>
    <t>60877</t>
  </si>
  <si>
    <t>BRISTOL HOME INFUSION</t>
  </si>
  <si>
    <t>6087701</t>
  </si>
  <si>
    <t>60991</t>
  </si>
  <si>
    <t>GUARDIAN PHARMACY OF VIRGINIAC</t>
  </si>
  <si>
    <t>6099101</t>
  </si>
  <si>
    <t>61081</t>
  </si>
  <si>
    <t>6108101, 6108102</t>
  </si>
  <si>
    <t>59959</t>
  </si>
  <si>
    <t>CRESCENT CENTER DRUGS</t>
  </si>
  <si>
    <t>5995901</t>
  </si>
  <si>
    <t>59867</t>
  </si>
  <si>
    <t>PHARMACY EXPRESS INC (SS)</t>
  </si>
  <si>
    <t>5986701, 70825823</t>
  </si>
  <si>
    <t>59958</t>
  </si>
  <si>
    <t>5995802</t>
  </si>
  <si>
    <t>59989</t>
  </si>
  <si>
    <t>PHYSICIANS PHARMACEUTICAL (SS)</t>
  </si>
  <si>
    <t>5998901</t>
  </si>
  <si>
    <t>60001</t>
  </si>
  <si>
    <t>6000101</t>
  </si>
  <si>
    <t>60007</t>
  </si>
  <si>
    <t>6000701</t>
  </si>
  <si>
    <t>60225</t>
  </si>
  <si>
    <t>EDDIE'S DRUG STORE</t>
  </si>
  <si>
    <t>6022501</t>
  </si>
  <si>
    <t>60240</t>
  </si>
  <si>
    <t>6024001</t>
  </si>
  <si>
    <t>60254</t>
  </si>
  <si>
    <t>6025401</t>
  </si>
  <si>
    <t>60264</t>
  </si>
  <si>
    <t>6026401</t>
  </si>
  <si>
    <t>60777</t>
  </si>
  <si>
    <t>6077701</t>
  </si>
  <si>
    <t>60905</t>
  </si>
  <si>
    <t>6090501, 6090502, 6090504</t>
  </si>
  <si>
    <t>60969</t>
  </si>
  <si>
    <t>PREFERRED PH SEVIERVILLE</t>
  </si>
  <si>
    <t>6096901</t>
  </si>
  <si>
    <t>60968</t>
  </si>
  <si>
    <t>6096801</t>
  </si>
  <si>
    <t>59664</t>
  </si>
  <si>
    <t>TANDEM HEALTH SC,INC.-340B(ST)</t>
  </si>
  <si>
    <t>5966401</t>
  </si>
  <si>
    <t>59691</t>
  </si>
  <si>
    <t>SIBERT'S DRUG STORE</t>
  </si>
  <si>
    <t>5969101</t>
  </si>
  <si>
    <t>59997</t>
  </si>
  <si>
    <t>PALMETTO RX SOLUTIONS INC</t>
  </si>
  <si>
    <t>5999701, 70825848</t>
  </si>
  <si>
    <t>60244</t>
  </si>
  <si>
    <t>6024401, 6024402</t>
  </si>
  <si>
    <t>60314</t>
  </si>
  <si>
    <t>PROFESSIONAL PHCY/DARLINGTON</t>
  </si>
  <si>
    <t>6031402</t>
  </si>
  <si>
    <t>60414</t>
  </si>
  <si>
    <t>6041401</t>
  </si>
  <si>
    <t>60423</t>
  </si>
  <si>
    <t>TANDEM HEALTH SC, INC</t>
  </si>
  <si>
    <t>6042301</t>
  </si>
  <si>
    <t>60432</t>
  </si>
  <si>
    <t>OASIS PHARMACY SRVS LLC (SS)</t>
  </si>
  <si>
    <t>6043201</t>
  </si>
  <si>
    <t>60514</t>
  </si>
  <si>
    <t>6051401</t>
  </si>
  <si>
    <t>60553</t>
  </si>
  <si>
    <t>6055301, 6055302</t>
  </si>
  <si>
    <t>60670</t>
  </si>
  <si>
    <t>JAMISON'S PHARMACY, INC.</t>
  </si>
  <si>
    <t>6067002</t>
  </si>
  <si>
    <t>60608</t>
  </si>
  <si>
    <t>6060801</t>
  </si>
  <si>
    <t>60900</t>
  </si>
  <si>
    <t>ANDERSON PHARMACY (SS)</t>
  </si>
  <si>
    <t>6090001, 6090002</t>
  </si>
  <si>
    <t>352-1063</t>
  </si>
  <si>
    <t>70825848</t>
  </si>
  <si>
    <t>59564</t>
  </si>
  <si>
    <t>PHOENIX PHARMACY</t>
  </si>
  <si>
    <t>5956401</t>
  </si>
  <si>
    <t>59754</t>
  </si>
  <si>
    <t>5975401</t>
  </si>
  <si>
    <t>60012</t>
  </si>
  <si>
    <t>GUERINS PHARMACY, INC.</t>
  </si>
  <si>
    <t>6001201</t>
  </si>
  <si>
    <t>60385</t>
  </si>
  <si>
    <t>6038501</t>
  </si>
  <si>
    <t>60901</t>
  </si>
  <si>
    <t>6090101</t>
  </si>
  <si>
    <t>61120</t>
  </si>
  <si>
    <t>GUARDIAN PHCY OF SC/WINYAH</t>
  </si>
  <si>
    <t>6112001, 70825849</t>
  </si>
  <si>
    <t>61153</t>
  </si>
  <si>
    <t>6115301, 6115302</t>
  </si>
  <si>
    <t>61297</t>
  </si>
  <si>
    <t>6129702</t>
  </si>
  <si>
    <t>59860</t>
  </si>
  <si>
    <t>METTER PHARMACY (SS)</t>
  </si>
  <si>
    <t>5986001</t>
  </si>
  <si>
    <t>59871</t>
  </si>
  <si>
    <t>GA SOUTHERN UNIV. PHCY (I)</t>
  </si>
  <si>
    <t>5987101</t>
  </si>
  <si>
    <t>59945</t>
  </si>
  <si>
    <t>COMPD. SOL. OF SAVANNAH  (SS)</t>
  </si>
  <si>
    <t>5994501</t>
  </si>
  <si>
    <t>60386</t>
  </si>
  <si>
    <t>HEPHZIBAH PHARMACY</t>
  </si>
  <si>
    <t>6038601, 6038603</t>
  </si>
  <si>
    <t>60548</t>
  </si>
  <si>
    <t>BARNEY'S PHARMACY (SS)</t>
  </si>
  <si>
    <t>6054801, 70825850</t>
  </si>
  <si>
    <t>60602</t>
  </si>
  <si>
    <t>SHOP RITE PHARMACY</t>
  </si>
  <si>
    <t>6060201, 6060202</t>
  </si>
  <si>
    <t>60753</t>
  </si>
  <si>
    <t>GORDON'S PHARMACY LLC</t>
  </si>
  <si>
    <t>6075301, 6075302</t>
  </si>
  <si>
    <t>60858</t>
  </si>
  <si>
    <t>6085801</t>
  </si>
  <si>
    <t>60957</t>
  </si>
  <si>
    <t>MITCH'S PHARMACY LLC (SS)</t>
  </si>
  <si>
    <t>6095701</t>
  </si>
  <si>
    <t>60990</t>
  </si>
  <si>
    <t>6099001</t>
  </si>
  <si>
    <t>61056</t>
  </si>
  <si>
    <t>VILLAGE WALK PHARMACY (SS)</t>
  </si>
  <si>
    <t>6105601, 6105602</t>
  </si>
  <si>
    <t>60640</t>
  </si>
  <si>
    <t>GAMEWELL FAMILY DRUG (SS)</t>
  </si>
  <si>
    <t>6064001</t>
  </si>
  <si>
    <t>60795</t>
  </si>
  <si>
    <t>6079501</t>
  </si>
  <si>
    <t>59872</t>
  </si>
  <si>
    <t>GOOD PHARMACY, INC.</t>
  </si>
  <si>
    <t>5987201</t>
  </si>
  <si>
    <t>60044</t>
  </si>
  <si>
    <t>6004401</t>
  </si>
  <si>
    <t>60232</t>
  </si>
  <si>
    <t>6023201</t>
  </si>
  <si>
    <t>60250</t>
  </si>
  <si>
    <t>6025002</t>
  </si>
  <si>
    <t>60251</t>
  </si>
  <si>
    <t>6025101</t>
  </si>
  <si>
    <t>60325</t>
  </si>
  <si>
    <t>6032501</t>
  </si>
  <si>
    <t>60422</t>
  </si>
  <si>
    <t>6042201</t>
  </si>
  <si>
    <t>60480</t>
  </si>
  <si>
    <t>6048001</t>
  </si>
  <si>
    <t>60534</t>
  </si>
  <si>
    <t>COMMUNITY MEDICINE PHCY 2 340B</t>
  </si>
  <si>
    <t>6053401</t>
  </si>
  <si>
    <t>60542</t>
  </si>
  <si>
    <t>COMMUNITY MEDICINE PHCY #2</t>
  </si>
  <si>
    <t>6054201</t>
  </si>
  <si>
    <t>60568</t>
  </si>
  <si>
    <t>6056801</t>
  </si>
  <si>
    <t>60571</t>
  </si>
  <si>
    <t>6057101</t>
  </si>
  <si>
    <t>60661</t>
  </si>
  <si>
    <t>6066101</t>
  </si>
  <si>
    <t>60955</t>
  </si>
  <si>
    <t>EDGEWAY PHARMACY (SS)</t>
  </si>
  <si>
    <t>6095501, 6095502</t>
  </si>
  <si>
    <t>61225</t>
  </si>
  <si>
    <t>COMMUNITY MEDICINE PHCY 340B</t>
  </si>
  <si>
    <t>6122501</t>
  </si>
  <si>
    <t>61226</t>
  </si>
  <si>
    <t>COMMUNITY MEDICINE PHARMACY</t>
  </si>
  <si>
    <t>6122601</t>
  </si>
  <si>
    <t>60126</t>
  </si>
  <si>
    <t>ST LUKES FREE CLINIC</t>
  </si>
  <si>
    <t>6012601</t>
  </si>
  <si>
    <t>60350</t>
  </si>
  <si>
    <t>B &amp; C PHARMACY</t>
  </si>
  <si>
    <t>6035001</t>
  </si>
  <si>
    <t>60638</t>
  </si>
  <si>
    <t>SONA HEALTH INC (X)</t>
  </si>
  <si>
    <t>6063801</t>
  </si>
  <si>
    <t>60961</t>
  </si>
  <si>
    <t>SMITH'S DRUGS LTC PHARMACY</t>
  </si>
  <si>
    <t>6096101, 6096102</t>
  </si>
  <si>
    <t>29709-1083</t>
  </si>
  <si>
    <t>70825851</t>
  </si>
  <si>
    <t>462-1083</t>
  </si>
  <si>
    <t>59880</t>
  </si>
  <si>
    <t>DALCOMA SPECIALTY PH LLC (IX)</t>
  </si>
  <si>
    <t>5988001</t>
  </si>
  <si>
    <t>58471</t>
  </si>
  <si>
    <t>BLUEBERRY PHARMACY (E)</t>
  </si>
  <si>
    <t>5847101</t>
  </si>
  <si>
    <t>58548</t>
  </si>
  <si>
    <t>SUPERIOR CARE PHCY, LLC (IX)</t>
  </si>
  <si>
    <t>5854801</t>
  </si>
  <si>
    <t>58863</t>
  </si>
  <si>
    <t>KMG PHARMACY LLC(T)</t>
  </si>
  <si>
    <t>5886301</t>
  </si>
  <si>
    <t>58911</t>
  </si>
  <si>
    <t>WARREN PHARMACY (IX)</t>
  </si>
  <si>
    <t>5891101</t>
  </si>
  <si>
    <t>58916</t>
  </si>
  <si>
    <t>PURCELLVILLE PHARMACY(T)</t>
  </si>
  <si>
    <t>5891601</t>
  </si>
  <si>
    <t>59065</t>
  </si>
  <si>
    <t>MEDMASTERS PHARMACY 2 (T)</t>
  </si>
  <si>
    <t>5906501, 5906502</t>
  </si>
  <si>
    <t>59113</t>
  </si>
  <si>
    <t>BY BLEND LLC.  (I)</t>
  </si>
  <si>
    <t>5911301</t>
  </si>
  <si>
    <t>59292</t>
  </si>
  <si>
    <t>MT HERMON DISCOUNT PHARMACY(T)</t>
  </si>
  <si>
    <t>5929201</t>
  </si>
  <si>
    <t>59347</t>
  </si>
  <si>
    <t>VALUE MED PHARMACY INC (I)</t>
  </si>
  <si>
    <t>5934701</t>
  </si>
  <si>
    <t>59395</t>
  </si>
  <si>
    <t>MAIDEN DRUG CO (T)</t>
  </si>
  <si>
    <t>5939501</t>
  </si>
  <si>
    <t>59973</t>
  </si>
  <si>
    <t>PROCARE PHARMACY HLTH CTR (P)</t>
  </si>
  <si>
    <t>5997301</t>
  </si>
  <si>
    <t>59993</t>
  </si>
  <si>
    <t>KAUP PHARMACY  (T)</t>
  </si>
  <si>
    <t>5999301</t>
  </si>
  <si>
    <t>59996</t>
  </si>
  <si>
    <t>APOLLO PHCY OF WYANDOTTE (I)</t>
  </si>
  <si>
    <t>5999602</t>
  </si>
  <si>
    <t>60023</t>
  </si>
  <si>
    <t>MACOMB PHMCY &amp; WELLNESS (E)</t>
  </si>
  <si>
    <t>6002301</t>
  </si>
  <si>
    <t>60024</t>
  </si>
  <si>
    <t>MEDROCK PHARMACY LLC (T)</t>
  </si>
  <si>
    <t>6002401</t>
  </si>
  <si>
    <t>60051</t>
  </si>
  <si>
    <t>MEDZONE PHARMACY (I)</t>
  </si>
  <si>
    <t>6005101</t>
  </si>
  <si>
    <t>60080</t>
  </si>
  <si>
    <t>BONITA PHARMACEUTICALS (I)(D)</t>
  </si>
  <si>
    <t>6008001</t>
  </si>
  <si>
    <t>60213</t>
  </si>
  <si>
    <t>MANTUA STATION DRUG CO (I)</t>
  </si>
  <si>
    <t>6021301</t>
  </si>
  <si>
    <t>60236</t>
  </si>
  <si>
    <t>CHEROKEE DRUG SHOPPE (T)</t>
  </si>
  <si>
    <t>6023601</t>
  </si>
  <si>
    <t>60247</t>
  </si>
  <si>
    <t>HOODS PHARMACY (P)</t>
  </si>
  <si>
    <t>6024701</t>
  </si>
  <si>
    <t>60366</t>
  </si>
  <si>
    <t>BAYARD LC PHARMACY CORP.  (I)</t>
  </si>
  <si>
    <t>6036601</t>
  </si>
  <si>
    <t>60367</t>
  </si>
  <si>
    <t>6036701</t>
  </si>
  <si>
    <t>60391</t>
  </si>
  <si>
    <t>C&amp;C PHARMACY (T)</t>
  </si>
  <si>
    <t>6039101</t>
  </si>
  <si>
    <t>60438</t>
  </si>
  <si>
    <t>VALUE-MED INC (I)</t>
  </si>
  <si>
    <t>6043801</t>
  </si>
  <si>
    <t>60446</t>
  </si>
  <si>
    <t>WRIGHTS PHARMACY (I)</t>
  </si>
  <si>
    <t>6044601</t>
  </si>
  <si>
    <t>60449</t>
  </si>
  <si>
    <t>NEW LONDON PHARMACY INC (P)</t>
  </si>
  <si>
    <t>6044901</t>
  </si>
  <si>
    <t>60457</t>
  </si>
  <si>
    <t>IMPERIAL PHARMACY (T)</t>
  </si>
  <si>
    <t>6045701</t>
  </si>
  <si>
    <t>60474</t>
  </si>
  <si>
    <t>ACT NURSING SERVICES (R)</t>
  </si>
  <si>
    <t>6047401</t>
  </si>
  <si>
    <t>60475</t>
  </si>
  <si>
    <t>CENTRAL PHARMACY-OWOSSO LLC(R)</t>
  </si>
  <si>
    <t>6047501</t>
  </si>
  <si>
    <t>60508</t>
  </si>
  <si>
    <t>MYMED PHARMACY, LLC.  (T)</t>
  </si>
  <si>
    <t>6050801</t>
  </si>
  <si>
    <t>60556</t>
  </si>
  <si>
    <t>LIVE BETTER PHARMACY, LLC  (E)</t>
  </si>
  <si>
    <t>6055601</t>
  </si>
  <si>
    <t>60587</t>
  </si>
  <si>
    <t>SUTTON'S DRUG, INC.  (T)</t>
  </si>
  <si>
    <t>6058701</t>
  </si>
  <si>
    <t>60588</t>
  </si>
  <si>
    <t>ALLMED (I)</t>
  </si>
  <si>
    <t>6058801</t>
  </si>
  <si>
    <t>60615</t>
  </si>
  <si>
    <t>CITY DRUGS OF CURWENSVILLE (I)</t>
  </si>
  <si>
    <t>6061501</t>
  </si>
  <si>
    <t>60624</t>
  </si>
  <si>
    <t>IMLAY CITY PHARMACY (T)</t>
  </si>
  <si>
    <t>6062401</t>
  </si>
  <si>
    <t>60652</t>
  </si>
  <si>
    <t>CAREONE PHARMACY SERVICES (P)</t>
  </si>
  <si>
    <t>6065201</t>
  </si>
  <si>
    <t>60655</t>
  </si>
  <si>
    <t>CENTRAL PHCY. WILLIAMSTON  (R)</t>
  </si>
  <si>
    <t>6065501</t>
  </si>
  <si>
    <t>60694</t>
  </si>
  <si>
    <t>DAYTONA DISCOUNT PHARMACY (P)</t>
  </si>
  <si>
    <t>6069402</t>
  </si>
  <si>
    <t>60762</t>
  </si>
  <si>
    <t>HEALTHFIRST PHARMACY (T)</t>
  </si>
  <si>
    <t>6076201</t>
  </si>
  <si>
    <t>60801</t>
  </si>
  <si>
    <t>LEBANON SHOPS PHARMACY (T)</t>
  </si>
  <si>
    <t>6080101</t>
  </si>
  <si>
    <t>60811</t>
  </si>
  <si>
    <t>6081101, 6081102, 6081103</t>
  </si>
  <si>
    <t>60826</t>
  </si>
  <si>
    <t>FINKSBURG PHARMACY INC (P)</t>
  </si>
  <si>
    <t>6082601</t>
  </si>
  <si>
    <t>60831</t>
  </si>
  <si>
    <t>A &amp; E OF TAMPA BAY, LLC (I)</t>
  </si>
  <si>
    <t>6083101</t>
  </si>
  <si>
    <t>60835</t>
  </si>
  <si>
    <t>PINE ISLAND PHARMACY  (I)</t>
  </si>
  <si>
    <t>6083501</t>
  </si>
  <si>
    <t>60865</t>
  </si>
  <si>
    <t>BGR PHARMACY  (I)</t>
  </si>
  <si>
    <t>6086501</t>
  </si>
  <si>
    <t>59486</t>
  </si>
  <si>
    <t>SAM, ROBEAB</t>
  </si>
  <si>
    <t>5948601</t>
  </si>
  <si>
    <t>59547</t>
  </si>
  <si>
    <t>DOUGLAS, DOUG CLARENCE</t>
  </si>
  <si>
    <t>5954701, 5954702</t>
  </si>
  <si>
    <t>59604</t>
  </si>
  <si>
    <t>AMELIA MALLORY</t>
  </si>
  <si>
    <t>5960401, 5960402, 5960403</t>
  </si>
  <si>
    <t>59711</t>
  </si>
  <si>
    <t>COPELAND, VANISHA Y.</t>
  </si>
  <si>
    <t>5971101, 5971102, 5971103, 5971104, 5971105, 5971106, 5971107</t>
  </si>
  <si>
    <t>59779</t>
  </si>
  <si>
    <t>BALLEW, NANCY D</t>
  </si>
  <si>
    <t>5977901, 70825853</t>
  </si>
  <si>
    <t>60002</t>
  </si>
  <si>
    <t>TOWERY, MELODY</t>
  </si>
  <si>
    <t>6000201</t>
  </si>
  <si>
    <t>60180</t>
  </si>
  <si>
    <t>CAREN OWNBEY</t>
  </si>
  <si>
    <t>6018001, 6018002, 6018003</t>
  </si>
  <si>
    <t>60186</t>
  </si>
  <si>
    <t>HORN BROWN</t>
  </si>
  <si>
    <t>6018601, 6018602, 6018603, 6018604, 6018605, 6018606</t>
  </si>
  <si>
    <t>58942</t>
  </si>
  <si>
    <t>PALMETTO PROACTIVE</t>
  </si>
  <si>
    <t>5894201, 5894202, 5894203, 5894204, 5894205, 5894206, 5894207, 5894208, 5894209, 5894210, 5894211, 5894212, 5894213, 5894214, 5894215, 5894216, 5894217, 5894218, 5894219, 70825853</t>
  </si>
  <si>
    <t>59515</t>
  </si>
  <si>
    <t>5951502, 5951504, 5951505, 5951506, 5951507</t>
  </si>
  <si>
    <t>60436</t>
  </si>
  <si>
    <t>MARK FREDERICKS</t>
  </si>
  <si>
    <t>6043601</t>
  </si>
  <si>
    <t>60528</t>
  </si>
  <si>
    <t>SONYA DENNIS</t>
  </si>
  <si>
    <t>6052801, 6052802, 6052803, 6052804, 6052805, 6052806, 70825853</t>
  </si>
  <si>
    <t>2764-1981</t>
  </si>
  <si>
    <t>70825853</t>
  </si>
  <si>
    <t>2878-1981</t>
  </si>
  <si>
    <t>2880-1981</t>
  </si>
  <si>
    <t>3471-1981</t>
  </si>
  <si>
    <t>OB_LINE_MAP - every REAL item of 08-Sep-2026 linked to its work ID, customer order and truck (route).</t>
  </si>
  <si>
    <t>TI102ID = IMPORT1ID. A region-6 case-pick work ID can hold items of several customers (WORK_ID_HAS_SEVERAL_CUSTOMERS = Y): each item keeps its own order and truck.</t>
  </si>
  <si>
    <t>One truck has many work IDs (median 16, up to 83) and many orders (median 10.5, up to 47).</t>
  </si>
  <si>
    <t>TI102ID</t>
  </si>
  <si>
    <t>TI102X3ID</t>
  </si>
  <si>
    <t>ASSIGNMENTID</t>
  </si>
  <si>
    <t>WHORDERITEM</t>
  </si>
  <si>
    <t>WORK_ID_HAS_SEVERAL_CUSTOMERS</t>
  </si>
  <si>
    <t>ACTUAL</t>
  </si>
  <si>
    <t>Y</t>
  </si>
  <si>
    <t>OB_OPEN_LINK - helper: each TI102 snapshot row with the truck it belongs to at that moment</t>
  </si>
  <si>
    <t>Formulas only (no new data): reads TI102 row by row and looks up the order and truck from OB_LINE_MAP / OB_ORDER.</t>
  </si>
  <si>
    <t>EFFECTIVE_SHIPMENTID = final truck if the order was moved at or before SNAPSHOT_TIME, otherwise the original truck.</t>
  </si>
  <si>
    <t>OPENQTY</t>
  </si>
  <si>
    <t>ORDER_ROW</t>
  </si>
  <si>
    <t>FINAL_SHIPMENTID</t>
  </si>
  <si>
    <t>EFFECTIVE_SHIPMENTID</t>
  </si>
  <si>
    <t>OB_DONE_LINK - helper: each completed 17-Sep TI102C line with its original / final truck</t>
  </si>
  <si>
    <t>Formulas only (no new data). Completed lines of a truck at snapshot T = lines picked by T on the truck the order belonged to at T.</t>
  </si>
  <si>
    <t>For orders never moved, FINAL = ORIGINAL and MOVED_AT = 2099.</t>
  </si>
  <si>
    <t>MOVED_TO_C_AT</t>
  </si>
  <si>
    <t>PROCESSEDQTY</t>
  </si>
  <si>
    <t>ETC_CALC - the ETC equation run once per snapshot and work type (18 snapshots x 6 work types)</t>
  </si>
  <si>
    <t>Inputs = reference day 08-Sep re-simulated WITH the 14 test cases. Same equation, filters and NULL rules; BASELINE columns = the reference day without test cases (previous ETC workbook).</t>
  </si>
  <si>
    <t>Step 1 TOTALTIMEINHRS = SUM(TOTALTIMEINSEC)/3600  |  Step 2 TOTALLINES = COUNT(*), TOTALPIECES = SUM(PROCESSEDQTY), TI102 UNION ALL TI102C, CURRENTSTATUSID = 3  |  RESOURCES = COUNT(DISTINCT RESOURCENAME), WIPIND = Y  |  Step 3 ACTUALRATE = (TOTAL / TOTALTIMEINHRS) x RESOURCES  |  Step 4 OPENLINES = COUNT(DISTINCT TI102ID), OPENQTY = SUM(OPENQTY), OPENQTY &gt; 0  |  Step 5 ETC = OPEN / ACTUALRATE</t>
  </si>
  <si>
    <t>TRANSACTIONDATE</t>
  </si>
  <si>
    <t>CLIENTID</t>
  </si>
  <si>
    <t>WHID</t>
  </si>
  <si>
    <t>WORKTYPE_DESCRIPTION</t>
  </si>
  <si>
    <t>S1: TOTALTIMEINSEC</t>
  </si>
  <si>
    <t>S1: TOTALTIMEINHRS</t>
  </si>
  <si>
    <t>S2: TOTALLINES (TI102)</t>
  </si>
  <si>
    <t>S2: TOTALLINES (TI102C)</t>
  </si>
  <si>
    <t>S2: TOTALLINES</t>
  </si>
  <si>
    <t>S2: TOTALPIECES (TI102)</t>
  </si>
  <si>
    <t>S2: TOTALPIECES (TI102C)</t>
  </si>
  <si>
    <t>S2: TOTALPIECES</t>
  </si>
  <si>
    <t>S3: ACTUALRATELINES</t>
  </si>
  <si>
    <t>S3: ACTUALRATEPIECES</t>
  </si>
  <si>
    <t>S4: OPENLINES</t>
  </si>
  <si>
    <t>S4: OPENQTY</t>
  </si>
  <si>
    <t>S5: ETCLINES (hours)</t>
  </si>
  <si>
    <t>S5: ETCPIECES (hours)</t>
  </si>
  <si>
    <t>NULL_REASON</t>
  </si>
  <si>
    <t>GOALRATELINES (reference only)</t>
  </si>
  <si>
    <t>GOALRATEPIECES (reference only)</t>
  </si>
  <si>
    <t>INPUT DATA_TYPE</t>
  </si>
  <si>
    <t>BASELINE ETCLINES (n/a - real day)</t>
  </si>
  <si>
    <t>BASELINE ETCPIECES (n/a - real day)</t>
  </si>
  <si>
    <t>S6: ETC FINISH TIME - LINES</t>
  </si>
  <si>
    <t>S6: ETC FINISH TIME - PIECES</t>
  </si>
  <si>
    <t>ACTUAL (real 08-Sep)</t>
  </si>
  <si>
    <t>CONFIGURATION</t>
  </si>
  <si>
    <t>Yellow cells are inputs. Filters follow the ETC equation and the decisions you confirmed.</t>
  </si>
  <si>
    <t>SELECTED_SNAPSHOT_NO</t>
  </si>
  <si>
    <t>Snapshot (1-18) shown as the headline ETC result. 10 = 18:30, during the long WT1 break (S04).</t>
  </si>
  <si>
    <t>FOCUS_WORKTYPE</t>
  </si>
  <si>
    <t>Work type shown in the step-by-step trace and the over-time chart (display only).</t>
  </si>
  <si>
    <t>ANALYSIS_DATE</t>
  </si>
  <si>
    <t>TRANSACTIONDATE used by the equation: the real SMD day 08-Sep-2026 (busiest day of the extract, 13 pickers).</t>
  </si>
  <si>
    <t>CLIENTID_FILTER</t>
  </si>
  <si>
    <t>SMD</t>
  </si>
  <si>
    <t>Equation filter CLIENTID = SMD.</t>
  </si>
  <si>
    <t>WHID_FILTER</t>
  </si>
  <si>
    <t>Equation filter WHID: the real SMD extract stores warehouse 100.</t>
  </si>
  <si>
    <t>WIPIND_WORKING</t>
  </si>
  <si>
    <t>Used in place of WIPIND = X (confirmed).</t>
  </si>
  <si>
    <t>STATUS_COMPLETED</t>
  </si>
  <si>
    <t>CURRENTSTATUSID for completed lines.</t>
  </si>
  <si>
    <t>LM005S1 (labour segments) - REAL SMD sessions of 08-Sep-2026 (D101S1H), replayed at every 15-min snapshot: closed segment WIPIND N; open segment WIPIND Y with TOTALTIMEINSEC up to the snapshot.</t>
  </si>
  <si>
    <t>LM005ID</t>
  </si>
  <si>
    <t>CHANNELID</t>
  </si>
  <si>
    <t>FUNCTIONID</t>
  </si>
  <si>
    <t>ZONEID</t>
  </si>
  <si>
    <t>STARTDATETIME</t>
  </si>
  <si>
    <t>ENDDATETIME</t>
  </si>
  <si>
    <t>TOTALTIMEINSEC</t>
  </si>
  <si>
    <t>TOTALTIMEINMIN</t>
  </si>
  <si>
    <t>WIPIND</t>
  </si>
  <si>
    <t>SCENARIO_ID</t>
  </si>
  <si>
    <t>VAI</t>
  </si>
  <si>
    <t>\N</t>
  </si>
  <si>
    <t>ACTUAL (replayed)</t>
  </si>
  <si>
    <t>N</t>
  </si>
  <si>
    <t>TI102 (open items) - REAL SMD items of 08-Sep-2026 replayed at every snapshot: released (CREATEDATETIME &lt;= T) and not yet picked. Status 2 = its work ID started (TI102X0 STARTDATETIME &lt;= T, RESOURCENAME = picker), else 0.</t>
  </si>
  <si>
    <t>VERSION</t>
  </si>
  <si>
    <t>MATERIALID</t>
  </si>
  <si>
    <t>SRCLOC</t>
  </si>
  <si>
    <t>CURRENTSTATUSID</t>
  </si>
  <si>
    <t>ORDERQTY</t>
  </si>
  <si>
    <t>TOTALQTY</t>
  </si>
  <si>
    <t>SHORTQTY</t>
  </si>
  <si>
    <t>CUTQTY</t>
  </si>
  <si>
    <t>CREATEDATETIME</t>
  </si>
  <si>
    <t>CHANGEDATETIME</t>
  </si>
  <si>
    <t>CT60</t>
  </si>
  <si>
    <t>761643</t>
  </si>
  <si>
    <t>B710443</t>
  </si>
  <si>
    <t>796889</t>
  </si>
  <si>
    <t>B760442</t>
  </si>
  <si>
    <t>804054</t>
  </si>
  <si>
    <t>B780834</t>
  </si>
  <si>
    <t>501122</t>
  </si>
  <si>
    <t>B720251</t>
  </si>
  <si>
    <t>69088</t>
  </si>
  <si>
    <t>B822011</t>
  </si>
  <si>
    <t>955252</t>
  </si>
  <si>
    <t>B861051</t>
  </si>
  <si>
    <t>150532</t>
  </si>
  <si>
    <t>B720363</t>
  </si>
  <si>
    <t>256580</t>
  </si>
  <si>
    <t>B760333</t>
  </si>
  <si>
    <t>948216</t>
  </si>
  <si>
    <t>B801241</t>
  </si>
  <si>
    <t>898346</t>
  </si>
  <si>
    <t>B810263</t>
  </si>
  <si>
    <t>843045</t>
  </si>
  <si>
    <t>B700953</t>
  </si>
  <si>
    <t>883066</t>
  </si>
  <si>
    <t>B830543</t>
  </si>
  <si>
    <t>978981</t>
  </si>
  <si>
    <t>O030154</t>
  </si>
  <si>
    <t>842625</t>
  </si>
  <si>
    <t>P301522</t>
  </si>
  <si>
    <t>611343</t>
  </si>
  <si>
    <t>P320251</t>
  </si>
  <si>
    <t>151126</t>
  </si>
  <si>
    <t>Q530632</t>
  </si>
  <si>
    <t>978908</t>
  </si>
  <si>
    <t>O022013</t>
  </si>
  <si>
    <t>900005</t>
  </si>
  <si>
    <t>P350221</t>
  </si>
  <si>
    <t>634783</t>
  </si>
  <si>
    <t>O040223</t>
  </si>
  <si>
    <t>976944</t>
  </si>
  <si>
    <t>Q520131</t>
  </si>
  <si>
    <t>984054</t>
  </si>
  <si>
    <t>O010312</t>
  </si>
  <si>
    <t>774935</t>
  </si>
  <si>
    <t>O012034</t>
  </si>
  <si>
    <t>597138</t>
  </si>
  <si>
    <t>O020242</t>
  </si>
  <si>
    <t>984070</t>
  </si>
  <si>
    <t>O020311</t>
  </si>
  <si>
    <t>978940</t>
  </si>
  <si>
    <t>O050841</t>
  </si>
  <si>
    <t>445453</t>
  </si>
  <si>
    <t>Q501521</t>
  </si>
  <si>
    <t>511386</t>
  </si>
  <si>
    <t>P292051</t>
  </si>
  <si>
    <t>75101</t>
  </si>
  <si>
    <t>P330134</t>
  </si>
  <si>
    <t>871624</t>
  </si>
  <si>
    <t>P360544</t>
  </si>
  <si>
    <t>960153</t>
  </si>
  <si>
    <t>P351521</t>
  </si>
  <si>
    <t>983742</t>
  </si>
  <si>
    <t>Q530451</t>
  </si>
  <si>
    <t>977298</t>
  </si>
  <si>
    <t>P292041</t>
  </si>
  <si>
    <t>316519</t>
  </si>
  <si>
    <t>P342034</t>
  </si>
  <si>
    <t>858530</t>
  </si>
  <si>
    <t>P282034</t>
  </si>
  <si>
    <t>178384</t>
  </si>
  <si>
    <t>P310634</t>
  </si>
  <si>
    <t>442335</t>
  </si>
  <si>
    <t>P340253</t>
  </si>
  <si>
    <t>781021</t>
  </si>
  <si>
    <t>P311541</t>
  </si>
  <si>
    <t>688137</t>
  </si>
  <si>
    <t>O042024</t>
  </si>
  <si>
    <t>901231</t>
  </si>
  <si>
    <t>P301531</t>
  </si>
  <si>
    <t>977009</t>
  </si>
  <si>
    <t>P352033</t>
  </si>
  <si>
    <t>963397</t>
  </si>
  <si>
    <t>O030242</t>
  </si>
  <si>
    <t>991638</t>
  </si>
  <si>
    <t>O052043</t>
  </si>
  <si>
    <t>858753</t>
  </si>
  <si>
    <t>O042032</t>
  </si>
  <si>
    <t>692327</t>
  </si>
  <si>
    <t>O050752</t>
  </si>
  <si>
    <t>821397</t>
  </si>
  <si>
    <t>P272042</t>
  </si>
  <si>
    <t>761262</t>
  </si>
  <si>
    <t>O040734</t>
  </si>
  <si>
    <t>978932</t>
  </si>
  <si>
    <t>O042011</t>
  </si>
  <si>
    <t>978957</t>
  </si>
  <si>
    <t>O022044</t>
  </si>
  <si>
    <t>979013</t>
  </si>
  <si>
    <t>O040121</t>
  </si>
  <si>
    <t>490880</t>
  </si>
  <si>
    <t>O040521</t>
  </si>
  <si>
    <t>354355</t>
  </si>
  <si>
    <t>O020333</t>
  </si>
  <si>
    <t>917823</t>
  </si>
  <si>
    <t>O040433</t>
  </si>
  <si>
    <t>946797</t>
  </si>
  <si>
    <t>P310121</t>
  </si>
  <si>
    <t>999896</t>
  </si>
  <si>
    <t>P332041</t>
  </si>
  <si>
    <t>920959</t>
  </si>
  <si>
    <t>Q540433</t>
  </si>
  <si>
    <t>978999</t>
  </si>
  <si>
    <t>O040151</t>
  </si>
  <si>
    <t>66068</t>
  </si>
  <si>
    <t>O031542</t>
  </si>
  <si>
    <t>943845</t>
  </si>
  <si>
    <t>P310225</t>
  </si>
  <si>
    <t>914465</t>
  </si>
  <si>
    <t>P450132</t>
  </si>
  <si>
    <t>978064</t>
  </si>
  <si>
    <t>P301551</t>
  </si>
  <si>
    <t>867254</t>
  </si>
  <si>
    <t>P310132</t>
  </si>
  <si>
    <t>965657</t>
  </si>
  <si>
    <t>P322021</t>
  </si>
  <si>
    <t>23683</t>
  </si>
  <si>
    <t>P322033</t>
  </si>
  <si>
    <t>247825</t>
  </si>
  <si>
    <t>Q532021</t>
  </si>
  <si>
    <t>914549</t>
  </si>
  <si>
    <t>O051531</t>
  </si>
  <si>
    <t>736124</t>
  </si>
  <si>
    <t>O010353</t>
  </si>
  <si>
    <t>736132</t>
  </si>
  <si>
    <t>O030222</t>
  </si>
  <si>
    <t>623579</t>
  </si>
  <si>
    <t>O031531</t>
  </si>
  <si>
    <t>862912</t>
  </si>
  <si>
    <t>O042031</t>
  </si>
  <si>
    <t>985994</t>
  </si>
  <si>
    <t>P290622</t>
  </si>
  <si>
    <t>931576</t>
  </si>
  <si>
    <t>P340661</t>
  </si>
  <si>
    <t>411447</t>
  </si>
  <si>
    <t>Q532042</t>
  </si>
  <si>
    <t>840199</t>
  </si>
  <si>
    <t>Q520124</t>
  </si>
  <si>
    <t>900605</t>
  </si>
  <si>
    <t>P360522</t>
  </si>
  <si>
    <t>955401</t>
  </si>
  <si>
    <t>P360622</t>
  </si>
  <si>
    <t>741769</t>
  </si>
  <si>
    <t>P340243</t>
  </si>
  <si>
    <t>889444</t>
  </si>
  <si>
    <t>O010333</t>
  </si>
  <si>
    <t>984062</t>
  </si>
  <si>
    <t>O012012</t>
  </si>
  <si>
    <t>862904</t>
  </si>
  <si>
    <t>O052021</t>
  </si>
  <si>
    <t>978973</t>
  </si>
  <si>
    <t>O040131</t>
  </si>
  <si>
    <t>721735</t>
  </si>
  <si>
    <t>P330142</t>
  </si>
  <si>
    <t>814970</t>
  </si>
  <si>
    <t>O020363</t>
  </si>
  <si>
    <t>903732</t>
  </si>
  <si>
    <t>P300631</t>
  </si>
  <si>
    <t>971960</t>
  </si>
  <si>
    <t>P320634</t>
  </si>
  <si>
    <t>471612</t>
  </si>
  <si>
    <t>P342011</t>
  </si>
  <si>
    <t>785410</t>
  </si>
  <si>
    <t>Q530433</t>
  </si>
  <si>
    <t>814988</t>
  </si>
  <si>
    <t>O020252</t>
  </si>
  <si>
    <t>940650</t>
  </si>
  <si>
    <t>O040221</t>
  </si>
  <si>
    <t>827865</t>
  </si>
  <si>
    <t>B771541</t>
  </si>
  <si>
    <t>931329</t>
  </si>
  <si>
    <t>B821141</t>
  </si>
  <si>
    <t>977694</t>
  </si>
  <si>
    <t>B780213</t>
  </si>
  <si>
    <t>990721</t>
  </si>
  <si>
    <t>J622023</t>
  </si>
  <si>
    <t>128603</t>
  </si>
  <si>
    <t>B741343</t>
  </si>
  <si>
    <t>883405</t>
  </si>
  <si>
    <t>B781252</t>
  </si>
  <si>
    <t>896332</t>
  </si>
  <si>
    <t>B790651</t>
  </si>
  <si>
    <t>908335</t>
  </si>
  <si>
    <t>B810542</t>
  </si>
  <si>
    <t>947853</t>
  </si>
  <si>
    <t>B811251</t>
  </si>
  <si>
    <t>953448</t>
  </si>
  <si>
    <t>B821412</t>
  </si>
  <si>
    <t>373753</t>
  </si>
  <si>
    <t>B721311</t>
  </si>
  <si>
    <t>408252</t>
  </si>
  <si>
    <t>B741411</t>
  </si>
  <si>
    <t>390906</t>
  </si>
  <si>
    <t>B881121</t>
  </si>
  <si>
    <t>318626</t>
  </si>
  <si>
    <t>B881221</t>
  </si>
  <si>
    <t>955730</t>
  </si>
  <si>
    <t>J631553</t>
  </si>
  <si>
    <t>78835</t>
  </si>
  <si>
    <t>J651523</t>
  </si>
  <si>
    <t>756189</t>
  </si>
  <si>
    <t>B701034</t>
  </si>
  <si>
    <t>959999</t>
  </si>
  <si>
    <t>J672023</t>
  </si>
  <si>
    <t>960013</t>
  </si>
  <si>
    <t>J672041</t>
  </si>
  <si>
    <t>233791</t>
  </si>
  <si>
    <t>J130123</t>
  </si>
  <si>
    <t>689604</t>
  </si>
  <si>
    <t>J142033</t>
  </si>
  <si>
    <t>350483</t>
  </si>
  <si>
    <t>J701531</t>
  </si>
  <si>
    <t>123500</t>
  </si>
  <si>
    <t>J882033</t>
  </si>
  <si>
    <t>901603</t>
  </si>
  <si>
    <t>B732022</t>
  </si>
  <si>
    <t>910190</t>
  </si>
  <si>
    <t>J721542</t>
  </si>
  <si>
    <t>937524</t>
  </si>
  <si>
    <t>J070262</t>
  </si>
  <si>
    <t>956201</t>
  </si>
  <si>
    <t>B740634</t>
  </si>
  <si>
    <t>639765</t>
  </si>
  <si>
    <t>J170423</t>
  </si>
  <si>
    <t>389782</t>
  </si>
  <si>
    <t>J052041</t>
  </si>
  <si>
    <t>110171</t>
  </si>
  <si>
    <t>J062043</t>
  </si>
  <si>
    <t>973909</t>
  </si>
  <si>
    <t>B841353</t>
  </si>
  <si>
    <t>94079</t>
  </si>
  <si>
    <t>J062022</t>
  </si>
  <si>
    <t>684837</t>
  </si>
  <si>
    <t>J140311</t>
  </si>
  <si>
    <t>307769</t>
  </si>
  <si>
    <t>B740223</t>
  </si>
  <si>
    <t>962468</t>
  </si>
  <si>
    <t>J092022</t>
  </si>
  <si>
    <t>786657</t>
  </si>
  <si>
    <t>J151541</t>
  </si>
  <si>
    <t>951467</t>
  </si>
  <si>
    <t>B751532</t>
  </si>
  <si>
    <t>558076</t>
  </si>
  <si>
    <t>B831522</t>
  </si>
  <si>
    <t>208892</t>
  </si>
  <si>
    <t>B781423</t>
  </si>
  <si>
    <t>244947</t>
  </si>
  <si>
    <t>B830441</t>
  </si>
  <si>
    <t>201061</t>
  </si>
  <si>
    <t>B831331</t>
  </si>
  <si>
    <t>906909</t>
  </si>
  <si>
    <t>B710342</t>
  </si>
  <si>
    <t>253641</t>
  </si>
  <si>
    <t>B771151</t>
  </si>
  <si>
    <t>527191</t>
  </si>
  <si>
    <t>J090242</t>
  </si>
  <si>
    <t>998971</t>
  </si>
  <si>
    <t>J622033</t>
  </si>
  <si>
    <t>960274</t>
  </si>
  <si>
    <t>J912041</t>
  </si>
  <si>
    <t>736603</t>
  </si>
  <si>
    <t>J040222</t>
  </si>
  <si>
    <t>82769</t>
  </si>
  <si>
    <t>J060462</t>
  </si>
  <si>
    <t>934785</t>
  </si>
  <si>
    <t>J092023</t>
  </si>
  <si>
    <t>762009</t>
  </si>
  <si>
    <t>J130452</t>
  </si>
  <si>
    <t>942268</t>
  </si>
  <si>
    <t>J152021</t>
  </si>
  <si>
    <t>265117</t>
  </si>
  <si>
    <t>J621523</t>
  </si>
  <si>
    <t>877467</t>
  </si>
  <si>
    <t>J652043</t>
  </si>
  <si>
    <t>169994</t>
  </si>
  <si>
    <t>J691551</t>
  </si>
  <si>
    <t>662985</t>
  </si>
  <si>
    <t>J060362</t>
  </si>
  <si>
    <t>289504</t>
  </si>
  <si>
    <t>J090241</t>
  </si>
  <si>
    <t>615637</t>
  </si>
  <si>
    <t>J050162</t>
  </si>
  <si>
    <t>481459</t>
  </si>
  <si>
    <t>J050241</t>
  </si>
  <si>
    <t>306275</t>
  </si>
  <si>
    <t>J060311</t>
  </si>
  <si>
    <t>801979</t>
  </si>
  <si>
    <t>J070211</t>
  </si>
  <si>
    <t>939053</t>
  </si>
  <si>
    <t>J080143</t>
  </si>
  <si>
    <t>943464</t>
  </si>
  <si>
    <t>J162034</t>
  </si>
  <si>
    <t>757558</t>
  </si>
  <si>
    <t>J642033</t>
  </si>
  <si>
    <t>887376</t>
  </si>
  <si>
    <t>J652023</t>
  </si>
  <si>
    <t>101305</t>
  </si>
  <si>
    <t>J701521</t>
  </si>
  <si>
    <t>964968</t>
  </si>
  <si>
    <t>J852041</t>
  </si>
  <si>
    <t>756491</t>
  </si>
  <si>
    <t>J962023</t>
  </si>
  <si>
    <t>727727</t>
  </si>
  <si>
    <t>B870341</t>
  </si>
  <si>
    <t>871434</t>
  </si>
  <si>
    <t>B760542</t>
  </si>
  <si>
    <t>987750</t>
  </si>
  <si>
    <t>J961545</t>
  </si>
  <si>
    <t>555576</t>
  </si>
  <si>
    <t>J050244</t>
  </si>
  <si>
    <t>180505</t>
  </si>
  <si>
    <t>J080363</t>
  </si>
  <si>
    <t>490789</t>
  </si>
  <si>
    <t>J110161</t>
  </si>
  <si>
    <t>909325</t>
  </si>
  <si>
    <t>J110461</t>
  </si>
  <si>
    <t>457929</t>
  </si>
  <si>
    <t>J162043</t>
  </si>
  <si>
    <t>964486</t>
  </si>
  <si>
    <t>J911532</t>
  </si>
  <si>
    <t>47799</t>
  </si>
  <si>
    <t>J092031</t>
  </si>
  <si>
    <t>755698</t>
  </si>
  <si>
    <t>J162042</t>
  </si>
  <si>
    <t>943472</t>
  </si>
  <si>
    <t>J072032</t>
  </si>
  <si>
    <t>915967</t>
  </si>
  <si>
    <t>J911543</t>
  </si>
  <si>
    <t>847129</t>
  </si>
  <si>
    <t>B790131</t>
  </si>
  <si>
    <t>247312</t>
  </si>
  <si>
    <t>J641551</t>
  </si>
  <si>
    <t>638472</t>
  </si>
  <si>
    <t>J651521</t>
  </si>
  <si>
    <t>275178</t>
  </si>
  <si>
    <t>J672031</t>
  </si>
  <si>
    <t>959973</t>
  </si>
  <si>
    <t>J852011</t>
  </si>
  <si>
    <t>358442</t>
  </si>
  <si>
    <t>B722011</t>
  </si>
  <si>
    <t>75572</t>
  </si>
  <si>
    <t>J072031</t>
  </si>
  <si>
    <t>961193</t>
  </si>
  <si>
    <t>B751541</t>
  </si>
  <si>
    <t>681430</t>
  </si>
  <si>
    <t>J902041</t>
  </si>
  <si>
    <t>937342</t>
  </si>
  <si>
    <t>B741141</t>
  </si>
  <si>
    <t>303263</t>
  </si>
  <si>
    <t>J922021</t>
  </si>
  <si>
    <t>869685</t>
  </si>
  <si>
    <t>J942032</t>
  </si>
  <si>
    <t>993444</t>
  </si>
  <si>
    <t>J892031</t>
  </si>
  <si>
    <t>965038</t>
  </si>
  <si>
    <t>Q512043</t>
  </si>
  <si>
    <t>772384</t>
  </si>
  <si>
    <t>J160461</t>
  </si>
  <si>
    <t>276672</t>
  </si>
  <si>
    <t>J862023</t>
  </si>
  <si>
    <t>11518</t>
  </si>
  <si>
    <t>J852012</t>
  </si>
  <si>
    <t>877951</t>
  </si>
  <si>
    <t>J891552</t>
  </si>
  <si>
    <t>787622</t>
  </si>
  <si>
    <t>J892022</t>
  </si>
  <si>
    <t>909366</t>
  </si>
  <si>
    <t>J661541</t>
  </si>
  <si>
    <t>506980</t>
  </si>
  <si>
    <t>J100455</t>
  </si>
  <si>
    <t>931857</t>
  </si>
  <si>
    <t>J122011</t>
  </si>
  <si>
    <t>921387</t>
  </si>
  <si>
    <t>J622032</t>
  </si>
  <si>
    <t>779678</t>
  </si>
  <si>
    <t>J642023</t>
  </si>
  <si>
    <t>887034</t>
  </si>
  <si>
    <t>J691512</t>
  </si>
  <si>
    <t>979583</t>
  </si>
  <si>
    <t>J120132</t>
  </si>
  <si>
    <t>34719</t>
  </si>
  <si>
    <t>J952023</t>
  </si>
  <si>
    <t>260281</t>
  </si>
  <si>
    <t>J180141</t>
  </si>
  <si>
    <t>242909</t>
  </si>
  <si>
    <t>J180143</t>
  </si>
  <si>
    <t>982348</t>
  </si>
  <si>
    <t>P302021</t>
  </si>
  <si>
    <t>87403</t>
  </si>
  <si>
    <t>P320641</t>
  </si>
  <si>
    <t>819730</t>
  </si>
  <si>
    <t>P321521</t>
  </si>
  <si>
    <t>329996</t>
  </si>
  <si>
    <t>P322022</t>
  </si>
  <si>
    <t>252452</t>
  </si>
  <si>
    <t>P340242</t>
  </si>
  <si>
    <t>879882</t>
  </si>
  <si>
    <t>P340644</t>
  </si>
  <si>
    <t>822189</t>
  </si>
  <si>
    <t>J162021</t>
  </si>
  <si>
    <t>328410</t>
  </si>
  <si>
    <t>J882013</t>
  </si>
  <si>
    <t>360331</t>
  </si>
  <si>
    <t>J891523</t>
  </si>
  <si>
    <t>74994</t>
  </si>
  <si>
    <t>J902012</t>
  </si>
  <si>
    <t>161488</t>
  </si>
  <si>
    <t>J651532</t>
  </si>
  <si>
    <t>951368</t>
  </si>
  <si>
    <t>J050131</t>
  </si>
  <si>
    <t>900188</t>
  </si>
  <si>
    <t>J070243</t>
  </si>
  <si>
    <t>337770</t>
  </si>
  <si>
    <t>J131541</t>
  </si>
  <si>
    <t>280339</t>
  </si>
  <si>
    <t>B742023</t>
  </si>
  <si>
    <t>137128</t>
  </si>
  <si>
    <t>B761421</t>
  </si>
  <si>
    <t>616987</t>
  </si>
  <si>
    <t>B722022</t>
  </si>
  <si>
    <t>846253</t>
  </si>
  <si>
    <t>B710442</t>
  </si>
  <si>
    <t>903641</t>
  </si>
  <si>
    <t>P340151</t>
  </si>
  <si>
    <t>209751</t>
  </si>
  <si>
    <t>J080161</t>
  </si>
  <si>
    <t>829235</t>
  </si>
  <si>
    <t>J661532</t>
  </si>
  <si>
    <t>773930</t>
  </si>
  <si>
    <t>P330251</t>
  </si>
  <si>
    <t>187616</t>
  </si>
  <si>
    <t>P340213</t>
  </si>
  <si>
    <t>911354</t>
  </si>
  <si>
    <t>P340554</t>
  </si>
  <si>
    <t>113449</t>
  </si>
  <si>
    <t>B800211</t>
  </si>
  <si>
    <t>886797</t>
  </si>
  <si>
    <t>B881141</t>
  </si>
  <si>
    <t>843334</t>
  </si>
  <si>
    <t>J142021</t>
  </si>
  <si>
    <t>443341</t>
  </si>
  <si>
    <t>J142041</t>
  </si>
  <si>
    <t>955237</t>
  </si>
  <si>
    <t>B841252</t>
  </si>
  <si>
    <t>962977</t>
  </si>
  <si>
    <t>P301562</t>
  </si>
  <si>
    <t>966978</t>
  </si>
  <si>
    <t>J032043</t>
  </si>
  <si>
    <t>706399</t>
  </si>
  <si>
    <t>J081542</t>
  </si>
  <si>
    <t>156397</t>
  </si>
  <si>
    <t>J622043</t>
  </si>
  <si>
    <t>994335</t>
  </si>
  <si>
    <t>P290123</t>
  </si>
  <si>
    <t>398982</t>
  </si>
  <si>
    <t>J120123</t>
  </si>
  <si>
    <t>576611</t>
  </si>
  <si>
    <t>J852015</t>
  </si>
  <si>
    <t>859454</t>
  </si>
  <si>
    <t>B770364</t>
  </si>
  <si>
    <t>354209</t>
  </si>
  <si>
    <t>B851261</t>
  </si>
  <si>
    <t>867481</t>
  </si>
  <si>
    <t>J862024</t>
  </si>
  <si>
    <t>81851</t>
  </si>
  <si>
    <t>J172022</t>
  </si>
  <si>
    <t>953166</t>
  </si>
  <si>
    <t>J911541</t>
  </si>
  <si>
    <t>504191</t>
  </si>
  <si>
    <t>O010322</t>
  </si>
  <si>
    <t>978916</t>
  </si>
  <si>
    <t>O040331</t>
  </si>
  <si>
    <t>875212</t>
  </si>
  <si>
    <t>J941514</t>
  </si>
  <si>
    <t>205831</t>
  </si>
  <si>
    <t>B700261</t>
  </si>
  <si>
    <t>205815</t>
  </si>
  <si>
    <t>E981441</t>
  </si>
  <si>
    <t>812008</t>
  </si>
  <si>
    <t>B862021</t>
  </si>
  <si>
    <t>526978</t>
  </si>
  <si>
    <t>O040531</t>
  </si>
  <si>
    <t>564567</t>
  </si>
  <si>
    <t>P290143</t>
  </si>
  <si>
    <t>968156</t>
  </si>
  <si>
    <t>B852032</t>
  </si>
  <si>
    <t>996678</t>
  </si>
  <si>
    <t>J040151</t>
  </si>
  <si>
    <t>877969</t>
  </si>
  <si>
    <t>J941534</t>
  </si>
  <si>
    <t>287292</t>
  </si>
  <si>
    <t>P302034</t>
  </si>
  <si>
    <t>459677</t>
  </si>
  <si>
    <t>J080431</t>
  </si>
  <si>
    <t>911545</t>
  </si>
  <si>
    <t>B782031</t>
  </si>
  <si>
    <t>883082</t>
  </si>
  <si>
    <t>B861351</t>
  </si>
  <si>
    <t>905365</t>
  </si>
  <si>
    <t>J060153</t>
  </si>
  <si>
    <t>997791</t>
  </si>
  <si>
    <t>J112021</t>
  </si>
  <si>
    <t>873091</t>
  </si>
  <si>
    <t>J112043</t>
  </si>
  <si>
    <t>990614</t>
  </si>
  <si>
    <t>B790211</t>
  </si>
  <si>
    <t>955229</t>
  </si>
  <si>
    <t>B841341</t>
  </si>
  <si>
    <t>984088</t>
  </si>
  <si>
    <t>O020133</t>
  </si>
  <si>
    <t>44445</t>
  </si>
  <si>
    <t>J962021</t>
  </si>
  <si>
    <t>579356</t>
  </si>
  <si>
    <t>B760532</t>
  </si>
  <si>
    <t>898965</t>
  </si>
  <si>
    <t>P322034</t>
  </si>
  <si>
    <t>964759</t>
  </si>
  <si>
    <t>J891522</t>
  </si>
  <si>
    <t>564542</t>
  </si>
  <si>
    <t>P300134</t>
  </si>
  <si>
    <t>903690</t>
  </si>
  <si>
    <t>P342024</t>
  </si>
  <si>
    <t>866798</t>
  </si>
  <si>
    <t>J051521</t>
  </si>
  <si>
    <t>887679</t>
  </si>
  <si>
    <t>B792031</t>
  </si>
  <si>
    <t>933861</t>
  </si>
  <si>
    <t>Q530141</t>
  </si>
  <si>
    <t>775437</t>
  </si>
  <si>
    <t>J162033</t>
  </si>
  <si>
    <t>995373</t>
  </si>
  <si>
    <t>P272034</t>
  </si>
  <si>
    <t>907485</t>
  </si>
  <si>
    <t>P300642</t>
  </si>
  <si>
    <t>334680</t>
  </si>
  <si>
    <t>P302042</t>
  </si>
  <si>
    <t>986075</t>
  </si>
  <si>
    <t>O030421</t>
  </si>
  <si>
    <t>826149</t>
  </si>
  <si>
    <t>Q530535</t>
  </si>
  <si>
    <t>702795</t>
  </si>
  <si>
    <t>Q530663</t>
  </si>
  <si>
    <t>697862</t>
  </si>
  <si>
    <t>J150122</t>
  </si>
  <si>
    <t>9292</t>
  </si>
  <si>
    <t>J952022</t>
  </si>
  <si>
    <t>758077</t>
  </si>
  <si>
    <t>J132021</t>
  </si>
  <si>
    <t>806729</t>
  </si>
  <si>
    <t>J922024</t>
  </si>
  <si>
    <t>560301</t>
  </si>
  <si>
    <t>J961551</t>
  </si>
  <si>
    <t>765820</t>
  </si>
  <si>
    <t>P291551</t>
  </si>
  <si>
    <t>892190</t>
  </si>
  <si>
    <t>P352023</t>
  </si>
  <si>
    <t>892174</t>
  </si>
  <si>
    <t>P352043</t>
  </si>
  <si>
    <t>140208</t>
  </si>
  <si>
    <t>Q501522</t>
  </si>
  <si>
    <t>539437</t>
  </si>
  <si>
    <t>P320122</t>
  </si>
  <si>
    <t>764480</t>
  </si>
  <si>
    <t>P282042</t>
  </si>
  <si>
    <t>627527</t>
  </si>
  <si>
    <t>P292021</t>
  </si>
  <si>
    <t>995381</t>
  </si>
  <si>
    <t>P292023</t>
  </si>
  <si>
    <t>336033</t>
  </si>
  <si>
    <t>P342031</t>
  </si>
  <si>
    <t>162892</t>
  </si>
  <si>
    <t>J050232</t>
  </si>
  <si>
    <t>992321</t>
  </si>
  <si>
    <t>J090252</t>
  </si>
  <si>
    <t>989525</t>
  </si>
  <si>
    <t>J172032</t>
  </si>
  <si>
    <t>714601</t>
  </si>
  <si>
    <t>J711551</t>
  </si>
  <si>
    <t>994905</t>
  </si>
  <si>
    <t>P272022</t>
  </si>
  <si>
    <t>898957</t>
  </si>
  <si>
    <t>P332031</t>
  </si>
  <si>
    <t>858274</t>
  </si>
  <si>
    <t>P360651</t>
  </si>
  <si>
    <t>719235</t>
  </si>
  <si>
    <t>O030342</t>
  </si>
  <si>
    <t>998831</t>
  </si>
  <si>
    <t>J130133</t>
  </si>
  <si>
    <t>963751</t>
  </si>
  <si>
    <t>J122022</t>
  </si>
  <si>
    <t>635037</t>
  </si>
  <si>
    <t>J672033</t>
  </si>
  <si>
    <t>927319</t>
  </si>
  <si>
    <t>J942011</t>
  </si>
  <si>
    <t>876219</t>
  </si>
  <si>
    <t>J662042</t>
  </si>
  <si>
    <t>296616</t>
  </si>
  <si>
    <t>O011541</t>
  </si>
  <si>
    <t>185579</t>
  </si>
  <si>
    <t>B730344</t>
  </si>
  <si>
    <t>987404</t>
  </si>
  <si>
    <t>J872031</t>
  </si>
  <si>
    <t>314963</t>
  </si>
  <si>
    <t>O020123</t>
  </si>
  <si>
    <t>589036</t>
  </si>
  <si>
    <t>B792023</t>
  </si>
  <si>
    <t>811992</t>
  </si>
  <si>
    <t>B821111</t>
  </si>
  <si>
    <t>132006</t>
  </si>
  <si>
    <t>J882012</t>
  </si>
  <si>
    <t>865105</t>
  </si>
  <si>
    <t>B751364</t>
  </si>
  <si>
    <t>905919</t>
  </si>
  <si>
    <t>B750412</t>
  </si>
  <si>
    <t>805713</t>
  </si>
  <si>
    <t>B790532</t>
  </si>
  <si>
    <t>641765</t>
  </si>
  <si>
    <t>B771452</t>
  </si>
  <si>
    <t>62687</t>
  </si>
  <si>
    <t>B710361</t>
  </si>
  <si>
    <t>703272</t>
  </si>
  <si>
    <t>B741511</t>
  </si>
  <si>
    <t>68882</t>
  </si>
  <si>
    <t>B812034</t>
  </si>
  <si>
    <t>896274</t>
  </si>
  <si>
    <t>B750552</t>
  </si>
  <si>
    <t>880112</t>
  </si>
  <si>
    <t>B751151</t>
  </si>
  <si>
    <t>905935</t>
  </si>
  <si>
    <t>B740431</t>
  </si>
  <si>
    <t>900374</t>
  </si>
  <si>
    <t>J932035</t>
  </si>
  <si>
    <t>573076</t>
  </si>
  <si>
    <t>J932032</t>
  </si>
  <si>
    <t>410316</t>
  </si>
  <si>
    <t>P320143</t>
  </si>
  <si>
    <t>996553</t>
  </si>
  <si>
    <t>P291542</t>
  </si>
  <si>
    <t>920769</t>
  </si>
  <si>
    <t>P312022</t>
  </si>
  <si>
    <t>721548</t>
  </si>
  <si>
    <t>J052042</t>
  </si>
  <si>
    <t>721095</t>
  </si>
  <si>
    <t>J060451</t>
  </si>
  <si>
    <t>967893</t>
  </si>
  <si>
    <t>J160432</t>
  </si>
  <si>
    <t>993097</t>
  </si>
  <si>
    <t>J082045</t>
  </si>
  <si>
    <t>45177</t>
  </si>
  <si>
    <t>J872023</t>
  </si>
  <si>
    <t>956805</t>
  </si>
  <si>
    <t>J042034</t>
  </si>
  <si>
    <t>234232</t>
  </si>
  <si>
    <t>J012024</t>
  </si>
  <si>
    <t>372373</t>
  </si>
  <si>
    <t>P340553</t>
  </si>
  <si>
    <t>403136</t>
  </si>
  <si>
    <t>O030112</t>
  </si>
  <si>
    <t>582679</t>
  </si>
  <si>
    <t>J030334</t>
  </si>
  <si>
    <t>320880</t>
  </si>
  <si>
    <t>J872034</t>
  </si>
  <si>
    <t>965780</t>
  </si>
  <si>
    <t>J041522</t>
  </si>
  <si>
    <t>587954</t>
  </si>
  <si>
    <t>P342053</t>
  </si>
  <si>
    <t>447954</t>
  </si>
  <si>
    <t>Q530524</t>
  </si>
  <si>
    <t>706034</t>
  </si>
  <si>
    <t>J041521</t>
  </si>
  <si>
    <t>955005</t>
  </si>
  <si>
    <t>J172034</t>
  </si>
  <si>
    <t>820399</t>
  </si>
  <si>
    <t>J080222</t>
  </si>
  <si>
    <t>358432</t>
  </si>
  <si>
    <t>B802013</t>
  </si>
  <si>
    <t>168286</t>
  </si>
  <si>
    <t>J152043</t>
  </si>
  <si>
    <t>242068</t>
  </si>
  <si>
    <t>P300222</t>
  </si>
  <si>
    <t>863811</t>
  </si>
  <si>
    <t>P331562</t>
  </si>
  <si>
    <t>309172</t>
  </si>
  <si>
    <t>P340252</t>
  </si>
  <si>
    <t>973784</t>
  </si>
  <si>
    <t>J090451</t>
  </si>
  <si>
    <t>973792</t>
  </si>
  <si>
    <t>J090331</t>
  </si>
  <si>
    <t>735912</t>
  </si>
  <si>
    <t>J711541</t>
  </si>
  <si>
    <t>707497</t>
  </si>
  <si>
    <t>B811125</t>
  </si>
  <si>
    <t>872051</t>
  </si>
  <si>
    <t>P281512</t>
  </si>
  <si>
    <t>923953</t>
  </si>
  <si>
    <t>P331542</t>
  </si>
  <si>
    <t>982587</t>
  </si>
  <si>
    <t>P350151</t>
  </si>
  <si>
    <t>553899</t>
  </si>
  <si>
    <t>J050152</t>
  </si>
  <si>
    <t>787924</t>
  </si>
  <si>
    <t>J081561</t>
  </si>
  <si>
    <t>99606</t>
  </si>
  <si>
    <t>Q520251</t>
  </si>
  <si>
    <t>757757</t>
  </si>
  <si>
    <t>B710213</t>
  </si>
  <si>
    <t>754432</t>
  </si>
  <si>
    <t>B750851</t>
  </si>
  <si>
    <t>184598</t>
  </si>
  <si>
    <t>B770431</t>
  </si>
  <si>
    <t>798892</t>
  </si>
  <si>
    <t>B711153</t>
  </si>
  <si>
    <t>878074</t>
  </si>
  <si>
    <t>B740512</t>
  </si>
  <si>
    <t>990960</t>
  </si>
  <si>
    <t>B750721</t>
  </si>
  <si>
    <t>900020</t>
  </si>
  <si>
    <t>B770742</t>
  </si>
  <si>
    <t>332130</t>
  </si>
  <si>
    <t>B731451</t>
  </si>
  <si>
    <t>545731</t>
  </si>
  <si>
    <t>E981421</t>
  </si>
  <si>
    <t>835850</t>
  </si>
  <si>
    <t>B761321</t>
  </si>
  <si>
    <t>921601</t>
  </si>
  <si>
    <t>B740363</t>
  </si>
  <si>
    <t>835892</t>
  </si>
  <si>
    <t>B762013</t>
  </si>
  <si>
    <t>635425</t>
  </si>
  <si>
    <t>B780642</t>
  </si>
  <si>
    <t>623652</t>
  </si>
  <si>
    <t>B790831</t>
  </si>
  <si>
    <t>211656</t>
  </si>
  <si>
    <t>P321552</t>
  </si>
  <si>
    <t>365882</t>
  </si>
  <si>
    <t>J040422</t>
  </si>
  <si>
    <t>904433</t>
  </si>
  <si>
    <t>J050333</t>
  </si>
  <si>
    <t>896407</t>
  </si>
  <si>
    <t>P310521</t>
  </si>
  <si>
    <t>791217</t>
  </si>
  <si>
    <t>J090111</t>
  </si>
  <si>
    <t>678524</t>
  </si>
  <si>
    <t>P312024</t>
  </si>
  <si>
    <t>962928</t>
  </si>
  <si>
    <t>B781234</t>
  </si>
  <si>
    <t>999359</t>
  </si>
  <si>
    <t>B862011</t>
  </si>
  <si>
    <t>666094</t>
  </si>
  <si>
    <t>J721552</t>
  </si>
  <si>
    <t>973305</t>
  </si>
  <si>
    <t>B770331</t>
  </si>
  <si>
    <t>819920</t>
  </si>
  <si>
    <t>J051522</t>
  </si>
  <si>
    <t>618381</t>
  </si>
  <si>
    <t>J112024</t>
  </si>
  <si>
    <t>441581</t>
  </si>
  <si>
    <t>J651522</t>
  </si>
  <si>
    <t>978056</t>
  </si>
  <si>
    <t>P320524</t>
  </si>
  <si>
    <t>926187</t>
  </si>
  <si>
    <t>J932023</t>
  </si>
  <si>
    <t>568929</t>
  </si>
  <si>
    <t>B882011</t>
  </si>
  <si>
    <t>89445</t>
  </si>
  <si>
    <t>J721551</t>
  </si>
  <si>
    <t>837930</t>
  </si>
  <si>
    <t>B830434</t>
  </si>
  <si>
    <t>919449</t>
  </si>
  <si>
    <t>J090142</t>
  </si>
  <si>
    <t>974014</t>
  </si>
  <si>
    <t>J050125</t>
  </si>
  <si>
    <t>949156</t>
  </si>
  <si>
    <t>P350241</t>
  </si>
  <si>
    <t>164294</t>
  </si>
  <si>
    <t>P320142</t>
  </si>
  <si>
    <t>962548</t>
  </si>
  <si>
    <t>B771013</t>
  </si>
  <si>
    <t>516398</t>
  </si>
  <si>
    <t>J080152</t>
  </si>
  <si>
    <t>74536</t>
  </si>
  <si>
    <t>J090343</t>
  </si>
  <si>
    <t>781096</t>
  </si>
  <si>
    <t>J070222</t>
  </si>
  <si>
    <t>999409</t>
  </si>
  <si>
    <t>P320511</t>
  </si>
  <si>
    <t>257337</t>
  </si>
  <si>
    <t>J862012</t>
  </si>
  <si>
    <t>595579</t>
  </si>
  <si>
    <t>B730512</t>
  </si>
  <si>
    <t>563899</t>
  </si>
  <si>
    <t>J942041</t>
  </si>
  <si>
    <t>995464</t>
  </si>
  <si>
    <t>J102041</t>
  </si>
  <si>
    <t>R0214412</t>
  </si>
  <si>
    <t>984096</t>
  </si>
  <si>
    <t>O031512</t>
  </si>
  <si>
    <t>774943</t>
  </si>
  <si>
    <t>O040323</t>
  </si>
  <si>
    <t>979666</t>
  </si>
  <si>
    <t>B752024</t>
  </si>
  <si>
    <t>900159</t>
  </si>
  <si>
    <t>T1034132</t>
  </si>
  <si>
    <t>265801</t>
  </si>
  <si>
    <t>T1015112</t>
  </si>
  <si>
    <t>364679</t>
  </si>
  <si>
    <t>P310532</t>
  </si>
  <si>
    <t>386474</t>
  </si>
  <si>
    <t>P311542</t>
  </si>
  <si>
    <t>864967</t>
  </si>
  <si>
    <t>S0611612</t>
  </si>
  <si>
    <t>836502</t>
  </si>
  <si>
    <t>T142723</t>
  </si>
  <si>
    <t>373407</t>
  </si>
  <si>
    <t>S062033</t>
  </si>
  <si>
    <t>833939</t>
  </si>
  <si>
    <t>S071024</t>
  </si>
  <si>
    <t>547771</t>
  </si>
  <si>
    <t>S071826</t>
  </si>
  <si>
    <t>995365</t>
  </si>
  <si>
    <t>P300621</t>
  </si>
  <si>
    <t>500348</t>
  </si>
  <si>
    <t>B700352</t>
  </si>
  <si>
    <t>924498</t>
  </si>
  <si>
    <t>B731034</t>
  </si>
  <si>
    <t>980615</t>
  </si>
  <si>
    <t>B861562</t>
  </si>
  <si>
    <t>667154</t>
  </si>
  <si>
    <t>J110211</t>
  </si>
  <si>
    <t>964189</t>
  </si>
  <si>
    <t>J162032</t>
  </si>
  <si>
    <t>303495</t>
  </si>
  <si>
    <t>J891543</t>
  </si>
  <si>
    <t>893396</t>
  </si>
  <si>
    <t>Q520214</t>
  </si>
  <si>
    <t>458776</t>
  </si>
  <si>
    <t>B741542</t>
  </si>
  <si>
    <t>954222</t>
  </si>
  <si>
    <t>O030311</t>
  </si>
  <si>
    <t>973735</t>
  </si>
  <si>
    <t>P320533</t>
  </si>
  <si>
    <t>736400</t>
  </si>
  <si>
    <t>J651531</t>
  </si>
  <si>
    <t>746677</t>
  </si>
  <si>
    <t>B800122</t>
  </si>
  <si>
    <t>877944</t>
  </si>
  <si>
    <t>J891544</t>
  </si>
  <si>
    <t>310483</t>
  </si>
  <si>
    <t>J942033</t>
  </si>
  <si>
    <t>435750</t>
  </si>
  <si>
    <t>R041726</t>
  </si>
  <si>
    <t>227249</t>
  </si>
  <si>
    <t>R0419252</t>
  </si>
  <si>
    <t>955575</t>
  </si>
  <si>
    <t>S0615612</t>
  </si>
  <si>
    <t>812941</t>
  </si>
  <si>
    <t>S0624732</t>
  </si>
  <si>
    <t>238162</t>
  </si>
  <si>
    <t>T101043</t>
  </si>
  <si>
    <t>567461</t>
  </si>
  <si>
    <t>T1014412</t>
  </si>
  <si>
    <t>346965</t>
  </si>
  <si>
    <t>T1017632</t>
  </si>
  <si>
    <t>82008</t>
  </si>
  <si>
    <t>T1018332</t>
  </si>
  <si>
    <t>972059</t>
  </si>
  <si>
    <t>R0118352</t>
  </si>
  <si>
    <t>930818</t>
  </si>
  <si>
    <t>R0211512</t>
  </si>
  <si>
    <t>354514</t>
  </si>
  <si>
    <t>R0214532</t>
  </si>
  <si>
    <t>S0610432</t>
  </si>
  <si>
    <t>389734</t>
  </si>
  <si>
    <t>S0617212</t>
  </si>
  <si>
    <t>S0720612</t>
  </si>
  <si>
    <t>835421</t>
  </si>
  <si>
    <t>S0819222</t>
  </si>
  <si>
    <t>885376</t>
  </si>
  <si>
    <t>S0912432</t>
  </si>
  <si>
    <t>153288</t>
  </si>
  <si>
    <t>T1206132</t>
  </si>
  <si>
    <t>93013</t>
  </si>
  <si>
    <t>T1333132</t>
  </si>
  <si>
    <t>693952</t>
  </si>
  <si>
    <t>B711142</t>
  </si>
  <si>
    <t>846676</t>
  </si>
  <si>
    <t>J061511</t>
  </si>
  <si>
    <t>248958</t>
  </si>
  <si>
    <t>J012013</t>
  </si>
  <si>
    <t>262525</t>
  </si>
  <si>
    <t>J070251</t>
  </si>
  <si>
    <t>943803</t>
  </si>
  <si>
    <t>P320543</t>
  </si>
  <si>
    <t>600850</t>
  </si>
  <si>
    <t>J030441</t>
  </si>
  <si>
    <t>258287</t>
  </si>
  <si>
    <t>J030423</t>
  </si>
  <si>
    <t>76729</t>
  </si>
  <si>
    <t>J070313</t>
  </si>
  <si>
    <t>589093</t>
  </si>
  <si>
    <t>J120332</t>
  </si>
  <si>
    <t>985283</t>
  </si>
  <si>
    <t>J132031</t>
  </si>
  <si>
    <t>508716</t>
  </si>
  <si>
    <t>J060422</t>
  </si>
  <si>
    <t>846918</t>
  </si>
  <si>
    <t>J110233</t>
  </si>
  <si>
    <t>447292</t>
  </si>
  <si>
    <t>J120221</t>
  </si>
  <si>
    <t>647436</t>
  </si>
  <si>
    <t>O040413</t>
  </si>
  <si>
    <t>925172</t>
  </si>
  <si>
    <t>B882032</t>
  </si>
  <si>
    <t>380697</t>
  </si>
  <si>
    <t>B782032</t>
  </si>
  <si>
    <t>201245</t>
  </si>
  <si>
    <t>J852031</t>
  </si>
  <si>
    <t>989566</t>
  </si>
  <si>
    <t>J941545</t>
  </si>
  <si>
    <t>749648</t>
  </si>
  <si>
    <t>B800222</t>
  </si>
  <si>
    <t>921130</t>
  </si>
  <si>
    <t>J152022</t>
  </si>
  <si>
    <t>985341</t>
  </si>
  <si>
    <t>B722024</t>
  </si>
  <si>
    <t>120915</t>
  </si>
  <si>
    <t>B751141</t>
  </si>
  <si>
    <t>897595</t>
  </si>
  <si>
    <t>J932022</t>
  </si>
  <si>
    <t>871830</t>
  </si>
  <si>
    <t>B821311</t>
  </si>
  <si>
    <t>900395</t>
  </si>
  <si>
    <t>O011532</t>
  </si>
  <si>
    <t>464752</t>
  </si>
  <si>
    <t>B852013</t>
  </si>
  <si>
    <t>421611</t>
  </si>
  <si>
    <t>J652022</t>
  </si>
  <si>
    <t>782772</t>
  </si>
  <si>
    <t>J922023</t>
  </si>
  <si>
    <t>205823</t>
  </si>
  <si>
    <t>E981341</t>
  </si>
  <si>
    <t>102350</t>
  </si>
  <si>
    <t>P290164</t>
  </si>
  <si>
    <t>587147</t>
  </si>
  <si>
    <t>P282014</t>
  </si>
  <si>
    <t>S0617252</t>
  </si>
  <si>
    <t>900175</t>
  </si>
  <si>
    <t>T1001112</t>
  </si>
  <si>
    <t>T1001432</t>
  </si>
  <si>
    <t>T1002132</t>
  </si>
  <si>
    <t>900184</t>
  </si>
  <si>
    <t>T1023112</t>
  </si>
  <si>
    <t>T1033132</t>
  </si>
  <si>
    <t>405241</t>
  </si>
  <si>
    <t>B731321</t>
  </si>
  <si>
    <t>741400</t>
  </si>
  <si>
    <t>J060262</t>
  </si>
  <si>
    <t>488350</t>
  </si>
  <si>
    <t>J881523</t>
  </si>
  <si>
    <t>969477</t>
  </si>
  <si>
    <t>B730244</t>
  </si>
  <si>
    <t>75218</t>
  </si>
  <si>
    <t>B881131</t>
  </si>
  <si>
    <t>923535</t>
  </si>
  <si>
    <t>J731552</t>
  </si>
  <si>
    <t>829845</t>
  </si>
  <si>
    <t>J040363</t>
  </si>
  <si>
    <t>596130</t>
  </si>
  <si>
    <t>B842032</t>
  </si>
  <si>
    <t>380636</t>
  </si>
  <si>
    <t>J931514</t>
  </si>
  <si>
    <t>786301</t>
  </si>
  <si>
    <t>J100351</t>
  </si>
  <si>
    <t>516906</t>
  </si>
  <si>
    <t>Q520151</t>
  </si>
  <si>
    <t>70854</t>
  </si>
  <si>
    <t>B861451</t>
  </si>
  <si>
    <t>708271</t>
  </si>
  <si>
    <t>B740723</t>
  </si>
  <si>
    <t>216879</t>
  </si>
  <si>
    <t>B781065</t>
  </si>
  <si>
    <t>689422</t>
  </si>
  <si>
    <t>B841451</t>
  </si>
  <si>
    <t>698977</t>
  </si>
  <si>
    <t>B801354</t>
  </si>
  <si>
    <t>881136</t>
  </si>
  <si>
    <t>E960241</t>
  </si>
  <si>
    <t>392951</t>
  </si>
  <si>
    <t>E970152</t>
  </si>
  <si>
    <t>541318</t>
  </si>
  <si>
    <t>B881421</t>
  </si>
  <si>
    <t>517342</t>
  </si>
  <si>
    <t>B721532</t>
  </si>
  <si>
    <t>708289</t>
  </si>
  <si>
    <t>B730944</t>
  </si>
  <si>
    <t>842864</t>
  </si>
  <si>
    <t>B881151</t>
  </si>
  <si>
    <t>827774</t>
  </si>
  <si>
    <t>B782022</t>
  </si>
  <si>
    <t>978635</t>
  </si>
  <si>
    <t>B780111</t>
  </si>
  <si>
    <t>96347</t>
  </si>
  <si>
    <t>B780561</t>
  </si>
  <si>
    <t>843672</t>
  </si>
  <si>
    <t>P281531</t>
  </si>
  <si>
    <t>859660</t>
  </si>
  <si>
    <t>B820351</t>
  </si>
  <si>
    <t>889881</t>
  </si>
  <si>
    <t>P272021</t>
  </si>
  <si>
    <t>274712</t>
  </si>
  <si>
    <t>B751461</t>
  </si>
  <si>
    <t>453258</t>
  </si>
  <si>
    <t>B780224</t>
  </si>
  <si>
    <t>764723</t>
  </si>
  <si>
    <t>B840231</t>
  </si>
  <si>
    <t>175878</t>
  </si>
  <si>
    <t>P300221</t>
  </si>
  <si>
    <t>135757</t>
  </si>
  <si>
    <t>B701142</t>
  </si>
  <si>
    <t>50787</t>
  </si>
  <si>
    <t>J070443</t>
  </si>
  <si>
    <t>796599</t>
  </si>
  <si>
    <t>P291521</t>
  </si>
  <si>
    <t>764548</t>
  </si>
  <si>
    <t>P340541</t>
  </si>
  <si>
    <t>69013</t>
  </si>
  <si>
    <t>S071943</t>
  </si>
  <si>
    <t>580902</t>
  </si>
  <si>
    <t>S0621412</t>
  </si>
  <si>
    <t>S0814532</t>
  </si>
  <si>
    <t>97436</t>
  </si>
  <si>
    <t>S0816632</t>
  </si>
  <si>
    <t>842898</t>
  </si>
  <si>
    <t>T1027112</t>
  </si>
  <si>
    <t>T1204332</t>
  </si>
  <si>
    <t>T1302232</t>
  </si>
  <si>
    <t>T1328312</t>
  </si>
  <si>
    <t>605170</t>
  </si>
  <si>
    <t>T1405432</t>
  </si>
  <si>
    <t>T140543</t>
  </si>
  <si>
    <t>917376</t>
  </si>
  <si>
    <t>S0920432</t>
  </si>
  <si>
    <t>889022</t>
  </si>
  <si>
    <t>S0712512</t>
  </si>
  <si>
    <t>806461</t>
  </si>
  <si>
    <t>J911555</t>
  </si>
  <si>
    <t>982512</t>
  </si>
  <si>
    <t>B780232</t>
  </si>
  <si>
    <t>454294</t>
  </si>
  <si>
    <t>Q530643</t>
  </si>
  <si>
    <t>865451</t>
  </si>
  <si>
    <t>Q540644</t>
  </si>
  <si>
    <t>190652</t>
  </si>
  <si>
    <t>B731532</t>
  </si>
  <si>
    <t>824060</t>
  </si>
  <si>
    <t>B871551</t>
  </si>
  <si>
    <t>820333</t>
  </si>
  <si>
    <t>J862014</t>
  </si>
  <si>
    <t>218043</t>
  </si>
  <si>
    <t>Q520234</t>
  </si>
  <si>
    <t>750554</t>
  </si>
  <si>
    <t>J092013</t>
  </si>
  <si>
    <t>272013</t>
  </si>
  <si>
    <t>J112041</t>
  </si>
  <si>
    <t>127878</t>
  </si>
  <si>
    <t>T1029432</t>
  </si>
  <si>
    <t>332924</t>
  </si>
  <si>
    <t>T1033212</t>
  </si>
  <si>
    <t>525626</t>
  </si>
  <si>
    <t>T1208112</t>
  </si>
  <si>
    <t>450122</t>
  </si>
  <si>
    <t>T1225512</t>
  </si>
  <si>
    <t>788174</t>
  </si>
  <si>
    <t>T1229132</t>
  </si>
  <si>
    <t>719039</t>
  </si>
  <si>
    <t>T1304132</t>
  </si>
  <si>
    <t>421529</t>
  </si>
  <si>
    <t>T1307112</t>
  </si>
  <si>
    <t>803569</t>
  </si>
  <si>
    <t>T1408332</t>
  </si>
  <si>
    <t>926767</t>
  </si>
  <si>
    <t>T1434232</t>
  </si>
  <si>
    <t>230748</t>
  </si>
  <si>
    <t>S0716252</t>
  </si>
  <si>
    <t>877076</t>
  </si>
  <si>
    <t>S081853</t>
  </si>
  <si>
    <t>905570</t>
  </si>
  <si>
    <t>T1006412</t>
  </si>
  <si>
    <t>T103321</t>
  </si>
  <si>
    <t>536938</t>
  </si>
  <si>
    <t>S0918322</t>
  </si>
  <si>
    <t>S0920712</t>
  </si>
  <si>
    <t>987545</t>
  </si>
  <si>
    <t>S0923712</t>
  </si>
  <si>
    <t>848176</t>
  </si>
  <si>
    <t>T1018132</t>
  </si>
  <si>
    <t>TI102C (picked items) - REAL SMD items of 08-Sep-2026 (TI102H). MOVED_TO_C_AT = pick time (CHANGEDATETIME). TI102ID = IMPORT1ID (unique item key; the exported TI102ID is rounded).</t>
  </si>
  <si>
    <t>987073</t>
  </si>
  <si>
    <t>J092032</t>
  </si>
  <si>
    <t>529142</t>
  </si>
  <si>
    <t>J060322</t>
  </si>
  <si>
    <t>606111</t>
  </si>
  <si>
    <t>J090434</t>
  </si>
  <si>
    <t>90726</t>
  </si>
  <si>
    <t>J090443</t>
  </si>
  <si>
    <t>612527</t>
  </si>
  <si>
    <t>J081532</t>
  </si>
  <si>
    <t>700690</t>
  </si>
  <si>
    <t>J122024</t>
  </si>
  <si>
    <t>866830</t>
  </si>
  <si>
    <t>J120323</t>
  </si>
  <si>
    <t>819805</t>
  </si>
  <si>
    <t>J091521</t>
  </si>
  <si>
    <t>937235</t>
  </si>
  <si>
    <t>J130262</t>
  </si>
  <si>
    <t>977590</t>
  </si>
  <si>
    <t>J110221</t>
  </si>
  <si>
    <t>600270</t>
  </si>
  <si>
    <t>J170431</t>
  </si>
  <si>
    <t>895540</t>
  </si>
  <si>
    <t>J120362</t>
  </si>
  <si>
    <t>990754</t>
  </si>
  <si>
    <t>J070162</t>
  </si>
  <si>
    <t>956813</t>
  </si>
  <si>
    <t>J112033</t>
  </si>
  <si>
    <t>918631</t>
  </si>
  <si>
    <t>J060441</t>
  </si>
  <si>
    <t>783787</t>
  </si>
  <si>
    <t>J080131</t>
  </si>
  <si>
    <t>142687</t>
  </si>
  <si>
    <t>J051511</t>
  </si>
  <si>
    <t>351276</t>
  </si>
  <si>
    <t>J160421</t>
  </si>
  <si>
    <t>102829</t>
  </si>
  <si>
    <t>J052022</t>
  </si>
  <si>
    <t>911560</t>
  </si>
  <si>
    <t>B841461</t>
  </si>
  <si>
    <t>601229</t>
  </si>
  <si>
    <t>B861131</t>
  </si>
  <si>
    <t>316711</t>
  </si>
  <si>
    <t>B831031</t>
  </si>
  <si>
    <t>932442</t>
  </si>
  <si>
    <t>T1016112</t>
  </si>
  <si>
    <t>904722</t>
  </si>
  <si>
    <t>B801361</t>
  </si>
  <si>
    <t>851808</t>
  </si>
  <si>
    <t>B781461</t>
  </si>
  <si>
    <t>917849</t>
  </si>
  <si>
    <t>O020632</t>
  </si>
  <si>
    <t>493654</t>
  </si>
  <si>
    <t>J090441</t>
  </si>
  <si>
    <t>344101</t>
  </si>
  <si>
    <t>R0210112</t>
  </si>
  <si>
    <t>971143</t>
  </si>
  <si>
    <t>J110431</t>
  </si>
  <si>
    <t>487039</t>
  </si>
  <si>
    <t>J080362</t>
  </si>
  <si>
    <t>93476</t>
  </si>
  <si>
    <t>T1108122</t>
  </si>
  <si>
    <t>983429</t>
  </si>
  <si>
    <t>J050323</t>
  </si>
  <si>
    <t>861617</t>
  </si>
  <si>
    <t>J162022</t>
  </si>
  <si>
    <t>674036</t>
  </si>
  <si>
    <t>P301541</t>
  </si>
  <si>
    <t>862391</t>
  </si>
  <si>
    <t>P310653</t>
  </si>
  <si>
    <t>587139</t>
  </si>
  <si>
    <t>P312033</t>
  </si>
  <si>
    <t>899807</t>
  </si>
  <si>
    <t>P340134</t>
  </si>
  <si>
    <t>711515</t>
  </si>
  <si>
    <t>T1014112</t>
  </si>
  <si>
    <t>184143</t>
  </si>
  <si>
    <t>T1221432</t>
  </si>
  <si>
    <t>862953</t>
  </si>
  <si>
    <t>O020331</t>
  </si>
  <si>
    <t>890400</t>
  </si>
  <si>
    <t>O030822</t>
  </si>
  <si>
    <t>943837</t>
  </si>
  <si>
    <t>P320232</t>
  </si>
  <si>
    <t>456337</t>
  </si>
  <si>
    <t>P290652</t>
  </si>
  <si>
    <t>963934</t>
  </si>
  <si>
    <t>J140461</t>
  </si>
  <si>
    <t>917401</t>
  </si>
  <si>
    <t>J080432</t>
  </si>
  <si>
    <t>900562</t>
  </si>
  <si>
    <t>J090351</t>
  </si>
  <si>
    <t>905885</t>
  </si>
  <si>
    <t>B831552</t>
  </si>
  <si>
    <t>330050</t>
  </si>
  <si>
    <t>B772014</t>
  </si>
  <si>
    <t>858498</t>
  </si>
  <si>
    <t>B830251</t>
  </si>
  <si>
    <t>699439</t>
  </si>
  <si>
    <t>B841521</t>
  </si>
  <si>
    <t>419523</t>
  </si>
  <si>
    <t>J162024</t>
  </si>
  <si>
    <t>887687</t>
  </si>
  <si>
    <t>B872034</t>
  </si>
  <si>
    <t>581082</t>
  </si>
  <si>
    <t>J180241</t>
  </si>
  <si>
    <t>954461</t>
  </si>
  <si>
    <t>U0121222</t>
  </si>
  <si>
    <t>674739</t>
  </si>
  <si>
    <t>B820223</t>
  </si>
  <si>
    <t>616466</t>
  </si>
  <si>
    <t>T132023</t>
  </si>
  <si>
    <t>900369</t>
  </si>
  <si>
    <t>J070134</t>
  </si>
  <si>
    <t>764498</t>
  </si>
  <si>
    <t>P282012</t>
  </si>
  <si>
    <t>978874</t>
  </si>
  <si>
    <t>P331522</t>
  </si>
  <si>
    <t>968321</t>
  </si>
  <si>
    <t>P340543</t>
  </si>
  <si>
    <t>564575</t>
  </si>
  <si>
    <t>P312034</t>
  </si>
  <si>
    <t>823799</t>
  </si>
  <si>
    <t>J040232</t>
  </si>
  <si>
    <t>900397</t>
  </si>
  <si>
    <t>O020752</t>
  </si>
  <si>
    <t>979427</t>
  </si>
  <si>
    <t>J661522</t>
  </si>
  <si>
    <t>168740</t>
  </si>
  <si>
    <t>B701151</t>
  </si>
  <si>
    <t>967834</t>
  </si>
  <si>
    <t>J070431</t>
  </si>
  <si>
    <t>862375</t>
  </si>
  <si>
    <t>J040242</t>
  </si>
  <si>
    <t>320036</t>
  </si>
  <si>
    <t>S0824252</t>
  </si>
  <si>
    <t>818013</t>
  </si>
  <si>
    <t>O021531</t>
  </si>
  <si>
    <t>70722</t>
  </si>
  <si>
    <t>R041926</t>
  </si>
  <si>
    <t>R0419262</t>
  </si>
  <si>
    <t>703850</t>
  </si>
  <si>
    <t>S0619252</t>
  </si>
  <si>
    <t>S0619342</t>
  </si>
  <si>
    <t>S0815512</t>
  </si>
  <si>
    <t>M150 - productivity standards (real SMD master). Key: CLIENTID + WHID + CHANNELID + VERSION + WORKTYPE.</t>
  </si>
  <si>
    <t>MATERIALGROUP</t>
  </si>
  <si>
    <t>UOM</t>
  </si>
  <si>
    <t>ORDERSPERHOUR</t>
  </si>
  <si>
    <t>LINESPERHOUR</t>
  </si>
  <si>
    <t>PIECESPERHOUR</t>
  </si>
  <si>
    <t>STATUS</t>
  </si>
  <si>
    <t>X</t>
  </si>
  <si>
    <t>M123 - work type master (real).</t>
  </si>
  <si>
    <t>M123ID</t>
  </si>
  <si>
    <t>SMD0100VAI1</t>
  </si>
  <si>
    <t>SMD0100VAI2</t>
  </si>
  <si>
    <t>SMD0100VAI3</t>
  </si>
  <si>
    <t>SMD0100VAI4</t>
  </si>
  <si>
    <t>SMD0100VAI5</t>
  </si>
  <si>
    <t>SMD0100VAI6</t>
  </si>
  <si>
    <t>M123T - work type text (real). Join M123.M123ID = M123T.M123ID, LANGUAGE en-US.</t>
  </si>
  <si>
    <t>M123TID</t>
  </si>
  <si>
    <t>LANGUAGE</t>
  </si>
  <si>
    <t>en-US</t>
  </si>
  <si>
    <t>Vault</t>
  </si>
  <si>
    <t>Cage</t>
  </si>
  <si>
    <t>Cooler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</si>
</sst>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numFmt numFmtId="165" formatCode="0.0"/>
    <numFmt numFmtId="166" formatCode="yyyy\-mm\-dd"/>
    <numFmt numFmtId="167" formatCode="yyyy\-mm\-dd\ hh:mm"/>
    <numFmt numFmtId="168" formatCode="dd\-mmm\ hh:mm"/>
    <numFmt numFmtId="169" formatCode="yyyy\-mm\-dd\ hh:mm:ss"/>
    <numFmt numFmtId="170" formatCode="yyyy\-mm\-dd\ h:mm:ss"/>
    <numFmt numFmtId="171" formatCode="[hh]:mm:ss"/>
  </numFmts>
  <fonts count="18" x14ac:knownFonts="1">
    <font>
      <sz val="11"/>
      <color theme="1"/>
      <name val="Calibri"/>
      <family val="2"/>
      <charset val="1"/>
    </font>
    <font>
      <b/>
      <sz val="16"/>
      <color rgb="FF1F3864"/>
      <name val="Arial"/>
      <charset val="1"/>
    </font>
    <font>
      <b/>
      <sz val="11"/>
      <color rgb="FF9C5700"/>
      <name val="Arial"/>
      <charset val="1"/>
    </font>
    <font>
      <b/>
      <sz val="11"/>
      <color rgb="FF1F3864"/>
      <name val="Arial"/>
      <charset val="1"/>
    </font>
    <font>
      <b/>
      <sz val="10"/>
      <name val="Arial"/>
      <charset val="1"/>
    </font>
    <font>
      <b/>
      <sz val="10"/>
      <color rgb="FF0000FF"/>
      <name val="Arial"/>
      <charset val="1"/>
    </font>
    <font>
      <sz val="9"/>
      <color rgb="FF595959"/>
      <name val="Arial"/>
      <charset val="1"/>
    </font>
    <font>
      <b/>
      <sz val="11"/>
      <color rgb="FFFFFFFF"/>
      <name val="Arial"/>
      <charset val="1"/>
    </font>
    <font>
      <sz val="10"/>
      <name val="Arial"/>
      <charset val="1"/>
    </font>
    <font>
      <b/>
      <sz val="10"/>
      <color rgb="FF1F3864"/>
      <name val="Arial"/>
      <charset val="1"/>
    </font>
    <font>
      <b/>
      <sz val="13"/>
      <color rgb="FF1F3864"/>
      <name val="Arial"/>
      <charset val="1"/>
    </font>
    <font>
      <b/>
      <sz val="11"/>
      <name val="Arial"/>
      <charset val="1"/>
    </font>
    <font>
      <b/>
      <sz val="14"/>
      <color rgb="FF1F3864"/>
      <name val="Arial"/>
      <charset val="1"/>
    </font>
    <font>
      <b/>
      <sz val="11"/>
      <color rgb="FF0000FF"/>
      <name val="Arial"/>
      <charset val="1"/>
    </font>
    <font>
      <b/>
      <sz val="14"/>
      <color rgb="FFFFFFFF"/>
      <name val="Calibri"/>
    </font>
    <font>
      <b/>
      <sz val="11"/>
      <color rgb="FFFFFFFF"/>
      <name val="Calibri"/>
    </font>
    <font>
      <b/>
      <sz val="14"/>
      <color rgb="FFFFFFFF"/>
      <name val="Calibri"/>
    </font>
    <font>
      <b/>
      <sz val="11"/>
      <color rgb="FFFFFFFF"/>
      <name val="Calibri"/>
    </font>
  </fonts>
  <fills count="14">
    <fill>
      <patternFill patternType="none"/>
    </fill>
    <fill>
      <patternFill patternType="gray125"/>
    </fill>
    <fill>
      <patternFill patternType="solid">
        <fgColor rgb="FFFFF2CC"/>
        <bgColor rgb="FFE2EFDA"/>
      </patternFill>
    </fill>
    <fill>
      <patternFill patternType="solid">
        <fgColor rgb="FFFFFF00"/>
        <bgColor rgb="FFFFFF00"/>
      </patternFill>
    </fill>
    <fill>
      <patternFill patternType="solid">
        <fgColor rgb="FF1F3864"/>
        <bgColor rgb="FF2F5597"/>
      </patternFill>
    </fill>
    <fill>
      <patternFill patternType="solid">
        <fgColor rgb="FFC55A11"/>
        <bgColor rgb="FFC65911"/>
      </patternFill>
    </fill>
    <fill>
      <patternFill patternType="solid">
        <fgColor rgb="FF375623"/>
        <bgColor rgb="FF595959"/>
      </patternFill>
    </fill>
    <fill>
      <patternFill patternType="solid">
        <fgColor rgb="FF7F7F7F"/>
        <bgColor rgb="FF808080"/>
      </patternFill>
    </fill>
    <fill>
      <patternFill patternType="solid">
        <fgColor rgb="FF2F5597"/>
        <bgColor rgb="FF2E75B6"/>
      </patternFill>
    </fill>
    <fill>
      <patternFill patternType="solid">
        <fgColor rgb="FFE2EFDA"/>
        <bgColor rgb="FFD9E1F2"/>
      </patternFill>
    </fill>
    <fill>
      <patternFill patternType="solid">
        <fgColor rgb="FFC00000"/>
        <bgColor rgb="FF9C0006"/>
      </patternFill>
    </fill>
    <fill>
      <patternFill patternType="solid">
        <fgColor rgb="FF7F6000"/>
      </patternFill>
    </fill>
    <fill>
      <patternFill patternType="solid">
        <fgColor rgb="FFBF9000"/>
      </patternFill>
    </fill>
    <fill>
      <patternFill patternType="solid">
        <f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2">
    <xf numFmtId="0" fontId="0" fillId="0" borderId="0" xfId="0"/>
    <xf numFmtId="0" fontId="2" fillId="2" borderId="0" xfId="0" applyFont="1" applyFill="1"/>
    <xf numFmtId="0" fontId="1" fillId="0" borderId="0" xfId="0" applyFont="1"/>
    <xf numFmtId="0" fontId="3" fillId="0" borderId="0" xfId="0" applyFont="1" applyAlignment="1">
      <alignment vertical="top" wrapText="1"/>
    </xf>
    <xf numFmtId="0" fontId="4" fillId="0" borderId="0" xfId="0" applyFont="1"/>
    <xf numFmtId="0" fontId="5" fillId="3" borderId="1" xfId="0" applyFont="1" applyFill="1" applyBorder="1"/>
    <xf numFmtId="0" fontId="6" fillId="0" borderId="0" xfId="0" applyFont="1"/>
    <xf numFmtId="0" fontId="3" fillId="0" borderId="0" xfId="0" applyFont="1"/>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8" fillId="0" borderId="1" xfId="0" applyFont="1" applyBorder="1"/>
    <xf numFmtId="20" fontId="8" fillId="0" borderId="1" xfId="0" applyNumberFormat="1" applyFont="1" applyBorder="1"/>
    <xf numFmtId="9" fontId="8" fillId="0" borderId="1" xfId="0" applyNumberFormat="1" applyFont="1" applyBorder="1"/>
    <xf numFmtId="2" fontId="8" fillId="0" borderId="1" xfId="0" applyNumberFormat="1" applyFont="1" applyBorder="1"/>
    <xf numFmtId="164" fontId="8" fillId="0" borderId="1" xfId="0" applyNumberFormat="1" applyFont="1" applyBorder="1"/>
    <xf numFmtId="0" fontId="9" fillId="0" borderId="0" xfId="0" applyFont="1"/>
    <xf numFmtId="1" fontId="8" fillId="0" borderId="1" xfId="0" applyNumberFormat="1" applyFont="1" applyBorder="1"/>
    <xf numFmtId="165" fontId="8" fillId="0" borderId="1" xfId="0" applyNumberFormat="1" applyFont="1" applyBorder="1"/>
    <xf numFmtId="2" fontId="0" fillId="0" borderId="1" xfId="0" applyNumberFormat="1" applyBorder="1"/>
    <xf numFmtId="0" fontId="10" fillId="0" borderId="0" xfId="0" applyFont="1"/>
    <xf numFmtId="0" fontId="11" fillId="0" borderId="1" xfId="0" applyFont="1" applyBorder="1"/>
    <xf numFmtId="1" fontId="5" fillId="3" borderId="1" xfId="0" applyNumberFormat="1" applyFont="1" applyFill="1" applyBorder="1"/>
    <xf numFmtId="0" fontId="0" fillId="0" borderId="1" xfId="0" applyBorder="1" applyAlignment="1">
      <alignment wrapText="1"/>
    </xf>
    <xf numFmtId="0" fontId="0" fillId="0" borderId="1" xfId="0" applyBorder="1"/>
    <xf numFmtId="9" fontId="5" fillId="3" borderId="1" xfId="0" applyNumberFormat="1" applyFont="1" applyFill="1" applyBorder="1"/>
    <xf numFmtId="0" fontId="7" fillId="6" borderId="1" xfId="0" applyFont="1" applyFill="1" applyBorder="1" applyAlignment="1">
      <alignment horizontal="center" vertical="center" wrapText="1"/>
    </xf>
    <xf numFmtId="20" fontId="0" fillId="0" borderId="0" xfId="0" applyNumberFormat="1"/>
    <xf numFmtId="1" fontId="0" fillId="0" borderId="0" xfId="0" applyNumberFormat="1"/>
    <xf numFmtId="165" fontId="0" fillId="0" borderId="0" xfId="0" applyNumberFormat="1"/>
    <xf numFmtId="164" fontId="0" fillId="0" borderId="0" xfId="0" applyNumberFormat="1"/>
    <xf numFmtId="0" fontId="7" fillId="7" borderId="1" xfId="0" applyFont="1" applyFill="1" applyBorder="1" applyAlignment="1">
      <alignment horizontal="center" vertical="center" wrapText="1"/>
    </xf>
    <xf numFmtId="166" fontId="8" fillId="0" borderId="1" xfId="0" applyNumberFormat="1" applyFont="1" applyBorder="1"/>
    <xf numFmtId="0" fontId="8" fillId="0" borderId="1" xfId="0" applyFont="1" applyBorder="1" applyAlignment="1">
      <alignment wrapText="1"/>
    </xf>
    <xf numFmtId="20" fontId="8" fillId="3" borderId="1" xfId="0" applyNumberFormat="1" applyFont="1" applyFill="1" applyBorder="1"/>
    <xf numFmtId="167" fontId="0" fillId="0" borderId="0" xfId="0" applyNumberFormat="1"/>
    <xf numFmtId="21" fontId="0" fillId="0" borderId="0" xfId="0" applyNumberFormat="1"/>
    <xf numFmtId="0" fontId="7" fillId="8" borderId="1" xfId="0" applyFont="1" applyFill="1" applyBorder="1" applyAlignment="1">
      <alignment horizontal="center" vertical="center" wrapText="1"/>
    </xf>
    <xf numFmtId="3" fontId="8" fillId="0" borderId="1" xfId="0" applyNumberFormat="1" applyFont="1" applyBorder="1"/>
    <xf numFmtId="2" fontId="4" fillId="9" borderId="1" xfId="0" applyNumberFormat="1" applyFont="1" applyFill="1" applyBorder="1"/>
    <xf numFmtId="168" fontId="4" fillId="9" borderId="1" xfId="0" applyNumberFormat="1" applyFont="1" applyFill="1" applyBorder="1"/>
    <xf numFmtId="0" fontId="12" fillId="0" borderId="0" xfId="0" applyFont="1"/>
    <xf numFmtId="0" fontId="11" fillId="0" borderId="0" xfId="0" applyFont="1"/>
    <xf numFmtId="1" fontId="13" fillId="3" borderId="1" xfId="0" applyNumberFormat="1" applyFont="1" applyFill="1" applyBorder="1"/>
    <xf numFmtId="0" fontId="8" fillId="0" borderId="0" xfId="0" applyFont="1" applyAlignment="1">
      <alignment wrapText="1"/>
    </xf>
    <xf numFmtId="166" fontId="13" fillId="3" borderId="1" xfId="0" applyNumberFormat="1" applyFont="1" applyFill="1" applyBorder="1"/>
    <xf numFmtId="49" fontId="13" fillId="3" borderId="1" xfId="0" applyNumberFormat="1" applyFont="1" applyFill="1" applyBorder="1"/>
    <xf numFmtId="0" fontId="8" fillId="0" borderId="0" xfId="0" applyFont="1"/>
    <xf numFmtId="167" fontId="8" fillId="0" borderId="0" xfId="0" applyNumberFormat="1" applyFont="1"/>
    <xf numFmtId="0" fontId="7" fillId="4" borderId="0" xfId="0" applyFont="1" applyFill="1"/>
    <xf numFmtId="0" fontId="7" fillId="10" borderId="0" xfId="0" applyFont="1" applyFill="1"/>
    <xf numFmtId="169" fontId="0" fillId="0" borderId="0" xfId="0" applyNumberFormat="1"/>
    <xf numFmtId="166" fontId="0" fillId="0" borderId="0" xfId="0" applyNumberFormat="1"/>
    <xf numFmtId="0" fontId="15" fillId="12" borderId="0" xfId="0" applyFont="1" applyFill="1" applyAlignment="1">
      <alignment wrapText="1"/>
    </xf>
    <xf numFmtId="170" fontId="0" fillId="0" borderId="0" xfId="0" applyNumberFormat="1"/>
    <xf numFmtId="171" fontId="0" fillId="0" borderId="0" xfId="0" applyNumberFormat="1"/>
    <xf numFmtId="0" fontId="16" fillId="13" borderId="0" xfId="0" applyFont="1" applyFill="1"/>
    <xf numFmtId="0" fontId="17" fillId="13" borderId="0" xfId="0" applyFont="1" applyFill="1" applyAlignment="1">
      <alignment vertical="center" wrapText="1"/>
    </xf>
    <xf numFmtId="0" fontId="0" fillId="0" borderId="0" xfId="0" applyAlignment="1">
      <alignment vertical="top" wrapText="1"/>
    </xf>
    <xf numFmtId="0" fontId="0" fillId="0" borderId="0" xfId="0"/>
    <xf numFmtId="0" fontId="2" fillId="2" borderId="0" xfId="0" applyFont="1" applyFill="1"/>
    <xf numFmtId="0" fontId="16" fillId="13" borderId="0" xfId="0" applyFont="1" applyFill="1"/>
    <xf numFmtId="0" fontId="14" fillId="11" borderId="0" xfId="0" applyFont="1" applyFill="1"/>
  </cellXfs>
  <cellStyles count="1">
    <cellStyle name="Normal" xfId="0" builtinId="0"/>
  </cellStyles>
  <dxfs count="33">
    <dxf>
      <font>
        <i/>
        <color rgb="FF808080"/>
      </font>
    </dxf>
    <dxf>
      <font>
        <b/>
        <color rgb="FF9C0006"/>
      </font>
      <fill>
        <patternFill>
          <bgColor rgb="FFFFC7CE"/>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1F3864"/>
      </font>
      <fill>
        <patternFill>
          <bgColor rgb="FFD9E1F2"/>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5700"/>
      </font>
      <fill>
        <patternFill>
          <bgColor rgb="FFFFEB9C"/>
        </patternFill>
      </fill>
    </dxf>
    <dxf>
      <font>
        <b/>
        <color rgb="FF006100"/>
      </font>
      <fill>
        <patternFill>
          <bgColor rgb="FFC6EFCE"/>
        </patternFill>
      </fill>
    </dxf>
    <dxf>
      <font>
        <b/>
        <color rgb="FF9C0006"/>
      </font>
      <fill>
        <patternFill>
          <bgColor rgb="FFFFC7CE"/>
        </patternFill>
      </fill>
    </dxf>
    <dxf>
      <font>
        <b/>
        <color rgb="FF1F3864"/>
      </font>
      <fill>
        <patternFill>
          <bgColor rgb="FFD9E1F2"/>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57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5700"/>
      </font>
      <fill>
        <patternFill>
          <bgColor rgb="FFFFEB9C"/>
        </patternFill>
      </fill>
    </dxf>
    <dxf>
      <font>
        <b/>
        <color rgb="FF006100"/>
      </font>
      <fill>
        <patternFill>
          <bgColor rgb="FFC6EFCE"/>
        </patternFill>
      </fill>
    </dxf>
    <dxf>
      <font>
        <b/>
        <color rgb="FF9C0006"/>
      </font>
      <fill>
        <patternFill>
          <bgColor rgb="FFFFC7CE"/>
        </patternFill>
      </fill>
    </dxf>
    <dxf>
      <font>
        <b/>
        <color rgb="FF1F3864"/>
      </font>
      <fill>
        <patternFill>
          <bgColor rgb="FFD9E1F2"/>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5700"/>
      </font>
      <fill>
        <patternFill>
          <bgColor rgb="FFFFEB9C"/>
        </patternFill>
      </fill>
    </dxf>
    <dxf>
      <font>
        <b/>
        <color rgb="FF006100"/>
      </font>
      <fill>
        <patternFill>
          <bgColor rgb="FFC6EFCE"/>
        </patternFill>
      </fill>
    </dxf>
    <dxf>
      <font>
        <b/>
        <color rgb="FF9C0006"/>
      </font>
      <fill>
        <patternFill>
          <bgColor rgb="FFFFC7CE"/>
        </patternFill>
      </fill>
    </dxf>
    <dxf>
      <font>
        <color rgb="FFBFBFBF"/>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C55A11"/>
      <rgbColor rgb="FF800080"/>
      <rgbColor rgb="FF008080"/>
      <rgbColor rgb="FFBFBFBF"/>
      <rgbColor rgb="FF808080"/>
      <rgbColor rgb="FF9999FF"/>
      <rgbColor rgb="FF7030A0"/>
      <rgbColor rgb="FFFFF2CC"/>
      <rgbColor rgb="FFE2EFDA"/>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B3B3B3"/>
      <rgbColor rgb="FFFF99CC"/>
      <rgbColor rgb="FFCC99FF"/>
      <rgbColor rgb="FFFFC7CE"/>
      <rgbColor rgb="FF4472C4"/>
      <rgbColor rgb="FF33CCCC"/>
      <rgbColor rgb="FF99CC00"/>
      <rgbColor rgb="FFFFCC00"/>
      <rgbColor rgb="FFBF8F00"/>
      <rgbColor rgb="FFED7D31"/>
      <rgbColor rgb="FF595959"/>
      <rgbColor rgb="FF7F7F7F"/>
      <rgbColor rgb="FF1F3864"/>
      <rgbColor rgb="FF70AD47"/>
      <rgbColor rgb="FF003300"/>
      <rgbColor rgb="FF333300"/>
      <rgbColor rgb="FF9C5700"/>
      <rgbColor rgb="FFC65911"/>
      <rgbColor rgb="FF2F5597"/>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1. Truck ETC before / after adding temporary operators vs hours to pick cutoff</a:t>
            </a:r>
          </a:p>
        </c:rich>
      </c:tx>
      <c:overlay val="0"/>
      <c:spPr>
        <a:noFill/>
        <a:ln w="0">
          <a:noFill/>
          <a:prstDash val="solid"/>
        </a:ln>
      </c:spPr>
    </c:title>
    <c:autoTitleDeleted val="0"/>
    <c:plotArea>
      <c:layout/>
      <c:barChart>
        <c:barDir val="col"/>
        <c:grouping val="clustered"/>
        <c:varyColors val="0"/>
        <c:ser>
          <c:idx val="0"/>
          <c:order val="0"/>
          <c:tx>
            <c:strRef>
              <c:f>TRUCK_VIEW!$B$61</c:f>
              <c:strCache>
                <c:ptCount val="1"/>
                <c:pt idx="0">
                  <c:v>TRUCK_ETC (h)</c:v>
                </c:pt>
              </c:strCache>
            </c:strRef>
          </c:tx>
          <c:spPr>
            <a:solidFill>
              <a:srgbClr val="C00000"/>
            </a:solidFill>
            <a:ln w="0">
              <a:noFill/>
              <a:prstDash val="solid"/>
            </a:ln>
          </c:spPr>
          <c:invertIfNegative val="0"/>
          <c:dLbls>
            <c:spPr>
              <a:noFill/>
              <a:ln>
                <a:noFill/>
                <a:prstDash val="solid"/>
              </a:ln>
            </c:spPr>
            <c:txPr>
              <a:bodyPr/>
              <a:lstStyle/>
              <a:p>
                <a:pPr>
                  <a:defRPr sz="1000" b="0" strike="noStrike" spc="-1">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TRUCK_VIEW!$A$62:$A$97</c:f>
              <c:strCache>
                <c:ptCount val="36"/>
                <c:pt idx="0">
                  <c:v>SH0908-1027 18:30</c:v>
                </c:pt>
                <c:pt idx="1">
                  <c:v>SH0908-1011 19:15</c:v>
                </c:pt>
                <c:pt idx="2">
                  <c:v>SH0908-1045 19:30</c:v>
                </c:pt>
                <c:pt idx="3">
                  <c:v>SH0908-1072 19:15</c:v>
                </c:pt>
                <c:pt idx="4">
                  <c:v>SH0908-1035 19:45</c:v>
                </c:pt>
                <c:pt idx="5">
                  <c:v>SH0908-1888 19:45</c:v>
                </c:pt>
                <c:pt idx="6">
                  <c:v>SH0908-1012 20:00</c:v>
                </c:pt>
                <c:pt idx="7">
                  <c:v>SH0908-1018 20:00</c:v>
                </c:pt>
                <c:pt idx="8">
                  <c:v>SH0908-1037 20:00</c:v>
                </c:pt>
                <c:pt idx="9">
                  <c:v>SH0908-1057 20:00</c:v>
                </c:pt>
                <c:pt idx="10">
                  <c:v>SH0908-1003 20:15</c:v>
                </c:pt>
                <c:pt idx="11">
                  <c:v>SH0908-1020 20:15</c:v>
                </c:pt>
                <c:pt idx="12">
                  <c:v>SH0908-1022 20:15</c:v>
                </c:pt>
                <c:pt idx="13">
                  <c:v>SH0908-1028 20:15</c:v>
                </c:pt>
                <c:pt idx="14">
                  <c:v>SH0908-1036 20:15</c:v>
                </c:pt>
                <c:pt idx="15">
                  <c:v>SH0908-1054 20:15</c:v>
                </c:pt>
                <c:pt idx="16">
                  <c:v>SH0908-1010 20:30</c:v>
                </c:pt>
                <c:pt idx="17">
                  <c:v>SH0908-1019 20:30</c:v>
                </c:pt>
                <c:pt idx="18">
                  <c:v>SH0908-1021 20:30</c:v>
                </c:pt>
                <c:pt idx="19">
                  <c:v>SH0908-1030 20:30</c:v>
                </c:pt>
                <c:pt idx="20">
                  <c:v>SH0908-1042 20:30</c:v>
                </c:pt>
                <c:pt idx="21">
                  <c:v>SH0908-1080 20:30</c:v>
                </c:pt>
                <c:pt idx="22">
                  <c:v>SH0908-1026 20:45</c:v>
                </c:pt>
                <c:pt idx="23">
                  <c:v>SH0908-1033 20:45</c:v>
                </c:pt>
                <c:pt idx="24">
                  <c:v>SH0908-1034 20:45</c:v>
                </c:pt>
                <c:pt idx="25">
                  <c:v>SH0908-1039 20:45</c:v>
                </c:pt>
                <c:pt idx="26">
                  <c:v>SH0908-1048 20:45</c:v>
                </c:pt>
                <c:pt idx="27">
                  <c:v>SH0908-1051 20:45</c:v>
                </c:pt>
                <c:pt idx="28">
                  <c:v>SH0908-1063 20:45</c:v>
                </c:pt>
                <c:pt idx="29">
                  <c:v>SH0908-1066 21:00</c:v>
                </c:pt>
                <c:pt idx="30">
                  <c:v>SH0908-1069 21:00</c:v>
                </c:pt>
                <c:pt idx="31">
                  <c:v>SH0908-1083 21:00</c:v>
                </c:pt>
                <c:pt idx="32">
                  <c:v>SH0908-1981 21:15</c:v>
                </c:pt>
                <c:pt idx="33">
                  <c:v> 00:00</c:v>
                </c:pt>
                <c:pt idx="34">
                  <c:v> 00:00</c:v>
                </c:pt>
                <c:pt idx="35">
                  <c:v> 00:00</c:v>
                </c:pt>
              </c:strCache>
            </c:strRef>
          </c:cat>
          <c:val>
            <c:numRef>
              <c:f>TRUCK_VIEW!$B$62:$B$97</c:f>
              <c:numCache>
                <c:formatCode>General</c:formatCode>
                <c:ptCount val="36"/>
                <c:pt idx="0">
                  <c:v>0</c:v>
                </c:pt>
                <c:pt idx="1">
                  <c:v>0</c:v>
                </c:pt>
                <c:pt idx="2" formatCode="0.00">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5.9863557295064138E-2</c:v>
                </c:pt>
                <c:pt idx="20">
                  <c:v>9.3797169811320746E-2</c:v>
                </c:pt>
                <c:pt idx="21" formatCode="0.00">
                  <c:v>5.9863557295064138E-2</c:v>
                </c:pt>
                <c:pt idx="22" formatCode="0.00">
                  <c:v>8.9795335942596213E-2</c:v>
                </c:pt>
                <c:pt idx="23" formatCode="0.00">
                  <c:v>0</c:v>
                </c:pt>
                <c:pt idx="24" formatCode="0.00">
                  <c:v>8.9795335942596213E-2</c:v>
                </c:pt>
                <c:pt idx="25">
                  <c:v>0</c:v>
                </c:pt>
                <c:pt idx="26" formatCode="0.00">
                  <c:v>0</c:v>
                </c:pt>
                <c:pt idx="27">
                  <c:v>8.9795335942596213E-2</c:v>
                </c:pt>
                <c:pt idx="28">
                  <c:v>0.37518867924528299</c:v>
                </c:pt>
                <c:pt idx="29" formatCode="0.00">
                  <c:v>0</c:v>
                </c:pt>
                <c:pt idx="30" formatCode="0.00">
                  <c:v>0</c:v>
                </c:pt>
                <c:pt idx="31">
                  <c:v>0</c:v>
                </c:pt>
                <c:pt idx="32">
                  <c:v>0</c:v>
                </c:pt>
                <c:pt idx="33">
                  <c:v>0</c:v>
                </c:pt>
                <c:pt idx="34" formatCode="0.00">
                  <c:v>0</c:v>
                </c:pt>
                <c:pt idx="35">
                  <c:v>0</c:v>
                </c:pt>
              </c:numCache>
            </c:numRef>
          </c:val>
          <c:extLst>
            <c:ext xmlns:c16="http://schemas.microsoft.com/office/drawing/2014/chart" uri="{C3380CC4-5D6E-409C-BE32-E72D297353CC}">
              <c16:uniqueId val="{00000000-5BDE-43C1-8DDF-3A50CB657F23}"/>
            </c:ext>
          </c:extLst>
        </c:ser>
        <c:ser>
          <c:idx val="1"/>
          <c:order val="1"/>
          <c:tx>
            <c:strRef>
              <c:f>TRUCK_VIEW!$C$61</c:f>
              <c:strCache>
                <c:ptCount val="1"/>
                <c:pt idx="0">
                  <c:v>HOURS_TO_PICK_CUTOFF</c:v>
                </c:pt>
              </c:strCache>
            </c:strRef>
          </c:tx>
          <c:spPr>
            <a:solidFill>
              <a:srgbClr val="70AD47"/>
            </a:solidFill>
            <a:ln w="0">
              <a:noFill/>
              <a:prstDash val="solid"/>
            </a:ln>
          </c:spPr>
          <c:invertIfNegative val="0"/>
          <c:dLbls>
            <c:spPr>
              <a:noFill/>
              <a:ln>
                <a:noFill/>
                <a:prstDash val="solid"/>
              </a:ln>
            </c:spPr>
            <c:txPr>
              <a:bodyPr/>
              <a:lstStyle/>
              <a:p>
                <a:pPr>
                  <a:defRPr sz="1000" b="0" strike="noStrike" spc="-1">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TRUCK_VIEW!$A$62:$A$97</c:f>
              <c:strCache>
                <c:ptCount val="36"/>
                <c:pt idx="0">
                  <c:v>SH0908-1027 18:30</c:v>
                </c:pt>
                <c:pt idx="1">
                  <c:v>SH0908-1011 19:15</c:v>
                </c:pt>
                <c:pt idx="2">
                  <c:v>SH0908-1045 19:30</c:v>
                </c:pt>
                <c:pt idx="3">
                  <c:v>SH0908-1072 19:15</c:v>
                </c:pt>
                <c:pt idx="4">
                  <c:v>SH0908-1035 19:45</c:v>
                </c:pt>
                <c:pt idx="5">
                  <c:v>SH0908-1888 19:45</c:v>
                </c:pt>
                <c:pt idx="6">
                  <c:v>SH0908-1012 20:00</c:v>
                </c:pt>
                <c:pt idx="7">
                  <c:v>SH0908-1018 20:00</c:v>
                </c:pt>
                <c:pt idx="8">
                  <c:v>SH0908-1037 20:00</c:v>
                </c:pt>
                <c:pt idx="9">
                  <c:v>SH0908-1057 20:00</c:v>
                </c:pt>
                <c:pt idx="10">
                  <c:v>SH0908-1003 20:15</c:v>
                </c:pt>
                <c:pt idx="11">
                  <c:v>SH0908-1020 20:15</c:v>
                </c:pt>
                <c:pt idx="12">
                  <c:v>SH0908-1022 20:15</c:v>
                </c:pt>
                <c:pt idx="13">
                  <c:v>SH0908-1028 20:15</c:v>
                </c:pt>
                <c:pt idx="14">
                  <c:v>SH0908-1036 20:15</c:v>
                </c:pt>
                <c:pt idx="15">
                  <c:v>SH0908-1054 20:15</c:v>
                </c:pt>
                <c:pt idx="16">
                  <c:v>SH0908-1010 20:30</c:v>
                </c:pt>
                <c:pt idx="17">
                  <c:v>SH0908-1019 20:30</c:v>
                </c:pt>
                <c:pt idx="18">
                  <c:v>SH0908-1021 20:30</c:v>
                </c:pt>
                <c:pt idx="19">
                  <c:v>SH0908-1030 20:30</c:v>
                </c:pt>
                <c:pt idx="20">
                  <c:v>SH0908-1042 20:30</c:v>
                </c:pt>
                <c:pt idx="21">
                  <c:v>SH0908-1080 20:30</c:v>
                </c:pt>
                <c:pt idx="22">
                  <c:v>SH0908-1026 20:45</c:v>
                </c:pt>
                <c:pt idx="23">
                  <c:v>SH0908-1033 20:45</c:v>
                </c:pt>
                <c:pt idx="24">
                  <c:v>SH0908-1034 20:45</c:v>
                </c:pt>
                <c:pt idx="25">
                  <c:v>SH0908-1039 20:45</c:v>
                </c:pt>
                <c:pt idx="26">
                  <c:v>SH0908-1048 20:45</c:v>
                </c:pt>
                <c:pt idx="27">
                  <c:v>SH0908-1051 20:45</c:v>
                </c:pt>
                <c:pt idx="28">
                  <c:v>SH0908-1063 20:45</c:v>
                </c:pt>
                <c:pt idx="29">
                  <c:v>SH0908-1066 21:00</c:v>
                </c:pt>
                <c:pt idx="30">
                  <c:v>SH0908-1069 21:00</c:v>
                </c:pt>
                <c:pt idx="31">
                  <c:v>SH0908-1083 21:00</c:v>
                </c:pt>
                <c:pt idx="32">
                  <c:v>SH0908-1981 21:15</c:v>
                </c:pt>
                <c:pt idx="33">
                  <c:v> 00:00</c:v>
                </c:pt>
                <c:pt idx="34">
                  <c:v> 00:00</c:v>
                </c:pt>
                <c:pt idx="35">
                  <c:v> 00:00</c:v>
                </c:pt>
              </c:strCache>
            </c:strRef>
          </c:cat>
          <c:val>
            <c:numRef>
              <c:f>TRUCK_VIEW!$C$62:$C$97</c:f>
              <c:numCache>
                <c:formatCode>General</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0.74999999947613105</c:v>
                </c:pt>
                <c:pt idx="20">
                  <c:v>0.74999999947613105</c:v>
                </c:pt>
                <c:pt idx="21">
                  <c:v>0.74999999947613105</c:v>
                </c:pt>
                <c:pt idx="22">
                  <c:v>0.99999999994179234</c:v>
                </c:pt>
                <c:pt idx="23">
                  <c:v>0</c:v>
                </c:pt>
                <c:pt idx="24">
                  <c:v>0.99999999994179234</c:v>
                </c:pt>
                <c:pt idx="25">
                  <c:v>0.99999999994179234</c:v>
                </c:pt>
                <c:pt idx="26">
                  <c:v>0</c:v>
                </c:pt>
                <c:pt idx="27">
                  <c:v>0.99999999994179234</c:v>
                </c:pt>
                <c:pt idx="28">
                  <c:v>0.99999999994179234</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5BDE-43C1-8DDF-3A50CB657F23}"/>
            </c:ext>
          </c:extLst>
        </c:ser>
        <c:ser>
          <c:idx val="2"/>
          <c:order val="2"/>
          <c:tx>
            <c:strRef>
              <c:f>TRUCK_VIEW!$D$61</c:f>
              <c:strCache>
                <c:ptCount val="1"/>
                <c:pt idx="0">
                  <c:v>TRUCK_ETC after reallocation (h)</c:v>
                </c:pt>
              </c:strCache>
            </c:strRef>
          </c:tx>
          <c:spPr>
            <a:solidFill>
              <a:srgbClr val="ED7D31"/>
            </a:solidFill>
            <a:ln w="0">
              <a:noFill/>
              <a:prstDash val="solid"/>
            </a:ln>
          </c:spPr>
          <c:invertIfNegative val="0"/>
          <c:dLbls>
            <c:spPr>
              <a:noFill/>
              <a:ln>
                <a:noFill/>
                <a:prstDash val="solid"/>
              </a:ln>
            </c:spPr>
            <c:txPr>
              <a:bodyPr/>
              <a:lstStyle/>
              <a:p>
                <a:pPr>
                  <a:defRPr sz="1000" b="0" strike="noStrike" spc="-1">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TRUCK_VIEW!$A$62:$A$97</c:f>
              <c:strCache>
                <c:ptCount val="36"/>
                <c:pt idx="0">
                  <c:v>SH0908-1027 18:30</c:v>
                </c:pt>
                <c:pt idx="1">
                  <c:v>SH0908-1011 19:15</c:v>
                </c:pt>
                <c:pt idx="2">
                  <c:v>SH0908-1045 19:30</c:v>
                </c:pt>
                <c:pt idx="3">
                  <c:v>SH0908-1072 19:15</c:v>
                </c:pt>
                <c:pt idx="4">
                  <c:v>SH0908-1035 19:45</c:v>
                </c:pt>
                <c:pt idx="5">
                  <c:v>SH0908-1888 19:45</c:v>
                </c:pt>
                <c:pt idx="6">
                  <c:v>SH0908-1012 20:00</c:v>
                </c:pt>
                <c:pt idx="7">
                  <c:v>SH0908-1018 20:00</c:v>
                </c:pt>
                <c:pt idx="8">
                  <c:v>SH0908-1037 20:00</c:v>
                </c:pt>
                <c:pt idx="9">
                  <c:v>SH0908-1057 20:00</c:v>
                </c:pt>
                <c:pt idx="10">
                  <c:v>SH0908-1003 20:15</c:v>
                </c:pt>
                <c:pt idx="11">
                  <c:v>SH0908-1020 20:15</c:v>
                </c:pt>
                <c:pt idx="12">
                  <c:v>SH0908-1022 20:15</c:v>
                </c:pt>
                <c:pt idx="13">
                  <c:v>SH0908-1028 20:15</c:v>
                </c:pt>
                <c:pt idx="14">
                  <c:v>SH0908-1036 20:15</c:v>
                </c:pt>
                <c:pt idx="15">
                  <c:v>SH0908-1054 20:15</c:v>
                </c:pt>
                <c:pt idx="16">
                  <c:v>SH0908-1010 20:30</c:v>
                </c:pt>
                <c:pt idx="17">
                  <c:v>SH0908-1019 20:30</c:v>
                </c:pt>
                <c:pt idx="18">
                  <c:v>SH0908-1021 20:30</c:v>
                </c:pt>
                <c:pt idx="19">
                  <c:v>SH0908-1030 20:30</c:v>
                </c:pt>
                <c:pt idx="20">
                  <c:v>SH0908-1042 20:30</c:v>
                </c:pt>
                <c:pt idx="21">
                  <c:v>SH0908-1080 20:30</c:v>
                </c:pt>
                <c:pt idx="22">
                  <c:v>SH0908-1026 20:45</c:v>
                </c:pt>
                <c:pt idx="23">
                  <c:v>SH0908-1033 20:45</c:v>
                </c:pt>
                <c:pt idx="24">
                  <c:v>SH0908-1034 20:45</c:v>
                </c:pt>
                <c:pt idx="25">
                  <c:v>SH0908-1039 20:45</c:v>
                </c:pt>
                <c:pt idx="26">
                  <c:v>SH0908-1048 20:45</c:v>
                </c:pt>
                <c:pt idx="27">
                  <c:v>SH0908-1051 20:45</c:v>
                </c:pt>
                <c:pt idx="28">
                  <c:v>SH0908-1063 20:45</c:v>
                </c:pt>
                <c:pt idx="29">
                  <c:v>SH0908-1066 21:00</c:v>
                </c:pt>
                <c:pt idx="30">
                  <c:v>SH0908-1069 21:00</c:v>
                </c:pt>
                <c:pt idx="31">
                  <c:v>SH0908-1083 21:00</c:v>
                </c:pt>
                <c:pt idx="32">
                  <c:v>SH0908-1981 21:15</c:v>
                </c:pt>
                <c:pt idx="33">
                  <c:v> 00:00</c:v>
                </c:pt>
                <c:pt idx="34">
                  <c:v> 00:00</c:v>
                </c:pt>
                <c:pt idx="35">
                  <c:v> 00:00</c:v>
                </c:pt>
              </c:strCache>
            </c:strRef>
          </c:cat>
          <c:val>
            <c:numRef>
              <c:f>TRUCK_VIEW!$D$62:$D$97</c:f>
              <c:numCache>
                <c:formatCode>0.00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5.9863557222222225E-2</c:v>
                </c:pt>
                <c:pt idx="20">
                  <c:v>9.3797169722222226E-2</c:v>
                </c:pt>
                <c:pt idx="21">
                  <c:v>5.9863557222222225E-2</c:v>
                </c:pt>
                <c:pt idx="22">
                  <c:v>8.9795335833333337E-2</c:v>
                </c:pt>
                <c:pt idx="23">
                  <c:v>0</c:v>
                </c:pt>
                <c:pt idx="24">
                  <c:v>8.9795335833333337E-2</c:v>
                </c:pt>
                <c:pt idx="25">
                  <c:v>0</c:v>
                </c:pt>
                <c:pt idx="26">
                  <c:v>0</c:v>
                </c:pt>
                <c:pt idx="27">
                  <c:v>8.9795335833333337E-2</c:v>
                </c:pt>
                <c:pt idx="28">
                  <c:v>0.37518867916666676</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2-5BDE-43C1-8DDF-3A50CB657F23}"/>
            </c:ext>
          </c:extLst>
        </c:ser>
        <c:dLbls>
          <c:showLegendKey val="0"/>
          <c:showVal val="0"/>
          <c:showCatName val="0"/>
          <c:showSerName val="0"/>
          <c:showPercent val="0"/>
          <c:showBubbleSize val="0"/>
        </c:dLbls>
        <c:gapWidth val="150"/>
        <c:axId val="89543681"/>
        <c:axId val="28185198"/>
      </c:barChart>
      <c:catAx>
        <c:axId val="89543681"/>
        <c:scaling>
          <c:orientation val="minMax"/>
        </c:scaling>
        <c:delete val="0"/>
        <c:axPos val="b"/>
        <c:numFmt formatCode="General" sourceLinked="1"/>
        <c:majorTickMark val="none"/>
        <c:minorTickMark val="none"/>
        <c:tickLblPos val="nextTo"/>
        <c:spPr>
          <a:ln w="0">
            <a:solidFill>
              <a:srgbClr val="B3B3B3"/>
            </a:solidFill>
            <a:prstDash val="solid"/>
          </a:ln>
        </c:spPr>
        <c:txPr>
          <a:bodyPr/>
          <a:lstStyle/>
          <a:p>
            <a:pPr>
              <a:defRPr sz="1000" b="0" strike="noStrike" spc="-1">
                <a:solidFill>
                  <a:srgbClr val="000000"/>
                </a:solidFill>
                <a:latin typeface="Calibri"/>
              </a:defRPr>
            </a:pPr>
            <a:endParaRPr lang="en-US"/>
          </a:p>
        </c:txPr>
        <c:crossAx val="28185198"/>
        <c:crosses val="autoZero"/>
        <c:auto val="1"/>
        <c:lblAlgn val="ctr"/>
        <c:lblOffset val="100"/>
        <c:noMultiLvlLbl val="0"/>
      </c:catAx>
      <c:valAx>
        <c:axId val="28185198"/>
        <c:scaling>
          <c:orientation val="minMax"/>
        </c:scaling>
        <c:delete val="0"/>
        <c:axPos val="l"/>
        <c:majorGridlines>
          <c:spPr>
            <a:ln w="0">
              <a:solidFill>
                <a:srgbClr val="B3B3B3"/>
              </a:solidFill>
              <a:prstDash val="soli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Hours</a:t>
                </a:r>
              </a:p>
            </c:rich>
          </c:tx>
          <c:overlay val="0"/>
          <c:spPr>
            <a:noFill/>
            <a:ln w="0">
              <a:noFill/>
              <a:prstDash val="solid"/>
            </a:ln>
          </c:spPr>
        </c:title>
        <c:numFmt formatCode="General" sourceLinked="1"/>
        <c:majorTickMark val="none"/>
        <c:minorTickMark val="none"/>
        <c:tickLblPos val="nextTo"/>
        <c:spPr>
          <a:ln w="0">
            <a:solidFill>
              <a:srgbClr val="B3B3B3"/>
            </a:solidFill>
            <a:prstDash val="solid"/>
          </a:ln>
        </c:spPr>
        <c:txPr>
          <a:bodyPr/>
          <a:lstStyle/>
          <a:p>
            <a:pPr>
              <a:defRPr sz="1000" b="0" strike="noStrike" spc="-1">
                <a:solidFill>
                  <a:srgbClr val="000000"/>
                </a:solidFill>
                <a:latin typeface="Calibri"/>
              </a:defRPr>
            </a:pPr>
            <a:endParaRPr lang="en-US"/>
          </a:p>
        </c:txPr>
        <c:crossAx val="89543681"/>
        <c:crosses val="autoZero"/>
        <c:crossBetween val="between"/>
      </c:valAx>
    </c:plotArea>
    <c:legend>
      <c:legendPos val="b"/>
      <c:overlay val="0"/>
      <c:spPr>
        <a:noFill/>
        <a:ln w="0">
          <a:noFill/>
          <a:prstDash val="solid"/>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2. Selected truck: slack to pick cutoff over the day (minutes, below 0 = late)</a:t>
            </a:r>
          </a:p>
        </c:rich>
      </c:tx>
      <c:overlay val="0"/>
      <c:spPr>
        <a:noFill/>
        <a:ln w="0">
          <a:noFill/>
          <a:prstDash val="solid"/>
        </a:ln>
      </c:spPr>
    </c:title>
    <c:autoTitleDeleted val="0"/>
    <c:plotArea>
      <c:layout/>
      <c:barChart>
        <c:barDir val="col"/>
        <c:grouping val="clustered"/>
        <c:varyColors val="0"/>
        <c:ser>
          <c:idx val="0"/>
          <c:order val="0"/>
          <c:tx>
            <c:strRef>
              <c:f>TRUCK_VIEW!$F$61</c:f>
              <c:strCache>
                <c:ptCount val="1"/>
                <c:pt idx="0">
                  <c:v>SLACK_MINUTES (selected truck)</c:v>
                </c:pt>
              </c:strCache>
            </c:strRef>
          </c:tx>
          <c:spPr>
            <a:solidFill>
              <a:srgbClr val="4472C4"/>
            </a:solidFill>
            <a:ln w="0">
              <a:noFill/>
              <a:prstDash val="solid"/>
            </a:ln>
          </c:spPr>
          <c:invertIfNegative val="0"/>
          <c:dLbls>
            <c:spPr>
              <a:noFill/>
              <a:ln>
                <a:noFill/>
                <a:prstDash val="solid"/>
              </a:ln>
            </c:spPr>
            <c:txPr>
              <a:bodyPr/>
              <a:lstStyle/>
              <a:p>
                <a:pPr>
                  <a:defRPr sz="1000" b="0" strike="noStrike" spc="-1">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TRUCK_VIEW!$E$62:$E$79</c:f>
              <c:strCache>
                <c:ptCount val="18"/>
                <c:pt idx="0">
                  <c:v>16:15</c:v>
                </c:pt>
                <c:pt idx="1">
                  <c:v>16:30</c:v>
                </c:pt>
                <c:pt idx="2">
                  <c:v>16:45</c:v>
                </c:pt>
                <c:pt idx="3">
                  <c:v>17:00</c:v>
                </c:pt>
                <c:pt idx="4">
                  <c:v>17:15</c:v>
                </c:pt>
                <c:pt idx="5">
                  <c:v>17:30</c:v>
                </c:pt>
                <c:pt idx="6">
                  <c:v>17:45</c:v>
                </c:pt>
                <c:pt idx="7">
                  <c:v>18:00</c:v>
                </c:pt>
                <c:pt idx="8">
                  <c:v>18:15</c:v>
                </c:pt>
                <c:pt idx="9">
                  <c:v>18:30</c:v>
                </c:pt>
                <c:pt idx="10">
                  <c:v>18:45</c:v>
                </c:pt>
                <c:pt idx="11">
                  <c:v>19:00</c:v>
                </c:pt>
                <c:pt idx="12">
                  <c:v>19:15</c:v>
                </c:pt>
                <c:pt idx="13">
                  <c:v>19:30</c:v>
                </c:pt>
                <c:pt idx="14">
                  <c:v>19:45</c:v>
                </c:pt>
                <c:pt idx="15">
                  <c:v>20:00</c:v>
                </c:pt>
                <c:pt idx="16">
                  <c:v>20:15</c:v>
                </c:pt>
                <c:pt idx="17">
                  <c:v>20:30</c:v>
                </c:pt>
              </c:strCache>
            </c:strRef>
          </c:cat>
          <c:val>
            <c:numRef>
              <c:f>TRUCK_VIEW!$F$62:$F$79</c:f>
              <c:numCache>
                <c:formatCode>General</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BBB1-4C06-A847-7AABFF7D9109}"/>
            </c:ext>
          </c:extLst>
        </c:ser>
        <c:dLbls>
          <c:showLegendKey val="0"/>
          <c:showVal val="0"/>
          <c:showCatName val="0"/>
          <c:showSerName val="0"/>
          <c:showPercent val="0"/>
          <c:showBubbleSize val="0"/>
        </c:dLbls>
        <c:gapWidth val="150"/>
        <c:axId val="48686546"/>
        <c:axId val="8667618"/>
      </c:barChart>
      <c:catAx>
        <c:axId val="48686546"/>
        <c:scaling>
          <c:orientation val="minMax"/>
        </c:scaling>
        <c:delete val="0"/>
        <c:axPos val="b"/>
        <c:numFmt formatCode="General" sourceLinked="1"/>
        <c:majorTickMark val="none"/>
        <c:minorTickMark val="none"/>
        <c:tickLblPos val="nextTo"/>
        <c:spPr>
          <a:ln w="0">
            <a:solidFill>
              <a:srgbClr val="B3B3B3"/>
            </a:solidFill>
            <a:prstDash val="solid"/>
          </a:ln>
        </c:spPr>
        <c:txPr>
          <a:bodyPr/>
          <a:lstStyle/>
          <a:p>
            <a:pPr>
              <a:defRPr sz="1000" b="0" strike="noStrike" spc="-1">
                <a:solidFill>
                  <a:srgbClr val="000000"/>
                </a:solidFill>
                <a:latin typeface="Calibri"/>
              </a:defRPr>
            </a:pPr>
            <a:endParaRPr lang="en-US"/>
          </a:p>
        </c:txPr>
        <c:crossAx val="8667618"/>
        <c:crosses val="autoZero"/>
        <c:auto val="1"/>
        <c:lblAlgn val="ctr"/>
        <c:lblOffset val="100"/>
        <c:noMultiLvlLbl val="0"/>
      </c:catAx>
      <c:valAx>
        <c:axId val="8667618"/>
        <c:scaling>
          <c:orientation val="minMax"/>
        </c:scaling>
        <c:delete val="0"/>
        <c:axPos val="l"/>
        <c:majorGridlines>
          <c:spPr>
            <a:ln w="0">
              <a:solidFill>
                <a:srgbClr val="B3B3B3"/>
              </a:solidFill>
              <a:prstDash val="soli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Minutes</a:t>
                </a:r>
              </a:p>
            </c:rich>
          </c:tx>
          <c:overlay val="0"/>
          <c:spPr>
            <a:noFill/>
            <a:ln w="0">
              <a:noFill/>
              <a:prstDash val="solid"/>
            </a:ln>
          </c:spPr>
        </c:title>
        <c:numFmt formatCode="General" sourceLinked="1"/>
        <c:majorTickMark val="none"/>
        <c:minorTickMark val="none"/>
        <c:tickLblPos val="nextTo"/>
        <c:spPr>
          <a:ln w="0">
            <a:solidFill>
              <a:srgbClr val="B3B3B3"/>
            </a:solidFill>
            <a:prstDash val="solid"/>
          </a:ln>
        </c:spPr>
        <c:txPr>
          <a:bodyPr/>
          <a:lstStyle/>
          <a:p>
            <a:pPr>
              <a:defRPr sz="1000" b="0" strike="noStrike" spc="-1">
                <a:solidFill>
                  <a:srgbClr val="000000"/>
                </a:solidFill>
                <a:latin typeface="Calibri"/>
              </a:defRPr>
            </a:pPr>
            <a:endParaRPr lang="en-US"/>
          </a:p>
        </c:txPr>
        <c:crossAx val="48686546"/>
        <c:crosses val="autoZero"/>
        <c:crossBetween val="between"/>
      </c:valAx>
    </c:plotArea>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3</xdr:row>
      <xdr:rowOff>0</xdr:rowOff>
    </xdr:from>
    <xdr:to>
      <xdr:col>40</xdr:col>
      <xdr:colOff>512640</xdr:colOff>
      <xdr:row>18</xdr:row>
      <xdr:rowOff>39240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22</xdr:col>
      <xdr:colOff>0</xdr:colOff>
      <xdr:row>23</xdr:row>
      <xdr:rowOff>0</xdr:rowOff>
    </xdr:from>
    <xdr:to>
      <xdr:col>32</xdr:col>
      <xdr:colOff>364680</xdr:colOff>
      <xdr:row>37</xdr:row>
      <xdr:rowOff>22320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TEMP_OPERATOR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_OPERATORS"/>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95959"/>
  </sheetPr>
  <dimension ref="A1:E10"/>
  <sheetViews>
    <sheetView tabSelected="1" zoomScaleNormal="100" workbookViewId="0"/>
  </sheetViews>
  <sheetFormatPr defaultColWidth="8.6328125" defaultRowHeight="14.5" x14ac:dyDescent="0.35"/>
  <cols>
    <col min="1" max="1" width="26" customWidth="1"/>
    <col min="2" max="2" width="140" customWidth="1"/>
  </cols>
  <sheetData>
    <row r="1" spans="1:5" ht="19.5" customHeight="1" x14ac:dyDescent="0.4">
      <c r="A1" s="2" t="s">
        <v>0</v>
      </c>
    </row>
    <row r="2" spans="1:5" ht="15" customHeight="1" x14ac:dyDescent="0.35">
      <c r="A2" s="59" t="s">
        <v>1</v>
      </c>
      <c r="B2" s="58"/>
      <c r="C2" s="58"/>
      <c r="D2" s="58"/>
      <c r="E2" s="58"/>
    </row>
    <row r="4" spans="1:5" ht="45" customHeight="1" x14ac:dyDescent="0.35">
      <c r="A4" s="3" t="s">
        <v>2</v>
      </c>
      <c r="B4" s="57" t="s">
        <v>3</v>
      </c>
      <c r="C4" s="58"/>
      <c r="D4" s="58"/>
      <c r="E4" s="58"/>
    </row>
    <row r="5" spans="1:5" ht="45" customHeight="1" x14ac:dyDescent="0.35">
      <c r="A5" s="3" t="s">
        <v>4</v>
      </c>
      <c r="B5" s="57" t="s">
        <v>5</v>
      </c>
      <c r="C5" s="58"/>
      <c r="D5" s="58"/>
      <c r="E5" s="58"/>
    </row>
    <row r="6" spans="1:5" ht="45" customHeight="1" x14ac:dyDescent="0.35">
      <c r="A6" s="3" t="s">
        <v>6</v>
      </c>
      <c r="B6" s="57" t="s">
        <v>7</v>
      </c>
      <c r="C6" s="58"/>
      <c r="D6" s="58"/>
      <c r="E6" s="58"/>
    </row>
    <row r="7" spans="1:5" ht="75" customHeight="1" x14ac:dyDescent="0.35">
      <c r="A7" s="3" t="s">
        <v>8</v>
      </c>
      <c r="B7" s="57" t="s">
        <v>9</v>
      </c>
      <c r="C7" s="58"/>
      <c r="D7" s="58"/>
      <c r="E7" s="58"/>
    </row>
    <row r="8" spans="1:5" ht="30" customHeight="1" x14ac:dyDescent="0.35">
      <c r="A8" s="3" t="s">
        <v>10</v>
      </c>
      <c r="B8" s="57" t="s">
        <v>11</v>
      </c>
      <c r="C8" s="58"/>
      <c r="D8" s="58"/>
      <c r="E8" s="58"/>
    </row>
    <row r="9" spans="1:5" ht="60" customHeight="1" x14ac:dyDescent="0.35">
      <c r="A9" s="3" t="s">
        <v>12</v>
      </c>
      <c r="B9" s="57" t="s">
        <v>13</v>
      </c>
      <c r="C9" s="58"/>
      <c r="D9" s="58"/>
      <c r="E9" s="58"/>
    </row>
    <row r="10" spans="1:5" ht="60" customHeight="1" x14ac:dyDescent="0.35">
      <c r="A10" s="3" t="s">
        <v>14</v>
      </c>
      <c r="B10" s="57" t="s">
        <v>15</v>
      </c>
      <c r="C10" s="58"/>
      <c r="D10" s="58"/>
      <c r="E10" s="58"/>
    </row>
  </sheetData>
  <mergeCells count="8">
    <mergeCell ref="B10:E10"/>
    <mergeCell ref="B9:E9"/>
    <mergeCell ref="B8:E8"/>
    <mergeCell ref="B4:E4"/>
    <mergeCell ref="A2:E2"/>
    <mergeCell ref="B6:E6"/>
    <mergeCell ref="B7:E7"/>
    <mergeCell ref="B5:E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75623"/>
  </sheetPr>
  <dimension ref="A1:U97"/>
  <sheetViews>
    <sheetView showGridLines="0" zoomScaleNormal="100" workbookViewId="0"/>
  </sheetViews>
  <sheetFormatPr defaultColWidth="8.6328125" defaultRowHeight="14.5" x14ac:dyDescent="0.35"/>
  <cols>
    <col min="1" max="2" width="13" customWidth="1"/>
    <col min="3" max="3" width="11" customWidth="1"/>
    <col min="4" max="7" width="10" customWidth="1"/>
    <col min="8" max="9" width="9" customWidth="1"/>
    <col min="10" max="10" width="10" customWidth="1"/>
    <col min="11" max="11" width="9" customWidth="1"/>
    <col min="12" max="12" width="30" customWidth="1"/>
    <col min="13" max="13" width="12" customWidth="1"/>
    <col min="14" max="14" width="16" customWidth="1"/>
    <col min="15" max="15" width="12" customWidth="1"/>
    <col min="16" max="16" width="14" customWidth="1"/>
    <col min="17" max="17" width="11" customWidth="1"/>
    <col min="18" max="18" width="26" customWidth="1"/>
    <col min="19" max="19" width="11" customWidth="1"/>
    <col min="20" max="20" width="20" customWidth="1"/>
    <col min="21" max="21" width="60" customWidth="1"/>
  </cols>
  <sheetData>
    <row r="1" spans="1:21" ht="19.5" customHeight="1" x14ac:dyDescent="0.4">
      <c r="A1" s="2" t="s">
        <v>16</v>
      </c>
    </row>
    <row r="2" spans="1:21" ht="15" customHeight="1" x14ac:dyDescent="0.35">
      <c r="A2" s="59" t="str">
        <f>"SNAPSHOT "&amp;TV_SNAPSHOT_NO&amp;" - "&amp;TEXT(INDEX(SNAP_TIMES,MATCH(TV_SNAPSHOT_NO,SNAP_NOS,0)),"dd-mmm-yyyy hh:mm")&amp;" (South Carolina time)   |   work: ACTUAL SMD 08-Sep   |   departures, temporary operators: SYNTHESIZED"</f>
        <v>SNAPSHOT 13 - 08-Sep-2026 19:15 (South Carolina time)   |   work: ACTUAL SMD 08-Sep   |   departures, temporary operators: SYNTHESIZED</v>
      </c>
      <c r="B2" s="58"/>
      <c r="C2" s="58"/>
      <c r="D2" s="58"/>
      <c r="E2" s="58"/>
      <c r="F2" s="58"/>
      <c r="G2" s="58"/>
      <c r="H2" s="58"/>
      <c r="I2" s="58"/>
      <c r="J2" s="58"/>
      <c r="K2" s="58"/>
      <c r="L2" s="58"/>
      <c r="M2" s="58"/>
      <c r="N2" s="58"/>
      <c r="O2" s="58"/>
      <c r="P2" s="58"/>
      <c r="Q2" s="58"/>
    </row>
    <row r="4" spans="1:21" ht="15" customHeight="1" x14ac:dyDescent="0.35">
      <c r="A4" s="4" t="s">
        <v>17</v>
      </c>
      <c r="B4" s="5">
        <v>13</v>
      </c>
      <c r="D4" s="6" t="s">
        <v>18</v>
      </c>
    </row>
    <row r="5" spans="1:21" ht="15" customHeight="1" x14ac:dyDescent="0.35">
      <c r="A5" s="4" t="s">
        <v>19</v>
      </c>
      <c r="B5" s="5" t="s">
        <v>20</v>
      </c>
    </row>
    <row r="7" spans="1:21" ht="15" customHeight="1" x14ac:dyDescent="0.35">
      <c r="A7" s="7" t="s">
        <v>21</v>
      </c>
    </row>
    <row r="8" spans="1:21" ht="42" customHeight="1" x14ac:dyDescent="0.35">
      <c r="A8" s="8" t="s">
        <v>22</v>
      </c>
      <c r="B8" s="8" t="s">
        <v>23</v>
      </c>
      <c r="C8" s="8" t="s">
        <v>24</v>
      </c>
      <c r="D8" s="8" t="s">
        <v>25</v>
      </c>
      <c r="E8" s="8" t="s">
        <v>26</v>
      </c>
      <c r="F8" s="8" t="s">
        <v>27</v>
      </c>
      <c r="G8" s="8" t="s">
        <v>28</v>
      </c>
      <c r="H8" s="8" t="s">
        <v>29</v>
      </c>
      <c r="I8" s="8" t="s">
        <v>30</v>
      </c>
      <c r="J8" s="8" t="s">
        <v>31</v>
      </c>
      <c r="K8" s="8" t="s">
        <v>32</v>
      </c>
      <c r="L8" s="8" t="s">
        <v>33</v>
      </c>
      <c r="M8" s="8" t="s">
        <v>34</v>
      </c>
      <c r="N8" s="8" t="s">
        <v>35</v>
      </c>
      <c r="O8" s="8" t="s">
        <v>36</v>
      </c>
      <c r="P8" s="8" t="s">
        <v>37</v>
      </c>
      <c r="Q8" s="9" t="s">
        <v>38</v>
      </c>
      <c r="R8" s="9" t="s">
        <v>39</v>
      </c>
      <c r="S8" s="9" t="s">
        <v>40</v>
      </c>
      <c r="T8" s="9" t="s">
        <v>41</v>
      </c>
      <c r="U8" s="8" t="s">
        <v>42</v>
      </c>
    </row>
    <row r="9" spans="1:21" ht="15" customHeight="1" x14ac:dyDescent="0.35">
      <c r="A9" s="10" t="s">
        <v>20</v>
      </c>
      <c r="B9" s="10">
        <f t="shared" ref="B9:B41" si="0">INDEX(SH_ROUTE,MATCH($A9,SH_ID,0))</f>
        <v>1027</v>
      </c>
      <c r="C9" s="10" t="str">
        <f t="shared" ref="C9:C41" si="1">INDEX(SH_CARRIER,MATCH($A9,SH_ID,0))</f>
        <v>n/a</v>
      </c>
      <c r="D9" s="10" t="str">
        <f t="shared" ref="D9:D41" si="2">INDEX(SH_DOOR,MATCH($A9,SH_ID,0))</f>
        <v>D01</v>
      </c>
      <c r="E9" s="11">
        <f t="shared" ref="E9:E41" si="3">INDEX(TE_DEP,MATCH(1,INDEX((TE_SNAP=TV_SNAPSHOT_NO)*(TE_SHIP=$A9),0),0))</f>
        <v>46273.770833333343</v>
      </c>
      <c r="F9" s="11">
        <f t="shared" ref="F9:F41" si="4">INDEX(TE_CUT,MATCH(1,INDEX((TE_SNAP=TV_SNAPSHOT_NO)*(TE_SHIP=$A9),0),0))</f>
        <v>46273.750000000007</v>
      </c>
      <c r="G9" s="10">
        <f t="shared" ref="G9:G41" si="5">INDEX(TE_REL,MATCH(1,INDEX((TE_SNAP=TV_SNAPSHOT_NO)*(TE_SHIP=$A9),0),0))</f>
        <v>1</v>
      </c>
      <c r="H9" s="12">
        <f t="shared" ref="H9:H41" si="6">INDEX(TE_PCT,MATCH(1,INDEX((TE_SNAP=TV_SNAPSHOT_NO)*(TE_SHIP=$A9),0),0))</f>
        <v>1</v>
      </c>
      <c r="I9" s="10">
        <f t="shared" ref="I9:I41" si="7">INDEX(TE_OPEN,MATCH(1,INDEX((TE_SNAP=TV_SNAPSHOT_NO)*(TE_SHIP=$A9),0),0))</f>
        <v>0</v>
      </c>
      <c r="J9" s="13">
        <f t="shared" ref="J9:J41" si="8">INDEX(TE_ETC,MATCH(1,INDEX((TE_SNAP=TV_SNAPSHOT_NO)*(TE_SHIP=$A9),0),0))</f>
        <v>0</v>
      </c>
      <c r="K9" s="11" t="str">
        <f t="shared" ref="K9:K41" si="9">INDEX(TE_READY,MATCH(1,INDEX((TE_SNAP=TV_SNAPSHOT_NO)*(TE_SHIP=$A9),0),0))</f>
        <v/>
      </c>
      <c r="L9" s="10" t="str">
        <f t="shared" ref="L9:L41" si="10">INDEX(TE_SLACK,MATCH(1,INDEX((TE_SNAP=TV_SNAPSHOT_NO)*(TE_SHIP=$A9),0),0))</f>
        <v/>
      </c>
      <c r="M9" s="10" t="str">
        <f t="shared" ref="M9:M41" si="11">INDEX(TE_BOT,MATCH(1,INDEX((TE_SNAP=TV_SNAPSHOT_NO)*(TE_SHIP=$A9),0),0))</f>
        <v/>
      </c>
      <c r="N9" s="10" t="str">
        <f t="shared" ref="N9:N41" si="12">INDEX(TE_STATUS,MATCH(1,INDEX((TE_SNAP=TV_SNAPSHOT_NO)*(TE_SHIP=$A9),0),0))</f>
        <v>DEPARTED COMPLETE</v>
      </c>
      <c r="O9" s="10" t="str">
        <f t="shared" ref="O9:O41" si="13">INDEX(TE_MEETS,MATCH(1,INDEX((TE_SNAP=TV_SNAPSHOT_NO)*(TE_SHIP=$A9),0),0))</f>
        <v>YES</v>
      </c>
      <c r="P9" s="10" t="str">
        <f t="shared" ref="P9:P41" si="14">INDEX(TE_ADD,MATCH(1,INDEX((TE_SNAP=TV_SNAPSHOT_NO)*(TE_SHIP=$A9),0),0))</f>
        <v/>
      </c>
      <c r="Q9" s="11">
        <f t="shared" ref="Q9:Q41" si="15">INDEX(TE_READYA,MATCH(1,INDEX((TE_SNAP=TV_SNAPSHOT_NO)*(TE_SHIP=$A9),0),0))</f>
        <v>0</v>
      </c>
      <c r="R9" s="10" t="str">
        <f t="shared" ref="R9:R41" si="16">INDEX(TE_STATA,MATCH(1,INDEX((TE_SNAP=TV_SNAPSHOT_NO)*(TE_SHIP=$A9),0),0))</f>
        <v>DEPARTED COMPLETE</v>
      </c>
      <c r="S9" s="14">
        <f t="shared" ref="S9:S41" si="17">INDEX(TE_SAVED,MATCH(1,INDEX((TE_SNAP=TV_SNAPSHOT_NO)*(TE_SHIP=$A9),0),0))</f>
        <v>0</v>
      </c>
      <c r="T9" s="10">
        <f t="shared" ref="T9:T41" si="18">INDEX(TE_REALLOCATIONS,MATCH(1,INDEX((TE_SNAP=TV_SNAPSHOT_NO)*(TE_SHIP=$A9),0),0))</f>
        <v>0</v>
      </c>
      <c r="U9" s="10" t="str">
        <f t="shared" ref="U9:U41" si="19">INDEX(SH_NOTE,MATCH($A9,SH_ID,0))</f>
        <v>Real route 1027: 1 items, last item released 16:56; departure = release + 60 min (rounded up to 15) + loading</v>
      </c>
    </row>
    <row r="10" spans="1:21" ht="15" customHeight="1" x14ac:dyDescent="0.35">
      <c r="A10" s="10" t="s">
        <v>43</v>
      </c>
      <c r="B10" s="10">
        <f t="shared" si="0"/>
        <v>1011</v>
      </c>
      <c r="C10" s="10" t="str">
        <f t="shared" si="1"/>
        <v>n/a</v>
      </c>
      <c r="D10" s="10" t="str">
        <f t="shared" si="2"/>
        <v>D04</v>
      </c>
      <c r="E10" s="11">
        <f t="shared" si="3"/>
        <v>46273.802083333343</v>
      </c>
      <c r="F10" s="11">
        <f t="shared" si="4"/>
        <v>46273.781250000007</v>
      </c>
      <c r="G10" s="10">
        <f t="shared" si="5"/>
        <v>15</v>
      </c>
      <c r="H10" s="12">
        <f t="shared" si="6"/>
        <v>1</v>
      </c>
      <c r="I10" s="10">
        <f t="shared" si="7"/>
        <v>0</v>
      </c>
      <c r="J10" s="13">
        <f t="shared" si="8"/>
        <v>0</v>
      </c>
      <c r="K10" s="11" t="str">
        <f t="shared" si="9"/>
        <v/>
      </c>
      <c r="L10" s="10" t="str">
        <f t="shared" si="10"/>
        <v/>
      </c>
      <c r="M10" s="10" t="str">
        <f t="shared" si="11"/>
        <v/>
      </c>
      <c r="N10" s="10" t="str">
        <f t="shared" si="12"/>
        <v>DEPARTED COMPLETE</v>
      </c>
      <c r="O10" s="10" t="str">
        <f t="shared" si="13"/>
        <v>YES</v>
      </c>
      <c r="P10" s="10" t="str">
        <f t="shared" si="14"/>
        <v/>
      </c>
      <c r="Q10" s="11">
        <f t="shared" si="15"/>
        <v>0</v>
      </c>
      <c r="R10" s="10" t="str">
        <f t="shared" si="16"/>
        <v>DEPARTED COMPLETE</v>
      </c>
      <c r="S10" s="14">
        <f t="shared" si="17"/>
        <v>0</v>
      </c>
      <c r="T10" s="10">
        <f t="shared" si="18"/>
        <v>0</v>
      </c>
      <c r="U10" s="10" t="str">
        <f t="shared" si="19"/>
        <v>Real route 1011: 15 items, last item released 17:38; departure = release + 60 min (rounded up to 15) + loading</v>
      </c>
    </row>
    <row r="11" spans="1:21" ht="15" customHeight="1" x14ac:dyDescent="0.35">
      <c r="A11" s="10" t="s">
        <v>44</v>
      </c>
      <c r="B11" s="10">
        <f t="shared" si="0"/>
        <v>1045</v>
      </c>
      <c r="C11" s="10" t="str">
        <f t="shared" si="1"/>
        <v>n/a</v>
      </c>
      <c r="D11" s="10" t="str">
        <f t="shared" si="2"/>
        <v>D05</v>
      </c>
      <c r="E11" s="11">
        <f t="shared" si="3"/>
        <v>46273.8125</v>
      </c>
      <c r="F11" s="11">
        <f t="shared" si="4"/>
        <v>46273.791666666664</v>
      </c>
      <c r="G11" s="10">
        <f t="shared" si="5"/>
        <v>21</v>
      </c>
      <c r="H11" s="12">
        <f t="shared" si="6"/>
        <v>1</v>
      </c>
      <c r="I11" s="10">
        <f t="shared" si="7"/>
        <v>0</v>
      </c>
      <c r="J11" s="13">
        <f t="shared" si="8"/>
        <v>0</v>
      </c>
      <c r="K11" s="11" t="str">
        <f t="shared" si="9"/>
        <v/>
      </c>
      <c r="L11" s="10" t="str">
        <f t="shared" si="10"/>
        <v/>
      </c>
      <c r="M11" s="10" t="str">
        <f t="shared" si="11"/>
        <v/>
      </c>
      <c r="N11" s="10" t="str">
        <f t="shared" si="12"/>
        <v>ALL PICKED</v>
      </c>
      <c r="O11" s="10" t="str">
        <f t="shared" si="13"/>
        <v>YES</v>
      </c>
      <c r="P11" s="10" t="str">
        <f t="shared" si="14"/>
        <v/>
      </c>
      <c r="Q11" s="11">
        <f t="shared" si="15"/>
        <v>0</v>
      </c>
      <c r="R11" s="10" t="str">
        <f t="shared" si="16"/>
        <v>ALL PICKED</v>
      </c>
      <c r="S11" s="14">
        <f t="shared" si="17"/>
        <v>0</v>
      </c>
      <c r="T11" s="10">
        <f t="shared" si="18"/>
        <v>0</v>
      </c>
      <c r="U11" s="10" t="str">
        <f t="shared" si="19"/>
        <v>Real route 1045: 21 items, last item released 17:58; departure = release + 60 min (rounded up to 15) + loading</v>
      </c>
    </row>
    <row r="12" spans="1:21" ht="15" customHeight="1" x14ac:dyDescent="0.35">
      <c r="A12" s="10" t="s">
        <v>45</v>
      </c>
      <c r="B12" s="10">
        <f t="shared" si="0"/>
        <v>1072</v>
      </c>
      <c r="C12" s="10" t="str">
        <f t="shared" si="1"/>
        <v>n/a</v>
      </c>
      <c r="D12" s="10" t="str">
        <f t="shared" si="2"/>
        <v>D06</v>
      </c>
      <c r="E12" s="11">
        <f t="shared" si="3"/>
        <v>46273.802083333343</v>
      </c>
      <c r="F12" s="11">
        <f t="shared" si="4"/>
        <v>46273.781250000007</v>
      </c>
      <c r="G12" s="10">
        <f t="shared" si="5"/>
        <v>2</v>
      </c>
      <c r="H12" s="12">
        <f t="shared" si="6"/>
        <v>1</v>
      </c>
      <c r="I12" s="10">
        <f t="shared" si="7"/>
        <v>0</v>
      </c>
      <c r="J12" s="13">
        <f t="shared" si="8"/>
        <v>0</v>
      </c>
      <c r="K12" s="11" t="str">
        <f t="shared" si="9"/>
        <v/>
      </c>
      <c r="L12" s="10" t="str">
        <f t="shared" si="10"/>
        <v/>
      </c>
      <c r="M12" s="10" t="str">
        <f t="shared" si="11"/>
        <v/>
      </c>
      <c r="N12" s="10" t="str">
        <f t="shared" si="12"/>
        <v>DEPARTED COMPLETE</v>
      </c>
      <c r="O12" s="10" t="str">
        <f t="shared" si="13"/>
        <v>YES</v>
      </c>
      <c r="P12" s="10" t="str">
        <f t="shared" si="14"/>
        <v/>
      </c>
      <c r="Q12" s="11">
        <f t="shared" si="15"/>
        <v>0</v>
      </c>
      <c r="R12" s="10" t="str">
        <f t="shared" si="16"/>
        <v>DEPARTED COMPLETE</v>
      </c>
      <c r="S12" s="14">
        <f t="shared" si="17"/>
        <v>0</v>
      </c>
      <c r="T12" s="10">
        <f t="shared" si="18"/>
        <v>0</v>
      </c>
      <c r="U12" s="10" t="str">
        <f t="shared" si="19"/>
        <v>Real route 1072: 2 items, last item released 17:54. Synthesized status-coverage scenario: pick cutoff 18:45 and departure 19:15; snapshot 11 intentionally demonstrates open work at cutoff.</v>
      </c>
    </row>
    <row r="13" spans="1:21" ht="15" customHeight="1" x14ac:dyDescent="0.35">
      <c r="A13" s="10" t="s">
        <v>46</v>
      </c>
      <c r="B13" s="10">
        <f t="shared" si="0"/>
        <v>1035</v>
      </c>
      <c r="C13" s="10" t="str">
        <f t="shared" si="1"/>
        <v>n/a</v>
      </c>
      <c r="D13" s="10" t="str">
        <f t="shared" si="2"/>
        <v>D07</v>
      </c>
      <c r="E13" s="11">
        <f t="shared" si="3"/>
        <v>46273.822916666657</v>
      </c>
      <c r="F13" s="11">
        <f t="shared" si="4"/>
        <v>46273.802083333321</v>
      </c>
      <c r="G13" s="10">
        <f t="shared" si="5"/>
        <v>1</v>
      </c>
      <c r="H13" s="12">
        <f t="shared" si="6"/>
        <v>1</v>
      </c>
      <c r="I13" s="10">
        <f t="shared" si="7"/>
        <v>0</v>
      </c>
      <c r="J13" s="13">
        <f t="shared" si="8"/>
        <v>0</v>
      </c>
      <c r="K13" s="11" t="str">
        <f t="shared" si="9"/>
        <v/>
      </c>
      <c r="L13" s="10" t="str">
        <f t="shared" si="10"/>
        <v/>
      </c>
      <c r="M13" s="10" t="str">
        <f t="shared" si="11"/>
        <v/>
      </c>
      <c r="N13" s="10" t="str">
        <f t="shared" si="12"/>
        <v>ALL PICKED</v>
      </c>
      <c r="O13" s="10" t="str">
        <f t="shared" si="13"/>
        <v>YES</v>
      </c>
      <c r="P13" s="10" t="str">
        <f t="shared" si="14"/>
        <v/>
      </c>
      <c r="Q13" s="11">
        <f t="shared" si="15"/>
        <v>0</v>
      </c>
      <c r="R13" s="10" t="str">
        <f t="shared" si="16"/>
        <v>ALL PICKED</v>
      </c>
      <c r="S13" s="14">
        <f t="shared" si="17"/>
        <v>0</v>
      </c>
      <c r="T13" s="10">
        <f t="shared" si="18"/>
        <v>0</v>
      </c>
      <c r="U13" s="10" t="str">
        <f t="shared" si="19"/>
        <v>Real route 1035: 1 items, last item released 18:02; departure = release + 60 min (rounded up to 15) + loading</v>
      </c>
    </row>
    <row r="14" spans="1:21" ht="15" customHeight="1" x14ac:dyDescent="0.35">
      <c r="A14" s="10" t="s">
        <v>47</v>
      </c>
      <c r="B14" s="10">
        <f t="shared" si="0"/>
        <v>1888</v>
      </c>
      <c r="C14" s="10" t="str">
        <f t="shared" si="1"/>
        <v>n/a</v>
      </c>
      <c r="D14" s="10" t="str">
        <f t="shared" si="2"/>
        <v>D08</v>
      </c>
      <c r="E14" s="11">
        <f t="shared" si="3"/>
        <v>46273.822916666657</v>
      </c>
      <c r="F14" s="11">
        <f t="shared" si="4"/>
        <v>46273.802083333321</v>
      </c>
      <c r="G14" s="10">
        <f t="shared" si="5"/>
        <v>88</v>
      </c>
      <c r="H14" s="12">
        <f t="shared" si="6"/>
        <v>1</v>
      </c>
      <c r="I14" s="10">
        <f t="shared" si="7"/>
        <v>0</v>
      </c>
      <c r="J14" s="13">
        <f t="shared" si="8"/>
        <v>0</v>
      </c>
      <c r="K14" s="11" t="str">
        <f t="shared" si="9"/>
        <v/>
      </c>
      <c r="L14" s="10" t="str">
        <f t="shared" si="10"/>
        <v/>
      </c>
      <c r="M14" s="10" t="str">
        <f t="shared" si="11"/>
        <v/>
      </c>
      <c r="N14" s="10" t="str">
        <f t="shared" si="12"/>
        <v>ALL PICKED</v>
      </c>
      <c r="O14" s="10" t="str">
        <f t="shared" si="13"/>
        <v>YES</v>
      </c>
      <c r="P14" s="10" t="str">
        <f t="shared" si="14"/>
        <v/>
      </c>
      <c r="Q14" s="11">
        <f t="shared" si="15"/>
        <v>0</v>
      </c>
      <c r="R14" s="10" t="str">
        <f t="shared" si="16"/>
        <v>ALL PICKED</v>
      </c>
      <c r="S14" s="14">
        <f t="shared" si="17"/>
        <v>0</v>
      </c>
      <c r="T14" s="10">
        <f t="shared" si="18"/>
        <v>0</v>
      </c>
      <c r="U14" s="10" t="str">
        <f t="shared" si="19"/>
        <v>Real route 1888: 88 items, last item released 18:00; departure = release + 60 min (rounded up to 15) + loading</v>
      </c>
    </row>
    <row r="15" spans="1:21" ht="15" customHeight="1" x14ac:dyDescent="0.35">
      <c r="A15" s="10" t="s">
        <v>48</v>
      </c>
      <c r="B15" s="10">
        <f t="shared" si="0"/>
        <v>1012</v>
      </c>
      <c r="C15" s="10" t="str">
        <f t="shared" si="1"/>
        <v>n/a</v>
      </c>
      <c r="D15" s="10" t="str">
        <f t="shared" si="2"/>
        <v>D09</v>
      </c>
      <c r="E15" s="11">
        <f t="shared" si="3"/>
        <v>46273.833333333343</v>
      </c>
      <c r="F15" s="11">
        <f t="shared" si="4"/>
        <v>46273.812500000007</v>
      </c>
      <c r="G15" s="10">
        <f t="shared" si="5"/>
        <v>27</v>
      </c>
      <c r="H15" s="12">
        <f t="shared" si="6"/>
        <v>1</v>
      </c>
      <c r="I15" s="10">
        <f t="shared" si="7"/>
        <v>0</v>
      </c>
      <c r="J15" s="13">
        <f t="shared" si="8"/>
        <v>0</v>
      </c>
      <c r="K15" s="11" t="str">
        <f t="shared" si="9"/>
        <v/>
      </c>
      <c r="L15" s="10" t="str">
        <f t="shared" si="10"/>
        <v/>
      </c>
      <c r="M15" s="10" t="str">
        <f t="shared" si="11"/>
        <v/>
      </c>
      <c r="N15" s="10" t="str">
        <f t="shared" si="12"/>
        <v>ALL PICKED</v>
      </c>
      <c r="O15" s="10" t="str">
        <f t="shared" si="13"/>
        <v>YES</v>
      </c>
      <c r="P15" s="10" t="str">
        <f t="shared" si="14"/>
        <v/>
      </c>
      <c r="Q15" s="11">
        <f t="shared" si="15"/>
        <v>0</v>
      </c>
      <c r="R15" s="10" t="str">
        <f t="shared" si="16"/>
        <v>ALL PICKED</v>
      </c>
      <c r="S15" s="14">
        <f t="shared" si="17"/>
        <v>0</v>
      </c>
      <c r="T15" s="10">
        <f t="shared" si="18"/>
        <v>0</v>
      </c>
      <c r="U15" s="10" t="str">
        <f t="shared" si="19"/>
        <v>Real route 1012: 27 items, last item released 18:17; departure = release + 60 min (rounded up to 15) + loading</v>
      </c>
    </row>
    <row r="16" spans="1:21" ht="15" customHeight="1" x14ac:dyDescent="0.35">
      <c r="A16" s="10" t="s">
        <v>49</v>
      </c>
      <c r="B16" s="10">
        <f t="shared" si="0"/>
        <v>1018</v>
      </c>
      <c r="C16" s="10" t="str">
        <f t="shared" si="1"/>
        <v>n/a</v>
      </c>
      <c r="D16" s="10" t="str">
        <f t="shared" si="2"/>
        <v>D10</v>
      </c>
      <c r="E16" s="11">
        <f t="shared" si="3"/>
        <v>46273.833333333343</v>
      </c>
      <c r="F16" s="11">
        <f t="shared" si="4"/>
        <v>46273.812500000007</v>
      </c>
      <c r="G16" s="10">
        <f t="shared" si="5"/>
        <v>16</v>
      </c>
      <c r="H16" s="12">
        <f t="shared" si="6"/>
        <v>1</v>
      </c>
      <c r="I16" s="10">
        <f t="shared" si="7"/>
        <v>0</v>
      </c>
      <c r="J16" s="13">
        <f t="shared" si="8"/>
        <v>0</v>
      </c>
      <c r="K16" s="11" t="str">
        <f t="shared" si="9"/>
        <v/>
      </c>
      <c r="L16" s="10" t="str">
        <f t="shared" si="10"/>
        <v/>
      </c>
      <c r="M16" s="10" t="str">
        <f t="shared" si="11"/>
        <v/>
      </c>
      <c r="N16" s="10" t="str">
        <f t="shared" si="12"/>
        <v>ALL PICKED</v>
      </c>
      <c r="O16" s="10" t="str">
        <f t="shared" si="13"/>
        <v>YES</v>
      </c>
      <c r="P16" s="10" t="str">
        <f t="shared" si="14"/>
        <v/>
      </c>
      <c r="Q16" s="11">
        <f t="shared" si="15"/>
        <v>0</v>
      </c>
      <c r="R16" s="10" t="str">
        <f t="shared" si="16"/>
        <v>ALL PICKED</v>
      </c>
      <c r="S16" s="14">
        <f t="shared" si="17"/>
        <v>0</v>
      </c>
      <c r="T16" s="10">
        <f t="shared" si="18"/>
        <v>0</v>
      </c>
      <c r="U16" s="10" t="str">
        <f t="shared" si="19"/>
        <v>Real route 1018: 16 items, last item released 18:25; departure = release + 60 min (rounded up to 15) + loading</v>
      </c>
    </row>
    <row r="17" spans="1:21" ht="15" customHeight="1" x14ac:dyDescent="0.35">
      <c r="A17" s="10" t="s">
        <v>50</v>
      </c>
      <c r="B17" s="10">
        <f t="shared" si="0"/>
        <v>1037</v>
      </c>
      <c r="C17" s="10" t="str">
        <f t="shared" si="1"/>
        <v>n/a</v>
      </c>
      <c r="D17" s="10" t="str">
        <f t="shared" si="2"/>
        <v>D11</v>
      </c>
      <c r="E17" s="11">
        <f t="shared" si="3"/>
        <v>46273.833333333343</v>
      </c>
      <c r="F17" s="11">
        <f t="shared" si="4"/>
        <v>46273.812500000007</v>
      </c>
      <c r="G17" s="10">
        <f t="shared" si="5"/>
        <v>28</v>
      </c>
      <c r="H17" s="12">
        <f t="shared" si="6"/>
        <v>1</v>
      </c>
      <c r="I17" s="10">
        <f t="shared" si="7"/>
        <v>0</v>
      </c>
      <c r="J17" s="13">
        <f t="shared" si="8"/>
        <v>0</v>
      </c>
      <c r="K17" s="11" t="str">
        <f t="shared" si="9"/>
        <v/>
      </c>
      <c r="L17" s="10" t="str">
        <f t="shared" si="10"/>
        <v/>
      </c>
      <c r="M17" s="10" t="str">
        <f t="shared" si="11"/>
        <v/>
      </c>
      <c r="N17" s="10" t="str">
        <f t="shared" si="12"/>
        <v>ALL PICKED</v>
      </c>
      <c r="O17" s="10" t="str">
        <f t="shared" si="13"/>
        <v>YES</v>
      </c>
      <c r="P17" s="10" t="str">
        <f t="shared" si="14"/>
        <v/>
      </c>
      <c r="Q17" s="11">
        <f t="shared" si="15"/>
        <v>0</v>
      </c>
      <c r="R17" s="10" t="str">
        <f t="shared" si="16"/>
        <v>ALL PICKED</v>
      </c>
      <c r="S17" s="14">
        <f t="shared" si="17"/>
        <v>0</v>
      </c>
      <c r="T17" s="10">
        <f t="shared" si="18"/>
        <v>0</v>
      </c>
      <c r="U17" s="10" t="str">
        <f t="shared" si="19"/>
        <v>Real route 1037: 28 items, last item released 18:26; departure = release + 60 min (rounded up to 15) + loading</v>
      </c>
    </row>
    <row r="18" spans="1:21" ht="15" customHeight="1" x14ac:dyDescent="0.35">
      <c r="A18" s="10" t="s">
        <v>51</v>
      </c>
      <c r="B18" s="10">
        <f t="shared" si="0"/>
        <v>1057</v>
      </c>
      <c r="C18" s="10" t="str">
        <f t="shared" si="1"/>
        <v>n/a</v>
      </c>
      <c r="D18" s="10" t="str">
        <f t="shared" si="2"/>
        <v>D12</v>
      </c>
      <c r="E18" s="11">
        <f t="shared" si="3"/>
        <v>46273.833333333343</v>
      </c>
      <c r="F18" s="11">
        <f t="shared" si="4"/>
        <v>46273.812500000007</v>
      </c>
      <c r="G18" s="10">
        <f t="shared" si="5"/>
        <v>20</v>
      </c>
      <c r="H18" s="12">
        <f t="shared" si="6"/>
        <v>1</v>
      </c>
      <c r="I18" s="10">
        <f t="shared" si="7"/>
        <v>0</v>
      </c>
      <c r="J18" s="13">
        <f t="shared" si="8"/>
        <v>0</v>
      </c>
      <c r="K18" s="11" t="str">
        <f t="shared" si="9"/>
        <v/>
      </c>
      <c r="L18" s="10" t="str">
        <f t="shared" si="10"/>
        <v/>
      </c>
      <c r="M18" s="10" t="str">
        <f t="shared" si="11"/>
        <v/>
      </c>
      <c r="N18" s="10" t="str">
        <f t="shared" si="12"/>
        <v>ALL PICKED</v>
      </c>
      <c r="O18" s="10" t="str">
        <f t="shared" si="13"/>
        <v>YES</v>
      </c>
      <c r="P18" s="10" t="str">
        <f t="shared" si="14"/>
        <v/>
      </c>
      <c r="Q18" s="11">
        <f t="shared" si="15"/>
        <v>0</v>
      </c>
      <c r="R18" s="10" t="str">
        <f t="shared" si="16"/>
        <v>ALL PICKED</v>
      </c>
      <c r="S18" s="14">
        <f t="shared" si="17"/>
        <v>0</v>
      </c>
      <c r="T18" s="10">
        <f t="shared" si="18"/>
        <v>0</v>
      </c>
      <c r="U18" s="10" t="str">
        <f t="shared" si="19"/>
        <v>Real route 1057: 20 items, last item released 18:16; departure = release + 60 min (rounded up to 15) + loading</v>
      </c>
    </row>
    <row r="19" spans="1:21" x14ac:dyDescent="0.35">
      <c r="A19" s="10" t="s">
        <v>52</v>
      </c>
      <c r="B19" s="10">
        <f t="shared" si="0"/>
        <v>1003</v>
      </c>
      <c r="C19" s="10" t="str">
        <f t="shared" si="1"/>
        <v>n/a</v>
      </c>
      <c r="D19" s="10" t="str">
        <f t="shared" si="2"/>
        <v>D01</v>
      </c>
      <c r="E19" s="11">
        <f t="shared" si="3"/>
        <v>46273.84375</v>
      </c>
      <c r="F19" s="11">
        <f t="shared" si="4"/>
        <v>46273.822916666664</v>
      </c>
      <c r="G19" s="10">
        <f t="shared" si="5"/>
        <v>52</v>
      </c>
      <c r="H19" s="12">
        <f t="shared" si="6"/>
        <v>1</v>
      </c>
      <c r="I19" s="10">
        <f t="shared" si="7"/>
        <v>0</v>
      </c>
      <c r="J19" s="13">
        <f t="shared" si="8"/>
        <v>0</v>
      </c>
      <c r="K19" s="11" t="str">
        <f t="shared" si="9"/>
        <v/>
      </c>
      <c r="L19" s="10" t="str">
        <f t="shared" si="10"/>
        <v/>
      </c>
      <c r="M19" s="10" t="str">
        <f t="shared" si="11"/>
        <v/>
      </c>
      <c r="N19" s="10" t="str">
        <f t="shared" si="12"/>
        <v>ALL PICKED</v>
      </c>
      <c r="O19" s="10" t="str">
        <f t="shared" si="13"/>
        <v>YES</v>
      </c>
      <c r="P19" s="10" t="str">
        <f t="shared" si="14"/>
        <v/>
      </c>
      <c r="Q19" s="11">
        <f t="shared" si="15"/>
        <v>0</v>
      </c>
      <c r="R19" s="10" t="str">
        <f t="shared" si="16"/>
        <v>ALL PICKED</v>
      </c>
      <c r="S19" s="14">
        <f t="shared" si="17"/>
        <v>0</v>
      </c>
      <c r="T19" s="10">
        <f t="shared" si="18"/>
        <v>0</v>
      </c>
      <c r="U19" s="10" t="str">
        <f t="shared" si="19"/>
        <v>Real route 1003: 52 items, last item released 18:40; departure = release + 60 min (rounded up to 15) + loading</v>
      </c>
    </row>
    <row r="20" spans="1:21" x14ac:dyDescent="0.35">
      <c r="A20" s="10" t="s">
        <v>53</v>
      </c>
      <c r="B20" s="10">
        <f t="shared" si="0"/>
        <v>1020</v>
      </c>
      <c r="C20" s="10" t="str">
        <f t="shared" si="1"/>
        <v>n/a</v>
      </c>
      <c r="D20" s="10" t="str">
        <f t="shared" si="2"/>
        <v>D02</v>
      </c>
      <c r="E20" s="11">
        <f t="shared" si="3"/>
        <v>46273.84375</v>
      </c>
      <c r="F20" s="11">
        <f t="shared" si="4"/>
        <v>46273.822916666664</v>
      </c>
      <c r="G20" s="10">
        <f t="shared" si="5"/>
        <v>17</v>
      </c>
      <c r="H20" s="12">
        <f t="shared" si="6"/>
        <v>1</v>
      </c>
      <c r="I20" s="10">
        <f t="shared" si="7"/>
        <v>0</v>
      </c>
      <c r="J20" s="13">
        <f t="shared" si="8"/>
        <v>0</v>
      </c>
      <c r="K20" s="11" t="str">
        <f t="shared" si="9"/>
        <v/>
      </c>
      <c r="L20" s="10" t="str">
        <f t="shared" si="10"/>
        <v/>
      </c>
      <c r="M20" s="10" t="str">
        <f t="shared" si="11"/>
        <v/>
      </c>
      <c r="N20" s="10" t="str">
        <f t="shared" si="12"/>
        <v>ALL PICKED</v>
      </c>
      <c r="O20" s="10" t="str">
        <f t="shared" si="13"/>
        <v>YES</v>
      </c>
      <c r="P20" s="10" t="str">
        <f t="shared" si="14"/>
        <v/>
      </c>
      <c r="Q20" s="11">
        <f t="shared" si="15"/>
        <v>0</v>
      </c>
      <c r="R20" s="10" t="str">
        <f t="shared" si="16"/>
        <v>ALL PICKED</v>
      </c>
      <c r="S20" s="14">
        <f t="shared" si="17"/>
        <v>0</v>
      </c>
      <c r="T20" s="10">
        <f t="shared" si="18"/>
        <v>0</v>
      </c>
      <c r="U20" s="10" t="str">
        <f t="shared" si="19"/>
        <v>Real route 1020: 17 items, last item released 18:30; departure = release + 60 min (rounded up to 15) + loading</v>
      </c>
    </row>
    <row r="21" spans="1:21" ht="15" customHeight="1" x14ac:dyDescent="0.35">
      <c r="A21" s="10" t="s">
        <v>54</v>
      </c>
      <c r="B21" s="10">
        <f t="shared" si="0"/>
        <v>1022</v>
      </c>
      <c r="C21" s="10" t="str">
        <f t="shared" si="1"/>
        <v>n/a</v>
      </c>
      <c r="D21" s="10" t="str">
        <f t="shared" si="2"/>
        <v>D03</v>
      </c>
      <c r="E21" s="11">
        <f t="shared" si="3"/>
        <v>46273.84375</v>
      </c>
      <c r="F21" s="11">
        <f t="shared" si="4"/>
        <v>46273.822916666664</v>
      </c>
      <c r="G21" s="10">
        <f t="shared" si="5"/>
        <v>34</v>
      </c>
      <c r="H21" s="12">
        <f t="shared" si="6"/>
        <v>1</v>
      </c>
      <c r="I21" s="10">
        <f t="shared" si="7"/>
        <v>0</v>
      </c>
      <c r="J21" s="13">
        <f t="shared" si="8"/>
        <v>0</v>
      </c>
      <c r="K21" s="11" t="str">
        <f t="shared" si="9"/>
        <v/>
      </c>
      <c r="L21" s="10" t="str">
        <f t="shared" si="10"/>
        <v/>
      </c>
      <c r="M21" s="10" t="str">
        <f t="shared" si="11"/>
        <v/>
      </c>
      <c r="N21" s="10" t="str">
        <f t="shared" si="12"/>
        <v>ALL PICKED</v>
      </c>
      <c r="O21" s="10" t="str">
        <f t="shared" si="13"/>
        <v>YES</v>
      </c>
      <c r="P21" s="10" t="str">
        <f t="shared" si="14"/>
        <v/>
      </c>
      <c r="Q21" s="11">
        <f t="shared" si="15"/>
        <v>0</v>
      </c>
      <c r="R21" s="10" t="str">
        <f t="shared" si="16"/>
        <v>ALL PICKED</v>
      </c>
      <c r="S21" s="14">
        <f t="shared" si="17"/>
        <v>0</v>
      </c>
      <c r="T21" s="10">
        <f t="shared" si="18"/>
        <v>0</v>
      </c>
      <c r="U21" s="10" t="str">
        <f t="shared" si="19"/>
        <v>Real route 1022: 34 items, last item released 18:37; departure = release + 60 min (rounded up to 15) + loading</v>
      </c>
    </row>
    <row r="22" spans="1:21" ht="15" customHeight="1" x14ac:dyDescent="0.35">
      <c r="A22" s="10" t="s">
        <v>55</v>
      </c>
      <c r="B22" s="10">
        <f t="shared" si="0"/>
        <v>1028</v>
      </c>
      <c r="C22" s="10" t="str">
        <f t="shared" si="1"/>
        <v>n/a</v>
      </c>
      <c r="D22" s="10" t="str">
        <f t="shared" si="2"/>
        <v>D04</v>
      </c>
      <c r="E22" s="11">
        <f t="shared" si="3"/>
        <v>46273.84375</v>
      </c>
      <c r="F22" s="11">
        <f t="shared" si="4"/>
        <v>46273.822916666664</v>
      </c>
      <c r="G22" s="10">
        <f t="shared" si="5"/>
        <v>10</v>
      </c>
      <c r="H22" s="12">
        <f t="shared" si="6"/>
        <v>1</v>
      </c>
      <c r="I22" s="10">
        <f t="shared" si="7"/>
        <v>0</v>
      </c>
      <c r="J22" s="13">
        <f t="shared" si="8"/>
        <v>0</v>
      </c>
      <c r="K22" s="11" t="str">
        <f t="shared" si="9"/>
        <v/>
      </c>
      <c r="L22" s="10" t="str">
        <f t="shared" si="10"/>
        <v/>
      </c>
      <c r="M22" s="10" t="str">
        <f t="shared" si="11"/>
        <v/>
      </c>
      <c r="N22" s="10" t="str">
        <f t="shared" si="12"/>
        <v>ALL PICKED</v>
      </c>
      <c r="O22" s="10" t="str">
        <f t="shared" si="13"/>
        <v>YES</v>
      </c>
      <c r="P22" s="10" t="str">
        <f t="shared" si="14"/>
        <v/>
      </c>
      <c r="Q22" s="11">
        <f t="shared" si="15"/>
        <v>0</v>
      </c>
      <c r="R22" s="10" t="str">
        <f t="shared" si="16"/>
        <v>ALL PICKED</v>
      </c>
      <c r="S22" s="14">
        <f t="shared" si="17"/>
        <v>0</v>
      </c>
      <c r="T22" s="10">
        <f t="shared" si="18"/>
        <v>0</v>
      </c>
      <c r="U22" s="10" t="str">
        <f t="shared" si="19"/>
        <v>Real route 1028: 10 items, last item released 18:40; departure = release + 60 min (rounded up to 15) + loading</v>
      </c>
    </row>
    <row r="23" spans="1:21" ht="42" customHeight="1" x14ac:dyDescent="0.35">
      <c r="A23" s="10" t="s">
        <v>56</v>
      </c>
      <c r="B23" s="10">
        <f t="shared" si="0"/>
        <v>1036</v>
      </c>
      <c r="C23" s="10" t="str">
        <f t="shared" si="1"/>
        <v>n/a</v>
      </c>
      <c r="D23" s="10" t="str">
        <f t="shared" si="2"/>
        <v>D05</v>
      </c>
      <c r="E23" s="11">
        <f t="shared" si="3"/>
        <v>46273.84375</v>
      </c>
      <c r="F23" s="11">
        <f t="shared" si="4"/>
        <v>46273.822916666664</v>
      </c>
      <c r="G23" s="10">
        <f t="shared" si="5"/>
        <v>22</v>
      </c>
      <c r="H23" s="12">
        <f t="shared" si="6"/>
        <v>1</v>
      </c>
      <c r="I23" s="10">
        <f t="shared" si="7"/>
        <v>0</v>
      </c>
      <c r="J23" s="13">
        <f t="shared" si="8"/>
        <v>0</v>
      </c>
      <c r="K23" s="11" t="str">
        <f t="shared" si="9"/>
        <v/>
      </c>
      <c r="L23" s="10" t="str">
        <f t="shared" si="10"/>
        <v/>
      </c>
      <c r="M23" s="10" t="str">
        <f t="shared" si="11"/>
        <v/>
      </c>
      <c r="N23" s="10" t="str">
        <f t="shared" si="12"/>
        <v>ALL PICKED</v>
      </c>
      <c r="O23" s="10" t="str">
        <f t="shared" si="13"/>
        <v>YES</v>
      </c>
      <c r="P23" s="10" t="str">
        <f t="shared" si="14"/>
        <v/>
      </c>
      <c r="Q23" s="11">
        <f t="shared" si="15"/>
        <v>0</v>
      </c>
      <c r="R23" s="10" t="str">
        <f t="shared" si="16"/>
        <v>ALL PICKED</v>
      </c>
      <c r="S23" s="14">
        <f t="shared" si="17"/>
        <v>0</v>
      </c>
      <c r="T23" s="10">
        <f t="shared" si="18"/>
        <v>0</v>
      </c>
      <c r="U23" s="10" t="str">
        <f t="shared" si="19"/>
        <v>Real route 1036: 22 items, last item released 18:37; departure = release + 60 min (rounded up to 15) + loading</v>
      </c>
    </row>
    <row r="24" spans="1:21" ht="15" customHeight="1" x14ac:dyDescent="0.35">
      <c r="A24" s="10" t="s">
        <v>57</v>
      </c>
      <c r="B24" s="10">
        <f t="shared" si="0"/>
        <v>1054</v>
      </c>
      <c r="C24" s="10" t="str">
        <f t="shared" si="1"/>
        <v>n/a</v>
      </c>
      <c r="D24" s="10" t="str">
        <f t="shared" si="2"/>
        <v>D06</v>
      </c>
      <c r="E24" s="11">
        <f t="shared" si="3"/>
        <v>46273.84375</v>
      </c>
      <c r="F24" s="11">
        <f t="shared" si="4"/>
        <v>46273.822916666664</v>
      </c>
      <c r="G24" s="10">
        <f t="shared" si="5"/>
        <v>43</v>
      </c>
      <c r="H24" s="12">
        <f t="shared" si="6"/>
        <v>1</v>
      </c>
      <c r="I24" s="10">
        <f t="shared" si="7"/>
        <v>0</v>
      </c>
      <c r="J24" s="13">
        <f t="shared" si="8"/>
        <v>0</v>
      </c>
      <c r="K24" s="11" t="str">
        <f t="shared" si="9"/>
        <v/>
      </c>
      <c r="L24" s="10" t="str">
        <f t="shared" si="10"/>
        <v/>
      </c>
      <c r="M24" s="10" t="str">
        <f t="shared" si="11"/>
        <v/>
      </c>
      <c r="N24" s="10" t="str">
        <f t="shared" si="12"/>
        <v>ALL PICKED</v>
      </c>
      <c r="O24" s="10" t="str">
        <f t="shared" si="13"/>
        <v>YES</v>
      </c>
      <c r="P24" s="10" t="str">
        <f t="shared" si="14"/>
        <v/>
      </c>
      <c r="Q24" s="11">
        <f t="shared" si="15"/>
        <v>0</v>
      </c>
      <c r="R24" s="10" t="str">
        <f t="shared" si="16"/>
        <v>ALL PICKED</v>
      </c>
      <c r="S24" s="14">
        <f t="shared" si="17"/>
        <v>0</v>
      </c>
      <c r="T24" s="10">
        <f t="shared" si="18"/>
        <v>0</v>
      </c>
      <c r="U24" s="10" t="str">
        <f t="shared" si="19"/>
        <v>Real route 1054: 43 items, last item released 18:37; departure = release + 60 min (rounded up to 15) + loading</v>
      </c>
    </row>
    <row r="25" spans="1:21" ht="15" customHeight="1" x14ac:dyDescent="0.35">
      <c r="A25" s="10" t="s">
        <v>58</v>
      </c>
      <c r="B25" s="10">
        <f t="shared" si="0"/>
        <v>1010</v>
      </c>
      <c r="C25" s="10" t="str">
        <f t="shared" si="1"/>
        <v>n/a</v>
      </c>
      <c r="D25" s="10" t="str">
        <f t="shared" si="2"/>
        <v>D07</v>
      </c>
      <c r="E25" s="11">
        <f t="shared" si="3"/>
        <v>46273.854166666657</v>
      </c>
      <c r="F25" s="11">
        <f t="shared" si="4"/>
        <v>46273.833333333321</v>
      </c>
      <c r="G25" s="10">
        <f t="shared" si="5"/>
        <v>24</v>
      </c>
      <c r="H25" s="12">
        <f t="shared" si="6"/>
        <v>1</v>
      </c>
      <c r="I25" s="10">
        <f t="shared" si="7"/>
        <v>0</v>
      </c>
      <c r="J25" s="13">
        <f t="shared" si="8"/>
        <v>0</v>
      </c>
      <c r="K25" s="11" t="str">
        <f t="shared" si="9"/>
        <v/>
      </c>
      <c r="L25" s="10" t="str">
        <f t="shared" si="10"/>
        <v/>
      </c>
      <c r="M25" s="10" t="str">
        <f t="shared" si="11"/>
        <v/>
      </c>
      <c r="N25" s="10" t="str">
        <f t="shared" si="12"/>
        <v>ALL PICKED</v>
      </c>
      <c r="O25" s="10" t="str">
        <f t="shared" si="13"/>
        <v>YES</v>
      </c>
      <c r="P25" s="10" t="str">
        <f t="shared" si="14"/>
        <v/>
      </c>
      <c r="Q25" s="11">
        <f t="shared" si="15"/>
        <v>0</v>
      </c>
      <c r="R25" s="10" t="str">
        <f t="shared" si="16"/>
        <v>ALL PICKED</v>
      </c>
      <c r="S25" s="14">
        <f t="shared" si="17"/>
        <v>0</v>
      </c>
      <c r="T25" s="10">
        <f t="shared" si="18"/>
        <v>0</v>
      </c>
      <c r="U25" s="10" t="str">
        <f t="shared" si="19"/>
        <v>Real route 1010: 24 items, last item released 18:53; departure = release + 60 min (rounded up to 15) + loading</v>
      </c>
    </row>
    <row r="26" spans="1:21" ht="15" customHeight="1" x14ac:dyDescent="0.35">
      <c r="A26" s="10" t="s">
        <v>59</v>
      </c>
      <c r="B26" s="10">
        <f t="shared" si="0"/>
        <v>1019</v>
      </c>
      <c r="C26" s="10" t="str">
        <f t="shared" si="1"/>
        <v>n/a</v>
      </c>
      <c r="D26" s="10" t="str">
        <f t="shared" si="2"/>
        <v>D08</v>
      </c>
      <c r="E26" s="11">
        <f t="shared" si="3"/>
        <v>46273.854166666657</v>
      </c>
      <c r="F26" s="11">
        <f t="shared" si="4"/>
        <v>46273.833333333321</v>
      </c>
      <c r="G26" s="10">
        <f t="shared" si="5"/>
        <v>31</v>
      </c>
      <c r="H26" s="12">
        <f t="shared" si="6"/>
        <v>1</v>
      </c>
      <c r="I26" s="10">
        <f t="shared" si="7"/>
        <v>0</v>
      </c>
      <c r="J26" s="13">
        <f t="shared" si="8"/>
        <v>0</v>
      </c>
      <c r="K26" s="11" t="str">
        <f t="shared" si="9"/>
        <v/>
      </c>
      <c r="L26" s="10" t="str">
        <f t="shared" si="10"/>
        <v/>
      </c>
      <c r="M26" s="10" t="str">
        <f t="shared" si="11"/>
        <v/>
      </c>
      <c r="N26" s="10" t="str">
        <f t="shared" si="12"/>
        <v>ALL PICKED</v>
      </c>
      <c r="O26" s="10" t="str">
        <f t="shared" si="13"/>
        <v>YES</v>
      </c>
      <c r="P26" s="10" t="str">
        <f t="shared" si="14"/>
        <v/>
      </c>
      <c r="Q26" s="11">
        <f t="shared" si="15"/>
        <v>0</v>
      </c>
      <c r="R26" s="10" t="str">
        <f t="shared" si="16"/>
        <v>ALL PICKED</v>
      </c>
      <c r="S26" s="14">
        <f t="shared" si="17"/>
        <v>0</v>
      </c>
      <c r="T26" s="10">
        <f t="shared" si="18"/>
        <v>0</v>
      </c>
      <c r="U26" s="10" t="str">
        <f t="shared" si="19"/>
        <v>Real route 1019: 31 items, last item released 18:46; departure = release + 60 min (rounded up to 15) + loading</v>
      </c>
    </row>
    <row r="27" spans="1:21" ht="15" customHeight="1" x14ac:dyDescent="0.35">
      <c r="A27" s="10" t="s">
        <v>60</v>
      </c>
      <c r="B27" s="10">
        <f t="shared" si="0"/>
        <v>1021</v>
      </c>
      <c r="C27" s="10" t="str">
        <f t="shared" si="1"/>
        <v>n/a</v>
      </c>
      <c r="D27" s="10" t="str">
        <f t="shared" si="2"/>
        <v>D09</v>
      </c>
      <c r="E27" s="11">
        <f t="shared" si="3"/>
        <v>46273.854166666657</v>
      </c>
      <c r="F27" s="11">
        <f t="shared" si="4"/>
        <v>46273.833333333321</v>
      </c>
      <c r="G27" s="10">
        <f t="shared" si="5"/>
        <v>18</v>
      </c>
      <c r="H27" s="12">
        <f t="shared" si="6"/>
        <v>1</v>
      </c>
      <c r="I27" s="10">
        <f t="shared" si="7"/>
        <v>0</v>
      </c>
      <c r="J27" s="13">
        <f t="shared" si="8"/>
        <v>0</v>
      </c>
      <c r="K27" s="11" t="str">
        <f t="shared" si="9"/>
        <v/>
      </c>
      <c r="L27" s="10" t="str">
        <f t="shared" si="10"/>
        <v/>
      </c>
      <c r="M27" s="10" t="str">
        <f t="shared" si="11"/>
        <v/>
      </c>
      <c r="N27" s="10" t="str">
        <f t="shared" si="12"/>
        <v>ALL PICKED</v>
      </c>
      <c r="O27" s="10" t="str">
        <f t="shared" si="13"/>
        <v>YES</v>
      </c>
      <c r="P27" s="10" t="str">
        <f t="shared" si="14"/>
        <v/>
      </c>
      <c r="Q27" s="11">
        <f t="shared" si="15"/>
        <v>0</v>
      </c>
      <c r="R27" s="10" t="str">
        <f t="shared" si="16"/>
        <v>ALL PICKED</v>
      </c>
      <c r="S27" s="14">
        <f t="shared" si="17"/>
        <v>0</v>
      </c>
      <c r="T27" s="10">
        <f t="shared" si="18"/>
        <v>0</v>
      </c>
      <c r="U27" s="10" t="str">
        <f t="shared" si="19"/>
        <v>Real route 1021: 18 items, last item released 18:53; departure = release + 60 min (rounded up to 15) + loading</v>
      </c>
    </row>
    <row r="28" spans="1:21" ht="15" customHeight="1" x14ac:dyDescent="0.35">
      <c r="A28" s="10" t="s">
        <v>61</v>
      </c>
      <c r="B28" s="10">
        <f t="shared" si="0"/>
        <v>1030</v>
      </c>
      <c r="C28" s="10" t="str">
        <f t="shared" si="1"/>
        <v>n/a</v>
      </c>
      <c r="D28" s="10" t="str">
        <f t="shared" si="2"/>
        <v>D10</v>
      </c>
      <c r="E28" s="11">
        <f t="shared" si="3"/>
        <v>46273.854166666657</v>
      </c>
      <c r="F28" s="11">
        <f t="shared" si="4"/>
        <v>46273.833333333321</v>
      </c>
      <c r="G28" s="10">
        <f t="shared" si="5"/>
        <v>19</v>
      </c>
      <c r="H28" s="12">
        <f t="shared" si="6"/>
        <v>0.73684210526315785</v>
      </c>
      <c r="I28" s="10">
        <f t="shared" si="7"/>
        <v>5</v>
      </c>
      <c r="J28" s="13">
        <f t="shared" si="8"/>
        <v>5.9863557295064138E-2</v>
      </c>
      <c r="K28" s="11">
        <f t="shared" si="9"/>
        <v>46273.804577648232</v>
      </c>
      <c r="L28" s="10" t="str">
        <f t="shared" si="10"/>
        <v>+0:41</v>
      </c>
      <c r="M28" s="10" t="str">
        <f t="shared" si="11"/>
        <v>WT 1</v>
      </c>
      <c r="N28" s="10" t="str">
        <f t="shared" si="12"/>
        <v>ON TIME</v>
      </c>
      <c r="O28" s="10" t="str">
        <f t="shared" si="13"/>
        <v>YES</v>
      </c>
      <c r="P28" s="10" t="str">
        <f t="shared" si="14"/>
        <v/>
      </c>
      <c r="Q28" s="11">
        <f t="shared" si="15"/>
        <v>46273.804577648232</v>
      </c>
      <c r="R28" s="10" t="str">
        <f t="shared" si="16"/>
        <v>ON TIME</v>
      </c>
      <c r="S28" s="14">
        <f t="shared" si="17"/>
        <v>0</v>
      </c>
      <c r="T28" s="10">
        <f t="shared" si="18"/>
        <v>0</v>
      </c>
      <c r="U28" s="10" t="str">
        <f t="shared" si="19"/>
        <v>Real route 1030: 19 items, last item released 18:59; departure = release + 60 min (rounded up to 15) + loading</v>
      </c>
    </row>
    <row r="29" spans="1:21" ht="15" customHeight="1" x14ac:dyDescent="0.35">
      <c r="A29" s="10" t="s">
        <v>62</v>
      </c>
      <c r="B29" s="10">
        <f t="shared" si="0"/>
        <v>1042</v>
      </c>
      <c r="C29" s="10" t="str">
        <f t="shared" si="1"/>
        <v>n/a</v>
      </c>
      <c r="D29" s="10" t="str">
        <f t="shared" si="2"/>
        <v>D11</v>
      </c>
      <c r="E29" s="11">
        <f t="shared" si="3"/>
        <v>46273.854166666657</v>
      </c>
      <c r="F29" s="11">
        <f t="shared" si="4"/>
        <v>46273.833333333321</v>
      </c>
      <c r="G29" s="10">
        <f t="shared" si="5"/>
        <v>200</v>
      </c>
      <c r="H29" s="12">
        <f t="shared" si="6"/>
        <v>0.96499999999999997</v>
      </c>
      <c r="I29" s="10">
        <f t="shared" si="7"/>
        <v>7</v>
      </c>
      <c r="J29" s="13">
        <f t="shared" si="8"/>
        <v>9.3797169811320746E-2</v>
      </c>
      <c r="K29" s="11">
        <f t="shared" si="9"/>
        <v>46273.805991548754</v>
      </c>
      <c r="L29" s="10" t="str">
        <f t="shared" si="10"/>
        <v>+0:39</v>
      </c>
      <c r="M29" s="10" t="str">
        <f t="shared" si="11"/>
        <v>WT 6</v>
      </c>
      <c r="N29" s="10" t="str">
        <f t="shared" si="12"/>
        <v>ON TIME</v>
      </c>
      <c r="O29" s="10" t="str">
        <f t="shared" si="13"/>
        <v>YES</v>
      </c>
      <c r="P29" s="10" t="str">
        <f t="shared" si="14"/>
        <v/>
      </c>
      <c r="Q29" s="11">
        <f t="shared" si="15"/>
        <v>46273.805991548747</v>
      </c>
      <c r="R29" s="10" t="str">
        <f t="shared" si="16"/>
        <v>ON TIME</v>
      </c>
      <c r="S29" s="14">
        <f t="shared" si="17"/>
        <v>0</v>
      </c>
      <c r="T29" s="10">
        <f t="shared" si="18"/>
        <v>0</v>
      </c>
      <c r="U29" s="10" t="str">
        <f t="shared" si="19"/>
        <v>Real route 1042: 200 items, last item released 18:59; departure = release + 60 min (rounded up to 15) + loading</v>
      </c>
    </row>
    <row r="30" spans="1:21" x14ac:dyDescent="0.35">
      <c r="A30" s="10" t="s">
        <v>63</v>
      </c>
      <c r="B30" s="10">
        <f t="shared" si="0"/>
        <v>1080</v>
      </c>
      <c r="C30" s="10" t="str">
        <f t="shared" si="1"/>
        <v>n/a</v>
      </c>
      <c r="D30" s="10" t="str">
        <f t="shared" si="2"/>
        <v>D12</v>
      </c>
      <c r="E30" s="11">
        <f t="shared" si="3"/>
        <v>46273.854166666657</v>
      </c>
      <c r="F30" s="11">
        <f t="shared" si="4"/>
        <v>46273.833333333321</v>
      </c>
      <c r="G30" s="10">
        <f t="shared" si="5"/>
        <v>25</v>
      </c>
      <c r="H30" s="12">
        <f t="shared" si="6"/>
        <v>0.92</v>
      </c>
      <c r="I30" s="10">
        <f t="shared" si="7"/>
        <v>2</v>
      </c>
      <c r="J30" s="13">
        <f t="shared" si="8"/>
        <v>5.9863557295064138E-2</v>
      </c>
      <c r="K30" s="11">
        <f t="shared" si="9"/>
        <v>46273.804577648232</v>
      </c>
      <c r="L30" s="10" t="str">
        <f t="shared" si="10"/>
        <v>+0:41</v>
      </c>
      <c r="M30" s="10" t="str">
        <f t="shared" si="11"/>
        <v>WT 1</v>
      </c>
      <c r="N30" s="10" t="str">
        <f t="shared" si="12"/>
        <v>ON TIME</v>
      </c>
      <c r="O30" s="10" t="str">
        <f t="shared" si="13"/>
        <v>YES</v>
      </c>
      <c r="P30" s="10" t="str">
        <f t="shared" si="14"/>
        <v/>
      </c>
      <c r="Q30" s="11">
        <f t="shared" si="15"/>
        <v>46273.804577648232</v>
      </c>
      <c r="R30" s="10" t="str">
        <f t="shared" si="16"/>
        <v>ON TIME</v>
      </c>
      <c r="S30" s="14">
        <f t="shared" si="17"/>
        <v>0</v>
      </c>
      <c r="T30" s="10">
        <f t="shared" si="18"/>
        <v>0</v>
      </c>
      <c r="U30" s="10" t="str">
        <f t="shared" si="19"/>
        <v>Real route 1080: 25 items, last item released 18:59; departure = release + 60 min (rounded up to 15) + loading</v>
      </c>
    </row>
    <row r="31" spans="1:21" x14ac:dyDescent="0.35">
      <c r="A31" s="10" t="s">
        <v>64</v>
      </c>
      <c r="B31" s="10">
        <f t="shared" si="0"/>
        <v>1026</v>
      </c>
      <c r="C31" s="10" t="str">
        <f t="shared" si="1"/>
        <v>n/a</v>
      </c>
      <c r="D31" s="10" t="str">
        <f t="shared" si="2"/>
        <v>D01</v>
      </c>
      <c r="E31" s="11">
        <f t="shared" si="3"/>
        <v>46273.864583333343</v>
      </c>
      <c r="F31" s="11">
        <f t="shared" si="4"/>
        <v>46273.843750000007</v>
      </c>
      <c r="G31" s="10">
        <f t="shared" si="5"/>
        <v>29</v>
      </c>
      <c r="H31" s="12">
        <f t="shared" si="6"/>
        <v>0.89655172413793105</v>
      </c>
      <c r="I31" s="10">
        <f t="shared" si="7"/>
        <v>3</v>
      </c>
      <c r="J31" s="13">
        <f t="shared" si="8"/>
        <v>8.9795335942596213E-2</v>
      </c>
      <c r="K31" s="11">
        <f t="shared" si="9"/>
        <v>46273.805824805677</v>
      </c>
      <c r="L31" s="10" t="str">
        <f t="shared" si="10"/>
        <v>+0:55</v>
      </c>
      <c r="M31" s="10" t="str">
        <f t="shared" si="11"/>
        <v>WT 1</v>
      </c>
      <c r="N31" s="10" t="str">
        <f t="shared" si="12"/>
        <v>ON TIME</v>
      </c>
      <c r="O31" s="10" t="str">
        <f t="shared" si="13"/>
        <v>YES</v>
      </c>
      <c r="P31" s="10" t="str">
        <f t="shared" si="14"/>
        <v/>
      </c>
      <c r="Q31" s="11">
        <f t="shared" si="15"/>
        <v>46273.80582480567</v>
      </c>
      <c r="R31" s="10" t="str">
        <f t="shared" si="16"/>
        <v>ON TIME</v>
      </c>
      <c r="S31" s="14">
        <f t="shared" si="17"/>
        <v>0</v>
      </c>
      <c r="T31" s="10">
        <f t="shared" si="18"/>
        <v>0</v>
      </c>
      <c r="U31" s="10" t="str">
        <f t="shared" si="19"/>
        <v>Real route 1026: 29 items, last item released 19:01; departure = release + 60 min (rounded up to 15) + loading</v>
      </c>
    </row>
    <row r="32" spans="1:21" x14ac:dyDescent="0.35">
      <c r="A32" s="10" t="s">
        <v>65</v>
      </c>
      <c r="B32" s="10">
        <f t="shared" si="0"/>
        <v>1033</v>
      </c>
      <c r="C32" s="10" t="str">
        <f t="shared" si="1"/>
        <v>n/a</v>
      </c>
      <c r="D32" s="10" t="str">
        <f t="shared" si="2"/>
        <v>D02</v>
      </c>
      <c r="E32" s="11">
        <f t="shared" si="3"/>
        <v>46273.864583333343</v>
      </c>
      <c r="F32" s="11">
        <f t="shared" si="4"/>
        <v>46273.843750000007</v>
      </c>
      <c r="G32" s="10">
        <f t="shared" si="5"/>
        <v>74</v>
      </c>
      <c r="H32" s="12">
        <f t="shared" si="6"/>
        <v>1</v>
      </c>
      <c r="I32" s="10">
        <f t="shared" si="7"/>
        <v>0</v>
      </c>
      <c r="J32" s="13">
        <f t="shared" si="8"/>
        <v>0</v>
      </c>
      <c r="K32" s="11" t="str">
        <f t="shared" si="9"/>
        <v/>
      </c>
      <c r="L32" s="10" t="str">
        <f t="shared" si="10"/>
        <v/>
      </c>
      <c r="M32" s="10" t="str">
        <f t="shared" si="11"/>
        <v/>
      </c>
      <c r="N32" s="10" t="str">
        <f t="shared" si="12"/>
        <v>ALL PICKED</v>
      </c>
      <c r="O32" s="10" t="str">
        <f t="shared" si="13"/>
        <v>YES</v>
      </c>
      <c r="P32" s="10" t="str">
        <f t="shared" si="14"/>
        <v/>
      </c>
      <c r="Q32" s="11">
        <f t="shared" si="15"/>
        <v>0</v>
      </c>
      <c r="R32" s="10" t="str">
        <f t="shared" si="16"/>
        <v>ALL PICKED</v>
      </c>
      <c r="S32" s="14">
        <f t="shared" si="17"/>
        <v>0</v>
      </c>
      <c r="T32" s="10">
        <f t="shared" si="18"/>
        <v>0</v>
      </c>
      <c r="U32" s="10" t="str">
        <f t="shared" si="19"/>
        <v>Real route 1033: 74 items, last item released 19:01; departure = release + 60 min (rounded up to 15) + loading</v>
      </c>
    </row>
    <row r="33" spans="1:21" x14ac:dyDescent="0.35">
      <c r="A33" s="10" t="s">
        <v>66</v>
      </c>
      <c r="B33" s="10">
        <f t="shared" si="0"/>
        <v>1034</v>
      </c>
      <c r="C33" s="10" t="str">
        <f t="shared" si="1"/>
        <v>n/a</v>
      </c>
      <c r="D33" s="10" t="str">
        <f t="shared" si="2"/>
        <v>D03</v>
      </c>
      <c r="E33" s="11">
        <f t="shared" si="3"/>
        <v>46273.864583333343</v>
      </c>
      <c r="F33" s="11">
        <f t="shared" si="4"/>
        <v>46273.843750000007</v>
      </c>
      <c r="G33" s="10">
        <f t="shared" si="5"/>
        <v>98</v>
      </c>
      <c r="H33" s="12">
        <f t="shared" si="6"/>
        <v>0.98979591836734693</v>
      </c>
      <c r="I33" s="10">
        <f t="shared" si="7"/>
        <v>1</v>
      </c>
      <c r="J33" s="13">
        <f t="shared" si="8"/>
        <v>8.9795335942596213E-2</v>
      </c>
      <c r="K33" s="11">
        <f t="shared" si="9"/>
        <v>46273.805824805677</v>
      </c>
      <c r="L33" s="10" t="str">
        <f t="shared" si="10"/>
        <v>+0:55</v>
      </c>
      <c r="M33" s="10" t="str">
        <f t="shared" si="11"/>
        <v>WT 1</v>
      </c>
      <c r="N33" s="10" t="str">
        <f t="shared" si="12"/>
        <v>ON TIME</v>
      </c>
      <c r="O33" s="10" t="str">
        <f t="shared" si="13"/>
        <v>YES</v>
      </c>
      <c r="P33" s="10" t="str">
        <f t="shared" si="14"/>
        <v/>
      </c>
      <c r="Q33" s="11">
        <f t="shared" si="15"/>
        <v>46273.80582480567</v>
      </c>
      <c r="R33" s="10" t="str">
        <f t="shared" si="16"/>
        <v>ON TIME</v>
      </c>
      <c r="S33" s="14">
        <f t="shared" si="17"/>
        <v>0</v>
      </c>
      <c r="T33" s="10">
        <f t="shared" si="18"/>
        <v>0</v>
      </c>
      <c r="U33" s="10" t="str">
        <f t="shared" si="19"/>
        <v>Real route 1034: 98 items, last item released 19:05; departure = release + 60 min (rounded up to 15) + loading</v>
      </c>
    </row>
    <row r="34" spans="1:21" ht="15" customHeight="1" x14ac:dyDescent="0.35">
      <c r="A34" s="10" t="s">
        <v>67</v>
      </c>
      <c r="B34" s="10">
        <f t="shared" si="0"/>
        <v>1039</v>
      </c>
      <c r="C34" s="10" t="str">
        <f t="shared" si="1"/>
        <v>n/a</v>
      </c>
      <c r="D34" s="10" t="str">
        <f t="shared" si="2"/>
        <v>D04</v>
      </c>
      <c r="E34" s="11">
        <f t="shared" si="3"/>
        <v>46273.864583333343</v>
      </c>
      <c r="F34" s="11">
        <f t="shared" si="4"/>
        <v>46273.843750000007</v>
      </c>
      <c r="G34" s="10">
        <f t="shared" si="5"/>
        <v>19</v>
      </c>
      <c r="H34" s="12">
        <f t="shared" si="6"/>
        <v>0.89473684210526316</v>
      </c>
      <c r="I34" s="10">
        <f t="shared" si="7"/>
        <v>2</v>
      </c>
      <c r="J34" s="13" t="str">
        <f t="shared" si="8"/>
        <v>NULL</v>
      </c>
      <c r="K34" s="11" t="str">
        <f t="shared" si="9"/>
        <v>NULL</v>
      </c>
      <c r="L34" s="10" t="str">
        <f t="shared" si="10"/>
        <v/>
      </c>
      <c r="M34" s="10" t="str">
        <f t="shared" si="11"/>
        <v>WT 5 (no rate)</v>
      </c>
      <c r="N34" s="10" t="str">
        <f t="shared" si="12"/>
        <v>NO RATE</v>
      </c>
      <c r="O34" s="10" t="str">
        <f t="shared" si="13"/>
        <v>UNKNOWN</v>
      </c>
      <c r="P34" s="10" t="str">
        <f t="shared" si="14"/>
        <v/>
      </c>
      <c r="Q34" s="11">
        <f t="shared" si="15"/>
        <v>0</v>
      </c>
      <c r="R34" s="10" t="str">
        <f t="shared" si="16"/>
        <v>NO RATE</v>
      </c>
      <c r="S34" s="14">
        <f t="shared" si="17"/>
        <v>0</v>
      </c>
      <c r="T34" s="10">
        <f t="shared" si="18"/>
        <v>0</v>
      </c>
      <c r="U34" s="10" t="str">
        <f t="shared" si="19"/>
        <v>Real route 1039: 19 items, last item released 19:13; departure = release + 60 min (rounded up to 15) + loading</v>
      </c>
    </row>
    <row r="35" spans="1:21" ht="30" customHeight="1" x14ac:dyDescent="0.35">
      <c r="A35" s="10" t="s">
        <v>68</v>
      </c>
      <c r="B35" s="10">
        <f t="shared" si="0"/>
        <v>1048</v>
      </c>
      <c r="C35" s="10" t="str">
        <f t="shared" si="1"/>
        <v>n/a</v>
      </c>
      <c r="D35" s="10" t="str">
        <f t="shared" si="2"/>
        <v>D05</v>
      </c>
      <c r="E35" s="11">
        <f t="shared" si="3"/>
        <v>46273.864583333343</v>
      </c>
      <c r="F35" s="11">
        <f t="shared" si="4"/>
        <v>46273.843750000007</v>
      </c>
      <c r="G35" s="10">
        <f t="shared" si="5"/>
        <v>11</v>
      </c>
      <c r="H35" s="12">
        <f t="shared" si="6"/>
        <v>1</v>
      </c>
      <c r="I35" s="10">
        <f t="shared" si="7"/>
        <v>0</v>
      </c>
      <c r="J35" s="13">
        <f t="shared" si="8"/>
        <v>0</v>
      </c>
      <c r="K35" s="11" t="str">
        <f t="shared" si="9"/>
        <v/>
      </c>
      <c r="L35" s="10" t="str">
        <f t="shared" si="10"/>
        <v/>
      </c>
      <c r="M35" s="10" t="str">
        <f t="shared" si="11"/>
        <v/>
      </c>
      <c r="N35" s="10" t="str">
        <f t="shared" si="12"/>
        <v>ALL PICKED</v>
      </c>
      <c r="O35" s="10" t="str">
        <f t="shared" si="13"/>
        <v>YES</v>
      </c>
      <c r="P35" s="10" t="str">
        <f t="shared" si="14"/>
        <v/>
      </c>
      <c r="Q35" s="11">
        <f t="shared" si="15"/>
        <v>0</v>
      </c>
      <c r="R35" s="10" t="str">
        <f t="shared" si="16"/>
        <v>ALL PICKED</v>
      </c>
      <c r="S35" s="14">
        <f t="shared" si="17"/>
        <v>0</v>
      </c>
      <c r="T35" s="10">
        <f t="shared" si="18"/>
        <v>0</v>
      </c>
      <c r="U35" s="10" t="str">
        <f t="shared" si="19"/>
        <v>Real route 1048: 11 items, last item released 19:13; departure = release + 60 min (rounded up to 15) + loading</v>
      </c>
    </row>
    <row r="36" spans="1:21" ht="15" customHeight="1" x14ac:dyDescent="0.35">
      <c r="A36" s="10" t="s">
        <v>69</v>
      </c>
      <c r="B36" s="10">
        <f t="shared" si="0"/>
        <v>1051</v>
      </c>
      <c r="C36" s="10" t="str">
        <f t="shared" si="1"/>
        <v>n/a</v>
      </c>
      <c r="D36" s="10" t="str">
        <f t="shared" si="2"/>
        <v>D06</v>
      </c>
      <c r="E36" s="11">
        <f t="shared" si="3"/>
        <v>46273.864583333343</v>
      </c>
      <c r="F36" s="11">
        <f t="shared" si="4"/>
        <v>46273.843750000007</v>
      </c>
      <c r="G36" s="10">
        <f t="shared" si="5"/>
        <v>45</v>
      </c>
      <c r="H36" s="12">
        <f t="shared" si="6"/>
        <v>0.97777777777777775</v>
      </c>
      <c r="I36" s="10">
        <f t="shared" si="7"/>
        <v>1</v>
      </c>
      <c r="J36" s="13">
        <f t="shared" si="8"/>
        <v>8.9795335942596213E-2</v>
      </c>
      <c r="K36" s="11">
        <f t="shared" si="9"/>
        <v>46273.805824805677</v>
      </c>
      <c r="L36" s="10" t="str">
        <f t="shared" si="10"/>
        <v>+0:55</v>
      </c>
      <c r="M36" s="10" t="str">
        <f t="shared" si="11"/>
        <v>WT 1</v>
      </c>
      <c r="N36" s="10" t="str">
        <f t="shared" si="12"/>
        <v>ON TIME</v>
      </c>
      <c r="O36" s="10" t="str">
        <f t="shared" si="13"/>
        <v>YES</v>
      </c>
      <c r="P36" s="10" t="str">
        <f t="shared" si="14"/>
        <v/>
      </c>
      <c r="Q36" s="11">
        <f t="shared" si="15"/>
        <v>46273.80582480567</v>
      </c>
      <c r="R36" s="10" t="str">
        <f t="shared" si="16"/>
        <v>ON TIME</v>
      </c>
      <c r="S36" s="14">
        <f t="shared" si="17"/>
        <v>0</v>
      </c>
      <c r="T36" s="10">
        <f t="shared" si="18"/>
        <v>0</v>
      </c>
      <c r="U36" s="10" t="str">
        <f t="shared" si="19"/>
        <v>Real route 1051: 45 items, last item released 19:03; departure = release + 60 min (rounded up to 15) + loading</v>
      </c>
    </row>
    <row r="37" spans="1:21" ht="15" customHeight="1" x14ac:dyDescent="0.35">
      <c r="A37" s="10" t="s">
        <v>70</v>
      </c>
      <c r="B37" s="10">
        <f t="shared" si="0"/>
        <v>1063</v>
      </c>
      <c r="C37" s="10" t="str">
        <f t="shared" si="1"/>
        <v>n/a</v>
      </c>
      <c r="D37" s="10" t="str">
        <f t="shared" si="2"/>
        <v>D07</v>
      </c>
      <c r="E37" s="11">
        <f t="shared" si="3"/>
        <v>46273.864583333343</v>
      </c>
      <c r="F37" s="11">
        <f t="shared" si="4"/>
        <v>46273.843750000007</v>
      </c>
      <c r="G37" s="10">
        <f t="shared" si="5"/>
        <v>35</v>
      </c>
      <c r="H37" s="12">
        <f t="shared" si="6"/>
        <v>0.77142857142857146</v>
      </c>
      <c r="I37" s="10">
        <f t="shared" si="7"/>
        <v>8</v>
      </c>
      <c r="J37" s="13">
        <f t="shared" si="8"/>
        <v>0.37518867924528299</v>
      </c>
      <c r="K37" s="11">
        <f t="shared" si="9"/>
        <v>46273.817716194979</v>
      </c>
      <c r="L37" s="10" t="str">
        <f t="shared" si="10"/>
        <v>+0:37</v>
      </c>
      <c r="M37" s="10" t="str">
        <f t="shared" si="11"/>
        <v>WT 6</v>
      </c>
      <c r="N37" s="10" t="str">
        <f t="shared" si="12"/>
        <v>ON TIME</v>
      </c>
      <c r="O37" s="10" t="str">
        <f t="shared" si="13"/>
        <v>YES</v>
      </c>
      <c r="P37" s="10" t="str">
        <f t="shared" si="14"/>
        <v/>
      </c>
      <c r="Q37" s="11">
        <f t="shared" si="15"/>
        <v>46273.817716194979</v>
      </c>
      <c r="R37" s="10" t="str">
        <f t="shared" si="16"/>
        <v>ON TIME</v>
      </c>
      <c r="S37" s="14">
        <f t="shared" si="17"/>
        <v>0</v>
      </c>
      <c r="T37" s="10">
        <f t="shared" si="18"/>
        <v>0</v>
      </c>
      <c r="U37" s="10" t="str">
        <f t="shared" si="19"/>
        <v>Real route 1063: 35 items, last item released 19:13; departure = release + 60 min (rounded up to 15) + loading</v>
      </c>
    </row>
    <row r="38" spans="1:21" ht="15" customHeight="1" x14ac:dyDescent="0.35">
      <c r="A38" s="10" t="s">
        <v>71</v>
      </c>
      <c r="B38" s="10">
        <f t="shared" si="0"/>
        <v>1066</v>
      </c>
      <c r="C38" s="10" t="str">
        <f t="shared" si="1"/>
        <v>n/a</v>
      </c>
      <c r="D38" s="10" t="str">
        <f t="shared" si="2"/>
        <v>D08</v>
      </c>
      <c r="E38" s="11">
        <f t="shared" si="3"/>
        <v>46273.875</v>
      </c>
      <c r="F38" s="11">
        <f t="shared" si="4"/>
        <v>46273.854166666664</v>
      </c>
      <c r="G38" s="10">
        <f t="shared" si="5"/>
        <v>11</v>
      </c>
      <c r="H38" s="12">
        <f t="shared" si="6"/>
        <v>1</v>
      </c>
      <c r="I38" s="10">
        <f t="shared" si="7"/>
        <v>0</v>
      </c>
      <c r="J38" s="13">
        <f t="shared" si="8"/>
        <v>0</v>
      </c>
      <c r="K38" s="11" t="str">
        <f t="shared" si="9"/>
        <v/>
      </c>
      <c r="L38" s="10" t="str">
        <f t="shared" si="10"/>
        <v/>
      </c>
      <c r="M38" s="10" t="str">
        <f t="shared" si="11"/>
        <v/>
      </c>
      <c r="N38" s="10" t="str">
        <f t="shared" si="12"/>
        <v>ALL PICKED</v>
      </c>
      <c r="O38" s="10" t="str">
        <f t="shared" si="13"/>
        <v>YES</v>
      </c>
      <c r="P38" s="10" t="str">
        <f t="shared" si="14"/>
        <v/>
      </c>
      <c r="Q38" s="11">
        <f t="shared" si="15"/>
        <v>0</v>
      </c>
      <c r="R38" s="10" t="str">
        <f t="shared" si="16"/>
        <v>ALL PICKED</v>
      </c>
      <c r="S38" s="14">
        <f t="shared" si="17"/>
        <v>0</v>
      </c>
      <c r="T38" s="10">
        <f t="shared" si="18"/>
        <v>0</v>
      </c>
      <c r="U38" s="10" t="str">
        <f t="shared" si="19"/>
        <v>Real route 1066: 12 items, last item released 19:28; departure = release + 60 min (rounded up to 15) + loading</v>
      </c>
    </row>
    <row r="39" spans="1:21" ht="15" customHeight="1" x14ac:dyDescent="0.35">
      <c r="A39" s="10" t="s">
        <v>72</v>
      </c>
      <c r="B39" s="10">
        <f t="shared" si="0"/>
        <v>1069</v>
      </c>
      <c r="C39" s="10" t="str">
        <f t="shared" si="1"/>
        <v>n/a</v>
      </c>
      <c r="D39" s="10" t="str">
        <f t="shared" si="2"/>
        <v>D09</v>
      </c>
      <c r="E39" s="11">
        <f t="shared" si="3"/>
        <v>46273.875</v>
      </c>
      <c r="F39" s="11">
        <f t="shared" si="4"/>
        <v>46273.854166666664</v>
      </c>
      <c r="G39" s="10">
        <f t="shared" si="5"/>
        <v>26</v>
      </c>
      <c r="H39" s="12">
        <f t="shared" si="6"/>
        <v>1</v>
      </c>
      <c r="I39" s="10">
        <f t="shared" si="7"/>
        <v>0</v>
      </c>
      <c r="J39" s="13">
        <f t="shared" si="8"/>
        <v>0</v>
      </c>
      <c r="K39" s="11" t="str">
        <f t="shared" si="9"/>
        <v/>
      </c>
      <c r="L39" s="10" t="str">
        <f t="shared" si="10"/>
        <v/>
      </c>
      <c r="M39" s="10" t="str">
        <f t="shared" si="11"/>
        <v/>
      </c>
      <c r="N39" s="10" t="str">
        <f t="shared" si="12"/>
        <v>ALL PICKED</v>
      </c>
      <c r="O39" s="10" t="str">
        <f t="shared" si="13"/>
        <v>YES</v>
      </c>
      <c r="P39" s="10" t="str">
        <f t="shared" si="14"/>
        <v/>
      </c>
      <c r="Q39" s="11">
        <f t="shared" si="15"/>
        <v>0</v>
      </c>
      <c r="R39" s="10" t="str">
        <f t="shared" si="16"/>
        <v>ALL PICKED</v>
      </c>
      <c r="S39" s="14">
        <f t="shared" si="17"/>
        <v>0</v>
      </c>
      <c r="T39" s="10">
        <f t="shared" si="18"/>
        <v>0</v>
      </c>
      <c r="U39" s="10" t="str">
        <f t="shared" si="19"/>
        <v>Real route 1069: 27 items, last item released 19:28; departure = release + 60 min (rounded up to 15) + loading</v>
      </c>
    </row>
    <row r="40" spans="1:21" ht="15" customHeight="1" x14ac:dyDescent="0.35">
      <c r="A40" s="10" t="s">
        <v>73</v>
      </c>
      <c r="B40" s="10">
        <f t="shared" si="0"/>
        <v>1083</v>
      </c>
      <c r="C40" s="10" t="str">
        <f t="shared" si="1"/>
        <v>n/a</v>
      </c>
      <c r="D40" s="10" t="str">
        <f t="shared" si="2"/>
        <v>D10</v>
      </c>
      <c r="E40" s="11">
        <f t="shared" si="3"/>
        <v>46273.875</v>
      </c>
      <c r="F40" s="11">
        <f t="shared" si="4"/>
        <v>46273.854166666664</v>
      </c>
      <c r="G40" s="10">
        <f t="shared" si="5"/>
        <v>7</v>
      </c>
      <c r="H40" s="12">
        <f t="shared" si="6"/>
        <v>1</v>
      </c>
      <c r="I40" s="10">
        <f t="shared" si="7"/>
        <v>0</v>
      </c>
      <c r="J40" s="13">
        <f t="shared" si="8"/>
        <v>0</v>
      </c>
      <c r="K40" s="11" t="str">
        <f t="shared" si="9"/>
        <v/>
      </c>
      <c r="L40" s="10" t="str">
        <f t="shared" si="10"/>
        <v/>
      </c>
      <c r="M40" s="10" t="str">
        <f t="shared" si="11"/>
        <v/>
      </c>
      <c r="N40" s="10" t="str">
        <f t="shared" si="12"/>
        <v>ALL PICKED</v>
      </c>
      <c r="O40" s="10" t="str">
        <f t="shared" si="13"/>
        <v>YES</v>
      </c>
      <c r="P40" s="10" t="str">
        <f t="shared" si="14"/>
        <v/>
      </c>
      <c r="Q40" s="11">
        <f t="shared" si="15"/>
        <v>0</v>
      </c>
      <c r="R40" s="10" t="str">
        <f t="shared" si="16"/>
        <v>ALL PICKED</v>
      </c>
      <c r="S40" s="14">
        <f t="shared" si="17"/>
        <v>0</v>
      </c>
      <c r="T40" s="10">
        <f t="shared" si="18"/>
        <v>0</v>
      </c>
      <c r="U40" s="10" t="str">
        <f t="shared" si="19"/>
        <v>Real route 1083: 9 items, last item released 19:28; departure = release + 60 min (rounded up to 15) + loading</v>
      </c>
    </row>
    <row r="41" spans="1:21" ht="15" customHeight="1" x14ac:dyDescent="0.35">
      <c r="A41" s="10" t="s">
        <v>74</v>
      </c>
      <c r="B41" s="10">
        <f t="shared" si="0"/>
        <v>1981</v>
      </c>
      <c r="C41" s="10" t="str">
        <f t="shared" si="1"/>
        <v>n/a</v>
      </c>
      <c r="D41" s="10" t="str">
        <f t="shared" si="2"/>
        <v>D12</v>
      </c>
      <c r="E41" s="11">
        <f t="shared" si="3"/>
        <v>46273.885416666657</v>
      </c>
      <c r="F41" s="11">
        <f t="shared" si="4"/>
        <v>46273.864583333321</v>
      </c>
      <c r="G41" s="10">
        <f t="shared" si="5"/>
        <v>74</v>
      </c>
      <c r="H41" s="12">
        <f t="shared" si="6"/>
        <v>1</v>
      </c>
      <c r="I41" s="10">
        <f t="shared" si="7"/>
        <v>0</v>
      </c>
      <c r="J41" s="13">
        <f t="shared" si="8"/>
        <v>0</v>
      </c>
      <c r="K41" s="11" t="str">
        <f t="shared" si="9"/>
        <v/>
      </c>
      <c r="L41" s="10" t="str">
        <f t="shared" si="10"/>
        <v/>
      </c>
      <c r="M41" s="10" t="str">
        <f t="shared" si="11"/>
        <v/>
      </c>
      <c r="N41" s="10" t="str">
        <f t="shared" si="12"/>
        <v>ALL PICKED</v>
      </c>
      <c r="O41" s="10" t="str">
        <f t="shared" si="13"/>
        <v>YES</v>
      </c>
      <c r="P41" s="10" t="str">
        <f t="shared" si="14"/>
        <v/>
      </c>
      <c r="Q41" s="11">
        <f t="shared" si="15"/>
        <v>0</v>
      </c>
      <c r="R41" s="10" t="str">
        <f t="shared" si="16"/>
        <v>ALL PICKED</v>
      </c>
      <c r="S41" s="14">
        <f t="shared" si="17"/>
        <v>0</v>
      </c>
      <c r="T41" s="10">
        <f t="shared" si="18"/>
        <v>0</v>
      </c>
      <c r="U41" s="10" t="str">
        <f t="shared" si="19"/>
        <v>Real route 1981: 90 items, last item released 19:37; departure = release + 60 min (rounded up to 15) + loading</v>
      </c>
    </row>
    <row r="42" spans="1:21" ht="15" customHeight="1" x14ac:dyDescent="0.35">
      <c r="A42" s="10"/>
      <c r="B42" s="10"/>
      <c r="C42" s="10"/>
      <c r="D42" s="10"/>
      <c r="E42" s="11"/>
      <c r="F42" s="11"/>
      <c r="G42" s="10"/>
      <c r="H42" s="12"/>
      <c r="I42" s="10"/>
      <c r="J42" s="13"/>
      <c r="K42" s="11"/>
      <c r="L42" s="10"/>
      <c r="M42" s="10"/>
      <c r="N42" s="10"/>
      <c r="O42" s="10"/>
      <c r="P42" s="10"/>
      <c r="Q42" s="11"/>
      <c r="R42" s="10"/>
      <c r="S42" s="14"/>
      <c r="T42" s="10"/>
      <c r="U42" s="10"/>
    </row>
    <row r="43" spans="1:21" ht="15" customHeight="1" x14ac:dyDescent="0.35">
      <c r="A43" s="10"/>
      <c r="B43" s="10"/>
      <c r="C43" s="10"/>
      <c r="D43" s="10"/>
      <c r="E43" s="11"/>
      <c r="F43" s="11"/>
      <c r="G43" s="10"/>
      <c r="H43" s="12"/>
      <c r="I43" s="10"/>
      <c r="J43" s="13"/>
      <c r="K43" s="11"/>
      <c r="L43" s="10"/>
      <c r="M43" s="10"/>
      <c r="N43" s="10"/>
      <c r="O43" s="10"/>
      <c r="P43" s="10"/>
      <c r="Q43" s="11"/>
      <c r="R43" s="10"/>
      <c r="S43" s="14"/>
      <c r="T43" s="10"/>
      <c r="U43" s="10"/>
    </row>
    <row r="44" spans="1:21" ht="15" customHeight="1" x14ac:dyDescent="0.35">
      <c r="A44" s="10"/>
      <c r="B44" s="10"/>
      <c r="C44" s="10"/>
      <c r="D44" s="10"/>
      <c r="E44" s="11"/>
      <c r="F44" s="11"/>
      <c r="G44" s="10"/>
      <c r="H44" s="12"/>
      <c r="I44" s="10"/>
      <c r="J44" s="13"/>
      <c r="K44" s="11"/>
      <c r="L44" s="10"/>
      <c r="M44" s="10"/>
      <c r="N44" s="10"/>
      <c r="O44" s="10"/>
      <c r="P44" s="10"/>
      <c r="Q44" s="11"/>
      <c r="R44" s="10"/>
      <c r="S44" s="14"/>
      <c r="T44" s="10"/>
      <c r="U44" s="10"/>
    </row>
    <row r="45" spans="1:21" ht="15" customHeight="1" x14ac:dyDescent="0.35"/>
    <row r="46" spans="1:21" ht="15" customHeight="1" x14ac:dyDescent="0.35"/>
    <row r="47" spans="1:21" ht="15" customHeight="1" x14ac:dyDescent="0.35">
      <c r="A47" s="7" t="s">
        <v>75</v>
      </c>
    </row>
    <row r="48" spans="1:21" ht="15" customHeight="1" x14ac:dyDescent="0.35">
      <c r="A48" s="15" t="str">
        <f>"Truck "&amp;TV_SHIPMENTID&amp;"  |  departure "&amp;TEXT(INDEX(TE_DEP,MATCH(1,INDEX((TE_SNAP=TV_SNAPSHOT_NO)*(TE_SHIP=TV_SHIPMENTID),0),0)),"hh:mm")&amp;"  |  pick cutoff "&amp;TEXT(INDEX(TE_CUT,MATCH(1,INDEX((TE_SNAP=TV_SNAPSHOT_NO)*(TE_SHIP=TV_SHIPMENTID),0),0)),"hh:mm")</f>
        <v>Truck SH0908-1027  |  departure 18:30  |  pick cutoff 18:00</v>
      </c>
    </row>
    <row r="49" spans="1:14" ht="15" customHeight="1" x14ac:dyDescent="0.35">
      <c r="A49" s="8" t="s">
        <v>76</v>
      </c>
      <c r="B49" s="8" t="s">
        <v>77</v>
      </c>
      <c r="C49" s="8" t="s">
        <v>78</v>
      </c>
      <c r="D49" s="8" t="s">
        <v>79</v>
      </c>
      <c r="E49" s="8" t="s">
        <v>80</v>
      </c>
      <c r="F49" s="8" t="s">
        <v>81</v>
      </c>
      <c r="G49" s="8" t="s">
        <v>82</v>
      </c>
      <c r="H49" s="8" t="s">
        <v>83</v>
      </c>
      <c r="I49" s="8" t="s">
        <v>84</v>
      </c>
      <c r="J49" s="8" t="s">
        <v>85</v>
      </c>
      <c r="K49" s="9" t="s">
        <v>86</v>
      </c>
      <c r="L49" s="9" t="s">
        <v>87</v>
      </c>
      <c r="M49" s="9" t="s">
        <v>88</v>
      </c>
      <c r="N49" s="9" t="s">
        <v>89</v>
      </c>
    </row>
    <row r="50" spans="1:14" ht="15" customHeight="1" x14ac:dyDescent="0.35">
      <c r="A50" s="10">
        <v>1</v>
      </c>
      <c r="B50" s="10" t="str">
        <f t="shared" ref="B50:B55" si="20">IFERROR(INDEX(M123T_DESC,MATCH(INDEX(M123_ID,MATCH(A50,M123_WT,0)),M123T_ID,0)),"")</f>
        <v>Prescription</v>
      </c>
      <c r="C50" s="10">
        <f t="shared" ref="C50:C55" si="21">INDEX(D_OPEN,MATCH(1,INDEX((D_SNAP=TV_SNAPSHOT_NO)*(D_SHIP=TV_SHIPMENTID)*(D_WT=$A50),0),0))</f>
        <v>0</v>
      </c>
      <c r="D50" s="10">
        <f t="shared" ref="D50:D55" si="22">INDEX(D_AHEAD,MATCH(1,INDEX((D_SNAP=TV_SNAPSHOT_NO)*(D_SHIP=TV_SHIPMENTID)*(D_WT=$A50),0),0))</f>
        <v>0</v>
      </c>
      <c r="E50" s="16">
        <f t="shared" ref="E50:E55" si="23">INDEX(D_RES,MATCH(1,INDEX((D_SNAP=TV_SNAPSHOT_NO)*(D_SHIP=TV_SHIPMENTID)*(D_WT=$A50),0),0))</f>
        <v>4</v>
      </c>
      <c r="F50" s="17">
        <f t="shared" ref="F50:F55" si="24">INDEX(D_RATE,MATCH(1,INDEX((D_SNAP=TV_SNAPSHOT_NO)*(D_SHIP=TV_SHIPMENTID)*(D_WT=$A50),0),0))</f>
        <v>167.04653802497162</v>
      </c>
      <c r="G50" s="14" t="str">
        <f t="shared" ref="G50:G55" si="25">INDEX(D_ETC,MATCH(1,INDEX((D_SNAP=TV_SNAPSHOT_NO)*(D_SHIP=TV_SHIPMENTID)*(D_WT=$A50),0),0))</f>
        <v/>
      </c>
      <c r="H50" s="11" t="str">
        <f t="shared" ref="H50:H55" si="26">INDEX(D_READY,MATCH(1,INDEX((D_SNAP=TV_SNAPSHOT_NO)*(D_SHIP=TV_SHIPMENTID)*(D_WT=$A50),0),0))</f>
        <v/>
      </c>
      <c r="I50" s="10" t="str">
        <f t="shared" ref="I50:I55" si="27">INDEX(D_MEETS,MATCH(1,INDEX((D_SNAP=TV_SNAPSHOT_NO)*(D_SHIP=TV_SHIPMENTID)*(D_WT=$A50),0),0))</f>
        <v/>
      </c>
      <c r="J50" s="10" t="str">
        <f t="shared" ref="J50:J55" si="28">INDEX(D_ADD,MATCH(1,INDEX((D_SNAP=TV_SNAPSHOT_NO)*(D_SHIP=TV_SHIPMENTID)*(D_WT=$A50),0),0))</f>
        <v/>
      </c>
      <c r="K50" s="10">
        <f t="shared" ref="K50:K55" si="29">INDEX(DR_IN,MATCH(1,INDEX((D_SNAP=TV_SNAPSHOT_NO)*(D_SHIP=TV_SHIPMENTID)*(D_WT=$A50),0),0))</f>
        <v>0</v>
      </c>
      <c r="L50" s="10">
        <f t="shared" ref="L50:L55" si="30">INDEX(DR_NO_ELIGIBLE,MATCH(1,INDEX((D_SNAP=TV_SNAPSHOT_NO)*(D_SHIP=TV_SHIPMENTID)*(D_WT=$A50),0),0))</f>
        <v>0</v>
      </c>
      <c r="M50" s="11">
        <f t="shared" ref="M50:M55" si="31">INDEX(DA_READY,MATCH(1,INDEX((D_SNAP=TV_SNAPSHOT_NO)*(D_SHIP=TV_SHIPMENTID)*(D_WT=$A50),0),0))</f>
        <v>0</v>
      </c>
      <c r="N50" s="10">
        <f t="shared" ref="N50:N55" si="32">INDEX(DA_STATUS,MATCH(1,INDEX((D_SNAP=TV_SNAPSHOT_NO)*(D_SHIP=TV_SHIPMENTID)*(D_WT=$A50),0),0))</f>
        <v>0</v>
      </c>
    </row>
    <row r="51" spans="1:14" ht="15" customHeight="1" x14ac:dyDescent="0.35">
      <c r="A51" s="10">
        <v>2</v>
      </c>
      <c r="B51" s="10" t="str">
        <f t="shared" si="20"/>
        <v>OTC</v>
      </c>
      <c r="C51" s="10">
        <f t="shared" si="21"/>
        <v>0</v>
      </c>
      <c r="D51" s="10">
        <f t="shared" si="22"/>
        <v>0</v>
      </c>
      <c r="E51" s="16">
        <f t="shared" si="23"/>
        <v>1</v>
      </c>
      <c r="F51" s="17">
        <f t="shared" si="24"/>
        <v>41.917189460476784</v>
      </c>
      <c r="G51" s="14" t="str">
        <f t="shared" si="25"/>
        <v/>
      </c>
      <c r="H51" s="11" t="str">
        <f t="shared" si="26"/>
        <v/>
      </c>
      <c r="I51" s="10" t="str">
        <f t="shared" si="27"/>
        <v/>
      </c>
      <c r="J51" s="10" t="str">
        <f t="shared" si="28"/>
        <v/>
      </c>
      <c r="K51" s="10">
        <f t="shared" si="29"/>
        <v>0</v>
      </c>
      <c r="L51" s="10">
        <f t="shared" si="30"/>
        <v>0</v>
      </c>
      <c r="M51" s="11">
        <f t="shared" si="31"/>
        <v>0</v>
      </c>
      <c r="N51" s="10">
        <f t="shared" si="32"/>
        <v>0</v>
      </c>
    </row>
    <row r="52" spans="1:14" ht="15" customHeight="1" x14ac:dyDescent="0.35">
      <c r="A52" s="10">
        <v>3</v>
      </c>
      <c r="B52" s="10" t="str">
        <f t="shared" si="20"/>
        <v>Vault</v>
      </c>
      <c r="C52" s="10">
        <f t="shared" si="21"/>
        <v>0</v>
      </c>
      <c r="D52" s="10">
        <f t="shared" si="22"/>
        <v>0</v>
      </c>
      <c r="E52" s="16">
        <f t="shared" si="23"/>
        <v>1</v>
      </c>
      <c r="F52" s="17">
        <f t="shared" si="24"/>
        <v>65.141864504921827</v>
      </c>
      <c r="G52" s="14" t="str">
        <f t="shared" si="25"/>
        <v/>
      </c>
      <c r="H52" s="11" t="str">
        <f t="shared" si="26"/>
        <v/>
      </c>
      <c r="I52" s="10" t="str">
        <f t="shared" si="27"/>
        <v/>
      </c>
      <c r="J52" s="10" t="str">
        <f t="shared" si="28"/>
        <v/>
      </c>
      <c r="K52" s="10">
        <f t="shared" si="29"/>
        <v>0</v>
      </c>
      <c r="L52" s="10">
        <f t="shared" si="30"/>
        <v>0</v>
      </c>
      <c r="M52" s="11">
        <f t="shared" si="31"/>
        <v>0</v>
      </c>
      <c r="N52" s="10">
        <f t="shared" si="32"/>
        <v>0</v>
      </c>
    </row>
    <row r="53" spans="1:14" ht="15" customHeight="1" x14ac:dyDescent="0.35">
      <c r="A53" s="10">
        <v>4</v>
      </c>
      <c r="B53" s="10" t="str">
        <f t="shared" si="20"/>
        <v>Cage</v>
      </c>
      <c r="C53" s="10">
        <f t="shared" si="21"/>
        <v>0</v>
      </c>
      <c r="D53" s="10">
        <f t="shared" si="22"/>
        <v>0</v>
      </c>
      <c r="E53" s="16">
        <f t="shared" si="23"/>
        <v>1</v>
      </c>
      <c r="F53" s="17">
        <f t="shared" si="24"/>
        <v>118.37805124066975</v>
      </c>
      <c r="G53" s="14" t="str">
        <f t="shared" si="25"/>
        <v/>
      </c>
      <c r="H53" s="11" t="str">
        <f t="shared" si="26"/>
        <v/>
      </c>
      <c r="I53" s="10" t="str">
        <f t="shared" si="27"/>
        <v/>
      </c>
      <c r="J53" s="10" t="str">
        <f t="shared" si="28"/>
        <v/>
      </c>
      <c r="K53" s="10">
        <f t="shared" si="29"/>
        <v>0</v>
      </c>
      <c r="L53" s="10">
        <f t="shared" si="30"/>
        <v>0</v>
      </c>
      <c r="M53" s="11">
        <f t="shared" si="31"/>
        <v>0</v>
      </c>
      <c r="N53" s="10">
        <f t="shared" si="32"/>
        <v>0</v>
      </c>
    </row>
    <row r="54" spans="1:14" x14ac:dyDescent="0.35">
      <c r="A54" s="10">
        <v>5</v>
      </c>
      <c r="B54" s="10" t="str">
        <f t="shared" si="20"/>
        <v>Cooler</v>
      </c>
      <c r="C54" s="10">
        <f t="shared" si="21"/>
        <v>0</v>
      </c>
      <c r="D54" s="10">
        <f t="shared" si="22"/>
        <v>0</v>
      </c>
      <c r="E54" s="16">
        <f t="shared" si="23"/>
        <v>0</v>
      </c>
      <c r="F54" s="17" t="str">
        <f t="shared" si="24"/>
        <v>NULL</v>
      </c>
      <c r="G54" s="14" t="str">
        <f t="shared" si="25"/>
        <v/>
      </c>
      <c r="H54" s="11" t="str">
        <f t="shared" si="26"/>
        <v/>
      </c>
      <c r="I54" s="10" t="str">
        <f t="shared" si="27"/>
        <v/>
      </c>
      <c r="J54" s="10" t="str">
        <f t="shared" si="28"/>
        <v/>
      </c>
      <c r="K54" s="10">
        <f t="shared" si="29"/>
        <v>0</v>
      </c>
      <c r="L54" s="10">
        <f t="shared" si="30"/>
        <v>0</v>
      </c>
      <c r="M54" s="11">
        <f t="shared" si="31"/>
        <v>0</v>
      </c>
      <c r="N54" s="10">
        <f t="shared" si="32"/>
        <v>0</v>
      </c>
    </row>
    <row r="55" spans="1:14" x14ac:dyDescent="0.35">
      <c r="A55" s="10">
        <v>6</v>
      </c>
      <c r="B55" s="10" t="str">
        <f t="shared" si="20"/>
        <v>Cases</v>
      </c>
      <c r="C55" s="10">
        <f t="shared" si="21"/>
        <v>0</v>
      </c>
      <c r="D55" s="10">
        <f t="shared" si="22"/>
        <v>0</v>
      </c>
      <c r="E55" s="16">
        <f t="shared" si="23"/>
        <v>2</v>
      </c>
      <c r="F55" s="17">
        <f t="shared" si="24"/>
        <v>31.983907467940661</v>
      </c>
      <c r="G55" s="14" t="str">
        <f t="shared" si="25"/>
        <v/>
      </c>
      <c r="H55" s="11" t="str">
        <f t="shared" si="26"/>
        <v/>
      </c>
      <c r="I55" s="10" t="str">
        <f t="shared" si="27"/>
        <v/>
      </c>
      <c r="J55" s="10" t="str">
        <f t="shared" si="28"/>
        <v/>
      </c>
      <c r="K55" s="10">
        <f t="shared" si="29"/>
        <v>0</v>
      </c>
      <c r="L55" s="10">
        <f t="shared" si="30"/>
        <v>0</v>
      </c>
      <c r="M55" s="11">
        <f t="shared" si="31"/>
        <v>0</v>
      </c>
      <c r="N55" s="10">
        <f t="shared" si="32"/>
        <v>0</v>
      </c>
    </row>
    <row r="60" spans="1:14" x14ac:dyDescent="0.35">
      <c r="A60" s="15" t="s">
        <v>90</v>
      </c>
    </row>
    <row r="61" spans="1:14" ht="56" customHeight="1" x14ac:dyDescent="0.35">
      <c r="A61" s="8" t="s">
        <v>91</v>
      </c>
      <c r="B61" s="8" t="s">
        <v>31</v>
      </c>
      <c r="C61" s="8" t="s">
        <v>92</v>
      </c>
      <c r="D61" s="8" t="s">
        <v>93</v>
      </c>
      <c r="E61" s="8" t="s">
        <v>94</v>
      </c>
      <c r="F61" s="8" t="s">
        <v>95</v>
      </c>
    </row>
    <row r="62" spans="1:14" x14ac:dyDescent="0.35">
      <c r="A62" s="10" t="str">
        <f t="shared" ref="A62:A97" si="33">A9&amp;" "&amp;TEXT(E9,"hh:mm")</f>
        <v>SH0908-1027 18:30</v>
      </c>
      <c r="B62" s="10" t="str">
        <f t="shared" ref="B62:B97" si="34">IF(AND(ISNUMBER(J9),N(I9)&gt;0),J9,"")</f>
        <v/>
      </c>
      <c r="C62" s="10" t="str">
        <f t="shared" ref="C62:C97" si="35">IFERROR(IF(N(I9)&gt;0,MAX(0,INDEX(TE_HTC,MATCH(1,INDEX((TE_SNAP=TV_SNAPSHOT_NO)*(TE_SHIP=$A9),0),0))),""),"")</f>
        <v/>
      </c>
      <c r="D62" s="18" t="str">
        <f t="shared" ref="D62:D97" si="36">IF(AND(ISNUMBER(J9),N(I9)&gt;0),IFERROR(INDEX(TE_ETCA,MATCH(1,INDEX((TE_SNAP=TV_SNAPSHOT_NO)*(TE_SHIP=$A9),0),0))*24,""),"")</f>
        <v/>
      </c>
      <c r="E62" s="10" t="str">
        <f>TEXT(INDEX(SNAP_TIMES,1),"hh:mm")</f>
        <v>16:15</v>
      </c>
      <c r="F62" s="10" t="str">
        <f>IFERROR(INDEX(TE_SLACKM,MATCH(1,INDEX((TE_SNAP=1)*(TE_SHIP=TV_SHIPMENTID),0),0)),"")</f>
        <v/>
      </c>
    </row>
    <row r="63" spans="1:14" x14ac:dyDescent="0.35">
      <c r="A63" s="10" t="str">
        <f t="shared" si="33"/>
        <v>SH0908-1011 19:15</v>
      </c>
      <c r="B63" s="10" t="str">
        <f t="shared" si="34"/>
        <v/>
      </c>
      <c r="C63" s="10" t="str">
        <f t="shared" si="35"/>
        <v/>
      </c>
      <c r="D63" s="18" t="str">
        <f t="shared" si="36"/>
        <v/>
      </c>
      <c r="E63" s="10" t="str">
        <f>TEXT(INDEX(SNAP_TIMES,2),"hh:mm")</f>
        <v>16:30</v>
      </c>
      <c r="F63" s="10" t="str">
        <f>IFERROR(INDEX(TE_SLACKM,MATCH(1,INDEX((TE_SNAP=2)*(TE_SHIP=TV_SHIPMENTID),0),0)),"")</f>
        <v/>
      </c>
    </row>
    <row r="64" spans="1:14" x14ac:dyDescent="0.35">
      <c r="A64" s="10" t="str">
        <f t="shared" si="33"/>
        <v>SH0908-1045 19:30</v>
      </c>
      <c r="B64" s="13" t="str">
        <f t="shared" si="34"/>
        <v/>
      </c>
      <c r="C64" s="10" t="str">
        <f t="shared" si="35"/>
        <v/>
      </c>
      <c r="D64" s="18" t="str">
        <f t="shared" si="36"/>
        <v/>
      </c>
      <c r="E64" s="10" t="str">
        <f>TEXT(INDEX(SNAP_TIMES,3),"hh:mm")</f>
        <v>16:45</v>
      </c>
      <c r="F64" s="10" t="str">
        <f>IFERROR(INDEX(TE_SLACKM,MATCH(1,INDEX((TE_SNAP=3)*(TE_SHIP=TV_SHIPMENTID),0),0)),"")</f>
        <v/>
      </c>
    </row>
    <row r="65" spans="1:6" x14ac:dyDescent="0.35">
      <c r="A65" s="10" t="str">
        <f t="shared" si="33"/>
        <v>SH0908-1072 19:15</v>
      </c>
      <c r="B65" s="10" t="str">
        <f t="shared" si="34"/>
        <v/>
      </c>
      <c r="C65" s="10" t="str">
        <f t="shared" si="35"/>
        <v/>
      </c>
      <c r="D65" s="18" t="str">
        <f t="shared" si="36"/>
        <v/>
      </c>
      <c r="E65" s="10" t="str">
        <f>TEXT(INDEX(SNAP_TIMES,4),"hh:mm")</f>
        <v>17:00</v>
      </c>
      <c r="F65" s="10" t="str">
        <f>IFERROR(INDEX(TE_SLACKM,MATCH(1,INDEX((TE_SNAP=4)*(TE_SHIP=TV_SHIPMENTID),0),0)),"")</f>
        <v/>
      </c>
    </row>
    <row r="66" spans="1:6" x14ac:dyDescent="0.35">
      <c r="A66" s="10" t="str">
        <f t="shared" si="33"/>
        <v>SH0908-1035 19:45</v>
      </c>
      <c r="B66" s="10" t="str">
        <f t="shared" si="34"/>
        <v/>
      </c>
      <c r="C66" s="10" t="str">
        <f t="shared" si="35"/>
        <v/>
      </c>
      <c r="D66" s="18" t="str">
        <f t="shared" si="36"/>
        <v/>
      </c>
      <c r="E66" s="10" t="str">
        <f>TEXT(INDEX(SNAP_TIMES,5),"hh:mm")</f>
        <v>17:15</v>
      </c>
      <c r="F66" s="10" t="str">
        <f>IFERROR(INDEX(TE_SLACKM,MATCH(1,INDEX((TE_SNAP=5)*(TE_SHIP=TV_SHIPMENTID),0),0)),"")</f>
        <v/>
      </c>
    </row>
    <row r="67" spans="1:6" x14ac:dyDescent="0.35">
      <c r="A67" s="10" t="str">
        <f t="shared" si="33"/>
        <v>SH0908-1888 19:45</v>
      </c>
      <c r="B67" s="10" t="str">
        <f t="shared" si="34"/>
        <v/>
      </c>
      <c r="C67" s="10" t="str">
        <f t="shared" si="35"/>
        <v/>
      </c>
      <c r="D67" s="18" t="str">
        <f t="shared" si="36"/>
        <v/>
      </c>
      <c r="E67" s="10" t="str">
        <f>TEXT(INDEX(SNAP_TIMES,6),"hh:mm")</f>
        <v>17:30</v>
      </c>
      <c r="F67" s="10" t="str">
        <f>IFERROR(INDEX(TE_SLACKM,MATCH(1,INDEX((TE_SNAP=6)*(TE_SHIP=TV_SHIPMENTID),0),0)),"")</f>
        <v/>
      </c>
    </row>
    <row r="68" spans="1:6" x14ac:dyDescent="0.35">
      <c r="A68" s="10" t="str">
        <f t="shared" si="33"/>
        <v>SH0908-1012 20:00</v>
      </c>
      <c r="B68" s="10" t="str">
        <f t="shared" si="34"/>
        <v/>
      </c>
      <c r="C68" s="10" t="str">
        <f t="shared" si="35"/>
        <v/>
      </c>
      <c r="D68" s="18" t="str">
        <f t="shared" si="36"/>
        <v/>
      </c>
      <c r="E68" s="10" t="str">
        <f>TEXT(INDEX(SNAP_TIMES,7),"hh:mm")</f>
        <v>17:45</v>
      </c>
      <c r="F68" s="10" t="str">
        <f>IFERROR(INDEX(TE_SLACKM,MATCH(1,INDEX((TE_SNAP=7)*(TE_SHIP=TV_SHIPMENTID),0),0)),"")</f>
        <v/>
      </c>
    </row>
    <row r="69" spans="1:6" x14ac:dyDescent="0.35">
      <c r="A69" s="10" t="str">
        <f t="shared" si="33"/>
        <v>SH0908-1018 20:00</v>
      </c>
      <c r="B69" s="10" t="str">
        <f t="shared" si="34"/>
        <v/>
      </c>
      <c r="C69" s="10" t="str">
        <f t="shared" si="35"/>
        <v/>
      </c>
      <c r="D69" s="18" t="str">
        <f t="shared" si="36"/>
        <v/>
      </c>
      <c r="E69" s="10" t="str">
        <f>TEXT(INDEX(SNAP_TIMES,8),"hh:mm")</f>
        <v>18:00</v>
      </c>
      <c r="F69" s="10" t="str">
        <f>IFERROR(INDEX(TE_SLACKM,MATCH(1,INDEX((TE_SNAP=8)*(TE_SHIP=TV_SHIPMENTID),0),0)),"")</f>
        <v/>
      </c>
    </row>
    <row r="70" spans="1:6" x14ac:dyDescent="0.35">
      <c r="A70" s="10" t="str">
        <f t="shared" si="33"/>
        <v>SH0908-1037 20:00</v>
      </c>
      <c r="B70" s="10" t="str">
        <f t="shared" si="34"/>
        <v/>
      </c>
      <c r="C70" s="10" t="str">
        <f t="shared" si="35"/>
        <v/>
      </c>
      <c r="D70" s="18" t="str">
        <f t="shared" si="36"/>
        <v/>
      </c>
      <c r="E70" s="10" t="str">
        <f>TEXT(INDEX(SNAP_TIMES,9),"hh:mm")</f>
        <v>18:15</v>
      </c>
      <c r="F70" s="10" t="str">
        <f>IFERROR(INDEX(TE_SLACKM,MATCH(1,INDEX((TE_SNAP=9)*(TE_SHIP=TV_SHIPMENTID),0),0)),"")</f>
        <v/>
      </c>
    </row>
    <row r="71" spans="1:6" x14ac:dyDescent="0.35">
      <c r="A71" s="10" t="str">
        <f t="shared" si="33"/>
        <v>SH0908-1057 20:00</v>
      </c>
      <c r="B71" s="10" t="str">
        <f t="shared" si="34"/>
        <v/>
      </c>
      <c r="C71" s="10" t="str">
        <f t="shared" si="35"/>
        <v/>
      </c>
      <c r="D71" s="18" t="str">
        <f t="shared" si="36"/>
        <v/>
      </c>
      <c r="E71" s="10" t="str">
        <f>TEXT(INDEX(SNAP_TIMES,10),"hh:mm")</f>
        <v>18:30</v>
      </c>
      <c r="F71" s="10" t="str">
        <f>IFERROR(INDEX(TE_SLACKM,MATCH(1,INDEX((TE_SNAP=10)*(TE_SHIP=TV_SHIPMENTID),0),0)),"")</f>
        <v/>
      </c>
    </row>
    <row r="72" spans="1:6" x14ac:dyDescent="0.35">
      <c r="A72" s="10" t="str">
        <f t="shared" si="33"/>
        <v>SH0908-1003 20:15</v>
      </c>
      <c r="B72" s="10" t="str">
        <f t="shared" si="34"/>
        <v/>
      </c>
      <c r="C72" s="10" t="str">
        <f t="shared" si="35"/>
        <v/>
      </c>
      <c r="D72" s="18" t="str">
        <f t="shared" si="36"/>
        <v/>
      </c>
      <c r="E72" s="10" t="str">
        <f>TEXT(INDEX(SNAP_TIMES,11),"hh:mm")</f>
        <v>18:45</v>
      </c>
      <c r="F72" s="10" t="str">
        <f>IFERROR(INDEX(TE_SLACKM,MATCH(1,INDEX((TE_SNAP=11)*(TE_SHIP=TV_SHIPMENTID),0),0)),"")</f>
        <v/>
      </c>
    </row>
    <row r="73" spans="1:6" x14ac:dyDescent="0.35">
      <c r="A73" s="10" t="str">
        <f t="shared" si="33"/>
        <v>SH0908-1020 20:15</v>
      </c>
      <c r="B73" s="10" t="str">
        <f t="shared" si="34"/>
        <v/>
      </c>
      <c r="C73" s="10" t="str">
        <f t="shared" si="35"/>
        <v/>
      </c>
      <c r="D73" s="18" t="str">
        <f t="shared" si="36"/>
        <v/>
      </c>
      <c r="E73" s="10" t="str">
        <f>TEXT(INDEX(SNAP_TIMES,12),"hh:mm")</f>
        <v>19:00</v>
      </c>
      <c r="F73" s="10" t="str">
        <f>IFERROR(INDEX(TE_SLACKM,MATCH(1,INDEX((TE_SNAP=12)*(TE_SHIP=TV_SHIPMENTID),0),0)),"")</f>
        <v/>
      </c>
    </row>
    <row r="74" spans="1:6" x14ac:dyDescent="0.35">
      <c r="A74" s="10" t="str">
        <f t="shared" si="33"/>
        <v>SH0908-1022 20:15</v>
      </c>
      <c r="B74" s="10" t="str">
        <f t="shared" si="34"/>
        <v/>
      </c>
      <c r="C74" s="10" t="str">
        <f t="shared" si="35"/>
        <v/>
      </c>
      <c r="D74" s="18" t="str">
        <f t="shared" si="36"/>
        <v/>
      </c>
      <c r="E74" s="10" t="str">
        <f>TEXT(INDEX(SNAP_TIMES,13),"hh:mm")</f>
        <v>19:15</v>
      </c>
      <c r="F74" s="10" t="str">
        <f>IFERROR(INDEX(TE_SLACKM,MATCH(1,INDEX((TE_SNAP=13)*(TE_SHIP=TV_SHIPMENTID),0),0)),"")</f>
        <v/>
      </c>
    </row>
    <row r="75" spans="1:6" x14ac:dyDescent="0.35">
      <c r="A75" s="10" t="str">
        <f t="shared" si="33"/>
        <v>SH0908-1028 20:15</v>
      </c>
      <c r="B75" s="10" t="str">
        <f t="shared" si="34"/>
        <v/>
      </c>
      <c r="C75" s="10" t="str">
        <f t="shared" si="35"/>
        <v/>
      </c>
      <c r="D75" s="18" t="str">
        <f t="shared" si="36"/>
        <v/>
      </c>
      <c r="E75" s="10" t="str">
        <f>TEXT(INDEX(SNAP_TIMES,14),"hh:mm")</f>
        <v>19:30</v>
      </c>
      <c r="F75" s="10" t="str">
        <f>IFERROR(INDEX(TE_SLACKM,MATCH(1,INDEX((TE_SNAP=14)*(TE_SHIP=TV_SHIPMENTID),0),0)),"")</f>
        <v/>
      </c>
    </row>
    <row r="76" spans="1:6" x14ac:dyDescent="0.35">
      <c r="A76" s="10" t="str">
        <f t="shared" si="33"/>
        <v>SH0908-1036 20:15</v>
      </c>
      <c r="B76" s="10" t="str">
        <f t="shared" si="34"/>
        <v/>
      </c>
      <c r="C76" s="10" t="str">
        <f t="shared" si="35"/>
        <v/>
      </c>
      <c r="D76" s="18" t="str">
        <f t="shared" si="36"/>
        <v/>
      </c>
      <c r="E76" s="10" t="str">
        <f>TEXT(INDEX(SNAP_TIMES,15),"hh:mm")</f>
        <v>19:45</v>
      </c>
      <c r="F76" s="10" t="str">
        <f>IFERROR(INDEX(TE_SLACKM,MATCH(1,INDEX((TE_SNAP=15)*(TE_SHIP=TV_SHIPMENTID),0),0)),"")</f>
        <v/>
      </c>
    </row>
    <row r="77" spans="1:6" x14ac:dyDescent="0.35">
      <c r="A77" s="10" t="str">
        <f t="shared" si="33"/>
        <v>SH0908-1054 20:15</v>
      </c>
      <c r="B77" s="10" t="str">
        <f t="shared" si="34"/>
        <v/>
      </c>
      <c r="C77" s="10" t="str">
        <f t="shared" si="35"/>
        <v/>
      </c>
      <c r="D77" s="18" t="str">
        <f t="shared" si="36"/>
        <v/>
      </c>
      <c r="E77" s="10" t="str">
        <f>TEXT(INDEX(SNAP_TIMES,16),"hh:mm")</f>
        <v>20:00</v>
      </c>
      <c r="F77" s="10" t="str">
        <f>IFERROR(INDEX(TE_SLACKM,MATCH(1,INDEX((TE_SNAP=16)*(TE_SHIP=TV_SHIPMENTID),0),0)),"")</f>
        <v/>
      </c>
    </row>
    <row r="78" spans="1:6" x14ac:dyDescent="0.35">
      <c r="A78" s="10" t="str">
        <f t="shared" si="33"/>
        <v>SH0908-1010 20:30</v>
      </c>
      <c r="B78" s="10" t="str">
        <f t="shared" si="34"/>
        <v/>
      </c>
      <c r="C78" s="10" t="str">
        <f t="shared" si="35"/>
        <v/>
      </c>
      <c r="D78" s="18" t="str">
        <f t="shared" si="36"/>
        <v/>
      </c>
      <c r="E78" s="10" t="str">
        <f>TEXT(INDEX(SNAP_TIMES,17),"hh:mm")</f>
        <v>20:15</v>
      </c>
      <c r="F78" s="10" t="str">
        <f>IFERROR(INDEX(TE_SLACKM,MATCH(1,INDEX((TE_SNAP=17)*(TE_SHIP=TV_SHIPMENTID),0),0)),"")</f>
        <v/>
      </c>
    </row>
    <row r="79" spans="1:6" x14ac:dyDescent="0.35">
      <c r="A79" s="10" t="str">
        <f t="shared" si="33"/>
        <v>SH0908-1019 20:30</v>
      </c>
      <c r="B79" s="10" t="str">
        <f t="shared" si="34"/>
        <v/>
      </c>
      <c r="C79" s="10" t="str">
        <f t="shared" si="35"/>
        <v/>
      </c>
      <c r="D79" s="18" t="str">
        <f t="shared" si="36"/>
        <v/>
      </c>
      <c r="E79" s="10" t="str">
        <f>TEXT(INDEX(SNAP_TIMES,18),"hh:mm")</f>
        <v>20:30</v>
      </c>
      <c r="F79" s="10" t="str">
        <f>IFERROR(INDEX(TE_SLACKM,MATCH(1,INDEX((TE_SNAP=18)*(TE_SHIP=TV_SHIPMENTID),0),0)),"")</f>
        <v/>
      </c>
    </row>
    <row r="80" spans="1:6" x14ac:dyDescent="0.35">
      <c r="A80" s="10" t="str">
        <f t="shared" si="33"/>
        <v>SH0908-1021 20:30</v>
      </c>
      <c r="B80" s="10" t="str">
        <f t="shared" si="34"/>
        <v/>
      </c>
      <c r="C80" s="10" t="str">
        <f t="shared" si="35"/>
        <v/>
      </c>
      <c r="D80" s="18" t="str">
        <f t="shared" si="36"/>
        <v/>
      </c>
    </row>
    <row r="81" spans="1:4" x14ac:dyDescent="0.35">
      <c r="A81" s="10" t="str">
        <f t="shared" si="33"/>
        <v>SH0908-1030 20:30</v>
      </c>
      <c r="B81" s="10">
        <f t="shared" si="34"/>
        <v>5.9863557295064138E-2</v>
      </c>
      <c r="C81" s="10">
        <f t="shared" si="35"/>
        <v>0.74999999947613105</v>
      </c>
      <c r="D81" s="18">
        <f t="shared" si="36"/>
        <v>5.9863557222222225E-2</v>
      </c>
    </row>
    <row r="82" spans="1:4" x14ac:dyDescent="0.35">
      <c r="A82" s="10" t="str">
        <f t="shared" si="33"/>
        <v>SH0908-1042 20:30</v>
      </c>
      <c r="B82" s="10">
        <f t="shared" si="34"/>
        <v>9.3797169811320746E-2</v>
      </c>
      <c r="C82" s="10">
        <f t="shared" si="35"/>
        <v>0.74999999947613105</v>
      </c>
      <c r="D82" s="18">
        <f t="shared" si="36"/>
        <v>9.3797169722222226E-2</v>
      </c>
    </row>
    <row r="83" spans="1:4" x14ac:dyDescent="0.35">
      <c r="A83" s="10" t="str">
        <f t="shared" si="33"/>
        <v>SH0908-1080 20:30</v>
      </c>
      <c r="B83" s="13">
        <f t="shared" si="34"/>
        <v>5.9863557295064138E-2</v>
      </c>
      <c r="C83" s="10">
        <f t="shared" si="35"/>
        <v>0.74999999947613105</v>
      </c>
      <c r="D83" s="18">
        <f t="shared" si="36"/>
        <v>5.9863557222222225E-2</v>
      </c>
    </row>
    <row r="84" spans="1:4" x14ac:dyDescent="0.35">
      <c r="A84" s="10" t="str">
        <f t="shared" si="33"/>
        <v>SH0908-1026 20:45</v>
      </c>
      <c r="B84" s="13">
        <f t="shared" si="34"/>
        <v>8.9795335942596213E-2</v>
      </c>
      <c r="C84" s="10">
        <f t="shared" si="35"/>
        <v>0.99999999994179234</v>
      </c>
      <c r="D84" s="18">
        <f t="shared" si="36"/>
        <v>8.9795335833333337E-2</v>
      </c>
    </row>
    <row r="85" spans="1:4" x14ac:dyDescent="0.35">
      <c r="A85" s="10" t="str">
        <f t="shared" si="33"/>
        <v>SH0908-1033 20:45</v>
      </c>
      <c r="B85" s="13" t="str">
        <f t="shared" si="34"/>
        <v/>
      </c>
      <c r="C85" s="10" t="str">
        <f t="shared" si="35"/>
        <v/>
      </c>
      <c r="D85" s="18" t="str">
        <f t="shared" si="36"/>
        <v/>
      </c>
    </row>
    <row r="86" spans="1:4" x14ac:dyDescent="0.35">
      <c r="A86" s="10" t="str">
        <f t="shared" si="33"/>
        <v>SH0908-1034 20:45</v>
      </c>
      <c r="B86" s="13">
        <f t="shared" si="34"/>
        <v>8.9795335942596213E-2</v>
      </c>
      <c r="C86" s="10">
        <f t="shared" si="35"/>
        <v>0.99999999994179234</v>
      </c>
      <c r="D86" s="18">
        <f t="shared" si="36"/>
        <v>8.9795335833333337E-2</v>
      </c>
    </row>
    <row r="87" spans="1:4" x14ac:dyDescent="0.35">
      <c r="A87" s="10" t="str">
        <f t="shared" si="33"/>
        <v>SH0908-1039 20:45</v>
      </c>
      <c r="B87" s="10" t="str">
        <f t="shared" si="34"/>
        <v/>
      </c>
      <c r="C87" s="10">
        <f t="shared" si="35"/>
        <v>0.99999999994179234</v>
      </c>
      <c r="D87" s="18" t="str">
        <f t="shared" si="36"/>
        <v/>
      </c>
    </row>
    <row r="88" spans="1:4" x14ac:dyDescent="0.35">
      <c r="A88" s="10" t="str">
        <f t="shared" si="33"/>
        <v>SH0908-1048 20:45</v>
      </c>
      <c r="B88" s="13" t="str">
        <f t="shared" si="34"/>
        <v/>
      </c>
      <c r="C88" s="10" t="str">
        <f t="shared" si="35"/>
        <v/>
      </c>
      <c r="D88" s="18" t="str">
        <f t="shared" si="36"/>
        <v/>
      </c>
    </row>
    <row r="89" spans="1:4" x14ac:dyDescent="0.35">
      <c r="A89" s="10" t="str">
        <f t="shared" si="33"/>
        <v>SH0908-1051 20:45</v>
      </c>
      <c r="B89" s="10">
        <f t="shared" si="34"/>
        <v>8.9795335942596213E-2</v>
      </c>
      <c r="C89" s="10">
        <f t="shared" si="35"/>
        <v>0.99999999994179234</v>
      </c>
      <c r="D89" s="18">
        <f t="shared" si="36"/>
        <v>8.9795335833333337E-2</v>
      </c>
    </row>
    <row r="90" spans="1:4" x14ac:dyDescent="0.35">
      <c r="A90" s="10" t="str">
        <f t="shared" si="33"/>
        <v>SH0908-1063 20:45</v>
      </c>
      <c r="B90" s="10">
        <f t="shared" si="34"/>
        <v>0.37518867924528299</v>
      </c>
      <c r="C90" s="10">
        <f t="shared" si="35"/>
        <v>0.99999999994179234</v>
      </c>
      <c r="D90" s="18">
        <f t="shared" si="36"/>
        <v>0.37518867916666676</v>
      </c>
    </row>
    <row r="91" spans="1:4" x14ac:dyDescent="0.35">
      <c r="A91" s="10" t="str">
        <f t="shared" si="33"/>
        <v>SH0908-1066 21:00</v>
      </c>
      <c r="B91" s="13" t="str">
        <f t="shared" si="34"/>
        <v/>
      </c>
      <c r="C91" s="10" t="str">
        <f t="shared" si="35"/>
        <v/>
      </c>
      <c r="D91" s="18" t="str">
        <f t="shared" si="36"/>
        <v/>
      </c>
    </row>
    <row r="92" spans="1:4" x14ac:dyDescent="0.35">
      <c r="A92" s="10" t="str">
        <f t="shared" si="33"/>
        <v>SH0908-1069 21:00</v>
      </c>
      <c r="B92" s="13" t="str">
        <f t="shared" si="34"/>
        <v/>
      </c>
      <c r="C92" s="10" t="str">
        <f t="shared" si="35"/>
        <v/>
      </c>
      <c r="D92" s="18" t="str">
        <f t="shared" si="36"/>
        <v/>
      </c>
    </row>
    <row r="93" spans="1:4" x14ac:dyDescent="0.35">
      <c r="A93" s="10" t="str">
        <f t="shared" si="33"/>
        <v>SH0908-1083 21:00</v>
      </c>
      <c r="B93" s="10" t="str">
        <f t="shared" si="34"/>
        <v/>
      </c>
      <c r="C93" s="10" t="str">
        <f t="shared" si="35"/>
        <v/>
      </c>
      <c r="D93" s="18" t="str">
        <f t="shared" si="36"/>
        <v/>
      </c>
    </row>
    <row r="94" spans="1:4" x14ac:dyDescent="0.35">
      <c r="A94" s="10" t="str">
        <f t="shared" si="33"/>
        <v>SH0908-1981 21:15</v>
      </c>
      <c r="B94" s="10" t="str">
        <f t="shared" si="34"/>
        <v/>
      </c>
      <c r="C94" s="10" t="str">
        <f t="shared" si="35"/>
        <v/>
      </c>
      <c r="D94" s="18" t="str">
        <f t="shared" si="36"/>
        <v/>
      </c>
    </row>
    <row r="95" spans="1:4" x14ac:dyDescent="0.35">
      <c r="A95" s="10" t="str">
        <f t="shared" si="33"/>
        <v xml:space="preserve"> 00:00</v>
      </c>
      <c r="B95" s="10" t="str">
        <f t="shared" si="34"/>
        <v/>
      </c>
      <c r="C95" s="10" t="str">
        <f t="shared" si="35"/>
        <v/>
      </c>
      <c r="D95" s="18" t="str">
        <f t="shared" si="36"/>
        <v/>
      </c>
    </row>
    <row r="96" spans="1:4" x14ac:dyDescent="0.35">
      <c r="A96" s="10" t="str">
        <f t="shared" si="33"/>
        <v xml:space="preserve"> 00:00</v>
      </c>
      <c r="B96" s="13" t="str">
        <f t="shared" si="34"/>
        <v/>
      </c>
      <c r="C96" s="10" t="str">
        <f t="shared" si="35"/>
        <v/>
      </c>
      <c r="D96" s="18" t="str">
        <f t="shared" si="36"/>
        <v/>
      </c>
    </row>
    <row r="97" spans="1:4" x14ac:dyDescent="0.35">
      <c r="A97" s="10" t="str">
        <f t="shared" si="33"/>
        <v xml:space="preserve"> 00:00</v>
      </c>
      <c r="B97" s="10" t="str">
        <f t="shared" si="34"/>
        <v/>
      </c>
      <c r="C97" s="10" t="str">
        <f t="shared" si="35"/>
        <v/>
      </c>
      <c r="D97" s="18" t="str">
        <f t="shared" si="36"/>
        <v/>
      </c>
    </row>
  </sheetData>
  <mergeCells count="1">
    <mergeCell ref="A2:Q2"/>
  </mergeCells>
  <conditionalFormatting sqref="A50:N55">
    <cfRule type="expression" dxfId="32" priority="13">
      <formula>$C50=0</formula>
    </cfRule>
  </conditionalFormatting>
  <conditionalFormatting sqref="N9:N44">
    <cfRule type="expression" dxfId="31" priority="2">
      <formula>LEFT($N9,7)="AT RISK"</formula>
    </cfRule>
    <cfRule type="expression" dxfId="30" priority="3">
      <formula>LEFT($N9,7)="ON TIME"</formula>
    </cfRule>
    <cfRule type="expression" dxfId="29" priority="4">
      <formula>LEFT($N9,7)="NO RATE"</formula>
    </cfRule>
    <cfRule type="expression" dxfId="28" priority="5">
      <formula>LEFT($N9,4)="PICK"</formula>
    </cfRule>
    <cfRule type="expression" dxfId="27" priority="6">
      <formula>LEFT($N9,10)="DEPARTED -"</formula>
    </cfRule>
    <cfRule type="expression" dxfId="26" priority="7">
      <formula>LEFT($N9,10)="ALL PICKED"</formula>
    </cfRule>
    <cfRule type="expression" dxfId="25" priority="8">
      <formula>LEFT($N9,17)="DEPARTED COMPLETE"</formula>
    </cfRule>
  </conditionalFormatting>
  <conditionalFormatting sqref="R9:R44">
    <cfRule type="expression" dxfId="24" priority="9">
      <formula>LEFT($R9,7)="AT RISK"</formula>
    </cfRule>
    <cfRule type="expression" dxfId="23" priority="10">
      <formula>LEFT($R9,7)="ON TIME"</formula>
    </cfRule>
    <cfRule type="expression" dxfId="22" priority="11">
      <formula>LEFT($R9,7)="NO RATE"</formula>
    </cfRule>
    <cfRule type="expression" dxfId="21" priority="12">
      <formula>LEFT($R9,4)="PICK"</formula>
    </cfRule>
  </conditionalFormatting>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zoomScaleNormal="100" workbookViewId="0"/>
  </sheetViews>
  <sheetFormatPr defaultColWidth="8.6328125" defaultRowHeight="14.5" x14ac:dyDescent="0.35"/>
  <cols>
    <col min="1" max="1" width="24" customWidth="1"/>
    <col min="2" max="2" width="10" customWidth="1"/>
    <col min="3" max="3" width="100" customWidth="1"/>
    <col min="4" max="4" width="14" customWidth="1"/>
  </cols>
  <sheetData>
    <row r="1" spans="1:4" ht="15.75" customHeight="1" x14ac:dyDescent="0.35">
      <c r="A1" s="19" t="s">
        <v>96</v>
      </c>
    </row>
    <row r="2" spans="1:4" ht="15" customHeight="1" x14ac:dyDescent="0.35">
      <c r="A2" s="1" t="s">
        <v>97</v>
      </c>
    </row>
    <row r="3" spans="1:4" ht="15" customHeight="1" x14ac:dyDescent="0.35">
      <c r="A3" s="6" t="s">
        <v>98</v>
      </c>
    </row>
    <row r="5" spans="1:4" ht="18" customHeight="1" x14ac:dyDescent="0.35">
      <c r="A5" s="8" t="s">
        <v>99</v>
      </c>
      <c r="B5" s="8" t="s">
        <v>100</v>
      </c>
      <c r="C5" s="8" t="s">
        <v>77</v>
      </c>
      <c r="D5" s="8" t="s">
        <v>101</v>
      </c>
    </row>
    <row r="6" spans="1:4" ht="30" customHeight="1" x14ac:dyDescent="0.35">
      <c r="A6" s="20" t="s">
        <v>102</v>
      </c>
      <c r="B6" s="21">
        <v>30</v>
      </c>
      <c r="C6" s="22" t="s">
        <v>103</v>
      </c>
      <c r="D6" s="23" t="s">
        <v>104</v>
      </c>
    </row>
    <row r="7" spans="1:4" ht="30" customHeight="1" x14ac:dyDescent="0.35">
      <c r="A7" s="20" t="s">
        <v>105</v>
      </c>
      <c r="B7" s="21">
        <v>60</v>
      </c>
      <c r="C7" s="22" t="s">
        <v>106</v>
      </c>
      <c r="D7" s="23" t="s">
        <v>104</v>
      </c>
    </row>
    <row r="8" spans="1:4" ht="30" customHeight="1" x14ac:dyDescent="0.35">
      <c r="A8" s="20" t="s">
        <v>107</v>
      </c>
      <c r="B8" s="24" t="s">
        <v>108</v>
      </c>
      <c r="C8" s="22" t="s">
        <v>109</v>
      </c>
      <c r="D8" s="23" t="s">
        <v>110</v>
      </c>
    </row>
    <row r="9" spans="1:4" x14ac:dyDescent="0.35">
      <c r="A9" t="s">
        <v>111</v>
      </c>
      <c r="B9" t="s">
        <v>112</v>
      </c>
      <c r="C9" t="s">
        <v>113</v>
      </c>
      <c r="D9" t="s">
        <v>114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AT599"/>
  <sheetViews>
    <sheetView zoomScaleNormal="100" workbookViewId="0">
      <pane xSplit="3" ySplit="5" topLeftCell="D6" activePane="bottomRight" state="frozen"/>
      <selection pane="topRight" activeCell="D1" sqref="D1"/>
      <selection pane="bottomLeft" activeCell="A6" sqref="A6"/>
      <selection pane="bottomRight"/>
    </sheetView>
  </sheetViews>
  <sheetFormatPr defaultColWidth="8.6328125" defaultRowHeight="14.5" x14ac:dyDescent="0.35"/>
  <cols>
    <col min="1" max="2" width="9" customWidth="1"/>
    <col min="3" max="3" width="13" customWidth="1"/>
    <col min="4" max="4" width="8" customWidth="1"/>
    <col min="5" max="5" width="11" customWidth="1"/>
    <col min="6" max="6" width="8" customWidth="1"/>
    <col min="7" max="7" width="10" customWidth="1"/>
    <col min="8" max="9" width="11" customWidth="1"/>
    <col min="10" max="10" width="10" customWidth="1"/>
    <col min="11" max="13" width="9" customWidth="1"/>
    <col min="14" max="14" width="8" customWidth="1"/>
    <col min="15" max="15" width="14" customWidth="1"/>
    <col min="16" max="16" width="10" customWidth="1"/>
    <col min="17" max="17" width="14" customWidth="1"/>
    <col min="18" max="18" width="10" customWidth="1"/>
    <col min="19" max="19" width="26" customWidth="1"/>
    <col min="20" max="20" width="10" customWidth="1"/>
    <col min="21" max="22" width="9" customWidth="1"/>
    <col min="23" max="24" width="12" customWidth="1"/>
    <col min="25" max="25" width="50" customWidth="1"/>
    <col min="26" max="26" width="22" customWidth="1"/>
    <col min="27" max="27" width="12" customWidth="1"/>
    <col min="28" max="28" width="11" customWidth="1"/>
    <col min="29" max="29" width="14" customWidth="1"/>
    <col min="30" max="30" width="26" customWidth="1"/>
    <col min="31" max="31" width="12" customWidth="1"/>
    <col min="32" max="33" width="11" customWidth="1"/>
    <col min="34" max="34" width="22" customWidth="1"/>
  </cols>
  <sheetData>
    <row r="1" spans="1:46" ht="15.75" customHeight="1" x14ac:dyDescent="0.35">
      <c r="A1" s="19" t="s">
        <v>115</v>
      </c>
    </row>
    <row r="2" spans="1:46" ht="15" customHeight="1" x14ac:dyDescent="0.35">
      <c r="A2" s="1" t="s">
        <v>116</v>
      </c>
    </row>
    <row r="3" spans="1:46" ht="15" customHeight="1" x14ac:dyDescent="0.35">
      <c r="A3" s="6" t="s">
        <v>117</v>
      </c>
    </row>
    <row r="5" spans="1:46" ht="54" customHeight="1" x14ac:dyDescent="0.35">
      <c r="A5" s="8" t="s">
        <v>118</v>
      </c>
      <c r="B5" s="8" t="s">
        <v>119</v>
      </c>
      <c r="C5" s="8" t="s">
        <v>22</v>
      </c>
      <c r="D5" s="8" t="s">
        <v>23</v>
      </c>
      <c r="E5" s="8" t="s">
        <v>24</v>
      </c>
      <c r="F5" s="8" t="s">
        <v>25</v>
      </c>
      <c r="G5" s="8" t="s">
        <v>120</v>
      </c>
      <c r="H5" s="8" t="s">
        <v>121</v>
      </c>
      <c r="I5" s="8" t="s">
        <v>122</v>
      </c>
      <c r="J5" s="8" t="s">
        <v>92</v>
      </c>
      <c r="K5" s="8" t="s">
        <v>123</v>
      </c>
      <c r="L5" s="8" t="s">
        <v>30</v>
      </c>
      <c r="M5" s="8" t="s">
        <v>28</v>
      </c>
      <c r="N5" s="8" t="s">
        <v>29</v>
      </c>
      <c r="O5" s="8" t="s">
        <v>124</v>
      </c>
      <c r="P5" s="8" t="s">
        <v>31</v>
      </c>
      <c r="Q5" s="8" t="s">
        <v>125</v>
      </c>
      <c r="R5" s="8" t="s">
        <v>32</v>
      </c>
      <c r="S5" s="8" t="s">
        <v>35</v>
      </c>
      <c r="T5" s="8" t="s">
        <v>36</v>
      </c>
      <c r="U5" s="8" t="s">
        <v>126</v>
      </c>
      <c r="V5" s="8" t="s">
        <v>33</v>
      </c>
      <c r="W5" s="8" t="s">
        <v>127</v>
      </c>
      <c r="X5" s="8" t="s">
        <v>128</v>
      </c>
      <c r="Y5" s="8" t="s">
        <v>42</v>
      </c>
      <c r="Z5" s="8" t="s">
        <v>101</v>
      </c>
      <c r="AA5" s="9" t="s">
        <v>129</v>
      </c>
      <c r="AB5" s="9" t="s">
        <v>38</v>
      </c>
      <c r="AC5" s="9" t="s">
        <v>130</v>
      </c>
      <c r="AD5" s="9" t="s">
        <v>131</v>
      </c>
      <c r="AE5" s="9" t="s">
        <v>132</v>
      </c>
      <c r="AF5" s="9" t="s">
        <v>133</v>
      </c>
      <c r="AG5" s="9" t="s">
        <v>134</v>
      </c>
      <c r="AH5" s="9" t="s">
        <v>135</v>
      </c>
      <c r="AI5" t="s">
        <v>136</v>
      </c>
      <c r="AJ5" t="s">
        <v>137</v>
      </c>
      <c r="AK5" t="s">
        <v>138</v>
      </c>
      <c r="AL5" t="s">
        <v>139</v>
      </c>
      <c r="AM5" t="s">
        <v>140</v>
      </c>
      <c r="AN5" t="s">
        <v>141</v>
      </c>
      <c r="AO5" t="s">
        <v>142</v>
      </c>
      <c r="AP5" t="s">
        <v>143</v>
      </c>
      <c r="AQ5" t="s">
        <v>144</v>
      </c>
      <c r="AR5" t="s">
        <v>145</v>
      </c>
      <c r="AS5" t="s">
        <v>146</v>
      </c>
      <c r="AT5" t="s">
        <v>147</v>
      </c>
    </row>
    <row r="6" spans="1:46" ht="15" customHeight="1" x14ac:dyDescent="0.35">
      <c r="A6" s="10">
        <v>1</v>
      </c>
      <c r="B6" s="11">
        <f t="shared" ref="B6:B69" si="0">INDEX(SNAP_TIMES,MATCH(A6,SNAP_NOS,0))</f>
        <v>46273.677083333343</v>
      </c>
      <c r="C6" s="10" t="s">
        <v>20</v>
      </c>
      <c r="D6" s="10">
        <f t="shared" ref="D6:D69" si="1">INDEX(SH_ROUTE,MATCH(C6,SH_ID,0))</f>
        <v>1027</v>
      </c>
      <c r="E6" s="10" t="str">
        <f t="shared" ref="E6:E69" si="2">INDEX(SH_CARRIER,MATCH(C6,SH_ID,0))</f>
        <v>n/a</v>
      </c>
      <c r="F6" s="10" t="str">
        <f t="shared" ref="F6:F69" si="3">INDEX(SH_DOOR,MATCH(C6,SH_ID,0))</f>
        <v>D01</v>
      </c>
      <c r="G6" s="11">
        <f t="shared" ref="G6:G69" si="4">INDEX(SH_ORIG,MATCH(C6,SH_ID,0))</f>
        <v>46273.770833333343</v>
      </c>
      <c r="H6" s="11">
        <f t="shared" ref="H6:H69" si="5">IF(AND(INDEX(SH_CHG,MATCH(C6,SH_ID,0))&lt;&gt;"",B6&gt;=INDEX(SH_CHG,MATCH(C6,SH_ID,0))),INDEX(SH_DEP,MATCH(C6,SH_ID,0)),INDEX(SH_ORIG,MATCH(C6,SH_ID,0)))</f>
        <v>46273.770833333343</v>
      </c>
      <c r="I6" s="11">
        <f t="shared" ref="I6:I69" si="6">H6-LOADING_MINUTES/1440</f>
        <v>46273.750000000007</v>
      </c>
      <c r="J6" s="13">
        <f t="shared" ref="J6:J69" si="7">(I6-B6)*24</f>
        <v>1.7499999999417923</v>
      </c>
      <c r="K6" s="10">
        <f t="shared" ref="K6:K69" si="8">COUNTIFS(DL_ORIG,C6,DL_MOVED,"&gt;"&amp;B6,DL_MOVEDC,"&lt;="&amp;B6)+COUNTIFS(DL_FINAL,C6,DL_MOVED,"&lt;="&amp;B6,DL_MOVEDC,"&lt;="&amp;B6)</f>
        <v>0</v>
      </c>
      <c r="L6" s="10">
        <f t="shared" ref="L6:L69" si="9">SUMIFS(D_OPEN,D_SNAP,A6,D_SHIP,C6)</f>
        <v>0</v>
      </c>
      <c r="M6" s="10">
        <f t="shared" ref="M6:M69" si="10">K6+L6</f>
        <v>0</v>
      </c>
      <c r="N6" s="12" t="str">
        <f t="shared" ref="N6:N69" si="11">IF(M6=0,"",K6/M6)</f>
        <v/>
      </c>
      <c r="O6" s="10" t="str">
        <f t="shared" ref="O6:O69" si="12">SUBSTITUTE(TRIM(IF(SUMIFS(D_OPEN,D_SNAP,A6,D_SHIP,C6,D_WT,1)&gt;0,"1 ","")&amp;IF(SUMIFS(D_OPEN,D_SNAP,A6,D_SHIP,C6,D_WT,2)&gt;0,"2 ","")&amp;IF(SUMIFS(D_OPEN,D_SNAP,A6,D_SHIP,C6,D_WT,3)&gt;0,"3 ","")&amp;IF(SUMIFS(D_OPEN,D_SNAP,A6,D_SHIP,C6,D_WT,4)&gt;0,"4 ","")&amp;IF(SUMIFS(D_OPEN,D_SNAP,A6,D_SHIP,C6,D_WT,5)&gt;0,"5 ","")&amp;IF(SUMIFS(D_OPEN,D_SNAP,A6,D_SHIP,C6,D_WT,6)&gt;0,"6 ",""))," ",", ")</f>
        <v/>
      </c>
      <c r="P6" s="13">
        <f t="shared" ref="P6:P69" si="13">IF(L6=0,0,IF(COUNTIFS(D_SNAP,A6,D_SHIP,C6,D_ETC,"NULL")&gt;0,"NULL",_xlfn.MAXIFS(D_ETC,D_SNAP,A6,D_SHIP,C6)*24))</f>
        <v>0</v>
      </c>
      <c r="Q6" s="10" t="str">
        <f t="shared" ref="Q6:Q69" si="14">IF(L6=0,"",IF(P6="NULL","WT "&amp;LOOKUP(2,1/((D_SNAP=A6)*(D_SHIP=C6)*(D_ETC="NULL")),D_WT)&amp;" (no rate)","WT "&amp;LOOKUP(2,1/((D_SNAP=A6)*(D_SHIP=C6)*(D_ETC=_xlfn.MAXIFS(D_ETC,D_SNAP,A6,D_SHIP,C6))),D_WT)))</f>
        <v/>
      </c>
      <c r="R6" s="11" t="str">
        <f t="shared" ref="R6:R69" si="15">IF(L6=0,"",IF(ISNUMBER(P6),B6+P6/24,"NULL"))</f>
        <v/>
      </c>
      <c r="S6" s="10" t="str">
        <f t="shared" ref="S6:S69" si="16">IF(B6&gt;=H6,IF(AI6=0,"DEPARTED COMPLETE","DEPARTED - "&amp;AI6&amp;" LINES LEFT BEHIND"),IF(M6=0,"NO WORK RELEASED YET",IF(L6=0,"ALL PICKED",IF(B6&gt;=I6,"PICK CUTOFF PASSED - LATE",IF(NOT(ISNUMBER(P6)),"NO RATE",IF(R6&lt;=I6,"ON TIME","AT RISK"))))))</f>
        <v>NO WORK RELEASED YET</v>
      </c>
      <c r="T6" s="10" t="str">
        <f t="shared" ref="T6:T69" si="17">IF(OR(S6="ON TIME",S6="ALL PICKED",S6="DEPARTED COMPLETE"),"YES",IF(S6="NO RATE","UNKNOWN",IF(S6="NO WORK RELEASED YET","","NO")))</f>
        <v/>
      </c>
      <c r="U6" s="10" t="str">
        <f t="shared" ref="U6:U69" si="18">IF(AND(ISNUMBER(R6),L6&gt;0,B6&lt;I6),ROUND((I6-R6)*1440,0),"")</f>
        <v/>
      </c>
      <c r="V6" s="10" t="str">
        <f t="shared" ref="V6:V69" si="19">IF(ISNUMBER(U6),IF(U6&lt;0,"-","+")&amp;TEXT(ABS(U6)/1440,"[h]:mm"),"")</f>
        <v/>
      </c>
      <c r="W6" s="10" t="str">
        <f t="shared" ref="W6:W69" si="20">IF(S6="AT RISK",IFERROR(LOOKUP(2,1/((D_SNAP=A6)*(D_SHIP=C6)*(D_WT=VALUE(MID(Q6,4,1)))),D_ADD),""),"")</f>
        <v/>
      </c>
      <c r="X6" s="10" t="str">
        <f t="shared" ref="X6:X69" si="21">INDEX(SH_SCEN,MATCH(C6,SH_ID,0))</f>
        <v>-</v>
      </c>
      <c r="Y6" s="10" t="str">
        <f t="shared" ref="Y6:Y69" si="22">INDEX(SH_NOTE,MATCH(C6,SH_ID,0))</f>
        <v>Real route 1027: 1 items, last item released 16:56; departure = release + 60 min (rounded up to 15) + loading</v>
      </c>
      <c r="Z6" s="10" t="s">
        <v>148</v>
      </c>
      <c r="AA6" s="14"/>
      <c r="AB6" s="11"/>
      <c r="AC6" s="10"/>
      <c r="AD6" s="10" t="s">
        <v>149</v>
      </c>
      <c r="AE6" s="10"/>
      <c r="AF6" s="10"/>
      <c r="AG6" s="14"/>
      <c r="AH6" s="10"/>
      <c r="AI6">
        <f t="shared" ref="AI6:AI69" si="23">COUNTIFS(DL_ORIG,C6,DL_MOVED,"&gt;"&amp;H6,DL_MOVEDC,"&gt;"&amp;H6)+COUNTIFS(DL_FINAL,C6,DL_MOVED,"&lt;="&amp;H6,DL_MOVEDC,"&gt;"&amp;H6)</f>
        <v>0</v>
      </c>
      <c r="AN6" t="s">
        <v>149</v>
      </c>
      <c r="AS6" t="s">
        <v>149</v>
      </c>
    </row>
    <row r="7" spans="1:46" ht="15" customHeight="1" x14ac:dyDescent="0.35">
      <c r="A7" s="10">
        <v>1</v>
      </c>
      <c r="B7" s="11">
        <f t="shared" si="0"/>
        <v>46273.677083333343</v>
      </c>
      <c r="C7" s="10" t="s">
        <v>43</v>
      </c>
      <c r="D7" s="10">
        <f t="shared" si="1"/>
        <v>1011</v>
      </c>
      <c r="E7" s="10" t="str">
        <f t="shared" si="2"/>
        <v>n/a</v>
      </c>
      <c r="F7" s="10" t="str">
        <f t="shared" si="3"/>
        <v>D04</v>
      </c>
      <c r="G7" s="11">
        <f t="shared" si="4"/>
        <v>46273.802083333343</v>
      </c>
      <c r="H7" s="11">
        <f t="shared" si="5"/>
        <v>46273.802083333343</v>
      </c>
      <c r="I7" s="11">
        <f t="shared" si="6"/>
        <v>46273.781250000007</v>
      </c>
      <c r="J7" s="13">
        <f t="shared" si="7"/>
        <v>2.4999999999417923</v>
      </c>
      <c r="K7" s="10">
        <f t="shared" si="8"/>
        <v>0</v>
      </c>
      <c r="L7" s="10">
        <f t="shared" si="9"/>
        <v>1</v>
      </c>
      <c r="M7" s="10">
        <f t="shared" si="10"/>
        <v>1</v>
      </c>
      <c r="N7" s="12">
        <f t="shared" si="11"/>
        <v>0</v>
      </c>
      <c r="O7" s="10" t="str">
        <f t="shared" si="12"/>
        <v>1</v>
      </c>
      <c r="P7" s="13">
        <f t="shared" si="13"/>
        <v>5.2314814814814811E-3</v>
      </c>
      <c r="Q7" s="10" t="str">
        <f t="shared" si="14"/>
        <v>WT 1</v>
      </c>
      <c r="R7" s="11">
        <f t="shared" si="15"/>
        <v>46273.677301311734</v>
      </c>
      <c r="S7" s="10" t="str">
        <f t="shared" si="16"/>
        <v>ON TIME</v>
      </c>
      <c r="T7" s="10" t="str">
        <f t="shared" si="17"/>
        <v>YES</v>
      </c>
      <c r="U7" s="10">
        <f t="shared" si="18"/>
        <v>150</v>
      </c>
      <c r="V7" s="10" t="str">
        <f t="shared" si="19"/>
        <v>+2:30</v>
      </c>
      <c r="W7" s="10" t="str">
        <f t="shared" si="20"/>
        <v/>
      </c>
      <c r="X7" s="10" t="str">
        <f t="shared" si="21"/>
        <v>-</v>
      </c>
      <c r="Y7" s="10" t="str">
        <f t="shared" si="22"/>
        <v>Real route 1011: 15 items, last item released 17:38; departure = release + 60 min (rounded up to 15) + loading</v>
      </c>
      <c r="Z7" s="10" t="s">
        <v>148</v>
      </c>
      <c r="AA7" s="14">
        <v>2.179783912037037E-4</v>
      </c>
      <c r="AB7" s="11">
        <v>46273.677301311727</v>
      </c>
      <c r="AC7" s="10" t="s">
        <v>150</v>
      </c>
      <c r="AD7" s="10" t="s">
        <v>151</v>
      </c>
      <c r="AE7" s="10" t="s">
        <v>152</v>
      </c>
      <c r="AF7" s="10" t="s">
        <v>153</v>
      </c>
      <c r="AG7" s="14">
        <v>0</v>
      </c>
      <c r="AH7" s="10"/>
      <c r="AI7">
        <f t="shared" si="23"/>
        <v>0</v>
      </c>
      <c r="AJ7" s="54">
        <v>1.6500474537037039E-4</v>
      </c>
      <c r="AK7" s="54">
        <v>6.7515431712962971E-4</v>
      </c>
      <c r="AL7" s="53">
        <v>46273.677248338092</v>
      </c>
      <c r="AM7" s="53">
        <v>46273.677758487647</v>
      </c>
      <c r="AN7" t="s">
        <v>151</v>
      </c>
      <c r="AP7" s="54" t="s">
        <v>153</v>
      </c>
      <c r="AQ7" s="53">
        <v>6.7515431712962971E-4</v>
      </c>
      <c r="AR7" s="53">
        <v>46273.677758487647</v>
      </c>
      <c r="AS7" t="s">
        <v>151</v>
      </c>
      <c r="AT7" t="s">
        <v>153</v>
      </c>
    </row>
    <row r="8" spans="1:46" ht="15" customHeight="1" x14ac:dyDescent="0.35">
      <c r="A8" s="10">
        <v>1</v>
      </c>
      <c r="B8" s="11">
        <f t="shared" si="0"/>
        <v>46273.677083333343</v>
      </c>
      <c r="C8" s="10" t="s">
        <v>44</v>
      </c>
      <c r="D8" s="10">
        <f t="shared" si="1"/>
        <v>1045</v>
      </c>
      <c r="E8" s="10" t="str">
        <f t="shared" si="2"/>
        <v>n/a</v>
      </c>
      <c r="F8" s="10" t="str">
        <f t="shared" si="3"/>
        <v>D05</v>
      </c>
      <c r="G8" s="11">
        <f t="shared" si="4"/>
        <v>46273.8125</v>
      </c>
      <c r="H8" s="11">
        <f t="shared" si="5"/>
        <v>46273.8125</v>
      </c>
      <c r="I8" s="11">
        <f t="shared" si="6"/>
        <v>46273.791666666664</v>
      </c>
      <c r="J8" s="13">
        <f t="shared" si="7"/>
        <v>2.7499999997089617</v>
      </c>
      <c r="K8" s="10">
        <f t="shared" si="8"/>
        <v>0</v>
      </c>
      <c r="L8" s="10">
        <f t="shared" si="9"/>
        <v>1</v>
      </c>
      <c r="M8" s="10">
        <f t="shared" si="10"/>
        <v>1</v>
      </c>
      <c r="N8" s="12">
        <f t="shared" si="11"/>
        <v>0</v>
      </c>
      <c r="O8" s="10" t="str">
        <f t="shared" si="12"/>
        <v>2</v>
      </c>
      <c r="P8" s="13" t="str">
        <f t="shared" si="13"/>
        <v>NULL</v>
      </c>
      <c r="Q8" s="10" t="str">
        <f t="shared" si="14"/>
        <v>WT 2 (no rate)</v>
      </c>
      <c r="R8" s="11" t="str">
        <f t="shared" si="15"/>
        <v>NULL</v>
      </c>
      <c r="S8" s="10" t="str">
        <f t="shared" si="16"/>
        <v>NO RATE</v>
      </c>
      <c r="T8" s="10" t="str">
        <f t="shared" si="17"/>
        <v>UNKNOWN</v>
      </c>
      <c r="U8" s="10" t="str">
        <f t="shared" si="18"/>
        <v/>
      </c>
      <c r="V8" s="10" t="str">
        <f t="shared" si="19"/>
        <v/>
      </c>
      <c r="W8" s="10" t="str">
        <f t="shared" si="20"/>
        <v/>
      </c>
      <c r="X8" s="10" t="str">
        <f t="shared" si="21"/>
        <v>-</v>
      </c>
      <c r="Y8" s="10" t="str">
        <f t="shared" si="22"/>
        <v>Real route 1045: 21 items, last item released 17:58; departure = release + 60 min (rounded up to 15) + loading</v>
      </c>
      <c r="Z8" s="10" t="s">
        <v>148</v>
      </c>
      <c r="AA8" s="14"/>
      <c r="AB8" s="11"/>
      <c r="AC8" s="10" t="s">
        <v>154</v>
      </c>
      <c r="AD8" s="10" t="s">
        <v>155</v>
      </c>
      <c r="AE8" s="10" t="s">
        <v>156</v>
      </c>
      <c r="AF8" s="10"/>
      <c r="AG8" s="14"/>
      <c r="AH8" s="10"/>
      <c r="AI8">
        <f t="shared" si="23"/>
        <v>0</v>
      </c>
      <c r="AN8" t="s">
        <v>155</v>
      </c>
      <c r="AS8" t="s">
        <v>155</v>
      </c>
    </row>
    <row r="9" spans="1:46" ht="15" customHeight="1" x14ac:dyDescent="0.35">
      <c r="A9" s="10">
        <v>1</v>
      </c>
      <c r="B9" s="11">
        <f t="shared" si="0"/>
        <v>46273.677083333343</v>
      </c>
      <c r="C9" s="10" t="s">
        <v>45</v>
      </c>
      <c r="D9" s="10">
        <f t="shared" si="1"/>
        <v>1072</v>
      </c>
      <c r="E9" s="10" t="str">
        <f t="shared" si="2"/>
        <v>n/a</v>
      </c>
      <c r="F9" s="10" t="str">
        <f t="shared" si="3"/>
        <v>D06</v>
      </c>
      <c r="G9" s="11">
        <f t="shared" si="4"/>
        <v>46273.802083333343</v>
      </c>
      <c r="H9" s="11">
        <f t="shared" si="5"/>
        <v>46273.802083333343</v>
      </c>
      <c r="I9" s="11">
        <f t="shared" si="6"/>
        <v>46273.781250000007</v>
      </c>
      <c r="J9" s="13">
        <f t="shared" si="7"/>
        <v>2.4999999999417923</v>
      </c>
      <c r="K9" s="10">
        <f t="shared" si="8"/>
        <v>0</v>
      </c>
      <c r="L9" s="10">
        <f t="shared" si="9"/>
        <v>0</v>
      </c>
      <c r="M9" s="10">
        <f t="shared" si="10"/>
        <v>0</v>
      </c>
      <c r="N9" s="12" t="str">
        <f t="shared" si="11"/>
        <v/>
      </c>
      <c r="O9" s="10" t="str">
        <f t="shared" si="12"/>
        <v/>
      </c>
      <c r="P9" s="13">
        <f t="shared" si="13"/>
        <v>0</v>
      </c>
      <c r="Q9" s="10" t="str">
        <f t="shared" si="14"/>
        <v/>
      </c>
      <c r="R9" s="11" t="str">
        <f t="shared" si="15"/>
        <v/>
      </c>
      <c r="S9" s="10" t="str">
        <f t="shared" si="16"/>
        <v>NO WORK RELEASED YET</v>
      </c>
      <c r="T9" s="10" t="str">
        <f t="shared" si="17"/>
        <v/>
      </c>
      <c r="U9" s="10" t="str">
        <f t="shared" si="18"/>
        <v/>
      </c>
      <c r="V9" s="10" t="str">
        <f t="shared" si="19"/>
        <v/>
      </c>
      <c r="W9" s="10" t="str">
        <f t="shared" si="20"/>
        <v/>
      </c>
      <c r="X9" s="10" t="str">
        <f t="shared" si="21"/>
        <v>T07_PICK_CUTOFF_PASSED_LATE</v>
      </c>
      <c r="Y9" s="10" t="str">
        <f t="shared" si="22"/>
        <v>Real route 1072: 2 items, last item released 17:54. Synthesized status-coverage scenario: pick cutoff 18:45 and departure 19:15; snapshot 11 intentionally demonstrates open work at cutoff.</v>
      </c>
      <c r="Z9" s="10" t="s">
        <v>148</v>
      </c>
      <c r="AA9" s="14"/>
      <c r="AB9" s="11"/>
      <c r="AC9" s="10"/>
      <c r="AD9" s="10" t="s">
        <v>149</v>
      </c>
      <c r="AE9" s="10"/>
      <c r="AF9" s="10"/>
      <c r="AG9" s="14"/>
      <c r="AH9" s="10"/>
      <c r="AI9">
        <f t="shared" si="23"/>
        <v>0</v>
      </c>
      <c r="AN9" t="s">
        <v>149</v>
      </c>
      <c r="AS9" t="s">
        <v>149</v>
      </c>
    </row>
    <row r="10" spans="1:46" ht="15" customHeight="1" x14ac:dyDescent="0.35">
      <c r="A10" s="10">
        <v>1</v>
      </c>
      <c r="B10" s="11">
        <f t="shared" si="0"/>
        <v>46273.677083333343</v>
      </c>
      <c r="C10" s="10" t="s">
        <v>46</v>
      </c>
      <c r="D10" s="10">
        <f t="shared" si="1"/>
        <v>1035</v>
      </c>
      <c r="E10" s="10" t="str">
        <f t="shared" si="2"/>
        <v>n/a</v>
      </c>
      <c r="F10" s="10" t="str">
        <f t="shared" si="3"/>
        <v>D07</v>
      </c>
      <c r="G10" s="11">
        <f t="shared" si="4"/>
        <v>46273.822916666657</v>
      </c>
      <c r="H10" s="11">
        <f t="shared" si="5"/>
        <v>46273.822916666657</v>
      </c>
      <c r="I10" s="11">
        <f t="shared" si="6"/>
        <v>46273.802083333321</v>
      </c>
      <c r="J10" s="13">
        <f t="shared" si="7"/>
        <v>2.9999999994761311</v>
      </c>
      <c r="K10" s="10">
        <f t="shared" si="8"/>
        <v>0</v>
      </c>
      <c r="L10" s="10">
        <f t="shared" si="9"/>
        <v>0</v>
      </c>
      <c r="M10" s="10">
        <f t="shared" si="10"/>
        <v>0</v>
      </c>
      <c r="N10" s="12" t="str">
        <f t="shared" si="11"/>
        <v/>
      </c>
      <c r="O10" s="10" t="str">
        <f t="shared" si="12"/>
        <v/>
      </c>
      <c r="P10" s="13">
        <f t="shared" si="13"/>
        <v>0</v>
      </c>
      <c r="Q10" s="10" t="str">
        <f t="shared" si="14"/>
        <v/>
      </c>
      <c r="R10" s="11" t="str">
        <f t="shared" si="15"/>
        <v/>
      </c>
      <c r="S10" s="10" t="str">
        <f t="shared" si="16"/>
        <v>NO WORK RELEASED YET</v>
      </c>
      <c r="T10" s="10" t="str">
        <f t="shared" si="17"/>
        <v/>
      </c>
      <c r="U10" s="10" t="str">
        <f t="shared" si="18"/>
        <v/>
      </c>
      <c r="V10" s="10" t="str">
        <f t="shared" si="19"/>
        <v/>
      </c>
      <c r="W10" s="10" t="str">
        <f t="shared" si="20"/>
        <v/>
      </c>
      <c r="X10" s="10" t="str">
        <f t="shared" si="21"/>
        <v>-</v>
      </c>
      <c r="Y10" s="10" t="str">
        <f t="shared" si="22"/>
        <v>Real route 1035: 1 items, last item released 18:02; departure = release + 60 min (rounded up to 15) + loading</v>
      </c>
      <c r="Z10" s="10" t="s">
        <v>148</v>
      </c>
      <c r="AA10" s="14"/>
      <c r="AB10" s="11"/>
      <c r="AC10" s="10"/>
      <c r="AD10" s="10" t="s">
        <v>149</v>
      </c>
      <c r="AE10" s="10"/>
      <c r="AF10" s="10"/>
      <c r="AG10" s="14"/>
      <c r="AH10" s="10"/>
      <c r="AI10">
        <f t="shared" si="23"/>
        <v>0</v>
      </c>
      <c r="AN10" t="s">
        <v>149</v>
      </c>
      <c r="AS10" t="s">
        <v>149</v>
      </c>
    </row>
    <row r="11" spans="1:46" ht="15" customHeight="1" x14ac:dyDescent="0.35">
      <c r="A11" s="10">
        <v>1</v>
      </c>
      <c r="B11" s="11">
        <f t="shared" si="0"/>
        <v>46273.677083333343</v>
      </c>
      <c r="C11" s="10" t="s">
        <v>47</v>
      </c>
      <c r="D11" s="10">
        <f t="shared" si="1"/>
        <v>1888</v>
      </c>
      <c r="E11" s="10" t="str">
        <f t="shared" si="2"/>
        <v>n/a</v>
      </c>
      <c r="F11" s="10" t="str">
        <f t="shared" si="3"/>
        <v>D08</v>
      </c>
      <c r="G11" s="11">
        <f t="shared" si="4"/>
        <v>46273.822916666657</v>
      </c>
      <c r="H11" s="11">
        <f t="shared" si="5"/>
        <v>46273.822916666657</v>
      </c>
      <c r="I11" s="11">
        <f t="shared" si="6"/>
        <v>46273.802083333321</v>
      </c>
      <c r="J11" s="13">
        <f t="shared" si="7"/>
        <v>2.9999999994761311</v>
      </c>
      <c r="K11" s="10">
        <f t="shared" si="8"/>
        <v>7</v>
      </c>
      <c r="L11" s="10">
        <f t="shared" si="9"/>
        <v>24</v>
      </c>
      <c r="M11" s="10">
        <f t="shared" si="10"/>
        <v>31</v>
      </c>
      <c r="N11" s="12">
        <f t="shared" si="11"/>
        <v>0.22580645161290322</v>
      </c>
      <c r="O11" s="10" t="str">
        <f t="shared" si="12"/>
        <v>1, 5</v>
      </c>
      <c r="P11" s="13" t="str">
        <f t="shared" si="13"/>
        <v>NULL</v>
      </c>
      <c r="Q11" s="10" t="str">
        <f t="shared" si="14"/>
        <v>WT 5 (no rate)</v>
      </c>
      <c r="R11" s="11" t="str">
        <f t="shared" si="15"/>
        <v>NULL</v>
      </c>
      <c r="S11" s="10" t="str">
        <f t="shared" si="16"/>
        <v>NO RATE</v>
      </c>
      <c r="T11" s="10" t="str">
        <f t="shared" si="17"/>
        <v>UNKNOWN</v>
      </c>
      <c r="U11" s="10" t="str">
        <f t="shared" si="18"/>
        <v/>
      </c>
      <c r="V11" s="10" t="str">
        <f t="shared" si="19"/>
        <v/>
      </c>
      <c r="W11" s="10" t="str">
        <f t="shared" si="20"/>
        <v/>
      </c>
      <c r="X11" s="10" t="str">
        <f t="shared" si="21"/>
        <v>-</v>
      </c>
      <c r="Y11" s="10" t="str">
        <f t="shared" si="22"/>
        <v>Real route 1888: 88 items, last item released 18:00; departure = release + 60 min (rounded up to 15) + loading</v>
      </c>
      <c r="Z11" s="10" t="s">
        <v>148</v>
      </c>
      <c r="AA11" s="14"/>
      <c r="AB11" s="11"/>
      <c r="AC11" s="10" t="s">
        <v>157</v>
      </c>
      <c r="AD11" s="10" t="s">
        <v>155</v>
      </c>
      <c r="AE11" s="10" t="s">
        <v>156</v>
      </c>
      <c r="AF11" s="10"/>
      <c r="AG11" s="14"/>
      <c r="AH11" s="10"/>
      <c r="AI11">
        <f t="shared" si="23"/>
        <v>0</v>
      </c>
      <c r="AN11" t="s">
        <v>155</v>
      </c>
      <c r="AP11" s="54"/>
      <c r="AQ11" s="53">
        <v>1.6203703703703699E-2</v>
      </c>
      <c r="AR11" s="53">
        <v>46273.693287037036</v>
      </c>
      <c r="AS11" t="s">
        <v>155</v>
      </c>
      <c r="AT11" t="s">
        <v>158</v>
      </c>
    </row>
    <row r="12" spans="1:46" ht="15" customHeight="1" x14ac:dyDescent="0.35">
      <c r="A12" s="10">
        <v>1</v>
      </c>
      <c r="B12" s="11">
        <f t="shared" si="0"/>
        <v>46273.677083333343</v>
      </c>
      <c r="C12" s="10" t="s">
        <v>48</v>
      </c>
      <c r="D12" s="10">
        <f t="shared" si="1"/>
        <v>1012</v>
      </c>
      <c r="E12" s="10" t="str">
        <f t="shared" si="2"/>
        <v>n/a</v>
      </c>
      <c r="F12" s="10" t="str">
        <f t="shared" si="3"/>
        <v>D09</v>
      </c>
      <c r="G12" s="11">
        <f t="shared" si="4"/>
        <v>46273.833333333343</v>
      </c>
      <c r="H12" s="11">
        <f t="shared" si="5"/>
        <v>46273.833333333343</v>
      </c>
      <c r="I12" s="11">
        <f t="shared" si="6"/>
        <v>46273.812500000007</v>
      </c>
      <c r="J12" s="13">
        <f t="shared" si="7"/>
        <v>3.2499999999417923</v>
      </c>
      <c r="K12" s="10">
        <f t="shared" si="8"/>
        <v>0</v>
      </c>
      <c r="L12" s="10">
        <f t="shared" si="9"/>
        <v>7</v>
      </c>
      <c r="M12" s="10">
        <f t="shared" si="10"/>
        <v>7</v>
      </c>
      <c r="N12" s="12">
        <f t="shared" si="11"/>
        <v>0</v>
      </c>
      <c r="O12" s="10" t="str">
        <f t="shared" si="12"/>
        <v>2, 4, 5</v>
      </c>
      <c r="P12" s="13" t="str">
        <f t="shared" si="13"/>
        <v>NULL</v>
      </c>
      <c r="Q12" s="10" t="str">
        <f t="shared" si="14"/>
        <v>WT 5 (no rate)</v>
      </c>
      <c r="R12" s="11" t="str">
        <f t="shared" si="15"/>
        <v>NULL</v>
      </c>
      <c r="S12" s="10" t="str">
        <f t="shared" si="16"/>
        <v>NO RATE</v>
      </c>
      <c r="T12" s="10" t="str">
        <f t="shared" si="17"/>
        <v>UNKNOWN</v>
      </c>
      <c r="U12" s="10" t="str">
        <f t="shared" si="18"/>
        <v/>
      </c>
      <c r="V12" s="10" t="str">
        <f t="shared" si="19"/>
        <v/>
      </c>
      <c r="W12" s="10" t="str">
        <f t="shared" si="20"/>
        <v/>
      </c>
      <c r="X12" s="10" t="str">
        <f t="shared" si="21"/>
        <v>-</v>
      </c>
      <c r="Y12" s="10" t="str">
        <f t="shared" si="22"/>
        <v>Real route 1012: 27 items, last item released 18:17; departure = release + 60 min (rounded up to 15) + loading</v>
      </c>
      <c r="Z12" s="10" t="s">
        <v>148</v>
      </c>
      <c r="AA12" s="14"/>
      <c r="AB12" s="11"/>
      <c r="AC12" s="10" t="s">
        <v>157</v>
      </c>
      <c r="AD12" s="10" t="s">
        <v>155</v>
      </c>
      <c r="AE12" s="10" t="s">
        <v>156</v>
      </c>
      <c r="AF12" s="10"/>
      <c r="AG12" s="14"/>
      <c r="AH12" s="10"/>
      <c r="AI12">
        <f t="shared" si="23"/>
        <v>0</v>
      </c>
      <c r="AN12" t="s">
        <v>155</v>
      </c>
      <c r="AS12" t="s">
        <v>155</v>
      </c>
    </row>
    <row r="13" spans="1:46" ht="15" customHeight="1" x14ac:dyDescent="0.35">
      <c r="A13" s="10">
        <v>1</v>
      </c>
      <c r="B13" s="11">
        <f t="shared" si="0"/>
        <v>46273.677083333343</v>
      </c>
      <c r="C13" s="10" t="s">
        <v>49</v>
      </c>
      <c r="D13" s="10">
        <f t="shared" si="1"/>
        <v>1018</v>
      </c>
      <c r="E13" s="10" t="str">
        <f t="shared" si="2"/>
        <v>n/a</v>
      </c>
      <c r="F13" s="10" t="str">
        <f t="shared" si="3"/>
        <v>D10</v>
      </c>
      <c r="G13" s="11">
        <f t="shared" si="4"/>
        <v>46273.833333333343</v>
      </c>
      <c r="H13" s="11">
        <f t="shared" si="5"/>
        <v>46273.833333333343</v>
      </c>
      <c r="I13" s="11">
        <f t="shared" si="6"/>
        <v>46273.812500000007</v>
      </c>
      <c r="J13" s="13">
        <f t="shared" si="7"/>
        <v>3.2499999999417923</v>
      </c>
      <c r="K13" s="10">
        <f t="shared" si="8"/>
        <v>0</v>
      </c>
      <c r="L13" s="10">
        <f t="shared" si="9"/>
        <v>6</v>
      </c>
      <c r="M13" s="10">
        <f t="shared" si="10"/>
        <v>6</v>
      </c>
      <c r="N13" s="12">
        <f t="shared" si="11"/>
        <v>0</v>
      </c>
      <c r="O13" s="10" t="str">
        <f t="shared" si="12"/>
        <v>2, 3, 4, 5</v>
      </c>
      <c r="P13" s="13" t="str">
        <f t="shared" si="13"/>
        <v>NULL</v>
      </c>
      <c r="Q13" s="10" t="str">
        <f t="shared" si="14"/>
        <v>WT 5 (no rate)</v>
      </c>
      <c r="R13" s="11" t="str">
        <f t="shared" si="15"/>
        <v>NULL</v>
      </c>
      <c r="S13" s="10" t="str">
        <f t="shared" si="16"/>
        <v>NO RATE</v>
      </c>
      <c r="T13" s="10" t="str">
        <f t="shared" si="17"/>
        <v>UNKNOWN</v>
      </c>
      <c r="U13" s="10" t="str">
        <f t="shared" si="18"/>
        <v/>
      </c>
      <c r="V13" s="10" t="str">
        <f t="shared" si="19"/>
        <v/>
      </c>
      <c r="W13" s="10" t="str">
        <f t="shared" si="20"/>
        <v/>
      </c>
      <c r="X13" s="10" t="str">
        <f t="shared" si="21"/>
        <v>-</v>
      </c>
      <c r="Y13" s="10" t="str">
        <f t="shared" si="22"/>
        <v>Real route 1018: 16 items, last item released 18:25; departure = release + 60 min (rounded up to 15) + loading</v>
      </c>
      <c r="Z13" s="10" t="s">
        <v>148</v>
      </c>
      <c r="AA13" s="14"/>
      <c r="AB13" s="11"/>
      <c r="AC13" s="10" t="s">
        <v>157</v>
      </c>
      <c r="AD13" s="10" t="s">
        <v>155</v>
      </c>
      <c r="AE13" s="10" t="s">
        <v>156</v>
      </c>
      <c r="AF13" s="10"/>
      <c r="AG13" s="14"/>
      <c r="AH13" s="10"/>
      <c r="AI13">
        <f t="shared" si="23"/>
        <v>0</v>
      </c>
      <c r="AN13" t="s">
        <v>155</v>
      </c>
      <c r="AS13" t="s">
        <v>155</v>
      </c>
    </row>
    <row r="14" spans="1:46" ht="15" customHeight="1" x14ac:dyDescent="0.35">
      <c r="A14" s="10">
        <v>1</v>
      </c>
      <c r="B14" s="11">
        <f t="shared" si="0"/>
        <v>46273.677083333343</v>
      </c>
      <c r="C14" s="10" t="s">
        <v>50</v>
      </c>
      <c r="D14" s="10">
        <f t="shared" si="1"/>
        <v>1037</v>
      </c>
      <c r="E14" s="10" t="str">
        <f t="shared" si="2"/>
        <v>n/a</v>
      </c>
      <c r="F14" s="10" t="str">
        <f t="shared" si="3"/>
        <v>D11</v>
      </c>
      <c r="G14" s="11">
        <f t="shared" si="4"/>
        <v>46273.833333333343</v>
      </c>
      <c r="H14" s="11">
        <f t="shared" si="5"/>
        <v>46273.833333333343</v>
      </c>
      <c r="I14" s="11">
        <f t="shared" si="6"/>
        <v>46273.812500000007</v>
      </c>
      <c r="J14" s="13">
        <f t="shared" si="7"/>
        <v>3.2499999999417923</v>
      </c>
      <c r="K14" s="10">
        <f t="shared" si="8"/>
        <v>0</v>
      </c>
      <c r="L14" s="10">
        <f t="shared" si="9"/>
        <v>3</v>
      </c>
      <c r="M14" s="10">
        <f t="shared" si="10"/>
        <v>3</v>
      </c>
      <c r="N14" s="12">
        <f t="shared" si="11"/>
        <v>0</v>
      </c>
      <c r="O14" s="10" t="str">
        <f t="shared" si="12"/>
        <v>1, 4</v>
      </c>
      <c r="P14" s="13" t="str">
        <f t="shared" si="13"/>
        <v>NULL</v>
      </c>
      <c r="Q14" s="10" t="str">
        <f t="shared" si="14"/>
        <v>WT 4 (no rate)</v>
      </c>
      <c r="R14" s="11" t="str">
        <f t="shared" si="15"/>
        <v>NULL</v>
      </c>
      <c r="S14" s="10" t="str">
        <f t="shared" si="16"/>
        <v>NO RATE</v>
      </c>
      <c r="T14" s="10" t="str">
        <f t="shared" si="17"/>
        <v>UNKNOWN</v>
      </c>
      <c r="U14" s="10" t="str">
        <f t="shared" si="18"/>
        <v/>
      </c>
      <c r="V14" s="10" t="str">
        <f t="shared" si="19"/>
        <v/>
      </c>
      <c r="W14" s="10" t="str">
        <f t="shared" si="20"/>
        <v/>
      </c>
      <c r="X14" s="10" t="str">
        <f t="shared" si="21"/>
        <v>-</v>
      </c>
      <c r="Y14" s="10" t="str">
        <f t="shared" si="22"/>
        <v>Real route 1037: 28 items, last item released 18:26; departure = release + 60 min (rounded up to 15) + loading</v>
      </c>
      <c r="Z14" s="10" t="s">
        <v>148</v>
      </c>
      <c r="AA14" s="14"/>
      <c r="AB14" s="11"/>
      <c r="AC14" s="10" t="s">
        <v>159</v>
      </c>
      <c r="AD14" s="10" t="s">
        <v>155</v>
      </c>
      <c r="AE14" s="10" t="s">
        <v>156</v>
      </c>
      <c r="AF14" s="10"/>
      <c r="AG14" s="14"/>
      <c r="AH14" s="10"/>
      <c r="AI14">
        <f t="shared" si="23"/>
        <v>0</v>
      </c>
      <c r="AN14" t="s">
        <v>155</v>
      </c>
      <c r="AP14" s="54"/>
      <c r="AQ14" s="53">
        <v>2.0254629629629629E-2</v>
      </c>
      <c r="AR14" s="53">
        <v>46273.697337962964</v>
      </c>
      <c r="AS14" t="s">
        <v>155</v>
      </c>
      <c r="AT14" t="s">
        <v>160</v>
      </c>
    </row>
    <row r="15" spans="1:46" ht="15" customHeight="1" x14ac:dyDescent="0.35">
      <c r="A15" s="10">
        <v>1</v>
      </c>
      <c r="B15" s="11">
        <f t="shared" si="0"/>
        <v>46273.677083333343</v>
      </c>
      <c r="C15" s="10" t="s">
        <v>51</v>
      </c>
      <c r="D15" s="10">
        <f t="shared" si="1"/>
        <v>1057</v>
      </c>
      <c r="E15" s="10" t="str">
        <f t="shared" si="2"/>
        <v>n/a</v>
      </c>
      <c r="F15" s="10" t="str">
        <f t="shared" si="3"/>
        <v>D12</v>
      </c>
      <c r="G15" s="11">
        <f t="shared" si="4"/>
        <v>46273.833333333343</v>
      </c>
      <c r="H15" s="11">
        <f t="shared" si="5"/>
        <v>46273.833333333343</v>
      </c>
      <c r="I15" s="11">
        <f t="shared" si="6"/>
        <v>46273.812500000007</v>
      </c>
      <c r="J15" s="13">
        <f t="shared" si="7"/>
        <v>3.2499999999417923</v>
      </c>
      <c r="K15" s="10">
        <f t="shared" si="8"/>
        <v>0</v>
      </c>
      <c r="L15" s="10">
        <f t="shared" si="9"/>
        <v>9</v>
      </c>
      <c r="M15" s="10">
        <f t="shared" si="10"/>
        <v>9</v>
      </c>
      <c r="N15" s="12">
        <f t="shared" si="11"/>
        <v>0</v>
      </c>
      <c r="O15" s="10" t="str">
        <f t="shared" si="12"/>
        <v>1, 2, 3</v>
      </c>
      <c r="P15" s="13" t="str">
        <f t="shared" si="13"/>
        <v>NULL</v>
      </c>
      <c r="Q15" s="10" t="str">
        <f t="shared" si="14"/>
        <v>WT 3 (no rate)</v>
      </c>
      <c r="R15" s="11" t="str">
        <f t="shared" si="15"/>
        <v>NULL</v>
      </c>
      <c r="S15" s="10" t="str">
        <f t="shared" si="16"/>
        <v>NO RATE</v>
      </c>
      <c r="T15" s="10" t="str">
        <f t="shared" si="17"/>
        <v>UNKNOWN</v>
      </c>
      <c r="U15" s="10" t="str">
        <f t="shared" si="18"/>
        <v/>
      </c>
      <c r="V15" s="10" t="str">
        <f t="shared" si="19"/>
        <v/>
      </c>
      <c r="W15" s="10" t="str">
        <f t="shared" si="20"/>
        <v/>
      </c>
      <c r="X15" s="10" t="str">
        <f t="shared" si="21"/>
        <v>-</v>
      </c>
      <c r="Y15" s="10" t="str">
        <f t="shared" si="22"/>
        <v>Real route 1057: 20 items, last item released 18:16; departure = release + 60 min (rounded up to 15) + loading</v>
      </c>
      <c r="Z15" s="10" t="s">
        <v>148</v>
      </c>
      <c r="AA15" s="14"/>
      <c r="AB15" s="11"/>
      <c r="AC15" s="10" t="s">
        <v>161</v>
      </c>
      <c r="AD15" s="10" t="s">
        <v>155</v>
      </c>
      <c r="AE15" s="10" t="s">
        <v>156</v>
      </c>
      <c r="AF15" s="10"/>
      <c r="AG15" s="14"/>
      <c r="AH15" s="10"/>
      <c r="AI15">
        <f t="shared" si="23"/>
        <v>0</v>
      </c>
      <c r="AN15" t="s">
        <v>155</v>
      </c>
      <c r="AP15" s="54"/>
      <c r="AQ15" s="53">
        <v>2.0254629629629629E-2</v>
      </c>
      <c r="AR15" s="53">
        <v>46273.697337962964</v>
      </c>
      <c r="AS15" t="s">
        <v>155</v>
      </c>
      <c r="AT15" t="s">
        <v>160</v>
      </c>
    </row>
    <row r="16" spans="1:46" ht="15" customHeight="1" x14ac:dyDescent="0.35">
      <c r="A16" s="10">
        <v>1</v>
      </c>
      <c r="B16" s="11">
        <f t="shared" si="0"/>
        <v>46273.677083333343</v>
      </c>
      <c r="C16" s="10" t="s">
        <v>52</v>
      </c>
      <c r="D16" s="10">
        <f t="shared" si="1"/>
        <v>1003</v>
      </c>
      <c r="E16" s="10" t="str">
        <f t="shared" si="2"/>
        <v>n/a</v>
      </c>
      <c r="F16" s="10" t="str">
        <f t="shared" si="3"/>
        <v>D01</v>
      </c>
      <c r="G16" s="11">
        <f t="shared" si="4"/>
        <v>46273.84375</v>
      </c>
      <c r="H16" s="11">
        <f t="shared" si="5"/>
        <v>46273.84375</v>
      </c>
      <c r="I16" s="11">
        <f t="shared" si="6"/>
        <v>46273.822916666664</v>
      </c>
      <c r="J16" s="13">
        <f t="shared" si="7"/>
        <v>3.4999999997089617</v>
      </c>
      <c r="K16" s="10">
        <f t="shared" si="8"/>
        <v>0</v>
      </c>
      <c r="L16" s="10">
        <f t="shared" si="9"/>
        <v>8</v>
      </c>
      <c r="M16" s="10">
        <f t="shared" si="10"/>
        <v>8</v>
      </c>
      <c r="N16" s="12">
        <f t="shared" si="11"/>
        <v>0</v>
      </c>
      <c r="O16" s="10" t="str">
        <f t="shared" si="12"/>
        <v>2, 3, 4, 5</v>
      </c>
      <c r="P16" s="13" t="str">
        <f t="shared" si="13"/>
        <v>NULL</v>
      </c>
      <c r="Q16" s="10" t="str">
        <f t="shared" si="14"/>
        <v>WT 5 (no rate)</v>
      </c>
      <c r="R16" s="11" t="str">
        <f t="shared" si="15"/>
        <v>NULL</v>
      </c>
      <c r="S16" s="10" t="str">
        <f t="shared" si="16"/>
        <v>NO RATE</v>
      </c>
      <c r="T16" s="10" t="str">
        <f t="shared" si="17"/>
        <v>UNKNOWN</v>
      </c>
      <c r="U16" s="10" t="str">
        <f t="shared" si="18"/>
        <v/>
      </c>
      <c r="V16" s="10" t="str">
        <f t="shared" si="19"/>
        <v/>
      </c>
      <c r="W16" s="10" t="str">
        <f t="shared" si="20"/>
        <v/>
      </c>
      <c r="X16" s="10" t="str">
        <f t="shared" si="21"/>
        <v>-</v>
      </c>
      <c r="Y16" s="10" t="str">
        <f t="shared" si="22"/>
        <v>Real route 1003: 52 items, last item released 18:40; departure = release + 60 min (rounded up to 15) + loading</v>
      </c>
      <c r="Z16" s="10" t="s">
        <v>148</v>
      </c>
      <c r="AA16" s="14"/>
      <c r="AB16" s="11"/>
      <c r="AC16" s="10" t="s">
        <v>157</v>
      </c>
      <c r="AD16" s="10" t="s">
        <v>155</v>
      </c>
      <c r="AE16" s="10" t="s">
        <v>156</v>
      </c>
      <c r="AF16" s="10"/>
      <c r="AG16" s="14"/>
      <c r="AH16" s="10"/>
      <c r="AI16">
        <f t="shared" si="23"/>
        <v>0</v>
      </c>
      <c r="AN16" t="s">
        <v>155</v>
      </c>
      <c r="AS16" t="s">
        <v>155</v>
      </c>
    </row>
    <row r="17" spans="1:46" ht="15" customHeight="1" x14ac:dyDescent="0.35">
      <c r="A17" s="10">
        <v>1</v>
      </c>
      <c r="B17" s="11">
        <f t="shared" si="0"/>
        <v>46273.677083333343</v>
      </c>
      <c r="C17" s="10" t="s">
        <v>53</v>
      </c>
      <c r="D17" s="10">
        <f t="shared" si="1"/>
        <v>1020</v>
      </c>
      <c r="E17" s="10" t="str">
        <f t="shared" si="2"/>
        <v>n/a</v>
      </c>
      <c r="F17" s="10" t="str">
        <f t="shared" si="3"/>
        <v>D02</v>
      </c>
      <c r="G17" s="11">
        <f t="shared" si="4"/>
        <v>46273.84375</v>
      </c>
      <c r="H17" s="11">
        <f t="shared" si="5"/>
        <v>46273.84375</v>
      </c>
      <c r="I17" s="11">
        <f t="shared" si="6"/>
        <v>46273.822916666664</v>
      </c>
      <c r="J17" s="13">
        <f t="shared" si="7"/>
        <v>3.4999999997089617</v>
      </c>
      <c r="K17" s="10">
        <f t="shared" si="8"/>
        <v>0</v>
      </c>
      <c r="L17" s="10">
        <f t="shared" si="9"/>
        <v>8</v>
      </c>
      <c r="M17" s="10">
        <f t="shared" si="10"/>
        <v>8</v>
      </c>
      <c r="N17" s="12">
        <f t="shared" si="11"/>
        <v>0</v>
      </c>
      <c r="O17" s="10" t="str">
        <f t="shared" si="12"/>
        <v>1, 3, 5</v>
      </c>
      <c r="P17" s="13" t="str">
        <f t="shared" si="13"/>
        <v>NULL</v>
      </c>
      <c r="Q17" s="10" t="str">
        <f t="shared" si="14"/>
        <v>WT 5 (no rate)</v>
      </c>
      <c r="R17" s="11" t="str">
        <f t="shared" si="15"/>
        <v>NULL</v>
      </c>
      <c r="S17" s="10" t="str">
        <f t="shared" si="16"/>
        <v>NO RATE</v>
      </c>
      <c r="T17" s="10" t="str">
        <f t="shared" si="17"/>
        <v>UNKNOWN</v>
      </c>
      <c r="U17" s="10" t="str">
        <f t="shared" si="18"/>
        <v/>
      </c>
      <c r="V17" s="10" t="str">
        <f t="shared" si="19"/>
        <v/>
      </c>
      <c r="W17" s="10" t="str">
        <f t="shared" si="20"/>
        <v/>
      </c>
      <c r="X17" s="10" t="str">
        <f t="shared" si="21"/>
        <v>-</v>
      </c>
      <c r="Y17" s="10" t="str">
        <f t="shared" si="22"/>
        <v>Real route 1020: 17 items, last item released 18:30; departure = release + 60 min (rounded up to 15) + loading</v>
      </c>
      <c r="Z17" s="10" t="s">
        <v>148</v>
      </c>
      <c r="AA17" s="14"/>
      <c r="AB17" s="11"/>
      <c r="AC17" s="10" t="s">
        <v>157</v>
      </c>
      <c r="AD17" s="10" t="s">
        <v>155</v>
      </c>
      <c r="AE17" s="10" t="s">
        <v>156</v>
      </c>
      <c r="AF17" s="10"/>
      <c r="AG17" s="14"/>
      <c r="AH17" s="10"/>
      <c r="AI17">
        <f t="shared" si="23"/>
        <v>0</v>
      </c>
      <c r="AN17" t="s">
        <v>155</v>
      </c>
      <c r="AP17" s="54"/>
      <c r="AQ17" s="53">
        <v>3.6458333333333343E-2</v>
      </c>
      <c r="AR17" s="53">
        <v>46273.713541666657</v>
      </c>
      <c r="AS17" t="s">
        <v>155</v>
      </c>
      <c r="AT17" t="s">
        <v>162</v>
      </c>
    </row>
    <row r="18" spans="1:46" ht="15" customHeight="1" x14ac:dyDescent="0.35">
      <c r="A18" s="10">
        <v>1</v>
      </c>
      <c r="B18" s="11">
        <f t="shared" si="0"/>
        <v>46273.677083333343</v>
      </c>
      <c r="C18" s="10" t="s">
        <v>54</v>
      </c>
      <c r="D18" s="10">
        <f t="shared" si="1"/>
        <v>1022</v>
      </c>
      <c r="E18" s="10" t="str">
        <f t="shared" si="2"/>
        <v>n/a</v>
      </c>
      <c r="F18" s="10" t="str">
        <f t="shared" si="3"/>
        <v>D03</v>
      </c>
      <c r="G18" s="11">
        <f t="shared" si="4"/>
        <v>46273.84375</v>
      </c>
      <c r="H18" s="11">
        <f t="shared" si="5"/>
        <v>46273.84375</v>
      </c>
      <c r="I18" s="11">
        <f t="shared" si="6"/>
        <v>46273.822916666664</v>
      </c>
      <c r="J18" s="13">
        <f t="shared" si="7"/>
        <v>3.4999999997089617</v>
      </c>
      <c r="K18" s="10">
        <f t="shared" si="8"/>
        <v>4</v>
      </c>
      <c r="L18" s="10">
        <f t="shared" si="9"/>
        <v>12</v>
      </c>
      <c r="M18" s="10">
        <f t="shared" si="10"/>
        <v>16</v>
      </c>
      <c r="N18" s="12">
        <f t="shared" si="11"/>
        <v>0.25</v>
      </c>
      <c r="O18" s="10" t="str">
        <f t="shared" si="12"/>
        <v>1, 2, 4, 5</v>
      </c>
      <c r="P18" s="13" t="str">
        <f t="shared" si="13"/>
        <v>NULL</v>
      </c>
      <c r="Q18" s="10" t="str">
        <f t="shared" si="14"/>
        <v>WT 5 (no rate)</v>
      </c>
      <c r="R18" s="11" t="str">
        <f t="shared" si="15"/>
        <v>NULL</v>
      </c>
      <c r="S18" s="10" t="str">
        <f t="shared" si="16"/>
        <v>NO RATE</v>
      </c>
      <c r="T18" s="10" t="str">
        <f t="shared" si="17"/>
        <v>UNKNOWN</v>
      </c>
      <c r="U18" s="10" t="str">
        <f t="shared" si="18"/>
        <v/>
      </c>
      <c r="V18" s="10" t="str">
        <f t="shared" si="19"/>
        <v/>
      </c>
      <c r="W18" s="10" t="str">
        <f t="shared" si="20"/>
        <v/>
      </c>
      <c r="X18" s="10" t="str">
        <f t="shared" si="21"/>
        <v>-</v>
      </c>
      <c r="Y18" s="10" t="str">
        <f t="shared" si="22"/>
        <v>Real route 1022: 34 items, last item released 18:37; departure = release + 60 min (rounded up to 15) + loading</v>
      </c>
      <c r="Z18" s="10" t="s">
        <v>148</v>
      </c>
      <c r="AA18" s="14"/>
      <c r="AB18" s="11"/>
      <c r="AC18" s="10" t="s">
        <v>157</v>
      </c>
      <c r="AD18" s="10" t="s">
        <v>155</v>
      </c>
      <c r="AE18" s="10" t="s">
        <v>156</v>
      </c>
      <c r="AF18" s="10"/>
      <c r="AG18" s="14"/>
      <c r="AH18" s="10"/>
      <c r="AI18">
        <f t="shared" si="23"/>
        <v>0</v>
      </c>
      <c r="AN18" t="s">
        <v>155</v>
      </c>
      <c r="AP18" s="54"/>
      <c r="AQ18" s="53">
        <v>3.6458333333333343E-2</v>
      </c>
      <c r="AR18" s="53">
        <v>46273.713541666657</v>
      </c>
      <c r="AS18" t="s">
        <v>155</v>
      </c>
      <c r="AT18" t="s">
        <v>162</v>
      </c>
    </row>
    <row r="19" spans="1:46" ht="15" customHeight="1" x14ac:dyDescent="0.35">
      <c r="A19" s="10">
        <v>1</v>
      </c>
      <c r="B19" s="11">
        <f t="shared" si="0"/>
        <v>46273.677083333343</v>
      </c>
      <c r="C19" s="10" t="s">
        <v>55</v>
      </c>
      <c r="D19" s="10">
        <f t="shared" si="1"/>
        <v>1028</v>
      </c>
      <c r="E19" s="10" t="str">
        <f t="shared" si="2"/>
        <v>n/a</v>
      </c>
      <c r="F19" s="10" t="str">
        <f t="shared" si="3"/>
        <v>D04</v>
      </c>
      <c r="G19" s="11">
        <f t="shared" si="4"/>
        <v>46273.84375</v>
      </c>
      <c r="H19" s="11">
        <f t="shared" si="5"/>
        <v>46273.84375</v>
      </c>
      <c r="I19" s="11">
        <f t="shared" si="6"/>
        <v>46273.822916666664</v>
      </c>
      <c r="J19" s="13">
        <f t="shared" si="7"/>
        <v>3.4999999997089617</v>
      </c>
      <c r="K19" s="10">
        <f t="shared" si="8"/>
        <v>2</v>
      </c>
      <c r="L19" s="10">
        <f t="shared" si="9"/>
        <v>2</v>
      </c>
      <c r="M19" s="10">
        <f t="shared" si="10"/>
        <v>4</v>
      </c>
      <c r="N19" s="12">
        <f t="shared" si="11"/>
        <v>0.5</v>
      </c>
      <c r="O19" s="10" t="str">
        <f t="shared" si="12"/>
        <v>3, 4</v>
      </c>
      <c r="P19" s="13" t="str">
        <f t="shared" si="13"/>
        <v>NULL</v>
      </c>
      <c r="Q19" s="10" t="str">
        <f t="shared" si="14"/>
        <v>WT 4 (no rate)</v>
      </c>
      <c r="R19" s="11" t="str">
        <f t="shared" si="15"/>
        <v>NULL</v>
      </c>
      <c r="S19" s="10" t="str">
        <f t="shared" si="16"/>
        <v>NO RATE</v>
      </c>
      <c r="T19" s="10" t="str">
        <f t="shared" si="17"/>
        <v>UNKNOWN</v>
      </c>
      <c r="U19" s="10" t="str">
        <f t="shared" si="18"/>
        <v/>
      </c>
      <c r="V19" s="10" t="str">
        <f t="shared" si="19"/>
        <v/>
      </c>
      <c r="W19" s="10" t="str">
        <f t="shared" si="20"/>
        <v/>
      </c>
      <c r="X19" s="10" t="str">
        <f t="shared" si="21"/>
        <v>-</v>
      </c>
      <c r="Y19" s="10" t="str">
        <f t="shared" si="22"/>
        <v>Real route 1028: 10 items, last item released 18:40; departure = release + 60 min (rounded up to 15) + loading</v>
      </c>
      <c r="Z19" s="10" t="s">
        <v>148</v>
      </c>
      <c r="AA19" s="14"/>
      <c r="AB19" s="11"/>
      <c r="AC19" s="10" t="s">
        <v>159</v>
      </c>
      <c r="AD19" s="10" t="s">
        <v>155</v>
      </c>
      <c r="AE19" s="10" t="s">
        <v>156</v>
      </c>
      <c r="AF19" s="10"/>
      <c r="AG19" s="14"/>
      <c r="AH19" s="10"/>
      <c r="AI19">
        <f t="shared" si="23"/>
        <v>0</v>
      </c>
      <c r="AN19" t="s">
        <v>155</v>
      </c>
      <c r="AS19" t="s">
        <v>155</v>
      </c>
    </row>
    <row r="20" spans="1:46" ht="15" customHeight="1" x14ac:dyDescent="0.35">
      <c r="A20" s="10">
        <v>1</v>
      </c>
      <c r="B20" s="11">
        <f t="shared" si="0"/>
        <v>46273.677083333343</v>
      </c>
      <c r="C20" s="10" t="s">
        <v>56</v>
      </c>
      <c r="D20" s="10">
        <f t="shared" si="1"/>
        <v>1036</v>
      </c>
      <c r="E20" s="10" t="str">
        <f t="shared" si="2"/>
        <v>n/a</v>
      </c>
      <c r="F20" s="10" t="str">
        <f t="shared" si="3"/>
        <v>D05</v>
      </c>
      <c r="G20" s="11">
        <f t="shared" si="4"/>
        <v>46273.84375</v>
      </c>
      <c r="H20" s="11">
        <f t="shared" si="5"/>
        <v>46273.84375</v>
      </c>
      <c r="I20" s="11">
        <f t="shared" si="6"/>
        <v>46273.822916666664</v>
      </c>
      <c r="J20" s="13">
        <f t="shared" si="7"/>
        <v>3.4999999997089617</v>
      </c>
      <c r="K20" s="10">
        <f t="shared" si="8"/>
        <v>0</v>
      </c>
      <c r="L20" s="10">
        <f t="shared" si="9"/>
        <v>9</v>
      </c>
      <c r="M20" s="10">
        <f t="shared" si="10"/>
        <v>9</v>
      </c>
      <c r="N20" s="12">
        <f t="shared" si="11"/>
        <v>0</v>
      </c>
      <c r="O20" s="10" t="str">
        <f t="shared" si="12"/>
        <v>1</v>
      </c>
      <c r="P20" s="13">
        <f t="shared" si="13"/>
        <v>0.28249999999999997</v>
      </c>
      <c r="Q20" s="10" t="str">
        <f t="shared" si="14"/>
        <v>WT 1</v>
      </c>
      <c r="R20" s="11">
        <f t="shared" si="15"/>
        <v>46273.688854166678</v>
      </c>
      <c r="S20" s="10" t="str">
        <f t="shared" si="16"/>
        <v>ON TIME</v>
      </c>
      <c r="T20" s="10" t="str">
        <f t="shared" si="17"/>
        <v>YES</v>
      </c>
      <c r="U20" s="10">
        <f t="shared" si="18"/>
        <v>193</v>
      </c>
      <c r="V20" s="10" t="str">
        <f t="shared" si="19"/>
        <v>+3:13</v>
      </c>
      <c r="W20" s="10" t="str">
        <f t="shared" si="20"/>
        <v/>
      </c>
      <c r="X20" s="10" t="str">
        <f t="shared" si="21"/>
        <v>-</v>
      </c>
      <c r="Y20" s="10" t="str">
        <f t="shared" si="22"/>
        <v>Real route 1036: 22 items, last item released 18:37; departure = release + 60 min (rounded up to 15) + loading</v>
      </c>
      <c r="Z20" s="10" t="s">
        <v>148</v>
      </c>
      <c r="AA20" s="14">
        <v>1.1770833333333329E-2</v>
      </c>
      <c r="AB20" s="11">
        <v>46273.688854166663</v>
      </c>
      <c r="AC20" s="10" t="s">
        <v>150</v>
      </c>
      <c r="AD20" s="10" t="s">
        <v>151</v>
      </c>
      <c r="AE20" s="10" t="s">
        <v>152</v>
      </c>
      <c r="AF20" s="10" t="s">
        <v>163</v>
      </c>
      <c r="AG20" s="14">
        <v>0</v>
      </c>
      <c r="AH20" s="10"/>
      <c r="AI20">
        <f t="shared" si="23"/>
        <v>0</v>
      </c>
      <c r="AJ20" s="54">
        <v>8.9102564120370365E-3</v>
      </c>
      <c r="AK20" s="54">
        <v>3.6458333333333343E-2</v>
      </c>
      <c r="AL20" s="53">
        <v>46273.685993589737</v>
      </c>
      <c r="AM20" s="53">
        <v>46273.713541666657</v>
      </c>
      <c r="AN20" t="s">
        <v>151</v>
      </c>
      <c r="AP20" s="54" t="s">
        <v>162</v>
      </c>
      <c r="AQ20" s="53">
        <v>3.6458333333333343E-2</v>
      </c>
      <c r="AR20" s="53">
        <v>46273.713541666657</v>
      </c>
      <c r="AS20" t="s">
        <v>151</v>
      </c>
      <c r="AT20" t="s">
        <v>162</v>
      </c>
    </row>
    <row r="21" spans="1:46" ht="15" customHeight="1" x14ac:dyDescent="0.35">
      <c r="A21" s="10">
        <v>1</v>
      </c>
      <c r="B21" s="11">
        <f t="shared" si="0"/>
        <v>46273.677083333343</v>
      </c>
      <c r="C21" s="10" t="s">
        <v>57</v>
      </c>
      <c r="D21" s="10">
        <f t="shared" si="1"/>
        <v>1054</v>
      </c>
      <c r="E21" s="10" t="str">
        <f t="shared" si="2"/>
        <v>n/a</v>
      </c>
      <c r="F21" s="10" t="str">
        <f t="shared" si="3"/>
        <v>D06</v>
      </c>
      <c r="G21" s="11">
        <f t="shared" si="4"/>
        <v>46273.84375</v>
      </c>
      <c r="H21" s="11">
        <f t="shared" si="5"/>
        <v>46273.84375</v>
      </c>
      <c r="I21" s="11">
        <f t="shared" si="6"/>
        <v>46273.822916666664</v>
      </c>
      <c r="J21" s="13">
        <f t="shared" si="7"/>
        <v>3.4999999997089617</v>
      </c>
      <c r="K21" s="10">
        <f t="shared" si="8"/>
        <v>0</v>
      </c>
      <c r="L21" s="10">
        <f t="shared" si="9"/>
        <v>17</v>
      </c>
      <c r="M21" s="10">
        <f t="shared" si="10"/>
        <v>17</v>
      </c>
      <c r="N21" s="12">
        <f t="shared" si="11"/>
        <v>0</v>
      </c>
      <c r="O21" s="10" t="str">
        <f t="shared" si="12"/>
        <v>1, 2, 3, 4, 5</v>
      </c>
      <c r="P21" s="13" t="str">
        <f t="shared" si="13"/>
        <v>NULL</v>
      </c>
      <c r="Q21" s="10" t="str">
        <f t="shared" si="14"/>
        <v>WT 5 (no rate)</v>
      </c>
      <c r="R21" s="11" t="str">
        <f t="shared" si="15"/>
        <v>NULL</v>
      </c>
      <c r="S21" s="10" t="str">
        <f t="shared" si="16"/>
        <v>NO RATE</v>
      </c>
      <c r="T21" s="10" t="str">
        <f t="shared" si="17"/>
        <v>UNKNOWN</v>
      </c>
      <c r="U21" s="10" t="str">
        <f t="shared" si="18"/>
        <v/>
      </c>
      <c r="V21" s="10" t="str">
        <f t="shared" si="19"/>
        <v/>
      </c>
      <c r="W21" s="10" t="str">
        <f t="shared" si="20"/>
        <v/>
      </c>
      <c r="X21" s="10" t="str">
        <f t="shared" si="21"/>
        <v>-</v>
      </c>
      <c r="Y21" s="10" t="str">
        <f t="shared" si="22"/>
        <v>Real route 1054: 43 items, last item released 18:37; departure = release + 60 min (rounded up to 15) + loading</v>
      </c>
      <c r="Z21" s="10" t="s">
        <v>148</v>
      </c>
      <c r="AA21" s="14"/>
      <c r="AB21" s="11"/>
      <c r="AC21" s="10" t="s">
        <v>157</v>
      </c>
      <c r="AD21" s="10" t="s">
        <v>155</v>
      </c>
      <c r="AE21" s="10" t="s">
        <v>156</v>
      </c>
      <c r="AF21" s="10"/>
      <c r="AG21" s="14"/>
      <c r="AH21" s="10"/>
      <c r="AI21">
        <f t="shared" si="23"/>
        <v>0</v>
      </c>
      <c r="AN21" t="s">
        <v>155</v>
      </c>
      <c r="AP21" s="54"/>
      <c r="AQ21" s="53">
        <v>3.6458333333333343E-2</v>
      </c>
      <c r="AR21" s="53">
        <v>46273.713541666657</v>
      </c>
      <c r="AS21" t="s">
        <v>155</v>
      </c>
      <c r="AT21" t="s">
        <v>162</v>
      </c>
    </row>
    <row r="22" spans="1:46" ht="15" customHeight="1" x14ac:dyDescent="0.35">
      <c r="A22" s="10">
        <v>1</v>
      </c>
      <c r="B22" s="11">
        <f t="shared" si="0"/>
        <v>46273.677083333343</v>
      </c>
      <c r="C22" s="10" t="s">
        <v>58</v>
      </c>
      <c r="D22" s="10">
        <f t="shared" si="1"/>
        <v>1010</v>
      </c>
      <c r="E22" s="10" t="str">
        <f t="shared" si="2"/>
        <v>n/a</v>
      </c>
      <c r="F22" s="10" t="str">
        <f t="shared" si="3"/>
        <v>D07</v>
      </c>
      <c r="G22" s="11">
        <f t="shared" si="4"/>
        <v>46273.854166666657</v>
      </c>
      <c r="H22" s="11">
        <f t="shared" si="5"/>
        <v>46273.854166666657</v>
      </c>
      <c r="I22" s="11">
        <f t="shared" si="6"/>
        <v>46273.833333333321</v>
      </c>
      <c r="J22" s="13">
        <f t="shared" si="7"/>
        <v>3.7499999994761311</v>
      </c>
      <c r="K22" s="10">
        <f t="shared" si="8"/>
        <v>0</v>
      </c>
      <c r="L22" s="10">
        <f t="shared" si="9"/>
        <v>2</v>
      </c>
      <c r="M22" s="10">
        <f t="shared" si="10"/>
        <v>2</v>
      </c>
      <c r="N22" s="12">
        <f t="shared" si="11"/>
        <v>0</v>
      </c>
      <c r="O22" s="10" t="str">
        <f t="shared" si="12"/>
        <v>2</v>
      </c>
      <c r="P22" s="13" t="str">
        <f t="shared" si="13"/>
        <v>NULL</v>
      </c>
      <c r="Q22" s="10" t="str">
        <f t="shared" si="14"/>
        <v>WT 2 (no rate)</v>
      </c>
      <c r="R22" s="11" t="str">
        <f t="shared" si="15"/>
        <v>NULL</v>
      </c>
      <c r="S22" s="10" t="str">
        <f t="shared" si="16"/>
        <v>NO RATE</v>
      </c>
      <c r="T22" s="10" t="str">
        <f t="shared" si="17"/>
        <v>UNKNOWN</v>
      </c>
      <c r="U22" s="10" t="str">
        <f t="shared" si="18"/>
        <v/>
      </c>
      <c r="V22" s="10" t="str">
        <f t="shared" si="19"/>
        <v/>
      </c>
      <c r="W22" s="10" t="str">
        <f t="shared" si="20"/>
        <v/>
      </c>
      <c r="X22" s="10" t="str">
        <f t="shared" si="21"/>
        <v>-</v>
      </c>
      <c r="Y22" s="10" t="str">
        <f t="shared" si="22"/>
        <v>Real route 1010: 24 items, last item released 18:53; departure = release + 60 min (rounded up to 15) + loading</v>
      </c>
      <c r="Z22" s="10" t="s">
        <v>148</v>
      </c>
      <c r="AA22" s="14"/>
      <c r="AB22" s="11"/>
      <c r="AC22" s="10" t="s">
        <v>154</v>
      </c>
      <c r="AD22" s="10" t="s">
        <v>155</v>
      </c>
      <c r="AE22" s="10" t="s">
        <v>156</v>
      </c>
      <c r="AF22" s="10"/>
      <c r="AG22" s="14"/>
      <c r="AH22" s="10"/>
      <c r="AI22">
        <f t="shared" si="23"/>
        <v>0</v>
      </c>
      <c r="AN22" t="s">
        <v>155</v>
      </c>
      <c r="AS22" t="s">
        <v>155</v>
      </c>
    </row>
    <row r="23" spans="1:46" ht="15" customHeight="1" x14ac:dyDescent="0.35">
      <c r="A23" s="10">
        <v>1</v>
      </c>
      <c r="B23" s="11">
        <f t="shared" si="0"/>
        <v>46273.677083333343</v>
      </c>
      <c r="C23" s="10" t="s">
        <v>59</v>
      </c>
      <c r="D23" s="10">
        <f t="shared" si="1"/>
        <v>1019</v>
      </c>
      <c r="E23" s="10" t="str">
        <f t="shared" si="2"/>
        <v>n/a</v>
      </c>
      <c r="F23" s="10" t="str">
        <f t="shared" si="3"/>
        <v>D08</v>
      </c>
      <c r="G23" s="11">
        <f t="shared" si="4"/>
        <v>46273.854166666657</v>
      </c>
      <c r="H23" s="11">
        <f t="shared" si="5"/>
        <v>46273.854166666657</v>
      </c>
      <c r="I23" s="11">
        <f t="shared" si="6"/>
        <v>46273.833333333321</v>
      </c>
      <c r="J23" s="13">
        <f t="shared" si="7"/>
        <v>3.7499999994761311</v>
      </c>
      <c r="K23" s="10">
        <f t="shared" si="8"/>
        <v>0</v>
      </c>
      <c r="L23" s="10">
        <f t="shared" si="9"/>
        <v>14</v>
      </c>
      <c r="M23" s="10">
        <f t="shared" si="10"/>
        <v>14</v>
      </c>
      <c r="N23" s="12">
        <f t="shared" si="11"/>
        <v>0</v>
      </c>
      <c r="O23" s="10" t="str">
        <f t="shared" si="12"/>
        <v>1, 2, 3, 4</v>
      </c>
      <c r="P23" s="13" t="str">
        <f t="shared" si="13"/>
        <v>NULL</v>
      </c>
      <c r="Q23" s="10" t="str">
        <f t="shared" si="14"/>
        <v>WT 4 (no rate)</v>
      </c>
      <c r="R23" s="11" t="str">
        <f t="shared" si="15"/>
        <v>NULL</v>
      </c>
      <c r="S23" s="10" t="str">
        <f t="shared" si="16"/>
        <v>NO RATE</v>
      </c>
      <c r="T23" s="10" t="str">
        <f t="shared" si="17"/>
        <v>UNKNOWN</v>
      </c>
      <c r="U23" s="10" t="str">
        <f t="shared" si="18"/>
        <v/>
      </c>
      <c r="V23" s="10" t="str">
        <f t="shared" si="19"/>
        <v/>
      </c>
      <c r="W23" s="10" t="str">
        <f t="shared" si="20"/>
        <v/>
      </c>
      <c r="X23" s="10" t="str">
        <f t="shared" si="21"/>
        <v>-</v>
      </c>
      <c r="Y23" s="10" t="str">
        <f t="shared" si="22"/>
        <v>Real route 1019: 31 items, last item released 18:46; departure = release + 60 min (rounded up to 15) + loading</v>
      </c>
      <c r="Z23" s="10" t="s">
        <v>148</v>
      </c>
      <c r="AA23" s="14"/>
      <c r="AB23" s="11"/>
      <c r="AC23" s="10" t="s">
        <v>159</v>
      </c>
      <c r="AD23" s="10" t="s">
        <v>155</v>
      </c>
      <c r="AE23" s="10" t="s">
        <v>156</v>
      </c>
      <c r="AF23" s="10"/>
      <c r="AG23" s="14"/>
      <c r="AH23" s="10"/>
      <c r="AI23">
        <f t="shared" si="23"/>
        <v>0</v>
      </c>
      <c r="AN23" t="s">
        <v>155</v>
      </c>
      <c r="AP23" s="54"/>
      <c r="AQ23" s="53">
        <v>7.4942129629629636E-2</v>
      </c>
      <c r="AR23" s="53">
        <v>46273.752025462964</v>
      </c>
      <c r="AS23" t="s">
        <v>155</v>
      </c>
      <c r="AT23" t="s">
        <v>164</v>
      </c>
    </row>
    <row r="24" spans="1:46" ht="15" customHeight="1" x14ac:dyDescent="0.35">
      <c r="A24" s="10">
        <v>1</v>
      </c>
      <c r="B24" s="11">
        <f t="shared" si="0"/>
        <v>46273.677083333343</v>
      </c>
      <c r="C24" s="10" t="s">
        <v>60</v>
      </c>
      <c r="D24" s="10">
        <f t="shared" si="1"/>
        <v>1021</v>
      </c>
      <c r="E24" s="10" t="str">
        <f t="shared" si="2"/>
        <v>n/a</v>
      </c>
      <c r="F24" s="10" t="str">
        <f t="shared" si="3"/>
        <v>D09</v>
      </c>
      <c r="G24" s="11">
        <f t="shared" si="4"/>
        <v>46273.854166666657</v>
      </c>
      <c r="H24" s="11">
        <f t="shared" si="5"/>
        <v>46273.854166666657</v>
      </c>
      <c r="I24" s="11">
        <f t="shared" si="6"/>
        <v>46273.833333333321</v>
      </c>
      <c r="J24" s="13">
        <f t="shared" si="7"/>
        <v>3.7499999994761311</v>
      </c>
      <c r="K24" s="10">
        <f t="shared" si="8"/>
        <v>1</v>
      </c>
      <c r="L24" s="10">
        <f t="shared" si="9"/>
        <v>4</v>
      </c>
      <c r="M24" s="10">
        <f t="shared" si="10"/>
        <v>5</v>
      </c>
      <c r="N24" s="12">
        <f t="shared" si="11"/>
        <v>0.2</v>
      </c>
      <c r="O24" s="10" t="str">
        <f t="shared" si="12"/>
        <v>1, 2, 4</v>
      </c>
      <c r="P24" s="13" t="str">
        <f t="shared" si="13"/>
        <v>NULL</v>
      </c>
      <c r="Q24" s="10" t="str">
        <f t="shared" si="14"/>
        <v>WT 4 (no rate)</v>
      </c>
      <c r="R24" s="11" t="str">
        <f t="shared" si="15"/>
        <v>NULL</v>
      </c>
      <c r="S24" s="10" t="str">
        <f t="shared" si="16"/>
        <v>NO RATE</v>
      </c>
      <c r="T24" s="10" t="str">
        <f t="shared" si="17"/>
        <v>UNKNOWN</v>
      </c>
      <c r="U24" s="10" t="str">
        <f t="shared" si="18"/>
        <v/>
      </c>
      <c r="V24" s="10" t="str">
        <f t="shared" si="19"/>
        <v/>
      </c>
      <c r="W24" s="10" t="str">
        <f t="shared" si="20"/>
        <v/>
      </c>
      <c r="X24" s="10" t="str">
        <f t="shared" si="21"/>
        <v>-</v>
      </c>
      <c r="Y24" s="10" t="str">
        <f t="shared" si="22"/>
        <v>Real route 1021: 18 items, last item released 18:53; departure = release + 60 min (rounded up to 15) + loading</v>
      </c>
      <c r="Z24" s="10" t="s">
        <v>148</v>
      </c>
      <c r="AA24" s="14"/>
      <c r="AB24" s="11"/>
      <c r="AC24" s="10" t="s">
        <v>159</v>
      </c>
      <c r="AD24" s="10" t="s">
        <v>155</v>
      </c>
      <c r="AE24" s="10" t="s">
        <v>156</v>
      </c>
      <c r="AF24" s="10"/>
      <c r="AG24" s="14"/>
      <c r="AH24" s="10"/>
      <c r="AI24">
        <f t="shared" si="23"/>
        <v>0</v>
      </c>
      <c r="AN24" t="s">
        <v>155</v>
      </c>
      <c r="AP24" s="54"/>
      <c r="AQ24" s="53">
        <v>7.4942129629629636E-2</v>
      </c>
      <c r="AR24" s="53">
        <v>46273.752025462964</v>
      </c>
      <c r="AS24" t="s">
        <v>155</v>
      </c>
      <c r="AT24" t="s">
        <v>164</v>
      </c>
    </row>
    <row r="25" spans="1:46" ht="15" customHeight="1" x14ac:dyDescent="0.35">
      <c r="A25" s="10">
        <v>1</v>
      </c>
      <c r="B25" s="11">
        <f t="shared" si="0"/>
        <v>46273.677083333343</v>
      </c>
      <c r="C25" s="10" t="s">
        <v>61</v>
      </c>
      <c r="D25" s="10">
        <f t="shared" si="1"/>
        <v>1030</v>
      </c>
      <c r="E25" s="10" t="str">
        <f t="shared" si="2"/>
        <v>n/a</v>
      </c>
      <c r="F25" s="10" t="str">
        <f t="shared" si="3"/>
        <v>D10</v>
      </c>
      <c r="G25" s="11">
        <f t="shared" si="4"/>
        <v>46273.854166666657</v>
      </c>
      <c r="H25" s="11">
        <f t="shared" si="5"/>
        <v>46273.854166666657</v>
      </c>
      <c r="I25" s="11">
        <f t="shared" si="6"/>
        <v>46273.833333333321</v>
      </c>
      <c r="J25" s="13">
        <f t="shared" si="7"/>
        <v>3.7499999994761311</v>
      </c>
      <c r="K25" s="10">
        <f t="shared" si="8"/>
        <v>0</v>
      </c>
      <c r="L25" s="10">
        <f t="shared" si="9"/>
        <v>0</v>
      </c>
      <c r="M25" s="10">
        <f t="shared" si="10"/>
        <v>0</v>
      </c>
      <c r="N25" s="12" t="str">
        <f t="shared" si="11"/>
        <v/>
      </c>
      <c r="O25" s="10" t="str">
        <f t="shared" si="12"/>
        <v/>
      </c>
      <c r="P25" s="13">
        <f t="shared" si="13"/>
        <v>0</v>
      </c>
      <c r="Q25" s="10" t="str">
        <f t="shared" si="14"/>
        <v/>
      </c>
      <c r="R25" s="11" t="str">
        <f t="shared" si="15"/>
        <v/>
      </c>
      <c r="S25" s="10" t="str">
        <f t="shared" si="16"/>
        <v>NO WORK RELEASED YET</v>
      </c>
      <c r="T25" s="10" t="str">
        <f t="shared" si="17"/>
        <v/>
      </c>
      <c r="U25" s="10" t="str">
        <f t="shared" si="18"/>
        <v/>
      </c>
      <c r="V25" s="10" t="str">
        <f t="shared" si="19"/>
        <v/>
      </c>
      <c r="W25" s="10" t="str">
        <f t="shared" si="20"/>
        <v/>
      </c>
      <c r="X25" s="10" t="str">
        <f t="shared" si="21"/>
        <v>-</v>
      </c>
      <c r="Y25" s="10" t="str">
        <f t="shared" si="22"/>
        <v>Real route 1030: 19 items, last item released 18:59; departure = release + 60 min (rounded up to 15) + loading</v>
      </c>
      <c r="Z25" s="10" t="s">
        <v>148</v>
      </c>
      <c r="AA25" s="14"/>
      <c r="AB25" s="11"/>
      <c r="AC25" s="10"/>
      <c r="AD25" s="10" t="s">
        <v>149</v>
      </c>
      <c r="AE25" s="10"/>
      <c r="AF25" s="10"/>
      <c r="AG25" s="14"/>
      <c r="AH25" s="10"/>
      <c r="AI25">
        <f t="shared" si="23"/>
        <v>0</v>
      </c>
      <c r="AN25" t="s">
        <v>149</v>
      </c>
      <c r="AS25" t="s">
        <v>149</v>
      </c>
    </row>
    <row r="26" spans="1:46" ht="15" customHeight="1" x14ac:dyDescent="0.35">
      <c r="A26" s="10">
        <v>1</v>
      </c>
      <c r="B26" s="11">
        <f t="shared" si="0"/>
        <v>46273.677083333343</v>
      </c>
      <c r="C26" s="10" t="s">
        <v>62</v>
      </c>
      <c r="D26" s="10">
        <f t="shared" si="1"/>
        <v>1042</v>
      </c>
      <c r="E26" s="10" t="str">
        <f t="shared" si="2"/>
        <v>n/a</v>
      </c>
      <c r="F26" s="10" t="str">
        <f t="shared" si="3"/>
        <v>D11</v>
      </c>
      <c r="G26" s="11">
        <f t="shared" si="4"/>
        <v>46273.854166666657</v>
      </c>
      <c r="H26" s="11">
        <f t="shared" si="5"/>
        <v>46273.854166666657</v>
      </c>
      <c r="I26" s="11">
        <f t="shared" si="6"/>
        <v>46273.833333333321</v>
      </c>
      <c r="J26" s="13">
        <f t="shared" si="7"/>
        <v>3.7499999994761311</v>
      </c>
      <c r="K26" s="10">
        <f t="shared" si="8"/>
        <v>0</v>
      </c>
      <c r="L26" s="10">
        <f t="shared" si="9"/>
        <v>109</v>
      </c>
      <c r="M26" s="10">
        <f t="shared" si="10"/>
        <v>109</v>
      </c>
      <c r="N26" s="12">
        <f t="shared" si="11"/>
        <v>0</v>
      </c>
      <c r="O26" s="10" t="str">
        <f t="shared" si="12"/>
        <v>1, 2, 3, 4, 5</v>
      </c>
      <c r="P26" s="13" t="str">
        <f t="shared" si="13"/>
        <v>NULL</v>
      </c>
      <c r="Q26" s="10" t="str">
        <f t="shared" si="14"/>
        <v>WT 5 (no rate)</v>
      </c>
      <c r="R26" s="11" t="str">
        <f t="shared" si="15"/>
        <v>NULL</v>
      </c>
      <c r="S26" s="10" t="str">
        <f t="shared" si="16"/>
        <v>NO RATE</v>
      </c>
      <c r="T26" s="10" t="str">
        <f t="shared" si="17"/>
        <v>UNKNOWN</v>
      </c>
      <c r="U26" s="10" t="str">
        <f t="shared" si="18"/>
        <v/>
      </c>
      <c r="V26" s="10" t="str">
        <f t="shared" si="19"/>
        <v/>
      </c>
      <c r="W26" s="10" t="str">
        <f t="shared" si="20"/>
        <v/>
      </c>
      <c r="X26" s="10" t="str">
        <f t="shared" si="21"/>
        <v>-</v>
      </c>
      <c r="Y26" s="10" t="str">
        <f t="shared" si="22"/>
        <v>Real route 1042: 200 items, last item released 18:59; departure = release + 60 min (rounded up to 15) + loading</v>
      </c>
      <c r="Z26" s="10" t="s">
        <v>148</v>
      </c>
      <c r="AA26" s="14"/>
      <c r="AB26" s="11"/>
      <c r="AC26" s="10" t="s">
        <v>157</v>
      </c>
      <c r="AD26" s="10" t="s">
        <v>155</v>
      </c>
      <c r="AE26" s="10" t="s">
        <v>156</v>
      </c>
      <c r="AF26" s="10"/>
      <c r="AG26" s="14"/>
      <c r="AH26" s="10"/>
      <c r="AI26">
        <f t="shared" si="23"/>
        <v>0</v>
      </c>
      <c r="AN26" t="s">
        <v>155</v>
      </c>
      <c r="AP26" s="54"/>
      <c r="AQ26" s="53">
        <v>7.4942129629629636E-2</v>
      </c>
      <c r="AR26" s="53">
        <v>46273.752025462964</v>
      </c>
      <c r="AS26" t="s">
        <v>155</v>
      </c>
      <c r="AT26" t="s">
        <v>164</v>
      </c>
    </row>
    <row r="27" spans="1:46" ht="15" customHeight="1" x14ac:dyDescent="0.35">
      <c r="A27" s="10">
        <v>1</v>
      </c>
      <c r="B27" s="11">
        <f t="shared" si="0"/>
        <v>46273.677083333343</v>
      </c>
      <c r="C27" s="10" t="s">
        <v>63</v>
      </c>
      <c r="D27" s="10">
        <f t="shared" si="1"/>
        <v>1080</v>
      </c>
      <c r="E27" s="10" t="str">
        <f t="shared" si="2"/>
        <v>n/a</v>
      </c>
      <c r="F27" s="10" t="str">
        <f t="shared" si="3"/>
        <v>D12</v>
      </c>
      <c r="G27" s="11">
        <f t="shared" si="4"/>
        <v>46273.854166666657</v>
      </c>
      <c r="H27" s="11">
        <f t="shared" si="5"/>
        <v>46273.854166666657</v>
      </c>
      <c r="I27" s="11">
        <f t="shared" si="6"/>
        <v>46273.833333333321</v>
      </c>
      <c r="J27" s="13">
        <f t="shared" si="7"/>
        <v>3.7499999994761311</v>
      </c>
      <c r="K27" s="10">
        <f t="shared" si="8"/>
        <v>0</v>
      </c>
      <c r="L27" s="10">
        <f t="shared" si="9"/>
        <v>7</v>
      </c>
      <c r="M27" s="10">
        <f t="shared" si="10"/>
        <v>7</v>
      </c>
      <c r="N27" s="12">
        <f t="shared" si="11"/>
        <v>0</v>
      </c>
      <c r="O27" s="10" t="str">
        <f t="shared" si="12"/>
        <v>3, 4</v>
      </c>
      <c r="P27" s="13" t="str">
        <f t="shared" si="13"/>
        <v>NULL</v>
      </c>
      <c r="Q27" s="10" t="str">
        <f t="shared" si="14"/>
        <v>WT 4 (no rate)</v>
      </c>
      <c r="R27" s="11" t="str">
        <f t="shared" si="15"/>
        <v>NULL</v>
      </c>
      <c r="S27" s="10" t="str">
        <f t="shared" si="16"/>
        <v>NO RATE</v>
      </c>
      <c r="T27" s="10" t="str">
        <f t="shared" si="17"/>
        <v>UNKNOWN</v>
      </c>
      <c r="U27" s="10" t="str">
        <f t="shared" si="18"/>
        <v/>
      </c>
      <c r="V27" s="10" t="str">
        <f t="shared" si="19"/>
        <v/>
      </c>
      <c r="W27" s="10" t="str">
        <f t="shared" si="20"/>
        <v/>
      </c>
      <c r="X27" s="10" t="str">
        <f t="shared" si="21"/>
        <v>-</v>
      </c>
      <c r="Y27" s="10" t="str">
        <f t="shared" si="22"/>
        <v>Real route 1080: 25 items, last item released 18:59; departure = release + 60 min (rounded up to 15) + loading</v>
      </c>
      <c r="Z27" s="10" t="s">
        <v>148</v>
      </c>
      <c r="AA27" s="14"/>
      <c r="AB27" s="11"/>
      <c r="AC27" s="10" t="s">
        <v>159</v>
      </c>
      <c r="AD27" s="10" t="s">
        <v>155</v>
      </c>
      <c r="AE27" s="10" t="s">
        <v>156</v>
      </c>
      <c r="AF27" s="10"/>
      <c r="AG27" s="14"/>
      <c r="AH27" s="10"/>
      <c r="AI27">
        <f t="shared" si="23"/>
        <v>0</v>
      </c>
      <c r="AN27" t="s">
        <v>155</v>
      </c>
      <c r="AS27" t="s">
        <v>155</v>
      </c>
    </row>
    <row r="28" spans="1:46" ht="15" customHeight="1" x14ac:dyDescent="0.35">
      <c r="A28" s="10">
        <v>1</v>
      </c>
      <c r="B28" s="11">
        <f t="shared" si="0"/>
        <v>46273.677083333343</v>
      </c>
      <c r="C28" s="10" t="s">
        <v>64</v>
      </c>
      <c r="D28" s="10">
        <f t="shared" si="1"/>
        <v>1026</v>
      </c>
      <c r="E28" s="10" t="str">
        <f t="shared" si="2"/>
        <v>n/a</v>
      </c>
      <c r="F28" s="10" t="str">
        <f t="shared" si="3"/>
        <v>D01</v>
      </c>
      <c r="G28" s="11">
        <f t="shared" si="4"/>
        <v>46273.864583333343</v>
      </c>
      <c r="H28" s="11">
        <f t="shared" si="5"/>
        <v>46273.864583333343</v>
      </c>
      <c r="I28" s="11">
        <f t="shared" si="6"/>
        <v>46273.843750000007</v>
      </c>
      <c r="J28" s="13">
        <f t="shared" si="7"/>
        <v>3.9999999999417923</v>
      </c>
      <c r="K28" s="10">
        <f t="shared" si="8"/>
        <v>0</v>
      </c>
      <c r="L28" s="10">
        <f t="shared" si="9"/>
        <v>3</v>
      </c>
      <c r="M28" s="10">
        <f t="shared" si="10"/>
        <v>3</v>
      </c>
      <c r="N28" s="12">
        <f t="shared" si="11"/>
        <v>0</v>
      </c>
      <c r="O28" s="10" t="str">
        <f t="shared" si="12"/>
        <v>1, 4</v>
      </c>
      <c r="P28" s="13" t="str">
        <f t="shared" si="13"/>
        <v>NULL</v>
      </c>
      <c r="Q28" s="10" t="str">
        <f t="shared" si="14"/>
        <v>WT 4 (no rate)</v>
      </c>
      <c r="R28" s="11" t="str">
        <f t="shared" si="15"/>
        <v>NULL</v>
      </c>
      <c r="S28" s="10" t="str">
        <f t="shared" si="16"/>
        <v>NO RATE</v>
      </c>
      <c r="T28" s="10" t="str">
        <f t="shared" si="17"/>
        <v>UNKNOWN</v>
      </c>
      <c r="U28" s="10" t="str">
        <f t="shared" si="18"/>
        <v/>
      </c>
      <c r="V28" s="10" t="str">
        <f t="shared" si="19"/>
        <v/>
      </c>
      <c r="W28" s="10" t="str">
        <f t="shared" si="20"/>
        <v/>
      </c>
      <c r="X28" s="10" t="str">
        <f t="shared" si="21"/>
        <v>-</v>
      </c>
      <c r="Y28" s="10" t="str">
        <f t="shared" si="22"/>
        <v>Real route 1026: 29 items, last item released 19:01; departure = release + 60 min (rounded up to 15) + loading</v>
      </c>
      <c r="Z28" s="10" t="s">
        <v>148</v>
      </c>
      <c r="AA28" s="14"/>
      <c r="AB28" s="11"/>
      <c r="AC28" s="10" t="s">
        <v>159</v>
      </c>
      <c r="AD28" s="10" t="s">
        <v>155</v>
      </c>
      <c r="AE28" s="10" t="s">
        <v>156</v>
      </c>
      <c r="AF28" s="10"/>
      <c r="AG28" s="14"/>
      <c r="AH28" s="10"/>
      <c r="AI28">
        <f t="shared" si="23"/>
        <v>0</v>
      </c>
      <c r="AN28" t="s">
        <v>155</v>
      </c>
      <c r="AP28" s="54"/>
      <c r="AQ28" s="53">
        <v>9.3846450613425919E-2</v>
      </c>
      <c r="AR28" s="53">
        <v>46273.770929783961</v>
      </c>
      <c r="AS28" t="s">
        <v>155</v>
      </c>
      <c r="AT28" t="s">
        <v>165</v>
      </c>
    </row>
    <row r="29" spans="1:46" ht="15" customHeight="1" x14ac:dyDescent="0.35">
      <c r="A29" s="10">
        <v>1</v>
      </c>
      <c r="B29" s="11">
        <f t="shared" si="0"/>
        <v>46273.677083333343</v>
      </c>
      <c r="C29" s="10" t="s">
        <v>65</v>
      </c>
      <c r="D29" s="10">
        <f t="shared" si="1"/>
        <v>1033</v>
      </c>
      <c r="E29" s="10" t="str">
        <f t="shared" si="2"/>
        <v>n/a</v>
      </c>
      <c r="F29" s="10" t="str">
        <f t="shared" si="3"/>
        <v>D02</v>
      </c>
      <c r="G29" s="11">
        <f t="shared" si="4"/>
        <v>46273.864583333343</v>
      </c>
      <c r="H29" s="11">
        <f t="shared" si="5"/>
        <v>46273.864583333343</v>
      </c>
      <c r="I29" s="11">
        <f t="shared" si="6"/>
        <v>46273.843750000007</v>
      </c>
      <c r="J29" s="13">
        <f t="shared" si="7"/>
        <v>3.9999999999417923</v>
      </c>
      <c r="K29" s="10">
        <f t="shared" si="8"/>
        <v>0</v>
      </c>
      <c r="L29" s="10">
        <f t="shared" si="9"/>
        <v>8</v>
      </c>
      <c r="M29" s="10">
        <f t="shared" si="10"/>
        <v>8</v>
      </c>
      <c r="N29" s="12">
        <f t="shared" si="11"/>
        <v>0</v>
      </c>
      <c r="O29" s="10" t="str">
        <f t="shared" si="12"/>
        <v>1, 2</v>
      </c>
      <c r="P29" s="13" t="str">
        <f t="shared" si="13"/>
        <v>NULL</v>
      </c>
      <c r="Q29" s="10" t="str">
        <f t="shared" si="14"/>
        <v>WT 2 (no rate)</v>
      </c>
      <c r="R29" s="11" t="str">
        <f t="shared" si="15"/>
        <v>NULL</v>
      </c>
      <c r="S29" s="10" t="str">
        <f t="shared" si="16"/>
        <v>NO RATE</v>
      </c>
      <c r="T29" s="10" t="str">
        <f t="shared" si="17"/>
        <v>UNKNOWN</v>
      </c>
      <c r="U29" s="10" t="str">
        <f t="shared" si="18"/>
        <v/>
      </c>
      <c r="V29" s="10" t="str">
        <f t="shared" si="19"/>
        <v/>
      </c>
      <c r="W29" s="10" t="str">
        <f t="shared" si="20"/>
        <v/>
      </c>
      <c r="X29" s="10" t="str">
        <f t="shared" si="21"/>
        <v>-</v>
      </c>
      <c r="Y29" s="10" t="str">
        <f t="shared" si="22"/>
        <v>Real route 1033: 74 items, last item released 19:01; departure = release + 60 min (rounded up to 15) + loading</v>
      </c>
      <c r="Z29" s="10" t="s">
        <v>148</v>
      </c>
      <c r="AA29" s="14"/>
      <c r="AB29" s="11"/>
      <c r="AC29" s="10" t="s">
        <v>154</v>
      </c>
      <c r="AD29" s="10" t="s">
        <v>155</v>
      </c>
      <c r="AE29" s="10" t="s">
        <v>156</v>
      </c>
      <c r="AF29" s="10"/>
      <c r="AG29" s="14"/>
      <c r="AH29" s="10"/>
      <c r="AI29">
        <f t="shared" si="23"/>
        <v>0</v>
      </c>
      <c r="AN29" t="s">
        <v>155</v>
      </c>
      <c r="AP29" s="54"/>
      <c r="AQ29" s="53">
        <v>9.3846450613425919E-2</v>
      </c>
      <c r="AR29" s="53">
        <v>46273.770929783961</v>
      </c>
      <c r="AS29" t="s">
        <v>155</v>
      </c>
      <c r="AT29" t="s">
        <v>165</v>
      </c>
    </row>
    <row r="30" spans="1:46" ht="15" customHeight="1" x14ac:dyDescent="0.35">
      <c r="A30" s="10">
        <v>1</v>
      </c>
      <c r="B30" s="11">
        <f t="shared" si="0"/>
        <v>46273.677083333343</v>
      </c>
      <c r="C30" s="10" t="s">
        <v>66</v>
      </c>
      <c r="D30" s="10">
        <f t="shared" si="1"/>
        <v>1034</v>
      </c>
      <c r="E30" s="10" t="str">
        <f t="shared" si="2"/>
        <v>n/a</v>
      </c>
      <c r="F30" s="10" t="str">
        <f t="shared" si="3"/>
        <v>D03</v>
      </c>
      <c r="G30" s="11">
        <f t="shared" si="4"/>
        <v>46273.864583333343</v>
      </c>
      <c r="H30" s="11">
        <f t="shared" si="5"/>
        <v>46273.864583333343</v>
      </c>
      <c r="I30" s="11">
        <f t="shared" si="6"/>
        <v>46273.843750000007</v>
      </c>
      <c r="J30" s="13">
        <f t="shared" si="7"/>
        <v>3.9999999999417923</v>
      </c>
      <c r="K30" s="10">
        <f t="shared" si="8"/>
        <v>0</v>
      </c>
      <c r="L30" s="10">
        <f t="shared" si="9"/>
        <v>27</v>
      </c>
      <c r="M30" s="10">
        <f t="shared" si="10"/>
        <v>27</v>
      </c>
      <c r="N30" s="12">
        <f t="shared" si="11"/>
        <v>0</v>
      </c>
      <c r="O30" s="10" t="str">
        <f t="shared" si="12"/>
        <v>1, 2, 3, 4</v>
      </c>
      <c r="P30" s="13" t="str">
        <f t="shared" si="13"/>
        <v>NULL</v>
      </c>
      <c r="Q30" s="10" t="str">
        <f t="shared" si="14"/>
        <v>WT 4 (no rate)</v>
      </c>
      <c r="R30" s="11" t="str">
        <f t="shared" si="15"/>
        <v>NULL</v>
      </c>
      <c r="S30" s="10" t="str">
        <f t="shared" si="16"/>
        <v>NO RATE</v>
      </c>
      <c r="T30" s="10" t="str">
        <f t="shared" si="17"/>
        <v>UNKNOWN</v>
      </c>
      <c r="U30" s="10" t="str">
        <f t="shared" si="18"/>
        <v/>
      </c>
      <c r="V30" s="10" t="str">
        <f t="shared" si="19"/>
        <v/>
      </c>
      <c r="W30" s="10" t="str">
        <f t="shared" si="20"/>
        <v/>
      </c>
      <c r="X30" s="10" t="str">
        <f t="shared" si="21"/>
        <v>-</v>
      </c>
      <c r="Y30" s="10" t="str">
        <f t="shared" si="22"/>
        <v>Real route 1034: 98 items, last item released 19:05; departure = release + 60 min (rounded up to 15) + loading</v>
      </c>
      <c r="Z30" s="10" t="s">
        <v>148</v>
      </c>
      <c r="AA30" s="14"/>
      <c r="AB30" s="11"/>
      <c r="AC30" s="10" t="s">
        <v>159</v>
      </c>
      <c r="AD30" s="10" t="s">
        <v>155</v>
      </c>
      <c r="AE30" s="10" t="s">
        <v>156</v>
      </c>
      <c r="AF30" s="10"/>
      <c r="AG30" s="14"/>
      <c r="AH30" s="10"/>
      <c r="AI30">
        <f t="shared" si="23"/>
        <v>0</v>
      </c>
      <c r="AN30" t="s">
        <v>155</v>
      </c>
      <c r="AP30" s="54"/>
      <c r="AQ30" s="53">
        <v>9.3846450613425919E-2</v>
      </c>
      <c r="AR30" s="53">
        <v>46273.770929783961</v>
      </c>
      <c r="AS30" t="s">
        <v>155</v>
      </c>
      <c r="AT30" t="s">
        <v>165</v>
      </c>
    </row>
    <row r="31" spans="1:46" ht="15" customHeight="1" x14ac:dyDescent="0.35">
      <c r="A31" s="10">
        <v>1</v>
      </c>
      <c r="B31" s="11">
        <f t="shared" si="0"/>
        <v>46273.677083333343</v>
      </c>
      <c r="C31" s="10" t="s">
        <v>67</v>
      </c>
      <c r="D31" s="10">
        <f t="shared" si="1"/>
        <v>1039</v>
      </c>
      <c r="E31" s="10" t="str">
        <f t="shared" si="2"/>
        <v>n/a</v>
      </c>
      <c r="F31" s="10" t="str">
        <f t="shared" si="3"/>
        <v>D04</v>
      </c>
      <c r="G31" s="11">
        <f t="shared" si="4"/>
        <v>46273.864583333343</v>
      </c>
      <c r="H31" s="11">
        <f t="shared" si="5"/>
        <v>46273.864583333343</v>
      </c>
      <c r="I31" s="11">
        <f t="shared" si="6"/>
        <v>46273.843750000007</v>
      </c>
      <c r="J31" s="13">
        <f t="shared" si="7"/>
        <v>3.9999999999417923</v>
      </c>
      <c r="K31" s="10">
        <f t="shared" si="8"/>
        <v>0</v>
      </c>
      <c r="L31" s="10">
        <f t="shared" si="9"/>
        <v>1</v>
      </c>
      <c r="M31" s="10">
        <f t="shared" si="10"/>
        <v>1</v>
      </c>
      <c r="N31" s="12">
        <f t="shared" si="11"/>
        <v>0</v>
      </c>
      <c r="O31" s="10" t="str">
        <f t="shared" si="12"/>
        <v>1</v>
      </c>
      <c r="P31" s="13">
        <f t="shared" si="13"/>
        <v>0.72717592592592595</v>
      </c>
      <c r="Q31" s="10" t="str">
        <f t="shared" si="14"/>
        <v>WT 1</v>
      </c>
      <c r="R31" s="11">
        <f t="shared" si="15"/>
        <v>46273.707382330256</v>
      </c>
      <c r="S31" s="10" t="str">
        <f t="shared" si="16"/>
        <v>ON TIME</v>
      </c>
      <c r="T31" s="10" t="str">
        <f t="shared" si="17"/>
        <v>YES</v>
      </c>
      <c r="U31" s="10">
        <f t="shared" si="18"/>
        <v>196</v>
      </c>
      <c r="V31" s="10" t="str">
        <f t="shared" si="19"/>
        <v>+3:16</v>
      </c>
      <c r="W31" s="10" t="str">
        <f t="shared" si="20"/>
        <v/>
      </c>
      <c r="X31" s="10" t="str">
        <f t="shared" si="21"/>
        <v>-</v>
      </c>
      <c r="Y31" s="10" t="str">
        <f t="shared" si="22"/>
        <v>Real route 1039: 19 items, last item released 19:13; departure = release + 60 min (rounded up to 15) + loading</v>
      </c>
      <c r="Z31" s="10" t="s">
        <v>148</v>
      </c>
      <c r="AA31" s="14">
        <v>3.0298996909722219E-2</v>
      </c>
      <c r="AB31" s="11">
        <v>46273.707382330263</v>
      </c>
      <c r="AC31" s="10" t="s">
        <v>150</v>
      </c>
      <c r="AD31" s="10" t="s">
        <v>151</v>
      </c>
      <c r="AE31" s="10" t="s">
        <v>152</v>
      </c>
      <c r="AF31" s="10" t="s">
        <v>166</v>
      </c>
      <c r="AG31" s="14">
        <v>0</v>
      </c>
      <c r="AH31" s="10"/>
      <c r="AI31">
        <f t="shared" si="23"/>
        <v>0</v>
      </c>
      <c r="AJ31" s="54">
        <v>2.293566002314815E-2</v>
      </c>
      <c r="AK31" s="54">
        <v>9.3846450613425919E-2</v>
      </c>
      <c r="AL31" s="53">
        <v>46273.700018993353</v>
      </c>
      <c r="AM31" s="53">
        <v>46273.770929783961</v>
      </c>
      <c r="AN31" t="s">
        <v>151</v>
      </c>
      <c r="AP31" s="54" t="s">
        <v>165</v>
      </c>
      <c r="AQ31" s="53">
        <v>9.3846450613425919E-2</v>
      </c>
      <c r="AR31" s="53">
        <v>46273.770929783961</v>
      </c>
      <c r="AS31" t="s">
        <v>151</v>
      </c>
      <c r="AT31" t="s">
        <v>165</v>
      </c>
    </row>
    <row r="32" spans="1:46" ht="15" customHeight="1" x14ac:dyDescent="0.35">
      <c r="A32" s="10">
        <v>1</v>
      </c>
      <c r="B32" s="11">
        <f t="shared" si="0"/>
        <v>46273.677083333343</v>
      </c>
      <c r="C32" s="10" t="s">
        <v>68</v>
      </c>
      <c r="D32" s="10">
        <f t="shared" si="1"/>
        <v>1048</v>
      </c>
      <c r="E32" s="10" t="str">
        <f t="shared" si="2"/>
        <v>n/a</v>
      </c>
      <c r="F32" s="10" t="str">
        <f t="shared" si="3"/>
        <v>D05</v>
      </c>
      <c r="G32" s="11">
        <f t="shared" si="4"/>
        <v>46273.864583333343</v>
      </c>
      <c r="H32" s="11">
        <f t="shared" si="5"/>
        <v>46273.864583333343</v>
      </c>
      <c r="I32" s="11">
        <f t="shared" si="6"/>
        <v>46273.843750000007</v>
      </c>
      <c r="J32" s="13">
        <f t="shared" si="7"/>
        <v>3.9999999999417923</v>
      </c>
      <c r="K32" s="10">
        <f t="shared" si="8"/>
        <v>0</v>
      </c>
      <c r="L32" s="10">
        <f t="shared" si="9"/>
        <v>5</v>
      </c>
      <c r="M32" s="10">
        <f t="shared" si="10"/>
        <v>5</v>
      </c>
      <c r="N32" s="12">
        <f t="shared" si="11"/>
        <v>0</v>
      </c>
      <c r="O32" s="10" t="str">
        <f t="shared" si="12"/>
        <v>1, 4</v>
      </c>
      <c r="P32" s="13" t="str">
        <f t="shared" si="13"/>
        <v>NULL</v>
      </c>
      <c r="Q32" s="10" t="str">
        <f t="shared" si="14"/>
        <v>WT 4 (no rate)</v>
      </c>
      <c r="R32" s="11" t="str">
        <f t="shared" si="15"/>
        <v>NULL</v>
      </c>
      <c r="S32" s="10" t="str">
        <f t="shared" si="16"/>
        <v>NO RATE</v>
      </c>
      <c r="T32" s="10" t="str">
        <f t="shared" si="17"/>
        <v>UNKNOWN</v>
      </c>
      <c r="U32" s="10" t="str">
        <f t="shared" si="18"/>
        <v/>
      </c>
      <c r="V32" s="10" t="str">
        <f t="shared" si="19"/>
        <v/>
      </c>
      <c r="W32" s="10" t="str">
        <f t="shared" si="20"/>
        <v/>
      </c>
      <c r="X32" s="10" t="str">
        <f t="shared" si="21"/>
        <v>-</v>
      </c>
      <c r="Y32" s="10" t="str">
        <f t="shared" si="22"/>
        <v>Real route 1048: 11 items, last item released 19:13; departure = release + 60 min (rounded up to 15) + loading</v>
      </c>
      <c r="Z32" s="10" t="s">
        <v>148</v>
      </c>
      <c r="AA32" s="14"/>
      <c r="AB32" s="11"/>
      <c r="AC32" s="10" t="s">
        <v>159</v>
      </c>
      <c r="AD32" s="10" t="s">
        <v>155</v>
      </c>
      <c r="AE32" s="10" t="s">
        <v>156</v>
      </c>
      <c r="AF32" s="10"/>
      <c r="AG32" s="14"/>
      <c r="AH32" s="10"/>
      <c r="AI32">
        <f t="shared" si="23"/>
        <v>0</v>
      </c>
      <c r="AN32" t="s">
        <v>155</v>
      </c>
      <c r="AP32" s="54"/>
      <c r="AQ32" s="53">
        <v>9.3846450613425919E-2</v>
      </c>
      <c r="AR32" s="53">
        <v>46273.770929783961</v>
      </c>
      <c r="AS32" t="s">
        <v>155</v>
      </c>
      <c r="AT32" t="s">
        <v>165</v>
      </c>
    </row>
    <row r="33" spans="1:46" ht="15" customHeight="1" x14ac:dyDescent="0.35">
      <c r="A33" s="10">
        <v>1</v>
      </c>
      <c r="B33" s="11">
        <f t="shared" si="0"/>
        <v>46273.677083333343</v>
      </c>
      <c r="C33" s="10" t="s">
        <v>69</v>
      </c>
      <c r="D33" s="10">
        <f t="shared" si="1"/>
        <v>1051</v>
      </c>
      <c r="E33" s="10" t="str">
        <f t="shared" si="2"/>
        <v>n/a</v>
      </c>
      <c r="F33" s="10" t="str">
        <f t="shared" si="3"/>
        <v>D06</v>
      </c>
      <c r="G33" s="11">
        <f t="shared" si="4"/>
        <v>46273.864583333343</v>
      </c>
      <c r="H33" s="11">
        <f t="shared" si="5"/>
        <v>46273.864583333343</v>
      </c>
      <c r="I33" s="11">
        <f t="shared" si="6"/>
        <v>46273.843750000007</v>
      </c>
      <c r="J33" s="13">
        <f t="shared" si="7"/>
        <v>3.9999999999417923</v>
      </c>
      <c r="K33" s="10">
        <f t="shared" si="8"/>
        <v>0</v>
      </c>
      <c r="L33" s="10">
        <f t="shared" si="9"/>
        <v>23</v>
      </c>
      <c r="M33" s="10">
        <f t="shared" si="10"/>
        <v>23</v>
      </c>
      <c r="N33" s="12">
        <f t="shared" si="11"/>
        <v>0</v>
      </c>
      <c r="O33" s="10" t="str">
        <f t="shared" si="12"/>
        <v>1, 3, 4</v>
      </c>
      <c r="P33" s="13" t="str">
        <f t="shared" si="13"/>
        <v>NULL</v>
      </c>
      <c r="Q33" s="10" t="str">
        <f t="shared" si="14"/>
        <v>WT 4 (no rate)</v>
      </c>
      <c r="R33" s="11" t="str">
        <f t="shared" si="15"/>
        <v>NULL</v>
      </c>
      <c r="S33" s="10" t="str">
        <f t="shared" si="16"/>
        <v>NO RATE</v>
      </c>
      <c r="T33" s="10" t="str">
        <f t="shared" si="17"/>
        <v>UNKNOWN</v>
      </c>
      <c r="U33" s="10" t="str">
        <f t="shared" si="18"/>
        <v/>
      </c>
      <c r="V33" s="10" t="str">
        <f t="shared" si="19"/>
        <v/>
      </c>
      <c r="W33" s="10" t="str">
        <f t="shared" si="20"/>
        <v/>
      </c>
      <c r="X33" s="10" t="str">
        <f t="shared" si="21"/>
        <v>-</v>
      </c>
      <c r="Y33" s="10" t="str">
        <f t="shared" si="22"/>
        <v>Real route 1051: 45 items, last item released 19:03; departure = release + 60 min (rounded up to 15) + loading</v>
      </c>
      <c r="Z33" s="10" t="s">
        <v>148</v>
      </c>
      <c r="AA33" s="14"/>
      <c r="AB33" s="11"/>
      <c r="AC33" s="10" t="s">
        <v>159</v>
      </c>
      <c r="AD33" s="10" t="s">
        <v>155</v>
      </c>
      <c r="AE33" s="10" t="s">
        <v>156</v>
      </c>
      <c r="AF33" s="10"/>
      <c r="AG33" s="14"/>
      <c r="AH33" s="10"/>
      <c r="AI33">
        <f t="shared" si="23"/>
        <v>0</v>
      </c>
      <c r="AN33" t="s">
        <v>155</v>
      </c>
      <c r="AP33" s="54"/>
      <c r="AQ33" s="53">
        <v>9.3846450613425919E-2</v>
      </c>
      <c r="AR33" s="53">
        <v>46273.770929783961</v>
      </c>
      <c r="AS33" t="s">
        <v>155</v>
      </c>
      <c r="AT33" t="s">
        <v>165</v>
      </c>
    </row>
    <row r="34" spans="1:46" ht="15" customHeight="1" x14ac:dyDescent="0.35">
      <c r="A34" s="10">
        <v>1</v>
      </c>
      <c r="B34" s="11">
        <f t="shared" si="0"/>
        <v>46273.677083333343</v>
      </c>
      <c r="C34" s="10" t="s">
        <v>70</v>
      </c>
      <c r="D34" s="10">
        <f t="shared" si="1"/>
        <v>1063</v>
      </c>
      <c r="E34" s="10" t="str">
        <f t="shared" si="2"/>
        <v>n/a</v>
      </c>
      <c r="F34" s="10" t="str">
        <f t="shared" si="3"/>
        <v>D07</v>
      </c>
      <c r="G34" s="11">
        <f t="shared" si="4"/>
        <v>46273.864583333343</v>
      </c>
      <c r="H34" s="11">
        <f t="shared" si="5"/>
        <v>46273.864583333343</v>
      </c>
      <c r="I34" s="11">
        <f t="shared" si="6"/>
        <v>46273.843750000007</v>
      </c>
      <c r="J34" s="13">
        <f t="shared" si="7"/>
        <v>3.9999999999417923</v>
      </c>
      <c r="K34" s="10">
        <f t="shared" si="8"/>
        <v>0</v>
      </c>
      <c r="L34" s="10">
        <f t="shared" si="9"/>
        <v>6</v>
      </c>
      <c r="M34" s="10">
        <f t="shared" si="10"/>
        <v>6</v>
      </c>
      <c r="N34" s="12">
        <f t="shared" si="11"/>
        <v>0</v>
      </c>
      <c r="O34" s="10" t="str">
        <f t="shared" si="12"/>
        <v>3, 4</v>
      </c>
      <c r="P34" s="13" t="str">
        <f t="shared" si="13"/>
        <v>NULL</v>
      </c>
      <c r="Q34" s="10" t="str">
        <f t="shared" si="14"/>
        <v>WT 4 (no rate)</v>
      </c>
      <c r="R34" s="11" t="str">
        <f t="shared" si="15"/>
        <v>NULL</v>
      </c>
      <c r="S34" s="10" t="str">
        <f t="shared" si="16"/>
        <v>NO RATE</v>
      </c>
      <c r="T34" s="10" t="str">
        <f t="shared" si="17"/>
        <v>UNKNOWN</v>
      </c>
      <c r="U34" s="10" t="str">
        <f t="shared" si="18"/>
        <v/>
      </c>
      <c r="V34" s="10" t="str">
        <f t="shared" si="19"/>
        <v/>
      </c>
      <c r="W34" s="10" t="str">
        <f t="shared" si="20"/>
        <v/>
      </c>
      <c r="X34" s="10" t="str">
        <f t="shared" si="21"/>
        <v>-</v>
      </c>
      <c r="Y34" s="10" t="str">
        <f t="shared" si="22"/>
        <v>Real route 1063: 35 items, last item released 19:13; departure = release + 60 min (rounded up to 15) + loading</v>
      </c>
      <c r="Z34" s="10" t="s">
        <v>148</v>
      </c>
      <c r="AA34" s="14"/>
      <c r="AB34" s="11"/>
      <c r="AC34" s="10" t="s">
        <v>159</v>
      </c>
      <c r="AD34" s="10" t="s">
        <v>155</v>
      </c>
      <c r="AE34" s="10" t="s">
        <v>156</v>
      </c>
      <c r="AF34" s="10"/>
      <c r="AG34" s="14"/>
      <c r="AH34" s="10"/>
      <c r="AI34">
        <f t="shared" si="23"/>
        <v>0</v>
      </c>
      <c r="AN34" t="s">
        <v>155</v>
      </c>
      <c r="AS34" t="s">
        <v>155</v>
      </c>
    </row>
    <row r="35" spans="1:46" ht="15" customHeight="1" x14ac:dyDescent="0.35">
      <c r="A35" s="10">
        <v>1</v>
      </c>
      <c r="B35" s="11">
        <f t="shared" si="0"/>
        <v>46273.677083333343</v>
      </c>
      <c r="C35" s="10" t="s">
        <v>71</v>
      </c>
      <c r="D35" s="10">
        <f t="shared" si="1"/>
        <v>1066</v>
      </c>
      <c r="E35" s="10" t="str">
        <f t="shared" si="2"/>
        <v>n/a</v>
      </c>
      <c r="F35" s="10" t="str">
        <f t="shared" si="3"/>
        <v>D08</v>
      </c>
      <c r="G35" s="11">
        <f t="shared" si="4"/>
        <v>46273.875</v>
      </c>
      <c r="H35" s="11">
        <f t="shared" si="5"/>
        <v>46273.875</v>
      </c>
      <c r="I35" s="11">
        <f t="shared" si="6"/>
        <v>46273.854166666664</v>
      </c>
      <c r="J35" s="13">
        <f t="shared" si="7"/>
        <v>4.2499999997089617</v>
      </c>
      <c r="K35" s="10">
        <f t="shared" si="8"/>
        <v>0</v>
      </c>
      <c r="L35" s="10">
        <f t="shared" si="9"/>
        <v>4</v>
      </c>
      <c r="M35" s="10">
        <f t="shared" si="10"/>
        <v>4</v>
      </c>
      <c r="N35" s="12">
        <f t="shared" si="11"/>
        <v>0</v>
      </c>
      <c r="O35" s="10" t="str">
        <f t="shared" si="12"/>
        <v>3, 4, 5</v>
      </c>
      <c r="P35" s="13" t="str">
        <f t="shared" si="13"/>
        <v>NULL</v>
      </c>
      <c r="Q35" s="10" t="str">
        <f t="shared" si="14"/>
        <v>WT 5 (no rate)</v>
      </c>
      <c r="R35" s="11" t="str">
        <f t="shared" si="15"/>
        <v>NULL</v>
      </c>
      <c r="S35" s="10" t="str">
        <f t="shared" si="16"/>
        <v>NO RATE</v>
      </c>
      <c r="T35" s="10" t="str">
        <f t="shared" si="17"/>
        <v>UNKNOWN</v>
      </c>
      <c r="U35" s="10" t="str">
        <f t="shared" si="18"/>
        <v/>
      </c>
      <c r="V35" s="10" t="str">
        <f t="shared" si="19"/>
        <v/>
      </c>
      <c r="W35" s="10" t="str">
        <f t="shared" si="20"/>
        <v/>
      </c>
      <c r="X35" s="10" t="str">
        <f t="shared" si="21"/>
        <v>-</v>
      </c>
      <c r="Y35" s="10" t="str">
        <f t="shared" si="22"/>
        <v>Real route 1066: 12 items, last item released 19:28; departure = release + 60 min (rounded up to 15) + loading</v>
      </c>
      <c r="Z35" s="10" t="s">
        <v>148</v>
      </c>
      <c r="AA35" s="14"/>
      <c r="AB35" s="11"/>
      <c r="AC35" s="10" t="s">
        <v>157</v>
      </c>
      <c r="AD35" s="10" t="s">
        <v>155</v>
      </c>
      <c r="AE35" s="10" t="s">
        <v>156</v>
      </c>
      <c r="AF35" s="10"/>
      <c r="AG35" s="14"/>
      <c r="AH35" s="10"/>
      <c r="AI35">
        <f t="shared" si="23"/>
        <v>0</v>
      </c>
      <c r="AN35" t="s">
        <v>155</v>
      </c>
      <c r="AS35" t="s">
        <v>155</v>
      </c>
    </row>
    <row r="36" spans="1:46" ht="15" customHeight="1" x14ac:dyDescent="0.35">
      <c r="A36" s="10">
        <v>1</v>
      </c>
      <c r="B36" s="11">
        <f t="shared" si="0"/>
        <v>46273.677083333343</v>
      </c>
      <c r="C36" s="10" t="s">
        <v>72</v>
      </c>
      <c r="D36" s="10">
        <f t="shared" si="1"/>
        <v>1069</v>
      </c>
      <c r="E36" s="10" t="str">
        <f t="shared" si="2"/>
        <v>n/a</v>
      </c>
      <c r="F36" s="10" t="str">
        <f t="shared" si="3"/>
        <v>D09</v>
      </c>
      <c r="G36" s="11">
        <f t="shared" si="4"/>
        <v>46273.875</v>
      </c>
      <c r="H36" s="11">
        <f t="shared" si="5"/>
        <v>46273.875</v>
      </c>
      <c r="I36" s="11">
        <f t="shared" si="6"/>
        <v>46273.854166666664</v>
      </c>
      <c r="J36" s="13">
        <f t="shared" si="7"/>
        <v>4.2499999997089617</v>
      </c>
      <c r="K36" s="10">
        <f t="shared" si="8"/>
        <v>0</v>
      </c>
      <c r="L36" s="10">
        <f t="shared" si="9"/>
        <v>5</v>
      </c>
      <c r="M36" s="10">
        <f t="shared" si="10"/>
        <v>5</v>
      </c>
      <c r="N36" s="12">
        <f t="shared" si="11"/>
        <v>0</v>
      </c>
      <c r="O36" s="10" t="str">
        <f t="shared" si="12"/>
        <v>1, 2</v>
      </c>
      <c r="P36" s="13" t="str">
        <f t="shared" si="13"/>
        <v>NULL</v>
      </c>
      <c r="Q36" s="10" t="str">
        <f t="shared" si="14"/>
        <v>WT 2 (no rate)</v>
      </c>
      <c r="R36" s="11" t="str">
        <f t="shared" si="15"/>
        <v>NULL</v>
      </c>
      <c r="S36" s="10" t="str">
        <f t="shared" si="16"/>
        <v>NO RATE</v>
      </c>
      <c r="T36" s="10" t="str">
        <f t="shared" si="17"/>
        <v>UNKNOWN</v>
      </c>
      <c r="U36" s="10" t="str">
        <f t="shared" si="18"/>
        <v/>
      </c>
      <c r="V36" s="10" t="str">
        <f t="shared" si="19"/>
        <v/>
      </c>
      <c r="W36" s="10" t="str">
        <f t="shared" si="20"/>
        <v/>
      </c>
      <c r="X36" s="10" t="str">
        <f t="shared" si="21"/>
        <v>-</v>
      </c>
      <c r="Y36" s="10" t="str">
        <f t="shared" si="22"/>
        <v>Real route 1069: 27 items, last item released 19:28; departure = release + 60 min (rounded up to 15) + loading</v>
      </c>
      <c r="Z36" s="10" t="s">
        <v>148</v>
      </c>
      <c r="AA36" s="14"/>
      <c r="AB36" s="11"/>
      <c r="AC36" s="10" t="s">
        <v>154</v>
      </c>
      <c r="AD36" s="10" t="s">
        <v>155</v>
      </c>
      <c r="AE36" s="10" t="s">
        <v>156</v>
      </c>
      <c r="AF36" s="10"/>
      <c r="AG36" s="14"/>
      <c r="AH36" s="10"/>
      <c r="AI36">
        <f t="shared" si="23"/>
        <v>0</v>
      </c>
      <c r="AN36" t="s">
        <v>155</v>
      </c>
      <c r="AP36" s="54"/>
      <c r="AQ36" s="53">
        <v>9.7897376539351863E-2</v>
      </c>
      <c r="AR36" s="53">
        <v>46273.774980709881</v>
      </c>
      <c r="AS36" t="s">
        <v>155</v>
      </c>
      <c r="AT36" t="s">
        <v>167</v>
      </c>
    </row>
    <row r="37" spans="1:46" ht="15" customHeight="1" x14ac:dyDescent="0.35">
      <c r="A37" s="10">
        <v>1</v>
      </c>
      <c r="B37" s="11">
        <f t="shared" si="0"/>
        <v>46273.677083333343</v>
      </c>
      <c r="C37" s="10" t="s">
        <v>73</v>
      </c>
      <c r="D37" s="10">
        <f t="shared" si="1"/>
        <v>1083</v>
      </c>
      <c r="E37" s="10" t="str">
        <f t="shared" si="2"/>
        <v>n/a</v>
      </c>
      <c r="F37" s="10" t="str">
        <f t="shared" si="3"/>
        <v>D10</v>
      </c>
      <c r="G37" s="11">
        <f t="shared" si="4"/>
        <v>46273.875</v>
      </c>
      <c r="H37" s="11">
        <f t="shared" si="5"/>
        <v>46273.875</v>
      </c>
      <c r="I37" s="11">
        <f t="shared" si="6"/>
        <v>46273.854166666664</v>
      </c>
      <c r="J37" s="13">
        <f t="shared" si="7"/>
        <v>4.2499999997089617</v>
      </c>
      <c r="K37" s="10">
        <f t="shared" si="8"/>
        <v>0</v>
      </c>
      <c r="L37" s="10">
        <f t="shared" si="9"/>
        <v>2</v>
      </c>
      <c r="M37" s="10">
        <f t="shared" si="10"/>
        <v>2</v>
      </c>
      <c r="N37" s="12">
        <f t="shared" si="11"/>
        <v>0</v>
      </c>
      <c r="O37" s="10" t="str">
        <f t="shared" si="12"/>
        <v>1</v>
      </c>
      <c r="P37" s="13">
        <f t="shared" si="13"/>
        <v>0.75856481481481475</v>
      </c>
      <c r="Q37" s="10" t="str">
        <f t="shared" si="14"/>
        <v>WT 1</v>
      </c>
      <c r="R37" s="11">
        <f t="shared" si="15"/>
        <v>46273.708690200627</v>
      </c>
      <c r="S37" s="10" t="str">
        <f t="shared" si="16"/>
        <v>ON TIME</v>
      </c>
      <c r="T37" s="10" t="str">
        <f t="shared" si="17"/>
        <v>YES</v>
      </c>
      <c r="U37" s="10">
        <f t="shared" si="18"/>
        <v>209</v>
      </c>
      <c r="V37" s="10" t="str">
        <f t="shared" si="19"/>
        <v>+3:29</v>
      </c>
      <c r="W37" s="10" t="str">
        <f t="shared" si="20"/>
        <v/>
      </c>
      <c r="X37" s="10" t="str">
        <f t="shared" si="21"/>
        <v>-</v>
      </c>
      <c r="Y37" s="10" t="str">
        <f t="shared" si="22"/>
        <v>Real route 1083: 9 items, last item released 19:28; departure = release + 60 min (rounded up to 15) + loading</v>
      </c>
      <c r="Z37" s="10" t="s">
        <v>148</v>
      </c>
      <c r="AA37" s="14">
        <v>3.1606867280092592E-2</v>
      </c>
      <c r="AB37" s="11">
        <v>46273.708690200627</v>
      </c>
      <c r="AC37" s="10" t="s">
        <v>150</v>
      </c>
      <c r="AD37" s="10" t="s">
        <v>151</v>
      </c>
      <c r="AE37" s="10" t="s">
        <v>152</v>
      </c>
      <c r="AF37" s="10" t="s">
        <v>168</v>
      </c>
      <c r="AG37" s="14">
        <v>0</v>
      </c>
      <c r="AH37" s="10"/>
      <c r="AI37">
        <f t="shared" si="23"/>
        <v>0</v>
      </c>
      <c r="AJ37" s="54">
        <v>2.3925688506944438E-2</v>
      </c>
      <c r="AK37" s="54">
        <v>9.7897376539351863E-2</v>
      </c>
      <c r="AL37" s="53">
        <v>46273.701009021846</v>
      </c>
      <c r="AM37" s="53">
        <v>46273.774980709881</v>
      </c>
      <c r="AN37" t="s">
        <v>151</v>
      </c>
      <c r="AP37" s="54" t="s">
        <v>167</v>
      </c>
      <c r="AQ37" s="53">
        <v>9.7897376539351863E-2</v>
      </c>
      <c r="AR37" s="53">
        <v>46273.774980709881</v>
      </c>
      <c r="AS37" t="s">
        <v>151</v>
      </c>
      <c r="AT37" t="s">
        <v>167</v>
      </c>
    </row>
    <row r="38" spans="1:46" ht="15" customHeight="1" x14ac:dyDescent="0.35">
      <c r="A38" s="10">
        <v>1</v>
      </c>
      <c r="B38" s="11">
        <f t="shared" si="0"/>
        <v>46273.677083333343</v>
      </c>
      <c r="C38" s="10" t="s">
        <v>74</v>
      </c>
      <c r="D38" s="10">
        <f t="shared" si="1"/>
        <v>1981</v>
      </c>
      <c r="E38" s="10" t="str">
        <f t="shared" si="2"/>
        <v>n/a</v>
      </c>
      <c r="F38" s="10" t="str">
        <f t="shared" si="3"/>
        <v>D12</v>
      </c>
      <c r="G38" s="11">
        <f t="shared" si="4"/>
        <v>46273.885416666657</v>
      </c>
      <c r="H38" s="11">
        <f t="shared" si="5"/>
        <v>46273.885416666657</v>
      </c>
      <c r="I38" s="11">
        <f t="shared" si="6"/>
        <v>46273.864583333321</v>
      </c>
      <c r="J38" s="13">
        <f t="shared" si="7"/>
        <v>4.4999999994761311</v>
      </c>
      <c r="K38" s="10">
        <f t="shared" si="8"/>
        <v>0</v>
      </c>
      <c r="L38" s="10">
        <f t="shared" si="9"/>
        <v>23</v>
      </c>
      <c r="M38" s="10">
        <f t="shared" si="10"/>
        <v>23</v>
      </c>
      <c r="N38" s="12">
        <f t="shared" si="11"/>
        <v>0</v>
      </c>
      <c r="O38" s="10" t="str">
        <f t="shared" si="12"/>
        <v>2</v>
      </c>
      <c r="P38" s="13" t="str">
        <f t="shared" si="13"/>
        <v>NULL</v>
      </c>
      <c r="Q38" s="10" t="str">
        <f t="shared" si="14"/>
        <v>WT 2 (no rate)</v>
      </c>
      <c r="R38" s="11" t="str">
        <f t="shared" si="15"/>
        <v>NULL</v>
      </c>
      <c r="S38" s="10" t="str">
        <f t="shared" si="16"/>
        <v>NO RATE</v>
      </c>
      <c r="T38" s="10" t="str">
        <f t="shared" si="17"/>
        <v>UNKNOWN</v>
      </c>
      <c r="U38" s="10" t="str">
        <f t="shared" si="18"/>
        <v/>
      </c>
      <c r="V38" s="10" t="str">
        <f t="shared" si="19"/>
        <v/>
      </c>
      <c r="W38" s="10" t="str">
        <f t="shared" si="20"/>
        <v/>
      </c>
      <c r="X38" s="10" t="str">
        <f t="shared" si="21"/>
        <v>-</v>
      </c>
      <c r="Y38" s="10" t="str">
        <f t="shared" si="22"/>
        <v>Real route 1981: 90 items, last item released 19:37; departure = release + 60 min (rounded up to 15) + loading</v>
      </c>
      <c r="Z38" s="10" t="s">
        <v>148</v>
      </c>
      <c r="AA38" s="14"/>
      <c r="AB38" s="11"/>
      <c r="AC38" s="10" t="s">
        <v>154</v>
      </c>
      <c r="AD38" s="10" t="s">
        <v>155</v>
      </c>
      <c r="AE38" s="10" t="s">
        <v>156</v>
      </c>
      <c r="AF38" s="10"/>
      <c r="AG38" s="14"/>
      <c r="AH38" s="10"/>
      <c r="AI38">
        <f t="shared" si="23"/>
        <v>0</v>
      </c>
      <c r="AN38" t="s">
        <v>155</v>
      </c>
      <c r="AS38" t="s">
        <v>155</v>
      </c>
    </row>
    <row r="39" spans="1:46" ht="15" customHeight="1" x14ac:dyDescent="0.35">
      <c r="A39" s="10">
        <v>2</v>
      </c>
      <c r="B39" s="11">
        <f t="shared" si="0"/>
        <v>46273.6875</v>
      </c>
      <c r="C39" s="10" t="s">
        <v>20</v>
      </c>
      <c r="D39" s="10">
        <f t="shared" si="1"/>
        <v>1027</v>
      </c>
      <c r="E39" s="10" t="str">
        <f t="shared" si="2"/>
        <v>n/a</v>
      </c>
      <c r="F39" s="10" t="str">
        <f t="shared" si="3"/>
        <v>D01</v>
      </c>
      <c r="G39" s="11">
        <f t="shared" si="4"/>
        <v>46273.770833333343</v>
      </c>
      <c r="H39" s="11">
        <f t="shared" si="5"/>
        <v>46273.770833333343</v>
      </c>
      <c r="I39" s="11">
        <f t="shared" si="6"/>
        <v>46273.750000000007</v>
      </c>
      <c r="J39" s="13">
        <f t="shared" si="7"/>
        <v>1.500000000174623</v>
      </c>
      <c r="K39" s="10">
        <f t="shared" si="8"/>
        <v>0</v>
      </c>
      <c r="L39" s="10">
        <f t="shared" si="9"/>
        <v>0</v>
      </c>
      <c r="M39" s="10">
        <f t="shared" si="10"/>
        <v>0</v>
      </c>
      <c r="N39" s="12" t="str">
        <f t="shared" si="11"/>
        <v/>
      </c>
      <c r="O39" s="10" t="str">
        <f t="shared" si="12"/>
        <v/>
      </c>
      <c r="P39" s="13">
        <f t="shared" si="13"/>
        <v>0</v>
      </c>
      <c r="Q39" s="10" t="str">
        <f t="shared" si="14"/>
        <v/>
      </c>
      <c r="R39" s="11" t="str">
        <f t="shared" si="15"/>
        <v/>
      </c>
      <c r="S39" s="10" t="str">
        <f t="shared" si="16"/>
        <v>NO WORK RELEASED YET</v>
      </c>
      <c r="T39" s="10" t="str">
        <f t="shared" si="17"/>
        <v/>
      </c>
      <c r="U39" s="10" t="str">
        <f t="shared" si="18"/>
        <v/>
      </c>
      <c r="V39" s="10" t="str">
        <f t="shared" si="19"/>
        <v/>
      </c>
      <c r="W39" s="10" t="str">
        <f t="shared" si="20"/>
        <v/>
      </c>
      <c r="X39" s="10" t="str">
        <f t="shared" si="21"/>
        <v>-</v>
      </c>
      <c r="Y39" s="10" t="str">
        <f t="shared" si="22"/>
        <v>Real route 1027: 1 items, last item released 16:56; departure = release + 60 min (rounded up to 15) + loading</v>
      </c>
      <c r="Z39" s="10" t="s">
        <v>148</v>
      </c>
      <c r="AA39" s="14"/>
      <c r="AB39" s="11"/>
      <c r="AC39" s="10"/>
      <c r="AD39" s="10" t="s">
        <v>149</v>
      </c>
      <c r="AE39" s="10"/>
      <c r="AF39" s="10"/>
      <c r="AG39" s="14"/>
      <c r="AH39" s="10"/>
      <c r="AI39">
        <f t="shared" si="23"/>
        <v>0</v>
      </c>
      <c r="AN39" t="s">
        <v>149</v>
      </c>
      <c r="AS39" t="s">
        <v>149</v>
      </c>
    </row>
    <row r="40" spans="1:46" ht="15" customHeight="1" x14ac:dyDescent="0.35">
      <c r="A40" s="10">
        <v>2</v>
      </c>
      <c r="B40" s="11">
        <f t="shared" si="0"/>
        <v>46273.6875</v>
      </c>
      <c r="C40" s="10" t="s">
        <v>43</v>
      </c>
      <c r="D40" s="10">
        <f t="shared" si="1"/>
        <v>1011</v>
      </c>
      <c r="E40" s="10" t="str">
        <f t="shared" si="2"/>
        <v>n/a</v>
      </c>
      <c r="F40" s="10" t="str">
        <f t="shared" si="3"/>
        <v>D04</v>
      </c>
      <c r="G40" s="11">
        <f t="shared" si="4"/>
        <v>46273.802083333343</v>
      </c>
      <c r="H40" s="11">
        <f t="shared" si="5"/>
        <v>46273.802083333343</v>
      </c>
      <c r="I40" s="11">
        <f t="shared" si="6"/>
        <v>46273.781250000007</v>
      </c>
      <c r="J40" s="13">
        <f t="shared" si="7"/>
        <v>2.250000000174623</v>
      </c>
      <c r="K40" s="10">
        <f t="shared" si="8"/>
        <v>3</v>
      </c>
      <c r="L40" s="10">
        <f t="shared" si="9"/>
        <v>5</v>
      </c>
      <c r="M40" s="10">
        <f t="shared" si="10"/>
        <v>8</v>
      </c>
      <c r="N40" s="12">
        <f t="shared" si="11"/>
        <v>0.375</v>
      </c>
      <c r="O40" s="10" t="str">
        <f t="shared" si="12"/>
        <v>1, 2, 4</v>
      </c>
      <c r="P40" s="13" t="str">
        <f t="shared" si="13"/>
        <v>NULL</v>
      </c>
      <c r="Q40" s="10" t="str">
        <f t="shared" si="14"/>
        <v>WT 4 (no rate)</v>
      </c>
      <c r="R40" s="11" t="str">
        <f t="shared" si="15"/>
        <v>NULL</v>
      </c>
      <c r="S40" s="10" t="str">
        <f t="shared" si="16"/>
        <v>NO RATE</v>
      </c>
      <c r="T40" s="10" t="str">
        <f t="shared" si="17"/>
        <v>UNKNOWN</v>
      </c>
      <c r="U40" s="10" t="str">
        <f t="shared" si="18"/>
        <v/>
      </c>
      <c r="V40" s="10" t="str">
        <f t="shared" si="19"/>
        <v/>
      </c>
      <c r="W40" s="10" t="str">
        <f t="shared" si="20"/>
        <v/>
      </c>
      <c r="X40" s="10" t="str">
        <f t="shared" si="21"/>
        <v>-</v>
      </c>
      <c r="Y40" s="10" t="str">
        <f t="shared" si="22"/>
        <v>Real route 1011: 15 items, last item released 17:38; departure = release + 60 min (rounded up to 15) + loading</v>
      </c>
      <c r="Z40" s="10" t="s">
        <v>148</v>
      </c>
      <c r="AA40" s="14"/>
      <c r="AB40" s="11"/>
      <c r="AC40" s="10" t="s">
        <v>159</v>
      </c>
      <c r="AD40" s="10" t="s">
        <v>155</v>
      </c>
      <c r="AE40" s="10" t="s">
        <v>156</v>
      </c>
      <c r="AF40" s="10"/>
      <c r="AG40" s="14"/>
      <c r="AH40" s="10"/>
      <c r="AI40">
        <f t="shared" si="23"/>
        <v>0</v>
      </c>
      <c r="AN40" t="s">
        <v>155</v>
      </c>
      <c r="AP40" s="54"/>
      <c r="AQ40" s="53">
        <v>1.1311026967592589E-3</v>
      </c>
      <c r="AR40" s="53">
        <v>46273.688631102683</v>
      </c>
      <c r="AS40" t="s">
        <v>155</v>
      </c>
      <c r="AT40" t="s">
        <v>169</v>
      </c>
    </row>
    <row r="41" spans="1:46" ht="15" customHeight="1" x14ac:dyDescent="0.35">
      <c r="A41" s="10">
        <v>2</v>
      </c>
      <c r="B41" s="11">
        <f t="shared" si="0"/>
        <v>46273.6875</v>
      </c>
      <c r="C41" s="10" t="s">
        <v>44</v>
      </c>
      <c r="D41" s="10">
        <f t="shared" si="1"/>
        <v>1045</v>
      </c>
      <c r="E41" s="10" t="str">
        <f t="shared" si="2"/>
        <v>n/a</v>
      </c>
      <c r="F41" s="10" t="str">
        <f t="shared" si="3"/>
        <v>D05</v>
      </c>
      <c r="G41" s="11">
        <f t="shared" si="4"/>
        <v>46273.8125</v>
      </c>
      <c r="H41" s="11">
        <f t="shared" si="5"/>
        <v>46273.8125</v>
      </c>
      <c r="I41" s="11">
        <f t="shared" si="6"/>
        <v>46273.791666666664</v>
      </c>
      <c r="J41" s="13">
        <f t="shared" si="7"/>
        <v>2.4999999999417923</v>
      </c>
      <c r="K41" s="10">
        <f t="shared" si="8"/>
        <v>0</v>
      </c>
      <c r="L41" s="10">
        <f t="shared" si="9"/>
        <v>1</v>
      </c>
      <c r="M41" s="10">
        <f t="shared" si="10"/>
        <v>1</v>
      </c>
      <c r="N41" s="12">
        <f t="shared" si="11"/>
        <v>0</v>
      </c>
      <c r="O41" s="10" t="str">
        <f t="shared" si="12"/>
        <v>2</v>
      </c>
      <c r="P41" s="13" t="str">
        <f t="shared" si="13"/>
        <v>NULL</v>
      </c>
      <c r="Q41" s="10" t="str">
        <f t="shared" si="14"/>
        <v>WT 2 (no rate)</v>
      </c>
      <c r="R41" s="11" t="str">
        <f t="shared" si="15"/>
        <v>NULL</v>
      </c>
      <c r="S41" s="10" t="str">
        <f t="shared" si="16"/>
        <v>NO RATE</v>
      </c>
      <c r="T41" s="10" t="str">
        <f t="shared" si="17"/>
        <v>UNKNOWN</v>
      </c>
      <c r="U41" s="10" t="str">
        <f t="shared" si="18"/>
        <v/>
      </c>
      <c r="V41" s="10" t="str">
        <f t="shared" si="19"/>
        <v/>
      </c>
      <c r="W41" s="10" t="str">
        <f t="shared" si="20"/>
        <v/>
      </c>
      <c r="X41" s="10" t="str">
        <f t="shared" si="21"/>
        <v>-</v>
      </c>
      <c r="Y41" s="10" t="str">
        <f t="shared" si="22"/>
        <v>Real route 1045: 21 items, last item released 17:58; departure = release + 60 min (rounded up to 15) + loading</v>
      </c>
      <c r="Z41" s="10" t="s">
        <v>148</v>
      </c>
      <c r="AA41" s="14"/>
      <c r="AB41" s="11"/>
      <c r="AC41" s="10" t="s">
        <v>154</v>
      </c>
      <c r="AD41" s="10" t="s">
        <v>155</v>
      </c>
      <c r="AE41" s="10" t="s">
        <v>156</v>
      </c>
      <c r="AF41" s="10"/>
      <c r="AG41" s="14"/>
      <c r="AH41" s="10"/>
      <c r="AI41">
        <f t="shared" si="23"/>
        <v>0</v>
      </c>
      <c r="AN41" t="s">
        <v>155</v>
      </c>
      <c r="AS41" t="s">
        <v>155</v>
      </c>
    </row>
    <row r="42" spans="1:46" ht="15" customHeight="1" x14ac:dyDescent="0.35">
      <c r="A42" s="10">
        <v>2</v>
      </c>
      <c r="B42" s="11">
        <f t="shared" si="0"/>
        <v>46273.6875</v>
      </c>
      <c r="C42" s="10" t="s">
        <v>45</v>
      </c>
      <c r="D42" s="10">
        <f t="shared" si="1"/>
        <v>1072</v>
      </c>
      <c r="E42" s="10" t="str">
        <f t="shared" si="2"/>
        <v>n/a</v>
      </c>
      <c r="F42" s="10" t="str">
        <f t="shared" si="3"/>
        <v>D06</v>
      </c>
      <c r="G42" s="11">
        <f t="shared" si="4"/>
        <v>46273.802083333343</v>
      </c>
      <c r="H42" s="11">
        <f t="shared" si="5"/>
        <v>46273.802083333343</v>
      </c>
      <c r="I42" s="11">
        <f t="shared" si="6"/>
        <v>46273.781250000007</v>
      </c>
      <c r="J42" s="13">
        <f t="shared" si="7"/>
        <v>2.250000000174623</v>
      </c>
      <c r="K42" s="10">
        <f t="shared" si="8"/>
        <v>0</v>
      </c>
      <c r="L42" s="10">
        <f t="shared" si="9"/>
        <v>0</v>
      </c>
      <c r="M42" s="10">
        <f t="shared" si="10"/>
        <v>0</v>
      </c>
      <c r="N42" s="12" t="str">
        <f t="shared" si="11"/>
        <v/>
      </c>
      <c r="O42" s="10" t="str">
        <f t="shared" si="12"/>
        <v/>
      </c>
      <c r="P42" s="13">
        <f t="shared" si="13"/>
        <v>0</v>
      </c>
      <c r="Q42" s="10" t="str">
        <f t="shared" si="14"/>
        <v/>
      </c>
      <c r="R42" s="11" t="str">
        <f t="shared" si="15"/>
        <v/>
      </c>
      <c r="S42" s="10" t="str">
        <f t="shared" si="16"/>
        <v>NO WORK RELEASED YET</v>
      </c>
      <c r="T42" s="10" t="str">
        <f t="shared" si="17"/>
        <v/>
      </c>
      <c r="U42" s="10" t="str">
        <f t="shared" si="18"/>
        <v/>
      </c>
      <c r="V42" s="10" t="str">
        <f t="shared" si="19"/>
        <v/>
      </c>
      <c r="W42" s="10" t="str">
        <f t="shared" si="20"/>
        <v/>
      </c>
      <c r="X42" s="10" t="str">
        <f t="shared" si="21"/>
        <v>T07_PICK_CUTOFF_PASSED_LATE</v>
      </c>
      <c r="Y42" s="10" t="str">
        <f t="shared" si="22"/>
        <v>Real route 1072: 2 items, last item released 17:54. Synthesized status-coverage scenario: pick cutoff 18:45 and departure 19:15; snapshot 11 intentionally demonstrates open work at cutoff.</v>
      </c>
      <c r="Z42" s="10" t="s">
        <v>148</v>
      </c>
      <c r="AA42" s="14"/>
      <c r="AB42" s="11"/>
      <c r="AC42" s="10"/>
      <c r="AD42" s="10" t="s">
        <v>149</v>
      </c>
      <c r="AE42" s="10"/>
      <c r="AF42" s="10"/>
      <c r="AG42" s="14"/>
      <c r="AH42" s="10"/>
      <c r="AI42">
        <f t="shared" si="23"/>
        <v>0</v>
      </c>
      <c r="AN42" t="s">
        <v>149</v>
      </c>
      <c r="AS42" t="s">
        <v>149</v>
      </c>
    </row>
    <row r="43" spans="1:46" ht="15" customHeight="1" x14ac:dyDescent="0.35">
      <c r="A43" s="10">
        <v>2</v>
      </c>
      <c r="B43" s="11">
        <f t="shared" si="0"/>
        <v>46273.6875</v>
      </c>
      <c r="C43" s="10" t="s">
        <v>46</v>
      </c>
      <c r="D43" s="10">
        <f t="shared" si="1"/>
        <v>1035</v>
      </c>
      <c r="E43" s="10" t="str">
        <f t="shared" si="2"/>
        <v>n/a</v>
      </c>
      <c r="F43" s="10" t="str">
        <f t="shared" si="3"/>
        <v>D07</v>
      </c>
      <c r="G43" s="11">
        <f t="shared" si="4"/>
        <v>46273.822916666657</v>
      </c>
      <c r="H43" s="11">
        <f t="shared" si="5"/>
        <v>46273.822916666657</v>
      </c>
      <c r="I43" s="11">
        <f t="shared" si="6"/>
        <v>46273.802083333321</v>
      </c>
      <c r="J43" s="13">
        <f t="shared" si="7"/>
        <v>2.7499999997089617</v>
      </c>
      <c r="K43" s="10">
        <f t="shared" si="8"/>
        <v>0</v>
      </c>
      <c r="L43" s="10">
        <f t="shared" si="9"/>
        <v>0</v>
      </c>
      <c r="M43" s="10">
        <f t="shared" si="10"/>
        <v>0</v>
      </c>
      <c r="N43" s="12" t="str">
        <f t="shared" si="11"/>
        <v/>
      </c>
      <c r="O43" s="10" t="str">
        <f t="shared" si="12"/>
        <v/>
      </c>
      <c r="P43" s="13">
        <f t="shared" si="13"/>
        <v>0</v>
      </c>
      <c r="Q43" s="10" t="str">
        <f t="shared" si="14"/>
        <v/>
      </c>
      <c r="R43" s="11" t="str">
        <f t="shared" si="15"/>
        <v/>
      </c>
      <c r="S43" s="10" t="str">
        <f t="shared" si="16"/>
        <v>NO WORK RELEASED YET</v>
      </c>
      <c r="T43" s="10" t="str">
        <f t="shared" si="17"/>
        <v/>
      </c>
      <c r="U43" s="10" t="str">
        <f t="shared" si="18"/>
        <v/>
      </c>
      <c r="V43" s="10" t="str">
        <f t="shared" si="19"/>
        <v/>
      </c>
      <c r="W43" s="10" t="str">
        <f t="shared" si="20"/>
        <v/>
      </c>
      <c r="X43" s="10" t="str">
        <f t="shared" si="21"/>
        <v>-</v>
      </c>
      <c r="Y43" s="10" t="str">
        <f t="shared" si="22"/>
        <v>Real route 1035: 1 items, last item released 18:02; departure = release + 60 min (rounded up to 15) + loading</v>
      </c>
      <c r="Z43" s="10" t="s">
        <v>148</v>
      </c>
      <c r="AA43" s="14"/>
      <c r="AB43" s="11"/>
      <c r="AC43" s="10"/>
      <c r="AD43" s="10" t="s">
        <v>149</v>
      </c>
      <c r="AE43" s="10"/>
      <c r="AF43" s="10"/>
      <c r="AG43" s="14"/>
      <c r="AH43" s="10"/>
      <c r="AI43">
        <f t="shared" si="23"/>
        <v>0</v>
      </c>
      <c r="AN43" t="s">
        <v>149</v>
      </c>
      <c r="AS43" t="s">
        <v>149</v>
      </c>
    </row>
    <row r="44" spans="1:46" ht="15" customHeight="1" x14ac:dyDescent="0.35">
      <c r="A44" s="10">
        <v>2</v>
      </c>
      <c r="B44" s="11">
        <f t="shared" si="0"/>
        <v>46273.6875</v>
      </c>
      <c r="C44" s="10" t="s">
        <v>47</v>
      </c>
      <c r="D44" s="10">
        <f t="shared" si="1"/>
        <v>1888</v>
      </c>
      <c r="E44" s="10" t="str">
        <f t="shared" si="2"/>
        <v>n/a</v>
      </c>
      <c r="F44" s="10" t="str">
        <f t="shared" si="3"/>
        <v>D08</v>
      </c>
      <c r="G44" s="11">
        <f t="shared" si="4"/>
        <v>46273.822916666657</v>
      </c>
      <c r="H44" s="11">
        <f t="shared" si="5"/>
        <v>46273.822916666657</v>
      </c>
      <c r="I44" s="11">
        <f t="shared" si="6"/>
        <v>46273.802083333321</v>
      </c>
      <c r="J44" s="13">
        <f t="shared" si="7"/>
        <v>2.7499999997089617</v>
      </c>
      <c r="K44" s="10">
        <f t="shared" si="8"/>
        <v>32</v>
      </c>
      <c r="L44" s="10">
        <f t="shared" si="9"/>
        <v>9</v>
      </c>
      <c r="M44" s="10">
        <f t="shared" si="10"/>
        <v>41</v>
      </c>
      <c r="N44" s="12">
        <f t="shared" si="11"/>
        <v>0.78048780487804881</v>
      </c>
      <c r="O44" s="10" t="str">
        <f t="shared" si="12"/>
        <v>1, 5</v>
      </c>
      <c r="P44" s="13" t="str">
        <f t="shared" si="13"/>
        <v>NULL</v>
      </c>
      <c r="Q44" s="10" t="str">
        <f t="shared" si="14"/>
        <v>WT 5 (no rate)</v>
      </c>
      <c r="R44" s="11" t="str">
        <f t="shared" si="15"/>
        <v>NULL</v>
      </c>
      <c r="S44" s="10" t="str">
        <f t="shared" si="16"/>
        <v>NO RATE</v>
      </c>
      <c r="T44" s="10" t="str">
        <f t="shared" si="17"/>
        <v>UNKNOWN</v>
      </c>
      <c r="U44" s="10" t="str">
        <f t="shared" si="18"/>
        <v/>
      </c>
      <c r="V44" s="10" t="str">
        <f t="shared" si="19"/>
        <v/>
      </c>
      <c r="W44" s="10" t="str">
        <f t="shared" si="20"/>
        <v/>
      </c>
      <c r="X44" s="10" t="str">
        <f t="shared" si="21"/>
        <v>-</v>
      </c>
      <c r="Y44" s="10" t="str">
        <f t="shared" si="22"/>
        <v>Real route 1888: 88 items, last item released 18:00; departure = release + 60 min (rounded up to 15) + loading</v>
      </c>
      <c r="Z44" s="10" t="s">
        <v>148</v>
      </c>
      <c r="AA44" s="14"/>
      <c r="AB44" s="11"/>
      <c r="AC44" s="10" t="s">
        <v>157</v>
      </c>
      <c r="AD44" s="10" t="s">
        <v>155</v>
      </c>
      <c r="AE44" s="10" t="s">
        <v>156</v>
      </c>
      <c r="AF44" s="10"/>
      <c r="AG44" s="14"/>
      <c r="AH44" s="10"/>
      <c r="AI44">
        <f t="shared" si="23"/>
        <v>0</v>
      </c>
      <c r="AN44" t="s">
        <v>155</v>
      </c>
      <c r="AP44" s="54"/>
      <c r="AQ44" s="53">
        <v>4.1473765393518517E-3</v>
      </c>
      <c r="AR44" s="53">
        <v>46273.691647376538</v>
      </c>
      <c r="AS44" t="s">
        <v>155</v>
      </c>
      <c r="AT44" t="s">
        <v>170</v>
      </c>
    </row>
    <row r="45" spans="1:46" ht="15" customHeight="1" x14ac:dyDescent="0.35">
      <c r="A45" s="10">
        <v>2</v>
      </c>
      <c r="B45" s="11">
        <f t="shared" si="0"/>
        <v>46273.6875</v>
      </c>
      <c r="C45" s="10" t="s">
        <v>48</v>
      </c>
      <c r="D45" s="10">
        <f t="shared" si="1"/>
        <v>1012</v>
      </c>
      <c r="E45" s="10" t="str">
        <f t="shared" si="2"/>
        <v>n/a</v>
      </c>
      <c r="F45" s="10" t="str">
        <f t="shared" si="3"/>
        <v>D09</v>
      </c>
      <c r="G45" s="11">
        <f t="shared" si="4"/>
        <v>46273.833333333343</v>
      </c>
      <c r="H45" s="11">
        <f t="shared" si="5"/>
        <v>46273.833333333343</v>
      </c>
      <c r="I45" s="11">
        <f t="shared" si="6"/>
        <v>46273.812500000007</v>
      </c>
      <c r="J45" s="13">
        <f t="shared" si="7"/>
        <v>3.000000000174623</v>
      </c>
      <c r="K45" s="10">
        <f t="shared" si="8"/>
        <v>0</v>
      </c>
      <c r="L45" s="10">
        <f t="shared" si="9"/>
        <v>7</v>
      </c>
      <c r="M45" s="10">
        <f t="shared" si="10"/>
        <v>7</v>
      </c>
      <c r="N45" s="12">
        <f t="shared" si="11"/>
        <v>0</v>
      </c>
      <c r="O45" s="10" t="str">
        <f t="shared" si="12"/>
        <v>2, 4, 5</v>
      </c>
      <c r="P45" s="13" t="str">
        <f t="shared" si="13"/>
        <v>NULL</v>
      </c>
      <c r="Q45" s="10" t="str">
        <f t="shared" si="14"/>
        <v>WT 5 (no rate)</v>
      </c>
      <c r="R45" s="11" t="str">
        <f t="shared" si="15"/>
        <v>NULL</v>
      </c>
      <c r="S45" s="10" t="str">
        <f t="shared" si="16"/>
        <v>NO RATE</v>
      </c>
      <c r="T45" s="10" t="str">
        <f t="shared" si="17"/>
        <v>UNKNOWN</v>
      </c>
      <c r="U45" s="10" t="str">
        <f t="shared" si="18"/>
        <v/>
      </c>
      <c r="V45" s="10" t="str">
        <f t="shared" si="19"/>
        <v/>
      </c>
      <c r="W45" s="10" t="str">
        <f t="shared" si="20"/>
        <v/>
      </c>
      <c r="X45" s="10" t="str">
        <f t="shared" si="21"/>
        <v>-</v>
      </c>
      <c r="Y45" s="10" t="str">
        <f t="shared" si="22"/>
        <v>Real route 1012: 27 items, last item released 18:17; departure = release + 60 min (rounded up to 15) + loading</v>
      </c>
      <c r="Z45" s="10" t="s">
        <v>148</v>
      </c>
      <c r="AA45" s="14"/>
      <c r="AB45" s="11"/>
      <c r="AC45" s="10" t="s">
        <v>157</v>
      </c>
      <c r="AD45" s="10" t="s">
        <v>155</v>
      </c>
      <c r="AE45" s="10" t="s">
        <v>156</v>
      </c>
      <c r="AF45" s="10"/>
      <c r="AG45" s="14"/>
      <c r="AH45" s="10"/>
      <c r="AI45">
        <f t="shared" si="23"/>
        <v>0</v>
      </c>
      <c r="AN45" t="s">
        <v>155</v>
      </c>
      <c r="AS45" t="s">
        <v>155</v>
      </c>
    </row>
    <row r="46" spans="1:46" ht="15" customHeight="1" x14ac:dyDescent="0.35">
      <c r="A46" s="10">
        <v>2</v>
      </c>
      <c r="B46" s="11">
        <f t="shared" si="0"/>
        <v>46273.6875</v>
      </c>
      <c r="C46" s="10" t="s">
        <v>49</v>
      </c>
      <c r="D46" s="10">
        <f t="shared" si="1"/>
        <v>1018</v>
      </c>
      <c r="E46" s="10" t="str">
        <f t="shared" si="2"/>
        <v>n/a</v>
      </c>
      <c r="F46" s="10" t="str">
        <f t="shared" si="3"/>
        <v>D10</v>
      </c>
      <c r="G46" s="11">
        <f t="shared" si="4"/>
        <v>46273.833333333343</v>
      </c>
      <c r="H46" s="11">
        <f t="shared" si="5"/>
        <v>46273.833333333343</v>
      </c>
      <c r="I46" s="11">
        <f t="shared" si="6"/>
        <v>46273.812500000007</v>
      </c>
      <c r="J46" s="13">
        <f t="shared" si="7"/>
        <v>3.000000000174623</v>
      </c>
      <c r="K46" s="10">
        <f t="shared" si="8"/>
        <v>0</v>
      </c>
      <c r="L46" s="10">
        <f t="shared" si="9"/>
        <v>6</v>
      </c>
      <c r="M46" s="10">
        <f t="shared" si="10"/>
        <v>6</v>
      </c>
      <c r="N46" s="12">
        <f t="shared" si="11"/>
        <v>0</v>
      </c>
      <c r="O46" s="10" t="str">
        <f t="shared" si="12"/>
        <v>2, 3, 4, 5</v>
      </c>
      <c r="P46" s="13" t="str">
        <f t="shared" si="13"/>
        <v>NULL</v>
      </c>
      <c r="Q46" s="10" t="str">
        <f t="shared" si="14"/>
        <v>WT 5 (no rate)</v>
      </c>
      <c r="R46" s="11" t="str">
        <f t="shared" si="15"/>
        <v>NULL</v>
      </c>
      <c r="S46" s="10" t="str">
        <f t="shared" si="16"/>
        <v>NO RATE</v>
      </c>
      <c r="T46" s="10" t="str">
        <f t="shared" si="17"/>
        <v>UNKNOWN</v>
      </c>
      <c r="U46" s="10" t="str">
        <f t="shared" si="18"/>
        <v/>
      </c>
      <c r="V46" s="10" t="str">
        <f t="shared" si="19"/>
        <v/>
      </c>
      <c r="W46" s="10" t="str">
        <f t="shared" si="20"/>
        <v/>
      </c>
      <c r="X46" s="10" t="str">
        <f t="shared" si="21"/>
        <v>-</v>
      </c>
      <c r="Y46" s="10" t="str">
        <f t="shared" si="22"/>
        <v>Real route 1018: 16 items, last item released 18:25; departure = release + 60 min (rounded up to 15) + loading</v>
      </c>
      <c r="Z46" s="10" t="s">
        <v>148</v>
      </c>
      <c r="AA46" s="14"/>
      <c r="AB46" s="11"/>
      <c r="AC46" s="10" t="s">
        <v>157</v>
      </c>
      <c r="AD46" s="10" t="s">
        <v>155</v>
      </c>
      <c r="AE46" s="10" t="s">
        <v>156</v>
      </c>
      <c r="AF46" s="10"/>
      <c r="AG46" s="14"/>
      <c r="AH46" s="10"/>
      <c r="AI46">
        <f t="shared" si="23"/>
        <v>0</v>
      </c>
      <c r="AN46" t="s">
        <v>155</v>
      </c>
      <c r="AS46" t="s">
        <v>155</v>
      </c>
    </row>
    <row r="47" spans="1:46" ht="15" customHeight="1" x14ac:dyDescent="0.35">
      <c r="A47" s="10">
        <v>2</v>
      </c>
      <c r="B47" s="11">
        <f t="shared" si="0"/>
        <v>46273.6875</v>
      </c>
      <c r="C47" s="10" t="s">
        <v>50</v>
      </c>
      <c r="D47" s="10">
        <f t="shared" si="1"/>
        <v>1037</v>
      </c>
      <c r="E47" s="10" t="str">
        <f t="shared" si="2"/>
        <v>n/a</v>
      </c>
      <c r="F47" s="10" t="str">
        <f t="shared" si="3"/>
        <v>D11</v>
      </c>
      <c r="G47" s="11">
        <f t="shared" si="4"/>
        <v>46273.833333333343</v>
      </c>
      <c r="H47" s="11">
        <f t="shared" si="5"/>
        <v>46273.833333333343</v>
      </c>
      <c r="I47" s="11">
        <f t="shared" si="6"/>
        <v>46273.812500000007</v>
      </c>
      <c r="J47" s="13">
        <f t="shared" si="7"/>
        <v>3.000000000174623</v>
      </c>
      <c r="K47" s="10">
        <f t="shared" si="8"/>
        <v>0</v>
      </c>
      <c r="L47" s="10">
        <f t="shared" si="9"/>
        <v>5</v>
      </c>
      <c r="M47" s="10">
        <f t="shared" si="10"/>
        <v>5</v>
      </c>
      <c r="N47" s="12">
        <f t="shared" si="11"/>
        <v>0</v>
      </c>
      <c r="O47" s="10" t="str">
        <f t="shared" si="12"/>
        <v>1, 4</v>
      </c>
      <c r="P47" s="13" t="str">
        <f t="shared" si="13"/>
        <v>NULL</v>
      </c>
      <c r="Q47" s="10" t="str">
        <f t="shared" si="14"/>
        <v>WT 4 (no rate)</v>
      </c>
      <c r="R47" s="11" t="str">
        <f t="shared" si="15"/>
        <v>NULL</v>
      </c>
      <c r="S47" s="10" t="str">
        <f t="shared" si="16"/>
        <v>NO RATE</v>
      </c>
      <c r="T47" s="10" t="str">
        <f t="shared" si="17"/>
        <v>UNKNOWN</v>
      </c>
      <c r="U47" s="10" t="str">
        <f t="shared" si="18"/>
        <v/>
      </c>
      <c r="V47" s="10" t="str">
        <f t="shared" si="19"/>
        <v/>
      </c>
      <c r="W47" s="10" t="str">
        <f t="shared" si="20"/>
        <v/>
      </c>
      <c r="X47" s="10" t="str">
        <f t="shared" si="21"/>
        <v>-</v>
      </c>
      <c r="Y47" s="10" t="str">
        <f t="shared" si="22"/>
        <v>Real route 1037: 28 items, last item released 18:26; departure = release + 60 min (rounded up to 15) + loading</v>
      </c>
      <c r="Z47" s="10" t="s">
        <v>148</v>
      </c>
      <c r="AA47" s="14"/>
      <c r="AB47" s="11"/>
      <c r="AC47" s="10" t="s">
        <v>159</v>
      </c>
      <c r="AD47" s="10" t="s">
        <v>155</v>
      </c>
      <c r="AE47" s="10" t="s">
        <v>156</v>
      </c>
      <c r="AF47" s="10"/>
      <c r="AG47" s="14"/>
      <c r="AH47" s="10"/>
      <c r="AI47">
        <f t="shared" si="23"/>
        <v>0</v>
      </c>
      <c r="AN47" t="s">
        <v>155</v>
      </c>
      <c r="AP47" s="54"/>
      <c r="AQ47" s="53">
        <v>7.1636503935185187E-3</v>
      </c>
      <c r="AR47" s="53">
        <v>46273.694663650393</v>
      </c>
      <c r="AS47" t="s">
        <v>155</v>
      </c>
      <c r="AT47" t="s">
        <v>171</v>
      </c>
    </row>
    <row r="48" spans="1:46" ht="15" customHeight="1" x14ac:dyDescent="0.35">
      <c r="A48" s="10">
        <v>2</v>
      </c>
      <c r="B48" s="11">
        <f t="shared" si="0"/>
        <v>46273.6875</v>
      </c>
      <c r="C48" s="10" t="s">
        <v>51</v>
      </c>
      <c r="D48" s="10">
        <f t="shared" si="1"/>
        <v>1057</v>
      </c>
      <c r="E48" s="10" t="str">
        <f t="shared" si="2"/>
        <v>n/a</v>
      </c>
      <c r="F48" s="10" t="str">
        <f t="shared" si="3"/>
        <v>D12</v>
      </c>
      <c r="G48" s="11">
        <f t="shared" si="4"/>
        <v>46273.833333333343</v>
      </c>
      <c r="H48" s="11">
        <f t="shared" si="5"/>
        <v>46273.833333333343</v>
      </c>
      <c r="I48" s="11">
        <f t="shared" si="6"/>
        <v>46273.812500000007</v>
      </c>
      <c r="J48" s="13">
        <f t="shared" si="7"/>
        <v>3.000000000174623</v>
      </c>
      <c r="K48" s="10">
        <f t="shared" si="8"/>
        <v>0</v>
      </c>
      <c r="L48" s="10">
        <f t="shared" si="9"/>
        <v>11</v>
      </c>
      <c r="M48" s="10">
        <f t="shared" si="10"/>
        <v>11</v>
      </c>
      <c r="N48" s="12">
        <f t="shared" si="11"/>
        <v>0</v>
      </c>
      <c r="O48" s="10" t="str">
        <f t="shared" si="12"/>
        <v>1, 2, 3</v>
      </c>
      <c r="P48" s="13" t="str">
        <f t="shared" si="13"/>
        <v>NULL</v>
      </c>
      <c r="Q48" s="10" t="str">
        <f t="shared" si="14"/>
        <v>WT 3 (no rate)</v>
      </c>
      <c r="R48" s="11" t="str">
        <f t="shared" si="15"/>
        <v>NULL</v>
      </c>
      <c r="S48" s="10" t="str">
        <f t="shared" si="16"/>
        <v>NO RATE</v>
      </c>
      <c r="T48" s="10" t="str">
        <f t="shared" si="17"/>
        <v>UNKNOWN</v>
      </c>
      <c r="U48" s="10" t="str">
        <f t="shared" si="18"/>
        <v/>
      </c>
      <c r="V48" s="10" t="str">
        <f t="shared" si="19"/>
        <v/>
      </c>
      <c r="W48" s="10" t="str">
        <f t="shared" si="20"/>
        <v/>
      </c>
      <c r="X48" s="10" t="str">
        <f t="shared" si="21"/>
        <v>-</v>
      </c>
      <c r="Y48" s="10" t="str">
        <f t="shared" si="22"/>
        <v>Real route 1057: 20 items, last item released 18:16; departure = release + 60 min (rounded up to 15) + loading</v>
      </c>
      <c r="Z48" s="10" t="s">
        <v>148</v>
      </c>
      <c r="AA48" s="14"/>
      <c r="AB48" s="11"/>
      <c r="AC48" s="10" t="s">
        <v>161</v>
      </c>
      <c r="AD48" s="10" t="s">
        <v>155</v>
      </c>
      <c r="AE48" s="10" t="s">
        <v>156</v>
      </c>
      <c r="AF48" s="10"/>
      <c r="AG48" s="14"/>
      <c r="AH48" s="10"/>
      <c r="AI48">
        <f t="shared" si="23"/>
        <v>0</v>
      </c>
      <c r="AN48" t="s">
        <v>155</v>
      </c>
      <c r="AP48" s="54"/>
      <c r="AQ48" s="53">
        <v>7.1636503935185187E-3</v>
      </c>
      <c r="AR48" s="53">
        <v>46273.694663650393</v>
      </c>
      <c r="AS48" t="s">
        <v>155</v>
      </c>
      <c r="AT48" t="s">
        <v>171</v>
      </c>
    </row>
    <row r="49" spans="1:46" ht="15" customHeight="1" x14ac:dyDescent="0.35">
      <c r="A49" s="10">
        <v>2</v>
      </c>
      <c r="B49" s="11">
        <f t="shared" si="0"/>
        <v>46273.6875</v>
      </c>
      <c r="C49" s="10" t="s">
        <v>52</v>
      </c>
      <c r="D49" s="10">
        <f t="shared" si="1"/>
        <v>1003</v>
      </c>
      <c r="E49" s="10" t="str">
        <f t="shared" si="2"/>
        <v>n/a</v>
      </c>
      <c r="F49" s="10" t="str">
        <f t="shared" si="3"/>
        <v>D01</v>
      </c>
      <c r="G49" s="11">
        <f t="shared" si="4"/>
        <v>46273.84375</v>
      </c>
      <c r="H49" s="11">
        <f t="shared" si="5"/>
        <v>46273.84375</v>
      </c>
      <c r="I49" s="11">
        <f t="shared" si="6"/>
        <v>46273.822916666664</v>
      </c>
      <c r="J49" s="13">
        <f t="shared" si="7"/>
        <v>3.2499999999417923</v>
      </c>
      <c r="K49" s="10">
        <f t="shared" si="8"/>
        <v>1</v>
      </c>
      <c r="L49" s="10">
        <f t="shared" si="9"/>
        <v>8</v>
      </c>
      <c r="M49" s="10">
        <f t="shared" si="10"/>
        <v>9</v>
      </c>
      <c r="N49" s="12">
        <f t="shared" si="11"/>
        <v>0.1111111111111111</v>
      </c>
      <c r="O49" s="10" t="str">
        <f t="shared" si="12"/>
        <v>2, 3, 4, 5</v>
      </c>
      <c r="P49" s="13" t="str">
        <f t="shared" si="13"/>
        <v>NULL</v>
      </c>
      <c r="Q49" s="10" t="str">
        <f t="shared" si="14"/>
        <v>WT 5 (no rate)</v>
      </c>
      <c r="R49" s="11" t="str">
        <f t="shared" si="15"/>
        <v>NULL</v>
      </c>
      <c r="S49" s="10" t="str">
        <f t="shared" si="16"/>
        <v>NO RATE</v>
      </c>
      <c r="T49" s="10" t="str">
        <f t="shared" si="17"/>
        <v>UNKNOWN</v>
      </c>
      <c r="U49" s="10" t="str">
        <f t="shared" si="18"/>
        <v/>
      </c>
      <c r="V49" s="10" t="str">
        <f t="shared" si="19"/>
        <v/>
      </c>
      <c r="W49" s="10" t="str">
        <f t="shared" si="20"/>
        <v/>
      </c>
      <c r="X49" s="10" t="str">
        <f t="shared" si="21"/>
        <v>-</v>
      </c>
      <c r="Y49" s="10" t="str">
        <f t="shared" si="22"/>
        <v>Real route 1003: 52 items, last item released 18:40; departure = release + 60 min (rounded up to 15) + loading</v>
      </c>
      <c r="Z49" s="10" t="s">
        <v>148</v>
      </c>
      <c r="AA49" s="14"/>
      <c r="AB49" s="11"/>
      <c r="AC49" s="10" t="s">
        <v>157</v>
      </c>
      <c r="AD49" s="10" t="s">
        <v>155</v>
      </c>
      <c r="AE49" s="10" t="s">
        <v>156</v>
      </c>
      <c r="AF49" s="10"/>
      <c r="AG49" s="14"/>
      <c r="AH49" s="10"/>
      <c r="AI49">
        <f t="shared" si="23"/>
        <v>0</v>
      </c>
      <c r="AN49" t="s">
        <v>155</v>
      </c>
      <c r="AS49" t="s">
        <v>155</v>
      </c>
    </row>
    <row r="50" spans="1:46" ht="15" customHeight="1" x14ac:dyDescent="0.35">
      <c r="A50" s="10">
        <v>2</v>
      </c>
      <c r="B50" s="11">
        <f t="shared" si="0"/>
        <v>46273.6875</v>
      </c>
      <c r="C50" s="10" t="s">
        <v>53</v>
      </c>
      <c r="D50" s="10">
        <f t="shared" si="1"/>
        <v>1020</v>
      </c>
      <c r="E50" s="10" t="str">
        <f t="shared" si="2"/>
        <v>n/a</v>
      </c>
      <c r="F50" s="10" t="str">
        <f t="shared" si="3"/>
        <v>D02</v>
      </c>
      <c r="G50" s="11">
        <f t="shared" si="4"/>
        <v>46273.84375</v>
      </c>
      <c r="H50" s="11">
        <f t="shared" si="5"/>
        <v>46273.84375</v>
      </c>
      <c r="I50" s="11">
        <f t="shared" si="6"/>
        <v>46273.822916666664</v>
      </c>
      <c r="J50" s="13">
        <f t="shared" si="7"/>
        <v>3.2499999999417923</v>
      </c>
      <c r="K50" s="10">
        <f t="shared" si="8"/>
        <v>1</v>
      </c>
      <c r="L50" s="10">
        <f t="shared" si="9"/>
        <v>7</v>
      </c>
      <c r="M50" s="10">
        <f t="shared" si="10"/>
        <v>8</v>
      </c>
      <c r="N50" s="12">
        <f t="shared" si="11"/>
        <v>0.125</v>
      </c>
      <c r="O50" s="10" t="str">
        <f t="shared" si="12"/>
        <v>3, 5</v>
      </c>
      <c r="P50" s="13" t="str">
        <f t="shared" si="13"/>
        <v>NULL</v>
      </c>
      <c r="Q50" s="10" t="str">
        <f t="shared" si="14"/>
        <v>WT 5 (no rate)</v>
      </c>
      <c r="R50" s="11" t="str">
        <f t="shared" si="15"/>
        <v>NULL</v>
      </c>
      <c r="S50" s="10" t="str">
        <f t="shared" si="16"/>
        <v>NO RATE</v>
      </c>
      <c r="T50" s="10" t="str">
        <f t="shared" si="17"/>
        <v>UNKNOWN</v>
      </c>
      <c r="U50" s="10" t="str">
        <f t="shared" si="18"/>
        <v/>
      </c>
      <c r="V50" s="10" t="str">
        <f t="shared" si="19"/>
        <v/>
      </c>
      <c r="W50" s="10" t="str">
        <f t="shared" si="20"/>
        <v/>
      </c>
      <c r="X50" s="10" t="str">
        <f t="shared" si="21"/>
        <v>-</v>
      </c>
      <c r="Y50" s="10" t="str">
        <f t="shared" si="22"/>
        <v>Real route 1020: 17 items, last item released 18:30; departure = release + 60 min (rounded up to 15) + loading</v>
      </c>
      <c r="Z50" s="10" t="s">
        <v>148</v>
      </c>
      <c r="AA50" s="14"/>
      <c r="AB50" s="11"/>
      <c r="AC50" s="10" t="s">
        <v>157</v>
      </c>
      <c r="AD50" s="10" t="s">
        <v>155</v>
      </c>
      <c r="AE50" s="10" t="s">
        <v>156</v>
      </c>
      <c r="AF50" s="10"/>
      <c r="AG50" s="14"/>
      <c r="AH50" s="10"/>
      <c r="AI50">
        <f t="shared" si="23"/>
        <v>0</v>
      </c>
      <c r="AN50" t="s">
        <v>155</v>
      </c>
      <c r="AS50" t="s">
        <v>155</v>
      </c>
    </row>
    <row r="51" spans="1:46" ht="15" customHeight="1" x14ac:dyDescent="0.35">
      <c r="A51" s="10">
        <v>2</v>
      </c>
      <c r="B51" s="11">
        <f t="shared" si="0"/>
        <v>46273.6875</v>
      </c>
      <c r="C51" s="10" t="s">
        <v>54</v>
      </c>
      <c r="D51" s="10">
        <f t="shared" si="1"/>
        <v>1022</v>
      </c>
      <c r="E51" s="10" t="str">
        <f t="shared" si="2"/>
        <v>n/a</v>
      </c>
      <c r="F51" s="10" t="str">
        <f t="shared" si="3"/>
        <v>D03</v>
      </c>
      <c r="G51" s="11">
        <f t="shared" si="4"/>
        <v>46273.84375</v>
      </c>
      <c r="H51" s="11">
        <f t="shared" si="5"/>
        <v>46273.84375</v>
      </c>
      <c r="I51" s="11">
        <f t="shared" si="6"/>
        <v>46273.822916666664</v>
      </c>
      <c r="J51" s="13">
        <f t="shared" si="7"/>
        <v>3.2499999999417923</v>
      </c>
      <c r="K51" s="10">
        <f t="shared" si="8"/>
        <v>8</v>
      </c>
      <c r="L51" s="10">
        <f t="shared" si="9"/>
        <v>11</v>
      </c>
      <c r="M51" s="10">
        <f t="shared" si="10"/>
        <v>19</v>
      </c>
      <c r="N51" s="12">
        <f t="shared" si="11"/>
        <v>0.42105263157894735</v>
      </c>
      <c r="O51" s="10" t="str">
        <f t="shared" si="12"/>
        <v>1, 2, 4, 5</v>
      </c>
      <c r="P51" s="13" t="str">
        <f t="shared" si="13"/>
        <v>NULL</v>
      </c>
      <c r="Q51" s="10" t="str">
        <f t="shared" si="14"/>
        <v>WT 5 (no rate)</v>
      </c>
      <c r="R51" s="11" t="str">
        <f t="shared" si="15"/>
        <v>NULL</v>
      </c>
      <c r="S51" s="10" t="str">
        <f t="shared" si="16"/>
        <v>NO RATE</v>
      </c>
      <c r="T51" s="10" t="str">
        <f t="shared" si="17"/>
        <v>UNKNOWN</v>
      </c>
      <c r="U51" s="10" t="str">
        <f t="shared" si="18"/>
        <v/>
      </c>
      <c r="V51" s="10" t="str">
        <f t="shared" si="19"/>
        <v/>
      </c>
      <c r="W51" s="10" t="str">
        <f t="shared" si="20"/>
        <v/>
      </c>
      <c r="X51" s="10" t="str">
        <f t="shared" si="21"/>
        <v>-</v>
      </c>
      <c r="Y51" s="10" t="str">
        <f t="shared" si="22"/>
        <v>Real route 1022: 34 items, last item released 18:37; departure = release + 60 min (rounded up to 15) + loading</v>
      </c>
      <c r="Z51" s="10" t="s">
        <v>148</v>
      </c>
      <c r="AA51" s="14"/>
      <c r="AB51" s="11"/>
      <c r="AC51" s="10" t="s">
        <v>157</v>
      </c>
      <c r="AD51" s="10" t="s">
        <v>155</v>
      </c>
      <c r="AE51" s="10" t="s">
        <v>156</v>
      </c>
      <c r="AF51" s="10"/>
      <c r="AG51" s="14"/>
      <c r="AH51" s="10"/>
      <c r="AI51">
        <f t="shared" si="23"/>
        <v>0</v>
      </c>
      <c r="AN51" t="s">
        <v>155</v>
      </c>
      <c r="AP51" s="54"/>
      <c r="AQ51" s="53">
        <v>1.6212471944444449E-2</v>
      </c>
      <c r="AR51" s="53">
        <v>46273.703712471943</v>
      </c>
      <c r="AS51" t="s">
        <v>155</v>
      </c>
      <c r="AT51" t="s">
        <v>172</v>
      </c>
    </row>
    <row r="52" spans="1:46" ht="15" customHeight="1" x14ac:dyDescent="0.35">
      <c r="A52" s="10">
        <v>2</v>
      </c>
      <c r="B52" s="11">
        <f t="shared" si="0"/>
        <v>46273.6875</v>
      </c>
      <c r="C52" s="10" t="s">
        <v>55</v>
      </c>
      <c r="D52" s="10">
        <f t="shared" si="1"/>
        <v>1028</v>
      </c>
      <c r="E52" s="10" t="str">
        <f t="shared" si="2"/>
        <v>n/a</v>
      </c>
      <c r="F52" s="10" t="str">
        <f t="shared" si="3"/>
        <v>D04</v>
      </c>
      <c r="G52" s="11">
        <f t="shared" si="4"/>
        <v>46273.84375</v>
      </c>
      <c r="H52" s="11">
        <f t="shared" si="5"/>
        <v>46273.84375</v>
      </c>
      <c r="I52" s="11">
        <f t="shared" si="6"/>
        <v>46273.822916666664</v>
      </c>
      <c r="J52" s="13">
        <f t="shared" si="7"/>
        <v>3.2499999999417923</v>
      </c>
      <c r="K52" s="10">
        <f t="shared" si="8"/>
        <v>2</v>
      </c>
      <c r="L52" s="10">
        <f t="shared" si="9"/>
        <v>2</v>
      </c>
      <c r="M52" s="10">
        <f t="shared" si="10"/>
        <v>4</v>
      </c>
      <c r="N52" s="12">
        <f t="shared" si="11"/>
        <v>0.5</v>
      </c>
      <c r="O52" s="10" t="str">
        <f t="shared" si="12"/>
        <v>3, 4</v>
      </c>
      <c r="P52" s="13" t="str">
        <f t="shared" si="13"/>
        <v>NULL</v>
      </c>
      <c r="Q52" s="10" t="str">
        <f t="shared" si="14"/>
        <v>WT 4 (no rate)</v>
      </c>
      <c r="R52" s="11" t="str">
        <f t="shared" si="15"/>
        <v>NULL</v>
      </c>
      <c r="S52" s="10" t="str">
        <f t="shared" si="16"/>
        <v>NO RATE</v>
      </c>
      <c r="T52" s="10" t="str">
        <f t="shared" si="17"/>
        <v>UNKNOWN</v>
      </c>
      <c r="U52" s="10" t="str">
        <f t="shared" si="18"/>
        <v/>
      </c>
      <c r="V52" s="10" t="str">
        <f t="shared" si="19"/>
        <v/>
      </c>
      <c r="W52" s="10" t="str">
        <f t="shared" si="20"/>
        <v/>
      </c>
      <c r="X52" s="10" t="str">
        <f t="shared" si="21"/>
        <v>-</v>
      </c>
      <c r="Y52" s="10" t="str">
        <f t="shared" si="22"/>
        <v>Real route 1028: 10 items, last item released 18:40; departure = release + 60 min (rounded up to 15) + loading</v>
      </c>
      <c r="Z52" s="10" t="s">
        <v>148</v>
      </c>
      <c r="AA52" s="14"/>
      <c r="AB52" s="11"/>
      <c r="AC52" s="10" t="s">
        <v>159</v>
      </c>
      <c r="AD52" s="10" t="s">
        <v>155</v>
      </c>
      <c r="AE52" s="10" t="s">
        <v>156</v>
      </c>
      <c r="AF52" s="10"/>
      <c r="AG52" s="14"/>
      <c r="AH52" s="10"/>
      <c r="AI52">
        <f t="shared" si="23"/>
        <v>0</v>
      </c>
      <c r="AN52" t="s">
        <v>155</v>
      </c>
      <c r="AS52" t="s">
        <v>155</v>
      </c>
    </row>
    <row r="53" spans="1:46" ht="15" customHeight="1" x14ac:dyDescent="0.35">
      <c r="A53" s="10">
        <v>2</v>
      </c>
      <c r="B53" s="11">
        <f t="shared" si="0"/>
        <v>46273.6875</v>
      </c>
      <c r="C53" s="10" t="s">
        <v>56</v>
      </c>
      <c r="D53" s="10">
        <f t="shared" si="1"/>
        <v>1036</v>
      </c>
      <c r="E53" s="10" t="str">
        <f t="shared" si="2"/>
        <v>n/a</v>
      </c>
      <c r="F53" s="10" t="str">
        <f t="shared" si="3"/>
        <v>D05</v>
      </c>
      <c r="G53" s="11">
        <f t="shared" si="4"/>
        <v>46273.84375</v>
      </c>
      <c r="H53" s="11">
        <f t="shared" si="5"/>
        <v>46273.84375</v>
      </c>
      <c r="I53" s="11">
        <f t="shared" si="6"/>
        <v>46273.822916666664</v>
      </c>
      <c r="J53" s="13">
        <f t="shared" si="7"/>
        <v>3.2499999999417923</v>
      </c>
      <c r="K53" s="10">
        <f t="shared" si="8"/>
        <v>0</v>
      </c>
      <c r="L53" s="10">
        <f t="shared" si="9"/>
        <v>9</v>
      </c>
      <c r="M53" s="10">
        <f t="shared" si="10"/>
        <v>9</v>
      </c>
      <c r="N53" s="12">
        <f t="shared" si="11"/>
        <v>0</v>
      </c>
      <c r="O53" s="10" t="str">
        <f t="shared" si="12"/>
        <v>1</v>
      </c>
      <c r="P53" s="13">
        <f t="shared" si="13"/>
        <v>0.26729522792022792</v>
      </c>
      <c r="Q53" s="10" t="str">
        <f t="shared" si="14"/>
        <v>WT 1</v>
      </c>
      <c r="R53" s="11">
        <f t="shared" si="15"/>
        <v>46273.69863730116</v>
      </c>
      <c r="S53" s="10" t="str">
        <f t="shared" si="16"/>
        <v>ON TIME</v>
      </c>
      <c r="T53" s="10" t="str">
        <f t="shared" si="17"/>
        <v>YES</v>
      </c>
      <c r="U53" s="10">
        <f t="shared" si="18"/>
        <v>179</v>
      </c>
      <c r="V53" s="10" t="str">
        <f t="shared" si="19"/>
        <v>+2:59</v>
      </c>
      <c r="W53" s="10" t="str">
        <f t="shared" si="20"/>
        <v/>
      </c>
      <c r="X53" s="10" t="str">
        <f t="shared" si="21"/>
        <v>-</v>
      </c>
      <c r="Y53" s="10" t="str">
        <f t="shared" si="22"/>
        <v>Real route 1036: 22 items, last item released 18:37; departure = release + 60 min (rounded up to 15) + loading</v>
      </c>
      <c r="Z53" s="10" t="s">
        <v>148</v>
      </c>
      <c r="AA53" s="14">
        <v>1.113730116898148E-2</v>
      </c>
      <c r="AB53" s="11">
        <v>46273.69863730116</v>
      </c>
      <c r="AC53" s="10" t="s">
        <v>150</v>
      </c>
      <c r="AD53" s="10" t="s">
        <v>151</v>
      </c>
      <c r="AE53" s="10" t="s">
        <v>152</v>
      </c>
      <c r="AF53" s="10" t="s">
        <v>173</v>
      </c>
      <c r="AG53" s="14">
        <v>0</v>
      </c>
      <c r="AH53" s="10"/>
      <c r="AI53">
        <f t="shared" si="23"/>
        <v>0</v>
      </c>
      <c r="AJ53" s="54">
        <v>8.6265432060185186E-3</v>
      </c>
      <c r="AK53" s="54">
        <v>1.6212471944444449E-2</v>
      </c>
      <c r="AL53" s="53">
        <v>46273.696126543196</v>
      </c>
      <c r="AM53" s="53">
        <v>46273.703712471943</v>
      </c>
      <c r="AN53" t="s">
        <v>151</v>
      </c>
      <c r="AP53" s="54" t="s">
        <v>172</v>
      </c>
      <c r="AQ53" s="53">
        <v>1.6212471944444449E-2</v>
      </c>
      <c r="AR53" s="53">
        <v>46273.703712471943</v>
      </c>
      <c r="AS53" t="s">
        <v>151</v>
      </c>
      <c r="AT53" t="s">
        <v>172</v>
      </c>
    </row>
    <row r="54" spans="1:46" ht="15" customHeight="1" x14ac:dyDescent="0.35">
      <c r="A54" s="10">
        <v>2</v>
      </c>
      <c r="B54" s="11">
        <f t="shared" si="0"/>
        <v>46273.6875</v>
      </c>
      <c r="C54" s="10" t="s">
        <v>57</v>
      </c>
      <c r="D54" s="10">
        <f t="shared" si="1"/>
        <v>1054</v>
      </c>
      <c r="E54" s="10" t="str">
        <f t="shared" si="2"/>
        <v>n/a</v>
      </c>
      <c r="F54" s="10" t="str">
        <f t="shared" si="3"/>
        <v>D06</v>
      </c>
      <c r="G54" s="11">
        <f t="shared" si="4"/>
        <v>46273.84375</v>
      </c>
      <c r="H54" s="11">
        <f t="shared" si="5"/>
        <v>46273.84375</v>
      </c>
      <c r="I54" s="11">
        <f t="shared" si="6"/>
        <v>46273.822916666664</v>
      </c>
      <c r="J54" s="13">
        <f t="shared" si="7"/>
        <v>3.2499999999417923</v>
      </c>
      <c r="K54" s="10">
        <f t="shared" si="8"/>
        <v>0</v>
      </c>
      <c r="L54" s="10">
        <f t="shared" si="9"/>
        <v>21</v>
      </c>
      <c r="M54" s="10">
        <f t="shared" si="10"/>
        <v>21</v>
      </c>
      <c r="N54" s="12">
        <f t="shared" si="11"/>
        <v>0</v>
      </c>
      <c r="O54" s="10" t="str">
        <f t="shared" si="12"/>
        <v>1, 2, 3, 4, 5</v>
      </c>
      <c r="P54" s="13" t="str">
        <f t="shared" si="13"/>
        <v>NULL</v>
      </c>
      <c r="Q54" s="10" t="str">
        <f t="shared" si="14"/>
        <v>WT 5 (no rate)</v>
      </c>
      <c r="R54" s="11" t="str">
        <f t="shared" si="15"/>
        <v>NULL</v>
      </c>
      <c r="S54" s="10" t="str">
        <f t="shared" si="16"/>
        <v>NO RATE</v>
      </c>
      <c r="T54" s="10" t="str">
        <f t="shared" si="17"/>
        <v>UNKNOWN</v>
      </c>
      <c r="U54" s="10" t="str">
        <f t="shared" si="18"/>
        <v/>
      </c>
      <c r="V54" s="10" t="str">
        <f t="shared" si="19"/>
        <v/>
      </c>
      <c r="W54" s="10" t="str">
        <f t="shared" si="20"/>
        <v/>
      </c>
      <c r="X54" s="10" t="str">
        <f t="shared" si="21"/>
        <v>-</v>
      </c>
      <c r="Y54" s="10" t="str">
        <f t="shared" si="22"/>
        <v>Real route 1054: 43 items, last item released 18:37; departure = release + 60 min (rounded up to 15) + loading</v>
      </c>
      <c r="Z54" s="10" t="s">
        <v>148</v>
      </c>
      <c r="AA54" s="14"/>
      <c r="AB54" s="11"/>
      <c r="AC54" s="10" t="s">
        <v>157</v>
      </c>
      <c r="AD54" s="10" t="s">
        <v>155</v>
      </c>
      <c r="AE54" s="10" t="s">
        <v>156</v>
      </c>
      <c r="AF54" s="10"/>
      <c r="AG54" s="14"/>
      <c r="AH54" s="10"/>
      <c r="AI54">
        <f t="shared" si="23"/>
        <v>0</v>
      </c>
      <c r="AN54" t="s">
        <v>155</v>
      </c>
      <c r="AP54" s="54"/>
      <c r="AQ54" s="53">
        <v>1.6212471944444449E-2</v>
      </c>
      <c r="AR54" s="53">
        <v>46273.703712471943</v>
      </c>
      <c r="AS54" t="s">
        <v>155</v>
      </c>
      <c r="AT54" t="s">
        <v>172</v>
      </c>
    </row>
    <row r="55" spans="1:46" ht="15" customHeight="1" x14ac:dyDescent="0.35">
      <c r="A55" s="10">
        <v>2</v>
      </c>
      <c r="B55" s="11">
        <f t="shared" si="0"/>
        <v>46273.6875</v>
      </c>
      <c r="C55" s="10" t="s">
        <v>58</v>
      </c>
      <c r="D55" s="10">
        <f t="shared" si="1"/>
        <v>1010</v>
      </c>
      <c r="E55" s="10" t="str">
        <f t="shared" si="2"/>
        <v>n/a</v>
      </c>
      <c r="F55" s="10" t="str">
        <f t="shared" si="3"/>
        <v>D07</v>
      </c>
      <c r="G55" s="11">
        <f t="shared" si="4"/>
        <v>46273.854166666657</v>
      </c>
      <c r="H55" s="11">
        <f t="shared" si="5"/>
        <v>46273.854166666657</v>
      </c>
      <c r="I55" s="11">
        <f t="shared" si="6"/>
        <v>46273.833333333321</v>
      </c>
      <c r="J55" s="13">
        <f t="shared" si="7"/>
        <v>3.4999999997089617</v>
      </c>
      <c r="K55" s="10">
        <f t="shared" si="8"/>
        <v>0</v>
      </c>
      <c r="L55" s="10">
        <f t="shared" si="9"/>
        <v>2</v>
      </c>
      <c r="M55" s="10">
        <f t="shared" si="10"/>
        <v>2</v>
      </c>
      <c r="N55" s="12">
        <f t="shared" si="11"/>
        <v>0</v>
      </c>
      <c r="O55" s="10" t="str">
        <f t="shared" si="12"/>
        <v>2</v>
      </c>
      <c r="P55" s="13" t="str">
        <f t="shared" si="13"/>
        <v>NULL</v>
      </c>
      <c r="Q55" s="10" t="str">
        <f t="shared" si="14"/>
        <v>WT 2 (no rate)</v>
      </c>
      <c r="R55" s="11" t="str">
        <f t="shared" si="15"/>
        <v>NULL</v>
      </c>
      <c r="S55" s="10" t="str">
        <f t="shared" si="16"/>
        <v>NO RATE</v>
      </c>
      <c r="T55" s="10" t="str">
        <f t="shared" si="17"/>
        <v>UNKNOWN</v>
      </c>
      <c r="U55" s="10" t="str">
        <f t="shared" si="18"/>
        <v/>
      </c>
      <c r="V55" s="10" t="str">
        <f t="shared" si="19"/>
        <v/>
      </c>
      <c r="W55" s="10" t="str">
        <f t="shared" si="20"/>
        <v/>
      </c>
      <c r="X55" s="10" t="str">
        <f t="shared" si="21"/>
        <v>-</v>
      </c>
      <c r="Y55" s="10" t="str">
        <f t="shared" si="22"/>
        <v>Real route 1010: 24 items, last item released 18:53; departure = release + 60 min (rounded up to 15) + loading</v>
      </c>
      <c r="Z55" s="10" t="s">
        <v>148</v>
      </c>
      <c r="AA55" s="14"/>
      <c r="AB55" s="11"/>
      <c r="AC55" s="10" t="s">
        <v>154</v>
      </c>
      <c r="AD55" s="10" t="s">
        <v>155</v>
      </c>
      <c r="AE55" s="10" t="s">
        <v>156</v>
      </c>
      <c r="AF55" s="10"/>
      <c r="AG55" s="14"/>
      <c r="AH55" s="10"/>
      <c r="AI55">
        <f t="shared" si="23"/>
        <v>0</v>
      </c>
      <c r="AN55" t="s">
        <v>155</v>
      </c>
      <c r="AS55" t="s">
        <v>155</v>
      </c>
    </row>
    <row r="56" spans="1:46" ht="15" customHeight="1" x14ac:dyDescent="0.35">
      <c r="A56" s="10">
        <v>2</v>
      </c>
      <c r="B56" s="11">
        <f t="shared" si="0"/>
        <v>46273.6875</v>
      </c>
      <c r="C56" s="10" t="s">
        <v>59</v>
      </c>
      <c r="D56" s="10">
        <f t="shared" si="1"/>
        <v>1019</v>
      </c>
      <c r="E56" s="10" t="str">
        <f t="shared" si="2"/>
        <v>n/a</v>
      </c>
      <c r="F56" s="10" t="str">
        <f t="shared" si="3"/>
        <v>D08</v>
      </c>
      <c r="G56" s="11">
        <f t="shared" si="4"/>
        <v>46273.854166666657</v>
      </c>
      <c r="H56" s="11">
        <f t="shared" si="5"/>
        <v>46273.854166666657</v>
      </c>
      <c r="I56" s="11">
        <f t="shared" si="6"/>
        <v>46273.833333333321</v>
      </c>
      <c r="J56" s="13">
        <f t="shared" si="7"/>
        <v>3.4999999997089617</v>
      </c>
      <c r="K56" s="10">
        <f t="shared" si="8"/>
        <v>2</v>
      </c>
      <c r="L56" s="10">
        <f t="shared" si="9"/>
        <v>12</v>
      </c>
      <c r="M56" s="10">
        <f t="shared" si="10"/>
        <v>14</v>
      </c>
      <c r="N56" s="12">
        <f t="shared" si="11"/>
        <v>0.14285714285714285</v>
      </c>
      <c r="O56" s="10" t="str">
        <f t="shared" si="12"/>
        <v>1, 2, 3, 4</v>
      </c>
      <c r="P56" s="13" t="str">
        <f t="shared" si="13"/>
        <v>NULL</v>
      </c>
      <c r="Q56" s="10" t="str">
        <f t="shared" si="14"/>
        <v>WT 4 (no rate)</v>
      </c>
      <c r="R56" s="11" t="str">
        <f t="shared" si="15"/>
        <v>NULL</v>
      </c>
      <c r="S56" s="10" t="str">
        <f t="shared" si="16"/>
        <v>NO RATE</v>
      </c>
      <c r="T56" s="10" t="str">
        <f t="shared" si="17"/>
        <v>UNKNOWN</v>
      </c>
      <c r="U56" s="10" t="str">
        <f t="shared" si="18"/>
        <v/>
      </c>
      <c r="V56" s="10" t="str">
        <f t="shared" si="19"/>
        <v/>
      </c>
      <c r="W56" s="10" t="str">
        <f t="shared" si="20"/>
        <v/>
      </c>
      <c r="X56" s="10" t="str">
        <f t="shared" si="21"/>
        <v>-</v>
      </c>
      <c r="Y56" s="10" t="str">
        <f t="shared" si="22"/>
        <v>Real route 1019: 31 items, last item released 18:46; departure = release + 60 min (rounded up to 15) + loading</v>
      </c>
      <c r="Z56" s="10" t="s">
        <v>148</v>
      </c>
      <c r="AA56" s="14"/>
      <c r="AB56" s="11"/>
      <c r="AC56" s="10" t="s">
        <v>159</v>
      </c>
      <c r="AD56" s="10" t="s">
        <v>155</v>
      </c>
      <c r="AE56" s="10" t="s">
        <v>156</v>
      </c>
      <c r="AF56" s="10"/>
      <c r="AG56" s="14"/>
      <c r="AH56" s="10"/>
      <c r="AI56">
        <f t="shared" si="23"/>
        <v>0</v>
      </c>
      <c r="AN56" t="s">
        <v>155</v>
      </c>
      <c r="AP56" s="54"/>
      <c r="AQ56" s="53">
        <v>3.657232042824074E-2</v>
      </c>
      <c r="AR56" s="53">
        <v>46273.72407232043</v>
      </c>
      <c r="AS56" t="s">
        <v>155</v>
      </c>
      <c r="AT56" t="s">
        <v>162</v>
      </c>
    </row>
    <row r="57" spans="1:46" ht="15" customHeight="1" x14ac:dyDescent="0.35">
      <c r="A57" s="10">
        <v>2</v>
      </c>
      <c r="B57" s="11">
        <f t="shared" si="0"/>
        <v>46273.6875</v>
      </c>
      <c r="C57" s="10" t="s">
        <v>60</v>
      </c>
      <c r="D57" s="10">
        <f t="shared" si="1"/>
        <v>1021</v>
      </c>
      <c r="E57" s="10" t="str">
        <f t="shared" si="2"/>
        <v>n/a</v>
      </c>
      <c r="F57" s="10" t="str">
        <f t="shared" si="3"/>
        <v>D09</v>
      </c>
      <c r="G57" s="11">
        <f t="shared" si="4"/>
        <v>46273.854166666657</v>
      </c>
      <c r="H57" s="11">
        <f t="shared" si="5"/>
        <v>46273.854166666657</v>
      </c>
      <c r="I57" s="11">
        <f t="shared" si="6"/>
        <v>46273.833333333321</v>
      </c>
      <c r="J57" s="13">
        <f t="shared" si="7"/>
        <v>3.4999999997089617</v>
      </c>
      <c r="K57" s="10">
        <f t="shared" si="8"/>
        <v>2</v>
      </c>
      <c r="L57" s="10">
        <f t="shared" si="9"/>
        <v>3</v>
      </c>
      <c r="M57" s="10">
        <f t="shared" si="10"/>
        <v>5</v>
      </c>
      <c r="N57" s="12">
        <f t="shared" si="11"/>
        <v>0.4</v>
      </c>
      <c r="O57" s="10" t="str">
        <f t="shared" si="12"/>
        <v>2, 4</v>
      </c>
      <c r="P57" s="13" t="str">
        <f t="shared" si="13"/>
        <v>NULL</v>
      </c>
      <c r="Q57" s="10" t="str">
        <f t="shared" si="14"/>
        <v>WT 4 (no rate)</v>
      </c>
      <c r="R57" s="11" t="str">
        <f t="shared" si="15"/>
        <v>NULL</v>
      </c>
      <c r="S57" s="10" t="str">
        <f t="shared" si="16"/>
        <v>NO RATE</v>
      </c>
      <c r="T57" s="10" t="str">
        <f t="shared" si="17"/>
        <v>UNKNOWN</v>
      </c>
      <c r="U57" s="10" t="str">
        <f t="shared" si="18"/>
        <v/>
      </c>
      <c r="V57" s="10" t="str">
        <f t="shared" si="19"/>
        <v/>
      </c>
      <c r="W57" s="10" t="str">
        <f t="shared" si="20"/>
        <v/>
      </c>
      <c r="X57" s="10" t="str">
        <f t="shared" si="21"/>
        <v>-</v>
      </c>
      <c r="Y57" s="10" t="str">
        <f t="shared" si="22"/>
        <v>Real route 1021: 18 items, last item released 18:53; departure = release + 60 min (rounded up to 15) + loading</v>
      </c>
      <c r="Z57" s="10" t="s">
        <v>148</v>
      </c>
      <c r="AA57" s="14"/>
      <c r="AB57" s="11"/>
      <c r="AC57" s="10" t="s">
        <v>159</v>
      </c>
      <c r="AD57" s="10" t="s">
        <v>155</v>
      </c>
      <c r="AE57" s="10" t="s">
        <v>156</v>
      </c>
      <c r="AF57" s="10"/>
      <c r="AG57" s="14"/>
      <c r="AH57" s="10"/>
      <c r="AI57">
        <f t="shared" si="23"/>
        <v>0</v>
      </c>
      <c r="AN57" t="s">
        <v>155</v>
      </c>
      <c r="AS57" t="s">
        <v>155</v>
      </c>
    </row>
    <row r="58" spans="1:46" ht="15" customHeight="1" x14ac:dyDescent="0.35">
      <c r="A58" s="10">
        <v>2</v>
      </c>
      <c r="B58" s="11">
        <f t="shared" si="0"/>
        <v>46273.6875</v>
      </c>
      <c r="C58" s="10" t="s">
        <v>61</v>
      </c>
      <c r="D58" s="10">
        <f t="shared" si="1"/>
        <v>1030</v>
      </c>
      <c r="E58" s="10" t="str">
        <f t="shared" si="2"/>
        <v>n/a</v>
      </c>
      <c r="F58" s="10" t="str">
        <f t="shared" si="3"/>
        <v>D10</v>
      </c>
      <c r="G58" s="11">
        <f t="shared" si="4"/>
        <v>46273.854166666657</v>
      </c>
      <c r="H58" s="11">
        <f t="shared" si="5"/>
        <v>46273.854166666657</v>
      </c>
      <c r="I58" s="11">
        <f t="shared" si="6"/>
        <v>46273.833333333321</v>
      </c>
      <c r="J58" s="13">
        <f t="shared" si="7"/>
        <v>3.4999999997089617</v>
      </c>
      <c r="K58" s="10">
        <f t="shared" si="8"/>
        <v>0</v>
      </c>
      <c r="L58" s="10">
        <f t="shared" si="9"/>
        <v>0</v>
      </c>
      <c r="M58" s="10">
        <f t="shared" si="10"/>
        <v>0</v>
      </c>
      <c r="N58" s="12" t="str">
        <f t="shared" si="11"/>
        <v/>
      </c>
      <c r="O58" s="10" t="str">
        <f t="shared" si="12"/>
        <v/>
      </c>
      <c r="P58" s="13">
        <f t="shared" si="13"/>
        <v>0</v>
      </c>
      <c r="Q58" s="10" t="str">
        <f t="shared" si="14"/>
        <v/>
      </c>
      <c r="R58" s="11" t="str">
        <f t="shared" si="15"/>
        <v/>
      </c>
      <c r="S58" s="10" t="str">
        <f t="shared" si="16"/>
        <v>NO WORK RELEASED YET</v>
      </c>
      <c r="T58" s="10" t="str">
        <f t="shared" si="17"/>
        <v/>
      </c>
      <c r="U58" s="10" t="str">
        <f t="shared" si="18"/>
        <v/>
      </c>
      <c r="V58" s="10" t="str">
        <f t="shared" si="19"/>
        <v/>
      </c>
      <c r="W58" s="10" t="str">
        <f t="shared" si="20"/>
        <v/>
      </c>
      <c r="X58" s="10" t="str">
        <f t="shared" si="21"/>
        <v>-</v>
      </c>
      <c r="Y58" s="10" t="str">
        <f t="shared" si="22"/>
        <v>Real route 1030: 19 items, last item released 18:59; departure = release + 60 min (rounded up to 15) + loading</v>
      </c>
      <c r="Z58" s="10" t="s">
        <v>148</v>
      </c>
      <c r="AA58" s="14"/>
      <c r="AB58" s="11"/>
      <c r="AC58" s="10"/>
      <c r="AD58" s="10" t="s">
        <v>149</v>
      </c>
      <c r="AE58" s="10"/>
      <c r="AF58" s="10"/>
      <c r="AG58" s="14"/>
      <c r="AH58" s="10"/>
      <c r="AI58">
        <f t="shared" si="23"/>
        <v>0</v>
      </c>
      <c r="AN58" t="s">
        <v>149</v>
      </c>
      <c r="AS58" t="s">
        <v>149</v>
      </c>
    </row>
    <row r="59" spans="1:46" ht="15" customHeight="1" x14ac:dyDescent="0.35">
      <c r="A59" s="10">
        <v>2</v>
      </c>
      <c r="B59" s="11">
        <f t="shared" si="0"/>
        <v>46273.6875</v>
      </c>
      <c r="C59" s="10" t="s">
        <v>62</v>
      </c>
      <c r="D59" s="10">
        <f t="shared" si="1"/>
        <v>1042</v>
      </c>
      <c r="E59" s="10" t="str">
        <f t="shared" si="2"/>
        <v>n/a</v>
      </c>
      <c r="F59" s="10" t="str">
        <f t="shared" si="3"/>
        <v>D11</v>
      </c>
      <c r="G59" s="11">
        <f t="shared" si="4"/>
        <v>46273.854166666657</v>
      </c>
      <c r="H59" s="11">
        <f t="shared" si="5"/>
        <v>46273.854166666657</v>
      </c>
      <c r="I59" s="11">
        <f t="shared" si="6"/>
        <v>46273.833333333321</v>
      </c>
      <c r="J59" s="13">
        <f t="shared" si="7"/>
        <v>3.4999999997089617</v>
      </c>
      <c r="K59" s="10">
        <f t="shared" si="8"/>
        <v>0</v>
      </c>
      <c r="L59" s="10">
        <f t="shared" si="9"/>
        <v>109</v>
      </c>
      <c r="M59" s="10">
        <f t="shared" si="10"/>
        <v>109</v>
      </c>
      <c r="N59" s="12">
        <f t="shared" si="11"/>
        <v>0</v>
      </c>
      <c r="O59" s="10" t="str">
        <f t="shared" si="12"/>
        <v>1, 2, 3, 4, 5</v>
      </c>
      <c r="P59" s="13" t="str">
        <f t="shared" si="13"/>
        <v>NULL</v>
      </c>
      <c r="Q59" s="10" t="str">
        <f t="shared" si="14"/>
        <v>WT 5 (no rate)</v>
      </c>
      <c r="R59" s="11" t="str">
        <f t="shared" si="15"/>
        <v>NULL</v>
      </c>
      <c r="S59" s="10" t="str">
        <f t="shared" si="16"/>
        <v>NO RATE</v>
      </c>
      <c r="T59" s="10" t="str">
        <f t="shared" si="17"/>
        <v>UNKNOWN</v>
      </c>
      <c r="U59" s="10" t="str">
        <f t="shared" si="18"/>
        <v/>
      </c>
      <c r="V59" s="10" t="str">
        <f t="shared" si="19"/>
        <v/>
      </c>
      <c r="W59" s="10" t="str">
        <f t="shared" si="20"/>
        <v/>
      </c>
      <c r="X59" s="10" t="str">
        <f t="shared" si="21"/>
        <v>-</v>
      </c>
      <c r="Y59" s="10" t="str">
        <f t="shared" si="22"/>
        <v>Real route 1042: 200 items, last item released 18:59; departure = release + 60 min (rounded up to 15) + loading</v>
      </c>
      <c r="Z59" s="10" t="s">
        <v>148</v>
      </c>
      <c r="AA59" s="14"/>
      <c r="AB59" s="11"/>
      <c r="AC59" s="10" t="s">
        <v>157</v>
      </c>
      <c r="AD59" s="10" t="s">
        <v>155</v>
      </c>
      <c r="AE59" s="10" t="s">
        <v>156</v>
      </c>
      <c r="AF59" s="10"/>
      <c r="AG59" s="14"/>
      <c r="AH59" s="10"/>
      <c r="AI59">
        <f t="shared" si="23"/>
        <v>0</v>
      </c>
      <c r="AN59" t="s">
        <v>155</v>
      </c>
      <c r="AP59" s="54"/>
      <c r="AQ59" s="53">
        <v>3.657232042824074E-2</v>
      </c>
      <c r="AR59" s="53">
        <v>46273.72407232043</v>
      </c>
      <c r="AS59" t="s">
        <v>155</v>
      </c>
      <c r="AT59" t="s">
        <v>162</v>
      </c>
    </row>
    <row r="60" spans="1:46" ht="15" customHeight="1" x14ac:dyDescent="0.35">
      <c r="A60" s="10">
        <v>2</v>
      </c>
      <c r="B60" s="11">
        <f t="shared" si="0"/>
        <v>46273.6875</v>
      </c>
      <c r="C60" s="10" t="s">
        <v>63</v>
      </c>
      <c r="D60" s="10">
        <f t="shared" si="1"/>
        <v>1080</v>
      </c>
      <c r="E60" s="10" t="str">
        <f t="shared" si="2"/>
        <v>n/a</v>
      </c>
      <c r="F60" s="10" t="str">
        <f t="shared" si="3"/>
        <v>D12</v>
      </c>
      <c r="G60" s="11">
        <f t="shared" si="4"/>
        <v>46273.854166666657</v>
      </c>
      <c r="H60" s="11">
        <f t="shared" si="5"/>
        <v>46273.854166666657</v>
      </c>
      <c r="I60" s="11">
        <f t="shared" si="6"/>
        <v>46273.833333333321</v>
      </c>
      <c r="J60" s="13">
        <f t="shared" si="7"/>
        <v>3.4999999997089617</v>
      </c>
      <c r="K60" s="10">
        <f t="shared" si="8"/>
        <v>0</v>
      </c>
      <c r="L60" s="10">
        <f t="shared" si="9"/>
        <v>8</v>
      </c>
      <c r="M60" s="10">
        <f t="shared" si="10"/>
        <v>8</v>
      </c>
      <c r="N60" s="12">
        <f t="shared" si="11"/>
        <v>0</v>
      </c>
      <c r="O60" s="10" t="str">
        <f t="shared" si="12"/>
        <v>2, 3, 4</v>
      </c>
      <c r="P60" s="13" t="str">
        <f t="shared" si="13"/>
        <v>NULL</v>
      </c>
      <c r="Q60" s="10" t="str">
        <f t="shared" si="14"/>
        <v>WT 4 (no rate)</v>
      </c>
      <c r="R60" s="11" t="str">
        <f t="shared" si="15"/>
        <v>NULL</v>
      </c>
      <c r="S60" s="10" t="str">
        <f t="shared" si="16"/>
        <v>NO RATE</v>
      </c>
      <c r="T60" s="10" t="str">
        <f t="shared" si="17"/>
        <v>UNKNOWN</v>
      </c>
      <c r="U60" s="10" t="str">
        <f t="shared" si="18"/>
        <v/>
      </c>
      <c r="V60" s="10" t="str">
        <f t="shared" si="19"/>
        <v/>
      </c>
      <c r="W60" s="10" t="str">
        <f t="shared" si="20"/>
        <v/>
      </c>
      <c r="X60" s="10" t="str">
        <f t="shared" si="21"/>
        <v>-</v>
      </c>
      <c r="Y60" s="10" t="str">
        <f t="shared" si="22"/>
        <v>Real route 1080: 25 items, last item released 18:59; departure = release + 60 min (rounded up to 15) + loading</v>
      </c>
      <c r="Z60" s="10" t="s">
        <v>148</v>
      </c>
      <c r="AA60" s="14"/>
      <c r="AB60" s="11"/>
      <c r="AC60" s="10" t="s">
        <v>159</v>
      </c>
      <c r="AD60" s="10" t="s">
        <v>155</v>
      </c>
      <c r="AE60" s="10" t="s">
        <v>156</v>
      </c>
      <c r="AF60" s="10"/>
      <c r="AG60" s="14"/>
      <c r="AH60" s="10"/>
      <c r="AI60">
        <f t="shared" si="23"/>
        <v>0</v>
      </c>
      <c r="AN60" t="s">
        <v>155</v>
      </c>
      <c r="AS60" t="s">
        <v>155</v>
      </c>
    </row>
    <row r="61" spans="1:46" ht="15" customHeight="1" x14ac:dyDescent="0.35">
      <c r="A61" s="10">
        <v>2</v>
      </c>
      <c r="B61" s="11">
        <f t="shared" si="0"/>
        <v>46273.6875</v>
      </c>
      <c r="C61" s="10" t="s">
        <v>64</v>
      </c>
      <c r="D61" s="10">
        <f t="shared" si="1"/>
        <v>1026</v>
      </c>
      <c r="E61" s="10" t="str">
        <f t="shared" si="2"/>
        <v>n/a</v>
      </c>
      <c r="F61" s="10" t="str">
        <f t="shared" si="3"/>
        <v>D01</v>
      </c>
      <c r="G61" s="11">
        <f t="shared" si="4"/>
        <v>46273.864583333343</v>
      </c>
      <c r="H61" s="11">
        <f t="shared" si="5"/>
        <v>46273.864583333343</v>
      </c>
      <c r="I61" s="11">
        <f t="shared" si="6"/>
        <v>46273.843750000007</v>
      </c>
      <c r="J61" s="13">
        <f t="shared" si="7"/>
        <v>3.750000000174623</v>
      </c>
      <c r="K61" s="10">
        <f t="shared" si="8"/>
        <v>1</v>
      </c>
      <c r="L61" s="10">
        <f t="shared" si="9"/>
        <v>2</v>
      </c>
      <c r="M61" s="10">
        <f t="shared" si="10"/>
        <v>3</v>
      </c>
      <c r="N61" s="12">
        <f t="shared" si="11"/>
        <v>0.33333333333333331</v>
      </c>
      <c r="O61" s="10" t="str">
        <f t="shared" si="12"/>
        <v>4</v>
      </c>
      <c r="P61" s="13" t="str">
        <f t="shared" si="13"/>
        <v>NULL</v>
      </c>
      <c r="Q61" s="10" t="str">
        <f t="shared" si="14"/>
        <v>WT 4 (no rate)</v>
      </c>
      <c r="R61" s="11" t="str">
        <f t="shared" si="15"/>
        <v>NULL</v>
      </c>
      <c r="S61" s="10" t="str">
        <f t="shared" si="16"/>
        <v>NO RATE</v>
      </c>
      <c r="T61" s="10" t="str">
        <f t="shared" si="17"/>
        <v>UNKNOWN</v>
      </c>
      <c r="U61" s="10" t="str">
        <f t="shared" si="18"/>
        <v/>
      </c>
      <c r="V61" s="10" t="str">
        <f t="shared" si="19"/>
        <v/>
      </c>
      <c r="W61" s="10" t="str">
        <f t="shared" si="20"/>
        <v/>
      </c>
      <c r="X61" s="10" t="str">
        <f t="shared" si="21"/>
        <v>-</v>
      </c>
      <c r="Y61" s="10" t="str">
        <f t="shared" si="22"/>
        <v>Real route 1026: 29 items, last item released 19:01; departure = release + 60 min (rounded up to 15) + loading</v>
      </c>
      <c r="Z61" s="10" t="s">
        <v>148</v>
      </c>
      <c r="AA61" s="14"/>
      <c r="AB61" s="11"/>
      <c r="AC61" s="10" t="s">
        <v>159</v>
      </c>
      <c r="AD61" s="10" t="s">
        <v>155</v>
      </c>
      <c r="AE61" s="10" t="s">
        <v>156</v>
      </c>
      <c r="AF61" s="10"/>
      <c r="AG61" s="14"/>
      <c r="AH61" s="10"/>
      <c r="AI61">
        <f t="shared" si="23"/>
        <v>0</v>
      </c>
      <c r="AN61" t="s">
        <v>155</v>
      </c>
      <c r="AS61" t="s">
        <v>155</v>
      </c>
    </row>
    <row r="62" spans="1:46" ht="15" customHeight="1" x14ac:dyDescent="0.35">
      <c r="A62" s="10">
        <v>2</v>
      </c>
      <c r="B62" s="11">
        <f t="shared" si="0"/>
        <v>46273.6875</v>
      </c>
      <c r="C62" s="10" t="s">
        <v>65</v>
      </c>
      <c r="D62" s="10">
        <f t="shared" si="1"/>
        <v>1033</v>
      </c>
      <c r="E62" s="10" t="str">
        <f t="shared" si="2"/>
        <v>n/a</v>
      </c>
      <c r="F62" s="10" t="str">
        <f t="shared" si="3"/>
        <v>D02</v>
      </c>
      <c r="G62" s="11">
        <f t="shared" si="4"/>
        <v>46273.864583333343</v>
      </c>
      <c r="H62" s="11">
        <f t="shared" si="5"/>
        <v>46273.864583333343</v>
      </c>
      <c r="I62" s="11">
        <f t="shared" si="6"/>
        <v>46273.843750000007</v>
      </c>
      <c r="J62" s="13">
        <f t="shared" si="7"/>
        <v>3.750000000174623</v>
      </c>
      <c r="K62" s="10">
        <f t="shared" si="8"/>
        <v>0</v>
      </c>
      <c r="L62" s="10">
        <f t="shared" si="9"/>
        <v>8</v>
      </c>
      <c r="M62" s="10">
        <f t="shared" si="10"/>
        <v>8</v>
      </c>
      <c r="N62" s="12">
        <f t="shared" si="11"/>
        <v>0</v>
      </c>
      <c r="O62" s="10" t="str">
        <f t="shared" si="12"/>
        <v>1, 2</v>
      </c>
      <c r="P62" s="13" t="str">
        <f t="shared" si="13"/>
        <v>NULL</v>
      </c>
      <c r="Q62" s="10" t="str">
        <f t="shared" si="14"/>
        <v>WT 2 (no rate)</v>
      </c>
      <c r="R62" s="11" t="str">
        <f t="shared" si="15"/>
        <v>NULL</v>
      </c>
      <c r="S62" s="10" t="str">
        <f t="shared" si="16"/>
        <v>NO RATE</v>
      </c>
      <c r="T62" s="10" t="str">
        <f t="shared" si="17"/>
        <v>UNKNOWN</v>
      </c>
      <c r="U62" s="10" t="str">
        <f t="shared" si="18"/>
        <v/>
      </c>
      <c r="V62" s="10" t="str">
        <f t="shared" si="19"/>
        <v/>
      </c>
      <c r="W62" s="10" t="str">
        <f t="shared" si="20"/>
        <v/>
      </c>
      <c r="X62" s="10" t="str">
        <f t="shared" si="21"/>
        <v>-</v>
      </c>
      <c r="Y62" s="10" t="str">
        <f t="shared" si="22"/>
        <v>Real route 1033: 74 items, last item released 19:01; departure = release + 60 min (rounded up to 15) + loading</v>
      </c>
      <c r="Z62" s="10" t="s">
        <v>148</v>
      </c>
      <c r="AA62" s="14"/>
      <c r="AB62" s="11"/>
      <c r="AC62" s="10" t="s">
        <v>154</v>
      </c>
      <c r="AD62" s="10" t="s">
        <v>155</v>
      </c>
      <c r="AE62" s="10" t="s">
        <v>156</v>
      </c>
      <c r="AF62" s="10"/>
      <c r="AG62" s="14"/>
      <c r="AH62" s="10"/>
      <c r="AI62">
        <f t="shared" si="23"/>
        <v>0</v>
      </c>
      <c r="AN62" t="s">
        <v>155</v>
      </c>
      <c r="AP62" s="54"/>
      <c r="AQ62" s="53">
        <v>4.750631313657408E-2</v>
      </c>
      <c r="AR62" s="53">
        <v>46273.735006313123</v>
      </c>
      <c r="AS62" t="s">
        <v>155</v>
      </c>
      <c r="AT62" t="s">
        <v>158</v>
      </c>
    </row>
    <row r="63" spans="1:46" ht="15" customHeight="1" x14ac:dyDescent="0.35">
      <c r="A63" s="10">
        <v>2</v>
      </c>
      <c r="B63" s="11">
        <f t="shared" si="0"/>
        <v>46273.6875</v>
      </c>
      <c r="C63" s="10" t="s">
        <v>66</v>
      </c>
      <c r="D63" s="10">
        <f t="shared" si="1"/>
        <v>1034</v>
      </c>
      <c r="E63" s="10" t="str">
        <f t="shared" si="2"/>
        <v>n/a</v>
      </c>
      <c r="F63" s="10" t="str">
        <f t="shared" si="3"/>
        <v>D03</v>
      </c>
      <c r="G63" s="11">
        <f t="shared" si="4"/>
        <v>46273.864583333343</v>
      </c>
      <c r="H63" s="11">
        <f t="shared" si="5"/>
        <v>46273.864583333343</v>
      </c>
      <c r="I63" s="11">
        <f t="shared" si="6"/>
        <v>46273.843750000007</v>
      </c>
      <c r="J63" s="13">
        <f t="shared" si="7"/>
        <v>3.750000000174623</v>
      </c>
      <c r="K63" s="10">
        <f t="shared" si="8"/>
        <v>0</v>
      </c>
      <c r="L63" s="10">
        <f t="shared" si="9"/>
        <v>29</v>
      </c>
      <c r="M63" s="10">
        <f t="shared" si="10"/>
        <v>29</v>
      </c>
      <c r="N63" s="12">
        <f t="shared" si="11"/>
        <v>0</v>
      </c>
      <c r="O63" s="10" t="str">
        <f t="shared" si="12"/>
        <v>1, 2, 3, 4</v>
      </c>
      <c r="P63" s="13" t="str">
        <f t="shared" si="13"/>
        <v>NULL</v>
      </c>
      <c r="Q63" s="10" t="str">
        <f t="shared" si="14"/>
        <v>WT 4 (no rate)</v>
      </c>
      <c r="R63" s="11" t="str">
        <f t="shared" si="15"/>
        <v>NULL</v>
      </c>
      <c r="S63" s="10" t="str">
        <f t="shared" si="16"/>
        <v>NO RATE</v>
      </c>
      <c r="T63" s="10" t="str">
        <f t="shared" si="17"/>
        <v>UNKNOWN</v>
      </c>
      <c r="U63" s="10" t="str">
        <f t="shared" si="18"/>
        <v/>
      </c>
      <c r="V63" s="10" t="str">
        <f t="shared" si="19"/>
        <v/>
      </c>
      <c r="W63" s="10" t="str">
        <f t="shared" si="20"/>
        <v/>
      </c>
      <c r="X63" s="10" t="str">
        <f t="shared" si="21"/>
        <v>-</v>
      </c>
      <c r="Y63" s="10" t="str">
        <f t="shared" si="22"/>
        <v>Real route 1034: 98 items, last item released 19:05; departure = release + 60 min (rounded up to 15) + loading</v>
      </c>
      <c r="Z63" s="10" t="s">
        <v>148</v>
      </c>
      <c r="AA63" s="14"/>
      <c r="AB63" s="11"/>
      <c r="AC63" s="10" t="s">
        <v>159</v>
      </c>
      <c r="AD63" s="10" t="s">
        <v>155</v>
      </c>
      <c r="AE63" s="10" t="s">
        <v>156</v>
      </c>
      <c r="AF63" s="10"/>
      <c r="AG63" s="14"/>
      <c r="AH63" s="10"/>
      <c r="AI63">
        <f t="shared" si="23"/>
        <v>0</v>
      </c>
      <c r="AN63" t="s">
        <v>155</v>
      </c>
      <c r="AP63" s="54"/>
      <c r="AQ63" s="53">
        <v>4.750631313657408E-2</v>
      </c>
      <c r="AR63" s="53">
        <v>46273.735006313123</v>
      </c>
      <c r="AS63" t="s">
        <v>155</v>
      </c>
      <c r="AT63" t="s">
        <v>158</v>
      </c>
    </row>
    <row r="64" spans="1:46" ht="15" customHeight="1" x14ac:dyDescent="0.35">
      <c r="A64" s="10">
        <v>2</v>
      </c>
      <c r="B64" s="11">
        <f t="shared" si="0"/>
        <v>46273.6875</v>
      </c>
      <c r="C64" s="10" t="s">
        <v>67</v>
      </c>
      <c r="D64" s="10">
        <f t="shared" si="1"/>
        <v>1039</v>
      </c>
      <c r="E64" s="10" t="str">
        <f t="shared" si="2"/>
        <v>n/a</v>
      </c>
      <c r="F64" s="10" t="str">
        <f t="shared" si="3"/>
        <v>D04</v>
      </c>
      <c r="G64" s="11">
        <f t="shared" si="4"/>
        <v>46273.864583333343</v>
      </c>
      <c r="H64" s="11">
        <f t="shared" si="5"/>
        <v>46273.864583333343</v>
      </c>
      <c r="I64" s="11">
        <f t="shared" si="6"/>
        <v>46273.843750000007</v>
      </c>
      <c r="J64" s="13">
        <f t="shared" si="7"/>
        <v>3.750000000174623</v>
      </c>
      <c r="K64" s="10">
        <f t="shared" si="8"/>
        <v>0</v>
      </c>
      <c r="L64" s="10">
        <f t="shared" si="9"/>
        <v>1</v>
      </c>
      <c r="M64" s="10">
        <f t="shared" si="10"/>
        <v>1</v>
      </c>
      <c r="N64" s="12">
        <f t="shared" si="11"/>
        <v>0</v>
      </c>
      <c r="O64" s="10" t="str">
        <f t="shared" si="12"/>
        <v>1</v>
      </c>
      <c r="P64" s="13">
        <f t="shared" si="13"/>
        <v>0.78323717948717952</v>
      </c>
      <c r="Q64" s="10" t="str">
        <f t="shared" si="14"/>
        <v>WT 1</v>
      </c>
      <c r="R64" s="11">
        <f t="shared" si="15"/>
        <v>46273.720134882482</v>
      </c>
      <c r="S64" s="10" t="str">
        <f t="shared" si="16"/>
        <v>ON TIME</v>
      </c>
      <c r="T64" s="10" t="str">
        <f t="shared" si="17"/>
        <v>YES</v>
      </c>
      <c r="U64" s="10">
        <f t="shared" si="18"/>
        <v>178</v>
      </c>
      <c r="V64" s="10" t="str">
        <f t="shared" si="19"/>
        <v>+2:58</v>
      </c>
      <c r="W64" s="10" t="str">
        <f t="shared" si="20"/>
        <v/>
      </c>
      <c r="X64" s="10" t="str">
        <f t="shared" si="21"/>
        <v>-</v>
      </c>
      <c r="Y64" s="10" t="str">
        <f t="shared" si="22"/>
        <v>Real route 1039: 19 items, last item released 19:13; departure = release + 60 min (rounded up to 15) + loading</v>
      </c>
      <c r="Z64" s="10" t="s">
        <v>148</v>
      </c>
      <c r="AA64" s="14">
        <v>3.2634882476851847E-2</v>
      </c>
      <c r="AB64" s="11">
        <v>46273.720134882467</v>
      </c>
      <c r="AC64" s="10" t="s">
        <v>150</v>
      </c>
      <c r="AD64" s="10" t="s">
        <v>151</v>
      </c>
      <c r="AE64" s="10" t="s">
        <v>152</v>
      </c>
      <c r="AF64" s="10" t="s">
        <v>173</v>
      </c>
      <c r="AG64" s="14">
        <v>0</v>
      </c>
      <c r="AH64" s="10"/>
      <c r="AI64">
        <f t="shared" si="23"/>
        <v>0</v>
      </c>
      <c r="AJ64" s="54">
        <v>2.5277777777777781E-2</v>
      </c>
      <c r="AK64" s="54">
        <v>4.750631313657408E-2</v>
      </c>
      <c r="AL64" s="53">
        <v>46273.712777777779</v>
      </c>
      <c r="AM64" s="53">
        <v>46273.735006313123</v>
      </c>
      <c r="AN64" t="s">
        <v>151</v>
      </c>
      <c r="AP64" s="54" t="s">
        <v>158</v>
      </c>
      <c r="AQ64" s="53">
        <v>4.750631313657408E-2</v>
      </c>
      <c r="AR64" s="53">
        <v>46273.735006313123</v>
      </c>
      <c r="AS64" t="s">
        <v>151</v>
      </c>
      <c r="AT64" t="s">
        <v>158</v>
      </c>
    </row>
    <row r="65" spans="1:46" ht="15" customHeight="1" x14ac:dyDescent="0.35">
      <c r="A65" s="10">
        <v>2</v>
      </c>
      <c r="B65" s="11">
        <f t="shared" si="0"/>
        <v>46273.6875</v>
      </c>
      <c r="C65" s="10" t="s">
        <v>68</v>
      </c>
      <c r="D65" s="10">
        <f t="shared" si="1"/>
        <v>1048</v>
      </c>
      <c r="E65" s="10" t="str">
        <f t="shared" si="2"/>
        <v>n/a</v>
      </c>
      <c r="F65" s="10" t="str">
        <f t="shared" si="3"/>
        <v>D05</v>
      </c>
      <c r="G65" s="11">
        <f t="shared" si="4"/>
        <v>46273.864583333343</v>
      </c>
      <c r="H65" s="11">
        <f t="shared" si="5"/>
        <v>46273.864583333343</v>
      </c>
      <c r="I65" s="11">
        <f t="shared" si="6"/>
        <v>46273.843750000007</v>
      </c>
      <c r="J65" s="13">
        <f t="shared" si="7"/>
        <v>3.750000000174623</v>
      </c>
      <c r="K65" s="10">
        <f t="shared" si="8"/>
        <v>0</v>
      </c>
      <c r="L65" s="10">
        <f t="shared" si="9"/>
        <v>7</v>
      </c>
      <c r="M65" s="10">
        <f t="shared" si="10"/>
        <v>7</v>
      </c>
      <c r="N65" s="12">
        <f t="shared" si="11"/>
        <v>0</v>
      </c>
      <c r="O65" s="10" t="str">
        <f t="shared" si="12"/>
        <v>1, 4</v>
      </c>
      <c r="P65" s="13" t="str">
        <f t="shared" si="13"/>
        <v>NULL</v>
      </c>
      <c r="Q65" s="10" t="str">
        <f t="shared" si="14"/>
        <v>WT 4 (no rate)</v>
      </c>
      <c r="R65" s="11" t="str">
        <f t="shared" si="15"/>
        <v>NULL</v>
      </c>
      <c r="S65" s="10" t="str">
        <f t="shared" si="16"/>
        <v>NO RATE</v>
      </c>
      <c r="T65" s="10" t="str">
        <f t="shared" si="17"/>
        <v>UNKNOWN</v>
      </c>
      <c r="U65" s="10" t="str">
        <f t="shared" si="18"/>
        <v/>
      </c>
      <c r="V65" s="10" t="str">
        <f t="shared" si="19"/>
        <v/>
      </c>
      <c r="W65" s="10" t="str">
        <f t="shared" si="20"/>
        <v/>
      </c>
      <c r="X65" s="10" t="str">
        <f t="shared" si="21"/>
        <v>-</v>
      </c>
      <c r="Y65" s="10" t="str">
        <f t="shared" si="22"/>
        <v>Real route 1048: 11 items, last item released 19:13; departure = release + 60 min (rounded up to 15) + loading</v>
      </c>
      <c r="Z65" s="10" t="s">
        <v>148</v>
      </c>
      <c r="AA65" s="14"/>
      <c r="AB65" s="11"/>
      <c r="AC65" s="10" t="s">
        <v>159</v>
      </c>
      <c r="AD65" s="10" t="s">
        <v>155</v>
      </c>
      <c r="AE65" s="10" t="s">
        <v>156</v>
      </c>
      <c r="AF65" s="10"/>
      <c r="AG65" s="14"/>
      <c r="AH65" s="10"/>
      <c r="AI65">
        <f t="shared" si="23"/>
        <v>0</v>
      </c>
      <c r="AN65" t="s">
        <v>155</v>
      </c>
      <c r="AP65" s="54"/>
      <c r="AQ65" s="53">
        <v>4.750631313657408E-2</v>
      </c>
      <c r="AR65" s="53">
        <v>46273.735006313123</v>
      </c>
      <c r="AS65" t="s">
        <v>155</v>
      </c>
      <c r="AT65" t="s">
        <v>158</v>
      </c>
    </row>
    <row r="66" spans="1:46" ht="15" customHeight="1" x14ac:dyDescent="0.35">
      <c r="A66" s="10">
        <v>2</v>
      </c>
      <c r="B66" s="11">
        <f t="shared" si="0"/>
        <v>46273.6875</v>
      </c>
      <c r="C66" s="10" t="s">
        <v>69</v>
      </c>
      <c r="D66" s="10">
        <f t="shared" si="1"/>
        <v>1051</v>
      </c>
      <c r="E66" s="10" t="str">
        <f t="shared" si="2"/>
        <v>n/a</v>
      </c>
      <c r="F66" s="10" t="str">
        <f t="shared" si="3"/>
        <v>D06</v>
      </c>
      <c r="G66" s="11">
        <f t="shared" si="4"/>
        <v>46273.864583333343</v>
      </c>
      <c r="H66" s="11">
        <f t="shared" si="5"/>
        <v>46273.864583333343</v>
      </c>
      <c r="I66" s="11">
        <f t="shared" si="6"/>
        <v>46273.843750000007</v>
      </c>
      <c r="J66" s="13">
        <f t="shared" si="7"/>
        <v>3.750000000174623</v>
      </c>
      <c r="K66" s="10">
        <f t="shared" si="8"/>
        <v>0</v>
      </c>
      <c r="L66" s="10">
        <f t="shared" si="9"/>
        <v>23</v>
      </c>
      <c r="M66" s="10">
        <f t="shared" si="10"/>
        <v>23</v>
      </c>
      <c r="N66" s="12">
        <f t="shared" si="11"/>
        <v>0</v>
      </c>
      <c r="O66" s="10" t="str">
        <f t="shared" si="12"/>
        <v>1, 3, 4</v>
      </c>
      <c r="P66" s="13" t="str">
        <f t="shared" si="13"/>
        <v>NULL</v>
      </c>
      <c r="Q66" s="10" t="str">
        <f t="shared" si="14"/>
        <v>WT 4 (no rate)</v>
      </c>
      <c r="R66" s="11" t="str">
        <f t="shared" si="15"/>
        <v>NULL</v>
      </c>
      <c r="S66" s="10" t="str">
        <f t="shared" si="16"/>
        <v>NO RATE</v>
      </c>
      <c r="T66" s="10" t="str">
        <f t="shared" si="17"/>
        <v>UNKNOWN</v>
      </c>
      <c r="U66" s="10" t="str">
        <f t="shared" si="18"/>
        <v/>
      </c>
      <c r="V66" s="10" t="str">
        <f t="shared" si="19"/>
        <v/>
      </c>
      <c r="W66" s="10" t="str">
        <f t="shared" si="20"/>
        <v/>
      </c>
      <c r="X66" s="10" t="str">
        <f t="shared" si="21"/>
        <v>-</v>
      </c>
      <c r="Y66" s="10" t="str">
        <f t="shared" si="22"/>
        <v>Real route 1051: 45 items, last item released 19:03; departure = release + 60 min (rounded up to 15) + loading</v>
      </c>
      <c r="Z66" s="10" t="s">
        <v>148</v>
      </c>
      <c r="AA66" s="14"/>
      <c r="AB66" s="11"/>
      <c r="AC66" s="10" t="s">
        <v>159</v>
      </c>
      <c r="AD66" s="10" t="s">
        <v>155</v>
      </c>
      <c r="AE66" s="10" t="s">
        <v>156</v>
      </c>
      <c r="AF66" s="10"/>
      <c r="AG66" s="14"/>
      <c r="AH66" s="10"/>
      <c r="AI66">
        <f t="shared" si="23"/>
        <v>0</v>
      </c>
      <c r="AN66" t="s">
        <v>155</v>
      </c>
      <c r="AP66" s="54"/>
      <c r="AQ66" s="53">
        <v>4.750631313657408E-2</v>
      </c>
      <c r="AR66" s="53">
        <v>46273.735006313123</v>
      </c>
      <c r="AS66" t="s">
        <v>155</v>
      </c>
      <c r="AT66" t="s">
        <v>158</v>
      </c>
    </row>
    <row r="67" spans="1:46" ht="15" customHeight="1" x14ac:dyDescent="0.35">
      <c r="A67" s="10">
        <v>2</v>
      </c>
      <c r="B67" s="11">
        <f t="shared" si="0"/>
        <v>46273.6875</v>
      </c>
      <c r="C67" s="10" t="s">
        <v>70</v>
      </c>
      <c r="D67" s="10">
        <f t="shared" si="1"/>
        <v>1063</v>
      </c>
      <c r="E67" s="10" t="str">
        <f t="shared" si="2"/>
        <v>n/a</v>
      </c>
      <c r="F67" s="10" t="str">
        <f t="shared" si="3"/>
        <v>D07</v>
      </c>
      <c r="G67" s="11">
        <f t="shared" si="4"/>
        <v>46273.864583333343</v>
      </c>
      <c r="H67" s="11">
        <f t="shared" si="5"/>
        <v>46273.864583333343</v>
      </c>
      <c r="I67" s="11">
        <f t="shared" si="6"/>
        <v>46273.843750000007</v>
      </c>
      <c r="J67" s="13">
        <f t="shared" si="7"/>
        <v>3.750000000174623</v>
      </c>
      <c r="K67" s="10">
        <f t="shared" si="8"/>
        <v>0</v>
      </c>
      <c r="L67" s="10">
        <f t="shared" si="9"/>
        <v>8</v>
      </c>
      <c r="M67" s="10">
        <f t="shared" si="10"/>
        <v>8</v>
      </c>
      <c r="N67" s="12">
        <f t="shared" si="11"/>
        <v>0</v>
      </c>
      <c r="O67" s="10" t="str">
        <f t="shared" si="12"/>
        <v>2, 3, 4</v>
      </c>
      <c r="P67" s="13" t="str">
        <f t="shared" si="13"/>
        <v>NULL</v>
      </c>
      <c r="Q67" s="10" t="str">
        <f t="shared" si="14"/>
        <v>WT 4 (no rate)</v>
      </c>
      <c r="R67" s="11" t="str">
        <f t="shared" si="15"/>
        <v>NULL</v>
      </c>
      <c r="S67" s="10" t="str">
        <f t="shared" si="16"/>
        <v>NO RATE</v>
      </c>
      <c r="T67" s="10" t="str">
        <f t="shared" si="17"/>
        <v>UNKNOWN</v>
      </c>
      <c r="U67" s="10" t="str">
        <f t="shared" si="18"/>
        <v/>
      </c>
      <c r="V67" s="10" t="str">
        <f t="shared" si="19"/>
        <v/>
      </c>
      <c r="W67" s="10" t="str">
        <f t="shared" si="20"/>
        <v/>
      </c>
      <c r="X67" s="10" t="str">
        <f t="shared" si="21"/>
        <v>-</v>
      </c>
      <c r="Y67" s="10" t="str">
        <f t="shared" si="22"/>
        <v>Real route 1063: 35 items, last item released 19:13; departure = release + 60 min (rounded up to 15) + loading</v>
      </c>
      <c r="Z67" s="10" t="s">
        <v>148</v>
      </c>
      <c r="AA67" s="14"/>
      <c r="AB67" s="11"/>
      <c r="AC67" s="10" t="s">
        <v>159</v>
      </c>
      <c r="AD67" s="10" t="s">
        <v>155</v>
      </c>
      <c r="AE67" s="10" t="s">
        <v>156</v>
      </c>
      <c r="AF67" s="10"/>
      <c r="AG67" s="14"/>
      <c r="AH67" s="10"/>
      <c r="AI67">
        <f t="shared" si="23"/>
        <v>0</v>
      </c>
      <c r="AN67" t="s">
        <v>155</v>
      </c>
      <c r="AS67" t="s">
        <v>155</v>
      </c>
    </row>
    <row r="68" spans="1:46" ht="15" customHeight="1" x14ac:dyDescent="0.35">
      <c r="A68" s="10">
        <v>2</v>
      </c>
      <c r="B68" s="11">
        <f t="shared" si="0"/>
        <v>46273.6875</v>
      </c>
      <c r="C68" s="10" t="s">
        <v>71</v>
      </c>
      <c r="D68" s="10">
        <f t="shared" si="1"/>
        <v>1066</v>
      </c>
      <c r="E68" s="10" t="str">
        <f t="shared" si="2"/>
        <v>n/a</v>
      </c>
      <c r="F68" s="10" t="str">
        <f t="shared" si="3"/>
        <v>D08</v>
      </c>
      <c r="G68" s="11">
        <f t="shared" si="4"/>
        <v>46273.875</v>
      </c>
      <c r="H68" s="11">
        <f t="shared" si="5"/>
        <v>46273.875</v>
      </c>
      <c r="I68" s="11">
        <f t="shared" si="6"/>
        <v>46273.854166666664</v>
      </c>
      <c r="J68" s="13">
        <f t="shared" si="7"/>
        <v>3.9999999999417923</v>
      </c>
      <c r="K68" s="10">
        <f t="shared" si="8"/>
        <v>0</v>
      </c>
      <c r="L68" s="10">
        <f t="shared" si="9"/>
        <v>4</v>
      </c>
      <c r="M68" s="10">
        <f t="shared" si="10"/>
        <v>4</v>
      </c>
      <c r="N68" s="12">
        <f t="shared" si="11"/>
        <v>0</v>
      </c>
      <c r="O68" s="10" t="str">
        <f t="shared" si="12"/>
        <v>3, 4, 5</v>
      </c>
      <c r="P68" s="13" t="str">
        <f t="shared" si="13"/>
        <v>NULL</v>
      </c>
      <c r="Q68" s="10" t="str">
        <f t="shared" si="14"/>
        <v>WT 5 (no rate)</v>
      </c>
      <c r="R68" s="11" t="str">
        <f t="shared" si="15"/>
        <v>NULL</v>
      </c>
      <c r="S68" s="10" t="str">
        <f t="shared" si="16"/>
        <v>NO RATE</v>
      </c>
      <c r="T68" s="10" t="str">
        <f t="shared" si="17"/>
        <v>UNKNOWN</v>
      </c>
      <c r="U68" s="10" t="str">
        <f t="shared" si="18"/>
        <v/>
      </c>
      <c r="V68" s="10" t="str">
        <f t="shared" si="19"/>
        <v/>
      </c>
      <c r="W68" s="10" t="str">
        <f t="shared" si="20"/>
        <v/>
      </c>
      <c r="X68" s="10" t="str">
        <f t="shared" si="21"/>
        <v>-</v>
      </c>
      <c r="Y68" s="10" t="str">
        <f t="shared" si="22"/>
        <v>Real route 1066: 12 items, last item released 19:28; departure = release + 60 min (rounded up to 15) + loading</v>
      </c>
      <c r="Z68" s="10" t="s">
        <v>148</v>
      </c>
      <c r="AA68" s="14"/>
      <c r="AB68" s="11"/>
      <c r="AC68" s="10" t="s">
        <v>157</v>
      </c>
      <c r="AD68" s="10" t="s">
        <v>155</v>
      </c>
      <c r="AE68" s="10" t="s">
        <v>156</v>
      </c>
      <c r="AF68" s="10"/>
      <c r="AG68" s="14"/>
      <c r="AH68" s="10"/>
      <c r="AI68">
        <f t="shared" si="23"/>
        <v>0</v>
      </c>
      <c r="AN68" t="s">
        <v>155</v>
      </c>
      <c r="AS68" t="s">
        <v>155</v>
      </c>
    </row>
    <row r="69" spans="1:46" ht="15" customHeight="1" x14ac:dyDescent="0.35">
      <c r="A69" s="10">
        <v>2</v>
      </c>
      <c r="B69" s="11">
        <f t="shared" si="0"/>
        <v>46273.6875</v>
      </c>
      <c r="C69" s="10" t="s">
        <v>72</v>
      </c>
      <c r="D69" s="10">
        <f t="shared" si="1"/>
        <v>1069</v>
      </c>
      <c r="E69" s="10" t="str">
        <f t="shared" si="2"/>
        <v>n/a</v>
      </c>
      <c r="F69" s="10" t="str">
        <f t="shared" si="3"/>
        <v>D09</v>
      </c>
      <c r="G69" s="11">
        <f t="shared" si="4"/>
        <v>46273.875</v>
      </c>
      <c r="H69" s="11">
        <f t="shared" si="5"/>
        <v>46273.875</v>
      </c>
      <c r="I69" s="11">
        <f t="shared" si="6"/>
        <v>46273.854166666664</v>
      </c>
      <c r="J69" s="13">
        <f t="shared" si="7"/>
        <v>3.9999999999417923</v>
      </c>
      <c r="K69" s="10">
        <f t="shared" si="8"/>
        <v>0</v>
      </c>
      <c r="L69" s="10">
        <f t="shared" si="9"/>
        <v>5</v>
      </c>
      <c r="M69" s="10">
        <f t="shared" si="10"/>
        <v>5</v>
      </c>
      <c r="N69" s="12">
        <f t="shared" si="11"/>
        <v>0</v>
      </c>
      <c r="O69" s="10" t="str">
        <f t="shared" si="12"/>
        <v>1, 2</v>
      </c>
      <c r="P69" s="13" t="str">
        <f t="shared" si="13"/>
        <v>NULL</v>
      </c>
      <c r="Q69" s="10" t="str">
        <f t="shared" si="14"/>
        <v>WT 2 (no rate)</v>
      </c>
      <c r="R69" s="11" t="str">
        <f t="shared" si="15"/>
        <v>NULL</v>
      </c>
      <c r="S69" s="10" t="str">
        <f t="shared" si="16"/>
        <v>NO RATE</v>
      </c>
      <c r="T69" s="10" t="str">
        <f t="shared" si="17"/>
        <v>UNKNOWN</v>
      </c>
      <c r="U69" s="10" t="str">
        <f t="shared" si="18"/>
        <v/>
      </c>
      <c r="V69" s="10" t="str">
        <f t="shared" si="19"/>
        <v/>
      </c>
      <c r="W69" s="10" t="str">
        <f t="shared" si="20"/>
        <v/>
      </c>
      <c r="X69" s="10" t="str">
        <f t="shared" si="21"/>
        <v>-</v>
      </c>
      <c r="Y69" s="10" t="str">
        <f t="shared" si="22"/>
        <v>Real route 1069: 27 items, last item released 19:28; departure = release + 60 min (rounded up to 15) + loading</v>
      </c>
      <c r="Z69" s="10" t="s">
        <v>148</v>
      </c>
      <c r="AA69" s="14"/>
      <c r="AB69" s="11"/>
      <c r="AC69" s="10" t="s">
        <v>154</v>
      </c>
      <c r="AD69" s="10" t="s">
        <v>155</v>
      </c>
      <c r="AE69" s="10" t="s">
        <v>156</v>
      </c>
      <c r="AF69" s="10"/>
      <c r="AG69" s="14"/>
      <c r="AH69" s="10"/>
      <c r="AI69">
        <f t="shared" si="23"/>
        <v>0</v>
      </c>
      <c r="AN69" t="s">
        <v>155</v>
      </c>
      <c r="AP69" s="54"/>
      <c r="AQ69" s="53">
        <v>4.9768518518518517E-2</v>
      </c>
      <c r="AR69" s="53">
        <v>46273.737268518518</v>
      </c>
      <c r="AS69" t="s">
        <v>155</v>
      </c>
      <c r="AT69" t="s">
        <v>174</v>
      </c>
    </row>
    <row r="70" spans="1:46" ht="15" customHeight="1" x14ac:dyDescent="0.35">
      <c r="A70" s="10">
        <v>2</v>
      </c>
      <c r="B70" s="11">
        <f t="shared" ref="B70:B133" si="24">INDEX(SNAP_TIMES,MATCH(A70,SNAP_NOS,0))</f>
        <v>46273.6875</v>
      </c>
      <c r="C70" s="10" t="s">
        <v>73</v>
      </c>
      <c r="D70" s="10">
        <f t="shared" ref="D70:D133" si="25">INDEX(SH_ROUTE,MATCH(C70,SH_ID,0))</f>
        <v>1083</v>
      </c>
      <c r="E70" s="10" t="str">
        <f t="shared" ref="E70:E133" si="26">INDEX(SH_CARRIER,MATCH(C70,SH_ID,0))</f>
        <v>n/a</v>
      </c>
      <c r="F70" s="10" t="str">
        <f t="shared" ref="F70:F133" si="27">INDEX(SH_DOOR,MATCH(C70,SH_ID,0))</f>
        <v>D10</v>
      </c>
      <c r="G70" s="11">
        <f t="shared" ref="G70:G133" si="28">INDEX(SH_ORIG,MATCH(C70,SH_ID,0))</f>
        <v>46273.875</v>
      </c>
      <c r="H70" s="11">
        <f t="shared" ref="H70:H133" si="29">IF(AND(INDEX(SH_CHG,MATCH(C70,SH_ID,0))&lt;&gt;"",B70&gt;=INDEX(SH_CHG,MATCH(C70,SH_ID,0))),INDEX(SH_DEP,MATCH(C70,SH_ID,0)),INDEX(SH_ORIG,MATCH(C70,SH_ID,0)))</f>
        <v>46273.875</v>
      </c>
      <c r="I70" s="11">
        <f t="shared" ref="I70:I133" si="30">H70-LOADING_MINUTES/1440</f>
        <v>46273.854166666664</v>
      </c>
      <c r="J70" s="13">
        <f t="shared" ref="J70:J133" si="31">(I70-B70)*24</f>
        <v>3.9999999999417923</v>
      </c>
      <c r="K70" s="10">
        <f t="shared" ref="K70:K133" si="32">COUNTIFS(DL_ORIG,C70,DL_MOVED,"&gt;"&amp;B70,DL_MOVEDC,"&lt;="&amp;B70)+COUNTIFS(DL_FINAL,C70,DL_MOVED,"&lt;="&amp;B70,DL_MOVEDC,"&lt;="&amp;B70)</f>
        <v>0</v>
      </c>
      <c r="L70" s="10">
        <f t="shared" ref="L70:L133" si="33">SUMIFS(D_OPEN,D_SNAP,A70,D_SHIP,C70)</f>
        <v>2</v>
      </c>
      <c r="M70" s="10">
        <f t="shared" ref="M70:M133" si="34">K70+L70</f>
        <v>2</v>
      </c>
      <c r="N70" s="12">
        <f t="shared" ref="N70:N133" si="35">IF(M70=0,"",K70/M70)</f>
        <v>0</v>
      </c>
      <c r="O70" s="10" t="str">
        <f t="shared" ref="O70:O133" si="36">SUBSTITUTE(TRIM(IF(SUMIFS(D_OPEN,D_SNAP,A70,D_SHIP,C70,D_WT,1)&gt;0,"1 ","")&amp;IF(SUMIFS(D_OPEN,D_SNAP,A70,D_SHIP,C70,D_WT,2)&gt;0,"2 ","")&amp;IF(SUMIFS(D_OPEN,D_SNAP,A70,D_SHIP,C70,D_WT,3)&gt;0,"3 ","")&amp;IF(SUMIFS(D_OPEN,D_SNAP,A70,D_SHIP,C70,D_WT,4)&gt;0,"4 ","")&amp;IF(SUMIFS(D_OPEN,D_SNAP,A70,D_SHIP,C70,D_WT,5)&gt;0,"5 ","")&amp;IF(SUMIFS(D_OPEN,D_SNAP,A70,D_SHIP,C70,D_WT,6)&gt;0,"6 ",""))," ",", ")</f>
        <v>1</v>
      </c>
      <c r="P70" s="13">
        <f t="shared" ref="P70:P133" si="37">IF(L70=0,0,IF(COUNTIFS(D_SNAP,A70,D_SHIP,C70,D_ETC,"NULL")&gt;0,"NULL",_xlfn.MAXIFS(D_ETC,D_SNAP,A70,D_SHIP,C70)*24))</f>
        <v>0.82053418803418809</v>
      </c>
      <c r="Q70" s="10" t="str">
        <f t="shared" ref="Q70:Q133" si="38">IF(L70=0,"",IF(P70="NULL","WT "&amp;LOOKUP(2,1/((D_SNAP=A70)*(D_SHIP=C70)*(D_ETC="NULL")),D_WT)&amp;" (no rate)","WT "&amp;LOOKUP(2,1/((D_SNAP=A70)*(D_SHIP=C70)*(D_ETC=_xlfn.MAXIFS(D_ETC,D_SNAP,A70,D_SHIP,C70))),D_WT)))</f>
        <v>WT 1</v>
      </c>
      <c r="R70" s="11">
        <f t="shared" ref="R70:R133" si="39">IF(L70=0,"",IF(ISNUMBER(P70),B70+P70/24,"NULL"))</f>
        <v>46273.721688924503</v>
      </c>
      <c r="S70" s="10" t="str">
        <f t="shared" ref="S70:S133" si="40">IF(B70&gt;=H70,IF(AI70=0,"DEPARTED COMPLETE","DEPARTED - "&amp;AI70&amp;" LINES LEFT BEHIND"),IF(M70=0,"NO WORK RELEASED YET",IF(L70=0,"ALL PICKED",IF(B70&gt;=I70,"PICK CUTOFF PASSED - LATE",IF(NOT(ISNUMBER(P70)),"NO RATE",IF(R70&lt;=I70,"ON TIME","AT RISK"))))))</f>
        <v>ON TIME</v>
      </c>
      <c r="T70" s="10" t="str">
        <f t="shared" ref="T70:T133" si="41">IF(OR(S70="ON TIME",S70="ALL PICKED",S70="DEPARTED COMPLETE"),"YES",IF(S70="NO RATE","UNKNOWN",IF(S70="NO WORK RELEASED YET","","NO")))</f>
        <v>YES</v>
      </c>
      <c r="U70" s="10">
        <f t="shared" ref="U70:U133" si="42">IF(AND(ISNUMBER(R70),L70&gt;0,B70&lt;I70),ROUND((I70-R70)*1440,0),"")</f>
        <v>191</v>
      </c>
      <c r="V70" s="10" t="str">
        <f t="shared" ref="V70:V133" si="43">IF(ISNUMBER(U70),IF(U70&lt;0,"-","+")&amp;TEXT(ABS(U70)/1440,"[h]:mm"),"")</f>
        <v>+3:11</v>
      </c>
      <c r="W70" s="10" t="str">
        <f t="shared" ref="W70:W133" si="44">IF(S70="AT RISK",IFERROR(LOOKUP(2,1/((D_SNAP=A70)*(D_SHIP=C70)*(D_WT=VALUE(MID(Q70,4,1)))),D_ADD),""),"")</f>
        <v/>
      </c>
      <c r="X70" s="10" t="str">
        <f t="shared" ref="X70:X133" si="45">INDEX(SH_SCEN,MATCH(C70,SH_ID,0))</f>
        <v>-</v>
      </c>
      <c r="Y70" s="10" t="str">
        <f t="shared" ref="Y70:Y133" si="46">INDEX(SH_NOTE,MATCH(C70,SH_ID,0))</f>
        <v>Real route 1083: 9 items, last item released 19:28; departure = release + 60 min (rounded up to 15) + loading</v>
      </c>
      <c r="Z70" s="10" t="s">
        <v>148</v>
      </c>
      <c r="AA70" s="14">
        <v>3.4188924502314817E-2</v>
      </c>
      <c r="AB70" s="11">
        <v>46273.721688924503</v>
      </c>
      <c r="AC70" s="10" t="s">
        <v>150</v>
      </c>
      <c r="AD70" s="10" t="s">
        <v>151</v>
      </c>
      <c r="AE70" s="10" t="s">
        <v>152</v>
      </c>
      <c r="AF70" s="10" t="s">
        <v>175</v>
      </c>
      <c r="AG70" s="14">
        <v>0</v>
      </c>
      <c r="AH70" s="10"/>
      <c r="AI70">
        <f t="shared" ref="AI70:AI133" si="47">COUNTIFS(DL_ORIG,C70,DL_MOVED,"&gt;"&amp;H70,DL_MOVEDC,"&gt;"&amp;H70)+COUNTIFS(DL_FINAL,C70,DL_MOVED,"&lt;="&amp;H70,DL_MOVEDC,"&gt;"&amp;H70)</f>
        <v>0</v>
      </c>
      <c r="AJ70" s="54">
        <v>2.6481481481481481E-2</v>
      </c>
      <c r="AK70" s="54">
        <v>4.9768518518518517E-2</v>
      </c>
      <c r="AL70" s="53">
        <v>46273.71398148148</v>
      </c>
      <c r="AM70" s="53">
        <v>46273.737268518518</v>
      </c>
      <c r="AN70" t="s">
        <v>151</v>
      </c>
      <c r="AP70" s="54" t="s">
        <v>174</v>
      </c>
      <c r="AQ70" s="53">
        <v>4.9768518518518517E-2</v>
      </c>
      <c r="AR70" s="53">
        <v>46273.737268518518</v>
      </c>
      <c r="AS70" t="s">
        <v>151</v>
      </c>
      <c r="AT70" t="s">
        <v>174</v>
      </c>
    </row>
    <row r="71" spans="1:46" ht="15" customHeight="1" x14ac:dyDescent="0.35">
      <c r="A71" s="10">
        <v>2</v>
      </c>
      <c r="B71" s="11">
        <f t="shared" si="24"/>
        <v>46273.6875</v>
      </c>
      <c r="C71" s="10" t="s">
        <v>74</v>
      </c>
      <c r="D71" s="10">
        <f t="shared" si="25"/>
        <v>1981</v>
      </c>
      <c r="E71" s="10" t="str">
        <f t="shared" si="26"/>
        <v>n/a</v>
      </c>
      <c r="F71" s="10" t="str">
        <f t="shared" si="27"/>
        <v>D12</v>
      </c>
      <c r="G71" s="11">
        <f t="shared" si="28"/>
        <v>46273.885416666657</v>
      </c>
      <c r="H71" s="11">
        <f t="shared" si="29"/>
        <v>46273.885416666657</v>
      </c>
      <c r="I71" s="11">
        <f t="shared" si="30"/>
        <v>46273.864583333321</v>
      </c>
      <c r="J71" s="13">
        <f t="shared" si="31"/>
        <v>4.2499999997089617</v>
      </c>
      <c r="K71" s="10">
        <f t="shared" si="32"/>
        <v>0</v>
      </c>
      <c r="L71" s="10">
        <f t="shared" si="33"/>
        <v>23</v>
      </c>
      <c r="M71" s="10">
        <f t="shared" si="34"/>
        <v>23</v>
      </c>
      <c r="N71" s="12">
        <f t="shared" si="35"/>
        <v>0</v>
      </c>
      <c r="O71" s="10" t="str">
        <f t="shared" si="36"/>
        <v>2</v>
      </c>
      <c r="P71" s="13" t="str">
        <f t="shared" si="37"/>
        <v>NULL</v>
      </c>
      <c r="Q71" s="10" t="str">
        <f t="shared" si="38"/>
        <v>WT 2 (no rate)</v>
      </c>
      <c r="R71" s="11" t="str">
        <f t="shared" si="39"/>
        <v>NULL</v>
      </c>
      <c r="S71" s="10" t="str">
        <f t="shared" si="40"/>
        <v>NO RATE</v>
      </c>
      <c r="T71" s="10" t="str">
        <f t="shared" si="41"/>
        <v>UNKNOWN</v>
      </c>
      <c r="U71" s="10" t="str">
        <f t="shared" si="42"/>
        <v/>
      </c>
      <c r="V71" s="10" t="str">
        <f t="shared" si="43"/>
        <v/>
      </c>
      <c r="W71" s="10" t="str">
        <f t="shared" si="44"/>
        <v/>
      </c>
      <c r="X71" s="10" t="str">
        <f t="shared" si="45"/>
        <v>-</v>
      </c>
      <c r="Y71" s="10" t="str">
        <f t="shared" si="46"/>
        <v>Real route 1981: 90 items, last item released 19:37; departure = release + 60 min (rounded up to 15) + loading</v>
      </c>
      <c r="Z71" s="10" t="s">
        <v>148</v>
      </c>
      <c r="AA71" s="14"/>
      <c r="AB71" s="11"/>
      <c r="AC71" s="10" t="s">
        <v>154</v>
      </c>
      <c r="AD71" s="10" t="s">
        <v>155</v>
      </c>
      <c r="AE71" s="10" t="s">
        <v>156</v>
      </c>
      <c r="AF71" s="10"/>
      <c r="AG71" s="14"/>
      <c r="AH71" s="10"/>
      <c r="AI71">
        <f t="shared" si="47"/>
        <v>0</v>
      </c>
      <c r="AN71" t="s">
        <v>155</v>
      </c>
      <c r="AS71" t="s">
        <v>155</v>
      </c>
    </row>
    <row r="72" spans="1:46" ht="15" customHeight="1" x14ac:dyDescent="0.35">
      <c r="A72" s="10">
        <v>3</v>
      </c>
      <c r="B72" s="11">
        <f t="shared" si="24"/>
        <v>46273.697916666657</v>
      </c>
      <c r="C72" s="10" t="s">
        <v>20</v>
      </c>
      <c r="D72" s="10">
        <f t="shared" si="25"/>
        <v>1027</v>
      </c>
      <c r="E72" s="10" t="str">
        <f t="shared" si="26"/>
        <v>n/a</v>
      </c>
      <c r="F72" s="10" t="str">
        <f t="shared" si="27"/>
        <v>D01</v>
      </c>
      <c r="G72" s="11">
        <f t="shared" si="28"/>
        <v>46273.770833333343</v>
      </c>
      <c r="H72" s="11">
        <f t="shared" si="29"/>
        <v>46273.770833333343</v>
      </c>
      <c r="I72" s="11">
        <f t="shared" si="30"/>
        <v>46273.750000000007</v>
      </c>
      <c r="J72" s="13">
        <f t="shared" si="31"/>
        <v>1.2500000004074536</v>
      </c>
      <c r="K72" s="10">
        <f t="shared" si="32"/>
        <v>0</v>
      </c>
      <c r="L72" s="10">
        <f t="shared" si="33"/>
        <v>0</v>
      </c>
      <c r="M72" s="10">
        <f t="shared" si="34"/>
        <v>0</v>
      </c>
      <c r="N72" s="12" t="str">
        <f t="shared" si="35"/>
        <v/>
      </c>
      <c r="O72" s="10" t="str">
        <f t="shared" si="36"/>
        <v/>
      </c>
      <c r="P72" s="13">
        <f t="shared" si="37"/>
        <v>0</v>
      </c>
      <c r="Q72" s="10" t="str">
        <f t="shared" si="38"/>
        <v/>
      </c>
      <c r="R72" s="11" t="str">
        <f t="shared" si="39"/>
        <v/>
      </c>
      <c r="S72" s="10" t="str">
        <f t="shared" si="40"/>
        <v>NO WORK RELEASED YET</v>
      </c>
      <c r="T72" s="10" t="str">
        <f t="shared" si="41"/>
        <v/>
      </c>
      <c r="U72" s="10" t="str">
        <f t="shared" si="42"/>
        <v/>
      </c>
      <c r="V72" s="10" t="str">
        <f t="shared" si="43"/>
        <v/>
      </c>
      <c r="W72" s="10" t="str">
        <f t="shared" si="44"/>
        <v/>
      </c>
      <c r="X72" s="10" t="str">
        <f t="shared" si="45"/>
        <v>-</v>
      </c>
      <c r="Y72" s="10" t="str">
        <f t="shared" si="46"/>
        <v>Real route 1027: 1 items, last item released 16:56; departure = release + 60 min (rounded up to 15) + loading</v>
      </c>
      <c r="Z72" s="10" t="s">
        <v>148</v>
      </c>
      <c r="AA72" s="14"/>
      <c r="AB72" s="11"/>
      <c r="AC72" s="10"/>
      <c r="AD72" s="10" t="s">
        <v>149</v>
      </c>
      <c r="AE72" s="10"/>
      <c r="AF72" s="10"/>
      <c r="AG72" s="14"/>
      <c r="AH72" s="10"/>
      <c r="AI72">
        <f t="shared" si="47"/>
        <v>0</v>
      </c>
      <c r="AN72" t="s">
        <v>149</v>
      </c>
      <c r="AS72" t="s">
        <v>149</v>
      </c>
    </row>
    <row r="73" spans="1:46" ht="15" customHeight="1" x14ac:dyDescent="0.35">
      <c r="A73" s="10">
        <v>3</v>
      </c>
      <c r="B73" s="11">
        <f t="shared" si="24"/>
        <v>46273.697916666657</v>
      </c>
      <c r="C73" s="10" t="s">
        <v>43</v>
      </c>
      <c r="D73" s="10">
        <f t="shared" si="25"/>
        <v>1011</v>
      </c>
      <c r="E73" s="10" t="str">
        <f t="shared" si="26"/>
        <v>n/a</v>
      </c>
      <c r="F73" s="10" t="str">
        <f t="shared" si="27"/>
        <v>D04</v>
      </c>
      <c r="G73" s="11">
        <f t="shared" si="28"/>
        <v>46273.802083333343</v>
      </c>
      <c r="H73" s="11">
        <f t="shared" si="29"/>
        <v>46273.802083333343</v>
      </c>
      <c r="I73" s="11">
        <f t="shared" si="30"/>
        <v>46273.781250000007</v>
      </c>
      <c r="J73" s="13">
        <f t="shared" si="31"/>
        <v>2.0000000004074536</v>
      </c>
      <c r="K73" s="10">
        <f t="shared" si="32"/>
        <v>6</v>
      </c>
      <c r="L73" s="10">
        <f t="shared" si="33"/>
        <v>2</v>
      </c>
      <c r="M73" s="10">
        <f t="shared" si="34"/>
        <v>8</v>
      </c>
      <c r="N73" s="12">
        <f t="shared" si="35"/>
        <v>0.75</v>
      </c>
      <c r="O73" s="10" t="str">
        <f t="shared" si="36"/>
        <v>2, 4</v>
      </c>
      <c r="P73" s="13" t="str">
        <f t="shared" si="37"/>
        <v>NULL</v>
      </c>
      <c r="Q73" s="10" t="str">
        <f t="shared" si="38"/>
        <v>WT 4 (no rate)</v>
      </c>
      <c r="R73" s="11" t="str">
        <f t="shared" si="39"/>
        <v>NULL</v>
      </c>
      <c r="S73" s="10" t="str">
        <f t="shared" si="40"/>
        <v>NO RATE</v>
      </c>
      <c r="T73" s="10" t="str">
        <f t="shared" si="41"/>
        <v>UNKNOWN</v>
      </c>
      <c r="U73" s="10" t="str">
        <f t="shared" si="42"/>
        <v/>
      </c>
      <c r="V73" s="10" t="str">
        <f t="shared" si="43"/>
        <v/>
      </c>
      <c r="W73" s="10" t="str">
        <f t="shared" si="44"/>
        <v/>
      </c>
      <c r="X73" s="10" t="str">
        <f t="shared" si="45"/>
        <v>-</v>
      </c>
      <c r="Y73" s="10" t="str">
        <f t="shared" si="46"/>
        <v>Real route 1011: 15 items, last item released 17:38; departure = release + 60 min (rounded up to 15) + loading</v>
      </c>
      <c r="Z73" s="10" t="s">
        <v>148</v>
      </c>
      <c r="AA73" s="14"/>
      <c r="AB73" s="11"/>
      <c r="AC73" s="10" t="s">
        <v>159</v>
      </c>
      <c r="AD73" s="10" t="s">
        <v>155</v>
      </c>
      <c r="AE73" s="10" t="s">
        <v>156</v>
      </c>
      <c r="AF73" s="10"/>
      <c r="AG73" s="14"/>
      <c r="AH73" s="10"/>
      <c r="AI73">
        <f t="shared" si="47"/>
        <v>0</v>
      </c>
      <c r="AN73" t="s">
        <v>155</v>
      </c>
      <c r="AS73" t="s">
        <v>155</v>
      </c>
    </row>
    <row r="74" spans="1:46" ht="15" customHeight="1" x14ac:dyDescent="0.35">
      <c r="A74" s="10">
        <v>3</v>
      </c>
      <c r="B74" s="11">
        <f t="shared" si="24"/>
        <v>46273.697916666657</v>
      </c>
      <c r="C74" s="10" t="s">
        <v>44</v>
      </c>
      <c r="D74" s="10">
        <f t="shared" si="25"/>
        <v>1045</v>
      </c>
      <c r="E74" s="10" t="str">
        <f t="shared" si="26"/>
        <v>n/a</v>
      </c>
      <c r="F74" s="10" t="str">
        <f t="shared" si="27"/>
        <v>D05</v>
      </c>
      <c r="G74" s="11">
        <f t="shared" si="28"/>
        <v>46273.8125</v>
      </c>
      <c r="H74" s="11">
        <f t="shared" si="29"/>
        <v>46273.8125</v>
      </c>
      <c r="I74" s="11">
        <f t="shared" si="30"/>
        <v>46273.791666666664</v>
      </c>
      <c r="J74" s="13">
        <f t="shared" si="31"/>
        <v>2.250000000174623</v>
      </c>
      <c r="K74" s="10">
        <f t="shared" si="32"/>
        <v>0</v>
      </c>
      <c r="L74" s="10">
        <f t="shared" si="33"/>
        <v>20</v>
      </c>
      <c r="M74" s="10">
        <f t="shared" si="34"/>
        <v>20</v>
      </c>
      <c r="N74" s="12">
        <f t="shared" si="35"/>
        <v>0</v>
      </c>
      <c r="O74" s="10" t="str">
        <f t="shared" si="36"/>
        <v>1, 2, 4, 5</v>
      </c>
      <c r="P74" s="13" t="str">
        <f t="shared" si="37"/>
        <v>NULL</v>
      </c>
      <c r="Q74" s="10" t="str">
        <f t="shared" si="38"/>
        <v>WT 5 (no rate)</v>
      </c>
      <c r="R74" s="11" t="str">
        <f t="shared" si="39"/>
        <v>NULL</v>
      </c>
      <c r="S74" s="10" t="str">
        <f t="shared" si="40"/>
        <v>NO RATE</v>
      </c>
      <c r="T74" s="10" t="str">
        <f t="shared" si="41"/>
        <v>UNKNOWN</v>
      </c>
      <c r="U74" s="10" t="str">
        <f t="shared" si="42"/>
        <v/>
      </c>
      <c r="V74" s="10" t="str">
        <f t="shared" si="43"/>
        <v/>
      </c>
      <c r="W74" s="10" t="str">
        <f t="shared" si="44"/>
        <v/>
      </c>
      <c r="X74" s="10" t="str">
        <f t="shared" si="45"/>
        <v>-</v>
      </c>
      <c r="Y74" s="10" t="str">
        <f t="shared" si="46"/>
        <v>Real route 1045: 21 items, last item released 17:58; departure = release + 60 min (rounded up to 15) + loading</v>
      </c>
      <c r="Z74" s="10" t="s">
        <v>148</v>
      </c>
      <c r="AA74" s="14"/>
      <c r="AB74" s="11"/>
      <c r="AC74" s="10" t="s">
        <v>157</v>
      </c>
      <c r="AD74" s="10" t="s">
        <v>155</v>
      </c>
      <c r="AE74" s="10" t="s">
        <v>156</v>
      </c>
      <c r="AF74" s="10"/>
      <c r="AG74" s="14"/>
      <c r="AH74" s="10"/>
      <c r="AI74">
        <f t="shared" si="47"/>
        <v>0</v>
      </c>
      <c r="AN74" t="s">
        <v>155</v>
      </c>
      <c r="AP74" s="54"/>
      <c r="AQ74" s="53">
        <v>6.9269079629629632E-3</v>
      </c>
      <c r="AR74" s="53">
        <v>46273.704843574633</v>
      </c>
      <c r="AS74" t="s">
        <v>155</v>
      </c>
      <c r="AT74" t="s">
        <v>176</v>
      </c>
    </row>
    <row r="75" spans="1:46" ht="15" customHeight="1" x14ac:dyDescent="0.35">
      <c r="A75" s="10">
        <v>3</v>
      </c>
      <c r="B75" s="11">
        <f t="shared" si="24"/>
        <v>46273.697916666657</v>
      </c>
      <c r="C75" s="10" t="s">
        <v>45</v>
      </c>
      <c r="D75" s="10">
        <f t="shared" si="25"/>
        <v>1072</v>
      </c>
      <c r="E75" s="10" t="str">
        <f t="shared" si="26"/>
        <v>n/a</v>
      </c>
      <c r="F75" s="10" t="str">
        <f t="shared" si="27"/>
        <v>D06</v>
      </c>
      <c r="G75" s="11">
        <f t="shared" si="28"/>
        <v>46273.802083333343</v>
      </c>
      <c r="H75" s="11">
        <f t="shared" si="29"/>
        <v>46273.802083333343</v>
      </c>
      <c r="I75" s="11">
        <f t="shared" si="30"/>
        <v>46273.781250000007</v>
      </c>
      <c r="J75" s="13">
        <f t="shared" si="31"/>
        <v>2.0000000004074536</v>
      </c>
      <c r="K75" s="10">
        <f t="shared" si="32"/>
        <v>0</v>
      </c>
      <c r="L75" s="10">
        <f t="shared" si="33"/>
        <v>0</v>
      </c>
      <c r="M75" s="10">
        <f t="shared" si="34"/>
        <v>0</v>
      </c>
      <c r="N75" s="12" t="str">
        <f t="shared" si="35"/>
        <v/>
      </c>
      <c r="O75" s="10" t="str">
        <f t="shared" si="36"/>
        <v/>
      </c>
      <c r="P75" s="13">
        <f t="shared" si="37"/>
        <v>0</v>
      </c>
      <c r="Q75" s="10" t="str">
        <f t="shared" si="38"/>
        <v/>
      </c>
      <c r="R75" s="11" t="str">
        <f t="shared" si="39"/>
        <v/>
      </c>
      <c r="S75" s="10" t="str">
        <f t="shared" si="40"/>
        <v>NO WORK RELEASED YET</v>
      </c>
      <c r="T75" s="10" t="str">
        <f t="shared" si="41"/>
        <v/>
      </c>
      <c r="U75" s="10" t="str">
        <f t="shared" si="42"/>
        <v/>
      </c>
      <c r="V75" s="10" t="str">
        <f t="shared" si="43"/>
        <v/>
      </c>
      <c r="W75" s="10" t="str">
        <f t="shared" si="44"/>
        <v/>
      </c>
      <c r="X75" s="10" t="str">
        <f t="shared" si="45"/>
        <v>T07_PICK_CUTOFF_PASSED_LATE</v>
      </c>
      <c r="Y75" s="10" t="str">
        <f t="shared" si="46"/>
        <v>Real route 1072: 2 items, last item released 17:54. Synthesized status-coverage scenario: pick cutoff 18:45 and departure 19:15; snapshot 11 intentionally demonstrates open work at cutoff.</v>
      </c>
      <c r="Z75" s="10" t="s">
        <v>148</v>
      </c>
      <c r="AA75" s="14"/>
      <c r="AB75" s="11"/>
      <c r="AC75" s="10"/>
      <c r="AD75" s="10" t="s">
        <v>149</v>
      </c>
      <c r="AE75" s="10"/>
      <c r="AF75" s="10"/>
      <c r="AG75" s="14"/>
      <c r="AH75" s="10"/>
      <c r="AI75">
        <f t="shared" si="47"/>
        <v>0</v>
      </c>
      <c r="AN75" t="s">
        <v>149</v>
      </c>
      <c r="AS75" t="s">
        <v>149</v>
      </c>
    </row>
    <row r="76" spans="1:46" ht="15" customHeight="1" x14ac:dyDescent="0.35">
      <c r="A76" s="10">
        <v>3</v>
      </c>
      <c r="B76" s="11">
        <f t="shared" si="24"/>
        <v>46273.697916666657</v>
      </c>
      <c r="C76" s="10" t="s">
        <v>46</v>
      </c>
      <c r="D76" s="10">
        <f t="shared" si="25"/>
        <v>1035</v>
      </c>
      <c r="E76" s="10" t="str">
        <f t="shared" si="26"/>
        <v>n/a</v>
      </c>
      <c r="F76" s="10" t="str">
        <f t="shared" si="27"/>
        <v>D07</v>
      </c>
      <c r="G76" s="11">
        <f t="shared" si="28"/>
        <v>46273.822916666657</v>
      </c>
      <c r="H76" s="11">
        <f t="shared" si="29"/>
        <v>46273.822916666657</v>
      </c>
      <c r="I76" s="11">
        <f t="shared" si="30"/>
        <v>46273.802083333321</v>
      </c>
      <c r="J76" s="13">
        <f t="shared" si="31"/>
        <v>2.4999999999417923</v>
      </c>
      <c r="K76" s="10">
        <f t="shared" si="32"/>
        <v>0</v>
      </c>
      <c r="L76" s="10">
        <f t="shared" si="33"/>
        <v>0</v>
      </c>
      <c r="M76" s="10">
        <f t="shared" si="34"/>
        <v>0</v>
      </c>
      <c r="N76" s="12" t="str">
        <f t="shared" si="35"/>
        <v/>
      </c>
      <c r="O76" s="10" t="str">
        <f t="shared" si="36"/>
        <v/>
      </c>
      <c r="P76" s="13">
        <f t="shared" si="37"/>
        <v>0</v>
      </c>
      <c r="Q76" s="10" t="str">
        <f t="shared" si="38"/>
        <v/>
      </c>
      <c r="R76" s="11" t="str">
        <f t="shared" si="39"/>
        <v/>
      </c>
      <c r="S76" s="10" t="str">
        <f t="shared" si="40"/>
        <v>NO WORK RELEASED YET</v>
      </c>
      <c r="T76" s="10" t="str">
        <f t="shared" si="41"/>
        <v/>
      </c>
      <c r="U76" s="10" t="str">
        <f t="shared" si="42"/>
        <v/>
      </c>
      <c r="V76" s="10" t="str">
        <f t="shared" si="43"/>
        <v/>
      </c>
      <c r="W76" s="10" t="str">
        <f t="shared" si="44"/>
        <v/>
      </c>
      <c r="X76" s="10" t="str">
        <f t="shared" si="45"/>
        <v>-</v>
      </c>
      <c r="Y76" s="10" t="str">
        <f t="shared" si="46"/>
        <v>Real route 1035: 1 items, last item released 18:02; departure = release + 60 min (rounded up to 15) + loading</v>
      </c>
      <c r="Z76" s="10" t="s">
        <v>148</v>
      </c>
      <c r="AA76" s="14"/>
      <c r="AB76" s="11"/>
      <c r="AC76" s="10"/>
      <c r="AD76" s="10" t="s">
        <v>149</v>
      </c>
      <c r="AE76" s="10"/>
      <c r="AF76" s="10"/>
      <c r="AG76" s="14"/>
      <c r="AH76" s="10"/>
      <c r="AI76">
        <f t="shared" si="47"/>
        <v>0</v>
      </c>
      <c r="AN76" t="s">
        <v>149</v>
      </c>
      <c r="AS76" t="s">
        <v>149</v>
      </c>
    </row>
    <row r="77" spans="1:46" ht="15" customHeight="1" x14ac:dyDescent="0.35">
      <c r="A77" s="10">
        <v>3</v>
      </c>
      <c r="B77" s="11">
        <f t="shared" si="24"/>
        <v>46273.697916666657</v>
      </c>
      <c r="C77" s="10" t="s">
        <v>47</v>
      </c>
      <c r="D77" s="10">
        <f t="shared" si="25"/>
        <v>1888</v>
      </c>
      <c r="E77" s="10" t="str">
        <f t="shared" si="26"/>
        <v>n/a</v>
      </c>
      <c r="F77" s="10" t="str">
        <f t="shared" si="27"/>
        <v>D08</v>
      </c>
      <c r="G77" s="11">
        <f t="shared" si="28"/>
        <v>46273.822916666657</v>
      </c>
      <c r="H77" s="11">
        <f t="shared" si="29"/>
        <v>46273.822916666657</v>
      </c>
      <c r="I77" s="11">
        <f t="shared" si="30"/>
        <v>46273.802083333321</v>
      </c>
      <c r="J77" s="13">
        <f t="shared" si="31"/>
        <v>2.4999999999417923</v>
      </c>
      <c r="K77" s="10">
        <f t="shared" si="32"/>
        <v>40</v>
      </c>
      <c r="L77" s="10">
        <f t="shared" si="33"/>
        <v>6</v>
      </c>
      <c r="M77" s="10">
        <f t="shared" si="34"/>
        <v>46</v>
      </c>
      <c r="N77" s="12">
        <f t="shared" si="35"/>
        <v>0.86956521739130432</v>
      </c>
      <c r="O77" s="10" t="str">
        <f t="shared" si="36"/>
        <v>1, 5</v>
      </c>
      <c r="P77" s="13" t="str">
        <f t="shared" si="37"/>
        <v>NULL</v>
      </c>
      <c r="Q77" s="10" t="str">
        <f t="shared" si="38"/>
        <v>WT 5 (no rate)</v>
      </c>
      <c r="R77" s="11" t="str">
        <f t="shared" si="39"/>
        <v>NULL</v>
      </c>
      <c r="S77" s="10" t="str">
        <f t="shared" si="40"/>
        <v>NO RATE</v>
      </c>
      <c r="T77" s="10" t="str">
        <f t="shared" si="41"/>
        <v>UNKNOWN</v>
      </c>
      <c r="U77" s="10" t="str">
        <f t="shared" si="42"/>
        <v/>
      </c>
      <c r="V77" s="10" t="str">
        <f t="shared" si="43"/>
        <v/>
      </c>
      <c r="W77" s="10" t="str">
        <f t="shared" si="44"/>
        <v/>
      </c>
      <c r="X77" s="10" t="str">
        <f t="shared" si="45"/>
        <v>-</v>
      </c>
      <c r="Y77" s="10" t="str">
        <f t="shared" si="46"/>
        <v>Real route 1888: 88 items, last item released 18:00; departure = release + 60 min (rounded up to 15) + loading</v>
      </c>
      <c r="Z77" s="10" t="s">
        <v>148</v>
      </c>
      <c r="AA77" s="14"/>
      <c r="AB77" s="11"/>
      <c r="AC77" s="10" t="s">
        <v>157</v>
      </c>
      <c r="AD77" s="10" t="s">
        <v>155</v>
      </c>
      <c r="AE77" s="10" t="s">
        <v>156</v>
      </c>
      <c r="AF77" s="10"/>
      <c r="AG77" s="14"/>
      <c r="AH77" s="10"/>
      <c r="AI77">
        <f t="shared" si="47"/>
        <v>0</v>
      </c>
      <c r="AN77" t="s">
        <v>155</v>
      </c>
      <c r="AP77" s="54"/>
      <c r="AQ77" s="53">
        <v>1.039036195601852E-2</v>
      </c>
      <c r="AR77" s="53">
        <v>46273.708307028617</v>
      </c>
      <c r="AS77" t="s">
        <v>155</v>
      </c>
      <c r="AT77" t="s">
        <v>177</v>
      </c>
    </row>
    <row r="78" spans="1:46" ht="15" customHeight="1" x14ac:dyDescent="0.35">
      <c r="A78" s="10">
        <v>3</v>
      </c>
      <c r="B78" s="11">
        <f t="shared" si="24"/>
        <v>46273.697916666657</v>
      </c>
      <c r="C78" s="10" t="s">
        <v>48</v>
      </c>
      <c r="D78" s="10">
        <f t="shared" si="25"/>
        <v>1012</v>
      </c>
      <c r="E78" s="10" t="str">
        <f t="shared" si="26"/>
        <v>n/a</v>
      </c>
      <c r="F78" s="10" t="str">
        <f t="shared" si="27"/>
        <v>D09</v>
      </c>
      <c r="G78" s="11">
        <f t="shared" si="28"/>
        <v>46273.833333333343</v>
      </c>
      <c r="H78" s="11">
        <f t="shared" si="29"/>
        <v>46273.833333333343</v>
      </c>
      <c r="I78" s="11">
        <f t="shared" si="30"/>
        <v>46273.812500000007</v>
      </c>
      <c r="J78" s="13">
        <f t="shared" si="31"/>
        <v>2.7500000004074536</v>
      </c>
      <c r="K78" s="10">
        <f t="shared" si="32"/>
        <v>0</v>
      </c>
      <c r="L78" s="10">
        <f t="shared" si="33"/>
        <v>7</v>
      </c>
      <c r="M78" s="10">
        <f t="shared" si="34"/>
        <v>7</v>
      </c>
      <c r="N78" s="12">
        <f t="shared" si="35"/>
        <v>0</v>
      </c>
      <c r="O78" s="10" t="str">
        <f t="shared" si="36"/>
        <v>2, 4, 5</v>
      </c>
      <c r="P78" s="13" t="str">
        <f t="shared" si="37"/>
        <v>NULL</v>
      </c>
      <c r="Q78" s="10" t="str">
        <f t="shared" si="38"/>
        <v>WT 5 (no rate)</v>
      </c>
      <c r="R78" s="11" t="str">
        <f t="shared" si="39"/>
        <v>NULL</v>
      </c>
      <c r="S78" s="10" t="str">
        <f t="shared" si="40"/>
        <v>NO RATE</v>
      </c>
      <c r="T78" s="10" t="str">
        <f t="shared" si="41"/>
        <v>UNKNOWN</v>
      </c>
      <c r="U78" s="10" t="str">
        <f t="shared" si="42"/>
        <v/>
      </c>
      <c r="V78" s="10" t="str">
        <f t="shared" si="43"/>
        <v/>
      </c>
      <c r="W78" s="10" t="str">
        <f t="shared" si="44"/>
        <v/>
      </c>
      <c r="X78" s="10" t="str">
        <f t="shared" si="45"/>
        <v>-</v>
      </c>
      <c r="Y78" s="10" t="str">
        <f t="shared" si="46"/>
        <v>Real route 1012: 27 items, last item released 18:17; departure = release + 60 min (rounded up to 15) + loading</v>
      </c>
      <c r="Z78" s="10" t="s">
        <v>148</v>
      </c>
      <c r="AA78" s="14"/>
      <c r="AB78" s="11"/>
      <c r="AC78" s="10" t="s">
        <v>157</v>
      </c>
      <c r="AD78" s="10" t="s">
        <v>155</v>
      </c>
      <c r="AE78" s="10" t="s">
        <v>156</v>
      </c>
      <c r="AF78" s="10"/>
      <c r="AG78" s="14"/>
      <c r="AH78" s="10"/>
      <c r="AI78">
        <f t="shared" si="47"/>
        <v>0</v>
      </c>
      <c r="AN78" t="s">
        <v>155</v>
      </c>
      <c r="AS78" t="s">
        <v>155</v>
      </c>
    </row>
    <row r="79" spans="1:46" ht="15" customHeight="1" x14ac:dyDescent="0.35">
      <c r="A79" s="10">
        <v>3</v>
      </c>
      <c r="B79" s="11">
        <f t="shared" si="24"/>
        <v>46273.697916666657</v>
      </c>
      <c r="C79" s="10" t="s">
        <v>49</v>
      </c>
      <c r="D79" s="10">
        <f t="shared" si="25"/>
        <v>1018</v>
      </c>
      <c r="E79" s="10" t="str">
        <f t="shared" si="26"/>
        <v>n/a</v>
      </c>
      <c r="F79" s="10" t="str">
        <f t="shared" si="27"/>
        <v>D10</v>
      </c>
      <c r="G79" s="11">
        <f t="shared" si="28"/>
        <v>46273.833333333343</v>
      </c>
      <c r="H79" s="11">
        <f t="shared" si="29"/>
        <v>46273.833333333343</v>
      </c>
      <c r="I79" s="11">
        <f t="shared" si="30"/>
        <v>46273.812500000007</v>
      </c>
      <c r="J79" s="13">
        <f t="shared" si="31"/>
        <v>2.7500000004074536</v>
      </c>
      <c r="K79" s="10">
        <f t="shared" si="32"/>
        <v>0</v>
      </c>
      <c r="L79" s="10">
        <f t="shared" si="33"/>
        <v>11</v>
      </c>
      <c r="M79" s="10">
        <f t="shared" si="34"/>
        <v>11</v>
      </c>
      <c r="N79" s="12">
        <f t="shared" si="35"/>
        <v>0</v>
      </c>
      <c r="O79" s="10" t="str">
        <f t="shared" si="36"/>
        <v>1, 2, 3, 4, 5</v>
      </c>
      <c r="P79" s="13" t="str">
        <f t="shared" si="37"/>
        <v>NULL</v>
      </c>
      <c r="Q79" s="10" t="str">
        <f t="shared" si="38"/>
        <v>WT 5 (no rate)</v>
      </c>
      <c r="R79" s="11" t="str">
        <f t="shared" si="39"/>
        <v>NULL</v>
      </c>
      <c r="S79" s="10" t="str">
        <f t="shared" si="40"/>
        <v>NO RATE</v>
      </c>
      <c r="T79" s="10" t="str">
        <f t="shared" si="41"/>
        <v>UNKNOWN</v>
      </c>
      <c r="U79" s="10" t="str">
        <f t="shared" si="42"/>
        <v/>
      </c>
      <c r="V79" s="10" t="str">
        <f t="shared" si="43"/>
        <v/>
      </c>
      <c r="W79" s="10" t="str">
        <f t="shared" si="44"/>
        <v/>
      </c>
      <c r="X79" s="10" t="str">
        <f t="shared" si="45"/>
        <v>-</v>
      </c>
      <c r="Y79" s="10" t="str">
        <f t="shared" si="46"/>
        <v>Real route 1018: 16 items, last item released 18:25; departure = release + 60 min (rounded up to 15) + loading</v>
      </c>
      <c r="Z79" s="10" t="s">
        <v>148</v>
      </c>
      <c r="AA79" s="14"/>
      <c r="AB79" s="11"/>
      <c r="AC79" s="10" t="s">
        <v>157</v>
      </c>
      <c r="AD79" s="10" t="s">
        <v>155</v>
      </c>
      <c r="AE79" s="10" t="s">
        <v>156</v>
      </c>
      <c r="AF79" s="10"/>
      <c r="AG79" s="14"/>
      <c r="AH79" s="10"/>
      <c r="AI79">
        <f t="shared" si="47"/>
        <v>0</v>
      </c>
      <c r="AN79" t="s">
        <v>155</v>
      </c>
      <c r="AP79" s="54"/>
      <c r="AQ79" s="53">
        <v>1.38538159375E-2</v>
      </c>
      <c r="AR79" s="53">
        <v>46273.711770482601</v>
      </c>
      <c r="AS79" t="s">
        <v>155</v>
      </c>
      <c r="AT79" t="s">
        <v>178</v>
      </c>
    </row>
    <row r="80" spans="1:46" ht="15" customHeight="1" x14ac:dyDescent="0.35">
      <c r="A80" s="10">
        <v>3</v>
      </c>
      <c r="B80" s="11">
        <f t="shared" si="24"/>
        <v>46273.697916666657</v>
      </c>
      <c r="C80" s="10" t="s">
        <v>50</v>
      </c>
      <c r="D80" s="10">
        <f t="shared" si="25"/>
        <v>1037</v>
      </c>
      <c r="E80" s="10" t="str">
        <f t="shared" si="26"/>
        <v>n/a</v>
      </c>
      <c r="F80" s="10" t="str">
        <f t="shared" si="27"/>
        <v>D11</v>
      </c>
      <c r="G80" s="11">
        <f t="shared" si="28"/>
        <v>46273.833333333343</v>
      </c>
      <c r="H80" s="11">
        <f t="shared" si="29"/>
        <v>46273.833333333343</v>
      </c>
      <c r="I80" s="11">
        <f t="shared" si="30"/>
        <v>46273.812500000007</v>
      </c>
      <c r="J80" s="13">
        <f t="shared" si="31"/>
        <v>2.7500000004074536</v>
      </c>
      <c r="K80" s="10">
        <f t="shared" si="32"/>
        <v>2</v>
      </c>
      <c r="L80" s="10">
        <f t="shared" si="33"/>
        <v>3</v>
      </c>
      <c r="M80" s="10">
        <f t="shared" si="34"/>
        <v>5</v>
      </c>
      <c r="N80" s="12">
        <f t="shared" si="35"/>
        <v>0.4</v>
      </c>
      <c r="O80" s="10" t="str">
        <f t="shared" si="36"/>
        <v>1, 4</v>
      </c>
      <c r="P80" s="13" t="str">
        <f t="shared" si="37"/>
        <v>NULL</v>
      </c>
      <c r="Q80" s="10" t="str">
        <f t="shared" si="38"/>
        <v>WT 4 (no rate)</v>
      </c>
      <c r="R80" s="11" t="str">
        <f t="shared" si="39"/>
        <v>NULL</v>
      </c>
      <c r="S80" s="10" t="str">
        <f t="shared" si="40"/>
        <v>NO RATE</v>
      </c>
      <c r="T80" s="10" t="str">
        <f t="shared" si="41"/>
        <v>UNKNOWN</v>
      </c>
      <c r="U80" s="10" t="str">
        <f t="shared" si="42"/>
        <v/>
      </c>
      <c r="V80" s="10" t="str">
        <f t="shared" si="43"/>
        <v/>
      </c>
      <c r="W80" s="10" t="str">
        <f t="shared" si="44"/>
        <v/>
      </c>
      <c r="X80" s="10" t="str">
        <f t="shared" si="45"/>
        <v>-</v>
      </c>
      <c r="Y80" s="10" t="str">
        <f t="shared" si="46"/>
        <v>Real route 1037: 28 items, last item released 18:26; departure = release + 60 min (rounded up to 15) + loading</v>
      </c>
      <c r="Z80" s="10" t="s">
        <v>148</v>
      </c>
      <c r="AA80" s="14"/>
      <c r="AB80" s="11"/>
      <c r="AC80" s="10" t="s">
        <v>159</v>
      </c>
      <c r="AD80" s="10" t="s">
        <v>155</v>
      </c>
      <c r="AE80" s="10" t="s">
        <v>156</v>
      </c>
      <c r="AF80" s="10"/>
      <c r="AG80" s="14"/>
      <c r="AH80" s="10"/>
      <c r="AI80">
        <f t="shared" si="47"/>
        <v>0</v>
      </c>
      <c r="AN80" t="s">
        <v>155</v>
      </c>
      <c r="AP80" s="54"/>
      <c r="AQ80" s="53">
        <v>1.38538159375E-2</v>
      </c>
      <c r="AR80" s="53">
        <v>46273.711770482601</v>
      </c>
      <c r="AS80" t="s">
        <v>155</v>
      </c>
      <c r="AT80" t="s">
        <v>178</v>
      </c>
    </row>
    <row r="81" spans="1:46" ht="15" customHeight="1" x14ac:dyDescent="0.35">
      <c r="A81" s="10">
        <v>3</v>
      </c>
      <c r="B81" s="11">
        <f t="shared" si="24"/>
        <v>46273.697916666657</v>
      </c>
      <c r="C81" s="10" t="s">
        <v>51</v>
      </c>
      <c r="D81" s="10">
        <f t="shared" si="25"/>
        <v>1057</v>
      </c>
      <c r="E81" s="10" t="str">
        <f t="shared" si="26"/>
        <v>n/a</v>
      </c>
      <c r="F81" s="10" t="str">
        <f t="shared" si="27"/>
        <v>D12</v>
      </c>
      <c r="G81" s="11">
        <f t="shared" si="28"/>
        <v>46273.833333333343</v>
      </c>
      <c r="H81" s="11">
        <f t="shared" si="29"/>
        <v>46273.833333333343</v>
      </c>
      <c r="I81" s="11">
        <f t="shared" si="30"/>
        <v>46273.812500000007</v>
      </c>
      <c r="J81" s="13">
        <f t="shared" si="31"/>
        <v>2.7500000004074536</v>
      </c>
      <c r="K81" s="10">
        <f t="shared" si="32"/>
        <v>3</v>
      </c>
      <c r="L81" s="10">
        <f t="shared" si="33"/>
        <v>8</v>
      </c>
      <c r="M81" s="10">
        <f t="shared" si="34"/>
        <v>11</v>
      </c>
      <c r="N81" s="12">
        <f t="shared" si="35"/>
        <v>0.27272727272727271</v>
      </c>
      <c r="O81" s="10" t="str">
        <f t="shared" si="36"/>
        <v>1, 2, 3</v>
      </c>
      <c r="P81" s="13" t="str">
        <f t="shared" si="37"/>
        <v>NULL</v>
      </c>
      <c r="Q81" s="10" t="str">
        <f t="shared" si="38"/>
        <v>WT 3 (no rate)</v>
      </c>
      <c r="R81" s="11" t="str">
        <f t="shared" si="39"/>
        <v>NULL</v>
      </c>
      <c r="S81" s="10" t="str">
        <f t="shared" si="40"/>
        <v>NO RATE</v>
      </c>
      <c r="T81" s="10" t="str">
        <f t="shared" si="41"/>
        <v>UNKNOWN</v>
      </c>
      <c r="U81" s="10" t="str">
        <f t="shared" si="42"/>
        <v/>
      </c>
      <c r="V81" s="10" t="str">
        <f t="shared" si="43"/>
        <v/>
      </c>
      <c r="W81" s="10" t="str">
        <f t="shared" si="44"/>
        <v/>
      </c>
      <c r="X81" s="10" t="str">
        <f t="shared" si="45"/>
        <v>-</v>
      </c>
      <c r="Y81" s="10" t="str">
        <f t="shared" si="46"/>
        <v>Real route 1057: 20 items, last item released 18:16; departure = release + 60 min (rounded up to 15) + loading</v>
      </c>
      <c r="Z81" s="10" t="s">
        <v>148</v>
      </c>
      <c r="AA81" s="14"/>
      <c r="AB81" s="11"/>
      <c r="AC81" s="10" t="s">
        <v>161</v>
      </c>
      <c r="AD81" s="10" t="s">
        <v>155</v>
      </c>
      <c r="AE81" s="10" t="s">
        <v>156</v>
      </c>
      <c r="AF81" s="10"/>
      <c r="AG81" s="14"/>
      <c r="AH81" s="10"/>
      <c r="AI81">
        <f t="shared" si="47"/>
        <v>0</v>
      </c>
      <c r="AN81" t="s">
        <v>155</v>
      </c>
      <c r="AP81" s="54"/>
      <c r="AQ81" s="53">
        <v>1.38538159375E-2</v>
      </c>
      <c r="AR81" s="53">
        <v>46273.711770482601</v>
      </c>
      <c r="AS81" t="s">
        <v>155</v>
      </c>
      <c r="AT81" t="s">
        <v>178</v>
      </c>
    </row>
    <row r="82" spans="1:46" ht="15" customHeight="1" x14ac:dyDescent="0.35">
      <c r="A82" s="10">
        <v>3</v>
      </c>
      <c r="B82" s="11">
        <f t="shared" si="24"/>
        <v>46273.697916666657</v>
      </c>
      <c r="C82" s="10" t="s">
        <v>52</v>
      </c>
      <c r="D82" s="10">
        <f t="shared" si="25"/>
        <v>1003</v>
      </c>
      <c r="E82" s="10" t="str">
        <f t="shared" si="26"/>
        <v>n/a</v>
      </c>
      <c r="F82" s="10" t="str">
        <f t="shared" si="27"/>
        <v>D01</v>
      </c>
      <c r="G82" s="11">
        <f t="shared" si="28"/>
        <v>46273.84375</v>
      </c>
      <c r="H82" s="11">
        <f t="shared" si="29"/>
        <v>46273.84375</v>
      </c>
      <c r="I82" s="11">
        <f t="shared" si="30"/>
        <v>46273.822916666664</v>
      </c>
      <c r="J82" s="13">
        <f t="shared" si="31"/>
        <v>3.000000000174623</v>
      </c>
      <c r="K82" s="10">
        <f t="shared" si="32"/>
        <v>1</v>
      </c>
      <c r="L82" s="10">
        <f t="shared" si="33"/>
        <v>17</v>
      </c>
      <c r="M82" s="10">
        <f t="shared" si="34"/>
        <v>18</v>
      </c>
      <c r="N82" s="12">
        <f t="shared" si="35"/>
        <v>5.5555555555555552E-2</v>
      </c>
      <c r="O82" s="10" t="str">
        <f t="shared" si="36"/>
        <v>1, 2, 3, 4, 5</v>
      </c>
      <c r="P82" s="13" t="str">
        <f t="shared" si="37"/>
        <v>NULL</v>
      </c>
      <c r="Q82" s="10" t="str">
        <f t="shared" si="38"/>
        <v>WT 5 (no rate)</v>
      </c>
      <c r="R82" s="11" t="str">
        <f t="shared" si="39"/>
        <v>NULL</v>
      </c>
      <c r="S82" s="10" t="str">
        <f t="shared" si="40"/>
        <v>NO RATE</v>
      </c>
      <c r="T82" s="10" t="str">
        <f t="shared" si="41"/>
        <v>UNKNOWN</v>
      </c>
      <c r="U82" s="10" t="str">
        <f t="shared" si="42"/>
        <v/>
      </c>
      <c r="V82" s="10" t="str">
        <f t="shared" si="43"/>
        <v/>
      </c>
      <c r="W82" s="10" t="str">
        <f t="shared" si="44"/>
        <v/>
      </c>
      <c r="X82" s="10" t="str">
        <f t="shared" si="45"/>
        <v>-</v>
      </c>
      <c r="Y82" s="10" t="str">
        <f t="shared" si="46"/>
        <v>Real route 1003: 52 items, last item released 18:40; departure = release + 60 min (rounded up to 15) + loading</v>
      </c>
      <c r="Z82" s="10" t="s">
        <v>148</v>
      </c>
      <c r="AA82" s="14"/>
      <c r="AB82" s="11"/>
      <c r="AC82" s="10" t="s">
        <v>157</v>
      </c>
      <c r="AD82" s="10" t="s">
        <v>155</v>
      </c>
      <c r="AE82" s="10" t="s">
        <v>156</v>
      </c>
      <c r="AF82" s="10"/>
      <c r="AG82" s="14"/>
      <c r="AH82" s="10"/>
      <c r="AI82">
        <f t="shared" si="47"/>
        <v>0</v>
      </c>
      <c r="AN82" t="s">
        <v>155</v>
      </c>
      <c r="AP82" s="54"/>
      <c r="AQ82" s="53">
        <v>2.840032267361111E-2</v>
      </c>
      <c r="AR82" s="53">
        <v>46273.726316989327</v>
      </c>
      <c r="AS82" t="s">
        <v>155</v>
      </c>
      <c r="AT82" t="s">
        <v>179</v>
      </c>
    </row>
    <row r="83" spans="1:46" ht="15" customHeight="1" x14ac:dyDescent="0.35">
      <c r="A83" s="10">
        <v>3</v>
      </c>
      <c r="B83" s="11">
        <f t="shared" si="24"/>
        <v>46273.697916666657</v>
      </c>
      <c r="C83" s="10" t="s">
        <v>53</v>
      </c>
      <c r="D83" s="10">
        <f t="shared" si="25"/>
        <v>1020</v>
      </c>
      <c r="E83" s="10" t="str">
        <f t="shared" si="26"/>
        <v>n/a</v>
      </c>
      <c r="F83" s="10" t="str">
        <f t="shared" si="27"/>
        <v>D02</v>
      </c>
      <c r="G83" s="11">
        <f t="shared" si="28"/>
        <v>46273.84375</v>
      </c>
      <c r="H83" s="11">
        <f t="shared" si="29"/>
        <v>46273.84375</v>
      </c>
      <c r="I83" s="11">
        <f t="shared" si="30"/>
        <v>46273.822916666664</v>
      </c>
      <c r="J83" s="13">
        <f t="shared" si="31"/>
        <v>3.000000000174623</v>
      </c>
      <c r="K83" s="10">
        <f t="shared" si="32"/>
        <v>1</v>
      </c>
      <c r="L83" s="10">
        <f t="shared" si="33"/>
        <v>7</v>
      </c>
      <c r="M83" s="10">
        <f t="shared" si="34"/>
        <v>8</v>
      </c>
      <c r="N83" s="12">
        <f t="shared" si="35"/>
        <v>0.125</v>
      </c>
      <c r="O83" s="10" t="str">
        <f t="shared" si="36"/>
        <v>3, 5</v>
      </c>
      <c r="P83" s="13" t="str">
        <f t="shared" si="37"/>
        <v>NULL</v>
      </c>
      <c r="Q83" s="10" t="str">
        <f t="shared" si="38"/>
        <v>WT 5 (no rate)</v>
      </c>
      <c r="R83" s="11" t="str">
        <f t="shared" si="39"/>
        <v>NULL</v>
      </c>
      <c r="S83" s="10" t="str">
        <f t="shared" si="40"/>
        <v>NO RATE</v>
      </c>
      <c r="T83" s="10" t="str">
        <f t="shared" si="41"/>
        <v>UNKNOWN</v>
      </c>
      <c r="U83" s="10" t="str">
        <f t="shared" si="42"/>
        <v/>
      </c>
      <c r="V83" s="10" t="str">
        <f t="shared" si="43"/>
        <v/>
      </c>
      <c r="W83" s="10" t="str">
        <f t="shared" si="44"/>
        <v/>
      </c>
      <c r="X83" s="10" t="str">
        <f t="shared" si="45"/>
        <v>-</v>
      </c>
      <c r="Y83" s="10" t="str">
        <f t="shared" si="46"/>
        <v>Real route 1020: 17 items, last item released 18:30; departure = release + 60 min (rounded up to 15) + loading</v>
      </c>
      <c r="Z83" s="10" t="s">
        <v>148</v>
      </c>
      <c r="AA83" s="14"/>
      <c r="AB83" s="11"/>
      <c r="AC83" s="10" t="s">
        <v>157</v>
      </c>
      <c r="AD83" s="10" t="s">
        <v>155</v>
      </c>
      <c r="AE83" s="10" t="s">
        <v>156</v>
      </c>
      <c r="AF83" s="10"/>
      <c r="AG83" s="14"/>
      <c r="AH83" s="10"/>
      <c r="AI83">
        <f t="shared" si="47"/>
        <v>0</v>
      </c>
      <c r="AN83" t="s">
        <v>155</v>
      </c>
      <c r="AS83" t="s">
        <v>155</v>
      </c>
    </row>
    <row r="84" spans="1:46" ht="15" customHeight="1" x14ac:dyDescent="0.35">
      <c r="A84" s="10">
        <v>3</v>
      </c>
      <c r="B84" s="11">
        <f t="shared" si="24"/>
        <v>46273.697916666657</v>
      </c>
      <c r="C84" s="10" t="s">
        <v>54</v>
      </c>
      <c r="D84" s="10">
        <f t="shared" si="25"/>
        <v>1022</v>
      </c>
      <c r="E84" s="10" t="str">
        <f t="shared" si="26"/>
        <v>n/a</v>
      </c>
      <c r="F84" s="10" t="str">
        <f t="shared" si="27"/>
        <v>D03</v>
      </c>
      <c r="G84" s="11">
        <f t="shared" si="28"/>
        <v>46273.84375</v>
      </c>
      <c r="H84" s="11">
        <f t="shared" si="29"/>
        <v>46273.84375</v>
      </c>
      <c r="I84" s="11">
        <f t="shared" si="30"/>
        <v>46273.822916666664</v>
      </c>
      <c r="J84" s="13">
        <f t="shared" si="31"/>
        <v>3.000000000174623</v>
      </c>
      <c r="K84" s="10">
        <f t="shared" si="32"/>
        <v>12</v>
      </c>
      <c r="L84" s="10">
        <f t="shared" si="33"/>
        <v>7</v>
      </c>
      <c r="M84" s="10">
        <f t="shared" si="34"/>
        <v>19</v>
      </c>
      <c r="N84" s="12">
        <f t="shared" si="35"/>
        <v>0.63157894736842102</v>
      </c>
      <c r="O84" s="10" t="str">
        <f t="shared" si="36"/>
        <v>1, 2, 4, 5</v>
      </c>
      <c r="P84" s="13" t="str">
        <f t="shared" si="37"/>
        <v>NULL</v>
      </c>
      <c r="Q84" s="10" t="str">
        <f t="shared" si="38"/>
        <v>WT 5 (no rate)</v>
      </c>
      <c r="R84" s="11" t="str">
        <f t="shared" si="39"/>
        <v>NULL</v>
      </c>
      <c r="S84" s="10" t="str">
        <f t="shared" si="40"/>
        <v>NO RATE</v>
      </c>
      <c r="T84" s="10" t="str">
        <f t="shared" si="41"/>
        <v>UNKNOWN</v>
      </c>
      <c r="U84" s="10" t="str">
        <f t="shared" si="42"/>
        <v/>
      </c>
      <c r="V84" s="10" t="str">
        <f t="shared" si="43"/>
        <v/>
      </c>
      <c r="W84" s="10" t="str">
        <f t="shared" si="44"/>
        <v/>
      </c>
      <c r="X84" s="10" t="str">
        <f t="shared" si="45"/>
        <v>-</v>
      </c>
      <c r="Y84" s="10" t="str">
        <f t="shared" si="46"/>
        <v>Real route 1022: 34 items, last item released 18:37; departure = release + 60 min (rounded up to 15) + loading</v>
      </c>
      <c r="Z84" s="10" t="s">
        <v>148</v>
      </c>
      <c r="AA84" s="14"/>
      <c r="AB84" s="11"/>
      <c r="AC84" s="10" t="s">
        <v>157</v>
      </c>
      <c r="AD84" s="10" t="s">
        <v>155</v>
      </c>
      <c r="AE84" s="10" t="s">
        <v>156</v>
      </c>
      <c r="AF84" s="10"/>
      <c r="AG84" s="14"/>
      <c r="AH84" s="10"/>
      <c r="AI84">
        <f t="shared" si="47"/>
        <v>0</v>
      </c>
      <c r="AN84" t="s">
        <v>155</v>
      </c>
      <c r="AP84" s="54"/>
      <c r="AQ84" s="53">
        <v>2.840032267361111E-2</v>
      </c>
      <c r="AR84" s="53">
        <v>46273.726316989327</v>
      </c>
      <c r="AS84" t="s">
        <v>155</v>
      </c>
      <c r="AT84" t="s">
        <v>179</v>
      </c>
    </row>
    <row r="85" spans="1:46" ht="15" customHeight="1" x14ac:dyDescent="0.35">
      <c r="A85" s="10">
        <v>3</v>
      </c>
      <c r="B85" s="11">
        <f t="shared" si="24"/>
        <v>46273.697916666657</v>
      </c>
      <c r="C85" s="10" t="s">
        <v>55</v>
      </c>
      <c r="D85" s="10">
        <f t="shared" si="25"/>
        <v>1028</v>
      </c>
      <c r="E85" s="10" t="str">
        <f t="shared" si="26"/>
        <v>n/a</v>
      </c>
      <c r="F85" s="10" t="str">
        <f t="shared" si="27"/>
        <v>D04</v>
      </c>
      <c r="G85" s="11">
        <f t="shared" si="28"/>
        <v>46273.84375</v>
      </c>
      <c r="H85" s="11">
        <f t="shared" si="29"/>
        <v>46273.84375</v>
      </c>
      <c r="I85" s="11">
        <f t="shared" si="30"/>
        <v>46273.822916666664</v>
      </c>
      <c r="J85" s="13">
        <f t="shared" si="31"/>
        <v>3.000000000174623</v>
      </c>
      <c r="K85" s="10">
        <f t="shared" si="32"/>
        <v>2</v>
      </c>
      <c r="L85" s="10">
        <f t="shared" si="33"/>
        <v>2</v>
      </c>
      <c r="M85" s="10">
        <f t="shared" si="34"/>
        <v>4</v>
      </c>
      <c r="N85" s="12">
        <f t="shared" si="35"/>
        <v>0.5</v>
      </c>
      <c r="O85" s="10" t="str">
        <f t="shared" si="36"/>
        <v>3, 4</v>
      </c>
      <c r="P85" s="13" t="str">
        <f t="shared" si="37"/>
        <v>NULL</v>
      </c>
      <c r="Q85" s="10" t="str">
        <f t="shared" si="38"/>
        <v>WT 4 (no rate)</v>
      </c>
      <c r="R85" s="11" t="str">
        <f t="shared" si="39"/>
        <v>NULL</v>
      </c>
      <c r="S85" s="10" t="str">
        <f t="shared" si="40"/>
        <v>NO RATE</v>
      </c>
      <c r="T85" s="10" t="str">
        <f t="shared" si="41"/>
        <v>UNKNOWN</v>
      </c>
      <c r="U85" s="10" t="str">
        <f t="shared" si="42"/>
        <v/>
      </c>
      <c r="V85" s="10" t="str">
        <f t="shared" si="43"/>
        <v/>
      </c>
      <c r="W85" s="10" t="str">
        <f t="shared" si="44"/>
        <v/>
      </c>
      <c r="X85" s="10" t="str">
        <f t="shared" si="45"/>
        <v>-</v>
      </c>
      <c r="Y85" s="10" t="str">
        <f t="shared" si="46"/>
        <v>Real route 1028: 10 items, last item released 18:40; departure = release + 60 min (rounded up to 15) + loading</v>
      </c>
      <c r="Z85" s="10" t="s">
        <v>148</v>
      </c>
      <c r="AA85" s="14"/>
      <c r="AB85" s="11"/>
      <c r="AC85" s="10" t="s">
        <v>159</v>
      </c>
      <c r="AD85" s="10" t="s">
        <v>155</v>
      </c>
      <c r="AE85" s="10" t="s">
        <v>156</v>
      </c>
      <c r="AF85" s="10"/>
      <c r="AG85" s="14"/>
      <c r="AH85" s="10"/>
      <c r="AI85">
        <f t="shared" si="47"/>
        <v>0</v>
      </c>
      <c r="AN85" t="s">
        <v>155</v>
      </c>
      <c r="AS85" t="s">
        <v>155</v>
      </c>
    </row>
    <row r="86" spans="1:46" ht="15" customHeight="1" x14ac:dyDescent="0.35">
      <c r="A86" s="10">
        <v>3</v>
      </c>
      <c r="B86" s="11">
        <f t="shared" si="24"/>
        <v>46273.697916666657</v>
      </c>
      <c r="C86" s="10" t="s">
        <v>56</v>
      </c>
      <c r="D86" s="10">
        <f t="shared" si="25"/>
        <v>1036</v>
      </c>
      <c r="E86" s="10" t="str">
        <f t="shared" si="26"/>
        <v>n/a</v>
      </c>
      <c r="F86" s="10" t="str">
        <f t="shared" si="27"/>
        <v>D05</v>
      </c>
      <c r="G86" s="11">
        <f t="shared" si="28"/>
        <v>46273.84375</v>
      </c>
      <c r="H86" s="11">
        <f t="shared" si="29"/>
        <v>46273.84375</v>
      </c>
      <c r="I86" s="11">
        <f t="shared" si="30"/>
        <v>46273.822916666664</v>
      </c>
      <c r="J86" s="13">
        <f t="shared" si="31"/>
        <v>3.000000000174623</v>
      </c>
      <c r="K86" s="10">
        <f t="shared" si="32"/>
        <v>2</v>
      </c>
      <c r="L86" s="10">
        <f t="shared" si="33"/>
        <v>7</v>
      </c>
      <c r="M86" s="10">
        <f t="shared" si="34"/>
        <v>9</v>
      </c>
      <c r="N86" s="12">
        <f t="shared" si="35"/>
        <v>0.22222222222222221</v>
      </c>
      <c r="O86" s="10" t="str">
        <f t="shared" si="36"/>
        <v>1</v>
      </c>
      <c r="P86" s="13">
        <f t="shared" si="37"/>
        <v>0.29015889346136259</v>
      </c>
      <c r="Q86" s="10" t="str">
        <f t="shared" si="38"/>
        <v>WT 1</v>
      </c>
      <c r="R86" s="11">
        <f t="shared" si="39"/>
        <v>46273.710006620553</v>
      </c>
      <c r="S86" s="10" t="str">
        <f t="shared" si="40"/>
        <v>ON TIME</v>
      </c>
      <c r="T86" s="10" t="str">
        <f t="shared" si="41"/>
        <v>YES</v>
      </c>
      <c r="U86" s="10">
        <f t="shared" si="42"/>
        <v>163</v>
      </c>
      <c r="V86" s="10" t="str">
        <f t="shared" si="43"/>
        <v>+2:43</v>
      </c>
      <c r="W86" s="10" t="str">
        <f t="shared" si="44"/>
        <v/>
      </c>
      <c r="X86" s="10" t="str">
        <f t="shared" si="45"/>
        <v>-</v>
      </c>
      <c r="Y86" s="10" t="str">
        <f t="shared" si="46"/>
        <v>Real route 1036: 22 items, last item released 18:37; departure = release + 60 min (rounded up to 15) + loading</v>
      </c>
      <c r="Z86" s="10" t="s">
        <v>148</v>
      </c>
      <c r="AA86" s="14">
        <v>1.208995388888889E-2</v>
      </c>
      <c r="AB86" s="11">
        <v>46273.710006620553</v>
      </c>
      <c r="AC86" s="10" t="s">
        <v>150</v>
      </c>
      <c r="AD86" s="10" t="s">
        <v>151</v>
      </c>
      <c r="AE86" s="10" t="s">
        <v>152</v>
      </c>
      <c r="AF86" s="10" t="s">
        <v>180</v>
      </c>
      <c r="AG86" s="14">
        <v>0</v>
      </c>
      <c r="AH86" s="10"/>
      <c r="AI86">
        <f t="shared" si="47"/>
        <v>0</v>
      </c>
      <c r="AJ86" s="54">
        <v>6.5380658449074071E-3</v>
      </c>
      <c r="AK86" s="54">
        <v>2.840032267361111E-2</v>
      </c>
      <c r="AL86" s="53">
        <v>46273.704454732513</v>
      </c>
      <c r="AM86" s="53">
        <v>46273.726316989327</v>
      </c>
      <c r="AN86" t="s">
        <v>151</v>
      </c>
      <c r="AP86" s="54" t="s">
        <v>179</v>
      </c>
      <c r="AQ86" s="53">
        <v>2.840032267361111E-2</v>
      </c>
      <c r="AR86" s="53">
        <v>46273.726316989327</v>
      </c>
      <c r="AS86" t="s">
        <v>151</v>
      </c>
      <c r="AT86" t="s">
        <v>179</v>
      </c>
    </row>
    <row r="87" spans="1:46" ht="15" customHeight="1" x14ac:dyDescent="0.35">
      <c r="A87" s="10">
        <v>3</v>
      </c>
      <c r="B87" s="11">
        <f t="shared" si="24"/>
        <v>46273.697916666657</v>
      </c>
      <c r="C87" s="10" t="s">
        <v>57</v>
      </c>
      <c r="D87" s="10">
        <f t="shared" si="25"/>
        <v>1054</v>
      </c>
      <c r="E87" s="10" t="str">
        <f t="shared" si="26"/>
        <v>n/a</v>
      </c>
      <c r="F87" s="10" t="str">
        <f t="shared" si="27"/>
        <v>D06</v>
      </c>
      <c r="G87" s="11">
        <f t="shared" si="28"/>
        <v>46273.84375</v>
      </c>
      <c r="H87" s="11">
        <f t="shared" si="29"/>
        <v>46273.84375</v>
      </c>
      <c r="I87" s="11">
        <f t="shared" si="30"/>
        <v>46273.822916666664</v>
      </c>
      <c r="J87" s="13">
        <f t="shared" si="31"/>
        <v>3.000000000174623</v>
      </c>
      <c r="K87" s="10">
        <f t="shared" si="32"/>
        <v>2</v>
      </c>
      <c r="L87" s="10">
        <f t="shared" si="33"/>
        <v>20</v>
      </c>
      <c r="M87" s="10">
        <f t="shared" si="34"/>
        <v>22</v>
      </c>
      <c r="N87" s="12">
        <f t="shared" si="35"/>
        <v>9.0909090909090912E-2</v>
      </c>
      <c r="O87" s="10" t="str">
        <f t="shared" si="36"/>
        <v>1, 2, 3, 4, 5</v>
      </c>
      <c r="P87" s="13" t="str">
        <f t="shared" si="37"/>
        <v>NULL</v>
      </c>
      <c r="Q87" s="10" t="str">
        <f t="shared" si="38"/>
        <v>WT 5 (no rate)</v>
      </c>
      <c r="R87" s="11" t="str">
        <f t="shared" si="39"/>
        <v>NULL</v>
      </c>
      <c r="S87" s="10" t="str">
        <f t="shared" si="40"/>
        <v>NO RATE</v>
      </c>
      <c r="T87" s="10" t="str">
        <f t="shared" si="41"/>
        <v>UNKNOWN</v>
      </c>
      <c r="U87" s="10" t="str">
        <f t="shared" si="42"/>
        <v/>
      </c>
      <c r="V87" s="10" t="str">
        <f t="shared" si="43"/>
        <v/>
      </c>
      <c r="W87" s="10" t="str">
        <f t="shared" si="44"/>
        <v/>
      </c>
      <c r="X87" s="10" t="str">
        <f t="shared" si="45"/>
        <v>-</v>
      </c>
      <c r="Y87" s="10" t="str">
        <f t="shared" si="46"/>
        <v>Real route 1054: 43 items, last item released 18:37; departure = release + 60 min (rounded up to 15) + loading</v>
      </c>
      <c r="Z87" s="10" t="s">
        <v>148</v>
      </c>
      <c r="AA87" s="14"/>
      <c r="AB87" s="11"/>
      <c r="AC87" s="10" t="s">
        <v>157</v>
      </c>
      <c r="AD87" s="10" t="s">
        <v>155</v>
      </c>
      <c r="AE87" s="10" t="s">
        <v>156</v>
      </c>
      <c r="AF87" s="10"/>
      <c r="AG87" s="14"/>
      <c r="AH87" s="10"/>
      <c r="AI87">
        <f t="shared" si="47"/>
        <v>0</v>
      </c>
      <c r="AN87" t="s">
        <v>155</v>
      </c>
      <c r="AP87" s="54"/>
      <c r="AQ87" s="53">
        <v>2.840032267361111E-2</v>
      </c>
      <c r="AR87" s="53">
        <v>46273.726316989327</v>
      </c>
      <c r="AS87" t="s">
        <v>155</v>
      </c>
      <c r="AT87" t="s">
        <v>179</v>
      </c>
    </row>
    <row r="88" spans="1:46" ht="15" customHeight="1" x14ac:dyDescent="0.35">
      <c r="A88" s="10">
        <v>3</v>
      </c>
      <c r="B88" s="11">
        <f t="shared" si="24"/>
        <v>46273.697916666657</v>
      </c>
      <c r="C88" s="10" t="s">
        <v>58</v>
      </c>
      <c r="D88" s="10">
        <f t="shared" si="25"/>
        <v>1010</v>
      </c>
      <c r="E88" s="10" t="str">
        <f t="shared" si="26"/>
        <v>n/a</v>
      </c>
      <c r="F88" s="10" t="str">
        <f t="shared" si="27"/>
        <v>D07</v>
      </c>
      <c r="G88" s="11">
        <f t="shared" si="28"/>
        <v>46273.854166666657</v>
      </c>
      <c r="H88" s="11">
        <f t="shared" si="29"/>
        <v>46273.854166666657</v>
      </c>
      <c r="I88" s="11">
        <f t="shared" si="30"/>
        <v>46273.833333333321</v>
      </c>
      <c r="J88" s="13">
        <f t="shared" si="31"/>
        <v>3.2499999999417923</v>
      </c>
      <c r="K88" s="10">
        <f t="shared" si="32"/>
        <v>0</v>
      </c>
      <c r="L88" s="10">
        <f t="shared" si="33"/>
        <v>2</v>
      </c>
      <c r="M88" s="10">
        <f t="shared" si="34"/>
        <v>2</v>
      </c>
      <c r="N88" s="12">
        <f t="shared" si="35"/>
        <v>0</v>
      </c>
      <c r="O88" s="10" t="str">
        <f t="shared" si="36"/>
        <v>2</v>
      </c>
      <c r="P88" s="13" t="str">
        <f t="shared" si="37"/>
        <v>NULL</v>
      </c>
      <c r="Q88" s="10" t="str">
        <f t="shared" si="38"/>
        <v>WT 2 (no rate)</v>
      </c>
      <c r="R88" s="11" t="str">
        <f t="shared" si="39"/>
        <v>NULL</v>
      </c>
      <c r="S88" s="10" t="str">
        <f t="shared" si="40"/>
        <v>NO RATE</v>
      </c>
      <c r="T88" s="10" t="str">
        <f t="shared" si="41"/>
        <v>UNKNOWN</v>
      </c>
      <c r="U88" s="10" t="str">
        <f t="shared" si="42"/>
        <v/>
      </c>
      <c r="V88" s="10" t="str">
        <f t="shared" si="43"/>
        <v/>
      </c>
      <c r="W88" s="10" t="str">
        <f t="shared" si="44"/>
        <v/>
      </c>
      <c r="X88" s="10" t="str">
        <f t="shared" si="45"/>
        <v>-</v>
      </c>
      <c r="Y88" s="10" t="str">
        <f t="shared" si="46"/>
        <v>Real route 1010: 24 items, last item released 18:53; departure = release + 60 min (rounded up to 15) + loading</v>
      </c>
      <c r="Z88" s="10" t="s">
        <v>148</v>
      </c>
      <c r="AA88" s="14"/>
      <c r="AB88" s="11"/>
      <c r="AC88" s="10" t="s">
        <v>154</v>
      </c>
      <c r="AD88" s="10" t="s">
        <v>155</v>
      </c>
      <c r="AE88" s="10" t="s">
        <v>156</v>
      </c>
      <c r="AF88" s="10"/>
      <c r="AG88" s="14"/>
      <c r="AH88" s="10"/>
      <c r="AI88">
        <f t="shared" si="47"/>
        <v>0</v>
      </c>
      <c r="AN88" t="s">
        <v>155</v>
      </c>
      <c r="AS88" t="s">
        <v>155</v>
      </c>
    </row>
    <row r="89" spans="1:46" ht="15" customHeight="1" x14ac:dyDescent="0.35">
      <c r="A89" s="10">
        <v>3</v>
      </c>
      <c r="B89" s="11">
        <f t="shared" si="24"/>
        <v>46273.697916666657</v>
      </c>
      <c r="C89" s="10" t="s">
        <v>59</v>
      </c>
      <c r="D89" s="10">
        <f t="shared" si="25"/>
        <v>1019</v>
      </c>
      <c r="E89" s="10" t="str">
        <f t="shared" si="26"/>
        <v>n/a</v>
      </c>
      <c r="F89" s="10" t="str">
        <f t="shared" si="27"/>
        <v>D08</v>
      </c>
      <c r="G89" s="11">
        <f t="shared" si="28"/>
        <v>46273.854166666657</v>
      </c>
      <c r="H89" s="11">
        <f t="shared" si="29"/>
        <v>46273.854166666657</v>
      </c>
      <c r="I89" s="11">
        <f t="shared" si="30"/>
        <v>46273.833333333321</v>
      </c>
      <c r="J89" s="13">
        <f t="shared" si="31"/>
        <v>3.2499999999417923</v>
      </c>
      <c r="K89" s="10">
        <f t="shared" si="32"/>
        <v>4</v>
      </c>
      <c r="L89" s="10">
        <f t="shared" si="33"/>
        <v>10</v>
      </c>
      <c r="M89" s="10">
        <f t="shared" si="34"/>
        <v>14</v>
      </c>
      <c r="N89" s="12">
        <f t="shared" si="35"/>
        <v>0.2857142857142857</v>
      </c>
      <c r="O89" s="10" t="str">
        <f t="shared" si="36"/>
        <v>1, 2, 3, 4</v>
      </c>
      <c r="P89" s="13" t="str">
        <f t="shared" si="37"/>
        <v>NULL</v>
      </c>
      <c r="Q89" s="10" t="str">
        <f t="shared" si="38"/>
        <v>WT 4 (no rate)</v>
      </c>
      <c r="R89" s="11" t="str">
        <f t="shared" si="39"/>
        <v>NULL</v>
      </c>
      <c r="S89" s="10" t="str">
        <f t="shared" si="40"/>
        <v>NO RATE</v>
      </c>
      <c r="T89" s="10" t="str">
        <f t="shared" si="41"/>
        <v>UNKNOWN</v>
      </c>
      <c r="U89" s="10" t="str">
        <f t="shared" si="42"/>
        <v/>
      </c>
      <c r="V89" s="10" t="str">
        <f t="shared" si="43"/>
        <v/>
      </c>
      <c r="W89" s="10" t="str">
        <f t="shared" si="44"/>
        <v/>
      </c>
      <c r="X89" s="10" t="str">
        <f t="shared" si="45"/>
        <v>-</v>
      </c>
      <c r="Y89" s="10" t="str">
        <f t="shared" si="46"/>
        <v>Real route 1019: 31 items, last item released 18:46; departure = release + 60 min (rounded up to 15) + loading</v>
      </c>
      <c r="Z89" s="10" t="s">
        <v>148</v>
      </c>
      <c r="AA89" s="14"/>
      <c r="AB89" s="11"/>
      <c r="AC89" s="10" t="s">
        <v>159</v>
      </c>
      <c r="AD89" s="10" t="s">
        <v>155</v>
      </c>
      <c r="AE89" s="10" t="s">
        <v>156</v>
      </c>
      <c r="AF89" s="10"/>
      <c r="AG89" s="14"/>
      <c r="AH89" s="10"/>
      <c r="AI89">
        <f t="shared" si="47"/>
        <v>0</v>
      </c>
      <c r="AN89" t="s">
        <v>155</v>
      </c>
      <c r="AP89" s="54"/>
      <c r="AQ89" s="53">
        <v>6.9269079687499999E-2</v>
      </c>
      <c r="AR89" s="53">
        <v>46273.767185746357</v>
      </c>
      <c r="AS89" t="s">
        <v>155</v>
      </c>
      <c r="AT89" t="s">
        <v>181</v>
      </c>
    </row>
    <row r="90" spans="1:46" ht="15" customHeight="1" x14ac:dyDescent="0.35">
      <c r="A90" s="10">
        <v>3</v>
      </c>
      <c r="B90" s="11">
        <f t="shared" si="24"/>
        <v>46273.697916666657</v>
      </c>
      <c r="C90" s="10" t="s">
        <v>60</v>
      </c>
      <c r="D90" s="10">
        <f t="shared" si="25"/>
        <v>1021</v>
      </c>
      <c r="E90" s="10" t="str">
        <f t="shared" si="26"/>
        <v>n/a</v>
      </c>
      <c r="F90" s="10" t="str">
        <f t="shared" si="27"/>
        <v>D09</v>
      </c>
      <c r="G90" s="11">
        <f t="shared" si="28"/>
        <v>46273.854166666657</v>
      </c>
      <c r="H90" s="11">
        <f t="shared" si="29"/>
        <v>46273.854166666657</v>
      </c>
      <c r="I90" s="11">
        <f t="shared" si="30"/>
        <v>46273.833333333321</v>
      </c>
      <c r="J90" s="13">
        <f t="shared" si="31"/>
        <v>3.2499999999417923</v>
      </c>
      <c r="K90" s="10">
        <f t="shared" si="32"/>
        <v>2</v>
      </c>
      <c r="L90" s="10">
        <f t="shared" si="33"/>
        <v>3</v>
      </c>
      <c r="M90" s="10">
        <f t="shared" si="34"/>
        <v>5</v>
      </c>
      <c r="N90" s="12">
        <f t="shared" si="35"/>
        <v>0.4</v>
      </c>
      <c r="O90" s="10" t="str">
        <f t="shared" si="36"/>
        <v>2, 4</v>
      </c>
      <c r="P90" s="13" t="str">
        <f t="shared" si="37"/>
        <v>NULL</v>
      </c>
      <c r="Q90" s="10" t="str">
        <f t="shared" si="38"/>
        <v>WT 4 (no rate)</v>
      </c>
      <c r="R90" s="11" t="str">
        <f t="shared" si="39"/>
        <v>NULL</v>
      </c>
      <c r="S90" s="10" t="str">
        <f t="shared" si="40"/>
        <v>NO RATE</v>
      </c>
      <c r="T90" s="10" t="str">
        <f t="shared" si="41"/>
        <v>UNKNOWN</v>
      </c>
      <c r="U90" s="10" t="str">
        <f t="shared" si="42"/>
        <v/>
      </c>
      <c r="V90" s="10" t="str">
        <f t="shared" si="43"/>
        <v/>
      </c>
      <c r="W90" s="10" t="str">
        <f t="shared" si="44"/>
        <v/>
      </c>
      <c r="X90" s="10" t="str">
        <f t="shared" si="45"/>
        <v>-</v>
      </c>
      <c r="Y90" s="10" t="str">
        <f t="shared" si="46"/>
        <v>Real route 1021: 18 items, last item released 18:53; departure = release + 60 min (rounded up to 15) + loading</v>
      </c>
      <c r="Z90" s="10" t="s">
        <v>148</v>
      </c>
      <c r="AA90" s="14"/>
      <c r="AB90" s="11"/>
      <c r="AC90" s="10" t="s">
        <v>159</v>
      </c>
      <c r="AD90" s="10" t="s">
        <v>155</v>
      </c>
      <c r="AE90" s="10" t="s">
        <v>156</v>
      </c>
      <c r="AF90" s="10"/>
      <c r="AG90" s="14"/>
      <c r="AH90" s="10"/>
      <c r="AI90">
        <f t="shared" si="47"/>
        <v>0</v>
      </c>
      <c r="AN90" t="s">
        <v>155</v>
      </c>
      <c r="AS90" t="s">
        <v>155</v>
      </c>
    </row>
    <row r="91" spans="1:46" ht="15" customHeight="1" x14ac:dyDescent="0.35">
      <c r="A91" s="10">
        <v>3</v>
      </c>
      <c r="B91" s="11">
        <f t="shared" si="24"/>
        <v>46273.697916666657</v>
      </c>
      <c r="C91" s="10" t="s">
        <v>61</v>
      </c>
      <c r="D91" s="10">
        <f t="shared" si="25"/>
        <v>1030</v>
      </c>
      <c r="E91" s="10" t="str">
        <f t="shared" si="26"/>
        <v>n/a</v>
      </c>
      <c r="F91" s="10" t="str">
        <f t="shared" si="27"/>
        <v>D10</v>
      </c>
      <c r="G91" s="11">
        <f t="shared" si="28"/>
        <v>46273.854166666657</v>
      </c>
      <c r="H91" s="11">
        <f t="shared" si="29"/>
        <v>46273.854166666657</v>
      </c>
      <c r="I91" s="11">
        <f t="shared" si="30"/>
        <v>46273.833333333321</v>
      </c>
      <c r="J91" s="13">
        <f t="shared" si="31"/>
        <v>3.2499999999417923</v>
      </c>
      <c r="K91" s="10">
        <f t="shared" si="32"/>
        <v>0</v>
      </c>
      <c r="L91" s="10">
        <f t="shared" si="33"/>
        <v>0</v>
      </c>
      <c r="M91" s="10">
        <f t="shared" si="34"/>
        <v>0</v>
      </c>
      <c r="N91" s="12" t="str">
        <f t="shared" si="35"/>
        <v/>
      </c>
      <c r="O91" s="10" t="str">
        <f t="shared" si="36"/>
        <v/>
      </c>
      <c r="P91" s="13">
        <f t="shared" si="37"/>
        <v>0</v>
      </c>
      <c r="Q91" s="10" t="str">
        <f t="shared" si="38"/>
        <v/>
      </c>
      <c r="R91" s="11" t="str">
        <f t="shared" si="39"/>
        <v/>
      </c>
      <c r="S91" s="10" t="str">
        <f t="shared" si="40"/>
        <v>NO WORK RELEASED YET</v>
      </c>
      <c r="T91" s="10" t="str">
        <f t="shared" si="41"/>
        <v/>
      </c>
      <c r="U91" s="10" t="str">
        <f t="shared" si="42"/>
        <v/>
      </c>
      <c r="V91" s="10" t="str">
        <f t="shared" si="43"/>
        <v/>
      </c>
      <c r="W91" s="10" t="str">
        <f t="shared" si="44"/>
        <v/>
      </c>
      <c r="X91" s="10" t="str">
        <f t="shared" si="45"/>
        <v>-</v>
      </c>
      <c r="Y91" s="10" t="str">
        <f t="shared" si="46"/>
        <v>Real route 1030: 19 items, last item released 18:59; departure = release + 60 min (rounded up to 15) + loading</v>
      </c>
      <c r="Z91" s="10" t="s">
        <v>148</v>
      </c>
      <c r="AA91" s="14"/>
      <c r="AB91" s="11"/>
      <c r="AC91" s="10"/>
      <c r="AD91" s="10" t="s">
        <v>149</v>
      </c>
      <c r="AE91" s="10"/>
      <c r="AF91" s="10"/>
      <c r="AG91" s="14"/>
      <c r="AH91" s="10"/>
      <c r="AI91">
        <f t="shared" si="47"/>
        <v>0</v>
      </c>
      <c r="AN91" t="s">
        <v>149</v>
      </c>
      <c r="AS91" t="s">
        <v>149</v>
      </c>
    </row>
    <row r="92" spans="1:46" ht="15" customHeight="1" x14ac:dyDescent="0.35">
      <c r="A92" s="10">
        <v>3</v>
      </c>
      <c r="B92" s="11">
        <f t="shared" si="24"/>
        <v>46273.697916666657</v>
      </c>
      <c r="C92" s="10" t="s">
        <v>62</v>
      </c>
      <c r="D92" s="10">
        <f t="shared" si="25"/>
        <v>1042</v>
      </c>
      <c r="E92" s="10" t="str">
        <f t="shared" si="26"/>
        <v>n/a</v>
      </c>
      <c r="F92" s="10" t="str">
        <f t="shared" si="27"/>
        <v>D11</v>
      </c>
      <c r="G92" s="11">
        <f t="shared" si="28"/>
        <v>46273.854166666657</v>
      </c>
      <c r="H92" s="11">
        <f t="shared" si="29"/>
        <v>46273.854166666657</v>
      </c>
      <c r="I92" s="11">
        <f t="shared" si="30"/>
        <v>46273.833333333321</v>
      </c>
      <c r="J92" s="13">
        <f t="shared" si="31"/>
        <v>3.2499999999417923</v>
      </c>
      <c r="K92" s="10">
        <f t="shared" si="32"/>
        <v>0</v>
      </c>
      <c r="L92" s="10">
        <f t="shared" si="33"/>
        <v>125</v>
      </c>
      <c r="M92" s="10">
        <f t="shared" si="34"/>
        <v>125</v>
      </c>
      <c r="N92" s="12">
        <f t="shared" si="35"/>
        <v>0</v>
      </c>
      <c r="O92" s="10" t="str">
        <f t="shared" si="36"/>
        <v>1, 2, 3, 4, 5</v>
      </c>
      <c r="P92" s="13" t="str">
        <f t="shared" si="37"/>
        <v>NULL</v>
      </c>
      <c r="Q92" s="10" t="str">
        <f t="shared" si="38"/>
        <v>WT 5 (no rate)</v>
      </c>
      <c r="R92" s="11" t="str">
        <f t="shared" si="39"/>
        <v>NULL</v>
      </c>
      <c r="S92" s="10" t="str">
        <f t="shared" si="40"/>
        <v>NO RATE</v>
      </c>
      <c r="T92" s="10" t="str">
        <f t="shared" si="41"/>
        <v>UNKNOWN</v>
      </c>
      <c r="U92" s="10" t="str">
        <f t="shared" si="42"/>
        <v/>
      </c>
      <c r="V92" s="10" t="str">
        <f t="shared" si="43"/>
        <v/>
      </c>
      <c r="W92" s="10" t="str">
        <f t="shared" si="44"/>
        <v/>
      </c>
      <c r="X92" s="10" t="str">
        <f t="shared" si="45"/>
        <v>-</v>
      </c>
      <c r="Y92" s="10" t="str">
        <f t="shared" si="46"/>
        <v>Real route 1042: 200 items, last item released 18:59; departure = release + 60 min (rounded up to 15) + loading</v>
      </c>
      <c r="Z92" s="10" t="s">
        <v>148</v>
      </c>
      <c r="AA92" s="14"/>
      <c r="AB92" s="11"/>
      <c r="AC92" s="10" t="s">
        <v>157</v>
      </c>
      <c r="AD92" s="10" t="s">
        <v>155</v>
      </c>
      <c r="AE92" s="10" t="s">
        <v>156</v>
      </c>
      <c r="AF92" s="10"/>
      <c r="AG92" s="14"/>
      <c r="AH92" s="10"/>
      <c r="AI92">
        <f t="shared" si="47"/>
        <v>0</v>
      </c>
      <c r="AN92" t="s">
        <v>155</v>
      </c>
      <c r="AP92" s="54"/>
      <c r="AQ92" s="53">
        <v>6.9269079687499999E-2</v>
      </c>
      <c r="AR92" s="53">
        <v>46273.767185746357</v>
      </c>
      <c r="AS92" t="s">
        <v>155</v>
      </c>
      <c r="AT92" t="s">
        <v>181</v>
      </c>
    </row>
    <row r="93" spans="1:46" ht="15" customHeight="1" x14ac:dyDescent="0.35">
      <c r="A93" s="10">
        <v>3</v>
      </c>
      <c r="B93" s="11">
        <f t="shared" si="24"/>
        <v>46273.697916666657</v>
      </c>
      <c r="C93" s="10" t="s">
        <v>63</v>
      </c>
      <c r="D93" s="10">
        <f t="shared" si="25"/>
        <v>1080</v>
      </c>
      <c r="E93" s="10" t="str">
        <f t="shared" si="26"/>
        <v>n/a</v>
      </c>
      <c r="F93" s="10" t="str">
        <f t="shared" si="27"/>
        <v>D12</v>
      </c>
      <c r="G93" s="11">
        <f t="shared" si="28"/>
        <v>46273.854166666657</v>
      </c>
      <c r="H93" s="11">
        <f t="shared" si="29"/>
        <v>46273.854166666657</v>
      </c>
      <c r="I93" s="11">
        <f t="shared" si="30"/>
        <v>46273.833333333321</v>
      </c>
      <c r="J93" s="13">
        <f t="shared" si="31"/>
        <v>3.2499999999417923</v>
      </c>
      <c r="K93" s="10">
        <f t="shared" si="32"/>
        <v>0</v>
      </c>
      <c r="L93" s="10">
        <f t="shared" si="33"/>
        <v>11</v>
      </c>
      <c r="M93" s="10">
        <f t="shared" si="34"/>
        <v>11</v>
      </c>
      <c r="N93" s="12">
        <f t="shared" si="35"/>
        <v>0</v>
      </c>
      <c r="O93" s="10" t="str">
        <f t="shared" si="36"/>
        <v>2, 3, 4</v>
      </c>
      <c r="P93" s="13" t="str">
        <f t="shared" si="37"/>
        <v>NULL</v>
      </c>
      <c r="Q93" s="10" t="str">
        <f t="shared" si="38"/>
        <v>WT 4 (no rate)</v>
      </c>
      <c r="R93" s="11" t="str">
        <f t="shared" si="39"/>
        <v>NULL</v>
      </c>
      <c r="S93" s="10" t="str">
        <f t="shared" si="40"/>
        <v>NO RATE</v>
      </c>
      <c r="T93" s="10" t="str">
        <f t="shared" si="41"/>
        <v>UNKNOWN</v>
      </c>
      <c r="U93" s="10" t="str">
        <f t="shared" si="42"/>
        <v/>
      </c>
      <c r="V93" s="10" t="str">
        <f t="shared" si="43"/>
        <v/>
      </c>
      <c r="W93" s="10" t="str">
        <f t="shared" si="44"/>
        <v/>
      </c>
      <c r="X93" s="10" t="str">
        <f t="shared" si="45"/>
        <v>-</v>
      </c>
      <c r="Y93" s="10" t="str">
        <f t="shared" si="46"/>
        <v>Real route 1080: 25 items, last item released 18:59; departure = release + 60 min (rounded up to 15) + loading</v>
      </c>
      <c r="Z93" s="10" t="s">
        <v>148</v>
      </c>
      <c r="AA93" s="14"/>
      <c r="AB93" s="11"/>
      <c r="AC93" s="10" t="s">
        <v>159</v>
      </c>
      <c r="AD93" s="10" t="s">
        <v>155</v>
      </c>
      <c r="AE93" s="10" t="s">
        <v>156</v>
      </c>
      <c r="AF93" s="10"/>
      <c r="AG93" s="14"/>
      <c r="AH93" s="10"/>
      <c r="AI93">
        <f t="shared" si="47"/>
        <v>0</v>
      </c>
      <c r="AN93" t="s">
        <v>155</v>
      </c>
      <c r="AS93" t="s">
        <v>155</v>
      </c>
    </row>
    <row r="94" spans="1:46" ht="15" customHeight="1" x14ac:dyDescent="0.35">
      <c r="A94" s="10">
        <v>3</v>
      </c>
      <c r="B94" s="11">
        <f t="shared" si="24"/>
        <v>46273.697916666657</v>
      </c>
      <c r="C94" s="10" t="s">
        <v>64</v>
      </c>
      <c r="D94" s="10">
        <f t="shared" si="25"/>
        <v>1026</v>
      </c>
      <c r="E94" s="10" t="str">
        <f t="shared" si="26"/>
        <v>n/a</v>
      </c>
      <c r="F94" s="10" t="str">
        <f t="shared" si="27"/>
        <v>D01</v>
      </c>
      <c r="G94" s="11">
        <f t="shared" si="28"/>
        <v>46273.864583333343</v>
      </c>
      <c r="H94" s="11">
        <f t="shared" si="29"/>
        <v>46273.864583333343</v>
      </c>
      <c r="I94" s="11">
        <f t="shared" si="30"/>
        <v>46273.843750000007</v>
      </c>
      <c r="J94" s="13">
        <f t="shared" si="31"/>
        <v>3.5000000004074536</v>
      </c>
      <c r="K94" s="10">
        <f t="shared" si="32"/>
        <v>1</v>
      </c>
      <c r="L94" s="10">
        <f t="shared" si="33"/>
        <v>4</v>
      </c>
      <c r="M94" s="10">
        <f t="shared" si="34"/>
        <v>5</v>
      </c>
      <c r="N94" s="12">
        <f t="shared" si="35"/>
        <v>0.2</v>
      </c>
      <c r="O94" s="10" t="str">
        <f t="shared" si="36"/>
        <v>1, 4</v>
      </c>
      <c r="P94" s="13" t="str">
        <f t="shared" si="37"/>
        <v>NULL</v>
      </c>
      <c r="Q94" s="10" t="str">
        <f t="shared" si="38"/>
        <v>WT 4 (no rate)</v>
      </c>
      <c r="R94" s="11" t="str">
        <f t="shared" si="39"/>
        <v>NULL</v>
      </c>
      <c r="S94" s="10" t="str">
        <f t="shared" si="40"/>
        <v>NO RATE</v>
      </c>
      <c r="T94" s="10" t="str">
        <f t="shared" si="41"/>
        <v>UNKNOWN</v>
      </c>
      <c r="U94" s="10" t="str">
        <f t="shared" si="42"/>
        <v/>
      </c>
      <c r="V94" s="10" t="str">
        <f t="shared" si="43"/>
        <v/>
      </c>
      <c r="W94" s="10" t="str">
        <f t="shared" si="44"/>
        <v/>
      </c>
      <c r="X94" s="10" t="str">
        <f t="shared" si="45"/>
        <v>-</v>
      </c>
      <c r="Y94" s="10" t="str">
        <f t="shared" si="46"/>
        <v>Real route 1026: 29 items, last item released 19:01; departure = release + 60 min (rounded up to 15) + loading</v>
      </c>
      <c r="Z94" s="10" t="s">
        <v>148</v>
      </c>
      <c r="AA94" s="14"/>
      <c r="AB94" s="11"/>
      <c r="AC94" s="10" t="s">
        <v>159</v>
      </c>
      <c r="AD94" s="10" t="s">
        <v>155</v>
      </c>
      <c r="AE94" s="10" t="s">
        <v>156</v>
      </c>
      <c r="AF94" s="10"/>
      <c r="AG94" s="14"/>
      <c r="AH94" s="10"/>
      <c r="AI94">
        <f t="shared" si="47"/>
        <v>0</v>
      </c>
      <c r="AN94" t="s">
        <v>155</v>
      </c>
      <c r="AP94" s="54"/>
      <c r="AQ94" s="53">
        <v>9.3513257581018527E-2</v>
      </c>
      <c r="AR94" s="53">
        <v>46273.791429924233</v>
      </c>
      <c r="AS94" t="s">
        <v>155</v>
      </c>
      <c r="AT94" t="s">
        <v>182</v>
      </c>
    </row>
    <row r="95" spans="1:46" ht="15" customHeight="1" x14ac:dyDescent="0.35">
      <c r="A95" s="10">
        <v>3</v>
      </c>
      <c r="B95" s="11">
        <f t="shared" si="24"/>
        <v>46273.697916666657</v>
      </c>
      <c r="C95" s="10" t="s">
        <v>65</v>
      </c>
      <c r="D95" s="10">
        <f t="shared" si="25"/>
        <v>1033</v>
      </c>
      <c r="E95" s="10" t="str">
        <f t="shared" si="26"/>
        <v>n/a</v>
      </c>
      <c r="F95" s="10" t="str">
        <f t="shared" si="27"/>
        <v>D02</v>
      </c>
      <c r="G95" s="11">
        <f t="shared" si="28"/>
        <v>46273.864583333343</v>
      </c>
      <c r="H95" s="11">
        <f t="shared" si="29"/>
        <v>46273.864583333343</v>
      </c>
      <c r="I95" s="11">
        <f t="shared" si="30"/>
        <v>46273.843750000007</v>
      </c>
      <c r="J95" s="13">
        <f t="shared" si="31"/>
        <v>3.5000000004074536</v>
      </c>
      <c r="K95" s="10">
        <f t="shared" si="32"/>
        <v>0</v>
      </c>
      <c r="L95" s="10">
        <f t="shared" si="33"/>
        <v>12</v>
      </c>
      <c r="M95" s="10">
        <f t="shared" si="34"/>
        <v>12</v>
      </c>
      <c r="N95" s="12">
        <f t="shared" si="35"/>
        <v>0</v>
      </c>
      <c r="O95" s="10" t="str">
        <f t="shared" si="36"/>
        <v>1, 2, 4</v>
      </c>
      <c r="P95" s="13" t="str">
        <f t="shared" si="37"/>
        <v>NULL</v>
      </c>
      <c r="Q95" s="10" t="str">
        <f t="shared" si="38"/>
        <v>WT 4 (no rate)</v>
      </c>
      <c r="R95" s="11" t="str">
        <f t="shared" si="39"/>
        <v>NULL</v>
      </c>
      <c r="S95" s="10" t="str">
        <f t="shared" si="40"/>
        <v>NO RATE</v>
      </c>
      <c r="T95" s="10" t="str">
        <f t="shared" si="41"/>
        <v>UNKNOWN</v>
      </c>
      <c r="U95" s="10" t="str">
        <f t="shared" si="42"/>
        <v/>
      </c>
      <c r="V95" s="10" t="str">
        <f t="shared" si="43"/>
        <v/>
      </c>
      <c r="W95" s="10" t="str">
        <f t="shared" si="44"/>
        <v/>
      </c>
      <c r="X95" s="10" t="str">
        <f t="shared" si="45"/>
        <v>-</v>
      </c>
      <c r="Y95" s="10" t="str">
        <f t="shared" si="46"/>
        <v>Real route 1033: 74 items, last item released 19:01; departure = release + 60 min (rounded up to 15) + loading</v>
      </c>
      <c r="Z95" s="10" t="s">
        <v>148</v>
      </c>
      <c r="AA95" s="14"/>
      <c r="AB95" s="11"/>
      <c r="AC95" s="10" t="s">
        <v>159</v>
      </c>
      <c r="AD95" s="10" t="s">
        <v>155</v>
      </c>
      <c r="AE95" s="10" t="s">
        <v>156</v>
      </c>
      <c r="AF95" s="10"/>
      <c r="AG95" s="14"/>
      <c r="AH95" s="10"/>
      <c r="AI95">
        <f t="shared" si="47"/>
        <v>0</v>
      </c>
      <c r="AN95" t="s">
        <v>155</v>
      </c>
      <c r="AP95" s="54"/>
      <c r="AQ95" s="53">
        <v>9.3513257581018527E-2</v>
      </c>
      <c r="AR95" s="53">
        <v>46273.791429924233</v>
      </c>
      <c r="AS95" t="s">
        <v>155</v>
      </c>
      <c r="AT95" t="s">
        <v>182</v>
      </c>
    </row>
    <row r="96" spans="1:46" ht="15" customHeight="1" x14ac:dyDescent="0.35">
      <c r="A96" s="10">
        <v>3</v>
      </c>
      <c r="B96" s="11">
        <f t="shared" si="24"/>
        <v>46273.697916666657</v>
      </c>
      <c r="C96" s="10" t="s">
        <v>66</v>
      </c>
      <c r="D96" s="10">
        <f t="shared" si="25"/>
        <v>1034</v>
      </c>
      <c r="E96" s="10" t="str">
        <f t="shared" si="26"/>
        <v>n/a</v>
      </c>
      <c r="F96" s="10" t="str">
        <f t="shared" si="27"/>
        <v>D03</v>
      </c>
      <c r="G96" s="11">
        <f t="shared" si="28"/>
        <v>46273.864583333343</v>
      </c>
      <c r="H96" s="11">
        <f t="shared" si="29"/>
        <v>46273.864583333343</v>
      </c>
      <c r="I96" s="11">
        <f t="shared" si="30"/>
        <v>46273.843750000007</v>
      </c>
      <c r="J96" s="13">
        <f t="shared" si="31"/>
        <v>3.5000000004074536</v>
      </c>
      <c r="K96" s="10">
        <f t="shared" si="32"/>
        <v>3</v>
      </c>
      <c r="L96" s="10">
        <f t="shared" si="33"/>
        <v>28</v>
      </c>
      <c r="M96" s="10">
        <f t="shared" si="34"/>
        <v>31</v>
      </c>
      <c r="N96" s="12">
        <f t="shared" si="35"/>
        <v>9.6774193548387094E-2</v>
      </c>
      <c r="O96" s="10" t="str">
        <f t="shared" si="36"/>
        <v>1, 2, 3, 4, 5</v>
      </c>
      <c r="P96" s="13" t="str">
        <f t="shared" si="37"/>
        <v>NULL</v>
      </c>
      <c r="Q96" s="10" t="str">
        <f t="shared" si="38"/>
        <v>WT 5 (no rate)</v>
      </c>
      <c r="R96" s="11" t="str">
        <f t="shared" si="39"/>
        <v>NULL</v>
      </c>
      <c r="S96" s="10" t="str">
        <f t="shared" si="40"/>
        <v>NO RATE</v>
      </c>
      <c r="T96" s="10" t="str">
        <f t="shared" si="41"/>
        <v>UNKNOWN</v>
      </c>
      <c r="U96" s="10" t="str">
        <f t="shared" si="42"/>
        <v/>
      </c>
      <c r="V96" s="10" t="str">
        <f t="shared" si="43"/>
        <v/>
      </c>
      <c r="W96" s="10" t="str">
        <f t="shared" si="44"/>
        <v/>
      </c>
      <c r="X96" s="10" t="str">
        <f t="shared" si="45"/>
        <v>-</v>
      </c>
      <c r="Y96" s="10" t="str">
        <f t="shared" si="46"/>
        <v>Real route 1034: 98 items, last item released 19:05; departure = release + 60 min (rounded up to 15) + loading</v>
      </c>
      <c r="Z96" s="10" t="s">
        <v>148</v>
      </c>
      <c r="AA96" s="14"/>
      <c r="AB96" s="11"/>
      <c r="AC96" s="10" t="s">
        <v>157</v>
      </c>
      <c r="AD96" s="10" t="s">
        <v>155</v>
      </c>
      <c r="AE96" s="10" t="s">
        <v>156</v>
      </c>
      <c r="AF96" s="10"/>
      <c r="AG96" s="14"/>
      <c r="AH96" s="10"/>
      <c r="AI96">
        <f t="shared" si="47"/>
        <v>0</v>
      </c>
      <c r="AN96" t="s">
        <v>155</v>
      </c>
      <c r="AP96" s="54"/>
      <c r="AQ96" s="53">
        <v>9.3513257581018527E-2</v>
      </c>
      <c r="AR96" s="53">
        <v>46273.791429924233</v>
      </c>
      <c r="AS96" t="s">
        <v>155</v>
      </c>
      <c r="AT96" t="s">
        <v>182</v>
      </c>
    </row>
    <row r="97" spans="1:46" ht="15" customHeight="1" x14ac:dyDescent="0.35">
      <c r="A97" s="10">
        <v>3</v>
      </c>
      <c r="B97" s="11">
        <f t="shared" si="24"/>
        <v>46273.697916666657</v>
      </c>
      <c r="C97" s="10" t="s">
        <v>67</v>
      </c>
      <c r="D97" s="10">
        <f t="shared" si="25"/>
        <v>1039</v>
      </c>
      <c r="E97" s="10" t="str">
        <f t="shared" si="26"/>
        <v>n/a</v>
      </c>
      <c r="F97" s="10" t="str">
        <f t="shared" si="27"/>
        <v>D04</v>
      </c>
      <c r="G97" s="11">
        <f t="shared" si="28"/>
        <v>46273.864583333343</v>
      </c>
      <c r="H97" s="11">
        <f t="shared" si="29"/>
        <v>46273.864583333343</v>
      </c>
      <c r="I97" s="11">
        <f t="shared" si="30"/>
        <v>46273.843750000007</v>
      </c>
      <c r="J97" s="13">
        <f t="shared" si="31"/>
        <v>3.5000000004074536</v>
      </c>
      <c r="K97" s="10">
        <f t="shared" si="32"/>
        <v>0</v>
      </c>
      <c r="L97" s="10">
        <f t="shared" si="33"/>
        <v>2</v>
      </c>
      <c r="M97" s="10">
        <f t="shared" si="34"/>
        <v>2</v>
      </c>
      <c r="N97" s="12">
        <f t="shared" si="35"/>
        <v>0</v>
      </c>
      <c r="O97" s="10" t="str">
        <f t="shared" si="36"/>
        <v>1</v>
      </c>
      <c r="P97" s="13">
        <f t="shared" si="37"/>
        <v>0.95540123456790105</v>
      </c>
      <c r="Q97" s="10" t="str">
        <f t="shared" si="38"/>
        <v>WT 1</v>
      </c>
      <c r="R97" s="11">
        <f t="shared" si="39"/>
        <v>46273.737725051433</v>
      </c>
      <c r="S97" s="10" t="str">
        <f t="shared" si="40"/>
        <v>ON TIME</v>
      </c>
      <c r="T97" s="10" t="str">
        <f t="shared" si="41"/>
        <v>YES</v>
      </c>
      <c r="U97" s="10">
        <f t="shared" si="42"/>
        <v>153</v>
      </c>
      <c r="V97" s="10" t="str">
        <f t="shared" si="43"/>
        <v>+2:33</v>
      </c>
      <c r="W97" s="10" t="str">
        <f t="shared" si="44"/>
        <v/>
      </c>
      <c r="X97" s="10" t="str">
        <f t="shared" si="45"/>
        <v>-</v>
      </c>
      <c r="Y97" s="10" t="str">
        <f t="shared" si="46"/>
        <v>Real route 1039: 19 items, last item released 19:13; departure = release + 60 min (rounded up to 15) + loading</v>
      </c>
      <c r="Z97" s="10" t="s">
        <v>148</v>
      </c>
      <c r="AA97" s="14">
        <v>3.9808384768518522E-2</v>
      </c>
      <c r="AB97" s="11">
        <v>46273.737725051433</v>
      </c>
      <c r="AC97" s="10" t="s">
        <v>150</v>
      </c>
      <c r="AD97" s="10" t="s">
        <v>151</v>
      </c>
      <c r="AE97" s="10" t="s">
        <v>152</v>
      </c>
      <c r="AF97" s="10" t="s">
        <v>183</v>
      </c>
      <c r="AG97" s="14">
        <v>0</v>
      </c>
      <c r="AH97" s="10"/>
      <c r="AI97">
        <f t="shared" si="47"/>
        <v>0</v>
      </c>
      <c r="AJ97" s="54">
        <v>2.1527777777777781E-2</v>
      </c>
      <c r="AK97" s="54">
        <v>9.3513257581018527E-2</v>
      </c>
      <c r="AL97" s="53">
        <v>46273.719444444447</v>
      </c>
      <c r="AM97" s="53">
        <v>46273.791429924233</v>
      </c>
      <c r="AN97" t="s">
        <v>151</v>
      </c>
      <c r="AP97" s="54" t="s">
        <v>182</v>
      </c>
      <c r="AQ97" s="53">
        <v>9.3513257581018527E-2</v>
      </c>
      <c r="AR97" s="53">
        <v>46273.791429924233</v>
      </c>
      <c r="AS97" t="s">
        <v>151</v>
      </c>
      <c r="AT97" t="s">
        <v>182</v>
      </c>
    </row>
    <row r="98" spans="1:46" ht="15" customHeight="1" x14ac:dyDescent="0.35">
      <c r="A98" s="10">
        <v>3</v>
      </c>
      <c r="B98" s="11">
        <f t="shared" si="24"/>
        <v>46273.697916666657</v>
      </c>
      <c r="C98" s="10" t="s">
        <v>68</v>
      </c>
      <c r="D98" s="10">
        <f t="shared" si="25"/>
        <v>1048</v>
      </c>
      <c r="E98" s="10" t="str">
        <f t="shared" si="26"/>
        <v>n/a</v>
      </c>
      <c r="F98" s="10" t="str">
        <f t="shared" si="27"/>
        <v>D05</v>
      </c>
      <c r="G98" s="11">
        <f t="shared" si="28"/>
        <v>46273.864583333343</v>
      </c>
      <c r="H98" s="11">
        <f t="shared" si="29"/>
        <v>46273.864583333343</v>
      </c>
      <c r="I98" s="11">
        <f t="shared" si="30"/>
        <v>46273.843750000007</v>
      </c>
      <c r="J98" s="13">
        <f t="shared" si="31"/>
        <v>3.5000000004074536</v>
      </c>
      <c r="K98" s="10">
        <f t="shared" si="32"/>
        <v>0</v>
      </c>
      <c r="L98" s="10">
        <f t="shared" si="33"/>
        <v>7</v>
      </c>
      <c r="M98" s="10">
        <f t="shared" si="34"/>
        <v>7</v>
      </c>
      <c r="N98" s="12">
        <f t="shared" si="35"/>
        <v>0</v>
      </c>
      <c r="O98" s="10" t="str">
        <f t="shared" si="36"/>
        <v>1, 4</v>
      </c>
      <c r="P98" s="13" t="str">
        <f t="shared" si="37"/>
        <v>NULL</v>
      </c>
      <c r="Q98" s="10" t="str">
        <f t="shared" si="38"/>
        <v>WT 4 (no rate)</v>
      </c>
      <c r="R98" s="11" t="str">
        <f t="shared" si="39"/>
        <v>NULL</v>
      </c>
      <c r="S98" s="10" t="str">
        <f t="shared" si="40"/>
        <v>NO RATE</v>
      </c>
      <c r="T98" s="10" t="str">
        <f t="shared" si="41"/>
        <v>UNKNOWN</v>
      </c>
      <c r="U98" s="10" t="str">
        <f t="shared" si="42"/>
        <v/>
      </c>
      <c r="V98" s="10" t="str">
        <f t="shared" si="43"/>
        <v/>
      </c>
      <c r="W98" s="10" t="str">
        <f t="shared" si="44"/>
        <v/>
      </c>
      <c r="X98" s="10" t="str">
        <f t="shared" si="45"/>
        <v>-</v>
      </c>
      <c r="Y98" s="10" t="str">
        <f t="shared" si="46"/>
        <v>Real route 1048: 11 items, last item released 19:13; departure = release + 60 min (rounded up to 15) + loading</v>
      </c>
      <c r="Z98" s="10" t="s">
        <v>148</v>
      </c>
      <c r="AA98" s="14"/>
      <c r="AB98" s="11"/>
      <c r="AC98" s="10" t="s">
        <v>159</v>
      </c>
      <c r="AD98" s="10" t="s">
        <v>155</v>
      </c>
      <c r="AE98" s="10" t="s">
        <v>156</v>
      </c>
      <c r="AF98" s="10"/>
      <c r="AG98" s="14"/>
      <c r="AH98" s="10"/>
      <c r="AI98">
        <f t="shared" si="47"/>
        <v>0</v>
      </c>
      <c r="AN98" t="s">
        <v>155</v>
      </c>
      <c r="AP98" s="54"/>
      <c r="AQ98" s="53">
        <v>9.3513257581018527E-2</v>
      </c>
      <c r="AR98" s="53">
        <v>46273.791429924233</v>
      </c>
      <c r="AS98" t="s">
        <v>155</v>
      </c>
      <c r="AT98" t="s">
        <v>182</v>
      </c>
    </row>
    <row r="99" spans="1:46" ht="15" customHeight="1" x14ac:dyDescent="0.35">
      <c r="A99" s="10">
        <v>3</v>
      </c>
      <c r="B99" s="11">
        <f t="shared" si="24"/>
        <v>46273.697916666657</v>
      </c>
      <c r="C99" s="10" t="s">
        <v>69</v>
      </c>
      <c r="D99" s="10">
        <f t="shared" si="25"/>
        <v>1051</v>
      </c>
      <c r="E99" s="10" t="str">
        <f t="shared" si="26"/>
        <v>n/a</v>
      </c>
      <c r="F99" s="10" t="str">
        <f t="shared" si="27"/>
        <v>D06</v>
      </c>
      <c r="G99" s="11">
        <f t="shared" si="28"/>
        <v>46273.864583333343</v>
      </c>
      <c r="H99" s="11">
        <f t="shared" si="29"/>
        <v>46273.864583333343</v>
      </c>
      <c r="I99" s="11">
        <f t="shared" si="30"/>
        <v>46273.843750000007</v>
      </c>
      <c r="J99" s="13">
        <f t="shared" si="31"/>
        <v>3.5000000004074536</v>
      </c>
      <c r="K99" s="10">
        <f t="shared" si="32"/>
        <v>0</v>
      </c>
      <c r="L99" s="10">
        <f t="shared" si="33"/>
        <v>35</v>
      </c>
      <c r="M99" s="10">
        <f t="shared" si="34"/>
        <v>35</v>
      </c>
      <c r="N99" s="12">
        <f t="shared" si="35"/>
        <v>0</v>
      </c>
      <c r="O99" s="10" t="str">
        <f t="shared" si="36"/>
        <v>1, 3, 4</v>
      </c>
      <c r="P99" s="13" t="str">
        <f t="shared" si="37"/>
        <v>NULL</v>
      </c>
      <c r="Q99" s="10" t="str">
        <f t="shared" si="38"/>
        <v>WT 4 (no rate)</v>
      </c>
      <c r="R99" s="11" t="str">
        <f t="shared" si="39"/>
        <v>NULL</v>
      </c>
      <c r="S99" s="10" t="str">
        <f t="shared" si="40"/>
        <v>NO RATE</v>
      </c>
      <c r="T99" s="10" t="str">
        <f t="shared" si="41"/>
        <v>UNKNOWN</v>
      </c>
      <c r="U99" s="10" t="str">
        <f t="shared" si="42"/>
        <v/>
      </c>
      <c r="V99" s="10" t="str">
        <f t="shared" si="43"/>
        <v/>
      </c>
      <c r="W99" s="10" t="str">
        <f t="shared" si="44"/>
        <v/>
      </c>
      <c r="X99" s="10" t="str">
        <f t="shared" si="45"/>
        <v>-</v>
      </c>
      <c r="Y99" s="10" t="str">
        <f t="shared" si="46"/>
        <v>Real route 1051: 45 items, last item released 19:03; departure = release + 60 min (rounded up to 15) + loading</v>
      </c>
      <c r="Z99" s="10" t="s">
        <v>148</v>
      </c>
      <c r="AA99" s="14"/>
      <c r="AB99" s="11"/>
      <c r="AC99" s="10" t="s">
        <v>159</v>
      </c>
      <c r="AD99" s="10" t="s">
        <v>155</v>
      </c>
      <c r="AE99" s="10" t="s">
        <v>156</v>
      </c>
      <c r="AF99" s="10"/>
      <c r="AG99" s="14"/>
      <c r="AH99" s="10"/>
      <c r="AI99">
        <f t="shared" si="47"/>
        <v>0</v>
      </c>
      <c r="AN99" t="s">
        <v>155</v>
      </c>
      <c r="AP99" s="54"/>
      <c r="AQ99" s="53">
        <v>9.3513257581018527E-2</v>
      </c>
      <c r="AR99" s="53">
        <v>46273.791429924233</v>
      </c>
      <c r="AS99" t="s">
        <v>155</v>
      </c>
      <c r="AT99" t="s">
        <v>182</v>
      </c>
    </row>
    <row r="100" spans="1:46" ht="15" customHeight="1" x14ac:dyDescent="0.35">
      <c r="A100" s="10">
        <v>3</v>
      </c>
      <c r="B100" s="11">
        <f t="shared" si="24"/>
        <v>46273.697916666657</v>
      </c>
      <c r="C100" s="10" t="s">
        <v>70</v>
      </c>
      <c r="D100" s="10">
        <f t="shared" si="25"/>
        <v>1063</v>
      </c>
      <c r="E100" s="10" t="str">
        <f t="shared" si="26"/>
        <v>n/a</v>
      </c>
      <c r="F100" s="10" t="str">
        <f t="shared" si="27"/>
        <v>D07</v>
      </c>
      <c r="G100" s="11">
        <f t="shared" si="28"/>
        <v>46273.864583333343</v>
      </c>
      <c r="H100" s="11">
        <f t="shared" si="29"/>
        <v>46273.864583333343</v>
      </c>
      <c r="I100" s="11">
        <f t="shared" si="30"/>
        <v>46273.843750000007</v>
      </c>
      <c r="J100" s="13">
        <f t="shared" si="31"/>
        <v>3.5000000004074536</v>
      </c>
      <c r="K100" s="10">
        <f t="shared" si="32"/>
        <v>0</v>
      </c>
      <c r="L100" s="10">
        <f t="shared" si="33"/>
        <v>9</v>
      </c>
      <c r="M100" s="10">
        <f t="shared" si="34"/>
        <v>9</v>
      </c>
      <c r="N100" s="12">
        <f t="shared" si="35"/>
        <v>0</v>
      </c>
      <c r="O100" s="10" t="str">
        <f t="shared" si="36"/>
        <v>2, 3, 4</v>
      </c>
      <c r="P100" s="13" t="str">
        <f t="shared" si="37"/>
        <v>NULL</v>
      </c>
      <c r="Q100" s="10" t="str">
        <f t="shared" si="38"/>
        <v>WT 4 (no rate)</v>
      </c>
      <c r="R100" s="11" t="str">
        <f t="shared" si="39"/>
        <v>NULL</v>
      </c>
      <c r="S100" s="10" t="str">
        <f t="shared" si="40"/>
        <v>NO RATE</v>
      </c>
      <c r="T100" s="10" t="str">
        <f t="shared" si="41"/>
        <v>UNKNOWN</v>
      </c>
      <c r="U100" s="10" t="str">
        <f t="shared" si="42"/>
        <v/>
      </c>
      <c r="V100" s="10" t="str">
        <f t="shared" si="43"/>
        <v/>
      </c>
      <c r="W100" s="10" t="str">
        <f t="shared" si="44"/>
        <v/>
      </c>
      <c r="X100" s="10" t="str">
        <f t="shared" si="45"/>
        <v>-</v>
      </c>
      <c r="Y100" s="10" t="str">
        <f t="shared" si="46"/>
        <v>Real route 1063: 35 items, last item released 19:13; departure = release + 60 min (rounded up to 15) + loading</v>
      </c>
      <c r="Z100" s="10" t="s">
        <v>148</v>
      </c>
      <c r="AA100" s="14"/>
      <c r="AB100" s="11"/>
      <c r="AC100" s="10" t="s">
        <v>159</v>
      </c>
      <c r="AD100" s="10" t="s">
        <v>155</v>
      </c>
      <c r="AE100" s="10" t="s">
        <v>156</v>
      </c>
      <c r="AF100" s="10"/>
      <c r="AG100" s="14"/>
      <c r="AH100" s="10"/>
      <c r="AI100">
        <f t="shared" si="47"/>
        <v>0</v>
      </c>
      <c r="AN100" t="s">
        <v>155</v>
      </c>
      <c r="AS100" t="s">
        <v>155</v>
      </c>
    </row>
    <row r="101" spans="1:46" ht="15" customHeight="1" x14ac:dyDescent="0.35">
      <c r="A101" s="10">
        <v>3</v>
      </c>
      <c r="B101" s="11">
        <f t="shared" si="24"/>
        <v>46273.697916666657</v>
      </c>
      <c r="C101" s="10" t="s">
        <v>71</v>
      </c>
      <c r="D101" s="10">
        <f t="shared" si="25"/>
        <v>1066</v>
      </c>
      <c r="E101" s="10" t="str">
        <f t="shared" si="26"/>
        <v>n/a</v>
      </c>
      <c r="F101" s="10" t="str">
        <f t="shared" si="27"/>
        <v>D08</v>
      </c>
      <c r="G101" s="11">
        <f t="shared" si="28"/>
        <v>46273.875</v>
      </c>
      <c r="H101" s="11">
        <f t="shared" si="29"/>
        <v>46273.875</v>
      </c>
      <c r="I101" s="11">
        <f t="shared" si="30"/>
        <v>46273.854166666664</v>
      </c>
      <c r="J101" s="13">
        <f t="shared" si="31"/>
        <v>3.750000000174623</v>
      </c>
      <c r="K101" s="10">
        <f t="shared" si="32"/>
        <v>0</v>
      </c>
      <c r="L101" s="10">
        <f t="shared" si="33"/>
        <v>4</v>
      </c>
      <c r="M101" s="10">
        <f t="shared" si="34"/>
        <v>4</v>
      </c>
      <c r="N101" s="12">
        <f t="shared" si="35"/>
        <v>0</v>
      </c>
      <c r="O101" s="10" t="str">
        <f t="shared" si="36"/>
        <v>3, 4, 5</v>
      </c>
      <c r="P101" s="13" t="str">
        <f t="shared" si="37"/>
        <v>NULL</v>
      </c>
      <c r="Q101" s="10" t="str">
        <f t="shared" si="38"/>
        <v>WT 5 (no rate)</v>
      </c>
      <c r="R101" s="11" t="str">
        <f t="shared" si="39"/>
        <v>NULL</v>
      </c>
      <c r="S101" s="10" t="str">
        <f t="shared" si="40"/>
        <v>NO RATE</v>
      </c>
      <c r="T101" s="10" t="str">
        <f t="shared" si="41"/>
        <v>UNKNOWN</v>
      </c>
      <c r="U101" s="10" t="str">
        <f t="shared" si="42"/>
        <v/>
      </c>
      <c r="V101" s="10" t="str">
        <f t="shared" si="43"/>
        <v/>
      </c>
      <c r="W101" s="10" t="str">
        <f t="shared" si="44"/>
        <v/>
      </c>
      <c r="X101" s="10" t="str">
        <f t="shared" si="45"/>
        <v>-</v>
      </c>
      <c r="Y101" s="10" t="str">
        <f t="shared" si="46"/>
        <v>Real route 1066: 12 items, last item released 19:28; departure = release + 60 min (rounded up to 15) + loading</v>
      </c>
      <c r="Z101" s="10" t="s">
        <v>148</v>
      </c>
      <c r="AA101" s="14"/>
      <c r="AB101" s="11"/>
      <c r="AC101" s="10" t="s">
        <v>157</v>
      </c>
      <c r="AD101" s="10" t="s">
        <v>155</v>
      </c>
      <c r="AE101" s="10" t="s">
        <v>156</v>
      </c>
      <c r="AF101" s="10"/>
      <c r="AG101" s="14"/>
      <c r="AH101" s="10"/>
      <c r="AI101">
        <f t="shared" si="47"/>
        <v>0</v>
      </c>
      <c r="AN101" t="s">
        <v>155</v>
      </c>
      <c r="AS101" t="s">
        <v>155</v>
      </c>
    </row>
    <row r="102" spans="1:46" ht="15" customHeight="1" x14ac:dyDescent="0.35">
      <c r="A102" s="10">
        <v>3</v>
      </c>
      <c r="B102" s="11">
        <f t="shared" si="24"/>
        <v>46273.697916666657</v>
      </c>
      <c r="C102" s="10" t="s">
        <v>72</v>
      </c>
      <c r="D102" s="10">
        <f t="shared" si="25"/>
        <v>1069</v>
      </c>
      <c r="E102" s="10" t="str">
        <f t="shared" si="26"/>
        <v>n/a</v>
      </c>
      <c r="F102" s="10" t="str">
        <f t="shared" si="27"/>
        <v>D09</v>
      </c>
      <c r="G102" s="11">
        <f t="shared" si="28"/>
        <v>46273.875</v>
      </c>
      <c r="H102" s="11">
        <f t="shared" si="29"/>
        <v>46273.875</v>
      </c>
      <c r="I102" s="11">
        <f t="shared" si="30"/>
        <v>46273.854166666664</v>
      </c>
      <c r="J102" s="13">
        <f t="shared" si="31"/>
        <v>3.750000000174623</v>
      </c>
      <c r="K102" s="10">
        <f t="shared" si="32"/>
        <v>0</v>
      </c>
      <c r="L102" s="10">
        <f t="shared" si="33"/>
        <v>5</v>
      </c>
      <c r="M102" s="10">
        <f t="shared" si="34"/>
        <v>5</v>
      </c>
      <c r="N102" s="12">
        <f t="shared" si="35"/>
        <v>0</v>
      </c>
      <c r="O102" s="10" t="str">
        <f t="shared" si="36"/>
        <v>1, 2</v>
      </c>
      <c r="P102" s="13" t="str">
        <f t="shared" si="37"/>
        <v>NULL</v>
      </c>
      <c r="Q102" s="10" t="str">
        <f t="shared" si="38"/>
        <v>WT 2 (no rate)</v>
      </c>
      <c r="R102" s="11" t="str">
        <f t="shared" si="39"/>
        <v>NULL</v>
      </c>
      <c r="S102" s="10" t="str">
        <f t="shared" si="40"/>
        <v>NO RATE</v>
      </c>
      <c r="T102" s="10" t="str">
        <f t="shared" si="41"/>
        <v>UNKNOWN</v>
      </c>
      <c r="U102" s="10" t="str">
        <f t="shared" si="42"/>
        <v/>
      </c>
      <c r="V102" s="10" t="str">
        <f t="shared" si="43"/>
        <v/>
      </c>
      <c r="W102" s="10" t="str">
        <f t="shared" si="44"/>
        <v/>
      </c>
      <c r="X102" s="10" t="str">
        <f t="shared" si="45"/>
        <v>-</v>
      </c>
      <c r="Y102" s="10" t="str">
        <f t="shared" si="46"/>
        <v>Real route 1069: 27 items, last item released 19:28; departure = release + 60 min (rounded up to 15) + loading</v>
      </c>
      <c r="Z102" s="10" t="s">
        <v>148</v>
      </c>
      <c r="AA102" s="14"/>
      <c r="AB102" s="11"/>
      <c r="AC102" s="10" t="s">
        <v>154</v>
      </c>
      <c r="AD102" s="10" t="s">
        <v>155</v>
      </c>
      <c r="AE102" s="10" t="s">
        <v>156</v>
      </c>
      <c r="AF102" s="10"/>
      <c r="AG102" s="14"/>
      <c r="AH102" s="10"/>
      <c r="AI102">
        <f t="shared" si="47"/>
        <v>0</v>
      </c>
      <c r="AN102" t="s">
        <v>155</v>
      </c>
      <c r="AP102" s="54"/>
      <c r="AQ102" s="53">
        <v>9.7669402361111116E-2</v>
      </c>
      <c r="AR102" s="53">
        <v>46273.795586069013</v>
      </c>
      <c r="AS102" t="s">
        <v>155</v>
      </c>
      <c r="AT102" t="s">
        <v>184</v>
      </c>
    </row>
    <row r="103" spans="1:46" ht="15" customHeight="1" x14ac:dyDescent="0.35">
      <c r="A103" s="10">
        <v>3</v>
      </c>
      <c r="B103" s="11">
        <f t="shared" si="24"/>
        <v>46273.697916666657</v>
      </c>
      <c r="C103" s="10" t="s">
        <v>73</v>
      </c>
      <c r="D103" s="10">
        <f t="shared" si="25"/>
        <v>1083</v>
      </c>
      <c r="E103" s="10" t="str">
        <f t="shared" si="26"/>
        <v>n/a</v>
      </c>
      <c r="F103" s="10" t="str">
        <f t="shared" si="27"/>
        <v>D10</v>
      </c>
      <c r="G103" s="11">
        <f t="shared" si="28"/>
        <v>46273.875</v>
      </c>
      <c r="H103" s="11">
        <f t="shared" si="29"/>
        <v>46273.875</v>
      </c>
      <c r="I103" s="11">
        <f t="shared" si="30"/>
        <v>46273.854166666664</v>
      </c>
      <c r="J103" s="13">
        <f t="shared" si="31"/>
        <v>3.750000000174623</v>
      </c>
      <c r="K103" s="10">
        <f t="shared" si="32"/>
        <v>0</v>
      </c>
      <c r="L103" s="10">
        <f t="shared" si="33"/>
        <v>3</v>
      </c>
      <c r="M103" s="10">
        <f t="shared" si="34"/>
        <v>3</v>
      </c>
      <c r="N103" s="12">
        <f t="shared" si="35"/>
        <v>0</v>
      </c>
      <c r="O103" s="10" t="str">
        <f t="shared" si="36"/>
        <v>1, 4</v>
      </c>
      <c r="P103" s="13" t="str">
        <f t="shared" si="37"/>
        <v>NULL</v>
      </c>
      <c r="Q103" s="10" t="str">
        <f t="shared" si="38"/>
        <v>WT 4 (no rate)</v>
      </c>
      <c r="R103" s="11" t="str">
        <f t="shared" si="39"/>
        <v>NULL</v>
      </c>
      <c r="S103" s="10" t="str">
        <f t="shared" si="40"/>
        <v>NO RATE</v>
      </c>
      <c r="T103" s="10" t="str">
        <f t="shared" si="41"/>
        <v>UNKNOWN</v>
      </c>
      <c r="U103" s="10" t="str">
        <f t="shared" si="42"/>
        <v/>
      </c>
      <c r="V103" s="10" t="str">
        <f t="shared" si="43"/>
        <v/>
      </c>
      <c r="W103" s="10" t="str">
        <f t="shared" si="44"/>
        <v/>
      </c>
      <c r="X103" s="10" t="str">
        <f t="shared" si="45"/>
        <v>-</v>
      </c>
      <c r="Y103" s="10" t="str">
        <f t="shared" si="46"/>
        <v>Real route 1083: 9 items, last item released 19:28; departure = release + 60 min (rounded up to 15) + loading</v>
      </c>
      <c r="Z103" s="10" t="s">
        <v>148</v>
      </c>
      <c r="AA103" s="14"/>
      <c r="AB103" s="11"/>
      <c r="AC103" s="10" t="s">
        <v>159</v>
      </c>
      <c r="AD103" s="10" t="s">
        <v>155</v>
      </c>
      <c r="AE103" s="10" t="s">
        <v>156</v>
      </c>
      <c r="AF103" s="10"/>
      <c r="AG103" s="14"/>
      <c r="AH103" s="10"/>
      <c r="AI103">
        <f t="shared" si="47"/>
        <v>0</v>
      </c>
      <c r="AN103" t="s">
        <v>155</v>
      </c>
      <c r="AP103" s="54"/>
      <c r="AQ103" s="53">
        <v>9.7669402361111116E-2</v>
      </c>
      <c r="AR103" s="53">
        <v>46273.795586069013</v>
      </c>
      <c r="AS103" t="s">
        <v>155</v>
      </c>
      <c r="AT103" t="s">
        <v>184</v>
      </c>
    </row>
    <row r="104" spans="1:46" ht="15" customHeight="1" x14ac:dyDescent="0.35">
      <c r="A104" s="10">
        <v>3</v>
      </c>
      <c r="B104" s="11">
        <f t="shared" si="24"/>
        <v>46273.697916666657</v>
      </c>
      <c r="C104" s="10" t="s">
        <v>74</v>
      </c>
      <c r="D104" s="10">
        <f t="shared" si="25"/>
        <v>1981</v>
      </c>
      <c r="E104" s="10" t="str">
        <f t="shared" si="26"/>
        <v>n/a</v>
      </c>
      <c r="F104" s="10" t="str">
        <f t="shared" si="27"/>
        <v>D12</v>
      </c>
      <c r="G104" s="11">
        <f t="shared" si="28"/>
        <v>46273.885416666657</v>
      </c>
      <c r="H104" s="11">
        <f t="shared" si="29"/>
        <v>46273.885416666657</v>
      </c>
      <c r="I104" s="11">
        <f t="shared" si="30"/>
        <v>46273.864583333321</v>
      </c>
      <c r="J104" s="13">
        <f t="shared" si="31"/>
        <v>3.9999999999417923</v>
      </c>
      <c r="K104" s="10">
        <f t="shared" si="32"/>
        <v>0</v>
      </c>
      <c r="L104" s="10">
        <f t="shared" si="33"/>
        <v>31</v>
      </c>
      <c r="M104" s="10">
        <f t="shared" si="34"/>
        <v>31</v>
      </c>
      <c r="N104" s="12">
        <f t="shared" si="35"/>
        <v>0</v>
      </c>
      <c r="O104" s="10" t="str">
        <f t="shared" si="36"/>
        <v>2</v>
      </c>
      <c r="P104" s="13" t="str">
        <f t="shared" si="37"/>
        <v>NULL</v>
      </c>
      <c r="Q104" s="10" t="str">
        <f t="shared" si="38"/>
        <v>WT 2 (no rate)</v>
      </c>
      <c r="R104" s="11" t="str">
        <f t="shared" si="39"/>
        <v>NULL</v>
      </c>
      <c r="S104" s="10" t="str">
        <f t="shared" si="40"/>
        <v>NO RATE</v>
      </c>
      <c r="T104" s="10" t="str">
        <f t="shared" si="41"/>
        <v>UNKNOWN</v>
      </c>
      <c r="U104" s="10" t="str">
        <f t="shared" si="42"/>
        <v/>
      </c>
      <c r="V104" s="10" t="str">
        <f t="shared" si="43"/>
        <v/>
      </c>
      <c r="W104" s="10" t="str">
        <f t="shared" si="44"/>
        <v/>
      </c>
      <c r="X104" s="10" t="str">
        <f t="shared" si="45"/>
        <v>-</v>
      </c>
      <c r="Y104" s="10" t="str">
        <f t="shared" si="46"/>
        <v>Real route 1981: 90 items, last item released 19:37; departure = release + 60 min (rounded up to 15) + loading</v>
      </c>
      <c r="Z104" s="10" t="s">
        <v>148</v>
      </c>
      <c r="AA104" s="14"/>
      <c r="AB104" s="11"/>
      <c r="AC104" s="10" t="s">
        <v>154</v>
      </c>
      <c r="AD104" s="10" t="s">
        <v>155</v>
      </c>
      <c r="AE104" s="10" t="s">
        <v>156</v>
      </c>
      <c r="AF104" s="10"/>
      <c r="AG104" s="14"/>
      <c r="AH104" s="10"/>
      <c r="AI104">
        <f t="shared" si="47"/>
        <v>0</v>
      </c>
      <c r="AN104" t="s">
        <v>155</v>
      </c>
      <c r="AS104" t="s">
        <v>155</v>
      </c>
    </row>
    <row r="105" spans="1:46" ht="15" customHeight="1" x14ac:dyDescent="0.35">
      <c r="A105" s="10">
        <v>4</v>
      </c>
      <c r="B105" s="11">
        <f t="shared" si="24"/>
        <v>46273.708333333343</v>
      </c>
      <c r="C105" s="10" t="s">
        <v>20</v>
      </c>
      <c r="D105" s="10">
        <f t="shared" si="25"/>
        <v>1027</v>
      </c>
      <c r="E105" s="10" t="str">
        <f t="shared" si="26"/>
        <v>n/a</v>
      </c>
      <c r="F105" s="10" t="str">
        <f t="shared" si="27"/>
        <v>D01</v>
      </c>
      <c r="G105" s="11">
        <f t="shared" si="28"/>
        <v>46273.770833333343</v>
      </c>
      <c r="H105" s="11">
        <f t="shared" si="29"/>
        <v>46273.770833333343</v>
      </c>
      <c r="I105" s="11">
        <f t="shared" si="30"/>
        <v>46273.750000000007</v>
      </c>
      <c r="J105" s="13">
        <f t="shared" si="31"/>
        <v>0.99999999994179234</v>
      </c>
      <c r="K105" s="10">
        <f t="shared" si="32"/>
        <v>0</v>
      </c>
      <c r="L105" s="10">
        <f t="shared" si="33"/>
        <v>1</v>
      </c>
      <c r="M105" s="10">
        <f t="shared" si="34"/>
        <v>1</v>
      </c>
      <c r="N105" s="12">
        <f t="shared" si="35"/>
        <v>0</v>
      </c>
      <c r="O105" s="10" t="str">
        <f t="shared" si="36"/>
        <v>3</v>
      </c>
      <c r="P105" s="13" t="str">
        <f t="shared" si="37"/>
        <v>NULL</v>
      </c>
      <c r="Q105" s="10" t="str">
        <f t="shared" si="38"/>
        <v>WT 3 (no rate)</v>
      </c>
      <c r="R105" s="11" t="str">
        <f t="shared" si="39"/>
        <v>NULL</v>
      </c>
      <c r="S105" s="10" t="str">
        <f t="shared" si="40"/>
        <v>NO RATE</v>
      </c>
      <c r="T105" s="10" t="str">
        <f t="shared" si="41"/>
        <v>UNKNOWN</v>
      </c>
      <c r="U105" s="10" t="str">
        <f t="shared" si="42"/>
        <v/>
      </c>
      <c r="V105" s="10" t="str">
        <f t="shared" si="43"/>
        <v/>
      </c>
      <c r="W105" s="10" t="str">
        <f t="shared" si="44"/>
        <v/>
      </c>
      <c r="X105" s="10" t="str">
        <f t="shared" si="45"/>
        <v>-</v>
      </c>
      <c r="Y105" s="10" t="str">
        <f t="shared" si="46"/>
        <v>Real route 1027: 1 items, last item released 16:56; departure = release + 60 min (rounded up to 15) + loading</v>
      </c>
      <c r="Z105" s="10" t="s">
        <v>148</v>
      </c>
      <c r="AA105" s="14"/>
      <c r="AB105" s="11"/>
      <c r="AC105" s="10" t="s">
        <v>161</v>
      </c>
      <c r="AD105" s="10" t="s">
        <v>155</v>
      </c>
      <c r="AE105" s="10" t="s">
        <v>156</v>
      </c>
      <c r="AF105" s="10"/>
      <c r="AG105" s="14"/>
      <c r="AH105" s="10"/>
      <c r="AI105">
        <f t="shared" si="47"/>
        <v>0</v>
      </c>
      <c r="AN105" t="s">
        <v>155</v>
      </c>
      <c r="AS105" t="s">
        <v>155</v>
      </c>
    </row>
    <row r="106" spans="1:46" ht="15" customHeight="1" x14ac:dyDescent="0.35">
      <c r="A106" s="10">
        <v>4</v>
      </c>
      <c r="B106" s="11">
        <f t="shared" si="24"/>
        <v>46273.708333333343</v>
      </c>
      <c r="C106" s="10" t="s">
        <v>43</v>
      </c>
      <c r="D106" s="10">
        <f t="shared" si="25"/>
        <v>1011</v>
      </c>
      <c r="E106" s="10" t="str">
        <f t="shared" si="26"/>
        <v>n/a</v>
      </c>
      <c r="F106" s="10" t="str">
        <f t="shared" si="27"/>
        <v>D04</v>
      </c>
      <c r="G106" s="11">
        <f t="shared" si="28"/>
        <v>46273.802083333343</v>
      </c>
      <c r="H106" s="11">
        <f t="shared" si="29"/>
        <v>46273.802083333343</v>
      </c>
      <c r="I106" s="11">
        <f t="shared" si="30"/>
        <v>46273.781250000007</v>
      </c>
      <c r="J106" s="13">
        <f t="shared" si="31"/>
        <v>1.7499999999417923</v>
      </c>
      <c r="K106" s="10">
        <f t="shared" si="32"/>
        <v>6</v>
      </c>
      <c r="L106" s="10">
        <f t="shared" si="33"/>
        <v>4</v>
      </c>
      <c r="M106" s="10">
        <f t="shared" si="34"/>
        <v>10</v>
      </c>
      <c r="N106" s="12">
        <f t="shared" si="35"/>
        <v>0.6</v>
      </c>
      <c r="O106" s="10" t="str">
        <f t="shared" si="36"/>
        <v>1, 2, 4</v>
      </c>
      <c r="P106" s="13" t="str">
        <f t="shared" si="37"/>
        <v>NULL</v>
      </c>
      <c r="Q106" s="10" t="str">
        <f t="shared" si="38"/>
        <v>WT 4 (no rate)</v>
      </c>
      <c r="R106" s="11" t="str">
        <f t="shared" si="39"/>
        <v>NULL</v>
      </c>
      <c r="S106" s="10" t="str">
        <f t="shared" si="40"/>
        <v>NO RATE</v>
      </c>
      <c r="T106" s="10" t="str">
        <f t="shared" si="41"/>
        <v>UNKNOWN</v>
      </c>
      <c r="U106" s="10" t="str">
        <f t="shared" si="42"/>
        <v/>
      </c>
      <c r="V106" s="10" t="str">
        <f t="shared" si="43"/>
        <v/>
      </c>
      <c r="W106" s="10" t="str">
        <f t="shared" si="44"/>
        <v/>
      </c>
      <c r="X106" s="10" t="str">
        <f t="shared" si="45"/>
        <v>-</v>
      </c>
      <c r="Y106" s="10" t="str">
        <f t="shared" si="46"/>
        <v>Real route 1011: 15 items, last item released 17:38; departure = release + 60 min (rounded up to 15) + loading</v>
      </c>
      <c r="Z106" s="10" t="s">
        <v>148</v>
      </c>
      <c r="AA106" s="14"/>
      <c r="AB106" s="11"/>
      <c r="AC106" s="10" t="s">
        <v>159</v>
      </c>
      <c r="AD106" s="10" t="s">
        <v>155</v>
      </c>
      <c r="AE106" s="10" t="s">
        <v>156</v>
      </c>
      <c r="AF106" s="10"/>
      <c r="AG106" s="14"/>
      <c r="AH106" s="10"/>
      <c r="AI106">
        <f t="shared" si="47"/>
        <v>0</v>
      </c>
      <c r="AN106" t="s">
        <v>155</v>
      </c>
      <c r="AP106" s="54"/>
      <c r="AQ106" s="53">
        <v>1.6381766435185189E-3</v>
      </c>
      <c r="AR106" s="53">
        <v>46273.709971509983</v>
      </c>
      <c r="AS106" t="s">
        <v>155</v>
      </c>
      <c r="AT106" t="s">
        <v>185</v>
      </c>
    </row>
    <row r="107" spans="1:46" ht="15" customHeight="1" x14ac:dyDescent="0.35">
      <c r="A107" s="10">
        <v>4</v>
      </c>
      <c r="B107" s="11">
        <f t="shared" si="24"/>
        <v>46273.708333333343</v>
      </c>
      <c r="C107" s="10" t="s">
        <v>44</v>
      </c>
      <c r="D107" s="10">
        <f t="shared" si="25"/>
        <v>1045</v>
      </c>
      <c r="E107" s="10" t="str">
        <f t="shared" si="26"/>
        <v>n/a</v>
      </c>
      <c r="F107" s="10" t="str">
        <f t="shared" si="27"/>
        <v>D05</v>
      </c>
      <c r="G107" s="11">
        <f t="shared" si="28"/>
        <v>46273.8125</v>
      </c>
      <c r="H107" s="11">
        <f t="shared" si="29"/>
        <v>46273.8125</v>
      </c>
      <c r="I107" s="11">
        <f t="shared" si="30"/>
        <v>46273.791666666664</v>
      </c>
      <c r="J107" s="13">
        <f t="shared" si="31"/>
        <v>1.9999999997089617</v>
      </c>
      <c r="K107" s="10">
        <f t="shared" si="32"/>
        <v>0</v>
      </c>
      <c r="L107" s="10">
        <f t="shared" si="33"/>
        <v>20</v>
      </c>
      <c r="M107" s="10">
        <f t="shared" si="34"/>
        <v>20</v>
      </c>
      <c r="N107" s="12">
        <f t="shared" si="35"/>
        <v>0</v>
      </c>
      <c r="O107" s="10" t="str">
        <f t="shared" si="36"/>
        <v>1, 2, 4, 5</v>
      </c>
      <c r="P107" s="13" t="str">
        <f t="shared" si="37"/>
        <v>NULL</v>
      </c>
      <c r="Q107" s="10" t="str">
        <f t="shared" si="38"/>
        <v>WT 5 (no rate)</v>
      </c>
      <c r="R107" s="11" t="str">
        <f t="shared" si="39"/>
        <v>NULL</v>
      </c>
      <c r="S107" s="10" t="str">
        <f t="shared" si="40"/>
        <v>NO RATE</v>
      </c>
      <c r="T107" s="10" t="str">
        <f t="shared" si="41"/>
        <v>UNKNOWN</v>
      </c>
      <c r="U107" s="10" t="str">
        <f t="shared" si="42"/>
        <v/>
      </c>
      <c r="V107" s="10" t="str">
        <f t="shared" si="43"/>
        <v/>
      </c>
      <c r="W107" s="10" t="str">
        <f t="shared" si="44"/>
        <v/>
      </c>
      <c r="X107" s="10" t="str">
        <f t="shared" si="45"/>
        <v>-</v>
      </c>
      <c r="Y107" s="10" t="str">
        <f t="shared" si="46"/>
        <v>Real route 1045: 21 items, last item released 17:58; departure = release + 60 min (rounded up to 15) + loading</v>
      </c>
      <c r="Z107" s="10" t="s">
        <v>148</v>
      </c>
      <c r="AA107" s="14"/>
      <c r="AB107" s="11"/>
      <c r="AC107" s="10" t="s">
        <v>157</v>
      </c>
      <c r="AD107" s="10" t="s">
        <v>155</v>
      </c>
      <c r="AE107" s="10" t="s">
        <v>156</v>
      </c>
      <c r="AF107" s="10"/>
      <c r="AG107" s="14"/>
      <c r="AH107" s="10"/>
      <c r="AI107">
        <f t="shared" si="47"/>
        <v>0</v>
      </c>
      <c r="AN107" t="s">
        <v>155</v>
      </c>
      <c r="AP107" s="54"/>
      <c r="AQ107" s="53">
        <v>9.829059826388889E-3</v>
      </c>
      <c r="AR107" s="53">
        <v>46273.718162393168</v>
      </c>
      <c r="AS107" t="s">
        <v>155</v>
      </c>
      <c r="AT107" t="s">
        <v>186</v>
      </c>
    </row>
    <row r="108" spans="1:46" ht="15" customHeight="1" x14ac:dyDescent="0.35">
      <c r="A108" s="10">
        <v>4</v>
      </c>
      <c r="B108" s="11">
        <f t="shared" si="24"/>
        <v>46273.708333333343</v>
      </c>
      <c r="C108" s="10" t="s">
        <v>45</v>
      </c>
      <c r="D108" s="10">
        <f t="shared" si="25"/>
        <v>1072</v>
      </c>
      <c r="E108" s="10" t="str">
        <f t="shared" si="26"/>
        <v>n/a</v>
      </c>
      <c r="F108" s="10" t="str">
        <f t="shared" si="27"/>
        <v>D06</v>
      </c>
      <c r="G108" s="11">
        <f t="shared" si="28"/>
        <v>46273.802083333343</v>
      </c>
      <c r="H108" s="11">
        <f t="shared" si="29"/>
        <v>46273.802083333343</v>
      </c>
      <c r="I108" s="11">
        <f t="shared" si="30"/>
        <v>46273.781250000007</v>
      </c>
      <c r="J108" s="13">
        <f t="shared" si="31"/>
        <v>1.7499999999417923</v>
      </c>
      <c r="K108" s="10">
        <f t="shared" si="32"/>
        <v>0</v>
      </c>
      <c r="L108" s="10">
        <f t="shared" si="33"/>
        <v>0</v>
      </c>
      <c r="M108" s="10">
        <f t="shared" si="34"/>
        <v>0</v>
      </c>
      <c r="N108" s="12" t="str">
        <f t="shared" si="35"/>
        <v/>
      </c>
      <c r="O108" s="10" t="str">
        <f t="shared" si="36"/>
        <v/>
      </c>
      <c r="P108" s="13">
        <f t="shared" si="37"/>
        <v>0</v>
      </c>
      <c r="Q108" s="10" t="str">
        <f t="shared" si="38"/>
        <v/>
      </c>
      <c r="R108" s="11" t="str">
        <f t="shared" si="39"/>
        <v/>
      </c>
      <c r="S108" s="10" t="str">
        <f t="shared" si="40"/>
        <v>NO WORK RELEASED YET</v>
      </c>
      <c r="T108" s="10" t="str">
        <f t="shared" si="41"/>
        <v/>
      </c>
      <c r="U108" s="10" t="str">
        <f t="shared" si="42"/>
        <v/>
      </c>
      <c r="V108" s="10" t="str">
        <f t="shared" si="43"/>
        <v/>
      </c>
      <c r="W108" s="10" t="str">
        <f t="shared" si="44"/>
        <v/>
      </c>
      <c r="X108" s="10" t="str">
        <f t="shared" si="45"/>
        <v>T07_PICK_CUTOFF_PASSED_LATE</v>
      </c>
      <c r="Y108" s="10" t="str">
        <f t="shared" si="46"/>
        <v>Real route 1072: 2 items, last item released 17:54. Synthesized status-coverage scenario: pick cutoff 18:45 and departure 19:15; snapshot 11 intentionally demonstrates open work at cutoff.</v>
      </c>
      <c r="Z108" s="10" t="s">
        <v>148</v>
      </c>
      <c r="AA108" s="14"/>
      <c r="AB108" s="11"/>
      <c r="AC108" s="10"/>
      <c r="AD108" s="10" t="s">
        <v>149</v>
      </c>
      <c r="AE108" s="10"/>
      <c r="AF108" s="10"/>
      <c r="AG108" s="14"/>
      <c r="AH108" s="10"/>
      <c r="AI108">
        <f t="shared" si="47"/>
        <v>0</v>
      </c>
      <c r="AN108" t="s">
        <v>149</v>
      </c>
      <c r="AS108" t="s">
        <v>149</v>
      </c>
    </row>
    <row r="109" spans="1:46" ht="15" customHeight="1" x14ac:dyDescent="0.35">
      <c r="A109" s="10">
        <v>4</v>
      </c>
      <c r="B109" s="11">
        <f t="shared" si="24"/>
        <v>46273.708333333343</v>
      </c>
      <c r="C109" s="10" t="s">
        <v>46</v>
      </c>
      <c r="D109" s="10">
        <f t="shared" si="25"/>
        <v>1035</v>
      </c>
      <c r="E109" s="10" t="str">
        <f t="shared" si="26"/>
        <v>n/a</v>
      </c>
      <c r="F109" s="10" t="str">
        <f t="shared" si="27"/>
        <v>D07</v>
      </c>
      <c r="G109" s="11">
        <f t="shared" si="28"/>
        <v>46273.822916666657</v>
      </c>
      <c r="H109" s="11">
        <f t="shared" si="29"/>
        <v>46273.822916666657</v>
      </c>
      <c r="I109" s="11">
        <f t="shared" si="30"/>
        <v>46273.802083333321</v>
      </c>
      <c r="J109" s="13">
        <f t="shared" si="31"/>
        <v>2.2499999994761311</v>
      </c>
      <c r="K109" s="10">
        <f t="shared" si="32"/>
        <v>0</v>
      </c>
      <c r="L109" s="10">
        <f t="shared" si="33"/>
        <v>0</v>
      </c>
      <c r="M109" s="10">
        <f t="shared" si="34"/>
        <v>0</v>
      </c>
      <c r="N109" s="12" t="str">
        <f t="shared" si="35"/>
        <v/>
      </c>
      <c r="O109" s="10" t="str">
        <f t="shared" si="36"/>
        <v/>
      </c>
      <c r="P109" s="13">
        <f t="shared" si="37"/>
        <v>0</v>
      </c>
      <c r="Q109" s="10" t="str">
        <f t="shared" si="38"/>
        <v/>
      </c>
      <c r="R109" s="11" t="str">
        <f t="shared" si="39"/>
        <v/>
      </c>
      <c r="S109" s="10" t="str">
        <f t="shared" si="40"/>
        <v>NO WORK RELEASED YET</v>
      </c>
      <c r="T109" s="10" t="str">
        <f t="shared" si="41"/>
        <v/>
      </c>
      <c r="U109" s="10" t="str">
        <f t="shared" si="42"/>
        <v/>
      </c>
      <c r="V109" s="10" t="str">
        <f t="shared" si="43"/>
        <v/>
      </c>
      <c r="W109" s="10" t="str">
        <f t="shared" si="44"/>
        <v/>
      </c>
      <c r="X109" s="10" t="str">
        <f t="shared" si="45"/>
        <v>-</v>
      </c>
      <c r="Y109" s="10" t="str">
        <f t="shared" si="46"/>
        <v>Real route 1035: 1 items, last item released 18:02; departure = release + 60 min (rounded up to 15) + loading</v>
      </c>
      <c r="Z109" s="10" t="s">
        <v>148</v>
      </c>
      <c r="AA109" s="14"/>
      <c r="AB109" s="11"/>
      <c r="AC109" s="10"/>
      <c r="AD109" s="10" t="s">
        <v>149</v>
      </c>
      <c r="AE109" s="10"/>
      <c r="AF109" s="10"/>
      <c r="AG109" s="14"/>
      <c r="AH109" s="10"/>
      <c r="AI109">
        <f t="shared" si="47"/>
        <v>0</v>
      </c>
      <c r="AN109" t="s">
        <v>149</v>
      </c>
      <c r="AS109" t="s">
        <v>149</v>
      </c>
    </row>
    <row r="110" spans="1:46" ht="15" customHeight="1" x14ac:dyDescent="0.35">
      <c r="A110" s="10">
        <v>4</v>
      </c>
      <c r="B110" s="11">
        <f t="shared" si="24"/>
        <v>46273.708333333343</v>
      </c>
      <c r="C110" s="10" t="s">
        <v>47</v>
      </c>
      <c r="D110" s="10">
        <f t="shared" si="25"/>
        <v>1888</v>
      </c>
      <c r="E110" s="10" t="str">
        <f t="shared" si="26"/>
        <v>n/a</v>
      </c>
      <c r="F110" s="10" t="str">
        <f t="shared" si="27"/>
        <v>D08</v>
      </c>
      <c r="G110" s="11">
        <f t="shared" si="28"/>
        <v>46273.822916666657</v>
      </c>
      <c r="H110" s="11">
        <f t="shared" si="29"/>
        <v>46273.822916666657</v>
      </c>
      <c r="I110" s="11">
        <f t="shared" si="30"/>
        <v>46273.802083333321</v>
      </c>
      <c r="J110" s="13">
        <f t="shared" si="31"/>
        <v>2.2499999994761311</v>
      </c>
      <c r="K110" s="10">
        <f t="shared" si="32"/>
        <v>45</v>
      </c>
      <c r="L110" s="10">
        <f t="shared" si="33"/>
        <v>12</v>
      </c>
      <c r="M110" s="10">
        <f t="shared" si="34"/>
        <v>57</v>
      </c>
      <c r="N110" s="12">
        <f t="shared" si="35"/>
        <v>0.78947368421052633</v>
      </c>
      <c r="O110" s="10" t="str">
        <f t="shared" si="36"/>
        <v>1, 5</v>
      </c>
      <c r="P110" s="13" t="str">
        <f t="shared" si="37"/>
        <v>NULL</v>
      </c>
      <c r="Q110" s="10" t="str">
        <f t="shared" si="38"/>
        <v>WT 5 (no rate)</v>
      </c>
      <c r="R110" s="11" t="str">
        <f t="shared" si="39"/>
        <v>NULL</v>
      </c>
      <c r="S110" s="10" t="str">
        <f t="shared" si="40"/>
        <v>NO RATE</v>
      </c>
      <c r="T110" s="10" t="str">
        <f t="shared" si="41"/>
        <v>UNKNOWN</v>
      </c>
      <c r="U110" s="10" t="str">
        <f t="shared" si="42"/>
        <v/>
      </c>
      <c r="V110" s="10" t="str">
        <f t="shared" si="43"/>
        <v/>
      </c>
      <c r="W110" s="10" t="str">
        <f t="shared" si="44"/>
        <v/>
      </c>
      <c r="X110" s="10" t="str">
        <f t="shared" si="45"/>
        <v>-</v>
      </c>
      <c r="Y110" s="10" t="str">
        <f t="shared" si="46"/>
        <v>Real route 1888: 88 items, last item released 18:00; departure = release + 60 min (rounded up to 15) + loading</v>
      </c>
      <c r="Z110" s="10" t="s">
        <v>148</v>
      </c>
      <c r="AA110" s="14"/>
      <c r="AB110" s="11"/>
      <c r="AC110" s="10" t="s">
        <v>157</v>
      </c>
      <c r="AD110" s="10" t="s">
        <v>155</v>
      </c>
      <c r="AE110" s="10" t="s">
        <v>156</v>
      </c>
      <c r="AF110" s="10"/>
      <c r="AG110" s="14"/>
      <c r="AH110" s="10"/>
      <c r="AI110">
        <f t="shared" si="47"/>
        <v>0</v>
      </c>
      <c r="AN110" t="s">
        <v>155</v>
      </c>
      <c r="AP110" s="54"/>
      <c r="AQ110" s="53">
        <v>1.8839031342592589E-2</v>
      </c>
      <c r="AR110" s="53">
        <v>46273.727172364677</v>
      </c>
      <c r="AS110" t="s">
        <v>155</v>
      </c>
      <c r="AT110" t="s">
        <v>187</v>
      </c>
    </row>
    <row r="111" spans="1:46" ht="15" customHeight="1" x14ac:dyDescent="0.35">
      <c r="A111" s="10">
        <v>4</v>
      </c>
      <c r="B111" s="11">
        <f t="shared" si="24"/>
        <v>46273.708333333343</v>
      </c>
      <c r="C111" s="10" t="s">
        <v>48</v>
      </c>
      <c r="D111" s="10">
        <f t="shared" si="25"/>
        <v>1012</v>
      </c>
      <c r="E111" s="10" t="str">
        <f t="shared" si="26"/>
        <v>n/a</v>
      </c>
      <c r="F111" s="10" t="str">
        <f t="shared" si="27"/>
        <v>D09</v>
      </c>
      <c r="G111" s="11">
        <f t="shared" si="28"/>
        <v>46273.833333333343</v>
      </c>
      <c r="H111" s="11">
        <f t="shared" si="29"/>
        <v>46273.833333333343</v>
      </c>
      <c r="I111" s="11">
        <f t="shared" si="30"/>
        <v>46273.812500000007</v>
      </c>
      <c r="J111" s="13">
        <f t="shared" si="31"/>
        <v>2.4999999999417923</v>
      </c>
      <c r="K111" s="10">
        <f t="shared" si="32"/>
        <v>0</v>
      </c>
      <c r="L111" s="10">
        <f t="shared" si="33"/>
        <v>10</v>
      </c>
      <c r="M111" s="10">
        <f t="shared" si="34"/>
        <v>10</v>
      </c>
      <c r="N111" s="12">
        <f t="shared" si="35"/>
        <v>0</v>
      </c>
      <c r="O111" s="10" t="str">
        <f t="shared" si="36"/>
        <v>1, 2, 4, 5</v>
      </c>
      <c r="P111" s="13" t="str">
        <f t="shared" si="37"/>
        <v>NULL</v>
      </c>
      <c r="Q111" s="10" t="str">
        <f t="shared" si="38"/>
        <v>WT 5 (no rate)</v>
      </c>
      <c r="R111" s="11" t="str">
        <f t="shared" si="39"/>
        <v>NULL</v>
      </c>
      <c r="S111" s="10" t="str">
        <f t="shared" si="40"/>
        <v>NO RATE</v>
      </c>
      <c r="T111" s="10" t="str">
        <f t="shared" si="41"/>
        <v>UNKNOWN</v>
      </c>
      <c r="U111" s="10" t="str">
        <f t="shared" si="42"/>
        <v/>
      </c>
      <c r="V111" s="10" t="str">
        <f t="shared" si="43"/>
        <v/>
      </c>
      <c r="W111" s="10" t="str">
        <f t="shared" si="44"/>
        <v/>
      </c>
      <c r="X111" s="10" t="str">
        <f t="shared" si="45"/>
        <v>-</v>
      </c>
      <c r="Y111" s="10" t="str">
        <f t="shared" si="46"/>
        <v>Real route 1012: 27 items, last item released 18:17; departure = release + 60 min (rounded up to 15) + loading</v>
      </c>
      <c r="Z111" s="10" t="s">
        <v>148</v>
      </c>
      <c r="AA111" s="14"/>
      <c r="AB111" s="11"/>
      <c r="AC111" s="10" t="s">
        <v>157</v>
      </c>
      <c r="AD111" s="10" t="s">
        <v>155</v>
      </c>
      <c r="AE111" s="10" t="s">
        <v>156</v>
      </c>
      <c r="AF111" s="10"/>
      <c r="AG111" s="14"/>
      <c r="AH111" s="10"/>
      <c r="AI111">
        <f t="shared" si="47"/>
        <v>0</v>
      </c>
      <c r="AN111" t="s">
        <v>155</v>
      </c>
      <c r="AP111" s="54"/>
      <c r="AQ111" s="53">
        <v>2.211538461805556E-2</v>
      </c>
      <c r="AR111" s="53">
        <v>46273.73044871795</v>
      </c>
      <c r="AS111" t="s">
        <v>155</v>
      </c>
      <c r="AT111" t="s">
        <v>188</v>
      </c>
    </row>
    <row r="112" spans="1:46" ht="15" customHeight="1" x14ac:dyDescent="0.35">
      <c r="A112" s="10">
        <v>4</v>
      </c>
      <c r="B112" s="11">
        <f t="shared" si="24"/>
        <v>46273.708333333343</v>
      </c>
      <c r="C112" s="10" t="s">
        <v>49</v>
      </c>
      <c r="D112" s="10">
        <f t="shared" si="25"/>
        <v>1018</v>
      </c>
      <c r="E112" s="10" t="str">
        <f t="shared" si="26"/>
        <v>n/a</v>
      </c>
      <c r="F112" s="10" t="str">
        <f t="shared" si="27"/>
        <v>D10</v>
      </c>
      <c r="G112" s="11">
        <f t="shared" si="28"/>
        <v>46273.833333333343</v>
      </c>
      <c r="H112" s="11">
        <f t="shared" si="29"/>
        <v>46273.833333333343</v>
      </c>
      <c r="I112" s="11">
        <f t="shared" si="30"/>
        <v>46273.812500000007</v>
      </c>
      <c r="J112" s="13">
        <f t="shared" si="31"/>
        <v>2.4999999999417923</v>
      </c>
      <c r="K112" s="10">
        <f t="shared" si="32"/>
        <v>2</v>
      </c>
      <c r="L112" s="10">
        <f t="shared" si="33"/>
        <v>9</v>
      </c>
      <c r="M112" s="10">
        <f t="shared" si="34"/>
        <v>11</v>
      </c>
      <c r="N112" s="12">
        <f t="shared" si="35"/>
        <v>0.18181818181818182</v>
      </c>
      <c r="O112" s="10" t="str">
        <f t="shared" si="36"/>
        <v>2, 3, 4, 5</v>
      </c>
      <c r="P112" s="13" t="str">
        <f t="shared" si="37"/>
        <v>NULL</v>
      </c>
      <c r="Q112" s="10" t="str">
        <f t="shared" si="38"/>
        <v>WT 5 (no rate)</v>
      </c>
      <c r="R112" s="11" t="str">
        <f t="shared" si="39"/>
        <v>NULL</v>
      </c>
      <c r="S112" s="10" t="str">
        <f t="shared" si="40"/>
        <v>NO RATE</v>
      </c>
      <c r="T112" s="10" t="str">
        <f t="shared" si="41"/>
        <v>UNKNOWN</v>
      </c>
      <c r="U112" s="10" t="str">
        <f t="shared" si="42"/>
        <v/>
      </c>
      <c r="V112" s="10" t="str">
        <f t="shared" si="43"/>
        <v/>
      </c>
      <c r="W112" s="10" t="str">
        <f t="shared" si="44"/>
        <v/>
      </c>
      <c r="X112" s="10" t="str">
        <f t="shared" si="45"/>
        <v>-</v>
      </c>
      <c r="Y112" s="10" t="str">
        <f t="shared" si="46"/>
        <v>Real route 1018: 16 items, last item released 18:25; departure = release + 60 min (rounded up to 15) + loading</v>
      </c>
      <c r="Z112" s="10" t="s">
        <v>148</v>
      </c>
      <c r="AA112" s="14"/>
      <c r="AB112" s="11"/>
      <c r="AC112" s="10" t="s">
        <v>157</v>
      </c>
      <c r="AD112" s="10" t="s">
        <v>155</v>
      </c>
      <c r="AE112" s="10" t="s">
        <v>156</v>
      </c>
      <c r="AF112" s="10"/>
      <c r="AG112" s="14"/>
      <c r="AH112" s="10"/>
      <c r="AI112">
        <f t="shared" si="47"/>
        <v>0</v>
      </c>
      <c r="AN112" t="s">
        <v>155</v>
      </c>
      <c r="AS112" t="s">
        <v>155</v>
      </c>
    </row>
    <row r="113" spans="1:46" ht="15" customHeight="1" x14ac:dyDescent="0.35">
      <c r="A113" s="10">
        <v>4</v>
      </c>
      <c r="B113" s="11">
        <f t="shared" si="24"/>
        <v>46273.708333333343</v>
      </c>
      <c r="C113" s="10" t="s">
        <v>50</v>
      </c>
      <c r="D113" s="10">
        <f t="shared" si="25"/>
        <v>1037</v>
      </c>
      <c r="E113" s="10" t="str">
        <f t="shared" si="26"/>
        <v>n/a</v>
      </c>
      <c r="F113" s="10" t="str">
        <f t="shared" si="27"/>
        <v>D11</v>
      </c>
      <c r="G113" s="11">
        <f t="shared" si="28"/>
        <v>46273.833333333343</v>
      </c>
      <c r="H113" s="11">
        <f t="shared" si="29"/>
        <v>46273.833333333343</v>
      </c>
      <c r="I113" s="11">
        <f t="shared" si="30"/>
        <v>46273.812500000007</v>
      </c>
      <c r="J113" s="13">
        <f t="shared" si="31"/>
        <v>2.4999999999417923</v>
      </c>
      <c r="K113" s="10">
        <f t="shared" si="32"/>
        <v>3</v>
      </c>
      <c r="L113" s="10">
        <f t="shared" si="33"/>
        <v>2</v>
      </c>
      <c r="M113" s="10">
        <f t="shared" si="34"/>
        <v>5</v>
      </c>
      <c r="N113" s="12">
        <f t="shared" si="35"/>
        <v>0.6</v>
      </c>
      <c r="O113" s="10" t="str">
        <f t="shared" si="36"/>
        <v>1, 4</v>
      </c>
      <c r="P113" s="13" t="str">
        <f t="shared" si="37"/>
        <v>NULL</v>
      </c>
      <c r="Q113" s="10" t="str">
        <f t="shared" si="38"/>
        <v>WT 4 (no rate)</v>
      </c>
      <c r="R113" s="11" t="str">
        <f t="shared" si="39"/>
        <v>NULL</v>
      </c>
      <c r="S113" s="10" t="str">
        <f t="shared" si="40"/>
        <v>NO RATE</v>
      </c>
      <c r="T113" s="10" t="str">
        <f t="shared" si="41"/>
        <v>UNKNOWN</v>
      </c>
      <c r="U113" s="10" t="str">
        <f t="shared" si="42"/>
        <v/>
      </c>
      <c r="V113" s="10" t="str">
        <f t="shared" si="43"/>
        <v/>
      </c>
      <c r="W113" s="10" t="str">
        <f t="shared" si="44"/>
        <v/>
      </c>
      <c r="X113" s="10" t="str">
        <f t="shared" si="45"/>
        <v>-</v>
      </c>
      <c r="Y113" s="10" t="str">
        <f t="shared" si="46"/>
        <v>Real route 1037: 28 items, last item released 18:26; departure = release + 60 min (rounded up to 15) + loading</v>
      </c>
      <c r="Z113" s="10" t="s">
        <v>148</v>
      </c>
      <c r="AA113" s="14"/>
      <c r="AB113" s="11"/>
      <c r="AC113" s="10" t="s">
        <v>159</v>
      </c>
      <c r="AD113" s="10" t="s">
        <v>155</v>
      </c>
      <c r="AE113" s="10" t="s">
        <v>156</v>
      </c>
      <c r="AF113" s="10"/>
      <c r="AG113" s="14"/>
      <c r="AH113" s="10"/>
      <c r="AI113">
        <f t="shared" si="47"/>
        <v>0</v>
      </c>
      <c r="AN113" t="s">
        <v>155</v>
      </c>
      <c r="AP113" s="54"/>
      <c r="AQ113" s="53">
        <v>2.211538461805556E-2</v>
      </c>
      <c r="AR113" s="53">
        <v>46273.73044871795</v>
      </c>
      <c r="AS113" t="s">
        <v>155</v>
      </c>
      <c r="AT113" t="s">
        <v>188</v>
      </c>
    </row>
    <row r="114" spans="1:46" ht="15" customHeight="1" x14ac:dyDescent="0.35">
      <c r="A114" s="10">
        <v>4</v>
      </c>
      <c r="B114" s="11">
        <f t="shared" si="24"/>
        <v>46273.708333333343</v>
      </c>
      <c r="C114" s="10" t="s">
        <v>51</v>
      </c>
      <c r="D114" s="10">
        <f t="shared" si="25"/>
        <v>1057</v>
      </c>
      <c r="E114" s="10" t="str">
        <f t="shared" si="26"/>
        <v>n/a</v>
      </c>
      <c r="F114" s="10" t="str">
        <f t="shared" si="27"/>
        <v>D12</v>
      </c>
      <c r="G114" s="11">
        <f t="shared" si="28"/>
        <v>46273.833333333343</v>
      </c>
      <c r="H114" s="11">
        <f t="shared" si="29"/>
        <v>46273.833333333343</v>
      </c>
      <c r="I114" s="11">
        <f t="shared" si="30"/>
        <v>46273.812500000007</v>
      </c>
      <c r="J114" s="13">
        <f t="shared" si="31"/>
        <v>2.4999999999417923</v>
      </c>
      <c r="K114" s="10">
        <f t="shared" si="32"/>
        <v>4</v>
      </c>
      <c r="L114" s="10">
        <f t="shared" si="33"/>
        <v>7</v>
      </c>
      <c r="M114" s="10">
        <f t="shared" si="34"/>
        <v>11</v>
      </c>
      <c r="N114" s="12">
        <f t="shared" si="35"/>
        <v>0.36363636363636365</v>
      </c>
      <c r="O114" s="10" t="str">
        <f t="shared" si="36"/>
        <v>2, 3</v>
      </c>
      <c r="P114" s="13" t="str">
        <f t="shared" si="37"/>
        <v>NULL</v>
      </c>
      <c r="Q114" s="10" t="str">
        <f t="shared" si="38"/>
        <v>WT 3 (no rate)</v>
      </c>
      <c r="R114" s="11" t="str">
        <f t="shared" si="39"/>
        <v>NULL</v>
      </c>
      <c r="S114" s="10" t="str">
        <f t="shared" si="40"/>
        <v>NO RATE</v>
      </c>
      <c r="T114" s="10" t="str">
        <f t="shared" si="41"/>
        <v>UNKNOWN</v>
      </c>
      <c r="U114" s="10" t="str">
        <f t="shared" si="42"/>
        <v/>
      </c>
      <c r="V114" s="10" t="str">
        <f t="shared" si="43"/>
        <v/>
      </c>
      <c r="W114" s="10" t="str">
        <f t="shared" si="44"/>
        <v/>
      </c>
      <c r="X114" s="10" t="str">
        <f t="shared" si="45"/>
        <v>-</v>
      </c>
      <c r="Y114" s="10" t="str">
        <f t="shared" si="46"/>
        <v>Real route 1057: 20 items, last item released 18:16; departure = release + 60 min (rounded up to 15) + loading</v>
      </c>
      <c r="Z114" s="10" t="s">
        <v>148</v>
      </c>
      <c r="AA114" s="14"/>
      <c r="AB114" s="11"/>
      <c r="AC114" s="10" t="s">
        <v>161</v>
      </c>
      <c r="AD114" s="10" t="s">
        <v>155</v>
      </c>
      <c r="AE114" s="10" t="s">
        <v>156</v>
      </c>
      <c r="AF114" s="10"/>
      <c r="AG114" s="14"/>
      <c r="AH114" s="10"/>
      <c r="AI114">
        <f t="shared" si="47"/>
        <v>0</v>
      </c>
      <c r="AN114" t="s">
        <v>155</v>
      </c>
      <c r="AS114" t="s">
        <v>155</v>
      </c>
    </row>
    <row r="115" spans="1:46" ht="15" customHeight="1" x14ac:dyDescent="0.35">
      <c r="A115" s="10">
        <v>4</v>
      </c>
      <c r="B115" s="11">
        <f t="shared" si="24"/>
        <v>46273.708333333343</v>
      </c>
      <c r="C115" s="10" t="s">
        <v>52</v>
      </c>
      <c r="D115" s="10">
        <f t="shared" si="25"/>
        <v>1003</v>
      </c>
      <c r="E115" s="10" t="str">
        <f t="shared" si="26"/>
        <v>n/a</v>
      </c>
      <c r="F115" s="10" t="str">
        <f t="shared" si="27"/>
        <v>D01</v>
      </c>
      <c r="G115" s="11">
        <f t="shared" si="28"/>
        <v>46273.84375</v>
      </c>
      <c r="H115" s="11">
        <f t="shared" si="29"/>
        <v>46273.84375</v>
      </c>
      <c r="I115" s="11">
        <f t="shared" si="30"/>
        <v>46273.822916666664</v>
      </c>
      <c r="J115" s="13">
        <f t="shared" si="31"/>
        <v>2.7499999997089617</v>
      </c>
      <c r="K115" s="10">
        <f t="shared" si="32"/>
        <v>5</v>
      </c>
      <c r="L115" s="10">
        <f t="shared" si="33"/>
        <v>13</v>
      </c>
      <c r="M115" s="10">
        <f t="shared" si="34"/>
        <v>18</v>
      </c>
      <c r="N115" s="12">
        <f t="shared" si="35"/>
        <v>0.27777777777777779</v>
      </c>
      <c r="O115" s="10" t="str">
        <f t="shared" si="36"/>
        <v>1, 2, 3, 4, 5</v>
      </c>
      <c r="P115" s="13" t="str">
        <f t="shared" si="37"/>
        <v>NULL</v>
      </c>
      <c r="Q115" s="10" t="str">
        <f t="shared" si="38"/>
        <v>WT 5 (no rate)</v>
      </c>
      <c r="R115" s="11" t="str">
        <f t="shared" si="39"/>
        <v>NULL</v>
      </c>
      <c r="S115" s="10" t="str">
        <f t="shared" si="40"/>
        <v>NO RATE</v>
      </c>
      <c r="T115" s="10" t="str">
        <f t="shared" si="41"/>
        <v>UNKNOWN</v>
      </c>
      <c r="U115" s="10" t="str">
        <f t="shared" si="42"/>
        <v/>
      </c>
      <c r="V115" s="10" t="str">
        <f t="shared" si="43"/>
        <v/>
      </c>
      <c r="W115" s="10" t="str">
        <f t="shared" si="44"/>
        <v/>
      </c>
      <c r="X115" s="10" t="str">
        <f t="shared" si="45"/>
        <v>-</v>
      </c>
      <c r="Y115" s="10" t="str">
        <f t="shared" si="46"/>
        <v>Real route 1003: 52 items, last item released 18:40; departure = release + 60 min (rounded up to 15) + loading</v>
      </c>
      <c r="Z115" s="10" t="s">
        <v>148</v>
      </c>
      <c r="AA115" s="14"/>
      <c r="AB115" s="11"/>
      <c r="AC115" s="10" t="s">
        <v>157</v>
      </c>
      <c r="AD115" s="10" t="s">
        <v>155</v>
      </c>
      <c r="AE115" s="10" t="s">
        <v>156</v>
      </c>
      <c r="AF115" s="10"/>
      <c r="AG115" s="14"/>
      <c r="AH115" s="10"/>
      <c r="AI115">
        <f t="shared" si="47"/>
        <v>0</v>
      </c>
      <c r="AN115" t="s">
        <v>155</v>
      </c>
      <c r="AP115" s="54"/>
      <c r="AQ115" s="53">
        <v>3.0306267800925931E-2</v>
      </c>
      <c r="AR115" s="53">
        <v>46273.738639601142</v>
      </c>
      <c r="AS115" t="s">
        <v>155</v>
      </c>
      <c r="AT115" t="s">
        <v>189</v>
      </c>
    </row>
    <row r="116" spans="1:46" ht="15" customHeight="1" x14ac:dyDescent="0.35">
      <c r="A116" s="10">
        <v>4</v>
      </c>
      <c r="B116" s="11">
        <f t="shared" si="24"/>
        <v>46273.708333333343</v>
      </c>
      <c r="C116" s="10" t="s">
        <v>53</v>
      </c>
      <c r="D116" s="10">
        <f t="shared" si="25"/>
        <v>1020</v>
      </c>
      <c r="E116" s="10" t="str">
        <f t="shared" si="26"/>
        <v>n/a</v>
      </c>
      <c r="F116" s="10" t="str">
        <f t="shared" si="27"/>
        <v>D02</v>
      </c>
      <c r="G116" s="11">
        <f t="shared" si="28"/>
        <v>46273.84375</v>
      </c>
      <c r="H116" s="11">
        <f t="shared" si="29"/>
        <v>46273.84375</v>
      </c>
      <c r="I116" s="11">
        <f t="shared" si="30"/>
        <v>46273.822916666664</v>
      </c>
      <c r="J116" s="13">
        <f t="shared" si="31"/>
        <v>2.7499999997089617</v>
      </c>
      <c r="K116" s="10">
        <f t="shared" si="32"/>
        <v>1</v>
      </c>
      <c r="L116" s="10">
        <f t="shared" si="33"/>
        <v>7</v>
      </c>
      <c r="M116" s="10">
        <f t="shared" si="34"/>
        <v>8</v>
      </c>
      <c r="N116" s="12">
        <f t="shared" si="35"/>
        <v>0.125</v>
      </c>
      <c r="O116" s="10" t="str">
        <f t="shared" si="36"/>
        <v>3, 5</v>
      </c>
      <c r="P116" s="13" t="str">
        <f t="shared" si="37"/>
        <v>NULL</v>
      </c>
      <c r="Q116" s="10" t="str">
        <f t="shared" si="38"/>
        <v>WT 5 (no rate)</v>
      </c>
      <c r="R116" s="11" t="str">
        <f t="shared" si="39"/>
        <v>NULL</v>
      </c>
      <c r="S116" s="10" t="str">
        <f t="shared" si="40"/>
        <v>NO RATE</v>
      </c>
      <c r="T116" s="10" t="str">
        <f t="shared" si="41"/>
        <v>UNKNOWN</v>
      </c>
      <c r="U116" s="10" t="str">
        <f t="shared" si="42"/>
        <v/>
      </c>
      <c r="V116" s="10" t="str">
        <f t="shared" si="43"/>
        <v/>
      </c>
      <c r="W116" s="10" t="str">
        <f t="shared" si="44"/>
        <v/>
      </c>
      <c r="X116" s="10" t="str">
        <f t="shared" si="45"/>
        <v>-</v>
      </c>
      <c r="Y116" s="10" t="str">
        <f t="shared" si="46"/>
        <v>Real route 1020: 17 items, last item released 18:30; departure = release + 60 min (rounded up to 15) + loading</v>
      </c>
      <c r="Z116" s="10" t="s">
        <v>148</v>
      </c>
      <c r="AA116" s="14"/>
      <c r="AB116" s="11"/>
      <c r="AC116" s="10" t="s">
        <v>157</v>
      </c>
      <c r="AD116" s="10" t="s">
        <v>155</v>
      </c>
      <c r="AE116" s="10" t="s">
        <v>156</v>
      </c>
      <c r="AF116" s="10"/>
      <c r="AG116" s="14"/>
      <c r="AH116" s="10"/>
      <c r="AI116">
        <f t="shared" si="47"/>
        <v>0</v>
      </c>
      <c r="AN116" t="s">
        <v>155</v>
      </c>
      <c r="AS116" t="s">
        <v>155</v>
      </c>
    </row>
    <row r="117" spans="1:46" ht="15" customHeight="1" x14ac:dyDescent="0.35">
      <c r="A117" s="10">
        <v>4</v>
      </c>
      <c r="B117" s="11">
        <f t="shared" si="24"/>
        <v>46273.708333333343</v>
      </c>
      <c r="C117" s="10" t="s">
        <v>54</v>
      </c>
      <c r="D117" s="10">
        <f t="shared" si="25"/>
        <v>1022</v>
      </c>
      <c r="E117" s="10" t="str">
        <f t="shared" si="26"/>
        <v>n/a</v>
      </c>
      <c r="F117" s="10" t="str">
        <f t="shared" si="27"/>
        <v>D03</v>
      </c>
      <c r="G117" s="11">
        <f t="shared" si="28"/>
        <v>46273.84375</v>
      </c>
      <c r="H117" s="11">
        <f t="shared" si="29"/>
        <v>46273.84375</v>
      </c>
      <c r="I117" s="11">
        <f t="shared" si="30"/>
        <v>46273.822916666664</v>
      </c>
      <c r="J117" s="13">
        <f t="shared" si="31"/>
        <v>2.7499999997089617</v>
      </c>
      <c r="K117" s="10">
        <f t="shared" si="32"/>
        <v>15</v>
      </c>
      <c r="L117" s="10">
        <f t="shared" si="33"/>
        <v>6</v>
      </c>
      <c r="M117" s="10">
        <f t="shared" si="34"/>
        <v>21</v>
      </c>
      <c r="N117" s="12">
        <f t="shared" si="35"/>
        <v>0.7142857142857143</v>
      </c>
      <c r="O117" s="10" t="str">
        <f t="shared" si="36"/>
        <v>1, 2, 4, 5</v>
      </c>
      <c r="P117" s="13" t="str">
        <f t="shared" si="37"/>
        <v>NULL</v>
      </c>
      <c r="Q117" s="10" t="str">
        <f t="shared" si="38"/>
        <v>WT 5 (no rate)</v>
      </c>
      <c r="R117" s="11" t="str">
        <f t="shared" si="39"/>
        <v>NULL</v>
      </c>
      <c r="S117" s="10" t="str">
        <f t="shared" si="40"/>
        <v>NO RATE</v>
      </c>
      <c r="T117" s="10" t="str">
        <f t="shared" si="41"/>
        <v>UNKNOWN</v>
      </c>
      <c r="U117" s="10" t="str">
        <f t="shared" si="42"/>
        <v/>
      </c>
      <c r="V117" s="10" t="str">
        <f t="shared" si="43"/>
        <v/>
      </c>
      <c r="W117" s="10" t="str">
        <f t="shared" si="44"/>
        <v/>
      </c>
      <c r="X117" s="10" t="str">
        <f t="shared" si="45"/>
        <v>-</v>
      </c>
      <c r="Y117" s="10" t="str">
        <f t="shared" si="46"/>
        <v>Real route 1022: 34 items, last item released 18:37; departure = release + 60 min (rounded up to 15) + loading</v>
      </c>
      <c r="Z117" s="10" t="s">
        <v>148</v>
      </c>
      <c r="AA117" s="14"/>
      <c r="AB117" s="11"/>
      <c r="AC117" s="10" t="s">
        <v>157</v>
      </c>
      <c r="AD117" s="10" t="s">
        <v>155</v>
      </c>
      <c r="AE117" s="10" t="s">
        <v>156</v>
      </c>
      <c r="AF117" s="10"/>
      <c r="AG117" s="14"/>
      <c r="AH117" s="10"/>
      <c r="AI117">
        <f t="shared" si="47"/>
        <v>0</v>
      </c>
      <c r="AN117" t="s">
        <v>155</v>
      </c>
      <c r="AP117" s="54"/>
      <c r="AQ117" s="53">
        <v>3.0306267800925931E-2</v>
      </c>
      <c r="AR117" s="53">
        <v>46273.738639601142</v>
      </c>
      <c r="AS117" t="s">
        <v>155</v>
      </c>
      <c r="AT117" t="s">
        <v>189</v>
      </c>
    </row>
    <row r="118" spans="1:46" ht="15" customHeight="1" x14ac:dyDescent="0.35">
      <c r="A118" s="10">
        <v>4</v>
      </c>
      <c r="B118" s="11">
        <f t="shared" si="24"/>
        <v>46273.708333333343</v>
      </c>
      <c r="C118" s="10" t="s">
        <v>55</v>
      </c>
      <c r="D118" s="10">
        <f t="shared" si="25"/>
        <v>1028</v>
      </c>
      <c r="E118" s="10" t="str">
        <f t="shared" si="26"/>
        <v>n/a</v>
      </c>
      <c r="F118" s="10" t="str">
        <f t="shared" si="27"/>
        <v>D04</v>
      </c>
      <c r="G118" s="11">
        <f t="shared" si="28"/>
        <v>46273.84375</v>
      </c>
      <c r="H118" s="11">
        <f t="shared" si="29"/>
        <v>46273.84375</v>
      </c>
      <c r="I118" s="11">
        <f t="shared" si="30"/>
        <v>46273.822916666664</v>
      </c>
      <c r="J118" s="13">
        <f t="shared" si="31"/>
        <v>2.7499999997089617</v>
      </c>
      <c r="K118" s="10">
        <f t="shared" si="32"/>
        <v>2</v>
      </c>
      <c r="L118" s="10">
        <f t="shared" si="33"/>
        <v>3</v>
      </c>
      <c r="M118" s="10">
        <f t="shared" si="34"/>
        <v>5</v>
      </c>
      <c r="N118" s="12">
        <f t="shared" si="35"/>
        <v>0.4</v>
      </c>
      <c r="O118" s="10" t="str">
        <f t="shared" si="36"/>
        <v>3, 4, 5</v>
      </c>
      <c r="P118" s="13" t="str">
        <f t="shared" si="37"/>
        <v>NULL</v>
      </c>
      <c r="Q118" s="10" t="str">
        <f t="shared" si="38"/>
        <v>WT 5 (no rate)</v>
      </c>
      <c r="R118" s="11" t="str">
        <f t="shared" si="39"/>
        <v>NULL</v>
      </c>
      <c r="S118" s="10" t="str">
        <f t="shared" si="40"/>
        <v>NO RATE</v>
      </c>
      <c r="T118" s="10" t="str">
        <f t="shared" si="41"/>
        <v>UNKNOWN</v>
      </c>
      <c r="U118" s="10" t="str">
        <f t="shared" si="42"/>
        <v/>
      </c>
      <c r="V118" s="10" t="str">
        <f t="shared" si="43"/>
        <v/>
      </c>
      <c r="W118" s="10" t="str">
        <f t="shared" si="44"/>
        <v/>
      </c>
      <c r="X118" s="10" t="str">
        <f t="shared" si="45"/>
        <v>-</v>
      </c>
      <c r="Y118" s="10" t="str">
        <f t="shared" si="46"/>
        <v>Real route 1028: 10 items, last item released 18:40; departure = release + 60 min (rounded up to 15) + loading</v>
      </c>
      <c r="Z118" s="10" t="s">
        <v>148</v>
      </c>
      <c r="AA118" s="14"/>
      <c r="AB118" s="11"/>
      <c r="AC118" s="10" t="s">
        <v>157</v>
      </c>
      <c r="AD118" s="10" t="s">
        <v>155</v>
      </c>
      <c r="AE118" s="10" t="s">
        <v>156</v>
      </c>
      <c r="AF118" s="10"/>
      <c r="AG118" s="14"/>
      <c r="AH118" s="10"/>
      <c r="AI118">
        <f t="shared" si="47"/>
        <v>0</v>
      </c>
      <c r="AN118" t="s">
        <v>155</v>
      </c>
      <c r="AS118" t="s">
        <v>155</v>
      </c>
    </row>
    <row r="119" spans="1:46" ht="15" customHeight="1" x14ac:dyDescent="0.35">
      <c r="A119" s="10">
        <v>4</v>
      </c>
      <c r="B119" s="11">
        <f t="shared" si="24"/>
        <v>46273.708333333343</v>
      </c>
      <c r="C119" s="10" t="s">
        <v>56</v>
      </c>
      <c r="D119" s="10">
        <f t="shared" si="25"/>
        <v>1036</v>
      </c>
      <c r="E119" s="10" t="str">
        <f t="shared" si="26"/>
        <v>n/a</v>
      </c>
      <c r="F119" s="10" t="str">
        <f t="shared" si="27"/>
        <v>D05</v>
      </c>
      <c r="G119" s="11">
        <f t="shared" si="28"/>
        <v>46273.84375</v>
      </c>
      <c r="H119" s="11">
        <f t="shared" si="29"/>
        <v>46273.84375</v>
      </c>
      <c r="I119" s="11">
        <f t="shared" si="30"/>
        <v>46273.822916666664</v>
      </c>
      <c r="J119" s="13">
        <f t="shared" si="31"/>
        <v>2.7499999997089617</v>
      </c>
      <c r="K119" s="10">
        <f t="shared" si="32"/>
        <v>9</v>
      </c>
      <c r="L119" s="10">
        <f t="shared" si="33"/>
        <v>3</v>
      </c>
      <c r="M119" s="10">
        <f t="shared" si="34"/>
        <v>12</v>
      </c>
      <c r="N119" s="12">
        <f t="shared" si="35"/>
        <v>0.75</v>
      </c>
      <c r="O119" s="10" t="str">
        <f t="shared" si="36"/>
        <v>1</v>
      </c>
      <c r="P119" s="13">
        <f t="shared" si="37"/>
        <v>0.25813480853735093</v>
      </c>
      <c r="Q119" s="10" t="str">
        <f t="shared" si="38"/>
        <v>WT 1</v>
      </c>
      <c r="R119" s="11">
        <f t="shared" si="39"/>
        <v>46273.719088950369</v>
      </c>
      <c r="S119" s="10" t="str">
        <f t="shared" si="40"/>
        <v>ON TIME</v>
      </c>
      <c r="T119" s="10" t="str">
        <f t="shared" si="41"/>
        <v>YES</v>
      </c>
      <c r="U119" s="10">
        <f t="shared" si="42"/>
        <v>150</v>
      </c>
      <c r="V119" s="10" t="str">
        <f t="shared" si="43"/>
        <v>+2:30</v>
      </c>
      <c r="W119" s="10" t="str">
        <f t="shared" si="44"/>
        <v/>
      </c>
      <c r="X119" s="10" t="str">
        <f t="shared" si="45"/>
        <v>-</v>
      </c>
      <c r="Y119" s="10" t="str">
        <f t="shared" si="46"/>
        <v>Real route 1036: 22 items, last item released 18:37; departure = release + 60 min (rounded up to 15) + loading</v>
      </c>
      <c r="Z119" s="10" t="s">
        <v>148</v>
      </c>
      <c r="AA119" s="14">
        <v>1.075561702546296E-2</v>
      </c>
      <c r="AB119" s="11">
        <v>46273.719088950362</v>
      </c>
      <c r="AC119" s="10" t="s">
        <v>150</v>
      </c>
      <c r="AD119" s="10" t="s">
        <v>151</v>
      </c>
      <c r="AE119" s="10" t="s">
        <v>152</v>
      </c>
      <c r="AF119" s="10" t="s">
        <v>153</v>
      </c>
      <c r="AG119" s="14">
        <v>0</v>
      </c>
      <c r="AH119" s="10"/>
      <c r="AI119">
        <f t="shared" si="47"/>
        <v>0</v>
      </c>
      <c r="AJ119" s="54">
        <v>5.5331422685185186E-3</v>
      </c>
      <c r="AK119" s="54">
        <v>3.0306267800925931E-2</v>
      </c>
      <c r="AL119" s="53">
        <v>46273.713866475598</v>
      </c>
      <c r="AM119" s="53">
        <v>46273.738639601142</v>
      </c>
      <c r="AN119" t="s">
        <v>151</v>
      </c>
      <c r="AP119" s="54" t="s">
        <v>189</v>
      </c>
      <c r="AQ119" s="53">
        <v>3.0306267800925931E-2</v>
      </c>
      <c r="AR119" s="53">
        <v>46273.738639601142</v>
      </c>
      <c r="AS119" t="s">
        <v>151</v>
      </c>
      <c r="AT119" t="s">
        <v>189</v>
      </c>
    </row>
    <row r="120" spans="1:46" ht="15" customHeight="1" x14ac:dyDescent="0.35">
      <c r="A120" s="10">
        <v>4</v>
      </c>
      <c r="B120" s="11">
        <f t="shared" si="24"/>
        <v>46273.708333333343</v>
      </c>
      <c r="C120" s="10" t="s">
        <v>57</v>
      </c>
      <c r="D120" s="10">
        <f t="shared" si="25"/>
        <v>1054</v>
      </c>
      <c r="E120" s="10" t="str">
        <f t="shared" si="26"/>
        <v>n/a</v>
      </c>
      <c r="F120" s="10" t="str">
        <f t="shared" si="27"/>
        <v>D06</v>
      </c>
      <c r="G120" s="11">
        <f t="shared" si="28"/>
        <v>46273.84375</v>
      </c>
      <c r="H120" s="11">
        <f t="shared" si="29"/>
        <v>46273.84375</v>
      </c>
      <c r="I120" s="11">
        <f t="shared" si="30"/>
        <v>46273.822916666664</v>
      </c>
      <c r="J120" s="13">
        <f t="shared" si="31"/>
        <v>2.7499999997089617</v>
      </c>
      <c r="K120" s="10">
        <f t="shared" si="32"/>
        <v>4</v>
      </c>
      <c r="L120" s="10">
        <f t="shared" si="33"/>
        <v>19</v>
      </c>
      <c r="M120" s="10">
        <f t="shared" si="34"/>
        <v>23</v>
      </c>
      <c r="N120" s="12">
        <f t="shared" si="35"/>
        <v>0.17391304347826086</v>
      </c>
      <c r="O120" s="10" t="str">
        <f t="shared" si="36"/>
        <v>1, 2, 3, 4, 5</v>
      </c>
      <c r="P120" s="13" t="str">
        <f t="shared" si="37"/>
        <v>NULL</v>
      </c>
      <c r="Q120" s="10" t="str">
        <f t="shared" si="38"/>
        <v>WT 5 (no rate)</v>
      </c>
      <c r="R120" s="11" t="str">
        <f t="shared" si="39"/>
        <v>NULL</v>
      </c>
      <c r="S120" s="10" t="str">
        <f t="shared" si="40"/>
        <v>NO RATE</v>
      </c>
      <c r="T120" s="10" t="str">
        <f t="shared" si="41"/>
        <v>UNKNOWN</v>
      </c>
      <c r="U120" s="10" t="str">
        <f t="shared" si="42"/>
        <v/>
      </c>
      <c r="V120" s="10" t="str">
        <f t="shared" si="43"/>
        <v/>
      </c>
      <c r="W120" s="10" t="str">
        <f t="shared" si="44"/>
        <v/>
      </c>
      <c r="X120" s="10" t="str">
        <f t="shared" si="45"/>
        <v>-</v>
      </c>
      <c r="Y120" s="10" t="str">
        <f t="shared" si="46"/>
        <v>Real route 1054: 43 items, last item released 18:37; departure = release + 60 min (rounded up to 15) + loading</v>
      </c>
      <c r="Z120" s="10" t="s">
        <v>148</v>
      </c>
      <c r="AA120" s="14"/>
      <c r="AB120" s="11"/>
      <c r="AC120" s="10" t="s">
        <v>157</v>
      </c>
      <c r="AD120" s="10" t="s">
        <v>155</v>
      </c>
      <c r="AE120" s="10" t="s">
        <v>156</v>
      </c>
      <c r="AF120" s="10"/>
      <c r="AG120" s="14"/>
      <c r="AH120" s="10"/>
      <c r="AI120">
        <f t="shared" si="47"/>
        <v>0</v>
      </c>
      <c r="AN120" t="s">
        <v>155</v>
      </c>
      <c r="AP120" s="54"/>
      <c r="AQ120" s="53">
        <v>3.0306267800925931E-2</v>
      </c>
      <c r="AR120" s="53">
        <v>46273.738639601142</v>
      </c>
      <c r="AS120" t="s">
        <v>155</v>
      </c>
      <c r="AT120" t="s">
        <v>189</v>
      </c>
    </row>
    <row r="121" spans="1:46" ht="15" customHeight="1" x14ac:dyDescent="0.35">
      <c r="A121" s="10">
        <v>4</v>
      </c>
      <c r="B121" s="11">
        <f t="shared" si="24"/>
        <v>46273.708333333343</v>
      </c>
      <c r="C121" s="10" t="s">
        <v>58</v>
      </c>
      <c r="D121" s="10">
        <f t="shared" si="25"/>
        <v>1010</v>
      </c>
      <c r="E121" s="10" t="str">
        <f t="shared" si="26"/>
        <v>n/a</v>
      </c>
      <c r="F121" s="10" t="str">
        <f t="shared" si="27"/>
        <v>D07</v>
      </c>
      <c r="G121" s="11">
        <f t="shared" si="28"/>
        <v>46273.854166666657</v>
      </c>
      <c r="H121" s="11">
        <f t="shared" si="29"/>
        <v>46273.854166666657</v>
      </c>
      <c r="I121" s="11">
        <f t="shared" si="30"/>
        <v>46273.833333333321</v>
      </c>
      <c r="J121" s="13">
        <f t="shared" si="31"/>
        <v>2.9999999994761311</v>
      </c>
      <c r="K121" s="10">
        <f t="shared" si="32"/>
        <v>0</v>
      </c>
      <c r="L121" s="10">
        <f t="shared" si="33"/>
        <v>2</v>
      </c>
      <c r="M121" s="10">
        <f t="shared" si="34"/>
        <v>2</v>
      </c>
      <c r="N121" s="12">
        <f t="shared" si="35"/>
        <v>0</v>
      </c>
      <c r="O121" s="10" t="str">
        <f t="shared" si="36"/>
        <v>2</v>
      </c>
      <c r="P121" s="13" t="str">
        <f t="shared" si="37"/>
        <v>NULL</v>
      </c>
      <c r="Q121" s="10" t="str">
        <f t="shared" si="38"/>
        <v>WT 2 (no rate)</v>
      </c>
      <c r="R121" s="11" t="str">
        <f t="shared" si="39"/>
        <v>NULL</v>
      </c>
      <c r="S121" s="10" t="str">
        <f t="shared" si="40"/>
        <v>NO RATE</v>
      </c>
      <c r="T121" s="10" t="str">
        <f t="shared" si="41"/>
        <v>UNKNOWN</v>
      </c>
      <c r="U121" s="10" t="str">
        <f t="shared" si="42"/>
        <v/>
      </c>
      <c r="V121" s="10" t="str">
        <f t="shared" si="43"/>
        <v/>
      </c>
      <c r="W121" s="10" t="str">
        <f t="shared" si="44"/>
        <v/>
      </c>
      <c r="X121" s="10" t="str">
        <f t="shared" si="45"/>
        <v>-</v>
      </c>
      <c r="Y121" s="10" t="str">
        <f t="shared" si="46"/>
        <v>Real route 1010: 24 items, last item released 18:53; departure = release + 60 min (rounded up to 15) + loading</v>
      </c>
      <c r="Z121" s="10" t="s">
        <v>148</v>
      </c>
      <c r="AA121" s="14"/>
      <c r="AB121" s="11"/>
      <c r="AC121" s="10" t="s">
        <v>154</v>
      </c>
      <c r="AD121" s="10" t="s">
        <v>155</v>
      </c>
      <c r="AE121" s="10" t="s">
        <v>156</v>
      </c>
      <c r="AF121" s="10"/>
      <c r="AG121" s="14"/>
      <c r="AH121" s="10"/>
      <c r="AI121">
        <f t="shared" si="47"/>
        <v>0</v>
      </c>
      <c r="AN121" t="s">
        <v>155</v>
      </c>
      <c r="AS121" t="s">
        <v>155</v>
      </c>
    </row>
    <row r="122" spans="1:46" ht="15" customHeight="1" x14ac:dyDescent="0.35">
      <c r="A122" s="10">
        <v>4</v>
      </c>
      <c r="B122" s="11">
        <f t="shared" si="24"/>
        <v>46273.708333333343</v>
      </c>
      <c r="C122" s="10" t="s">
        <v>59</v>
      </c>
      <c r="D122" s="10">
        <f t="shared" si="25"/>
        <v>1019</v>
      </c>
      <c r="E122" s="10" t="str">
        <f t="shared" si="26"/>
        <v>n/a</v>
      </c>
      <c r="F122" s="10" t="str">
        <f t="shared" si="27"/>
        <v>D08</v>
      </c>
      <c r="G122" s="11">
        <f t="shared" si="28"/>
        <v>46273.854166666657</v>
      </c>
      <c r="H122" s="11">
        <f t="shared" si="29"/>
        <v>46273.854166666657</v>
      </c>
      <c r="I122" s="11">
        <f t="shared" si="30"/>
        <v>46273.833333333321</v>
      </c>
      <c r="J122" s="13">
        <f t="shared" si="31"/>
        <v>2.9999999994761311</v>
      </c>
      <c r="K122" s="10">
        <f t="shared" si="32"/>
        <v>5</v>
      </c>
      <c r="L122" s="10">
        <f t="shared" si="33"/>
        <v>9</v>
      </c>
      <c r="M122" s="10">
        <f t="shared" si="34"/>
        <v>14</v>
      </c>
      <c r="N122" s="12">
        <f t="shared" si="35"/>
        <v>0.35714285714285715</v>
      </c>
      <c r="O122" s="10" t="str">
        <f t="shared" si="36"/>
        <v>2, 3, 4</v>
      </c>
      <c r="P122" s="13" t="str">
        <f t="shared" si="37"/>
        <v>NULL</v>
      </c>
      <c r="Q122" s="10" t="str">
        <f t="shared" si="38"/>
        <v>WT 4 (no rate)</v>
      </c>
      <c r="R122" s="11" t="str">
        <f t="shared" si="39"/>
        <v>NULL</v>
      </c>
      <c r="S122" s="10" t="str">
        <f t="shared" si="40"/>
        <v>NO RATE</v>
      </c>
      <c r="T122" s="10" t="str">
        <f t="shared" si="41"/>
        <v>UNKNOWN</v>
      </c>
      <c r="U122" s="10" t="str">
        <f t="shared" si="42"/>
        <v/>
      </c>
      <c r="V122" s="10" t="str">
        <f t="shared" si="43"/>
        <v/>
      </c>
      <c r="W122" s="10" t="str">
        <f t="shared" si="44"/>
        <v/>
      </c>
      <c r="X122" s="10" t="str">
        <f t="shared" si="45"/>
        <v>-</v>
      </c>
      <c r="Y122" s="10" t="str">
        <f t="shared" si="46"/>
        <v>Real route 1019: 31 items, last item released 18:46; departure = release + 60 min (rounded up to 15) + loading</v>
      </c>
      <c r="Z122" s="10" t="s">
        <v>148</v>
      </c>
      <c r="AA122" s="14"/>
      <c r="AB122" s="11"/>
      <c r="AC122" s="10" t="s">
        <v>159</v>
      </c>
      <c r="AD122" s="10" t="s">
        <v>155</v>
      </c>
      <c r="AE122" s="10" t="s">
        <v>156</v>
      </c>
      <c r="AF122" s="10"/>
      <c r="AG122" s="14"/>
      <c r="AH122" s="10"/>
      <c r="AI122">
        <f t="shared" si="47"/>
        <v>0</v>
      </c>
      <c r="AN122" t="s">
        <v>155</v>
      </c>
      <c r="AS122" t="s">
        <v>155</v>
      </c>
    </row>
    <row r="123" spans="1:46" ht="15" customHeight="1" x14ac:dyDescent="0.35">
      <c r="A123" s="10">
        <v>4</v>
      </c>
      <c r="B123" s="11">
        <f t="shared" si="24"/>
        <v>46273.708333333343</v>
      </c>
      <c r="C123" s="10" t="s">
        <v>60</v>
      </c>
      <c r="D123" s="10">
        <f t="shared" si="25"/>
        <v>1021</v>
      </c>
      <c r="E123" s="10" t="str">
        <f t="shared" si="26"/>
        <v>n/a</v>
      </c>
      <c r="F123" s="10" t="str">
        <f t="shared" si="27"/>
        <v>D09</v>
      </c>
      <c r="G123" s="11">
        <f t="shared" si="28"/>
        <v>46273.854166666657</v>
      </c>
      <c r="H123" s="11">
        <f t="shared" si="29"/>
        <v>46273.854166666657</v>
      </c>
      <c r="I123" s="11">
        <f t="shared" si="30"/>
        <v>46273.833333333321</v>
      </c>
      <c r="J123" s="13">
        <f t="shared" si="31"/>
        <v>2.9999999994761311</v>
      </c>
      <c r="K123" s="10">
        <f t="shared" si="32"/>
        <v>2</v>
      </c>
      <c r="L123" s="10">
        <f t="shared" si="33"/>
        <v>3</v>
      </c>
      <c r="M123" s="10">
        <f t="shared" si="34"/>
        <v>5</v>
      </c>
      <c r="N123" s="12">
        <f t="shared" si="35"/>
        <v>0.4</v>
      </c>
      <c r="O123" s="10" t="str">
        <f t="shared" si="36"/>
        <v>2, 4</v>
      </c>
      <c r="P123" s="13" t="str">
        <f t="shared" si="37"/>
        <v>NULL</v>
      </c>
      <c r="Q123" s="10" t="str">
        <f t="shared" si="38"/>
        <v>WT 4 (no rate)</v>
      </c>
      <c r="R123" s="11" t="str">
        <f t="shared" si="39"/>
        <v>NULL</v>
      </c>
      <c r="S123" s="10" t="str">
        <f t="shared" si="40"/>
        <v>NO RATE</v>
      </c>
      <c r="T123" s="10" t="str">
        <f t="shared" si="41"/>
        <v>UNKNOWN</v>
      </c>
      <c r="U123" s="10" t="str">
        <f t="shared" si="42"/>
        <v/>
      </c>
      <c r="V123" s="10" t="str">
        <f t="shared" si="43"/>
        <v/>
      </c>
      <c r="W123" s="10" t="str">
        <f t="shared" si="44"/>
        <v/>
      </c>
      <c r="X123" s="10" t="str">
        <f t="shared" si="45"/>
        <v>-</v>
      </c>
      <c r="Y123" s="10" t="str">
        <f t="shared" si="46"/>
        <v>Real route 1021: 18 items, last item released 18:53; departure = release + 60 min (rounded up to 15) + loading</v>
      </c>
      <c r="Z123" s="10" t="s">
        <v>148</v>
      </c>
      <c r="AA123" s="14"/>
      <c r="AB123" s="11"/>
      <c r="AC123" s="10" t="s">
        <v>159</v>
      </c>
      <c r="AD123" s="10" t="s">
        <v>155</v>
      </c>
      <c r="AE123" s="10" t="s">
        <v>156</v>
      </c>
      <c r="AF123" s="10"/>
      <c r="AG123" s="14"/>
      <c r="AH123" s="10"/>
      <c r="AI123">
        <f t="shared" si="47"/>
        <v>0</v>
      </c>
      <c r="AN123" t="s">
        <v>155</v>
      </c>
      <c r="AS123" t="s">
        <v>155</v>
      </c>
    </row>
    <row r="124" spans="1:46" ht="15" customHeight="1" x14ac:dyDescent="0.35">
      <c r="A124" s="10">
        <v>4</v>
      </c>
      <c r="B124" s="11">
        <f t="shared" si="24"/>
        <v>46273.708333333343</v>
      </c>
      <c r="C124" s="10" t="s">
        <v>61</v>
      </c>
      <c r="D124" s="10">
        <f t="shared" si="25"/>
        <v>1030</v>
      </c>
      <c r="E124" s="10" t="str">
        <f t="shared" si="26"/>
        <v>n/a</v>
      </c>
      <c r="F124" s="10" t="str">
        <f t="shared" si="27"/>
        <v>D10</v>
      </c>
      <c r="G124" s="11">
        <f t="shared" si="28"/>
        <v>46273.854166666657</v>
      </c>
      <c r="H124" s="11">
        <f t="shared" si="29"/>
        <v>46273.854166666657</v>
      </c>
      <c r="I124" s="11">
        <f t="shared" si="30"/>
        <v>46273.833333333321</v>
      </c>
      <c r="J124" s="13">
        <f t="shared" si="31"/>
        <v>2.9999999994761311</v>
      </c>
      <c r="K124" s="10">
        <f t="shared" si="32"/>
        <v>0</v>
      </c>
      <c r="L124" s="10">
        <f t="shared" si="33"/>
        <v>0</v>
      </c>
      <c r="M124" s="10">
        <f t="shared" si="34"/>
        <v>0</v>
      </c>
      <c r="N124" s="12" t="str">
        <f t="shared" si="35"/>
        <v/>
      </c>
      <c r="O124" s="10" t="str">
        <f t="shared" si="36"/>
        <v/>
      </c>
      <c r="P124" s="13">
        <f t="shared" si="37"/>
        <v>0</v>
      </c>
      <c r="Q124" s="10" t="str">
        <f t="shared" si="38"/>
        <v/>
      </c>
      <c r="R124" s="11" t="str">
        <f t="shared" si="39"/>
        <v/>
      </c>
      <c r="S124" s="10" t="str">
        <f t="shared" si="40"/>
        <v>NO WORK RELEASED YET</v>
      </c>
      <c r="T124" s="10" t="str">
        <f t="shared" si="41"/>
        <v/>
      </c>
      <c r="U124" s="10" t="str">
        <f t="shared" si="42"/>
        <v/>
      </c>
      <c r="V124" s="10" t="str">
        <f t="shared" si="43"/>
        <v/>
      </c>
      <c r="W124" s="10" t="str">
        <f t="shared" si="44"/>
        <v/>
      </c>
      <c r="X124" s="10" t="str">
        <f t="shared" si="45"/>
        <v>-</v>
      </c>
      <c r="Y124" s="10" t="str">
        <f t="shared" si="46"/>
        <v>Real route 1030: 19 items, last item released 18:59; departure = release + 60 min (rounded up to 15) + loading</v>
      </c>
      <c r="Z124" s="10" t="s">
        <v>148</v>
      </c>
      <c r="AA124" s="14"/>
      <c r="AB124" s="11"/>
      <c r="AC124" s="10"/>
      <c r="AD124" s="10" t="s">
        <v>149</v>
      </c>
      <c r="AE124" s="10"/>
      <c r="AF124" s="10"/>
      <c r="AG124" s="14"/>
      <c r="AH124" s="10"/>
      <c r="AI124">
        <f t="shared" si="47"/>
        <v>0</v>
      </c>
      <c r="AN124" t="s">
        <v>149</v>
      </c>
      <c r="AS124" t="s">
        <v>149</v>
      </c>
    </row>
    <row r="125" spans="1:46" ht="15" customHeight="1" x14ac:dyDescent="0.35">
      <c r="A125" s="10">
        <v>4</v>
      </c>
      <c r="B125" s="11">
        <f t="shared" si="24"/>
        <v>46273.708333333343</v>
      </c>
      <c r="C125" s="10" t="s">
        <v>62</v>
      </c>
      <c r="D125" s="10">
        <f t="shared" si="25"/>
        <v>1042</v>
      </c>
      <c r="E125" s="10" t="str">
        <f t="shared" si="26"/>
        <v>n/a</v>
      </c>
      <c r="F125" s="10" t="str">
        <f t="shared" si="27"/>
        <v>D11</v>
      </c>
      <c r="G125" s="11">
        <f t="shared" si="28"/>
        <v>46273.854166666657</v>
      </c>
      <c r="H125" s="11">
        <f t="shared" si="29"/>
        <v>46273.854166666657</v>
      </c>
      <c r="I125" s="11">
        <f t="shared" si="30"/>
        <v>46273.833333333321</v>
      </c>
      <c r="J125" s="13">
        <f t="shared" si="31"/>
        <v>2.9999999994761311</v>
      </c>
      <c r="K125" s="10">
        <f t="shared" si="32"/>
        <v>0</v>
      </c>
      <c r="L125" s="10">
        <f t="shared" si="33"/>
        <v>137</v>
      </c>
      <c r="M125" s="10">
        <f t="shared" si="34"/>
        <v>137</v>
      </c>
      <c r="N125" s="12">
        <f t="shared" si="35"/>
        <v>0</v>
      </c>
      <c r="O125" s="10" t="str">
        <f t="shared" si="36"/>
        <v>1, 2, 3, 4, 5</v>
      </c>
      <c r="P125" s="13" t="str">
        <f t="shared" si="37"/>
        <v>NULL</v>
      </c>
      <c r="Q125" s="10" t="str">
        <f t="shared" si="38"/>
        <v>WT 5 (no rate)</v>
      </c>
      <c r="R125" s="11" t="str">
        <f t="shared" si="39"/>
        <v>NULL</v>
      </c>
      <c r="S125" s="10" t="str">
        <f t="shared" si="40"/>
        <v>NO RATE</v>
      </c>
      <c r="T125" s="10" t="str">
        <f t="shared" si="41"/>
        <v>UNKNOWN</v>
      </c>
      <c r="U125" s="10" t="str">
        <f t="shared" si="42"/>
        <v/>
      </c>
      <c r="V125" s="10" t="str">
        <f t="shared" si="43"/>
        <v/>
      </c>
      <c r="W125" s="10" t="str">
        <f t="shared" si="44"/>
        <v/>
      </c>
      <c r="X125" s="10" t="str">
        <f t="shared" si="45"/>
        <v>-</v>
      </c>
      <c r="Y125" s="10" t="str">
        <f t="shared" si="46"/>
        <v>Real route 1042: 200 items, last item released 18:59; departure = release + 60 min (rounded up to 15) + loading</v>
      </c>
      <c r="Z125" s="10" t="s">
        <v>148</v>
      </c>
      <c r="AA125" s="14"/>
      <c r="AB125" s="11"/>
      <c r="AC125" s="10" t="s">
        <v>157</v>
      </c>
      <c r="AD125" s="10" t="s">
        <v>155</v>
      </c>
      <c r="AE125" s="10" t="s">
        <v>156</v>
      </c>
      <c r="AF125" s="10"/>
      <c r="AG125" s="14"/>
      <c r="AH125" s="10"/>
      <c r="AI125">
        <f t="shared" si="47"/>
        <v>0</v>
      </c>
      <c r="AN125" t="s">
        <v>155</v>
      </c>
      <c r="AP125" s="54"/>
      <c r="AQ125" s="53">
        <v>8.5185185185185183E-2</v>
      </c>
      <c r="AR125" s="53">
        <v>46273.79351851852</v>
      </c>
      <c r="AS125" t="s">
        <v>155</v>
      </c>
      <c r="AT125" t="s">
        <v>190</v>
      </c>
    </row>
    <row r="126" spans="1:46" ht="15" customHeight="1" x14ac:dyDescent="0.35">
      <c r="A126" s="10">
        <v>4</v>
      </c>
      <c r="B126" s="11">
        <f t="shared" si="24"/>
        <v>46273.708333333343</v>
      </c>
      <c r="C126" s="10" t="s">
        <v>63</v>
      </c>
      <c r="D126" s="10">
        <f t="shared" si="25"/>
        <v>1080</v>
      </c>
      <c r="E126" s="10" t="str">
        <f t="shared" si="26"/>
        <v>n/a</v>
      </c>
      <c r="F126" s="10" t="str">
        <f t="shared" si="27"/>
        <v>D12</v>
      </c>
      <c r="G126" s="11">
        <f t="shared" si="28"/>
        <v>46273.854166666657</v>
      </c>
      <c r="H126" s="11">
        <f t="shared" si="29"/>
        <v>46273.854166666657</v>
      </c>
      <c r="I126" s="11">
        <f t="shared" si="30"/>
        <v>46273.833333333321</v>
      </c>
      <c r="J126" s="13">
        <f t="shared" si="31"/>
        <v>2.9999999994761311</v>
      </c>
      <c r="K126" s="10">
        <f t="shared" si="32"/>
        <v>0</v>
      </c>
      <c r="L126" s="10">
        <f t="shared" si="33"/>
        <v>13</v>
      </c>
      <c r="M126" s="10">
        <f t="shared" si="34"/>
        <v>13</v>
      </c>
      <c r="N126" s="12">
        <f t="shared" si="35"/>
        <v>0</v>
      </c>
      <c r="O126" s="10" t="str">
        <f t="shared" si="36"/>
        <v>2, 3, 4</v>
      </c>
      <c r="P126" s="13" t="str">
        <f t="shared" si="37"/>
        <v>NULL</v>
      </c>
      <c r="Q126" s="10" t="str">
        <f t="shared" si="38"/>
        <v>WT 4 (no rate)</v>
      </c>
      <c r="R126" s="11" t="str">
        <f t="shared" si="39"/>
        <v>NULL</v>
      </c>
      <c r="S126" s="10" t="str">
        <f t="shared" si="40"/>
        <v>NO RATE</v>
      </c>
      <c r="T126" s="10" t="str">
        <f t="shared" si="41"/>
        <v>UNKNOWN</v>
      </c>
      <c r="U126" s="10" t="str">
        <f t="shared" si="42"/>
        <v/>
      </c>
      <c r="V126" s="10" t="str">
        <f t="shared" si="43"/>
        <v/>
      </c>
      <c r="W126" s="10" t="str">
        <f t="shared" si="44"/>
        <v/>
      </c>
      <c r="X126" s="10" t="str">
        <f t="shared" si="45"/>
        <v>-</v>
      </c>
      <c r="Y126" s="10" t="str">
        <f t="shared" si="46"/>
        <v>Real route 1080: 25 items, last item released 18:59; departure = release + 60 min (rounded up to 15) + loading</v>
      </c>
      <c r="Z126" s="10" t="s">
        <v>148</v>
      </c>
      <c r="AA126" s="14"/>
      <c r="AB126" s="11"/>
      <c r="AC126" s="10" t="s">
        <v>159</v>
      </c>
      <c r="AD126" s="10" t="s">
        <v>155</v>
      </c>
      <c r="AE126" s="10" t="s">
        <v>156</v>
      </c>
      <c r="AF126" s="10"/>
      <c r="AG126" s="14"/>
      <c r="AH126" s="10"/>
      <c r="AI126">
        <f t="shared" si="47"/>
        <v>0</v>
      </c>
      <c r="AN126" t="s">
        <v>155</v>
      </c>
      <c r="AS126" t="s">
        <v>155</v>
      </c>
    </row>
    <row r="127" spans="1:46" ht="15" customHeight="1" x14ac:dyDescent="0.35">
      <c r="A127" s="10">
        <v>4</v>
      </c>
      <c r="B127" s="11">
        <f t="shared" si="24"/>
        <v>46273.708333333343</v>
      </c>
      <c r="C127" s="10" t="s">
        <v>64</v>
      </c>
      <c r="D127" s="10">
        <f t="shared" si="25"/>
        <v>1026</v>
      </c>
      <c r="E127" s="10" t="str">
        <f t="shared" si="26"/>
        <v>n/a</v>
      </c>
      <c r="F127" s="10" t="str">
        <f t="shared" si="27"/>
        <v>D01</v>
      </c>
      <c r="G127" s="11">
        <f t="shared" si="28"/>
        <v>46273.864583333343</v>
      </c>
      <c r="H127" s="11">
        <f t="shared" si="29"/>
        <v>46273.864583333343</v>
      </c>
      <c r="I127" s="11">
        <f t="shared" si="30"/>
        <v>46273.843750000007</v>
      </c>
      <c r="J127" s="13">
        <f t="shared" si="31"/>
        <v>3.2499999999417923</v>
      </c>
      <c r="K127" s="10">
        <f t="shared" si="32"/>
        <v>2</v>
      </c>
      <c r="L127" s="10">
        <f t="shared" si="33"/>
        <v>6</v>
      </c>
      <c r="M127" s="10">
        <f t="shared" si="34"/>
        <v>8</v>
      </c>
      <c r="N127" s="12">
        <f t="shared" si="35"/>
        <v>0.25</v>
      </c>
      <c r="O127" s="10" t="str">
        <f t="shared" si="36"/>
        <v>4</v>
      </c>
      <c r="P127" s="13" t="str">
        <f t="shared" si="37"/>
        <v>NULL</v>
      </c>
      <c r="Q127" s="10" t="str">
        <f t="shared" si="38"/>
        <v>WT 4 (no rate)</v>
      </c>
      <c r="R127" s="11" t="str">
        <f t="shared" si="39"/>
        <v>NULL</v>
      </c>
      <c r="S127" s="10" t="str">
        <f t="shared" si="40"/>
        <v>NO RATE</v>
      </c>
      <c r="T127" s="10" t="str">
        <f t="shared" si="41"/>
        <v>UNKNOWN</v>
      </c>
      <c r="U127" s="10" t="str">
        <f t="shared" si="42"/>
        <v/>
      </c>
      <c r="V127" s="10" t="str">
        <f t="shared" si="43"/>
        <v/>
      </c>
      <c r="W127" s="10" t="str">
        <f t="shared" si="44"/>
        <v/>
      </c>
      <c r="X127" s="10" t="str">
        <f t="shared" si="45"/>
        <v>-</v>
      </c>
      <c r="Y127" s="10" t="str">
        <f t="shared" si="46"/>
        <v>Real route 1026: 29 items, last item released 19:01; departure = release + 60 min (rounded up to 15) + loading</v>
      </c>
      <c r="Z127" s="10" t="s">
        <v>148</v>
      </c>
      <c r="AA127" s="14"/>
      <c r="AB127" s="11"/>
      <c r="AC127" s="10" t="s">
        <v>159</v>
      </c>
      <c r="AD127" s="10" t="s">
        <v>155</v>
      </c>
      <c r="AE127" s="10" t="s">
        <v>156</v>
      </c>
      <c r="AF127" s="10"/>
      <c r="AG127" s="14"/>
      <c r="AH127" s="10"/>
      <c r="AI127">
        <f t="shared" si="47"/>
        <v>0</v>
      </c>
      <c r="AN127" t="s">
        <v>155</v>
      </c>
      <c r="AS127" t="s">
        <v>155</v>
      </c>
    </row>
    <row r="128" spans="1:46" ht="15" customHeight="1" x14ac:dyDescent="0.35">
      <c r="A128" s="10">
        <v>4</v>
      </c>
      <c r="B128" s="11">
        <f t="shared" si="24"/>
        <v>46273.708333333343</v>
      </c>
      <c r="C128" s="10" t="s">
        <v>65</v>
      </c>
      <c r="D128" s="10">
        <f t="shared" si="25"/>
        <v>1033</v>
      </c>
      <c r="E128" s="10" t="str">
        <f t="shared" si="26"/>
        <v>n/a</v>
      </c>
      <c r="F128" s="10" t="str">
        <f t="shared" si="27"/>
        <v>D02</v>
      </c>
      <c r="G128" s="11">
        <f t="shared" si="28"/>
        <v>46273.864583333343</v>
      </c>
      <c r="H128" s="11">
        <f t="shared" si="29"/>
        <v>46273.864583333343</v>
      </c>
      <c r="I128" s="11">
        <f t="shared" si="30"/>
        <v>46273.843750000007</v>
      </c>
      <c r="J128" s="13">
        <f t="shared" si="31"/>
        <v>3.2499999999417923</v>
      </c>
      <c r="K128" s="10">
        <f t="shared" si="32"/>
        <v>5</v>
      </c>
      <c r="L128" s="10">
        <f t="shared" si="33"/>
        <v>7</v>
      </c>
      <c r="M128" s="10">
        <f t="shared" si="34"/>
        <v>12</v>
      </c>
      <c r="N128" s="12">
        <f t="shared" si="35"/>
        <v>0.41666666666666669</v>
      </c>
      <c r="O128" s="10" t="str">
        <f t="shared" si="36"/>
        <v>2, 4</v>
      </c>
      <c r="P128" s="13" t="str">
        <f t="shared" si="37"/>
        <v>NULL</v>
      </c>
      <c r="Q128" s="10" t="str">
        <f t="shared" si="38"/>
        <v>WT 4 (no rate)</v>
      </c>
      <c r="R128" s="11" t="str">
        <f t="shared" si="39"/>
        <v>NULL</v>
      </c>
      <c r="S128" s="10" t="str">
        <f t="shared" si="40"/>
        <v>NO RATE</v>
      </c>
      <c r="T128" s="10" t="str">
        <f t="shared" si="41"/>
        <v>UNKNOWN</v>
      </c>
      <c r="U128" s="10" t="str">
        <f t="shared" si="42"/>
        <v/>
      </c>
      <c r="V128" s="10" t="str">
        <f t="shared" si="43"/>
        <v/>
      </c>
      <c r="W128" s="10" t="str">
        <f t="shared" si="44"/>
        <v/>
      </c>
      <c r="X128" s="10" t="str">
        <f t="shared" si="45"/>
        <v>-</v>
      </c>
      <c r="Y128" s="10" t="str">
        <f t="shared" si="46"/>
        <v>Real route 1033: 74 items, last item released 19:01; departure = release + 60 min (rounded up to 15) + loading</v>
      </c>
      <c r="Z128" s="10" t="s">
        <v>148</v>
      </c>
      <c r="AA128" s="14"/>
      <c r="AB128" s="11"/>
      <c r="AC128" s="10" t="s">
        <v>159</v>
      </c>
      <c r="AD128" s="10" t="s">
        <v>155</v>
      </c>
      <c r="AE128" s="10" t="s">
        <v>156</v>
      </c>
      <c r="AF128" s="10"/>
      <c r="AG128" s="14"/>
      <c r="AH128" s="10"/>
      <c r="AI128">
        <f t="shared" si="47"/>
        <v>0</v>
      </c>
      <c r="AN128" t="s">
        <v>155</v>
      </c>
      <c r="AS128" t="s">
        <v>155</v>
      </c>
    </row>
    <row r="129" spans="1:46" ht="15" customHeight="1" x14ac:dyDescent="0.35">
      <c r="A129" s="10">
        <v>4</v>
      </c>
      <c r="B129" s="11">
        <f t="shared" si="24"/>
        <v>46273.708333333343</v>
      </c>
      <c r="C129" s="10" t="s">
        <v>66</v>
      </c>
      <c r="D129" s="10">
        <f t="shared" si="25"/>
        <v>1034</v>
      </c>
      <c r="E129" s="10" t="str">
        <f t="shared" si="26"/>
        <v>n/a</v>
      </c>
      <c r="F129" s="10" t="str">
        <f t="shared" si="27"/>
        <v>D03</v>
      </c>
      <c r="G129" s="11">
        <f t="shared" si="28"/>
        <v>46273.864583333343</v>
      </c>
      <c r="H129" s="11">
        <f t="shared" si="29"/>
        <v>46273.864583333343</v>
      </c>
      <c r="I129" s="11">
        <f t="shared" si="30"/>
        <v>46273.843750000007</v>
      </c>
      <c r="J129" s="13">
        <f t="shared" si="31"/>
        <v>3.2499999999417923</v>
      </c>
      <c r="K129" s="10">
        <f t="shared" si="32"/>
        <v>8</v>
      </c>
      <c r="L129" s="10">
        <f t="shared" si="33"/>
        <v>29</v>
      </c>
      <c r="M129" s="10">
        <f t="shared" si="34"/>
        <v>37</v>
      </c>
      <c r="N129" s="12">
        <f t="shared" si="35"/>
        <v>0.21621621621621623</v>
      </c>
      <c r="O129" s="10" t="str">
        <f t="shared" si="36"/>
        <v>1, 2, 3, 4, 5</v>
      </c>
      <c r="P129" s="13" t="str">
        <f t="shared" si="37"/>
        <v>NULL</v>
      </c>
      <c r="Q129" s="10" t="str">
        <f t="shared" si="38"/>
        <v>WT 5 (no rate)</v>
      </c>
      <c r="R129" s="11" t="str">
        <f t="shared" si="39"/>
        <v>NULL</v>
      </c>
      <c r="S129" s="10" t="str">
        <f t="shared" si="40"/>
        <v>NO RATE</v>
      </c>
      <c r="T129" s="10" t="str">
        <f t="shared" si="41"/>
        <v>UNKNOWN</v>
      </c>
      <c r="U129" s="10" t="str">
        <f t="shared" si="42"/>
        <v/>
      </c>
      <c r="V129" s="10" t="str">
        <f t="shared" si="43"/>
        <v/>
      </c>
      <c r="W129" s="10" t="str">
        <f t="shared" si="44"/>
        <v/>
      </c>
      <c r="X129" s="10" t="str">
        <f t="shared" si="45"/>
        <v>-</v>
      </c>
      <c r="Y129" s="10" t="str">
        <f t="shared" si="46"/>
        <v>Real route 1034: 98 items, last item released 19:05; departure = release + 60 min (rounded up to 15) + loading</v>
      </c>
      <c r="Z129" s="10" t="s">
        <v>148</v>
      </c>
      <c r="AA129" s="14"/>
      <c r="AB129" s="11"/>
      <c r="AC129" s="10" t="s">
        <v>157</v>
      </c>
      <c r="AD129" s="10" t="s">
        <v>155</v>
      </c>
      <c r="AE129" s="10" t="s">
        <v>156</v>
      </c>
      <c r="AF129" s="10"/>
      <c r="AG129" s="14"/>
      <c r="AH129" s="10"/>
      <c r="AI129">
        <f t="shared" si="47"/>
        <v>0</v>
      </c>
      <c r="AN129" t="s">
        <v>155</v>
      </c>
      <c r="AP129" s="54"/>
      <c r="AQ129" s="53">
        <v>0.108119658125</v>
      </c>
      <c r="AR129" s="53">
        <v>46273.816452991457</v>
      </c>
      <c r="AS129" t="s">
        <v>155</v>
      </c>
      <c r="AT129" t="s">
        <v>191</v>
      </c>
    </row>
    <row r="130" spans="1:46" ht="15" customHeight="1" x14ac:dyDescent="0.35">
      <c r="A130" s="10">
        <v>4</v>
      </c>
      <c r="B130" s="11">
        <f t="shared" si="24"/>
        <v>46273.708333333343</v>
      </c>
      <c r="C130" s="10" t="s">
        <v>67</v>
      </c>
      <c r="D130" s="10">
        <f t="shared" si="25"/>
        <v>1039</v>
      </c>
      <c r="E130" s="10" t="str">
        <f t="shared" si="26"/>
        <v>n/a</v>
      </c>
      <c r="F130" s="10" t="str">
        <f t="shared" si="27"/>
        <v>D04</v>
      </c>
      <c r="G130" s="11">
        <f t="shared" si="28"/>
        <v>46273.864583333343</v>
      </c>
      <c r="H130" s="11">
        <f t="shared" si="29"/>
        <v>46273.864583333343</v>
      </c>
      <c r="I130" s="11">
        <f t="shared" si="30"/>
        <v>46273.843750000007</v>
      </c>
      <c r="J130" s="13">
        <f t="shared" si="31"/>
        <v>3.2499999999417923</v>
      </c>
      <c r="K130" s="10">
        <f t="shared" si="32"/>
        <v>0</v>
      </c>
      <c r="L130" s="10">
        <f t="shared" si="33"/>
        <v>3</v>
      </c>
      <c r="M130" s="10">
        <f t="shared" si="34"/>
        <v>3</v>
      </c>
      <c r="N130" s="12">
        <f t="shared" si="35"/>
        <v>0</v>
      </c>
      <c r="O130" s="10" t="str">
        <f t="shared" si="36"/>
        <v>1, 2</v>
      </c>
      <c r="P130" s="13" t="str">
        <f t="shared" si="37"/>
        <v>NULL</v>
      </c>
      <c r="Q130" s="10" t="str">
        <f t="shared" si="38"/>
        <v>WT 2 (no rate)</v>
      </c>
      <c r="R130" s="11" t="str">
        <f t="shared" si="39"/>
        <v>NULL</v>
      </c>
      <c r="S130" s="10" t="str">
        <f t="shared" si="40"/>
        <v>NO RATE</v>
      </c>
      <c r="T130" s="10" t="str">
        <f t="shared" si="41"/>
        <v>UNKNOWN</v>
      </c>
      <c r="U130" s="10" t="str">
        <f t="shared" si="42"/>
        <v/>
      </c>
      <c r="V130" s="10" t="str">
        <f t="shared" si="43"/>
        <v/>
      </c>
      <c r="W130" s="10" t="str">
        <f t="shared" si="44"/>
        <v/>
      </c>
      <c r="X130" s="10" t="str">
        <f t="shared" si="45"/>
        <v>-</v>
      </c>
      <c r="Y130" s="10" t="str">
        <f t="shared" si="46"/>
        <v>Real route 1039: 19 items, last item released 19:13; departure = release + 60 min (rounded up to 15) + loading</v>
      </c>
      <c r="Z130" s="10" t="s">
        <v>148</v>
      </c>
      <c r="AA130" s="14"/>
      <c r="AB130" s="11"/>
      <c r="AC130" s="10" t="s">
        <v>154</v>
      </c>
      <c r="AD130" s="10" t="s">
        <v>155</v>
      </c>
      <c r="AE130" s="10" t="s">
        <v>156</v>
      </c>
      <c r="AF130" s="10"/>
      <c r="AG130" s="14"/>
      <c r="AH130" s="10"/>
      <c r="AI130">
        <f t="shared" si="47"/>
        <v>0</v>
      </c>
      <c r="AN130" t="s">
        <v>155</v>
      </c>
      <c r="AP130" s="54"/>
      <c r="AQ130" s="53">
        <v>0.108119658125</v>
      </c>
      <c r="AR130" s="53">
        <v>46273.816452991457</v>
      </c>
      <c r="AS130" t="s">
        <v>155</v>
      </c>
      <c r="AT130" t="s">
        <v>191</v>
      </c>
    </row>
    <row r="131" spans="1:46" ht="15" customHeight="1" x14ac:dyDescent="0.35">
      <c r="A131" s="10">
        <v>4</v>
      </c>
      <c r="B131" s="11">
        <f t="shared" si="24"/>
        <v>46273.708333333343</v>
      </c>
      <c r="C131" s="10" t="s">
        <v>68</v>
      </c>
      <c r="D131" s="10">
        <f t="shared" si="25"/>
        <v>1048</v>
      </c>
      <c r="E131" s="10" t="str">
        <f t="shared" si="26"/>
        <v>n/a</v>
      </c>
      <c r="F131" s="10" t="str">
        <f t="shared" si="27"/>
        <v>D05</v>
      </c>
      <c r="G131" s="11">
        <f t="shared" si="28"/>
        <v>46273.864583333343</v>
      </c>
      <c r="H131" s="11">
        <f t="shared" si="29"/>
        <v>46273.864583333343</v>
      </c>
      <c r="I131" s="11">
        <f t="shared" si="30"/>
        <v>46273.843750000007</v>
      </c>
      <c r="J131" s="13">
        <f t="shared" si="31"/>
        <v>3.2499999999417923</v>
      </c>
      <c r="K131" s="10">
        <f t="shared" si="32"/>
        <v>0</v>
      </c>
      <c r="L131" s="10">
        <f t="shared" si="33"/>
        <v>8</v>
      </c>
      <c r="M131" s="10">
        <f t="shared" si="34"/>
        <v>8</v>
      </c>
      <c r="N131" s="12">
        <f t="shared" si="35"/>
        <v>0</v>
      </c>
      <c r="O131" s="10" t="str">
        <f t="shared" si="36"/>
        <v>1, 4</v>
      </c>
      <c r="P131" s="13" t="str">
        <f t="shared" si="37"/>
        <v>NULL</v>
      </c>
      <c r="Q131" s="10" t="str">
        <f t="shared" si="38"/>
        <v>WT 4 (no rate)</v>
      </c>
      <c r="R131" s="11" t="str">
        <f t="shared" si="39"/>
        <v>NULL</v>
      </c>
      <c r="S131" s="10" t="str">
        <f t="shared" si="40"/>
        <v>NO RATE</v>
      </c>
      <c r="T131" s="10" t="str">
        <f t="shared" si="41"/>
        <v>UNKNOWN</v>
      </c>
      <c r="U131" s="10" t="str">
        <f t="shared" si="42"/>
        <v/>
      </c>
      <c r="V131" s="10" t="str">
        <f t="shared" si="43"/>
        <v/>
      </c>
      <c r="W131" s="10" t="str">
        <f t="shared" si="44"/>
        <v/>
      </c>
      <c r="X131" s="10" t="str">
        <f t="shared" si="45"/>
        <v>-</v>
      </c>
      <c r="Y131" s="10" t="str">
        <f t="shared" si="46"/>
        <v>Real route 1048: 11 items, last item released 19:13; departure = release + 60 min (rounded up to 15) + loading</v>
      </c>
      <c r="Z131" s="10" t="s">
        <v>148</v>
      </c>
      <c r="AA131" s="14"/>
      <c r="AB131" s="11"/>
      <c r="AC131" s="10" t="s">
        <v>159</v>
      </c>
      <c r="AD131" s="10" t="s">
        <v>155</v>
      </c>
      <c r="AE131" s="10" t="s">
        <v>156</v>
      </c>
      <c r="AF131" s="10"/>
      <c r="AG131" s="14"/>
      <c r="AH131" s="10"/>
      <c r="AI131">
        <f t="shared" si="47"/>
        <v>0</v>
      </c>
      <c r="AN131" t="s">
        <v>155</v>
      </c>
      <c r="AP131" s="54"/>
      <c r="AQ131" s="53">
        <v>0.108119658125</v>
      </c>
      <c r="AR131" s="53">
        <v>46273.816452991457</v>
      </c>
      <c r="AS131" t="s">
        <v>155</v>
      </c>
      <c r="AT131" t="s">
        <v>191</v>
      </c>
    </row>
    <row r="132" spans="1:46" ht="15" customHeight="1" x14ac:dyDescent="0.35">
      <c r="A132" s="10">
        <v>4</v>
      </c>
      <c r="B132" s="11">
        <f t="shared" si="24"/>
        <v>46273.708333333343</v>
      </c>
      <c r="C132" s="10" t="s">
        <v>69</v>
      </c>
      <c r="D132" s="10">
        <f t="shared" si="25"/>
        <v>1051</v>
      </c>
      <c r="E132" s="10" t="str">
        <f t="shared" si="26"/>
        <v>n/a</v>
      </c>
      <c r="F132" s="10" t="str">
        <f t="shared" si="27"/>
        <v>D06</v>
      </c>
      <c r="G132" s="11">
        <f t="shared" si="28"/>
        <v>46273.864583333343</v>
      </c>
      <c r="H132" s="11">
        <f t="shared" si="29"/>
        <v>46273.864583333343</v>
      </c>
      <c r="I132" s="11">
        <f t="shared" si="30"/>
        <v>46273.843750000007</v>
      </c>
      <c r="J132" s="13">
        <f t="shared" si="31"/>
        <v>3.2499999999417923</v>
      </c>
      <c r="K132" s="10">
        <f t="shared" si="32"/>
        <v>0</v>
      </c>
      <c r="L132" s="10">
        <f t="shared" si="33"/>
        <v>35</v>
      </c>
      <c r="M132" s="10">
        <f t="shared" si="34"/>
        <v>35</v>
      </c>
      <c r="N132" s="12">
        <f t="shared" si="35"/>
        <v>0</v>
      </c>
      <c r="O132" s="10" t="str">
        <f t="shared" si="36"/>
        <v>1, 3, 4</v>
      </c>
      <c r="P132" s="13" t="str">
        <f t="shared" si="37"/>
        <v>NULL</v>
      </c>
      <c r="Q132" s="10" t="str">
        <f t="shared" si="38"/>
        <v>WT 4 (no rate)</v>
      </c>
      <c r="R132" s="11" t="str">
        <f t="shared" si="39"/>
        <v>NULL</v>
      </c>
      <c r="S132" s="10" t="str">
        <f t="shared" si="40"/>
        <v>NO RATE</v>
      </c>
      <c r="T132" s="10" t="str">
        <f t="shared" si="41"/>
        <v>UNKNOWN</v>
      </c>
      <c r="U132" s="10" t="str">
        <f t="shared" si="42"/>
        <v/>
      </c>
      <c r="V132" s="10" t="str">
        <f t="shared" si="43"/>
        <v/>
      </c>
      <c r="W132" s="10" t="str">
        <f t="shared" si="44"/>
        <v/>
      </c>
      <c r="X132" s="10" t="str">
        <f t="shared" si="45"/>
        <v>-</v>
      </c>
      <c r="Y132" s="10" t="str">
        <f t="shared" si="46"/>
        <v>Real route 1051: 45 items, last item released 19:03; departure = release + 60 min (rounded up to 15) + loading</v>
      </c>
      <c r="Z132" s="10" t="s">
        <v>148</v>
      </c>
      <c r="AA132" s="14"/>
      <c r="AB132" s="11"/>
      <c r="AC132" s="10" t="s">
        <v>159</v>
      </c>
      <c r="AD132" s="10" t="s">
        <v>155</v>
      </c>
      <c r="AE132" s="10" t="s">
        <v>156</v>
      </c>
      <c r="AF132" s="10"/>
      <c r="AG132" s="14"/>
      <c r="AH132" s="10"/>
      <c r="AI132">
        <f t="shared" si="47"/>
        <v>0</v>
      </c>
      <c r="AN132" t="s">
        <v>155</v>
      </c>
      <c r="AP132" s="54"/>
      <c r="AQ132" s="53">
        <v>0.108119658125</v>
      </c>
      <c r="AR132" s="53">
        <v>46273.816452991457</v>
      </c>
      <c r="AS132" t="s">
        <v>155</v>
      </c>
      <c r="AT132" t="s">
        <v>191</v>
      </c>
    </row>
    <row r="133" spans="1:46" ht="15" customHeight="1" x14ac:dyDescent="0.35">
      <c r="A133" s="10">
        <v>4</v>
      </c>
      <c r="B133" s="11">
        <f t="shared" si="24"/>
        <v>46273.708333333343</v>
      </c>
      <c r="C133" s="10" t="s">
        <v>70</v>
      </c>
      <c r="D133" s="10">
        <f t="shared" si="25"/>
        <v>1063</v>
      </c>
      <c r="E133" s="10" t="str">
        <f t="shared" si="26"/>
        <v>n/a</v>
      </c>
      <c r="F133" s="10" t="str">
        <f t="shared" si="27"/>
        <v>D07</v>
      </c>
      <c r="G133" s="11">
        <f t="shared" si="28"/>
        <v>46273.864583333343</v>
      </c>
      <c r="H133" s="11">
        <f t="shared" si="29"/>
        <v>46273.864583333343</v>
      </c>
      <c r="I133" s="11">
        <f t="shared" si="30"/>
        <v>46273.843750000007</v>
      </c>
      <c r="J133" s="13">
        <f t="shared" si="31"/>
        <v>3.2499999999417923</v>
      </c>
      <c r="K133" s="10">
        <f t="shared" si="32"/>
        <v>0</v>
      </c>
      <c r="L133" s="10">
        <f t="shared" si="33"/>
        <v>14</v>
      </c>
      <c r="M133" s="10">
        <f t="shared" si="34"/>
        <v>14</v>
      </c>
      <c r="N133" s="12">
        <f t="shared" si="35"/>
        <v>0</v>
      </c>
      <c r="O133" s="10" t="str">
        <f t="shared" si="36"/>
        <v>1, 2, 3, 4, 5</v>
      </c>
      <c r="P133" s="13" t="str">
        <f t="shared" si="37"/>
        <v>NULL</v>
      </c>
      <c r="Q133" s="10" t="str">
        <f t="shared" si="38"/>
        <v>WT 5 (no rate)</v>
      </c>
      <c r="R133" s="11" t="str">
        <f t="shared" si="39"/>
        <v>NULL</v>
      </c>
      <c r="S133" s="10" t="str">
        <f t="shared" si="40"/>
        <v>NO RATE</v>
      </c>
      <c r="T133" s="10" t="str">
        <f t="shared" si="41"/>
        <v>UNKNOWN</v>
      </c>
      <c r="U133" s="10" t="str">
        <f t="shared" si="42"/>
        <v/>
      </c>
      <c r="V133" s="10" t="str">
        <f t="shared" si="43"/>
        <v/>
      </c>
      <c r="W133" s="10" t="str">
        <f t="shared" si="44"/>
        <v/>
      </c>
      <c r="X133" s="10" t="str">
        <f t="shared" si="45"/>
        <v>-</v>
      </c>
      <c r="Y133" s="10" t="str">
        <f t="shared" si="46"/>
        <v>Real route 1063: 35 items, last item released 19:13; departure = release + 60 min (rounded up to 15) + loading</v>
      </c>
      <c r="Z133" s="10" t="s">
        <v>148</v>
      </c>
      <c r="AA133" s="14"/>
      <c r="AB133" s="11"/>
      <c r="AC133" s="10" t="s">
        <v>157</v>
      </c>
      <c r="AD133" s="10" t="s">
        <v>155</v>
      </c>
      <c r="AE133" s="10" t="s">
        <v>156</v>
      </c>
      <c r="AF133" s="10"/>
      <c r="AG133" s="14"/>
      <c r="AH133" s="10"/>
      <c r="AI133">
        <f t="shared" si="47"/>
        <v>0</v>
      </c>
      <c r="AN133" t="s">
        <v>155</v>
      </c>
      <c r="AP133" s="54"/>
      <c r="AQ133" s="53">
        <v>0.108119658125</v>
      </c>
      <c r="AR133" s="53">
        <v>46273.816452991457</v>
      </c>
      <c r="AS133" t="s">
        <v>155</v>
      </c>
      <c r="AT133" t="s">
        <v>191</v>
      </c>
    </row>
    <row r="134" spans="1:46" ht="15" customHeight="1" x14ac:dyDescent="0.35">
      <c r="A134" s="10">
        <v>4</v>
      </c>
      <c r="B134" s="11">
        <f t="shared" ref="B134:B197" si="48">INDEX(SNAP_TIMES,MATCH(A134,SNAP_NOS,0))</f>
        <v>46273.708333333343</v>
      </c>
      <c r="C134" s="10" t="s">
        <v>71</v>
      </c>
      <c r="D134" s="10">
        <f t="shared" ref="D134:D197" si="49">INDEX(SH_ROUTE,MATCH(C134,SH_ID,0))</f>
        <v>1066</v>
      </c>
      <c r="E134" s="10" t="str">
        <f t="shared" ref="E134:E197" si="50">INDEX(SH_CARRIER,MATCH(C134,SH_ID,0))</f>
        <v>n/a</v>
      </c>
      <c r="F134" s="10" t="str">
        <f t="shared" ref="F134:F197" si="51">INDEX(SH_DOOR,MATCH(C134,SH_ID,0))</f>
        <v>D08</v>
      </c>
      <c r="G134" s="11">
        <f t="shared" ref="G134:G197" si="52">INDEX(SH_ORIG,MATCH(C134,SH_ID,0))</f>
        <v>46273.875</v>
      </c>
      <c r="H134" s="11">
        <f t="shared" ref="H134:H197" si="53">IF(AND(INDEX(SH_CHG,MATCH(C134,SH_ID,0))&lt;&gt;"",B134&gt;=INDEX(SH_CHG,MATCH(C134,SH_ID,0))),INDEX(SH_DEP,MATCH(C134,SH_ID,0)),INDEX(SH_ORIG,MATCH(C134,SH_ID,0)))</f>
        <v>46273.875</v>
      </c>
      <c r="I134" s="11">
        <f t="shared" ref="I134:I197" si="54">H134-LOADING_MINUTES/1440</f>
        <v>46273.854166666664</v>
      </c>
      <c r="J134" s="13">
        <f t="shared" ref="J134:J197" si="55">(I134-B134)*24</f>
        <v>3.4999999997089617</v>
      </c>
      <c r="K134" s="10">
        <f t="shared" ref="K134:K197" si="56">COUNTIFS(DL_ORIG,C134,DL_MOVED,"&gt;"&amp;B134,DL_MOVEDC,"&lt;="&amp;B134)+COUNTIFS(DL_FINAL,C134,DL_MOVED,"&lt;="&amp;B134,DL_MOVEDC,"&lt;="&amp;B134)</f>
        <v>0</v>
      </c>
      <c r="L134" s="10">
        <f t="shared" ref="L134:L197" si="57">SUMIFS(D_OPEN,D_SNAP,A134,D_SHIP,C134)</f>
        <v>6</v>
      </c>
      <c r="M134" s="10">
        <f t="shared" ref="M134:M197" si="58">K134+L134</f>
        <v>6</v>
      </c>
      <c r="N134" s="12">
        <f t="shared" ref="N134:N197" si="59">IF(M134=0,"",K134/M134)</f>
        <v>0</v>
      </c>
      <c r="O134" s="10" t="str">
        <f t="shared" ref="O134:O197" si="60">SUBSTITUTE(TRIM(IF(SUMIFS(D_OPEN,D_SNAP,A134,D_SHIP,C134,D_WT,1)&gt;0,"1 ","")&amp;IF(SUMIFS(D_OPEN,D_SNAP,A134,D_SHIP,C134,D_WT,2)&gt;0,"2 ","")&amp;IF(SUMIFS(D_OPEN,D_SNAP,A134,D_SHIP,C134,D_WT,3)&gt;0,"3 ","")&amp;IF(SUMIFS(D_OPEN,D_SNAP,A134,D_SHIP,C134,D_WT,4)&gt;0,"4 ","")&amp;IF(SUMIFS(D_OPEN,D_SNAP,A134,D_SHIP,C134,D_WT,5)&gt;0,"5 ","")&amp;IF(SUMIFS(D_OPEN,D_SNAP,A134,D_SHIP,C134,D_WT,6)&gt;0,"6 ",""))," ",", ")</f>
        <v>3, 4, 5</v>
      </c>
      <c r="P134" s="13" t="str">
        <f t="shared" ref="P134:P197" si="61">IF(L134=0,0,IF(COUNTIFS(D_SNAP,A134,D_SHIP,C134,D_ETC,"NULL")&gt;0,"NULL",_xlfn.MAXIFS(D_ETC,D_SNAP,A134,D_SHIP,C134)*24))</f>
        <v>NULL</v>
      </c>
      <c r="Q134" s="10" t="str">
        <f t="shared" ref="Q134:Q197" si="62">IF(L134=0,"",IF(P134="NULL","WT "&amp;LOOKUP(2,1/((D_SNAP=A134)*(D_SHIP=C134)*(D_ETC="NULL")),D_WT)&amp;" (no rate)","WT "&amp;LOOKUP(2,1/((D_SNAP=A134)*(D_SHIP=C134)*(D_ETC=_xlfn.MAXIFS(D_ETC,D_SNAP,A134,D_SHIP,C134))),D_WT)))</f>
        <v>WT 5 (no rate)</v>
      </c>
      <c r="R134" s="11" t="str">
        <f t="shared" ref="R134:R197" si="63">IF(L134=0,"",IF(ISNUMBER(P134),B134+P134/24,"NULL"))</f>
        <v>NULL</v>
      </c>
      <c r="S134" s="10" t="str">
        <f t="shared" ref="S134:S197" si="64">IF(B134&gt;=H134,IF(AI134=0,"DEPARTED COMPLETE","DEPARTED - "&amp;AI134&amp;" LINES LEFT BEHIND"),IF(M134=0,"NO WORK RELEASED YET",IF(L134=0,"ALL PICKED",IF(B134&gt;=I134,"PICK CUTOFF PASSED - LATE",IF(NOT(ISNUMBER(P134)),"NO RATE",IF(R134&lt;=I134,"ON TIME","AT RISK"))))))</f>
        <v>NO RATE</v>
      </c>
      <c r="T134" s="10" t="str">
        <f t="shared" ref="T134:T197" si="65">IF(OR(S134="ON TIME",S134="ALL PICKED",S134="DEPARTED COMPLETE"),"YES",IF(S134="NO RATE","UNKNOWN",IF(S134="NO WORK RELEASED YET","","NO")))</f>
        <v>UNKNOWN</v>
      </c>
      <c r="U134" s="10" t="str">
        <f t="shared" ref="U134:U197" si="66">IF(AND(ISNUMBER(R134),L134&gt;0,B134&lt;I134),ROUND((I134-R134)*1440,0),"")</f>
        <v/>
      </c>
      <c r="V134" s="10" t="str">
        <f t="shared" ref="V134:V197" si="67">IF(ISNUMBER(U134),IF(U134&lt;0,"-","+")&amp;TEXT(ABS(U134)/1440,"[h]:mm"),"")</f>
        <v/>
      </c>
      <c r="W134" s="10" t="str">
        <f t="shared" ref="W134:W197" si="68">IF(S134="AT RISK",IFERROR(LOOKUP(2,1/((D_SNAP=A134)*(D_SHIP=C134)*(D_WT=VALUE(MID(Q134,4,1)))),D_ADD),""),"")</f>
        <v/>
      </c>
      <c r="X134" s="10" t="str">
        <f t="shared" ref="X134:X197" si="69">INDEX(SH_SCEN,MATCH(C134,SH_ID,0))</f>
        <v>-</v>
      </c>
      <c r="Y134" s="10" t="str">
        <f t="shared" ref="Y134:Y197" si="70">INDEX(SH_NOTE,MATCH(C134,SH_ID,0))</f>
        <v>Real route 1066: 12 items, last item released 19:28; departure = release + 60 min (rounded up to 15) + loading</v>
      </c>
      <c r="Z134" s="10" t="s">
        <v>148</v>
      </c>
      <c r="AA134" s="14"/>
      <c r="AB134" s="11"/>
      <c r="AC134" s="10" t="s">
        <v>157</v>
      </c>
      <c r="AD134" s="10" t="s">
        <v>155</v>
      </c>
      <c r="AE134" s="10" t="s">
        <v>156</v>
      </c>
      <c r="AF134" s="10"/>
      <c r="AG134" s="14"/>
      <c r="AH134" s="10"/>
      <c r="AI134">
        <f t="shared" ref="AI134:AI197" si="71">COUNTIFS(DL_ORIG,C134,DL_MOVED,"&gt;"&amp;H134,DL_MOVEDC,"&gt;"&amp;H134)+COUNTIFS(DL_FINAL,C134,DL_MOVED,"&lt;="&amp;H134,DL_MOVEDC,"&gt;"&amp;H134)</f>
        <v>0</v>
      </c>
      <c r="AN134" t="s">
        <v>155</v>
      </c>
      <c r="AS134" t="s">
        <v>155</v>
      </c>
    </row>
    <row r="135" spans="1:46" ht="15" customHeight="1" x14ac:dyDescent="0.35">
      <c r="A135" s="10">
        <v>4</v>
      </c>
      <c r="B135" s="11">
        <f t="shared" si="48"/>
        <v>46273.708333333343</v>
      </c>
      <c r="C135" s="10" t="s">
        <v>72</v>
      </c>
      <c r="D135" s="10">
        <f t="shared" si="49"/>
        <v>1069</v>
      </c>
      <c r="E135" s="10" t="str">
        <f t="shared" si="50"/>
        <v>n/a</v>
      </c>
      <c r="F135" s="10" t="str">
        <f t="shared" si="51"/>
        <v>D09</v>
      </c>
      <c r="G135" s="11">
        <f t="shared" si="52"/>
        <v>46273.875</v>
      </c>
      <c r="H135" s="11">
        <f t="shared" si="53"/>
        <v>46273.875</v>
      </c>
      <c r="I135" s="11">
        <f t="shared" si="54"/>
        <v>46273.854166666664</v>
      </c>
      <c r="J135" s="13">
        <f t="shared" si="55"/>
        <v>3.4999999997089617</v>
      </c>
      <c r="K135" s="10">
        <f t="shared" si="56"/>
        <v>0</v>
      </c>
      <c r="L135" s="10">
        <f t="shared" si="57"/>
        <v>8</v>
      </c>
      <c r="M135" s="10">
        <f t="shared" si="58"/>
        <v>8</v>
      </c>
      <c r="N135" s="12">
        <f t="shared" si="59"/>
        <v>0</v>
      </c>
      <c r="O135" s="10" t="str">
        <f t="shared" si="60"/>
        <v>1, 2, 4</v>
      </c>
      <c r="P135" s="13" t="str">
        <f t="shared" si="61"/>
        <v>NULL</v>
      </c>
      <c r="Q135" s="10" t="str">
        <f t="shared" si="62"/>
        <v>WT 4 (no rate)</v>
      </c>
      <c r="R135" s="11" t="str">
        <f t="shared" si="63"/>
        <v>NULL</v>
      </c>
      <c r="S135" s="10" t="str">
        <f t="shared" si="64"/>
        <v>NO RATE</v>
      </c>
      <c r="T135" s="10" t="str">
        <f t="shared" si="65"/>
        <v>UNKNOWN</v>
      </c>
      <c r="U135" s="10" t="str">
        <f t="shared" si="66"/>
        <v/>
      </c>
      <c r="V135" s="10" t="str">
        <f t="shared" si="67"/>
        <v/>
      </c>
      <c r="W135" s="10" t="str">
        <f t="shared" si="68"/>
        <v/>
      </c>
      <c r="X135" s="10" t="str">
        <f t="shared" si="69"/>
        <v>-</v>
      </c>
      <c r="Y135" s="10" t="str">
        <f t="shared" si="70"/>
        <v>Real route 1069: 27 items, last item released 19:28; departure = release + 60 min (rounded up to 15) + loading</v>
      </c>
      <c r="Z135" s="10" t="s">
        <v>148</v>
      </c>
      <c r="AA135" s="14"/>
      <c r="AB135" s="11"/>
      <c r="AC135" s="10" t="s">
        <v>159</v>
      </c>
      <c r="AD135" s="10" t="s">
        <v>155</v>
      </c>
      <c r="AE135" s="10" t="s">
        <v>156</v>
      </c>
      <c r="AF135" s="10"/>
      <c r="AG135" s="14"/>
      <c r="AH135" s="10"/>
      <c r="AI135">
        <f t="shared" si="71"/>
        <v>0</v>
      </c>
      <c r="AN135" t="s">
        <v>155</v>
      </c>
      <c r="AP135" s="54"/>
      <c r="AQ135" s="53">
        <v>0.1130341880324074</v>
      </c>
      <c r="AR135" s="53">
        <v>46273.821367521363</v>
      </c>
      <c r="AS135" t="s">
        <v>155</v>
      </c>
      <c r="AT135" t="s">
        <v>192</v>
      </c>
    </row>
    <row r="136" spans="1:46" ht="15" customHeight="1" x14ac:dyDescent="0.35">
      <c r="A136" s="10">
        <v>4</v>
      </c>
      <c r="B136" s="11">
        <f t="shared" si="48"/>
        <v>46273.708333333343</v>
      </c>
      <c r="C136" s="10" t="s">
        <v>73</v>
      </c>
      <c r="D136" s="10">
        <f t="shared" si="49"/>
        <v>1083</v>
      </c>
      <c r="E136" s="10" t="str">
        <f t="shared" si="50"/>
        <v>n/a</v>
      </c>
      <c r="F136" s="10" t="str">
        <f t="shared" si="51"/>
        <v>D10</v>
      </c>
      <c r="G136" s="11">
        <f t="shared" si="52"/>
        <v>46273.875</v>
      </c>
      <c r="H136" s="11">
        <f t="shared" si="53"/>
        <v>46273.875</v>
      </c>
      <c r="I136" s="11">
        <f t="shared" si="54"/>
        <v>46273.854166666664</v>
      </c>
      <c r="J136" s="13">
        <f t="shared" si="55"/>
        <v>3.4999999997089617</v>
      </c>
      <c r="K136" s="10">
        <f t="shared" si="56"/>
        <v>0</v>
      </c>
      <c r="L136" s="10">
        <f t="shared" si="57"/>
        <v>3</v>
      </c>
      <c r="M136" s="10">
        <f t="shared" si="58"/>
        <v>3</v>
      </c>
      <c r="N136" s="12">
        <f t="shared" si="59"/>
        <v>0</v>
      </c>
      <c r="O136" s="10" t="str">
        <f t="shared" si="60"/>
        <v>1, 4</v>
      </c>
      <c r="P136" s="13" t="str">
        <f t="shared" si="61"/>
        <v>NULL</v>
      </c>
      <c r="Q136" s="10" t="str">
        <f t="shared" si="62"/>
        <v>WT 4 (no rate)</v>
      </c>
      <c r="R136" s="11" t="str">
        <f t="shared" si="63"/>
        <v>NULL</v>
      </c>
      <c r="S136" s="10" t="str">
        <f t="shared" si="64"/>
        <v>NO RATE</v>
      </c>
      <c r="T136" s="10" t="str">
        <f t="shared" si="65"/>
        <v>UNKNOWN</v>
      </c>
      <c r="U136" s="10" t="str">
        <f t="shared" si="66"/>
        <v/>
      </c>
      <c r="V136" s="10" t="str">
        <f t="shared" si="67"/>
        <v/>
      </c>
      <c r="W136" s="10" t="str">
        <f t="shared" si="68"/>
        <v/>
      </c>
      <c r="X136" s="10" t="str">
        <f t="shared" si="69"/>
        <v>-</v>
      </c>
      <c r="Y136" s="10" t="str">
        <f t="shared" si="70"/>
        <v>Real route 1083: 9 items, last item released 19:28; departure = release + 60 min (rounded up to 15) + loading</v>
      </c>
      <c r="Z136" s="10" t="s">
        <v>148</v>
      </c>
      <c r="AA136" s="14"/>
      <c r="AB136" s="11"/>
      <c r="AC136" s="10" t="s">
        <v>159</v>
      </c>
      <c r="AD136" s="10" t="s">
        <v>155</v>
      </c>
      <c r="AE136" s="10" t="s">
        <v>156</v>
      </c>
      <c r="AF136" s="10"/>
      <c r="AG136" s="14"/>
      <c r="AH136" s="10"/>
      <c r="AI136">
        <f t="shared" si="71"/>
        <v>0</v>
      </c>
      <c r="AN136" t="s">
        <v>155</v>
      </c>
      <c r="AP136" s="54"/>
      <c r="AQ136" s="53">
        <v>0.1130341880324074</v>
      </c>
      <c r="AR136" s="53">
        <v>46273.821367521363</v>
      </c>
      <c r="AS136" t="s">
        <v>155</v>
      </c>
      <c r="AT136" t="s">
        <v>192</v>
      </c>
    </row>
    <row r="137" spans="1:46" ht="15" customHeight="1" x14ac:dyDescent="0.35">
      <c r="A137" s="10">
        <v>4</v>
      </c>
      <c r="B137" s="11">
        <f t="shared" si="48"/>
        <v>46273.708333333343</v>
      </c>
      <c r="C137" s="10" t="s">
        <v>74</v>
      </c>
      <c r="D137" s="10">
        <f t="shared" si="49"/>
        <v>1981</v>
      </c>
      <c r="E137" s="10" t="str">
        <f t="shared" si="50"/>
        <v>n/a</v>
      </c>
      <c r="F137" s="10" t="str">
        <f t="shared" si="51"/>
        <v>D12</v>
      </c>
      <c r="G137" s="11">
        <f t="shared" si="52"/>
        <v>46273.885416666657</v>
      </c>
      <c r="H137" s="11">
        <f t="shared" si="53"/>
        <v>46273.885416666657</v>
      </c>
      <c r="I137" s="11">
        <f t="shared" si="54"/>
        <v>46273.864583333321</v>
      </c>
      <c r="J137" s="13">
        <f t="shared" si="55"/>
        <v>3.7499999994761311</v>
      </c>
      <c r="K137" s="10">
        <f t="shared" si="56"/>
        <v>0</v>
      </c>
      <c r="L137" s="10">
        <f t="shared" si="57"/>
        <v>61</v>
      </c>
      <c r="M137" s="10">
        <f t="shared" si="58"/>
        <v>61</v>
      </c>
      <c r="N137" s="12">
        <f t="shared" si="59"/>
        <v>0</v>
      </c>
      <c r="O137" s="10" t="str">
        <f t="shared" si="60"/>
        <v>2</v>
      </c>
      <c r="P137" s="13" t="str">
        <f t="shared" si="61"/>
        <v>NULL</v>
      </c>
      <c r="Q137" s="10" t="str">
        <f t="shared" si="62"/>
        <v>WT 2 (no rate)</v>
      </c>
      <c r="R137" s="11" t="str">
        <f t="shared" si="63"/>
        <v>NULL</v>
      </c>
      <c r="S137" s="10" t="str">
        <f t="shared" si="64"/>
        <v>NO RATE</v>
      </c>
      <c r="T137" s="10" t="str">
        <f t="shared" si="65"/>
        <v>UNKNOWN</v>
      </c>
      <c r="U137" s="10" t="str">
        <f t="shared" si="66"/>
        <v/>
      </c>
      <c r="V137" s="10" t="str">
        <f t="shared" si="67"/>
        <v/>
      </c>
      <c r="W137" s="10" t="str">
        <f t="shared" si="68"/>
        <v/>
      </c>
      <c r="X137" s="10" t="str">
        <f t="shared" si="69"/>
        <v>-</v>
      </c>
      <c r="Y137" s="10" t="str">
        <f t="shared" si="70"/>
        <v>Real route 1981: 90 items, last item released 19:37; departure = release + 60 min (rounded up to 15) + loading</v>
      </c>
      <c r="Z137" s="10" t="s">
        <v>148</v>
      </c>
      <c r="AA137" s="14"/>
      <c r="AB137" s="11"/>
      <c r="AC137" s="10" t="s">
        <v>154</v>
      </c>
      <c r="AD137" s="10" t="s">
        <v>155</v>
      </c>
      <c r="AE137" s="10" t="s">
        <v>156</v>
      </c>
      <c r="AF137" s="10"/>
      <c r="AG137" s="14"/>
      <c r="AH137" s="10"/>
      <c r="AI137">
        <f t="shared" si="71"/>
        <v>0</v>
      </c>
      <c r="AN137" t="s">
        <v>155</v>
      </c>
      <c r="AS137" t="s">
        <v>155</v>
      </c>
    </row>
    <row r="138" spans="1:46" ht="15" customHeight="1" x14ac:dyDescent="0.35">
      <c r="A138" s="10">
        <v>5</v>
      </c>
      <c r="B138" s="11">
        <f t="shared" si="48"/>
        <v>46273.71875</v>
      </c>
      <c r="C138" s="10" t="s">
        <v>20</v>
      </c>
      <c r="D138" s="10">
        <f t="shared" si="49"/>
        <v>1027</v>
      </c>
      <c r="E138" s="10" t="str">
        <f t="shared" si="50"/>
        <v>n/a</v>
      </c>
      <c r="F138" s="10" t="str">
        <f t="shared" si="51"/>
        <v>D01</v>
      </c>
      <c r="G138" s="11">
        <f t="shared" si="52"/>
        <v>46273.770833333343</v>
      </c>
      <c r="H138" s="11">
        <f t="shared" si="53"/>
        <v>46273.770833333343</v>
      </c>
      <c r="I138" s="11">
        <f t="shared" si="54"/>
        <v>46273.750000000007</v>
      </c>
      <c r="J138" s="13">
        <f t="shared" si="55"/>
        <v>0.75000000017462298</v>
      </c>
      <c r="K138" s="10">
        <f t="shared" si="56"/>
        <v>0</v>
      </c>
      <c r="L138" s="10">
        <f t="shared" si="57"/>
        <v>1</v>
      </c>
      <c r="M138" s="10">
        <f t="shared" si="58"/>
        <v>1</v>
      </c>
      <c r="N138" s="12">
        <f t="shared" si="59"/>
        <v>0</v>
      </c>
      <c r="O138" s="10" t="str">
        <f t="shared" si="60"/>
        <v>3</v>
      </c>
      <c r="P138" s="13" t="str">
        <f t="shared" si="61"/>
        <v>NULL</v>
      </c>
      <c r="Q138" s="10" t="str">
        <f t="shared" si="62"/>
        <v>WT 3 (no rate)</v>
      </c>
      <c r="R138" s="11" t="str">
        <f t="shared" si="63"/>
        <v>NULL</v>
      </c>
      <c r="S138" s="10" t="str">
        <f t="shared" si="64"/>
        <v>NO RATE</v>
      </c>
      <c r="T138" s="10" t="str">
        <f t="shared" si="65"/>
        <v>UNKNOWN</v>
      </c>
      <c r="U138" s="10" t="str">
        <f t="shared" si="66"/>
        <v/>
      </c>
      <c r="V138" s="10" t="str">
        <f t="shared" si="67"/>
        <v/>
      </c>
      <c r="W138" s="10" t="str">
        <f t="shared" si="68"/>
        <v/>
      </c>
      <c r="X138" s="10" t="str">
        <f t="shared" si="69"/>
        <v>-</v>
      </c>
      <c r="Y138" s="10" t="str">
        <f t="shared" si="70"/>
        <v>Real route 1027: 1 items, last item released 16:56; departure = release + 60 min (rounded up to 15) + loading</v>
      </c>
      <c r="Z138" s="10" t="s">
        <v>148</v>
      </c>
      <c r="AA138" s="14"/>
      <c r="AB138" s="11"/>
      <c r="AC138" s="10" t="s">
        <v>161</v>
      </c>
      <c r="AD138" s="10" t="s">
        <v>155</v>
      </c>
      <c r="AE138" s="10" t="s">
        <v>156</v>
      </c>
      <c r="AF138" s="10"/>
      <c r="AG138" s="14"/>
      <c r="AH138" s="10"/>
      <c r="AI138">
        <f t="shared" si="71"/>
        <v>0</v>
      </c>
      <c r="AN138" t="s">
        <v>155</v>
      </c>
      <c r="AS138" t="s">
        <v>155</v>
      </c>
    </row>
    <row r="139" spans="1:46" ht="15" customHeight="1" x14ac:dyDescent="0.35">
      <c r="A139" s="10">
        <v>5</v>
      </c>
      <c r="B139" s="11">
        <f t="shared" si="48"/>
        <v>46273.71875</v>
      </c>
      <c r="C139" s="10" t="s">
        <v>43</v>
      </c>
      <c r="D139" s="10">
        <f t="shared" si="49"/>
        <v>1011</v>
      </c>
      <c r="E139" s="10" t="str">
        <f t="shared" si="50"/>
        <v>n/a</v>
      </c>
      <c r="F139" s="10" t="str">
        <f t="shared" si="51"/>
        <v>D04</v>
      </c>
      <c r="G139" s="11">
        <f t="shared" si="52"/>
        <v>46273.802083333343</v>
      </c>
      <c r="H139" s="11">
        <f t="shared" si="53"/>
        <v>46273.802083333343</v>
      </c>
      <c r="I139" s="11">
        <f t="shared" si="54"/>
        <v>46273.781250000007</v>
      </c>
      <c r="J139" s="13">
        <f t="shared" si="55"/>
        <v>1.500000000174623</v>
      </c>
      <c r="K139" s="10">
        <f t="shared" si="56"/>
        <v>8</v>
      </c>
      <c r="L139" s="10">
        <f t="shared" si="57"/>
        <v>3</v>
      </c>
      <c r="M139" s="10">
        <f t="shared" si="58"/>
        <v>11</v>
      </c>
      <c r="N139" s="12">
        <f t="shared" si="59"/>
        <v>0.72727272727272729</v>
      </c>
      <c r="O139" s="10" t="str">
        <f t="shared" si="60"/>
        <v>2, 4</v>
      </c>
      <c r="P139" s="13" t="str">
        <f t="shared" si="61"/>
        <v>NULL</v>
      </c>
      <c r="Q139" s="10" t="str">
        <f t="shared" si="62"/>
        <v>WT 4 (no rate)</v>
      </c>
      <c r="R139" s="11" t="str">
        <f t="shared" si="63"/>
        <v>NULL</v>
      </c>
      <c r="S139" s="10" t="str">
        <f t="shared" si="64"/>
        <v>NO RATE</v>
      </c>
      <c r="T139" s="10" t="str">
        <f t="shared" si="65"/>
        <v>UNKNOWN</v>
      </c>
      <c r="U139" s="10" t="str">
        <f t="shared" si="66"/>
        <v/>
      </c>
      <c r="V139" s="10" t="str">
        <f t="shared" si="67"/>
        <v/>
      </c>
      <c r="W139" s="10" t="str">
        <f t="shared" si="68"/>
        <v/>
      </c>
      <c r="X139" s="10" t="str">
        <f t="shared" si="69"/>
        <v>-</v>
      </c>
      <c r="Y139" s="10" t="str">
        <f t="shared" si="70"/>
        <v>Real route 1011: 15 items, last item released 17:38; departure = release + 60 min (rounded up to 15) + loading</v>
      </c>
      <c r="Z139" s="10" t="s">
        <v>148</v>
      </c>
      <c r="AA139" s="14"/>
      <c r="AB139" s="11"/>
      <c r="AC139" s="10" t="s">
        <v>159</v>
      </c>
      <c r="AD139" s="10" t="s">
        <v>155</v>
      </c>
      <c r="AE139" s="10" t="s">
        <v>156</v>
      </c>
      <c r="AF139" s="10"/>
      <c r="AG139" s="14"/>
      <c r="AH139" s="10"/>
      <c r="AI139">
        <f t="shared" si="71"/>
        <v>0</v>
      </c>
      <c r="AN139" t="s">
        <v>155</v>
      </c>
      <c r="AS139" t="s">
        <v>155</v>
      </c>
    </row>
    <row r="140" spans="1:46" ht="15" customHeight="1" x14ac:dyDescent="0.35">
      <c r="A140" s="10">
        <v>5</v>
      </c>
      <c r="B140" s="11">
        <f t="shared" si="48"/>
        <v>46273.71875</v>
      </c>
      <c r="C140" s="10" t="s">
        <v>44</v>
      </c>
      <c r="D140" s="10">
        <f t="shared" si="49"/>
        <v>1045</v>
      </c>
      <c r="E140" s="10" t="str">
        <f t="shared" si="50"/>
        <v>n/a</v>
      </c>
      <c r="F140" s="10" t="str">
        <f t="shared" si="51"/>
        <v>D05</v>
      </c>
      <c r="G140" s="11">
        <f t="shared" si="52"/>
        <v>46273.8125</v>
      </c>
      <c r="H140" s="11">
        <f t="shared" si="53"/>
        <v>46273.8125</v>
      </c>
      <c r="I140" s="11">
        <f t="shared" si="54"/>
        <v>46273.791666666664</v>
      </c>
      <c r="J140" s="13">
        <f t="shared" si="55"/>
        <v>1.7499999999417923</v>
      </c>
      <c r="K140" s="10">
        <f t="shared" si="56"/>
        <v>0</v>
      </c>
      <c r="L140" s="10">
        <f t="shared" si="57"/>
        <v>20</v>
      </c>
      <c r="M140" s="10">
        <f t="shared" si="58"/>
        <v>20</v>
      </c>
      <c r="N140" s="12">
        <f t="shared" si="59"/>
        <v>0</v>
      </c>
      <c r="O140" s="10" t="str">
        <f t="shared" si="60"/>
        <v>1, 2, 4, 5</v>
      </c>
      <c r="P140" s="13" t="str">
        <f t="shared" si="61"/>
        <v>NULL</v>
      </c>
      <c r="Q140" s="10" t="str">
        <f t="shared" si="62"/>
        <v>WT 5 (no rate)</v>
      </c>
      <c r="R140" s="11" t="str">
        <f t="shared" si="63"/>
        <v>NULL</v>
      </c>
      <c r="S140" s="10" t="str">
        <f t="shared" si="64"/>
        <v>NO RATE</v>
      </c>
      <c r="T140" s="10" t="str">
        <f t="shared" si="65"/>
        <v>UNKNOWN</v>
      </c>
      <c r="U140" s="10" t="str">
        <f t="shared" si="66"/>
        <v/>
      </c>
      <c r="V140" s="10" t="str">
        <f t="shared" si="67"/>
        <v/>
      </c>
      <c r="W140" s="10" t="str">
        <f t="shared" si="68"/>
        <v/>
      </c>
      <c r="X140" s="10" t="str">
        <f t="shared" si="69"/>
        <v>-</v>
      </c>
      <c r="Y140" s="10" t="str">
        <f t="shared" si="70"/>
        <v>Real route 1045: 21 items, last item released 17:58; departure = release + 60 min (rounded up to 15) + loading</v>
      </c>
      <c r="Z140" s="10" t="s">
        <v>148</v>
      </c>
      <c r="AA140" s="14"/>
      <c r="AB140" s="11"/>
      <c r="AC140" s="10" t="s">
        <v>157</v>
      </c>
      <c r="AD140" s="10" t="s">
        <v>155</v>
      </c>
      <c r="AE140" s="10" t="s">
        <v>156</v>
      </c>
      <c r="AF140" s="10"/>
      <c r="AG140" s="14"/>
      <c r="AH140" s="10"/>
      <c r="AI140">
        <f t="shared" si="71"/>
        <v>0</v>
      </c>
      <c r="AN140" t="s">
        <v>155</v>
      </c>
      <c r="AP140" s="54"/>
      <c r="AQ140" s="53">
        <v>1.0861823356481479E-2</v>
      </c>
      <c r="AR140" s="53">
        <v>46273.729611823372</v>
      </c>
      <c r="AS140" t="s">
        <v>155</v>
      </c>
      <c r="AT140" t="s">
        <v>193</v>
      </c>
    </row>
    <row r="141" spans="1:46" ht="15" customHeight="1" x14ac:dyDescent="0.35">
      <c r="A141" s="10">
        <v>5</v>
      </c>
      <c r="B141" s="11">
        <f t="shared" si="48"/>
        <v>46273.71875</v>
      </c>
      <c r="C141" s="10" t="s">
        <v>45</v>
      </c>
      <c r="D141" s="10">
        <f t="shared" si="49"/>
        <v>1072</v>
      </c>
      <c r="E141" s="10" t="str">
        <f t="shared" si="50"/>
        <v>n/a</v>
      </c>
      <c r="F141" s="10" t="str">
        <f t="shared" si="51"/>
        <v>D06</v>
      </c>
      <c r="G141" s="11">
        <f t="shared" si="52"/>
        <v>46273.802083333343</v>
      </c>
      <c r="H141" s="11">
        <f t="shared" si="53"/>
        <v>46273.802083333343</v>
      </c>
      <c r="I141" s="11">
        <f t="shared" si="54"/>
        <v>46273.781250000007</v>
      </c>
      <c r="J141" s="13">
        <f t="shared" si="55"/>
        <v>1.500000000174623</v>
      </c>
      <c r="K141" s="10">
        <f t="shared" si="56"/>
        <v>0</v>
      </c>
      <c r="L141" s="10">
        <f t="shared" si="57"/>
        <v>0</v>
      </c>
      <c r="M141" s="10">
        <f t="shared" si="58"/>
        <v>0</v>
      </c>
      <c r="N141" s="12" t="str">
        <f t="shared" si="59"/>
        <v/>
      </c>
      <c r="O141" s="10" t="str">
        <f t="shared" si="60"/>
        <v/>
      </c>
      <c r="P141" s="13">
        <f t="shared" si="61"/>
        <v>0</v>
      </c>
      <c r="Q141" s="10" t="str">
        <f t="shared" si="62"/>
        <v/>
      </c>
      <c r="R141" s="11" t="str">
        <f t="shared" si="63"/>
        <v/>
      </c>
      <c r="S141" s="10" t="str">
        <f t="shared" si="64"/>
        <v>NO WORK RELEASED YET</v>
      </c>
      <c r="T141" s="10" t="str">
        <f t="shared" si="65"/>
        <v/>
      </c>
      <c r="U141" s="10" t="str">
        <f t="shared" si="66"/>
        <v/>
      </c>
      <c r="V141" s="10" t="str">
        <f t="shared" si="67"/>
        <v/>
      </c>
      <c r="W141" s="10" t="str">
        <f t="shared" si="68"/>
        <v/>
      </c>
      <c r="X141" s="10" t="str">
        <f t="shared" si="69"/>
        <v>T07_PICK_CUTOFF_PASSED_LATE</v>
      </c>
      <c r="Y141" s="10" t="str">
        <f t="shared" si="70"/>
        <v>Real route 1072: 2 items, last item released 17:54. Synthesized status-coverage scenario: pick cutoff 18:45 and departure 19:15; snapshot 11 intentionally demonstrates open work at cutoff.</v>
      </c>
      <c r="Z141" s="10" t="s">
        <v>148</v>
      </c>
      <c r="AA141" s="14"/>
      <c r="AB141" s="11"/>
      <c r="AC141" s="10"/>
      <c r="AD141" s="10" t="s">
        <v>149</v>
      </c>
      <c r="AE141" s="10"/>
      <c r="AF141" s="10"/>
      <c r="AG141" s="14"/>
      <c r="AH141" s="10"/>
      <c r="AI141">
        <f t="shared" si="71"/>
        <v>0</v>
      </c>
      <c r="AN141" t="s">
        <v>149</v>
      </c>
      <c r="AS141" t="s">
        <v>149</v>
      </c>
    </row>
    <row r="142" spans="1:46" ht="15" customHeight="1" x14ac:dyDescent="0.35">
      <c r="A142" s="10">
        <v>5</v>
      </c>
      <c r="B142" s="11">
        <f t="shared" si="48"/>
        <v>46273.71875</v>
      </c>
      <c r="C142" s="10" t="s">
        <v>46</v>
      </c>
      <c r="D142" s="10">
        <f t="shared" si="49"/>
        <v>1035</v>
      </c>
      <c r="E142" s="10" t="str">
        <f t="shared" si="50"/>
        <v>n/a</v>
      </c>
      <c r="F142" s="10" t="str">
        <f t="shared" si="51"/>
        <v>D07</v>
      </c>
      <c r="G142" s="11">
        <f t="shared" si="52"/>
        <v>46273.822916666657</v>
      </c>
      <c r="H142" s="11">
        <f t="shared" si="53"/>
        <v>46273.822916666657</v>
      </c>
      <c r="I142" s="11">
        <f t="shared" si="54"/>
        <v>46273.802083333321</v>
      </c>
      <c r="J142" s="13">
        <f t="shared" si="55"/>
        <v>1.9999999997089617</v>
      </c>
      <c r="K142" s="10">
        <f t="shared" si="56"/>
        <v>0</v>
      </c>
      <c r="L142" s="10">
        <f t="shared" si="57"/>
        <v>0</v>
      </c>
      <c r="M142" s="10">
        <f t="shared" si="58"/>
        <v>0</v>
      </c>
      <c r="N142" s="12" t="str">
        <f t="shared" si="59"/>
        <v/>
      </c>
      <c r="O142" s="10" t="str">
        <f t="shared" si="60"/>
        <v/>
      </c>
      <c r="P142" s="13">
        <f t="shared" si="61"/>
        <v>0</v>
      </c>
      <c r="Q142" s="10" t="str">
        <f t="shared" si="62"/>
        <v/>
      </c>
      <c r="R142" s="11" t="str">
        <f t="shared" si="63"/>
        <v/>
      </c>
      <c r="S142" s="10" t="str">
        <f t="shared" si="64"/>
        <v>NO WORK RELEASED YET</v>
      </c>
      <c r="T142" s="10" t="str">
        <f t="shared" si="65"/>
        <v/>
      </c>
      <c r="U142" s="10" t="str">
        <f t="shared" si="66"/>
        <v/>
      </c>
      <c r="V142" s="10" t="str">
        <f t="shared" si="67"/>
        <v/>
      </c>
      <c r="W142" s="10" t="str">
        <f t="shared" si="68"/>
        <v/>
      </c>
      <c r="X142" s="10" t="str">
        <f t="shared" si="69"/>
        <v>-</v>
      </c>
      <c r="Y142" s="10" t="str">
        <f t="shared" si="70"/>
        <v>Real route 1035: 1 items, last item released 18:02; departure = release + 60 min (rounded up to 15) + loading</v>
      </c>
      <c r="Z142" s="10" t="s">
        <v>148</v>
      </c>
      <c r="AA142" s="14"/>
      <c r="AB142" s="11"/>
      <c r="AC142" s="10"/>
      <c r="AD142" s="10" t="s">
        <v>149</v>
      </c>
      <c r="AE142" s="10"/>
      <c r="AF142" s="10"/>
      <c r="AG142" s="14"/>
      <c r="AH142" s="10"/>
      <c r="AI142">
        <f t="shared" si="71"/>
        <v>0</v>
      </c>
      <c r="AN142" t="s">
        <v>149</v>
      </c>
      <c r="AS142" t="s">
        <v>149</v>
      </c>
    </row>
    <row r="143" spans="1:46" ht="15" customHeight="1" x14ac:dyDescent="0.35">
      <c r="A143" s="10">
        <v>5</v>
      </c>
      <c r="B143" s="11">
        <f t="shared" si="48"/>
        <v>46273.71875</v>
      </c>
      <c r="C143" s="10" t="s">
        <v>47</v>
      </c>
      <c r="D143" s="10">
        <f t="shared" si="49"/>
        <v>1888</v>
      </c>
      <c r="E143" s="10" t="str">
        <f t="shared" si="50"/>
        <v>n/a</v>
      </c>
      <c r="F143" s="10" t="str">
        <f t="shared" si="51"/>
        <v>D08</v>
      </c>
      <c r="G143" s="11">
        <f t="shared" si="52"/>
        <v>46273.822916666657</v>
      </c>
      <c r="H143" s="11">
        <f t="shared" si="53"/>
        <v>46273.822916666657</v>
      </c>
      <c r="I143" s="11">
        <f t="shared" si="54"/>
        <v>46273.802083333321</v>
      </c>
      <c r="J143" s="13">
        <f t="shared" si="55"/>
        <v>1.9999999997089617</v>
      </c>
      <c r="K143" s="10">
        <f t="shared" si="56"/>
        <v>57</v>
      </c>
      <c r="L143" s="10">
        <f t="shared" si="57"/>
        <v>5</v>
      </c>
      <c r="M143" s="10">
        <f t="shared" si="58"/>
        <v>62</v>
      </c>
      <c r="N143" s="12">
        <f t="shared" si="59"/>
        <v>0.91935483870967738</v>
      </c>
      <c r="O143" s="10" t="str">
        <f t="shared" si="60"/>
        <v>1, 5</v>
      </c>
      <c r="P143" s="13" t="str">
        <f t="shared" si="61"/>
        <v>NULL</v>
      </c>
      <c r="Q143" s="10" t="str">
        <f t="shared" si="62"/>
        <v>WT 5 (no rate)</v>
      </c>
      <c r="R143" s="11" t="str">
        <f t="shared" si="63"/>
        <v>NULL</v>
      </c>
      <c r="S143" s="10" t="str">
        <f t="shared" si="64"/>
        <v>NO RATE</v>
      </c>
      <c r="T143" s="10" t="str">
        <f t="shared" si="65"/>
        <v>UNKNOWN</v>
      </c>
      <c r="U143" s="10" t="str">
        <f t="shared" si="66"/>
        <v/>
      </c>
      <c r="V143" s="10" t="str">
        <f t="shared" si="67"/>
        <v/>
      </c>
      <c r="W143" s="10" t="str">
        <f t="shared" si="68"/>
        <v/>
      </c>
      <c r="X143" s="10" t="str">
        <f t="shared" si="69"/>
        <v>-</v>
      </c>
      <c r="Y143" s="10" t="str">
        <f t="shared" si="70"/>
        <v>Real route 1888: 88 items, last item released 18:00; departure = release + 60 min (rounded up to 15) + loading</v>
      </c>
      <c r="Z143" s="10" t="s">
        <v>148</v>
      </c>
      <c r="AA143" s="14"/>
      <c r="AB143" s="11"/>
      <c r="AC143" s="10" t="s">
        <v>157</v>
      </c>
      <c r="AD143" s="10" t="s">
        <v>155</v>
      </c>
      <c r="AE143" s="10" t="s">
        <v>156</v>
      </c>
      <c r="AF143" s="10"/>
      <c r="AG143" s="14"/>
      <c r="AH143" s="10"/>
      <c r="AI143">
        <f t="shared" si="71"/>
        <v>0</v>
      </c>
      <c r="AN143" t="s">
        <v>155</v>
      </c>
      <c r="AP143" s="54"/>
      <c r="AQ143" s="53">
        <v>1.5206552708333329E-2</v>
      </c>
      <c r="AR143" s="53">
        <v>46273.733956552707</v>
      </c>
      <c r="AS143" t="s">
        <v>155</v>
      </c>
      <c r="AT143" t="s">
        <v>194</v>
      </c>
    </row>
    <row r="144" spans="1:46" ht="15" customHeight="1" x14ac:dyDescent="0.35">
      <c r="A144" s="10">
        <v>5</v>
      </c>
      <c r="B144" s="11">
        <f t="shared" si="48"/>
        <v>46273.71875</v>
      </c>
      <c r="C144" s="10" t="s">
        <v>48</v>
      </c>
      <c r="D144" s="10">
        <f t="shared" si="49"/>
        <v>1012</v>
      </c>
      <c r="E144" s="10" t="str">
        <f t="shared" si="50"/>
        <v>n/a</v>
      </c>
      <c r="F144" s="10" t="str">
        <f t="shared" si="51"/>
        <v>D09</v>
      </c>
      <c r="G144" s="11">
        <f t="shared" si="52"/>
        <v>46273.833333333343</v>
      </c>
      <c r="H144" s="11">
        <f t="shared" si="53"/>
        <v>46273.833333333343</v>
      </c>
      <c r="I144" s="11">
        <f t="shared" si="54"/>
        <v>46273.812500000007</v>
      </c>
      <c r="J144" s="13">
        <f t="shared" si="55"/>
        <v>2.250000000174623</v>
      </c>
      <c r="K144" s="10">
        <f t="shared" si="56"/>
        <v>1</v>
      </c>
      <c r="L144" s="10">
        <f t="shared" si="57"/>
        <v>10</v>
      </c>
      <c r="M144" s="10">
        <f t="shared" si="58"/>
        <v>11</v>
      </c>
      <c r="N144" s="12">
        <f t="shared" si="59"/>
        <v>9.0909090909090912E-2</v>
      </c>
      <c r="O144" s="10" t="str">
        <f t="shared" si="60"/>
        <v>1, 2, 4, 5</v>
      </c>
      <c r="P144" s="13" t="str">
        <f t="shared" si="61"/>
        <v>NULL</v>
      </c>
      <c r="Q144" s="10" t="str">
        <f t="shared" si="62"/>
        <v>WT 5 (no rate)</v>
      </c>
      <c r="R144" s="11" t="str">
        <f t="shared" si="63"/>
        <v>NULL</v>
      </c>
      <c r="S144" s="10" t="str">
        <f t="shared" si="64"/>
        <v>NO RATE</v>
      </c>
      <c r="T144" s="10" t="str">
        <f t="shared" si="65"/>
        <v>UNKNOWN</v>
      </c>
      <c r="U144" s="10" t="str">
        <f t="shared" si="66"/>
        <v/>
      </c>
      <c r="V144" s="10" t="str">
        <f t="shared" si="67"/>
        <v/>
      </c>
      <c r="W144" s="10" t="str">
        <f t="shared" si="68"/>
        <v/>
      </c>
      <c r="X144" s="10" t="str">
        <f t="shared" si="69"/>
        <v>-</v>
      </c>
      <c r="Y144" s="10" t="str">
        <f t="shared" si="70"/>
        <v>Real route 1012: 27 items, last item released 18:17; departure = release + 60 min (rounded up to 15) + loading</v>
      </c>
      <c r="Z144" s="10" t="s">
        <v>148</v>
      </c>
      <c r="AA144" s="14"/>
      <c r="AB144" s="11"/>
      <c r="AC144" s="10" t="s">
        <v>157</v>
      </c>
      <c r="AD144" s="10" t="s">
        <v>155</v>
      </c>
      <c r="AE144" s="10" t="s">
        <v>156</v>
      </c>
      <c r="AF144" s="10"/>
      <c r="AG144" s="14"/>
      <c r="AH144" s="10"/>
      <c r="AI144">
        <f t="shared" si="71"/>
        <v>0</v>
      </c>
      <c r="AN144" t="s">
        <v>155</v>
      </c>
      <c r="AP144" s="54"/>
      <c r="AQ144" s="53">
        <v>1.737891738425926E-2</v>
      </c>
      <c r="AR144" s="53">
        <v>46273.736128917393</v>
      </c>
      <c r="AS144" t="s">
        <v>155</v>
      </c>
      <c r="AT144" t="s">
        <v>195</v>
      </c>
    </row>
    <row r="145" spans="1:46" ht="15" customHeight="1" x14ac:dyDescent="0.35">
      <c r="A145" s="10">
        <v>5</v>
      </c>
      <c r="B145" s="11">
        <f t="shared" si="48"/>
        <v>46273.71875</v>
      </c>
      <c r="C145" s="10" t="s">
        <v>49</v>
      </c>
      <c r="D145" s="10">
        <f t="shared" si="49"/>
        <v>1018</v>
      </c>
      <c r="E145" s="10" t="str">
        <f t="shared" si="50"/>
        <v>n/a</v>
      </c>
      <c r="F145" s="10" t="str">
        <f t="shared" si="51"/>
        <v>D10</v>
      </c>
      <c r="G145" s="11">
        <f t="shared" si="52"/>
        <v>46273.833333333343</v>
      </c>
      <c r="H145" s="11">
        <f t="shared" si="53"/>
        <v>46273.833333333343</v>
      </c>
      <c r="I145" s="11">
        <f t="shared" si="54"/>
        <v>46273.812500000007</v>
      </c>
      <c r="J145" s="13">
        <f t="shared" si="55"/>
        <v>2.250000000174623</v>
      </c>
      <c r="K145" s="10">
        <f t="shared" si="56"/>
        <v>2</v>
      </c>
      <c r="L145" s="10">
        <f t="shared" si="57"/>
        <v>9</v>
      </c>
      <c r="M145" s="10">
        <f t="shared" si="58"/>
        <v>11</v>
      </c>
      <c r="N145" s="12">
        <f t="shared" si="59"/>
        <v>0.18181818181818182</v>
      </c>
      <c r="O145" s="10" t="str">
        <f t="shared" si="60"/>
        <v>2, 3, 4, 5</v>
      </c>
      <c r="P145" s="13" t="str">
        <f t="shared" si="61"/>
        <v>NULL</v>
      </c>
      <c r="Q145" s="10" t="str">
        <f t="shared" si="62"/>
        <v>WT 5 (no rate)</v>
      </c>
      <c r="R145" s="11" t="str">
        <f t="shared" si="63"/>
        <v>NULL</v>
      </c>
      <c r="S145" s="10" t="str">
        <f t="shared" si="64"/>
        <v>NO RATE</v>
      </c>
      <c r="T145" s="10" t="str">
        <f t="shared" si="65"/>
        <v>UNKNOWN</v>
      </c>
      <c r="U145" s="10" t="str">
        <f t="shared" si="66"/>
        <v/>
      </c>
      <c r="V145" s="10" t="str">
        <f t="shared" si="67"/>
        <v/>
      </c>
      <c r="W145" s="10" t="str">
        <f t="shared" si="68"/>
        <v/>
      </c>
      <c r="X145" s="10" t="str">
        <f t="shared" si="69"/>
        <v>-</v>
      </c>
      <c r="Y145" s="10" t="str">
        <f t="shared" si="70"/>
        <v>Real route 1018: 16 items, last item released 18:25; departure = release + 60 min (rounded up to 15) + loading</v>
      </c>
      <c r="Z145" s="10" t="s">
        <v>148</v>
      </c>
      <c r="AA145" s="14"/>
      <c r="AB145" s="11"/>
      <c r="AC145" s="10" t="s">
        <v>157</v>
      </c>
      <c r="AD145" s="10" t="s">
        <v>155</v>
      </c>
      <c r="AE145" s="10" t="s">
        <v>156</v>
      </c>
      <c r="AF145" s="10"/>
      <c r="AG145" s="14"/>
      <c r="AH145" s="10"/>
      <c r="AI145">
        <f t="shared" si="71"/>
        <v>0</v>
      </c>
      <c r="AN145" t="s">
        <v>155</v>
      </c>
      <c r="AS145" t="s">
        <v>155</v>
      </c>
    </row>
    <row r="146" spans="1:46" ht="15" customHeight="1" x14ac:dyDescent="0.35">
      <c r="A146" s="10">
        <v>5</v>
      </c>
      <c r="B146" s="11">
        <f t="shared" si="48"/>
        <v>46273.71875</v>
      </c>
      <c r="C146" s="10" t="s">
        <v>50</v>
      </c>
      <c r="D146" s="10">
        <f t="shared" si="49"/>
        <v>1037</v>
      </c>
      <c r="E146" s="10" t="str">
        <f t="shared" si="50"/>
        <v>n/a</v>
      </c>
      <c r="F146" s="10" t="str">
        <f t="shared" si="51"/>
        <v>D11</v>
      </c>
      <c r="G146" s="11">
        <f t="shared" si="52"/>
        <v>46273.833333333343</v>
      </c>
      <c r="H146" s="11">
        <f t="shared" si="53"/>
        <v>46273.833333333343</v>
      </c>
      <c r="I146" s="11">
        <f t="shared" si="54"/>
        <v>46273.812500000007</v>
      </c>
      <c r="J146" s="13">
        <f t="shared" si="55"/>
        <v>2.250000000174623</v>
      </c>
      <c r="K146" s="10">
        <f t="shared" si="56"/>
        <v>4</v>
      </c>
      <c r="L146" s="10">
        <f t="shared" si="57"/>
        <v>2</v>
      </c>
      <c r="M146" s="10">
        <f t="shared" si="58"/>
        <v>6</v>
      </c>
      <c r="N146" s="12">
        <f t="shared" si="59"/>
        <v>0.66666666666666663</v>
      </c>
      <c r="O146" s="10" t="str">
        <f t="shared" si="60"/>
        <v>4, 5</v>
      </c>
      <c r="P146" s="13" t="str">
        <f t="shared" si="61"/>
        <v>NULL</v>
      </c>
      <c r="Q146" s="10" t="str">
        <f t="shared" si="62"/>
        <v>WT 5 (no rate)</v>
      </c>
      <c r="R146" s="11" t="str">
        <f t="shared" si="63"/>
        <v>NULL</v>
      </c>
      <c r="S146" s="10" t="str">
        <f t="shared" si="64"/>
        <v>NO RATE</v>
      </c>
      <c r="T146" s="10" t="str">
        <f t="shared" si="65"/>
        <v>UNKNOWN</v>
      </c>
      <c r="U146" s="10" t="str">
        <f t="shared" si="66"/>
        <v/>
      </c>
      <c r="V146" s="10" t="str">
        <f t="shared" si="67"/>
        <v/>
      </c>
      <c r="W146" s="10" t="str">
        <f t="shared" si="68"/>
        <v/>
      </c>
      <c r="X146" s="10" t="str">
        <f t="shared" si="69"/>
        <v>-</v>
      </c>
      <c r="Y146" s="10" t="str">
        <f t="shared" si="70"/>
        <v>Real route 1037: 28 items, last item released 18:26; departure = release + 60 min (rounded up to 15) + loading</v>
      </c>
      <c r="Z146" s="10" t="s">
        <v>148</v>
      </c>
      <c r="AA146" s="14"/>
      <c r="AB146" s="11"/>
      <c r="AC146" s="10" t="s">
        <v>157</v>
      </c>
      <c r="AD146" s="10" t="s">
        <v>155</v>
      </c>
      <c r="AE146" s="10" t="s">
        <v>156</v>
      </c>
      <c r="AF146" s="10"/>
      <c r="AG146" s="14"/>
      <c r="AH146" s="10"/>
      <c r="AI146">
        <f t="shared" si="71"/>
        <v>0</v>
      </c>
      <c r="AN146" t="s">
        <v>155</v>
      </c>
      <c r="AS146" t="s">
        <v>155</v>
      </c>
    </row>
    <row r="147" spans="1:46" ht="15" customHeight="1" x14ac:dyDescent="0.35">
      <c r="A147" s="10">
        <v>5</v>
      </c>
      <c r="B147" s="11">
        <f t="shared" si="48"/>
        <v>46273.71875</v>
      </c>
      <c r="C147" s="10" t="s">
        <v>51</v>
      </c>
      <c r="D147" s="10">
        <f t="shared" si="49"/>
        <v>1057</v>
      </c>
      <c r="E147" s="10" t="str">
        <f t="shared" si="50"/>
        <v>n/a</v>
      </c>
      <c r="F147" s="10" t="str">
        <f t="shared" si="51"/>
        <v>D12</v>
      </c>
      <c r="G147" s="11">
        <f t="shared" si="52"/>
        <v>46273.833333333343</v>
      </c>
      <c r="H147" s="11">
        <f t="shared" si="53"/>
        <v>46273.833333333343</v>
      </c>
      <c r="I147" s="11">
        <f t="shared" si="54"/>
        <v>46273.812500000007</v>
      </c>
      <c r="J147" s="13">
        <f t="shared" si="55"/>
        <v>2.250000000174623</v>
      </c>
      <c r="K147" s="10">
        <f t="shared" si="56"/>
        <v>4</v>
      </c>
      <c r="L147" s="10">
        <f t="shared" si="57"/>
        <v>7</v>
      </c>
      <c r="M147" s="10">
        <f t="shared" si="58"/>
        <v>11</v>
      </c>
      <c r="N147" s="12">
        <f t="shared" si="59"/>
        <v>0.36363636363636365</v>
      </c>
      <c r="O147" s="10" t="str">
        <f t="shared" si="60"/>
        <v>2, 3</v>
      </c>
      <c r="P147" s="13" t="str">
        <f t="shared" si="61"/>
        <v>NULL</v>
      </c>
      <c r="Q147" s="10" t="str">
        <f t="shared" si="62"/>
        <v>WT 3 (no rate)</v>
      </c>
      <c r="R147" s="11" t="str">
        <f t="shared" si="63"/>
        <v>NULL</v>
      </c>
      <c r="S147" s="10" t="str">
        <f t="shared" si="64"/>
        <v>NO RATE</v>
      </c>
      <c r="T147" s="10" t="str">
        <f t="shared" si="65"/>
        <v>UNKNOWN</v>
      </c>
      <c r="U147" s="10" t="str">
        <f t="shared" si="66"/>
        <v/>
      </c>
      <c r="V147" s="10" t="str">
        <f t="shared" si="67"/>
        <v/>
      </c>
      <c r="W147" s="10" t="str">
        <f t="shared" si="68"/>
        <v/>
      </c>
      <c r="X147" s="10" t="str">
        <f t="shared" si="69"/>
        <v>-</v>
      </c>
      <c r="Y147" s="10" t="str">
        <f t="shared" si="70"/>
        <v>Real route 1057: 20 items, last item released 18:16; departure = release + 60 min (rounded up to 15) + loading</v>
      </c>
      <c r="Z147" s="10" t="s">
        <v>148</v>
      </c>
      <c r="AA147" s="14"/>
      <c r="AB147" s="11"/>
      <c r="AC147" s="10" t="s">
        <v>161</v>
      </c>
      <c r="AD147" s="10" t="s">
        <v>155</v>
      </c>
      <c r="AE147" s="10" t="s">
        <v>156</v>
      </c>
      <c r="AF147" s="10"/>
      <c r="AG147" s="14"/>
      <c r="AH147" s="10"/>
      <c r="AI147">
        <f t="shared" si="71"/>
        <v>0</v>
      </c>
      <c r="AN147" t="s">
        <v>155</v>
      </c>
      <c r="AS147" t="s">
        <v>155</v>
      </c>
    </row>
    <row r="148" spans="1:46" ht="15" customHeight="1" x14ac:dyDescent="0.35">
      <c r="A148" s="10">
        <v>5</v>
      </c>
      <c r="B148" s="11">
        <f t="shared" si="48"/>
        <v>46273.71875</v>
      </c>
      <c r="C148" s="10" t="s">
        <v>52</v>
      </c>
      <c r="D148" s="10">
        <f t="shared" si="49"/>
        <v>1003</v>
      </c>
      <c r="E148" s="10" t="str">
        <f t="shared" si="50"/>
        <v>n/a</v>
      </c>
      <c r="F148" s="10" t="str">
        <f t="shared" si="51"/>
        <v>D01</v>
      </c>
      <c r="G148" s="11">
        <f t="shared" si="52"/>
        <v>46273.84375</v>
      </c>
      <c r="H148" s="11">
        <f t="shared" si="53"/>
        <v>46273.84375</v>
      </c>
      <c r="I148" s="11">
        <f t="shared" si="54"/>
        <v>46273.822916666664</v>
      </c>
      <c r="J148" s="13">
        <f t="shared" si="55"/>
        <v>2.4999999999417923</v>
      </c>
      <c r="K148" s="10">
        <f t="shared" si="56"/>
        <v>6</v>
      </c>
      <c r="L148" s="10">
        <f t="shared" si="57"/>
        <v>12</v>
      </c>
      <c r="M148" s="10">
        <f t="shared" si="58"/>
        <v>18</v>
      </c>
      <c r="N148" s="12">
        <f t="shared" si="59"/>
        <v>0.33333333333333331</v>
      </c>
      <c r="O148" s="10" t="str">
        <f t="shared" si="60"/>
        <v>2, 3, 4, 5</v>
      </c>
      <c r="P148" s="13" t="str">
        <f t="shared" si="61"/>
        <v>NULL</v>
      </c>
      <c r="Q148" s="10" t="str">
        <f t="shared" si="62"/>
        <v>WT 5 (no rate)</v>
      </c>
      <c r="R148" s="11" t="str">
        <f t="shared" si="63"/>
        <v>NULL</v>
      </c>
      <c r="S148" s="10" t="str">
        <f t="shared" si="64"/>
        <v>NO RATE</v>
      </c>
      <c r="T148" s="10" t="str">
        <f t="shared" si="65"/>
        <v>UNKNOWN</v>
      </c>
      <c r="U148" s="10" t="str">
        <f t="shared" si="66"/>
        <v/>
      </c>
      <c r="V148" s="10" t="str">
        <f t="shared" si="67"/>
        <v/>
      </c>
      <c r="W148" s="10" t="str">
        <f t="shared" si="68"/>
        <v/>
      </c>
      <c r="X148" s="10" t="str">
        <f t="shared" si="69"/>
        <v>-</v>
      </c>
      <c r="Y148" s="10" t="str">
        <f t="shared" si="70"/>
        <v>Real route 1003: 52 items, last item released 18:40; departure = release + 60 min (rounded up to 15) + loading</v>
      </c>
      <c r="Z148" s="10" t="s">
        <v>148</v>
      </c>
      <c r="AA148" s="14"/>
      <c r="AB148" s="11"/>
      <c r="AC148" s="10" t="s">
        <v>157</v>
      </c>
      <c r="AD148" s="10" t="s">
        <v>155</v>
      </c>
      <c r="AE148" s="10" t="s">
        <v>156</v>
      </c>
      <c r="AF148" s="10"/>
      <c r="AG148" s="14"/>
      <c r="AH148" s="10"/>
      <c r="AI148">
        <f t="shared" si="71"/>
        <v>0</v>
      </c>
      <c r="AN148" t="s">
        <v>155</v>
      </c>
      <c r="AS148" t="s">
        <v>155</v>
      </c>
    </row>
    <row r="149" spans="1:46" ht="15" customHeight="1" x14ac:dyDescent="0.35">
      <c r="A149" s="10">
        <v>5</v>
      </c>
      <c r="B149" s="11">
        <f t="shared" si="48"/>
        <v>46273.71875</v>
      </c>
      <c r="C149" s="10" t="s">
        <v>53</v>
      </c>
      <c r="D149" s="10">
        <f t="shared" si="49"/>
        <v>1020</v>
      </c>
      <c r="E149" s="10" t="str">
        <f t="shared" si="50"/>
        <v>n/a</v>
      </c>
      <c r="F149" s="10" t="str">
        <f t="shared" si="51"/>
        <v>D02</v>
      </c>
      <c r="G149" s="11">
        <f t="shared" si="52"/>
        <v>46273.84375</v>
      </c>
      <c r="H149" s="11">
        <f t="shared" si="53"/>
        <v>46273.84375</v>
      </c>
      <c r="I149" s="11">
        <f t="shared" si="54"/>
        <v>46273.822916666664</v>
      </c>
      <c r="J149" s="13">
        <f t="shared" si="55"/>
        <v>2.4999999999417923</v>
      </c>
      <c r="K149" s="10">
        <f t="shared" si="56"/>
        <v>1</v>
      </c>
      <c r="L149" s="10">
        <f t="shared" si="57"/>
        <v>8</v>
      </c>
      <c r="M149" s="10">
        <f t="shared" si="58"/>
        <v>9</v>
      </c>
      <c r="N149" s="12">
        <f t="shared" si="59"/>
        <v>0.1111111111111111</v>
      </c>
      <c r="O149" s="10" t="str">
        <f t="shared" si="60"/>
        <v>2, 3, 5</v>
      </c>
      <c r="P149" s="13" t="str">
        <f t="shared" si="61"/>
        <v>NULL</v>
      </c>
      <c r="Q149" s="10" t="str">
        <f t="shared" si="62"/>
        <v>WT 5 (no rate)</v>
      </c>
      <c r="R149" s="11" t="str">
        <f t="shared" si="63"/>
        <v>NULL</v>
      </c>
      <c r="S149" s="10" t="str">
        <f t="shared" si="64"/>
        <v>NO RATE</v>
      </c>
      <c r="T149" s="10" t="str">
        <f t="shared" si="65"/>
        <v>UNKNOWN</v>
      </c>
      <c r="U149" s="10" t="str">
        <f t="shared" si="66"/>
        <v/>
      </c>
      <c r="V149" s="10" t="str">
        <f t="shared" si="67"/>
        <v/>
      </c>
      <c r="W149" s="10" t="str">
        <f t="shared" si="68"/>
        <v/>
      </c>
      <c r="X149" s="10" t="str">
        <f t="shared" si="69"/>
        <v>-</v>
      </c>
      <c r="Y149" s="10" t="str">
        <f t="shared" si="70"/>
        <v>Real route 1020: 17 items, last item released 18:30; departure = release + 60 min (rounded up to 15) + loading</v>
      </c>
      <c r="Z149" s="10" t="s">
        <v>148</v>
      </c>
      <c r="AA149" s="14"/>
      <c r="AB149" s="11"/>
      <c r="AC149" s="10" t="s">
        <v>157</v>
      </c>
      <c r="AD149" s="10" t="s">
        <v>155</v>
      </c>
      <c r="AE149" s="10" t="s">
        <v>156</v>
      </c>
      <c r="AF149" s="10"/>
      <c r="AG149" s="14"/>
      <c r="AH149" s="10"/>
      <c r="AI149">
        <f t="shared" si="71"/>
        <v>0</v>
      </c>
      <c r="AN149" t="s">
        <v>155</v>
      </c>
      <c r="AS149" t="s">
        <v>155</v>
      </c>
    </row>
    <row r="150" spans="1:46" ht="15" customHeight="1" x14ac:dyDescent="0.35">
      <c r="A150" s="10">
        <v>5</v>
      </c>
      <c r="B150" s="11">
        <f t="shared" si="48"/>
        <v>46273.71875</v>
      </c>
      <c r="C150" s="10" t="s">
        <v>54</v>
      </c>
      <c r="D150" s="10">
        <f t="shared" si="49"/>
        <v>1022</v>
      </c>
      <c r="E150" s="10" t="str">
        <f t="shared" si="50"/>
        <v>n/a</v>
      </c>
      <c r="F150" s="10" t="str">
        <f t="shared" si="51"/>
        <v>D03</v>
      </c>
      <c r="G150" s="11">
        <f t="shared" si="52"/>
        <v>46273.84375</v>
      </c>
      <c r="H150" s="11">
        <f t="shared" si="53"/>
        <v>46273.84375</v>
      </c>
      <c r="I150" s="11">
        <f t="shared" si="54"/>
        <v>46273.822916666664</v>
      </c>
      <c r="J150" s="13">
        <f t="shared" si="55"/>
        <v>2.4999999999417923</v>
      </c>
      <c r="K150" s="10">
        <f t="shared" si="56"/>
        <v>16</v>
      </c>
      <c r="L150" s="10">
        <f t="shared" si="57"/>
        <v>5</v>
      </c>
      <c r="M150" s="10">
        <f t="shared" si="58"/>
        <v>21</v>
      </c>
      <c r="N150" s="12">
        <f t="shared" si="59"/>
        <v>0.76190476190476186</v>
      </c>
      <c r="O150" s="10" t="str">
        <f t="shared" si="60"/>
        <v>2, 4, 5</v>
      </c>
      <c r="P150" s="13" t="str">
        <f t="shared" si="61"/>
        <v>NULL</v>
      </c>
      <c r="Q150" s="10" t="str">
        <f t="shared" si="62"/>
        <v>WT 5 (no rate)</v>
      </c>
      <c r="R150" s="11" t="str">
        <f t="shared" si="63"/>
        <v>NULL</v>
      </c>
      <c r="S150" s="10" t="str">
        <f t="shared" si="64"/>
        <v>NO RATE</v>
      </c>
      <c r="T150" s="10" t="str">
        <f t="shared" si="65"/>
        <v>UNKNOWN</v>
      </c>
      <c r="U150" s="10" t="str">
        <f t="shared" si="66"/>
        <v/>
      </c>
      <c r="V150" s="10" t="str">
        <f t="shared" si="67"/>
        <v/>
      </c>
      <c r="W150" s="10" t="str">
        <f t="shared" si="68"/>
        <v/>
      </c>
      <c r="X150" s="10" t="str">
        <f t="shared" si="69"/>
        <v>-</v>
      </c>
      <c r="Y150" s="10" t="str">
        <f t="shared" si="70"/>
        <v>Real route 1022: 34 items, last item released 18:37; departure = release + 60 min (rounded up to 15) + loading</v>
      </c>
      <c r="Z150" s="10" t="s">
        <v>148</v>
      </c>
      <c r="AA150" s="14"/>
      <c r="AB150" s="11"/>
      <c r="AC150" s="10" t="s">
        <v>157</v>
      </c>
      <c r="AD150" s="10" t="s">
        <v>155</v>
      </c>
      <c r="AE150" s="10" t="s">
        <v>156</v>
      </c>
      <c r="AF150" s="10"/>
      <c r="AG150" s="14"/>
      <c r="AH150" s="10"/>
      <c r="AI150">
        <f t="shared" si="71"/>
        <v>0</v>
      </c>
      <c r="AN150" t="s">
        <v>155</v>
      </c>
      <c r="AS150" t="s">
        <v>155</v>
      </c>
    </row>
    <row r="151" spans="1:46" ht="15" customHeight="1" x14ac:dyDescent="0.35">
      <c r="A151" s="10">
        <v>5</v>
      </c>
      <c r="B151" s="11">
        <f t="shared" si="48"/>
        <v>46273.71875</v>
      </c>
      <c r="C151" s="10" t="s">
        <v>55</v>
      </c>
      <c r="D151" s="10">
        <f t="shared" si="49"/>
        <v>1028</v>
      </c>
      <c r="E151" s="10" t="str">
        <f t="shared" si="50"/>
        <v>n/a</v>
      </c>
      <c r="F151" s="10" t="str">
        <f t="shared" si="51"/>
        <v>D04</v>
      </c>
      <c r="G151" s="11">
        <f t="shared" si="52"/>
        <v>46273.84375</v>
      </c>
      <c r="H151" s="11">
        <f t="shared" si="53"/>
        <v>46273.84375</v>
      </c>
      <c r="I151" s="11">
        <f t="shared" si="54"/>
        <v>46273.822916666664</v>
      </c>
      <c r="J151" s="13">
        <f t="shared" si="55"/>
        <v>2.4999999999417923</v>
      </c>
      <c r="K151" s="10">
        <f t="shared" si="56"/>
        <v>2</v>
      </c>
      <c r="L151" s="10">
        <f t="shared" si="57"/>
        <v>3</v>
      </c>
      <c r="M151" s="10">
        <f t="shared" si="58"/>
        <v>5</v>
      </c>
      <c r="N151" s="12">
        <f t="shared" si="59"/>
        <v>0.4</v>
      </c>
      <c r="O151" s="10" t="str">
        <f t="shared" si="60"/>
        <v>3, 4, 5</v>
      </c>
      <c r="P151" s="13" t="str">
        <f t="shared" si="61"/>
        <v>NULL</v>
      </c>
      <c r="Q151" s="10" t="str">
        <f t="shared" si="62"/>
        <v>WT 5 (no rate)</v>
      </c>
      <c r="R151" s="11" t="str">
        <f t="shared" si="63"/>
        <v>NULL</v>
      </c>
      <c r="S151" s="10" t="str">
        <f t="shared" si="64"/>
        <v>NO RATE</v>
      </c>
      <c r="T151" s="10" t="str">
        <f t="shared" si="65"/>
        <v>UNKNOWN</v>
      </c>
      <c r="U151" s="10" t="str">
        <f t="shared" si="66"/>
        <v/>
      </c>
      <c r="V151" s="10" t="str">
        <f t="shared" si="67"/>
        <v/>
      </c>
      <c r="W151" s="10" t="str">
        <f t="shared" si="68"/>
        <v/>
      </c>
      <c r="X151" s="10" t="str">
        <f t="shared" si="69"/>
        <v>-</v>
      </c>
      <c r="Y151" s="10" t="str">
        <f t="shared" si="70"/>
        <v>Real route 1028: 10 items, last item released 18:40; departure = release + 60 min (rounded up to 15) + loading</v>
      </c>
      <c r="Z151" s="10" t="s">
        <v>148</v>
      </c>
      <c r="AA151" s="14"/>
      <c r="AB151" s="11"/>
      <c r="AC151" s="10" t="s">
        <v>157</v>
      </c>
      <c r="AD151" s="10" t="s">
        <v>155</v>
      </c>
      <c r="AE151" s="10" t="s">
        <v>156</v>
      </c>
      <c r="AF151" s="10"/>
      <c r="AG151" s="14"/>
      <c r="AH151" s="10"/>
      <c r="AI151">
        <f t="shared" si="71"/>
        <v>0</v>
      </c>
      <c r="AN151" t="s">
        <v>155</v>
      </c>
      <c r="AS151" t="s">
        <v>155</v>
      </c>
    </row>
    <row r="152" spans="1:46" ht="15" customHeight="1" x14ac:dyDescent="0.35">
      <c r="A152" s="10">
        <v>5</v>
      </c>
      <c r="B152" s="11">
        <f t="shared" si="48"/>
        <v>46273.71875</v>
      </c>
      <c r="C152" s="10" t="s">
        <v>56</v>
      </c>
      <c r="D152" s="10">
        <f t="shared" si="49"/>
        <v>1036</v>
      </c>
      <c r="E152" s="10" t="str">
        <f t="shared" si="50"/>
        <v>n/a</v>
      </c>
      <c r="F152" s="10" t="str">
        <f t="shared" si="51"/>
        <v>D05</v>
      </c>
      <c r="G152" s="11">
        <f t="shared" si="52"/>
        <v>46273.84375</v>
      </c>
      <c r="H152" s="11">
        <f t="shared" si="53"/>
        <v>46273.84375</v>
      </c>
      <c r="I152" s="11">
        <f t="shared" si="54"/>
        <v>46273.822916666664</v>
      </c>
      <c r="J152" s="13">
        <f t="shared" si="55"/>
        <v>2.4999999999417923</v>
      </c>
      <c r="K152" s="10">
        <f t="shared" si="56"/>
        <v>11</v>
      </c>
      <c r="L152" s="10">
        <f t="shared" si="57"/>
        <v>1</v>
      </c>
      <c r="M152" s="10">
        <f t="shared" si="58"/>
        <v>12</v>
      </c>
      <c r="N152" s="12">
        <f t="shared" si="59"/>
        <v>0.91666666666666663</v>
      </c>
      <c r="O152" s="10" t="str">
        <f t="shared" si="60"/>
        <v>1</v>
      </c>
      <c r="P152" s="13">
        <f t="shared" si="61"/>
        <v>0.17506763856054636</v>
      </c>
      <c r="Q152" s="10" t="str">
        <f t="shared" si="62"/>
        <v>WT 1</v>
      </c>
      <c r="R152" s="11">
        <f t="shared" si="63"/>
        <v>46273.726044484938</v>
      </c>
      <c r="S152" s="10" t="str">
        <f t="shared" si="64"/>
        <v>ON TIME</v>
      </c>
      <c r="T152" s="10" t="str">
        <f t="shared" si="65"/>
        <v>YES</v>
      </c>
      <c r="U152" s="10">
        <f t="shared" si="66"/>
        <v>139</v>
      </c>
      <c r="V152" s="10" t="str">
        <f t="shared" si="67"/>
        <v>+2:19</v>
      </c>
      <c r="W152" s="10" t="str">
        <f t="shared" si="68"/>
        <v/>
      </c>
      <c r="X152" s="10" t="str">
        <f t="shared" si="69"/>
        <v>-</v>
      </c>
      <c r="Y152" s="10" t="str">
        <f t="shared" si="70"/>
        <v>Real route 1036: 22 items, last item released 18:37; departure = release + 60 min (rounded up to 15) + loading</v>
      </c>
      <c r="Z152" s="10" t="s">
        <v>148</v>
      </c>
      <c r="AA152" s="14">
        <v>7.2944849421296299E-3</v>
      </c>
      <c r="AB152" s="11">
        <v>46273.726044484953</v>
      </c>
      <c r="AC152" s="10" t="s">
        <v>150</v>
      </c>
      <c r="AD152" s="10" t="s">
        <v>151</v>
      </c>
      <c r="AE152" s="10" t="s">
        <v>152</v>
      </c>
      <c r="AF152" s="10" t="s">
        <v>179</v>
      </c>
      <c r="AG152" s="14">
        <v>0</v>
      </c>
      <c r="AH152" s="10"/>
      <c r="AI152">
        <f t="shared" si="71"/>
        <v>0</v>
      </c>
      <c r="AJ152" s="54">
        <v>3.446550127314815E-3</v>
      </c>
      <c r="AK152" s="54">
        <v>2.4982193726851849E-2</v>
      </c>
      <c r="AL152" s="53">
        <v>46273.72219655013</v>
      </c>
      <c r="AM152" s="53">
        <v>46273.743732193732</v>
      </c>
      <c r="AN152" t="s">
        <v>151</v>
      </c>
      <c r="AP152" s="54" t="s">
        <v>167</v>
      </c>
      <c r="AQ152" s="53">
        <v>2.4982193726851849E-2</v>
      </c>
      <c r="AR152" s="53">
        <v>46273.743732193732</v>
      </c>
      <c r="AS152" t="s">
        <v>151</v>
      </c>
      <c r="AT152" t="s">
        <v>167</v>
      </c>
    </row>
    <row r="153" spans="1:46" ht="15" customHeight="1" x14ac:dyDescent="0.35">
      <c r="A153" s="10">
        <v>5</v>
      </c>
      <c r="B153" s="11">
        <f t="shared" si="48"/>
        <v>46273.71875</v>
      </c>
      <c r="C153" s="10" t="s">
        <v>57</v>
      </c>
      <c r="D153" s="10">
        <f t="shared" si="49"/>
        <v>1054</v>
      </c>
      <c r="E153" s="10" t="str">
        <f t="shared" si="50"/>
        <v>n/a</v>
      </c>
      <c r="F153" s="10" t="str">
        <f t="shared" si="51"/>
        <v>D06</v>
      </c>
      <c r="G153" s="11">
        <f t="shared" si="52"/>
        <v>46273.84375</v>
      </c>
      <c r="H153" s="11">
        <f t="shared" si="53"/>
        <v>46273.84375</v>
      </c>
      <c r="I153" s="11">
        <f t="shared" si="54"/>
        <v>46273.822916666664</v>
      </c>
      <c r="J153" s="13">
        <f t="shared" si="55"/>
        <v>2.4999999999417923</v>
      </c>
      <c r="K153" s="10">
        <f t="shared" si="56"/>
        <v>4</v>
      </c>
      <c r="L153" s="10">
        <f t="shared" si="57"/>
        <v>22</v>
      </c>
      <c r="M153" s="10">
        <f t="shared" si="58"/>
        <v>26</v>
      </c>
      <c r="N153" s="12">
        <f t="shared" si="59"/>
        <v>0.15384615384615385</v>
      </c>
      <c r="O153" s="10" t="str">
        <f t="shared" si="60"/>
        <v>1, 2, 3, 4, 5</v>
      </c>
      <c r="P153" s="13" t="str">
        <f t="shared" si="61"/>
        <v>NULL</v>
      </c>
      <c r="Q153" s="10" t="str">
        <f t="shared" si="62"/>
        <v>WT 5 (no rate)</v>
      </c>
      <c r="R153" s="11" t="str">
        <f t="shared" si="63"/>
        <v>NULL</v>
      </c>
      <c r="S153" s="10" t="str">
        <f t="shared" si="64"/>
        <v>NO RATE</v>
      </c>
      <c r="T153" s="10" t="str">
        <f t="shared" si="65"/>
        <v>UNKNOWN</v>
      </c>
      <c r="U153" s="10" t="str">
        <f t="shared" si="66"/>
        <v/>
      </c>
      <c r="V153" s="10" t="str">
        <f t="shared" si="67"/>
        <v/>
      </c>
      <c r="W153" s="10" t="str">
        <f t="shared" si="68"/>
        <v/>
      </c>
      <c r="X153" s="10" t="str">
        <f t="shared" si="69"/>
        <v>-</v>
      </c>
      <c r="Y153" s="10" t="str">
        <f t="shared" si="70"/>
        <v>Real route 1054: 43 items, last item released 18:37; departure = release + 60 min (rounded up to 15) + loading</v>
      </c>
      <c r="Z153" s="10" t="s">
        <v>148</v>
      </c>
      <c r="AA153" s="14"/>
      <c r="AB153" s="11"/>
      <c r="AC153" s="10" t="s">
        <v>157</v>
      </c>
      <c r="AD153" s="10" t="s">
        <v>155</v>
      </c>
      <c r="AE153" s="10" t="s">
        <v>156</v>
      </c>
      <c r="AF153" s="10"/>
      <c r="AG153" s="14"/>
      <c r="AH153" s="10"/>
      <c r="AI153">
        <f t="shared" si="71"/>
        <v>0</v>
      </c>
      <c r="AN153" t="s">
        <v>155</v>
      </c>
      <c r="AP153" s="54"/>
      <c r="AQ153" s="53">
        <v>2.4982193726851849E-2</v>
      </c>
      <c r="AR153" s="53">
        <v>46273.743732193732</v>
      </c>
      <c r="AS153" t="s">
        <v>155</v>
      </c>
      <c r="AT153" t="s">
        <v>167</v>
      </c>
    </row>
    <row r="154" spans="1:46" ht="15" customHeight="1" x14ac:dyDescent="0.35">
      <c r="A154" s="10">
        <v>5</v>
      </c>
      <c r="B154" s="11">
        <f t="shared" si="48"/>
        <v>46273.71875</v>
      </c>
      <c r="C154" s="10" t="s">
        <v>58</v>
      </c>
      <c r="D154" s="10">
        <f t="shared" si="49"/>
        <v>1010</v>
      </c>
      <c r="E154" s="10" t="str">
        <f t="shared" si="50"/>
        <v>n/a</v>
      </c>
      <c r="F154" s="10" t="str">
        <f t="shared" si="51"/>
        <v>D07</v>
      </c>
      <c r="G154" s="11">
        <f t="shared" si="52"/>
        <v>46273.854166666657</v>
      </c>
      <c r="H154" s="11">
        <f t="shared" si="53"/>
        <v>46273.854166666657</v>
      </c>
      <c r="I154" s="11">
        <f t="shared" si="54"/>
        <v>46273.833333333321</v>
      </c>
      <c r="J154" s="13">
        <f t="shared" si="55"/>
        <v>2.7499999997089617</v>
      </c>
      <c r="K154" s="10">
        <f t="shared" si="56"/>
        <v>0</v>
      </c>
      <c r="L154" s="10">
        <f t="shared" si="57"/>
        <v>2</v>
      </c>
      <c r="M154" s="10">
        <f t="shared" si="58"/>
        <v>2</v>
      </c>
      <c r="N154" s="12">
        <f t="shared" si="59"/>
        <v>0</v>
      </c>
      <c r="O154" s="10" t="str">
        <f t="shared" si="60"/>
        <v>2</v>
      </c>
      <c r="P154" s="13" t="str">
        <f t="shared" si="61"/>
        <v>NULL</v>
      </c>
      <c r="Q154" s="10" t="str">
        <f t="shared" si="62"/>
        <v>WT 2 (no rate)</v>
      </c>
      <c r="R154" s="11" t="str">
        <f t="shared" si="63"/>
        <v>NULL</v>
      </c>
      <c r="S154" s="10" t="str">
        <f t="shared" si="64"/>
        <v>NO RATE</v>
      </c>
      <c r="T154" s="10" t="str">
        <f t="shared" si="65"/>
        <v>UNKNOWN</v>
      </c>
      <c r="U154" s="10" t="str">
        <f t="shared" si="66"/>
        <v/>
      </c>
      <c r="V154" s="10" t="str">
        <f t="shared" si="67"/>
        <v/>
      </c>
      <c r="W154" s="10" t="str">
        <f t="shared" si="68"/>
        <v/>
      </c>
      <c r="X154" s="10" t="str">
        <f t="shared" si="69"/>
        <v>-</v>
      </c>
      <c r="Y154" s="10" t="str">
        <f t="shared" si="70"/>
        <v>Real route 1010: 24 items, last item released 18:53; departure = release + 60 min (rounded up to 15) + loading</v>
      </c>
      <c r="Z154" s="10" t="s">
        <v>148</v>
      </c>
      <c r="AA154" s="14"/>
      <c r="AB154" s="11"/>
      <c r="AC154" s="10" t="s">
        <v>154</v>
      </c>
      <c r="AD154" s="10" t="s">
        <v>155</v>
      </c>
      <c r="AE154" s="10" t="s">
        <v>156</v>
      </c>
      <c r="AF154" s="10"/>
      <c r="AG154" s="14"/>
      <c r="AH154" s="10"/>
      <c r="AI154">
        <f t="shared" si="71"/>
        <v>0</v>
      </c>
      <c r="AN154" t="s">
        <v>155</v>
      </c>
      <c r="AS154" t="s">
        <v>155</v>
      </c>
    </row>
    <row r="155" spans="1:46" ht="15" customHeight="1" x14ac:dyDescent="0.35">
      <c r="A155" s="10">
        <v>5</v>
      </c>
      <c r="B155" s="11">
        <f t="shared" si="48"/>
        <v>46273.71875</v>
      </c>
      <c r="C155" s="10" t="s">
        <v>59</v>
      </c>
      <c r="D155" s="10">
        <f t="shared" si="49"/>
        <v>1019</v>
      </c>
      <c r="E155" s="10" t="str">
        <f t="shared" si="50"/>
        <v>n/a</v>
      </c>
      <c r="F155" s="10" t="str">
        <f t="shared" si="51"/>
        <v>D08</v>
      </c>
      <c r="G155" s="11">
        <f t="shared" si="52"/>
        <v>46273.854166666657</v>
      </c>
      <c r="H155" s="11">
        <f t="shared" si="53"/>
        <v>46273.854166666657</v>
      </c>
      <c r="I155" s="11">
        <f t="shared" si="54"/>
        <v>46273.833333333321</v>
      </c>
      <c r="J155" s="13">
        <f t="shared" si="55"/>
        <v>2.7499999997089617</v>
      </c>
      <c r="K155" s="10">
        <f t="shared" si="56"/>
        <v>5</v>
      </c>
      <c r="L155" s="10">
        <f t="shared" si="57"/>
        <v>9</v>
      </c>
      <c r="M155" s="10">
        <f t="shared" si="58"/>
        <v>14</v>
      </c>
      <c r="N155" s="12">
        <f t="shared" si="59"/>
        <v>0.35714285714285715</v>
      </c>
      <c r="O155" s="10" t="str">
        <f t="shared" si="60"/>
        <v>2, 3, 4</v>
      </c>
      <c r="P155" s="13" t="str">
        <f t="shared" si="61"/>
        <v>NULL</v>
      </c>
      <c r="Q155" s="10" t="str">
        <f t="shared" si="62"/>
        <v>WT 4 (no rate)</v>
      </c>
      <c r="R155" s="11" t="str">
        <f t="shared" si="63"/>
        <v>NULL</v>
      </c>
      <c r="S155" s="10" t="str">
        <f t="shared" si="64"/>
        <v>NO RATE</v>
      </c>
      <c r="T155" s="10" t="str">
        <f t="shared" si="65"/>
        <v>UNKNOWN</v>
      </c>
      <c r="U155" s="10" t="str">
        <f t="shared" si="66"/>
        <v/>
      </c>
      <c r="V155" s="10" t="str">
        <f t="shared" si="67"/>
        <v/>
      </c>
      <c r="W155" s="10" t="str">
        <f t="shared" si="68"/>
        <v/>
      </c>
      <c r="X155" s="10" t="str">
        <f t="shared" si="69"/>
        <v>-</v>
      </c>
      <c r="Y155" s="10" t="str">
        <f t="shared" si="70"/>
        <v>Real route 1019: 31 items, last item released 18:46; departure = release + 60 min (rounded up to 15) + loading</v>
      </c>
      <c r="Z155" s="10" t="s">
        <v>148</v>
      </c>
      <c r="AA155" s="14"/>
      <c r="AB155" s="11"/>
      <c r="AC155" s="10" t="s">
        <v>159</v>
      </c>
      <c r="AD155" s="10" t="s">
        <v>155</v>
      </c>
      <c r="AE155" s="10" t="s">
        <v>156</v>
      </c>
      <c r="AF155" s="10"/>
      <c r="AG155" s="14"/>
      <c r="AH155" s="10"/>
      <c r="AI155">
        <f t="shared" si="71"/>
        <v>0</v>
      </c>
      <c r="AN155" t="s">
        <v>155</v>
      </c>
      <c r="AS155" t="s">
        <v>155</v>
      </c>
    </row>
    <row r="156" spans="1:46" ht="15" customHeight="1" x14ac:dyDescent="0.35">
      <c r="A156" s="10">
        <v>5</v>
      </c>
      <c r="B156" s="11">
        <f t="shared" si="48"/>
        <v>46273.71875</v>
      </c>
      <c r="C156" s="10" t="s">
        <v>60</v>
      </c>
      <c r="D156" s="10">
        <f t="shared" si="49"/>
        <v>1021</v>
      </c>
      <c r="E156" s="10" t="str">
        <f t="shared" si="50"/>
        <v>n/a</v>
      </c>
      <c r="F156" s="10" t="str">
        <f t="shared" si="51"/>
        <v>D09</v>
      </c>
      <c r="G156" s="11">
        <f t="shared" si="52"/>
        <v>46273.854166666657</v>
      </c>
      <c r="H156" s="11">
        <f t="shared" si="53"/>
        <v>46273.854166666657</v>
      </c>
      <c r="I156" s="11">
        <f t="shared" si="54"/>
        <v>46273.833333333321</v>
      </c>
      <c r="J156" s="13">
        <f t="shared" si="55"/>
        <v>2.7499999997089617</v>
      </c>
      <c r="K156" s="10">
        <f t="shared" si="56"/>
        <v>2</v>
      </c>
      <c r="L156" s="10">
        <f t="shared" si="57"/>
        <v>3</v>
      </c>
      <c r="M156" s="10">
        <f t="shared" si="58"/>
        <v>5</v>
      </c>
      <c r="N156" s="12">
        <f t="shared" si="59"/>
        <v>0.4</v>
      </c>
      <c r="O156" s="10" t="str">
        <f t="shared" si="60"/>
        <v>2, 4</v>
      </c>
      <c r="P156" s="13" t="str">
        <f t="shared" si="61"/>
        <v>NULL</v>
      </c>
      <c r="Q156" s="10" t="str">
        <f t="shared" si="62"/>
        <v>WT 4 (no rate)</v>
      </c>
      <c r="R156" s="11" t="str">
        <f t="shared" si="63"/>
        <v>NULL</v>
      </c>
      <c r="S156" s="10" t="str">
        <f t="shared" si="64"/>
        <v>NO RATE</v>
      </c>
      <c r="T156" s="10" t="str">
        <f t="shared" si="65"/>
        <v>UNKNOWN</v>
      </c>
      <c r="U156" s="10" t="str">
        <f t="shared" si="66"/>
        <v/>
      </c>
      <c r="V156" s="10" t="str">
        <f t="shared" si="67"/>
        <v/>
      </c>
      <c r="W156" s="10" t="str">
        <f t="shared" si="68"/>
        <v/>
      </c>
      <c r="X156" s="10" t="str">
        <f t="shared" si="69"/>
        <v>-</v>
      </c>
      <c r="Y156" s="10" t="str">
        <f t="shared" si="70"/>
        <v>Real route 1021: 18 items, last item released 18:53; departure = release + 60 min (rounded up to 15) + loading</v>
      </c>
      <c r="Z156" s="10" t="s">
        <v>148</v>
      </c>
      <c r="AA156" s="14"/>
      <c r="AB156" s="11"/>
      <c r="AC156" s="10" t="s">
        <v>159</v>
      </c>
      <c r="AD156" s="10" t="s">
        <v>155</v>
      </c>
      <c r="AE156" s="10" t="s">
        <v>156</v>
      </c>
      <c r="AF156" s="10"/>
      <c r="AG156" s="14"/>
      <c r="AH156" s="10"/>
      <c r="AI156">
        <f t="shared" si="71"/>
        <v>0</v>
      </c>
      <c r="AN156" t="s">
        <v>155</v>
      </c>
      <c r="AS156" t="s">
        <v>155</v>
      </c>
    </row>
    <row r="157" spans="1:46" ht="15" customHeight="1" x14ac:dyDescent="0.35">
      <c r="A157" s="10">
        <v>5</v>
      </c>
      <c r="B157" s="11">
        <f t="shared" si="48"/>
        <v>46273.71875</v>
      </c>
      <c r="C157" s="10" t="s">
        <v>61</v>
      </c>
      <c r="D157" s="10">
        <f t="shared" si="49"/>
        <v>1030</v>
      </c>
      <c r="E157" s="10" t="str">
        <f t="shared" si="50"/>
        <v>n/a</v>
      </c>
      <c r="F157" s="10" t="str">
        <f t="shared" si="51"/>
        <v>D10</v>
      </c>
      <c r="G157" s="11">
        <f t="shared" si="52"/>
        <v>46273.854166666657</v>
      </c>
      <c r="H157" s="11">
        <f t="shared" si="53"/>
        <v>46273.854166666657</v>
      </c>
      <c r="I157" s="11">
        <f t="shared" si="54"/>
        <v>46273.833333333321</v>
      </c>
      <c r="J157" s="13">
        <f t="shared" si="55"/>
        <v>2.7499999997089617</v>
      </c>
      <c r="K157" s="10">
        <f t="shared" si="56"/>
        <v>0</v>
      </c>
      <c r="L157" s="10">
        <f t="shared" si="57"/>
        <v>0</v>
      </c>
      <c r="M157" s="10">
        <f t="shared" si="58"/>
        <v>0</v>
      </c>
      <c r="N157" s="12" t="str">
        <f t="shared" si="59"/>
        <v/>
      </c>
      <c r="O157" s="10" t="str">
        <f t="shared" si="60"/>
        <v/>
      </c>
      <c r="P157" s="13">
        <f t="shared" si="61"/>
        <v>0</v>
      </c>
      <c r="Q157" s="10" t="str">
        <f t="shared" si="62"/>
        <v/>
      </c>
      <c r="R157" s="11" t="str">
        <f t="shared" si="63"/>
        <v/>
      </c>
      <c r="S157" s="10" t="str">
        <f t="shared" si="64"/>
        <v>NO WORK RELEASED YET</v>
      </c>
      <c r="T157" s="10" t="str">
        <f t="shared" si="65"/>
        <v/>
      </c>
      <c r="U157" s="10" t="str">
        <f t="shared" si="66"/>
        <v/>
      </c>
      <c r="V157" s="10" t="str">
        <f t="shared" si="67"/>
        <v/>
      </c>
      <c r="W157" s="10" t="str">
        <f t="shared" si="68"/>
        <v/>
      </c>
      <c r="X157" s="10" t="str">
        <f t="shared" si="69"/>
        <v>-</v>
      </c>
      <c r="Y157" s="10" t="str">
        <f t="shared" si="70"/>
        <v>Real route 1030: 19 items, last item released 18:59; departure = release + 60 min (rounded up to 15) + loading</v>
      </c>
      <c r="Z157" s="10" t="s">
        <v>148</v>
      </c>
      <c r="AA157" s="14"/>
      <c r="AB157" s="11"/>
      <c r="AC157" s="10"/>
      <c r="AD157" s="10" t="s">
        <v>149</v>
      </c>
      <c r="AE157" s="10"/>
      <c r="AF157" s="10"/>
      <c r="AG157" s="14"/>
      <c r="AH157" s="10"/>
      <c r="AI157">
        <f t="shared" si="71"/>
        <v>0</v>
      </c>
      <c r="AN157" t="s">
        <v>149</v>
      </c>
      <c r="AS157" t="s">
        <v>149</v>
      </c>
    </row>
    <row r="158" spans="1:46" ht="15" customHeight="1" x14ac:dyDescent="0.35">
      <c r="A158" s="10">
        <v>5</v>
      </c>
      <c r="B158" s="11">
        <f t="shared" si="48"/>
        <v>46273.71875</v>
      </c>
      <c r="C158" s="10" t="s">
        <v>62</v>
      </c>
      <c r="D158" s="10">
        <f t="shared" si="49"/>
        <v>1042</v>
      </c>
      <c r="E158" s="10" t="str">
        <f t="shared" si="50"/>
        <v>n/a</v>
      </c>
      <c r="F158" s="10" t="str">
        <f t="shared" si="51"/>
        <v>D11</v>
      </c>
      <c r="G158" s="11">
        <f t="shared" si="52"/>
        <v>46273.854166666657</v>
      </c>
      <c r="H158" s="11">
        <f t="shared" si="53"/>
        <v>46273.854166666657</v>
      </c>
      <c r="I158" s="11">
        <f t="shared" si="54"/>
        <v>46273.833333333321</v>
      </c>
      <c r="J158" s="13">
        <f t="shared" si="55"/>
        <v>2.7499999997089617</v>
      </c>
      <c r="K158" s="10">
        <f t="shared" si="56"/>
        <v>1</v>
      </c>
      <c r="L158" s="10">
        <f t="shared" si="57"/>
        <v>170</v>
      </c>
      <c r="M158" s="10">
        <f t="shared" si="58"/>
        <v>171</v>
      </c>
      <c r="N158" s="12">
        <f t="shared" si="59"/>
        <v>5.8479532163742687E-3</v>
      </c>
      <c r="O158" s="10" t="str">
        <f t="shared" si="60"/>
        <v>1, 2, 3, 4, 5</v>
      </c>
      <c r="P158" s="13" t="str">
        <f t="shared" si="61"/>
        <v>NULL</v>
      </c>
      <c r="Q158" s="10" t="str">
        <f t="shared" si="62"/>
        <v>WT 5 (no rate)</v>
      </c>
      <c r="R158" s="11" t="str">
        <f t="shared" si="63"/>
        <v>NULL</v>
      </c>
      <c r="S158" s="10" t="str">
        <f t="shared" si="64"/>
        <v>NO RATE</v>
      </c>
      <c r="T158" s="10" t="str">
        <f t="shared" si="65"/>
        <v>UNKNOWN</v>
      </c>
      <c r="U158" s="10" t="str">
        <f t="shared" si="66"/>
        <v/>
      </c>
      <c r="V158" s="10" t="str">
        <f t="shared" si="67"/>
        <v/>
      </c>
      <c r="W158" s="10" t="str">
        <f t="shared" si="68"/>
        <v/>
      </c>
      <c r="X158" s="10" t="str">
        <f t="shared" si="69"/>
        <v>-</v>
      </c>
      <c r="Y158" s="10" t="str">
        <f t="shared" si="70"/>
        <v>Real route 1042: 200 items, last item released 18:59; departure = release + 60 min (rounded up to 15) + loading</v>
      </c>
      <c r="Z158" s="10" t="s">
        <v>148</v>
      </c>
      <c r="AA158" s="14"/>
      <c r="AB158" s="11"/>
      <c r="AC158" s="10" t="s">
        <v>157</v>
      </c>
      <c r="AD158" s="10" t="s">
        <v>155</v>
      </c>
      <c r="AE158" s="10" t="s">
        <v>156</v>
      </c>
      <c r="AF158" s="10"/>
      <c r="AG158" s="14"/>
      <c r="AH158" s="10"/>
      <c r="AI158">
        <f t="shared" si="71"/>
        <v>0</v>
      </c>
      <c r="AN158" t="s">
        <v>155</v>
      </c>
      <c r="AP158" s="54"/>
      <c r="AQ158" s="53">
        <v>0.1249109686574074</v>
      </c>
      <c r="AR158" s="53">
        <v>46273.843660968647</v>
      </c>
      <c r="AS158" t="s">
        <v>155</v>
      </c>
      <c r="AT158" t="s">
        <v>196</v>
      </c>
    </row>
    <row r="159" spans="1:46" ht="15" customHeight="1" x14ac:dyDescent="0.35">
      <c r="A159" s="10">
        <v>5</v>
      </c>
      <c r="B159" s="11">
        <f t="shared" si="48"/>
        <v>46273.71875</v>
      </c>
      <c r="C159" s="10" t="s">
        <v>63</v>
      </c>
      <c r="D159" s="10">
        <f t="shared" si="49"/>
        <v>1080</v>
      </c>
      <c r="E159" s="10" t="str">
        <f t="shared" si="50"/>
        <v>n/a</v>
      </c>
      <c r="F159" s="10" t="str">
        <f t="shared" si="51"/>
        <v>D12</v>
      </c>
      <c r="G159" s="11">
        <f t="shared" si="52"/>
        <v>46273.854166666657</v>
      </c>
      <c r="H159" s="11">
        <f t="shared" si="53"/>
        <v>46273.854166666657</v>
      </c>
      <c r="I159" s="11">
        <f t="shared" si="54"/>
        <v>46273.833333333321</v>
      </c>
      <c r="J159" s="13">
        <f t="shared" si="55"/>
        <v>2.7499999997089617</v>
      </c>
      <c r="K159" s="10">
        <f t="shared" si="56"/>
        <v>0</v>
      </c>
      <c r="L159" s="10">
        <f t="shared" si="57"/>
        <v>16</v>
      </c>
      <c r="M159" s="10">
        <f t="shared" si="58"/>
        <v>16</v>
      </c>
      <c r="N159" s="12">
        <f t="shared" si="59"/>
        <v>0</v>
      </c>
      <c r="O159" s="10" t="str">
        <f t="shared" si="60"/>
        <v>1, 2, 3, 4</v>
      </c>
      <c r="P159" s="13" t="str">
        <f t="shared" si="61"/>
        <v>NULL</v>
      </c>
      <c r="Q159" s="10" t="str">
        <f t="shared" si="62"/>
        <v>WT 4 (no rate)</v>
      </c>
      <c r="R159" s="11" t="str">
        <f t="shared" si="63"/>
        <v>NULL</v>
      </c>
      <c r="S159" s="10" t="str">
        <f t="shared" si="64"/>
        <v>NO RATE</v>
      </c>
      <c r="T159" s="10" t="str">
        <f t="shared" si="65"/>
        <v>UNKNOWN</v>
      </c>
      <c r="U159" s="10" t="str">
        <f t="shared" si="66"/>
        <v/>
      </c>
      <c r="V159" s="10" t="str">
        <f t="shared" si="67"/>
        <v/>
      </c>
      <c r="W159" s="10" t="str">
        <f t="shared" si="68"/>
        <v/>
      </c>
      <c r="X159" s="10" t="str">
        <f t="shared" si="69"/>
        <v>-</v>
      </c>
      <c r="Y159" s="10" t="str">
        <f t="shared" si="70"/>
        <v>Real route 1080: 25 items, last item released 18:59; departure = release + 60 min (rounded up to 15) + loading</v>
      </c>
      <c r="Z159" s="10" t="s">
        <v>148</v>
      </c>
      <c r="AA159" s="14"/>
      <c r="AB159" s="11"/>
      <c r="AC159" s="10" t="s">
        <v>159</v>
      </c>
      <c r="AD159" s="10" t="s">
        <v>155</v>
      </c>
      <c r="AE159" s="10" t="s">
        <v>156</v>
      </c>
      <c r="AF159" s="10"/>
      <c r="AG159" s="14"/>
      <c r="AH159" s="10"/>
      <c r="AI159">
        <f t="shared" si="71"/>
        <v>0</v>
      </c>
      <c r="AN159" t="s">
        <v>155</v>
      </c>
      <c r="AP159" s="54"/>
      <c r="AQ159" s="53">
        <v>0.1249109686574074</v>
      </c>
      <c r="AR159" s="53">
        <v>46273.843660968647</v>
      </c>
      <c r="AS159" t="s">
        <v>155</v>
      </c>
      <c r="AT159" t="s">
        <v>196</v>
      </c>
    </row>
    <row r="160" spans="1:46" ht="15" customHeight="1" x14ac:dyDescent="0.35">
      <c r="A160" s="10">
        <v>5</v>
      </c>
      <c r="B160" s="11">
        <f t="shared" si="48"/>
        <v>46273.71875</v>
      </c>
      <c r="C160" s="10" t="s">
        <v>64</v>
      </c>
      <c r="D160" s="10">
        <f t="shared" si="49"/>
        <v>1026</v>
      </c>
      <c r="E160" s="10" t="str">
        <f t="shared" si="50"/>
        <v>n/a</v>
      </c>
      <c r="F160" s="10" t="str">
        <f t="shared" si="51"/>
        <v>D01</v>
      </c>
      <c r="G160" s="11">
        <f t="shared" si="52"/>
        <v>46273.864583333343</v>
      </c>
      <c r="H160" s="11">
        <f t="shared" si="53"/>
        <v>46273.864583333343</v>
      </c>
      <c r="I160" s="11">
        <f t="shared" si="54"/>
        <v>46273.843750000007</v>
      </c>
      <c r="J160" s="13">
        <f t="shared" si="55"/>
        <v>3.000000000174623</v>
      </c>
      <c r="K160" s="10">
        <f t="shared" si="56"/>
        <v>2</v>
      </c>
      <c r="L160" s="10">
        <f t="shared" si="57"/>
        <v>6</v>
      </c>
      <c r="M160" s="10">
        <f t="shared" si="58"/>
        <v>8</v>
      </c>
      <c r="N160" s="12">
        <f t="shared" si="59"/>
        <v>0.25</v>
      </c>
      <c r="O160" s="10" t="str">
        <f t="shared" si="60"/>
        <v>4</v>
      </c>
      <c r="P160" s="13" t="str">
        <f t="shared" si="61"/>
        <v>NULL</v>
      </c>
      <c r="Q160" s="10" t="str">
        <f t="shared" si="62"/>
        <v>WT 4 (no rate)</v>
      </c>
      <c r="R160" s="11" t="str">
        <f t="shared" si="63"/>
        <v>NULL</v>
      </c>
      <c r="S160" s="10" t="str">
        <f t="shared" si="64"/>
        <v>NO RATE</v>
      </c>
      <c r="T160" s="10" t="str">
        <f t="shared" si="65"/>
        <v>UNKNOWN</v>
      </c>
      <c r="U160" s="10" t="str">
        <f t="shared" si="66"/>
        <v/>
      </c>
      <c r="V160" s="10" t="str">
        <f t="shared" si="67"/>
        <v/>
      </c>
      <c r="W160" s="10" t="str">
        <f t="shared" si="68"/>
        <v/>
      </c>
      <c r="X160" s="10" t="str">
        <f t="shared" si="69"/>
        <v>-</v>
      </c>
      <c r="Y160" s="10" t="str">
        <f t="shared" si="70"/>
        <v>Real route 1026: 29 items, last item released 19:01; departure = release + 60 min (rounded up to 15) + loading</v>
      </c>
      <c r="Z160" s="10" t="s">
        <v>148</v>
      </c>
      <c r="AA160" s="14"/>
      <c r="AB160" s="11"/>
      <c r="AC160" s="10" t="s">
        <v>159</v>
      </c>
      <c r="AD160" s="10" t="s">
        <v>155</v>
      </c>
      <c r="AE160" s="10" t="s">
        <v>156</v>
      </c>
      <c r="AF160" s="10"/>
      <c r="AG160" s="14"/>
      <c r="AH160" s="10"/>
      <c r="AI160">
        <f t="shared" si="71"/>
        <v>0</v>
      </c>
      <c r="AN160" t="s">
        <v>155</v>
      </c>
      <c r="AS160" t="s">
        <v>155</v>
      </c>
    </row>
    <row r="161" spans="1:46" ht="15" customHeight="1" x14ac:dyDescent="0.35">
      <c r="A161" s="10">
        <v>5</v>
      </c>
      <c r="B161" s="11">
        <f t="shared" si="48"/>
        <v>46273.71875</v>
      </c>
      <c r="C161" s="10" t="s">
        <v>65</v>
      </c>
      <c r="D161" s="10">
        <f t="shared" si="49"/>
        <v>1033</v>
      </c>
      <c r="E161" s="10" t="str">
        <f t="shared" si="50"/>
        <v>n/a</v>
      </c>
      <c r="F161" s="10" t="str">
        <f t="shared" si="51"/>
        <v>D02</v>
      </c>
      <c r="G161" s="11">
        <f t="shared" si="52"/>
        <v>46273.864583333343</v>
      </c>
      <c r="H161" s="11">
        <f t="shared" si="53"/>
        <v>46273.864583333343</v>
      </c>
      <c r="I161" s="11">
        <f t="shared" si="54"/>
        <v>46273.843750000007</v>
      </c>
      <c r="J161" s="13">
        <f t="shared" si="55"/>
        <v>3.000000000174623</v>
      </c>
      <c r="K161" s="10">
        <f t="shared" si="56"/>
        <v>5</v>
      </c>
      <c r="L161" s="10">
        <f t="shared" si="57"/>
        <v>7</v>
      </c>
      <c r="M161" s="10">
        <f t="shared" si="58"/>
        <v>12</v>
      </c>
      <c r="N161" s="12">
        <f t="shared" si="59"/>
        <v>0.41666666666666669</v>
      </c>
      <c r="O161" s="10" t="str">
        <f t="shared" si="60"/>
        <v>2, 4</v>
      </c>
      <c r="P161" s="13" t="str">
        <f t="shared" si="61"/>
        <v>NULL</v>
      </c>
      <c r="Q161" s="10" t="str">
        <f t="shared" si="62"/>
        <v>WT 4 (no rate)</v>
      </c>
      <c r="R161" s="11" t="str">
        <f t="shared" si="63"/>
        <v>NULL</v>
      </c>
      <c r="S161" s="10" t="str">
        <f t="shared" si="64"/>
        <v>NO RATE</v>
      </c>
      <c r="T161" s="10" t="str">
        <f t="shared" si="65"/>
        <v>UNKNOWN</v>
      </c>
      <c r="U161" s="10" t="str">
        <f t="shared" si="66"/>
        <v/>
      </c>
      <c r="V161" s="10" t="str">
        <f t="shared" si="67"/>
        <v/>
      </c>
      <c r="W161" s="10" t="str">
        <f t="shared" si="68"/>
        <v/>
      </c>
      <c r="X161" s="10" t="str">
        <f t="shared" si="69"/>
        <v>-</v>
      </c>
      <c r="Y161" s="10" t="str">
        <f t="shared" si="70"/>
        <v>Real route 1033: 74 items, last item released 19:01; departure = release + 60 min (rounded up to 15) + loading</v>
      </c>
      <c r="Z161" s="10" t="s">
        <v>148</v>
      </c>
      <c r="AA161" s="14"/>
      <c r="AB161" s="11"/>
      <c r="AC161" s="10" t="s">
        <v>159</v>
      </c>
      <c r="AD161" s="10" t="s">
        <v>155</v>
      </c>
      <c r="AE161" s="10" t="s">
        <v>156</v>
      </c>
      <c r="AF161" s="10"/>
      <c r="AG161" s="14"/>
      <c r="AH161" s="10"/>
      <c r="AI161">
        <f t="shared" si="71"/>
        <v>0</v>
      </c>
      <c r="AN161" t="s">
        <v>155</v>
      </c>
      <c r="AS161" t="s">
        <v>155</v>
      </c>
    </row>
    <row r="162" spans="1:46" ht="15" customHeight="1" x14ac:dyDescent="0.35">
      <c r="A162" s="10">
        <v>5</v>
      </c>
      <c r="B162" s="11">
        <f t="shared" si="48"/>
        <v>46273.71875</v>
      </c>
      <c r="C162" s="10" t="s">
        <v>66</v>
      </c>
      <c r="D162" s="10">
        <f t="shared" si="49"/>
        <v>1034</v>
      </c>
      <c r="E162" s="10" t="str">
        <f t="shared" si="50"/>
        <v>n/a</v>
      </c>
      <c r="F162" s="10" t="str">
        <f t="shared" si="51"/>
        <v>D03</v>
      </c>
      <c r="G162" s="11">
        <f t="shared" si="52"/>
        <v>46273.864583333343</v>
      </c>
      <c r="H162" s="11">
        <f t="shared" si="53"/>
        <v>46273.864583333343</v>
      </c>
      <c r="I162" s="11">
        <f t="shared" si="54"/>
        <v>46273.843750000007</v>
      </c>
      <c r="J162" s="13">
        <f t="shared" si="55"/>
        <v>3.000000000174623</v>
      </c>
      <c r="K162" s="10">
        <f t="shared" si="56"/>
        <v>10</v>
      </c>
      <c r="L162" s="10">
        <f t="shared" si="57"/>
        <v>29</v>
      </c>
      <c r="M162" s="10">
        <f t="shared" si="58"/>
        <v>39</v>
      </c>
      <c r="N162" s="12">
        <f t="shared" si="59"/>
        <v>0.25641025641025639</v>
      </c>
      <c r="O162" s="10" t="str">
        <f t="shared" si="60"/>
        <v>2, 3, 4, 5</v>
      </c>
      <c r="P162" s="13" t="str">
        <f t="shared" si="61"/>
        <v>NULL</v>
      </c>
      <c r="Q162" s="10" t="str">
        <f t="shared" si="62"/>
        <v>WT 5 (no rate)</v>
      </c>
      <c r="R162" s="11" t="str">
        <f t="shared" si="63"/>
        <v>NULL</v>
      </c>
      <c r="S162" s="10" t="str">
        <f t="shared" si="64"/>
        <v>NO RATE</v>
      </c>
      <c r="T162" s="10" t="str">
        <f t="shared" si="65"/>
        <v>UNKNOWN</v>
      </c>
      <c r="U162" s="10" t="str">
        <f t="shared" si="66"/>
        <v/>
      </c>
      <c r="V162" s="10" t="str">
        <f t="shared" si="67"/>
        <v/>
      </c>
      <c r="W162" s="10" t="str">
        <f t="shared" si="68"/>
        <v/>
      </c>
      <c r="X162" s="10" t="str">
        <f t="shared" si="69"/>
        <v>-</v>
      </c>
      <c r="Y162" s="10" t="str">
        <f t="shared" si="70"/>
        <v>Real route 1034: 98 items, last item released 19:05; departure = release + 60 min (rounded up to 15) + loading</v>
      </c>
      <c r="Z162" s="10" t="s">
        <v>148</v>
      </c>
      <c r="AA162" s="14"/>
      <c r="AB162" s="11"/>
      <c r="AC162" s="10" t="s">
        <v>157</v>
      </c>
      <c r="AD162" s="10" t="s">
        <v>155</v>
      </c>
      <c r="AE162" s="10" t="s">
        <v>156</v>
      </c>
      <c r="AF162" s="10"/>
      <c r="AG162" s="14"/>
      <c r="AH162" s="10"/>
      <c r="AI162">
        <f t="shared" si="71"/>
        <v>0</v>
      </c>
      <c r="AN162" t="s">
        <v>155</v>
      </c>
      <c r="AS162" t="s">
        <v>155</v>
      </c>
    </row>
    <row r="163" spans="1:46" ht="15" customHeight="1" x14ac:dyDescent="0.35">
      <c r="A163" s="10">
        <v>5</v>
      </c>
      <c r="B163" s="11">
        <f t="shared" si="48"/>
        <v>46273.71875</v>
      </c>
      <c r="C163" s="10" t="s">
        <v>67</v>
      </c>
      <c r="D163" s="10">
        <f t="shared" si="49"/>
        <v>1039</v>
      </c>
      <c r="E163" s="10" t="str">
        <f t="shared" si="50"/>
        <v>n/a</v>
      </c>
      <c r="F163" s="10" t="str">
        <f t="shared" si="51"/>
        <v>D04</v>
      </c>
      <c r="G163" s="11">
        <f t="shared" si="52"/>
        <v>46273.864583333343</v>
      </c>
      <c r="H163" s="11">
        <f t="shared" si="53"/>
        <v>46273.864583333343</v>
      </c>
      <c r="I163" s="11">
        <f t="shared" si="54"/>
        <v>46273.843750000007</v>
      </c>
      <c r="J163" s="13">
        <f t="shared" si="55"/>
        <v>3.000000000174623</v>
      </c>
      <c r="K163" s="10">
        <f t="shared" si="56"/>
        <v>0</v>
      </c>
      <c r="L163" s="10">
        <f t="shared" si="57"/>
        <v>5</v>
      </c>
      <c r="M163" s="10">
        <f t="shared" si="58"/>
        <v>5</v>
      </c>
      <c r="N163" s="12">
        <f t="shared" si="59"/>
        <v>0</v>
      </c>
      <c r="O163" s="10" t="str">
        <f t="shared" si="60"/>
        <v>1, 2</v>
      </c>
      <c r="P163" s="13" t="str">
        <f t="shared" si="61"/>
        <v>NULL</v>
      </c>
      <c r="Q163" s="10" t="str">
        <f t="shared" si="62"/>
        <v>WT 2 (no rate)</v>
      </c>
      <c r="R163" s="11" t="str">
        <f t="shared" si="63"/>
        <v>NULL</v>
      </c>
      <c r="S163" s="10" t="str">
        <f t="shared" si="64"/>
        <v>NO RATE</v>
      </c>
      <c r="T163" s="10" t="str">
        <f t="shared" si="65"/>
        <v>UNKNOWN</v>
      </c>
      <c r="U163" s="10" t="str">
        <f t="shared" si="66"/>
        <v/>
      </c>
      <c r="V163" s="10" t="str">
        <f t="shared" si="67"/>
        <v/>
      </c>
      <c r="W163" s="10" t="str">
        <f t="shared" si="68"/>
        <v/>
      </c>
      <c r="X163" s="10" t="str">
        <f t="shared" si="69"/>
        <v>-</v>
      </c>
      <c r="Y163" s="10" t="str">
        <f t="shared" si="70"/>
        <v>Real route 1039: 19 items, last item released 19:13; departure = release + 60 min (rounded up to 15) + loading</v>
      </c>
      <c r="Z163" s="10" t="s">
        <v>148</v>
      </c>
      <c r="AA163" s="14"/>
      <c r="AB163" s="11"/>
      <c r="AC163" s="10" t="s">
        <v>154</v>
      </c>
      <c r="AD163" s="10" t="s">
        <v>155</v>
      </c>
      <c r="AE163" s="10" t="s">
        <v>156</v>
      </c>
      <c r="AF163" s="10"/>
      <c r="AG163" s="14"/>
      <c r="AH163" s="10"/>
      <c r="AI163">
        <f t="shared" si="71"/>
        <v>0</v>
      </c>
      <c r="AN163" t="s">
        <v>155</v>
      </c>
      <c r="AP163" s="54"/>
      <c r="AQ163" s="53">
        <v>0.158582621087963</v>
      </c>
      <c r="AR163" s="53">
        <v>46273.877332621079</v>
      </c>
      <c r="AS163" t="s">
        <v>155</v>
      </c>
      <c r="AT163" t="s">
        <v>197</v>
      </c>
    </row>
    <row r="164" spans="1:46" ht="15" customHeight="1" x14ac:dyDescent="0.35">
      <c r="A164" s="10">
        <v>5</v>
      </c>
      <c r="B164" s="11">
        <f t="shared" si="48"/>
        <v>46273.71875</v>
      </c>
      <c r="C164" s="10" t="s">
        <v>68</v>
      </c>
      <c r="D164" s="10">
        <f t="shared" si="49"/>
        <v>1048</v>
      </c>
      <c r="E164" s="10" t="str">
        <f t="shared" si="50"/>
        <v>n/a</v>
      </c>
      <c r="F164" s="10" t="str">
        <f t="shared" si="51"/>
        <v>D05</v>
      </c>
      <c r="G164" s="11">
        <f t="shared" si="52"/>
        <v>46273.864583333343</v>
      </c>
      <c r="H164" s="11">
        <f t="shared" si="53"/>
        <v>46273.864583333343</v>
      </c>
      <c r="I164" s="11">
        <f t="shared" si="54"/>
        <v>46273.843750000007</v>
      </c>
      <c r="J164" s="13">
        <f t="shared" si="55"/>
        <v>3.000000000174623</v>
      </c>
      <c r="K164" s="10">
        <f t="shared" si="56"/>
        <v>0</v>
      </c>
      <c r="L164" s="10">
        <f t="shared" si="57"/>
        <v>8</v>
      </c>
      <c r="M164" s="10">
        <f t="shared" si="58"/>
        <v>8</v>
      </c>
      <c r="N164" s="12">
        <f t="shared" si="59"/>
        <v>0</v>
      </c>
      <c r="O164" s="10" t="str">
        <f t="shared" si="60"/>
        <v>1, 4</v>
      </c>
      <c r="P164" s="13" t="str">
        <f t="shared" si="61"/>
        <v>NULL</v>
      </c>
      <c r="Q164" s="10" t="str">
        <f t="shared" si="62"/>
        <v>WT 4 (no rate)</v>
      </c>
      <c r="R164" s="11" t="str">
        <f t="shared" si="63"/>
        <v>NULL</v>
      </c>
      <c r="S164" s="10" t="str">
        <f t="shared" si="64"/>
        <v>NO RATE</v>
      </c>
      <c r="T164" s="10" t="str">
        <f t="shared" si="65"/>
        <v>UNKNOWN</v>
      </c>
      <c r="U164" s="10" t="str">
        <f t="shared" si="66"/>
        <v/>
      </c>
      <c r="V164" s="10" t="str">
        <f t="shared" si="67"/>
        <v/>
      </c>
      <c r="W164" s="10" t="str">
        <f t="shared" si="68"/>
        <v/>
      </c>
      <c r="X164" s="10" t="str">
        <f t="shared" si="69"/>
        <v>-</v>
      </c>
      <c r="Y164" s="10" t="str">
        <f t="shared" si="70"/>
        <v>Real route 1048: 11 items, last item released 19:13; departure = release + 60 min (rounded up to 15) + loading</v>
      </c>
      <c r="Z164" s="10" t="s">
        <v>148</v>
      </c>
      <c r="AA164" s="14"/>
      <c r="AB164" s="11"/>
      <c r="AC164" s="10" t="s">
        <v>159</v>
      </c>
      <c r="AD164" s="10" t="s">
        <v>155</v>
      </c>
      <c r="AE164" s="10" t="s">
        <v>156</v>
      </c>
      <c r="AF164" s="10"/>
      <c r="AG164" s="14"/>
      <c r="AH164" s="10"/>
      <c r="AI164">
        <f t="shared" si="71"/>
        <v>0</v>
      </c>
      <c r="AN164" t="s">
        <v>155</v>
      </c>
      <c r="AP164" s="54"/>
      <c r="AQ164" s="53">
        <v>0.158582621087963</v>
      </c>
      <c r="AR164" s="53">
        <v>46273.877332621079</v>
      </c>
      <c r="AS164" t="s">
        <v>155</v>
      </c>
      <c r="AT164" t="s">
        <v>197</v>
      </c>
    </row>
    <row r="165" spans="1:46" ht="15" customHeight="1" x14ac:dyDescent="0.35">
      <c r="A165" s="10">
        <v>5</v>
      </c>
      <c r="B165" s="11">
        <f t="shared" si="48"/>
        <v>46273.71875</v>
      </c>
      <c r="C165" s="10" t="s">
        <v>69</v>
      </c>
      <c r="D165" s="10">
        <f t="shared" si="49"/>
        <v>1051</v>
      </c>
      <c r="E165" s="10" t="str">
        <f t="shared" si="50"/>
        <v>n/a</v>
      </c>
      <c r="F165" s="10" t="str">
        <f t="shared" si="51"/>
        <v>D06</v>
      </c>
      <c r="G165" s="11">
        <f t="shared" si="52"/>
        <v>46273.864583333343</v>
      </c>
      <c r="H165" s="11">
        <f t="shared" si="53"/>
        <v>46273.864583333343</v>
      </c>
      <c r="I165" s="11">
        <f t="shared" si="54"/>
        <v>46273.843750000007</v>
      </c>
      <c r="J165" s="13">
        <f t="shared" si="55"/>
        <v>3.000000000174623</v>
      </c>
      <c r="K165" s="10">
        <f t="shared" si="56"/>
        <v>0</v>
      </c>
      <c r="L165" s="10">
        <f t="shared" si="57"/>
        <v>35</v>
      </c>
      <c r="M165" s="10">
        <f t="shared" si="58"/>
        <v>35</v>
      </c>
      <c r="N165" s="12">
        <f t="shared" si="59"/>
        <v>0</v>
      </c>
      <c r="O165" s="10" t="str">
        <f t="shared" si="60"/>
        <v>1, 3, 4</v>
      </c>
      <c r="P165" s="13" t="str">
        <f t="shared" si="61"/>
        <v>NULL</v>
      </c>
      <c r="Q165" s="10" t="str">
        <f t="shared" si="62"/>
        <v>WT 4 (no rate)</v>
      </c>
      <c r="R165" s="11" t="str">
        <f t="shared" si="63"/>
        <v>NULL</v>
      </c>
      <c r="S165" s="10" t="str">
        <f t="shared" si="64"/>
        <v>NO RATE</v>
      </c>
      <c r="T165" s="10" t="str">
        <f t="shared" si="65"/>
        <v>UNKNOWN</v>
      </c>
      <c r="U165" s="10" t="str">
        <f t="shared" si="66"/>
        <v/>
      </c>
      <c r="V165" s="10" t="str">
        <f t="shared" si="67"/>
        <v/>
      </c>
      <c r="W165" s="10" t="str">
        <f t="shared" si="68"/>
        <v/>
      </c>
      <c r="X165" s="10" t="str">
        <f t="shared" si="69"/>
        <v>-</v>
      </c>
      <c r="Y165" s="10" t="str">
        <f t="shared" si="70"/>
        <v>Real route 1051: 45 items, last item released 19:03; departure = release + 60 min (rounded up to 15) + loading</v>
      </c>
      <c r="Z165" s="10" t="s">
        <v>148</v>
      </c>
      <c r="AA165" s="14"/>
      <c r="AB165" s="11"/>
      <c r="AC165" s="10" t="s">
        <v>159</v>
      </c>
      <c r="AD165" s="10" t="s">
        <v>155</v>
      </c>
      <c r="AE165" s="10" t="s">
        <v>156</v>
      </c>
      <c r="AF165" s="10"/>
      <c r="AG165" s="14"/>
      <c r="AH165" s="10"/>
      <c r="AI165">
        <f t="shared" si="71"/>
        <v>0</v>
      </c>
      <c r="AN165" t="s">
        <v>155</v>
      </c>
      <c r="AP165" s="54"/>
      <c r="AQ165" s="53">
        <v>0.158582621087963</v>
      </c>
      <c r="AR165" s="53">
        <v>46273.877332621079</v>
      </c>
      <c r="AS165" t="s">
        <v>155</v>
      </c>
      <c r="AT165" t="s">
        <v>197</v>
      </c>
    </row>
    <row r="166" spans="1:46" ht="15" customHeight="1" x14ac:dyDescent="0.35">
      <c r="A166" s="10">
        <v>5</v>
      </c>
      <c r="B166" s="11">
        <f t="shared" si="48"/>
        <v>46273.71875</v>
      </c>
      <c r="C166" s="10" t="s">
        <v>70</v>
      </c>
      <c r="D166" s="10">
        <f t="shared" si="49"/>
        <v>1063</v>
      </c>
      <c r="E166" s="10" t="str">
        <f t="shared" si="50"/>
        <v>n/a</v>
      </c>
      <c r="F166" s="10" t="str">
        <f t="shared" si="51"/>
        <v>D07</v>
      </c>
      <c r="G166" s="11">
        <f t="shared" si="52"/>
        <v>46273.864583333343</v>
      </c>
      <c r="H166" s="11">
        <f t="shared" si="53"/>
        <v>46273.864583333343</v>
      </c>
      <c r="I166" s="11">
        <f t="shared" si="54"/>
        <v>46273.843750000007</v>
      </c>
      <c r="J166" s="13">
        <f t="shared" si="55"/>
        <v>3.000000000174623</v>
      </c>
      <c r="K166" s="10">
        <f t="shared" si="56"/>
        <v>0</v>
      </c>
      <c r="L166" s="10">
        <f t="shared" si="57"/>
        <v>17</v>
      </c>
      <c r="M166" s="10">
        <f t="shared" si="58"/>
        <v>17</v>
      </c>
      <c r="N166" s="12">
        <f t="shared" si="59"/>
        <v>0</v>
      </c>
      <c r="O166" s="10" t="str">
        <f t="shared" si="60"/>
        <v>1, 2, 3, 4, 5</v>
      </c>
      <c r="P166" s="13" t="str">
        <f t="shared" si="61"/>
        <v>NULL</v>
      </c>
      <c r="Q166" s="10" t="str">
        <f t="shared" si="62"/>
        <v>WT 5 (no rate)</v>
      </c>
      <c r="R166" s="11" t="str">
        <f t="shared" si="63"/>
        <v>NULL</v>
      </c>
      <c r="S166" s="10" t="str">
        <f t="shared" si="64"/>
        <v>NO RATE</v>
      </c>
      <c r="T166" s="10" t="str">
        <f t="shared" si="65"/>
        <v>UNKNOWN</v>
      </c>
      <c r="U166" s="10" t="str">
        <f t="shared" si="66"/>
        <v/>
      </c>
      <c r="V166" s="10" t="str">
        <f t="shared" si="67"/>
        <v/>
      </c>
      <c r="W166" s="10" t="str">
        <f t="shared" si="68"/>
        <v/>
      </c>
      <c r="X166" s="10" t="str">
        <f t="shared" si="69"/>
        <v>-</v>
      </c>
      <c r="Y166" s="10" t="str">
        <f t="shared" si="70"/>
        <v>Real route 1063: 35 items, last item released 19:13; departure = release + 60 min (rounded up to 15) + loading</v>
      </c>
      <c r="Z166" s="10" t="s">
        <v>148</v>
      </c>
      <c r="AA166" s="14"/>
      <c r="AB166" s="11"/>
      <c r="AC166" s="10" t="s">
        <v>157</v>
      </c>
      <c r="AD166" s="10" t="s">
        <v>155</v>
      </c>
      <c r="AE166" s="10" t="s">
        <v>156</v>
      </c>
      <c r="AF166" s="10"/>
      <c r="AG166" s="14"/>
      <c r="AH166" s="10"/>
      <c r="AI166">
        <f t="shared" si="71"/>
        <v>0</v>
      </c>
      <c r="AN166" t="s">
        <v>155</v>
      </c>
      <c r="AP166" s="54"/>
      <c r="AQ166" s="53">
        <v>0.158582621087963</v>
      </c>
      <c r="AR166" s="53">
        <v>46273.877332621079</v>
      </c>
      <c r="AS166" t="s">
        <v>155</v>
      </c>
      <c r="AT166" t="s">
        <v>197</v>
      </c>
    </row>
    <row r="167" spans="1:46" ht="15" customHeight="1" x14ac:dyDescent="0.35">
      <c r="A167" s="10">
        <v>5</v>
      </c>
      <c r="B167" s="11">
        <f t="shared" si="48"/>
        <v>46273.71875</v>
      </c>
      <c r="C167" s="10" t="s">
        <v>71</v>
      </c>
      <c r="D167" s="10">
        <f t="shared" si="49"/>
        <v>1066</v>
      </c>
      <c r="E167" s="10" t="str">
        <f t="shared" si="50"/>
        <v>n/a</v>
      </c>
      <c r="F167" s="10" t="str">
        <f t="shared" si="51"/>
        <v>D08</v>
      </c>
      <c r="G167" s="11">
        <f t="shared" si="52"/>
        <v>46273.875</v>
      </c>
      <c r="H167" s="11">
        <f t="shared" si="53"/>
        <v>46273.875</v>
      </c>
      <c r="I167" s="11">
        <f t="shared" si="54"/>
        <v>46273.854166666664</v>
      </c>
      <c r="J167" s="13">
        <f t="shared" si="55"/>
        <v>3.2499999999417923</v>
      </c>
      <c r="K167" s="10">
        <f t="shared" si="56"/>
        <v>0</v>
      </c>
      <c r="L167" s="10">
        <f t="shared" si="57"/>
        <v>6</v>
      </c>
      <c r="M167" s="10">
        <f t="shared" si="58"/>
        <v>6</v>
      </c>
      <c r="N167" s="12">
        <f t="shared" si="59"/>
        <v>0</v>
      </c>
      <c r="O167" s="10" t="str">
        <f t="shared" si="60"/>
        <v>3, 4, 5</v>
      </c>
      <c r="P167" s="13" t="str">
        <f t="shared" si="61"/>
        <v>NULL</v>
      </c>
      <c r="Q167" s="10" t="str">
        <f t="shared" si="62"/>
        <v>WT 5 (no rate)</v>
      </c>
      <c r="R167" s="11" t="str">
        <f t="shared" si="63"/>
        <v>NULL</v>
      </c>
      <c r="S167" s="10" t="str">
        <f t="shared" si="64"/>
        <v>NO RATE</v>
      </c>
      <c r="T167" s="10" t="str">
        <f t="shared" si="65"/>
        <v>UNKNOWN</v>
      </c>
      <c r="U167" s="10" t="str">
        <f t="shared" si="66"/>
        <v/>
      </c>
      <c r="V167" s="10" t="str">
        <f t="shared" si="67"/>
        <v/>
      </c>
      <c r="W167" s="10" t="str">
        <f t="shared" si="68"/>
        <v/>
      </c>
      <c r="X167" s="10" t="str">
        <f t="shared" si="69"/>
        <v>-</v>
      </c>
      <c r="Y167" s="10" t="str">
        <f t="shared" si="70"/>
        <v>Real route 1066: 12 items, last item released 19:28; departure = release + 60 min (rounded up to 15) + loading</v>
      </c>
      <c r="Z167" s="10" t="s">
        <v>148</v>
      </c>
      <c r="AA167" s="14"/>
      <c r="AB167" s="11"/>
      <c r="AC167" s="10" t="s">
        <v>157</v>
      </c>
      <c r="AD167" s="10" t="s">
        <v>155</v>
      </c>
      <c r="AE167" s="10" t="s">
        <v>156</v>
      </c>
      <c r="AF167" s="10"/>
      <c r="AG167" s="14"/>
      <c r="AH167" s="10"/>
      <c r="AI167">
        <f t="shared" si="71"/>
        <v>0</v>
      </c>
      <c r="AN167" t="s">
        <v>155</v>
      </c>
      <c r="AS167" t="s">
        <v>155</v>
      </c>
    </row>
    <row r="168" spans="1:46" ht="15" customHeight="1" x14ac:dyDescent="0.35">
      <c r="A168" s="10">
        <v>5</v>
      </c>
      <c r="B168" s="11">
        <f t="shared" si="48"/>
        <v>46273.71875</v>
      </c>
      <c r="C168" s="10" t="s">
        <v>72</v>
      </c>
      <c r="D168" s="10">
        <f t="shared" si="49"/>
        <v>1069</v>
      </c>
      <c r="E168" s="10" t="str">
        <f t="shared" si="50"/>
        <v>n/a</v>
      </c>
      <c r="F168" s="10" t="str">
        <f t="shared" si="51"/>
        <v>D09</v>
      </c>
      <c r="G168" s="11">
        <f t="shared" si="52"/>
        <v>46273.875</v>
      </c>
      <c r="H168" s="11">
        <f t="shared" si="53"/>
        <v>46273.875</v>
      </c>
      <c r="I168" s="11">
        <f t="shared" si="54"/>
        <v>46273.854166666664</v>
      </c>
      <c r="J168" s="13">
        <f t="shared" si="55"/>
        <v>3.2499999999417923</v>
      </c>
      <c r="K168" s="10">
        <f t="shared" si="56"/>
        <v>0</v>
      </c>
      <c r="L168" s="10">
        <f t="shared" si="57"/>
        <v>9</v>
      </c>
      <c r="M168" s="10">
        <f t="shared" si="58"/>
        <v>9</v>
      </c>
      <c r="N168" s="12">
        <f t="shared" si="59"/>
        <v>0</v>
      </c>
      <c r="O168" s="10" t="str">
        <f t="shared" si="60"/>
        <v>1, 2, 4</v>
      </c>
      <c r="P168" s="13" t="str">
        <f t="shared" si="61"/>
        <v>NULL</v>
      </c>
      <c r="Q168" s="10" t="str">
        <f t="shared" si="62"/>
        <v>WT 4 (no rate)</v>
      </c>
      <c r="R168" s="11" t="str">
        <f t="shared" si="63"/>
        <v>NULL</v>
      </c>
      <c r="S168" s="10" t="str">
        <f t="shared" si="64"/>
        <v>NO RATE</v>
      </c>
      <c r="T168" s="10" t="str">
        <f t="shared" si="65"/>
        <v>UNKNOWN</v>
      </c>
      <c r="U168" s="10" t="str">
        <f t="shared" si="66"/>
        <v/>
      </c>
      <c r="V168" s="10" t="str">
        <f t="shared" si="67"/>
        <v/>
      </c>
      <c r="W168" s="10" t="str">
        <f t="shared" si="68"/>
        <v/>
      </c>
      <c r="X168" s="10" t="str">
        <f t="shared" si="69"/>
        <v>-</v>
      </c>
      <c r="Y168" s="10" t="str">
        <f t="shared" si="70"/>
        <v>Real route 1069: 27 items, last item released 19:28; departure = release + 60 min (rounded up to 15) + loading</v>
      </c>
      <c r="Z168" s="10" t="s">
        <v>148</v>
      </c>
      <c r="AA168" s="14"/>
      <c r="AB168" s="11"/>
      <c r="AC168" s="10" t="s">
        <v>159</v>
      </c>
      <c r="AD168" s="10" t="s">
        <v>155</v>
      </c>
      <c r="AE168" s="10" t="s">
        <v>156</v>
      </c>
      <c r="AF168" s="10"/>
      <c r="AG168" s="14"/>
      <c r="AH168" s="10"/>
      <c r="AI168">
        <f t="shared" si="71"/>
        <v>0</v>
      </c>
      <c r="AN168" t="s">
        <v>155</v>
      </c>
      <c r="AP168" s="54"/>
      <c r="AQ168" s="53">
        <v>0.16618589743055559</v>
      </c>
      <c r="AR168" s="53">
        <v>46273.884935897433</v>
      </c>
      <c r="AS168" t="s">
        <v>155</v>
      </c>
      <c r="AT168" t="s">
        <v>198</v>
      </c>
    </row>
    <row r="169" spans="1:46" ht="15" customHeight="1" x14ac:dyDescent="0.35">
      <c r="A169" s="10">
        <v>5</v>
      </c>
      <c r="B169" s="11">
        <f t="shared" si="48"/>
        <v>46273.71875</v>
      </c>
      <c r="C169" s="10" t="s">
        <v>73</v>
      </c>
      <c r="D169" s="10">
        <f t="shared" si="49"/>
        <v>1083</v>
      </c>
      <c r="E169" s="10" t="str">
        <f t="shared" si="50"/>
        <v>n/a</v>
      </c>
      <c r="F169" s="10" t="str">
        <f t="shared" si="51"/>
        <v>D10</v>
      </c>
      <c r="G169" s="11">
        <f t="shared" si="52"/>
        <v>46273.875</v>
      </c>
      <c r="H169" s="11">
        <f t="shared" si="53"/>
        <v>46273.875</v>
      </c>
      <c r="I169" s="11">
        <f t="shared" si="54"/>
        <v>46273.854166666664</v>
      </c>
      <c r="J169" s="13">
        <f t="shared" si="55"/>
        <v>3.2499999999417923</v>
      </c>
      <c r="K169" s="10">
        <f t="shared" si="56"/>
        <v>0</v>
      </c>
      <c r="L169" s="10">
        <f t="shared" si="57"/>
        <v>3</v>
      </c>
      <c r="M169" s="10">
        <f t="shared" si="58"/>
        <v>3</v>
      </c>
      <c r="N169" s="12">
        <f t="shared" si="59"/>
        <v>0</v>
      </c>
      <c r="O169" s="10" t="str">
        <f t="shared" si="60"/>
        <v>1, 4</v>
      </c>
      <c r="P169" s="13" t="str">
        <f t="shared" si="61"/>
        <v>NULL</v>
      </c>
      <c r="Q169" s="10" t="str">
        <f t="shared" si="62"/>
        <v>WT 4 (no rate)</v>
      </c>
      <c r="R169" s="11" t="str">
        <f t="shared" si="63"/>
        <v>NULL</v>
      </c>
      <c r="S169" s="10" t="str">
        <f t="shared" si="64"/>
        <v>NO RATE</v>
      </c>
      <c r="T169" s="10" t="str">
        <f t="shared" si="65"/>
        <v>UNKNOWN</v>
      </c>
      <c r="U169" s="10" t="str">
        <f t="shared" si="66"/>
        <v/>
      </c>
      <c r="V169" s="10" t="str">
        <f t="shared" si="67"/>
        <v/>
      </c>
      <c r="W169" s="10" t="str">
        <f t="shared" si="68"/>
        <v/>
      </c>
      <c r="X169" s="10" t="str">
        <f t="shared" si="69"/>
        <v>-</v>
      </c>
      <c r="Y169" s="10" t="str">
        <f t="shared" si="70"/>
        <v>Real route 1083: 9 items, last item released 19:28; departure = release + 60 min (rounded up to 15) + loading</v>
      </c>
      <c r="Z169" s="10" t="s">
        <v>148</v>
      </c>
      <c r="AA169" s="14"/>
      <c r="AB169" s="11"/>
      <c r="AC169" s="10" t="s">
        <v>159</v>
      </c>
      <c r="AD169" s="10" t="s">
        <v>155</v>
      </c>
      <c r="AE169" s="10" t="s">
        <v>156</v>
      </c>
      <c r="AF169" s="10"/>
      <c r="AG169" s="14"/>
      <c r="AH169" s="10"/>
      <c r="AI169">
        <f t="shared" si="71"/>
        <v>0</v>
      </c>
      <c r="AN169" t="s">
        <v>155</v>
      </c>
      <c r="AP169" s="54"/>
      <c r="AQ169" s="53">
        <v>0.16618589743055559</v>
      </c>
      <c r="AR169" s="53">
        <v>46273.884935897433</v>
      </c>
      <c r="AS169" t="s">
        <v>155</v>
      </c>
      <c r="AT169" t="s">
        <v>198</v>
      </c>
    </row>
    <row r="170" spans="1:46" ht="15" customHeight="1" x14ac:dyDescent="0.35">
      <c r="A170" s="10">
        <v>5</v>
      </c>
      <c r="B170" s="11">
        <f t="shared" si="48"/>
        <v>46273.71875</v>
      </c>
      <c r="C170" s="10" t="s">
        <v>74</v>
      </c>
      <c r="D170" s="10">
        <f t="shared" si="49"/>
        <v>1981</v>
      </c>
      <c r="E170" s="10" t="str">
        <f t="shared" si="50"/>
        <v>n/a</v>
      </c>
      <c r="F170" s="10" t="str">
        <f t="shared" si="51"/>
        <v>D12</v>
      </c>
      <c r="G170" s="11">
        <f t="shared" si="52"/>
        <v>46273.885416666657</v>
      </c>
      <c r="H170" s="11">
        <f t="shared" si="53"/>
        <v>46273.885416666657</v>
      </c>
      <c r="I170" s="11">
        <f t="shared" si="54"/>
        <v>46273.864583333321</v>
      </c>
      <c r="J170" s="13">
        <f t="shared" si="55"/>
        <v>3.4999999997089617</v>
      </c>
      <c r="K170" s="10">
        <f t="shared" si="56"/>
        <v>0</v>
      </c>
      <c r="L170" s="10">
        <f t="shared" si="57"/>
        <v>74</v>
      </c>
      <c r="M170" s="10">
        <f t="shared" si="58"/>
        <v>74</v>
      </c>
      <c r="N170" s="12">
        <f t="shared" si="59"/>
        <v>0</v>
      </c>
      <c r="O170" s="10" t="str">
        <f t="shared" si="60"/>
        <v>2</v>
      </c>
      <c r="P170" s="13" t="str">
        <f t="shared" si="61"/>
        <v>NULL</v>
      </c>
      <c r="Q170" s="10" t="str">
        <f t="shared" si="62"/>
        <v>WT 2 (no rate)</v>
      </c>
      <c r="R170" s="11" t="str">
        <f t="shared" si="63"/>
        <v>NULL</v>
      </c>
      <c r="S170" s="10" t="str">
        <f t="shared" si="64"/>
        <v>NO RATE</v>
      </c>
      <c r="T170" s="10" t="str">
        <f t="shared" si="65"/>
        <v>UNKNOWN</v>
      </c>
      <c r="U170" s="10" t="str">
        <f t="shared" si="66"/>
        <v/>
      </c>
      <c r="V170" s="10" t="str">
        <f t="shared" si="67"/>
        <v/>
      </c>
      <c r="W170" s="10" t="str">
        <f t="shared" si="68"/>
        <v/>
      </c>
      <c r="X170" s="10" t="str">
        <f t="shared" si="69"/>
        <v>-</v>
      </c>
      <c r="Y170" s="10" t="str">
        <f t="shared" si="70"/>
        <v>Real route 1981: 90 items, last item released 19:37; departure = release + 60 min (rounded up to 15) + loading</v>
      </c>
      <c r="Z170" s="10" t="s">
        <v>148</v>
      </c>
      <c r="AA170" s="14"/>
      <c r="AB170" s="11"/>
      <c r="AC170" s="10" t="s">
        <v>154</v>
      </c>
      <c r="AD170" s="10" t="s">
        <v>155</v>
      </c>
      <c r="AE170" s="10" t="s">
        <v>156</v>
      </c>
      <c r="AF170" s="10"/>
      <c r="AG170" s="14"/>
      <c r="AH170" s="10"/>
      <c r="AI170">
        <f t="shared" si="71"/>
        <v>0</v>
      </c>
      <c r="AN170" t="s">
        <v>155</v>
      </c>
      <c r="AS170" t="s">
        <v>155</v>
      </c>
    </row>
    <row r="171" spans="1:46" x14ac:dyDescent="0.35">
      <c r="A171" s="10">
        <v>6</v>
      </c>
      <c r="B171" s="11">
        <f t="shared" si="48"/>
        <v>46273.729166666657</v>
      </c>
      <c r="C171" s="10" t="s">
        <v>20</v>
      </c>
      <c r="D171" s="10">
        <f t="shared" si="49"/>
        <v>1027</v>
      </c>
      <c r="E171" s="10" t="str">
        <f t="shared" si="50"/>
        <v>n/a</v>
      </c>
      <c r="F171" s="10" t="str">
        <f t="shared" si="51"/>
        <v>D01</v>
      </c>
      <c r="G171" s="11">
        <f t="shared" si="52"/>
        <v>46273.770833333343</v>
      </c>
      <c r="H171" s="11">
        <f t="shared" si="53"/>
        <v>46273.770833333343</v>
      </c>
      <c r="I171" s="11">
        <f t="shared" si="54"/>
        <v>46273.750000000007</v>
      </c>
      <c r="J171" s="13">
        <f t="shared" si="55"/>
        <v>0.50000000040745363</v>
      </c>
      <c r="K171" s="10">
        <f t="shared" si="56"/>
        <v>0</v>
      </c>
      <c r="L171" s="10">
        <f t="shared" si="57"/>
        <v>1</v>
      </c>
      <c r="M171" s="10">
        <f t="shared" si="58"/>
        <v>1</v>
      </c>
      <c r="N171" s="12">
        <f t="shared" si="59"/>
        <v>0</v>
      </c>
      <c r="O171" s="10" t="str">
        <f t="shared" si="60"/>
        <v>3</v>
      </c>
      <c r="P171" s="13" t="str">
        <f t="shared" si="61"/>
        <v>NULL</v>
      </c>
      <c r="Q171" s="10" t="str">
        <f t="shared" si="62"/>
        <v>WT 3 (no rate)</v>
      </c>
      <c r="R171" s="11" t="str">
        <f t="shared" si="63"/>
        <v>NULL</v>
      </c>
      <c r="S171" s="10" t="str">
        <f t="shared" si="64"/>
        <v>NO RATE</v>
      </c>
      <c r="T171" s="10" t="str">
        <f t="shared" si="65"/>
        <v>UNKNOWN</v>
      </c>
      <c r="U171" s="10" t="str">
        <f t="shared" si="66"/>
        <v/>
      </c>
      <c r="V171" s="10" t="str">
        <f t="shared" si="67"/>
        <v/>
      </c>
      <c r="W171" s="10" t="str">
        <f t="shared" si="68"/>
        <v/>
      </c>
      <c r="X171" s="10" t="str">
        <f t="shared" si="69"/>
        <v>-</v>
      </c>
      <c r="Y171" s="10" t="str">
        <f t="shared" si="70"/>
        <v>Real route 1027: 1 items, last item released 16:56; departure = release + 60 min (rounded up to 15) + loading</v>
      </c>
      <c r="Z171" s="10" t="s">
        <v>148</v>
      </c>
      <c r="AA171" s="14"/>
      <c r="AB171" s="11"/>
      <c r="AC171" s="10" t="s">
        <v>161</v>
      </c>
      <c r="AD171" s="10" t="s">
        <v>155</v>
      </c>
      <c r="AE171" s="10" t="s">
        <v>156</v>
      </c>
      <c r="AF171" s="10"/>
      <c r="AG171" s="14"/>
      <c r="AH171" s="10"/>
      <c r="AI171">
        <f t="shared" si="71"/>
        <v>0</v>
      </c>
      <c r="AN171" t="s">
        <v>155</v>
      </c>
      <c r="AS171" t="s">
        <v>155</v>
      </c>
    </row>
    <row r="172" spans="1:46" x14ac:dyDescent="0.35">
      <c r="A172" s="10">
        <v>6</v>
      </c>
      <c r="B172" s="11">
        <f t="shared" si="48"/>
        <v>46273.729166666657</v>
      </c>
      <c r="C172" s="10" t="s">
        <v>43</v>
      </c>
      <c r="D172" s="10">
        <f t="shared" si="49"/>
        <v>1011</v>
      </c>
      <c r="E172" s="10" t="str">
        <f t="shared" si="50"/>
        <v>n/a</v>
      </c>
      <c r="F172" s="10" t="str">
        <f t="shared" si="51"/>
        <v>D04</v>
      </c>
      <c r="G172" s="11">
        <f t="shared" si="52"/>
        <v>46273.802083333343</v>
      </c>
      <c r="H172" s="11">
        <f t="shared" si="53"/>
        <v>46273.802083333343</v>
      </c>
      <c r="I172" s="11">
        <f t="shared" si="54"/>
        <v>46273.781250000007</v>
      </c>
      <c r="J172" s="13">
        <f t="shared" si="55"/>
        <v>1.2500000004074536</v>
      </c>
      <c r="K172" s="10">
        <f t="shared" si="56"/>
        <v>8</v>
      </c>
      <c r="L172" s="10">
        <f t="shared" si="57"/>
        <v>5</v>
      </c>
      <c r="M172" s="10">
        <f t="shared" si="58"/>
        <v>13</v>
      </c>
      <c r="N172" s="12">
        <f t="shared" si="59"/>
        <v>0.61538461538461542</v>
      </c>
      <c r="O172" s="10" t="str">
        <f t="shared" si="60"/>
        <v>1, 2, 4</v>
      </c>
      <c r="P172" s="13" t="str">
        <f t="shared" si="61"/>
        <v>NULL</v>
      </c>
      <c r="Q172" s="10" t="str">
        <f t="shared" si="62"/>
        <v>WT 4 (no rate)</v>
      </c>
      <c r="R172" s="11" t="str">
        <f t="shared" si="63"/>
        <v>NULL</v>
      </c>
      <c r="S172" s="10" t="str">
        <f t="shared" si="64"/>
        <v>NO RATE</v>
      </c>
      <c r="T172" s="10" t="str">
        <f t="shared" si="65"/>
        <v>UNKNOWN</v>
      </c>
      <c r="U172" s="10" t="str">
        <f t="shared" si="66"/>
        <v/>
      </c>
      <c r="V172" s="10" t="str">
        <f t="shared" si="67"/>
        <v/>
      </c>
      <c r="W172" s="10" t="str">
        <f t="shared" si="68"/>
        <v/>
      </c>
      <c r="X172" s="10" t="str">
        <f t="shared" si="69"/>
        <v>-</v>
      </c>
      <c r="Y172" s="10" t="str">
        <f t="shared" si="70"/>
        <v>Real route 1011: 15 items, last item released 17:38; departure = release + 60 min (rounded up to 15) + loading</v>
      </c>
      <c r="Z172" s="10" t="s">
        <v>148</v>
      </c>
      <c r="AA172" s="14"/>
      <c r="AB172" s="11"/>
      <c r="AC172" s="10" t="s">
        <v>159</v>
      </c>
      <c r="AD172" s="10" t="s">
        <v>155</v>
      </c>
      <c r="AE172" s="10" t="s">
        <v>156</v>
      </c>
      <c r="AF172" s="10"/>
      <c r="AG172" s="14"/>
      <c r="AH172" s="10"/>
      <c r="AI172">
        <f t="shared" si="71"/>
        <v>0</v>
      </c>
      <c r="AN172" t="s">
        <v>155</v>
      </c>
      <c r="AP172" s="54"/>
      <c r="AQ172" s="53">
        <v>3.8873106018518511E-3</v>
      </c>
      <c r="AR172" s="53">
        <v>46273.733053977267</v>
      </c>
      <c r="AS172" t="s">
        <v>155</v>
      </c>
      <c r="AT172" t="s">
        <v>199</v>
      </c>
    </row>
    <row r="173" spans="1:46" x14ac:dyDescent="0.35">
      <c r="A173" s="10">
        <v>6</v>
      </c>
      <c r="B173" s="11">
        <f t="shared" si="48"/>
        <v>46273.729166666657</v>
      </c>
      <c r="C173" s="10" t="s">
        <v>44</v>
      </c>
      <c r="D173" s="10">
        <f t="shared" si="49"/>
        <v>1045</v>
      </c>
      <c r="E173" s="10" t="str">
        <f t="shared" si="50"/>
        <v>n/a</v>
      </c>
      <c r="F173" s="10" t="str">
        <f t="shared" si="51"/>
        <v>D05</v>
      </c>
      <c r="G173" s="11">
        <f t="shared" si="52"/>
        <v>46273.8125</v>
      </c>
      <c r="H173" s="11">
        <f t="shared" si="53"/>
        <v>46273.8125</v>
      </c>
      <c r="I173" s="11">
        <f t="shared" si="54"/>
        <v>46273.791666666664</v>
      </c>
      <c r="J173" s="13">
        <f t="shared" si="55"/>
        <v>1.500000000174623</v>
      </c>
      <c r="K173" s="10">
        <f t="shared" si="56"/>
        <v>1</v>
      </c>
      <c r="L173" s="10">
        <f t="shared" si="57"/>
        <v>19</v>
      </c>
      <c r="M173" s="10">
        <f t="shared" si="58"/>
        <v>20</v>
      </c>
      <c r="N173" s="12">
        <f t="shared" si="59"/>
        <v>0.05</v>
      </c>
      <c r="O173" s="10" t="str">
        <f t="shared" si="60"/>
        <v>1, 2, 4, 5</v>
      </c>
      <c r="P173" s="13" t="str">
        <f t="shared" si="61"/>
        <v>NULL</v>
      </c>
      <c r="Q173" s="10" t="str">
        <f t="shared" si="62"/>
        <v>WT 5 (no rate)</v>
      </c>
      <c r="R173" s="11" t="str">
        <f t="shared" si="63"/>
        <v>NULL</v>
      </c>
      <c r="S173" s="10" t="str">
        <f t="shared" si="64"/>
        <v>NO RATE</v>
      </c>
      <c r="T173" s="10" t="str">
        <f t="shared" si="65"/>
        <v>UNKNOWN</v>
      </c>
      <c r="U173" s="10" t="str">
        <f t="shared" si="66"/>
        <v/>
      </c>
      <c r="V173" s="10" t="str">
        <f t="shared" si="67"/>
        <v/>
      </c>
      <c r="W173" s="10" t="str">
        <f t="shared" si="68"/>
        <v/>
      </c>
      <c r="X173" s="10" t="str">
        <f t="shared" si="69"/>
        <v>-</v>
      </c>
      <c r="Y173" s="10" t="str">
        <f t="shared" si="70"/>
        <v>Real route 1045: 21 items, last item released 17:58; departure = release + 60 min (rounded up to 15) + loading</v>
      </c>
      <c r="Z173" s="10" t="s">
        <v>148</v>
      </c>
      <c r="AA173" s="14"/>
      <c r="AB173" s="11"/>
      <c r="AC173" s="10" t="s">
        <v>157</v>
      </c>
      <c r="AD173" s="10" t="s">
        <v>155</v>
      </c>
      <c r="AE173" s="10" t="s">
        <v>156</v>
      </c>
      <c r="AF173" s="10"/>
      <c r="AG173" s="14"/>
      <c r="AH173" s="10"/>
      <c r="AI173">
        <f t="shared" si="71"/>
        <v>0</v>
      </c>
      <c r="AN173" t="s">
        <v>155</v>
      </c>
      <c r="AP173" s="54"/>
      <c r="AQ173" s="53">
        <v>1.014957265046296E-2</v>
      </c>
      <c r="AR173" s="53">
        <v>46273.73931623932</v>
      </c>
      <c r="AS173" t="s">
        <v>155</v>
      </c>
      <c r="AT173" t="s">
        <v>182</v>
      </c>
    </row>
    <row r="174" spans="1:46" x14ac:dyDescent="0.35">
      <c r="A174" s="10">
        <v>6</v>
      </c>
      <c r="B174" s="11">
        <f t="shared" si="48"/>
        <v>46273.729166666657</v>
      </c>
      <c r="C174" s="10" t="s">
        <v>45</v>
      </c>
      <c r="D174" s="10">
        <f t="shared" si="49"/>
        <v>1072</v>
      </c>
      <c r="E174" s="10" t="str">
        <f t="shared" si="50"/>
        <v>n/a</v>
      </c>
      <c r="F174" s="10" t="str">
        <f t="shared" si="51"/>
        <v>D06</v>
      </c>
      <c r="G174" s="11">
        <f t="shared" si="52"/>
        <v>46273.802083333343</v>
      </c>
      <c r="H174" s="11">
        <f t="shared" si="53"/>
        <v>46273.802083333343</v>
      </c>
      <c r="I174" s="11">
        <f t="shared" si="54"/>
        <v>46273.781250000007</v>
      </c>
      <c r="J174" s="13">
        <f t="shared" si="55"/>
        <v>1.2500000004074536</v>
      </c>
      <c r="K174" s="10">
        <f t="shared" si="56"/>
        <v>0</v>
      </c>
      <c r="L174" s="10">
        <f t="shared" si="57"/>
        <v>0</v>
      </c>
      <c r="M174" s="10">
        <f t="shared" si="58"/>
        <v>0</v>
      </c>
      <c r="N174" s="12" t="str">
        <f t="shared" si="59"/>
        <v/>
      </c>
      <c r="O174" s="10" t="str">
        <f t="shared" si="60"/>
        <v/>
      </c>
      <c r="P174" s="13">
        <f t="shared" si="61"/>
        <v>0</v>
      </c>
      <c r="Q174" s="10" t="str">
        <f t="shared" si="62"/>
        <v/>
      </c>
      <c r="R174" s="11" t="str">
        <f t="shared" si="63"/>
        <v/>
      </c>
      <c r="S174" s="10" t="str">
        <f t="shared" si="64"/>
        <v>NO WORK RELEASED YET</v>
      </c>
      <c r="T174" s="10" t="str">
        <f t="shared" si="65"/>
        <v/>
      </c>
      <c r="U174" s="10" t="str">
        <f t="shared" si="66"/>
        <v/>
      </c>
      <c r="V174" s="10" t="str">
        <f t="shared" si="67"/>
        <v/>
      </c>
      <c r="W174" s="10" t="str">
        <f t="shared" si="68"/>
        <v/>
      </c>
      <c r="X174" s="10" t="str">
        <f t="shared" si="69"/>
        <v>T07_PICK_CUTOFF_PASSED_LATE</v>
      </c>
      <c r="Y174" s="10" t="str">
        <f t="shared" si="70"/>
        <v>Real route 1072: 2 items, last item released 17:54. Synthesized status-coverage scenario: pick cutoff 18:45 and departure 19:15; snapshot 11 intentionally demonstrates open work at cutoff.</v>
      </c>
      <c r="Z174" s="10" t="s">
        <v>148</v>
      </c>
      <c r="AA174" s="14"/>
      <c r="AB174" s="11"/>
      <c r="AC174" s="10"/>
      <c r="AD174" s="10" t="s">
        <v>149</v>
      </c>
      <c r="AE174" s="10"/>
      <c r="AF174" s="10"/>
      <c r="AG174" s="14"/>
      <c r="AH174" s="10"/>
      <c r="AI174">
        <f t="shared" si="71"/>
        <v>0</v>
      </c>
      <c r="AN174" t="s">
        <v>149</v>
      </c>
      <c r="AS174" t="s">
        <v>149</v>
      </c>
    </row>
    <row r="175" spans="1:46" x14ac:dyDescent="0.35">
      <c r="A175" s="10">
        <v>6</v>
      </c>
      <c r="B175" s="11">
        <f t="shared" si="48"/>
        <v>46273.729166666657</v>
      </c>
      <c r="C175" s="10" t="s">
        <v>46</v>
      </c>
      <c r="D175" s="10">
        <f t="shared" si="49"/>
        <v>1035</v>
      </c>
      <c r="E175" s="10" t="str">
        <f t="shared" si="50"/>
        <v>n/a</v>
      </c>
      <c r="F175" s="10" t="str">
        <f t="shared" si="51"/>
        <v>D07</v>
      </c>
      <c r="G175" s="11">
        <f t="shared" si="52"/>
        <v>46273.822916666657</v>
      </c>
      <c r="H175" s="11">
        <f t="shared" si="53"/>
        <v>46273.822916666657</v>
      </c>
      <c r="I175" s="11">
        <f t="shared" si="54"/>
        <v>46273.802083333321</v>
      </c>
      <c r="J175" s="13">
        <f t="shared" si="55"/>
        <v>1.7499999999417923</v>
      </c>
      <c r="K175" s="10">
        <f t="shared" si="56"/>
        <v>0</v>
      </c>
      <c r="L175" s="10">
        <f t="shared" si="57"/>
        <v>0</v>
      </c>
      <c r="M175" s="10">
        <f t="shared" si="58"/>
        <v>0</v>
      </c>
      <c r="N175" s="12" t="str">
        <f t="shared" si="59"/>
        <v/>
      </c>
      <c r="O175" s="10" t="str">
        <f t="shared" si="60"/>
        <v/>
      </c>
      <c r="P175" s="13">
        <f t="shared" si="61"/>
        <v>0</v>
      </c>
      <c r="Q175" s="10" t="str">
        <f t="shared" si="62"/>
        <v/>
      </c>
      <c r="R175" s="11" t="str">
        <f t="shared" si="63"/>
        <v/>
      </c>
      <c r="S175" s="10" t="str">
        <f t="shared" si="64"/>
        <v>NO WORK RELEASED YET</v>
      </c>
      <c r="T175" s="10" t="str">
        <f t="shared" si="65"/>
        <v/>
      </c>
      <c r="U175" s="10" t="str">
        <f t="shared" si="66"/>
        <v/>
      </c>
      <c r="V175" s="10" t="str">
        <f t="shared" si="67"/>
        <v/>
      </c>
      <c r="W175" s="10" t="str">
        <f t="shared" si="68"/>
        <v/>
      </c>
      <c r="X175" s="10" t="str">
        <f t="shared" si="69"/>
        <v>-</v>
      </c>
      <c r="Y175" s="10" t="str">
        <f t="shared" si="70"/>
        <v>Real route 1035: 1 items, last item released 18:02; departure = release + 60 min (rounded up to 15) + loading</v>
      </c>
      <c r="Z175" s="10" t="s">
        <v>148</v>
      </c>
      <c r="AA175" s="14"/>
      <c r="AB175" s="11"/>
      <c r="AC175" s="10"/>
      <c r="AD175" s="10" t="s">
        <v>149</v>
      </c>
      <c r="AE175" s="10"/>
      <c r="AF175" s="10"/>
      <c r="AG175" s="14"/>
      <c r="AH175" s="10"/>
      <c r="AI175">
        <f t="shared" si="71"/>
        <v>0</v>
      </c>
      <c r="AN175" t="s">
        <v>149</v>
      </c>
      <c r="AS175" t="s">
        <v>149</v>
      </c>
    </row>
    <row r="176" spans="1:46" x14ac:dyDescent="0.35">
      <c r="A176" s="10">
        <v>6</v>
      </c>
      <c r="B176" s="11">
        <f t="shared" si="48"/>
        <v>46273.729166666657</v>
      </c>
      <c r="C176" s="10" t="s">
        <v>47</v>
      </c>
      <c r="D176" s="10">
        <f t="shared" si="49"/>
        <v>1888</v>
      </c>
      <c r="E176" s="10" t="str">
        <f t="shared" si="50"/>
        <v>n/a</v>
      </c>
      <c r="F176" s="10" t="str">
        <f t="shared" si="51"/>
        <v>D08</v>
      </c>
      <c r="G176" s="11">
        <f t="shared" si="52"/>
        <v>46273.822916666657</v>
      </c>
      <c r="H176" s="11">
        <f t="shared" si="53"/>
        <v>46273.822916666657</v>
      </c>
      <c r="I176" s="11">
        <f t="shared" si="54"/>
        <v>46273.802083333321</v>
      </c>
      <c r="J176" s="13">
        <f t="shared" si="55"/>
        <v>1.7499999999417923</v>
      </c>
      <c r="K176" s="10">
        <f t="shared" si="56"/>
        <v>61</v>
      </c>
      <c r="L176" s="10">
        <f t="shared" si="57"/>
        <v>7</v>
      </c>
      <c r="M176" s="10">
        <f t="shared" si="58"/>
        <v>68</v>
      </c>
      <c r="N176" s="12">
        <f t="shared" si="59"/>
        <v>0.8970588235294118</v>
      </c>
      <c r="O176" s="10" t="str">
        <f t="shared" si="60"/>
        <v>1, 5</v>
      </c>
      <c r="P176" s="13" t="str">
        <f t="shared" si="61"/>
        <v>NULL</v>
      </c>
      <c r="Q176" s="10" t="str">
        <f t="shared" si="62"/>
        <v>WT 5 (no rate)</v>
      </c>
      <c r="R176" s="11" t="str">
        <f t="shared" si="63"/>
        <v>NULL</v>
      </c>
      <c r="S176" s="10" t="str">
        <f t="shared" si="64"/>
        <v>NO RATE</v>
      </c>
      <c r="T176" s="10" t="str">
        <f t="shared" si="65"/>
        <v>UNKNOWN</v>
      </c>
      <c r="U176" s="10" t="str">
        <f t="shared" si="66"/>
        <v/>
      </c>
      <c r="V176" s="10" t="str">
        <f t="shared" si="67"/>
        <v/>
      </c>
      <c r="W176" s="10" t="str">
        <f t="shared" si="68"/>
        <v/>
      </c>
      <c r="X176" s="10" t="str">
        <f t="shared" si="69"/>
        <v>-</v>
      </c>
      <c r="Y176" s="10" t="str">
        <f t="shared" si="70"/>
        <v>Real route 1888: 88 items, last item released 18:00; departure = release + 60 min (rounded up to 15) + loading</v>
      </c>
      <c r="Z176" s="10" t="s">
        <v>148</v>
      </c>
      <c r="AA176" s="14"/>
      <c r="AB176" s="11"/>
      <c r="AC176" s="10" t="s">
        <v>157</v>
      </c>
      <c r="AD176" s="10" t="s">
        <v>155</v>
      </c>
      <c r="AE176" s="10" t="s">
        <v>156</v>
      </c>
      <c r="AF176" s="10"/>
      <c r="AG176" s="14"/>
      <c r="AH176" s="10"/>
      <c r="AI176">
        <f t="shared" si="71"/>
        <v>0</v>
      </c>
      <c r="AN176" t="s">
        <v>155</v>
      </c>
      <c r="AP176" s="54"/>
      <c r="AQ176" s="53">
        <v>1.6239316238425928E-2</v>
      </c>
      <c r="AR176" s="53">
        <v>46273.745405982903</v>
      </c>
      <c r="AS176" t="s">
        <v>155</v>
      </c>
      <c r="AT176" t="s">
        <v>200</v>
      </c>
    </row>
    <row r="177" spans="1:46" x14ac:dyDescent="0.35">
      <c r="A177" s="10">
        <v>6</v>
      </c>
      <c r="B177" s="11">
        <f t="shared" si="48"/>
        <v>46273.729166666657</v>
      </c>
      <c r="C177" s="10" t="s">
        <v>48</v>
      </c>
      <c r="D177" s="10">
        <f t="shared" si="49"/>
        <v>1012</v>
      </c>
      <c r="E177" s="10" t="str">
        <f t="shared" si="50"/>
        <v>n/a</v>
      </c>
      <c r="F177" s="10" t="str">
        <f t="shared" si="51"/>
        <v>D09</v>
      </c>
      <c r="G177" s="11">
        <f t="shared" si="52"/>
        <v>46273.833333333343</v>
      </c>
      <c r="H177" s="11">
        <f t="shared" si="53"/>
        <v>46273.833333333343</v>
      </c>
      <c r="I177" s="11">
        <f t="shared" si="54"/>
        <v>46273.812500000007</v>
      </c>
      <c r="J177" s="13">
        <f t="shared" si="55"/>
        <v>2.0000000004074536</v>
      </c>
      <c r="K177" s="10">
        <f t="shared" si="56"/>
        <v>6</v>
      </c>
      <c r="L177" s="10">
        <f t="shared" si="57"/>
        <v>12</v>
      </c>
      <c r="M177" s="10">
        <f t="shared" si="58"/>
        <v>18</v>
      </c>
      <c r="N177" s="12">
        <f t="shared" si="59"/>
        <v>0.33333333333333331</v>
      </c>
      <c r="O177" s="10" t="str">
        <f t="shared" si="60"/>
        <v>1, 2, 3, 4, 5</v>
      </c>
      <c r="P177" s="13" t="str">
        <f t="shared" si="61"/>
        <v>NULL</v>
      </c>
      <c r="Q177" s="10" t="str">
        <f t="shared" si="62"/>
        <v>WT 5 (no rate)</v>
      </c>
      <c r="R177" s="11" t="str">
        <f t="shared" si="63"/>
        <v>NULL</v>
      </c>
      <c r="S177" s="10" t="str">
        <f t="shared" si="64"/>
        <v>NO RATE</v>
      </c>
      <c r="T177" s="10" t="str">
        <f t="shared" si="65"/>
        <v>UNKNOWN</v>
      </c>
      <c r="U177" s="10" t="str">
        <f t="shared" si="66"/>
        <v/>
      </c>
      <c r="V177" s="10" t="str">
        <f t="shared" si="67"/>
        <v/>
      </c>
      <c r="W177" s="10" t="str">
        <f t="shared" si="68"/>
        <v/>
      </c>
      <c r="X177" s="10" t="str">
        <f t="shared" si="69"/>
        <v>-</v>
      </c>
      <c r="Y177" s="10" t="str">
        <f t="shared" si="70"/>
        <v>Real route 1012: 27 items, last item released 18:17; departure = release + 60 min (rounded up to 15) + loading</v>
      </c>
      <c r="Z177" s="10" t="s">
        <v>148</v>
      </c>
      <c r="AA177" s="14"/>
      <c r="AB177" s="11"/>
      <c r="AC177" s="10" t="s">
        <v>157</v>
      </c>
      <c r="AD177" s="10" t="s">
        <v>155</v>
      </c>
      <c r="AE177" s="10" t="s">
        <v>156</v>
      </c>
      <c r="AF177" s="10"/>
      <c r="AG177" s="14"/>
      <c r="AH177" s="10"/>
      <c r="AI177">
        <f t="shared" si="71"/>
        <v>0</v>
      </c>
      <c r="AN177" t="s">
        <v>155</v>
      </c>
      <c r="AP177" s="54"/>
      <c r="AQ177" s="53">
        <v>3.8873106064814818E-2</v>
      </c>
      <c r="AR177" s="53">
        <v>46273.768039772724</v>
      </c>
      <c r="AS177" t="s">
        <v>155</v>
      </c>
      <c r="AT177" t="s">
        <v>201</v>
      </c>
    </row>
    <row r="178" spans="1:46" x14ac:dyDescent="0.35">
      <c r="A178" s="10">
        <v>6</v>
      </c>
      <c r="B178" s="11">
        <f t="shared" si="48"/>
        <v>46273.729166666657</v>
      </c>
      <c r="C178" s="10" t="s">
        <v>49</v>
      </c>
      <c r="D178" s="10">
        <f t="shared" si="49"/>
        <v>1018</v>
      </c>
      <c r="E178" s="10" t="str">
        <f t="shared" si="50"/>
        <v>n/a</v>
      </c>
      <c r="F178" s="10" t="str">
        <f t="shared" si="51"/>
        <v>D10</v>
      </c>
      <c r="G178" s="11">
        <f t="shared" si="52"/>
        <v>46273.833333333343</v>
      </c>
      <c r="H178" s="11">
        <f t="shared" si="53"/>
        <v>46273.833333333343</v>
      </c>
      <c r="I178" s="11">
        <f t="shared" si="54"/>
        <v>46273.812500000007</v>
      </c>
      <c r="J178" s="13">
        <f t="shared" si="55"/>
        <v>2.0000000004074536</v>
      </c>
      <c r="K178" s="10">
        <f t="shared" si="56"/>
        <v>2</v>
      </c>
      <c r="L178" s="10">
        <f t="shared" si="57"/>
        <v>9</v>
      </c>
      <c r="M178" s="10">
        <f t="shared" si="58"/>
        <v>11</v>
      </c>
      <c r="N178" s="12">
        <f t="shared" si="59"/>
        <v>0.18181818181818182</v>
      </c>
      <c r="O178" s="10" t="str">
        <f t="shared" si="60"/>
        <v>2, 3, 4, 5</v>
      </c>
      <c r="P178" s="13" t="str">
        <f t="shared" si="61"/>
        <v>NULL</v>
      </c>
      <c r="Q178" s="10" t="str">
        <f t="shared" si="62"/>
        <v>WT 5 (no rate)</v>
      </c>
      <c r="R178" s="11" t="str">
        <f t="shared" si="63"/>
        <v>NULL</v>
      </c>
      <c r="S178" s="10" t="str">
        <f t="shared" si="64"/>
        <v>NO RATE</v>
      </c>
      <c r="T178" s="10" t="str">
        <f t="shared" si="65"/>
        <v>UNKNOWN</v>
      </c>
      <c r="U178" s="10" t="str">
        <f t="shared" si="66"/>
        <v/>
      </c>
      <c r="V178" s="10" t="str">
        <f t="shared" si="67"/>
        <v/>
      </c>
      <c r="W178" s="10" t="str">
        <f t="shared" si="68"/>
        <v/>
      </c>
      <c r="X178" s="10" t="str">
        <f t="shared" si="69"/>
        <v>-</v>
      </c>
      <c r="Y178" s="10" t="str">
        <f t="shared" si="70"/>
        <v>Real route 1018: 16 items, last item released 18:25; departure = release + 60 min (rounded up to 15) + loading</v>
      </c>
      <c r="Z178" s="10" t="s">
        <v>148</v>
      </c>
      <c r="AA178" s="14"/>
      <c r="AB178" s="11"/>
      <c r="AC178" s="10" t="s">
        <v>157</v>
      </c>
      <c r="AD178" s="10" t="s">
        <v>155</v>
      </c>
      <c r="AE178" s="10" t="s">
        <v>156</v>
      </c>
      <c r="AF178" s="10"/>
      <c r="AG178" s="14"/>
      <c r="AH178" s="10"/>
      <c r="AI178">
        <f t="shared" si="71"/>
        <v>0</v>
      </c>
      <c r="AN178" t="s">
        <v>155</v>
      </c>
      <c r="AP178" s="54"/>
      <c r="AQ178" s="53">
        <v>3.8873106064814818E-2</v>
      </c>
      <c r="AR178" s="53">
        <v>46273.768039772724</v>
      </c>
      <c r="AS178" t="s">
        <v>155</v>
      </c>
      <c r="AT178" t="s">
        <v>201</v>
      </c>
    </row>
    <row r="179" spans="1:46" x14ac:dyDescent="0.35">
      <c r="A179" s="10">
        <v>6</v>
      </c>
      <c r="B179" s="11">
        <f t="shared" si="48"/>
        <v>46273.729166666657</v>
      </c>
      <c r="C179" s="10" t="s">
        <v>50</v>
      </c>
      <c r="D179" s="10">
        <f t="shared" si="49"/>
        <v>1037</v>
      </c>
      <c r="E179" s="10" t="str">
        <f t="shared" si="50"/>
        <v>n/a</v>
      </c>
      <c r="F179" s="10" t="str">
        <f t="shared" si="51"/>
        <v>D11</v>
      </c>
      <c r="G179" s="11">
        <f t="shared" si="52"/>
        <v>46273.833333333343</v>
      </c>
      <c r="H179" s="11">
        <f t="shared" si="53"/>
        <v>46273.833333333343</v>
      </c>
      <c r="I179" s="11">
        <f t="shared" si="54"/>
        <v>46273.812500000007</v>
      </c>
      <c r="J179" s="13">
        <f t="shared" si="55"/>
        <v>2.0000000004074536</v>
      </c>
      <c r="K179" s="10">
        <f t="shared" si="56"/>
        <v>4</v>
      </c>
      <c r="L179" s="10">
        <f t="shared" si="57"/>
        <v>9</v>
      </c>
      <c r="M179" s="10">
        <f t="shared" si="58"/>
        <v>13</v>
      </c>
      <c r="N179" s="12">
        <f t="shared" si="59"/>
        <v>0.30769230769230771</v>
      </c>
      <c r="O179" s="10" t="str">
        <f t="shared" si="60"/>
        <v>1, 2, 4, 5</v>
      </c>
      <c r="P179" s="13" t="str">
        <f t="shared" si="61"/>
        <v>NULL</v>
      </c>
      <c r="Q179" s="10" t="str">
        <f t="shared" si="62"/>
        <v>WT 5 (no rate)</v>
      </c>
      <c r="R179" s="11" t="str">
        <f t="shared" si="63"/>
        <v>NULL</v>
      </c>
      <c r="S179" s="10" t="str">
        <f t="shared" si="64"/>
        <v>NO RATE</v>
      </c>
      <c r="T179" s="10" t="str">
        <f t="shared" si="65"/>
        <v>UNKNOWN</v>
      </c>
      <c r="U179" s="10" t="str">
        <f t="shared" si="66"/>
        <v/>
      </c>
      <c r="V179" s="10" t="str">
        <f t="shared" si="67"/>
        <v/>
      </c>
      <c r="W179" s="10" t="str">
        <f t="shared" si="68"/>
        <v/>
      </c>
      <c r="X179" s="10" t="str">
        <f t="shared" si="69"/>
        <v>-</v>
      </c>
      <c r="Y179" s="10" t="str">
        <f t="shared" si="70"/>
        <v>Real route 1037: 28 items, last item released 18:26; departure = release + 60 min (rounded up to 15) + loading</v>
      </c>
      <c r="Z179" s="10" t="s">
        <v>148</v>
      </c>
      <c r="AA179" s="14"/>
      <c r="AB179" s="11"/>
      <c r="AC179" s="10" t="s">
        <v>157</v>
      </c>
      <c r="AD179" s="10" t="s">
        <v>155</v>
      </c>
      <c r="AE179" s="10" t="s">
        <v>156</v>
      </c>
      <c r="AF179" s="10"/>
      <c r="AG179" s="14"/>
      <c r="AH179" s="10"/>
      <c r="AI179">
        <f t="shared" si="71"/>
        <v>0</v>
      </c>
      <c r="AN179" t="s">
        <v>155</v>
      </c>
      <c r="AP179" s="54"/>
      <c r="AQ179" s="53">
        <v>3.8873106064814818E-2</v>
      </c>
      <c r="AR179" s="53">
        <v>46273.768039772724</v>
      </c>
      <c r="AS179" t="s">
        <v>155</v>
      </c>
      <c r="AT179" t="s">
        <v>201</v>
      </c>
    </row>
    <row r="180" spans="1:46" x14ac:dyDescent="0.35">
      <c r="A180" s="10">
        <v>6</v>
      </c>
      <c r="B180" s="11">
        <f t="shared" si="48"/>
        <v>46273.729166666657</v>
      </c>
      <c r="C180" s="10" t="s">
        <v>51</v>
      </c>
      <c r="D180" s="10">
        <f t="shared" si="49"/>
        <v>1057</v>
      </c>
      <c r="E180" s="10" t="str">
        <f t="shared" si="50"/>
        <v>n/a</v>
      </c>
      <c r="F180" s="10" t="str">
        <f t="shared" si="51"/>
        <v>D12</v>
      </c>
      <c r="G180" s="11">
        <f t="shared" si="52"/>
        <v>46273.833333333343</v>
      </c>
      <c r="H180" s="11">
        <f t="shared" si="53"/>
        <v>46273.833333333343</v>
      </c>
      <c r="I180" s="11">
        <f t="shared" si="54"/>
        <v>46273.812500000007</v>
      </c>
      <c r="J180" s="13">
        <f t="shared" si="55"/>
        <v>2.0000000004074536</v>
      </c>
      <c r="K180" s="10">
        <f t="shared" si="56"/>
        <v>4</v>
      </c>
      <c r="L180" s="10">
        <f t="shared" si="57"/>
        <v>7</v>
      </c>
      <c r="M180" s="10">
        <f t="shared" si="58"/>
        <v>11</v>
      </c>
      <c r="N180" s="12">
        <f t="shared" si="59"/>
        <v>0.36363636363636365</v>
      </c>
      <c r="O180" s="10" t="str">
        <f t="shared" si="60"/>
        <v>2, 3</v>
      </c>
      <c r="P180" s="13" t="str">
        <f t="shared" si="61"/>
        <v>NULL</v>
      </c>
      <c r="Q180" s="10" t="str">
        <f t="shared" si="62"/>
        <v>WT 3 (no rate)</v>
      </c>
      <c r="R180" s="11" t="str">
        <f t="shared" si="63"/>
        <v>NULL</v>
      </c>
      <c r="S180" s="10" t="str">
        <f t="shared" si="64"/>
        <v>NO RATE</v>
      </c>
      <c r="T180" s="10" t="str">
        <f t="shared" si="65"/>
        <v>UNKNOWN</v>
      </c>
      <c r="U180" s="10" t="str">
        <f t="shared" si="66"/>
        <v/>
      </c>
      <c r="V180" s="10" t="str">
        <f t="shared" si="67"/>
        <v/>
      </c>
      <c r="W180" s="10" t="str">
        <f t="shared" si="68"/>
        <v/>
      </c>
      <c r="X180" s="10" t="str">
        <f t="shared" si="69"/>
        <v>-</v>
      </c>
      <c r="Y180" s="10" t="str">
        <f t="shared" si="70"/>
        <v>Real route 1057: 20 items, last item released 18:16; departure = release + 60 min (rounded up to 15) + loading</v>
      </c>
      <c r="Z180" s="10" t="s">
        <v>148</v>
      </c>
      <c r="AA180" s="14"/>
      <c r="AB180" s="11"/>
      <c r="AC180" s="10" t="s">
        <v>161</v>
      </c>
      <c r="AD180" s="10" t="s">
        <v>155</v>
      </c>
      <c r="AE180" s="10" t="s">
        <v>156</v>
      </c>
      <c r="AF180" s="10"/>
      <c r="AG180" s="14"/>
      <c r="AH180" s="10"/>
      <c r="AI180">
        <f t="shared" si="71"/>
        <v>0</v>
      </c>
      <c r="AN180" t="s">
        <v>155</v>
      </c>
      <c r="AP180" s="54"/>
      <c r="AQ180" s="53">
        <v>3.8873106064814818E-2</v>
      </c>
      <c r="AR180" s="53">
        <v>46273.768039772724</v>
      </c>
      <c r="AS180" t="s">
        <v>155</v>
      </c>
      <c r="AT180" t="s">
        <v>201</v>
      </c>
    </row>
    <row r="181" spans="1:46" x14ac:dyDescent="0.35">
      <c r="A181" s="10">
        <v>6</v>
      </c>
      <c r="B181" s="11">
        <f t="shared" si="48"/>
        <v>46273.729166666657</v>
      </c>
      <c r="C181" s="10" t="s">
        <v>52</v>
      </c>
      <c r="D181" s="10">
        <f t="shared" si="49"/>
        <v>1003</v>
      </c>
      <c r="E181" s="10" t="str">
        <f t="shared" si="50"/>
        <v>n/a</v>
      </c>
      <c r="F181" s="10" t="str">
        <f t="shared" si="51"/>
        <v>D01</v>
      </c>
      <c r="G181" s="11">
        <f t="shared" si="52"/>
        <v>46273.84375</v>
      </c>
      <c r="H181" s="11">
        <f t="shared" si="53"/>
        <v>46273.84375</v>
      </c>
      <c r="I181" s="11">
        <f t="shared" si="54"/>
        <v>46273.822916666664</v>
      </c>
      <c r="J181" s="13">
        <f t="shared" si="55"/>
        <v>2.250000000174623</v>
      </c>
      <c r="K181" s="10">
        <f t="shared" si="56"/>
        <v>7</v>
      </c>
      <c r="L181" s="10">
        <f t="shared" si="57"/>
        <v>12</v>
      </c>
      <c r="M181" s="10">
        <f t="shared" si="58"/>
        <v>19</v>
      </c>
      <c r="N181" s="12">
        <f t="shared" si="59"/>
        <v>0.36842105263157893</v>
      </c>
      <c r="O181" s="10" t="str">
        <f t="shared" si="60"/>
        <v>2, 3, 4, 5</v>
      </c>
      <c r="P181" s="13" t="str">
        <f t="shared" si="61"/>
        <v>NULL</v>
      </c>
      <c r="Q181" s="10" t="str">
        <f t="shared" si="62"/>
        <v>WT 5 (no rate)</v>
      </c>
      <c r="R181" s="11" t="str">
        <f t="shared" si="63"/>
        <v>NULL</v>
      </c>
      <c r="S181" s="10" t="str">
        <f t="shared" si="64"/>
        <v>NO RATE</v>
      </c>
      <c r="T181" s="10" t="str">
        <f t="shared" si="65"/>
        <v>UNKNOWN</v>
      </c>
      <c r="U181" s="10" t="str">
        <f t="shared" si="66"/>
        <v/>
      </c>
      <c r="V181" s="10" t="str">
        <f t="shared" si="67"/>
        <v/>
      </c>
      <c r="W181" s="10" t="str">
        <f t="shared" si="68"/>
        <v/>
      </c>
      <c r="X181" s="10" t="str">
        <f t="shared" si="69"/>
        <v>-</v>
      </c>
      <c r="Y181" s="10" t="str">
        <f t="shared" si="70"/>
        <v>Real route 1003: 52 items, last item released 18:40; departure = release + 60 min (rounded up to 15) + loading</v>
      </c>
      <c r="Z181" s="10" t="s">
        <v>148</v>
      </c>
      <c r="AA181" s="14"/>
      <c r="AB181" s="11"/>
      <c r="AC181" s="10" t="s">
        <v>157</v>
      </c>
      <c r="AD181" s="10" t="s">
        <v>155</v>
      </c>
      <c r="AE181" s="10" t="s">
        <v>156</v>
      </c>
      <c r="AF181" s="10"/>
      <c r="AG181" s="14"/>
      <c r="AH181" s="10"/>
      <c r="AI181">
        <f t="shared" si="71"/>
        <v>0</v>
      </c>
      <c r="AN181" t="s">
        <v>155</v>
      </c>
      <c r="AP181" s="54"/>
      <c r="AQ181" s="53">
        <v>6.2196969699074067E-2</v>
      </c>
      <c r="AR181" s="53">
        <v>46273.791363636352</v>
      </c>
      <c r="AS181" t="s">
        <v>155</v>
      </c>
      <c r="AT181" t="s">
        <v>202</v>
      </c>
    </row>
    <row r="182" spans="1:46" x14ac:dyDescent="0.35">
      <c r="A182" s="10">
        <v>6</v>
      </c>
      <c r="B182" s="11">
        <f t="shared" si="48"/>
        <v>46273.729166666657</v>
      </c>
      <c r="C182" s="10" t="s">
        <v>53</v>
      </c>
      <c r="D182" s="10">
        <f t="shared" si="49"/>
        <v>1020</v>
      </c>
      <c r="E182" s="10" t="str">
        <f t="shared" si="50"/>
        <v>n/a</v>
      </c>
      <c r="F182" s="10" t="str">
        <f t="shared" si="51"/>
        <v>D02</v>
      </c>
      <c r="G182" s="11">
        <f t="shared" si="52"/>
        <v>46273.84375</v>
      </c>
      <c r="H182" s="11">
        <f t="shared" si="53"/>
        <v>46273.84375</v>
      </c>
      <c r="I182" s="11">
        <f t="shared" si="54"/>
        <v>46273.822916666664</v>
      </c>
      <c r="J182" s="13">
        <f t="shared" si="55"/>
        <v>2.250000000174623</v>
      </c>
      <c r="K182" s="10">
        <f t="shared" si="56"/>
        <v>1</v>
      </c>
      <c r="L182" s="10">
        <f t="shared" si="57"/>
        <v>8</v>
      </c>
      <c r="M182" s="10">
        <f t="shared" si="58"/>
        <v>9</v>
      </c>
      <c r="N182" s="12">
        <f t="shared" si="59"/>
        <v>0.1111111111111111</v>
      </c>
      <c r="O182" s="10" t="str">
        <f t="shared" si="60"/>
        <v>2, 3, 5</v>
      </c>
      <c r="P182" s="13" t="str">
        <f t="shared" si="61"/>
        <v>NULL</v>
      </c>
      <c r="Q182" s="10" t="str">
        <f t="shared" si="62"/>
        <v>WT 5 (no rate)</v>
      </c>
      <c r="R182" s="11" t="str">
        <f t="shared" si="63"/>
        <v>NULL</v>
      </c>
      <c r="S182" s="10" t="str">
        <f t="shared" si="64"/>
        <v>NO RATE</v>
      </c>
      <c r="T182" s="10" t="str">
        <f t="shared" si="65"/>
        <v>UNKNOWN</v>
      </c>
      <c r="U182" s="10" t="str">
        <f t="shared" si="66"/>
        <v/>
      </c>
      <c r="V182" s="10" t="str">
        <f t="shared" si="67"/>
        <v/>
      </c>
      <c r="W182" s="10" t="str">
        <f t="shared" si="68"/>
        <v/>
      </c>
      <c r="X182" s="10" t="str">
        <f t="shared" si="69"/>
        <v>-</v>
      </c>
      <c r="Y182" s="10" t="str">
        <f t="shared" si="70"/>
        <v>Real route 1020: 17 items, last item released 18:30; departure = release + 60 min (rounded up to 15) + loading</v>
      </c>
      <c r="Z182" s="10" t="s">
        <v>148</v>
      </c>
      <c r="AA182" s="14"/>
      <c r="AB182" s="11"/>
      <c r="AC182" s="10" t="s">
        <v>157</v>
      </c>
      <c r="AD182" s="10" t="s">
        <v>155</v>
      </c>
      <c r="AE182" s="10" t="s">
        <v>156</v>
      </c>
      <c r="AF182" s="10"/>
      <c r="AG182" s="14"/>
      <c r="AH182" s="10"/>
      <c r="AI182">
        <f t="shared" si="71"/>
        <v>0</v>
      </c>
      <c r="AN182" t="s">
        <v>155</v>
      </c>
      <c r="AP182" s="54"/>
      <c r="AQ182" s="53">
        <v>6.2196969699074067E-2</v>
      </c>
      <c r="AR182" s="53">
        <v>46273.791363636352</v>
      </c>
      <c r="AS182" t="s">
        <v>155</v>
      </c>
      <c r="AT182" t="s">
        <v>202</v>
      </c>
    </row>
    <row r="183" spans="1:46" x14ac:dyDescent="0.35">
      <c r="A183" s="10">
        <v>6</v>
      </c>
      <c r="B183" s="11">
        <f t="shared" si="48"/>
        <v>46273.729166666657</v>
      </c>
      <c r="C183" s="10" t="s">
        <v>54</v>
      </c>
      <c r="D183" s="10">
        <f t="shared" si="49"/>
        <v>1022</v>
      </c>
      <c r="E183" s="10" t="str">
        <f t="shared" si="50"/>
        <v>n/a</v>
      </c>
      <c r="F183" s="10" t="str">
        <f t="shared" si="51"/>
        <v>D03</v>
      </c>
      <c r="G183" s="11">
        <f t="shared" si="52"/>
        <v>46273.84375</v>
      </c>
      <c r="H183" s="11">
        <f t="shared" si="53"/>
        <v>46273.84375</v>
      </c>
      <c r="I183" s="11">
        <f t="shared" si="54"/>
        <v>46273.822916666664</v>
      </c>
      <c r="J183" s="13">
        <f t="shared" si="55"/>
        <v>2.250000000174623</v>
      </c>
      <c r="K183" s="10">
        <f t="shared" si="56"/>
        <v>16</v>
      </c>
      <c r="L183" s="10">
        <f t="shared" si="57"/>
        <v>5</v>
      </c>
      <c r="M183" s="10">
        <f t="shared" si="58"/>
        <v>21</v>
      </c>
      <c r="N183" s="12">
        <f t="shared" si="59"/>
        <v>0.76190476190476186</v>
      </c>
      <c r="O183" s="10" t="str">
        <f t="shared" si="60"/>
        <v>2, 4, 5</v>
      </c>
      <c r="P183" s="13" t="str">
        <f t="shared" si="61"/>
        <v>NULL</v>
      </c>
      <c r="Q183" s="10" t="str">
        <f t="shared" si="62"/>
        <v>WT 5 (no rate)</v>
      </c>
      <c r="R183" s="11" t="str">
        <f t="shared" si="63"/>
        <v>NULL</v>
      </c>
      <c r="S183" s="10" t="str">
        <f t="shared" si="64"/>
        <v>NO RATE</v>
      </c>
      <c r="T183" s="10" t="str">
        <f t="shared" si="65"/>
        <v>UNKNOWN</v>
      </c>
      <c r="U183" s="10" t="str">
        <f t="shared" si="66"/>
        <v/>
      </c>
      <c r="V183" s="10" t="str">
        <f t="shared" si="67"/>
        <v/>
      </c>
      <c r="W183" s="10" t="str">
        <f t="shared" si="68"/>
        <v/>
      </c>
      <c r="X183" s="10" t="str">
        <f t="shared" si="69"/>
        <v>-</v>
      </c>
      <c r="Y183" s="10" t="str">
        <f t="shared" si="70"/>
        <v>Real route 1022: 34 items, last item released 18:37; departure = release + 60 min (rounded up to 15) + loading</v>
      </c>
      <c r="Z183" s="10" t="s">
        <v>148</v>
      </c>
      <c r="AA183" s="14"/>
      <c r="AB183" s="11"/>
      <c r="AC183" s="10" t="s">
        <v>157</v>
      </c>
      <c r="AD183" s="10" t="s">
        <v>155</v>
      </c>
      <c r="AE183" s="10" t="s">
        <v>156</v>
      </c>
      <c r="AF183" s="10"/>
      <c r="AG183" s="14"/>
      <c r="AH183" s="10"/>
      <c r="AI183">
        <f t="shared" si="71"/>
        <v>0</v>
      </c>
      <c r="AN183" t="s">
        <v>155</v>
      </c>
      <c r="AP183" s="54"/>
      <c r="AQ183" s="53">
        <v>6.2196969699074067E-2</v>
      </c>
      <c r="AR183" s="53">
        <v>46273.791363636352</v>
      </c>
      <c r="AS183" t="s">
        <v>155</v>
      </c>
      <c r="AT183" t="s">
        <v>202</v>
      </c>
    </row>
    <row r="184" spans="1:46" x14ac:dyDescent="0.35">
      <c r="A184" s="10">
        <v>6</v>
      </c>
      <c r="B184" s="11">
        <f t="shared" si="48"/>
        <v>46273.729166666657</v>
      </c>
      <c r="C184" s="10" t="s">
        <v>55</v>
      </c>
      <c r="D184" s="10">
        <f t="shared" si="49"/>
        <v>1028</v>
      </c>
      <c r="E184" s="10" t="str">
        <f t="shared" si="50"/>
        <v>n/a</v>
      </c>
      <c r="F184" s="10" t="str">
        <f t="shared" si="51"/>
        <v>D04</v>
      </c>
      <c r="G184" s="11">
        <f t="shared" si="52"/>
        <v>46273.84375</v>
      </c>
      <c r="H184" s="11">
        <f t="shared" si="53"/>
        <v>46273.84375</v>
      </c>
      <c r="I184" s="11">
        <f t="shared" si="54"/>
        <v>46273.822916666664</v>
      </c>
      <c r="J184" s="13">
        <f t="shared" si="55"/>
        <v>2.250000000174623</v>
      </c>
      <c r="K184" s="10">
        <f t="shared" si="56"/>
        <v>2</v>
      </c>
      <c r="L184" s="10">
        <f t="shared" si="57"/>
        <v>3</v>
      </c>
      <c r="M184" s="10">
        <f t="shared" si="58"/>
        <v>5</v>
      </c>
      <c r="N184" s="12">
        <f t="shared" si="59"/>
        <v>0.4</v>
      </c>
      <c r="O184" s="10" t="str">
        <f t="shared" si="60"/>
        <v>3, 4, 5</v>
      </c>
      <c r="P184" s="13" t="str">
        <f t="shared" si="61"/>
        <v>NULL</v>
      </c>
      <c r="Q184" s="10" t="str">
        <f t="shared" si="62"/>
        <v>WT 5 (no rate)</v>
      </c>
      <c r="R184" s="11" t="str">
        <f t="shared" si="63"/>
        <v>NULL</v>
      </c>
      <c r="S184" s="10" t="str">
        <f t="shared" si="64"/>
        <v>NO RATE</v>
      </c>
      <c r="T184" s="10" t="str">
        <f t="shared" si="65"/>
        <v>UNKNOWN</v>
      </c>
      <c r="U184" s="10" t="str">
        <f t="shared" si="66"/>
        <v/>
      </c>
      <c r="V184" s="10" t="str">
        <f t="shared" si="67"/>
        <v/>
      </c>
      <c r="W184" s="10" t="str">
        <f t="shared" si="68"/>
        <v/>
      </c>
      <c r="X184" s="10" t="str">
        <f t="shared" si="69"/>
        <v>-</v>
      </c>
      <c r="Y184" s="10" t="str">
        <f t="shared" si="70"/>
        <v>Real route 1028: 10 items, last item released 18:40; departure = release + 60 min (rounded up to 15) + loading</v>
      </c>
      <c r="Z184" s="10" t="s">
        <v>148</v>
      </c>
      <c r="AA184" s="14"/>
      <c r="AB184" s="11"/>
      <c r="AC184" s="10" t="s">
        <v>157</v>
      </c>
      <c r="AD184" s="10" t="s">
        <v>155</v>
      </c>
      <c r="AE184" s="10" t="s">
        <v>156</v>
      </c>
      <c r="AF184" s="10"/>
      <c r="AG184" s="14"/>
      <c r="AH184" s="10"/>
      <c r="AI184">
        <f t="shared" si="71"/>
        <v>0</v>
      </c>
      <c r="AN184" t="s">
        <v>155</v>
      </c>
      <c r="AS184" t="s">
        <v>155</v>
      </c>
    </row>
    <row r="185" spans="1:46" x14ac:dyDescent="0.35">
      <c r="A185" s="10">
        <v>6</v>
      </c>
      <c r="B185" s="11">
        <f t="shared" si="48"/>
        <v>46273.729166666657</v>
      </c>
      <c r="C185" s="10" t="s">
        <v>56</v>
      </c>
      <c r="D185" s="10">
        <f t="shared" si="49"/>
        <v>1036</v>
      </c>
      <c r="E185" s="10" t="str">
        <f t="shared" si="50"/>
        <v>n/a</v>
      </c>
      <c r="F185" s="10" t="str">
        <f t="shared" si="51"/>
        <v>D05</v>
      </c>
      <c r="G185" s="11">
        <f t="shared" si="52"/>
        <v>46273.84375</v>
      </c>
      <c r="H185" s="11">
        <f t="shared" si="53"/>
        <v>46273.84375</v>
      </c>
      <c r="I185" s="11">
        <f t="shared" si="54"/>
        <v>46273.822916666664</v>
      </c>
      <c r="J185" s="13">
        <f t="shared" si="55"/>
        <v>2.250000000174623</v>
      </c>
      <c r="K185" s="10">
        <f t="shared" si="56"/>
        <v>12</v>
      </c>
      <c r="L185" s="10">
        <f t="shared" si="57"/>
        <v>0</v>
      </c>
      <c r="M185" s="10">
        <f t="shared" si="58"/>
        <v>12</v>
      </c>
      <c r="N185" s="12">
        <f t="shared" si="59"/>
        <v>1</v>
      </c>
      <c r="O185" s="10" t="str">
        <f t="shared" si="60"/>
        <v/>
      </c>
      <c r="P185" s="13">
        <f t="shared" si="61"/>
        <v>0</v>
      </c>
      <c r="Q185" s="10" t="str">
        <f t="shared" si="62"/>
        <v/>
      </c>
      <c r="R185" s="11" t="str">
        <f t="shared" si="63"/>
        <v/>
      </c>
      <c r="S185" s="10" t="str">
        <f t="shared" si="64"/>
        <v>ALL PICKED</v>
      </c>
      <c r="T185" s="10" t="str">
        <f t="shared" si="65"/>
        <v>YES</v>
      </c>
      <c r="U185" s="10" t="str">
        <f t="shared" si="66"/>
        <v/>
      </c>
      <c r="V185" s="10" t="str">
        <f t="shared" si="67"/>
        <v/>
      </c>
      <c r="W185" s="10" t="str">
        <f t="shared" si="68"/>
        <v/>
      </c>
      <c r="X185" s="10" t="str">
        <f t="shared" si="69"/>
        <v>-</v>
      </c>
      <c r="Y185" s="10" t="str">
        <f t="shared" si="70"/>
        <v>Real route 1036: 22 items, last item released 18:37; departure = release + 60 min (rounded up to 15) + loading</v>
      </c>
      <c r="Z185" s="10" t="s">
        <v>148</v>
      </c>
      <c r="AA185" s="14"/>
      <c r="AB185" s="11"/>
      <c r="AC185" s="10"/>
      <c r="AD185" s="10" t="s">
        <v>203</v>
      </c>
      <c r="AE185" s="10" t="s">
        <v>152</v>
      </c>
      <c r="AF185" s="10"/>
      <c r="AG185" s="14"/>
      <c r="AH185" s="10"/>
      <c r="AI185">
        <f t="shared" si="71"/>
        <v>0</v>
      </c>
      <c r="AN185" t="s">
        <v>203</v>
      </c>
      <c r="AS185" t="s">
        <v>203</v>
      </c>
    </row>
    <row r="186" spans="1:46" x14ac:dyDescent="0.35">
      <c r="A186" s="10">
        <v>6</v>
      </c>
      <c r="B186" s="11">
        <f t="shared" si="48"/>
        <v>46273.729166666657</v>
      </c>
      <c r="C186" s="10" t="s">
        <v>57</v>
      </c>
      <c r="D186" s="10">
        <f t="shared" si="49"/>
        <v>1054</v>
      </c>
      <c r="E186" s="10" t="str">
        <f t="shared" si="50"/>
        <v>n/a</v>
      </c>
      <c r="F186" s="10" t="str">
        <f t="shared" si="51"/>
        <v>D06</v>
      </c>
      <c r="G186" s="11">
        <f t="shared" si="52"/>
        <v>46273.84375</v>
      </c>
      <c r="H186" s="11">
        <f t="shared" si="53"/>
        <v>46273.84375</v>
      </c>
      <c r="I186" s="11">
        <f t="shared" si="54"/>
        <v>46273.822916666664</v>
      </c>
      <c r="J186" s="13">
        <f t="shared" si="55"/>
        <v>2.250000000174623</v>
      </c>
      <c r="K186" s="10">
        <f t="shared" si="56"/>
        <v>14</v>
      </c>
      <c r="L186" s="10">
        <f t="shared" si="57"/>
        <v>18</v>
      </c>
      <c r="M186" s="10">
        <f t="shared" si="58"/>
        <v>32</v>
      </c>
      <c r="N186" s="12">
        <f t="shared" si="59"/>
        <v>0.4375</v>
      </c>
      <c r="O186" s="10" t="str">
        <f t="shared" si="60"/>
        <v>1, 2, 3, 4, 5</v>
      </c>
      <c r="P186" s="13" t="str">
        <f t="shared" si="61"/>
        <v>NULL</v>
      </c>
      <c r="Q186" s="10" t="str">
        <f t="shared" si="62"/>
        <v>WT 5 (no rate)</v>
      </c>
      <c r="R186" s="11" t="str">
        <f t="shared" si="63"/>
        <v>NULL</v>
      </c>
      <c r="S186" s="10" t="str">
        <f t="shared" si="64"/>
        <v>NO RATE</v>
      </c>
      <c r="T186" s="10" t="str">
        <f t="shared" si="65"/>
        <v>UNKNOWN</v>
      </c>
      <c r="U186" s="10" t="str">
        <f t="shared" si="66"/>
        <v/>
      </c>
      <c r="V186" s="10" t="str">
        <f t="shared" si="67"/>
        <v/>
      </c>
      <c r="W186" s="10" t="str">
        <f t="shared" si="68"/>
        <v/>
      </c>
      <c r="X186" s="10" t="str">
        <f t="shared" si="69"/>
        <v>-</v>
      </c>
      <c r="Y186" s="10" t="str">
        <f t="shared" si="70"/>
        <v>Real route 1054: 43 items, last item released 18:37; departure = release + 60 min (rounded up to 15) + loading</v>
      </c>
      <c r="Z186" s="10" t="s">
        <v>148</v>
      </c>
      <c r="AA186" s="14"/>
      <c r="AB186" s="11"/>
      <c r="AC186" s="10" t="s">
        <v>157</v>
      </c>
      <c r="AD186" s="10" t="s">
        <v>155</v>
      </c>
      <c r="AE186" s="10" t="s">
        <v>156</v>
      </c>
      <c r="AF186" s="10"/>
      <c r="AG186" s="14"/>
      <c r="AH186" s="10"/>
      <c r="AI186">
        <f t="shared" si="71"/>
        <v>0</v>
      </c>
      <c r="AN186" t="s">
        <v>155</v>
      </c>
      <c r="AP186" s="54"/>
      <c r="AQ186" s="53">
        <v>6.2196969699074067E-2</v>
      </c>
      <c r="AR186" s="53">
        <v>46273.791363636352</v>
      </c>
      <c r="AS186" t="s">
        <v>155</v>
      </c>
      <c r="AT186" t="s">
        <v>202</v>
      </c>
    </row>
    <row r="187" spans="1:46" x14ac:dyDescent="0.35">
      <c r="A187" s="10">
        <v>6</v>
      </c>
      <c r="B187" s="11">
        <f t="shared" si="48"/>
        <v>46273.729166666657</v>
      </c>
      <c r="C187" s="10" t="s">
        <v>58</v>
      </c>
      <c r="D187" s="10">
        <f t="shared" si="49"/>
        <v>1010</v>
      </c>
      <c r="E187" s="10" t="str">
        <f t="shared" si="50"/>
        <v>n/a</v>
      </c>
      <c r="F187" s="10" t="str">
        <f t="shared" si="51"/>
        <v>D07</v>
      </c>
      <c r="G187" s="11">
        <f t="shared" si="52"/>
        <v>46273.854166666657</v>
      </c>
      <c r="H187" s="11">
        <f t="shared" si="53"/>
        <v>46273.854166666657</v>
      </c>
      <c r="I187" s="11">
        <f t="shared" si="54"/>
        <v>46273.833333333321</v>
      </c>
      <c r="J187" s="13">
        <f t="shared" si="55"/>
        <v>2.4999999999417923</v>
      </c>
      <c r="K187" s="10">
        <f t="shared" si="56"/>
        <v>1</v>
      </c>
      <c r="L187" s="10">
        <f t="shared" si="57"/>
        <v>1</v>
      </c>
      <c r="M187" s="10">
        <f t="shared" si="58"/>
        <v>2</v>
      </c>
      <c r="N187" s="12">
        <f t="shared" si="59"/>
        <v>0.5</v>
      </c>
      <c r="O187" s="10" t="str">
        <f t="shared" si="60"/>
        <v>2</v>
      </c>
      <c r="P187" s="13">
        <f t="shared" si="61"/>
        <v>2.9854545454545458</v>
      </c>
      <c r="Q187" s="10" t="str">
        <f t="shared" si="62"/>
        <v>WT 2</v>
      </c>
      <c r="R187" s="11">
        <f t="shared" si="63"/>
        <v>46273.853560606054</v>
      </c>
      <c r="S187" s="10" t="str">
        <f t="shared" si="64"/>
        <v>AT RISK</v>
      </c>
      <c r="T187" s="10" t="str">
        <f t="shared" si="65"/>
        <v>NO</v>
      </c>
      <c r="U187" s="10">
        <f t="shared" si="66"/>
        <v>-29</v>
      </c>
      <c r="V187" s="10" t="str">
        <f t="shared" si="67"/>
        <v>-0:29</v>
      </c>
      <c r="W187" s="10">
        <f t="shared" si="68"/>
        <v>1</v>
      </c>
      <c r="X187" s="10" t="str">
        <f t="shared" si="69"/>
        <v>-</v>
      </c>
      <c r="Y187" s="10" t="str">
        <f t="shared" si="70"/>
        <v>Real route 1010: 24 items, last item released 18:53; departure = release + 60 min (rounded up to 15) + loading</v>
      </c>
      <c r="Z187" s="10" t="s">
        <v>148</v>
      </c>
      <c r="AA187" s="14">
        <v>0.12439393939814811</v>
      </c>
      <c r="AB187" s="11">
        <v>46273.853560606061</v>
      </c>
      <c r="AC187" s="10" t="s">
        <v>204</v>
      </c>
      <c r="AD187" s="10" t="s">
        <v>205</v>
      </c>
      <c r="AE187" s="10" t="s">
        <v>206</v>
      </c>
      <c r="AF187" s="10" t="s">
        <v>207</v>
      </c>
      <c r="AG187" s="14">
        <v>0</v>
      </c>
      <c r="AH187" s="10"/>
      <c r="AI187">
        <f t="shared" si="71"/>
        <v>0</v>
      </c>
      <c r="AJ187" s="54">
        <v>0.1177946127893519</v>
      </c>
      <c r="AK187" s="54">
        <v>0.12439393939814811</v>
      </c>
      <c r="AL187" s="53">
        <v>46273.846961279458</v>
      </c>
      <c r="AM187" s="53">
        <v>46273.853560606061</v>
      </c>
      <c r="AN187" t="s">
        <v>205</v>
      </c>
      <c r="AO187">
        <v>1</v>
      </c>
      <c r="AP187" s="54" t="s">
        <v>207</v>
      </c>
      <c r="AQ187" s="53">
        <v>0.12439393939814811</v>
      </c>
      <c r="AR187" s="53">
        <v>46273.853560606061</v>
      </c>
      <c r="AS187" t="s">
        <v>205</v>
      </c>
      <c r="AT187" t="s">
        <v>207</v>
      </c>
    </row>
    <row r="188" spans="1:46" x14ac:dyDescent="0.35">
      <c r="A188" s="10">
        <v>6</v>
      </c>
      <c r="B188" s="11">
        <f t="shared" si="48"/>
        <v>46273.729166666657</v>
      </c>
      <c r="C188" s="10" t="s">
        <v>59</v>
      </c>
      <c r="D188" s="10">
        <f t="shared" si="49"/>
        <v>1019</v>
      </c>
      <c r="E188" s="10" t="str">
        <f t="shared" si="50"/>
        <v>n/a</v>
      </c>
      <c r="F188" s="10" t="str">
        <f t="shared" si="51"/>
        <v>D08</v>
      </c>
      <c r="G188" s="11">
        <f t="shared" si="52"/>
        <v>46273.854166666657</v>
      </c>
      <c r="H188" s="11">
        <f t="shared" si="53"/>
        <v>46273.854166666657</v>
      </c>
      <c r="I188" s="11">
        <f t="shared" si="54"/>
        <v>46273.833333333321</v>
      </c>
      <c r="J188" s="13">
        <f t="shared" si="55"/>
        <v>2.4999999999417923</v>
      </c>
      <c r="K188" s="10">
        <f t="shared" si="56"/>
        <v>5</v>
      </c>
      <c r="L188" s="10">
        <f t="shared" si="57"/>
        <v>9</v>
      </c>
      <c r="M188" s="10">
        <f t="shared" si="58"/>
        <v>14</v>
      </c>
      <c r="N188" s="12">
        <f t="shared" si="59"/>
        <v>0.35714285714285715</v>
      </c>
      <c r="O188" s="10" t="str">
        <f t="shared" si="60"/>
        <v>2, 3, 4</v>
      </c>
      <c r="P188" s="13" t="str">
        <f t="shared" si="61"/>
        <v>NULL</v>
      </c>
      <c r="Q188" s="10" t="str">
        <f t="shared" si="62"/>
        <v>WT 4 (no rate)</v>
      </c>
      <c r="R188" s="11" t="str">
        <f t="shared" si="63"/>
        <v>NULL</v>
      </c>
      <c r="S188" s="10" t="str">
        <f t="shared" si="64"/>
        <v>NO RATE</v>
      </c>
      <c r="T188" s="10" t="str">
        <f t="shared" si="65"/>
        <v>UNKNOWN</v>
      </c>
      <c r="U188" s="10" t="str">
        <f t="shared" si="66"/>
        <v/>
      </c>
      <c r="V188" s="10" t="str">
        <f t="shared" si="67"/>
        <v/>
      </c>
      <c r="W188" s="10" t="str">
        <f t="shared" si="68"/>
        <v/>
      </c>
      <c r="X188" s="10" t="str">
        <f t="shared" si="69"/>
        <v>-</v>
      </c>
      <c r="Y188" s="10" t="str">
        <f t="shared" si="70"/>
        <v>Real route 1019: 31 items, last item released 18:46; departure = release + 60 min (rounded up to 15) + loading</v>
      </c>
      <c r="Z188" s="10" t="s">
        <v>148</v>
      </c>
      <c r="AA188" s="14"/>
      <c r="AB188" s="11"/>
      <c r="AC188" s="10" t="s">
        <v>159</v>
      </c>
      <c r="AD188" s="10" t="s">
        <v>155</v>
      </c>
      <c r="AE188" s="10" t="s">
        <v>156</v>
      </c>
      <c r="AF188" s="10"/>
      <c r="AG188" s="14"/>
      <c r="AH188" s="10"/>
      <c r="AI188">
        <f t="shared" si="71"/>
        <v>0</v>
      </c>
      <c r="AN188" t="s">
        <v>155</v>
      </c>
      <c r="AP188" s="54"/>
      <c r="AQ188" s="53">
        <v>0.12439393939814811</v>
      </c>
      <c r="AR188" s="53">
        <v>46273.853560606061</v>
      </c>
      <c r="AS188" t="s">
        <v>155</v>
      </c>
      <c r="AT188" t="s">
        <v>207</v>
      </c>
    </row>
    <row r="189" spans="1:46" x14ac:dyDescent="0.35">
      <c r="A189" s="10">
        <v>6</v>
      </c>
      <c r="B189" s="11">
        <f t="shared" si="48"/>
        <v>46273.729166666657</v>
      </c>
      <c r="C189" s="10" t="s">
        <v>60</v>
      </c>
      <c r="D189" s="10">
        <f t="shared" si="49"/>
        <v>1021</v>
      </c>
      <c r="E189" s="10" t="str">
        <f t="shared" si="50"/>
        <v>n/a</v>
      </c>
      <c r="F189" s="10" t="str">
        <f t="shared" si="51"/>
        <v>D09</v>
      </c>
      <c r="G189" s="11">
        <f t="shared" si="52"/>
        <v>46273.854166666657</v>
      </c>
      <c r="H189" s="11">
        <f t="shared" si="53"/>
        <v>46273.854166666657</v>
      </c>
      <c r="I189" s="11">
        <f t="shared" si="54"/>
        <v>46273.833333333321</v>
      </c>
      <c r="J189" s="13">
        <f t="shared" si="55"/>
        <v>2.4999999999417923</v>
      </c>
      <c r="K189" s="10">
        <f t="shared" si="56"/>
        <v>2</v>
      </c>
      <c r="L189" s="10">
        <f t="shared" si="57"/>
        <v>3</v>
      </c>
      <c r="M189" s="10">
        <f t="shared" si="58"/>
        <v>5</v>
      </c>
      <c r="N189" s="12">
        <f t="shared" si="59"/>
        <v>0.4</v>
      </c>
      <c r="O189" s="10" t="str">
        <f t="shared" si="60"/>
        <v>2, 4</v>
      </c>
      <c r="P189" s="13" t="str">
        <f t="shared" si="61"/>
        <v>NULL</v>
      </c>
      <c r="Q189" s="10" t="str">
        <f t="shared" si="62"/>
        <v>WT 4 (no rate)</v>
      </c>
      <c r="R189" s="11" t="str">
        <f t="shared" si="63"/>
        <v>NULL</v>
      </c>
      <c r="S189" s="10" t="str">
        <f t="shared" si="64"/>
        <v>NO RATE</v>
      </c>
      <c r="T189" s="10" t="str">
        <f t="shared" si="65"/>
        <v>UNKNOWN</v>
      </c>
      <c r="U189" s="10" t="str">
        <f t="shared" si="66"/>
        <v/>
      </c>
      <c r="V189" s="10" t="str">
        <f t="shared" si="67"/>
        <v/>
      </c>
      <c r="W189" s="10" t="str">
        <f t="shared" si="68"/>
        <v/>
      </c>
      <c r="X189" s="10" t="str">
        <f t="shared" si="69"/>
        <v>-</v>
      </c>
      <c r="Y189" s="10" t="str">
        <f t="shared" si="70"/>
        <v>Real route 1021: 18 items, last item released 18:53; departure = release + 60 min (rounded up to 15) + loading</v>
      </c>
      <c r="Z189" s="10" t="s">
        <v>148</v>
      </c>
      <c r="AA189" s="14"/>
      <c r="AB189" s="11"/>
      <c r="AC189" s="10" t="s">
        <v>159</v>
      </c>
      <c r="AD189" s="10" t="s">
        <v>155</v>
      </c>
      <c r="AE189" s="10" t="s">
        <v>156</v>
      </c>
      <c r="AF189" s="10"/>
      <c r="AG189" s="14"/>
      <c r="AH189" s="10"/>
      <c r="AI189">
        <f t="shared" si="71"/>
        <v>0</v>
      </c>
      <c r="AN189" t="s">
        <v>155</v>
      </c>
      <c r="AP189" s="54"/>
      <c r="AQ189" s="53">
        <v>0.12439393939814811</v>
      </c>
      <c r="AR189" s="53">
        <v>46273.853560606061</v>
      </c>
      <c r="AS189" t="s">
        <v>155</v>
      </c>
      <c r="AT189" t="s">
        <v>207</v>
      </c>
    </row>
    <row r="190" spans="1:46" x14ac:dyDescent="0.35">
      <c r="A190" s="10">
        <v>6</v>
      </c>
      <c r="B190" s="11">
        <f t="shared" si="48"/>
        <v>46273.729166666657</v>
      </c>
      <c r="C190" s="10" t="s">
        <v>61</v>
      </c>
      <c r="D190" s="10">
        <f t="shared" si="49"/>
        <v>1030</v>
      </c>
      <c r="E190" s="10" t="str">
        <f t="shared" si="50"/>
        <v>n/a</v>
      </c>
      <c r="F190" s="10" t="str">
        <f t="shared" si="51"/>
        <v>D10</v>
      </c>
      <c r="G190" s="11">
        <f t="shared" si="52"/>
        <v>46273.854166666657</v>
      </c>
      <c r="H190" s="11">
        <f t="shared" si="53"/>
        <v>46273.854166666657</v>
      </c>
      <c r="I190" s="11">
        <f t="shared" si="54"/>
        <v>46273.833333333321</v>
      </c>
      <c r="J190" s="13">
        <f t="shared" si="55"/>
        <v>2.4999999999417923</v>
      </c>
      <c r="K190" s="10">
        <f t="shared" si="56"/>
        <v>0</v>
      </c>
      <c r="L190" s="10">
        <f t="shared" si="57"/>
        <v>0</v>
      </c>
      <c r="M190" s="10">
        <f t="shared" si="58"/>
        <v>0</v>
      </c>
      <c r="N190" s="12" t="str">
        <f t="shared" si="59"/>
        <v/>
      </c>
      <c r="O190" s="10" t="str">
        <f t="shared" si="60"/>
        <v/>
      </c>
      <c r="P190" s="13">
        <f t="shared" si="61"/>
        <v>0</v>
      </c>
      <c r="Q190" s="10" t="str">
        <f t="shared" si="62"/>
        <v/>
      </c>
      <c r="R190" s="11" t="str">
        <f t="shared" si="63"/>
        <v/>
      </c>
      <c r="S190" s="10" t="str">
        <f t="shared" si="64"/>
        <v>NO WORK RELEASED YET</v>
      </c>
      <c r="T190" s="10" t="str">
        <f t="shared" si="65"/>
        <v/>
      </c>
      <c r="U190" s="10" t="str">
        <f t="shared" si="66"/>
        <v/>
      </c>
      <c r="V190" s="10" t="str">
        <f t="shared" si="67"/>
        <v/>
      </c>
      <c r="W190" s="10" t="str">
        <f t="shared" si="68"/>
        <v/>
      </c>
      <c r="X190" s="10" t="str">
        <f t="shared" si="69"/>
        <v>-</v>
      </c>
      <c r="Y190" s="10" t="str">
        <f t="shared" si="70"/>
        <v>Real route 1030: 19 items, last item released 18:59; departure = release + 60 min (rounded up to 15) + loading</v>
      </c>
      <c r="Z190" s="10" t="s">
        <v>148</v>
      </c>
      <c r="AA190" s="14"/>
      <c r="AB190" s="11"/>
      <c r="AC190" s="10"/>
      <c r="AD190" s="10" t="s">
        <v>149</v>
      </c>
      <c r="AE190" s="10"/>
      <c r="AF190" s="10"/>
      <c r="AG190" s="14"/>
      <c r="AH190" s="10"/>
      <c r="AI190">
        <f t="shared" si="71"/>
        <v>0</v>
      </c>
      <c r="AN190" t="s">
        <v>149</v>
      </c>
      <c r="AS190" t="s">
        <v>149</v>
      </c>
    </row>
    <row r="191" spans="1:46" x14ac:dyDescent="0.35">
      <c r="A191" s="10">
        <v>6</v>
      </c>
      <c r="B191" s="11">
        <f t="shared" si="48"/>
        <v>46273.729166666657</v>
      </c>
      <c r="C191" s="10" t="s">
        <v>62</v>
      </c>
      <c r="D191" s="10">
        <f t="shared" si="49"/>
        <v>1042</v>
      </c>
      <c r="E191" s="10" t="str">
        <f t="shared" si="50"/>
        <v>n/a</v>
      </c>
      <c r="F191" s="10" t="str">
        <f t="shared" si="51"/>
        <v>D11</v>
      </c>
      <c r="G191" s="11">
        <f t="shared" si="52"/>
        <v>46273.854166666657</v>
      </c>
      <c r="H191" s="11">
        <f t="shared" si="53"/>
        <v>46273.854166666657</v>
      </c>
      <c r="I191" s="11">
        <f t="shared" si="54"/>
        <v>46273.833333333321</v>
      </c>
      <c r="J191" s="13">
        <f t="shared" si="55"/>
        <v>2.4999999999417923</v>
      </c>
      <c r="K191" s="10">
        <f t="shared" si="56"/>
        <v>28</v>
      </c>
      <c r="L191" s="10">
        <f t="shared" si="57"/>
        <v>144</v>
      </c>
      <c r="M191" s="10">
        <f t="shared" si="58"/>
        <v>172</v>
      </c>
      <c r="N191" s="12">
        <f t="shared" si="59"/>
        <v>0.16279069767441862</v>
      </c>
      <c r="O191" s="10" t="str">
        <f t="shared" si="60"/>
        <v>1, 2, 3, 4, 5</v>
      </c>
      <c r="P191" s="13" t="str">
        <f t="shared" si="61"/>
        <v>NULL</v>
      </c>
      <c r="Q191" s="10" t="str">
        <f t="shared" si="62"/>
        <v>WT 5 (no rate)</v>
      </c>
      <c r="R191" s="11" t="str">
        <f t="shared" si="63"/>
        <v>NULL</v>
      </c>
      <c r="S191" s="10" t="str">
        <f t="shared" si="64"/>
        <v>NO RATE</v>
      </c>
      <c r="T191" s="10" t="str">
        <f t="shared" si="65"/>
        <v>UNKNOWN</v>
      </c>
      <c r="U191" s="10" t="str">
        <f t="shared" si="66"/>
        <v/>
      </c>
      <c r="V191" s="10" t="str">
        <f t="shared" si="67"/>
        <v/>
      </c>
      <c r="W191" s="10" t="str">
        <f t="shared" si="68"/>
        <v/>
      </c>
      <c r="X191" s="10" t="str">
        <f t="shared" si="69"/>
        <v>-</v>
      </c>
      <c r="Y191" s="10" t="str">
        <f t="shared" si="70"/>
        <v>Real route 1042: 200 items, last item released 18:59; departure = release + 60 min (rounded up to 15) + loading</v>
      </c>
      <c r="Z191" s="10" t="s">
        <v>148</v>
      </c>
      <c r="AA191" s="14"/>
      <c r="AB191" s="11"/>
      <c r="AC191" s="10" t="s">
        <v>157</v>
      </c>
      <c r="AD191" s="10" t="s">
        <v>155</v>
      </c>
      <c r="AE191" s="10" t="s">
        <v>156</v>
      </c>
      <c r="AF191" s="10"/>
      <c r="AG191" s="14"/>
      <c r="AH191" s="10"/>
      <c r="AI191">
        <f t="shared" si="71"/>
        <v>0</v>
      </c>
      <c r="AN191" t="s">
        <v>155</v>
      </c>
      <c r="AP191" s="54"/>
      <c r="AQ191" s="53">
        <v>0.12439393939814811</v>
      </c>
      <c r="AR191" s="53">
        <v>46273.853560606061</v>
      </c>
      <c r="AS191" t="s">
        <v>155</v>
      </c>
      <c r="AT191" t="s">
        <v>207</v>
      </c>
    </row>
    <row r="192" spans="1:46" x14ac:dyDescent="0.35">
      <c r="A192" s="10">
        <v>6</v>
      </c>
      <c r="B192" s="11">
        <f t="shared" si="48"/>
        <v>46273.729166666657</v>
      </c>
      <c r="C192" s="10" t="s">
        <v>63</v>
      </c>
      <c r="D192" s="10">
        <f t="shared" si="49"/>
        <v>1080</v>
      </c>
      <c r="E192" s="10" t="str">
        <f t="shared" si="50"/>
        <v>n/a</v>
      </c>
      <c r="F192" s="10" t="str">
        <f t="shared" si="51"/>
        <v>D12</v>
      </c>
      <c r="G192" s="11">
        <f t="shared" si="52"/>
        <v>46273.854166666657</v>
      </c>
      <c r="H192" s="11">
        <f t="shared" si="53"/>
        <v>46273.854166666657</v>
      </c>
      <c r="I192" s="11">
        <f t="shared" si="54"/>
        <v>46273.833333333321</v>
      </c>
      <c r="J192" s="13">
        <f t="shared" si="55"/>
        <v>2.4999999999417923</v>
      </c>
      <c r="K192" s="10">
        <f t="shared" si="56"/>
        <v>0</v>
      </c>
      <c r="L192" s="10">
        <f t="shared" si="57"/>
        <v>19</v>
      </c>
      <c r="M192" s="10">
        <f t="shared" si="58"/>
        <v>19</v>
      </c>
      <c r="N192" s="12">
        <f t="shared" si="59"/>
        <v>0</v>
      </c>
      <c r="O192" s="10" t="str">
        <f t="shared" si="60"/>
        <v>1, 2, 3, 4</v>
      </c>
      <c r="P192" s="13" t="str">
        <f t="shared" si="61"/>
        <v>NULL</v>
      </c>
      <c r="Q192" s="10" t="str">
        <f t="shared" si="62"/>
        <v>WT 4 (no rate)</v>
      </c>
      <c r="R192" s="11" t="str">
        <f t="shared" si="63"/>
        <v>NULL</v>
      </c>
      <c r="S192" s="10" t="str">
        <f t="shared" si="64"/>
        <v>NO RATE</v>
      </c>
      <c r="T192" s="10" t="str">
        <f t="shared" si="65"/>
        <v>UNKNOWN</v>
      </c>
      <c r="U192" s="10" t="str">
        <f t="shared" si="66"/>
        <v/>
      </c>
      <c r="V192" s="10" t="str">
        <f t="shared" si="67"/>
        <v/>
      </c>
      <c r="W192" s="10" t="str">
        <f t="shared" si="68"/>
        <v/>
      </c>
      <c r="X192" s="10" t="str">
        <f t="shared" si="69"/>
        <v>-</v>
      </c>
      <c r="Y192" s="10" t="str">
        <f t="shared" si="70"/>
        <v>Real route 1080: 25 items, last item released 18:59; departure = release + 60 min (rounded up to 15) + loading</v>
      </c>
      <c r="Z192" s="10" t="s">
        <v>148</v>
      </c>
      <c r="AA192" s="14"/>
      <c r="AB192" s="11"/>
      <c r="AC192" s="10" t="s">
        <v>159</v>
      </c>
      <c r="AD192" s="10" t="s">
        <v>155</v>
      </c>
      <c r="AE192" s="10" t="s">
        <v>156</v>
      </c>
      <c r="AF192" s="10"/>
      <c r="AG192" s="14"/>
      <c r="AH192" s="10"/>
      <c r="AI192">
        <f t="shared" si="71"/>
        <v>0</v>
      </c>
      <c r="AN192" t="s">
        <v>155</v>
      </c>
      <c r="AP192" s="54"/>
      <c r="AQ192" s="53">
        <v>0.12439393939814811</v>
      </c>
      <c r="AR192" s="53">
        <v>46273.853560606061</v>
      </c>
      <c r="AS192" t="s">
        <v>155</v>
      </c>
      <c r="AT192" t="s">
        <v>207</v>
      </c>
    </row>
    <row r="193" spans="1:46" x14ac:dyDescent="0.35">
      <c r="A193" s="10">
        <v>6</v>
      </c>
      <c r="B193" s="11">
        <f t="shared" si="48"/>
        <v>46273.729166666657</v>
      </c>
      <c r="C193" s="10" t="s">
        <v>64</v>
      </c>
      <c r="D193" s="10">
        <f t="shared" si="49"/>
        <v>1026</v>
      </c>
      <c r="E193" s="10" t="str">
        <f t="shared" si="50"/>
        <v>n/a</v>
      </c>
      <c r="F193" s="10" t="str">
        <f t="shared" si="51"/>
        <v>D01</v>
      </c>
      <c r="G193" s="11">
        <f t="shared" si="52"/>
        <v>46273.864583333343</v>
      </c>
      <c r="H193" s="11">
        <f t="shared" si="53"/>
        <v>46273.864583333343</v>
      </c>
      <c r="I193" s="11">
        <f t="shared" si="54"/>
        <v>46273.843750000007</v>
      </c>
      <c r="J193" s="13">
        <f t="shared" si="55"/>
        <v>2.7500000004074536</v>
      </c>
      <c r="K193" s="10">
        <f t="shared" si="56"/>
        <v>2</v>
      </c>
      <c r="L193" s="10">
        <f t="shared" si="57"/>
        <v>6</v>
      </c>
      <c r="M193" s="10">
        <f t="shared" si="58"/>
        <v>8</v>
      </c>
      <c r="N193" s="12">
        <f t="shared" si="59"/>
        <v>0.25</v>
      </c>
      <c r="O193" s="10" t="str">
        <f t="shared" si="60"/>
        <v>4</v>
      </c>
      <c r="P193" s="13" t="str">
        <f t="shared" si="61"/>
        <v>NULL</v>
      </c>
      <c r="Q193" s="10" t="str">
        <f t="shared" si="62"/>
        <v>WT 4 (no rate)</v>
      </c>
      <c r="R193" s="11" t="str">
        <f t="shared" si="63"/>
        <v>NULL</v>
      </c>
      <c r="S193" s="10" t="str">
        <f t="shared" si="64"/>
        <v>NO RATE</v>
      </c>
      <c r="T193" s="10" t="str">
        <f t="shared" si="65"/>
        <v>UNKNOWN</v>
      </c>
      <c r="U193" s="10" t="str">
        <f t="shared" si="66"/>
        <v/>
      </c>
      <c r="V193" s="10" t="str">
        <f t="shared" si="67"/>
        <v/>
      </c>
      <c r="W193" s="10" t="str">
        <f t="shared" si="68"/>
        <v/>
      </c>
      <c r="X193" s="10" t="str">
        <f t="shared" si="69"/>
        <v>-</v>
      </c>
      <c r="Y193" s="10" t="str">
        <f t="shared" si="70"/>
        <v>Real route 1026: 29 items, last item released 19:01; departure = release + 60 min (rounded up to 15) + loading</v>
      </c>
      <c r="Z193" s="10" t="s">
        <v>148</v>
      </c>
      <c r="AA193" s="14"/>
      <c r="AB193" s="11"/>
      <c r="AC193" s="10" t="s">
        <v>159</v>
      </c>
      <c r="AD193" s="10" t="s">
        <v>155</v>
      </c>
      <c r="AE193" s="10" t="s">
        <v>156</v>
      </c>
      <c r="AF193" s="10"/>
      <c r="AG193" s="14"/>
      <c r="AH193" s="10"/>
      <c r="AI193">
        <f t="shared" si="71"/>
        <v>0</v>
      </c>
      <c r="AN193" t="s">
        <v>155</v>
      </c>
      <c r="AS193" t="s">
        <v>155</v>
      </c>
    </row>
    <row r="194" spans="1:46" x14ac:dyDescent="0.35">
      <c r="A194" s="10">
        <v>6</v>
      </c>
      <c r="B194" s="11">
        <f t="shared" si="48"/>
        <v>46273.729166666657</v>
      </c>
      <c r="C194" s="10" t="s">
        <v>65</v>
      </c>
      <c r="D194" s="10">
        <f t="shared" si="49"/>
        <v>1033</v>
      </c>
      <c r="E194" s="10" t="str">
        <f t="shared" si="50"/>
        <v>n/a</v>
      </c>
      <c r="F194" s="10" t="str">
        <f t="shared" si="51"/>
        <v>D02</v>
      </c>
      <c r="G194" s="11">
        <f t="shared" si="52"/>
        <v>46273.864583333343</v>
      </c>
      <c r="H194" s="11">
        <f t="shared" si="53"/>
        <v>46273.864583333343</v>
      </c>
      <c r="I194" s="11">
        <f t="shared" si="54"/>
        <v>46273.843750000007</v>
      </c>
      <c r="J194" s="13">
        <f t="shared" si="55"/>
        <v>2.7500000004074536</v>
      </c>
      <c r="K194" s="10">
        <f t="shared" si="56"/>
        <v>5</v>
      </c>
      <c r="L194" s="10">
        <f t="shared" si="57"/>
        <v>10</v>
      </c>
      <c r="M194" s="10">
        <f t="shared" si="58"/>
        <v>15</v>
      </c>
      <c r="N194" s="12">
        <f t="shared" si="59"/>
        <v>0.33333333333333331</v>
      </c>
      <c r="O194" s="10" t="str">
        <f t="shared" si="60"/>
        <v>1, 2, 4</v>
      </c>
      <c r="P194" s="13" t="str">
        <f t="shared" si="61"/>
        <v>NULL</v>
      </c>
      <c r="Q194" s="10" t="str">
        <f t="shared" si="62"/>
        <v>WT 4 (no rate)</v>
      </c>
      <c r="R194" s="11" t="str">
        <f t="shared" si="63"/>
        <v>NULL</v>
      </c>
      <c r="S194" s="10" t="str">
        <f t="shared" si="64"/>
        <v>NO RATE</v>
      </c>
      <c r="T194" s="10" t="str">
        <f t="shared" si="65"/>
        <v>UNKNOWN</v>
      </c>
      <c r="U194" s="10" t="str">
        <f t="shared" si="66"/>
        <v/>
      </c>
      <c r="V194" s="10" t="str">
        <f t="shared" si="67"/>
        <v/>
      </c>
      <c r="W194" s="10" t="str">
        <f t="shared" si="68"/>
        <v/>
      </c>
      <c r="X194" s="10" t="str">
        <f t="shared" si="69"/>
        <v>-</v>
      </c>
      <c r="Y194" s="10" t="str">
        <f t="shared" si="70"/>
        <v>Real route 1033: 74 items, last item released 19:01; departure = release + 60 min (rounded up to 15) + loading</v>
      </c>
      <c r="Z194" s="10" t="s">
        <v>148</v>
      </c>
      <c r="AA194" s="14"/>
      <c r="AB194" s="11"/>
      <c r="AC194" s="10" t="s">
        <v>159</v>
      </c>
      <c r="AD194" s="10" t="s">
        <v>155</v>
      </c>
      <c r="AE194" s="10" t="s">
        <v>156</v>
      </c>
      <c r="AF194" s="10"/>
      <c r="AG194" s="14"/>
      <c r="AH194" s="10"/>
      <c r="AI194">
        <f t="shared" si="71"/>
        <v>0</v>
      </c>
      <c r="AN194" t="s">
        <v>155</v>
      </c>
      <c r="AP194" s="54"/>
      <c r="AQ194" s="53">
        <v>0.20602746211805559</v>
      </c>
      <c r="AR194" s="53">
        <v>46273.935194128782</v>
      </c>
      <c r="AS194" t="s">
        <v>155</v>
      </c>
      <c r="AT194" t="s">
        <v>208</v>
      </c>
    </row>
    <row r="195" spans="1:46" x14ac:dyDescent="0.35">
      <c r="A195" s="10">
        <v>6</v>
      </c>
      <c r="B195" s="11">
        <f t="shared" si="48"/>
        <v>46273.729166666657</v>
      </c>
      <c r="C195" s="10" t="s">
        <v>66</v>
      </c>
      <c r="D195" s="10">
        <f t="shared" si="49"/>
        <v>1034</v>
      </c>
      <c r="E195" s="10" t="str">
        <f t="shared" si="50"/>
        <v>n/a</v>
      </c>
      <c r="F195" s="10" t="str">
        <f t="shared" si="51"/>
        <v>D03</v>
      </c>
      <c r="G195" s="11">
        <f t="shared" si="52"/>
        <v>46273.864583333343</v>
      </c>
      <c r="H195" s="11">
        <f t="shared" si="53"/>
        <v>46273.864583333343</v>
      </c>
      <c r="I195" s="11">
        <f t="shared" si="54"/>
        <v>46273.843750000007</v>
      </c>
      <c r="J195" s="13">
        <f t="shared" si="55"/>
        <v>2.7500000004074536</v>
      </c>
      <c r="K195" s="10">
        <f t="shared" si="56"/>
        <v>15</v>
      </c>
      <c r="L195" s="10">
        <f t="shared" si="57"/>
        <v>26</v>
      </c>
      <c r="M195" s="10">
        <f t="shared" si="58"/>
        <v>41</v>
      </c>
      <c r="N195" s="12">
        <f t="shared" si="59"/>
        <v>0.36585365853658536</v>
      </c>
      <c r="O195" s="10" t="str">
        <f t="shared" si="60"/>
        <v>2, 3, 4, 5</v>
      </c>
      <c r="P195" s="13" t="str">
        <f t="shared" si="61"/>
        <v>NULL</v>
      </c>
      <c r="Q195" s="10" t="str">
        <f t="shared" si="62"/>
        <v>WT 5 (no rate)</v>
      </c>
      <c r="R195" s="11" t="str">
        <f t="shared" si="63"/>
        <v>NULL</v>
      </c>
      <c r="S195" s="10" t="str">
        <f t="shared" si="64"/>
        <v>NO RATE</v>
      </c>
      <c r="T195" s="10" t="str">
        <f t="shared" si="65"/>
        <v>UNKNOWN</v>
      </c>
      <c r="U195" s="10" t="str">
        <f t="shared" si="66"/>
        <v/>
      </c>
      <c r="V195" s="10" t="str">
        <f t="shared" si="67"/>
        <v/>
      </c>
      <c r="W195" s="10" t="str">
        <f t="shared" si="68"/>
        <v/>
      </c>
      <c r="X195" s="10" t="str">
        <f t="shared" si="69"/>
        <v>-</v>
      </c>
      <c r="Y195" s="10" t="str">
        <f t="shared" si="70"/>
        <v>Real route 1034: 98 items, last item released 19:05; departure = release + 60 min (rounded up to 15) + loading</v>
      </c>
      <c r="Z195" s="10" t="s">
        <v>148</v>
      </c>
      <c r="AA195" s="14"/>
      <c r="AB195" s="11"/>
      <c r="AC195" s="10" t="s">
        <v>157</v>
      </c>
      <c r="AD195" s="10" t="s">
        <v>155</v>
      </c>
      <c r="AE195" s="10" t="s">
        <v>156</v>
      </c>
      <c r="AF195" s="10"/>
      <c r="AG195" s="14"/>
      <c r="AH195" s="10"/>
      <c r="AI195">
        <f t="shared" si="71"/>
        <v>0</v>
      </c>
      <c r="AN195" t="s">
        <v>155</v>
      </c>
      <c r="AP195" s="54"/>
      <c r="AQ195" s="53">
        <v>0.20602746211805559</v>
      </c>
      <c r="AR195" s="53">
        <v>46273.935194128782</v>
      </c>
      <c r="AS195" t="s">
        <v>155</v>
      </c>
      <c r="AT195" t="s">
        <v>208</v>
      </c>
    </row>
    <row r="196" spans="1:46" x14ac:dyDescent="0.35">
      <c r="A196" s="10">
        <v>6</v>
      </c>
      <c r="B196" s="11">
        <f t="shared" si="48"/>
        <v>46273.729166666657</v>
      </c>
      <c r="C196" s="10" t="s">
        <v>67</v>
      </c>
      <c r="D196" s="10">
        <f t="shared" si="49"/>
        <v>1039</v>
      </c>
      <c r="E196" s="10" t="str">
        <f t="shared" si="50"/>
        <v>n/a</v>
      </c>
      <c r="F196" s="10" t="str">
        <f t="shared" si="51"/>
        <v>D04</v>
      </c>
      <c r="G196" s="11">
        <f t="shared" si="52"/>
        <v>46273.864583333343</v>
      </c>
      <c r="H196" s="11">
        <f t="shared" si="53"/>
        <v>46273.864583333343</v>
      </c>
      <c r="I196" s="11">
        <f t="shared" si="54"/>
        <v>46273.843750000007</v>
      </c>
      <c r="J196" s="13">
        <f t="shared" si="55"/>
        <v>2.7500000004074536</v>
      </c>
      <c r="K196" s="10">
        <f t="shared" si="56"/>
        <v>1</v>
      </c>
      <c r="L196" s="10">
        <f t="shared" si="57"/>
        <v>4</v>
      </c>
      <c r="M196" s="10">
        <f t="shared" si="58"/>
        <v>5</v>
      </c>
      <c r="N196" s="12">
        <f t="shared" si="59"/>
        <v>0.2</v>
      </c>
      <c r="O196" s="10" t="str">
        <f t="shared" si="60"/>
        <v>1, 2</v>
      </c>
      <c r="P196" s="13">
        <f t="shared" si="61"/>
        <v>4.9446590909090915</v>
      </c>
      <c r="Q196" s="10" t="str">
        <f t="shared" si="62"/>
        <v>WT 2</v>
      </c>
      <c r="R196" s="11">
        <f t="shared" si="63"/>
        <v>46273.935194128775</v>
      </c>
      <c r="S196" s="10" t="str">
        <f t="shared" si="64"/>
        <v>AT RISK</v>
      </c>
      <c r="T196" s="10" t="str">
        <f t="shared" si="65"/>
        <v>NO</v>
      </c>
      <c r="U196" s="10">
        <f t="shared" si="66"/>
        <v>-132</v>
      </c>
      <c r="V196" s="10" t="str">
        <f t="shared" si="67"/>
        <v>-2:12</v>
      </c>
      <c r="W196" s="10">
        <f t="shared" si="68"/>
        <v>2</v>
      </c>
      <c r="X196" s="10" t="str">
        <f t="shared" si="69"/>
        <v>-</v>
      </c>
      <c r="Y196" s="10" t="str">
        <f t="shared" si="70"/>
        <v>Real route 1039: 19 items, last item released 19:13; departure = release + 60 min (rounded up to 15) + loading</v>
      </c>
      <c r="Z196" s="10" t="s">
        <v>148</v>
      </c>
      <c r="AA196" s="14">
        <v>0.20602746211805559</v>
      </c>
      <c r="AB196" s="11">
        <v>46273.935194128782</v>
      </c>
      <c r="AC196" s="10" t="s">
        <v>204</v>
      </c>
      <c r="AD196" s="10" t="s">
        <v>205</v>
      </c>
      <c r="AE196" s="10" t="s">
        <v>206</v>
      </c>
      <c r="AF196" s="10" t="s">
        <v>208</v>
      </c>
      <c r="AG196" s="14">
        <v>0</v>
      </c>
      <c r="AH196" s="10"/>
      <c r="AI196">
        <f t="shared" si="71"/>
        <v>0</v>
      </c>
      <c r="AJ196" s="54">
        <v>0.19509732744212971</v>
      </c>
      <c r="AK196" s="54">
        <v>0.20602746211805559</v>
      </c>
      <c r="AL196" s="53">
        <v>46273.924263994108</v>
      </c>
      <c r="AM196" s="53">
        <v>46273.935194128782</v>
      </c>
      <c r="AN196" t="s">
        <v>205</v>
      </c>
      <c r="AO196">
        <v>2</v>
      </c>
      <c r="AP196" s="54" t="s">
        <v>208</v>
      </c>
      <c r="AQ196" s="53">
        <v>0.20602746211805559</v>
      </c>
      <c r="AR196" s="53">
        <v>46273.935194128782</v>
      </c>
      <c r="AS196" t="s">
        <v>205</v>
      </c>
      <c r="AT196" t="s">
        <v>208</v>
      </c>
    </row>
    <row r="197" spans="1:46" x14ac:dyDescent="0.35">
      <c r="A197" s="10">
        <v>6</v>
      </c>
      <c r="B197" s="11">
        <f t="shared" si="48"/>
        <v>46273.729166666657</v>
      </c>
      <c r="C197" s="10" t="s">
        <v>68</v>
      </c>
      <c r="D197" s="10">
        <f t="shared" si="49"/>
        <v>1048</v>
      </c>
      <c r="E197" s="10" t="str">
        <f t="shared" si="50"/>
        <v>n/a</v>
      </c>
      <c r="F197" s="10" t="str">
        <f t="shared" si="51"/>
        <v>D05</v>
      </c>
      <c r="G197" s="11">
        <f t="shared" si="52"/>
        <v>46273.864583333343</v>
      </c>
      <c r="H197" s="11">
        <f t="shared" si="53"/>
        <v>46273.864583333343</v>
      </c>
      <c r="I197" s="11">
        <f t="shared" si="54"/>
        <v>46273.843750000007</v>
      </c>
      <c r="J197" s="13">
        <f t="shared" si="55"/>
        <v>2.7500000004074536</v>
      </c>
      <c r="K197" s="10">
        <f t="shared" si="56"/>
        <v>3</v>
      </c>
      <c r="L197" s="10">
        <f t="shared" si="57"/>
        <v>6</v>
      </c>
      <c r="M197" s="10">
        <f t="shared" si="58"/>
        <v>9</v>
      </c>
      <c r="N197" s="12">
        <f t="shared" si="59"/>
        <v>0.33333333333333331</v>
      </c>
      <c r="O197" s="10" t="str">
        <f t="shared" si="60"/>
        <v>1, 4</v>
      </c>
      <c r="P197" s="13" t="str">
        <f t="shared" si="61"/>
        <v>NULL</v>
      </c>
      <c r="Q197" s="10" t="str">
        <f t="shared" si="62"/>
        <v>WT 4 (no rate)</v>
      </c>
      <c r="R197" s="11" t="str">
        <f t="shared" si="63"/>
        <v>NULL</v>
      </c>
      <c r="S197" s="10" t="str">
        <f t="shared" si="64"/>
        <v>NO RATE</v>
      </c>
      <c r="T197" s="10" t="str">
        <f t="shared" si="65"/>
        <v>UNKNOWN</v>
      </c>
      <c r="U197" s="10" t="str">
        <f t="shared" si="66"/>
        <v/>
      </c>
      <c r="V197" s="10" t="str">
        <f t="shared" si="67"/>
        <v/>
      </c>
      <c r="W197" s="10" t="str">
        <f t="shared" si="68"/>
        <v/>
      </c>
      <c r="X197" s="10" t="str">
        <f t="shared" si="69"/>
        <v>-</v>
      </c>
      <c r="Y197" s="10" t="str">
        <f t="shared" si="70"/>
        <v>Real route 1048: 11 items, last item released 19:13; departure = release + 60 min (rounded up to 15) + loading</v>
      </c>
      <c r="Z197" s="10" t="s">
        <v>148</v>
      </c>
      <c r="AA197" s="14"/>
      <c r="AB197" s="11"/>
      <c r="AC197" s="10" t="s">
        <v>159</v>
      </c>
      <c r="AD197" s="10" t="s">
        <v>155</v>
      </c>
      <c r="AE197" s="10" t="s">
        <v>156</v>
      </c>
      <c r="AF197" s="10"/>
      <c r="AG197" s="14"/>
      <c r="AH197" s="10"/>
      <c r="AI197">
        <f t="shared" si="71"/>
        <v>0</v>
      </c>
      <c r="AN197" t="s">
        <v>155</v>
      </c>
      <c r="AP197" s="54"/>
      <c r="AQ197" s="53">
        <v>0.12686965812500001</v>
      </c>
      <c r="AR197" s="53">
        <v>46273.856036324782</v>
      </c>
      <c r="AS197" t="s">
        <v>155</v>
      </c>
      <c r="AT197" t="s">
        <v>209</v>
      </c>
    </row>
    <row r="198" spans="1:46" x14ac:dyDescent="0.35">
      <c r="A198" s="10">
        <v>6</v>
      </c>
      <c r="B198" s="11">
        <f t="shared" ref="B198:B261" si="72">INDEX(SNAP_TIMES,MATCH(A198,SNAP_NOS,0))</f>
        <v>46273.729166666657</v>
      </c>
      <c r="C198" s="10" t="s">
        <v>69</v>
      </c>
      <c r="D198" s="10">
        <f t="shared" ref="D198:D261" si="73">INDEX(SH_ROUTE,MATCH(C198,SH_ID,0))</f>
        <v>1051</v>
      </c>
      <c r="E198" s="10" t="str">
        <f t="shared" ref="E198:E261" si="74">INDEX(SH_CARRIER,MATCH(C198,SH_ID,0))</f>
        <v>n/a</v>
      </c>
      <c r="F198" s="10" t="str">
        <f t="shared" ref="F198:F261" si="75">INDEX(SH_DOOR,MATCH(C198,SH_ID,0))</f>
        <v>D06</v>
      </c>
      <c r="G198" s="11">
        <f t="shared" ref="G198:G261" si="76">INDEX(SH_ORIG,MATCH(C198,SH_ID,0))</f>
        <v>46273.864583333343</v>
      </c>
      <c r="H198" s="11">
        <f t="shared" ref="H198:H261" si="77">IF(AND(INDEX(SH_CHG,MATCH(C198,SH_ID,0))&lt;&gt;"",B198&gt;=INDEX(SH_CHG,MATCH(C198,SH_ID,0))),INDEX(SH_DEP,MATCH(C198,SH_ID,0)),INDEX(SH_ORIG,MATCH(C198,SH_ID,0)))</f>
        <v>46273.864583333343</v>
      </c>
      <c r="I198" s="11">
        <f t="shared" ref="I198:I261" si="78">H198-LOADING_MINUTES/1440</f>
        <v>46273.843750000007</v>
      </c>
      <c r="J198" s="13">
        <f t="shared" ref="J198:J261" si="79">(I198-B198)*24</f>
        <v>2.7500000004074536</v>
      </c>
      <c r="K198" s="10">
        <f t="shared" ref="K198:K261" si="80">COUNTIFS(DL_ORIG,C198,DL_MOVED,"&gt;"&amp;B198,DL_MOVEDC,"&lt;="&amp;B198)+COUNTIFS(DL_FINAL,C198,DL_MOVED,"&lt;="&amp;B198,DL_MOVEDC,"&lt;="&amp;B198)</f>
        <v>2</v>
      </c>
      <c r="L198" s="10">
        <f t="shared" ref="L198:L261" si="81">SUMIFS(D_OPEN,D_SNAP,A198,D_SHIP,C198)</f>
        <v>33</v>
      </c>
      <c r="M198" s="10">
        <f t="shared" ref="M198:M261" si="82">K198+L198</f>
        <v>35</v>
      </c>
      <c r="N198" s="12">
        <f t="shared" ref="N198:N261" si="83">IF(M198=0,"",K198/M198)</f>
        <v>5.7142857142857141E-2</v>
      </c>
      <c r="O198" s="10" t="str">
        <f t="shared" ref="O198:O261" si="84">SUBSTITUTE(TRIM(IF(SUMIFS(D_OPEN,D_SNAP,A198,D_SHIP,C198,D_WT,1)&gt;0,"1 ","")&amp;IF(SUMIFS(D_OPEN,D_SNAP,A198,D_SHIP,C198,D_WT,2)&gt;0,"2 ","")&amp;IF(SUMIFS(D_OPEN,D_SNAP,A198,D_SHIP,C198,D_WT,3)&gt;0,"3 ","")&amp;IF(SUMIFS(D_OPEN,D_SNAP,A198,D_SHIP,C198,D_WT,4)&gt;0,"4 ","")&amp;IF(SUMIFS(D_OPEN,D_SNAP,A198,D_SHIP,C198,D_WT,5)&gt;0,"5 ","")&amp;IF(SUMIFS(D_OPEN,D_SNAP,A198,D_SHIP,C198,D_WT,6)&gt;0,"6 ",""))," ",", ")</f>
        <v>1, 3, 4</v>
      </c>
      <c r="P198" s="13" t="str">
        <f t="shared" ref="P198:P261" si="85">IF(L198=0,0,IF(COUNTIFS(D_SNAP,A198,D_SHIP,C198,D_ETC,"NULL")&gt;0,"NULL",_xlfn.MAXIFS(D_ETC,D_SNAP,A198,D_SHIP,C198)*24))</f>
        <v>NULL</v>
      </c>
      <c r="Q198" s="10" t="str">
        <f t="shared" ref="Q198:Q261" si="86">IF(L198=0,"",IF(P198="NULL","WT "&amp;LOOKUP(2,1/((D_SNAP=A198)*(D_SHIP=C198)*(D_ETC="NULL")),D_WT)&amp;" (no rate)","WT "&amp;LOOKUP(2,1/((D_SNAP=A198)*(D_SHIP=C198)*(D_ETC=_xlfn.MAXIFS(D_ETC,D_SNAP,A198,D_SHIP,C198))),D_WT)))</f>
        <v>WT 4 (no rate)</v>
      </c>
      <c r="R198" s="11" t="str">
        <f t="shared" ref="R198:R261" si="87">IF(L198=0,"",IF(ISNUMBER(P198),B198+P198/24,"NULL"))</f>
        <v>NULL</v>
      </c>
      <c r="S198" s="10" t="str">
        <f t="shared" ref="S198:S261" si="88">IF(B198&gt;=H198,IF(AI198=0,"DEPARTED COMPLETE","DEPARTED - "&amp;AI198&amp;" LINES LEFT BEHIND"),IF(M198=0,"NO WORK RELEASED YET",IF(L198=0,"ALL PICKED",IF(B198&gt;=I198,"PICK CUTOFF PASSED - LATE",IF(NOT(ISNUMBER(P198)),"NO RATE",IF(R198&lt;=I198,"ON TIME","AT RISK"))))))</f>
        <v>NO RATE</v>
      </c>
      <c r="T198" s="10" t="str">
        <f t="shared" ref="T198:T261" si="89">IF(OR(S198="ON TIME",S198="ALL PICKED",S198="DEPARTED COMPLETE"),"YES",IF(S198="NO RATE","UNKNOWN",IF(S198="NO WORK RELEASED YET","","NO")))</f>
        <v>UNKNOWN</v>
      </c>
      <c r="U198" s="10" t="str">
        <f t="shared" ref="U198:U261" si="90">IF(AND(ISNUMBER(R198),L198&gt;0,B198&lt;I198),ROUND((I198-R198)*1440,0),"")</f>
        <v/>
      </c>
      <c r="V198" s="10" t="str">
        <f t="shared" ref="V198:V261" si="91">IF(ISNUMBER(U198),IF(U198&lt;0,"-","+")&amp;TEXT(ABS(U198)/1440,"[h]:mm"),"")</f>
        <v/>
      </c>
      <c r="W198" s="10" t="str">
        <f t="shared" ref="W198:W261" si="92">IF(S198="AT RISK",IFERROR(LOOKUP(2,1/((D_SNAP=A198)*(D_SHIP=C198)*(D_WT=VALUE(MID(Q198,4,1)))),D_ADD),""),"")</f>
        <v/>
      </c>
      <c r="X198" s="10" t="str">
        <f t="shared" ref="X198:X261" si="93">INDEX(SH_SCEN,MATCH(C198,SH_ID,0))</f>
        <v>-</v>
      </c>
      <c r="Y198" s="10" t="str">
        <f t="shared" ref="Y198:Y261" si="94">INDEX(SH_NOTE,MATCH(C198,SH_ID,0))</f>
        <v>Real route 1051: 45 items, last item released 19:03; departure = release + 60 min (rounded up to 15) + loading</v>
      </c>
      <c r="Z198" s="10" t="s">
        <v>148</v>
      </c>
      <c r="AA198" s="14"/>
      <c r="AB198" s="11"/>
      <c r="AC198" s="10" t="s">
        <v>159</v>
      </c>
      <c r="AD198" s="10" t="s">
        <v>155</v>
      </c>
      <c r="AE198" s="10" t="s">
        <v>156</v>
      </c>
      <c r="AF198" s="10"/>
      <c r="AG198" s="14"/>
      <c r="AH198" s="10"/>
      <c r="AI198">
        <f t="shared" ref="AI198:AI261" si="95">COUNTIFS(DL_ORIG,C198,DL_MOVED,"&gt;"&amp;H198,DL_MOVEDC,"&gt;"&amp;H198)+COUNTIFS(DL_FINAL,C198,DL_MOVED,"&lt;="&amp;H198,DL_MOVEDC,"&gt;"&amp;H198)</f>
        <v>0</v>
      </c>
      <c r="AN198" t="s">
        <v>155</v>
      </c>
      <c r="AP198" s="54"/>
      <c r="AQ198" s="53">
        <v>0.12686965812500001</v>
      </c>
      <c r="AR198" s="53">
        <v>46273.856036324782</v>
      </c>
      <c r="AS198" t="s">
        <v>155</v>
      </c>
      <c r="AT198" t="s">
        <v>209</v>
      </c>
    </row>
    <row r="199" spans="1:46" x14ac:dyDescent="0.35">
      <c r="A199" s="10">
        <v>6</v>
      </c>
      <c r="B199" s="11">
        <f t="shared" si="72"/>
        <v>46273.729166666657</v>
      </c>
      <c r="C199" s="10" t="s">
        <v>70</v>
      </c>
      <c r="D199" s="10">
        <f t="shared" si="73"/>
        <v>1063</v>
      </c>
      <c r="E199" s="10" t="str">
        <f t="shared" si="74"/>
        <v>n/a</v>
      </c>
      <c r="F199" s="10" t="str">
        <f t="shared" si="75"/>
        <v>D07</v>
      </c>
      <c r="G199" s="11">
        <f t="shared" si="76"/>
        <v>46273.864583333343</v>
      </c>
      <c r="H199" s="11">
        <f t="shared" si="77"/>
        <v>46273.864583333343</v>
      </c>
      <c r="I199" s="11">
        <f t="shared" si="78"/>
        <v>46273.843750000007</v>
      </c>
      <c r="J199" s="13">
        <f t="shared" si="79"/>
        <v>2.7500000004074536</v>
      </c>
      <c r="K199" s="10">
        <f t="shared" si="80"/>
        <v>0</v>
      </c>
      <c r="L199" s="10">
        <f t="shared" si="81"/>
        <v>19</v>
      </c>
      <c r="M199" s="10">
        <f t="shared" si="82"/>
        <v>19</v>
      </c>
      <c r="N199" s="12">
        <f t="shared" si="83"/>
        <v>0</v>
      </c>
      <c r="O199" s="10" t="str">
        <f t="shared" si="84"/>
        <v>1, 2, 3, 4, 5</v>
      </c>
      <c r="P199" s="13" t="str">
        <f t="shared" si="85"/>
        <v>NULL</v>
      </c>
      <c r="Q199" s="10" t="str">
        <f t="shared" si="86"/>
        <v>WT 5 (no rate)</v>
      </c>
      <c r="R199" s="11" t="str">
        <f t="shared" si="87"/>
        <v>NULL</v>
      </c>
      <c r="S199" s="10" t="str">
        <f t="shared" si="88"/>
        <v>NO RATE</v>
      </c>
      <c r="T199" s="10" t="str">
        <f t="shared" si="89"/>
        <v>UNKNOWN</v>
      </c>
      <c r="U199" s="10" t="str">
        <f t="shared" si="90"/>
        <v/>
      </c>
      <c r="V199" s="10" t="str">
        <f t="shared" si="91"/>
        <v/>
      </c>
      <c r="W199" s="10" t="str">
        <f t="shared" si="92"/>
        <v/>
      </c>
      <c r="X199" s="10" t="str">
        <f t="shared" si="93"/>
        <v>-</v>
      </c>
      <c r="Y199" s="10" t="str">
        <f t="shared" si="94"/>
        <v>Real route 1063: 35 items, last item released 19:13; departure = release + 60 min (rounded up to 15) + loading</v>
      </c>
      <c r="Z199" s="10" t="s">
        <v>148</v>
      </c>
      <c r="AA199" s="14"/>
      <c r="AB199" s="11"/>
      <c r="AC199" s="10" t="s">
        <v>157</v>
      </c>
      <c r="AD199" s="10" t="s">
        <v>155</v>
      </c>
      <c r="AE199" s="10" t="s">
        <v>156</v>
      </c>
      <c r="AF199" s="10"/>
      <c r="AG199" s="14"/>
      <c r="AH199" s="10"/>
      <c r="AI199">
        <f t="shared" si="95"/>
        <v>0</v>
      </c>
      <c r="AN199" t="s">
        <v>155</v>
      </c>
      <c r="AP199" s="54"/>
      <c r="AQ199" s="53">
        <v>0.20602746211805559</v>
      </c>
      <c r="AR199" s="53">
        <v>46273.935194128782</v>
      </c>
      <c r="AS199" t="s">
        <v>155</v>
      </c>
      <c r="AT199" t="s">
        <v>208</v>
      </c>
    </row>
    <row r="200" spans="1:46" x14ac:dyDescent="0.35">
      <c r="A200" s="10">
        <v>6</v>
      </c>
      <c r="B200" s="11">
        <f t="shared" si="72"/>
        <v>46273.729166666657</v>
      </c>
      <c r="C200" s="10" t="s">
        <v>71</v>
      </c>
      <c r="D200" s="10">
        <f t="shared" si="73"/>
        <v>1066</v>
      </c>
      <c r="E200" s="10" t="str">
        <f t="shared" si="74"/>
        <v>n/a</v>
      </c>
      <c r="F200" s="10" t="str">
        <f t="shared" si="75"/>
        <v>D08</v>
      </c>
      <c r="G200" s="11">
        <f t="shared" si="76"/>
        <v>46273.875</v>
      </c>
      <c r="H200" s="11">
        <f t="shared" si="77"/>
        <v>46273.875</v>
      </c>
      <c r="I200" s="11">
        <f t="shared" si="78"/>
        <v>46273.854166666664</v>
      </c>
      <c r="J200" s="13">
        <f t="shared" si="79"/>
        <v>3.000000000174623</v>
      </c>
      <c r="K200" s="10">
        <f t="shared" si="80"/>
        <v>0</v>
      </c>
      <c r="L200" s="10">
        <f t="shared" si="81"/>
        <v>6</v>
      </c>
      <c r="M200" s="10">
        <f t="shared" si="82"/>
        <v>6</v>
      </c>
      <c r="N200" s="12">
        <f t="shared" si="83"/>
        <v>0</v>
      </c>
      <c r="O200" s="10" t="str">
        <f t="shared" si="84"/>
        <v>3, 4, 5</v>
      </c>
      <c r="P200" s="13" t="str">
        <f t="shared" si="85"/>
        <v>NULL</v>
      </c>
      <c r="Q200" s="10" t="str">
        <f t="shared" si="86"/>
        <v>WT 5 (no rate)</v>
      </c>
      <c r="R200" s="11" t="str">
        <f t="shared" si="87"/>
        <v>NULL</v>
      </c>
      <c r="S200" s="10" t="str">
        <f t="shared" si="88"/>
        <v>NO RATE</v>
      </c>
      <c r="T200" s="10" t="str">
        <f t="shared" si="89"/>
        <v>UNKNOWN</v>
      </c>
      <c r="U200" s="10" t="str">
        <f t="shared" si="90"/>
        <v/>
      </c>
      <c r="V200" s="10" t="str">
        <f t="shared" si="91"/>
        <v/>
      </c>
      <c r="W200" s="10" t="str">
        <f t="shared" si="92"/>
        <v/>
      </c>
      <c r="X200" s="10" t="str">
        <f t="shared" si="93"/>
        <v>-</v>
      </c>
      <c r="Y200" s="10" t="str">
        <f t="shared" si="94"/>
        <v>Real route 1066: 12 items, last item released 19:28; departure = release + 60 min (rounded up to 15) + loading</v>
      </c>
      <c r="Z200" s="10" t="s">
        <v>148</v>
      </c>
      <c r="AA200" s="14"/>
      <c r="AB200" s="11"/>
      <c r="AC200" s="10" t="s">
        <v>157</v>
      </c>
      <c r="AD200" s="10" t="s">
        <v>155</v>
      </c>
      <c r="AE200" s="10" t="s">
        <v>156</v>
      </c>
      <c r="AF200" s="10"/>
      <c r="AG200" s="14"/>
      <c r="AH200" s="10"/>
      <c r="AI200">
        <f t="shared" si="95"/>
        <v>0</v>
      </c>
      <c r="AN200" t="s">
        <v>155</v>
      </c>
      <c r="AS200" t="s">
        <v>155</v>
      </c>
    </row>
    <row r="201" spans="1:46" x14ac:dyDescent="0.35">
      <c r="A201" s="10">
        <v>6</v>
      </c>
      <c r="B201" s="11">
        <f t="shared" si="72"/>
        <v>46273.729166666657</v>
      </c>
      <c r="C201" s="10" t="s">
        <v>72</v>
      </c>
      <c r="D201" s="10">
        <f t="shared" si="73"/>
        <v>1069</v>
      </c>
      <c r="E201" s="10" t="str">
        <f t="shared" si="74"/>
        <v>n/a</v>
      </c>
      <c r="F201" s="10" t="str">
        <f t="shared" si="75"/>
        <v>D09</v>
      </c>
      <c r="G201" s="11">
        <f t="shared" si="76"/>
        <v>46273.875</v>
      </c>
      <c r="H201" s="11">
        <f t="shared" si="77"/>
        <v>46273.875</v>
      </c>
      <c r="I201" s="11">
        <f t="shared" si="78"/>
        <v>46273.854166666664</v>
      </c>
      <c r="J201" s="13">
        <f t="shared" si="79"/>
        <v>3.000000000174623</v>
      </c>
      <c r="K201" s="10">
        <f t="shared" si="80"/>
        <v>0</v>
      </c>
      <c r="L201" s="10">
        <f t="shared" si="81"/>
        <v>14</v>
      </c>
      <c r="M201" s="10">
        <f t="shared" si="82"/>
        <v>14</v>
      </c>
      <c r="N201" s="12">
        <f t="shared" si="83"/>
        <v>0</v>
      </c>
      <c r="O201" s="10" t="str">
        <f t="shared" si="84"/>
        <v>1, 2, 4</v>
      </c>
      <c r="P201" s="13" t="str">
        <f t="shared" si="85"/>
        <v>NULL</v>
      </c>
      <c r="Q201" s="10" t="str">
        <f t="shared" si="86"/>
        <v>WT 4 (no rate)</v>
      </c>
      <c r="R201" s="11" t="str">
        <f t="shared" si="87"/>
        <v>NULL</v>
      </c>
      <c r="S201" s="10" t="str">
        <f t="shared" si="88"/>
        <v>NO RATE</v>
      </c>
      <c r="T201" s="10" t="str">
        <f t="shared" si="89"/>
        <v>UNKNOWN</v>
      </c>
      <c r="U201" s="10" t="str">
        <f t="shared" si="90"/>
        <v/>
      </c>
      <c r="V201" s="10" t="str">
        <f t="shared" si="91"/>
        <v/>
      </c>
      <c r="W201" s="10" t="str">
        <f t="shared" si="92"/>
        <v/>
      </c>
      <c r="X201" s="10" t="str">
        <f t="shared" si="93"/>
        <v>-</v>
      </c>
      <c r="Y201" s="10" t="str">
        <f t="shared" si="94"/>
        <v>Real route 1069: 27 items, last item released 19:28; departure = release + 60 min (rounded up to 15) + loading</v>
      </c>
      <c r="Z201" s="10" t="s">
        <v>148</v>
      </c>
      <c r="AA201" s="14"/>
      <c r="AB201" s="11"/>
      <c r="AC201" s="10" t="s">
        <v>159</v>
      </c>
      <c r="AD201" s="10" t="s">
        <v>155</v>
      </c>
      <c r="AE201" s="10" t="s">
        <v>156</v>
      </c>
      <c r="AF201" s="10"/>
      <c r="AG201" s="14"/>
      <c r="AH201" s="10"/>
      <c r="AI201">
        <f t="shared" si="95"/>
        <v>0</v>
      </c>
      <c r="AN201" t="s">
        <v>155</v>
      </c>
      <c r="AP201" s="54"/>
      <c r="AQ201" s="53">
        <v>0.21768939393518519</v>
      </c>
      <c r="AR201" s="53">
        <v>46273.946856060596</v>
      </c>
      <c r="AS201" t="s">
        <v>155</v>
      </c>
      <c r="AT201" t="s">
        <v>210</v>
      </c>
    </row>
    <row r="202" spans="1:46" x14ac:dyDescent="0.35">
      <c r="A202" s="10">
        <v>6</v>
      </c>
      <c r="B202" s="11">
        <f t="shared" si="72"/>
        <v>46273.729166666657</v>
      </c>
      <c r="C202" s="10" t="s">
        <v>73</v>
      </c>
      <c r="D202" s="10">
        <f t="shared" si="73"/>
        <v>1083</v>
      </c>
      <c r="E202" s="10" t="str">
        <f t="shared" si="74"/>
        <v>n/a</v>
      </c>
      <c r="F202" s="10" t="str">
        <f t="shared" si="75"/>
        <v>D10</v>
      </c>
      <c r="G202" s="11">
        <f t="shared" si="76"/>
        <v>46273.875</v>
      </c>
      <c r="H202" s="11">
        <f t="shared" si="77"/>
        <v>46273.875</v>
      </c>
      <c r="I202" s="11">
        <f t="shared" si="78"/>
        <v>46273.854166666664</v>
      </c>
      <c r="J202" s="13">
        <f t="shared" si="79"/>
        <v>3.000000000174623</v>
      </c>
      <c r="K202" s="10">
        <f t="shared" si="80"/>
        <v>0</v>
      </c>
      <c r="L202" s="10">
        <f t="shared" si="81"/>
        <v>3</v>
      </c>
      <c r="M202" s="10">
        <f t="shared" si="82"/>
        <v>3</v>
      </c>
      <c r="N202" s="12">
        <f t="shared" si="83"/>
        <v>0</v>
      </c>
      <c r="O202" s="10" t="str">
        <f t="shared" si="84"/>
        <v>1, 4</v>
      </c>
      <c r="P202" s="13" t="str">
        <f t="shared" si="85"/>
        <v>NULL</v>
      </c>
      <c r="Q202" s="10" t="str">
        <f t="shared" si="86"/>
        <v>WT 4 (no rate)</v>
      </c>
      <c r="R202" s="11" t="str">
        <f t="shared" si="87"/>
        <v>NULL</v>
      </c>
      <c r="S202" s="10" t="str">
        <f t="shared" si="88"/>
        <v>NO RATE</v>
      </c>
      <c r="T202" s="10" t="str">
        <f t="shared" si="89"/>
        <v>UNKNOWN</v>
      </c>
      <c r="U202" s="10" t="str">
        <f t="shared" si="90"/>
        <v/>
      </c>
      <c r="V202" s="10" t="str">
        <f t="shared" si="91"/>
        <v/>
      </c>
      <c r="W202" s="10" t="str">
        <f t="shared" si="92"/>
        <v/>
      </c>
      <c r="X202" s="10" t="str">
        <f t="shared" si="93"/>
        <v>-</v>
      </c>
      <c r="Y202" s="10" t="str">
        <f t="shared" si="94"/>
        <v>Real route 1083: 9 items, last item released 19:28; departure = release + 60 min (rounded up to 15) + loading</v>
      </c>
      <c r="Z202" s="10" t="s">
        <v>148</v>
      </c>
      <c r="AA202" s="14"/>
      <c r="AB202" s="11"/>
      <c r="AC202" s="10" t="s">
        <v>159</v>
      </c>
      <c r="AD202" s="10" t="s">
        <v>155</v>
      </c>
      <c r="AE202" s="10" t="s">
        <v>156</v>
      </c>
      <c r="AF202" s="10"/>
      <c r="AG202" s="14"/>
      <c r="AH202" s="10"/>
      <c r="AI202">
        <f t="shared" si="95"/>
        <v>0</v>
      </c>
      <c r="AN202" t="s">
        <v>155</v>
      </c>
      <c r="AP202" s="54"/>
      <c r="AQ202" s="53">
        <v>0.13701923076388889</v>
      </c>
      <c r="AR202" s="53">
        <v>46273.86618589743</v>
      </c>
      <c r="AS202" t="s">
        <v>155</v>
      </c>
      <c r="AT202" t="s">
        <v>209</v>
      </c>
    </row>
    <row r="203" spans="1:46" x14ac:dyDescent="0.35">
      <c r="A203" s="10">
        <v>6</v>
      </c>
      <c r="B203" s="11">
        <f t="shared" si="72"/>
        <v>46273.729166666657</v>
      </c>
      <c r="C203" s="10" t="s">
        <v>74</v>
      </c>
      <c r="D203" s="10">
        <f t="shared" si="73"/>
        <v>1981</v>
      </c>
      <c r="E203" s="10" t="str">
        <f t="shared" si="74"/>
        <v>n/a</v>
      </c>
      <c r="F203" s="10" t="str">
        <f t="shared" si="75"/>
        <v>D12</v>
      </c>
      <c r="G203" s="11">
        <f t="shared" si="76"/>
        <v>46273.885416666657</v>
      </c>
      <c r="H203" s="11">
        <f t="shared" si="77"/>
        <v>46273.885416666657</v>
      </c>
      <c r="I203" s="11">
        <f t="shared" si="78"/>
        <v>46273.864583333321</v>
      </c>
      <c r="J203" s="13">
        <f t="shared" si="79"/>
        <v>3.2499999999417923</v>
      </c>
      <c r="K203" s="10">
        <f t="shared" si="80"/>
        <v>0</v>
      </c>
      <c r="L203" s="10">
        <f t="shared" si="81"/>
        <v>74</v>
      </c>
      <c r="M203" s="10">
        <f t="shared" si="82"/>
        <v>74</v>
      </c>
      <c r="N203" s="12">
        <f t="shared" si="83"/>
        <v>0</v>
      </c>
      <c r="O203" s="10" t="str">
        <f t="shared" si="84"/>
        <v>2</v>
      </c>
      <c r="P203" s="13">
        <f t="shared" si="85"/>
        <v>12.128409090909095</v>
      </c>
      <c r="Q203" s="10" t="str">
        <f t="shared" si="86"/>
        <v>WT 2</v>
      </c>
      <c r="R203" s="11">
        <f t="shared" si="87"/>
        <v>46274.234517045443</v>
      </c>
      <c r="S203" s="10" t="str">
        <f t="shared" si="88"/>
        <v>AT RISK</v>
      </c>
      <c r="T203" s="10" t="str">
        <f t="shared" si="89"/>
        <v>NO</v>
      </c>
      <c r="U203" s="10">
        <f t="shared" si="90"/>
        <v>-533</v>
      </c>
      <c r="V203" s="10" t="str">
        <f t="shared" si="91"/>
        <v>-8:53</v>
      </c>
      <c r="W203" s="10">
        <f t="shared" si="92"/>
        <v>6</v>
      </c>
      <c r="X203" s="10" t="str">
        <f t="shared" si="93"/>
        <v>-</v>
      </c>
      <c r="Y203" s="10" t="str">
        <f t="shared" si="94"/>
        <v>Real route 1981: 90 items, last item released 19:37; departure = release + 60 min (rounded up to 15) + loading</v>
      </c>
      <c r="Z203" s="10" t="s">
        <v>148</v>
      </c>
      <c r="AA203" s="14">
        <v>0.50535037878472222</v>
      </c>
      <c r="AB203" s="11">
        <v>46274.23451704545</v>
      </c>
      <c r="AC203" s="10" t="s">
        <v>204</v>
      </c>
      <c r="AD203" s="10" t="s">
        <v>205</v>
      </c>
      <c r="AE203" s="10" t="s">
        <v>206</v>
      </c>
      <c r="AF203" s="10" t="s">
        <v>211</v>
      </c>
      <c r="AG203" s="14">
        <v>0</v>
      </c>
      <c r="AH203" s="10"/>
      <c r="AI203">
        <f t="shared" si="95"/>
        <v>0</v>
      </c>
      <c r="AJ203" s="54">
        <v>0.47854061447916668</v>
      </c>
      <c r="AK203" s="54">
        <v>0.50535037878472222</v>
      </c>
      <c r="AL203" s="53">
        <v>46274.207707281137</v>
      </c>
      <c r="AM203" s="53">
        <v>46274.23451704545</v>
      </c>
      <c r="AN203" t="s">
        <v>205</v>
      </c>
      <c r="AO203">
        <v>6</v>
      </c>
      <c r="AP203" s="54" t="s">
        <v>211</v>
      </c>
      <c r="AQ203" s="53">
        <v>0.50535037878472222</v>
      </c>
      <c r="AR203" s="53">
        <v>46274.23451704545</v>
      </c>
      <c r="AS203" t="s">
        <v>205</v>
      </c>
      <c r="AT203" t="s">
        <v>211</v>
      </c>
    </row>
    <row r="204" spans="1:46" x14ac:dyDescent="0.35">
      <c r="A204" s="10">
        <v>7</v>
      </c>
      <c r="B204" s="11">
        <f t="shared" si="72"/>
        <v>46273.739583333343</v>
      </c>
      <c r="C204" s="10" t="s">
        <v>20</v>
      </c>
      <c r="D204" s="10">
        <f t="shared" si="73"/>
        <v>1027</v>
      </c>
      <c r="E204" s="10" t="str">
        <f t="shared" si="74"/>
        <v>n/a</v>
      </c>
      <c r="F204" s="10" t="str">
        <f t="shared" si="75"/>
        <v>D01</v>
      </c>
      <c r="G204" s="11">
        <f t="shared" si="76"/>
        <v>46273.770833333343</v>
      </c>
      <c r="H204" s="11">
        <f t="shared" si="77"/>
        <v>46273.770833333343</v>
      </c>
      <c r="I204" s="11">
        <f t="shared" si="78"/>
        <v>46273.750000000007</v>
      </c>
      <c r="J204" s="13">
        <f t="shared" si="79"/>
        <v>0.24999999994179234</v>
      </c>
      <c r="K204" s="10">
        <f t="shared" si="80"/>
        <v>1</v>
      </c>
      <c r="L204" s="10">
        <f t="shared" si="81"/>
        <v>0</v>
      </c>
      <c r="M204" s="10">
        <f t="shared" si="82"/>
        <v>1</v>
      </c>
      <c r="N204" s="12">
        <f t="shared" si="83"/>
        <v>1</v>
      </c>
      <c r="O204" s="10" t="str">
        <f t="shared" si="84"/>
        <v/>
      </c>
      <c r="P204" s="13">
        <f t="shared" si="85"/>
        <v>0</v>
      </c>
      <c r="Q204" s="10" t="str">
        <f t="shared" si="86"/>
        <v/>
      </c>
      <c r="R204" s="11" t="str">
        <f t="shared" si="87"/>
        <v/>
      </c>
      <c r="S204" s="10" t="str">
        <f t="shared" si="88"/>
        <v>ALL PICKED</v>
      </c>
      <c r="T204" s="10" t="str">
        <f t="shared" si="89"/>
        <v>YES</v>
      </c>
      <c r="U204" s="10" t="str">
        <f t="shared" si="90"/>
        <v/>
      </c>
      <c r="V204" s="10" t="str">
        <f t="shared" si="91"/>
        <v/>
      </c>
      <c r="W204" s="10" t="str">
        <f t="shared" si="92"/>
        <v/>
      </c>
      <c r="X204" s="10" t="str">
        <f t="shared" si="93"/>
        <v>-</v>
      </c>
      <c r="Y204" s="10" t="str">
        <f t="shared" si="94"/>
        <v>Real route 1027: 1 items, last item released 16:56; departure = release + 60 min (rounded up to 15) + loading</v>
      </c>
      <c r="Z204" s="10" t="s">
        <v>148</v>
      </c>
      <c r="AA204" s="14"/>
      <c r="AB204" s="11"/>
      <c r="AC204" s="10"/>
      <c r="AD204" s="10" t="s">
        <v>203</v>
      </c>
      <c r="AE204" s="10" t="s">
        <v>152</v>
      </c>
      <c r="AF204" s="10"/>
      <c r="AG204" s="14"/>
      <c r="AH204" s="10"/>
      <c r="AI204">
        <f t="shared" si="95"/>
        <v>0</v>
      </c>
      <c r="AN204" t="s">
        <v>203</v>
      </c>
      <c r="AS204" t="s">
        <v>203</v>
      </c>
    </row>
    <row r="205" spans="1:46" x14ac:dyDescent="0.35">
      <c r="A205" s="10">
        <v>7</v>
      </c>
      <c r="B205" s="11">
        <f t="shared" si="72"/>
        <v>46273.739583333343</v>
      </c>
      <c r="C205" s="10" t="s">
        <v>43</v>
      </c>
      <c r="D205" s="10">
        <f t="shared" si="73"/>
        <v>1011</v>
      </c>
      <c r="E205" s="10" t="str">
        <f t="shared" si="74"/>
        <v>n/a</v>
      </c>
      <c r="F205" s="10" t="str">
        <f t="shared" si="75"/>
        <v>D04</v>
      </c>
      <c r="G205" s="11">
        <f t="shared" si="76"/>
        <v>46273.802083333343</v>
      </c>
      <c r="H205" s="11">
        <f t="shared" si="77"/>
        <v>46273.802083333343</v>
      </c>
      <c r="I205" s="11">
        <f t="shared" si="78"/>
        <v>46273.781250000007</v>
      </c>
      <c r="J205" s="13">
        <f t="shared" si="79"/>
        <v>0.99999999994179234</v>
      </c>
      <c r="K205" s="10">
        <f t="shared" si="80"/>
        <v>13</v>
      </c>
      <c r="L205" s="10">
        <f t="shared" si="81"/>
        <v>2</v>
      </c>
      <c r="M205" s="10">
        <f t="shared" si="82"/>
        <v>15</v>
      </c>
      <c r="N205" s="12">
        <f t="shared" si="83"/>
        <v>0.8666666666666667</v>
      </c>
      <c r="O205" s="10" t="str">
        <f t="shared" si="84"/>
        <v>6</v>
      </c>
      <c r="P205" s="13">
        <f t="shared" si="85"/>
        <v>7.8541666666666662E-2</v>
      </c>
      <c r="Q205" s="10" t="str">
        <f t="shared" si="86"/>
        <v>WT 6</v>
      </c>
      <c r="R205" s="11">
        <f t="shared" si="87"/>
        <v>46273.74285590279</v>
      </c>
      <c r="S205" s="10" t="str">
        <f t="shared" si="88"/>
        <v>ON TIME</v>
      </c>
      <c r="T205" s="10" t="str">
        <f t="shared" si="89"/>
        <v>YES</v>
      </c>
      <c r="U205" s="10">
        <f t="shared" si="90"/>
        <v>55</v>
      </c>
      <c r="V205" s="10" t="str">
        <f t="shared" si="91"/>
        <v>+0:55</v>
      </c>
      <c r="W205" s="10" t="str">
        <f t="shared" si="92"/>
        <v/>
      </c>
      <c r="X205" s="10" t="str">
        <f t="shared" si="93"/>
        <v>-</v>
      </c>
      <c r="Y205" s="10" t="str">
        <f t="shared" si="94"/>
        <v>Real route 1011: 15 items, last item released 17:38; departure = release + 60 min (rounded up to 15) + loading</v>
      </c>
      <c r="Z205" s="10" t="s">
        <v>148</v>
      </c>
      <c r="AA205" s="14">
        <v>3.2725694444444438E-3</v>
      </c>
      <c r="AB205" s="11">
        <v>46273.742855902783</v>
      </c>
      <c r="AC205" s="10" t="s">
        <v>212</v>
      </c>
      <c r="AD205" s="10" t="s">
        <v>151</v>
      </c>
      <c r="AE205" s="10" t="s">
        <v>152</v>
      </c>
      <c r="AF205" s="10" t="s">
        <v>213</v>
      </c>
      <c r="AG205" s="14">
        <v>0</v>
      </c>
      <c r="AH205" s="10"/>
      <c r="AI205">
        <f t="shared" si="95"/>
        <v>0</v>
      </c>
      <c r="AJ205" s="54">
        <v>1.004050925925926E-3</v>
      </c>
      <c r="AK205" s="54">
        <v>3.2725694444444438E-3</v>
      </c>
      <c r="AL205" s="53">
        <v>46273.740587384258</v>
      </c>
      <c r="AM205" s="53">
        <v>46273.742855902783</v>
      </c>
      <c r="AN205" t="s">
        <v>151</v>
      </c>
      <c r="AP205" s="54" t="s">
        <v>213</v>
      </c>
      <c r="AQ205" s="53">
        <v>3.2725694444444438E-3</v>
      </c>
      <c r="AR205" s="53">
        <v>46273.742855902783</v>
      </c>
      <c r="AS205" t="s">
        <v>151</v>
      </c>
      <c r="AT205" t="s">
        <v>213</v>
      </c>
    </row>
    <row r="206" spans="1:46" x14ac:dyDescent="0.35">
      <c r="A206" s="10">
        <v>7</v>
      </c>
      <c r="B206" s="11">
        <f t="shared" si="72"/>
        <v>46273.739583333343</v>
      </c>
      <c r="C206" s="10" t="s">
        <v>44</v>
      </c>
      <c r="D206" s="10">
        <f t="shared" si="73"/>
        <v>1045</v>
      </c>
      <c r="E206" s="10" t="str">
        <f t="shared" si="74"/>
        <v>n/a</v>
      </c>
      <c r="F206" s="10" t="str">
        <f t="shared" si="75"/>
        <v>D05</v>
      </c>
      <c r="G206" s="11">
        <f t="shared" si="76"/>
        <v>46273.8125</v>
      </c>
      <c r="H206" s="11">
        <f t="shared" si="77"/>
        <v>46273.8125</v>
      </c>
      <c r="I206" s="11">
        <f t="shared" si="78"/>
        <v>46273.791666666664</v>
      </c>
      <c r="J206" s="13">
        <f t="shared" si="79"/>
        <v>1.2499999997089617</v>
      </c>
      <c r="K206" s="10">
        <f t="shared" si="80"/>
        <v>4</v>
      </c>
      <c r="L206" s="10">
        <f t="shared" si="81"/>
        <v>16</v>
      </c>
      <c r="M206" s="10">
        <f t="shared" si="82"/>
        <v>20</v>
      </c>
      <c r="N206" s="12">
        <f t="shared" si="83"/>
        <v>0.2</v>
      </c>
      <c r="O206" s="10" t="str">
        <f t="shared" si="84"/>
        <v>1, 4</v>
      </c>
      <c r="P206" s="13">
        <f t="shared" si="85"/>
        <v>0.1488888888888889</v>
      </c>
      <c r="Q206" s="10" t="str">
        <f t="shared" si="86"/>
        <v>WT 4</v>
      </c>
      <c r="R206" s="11">
        <f t="shared" si="87"/>
        <v>46273.745787037049</v>
      </c>
      <c r="S206" s="10" t="str">
        <f t="shared" si="88"/>
        <v>ON TIME</v>
      </c>
      <c r="T206" s="10" t="str">
        <f t="shared" si="89"/>
        <v>YES</v>
      </c>
      <c r="U206" s="10">
        <f t="shared" si="90"/>
        <v>66</v>
      </c>
      <c r="V206" s="10" t="str">
        <f t="shared" si="91"/>
        <v>+1:06</v>
      </c>
      <c r="W206" s="10" t="str">
        <f t="shared" si="92"/>
        <v/>
      </c>
      <c r="X206" s="10" t="str">
        <f t="shared" si="93"/>
        <v>-</v>
      </c>
      <c r="Y206" s="10" t="str">
        <f t="shared" si="94"/>
        <v>Real route 1045: 21 items, last item released 17:58; departure = release + 60 min (rounded up to 15) + loading</v>
      </c>
      <c r="Z206" s="10" t="s">
        <v>148</v>
      </c>
      <c r="AA206" s="14">
        <v>6.2037037037037026E-3</v>
      </c>
      <c r="AB206" s="11">
        <v>46273.745787037027</v>
      </c>
      <c r="AC206" s="10" t="s">
        <v>214</v>
      </c>
      <c r="AD206" s="10" t="s">
        <v>151</v>
      </c>
      <c r="AE206" s="10" t="s">
        <v>152</v>
      </c>
      <c r="AF206" s="10" t="s">
        <v>215</v>
      </c>
      <c r="AG206" s="14">
        <v>0</v>
      </c>
      <c r="AH206" s="10"/>
      <c r="AI206">
        <f t="shared" si="95"/>
        <v>0</v>
      </c>
      <c r="AJ206" s="54">
        <v>6.2037037037037026E-3</v>
      </c>
      <c r="AK206" s="54">
        <v>1.0937499999999999E-2</v>
      </c>
      <c r="AL206" s="53">
        <v>46273.745787037027</v>
      </c>
      <c r="AM206" s="53">
        <v>46273.750520833331</v>
      </c>
      <c r="AN206" t="s">
        <v>151</v>
      </c>
      <c r="AP206" s="54" t="s">
        <v>216</v>
      </c>
      <c r="AQ206" s="53">
        <v>1.0937499999999999E-2</v>
      </c>
      <c r="AR206" s="53">
        <v>46273.750520833331</v>
      </c>
      <c r="AS206" t="s">
        <v>151</v>
      </c>
      <c r="AT206" t="s">
        <v>216</v>
      </c>
    </row>
    <row r="207" spans="1:46" x14ac:dyDescent="0.35">
      <c r="A207" s="10">
        <v>7</v>
      </c>
      <c r="B207" s="11">
        <f t="shared" si="72"/>
        <v>46273.739583333343</v>
      </c>
      <c r="C207" s="10" t="s">
        <v>45</v>
      </c>
      <c r="D207" s="10">
        <f t="shared" si="73"/>
        <v>1072</v>
      </c>
      <c r="E207" s="10" t="str">
        <f t="shared" si="74"/>
        <v>n/a</v>
      </c>
      <c r="F207" s="10" t="str">
        <f t="shared" si="75"/>
        <v>D06</v>
      </c>
      <c r="G207" s="11">
        <f t="shared" si="76"/>
        <v>46273.802083333343</v>
      </c>
      <c r="H207" s="11">
        <f t="shared" si="77"/>
        <v>46273.802083333343</v>
      </c>
      <c r="I207" s="11">
        <f t="shared" si="78"/>
        <v>46273.781250000007</v>
      </c>
      <c r="J207" s="13">
        <f t="shared" si="79"/>
        <v>0.99999999994179234</v>
      </c>
      <c r="K207" s="10">
        <f t="shared" si="80"/>
        <v>0</v>
      </c>
      <c r="L207" s="10">
        <f t="shared" si="81"/>
        <v>1</v>
      </c>
      <c r="M207" s="10">
        <f t="shared" si="82"/>
        <v>1</v>
      </c>
      <c r="N207" s="12">
        <f t="shared" si="83"/>
        <v>0</v>
      </c>
      <c r="O207" s="10" t="str">
        <f t="shared" si="84"/>
        <v>1</v>
      </c>
      <c r="P207" s="13">
        <f t="shared" si="85"/>
        <v>4.915331196581196E-3</v>
      </c>
      <c r="Q207" s="10" t="str">
        <f t="shared" si="86"/>
        <v>WT 1</v>
      </c>
      <c r="R207" s="11">
        <f t="shared" si="87"/>
        <v>46273.73978813881</v>
      </c>
      <c r="S207" s="10" t="str">
        <f t="shared" si="88"/>
        <v>ON TIME</v>
      </c>
      <c r="T207" s="10" t="str">
        <f t="shared" si="89"/>
        <v>YES</v>
      </c>
      <c r="U207" s="10">
        <f t="shared" si="90"/>
        <v>60</v>
      </c>
      <c r="V207" s="10" t="str">
        <f t="shared" si="91"/>
        <v>+1:00</v>
      </c>
      <c r="W207" s="10" t="str">
        <f t="shared" si="92"/>
        <v/>
      </c>
      <c r="X207" s="10" t="str">
        <f t="shared" si="93"/>
        <v>T07_PICK_CUTOFF_PASSED_LATE</v>
      </c>
      <c r="Y207" s="10" t="str">
        <f t="shared" si="94"/>
        <v>Real route 1072: 2 items, last item released 17:54. Synthesized status-coverage scenario: pick cutoff 18:45 and departure 19:15; snapshot 11 intentionally demonstrates open work at cutoff.</v>
      </c>
      <c r="Z207" s="10" t="s">
        <v>148</v>
      </c>
      <c r="AA207" s="14">
        <v>2.0480546296296301E-4</v>
      </c>
      <c r="AB207" s="11">
        <v>46273.73978813881</v>
      </c>
      <c r="AC207" s="10" t="s">
        <v>150</v>
      </c>
      <c r="AD207" s="10" t="s">
        <v>151</v>
      </c>
      <c r="AE207" s="10" t="s">
        <v>152</v>
      </c>
      <c r="AF207" s="10" t="s">
        <v>216</v>
      </c>
      <c r="AG207" s="14">
        <v>0</v>
      </c>
      <c r="AH207" s="10"/>
      <c r="AI207">
        <f t="shared" si="95"/>
        <v>0</v>
      </c>
      <c r="AJ207" s="54">
        <v>8.0054016203703706E-5</v>
      </c>
      <c r="AK207" s="54">
        <v>1.215277777777778E-3</v>
      </c>
      <c r="AL207" s="53">
        <v>46273.73966338735</v>
      </c>
      <c r="AM207" s="53">
        <v>46273.740798611107</v>
      </c>
      <c r="AN207" t="s">
        <v>151</v>
      </c>
      <c r="AP207" s="54" t="s">
        <v>217</v>
      </c>
      <c r="AQ207" s="53">
        <v>1.215277777777778E-3</v>
      </c>
      <c r="AR207" s="53">
        <v>46273.740798611107</v>
      </c>
      <c r="AS207" t="s">
        <v>151</v>
      </c>
      <c r="AT207" t="s">
        <v>217</v>
      </c>
    </row>
    <row r="208" spans="1:46" x14ac:dyDescent="0.35">
      <c r="A208" s="10">
        <v>7</v>
      </c>
      <c r="B208" s="11">
        <f t="shared" si="72"/>
        <v>46273.739583333343</v>
      </c>
      <c r="C208" s="10" t="s">
        <v>46</v>
      </c>
      <c r="D208" s="10">
        <f t="shared" si="73"/>
        <v>1035</v>
      </c>
      <c r="E208" s="10" t="str">
        <f t="shared" si="74"/>
        <v>n/a</v>
      </c>
      <c r="F208" s="10" t="str">
        <f t="shared" si="75"/>
        <v>D07</v>
      </c>
      <c r="G208" s="11">
        <f t="shared" si="76"/>
        <v>46273.822916666657</v>
      </c>
      <c r="H208" s="11">
        <f t="shared" si="77"/>
        <v>46273.822916666657</v>
      </c>
      <c r="I208" s="11">
        <f t="shared" si="78"/>
        <v>46273.802083333321</v>
      </c>
      <c r="J208" s="13">
        <f t="shared" si="79"/>
        <v>1.4999999994761311</v>
      </c>
      <c r="K208" s="10">
        <f t="shared" si="80"/>
        <v>0</v>
      </c>
      <c r="L208" s="10">
        <f t="shared" si="81"/>
        <v>0</v>
      </c>
      <c r="M208" s="10">
        <f t="shared" si="82"/>
        <v>0</v>
      </c>
      <c r="N208" s="12" t="str">
        <f t="shared" si="83"/>
        <v/>
      </c>
      <c r="O208" s="10" t="str">
        <f t="shared" si="84"/>
        <v/>
      </c>
      <c r="P208" s="13">
        <f t="shared" si="85"/>
        <v>0</v>
      </c>
      <c r="Q208" s="10" t="str">
        <f t="shared" si="86"/>
        <v/>
      </c>
      <c r="R208" s="11" t="str">
        <f t="shared" si="87"/>
        <v/>
      </c>
      <c r="S208" s="10" t="str">
        <f t="shared" si="88"/>
        <v>NO WORK RELEASED YET</v>
      </c>
      <c r="T208" s="10" t="str">
        <f t="shared" si="89"/>
        <v/>
      </c>
      <c r="U208" s="10" t="str">
        <f t="shared" si="90"/>
        <v/>
      </c>
      <c r="V208" s="10" t="str">
        <f t="shared" si="91"/>
        <v/>
      </c>
      <c r="W208" s="10" t="str">
        <f t="shared" si="92"/>
        <v/>
      </c>
      <c r="X208" s="10" t="str">
        <f t="shared" si="93"/>
        <v>-</v>
      </c>
      <c r="Y208" s="10" t="str">
        <f t="shared" si="94"/>
        <v>Real route 1035: 1 items, last item released 18:02; departure = release + 60 min (rounded up to 15) + loading</v>
      </c>
      <c r="Z208" s="10" t="s">
        <v>148</v>
      </c>
      <c r="AA208" s="14"/>
      <c r="AB208" s="11"/>
      <c r="AC208" s="10"/>
      <c r="AD208" s="10" t="s">
        <v>149</v>
      </c>
      <c r="AE208" s="10"/>
      <c r="AF208" s="10"/>
      <c r="AG208" s="14"/>
      <c r="AH208" s="10"/>
      <c r="AI208">
        <f t="shared" si="95"/>
        <v>0</v>
      </c>
      <c r="AN208" t="s">
        <v>149</v>
      </c>
      <c r="AS208" t="s">
        <v>149</v>
      </c>
    </row>
    <row r="209" spans="1:46" x14ac:dyDescent="0.35">
      <c r="A209" s="10">
        <v>7</v>
      </c>
      <c r="B209" s="11">
        <f t="shared" si="72"/>
        <v>46273.739583333343</v>
      </c>
      <c r="C209" s="10" t="s">
        <v>47</v>
      </c>
      <c r="D209" s="10">
        <f t="shared" si="73"/>
        <v>1888</v>
      </c>
      <c r="E209" s="10" t="str">
        <f t="shared" si="74"/>
        <v>n/a</v>
      </c>
      <c r="F209" s="10" t="str">
        <f t="shared" si="75"/>
        <v>D08</v>
      </c>
      <c r="G209" s="11">
        <f t="shared" si="76"/>
        <v>46273.822916666657</v>
      </c>
      <c r="H209" s="11">
        <f t="shared" si="77"/>
        <v>46273.822916666657</v>
      </c>
      <c r="I209" s="11">
        <f t="shared" si="78"/>
        <v>46273.802083333321</v>
      </c>
      <c r="J209" s="13">
        <f t="shared" si="79"/>
        <v>1.4999999994761311</v>
      </c>
      <c r="K209" s="10">
        <f t="shared" si="80"/>
        <v>66</v>
      </c>
      <c r="L209" s="10">
        <f t="shared" si="81"/>
        <v>5</v>
      </c>
      <c r="M209" s="10">
        <f t="shared" si="82"/>
        <v>71</v>
      </c>
      <c r="N209" s="12">
        <f t="shared" si="83"/>
        <v>0.92957746478873238</v>
      </c>
      <c r="O209" s="10" t="str">
        <f t="shared" si="84"/>
        <v>1, 5</v>
      </c>
      <c r="P209" s="13">
        <f t="shared" si="85"/>
        <v>6.3899305555555549E-2</v>
      </c>
      <c r="Q209" s="10" t="str">
        <f t="shared" si="86"/>
        <v>WT 1</v>
      </c>
      <c r="R209" s="11">
        <f t="shared" si="87"/>
        <v>46273.742245804409</v>
      </c>
      <c r="S209" s="10" t="str">
        <f t="shared" si="88"/>
        <v>ON TIME</v>
      </c>
      <c r="T209" s="10" t="str">
        <f t="shared" si="89"/>
        <v>YES</v>
      </c>
      <c r="U209" s="10">
        <f t="shared" si="90"/>
        <v>86</v>
      </c>
      <c r="V209" s="10" t="str">
        <f t="shared" si="91"/>
        <v>+1:26</v>
      </c>
      <c r="W209" s="10" t="str">
        <f t="shared" si="92"/>
        <v/>
      </c>
      <c r="X209" s="10" t="str">
        <f t="shared" si="93"/>
        <v>-</v>
      </c>
      <c r="Y209" s="10" t="str">
        <f t="shared" si="94"/>
        <v>Real route 1888: 88 items, last item released 18:00; departure = release + 60 min (rounded up to 15) + loading</v>
      </c>
      <c r="Z209" s="10" t="s">
        <v>148</v>
      </c>
      <c r="AA209" s="14">
        <v>2.662471064814815E-3</v>
      </c>
      <c r="AB209" s="11">
        <v>46273.742245804387</v>
      </c>
      <c r="AC209" s="10" t="s">
        <v>150</v>
      </c>
      <c r="AD209" s="10" t="s">
        <v>151</v>
      </c>
      <c r="AE209" s="10" t="s">
        <v>152</v>
      </c>
      <c r="AF209" s="10" t="s">
        <v>218</v>
      </c>
      <c r="AG209" s="14">
        <v>0</v>
      </c>
      <c r="AH209" s="10"/>
      <c r="AI209">
        <f t="shared" si="95"/>
        <v>0</v>
      </c>
      <c r="AJ209" s="54">
        <v>1.0407021643518519E-3</v>
      </c>
      <c r="AK209" s="54">
        <v>1.579861111111111E-2</v>
      </c>
      <c r="AL209" s="53">
        <v>46273.740624035498</v>
      </c>
      <c r="AM209" s="53">
        <v>46273.755381944437</v>
      </c>
      <c r="AN209" t="s">
        <v>151</v>
      </c>
      <c r="AP209" s="54" t="s">
        <v>219</v>
      </c>
      <c r="AQ209" s="53">
        <v>1.579861111111111E-2</v>
      </c>
      <c r="AR209" s="53">
        <v>46273.755381944437</v>
      </c>
      <c r="AS209" t="s">
        <v>151</v>
      </c>
      <c r="AT209" t="s">
        <v>219</v>
      </c>
    </row>
    <row r="210" spans="1:46" x14ac:dyDescent="0.35">
      <c r="A210" s="10">
        <v>7</v>
      </c>
      <c r="B210" s="11">
        <f t="shared" si="72"/>
        <v>46273.739583333343</v>
      </c>
      <c r="C210" s="10" t="s">
        <v>48</v>
      </c>
      <c r="D210" s="10">
        <f t="shared" si="73"/>
        <v>1012</v>
      </c>
      <c r="E210" s="10" t="str">
        <f t="shared" si="74"/>
        <v>n/a</v>
      </c>
      <c r="F210" s="10" t="str">
        <f t="shared" si="75"/>
        <v>D09</v>
      </c>
      <c r="G210" s="11">
        <f t="shared" si="76"/>
        <v>46273.833333333343</v>
      </c>
      <c r="H210" s="11">
        <f t="shared" si="77"/>
        <v>46273.833333333343</v>
      </c>
      <c r="I210" s="11">
        <f t="shared" si="78"/>
        <v>46273.812500000007</v>
      </c>
      <c r="J210" s="13">
        <f t="shared" si="79"/>
        <v>1.7499999999417923</v>
      </c>
      <c r="K210" s="10">
        <f t="shared" si="80"/>
        <v>17</v>
      </c>
      <c r="L210" s="10">
        <f t="shared" si="81"/>
        <v>2</v>
      </c>
      <c r="M210" s="10">
        <f t="shared" si="82"/>
        <v>19</v>
      </c>
      <c r="N210" s="12">
        <f t="shared" si="83"/>
        <v>0.89473684210526316</v>
      </c>
      <c r="O210" s="10" t="str">
        <f t="shared" si="84"/>
        <v>1, 5</v>
      </c>
      <c r="P210" s="13">
        <f t="shared" si="85"/>
        <v>8.356063034188034E-2</v>
      </c>
      <c r="Q210" s="10" t="str">
        <f t="shared" si="86"/>
        <v>WT 1</v>
      </c>
      <c r="R210" s="11">
        <f t="shared" si="87"/>
        <v>46273.743065026276</v>
      </c>
      <c r="S210" s="10" t="str">
        <f t="shared" si="88"/>
        <v>ON TIME</v>
      </c>
      <c r="T210" s="10" t="str">
        <f t="shared" si="89"/>
        <v>YES</v>
      </c>
      <c r="U210" s="10">
        <f t="shared" si="90"/>
        <v>100</v>
      </c>
      <c r="V210" s="10" t="str">
        <f t="shared" si="91"/>
        <v>+1:40</v>
      </c>
      <c r="W210" s="10" t="str">
        <f t="shared" si="92"/>
        <v/>
      </c>
      <c r="X210" s="10" t="str">
        <f t="shared" si="93"/>
        <v>-</v>
      </c>
      <c r="Y210" s="10" t="str">
        <f t="shared" si="94"/>
        <v>Real route 1012: 27 items, last item released 18:17; departure = release + 60 min (rounded up to 15) + loading</v>
      </c>
      <c r="Z210" s="10" t="s">
        <v>148</v>
      </c>
      <c r="AA210" s="14">
        <v>3.481692928240741E-3</v>
      </c>
      <c r="AB210" s="11">
        <v>46273.743065026283</v>
      </c>
      <c r="AC210" s="10" t="s">
        <v>150</v>
      </c>
      <c r="AD210" s="10" t="s">
        <v>151</v>
      </c>
      <c r="AE210" s="10" t="s">
        <v>152</v>
      </c>
      <c r="AF210" s="10" t="s">
        <v>220</v>
      </c>
      <c r="AG210" s="14">
        <v>0</v>
      </c>
      <c r="AH210" s="10"/>
      <c r="AI210">
        <f t="shared" si="95"/>
        <v>0</v>
      </c>
      <c r="AJ210" s="54">
        <v>1.5234375000000001E-3</v>
      </c>
      <c r="AK210" s="54">
        <v>2.0659722222222222E-2</v>
      </c>
      <c r="AL210" s="53">
        <v>46273.741106770831</v>
      </c>
      <c r="AM210" s="53">
        <v>46273.760243055563</v>
      </c>
      <c r="AN210" t="s">
        <v>151</v>
      </c>
      <c r="AP210" s="54" t="s">
        <v>182</v>
      </c>
      <c r="AQ210" s="53">
        <v>2.0659722222222222E-2</v>
      </c>
      <c r="AR210" s="53">
        <v>46273.760243055563</v>
      </c>
      <c r="AS210" t="s">
        <v>151</v>
      </c>
      <c r="AT210" t="s">
        <v>182</v>
      </c>
    </row>
    <row r="211" spans="1:46" x14ac:dyDescent="0.35">
      <c r="A211" s="10">
        <v>7</v>
      </c>
      <c r="B211" s="11">
        <f t="shared" si="72"/>
        <v>46273.739583333343</v>
      </c>
      <c r="C211" s="10" t="s">
        <v>49</v>
      </c>
      <c r="D211" s="10">
        <f t="shared" si="73"/>
        <v>1018</v>
      </c>
      <c r="E211" s="10" t="str">
        <f t="shared" si="74"/>
        <v>n/a</v>
      </c>
      <c r="F211" s="10" t="str">
        <f t="shared" si="75"/>
        <v>D10</v>
      </c>
      <c r="G211" s="11">
        <f t="shared" si="76"/>
        <v>46273.833333333343</v>
      </c>
      <c r="H211" s="11">
        <f t="shared" si="77"/>
        <v>46273.833333333343</v>
      </c>
      <c r="I211" s="11">
        <f t="shared" si="78"/>
        <v>46273.812500000007</v>
      </c>
      <c r="J211" s="13">
        <f t="shared" si="79"/>
        <v>1.7499999999417923</v>
      </c>
      <c r="K211" s="10">
        <f t="shared" si="80"/>
        <v>11</v>
      </c>
      <c r="L211" s="10">
        <f t="shared" si="81"/>
        <v>0</v>
      </c>
      <c r="M211" s="10">
        <f t="shared" si="82"/>
        <v>11</v>
      </c>
      <c r="N211" s="12">
        <f t="shared" si="83"/>
        <v>1</v>
      </c>
      <c r="O211" s="10" t="str">
        <f t="shared" si="84"/>
        <v/>
      </c>
      <c r="P211" s="13">
        <f t="shared" si="85"/>
        <v>0</v>
      </c>
      <c r="Q211" s="10" t="str">
        <f t="shared" si="86"/>
        <v/>
      </c>
      <c r="R211" s="11" t="str">
        <f t="shared" si="87"/>
        <v/>
      </c>
      <c r="S211" s="10" t="str">
        <f t="shared" si="88"/>
        <v>ALL PICKED</v>
      </c>
      <c r="T211" s="10" t="str">
        <f t="shared" si="89"/>
        <v>YES</v>
      </c>
      <c r="U211" s="10" t="str">
        <f t="shared" si="90"/>
        <v/>
      </c>
      <c r="V211" s="10" t="str">
        <f t="shared" si="91"/>
        <v/>
      </c>
      <c r="W211" s="10" t="str">
        <f t="shared" si="92"/>
        <v/>
      </c>
      <c r="X211" s="10" t="str">
        <f t="shared" si="93"/>
        <v>-</v>
      </c>
      <c r="Y211" s="10" t="str">
        <f t="shared" si="94"/>
        <v>Real route 1018: 16 items, last item released 18:25; departure = release + 60 min (rounded up to 15) + loading</v>
      </c>
      <c r="Z211" s="10" t="s">
        <v>148</v>
      </c>
      <c r="AA211" s="14"/>
      <c r="AB211" s="11"/>
      <c r="AC211" s="10"/>
      <c r="AD211" s="10" t="s">
        <v>203</v>
      </c>
      <c r="AE211" s="10" t="s">
        <v>152</v>
      </c>
      <c r="AF211" s="10"/>
      <c r="AG211" s="14"/>
      <c r="AH211" s="10"/>
      <c r="AI211">
        <f t="shared" si="95"/>
        <v>0</v>
      </c>
      <c r="AN211" t="s">
        <v>203</v>
      </c>
      <c r="AS211" t="s">
        <v>203</v>
      </c>
    </row>
    <row r="212" spans="1:46" x14ac:dyDescent="0.35">
      <c r="A212" s="10">
        <v>7</v>
      </c>
      <c r="B212" s="11">
        <f t="shared" si="72"/>
        <v>46273.739583333343</v>
      </c>
      <c r="C212" s="10" t="s">
        <v>50</v>
      </c>
      <c r="D212" s="10">
        <f t="shared" si="73"/>
        <v>1037</v>
      </c>
      <c r="E212" s="10" t="str">
        <f t="shared" si="74"/>
        <v>n/a</v>
      </c>
      <c r="F212" s="10" t="str">
        <f t="shared" si="75"/>
        <v>D11</v>
      </c>
      <c r="G212" s="11">
        <f t="shared" si="76"/>
        <v>46273.833333333343</v>
      </c>
      <c r="H212" s="11">
        <f t="shared" si="77"/>
        <v>46273.833333333343</v>
      </c>
      <c r="I212" s="11">
        <f t="shared" si="78"/>
        <v>46273.812500000007</v>
      </c>
      <c r="J212" s="13">
        <f t="shared" si="79"/>
        <v>1.7499999999417923</v>
      </c>
      <c r="K212" s="10">
        <f t="shared" si="80"/>
        <v>13</v>
      </c>
      <c r="L212" s="10">
        <f t="shared" si="81"/>
        <v>8</v>
      </c>
      <c r="M212" s="10">
        <f t="shared" si="82"/>
        <v>21</v>
      </c>
      <c r="N212" s="12">
        <f t="shared" si="83"/>
        <v>0.61904761904761907</v>
      </c>
      <c r="O212" s="10" t="str">
        <f t="shared" si="84"/>
        <v>1, 4, 5</v>
      </c>
      <c r="P212" s="13">
        <f t="shared" si="85"/>
        <v>0.22333333333333336</v>
      </c>
      <c r="Q212" s="10" t="str">
        <f t="shared" si="86"/>
        <v>WT 4</v>
      </c>
      <c r="R212" s="11">
        <f t="shared" si="87"/>
        <v>46273.748888888898</v>
      </c>
      <c r="S212" s="10" t="str">
        <f t="shared" si="88"/>
        <v>ON TIME</v>
      </c>
      <c r="T212" s="10" t="str">
        <f t="shared" si="89"/>
        <v>YES</v>
      </c>
      <c r="U212" s="10">
        <f t="shared" si="90"/>
        <v>92</v>
      </c>
      <c r="V212" s="10" t="str">
        <f t="shared" si="91"/>
        <v>+1:32</v>
      </c>
      <c r="W212" s="10" t="str">
        <f t="shared" si="92"/>
        <v/>
      </c>
      <c r="X212" s="10" t="str">
        <f t="shared" si="93"/>
        <v>-</v>
      </c>
      <c r="Y212" s="10" t="str">
        <f t="shared" si="94"/>
        <v>Real route 1037: 28 items, last item released 18:26; departure = release + 60 min (rounded up to 15) + loading</v>
      </c>
      <c r="Z212" s="10" t="s">
        <v>148</v>
      </c>
      <c r="AA212" s="14">
        <v>9.3055555555555548E-3</v>
      </c>
      <c r="AB212" s="11">
        <v>46273.748888888891</v>
      </c>
      <c r="AC212" s="10" t="s">
        <v>214</v>
      </c>
      <c r="AD212" s="10" t="s">
        <v>151</v>
      </c>
      <c r="AE212" s="10" t="s">
        <v>152</v>
      </c>
      <c r="AF212" s="10" t="s">
        <v>221</v>
      </c>
      <c r="AG212" s="14">
        <v>0</v>
      </c>
      <c r="AH212" s="10"/>
      <c r="AI212">
        <f t="shared" si="95"/>
        <v>0</v>
      </c>
      <c r="AJ212" s="54">
        <v>9.3055555555555548E-3</v>
      </c>
      <c r="AK212" s="54">
        <v>2.0659722222222222E-2</v>
      </c>
      <c r="AL212" s="53">
        <v>46273.748888888891</v>
      </c>
      <c r="AM212" s="53">
        <v>46273.760243055563</v>
      </c>
      <c r="AN212" t="s">
        <v>151</v>
      </c>
      <c r="AP212" s="54" t="s">
        <v>182</v>
      </c>
      <c r="AQ212" s="53">
        <v>2.0659722222222222E-2</v>
      </c>
      <c r="AR212" s="53">
        <v>46273.760243055563</v>
      </c>
      <c r="AS212" t="s">
        <v>151</v>
      </c>
      <c r="AT212" t="s">
        <v>182</v>
      </c>
    </row>
    <row r="213" spans="1:46" x14ac:dyDescent="0.35">
      <c r="A213" s="10">
        <v>7</v>
      </c>
      <c r="B213" s="11">
        <f t="shared" si="72"/>
        <v>46273.739583333343</v>
      </c>
      <c r="C213" s="10" t="s">
        <v>51</v>
      </c>
      <c r="D213" s="10">
        <f t="shared" si="73"/>
        <v>1057</v>
      </c>
      <c r="E213" s="10" t="str">
        <f t="shared" si="74"/>
        <v>n/a</v>
      </c>
      <c r="F213" s="10" t="str">
        <f t="shared" si="75"/>
        <v>D12</v>
      </c>
      <c r="G213" s="11">
        <f t="shared" si="76"/>
        <v>46273.833333333343</v>
      </c>
      <c r="H213" s="11">
        <f t="shared" si="77"/>
        <v>46273.833333333343</v>
      </c>
      <c r="I213" s="11">
        <f t="shared" si="78"/>
        <v>46273.812500000007</v>
      </c>
      <c r="J213" s="13">
        <f t="shared" si="79"/>
        <v>1.7499999999417923</v>
      </c>
      <c r="K213" s="10">
        <f t="shared" si="80"/>
        <v>11</v>
      </c>
      <c r="L213" s="10">
        <f t="shared" si="81"/>
        <v>0</v>
      </c>
      <c r="M213" s="10">
        <f t="shared" si="82"/>
        <v>11</v>
      </c>
      <c r="N213" s="12">
        <f t="shared" si="83"/>
        <v>1</v>
      </c>
      <c r="O213" s="10" t="str">
        <f t="shared" si="84"/>
        <v/>
      </c>
      <c r="P213" s="13">
        <f t="shared" si="85"/>
        <v>0</v>
      </c>
      <c r="Q213" s="10" t="str">
        <f t="shared" si="86"/>
        <v/>
      </c>
      <c r="R213" s="11" t="str">
        <f t="shared" si="87"/>
        <v/>
      </c>
      <c r="S213" s="10" t="str">
        <f t="shared" si="88"/>
        <v>ALL PICKED</v>
      </c>
      <c r="T213" s="10" t="str">
        <f t="shared" si="89"/>
        <v>YES</v>
      </c>
      <c r="U213" s="10" t="str">
        <f t="shared" si="90"/>
        <v/>
      </c>
      <c r="V213" s="10" t="str">
        <f t="shared" si="91"/>
        <v/>
      </c>
      <c r="W213" s="10" t="str">
        <f t="shared" si="92"/>
        <v/>
      </c>
      <c r="X213" s="10" t="str">
        <f t="shared" si="93"/>
        <v>-</v>
      </c>
      <c r="Y213" s="10" t="str">
        <f t="shared" si="94"/>
        <v>Real route 1057: 20 items, last item released 18:16; departure = release + 60 min (rounded up to 15) + loading</v>
      </c>
      <c r="Z213" s="10" t="s">
        <v>148</v>
      </c>
      <c r="AA213" s="14"/>
      <c r="AB213" s="11"/>
      <c r="AC213" s="10"/>
      <c r="AD213" s="10" t="s">
        <v>203</v>
      </c>
      <c r="AE213" s="10" t="s">
        <v>152</v>
      </c>
      <c r="AF213" s="10"/>
      <c r="AG213" s="14"/>
      <c r="AH213" s="10"/>
      <c r="AI213">
        <f t="shared" si="95"/>
        <v>0</v>
      </c>
      <c r="AN213" t="s">
        <v>203</v>
      </c>
      <c r="AS213" t="s">
        <v>203</v>
      </c>
    </row>
    <row r="214" spans="1:46" x14ac:dyDescent="0.35">
      <c r="A214" s="10">
        <v>7</v>
      </c>
      <c r="B214" s="11">
        <f t="shared" si="72"/>
        <v>46273.739583333343</v>
      </c>
      <c r="C214" s="10" t="s">
        <v>52</v>
      </c>
      <c r="D214" s="10">
        <f t="shared" si="73"/>
        <v>1003</v>
      </c>
      <c r="E214" s="10" t="str">
        <f t="shared" si="74"/>
        <v>n/a</v>
      </c>
      <c r="F214" s="10" t="str">
        <f t="shared" si="75"/>
        <v>D01</v>
      </c>
      <c r="G214" s="11">
        <f t="shared" si="76"/>
        <v>46273.84375</v>
      </c>
      <c r="H214" s="11">
        <f t="shared" si="77"/>
        <v>46273.84375</v>
      </c>
      <c r="I214" s="11">
        <f t="shared" si="78"/>
        <v>46273.822916666664</v>
      </c>
      <c r="J214" s="13">
        <f t="shared" si="79"/>
        <v>1.9999999997089617</v>
      </c>
      <c r="K214" s="10">
        <f t="shared" si="80"/>
        <v>21</v>
      </c>
      <c r="L214" s="10">
        <f t="shared" si="81"/>
        <v>0</v>
      </c>
      <c r="M214" s="10">
        <f t="shared" si="82"/>
        <v>21</v>
      </c>
      <c r="N214" s="12">
        <f t="shared" si="83"/>
        <v>1</v>
      </c>
      <c r="O214" s="10" t="str">
        <f t="shared" si="84"/>
        <v/>
      </c>
      <c r="P214" s="13">
        <f t="shared" si="85"/>
        <v>0</v>
      </c>
      <c r="Q214" s="10" t="str">
        <f t="shared" si="86"/>
        <v/>
      </c>
      <c r="R214" s="11" t="str">
        <f t="shared" si="87"/>
        <v/>
      </c>
      <c r="S214" s="10" t="str">
        <f t="shared" si="88"/>
        <v>ALL PICKED</v>
      </c>
      <c r="T214" s="10" t="str">
        <f t="shared" si="89"/>
        <v>YES</v>
      </c>
      <c r="U214" s="10" t="str">
        <f t="shared" si="90"/>
        <v/>
      </c>
      <c r="V214" s="10" t="str">
        <f t="shared" si="91"/>
        <v/>
      </c>
      <c r="W214" s="10" t="str">
        <f t="shared" si="92"/>
        <v/>
      </c>
      <c r="X214" s="10" t="str">
        <f t="shared" si="93"/>
        <v>-</v>
      </c>
      <c r="Y214" s="10" t="str">
        <f t="shared" si="94"/>
        <v>Real route 1003: 52 items, last item released 18:40; departure = release + 60 min (rounded up to 15) + loading</v>
      </c>
      <c r="Z214" s="10" t="s">
        <v>148</v>
      </c>
      <c r="AA214" s="14"/>
      <c r="AB214" s="11"/>
      <c r="AC214" s="10"/>
      <c r="AD214" s="10" t="s">
        <v>203</v>
      </c>
      <c r="AE214" s="10" t="s">
        <v>152</v>
      </c>
      <c r="AF214" s="10"/>
      <c r="AG214" s="14"/>
      <c r="AH214" s="10"/>
      <c r="AI214">
        <f t="shared" si="95"/>
        <v>0</v>
      </c>
      <c r="AN214" t="s">
        <v>203</v>
      </c>
      <c r="AS214" t="s">
        <v>203</v>
      </c>
    </row>
    <row r="215" spans="1:46" x14ac:dyDescent="0.35">
      <c r="A215" s="10">
        <v>7</v>
      </c>
      <c r="B215" s="11">
        <f t="shared" si="72"/>
        <v>46273.739583333343</v>
      </c>
      <c r="C215" s="10" t="s">
        <v>53</v>
      </c>
      <c r="D215" s="10">
        <f t="shared" si="73"/>
        <v>1020</v>
      </c>
      <c r="E215" s="10" t="str">
        <f t="shared" si="74"/>
        <v>n/a</v>
      </c>
      <c r="F215" s="10" t="str">
        <f t="shared" si="75"/>
        <v>D02</v>
      </c>
      <c r="G215" s="11">
        <f t="shared" si="76"/>
        <v>46273.84375</v>
      </c>
      <c r="H215" s="11">
        <f t="shared" si="77"/>
        <v>46273.84375</v>
      </c>
      <c r="I215" s="11">
        <f t="shared" si="78"/>
        <v>46273.822916666664</v>
      </c>
      <c r="J215" s="13">
        <f t="shared" si="79"/>
        <v>1.9999999997089617</v>
      </c>
      <c r="K215" s="10">
        <f t="shared" si="80"/>
        <v>9</v>
      </c>
      <c r="L215" s="10">
        <f t="shared" si="81"/>
        <v>2</v>
      </c>
      <c r="M215" s="10">
        <f t="shared" si="82"/>
        <v>11</v>
      </c>
      <c r="N215" s="12">
        <f t="shared" si="83"/>
        <v>0.81818181818181823</v>
      </c>
      <c r="O215" s="10" t="str">
        <f t="shared" si="84"/>
        <v>6</v>
      </c>
      <c r="P215" s="13">
        <f t="shared" si="85"/>
        <v>0.15708333333333332</v>
      </c>
      <c r="Q215" s="10" t="str">
        <f t="shared" si="86"/>
        <v>WT 6</v>
      </c>
      <c r="R215" s="11">
        <f t="shared" si="87"/>
        <v>46273.74612847223</v>
      </c>
      <c r="S215" s="10" t="str">
        <f t="shared" si="88"/>
        <v>ON TIME</v>
      </c>
      <c r="T215" s="10" t="str">
        <f t="shared" si="89"/>
        <v>YES</v>
      </c>
      <c r="U215" s="10">
        <f t="shared" si="90"/>
        <v>111</v>
      </c>
      <c r="V215" s="10" t="str">
        <f t="shared" si="91"/>
        <v>+1:51</v>
      </c>
      <c r="W215" s="10" t="str">
        <f t="shared" si="92"/>
        <v/>
      </c>
      <c r="X215" s="10" t="str">
        <f t="shared" si="93"/>
        <v>-</v>
      </c>
      <c r="Y215" s="10" t="str">
        <f t="shared" si="94"/>
        <v>Real route 1020: 17 items, last item released 18:30; departure = release + 60 min (rounded up to 15) + loading</v>
      </c>
      <c r="Z215" s="10" t="s">
        <v>148</v>
      </c>
      <c r="AA215" s="14">
        <v>6.5451388888888894E-3</v>
      </c>
      <c r="AB215" s="11">
        <v>46273.746128472223</v>
      </c>
      <c r="AC215" s="10" t="s">
        <v>212</v>
      </c>
      <c r="AD215" s="10" t="s">
        <v>151</v>
      </c>
      <c r="AE215" s="10" t="s">
        <v>152</v>
      </c>
      <c r="AF215" s="10" t="s">
        <v>222</v>
      </c>
      <c r="AG215" s="14">
        <v>0</v>
      </c>
      <c r="AH215" s="10"/>
      <c r="AI215">
        <f t="shared" si="95"/>
        <v>0</v>
      </c>
      <c r="AJ215" s="54">
        <v>2.0081018518518521E-3</v>
      </c>
      <c r="AK215" s="54">
        <v>6.5451388888888894E-3</v>
      </c>
      <c r="AL215" s="53">
        <v>46273.741591435188</v>
      </c>
      <c r="AM215" s="53">
        <v>46273.746128472223</v>
      </c>
      <c r="AN215" t="s">
        <v>151</v>
      </c>
      <c r="AP215" s="54" t="s">
        <v>222</v>
      </c>
      <c r="AQ215" s="53">
        <v>6.5451388888888894E-3</v>
      </c>
      <c r="AR215" s="53">
        <v>46273.746128472223</v>
      </c>
      <c r="AS215" t="s">
        <v>151</v>
      </c>
      <c r="AT215" t="s">
        <v>222</v>
      </c>
    </row>
    <row r="216" spans="1:46" x14ac:dyDescent="0.35">
      <c r="A216" s="10">
        <v>7</v>
      </c>
      <c r="B216" s="11">
        <f t="shared" si="72"/>
        <v>46273.739583333343</v>
      </c>
      <c r="C216" s="10" t="s">
        <v>54</v>
      </c>
      <c r="D216" s="10">
        <f t="shared" si="73"/>
        <v>1022</v>
      </c>
      <c r="E216" s="10" t="str">
        <f t="shared" si="74"/>
        <v>n/a</v>
      </c>
      <c r="F216" s="10" t="str">
        <f t="shared" si="75"/>
        <v>D03</v>
      </c>
      <c r="G216" s="11">
        <f t="shared" si="76"/>
        <v>46273.84375</v>
      </c>
      <c r="H216" s="11">
        <f t="shared" si="77"/>
        <v>46273.84375</v>
      </c>
      <c r="I216" s="11">
        <f t="shared" si="78"/>
        <v>46273.822916666664</v>
      </c>
      <c r="J216" s="13">
        <f t="shared" si="79"/>
        <v>1.9999999997089617</v>
      </c>
      <c r="K216" s="10">
        <f t="shared" si="80"/>
        <v>22</v>
      </c>
      <c r="L216" s="10">
        <f t="shared" si="81"/>
        <v>3</v>
      </c>
      <c r="M216" s="10">
        <f t="shared" si="82"/>
        <v>25</v>
      </c>
      <c r="N216" s="12">
        <f t="shared" si="83"/>
        <v>0.88</v>
      </c>
      <c r="O216" s="10" t="str">
        <f t="shared" si="84"/>
        <v>1, 4</v>
      </c>
      <c r="P216" s="13">
        <f t="shared" si="85"/>
        <v>0.48388888888888892</v>
      </c>
      <c r="Q216" s="10" t="str">
        <f t="shared" si="86"/>
        <v>WT 4</v>
      </c>
      <c r="R216" s="11">
        <f t="shared" si="87"/>
        <v>46273.759745370378</v>
      </c>
      <c r="S216" s="10" t="str">
        <f t="shared" si="88"/>
        <v>ON TIME</v>
      </c>
      <c r="T216" s="10" t="str">
        <f t="shared" si="89"/>
        <v>YES</v>
      </c>
      <c r="U216" s="10">
        <f t="shared" si="90"/>
        <v>91</v>
      </c>
      <c r="V216" s="10" t="str">
        <f t="shared" si="91"/>
        <v>+1:31</v>
      </c>
      <c r="W216" s="10" t="str">
        <f t="shared" si="92"/>
        <v/>
      </c>
      <c r="X216" s="10" t="str">
        <f t="shared" si="93"/>
        <v>-</v>
      </c>
      <c r="Y216" s="10" t="str">
        <f t="shared" si="94"/>
        <v>Real route 1022: 34 items, last item released 18:37; departure = release + 60 min (rounded up to 15) + loading</v>
      </c>
      <c r="Z216" s="10" t="s">
        <v>148</v>
      </c>
      <c r="AA216" s="14">
        <v>2.0162037037037041E-2</v>
      </c>
      <c r="AB216" s="11">
        <v>46273.759745370371</v>
      </c>
      <c r="AC216" s="10" t="s">
        <v>214</v>
      </c>
      <c r="AD216" s="10" t="s">
        <v>151</v>
      </c>
      <c r="AE216" s="10" t="s">
        <v>152</v>
      </c>
      <c r="AF216" s="10" t="s">
        <v>223</v>
      </c>
      <c r="AG216" s="14">
        <v>0</v>
      </c>
      <c r="AH216" s="10"/>
      <c r="AI216">
        <f t="shared" si="95"/>
        <v>0</v>
      </c>
      <c r="AJ216" s="54">
        <v>2.0162037037037041E-2</v>
      </c>
      <c r="AK216" s="54">
        <v>2.3090277777777779E-2</v>
      </c>
      <c r="AL216" s="53">
        <v>46273.759745370371</v>
      </c>
      <c r="AM216" s="53">
        <v>46273.762673611112</v>
      </c>
      <c r="AN216" t="s">
        <v>151</v>
      </c>
      <c r="AP216" s="54" t="s">
        <v>218</v>
      </c>
      <c r="AQ216" s="53">
        <v>2.3090277777777779E-2</v>
      </c>
      <c r="AR216" s="53">
        <v>46273.762673611112</v>
      </c>
      <c r="AS216" t="s">
        <v>151</v>
      </c>
      <c r="AT216" t="s">
        <v>218</v>
      </c>
    </row>
    <row r="217" spans="1:46" x14ac:dyDescent="0.35">
      <c r="A217" s="10">
        <v>7</v>
      </c>
      <c r="B217" s="11">
        <f t="shared" si="72"/>
        <v>46273.739583333343</v>
      </c>
      <c r="C217" s="10" t="s">
        <v>55</v>
      </c>
      <c r="D217" s="10">
        <f t="shared" si="73"/>
        <v>1028</v>
      </c>
      <c r="E217" s="10" t="str">
        <f t="shared" si="74"/>
        <v>n/a</v>
      </c>
      <c r="F217" s="10" t="str">
        <f t="shared" si="75"/>
        <v>D04</v>
      </c>
      <c r="G217" s="11">
        <f t="shared" si="76"/>
        <v>46273.84375</v>
      </c>
      <c r="H217" s="11">
        <f t="shared" si="77"/>
        <v>46273.84375</v>
      </c>
      <c r="I217" s="11">
        <f t="shared" si="78"/>
        <v>46273.822916666664</v>
      </c>
      <c r="J217" s="13">
        <f t="shared" si="79"/>
        <v>1.9999999997089617</v>
      </c>
      <c r="K217" s="10">
        <f t="shared" si="80"/>
        <v>4</v>
      </c>
      <c r="L217" s="10">
        <f t="shared" si="81"/>
        <v>2</v>
      </c>
      <c r="M217" s="10">
        <f t="shared" si="82"/>
        <v>6</v>
      </c>
      <c r="N217" s="12">
        <f t="shared" si="83"/>
        <v>0.66666666666666663</v>
      </c>
      <c r="O217" s="10" t="str">
        <f t="shared" si="84"/>
        <v>2, 4</v>
      </c>
      <c r="P217" s="13">
        <f t="shared" si="85"/>
        <v>0.48388888888888892</v>
      </c>
      <c r="Q217" s="10" t="str">
        <f t="shared" si="86"/>
        <v>WT 4</v>
      </c>
      <c r="R217" s="11">
        <f t="shared" si="87"/>
        <v>46273.759745370378</v>
      </c>
      <c r="S217" s="10" t="str">
        <f t="shared" si="88"/>
        <v>ON TIME</v>
      </c>
      <c r="T217" s="10" t="str">
        <f t="shared" si="89"/>
        <v>YES</v>
      </c>
      <c r="U217" s="10">
        <f t="shared" si="90"/>
        <v>91</v>
      </c>
      <c r="V217" s="10" t="str">
        <f t="shared" si="91"/>
        <v>+1:31</v>
      </c>
      <c r="W217" s="10" t="str">
        <f t="shared" si="92"/>
        <v/>
      </c>
      <c r="X217" s="10" t="str">
        <f t="shared" si="93"/>
        <v>-</v>
      </c>
      <c r="Y217" s="10" t="str">
        <f t="shared" si="94"/>
        <v>Real route 1028: 10 items, last item released 18:40; departure = release + 60 min (rounded up to 15) + loading</v>
      </c>
      <c r="Z217" s="10" t="s">
        <v>148</v>
      </c>
      <c r="AA217" s="14">
        <v>2.0162037037037041E-2</v>
      </c>
      <c r="AB217" s="11">
        <v>46273.759745370371</v>
      </c>
      <c r="AC217" s="10" t="s">
        <v>214</v>
      </c>
      <c r="AD217" s="10" t="s">
        <v>151</v>
      </c>
      <c r="AE217" s="10" t="s">
        <v>152</v>
      </c>
      <c r="AF217" s="10" t="s">
        <v>223</v>
      </c>
      <c r="AG217" s="14">
        <v>0</v>
      </c>
      <c r="AH217" s="10"/>
      <c r="AI217">
        <f t="shared" si="95"/>
        <v>0</v>
      </c>
      <c r="AJ217" s="54">
        <v>2.0162037037037041E-2</v>
      </c>
      <c r="AK217" s="54">
        <v>2.0162037037037041E-2</v>
      </c>
      <c r="AL217" s="53">
        <v>46273.759745370371</v>
      </c>
      <c r="AM217" s="53">
        <v>46273.759745370371</v>
      </c>
      <c r="AN217" t="s">
        <v>151</v>
      </c>
      <c r="AP217" s="54" t="s">
        <v>223</v>
      </c>
      <c r="AQ217" s="53">
        <v>2.0162037037037041E-2</v>
      </c>
      <c r="AR217" s="53">
        <v>46273.759745370371</v>
      </c>
      <c r="AS217" t="s">
        <v>151</v>
      </c>
      <c r="AT217" t="s">
        <v>223</v>
      </c>
    </row>
    <row r="218" spans="1:46" x14ac:dyDescent="0.35">
      <c r="A218" s="10">
        <v>7</v>
      </c>
      <c r="B218" s="11">
        <f t="shared" si="72"/>
        <v>46273.739583333343</v>
      </c>
      <c r="C218" s="10" t="s">
        <v>56</v>
      </c>
      <c r="D218" s="10">
        <f t="shared" si="73"/>
        <v>1036</v>
      </c>
      <c r="E218" s="10" t="str">
        <f t="shared" si="74"/>
        <v>n/a</v>
      </c>
      <c r="F218" s="10" t="str">
        <f t="shared" si="75"/>
        <v>D05</v>
      </c>
      <c r="G218" s="11">
        <f t="shared" si="76"/>
        <v>46273.84375</v>
      </c>
      <c r="H218" s="11">
        <f t="shared" si="77"/>
        <v>46273.84375</v>
      </c>
      <c r="I218" s="11">
        <f t="shared" si="78"/>
        <v>46273.822916666664</v>
      </c>
      <c r="J218" s="13">
        <f t="shared" si="79"/>
        <v>1.9999999997089617</v>
      </c>
      <c r="K218" s="10">
        <f t="shared" si="80"/>
        <v>12</v>
      </c>
      <c r="L218" s="10">
        <f t="shared" si="81"/>
        <v>0</v>
      </c>
      <c r="M218" s="10">
        <f t="shared" si="82"/>
        <v>12</v>
      </c>
      <c r="N218" s="12">
        <f t="shared" si="83"/>
        <v>1</v>
      </c>
      <c r="O218" s="10" t="str">
        <f t="shared" si="84"/>
        <v/>
      </c>
      <c r="P218" s="13">
        <f t="shared" si="85"/>
        <v>0</v>
      </c>
      <c r="Q218" s="10" t="str">
        <f t="shared" si="86"/>
        <v/>
      </c>
      <c r="R218" s="11" t="str">
        <f t="shared" si="87"/>
        <v/>
      </c>
      <c r="S218" s="10" t="str">
        <f t="shared" si="88"/>
        <v>ALL PICKED</v>
      </c>
      <c r="T218" s="10" t="str">
        <f t="shared" si="89"/>
        <v>YES</v>
      </c>
      <c r="U218" s="10" t="str">
        <f t="shared" si="90"/>
        <v/>
      </c>
      <c r="V218" s="10" t="str">
        <f t="shared" si="91"/>
        <v/>
      </c>
      <c r="W218" s="10" t="str">
        <f t="shared" si="92"/>
        <v/>
      </c>
      <c r="X218" s="10" t="str">
        <f t="shared" si="93"/>
        <v>-</v>
      </c>
      <c r="Y218" s="10" t="str">
        <f t="shared" si="94"/>
        <v>Real route 1036: 22 items, last item released 18:37; departure = release + 60 min (rounded up to 15) + loading</v>
      </c>
      <c r="Z218" s="10" t="s">
        <v>148</v>
      </c>
      <c r="AA218" s="14"/>
      <c r="AB218" s="11"/>
      <c r="AC218" s="10"/>
      <c r="AD218" s="10" t="s">
        <v>203</v>
      </c>
      <c r="AE218" s="10" t="s">
        <v>152</v>
      </c>
      <c r="AF218" s="10"/>
      <c r="AG218" s="14"/>
      <c r="AH218" s="10"/>
      <c r="AI218">
        <f t="shared" si="95"/>
        <v>0</v>
      </c>
      <c r="AN218" t="s">
        <v>203</v>
      </c>
      <c r="AS218" t="s">
        <v>203</v>
      </c>
    </row>
    <row r="219" spans="1:46" x14ac:dyDescent="0.35">
      <c r="A219" s="10">
        <v>7</v>
      </c>
      <c r="B219" s="11">
        <f t="shared" si="72"/>
        <v>46273.739583333343</v>
      </c>
      <c r="C219" s="10" t="s">
        <v>57</v>
      </c>
      <c r="D219" s="10">
        <f t="shared" si="73"/>
        <v>1054</v>
      </c>
      <c r="E219" s="10" t="str">
        <f t="shared" si="74"/>
        <v>n/a</v>
      </c>
      <c r="F219" s="10" t="str">
        <f t="shared" si="75"/>
        <v>D06</v>
      </c>
      <c r="G219" s="11">
        <f t="shared" si="76"/>
        <v>46273.84375</v>
      </c>
      <c r="H219" s="11">
        <f t="shared" si="77"/>
        <v>46273.84375</v>
      </c>
      <c r="I219" s="11">
        <f t="shared" si="78"/>
        <v>46273.822916666664</v>
      </c>
      <c r="J219" s="13">
        <f t="shared" si="79"/>
        <v>1.9999999997089617</v>
      </c>
      <c r="K219" s="10">
        <f t="shared" si="80"/>
        <v>20</v>
      </c>
      <c r="L219" s="10">
        <f t="shared" si="81"/>
        <v>16</v>
      </c>
      <c r="M219" s="10">
        <f t="shared" si="82"/>
        <v>36</v>
      </c>
      <c r="N219" s="12">
        <f t="shared" si="83"/>
        <v>0.55555555555555558</v>
      </c>
      <c r="O219" s="10" t="str">
        <f t="shared" si="84"/>
        <v>2, 3, 4, 5</v>
      </c>
      <c r="P219" s="13">
        <f t="shared" si="85"/>
        <v>0.48388888888888892</v>
      </c>
      <c r="Q219" s="10" t="str">
        <f t="shared" si="86"/>
        <v>WT 4</v>
      </c>
      <c r="R219" s="11">
        <f t="shared" si="87"/>
        <v>46273.759745370378</v>
      </c>
      <c r="S219" s="10" t="str">
        <f t="shared" si="88"/>
        <v>ON TIME</v>
      </c>
      <c r="T219" s="10" t="str">
        <f t="shared" si="89"/>
        <v>YES</v>
      </c>
      <c r="U219" s="10">
        <f t="shared" si="90"/>
        <v>91</v>
      </c>
      <c r="V219" s="10" t="str">
        <f t="shared" si="91"/>
        <v>+1:31</v>
      </c>
      <c r="W219" s="10" t="str">
        <f t="shared" si="92"/>
        <v/>
      </c>
      <c r="X219" s="10" t="str">
        <f t="shared" si="93"/>
        <v>-</v>
      </c>
      <c r="Y219" s="10" t="str">
        <f t="shared" si="94"/>
        <v>Real route 1054: 43 items, last item released 18:37; departure = release + 60 min (rounded up to 15) + loading</v>
      </c>
      <c r="Z219" s="10" t="s">
        <v>148</v>
      </c>
      <c r="AA219" s="14">
        <v>2.0162037037037041E-2</v>
      </c>
      <c r="AB219" s="11">
        <v>46273.759745370371</v>
      </c>
      <c r="AC219" s="10" t="s">
        <v>214</v>
      </c>
      <c r="AD219" s="10" t="s">
        <v>151</v>
      </c>
      <c r="AE219" s="10" t="s">
        <v>152</v>
      </c>
      <c r="AF219" s="10" t="s">
        <v>223</v>
      </c>
      <c r="AG219" s="14">
        <v>0</v>
      </c>
      <c r="AH219" s="10"/>
      <c r="AI219">
        <f t="shared" si="95"/>
        <v>0</v>
      </c>
      <c r="AJ219" s="54">
        <v>2.0162037037037041E-2</v>
      </c>
      <c r="AK219" s="54">
        <v>2.0162037037037041E-2</v>
      </c>
      <c r="AL219" s="53">
        <v>46273.759745370371</v>
      </c>
      <c r="AM219" s="53">
        <v>46273.759745370371</v>
      </c>
      <c r="AN219" t="s">
        <v>151</v>
      </c>
      <c r="AP219" s="54" t="s">
        <v>223</v>
      </c>
      <c r="AQ219" s="53">
        <v>2.0162037037037041E-2</v>
      </c>
      <c r="AR219" s="53">
        <v>46273.759745370371</v>
      </c>
      <c r="AS219" t="s">
        <v>151</v>
      </c>
      <c r="AT219" t="s">
        <v>223</v>
      </c>
    </row>
    <row r="220" spans="1:46" x14ac:dyDescent="0.35">
      <c r="A220" s="10">
        <v>7</v>
      </c>
      <c r="B220" s="11">
        <f t="shared" si="72"/>
        <v>46273.739583333343</v>
      </c>
      <c r="C220" s="10" t="s">
        <v>58</v>
      </c>
      <c r="D220" s="10">
        <f t="shared" si="73"/>
        <v>1010</v>
      </c>
      <c r="E220" s="10" t="str">
        <f t="shared" si="74"/>
        <v>n/a</v>
      </c>
      <c r="F220" s="10" t="str">
        <f t="shared" si="75"/>
        <v>D07</v>
      </c>
      <c r="G220" s="11">
        <f t="shared" si="76"/>
        <v>46273.854166666657</v>
      </c>
      <c r="H220" s="11">
        <f t="shared" si="77"/>
        <v>46273.854166666657</v>
      </c>
      <c r="I220" s="11">
        <f t="shared" si="78"/>
        <v>46273.833333333321</v>
      </c>
      <c r="J220" s="13">
        <f t="shared" si="79"/>
        <v>2.2499999994761311</v>
      </c>
      <c r="K220" s="10">
        <f t="shared" si="80"/>
        <v>14</v>
      </c>
      <c r="L220" s="10">
        <f t="shared" si="81"/>
        <v>1</v>
      </c>
      <c r="M220" s="10">
        <f t="shared" si="82"/>
        <v>15</v>
      </c>
      <c r="N220" s="12">
        <f t="shared" si="83"/>
        <v>0.93333333333333335</v>
      </c>
      <c r="O220" s="10" t="str">
        <f t="shared" si="84"/>
        <v>1</v>
      </c>
      <c r="P220" s="13">
        <f t="shared" si="85"/>
        <v>0.30966586538461538</v>
      </c>
      <c r="Q220" s="10" t="str">
        <f t="shared" si="86"/>
        <v>WT 1</v>
      </c>
      <c r="R220" s="11">
        <f t="shared" si="87"/>
        <v>46273.752486077734</v>
      </c>
      <c r="S220" s="10" t="str">
        <f t="shared" si="88"/>
        <v>ON TIME</v>
      </c>
      <c r="T220" s="10" t="str">
        <f t="shared" si="89"/>
        <v>YES</v>
      </c>
      <c r="U220" s="10">
        <f t="shared" si="90"/>
        <v>116</v>
      </c>
      <c r="V220" s="10" t="str">
        <f t="shared" si="91"/>
        <v>+1:56</v>
      </c>
      <c r="W220" s="10" t="str">
        <f t="shared" si="92"/>
        <v/>
      </c>
      <c r="X220" s="10" t="str">
        <f t="shared" si="93"/>
        <v>-</v>
      </c>
      <c r="Y220" s="10" t="str">
        <f t="shared" si="94"/>
        <v>Real route 1010: 24 items, last item released 18:53; departure = release + 60 min (rounded up to 15) + loading</v>
      </c>
      <c r="Z220" s="10" t="s">
        <v>148</v>
      </c>
      <c r="AA220" s="14">
        <v>1.2902744386574081E-2</v>
      </c>
      <c r="AB220" s="11">
        <v>46273.752486077727</v>
      </c>
      <c r="AC220" s="10" t="s">
        <v>150</v>
      </c>
      <c r="AD220" s="10" t="s">
        <v>151</v>
      </c>
      <c r="AE220" s="10" t="s">
        <v>152</v>
      </c>
      <c r="AF220" s="10" t="s">
        <v>224</v>
      </c>
      <c r="AG220" s="14">
        <v>0</v>
      </c>
      <c r="AH220" s="10"/>
      <c r="AI220">
        <f t="shared" si="95"/>
        <v>0</v>
      </c>
      <c r="AJ220" s="54">
        <v>5.0434027777777777E-3</v>
      </c>
      <c r="AK220" s="54">
        <v>7.6562500000000006E-2</v>
      </c>
      <c r="AL220" s="53">
        <v>46273.744626736108</v>
      </c>
      <c r="AM220" s="53">
        <v>46273.816145833327</v>
      </c>
      <c r="AN220" t="s">
        <v>151</v>
      </c>
      <c r="AP220" s="54" t="s">
        <v>225</v>
      </c>
      <c r="AQ220" s="53">
        <v>7.6562500000000006E-2</v>
      </c>
      <c r="AR220" s="53">
        <v>46273.816145833327</v>
      </c>
      <c r="AS220" t="s">
        <v>151</v>
      </c>
      <c r="AT220" t="s">
        <v>225</v>
      </c>
    </row>
    <row r="221" spans="1:46" x14ac:dyDescent="0.35">
      <c r="A221" s="10">
        <v>7</v>
      </c>
      <c r="B221" s="11">
        <f t="shared" si="72"/>
        <v>46273.739583333343</v>
      </c>
      <c r="C221" s="10" t="s">
        <v>59</v>
      </c>
      <c r="D221" s="10">
        <f t="shared" si="73"/>
        <v>1019</v>
      </c>
      <c r="E221" s="10" t="str">
        <f t="shared" si="74"/>
        <v>n/a</v>
      </c>
      <c r="F221" s="10" t="str">
        <f t="shared" si="75"/>
        <v>D08</v>
      </c>
      <c r="G221" s="11">
        <f t="shared" si="76"/>
        <v>46273.854166666657</v>
      </c>
      <c r="H221" s="11">
        <f t="shared" si="77"/>
        <v>46273.854166666657</v>
      </c>
      <c r="I221" s="11">
        <f t="shared" si="78"/>
        <v>46273.833333333321</v>
      </c>
      <c r="J221" s="13">
        <f t="shared" si="79"/>
        <v>2.2499999994761311</v>
      </c>
      <c r="K221" s="10">
        <f t="shared" si="80"/>
        <v>15</v>
      </c>
      <c r="L221" s="10">
        <f t="shared" si="81"/>
        <v>0</v>
      </c>
      <c r="M221" s="10">
        <f t="shared" si="82"/>
        <v>15</v>
      </c>
      <c r="N221" s="12">
        <f t="shared" si="83"/>
        <v>1</v>
      </c>
      <c r="O221" s="10" t="str">
        <f t="shared" si="84"/>
        <v/>
      </c>
      <c r="P221" s="13">
        <f t="shared" si="85"/>
        <v>0</v>
      </c>
      <c r="Q221" s="10" t="str">
        <f t="shared" si="86"/>
        <v/>
      </c>
      <c r="R221" s="11" t="str">
        <f t="shared" si="87"/>
        <v/>
      </c>
      <c r="S221" s="10" t="str">
        <f t="shared" si="88"/>
        <v>ALL PICKED</v>
      </c>
      <c r="T221" s="10" t="str">
        <f t="shared" si="89"/>
        <v>YES</v>
      </c>
      <c r="U221" s="10" t="str">
        <f t="shared" si="90"/>
        <v/>
      </c>
      <c r="V221" s="10" t="str">
        <f t="shared" si="91"/>
        <v/>
      </c>
      <c r="W221" s="10" t="str">
        <f t="shared" si="92"/>
        <v/>
      </c>
      <c r="X221" s="10" t="str">
        <f t="shared" si="93"/>
        <v>-</v>
      </c>
      <c r="Y221" s="10" t="str">
        <f t="shared" si="94"/>
        <v>Real route 1019: 31 items, last item released 18:46; departure = release + 60 min (rounded up to 15) + loading</v>
      </c>
      <c r="Z221" s="10" t="s">
        <v>148</v>
      </c>
      <c r="AA221" s="14"/>
      <c r="AB221" s="11"/>
      <c r="AC221" s="10"/>
      <c r="AD221" s="10" t="s">
        <v>203</v>
      </c>
      <c r="AE221" s="10" t="s">
        <v>152</v>
      </c>
      <c r="AF221" s="10"/>
      <c r="AG221" s="14"/>
      <c r="AH221" s="10"/>
      <c r="AI221">
        <f t="shared" si="95"/>
        <v>0</v>
      </c>
      <c r="AN221" t="s">
        <v>203</v>
      </c>
      <c r="AS221" t="s">
        <v>203</v>
      </c>
    </row>
    <row r="222" spans="1:46" x14ac:dyDescent="0.35">
      <c r="A222" s="10">
        <v>7</v>
      </c>
      <c r="B222" s="11">
        <f t="shared" si="72"/>
        <v>46273.739583333343</v>
      </c>
      <c r="C222" s="10" t="s">
        <v>60</v>
      </c>
      <c r="D222" s="10">
        <f t="shared" si="73"/>
        <v>1021</v>
      </c>
      <c r="E222" s="10" t="str">
        <f t="shared" si="74"/>
        <v>n/a</v>
      </c>
      <c r="F222" s="10" t="str">
        <f t="shared" si="75"/>
        <v>D09</v>
      </c>
      <c r="G222" s="11">
        <f t="shared" si="76"/>
        <v>46273.854166666657</v>
      </c>
      <c r="H222" s="11">
        <f t="shared" si="77"/>
        <v>46273.854166666657</v>
      </c>
      <c r="I222" s="11">
        <f t="shared" si="78"/>
        <v>46273.833333333321</v>
      </c>
      <c r="J222" s="13">
        <f t="shared" si="79"/>
        <v>2.2499999994761311</v>
      </c>
      <c r="K222" s="10">
        <f t="shared" si="80"/>
        <v>5</v>
      </c>
      <c r="L222" s="10">
        <f t="shared" si="81"/>
        <v>0</v>
      </c>
      <c r="M222" s="10">
        <f t="shared" si="82"/>
        <v>5</v>
      </c>
      <c r="N222" s="12">
        <f t="shared" si="83"/>
        <v>1</v>
      </c>
      <c r="O222" s="10" t="str">
        <f t="shared" si="84"/>
        <v/>
      </c>
      <c r="P222" s="13">
        <f t="shared" si="85"/>
        <v>0</v>
      </c>
      <c r="Q222" s="10" t="str">
        <f t="shared" si="86"/>
        <v/>
      </c>
      <c r="R222" s="11" t="str">
        <f t="shared" si="87"/>
        <v/>
      </c>
      <c r="S222" s="10" t="str">
        <f t="shared" si="88"/>
        <v>ALL PICKED</v>
      </c>
      <c r="T222" s="10" t="str">
        <f t="shared" si="89"/>
        <v>YES</v>
      </c>
      <c r="U222" s="10" t="str">
        <f t="shared" si="90"/>
        <v/>
      </c>
      <c r="V222" s="10" t="str">
        <f t="shared" si="91"/>
        <v/>
      </c>
      <c r="W222" s="10" t="str">
        <f t="shared" si="92"/>
        <v/>
      </c>
      <c r="X222" s="10" t="str">
        <f t="shared" si="93"/>
        <v>-</v>
      </c>
      <c r="Y222" s="10" t="str">
        <f t="shared" si="94"/>
        <v>Real route 1021: 18 items, last item released 18:53; departure = release + 60 min (rounded up to 15) + loading</v>
      </c>
      <c r="Z222" s="10" t="s">
        <v>148</v>
      </c>
      <c r="AA222" s="14"/>
      <c r="AB222" s="11"/>
      <c r="AC222" s="10"/>
      <c r="AD222" s="10" t="s">
        <v>203</v>
      </c>
      <c r="AE222" s="10" t="s">
        <v>152</v>
      </c>
      <c r="AF222" s="10"/>
      <c r="AG222" s="14"/>
      <c r="AH222" s="10"/>
      <c r="AI222">
        <f t="shared" si="95"/>
        <v>0</v>
      </c>
      <c r="AN222" t="s">
        <v>203</v>
      </c>
      <c r="AS222" t="s">
        <v>203</v>
      </c>
    </row>
    <row r="223" spans="1:46" x14ac:dyDescent="0.35">
      <c r="A223" s="10">
        <v>7</v>
      </c>
      <c r="B223" s="11">
        <f t="shared" si="72"/>
        <v>46273.739583333343</v>
      </c>
      <c r="C223" s="10" t="s">
        <v>61</v>
      </c>
      <c r="D223" s="10">
        <f t="shared" si="73"/>
        <v>1030</v>
      </c>
      <c r="E223" s="10" t="str">
        <f t="shared" si="74"/>
        <v>n/a</v>
      </c>
      <c r="F223" s="10" t="str">
        <f t="shared" si="75"/>
        <v>D10</v>
      </c>
      <c r="G223" s="11">
        <f t="shared" si="76"/>
        <v>46273.854166666657</v>
      </c>
      <c r="H223" s="11">
        <f t="shared" si="77"/>
        <v>46273.854166666657</v>
      </c>
      <c r="I223" s="11">
        <f t="shared" si="78"/>
        <v>46273.833333333321</v>
      </c>
      <c r="J223" s="13">
        <f t="shared" si="79"/>
        <v>2.2499999994761311</v>
      </c>
      <c r="K223" s="10">
        <f t="shared" si="80"/>
        <v>1</v>
      </c>
      <c r="L223" s="10">
        <f t="shared" si="81"/>
        <v>4</v>
      </c>
      <c r="M223" s="10">
        <f t="shared" si="82"/>
        <v>5</v>
      </c>
      <c r="N223" s="12">
        <f t="shared" si="83"/>
        <v>0.2</v>
      </c>
      <c r="O223" s="10" t="str">
        <f t="shared" si="84"/>
        <v>2, 6</v>
      </c>
      <c r="P223" s="13">
        <f t="shared" si="85"/>
        <v>0.31416666666666665</v>
      </c>
      <c r="Q223" s="10" t="str">
        <f t="shared" si="86"/>
        <v>WT 6</v>
      </c>
      <c r="R223" s="11">
        <f t="shared" si="87"/>
        <v>46273.752673611118</v>
      </c>
      <c r="S223" s="10" t="str">
        <f t="shared" si="88"/>
        <v>ON TIME</v>
      </c>
      <c r="T223" s="10" t="str">
        <f t="shared" si="89"/>
        <v>YES</v>
      </c>
      <c r="U223" s="10">
        <f t="shared" si="90"/>
        <v>116</v>
      </c>
      <c r="V223" s="10" t="str">
        <f t="shared" si="91"/>
        <v>+1:56</v>
      </c>
      <c r="W223" s="10" t="str">
        <f t="shared" si="92"/>
        <v/>
      </c>
      <c r="X223" s="10" t="str">
        <f t="shared" si="93"/>
        <v>-</v>
      </c>
      <c r="Y223" s="10" t="str">
        <f t="shared" si="94"/>
        <v>Real route 1030: 19 items, last item released 18:59; departure = release + 60 min (rounded up to 15) + loading</v>
      </c>
      <c r="Z223" s="10" t="s">
        <v>148</v>
      </c>
      <c r="AA223" s="14">
        <v>1.3090277777777781E-2</v>
      </c>
      <c r="AB223" s="11">
        <v>46273.75267361111</v>
      </c>
      <c r="AC223" s="10" t="s">
        <v>212</v>
      </c>
      <c r="AD223" s="10" t="s">
        <v>151</v>
      </c>
      <c r="AE223" s="10" t="s">
        <v>152</v>
      </c>
      <c r="AF223" s="10" t="s">
        <v>224</v>
      </c>
      <c r="AG223" s="14">
        <v>0</v>
      </c>
      <c r="AH223" s="10"/>
      <c r="AI223">
        <f t="shared" si="95"/>
        <v>0</v>
      </c>
      <c r="AJ223" s="54">
        <v>4.0162037037037041E-3</v>
      </c>
      <c r="AK223" s="54">
        <v>1.4624074074074071E-2</v>
      </c>
      <c r="AL223" s="53">
        <v>46273.74359953704</v>
      </c>
      <c r="AM223" s="53">
        <v>46273.754207407408</v>
      </c>
      <c r="AN223" t="s">
        <v>151</v>
      </c>
      <c r="AP223" s="54" t="s">
        <v>226</v>
      </c>
      <c r="AQ223" s="53">
        <v>1.4624074074074071E-2</v>
      </c>
      <c r="AR223" s="53">
        <v>46273.754207407408</v>
      </c>
      <c r="AS223" t="s">
        <v>151</v>
      </c>
      <c r="AT223" t="s">
        <v>226</v>
      </c>
    </row>
    <row r="224" spans="1:46" x14ac:dyDescent="0.35">
      <c r="A224" s="10">
        <v>7</v>
      </c>
      <c r="B224" s="11">
        <f t="shared" si="72"/>
        <v>46273.739583333343</v>
      </c>
      <c r="C224" s="10" t="s">
        <v>62</v>
      </c>
      <c r="D224" s="10">
        <f t="shared" si="73"/>
        <v>1042</v>
      </c>
      <c r="E224" s="10" t="str">
        <f t="shared" si="74"/>
        <v>n/a</v>
      </c>
      <c r="F224" s="10" t="str">
        <f t="shared" si="75"/>
        <v>D11</v>
      </c>
      <c r="G224" s="11">
        <f t="shared" si="76"/>
        <v>46273.854166666657</v>
      </c>
      <c r="H224" s="11">
        <f t="shared" si="77"/>
        <v>46273.854166666657</v>
      </c>
      <c r="I224" s="11">
        <f t="shared" si="78"/>
        <v>46273.833333333321</v>
      </c>
      <c r="J224" s="13">
        <f t="shared" si="79"/>
        <v>2.2499999994761311</v>
      </c>
      <c r="K224" s="10">
        <f t="shared" si="80"/>
        <v>61</v>
      </c>
      <c r="L224" s="10">
        <f t="shared" si="81"/>
        <v>113</v>
      </c>
      <c r="M224" s="10">
        <f t="shared" si="82"/>
        <v>174</v>
      </c>
      <c r="N224" s="12">
        <f t="shared" si="83"/>
        <v>0.35057471264367818</v>
      </c>
      <c r="O224" s="10" t="str">
        <f t="shared" si="84"/>
        <v>1, 3, 4, 6</v>
      </c>
      <c r="P224" s="13">
        <f t="shared" si="85"/>
        <v>1.34</v>
      </c>
      <c r="Q224" s="10" t="str">
        <f t="shared" si="86"/>
        <v>WT 4</v>
      </c>
      <c r="R224" s="11">
        <f t="shared" si="87"/>
        <v>46273.795416666675</v>
      </c>
      <c r="S224" s="10" t="str">
        <f t="shared" si="88"/>
        <v>ON TIME</v>
      </c>
      <c r="T224" s="10" t="str">
        <f t="shared" si="89"/>
        <v>YES</v>
      </c>
      <c r="U224" s="10">
        <f t="shared" si="90"/>
        <v>55</v>
      </c>
      <c r="V224" s="10" t="str">
        <f t="shared" si="91"/>
        <v>+0:55</v>
      </c>
      <c r="W224" s="10" t="str">
        <f t="shared" si="92"/>
        <v/>
      </c>
      <c r="X224" s="10" t="str">
        <f t="shared" si="93"/>
        <v>-</v>
      </c>
      <c r="Y224" s="10" t="str">
        <f t="shared" si="94"/>
        <v>Real route 1042: 200 items, last item released 18:59; departure = release + 60 min (rounded up to 15) + loading</v>
      </c>
      <c r="Z224" s="10" t="s">
        <v>148</v>
      </c>
      <c r="AA224" s="14">
        <v>5.5833333333333332E-2</v>
      </c>
      <c r="AB224" s="11">
        <v>46273.795416666668</v>
      </c>
      <c r="AC224" s="10" t="s">
        <v>214</v>
      </c>
      <c r="AD224" s="10" t="s">
        <v>151</v>
      </c>
      <c r="AE224" s="10" t="s">
        <v>152</v>
      </c>
      <c r="AF224" s="10" t="s">
        <v>227</v>
      </c>
      <c r="AG224" s="14">
        <v>0</v>
      </c>
      <c r="AH224" s="10"/>
      <c r="AI224">
        <f t="shared" si="95"/>
        <v>0</v>
      </c>
      <c r="AJ224" s="54">
        <v>5.5833333333333332E-2</v>
      </c>
      <c r="AK224" s="54">
        <v>7.6562500000000006E-2</v>
      </c>
      <c r="AL224" s="53">
        <v>46273.795416666668</v>
      </c>
      <c r="AM224" s="53">
        <v>46273.816145833327</v>
      </c>
      <c r="AN224" t="s">
        <v>151</v>
      </c>
      <c r="AP224" s="54" t="s">
        <v>225</v>
      </c>
      <c r="AQ224" s="53">
        <v>7.6562500000000006E-2</v>
      </c>
      <c r="AR224" s="53">
        <v>46273.816145833327</v>
      </c>
      <c r="AS224" t="s">
        <v>151</v>
      </c>
      <c r="AT224" t="s">
        <v>225</v>
      </c>
    </row>
    <row r="225" spans="1:46" x14ac:dyDescent="0.35">
      <c r="A225" s="10">
        <v>7</v>
      </c>
      <c r="B225" s="11">
        <f t="shared" si="72"/>
        <v>46273.739583333343</v>
      </c>
      <c r="C225" s="10" t="s">
        <v>63</v>
      </c>
      <c r="D225" s="10">
        <f t="shared" si="73"/>
        <v>1080</v>
      </c>
      <c r="E225" s="10" t="str">
        <f t="shared" si="74"/>
        <v>n/a</v>
      </c>
      <c r="F225" s="10" t="str">
        <f t="shared" si="75"/>
        <v>D12</v>
      </c>
      <c r="G225" s="11">
        <f t="shared" si="76"/>
        <v>46273.854166666657</v>
      </c>
      <c r="H225" s="11">
        <f t="shared" si="77"/>
        <v>46273.854166666657</v>
      </c>
      <c r="I225" s="11">
        <f t="shared" si="78"/>
        <v>46273.833333333321</v>
      </c>
      <c r="J225" s="13">
        <f t="shared" si="79"/>
        <v>2.2499999994761311</v>
      </c>
      <c r="K225" s="10">
        <f t="shared" si="80"/>
        <v>0</v>
      </c>
      <c r="L225" s="10">
        <f t="shared" si="81"/>
        <v>20</v>
      </c>
      <c r="M225" s="10">
        <f t="shared" si="82"/>
        <v>20</v>
      </c>
      <c r="N225" s="12">
        <f t="shared" si="83"/>
        <v>0</v>
      </c>
      <c r="O225" s="10" t="str">
        <f t="shared" si="84"/>
        <v>1, 2, 3, 4</v>
      </c>
      <c r="P225" s="13">
        <f t="shared" si="85"/>
        <v>1.34</v>
      </c>
      <c r="Q225" s="10" t="str">
        <f t="shared" si="86"/>
        <v>WT 4</v>
      </c>
      <c r="R225" s="11">
        <f t="shared" si="87"/>
        <v>46273.795416666675</v>
      </c>
      <c r="S225" s="10" t="str">
        <f t="shared" si="88"/>
        <v>ON TIME</v>
      </c>
      <c r="T225" s="10" t="str">
        <f t="shared" si="89"/>
        <v>YES</v>
      </c>
      <c r="U225" s="10">
        <f t="shared" si="90"/>
        <v>55</v>
      </c>
      <c r="V225" s="10" t="str">
        <f t="shared" si="91"/>
        <v>+0:55</v>
      </c>
      <c r="W225" s="10" t="str">
        <f t="shared" si="92"/>
        <v/>
      </c>
      <c r="X225" s="10" t="str">
        <f t="shared" si="93"/>
        <v>-</v>
      </c>
      <c r="Y225" s="10" t="str">
        <f t="shared" si="94"/>
        <v>Real route 1080: 25 items, last item released 18:59; departure = release + 60 min (rounded up to 15) + loading</v>
      </c>
      <c r="Z225" s="10" t="s">
        <v>148</v>
      </c>
      <c r="AA225" s="14">
        <v>5.5833333333333332E-2</v>
      </c>
      <c r="AB225" s="11">
        <v>46273.795416666668</v>
      </c>
      <c r="AC225" s="10" t="s">
        <v>214</v>
      </c>
      <c r="AD225" s="10" t="s">
        <v>151</v>
      </c>
      <c r="AE225" s="10" t="s">
        <v>152</v>
      </c>
      <c r="AF225" s="10" t="s">
        <v>227</v>
      </c>
      <c r="AG225" s="14">
        <v>0</v>
      </c>
      <c r="AH225" s="10"/>
      <c r="AI225">
        <f t="shared" si="95"/>
        <v>0</v>
      </c>
      <c r="AJ225" s="54">
        <v>5.5833333333333332E-2</v>
      </c>
      <c r="AK225" s="54">
        <v>7.6562500000000006E-2</v>
      </c>
      <c r="AL225" s="53">
        <v>46273.795416666668</v>
      </c>
      <c r="AM225" s="53">
        <v>46273.816145833327</v>
      </c>
      <c r="AN225" t="s">
        <v>151</v>
      </c>
      <c r="AP225" s="54" t="s">
        <v>225</v>
      </c>
      <c r="AQ225" s="53">
        <v>7.6562500000000006E-2</v>
      </c>
      <c r="AR225" s="53">
        <v>46273.816145833327</v>
      </c>
      <c r="AS225" t="s">
        <v>151</v>
      </c>
      <c r="AT225" t="s">
        <v>225</v>
      </c>
    </row>
    <row r="226" spans="1:46" x14ac:dyDescent="0.35">
      <c r="A226" s="10">
        <v>7</v>
      </c>
      <c r="B226" s="11">
        <f t="shared" si="72"/>
        <v>46273.739583333343</v>
      </c>
      <c r="C226" s="10" t="s">
        <v>64</v>
      </c>
      <c r="D226" s="10">
        <f t="shared" si="73"/>
        <v>1026</v>
      </c>
      <c r="E226" s="10" t="str">
        <f t="shared" si="74"/>
        <v>n/a</v>
      </c>
      <c r="F226" s="10" t="str">
        <f t="shared" si="75"/>
        <v>D01</v>
      </c>
      <c r="G226" s="11">
        <f t="shared" si="76"/>
        <v>46273.864583333343</v>
      </c>
      <c r="H226" s="11">
        <f t="shared" si="77"/>
        <v>46273.864583333343</v>
      </c>
      <c r="I226" s="11">
        <f t="shared" si="78"/>
        <v>46273.843750000007</v>
      </c>
      <c r="J226" s="13">
        <f t="shared" si="79"/>
        <v>2.4999999999417923</v>
      </c>
      <c r="K226" s="10">
        <f t="shared" si="80"/>
        <v>2</v>
      </c>
      <c r="L226" s="10">
        <f t="shared" si="81"/>
        <v>6</v>
      </c>
      <c r="M226" s="10">
        <f t="shared" si="82"/>
        <v>8</v>
      </c>
      <c r="N226" s="12">
        <f t="shared" si="83"/>
        <v>0.25</v>
      </c>
      <c r="O226" s="10" t="str">
        <f t="shared" si="84"/>
        <v>4</v>
      </c>
      <c r="P226" s="13">
        <f t="shared" si="85"/>
        <v>1.8611111111111114</v>
      </c>
      <c r="Q226" s="10" t="str">
        <f t="shared" si="86"/>
        <v>WT 4</v>
      </c>
      <c r="R226" s="11">
        <f t="shared" si="87"/>
        <v>46273.817129629642</v>
      </c>
      <c r="S226" s="10" t="str">
        <f t="shared" si="88"/>
        <v>ON TIME</v>
      </c>
      <c r="T226" s="10" t="str">
        <f t="shared" si="89"/>
        <v>YES</v>
      </c>
      <c r="U226" s="10">
        <f t="shared" si="90"/>
        <v>38</v>
      </c>
      <c r="V226" s="10" t="str">
        <f t="shared" si="91"/>
        <v>+0:38</v>
      </c>
      <c r="W226" s="10" t="str">
        <f t="shared" si="92"/>
        <v/>
      </c>
      <c r="X226" s="10" t="str">
        <f t="shared" si="93"/>
        <v>-</v>
      </c>
      <c r="Y226" s="10" t="str">
        <f t="shared" si="94"/>
        <v>Real route 1026: 29 items, last item released 19:01; departure = release + 60 min (rounded up to 15) + loading</v>
      </c>
      <c r="Z226" s="10" t="s">
        <v>148</v>
      </c>
      <c r="AA226" s="14">
        <v>7.7546296296296294E-2</v>
      </c>
      <c r="AB226" s="11">
        <v>46273.817129629628</v>
      </c>
      <c r="AC226" s="10" t="s">
        <v>214</v>
      </c>
      <c r="AD226" s="10" t="s">
        <v>151</v>
      </c>
      <c r="AE226" s="10" t="s">
        <v>152</v>
      </c>
      <c r="AF226" s="10" t="s">
        <v>228</v>
      </c>
      <c r="AG226" s="14">
        <v>0</v>
      </c>
      <c r="AH226" s="10"/>
      <c r="AI226">
        <f t="shared" si="95"/>
        <v>0</v>
      </c>
      <c r="AJ226" s="54">
        <v>7.7546296296296294E-2</v>
      </c>
      <c r="AK226" s="54">
        <v>7.7546296296296294E-2</v>
      </c>
      <c r="AL226" s="53">
        <v>46273.817129629628</v>
      </c>
      <c r="AM226" s="53">
        <v>46273.817129629628</v>
      </c>
      <c r="AN226" t="s">
        <v>151</v>
      </c>
      <c r="AP226" s="54" t="s">
        <v>228</v>
      </c>
      <c r="AQ226" s="53">
        <v>7.7546296296296294E-2</v>
      </c>
      <c r="AR226" s="53">
        <v>46273.817129629628</v>
      </c>
      <c r="AS226" t="s">
        <v>151</v>
      </c>
      <c r="AT226" t="s">
        <v>228</v>
      </c>
    </row>
    <row r="227" spans="1:46" x14ac:dyDescent="0.35">
      <c r="A227" s="10">
        <v>7</v>
      </c>
      <c r="B227" s="11">
        <f t="shared" si="72"/>
        <v>46273.739583333343</v>
      </c>
      <c r="C227" s="10" t="s">
        <v>65</v>
      </c>
      <c r="D227" s="10">
        <f t="shared" si="73"/>
        <v>1033</v>
      </c>
      <c r="E227" s="10" t="str">
        <f t="shared" si="74"/>
        <v>n/a</v>
      </c>
      <c r="F227" s="10" t="str">
        <f t="shared" si="75"/>
        <v>D02</v>
      </c>
      <c r="G227" s="11">
        <f t="shared" si="76"/>
        <v>46273.864583333343</v>
      </c>
      <c r="H227" s="11">
        <f t="shared" si="77"/>
        <v>46273.864583333343</v>
      </c>
      <c r="I227" s="11">
        <f t="shared" si="78"/>
        <v>46273.843750000007</v>
      </c>
      <c r="J227" s="13">
        <f t="shared" si="79"/>
        <v>2.4999999999417923</v>
      </c>
      <c r="K227" s="10">
        <f t="shared" si="80"/>
        <v>19</v>
      </c>
      <c r="L227" s="10">
        <f t="shared" si="81"/>
        <v>27</v>
      </c>
      <c r="M227" s="10">
        <f t="shared" si="82"/>
        <v>46</v>
      </c>
      <c r="N227" s="12">
        <f t="shared" si="83"/>
        <v>0.41304347826086957</v>
      </c>
      <c r="O227" s="10" t="str">
        <f t="shared" si="84"/>
        <v>1, 2, 4</v>
      </c>
      <c r="P227" s="13">
        <f t="shared" si="85"/>
        <v>1.8611111111111114</v>
      </c>
      <c r="Q227" s="10" t="str">
        <f t="shared" si="86"/>
        <v>WT 4</v>
      </c>
      <c r="R227" s="11">
        <f t="shared" si="87"/>
        <v>46273.817129629642</v>
      </c>
      <c r="S227" s="10" t="str">
        <f t="shared" si="88"/>
        <v>ON TIME</v>
      </c>
      <c r="T227" s="10" t="str">
        <f t="shared" si="89"/>
        <v>YES</v>
      </c>
      <c r="U227" s="10">
        <f t="shared" si="90"/>
        <v>38</v>
      </c>
      <c r="V227" s="10" t="str">
        <f t="shared" si="91"/>
        <v>+0:38</v>
      </c>
      <c r="W227" s="10" t="str">
        <f t="shared" si="92"/>
        <v/>
      </c>
      <c r="X227" s="10" t="str">
        <f t="shared" si="93"/>
        <v>-</v>
      </c>
      <c r="Y227" s="10" t="str">
        <f t="shared" si="94"/>
        <v>Real route 1033: 74 items, last item released 19:01; departure = release + 60 min (rounded up to 15) + loading</v>
      </c>
      <c r="Z227" s="10" t="s">
        <v>148</v>
      </c>
      <c r="AA227" s="14">
        <v>7.7546296296296294E-2</v>
      </c>
      <c r="AB227" s="11">
        <v>46273.817129629628</v>
      </c>
      <c r="AC227" s="10" t="s">
        <v>214</v>
      </c>
      <c r="AD227" s="10" t="s">
        <v>151</v>
      </c>
      <c r="AE227" s="10" t="s">
        <v>152</v>
      </c>
      <c r="AF227" s="10" t="s">
        <v>228</v>
      </c>
      <c r="AG227" s="14">
        <v>0</v>
      </c>
      <c r="AH227" s="10"/>
      <c r="AI227">
        <f t="shared" si="95"/>
        <v>0</v>
      </c>
      <c r="AJ227" s="54">
        <v>7.7546296296296294E-2</v>
      </c>
      <c r="AK227" s="54">
        <v>0.1154513888888889</v>
      </c>
      <c r="AL227" s="53">
        <v>46273.817129629628</v>
      </c>
      <c r="AM227" s="53">
        <v>46273.855034722219</v>
      </c>
      <c r="AN227" t="s">
        <v>205</v>
      </c>
      <c r="AO227">
        <v>1</v>
      </c>
      <c r="AP227" s="54" t="s">
        <v>229</v>
      </c>
      <c r="AQ227" s="53">
        <v>0.1154513888888889</v>
      </c>
      <c r="AR227" s="53">
        <v>46273.855034722219</v>
      </c>
      <c r="AS227" t="s">
        <v>205</v>
      </c>
      <c r="AT227" t="s">
        <v>229</v>
      </c>
    </row>
    <row r="228" spans="1:46" x14ac:dyDescent="0.35">
      <c r="A228" s="10">
        <v>7</v>
      </c>
      <c r="B228" s="11">
        <f t="shared" si="72"/>
        <v>46273.739583333343</v>
      </c>
      <c r="C228" s="10" t="s">
        <v>66</v>
      </c>
      <c r="D228" s="10">
        <f t="shared" si="73"/>
        <v>1034</v>
      </c>
      <c r="E228" s="10" t="str">
        <f t="shared" si="74"/>
        <v>n/a</v>
      </c>
      <c r="F228" s="10" t="str">
        <f t="shared" si="75"/>
        <v>D03</v>
      </c>
      <c r="G228" s="11">
        <f t="shared" si="76"/>
        <v>46273.864583333343</v>
      </c>
      <c r="H228" s="11">
        <f t="shared" si="77"/>
        <v>46273.864583333343</v>
      </c>
      <c r="I228" s="11">
        <f t="shared" si="78"/>
        <v>46273.843750000007</v>
      </c>
      <c r="J228" s="13">
        <f t="shared" si="79"/>
        <v>2.4999999999417923</v>
      </c>
      <c r="K228" s="10">
        <f t="shared" si="80"/>
        <v>27</v>
      </c>
      <c r="L228" s="10">
        <f t="shared" si="81"/>
        <v>17</v>
      </c>
      <c r="M228" s="10">
        <f t="shared" si="82"/>
        <v>44</v>
      </c>
      <c r="N228" s="12">
        <f t="shared" si="83"/>
        <v>0.61363636363636365</v>
      </c>
      <c r="O228" s="10" t="str">
        <f t="shared" si="84"/>
        <v>1, 2, 4</v>
      </c>
      <c r="P228" s="13">
        <f t="shared" si="85"/>
        <v>1.8611111111111114</v>
      </c>
      <c r="Q228" s="10" t="str">
        <f t="shared" si="86"/>
        <v>WT 4</v>
      </c>
      <c r="R228" s="11">
        <f t="shared" si="87"/>
        <v>46273.817129629642</v>
      </c>
      <c r="S228" s="10" t="str">
        <f t="shared" si="88"/>
        <v>ON TIME</v>
      </c>
      <c r="T228" s="10" t="str">
        <f t="shared" si="89"/>
        <v>YES</v>
      </c>
      <c r="U228" s="10">
        <f t="shared" si="90"/>
        <v>38</v>
      </c>
      <c r="V228" s="10" t="str">
        <f t="shared" si="91"/>
        <v>+0:38</v>
      </c>
      <c r="W228" s="10" t="str">
        <f t="shared" si="92"/>
        <v/>
      </c>
      <c r="X228" s="10" t="str">
        <f t="shared" si="93"/>
        <v>-</v>
      </c>
      <c r="Y228" s="10" t="str">
        <f t="shared" si="94"/>
        <v>Real route 1034: 98 items, last item released 19:05; departure = release + 60 min (rounded up to 15) + loading</v>
      </c>
      <c r="Z228" s="10" t="s">
        <v>148</v>
      </c>
      <c r="AA228" s="14">
        <v>7.7546296296296294E-2</v>
      </c>
      <c r="AB228" s="11">
        <v>46273.817129629628</v>
      </c>
      <c r="AC228" s="10" t="s">
        <v>214</v>
      </c>
      <c r="AD228" s="10" t="s">
        <v>151</v>
      </c>
      <c r="AE228" s="10" t="s">
        <v>152</v>
      </c>
      <c r="AF228" s="10" t="s">
        <v>228</v>
      </c>
      <c r="AG228" s="14">
        <v>0</v>
      </c>
      <c r="AH228" s="10"/>
      <c r="AI228">
        <f t="shared" si="95"/>
        <v>0</v>
      </c>
      <c r="AJ228" s="54">
        <v>7.7546296296296294E-2</v>
      </c>
      <c r="AK228" s="54">
        <v>0.1154513888888889</v>
      </c>
      <c r="AL228" s="53">
        <v>46273.817129629628</v>
      </c>
      <c r="AM228" s="53">
        <v>46273.855034722219</v>
      </c>
      <c r="AN228" t="s">
        <v>205</v>
      </c>
      <c r="AO228">
        <v>1</v>
      </c>
      <c r="AP228" s="54" t="s">
        <v>229</v>
      </c>
      <c r="AQ228" s="53">
        <v>0.1154513888888889</v>
      </c>
      <c r="AR228" s="53">
        <v>46273.855034722219</v>
      </c>
      <c r="AS228" t="s">
        <v>205</v>
      </c>
      <c r="AT228" t="s">
        <v>229</v>
      </c>
    </row>
    <row r="229" spans="1:46" x14ac:dyDescent="0.35">
      <c r="A229" s="10">
        <v>7</v>
      </c>
      <c r="B229" s="11">
        <f t="shared" si="72"/>
        <v>46273.739583333343</v>
      </c>
      <c r="C229" s="10" t="s">
        <v>67</v>
      </c>
      <c r="D229" s="10">
        <f t="shared" si="73"/>
        <v>1039</v>
      </c>
      <c r="E229" s="10" t="str">
        <f t="shared" si="74"/>
        <v>n/a</v>
      </c>
      <c r="F229" s="10" t="str">
        <f t="shared" si="75"/>
        <v>D04</v>
      </c>
      <c r="G229" s="11">
        <f t="shared" si="76"/>
        <v>46273.864583333343</v>
      </c>
      <c r="H229" s="11">
        <f t="shared" si="77"/>
        <v>46273.864583333343</v>
      </c>
      <c r="I229" s="11">
        <f t="shared" si="78"/>
        <v>46273.843750000007</v>
      </c>
      <c r="J229" s="13">
        <f t="shared" si="79"/>
        <v>2.4999999999417923</v>
      </c>
      <c r="K229" s="10">
        <f t="shared" si="80"/>
        <v>7</v>
      </c>
      <c r="L229" s="10">
        <f t="shared" si="81"/>
        <v>3</v>
      </c>
      <c r="M229" s="10">
        <f t="shared" si="82"/>
        <v>10</v>
      </c>
      <c r="N229" s="12">
        <f t="shared" si="83"/>
        <v>0.7</v>
      </c>
      <c r="O229" s="10" t="str">
        <f t="shared" si="84"/>
        <v>1</v>
      </c>
      <c r="P229" s="13">
        <f t="shared" si="85"/>
        <v>0.46695646367521371</v>
      </c>
      <c r="Q229" s="10" t="str">
        <f t="shared" si="86"/>
        <v>WT 1</v>
      </c>
      <c r="R229" s="11">
        <f t="shared" si="87"/>
        <v>46273.759039852666</v>
      </c>
      <c r="S229" s="10" t="str">
        <f t="shared" si="88"/>
        <v>ON TIME</v>
      </c>
      <c r="T229" s="10" t="str">
        <f t="shared" si="89"/>
        <v>YES</v>
      </c>
      <c r="U229" s="10">
        <f t="shared" si="90"/>
        <v>122</v>
      </c>
      <c r="V229" s="10" t="str">
        <f t="shared" si="91"/>
        <v>+2:02</v>
      </c>
      <c r="W229" s="10" t="str">
        <f t="shared" si="92"/>
        <v/>
      </c>
      <c r="X229" s="10" t="str">
        <f t="shared" si="93"/>
        <v>-</v>
      </c>
      <c r="Y229" s="10" t="str">
        <f t="shared" si="94"/>
        <v>Real route 1039: 19 items, last item released 19:13; departure = release + 60 min (rounded up to 15) + loading</v>
      </c>
      <c r="Z229" s="10" t="s">
        <v>148</v>
      </c>
      <c r="AA229" s="14">
        <v>1.945651931712963E-2</v>
      </c>
      <c r="AB229" s="11">
        <v>46273.759039852659</v>
      </c>
      <c r="AC229" s="10" t="s">
        <v>150</v>
      </c>
      <c r="AD229" s="10" t="s">
        <v>151</v>
      </c>
      <c r="AE229" s="10" t="s">
        <v>152</v>
      </c>
      <c r="AF229" s="10" t="s">
        <v>189</v>
      </c>
      <c r="AG229" s="14">
        <v>0</v>
      </c>
      <c r="AH229" s="10"/>
      <c r="AI229">
        <f t="shared" si="95"/>
        <v>0</v>
      </c>
      <c r="AJ229" s="54">
        <v>7.6051311689814818E-3</v>
      </c>
      <c r="AK229" s="54">
        <v>0.1154513888888889</v>
      </c>
      <c r="AL229" s="53">
        <v>46273.747188464513</v>
      </c>
      <c r="AM229" s="53">
        <v>46273.855034722219</v>
      </c>
      <c r="AN229" t="s">
        <v>205</v>
      </c>
      <c r="AO229">
        <v>1</v>
      </c>
      <c r="AP229" s="54" t="s">
        <v>229</v>
      </c>
      <c r="AQ229" s="53">
        <v>0.1154513888888889</v>
      </c>
      <c r="AR229" s="53">
        <v>46273.855034722219</v>
      </c>
      <c r="AS229" t="s">
        <v>205</v>
      </c>
      <c r="AT229" t="s">
        <v>229</v>
      </c>
    </row>
    <row r="230" spans="1:46" x14ac:dyDescent="0.35">
      <c r="A230" s="10">
        <v>7</v>
      </c>
      <c r="B230" s="11">
        <f t="shared" si="72"/>
        <v>46273.739583333343</v>
      </c>
      <c r="C230" s="10" t="s">
        <v>68</v>
      </c>
      <c r="D230" s="10">
        <f t="shared" si="73"/>
        <v>1048</v>
      </c>
      <c r="E230" s="10" t="str">
        <f t="shared" si="74"/>
        <v>n/a</v>
      </c>
      <c r="F230" s="10" t="str">
        <f t="shared" si="75"/>
        <v>D05</v>
      </c>
      <c r="G230" s="11">
        <f t="shared" si="76"/>
        <v>46273.864583333343</v>
      </c>
      <c r="H230" s="11">
        <f t="shared" si="77"/>
        <v>46273.864583333343</v>
      </c>
      <c r="I230" s="11">
        <f t="shared" si="78"/>
        <v>46273.843750000007</v>
      </c>
      <c r="J230" s="13">
        <f t="shared" si="79"/>
        <v>2.4999999999417923</v>
      </c>
      <c r="K230" s="10">
        <f t="shared" si="80"/>
        <v>7</v>
      </c>
      <c r="L230" s="10">
        <f t="shared" si="81"/>
        <v>2</v>
      </c>
      <c r="M230" s="10">
        <f t="shared" si="82"/>
        <v>9</v>
      </c>
      <c r="N230" s="12">
        <f t="shared" si="83"/>
        <v>0.77777777777777779</v>
      </c>
      <c r="O230" s="10" t="str">
        <f t="shared" si="84"/>
        <v>1, 4</v>
      </c>
      <c r="P230" s="13">
        <f t="shared" si="85"/>
        <v>1.8611111111111114</v>
      </c>
      <c r="Q230" s="10" t="str">
        <f t="shared" si="86"/>
        <v>WT 4</v>
      </c>
      <c r="R230" s="11">
        <f t="shared" si="87"/>
        <v>46273.817129629642</v>
      </c>
      <c r="S230" s="10" t="str">
        <f t="shared" si="88"/>
        <v>ON TIME</v>
      </c>
      <c r="T230" s="10" t="str">
        <f t="shared" si="89"/>
        <v>YES</v>
      </c>
      <c r="U230" s="10">
        <f t="shared" si="90"/>
        <v>38</v>
      </c>
      <c r="V230" s="10" t="str">
        <f t="shared" si="91"/>
        <v>+0:38</v>
      </c>
      <c r="W230" s="10" t="str">
        <f t="shared" si="92"/>
        <v/>
      </c>
      <c r="X230" s="10" t="str">
        <f t="shared" si="93"/>
        <v>-</v>
      </c>
      <c r="Y230" s="10" t="str">
        <f t="shared" si="94"/>
        <v>Real route 1048: 11 items, last item released 19:13; departure = release + 60 min (rounded up to 15) + loading</v>
      </c>
      <c r="Z230" s="10" t="s">
        <v>148</v>
      </c>
      <c r="AA230" s="14">
        <v>7.7546296296296294E-2</v>
      </c>
      <c r="AB230" s="11">
        <v>46273.817129629628</v>
      </c>
      <c r="AC230" s="10" t="s">
        <v>214</v>
      </c>
      <c r="AD230" s="10" t="s">
        <v>151</v>
      </c>
      <c r="AE230" s="10" t="s">
        <v>152</v>
      </c>
      <c r="AF230" s="10" t="s">
        <v>228</v>
      </c>
      <c r="AG230" s="14">
        <v>0</v>
      </c>
      <c r="AH230" s="10"/>
      <c r="AI230">
        <f t="shared" si="95"/>
        <v>0</v>
      </c>
      <c r="AJ230" s="54">
        <v>7.7546296296296294E-2</v>
      </c>
      <c r="AK230" s="54">
        <v>0.1154513888888889</v>
      </c>
      <c r="AL230" s="53">
        <v>46273.817129629628</v>
      </c>
      <c r="AM230" s="53">
        <v>46273.855034722219</v>
      </c>
      <c r="AN230" t="s">
        <v>205</v>
      </c>
      <c r="AO230">
        <v>1</v>
      </c>
      <c r="AP230" s="54" t="s">
        <v>229</v>
      </c>
      <c r="AQ230" s="53">
        <v>0.1154513888888889</v>
      </c>
      <c r="AR230" s="53">
        <v>46273.855034722219</v>
      </c>
      <c r="AS230" t="s">
        <v>205</v>
      </c>
      <c r="AT230" t="s">
        <v>229</v>
      </c>
    </row>
    <row r="231" spans="1:46" x14ac:dyDescent="0.35">
      <c r="A231" s="10">
        <v>7</v>
      </c>
      <c r="B231" s="11">
        <f t="shared" si="72"/>
        <v>46273.739583333343</v>
      </c>
      <c r="C231" s="10" t="s">
        <v>69</v>
      </c>
      <c r="D231" s="10">
        <f t="shared" si="73"/>
        <v>1051</v>
      </c>
      <c r="E231" s="10" t="str">
        <f t="shared" si="74"/>
        <v>n/a</v>
      </c>
      <c r="F231" s="10" t="str">
        <f t="shared" si="75"/>
        <v>D06</v>
      </c>
      <c r="G231" s="11">
        <f t="shared" si="76"/>
        <v>46273.864583333343</v>
      </c>
      <c r="H231" s="11">
        <f t="shared" si="77"/>
        <v>46273.864583333343</v>
      </c>
      <c r="I231" s="11">
        <f t="shared" si="78"/>
        <v>46273.843750000007</v>
      </c>
      <c r="J231" s="13">
        <f t="shared" si="79"/>
        <v>2.4999999999417923</v>
      </c>
      <c r="K231" s="10">
        <f t="shared" si="80"/>
        <v>11</v>
      </c>
      <c r="L231" s="10">
        <f t="shared" si="81"/>
        <v>24</v>
      </c>
      <c r="M231" s="10">
        <f t="shared" si="82"/>
        <v>35</v>
      </c>
      <c r="N231" s="12">
        <f t="shared" si="83"/>
        <v>0.31428571428571428</v>
      </c>
      <c r="O231" s="10" t="str">
        <f t="shared" si="84"/>
        <v>1, 3, 4</v>
      </c>
      <c r="P231" s="13">
        <f t="shared" si="85"/>
        <v>1.8611111111111114</v>
      </c>
      <c r="Q231" s="10" t="str">
        <f t="shared" si="86"/>
        <v>WT 4</v>
      </c>
      <c r="R231" s="11">
        <f t="shared" si="87"/>
        <v>46273.817129629642</v>
      </c>
      <c r="S231" s="10" t="str">
        <f t="shared" si="88"/>
        <v>ON TIME</v>
      </c>
      <c r="T231" s="10" t="str">
        <f t="shared" si="89"/>
        <v>YES</v>
      </c>
      <c r="U231" s="10">
        <f t="shared" si="90"/>
        <v>38</v>
      </c>
      <c r="V231" s="10" t="str">
        <f t="shared" si="91"/>
        <v>+0:38</v>
      </c>
      <c r="W231" s="10" t="str">
        <f t="shared" si="92"/>
        <v/>
      </c>
      <c r="X231" s="10" t="str">
        <f t="shared" si="93"/>
        <v>-</v>
      </c>
      <c r="Y231" s="10" t="str">
        <f t="shared" si="94"/>
        <v>Real route 1051: 45 items, last item released 19:03; departure = release + 60 min (rounded up to 15) + loading</v>
      </c>
      <c r="Z231" s="10" t="s">
        <v>148</v>
      </c>
      <c r="AA231" s="14">
        <v>7.7546296296296294E-2</v>
      </c>
      <c r="AB231" s="11">
        <v>46273.817129629628</v>
      </c>
      <c r="AC231" s="10" t="s">
        <v>214</v>
      </c>
      <c r="AD231" s="10" t="s">
        <v>151</v>
      </c>
      <c r="AE231" s="10" t="s">
        <v>152</v>
      </c>
      <c r="AF231" s="10" t="s">
        <v>228</v>
      </c>
      <c r="AG231" s="14">
        <v>0</v>
      </c>
      <c r="AH231" s="10"/>
      <c r="AI231">
        <f t="shared" si="95"/>
        <v>0</v>
      </c>
      <c r="AJ231" s="54">
        <v>7.7546296296296294E-2</v>
      </c>
      <c r="AK231" s="54">
        <v>0.1154513888888889</v>
      </c>
      <c r="AL231" s="53">
        <v>46273.817129629628</v>
      </c>
      <c r="AM231" s="53">
        <v>46273.855034722219</v>
      </c>
      <c r="AN231" t="s">
        <v>205</v>
      </c>
      <c r="AO231">
        <v>1</v>
      </c>
      <c r="AP231" s="54" t="s">
        <v>229</v>
      </c>
      <c r="AQ231" s="53">
        <v>0.1154513888888889</v>
      </c>
      <c r="AR231" s="53">
        <v>46273.855034722219</v>
      </c>
      <c r="AS231" t="s">
        <v>205</v>
      </c>
      <c r="AT231" t="s">
        <v>229</v>
      </c>
    </row>
    <row r="232" spans="1:46" x14ac:dyDescent="0.35">
      <c r="A232" s="10">
        <v>7</v>
      </c>
      <c r="B232" s="11">
        <f t="shared" si="72"/>
        <v>46273.739583333343</v>
      </c>
      <c r="C232" s="10" t="s">
        <v>70</v>
      </c>
      <c r="D232" s="10">
        <f t="shared" si="73"/>
        <v>1063</v>
      </c>
      <c r="E232" s="10" t="str">
        <f t="shared" si="74"/>
        <v>n/a</v>
      </c>
      <c r="F232" s="10" t="str">
        <f t="shared" si="75"/>
        <v>D07</v>
      </c>
      <c r="G232" s="11">
        <f t="shared" si="76"/>
        <v>46273.864583333343</v>
      </c>
      <c r="H232" s="11">
        <f t="shared" si="77"/>
        <v>46273.864583333343</v>
      </c>
      <c r="I232" s="11">
        <f t="shared" si="78"/>
        <v>46273.843750000007</v>
      </c>
      <c r="J232" s="13">
        <f t="shared" si="79"/>
        <v>2.4999999999417923</v>
      </c>
      <c r="K232" s="10">
        <f t="shared" si="80"/>
        <v>0</v>
      </c>
      <c r="L232" s="10">
        <f t="shared" si="81"/>
        <v>23</v>
      </c>
      <c r="M232" s="10">
        <f t="shared" si="82"/>
        <v>23</v>
      </c>
      <c r="N232" s="12">
        <f t="shared" si="83"/>
        <v>0</v>
      </c>
      <c r="O232" s="10" t="str">
        <f t="shared" si="84"/>
        <v>1, 2, 3, 4, 5</v>
      </c>
      <c r="P232" s="13">
        <f t="shared" si="85"/>
        <v>1.8611111111111114</v>
      </c>
      <c r="Q232" s="10" t="str">
        <f t="shared" si="86"/>
        <v>WT 4</v>
      </c>
      <c r="R232" s="11">
        <f t="shared" si="87"/>
        <v>46273.817129629642</v>
      </c>
      <c r="S232" s="10" t="str">
        <f t="shared" si="88"/>
        <v>ON TIME</v>
      </c>
      <c r="T232" s="10" t="str">
        <f t="shared" si="89"/>
        <v>YES</v>
      </c>
      <c r="U232" s="10">
        <f t="shared" si="90"/>
        <v>38</v>
      </c>
      <c r="V232" s="10" t="str">
        <f t="shared" si="91"/>
        <v>+0:38</v>
      </c>
      <c r="W232" s="10" t="str">
        <f t="shared" si="92"/>
        <v/>
      </c>
      <c r="X232" s="10" t="str">
        <f t="shared" si="93"/>
        <v>-</v>
      </c>
      <c r="Y232" s="10" t="str">
        <f t="shared" si="94"/>
        <v>Real route 1063: 35 items, last item released 19:13; departure = release + 60 min (rounded up to 15) + loading</v>
      </c>
      <c r="Z232" s="10" t="s">
        <v>148</v>
      </c>
      <c r="AA232" s="14">
        <v>7.7546296296296294E-2</v>
      </c>
      <c r="AB232" s="11">
        <v>46273.817129629628</v>
      </c>
      <c r="AC232" s="10" t="s">
        <v>214</v>
      </c>
      <c r="AD232" s="10" t="s">
        <v>151</v>
      </c>
      <c r="AE232" s="10" t="s">
        <v>152</v>
      </c>
      <c r="AF232" s="10" t="s">
        <v>228</v>
      </c>
      <c r="AG232" s="14">
        <v>0</v>
      </c>
      <c r="AH232" s="10"/>
      <c r="AI232">
        <f t="shared" si="95"/>
        <v>0</v>
      </c>
      <c r="AJ232" s="54">
        <v>7.7546296296296294E-2</v>
      </c>
      <c r="AK232" s="54">
        <v>0.1154513888888889</v>
      </c>
      <c r="AL232" s="53">
        <v>46273.817129629628</v>
      </c>
      <c r="AM232" s="53">
        <v>46273.855034722219</v>
      </c>
      <c r="AN232" t="s">
        <v>205</v>
      </c>
      <c r="AO232">
        <v>1</v>
      </c>
      <c r="AP232" s="54" t="s">
        <v>229</v>
      </c>
      <c r="AQ232" s="53">
        <v>0.1154513888888889</v>
      </c>
      <c r="AR232" s="53">
        <v>46273.855034722219</v>
      </c>
      <c r="AS232" t="s">
        <v>205</v>
      </c>
      <c r="AT232" t="s">
        <v>229</v>
      </c>
    </row>
    <row r="233" spans="1:46" x14ac:dyDescent="0.35">
      <c r="A233" s="10">
        <v>7</v>
      </c>
      <c r="B233" s="11">
        <f t="shared" si="72"/>
        <v>46273.739583333343</v>
      </c>
      <c r="C233" s="10" t="s">
        <v>71</v>
      </c>
      <c r="D233" s="10">
        <f t="shared" si="73"/>
        <v>1066</v>
      </c>
      <c r="E233" s="10" t="str">
        <f t="shared" si="74"/>
        <v>n/a</v>
      </c>
      <c r="F233" s="10" t="str">
        <f t="shared" si="75"/>
        <v>D08</v>
      </c>
      <c r="G233" s="11">
        <f t="shared" si="76"/>
        <v>46273.875</v>
      </c>
      <c r="H233" s="11">
        <f t="shared" si="77"/>
        <v>46273.875</v>
      </c>
      <c r="I233" s="11">
        <f t="shared" si="78"/>
        <v>46273.854166666664</v>
      </c>
      <c r="J233" s="13">
        <f t="shared" si="79"/>
        <v>2.7499999997089617</v>
      </c>
      <c r="K233" s="10">
        <f t="shared" si="80"/>
        <v>0</v>
      </c>
      <c r="L233" s="10">
        <f t="shared" si="81"/>
        <v>6</v>
      </c>
      <c r="M233" s="10">
        <f t="shared" si="82"/>
        <v>6</v>
      </c>
      <c r="N233" s="12">
        <f t="shared" si="83"/>
        <v>0</v>
      </c>
      <c r="O233" s="10" t="str">
        <f t="shared" si="84"/>
        <v>3, 4, 5</v>
      </c>
      <c r="P233" s="13">
        <f t="shared" si="85"/>
        <v>1.972777777777778</v>
      </c>
      <c r="Q233" s="10" t="str">
        <f t="shared" si="86"/>
        <v>WT 4</v>
      </c>
      <c r="R233" s="11">
        <f t="shared" si="87"/>
        <v>46273.821782407416</v>
      </c>
      <c r="S233" s="10" t="str">
        <f t="shared" si="88"/>
        <v>ON TIME</v>
      </c>
      <c r="T233" s="10" t="str">
        <f t="shared" si="89"/>
        <v>YES</v>
      </c>
      <c r="U233" s="10">
        <f t="shared" si="90"/>
        <v>47</v>
      </c>
      <c r="V233" s="10" t="str">
        <f t="shared" si="91"/>
        <v>+0:47</v>
      </c>
      <c r="W233" s="10" t="str">
        <f t="shared" si="92"/>
        <v/>
      </c>
      <c r="X233" s="10" t="str">
        <f t="shared" si="93"/>
        <v>-</v>
      </c>
      <c r="Y233" s="10" t="str">
        <f t="shared" si="94"/>
        <v>Real route 1066: 12 items, last item released 19:28; departure = release + 60 min (rounded up to 15) + loading</v>
      </c>
      <c r="Z233" s="10" t="s">
        <v>148</v>
      </c>
      <c r="AA233" s="14">
        <v>8.2199074074074077E-2</v>
      </c>
      <c r="AB233" s="11">
        <v>46273.821782407409</v>
      </c>
      <c r="AC233" s="10" t="s">
        <v>214</v>
      </c>
      <c r="AD233" s="10" t="s">
        <v>151</v>
      </c>
      <c r="AE233" s="10" t="s">
        <v>152</v>
      </c>
      <c r="AF233" s="10" t="s">
        <v>230</v>
      </c>
      <c r="AG233" s="14">
        <v>0</v>
      </c>
      <c r="AH233" s="10"/>
      <c r="AI233">
        <f t="shared" si="95"/>
        <v>0</v>
      </c>
      <c r="AJ233" s="54">
        <v>8.2199074074074077E-2</v>
      </c>
      <c r="AK233" s="54">
        <v>8.2199074074074077E-2</v>
      </c>
      <c r="AL233" s="53">
        <v>46273.821782407409</v>
      </c>
      <c r="AM233" s="53">
        <v>46273.821782407409</v>
      </c>
      <c r="AN233" t="s">
        <v>151</v>
      </c>
      <c r="AP233" s="54" t="s">
        <v>230</v>
      </c>
      <c r="AQ233" s="53">
        <v>8.2199074074074077E-2</v>
      </c>
      <c r="AR233" s="53">
        <v>46273.821782407409</v>
      </c>
      <c r="AS233" t="s">
        <v>151</v>
      </c>
      <c r="AT233" t="s">
        <v>230</v>
      </c>
    </row>
    <row r="234" spans="1:46" x14ac:dyDescent="0.35">
      <c r="A234" s="10">
        <v>7</v>
      </c>
      <c r="B234" s="11">
        <f t="shared" si="72"/>
        <v>46273.739583333343</v>
      </c>
      <c r="C234" s="10" t="s">
        <v>72</v>
      </c>
      <c r="D234" s="10">
        <f t="shared" si="73"/>
        <v>1069</v>
      </c>
      <c r="E234" s="10" t="str">
        <f t="shared" si="74"/>
        <v>n/a</v>
      </c>
      <c r="F234" s="10" t="str">
        <f t="shared" si="75"/>
        <v>D09</v>
      </c>
      <c r="G234" s="11">
        <f t="shared" si="76"/>
        <v>46273.875</v>
      </c>
      <c r="H234" s="11">
        <f t="shared" si="77"/>
        <v>46273.875</v>
      </c>
      <c r="I234" s="11">
        <f t="shared" si="78"/>
        <v>46273.854166666664</v>
      </c>
      <c r="J234" s="13">
        <f t="shared" si="79"/>
        <v>2.7499999997089617</v>
      </c>
      <c r="K234" s="10">
        <f t="shared" si="80"/>
        <v>0</v>
      </c>
      <c r="L234" s="10">
        <f t="shared" si="81"/>
        <v>14</v>
      </c>
      <c r="M234" s="10">
        <f t="shared" si="82"/>
        <v>14</v>
      </c>
      <c r="N234" s="12">
        <f t="shared" si="83"/>
        <v>0</v>
      </c>
      <c r="O234" s="10" t="str">
        <f t="shared" si="84"/>
        <v>1, 2, 4</v>
      </c>
      <c r="P234" s="13">
        <f t="shared" si="85"/>
        <v>1.972777777777778</v>
      </c>
      <c r="Q234" s="10" t="str">
        <f t="shared" si="86"/>
        <v>WT 4</v>
      </c>
      <c r="R234" s="11">
        <f t="shared" si="87"/>
        <v>46273.821782407416</v>
      </c>
      <c r="S234" s="10" t="str">
        <f t="shared" si="88"/>
        <v>ON TIME</v>
      </c>
      <c r="T234" s="10" t="str">
        <f t="shared" si="89"/>
        <v>YES</v>
      </c>
      <c r="U234" s="10">
        <f t="shared" si="90"/>
        <v>47</v>
      </c>
      <c r="V234" s="10" t="str">
        <f t="shared" si="91"/>
        <v>+0:47</v>
      </c>
      <c r="W234" s="10" t="str">
        <f t="shared" si="92"/>
        <v/>
      </c>
      <c r="X234" s="10" t="str">
        <f t="shared" si="93"/>
        <v>-</v>
      </c>
      <c r="Y234" s="10" t="str">
        <f t="shared" si="94"/>
        <v>Real route 1069: 27 items, last item released 19:28; departure = release + 60 min (rounded up to 15) + loading</v>
      </c>
      <c r="Z234" s="10" t="s">
        <v>148</v>
      </c>
      <c r="AA234" s="14">
        <v>8.2199074074074077E-2</v>
      </c>
      <c r="AB234" s="11">
        <v>46273.821782407409</v>
      </c>
      <c r="AC234" s="10" t="s">
        <v>214</v>
      </c>
      <c r="AD234" s="10" t="s">
        <v>151</v>
      </c>
      <c r="AE234" s="10" t="s">
        <v>152</v>
      </c>
      <c r="AF234" s="10" t="s">
        <v>230</v>
      </c>
      <c r="AG234" s="14">
        <v>0</v>
      </c>
      <c r="AH234" s="10"/>
      <c r="AI234">
        <f t="shared" si="95"/>
        <v>0</v>
      </c>
      <c r="AJ234" s="54">
        <v>8.2199074074074077E-2</v>
      </c>
      <c r="AK234" s="54">
        <v>0.1300347222222222</v>
      </c>
      <c r="AL234" s="53">
        <v>46273.821782407409</v>
      </c>
      <c r="AM234" s="53">
        <v>46273.869618055563</v>
      </c>
      <c r="AN234" t="s">
        <v>205</v>
      </c>
      <c r="AO234">
        <v>1</v>
      </c>
      <c r="AP234" s="54" t="s">
        <v>231</v>
      </c>
      <c r="AQ234" s="53">
        <v>0.1300347222222222</v>
      </c>
      <c r="AR234" s="53">
        <v>46273.869618055563</v>
      </c>
      <c r="AS234" t="s">
        <v>205</v>
      </c>
      <c r="AT234" t="s">
        <v>231</v>
      </c>
    </row>
    <row r="235" spans="1:46" x14ac:dyDescent="0.35">
      <c r="A235" s="10">
        <v>7</v>
      </c>
      <c r="B235" s="11">
        <f t="shared" si="72"/>
        <v>46273.739583333343</v>
      </c>
      <c r="C235" s="10" t="s">
        <v>73</v>
      </c>
      <c r="D235" s="10">
        <f t="shared" si="73"/>
        <v>1083</v>
      </c>
      <c r="E235" s="10" t="str">
        <f t="shared" si="74"/>
        <v>n/a</v>
      </c>
      <c r="F235" s="10" t="str">
        <f t="shared" si="75"/>
        <v>D10</v>
      </c>
      <c r="G235" s="11">
        <f t="shared" si="76"/>
        <v>46273.875</v>
      </c>
      <c r="H235" s="11">
        <f t="shared" si="77"/>
        <v>46273.875</v>
      </c>
      <c r="I235" s="11">
        <f t="shared" si="78"/>
        <v>46273.854166666664</v>
      </c>
      <c r="J235" s="13">
        <f t="shared" si="79"/>
        <v>2.7499999997089617</v>
      </c>
      <c r="K235" s="10">
        <f t="shared" si="80"/>
        <v>0</v>
      </c>
      <c r="L235" s="10">
        <f t="shared" si="81"/>
        <v>5</v>
      </c>
      <c r="M235" s="10">
        <f t="shared" si="82"/>
        <v>5</v>
      </c>
      <c r="N235" s="12">
        <f t="shared" si="83"/>
        <v>0</v>
      </c>
      <c r="O235" s="10" t="str">
        <f t="shared" si="84"/>
        <v>1, 4</v>
      </c>
      <c r="P235" s="13">
        <f t="shared" si="85"/>
        <v>1.972777777777778</v>
      </c>
      <c r="Q235" s="10" t="str">
        <f t="shared" si="86"/>
        <v>WT 4</v>
      </c>
      <c r="R235" s="11">
        <f t="shared" si="87"/>
        <v>46273.821782407416</v>
      </c>
      <c r="S235" s="10" t="str">
        <f t="shared" si="88"/>
        <v>ON TIME</v>
      </c>
      <c r="T235" s="10" t="str">
        <f t="shared" si="89"/>
        <v>YES</v>
      </c>
      <c r="U235" s="10">
        <f t="shared" si="90"/>
        <v>47</v>
      </c>
      <c r="V235" s="10" t="str">
        <f t="shared" si="91"/>
        <v>+0:47</v>
      </c>
      <c r="W235" s="10" t="str">
        <f t="shared" si="92"/>
        <v/>
      </c>
      <c r="X235" s="10" t="str">
        <f t="shared" si="93"/>
        <v>-</v>
      </c>
      <c r="Y235" s="10" t="str">
        <f t="shared" si="94"/>
        <v>Real route 1083: 9 items, last item released 19:28; departure = release + 60 min (rounded up to 15) + loading</v>
      </c>
      <c r="Z235" s="10" t="s">
        <v>148</v>
      </c>
      <c r="AA235" s="14">
        <v>8.2199074074074077E-2</v>
      </c>
      <c r="AB235" s="11">
        <v>46273.821782407409</v>
      </c>
      <c r="AC235" s="10" t="s">
        <v>214</v>
      </c>
      <c r="AD235" s="10" t="s">
        <v>151</v>
      </c>
      <c r="AE235" s="10" t="s">
        <v>152</v>
      </c>
      <c r="AF235" s="10" t="s">
        <v>230</v>
      </c>
      <c r="AG235" s="14">
        <v>0</v>
      </c>
      <c r="AH235" s="10"/>
      <c r="AI235">
        <f t="shared" si="95"/>
        <v>0</v>
      </c>
      <c r="AJ235" s="54">
        <v>8.2199074074074077E-2</v>
      </c>
      <c r="AK235" s="54">
        <v>0.1300347222222222</v>
      </c>
      <c r="AL235" s="53">
        <v>46273.821782407409</v>
      </c>
      <c r="AM235" s="53">
        <v>46273.869618055563</v>
      </c>
      <c r="AN235" t="s">
        <v>205</v>
      </c>
      <c r="AO235">
        <v>1</v>
      </c>
      <c r="AP235" s="54" t="s">
        <v>231</v>
      </c>
      <c r="AQ235" s="53">
        <v>0.1300347222222222</v>
      </c>
      <c r="AR235" s="53">
        <v>46273.869618055563</v>
      </c>
      <c r="AS235" t="s">
        <v>205</v>
      </c>
      <c r="AT235" t="s">
        <v>231</v>
      </c>
    </row>
    <row r="236" spans="1:46" x14ac:dyDescent="0.35">
      <c r="A236" s="10">
        <v>7</v>
      </c>
      <c r="B236" s="11">
        <f t="shared" si="72"/>
        <v>46273.739583333343</v>
      </c>
      <c r="C236" s="10" t="s">
        <v>74</v>
      </c>
      <c r="D236" s="10">
        <f t="shared" si="73"/>
        <v>1981</v>
      </c>
      <c r="E236" s="10" t="str">
        <f t="shared" si="74"/>
        <v>n/a</v>
      </c>
      <c r="F236" s="10" t="str">
        <f t="shared" si="75"/>
        <v>D12</v>
      </c>
      <c r="G236" s="11">
        <f t="shared" si="76"/>
        <v>46273.885416666657</v>
      </c>
      <c r="H236" s="11">
        <f t="shared" si="77"/>
        <v>46273.885416666657</v>
      </c>
      <c r="I236" s="11">
        <f t="shared" si="78"/>
        <v>46273.864583333321</v>
      </c>
      <c r="J236" s="13">
        <f t="shared" si="79"/>
        <v>2.9999999994761311</v>
      </c>
      <c r="K236" s="10">
        <f t="shared" si="80"/>
        <v>0</v>
      </c>
      <c r="L236" s="10">
        <f t="shared" si="81"/>
        <v>74</v>
      </c>
      <c r="M236" s="10">
        <f t="shared" si="82"/>
        <v>74</v>
      </c>
      <c r="N236" s="12">
        <f t="shared" si="83"/>
        <v>0</v>
      </c>
      <c r="O236" s="10" t="str">
        <f t="shared" si="84"/>
        <v>2</v>
      </c>
      <c r="P236" s="13">
        <f t="shared" si="85"/>
        <v>2.7869132653061226</v>
      </c>
      <c r="Q236" s="10" t="str">
        <f t="shared" si="86"/>
        <v>WT 2</v>
      </c>
      <c r="R236" s="11">
        <f t="shared" si="87"/>
        <v>46273.855704719397</v>
      </c>
      <c r="S236" s="10" t="str">
        <f t="shared" si="88"/>
        <v>ON TIME</v>
      </c>
      <c r="T236" s="10" t="str">
        <f t="shared" si="89"/>
        <v>YES</v>
      </c>
      <c r="U236" s="10">
        <f t="shared" si="90"/>
        <v>13</v>
      </c>
      <c r="V236" s="10" t="str">
        <f t="shared" si="91"/>
        <v>+0:13</v>
      </c>
      <c r="W236" s="10" t="str">
        <f t="shared" si="92"/>
        <v/>
      </c>
      <c r="X236" s="10" t="str">
        <f t="shared" si="93"/>
        <v>-</v>
      </c>
      <c r="Y236" s="10" t="str">
        <f t="shared" si="94"/>
        <v>Real route 1981: 90 items, last item released 19:37; departure = release + 60 min (rounded up to 15) + loading</v>
      </c>
      <c r="Z236" s="10" t="s">
        <v>148</v>
      </c>
      <c r="AA236" s="14">
        <v>0.1161213860532407</v>
      </c>
      <c r="AB236" s="11">
        <v>46273.85570471939</v>
      </c>
      <c r="AC236" s="10" t="s">
        <v>204</v>
      </c>
      <c r="AD236" s="10" t="s">
        <v>151</v>
      </c>
      <c r="AE236" s="10" t="s">
        <v>152</v>
      </c>
      <c r="AF236" s="10" t="s">
        <v>232</v>
      </c>
      <c r="AG236" s="14">
        <v>0</v>
      </c>
      <c r="AH236" s="10"/>
      <c r="AI236">
        <f t="shared" si="95"/>
        <v>0</v>
      </c>
      <c r="AJ236" s="54">
        <v>3.3334297835648147E-2</v>
      </c>
      <c r="AK236" s="54">
        <v>0.1955969907407408</v>
      </c>
      <c r="AL236" s="53">
        <v>46273.772917631177</v>
      </c>
      <c r="AM236" s="53">
        <v>46273.935180324072</v>
      </c>
      <c r="AN236" t="s">
        <v>205</v>
      </c>
      <c r="AO236">
        <v>2</v>
      </c>
      <c r="AP236" s="54" t="s">
        <v>233</v>
      </c>
      <c r="AQ236" s="53">
        <v>0.1955969907407408</v>
      </c>
      <c r="AR236" s="53">
        <v>46273.935180324072</v>
      </c>
      <c r="AS236" t="s">
        <v>205</v>
      </c>
      <c r="AT236" t="s">
        <v>233</v>
      </c>
    </row>
    <row r="237" spans="1:46" x14ac:dyDescent="0.35">
      <c r="A237" s="10">
        <v>8</v>
      </c>
      <c r="B237" s="11">
        <f t="shared" si="72"/>
        <v>46273.75</v>
      </c>
      <c r="C237" s="10" t="s">
        <v>20</v>
      </c>
      <c r="D237" s="10">
        <f t="shared" si="73"/>
        <v>1027</v>
      </c>
      <c r="E237" s="10" t="str">
        <f t="shared" si="74"/>
        <v>n/a</v>
      </c>
      <c r="F237" s="10" t="str">
        <f t="shared" si="75"/>
        <v>D01</v>
      </c>
      <c r="G237" s="11">
        <f t="shared" si="76"/>
        <v>46273.770833333343</v>
      </c>
      <c r="H237" s="11">
        <f t="shared" si="77"/>
        <v>46273.770833333343</v>
      </c>
      <c r="I237" s="11">
        <f t="shared" si="78"/>
        <v>46273.750000000007</v>
      </c>
      <c r="J237" s="13">
        <f t="shared" si="79"/>
        <v>1.7462298274040222E-10</v>
      </c>
      <c r="K237" s="10">
        <f t="shared" si="80"/>
        <v>1</v>
      </c>
      <c r="L237" s="10">
        <f t="shared" si="81"/>
        <v>0</v>
      </c>
      <c r="M237" s="10">
        <f t="shared" si="82"/>
        <v>1</v>
      </c>
      <c r="N237" s="12">
        <f t="shared" si="83"/>
        <v>1</v>
      </c>
      <c r="O237" s="10" t="str">
        <f t="shared" si="84"/>
        <v/>
      </c>
      <c r="P237" s="13">
        <f t="shared" si="85"/>
        <v>0</v>
      </c>
      <c r="Q237" s="10" t="str">
        <f t="shared" si="86"/>
        <v/>
      </c>
      <c r="R237" s="11" t="str">
        <f t="shared" si="87"/>
        <v/>
      </c>
      <c r="S237" s="10" t="str">
        <f t="shared" si="88"/>
        <v>ALL PICKED</v>
      </c>
      <c r="T237" s="10" t="str">
        <f t="shared" si="89"/>
        <v>YES</v>
      </c>
      <c r="U237" s="10" t="str">
        <f t="shared" si="90"/>
        <v/>
      </c>
      <c r="V237" s="10" t="str">
        <f t="shared" si="91"/>
        <v/>
      </c>
      <c r="W237" s="10" t="str">
        <f t="shared" si="92"/>
        <v/>
      </c>
      <c r="X237" s="10" t="str">
        <f t="shared" si="93"/>
        <v>-</v>
      </c>
      <c r="Y237" s="10" t="str">
        <f t="shared" si="94"/>
        <v>Real route 1027: 1 items, last item released 16:56; departure = release + 60 min (rounded up to 15) + loading</v>
      </c>
      <c r="Z237" s="10" t="s">
        <v>148</v>
      </c>
      <c r="AA237" s="14"/>
      <c r="AB237" s="11"/>
      <c r="AC237" s="10"/>
      <c r="AD237" s="10" t="s">
        <v>203</v>
      </c>
      <c r="AE237" s="10" t="s">
        <v>152</v>
      </c>
      <c r="AF237" s="10"/>
      <c r="AG237" s="14"/>
      <c r="AH237" s="10"/>
      <c r="AI237">
        <f t="shared" si="95"/>
        <v>0</v>
      </c>
      <c r="AN237" t="s">
        <v>203</v>
      </c>
      <c r="AS237" t="s">
        <v>203</v>
      </c>
    </row>
    <row r="238" spans="1:46" x14ac:dyDescent="0.35">
      <c r="A238" s="10">
        <v>8</v>
      </c>
      <c r="B238" s="11">
        <f t="shared" si="72"/>
        <v>46273.75</v>
      </c>
      <c r="C238" s="10" t="s">
        <v>43</v>
      </c>
      <c r="D238" s="10">
        <f t="shared" si="73"/>
        <v>1011</v>
      </c>
      <c r="E238" s="10" t="str">
        <f t="shared" si="74"/>
        <v>n/a</v>
      </c>
      <c r="F238" s="10" t="str">
        <f t="shared" si="75"/>
        <v>D04</v>
      </c>
      <c r="G238" s="11">
        <f t="shared" si="76"/>
        <v>46273.802083333343</v>
      </c>
      <c r="H238" s="11">
        <f t="shared" si="77"/>
        <v>46273.802083333343</v>
      </c>
      <c r="I238" s="11">
        <f t="shared" si="78"/>
        <v>46273.781250000007</v>
      </c>
      <c r="J238" s="13">
        <f t="shared" si="79"/>
        <v>0.75000000017462298</v>
      </c>
      <c r="K238" s="10">
        <f t="shared" si="80"/>
        <v>15</v>
      </c>
      <c r="L238" s="10">
        <f t="shared" si="81"/>
        <v>0</v>
      </c>
      <c r="M238" s="10">
        <f t="shared" si="82"/>
        <v>15</v>
      </c>
      <c r="N238" s="12">
        <f t="shared" si="83"/>
        <v>1</v>
      </c>
      <c r="O238" s="10" t="str">
        <f t="shared" si="84"/>
        <v/>
      </c>
      <c r="P238" s="13">
        <f t="shared" si="85"/>
        <v>0</v>
      </c>
      <c r="Q238" s="10" t="str">
        <f t="shared" si="86"/>
        <v/>
      </c>
      <c r="R238" s="11" t="str">
        <f t="shared" si="87"/>
        <v/>
      </c>
      <c r="S238" s="10" t="str">
        <f t="shared" si="88"/>
        <v>ALL PICKED</v>
      </c>
      <c r="T238" s="10" t="str">
        <f t="shared" si="89"/>
        <v>YES</v>
      </c>
      <c r="U238" s="10" t="str">
        <f t="shared" si="90"/>
        <v/>
      </c>
      <c r="V238" s="10" t="str">
        <f t="shared" si="91"/>
        <v/>
      </c>
      <c r="W238" s="10" t="str">
        <f t="shared" si="92"/>
        <v/>
      </c>
      <c r="X238" s="10" t="str">
        <f t="shared" si="93"/>
        <v>-</v>
      </c>
      <c r="Y238" s="10" t="str">
        <f t="shared" si="94"/>
        <v>Real route 1011: 15 items, last item released 17:38; departure = release + 60 min (rounded up to 15) + loading</v>
      </c>
      <c r="Z238" s="10" t="s">
        <v>148</v>
      </c>
      <c r="AA238" s="14"/>
      <c r="AB238" s="11"/>
      <c r="AC238" s="10"/>
      <c r="AD238" s="10" t="s">
        <v>203</v>
      </c>
      <c r="AE238" s="10" t="s">
        <v>152</v>
      </c>
      <c r="AF238" s="10"/>
      <c r="AG238" s="14"/>
      <c r="AH238" s="10"/>
      <c r="AI238">
        <f t="shared" si="95"/>
        <v>0</v>
      </c>
      <c r="AN238" t="s">
        <v>203</v>
      </c>
      <c r="AS238" t="s">
        <v>203</v>
      </c>
    </row>
    <row r="239" spans="1:46" x14ac:dyDescent="0.35">
      <c r="A239" s="10">
        <v>8</v>
      </c>
      <c r="B239" s="11">
        <f t="shared" si="72"/>
        <v>46273.75</v>
      </c>
      <c r="C239" s="10" t="s">
        <v>44</v>
      </c>
      <c r="D239" s="10">
        <f t="shared" si="73"/>
        <v>1045</v>
      </c>
      <c r="E239" s="10" t="str">
        <f t="shared" si="74"/>
        <v>n/a</v>
      </c>
      <c r="F239" s="10" t="str">
        <f t="shared" si="75"/>
        <v>D05</v>
      </c>
      <c r="G239" s="11">
        <f t="shared" si="76"/>
        <v>46273.8125</v>
      </c>
      <c r="H239" s="11">
        <f t="shared" si="77"/>
        <v>46273.8125</v>
      </c>
      <c r="I239" s="11">
        <f t="shared" si="78"/>
        <v>46273.791666666664</v>
      </c>
      <c r="J239" s="13">
        <f t="shared" si="79"/>
        <v>0.99999999994179234</v>
      </c>
      <c r="K239" s="10">
        <f t="shared" si="80"/>
        <v>9</v>
      </c>
      <c r="L239" s="10">
        <f t="shared" si="81"/>
        <v>12</v>
      </c>
      <c r="M239" s="10">
        <f t="shared" si="82"/>
        <v>21</v>
      </c>
      <c r="N239" s="12">
        <f t="shared" si="83"/>
        <v>0.42857142857142855</v>
      </c>
      <c r="O239" s="10" t="str">
        <f t="shared" si="84"/>
        <v>1, 4</v>
      </c>
      <c r="P239" s="13">
        <f t="shared" si="85"/>
        <v>8.819444444444445E-2</v>
      </c>
      <c r="Q239" s="10" t="str">
        <f t="shared" si="86"/>
        <v>WT 4</v>
      </c>
      <c r="R239" s="11">
        <f t="shared" si="87"/>
        <v>46273.753674768515</v>
      </c>
      <c r="S239" s="10" t="str">
        <f t="shared" si="88"/>
        <v>ON TIME</v>
      </c>
      <c r="T239" s="10" t="str">
        <f t="shared" si="89"/>
        <v>YES</v>
      </c>
      <c r="U239" s="10">
        <f t="shared" si="90"/>
        <v>55</v>
      </c>
      <c r="V239" s="10" t="str">
        <f t="shared" si="91"/>
        <v>+0:55</v>
      </c>
      <c r="W239" s="10" t="str">
        <f t="shared" si="92"/>
        <v/>
      </c>
      <c r="X239" s="10" t="str">
        <f t="shared" si="93"/>
        <v>-</v>
      </c>
      <c r="Y239" s="10" t="str">
        <f t="shared" si="94"/>
        <v>Real route 1045: 21 items, last item released 17:58; departure = release + 60 min (rounded up to 15) + loading</v>
      </c>
      <c r="Z239" s="10" t="s">
        <v>148</v>
      </c>
      <c r="AA239" s="14">
        <v>3.6747685185185191E-3</v>
      </c>
      <c r="AB239" s="11">
        <v>46273.753674768523</v>
      </c>
      <c r="AC239" s="10" t="s">
        <v>214</v>
      </c>
      <c r="AD239" s="10" t="s">
        <v>151</v>
      </c>
      <c r="AE239" s="10" t="s">
        <v>152</v>
      </c>
      <c r="AF239" s="10" t="s">
        <v>227</v>
      </c>
      <c r="AG239" s="14">
        <v>0</v>
      </c>
      <c r="AH239" s="10"/>
      <c r="AI239">
        <f t="shared" si="95"/>
        <v>0</v>
      </c>
      <c r="AJ239" s="54">
        <v>3.6747685185185191E-3</v>
      </c>
      <c r="AK239" s="54">
        <v>6.7948717939814813E-3</v>
      </c>
      <c r="AL239" s="53">
        <v>46273.753674768523</v>
      </c>
      <c r="AM239" s="53">
        <v>46273.756794871791</v>
      </c>
      <c r="AN239" t="s">
        <v>151</v>
      </c>
      <c r="AP239" s="54" t="s">
        <v>234</v>
      </c>
      <c r="AQ239" s="53">
        <v>6.7948717939814813E-3</v>
      </c>
      <c r="AR239" s="53">
        <v>46273.756794871791</v>
      </c>
      <c r="AS239" t="s">
        <v>151</v>
      </c>
      <c r="AT239" t="s">
        <v>234</v>
      </c>
    </row>
    <row r="240" spans="1:46" x14ac:dyDescent="0.35">
      <c r="A240" s="10">
        <v>8</v>
      </c>
      <c r="B240" s="11">
        <f t="shared" si="72"/>
        <v>46273.75</v>
      </c>
      <c r="C240" s="10" t="s">
        <v>45</v>
      </c>
      <c r="D240" s="10">
        <f t="shared" si="73"/>
        <v>1072</v>
      </c>
      <c r="E240" s="10" t="str">
        <f t="shared" si="74"/>
        <v>n/a</v>
      </c>
      <c r="F240" s="10" t="str">
        <f t="shared" si="75"/>
        <v>D06</v>
      </c>
      <c r="G240" s="11">
        <f t="shared" si="76"/>
        <v>46273.802083333343</v>
      </c>
      <c r="H240" s="11">
        <f t="shared" si="77"/>
        <v>46273.802083333343</v>
      </c>
      <c r="I240" s="11">
        <f t="shared" si="78"/>
        <v>46273.781250000007</v>
      </c>
      <c r="J240" s="13">
        <f t="shared" si="79"/>
        <v>0.75000000017462298</v>
      </c>
      <c r="K240" s="10">
        <f t="shared" si="80"/>
        <v>0</v>
      </c>
      <c r="L240" s="10">
        <f t="shared" si="81"/>
        <v>2</v>
      </c>
      <c r="M240" s="10">
        <f t="shared" si="82"/>
        <v>2</v>
      </c>
      <c r="N240" s="12">
        <f t="shared" si="83"/>
        <v>0</v>
      </c>
      <c r="O240" s="10" t="str">
        <f t="shared" si="84"/>
        <v>1</v>
      </c>
      <c r="P240" s="13">
        <f t="shared" si="85"/>
        <v>7.5156092648539768E-3</v>
      </c>
      <c r="Q240" s="10" t="str">
        <f t="shared" si="86"/>
        <v>WT 1</v>
      </c>
      <c r="R240" s="11">
        <f t="shared" si="87"/>
        <v>46273.750313150384</v>
      </c>
      <c r="S240" s="10" t="str">
        <f t="shared" si="88"/>
        <v>ON TIME</v>
      </c>
      <c r="T240" s="10" t="str">
        <f t="shared" si="89"/>
        <v>YES</v>
      </c>
      <c r="U240" s="10">
        <f t="shared" si="90"/>
        <v>45</v>
      </c>
      <c r="V240" s="10" t="str">
        <f t="shared" si="91"/>
        <v>+0:45</v>
      </c>
      <c r="W240" s="10" t="str">
        <f t="shared" si="92"/>
        <v/>
      </c>
      <c r="X240" s="10" t="str">
        <f t="shared" si="93"/>
        <v>T07_PICK_CUTOFF_PASSED_LATE</v>
      </c>
      <c r="Y240" s="10" t="str">
        <f t="shared" si="94"/>
        <v>Real route 1072: 2 items, last item released 17:54. Synthesized status-coverage scenario: pick cutoff 18:45 and departure 19:15; snapshot 11 intentionally demonstrates open work at cutoff.</v>
      </c>
      <c r="Z240" s="10" t="s">
        <v>148</v>
      </c>
      <c r="AA240" s="14">
        <v>3.1315038194444438E-4</v>
      </c>
      <c r="AB240" s="11">
        <v>46273.750313150384</v>
      </c>
      <c r="AC240" s="10" t="s">
        <v>150</v>
      </c>
      <c r="AD240" s="10" t="s">
        <v>151</v>
      </c>
      <c r="AE240" s="10" t="s">
        <v>152</v>
      </c>
      <c r="AF240" s="10" t="s">
        <v>235</v>
      </c>
      <c r="AG240" s="14">
        <v>0</v>
      </c>
      <c r="AH240" s="10"/>
      <c r="AI240">
        <f t="shared" si="95"/>
        <v>0</v>
      </c>
      <c r="AJ240" s="54">
        <v>1.3208733796296301E-4</v>
      </c>
      <c r="AK240" s="54">
        <v>2.2649572685185179E-3</v>
      </c>
      <c r="AL240" s="53">
        <v>46273.750132087327</v>
      </c>
      <c r="AM240" s="53">
        <v>46273.752264957271</v>
      </c>
      <c r="AN240" t="s">
        <v>151</v>
      </c>
      <c r="AP240" s="54" t="s">
        <v>236</v>
      </c>
      <c r="AQ240" s="53">
        <v>2.2649572685185179E-3</v>
      </c>
      <c r="AR240" s="53">
        <v>46273.752264957271</v>
      </c>
      <c r="AS240" t="s">
        <v>151</v>
      </c>
      <c r="AT240" t="s">
        <v>236</v>
      </c>
    </row>
    <row r="241" spans="1:46" x14ac:dyDescent="0.35">
      <c r="A241" s="10">
        <v>8</v>
      </c>
      <c r="B241" s="11">
        <f t="shared" si="72"/>
        <v>46273.75</v>
      </c>
      <c r="C241" s="10" t="s">
        <v>46</v>
      </c>
      <c r="D241" s="10">
        <f t="shared" si="73"/>
        <v>1035</v>
      </c>
      <c r="E241" s="10" t="str">
        <f t="shared" si="74"/>
        <v>n/a</v>
      </c>
      <c r="F241" s="10" t="str">
        <f t="shared" si="75"/>
        <v>D07</v>
      </c>
      <c r="G241" s="11">
        <f t="shared" si="76"/>
        <v>46273.822916666657</v>
      </c>
      <c r="H241" s="11">
        <f t="shared" si="77"/>
        <v>46273.822916666657</v>
      </c>
      <c r="I241" s="11">
        <f t="shared" si="78"/>
        <v>46273.802083333321</v>
      </c>
      <c r="J241" s="13">
        <f t="shared" si="79"/>
        <v>1.2499999997089617</v>
      </c>
      <c r="K241" s="10">
        <f t="shared" si="80"/>
        <v>0</v>
      </c>
      <c r="L241" s="10">
        <f t="shared" si="81"/>
        <v>0</v>
      </c>
      <c r="M241" s="10">
        <f t="shared" si="82"/>
        <v>0</v>
      </c>
      <c r="N241" s="12" t="str">
        <f t="shared" si="83"/>
        <v/>
      </c>
      <c r="O241" s="10" t="str">
        <f t="shared" si="84"/>
        <v/>
      </c>
      <c r="P241" s="13">
        <f t="shared" si="85"/>
        <v>0</v>
      </c>
      <c r="Q241" s="10" t="str">
        <f t="shared" si="86"/>
        <v/>
      </c>
      <c r="R241" s="11" t="str">
        <f t="shared" si="87"/>
        <v/>
      </c>
      <c r="S241" s="10" t="str">
        <f t="shared" si="88"/>
        <v>NO WORK RELEASED YET</v>
      </c>
      <c r="T241" s="10" t="str">
        <f t="shared" si="89"/>
        <v/>
      </c>
      <c r="U241" s="10" t="str">
        <f t="shared" si="90"/>
        <v/>
      </c>
      <c r="V241" s="10" t="str">
        <f t="shared" si="91"/>
        <v/>
      </c>
      <c r="W241" s="10" t="str">
        <f t="shared" si="92"/>
        <v/>
      </c>
      <c r="X241" s="10" t="str">
        <f t="shared" si="93"/>
        <v>-</v>
      </c>
      <c r="Y241" s="10" t="str">
        <f t="shared" si="94"/>
        <v>Real route 1035: 1 items, last item released 18:02; departure = release + 60 min (rounded up to 15) + loading</v>
      </c>
      <c r="Z241" s="10" t="s">
        <v>148</v>
      </c>
      <c r="AA241" s="14"/>
      <c r="AB241" s="11"/>
      <c r="AC241" s="10"/>
      <c r="AD241" s="10" t="s">
        <v>149</v>
      </c>
      <c r="AE241" s="10"/>
      <c r="AF241" s="10"/>
      <c r="AG241" s="14"/>
      <c r="AH241" s="10"/>
      <c r="AI241">
        <f t="shared" si="95"/>
        <v>0</v>
      </c>
      <c r="AN241" t="s">
        <v>149</v>
      </c>
      <c r="AS241" t="s">
        <v>149</v>
      </c>
    </row>
    <row r="242" spans="1:46" x14ac:dyDescent="0.35">
      <c r="A242" s="10">
        <v>8</v>
      </c>
      <c r="B242" s="11">
        <f t="shared" si="72"/>
        <v>46273.75</v>
      </c>
      <c r="C242" s="10" t="s">
        <v>47</v>
      </c>
      <c r="D242" s="10">
        <f t="shared" si="73"/>
        <v>1888</v>
      </c>
      <c r="E242" s="10" t="str">
        <f t="shared" si="74"/>
        <v>n/a</v>
      </c>
      <c r="F242" s="10" t="str">
        <f t="shared" si="75"/>
        <v>D08</v>
      </c>
      <c r="G242" s="11">
        <f t="shared" si="76"/>
        <v>46273.822916666657</v>
      </c>
      <c r="H242" s="11">
        <f t="shared" si="77"/>
        <v>46273.822916666657</v>
      </c>
      <c r="I242" s="11">
        <f t="shared" si="78"/>
        <v>46273.802083333321</v>
      </c>
      <c r="J242" s="13">
        <f t="shared" si="79"/>
        <v>1.2499999997089617</v>
      </c>
      <c r="K242" s="10">
        <f t="shared" si="80"/>
        <v>73</v>
      </c>
      <c r="L242" s="10">
        <f t="shared" si="81"/>
        <v>12</v>
      </c>
      <c r="M242" s="10">
        <f t="shared" si="82"/>
        <v>85</v>
      </c>
      <c r="N242" s="12">
        <f t="shared" si="83"/>
        <v>0.85882352941176465</v>
      </c>
      <c r="O242" s="10" t="str">
        <f t="shared" si="84"/>
        <v>1</v>
      </c>
      <c r="P242" s="13">
        <f t="shared" si="85"/>
        <v>6.7640483383685793E-2</v>
      </c>
      <c r="Q242" s="10" t="str">
        <f t="shared" si="86"/>
        <v>WT 1</v>
      </c>
      <c r="R242" s="11">
        <f t="shared" si="87"/>
        <v>46273.752818353474</v>
      </c>
      <c r="S242" s="10" t="str">
        <f t="shared" si="88"/>
        <v>ON TIME</v>
      </c>
      <c r="T242" s="10" t="str">
        <f t="shared" si="89"/>
        <v>YES</v>
      </c>
      <c r="U242" s="10">
        <f t="shared" si="90"/>
        <v>71</v>
      </c>
      <c r="V242" s="10" t="str">
        <f t="shared" si="91"/>
        <v>+1:11</v>
      </c>
      <c r="W242" s="10" t="str">
        <f t="shared" si="92"/>
        <v/>
      </c>
      <c r="X242" s="10" t="str">
        <f t="shared" si="93"/>
        <v>-</v>
      </c>
      <c r="Y242" s="10" t="str">
        <f t="shared" si="94"/>
        <v>Real route 1888: 88 items, last item released 18:00; departure = release + 60 min (rounded up to 15) + loading</v>
      </c>
      <c r="Z242" s="10" t="s">
        <v>148</v>
      </c>
      <c r="AA242" s="14">
        <v>2.8183534722222218E-3</v>
      </c>
      <c r="AB242" s="11">
        <v>46273.752818353467</v>
      </c>
      <c r="AC242" s="10" t="s">
        <v>150</v>
      </c>
      <c r="AD242" s="10" t="s">
        <v>151</v>
      </c>
      <c r="AE242" s="10" t="s">
        <v>152</v>
      </c>
      <c r="AF242" s="10" t="s">
        <v>237</v>
      </c>
      <c r="AG242" s="14">
        <v>0</v>
      </c>
      <c r="AH242" s="10"/>
      <c r="AI242">
        <f t="shared" si="95"/>
        <v>0</v>
      </c>
      <c r="AJ242" s="54">
        <v>1.188786006944444E-3</v>
      </c>
      <c r="AK242" s="54">
        <v>2.038461538194444E-2</v>
      </c>
      <c r="AL242" s="53">
        <v>46273.751188786009</v>
      </c>
      <c r="AM242" s="53">
        <v>46273.770384615382</v>
      </c>
      <c r="AN242" t="s">
        <v>151</v>
      </c>
      <c r="AP242" s="54" t="s">
        <v>202</v>
      </c>
      <c r="AQ242" s="53">
        <v>2.038461538194444E-2</v>
      </c>
      <c r="AR242" s="53">
        <v>46273.770384615382</v>
      </c>
      <c r="AS242" t="s">
        <v>151</v>
      </c>
      <c r="AT242" t="s">
        <v>202</v>
      </c>
    </row>
    <row r="243" spans="1:46" x14ac:dyDescent="0.35">
      <c r="A243" s="10">
        <v>8</v>
      </c>
      <c r="B243" s="11">
        <f t="shared" si="72"/>
        <v>46273.75</v>
      </c>
      <c r="C243" s="10" t="s">
        <v>48</v>
      </c>
      <c r="D243" s="10">
        <f t="shared" si="73"/>
        <v>1012</v>
      </c>
      <c r="E243" s="10" t="str">
        <f t="shared" si="74"/>
        <v>n/a</v>
      </c>
      <c r="F243" s="10" t="str">
        <f t="shared" si="75"/>
        <v>D09</v>
      </c>
      <c r="G243" s="11">
        <f t="shared" si="76"/>
        <v>46273.833333333343</v>
      </c>
      <c r="H243" s="11">
        <f t="shared" si="77"/>
        <v>46273.833333333343</v>
      </c>
      <c r="I243" s="11">
        <f t="shared" si="78"/>
        <v>46273.812500000007</v>
      </c>
      <c r="J243" s="13">
        <f t="shared" si="79"/>
        <v>1.500000000174623</v>
      </c>
      <c r="K243" s="10">
        <f t="shared" si="80"/>
        <v>21</v>
      </c>
      <c r="L243" s="10">
        <f t="shared" si="81"/>
        <v>3</v>
      </c>
      <c r="M243" s="10">
        <f t="shared" si="82"/>
        <v>24</v>
      </c>
      <c r="N243" s="12">
        <f t="shared" si="83"/>
        <v>0.875</v>
      </c>
      <c r="O243" s="10" t="str">
        <f t="shared" si="84"/>
        <v>1, 2</v>
      </c>
      <c r="P243" s="13">
        <f t="shared" si="85"/>
        <v>9.0187311178247728E-2</v>
      </c>
      <c r="Q243" s="10" t="str">
        <f t="shared" si="86"/>
        <v>WT 1</v>
      </c>
      <c r="R243" s="11">
        <f t="shared" si="87"/>
        <v>46273.753757804632</v>
      </c>
      <c r="S243" s="10" t="str">
        <f t="shared" si="88"/>
        <v>ON TIME</v>
      </c>
      <c r="T243" s="10" t="str">
        <f t="shared" si="89"/>
        <v>YES</v>
      </c>
      <c r="U243" s="10">
        <f t="shared" si="90"/>
        <v>85</v>
      </c>
      <c r="V243" s="10" t="str">
        <f t="shared" si="91"/>
        <v>+1:25</v>
      </c>
      <c r="W243" s="10" t="str">
        <f t="shared" si="92"/>
        <v/>
      </c>
      <c r="X243" s="10" t="str">
        <f t="shared" si="93"/>
        <v>-</v>
      </c>
      <c r="Y243" s="10" t="str">
        <f t="shared" si="94"/>
        <v>Real route 1012: 27 items, last item released 18:17; departure = release + 60 min (rounded up to 15) + loading</v>
      </c>
      <c r="Z243" s="10" t="s">
        <v>148</v>
      </c>
      <c r="AA243" s="14">
        <v>3.7578046296296301E-3</v>
      </c>
      <c r="AB243" s="11">
        <v>46273.753757804632</v>
      </c>
      <c r="AC243" s="10" t="s">
        <v>150</v>
      </c>
      <c r="AD243" s="10" t="s">
        <v>151</v>
      </c>
      <c r="AE243" s="10" t="s">
        <v>152</v>
      </c>
      <c r="AF243" s="10" t="s">
        <v>184</v>
      </c>
      <c r="AG243" s="14">
        <v>0</v>
      </c>
      <c r="AH243" s="10"/>
      <c r="AI243">
        <f t="shared" si="95"/>
        <v>0</v>
      </c>
      <c r="AJ243" s="54">
        <v>1.5850480092592591E-3</v>
      </c>
      <c r="AK243" s="54">
        <v>2.7179487175925929E-2</v>
      </c>
      <c r="AL243" s="53">
        <v>46273.751585048012</v>
      </c>
      <c r="AM243" s="53">
        <v>46273.777179487173</v>
      </c>
      <c r="AN243" t="s">
        <v>151</v>
      </c>
      <c r="AP243" s="54" t="s">
        <v>234</v>
      </c>
      <c r="AQ243" s="53">
        <v>2.7179487175925929E-2</v>
      </c>
      <c r="AR243" s="53">
        <v>46273.777179487173</v>
      </c>
      <c r="AS243" t="s">
        <v>151</v>
      </c>
      <c r="AT243" t="s">
        <v>234</v>
      </c>
    </row>
    <row r="244" spans="1:46" x14ac:dyDescent="0.35">
      <c r="A244" s="10">
        <v>8</v>
      </c>
      <c r="B244" s="11">
        <f t="shared" si="72"/>
        <v>46273.75</v>
      </c>
      <c r="C244" s="10" t="s">
        <v>49</v>
      </c>
      <c r="D244" s="10">
        <f t="shared" si="73"/>
        <v>1018</v>
      </c>
      <c r="E244" s="10" t="str">
        <f t="shared" si="74"/>
        <v>n/a</v>
      </c>
      <c r="F244" s="10" t="str">
        <f t="shared" si="75"/>
        <v>D10</v>
      </c>
      <c r="G244" s="11">
        <f t="shared" si="76"/>
        <v>46273.833333333343</v>
      </c>
      <c r="H244" s="11">
        <f t="shared" si="77"/>
        <v>46273.833333333343</v>
      </c>
      <c r="I244" s="11">
        <f t="shared" si="78"/>
        <v>46273.812500000007</v>
      </c>
      <c r="J244" s="13">
        <f t="shared" si="79"/>
        <v>1.500000000174623</v>
      </c>
      <c r="K244" s="10">
        <f t="shared" si="80"/>
        <v>11</v>
      </c>
      <c r="L244" s="10">
        <f t="shared" si="81"/>
        <v>0</v>
      </c>
      <c r="M244" s="10">
        <f t="shared" si="82"/>
        <v>11</v>
      </c>
      <c r="N244" s="12">
        <f t="shared" si="83"/>
        <v>1</v>
      </c>
      <c r="O244" s="10" t="str">
        <f t="shared" si="84"/>
        <v/>
      </c>
      <c r="P244" s="13">
        <f t="shared" si="85"/>
        <v>0</v>
      </c>
      <c r="Q244" s="10" t="str">
        <f t="shared" si="86"/>
        <v/>
      </c>
      <c r="R244" s="11" t="str">
        <f t="shared" si="87"/>
        <v/>
      </c>
      <c r="S244" s="10" t="str">
        <f t="shared" si="88"/>
        <v>ALL PICKED</v>
      </c>
      <c r="T244" s="10" t="str">
        <f t="shared" si="89"/>
        <v>YES</v>
      </c>
      <c r="U244" s="10" t="str">
        <f t="shared" si="90"/>
        <v/>
      </c>
      <c r="V244" s="10" t="str">
        <f t="shared" si="91"/>
        <v/>
      </c>
      <c r="W244" s="10" t="str">
        <f t="shared" si="92"/>
        <v/>
      </c>
      <c r="X244" s="10" t="str">
        <f t="shared" si="93"/>
        <v>-</v>
      </c>
      <c r="Y244" s="10" t="str">
        <f t="shared" si="94"/>
        <v>Real route 1018: 16 items, last item released 18:25; departure = release + 60 min (rounded up to 15) + loading</v>
      </c>
      <c r="Z244" s="10" t="s">
        <v>148</v>
      </c>
      <c r="AA244" s="14"/>
      <c r="AB244" s="11"/>
      <c r="AC244" s="10"/>
      <c r="AD244" s="10" t="s">
        <v>203</v>
      </c>
      <c r="AE244" s="10" t="s">
        <v>152</v>
      </c>
      <c r="AF244" s="10"/>
      <c r="AG244" s="14"/>
      <c r="AH244" s="10"/>
      <c r="AI244">
        <f t="shared" si="95"/>
        <v>0</v>
      </c>
      <c r="AN244" t="s">
        <v>203</v>
      </c>
      <c r="AS244" t="s">
        <v>203</v>
      </c>
    </row>
    <row r="245" spans="1:46" x14ac:dyDescent="0.35">
      <c r="A245" s="10">
        <v>8</v>
      </c>
      <c r="B245" s="11">
        <f t="shared" si="72"/>
        <v>46273.75</v>
      </c>
      <c r="C245" s="10" t="s">
        <v>50</v>
      </c>
      <c r="D245" s="10">
        <f t="shared" si="73"/>
        <v>1037</v>
      </c>
      <c r="E245" s="10" t="str">
        <f t="shared" si="74"/>
        <v>n/a</v>
      </c>
      <c r="F245" s="10" t="str">
        <f t="shared" si="75"/>
        <v>D11</v>
      </c>
      <c r="G245" s="11">
        <f t="shared" si="76"/>
        <v>46273.833333333343</v>
      </c>
      <c r="H245" s="11">
        <f t="shared" si="77"/>
        <v>46273.833333333343</v>
      </c>
      <c r="I245" s="11">
        <f t="shared" si="78"/>
        <v>46273.812500000007</v>
      </c>
      <c r="J245" s="13">
        <f t="shared" si="79"/>
        <v>1.500000000174623</v>
      </c>
      <c r="K245" s="10">
        <f t="shared" si="80"/>
        <v>22</v>
      </c>
      <c r="L245" s="10">
        <f t="shared" si="81"/>
        <v>3</v>
      </c>
      <c r="M245" s="10">
        <f t="shared" si="82"/>
        <v>25</v>
      </c>
      <c r="N245" s="12">
        <f t="shared" si="83"/>
        <v>0.88</v>
      </c>
      <c r="O245" s="10" t="str">
        <f t="shared" si="84"/>
        <v>1</v>
      </c>
      <c r="P245" s="13">
        <f t="shared" si="85"/>
        <v>9.0187311178247728E-2</v>
      </c>
      <c r="Q245" s="10" t="str">
        <f t="shared" si="86"/>
        <v>WT 1</v>
      </c>
      <c r="R245" s="11">
        <f t="shared" si="87"/>
        <v>46273.753757804632</v>
      </c>
      <c r="S245" s="10" t="str">
        <f t="shared" si="88"/>
        <v>ON TIME</v>
      </c>
      <c r="T245" s="10" t="str">
        <f t="shared" si="89"/>
        <v>YES</v>
      </c>
      <c r="U245" s="10">
        <f t="shared" si="90"/>
        <v>85</v>
      </c>
      <c r="V245" s="10" t="str">
        <f t="shared" si="91"/>
        <v>+1:25</v>
      </c>
      <c r="W245" s="10" t="str">
        <f t="shared" si="92"/>
        <v/>
      </c>
      <c r="X245" s="10" t="str">
        <f t="shared" si="93"/>
        <v>-</v>
      </c>
      <c r="Y245" s="10" t="str">
        <f t="shared" si="94"/>
        <v>Real route 1037: 28 items, last item released 18:26; departure = release + 60 min (rounded up to 15) + loading</v>
      </c>
      <c r="Z245" s="10" t="s">
        <v>148</v>
      </c>
      <c r="AA245" s="14">
        <v>3.7578046296296301E-3</v>
      </c>
      <c r="AB245" s="11">
        <v>46273.753757804632</v>
      </c>
      <c r="AC245" s="10" t="s">
        <v>150</v>
      </c>
      <c r="AD245" s="10" t="s">
        <v>151</v>
      </c>
      <c r="AE245" s="10" t="s">
        <v>152</v>
      </c>
      <c r="AF245" s="10" t="s">
        <v>184</v>
      </c>
      <c r="AG245" s="14">
        <v>0</v>
      </c>
      <c r="AH245" s="10"/>
      <c r="AI245">
        <f t="shared" si="95"/>
        <v>0</v>
      </c>
      <c r="AJ245" s="54">
        <v>1.5850480092592591E-3</v>
      </c>
      <c r="AK245" s="54">
        <v>2.7179487175925929E-2</v>
      </c>
      <c r="AL245" s="53">
        <v>46273.751585048012</v>
      </c>
      <c r="AM245" s="53">
        <v>46273.777179487173</v>
      </c>
      <c r="AN245" t="s">
        <v>151</v>
      </c>
      <c r="AP245" s="54" t="s">
        <v>234</v>
      </c>
      <c r="AQ245" s="53">
        <v>2.7179487175925929E-2</v>
      </c>
      <c r="AR245" s="53">
        <v>46273.777179487173</v>
      </c>
      <c r="AS245" t="s">
        <v>151</v>
      </c>
      <c r="AT245" t="s">
        <v>234</v>
      </c>
    </row>
    <row r="246" spans="1:46" x14ac:dyDescent="0.35">
      <c r="A246" s="10">
        <v>8</v>
      </c>
      <c r="B246" s="11">
        <f t="shared" si="72"/>
        <v>46273.75</v>
      </c>
      <c r="C246" s="10" t="s">
        <v>51</v>
      </c>
      <c r="D246" s="10">
        <f t="shared" si="73"/>
        <v>1057</v>
      </c>
      <c r="E246" s="10" t="str">
        <f t="shared" si="74"/>
        <v>n/a</v>
      </c>
      <c r="F246" s="10" t="str">
        <f t="shared" si="75"/>
        <v>D12</v>
      </c>
      <c r="G246" s="11">
        <f t="shared" si="76"/>
        <v>46273.833333333343</v>
      </c>
      <c r="H246" s="11">
        <f t="shared" si="77"/>
        <v>46273.833333333343</v>
      </c>
      <c r="I246" s="11">
        <f t="shared" si="78"/>
        <v>46273.812500000007</v>
      </c>
      <c r="J246" s="13">
        <f t="shared" si="79"/>
        <v>1.500000000174623</v>
      </c>
      <c r="K246" s="10">
        <f t="shared" si="80"/>
        <v>13</v>
      </c>
      <c r="L246" s="10">
        <f t="shared" si="81"/>
        <v>2</v>
      </c>
      <c r="M246" s="10">
        <f t="shared" si="82"/>
        <v>15</v>
      </c>
      <c r="N246" s="12">
        <f t="shared" si="83"/>
        <v>0.8666666666666667</v>
      </c>
      <c r="O246" s="10" t="str">
        <f t="shared" si="84"/>
        <v>1</v>
      </c>
      <c r="P246" s="13">
        <f t="shared" si="85"/>
        <v>9.0187311178247728E-2</v>
      </c>
      <c r="Q246" s="10" t="str">
        <f t="shared" si="86"/>
        <v>WT 1</v>
      </c>
      <c r="R246" s="11">
        <f t="shared" si="87"/>
        <v>46273.753757804632</v>
      </c>
      <c r="S246" s="10" t="str">
        <f t="shared" si="88"/>
        <v>ON TIME</v>
      </c>
      <c r="T246" s="10" t="str">
        <f t="shared" si="89"/>
        <v>YES</v>
      </c>
      <c r="U246" s="10">
        <f t="shared" si="90"/>
        <v>85</v>
      </c>
      <c r="V246" s="10" t="str">
        <f t="shared" si="91"/>
        <v>+1:25</v>
      </c>
      <c r="W246" s="10" t="str">
        <f t="shared" si="92"/>
        <v/>
      </c>
      <c r="X246" s="10" t="str">
        <f t="shared" si="93"/>
        <v>-</v>
      </c>
      <c r="Y246" s="10" t="str">
        <f t="shared" si="94"/>
        <v>Real route 1057: 20 items, last item released 18:16; departure = release + 60 min (rounded up to 15) + loading</v>
      </c>
      <c r="Z246" s="10" t="s">
        <v>148</v>
      </c>
      <c r="AA246" s="14">
        <v>3.7578046296296301E-3</v>
      </c>
      <c r="AB246" s="11">
        <v>46273.753757804632</v>
      </c>
      <c r="AC246" s="10" t="s">
        <v>150</v>
      </c>
      <c r="AD246" s="10" t="s">
        <v>151</v>
      </c>
      <c r="AE246" s="10" t="s">
        <v>152</v>
      </c>
      <c r="AF246" s="10" t="s">
        <v>184</v>
      </c>
      <c r="AG246" s="14">
        <v>0</v>
      </c>
      <c r="AH246" s="10"/>
      <c r="AI246">
        <f t="shared" si="95"/>
        <v>0</v>
      </c>
      <c r="AJ246" s="54">
        <v>1.5850480092592591E-3</v>
      </c>
      <c r="AK246" s="54">
        <v>2.7179487175925929E-2</v>
      </c>
      <c r="AL246" s="53">
        <v>46273.751585048012</v>
      </c>
      <c r="AM246" s="53">
        <v>46273.777179487173</v>
      </c>
      <c r="AN246" t="s">
        <v>151</v>
      </c>
      <c r="AP246" s="54" t="s">
        <v>234</v>
      </c>
      <c r="AQ246" s="53">
        <v>2.7179487175925929E-2</v>
      </c>
      <c r="AR246" s="53">
        <v>46273.777179487173</v>
      </c>
      <c r="AS246" t="s">
        <v>151</v>
      </c>
      <c r="AT246" t="s">
        <v>234</v>
      </c>
    </row>
    <row r="247" spans="1:46" x14ac:dyDescent="0.35">
      <c r="A247" s="10">
        <v>8</v>
      </c>
      <c r="B247" s="11">
        <f t="shared" si="72"/>
        <v>46273.75</v>
      </c>
      <c r="C247" s="10" t="s">
        <v>52</v>
      </c>
      <c r="D247" s="10">
        <f t="shared" si="73"/>
        <v>1003</v>
      </c>
      <c r="E247" s="10" t="str">
        <f t="shared" si="74"/>
        <v>n/a</v>
      </c>
      <c r="F247" s="10" t="str">
        <f t="shared" si="75"/>
        <v>D01</v>
      </c>
      <c r="G247" s="11">
        <f t="shared" si="76"/>
        <v>46273.84375</v>
      </c>
      <c r="H247" s="11">
        <f t="shared" si="77"/>
        <v>46273.84375</v>
      </c>
      <c r="I247" s="11">
        <f t="shared" si="78"/>
        <v>46273.822916666664</v>
      </c>
      <c r="J247" s="13">
        <f t="shared" si="79"/>
        <v>1.7499999999417923</v>
      </c>
      <c r="K247" s="10">
        <f t="shared" si="80"/>
        <v>24</v>
      </c>
      <c r="L247" s="10">
        <f t="shared" si="81"/>
        <v>4</v>
      </c>
      <c r="M247" s="10">
        <f t="shared" si="82"/>
        <v>28</v>
      </c>
      <c r="N247" s="12">
        <f t="shared" si="83"/>
        <v>0.8571428571428571</v>
      </c>
      <c r="O247" s="10" t="str">
        <f t="shared" si="84"/>
        <v>1</v>
      </c>
      <c r="P247" s="13">
        <f t="shared" si="85"/>
        <v>0.11273413897280965</v>
      </c>
      <c r="Q247" s="10" t="str">
        <f t="shared" si="86"/>
        <v>WT 1</v>
      </c>
      <c r="R247" s="11">
        <f t="shared" si="87"/>
        <v>46273.75469725579</v>
      </c>
      <c r="S247" s="10" t="str">
        <f t="shared" si="88"/>
        <v>ON TIME</v>
      </c>
      <c r="T247" s="10" t="str">
        <f t="shared" si="89"/>
        <v>YES</v>
      </c>
      <c r="U247" s="10">
        <f t="shared" si="90"/>
        <v>98</v>
      </c>
      <c r="V247" s="10" t="str">
        <f t="shared" si="91"/>
        <v>+1:38</v>
      </c>
      <c r="W247" s="10" t="str">
        <f t="shared" si="92"/>
        <v/>
      </c>
      <c r="X247" s="10" t="str">
        <f t="shared" si="93"/>
        <v>-</v>
      </c>
      <c r="Y247" s="10" t="str">
        <f t="shared" si="94"/>
        <v>Real route 1003: 52 items, last item released 18:40; departure = release + 60 min (rounded up to 15) + loading</v>
      </c>
      <c r="Z247" s="10" t="s">
        <v>148</v>
      </c>
      <c r="AA247" s="14">
        <v>4.6972557870370371E-3</v>
      </c>
      <c r="AB247" s="11">
        <v>46273.75469725579</v>
      </c>
      <c r="AC247" s="10" t="s">
        <v>150</v>
      </c>
      <c r="AD247" s="10" t="s">
        <v>151</v>
      </c>
      <c r="AE247" s="10" t="s">
        <v>152</v>
      </c>
      <c r="AF247" s="10" t="s">
        <v>194</v>
      </c>
      <c r="AG247" s="14">
        <v>0</v>
      </c>
      <c r="AH247" s="10"/>
      <c r="AI247">
        <f t="shared" si="95"/>
        <v>0</v>
      </c>
      <c r="AJ247" s="54">
        <v>1.9813100115740742E-3</v>
      </c>
      <c r="AK247" s="54">
        <v>3.3974358969907408E-2</v>
      </c>
      <c r="AL247" s="53">
        <v>46273.751981310008</v>
      </c>
      <c r="AM247" s="53">
        <v>46273.783974358972</v>
      </c>
      <c r="AN247" t="s">
        <v>151</v>
      </c>
      <c r="AP247" s="54" t="s">
        <v>238</v>
      </c>
      <c r="AQ247" s="53">
        <v>3.3974358969907408E-2</v>
      </c>
      <c r="AR247" s="53">
        <v>46273.783974358972</v>
      </c>
      <c r="AS247" t="s">
        <v>151</v>
      </c>
      <c r="AT247" t="s">
        <v>238</v>
      </c>
    </row>
    <row r="248" spans="1:46" x14ac:dyDescent="0.35">
      <c r="A248" s="10">
        <v>8</v>
      </c>
      <c r="B248" s="11">
        <f t="shared" si="72"/>
        <v>46273.75</v>
      </c>
      <c r="C248" s="10" t="s">
        <v>53</v>
      </c>
      <c r="D248" s="10">
        <f t="shared" si="73"/>
        <v>1020</v>
      </c>
      <c r="E248" s="10" t="str">
        <f t="shared" si="74"/>
        <v>n/a</v>
      </c>
      <c r="F248" s="10" t="str">
        <f t="shared" si="75"/>
        <v>D02</v>
      </c>
      <c r="G248" s="11">
        <f t="shared" si="76"/>
        <v>46273.84375</v>
      </c>
      <c r="H248" s="11">
        <f t="shared" si="77"/>
        <v>46273.84375</v>
      </c>
      <c r="I248" s="11">
        <f t="shared" si="78"/>
        <v>46273.822916666664</v>
      </c>
      <c r="J248" s="13">
        <f t="shared" si="79"/>
        <v>1.7499999999417923</v>
      </c>
      <c r="K248" s="10">
        <f t="shared" si="80"/>
        <v>11</v>
      </c>
      <c r="L248" s="10">
        <f t="shared" si="81"/>
        <v>1</v>
      </c>
      <c r="M248" s="10">
        <f t="shared" si="82"/>
        <v>12</v>
      </c>
      <c r="N248" s="12">
        <f t="shared" si="83"/>
        <v>0.91666666666666663</v>
      </c>
      <c r="O248" s="10" t="str">
        <f t="shared" si="84"/>
        <v>1</v>
      </c>
      <c r="P248" s="13">
        <f t="shared" si="85"/>
        <v>0.11273413897280965</v>
      </c>
      <c r="Q248" s="10" t="str">
        <f t="shared" si="86"/>
        <v>WT 1</v>
      </c>
      <c r="R248" s="11">
        <f t="shared" si="87"/>
        <v>46273.75469725579</v>
      </c>
      <c r="S248" s="10" t="str">
        <f t="shared" si="88"/>
        <v>ON TIME</v>
      </c>
      <c r="T248" s="10" t="str">
        <f t="shared" si="89"/>
        <v>YES</v>
      </c>
      <c r="U248" s="10">
        <f t="shared" si="90"/>
        <v>98</v>
      </c>
      <c r="V248" s="10" t="str">
        <f t="shared" si="91"/>
        <v>+1:38</v>
      </c>
      <c r="W248" s="10" t="str">
        <f t="shared" si="92"/>
        <v/>
      </c>
      <c r="X248" s="10" t="str">
        <f t="shared" si="93"/>
        <v>-</v>
      </c>
      <c r="Y248" s="10" t="str">
        <f t="shared" si="94"/>
        <v>Real route 1020: 17 items, last item released 18:30; departure = release + 60 min (rounded up to 15) + loading</v>
      </c>
      <c r="Z248" s="10" t="s">
        <v>148</v>
      </c>
      <c r="AA248" s="14">
        <v>4.6972557870370371E-3</v>
      </c>
      <c r="AB248" s="11">
        <v>46273.75469725579</v>
      </c>
      <c r="AC248" s="10" t="s">
        <v>150</v>
      </c>
      <c r="AD248" s="10" t="s">
        <v>151</v>
      </c>
      <c r="AE248" s="10" t="s">
        <v>152</v>
      </c>
      <c r="AF248" s="10" t="s">
        <v>194</v>
      </c>
      <c r="AG248" s="14">
        <v>0</v>
      </c>
      <c r="AH248" s="10"/>
      <c r="AI248">
        <f t="shared" si="95"/>
        <v>0</v>
      </c>
      <c r="AJ248" s="54">
        <v>1.9813100115740742E-3</v>
      </c>
      <c r="AK248" s="54">
        <v>3.3974358969907408E-2</v>
      </c>
      <c r="AL248" s="53">
        <v>46273.751981310008</v>
      </c>
      <c r="AM248" s="53">
        <v>46273.783974358972</v>
      </c>
      <c r="AN248" t="s">
        <v>151</v>
      </c>
      <c r="AP248" s="54" t="s">
        <v>238</v>
      </c>
      <c r="AQ248" s="53">
        <v>3.3974358969907408E-2</v>
      </c>
      <c r="AR248" s="53">
        <v>46273.783974358972</v>
      </c>
      <c r="AS248" t="s">
        <v>151</v>
      </c>
      <c r="AT248" t="s">
        <v>238</v>
      </c>
    </row>
    <row r="249" spans="1:46" x14ac:dyDescent="0.35">
      <c r="A249" s="10">
        <v>8</v>
      </c>
      <c r="B249" s="11">
        <f t="shared" si="72"/>
        <v>46273.75</v>
      </c>
      <c r="C249" s="10" t="s">
        <v>54</v>
      </c>
      <c r="D249" s="10">
        <f t="shared" si="73"/>
        <v>1022</v>
      </c>
      <c r="E249" s="10" t="str">
        <f t="shared" si="74"/>
        <v>n/a</v>
      </c>
      <c r="F249" s="10" t="str">
        <f t="shared" si="75"/>
        <v>D03</v>
      </c>
      <c r="G249" s="11">
        <f t="shared" si="76"/>
        <v>46273.84375</v>
      </c>
      <c r="H249" s="11">
        <f t="shared" si="77"/>
        <v>46273.84375</v>
      </c>
      <c r="I249" s="11">
        <f t="shared" si="78"/>
        <v>46273.822916666664</v>
      </c>
      <c r="J249" s="13">
        <f t="shared" si="79"/>
        <v>1.7499999999417923</v>
      </c>
      <c r="K249" s="10">
        <f t="shared" si="80"/>
        <v>24</v>
      </c>
      <c r="L249" s="10">
        <f t="shared" si="81"/>
        <v>1</v>
      </c>
      <c r="M249" s="10">
        <f t="shared" si="82"/>
        <v>25</v>
      </c>
      <c r="N249" s="12">
        <f t="shared" si="83"/>
        <v>0.96</v>
      </c>
      <c r="O249" s="10" t="str">
        <f t="shared" si="84"/>
        <v>1</v>
      </c>
      <c r="P249" s="13">
        <f t="shared" si="85"/>
        <v>0.11273413897280965</v>
      </c>
      <c r="Q249" s="10" t="str">
        <f t="shared" si="86"/>
        <v>WT 1</v>
      </c>
      <c r="R249" s="11">
        <f t="shared" si="87"/>
        <v>46273.75469725579</v>
      </c>
      <c r="S249" s="10" t="str">
        <f t="shared" si="88"/>
        <v>ON TIME</v>
      </c>
      <c r="T249" s="10" t="str">
        <f t="shared" si="89"/>
        <v>YES</v>
      </c>
      <c r="U249" s="10">
        <f t="shared" si="90"/>
        <v>98</v>
      </c>
      <c r="V249" s="10" t="str">
        <f t="shared" si="91"/>
        <v>+1:38</v>
      </c>
      <c r="W249" s="10" t="str">
        <f t="shared" si="92"/>
        <v/>
      </c>
      <c r="X249" s="10" t="str">
        <f t="shared" si="93"/>
        <v>-</v>
      </c>
      <c r="Y249" s="10" t="str">
        <f t="shared" si="94"/>
        <v>Real route 1022: 34 items, last item released 18:37; departure = release + 60 min (rounded up to 15) + loading</v>
      </c>
      <c r="Z249" s="10" t="s">
        <v>148</v>
      </c>
      <c r="AA249" s="14">
        <v>4.6972557870370371E-3</v>
      </c>
      <c r="AB249" s="11">
        <v>46273.75469725579</v>
      </c>
      <c r="AC249" s="10" t="s">
        <v>150</v>
      </c>
      <c r="AD249" s="10" t="s">
        <v>151</v>
      </c>
      <c r="AE249" s="10" t="s">
        <v>152</v>
      </c>
      <c r="AF249" s="10" t="s">
        <v>194</v>
      </c>
      <c r="AG249" s="14">
        <v>0</v>
      </c>
      <c r="AH249" s="10"/>
      <c r="AI249">
        <f t="shared" si="95"/>
        <v>0</v>
      </c>
      <c r="AJ249" s="54">
        <v>1.9813100115740742E-3</v>
      </c>
      <c r="AK249" s="54">
        <v>3.3974358969907408E-2</v>
      </c>
      <c r="AL249" s="53">
        <v>46273.751981310008</v>
      </c>
      <c r="AM249" s="53">
        <v>46273.783974358972</v>
      </c>
      <c r="AN249" t="s">
        <v>151</v>
      </c>
      <c r="AP249" s="54" t="s">
        <v>238</v>
      </c>
      <c r="AQ249" s="53">
        <v>3.3974358969907408E-2</v>
      </c>
      <c r="AR249" s="53">
        <v>46273.783974358972</v>
      </c>
      <c r="AS249" t="s">
        <v>151</v>
      </c>
      <c r="AT249" t="s">
        <v>238</v>
      </c>
    </row>
    <row r="250" spans="1:46" x14ac:dyDescent="0.35">
      <c r="A250" s="10">
        <v>8</v>
      </c>
      <c r="B250" s="11">
        <f t="shared" si="72"/>
        <v>46273.75</v>
      </c>
      <c r="C250" s="10" t="s">
        <v>55</v>
      </c>
      <c r="D250" s="10">
        <f t="shared" si="73"/>
        <v>1028</v>
      </c>
      <c r="E250" s="10" t="str">
        <f t="shared" si="74"/>
        <v>n/a</v>
      </c>
      <c r="F250" s="10" t="str">
        <f t="shared" si="75"/>
        <v>D04</v>
      </c>
      <c r="G250" s="11">
        <f t="shared" si="76"/>
        <v>46273.84375</v>
      </c>
      <c r="H250" s="11">
        <f t="shared" si="77"/>
        <v>46273.84375</v>
      </c>
      <c r="I250" s="11">
        <f t="shared" si="78"/>
        <v>46273.822916666664</v>
      </c>
      <c r="J250" s="13">
        <f t="shared" si="79"/>
        <v>1.7499999999417923</v>
      </c>
      <c r="K250" s="10">
        <f t="shared" si="80"/>
        <v>6</v>
      </c>
      <c r="L250" s="10">
        <f t="shared" si="81"/>
        <v>0</v>
      </c>
      <c r="M250" s="10">
        <f t="shared" si="82"/>
        <v>6</v>
      </c>
      <c r="N250" s="12">
        <f t="shared" si="83"/>
        <v>1</v>
      </c>
      <c r="O250" s="10" t="str">
        <f t="shared" si="84"/>
        <v/>
      </c>
      <c r="P250" s="13">
        <f t="shared" si="85"/>
        <v>0</v>
      </c>
      <c r="Q250" s="10" t="str">
        <f t="shared" si="86"/>
        <v/>
      </c>
      <c r="R250" s="11" t="str">
        <f t="shared" si="87"/>
        <v/>
      </c>
      <c r="S250" s="10" t="str">
        <f t="shared" si="88"/>
        <v>ALL PICKED</v>
      </c>
      <c r="T250" s="10" t="str">
        <f t="shared" si="89"/>
        <v>YES</v>
      </c>
      <c r="U250" s="10" t="str">
        <f t="shared" si="90"/>
        <v/>
      </c>
      <c r="V250" s="10" t="str">
        <f t="shared" si="91"/>
        <v/>
      </c>
      <c r="W250" s="10" t="str">
        <f t="shared" si="92"/>
        <v/>
      </c>
      <c r="X250" s="10" t="str">
        <f t="shared" si="93"/>
        <v>-</v>
      </c>
      <c r="Y250" s="10" t="str">
        <f t="shared" si="94"/>
        <v>Real route 1028: 10 items, last item released 18:40; departure = release + 60 min (rounded up to 15) + loading</v>
      </c>
      <c r="Z250" s="10" t="s">
        <v>148</v>
      </c>
      <c r="AA250" s="14"/>
      <c r="AB250" s="11"/>
      <c r="AC250" s="10"/>
      <c r="AD250" s="10" t="s">
        <v>203</v>
      </c>
      <c r="AE250" s="10" t="s">
        <v>152</v>
      </c>
      <c r="AF250" s="10"/>
      <c r="AG250" s="14"/>
      <c r="AH250" s="10"/>
      <c r="AI250">
        <f t="shared" si="95"/>
        <v>0</v>
      </c>
      <c r="AN250" t="s">
        <v>203</v>
      </c>
      <c r="AS250" t="s">
        <v>203</v>
      </c>
    </row>
    <row r="251" spans="1:46" x14ac:dyDescent="0.35">
      <c r="A251" s="10">
        <v>8</v>
      </c>
      <c r="B251" s="11">
        <f t="shared" si="72"/>
        <v>46273.75</v>
      </c>
      <c r="C251" s="10" t="s">
        <v>56</v>
      </c>
      <c r="D251" s="10">
        <f t="shared" si="73"/>
        <v>1036</v>
      </c>
      <c r="E251" s="10" t="str">
        <f t="shared" si="74"/>
        <v>n/a</v>
      </c>
      <c r="F251" s="10" t="str">
        <f t="shared" si="75"/>
        <v>D05</v>
      </c>
      <c r="G251" s="11">
        <f t="shared" si="76"/>
        <v>46273.84375</v>
      </c>
      <c r="H251" s="11">
        <f t="shared" si="77"/>
        <v>46273.84375</v>
      </c>
      <c r="I251" s="11">
        <f t="shared" si="78"/>
        <v>46273.822916666664</v>
      </c>
      <c r="J251" s="13">
        <f t="shared" si="79"/>
        <v>1.7499999999417923</v>
      </c>
      <c r="K251" s="10">
        <f t="shared" si="80"/>
        <v>12</v>
      </c>
      <c r="L251" s="10">
        <f t="shared" si="81"/>
        <v>0</v>
      </c>
      <c r="M251" s="10">
        <f t="shared" si="82"/>
        <v>12</v>
      </c>
      <c r="N251" s="12">
        <f t="shared" si="83"/>
        <v>1</v>
      </c>
      <c r="O251" s="10" t="str">
        <f t="shared" si="84"/>
        <v/>
      </c>
      <c r="P251" s="13">
        <f t="shared" si="85"/>
        <v>0</v>
      </c>
      <c r="Q251" s="10" t="str">
        <f t="shared" si="86"/>
        <v/>
      </c>
      <c r="R251" s="11" t="str">
        <f t="shared" si="87"/>
        <v/>
      </c>
      <c r="S251" s="10" t="str">
        <f t="shared" si="88"/>
        <v>ALL PICKED</v>
      </c>
      <c r="T251" s="10" t="str">
        <f t="shared" si="89"/>
        <v>YES</v>
      </c>
      <c r="U251" s="10" t="str">
        <f t="shared" si="90"/>
        <v/>
      </c>
      <c r="V251" s="10" t="str">
        <f t="shared" si="91"/>
        <v/>
      </c>
      <c r="W251" s="10" t="str">
        <f t="shared" si="92"/>
        <v/>
      </c>
      <c r="X251" s="10" t="str">
        <f t="shared" si="93"/>
        <v>-</v>
      </c>
      <c r="Y251" s="10" t="str">
        <f t="shared" si="94"/>
        <v>Real route 1036: 22 items, last item released 18:37; departure = release + 60 min (rounded up to 15) + loading</v>
      </c>
      <c r="Z251" s="10" t="s">
        <v>148</v>
      </c>
      <c r="AA251" s="14"/>
      <c r="AB251" s="11"/>
      <c r="AC251" s="10"/>
      <c r="AD251" s="10" t="s">
        <v>203</v>
      </c>
      <c r="AE251" s="10" t="s">
        <v>152</v>
      </c>
      <c r="AF251" s="10"/>
      <c r="AG251" s="14"/>
      <c r="AH251" s="10"/>
      <c r="AI251">
        <f t="shared" si="95"/>
        <v>0</v>
      </c>
      <c r="AN251" t="s">
        <v>203</v>
      </c>
      <c r="AS251" t="s">
        <v>203</v>
      </c>
    </row>
    <row r="252" spans="1:46" x14ac:dyDescent="0.35">
      <c r="A252" s="10">
        <v>8</v>
      </c>
      <c r="B252" s="11">
        <f t="shared" si="72"/>
        <v>46273.75</v>
      </c>
      <c r="C252" s="10" t="s">
        <v>57</v>
      </c>
      <c r="D252" s="10">
        <f t="shared" si="73"/>
        <v>1054</v>
      </c>
      <c r="E252" s="10" t="str">
        <f t="shared" si="74"/>
        <v>n/a</v>
      </c>
      <c r="F252" s="10" t="str">
        <f t="shared" si="75"/>
        <v>D06</v>
      </c>
      <c r="G252" s="11">
        <f t="shared" si="76"/>
        <v>46273.84375</v>
      </c>
      <c r="H252" s="11">
        <f t="shared" si="77"/>
        <v>46273.84375</v>
      </c>
      <c r="I252" s="11">
        <f t="shared" si="78"/>
        <v>46273.822916666664</v>
      </c>
      <c r="J252" s="13">
        <f t="shared" si="79"/>
        <v>1.7499999999417923</v>
      </c>
      <c r="K252" s="10">
        <f t="shared" si="80"/>
        <v>36</v>
      </c>
      <c r="L252" s="10">
        <f t="shared" si="81"/>
        <v>0</v>
      </c>
      <c r="M252" s="10">
        <f t="shared" si="82"/>
        <v>36</v>
      </c>
      <c r="N252" s="12">
        <f t="shared" si="83"/>
        <v>1</v>
      </c>
      <c r="O252" s="10" t="str">
        <f t="shared" si="84"/>
        <v/>
      </c>
      <c r="P252" s="13">
        <f t="shared" si="85"/>
        <v>0</v>
      </c>
      <c r="Q252" s="10" t="str">
        <f t="shared" si="86"/>
        <v/>
      </c>
      <c r="R252" s="11" t="str">
        <f t="shared" si="87"/>
        <v/>
      </c>
      <c r="S252" s="10" t="str">
        <f t="shared" si="88"/>
        <v>ALL PICKED</v>
      </c>
      <c r="T252" s="10" t="str">
        <f t="shared" si="89"/>
        <v>YES</v>
      </c>
      <c r="U252" s="10" t="str">
        <f t="shared" si="90"/>
        <v/>
      </c>
      <c r="V252" s="10" t="str">
        <f t="shared" si="91"/>
        <v/>
      </c>
      <c r="W252" s="10" t="str">
        <f t="shared" si="92"/>
        <v/>
      </c>
      <c r="X252" s="10" t="str">
        <f t="shared" si="93"/>
        <v>-</v>
      </c>
      <c r="Y252" s="10" t="str">
        <f t="shared" si="94"/>
        <v>Real route 1054: 43 items, last item released 18:37; departure = release + 60 min (rounded up to 15) + loading</v>
      </c>
      <c r="Z252" s="10" t="s">
        <v>148</v>
      </c>
      <c r="AA252" s="14"/>
      <c r="AB252" s="11"/>
      <c r="AC252" s="10"/>
      <c r="AD252" s="10" t="s">
        <v>203</v>
      </c>
      <c r="AE252" s="10" t="s">
        <v>152</v>
      </c>
      <c r="AF252" s="10"/>
      <c r="AG252" s="14"/>
      <c r="AH252" s="10"/>
      <c r="AI252">
        <f t="shared" si="95"/>
        <v>0</v>
      </c>
      <c r="AN252" t="s">
        <v>203</v>
      </c>
      <c r="AS252" t="s">
        <v>203</v>
      </c>
    </row>
    <row r="253" spans="1:46" x14ac:dyDescent="0.35">
      <c r="A253" s="10">
        <v>8</v>
      </c>
      <c r="B253" s="11">
        <f t="shared" si="72"/>
        <v>46273.75</v>
      </c>
      <c r="C253" s="10" t="s">
        <v>58</v>
      </c>
      <c r="D253" s="10">
        <f t="shared" si="73"/>
        <v>1010</v>
      </c>
      <c r="E253" s="10" t="str">
        <f t="shared" si="74"/>
        <v>n/a</v>
      </c>
      <c r="F253" s="10" t="str">
        <f t="shared" si="75"/>
        <v>D07</v>
      </c>
      <c r="G253" s="11">
        <f t="shared" si="76"/>
        <v>46273.854166666657</v>
      </c>
      <c r="H253" s="11">
        <f t="shared" si="77"/>
        <v>46273.854166666657</v>
      </c>
      <c r="I253" s="11">
        <f t="shared" si="78"/>
        <v>46273.833333333321</v>
      </c>
      <c r="J253" s="13">
        <f t="shared" si="79"/>
        <v>1.9999999997089617</v>
      </c>
      <c r="K253" s="10">
        <f t="shared" si="80"/>
        <v>16</v>
      </c>
      <c r="L253" s="10">
        <f t="shared" si="81"/>
        <v>2</v>
      </c>
      <c r="M253" s="10">
        <f t="shared" si="82"/>
        <v>18</v>
      </c>
      <c r="N253" s="12">
        <f t="shared" si="83"/>
        <v>0.88888888888888884</v>
      </c>
      <c r="O253" s="10" t="str">
        <f t="shared" si="84"/>
        <v>2</v>
      </c>
      <c r="P253" s="13">
        <f t="shared" si="85"/>
        <v>0.18562500000000001</v>
      </c>
      <c r="Q253" s="10" t="str">
        <f t="shared" si="86"/>
        <v>WT 2</v>
      </c>
      <c r="R253" s="11">
        <f t="shared" si="87"/>
        <v>46273.757734375002</v>
      </c>
      <c r="S253" s="10" t="str">
        <f t="shared" si="88"/>
        <v>ON TIME</v>
      </c>
      <c r="T253" s="10" t="str">
        <f t="shared" si="89"/>
        <v>YES</v>
      </c>
      <c r="U253" s="10">
        <f t="shared" si="90"/>
        <v>109</v>
      </c>
      <c r="V253" s="10" t="str">
        <f t="shared" si="91"/>
        <v>+1:49</v>
      </c>
      <c r="W253" s="10" t="str">
        <f t="shared" si="92"/>
        <v/>
      </c>
      <c r="X253" s="10" t="str">
        <f t="shared" si="93"/>
        <v>-</v>
      </c>
      <c r="Y253" s="10" t="str">
        <f t="shared" si="94"/>
        <v>Real route 1010: 24 items, last item released 18:53; departure = release + 60 min (rounded up to 15) + loading</v>
      </c>
      <c r="Z253" s="10" t="s">
        <v>148</v>
      </c>
      <c r="AA253" s="14">
        <v>7.7343749999999999E-3</v>
      </c>
      <c r="AB253" s="11">
        <v>46273.757734375002</v>
      </c>
      <c r="AC253" s="10" t="s">
        <v>204</v>
      </c>
      <c r="AD253" s="10" t="s">
        <v>151</v>
      </c>
      <c r="AE253" s="10" t="s">
        <v>152</v>
      </c>
      <c r="AF253" s="10" t="s">
        <v>239</v>
      </c>
      <c r="AG253" s="14">
        <v>0</v>
      </c>
      <c r="AH253" s="10"/>
      <c r="AI253">
        <f t="shared" si="95"/>
        <v>0</v>
      </c>
      <c r="AJ253" s="54">
        <v>2.5946969675925921E-3</v>
      </c>
      <c r="AK253" s="54">
        <v>1.5272569444444439E-2</v>
      </c>
      <c r="AL253" s="53">
        <v>46273.752594696969</v>
      </c>
      <c r="AM253" s="53">
        <v>46273.765272569442</v>
      </c>
      <c r="AN253" t="s">
        <v>151</v>
      </c>
      <c r="AP253" s="54" t="s">
        <v>194</v>
      </c>
      <c r="AQ253" s="53">
        <v>1.5272569444444439E-2</v>
      </c>
      <c r="AR253" s="53">
        <v>46273.765272569442</v>
      </c>
      <c r="AS253" t="s">
        <v>151</v>
      </c>
      <c r="AT253" t="s">
        <v>194</v>
      </c>
    </row>
    <row r="254" spans="1:46" x14ac:dyDescent="0.35">
      <c r="A254" s="10">
        <v>8</v>
      </c>
      <c r="B254" s="11">
        <f t="shared" si="72"/>
        <v>46273.75</v>
      </c>
      <c r="C254" s="10" t="s">
        <v>59</v>
      </c>
      <c r="D254" s="10">
        <f t="shared" si="73"/>
        <v>1019</v>
      </c>
      <c r="E254" s="10" t="str">
        <f t="shared" si="74"/>
        <v>n/a</v>
      </c>
      <c r="F254" s="10" t="str">
        <f t="shared" si="75"/>
        <v>D08</v>
      </c>
      <c r="G254" s="11">
        <f t="shared" si="76"/>
        <v>46273.854166666657</v>
      </c>
      <c r="H254" s="11">
        <f t="shared" si="77"/>
        <v>46273.854166666657</v>
      </c>
      <c r="I254" s="11">
        <f t="shared" si="78"/>
        <v>46273.833333333321</v>
      </c>
      <c r="J254" s="13">
        <f t="shared" si="79"/>
        <v>1.9999999997089617</v>
      </c>
      <c r="K254" s="10">
        <f t="shared" si="80"/>
        <v>15</v>
      </c>
      <c r="L254" s="10">
        <f t="shared" si="81"/>
        <v>1</v>
      </c>
      <c r="M254" s="10">
        <f t="shared" si="82"/>
        <v>16</v>
      </c>
      <c r="N254" s="12">
        <f t="shared" si="83"/>
        <v>0.9375</v>
      </c>
      <c r="O254" s="10" t="str">
        <f t="shared" si="84"/>
        <v>2</v>
      </c>
      <c r="P254" s="13">
        <f t="shared" si="85"/>
        <v>0.18562500000000001</v>
      </c>
      <c r="Q254" s="10" t="str">
        <f t="shared" si="86"/>
        <v>WT 2</v>
      </c>
      <c r="R254" s="11">
        <f t="shared" si="87"/>
        <v>46273.757734375002</v>
      </c>
      <c r="S254" s="10" t="str">
        <f t="shared" si="88"/>
        <v>ON TIME</v>
      </c>
      <c r="T254" s="10" t="str">
        <f t="shared" si="89"/>
        <v>YES</v>
      </c>
      <c r="U254" s="10">
        <f t="shared" si="90"/>
        <v>109</v>
      </c>
      <c r="V254" s="10" t="str">
        <f t="shared" si="91"/>
        <v>+1:49</v>
      </c>
      <c r="W254" s="10" t="str">
        <f t="shared" si="92"/>
        <v/>
      </c>
      <c r="X254" s="10" t="str">
        <f t="shared" si="93"/>
        <v>-</v>
      </c>
      <c r="Y254" s="10" t="str">
        <f t="shared" si="94"/>
        <v>Real route 1019: 31 items, last item released 18:46; departure = release + 60 min (rounded up to 15) + loading</v>
      </c>
      <c r="Z254" s="10" t="s">
        <v>148</v>
      </c>
      <c r="AA254" s="14">
        <v>7.7343749999999999E-3</v>
      </c>
      <c r="AB254" s="11">
        <v>46273.757734375002</v>
      </c>
      <c r="AC254" s="10" t="s">
        <v>204</v>
      </c>
      <c r="AD254" s="10" t="s">
        <v>151</v>
      </c>
      <c r="AE254" s="10" t="s">
        <v>152</v>
      </c>
      <c r="AF254" s="10" t="s">
        <v>239</v>
      </c>
      <c r="AG254" s="14">
        <v>0</v>
      </c>
      <c r="AH254" s="10"/>
      <c r="AI254">
        <f t="shared" si="95"/>
        <v>0</v>
      </c>
      <c r="AJ254" s="54">
        <v>2.5946969675925921E-3</v>
      </c>
      <c r="AK254" s="54">
        <v>1.5272569444444439E-2</v>
      </c>
      <c r="AL254" s="53">
        <v>46273.752594696969</v>
      </c>
      <c r="AM254" s="53">
        <v>46273.765272569442</v>
      </c>
      <c r="AN254" t="s">
        <v>151</v>
      </c>
      <c r="AP254" s="54" t="s">
        <v>194</v>
      </c>
      <c r="AQ254" s="53">
        <v>1.5272569444444439E-2</v>
      </c>
      <c r="AR254" s="53">
        <v>46273.765272569442</v>
      </c>
      <c r="AS254" t="s">
        <v>151</v>
      </c>
      <c r="AT254" t="s">
        <v>194</v>
      </c>
    </row>
    <row r="255" spans="1:46" x14ac:dyDescent="0.35">
      <c r="A255" s="10">
        <v>8</v>
      </c>
      <c r="B255" s="11">
        <f t="shared" si="72"/>
        <v>46273.75</v>
      </c>
      <c r="C255" s="10" t="s">
        <v>60</v>
      </c>
      <c r="D255" s="10">
        <f t="shared" si="73"/>
        <v>1021</v>
      </c>
      <c r="E255" s="10" t="str">
        <f t="shared" si="74"/>
        <v>n/a</v>
      </c>
      <c r="F255" s="10" t="str">
        <f t="shared" si="75"/>
        <v>D09</v>
      </c>
      <c r="G255" s="11">
        <f t="shared" si="76"/>
        <v>46273.854166666657</v>
      </c>
      <c r="H255" s="11">
        <f t="shared" si="77"/>
        <v>46273.854166666657</v>
      </c>
      <c r="I255" s="11">
        <f t="shared" si="78"/>
        <v>46273.833333333321</v>
      </c>
      <c r="J255" s="13">
        <f t="shared" si="79"/>
        <v>1.9999999997089617</v>
      </c>
      <c r="K255" s="10">
        <f t="shared" si="80"/>
        <v>5</v>
      </c>
      <c r="L255" s="10">
        <f t="shared" si="81"/>
        <v>0</v>
      </c>
      <c r="M255" s="10">
        <f t="shared" si="82"/>
        <v>5</v>
      </c>
      <c r="N255" s="12">
        <f t="shared" si="83"/>
        <v>1</v>
      </c>
      <c r="O255" s="10" t="str">
        <f t="shared" si="84"/>
        <v/>
      </c>
      <c r="P255" s="13">
        <f t="shared" si="85"/>
        <v>0</v>
      </c>
      <c r="Q255" s="10" t="str">
        <f t="shared" si="86"/>
        <v/>
      </c>
      <c r="R255" s="11" t="str">
        <f t="shared" si="87"/>
        <v/>
      </c>
      <c r="S255" s="10" t="str">
        <f t="shared" si="88"/>
        <v>ALL PICKED</v>
      </c>
      <c r="T255" s="10" t="str">
        <f t="shared" si="89"/>
        <v>YES</v>
      </c>
      <c r="U255" s="10" t="str">
        <f t="shared" si="90"/>
        <v/>
      </c>
      <c r="V255" s="10" t="str">
        <f t="shared" si="91"/>
        <v/>
      </c>
      <c r="W255" s="10" t="str">
        <f t="shared" si="92"/>
        <v/>
      </c>
      <c r="X255" s="10" t="str">
        <f t="shared" si="93"/>
        <v>-</v>
      </c>
      <c r="Y255" s="10" t="str">
        <f t="shared" si="94"/>
        <v>Real route 1021: 18 items, last item released 18:53; departure = release + 60 min (rounded up to 15) + loading</v>
      </c>
      <c r="Z255" s="10" t="s">
        <v>148</v>
      </c>
      <c r="AA255" s="14"/>
      <c r="AB255" s="11"/>
      <c r="AC255" s="10"/>
      <c r="AD255" s="10" t="s">
        <v>203</v>
      </c>
      <c r="AE255" s="10" t="s">
        <v>152</v>
      </c>
      <c r="AF255" s="10"/>
      <c r="AG255" s="14"/>
      <c r="AH255" s="10"/>
      <c r="AI255">
        <f t="shared" si="95"/>
        <v>0</v>
      </c>
      <c r="AN255" t="s">
        <v>203</v>
      </c>
      <c r="AS255" t="s">
        <v>203</v>
      </c>
    </row>
    <row r="256" spans="1:46" x14ac:dyDescent="0.35">
      <c r="A256" s="10">
        <v>8</v>
      </c>
      <c r="B256" s="11">
        <f t="shared" si="72"/>
        <v>46273.75</v>
      </c>
      <c r="C256" s="10" t="s">
        <v>61</v>
      </c>
      <c r="D256" s="10">
        <f t="shared" si="73"/>
        <v>1030</v>
      </c>
      <c r="E256" s="10" t="str">
        <f t="shared" si="74"/>
        <v>n/a</v>
      </c>
      <c r="F256" s="10" t="str">
        <f t="shared" si="75"/>
        <v>D10</v>
      </c>
      <c r="G256" s="11">
        <f t="shared" si="76"/>
        <v>46273.854166666657</v>
      </c>
      <c r="H256" s="11">
        <f t="shared" si="77"/>
        <v>46273.854166666657</v>
      </c>
      <c r="I256" s="11">
        <f t="shared" si="78"/>
        <v>46273.833333333321</v>
      </c>
      <c r="J256" s="13">
        <f t="shared" si="79"/>
        <v>1.9999999997089617</v>
      </c>
      <c r="K256" s="10">
        <f t="shared" si="80"/>
        <v>5</v>
      </c>
      <c r="L256" s="10">
        <f t="shared" si="81"/>
        <v>0</v>
      </c>
      <c r="M256" s="10">
        <f t="shared" si="82"/>
        <v>5</v>
      </c>
      <c r="N256" s="12">
        <f t="shared" si="83"/>
        <v>1</v>
      </c>
      <c r="O256" s="10" t="str">
        <f t="shared" si="84"/>
        <v/>
      </c>
      <c r="P256" s="13">
        <f t="shared" si="85"/>
        <v>0</v>
      </c>
      <c r="Q256" s="10" t="str">
        <f t="shared" si="86"/>
        <v/>
      </c>
      <c r="R256" s="11" t="str">
        <f t="shared" si="87"/>
        <v/>
      </c>
      <c r="S256" s="10" t="str">
        <f t="shared" si="88"/>
        <v>ALL PICKED</v>
      </c>
      <c r="T256" s="10" t="str">
        <f t="shared" si="89"/>
        <v>YES</v>
      </c>
      <c r="U256" s="10" t="str">
        <f t="shared" si="90"/>
        <v/>
      </c>
      <c r="V256" s="10" t="str">
        <f t="shared" si="91"/>
        <v/>
      </c>
      <c r="W256" s="10" t="str">
        <f t="shared" si="92"/>
        <v/>
      </c>
      <c r="X256" s="10" t="str">
        <f t="shared" si="93"/>
        <v>-</v>
      </c>
      <c r="Y256" s="10" t="str">
        <f t="shared" si="94"/>
        <v>Real route 1030: 19 items, last item released 18:59; departure = release + 60 min (rounded up to 15) + loading</v>
      </c>
      <c r="Z256" s="10" t="s">
        <v>148</v>
      </c>
      <c r="AA256" s="14"/>
      <c r="AB256" s="11"/>
      <c r="AC256" s="10"/>
      <c r="AD256" s="10" t="s">
        <v>203</v>
      </c>
      <c r="AE256" s="10" t="s">
        <v>152</v>
      </c>
      <c r="AF256" s="10"/>
      <c r="AG256" s="14"/>
      <c r="AH256" s="10"/>
      <c r="AI256">
        <f t="shared" si="95"/>
        <v>0</v>
      </c>
      <c r="AN256" t="s">
        <v>203</v>
      </c>
      <c r="AS256" t="s">
        <v>203</v>
      </c>
    </row>
    <row r="257" spans="1:46" x14ac:dyDescent="0.35">
      <c r="A257" s="10">
        <v>8</v>
      </c>
      <c r="B257" s="11">
        <f t="shared" si="72"/>
        <v>46273.75</v>
      </c>
      <c r="C257" s="10" t="s">
        <v>62</v>
      </c>
      <c r="D257" s="10">
        <f t="shared" si="73"/>
        <v>1042</v>
      </c>
      <c r="E257" s="10" t="str">
        <f t="shared" si="74"/>
        <v>n/a</v>
      </c>
      <c r="F257" s="10" t="str">
        <f t="shared" si="75"/>
        <v>D11</v>
      </c>
      <c r="G257" s="11">
        <f t="shared" si="76"/>
        <v>46273.854166666657</v>
      </c>
      <c r="H257" s="11">
        <f t="shared" si="77"/>
        <v>46273.854166666657</v>
      </c>
      <c r="I257" s="11">
        <f t="shared" si="78"/>
        <v>46273.833333333321</v>
      </c>
      <c r="J257" s="13">
        <f t="shared" si="79"/>
        <v>1.9999999997089617</v>
      </c>
      <c r="K257" s="10">
        <f t="shared" si="80"/>
        <v>123</v>
      </c>
      <c r="L257" s="10">
        <f t="shared" si="81"/>
        <v>60</v>
      </c>
      <c r="M257" s="10">
        <f t="shared" si="82"/>
        <v>183</v>
      </c>
      <c r="N257" s="12">
        <f t="shared" si="83"/>
        <v>0.67213114754098358</v>
      </c>
      <c r="O257" s="10" t="str">
        <f t="shared" si="84"/>
        <v>1, 4, 6</v>
      </c>
      <c r="P257" s="13">
        <f t="shared" si="85"/>
        <v>0.6283854166666667</v>
      </c>
      <c r="Q257" s="10" t="str">
        <f t="shared" si="86"/>
        <v>WT 4</v>
      </c>
      <c r="R257" s="11">
        <f t="shared" si="87"/>
        <v>46273.776182725691</v>
      </c>
      <c r="S257" s="10" t="str">
        <f t="shared" si="88"/>
        <v>ON TIME</v>
      </c>
      <c r="T257" s="10" t="str">
        <f t="shared" si="89"/>
        <v>YES</v>
      </c>
      <c r="U257" s="10">
        <f t="shared" si="90"/>
        <v>82</v>
      </c>
      <c r="V257" s="10" t="str">
        <f t="shared" si="91"/>
        <v>+1:22</v>
      </c>
      <c r="W257" s="10" t="str">
        <f t="shared" si="92"/>
        <v/>
      </c>
      <c r="X257" s="10" t="str">
        <f t="shared" si="93"/>
        <v>-</v>
      </c>
      <c r="Y257" s="10" t="str">
        <f t="shared" si="94"/>
        <v>Real route 1042: 200 items, last item released 18:59; departure = release + 60 min (rounded up to 15) + loading</v>
      </c>
      <c r="Z257" s="10" t="s">
        <v>148</v>
      </c>
      <c r="AA257" s="14">
        <v>2.618272569444444E-2</v>
      </c>
      <c r="AB257" s="11">
        <v>46273.776182725691</v>
      </c>
      <c r="AC257" s="10" t="s">
        <v>214</v>
      </c>
      <c r="AD257" s="10" t="s">
        <v>151</v>
      </c>
      <c r="AE257" s="10" t="s">
        <v>152</v>
      </c>
      <c r="AF257" s="10" t="s">
        <v>240</v>
      </c>
      <c r="AG257" s="14">
        <v>0</v>
      </c>
      <c r="AH257" s="10"/>
      <c r="AI257">
        <f t="shared" si="95"/>
        <v>0</v>
      </c>
      <c r="AJ257" s="54">
        <v>2.618272569444444E-2</v>
      </c>
      <c r="AK257" s="54">
        <v>5.4358974363425933E-2</v>
      </c>
      <c r="AL257" s="53">
        <v>46273.776182725691</v>
      </c>
      <c r="AM257" s="53">
        <v>46273.804358974361</v>
      </c>
      <c r="AN257" t="s">
        <v>151</v>
      </c>
      <c r="AP257" s="54" t="s">
        <v>236</v>
      </c>
      <c r="AQ257" s="53">
        <v>5.4358974363425933E-2</v>
      </c>
      <c r="AR257" s="53">
        <v>46273.804358974361</v>
      </c>
      <c r="AS257" t="s">
        <v>151</v>
      </c>
      <c r="AT257" t="s">
        <v>236</v>
      </c>
    </row>
    <row r="258" spans="1:46" x14ac:dyDescent="0.35">
      <c r="A258" s="10">
        <v>8</v>
      </c>
      <c r="B258" s="11">
        <f t="shared" si="72"/>
        <v>46273.75</v>
      </c>
      <c r="C258" s="10" t="s">
        <v>63</v>
      </c>
      <c r="D258" s="10">
        <f t="shared" si="73"/>
        <v>1080</v>
      </c>
      <c r="E258" s="10" t="str">
        <f t="shared" si="74"/>
        <v>n/a</v>
      </c>
      <c r="F258" s="10" t="str">
        <f t="shared" si="75"/>
        <v>D12</v>
      </c>
      <c r="G258" s="11">
        <f t="shared" si="76"/>
        <v>46273.854166666657</v>
      </c>
      <c r="H258" s="11">
        <f t="shared" si="77"/>
        <v>46273.854166666657</v>
      </c>
      <c r="I258" s="11">
        <f t="shared" si="78"/>
        <v>46273.833333333321</v>
      </c>
      <c r="J258" s="13">
        <f t="shared" si="79"/>
        <v>1.9999999997089617</v>
      </c>
      <c r="K258" s="10">
        <f t="shared" si="80"/>
        <v>1</v>
      </c>
      <c r="L258" s="10">
        <f t="shared" si="81"/>
        <v>19</v>
      </c>
      <c r="M258" s="10">
        <f t="shared" si="82"/>
        <v>20</v>
      </c>
      <c r="N258" s="12">
        <f t="shared" si="83"/>
        <v>0.05</v>
      </c>
      <c r="O258" s="10" t="str">
        <f t="shared" si="84"/>
        <v>1, 2, 3, 4</v>
      </c>
      <c r="P258" s="13">
        <f t="shared" si="85"/>
        <v>0.6283854166666667</v>
      </c>
      <c r="Q258" s="10" t="str">
        <f t="shared" si="86"/>
        <v>WT 4</v>
      </c>
      <c r="R258" s="11">
        <f t="shared" si="87"/>
        <v>46273.776182725691</v>
      </c>
      <c r="S258" s="10" t="str">
        <f t="shared" si="88"/>
        <v>ON TIME</v>
      </c>
      <c r="T258" s="10" t="str">
        <f t="shared" si="89"/>
        <v>YES</v>
      </c>
      <c r="U258" s="10">
        <f t="shared" si="90"/>
        <v>82</v>
      </c>
      <c r="V258" s="10" t="str">
        <f t="shared" si="91"/>
        <v>+1:22</v>
      </c>
      <c r="W258" s="10" t="str">
        <f t="shared" si="92"/>
        <v/>
      </c>
      <c r="X258" s="10" t="str">
        <f t="shared" si="93"/>
        <v>-</v>
      </c>
      <c r="Y258" s="10" t="str">
        <f t="shared" si="94"/>
        <v>Real route 1080: 25 items, last item released 18:59; departure = release + 60 min (rounded up to 15) + loading</v>
      </c>
      <c r="Z258" s="10" t="s">
        <v>148</v>
      </c>
      <c r="AA258" s="14">
        <v>2.618272569444444E-2</v>
      </c>
      <c r="AB258" s="11">
        <v>46273.776182725691</v>
      </c>
      <c r="AC258" s="10" t="s">
        <v>214</v>
      </c>
      <c r="AD258" s="10" t="s">
        <v>151</v>
      </c>
      <c r="AE258" s="10" t="s">
        <v>152</v>
      </c>
      <c r="AF258" s="10" t="s">
        <v>240</v>
      </c>
      <c r="AG258" s="14">
        <v>0</v>
      </c>
      <c r="AH258" s="10"/>
      <c r="AI258">
        <f t="shared" si="95"/>
        <v>0</v>
      </c>
      <c r="AJ258" s="54">
        <v>2.618272569444444E-2</v>
      </c>
      <c r="AK258" s="54">
        <v>5.4358974363425933E-2</v>
      </c>
      <c r="AL258" s="53">
        <v>46273.776182725691</v>
      </c>
      <c r="AM258" s="53">
        <v>46273.804358974361</v>
      </c>
      <c r="AN258" t="s">
        <v>151</v>
      </c>
      <c r="AP258" s="54" t="s">
        <v>236</v>
      </c>
      <c r="AQ258" s="53">
        <v>5.4358974363425933E-2</v>
      </c>
      <c r="AR258" s="53">
        <v>46273.804358974361</v>
      </c>
      <c r="AS258" t="s">
        <v>151</v>
      </c>
      <c r="AT258" t="s">
        <v>236</v>
      </c>
    </row>
    <row r="259" spans="1:46" x14ac:dyDescent="0.35">
      <c r="A259" s="10">
        <v>8</v>
      </c>
      <c r="B259" s="11">
        <f t="shared" si="72"/>
        <v>46273.75</v>
      </c>
      <c r="C259" s="10" t="s">
        <v>64</v>
      </c>
      <c r="D259" s="10">
        <f t="shared" si="73"/>
        <v>1026</v>
      </c>
      <c r="E259" s="10" t="str">
        <f t="shared" si="74"/>
        <v>n/a</v>
      </c>
      <c r="F259" s="10" t="str">
        <f t="shared" si="75"/>
        <v>D01</v>
      </c>
      <c r="G259" s="11">
        <f t="shared" si="76"/>
        <v>46273.864583333343</v>
      </c>
      <c r="H259" s="11">
        <f t="shared" si="77"/>
        <v>46273.864583333343</v>
      </c>
      <c r="I259" s="11">
        <f t="shared" si="78"/>
        <v>46273.843750000007</v>
      </c>
      <c r="J259" s="13">
        <f t="shared" si="79"/>
        <v>2.250000000174623</v>
      </c>
      <c r="K259" s="10">
        <f t="shared" si="80"/>
        <v>12</v>
      </c>
      <c r="L259" s="10">
        <f t="shared" si="81"/>
        <v>2</v>
      </c>
      <c r="M259" s="10">
        <f t="shared" si="82"/>
        <v>14</v>
      </c>
      <c r="N259" s="12">
        <f t="shared" si="83"/>
        <v>0.8571428571428571</v>
      </c>
      <c r="O259" s="10" t="str">
        <f t="shared" si="84"/>
        <v>1</v>
      </c>
      <c r="P259" s="13">
        <f t="shared" si="85"/>
        <v>0.31565558912386704</v>
      </c>
      <c r="Q259" s="10" t="str">
        <f t="shared" si="86"/>
        <v>WT 1</v>
      </c>
      <c r="R259" s="11">
        <f t="shared" si="87"/>
        <v>46273.763152316213</v>
      </c>
      <c r="S259" s="10" t="str">
        <f t="shared" si="88"/>
        <v>ON TIME</v>
      </c>
      <c r="T259" s="10" t="str">
        <f t="shared" si="89"/>
        <v>YES</v>
      </c>
      <c r="U259" s="10">
        <f t="shared" si="90"/>
        <v>116</v>
      </c>
      <c r="V259" s="10" t="str">
        <f t="shared" si="91"/>
        <v>+1:56</v>
      </c>
      <c r="W259" s="10" t="str">
        <f t="shared" si="92"/>
        <v/>
      </c>
      <c r="X259" s="10" t="str">
        <f t="shared" si="93"/>
        <v>-</v>
      </c>
      <c r="Y259" s="10" t="str">
        <f t="shared" si="94"/>
        <v>Real route 1026: 29 items, last item released 19:01; departure = release + 60 min (rounded up to 15) + loading</v>
      </c>
      <c r="Z259" s="10" t="s">
        <v>148</v>
      </c>
      <c r="AA259" s="14">
        <v>1.3152316215277781E-2</v>
      </c>
      <c r="AB259" s="11">
        <v>46273.763152316213</v>
      </c>
      <c r="AC259" s="10" t="s">
        <v>150</v>
      </c>
      <c r="AD259" s="10" t="s">
        <v>151</v>
      </c>
      <c r="AE259" s="10" t="s">
        <v>152</v>
      </c>
      <c r="AF259" s="10" t="s">
        <v>224</v>
      </c>
      <c r="AG259" s="14">
        <v>0</v>
      </c>
      <c r="AH259" s="10"/>
      <c r="AI259">
        <f t="shared" si="95"/>
        <v>0</v>
      </c>
      <c r="AJ259" s="54">
        <v>5.5476680439814812E-3</v>
      </c>
      <c r="AK259" s="54">
        <v>9.5128205127314819E-2</v>
      </c>
      <c r="AL259" s="53">
        <v>46273.755547668043</v>
      </c>
      <c r="AM259" s="53">
        <v>46273.845128205117</v>
      </c>
      <c r="AN259" t="s">
        <v>205</v>
      </c>
      <c r="AO259">
        <v>1</v>
      </c>
      <c r="AP259" s="54" t="s">
        <v>241</v>
      </c>
      <c r="AQ259" s="53">
        <v>9.5128205127314819E-2</v>
      </c>
      <c r="AR259" s="53">
        <v>46273.845128205117</v>
      </c>
      <c r="AS259" t="s">
        <v>205</v>
      </c>
      <c r="AT259" t="s">
        <v>241</v>
      </c>
    </row>
    <row r="260" spans="1:46" x14ac:dyDescent="0.35">
      <c r="A260" s="10">
        <v>8</v>
      </c>
      <c r="B260" s="11">
        <f t="shared" si="72"/>
        <v>46273.75</v>
      </c>
      <c r="C260" s="10" t="s">
        <v>65</v>
      </c>
      <c r="D260" s="10">
        <f t="shared" si="73"/>
        <v>1033</v>
      </c>
      <c r="E260" s="10" t="str">
        <f t="shared" si="74"/>
        <v>n/a</v>
      </c>
      <c r="F260" s="10" t="str">
        <f t="shared" si="75"/>
        <v>D02</v>
      </c>
      <c r="G260" s="11">
        <f t="shared" si="76"/>
        <v>46273.864583333343</v>
      </c>
      <c r="H260" s="11">
        <f t="shared" si="77"/>
        <v>46273.864583333343</v>
      </c>
      <c r="I260" s="11">
        <f t="shared" si="78"/>
        <v>46273.843750000007</v>
      </c>
      <c r="J260" s="13">
        <f t="shared" si="79"/>
        <v>2.250000000174623</v>
      </c>
      <c r="K260" s="10">
        <f t="shared" si="80"/>
        <v>37</v>
      </c>
      <c r="L260" s="10">
        <f t="shared" si="81"/>
        <v>31</v>
      </c>
      <c r="M260" s="10">
        <f t="shared" si="82"/>
        <v>68</v>
      </c>
      <c r="N260" s="12">
        <f t="shared" si="83"/>
        <v>0.54411764705882348</v>
      </c>
      <c r="O260" s="10" t="str">
        <f t="shared" si="84"/>
        <v>1, 4, 6</v>
      </c>
      <c r="P260" s="13">
        <f t="shared" si="85"/>
        <v>0.83784722222222241</v>
      </c>
      <c r="Q260" s="10" t="str">
        <f t="shared" si="86"/>
        <v>WT 4</v>
      </c>
      <c r="R260" s="11">
        <f t="shared" si="87"/>
        <v>46273.784910300928</v>
      </c>
      <c r="S260" s="10" t="str">
        <f t="shared" si="88"/>
        <v>ON TIME</v>
      </c>
      <c r="T260" s="10" t="str">
        <f t="shared" si="89"/>
        <v>YES</v>
      </c>
      <c r="U260" s="10">
        <f t="shared" si="90"/>
        <v>85</v>
      </c>
      <c r="V260" s="10" t="str">
        <f t="shared" si="91"/>
        <v>+1:25</v>
      </c>
      <c r="W260" s="10" t="str">
        <f t="shared" si="92"/>
        <v/>
      </c>
      <c r="X260" s="10" t="str">
        <f t="shared" si="93"/>
        <v>-</v>
      </c>
      <c r="Y260" s="10" t="str">
        <f t="shared" si="94"/>
        <v>Real route 1033: 74 items, last item released 19:01; departure = release + 60 min (rounded up to 15) + loading</v>
      </c>
      <c r="Z260" s="10" t="s">
        <v>148</v>
      </c>
      <c r="AA260" s="14">
        <v>3.4910300925925918E-2</v>
      </c>
      <c r="AB260" s="11">
        <v>46273.784910300928</v>
      </c>
      <c r="AC260" s="10" t="s">
        <v>214</v>
      </c>
      <c r="AD260" s="10" t="s">
        <v>151</v>
      </c>
      <c r="AE260" s="10" t="s">
        <v>152</v>
      </c>
      <c r="AF260" s="10" t="s">
        <v>184</v>
      </c>
      <c r="AG260" s="14">
        <v>0</v>
      </c>
      <c r="AH260" s="10"/>
      <c r="AI260">
        <f t="shared" si="95"/>
        <v>0</v>
      </c>
      <c r="AJ260" s="54">
        <v>3.4910300925925918E-2</v>
      </c>
      <c r="AK260" s="54">
        <v>9.5128205127314819E-2</v>
      </c>
      <c r="AL260" s="53">
        <v>46273.784910300928</v>
      </c>
      <c r="AM260" s="53">
        <v>46273.845128205117</v>
      </c>
      <c r="AN260" t="s">
        <v>205</v>
      </c>
      <c r="AO260">
        <v>1</v>
      </c>
      <c r="AP260" s="54" t="s">
        <v>241</v>
      </c>
      <c r="AQ260" s="53">
        <v>9.5128205127314819E-2</v>
      </c>
      <c r="AR260" s="53">
        <v>46273.845128205117</v>
      </c>
      <c r="AS260" t="s">
        <v>205</v>
      </c>
      <c r="AT260" t="s">
        <v>241</v>
      </c>
    </row>
    <row r="261" spans="1:46" x14ac:dyDescent="0.35">
      <c r="A261" s="10">
        <v>8</v>
      </c>
      <c r="B261" s="11">
        <f t="shared" si="72"/>
        <v>46273.75</v>
      </c>
      <c r="C261" s="10" t="s">
        <v>66</v>
      </c>
      <c r="D261" s="10">
        <f t="shared" si="73"/>
        <v>1034</v>
      </c>
      <c r="E261" s="10" t="str">
        <f t="shared" si="74"/>
        <v>n/a</v>
      </c>
      <c r="F261" s="10" t="str">
        <f t="shared" si="75"/>
        <v>D03</v>
      </c>
      <c r="G261" s="11">
        <f t="shared" si="76"/>
        <v>46273.864583333343</v>
      </c>
      <c r="H261" s="11">
        <f t="shared" si="77"/>
        <v>46273.864583333343</v>
      </c>
      <c r="I261" s="11">
        <f t="shared" si="78"/>
        <v>46273.843750000007</v>
      </c>
      <c r="J261" s="13">
        <f t="shared" si="79"/>
        <v>2.250000000174623</v>
      </c>
      <c r="K261" s="10">
        <f t="shared" si="80"/>
        <v>42</v>
      </c>
      <c r="L261" s="10">
        <f t="shared" si="81"/>
        <v>21</v>
      </c>
      <c r="M261" s="10">
        <f t="shared" si="82"/>
        <v>63</v>
      </c>
      <c r="N261" s="12">
        <f t="shared" si="83"/>
        <v>0.66666666666666663</v>
      </c>
      <c r="O261" s="10" t="str">
        <f t="shared" si="84"/>
        <v>1, 2, 3, 4, 6</v>
      </c>
      <c r="P261" s="13">
        <f t="shared" si="85"/>
        <v>0.83784722222222241</v>
      </c>
      <c r="Q261" s="10" t="str">
        <f t="shared" si="86"/>
        <v>WT 4</v>
      </c>
      <c r="R261" s="11">
        <f t="shared" si="87"/>
        <v>46273.784910300928</v>
      </c>
      <c r="S261" s="10" t="str">
        <f t="shared" si="88"/>
        <v>ON TIME</v>
      </c>
      <c r="T261" s="10" t="str">
        <f t="shared" si="89"/>
        <v>YES</v>
      </c>
      <c r="U261" s="10">
        <f t="shared" si="90"/>
        <v>85</v>
      </c>
      <c r="V261" s="10" t="str">
        <f t="shared" si="91"/>
        <v>+1:25</v>
      </c>
      <c r="W261" s="10" t="str">
        <f t="shared" si="92"/>
        <v/>
      </c>
      <c r="X261" s="10" t="str">
        <f t="shared" si="93"/>
        <v>-</v>
      </c>
      <c r="Y261" s="10" t="str">
        <f t="shared" si="94"/>
        <v>Real route 1034: 98 items, last item released 19:05; departure = release + 60 min (rounded up to 15) + loading</v>
      </c>
      <c r="Z261" s="10" t="s">
        <v>148</v>
      </c>
      <c r="AA261" s="14">
        <v>3.4910300925925918E-2</v>
      </c>
      <c r="AB261" s="11">
        <v>46273.784910300928</v>
      </c>
      <c r="AC261" s="10" t="s">
        <v>214</v>
      </c>
      <c r="AD261" s="10" t="s">
        <v>151</v>
      </c>
      <c r="AE261" s="10" t="s">
        <v>152</v>
      </c>
      <c r="AF261" s="10" t="s">
        <v>184</v>
      </c>
      <c r="AG261" s="14">
        <v>0</v>
      </c>
      <c r="AH261" s="10"/>
      <c r="AI261">
        <f t="shared" si="95"/>
        <v>0</v>
      </c>
      <c r="AJ261" s="54">
        <v>3.4910300925925918E-2</v>
      </c>
      <c r="AK261" s="54">
        <v>9.5128205127314819E-2</v>
      </c>
      <c r="AL261" s="53">
        <v>46273.784910300928</v>
      </c>
      <c r="AM261" s="53">
        <v>46273.845128205117</v>
      </c>
      <c r="AN261" t="s">
        <v>205</v>
      </c>
      <c r="AO261">
        <v>1</v>
      </c>
      <c r="AP261" s="54" t="s">
        <v>241</v>
      </c>
      <c r="AQ261" s="53">
        <v>9.5128205127314819E-2</v>
      </c>
      <c r="AR261" s="53">
        <v>46273.845128205117</v>
      </c>
      <c r="AS261" t="s">
        <v>205</v>
      </c>
      <c r="AT261" t="s">
        <v>241</v>
      </c>
    </row>
    <row r="262" spans="1:46" x14ac:dyDescent="0.35">
      <c r="A262" s="10">
        <v>8</v>
      </c>
      <c r="B262" s="11">
        <f t="shared" ref="B262:B325" si="96">INDEX(SNAP_TIMES,MATCH(A262,SNAP_NOS,0))</f>
        <v>46273.75</v>
      </c>
      <c r="C262" s="10" t="s">
        <v>67</v>
      </c>
      <c r="D262" s="10">
        <f t="shared" ref="D262:D325" si="97">INDEX(SH_ROUTE,MATCH(C262,SH_ID,0))</f>
        <v>1039</v>
      </c>
      <c r="E262" s="10" t="str">
        <f t="shared" ref="E262:E325" si="98">INDEX(SH_CARRIER,MATCH(C262,SH_ID,0))</f>
        <v>n/a</v>
      </c>
      <c r="F262" s="10" t="str">
        <f t="shared" ref="F262:F325" si="99">INDEX(SH_DOOR,MATCH(C262,SH_ID,0))</f>
        <v>D04</v>
      </c>
      <c r="G262" s="11">
        <f t="shared" ref="G262:G325" si="100">INDEX(SH_ORIG,MATCH(C262,SH_ID,0))</f>
        <v>46273.864583333343</v>
      </c>
      <c r="H262" s="11">
        <f t="shared" ref="H262:H325" si="101">IF(AND(INDEX(SH_CHG,MATCH(C262,SH_ID,0))&lt;&gt;"",B262&gt;=INDEX(SH_CHG,MATCH(C262,SH_ID,0))),INDEX(SH_DEP,MATCH(C262,SH_ID,0)),INDEX(SH_ORIG,MATCH(C262,SH_ID,0)))</f>
        <v>46273.864583333343</v>
      </c>
      <c r="I262" s="11">
        <f t="shared" ref="I262:I325" si="102">H262-LOADING_MINUTES/1440</f>
        <v>46273.843750000007</v>
      </c>
      <c r="J262" s="13">
        <f t="shared" ref="J262:J325" si="103">(I262-B262)*24</f>
        <v>2.250000000174623</v>
      </c>
      <c r="K262" s="10">
        <f t="shared" ref="K262:K325" si="104">COUNTIFS(DL_ORIG,C262,DL_MOVED,"&gt;"&amp;B262,DL_MOVEDC,"&lt;="&amp;B262)+COUNTIFS(DL_FINAL,C262,DL_MOVED,"&lt;="&amp;B262,DL_MOVEDC,"&lt;="&amp;B262)</f>
        <v>10</v>
      </c>
      <c r="L262" s="10">
        <f t="shared" ref="L262:L325" si="105">SUMIFS(D_OPEN,D_SNAP,A262,D_SHIP,C262)</f>
        <v>3</v>
      </c>
      <c r="M262" s="10">
        <f t="shared" ref="M262:M325" si="106">K262+L262</f>
        <v>13</v>
      </c>
      <c r="N262" s="12">
        <f t="shared" ref="N262:N325" si="107">IF(M262=0,"",K262/M262)</f>
        <v>0.76923076923076927</v>
      </c>
      <c r="O262" s="10" t="str">
        <f t="shared" ref="O262:O325" si="108">SUBSTITUTE(TRIM(IF(SUMIFS(D_OPEN,D_SNAP,A262,D_SHIP,C262,D_WT,1)&gt;0,"1 ","")&amp;IF(SUMIFS(D_OPEN,D_SNAP,A262,D_SHIP,C262,D_WT,2)&gt;0,"2 ","")&amp;IF(SUMIFS(D_OPEN,D_SNAP,A262,D_SHIP,C262,D_WT,3)&gt;0,"3 ","")&amp;IF(SUMIFS(D_OPEN,D_SNAP,A262,D_SHIP,C262,D_WT,4)&gt;0,"4 ","")&amp;IF(SUMIFS(D_OPEN,D_SNAP,A262,D_SHIP,C262,D_WT,5)&gt;0,"5 ","")&amp;IF(SUMIFS(D_OPEN,D_SNAP,A262,D_SHIP,C262,D_WT,6)&gt;0,"6 ",""))," ",", ")</f>
        <v>1, 2</v>
      </c>
      <c r="P262" s="13">
        <f t="shared" ref="P262:P325" si="109">IF(L262=0,0,IF(COUNTIFS(D_SNAP,A262,D_SHIP,C262,D_ETC,"NULL")&gt;0,"NULL",_xlfn.MAXIFS(D_ETC,D_SNAP,A262,D_SHIP,C262)*24))</f>
        <v>0.31565558912386704</v>
      </c>
      <c r="Q262" s="10" t="str">
        <f t="shared" ref="Q262:Q325" si="110">IF(L262=0,"",IF(P262="NULL","WT "&amp;LOOKUP(2,1/((D_SNAP=A262)*(D_SHIP=C262)*(D_ETC="NULL")),D_WT)&amp;" (no rate)","WT "&amp;LOOKUP(2,1/((D_SNAP=A262)*(D_SHIP=C262)*(D_ETC=_xlfn.MAXIFS(D_ETC,D_SNAP,A262,D_SHIP,C262))),D_WT)))</f>
        <v>WT 1</v>
      </c>
      <c r="R262" s="11">
        <f t="shared" ref="R262:R325" si="111">IF(L262=0,"",IF(ISNUMBER(P262),B262+P262/24,"NULL"))</f>
        <v>46273.763152316213</v>
      </c>
      <c r="S262" s="10" t="str">
        <f t="shared" ref="S262:S325" si="112">IF(B262&gt;=H262,IF(AI262=0,"DEPARTED COMPLETE","DEPARTED - "&amp;AI262&amp;" LINES LEFT BEHIND"),IF(M262=0,"NO WORK RELEASED YET",IF(L262=0,"ALL PICKED",IF(B262&gt;=I262,"PICK CUTOFF PASSED - LATE",IF(NOT(ISNUMBER(P262)),"NO RATE",IF(R262&lt;=I262,"ON TIME","AT RISK"))))))</f>
        <v>ON TIME</v>
      </c>
      <c r="T262" s="10" t="str">
        <f t="shared" ref="T262:T325" si="113">IF(OR(S262="ON TIME",S262="ALL PICKED",S262="DEPARTED COMPLETE"),"YES",IF(S262="NO RATE","UNKNOWN",IF(S262="NO WORK RELEASED YET","","NO")))</f>
        <v>YES</v>
      </c>
      <c r="U262" s="10">
        <f t="shared" ref="U262:U325" si="114">IF(AND(ISNUMBER(R262),L262&gt;0,B262&lt;I262),ROUND((I262-R262)*1440,0),"")</f>
        <v>116</v>
      </c>
      <c r="V262" s="10" t="str">
        <f t="shared" ref="V262:V325" si="115">IF(ISNUMBER(U262),IF(U262&lt;0,"-","+")&amp;TEXT(ABS(U262)/1440,"[h]:mm"),"")</f>
        <v>+1:56</v>
      </c>
      <c r="W262" s="10" t="str">
        <f t="shared" ref="W262:W325" si="116">IF(S262="AT RISK",IFERROR(LOOKUP(2,1/((D_SNAP=A262)*(D_SHIP=C262)*(D_WT=VALUE(MID(Q262,4,1)))),D_ADD),""),"")</f>
        <v/>
      </c>
      <c r="X262" s="10" t="str">
        <f t="shared" ref="X262:X325" si="117">INDEX(SH_SCEN,MATCH(C262,SH_ID,0))</f>
        <v>-</v>
      </c>
      <c r="Y262" s="10" t="str">
        <f t="shared" ref="Y262:Y325" si="118">INDEX(SH_NOTE,MATCH(C262,SH_ID,0))</f>
        <v>Real route 1039: 19 items, last item released 19:13; departure = release + 60 min (rounded up to 15) + loading</v>
      </c>
      <c r="Z262" s="10" t="s">
        <v>148</v>
      </c>
      <c r="AA262" s="14">
        <v>1.3152316215277781E-2</v>
      </c>
      <c r="AB262" s="11">
        <v>46273.763152316213</v>
      </c>
      <c r="AC262" s="10" t="s">
        <v>150</v>
      </c>
      <c r="AD262" s="10" t="s">
        <v>151</v>
      </c>
      <c r="AE262" s="10" t="s">
        <v>152</v>
      </c>
      <c r="AF262" s="10" t="s">
        <v>224</v>
      </c>
      <c r="AG262" s="14">
        <v>0</v>
      </c>
      <c r="AH262" s="10"/>
      <c r="AI262">
        <f t="shared" ref="AI262:AI325" si="119">COUNTIFS(DL_ORIG,C262,DL_MOVED,"&gt;"&amp;H262,DL_MOVEDC,"&gt;"&amp;H262)+COUNTIFS(DL_FINAL,C262,DL_MOVED,"&lt;="&amp;H262,DL_MOVEDC,"&gt;"&amp;H262)</f>
        <v>0</v>
      </c>
      <c r="AJ262" s="54">
        <v>5.5476680439814812E-3</v>
      </c>
      <c r="AK262" s="54">
        <v>9.5128205127314819E-2</v>
      </c>
      <c r="AL262" s="53">
        <v>46273.755547668043</v>
      </c>
      <c r="AM262" s="53">
        <v>46273.845128205117</v>
      </c>
      <c r="AN262" t="s">
        <v>205</v>
      </c>
      <c r="AO262">
        <v>1</v>
      </c>
      <c r="AP262" s="54" t="s">
        <v>241</v>
      </c>
      <c r="AQ262" s="53">
        <v>9.5128205127314819E-2</v>
      </c>
      <c r="AR262" s="53">
        <v>46273.845128205117</v>
      </c>
      <c r="AS262" t="s">
        <v>205</v>
      </c>
      <c r="AT262" t="s">
        <v>241</v>
      </c>
    </row>
    <row r="263" spans="1:46" x14ac:dyDescent="0.35">
      <c r="A263" s="10">
        <v>8</v>
      </c>
      <c r="B263" s="11">
        <f t="shared" si="96"/>
        <v>46273.75</v>
      </c>
      <c r="C263" s="10" t="s">
        <v>68</v>
      </c>
      <c r="D263" s="10">
        <f t="shared" si="97"/>
        <v>1048</v>
      </c>
      <c r="E263" s="10" t="str">
        <f t="shared" si="98"/>
        <v>n/a</v>
      </c>
      <c r="F263" s="10" t="str">
        <f t="shared" si="99"/>
        <v>D05</v>
      </c>
      <c r="G263" s="11">
        <f t="shared" si="100"/>
        <v>46273.864583333343</v>
      </c>
      <c r="H263" s="11">
        <f t="shared" si="101"/>
        <v>46273.864583333343</v>
      </c>
      <c r="I263" s="11">
        <f t="shared" si="102"/>
        <v>46273.843750000007</v>
      </c>
      <c r="J263" s="13">
        <f t="shared" si="103"/>
        <v>2.250000000174623</v>
      </c>
      <c r="K263" s="10">
        <f t="shared" si="104"/>
        <v>7</v>
      </c>
      <c r="L263" s="10">
        <f t="shared" si="105"/>
        <v>2</v>
      </c>
      <c r="M263" s="10">
        <f t="shared" si="106"/>
        <v>9</v>
      </c>
      <c r="N263" s="12">
        <f t="shared" si="107"/>
        <v>0.77777777777777779</v>
      </c>
      <c r="O263" s="10" t="str">
        <f t="shared" si="108"/>
        <v>1, 4</v>
      </c>
      <c r="P263" s="13">
        <f t="shared" si="109"/>
        <v>0.83784722222222241</v>
      </c>
      <c r="Q263" s="10" t="str">
        <f t="shared" si="110"/>
        <v>WT 4</v>
      </c>
      <c r="R263" s="11">
        <f t="shared" si="111"/>
        <v>46273.784910300928</v>
      </c>
      <c r="S263" s="10" t="str">
        <f t="shared" si="112"/>
        <v>ON TIME</v>
      </c>
      <c r="T263" s="10" t="str">
        <f t="shared" si="113"/>
        <v>YES</v>
      </c>
      <c r="U263" s="10">
        <f t="shared" si="114"/>
        <v>85</v>
      </c>
      <c r="V263" s="10" t="str">
        <f t="shared" si="115"/>
        <v>+1:25</v>
      </c>
      <c r="W263" s="10" t="str">
        <f t="shared" si="116"/>
        <v/>
      </c>
      <c r="X263" s="10" t="str">
        <f t="shared" si="117"/>
        <v>-</v>
      </c>
      <c r="Y263" s="10" t="str">
        <f t="shared" si="118"/>
        <v>Real route 1048: 11 items, last item released 19:13; departure = release + 60 min (rounded up to 15) + loading</v>
      </c>
      <c r="Z263" s="10" t="s">
        <v>148</v>
      </c>
      <c r="AA263" s="14">
        <v>3.4910300925925918E-2</v>
      </c>
      <c r="AB263" s="11">
        <v>46273.784910300928</v>
      </c>
      <c r="AC263" s="10" t="s">
        <v>214</v>
      </c>
      <c r="AD263" s="10" t="s">
        <v>151</v>
      </c>
      <c r="AE263" s="10" t="s">
        <v>152</v>
      </c>
      <c r="AF263" s="10" t="s">
        <v>184</v>
      </c>
      <c r="AG263" s="14">
        <v>0</v>
      </c>
      <c r="AH263" s="10"/>
      <c r="AI263">
        <f t="shared" si="119"/>
        <v>0</v>
      </c>
      <c r="AJ263" s="54">
        <v>3.4910300925925918E-2</v>
      </c>
      <c r="AK263" s="54">
        <v>9.5128205127314819E-2</v>
      </c>
      <c r="AL263" s="53">
        <v>46273.784910300928</v>
      </c>
      <c r="AM263" s="53">
        <v>46273.845128205117</v>
      </c>
      <c r="AN263" t="s">
        <v>205</v>
      </c>
      <c r="AO263">
        <v>1</v>
      </c>
      <c r="AP263" s="54" t="s">
        <v>241</v>
      </c>
      <c r="AQ263" s="53">
        <v>9.5128205127314819E-2</v>
      </c>
      <c r="AR263" s="53">
        <v>46273.845128205117</v>
      </c>
      <c r="AS263" t="s">
        <v>205</v>
      </c>
      <c r="AT263" t="s">
        <v>241</v>
      </c>
    </row>
    <row r="264" spans="1:46" x14ac:dyDescent="0.35">
      <c r="A264" s="10">
        <v>8</v>
      </c>
      <c r="B264" s="11">
        <f t="shared" si="96"/>
        <v>46273.75</v>
      </c>
      <c r="C264" s="10" t="s">
        <v>69</v>
      </c>
      <c r="D264" s="10">
        <f t="shared" si="97"/>
        <v>1051</v>
      </c>
      <c r="E264" s="10" t="str">
        <f t="shared" si="98"/>
        <v>n/a</v>
      </c>
      <c r="F264" s="10" t="str">
        <f t="shared" si="99"/>
        <v>D06</v>
      </c>
      <c r="G264" s="11">
        <f t="shared" si="100"/>
        <v>46273.864583333343</v>
      </c>
      <c r="H264" s="11">
        <f t="shared" si="101"/>
        <v>46273.864583333343</v>
      </c>
      <c r="I264" s="11">
        <f t="shared" si="102"/>
        <v>46273.843750000007</v>
      </c>
      <c r="J264" s="13">
        <f t="shared" si="103"/>
        <v>2.250000000174623</v>
      </c>
      <c r="K264" s="10">
        <f t="shared" si="104"/>
        <v>25</v>
      </c>
      <c r="L264" s="10">
        <f t="shared" si="105"/>
        <v>10</v>
      </c>
      <c r="M264" s="10">
        <f t="shared" si="106"/>
        <v>35</v>
      </c>
      <c r="N264" s="12">
        <f t="shared" si="107"/>
        <v>0.7142857142857143</v>
      </c>
      <c r="O264" s="10" t="str">
        <f t="shared" si="108"/>
        <v>4</v>
      </c>
      <c r="P264" s="13">
        <f t="shared" si="109"/>
        <v>0.83784722222222241</v>
      </c>
      <c r="Q264" s="10" t="str">
        <f t="shared" si="110"/>
        <v>WT 4</v>
      </c>
      <c r="R264" s="11">
        <f t="shared" si="111"/>
        <v>46273.784910300928</v>
      </c>
      <c r="S264" s="10" t="str">
        <f t="shared" si="112"/>
        <v>ON TIME</v>
      </c>
      <c r="T264" s="10" t="str">
        <f t="shared" si="113"/>
        <v>YES</v>
      </c>
      <c r="U264" s="10">
        <f t="shared" si="114"/>
        <v>85</v>
      </c>
      <c r="V264" s="10" t="str">
        <f t="shared" si="115"/>
        <v>+1:25</v>
      </c>
      <c r="W264" s="10" t="str">
        <f t="shared" si="116"/>
        <v/>
      </c>
      <c r="X264" s="10" t="str">
        <f t="shared" si="117"/>
        <v>-</v>
      </c>
      <c r="Y264" s="10" t="str">
        <f t="shared" si="118"/>
        <v>Real route 1051: 45 items, last item released 19:03; departure = release + 60 min (rounded up to 15) + loading</v>
      </c>
      <c r="Z264" s="10" t="s">
        <v>148</v>
      </c>
      <c r="AA264" s="14">
        <v>3.4910300925925918E-2</v>
      </c>
      <c r="AB264" s="11">
        <v>46273.784910300928</v>
      </c>
      <c r="AC264" s="10" t="s">
        <v>214</v>
      </c>
      <c r="AD264" s="10" t="s">
        <v>151</v>
      </c>
      <c r="AE264" s="10" t="s">
        <v>152</v>
      </c>
      <c r="AF264" s="10" t="s">
        <v>184</v>
      </c>
      <c r="AG264" s="14">
        <v>0</v>
      </c>
      <c r="AH264" s="10"/>
      <c r="AI264">
        <f t="shared" si="119"/>
        <v>0</v>
      </c>
      <c r="AJ264" s="54">
        <v>3.4910300925925918E-2</v>
      </c>
      <c r="AK264" s="54">
        <v>3.4910300925925918E-2</v>
      </c>
      <c r="AL264" s="53">
        <v>46273.784910300928</v>
      </c>
      <c r="AM264" s="53">
        <v>46273.784910300928</v>
      </c>
      <c r="AN264" t="s">
        <v>151</v>
      </c>
      <c r="AP264" s="54" t="s">
        <v>184</v>
      </c>
      <c r="AQ264" s="53">
        <v>3.4910300925925918E-2</v>
      </c>
      <c r="AR264" s="53">
        <v>46273.784910300928</v>
      </c>
      <c r="AS264" t="s">
        <v>151</v>
      </c>
      <c r="AT264" t="s">
        <v>184</v>
      </c>
    </row>
    <row r="265" spans="1:46" x14ac:dyDescent="0.35">
      <c r="A265" s="10">
        <v>8</v>
      </c>
      <c r="B265" s="11">
        <f t="shared" si="96"/>
        <v>46273.75</v>
      </c>
      <c r="C265" s="10" t="s">
        <v>70</v>
      </c>
      <c r="D265" s="10">
        <f t="shared" si="97"/>
        <v>1063</v>
      </c>
      <c r="E265" s="10" t="str">
        <f t="shared" si="98"/>
        <v>n/a</v>
      </c>
      <c r="F265" s="10" t="str">
        <f t="shared" si="99"/>
        <v>D07</v>
      </c>
      <c r="G265" s="11">
        <f t="shared" si="100"/>
        <v>46273.864583333343</v>
      </c>
      <c r="H265" s="11">
        <f t="shared" si="101"/>
        <v>46273.864583333343</v>
      </c>
      <c r="I265" s="11">
        <f t="shared" si="102"/>
        <v>46273.843750000007</v>
      </c>
      <c r="J265" s="13">
        <f t="shared" si="103"/>
        <v>2.250000000174623</v>
      </c>
      <c r="K265" s="10">
        <f t="shared" si="104"/>
        <v>12</v>
      </c>
      <c r="L265" s="10">
        <f t="shared" si="105"/>
        <v>11</v>
      </c>
      <c r="M265" s="10">
        <f t="shared" si="106"/>
        <v>23</v>
      </c>
      <c r="N265" s="12">
        <f t="shared" si="107"/>
        <v>0.52173913043478259</v>
      </c>
      <c r="O265" s="10" t="str">
        <f t="shared" si="108"/>
        <v>1, 2, 4</v>
      </c>
      <c r="P265" s="13">
        <f t="shared" si="109"/>
        <v>0.83784722222222241</v>
      </c>
      <c r="Q265" s="10" t="str">
        <f t="shared" si="110"/>
        <v>WT 4</v>
      </c>
      <c r="R265" s="11">
        <f t="shared" si="111"/>
        <v>46273.784910300928</v>
      </c>
      <c r="S265" s="10" t="str">
        <f t="shared" si="112"/>
        <v>ON TIME</v>
      </c>
      <c r="T265" s="10" t="str">
        <f t="shared" si="113"/>
        <v>YES</v>
      </c>
      <c r="U265" s="10">
        <f t="shared" si="114"/>
        <v>85</v>
      </c>
      <c r="V265" s="10" t="str">
        <f t="shared" si="115"/>
        <v>+1:25</v>
      </c>
      <c r="W265" s="10" t="str">
        <f t="shared" si="116"/>
        <v/>
      </c>
      <c r="X265" s="10" t="str">
        <f t="shared" si="117"/>
        <v>-</v>
      </c>
      <c r="Y265" s="10" t="str">
        <f t="shared" si="118"/>
        <v>Real route 1063: 35 items, last item released 19:13; departure = release + 60 min (rounded up to 15) + loading</v>
      </c>
      <c r="Z265" s="10" t="s">
        <v>148</v>
      </c>
      <c r="AA265" s="14">
        <v>3.4910300925925918E-2</v>
      </c>
      <c r="AB265" s="11">
        <v>46273.784910300928</v>
      </c>
      <c r="AC265" s="10" t="s">
        <v>214</v>
      </c>
      <c r="AD265" s="10" t="s">
        <v>151</v>
      </c>
      <c r="AE265" s="10" t="s">
        <v>152</v>
      </c>
      <c r="AF265" s="10" t="s">
        <v>184</v>
      </c>
      <c r="AG265" s="14">
        <v>0</v>
      </c>
      <c r="AH265" s="10"/>
      <c r="AI265">
        <f t="shared" si="119"/>
        <v>0</v>
      </c>
      <c r="AJ265" s="54">
        <v>3.4910300925925918E-2</v>
      </c>
      <c r="AK265" s="54">
        <v>9.5128205127314819E-2</v>
      </c>
      <c r="AL265" s="53">
        <v>46273.784910300928</v>
      </c>
      <c r="AM265" s="53">
        <v>46273.845128205117</v>
      </c>
      <c r="AN265" t="s">
        <v>205</v>
      </c>
      <c r="AO265">
        <v>1</v>
      </c>
      <c r="AP265" s="54" t="s">
        <v>241</v>
      </c>
      <c r="AQ265" s="53">
        <v>9.5128205127314819E-2</v>
      </c>
      <c r="AR265" s="53">
        <v>46273.845128205117</v>
      </c>
      <c r="AS265" t="s">
        <v>205</v>
      </c>
      <c r="AT265" t="s">
        <v>241</v>
      </c>
    </row>
    <row r="266" spans="1:46" x14ac:dyDescent="0.35">
      <c r="A266" s="10">
        <v>8</v>
      </c>
      <c r="B266" s="11">
        <f t="shared" si="96"/>
        <v>46273.75</v>
      </c>
      <c r="C266" s="10" t="s">
        <v>71</v>
      </c>
      <c r="D266" s="10">
        <f t="shared" si="97"/>
        <v>1066</v>
      </c>
      <c r="E266" s="10" t="str">
        <f t="shared" si="98"/>
        <v>n/a</v>
      </c>
      <c r="F266" s="10" t="str">
        <f t="shared" si="99"/>
        <v>D08</v>
      </c>
      <c r="G266" s="11">
        <f t="shared" si="100"/>
        <v>46273.875</v>
      </c>
      <c r="H266" s="11">
        <f t="shared" si="101"/>
        <v>46273.875</v>
      </c>
      <c r="I266" s="11">
        <f t="shared" si="102"/>
        <v>46273.854166666664</v>
      </c>
      <c r="J266" s="13">
        <f t="shared" si="103"/>
        <v>2.4999999999417923</v>
      </c>
      <c r="K266" s="10">
        <f t="shared" si="104"/>
        <v>4</v>
      </c>
      <c r="L266" s="10">
        <f t="shared" si="105"/>
        <v>2</v>
      </c>
      <c r="M266" s="10">
        <f t="shared" si="106"/>
        <v>6</v>
      </c>
      <c r="N266" s="12">
        <f t="shared" si="107"/>
        <v>0.66666666666666663</v>
      </c>
      <c r="O266" s="10" t="str">
        <f t="shared" si="108"/>
        <v>4</v>
      </c>
      <c r="P266" s="13">
        <f t="shared" si="109"/>
        <v>0.9150173611111112</v>
      </c>
      <c r="Q266" s="10" t="str">
        <f t="shared" si="110"/>
        <v>WT 4</v>
      </c>
      <c r="R266" s="11">
        <f t="shared" si="111"/>
        <v>46273.788125723382</v>
      </c>
      <c r="S266" s="10" t="str">
        <f t="shared" si="112"/>
        <v>ON TIME</v>
      </c>
      <c r="T266" s="10" t="str">
        <f t="shared" si="113"/>
        <v>YES</v>
      </c>
      <c r="U266" s="10">
        <f t="shared" si="114"/>
        <v>95</v>
      </c>
      <c r="V266" s="10" t="str">
        <f t="shared" si="115"/>
        <v>+1:35</v>
      </c>
      <c r="W266" s="10" t="str">
        <f t="shared" si="116"/>
        <v/>
      </c>
      <c r="X266" s="10" t="str">
        <f t="shared" si="117"/>
        <v>-</v>
      </c>
      <c r="Y266" s="10" t="str">
        <f t="shared" si="118"/>
        <v>Real route 1066: 12 items, last item released 19:28; departure = release + 60 min (rounded up to 15) + loading</v>
      </c>
      <c r="Z266" s="10" t="s">
        <v>148</v>
      </c>
      <c r="AA266" s="14">
        <v>3.8125723379629627E-2</v>
      </c>
      <c r="AB266" s="11">
        <v>46273.788125723382</v>
      </c>
      <c r="AC266" s="10" t="s">
        <v>214</v>
      </c>
      <c r="AD266" s="10" t="s">
        <v>151</v>
      </c>
      <c r="AE266" s="10" t="s">
        <v>152</v>
      </c>
      <c r="AF266" s="10" t="s">
        <v>181</v>
      </c>
      <c r="AG266" s="14">
        <v>0</v>
      </c>
      <c r="AH266" s="10"/>
      <c r="AI266">
        <f t="shared" si="119"/>
        <v>0</v>
      </c>
      <c r="AJ266" s="54">
        <v>3.8125723379629627E-2</v>
      </c>
      <c r="AK266" s="54">
        <v>3.8125723379629627E-2</v>
      </c>
      <c r="AL266" s="53">
        <v>46273.788125723382</v>
      </c>
      <c r="AM266" s="53">
        <v>46273.788125723382</v>
      </c>
      <c r="AN266" t="s">
        <v>151</v>
      </c>
      <c r="AP266" s="54" t="s">
        <v>181</v>
      </c>
      <c r="AQ266" s="53">
        <v>3.8125723379629627E-2</v>
      </c>
      <c r="AR266" s="53">
        <v>46273.788125723382</v>
      </c>
      <c r="AS266" t="s">
        <v>151</v>
      </c>
      <c r="AT266" t="s">
        <v>181</v>
      </c>
    </row>
    <row r="267" spans="1:46" x14ac:dyDescent="0.35">
      <c r="A267" s="10">
        <v>8</v>
      </c>
      <c r="B267" s="11">
        <f t="shared" si="96"/>
        <v>46273.75</v>
      </c>
      <c r="C267" s="10" t="s">
        <v>72</v>
      </c>
      <c r="D267" s="10">
        <f t="shared" si="97"/>
        <v>1069</v>
      </c>
      <c r="E267" s="10" t="str">
        <f t="shared" si="98"/>
        <v>n/a</v>
      </c>
      <c r="F267" s="10" t="str">
        <f t="shared" si="99"/>
        <v>D09</v>
      </c>
      <c r="G267" s="11">
        <f t="shared" si="100"/>
        <v>46273.875</v>
      </c>
      <c r="H267" s="11">
        <f t="shared" si="101"/>
        <v>46273.875</v>
      </c>
      <c r="I267" s="11">
        <f t="shared" si="102"/>
        <v>46273.854166666664</v>
      </c>
      <c r="J267" s="13">
        <f t="shared" si="103"/>
        <v>2.4999999999417923</v>
      </c>
      <c r="K267" s="10">
        <f t="shared" si="104"/>
        <v>0</v>
      </c>
      <c r="L267" s="10">
        <f t="shared" si="105"/>
        <v>16</v>
      </c>
      <c r="M267" s="10">
        <f t="shared" si="106"/>
        <v>16</v>
      </c>
      <c r="N267" s="12">
        <f t="shared" si="107"/>
        <v>0</v>
      </c>
      <c r="O267" s="10" t="str">
        <f t="shared" si="108"/>
        <v>1, 2, 4</v>
      </c>
      <c r="P267" s="13">
        <f t="shared" si="109"/>
        <v>0.9150173611111112</v>
      </c>
      <c r="Q267" s="10" t="str">
        <f t="shared" si="110"/>
        <v>WT 4</v>
      </c>
      <c r="R267" s="11">
        <f t="shared" si="111"/>
        <v>46273.788125723382</v>
      </c>
      <c r="S267" s="10" t="str">
        <f t="shared" si="112"/>
        <v>ON TIME</v>
      </c>
      <c r="T267" s="10" t="str">
        <f t="shared" si="113"/>
        <v>YES</v>
      </c>
      <c r="U267" s="10">
        <f t="shared" si="114"/>
        <v>95</v>
      </c>
      <c r="V267" s="10" t="str">
        <f t="shared" si="115"/>
        <v>+1:35</v>
      </c>
      <c r="W267" s="10" t="str">
        <f t="shared" si="116"/>
        <v/>
      </c>
      <c r="X267" s="10" t="str">
        <f t="shared" si="117"/>
        <v>-</v>
      </c>
      <c r="Y267" s="10" t="str">
        <f t="shared" si="118"/>
        <v>Real route 1069: 27 items, last item released 19:28; departure = release + 60 min (rounded up to 15) + loading</v>
      </c>
      <c r="Z267" s="10" t="s">
        <v>148</v>
      </c>
      <c r="AA267" s="14">
        <v>3.8125723379629627E-2</v>
      </c>
      <c r="AB267" s="11">
        <v>46273.788125723382</v>
      </c>
      <c r="AC267" s="10" t="s">
        <v>214</v>
      </c>
      <c r="AD267" s="10" t="s">
        <v>151</v>
      </c>
      <c r="AE267" s="10" t="s">
        <v>152</v>
      </c>
      <c r="AF267" s="10" t="s">
        <v>181</v>
      </c>
      <c r="AG267" s="14">
        <v>0</v>
      </c>
      <c r="AH267" s="10"/>
      <c r="AI267">
        <f t="shared" si="119"/>
        <v>0</v>
      </c>
      <c r="AJ267" s="54">
        <v>3.8125723379629627E-2</v>
      </c>
      <c r="AK267" s="54">
        <v>0.1087179487152778</v>
      </c>
      <c r="AL267" s="53">
        <v>46273.788125723382</v>
      </c>
      <c r="AM267" s="53">
        <v>46273.858717948708</v>
      </c>
      <c r="AN267" t="s">
        <v>205</v>
      </c>
      <c r="AO267">
        <v>1</v>
      </c>
      <c r="AP267" s="54" t="s">
        <v>242</v>
      </c>
      <c r="AQ267" s="53">
        <v>0.1087179487152778</v>
      </c>
      <c r="AR267" s="53">
        <v>46273.858717948708</v>
      </c>
      <c r="AS267" t="s">
        <v>205</v>
      </c>
      <c r="AT267" t="s">
        <v>242</v>
      </c>
    </row>
    <row r="268" spans="1:46" x14ac:dyDescent="0.35">
      <c r="A268" s="10">
        <v>8</v>
      </c>
      <c r="B268" s="11">
        <f t="shared" si="96"/>
        <v>46273.75</v>
      </c>
      <c r="C268" s="10" t="s">
        <v>73</v>
      </c>
      <c r="D268" s="10">
        <f t="shared" si="97"/>
        <v>1083</v>
      </c>
      <c r="E268" s="10" t="str">
        <f t="shared" si="98"/>
        <v>n/a</v>
      </c>
      <c r="F268" s="10" t="str">
        <f t="shared" si="99"/>
        <v>D10</v>
      </c>
      <c r="G268" s="11">
        <f t="shared" si="100"/>
        <v>46273.875</v>
      </c>
      <c r="H268" s="11">
        <f t="shared" si="101"/>
        <v>46273.875</v>
      </c>
      <c r="I268" s="11">
        <f t="shared" si="102"/>
        <v>46273.854166666664</v>
      </c>
      <c r="J268" s="13">
        <f t="shared" si="103"/>
        <v>2.4999999999417923</v>
      </c>
      <c r="K268" s="10">
        <f t="shared" si="104"/>
        <v>0</v>
      </c>
      <c r="L268" s="10">
        <f t="shared" si="105"/>
        <v>5</v>
      </c>
      <c r="M268" s="10">
        <f t="shared" si="106"/>
        <v>5</v>
      </c>
      <c r="N268" s="12">
        <f t="shared" si="107"/>
        <v>0</v>
      </c>
      <c r="O268" s="10" t="str">
        <f t="shared" si="108"/>
        <v>1, 4</v>
      </c>
      <c r="P268" s="13">
        <f t="shared" si="109"/>
        <v>0.9150173611111112</v>
      </c>
      <c r="Q268" s="10" t="str">
        <f t="shared" si="110"/>
        <v>WT 4</v>
      </c>
      <c r="R268" s="11">
        <f t="shared" si="111"/>
        <v>46273.788125723382</v>
      </c>
      <c r="S268" s="10" t="str">
        <f t="shared" si="112"/>
        <v>ON TIME</v>
      </c>
      <c r="T268" s="10" t="str">
        <f t="shared" si="113"/>
        <v>YES</v>
      </c>
      <c r="U268" s="10">
        <f t="shared" si="114"/>
        <v>95</v>
      </c>
      <c r="V268" s="10" t="str">
        <f t="shared" si="115"/>
        <v>+1:35</v>
      </c>
      <c r="W268" s="10" t="str">
        <f t="shared" si="116"/>
        <v/>
      </c>
      <c r="X268" s="10" t="str">
        <f t="shared" si="117"/>
        <v>-</v>
      </c>
      <c r="Y268" s="10" t="str">
        <f t="shared" si="118"/>
        <v>Real route 1083: 9 items, last item released 19:28; departure = release + 60 min (rounded up to 15) + loading</v>
      </c>
      <c r="Z268" s="10" t="s">
        <v>148</v>
      </c>
      <c r="AA268" s="14">
        <v>3.8125723379629627E-2</v>
      </c>
      <c r="AB268" s="11">
        <v>46273.788125723382</v>
      </c>
      <c r="AC268" s="10" t="s">
        <v>214</v>
      </c>
      <c r="AD268" s="10" t="s">
        <v>151</v>
      </c>
      <c r="AE268" s="10" t="s">
        <v>152</v>
      </c>
      <c r="AF268" s="10" t="s">
        <v>181</v>
      </c>
      <c r="AG268" s="14">
        <v>0</v>
      </c>
      <c r="AH268" s="10"/>
      <c r="AI268">
        <f t="shared" si="119"/>
        <v>0</v>
      </c>
      <c r="AJ268" s="54">
        <v>3.8125723379629627E-2</v>
      </c>
      <c r="AK268" s="54">
        <v>0.1087179487152778</v>
      </c>
      <c r="AL268" s="53">
        <v>46273.788125723382</v>
      </c>
      <c r="AM268" s="53">
        <v>46273.858717948708</v>
      </c>
      <c r="AN268" t="s">
        <v>205</v>
      </c>
      <c r="AO268">
        <v>1</v>
      </c>
      <c r="AP268" s="54" t="s">
        <v>242</v>
      </c>
      <c r="AQ268" s="53">
        <v>0.1087179487152778</v>
      </c>
      <c r="AR268" s="53">
        <v>46273.858717948708</v>
      </c>
      <c r="AS268" t="s">
        <v>205</v>
      </c>
      <c r="AT268" t="s">
        <v>242</v>
      </c>
    </row>
    <row r="269" spans="1:46" x14ac:dyDescent="0.35">
      <c r="A269" s="10">
        <v>8</v>
      </c>
      <c r="B269" s="11">
        <f t="shared" si="96"/>
        <v>46273.75</v>
      </c>
      <c r="C269" s="10" t="s">
        <v>74</v>
      </c>
      <c r="D269" s="10">
        <f t="shared" si="97"/>
        <v>1981</v>
      </c>
      <c r="E269" s="10" t="str">
        <f t="shared" si="98"/>
        <v>n/a</v>
      </c>
      <c r="F269" s="10" t="str">
        <f t="shared" si="99"/>
        <v>D12</v>
      </c>
      <c r="G269" s="11">
        <f t="shared" si="100"/>
        <v>46273.885416666657</v>
      </c>
      <c r="H269" s="11">
        <f t="shared" si="101"/>
        <v>46273.885416666657</v>
      </c>
      <c r="I269" s="11">
        <f t="shared" si="102"/>
        <v>46273.864583333321</v>
      </c>
      <c r="J269" s="13">
        <f t="shared" si="103"/>
        <v>2.7499999997089617</v>
      </c>
      <c r="K269" s="10">
        <f t="shared" si="104"/>
        <v>0</v>
      </c>
      <c r="L269" s="10">
        <f t="shared" si="105"/>
        <v>74</v>
      </c>
      <c r="M269" s="10">
        <f t="shared" si="106"/>
        <v>74</v>
      </c>
      <c r="N269" s="12">
        <f t="shared" si="107"/>
        <v>0</v>
      </c>
      <c r="O269" s="10" t="str">
        <f t="shared" si="108"/>
        <v>2</v>
      </c>
      <c r="P269" s="13">
        <f t="shared" si="109"/>
        <v>1.9181250000000001</v>
      </c>
      <c r="Q269" s="10" t="str">
        <f t="shared" si="110"/>
        <v>WT 2</v>
      </c>
      <c r="R269" s="11">
        <f t="shared" si="111"/>
        <v>46273.829921875003</v>
      </c>
      <c r="S269" s="10" t="str">
        <f t="shared" si="112"/>
        <v>ON TIME</v>
      </c>
      <c r="T269" s="10" t="str">
        <f t="shared" si="113"/>
        <v>YES</v>
      </c>
      <c r="U269" s="10">
        <f t="shared" si="114"/>
        <v>50</v>
      </c>
      <c r="V269" s="10" t="str">
        <f t="shared" si="115"/>
        <v>+0:50</v>
      </c>
      <c r="W269" s="10" t="str">
        <f t="shared" si="116"/>
        <v/>
      </c>
      <c r="X269" s="10" t="str">
        <f t="shared" si="117"/>
        <v>-</v>
      </c>
      <c r="Y269" s="10" t="str">
        <f t="shared" si="118"/>
        <v>Real route 1981: 90 items, last item released 19:37; departure = release + 60 min (rounded up to 15) + loading</v>
      </c>
      <c r="Z269" s="10" t="s">
        <v>148</v>
      </c>
      <c r="AA269" s="14">
        <v>7.9921875000000003E-2</v>
      </c>
      <c r="AB269" s="11">
        <v>46273.829921875003</v>
      </c>
      <c r="AC269" s="10" t="s">
        <v>204</v>
      </c>
      <c r="AD269" s="10" t="s">
        <v>151</v>
      </c>
      <c r="AE269" s="10" t="s">
        <v>152</v>
      </c>
      <c r="AF269" s="10" t="s">
        <v>243</v>
      </c>
      <c r="AG269" s="14">
        <v>0</v>
      </c>
      <c r="AH269" s="10"/>
      <c r="AI269">
        <f t="shared" si="119"/>
        <v>0</v>
      </c>
      <c r="AJ269" s="54">
        <v>2.6811868692129631E-2</v>
      </c>
      <c r="AK269" s="54">
        <v>0.15781655092592589</v>
      </c>
      <c r="AL269" s="53">
        <v>46273.776811868687</v>
      </c>
      <c r="AM269" s="53">
        <v>46273.907816550927</v>
      </c>
      <c r="AN269" t="s">
        <v>205</v>
      </c>
      <c r="AO269">
        <v>1</v>
      </c>
      <c r="AP269" s="54" t="s">
        <v>244</v>
      </c>
      <c r="AQ269" s="53">
        <v>0.15781655092592589</v>
      </c>
      <c r="AR269" s="53">
        <v>46273.907816550927</v>
      </c>
      <c r="AS269" t="s">
        <v>205</v>
      </c>
      <c r="AT269" t="s">
        <v>244</v>
      </c>
    </row>
    <row r="270" spans="1:46" x14ac:dyDescent="0.35">
      <c r="A270" s="10">
        <v>9</v>
      </c>
      <c r="B270" s="11">
        <f t="shared" si="96"/>
        <v>46273.760416666657</v>
      </c>
      <c r="C270" s="10" t="s">
        <v>20</v>
      </c>
      <c r="D270" s="10">
        <f t="shared" si="97"/>
        <v>1027</v>
      </c>
      <c r="E270" s="10" t="str">
        <f t="shared" si="98"/>
        <v>n/a</v>
      </c>
      <c r="F270" s="10" t="str">
        <f t="shared" si="99"/>
        <v>D01</v>
      </c>
      <c r="G270" s="11">
        <f t="shared" si="100"/>
        <v>46273.770833333343</v>
      </c>
      <c r="H270" s="11">
        <f t="shared" si="101"/>
        <v>46273.770833333343</v>
      </c>
      <c r="I270" s="11">
        <f t="shared" si="102"/>
        <v>46273.750000000007</v>
      </c>
      <c r="J270" s="13">
        <f t="shared" si="103"/>
        <v>-0.24999999959254637</v>
      </c>
      <c r="K270" s="10">
        <f t="shared" si="104"/>
        <v>1</v>
      </c>
      <c r="L270" s="10">
        <f t="shared" si="105"/>
        <v>0</v>
      </c>
      <c r="M270" s="10">
        <f t="shared" si="106"/>
        <v>1</v>
      </c>
      <c r="N270" s="12">
        <f t="shared" si="107"/>
        <v>1</v>
      </c>
      <c r="O270" s="10" t="str">
        <f t="shared" si="108"/>
        <v/>
      </c>
      <c r="P270" s="13">
        <f t="shared" si="109"/>
        <v>0</v>
      </c>
      <c r="Q270" s="10" t="str">
        <f t="shared" si="110"/>
        <v/>
      </c>
      <c r="R270" s="11" t="str">
        <f t="shared" si="111"/>
        <v/>
      </c>
      <c r="S270" s="10" t="str">
        <f t="shared" si="112"/>
        <v>ALL PICKED</v>
      </c>
      <c r="T270" s="10" t="str">
        <f t="shared" si="113"/>
        <v>YES</v>
      </c>
      <c r="U270" s="10" t="str">
        <f t="shared" si="114"/>
        <v/>
      </c>
      <c r="V270" s="10" t="str">
        <f t="shared" si="115"/>
        <v/>
      </c>
      <c r="W270" s="10" t="str">
        <f t="shared" si="116"/>
        <v/>
      </c>
      <c r="X270" s="10" t="str">
        <f t="shared" si="117"/>
        <v>-</v>
      </c>
      <c r="Y270" s="10" t="str">
        <f t="shared" si="118"/>
        <v>Real route 1027: 1 items, last item released 16:56; departure = release + 60 min (rounded up to 15) + loading</v>
      </c>
      <c r="Z270" s="10" t="s">
        <v>148</v>
      </c>
      <c r="AA270" s="14"/>
      <c r="AB270" s="11"/>
      <c r="AC270" s="10"/>
      <c r="AD270" s="10" t="s">
        <v>203</v>
      </c>
      <c r="AE270" s="10" t="s">
        <v>152</v>
      </c>
      <c r="AF270" s="10"/>
      <c r="AG270" s="14"/>
      <c r="AH270" s="10"/>
      <c r="AI270">
        <f t="shared" si="119"/>
        <v>0</v>
      </c>
      <c r="AN270" t="s">
        <v>203</v>
      </c>
      <c r="AS270" t="s">
        <v>203</v>
      </c>
    </row>
    <row r="271" spans="1:46" x14ac:dyDescent="0.35">
      <c r="A271" s="10">
        <v>9</v>
      </c>
      <c r="B271" s="11">
        <f t="shared" si="96"/>
        <v>46273.760416666657</v>
      </c>
      <c r="C271" s="10" t="s">
        <v>43</v>
      </c>
      <c r="D271" s="10">
        <f t="shared" si="97"/>
        <v>1011</v>
      </c>
      <c r="E271" s="10" t="str">
        <f t="shared" si="98"/>
        <v>n/a</v>
      </c>
      <c r="F271" s="10" t="str">
        <f t="shared" si="99"/>
        <v>D04</v>
      </c>
      <c r="G271" s="11">
        <f t="shared" si="100"/>
        <v>46273.802083333343</v>
      </c>
      <c r="H271" s="11">
        <f t="shared" si="101"/>
        <v>46273.802083333343</v>
      </c>
      <c r="I271" s="11">
        <f t="shared" si="102"/>
        <v>46273.781250000007</v>
      </c>
      <c r="J271" s="13">
        <f t="shared" si="103"/>
        <v>0.50000000040745363</v>
      </c>
      <c r="K271" s="10">
        <f t="shared" si="104"/>
        <v>15</v>
      </c>
      <c r="L271" s="10">
        <f t="shared" si="105"/>
        <v>0</v>
      </c>
      <c r="M271" s="10">
        <f t="shared" si="106"/>
        <v>15</v>
      </c>
      <c r="N271" s="12">
        <f t="shared" si="107"/>
        <v>1</v>
      </c>
      <c r="O271" s="10" t="str">
        <f t="shared" si="108"/>
        <v/>
      </c>
      <c r="P271" s="13">
        <f t="shared" si="109"/>
        <v>0</v>
      </c>
      <c r="Q271" s="10" t="str">
        <f t="shared" si="110"/>
        <v/>
      </c>
      <c r="R271" s="11" t="str">
        <f t="shared" si="111"/>
        <v/>
      </c>
      <c r="S271" s="10" t="str">
        <f t="shared" si="112"/>
        <v>ALL PICKED</v>
      </c>
      <c r="T271" s="10" t="str">
        <f t="shared" si="113"/>
        <v>YES</v>
      </c>
      <c r="U271" s="10" t="str">
        <f t="shared" si="114"/>
        <v/>
      </c>
      <c r="V271" s="10" t="str">
        <f t="shared" si="115"/>
        <v/>
      </c>
      <c r="W271" s="10" t="str">
        <f t="shared" si="116"/>
        <v/>
      </c>
      <c r="X271" s="10" t="str">
        <f t="shared" si="117"/>
        <v>-</v>
      </c>
      <c r="Y271" s="10" t="str">
        <f t="shared" si="118"/>
        <v>Real route 1011: 15 items, last item released 17:38; departure = release + 60 min (rounded up to 15) + loading</v>
      </c>
      <c r="Z271" s="10" t="s">
        <v>148</v>
      </c>
      <c r="AA271" s="14"/>
      <c r="AB271" s="11"/>
      <c r="AC271" s="10"/>
      <c r="AD271" s="10" t="s">
        <v>203</v>
      </c>
      <c r="AE271" s="10" t="s">
        <v>152</v>
      </c>
      <c r="AF271" s="10"/>
      <c r="AG271" s="14"/>
      <c r="AH271" s="10"/>
      <c r="AI271">
        <f t="shared" si="119"/>
        <v>0</v>
      </c>
      <c r="AN271" t="s">
        <v>203</v>
      </c>
      <c r="AS271" t="s">
        <v>203</v>
      </c>
    </row>
    <row r="272" spans="1:46" x14ac:dyDescent="0.35">
      <c r="A272" s="10">
        <v>9</v>
      </c>
      <c r="B272" s="11">
        <f t="shared" si="96"/>
        <v>46273.760416666657</v>
      </c>
      <c r="C272" s="10" t="s">
        <v>44</v>
      </c>
      <c r="D272" s="10">
        <f t="shared" si="97"/>
        <v>1045</v>
      </c>
      <c r="E272" s="10" t="str">
        <f t="shared" si="98"/>
        <v>n/a</v>
      </c>
      <c r="F272" s="10" t="str">
        <f t="shared" si="99"/>
        <v>D05</v>
      </c>
      <c r="G272" s="11">
        <f t="shared" si="100"/>
        <v>46273.8125</v>
      </c>
      <c r="H272" s="11">
        <f t="shared" si="101"/>
        <v>46273.8125</v>
      </c>
      <c r="I272" s="11">
        <f t="shared" si="102"/>
        <v>46273.791666666664</v>
      </c>
      <c r="J272" s="13">
        <f t="shared" si="103"/>
        <v>0.75000000017462298</v>
      </c>
      <c r="K272" s="10">
        <f t="shared" si="104"/>
        <v>12</v>
      </c>
      <c r="L272" s="10">
        <f t="shared" si="105"/>
        <v>9</v>
      </c>
      <c r="M272" s="10">
        <f t="shared" si="106"/>
        <v>21</v>
      </c>
      <c r="N272" s="12">
        <f t="shared" si="107"/>
        <v>0.5714285714285714</v>
      </c>
      <c r="O272" s="10" t="str">
        <f t="shared" si="108"/>
        <v>1, 4</v>
      </c>
      <c r="P272" s="13">
        <f t="shared" si="109"/>
        <v>7.3333333333333334E-2</v>
      </c>
      <c r="Q272" s="10" t="str">
        <f t="shared" si="110"/>
        <v>WT 4</v>
      </c>
      <c r="R272" s="11">
        <f t="shared" si="111"/>
        <v>46273.763472222214</v>
      </c>
      <c r="S272" s="10" t="str">
        <f t="shared" si="112"/>
        <v>ON TIME</v>
      </c>
      <c r="T272" s="10" t="str">
        <f t="shared" si="113"/>
        <v>YES</v>
      </c>
      <c r="U272" s="10">
        <f t="shared" si="114"/>
        <v>41</v>
      </c>
      <c r="V272" s="10" t="str">
        <f t="shared" si="115"/>
        <v>+0:41</v>
      </c>
      <c r="W272" s="10" t="str">
        <f t="shared" si="116"/>
        <v/>
      </c>
      <c r="X272" s="10" t="str">
        <f t="shared" si="117"/>
        <v>-</v>
      </c>
      <c r="Y272" s="10" t="str">
        <f t="shared" si="118"/>
        <v>Real route 1045: 21 items, last item released 17:58; departure = release + 60 min (rounded up to 15) + loading</v>
      </c>
      <c r="Z272" s="10" t="s">
        <v>148</v>
      </c>
      <c r="AA272" s="14">
        <v>3.0555555555555561E-3</v>
      </c>
      <c r="AB272" s="11">
        <v>46273.763472222221</v>
      </c>
      <c r="AC272" s="10" t="s">
        <v>214</v>
      </c>
      <c r="AD272" s="10" t="s">
        <v>151</v>
      </c>
      <c r="AE272" s="10" t="s">
        <v>152</v>
      </c>
      <c r="AF272" s="10" t="s">
        <v>245</v>
      </c>
      <c r="AG272" s="14">
        <v>0</v>
      </c>
      <c r="AH272" s="10"/>
      <c r="AI272">
        <f t="shared" si="119"/>
        <v>0</v>
      </c>
      <c r="AJ272" s="54">
        <v>3.0555555555555561E-3</v>
      </c>
      <c r="AK272" s="54">
        <v>3.878205127314815E-3</v>
      </c>
      <c r="AL272" s="53">
        <v>46273.763472222221</v>
      </c>
      <c r="AM272" s="53">
        <v>46273.764294871791</v>
      </c>
      <c r="AN272" t="s">
        <v>151</v>
      </c>
      <c r="AP272" s="54" t="s">
        <v>191</v>
      </c>
      <c r="AQ272" s="53">
        <v>3.878205127314815E-3</v>
      </c>
      <c r="AR272" s="53">
        <v>46273.764294871791</v>
      </c>
      <c r="AS272" t="s">
        <v>151</v>
      </c>
      <c r="AT272" t="s">
        <v>191</v>
      </c>
    </row>
    <row r="273" spans="1:46" x14ac:dyDescent="0.35">
      <c r="A273" s="10">
        <v>9</v>
      </c>
      <c r="B273" s="11">
        <f t="shared" si="96"/>
        <v>46273.760416666657</v>
      </c>
      <c r="C273" s="10" t="s">
        <v>45</v>
      </c>
      <c r="D273" s="10">
        <f t="shared" si="97"/>
        <v>1072</v>
      </c>
      <c r="E273" s="10" t="str">
        <f t="shared" si="98"/>
        <v>n/a</v>
      </c>
      <c r="F273" s="10" t="str">
        <f t="shared" si="99"/>
        <v>D06</v>
      </c>
      <c r="G273" s="11">
        <f t="shared" si="100"/>
        <v>46273.802083333343</v>
      </c>
      <c r="H273" s="11">
        <f t="shared" si="101"/>
        <v>46273.802083333343</v>
      </c>
      <c r="I273" s="11">
        <f t="shared" si="102"/>
        <v>46273.781250000007</v>
      </c>
      <c r="J273" s="13">
        <f t="shared" si="103"/>
        <v>0.50000000040745363</v>
      </c>
      <c r="K273" s="10">
        <f t="shared" si="104"/>
        <v>0</v>
      </c>
      <c r="L273" s="10">
        <f t="shared" si="105"/>
        <v>2</v>
      </c>
      <c r="M273" s="10">
        <f t="shared" si="106"/>
        <v>2</v>
      </c>
      <c r="N273" s="12">
        <f t="shared" si="107"/>
        <v>0</v>
      </c>
      <c r="O273" s="10" t="str">
        <f t="shared" si="108"/>
        <v>1</v>
      </c>
      <c r="P273" s="13">
        <f t="shared" si="109"/>
        <v>8.3923220973782763E-3</v>
      </c>
      <c r="Q273" s="10" t="str">
        <f t="shared" si="110"/>
        <v>WT 1</v>
      </c>
      <c r="R273" s="11">
        <f t="shared" si="111"/>
        <v>46273.760766346742</v>
      </c>
      <c r="S273" s="10" t="str">
        <f t="shared" si="112"/>
        <v>ON TIME</v>
      </c>
      <c r="T273" s="10" t="str">
        <f t="shared" si="113"/>
        <v>YES</v>
      </c>
      <c r="U273" s="10">
        <f t="shared" si="114"/>
        <v>29</v>
      </c>
      <c r="V273" s="10" t="str">
        <f t="shared" si="115"/>
        <v>+0:29</v>
      </c>
      <c r="W273" s="10" t="str">
        <f t="shared" si="116"/>
        <v/>
      </c>
      <c r="X273" s="10" t="str">
        <f t="shared" si="117"/>
        <v>T07_PICK_CUTOFF_PASSED_LATE</v>
      </c>
      <c r="Y273" s="10" t="str">
        <f t="shared" si="118"/>
        <v>Real route 1072: 2 items, last item released 17:54. Synthesized status-coverage scenario: pick cutoff 18:45 and departure 19:15; snapshot 11 intentionally demonstrates open work at cutoff.</v>
      </c>
      <c r="Z273" s="10" t="s">
        <v>148</v>
      </c>
      <c r="AA273" s="14">
        <v>3.4968009259259261E-4</v>
      </c>
      <c r="AB273" s="11">
        <v>46273.76076634675</v>
      </c>
      <c r="AC273" s="10" t="s">
        <v>150</v>
      </c>
      <c r="AD273" s="10" t="s">
        <v>151</v>
      </c>
      <c r="AE273" s="10" t="s">
        <v>152</v>
      </c>
      <c r="AF273" s="10" t="s">
        <v>246</v>
      </c>
      <c r="AG273" s="14">
        <v>0</v>
      </c>
      <c r="AH273" s="10"/>
      <c r="AI273">
        <f t="shared" si="119"/>
        <v>0</v>
      </c>
      <c r="AJ273" s="54">
        <v>1.66488599537037E-4</v>
      </c>
      <c r="AK273" s="54">
        <v>2.585470081018519E-3</v>
      </c>
      <c r="AL273" s="53">
        <v>46273.760583155257</v>
      </c>
      <c r="AM273" s="53">
        <v>46273.763002136751</v>
      </c>
      <c r="AN273" t="s">
        <v>151</v>
      </c>
      <c r="AP273" s="54" t="s">
        <v>247</v>
      </c>
      <c r="AQ273" s="53">
        <v>2.585470081018519E-3</v>
      </c>
      <c r="AR273" s="53">
        <v>46273.763002136751</v>
      </c>
      <c r="AS273" t="s">
        <v>151</v>
      </c>
      <c r="AT273" t="s">
        <v>247</v>
      </c>
    </row>
    <row r="274" spans="1:46" x14ac:dyDescent="0.35">
      <c r="A274" s="10">
        <v>9</v>
      </c>
      <c r="B274" s="11">
        <f t="shared" si="96"/>
        <v>46273.760416666657</v>
      </c>
      <c r="C274" s="10" t="s">
        <v>46</v>
      </c>
      <c r="D274" s="10">
        <f t="shared" si="97"/>
        <v>1035</v>
      </c>
      <c r="E274" s="10" t="str">
        <f t="shared" si="98"/>
        <v>n/a</v>
      </c>
      <c r="F274" s="10" t="str">
        <f t="shared" si="99"/>
        <v>D07</v>
      </c>
      <c r="G274" s="11">
        <f t="shared" si="100"/>
        <v>46273.822916666657</v>
      </c>
      <c r="H274" s="11">
        <f t="shared" si="101"/>
        <v>46273.822916666657</v>
      </c>
      <c r="I274" s="11">
        <f t="shared" si="102"/>
        <v>46273.802083333321</v>
      </c>
      <c r="J274" s="13">
        <f t="shared" si="103"/>
        <v>0.99999999994179234</v>
      </c>
      <c r="K274" s="10">
        <f t="shared" si="104"/>
        <v>1</v>
      </c>
      <c r="L274" s="10">
        <f t="shared" si="105"/>
        <v>0</v>
      </c>
      <c r="M274" s="10">
        <f t="shared" si="106"/>
        <v>1</v>
      </c>
      <c r="N274" s="12">
        <f t="shared" si="107"/>
        <v>1</v>
      </c>
      <c r="O274" s="10" t="str">
        <f t="shared" si="108"/>
        <v/>
      </c>
      <c r="P274" s="13">
        <f t="shared" si="109"/>
        <v>0</v>
      </c>
      <c r="Q274" s="10" t="str">
        <f t="shared" si="110"/>
        <v/>
      </c>
      <c r="R274" s="11" t="str">
        <f t="shared" si="111"/>
        <v/>
      </c>
      <c r="S274" s="10" t="str">
        <f t="shared" si="112"/>
        <v>ALL PICKED</v>
      </c>
      <c r="T274" s="10" t="str">
        <f t="shared" si="113"/>
        <v>YES</v>
      </c>
      <c r="U274" s="10" t="str">
        <f t="shared" si="114"/>
        <v/>
      </c>
      <c r="V274" s="10" t="str">
        <f t="shared" si="115"/>
        <v/>
      </c>
      <c r="W274" s="10" t="str">
        <f t="shared" si="116"/>
        <v/>
      </c>
      <c r="X274" s="10" t="str">
        <f t="shared" si="117"/>
        <v>-</v>
      </c>
      <c r="Y274" s="10" t="str">
        <f t="shared" si="118"/>
        <v>Real route 1035: 1 items, last item released 18:02; departure = release + 60 min (rounded up to 15) + loading</v>
      </c>
      <c r="Z274" s="10" t="s">
        <v>148</v>
      </c>
      <c r="AA274" s="14"/>
      <c r="AB274" s="11"/>
      <c r="AC274" s="10"/>
      <c r="AD274" s="10" t="s">
        <v>203</v>
      </c>
      <c r="AE274" s="10" t="s">
        <v>152</v>
      </c>
      <c r="AF274" s="10"/>
      <c r="AG274" s="14"/>
      <c r="AH274" s="10"/>
      <c r="AI274">
        <f t="shared" si="119"/>
        <v>0</v>
      </c>
      <c r="AN274" t="s">
        <v>203</v>
      </c>
      <c r="AS274" t="s">
        <v>203</v>
      </c>
    </row>
    <row r="275" spans="1:46" x14ac:dyDescent="0.35">
      <c r="A275" s="10">
        <v>9</v>
      </c>
      <c r="B275" s="11">
        <f t="shared" si="96"/>
        <v>46273.760416666657</v>
      </c>
      <c r="C275" s="10" t="s">
        <v>47</v>
      </c>
      <c r="D275" s="10">
        <f t="shared" si="97"/>
        <v>1888</v>
      </c>
      <c r="E275" s="10" t="str">
        <f t="shared" si="98"/>
        <v>n/a</v>
      </c>
      <c r="F275" s="10" t="str">
        <f t="shared" si="99"/>
        <v>D08</v>
      </c>
      <c r="G275" s="11">
        <f t="shared" si="100"/>
        <v>46273.822916666657</v>
      </c>
      <c r="H275" s="11">
        <f t="shared" si="101"/>
        <v>46273.822916666657</v>
      </c>
      <c r="I275" s="11">
        <f t="shared" si="102"/>
        <v>46273.802083333321</v>
      </c>
      <c r="J275" s="13">
        <f t="shared" si="103"/>
        <v>0.99999999994179234</v>
      </c>
      <c r="K275" s="10">
        <f t="shared" si="104"/>
        <v>73</v>
      </c>
      <c r="L275" s="10">
        <f t="shared" si="105"/>
        <v>15</v>
      </c>
      <c r="M275" s="10">
        <f t="shared" si="106"/>
        <v>88</v>
      </c>
      <c r="N275" s="12">
        <f t="shared" si="107"/>
        <v>0.82954545454545459</v>
      </c>
      <c r="O275" s="10" t="str">
        <f t="shared" si="108"/>
        <v>1</v>
      </c>
      <c r="P275" s="13">
        <f t="shared" si="109"/>
        <v>7.553089887640449E-2</v>
      </c>
      <c r="Q275" s="10" t="str">
        <f t="shared" si="110"/>
        <v>WT 1</v>
      </c>
      <c r="R275" s="11">
        <f t="shared" si="111"/>
        <v>46273.763563787441</v>
      </c>
      <c r="S275" s="10" t="str">
        <f t="shared" si="112"/>
        <v>ON TIME</v>
      </c>
      <c r="T275" s="10" t="str">
        <f t="shared" si="113"/>
        <v>YES</v>
      </c>
      <c r="U275" s="10">
        <f t="shared" si="114"/>
        <v>55</v>
      </c>
      <c r="V275" s="10" t="str">
        <f t="shared" si="115"/>
        <v>+0:55</v>
      </c>
      <c r="W275" s="10" t="str">
        <f t="shared" si="116"/>
        <v/>
      </c>
      <c r="X275" s="10" t="str">
        <f t="shared" si="117"/>
        <v>-</v>
      </c>
      <c r="Y275" s="10" t="str">
        <f t="shared" si="118"/>
        <v>Real route 1888: 88 items, last item released 18:00; departure = release + 60 min (rounded up to 15) + loading</v>
      </c>
      <c r="Z275" s="10" t="s">
        <v>148</v>
      </c>
      <c r="AA275" s="14">
        <v>3.1471207870370369E-3</v>
      </c>
      <c r="AB275" s="11">
        <v>46273.763563787463</v>
      </c>
      <c r="AC275" s="10" t="s">
        <v>150</v>
      </c>
      <c r="AD275" s="10" t="s">
        <v>151</v>
      </c>
      <c r="AE275" s="10" t="s">
        <v>152</v>
      </c>
      <c r="AF275" s="10" t="s">
        <v>213</v>
      </c>
      <c r="AG275" s="14">
        <v>0</v>
      </c>
      <c r="AH275" s="10"/>
      <c r="AI275">
        <f t="shared" si="119"/>
        <v>0</v>
      </c>
      <c r="AJ275" s="54">
        <v>1.498397430555555E-3</v>
      </c>
      <c r="AK275" s="54">
        <v>2.3269230763888892E-2</v>
      </c>
      <c r="AL275" s="53">
        <v>46273.761915064097</v>
      </c>
      <c r="AM275" s="53">
        <v>46273.783685897433</v>
      </c>
      <c r="AN275" t="s">
        <v>151</v>
      </c>
      <c r="AP275" s="54" t="s">
        <v>247</v>
      </c>
      <c r="AQ275" s="53">
        <v>2.3269230763888892E-2</v>
      </c>
      <c r="AR275" s="53">
        <v>46273.783685897433</v>
      </c>
      <c r="AS275" t="s">
        <v>151</v>
      </c>
      <c r="AT275" t="s">
        <v>247</v>
      </c>
    </row>
    <row r="276" spans="1:46" x14ac:dyDescent="0.35">
      <c r="A276" s="10">
        <v>9</v>
      </c>
      <c r="B276" s="11">
        <f t="shared" si="96"/>
        <v>46273.760416666657</v>
      </c>
      <c r="C276" s="10" t="s">
        <v>48</v>
      </c>
      <c r="D276" s="10">
        <f t="shared" si="97"/>
        <v>1012</v>
      </c>
      <c r="E276" s="10" t="str">
        <f t="shared" si="98"/>
        <v>n/a</v>
      </c>
      <c r="F276" s="10" t="str">
        <f t="shared" si="99"/>
        <v>D09</v>
      </c>
      <c r="G276" s="11">
        <f t="shared" si="100"/>
        <v>46273.833333333343</v>
      </c>
      <c r="H276" s="11">
        <f t="shared" si="101"/>
        <v>46273.833333333343</v>
      </c>
      <c r="I276" s="11">
        <f t="shared" si="102"/>
        <v>46273.812500000007</v>
      </c>
      <c r="J276" s="13">
        <f t="shared" si="103"/>
        <v>1.2500000004074536</v>
      </c>
      <c r="K276" s="10">
        <f t="shared" si="104"/>
        <v>21</v>
      </c>
      <c r="L276" s="10">
        <f t="shared" si="105"/>
        <v>3</v>
      </c>
      <c r="M276" s="10">
        <f t="shared" si="106"/>
        <v>24</v>
      </c>
      <c r="N276" s="12">
        <f t="shared" si="107"/>
        <v>0.875</v>
      </c>
      <c r="O276" s="10" t="str">
        <f t="shared" si="108"/>
        <v>1, 2</v>
      </c>
      <c r="P276" s="13">
        <f t="shared" si="109"/>
        <v>0.10490402621722844</v>
      </c>
      <c r="Q276" s="10" t="str">
        <f t="shared" si="110"/>
        <v>WT 1</v>
      </c>
      <c r="R276" s="11">
        <f t="shared" si="111"/>
        <v>46273.764787667751</v>
      </c>
      <c r="S276" s="10" t="str">
        <f t="shared" si="112"/>
        <v>ON TIME</v>
      </c>
      <c r="T276" s="10" t="str">
        <f t="shared" si="113"/>
        <v>YES</v>
      </c>
      <c r="U276" s="10">
        <f t="shared" si="114"/>
        <v>69</v>
      </c>
      <c r="V276" s="10" t="str">
        <f t="shared" si="115"/>
        <v>+1:09</v>
      </c>
      <c r="W276" s="10" t="str">
        <f t="shared" si="116"/>
        <v/>
      </c>
      <c r="X276" s="10" t="str">
        <f t="shared" si="117"/>
        <v>-</v>
      </c>
      <c r="Y276" s="10" t="str">
        <f t="shared" si="118"/>
        <v>Real route 1012: 27 items, last item released 18:17; departure = release + 60 min (rounded up to 15) + loading</v>
      </c>
      <c r="Z276" s="10" t="s">
        <v>148</v>
      </c>
      <c r="AA276" s="14">
        <v>4.3710010879629627E-3</v>
      </c>
      <c r="AB276" s="11">
        <v>46273.764787667751</v>
      </c>
      <c r="AC276" s="10" t="s">
        <v>150</v>
      </c>
      <c r="AD276" s="10" t="s">
        <v>151</v>
      </c>
      <c r="AE276" s="10" t="s">
        <v>152</v>
      </c>
      <c r="AF276" s="10" t="s">
        <v>248</v>
      </c>
      <c r="AG276" s="14">
        <v>0</v>
      </c>
      <c r="AH276" s="10" t="s">
        <v>249</v>
      </c>
      <c r="AI276">
        <f t="shared" si="119"/>
        <v>0</v>
      </c>
      <c r="AJ276" s="54">
        <v>2.081107546296296E-3</v>
      </c>
      <c r="AK276" s="54">
        <v>3.2318376064814823E-2</v>
      </c>
      <c r="AL276" s="53">
        <v>46273.762497774223</v>
      </c>
      <c r="AM276" s="53">
        <v>46273.792735042727</v>
      </c>
      <c r="AN276" t="s">
        <v>151</v>
      </c>
      <c r="AP276" s="54" t="s">
        <v>250</v>
      </c>
      <c r="AQ276" s="53">
        <v>3.2318376064814823E-2</v>
      </c>
      <c r="AR276" s="53">
        <v>46273.792735042727</v>
      </c>
      <c r="AS276" t="s">
        <v>151</v>
      </c>
      <c r="AT276" t="s">
        <v>250</v>
      </c>
    </row>
    <row r="277" spans="1:46" x14ac:dyDescent="0.35">
      <c r="A277" s="10">
        <v>9</v>
      </c>
      <c r="B277" s="11">
        <f t="shared" si="96"/>
        <v>46273.760416666657</v>
      </c>
      <c r="C277" s="10" t="s">
        <v>49</v>
      </c>
      <c r="D277" s="10">
        <f t="shared" si="97"/>
        <v>1018</v>
      </c>
      <c r="E277" s="10" t="str">
        <f t="shared" si="98"/>
        <v>n/a</v>
      </c>
      <c r="F277" s="10" t="str">
        <f t="shared" si="99"/>
        <v>D10</v>
      </c>
      <c r="G277" s="11">
        <f t="shared" si="100"/>
        <v>46273.833333333343</v>
      </c>
      <c r="H277" s="11">
        <f t="shared" si="101"/>
        <v>46273.833333333343</v>
      </c>
      <c r="I277" s="11">
        <f t="shared" si="102"/>
        <v>46273.812500000007</v>
      </c>
      <c r="J277" s="13">
        <f t="shared" si="103"/>
        <v>1.2500000004074536</v>
      </c>
      <c r="K277" s="10">
        <f t="shared" si="104"/>
        <v>12</v>
      </c>
      <c r="L277" s="10">
        <f t="shared" si="105"/>
        <v>0</v>
      </c>
      <c r="M277" s="10">
        <f t="shared" si="106"/>
        <v>12</v>
      </c>
      <c r="N277" s="12">
        <f t="shared" si="107"/>
        <v>1</v>
      </c>
      <c r="O277" s="10" t="str">
        <f t="shared" si="108"/>
        <v/>
      </c>
      <c r="P277" s="13">
        <f t="shared" si="109"/>
        <v>0</v>
      </c>
      <c r="Q277" s="10" t="str">
        <f t="shared" si="110"/>
        <v/>
      </c>
      <c r="R277" s="11" t="str">
        <f t="shared" si="111"/>
        <v/>
      </c>
      <c r="S277" s="10" t="str">
        <f t="shared" si="112"/>
        <v>ALL PICKED</v>
      </c>
      <c r="T277" s="10" t="str">
        <f t="shared" si="113"/>
        <v>YES</v>
      </c>
      <c r="U277" s="10" t="str">
        <f t="shared" si="114"/>
        <v/>
      </c>
      <c r="V277" s="10" t="str">
        <f t="shared" si="115"/>
        <v/>
      </c>
      <c r="W277" s="10" t="str">
        <f t="shared" si="116"/>
        <v/>
      </c>
      <c r="X277" s="10" t="str">
        <f t="shared" si="117"/>
        <v>-</v>
      </c>
      <c r="Y277" s="10" t="str">
        <f t="shared" si="118"/>
        <v>Real route 1018: 16 items, last item released 18:25; departure = release + 60 min (rounded up to 15) + loading</v>
      </c>
      <c r="Z277" s="10" t="s">
        <v>148</v>
      </c>
      <c r="AA277" s="14"/>
      <c r="AB277" s="11"/>
      <c r="AC277" s="10"/>
      <c r="AD277" s="10" t="s">
        <v>203</v>
      </c>
      <c r="AE277" s="10" t="s">
        <v>152</v>
      </c>
      <c r="AF277" s="10"/>
      <c r="AG277" s="14"/>
      <c r="AH277" s="10"/>
      <c r="AI277">
        <f t="shared" si="119"/>
        <v>0</v>
      </c>
      <c r="AN277" t="s">
        <v>203</v>
      </c>
      <c r="AS277" t="s">
        <v>203</v>
      </c>
    </row>
    <row r="278" spans="1:46" x14ac:dyDescent="0.35">
      <c r="A278" s="10">
        <v>9</v>
      </c>
      <c r="B278" s="11">
        <f t="shared" si="96"/>
        <v>46273.760416666657</v>
      </c>
      <c r="C278" s="10" t="s">
        <v>50</v>
      </c>
      <c r="D278" s="10">
        <f t="shared" si="97"/>
        <v>1037</v>
      </c>
      <c r="E278" s="10" t="str">
        <f t="shared" si="98"/>
        <v>n/a</v>
      </c>
      <c r="F278" s="10" t="str">
        <f t="shared" si="99"/>
        <v>D11</v>
      </c>
      <c r="G278" s="11">
        <f t="shared" si="100"/>
        <v>46273.833333333343</v>
      </c>
      <c r="H278" s="11">
        <f t="shared" si="101"/>
        <v>46273.833333333343</v>
      </c>
      <c r="I278" s="11">
        <f t="shared" si="102"/>
        <v>46273.812500000007</v>
      </c>
      <c r="J278" s="13">
        <f t="shared" si="103"/>
        <v>1.2500000004074536</v>
      </c>
      <c r="K278" s="10">
        <f t="shared" si="104"/>
        <v>24</v>
      </c>
      <c r="L278" s="10">
        <f t="shared" si="105"/>
        <v>3</v>
      </c>
      <c r="M278" s="10">
        <f t="shared" si="106"/>
        <v>27</v>
      </c>
      <c r="N278" s="12">
        <f t="shared" si="107"/>
        <v>0.88888888888888884</v>
      </c>
      <c r="O278" s="10" t="str">
        <f t="shared" si="108"/>
        <v>1</v>
      </c>
      <c r="P278" s="13">
        <f t="shared" si="109"/>
        <v>0.10490402621722844</v>
      </c>
      <c r="Q278" s="10" t="str">
        <f t="shared" si="110"/>
        <v>WT 1</v>
      </c>
      <c r="R278" s="11">
        <f t="shared" si="111"/>
        <v>46273.764787667751</v>
      </c>
      <c r="S278" s="10" t="str">
        <f t="shared" si="112"/>
        <v>ON TIME</v>
      </c>
      <c r="T278" s="10" t="str">
        <f t="shared" si="113"/>
        <v>YES</v>
      </c>
      <c r="U278" s="10">
        <f t="shared" si="114"/>
        <v>69</v>
      </c>
      <c r="V278" s="10" t="str">
        <f t="shared" si="115"/>
        <v>+1:09</v>
      </c>
      <c r="W278" s="10" t="str">
        <f t="shared" si="116"/>
        <v/>
      </c>
      <c r="X278" s="10" t="str">
        <f t="shared" si="117"/>
        <v>-</v>
      </c>
      <c r="Y278" s="10" t="str">
        <f t="shared" si="118"/>
        <v>Real route 1037: 28 items, last item released 18:26; departure = release + 60 min (rounded up to 15) + loading</v>
      </c>
      <c r="Z278" s="10" t="s">
        <v>148</v>
      </c>
      <c r="AA278" s="14">
        <v>4.3710010879629627E-3</v>
      </c>
      <c r="AB278" s="11">
        <v>46273.764787667751</v>
      </c>
      <c r="AC278" s="10" t="s">
        <v>150</v>
      </c>
      <c r="AD278" s="10" t="s">
        <v>151</v>
      </c>
      <c r="AE278" s="10" t="s">
        <v>152</v>
      </c>
      <c r="AF278" s="10" t="s">
        <v>248</v>
      </c>
      <c r="AG278" s="14">
        <v>0</v>
      </c>
      <c r="AH278" s="10"/>
      <c r="AI278">
        <f t="shared" si="119"/>
        <v>0</v>
      </c>
      <c r="AJ278" s="54">
        <v>2.081107546296296E-3</v>
      </c>
      <c r="AK278" s="54">
        <v>3.2318376064814823E-2</v>
      </c>
      <c r="AL278" s="53">
        <v>46273.762497774223</v>
      </c>
      <c r="AM278" s="53">
        <v>46273.792735042727</v>
      </c>
      <c r="AN278" t="s">
        <v>151</v>
      </c>
      <c r="AP278" s="54" t="s">
        <v>250</v>
      </c>
      <c r="AQ278" s="53">
        <v>3.2318376064814823E-2</v>
      </c>
      <c r="AR278" s="53">
        <v>46273.792735042727</v>
      </c>
      <c r="AS278" t="s">
        <v>151</v>
      </c>
      <c r="AT278" t="s">
        <v>250</v>
      </c>
    </row>
    <row r="279" spans="1:46" x14ac:dyDescent="0.35">
      <c r="A279" s="10">
        <v>9</v>
      </c>
      <c r="B279" s="11">
        <f t="shared" si="96"/>
        <v>46273.760416666657</v>
      </c>
      <c r="C279" s="10" t="s">
        <v>51</v>
      </c>
      <c r="D279" s="10">
        <f t="shared" si="97"/>
        <v>1057</v>
      </c>
      <c r="E279" s="10" t="str">
        <f t="shared" si="98"/>
        <v>n/a</v>
      </c>
      <c r="F279" s="10" t="str">
        <f t="shared" si="99"/>
        <v>D12</v>
      </c>
      <c r="G279" s="11">
        <f t="shared" si="100"/>
        <v>46273.833333333343</v>
      </c>
      <c r="H279" s="11">
        <f t="shared" si="101"/>
        <v>46273.833333333343</v>
      </c>
      <c r="I279" s="11">
        <f t="shared" si="102"/>
        <v>46273.812500000007</v>
      </c>
      <c r="J279" s="13">
        <f t="shared" si="103"/>
        <v>1.2500000004074536</v>
      </c>
      <c r="K279" s="10">
        <f t="shared" si="104"/>
        <v>13</v>
      </c>
      <c r="L279" s="10">
        <f t="shared" si="105"/>
        <v>5</v>
      </c>
      <c r="M279" s="10">
        <f t="shared" si="106"/>
        <v>18</v>
      </c>
      <c r="N279" s="12">
        <f t="shared" si="107"/>
        <v>0.72222222222222221</v>
      </c>
      <c r="O279" s="10" t="str">
        <f t="shared" si="108"/>
        <v>1, 4, 5</v>
      </c>
      <c r="P279" s="13">
        <f t="shared" si="109"/>
        <v>0.10490402621722844</v>
      </c>
      <c r="Q279" s="10" t="str">
        <f t="shared" si="110"/>
        <v>WT 1</v>
      </c>
      <c r="R279" s="11">
        <f t="shared" si="111"/>
        <v>46273.764787667751</v>
      </c>
      <c r="S279" s="10" t="str">
        <f t="shared" si="112"/>
        <v>ON TIME</v>
      </c>
      <c r="T279" s="10" t="str">
        <f t="shared" si="113"/>
        <v>YES</v>
      </c>
      <c r="U279" s="10">
        <f t="shared" si="114"/>
        <v>69</v>
      </c>
      <c r="V279" s="10" t="str">
        <f t="shared" si="115"/>
        <v>+1:09</v>
      </c>
      <c r="W279" s="10" t="str">
        <f t="shared" si="116"/>
        <v/>
      </c>
      <c r="X279" s="10" t="str">
        <f t="shared" si="117"/>
        <v>-</v>
      </c>
      <c r="Y279" s="10" t="str">
        <f t="shared" si="118"/>
        <v>Real route 1057: 20 items, last item released 18:16; departure = release + 60 min (rounded up to 15) + loading</v>
      </c>
      <c r="Z279" s="10" t="s">
        <v>148</v>
      </c>
      <c r="AA279" s="14">
        <v>4.3710010879629627E-3</v>
      </c>
      <c r="AB279" s="11">
        <v>46273.764787667751</v>
      </c>
      <c r="AC279" s="10" t="s">
        <v>150</v>
      </c>
      <c r="AD279" s="10" t="s">
        <v>151</v>
      </c>
      <c r="AE279" s="10" t="s">
        <v>152</v>
      </c>
      <c r="AF279" s="10" t="s">
        <v>248</v>
      </c>
      <c r="AG279" s="14">
        <v>0</v>
      </c>
      <c r="AH279" s="10"/>
      <c r="AI279">
        <f t="shared" si="119"/>
        <v>0</v>
      </c>
      <c r="AJ279" s="54">
        <v>3.4375E-3</v>
      </c>
      <c r="AK279" s="54">
        <v>3.2318376064814823E-2</v>
      </c>
      <c r="AL279" s="53">
        <v>46273.763854166667</v>
      </c>
      <c r="AM279" s="53">
        <v>46273.792735042727</v>
      </c>
      <c r="AN279" t="s">
        <v>151</v>
      </c>
      <c r="AP279" s="54" t="s">
        <v>250</v>
      </c>
      <c r="AQ279" s="53">
        <v>3.2318376064814823E-2</v>
      </c>
      <c r="AR279" s="53">
        <v>46273.792735042727</v>
      </c>
      <c r="AS279" t="s">
        <v>151</v>
      </c>
      <c r="AT279" t="s">
        <v>250</v>
      </c>
    </row>
    <row r="280" spans="1:46" x14ac:dyDescent="0.35">
      <c r="A280" s="10">
        <v>9</v>
      </c>
      <c r="B280" s="11">
        <f t="shared" si="96"/>
        <v>46273.760416666657</v>
      </c>
      <c r="C280" s="10" t="s">
        <v>52</v>
      </c>
      <c r="D280" s="10">
        <f t="shared" si="97"/>
        <v>1003</v>
      </c>
      <c r="E280" s="10" t="str">
        <f t="shared" si="98"/>
        <v>n/a</v>
      </c>
      <c r="F280" s="10" t="str">
        <f t="shared" si="99"/>
        <v>D01</v>
      </c>
      <c r="G280" s="11">
        <f t="shared" si="100"/>
        <v>46273.84375</v>
      </c>
      <c r="H280" s="11">
        <f t="shared" si="101"/>
        <v>46273.84375</v>
      </c>
      <c r="I280" s="11">
        <f t="shared" si="102"/>
        <v>46273.822916666664</v>
      </c>
      <c r="J280" s="13">
        <f t="shared" si="103"/>
        <v>1.500000000174623</v>
      </c>
      <c r="K280" s="10">
        <f t="shared" si="104"/>
        <v>32</v>
      </c>
      <c r="L280" s="10">
        <f t="shared" si="105"/>
        <v>14</v>
      </c>
      <c r="M280" s="10">
        <f t="shared" si="106"/>
        <v>46</v>
      </c>
      <c r="N280" s="12">
        <f t="shared" si="107"/>
        <v>0.69565217391304346</v>
      </c>
      <c r="O280" s="10" t="str">
        <f t="shared" si="108"/>
        <v>1, 2, 3, 4, 5</v>
      </c>
      <c r="P280" s="13">
        <f t="shared" si="109"/>
        <v>0.21034539473684211</v>
      </c>
      <c r="Q280" s="10" t="str">
        <f t="shared" si="110"/>
        <v>WT 2</v>
      </c>
      <c r="R280" s="11">
        <f t="shared" si="111"/>
        <v>46273.769181058102</v>
      </c>
      <c r="S280" s="10" t="str">
        <f t="shared" si="112"/>
        <v>ON TIME</v>
      </c>
      <c r="T280" s="10" t="str">
        <f t="shared" si="113"/>
        <v>YES</v>
      </c>
      <c r="U280" s="10">
        <f t="shared" si="114"/>
        <v>77</v>
      </c>
      <c r="V280" s="10" t="str">
        <f t="shared" si="115"/>
        <v>+1:17</v>
      </c>
      <c r="W280" s="10" t="str">
        <f t="shared" si="116"/>
        <v/>
      </c>
      <c r="X280" s="10" t="str">
        <f t="shared" si="117"/>
        <v>-</v>
      </c>
      <c r="Y280" s="10" t="str">
        <f t="shared" si="118"/>
        <v>Real route 1003: 52 items, last item released 18:40; departure = release + 60 min (rounded up to 15) + loading</v>
      </c>
      <c r="Z280" s="10" t="s">
        <v>148</v>
      </c>
      <c r="AA280" s="14">
        <v>6.6439216550925936E-3</v>
      </c>
      <c r="AB280" s="11">
        <v>46273.767060588318</v>
      </c>
      <c r="AC280" s="10" t="s">
        <v>150</v>
      </c>
      <c r="AD280" s="10" t="s">
        <v>151</v>
      </c>
      <c r="AE280" s="10" t="s">
        <v>152</v>
      </c>
      <c r="AF280" s="10" t="s">
        <v>251</v>
      </c>
      <c r="AG280" s="14">
        <v>2.1204697800925919E-3</v>
      </c>
      <c r="AH280" s="10" t="s">
        <v>249</v>
      </c>
      <c r="AI280">
        <f t="shared" si="119"/>
        <v>0</v>
      </c>
      <c r="AJ280" s="54">
        <v>4.5833333333333334E-3</v>
      </c>
      <c r="AK280" s="54">
        <v>4.9123931620370383E-2</v>
      </c>
      <c r="AL280" s="53">
        <v>46273.764999999999</v>
      </c>
      <c r="AM280" s="53">
        <v>46273.809540598289</v>
      </c>
      <c r="AN280" t="s">
        <v>151</v>
      </c>
      <c r="AP280" s="54" t="s">
        <v>252</v>
      </c>
      <c r="AQ280" s="53">
        <v>4.9123931620370383E-2</v>
      </c>
      <c r="AR280" s="53">
        <v>46273.809540598289</v>
      </c>
      <c r="AS280" t="s">
        <v>151</v>
      </c>
      <c r="AT280" t="s">
        <v>252</v>
      </c>
    </row>
    <row r="281" spans="1:46" x14ac:dyDescent="0.35">
      <c r="A281" s="10">
        <v>9</v>
      </c>
      <c r="B281" s="11">
        <f t="shared" si="96"/>
        <v>46273.760416666657</v>
      </c>
      <c r="C281" s="10" t="s">
        <v>53</v>
      </c>
      <c r="D281" s="10">
        <f t="shared" si="97"/>
        <v>1020</v>
      </c>
      <c r="E281" s="10" t="str">
        <f t="shared" si="98"/>
        <v>n/a</v>
      </c>
      <c r="F281" s="10" t="str">
        <f t="shared" si="99"/>
        <v>D02</v>
      </c>
      <c r="G281" s="11">
        <f t="shared" si="100"/>
        <v>46273.84375</v>
      </c>
      <c r="H281" s="11">
        <f t="shared" si="101"/>
        <v>46273.84375</v>
      </c>
      <c r="I281" s="11">
        <f t="shared" si="102"/>
        <v>46273.822916666664</v>
      </c>
      <c r="J281" s="13">
        <f t="shared" si="103"/>
        <v>1.500000000174623</v>
      </c>
      <c r="K281" s="10">
        <f t="shared" si="104"/>
        <v>11</v>
      </c>
      <c r="L281" s="10">
        <f t="shared" si="105"/>
        <v>1</v>
      </c>
      <c r="M281" s="10">
        <f t="shared" si="106"/>
        <v>12</v>
      </c>
      <c r="N281" s="12">
        <f t="shared" si="107"/>
        <v>0.91666666666666663</v>
      </c>
      <c r="O281" s="10" t="str">
        <f t="shared" si="108"/>
        <v>1</v>
      </c>
      <c r="P281" s="13">
        <f t="shared" si="109"/>
        <v>0.15945411985018726</v>
      </c>
      <c r="Q281" s="10" t="str">
        <f t="shared" si="110"/>
        <v>WT 1</v>
      </c>
      <c r="R281" s="11">
        <f t="shared" si="111"/>
        <v>46273.767060588318</v>
      </c>
      <c r="S281" s="10" t="str">
        <f t="shared" si="112"/>
        <v>ON TIME</v>
      </c>
      <c r="T281" s="10" t="str">
        <f t="shared" si="113"/>
        <v>YES</v>
      </c>
      <c r="U281" s="10">
        <f t="shared" si="114"/>
        <v>80</v>
      </c>
      <c r="V281" s="10" t="str">
        <f t="shared" si="115"/>
        <v>+1:20</v>
      </c>
      <c r="W281" s="10" t="str">
        <f t="shared" si="116"/>
        <v/>
      </c>
      <c r="X281" s="10" t="str">
        <f t="shared" si="117"/>
        <v>-</v>
      </c>
      <c r="Y281" s="10" t="str">
        <f t="shared" si="118"/>
        <v>Real route 1020: 17 items, last item released 18:30; departure = release + 60 min (rounded up to 15) + loading</v>
      </c>
      <c r="Z281" s="10" t="s">
        <v>148</v>
      </c>
      <c r="AA281" s="14">
        <v>6.6439216550925936E-3</v>
      </c>
      <c r="AB281" s="11">
        <v>46273.767060588318</v>
      </c>
      <c r="AC281" s="10" t="s">
        <v>150</v>
      </c>
      <c r="AD281" s="10" t="s">
        <v>151</v>
      </c>
      <c r="AE281" s="10" t="s">
        <v>152</v>
      </c>
      <c r="AF281" s="10" t="s">
        <v>251</v>
      </c>
      <c r="AG281" s="14">
        <v>0</v>
      </c>
      <c r="AH281" s="10"/>
      <c r="AI281">
        <f t="shared" si="119"/>
        <v>0</v>
      </c>
      <c r="AJ281" s="54">
        <v>3.1632834722222221E-3</v>
      </c>
      <c r="AK281" s="54">
        <v>4.9123931620370383E-2</v>
      </c>
      <c r="AL281" s="53">
        <v>46273.763579950137</v>
      </c>
      <c r="AM281" s="53">
        <v>46273.809540598289</v>
      </c>
      <c r="AN281" t="s">
        <v>151</v>
      </c>
      <c r="AP281" s="54" t="s">
        <v>252</v>
      </c>
      <c r="AQ281" s="53">
        <v>4.9123931620370383E-2</v>
      </c>
      <c r="AR281" s="53">
        <v>46273.809540598289</v>
      </c>
      <c r="AS281" t="s">
        <v>151</v>
      </c>
      <c r="AT281" t="s">
        <v>252</v>
      </c>
    </row>
    <row r="282" spans="1:46" x14ac:dyDescent="0.35">
      <c r="A282" s="10">
        <v>9</v>
      </c>
      <c r="B282" s="11">
        <f t="shared" si="96"/>
        <v>46273.760416666657</v>
      </c>
      <c r="C282" s="10" t="s">
        <v>54</v>
      </c>
      <c r="D282" s="10">
        <f t="shared" si="97"/>
        <v>1022</v>
      </c>
      <c r="E282" s="10" t="str">
        <f t="shared" si="98"/>
        <v>n/a</v>
      </c>
      <c r="F282" s="10" t="str">
        <f t="shared" si="99"/>
        <v>D03</v>
      </c>
      <c r="G282" s="11">
        <f t="shared" si="100"/>
        <v>46273.84375</v>
      </c>
      <c r="H282" s="11">
        <f t="shared" si="101"/>
        <v>46273.84375</v>
      </c>
      <c r="I282" s="11">
        <f t="shared" si="102"/>
        <v>46273.822916666664</v>
      </c>
      <c r="J282" s="13">
        <f t="shared" si="103"/>
        <v>1.500000000174623</v>
      </c>
      <c r="K282" s="10">
        <f t="shared" si="104"/>
        <v>25</v>
      </c>
      <c r="L282" s="10">
        <f t="shared" si="105"/>
        <v>4</v>
      </c>
      <c r="M282" s="10">
        <f t="shared" si="106"/>
        <v>29</v>
      </c>
      <c r="N282" s="12">
        <f t="shared" si="107"/>
        <v>0.86206896551724133</v>
      </c>
      <c r="O282" s="10" t="str">
        <f t="shared" si="108"/>
        <v>1, 2, 4</v>
      </c>
      <c r="P282" s="13">
        <f t="shared" si="109"/>
        <v>0.21034539473684211</v>
      </c>
      <c r="Q282" s="10" t="str">
        <f t="shared" si="110"/>
        <v>WT 2</v>
      </c>
      <c r="R282" s="11">
        <f t="shared" si="111"/>
        <v>46273.769181058102</v>
      </c>
      <c r="S282" s="10" t="str">
        <f t="shared" si="112"/>
        <v>ON TIME</v>
      </c>
      <c r="T282" s="10" t="str">
        <f t="shared" si="113"/>
        <v>YES</v>
      </c>
      <c r="U282" s="10">
        <f t="shared" si="114"/>
        <v>77</v>
      </c>
      <c r="V282" s="10" t="str">
        <f t="shared" si="115"/>
        <v>+1:17</v>
      </c>
      <c r="W282" s="10" t="str">
        <f t="shared" si="116"/>
        <v/>
      </c>
      <c r="X282" s="10" t="str">
        <f t="shared" si="117"/>
        <v>-</v>
      </c>
      <c r="Y282" s="10" t="str">
        <f t="shared" si="118"/>
        <v>Real route 1022: 34 items, last item released 18:37; departure = release + 60 min (rounded up to 15) + loading</v>
      </c>
      <c r="Z282" s="10" t="s">
        <v>148</v>
      </c>
      <c r="AA282" s="14">
        <v>6.6439216550925936E-3</v>
      </c>
      <c r="AB282" s="11">
        <v>46273.767060588318</v>
      </c>
      <c r="AC282" s="10" t="s">
        <v>150</v>
      </c>
      <c r="AD282" s="10" t="s">
        <v>151</v>
      </c>
      <c r="AE282" s="10" t="s">
        <v>152</v>
      </c>
      <c r="AF282" s="10" t="s">
        <v>251</v>
      </c>
      <c r="AG282" s="14">
        <v>2.1204697800925919E-3</v>
      </c>
      <c r="AH282" s="10" t="s">
        <v>249</v>
      </c>
      <c r="AI282">
        <f t="shared" si="119"/>
        <v>0</v>
      </c>
      <c r="AJ282" s="54">
        <v>4.5833333333333334E-3</v>
      </c>
      <c r="AK282" s="54">
        <v>4.9123931620370383E-2</v>
      </c>
      <c r="AL282" s="53">
        <v>46273.764999999999</v>
      </c>
      <c r="AM282" s="53">
        <v>46273.809540598289</v>
      </c>
      <c r="AN282" t="s">
        <v>151</v>
      </c>
      <c r="AP282" s="54" t="s">
        <v>252</v>
      </c>
      <c r="AQ282" s="53">
        <v>4.9123931620370383E-2</v>
      </c>
      <c r="AR282" s="53">
        <v>46273.809540598289</v>
      </c>
      <c r="AS282" t="s">
        <v>151</v>
      </c>
      <c r="AT282" t="s">
        <v>252</v>
      </c>
    </row>
    <row r="283" spans="1:46" x14ac:dyDescent="0.35">
      <c r="A283" s="10">
        <v>9</v>
      </c>
      <c r="B283" s="11">
        <f t="shared" si="96"/>
        <v>46273.760416666657</v>
      </c>
      <c r="C283" s="10" t="s">
        <v>55</v>
      </c>
      <c r="D283" s="10">
        <f t="shared" si="97"/>
        <v>1028</v>
      </c>
      <c r="E283" s="10" t="str">
        <f t="shared" si="98"/>
        <v>n/a</v>
      </c>
      <c r="F283" s="10" t="str">
        <f t="shared" si="99"/>
        <v>D04</v>
      </c>
      <c r="G283" s="11">
        <f t="shared" si="100"/>
        <v>46273.84375</v>
      </c>
      <c r="H283" s="11">
        <f t="shared" si="101"/>
        <v>46273.84375</v>
      </c>
      <c r="I283" s="11">
        <f t="shared" si="102"/>
        <v>46273.822916666664</v>
      </c>
      <c r="J283" s="13">
        <f t="shared" si="103"/>
        <v>1.500000000174623</v>
      </c>
      <c r="K283" s="10">
        <f t="shared" si="104"/>
        <v>6</v>
      </c>
      <c r="L283" s="10">
        <f t="shared" si="105"/>
        <v>0</v>
      </c>
      <c r="M283" s="10">
        <f t="shared" si="106"/>
        <v>6</v>
      </c>
      <c r="N283" s="12">
        <f t="shared" si="107"/>
        <v>1</v>
      </c>
      <c r="O283" s="10" t="str">
        <f t="shared" si="108"/>
        <v/>
      </c>
      <c r="P283" s="13">
        <f t="shared" si="109"/>
        <v>0</v>
      </c>
      <c r="Q283" s="10" t="str">
        <f t="shared" si="110"/>
        <v/>
      </c>
      <c r="R283" s="11" t="str">
        <f t="shared" si="111"/>
        <v/>
      </c>
      <c r="S283" s="10" t="str">
        <f t="shared" si="112"/>
        <v>ALL PICKED</v>
      </c>
      <c r="T283" s="10" t="str">
        <f t="shared" si="113"/>
        <v>YES</v>
      </c>
      <c r="U283" s="10" t="str">
        <f t="shared" si="114"/>
        <v/>
      </c>
      <c r="V283" s="10" t="str">
        <f t="shared" si="115"/>
        <v/>
      </c>
      <c r="W283" s="10" t="str">
        <f t="shared" si="116"/>
        <v/>
      </c>
      <c r="X283" s="10" t="str">
        <f t="shared" si="117"/>
        <v>-</v>
      </c>
      <c r="Y283" s="10" t="str">
        <f t="shared" si="118"/>
        <v>Real route 1028: 10 items, last item released 18:40; departure = release + 60 min (rounded up to 15) + loading</v>
      </c>
      <c r="Z283" s="10" t="s">
        <v>148</v>
      </c>
      <c r="AA283" s="14"/>
      <c r="AB283" s="11"/>
      <c r="AC283" s="10"/>
      <c r="AD283" s="10" t="s">
        <v>203</v>
      </c>
      <c r="AE283" s="10" t="s">
        <v>152</v>
      </c>
      <c r="AF283" s="10"/>
      <c r="AG283" s="14"/>
      <c r="AH283" s="10"/>
      <c r="AI283">
        <f t="shared" si="119"/>
        <v>0</v>
      </c>
      <c r="AN283" t="s">
        <v>203</v>
      </c>
      <c r="AS283" t="s">
        <v>203</v>
      </c>
    </row>
    <row r="284" spans="1:46" x14ac:dyDescent="0.35">
      <c r="A284" s="10">
        <v>9</v>
      </c>
      <c r="B284" s="11">
        <f t="shared" si="96"/>
        <v>46273.760416666657</v>
      </c>
      <c r="C284" s="10" t="s">
        <v>56</v>
      </c>
      <c r="D284" s="10">
        <f t="shared" si="97"/>
        <v>1036</v>
      </c>
      <c r="E284" s="10" t="str">
        <f t="shared" si="98"/>
        <v>n/a</v>
      </c>
      <c r="F284" s="10" t="str">
        <f t="shared" si="99"/>
        <v>D05</v>
      </c>
      <c r="G284" s="11">
        <f t="shared" si="100"/>
        <v>46273.84375</v>
      </c>
      <c r="H284" s="11">
        <f t="shared" si="101"/>
        <v>46273.84375</v>
      </c>
      <c r="I284" s="11">
        <f t="shared" si="102"/>
        <v>46273.822916666664</v>
      </c>
      <c r="J284" s="13">
        <f t="shared" si="103"/>
        <v>1.500000000174623</v>
      </c>
      <c r="K284" s="10">
        <f t="shared" si="104"/>
        <v>13</v>
      </c>
      <c r="L284" s="10">
        <f t="shared" si="105"/>
        <v>6</v>
      </c>
      <c r="M284" s="10">
        <f t="shared" si="106"/>
        <v>19</v>
      </c>
      <c r="N284" s="12">
        <f t="shared" si="107"/>
        <v>0.68421052631578949</v>
      </c>
      <c r="O284" s="10" t="str">
        <f t="shared" si="108"/>
        <v>1, 2, 3</v>
      </c>
      <c r="P284" s="13">
        <f t="shared" si="109"/>
        <v>0.21034539473684211</v>
      </c>
      <c r="Q284" s="10" t="str">
        <f t="shared" si="110"/>
        <v>WT 2</v>
      </c>
      <c r="R284" s="11">
        <f t="shared" si="111"/>
        <v>46273.769181058102</v>
      </c>
      <c r="S284" s="10" t="str">
        <f t="shared" si="112"/>
        <v>ON TIME</v>
      </c>
      <c r="T284" s="10" t="str">
        <f t="shared" si="113"/>
        <v>YES</v>
      </c>
      <c r="U284" s="10">
        <f t="shared" si="114"/>
        <v>77</v>
      </c>
      <c r="V284" s="10" t="str">
        <f t="shared" si="115"/>
        <v>+1:17</v>
      </c>
      <c r="W284" s="10" t="str">
        <f t="shared" si="116"/>
        <v/>
      </c>
      <c r="X284" s="10" t="str">
        <f t="shared" si="117"/>
        <v>-</v>
      </c>
      <c r="Y284" s="10" t="str">
        <f t="shared" si="118"/>
        <v>Real route 1036: 22 items, last item released 18:37; departure = release + 60 min (rounded up to 15) + loading</v>
      </c>
      <c r="Z284" s="10" t="s">
        <v>148</v>
      </c>
      <c r="AA284" s="14">
        <v>6.6439216550925936E-3</v>
      </c>
      <c r="AB284" s="11">
        <v>46273.767060588318</v>
      </c>
      <c r="AC284" s="10" t="s">
        <v>150</v>
      </c>
      <c r="AD284" s="10" t="s">
        <v>151</v>
      </c>
      <c r="AE284" s="10" t="s">
        <v>152</v>
      </c>
      <c r="AF284" s="10" t="s">
        <v>251</v>
      </c>
      <c r="AG284" s="14">
        <v>2.1204697800925919E-3</v>
      </c>
      <c r="AH284" s="10" t="s">
        <v>249</v>
      </c>
      <c r="AI284">
        <f t="shared" si="119"/>
        <v>0</v>
      </c>
      <c r="AJ284" s="54">
        <v>3.6600378819444451E-3</v>
      </c>
      <c r="AK284" s="54">
        <v>4.9123931620370383E-2</v>
      </c>
      <c r="AL284" s="53">
        <v>46273.764076704552</v>
      </c>
      <c r="AM284" s="53">
        <v>46273.809540598289</v>
      </c>
      <c r="AN284" t="s">
        <v>151</v>
      </c>
      <c r="AP284" s="54" t="s">
        <v>252</v>
      </c>
      <c r="AQ284" s="53">
        <v>4.9123931620370383E-2</v>
      </c>
      <c r="AR284" s="53">
        <v>46273.809540598289</v>
      </c>
      <c r="AS284" t="s">
        <v>151</v>
      </c>
      <c r="AT284" t="s">
        <v>252</v>
      </c>
    </row>
    <row r="285" spans="1:46" x14ac:dyDescent="0.35">
      <c r="A285" s="10">
        <v>9</v>
      </c>
      <c r="B285" s="11">
        <f t="shared" si="96"/>
        <v>46273.760416666657</v>
      </c>
      <c r="C285" s="10" t="s">
        <v>57</v>
      </c>
      <c r="D285" s="10">
        <f t="shared" si="97"/>
        <v>1054</v>
      </c>
      <c r="E285" s="10" t="str">
        <f t="shared" si="98"/>
        <v>n/a</v>
      </c>
      <c r="F285" s="10" t="str">
        <f t="shared" si="99"/>
        <v>D06</v>
      </c>
      <c r="G285" s="11">
        <f t="shared" si="100"/>
        <v>46273.84375</v>
      </c>
      <c r="H285" s="11">
        <f t="shared" si="101"/>
        <v>46273.84375</v>
      </c>
      <c r="I285" s="11">
        <f t="shared" si="102"/>
        <v>46273.822916666664</v>
      </c>
      <c r="J285" s="13">
        <f t="shared" si="103"/>
        <v>1.500000000174623</v>
      </c>
      <c r="K285" s="10">
        <f t="shared" si="104"/>
        <v>36</v>
      </c>
      <c r="L285" s="10">
        <f t="shared" si="105"/>
        <v>1</v>
      </c>
      <c r="M285" s="10">
        <f t="shared" si="106"/>
        <v>37</v>
      </c>
      <c r="N285" s="12">
        <f t="shared" si="107"/>
        <v>0.97297297297297303</v>
      </c>
      <c r="O285" s="10" t="str">
        <f t="shared" si="108"/>
        <v>1</v>
      </c>
      <c r="P285" s="13">
        <f t="shared" si="109"/>
        <v>0.15945411985018726</v>
      </c>
      <c r="Q285" s="10" t="str">
        <f t="shared" si="110"/>
        <v>WT 1</v>
      </c>
      <c r="R285" s="11">
        <f t="shared" si="111"/>
        <v>46273.767060588318</v>
      </c>
      <c r="S285" s="10" t="str">
        <f t="shared" si="112"/>
        <v>ON TIME</v>
      </c>
      <c r="T285" s="10" t="str">
        <f t="shared" si="113"/>
        <v>YES</v>
      </c>
      <c r="U285" s="10">
        <f t="shared" si="114"/>
        <v>80</v>
      </c>
      <c r="V285" s="10" t="str">
        <f t="shared" si="115"/>
        <v>+1:20</v>
      </c>
      <c r="W285" s="10" t="str">
        <f t="shared" si="116"/>
        <v/>
      </c>
      <c r="X285" s="10" t="str">
        <f t="shared" si="117"/>
        <v>-</v>
      </c>
      <c r="Y285" s="10" t="str">
        <f t="shared" si="118"/>
        <v>Real route 1054: 43 items, last item released 18:37; departure = release + 60 min (rounded up to 15) + loading</v>
      </c>
      <c r="Z285" s="10" t="s">
        <v>148</v>
      </c>
      <c r="AA285" s="14">
        <v>6.6439216550925936E-3</v>
      </c>
      <c r="AB285" s="11">
        <v>46273.767060588318</v>
      </c>
      <c r="AC285" s="10" t="s">
        <v>150</v>
      </c>
      <c r="AD285" s="10" t="s">
        <v>151</v>
      </c>
      <c r="AE285" s="10" t="s">
        <v>152</v>
      </c>
      <c r="AF285" s="10" t="s">
        <v>251</v>
      </c>
      <c r="AG285" s="14">
        <v>0</v>
      </c>
      <c r="AH285" s="10"/>
      <c r="AI285">
        <f t="shared" si="119"/>
        <v>0</v>
      </c>
      <c r="AJ285" s="54">
        <v>3.1632834722222221E-3</v>
      </c>
      <c r="AK285" s="54">
        <v>4.9123931620370383E-2</v>
      </c>
      <c r="AL285" s="53">
        <v>46273.763579950137</v>
      </c>
      <c r="AM285" s="53">
        <v>46273.809540598289</v>
      </c>
      <c r="AN285" t="s">
        <v>151</v>
      </c>
      <c r="AP285" s="54" t="s">
        <v>252</v>
      </c>
      <c r="AQ285" s="53">
        <v>4.9123931620370383E-2</v>
      </c>
      <c r="AR285" s="53">
        <v>46273.809540598289</v>
      </c>
      <c r="AS285" t="s">
        <v>151</v>
      </c>
      <c r="AT285" t="s">
        <v>252</v>
      </c>
    </row>
    <row r="286" spans="1:46" x14ac:dyDescent="0.35">
      <c r="A286" s="10">
        <v>9</v>
      </c>
      <c r="B286" s="11">
        <f t="shared" si="96"/>
        <v>46273.760416666657</v>
      </c>
      <c r="C286" s="10" t="s">
        <v>58</v>
      </c>
      <c r="D286" s="10">
        <f t="shared" si="97"/>
        <v>1010</v>
      </c>
      <c r="E286" s="10" t="str">
        <f t="shared" si="98"/>
        <v>n/a</v>
      </c>
      <c r="F286" s="10" t="str">
        <f t="shared" si="99"/>
        <v>D07</v>
      </c>
      <c r="G286" s="11">
        <f t="shared" si="100"/>
        <v>46273.854166666657</v>
      </c>
      <c r="H286" s="11">
        <f t="shared" si="101"/>
        <v>46273.854166666657</v>
      </c>
      <c r="I286" s="11">
        <f t="shared" si="102"/>
        <v>46273.833333333321</v>
      </c>
      <c r="J286" s="13">
        <f t="shared" si="103"/>
        <v>1.7499999999417923</v>
      </c>
      <c r="K286" s="10">
        <f t="shared" si="104"/>
        <v>18</v>
      </c>
      <c r="L286" s="10">
        <f t="shared" si="105"/>
        <v>0</v>
      </c>
      <c r="M286" s="10">
        <f t="shared" si="106"/>
        <v>18</v>
      </c>
      <c r="N286" s="12">
        <f t="shared" si="107"/>
        <v>1</v>
      </c>
      <c r="O286" s="10" t="str">
        <f t="shared" si="108"/>
        <v/>
      </c>
      <c r="P286" s="13">
        <f t="shared" si="109"/>
        <v>0</v>
      </c>
      <c r="Q286" s="10" t="str">
        <f t="shared" si="110"/>
        <v/>
      </c>
      <c r="R286" s="11" t="str">
        <f t="shared" si="111"/>
        <v/>
      </c>
      <c r="S286" s="10" t="str">
        <f t="shared" si="112"/>
        <v>ALL PICKED</v>
      </c>
      <c r="T286" s="10" t="str">
        <f t="shared" si="113"/>
        <v>YES</v>
      </c>
      <c r="U286" s="10" t="str">
        <f t="shared" si="114"/>
        <v/>
      </c>
      <c r="V286" s="10" t="str">
        <f t="shared" si="115"/>
        <v/>
      </c>
      <c r="W286" s="10" t="str">
        <f t="shared" si="116"/>
        <v/>
      </c>
      <c r="X286" s="10" t="str">
        <f t="shared" si="117"/>
        <v>-</v>
      </c>
      <c r="Y286" s="10" t="str">
        <f t="shared" si="118"/>
        <v>Real route 1010: 24 items, last item released 18:53; departure = release + 60 min (rounded up to 15) + loading</v>
      </c>
      <c r="Z286" s="10" t="s">
        <v>148</v>
      </c>
      <c r="AA286" s="14"/>
      <c r="AB286" s="11"/>
      <c r="AC286" s="10"/>
      <c r="AD286" s="10" t="s">
        <v>203</v>
      </c>
      <c r="AE286" s="10" t="s">
        <v>152</v>
      </c>
      <c r="AF286" s="10"/>
      <c r="AG286" s="14"/>
      <c r="AH286" s="10"/>
      <c r="AI286">
        <f t="shared" si="119"/>
        <v>0</v>
      </c>
      <c r="AN286" t="s">
        <v>203</v>
      </c>
      <c r="AS286" t="s">
        <v>203</v>
      </c>
    </row>
    <row r="287" spans="1:46" x14ac:dyDescent="0.35">
      <c r="A287" s="10">
        <v>9</v>
      </c>
      <c r="B287" s="11">
        <f t="shared" si="96"/>
        <v>46273.760416666657</v>
      </c>
      <c r="C287" s="10" t="s">
        <v>59</v>
      </c>
      <c r="D287" s="10">
        <f t="shared" si="97"/>
        <v>1019</v>
      </c>
      <c r="E287" s="10" t="str">
        <f t="shared" si="98"/>
        <v>n/a</v>
      </c>
      <c r="F287" s="10" t="str">
        <f t="shared" si="99"/>
        <v>D08</v>
      </c>
      <c r="G287" s="11">
        <f t="shared" si="100"/>
        <v>46273.854166666657</v>
      </c>
      <c r="H287" s="11">
        <f t="shared" si="101"/>
        <v>46273.854166666657</v>
      </c>
      <c r="I287" s="11">
        <f t="shared" si="102"/>
        <v>46273.833333333321</v>
      </c>
      <c r="J287" s="13">
        <f t="shared" si="103"/>
        <v>1.7499999999417923</v>
      </c>
      <c r="K287" s="10">
        <f t="shared" si="104"/>
        <v>18</v>
      </c>
      <c r="L287" s="10">
        <f t="shared" si="105"/>
        <v>4</v>
      </c>
      <c r="M287" s="10">
        <f t="shared" si="106"/>
        <v>22</v>
      </c>
      <c r="N287" s="12">
        <f t="shared" si="107"/>
        <v>0.81818181818181823</v>
      </c>
      <c r="O287" s="10" t="str">
        <f t="shared" si="108"/>
        <v>1, 2</v>
      </c>
      <c r="P287" s="13">
        <f t="shared" si="109"/>
        <v>0.37394736842105264</v>
      </c>
      <c r="Q287" s="10" t="str">
        <f t="shared" si="110"/>
        <v>WT 2</v>
      </c>
      <c r="R287" s="11">
        <f t="shared" si="111"/>
        <v>46273.77599780701</v>
      </c>
      <c r="S287" s="10" t="str">
        <f t="shared" si="112"/>
        <v>ON TIME</v>
      </c>
      <c r="T287" s="10" t="str">
        <f t="shared" si="113"/>
        <v>YES</v>
      </c>
      <c r="U287" s="10">
        <f t="shared" si="114"/>
        <v>83</v>
      </c>
      <c r="V287" s="10" t="str">
        <f t="shared" si="115"/>
        <v>+1:23</v>
      </c>
      <c r="W287" s="10" t="str">
        <f t="shared" si="116"/>
        <v/>
      </c>
      <c r="X287" s="10" t="str">
        <f t="shared" si="117"/>
        <v>-</v>
      </c>
      <c r="Y287" s="10" t="str">
        <f t="shared" si="118"/>
        <v>Real route 1019: 31 items, last item released 18:46; departure = release + 60 min (rounded up to 15) + loading</v>
      </c>
      <c r="Z287" s="10" t="s">
        <v>148</v>
      </c>
      <c r="AA287" s="14">
        <v>1.1472130000000001E-2</v>
      </c>
      <c r="AB287" s="11">
        <v>46273.771888796669</v>
      </c>
      <c r="AC287" s="10" t="s">
        <v>204</v>
      </c>
      <c r="AD287" s="10" t="s">
        <v>151</v>
      </c>
      <c r="AE287" s="10" t="s">
        <v>152</v>
      </c>
      <c r="AF287" s="10" t="s">
        <v>253</v>
      </c>
      <c r="AG287" s="14">
        <v>4.1090103472222221E-3</v>
      </c>
      <c r="AH287" s="10" t="s">
        <v>249</v>
      </c>
      <c r="AI287">
        <f t="shared" si="119"/>
        <v>0</v>
      </c>
      <c r="AJ287" s="54">
        <v>6.5067340046296301E-3</v>
      </c>
      <c r="AK287" s="54">
        <v>7.4978632476851853E-2</v>
      </c>
      <c r="AL287" s="53">
        <v>46273.766923400668</v>
      </c>
      <c r="AM287" s="53">
        <v>46273.835395299153</v>
      </c>
      <c r="AN287" t="s">
        <v>205</v>
      </c>
      <c r="AO287">
        <v>1</v>
      </c>
      <c r="AP287" s="54" t="s">
        <v>254</v>
      </c>
      <c r="AQ287" s="53">
        <v>7.4978632476851853E-2</v>
      </c>
      <c r="AR287" s="53">
        <v>46273.835395299153</v>
      </c>
      <c r="AS287" t="s">
        <v>205</v>
      </c>
      <c r="AT287" t="s">
        <v>254</v>
      </c>
    </row>
    <row r="288" spans="1:46" x14ac:dyDescent="0.35">
      <c r="A288" s="10">
        <v>9</v>
      </c>
      <c r="B288" s="11">
        <f t="shared" si="96"/>
        <v>46273.760416666657</v>
      </c>
      <c r="C288" s="10" t="s">
        <v>60</v>
      </c>
      <c r="D288" s="10">
        <f t="shared" si="97"/>
        <v>1021</v>
      </c>
      <c r="E288" s="10" t="str">
        <f t="shared" si="98"/>
        <v>n/a</v>
      </c>
      <c r="F288" s="10" t="str">
        <f t="shared" si="99"/>
        <v>D09</v>
      </c>
      <c r="G288" s="11">
        <f t="shared" si="100"/>
        <v>46273.854166666657</v>
      </c>
      <c r="H288" s="11">
        <f t="shared" si="101"/>
        <v>46273.854166666657</v>
      </c>
      <c r="I288" s="11">
        <f t="shared" si="102"/>
        <v>46273.833333333321</v>
      </c>
      <c r="J288" s="13">
        <f t="shared" si="103"/>
        <v>1.7499999999417923</v>
      </c>
      <c r="K288" s="10">
        <f t="shared" si="104"/>
        <v>5</v>
      </c>
      <c r="L288" s="10">
        <f t="shared" si="105"/>
        <v>4</v>
      </c>
      <c r="M288" s="10">
        <f t="shared" si="106"/>
        <v>9</v>
      </c>
      <c r="N288" s="12">
        <f t="shared" si="107"/>
        <v>0.55555555555555558</v>
      </c>
      <c r="O288" s="10" t="str">
        <f t="shared" si="108"/>
        <v>1</v>
      </c>
      <c r="P288" s="13">
        <f t="shared" si="109"/>
        <v>0.24337734082397</v>
      </c>
      <c r="Q288" s="10" t="str">
        <f t="shared" si="110"/>
        <v>WT 1</v>
      </c>
      <c r="R288" s="11">
        <f t="shared" si="111"/>
        <v>46273.770557389194</v>
      </c>
      <c r="S288" s="10" t="str">
        <f t="shared" si="112"/>
        <v>ON TIME</v>
      </c>
      <c r="T288" s="10" t="str">
        <f t="shared" si="113"/>
        <v>YES</v>
      </c>
      <c r="U288" s="10">
        <f t="shared" si="114"/>
        <v>90</v>
      </c>
      <c r="V288" s="10" t="str">
        <f t="shared" si="115"/>
        <v>+1:30</v>
      </c>
      <c r="W288" s="10" t="str">
        <f t="shared" si="116"/>
        <v/>
      </c>
      <c r="X288" s="10" t="str">
        <f t="shared" si="117"/>
        <v>-</v>
      </c>
      <c r="Y288" s="10" t="str">
        <f t="shared" si="118"/>
        <v>Real route 1021: 18 items, last item released 18:53; departure = release + 60 min (rounded up to 15) + loading</v>
      </c>
      <c r="Z288" s="10" t="s">
        <v>148</v>
      </c>
      <c r="AA288" s="14">
        <v>1.0140722534722219E-2</v>
      </c>
      <c r="AB288" s="11">
        <v>46273.770557389202</v>
      </c>
      <c r="AC288" s="10" t="s">
        <v>150</v>
      </c>
      <c r="AD288" s="10" t="s">
        <v>151</v>
      </c>
      <c r="AE288" s="10" t="s">
        <v>152</v>
      </c>
      <c r="AF288" s="10" t="s">
        <v>223</v>
      </c>
      <c r="AG288" s="14">
        <v>0</v>
      </c>
      <c r="AH288" s="10"/>
      <c r="AI288">
        <f t="shared" si="119"/>
        <v>0</v>
      </c>
      <c r="AJ288" s="54">
        <v>4.8281695138888891E-3</v>
      </c>
      <c r="AK288" s="54">
        <v>7.4978632476851853E-2</v>
      </c>
      <c r="AL288" s="53">
        <v>46273.765244836177</v>
      </c>
      <c r="AM288" s="53">
        <v>46273.835395299153</v>
      </c>
      <c r="AN288" t="s">
        <v>205</v>
      </c>
      <c r="AO288">
        <v>1</v>
      </c>
      <c r="AP288" s="54" t="s">
        <v>254</v>
      </c>
      <c r="AQ288" s="53">
        <v>7.4978632476851853E-2</v>
      </c>
      <c r="AR288" s="53">
        <v>46273.835395299153</v>
      </c>
      <c r="AS288" t="s">
        <v>205</v>
      </c>
      <c r="AT288" t="s">
        <v>254</v>
      </c>
    </row>
    <row r="289" spans="1:46" x14ac:dyDescent="0.35">
      <c r="A289" s="10">
        <v>9</v>
      </c>
      <c r="B289" s="11">
        <f t="shared" si="96"/>
        <v>46273.760416666657</v>
      </c>
      <c r="C289" s="10" t="s">
        <v>61</v>
      </c>
      <c r="D289" s="10">
        <f t="shared" si="97"/>
        <v>1030</v>
      </c>
      <c r="E289" s="10" t="str">
        <f t="shared" si="98"/>
        <v>n/a</v>
      </c>
      <c r="F289" s="10" t="str">
        <f t="shared" si="99"/>
        <v>D10</v>
      </c>
      <c r="G289" s="11">
        <f t="shared" si="100"/>
        <v>46273.854166666657</v>
      </c>
      <c r="H289" s="11">
        <f t="shared" si="101"/>
        <v>46273.854166666657</v>
      </c>
      <c r="I289" s="11">
        <f t="shared" si="102"/>
        <v>46273.833333333321</v>
      </c>
      <c r="J289" s="13">
        <f t="shared" si="103"/>
        <v>1.7499999999417923</v>
      </c>
      <c r="K289" s="10">
        <f t="shared" si="104"/>
        <v>5</v>
      </c>
      <c r="L289" s="10">
        <f t="shared" si="105"/>
        <v>2</v>
      </c>
      <c r="M289" s="10">
        <f t="shared" si="106"/>
        <v>7</v>
      </c>
      <c r="N289" s="12">
        <f t="shared" si="107"/>
        <v>0.7142857142857143</v>
      </c>
      <c r="O289" s="10" t="str">
        <f t="shared" si="108"/>
        <v>1</v>
      </c>
      <c r="P289" s="13">
        <f t="shared" si="109"/>
        <v>0.24337734082397</v>
      </c>
      <c r="Q289" s="10" t="str">
        <f t="shared" si="110"/>
        <v>WT 1</v>
      </c>
      <c r="R289" s="11">
        <f t="shared" si="111"/>
        <v>46273.770557389194</v>
      </c>
      <c r="S289" s="10" t="str">
        <f t="shared" si="112"/>
        <v>ON TIME</v>
      </c>
      <c r="T289" s="10" t="str">
        <f t="shared" si="113"/>
        <v>YES</v>
      </c>
      <c r="U289" s="10">
        <f t="shared" si="114"/>
        <v>90</v>
      </c>
      <c r="V289" s="10" t="str">
        <f t="shared" si="115"/>
        <v>+1:30</v>
      </c>
      <c r="W289" s="10" t="str">
        <f t="shared" si="116"/>
        <v/>
      </c>
      <c r="X289" s="10" t="str">
        <f t="shared" si="117"/>
        <v>-</v>
      </c>
      <c r="Y289" s="10" t="str">
        <f t="shared" si="118"/>
        <v>Real route 1030: 19 items, last item released 18:59; departure = release + 60 min (rounded up to 15) + loading</v>
      </c>
      <c r="Z289" s="10" t="s">
        <v>148</v>
      </c>
      <c r="AA289" s="14">
        <v>1.0140722534722219E-2</v>
      </c>
      <c r="AB289" s="11">
        <v>46273.770557389202</v>
      </c>
      <c r="AC289" s="10" t="s">
        <v>150</v>
      </c>
      <c r="AD289" s="10" t="s">
        <v>151</v>
      </c>
      <c r="AE289" s="10" t="s">
        <v>152</v>
      </c>
      <c r="AF289" s="10" t="s">
        <v>223</v>
      </c>
      <c r="AG289" s="14">
        <v>0</v>
      </c>
      <c r="AH289" s="10"/>
      <c r="AI289">
        <f t="shared" si="119"/>
        <v>0</v>
      </c>
      <c r="AJ289" s="54">
        <v>4.8281695138888891E-3</v>
      </c>
      <c r="AK289" s="54">
        <v>7.4978632476851853E-2</v>
      </c>
      <c r="AL289" s="53">
        <v>46273.765244836177</v>
      </c>
      <c r="AM289" s="53">
        <v>46273.835395299153</v>
      </c>
      <c r="AN289" t="s">
        <v>205</v>
      </c>
      <c r="AO289">
        <v>1</v>
      </c>
      <c r="AP289" s="54" t="s">
        <v>254</v>
      </c>
      <c r="AQ289" s="53">
        <v>7.4978632476851853E-2</v>
      </c>
      <c r="AR289" s="53">
        <v>46273.835395299153</v>
      </c>
      <c r="AS289" t="s">
        <v>205</v>
      </c>
      <c r="AT289" t="s">
        <v>254</v>
      </c>
    </row>
    <row r="290" spans="1:46" x14ac:dyDescent="0.35">
      <c r="A290" s="10">
        <v>9</v>
      </c>
      <c r="B290" s="11">
        <f t="shared" si="96"/>
        <v>46273.760416666657</v>
      </c>
      <c r="C290" s="10" t="s">
        <v>62</v>
      </c>
      <c r="D290" s="10">
        <f t="shared" si="97"/>
        <v>1042</v>
      </c>
      <c r="E290" s="10" t="str">
        <f t="shared" si="98"/>
        <v>n/a</v>
      </c>
      <c r="F290" s="10" t="str">
        <f t="shared" si="99"/>
        <v>D11</v>
      </c>
      <c r="G290" s="11">
        <f t="shared" si="100"/>
        <v>46273.854166666657</v>
      </c>
      <c r="H290" s="11">
        <f t="shared" si="101"/>
        <v>46273.854166666657</v>
      </c>
      <c r="I290" s="11">
        <f t="shared" si="102"/>
        <v>46273.833333333321</v>
      </c>
      <c r="J290" s="13">
        <f t="shared" si="103"/>
        <v>1.7499999999417923</v>
      </c>
      <c r="K290" s="10">
        <f t="shared" si="104"/>
        <v>155</v>
      </c>
      <c r="L290" s="10">
        <f t="shared" si="105"/>
        <v>38</v>
      </c>
      <c r="M290" s="10">
        <f t="shared" si="106"/>
        <v>193</v>
      </c>
      <c r="N290" s="12">
        <f t="shared" si="107"/>
        <v>0.80310880829015541</v>
      </c>
      <c r="O290" s="10" t="str">
        <f t="shared" si="108"/>
        <v>1, 4, 6</v>
      </c>
      <c r="P290" s="13">
        <f t="shared" si="109"/>
        <v>0.34833333333333333</v>
      </c>
      <c r="Q290" s="10" t="str">
        <f t="shared" si="110"/>
        <v>WT 4</v>
      </c>
      <c r="R290" s="11">
        <f t="shared" si="111"/>
        <v>46273.774930555548</v>
      </c>
      <c r="S290" s="10" t="str">
        <f t="shared" si="112"/>
        <v>ON TIME</v>
      </c>
      <c r="T290" s="10" t="str">
        <f t="shared" si="113"/>
        <v>YES</v>
      </c>
      <c r="U290" s="10">
        <f t="shared" si="114"/>
        <v>84</v>
      </c>
      <c r="V290" s="10" t="str">
        <f t="shared" si="115"/>
        <v>+1:24</v>
      </c>
      <c r="W290" s="10" t="str">
        <f t="shared" si="116"/>
        <v/>
      </c>
      <c r="X290" s="10" t="str">
        <f t="shared" si="117"/>
        <v>-</v>
      </c>
      <c r="Y290" s="10" t="str">
        <f t="shared" si="118"/>
        <v>Real route 1042: 200 items, last item released 18:59; departure = release + 60 min (rounded up to 15) + loading</v>
      </c>
      <c r="Z290" s="10" t="s">
        <v>148</v>
      </c>
      <c r="AA290" s="14">
        <v>1.451388888888889E-2</v>
      </c>
      <c r="AB290" s="11">
        <v>46273.774930555563</v>
      </c>
      <c r="AC290" s="10" t="s">
        <v>214</v>
      </c>
      <c r="AD290" s="10" t="s">
        <v>151</v>
      </c>
      <c r="AE290" s="10" t="s">
        <v>152</v>
      </c>
      <c r="AF290" s="10" t="s">
        <v>184</v>
      </c>
      <c r="AG290" s="14">
        <v>0</v>
      </c>
      <c r="AH290" s="10" t="s">
        <v>255</v>
      </c>
      <c r="AI290">
        <f t="shared" si="119"/>
        <v>0</v>
      </c>
      <c r="AJ290" s="54">
        <v>1.451388888888889E-2</v>
      </c>
      <c r="AK290" s="54">
        <v>7.4978632476851853E-2</v>
      </c>
      <c r="AL290" s="53">
        <v>46273.774930555563</v>
      </c>
      <c r="AM290" s="53">
        <v>46273.835395299153</v>
      </c>
      <c r="AN290" t="s">
        <v>205</v>
      </c>
      <c r="AO290">
        <v>1</v>
      </c>
      <c r="AP290" s="54" t="s">
        <v>254</v>
      </c>
      <c r="AQ290" s="53">
        <v>7.4978632476851853E-2</v>
      </c>
      <c r="AR290" s="53">
        <v>46273.835395299153</v>
      </c>
      <c r="AS290" t="s">
        <v>205</v>
      </c>
      <c r="AT290" t="s">
        <v>254</v>
      </c>
    </row>
    <row r="291" spans="1:46" x14ac:dyDescent="0.35">
      <c r="A291" s="10">
        <v>9</v>
      </c>
      <c r="B291" s="11">
        <f t="shared" si="96"/>
        <v>46273.760416666657</v>
      </c>
      <c r="C291" s="10" t="s">
        <v>63</v>
      </c>
      <c r="D291" s="10">
        <f t="shared" si="97"/>
        <v>1080</v>
      </c>
      <c r="E291" s="10" t="str">
        <f t="shared" si="98"/>
        <v>n/a</v>
      </c>
      <c r="F291" s="10" t="str">
        <f t="shared" si="99"/>
        <v>D12</v>
      </c>
      <c r="G291" s="11">
        <f t="shared" si="100"/>
        <v>46273.854166666657</v>
      </c>
      <c r="H291" s="11">
        <f t="shared" si="101"/>
        <v>46273.854166666657</v>
      </c>
      <c r="I291" s="11">
        <f t="shared" si="102"/>
        <v>46273.833333333321</v>
      </c>
      <c r="J291" s="13">
        <f t="shared" si="103"/>
        <v>1.7499999999417923</v>
      </c>
      <c r="K291" s="10">
        <f t="shared" si="104"/>
        <v>8</v>
      </c>
      <c r="L291" s="10">
        <f t="shared" si="105"/>
        <v>12</v>
      </c>
      <c r="M291" s="10">
        <f t="shared" si="106"/>
        <v>20</v>
      </c>
      <c r="N291" s="12">
        <f t="shared" si="107"/>
        <v>0.4</v>
      </c>
      <c r="O291" s="10" t="str">
        <f t="shared" si="108"/>
        <v>1, 2, 4</v>
      </c>
      <c r="P291" s="13">
        <f t="shared" si="109"/>
        <v>0.37394736842105264</v>
      </c>
      <c r="Q291" s="10" t="str">
        <f t="shared" si="110"/>
        <v>WT 2</v>
      </c>
      <c r="R291" s="11">
        <f t="shared" si="111"/>
        <v>46273.77599780701</v>
      </c>
      <c r="S291" s="10" t="str">
        <f t="shared" si="112"/>
        <v>ON TIME</v>
      </c>
      <c r="T291" s="10" t="str">
        <f t="shared" si="113"/>
        <v>YES</v>
      </c>
      <c r="U291" s="10">
        <f t="shared" si="114"/>
        <v>83</v>
      </c>
      <c r="V291" s="10" t="str">
        <f t="shared" si="115"/>
        <v>+1:23</v>
      </c>
      <c r="W291" s="10" t="str">
        <f t="shared" si="116"/>
        <v/>
      </c>
      <c r="X291" s="10" t="str">
        <f t="shared" si="117"/>
        <v>-</v>
      </c>
      <c r="Y291" s="10" t="str">
        <f t="shared" si="118"/>
        <v>Real route 1080: 25 items, last item released 18:59; departure = release + 60 min (rounded up to 15) + loading</v>
      </c>
      <c r="Z291" s="10" t="s">
        <v>148</v>
      </c>
      <c r="AA291" s="14">
        <v>1.451388888888889E-2</v>
      </c>
      <c r="AB291" s="11">
        <v>46273.774930555563</v>
      </c>
      <c r="AC291" s="10" t="s">
        <v>214</v>
      </c>
      <c r="AD291" s="10" t="s">
        <v>151</v>
      </c>
      <c r="AE291" s="10" t="s">
        <v>152</v>
      </c>
      <c r="AF291" s="10" t="s">
        <v>184</v>
      </c>
      <c r="AG291" s="14">
        <v>1.0672514583333331E-3</v>
      </c>
      <c r="AH291" s="10" t="s">
        <v>249</v>
      </c>
      <c r="AI291">
        <f t="shared" si="119"/>
        <v>0</v>
      </c>
      <c r="AJ291" s="54">
        <v>1.451388888888889E-2</v>
      </c>
      <c r="AK291" s="54">
        <v>7.4978632476851853E-2</v>
      </c>
      <c r="AL291" s="53">
        <v>46273.774930555563</v>
      </c>
      <c r="AM291" s="53">
        <v>46273.835395299153</v>
      </c>
      <c r="AN291" t="s">
        <v>205</v>
      </c>
      <c r="AO291">
        <v>1</v>
      </c>
      <c r="AP291" s="54" t="s">
        <v>254</v>
      </c>
      <c r="AQ291" s="53">
        <v>7.4978632476851853E-2</v>
      </c>
      <c r="AR291" s="53">
        <v>46273.835395299153</v>
      </c>
      <c r="AS291" t="s">
        <v>205</v>
      </c>
      <c r="AT291" t="s">
        <v>254</v>
      </c>
    </row>
    <row r="292" spans="1:46" x14ac:dyDescent="0.35">
      <c r="A292" s="10">
        <v>9</v>
      </c>
      <c r="B292" s="11">
        <f t="shared" si="96"/>
        <v>46273.760416666657</v>
      </c>
      <c r="C292" s="10" t="s">
        <v>64</v>
      </c>
      <c r="D292" s="10">
        <f t="shared" si="97"/>
        <v>1026</v>
      </c>
      <c r="E292" s="10" t="str">
        <f t="shared" si="98"/>
        <v>n/a</v>
      </c>
      <c r="F292" s="10" t="str">
        <f t="shared" si="99"/>
        <v>D01</v>
      </c>
      <c r="G292" s="11">
        <f t="shared" si="100"/>
        <v>46273.864583333343</v>
      </c>
      <c r="H292" s="11">
        <f t="shared" si="101"/>
        <v>46273.864583333343</v>
      </c>
      <c r="I292" s="11">
        <f t="shared" si="102"/>
        <v>46273.843750000007</v>
      </c>
      <c r="J292" s="13">
        <f t="shared" si="103"/>
        <v>2.0000000004074536</v>
      </c>
      <c r="K292" s="10">
        <f t="shared" si="104"/>
        <v>14</v>
      </c>
      <c r="L292" s="10">
        <f t="shared" si="105"/>
        <v>0</v>
      </c>
      <c r="M292" s="10">
        <f t="shared" si="106"/>
        <v>14</v>
      </c>
      <c r="N292" s="12">
        <f t="shared" si="107"/>
        <v>1</v>
      </c>
      <c r="O292" s="10" t="str">
        <f t="shared" si="108"/>
        <v/>
      </c>
      <c r="P292" s="13">
        <f t="shared" si="109"/>
        <v>0</v>
      </c>
      <c r="Q292" s="10" t="str">
        <f t="shared" si="110"/>
        <v/>
      </c>
      <c r="R292" s="11" t="str">
        <f t="shared" si="111"/>
        <v/>
      </c>
      <c r="S292" s="10" t="str">
        <f t="shared" si="112"/>
        <v>ALL PICKED</v>
      </c>
      <c r="T292" s="10" t="str">
        <f t="shared" si="113"/>
        <v>YES</v>
      </c>
      <c r="U292" s="10" t="str">
        <f t="shared" si="114"/>
        <v/>
      </c>
      <c r="V292" s="10" t="str">
        <f t="shared" si="115"/>
        <v/>
      </c>
      <c r="W292" s="10" t="str">
        <f t="shared" si="116"/>
        <v/>
      </c>
      <c r="X292" s="10" t="str">
        <f t="shared" si="117"/>
        <v>-</v>
      </c>
      <c r="Y292" s="10" t="str">
        <f t="shared" si="118"/>
        <v>Real route 1026: 29 items, last item released 19:01; departure = release + 60 min (rounded up to 15) + loading</v>
      </c>
      <c r="Z292" s="10" t="s">
        <v>148</v>
      </c>
      <c r="AA292" s="14"/>
      <c r="AB292" s="11"/>
      <c r="AC292" s="10"/>
      <c r="AD292" s="10" t="s">
        <v>203</v>
      </c>
      <c r="AE292" s="10" t="s">
        <v>152</v>
      </c>
      <c r="AF292" s="10"/>
      <c r="AG292" s="14"/>
      <c r="AH292" s="10"/>
      <c r="AI292">
        <f t="shared" si="119"/>
        <v>0</v>
      </c>
      <c r="AN292" t="s">
        <v>203</v>
      </c>
      <c r="AS292" t="s">
        <v>203</v>
      </c>
    </row>
    <row r="293" spans="1:46" x14ac:dyDescent="0.35">
      <c r="A293" s="10">
        <v>9</v>
      </c>
      <c r="B293" s="11">
        <f t="shared" si="96"/>
        <v>46273.760416666657</v>
      </c>
      <c r="C293" s="10" t="s">
        <v>65</v>
      </c>
      <c r="D293" s="10">
        <f t="shared" si="97"/>
        <v>1033</v>
      </c>
      <c r="E293" s="10" t="str">
        <f t="shared" si="98"/>
        <v>n/a</v>
      </c>
      <c r="F293" s="10" t="str">
        <f t="shared" si="99"/>
        <v>D02</v>
      </c>
      <c r="G293" s="11">
        <f t="shared" si="100"/>
        <v>46273.864583333343</v>
      </c>
      <c r="H293" s="11">
        <f t="shared" si="101"/>
        <v>46273.864583333343</v>
      </c>
      <c r="I293" s="11">
        <f t="shared" si="102"/>
        <v>46273.843750000007</v>
      </c>
      <c r="J293" s="13">
        <f t="shared" si="103"/>
        <v>2.0000000004074536</v>
      </c>
      <c r="K293" s="10">
        <f t="shared" si="104"/>
        <v>57</v>
      </c>
      <c r="L293" s="10">
        <f t="shared" si="105"/>
        <v>11</v>
      </c>
      <c r="M293" s="10">
        <f t="shared" si="106"/>
        <v>68</v>
      </c>
      <c r="N293" s="12">
        <f t="shared" si="107"/>
        <v>0.83823529411764708</v>
      </c>
      <c r="O293" s="10" t="str">
        <f t="shared" si="108"/>
        <v>1</v>
      </c>
      <c r="P293" s="13">
        <f t="shared" si="109"/>
        <v>0.365066011235955</v>
      </c>
      <c r="Q293" s="10" t="str">
        <f t="shared" si="110"/>
        <v>WT 1</v>
      </c>
      <c r="R293" s="11">
        <f t="shared" si="111"/>
        <v>46273.77562775046</v>
      </c>
      <c r="S293" s="10" t="str">
        <f t="shared" si="112"/>
        <v>ON TIME</v>
      </c>
      <c r="T293" s="10" t="str">
        <f t="shared" si="113"/>
        <v>YES</v>
      </c>
      <c r="U293" s="10">
        <f t="shared" si="114"/>
        <v>98</v>
      </c>
      <c r="V293" s="10" t="str">
        <f t="shared" si="115"/>
        <v>+1:38</v>
      </c>
      <c r="W293" s="10" t="str">
        <f t="shared" si="116"/>
        <v/>
      </c>
      <c r="X293" s="10" t="str">
        <f t="shared" si="117"/>
        <v>-</v>
      </c>
      <c r="Y293" s="10" t="str">
        <f t="shared" si="118"/>
        <v>Real route 1033: 74 items, last item released 19:01; departure = release + 60 min (rounded up to 15) + loading</v>
      </c>
      <c r="Z293" s="10" t="s">
        <v>148</v>
      </c>
      <c r="AA293" s="14">
        <v>1.52110837962963E-2</v>
      </c>
      <c r="AB293" s="11">
        <v>46273.77562775046</v>
      </c>
      <c r="AC293" s="10" t="s">
        <v>150</v>
      </c>
      <c r="AD293" s="10" t="s">
        <v>151</v>
      </c>
      <c r="AE293" s="10" t="s">
        <v>152</v>
      </c>
      <c r="AF293" s="10" t="s">
        <v>194</v>
      </c>
      <c r="AG293" s="14">
        <v>0</v>
      </c>
      <c r="AH293" s="10"/>
      <c r="AI293">
        <f t="shared" si="119"/>
        <v>0</v>
      </c>
      <c r="AJ293" s="54">
        <v>7.2422542708333332E-3</v>
      </c>
      <c r="AK293" s="54">
        <v>0.11246794871527779</v>
      </c>
      <c r="AL293" s="53">
        <v>46273.767658920937</v>
      </c>
      <c r="AM293" s="53">
        <v>46273.872884615383</v>
      </c>
      <c r="AN293" t="s">
        <v>205</v>
      </c>
      <c r="AO293">
        <v>2</v>
      </c>
      <c r="AP293" s="54" t="s">
        <v>256</v>
      </c>
      <c r="AQ293" s="53">
        <v>0.11246794871527779</v>
      </c>
      <c r="AR293" s="53">
        <v>46273.872884615383</v>
      </c>
      <c r="AS293" t="s">
        <v>205</v>
      </c>
      <c r="AT293" t="s">
        <v>256</v>
      </c>
    </row>
    <row r="294" spans="1:46" x14ac:dyDescent="0.35">
      <c r="A294" s="10">
        <v>9</v>
      </c>
      <c r="B294" s="11">
        <f t="shared" si="96"/>
        <v>46273.760416666657</v>
      </c>
      <c r="C294" s="10" t="s">
        <v>66</v>
      </c>
      <c r="D294" s="10">
        <f t="shared" si="97"/>
        <v>1034</v>
      </c>
      <c r="E294" s="10" t="str">
        <f t="shared" si="98"/>
        <v>n/a</v>
      </c>
      <c r="F294" s="10" t="str">
        <f t="shared" si="99"/>
        <v>D03</v>
      </c>
      <c r="G294" s="11">
        <f t="shared" si="100"/>
        <v>46273.864583333343</v>
      </c>
      <c r="H294" s="11">
        <f t="shared" si="101"/>
        <v>46273.864583333343</v>
      </c>
      <c r="I294" s="11">
        <f t="shared" si="102"/>
        <v>46273.843750000007</v>
      </c>
      <c r="J294" s="13">
        <f t="shared" si="103"/>
        <v>2.0000000004074536</v>
      </c>
      <c r="K294" s="10">
        <f t="shared" si="104"/>
        <v>44</v>
      </c>
      <c r="L294" s="10">
        <f t="shared" si="105"/>
        <v>19</v>
      </c>
      <c r="M294" s="10">
        <f t="shared" si="106"/>
        <v>63</v>
      </c>
      <c r="N294" s="12">
        <f t="shared" si="107"/>
        <v>0.69841269841269837</v>
      </c>
      <c r="O294" s="10" t="str">
        <f t="shared" si="108"/>
        <v>1, 2, 6</v>
      </c>
      <c r="P294" s="13">
        <f t="shared" si="109"/>
        <v>0.53754934210526317</v>
      </c>
      <c r="Q294" s="10" t="str">
        <f t="shared" si="110"/>
        <v>WT 2</v>
      </c>
      <c r="R294" s="11">
        <f t="shared" si="111"/>
        <v>46273.782814555911</v>
      </c>
      <c r="S294" s="10" t="str">
        <f t="shared" si="112"/>
        <v>ON TIME</v>
      </c>
      <c r="T294" s="10" t="str">
        <f t="shared" si="113"/>
        <v>YES</v>
      </c>
      <c r="U294" s="10">
        <f t="shared" si="114"/>
        <v>88</v>
      </c>
      <c r="V294" s="10" t="str">
        <f t="shared" si="115"/>
        <v>+1:28</v>
      </c>
      <c r="W294" s="10" t="str">
        <f t="shared" si="116"/>
        <v/>
      </c>
      <c r="X294" s="10" t="str">
        <f t="shared" si="117"/>
        <v>-</v>
      </c>
      <c r="Y294" s="10" t="str">
        <f t="shared" si="118"/>
        <v>Real route 1034: 98 items, last item released 19:05; departure = release + 60 min (rounded up to 15) + loading</v>
      </c>
      <c r="Z294" s="10" t="s">
        <v>148</v>
      </c>
      <c r="AA294" s="14">
        <v>3.3411996712962959E-2</v>
      </c>
      <c r="AB294" s="11">
        <v>46273.79382866338</v>
      </c>
      <c r="AC294" s="10" t="s">
        <v>212</v>
      </c>
      <c r="AD294" s="10" t="s">
        <v>151</v>
      </c>
      <c r="AE294" s="10" t="s">
        <v>152</v>
      </c>
      <c r="AF294" s="10" t="s">
        <v>257</v>
      </c>
      <c r="AG294" s="14">
        <v>-1.101410746527778E-2</v>
      </c>
      <c r="AH294" s="10" t="s">
        <v>258</v>
      </c>
      <c r="AI294">
        <f t="shared" si="119"/>
        <v>0</v>
      </c>
      <c r="AJ294" s="54">
        <v>1.6247774212962959E-2</v>
      </c>
      <c r="AK294" s="54">
        <v>0.11246794871527779</v>
      </c>
      <c r="AL294" s="53">
        <v>46273.776664440877</v>
      </c>
      <c r="AM294" s="53">
        <v>46273.872884615383</v>
      </c>
      <c r="AN294" t="s">
        <v>205</v>
      </c>
      <c r="AO294">
        <v>2</v>
      </c>
      <c r="AP294" s="54" t="s">
        <v>256</v>
      </c>
      <c r="AQ294" s="53">
        <v>0.11246794871527779</v>
      </c>
      <c r="AR294" s="53">
        <v>46273.872884615383</v>
      </c>
      <c r="AS294" t="s">
        <v>205</v>
      </c>
      <c r="AT294" t="s">
        <v>256</v>
      </c>
    </row>
    <row r="295" spans="1:46" x14ac:dyDescent="0.35">
      <c r="A295" s="10">
        <v>9</v>
      </c>
      <c r="B295" s="11">
        <f t="shared" si="96"/>
        <v>46273.760416666657</v>
      </c>
      <c r="C295" s="10" t="s">
        <v>67</v>
      </c>
      <c r="D295" s="10">
        <f t="shared" si="97"/>
        <v>1039</v>
      </c>
      <c r="E295" s="10" t="str">
        <f t="shared" si="98"/>
        <v>n/a</v>
      </c>
      <c r="F295" s="10" t="str">
        <f t="shared" si="99"/>
        <v>D04</v>
      </c>
      <c r="G295" s="11">
        <f t="shared" si="100"/>
        <v>46273.864583333343</v>
      </c>
      <c r="H295" s="11">
        <f t="shared" si="101"/>
        <v>46273.864583333343</v>
      </c>
      <c r="I295" s="11">
        <f t="shared" si="102"/>
        <v>46273.843750000007</v>
      </c>
      <c r="J295" s="13">
        <f t="shared" si="103"/>
        <v>2.0000000004074536</v>
      </c>
      <c r="K295" s="10">
        <f t="shared" si="104"/>
        <v>10</v>
      </c>
      <c r="L295" s="10">
        <f t="shared" si="105"/>
        <v>5</v>
      </c>
      <c r="M295" s="10">
        <f t="shared" si="106"/>
        <v>15</v>
      </c>
      <c r="N295" s="12">
        <f t="shared" si="107"/>
        <v>0.66666666666666663</v>
      </c>
      <c r="O295" s="10" t="str">
        <f t="shared" si="108"/>
        <v>1, 2, 4</v>
      </c>
      <c r="P295" s="13">
        <f t="shared" si="109"/>
        <v>0.53754934210526317</v>
      </c>
      <c r="Q295" s="10" t="str">
        <f t="shared" si="110"/>
        <v>WT 2</v>
      </c>
      <c r="R295" s="11">
        <f t="shared" si="111"/>
        <v>46273.782814555911</v>
      </c>
      <c r="S295" s="10" t="str">
        <f t="shared" si="112"/>
        <v>ON TIME</v>
      </c>
      <c r="T295" s="10" t="str">
        <f t="shared" si="113"/>
        <v>YES</v>
      </c>
      <c r="U295" s="10">
        <f t="shared" si="114"/>
        <v>88</v>
      </c>
      <c r="V295" s="10" t="str">
        <f t="shared" si="115"/>
        <v>+1:28</v>
      </c>
      <c r="W295" s="10" t="str">
        <f t="shared" si="116"/>
        <v/>
      </c>
      <c r="X295" s="10" t="str">
        <f t="shared" si="117"/>
        <v>-</v>
      </c>
      <c r="Y295" s="10" t="str">
        <f t="shared" si="118"/>
        <v>Real route 1039: 19 items, last item released 19:13; departure = release + 60 min (rounded up to 15) + loading</v>
      </c>
      <c r="Z295" s="10" t="s">
        <v>148</v>
      </c>
      <c r="AA295" s="14">
        <v>2.0243055555555559E-2</v>
      </c>
      <c r="AB295" s="11">
        <v>46273.780659722222</v>
      </c>
      <c r="AC295" s="10" t="s">
        <v>214</v>
      </c>
      <c r="AD295" s="10" t="s">
        <v>151</v>
      </c>
      <c r="AE295" s="10" t="s">
        <v>152</v>
      </c>
      <c r="AF295" s="10" t="s">
        <v>223</v>
      </c>
      <c r="AG295" s="14">
        <v>2.1548336921296289E-3</v>
      </c>
      <c r="AH295" s="10" t="s">
        <v>249</v>
      </c>
      <c r="AI295">
        <f t="shared" si="119"/>
        <v>0</v>
      </c>
      <c r="AJ295" s="54">
        <v>2.0243055555555559E-2</v>
      </c>
      <c r="AK295" s="54">
        <v>0.11246794871527779</v>
      </c>
      <c r="AL295" s="53">
        <v>46273.780659722222</v>
      </c>
      <c r="AM295" s="53">
        <v>46273.872884615383</v>
      </c>
      <c r="AN295" t="s">
        <v>205</v>
      </c>
      <c r="AO295">
        <v>2</v>
      </c>
      <c r="AP295" s="54" t="s">
        <v>256</v>
      </c>
      <c r="AQ295" s="53">
        <v>0.11246794871527779</v>
      </c>
      <c r="AR295" s="53">
        <v>46273.872884615383</v>
      </c>
      <c r="AS295" t="s">
        <v>205</v>
      </c>
      <c r="AT295" t="s">
        <v>256</v>
      </c>
    </row>
    <row r="296" spans="1:46" x14ac:dyDescent="0.35">
      <c r="A296" s="10">
        <v>9</v>
      </c>
      <c r="B296" s="11">
        <f t="shared" si="96"/>
        <v>46273.760416666657</v>
      </c>
      <c r="C296" s="10" t="s">
        <v>68</v>
      </c>
      <c r="D296" s="10">
        <f t="shared" si="97"/>
        <v>1048</v>
      </c>
      <c r="E296" s="10" t="str">
        <f t="shared" si="98"/>
        <v>n/a</v>
      </c>
      <c r="F296" s="10" t="str">
        <f t="shared" si="99"/>
        <v>D05</v>
      </c>
      <c r="G296" s="11">
        <f t="shared" si="100"/>
        <v>46273.864583333343</v>
      </c>
      <c r="H296" s="11">
        <f t="shared" si="101"/>
        <v>46273.864583333343</v>
      </c>
      <c r="I296" s="11">
        <f t="shared" si="102"/>
        <v>46273.843750000007</v>
      </c>
      <c r="J296" s="13">
        <f t="shared" si="103"/>
        <v>2.0000000004074536</v>
      </c>
      <c r="K296" s="10">
        <f t="shared" si="104"/>
        <v>8</v>
      </c>
      <c r="L296" s="10">
        <f t="shared" si="105"/>
        <v>1</v>
      </c>
      <c r="M296" s="10">
        <f t="shared" si="106"/>
        <v>9</v>
      </c>
      <c r="N296" s="12">
        <f t="shared" si="107"/>
        <v>0.88888888888888884</v>
      </c>
      <c r="O296" s="10" t="str">
        <f t="shared" si="108"/>
        <v>4</v>
      </c>
      <c r="P296" s="13">
        <f t="shared" si="109"/>
        <v>0.48583333333333334</v>
      </c>
      <c r="Q296" s="10" t="str">
        <f t="shared" si="110"/>
        <v>WT 4</v>
      </c>
      <c r="R296" s="11">
        <f t="shared" si="111"/>
        <v>46273.780659722215</v>
      </c>
      <c r="S296" s="10" t="str">
        <f t="shared" si="112"/>
        <v>ON TIME</v>
      </c>
      <c r="T296" s="10" t="str">
        <f t="shared" si="113"/>
        <v>YES</v>
      </c>
      <c r="U296" s="10">
        <f t="shared" si="114"/>
        <v>91</v>
      </c>
      <c r="V296" s="10" t="str">
        <f t="shared" si="115"/>
        <v>+1:31</v>
      </c>
      <c r="W296" s="10" t="str">
        <f t="shared" si="116"/>
        <v/>
      </c>
      <c r="X296" s="10" t="str">
        <f t="shared" si="117"/>
        <v>-</v>
      </c>
      <c r="Y296" s="10" t="str">
        <f t="shared" si="118"/>
        <v>Real route 1048: 11 items, last item released 19:13; departure = release + 60 min (rounded up to 15) + loading</v>
      </c>
      <c r="Z296" s="10" t="s">
        <v>148</v>
      </c>
      <c r="AA296" s="14">
        <v>2.0243055555555559E-2</v>
      </c>
      <c r="AB296" s="11">
        <v>46273.780659722222</v>
      </c>
      <c r="AC296" s="10" t="s">
        <v>214</v>
      </c>
      <c r="AD296" s="10" t="s">
        <v>151</v>
      </c>
      <c r="AE296" s="10" t="s">
        <v>152</v>
      </c>
      <c r="AF296" s="10" t="s">
        <v>223</v>
      </c>
      <c r="AG296" s="14">
        <v>0</v>
      </c>
      <c r="AH296" s="10"/>
      <c r="AI296">
        <f t="shared" si="119"/>
        <v>0</v>
      </c>
      <c r="AJ296" s="54">
        <v>2.0243055555555559E-2</v>
      </c>
      <c r="AK296" s="54">
        <v>2.0243055555555559E-2</v>
      </c>
      <c r="AL296" s="53">
        <v>46273.780659722222</v>
      </c>
      <c r="AM296" s="53">
        <v>46273.780659722222</v>
      </c>
      <c r="AN296" t="s">
        <v>151</v>
      </c>
      <c r="AP296" s="54" t="s">
        <v>223</v>
      </c>
      <c r="AQ296" s="53">
        <v>2.0243055555555559E-2</v>
      </c>
      <c r="AR296" s="53">
        <v>46273.780659722222</v>
      </c>
      <c r="AS296" t="s">
        <v>151</v>
      </c>
      <c r="AT296" t="s">
        <v>223</v>
      </c>
    </row>
    <row r="297" spans="1:46" x14ac:dyDescent="0.35">
      <c r="A297" s="10">
        <v>9</v>
      </c>
      <c r="B297" s="11">
        <f t="shared" si="96"/>
        <v>46273.760416666657</v>
      </c>
      <c r="C297" s="10" t="s">
        <v>69</v>
      </c>
      <c r="D297" s="10">
        <f t="shared" si="97"/>
        <v>1051</v>
      </c>
      <c r="E297" s="10" t="str">
        <f t="shared" si="98"/>
        <v>n/a</v>
      </c>
      <c r="F297" s="10" t="str">
        <f t="shared" si="99"/>
        <v>D06</v>
      </c>
      <c r="G297" s="11">
        <f t="shared" si="100"/>
        <v>46273.864583333343</v>
      </c>
      <c r="H297" s="11">
        <f t="shared" si="101"/>
        <v>46273.864583333343</v>
      </c>
      <c r="I297" s="11">
        <f t="shared" si="102"/>
        <v>46273.843750000007</v>
      </c>
      <c r="J297" s="13">
        <f t="shared" si="103"/>
        <v>2.0000000004074536</v>
      </c>
      <c r="K297" s="10">
        <f t="shared" si="104"/>
        <v>25</v>
      </c>
      <c r="L297" s="10">
        <f t="shared" si="105"/>
        <v>10</v>
      </c>
      <c r="M297" s="10">
        <f t="shared" si="106"/>
        <v>35</v>
      </c>
      <c r="N297" s="12">
        <f t="shared" si="107"/>
        <v>0.7142857142857143</v>
      </c>
      <c r="O297" s="10" t="str">
        <f t="shared" si="108"/>
        <v>4</v>
      </c>
      <c r="P297" s="13">
        <f t="shared" si="109"/>
        <v>0.48583333333333334</v>
      </c>
      <c r="Q297" s="10" t="str">
        <f t="shared" si="110"/>
        <v>WT 4</v>
      </c>
      <c r="R297" s="11">
        <f t="shared" si="111"/>
        <v>46273.780659722215</v>
      </c>
      <c r="S297" s="10" t="str">
        <f t="shared" si="112"/>
        <v>ON TIME</v>
      </c>
      <c r="T297" s="10" t="str">
        <f t="shared" si="113"/>
        <v>YES</v>
      </c>
      <c r="U297" s="10">
        <f t="shared" si="114"/>
        <v>91</v>
      </c>
      <c r="V297" s="10" t="str">
        <f t="shared" si="115"/>
        <v>+1:31</v>
      </c>
      <c r="W297" s="10" t="str">
        <f t="shared" si="116"/>
        <v/>
      </c>
      <c r="X297" s="10" t="str">
        <f t="shared" si="117"/>
        <v>-</v>
      </c>
      <c r="Y297" s="10" t="str">
        <f t="shared" si="118"/>
        <v>Real route 1051: 45 items, last item released 19:03; departure = release + 60 min (rounded up to 15) + loading</v>
      </c>
      <c r="Z297" s="10" t="s">
        <v>148</v>
      </c>
      <c r="AA297" s="14">
        <v>2.0243055555555559E-2</v>
      </c>
      <c r="AB297" s="11">
        <v>46273.780659722222</v>
      </c>
      <c r="AC297" s="10" t="s">
        <v>214</v>
      </c>
      <c r="AD297" s="10" t="s">
        <v>151</v>
      </c>
      <c r="AE297" s="10" t="s">
        <v>152</v>
      </c>
      <c r="AF297" s="10" t="s">
        <v>223</v>
      </c>
      <c r="AG297" s="14">
        <v>0</v>
      </c>
      <c r="AH297" s="10"/>
      <c r="AI297">
        <f t="shared" si="119"/>
        <v>0</v>
      </c>
      <c r="AJ297" s="54">
        <v>2.0243055555555559E-2</v>
      </c>
      <c r="AK297" s="54">
        <v>2.0243055555555559E-2</v>
      </c>
      <c r="AL297" s="53">
        <v>46273.780659722222</v>
      </c>
      <c r="AM297" s="53">
        <v>46273.780659722222</v>
      </c>
      <c r="AN297" t="s">
        <v>151</v>
      </c>
      <c r="AP297" s="54" t="s">
        <v>223</v>
      </c>
      <c r="AQ297" s="53">
        <v>2.0243055555555559E-2</v>
      </c>
      <c r="AR297" s="53">
        <v>46273.780659722222</v>
      </c>
      <c r="AS297" t="s">
        <v>151</v>
      </c>
      <c r="AT297" t="s">
        <v>223</v>
      </c>
    </row>
    <row r="298" spans="1:46" x14ac:dyDescent="0.35">
      <c r="A298" s="10">
        <v>9</v>
      </c>
      <c r="B298" s="11">
        <f t="shared" si="96"/>
        <v>46273.760416666657</v>
      </c>
      <c r="C298" s="10" t="s">
        <v>70</v>
      </c>
      <c r="D298" s="10">
        <f t="shared" si="97"/>
        <v>1063</v>
      </c>
      <c r="E298" s="10" t="str">
        <f t="shared" si="98"/>
        <v>n/a</v>
      </c>
      <c r="F298" s="10" t="str">
        <f t="shared" si="99"/>
        <v>D07</v>
      </c>
      <c r="G298" s="11">
        <f t="shared" si="100"/>
        <v>46273.864583333343</v>
      </c>
      <c r="H298" s="11">
        <f t="shared" si="101"/>
        <v>46273.864583333343</v>
      </c>
      <c r="I298" s="11">
        <f t="shared" si="102"/>
        <v>46273.843750000007</v>
      </c>
      <c r="J298" s="13">
        <f t="shared" si="103"/>
        <v>2.0000000004074536</v>
      </c>
      <c r="K298" s="10">
        <f t="shared" si="104"/>
        <v>12</v>
      </c>
      <c r="L298" s="10">
        <f t="shared" si="105"/>
        <v>15</v>
      </c>
      <c r="M298" s="10">
        <f t="shared" si="106"/>
        <v>27</v>
      </c>
      <c r="N298" s="12">
        <f t="shared" si="107"/>
        <v>0.44444444444444442</v>
      </c>
      <c r="O298" s="10" t="str">
        <f t="shared" si="108"/>
        <v>1, 2, 4</v>
      </c>
      <c r="P298" s="13">
        <f t="shared" si="109"/>
        <v>0.53754934210526317</v>
      </c>
      <c r="Q298" s="10" t="str">
        <f t="shared" si="110"/>
        <v>WT 2</v>
      </c>
      <c r="R298" s="11">
        <f t="shared" si="111"/>
        <v>46273.782814555911</v>
      </c>
      <c r="S298" s="10" t="str">
        <f t="shared" si="112"/>
        <v>ON TIME</v>
      </c>
      <c r="T298" s="10" t="str">
        <f t="shared" si="113"/>
        <v>YES</v>
      </c>
      <c r="U298" s="10">
        <f t="shared" si="114"/>
        <v>88</v>
      </c>
      <c r="V298" s="10" t="str">
        <f t="shared" si="115"/>
        <v>+1:28</v>
      </c>
      <c r="W298" s="10" t="str">
        <f t="shared" si="116"/>
        <v/>
      </c>
      <c r="X298" s="10" t="str">
        <f t="shared" si="117"/>
        <v>-</v>
      </c>
      <c r="Y298" s="10" t="str">
        <f t="shared" si="118"/>
        <v>Real route 1063: 35 items, last item released 19:13; departure = release + 60 min (rounded up to 15) + loading</v>
      </c>
      <c r="Z298" s="10" t="s">
        <v>148</v>
      </c>
      <c r="AA298" s="14">
        <v>2.0243055555555559E-2</v>
      </c>
      <c r="AB298" s="11">
        <v>46273.780659722222</v>
      </c>
      <c r="AC298" s="10" t="s">
        <v>214</v>
      </c>
      <c r="AD298" s="10" t="s">
        <v>151</v>
      </c>
      <c r="AE298" s="10" t="s">
        <v>152</v>
      </c>
      <c r="AF298" s="10" t="s">
        <v>223</v>
      </c>
      <c r="AG298" s="14">
        <v>2.1548336921296289E-3</v>
      </c>
      <c r="AH298" s="10" t="s">
        <v>249</v>
      </c>
      <c r="AI298">
        <f t="shared" si="119"/>
        <v>0</v>
      </c>
      <c r="AJ298" s="54">
        <v>2.0243055555555559E-2</v>
      </c>
      <c r="AK298" s="54">
        <v>0.11246794871527779</v>
      </c>
      <c r="AL298" s="53">
        <v>46273.780659722222</v>
      </c>
      <c r="AM298" s="53">
        <v>46273.872884615383</v>
      </c>
      <c r="AN298" t="s">
        <v>205</v>
      </c>
      <c r="AO298">
        <v>2</v>
      </c>
      <c r="AP298" s="54" t="s">
        <v>256</v>
      </c>
      <c r="AQ298" s="53">
        <v>0.11246794871527779</v>
      </c>
      <c r="AR298" s="53">
        <v>46273.872884615383</v>
      </c>
      <c r="AS298" t="s">
        <v>205</v>
      </c>
      <c r="AT298" t="s">
        <v>256</v>
      </c>
    </row>
    <row r="299" spans="1:46" x14ac:dyDescent="0.35">
      <c r="A299" s="10">
        <v>9</v>
      </c>
      <c r="B299" s="11">
        <f t="shared" si="96"/>
        <v>46273.760416666657</v>
      </c>
      <c r="C299" s="10" t="s">
        <v>71</v>
      </c>
      <c r="D299" s="10">
        <f t="shared" si="97"/>
        <v>1066</v>
      </c>
      <c r="E299" s="10" t="str">
        <f t="shared" si="98"/>
        <v>n/a</v>
      </c>
      <c r="F299" s="10" t="str">
        <f t="shared" si="99"/>
        <v>D08</v>
      </c>
      <c r="G299" s="11">
        <f t="shared" si="100"/>
        <v>46273.875</v>
      </c>
      <c r="H299" s="11">
        <f t="shared" si="101"/>
        <v>46273.875</v>
      </c>
      <c r="I299" s="11">
        <f t="shared" si="102"/>
        <v>46273.854166666664</v>
      </c>
      <c r="J299" s="13">
        <f t="shared" si="103"/>
        <v>2.250000000174623</v>
      </c>
      <c r="K299" s="10">
        <f t="shared" si="104"/>
        <v>4</v>
      </c>
      <c r="L299" s="10">
        <f t="shared" si="105"/>
        <v>3</v>
      </c>
      <c r="M299" s="10">
        <f t="shared" si="106"/>
        <v>7</v>
      </c>
      <c r="N299" s="12">
        <f t="shared" si="107"/>
        <v>0.5714285714285714</v>
      </c>
      <c r="O299" s="10" t="str">
        <f t="shared" si="108"/>
        <v>3, 4</v>
      </c>
      <c r="P299" s="13">
        <f t="shared" si="109"/>
        <v>0.54999999999999993</v>
      </c>
      <c r="Q299" s="10" t="str">
        <f t="shared" si="110"/>
        <v>WT 4</v>
      </c>
      <c r="R299" s="11">
        <f t="shared" si="111"/>
        <v>46273.783333333326</v>
      </c>
      <c r="S299" s="10" t="str">
        <f t="shared" si="112"/>
        <v>ON TIME</v>
      </c>
      <c r="T299" s="10" t="str">
        <f t="shared" si="113"/>
        <v>YES</v>
      </c>
      <c r="U299" s="10">
        <f t="shared" si="114"/>
        <v>102</v>
      </c>
      <c r="V299" s="10" t="str">
        <f t="shared" si="115"/>
        <v>+1:42</v>
      </c>
      <c r="W299" s="10" t="str">
        <f t="shared" si="116"/>
        <v/>
      </c>
      <c r="X299" s="10" t="str">
        <f t="shared" si="117"/>
        <v>-</v>
      </c>
      <c r="Y299" s="10" t="str">
        <f t="shared" si="118"/>
        <v>Real route 1066: 12 items, last item released 19:28; departure = release + 60 min (rounded up to 15) + loading</v>
      </c>
      <c r="Z299" s="10" t="s">
        <v>148</v>
      </c>
      <c r="AA299" s="14">
        <v>2.2916666666666669E-2</v>
      </c>
      <c r="AB299" s="11">
        <v>46273.783333333333</v>
      </c>
      <c r="AC299" s="10" t="s">
        <v>214</v>
      </c>
      <c r="AD299" s="10" t="s">
        <v>151</v>
      </c>
      <c r="AE299" s="10" t="s">
        <v>152</v>
      </c>
      <c r="AF299" s="10" t="s">
        <v>185</v>
      </c>
      <c r="AG299" s="14">
        <v>0</v>
      </c>
      <c r="AH299" s="10"/>
      <c r="AI299">
        <f t="shared" si="119"/>
        <v>0</v>
      </c>
      <c r="AJ299" s="54">
        <v>2.2916666666666669E-2</v>
      </c>
      <c r="AK299" s="54">
        <v>2.2916666666666669E-2</v>
      </c>
      <c r="AL299" s="53">
        <v>46273.783333333333</v>
      </c>
      <c r="AM299" s="53">
        <v>46273.783333333333</v>
      </c>
      <c r="AN299" t="s">
        <v>151</v>
      </c>
      <c r="AP299" s="54" t="s">
        <v>185</v>
      </c>
      <c r="AQ299" s="53">
        <v>2.2916666666666669E-2</v>
      </c>
      <c r="AR299" s="53">
        <v>46273.783333333333</v>
      </c>
      <c r="AS299" t="s">
        <v>151</v>
      </c>
      <c r="AT299" t="s">
        <v>185</v>
      </c>
    </row>
    <row r="300" spans="1:46" x14ac:dyDescent="0.35">
      <c r="A300" s="10">
        <v>9</v>
      </c>
      <c r="B300" s="11">
        <f t="shared" si="96"/>
        <v>46273.760416666657</v>
      </c>
      <c r="C300" s="10" t="s">
        <v>72</v>
      </c>
      <c r="D300" s="10">
        <f t="shared" si="97"/>
        <v>1069</v>
      </c>
      <c r="E300" s="10" t="str">
        <f t="shared" si="98"/>
        <v>n/a</v>
      </c>
      <c r="F300" s="10" t="str">
        <f t="shared" si="99"/>
        <v>D09</v>
      </c>
      <c r="G300" s="11">
        <f t="shared" si="100"/>
        <v>46273.875</v>
      </c>
      <c r="H300" s="11">
        <f t="shared" si="101"/>
        <v>46273.875</v>
      </c>
      <c r="I300" s="11">
        <f t="shared" si="102"/>
        <v>46273.854166666664</v>
      </c>
      <c r="J300" s="13">
        <f t="shared" si="103"/>
        <v>2.250000000174623</v>
      </c>
      <c r="K300" s="10">
        <f t="shared" si="104"/>
        <v>0</v>
      </c>
      <c r="L300" s="10">
        <f t="shared" si="105"/>
        <v>17</v>
      </c>
      <c r="M300" s="10">
        <f t="shared" si="106"/>
        <v>17</v>
      </c>
      <c r="N300" s="12">
        <f t="shared" si="107"/>
        <v>0</v>
      </c>
      <c r="O300" s="10" t="str">
        <f t="shared" si="108"/>
        <v>1, 2, 4</v>
      </c>
      <c r="P300" s="13">
        <f t="shared" si="109"/>
        <v>0.63103618421052632</v>
      </c>
      <c r="Q300" s="10" t="str">
        <f t="shared" si="110"/>
        <v>WT 2</v>
      </c>
      <c r="R300" s="11">
        <f t="shared" si="111"/>
        <v>46273.786709840999</v>
      </c>
      <c r="S300" s="10" t="str">
        <f t="shared" si="112"/>
        <v>ON TIME</v>
      </c>
      <c r="T300" s="10" t="str">
        <f t="shared" si="113"/>
        <v>YES</v>
      </c>
      <c r="U300" s="10">
        <f t="shared" si="114"/>
        <v>97</v>
      </c>
      <c r="V300" s="10" t="str">
        <f t="shared" si="115"/>
        <v>+1:37</v>
      </c>
      <c r="W300" s="10" t="str">
        <f t="shared" si="116"/>
        <v/>
      </c>
      <c r="X300" s="10" t="str">
        <f t="shared" si="117"/>
        <v>-</v>
      </c>
      <c r="Y300" s="10" t="str">
        <f t="shared" si="118"/>
        <v>Real route 1069: 27 items, last item released 19:28; departure = release + 60 min (rounded up to 15) + loading</v>
      </c>
      <c r="Z300" s="10" t="s">
        <v>148</v>
      </c>
      <c r="AA300" s="14">
        <v>2.2916666666666669E-2</v>
      </c>
      <c r="AB300" s="11">
        <v>46273.783333333333</v>
      </c>
      <c r="AC300" s="10" t="s">
        <v>214</v>
      </c>
      <c r="AD300" s="10" t="s">
        <v>151</v>
      </c>
      <c r="AE300" s="10" t="s">
        <v>152</v>
      </c>
      <c r="AF300" s="10" t="s">
        <v>185</v>
      </c>
      <c r="AG300" s="14">
        <v>3.3765076736111108E-3</v>
      </c>
      <c r="AH300" s="10" t="s">
        <v>249</v>
      </c>
      <c r="AI300">
        <f t="shared" si="119"/>
        <v>0</v>
      </c>
      <c r="AJ300" s="54">
        <v>2.2916666666666669E-2</v>
      </c>
      <c r="AK300" s="54">
        <v>0.12927350427083331</v>
      </c>
      <c r="AL300" s="53">
        <v>46273.783333333333</v>
      </c>
      <c r="AM300" s="53">
        <v>46273.889690170938</v>
      </c>
      <c r="AN300" t="s">
        <v>205</v>
      </c>
      <c r="AO300">
        <v>2</v>
      </c>
      <c r="AP300" s="54" t="s">
        <v>259</v>
      </c>
      <c r="AQ300" s="53">
        <v>0.12927350427083331</v>
      </c>
      <c r="AR300" s="53">
        <v>46273.889690170938</v>
      </c>
      <c r="AS300" t="s">
        <v>205</v>
      </c>
      <c r="AT300" t="s">
        <v>259</v>
      </c>
    </row>
    <row r="301" spans="1:46" x14ac:dyDescent="0.35">
      <c r="A301" s="10">
        <v>9</v>
      </c>
      <c r="B301" s="11">
        <f t="shared" si="96"/>
        <v>46273.760416666657</v>
      </c>
      <c r="C301" s="10" t="s">
        <v>73</v>
      </c>
      <c r="D301" s="10">
        <f t="shared" si="97"/>
        <v>1083</v>
      </c>
      <c r="E301" s="10" t="str">
        <f t="shared" si="98"/>
        <v>n/a</v>
      </c>
      <c r="F301" s="10" t="str">
        <f t="shared" si="99"/>
        <v>D10</v>
      </c>
      <c r="G301" s="11">
        <f t="shared" si="100"/>
        <v>46273.875</v>
      </c>
      <c r="H301" s="11">
        <f t="shared" si="101"/>
        <v>46273.875</v>
      </c>
      <c r="I301" s="11">
        <f t="shared" si="102"/>
        <v>46273.854166666664</v>
      </c>
      <c r="J301" s="13">
        <f t="shared" si="103"/>
        <v>2.250000000174623</v>
      </c>
      <c r="K301" s="10">
        <f t="shared" si="104"/>
        <v>0</v>
      </c>
      <c r="L301" s="10">
        <f t="shared" si="105"/>
        <v>5</v>
      </c>
      <c r="M301" s="10">
        <f t="shared" si="106"/>
        <v>5</v>
      </c>
      <c r="N301" s="12">
        <f t="shared" si="107"/>
        <v>0</v>
      </c>
      <c r="O301" s="10" t="str">
        <f t="shared" si="108"/>
        <v>1, 4</v>
      </c>
      <c r="P301" s="13">
        <f t="shared" si="109"/>
        <v>0.54999999999999993</v>
      </c>
      <c r="Q301" s="10" t="str">
        <f t="shared" si="110"/>
        <v>WT 4</v>
      </c>
      <c r="R301" s="11">
        <f t="shared" si="111"/>
        <v>46273.783333333326</v>
      </c>
      <c r="S301" s="10" t="str">
        <f t="shared" si="112"/>
        <v>ON TIME</v>
      </c>
      <c r="T301" s="10" t="str">
        <f t="shared" si="113"/>
        <v>YES</v>
      </c>
      <c r="U301" s="10">
        <f t="shared" si="114"/>
        <v>102</v>
      </c>
      <c r="V301" s="10" t="str">
        <f t="shared" si="115"/>
        <v>+1:42</v>
      </c>
      <c r="W301" s="10" t="str">
        <f t="shared" si="116"/>
        <v/>
      </c>
      <c r="X301" s="10" t="str">
        <f t="shared" si="117"/>
        <v>-</v>
      </c>
      <c r="Y301" s="10" t="str">
        <f t="shared" si="118"/>
        <v>Real route 1083: 9 items, last item released 19:28; departure = release + 60 min (rounded up to 15) + loading</v>
      </c>
      <c r="Z301" s="10" t="s">
        <v>148</v>
      </c>
      <c r="AA301" s="14">
        <v>2.2916666666666669E-2</v>
      </c>
      <c r="AB301" s="11">
        <v>46273.783333333333</v>
      </c>
      <c r="AC301" s="10" t="s">
        <v>214</v>
      </c>
      <c r="AD301" s="10" t="s">
        <v>151</v>
      </c>
      <c r="AE301" s="10" t="s">
        <v>152</v>
      </c>
      <c r="AF301" s="10" t="s">
        <v>185</v>
      </c>
      <c r="AG301" s="14">
        <v>0</v>
      </c>
      <c r="AH301" s="10"/>
      <c r="AI301">
        <f t="shared" si="119"/>
        <v>0</v>
      </c>
      <c r="AJ301" s="54">
        <v>2.2916666666666669E-2</v>
      </c>
      <c r="AK301" s="54">
        <v>0.12927350427083331</v>
      </c>
      <c r="AL301" s="53">
        <v>46273.783333333333</v>
      </c>
      <c r="AM301" s="53">
        <v>46273.889690170938</v>
      </c>
      <c r="AN301" t="s">
        <v>205</v>
      </c>
      <c r="AO301">
        <v>2</v>
      </c>
      <c r="AP301" s="54" t="s">
        <v>259</v>
      </c>
      <c r="AQ301" s="53">
        <v>0.12927350427083331</v>
      </c>
      <c r="AR301" s="53">
        <v>46273.889690170938</v>
      </c>
      <c r="AS301" t="s">
        <v>205</v>
      </c>
      <c r="AT301" t="s">
        <v>259</v>
      </c>
    </row>
    <row r="302" spans="1:46" x14ac:dyDescent="0.35">
      <c r="A302" s="10">
        <v>9</v>
      </c>
      <c r="B302" s="11">
        <f t="shared" si="96"/>
        <v>46273.760416666657</v>
      </c>
      <c r="C302" s="10" t="s">
        <v>74</v>
      </c>
      <c r="D302" s="10">
        <f t="shared" si="97"/>
        <v>1981</v>
      </c>
      <c r="E302" s="10" t="str">
        <f t="shared" si="98"/>
        <v>n/a</v>
      </c>
      <c r="F302" s="10" t="str">
        <f t="shared" si="99"/>
        <v>D12</v>
      </c>
      <c r="G302" s="11">
        <f t="shared" si="100"/>
        <v>46273.885416666657</v>
      </c>
      <c r="H302" s="11">
        <f t="shared" si="101"/>
        <v>46273.885416666657</v>
      </c>
      <c r="I302" s="11">
        <f t="shared" si="102"/>
        <v>46273.864583333321</v>
      </c>
      <c r="J302" s="13">
        <f t="shared" si="103"/>
        <v>2.4999999999417923</v>
      </c>
      <c r="K302" s="10">
        <f t="shared" si="104"/>
        <v>0</v>
      </c>
      <c r="L302" s="10">
        <f t="shared" si="105"/>
        <v>74</v>
      </c>
      <c r="M302" s="10">
        <f t="shared" si="106"/>
        <v>74</v>
      </c>
      <c r="N302" s="12">
        <f t="shared" si="107"/>
        <v>0</v>
      </c>
      <c r="O302" s="10" t="str">
        <f t="shared" si="108"/>
        <v>2</v>
      </c>
      <c r="P302" s="13">
        <f t="shared" si="109"/>
        <v>2.3605427631578948</v>
      </c>
      <c r="Q302" s="10" t="str">
        <f t="shared" si="110"/>
        <v>WT 2</v>
      </c>
      <c r="R302" s="11">
        <f t="shared" si="111"/>
        <v>46273.858772615124</v>
      </c>
      <c r="S302" s="10" t="str">
        <f t="shared" si="112"/>
        <v>ON TIME</v>
      </c>
      <c r="T302" s="10" t="str">
        <f t="shared" si="113"/>
        <v>YES</v>
      </c>
      <c r="U302" s="10">
        <f t="shared" si="114"/>
        <v>8</v>
      </c>
      <c r="V302" s="10" t="str">
        <f t="shared" si="115"/>
        <v>+0:08</v>
      </c>
      <c r="W302" s="10" t="str">
        <f t="shared" si="116"/>
        <v/>
      </c>
      <c r="X302" s="10" t="str">
        <f t="shared" si="117"/>
        <v>-</v>
      </c>
      <c r="Y302" s="10" t="str">
        <f t="shared" si="118"/>
        <v>Real route 1981: 90 items, last item released 19:37; departure = release + 60 min (rounded up to 15) + loading</v>
      </c>
      <c r="Z302" s="10" t="s">
        <v>148</v>
      </c>
      <c r="AA302" s="14">
        <v>7.2417820636574079E-2</v>
      </c>
      <c r="AB302" s="11">
        <v>46273.832834487301</v>
      </c>
      <c r="AC302" s="10" t="s">
        <v>204</v>
      </c>
      <c r="AD302" s="10" t="s">
        <v>151</v>
      </c>
      <c r="AE302" s="10" t="s">
        <v>152</v>
      </c>
      <c r="AF302" s="10" t="s">
        <v>202</v>
      </c>
      <c r="AG302" s="14">
        <v>2.593812783564815E-2</v>
      </c>
      <c r="AH302" s="10" t="s">
        <v>249</v>
      </c>
      <c r="AI302">
        <f t="shared" si="119"/>
        <v>0</v>
      </c>
      <c r="AJ302" s="54">
        <v>4.1073758414351853E-2</v>
      </c>
      <c r="AK302" s="54">
        <v>0.17711895978009259</v>
      </c>
      <c r="AL302" s="53">
        <v>46273.801490425081</v>
      </c>
      <c r="AM302" s="53">
        <v>46273.93753562645</v>
      </c>
      <c r="AN302" t="s">
        <v>205</v>
      </c>
      <c r="AO302">
        <v>2</v>
      </c>
      <c r="AP302" s="54" t="s">
        <v>260</v>
      </c>
      <c r="AQ302" s="53">
        <v>0.1180793065162037</v>
      </c>
      <c r="AR302" s="53">
        <v>46273.878495973193</v>
      </c>
      <c r="AS302" t="s">
        <v>205</v>
      </c>
      <c r="AT302" t="s">
        <v>261</v>
      </c>
    </row>
    <row r="303" spans="1:46" x14ac:dyDescent="0.35">
      <c r="A303" s="10">
        <v>10</v>
      </c>
      <c r="B303" s="11">
        <f t="shared" si="96"/>
        <v>46273.770833333343</v>
      </c>
      <c r="C303" s="10" t="s">
        <v>20</v>
      </c>
      <c r="D303" s="10">
        <f t="shared" si="97"/>
        <v>1027</v>
      </c>
      <c r="E303" s="10" t="str">
        <f t="shared" si="98"/>
        <v>n/a</v>
      </c>
      <c r="F303" s="10" t="str">
        <f t="shared" si="99"/>
        <v>D01</v>
      </c>
      <c r="G303" s="11">
        <f t="shared" si="100"/>
        <v>46273.770833333343</v>
      </c>
      <c r="H303" s="11">
        <f t="shared" si="101"/>
        <v>46273.770833333343</v>
      </c>
      <c r="I303" s="11">
        <f t="shared" si="102"/>
        <v>46273.750000000007</v>
      </c>
      <c r="J303" s="13">
        <f t="shared" si="103"/>
        <v>-0.50000000005820766</v>
      </c>
      <c r="K303" s="10">
        <f t="shared" si="104"/>
        <v>1</v>
      </c>
      <c r="L303" s="10">
        <f t="shared" si="105"/>
        <v>0</v>
      </c>
      <c r="M303" s="10">
        <f t="shared" si="106"/>
        <v>1</v>
      </c>
      <c r="N303" s="12">
        <f t="shared" si="107"/>
        <v>1</v>
      </c>
      <c r="O303" s="10" t="str">
        <f t="shared" si="108"/>
        <v/>
      </c>
      <c r="P303" s="13">
        <f t="shared" si="109"/>
        <v>0</v>
      </c>
      <c r="Q303" s="10" t="str">
        <f t="shared" si="110"/>
        <v/>
      </c>
      <c r="R303" s="11" t="str">
        <f t="shared" si="111"/>
        <v/>
      </c>
      <c r="S303" s="10" t="str">
        <f t="shared" si="112"/>
        <v>DEPARTED COMPLETE</v>
      </c>
      <c r="T303" s="10" t="str">
        <f t="shared" si="113"/>
        <v>YES</v>
      </c>
      <c r="U303" s="10" t="str">
        <f t="shared" si="114"/>
        <v/>
      </c>
      <c r="V303" s="10" t="str">
        <f t="shared" si="115"/>
        <v/>
      </c>
      <c r="W303" s="10" t="str">
        <f t="shared" si="116"/>
        <v/>
      </c>
      <c r="X303" s="10" t="str">
        <f t="shared" si="117"/>
        <v>-</v>
      </c>
      <c r="Y303" s="10" t="str">
        <f t="shared" si="118"/>
        <v>Real route 1027: 1 items, last item released 16:56; departure = release + 60 min (rounded up to 15) + loading</v>
      </c>
      <c r="Z303" s="10" t="s">
        <v>148</v>
      </c>
      <c r="AA303" s="14"/>
      <c r="AB303" s="11"/>
      <c r="AC303" s="10"/>
      <c r="AD303" s="10" t="s">
        <v>262</v>
      </c>
      <c r="AE303" s="10" t="s">
        <v>152</v>
      </c>
      <c r="AF303" s="10"/>
      <c r="AG303" s="14"/>
      <c r="AH303" s="10"/>
      <c r="AI303">
        <f t="shared" si="119"/>
        <v>0</v>
      </c>
      <c r="AN303" t="s">
        <v>262</v>
      </c>
      <c r="AS303" t="s">
        <v>262</v>
      </c>
    </row>
    <row r="304" spans="1:46" x14ac:dyDescent="0.35">
      <c r="A304" s="10">
        <v>10</v>
      </c>
      <c r="B304" s="11">
        <f t="shared" si="96"/>
        <v>46273.770833333343</v>
      </c>
      <c r="C304" s="10" t="s">
        <v>43</v>
      </c>
      <c r="D304" s="10">
        <f t="shared" si="97"/>
        <v>1011</v>
      </c>
      <c r="E304" s="10" t="str">
        <f t="shared" si="98"/>
        <v>n/a</v>
      </c>
      <c r="F304" s="10" t="str">
        <f t="shared" si="99"/>
        <v>D04</v>
      </c>
      <c r="G304" s="11">
        <f t="shared" si="100"/>
        <v>46273.802083333343</v>
      </c>
      <c r="H304" s="11">
        <f t="shared" si="101"/>
        <v>46273.802083333343</v>
      </c>
      <c r="I304" s="11">
        <f t="shared" si="102"/>
        <v>46273.781250000007</v>
      </c>
      <c r="J304" s="13">
        <f t="shared" si="103"/>
        <v>0.24999999994179234</v>
      </c>
      <c r="K304" s="10">
        <f t="shared" si="104"/>
        <v>15</v>
      </c>
      <c r="L304" s="10">
        <f t="shared" si="105"/>
        <v>0</v>
      </c>
      <c r="M304" s="10">
        <f t="shared" si="106"/>
        <v>15</v>
      </c>
      <c r="N304" s="12">
        <f t="shared" si="107"/>
        <v>1</v>
      </c>
      <c r="O304" s="10" t="str">
        <f t="shared" si="108"/>
        <v/>
      </c>
      <c r="P304" s="13">
        <f t="shared" si="109"/>
        <v>0</v>
      </c>
      <c r="Q304" s="10" t="str">
        <f t="shared" si="110"/>
        <v/>
      </c>
      <c r="R304" s="11" t="str">
        <f t="shared" si="111"/>
        <v/>
      </c>
      <c r="S304" s="10" t="str">
        <f t="shared" si="112"/>
        <v>ALL PICKED</v>
      </c>
      <c r="T304" s="10" t="str">
        <f t="shared" si="113"/>
        <v>YES</v>
      </c>
      <c r="U304" s="10" t="str">
        <f t="shared" si="114"/>
        <v/>
      </c>
      <c r="V304" s="10" t="str">
        <f t="shared" si="115"/>
        <v/>
      </c>
      <c r="W304" s="10" t="str">
        <f t="shared" si="116"/>
        <v/>
      </c>
      <c r="X304" s="10" t="str">
        <f t="shared" si="117"/>
        <v>-</v>
      </c>
      <c r="Y304" s="10" t="str">
        <f t="shared" si="118"/>
        <v>Real route 1011: 15 items, last item released 17:38; departure = release + 60 min (rounded up to 15) + loading</v>
      </c>
      <c r="Z304" s="10" t="s">
        <v>148</v>
      </c>
      <c r="AA304" s="14"/>
      <c r="AB304" s="11"/>
      <c r="AC304" s="10"/>
      <c r="AD304" s="10" t="s">
        <v>203</v>
      </c>
      <c r="AE304" s="10" t="s">
        <v>152</v>
      </c>
      <c r="AF304" s="10"/>
      <c r="AG304" s="14"/>
      <c r="AH304" s="10"/>
      <c r="AI304">
        <f t="shared" si="119"/>
        <v>0</v>
      </c>
      <c r="AN304" t="s">
        <v>203</v>
      </c>
      <c r="AS304" t="s">
        <v>203</v>
      </c>
    </row>
    <row r="305" spans="1:46" x14ac:dyDescent="0.35">
      <c r="A305" s="10">
        <v>10</v>
      </c>
      <c r="B305" s="11">
        <f t="shared" si="96"/>
        <v>46273.770833333343</v>
      </c>
      <c r="C305" s="10" t="s">
        <v>44</v>
      </c>
      <c r="D305" s="10">
        <f t="shared" si="97"/>
        <v>1045</v>
      </c>
      <c r="E305" s="10" t="str">
        <f t="shared" si="98"/>
        <v>n/a</v>
      </c>
      <c r="F305" s="10" t="str">
        <f t="shared" si="99"/>
        <v>D05</v>
      </c>
      <c r="G305" s="11">
        <f t="shared" si="100"/>
        <v>46273.8125</v>
      </c>
      <c r="H305" s="11">
        <f t="shared" si="101"/>
        <v>46273.8125</v>
      </c>
      <c r="I305" s="11">
        <f t="shared" si="102"/>
        <v>46273.791666666664</v>
      </c>
      <c r="J305" s="13">
        <f t="shared" si="103"/>
        <v>0.4999999997089617</v>
      </c>
      <c r="K305" s="10">
        <f t="shared" si="104"/>
        <v>21</v>
      </c>
      <c r="L305" s="10">
        <f t="shared" si="105"/>
        <v>0</v>
      </c>
      <c r="M305" s="10">
        <f t="shared" si="106"/>
        <v>21</v>
      </c>
      <c r="N305" s="12">
        <f t="shared" si="107"/>
        <v>1</v>
      </c>
      <c r="O305" s="10" t="str">
        <f t="shared" si="108"/>
        <v/>
      </c>
      <c r="P305" s="13">
        <f t="shared" si="109"/>
        <v>0</v>
      </c>
      <c r="Q305" s="10" t="str">
        <f t="shared" si="110"/>
        <v/>
      </c>
      <c r="R305" s="11" t="str">
        <f t="shared" si="111"/>
        <v/>
      </c>
      <c r="S305" s="10" t="str">
        <f t="shared" si="112"/>
        <v>ALL PICKED</v>
      </c>
      <c r="T305" s="10" t="str">
        <f t="shared" si="113"/>
        <v>YES</v>
      </c>
      <c r="U305" s="10" t="str">
        <f t="shared" si="114"/>
        <v/>
      </c>
      <c r="V305" s="10" t="str">
        <f t="shared" si="115"/>
        <v/>
      </c>
      <c r="W305" s="10" t="str">
        <f t="shared" si="116"/>
        <v/>
      </c>
      <c r="X305" s="10" t="str">
        <f t="shared" si="117"/>
        <v>-</v>
      </c>
      <c r="Y305" s="10" t="str">
        <f t="shared" si="118"/>
        <v>Real route 1045: 21 items, last item released 17:58; departure = release + 60 min (rounded up to 15) + loading</v>
      </c>
      <c r="Z305" s="10" t="s">
        <v>148</v>
      </c>
      <c r="AA305" s="14"/>
      <c r="AB305" s="11"/>
      <c r="AC305" s="10"/>
      <c r="AD305" s="10" t="s">
        <v>203</v>
      </c>
      <c r="AE305" s="10" t="s">
        <v>152</v>
      </c>
      <c r="AF305" s="10"/>
      <c r="AG305" s="14"/>
      <c r="AH305" s="10"/>
      <c r="AI305">
        <f t="shared" si="119"/>
        <v>0</v>
      </c>
      <c r="AN305" t="s">
        <v>203</v>
      </c>
      <c r="AS305" t="s">
        <v>203</v>
      </c>
    </row>
    <row r="306" spans="1:46" x14ac:dyDescent="0.35">
      <c r="A306" s="10">
        <v>10</v>
      </c>
      <c r="B306" s="11">
        <f t="shared" si="96"/>
        <v>46273.770833333343</v>
      </c>
      <c r="C306" s="10" t="s">
        <v>45</v>
      </c>
      <c r="D306" s="10">
        <f t="shared" si="97"/>
        <v>1072</v>
      </c>
      <c r="E306" s="10" t="str">
        <f t="shared" si="98"/>
        <v>n/a</v>
      </c>
      <c r="F306" s="10" t="str">
        <f t="shared" si="99"/>
        <v>D06</v>
      </c>
      <c r="G306" s="11">
        <f t="shared" si="100"/>
        <v>46273.802083333343</v>
      </c>
      <c r="H306" s="11">
        <f t="shared" si="101"/>
        <v>46273.802083333343</v>
      </c>
      <c r="I306" s="11">
        <f t="shared" si="102"/>
        <v>46273.781250000007</v>
      </c>
      <c r="J306" s="13">
        <f t="shared" si="103"/>
        <v>0.24999999994179234</v>
      </c>
      <c r="K306" s="10">
        <f t="shared" si="104"/>
        <v>0</v>
      </c>
      <c r="L306" s="10">
        <f t="shared" si="105"/>
        <v>2</v>
      </c>
      <c r="M306" s="10">
        <f t="shared" si="106"/>
        <v>2</v>
      </c>
      <c r="N306" s="12">
        <f t="shared" si="107"/>
        <v>0</v>
      </c>
      <c r="O306" s="10" t="str">
        <f t="shared" si="108"/>
        <v>1</v>
      </c>
      <c r="P306" s="13">
        <f t="shared" si="109"/>
        <v>8.5903119868637103E-3</v>
      </c>
      <c r="Q306" s="10" t="str">
        <f t="shared" si="110"/>
        <v>WT 1</v>
      </c>
      <c r="R306" s="11">
        <f t="shared" si="111"/>
        <v>46273.771191263011</v>
      </c>
      <c r="S306" s="10" t="str">
        <f t="shared" si="112"/>
        <v>ON TIME</v>
      </c>
      <c r="T306" s="10" t="str">
        <f t="shared" si="113"/>
        <v>YES</v>
      </c>
      <c r="U306" s="10">
        <f t="shared" si="114"/>
        <v>14</v>
      </c>
      <c r="V306" s="10" t="str">
        <f t="shared" si="115"/>
        <v>+0:14</v>
      </c>
      <c r="W306" s="10" t="str">
        <f t="shared" si="116"/>
        <v/>
      </c>
      <c r="X306" s="10" t="str">
        <f t="shared" si="117"/>
        <v>T07_PICK_CUTOFF_PASSED_LATE</v>
      </c>
      <c r="Y306" s="10" t="str">
        <f t="shared" si="118"/>
        <v>Real route 1072: 2 items, last item released 17:54. Synthesized status-coverage scenario: pick cutoff 18:45 and departure 19:15; snapshot 11 intentionally demonstrates open work at cutoff.</v>
      </c>
      <c r="Z306" s="10" t="s">
        <v>148</v>
      </c>
      <c r="AA306" s="14">
        <v>3.5792966435185179E-4</v>
      </c>
      <c r="AB306" s="11">
        <v>46273.771191263011</v>
      </c>
      <c r="AC306" s="10" t="s">
        <v>150</v>
      </c>
      <c r="AD306" s="10" t="s">
        <v>151</v>
      </c>
      <c r="AE306" s="10" t="s">
        <v>152</v>
      </c>
      <c r="AF306" s="10" t="s">
        <v>263</v>
      </c>
      <c r="AG306" s="14">
        <v>0</v>
      </c>
      <c r="AH306" s="10"/>
      <c r="AI306">
        <f t="shared" si="119"/>
        <v>0</v>
      </c>
      <c r="AJ306" s="54">
        <v>1.805808564814815E-4</v>
      </c>
      <c r="AK306" s="54">
        <v>2.905982905092593E-3</v>
      </c>
      <c r="AL306" s="53">
        <v>46273.771013914193</v>
      </c>
      <c r="AM306" s="53">
        <v>46273.773739316239</v>
      </c>
      <c r="AN306" t="s">
        <v>151</v>
      </c>
      <c r="AP306" s="54" t="s">
        <v>264</v>
      </c>
      <c r="AQ306" s="53">
        <v>2.905982905092593E-3</v>
      </c>
      <c r="AR306" s="53">
        <v>46273.773739316239</v>
      </c>
      <c r="AS306" t="s">
        <v>151</v>
      </c>
      <c r="AT306" t="s">
        <v>264</v>
      </c>
    </row>
    <row r="307" spans="1:46" x14ac:dyDescent="0.35">
      <c r="A307" s="10">
        <v>10</v>
      </c>
      <c r="B307" s="11">
        <f t="shared" si="96"/>
        <v>46273.770833333343</v>
      </c>
      <c r="C307" s="10" t="s">
        <v>46</v>
      </c>
      <c r="D307" s="10">
        <f t="shared" si="97"/>
        <v>1035</v>
      </c>
      <c r="E307" s="10" t="str">
        <f t="shared" si="98"/>
        <v>n/a</v>
      </c>
      <c r="F307" s="10" t="str">
        <f t="shared" si="99"/>
        <v>D07</v>
      </c>
      <c r="G307" s="11">
        <f t="shared" si="100"/>
        <v>46273.822916666657</v>
      </c>
      <c r="H307" s="11">
        <f t="shared" si="101"/>
        <v>46273.822916666657</v>
      </c>
      <c r="I307" s="11">
        <f t="shared" si="102"/>
        <v>46273.802083333321</v>
      </c>
      <c r="J307" s="13">
        <f t="shared" si="103"/>
        <v>0.74999999947613105</v>
      </c>
      <c r="K307" s="10">
        <f t="shared" si="104"/>
        <v>1</v>
      </c>
      <c r="L307" s="10">
        <f t="shared" si="105"/>
        <v>0</v>
      </c>
      <c r="M307" s="10">
        <f t="shared" si="106"/>
        <v>1</v>
      </c>
      <c r="N307" s="12">
        <f t="shared" si="107"/>
        <v>1</v>
      </c>
      <c r="O307" s="10" t="str">
        <f t="shared" si="108"/>
        <v/>
      </c>
      <c r="P307" s="13">
        <f t="shared" si="109"/>
        <v>0</v>
      </c>
      <c r="Q307" s="10" t="str">
        <f t="shared" si="110"/>
        <v/>
      </c>
      <c r="R307" s="11" t="str">
        <f t="shared" si="111"/>
        <v/>
      </c>
      <c r="S307" s="10" t="str">
        <f t="shared" si="112"/>
        <v>ALL PICKED</v>
      </c>
      <c r="T307" s="10" t="str">
        <f t="shared" si="113"/>
        <v>YES</v>
      </c>
      <c r="U307" s="10" t="str">
        <f t="shared" si="114"/>
        <v/>
      </c>
      <c r="V307" s="10" t="str">
        <f t="shared" si="115"/>
        <v/>
      </c>
      <c r="W307" s="10" t="str">
        <f t="shared" si="116"/>
        <v/>
      </c>
      <c r="X307" s="10" t="str">
        <f t="shared" si="117"/>
        <v>-</v>
      </c>
      <c r="Y307" s="10" t="str">
        <f t="shared" si="118"/>
        <v>Real route 1035: 1 items, last item released 18:02; departure = release + 60 min (rounded up to 15) + loading</v>
      </c>
      <c r="Z307" s="10" t="s">
        <v>148</v>
      </c>
      <c r="AA307" s="14"/>
      <c r="AB307" s="11"/>
      <c r="AC307" s="10"/>
      <c r="AD307" s="10" t="s">
        <v>203</v>
      </c>
      <c r="AE307" s="10" t="s">
        <v>152</v>
      </c>
      <c r="AF307" s="10"/>
      <c r="AG307" s="14"/>
      <c r="AH307" s="10"/>
      <c r="AI307">
        <f t="shared" si="119"/>
        <v>0</v>
      </c>
      <c r="AN307" t="s">
        <v>203</v>
      </c>
      <c r="AS307" t="s">
        <v>203</v>
      </c>
    </row>
    <row r="308" spans="1:46" x14ac:dyDescent="0.35">
      <c r="A308" s="10">
        <v>10</v>
      </c>
      <c r="B308" s="11">
        <f t="shared" si="96"/>
        <v>46273.770833333343</v>
      </c>
      <c r="C308" s="10" t="s">
        <v>47</v>
      </c>
      <c r="D308" s="10">
        <f t="shared" si="97"/>
        <v>1888</v>
      </c>
      <c r="E308" s="10" t="str">
        <f t="shared" si="98"/>
        <v>n/a</v>
      </c>
      <c r="F308" s="10" t="str">
        <f t="shared" si="99"/>
        <v>D08</v>
      </c>
      <c r="G308" s="11">
        <f t="shared" si="100"/>
        <v>46273.822916666657</v>
      </c>
      <c r="H308" s="11">
        <f t="shared" si="101"/>
        <v>46273.822916666657</v>
      </c>
      <c r="I308" s="11">
        <f t="shared" si="102"/>
        <v>46273.802083333321</v>
      </c>
      <c r="J308" s="13">
        <f t="shared" si="103"/>
        <v>0.74999999947613105</v>
      </c>
      <c r="K308" s="10">
        <f t="shared" si="104"/>
        <v>81</v>
      </c>
      <c r="L308" s="10">
        <f t="shared" si="105"/>
        <v>7</v>
      </c>
      <c r="M308" s="10">
        <f t="shared" si="106"/>
        <v>88</v>
      </c>
      <c r="N308" s="12">
        <f t="shared" si="107"/>
        <v>0.92045454545454541</v>
      </c>
      <c r="O308" s="10" t="str">
        <f t="shared" si="108"/>
        <v>1</v>
      </c>
      <c r="P308" s="13">
        <f t="shared" si="109"/>
        <v>3.8656403940886701E-2</v>
      </c>
      <c r="Q308" s="10" t="str">
        <f t="shared" si="110"/>
        <v>WT 1</v>
      </c>
      <c r="R308" s="11">
        <f t="shared" si="111"/>
        <v>46273.772444016839</v>
      </c>
      <c r="S308" s="10" t="str">
        <f t="shared" si="112"/>
        <v>ON TIME</v>
      </c>
      <c r="T308" s="10" t="str">
        <f t="shared" si="113"/>
        <v>YES</v>
      </c>
      <c r="U308" s="10">
        <f t="shared" si="114"/>
        <v>43</v>
      </c>
      <c r="V308" s="10" t="str">
        <f t="shared" si="115"/>
        <v>+0:43</v>
      </c>
      <c r="W308" s="10" t="str">
        <f t="shared" si="116"/>
        <v/>
      </c>
      <c r="X308" s="10" t="str">
        <f t="shared" si="117"/>
        <v>-</v>
      </c>
      <c r="Y308" s="10" t="str">
        <f t="shared" si="118"/>
        <v>Real route 1888: 88 items, last item released 18:00; departure = release + 60 min (rounded up to 15) + loading</v>
      </c>
      <c r="Z308" s="10" t="s">
        <v>148</v>
      </c>
      <c r="AA308" s="14">
        <v>1.6106834953703701E-3</v>
      </c>
      <c r="AB308" s="11">
        <v>46273.772444016831</v>
      </c>
      <c r="AC308" s="10" t="s">
        <v>150</v>
      </c>
      <c r="AD308" s="10" t="s">
        <v>151</v>
      </c>
      <c r="AE308" s="10" t="s">
        <v>152</v>
      </c>
      <c r="AF308" s="10" t="s">
        <v>265</v>
      </c>
      <c r="AG308" s="14">
        <v>0</v>
      </c>
      <c r="AH308" s="10"/>
      <c r="AI308">
        <f t="shared" si="119"/>
        <v>0</v>
      </c>
      <c r="AJ308" s="54">
        <v>8.1261384259259249E-4</v>
      </c>
      <c r="AK308" s="54">
        <v>1.3076923078703701E-2</v>
      </c>
      <c r="AL308" s="53">
        <v>46273.771645947178</v>
      </c>
      <c r="AM308" s="53">
        <v>46273.78391025641</v>
      </c>
      <c r="AN308" t="s">
        <v>151</v>
      </c>
      <c r="AP308" s="54" t="s">
        <v>247</v>
      </c>
      <c r="AQ308" s="53">
        <v>1.3076923078703701E-2</v>
      </c>
      <c r="AR308" s="53">
        <v>46273.78391025641</v>
      </c>
      <c r="AS308" t="s">
        <v>151</v>
      </c>
      <c r="AT308" t="s">
        <v>247</v>
      </c>
    </row>
    <row r="309" spans="1:46" x14ac:dyDescent="0.35">
      <c r="A309" s="10">
        <v>10</v>
      </c>
      <c r="B309" s="11">
        <f t="shared" si="96"/>
        <v>46273.770833333343</v>
      </c>
      <c r="C309" s="10" t="s">
        <v>48</v>
      </c>
      <c r="D309" s="10">
        <f t="shared" si="97"/>
        <v>1012</v>
      </c>
      <c r="E309" s="10" t="str">
        <f t="shared" si="98"/>
        <v>n/a</v>
      </c>
      <c r="F309" s="10" t="str">
        <f t="shared" si="99"/>
        <v>D09</v>
      </c>
      <c r="G309" s="11">
        <f t="shared" si="100"/>
        <v>46273.833333333343</v>
      </c>
      <c r="H309" s="11">
        <f t="shared" si="101"/>
        <v>46273.833333333343</v>
      </c>
      <c r="I309" s="11">
        <f t="shared" si="102"/>
        <v>46273.812500000007</v>
      </c>
      <c r="J309" s="13">
        <f t="shared" si="103"/>
        <v>0.99999999994179234</v>
      </c>
      <c r="K309" s="10">
        <f t="shared" si="104"/>
        <v>26</v>
      </c>
      <c r="L309" s="10">
        <f t="shared" si="105"/>
        <v>1</v>
      </c>
      <c r="M309" s="10">
        <f t="shared" si="106"/>
        <v>27</v>
      </c>
      <c r="N309" s="12">
        <f t="shared" si="107"/>
        <v>0.96296296296296291</v>
      </c>
      <c r="O309" s="10" t="str">
        <f t="shared" si="108"/>
        <v>1</v>
      </c>
      <c r="P309" s="13">
        <f t="shared" si="109"/>
        <v>5.1541871921182258E-2</v>
      </c>
      <c r="Q309" s="10" t="str">
        <f t="shared" si="110"/>
        <v>WT 1</v>
      </c>
      <c r="R309" s="11">
        <f t="shared" si="111"/>
        <v>46273.772980911337</v>
      </c>
      <c r="S309" s="10" t="str">
        <f t="shared" si="112"/>
        <v>ON TIME</v>
      </c>
      <c r="T309" s="10" t="str">
        <f t="shared" si="113"/>
        <v>YES</v>
      </c>
      <c r="U309" s="10">
        <f t="shared" si="114"/>
        <v>57</v>
      </c>
      <c r="V309" s="10" t="str">
        <f t="shared" si="115"/>
        <v>+0:57</v>
      </c>
      <c r="W309" s="10" t="str">
        <f t="shared" si="116"/>
        <v/>
      </c>
      <c r="X309" s="10" t="str">
        <f t="shared" si="117"/>
        <v>-</v>
      </c>
      <c r="Y309" s="10" t="str">
        <f t="shared" si="118"/>
        <v>Real route 1012: 27 items, last item released 18:17; departure = release + 60 min (rounded up to 15) + loading</v>
      </c>
      <c r="Z309" s="10" t="s">
        <v>148</v>
      </c>
      <c r="AA309" s="14">
        <v>2.1475779976851848E-3</v>
      </c>
      <c r="AB309" s="11">
        <v>46273.77298091133</v>
      </c>
      <c r="AC309" s="10" t="s">
        <v>150</v>
      </c>
      <c r="AD309" s="10" t="s">
        <v>151</v>
      </c>
      <c r="AE309" s="10" t="s">
        <v>152</v>
      </c>
      <c r="AF309" s="10" t="s">
        <v>238</v>
      </c>
      <c r="AG309" s="14">
        <v>0</v>
      </c>
      <c r="AH309" s="10"/>
      <c r="AI309">
        <f t="shared" si="119"/>
        <v>0</v>
      </c>
      <c r="AJ309" s="54">
        <v>1.0834851273148151E-3</v>
      </c>
      <c r="AK309" s="54">
        <v>1.7435897430555559E-2</v>
      </c>
      <c r="AL309" s="53">
        <v>46273.771916818463</v>
      </c>
      <c r="AM309" s="53">
        <v>46273.788269230761</v>
      </c>
      <c r="AN309" t="s">
        <v>151</v>
      </c>
      <c r="AP309" s="54" t="s">
        <v>266</v>
      </c>
      <c r="AQ309" s="53">
        <v>1.7435897430555559E-2</v>
      </c>
      <c r="AR309" s="53">
        <v>46273.788269230761</v>
      </c>
      <c r="AS309" t="s">
        <v>151</v>
      </c>
      <c r="AT309" t="s">
        <v>266</v>
      </c>
    </row>
    <row r="310" spans="1:46" x14ac:dyDescent="0.35">
      <c r="A310" s="10">
        <v>10</v>
      </c>
      <c r="B310" s="11">
        <f t="shared" si="96"/>
        <v>46273.770833333343</v>
      </c>
      <c r="C310" s="10" t="s">
        <v>49</v>
      </c>
      <c r="D310" s="10">
        <f t="shared" si="97"/>
        <v>1018</v>
      </c>
      <c r="E310" s="10" t="str">
        <f t="shared" si="98"/>
        <v>n/a</v>
      </c>
      <c r="F310" s="10" t="str">
        <f t="shared" si="99"/>
        <v>D10</v>
      </c>
      <c r="G310" s="11">
        <f t="shared" si="100"/>
        <v>46273.833333333343</v>
      </c>
      <c r="H310" s="11">
        <f t="shared" si="101"/>
        <v>46273.833333333343</v>
      </c>
      <c r="I310" s="11">
        <f t="shared" si="102"/>
        <v>46273.812500000007</v>
      </c>
      <c r="J310" s="13">
        <f t="shared" si="103"/>
        <v>0.99999999994179234</v>
      </c>
      <c r="K310" s="10">
        <f t="shared" si="104"/>
        <v>13</v>
      </c>
      <c r="L310" s="10">
        <f t="shared" si="105"/>
        <v>3</v>
      </c>
      <c r="M310" s="10">
        <f t="shared" si="106"/>
        <v>16</v>
      </c>
      <c r="N310" s="12">
        <f t="shared" si="107"/>
        <v>0.8125</v>
      </c>
      <c r="O310" s="10" t="str">
        <f t="shared" si="108"/>
        <v>2</v>
      </c>
      <c r="P310" s="13">
        <f t="shared" si="109"/>
        <v>5.9595588235294122E-2</v>
      </c>
      <c r="Q310" s="10" t="str">
        <f t="shared" si="110"/>
        <v>WT 2</v>
      </c>
      <c r="R310" s="11">
        <f t="shared" si="111"/>
        <v>46273.773316482853</v>
      </c>
      <c r="S310" s="10" t="str">
        <f t="shared" si="112"/>
        <v>ON TIME</v>
      </c>
      <c r="T310" s="10" t="str">
        <f t="shared" si="113"/>
        <v>YES</v>
      </c>
      <c r="U310" s="10">
        <f t="shared" si="114"/>
        <v>56</v>
      </c>
      <c r="V310" s="10" t="str">
        <f t="shared" si="115"/>
        <v>+0:56</v>
      </c>
      <c r="W310" s="10" t="str">
        <f t="shared" si="116"/>
        <v/>
      </c>
      <c r="X310" s="10" t="str">
        <f t="shared" si="117"/>
        <v>-</v>
      </c>
      <c r="Y310" s="10" t="str">
        <f t="shared" si="118"/>
        <v>Real route 1018: 16 items, last item released 18:25; departure = release + 60 min (rounded up to 15) + loading</v>
      </c>
      <c r="Z310" s="10" t="s">
        <v>148</v>
      </c>
      <c r="AA310" s="14">
        <v>1.8690147569444451E-3</v>
      </c>
      <c r="AB310" s="11">
        <v>46273.772702348098</v>
      </c>
      <c r="AC310" s="10" t="s">
        <v>204</v>
      </c>
      <c r="AD310" s="10" t="s">
        <v>151</v>
      </c>
      <c r="AE310" s="10" t="s">
        <v>152</v>
      </c>
      <c r="AF310" s="10" t="s">
        <v>190</v>
      </c>
      <c r="AG310" s="14">
        <v>6.1413474537037036E-4</v>
      </c>
      <c r="AH310" s="10" t="s">
        <v>267</v>
      </c>
      <c r="AI310">
        <f t="shared" si="119"/>
        <v>0</v>
      </c>
      <c r="AJ310" s="54">
        <v>1.1746704282407411E-3</v>
      </c>
      <c r="AK310" s="54">
        <v>4.2785045254629629E-3</v>
      </c>
      <c r="AL310" s="53">
        <v>46273.772008003783</v>
      </c>
      <c r="AM310" s="53">
        <v>46273.775111837858</v>
      </c>
      <c r="AN310" t="s">
        <v>151</v>
      </c>
      <c r="AP310" s="54" t="s">
        <v>268</v>
      </c>
      <c r="AQ310" s="53">
        <v>2.8523363425925919E-3</v>
      </c>
      <c r="AR310" s="53">
        <v>46273.773685669687</v>
      </c>
      <c r="AS310" t="s">
        <v>151</v>
      </c>
      <c r="AT310" t="s">
        <v>213</v>
      </c>
    </row>
    <row r="311" spans="1:46" x14ac:dyDescent="0.35">
      <c r="A311" s="10">
        <v>10</v>
      </c>
      <c r="B311" s="11">
        <f t="shared" si="96"/>
        <v>46273.770833333343</v>
      </c>
      <c r="C311" s="10" t="s">
        <v>50</v>
      </c>
      <c r="D311" s="10">
        <f t="shared" si="97"/>
        <v>1037</v>
      </c>
      <c r="E311" s="10" t="str">
        <f t="shared" si="98"/>
        <v>n/a</v>
      </c>
      <c r="F311" s="10" t="str">
        <f t="shared" si="99"/>
        <v>D11</v>
      </c>
      <c r="G311" s="11">
        <f t="shared" si="100"/>
        <v>46273.833333333343</v>
      </c>
      <c r="H311" s="11">
        <f t="shared" si="101"/>
        <v>46273.833333333343</v>
      </c>
      <c r="I311" s="11">
        <f t="shared" si="102"/>
        <v>46273.812500000007</v>
      </c>
      <c r="J311" s="13">
        <f t="shared" si="103"/>
        <v>0.99999999994179234</v>
      </c>
      <c r="K311" s="10">
        <f t="shared" si="104"/>
        <v>27</v>
      </c>
      <c r="L311" s="10">
        <f t="shared" si="105"/>
        <v>1</v>
      </c>
      <c r="M311" s="10">
        <f t="shared" si="106"/>
        <v>28</v>
      </c>
      <c r="N311" s="12">
        <f t="shared" si="107"/>
        <v>0.9642857142857143</v>
      </c>
      <c r="O311" s="10" t="str">
        <f t="shared" si="108"/>
        <v>1</v>
      </c>
      <c r="P311" s="13">
        <f t="shared" si="109"/>
        <v>5.1541871921182258E-2</v>
      </c>
      <c r="Q311" s="10" t="str">
        <f t="shared" si="110"/>
        <v>WT 1</v>
      </c>
      <c r="R311" s="11">
        <f t="shared" si="111"/>
        <v>46273.772980911337</v>
      </c>
      <c r="S311" s="10" t="str">
        <f t="shared" si="112"/>
        <v>ON TIME</v>
      </c>
      <c r="T311" s="10" t="str">
        <f t="shared" si="113"/>
        <v>YES</v>
      </c>
      <c r="U311" s="10">
        <f t="shared" si="114"/>
        <v>57</v>
      </c>
      <c r="V311" s="10" t="str">
        <f t="shared" si="115"/>
        <v>+0:57</v>
      </c>
      <c r="W311" s="10" t="str">
        <f t="shared" si="116"/>
        <v/>
      </c>
      <c r="X311" s="10" t="str">
        <f t="shared" si="117"/>
        <v>-</v>
      </c>
      <c r="Y311" s="10" t="str">
        <f t="shared" si="118"/>
        <v>Real route 1037: 28 items, last item released 18:26; departure = release + 60 min (rounded up to 15) + loading</v>
      </c>
      <c r="Z311" s="10" t="s">
        <v>148</v>
      </c>
      <c r="AA311" s="14">
        <v>2.1475779976851848E-3</v>
      </c>
      <c r="AB311" s="11">
        <v>46273.77298091133</v>
      </c>
      <c r="AC311" s="10" t="s">
        <v>150</v>
      </c>
      <c r="AD311" s="10" t="s">
        <v>151</v>
      </c>
      <c r="AE311" s="10" t="s">
        <v>152</v>
      </c>
      <c r="AF311" s="10" t="s">
        <v>238</v>
      </c>
      <c r="AG311" s="14">
        <v>0</v>
      </c>
      <c r="AH311" s="10"/>
      <c r="AI311">
        <f t="shared" si="119"/>
        <v>0</v>
      </c>
      <c r="AJ311" s="54">
        <v>1.0834851273148151E-3</v>
      </c>
      <c r="AK311" s="54">
        <v>1.7435897430555559E-2</v>
      </c>
      <c r="AL311" s="53">
        <v>46273.771916818463</v>
      </c>
      <c r="AM311" s="53">
        <v>46273.788269230761</v>
      </c>
      <c r="AN311" t="s">
        <v>151</v>
      </c>
      <c r="AP311" s="54" t="s">
        <v>266</v>
      </c>
      <c r="AQ311" s="53">
        <v>1.7435897430555559E-2</v>
      </c>
      <c r="AR311" s="53">
        <v>46273.788269230761</v>
      </c>
      <c r="AS311" t="s">
        <v>151</v>
      </c>
      <c r="AT311" t="s">
        <v>266</v>
      </c>
    </row>
    <row r="312" spans="1:46" x14ac:dyDescent="0.35">
      <c r="A312" s="10">
        <v>10</v>
      </c>
      <c r="B312" s="11">
        <f t="shared" si="96"/>
        <v>46273.770833333343</v>
      </c>
      <c r="C312" s="10" t="s">
        <v>51</v>
      </c>
      <c r="D312" s="10">
        <f t="shared" si="97"/>
        <v>1057</v>
      </c>
      <c r="E312" s="10" t="str">
        <f t="shared" si="98"/>
        <v>n/a</v>
      </c>
      <c r="F312" s="10" t="str">
        <f t="shared" si="99"/>
        <v>D12</v>
      </c>
      <c r="G312" s="11">
        <f t="shared" si="100"/>
        <v>46273.833333333343</v>
      </c>
      <c r="H312" s="11">
        <f t="shared" si="101"/>
        <v>46273.833333333343</v>
      </c>
      <c r="I312" s="11">
        <f t="shared" si="102"/>
        <v>46273.812500000007</v>
      </c>
      <c r="J312" s="13">
        <f t="shared" si="103"/>
        <v>0.99999999994179234</v>
      </c>
      <c r="K312" s="10">
        <f t="shared" si="104"/>
        <v>18</v>
      </c>
      <c r="L312" s="10">
        <f t="shared" si="105"/>
        <v>2</v>
      </c>
      <c r="M312" s="10">
        <f t="shared" si="106"/>
        <v>20</v>
      </c>
      <c r="N312" s="12">
        <f t="shared" si="107"/>
        <v>0.9</v>
      </c>
      <c r="O312" s="10" t="str">
        <f t="shared" si="108"/>
        <v>1, 5</v>
      </c>
      <c r="P312" s="13">
        <f t="shared" si="109"/>
        <v>5.1541871921182258E-2</v>
      </c>
      <c r="Q312" s="10" t="str">
        <f t="shared" si="110"/>
        <v>WT 1</v>
      </c>
      <c r="R312" s="11">
        <f t="shared" si="111"/>
        <v>46273.772980911337</v>
      </c>
      <c r="S312" s="10" t="str">
        <f t="shared" si="112"/>
        <v>ON TIME</v>
      </c>
      <c r="T312" s="10" t="str">
        <f t="shared" si="113"/>
        <v>YES</v>
      </c>
      <c r="U312" s="10">
        <f t="shared" si="114"/>
        <v>57</v>
      </c>
      <c r="V312" s="10" t="str">
        <f t="shared" si="115"/>
        <v>+0:57</v>
      </c>
      <c r="W312" s="10" t="str">
        <f t="shared" si="116"/>
        <v/>
      </c>
      <c r="X312" s="10" t="str">
        <f t="shared" si="117"/>
        <v>-</v>
      </c>
      <c r="Y312" s="10" t="str">
        <f t="shared" si="118"/>
        <v>Real route 1057: 20 items, last item released 18:16; departure = release + 60 min (rounded up to 15) + loading</v>
      </c>
      <c r="Z312" s="10" t="s">
        <v>148</v>
      </c>
      <c r="AA312" s="14">
        <v>2.1475779976851848E-3</v>
      </c>
      <c r="AB312" s="11">
        <v>46273.77298091133</v>
      </c>
      <c r="AC312" s="10" t="s">
        <v>150</v>
      </c>
      <c r="AD312" s="10" t="s">
        <v>151</v>
      </c>
      <c r="AE312" s="10" t="s">
        <v>152</v>
      </c>
      <c r="AF312" s="10" t="s">
        <v>238</v>
      </c>
      <c r="AG312" s="14">
        <v>0</v>
      </c>
      <c r="AH312" s="10"/>
      <c r="AI312">
        <f t="shared" si="119"/>
        <v>0</v>
      </c>
      <c r="AJ312" s="54">
        <v>1.4304503356481479E-3</v>
      </c>
      <c r="AK312" s="54">
        <v>1.7435897430555559E-2</v>
      </c>
      <c r="AL312" s="53">
        <v>46273.77226378367</v>
      </c>
      <c r="AM312" s="53">
        <v>46273.788269230761</v>
      </c>
      <c r="AN312" t="s">
        <v>151</v>
      </c>
      <c r="AP312" s="54" t="s">
        <v>266</v>
      </c>
      <c r="AQ312" s="53">
        <v>1.7435897430555559E-2</v>
      </c>
      <c r="AR312" s="53">
        <v>46273.788269230761</v>
      </c>
      <c r="AS312" t="s">
        <v>151</v>
      </c>
      <c r="AT312" t="s">
        <v>266</v>
      </c>
    </row>
    <row r="313" spans="1:46" x14ac:dyDescent="0.35">
      <c r="A313" s="10">
        <v>10</v>
      </c>
      <c r="B313" s="11">
        <f t="shared" si="96"/>
        <v>46273.770833333343</v>
      </c>
      <c r="C313" s="10" t="s">
        <v>52</v>
      </c>
      <c r="D313" s="10">
        <f t="shared" si="97"/>
        <v>1003</v>
      </c>
      <c r="E313" s="10" t="str">
        <f t="shared" si="98"/>
        <v>n/a</v>
      </c>
      <c r="F313" s="10" t="str">
        <f t="shared" si="99"/>
        <v>D01</v>
      </c>
      <c r="G313" s="11">
        <f t="shared" si="100"/>
        <v>46273.84375</v>
      </c>
      <c r="H313" s="11">
        <f t="shared" si="101"/>
        <v>46273.84375</v>
      </c>
      <c r="I313" s="11">
        <f t="shared" si="102"/>
        <v>46273.822916666664</v>
      </c>
      <c r="J313" s="13">
        <f t="shared" si="103"/>
        <v>1.2499999997089617</v>
      </c>
      <c r="K313" s="10">
        <f t="shared" si="104"/>
        <v>43</v>
      </c>
      <c r="L313" s="10">
        <f t="shared" si="105"/>
        <v>5</v>
      </c>
      <c r="M313" s="10">
        <f t="shared" si="106"/>
        <v>48</v>
      </c>
      <c r="N313" s="12">
        <f t="shared" si="107"/>
        <v>0.89583333333333337</v>
      </c>
      <c r="O313" s="10" t="str">
        <f t="shared" si="108"/>
        <v>1, 5</v>
      </c>
      <c r="P313" s="13">
        <f t="shared" si="109"/>
        <v>8.1161616161616157E-2</v>
      </c>
      <c r="Q313" s="10" t="str">
        <f t="shared" si="110"/>
        <v>WT 5</v>
      </c>
      <c r="R313" s="11">
        <f t="shared" si="111"/>
        <v>46273.774215067351</v>
      </c>
      <c r="S313" s="10" t="str">
        <f t="shared" si="112"/>
        <v>ON TIME</v>
      </c>
      <c r="T313" s="10" t="str">
        <f t="shared" si="113"/>
        <v>YES</v>
      </c>
      <c r="U313" s="10">
        <f t="shared" si="114"/>
        <v>70</v>
      </c>
      <c r="V313" s="10" t="str">
        <f t="shared" si="115"/>
        <v>+1:10</v>
      </c>
      <c r="W313" s="10" t="str">
        <f t="shared" si="116"/>
        <v/>
      </c>
      <c r="X313" s="10" t="str">
        <f t="shared" si="117"/>
        <v>-</v>
      </c>
      <c r="Y313" s="10" t="str">
        <f t="shared" si="118"/>
        <v>Real route 1003: 52 items, last item released 18:40; departure = release + 60 min (rounded up to 15) + loading</v>
      </c>
      <c r="Z313" s="10" t="s">
        <v>148</v>
      </c>
      <c r="AA313" s="14">
        <v>3.38173400462963E-3</v>
      </c>
      <c r="AB313" s="11">
        <v>46273.774215067351</v>
      </c>
      <c r="AC313" s="10" t="s">
        <v>269</v>
      </c>
      <c r="AD313" s="10" t="s">
        <v>151</v>
      </c>
      <c r="AE313" s="10" t="s">
        <v>152</v>
      </c>
      <c r="AF313" s="10" t="s">
        <v>237</v>
      </c>
      <c r="AG313" s="14">
        <v>0</v>
      </c>
      <c r="AH313" s="10"/>
      <c r="AI313">
        <f t="shared" si="119"/>
        <v>0</v>
      </c>
      <c r="AJ313" s="54">
        <v>2.8609006712962959E-3</v>
      </c>
      <c r="AK313" s="54">
        <v>2.6153846157407411E-2</v>
      </c>
      <c r="AL313" s="53">
        <v>46273.77369423402</v>
      </c>
      <c r="AM313" s="53">
        <v>46273.796987179492</v>
      </c>
      <c r="AN313" t="s">
        <v>151</v>
      </c>
      <c r="AP313" s="54" t="s">
        <v>270</v>
      </c>
      <c r="AQ313" s="53">
        <v>2.6153846157407411E-2</v>
      </c>
      <c r="AR313" s="53">
        <v>46273.796987179492</v>
      </c>
      <c r="AS313" t="s">
        <v>151</v>
      </c>
      <c r="AT313" t="s">
        <v>270</v>
      </c>
    </row>
    <row r="314" spans="1:46" x14ac:dyDescent="0.35">
      <c r="A314" s="10">
        <v>10</v>
      </c>
      <c r="B314" s="11">
        <f t="shared" si="96"/>
        <v>46273.770833333343</v>
      </c>
      <c r="C314" s="10" t="s">
        <v>53</v>
      </c>
      <c r="D314" s="10">
        <f t="shared" si="97"/>
        <v>1020</v>
      </c>
      <c r="E314" s="10" t="str">
        <f t="shared" si="98"/>
        <v>n/a</v>
      </c>
      <c r="F314" s="10" t="str">
        <f t="shared" si="99"/>
        <v>D02</v>
      </c>
      <c r="G314" s="11">
        <f t="shared" si="100"/>
        <v>46273.84375</v>
      </c>
      <c r="H314" s="11">
        <f t="shared" si="101"/>
        <v>46273.84375</v>
      </c>
      <c r="I314" s="11">
        <f t="shared" si="102"/>
        <v>46273.822916666664</v>
      </c>
      <c r="J314" s="13">
        <f t="shared" si="103"/>
        <v>1.2499999997089617</v>
      </c>
      <c r="K314" s="10">
        <f t="shared" si="104"/>
        <v>12</v>
      </c>
      <c r="L314" s="10">
        <f t="shared" si="105"/>
        <v>0</v>
      </c>
      <c r="M314" s="10">
        <f t="shared" si="106"/>
        <v>12</v>
      </c>
      <c r="N314" s="12">
        <f t="shared" si="107"/>
        <v>1</v>
      </c>
      <c r="O314" s="10" t="str">
        <f t="shared" si="108"/>
        <v/>
      </c>
      <c r="P314" s="13">
        <f t="shared" si="109"/>
        <v>0</v>
      </c>
      <c r="Q314" s="10" t="str">
        <f t="shared" si="110"/>
        <v/>
      </c>
      <c r="R314" s="11" t="str">
        <f t="shared" si="111"/>
        <v/>
      </c>
      <c r="S314" s="10" t="str">
        <f t="shared" si="112"/>
        <v>ALL PICKED</v>
      </c>
      <c r="T314" s="10" t="str">
        <f t="shared" si="113"/>
        <v>YES</v>
      </c>
      <c r="U314" s="10" t="str">
        <f t="shared" si="114"/>
        <v/>
      </c>
      <c r="V314" s="10" t="str">
        <f t="shared" si="115"/>
        <v/>
      </c>
      <c r="W314" s="10" t="str">
        <f t="shared" si="116"/>
        <v/>
      </c>
      <c r="X314" s="10" t="str">
        <f t="shared" si="117"/>
        <v>-</v>
      </c>
      <c r="Y314" s="10" t="str">
        <f t="shared" si="118"/>
        <v>Real route 1020: 17 items, last item released 18:30; departure = release + 60 min (rounded up to 15) + loading</v>
      </c>
      <c r="Z314" s="10" t="s">
        <v>148</v>
      </c>
      <c r="AA314" s="14"/>
      <c r="AB314" s="11"/>
      <c r="AC314" s="10"/>
      <c r="AD314" s="10" t="s">
        <v>203</v>
      </c>
      <c r="AE314" s="10" t="s">
        <v>152</v>
      </c>
      <c r="AF314" s="10"/>
      <c r="AG314" s="14"/>
      <c r="AH314" s="10"/>
      <c r="AI314">
        <f t="shared" si="119"/>
        <v>0</v>
      </c>
      <c r="AN314" t="s">
        <v>203</v>
      </c>
      <c r="AS314" t="s">
        <v>203</v>
      </c>
    </row>
    <row r="315" spans="1:46" x14ac:dyDescent="0.35">
      <c r="A315" s="10">
        <v>10</v>
      </c>
      <c r="B315" s="11">
        <f t="shared" si="96"/>
        <v>46273.770833333343</v>
      </c>
      <c r="C315" s="10" t="s">
        <v>54</v>
      </c>
      <c r="D315" s="10">
        <f t="shared" si="97"/>
        <v>1022</v>
      </c>
      <c r="E315" s="10" t="str">
        <f t="shared" si="98"/>
        <v>n/a</v>
      </c>
      <c r="F315" s="10" t="str">
        <f t="shared" si="99"/>
        <v>D03</v>
      </c>
      <c r="G315" s="11">
        <f t="shared" si="100"/>
        <v>46273.84375</v>
      </c>
      <c r="H315" s="11">
        <f t="shared" si="101"/>
        <v>46273.84375</v>
      </c>
      <c r="I315" s="11">
        <f t="shared" si="102"/>
        <v>46273.822916666664</v>
      </c>
      <c r="J315" s="13">
        <f t="shared" si="103"/>
        <v>1.2499999997089617</v>
      </c>
      <c r="K315" s="10">
        <f t="shared" si="104"/>
        <v>29</v>
      </c>
      <c r="L315" s="10">
        <f t="shared" si="105"/>
        <v>4</v>
      </c>
      <c r="M315" s="10">
        <f t="shared" si="106"/>
        <v>33</v>
      </c>
      <c r="N315" s="12">
        <f t="shared" si="107"/>
        <v>0.87878787878787878</v>
      </c>
      <c r="O315" s="10" t="str">
        <f t="shared" si="108"/>
        <v>2</v>
      </c>
      <c r="P315" s="13">
        <f t="shared" si="109"/>
        <v>0.13905637254901962</v>
      </c>
      <c r="Q315" s="10" t="str">
        <f t="shared" si="110"/>
        <v>WT 2</v>
      </c>
      <c r="R315" s="11">
        <f t="shared" si="111"/>
        <v>46273.776627348867</v>
      </c>
      <c r="S315" s="10" t="str">
        <f t="shared" si="112"/>
        <v>ON TIME</v>
      </c>
      <c r="T315" s="10" t="str">
        <f t="shared" si="113"/>
        <v>YES</v>
      </c>
      <c r="U315" s="10">
        <f t="shared" si="114"/>
        <v>67</v>
      </c>
      <c r="V315" s="10" t="str">
        <f t="shared" si="115"/>
        <v>+1:07</v>
      </c>
      <c r="W315" s="10" t="str">
        <f t="shared" si="116"/>
        <v/>
      </c>
      <c r="X315" s="10" t="str">
        <f t="shared" si="117"/>
        <v>-</v>
      </c>
      <c r="Y315" s="10" t="str">
        <f t="shared" si="118"/>
        <v>Real route 1022: 34 items, last item released 18:37; departure = release + 60 min (rounded up to 15) + loading</v>
      </c>
      <c r="Z315" s="10" t="s">
        <v>148</v>
      </c>
      <c r="AA315" s="14">
        <v>4.3610344444444454E-3</v>
      </c>
      <c r="AB315" s="11">
        <v>46273.775194367779</v>
      </c>
      <c r="AC315" s="10" t="s">
        <v>204</v>
      </c>
      <c r="AD315" s="10" t="s">
        <v>151</v>
      </c>
      <c r="AE315" s="10" t="s">
        <v>152</v>
      </c>
      <c r="AF315" s="10" t="s">
        <v>248</v>
      </c>
      <c r="AG315" s="14">
        <v>1.432981076388889E-3</v>
      </c>
      <c r="AH315" s="10" t="s">
        <v>267</v>
      </c>
      <c r="AI315">
        <f t="shared" si="119"/>
        <v>0</v>
      </c>
      <c r="AJ315" s="54">
        <v>2.7408976736111109E-3</v>
      </c>
      <c r="AK315" s="54">
        <v>9.9831772222222226E-3</v>
      </c>
      <c r="AL315" s="53">
        <v>46273.773574231011</v>
      </c>
      <c r="AM315" s="53">
        <v>46273.780816510553</v>
      </c>
      <c r="AN315" t="s">
        <v>151</v>
      </c>
      <c r="AP315" s="54" t="s">
        <v>271</v>
      </c>
      <c r="AQ315" s="53">
        <v>6.655451481481482E-3</v>
      </c>
      <c r="AR315" s="53">
        <v>46273.777488784814</v>
      </c>
      <c r="AS315" t="s">
        <v>151</v>
      </c>
      <c r="AT315" t="s">
        <v>272</v>
      </c>
    </row>
    <row r="316" spans="1:46" x14ac:dyDescent="0.35">
      <c r="A316" s="10">
        <v>10</v>
      </c>
      <c r="B316" s="11">
        <f t="shared" si="96"/>
        <v>46273.770833333343</v>
      </c>
      <c r="C316" s="10" t="s">
        <v>55</v>
      </c>
      <c r="D316" s="10">
        <f t="shared" si="97"/>
        <v>1028</v>
      </c>
      <c r="E316" s="10" t="str">
        <f t="shared" si="98"/>
        <v>n/a</v>
      </c>
      <c r="F316" s="10" t="str">
        <f t="shared" si="99"/>
        <v>D04</v>
      </c>
      <c r="G316" s="11">
        <f t="shared" si="100"/>
        <v>46273.84375</v>
      </c>
      <c r="H316" s="11">
        <f t="shared" si="101"/>
        <v>46273.84375</v>
      </c>
      <c r="I316" s="11">
        <f t="shared" si="102"/>
        <v>46273.822916666664</v>
      </c>
      <c r="J316" s="13">
        <f t="shared" si="103"/>
        <v>1.2499999997089617</v>
      </c>
      <c r="K316" s="10">
        <f t="shared" si="104"/>
        <v>6</v>
      </c>
      <c r="L316" s="10">
        <f t="shared" si="105"/>
        <v>0</v>
      </c>
      <c r="M316" s="10">
        <f t="shared" si="106"/>
        <v>6</v>
      </c>
      <c r="N316" s="12">
        <f t="shared" si="107"/>
        <v>1</v>
      </c>
      <c r="O316" s="10" t="str">
        <f t="shared" si="108"/>
        <v/>
      </c>
      <c r="P316" s="13">
        <f t="shared" si="109"/>
        <v>0</v>
      </c>
      <c r="Q316" s="10" t="str">
        <f t="shared" si="110"/>
        <v/>
      </c>
      <c r="R316" s="11" t="str">
        <f t="shared" si="111"/>
        <v/>
      </c>
      <c r="S316" s="10" t="str">
        <f t="shared" si="112"/>
        <v>ALL PICKED</v>
      </c>
      <c r="T316" s="10" t="str">
        <f t="shared" si="113"/>
        <v>YES</v>
      </c>
      <c r="U316" s="10" t="str">
        <f t="shared" si="114"/>
        <v/>
      </c>
      <c r="V316" s="10" t="str">
        <f t="shared" si="115"/>
        <v/>
      </c>
      <c r="W316" s="10" t="str">
        <f t="shared" si="116"/>
        <v/>
      </c>
      <c r="X316" s="10" t="str">
        <f t="shared" si="117"/>
        <v>-</v>
      </c>
      <c r="Y316" s="10" t="str">
        <f t="shared" si="118"/>
        <v>Real route 1028: 10 items, last item released 18:40; departure = release + 60 min (rounded up to 15) + loading</v>
      </c>
      <c r="Z316" s="10" t="s">
        <v>148</v>
      </c>
      <c r="AA316" s="14"/>
      <c r="AB316" s="11"/>
      <c r="AC316" s="10"/>
      <c r="AD316" s="10" t="s">
        <v>203</v>
      </c>
      <c r="AE316" s="10" t="s">
        <v>152</v>
      </c>
      <c r="AF316" s="10"/>
      <c r="AG316" s="14"/>
      <c r="AH316" s="10"/>
      <c r="AI316">
        <f t="shared" si="119"/>
        <v>0</v>
      </c>
      <c r="AN316" t="s">
        <v>203</v>
      </c>
      <c r="AS316" t="s">
        <v>203</v>
      </c>
    </row>
    <row r="317" spans="1:46" x14ac:dyDescent="0.35">
      <c r="A317" s="10">
        <v>10</v>
      </c>
      <c r="B317" s="11">
        <f t="shared" si="96"/>
        <v>46273.770833333343</v>
      </c>
      <c r="C317" s="10" t="s">
        <v>56</v>
      </c>
      <c r="D317" s="10">
        <f t="shared" si="97"/>
        <v>1036</v>
      </c>
      <c r="E317" s="10" t="str">
        <f t="shared" si="98"/>
        <v>n/a</v>
      </c>
      <c r="F317" s="10" t="str">
        <f t="shared" si="99"/>
        <v>D05</v>
      </c>
      <c r="G317" s="11">
        <f t="shared" si="100"/>
        <v>46273.84375</v>
      </c>
      <c r="H317" s="11">
        <f t="shared" si="101"/>
        <v>46273.84375</v>
      </c>
      <c r="I317" s="11">
        <f t="shared" si="102"/>
        <v>46273.822916666664</v>
      </c>
      <c r="J317" s="13">
        <f t="shared" si="103"/>
        <v>1.2499999997089617</v>
      </c>
      <c r="K317" s="10">
        <f t="shared" si="104"/>
        <v>20</v>
      </c>
      <c r="L317" s="10">
        <f t="shared" si="105"/>
        <v>1</v>
      </c>
      <c r="M317" s="10">
        <f t="shared" si="106"/>
        <v>21</v>
      </c>
      <c r="N317" s="12">
        <f t="shared" si="107"/>
        <v>0.95238095238095233</v>
      </c>
      <c r="O317" s="10" t="str">
        <f t="shared" si="108"/>
        <v>1</v>
      </c>
      <c r="P317" s="13">
        <f t="shared" si="109"/>
        <v>7.7312807881773402E-2</v>
      </c>
      <c r="Q317" s="10" t="str">
        <f t="shared" si="110"/>
        <v>WT 1</v>
      </c>
      <c r="R317" s="11">
        <f t="shared" si="111"/>
        <v>46273.774054700341</v>
      </c>
      <c r="S317" s="10" t="str">
        <f t="shared" si="112"/>
        <v>ON TIME</v>
      </c>
      <c r="T317" s="10" t="str">
        <f t="shared" si="113"/>
        <v>YES</v>
      </c>
      <c r="U317" s="10">
        <f t="shared" si="114"/>
        <v>70</v>
      </c>
      <c r="V317" s="10" t="str">
        <f t="shared" si="115"/>
        <v>+1:10</v>
      </c>
      <c r="W317" s="10" t="str">
        <f t="shared" si="116"/>
        <v/>
      </c>
      <c r="X317" s="10" t="str">
        <f t="shared" si="117"/>
        <v>-</v>
      </c>
      <c r="Y317" s="10" t="str">
        <f t="shared" si="118"/>
        <v>Real route 1036: 22 items, last item released 18:37; departure = release + 60 min (rounded up to 15) + loading</v>
      </c>
      <c r="Z317" s="10" t="s">
        <v>148</v>
      </c>
      <c r="AA317" s="14">
        <v>3.221366990740741E-3</v>
      </c>
      <c r="AB317" s="11">
        <v>46273.774054700327</v>
      </c>
      <c r="AC317" s="10" t="s">
        <v>150</v>
      </c>
      <c r="AD317" s="10" t="s">
        <v>151</v>
      </c>
      <c r="AE317" s="10" t="s">
        <v>152</v>
      </c>
      <c r="AF317" s="10" t="s">
        <v>237</v>
      </c>
      <c r="AG317" s="14">
        <v>0</v>
      </c>
      <c r="AH317" s="10"/>
      <c r="AI317">
        <f t="shared" si="119"/>
        <v>0</v>
      </c>
      <c r="AJ317" s="54">
        <v>1.625227685185185E-3</v>
      </c>
      <c r="AK317" s="54">
        <v>2.6153846157407411E-2</v>
      </c>
      <c r="AL317" s="53">
        <v>46273.772458561019</v>
      </c>
      <c r="AM317" s="53">
        <v>46273.796987179492</v>
      </c>
      <c r="AN317" t="s">
        <v>151</v>
      </c>
      <c r="AP317" s="54" t="s">
        <v>270</v>
      </c>
      <c r="AQ317" s="53">
        <v>2.6153846157407411E-2</v>
      </c>
      <c r="AR317" s="53">
        <v>46273.796987179492</v>
      </c>
      <c r="AS317" t="s">
        <v>151</v>
      </c>
      <c r="AT317" t="s">
        <v>270</v>
      </c>
    </row>
    <row r="318" spans="1:46" x14ac:dyDescent="0.35">
      <c r="A318" s="10">
        <v>10</v>
      </c>
      <c r="B318" s="11">
        <f t="shared" si="96"/>
        <v>46273.770833333343</v>
      </c>
      <c r="C318" s="10" t="s">
        <v>57</v>
      </c>
      <c r="D318" s="10">
        <f t="shared" si="97"/>
        <v>1054</v>
      </c>
      <c r="E318" s="10" t="str">
        <f t="shared" si="98"/>
        <v>n/a</v>
      </c>
      <c r="F318" s="10" t="str">
        <f t="shared" si="99"/>
        <v>D06</v>
      </c>
      <c r="G318" s="11">
        <f t="shared" si="100"/>
        <v>46273.84375</v>
      </c>
      <c r="H318" s="11">
        <f t="shared" si="101"/>
        <v>46273.84375</v>
      </c>
      <c r="I318" s="11">
        <f t="shared" si="102"/>
        <v>46273.822916666664</v>
      </c>
      <c r="J318" s="13">
        <f t="shared" si="103"/>
        <v>1.2499999997089617</v>
      </c>
      <c r="K318" s="10">
        <f t="shared" si="104"/>
        <v>37</v>
      </c>
      <c r="L318" s="10">
        <f t="shared" si="105"/>
        <v>1</v>
      </c>
      <c r="M318" s="10">
        <f t="shared" si="106"/>
        <v>38</v>
      </c>
      <c r="N318" s="12">
        <f t="shared" si="107"/>
        <v>0.97368421052631582</v>
      </c>
      <c r="O318" s="10" t="str">
        <f t="shared" si="108"/>
        <v>1</v>
      </c>
      <c r="P318" s="13">
        <f t="shared" si="109"/>
        <v>7.7312807881773402E-2</v>
      </c>
      <c r="Q318" s="10" t="str">
        <f t="shared" si="110"/>
        <v>WT 1</v>
      </c>
      <c r="R318" s="11">
        <f t="shared" si="111"/>
        <v>46273.774054700341</v>
      </c>
      <c r="S318" s="10" t="str">
        <f t="shared" si="112"/>
        <v>ON TIME</v>
      </c>
      <c r="T318" s="10" t="str">
        <f t="shared" si="113"/>
        <v>YES</v>
      </c>
      <c r="U318" s="10">
        <f t="shared" si="114"/>
        <v>70</v>
      </c>
      <c r="V318" s="10" t="str">
        <f t="shared" si="115"/>
        <v>+1:10</v>
      </c>
      <c r="W318" s="10" t="str">
        <f t="shared" si="116"/>
        <v/>
      </c>
      <c r="X318" s="10" t="str">
        <f t="shared" si="117"/>
        <v>-</v>
      </c>
      <c r="Y318" s="10" t="str">
        <f t="shared" si="118"/>
        <v>Real route 1054: 43 items, last item released 18:37; departure = release + 60 min (rounded up to 15) + loading</v>
      </c>
      <c r="Z318" s="10" t="s">
        <v>148</v>
      </c>
      <c r="AA318" s="14">
        <v>3.221366990740741E-3</v>
      </c>
      <c r="AB318" s="11">
        <v>46273.774054700327</v>
      </c>
      <c r="AC318" s="10" t="s">
        <v>150</v>
      </c>
      <c r="AD318" s="10" t="s">
        <v>151</v>
      </c>
      <c r="AE318" s="10" t="s">
        <v>152</v>
      </c>
      <c r="AF318" s="10" t="s">
        <v>237</v>
      </c>
      <c r="AG318" s="14">
        <v>0</v>
      </c>
      <c r="AH318" s="10"/>
      <c r="AI318">
        <f t="shared" si="119"/>
        <v>0</v>
      </c>
      <c r="AJ318" s="54">
        <v>1.625227685185185E-3</v>
      </c>
      <c r="AK318" s="54">
        <v>2.6153846157407411E-2</v>
      </c>
      <c r="AL318" s="53">
        <v>46273.772458561019</v>
      </c>
      <c r="AM318" s="53">
        <v>46273.796987179492</v>
      </c>
      <c r="AN318" t="s">
        <v>151</v>
      </c>
      <c r="AP318" s="54" t="s">
        <v>270</v>
      </c>
      <c r="AQ318" s="53">
        <v>2.6153846157407411E-2</v>
      </c>
      <c r="AR318" s="53">
        <v>46273.796987179492</v>
      </c>
      <c r="AS318" t="s">
        <v>151</v>
      </c>
      <c r="AT318" t="s">
        <v>270</v>
      </c>
    </row>
    <row r="319" spans="1:46" x14ac:dyDescent="0.35">
      <c r="A319" s="10">
        <v>10</v>
      </c>
      <c r="B319" s="11">
        <f t="shared" si="96"/>
        <v>46273.770833333343</v>
      </c>
      <c r="C319" s="10" t="s">
        <v>58</v>
      </c>
      <c r="D319" s="10">
        <f t="shared" si="97"/>
        <v>1010</v>
      </c>
      <c r="E319" s="10" t="str">
        <f t="shared" si="98"/>
        <v>n/a</v>
      </c>
      <c r="F319" s="10" t="str">
        <f t="shared" si="99"/>
        <v>D07</v>
      </c>
      <c r="G319" s="11">
        <f t="shared" si="100"/>
        <v>46273.854166666657</v>
      </c>
      <c r="H319" s="11">
        <f t="shared" si="101"/>
        <v>46273.854166666657</v>
      </c>
      <c r="I319" s="11">
        <f t="shared" si="102"/>
        <v>46273.833333333321</v>
      </c>
      <c r="J319" s="13">
        <f t="shared" si="103"/>
        <v>1.4999999994761311</v>
      </c>
      <c r="K319" s="10">
        <f t="shared" si="104"/>
        <v>18</v>
      </c>
      <c r="L319" s="10">
        <f t="shared" si="105"/>
        <v>0</v>
      </c>
      <c r="M319" s="10">
        <f t="shared" si="106"/>
        <v>18</v>
      </c>
      <c r="N319" s="12">
        <f t="shared" si="107"/>
        <v>1</v>
      </c>
      <c r="O319" s="10" t="str">
        <f t="shared" si="108"/>
        <v/>
      </c>
      <c r="P319" s="13">
        <f t="shared" si="109"/>
        <v>0</v>
      </c>
      <c r="Q319" s="10" t="str">
        <f t="shared" si="110"/>
        <v/>
      </c>
      <c r="R319" s="11" t="str">
        <f t="shared" si="111"/>
        <v/>
      </c>
      <c r="S319" s="10" t="str">
        <f t="shared" si="112"/>
        <v>ALL PICKED</v>
      </c>
      <c r="T319" s="10" t="str">
        <f t="shared" si="113"/>
        <v>YES</v>
      </c>
      <c r="U319" s="10" t="str">
        <f t="shared" si="114"/>
        <v/>
      </c>
      <c r="V319" s="10" t="str">
        <f t="shared" si="115"/>
        <v/>
      </c>
      <c r="W319" s="10" t="str">
        <f t="shared" si="116"/>
        <v/>
      </c>
      <c r="X319" s="10" t="str">
        <f t="shared" si="117"/>
        <v>-</v>
      </c>
      <c r="Y319" s="10" t="str">
        <f t="shared" si="118"/>
        <v>Real route 1010: 24 items, last item released 18:53; departure = release + 60 min (rounded up to 15) + loading</v>
      </c>
      <c r="Z319" s="10" t="s">
        <v>148</v>
      </c>
      <c r="AA319" s="14"/>
      <c r="AB319" s="11"/>
      <c r="AC319" s="10"/>
      <c r="AD319" s="10" t="s">
        <v>203</v>
      </c>
      <c r="AE319" s="10" t="s">
        <v>152</v>
      </c>
      <c r="AF319" s="10"/>
      <c r="AG319" s="14"/>
      <c r="AH319" s="10"/>
      <c r="AI319">
        <f t="shared" si="119"/>
        <v>0</v>
      </c>
      <c r="AN319" t="s">
        <v>203</v>
      </c>
      <c r="AS319" t="s">
        <v>203</v>
      </c>
    </row>
    <row r="320" spans="1:46" x14ac:dyDescent="0.35">
      <c r="A320" s="10">
        <v>10</v>
      </c>
      <c r="B320" s="11">
        <f t="shared" si="96"/>
        <v>46273.770833333343</v>
      </c>
      <c r="C320" s="10" t="s">
        <v>59</v>
      </c>
      <c r="D320" s="10">
        <f t="shared" si="97"/>
        <v>1019</v>
      </c>
      <c r="E320" s="10" t="str">
        <f t="shared" si="98"/>
        <v>n/a</v>
      </c>
      <c r="F320" s="10" t="str">
        <f t="shared" si="99"/>
        <v>D08</v>
      </c>
      <c r="G320" s="11">
        <f t="shared" si="100"/>
        <v>46273.854166666657</v>
      </c>
      <c r="H320" s="11">
        <f t="shared" si="101"/>
        <v>46273.854166666657</v>
      </c>
      <c r="I320" s="11">
        <f t="shared" si="102"/>
        <v>46273.833333333321</v>
      </c>
      <c r="J320" s="13">
        <f t="shared" si="103"/>
        <v>1.4999999994761311</v>
      </c>
      <c r="K320" s="10">
        <f t="shared" si="104"/>
        <v>22</v>
      </c>
      <c r="L320" s="10">
        <f t="shared" si="105"/>
        <v>0</v>
      </c>
      <c r="M320" s="10">
        <f t="shared" si="106"/>
        <v>22</v>
      </c>
      <c r="N320" s="12">
        <f t="shared" si="107"/>
        <v>1</v>
      </c>
      <c r="O320" s="10" t="str">
        <f t="shared" si="108"/>
        <v/>
      </c>
      <c r="P320" s="13">
        <f t="shared" si="109"/>
        <v>0</v>
      </c>
      <c r="Q320" s="10" t="str">
        <f t="shared" si="110"/>
        <v/>
      </c>
      <c r="R320" s="11" t="str">
        <f t="shared" si="111"/>
        <v/>
      </c>
      <c r="S320" s="10" t="str">
        <f t="shared" si="112"/>
        <v>ALL PICKED</v>
      </c>
      <c r="T320" s="10" t="str">
        <f t="shared" si="113"/>
        <v>YES</v>
      </c>
      <c r="U320" s="10" t="str">
        <f t="shared" si="114"/>
        <v/>
      </c>
      <c r="V320" s="10" t="str">
        <f t="shared" si="115"/>
        <v/>
      </c>
      <c r="W320" s="10" t="str">
        <f t="shared" si="116"/>
        <v/>
      </c>
      <c r="X320" s="10" t="str">
        <f t="shared" si="117"/>
        <v>-</v>
      </c>
      <c r="Y320" s="10" t="str">
        <f t="shared" si="118"/>
        <v>Real route 1019: 31 items, last item released 18:46; departure = release + 60 min (rounded up to 15) + loading</v>
      </c>
      <c r="Z320" s="10" t="s">
        <v>148</v>
      </c>
      <c r="AA320" s="14"/>
      <c r="AB320" s="11"/>
      <c r="AC320" s="10"/>
      <c r="AD320" s="10" t="s">
        <v>203</v>
      </c>
      <c r="AE320" s="10" t="s">
        <v>152</v>
      </c>
      <c r="AF320" s="10"/>
      <c r="AG320" s="14"/>
      <c r="AH320" s="10"/>
      <c r="AI320">
        <f t="shared" si="119"/>
        <v>0</v>
      </c>
      <c r="AN320" t="s">
        <v>203</v>
      </c>
      <c r="AS320" t="s">
        <v>203</v>
      </c>
    </row>
    <row r="321" spans="1:46" x14ac:dyDescent="0.35">
      <c r="A321" s="10">
        <v>10</v>
      </c>
      <c r="B321" s="11">
        <f t="shared" si="96"/>
        <v>46273.770833333343</v>
      </c>
      <c r="C321" s="10" t="s">
        <v>60</v>
      </c>
      <c r="D321" s="10">
        <f t="shared" si="97"/>
        <v>1021</v>
      </c>
      <c r="E321" s="10" t="str">
        <f t="shared" si="98"/>
        <v>n/a</v>
      </c>
      <c r="F321" s="10" t="str">
        <f t="shared" si="99"/>
        <v>D09</v>
      </c>
      <c r="G321" s="11">
        <f t="shared" si="100"/>
        <v>46273.854166666657</v>
      </c>
      <c r="H321" s="11">
        <f t="shared" si="101"/>
        <v>46273.854166666657</v>
      </c>
      <c r="I321" s="11">
        <f t="shared" si="102"/>
        <v>46273.833333333321</v>
      </c>
      <c r="J321" s="13">
        <f t="shared" si="103"/>
        <v>1.4999999994761311</v>
      </c>
      <c r="K321" s="10">
        <f t="shared" si="104"/>
        <v>11</v>
      </c>
      <c r="L321" s="10">
        <f t="shared" si="105"/>
        <v>3</v>
      </c>
      <c r="M321" s="10">
        <f t="shared" si="106"/>
        <v>14</v>
      </c>
      <c r="N321" s="12">
        <f t="shared" si="107"/>
        <v>0.7857142857142857</v>
      </c>
      <c r="O321" s="10" t="str">
        <f t="shared" si="108"/>
        <v>1, 5</v>
      </c>
      <c r="P321" s="13">
        <f t="shared" si="109"/>
        <v>0.13314983579638753</v>
      </c>
      <c r="Q321" s="10" t="str">
        <f t="shared" si="110"/>
        <v>WT 1</v>
      </c>
      <c r="R321" s="11">
        <f t="shared" si="111"/>
        <v>46273.776381243166</v>
      </c>
      <c r="S321" s="10" t="str">
        <f t="shared" si="112"/>
        <v>ON TIME</v>
      </c>
      <c r="T321" s="10" t="str">
        <f t="shared" si="113"/>
        <v>YES</v>
      </c>
      <c r="U321" s="10">
        <f t="shared" si="114"/>
        <v>82</v>
      </c>
      <c r="V321" s="10" t="str">
        <f t="shared" si="115"/>
        <v>+1:22</v>
      </c>
      <c r="W321" s="10" t="str">
        <f t="shared" si="116"/>
        <v/>
      </c>
      <c r="X321" s="10" t="str">
        <f t="shared" si="117"/>
        <v>-</v>
      </c>
      <c r="Y321" s="10" t="str">
        <f t="shared" si="118"/>
        <v>Real route 1021: 18 items, last item released 18:53; departure = release + 60 min (rounded up to 15) + loading</v>
      </c>
      <c r="Z321" s="10" t="s">
        <v>148</v>
      </c>
      <c r="AA321" s="14">
        <v>5.5479098263888889E-3</v>
      </c>
      <c r="AB321" s="11">
        <v>46273.776381243159</v>
      </c>
      <c r="AC321" s="10" t="s">
        <v>150</v>
      </c>
      <c r="AD321" s="10" t="s">
        <v>151</v>
      </c>
      <c r="AE321" s="10" t="s">
        <v>152</v>
      </c>
      <c r="AF321" s="10" t="s">
        <v>240</v>
      </c>
      <c r="AG321" s="14">
        <v>0</v>
      </c>
      <c r="AH321" s="10"/>
      <c r="AI321">
        <f t="shared" si="119"/>
        <v>0</v>
      </c>
      <c r="AJ321" s="54">
        <v>4.2913510069444438E-3</v>
      </c>
      <c r="AK321" s="54">
        <v>4.5042735046296301E-2</v>
      </c>
      <c r="AL321" s="53">
        <v>46273.775124684347</v>
      </c>
      <c r="AM321" s="53">
        <v>46273.81587606838</v>
      </c>
      <c r="AN321" t="s">
        <v>151</v>
      </c>
      <c r="AP321" s="54" t="s">
        <v>273</v>
      </c>
      <c r="AQ321" s="53">
        <v>4.5042735046296301E-2</v>
      </c>
      <c r="AR321" s="53">
        <v>46273.81587606838</v>
      </c>
      <c r="AS321" t="s">
        <v>151</v>
      </c>
      <c r="AT321" t="s">
        <v>273</v>
      </c>
    </row>
    <row r="322" spans="1:46" x14ac:dyDescent="0.35">
      <c r="A322" s="10">
        <v>10</v>
      </c>
      <c r="B322" s="11">
        <f t="shared" si="96"/>
        <v>46273.770833333343</v>
      </c>
      <c r="C322" s="10" t="s">
        <v>61</v>
      </c>
      <c r="D322" s="10">
        <f t="shared" si="97"/>
        <v>1030</v>
      </c>
      <c r="E322" s="10" t="str">
        <f t="shared" si="98"/>
        <v>n/a</v>
      </c>
      <c r="F322" s="10" t="str">
        <f t="shared" si="99"/>
        <v>D10</v>
      </c>
      <c r="G322" s="11">
        <f t="shared" si="100"/>
        <v>46273.854166666657</v>
      </c>
      <c r="H322" s="11">
        <f t="shared" si="101"/>
        <v>46273.854166666657</v>
      </c>
      <c r="I322" s="11">
        <f t="shared" si="102"/>
        <v>46273.833333333321</v>
      </c>
      <c r="J322" s="13">
        <f t="shared" si="103"/>
        <v>1.4999999994761311</v>
      </c>
      <c r="K322" s="10">
        <f t="shared" si="104"/>
        <v>6</v>
      </c>
      <c r="L322" s="10">
        <f t="shared" si="105"/>
        <v>1</v>
      </c>
      <c r="M322" s="10">
        <f t="shared" si="106"/>
        <v>7</v>
      </c>
      <c r="N322" s="12">
        <f t="shared" si="107"/>
        <v>0.8571428571428571</v>
      </c>
      <c r="O322" s="10" t="str">
        <f t="shared" si="108"/>
        <v>1</v>
      </c>
      <c r="P322" s="13">
        <f t="shared" si="109"/>
        <v>0.13314983579638753</v>
      </c>
      <c r="Q322" s="10" t="str">
        <f t="shared" si="110"/>
        <v>WT 1</v>
      </c>
      <c r="R322" s="11">
        <f t="shared" si="111"/>
        <v>46273.776381243166</v>
      </c>
      <c r="S322" s="10" t="str">
        <f t="shared" si="112"/>
        <v>ON TIME</v>
      </c>
      <c r="T322" s="10" t="str">
        <f t="shared" si="113"/>
        <v>YES</v>
      </c>
      <c r="U322" s="10">
        <f t="shared" si="114"/>
        <v>82</v>
      </c>
      <c r="V322" s="10" t="str">
        <f t="shared" si="115"/>
        <v>+1:22</v>
      </c>
      <c r="W322" s="10" t="str">
        <f t="shared" si="116"/>
        <v/>
      </c>
      <c r="X322" s="10" t="str">
        <f t="shared" si="117"/>
        <v>-</v>
      </c>
      <c r="Y322" s="10" t="str">
        <f t="shared" si="118"/>
        <v>Real route 1030: 19 items, last item released 18:59; departure = release + 60 min (rounded up to 15) + loading</v>
      </c>
      <c r="Z322" s="10" t="s">
        <v>148</v>
      </c>
      <c r="AA322" s="14">
        <v>5.5479098263888889E-3</v>
      </c>
      <c r="AB322" s="11">
        <v>46273.776381243159</v>
      </c>
      <c r="AC322" s="10" t="s">
        <v>150</v>
      </c>
      <c r="AD322" s="10" t="s">
        <v>151</v>
      </c>
      <c r="AE322" s="10" t="s">
        <v>152</v>
      </c>
      <c r="AF322" s="10" t="s">
        <v>240</v>
      </c>
      <c r="AG322" s="14">
        <v>0</v>
      </c>
      <c r="AH322" s="10"/>
      <c r="AI322">
        <f t="shared" si="119"/>
        <v>0</v>
      </c>
      <c r="AJ322" s="54">
        <v>2.7990032407407411E-3</v>
      </c>
      <c r="AK322" s="54">
        <v>4.5042735046296301E-2</v>
      </c>
      <c r="AL322" s="53">
        <v>46273.773632336583</v>
      </c>
      <c r="AM322" s="53">
        <v>46273.81587606838</v>
      </c>
      <c r="AN322" t="s">
        <v>151</v>
      </c>
      <c r="AP322" s="54" t="s">
        <v>273</v>
      </c>
      <c r="AQ322" s="53">
        <v>4.5042735046296301E-2</v>
      </c>
      <c r="AR322" s="53">
        <v>46273.81587606838</v>
      </c>
      <c r="AS322" t="s">
        <v>151</v>
      </c>
      <c r="AT322" t="s">
        <v>273</v>
      </c>
    </row>
    <row r="323" spans="1:46" x14ac:dyDescent="0.35">
      <c r="A323" s="10">
        <v>10</v>
      </c>
      <c r="B323" s="11">
        <f t="shared" si="96"/>
        <v>46273.770833333343</v>
      </c>
      <c r="C323" s="10" t="s">
        <v>62</v>
      </c>
      <c r="D323" s="10">
        <f t="shared" si="97"/>
        <v>1042</v>
      </c>
      <c r="E323" s="10" t="str">
        <f t="shared" si="98"/>
        <v>n/a</v>
      </c>
      <c r="F323" s="10" t="str">
        <f t="shared" si="99"/>
        <v>D11</v>
      </c>
      <c r="G323" s="11">
        <f t="shared" si="100"/>
        <v>46273.854166666657</v>
      </c>
      <c r="H323" s="11">
        <f t="shared" si="101"/>
        <v>46273.854166666657</v>
      </c>
      <c r="I323" s="11">
        <f t="shared" si="102"/>
        <v>46273.833333333321</v>
      </c>
      <c r="J323" s="13">
        <f t="shared" si="103"/>
        <v>1.4999999994761311</v>
      </c>
      <c r="K323" s="10">
        <f t="shared" si="104"/>
        <v>181</v>
      </c>
      <c r="L323" s="10">
        <f t="shared" si="105"/>
        <v>16</v>
      </c>
      <c r="M323" s="10">
        <f t="shared" si="106"/>
        <v>197</v>
      </c>
      <c r="N323" s="12">
        <f t="shared" si="107"/>
        <v>0.91878172588832485</v>
      </c>
      <c r="O323" s="10" t="str">
        <f t="shared" si="108"/>
        <v>1, 2, 4, 6</v>
      </c>
      <c r="P323" s="13">
        <f t="shared" si="109"/>
        <v>0.23838235294117649</v>
      </c>
      <c r="Q323" s="10" t="str">
        <f t="shared" si="110"/>
        <v>WT 2</v>
      </c>
      <c r="R323" s="11">
        <f t="shared" si="111"/>
        <v>46273.780765931384</v>
      </c>
      <c r="S323" s="10" t="str">
        <f t="shared" si="112"/>
        <v>ON TIME</v>
      </c>
      <c r="T323" s="10" t="str">
        <f t="shared" si="113"/>
        <v>YES</v>
      </c>
      <c r="U323" s="10">
        <f t="shared" si="114"/>
        <v>76</v>
      </c>
      <c r="V323" s="10" t="str">
        <f t="shared" si="115"/>
        <v>+1:16</v>
      </c>
      <c r="W323" s="10" t="str">
        <f t="shared" si="116"/>
        <v/>
      </c>
      <c r="X323" s="10" t="str">
        <f t="shared" si="117"/>
        <v>-</v>
      </c>
      <c r="Y323" s="10" t="str">
        <f t="shared" si="118"/>
        <v>Real route 1042: 200 items, last item released 18:59; departure = release + 60 min (rounded up to 15) + loading</v>
      </c>
      <c r="Z323" s="10" t="s">
        <v>148</v>
      </c>
      <c r="AA323" s="14">
        <v>1.1340774837962961E-2</v>
      </c>
      <c r="AB323" s="11">
        <v>46273.782174108172</v>
      </c>
      <c r="AC323" s="10" t="s">
        <v>212</v>
      </c>
      <c r="AD323" s="10" t="s">
        <v>151</v>
      </c>
      <c r="AE323" s="10" t="s">
        <v>152</v>
      </c>
      <c r="AF323" s="10" t="s">
        <v>274</v>
      </c>
      <c r="AG323" s="14">
        <v>-1.408176793981482E-3</v>
      </c>
      <c r="AH323" s="10" t="s">
        <v>275</v>
      </c>
      <c r="AI323">
        <f t="shared" si="119"/>
        <v>0</v>
      </c>
      <c r="AJ323" s="54">
        <v>5.7605820138888894E-3</v>
      </c>
      <c r="AK323" s="54">
        <v>4.5042735046296301E-2</v>
      </c>
      <c r="AL323" s="53">
        <v>46273.776593915347</v>
      </c>
      <c r="AM323" s="53">
        <v>46273.81587606838</v>
      </c>
      <c r="AN323" t="s">
        <v>151</v>
      </c>
      <c r="AP323" s="54" t="s">
        <v>273</v>
      </c>
      <c r="AQ323" s="53">
        <v>4.5042735046296301E-2</v>
      </c>
      <c r="AR323" s="53">
        <v>46273.81587606838</v>
      </c>
      <c r="AS323" t="s">
        <v>151</v>
      </c>
      <c r="AT323" t="s">
        <v>273</v>
      </c>
    </row>
    <row r="324" spans="1:46" x14ac:dyDescent="0.35">
      <c r="A324" s="10">
        <v>10</v>
      </c>
      <c r="B324" s="11">
        <f t="shared" si="96"/>
        <v>46273.770833333343</v>
      </c>
      <c r="C324" s="10" t="s">
        <v>63</v>
      </c>
      <c r="D324" s="10">
        <f t="shared" si="97"/>
        <v>1080</v>
      </c>
      <c r="E324" s="10" t="str">
        <f t="shared" si="98"/>
        <v>n/a</v>
      </c>
      <c r="F324" s="10" t="str">
        <f t="shared" si="99"/>
        <v>D12</v>
      </c>
      <c r="G324" s="11">
        <f t="shared" si="100"/>
        <v>46273.854166666657</v>
      </c>
      <c r="H324" s="11">
        <f t="shared" si="101"/>
        <v>46273.854166666657</v>
      </c>
      <c r="I324" s="11">
        <f t="shared" si="102"/>
        <v>46273.833333333321</v>
      </c>
      <c r="J324" s="13">
        <f t="shared" si="103"/>
        <v>1.4999999994761311</v>
      </c>
      <c r="K324" s="10">
        <f t="shared" si="104"/>
        <v>10</v>
      </c>
      <c r="L324" s="10">
        <f t="shared" si="105"/>
        <v>12</v>
      </c>
      <c r="M324" s="10">
        <f t="shared" si="106"/>
        <v>22</v>
      </c>
      <c r="N324" s="12">
        <f t="shared" si="107"/>
        <v>0.45454545454545453</v>
      </c>
      <c r="O324" s="10" t="str">
        <f t="shared" si="108"/>
        <v>1, 2, 4</v>
      </c>
      <c r="P324" s="13">
        <f t="shared" si="109"/>
        <v>0.23838235294117649</v>
      </c>
      <c r="Q324" s="10" t="str">
        <f t="shared" si="110"/>
        <v>WT 2</v>
      </c>
      <c r="R324" s="11">
        <f t="shared" si="111"/>
        <v>46273.780765931384</v>
      </c>
      <c r="S324" s="10" t="str">
        <f t="shared" si="112"/>
        <v>ON TIME</v>
      </c>
      <c r="T324" s="10" t="str">
        <f t="shared" si="113"/>
        <v>YES</v>
      </c>
      <c r="U324" s="10">
        <f t="shared" si="114"/>
        <v>76</v>
      </c>
      <c r="V324" s="10" t="str">
        <f t="shared" si="115"/>
        <v>+1:16</v>
      </c>
      <c r="W324" s="10" t="str">
        <f t="shared" si="116"/>
        <v/>
      </c>
      <c r="X324" s="10" t="str">
        <f t="shared" si="117"/>
        <v>-</v>
      </c>
      <c r="Y324" s="10" t="str">
        <f t="shared" si="118"/>
        <v>Real route 1080: 25 items, last item released 18:59; departure = release + 60 min (rounded up to 15) + loading</v>
      </c>
      <c r="Z324" s="10" t="s">
        <v>148</v>
      </c>
      <c r="AA324" s="14">
        <v>7.476059050925926E-3</v>
      </c>
      <c r="AB324" s="11">
        <v>46273.778309392394</v>
      </c>
      <c r="AC324" s="10" t="s">
        <v>204</v>
      </c>
      <c r="AD324" s="10" t="s">
        <v>151</v>
      </c>
      <c r="AE324" s="10" t="s">
        <v>152</v>
      </c>
      <c r="AF324" s="10" t="s">
        <v>276</v>
      </c>
      <c r="AG324" s="14">
        <v>2.4565389930555561E-3</v>
      </c>
      <c r="AH324" s="10" t="s">
        <v>267</v>
      </c>
      <c r="AI324">
        <f t="shared" si="119"/>
        <v>0</v>
      </c>
      <c r="AJ324" s="54">
        <v>4.698681736111111E-3</v>
      </c>
      <c r="AK324" s="54">
        <v>4.5042735046296301E-2</v>
      </c>
      <c r="AL324" s="53">
        <v>46273.775532015068</v>
      </c>
      <c r="AM324" s="53">
        <v>46273.81587606838</v>
      </c>
      <c r="AN324" t="s">
        <v>151</v>
      </c>
      <c r="AP324" s="54" t="s">
        <v>273</v>
      </c>
      <c r="AQ324" s="53">
        <v>4.5042735046296301E-2</v>
      </c>
      <c r="AR324" s="53">
        <v>46273.81587606838</v>
      </c>
      <c r="AS324" t="s">
        <v>151</v>
      </c>
      <c r="AT324" t="s">
        <v>273</v>
      </c>
    </row>
    <row r="325" spans="1:46" x14ac:dyDescent="0.35">
      <c r="A325" s="10">
        <v>10</v>
      </c>
      <c r="B325" s="11">
        <f t="shared" si="96"/>
        <v>46273.770833333343</v>
      </c>
      <c r="C325" s="10" t="s">
        <v>64</v>
      </c>
      <c r="D325" s="10">
        <f t="shared" si="97"/>
        <v>1026</v>
      </c>
      <c r="E325" s="10" t="str">
        <f t="shared" si="98"/>
        <v>n/a</v>
      </c>
      <c r="F325" s="10" t="str">
        <f t="shared" si="99"/>
        <v>D01</v>
      </c>
      <c r="G325" s="11">
        <f t="shared" si="100"/>
        <v>46273.864583333343</v>
      </c>
      <c r="H325" s="11">
        <f t="shared" si="101"/>
        <v>46273.864583333343</v>
      </c>
      <c r="I325" s="11">
        <f t="shared" si="102"/>
        <v>46273.843750000007</v>
      </c>
      <c r="J325" s="13">
        <f t="shared" si="103"/>
        <v>1.7499999999417923</v>
      </c>
      <c r="K325" s="10">
        <f t="shared" si="104"/>
        <v>14</v>
      </c>
      <c r="L325" s="10">
        <f t="shared" si="105"/>
        <v>2</v>
      </c>
      <c r="M325" s="10">
        <f t="shared" si="106"/>
        <v>16</v>
      </c>
      <c r="N325" s="12">
        <f t="shared" si="107"/>
        <v>0.875</v>
      </c>
      <c r="O325" s="10" t="str">
        <f t="shared" si="108"/>
        <v>4</v>
      </c>
      <c r="P325" s="13">
        <f t="shared" si="109"/>
        <v>0.17152777777777778</v>
      </c>
      <c r="Q325" s="10" t="str">
        <f t="shared" si="110"/>
        <v>WT 4</v>
      </c>
      <c r="R325" s="11">
        <f t="shared" si="111"/>
        <v>46273.777980324085</v>
      </c>
      <c r="S325" s="10" t="str">
        <f t="shared" si="112"/>
        <v>ON TIME</v>
      </c>
      <c r="T325" s="10" t="str">
        <f t="shared" si="113"/>
        <v>YES</v>
      </c>
      <c r="U325" s="10">
        <f t="shared" si="114"/>
        <v>95</v>
      </c>
      <c r="V325" s="10" t="str">
        <f t="shared" si="115"/>
        <v>+1:35</v>
      </c>
      <c r="W325" s="10" t="str">
        <f t="shared" si="116"/>
        <v/>
      </c>
      <c r="X325" s="10" t="str">
        <f t="shared" si="117"/>
        <v>-</v>
      </c>
      <c r="Y325" s="10" t="str">
        <f t="shared" si="118"/>
        <v>Real route 1026: 29 items, last item released 19:01; departure = release + 60 min (rounded up to 15) + loading</v>
      </c>
      <c r="Z325" s="10" t="s">
        <v>148</v>
      </c>
      <c r="AA325" s="14">
        <v>7.1469907407407411E-3</v>
      </c>
      <c r="AB325" s="11">
        <v>46273.777980324077</v>
      </c>
      <c r="AC325" s="10" t="s">
        <v>214</v>
      </c>
      <c r="AD325" s="10" t="s">
        <v>151</v>
      </c>
      <c r="AE325" s="10" t="s">
        <v>152</v>
      </c>
      <c r="AF325" s="10" t="s">
        <v>277</v>
      </c>
      <c r="AG325" s="14">
        <v>0</v>
      </c>
      <c r="AH325" s="10"/>
      <c r="AI325">
        <f t="shared" si="119"/>
        <v>0</v>
      </c>
      <c r="AJ325" s="54">
        <v>7.1469907407407411E-3</v>
      </c>
      <c r="AK325" s="54">
        <v>7.1469907407407411E-3</v>
      </c>
      <c r="AL325" s="53">
        <v>46273.777980324077</v>
      </c>
      <c r="AM325" s="53">
        <v>46273.777980324077</v>
      </c>
      <c r="AN325" t="s">
        <v>151</v>
      </c>
      <c r="AP325" s="54" t="s">
        <v>277</v>
      </c>
      <c r="AQ325" s="53">
        <v>7.1469907407407411E-3</v>
      </c>
      <c r="AR325" s="53">
        <v>46273.777980324077</v>
      </c>
      <c r="AS325" t="s">
        <v>151</v>
      </c>
      <c r="AT325" t="s">
        <v>277</v>
      </c>
    </row>
    <row r="326" spans="1:46" x14ac:dyDescent="0.35">
      <c r="A326" s="10">
        <v>10</v>
      </c>
      <c r="B326" s="11">
        <f t="shared" ref="B326:B389" si="120">INDEX(SNAP_TIMES,MATCH(A326,SNAP_NOS,0))</f>
        <v>46273.770833333343</v>
      </c>
      <c r="C326" s="10" t="s">
        <v>65</v>
      </c>
      <c r="D326" s="10">
        <f t="shared" ref="D326:D389" si="121">INDEX(SH_ROUTE,MATCH(C326,SH_ID,0))</f>
        <v>1033</v>
      </c>
      <c r="E326" s="10" t="str">
        <f t="shared" ref="E326:E389" si="122">INDEX(SH_CARRIER,MATCH(C326,SH_ID,0))</f>
        <v>n/a</v>
      </c>
      <c r="F326" s="10" t="str">
        <f t="shared" ref="F326:F389" si="123">INDEX(SH_DOOR,MATCH(C326,SH_ID,0))</f>
        <v>D02</v>
      </c>
      <c r="G326" s="11">
        <f t="shared" ref="G326:G389" si="124">INDEX(SH_ORIG,MATCH(C326,SH_ID,0))</f>
        <v>46273.864583333343</v>
      </c>
      <c r="H326" s="11">
        <f t="shared" ref="H326:H389" si="125">IF(AND(INDEX(SH_CHG,MATCH(C326,SH_ID,0))&lt;&gt;"",B326&gt;=INDEX(SH_CHG,MATCH(C326,SH_ID,0))),INDEX(SH_DEP,MATCH(C326,SH_ID,0)),INDEX(SH_ORIG,MATCH(C326,SH_ID,0)))</f>
        <v>46273.864583333343</v>
      </c>
      <c r="I326" s="11">
        <f t="shared" ref="I326:I389" si="126">H326-LOADING_MINUTES/1440</f>
        <v>46273.843750000007</v>
      </c>
      <c r="J326" s="13">
        <f t="shared" ref="J326:J389" si="127">(I326-B326)*24</f>
        <v>1.7499999999417923</v>
      </c>
      <c r="K326" s="10">
        <f t="shared" ref="K326:K389" si="128">COUNTIFS(DL_ORIG,C326,DL_MOVED,"&gt;"&amp;B326,DL_MOVEDC,"&lt;="&amp;B326)+COUNTIFS(DL_FINAL,C326,DL_MOVED,"&lt;="&amp;B326,DL_MOVEDC,"&lt;="&amp;B326)</f>
        <v>66</v>
      </c>
      <c r="L326" s="10">
        <f t="shared" ref="L326:L389" si="129">SUMIFS(D_OPEN,D_SNAP,A326,D_SHIP,C326)</f>
        <v>6</v>
      </c>
      <c r="M326" s="10">
        <f t="shared" ref="M326:M389" si="130">K326+L326</f>
        <v>72</v>
      </c>
      <c r="N326" s="12">
        <f t="shared" ref="N326:N389" si="131">IF(M326=0,"",K326/M326)</f>
        <v>0.91666666666666663</v>
      </c>
      <c r="O326" s="10" t="str">
        <f t="shared" ref="O326:O389" si="132">SUBSTITUTE(TRIM(IF(SUMIFS(D_OPEN,D_SNAP,A326,D_SHIP,C326,D_WT,1)&gt;0,"1 ","")&amp;IF(SUMIFS(D_OPEN,D_SNAP,A326,D_SHIP,C326,D_WT,2)&gt;0,"2 ","")&amp;IF(SUMIFS(D_OPEN,D_SNAP,A326,D_SHIP,C326,D_WT,3)&gt;0,"3 ","")&amp;IF(SUMIFS(D_OPEN,D_SNAP,A326,D_SHIP,C326,D_WT,4)&gt;0,"4 ","")&amp;IF(SUMIFS(D_OPEN,D_SNAP,A326,D_SHIP,C326,D_WT,5)&gt;0,"5 ","")&amp;IF(SUMIFS(D_OPEN,D_SNAP,A326,D_SHIP,C326,D_WT,6)&gt;0,"6 ",""))," ",", ")</f>
        <v>1</v>
      </c>
      <c r="P326" s="13">
        <f t="shared" ref="P326:P389" si="133">IF(L326=0,0,IF(COUNTIFS(D_SNAP,A326,D_SHIP,C326,D_ETC,"NULL")&gt;0,"NULL",_xlfn.MAXIFS(D_ETC,D_SNAP,A326,D_SHIP,C326)*24))</f>
        <v>0.2233481116584565</v>
      </c>
      <c r="Q326" s="10" t="str">
        <f t="shared" ref="Q326:Q389" si="134">IF(L326=0,"",IF(P326="NULL","WT "&amp;LOOKUP(2,1/((D_SNAP=A326)*(D_SHIP=C326)*(D_ETC="NULL")),D_WT)&amp;" (no rate)","WT "&amp;LOOKUP(2,1/((D_SNAP=A326)*(D_SHIP=C326)*(D_ETC=_xlfn.MAXIFS(D_ETC,D_SNAP,A326,D_SHIP,C326))),D_WT)))</f>
        <v>WT 1</v>
      </c>
      <c r="R326" s="11">
        <f t="shared" ref="R326:R389" si="135">IF(L326=0,"",IF(ISNUMBER(P326),B326+P326/24,"NULL"))</f>
        <v>46273.780139504663</v>
      </c>
      <c r="S326" s="10" t="str">
        <f t="shared" ref="S326:S389" si="136">IF(B326&gt;=H326,IF(AI326=0,"DEPARTED COMPLETE","DEPARTED - "&amp;AI326&amp;" LINES LEFT BEHIND"),IF(M326=0,"NO WORK RELEASED YET",IF(L326=0,"ALL PICKED",IF(B326&gt;=I326,"PICK CUTOFF PASSED - LATE",IF(NOT(ISNUMBER(P326)),"NO RATE",IF(R326&lt;=I326,"ON TIME","AT RISK"))))))</f>
        <v>ON TIME</v>
      </c>
      <c r="T326" s="10" t="str">
        <f t="shared" ref="T326:T389" si="137">IF(OR(S326="ON TIME",S326="ALL PICKED",S326="DEPARTED COMPLETE"),"YES",IF(S326="NO RATE","UNKNOWN",IF(S326="NO WORK RELEASED YET","","NO")))</f>
        <v>YES</v>
      </c>
      <c r="U326" s="10">
        <f t="shared" ref="U326:U389" si="138">IF(AND(ISNUMBER(R326),L326&gt;0,B326&lt;I326),ROUND((I326-R326)*1440,0),"")</f>
        <v>92</v>
      </c>
      <c r="V326" s="10" t="str">
        <f t="shared" ref="V326:V389" si="139">IF(ISNUMBER(U326),IF(U326&lt;0,"-","+")&amp;TEXT(ABS(U326)/1440,"[h]:mm"),"")</f>
        <v>+1:32</v>
      </c>
      <c r="W326" s="10" t="str">
        <f t="shared" ref="W326:W389" si="140">IF(S326="AT RISK",IFERROR(LOOKUP(2,1/((D_SNAP=A326)*(D_SHIP=C326)*(D_WT=VALUE(MID(Q326,4,1)))),D_ADD),""),"")</f>
        <v/>
      </c>
      <c r="X326" s="10" t="str">
        <f t="shared" ref="X326:X389" si="141">INDEX(SH_SCEN,MATCH(C326,SH_ID,0))</f>
        <v>-</v>
      </c>
      <c r="Y326" s="10" t="str">
        <f t="shared" ref="Y326:Y389" si="142">INDEX(SH_NOTE,MATCH(C326,SH_ID,0))</f>
        <v>Real route 1033: 74 items, last item released 19:01; departure = release + 60 min (rounded up to 15) + loading</v>
      </c>
      <c r="Z326" s="10" t="s">
        <v>148</v>
      </c>
      <c r="AA326" s="14">
        <v>9.3061713194444451E-3</v>
      </c>
      <c r="AB326" s="11">
        <v>46273.780139504663</v>
      </c>
      <c r="AC326" s="10" t="s">
        <v>150</v>
      </c>
      <c r="AD326" s="10" t="s">
        <v>151</v>
      </c>
      <c r="AE326" s="10" t="s">
        <v>152</v>
      </c>
      <c r="AF326" s="10" t="s">
        <v>221</v>
      </c>
      <c r="AG326" s="14">
        <v>0</v>
      </c>
      <c r="AH326" s="10"/>
      <c r="AI326">
        <f t="shared" ref="AI326:AI389" si="143">COUNTIFS(DL_ORIG,C326,DL_MOVED,"&gt;"&amp;H326,DL_MOVEDC,"&gt;"&amp;H326)+COUNTIFS(DL_FINAL,C326,DL_MOVED,"&lt;="&amp;H326,DL_MOVEDC,"&gt;"&amp;H326)</f>
        <v>0</v>
      </c>
      <c r="AJ326" s="54">
        <v>4.6951022106481487E-3</v>
      </c>
      <c r="AK326" s="54">
        <v>7.5555555555555556E-2</v>
      </c>
      <c r="AL326" s="53">
        <v>46273.775528435537</v>
      </c>
      <c r="AM326" s="53">
        <v>46273.846388888887</v>
      </c>
      <c r="AN326" t="s">
        <v>205</v>
      </c>
      <c r="AO326">
        <v>1</v>
      </c>
      <c r="AP326" s="54" t="s">
        <v>278</v>
      </c>
      <c r="AQ326" s="53">
        <v>7.5555555555555556E-2</v>
      </c>
      <c r="AR326" s="53">
        <v>46273.846388888887</v>
      </c>
      <c r="AS326" t="s">
        <v>205</v>
      </c>
      <c r="AT326" t="s">
        <v>278</v>
      </c>
    </row>
    <row r="327" spans="1:46" x14ac:dyDescent="0.35">
      <c r="A327" s="10">
        <v>10</v>
      </c>
      <c r="B327" s="11">
        <f t="shared" si="120"/>
        <v>46273.770833333343</v>
      </c>
      <c r="C327" s="10" t="s">
        <v>66</v>
      </c>
      <c r="D327" s="10">
        <f t="shared" si="121"/>
        <v>1034</v>
      </c>
      <c r="E327" s="10" t="str">
        <f t="shared" si="122"/>
        <v>n/a</v>
      </c>
      <c r="F327" s="10" t="str">
        <f t="shared" si="123"/>
        <v>D03</v>
      </c>
      <c r="G327" s="11">
        <f t="shared" si="124"/>
        <v>46273.864583333343</v>
      </c>
      <c r="H327" s="11">
        <f t="shared" si="125"/>
        <v>46273.864583333343</v>
      </c>
      <c r="I327" s="11">
        <f t="shared" si="126"/>
        <v>46273.843750000007</v>
      </c>
      <c r="J327" s="13">
        <f t="shared" si="127"/>
        <v>1.7499999999417923</v>
      </c>
      <c r="K327" s="10">
        <f t="shared" si="128"/>
        <v>61</v>
      </c>
      <c r="L327" s="10">
        <f t="shared" si="129"/>
        <v>26</v>
      </c>
      <c r="M327" s="10">
        <f t="shared" si="130"/>
        <v>87</v>
      </c>
      <c r="N327" s="12">
        <f t="shared" si="131"/>
        <v>0.70114942528735635</v>
      </c>
      <c r="O327" s="10" t="str">
        <f t="shared" si="132"/>
        <v>1, 2, 4</v>
      </c>
      <c r="P327" s="13">
        <f t="shared" si="133"/>
        <v>0.69528186274509807</v>
      </c>
      <c r="Q327" s="10" t="str">
        <f t="shared" si="134"/>
        <v>WT 2</v>
      </c>
      <c r="R327" s="11">
        <f t="shared" si="135"/>
        <v>46273.799803410955</v>
      </c>
      <c r="S327" s="10" t="str">
        <f t="shared" si="136"/>
        <v>ON TIME</v>
      </c>
      <c r="T327" s="10" t="str">
        <f t="shared" si="137"/>
        <v>YES</v>
      </c>
      <c r="U327" s="10">
        <f t="shared" si="138"/>
        <v>63</v>
      </c>
      <c r="V327" s="10" t="str">
        <f t="shared" si="139"/>
        <v>+1:03</v>
      </c>
      <c r="W327" s="10" t="str">
        <f t="shared" si="140"/>
        <v/>
      </c>
      <c r="X327" s="10" t="str">
        <f t="shared" si="141"/>
        <v>-</v>
      </c>
      <c r="Y327" s="10" t="str">
        <f t="shared" si="142"/>
        <v>Real route 1034: 98 items, last item released 19:05; departure = release + 60 min (rounded up to 15) + loading</v>
      </c>
      <c r="Z327" s="10" t="s">
        <v>148</v>
      </c>
      <c r="AA327" s="14">
        <v>2.1805172233796299E-2</v>
      </c>
      <c r="AB327" s="11">
        <v>46273.792638505569</v>
      </c>
      <c r="AC327" s="10" t="s">
        <v>204</v>
      </c>
      <c r="AD327" s="10" t="s">
        <v>151</v>
      </c>
      <c r="AE327" s="10" t="s">
        <v>152</v>
      </c>
      <c r="AF327" s="10" t="s">
        <v>274</v>
      </c>
      <c r="AG327" s="14">
        <v>7.164905381944444E-3</v>
      </c>
      <c r="AH327" s="10" t="s">
        <v>267</v>
      </c>
      <c r="AI327">
        <f t="shared" si="143"/>
        <v>0</v>
      </c>
      <c r="AJ327" s="54">
        <v>1.37044883912037E-2</v>
      </c>
      <c r="AK327" s="54">
        <v>7.5555555555555556E-2</v>
      </c>
      <c r="AL327" s="53">
        <v>46273.784537821717</v>
      </c>
      <c r="AM327" s="53">
        <v>46273.846388888887</v>
      </c>
      <c r="AN327" t="s">
        <v>205</v>
      </c>
      <c r="AO327">
        <v>1</v>
      </c>
      <c r="AP327" s="54" t="s">
        <v>278</v>
      </c>
      <c r="AQ327" s="53">
        <v>7.5555555555555556E-2</v>
      </c>
      <c r="AR327" s="53">
        <v>46273.846388888887</v>
      </c>
      <c r="AS327" t="s">
        <v>205</v>
      </c>
      <c r="AT327" t="s">
        <v>278</v>
      </c>
    </row>
    <row r="328" spans="1:46" x14ac:dyDescent="0.35">
      <c r="A328" s="10">
        <v>10</v>
      </c>
      <c r="B328" s="11">
        <f t="shared" si="120"/>
        <v>46273.770833333343</v>
      </c>
      <c r="C328" s="10" t="s">
        <v>67</v>
      </c>
      <c r="D328" s="10">
        <f t="shared" si="121"/>
        <v>1039</v>
      </c>
      <c r="E328" s="10" t="str">
        <f t="shared" si="122"/>
        <v>n/a</v>
      </c>
      <c r="F328" s="10" t="str">
        <f t="shared" si="123"/>
        <v>D04</v>
      </c>
      <c r="G328" s="11">
        <f t="shared" si="124"/>
        <v>46273.864583333343</v>
      </c>
      <c r="H328" s="11">
        <f t="shared" si="125"/>
        <v>46273.864583333343</v>
      </c>
      <c r="I328" s="11">
        <f t="shared" si="126"/>
        <v>46273.843750000007</v>
      </c>
      <c r="J328" s="13">
        <f t="shared" si="127"/>
        <v>1.7499999999417923</v>
      </c>
      <c r="K328" s="10">
        <f t="shared" si="128"/>
        <v>14</v>
      </c>
      <c r="L328" s="10">
        <f t="shared" si="129"/>
        <v>1</v>
      </c>
      <c r="M328" s="10">
        <f t="shared" si="130"/>
        <v>15</v>
      </c>
      <c r="N328" s="12">
        <f t="shared" si="131"/>
        <v>0.93333333333333335</v>
      </c>
      <c r="O328" s="10" t="str">
        <f t="shared" si="132"/>
        <v>1</v>
      </c>
      <c r="P328" s="13">
        <f t="shared" si="133"/>
        <v>0.2233481116584565</v>
      </c>
      <c r="Q328" s="10" t="str">
        <f t="shared" si="134"/>
        <v>WT 1</v>
      </c>
      <c r="R328" s="11">
        <f t="shared" si="135"/>
        <v>46273.780139504663</v>
      </c>
      <c r="S328" s="10" t="str">
        <f t="shared" si="136"/>
        <v>ON TIME</v>
      </c>
      <c r="T328" s="10" t="str">
        <f t="shared" si="137"/>
        <v>YES</v>
      </c>
      <c r="U328" s="10">
        <f t="shared" si="138"/>
        <v>92</v>
      </c>
      <c r="V328" s="10" t="str">
        <f t="shared" si="139"/>
        <v>+1:32</v>
      </c>
      <c r="W328" s="10" t="str">
        <f t="shared" si="140"/>
        <v/>
      </c>
      <c r="X328" s="10" t="str">
        <f t="shared" si="141"/>
        <v>-</v>
      </c>
      <c r="Y328" s="10" t="str">
        <f t="shared" si="142"/>
        <v>Real route 1039: 19 items, last item released 19:13; departure = release + 60 min (rounded up to 15) + loading</v>
      </c>
      <c r="Z328" s="10" t="s">
        <v>148</v>
      </c>
      <c r="AA328" s="14">
        <v>9.3061713194444451E-3</v>
      </c>
      <c r="AB328" s="11">
        <v>46273.780139504663</v>
      </c>
      <c r="AC328" s="10" t="s">
        <v>150</v>
      </c>
      <c r="AD328" s="10" t="s">
        <v>151</v>
      </c>
      <c r="AE328" s="10" t="s">
        <v>152</v>
      </c>
      <c r="AF328" s="10" t="s">
        <v>221</v>
      </c>
      <c r="AG328" s="14">
        <v>0</v>
      </c>
      <c r="AH328" s="10"/>
      <c r="AI328">
        <f t="shared" si="143"/>
        <v>0</v>
      </c>
      <c r="AJ328" s="54">
        <v>4.6951022106481487E-3</v>
      </c>
      <c r="AK328" s="54">
        <v>7.5555555555555556E-2</v>
      </c>
      <c r="AL328" s="53">
        <v>46273.775528435537</v>
      </c>
      <c r="AM328" s="53">
        <v>46273.846388888887</v>
      </c>
      <c r="AN328" t="s">
        <v>205</v>
      </c>
      <c r="AO328">
        <v>1</v>
      </c>
      <c r="AP328" s="54" t="s">
        <v>278</v>
      </c>
      <c r="AQ328" s="53">
        <v>7.5555555555555556E-2</v>
      </c>
      <c r="AR328" s="53">
        <v>46273.846388888887</v>
      </c>
      <c r="AS328" t="s">
        <v>205</v>
      </c>
      <c r="AT328" t="s">
        <v>278</v>
      </c>
    </row>
    <row r="329" spans="1:46" x14ac:dyDescent="0.35">
      <c r="A329" s="10">
        <v>10</v>
      </c>
      <c r="B329" s="11">
        <f t="shared" si="120"/>
        <v>46273.770833333343</v>
      </c>
      <c r="C329" s="10" t="s">
        <v>68</v>
      </c>
      <c r="D329" s="10">
        <f t="shared" si="121"/>
        <v>1048</v>
      </c>
      <c r="E329" s="10" t="str">
        <f t="shared" si="122"/>
        <v>n/a</v>
      </c>
      <c r="F329" s="10" t="str">
        <f t="shared" si="123"/>
        <v>D05</v>
      </c>
      <c r="G329" s="11">
        <f t="shared" si="124"/>
        <v>46273.864583333343</v>
      </c>
      <c r="H329" s="11">
        <f t="shared" si="125"/>
        <v>46273.864583333343</v>
      </c>
      <c r="I329" s="11">
        <f t="shared" si="126"/>
        <v>46273.843750000007</v>
      </c>
      <c r="J329" s="13">
        <f t="shared" si="127"/>
        <v>1.7499999999417923</v>
      </c>
      <c r="K329" s="10">
        <f t="shared" si="128"/>
        <v>9</v>
      </c>
      <c r="L329" s="10">
        <f t="shared" si="129"/>
        <v>0</v>
      </c>
      <c r="M329" s="10">
        <f t="shared" si="130"/>
        <v>9</v>
      </c>
      <c r="N329" s="12">
        <f t="shared" si="131"/>
        <v>1</v>
      </c>
      <c r="O329" s="10" t="str">
        <f t="shared" si="132"/>
        <v/>
      </c>
      <c r="P329" s="13">
        <f t="shared" si="133"/>
        <v>0</v>
      </c>
      <c r="Q329" s="10" t="str">
        <f t="shared" si="134"/>
        <v/>
      </c>
      <c r="R329" s="11" t="str">
        <f t="shared" si="135"/>
        <v/>
      </c>
      <c r="S329" s="10" t="str">
        <f t="shared" si="136"/>
        <v>ALL PICKED</v>
      </c>
      <c r="T329" s="10" t="str">
        <f t="shared" si="137"/>
        <v>YES</v>
      </c>
      <c r="U329" s="10" t="str">
        <f t="shared" si="138"/>
        <v/>
      </c>
      <c r="V329" s="10" t="str">
        <f t="shared" si="139"/>
        <v/>
      </c>
      <c r="W329" s="10" t="str">
        <f t="shared" si="140"/>
        <v/>
      </c>
      <c r="X329" s="10" t="str">
        <f t="shared" si="141"/>
        <v>-</v>
      </c>
      <c r="Y329" s="10" t="str">
        <f t="shared" si="142"/>
        <v>Real route 1048: 11 items, last item released 19:13; departure = release + 60 min (rounded up to 15) + loading</v>
      </c>
      <c r="Z329" s="10" t="s">
        <v>148</v>
      </c>
      <c r="AA329" s="14"/>
      <c r="AB329" s="11"/>
      <c r="AC329" s="10"/>
      <c r="AD329" s="10" t="s">
        <v>203</v>
      </c>
      <c r="AE329" s="10" t="s">
        <v>152</v>
      </c>
      <c r="AF329" s="10"/>
      <c r="AG329" s="14"/>
      <c r="AH329" s="10"/>
      <c r="AI329">
        <f t="shared" si="143"/>
        <v>0</v>
      </c>
      <c r="AN329" t="s">
        <v>203</v>
      </c>
      <c r="AS329" t="s">
        <v>203</v>
      </c>
    </row>
    <row r="330" spans="1:46" x14ac:dyDescent="0.35">
      <c r="A330" s="10">
        <v>10</v>
      </c>
      <c r="B330" s="11">
        <f t="shared" si="120"/>
        <v>46273.770833333343</v>
      </c>
      <c r="C330" s="10" t="s">
        <v>69</v>
      </c>
      <c r="D330" s="10">
        <f t="shared" si="121"/>
        <v>1051</v>
      </c>
      <c r="E330" s="10" t="str">
        <f t="shared" si="122"/>
        <v>n/a</v>
      </c>
      <c r="F330" s="10" t="str">
        <f t="shared" si="123"/>
        <v>D06</v>
      </c>
      <c r="G330" s="11">
        <f t="shared" si="124"/>
        <v>46273.864583333343</v>
      </c>
      <c r="H330" s="11">
        <f t="shared" si="125"/>
        <v>46273.864583333343</v>
      </c>
      <c r="I330" s="11">
        <f t="shared" si="126"/>
        <v>46273.843750000007</v>
      </c>
      <c r="J330" s="13">
        <f t="shared" si="127"/>
        <v>1.7499999999417923</v>
      </c>
      <c r="K330" s="10">
        <f t="shared" si="128"/>
        <v>31</v>
      </c>
      <c r="L330" s="10">
        <f t="shared" si="129"/>
        <v>10</v>
      </c>
      <c r="M330" s="10">
        <f t="shared" si="130"/>
        <v>41</v>
      </c>
      <c r="N330" s="12">
        <f t="shared" si="131"/>
        <v>0.75609756097560976</v>
      </c>
      <c r="O330" s="10" t="str">
        <f t="shared" si="132"/>
        <v>3, 4</v>
      </c>
      <c r="P330" s="13">
        <f t="shared" si="133"/>
        <v>0.17152777777777778</v>
      </c>
      <c r="Q330" s="10" t="str">
        <f t="shared" si="134"/>
        <v>WT 4</v>
      </c>
      <c r="R330" s="11">
        <f t="shared" si="135"/>
        <v>46273.777980324085</v>
      </c>
      <c r="S330" s="10" t="str">
        <f t="shared" si="136"/>
        <v>ON TIME</v>
      </c>
      <c r="T330" s="10" t="str">
        <f t="shared" si="137"/>
        <v>YES</v>
      </c>
      <c r="U330" s="10">
        <f t="shared" si="138"/>
        <v>95</v>
      </c>
      <c r="V330" s="10" t="str">
        <f t="shared" si="139"/>
        <v>+1:35</v>
      </c>
      <c r="W330" s="10" t="str">
        <f t="shared" si="140"/>
        <v/>
      </c>
      <c r="X330" s="10" t="str">
        <f t="shared" si="141"/>
        <v>-</v>
      </c>
      <c r="Y330" s="10" t="str">
        <f t="shared" si="142"/>
        <v>Real route 1051: 45 items, last item released 19:03; departure = release + 60 min (rounded up to 15) + loading</v>
      </c>
      <c r="Z330" s="10" t="s">
        <v>148</v>
      </c>
      <c r="AA330" s="14">
        <v>7.1469907407407411E-3</v>
      </c>
      <c r="AB330" s="11">
        <v>46273.777980324077</v>
      </c>
      <c r="AC330" s="10" t="s">
        <v>214</v>
      </c>
      <c r="AD330" s="10" t="s">
        <v>151</v>
      </c>
      <c r="AE330" s="10" t="s">
        <v>152</v>
      </c>
      <c r="AF330" s="10" t="s">
        <v>277</v>
      </c>
      <c r="AG330" s="14">
        <v>0</v>
      </c>
      <c r="AH330" s="10"/>
      <c r="AI330">
        <f t="shared" si="143"/>
        <v>0</v>
      </c>
      <c r="AJ330" s="54">
        <v>7.1469907407407411E-3</v>
      </c>
      <c r="AK330" s="54">
        <v>7.1469907407407411E-3</v>
      </c>
      <c r="AL330" s="53">
        <v>46273.777980324077</v>
      </c>
      <c r="AM330" s="53">
        <v>46273.777980324077</v>
      </c>
      <c r="AN330" t="s">
        <v>151</v>
      </c>
      <c r="AP330" s="54" t="s">
        <v>277</v>
      </c>
      <c r="AQ330" s="53">
        <v>7.1469907407407411E-3</v>
      </c>
      <c r="AR330" s="53">
        <v>46273.777980324077</v>
      </c>
      <c r="AS330" t="s">
        <v>151</v>
      </c>
      <c r="AT330" t="s">
        <v>277</v>
      </c>
    </row>
    <row r="331" spans="1:46" x14ac:dyDescent="0.35">
      <c r="A331" s="10">
        <v>10</v>
      </c>
      <c r="B331" s="11">
        <f t="shared" si="120"/>
        <v>46273.770833333343</v>
      </c>
      <c r="C331" s="10" t="s">
        <v>70</v>
      </c>
      <c r="D331" s="10">
        <f t="shared" si="121"/>
        <v>1063</v>
      </c>
      <c r="E331" s="10" t="str">
        <f t="shared" si="122"/>
        <v>n/a</v>
      </c>
      <c r="F331" s="10" t="str">
        <f t="shared" si="123"/>
        <v>D07</v>
      </c>
      <c r="G331" s="11">
        <f t="shared" si="124"/>
        <v>46273.864583333343</v>
      </c>
      <c r="H331" s="11">
        <f t="shared" si="125"/>
        <v>46273.864583333343</v>
      </c>
      <c r="I331" s="11">
        <f t="shared" si="126"/>
        <v>46273.843750000007</v>
      </c>
      <c r="J331" s="13">
        <f t="shared" si="127"/>
        <v>1.7499999999417923</v>
      </c>
      <c r="K331" s="10">
        <f t="shared" si="128"/>
        <v>13</v>
      </c>
      <c r="L331" s="10">
        <f t="shared" si="129"/>
        <v>14</v>
      </c>
      <c r="M331" s="10">
        <f t="shared" si="130"/>
        <v>27</v>
      </c>
      <c r="N331" s="12">
        <f t="shared" si="131"/>
        <v>0.48148148148148145</v>
      </c>
      <c r="O331" s="10" t="str">
        <f t="shared" si="132"/>
        <v>1, 2, 4</v>
      </c>
      <c r="P331" s="13">
        <f t="shared" si="133"/>
        <v>0.69528186274509807</v>
      </c>
      <c r="Q331" s="10" t="str">
        <f t="shared" si="134"/>
        <v>WT 2</v>
      </c>
      <c r="R331" s="11">
        <f t="shared" si="135"/>
        <v>46273.799803410955</v>
      </c>
      <c r="S331" s="10" t="str">
        <f t="shared" si="136"/>
        <v>ON TIME</v>
      </c>
      <c r="T331" s="10" t="str">
        <f t="shared" si="137"/>
        <v>YES</v>
      </c>
      <c r="U331" s="10">
        <f t="shared" si="138"/>
        <v>63</v>
      </c>
      <c r="V331" s="10" t="str">
        <f t="shared" si="139"/>
        <v>+1:03</v>
      </c>
      <c r="W331" s="10" t="str">
        <f t="shared" si="140"/>
        <v/>
      </c>
      <c r="X331" s="10" t="str">
        <f t="shared" si="141"/>
        <v>-</v>
      </c>
      <c r="Y331" s="10" t="str">
        <f t="shared" si="142"/>
        <v>Real route 1063: 35 items, last item released 19:13; departure = release + 60 min (rounded up to 15) + loading</v>
      </c>
      <c r="Z331" s="10" t="s">
        <v>148</v>
      </c>
      <c r="AA331" s="14">
        <v>2.1805172233796299E-2</v>
      </c>
      <c r="AB331" s="11">
        <v>46273.792638505569</v>
      </c>
      <c r="AC331" s="10" t="s">
        <v>204</v>
      </c>
      <c r="AD331" s="10" t="s">
        <v>151</v>
      </c>
      <c r="AE331" s="10" t="s">
        <v>152</v>
      </c>
      <c r="AF331" s="10" t="s">
        <v>274</v>
      </c>
      <c r="AG331" s="14">
        <v>7.164905381944444E-3</v>
      </c>
      <c r="AH331" s="10" t="s">
        <v>267</v>
      </c>
      <c r="AI331">
        <f t="shared" si="143"/>
        <v>0</v>
      </c>
      <c r="AJ331" s="54">
        <v>1.37044883912037E-2</v>
      </c>
      <c r="AK331" s="54">
        <v>7.5555555555555556E-2</v>
      </c>
      <c r="AL331" s="53">
        <v>46273.784537821717</v>
      </c>
      <c r="AM331" s="53">
        <v>46273.846388888887</v>
      </c>
      <c r="AN331" t="s">
        <v>205</v>
      </c>
      <c r="AO331">
        <v>1</v>
      </c>
      <c r="AP331" s="54" t="s">
        <v>278</v>
      </c>
      <c r="AQ331" s="53">
        <v>7.5555555555555556E-2</v>
      </c>
      <c r="AR331" s="53">
        <v>46273.846388888887</v>
      </c>
      <c r="AS331" t="s">
        <v>205</v>
      </c>
      <c r="AT331" t="s">
        <v>278</v>
      </c>
    </row>
    <row r="332" spans="1:46" x14ac:dyDescent="0.35">
      <c r="A332" s="10">
        <v>10</v>
      </c>
      <c r="B332" s="11">
        <f t="shared" si="120"/>
        <v>46273.770833333343</v>
      </c>
      <c r="C332" s="10" t="s">
        <v>71</v>
      </c>
      <c r="D332" s="10">
        <f t="shared" si="121"/>
        <v>1066</v>
      </c>
      <c r="E332" s="10" t="str">
        <f t="shared" si="122"/>
        <v>n/a</v>
      </c>
      <c r="F332" s="10" t="str">
        <f t="shared" si="123"/>
        <v>D08</v>
      </c>
      <c r="G332" s="11">
        <f t="shared" si="124"/>
        <v>46273.875</v>
      </c>
      <c r="H332" s="11">
        <f t="shared" si="125"/>
        <v>46273.875</v>
      </c>
      <c r="I332" s="11">
        <f t="shared" si="126"/>
        <v>46273.854166666664</v>
      </c>
      <c r="J332" s="13">
        <f t="shared" si="127"/>
        <v>1.9999999997089617</v>
      </c>
      <c r="K332" s="10">
        <f t="shared" si="128"/>
        <v>5</v>
      </c>
      <c r="L332" s="10">
        <f t="shared" si="129"/>
        <v>2</v>
      </c>
      <c r="M332" s="10">
        <f t="shared" si="130"/>
        <v>7</v>
      </c>
      <c r="N332" s="12">
        <f t="shared" si="131"/>
        <v>0.7142857142857143</v>
      </c>
      <c r="O332" s="10" t="str">
        <f t="shared" si="132"/>
        <v>4</v>
      </c>
      <c r="P332" s="13">
        <f t="shared" si="133"/>
        <v>0.22870370370370369</v>
      </c>
      <c r="Q332" s="10" t="str">
        <f t="shared" si="134"/>
        <v>WT 4</v>
      </c>
      <c r="R332" s="11">
        <f t="shared" si="135"/>
        <v>46273.780362654332</v>
      </c>
      <c r="S332" s="10" t="str">
        <f t="shared" si="136"/>
        <v>ON TIME</v>
      </c>
      <c r="T332" s="10" t="str">
        <f t="shared" si="137"/>
        <v>YES</v>
      </c>
      <c r="U332" s="10">
        <f t="shared" si="138"/>
        <v>106</v>
      </c>
      <c r="V332" s="10" t="str">
        <f t="shared" si="139"/>
        <v>+1:46</v>
      </c>
      <c r="W332" s="10" t="str">
        <f t="shared" si="140"/>
        <v/>
      </c>
      <c r="X332" s="10" t="str">
        <f t="shared" si="141"/>
        <v>-</v>
      </c>
      <c r="Y332" s="10" t="str">
        <f t="shared" si="142"/>
        <v>Real route 1066: 12 items, last item released 19:28; departure = release + 60 min (rounded up to 15) + loading</v>
      </c>
      <c r="Z332" s="10" t="s">
        <v>148</v>
      </c>
      <c r="AA332" s="14">
        <v>9.529320983796297E-3</v>
      </c>
      <c r="AB332" s="11">
        <v>46273.780362654332</v>
      </c>
      <c r="AC332" s="10" t="s">
        <v>214</v>
      </c>
      <c r="AD332" s="10" t="s">
        <v>151</v>
      </c>
      <c r="AE332" s="10" t="s">
        <v>152</v>
      </c>
      <c r="AF332" s="10" t="s">
        <v>279</v>
      </c>
      <c r="AG332" s="14">
        <v>0</v>
      </c>
      <c r="AH332" s="10"/>
      <c r="AI332">
        <f t="shared" si="143"/>
        <v>0</v>
      </c>
      <c r="AJ332" s="54">
        <v>9.529320983796297E-3</v>
      </c>
      <c r="AK332" s="54">
        <v>9.529320983796297E-3</v>
      </c>
      <c r="AL332" s="53">
        <v>46273.780362654332</v>
      </c>
      <c r="AM332" s="53">
        <v>46273.780362654332</v>
      </c>
      <c r="AN332" t="s">
        <v>151</v>
      </c>
      <c r="AP332" s="54" t="s">
        <v>279</v>
      </c>
      <c r="AQ332" s="53">
        <v>9.529320983796297E-3</v>
      </c>
      <c r="AR332" s="53">
        <v>46273.780362654332</v>
      </c>
      <c r="AS332" t="s">
        <v>151</v>
      </c>
      <c r="AT332" t="s">
        <v>279</v>
      </c>
    </row>
    <row r="333" spans="1:46" x14ac:dyDescent="0.35">
      <c r="A333" s="10">
        <v>10</v>
      </c>
      <c r="B333" s="11">
        <f t="shared" si="120"/>
        <v>46273.770833333343</v>
      </c>
      <c r="C333" s="10" t="s">
        <v>72</v>
      </c>
      <c r="D333" s="10">
        <f t="shared" si="121"/>
        <v>1069</v>
      </c>
      <c r="E333" s="10" t="str">
        <f t="shared" si="122"/>
        <v>n/a</v>
      </c>
      <c r="F333" s="10" t="str">
        <f t="shared" si="123"/>
        <v>D09</v>
      </c>
      <c r="G333" s="11">
        <f t="shared" si="124"/>
        <v>46273.875</v>
      </c>
      <c r="H333" s="11">
        <f t="shared" si="125"/>
        <v>46273.875</v>
      </c>
      <c r="I333" s="11">
        <f t="shared" si="126"/>
        <v>46273.854166666664</v>
      </c>
      <c r="J333" s="13">
        <f t="shared" si="127"/>
        <v>1.9999999997089617</v>
      </c>
      <c r="K333" s="10">
        <f t="shared" si="128"/>
        <v>0</v>
      </c>
      <c r="L333" s="10">
        <f t="shared" si="129"/>
        <v>26</v>
      </c>
      <c r="M333" s="10">
        <f t="shared" si="130"/>
        <v>26</v>
      </c>
      <c r="N333" s="12">
        <f t="shared" si="131"/>
        <v>0</v>
      </c>
      <c r="O333" s="10" t="str">
        <f t="shared" si="132"/>
        <v>1, 2, 4</v>
      </c>
      <c r="P333" s="13">
        <f t="shared" si="133"/>
        <v>0.83433823529411777</v>
      </c>
      <c r="Q333" s="10" t="str">
        <f t="shared" si="134"/>
        <v>WT 2</v>
      </c>
      <c r="R333" s="11">
        <f t="shared" si="135"/>
        <v>46273.805597426479</v>
      </c>
      <c r="S333" s="10" t="str">
        <f t="shared" si="136"/>
        <v>ON TIME</v>
      </c>
      <c r="T333" s="10" t="str">
        <f t="shared" si="137"/>
        <v>YES</v>
      </c>
      <c r="U333" s="10">
        <f t="shared" si="138"/>
        <v>70</v>
      </c>
      <c r="V333" s="10" t="str">
        <f t="shared" si="139"/>
        <v>+1:10</v>
      </c>
      <c r="W333" s="10" t="str">
        <f t="shared" si="140"/>
        <v/>
      </c>
      <c r="X333" s="10" t="str">
        <f t="shared" si="141"/>
        <v>-</v>
      </c>
      <c r="Y333" s="10" t="str">
        <f t="shared" si="142"/>
        <v>Real route 1069: 27 items, last item released 19:28; departure = release + 60 min (rounded up to 15) + loading</v>
      </c>
      <c r="Z333" s="10" t="s">
        <v>148</v>
      </c>
      <c r="AA333" s="14">
        <v>2.6166206678240739E-2</v>
      </c>
      <c r="AB333" s="11">
        <v>46273.796999540013</v>
      </c>
      <c r="AC333" s="10" t="s">
        <v>204</v>
      </c>
      <c r="AD333" s="10" t="s">
        <v>151</v>
      </c>
      <c r="AE333" s="10" t="s">
        <v>152</v>
      </c>
      <c r="AF333" s="10" t="s">
        <v>240</v>
      </c>
      <c r="AG333" s="14">
        <v>8.5978864583333339E-3</v>
      </c>
      <c r="AH333" s="10" t="s">
        <v>267</v>
      </c>
      <c r="AI333">
        <f t="shared" si="143"/>
        <v>0</v>
      </c>
      <c r="AJ333" s="54">
        <v>1.644538606481482E-2</v>
      </c>
      <c r="AK333" s="54">
        <v>0.1060683760648148</v>
      </c>
      <c r="AL333" s="53">
        <v>46273.787278719399</v>
      </c>
      <c r="AM333" s="53">
        <v>46273.876901709387</v>
      </c>
      <c r="AN333" t="s">
        <v>205</v>
      </c>
      <c r="AO333">
        <v>2</v>
      </c>
      <c r="AP333" s="54" t="s">
        <v>280</v>
      </c>
      <c r="AQ333" s="53">
        <v>0.1060683760648148</v>
      </c>
      <c r="AR333" s="53">
        <v>46273.876901709387</v>
      </c>
      <c r="AS333" t="s">
        <v>205</v>
      </c>
      <c r="AT333" t="s">
        <v>280</v>
      </c>
    </row>
    <row r="334" spans="1:46" x14ac:dyDescent="0.35">
      <c r="A334" s="10">
        <v>10</v>
      </c>
      <c r="B334" s="11">
        <f t="shared" si="120"/>
        <v>46273.770833333343</v>
      </c>
      <c r="C334" s="10" t="s">
        <v>73</v>
      </c>
      <c r="D334" s="10">
        <f t="shared" si="121"/>
        <v>1083</v>
      </c>
      <c r="E334" s="10" t="str">
        <f t="shared" si="122"/>
        <v>n/a</v>
      </c>
      <c r="F334" s="10" t="str">
        <f t="shared" si="123"/>
        <v>D10</v>
      </c>
      <c r="G334" s="11">
        <f t="shared" si="124"/>
        <v>46273.875</v>
      </c>
      <c r="H334" s="11">
        <f t="shared" si="125"/>
        <v>46273.875</v>
      </c>
      <c r="I334" s="11">
        <f t="shared" si="126"/>
        <v>46273.854166666664</v>
      </c>
      <c r="J334" s="13">
        <f t="shared" si="127"/>
        <v>1.9999999997089617</v>
      </c>
      <c r="K334" s="10">
        <f t="shared" si="128"/>
        <v>0</v>
      </c>
      <c r="L334" s="10">
        <f t="shared" si="129"/>
        <v>7</v>
      </c>
      <c r="M334" s="10">
        <f t="shared" si="130"/>
        <v>7</v>
      </c>
      <c r="N334" s="12">
        <f t="shared" si="131"/>
        <v>0</v>
      </c>
      <c r="O334" s="10" t="str">
        <f t="shared" si="132"/>
        <v>1, 2, 4</v>
      </c>
      <c r="P334" s="13">
        <f t="shared" si="133"/>
        <v>0.83433823529411777</v>
      </c>
      <c r="Q334" s="10" t="str">
        <f t="shared" si="134"/>
        <v>WT 2</v>
      </c>
      <c r="R334" s="11">
        <f t="shared" si="135"/>
        <v>46273.805597426479</v>
      </c>
      <c r="S334" s="10" t="str">
        <f t="shared" si="136"/>
        <v>ON TIME</v>
      </c>
      <c r="T334" s="10" t="str">
        <f t="shared" si="137"/>
        <v>YES</v>
      </c>
      <c r="U334" s="10">
        <f t="shared" si="138"/>
        <v>70</v>
      </c>
      <c r="V334" s="10" t="str">
        <f t="shared" si="139"/>
        <v>+1:10</v>
      </c>
      <c r="W334" s="10" t="str">
        <f t="shared" si="140"/>
        <v/>
      </c>
      <c r="X334" s="10" t="str">
        <f t="shared" si="141"/>
        <v>-</v>
      </c>
      <c r="Y334" s="10" t="str">
        <f t="shared" si="142"/>
        <v>Real route 1083: 9 items, last item released 19:28; departure = release + 60 min (rounded up to 15) + loading</v>
      </c>
      <c r="Z334" s="10" t="s">
        <v>148</v>
      </c>
      <c r="AA334" s="14">
        <v>2.6166206678240739E-2</v>
      </c>
      <c r="AB334" s="11">
        <v>46273.796999540013</v>
      </c>
      <c r="AC334" s="10" t="s">
        <v>204</v>
      </c>
      <c r="AD334" s="10" t="s">
        <v>151</v>
      </c>
      <c r="AE334" s="10" t="s">
        <v>152</v>
      </c>
      <c r="AF334" s="10" t="s">
        <v>240</v>
      </c>
      <c r="AG334" s="14">
        <v>8.5978864583333339E-3</v>
      </c>
      <c r="AH334" s="10" t="s">
        <v>267</v>
      </c>
      <c r="AI334">
        <f t="shared" si="143"/>
        <v>0</v>
      </c>
      <c r="AJ334" s="54">
        <v>1.644538606481482E-2</v>
      </c>
      <c r="AK334" s="54">
        <v>0.1060683760648148</v>
      </c>
      <c r="AL334" s="53">
        <v>46273.787278719399</v>
      </c>
      <c r="AM334" s="53">
        <v>46273.876901709387</v>
      </c>
      <c r="AN334" t="s">
        <v>205</v>
      </c>
      <c r="AO334">
        <v>2</v>
      </c>
      <c r="AP334" s="54" t="s">
        <v>280</v>
      </c>
      <c r="AQ334" s="53">
        <v>0.1060683760648148</v>
      </c>
      <c r="AR334" s="53">
        <v>46273.876901709387</v>
      </c>
      <c r="AS334" t="s">
        <v>205</v>
      </c>
      <c r="AT334" t="s">
        <v>280</v>
      </c>
    </row>
    <row r="335" spans="1:46" x14ac:dyDescent="0.35">
      <c r="A335" s="10">
        <v>10</v>
      </c>
      <c r="B335" s="11">
        <f t="shared" si="120"/>
        <v>46273.770833333343</v>
      </c>
      <c r="C335" s="10" t="s">
        <v>74</v>
      </c>
      <c r="D335" s="10">
        <f t="shared" si="121"/>
        <v>1981</v>
      </c>
      <c r="E335" s="10" t="str">
        <f t="shared" si="122"/>
        <v>n/a</v>
      </c>
      <c r="F335" s="10" t="str">
        <f t="shared" si="123"/>
        <v>D12</v>
      </c>
      <c r="G335" s="11">
        <f t="shared" si="124"/>
        <v>46273.885416666657</v>
      </c>
      <c r="H335" s="11">
        <f t="shared" si="125"/>
        <v>46273.885416666657</v>
      </c>
      <c r="I335" s="11">
        <f t="shared" si="126"/>
        <v>46273.864583333321</v>
      </c>
      <c r="J335" s="13">
        <f t="shared" si="127"/>
        <v>2.2499999994761311</v>
      </c>
      <c r="K335" s="10">
        <f t="shared" si="128"/>
        <v>1</v>
      </c>
      <c r="L335" s="10">
        <f t="shared" si="129"/>
        <v>73</v>
      </c>
      <c r="M335" s="10">
        <f t="shared" si="130"/>
        <v>74</v>
      </c>
      <c r="N335" s="12">
        <f t="shared" si="131"/>
        <v>1.3513513513513514E-2</v>
      </c>
      <c r="O335" s="10" t="str">
        <f t="shared" si="132"/>
        <v>2</v>
      </c>
      <c r="P335" s="13">
        <f t="shared" si="133"/>
        <v>2.284497549019608</v>
      </c>
      <c r="Q335" s="10" t="str">
        <f t="shared" si="134"/>
        <v>WT 2</v>
      </c>
      <c r="R335" s="11">
        <f t="shared" si="135"/>
        <v>46273.86602073122</v>
      </c>
      <c r="S335" s="10" t="str">
        <f t="shared" si="136"/>
        <v>AT RISK</v>
      </c>
      <c r="T335" s="10" t="str">
        <f t="shared" si="137"/>
        <v>NO</v>
      </c>
      <c r="U335" s="10">
        <f t="shared" si="138"/>
        <v>-2</v>
      </c>
      <c r="V335" s="10" t="str">
        <f t="shared" si="139"/>
        <v>-0:02</v>
      </c>
      <c r="W335" s="10">
        <f t="shared" si="140"/>
        <v>1</v>
      </c>
      <c r="X335" s="10" t="str">
        <f t="shared" si="141"/>
        <v>-</v>
      </c>
      <c r="Y335" s="10" t="str">
        <f t="shared" si="142"/>
        <v>Real route 1981: 90 items, last item released 19:37; departure = release + 60 min (rounded up to 15) + loading</v>
      </c>
      <c r="Z335" s="10" t="s">
        <v>148</v>
      </c>
      <c r="AA335" s="14">
        <v>7.1645565902777777E-2</v>
      </c>
      <c r="AB335" s="11">
        <v>46273.842478899227</v>
      </c>
      <c r="AC335" s="10" t="s">
        <v>204</v>
      </c>
      <c r="AD335" s="10" t="s">
        <v>151</v>
      </c>
      <c r="AE335" s="10" t="s">
        <v>152</v>
      </c>
      <c r="AF335" s="10" t="s">
        <v>281</v>
      </c>
      <c r="AG335" s="14">
        <v>2.3541831979166671E-2</v>
      </c>
      <c r="AH335" s="10" t="s">
        <v>267</v>
      </c>
      <c r="AI335">
        <f t="shared" si="143"/>
        <v>0</v>
      </c>
      <c r="AJ335" s="54">
        <v>4.5029033275462961E-2</v>
      </c>
      <c r="AK335" s="54">
        <v>0.16400934001157411</v>
      </c>
      <c r="AL335" s="53">
        <v>46273.81586236661</v>
      </c>
      <c r="AM335" s="53">
        <v>46273.934842673341</v>
      </c>
      <c r="AN335" t="s">
        <v>205</v>
      </c>
      <c r="AO335">
        <v>2</v>
      </c>
      <c r="AP335" s="54" t="s">
        <v>233</v>
      </c>
      <c r="AQ335" s="53">
        <v>0.10933956</v>
      </c>
      <c r="AR335" s="53">
        <v>46273.880172893347</v>
      </c>
      <c r="AS335" t="s">
        <v>205</v>
      </c>
      <c r="AT335" t="s">
        <v>231</v>
      </c>
    </row>
    <row r="336" spans="1:46" x14ac:dyDescent="0.35">
      <c r="A336" s="10">
        <v>11</v>
      </c>
      <c r="B336" s="11">
        <f t="shared" si="120"/>
        <v>46273.78125</v>
      </c>
      <c r="C336" s="10" t="s">
        <v>20</v>
      </c>
      <c r="D336" s="10">
        <f t="shared" si="121"/>
        <v>1027</v>
      </c>
      <c r="E336" s="10" t="str">
        <f t="shared" si="122"/>
        <v>n/a</v>
      </c>
      <c r="F336" s="10" t="str">
        <f t="shared" si="123"/>
        <v>D01</v>
      </c>
      <c r="G336" s="11">
        <f t="shared" si="124"/>
        <v>46273.770833333343</v>
      </c>
      <c r="H336" s="11">
        <f t="shared" si="125"/>
        <v>46273.770833333343</v>
      </c>
      <c r="I336" s="11">
        <f t="shared" si="126"/>
        <v>46273.750000000007</v>
      </c>
      <c r="J336" s="13">
        <f t="shared" si="127"/>
        <v>-0.74999999982537702</v>
      </c>
      <c r="K336" s="10">
        <f t="shared" si="128"/>
        <v>1</v>
      </c>
      <c r="L336" s="10">
        <f t="shared" si="129"/>
        <v>0</v>
      </c>
      <c r="M336" s="10">
        <f t="shared" si="130"/>
        <v>1</v>
      </c>
      <c r="N336" s="12">
        <f t="shared" si="131"/>
        <v>1</v>
      </c>
      <c r="O336" s="10" t="str">
        <f t="shared" si="132"/>
        <v/>
      </c>
      <c r="P336" s="13">
        <f t="shared" si="133"/>
        <v>0</v>
      </c>
      <c r="Q336" s="10" t="str">
        <f t="shared" si="134"/>
        <v/>
      </c>
      <c r="R336" s="11" t="str">
        <f t="shared" si="135"/>
        <v/>
      </c>
      <c r="S336" s="10" t="str">
        <f t="shared" si="136"/>
        <v>DEPARTED COMPLETE</v>
      </c>
      <c r="T336" s="10" t="str">
        <f t="shared" si="137"/>
        <v>YES</v>
      </c>
      <c r="U336" s="10" t="str">
        <f t="shared" si="138"/>
        <v/>
      </c>
      <c r="V336" s="10" t="str">
        <f t="shared" si="139"/>
        <v/>
      </c>
      <c r="W336" s="10" t="str">
        <f t="shared" si="140"/>
        <v/>
      </c>
      <c r="X336" s="10" t="str">
        <f t="shared" si="141"/>
        <v>-</v>
      </c>
      <c r="Y336" s="10" t="str">
        <f t="shared" si="142"/>
        <v>Real route 1027: 1 items, last item released 16:56; departure = release + 60 min (rounded up to 15) + loading</v>
      </c>
      <c r="Z336" s="10" t="s">
        <v>148</v>
      </c>
      <c r="AA336" s="14"/>
      <c r="AB336" s="11"/>
      <c r="AC336" s="10"/>
      <c r="AD336" s="10" t="s">
        <v>262</v>
      </c>
      <c r="AE336" s="10" t="s">
        <v>152</v>
      </c>
      <c r="AF336" s="10"/>
      <c r="AG336" s="14"/>
      <c r="AH336" s="10"/>
      <c r="AI336">
        <f t="shared" si="143"/>
        <v>0</v>
      </c>
      <c r="AN336" t="s">
        <v>262</v>
      </c>
      <c r="AS336" t="s">
        <v>262</v>
      </c>
    </row>
    <row r="337" spans="1:46" x14ac:dyDescent="0.35">
      <c r="A337" s="10">
        <v>11</v>
      </c>
      <c r="B337" s="11">
        <f t="shared" si="120"/>
        <v>46273.78125</v>
      </c>
      <c r="C337" s="10" t="s">
        <v>43</v>
      </c>
      <c r="D337" s="10">
        <f t="shared" si="121"/>
        <v>1011</v>
      </c>
      <c r="E337" s="10" t="str">
        <f t="shared" si="122"/>
        <v>n/a</v>
      </c>
      <c r="F337" s="10" t="str">
        <f t="shared" si="123"/>
        <v>D04</v>
      </c>
      <c r="G337" s="11">
        <f t="shared" si="124"/>
        <v>46273.802083333343</v>
      </c>
      <c r="H337" s="11">
        <f t="shared" si="125"/>
        <v>46273.802083333343</v>
      </c>
      <c r="I337" s="11">
        <f t="shared" si="126"/>
        <v>46273.781250000007</v>
      </c>
      <c r="J337" s="13">
        <f t="shared" si="127"/>
        <v>1.7462298274040222E-10</v>
      </c>
      <c r="K337" s="10">
        <f t="shared" si="128"/>
        <v>15</v>
      </c>
      <c r="L337" s="10">
        <f t="shared" si="129"/>
        <v>0</v>
      </c>
      <c r="M337" s="10">
        <f t="shared" si="130"/>
        <v>15</v>
      </c>
      <c r="N337" s="12">
        <f t="shared" si="131"/>
        <v>1</v>
      </c>
      <c r="O337" s="10" t="str">
        <f t="shared" si="132"/>
        <v/>
      </c>
      <c r="P337" s="13">
        <f t="shared" si="133"/>
        <v>0</v>
      </c>
      <c r="Q337" s="10" t="str">
        <f t="shared" si="134"/>
        <v/>
      </c>
      <c r="R337" s="11" t="str">
        <f t="shared" si="135"/>
        <v/>
      </c>
      <c r="S337" s="10" t="str">
        <f t="shared" si="136"/>
        <v>ALL PICKED</v>
      </c>
      <c r="T337" s="10" t="str">
        <f t="shared" si="137"/>
        <v>YES</v>
      </c>
      <c r="U337" s="10" t="str">
        <f t="shared" si="138"/>
        <v/>
      </c>
      <c r="V337" s="10" t="str">
        <f t="shared" si="139"/>
        <v/>
      </c>
      <c r="W337" s="10" t="str">
        <f t="shared" si="140"/>
        <v/>
      </c>
      <c r="X337" s="10" t="str">
        <f t="shared" si="141"/>
        <v>-</v>
      </c>
      <c r="Y337" s="10" t="str">
        <f t="shared" si="142"/>
        <v>Real route 1011: 15 items, last item released 17:38; departure = release + 60 min (rounded up to 15) + loading</v>
      </c>
      <c r="Z337" s="10" t="s">
        <v>148</v>
      </c>
      <c r="AA337" s="14"/>
      <c r="AB337" s="11"/>
      <c r="AC337" s="10"/>
      <c r="AD337" s="10" t="s">
        <v>203</v>
      </c>
      <c r="AE337" s="10" t="s">
        <v>152</v>
      </c>
      <c r="AF337" s="10"/>
      <c r="AG337" s="14"/>
      <c r="AH337" s="10"/>
      <c r="AI337">
        <f t="shared" si="143"/>
        <v>0</v>
      </c>
      <c r="AN337" t="s">
        <v>203</v>
      </c>
      <c r="AS337" t="s">
        <v>203</v>
      </c>
    </row>
    <row r="338" spans="1:46" x14ac:dyDescent="0.35">
      <c r="A338" s="10">
        <v>11</v>
      </c>
      <c r="B338" s="11">
        <f t="shared" si="120"/>
        <v>46273.78125</v>
      </c>
      <c r="C338" s="10" t="s">
        <v>44</v>
      </c>
      <c r="D338" s="10">
        <f t="shared" si="121"/>
        <v>1045</v>
      </c>
      <c r="E338" s="10" t="str">
        <f t="shared" si="122"/>
        <v>n/a</v>
      </c>
      <c r="F338" s="10" t="str">
        <f t="shared" si="123"/>
        <v>D05</v>
      </c>
      <c r="G338" s="11">
        <f t="shared" si="124"/>
        <v>46273.8125</v>
      </c>
      <c r="H338" s="11">
        <f t="shared" si="125"/>
        <v>46273.8125</v>
      </c>
      <c r="I338" s="11">
        <f t="shared" si="126"/>
        <v>46273.791666666664</v>
      </c>
      <c r="J338" s="13">
        <f t="shared" si="127"/>
        <v>0.24999999994179234</v>
      </c>
      <c r="K338" s="10">
        <f t="shared" si="128"/>
        <v>21</v>
      </c>
      <c r="L338" s="10">
        <f t="shared" si="129"/>
        <v>0</v>
      </c>
      <c r="M338" s="10">
        <f t="shared" si="130"/>
        <v>21</v>
      </c>
      <c r="N338" s="12">
        <f t="shared" si="131"/>
        <v>1</v>
      </c>
      <c r="O338" s="10" t="str">
        <f t="shared" si="132"/>
        <v/>
      </c>
      <c r="P338" s="13">
        <f t="shared" si="133"/>
        <v>0</v>
      </c>
      <c r="Q338" s="10" t="str">
        <f t="shared" si="134"/>
        <v/>
      </c>
      <c r="R338" s="11" t="str">
        <f t="shared" si="135"/>
        <v/>
      </c>
      <c r="S338" s="10" t="str">
        <f t="shared" si="136"/>
        <v>ALL PICKED</v>
      </c>
      <c r="T338" s="10" t="str">
        <f t="shared" si="137"/>
        <v>YES</v>
      </c>
      <c r="U338" s="10" t="str">
        <f t="shared" si="138"/>
        <v/>
      </c>
      <c r="V338" s="10" t="str">
        <f t="shared" si="139"/>
        <v/>
      </c>
      <c r="W338" s="10" t="str">
        <f t="shared" si="140"/>
        <v/>
      </c>
      <c r="X338" s="10" t="str">
        <f t="shared" si="141"/>
        <v>-</v>
      </c>
      <c r="Y338" s="10" t="str">
        <f t="shared" si="142"/>
        <v>Real route 1045: 21 items, last item released 17:58; departure = release + 60 min (rounded up to 15) + loading</v>
      </c>
      <c r="Z338" s="10" t="s">
        <v>148</v>
      </c>
      <c r="AA338" s="14"/>
      <c r="AB338" s="11"/>
      <c r="AC338" s="10"/>
      <c r="AD338" s="10" t="s">
        <v>203</v>
      </c>
      <c r="AE338" s="10" t="s">
        <v>152</v>
      </c>
      <c r="AF338" s="10"/>
      <c r="AG338" s="14"/>
      <c r="AH338" s="10"/>
      <c r="AI338">
        <f t="shared" si="143"/>
        <v>0</v>
      </c>
      <c r="AN338" t="s">
        <v>203</v>
      </c>
      <c r="AS338" t="s">
        <v>203</v>
      </c>
    </row>
    <row r="339" spans="1:46" x14ac:dyDescent="0.35">
      <c r="A339" s="10">
        <v>11</v>
      </c>
      <c r="B339" s="11">
        <f t="shared" si="120"/>
        <v>46273.78125</v>
      </c>
      <c r="C339" s="10" t="s">
        <v>45</v>
      </c>
      <c r="D339" s="10">
        <f t="shared" si="121"/>
        <v>1072</v>
      </c>
      <c r="E339" s="10" t="str">
        <f t="shared" si="122"/>
        <v>n/a</v>
      </c>
      <c r="F339" s="10" t="str">
        <f t="shared" si="123"/>
        <v>D06</v>
      </c>
      <c r="G339" s="11">
        <f t="shared" si="124"/>
        <v>46273.802083333343</v>
      </c>
      <c r="H339" s="11">
        <f t="shared" si="125"/>
        <v>46273.802083333343</v>
      </c>
      <c r="I339" s="11">
        <f t="shared" si="126"/>
        <v>46273.781250000007</v>
      </c>
      <c r="J339" s="13">
        <f t="shared" si="127"/>
        <v>1.7462298274040222E-10</v>
      </c>
      <c r="K339" s="10">
        <f t="shared" si="128"/>
        <v>0</v>
      </c>
      <c r="L339" s="10">
        <f t="shared" si="129"/>
        <v>2</v>
      </c>
      <c r="M339" s="10">
        <f t="shared" si="130"/>
        <v>2</v>
      </c>
      <c r="N339" s="12">
        <f t="shared" si="131"/>
        <v>0</v>
      </c>
      <c r="O339" s="10" t="str">
        <f t="shared" si="132"/>
        <v>1</v>
      </c>
      <c r="P339" s="13">
        <f t="shared" si="133"/>
        <v>9.0423280423280426E-3</v>
      </c>
      <c r="Q339" s="10" t="str">
        <f t="shared" si="134"/>
        <v>WT 1</v>
      </c>
      <c r="R339" s="11">
        <f t="shared" si="135"/>
        <v>46273.781626763666</v>
      </c>
      <c r="S339" s="10" t="str">
        <f t="shared" si="136"/>
        <v>PICK CUTOFF PASSED - LATE</v>
      </c>
      <c r="T339" s="10" t="str">
        <f t="shared" si="137"/>
        <v>NO</v>
      </c>
      <c r="U339" s="10" t="str">
        <f t="shared" si="138"/>
        <v/>
      </c>
      <c r="V339" s="10" t="str">
        <f t="shared" si="139"/>
        <v/>
      </c>
      <c r="W339" s="10" t="str">
        <f t="shared" si="140"/>
        <v/>
      </c>
      <c r="X339" s="10" t="str">
        <f t="shared" si="141"/>
        <v>T07_PICK_CUTOFF_PASSED_LATE</v>
      </c>
      <c r="Y339" s="10" t="str">
        <f t="shared" si="142"/>
        <v>Real route 1072: 2 items, last item released 17:54. Synthesized status-coverage scenario: pick cutoff 18:45 and departure 19:15; snapshot 11 intentionally demonstrates open work at cutoff.</v>
      </c>
      <c r="Z339" s="10" t="s">
        <v>148</v>
      </c>
      <c r="AA339" s="14"/>
      <c r="AB339" s="11"/>
      <c r="AC339" s="10" t="s">
        <v>282</v>
      </c>
      <c r="AD339" s="10" t="s">
        <v>283</v>
      </c>
      <c r="AE339" s="10" t="s">
        <v>206</v>
      </c>
      <c r="AF339" s="10"/>
      <c r="AG339" s="14"/>
      <c r="AH339" s="10"/>
      <c r="AI339">
        <f t="shared" si="143"/>
        <v>0</v>
      </c>
      <c r="AN339" t="s">
        <v>283</v>
      </c>
      <c r="AS339" t="s">
        <v>283</v>
      </c>
    </row>
    <row r="340" spans="1:46" x14ac:dyDescent="0.35">
      <c r="A340" s="10">
        <v>11</v>
      </c>
      <c r="B340" s="11">
        <f t="shared" si="120"/>
        <v>46273.78125</v>
      </c>
      <c r="C340" s="10" t="s">
        <v>46</v>
      </c>
      <c r="D340" s="10">
        <f t="shared" si="121"/>
        <v>1035</v>
      </c>
      <c r="E340" s="10" t="str">
        <f t="shared" si="122"/>
        <v>n/a</v>
      </c>
      <c r="F340" s="10" t="str">
        <f t="shared" si="123"/>
        <v>D07</v>
      </c>
      <c r="G340" s="11">
        <f t="shared" si="124"/>
        <v>46273.822916666657</v>
      </c>
      <c r="H340" s="11">
        <f t="shared" si="125"/>
        <v>46273.822916666657</v>
      </c>
      <c r="I340" s="11">
        <f t="shared" si="126"/>
        <v>46273.802083333321</v>
      </c>
      <c r="J340" s="13">
        <f t="shared" si="127"/>
        <v>0.4999999997089617</v>
      </c>
      <c r="K340" s="10">
        <f t="shared" si="128"/>
        <v>1</v>
      </c>
      <c r="L340" s="10">
        <f t="shared" si="129"/>
        <v>0</v>
      </c>
      <c r="M340" s="10">
        <f t="shared" si="130"/>
        <v>1</v>
      </c>
      <c r="N340" s="12">
        <f t="shared" si="131"/>
        <v>1</v>
      </c>
      <c r="O340" s="10" t="str">
        <f t="shared" si="132"/>
        <v/>
      </c>
      <c r="P340" s="13">
        <f t="shared" si="133"/>
        <v>0</v>
      </c>
      <c r="Q340" s="10" t="str">
        <f t="shared" si="134"/>
        <v/>
      </c>
      <c r="R340" s="11" t="str">
        <f t="shared" si="135"/>
        <v/>
      </c>
      <c r="S340" s="10" t="str">
        <f t="shared" si="136"/>
        <v>ALL PICKED</v>
      </c>
      <c r="T340" s="10" t="str">
        <f t="shared" si="137"/>
        <v>YES</v>
      </c>
      <c r="U340" s="10" t="str">
        <f t="shared" si="138"/>
        <v/>
      </c>
      <c r="V340" s="10" t="str">
        <f t="shared" si="139"/>
        <v/>
      </c>
      <c r="W340" s="10" t="str">
        <f t="shared" si="140"/>
        <v/>
      </c>
      <c r="X340" s="10" t="str">
        <f t="shared" si="141"/>
        <v>-</v>
      </c>
      <c r="Y340" s="10" t="str">
        <f t="shared" si="142"/>
        <v>Real route 1035: 1 items, last item released 18:02; departure = release + 60 min (rounded up to 15) + loading</v>
      </c>
      <c r="Z340" s="10" t="s">
        <v>148</v>
      </c>
      <c r="AA340" s="14"/>
      <c r="AB340" s="11"/>
      <c r="AC340" s="10"/>
      <c r="AD340" s="10" t="s">
        <v>203</v>
      </c>
      <c r="AE340" s="10" t="s">
        <v>152</v>
      </c>
      <c r="AF340" s="10"/>
      <c r="AG340" s="14"/>
      <c r="AH340" s="10"/>
      <c r="AI340">
        <f t="shared" si="143"/>
        <v>0</v>
      </c>
      <c r="AN340" t="s">
        <v>203</v>
      </c>
      <c r="AS340" t="s">
        <v>203</v>
      </c>
    </row>
    <row r="341" spans="1:46" x14ac:dyDescent="0.35">
      <c r="A341" s="10">
        <v>11</v>
      </c>
      <c r="B341" s="11">
        <f t="shared" si="120"/>
        <v>46273.78125</v>
      </c>
      <c r="C341" s="10" t="s">
        <v>47</v>
      </c>
      <c r="D341" s="10">
        <f t="shared" si="121"/>
        <v>1888</v>
      </c>
      <c r="E341" s="10" t="str">
        <f t="shared" si="122"/>
        <v>n/a</v>
      </c>
      <c r="F341" s="10" t="str">
        <f t="shared" si="123"/>
        <v>D08</v>
      </c>
      <c r="G341" s="11">
        <f t="shared" si="124"/>
        <v>46273.822916666657</v>
      </c>
      <c r="H341" s="11">
        <f t="shared" si="125"/>
        <v>46273.822916666657</v>
      </c>
      <c r="I341" s="11">
        <f t="shared" si="126"/>
        <v>46273.802083333321</v>
      </c>
      <c r="J341" s="13">
        <f t="shared" si="127"/>
        <v>0.4999999997089617</v>
      </c>
      <c r="K341" s="10">
        <f t="shared" si="128"/>
        <v>88</v>
      </c>
      <c r="L341" s="10">
        <f t="shared" si="129"/>
        <v>0</v>
      </c>
      <c r="M341" s="10">
        <f t="shared" si="130"/>
        <v>88</v>
      </c>
      <c r="N341" s="12">
        <f t="shared" si="131"/>
        <v>1</v>
      </c>
      <c r="O341" s="10" t="str">
        <f t="shared" si="132"/>
        <v/>
      </c>
      <c r="P341" s="13">
        <f t="shared" si="133"/>
        <v>0</v>
      </c>
      <c r="Q341" s="10" t="str">
        <f t="shared" si="134"/>
        <v/>
      </c>
      <c r="R341" s="11" t="str">
        <f t="shared" si="135"/>
        <v/>
      </c>
      <c r="S341" s="10" t="str">
        <f t="shared" si="136"/>
        <v>ALL PICKED</v>
      </c>
      <c r="T341" s="10" t="str">
        <f t="shared" si="137"/>
        <v>YES</v>
      </c>
      <c r="U341" s="10" t="str">
        <f t="shared" si="138"/>
        <v/>
      </c>
      <c r="V341" s="10" t="str">
        <f t="shared" si="139"/>
        <v/>
      </c>
      <c r="W341" s="10" t="str">
        <f t="shared" si="140"/>
        <v/>
      </c>
      <c r="X341" s="10" t="str">
        <f t="shared" si="141"/>
        <v>-</v>
      </c>
      <c r="Y341" s="10" t="str">
        <f t="shared" si="142"/>
        <v>Real route 1888: 88 items, last item released 18:00; departure = release + 60 min (rounded up to 15) + loading</v>
      </c>
      <c r="Z341" s="10" t="s">
        <v>148</v>
      </c>
      <c r="AA341" s="14"/>
      <c r="AB341" s="11"/>
      <c r="AC341" s="10"/>
      <c r="AD341" s="10" t="s">
        <v>203</v>
      </c>
      <c r="AE341" s="10" t="s">
        <v>152</v>
      </c>
      <c r="AF341" s="10"/>
      <c r="AG341" s="14"/>
      <c r="AH341" s="10"/>
      <c r="AI341">
        <f t="shared" si="143"/>
        <v>0</v>
      </c>
      <c r="AN341" t="s">
        <v>203</v>
      </c>
      <c r="AS341" t="s">
        <v>203</v>
      </c>
    </row>
    <row r="342" spans="1:46" x14ac:dyDescent="0.35">
      <c r="A342" s="10">
        <v>11</v>
      </c>
      <c r="B342" s="11">
        <f t="shared" si="120"/>
        <v>46273.78125</v>
      </c>
      <c r="C342" s="10" t="s">
        <v>48</v>
      </c>
      <c r="D342" s="10">
        <f t="shared" si="121"/>
        <v>1012</v>
      </c>
      <c r="E342" s="10" t="str">
        <f t="shared" si="122"/>
        <v>n/a</v>
      </c>
      <c r="F342" s="10" t="str">
        <f t="shared" si="123"/>
        <v>D09</v>
      </c>
      <c r="G342" s="11">
        <f t="shared" si="124"/>
        <v>46273.833333333343</v>
      </c>
      <c r="H342" s="11">
        <f t="shared" si="125"/>
        <v>46273.833333333343</v>
      </c>
      <c r="I342" s="11">
        <f t="shared" si="126"/>
        <v>46273.812500000007</v>
      </c>
      <c r="J342" s="13">
        <f t="shared" si="127"/>
        <v>0.75000000017462298</v>
      </c>
      <c r="K342" s="10">
        <f t="shared" si="128"/>
        <v>26</v>
      </c>
      <c r="L342" s="10">
        <f t="shared" si="129"/>
        <v>1</v>
      </c>
      <c r="M342" s="10">
        <f t="shared" si="130"/>
        <v>27</v>
      </c>
      <c r="N342" s="12">
        <f t="shared" si="131"/>
        <v>0.96296296296296291</v>
      </c>
      <c r="O342" s="10" t="str">
        <f t="shared" si="132"/>
        <v>1</v>
      </c>
      <c r="P342" s="13">
        <f t="shared" si="133"/>
        <v>1.8084656084656085E-2</v>
      </c>
      <c r="Q342" s="10" t="str">
        <f t="shared" si="134"/>
        <v>WT 1</v>
      </c>
      <c r="R342" s="11">
        <f t="shared" si="135"/>
        <v>46273.78200352734</v>
      </c>
      <c r="S342" s="10" t="str">
        <f t="shared" si="136"/>
        <v>ON TIME</v>
      </c>
      <c r="T342" s="10" t="str">
        <f t="shared" si="137"/>
        <v>YES</v>
      </c>
      <c r="U342" s="10">
        <f t="shared" si="138"/>
        <v>44</v>
      </c>
      <c r="V342" s="10" t="str">
        <f t="shared" si="139"/>
        <v>+0:44</v>
      </c>
      <c r="W342" s="10" t="str">
        <f t="shared" si="140"/>
        <v/>
      </c>
      <c r="X342" s="10" t="str">
        <f t="shared" si="141"/>
        <v>-</v>
      </c>
      <c r="Y342" s="10" t="str">
        <f t="shared" si="142"/>
        <v>Real route 1012: 27 items, last item released 18:17; departure = release + 60 min (rounded up to 15) + loading</v>
      </c>
      <c r="Z342" s="10" t="s">
        <v>148</v>
      </c>
      <c r="AA342" s="14">
        <v>7.5352733796296288E-4</v>
      </c>
      <c r="AB342" s="11">
        <v>46273.78200352734</v>
      </c>
      <c r="AC342" s="10" t="s">
        <v>150</v>
      </c>
      <c r="AD342" s="10" t="s">
        <v>151</v>
      </c>
      <c r="AE342" s="10" t="s">
        <v>152</v>
      </c>
      <c r="AF342" s="10" t="s">
        <v>284</v>
      </c>
      <c r="AG342" s="14">
        <v>0</v>
      </c>
      <c r="AH342" s="10"/>
      <c r="AI342">
        <f t="shared" si="143"/>
        <v>0</v>
      </c>
      <c r="AJ342" s="54">
        <v>3.8363879629629632E-4</v>
      </c>
      <c r="AK342" s="54">
        <v>6.452991458333333E-3</v>
      </c>
      <c r="AL342" s="53">
        <v>46273.781633638799</v>
      </c>
      <c r="AM342" s="53">
        <v>46273.787702991453</v>
      </c>
      <c r="AN342" t="s">
        <v>151</v>
      </c>
      <c r="AP342" s="54" t="s">
        <v>285</v>
      </c>
      <c r="AQ342" s="53">
        <v>6.452991458333333E-3</v>
      </c>
      <c r="AR342" s="53">
        <v>46273.787702991453</v>
      </c>
      <c r="AS342" t="s">
        <v>151</v>
      </c>
      <c r="AT342" t="s">
        <v>285</v>
      </c>
    </row>
    <row r="343" spans="1:46" x14ac:dyDescent="0.35">
      <c r="A343" s="10">
        <v>11</v>
      </c>
      <c r="B343" s="11">
        <f t="shared" si="120"/>
        <v>46273.78125</v>
      </c>
      <c r="C343" s="10" t="s">
        <v>49</v>
      </c>
      <c r="D343" s="10">
        <f t="shared" si="121"/>
        <v>1018</v>
      </c>
      <c r="E343" s="10" t="str">
        <f t="shared" si="122"/>
        <v>n/a</v>
      </c>
      <c r="F343" s="10" t="str">
        <f t="shared" si="123"/>
        <v>D10</v>
      </c>
      <c r="G343" s="11">
        <f t="shared" si="124"/>
        <v>46273.833333333343</v>
      </c>
      <c r="H343" s="11">
        <f t="shared" si="125"/>
        <v>46273.833333333343</v>
      </c>
      <c r="I343" s="11">
        <f t="shared" si="126"/>
        <v>46273.812500000007</v>
      </c>
      <c r="J343" s="13">
        <f t="shared" si="127"/>
        <v>0.75000000017462298</v>
      </c>
      <c r="K343" s="10">
        <f t="shared" si="128"/>
        <v>16</v>
      </c>
      <c r="L343" s="10">
        <f t="shared" si="129"/>
        <v>0</v>
      </c>
      <c r="M343" s="10">
        <f t="shared" si="130"/>
        <v>16</v>
      </c>
      <c r="N343" s="12">
        <f t="shared" si="131"/>
        <v>1</v>
      </c>
      <c r="O343" s="10" t="str">
        <f t="shared" si="132"/>
        <v/>
      </c>
      <c r="P343" s="13">
        <f t="shared" si="133"/>
        <v>0</v>
      </c>
      <c r="Q343" s="10" t="str">
        <f t="shared" si="134"/>
        <v/>
      </c>
      <c r="R343" s="11" t="str">
        <f t="shared" si="135"/>
        <v/>
      </c>
      <c r="S343" s="10" t="str">
        <f t="shared" si="136"/>
        <v>ALL PICKED</v>
      </c>
      <c r="T343" s="10" t="str">
        <f t="shared" si="137"/>
        <v>YES</v>
      </c>
      <c r="U343" s="10" t="str">
        <f t="shared" si="138"/>
        <v/>
      </c>
      <c r="V343" s="10" t="str">
        <f t="shared" si="139"/>
        <v/>
      </c>
      <c r="W343" s="10" t="str">
        <f t="shared" si="140"/>
        <v/>
      </c>
      <c r="X343" s="10" t="str">
        <f t="shared" si="141"/>
        <v>-</v>
      </c>
      <c r="Y343" s="10" t="str">
        <f t="shared" si="142"/>
        <v>Real route 1018: 16 items, last item released 18:25; departure = release + 60 min (rounded up to 15) + loading</v>
      </c>
      <c r="Z343" s="10" t="s">
        <v>148</v>
      </c>
      <c r="AA343" s="14"/>
      <c r="AB343" s="11"/>
      <c r="AC343" s="10"/>
      <c r="AD343" s="10" t="s">
        <v>203</v>
      </c>
      <c r="AE343" s="10" t="s">
        <v>152</v>
      </c>
      <c r="AF343" s="10"/>
      <c r="AG343" s="14"/>
      <c r="AH343" s="10"/>
      <c r="AI343">
        <f t="shared" si="143"/>
        <v>0</v>
      </c>
      <c r="AN343" t="s">
        <v>203</v>
      </c>
      <c r="AS343" t="s">
        <v>203</v>
      </c>
    </row>
    <row r="344" spans="1:46" x14ac:dyDescent="0.35">
      <c r="A344" s="10">
        <v>11</v>
      </c>
      <c r="B344" s="11">
        <f t="shared" si="120"/>
        <v>46273.78125</v>
      </c>
      <c r="C344" s="10" t="s">
        <v>50</v>
      </c>
      <c r="D344" s="10">
        <f t="shared" si="121"/>
        <v>1037</v>
      </c>
      <c r="E344" s="10" t="str">
        <f t="shared" si="122"/>
        <v>n/a</v>
      </c>
      <c r="F344" s="10" t="str">
        <f t="shared" si="123"/>
        <v>D11</v>
      </c>
      <c r="G344" s="11">
        <f t="shared" si="124"/>
        <v>46273.833333333343</v>
      </c>
      <c r="H344" s="11">
        <f t="shared" si="125"/>
        <v>46273.833333333343</v>
      </c>
      <c r="I344" s="11">
        <f t="shared" si="126"/>
        <v>46273.812500000007</v>
      </c>
      <c r="J344" s="13">
        <f t="shared" si="127"/>
        <v>0.75000000017462298</v>
      </c>
      <c r="K344" s="10">
        <f t="shared" si="128"/>
        <v>27</v>
      </c>
      <c r="L344" s="10">
        <f t="shared" si="129"/>
        <v>1</v>
      </c>
      <c r="M344" s="10">
        <f t="shared" si="130"/>
        <v>28</v>
      </c>
      <c r="N344" s="12">
        <f t="shared" si="131"/>
        <v>0.9642857142857143</v>
      </c>
      <c r="O344" s="10" t="str">
        <f t="shared" si="132"/>
        <v>1</v>
      </c>
      <c r="P344" s="13">
        <f t="shared" si="133"/>
        <v>1.8084656084656085E-2</v>
      </c>
      <c r="Q344" s="10" t="str">
        <f t="shared" si="134"/>
        <v>WT 1</v>
      </c>
      <c r="R344" s="11">
        <f t="shared" si="135"/>
        <v>46273.78200352734</v>
      </c>
      <c r="S344" s="10" t="str">
        <f t="shared" si="136"/>
        <v>ON TIME</v>
      </c>
      <c r="T344" s="10" t="str">
        <f t="shared" si="137"/>
        <v>YES</v>
      </c>
      <c r="U344" s="10">
        <f t="shared" si="138"/>
        <v>44</v>
      </c>
      <c r="V344" s="10" t="str">
        <f t="shared" si="139"/>
        <v>+0:44</v>
      </c>
      <c r="W344" s="10" t="str">
        <f t="shared" si="140"/>
        <v/>
      </c>
      <c r="X344" s="10" t="str">
        <f t="shared" si="141"/>
        <v>-</v>
      </c>
      <c r="Y344" s="10" t="str">
        <f t="shared" si="142"/>
        <v>Real route 1037: 28 items, last item released 18:26; departure = release + 60 min (rounded up to 15) + loading</v>
      </c>
      <c r="Z344" s="10" t="s">
        <v>148</v>
      </c>
      <c r="AA344" s="14">
        <v>7.5352733796296288E-4</v>
      </c>
      <c r="AB344" s="11">
        <v>46273.78200352734</v>
      </c>
      <c r="AC344" s="10" t="s">
        <v>150</v>
      </c>
      <c r="AD344" s="10" t="s">
        <v>151</v>
      </c>
      <c r="AE344" s="10" t="s">
        <v>152</v>
      </c>
      <c r="AF344" s="10" t="s">
        <v>284</v>
      </c>
      <c r="AG344" s="14">
        <v>0</v>
      </c>
      <c r="AH344" s="10"/>
      <c r="AI344">
        <f t="shared" si="143"/>
        <v>0</v>
      </c>
      <c r="AJ344" s="54">
        <v>3.8363879629629632E-4</v>
      </c>
      <c r="AK344" s="54">
        <v>6.452991458333333E-3</v>
      </c>
      <c r="AL344" s="53">
        <v>46273.781633638799</v>
      </c>
      <c r="AM344" s="53">
        <v>46273.787702991453</v>
      </c>
      <c r="AN344" t="s">
        <v>151</v>
      </c>
      <c r="AP344" s="54" t="s">
        <v>285</v>
      </c>
      <c r="AQ344" s="53">
        <v>6.452991458333333E-3</v>
      </c>
      <c r="AR344" s="53">
        <v>46273.787702991453</v>
      </c>
      <c r="AS344" t="s">
        <v>151</v>
      </c>
      <c r="AT344" t="s">
        <v>285</v>
      </c>
    </row>
    <row r="345" spans="1:46" x14ac:dyDescent="0.35">
      <c r="A345" s="10">
        <v>11</v>
      </c>
      <c r="B345" s="11">
        <f t="shared" si="120"/>
        <v>46273.78125</v>
      </c>
      <c r="C345" s="10" t="s">
        <v>51</v>
      </c>
      <c r="D345" s="10">
        <f t="shared" si="121"/>
        <v>1057</v>
      </c>
      <c r="E345" s="10" t="str">
        <f t="shared" si="122"/>
        <v>n/a</v>
      </c>
      <c r="F345" s="10" t="str">
        <f t="shared" si="123"/>
        <v>D12</v>
      </c>
      <c r="G345" s="11">
        <f t="shared" si="124"/>
        <v>46273.833333333343</v>
      </c>
      <c r="H345" s="11">
        <f t="shared" si="125"/>
        <v>46273.833333333343</v>
      </c>
      <c r="I345" s="11">
        <f t="shared" si="126"/>
        <v>46273.812500000007</v>
      </c>
      <c r="J345" s="13">
        <f t="shared" si="127"/>
        <v>0.75000000017462298</v>
      </c>
      <c r="K345" s="10">
        <f t="shared" si="128"/>
        <v>19</v>
      </c>
      <c r="L345" s="10">
        <f t="shared" si="129"/>
        <v>1</v>
      </c>
      <c r="M345" s="10">
        <f t="shared" si="130"/>
        <v>20</v>
      </c>
      <c r="N345" s="12">
        <f t="shared" si="131"/>
        <v>0.95</v>
      </c>
      <c r="O345" s="10" t="str">
        <f t="shared" si="132"/>
        <v>5</v>
      </c>
      <c r="P345" s="13">
        <f t="shared" si="133"/>
        <v>5.1944444444444446E-2</v>
      </c>
      <c r="Q345" s="10" t="str">
        <f t="shared" si="134"/>
        <v>WT 5</v>
      </c>
      <c r="R345" s="11">
        <f t="shared" si="135"/>
        <v>46273.783414351848</v>
      </c>
      <c r="S345" s="10" t="str">
        <f t="shared" si="136"/>
        <v>ON TIME</v>
      </c>
      <c r="T345" s="10" t="str">
        <f t="shared" si="137"/>
        <v>YES</v>
      </c>
      <c r="U345" s="10">
        <f t="shared" si="138"/>
        <v>42</v>
      </c>
      <c r="V345" s="10" t="str">
        <f t="shared" si="139"/>
        <v>+0:42</v>
      </c>
      <c r="W345" s="10" t="str">
        <f t="shared" si="140"/>
        <v/>
      </c>
      <c r="X345" s="10" t="str">
        <f t="shared" si="141"/>
        <v>-</v>
      </c>
      <c r="Y345" s="10" t="str">
        <f t="shared" si="142"/>
        <v>Real route 1057: 20 items, last item released 18:16; departure = release + 60 min (rounded up to 15) + loading</v>
      </c>
      <c r="Z345" s="10" t="s">
        <v>148</v>
      </c>
      <c r="AA345" s="14">
        <v>2.1643518518518522E-3</v>
      </c>
      <c r="AB345" s="11">
        <v>46273.783414351848</v>
      </c>
      <c r="AC345" s="10" t="s">
        <v>269</v>
      </c>
      <c r="AD345" s="10" t="s">
        <v>151</v>
      </c>
      <c r="AE345" s="10" t="s">
        <v>152</v>
      </c>
      <c r="AF345" s="10" t="s">
        <v>236</v>
      </c>
      <c r="AG345" s="14">
        <v>0</v>
      </c>
      <c r="AH345" s="10"/>
      <c r="AI345">
        <f t="shared" si="143"/>
        <v>0</v>
      </c>
      <c r="AJ345" s="54">
        <v>1.9039351851851849E-3</v>
      </c>
      <c r="AK345" s="54">
        <v>2.1643518518518522E-3</v>
      </c>
      <c r="AL345" s="53">
        <v>46273.783153935183</v>
      </c>
      <c r="AM345" s="53">
        <v>46273.783414351848</v>
      </c>
      <c r="AN345" t="s">
        <v>151</v>
      </c>
      <c r="AP345" s="54" t="s">
        <v>236</v>
      </c>
      <c r="AQ345" s="53">
        <v>2.1643518518518522E-3</v>
      </c>
      <c r="AR345" s="53">
        <v>46273.783414351848</v>
      </c>
      <c r="AS345" t="s">
        <v>151</v>
      </c>
      <c r="AT345" t="s">
        <v>236</v>
      </c>
    </row>
    <row r="346" spans="1:46" x14ac:dyDescent="0.35">
      <c r="A346" s="10">
        <v>11</v>
      </c>
      <c r="B346" s="11">
        <f t="shared" si="120"/>
        <v>46273.78125</v>
      </c>
      <c r="C346" s="10" t="s">
        <v>52</v>
      </c>
      <c r="D346" s="10">
        <f t="shared" si="121"/>
        <v>1003</v>
      </c>
      <c r="E346" s="10" t="str">
        <f t="shared" si="122"/>
        <v>n/a</v>
      </c>
      <c r="F346" s="10" t="str">
        <f t="shared" si="123"/>
        <v>D01</v>
      </c>
      <c r="G346" s="11">
        <f t="shared" si="124"/>
        <v>46273.84375</v>
      </c>
      <c r="H346" s="11">
        <f t="shared" si="125"/>
        <v>46273.84375</v>
      </c>
      <c r="I346" s="11">
        <f t="shared" si="126"/>
        <v>46273.822916666664</v>
      </c>
      <c r="J346" s="13">
        <f t="shared" si="127"/>
        <v>0.99999999994179234</v>
      </c>
      <c r="K346" s="10">
        <f t="shared" si="128"/>
        <v>50</v>
      </c>
      <c r="L346" s="10">
        <f t="shared" si="129"/>
        <v>2</v>
      </c>
      <c r="M346" s="10">
        <f t="shared" si="130"/>
        <v>52</v>
      </c>
      <c r="N346" s="12">
        <f t="shared" si="131"/>
        <v>0.96153846153846156</v>
      </c>
      <c r="O346" s="10" t="str">
        <f t="shared" si="132"/>
        <v>1, 5</v>
      </c>
      <c r="P346" s="13">
        <f t="shared" si="133"/>
        <v>0.10388888888888889</v>
      </c>
      <c r="Q346" s="10" t="str">
        <f t="shared" si="134"/>
        <v>WT 5</v>
      </c>
      <c r="R346" s="11">
        <f t="shared" si="135"/>
        <v>46273.785578703704</v>
      </c>
      <c r="S346" s="10" t="str">
        <f t="shared" si="136"/>
        <v>ON TIME</v>
      </c>
      <c r="T346" s="10" t="str">
        <f t="shared" si="137"/>
        <v>YES</v>
      </c>
      <c r="U346" s="10">
        <f t="shared" si="138"/>
        <v>54</v>
      </c>
      <c r="V346" s="10" t="str">
        <f t="shared" si="139"/>
        <v>+0:54</v>
      </c>
      <c r="W346" s="10" t="str">
        <f t="shared" si="140"/>
        <v/>
      </c>
      <c r="X346" s="10" t="str">
        <f t="shared" si="141"/>
        <v>-</v>
      </c>
      <c r="Y346" s="10" t="str">
        <f t="shared" si="142"/>
        <v>Real route 1003: 52 items, last item released 18:40; departure = release + 60 min (rounded up to 15) + loading</v>
      </c>
      <c r="Z346" s="10" t="s">
        <v>148</v>
      </c>
      <c r="AA346" s="14">
        <v>4.3287037037037044E-3</v>
      </c>
      <c r="AB346" s="11">
        <v>46273.785578703697</v>
      </c>
      <c r="AC346" s="10" t="s">
        <v>269</v>
      </c>
      <c r="AD346" s="10" t="s">
        <v>151</v>
      </c>
      <c r="AE346" s="10" t="s">
        <v>152</v>
      </c>
      <c r="AF346" s="10" t="s">
        <v>268</v>
      </c>
      <c r="AG346" s="14">
        <v>0</v>
      </c>
      <c r="AH346" s="10"/>
      <c r="AI346">
        <f t="shared" si="143"/>
        <v>0</v>
      </c>
      <c r="AJ346" s="54">
        <v>3.8078703703703699E-3</v>
      </c>
      <c r="AK346" s="54">
        <v>1.4519230763888891E-2</v>
      </c>
      <c r="AL346" s="53">
        <v>46273.785057870373</v>
      </c>
      <c r="AM346" s="53">
        <v>46273.795769230761</v>
      </c>
      <c r="AN346" t="s">
        <v>151</v>
      </c>
      <c r="AP346" s="54" t="s">
        <v>191</v>
      </c>
      <c r="AQ346" s="53">
        <v>1.4519230763888891E-2</v>
      </c>
      <c r="AR346" s="53">
        <v>46273.795769230761</v>
      </c>
      <c r="AS346" t="s">
        <v>151</v>
      </c>
      <c r="AT346" t="s">
        <v>191</v>
      </c>
    </row>
    <row r="347" spans="1:46" x14ac:dyDescent="0.35">
      <c r="A347" s="10">
        <v>11</v>
      </c>
      <c r="B347" s="11">
        <f t="shared" si="120"/>
        <v>46273.78125</v>
      </c>
      <c r="C347" s="10" t="s">
        <v>53</v>
      </c>
      <c r="D347" s="10">
        <f t="shared" si="121"/>
        <v>1020</v>
      </c>
      <c r="E347" s="10" t="str">
        <f t="shared" si="122"/>
        <v>n/a</v>
      </c>
      <c r="F347" s="10" t="str">
        <f t="shared" si="123"/>
        <v>D02</v>
      </c>
      <c r="G347" s="11">
        <f t="shared" si="124"/>
        <v>46273.84375</v>
      </c>
      <c r="H347" s="11">
        <f t="shared" si="125"/>
        <v>46273.84375</v>
      </c>
      <c r="I347" s="11">
        <f t="shared" si="126"/>
        <v>46273.822916666664</v>
      </c>
      <c r="J347" s="13">
        <f t="shared" si="127"/>
        <v>0.99999999994179234</v>
      </c>
      <c r="K347" s="10">
        <f t="shared" si="128"/>
        <v>16</v>
      </c>
      <c r="L347" s="10">
        <f t="shared" si="129"/>
        <v>1</v>
      </c>
      <c r="M347" s="10">
        <f t="shared" si="130"/>
        <v>17</v>
      </c>
      <c r="N347" s="12">
        <f t="shared" si="131"/>
        <v>0.94117647058823528</v>
      </c>
      <c r="O347" s="10" t="str">
        <f t="shared" si="132"/>
        <v>1</v>
      </c>
      <c r="P347" s="13">
        <f t="shared" si="133"/>
        <v>4.0690476190476187E-2</v>
      </c>
      <c r="Q347" s="10" t="str">
        <f t="shared" si="134"/>
        <v>WT 1</v>
      </c>
      <c r="R347" s="11">
        <f t="shared" si="135"/>
        <v>46273.782945436506</v>
      </c>
      <c r="S347" s="10" t="str">
        <f t="shared" si="136"/>
        <v>ON TIME</v>
      </c>
      <c r="T347" s="10" t="str">
        <f t="shared" si="137"/>
        <v>YES</v>
      </c>
      <c r="U347" s="10">
        <f t="shared" si="138"/>
        <v>58</v>
      </c>
      <c r="V347" s="10" t="str">
        <f t="shared" si="139"/>
        <v>+0:58</v>
      </c>
      <c r="W347" s="10" t="str">
        <f t="shared" si="140"/>
        <v/>
      </c>
      <c r="X347" s="10" t="str">
        <f t="shared" si="141"/>
        <v>-</v>
      </c>
      <c r="Y347" s="10" t="str">
        <f t="shared" si="142"/>
        <v>Real route 1020: 17 items, last item released 18:30; departure = release + 60 min (rounded up to 15) + loading</v>
      </c>
      <c r="Z347" s="10" t="s">
        <v>148</v>
      </c>
      <c r="AA347" s="14">
        <v>1.69543650462963E-3</v>
      </c>
      <c r="AB347" s="11">
        <v>46273.782945436513</v>
      </c>
      <c r="AC347" s="10" t="s">
        <v>150</v>
      </c>
      <c r="AD347" s="10" t="s">
        <v>151</v>
      </c>
      <c r="AE347" s="10" t="s">
        <v>152</v>
      </c>
      <c r="AF347" s="10" t="s">
        <v>190</v>
      </c>
      <c r="AG347" s="14">
        <v>0</v>
      </c>
      <c r="AH347" s="10"/>
      <c r="AI347">
        <f t="shared" si="143"/>
        <v>0</v>
      </c>
      <c r="AJ347" s="54">
        <v>8.6318728009259253E-4</v>
      </c>
      <c r="AK347" s="54">
        <v>1.4519230763888891E-2</v>
      </c>
      <c r="AL347" s="53">
        <v>46273.782113187277</v>
      </c>
      <c r="AM347" s="53">
        <v>46273.795769230761</v>
      </c>
      <c r="AN347" t="s">
        <v>151</v>
      </c>
      <c r="AP347" s="54" t="s">
        <v>191</v>
      </c>
      <c r="AQ347" s="53">
        <v>1.4519230763888891E-2</v>
      </c>
      <c r="AR347" s="53">
        <v>46273.795769230761</v>
      </c>
      <c r="AS347" t="s">
        <v>151</v>
      </c>
      <c r="AT347" t="s">
        <v>191</v>
      </c>
    </row>
    <row r="348" spans="1:46" x14ac:dyDescent="0.35">
      <c r="A348" s="10">
        <v>11</v>
      </c>
      <c r="B348" s="11">
        <f t="shared" si="120"/>
        <v>46273.78125</v>
      </c>
      <c r="C348" s="10" t="s">
        <v>54</v>
      </c>
      <c r="D348" s="10">
        <f t="shared" si="121"/>
        <v>1022</v>
      </c>
      <c r="E348" s="10" t="str">
        <f t="shared" si="122"/>
        <v>n/a</v>
      </c>
      <c r="F348" s="10" t="str">
        <f t="shared" si="123"/>
        <v>D03</v>
      </c>
      <c r="G348" s="11">
        <f t="shared" si="124"/>
        <v>46273.84375</v>
      </c>
      <c r="H348" s="11">
        <f t="shared" si="125"/>
        <v>46273.84375</v>
      </c>
      <c r="I348" s="11">
        <f t="shared" si="126"/>
        <v>46273.822916666664</v>
      </c>
      <c r="J348" s="13">
        <f t="shared" si="127"/>
        <v>0.99999999994179234</v>
      </c>
      <c r="K348" s="10">
        <f t="shared" si="128"/>
        <v>34</v>
      </c>
      <c r="L348" s="10">
        <f t="shared" si="129"/>
        <v>0</v>
      </c>
      <c r="M348" s="10">
        <f t="shared" si="130"/>
        <v>34</v>
      </c>
      <c r="N348" s="12">
        <f t="shared" si="131"/>
        <v>1</v>
      </c>
      <c r="O348" s="10" t="str">
        <f t="shared" si="132"/>
        <v/>
      </c>
      <c r="P348" s="13">
        <f t="shared" si="133"/>
        <v>0</v>
      </c>
      <c r="Q348" s="10" t="str">
        <f t="shared" si="134"/>
        <v/>
      </c>
      <c r="R348" s="11" t="str">
        <f t="shared" si="135"/>
        <v/>
      </c>
      <c r="S348" s="10" t="str">
        <f t="shared" si="136"/>
        <v>ALL PICKED</v>
      </c>
      <c r="T348" s="10" t="str">
        <f t="shared" si="137"/>
        <v>YES</v>
      </c>
      <c r="U348" s="10" t="str">
        <f t="shared" si="138"/>
        <v/>
      </c>
      <c r="V348" s="10" t="str">
        <f t="shared" si="139"/>
        <v/>
      </c>
      <c r="W348" s="10" t="str">
        <f t="shared" si="140"/>
        <v/>
      </c>
      <c r="X348" s="10" t="str">
        <f t="shared" si="141"/>
        <v>-</v>
      </c>
      <c r="Y348" s="10" t="str">
        <f t="shared" si="142"/>
        <v>Real route 1022: 34 items, last item released 18:37; departure = release + 60 min (rounded up to 15) + loading</v>
      </c>
      <c r="Z348" s="10" t="s">
        <v>148</v>
      </c>
      <c r="AA348" s="14"/>
      <c r="AB348" s="11"/>
      <c r="AC348" s="10"/>
      <c r="AD348" s="10" t="s">
        <v>203</v>
      </c>
      <c r="AE348" s="10" t="s">
        <v>152</v>
      </c>
      <c r="AF348" s="10"/>
      <c r="AG348" s="14"/>
      <c r="AH348" s="10"/>
      <c r="AI348">
        <f t="shared" si="143"/>
        <v>0</v>
      </c>
      <c r="AN348" t="s">
        <v>203</v>
      </c>
      <c r="AS348" t="s">
        <v>203</v>
      </c>
    </row>
    <row r="349" spans="1:46" x14ac:dyDescent="0.35">
      <c r="A349" s="10">
        <v>11</v>
      </c>
      <c r="B349" s="11">
        <f t="shared" si="120"/>
        <v>46273.78125</v>
      </c>
      <c r="C349" s="10" t="s">
        <v>55</v>
      </c>
      <c r="D349" s="10">
        <f t="shared" si="121"/>
        <v>1028</v>
      </c>
      <c r="E349" s="10" t="str">
        <f t="shared" si="122"/>
        <v>n/a</v>
      </c>
      <c r="F349" s="10" t="str">
        <f t="shared" si="123"/>
        <v>D04</v>
      </c>
      <c r="G349" s="11">
        <f t="shared" si="124"/>
        <v>46273.84375</v>
      </c>
      <c r="H349" s="11">
        <f t="shared" si="125"/>
        <v>46273.84375</v>
      </c>
      <c r="I349" s="11">
        <f t="shared" si="126"/>
        <v>46273.822916666664</v>
      </c>
      <c r="J349" s="13">
        <f t="shared" si="127"/>
        <v>0.99999999994179234</v>
      </c>
      <c r="K349" s="10">
        <f t="shared" si="128"/>
        <v>7</v>
      </c>
      <c r="L349" s="10">
        <f t="shared" si="129"/>
        <v>3</v>
      </c>
      <c r="M349" s="10">
        <f t="shared" si="130"/>
        <v>10</v>
      </c>
      <c r="N349" s="12">
        <f t="shared" si="131"/>
        <v>0.7</v>
      </c>
      <c r="O349" s="10" t="str">
        <f t="shared" si="132"/>
        <v>1, 2</v>
      </c>
      <c r="P349" s="13">
        <f t="shared" si="133"/>
        <v>4.0690476190476187E-2</v>
      </c>
      <c r="Q349" s="10" t="str">
        <f t="shared" si="134"/>
        <v>WT 1</v>
      </c>
      <c r="R349" s="11">
        <f t="shared" si="135"/>
        <v>46273.782945436506</v>
      </c>
      <c r="S349" s="10" t="str">
        <f t="shared" si="136"/>
        <v>ON TIME</v>
      </c>
      <c r="T349" s="10" t="str">
        <f t="shared" si="137"/>
        <v>YES</v>
      </c>
      <c r="U349" s="10">
        <f t="shared" si="138"/>
        <v>58</v>
      </c>
      <c r="V349" s="10" t="str">
        <f t="shared" si="139"/>
        <v>+0:58</v>
      </c>
      <c r="W349" s="10" t="str">
        <f t="shared" si="140"/>
        <v/>
      </c>
      <c r="X349" s="10" t="str">
        <f t="shared" si="141"/>
        <v>-</v>
      </c>
      <c r="Y349" s="10" t="str">
        <f t="shared" si="142"/>
        <v>Real route 1028: 10 items, last item released 18:40; departure = release + 60 min (rounded up to 15) + loading</v>
      </c>
      <c r="Z349" s="10" t="s">
        <v>148</v>
      </c>
      <c r="AA349" s="14">
        <v>1.69543650462963E-3</v>
      </c>
      <c r="AB349" s="11">
        <v>46273.782945436513</v>
      </c>
      <c r="AC349" s="10" t="s">
        <v>150</v>
      </c>
      <c r="AD349" s="10" t="s">
        <v>151</v>
      </c>
      <c r="AE349" s="10" t="s">
        <v>152</v>
      </c>
      <c r="AF349" s="10" t="s">
        <v>190</v>
      </c>
      <c r="AG349" s="14">
        <v>0</v>
      </c>
      <c r="AH349" s="10" t="s">
        <v>249</v>
      </c>
      <c r="AI349">
        <f t="shared" si="143"/>
        <v>0</v>
      </c>
      <c r="AJ349" s="54">
        <v>8.6318728009259253E-4</v>
      </c>
      <c r="AK349" s="54">
        <v>1.4519230763888891E-2</v>
      </c>
      <c r="AL349" s="53">
        <v>46273.782113187277</v>
      </c>
      <c r="AM349" s="53">
        <v>46273.795769230761</v>
      </c>
      <c r="AN349" t="s">
        <v>151</v>
      </c>
      <c r="AP349" s="54" t="s">
        <v>191</v>
      </c>
      <c r="AQ349" s="53">
        <v>1.4519230763888891E-2</v>
      </c>
      <c r="AR349" s="53">
        <v>46273.795769230761</v>
      </c>
      <c r="AS349" t="s">
        <v>151</v>
      </c>
      <c r="AT349" t="s">
        <v>191</v>
      </c>
    </row>
    <row r="350" spans="1:46" x14ac:dyDescent="0.35">
      <c r="A350" s="10">
        <v>11</v>
      </c>
      <c r="B350" s="11">
        <f t="shared" si="120"/>
        <v>46273.78125</v>
      </c>
      <c r="C350" s="10" t="s">
        <v>56</v>
      </c>
      <c r="D350" s="10">
        <f t="shared" si="121"/>
        <v>1036</v>
      </c>
      <c r="E350" s="10" t="str">
        <f t="shared" si="122"/>
        <v>n/a</v>
      </c>
      <c r="F350" s="10" t="str">
        <f t="shared" si="123"/>
        <v>D05</v>
      </c>
      <c r="G350" s="11">
        <f t="shared" si="124"/>
        <v>46273.84375</v>
      </c>
      <c r="H350" s="11">
        <f t="shared" si="125"/>
        <v>46273.84375</v>
      </c>
      <c r="I350" s="11">
        <f t="shared" si="126"/>
        <v>46273.822916666664</v>
      </c>
      <c r="J350" s="13">
        <f t="shared" si="127"/>
        <v>0.99999999994179234</v>
      </c>
      <c r="K350" s="10">
        <f t="shared" si="128"/>
        <v>21</v>
      </c>
      <c r="L350" s="10">
        <f t="shared" si="129"/>
        <v>1</v>
      </c>
      <c r="M350" s="10">
        <f t="shared" si="130"/>
        <v>22</v>
      </c>
      <c r="N350" s="12">
        <f t="shared" si="131"/>
        <v>0.95454545454545459</v>
      </c>
      <c r="O350" s="10" t="str">
        <f t="shared" si="132"/>
        <v>6</v>
      </c>
      <c r="P350" s="13">
        <f t="shared" si="133"/>
        <v>3.0449561403508775E-2</v>
      </c>
      <c r="Q350" s="10" t="str">
        <f t="shared" si="134"/>
        <v>WT 6</v>
      </c>
      <c r="R350" s="11">
        <f t="shared" si="135"/>
        <v>46273.782518731728</v>
      </c>
      <c r="S350" s="10" t="str">
        <f t="shared" si="136"/>
        <v>ON TIME</v>
      </c>
      <c r="T350" s="10" t="str">
        <f t="shared" si="137"/>
        <v>YES</v>
      </c>
      <c r="U350" s="10">
        <f t="shared" si="138"/>
        <v>58</v>
      </c>
      <c r="V350" s="10" t="str">
        <f t="shared" si="139"/>
        <v>+0:58</v>
      </c>
      <c r="W350" s="10" t="str">
        <f t="shared" si="140"/>
        <v/>
      </c>
      <c r="X350" s="10" t="str">
        <f t="shared" si="141"/>
        <v>-</v>
      </c>
      <c r="Y350" s="10" t="str">
        <f t="shared" si="142"/>
        <v>Real route 1036: 22 items, last item released 18:37; departure = release + 60 min (rounded up to 15) + loading</v>
      </c>
      <c r="Z350" s="10" t="s">
        <v>148</v>
      </c>
      <c r="AA350" s="14">
        <v>2.985930104166667E-3</v>
      </c>
      <c r="AB350" s="11">
        <v>46273.784235930107</v>
      </c>
      <c r="AC350" s="10" t="s">
        <v>212</v>
      </c>
      <c r="AD350" s="10" t="s">
        <v>151</v>
      </c>
      <c r="AE350" s="10" t="s">
        <v>152</v>
      </c>
      <c r="AF350" s="10" t="s">
        <v>213</v>
      </c>
      <c r="AG350" s="14">
        <v>-1.7171983796296301E-3</v>
      </c>
      <c r="AH350" s="10" t="s">
        <v>255</v>
      </c>
      <c r="AI350">
        <f t="shared" si="143"/>
        <v>0</v>
      </c>
      <c r="AJ350" s="54">
        <v>1.103059583333333E-3</v>
      </c>
      <c r="AK350" s="54">
        <v>1.5227623495370371E-3</v>
      </c>
      <c r="AL350" s="53">
        <v>46273.782353059592</v>
      </c>
      <c r="AM350" s="53">
        <v>46273.782772762352</v>
      </c>
      <c r="AN350" t="s">
        <v>151</v>
      </c>
      <c r="AP350" s="54" t="s">
        <v>190</v>
      </c>
      <c r="AQ350" s="53">
        <v>3.0455246875E-3</v>
      </c>
      <c r="AR350" s="53">
        <v>46273.784295524689</v>
      </c>
      <c r="AS350" t="s">
        <v>151</v>
      </c>
      <c r="AT350" t="s">
        <v>213</v>
      </c>
    </row>
    <row r="351" spans="1:46" x14ac:dyDescent="0.35">
      <c r="A351" s="10">
        <v>11</v>
      </c>
      <c r="B351" s="11">
        <f t="shared" si="120"/>
        <v>46273.78125</v>
      </c>
      <c r="C351" s="10" t="s">
        <v>57</v>
      </c>
      <c r="D351" s="10">
        <f t="shared" si="121"/>
        <v>1054</v>
      </c>
      <c r="E351" s="10" t="str">
        <f t="shared" si="122"/>
        <v>n/a</v>
      </c>
      <c r="F351" s="10" t="str">
        <f t="shared" si="123"/>
        <v>D06</v>
      </c>
      <c r="G351" s="11">
        <f t="shared" si="124"/>
        <v>46273.84375</v>
      </c>
      <c r="H351" s="11">
        <f t="shared" si="125"/>
        <v>46273.84375</v>
      </c>
      <c r="I351" s="11">
        <f t="shared" si="126"/>
        <v>46273.822916666664</v>
      </c>
      <c r="J351" s="13">
        <f t="shared" si="127"/>
        <v>0.99999999994179234</v>
      </c>
      <c r="K351" s="10">
        <f t="shared" si="128"/>
        <v>42</v>
      </c>
      <c r="L351" s="10">
        <f t="shared" si="129"/>
        <v>1</v>
      </c>
      <c r="M351" s="10">
        <f t="shared" si="130"/>
        <v>43</v>
      </c>
      <c r="N351" s="12">
        <f t="shared" si="131"/>
        <v>0.97674418604651159</v>
      </c>
      <c r="O351" s="10" t="str">
        <f t="shared" si="132"/>
        <v>1</v>
      </c>
      <c r="P351" s="13">
        <f t="shared" si="133"/>
        <v>4.0690476190476187E-2</v>
      </c>
      <c r="Q351" s="10" t="str">
        <f t="shared" si="134"/>
        <v>WT 1</v>
      </c>
      <c r="R351" s="11">
        <f t="shared" si="135"/>
        <v>46273.782945436506</v>
      </c>
      <c r="S351" s="10" t="str">
        <f t="shared" si="136"/>
        <v>ON TIME</v>
      </c>
      <c r="T351" s="10" t="str">
        <f t="shared" si="137"/>
        <v>YES</v>
      </c>
      <c r="U351" s="10">
        <f t="shared" si="138"/>
        <v>58</v>
      </c>
      <c r="V351" s="10" t="str">
        <f t="shared" si="139"/>
        <v>+0:58</v>
      </c>
      <c r="W351" s="10" t="str">
        <f t="shared" si="140"/>
        <v/>
      </c>
      <c r="X351" s="10" t="str">
        <f t="shared" si="141"/>
        <v>-</v>
      </c>
      <c r="Y351" s="10" t="str">
        <f t="shared" si="142"/>
        <v>Real route 1054: 43 items, last item released 18:37; departure = release + 60 min (rounded up to 15) + loading</v>
      </c>
      <c r="Z351" s="10" t="s">
        <v>148</v>
      </c>
      <c r="AA351" s="14">
        <v>1.69543650462963E-3</v>
      </c>
      <c r="AB351" s="11">
        <v>46273.782945436513</v>
      </c>
      <c r="AC351" s="10" t="s">
        <v>150</v>
      </c>
      <c r="AD351" s="10" t="s">
        <v>151</v>
      </c>
      <c r="AE351" s="10" t="s">
        <v>152</v>
      </c>
      <c r="AF351" s="10" t="s">
        <v>190</v>
      </c>
      <c r="AG351" s="14">
        <v>0</v>
      </c>
      <c r="AH351" s="10"/>
      <c r="AI351">
        <f t="shared" si="143"/>
        <v>0</v>
      </c>
      <c r="AJ351" s="54">
        <v>8.6318728009259253E-4</v>
      </c>
      <c r="AK351" s="54">
        <v>1.4519230763888891E-2</v>
      </c>
      <c r="AL351" s="53">
        <v>46273.782113187277</v>
      </c>
      <c r="AM351" s="53">
        <v>46273.795769230761</v>
      </c>
      <c r="AN351" t="s">
        <v>151</v>
      </c>
      <c r="AP351" s="54" t="s">
        <v>191</v>
      </c>
      <c r="AQ351" s="53">
        <v>1.4519230763888891E-2</v>
      </c>
      <c r="AR351" s="53">
        <v>46273.795769230761</v>
      </c>
      <c r="AS351" t="s">
        <v>151</v>
      </c>
      <c r="AT351" t="s">
        <v>191</v>
      </c>
    </row>
    <row r="352" spans="1:46" x14ac:dyDescent="0.35">
      <c r="A352" s="10">
        <v>11</v>
      </c>
      <c r="B352" s="11">
        <f t="shared" si="120"/>
        <v>46273.78125</v>
      </c>
      <c r="C352" s="10" t="s">
        <v>58</v>
      </c>
      <c r="D352" s="10">
        <f t="shared" si="121"/>
        <v>1010</v>
      </c>
      <c r="E352" s="10" t="str">
        <f t="shared" si="122"/>
        <v>n/a</v>
      </c>
      <c r="F352" s="10" t="str">
        <f t="shared" si="123"/>
        <v>D07</v>
      </c>
      <c r="G352" s="11">
        <f t="shared" si="124"/>
        <v>46273.854166666657</v>
      </c>
      <c r="H352" s="11">
        <f t="shared" si="125"/>
        <v>46273.854166666657</v>
      </c>
      <c r="I352" s="11">
        <f t="shared" si="126"/>
        <v>46273.833333333321</v>
      </c>
      <c r="J352" s="13">
        <f t="shared" si="127"/>
        <v>1.2499999997089617</v>
      </c>
      <c r="K352" s="10">
        <f t="shared" si="128"/>
        <v>18</v>
      </c>
      <c r="L352" s="10">
        <f t="shared" si="129"/>
        <v>0</v>
      </c>
      <c r="M352" s="10">
        <f t="shared" si="130"/>
        <v>18</v>
      </c>
      <c r="N352" s="12">
        <f t="shared" si="131"/>
        <v>1</v>
      </c>
      <c r="O352" s="10" t="str">
        <f t="shared" si="132"/>
        <v/>
      </c>
      <c r="P352" s="13">
        <f t="shared" si="133"/>
        <v>0</v>
      </c>
      <c r="Q352" s="10" t="str">
        <f t="shared" si="134"/>
        <v/>
      </c>
      <c r="R352" s="11" t="str">
        <f t="shared" si="135"/>
        <v/>
      </c>
      <c r="S352" s="10" t="str">
        <f t="shared" si="136"/>
        <v>ALL PICKED</v>
      </c>
      <c r="T352" s="10" t="str">
        <f t="shared" si="137"/>
        <v>YES</v>
      </c>
      <c r="U352" s="10" t="str">
        <f t="shared" si="138"/>
        <v/>
      </c>
      <c r="V352" s="10" t="str">
        <f t="shared" si="139"/>
        <v/>
      </c>
      <c r="W352" s="10" t="str">
        <f t="shared" si="140"/>
        <v/>
      </c>
      <c r="X352" s="10" t="str">
        <f t="shared" si="141"/>
        <v>-</v>
      </c>
      <c r="Y352" s="10" t="str">
        <f t="shared" si="142"/>
        <v>Real route 1010: 24 items, last item released 18:53; departure = release + 60 min (rounded up to 15) + loading</v>
      </c>
      <c r="Z352" s="10" t="s">
        <v>148</v>
      </c>
      <c r="AA352" s="14"/>
      <c r="AB352" s="11"/>
      <c r="AC352" s="10"/>
      <c r="AD352" s="10" t="s">
        <v>203</v>
      </c>
      <c r="AE352" s="10" t="s">
        <v>152</v>
      </c>
      <c r="AF352" s="10"/>
      <c r="AG352" s="14"/>
      <c r="AH352" s="10"/>
      <c r="AI352">
        <f t="shared" si="143"/>
        <v>0</v>
      </c>
      <c r="AN352" t="s">
        <v>203</v>
      </c>
      <c r="AS352" t="s">
        <v>203</v>
      </c>
    </row>
    <row r="353" spans="1:46" x14ac:dyDescent="0.35">
      <c r="A353" s="10">
        <v>11</v>
      </c>
      <c r="B353" s="11">
        <f t="shared" si="120"/>
        <v>46273.78125</v>
      </c>
      <c r="C353" s="10" t="s">
        <v>59</v>
      </c>
      <c r="D353" s="10">
        <f t="shared" si="121"/>
        <v>1019</v>
      </c>
      <c r="E353" s="10" t="str">
        <f t="shared" si="122"/>
        <v>n/a</v>
      </c>
      <c r="F353" s="10" t="str">
        <f t="shared" si="123"/>
        <v>D08</v>
      </c>
      <c r="G353" s="11">
        <f t="shared" si="124"/>
        <v>46273.854166666657</v>
      </c>
      <c r="H353" s="11">
        <f t="shared" si="125"/>
        <v>46273.854166666657</v>
      </c>
      <c r="I353" s="11">
        <f t="shared" si="126"/>
        <v>46273.833333333321</v>
      </c>
      <c r="J353" s="13">
        <f t="shared" si="127"/>
        <v>1.2499999997089617</v>
      </c>
      <c r="K353" s="10">
        <f t="shared" si="128"/>
        <v>22</v>
      </c>
      <c r="L353" s="10">
        <f t="shared" si="129"/>
        <v>0</v>
      </c>
      <c r="M353" s="10">
        <f t="shared" si="130"/>
        <v>22</v>
      </c>
      <c r="N353" s="12">
        <f t="shared" si="131"/>
        <v>1</v>
      </c>
      <c r="O353" s="10" t="str">
        <f t="shared" si="132"/>
        <v/>
      </c>
      <c r="P353" s="13">
        <f t="shared" si="133"/>
        <v>0</v>
      </c>
      <c r="Q353" s="10" t="str">
        <f t="shared" si="134"/>
        <v/>
      </c>
      <c r="R353" s="11" t="str">
        <f t="shared" si="135"/>
        <v/>
      </c>
      <c r="S353" s="10" t="str">
        <f t="shared" si="136"/>
        <v>ALL PICKED</v>
      </c>
      <c r="T353" s="10" t="str">
        <f t="shared" si="137"/>
        <v>YES</v>
      </c>
      <c r="U353" s="10" t="str">
        <f t="shared" si="138"/>
        <v/>
      </c>
      <c r="V353" s="10" t="str">
        <f t="shared" si="139"/>
        <v/>
      </c>
      <c r="W353" s="10" t="str">
        <f t="shared" si="140"/>
        <v/>
      </c>
      <c r="X353" s="10" t="str">
        <f t="shared" si="141"/>
        <v>-</v>
      </c>
      <c r="Y353" s="10" t="str">
        <f t="shared" si="142"/>
        <v>Real route 1019: 31 items, last item released 18:46; departure = release + 60 min (rounded up to 15) + loading</v>
      </c>
      <c r="Z353" s="10" t="s">
        <v>148</v>
      </c>
      <c r="AA353" s="14"/>
      <c r="AB353" s="11"/>
      <c r="AC353" s="10"/>
      <c r="AD353" s="10" t="s">
        <v>203</v>
      </c>
      <c r="AE353" s="10" t="s">
        <v>152</v>
      </c>
      <c r="AF353" s="10"/>
      <c r="AG353" s="14"/>
      <c r="AH353" s="10"/>
      <c r="AI353">
        <f t="shared" si="143"/>
        <v>0</v>
      </c>
      <c r="AN353" t="s">
        <v>203</v>
      </c>
      <c r="AS353" t="s">
        <v>203</v>
      </c>
    </row>
    <row r="354" spans="1:46" x14ac:dyDescent="0.35">
      <c r="A354" s="10">
        <v>11</v>
      </c>
      <c r="B354" s="11">
        <f t="shared" si="120"/>
        <v>46273.78125</v>
      </c>
      <c r="C354" s="10" t="s">
        <v>60</v>
      </c>
      <c r="D354" s="10">
        <f t="shared" si="121"/>
        <v>1021</v>
      </c>
      <c r="E354" s="10" t="str">
        <f t="shared" si="122"/>
        <v>n/a</v>
      </c>
      <c r="F354" s="10" t="str">
        <f t="shared" si="123"/>
        <v>D09</v>
      </c>
      <c r="G354" s="11">
        <f t="shared" si="124"/>
        <v>46273.854166666657</v>
      </c>
      <c r="H354" s="11">
        <f t="shared" si="125"/>
        <v>46273.854166666657</v>
      </c>
      <c r="I354" s="11">
        <f t="shared" si="126"/>
        <v>46273.833333333321</v>
      </c>
      <c r="J354" s="13">
        <f t="shared" si="127"/>
        <v>1.2499999997089617</v>
      </c>
      <c r="K354" s="10">
        <f t="shared" si="128"/>
        <v>13</v>
      </c>
      <c r="L354" s="10">
        <f t="shared" si="129"/>
        <v>1</v>
      </c>
      <c r="M354" s="10">
        <f t="shared" si="130"/>
        <v>14</v>
      </c>
      <c r="N354" s="12">
        <f t="shared" si="131"/>
        <v>0.9285714285714286</v>
      </c>
      <c r="O354" s="10" t="str">
        <f t="shared" si="132"/>
        <v>5</v>
      </c>
      <c r="P354" s="13">
        <f t="shared" si="133"/>
        <v>0.25972222222222219</v>
      </c>
      <c r="Q354" s="10" t="str">
        <f t="shared" si="134"/>
        <v>WT 5</v>
      </c>
      <c r="R354" s="11">
        <f t="shared" si="135"/>
        <v>46273.792071759257</v>
      </c>
      <c r="S354" s="10" t="str">
        <f t="shared" si="136"/>
        <v>ON TIME</v>
      </c>
      <c r="T354" s="10" t="str">
        <f t="shared" si="137"/>
        <v>YES</v>
      </c>
      <c r="U354" s="10">
        <f t="shared" si="138"/>
        <v>59</v>
      </c>
      <c r="V354" s="10" t="str">
        <f t="shared" si="139"/>
        <v>+0:59</v>
      </c>
      <c r="W354" s="10" t="str">
        <f t="shared" si="140"/>
        <v/>
      </c>
      <c r="X354" s="10" t="str">
        <f t="shared" si="141"/>
        <v>-</v>
      </c>
      <c r="Y354" s="10" t="str">
        <f t="shared" si="142"/>
        <v>Real route 1021: 18 items, last item released 18:53; departure = release + 60 min (rounded up to 15) + loading</v>
      </c>
      <c r="Z354" s="10" t="s">
        <v>148</v>
      </c>
      <c r="AA354" s="14">
        <v>1.082175925925926E-2</v>
      </c>
      <c r="AB354" s="11">
        <v>46273.792071759257</v>
      </c>
      <c r="AC354" s="10" t="s">
        <v>269</v>
      </c>
      <c r="AD354" s="10" t="s">
        <v>151</v>
      </c>
      <c r="AE354" s="10" t="s">
        <v>152</v>
      </c>
      <c r="AF354" s="10" t="s">
        <v>216</v>
      </c>
      <c r="AG354" s="14">
        <v>0</v>
      </c>
      <c r="AH354" s="10"/>
      <c r="AI354">
        <f t="shared" si="143"/>
        <v>0</v>
      </c>
      <c r="AJ354" s="54">
        <v>9.5196759259259262E-3</v>
      </c>
      <c r="AK354" s="54">
        <v>1.082175925925926E-2</v>
      </c>
      <c r="AL354" s="53">
        <v>46273.790769675928</v>
      </c>
      <c r="AM354" s="53">
        <v>46273.792071759257</v>
      </c>
      <c r="AN354" t="s">
        <v>151</v>
      </c>
      <c r="AP354" s="54" t="s">
        <v>216</v>
      </c>
      <c r="AQ354" s="53">
        <v>1.082175925925926E-2</v>
      </c>
      <c r="AR354" s="53">
        <v>46273.792071759257</v>
      </c>
      <c r="AS354" t="s">
        <v>151</v>
      </c>
      <c r="AT354" t="s">
        <v>216</v>
      </c>
    </row>
    <row r="355" spans="1:46" x14ac:dyDescent="0.35">
      <c r="A355" s="10">
        <v>11</v>
      </c>
      <c r="B355" s="11">
        <f t="shared" si="120"/>
        <v>46273.78125</v>
      </c>
      <c r="C355" s="10" t="s">
        <v>61</v>
      </c>
      <c r="D355" s="10">
        <f t="shared" si="121"/>
        <v>1030</v>
      </c>
      <c r="E355" s="10" t="str">
        <f t="shared" si="122"/>
        <v>n/a</v>
      </c>
      <c r="F355" s="10" t="str">
        <f t="shared" si="123"/>
        <v>D10</v>
      </c>
      <c r="G355" s="11">
        <f t="shared" si="124"/>
        <v>46273.854166666657</v>
      </c>
      <c r="H355" s="11">
        <f t="shared" si="125"/>
        <v>46273.854166666657</v>
      </c>
      <c r="I355" s="11">
        <f t="shared" si="126"/>
        <v>46273.833333333321</v>
      </c>
      <c r="J355" s="13">
        <f t="shared" si="127"/>
        <v>1.2499999997089617</v>
      </c>
      <c r="K355" s="10">
        <f t="shared" si="128"/>
        <v>7</v>
      </c>
      <c r="L355" s="10">
        <f t="shared" si="129"/>
        <v>11</v>
      </c>
      <c r="M355" s="10">
        <f t="shared" si="130"/>
        <v>18</v>
      </c>
      <c r="N355" s="12">
        <f t="shared" si="131"/>
        <v>0.3888888888888889</v>
      </c>
      <c r="O355" s="10" t="str">
        <f t="shared" si="132"/>
        <v>1, 2, 5</v>
      </c>
      <c r="P355" s="13">
        <f t="shared" si="133"/>
        <v>0.25972222222222219</v>
      </c>
      <c r="Q355" s="10" t="str">
        <f t="shared" si="134"/>
        <v>WT 5</v>
      </c>
      <c r="R355" s="11">
        <f t="shared" si="135"/>
        <v>46273.792071759257</v>
      </c>
      <c r="S355" s="10" t="str">
        <f t="shared" si="136"/>
        <v>ON TIME</v>
      </c>
      <c r="T355" s="10" t="str">
        <f t="shared" si="137"/>
        <v>YES</v>
      </c>
      <c r="U355" s="10">
        <f t="shared" si="138"/>
        <v>59</v>
      </c>
      <c r="V355" s="10" t="str">
        <f t="shared" si="139"/>
        <v>+0:59</v>
      </c>
      <c r="W355" s="10" t="str">
        <f t="shared" si="140"/>
        <v/>
      </c>
      <c r="X355" s="10" t="str">
        <f t="shared" si="141"/>
        <v>-</v>
      </c>
      <c r="Y355" s="10" t="str">
        <f t="shared" si="142"/>
        <v>Real route 1030: 19 items, last item released 18:59; departure = release + 60 min (rounded up to 15) + loading</v>
      </c>
      <c r="Z355" s="10" t="s">
        <v>148</v>
      </c>
      <c r="AA355" s="14">
        <v>1.082175925925926E-2</v>
      </c>
      <c r="AB355" s="11">
        <v>46273.792071759257</v>
      </c>
      <c r="AC355" s="10" t="s">
        <v>269</v>
      </c>
      <c r="AD355" s="10" t="s">
        <v>151</v>
      </c>
      <c r="AE355" s="10" t="s">
        <v>152</v>
      </c>
      <c r="AF355" s="10" t="s">
        <v>216</v>
      </c>
      <c r="AG355" s="14">
        <v>0</v>
      </c>
      <c r="AH355" s="10" t="s">
        <v>249</v>
      </c>
      <c r="AI355">
        <f t="shared" si="143"/>
        <v>0</v>
      </c>
      <c r="AJ355" s="54">
        <v>9.5196759259259262E-3</v>
      </c>
      <c r="AK355" s="54">
        <v>3.5491452986111109E-2</v>
      </c>
      <c r="AL355" s="53">
        <v>46273.790769675928</v>
      </c>
      <c r="AM355" s="53">
        <v>46273.816741452989</v>
      </c>
      <c r="AN355" t="s">
        <v>151</v>
      </c>
      <c r="AP355" s="54" t="s">
        <v>286</v>
      </c>
      <c r="AQ355" s="53">
        <v>3.5491452986111109E-2</v>
      </c>
      <c r="AR355" s="53">
        <v>46273.816741452989</v>
      </c>
      <c r="AS355" t="s">
        <v>151</v>
      </c>
      <c r="AT355" t="s">
        <v>286</v>
      </c>
    </row>
    <row r="356" spans="1:46" x14ac:dyDescent="0.35">
      <c r="A356" s="10">
        <v>11</v>
      </c>
      <c r="B356" s="11">
        <f t="shared" si="120"/>
        <v>46273.78125</v>
      </c>
      <c r="C356" s="10" t="s">
        <v>62</v>
      </c>
      <c r="D356" s="10">
        <f t="shared" si="121"/>
        <v>1042</v>
      </c>
      <c r="E356" s="10" t="str">
        <f t="shared" si="122"/>
        <v>n/a</v>
      </c>
      <c r="F356" s="10" t="str">
        <f t="shared" si="123"/>
        <v>D11</v>
      </c>
      <c r="G356" s="11">
        <f t="shared" si="124"/>
        <v>46273.854166666657</v>
      </c>
      <c r="H356" s="11">
        <f t="shared" si="125"/>
        <v>46273.854166666657</v>
      </c>
      <c r="I356" s="11">
        <f t="shared" si="126"/>
        <v>46273.833333333321</v>
      </c>
      <c r="J356" s="13">
        <f t="shared" si="127"/>
        <v>1.2499999997089617</v>
      </c>
      <c r="K356" s="10">
        <f t="shared" si="128"/>
        <v>188</v>
      </c>
      <c r="L356" s="10">
        <f t="shared" si="129"/>
        <v>9</v>
      </c>
      <c r="M356" s="10">
        <f t="shared" si="130"/>
        <v>197</v>
      </c>
      <c r="N356" s="12">
        <f t="shared" si="131"/>
        <v>0.95431472081218272</v>
      </c>
      <c r="O356" s="10" t="str">
        <f t="shared" si="132"/>
        <v>1, 2, 6</v>
      </c>
      <c r="P356" s="13">
        <f t="shared" si="133"/>
        <v>0.18269736842105264</v>
      </c>
      <c r="Q356" s="10" t="str">
        <f t="shared" si="134"/>
        <v>WT 6</v>
      </c>
      <c r="R356" s="11">
        <f t="shared" si="135"/>
        <v>46273.788862390349</v>
      </c>
      <c r="S356" s="10" t="str">
        <f t="shared" si="136"/>
        <v>ON TIME</v>
      </c>
      <c r="T356" s="10" t="str">
        <f t="shared" si="137"/>
        <v>YES</v>
      </c>
      <c r="U356" s="10">
        <f t="shared" si="138"/>
        <v>64</v>
      </c>
      <c r="V356" s="10" t="str">
        <f t="shared" si="139"/>
        <v>+1:04</v>
      </c>
      <c r="W356" s="10" t="str">
        <f t="shared" si="140"/>
        <v/>
      </c>
      <c r="X356" s="10" t="str">
        <f t="shared" si="141"/>
        <v>-</v>
      </c>
      <c r="Y356" s="10" t="str">
        <f t="shared" si="142"/>
        <v>Real route 1042: 200 items, last item released 18:59; departure = release + 60 min (rounded up to 15) + loading</v>
      </c>
      <c r="Z356" s="10" t="s">
        <v>148</v>
      </c>
      <c r="AA356" s="14">
        <v>1.7915580636574079E-2</v>
      </c>
      <c r="AB356" s="11">
        <v>46273.79916558064</v>
      </c>
      <c r="AC356" s="10" t="s">
        <v>212</v>
      </c>
      <c r="AD356" s="10" t="s">
        <v>151</v>
      </c>
      <c r="AE356" s="10" t="s">
        <v>152</v>
      </c>
      <c r="AF356" s="10" t="s">
        <v>243</v>
      </c>
      <c r="AG356" s="14">
        <v>-1.030319028935185E-2</v>
      </c>
      <c r="AH356" s="10" t="s">
        <v>258</v>
      </c>
      <c r="AI356">
        <f t="shared" si="143"/>
        <v>0</v>
      </c>
      <c r="AJ356" s="54">
        <v>6.6183574884259256E-3</v>
      </c>
      <c r="AK356" s="54">
        <v>3.5491452986111109E-2</v>
      </c>
      <c r="AL356" s="53">
        <v>46273.787868357489</v>
      </c>
      <c r="AM356" s="53">
        <v>46273.816741452989</v>
      </c>
      <c r="AN356" t="s">
        <v>151</v>
      </c>
      <c r="AP356" s="54" t="s">
        <v>286</v>
      </c>
      <c r="AQ356" s="53">
        <v>3.5491452986111109E-2</v>
      </c>
      <c r="AR356" s="53">
        <v>46273.816741452989</v>
      </c>
      <c r="AS356" t="s">
        <v>151</v>
      </c>
      <c r="AT356" t="s">
        <v>286</v>
      </c>
    </row>
    <row r="357" spans="1:46" x14ac:dyDescent="0.35">
      <c r="A357" s="10">
        <v>11</v>
      </c>
      <c r="B357" s="11">
        <f t="shared" si="120"/>
        <v>46273.78125</v>
      </c>
      <c r="C357" s="10" t="s">
        <v>63</v>
      </c>
      <c r="D357" s="10">
        <f t="shared" si="121"/>
        <v>1080</v>
      </c>
      <c r="E357" s="10" t="str">
        <f t="shared" si="122"/>
        <v>n/a</v>
      </c>
      <c r="F357" s="10" t="str">
        <f t="shared" si="123"/>
        <v>D12</v>
      </c>
      <c r="G357" s="11">
        <f t="shared" si="124"/>
        <v>46273.854166666657</v>
      </c>
      <c r="H357" s="11">
        <f t="shared" si="125"/>
        <v>46273.854166666657</v>
      </c>
      <c r="I357" s="11">
        <f t="shared" si="126"/>
        <v>46273.833333333321</v>
      </c>
      <c r="J357" s="13">
        <f t="shared" si="127"/>
        <v>1.2499999997089617</v>
      </c>
      <c r="K357" s="10">
        <f t="shared" si="128"/>
        <v>15</v>
      </c>
      <c r="L357" s="10">
        <f t="shared" si="129"/>
        <v>7</v>
      </c>
      <c r="M357" s="10">
        <f t="shared" si="130"/>
        <v>22</v>
      </c>
      <c r="N357" s="12">
        <f t="shared" si="131"/>
        <v>0.68181818181818177</v>
      </c>
      <c r="O357" s="10" t="str">
        <f t="shared" si="132"/>
        <v>1, 2</v>
      </c>
      <c r="P357" s="13">
        <f t="shared" si="133"/>
        <v>0.12472602739726027</v>
      </c>
      <c r="Q357" s="10" t="str">
        <f t="shared" si="134"/>
        <v>WT 2</v>
      </c>
      <c r="R357" s="11">
        <f t="shared" si="135"/>
        <v>46273.786446917809</v>
      </c>
      <c r="S357" s="10" t="str">
        <f t="shared" si="136"/>
        <v>ON TIME</v>
      </c>
      <c r="T357" s="10" t="str">
        <f t="shared" si="137"/>
        <v>YES</v>
      </c>
      <c r="U357" s="10">
        <f t="shared" si="138"/>
        <v>68</v>
      </c>
      <c r="V357" s="10" t="str">
        <f t="shared" si="139"/>
        <v>+1:08</v>
      </c>
      <c r="W357" s="10" t="str">
        <f t="shared" si="140"/>
        <v/>
      </c>
      <c r="X357" s="10" t="str">
        <f t="shared" si="141"/>
        <v>-</v>
      </c>
      <c r="Y357" s="10" t="str">
        <f t="shared" si="142"/>
        <v>Real route 1080: 25 items, last item released 18:59; departure = release + 60 min (rounded up to 15) + loading</v>
      </c>
      <c r="Z357" s="10" t="s">
        <v>148</v>
      </c>
      <c r="AA357" s="14">
        <v>4.1444003472222218E-3</v>
      </c>
      <c r="AB357" s="11">
        <v>46273.785394400336</v>
      </c>
      <c r="AC357" s="10" t="s">
        <v>150</v>
      </c>
      <c r="AD357" s="10" t="s">
        <v>151</v>
      </c>
      <c r="AE357" s="10" t="s">
        <v>152</v>
      </c>
      <c r="AF357" s="10" t="s">
        <v>199</v>
      </c>
      <c r="AG357" s="14">
        <v>1.0525174537037039E-3</v>
      </c>
      <c r="AH357" s="10" t="s">
        <v>249</v>
      </c>
      <c r="AI357">
        <f t="shared" si="143"/>
        <v>0</v>
      </c>
      <c r="AJ357" s="54">
        <v>2.6644880208333329E-3</v>
      </c>
      <c r="AK357" s="54">
        <v>3.5491452986111109E-2</v>
      </c>
      <c r="AL357" s="53">
        <v>46273.78391448802</v>
      </c>
      <c r="AM357" s="53">
        <v>46273.816741452989</v>
      </c>
      <c r="AN357" t="s">
        <v>151</v>
      </c>
      <c r="AP357" s="54" t="s">
        <v>286</v>
      </c>
      <c r="AQ357" s="53">
        <v>3.5491452986111109E-2</v>
      </c>
      <c r="AR357" s="53">
        <v>46273.816741452989</v>
      </c>
      <c r="AS357" t="s">
        <v>151</v>
      </c>
      <c r="AT357" t="s">
        <v>286</v>
      </c>
    </row>
    <row r="358" spans="1:46" x14ac:dyDescent="0.35">
      <c r="A358" s="10">
        <v>11</v>
      </c>
      <c r="B358" s="11">
        <f t="shared" si="120"/>
        <v>46273.78125</v>
      </c>
      <c r="C358" s="10" t="s">
        <v>64</v>
      </c>
      <c r="D358" s="10">
        <f t="shared" si="121"/>
        <v>1026</v>
      </c>
      <c r="E358" s="10" t="str">
        <f t="shared" si="122"/>
        <v>n/a</v>
      </c>
      <c r="F358" s="10" t="str">
        <f t="shared" si="123"/>
        <v>D01</v>
      </c>
      <c r="G358" s="11">
        <f t="shared" si="124"/>
        <v>46273.864583333343</v>
      </c>
      <c r="H358" s="11">
        <f t="shared" si="125"/>
        <v>46273.864583333343</v>
      </c>
      <c r="I358" s="11">
        <f t="shared" si="126"/>
        <v>46273.843750000007</v>
      </c>
      <c r="J358" s="13">
        <f t="shared" si="127"/>
        <v>1.500000000174623</v>
      </c>
      <c r="K358" s="10">
        <f t="shared" si="128"/>
        <v>20</v>
      </c>
      <c r="L358" s="10">
        <f t="shared" si="129"/>
        <v>5</v>
      </c>
      <c r="M358" s="10">
        <f t="shared" si="130"/>
        <v>25</v>
      </c>
      <c r="N358" s="12">
        <f t="shared" si="131"/>
        <v>0.8</v>
      </c>
      <c r="O358" s="10" t="str">
        <f t="shared" si="132"/>
        <v>2, 6</v>
      </c>
      <c r="P358" s="13">
        <f t="shared" si="133"/>
        <v>0.51764254385964914</v>
      </c>
      <c r="Q358" s="10" t="str">
        <f t="shared" si="134"/>
        <v>WT 6</v>
      </c>
      <c r="R358" s="11">
        <f t="shared" si="135"/>
        <v>46273.802818439326</v>
      </c>
      <c r="S358" s="10" t="str">
        <f t="shared" si="136"/>
        <v>ON TIME</v>
      </c>
      <c r="T358" s="10" t="str">
        <f t="shared" si="137"/>
        <v>YES</v>
      </c>
      <c r="U358" s="10">
        <f t="shared" si="138"/>
        <v>59</v>
      </c>
      <c r="V358" s="10" t="str">
        <f t="shared" si="139"/>
        <v>+0:59</v>
      </c>
      <c r="W358" s="10" t="str">
        <f t="shared" si="140"/>
        <v/>
      </c>
      <c r="X358" s="10" t="str">
        <f t="shared" si="141"/>
        <v>-</v>
      </c>
      <c r="Y358" s="10" t="str">
        <f t="shared" si="142"/>
        <v>Real route 1026: 29 items, last item released 19:01; departure = release + 60 min (rounded up to 15) + loading</v>
      </c>
      <c r="Z358" s="10" t="s">
        <v>148</v>
      </c>
      <c r="AA358" s="14">
        <v>5.0760811805555549E-2</v>
      </c>
      <c r="AB358" s="11">
        <v>46273.832010811821</v>
      </c>
      <c r="AC358" s="10" t="s">
        <v>212</v>
      </c>
      <c r="AD358" s="10" t="s">
        <v>151</v>
      </c>
      <c r="AE358" s="10" t="s">
        <v>152</v>
      </c>
      <c r="AF358" s="10" t="s">
        <v>287</v>
      </c>
      <c r="AG358" s="14">
        <v>-2.9192372488425929E-2</v>
      </c>
      <c r="AH358" s="10" t="s">
        <v>258</v>
      </c>
      <c r="AI358">
        <f t="shared" si="143"/>
        <v>0</v>
      </c>
      <c r="AJ358" s="54">
        <v>1.875201288194445E-2</v>
      </c>
      <c r="AK358" s="54">
        <v>2.5886959872685189E-2</v>
      </c>
      <c r="AL358" s="53">
        <v>46273.800002012882</v>
      </c>
      <c r="AM358" s="53">
        <v>46273.807136959869</v>
      </c>
      <c r="AN358" t="s">
        <v>151</v>
      </c>
      <c r="AP358" s="54" t="s">
        <v>288</v>
      </c>
      <c r="AQ358" s="53">
        <v>5.1773919756944453E-2</v>
      </c>
      <c r="AR358" s="53">
        <v>46273.83302391976</v>
      </c>
      <c r="AS358" t="s">
        <v>151</v>
      </c>
      <c r="AT358" t="s">
        <v>289</v>
      </c>
    </row>
    <row r="359" spans="1:46" x14ac:dyDescent="0.35">
      <c r="A359" s="10">
        <v>11</v>
      </c>
      <c r="B359" s="11">
        <f t="shared" si="120"/>
        <v>46273.78125</v>
      </c>
      <c r="C359" s="10" t="s">
        <v>65</v>
      </c>
      <c r="D359" s="10">
        <f t="shared" si="121"/>
        <v>1033</v>
      </c>
      <c r="E359" s="10" t="str">
        <f t="shared" si="122"/>
        <v>n/a</v>
      </c>
      <c r="F359" s="10" t="str">
        <f t="shared" si="123"/>
        <v>D02</v>
      </c>
      <c r="G359" s="11">
        <f t="shared" si="124"/>
        <v>46273.864583333343</v>
      </c>
      <c r="H359" s="11">
        <f t="shared" si="125"/>
        <v>46273.864583333343</v>
      </c>
      <c r="I359" s="11">
        <f t="shared" si="126"/>
        <v>46273.843750000007</v>
      </c>
      <c r="J359" s="13">
        <f t="shared" si="127"/>
        <v>1.500000000174623</v>
      </c>
      <c r="K359" s="10">
        <f t="shared" si="128"/>
        <v>69</v>
      </c>
      <c r="L359" s="10">
        <f t="shared" si="129"/>
        <v>3</v>
      </c>
      <c r="M359" s="10">
        <f t="shared" si="130"/>
        <v>72</v>
      </c>
      <c r="N359" s="12">
        <f t="shared" si="131"/>
        <v>0.95833333333333337</v>
      </c>
      <c r="O359" s="10" t="str">
        <f t="shared" si="132"/>
        <v>1</v>
      </c>
      <c r="P359" s="13">
        <f t="shared" si="133"/>
        <v>0.17180423280423279</v>
      </c>
      <c r="Q359" s="10" t="str">
        <f t="shared" si="134"/>
        <v>WT 1</v>
      </c>
      <c r="R359" s="11">
        <f t="shared" si="135"/>
        <v>46273.788408509703</v>
      </c>
      <c r="S359" s="10" t="str">
        <f t="shared" si="136"/>
        <v>ON TIME</v>
      </c>
      <c r="T359" s="10" t="str">
        <f t="shared" si="137"/>
        <v>YES</v>
      </c>
      <c r="U359" s="10">
        <f t="shared" si="138"/>
        <v>80</v>
      </c>
      <c r="V359" s="10" t="str">
        <f t="shared" si="139"/>
        <v>+1:20</v>
      </c>
      <c r="W359" s="10" t="str">
        <f t="shared" si="140"/>
        <v/>
      </c>
      <c r="X359" s="10" t="str">
        <f t="shared" si="141"/>
        <v>-</v>
      </c>
      <c r="Y359" s="10" t="str">
        <f t="shared" si="142"/>
        <v>Real route 1033: 74 items, last item released 19:01; departure = release + 60 min (rounded up to 15) + loading</v>
      </c>
      <c r="Z359" s="10" t="s">
        <v>148</v>
      </c>
      <c r="AA359" s="14">
        <v>7.1585096990740733E-3</v>
      </c>
      <c r="AB359" s="11">
        <v>46273.788408509703</v>
      </c>
      <c r="AC359" s="10" t="s">
        <v>150</v>
      </c>
      <c r="AD359" s="10" t="s">
        <v>151</v>
      </c>
      <c r="AE359" s="10" t="s">
        <v>152</v>
      </c>
      <c r="AF359" s="10" t="s">
        <v>276</v>
      </c>
      <c r="AG359" s="14">
        <v>0</v>
      </c>
      <c r="AH359" s="10"/>
      <c r="AI359">
        <f t="shared" si="143"/>
        <v>0</v>
      </c>
      <c r="AJ359" s="54">
        <v>3.6445685416666659E-3</v>
      </c>
      <c r="AK359" s="54">
        <v>6.1303418807870373E-2</v>
      </c>
      <c r="AL359" s="53">
        <v>46273.78489456854</v>
      </c>
      <c r="AM359" s="53">
        <v>46273.842553418814</v>
      </c>
      <c r="AN359" t="s">
        <v>151</v>
      </c>
      <c r="AP359" s="54" t="s">
        <v>290</v>
      </c>
      <c r="AQ359" s="53">
        <v>6.1303418807870373E-2</v>
      </c>
      <c r="AR359" s="53">
        <v>46273.842553418814</v>
      </c>
      <c r="AS359" t="s">
        <v>151</v>
      </c>
      <c r="AT359" t="s">
        <v>290</v>
      </c>
    </row>
    <row r="360" spans="1:46" x14ac:dyDescent="0.35">
      <c r="A360" s="10">
        <v>11</v>
      </c>
      <c r="B360" s="11">
        <f t="shared" si="120"/>
        <v>46273.78125</v>
      </c>
      <c r="C360" s="10" t="s">
        <v>66</v>
      </c>
      <c r="D360" s="10">
        <f t="shared" si="121"/>
        <v>1034</v>
      </c>
      <c r="E360" s="10" t="str">
        <f t="shared" si="122"/>
        <v>n/a</v>
      </c>
      <c r="F360" s="10" t="str">
        <f t="shared" si="123"/>
        <v>D03</v>
      </c>
      <c r="G360" s="11">
        <f t="shared" si="124"/>
        <v>46273.864583333343</v>
      </c>
      <c r="H360" s="11">
        <f t="shared" si="125"/>
        <v>46273.864583333343</v>
      </c>
      <c r="I360" s="11">
        <f t="shared" si="126"/>
        <v>46273.843750000007</v>
      </c>
      <c r="J360" s="13">
        <f t="shared" si="127"/>
        <v>1.500000000174623</v>
      </c>
      <c r="K360" s="10">
        <f t="shared" si="128"/>
        <v>77</v>
      </c>
      <c r="L360" s="10">
        <f t="shared" si="129"/>
        <v>19</v>
      </c>
      <c r="M360" s="10">
        <f t="shared" si="130"/>
        <v>96</v>
      </c>
      <c r="N360" s="12">
        <f t="shared" si="131"/>
        <v>0.80208333333333337</v>
      </c>
      <c r="O360" s="10" t="str">
        <f t="shared" si="132"/>
        <v>1, 2, 6</v>
      </c>
      <c r="P360" s="13">
        <f t="shared" si="133"/>
        <v>0.51764254385964914</v>
      </c>
      <c r="Q360" s="10" t="str">
        <f t="shared" si="134"/>
        <v>WT 6</v>
      </c>
      <c r="R360" s="11">
        <f t="shared" si="135"/>
        <v>46273.802818439326</v>
      </c>
      <c r="S360" s="10" t="str">
        <f t="shared" si="136"/>
        <v>ON TIME</v>
      </c>
      <c r="T360" s="10" t="str">
        <f t="shared" si="137"/>
        <v>YES</v>
      </c>
      <c r="U360" s="10">
        <f t="shared" si="138"/>
        <v>59</v>
      </c>
      <c r="V360" s="10" t="str">
        <f t="shared" si="139"/>
        <v>+0:59</v>
      </c>
      <c r="W360" s="10" t="str">
        <f t="shared" si="140"/>
        <v/>
      </c>
      <c r="X360" s="10" t="str">
        <f t="shared" si="141"/>
        <v>-</v>
      </c>
      <c r="Y360" s="10" t="str">
        <f t="shared" si="142"/>
        <v>Real route 1034: 98 items, last item released 19:05; departure = release + 60 min (rounded up to 15) + loading</v>
      </c>
      <c r="Z360" s="10" t="s">
        <v>148</v>
      </c>
      <c r="AA360" s="14">
        <v>5.0760811805555549E-2</v>
      </c>
      <c r="AB360" s="11">
        <v>46273.832010811821</v>
      </c>
      <c r="AC360" s="10" t="s">
        <v>212</v>
      </c>
      <c r="AD360" s="10" t="s">
        <v>151</v>
      </c>
      <c r="AE360" s="10" t="s">
        <v>152</v>
      </c>
      <c r="AF360" s="10" t="s">
        <v>287</v>
      </c>
      <c r="AG360" s="14">
        <v>-2.9192372488425929E-2</v>
      </c>
      <c r="AH360" s="10" t="s">
        <v>258</v>
      </c>
      <c r="AI360">
        <f t="shared" si="143"/>
        <v>0</v>
      </c>
      <c r="AJ360" s="54">
        <v>1.875201288194445E-2</v>
      </c>
      <c r="AK360" s="54">
        <v>6.1303418807870373E-2</v>
      </c>
      <c r="AL360" s="53">
        <v>46273.800002012882</v>
      </c>
      <c r="AM360" s="53">
        <v>46273.842553418814</v>
      </c>
      <c r="AN360" t="s">
        <v>151</v>
      </c>
      <c r="AP360" s="54" t="s">
        <v>290</v>
      </c>
      <c r="AQ360" s="53">
        <v>6.1303418807870373E-2</v>
      </c>
      <c r="AR360" s="53">
        <v>46273.842553418814</v>
      </c>
      <c r="AS360" t="s">
        <v>151</v>
      </c>
      <c r="AT360" t="s">
        <v>290</v>
      </c>
    </row>
    <row r="361" spans="1:46" x14ac:dyDescent="0.35">
      <c r="A361" s="10">
        <v>11</v>
      </c>
      <c r="B361" s="11">
        <f t="shared" si="120"/>
        <v>46273.78125</v>
      </c>
      <c r="C361" s="10" t="s">
        <v>67</v>
      </c>
      <c r="D361" s="10">
        <f t="shared" si="121"/>
        <v>1039</v>
      </c>
      <c r="E361" s="10" t="str">
        <f t="shared" si="122"/>
        <v>n/a</v>
      </c>
      <c r="F361" s="10" t="str">
        <f t="shared" si="123"/>
        <v>D04</v>
      </c>
      <c r="G361" s="11">
        <f t="shared" si="124"/>
        <v>46273.864583333343</v>
      </c>
      <c r="H361" s="11">
        <f t="shared" si="125"/>
        <v>46273.864583333343</v>
      </c>
      <c r="I361" s="11">
        <f t="shared" si="126"/>
        <v>46273.843750000007</v>
      </c>
      <c r="J361" s="13">
        <f t="shared" si="127"/>
        <v>1.500000000174623</v>
      </c>
      <c r="K361" s="10">
        <f t="shared" si="128"/>
        <v>15</v>
      </c>
      <c r="L361" s="10">
        <f t="shared" si="129"/>
        <v>0</v>
      </c>
      <c r="M361" s="10">
        <f t="shared" si="130"/>
        <v>15</v>
      </c>
      <c r="N361" s="12">
        <f t="shared" si="131"/>
        <v>1</v>
      </c>
      <c r="O361" s="10" t="str">
        <f t="shared" si="132"/>
        <v/>
      </c>
      <c r="P361" s="13">
        <f t="shared" si="133"/>
        <v>0</v>
      </c>
      <c r="Q361" s="10" t="str">
        <f t="shared" si="134"/>
        <v/>
      </c>
      <c r="R361" s="11" t="str">
        <f t="shared" si="135"/>
        <v/>
      </c>
      <c r="S361" s="10" t="str">
        <f t="shared" si="136"/>
        <v>ALL PICKED</v>
      </c>
      <c r="T361" s="10" t="str">
        <f t="shared" si="137"/>
        <v>YES</v>
      </c>
      <c r="U361" s="10" t="str">
        <f t="shared" si="138"/>
        <v/>
      </c>
      <c r="V361" s="10" t="str">
        <f t="shared" si="139"/>
        <v/>
      </c>
      <c r="W361" s="10" t="str">
        <f t="shared" si="140"/>
        <v/>
      </c>
      <c r="X361" s="10" t="str">
        <f t="shared" si="141"/>
        <v>-</v>
      </c>
      <c r="Y361" s="10" t="str">
        <f t="shared" si="142"/>
        <v>Real route 1039: 19 items, last item released 19:13; departure = release + 60 min (rounded up to 15) + loading</v>
      </c>
      <c r="Z361" s="10" t="s">
        <v>148</v>
      </c>
      <c r="AA361" s="14"/>
      <c r="AB361" s="11"/>
      <c r="AC361" s="10"/>
      <c r="AD361" s="10" t="s">
        <v>203</v>
      </c>
      <c r="AE361" s="10" t="s">
        <v>152</v>
      </c>
      <c r="AF361" s="10"/>
      <c r="AG361" s="14"/>
      <c r="AH361" s="10"/>
      <c r="AI361">
        <f t="shared" si="143"/>
        <v>0</v>
      </c>
      <c r="AN361" t="s">
        <v>203</v>
      </c>
      <c r="AS361" t="s">
        <v>203</v>
      </c>
    </row>
    <row r="362" spans="1:46" x14ac:dyDescent="0.35">
      <c r="A362" s="10">
        <v>11</v>
      </c>
      <c r="B362" s="11">
        <f t="shared" si="120"/>
        <v>46273.78125</v>
      </c>
      <c r="C362" s="10" t="s">
        <v>68</v>
      </c>
      <c r="D362" s="10">
        <f t="shared" si="121"/>
        <v>1048</v>
      </c>
      <c r="E362" s="10" t="str">
        <f t="shared" si="122"/>
        <v>n/a</v>
      </c>
      <c r="F362" s="10" t="str">
        <f t="shared" si="123"/>
        <v>D05</v>
      </c>
      <c r="G362" s="11">
        <f t="shared" si="124"/>
        <v>46273.864583333343</v>
      </c>
      <c r="H362" s="11">
        <f t="shared" si="125"/>
        <v>46273.864583333343</v>
      </c>
      <c r="I362" s="11">
        <f t="shared" si="126"/>
        <v>46273.843750000007</v>
      </c>
      <c r="J362" s="13">
        <f t="shared" si="127"/>
        <v>1.500000000174623</v>
      </c>
      <c r="K362" s="10">
        <f t="shared" si="128"/>
        <v>9</v>
      </c>
      <c r="L362" s="10">
        <f t="shared" si="129"/>
        <v>1</v>
      </c>
      <c r="M362" s="10">
        <f t="shared" si="130"/>
        <v>10</v>
      </c>
      <c r="N362" s="12">
        <f t="shared" si="131"/>
        <v>0.9</v>
      </c>
      <c r="O362" s="10" t="str">
        <f t="shared" si="132"/>
        <v>6</v>
      </c>
      <c r="P362" s="13">
        <f t="shared" si="133"/>
        <v>0.51764254385964914</v>
      </c>
      <c r="Q362" s="10" t="str">
        <f t="shared" si="134"/>
        <v>WT 6</v>
      </c>
      <c r="R362" s="11">
        <f t="shared" si="135"/>
        <v>46273.802818439326</v>
      </c>
      <c r="S362" s="10" t="str">
        <f t="shared" si="136"/>
        <v>ON TIME</v>
      </c>
      <c r="T362" s="10" t="str">
        <f t="shared" si="137"/>
        <v>YES</v>
      </c>
      <c r="U362" s="10">
        <f t="shared" si="138"/>
        <v>59</v>
      </c>
      <c r="V362" s="10" t="str">
        <f t="shared" si="139"/>
        <v>+0:59</v>
      </c>
      <c r="W362" s="10" t="str">
        <f t="shared" si="140"/>
        <v/>
      </c>
      <c r="X362" s="10" t="str">
        <f t="shared" si="141"/>
        <v>-</v>
      </c>
      <c r="Y362" s="10" t="str">
        <f t="shared" si="142"/>
        <v>Real route 1048: 11 items, last item released 19:13; departure = release + 60 min (rounded up to 15) + loading</v>
      </c>
      <c r="Z362" s="10" t="s">
        <v>148</v>
      </c>
      <c r="AA362" s="14">
        <v>5.0760811805555549E-2</v>
      </c>
      <c r="AB362" s="11">
        <v>46273.832010811821</v>
      </c>
      <c r="AC362" s="10" t="s">
        <v>212</v>
      </c>
      <c r="AD362" s="10" t="s">
        <v>151</v>
      </c>
      <c r="AE362" s="10" t="s">
        <v>152</v>
      </c>
      <c r="AF362" s="10" t="s">
        <v>287</v>
      </c>
      <c r="AG362" s="14">
        <v>-2.9192372488425929E-2</v>
      </c>
      <c r="AH362" s="10" t="s">
        <v>255</v>
      </c>
      <c r="AI362">
        <f t="shared" si="143"/>
        <v>0</v>
      </c>
      <c r="AJ362" s="54">
        <v>1.875201288194445E-2</v>
      </c>
      <c r="AK362" s="54">
        <v>2.5886959872685189E-2</v>
      </c>
      <c r="AL362" s="53">
        <v>46273.800002012882</v>
      </c>
      <c r="AM362" s="53">
        <v>46273.807136959869</v>
      </c>
      <c r="AN362" t="s">
        <v>151</v>
      </c>
      <c r="AP362" s="54" t="s">
        <v>288</v>
      </c>
      <c r="AQ362" s="53">
        <v>5.1773919756944453E-2</v>
      </c>
      <c r="AR362" s="53">
        <v>46273.83302391976</v>
      </c>
      <c r="AS362" t="s">
        <v>151</v>
      </c>
      <c r="AT362" t="s">
        <v>289</v>
      </c>
    </row>
    <row r="363" spans="1:46" x14ac:dyDescent="0.35">
      <c r="A363" s="10">
        <v>11</v>
      </c>
      <c r="B363" s="11">
        <f t="shared" si="120"/>
        <v>46273.78125</v>
      </c>
      <c r="C363" s="10" t="s">
        <v>69</v>
      </c>
      <c r="D363" s="10">
        <f t="shared" si="121"/>
        <v>1051</v>
      </c>
      <c r="E363" s="10" t="str">
        <f t="shared" si="122"/>
        <v>n/a</v>
      </c>
      <c r="F363" s="10" t="str">
        <f t="shared" si="123"/>
        <v>D06</v>
      </c>
      <c r="G363" s="11">
        <f t="shared" si="124"/>
        <v>46273.864583333343</v>
      </c>
      <c r="H363" s="11">
        <f t="shared" si="125"/>
        <v>46273.864583333343</v>
      </c>
      <c r="I363" s="11">
        <f t="shared" si="126"/>
        <v>46273.843750000007</v>
      </c>
      <c r="J363" s="13">
        <f t="shared" si="127"/>
        <v>1.500000000174623</v>
      </c>
      <c r="K363" s="10">
        <f t="shared" si="128"/>
        <v>40</v>
      </c>
      <c r="L363" s="10">
        <f t="shared" si="129"/>
        <v>2</v>
      </c>
      <c r="M363" s="10">
        <f t="shared" si="130"/>
        <v>42</v>
      </c>
      <c r="N363" s="12">
        <f t="shared" si="131"/>
        <v>0.95238095238095233</v>
      </c>
      <c r="O363" s="10" t="str">
        <f t="shared" si="132"/>
        <v>3, 6</v>
      </c>
      <c r="P363" s="13">
        <f t="shared" si="133"/>
        <v>0.51764254385964914</v>
      </c>
      <c r="Q363" s="10" t="str">
        <f t="shared" si="134"/>
        <v>WT 6</v>
      </c>
      <c r="R363" s="11">
        <f t="shared" si="135"/>
        <v>46273.802818439326</v>
      </c>
      <c r="S363" s="10" t="str">
        <f t="shared" si="136"/>
        <v>ON TIME</v>
      </c>
      <c r="T363" s="10" t="str">
        <f t="shared" si="137"/>
        <v>YES</v>
      </c>
      <c r="U363" s="10">
        <f t="shared" si="138"/>
        <v>59</v>
      </c>
      <c r="V363" s="10" t="str">
        <f t="shared" si="139"/>
        <v>+0:59</v>
      </c>
      <c r="W363" s="10" t="str">
        <f t="shared" si="140"/>
        <v/>
      </c>
      <c r="X363" s="10" t="str">
        <f t="shared" si="141"/>
        <v>-</v>
      </c>
      <c r="Y363" s="10" t="str">
        <f t="shared" si="142"/>
        <v>Real route 1051: 45 items, last item released 19:03; departure = release + 60 min (rounded up to 15) + loading</v>
      </c>
      <c r="Z363" s="10" t="s">
        <v>148</v>
      </c>
      <c r="AA363" s="14">
        <v>5.0760811805555549E-2</v>
      </c>
      <c r="AB363" s="11">
        <v>46273.832010811821</v>
      </c>
      <c r="AC363" s="10" t="s">
        <v>212</v>
      </c>
      <c r="AD363" s="10" t="s">
        <v>151</v>
      </c>
      <c r="AE363" s="10" t="s">
        <v>152</v>
      </c>
      <c r="AF363" s="10" t="s">
        <v>287</v>
      </c>
      <c r="AG363" s="14">
        <v>-2.9192372488425929E-2</v>
      </c>
      <c r="AH363" s="10" t="s">
        <v>255</v>
      </c>
      <c r="AI363">
        <f t="shared" si="143"/>
        <v>0</v>
      </c>
      <c r="AJ363" s="54">
        <v>1.875201288194445E-2</v>
      </c>
      <c r="AK363" s="54">
        <v>2.5886959872685189E-2</v>
      </c>
      <c r="AL363" s="53">
        <v>46273.800002012882</v>
      </c>
      <c r="AM363" s="53">
        <v>46273.807136959869</v>
      </c>
      <c r="AN363" t="s">
        <v>151</v>
      </c>
      <c r="AP363" s="54" t="s">
        <v>288</v>
      </c>
      <c r="AQ363" s="53">
        <v>5.1773919756944453E-2</v>
      </c>
      <c r="AR363" s="53">
        <v>46273.83302391976</v>
      </c>
      <c r="AS363" t="s">
        <v>151</v>
      </c>
      <c r="AT363" t="s">
        <v>289</v>
      </c>
    </row>
    <row r="364" spans="1:46" x14ac:dyDescent="0.35">
      <c r="A364" s="10">
        <v>11</v>
      </c>
      <c r="B364" s="11">
        <f t="shared" si="120"/>
        <v>46273.78125</v>
      </c>
      <c r="C364" s="10" t="s">
        <v>70</v>
      </c>
      <c r="D364" s="10">
        <f t="shared" si="121"/>
        <v>1063</v>
      </c>
      <c r="E364" s="10" t="str">
        <f t="shared" si="122"/>
        <v>n/a</v>
      </c>
      <c r="F364" s="10" t="str">
        <f t="shared" si="123"/>
        <v>D07</v>
      </c>
      <c r="G364" s="11">
        <f t="shared" si="124"/>
        <v>46273.864583333343</v>
      </c>
      <c r="H364" s="11">
        <f t="shared" si="125"/>
        <v>46273.864583333343</v>
      </c>
      <c r="I364" s="11">
        <f t="shared" si="126"/>
        <v>46273.843750000007</v>
      </c>
      <c r="J364" s="13">
        <f t="shared" si="127"/>
        <v>1.500000000174623</v>
      </c>
      <c r="K364" s="10">
        <f t="shared" si="128"/>
        <v>15</v>
      </c>
      <c r="L364" s="10">
        <f t="shared" si="129"/>
        <v>12</v>
      </c>
      <c r="M364" s="10">
        <f t="shared" si="130"/>
        <v>27</v>
      </c>
      <c r="N364" s="12">
        <f t="shared" si="131"/>
        <v>0.55555555555555558</v>
      </c>
      <c r="O364" s="10" t="str">
        <f t="shared" si="132"/>
        <v>1, 2</v>
      </c>
      <c r="P364" s="13">
        <f t="shared" si="133"/>
        <v>0.34299657534246575</v>
      </c>
      <c r="Q364" s="10" t="str">
        <f t="shared" si="134"/>
        <v>WT 2</v>
      </c>
      <c r="R364" s="11">
        <f t="shared" si="135"/>
        <v>46273.79554152397</v>
      </c>
      <c r="S364" s="10" t="str">
        <f t="shared" si="136"/>
        <v>ON TIME</v>
      </c>
      <c r="T364" s="10" t="str">
        <f t="shared" si="137"/>
        <v>YES</v>
      </c>
      <c r="U364" s="10">
        <f t="shared" si="138"/>
        <v>69</v>
      </c>
      <c r="V364" s="10" t="str">
        <f t="shared" si="139"/>
        <v>+1:09</v>
      </c>
      <c r="W364" s="10" t="str">
        <f t="shared" si="140"/>
        <v/>
      </c>
      <c r="X364" s="10" t="str">
        <f t="shared" si="141"/>
        <v>-</v>
      </c>
      <c r="Y364" s="10" t="str">
        <f t="shared" si="142"/>
        <v>Real route 1063: 35 items, last item released 19:13; departure = release + 60 min (rounded up to 15) + loading</v>
      </c>
      <c r="Z364" s="10" t="s">
        <v>148</v>
      </c>
      <c r="AA364" s="14">
        <v>1.104052622685185E-2</v>
      </c>
      <c r="AB364" s="11">
        <v>46273.792290526217</v>
      </c>
      <c r="AC364" s="10" t="s">
        <v>204</v>
      </c>
      <c r="AD364" s="10" t="s">
        <v>151</v>
      </c>
      <c r="AE364" s="10" t="s">
        <v>152</v>
      </c>
      <c r="AF364" s="10" t="s">
        <v>291</v>
      </c>
      <c r="AG364" s="14">
        <v>3.2509977430555561E-3</v>
      </c>
      <c r="AH364" s="10" t="s">
        <v>249</v>
      </c>
      <c r="AI364">
        <f t="shared" si="143"/>
        <v>0</v>
      </c>
      <c r="AJ364" s="54">
        <v>7.3273420486111114E-3</v>
      </c>
      <c r="AK364" s="54">
        <v>6.1303418807870373E-2</v>
      </c>
      <c r="AL364" s="53">
        <v>46273.788577342049</v>
      </c>
      <c r="AM364" s="53">
        <v>46273.842553418814</v>
      </c>
      <c r="AN364" t="s">
        <v>151</v>
      </c>
      <c r="AP364" s="54" t="s">
        <v>290</v>
      </c>
      <c r="AQ364" s="53">
        <v>6.1303418807870373E-2</v>
      </c>
      <c r="AR364" s="53">
        <v>46273.842553418814</v>
      </c>
      <c r="AS364" t="s">
        <v>151</v>
      </c>
      <c r="AT364" t="s">
        <v>290</v>
      </c>
    </row>
    <row r="365" spans="1:46" x14ac:dyDescent="0.35">
      <c r="A365" s="10">
        <v>11</v>
      </c>
      <c r="B365" s="11">
        <f t="shared" si="120"/>
        <v>46273.78125</v>
      </c>
      <c r="C365" s="10" t="s">
        <v>71</v>
      </c>
      <c r="D365" s="10">
        <f t="shared" si="121"/>
        <v>1066</v>
      </c>
      <c r="E365" s="10" t="str">
        <f t="shared" si="122"/>
        <v>n/a</v>
      </c>
      <c r="F365" s="10" t="str">
        <f t="shared" si="123"/>
        <v>D08</v>
      </c>
      <c r="G365" s="11">
        <f t="shared" si="124"/>
        <v>46273.875</v>
      </c>
      <c r="H365" s="11">
        <f t="shared" si="125"/>
        <v>46273.875</v>
      </c>
      <c r="I365" s="11">
        <f t="shared" si="126"/>
        <v>46273.854166666664</v>
      </c>
      <c r="J365" s="13">
        <f t="shared" si="127"/>
        <v>1.7499999999417923</v>
      </c>
      <c r="K365" s="10">
        <f t="shared" si="128"/>
        <v>7</v>
      </c>
      <c r="L365" s="10">
        <f t="shared" si="129"/>
        <v>1</v>
      </c>
      <c r="M365" s="10">
        <f t="shared" si="130"/>
        <v>8</v>
      </c>
      <c r="N365" s="12">
        <f t="shared" si="131"/>
        <v>0.875</v>
      </c>
      <c r="O365" s="10" t="str">
        <f t="shared" si="132"/>
        <v>2</v>
      </c>
      <c r="P365" s="13">
        <f t="shared" si="133"/>
        <v>0.45213184931506856</v>
      </c>
      <c r="Q365" s="10" t="str">
        <f t="shared" si="134"/>
        <v>WT 2</v>
      </c>
      <c r="R365" s="11">
        <f t="shared" si="135"/>
        <v>46273.800088827054</v>
      </c>
      <c r="S365" s="10" t="str">
        <f t="shared" si="136"/>
        <v>ON TIME</v>
      </c>
      <c r="T365" s="10" t="str">
        <f t="shared" si="137"/>
        <v>YES</v>
      </c>
      <c r="U365" s="10">
        <f t="shared" si="138"/>
        <v>78</v>
      </c>
      <c r="V365" s="10" t="str">
        <f t="shared" si="139"/>
        <v>+1:18</v>
      </c>
      <c r="W365" s="10" t="str">
        <f t="shared" si="140"/>
        <v/>
      </c>
      <c r="X365" s="10" t="str">
        <f t="shared" si="141"/>
        <v>-</v>
      </c>
      <c r="Y365" s="10" t="str">
        <f t="shared" si="142"/>
        <v>Real route 1066: 12 items, last item released 19:28; departure = release + 60 min (rounded up to 15) + loading</v>
      </c>
      <c r="Z365" s="10" t="s">
        <v>148</v>
      </c>
      <c r="AA365" s="14">
        <v>1.45534209375E-2</v>
      </c>
      <c r="AB365" s="11">
        <v>46273.795803420937</v>
      </c>
      <c r="AC365" s="10" t="s">
        <v>204</v>
      </c>
      <c r="AD365" s="10" t="s">
        <v>151</v>
      </c>
      <c r="AE365" s="10" t="s">
        <v>152</v>
      </c>
      <c r="AF365" s="10" t="s">
        <v>184</v>
      </c>
      <c r="AG365" s="14">
        <v>4.2854061226851852E-3</v>
      </c>
      <c r="AH365" s="10" t="s">
        <v>249</v>
      </c>
      <c r="AI365">
        <f t="shared" si="143"/>
        <v>0</v>
      </c>
      <c r="AJ365" s="54">
        <v>9.6587690624999993E-3</v>
      </c>
      <c r="AK365" s="54">
        <v>3.163071114583333E-2</v>
      </c>
      <c r="AL365" s="53">
        <v>46273.790908769057</v>
      </c>
      <c r="AM365" s="53">
        <v>46273.812880711142</v>
      </c>
      <c r="AN365" t="s">
        <v>151</v>
      </c>
      <c r="AP365" s="54" t="s">
        <v>216</v>
      </c>
      <c r="AQ365" s="53">
        <v>2.1166104189814811E-2</v>
      </c>
      <c r="AR365" s="53">
        <v>46273.80241610419</v>
      </c>
      <c r="AS365" t="s">
        <v>151</v>
      </c>
      <c r="AT365" t="s">
        <v>291</v>
      </c>
    </row>
    <row r="366" spans="1:46" x14ac:dyDescent="0.35">
      <c r="A366" s="10">
        <v>11</v>
      </c>
      <c r="B366" s="11">
        <f t="shared" si="120"/>
        <v>46273.78125</v>
      </c>
      <c r="C366" s="10" t="s">
        <v>72</v>
      </c>
      <c r="D366" s="10">
        <f t="shared" si="121"/>
        <v>1069</v>
      </c>
      <c r="E366" s="10" t="str">
        <f t="shared" si="122"/>
        <v>n/a</v>
      </c>
      <c r="F366" s="10" t="str">
        <f t="shared" si="123"/>
        <v>D09</v>
      </c>
      <c r="G366" s="11">
        <f t="shared" si="124"/>
        <v>46273.875</v>
      </c>
      <c r="H366" s="11">
        <f t="shared" si="125"/>
        <v>46273.875</v>
      </c>
      <c r="I366" s="11">
        <f t="shared" si="126"/>
        <v>46273.854166666664</v>
      </c>
      <c r="J366" s="13">
        <f t="shared" si="127"/>
        <v>1.7499999999417923</v>
      </c>
      <c r="K366" s="10">
        <f t="shared" si="128"/>
        <v>4</v>
      </c>
      <c r="L366" s="10">
        <f t="shared" si="129"/>
        <v>22</v>
      </c>
      <c r="M366" s="10">
        <f t="shared" si="130"/>
        <v>26</v>
      </c>
      <c r="N366" s="12">
        <f t="shared" si="131"/>
        <v>0.15384615384615385</v>
      </c>
      <c r="O366" s="10" t="str">
        <f t="shared" si="132"/>
        <v>1, 2</v>
      </c>
      <c r="P366" s="13">
        <f t="shared" si="133"/>
        <v>0.45213184931506856</v>
      </c>
      <c r="Q366" s="10" t="str">
        <f t="shared" si="134"/>
        <v>WT 2</v>
      </c>
      <c r="R366" s="11">
        <f t="shared" si="135"/>
        <v>46273.800088827054</v>
      </c>
      <c r="S366" s="10" t="str">
        <f t="shared" si="136"/>
        <v>ON TIME</v>
      </c>
      <c r="T366" s="10" t="str">
        <f t="shared" si="137"/>
        <v>YES</v>
      </c>
      <c r="U366" s="10">
        <f t="shared" si="138"/>
        <v>78</v>
      </c>
      <c r="V366" s="10" t="str">
        <f t="shared" si="139"/>
        <v>+1:18</v>
      </c>
      <c r="W366" s="10" t="str">
        <f t="shared" si="140"/>
        <v/>
      </c>
      <c r="X366" s="10" t="str">
        <f t="shared" si="141"/>
        <v>-</v>
      </c>
      <c r="Y366" s="10" t="str">
        <f t="shared" si="142"/>
        <v>Real route 1069: 27 items, last item released 19:28; departure = release + 60 min (rounded up to 15) + loading</v>
      </c>
      <c r="Z366" s="10" t="s">
        <v>148</v>
      </c>
      <c r="AA366" s="14">
        <v>1.45534209375E-2</v>
      </c>
      <c r="AB366" s="11">
        <v>46273.795803420937</v>
      </c>
      <c r="AC366" s="10" t="s">
        <v>204</v>
      </c>
      <c r="AD366" s="10" t="s">
        <v>151</v>
      </c>
      <c r="AE366" s="10" t="s">
        <v>152</v>
      </c>
      <c r="AF366" s="10" t="s">
        <v>184</v>
      </c>
      <c r="AG366" s="14">
        <v>4.2854061226851852E-3</v>
      </c>
      <c r="AH366" s="10" t="s">
        <v>249</v>
      </c>
      <c r="AI366">
        <f t="shared" si="143"/>
        <v>0</v>
      </c>
      <c r="AJ366" s="54">
        <v>9.6587690624999993E-3</v>
      </c>
      <c r="AK366" s="54">
        <v>9.5181623935185186E-2</v>
      </c>
      <c r="AL366" s="53">
        <v>46273.790908769057</v>
      </c>
      <c r="AM366" s="53">
        <v>46273.876431623932</v>
      </c>
      <c r="AN366" t="s">
        <v>205</v>
      </c>
      <c r="AO366">
        <v>2</v>
      </c>
      <c r="AP366" s="54" t="s">
        <v>280</v>
      </c>
      <c r="AQ366" s="53">
        <v>9.5181623935185186E-2</v>
      </c>
      <c r="AR366" s="53">
        <v>46273.876431623932</v>
      </c>
      <c r="AS366" t="s">
        <v>205</v>
      </c>
      <c r="AT366" t="s">
        <v>280</v>
      </c>
    </row>
    <row r="367" spans="1:46" x14ac:dyDescent="0.35">
      <c r="A367" s="10">
        <v>11</v>
      </c>
      <c r="B367" s="11">
        <f t="shared" si="120"/>
        <v>46273.78125</v>
      </c>
      <c r="C367" s="10" t="s">
        <v>73</v>
      </c>
      <c r="D367" s="10">
        <f t="shared" si="121"/>
        <v>1083</v>
      </c>
      <c r="E367" s="10" t="str">
        <f t="shared" si="122"/>
        <v>n/a</v>
      </c>
      <c r="F367" s="10" t="str">
        <f t="shared" si="123"/>
        <v>D10</v>
      </c>
      <c r="G367" s="11">
        <f t="shared" si="124"/>
        <v>46273.875</v>
      </c>
      <c r="H367" s="11">
        <f t="shared" si="125"/>
        <v>46273.875</v>
      </c>
      <c r="I367" s="11">
        <f t="shared" si="126"/>
        <v>46273.854166666664</v>
      </c>
      <c r="J367" s="13">
        <f t="shared" si="127"/>
        <v>1.7499999999417923</v>
      </c>
      <c r="K367" s="10">
        <f t="shared" si="128"/>
        <v>2</v>
      </c>
      <c r="L367" s="10">
        <f t="shared" si="129"/>
        <v>5</v>
      </c>
      <c r="M367" s="10">
        <f t="shared" si="130"/>
        <v>7</v>
      </c>
      <c r="N367" s="12">
        <f t="shared" si="131"/>
        <v>0.2857142857142857</v>
      </c>
      <c r="O367" s="10" t="str">
        <f t="shared" si="132"/>
        <v>1</v>
      </c>
      <c r="P367" s="13">
        <f t="shared" si="133"/>
        <v>0.26674867724867724</v>
      </c>
      <c r="Q367" s="10" t="str">
        <f t="shared" si="134"/>
        <v>WT 1</v>
      </c>
      <c r="R367" s="11">
        <f t="shared" si="135"/>
        <v>46273.792364528221</v>
      </c>
      <c r="S367" s="10" t="str">
        <f t="shared" si="136"/>
        <v>ON TIME</v>
      </c>
      <c r="T367" s="10" t="str">
        <f t="shared" si="137"/>
        <v>YES</v>
      </c>
      <c r="U367" s="10">
        <f t="shared" si="138"/>
        <v>89</v>
      </c>
      <c r="V367" s="10" t="str">
        <f t="shared" si="139"/>
        <v>+1:29</v>
      </c>
      <c r="W367" s="10" t="str">
        <f t="shared" si="140"/>
        <v/>
      </c>
      <c r="X367" s="10" t="str">
        <f t="shared" si="141"/>
        <v>-</v>
      </c>
      <c r="Y367" s="10" t="str">
        <f t="shared" si="142"/>
        <v>Real route 1083: 9 items, last item released 19:28; departure = release + 60 min (rounded up to 15) + loading</v>
      </c>
      <c r="Z367" s="10" t="s">
        <v>148</v>
      </c>
      <c r="AA367" s="14">
        <v>1.111452821759259E-2</v>
      </c>
      <c r="AB367" s="11">
        <v>46273.792364528221</v>
      </c>
      <c r="AC367" s="10" t="s">
        <v>150</v>
      </c>
      <c r="AD367" s="10" t="s">
        <v>151</v>
      </c>
      <c r="AE367" s="10" t="s">
        <v>152</v>
      </c>
      <c r="AF367" s="10" t="s">
        <v>193</v>
      </c>
      <c r="AG367" s="14">
        <v>0</v>
      </c>
      <c r="AH367" s="10"/>
      <c r="AI367">
        <f t="shared" si="143"/>
        <v>0</v>
      </c>
      <c r="AJ367" s="54">
        <v>5.6586721990740741E-3</v>
      </c>
      <c r="AK367" s="54">
        <v>9.5181623935185186E-2</v>
      </c>
      <c r="AL367" s="53">
        <v>46273.786908672213</v>
      </c>
      <c r="AM367" s="53">
        <v>46273.876431623932</v>
      </c>
      <c r="AN367" t="s">
        <v>205</v>
      </c>
      <c r="AO367">
        <v>2</v>
      </c>
      <c r="AP367" s="54" t="s">
        <v>280</v>
      </c>
      <c r="AQ367" s="53">
        <v>9.5181623935185186E-2</v>
      </c>
      <c r="AR367" s="53">
        <v>46273.876431623932</v>
      </c>
      <c r="AS367" t="s">
        <v>205</v>
      </c>
      <c r="AT367" t="s">
        <v>280</v>
      </c>
    </row>
    <row r="368" spans="1:46" x14ac:dyDescent="0.35">
      <c r="A368" s="10">
        <v>11</v>
      </c>
      <c r="B368" s="11">
        <f t="shared" si="120"/>
        <v>46273.78125</v>
      </c>
      <c r="C368" s="10" t="s">
        <v>74</v>
      </c>
      <c r="D368" s="10">
        <f t="shared" si="121"/>
        <v>1981</v>
      </c>
      <c r="E368" s="10" t="str">
        <f t="shared" si="122"/>
        <v>n/a</v>
      </c>
      <c r="F368" s="10" t="str">
        <f t="shared" si="123"/>
        <v>D12</v>
      </c>
      <c r="G368" s="11">
        <f t="shared" si="124"/>
        <v>46273.885416666657</v>
      </c>
      <c r="H368" s="11">
        <f t="shared" si="125"/>
        <v>46273.885416666657</v>
      </c>
      <c r="I368" s="11">
        <f t="shared" si="126"/>
        <v>46273.864583333321</v>
      </c>
      <c r="J368" s="13">
        <f t="shared" si="127"/>
        <v>1.9999999997089617</v>
      </c>
      <c r="K368" s="10">
        <f t="shared" si="128"/>
        <v>20</v>
      </c>
      <c r="L368" s="10">
        <f t="shared" si="129"/>
        <v>54</v>
      </c>
      <c r="M368" s="10">
        <f t="shared" si="130"/>
        <v>74</v>
      </c>
      <c r="N368" s="12">
        <f t="shared" si="131"/>
        <v>0.27027027027027029</v>
      </c>
      <c r="O368" s="10" t="str">
        <f t="shared" si="132"/>
        <v>2</v>
      </c>
      <c r="P368" s="13">
        <f t="shared" si="133"/>
        <v>1.2940325342465753</v>
      </c>
      <c r="Q368" s="10" t="str">
        <f t="shared" si="134"/>
        <v>WT 2</v>
      </c>
      <c r="R368" s="11">
        <f t="shared" si="135"/>
        <v>46273.835168022262</v>
      </c>
      <c r="S368" s="10" t="str">
        <f t="shared" si="136"/>
        <v>ON TIME</v>
      </c>
      <c r="T368" s="10" t="str">
        <f t="shared" si="137"/>
        <v>YES</v>
      </c>
      <c r="U368" s="10">
        <f t="shared" si="138"/>
        <v>42</v>
      </c>
      <c r="V368" s="10" t="str">
        <f t="shared" si="139"/>
        <v>+0:42</v>
      </c>
      <c r="W368" s="10" t="str">
        <f t="shared" si="140"/>
        <v/>
      </c>
      <c r="X368" s="10" t="str">
        <f t="shared" si="141"/>
        <v>-</v>
      </c>
      <c r="Y368" s="10" t="str">
        <f t="shared" si="142"/>
        <v>Real route 1981: 90 items, last item released 19:37; departure = release + 60 min (rounded up to 15) + loading</v>
      </c>
      <c r="Z368" s="10" t="s">
        <v>148</v>
      </c>
      <c r="AA368" s="14">
        <v>4.1652894409722217E-2</v>
      </c>
      <c r="AB368" s="11">
        <v>46273.822902894412</v>
      </c>
      <c r="AC368" s="10" t="s">
        <v>204</v>
      </c>
      <c r="AD368" s="10" t="s">
        <v>151</v>
      </c>
      <c r="AE368" s="10" t="s">
        <v>152</v>
      </c>
      <c r="AF368" s="10" t="s">
        <v>271</v>
      </c>
      <c r="AG368" s="14">
        <v>1.22651278587963E-2</v>
      </c>
      <c r="AH368" s="10" t="s">
        <v>249</v>
      </c>
      <c r="AI368">
        <f t="shared" si="143"/>
        <v>0</v>
      </c>
      <c r="AJ368" s="54">
        <v>2.7644063182870372E-2</v>
      </c>
      <c r="AK368" s="54">
        <v>9.0529276712962972E-2</v>
      </c>
      <c r="AL368" s="53">
        <v>46273.808894063193</v>
      </c>
      <c r="AM368" s="53">
        <v>46273.871779276713</v>
      </c>
      <c r="AN368" t="s">
        <v>205</v>
      </c>
      <c r="AO368">
        <v>1</v>
      </c>
      <c r="AP368" s="54" t="s">
        <v>292</v>
      </c>
      <c r="AQ368" s="53">
        <v>6.0578849930555553E-2</v>
      </c>
      <c r="AR368" s="53">
        <v>46273.841828849931</v>
      </c>
      <c r="AS368" t="s">
        <v>151</v>
      </c>
      <c r="AT368" t="s">
        <v>293</v>
      </c>
    </row>
    <row r="369" spans="1:46" x14ac:dyDescent="0.35">
      <c r="A369" s="10">
        <v>12</v>
      </c>
      <c r="B369" s="11">
        <f t="shared" si="120"/>
        <v>46273.791666666657</v>
      </c>
      <c r="C369" s="10" t="s">
        <v>20</v>
      </c>
      <c r="D369" s="10">
        <f t="shared" si="121"/>
        <v>1027</v>
      </c>
      <c r="E369" s="10" t="str">
        <f t="shared" si="122"/>
        <v>n/a</v>
      </c>
      <c r="F369" s="10" t="str">
        <f t="shared" si="123"/>
        <v>D01</v>
      </c>
      <c r="G369" s="11">
        <f t="shared" si="124"/>
        <v>46273.770833333343</v>
      </c>
      <c r="H369" s="11">
        <f t="shared" si="125"/>
        <v>46273.770833333343</v>
      </c>
      <c r="I369" s="11">
        <f t="shared" si="126"/>
        <v>46273.750000000007</v>
      </c>
      <c r="J369" s="13">
        <f t="shared" si="127"/>
        <v>-0.99999999959254637</v>
      </c>
      <c r="K369" s="10">
        <f t="shared" si="128"/>
        <v>1</v>
      </c>
      <c r="L369" s="10">
        <f t="shared" si="129"/>
        <v>0</v>
      </c>
      <c r="M369" s="10">
        <f t="shared" si="130"/>
        <v>1</v>
      </c>
      <c r="N369" s="12">
        <f t="shared" si="131"/>
        <v>1</v>
      </c>
      <c r="O369" s="10" t="str">
        <f t="shared" si="132"/>
        <v/>
      </c>
      <c r="P369" s="13">
        <f t="shared" si="133"/>
        <v>0</v>
      </c>
      <c r="Q369" s="10" t="str">
        <f t="shared" si="134"/>
        <v/>
      </c>
      <c r="R369" s="11" t="str">
        <f t="shared" si="135"/>
        <v/>
      </c>
      <c r="S369" s="10" t="str">
        <f t="shared" si="136"/>
        <v>DEPARTED COMPLETE</v>
      </c>
      <c r="T369" s="10" t="str">
        <f t="shared" si="137"/>
        <v>YES</v>
      </c>
      <c r="U369" s="10" t="str">
        <f t="shared" si="138"/>
        <v/>
      </c>
      <c r="V369" s="10" t="str">
        <f t="shared" si="139"/>
        <v/>
      </c>
      <c r="W369" s="10" t="str">
        <f t="shared" si="140"/>
        <v/>
      </c>
      <c r="X369" s="10" t="str">
        <f t="shared" si="141"/>
        <v>-</v>
      </c>
      <c r="Y369" s="10" t="str">
        <f t="shared" si="142"/>
        <v>Real route 1027: 1 items, last item released 16:56; departure = release + 60 min (rounded up to 15) + loading</v>
      </c>
      <c r="Z369" s="10" t="s">
        <v>148</v>
      </c>
      <c r="AA369" s="14"/>
      <c r="AB369" s="11"/>
      <c r="AC369" s="10"/>
      <c r="AD369" s="10" t="s">
        <v>262</v>
      </c>
      <c r="AE369" s="10" t="s">
        <v>152</v>
      </c>
      <c r="AF369" s="10"/>
      <c r="AG369" s="14"/>
      <c r="AH369" s="10"/>
      <c r="AI369">
        <f t="shared" si="143"/>
        <v>0</v>
      </c>
      <c r="AN369" t="s">
        <v>262</v>
      </c>
      <c r="AS369" t="s">
        <v>262</v>
      </c>
    </row>
    <row r="370" spans="1:46" x14ac:dyDescent="0.35">
      <c r="A370" s="10">
        <v>12</v>
      </c>
      <c r="B370" s="11">
        <f t="shared" si="120"/>
        <v>46273.791666666657</v>
      </c>
      <c r="C370" s="10" t="s">
        <v>43</v>
      </c>
      <c r="D370" s="10">
        <f t="shared" si="121"/>
        <v>1011</v>
      </c>
      <c r="E370" s="10" t="str">
        <f t="shared" si="122"/>
        <v>n/a</v>
      </c>
      <c r="F370" s="10" t="str">
        <f t="shared" si="123"/>
        <v>D04</v>
      </c>
      <c r="G370" s="11">
        <f t="shared" si="124"/>
        <v>46273.802083333343</v>
      </c>
      <c r="H370" s="11">
        <f t="shared" si="125"/>
        <v>46273.802083333343</v>
      </c>
      <c r="I370" s="11">
        <f t="shared" si="126"/>
        <v>46273.781250000007</v>
      </c>
      <c r="J370" s="13">
        <f t="shared" si="127"/>
        <v>-0.24999999959254637</v>
      </c>
      <c r="K370" s="10">
        <f t="shared" si="128"/>
        <v>15</v>
      </c>
      <c r="L370" s="10">
        <f t="shared" si="129"/>
        <v>0</v>
      </c>
      <c r="M370" s="10">
        <f t="shared" si="130"/>
        <v>15</v>
      </c>
      <c r="N370" s="12">
        <f t="shared" si="131"/>
        <v>1</v>
      </c>
      <c r="O370" s="10" t="str">
        <f t="shared" si="132"/>
        <v/>
      </c>
      <c r="P370" s="13">
        <f t="shared" si="133"/>
        <v>0</v>
      </c>
      <c r="Q370" s="10" t="str">
        <f t="shared" si="134"/>
        <v/>
      </c>
      <c r="R370" s="11" t="str">
        <f t="shared" si="135"/>
        <v/>
      </c>
      <c r="S370" s="10" t="str">
        <f t="shared" si="136"/>
        <v>ALL PICKED</v>
      </c>
      <c r="T370" s="10" t="str">
        <f t="shared" si="137"/>
        <v>YES</v>
      </c>
      <c r="U370" s="10" t="str">
        <f t="shared" si="138"/>
        <v/>
      </c>
      <c r="V370" s="10" t="str">
        <f t="shared" si="139"/>
        <v/>
      </c>
      <c r="W370" s="10" t="str">
        <f t="shared" si="140"/>
        <v/>
      </c>
      <c r="X370" s="10" t="str">
        <f t="shared" si="141"/>
        <v>-</v>
      </c>
      <c r="Y370" s="10" t="str">
        <f t="shared" si="142"/>
        <v>Real route 1011: 15 items, last item released 17:38; departure = release + 60 min (rounded up to 15) + loading</v>
      </c>
      <c r="Z370" s="10" t="s">
        <v>148</v>
      </c>
      <c r="AA370" s="14"/>
      <c r="AB370" s="11"/>
      <c r="AC370" s="10"/>
      <c r="AD370" s="10" t="s">
        <v>203</v>
      </c>
      <c r="AE370" s="10" t="s">
        <v>152</v>
      </c>
      <c r="AF370" s="10"/>
      <c r="AG370" s="14"/>
      <c r="AH370" s="10"/>
      <c r="AI370">
        <f t="shared" si="143"/>
        <v>0</v>
      </c>
      <c r="AN370" t="s">
        <v>203</v>
      </c>
      <c r="AS370" t="s">
        <v>203</v>
      </c>
    </row>
    <row r="371" spans="1:46" x14ac:dyDescent="0.35">
      <c r="A371" s="10">
        <v>12</v>
      </c>
      <c r="B371" s="11">
        <f t="shared" si="120"/>
        <v>46273.791666666657</v>
      </c>
      <c r="C371" s="10" t="s">
        <v>44</v>
      </c>
      <c r="D371" s="10">
        <f t="shared" si="121"/>
        <v>1045</v>
      </c>
      <c r="E371" s="10" t="str">
        <f t="shared" si="122"/>
        <v>n/a</v>
      </c>
      <c r="F371" s="10" t="str">
        <f t="shared" si="123"/>
        <v>D05</v>
      </c>
      <c r="G371" s="11">
        <f t="shared" si="124"/>
        <v>46273.8125</v>
      </c>
      <c r="H371" s="11">
        <f t="shared" si="125"/>
        <v>46273.8125</v>
      </c>
      <c r="I371" s="11">
        <f t="shared" si="126"/>
        <v>46273.791666666664</v>
      </c>
      <c r="J371" s="13">
        <f t="shared" si="127"/>
        <v>1.7462298274040222E-10</v>
      </c>
      <c r="K371" s="10">
        <f t="shared" si="128"/>
        <v>21</v>
      </c>
      <c r="L371" s="10">
        <f t="shared" si="129"/>
        <v>0</v>
      </c>
      <c r="M371" s="10">
        <f t="shared" si="130"/>
        <v>21</v>
      </c>
      <c r="N371" s="12">
        <f t="shared" si="131"/>
        <v>1</v>
      </c>
      <c r="O371" s="10" t="str">
        <f t="shared" si="132"/>
        <v/>
      </c>
      <c r="P371" s="13">
        <f t="shared" si="133"/>
        <v>0</v>
      </c>
      <c r="Q371" s="10" t="str">
        <f t="shared" si="134"/>
        <v/>
      </c>
      <c r="R371" s="11" t="str">
        <f t="shared" si="135"/>
        <v/>
      </c>
      <c r="S371" s="10" t="str">
        <f t="shared" si="136"/>
        <v>ALL PICKED</v>
      </c>
      <c r="T371" s="10" t="str">
        <f t="shared" si="137"/>
        <v>YES</v>
      </c>
      <c r="U371" s="10" t="str">
        <f t="shared" si="138"/>
        <v/>
      </c>
      <c r="V371" s="10" t="str">
        <f t="shared" si="139"/>
        <v/>
      </c>
      <c r="W371" s="10" t="str">
        <f t="shared" si="140"/>
        <v/>
      </c>
      <c r="X371" s="10" t="str">
        <f t="shared" si="141"/>
        <v>-</v>
      </c>
      <c r="Y371" s="10" t="str">
        <f t="shared" si="142"/>
        <v>Real route 1045: 21 items, last item released 17:58; departure = release + 60 min (rounded up to 15) + loading</v>
      </c>
      <c r="Z371" s="10" t="s">
        <v>148</v>
      </c>
      <c r="AA371" s="14"/>
      <c r="AB371" s="11"/>
      <c r="AC371" s="10"/>
      <c r="AD371" s="10" t="s">
        <v>203</v>
      </c>
      <c r="AE371" s="10" t="s">
        <v>152</v>
      </c>
      <c r="AF371" s="10"/>
      <c r="AG371" s="14"/>
      <c r="AH371" s="10"/>
      <c r="AI371">
        <f t="shared" si="143"/>
        <v>0</v>
      </c>
      <c r="AN371" t="s">
        <v>203</v>
      </c>
      <c r="AS371" t="s">
        <v>203</v>
      </c>
    </row>
    <row r="372" spans="1:46" x14ac:dyDescent="0.35">
      <c r="A372" s="10">
        <v>12</v>
      </c>
      <c r="B372" s="11">
        <f t="shared" si="120"/>
        <v>46273.791666666657</v>
      </c>
      <c r="C372" s="10" t="s">
        <v>45</v>
      </c>
      <c r="D372" s="10">
        <f t="shared" si="121"/>
        <v>1072</v>
      </c>
      <c r="E372" s="10" t="str">
        <f t="shared" si="122"/>
        <v>n/a</v>
      </c>
      <c r="F372" s="10" t="str">
        <f t="shared" si="123"/>
        <v>D06</v>
      </c>
      <c r="G372" s="11">
        <f t="shared" si="124"/>
        <v>46273.802083333343</v>
      </c>
      <c r="H372" s="11">
        <f t="shared" si="125"/>
        <v>46273.802083333343</v>
      </c>
      <c r="I372" s="11">
        <f t="shared" si="126"/>
        <v>46273.781250000007</v>
      </c>
      <c r="J372" s="13">
        <f t="shared" si="127"/>
        <v>-0.24999999959254637</v>
      </c>
      <c r="K372" s="10">
        <f t="shared" si="128"/>
        <v>2</v>
      </c>
      <c r="L372" s="10">
        <f t="shared" si="129"/>
        <v>0</v>
      </c>
      <c r="M372" s="10">
        <f t="shared" si="130"/>
        <v>2</v>
      </c>
      <c r="N372" s="12">
        <f t="shared" si="131"/>
        <v>1</v>
      </c>
      <c r="O372" s="10" t="str">
        <f t="shared" si="132"/>
        <v/>
      </c>
      <c r="P372" s="13">
        <f t="shared" si="133"/>
        <v>0</v>
      </c>
      <c r="Q372" s="10" t="str">
        <f t="shared" si="134"/>
        <v/>
      </c>
      <c r="R372" s="11" t="str">
        <f t="shared" si="135"/>
        <v/>
      </c>
      <c r="S372" s="10" t="str">
        <f t="shared" si="136"/>
        <v>ALL PICKED</v>
      </c>
      <c r="T372" s="10" t="str">
        <f t="shared" si="137"/>
        <v>YES</v>
      </c>
      <c r="U372" s="10" t="str">
        <f t="shared" si="138"/>
        <v/>
      </c>
      <c r="V372" s="10" t="str">
        <f t="shared" si="139"/>
        <v/>
      </c>
      <c r="W372" s="10" t="str">
        <f t="shared" si="140"/>
        <v/>
      </c>
      <c r="X372" s="10" t="str">
        <f t="shared" si="141"/>
        <v>T07_PICK_CUTOFF_PASSED_LATE</v>
      </c>
      <c r="Y372" s="10" t="str">
        <f t="shared" si="142"/>
        <v>Real route 1072: 2 items, last item released 17:54. Synthesized status-coverage scenario: pick cutoff 18:45 and departure 19:15; snapshot 11 intentionally demonstrates open work at cutoff.</v>
      </c>
      <c r="Z372" s="10" t="s">
        <v>148</v>
      </c>
      <c r="AA372" s="14"/>
      <c r="AB372" s="11"/>
      <c r="AC372" s="10"/>
      <c r="AD372" s="10" t="s">
        <v>203</v>
      </c>
      <c r="AE372" s="10" t="s">
        <v>152</v>
      </c>
      <c r="AF372" s="10"/>
      <c r="AG372" s="14"/>
      <c r="AH372" s="10"/>
      <c r="AI372">
        <f t="shared" si="143"/>
        <v>0</v>
      </c>
      <c r="AN372" t="s">
        <v>203</v>
      </c>
      <c r="AS372" t="s">
        <v>203</v>
      </c>
    </row>
    <row r="373" spans="1:46" x14ac:dyDescent="0.35">
      <c r="A373" s="10">
        <v>12</v>
      </c>
      <c r="B373" s="11">
        <f t="shared" si="120"/>
        <v>46273.791666666657</v>
      </c>
      <c r="C373" s="10" t="s">
        <v>46</v>
      </c>
      <c r="D373" s="10">
        <f t="shared" si="121"/>
        <v>1035</v>
      </c>
      <c r="E373" s="10" t="str">
        <f t="shared" si="122"/>
        <v>n/a</v>
      </c>
      <c r="F373" s="10" t="str">
        <f t="shared" si="123"/>
        <v>D07</v>
      </c>
      <c r="G373" s="11">
        <f t="shared" si="124"/>
        <v>46273.822916666657</v>
      </c>
      <c r="H373" s="11">
        <f t="shared" si="125"/>
        <v>46273.822916666657</v>
      </c>
      <c r="I373" s="11">
        <f t="shared" si="126"/>
        <v>46273.802083333321</v>
      </c>
      <c r="J373" s="13">
        <f t="shared" si="127"/>
        <v>0.24999999994179234</v>
      </c>
      <c r="K373" s="10">
        <f t="shared" si="128"/>
        <v>1</v>
      </c>
      <c r="L373" s="10">
        <f t="shared" si="129"/>
        <v>0</v>
      </c>
      <c r="M373" s="10">
        <f t="shared" si="130"/>
        <v>1</v>
      </c>
      <c r="N373" s="12">
        <f t="shared" si="131"/>
        <v>1</v>
      </c>
      <c r="O373" s="10" t="str">
        <f t="shared" si="132"/>
        <v/>
      </c>
      <c r="P373" s="13">
        <f t="shared" si="133"/>
        <v>0</v>
      </c>
      <c r="Q373" s="10" t="str">
        <f t="shared" si="134"/>
        <v/>
      </c>
      <c r="R373" s="11" t="str">
        <f t="shared" si="135"/>
        <v/>
      </c>
      <c r="S373" s="10" t="str">
        <f t="shared" si="136"/>
        <v>ALL PICKED</v>
      </c>
      <c r="T373" s="10" t="str">
        <f t="shared" si="137"/>
        <v>YES</v>
      </c>
      <c r="U373" s="10" t="str">
        <f t="shared" si="138"/>
        <v/>
      </c>
      <c r="V373" s="10" t="str">
        <f t="shared" si="139"/>
        <v/>
      </c>
      <c r="W373" s="10" t="str">
        <f t="shared" si="140"/>
        <v/>
      </c>
      <c r="X373" s="10" t="str">
        <f t="shared" si="141"/>
        <v>-</v>
      </c>
      <c r="Y373" s="10" t="str">
        <f t="shared" si="142"/>
        <v>Real route 1035: 1 items, last item released 18:02; departure = release + 60 min (rounded up to 15) + loading</v>
      </c>
      <c r="Z373" s="10" t="s">
        <v>148</v>
      </c>
      <c r="AA373" s="14"/>
      <c r="AB373" s="11"/>
      <c r="AC373" s="10"/>
      <c r="AD373" s="10" t="s">
        <v>203</v>
      </c>
      <c r="AE373" s="10" t="s">
        <v>152</v>
      </c>
      <c r="AF373" s="10"/>
      <c r="AG373" s="14"/>
      <c r="AH373" s="10"/>
      <c r="AI373">
        <f t="shared" si="143"/>
        <v>0</v>
      </c>
      <c r="AN373" t="s">
        <v>203</v>
      </c>
      <c r="AS373" t="s">
        <v>203</v>
      </c>
    </row>
    <row r="374" spans="1:46" x14ac:dyDescent="0.35">
      <c r="A374" s="10">
        <v>12</v>
      </c>
      <c r="B374" s="11">
        <f t="shared" si="120"/>
        <v>46273.791666666657</v>
      </c>
      <c r="C374" s="10" t="s">
        <v>47</v>
      </c>
      <c r="D374" s="10">
        <f t="shared" si="121"/>
        <v>1888</v>
      </c>
      <c r="E374" s="10" t="str">
        <f t="shared" si="122"/>
        <v>n/a</v>
      </c>
      <c r="F374" s="10" t="str">
        <f t="shared" si="123"/>
        <v>D08</v>
      </c>
      <c r="G374" s="11">
        <f t="shared" si="124"/>
        <v>46273.822916666657</v>
      </c>
      <c r="H374" s="11">
        <f t="shared" si="125"/>
        <v>46273.822916666657</v>
      </c>
      <c r="I374" s="11">
        <f t="shared" si="126"/>
        <v>46273.802083333321</v>
      </c>
      <c r="J374" s="13">
        <f t="shared" si="127"/>
        <v>0.24999999994179234</v>
      </c>
      <c r="K374" s="10">
        <f t="shared" si="128"/>
        <v>88</v>
      </c>
      <c r="L374" s="10">
        <f t="shared" si="129"/>
        <v>0</v>
      </c>
      <c r="M374" s="10">
        <f t="shared" si="130"/>
        <v>88</v>
      </c>
      <c r="N374" s="12">
        <f t="shared" si="131"/>
        <v>1</v>
      </c>
      <c r="O374" s="10" t="str">
        <f t="shared" si="132"/>
        <v/>
      </c>
      <c r="P374" s="13">
        <f t="shared" si="133"/>
        <v>0</v>
      </c>
      <c r="Q374" s="10" t="str">
        <f t="shared" si="134"/>
        <v/>
      </c>
      <c r="R374" s="11" t="str">
        <f t="shared" si="135"/>
        <v/>
      </c>
      <c r="S374" s="10" t="str">
        <f t="shared" si="136"/>
        <v>ALL PICKED</v>
      </c>
      <c r="T374" s="10" t="str">
        <f t="shared" si="137"/>
        <v>YES</v>
      </c>
      <c r="U374" s="10" t="str">
        <f t="shared" si="138"/>
        <v/>
      </c>
      <c r="V374" s="10" t="str">
        <f t="shared" si="139"/>
        <v/>
      </c>
      <c r="W374" s="10" t="str">
        <f t="shared" si="140"/>
        <v/>
      </c>
      <c r="X374" s="10" t="str">
        <f t="shared" si="141"/>
        <v>-</v>
      </c>
      <c r="Y374" s="10" t="str">
        <f t="shared" si="142"/>
        <v>Real route 1888: 88 items, last item released 18:00; departure = release + 60 min (rounded up to 15) + loading</v>
      </c>
      <c r="Z374" s="10" t="s">
        <v>148</v>
      </c>
      <c r="AA374" s="14"/>
      <c r="AB374" s="11"/>
      <c r="AC374" s="10"/>
      <c r="AD374" s="10" t="s">
        <v>203</v>
      </c>
      <c r="AE374" s="10" t="s">
        <v>152</v>
      </c>
      <c r="AF374" s="10"/>
      <c r="AG374" s="14"/>
      <c r="AH374" s="10"/>
      <c r="AI374">
        <f t="shared" si="143"/>
        <v>0</v>
      </c>
      <c r="AN374" t="s">
        <v>203</v>
      </c>
      <c r="AS374" t="s">
        <v>203</v>
      </c>
    </row>
    <row r="375" spans="1:46" x14ac:dyDescent="0.35">
      <c r="A375" s="10">
        <v>12</v>
      </c>
      <c r="B375" s="11">
        <f t="shared" si="120"/>
        <v>46273.791666666657</v>
      </c>
      <c r="C375" s="10" t="s">
        <v>48</v>
      </c>
      <c r="D375" s="10">
        <f t="shared" si="121"/>
        <v>1012</v>
      </c>
      <c r="E375" s="10" t="str">
        <f t="shared" si="122"/>
        <v>n/a</v>
      </c>
      <c r="F375" s="10" t="str">
        <f t="shared" si="123"/>
        <v>D09</v>
      </c>
      <c r="G375" s="11">
        <f t="shared" si="124"/>
        <v>46273.833333333343</v>
      </c>
      <c r="H375" s="11">
        <f t="shared" si="125"/>
        <v>46273.833333333343</v>
      </c>
      <c r="I375" s="11">
        <f t="shared" si="126"/>
        <v>46273.812500000007</v>
      </c>
      <c r="J375" s="13">
        <f t="shared" si="127"/>
        <v>0.50000000040745363</v>
      </c>
      <c r="K375" s="10">
        <f t="shared" si="128"/>
        <v>27</v>
      </c>
      <c r="L375" s="10">
        <f t="shared" si="129"/>
        <v>0</v>
      </c>
      <c r="M375" s="10">
        <f t="shared" si="130"/>
        <v>27</v>
      </c>
      <c r="N375" s="12">
        <f t="shared" si="131"/>
        <v>1</v>
      </c>
      <c r="O375" s="10" t="str">
        <f t="shared" si="132"/>
        <v/>
      </c>
      <c r="P375" s="13">
        <f t="shared" si="133"/>
        <v>0</v>
      </c>
      <c r="Q375" s="10" t="str">
        <f t="shared" si="134"/>
        <v/>
      </c>
      <c r="R375" s="11" t="str">
        <f t="shared" si="135"/>
        <v/>
      </c>
      <c r="S375" s="10" t="str">
        <f t="shared" si="136"/>
        <v>ALL PICKED</v>
      </c>
      <c r="T375" s="10" t="str">
        <f t="shared" si="137"/>
        <v>YES</v>
      </c>
      <c r="U375" s="10" t="str">
        <f t="shared" si="138"/>
        <v/>
      </c>
      <c r="V375" s="10" t="str">
        <f t="shared" si="139"/>
        <v/>
      </c>
      <c r="W375" s="10" t="str">
        <f t="shared" si="140"/>
        <v/>
      </c>
      <c r="X375" s="10" t="str">
        <f t="shared" si="141"/>
        <v>-</v>
      </c>
      <c r="Y375" s="10" t="str">
        <f t="shared" si="142"/>
        <v>Real route 1012: 27 items, last item released 18:17; departure = release + 60 min (rounded up to 15) + loading</v>
      </c>
      <c r="Z375" s="10" t="s">
        <v>148</v>
      </c>
      <c r="AA375" s="14"/>
      <c r="AB375" s="11"/>
      <c r="AC375" s="10"/>
      <c r="AD375" s="10" t="s">
        <v>203</v>
      </c>
      <c r="AE375" s="10" t="s">
        <v>152</v>
      </c>
      <c r="AF375" s="10"/>
      <c r="AG375" s="14"/>
      <c r="AH375" s="10"/>
      <c r="AI375">
        <f t="shared" si="143"/>
        <v>0</v>
      </c>
      <c r="AN375" t="s">
        <v>203</v>
      </c>
      <c r="AS375" t="s">
        <v>203</v>
      </c>
    </row>
    <row r="376" spans="1:46" x14ac:dyDescent="0.35">
      <c r="A376" s="10">
        <v>12</v>
      </c>
      <c r="B376" s="11">
        <f t="shared" si="120"/>
        <v>46273.791666666657</v>
      </c>
      <c r="C376" s="10" t="s">
        <v>49</v>
      </c>
      <c r="D376" s="10">
        <f t="shared" si="121"/>
        <v>1018</v>
      </c>
      <c r="E376" s="10" t="str">
        <f t="shared" si="122"/>
        <v>n/a</v>
      </c>
      <c r="F376" s="10" t="str">
        <f t="shared" si="123"/>
        <v>D10</v>
      </c>
      <c r="G376" s="11">
        <f t="shared" si="124"/>
        <v>46273.833333333343</v>
      </c>
      <c r="H376" s="11">
        <f t="shared" si="125"/>
        <v>46273.833333333343</v>
      </c>
      <c r="I376" s="11">
        <f t="shared" si="126"/>
        <v>46273.812500000007</v>
      </c>
      <c r="J376" s="13">
        <f t="shared" si="127"/>
        <v>0.50000000040745363</v>
      </c>
      <c r="K376" s="10">
        <f t="shared" si="128"/>
        <v>16</v>
      </c>
      <c r="L376" s="10">
        <f t="shared" si="129"/>
        <v>0</v>
      </c>
      <c r="M376" s="10">
        <f t="shared" si="130"/>
        <v>16</v>
      </c>
      <c r="N376" s="12">
        <f t="shared" si="131"/>
        <v>1</v>
      </c>
      <c r="O376" s="10" t="str">
        <f t="shared" si="132"/>
        <v/>
      </c>
      <c r="P376" s="13">
        <f t="shared" si="133"/>
        <v>0</v>
      </c>
      <c r="Q376" s="10" t="str">
        <f t="shared" si="134"/>
        <v/>
      </c>
      <c r="R376" s="11" t="str">
        <f t="shared" si="135"/>
        <v/>
      </c>
      <c r="S376" s="10" t="str">
        <f t="shared" si="136"/>
        <v>ALL PICKED</v>
      </c>
      <c r="T376" s="10" t="str">
        <f t="shared" si="137"/>
        <v>YES</v>
      </c>
      <c r="U376" s="10" t="str">
        <f t="shared" si="138"/>
        <v/>
      </c>
      <c r="V376" s="10" t="str">
        <f t="shared" si="139"/>
        <v/>
      </c>
      <c r="W376" s="10" t="str">
        <f t="shared" si="140"/>
        <v/>
      </c>
      <c r="X376" s="10" t="str">
        <f t="shared" si="141"/>
        <v>-</v>
      </c>
      <c r="Y376" s="10" t="str">
        <f t="shared" si="142"/>
        <v>Real route 1018: 16 items, last item released 18:25; departure = release + 60 min (rounded up to 15) + loading</v>
      </c>
      <c r="Z376" s="10" t="s">
        <v>148</v>
      </c>
      <c r="AA376" s="14"/>
      <c r="AB376" s="11"/>
      <c r="AC376" s="10"/>
      <c r="AD376" s="10" t="s">
        <v>203</v>
      </c>
      <c r="AE376" s="10" t="s">
        <v>152</v>
      </c>
      <c r="AF376" s="10"/>
      <c r="AG376" s="14"/>
      <c r="AH376" s="10"/>
      <c r="AI376">
        <f t="shared" si="143"/>
        <v>0</v>
      </c>
      <c r="AN376" t="s">
        <v>203</v>
      </c>
      <c r="AS376" t="s">
        <v>203</v>
      </c>
    </row>
    <row r="377" spans="1:46" x14ac:dyDescent="0.35">
      <c r="A377" s="10">
        <v>12</v>
      </c>
      <c r="B377" s="11">
        <f t="shared" si="120"/>
        <v>46273.791666666657</v>
      </c>
      <c r="C377" s="10" t="s">
        <v>50</v>
      </c>
      <c r="D377" s="10">
        <f t="shared" si="121"/>
        <v>1037</v>
      </c>
      <c r="E377" s="10" t="str">
        <f t="shared" si="122"/>
        <v>n/a</v>
      </c>
      <c r="F377" s="10" t="str">
        <f t="shared" si="123"/>
        <v>D11</v>
      </c>
      <c r="G377" s="11">
        <f t="shared" si="124"/>
        <v>46273.833333333343</v>
      </c>
      <c r="H377" s="11">
        <f t="shared" si="125"/>
        <v>46273.833333333343</v>
      </c>
      <c r="I377" s="11">
        <f t="shared" si="126"/>
        <v>46273.812500000007</v>
      </c>
      <c r="J377" s="13">
        <f t="shared" si="127"/>
        <v>0.50000000040745363</v>
      </c>
      <c r="K377" s="10">
        <f t="shared" si="128"/>
        <v>28</v>
      </c>
      <c r="L377" s="10">
        <f t="shared" si="129"/>
        <v>0</v>
      </c>
      <c r="M377" s="10">
        <f t="shared" si="130"/>
        <v>28</v>
      </c>
      <c r="N377" s="12">
        <f t="shared" si="131"/>
        <v>1</v>
      </c>
      <c r="O377" s="10" t="str">
        <f t="shared" si="132"/>
        <v/>
      </c>
      <c r="P377" s="13">
        <f t="shared" si="133"/>
        <v>0</v>
      </c>
      <c r="Q377" s="10" t="str">
        <f t="shared" si="134"/>
        <v/>
      </c>
      <c r="R377" s="11" t="str">
        <f t="shared" si="135"/>
        <v/>
      </c>
      <c r="S377" s="10" t="str">
        <f t="shared" si="136"/>
        <v>ALL PICKED</v>
      </c>
      <c r="T377" s="10" t="str">
        <f t="shared" si="137"/>
        <v>YES</v>
      </c>
      <c r="U377" s="10" t="str">
        <f t="shared" si="138"/>
        <v/>
      </c>
      <c r="V377" s="10" t="str">
        <f t="shared" si="139"/>
        <v/>
      </c>
      <c r="W377" s="10" t="str">
        <f t="shared" si="140"/>
        <v/>
      </c>
      <c r="X377" s="10" t="str">
        <f t="shared" si="141"/>
        <v>-</v>
      </c>
      <c r="Y377" s="10" t="str">
        <f t="shared" si="142"/>
        <v>Real route 1037: 28 items, last item released 18:26; departure = release + 60 min (rounded up to 15) + loading</v>
      </c>
      <c r="Z377" s="10" t="s">
        <v>148</v>
      </c>
      <c r="AA377" s="14"/>
      <c r="AB377" s="11"/>
      <c r="AC377" s="10"/>
      <c r="AD377" s="10" t="s">
        <v>203</v>
      </c>
      <c r="AE377" s="10" t="s">
        <v>152</v>
      </c>
      <c r="AF377" s="10"/>
      <c r="AG377" s="14"/>
      <c r="AH377" s="10"/>
      <c r="AI377">
        <f t="shared" si="143"/>
        <v>0</v>
      </c>
      <c r="AN377" t="s">
        <v>203</v>
      </c>
      <c r="AS377" t="s">
        <v>203</v>
      </c>
    </row>
    <row r="378" spans="1:46" x14ac:dyDescent="0.35">
      <c r="A378" s="10">
        <v>12</v>
      </c>
      <c r="B378" s="11">
        <f t="shared" si="120"/>
        <v>46273.791666666657</v>
      </c>
      <c r="C378" s="10" t="s">
        <v>51</v>
      </c>
      <c r="D378" s="10">
        <f t="shared" si="121"/>
        <v>1057</v>
      </c>
      <c r="E378" s="10" t="str">
        <f t="shared" si="122"/>
        <v>n/a</v>
      </c>
      <c r="F378" s="10" t="str">
        <f t="shared" si="123"/>
        <v>D12</v>
      </c>
      <c r="G378" s="11">
        <f t="shared" si="124"/>
        <v>46273.833333333343</v>
      </c>
      <c r="H378" s="11">
        <f t="shared" si="125"/>
        <v>46273.833333333343</v>
      </c>
      <c r="I378" s="11">
        <f t="shared" si="126"/>
        <v>46273.812500000007</v>
      </c>
      <c r="J378" s="13">
        <f t="shared" si="127"/>
        <v>0.50000000040745363</v>
      </c>
      <c r="K378" s="10">
        <f t="shared" si="128"/>
        <v>19</v>
      </c>
      <c r="L378" s="10">
        <f t="shared" si="129"/>
        <v>1</v>
      </c>
      <c r="M378" s="10">
        <f t="shared" si="130"/>
        <v>20</v>
      </c>
      <c r="N378" s="12">
        <f t="shared" si="131"/>
        <v>0.95</v>
      </c>
      <c r="O378" s="10" t="str">
        <f t="shared" si="132"/>
        <v>5</v>
      </c>
      <c r="P378" s="13" t="str">
        <f t="shared" si="133"/>
        <v>NULL</v>
      </c>
      <c r="Q378" s="10" t="str">
        <f t="shared" si="134"/>
        <v>WT 5 (no rate)</v>
      </c>
      <c r="R378" s="11" t="str">
        <f t="shared" si="135"/>
        <v>NULL</v>
      </c>
      <c r="S378" s="10" t="str">
        <f t="shared" si="136"/>
        <v>NO RATE</v>
      </c>
      <c r="T378" s="10" t="str">
        <f t="shared" si="137"/>
        <v>UNKNOWN</v>
      </c>
      <c r="U378" s="10" t="str">
        <f t="shared" si="138"/>
        <v/>
      </c>
      <c r="V378" s="10" t="str">
        <f t="shared" si="139"/>
        <v/>
      </c>
      <c r="W378" s="10" t="str">
        <f t="shared" si="140"/>
        <v/>
      </c>
      <c r="X378" s="10" t="str">
        <f t="shared" si="141"/>
        <v>-</v>
      </c>
      <c r="Y378" s="10" t="str">
        <f t="shared" si="142"/>
        <v>Real route 1057: 20 items, last item released 18:16; departure = release + 60 min (rounded up to 15) + loading</v>
      </c>
      <c r="Z378" s="10" t="s">
        <v>148</v>
      </c>
      <c r="AA378" s="14"/>
      <c r="AB378" s="11"/>
      <c r="AC378" s="10" t="s">
        <v>157</v>
      </c>
      <c r="AD378" s="10" t="s">
        <v>155</v>
      </c>
      <c r="AE378" s="10" t="s">
        <v>156</v>
      </c>
      <c r="AF378" s="10"/>
      <c r="AG378" s="14"/>
      <c r="AH378" s="10"/>
      <c r="AI378">
        <f t="shared" si="143"/>
        <v>0</v>
      </c>
      <c r="AN378" t="s">
        <v>155</v>
      </c>
      <c r="AS378" t="s">
        <v>155</v>
      </c>
    </row>
    <row r="379" spans="1:46" x14ac:dyDescent="0.35">
      <c r="A379" s="10">
        <v>12</v>
      </c>
      <c r="B379" s="11">
        <f t="shared" si="120"/>
        <v>46273.791666666657</v>
      </c>
      <c r="C379" s="10" t="s">
        <v>52</v>
      </c>
      <c r="D379" s="10">
        <f t="shared" si="121"/>
        <v>1003</v>
      </c>
      <c r="E379" s="10" t="str">
        <f t="shared" si="122"/>
        <v>n/a</v>
      </c>
      <c r="F379" s="10" t="str">
        <f t="shared" si="123"/>
        <v>D01</v>
      </c>
      <c r="G379" s="11">
        <f t="shared" si="124"/>
        <v>46273.84375</v>
      </c>
      <c r="H379" s="11">
        <f t="shared" si="125"/>
        <v>46273.84375</v>
      </c>
      <c r="I379" s="11">
        <f t="shared" si="126"/>
        <v>46273.822916666664</v>
      </c>
      <c r="J379" s="13">
        <f t="shared" si="127"/>
        <v>0.75000000017462298</v>
      </c>
      <c r="K379" s="10">
        <f t="shared" si="128"/>
        <v>51</v>
      </c>
      <c r="L379" s="10">
        <f t="shared" si="129"/>
        <v>1</v>
      </c>
      <c r="M379" s="10">
        <f t="shared" si="130"/>
        <v>52</v>
      </c>
      <c r="N379" s="12">
        <f t="shared" si="131"/>
        <v>0.98076923076923073</v>
      </c>
      <c r="O379" s="10" t="str">
        <f t="shared" si="132"/>
        <v>5</v>
      </c>
      <c r="P379" s="13" t="str">
        <f t="shared" si="133"/>
        <v>NULL</v>
      </c>
      <c r="Q379" s="10" t="str">
        <f t="shared" si="134"/>
        <v>WT 5 (no rate)</v>
      </c>
      <c r="R379" s="11" t="str">
        <f t="shared" si="135"/>
        <v>NULL</v>
      </c>
      <c r="S379" s="10" t="str">
        <f t="shared" si="136"/>
        <v>NO RATE</v>
      </c>
      <c r="T379" s="10" t="str">
        <f t="shared" si="137"/>
        <v>UNKNOWN</v>
      </c>
      <c r="U379" s="10" t="str">
        <f t="shared" si="138"/>
        <v/>
      </c>
      <c r="V379" s="10" t="str">
        <f t="shared" si="139"/>
        <v/>
      </c>
      <c r="W379" s="10" t="str">
        <f t="shared" si="140"/>
        <v/>
      </c>
      <c r="X379" s="10" t="str">
        <f t="shared" si="141"/>
        <v>-</v>
      </c>
      <c r="Y379" s="10" t="str">
        <f t="shared" si="142"/>
        <v>Real route 1003: 52 items, last item released 18:40; departure = release + 60 min (rounded up to 15) + loading</v>
      </c>
      <c r="Z379" s="10" t="s">
        <v>148</v>
      </c>
      <c r="AA379" s="14"/>
      <c r="AB379" s="11"/>
      <c r="AC379" s="10" t="s">
        <v>157</v>
      </c>
      <c r="AD379" s="10" t="s">
        <v>155</v>
      </c>
      <c r="AE379" s="10" t="s">
        <v>156</v>
      </c>
      <c r="AF379" s="10"/>
      <c r="AG379" s="14"/>
      <c r="AH379" s="10"/>
      <c r="AI379">
        <f t="shared" si="143"/>
        <v>0</v>
      </c>
      <c r="AN379" t="s">
        <v>155</v>
      </c>
      <c r="AS379" t="s">
        <v>155</v>
      </c>
    </row>
    <row r="380" spans="1:46" x14ac:dyDescent="0.35">
      <c r="A380" s="10">
        <v>12</v>
      </c>
      <c r="B380" s="11">
        <f t="shared" si="120"/>
        <v>46273.791666666657</v>
      </c>
      <c r="C380" s="10" t="s">
        <v>53</v>
      </c>
      <c r="D380" s="10">
        <f t="shared" si="121"/>
        <v>1020</v>
      </c>
      <c r="E380" s="10" t="str">
        <f t="shared" si="122"/>
        <v>n/a</v>
      </c>
      <c r="F380" s="10" t="str">
        <f t="shared" si="123"/>
        <v>D02</v>
      </c>
      <c r="G380" s="11">
        <f t="shared" si="124"/>
        <v>46273.84375</v>
      </c>
      <c r="H380" s="11">
        <f t="shared" si="125"/>
        <v>46273.84375</v>
      </c>
      <c r="I380" s="11">
        <f t="shared" si="126"/>
        <v>46273.822916666664</v>
      </c>
      <c r="J380" s="13">
        <f t="shared" si="127"/>
        <v>0.75000000017462298</v>
      </c>
      <c r="K380" s="10">
        <f t="shared" si="128"/>
        <v>17</v>
      </c>
      <c r="L380" s="10">
        <f t="shared" si="129"/>
        <v>0</v>
      </c>
      <c r="M380" s="10">
        <f t="shared" si="130"/>
        <v>17</v>
      </c>
      <c r="N380" s="12">
        <f t="shared" si="131"/>
        <v>1</v>
      </c>
      <c r="O380" s="10" t="str">
        <f t="shared" si="132"/>
        <v/>
      </c>
      <c r="P380" s="13">
        <f t="shared" si="133"/>
        <v>0</v>
      </c>
      <c r="Q380" s="10" t="str">
        <f t="shared" si="134"/>
        <v/>
      </c>
      <c r="R380" s="11" t="str">
        <f t="shared" si="135"/>
        <v/>
      </c>
      <c r="S380" s="10" t="str">
        <f t="shared" si="136"/>
        <v>ALL PICKED</v>
      </c>
      <c r="T380" s="10" t="str">
        <f t="shared" si="137"/>
        <v>YES</v>
      </c>
      <c r="U380" s="10" t="str">
        <f t="shared" si="138"/>
        <v/>
      </c>
      <c r="V380" s="10" t="str">
        <f t="shared" si="139"/>
        <v/>
      </c>
      <c r="W380" s="10" t="str">
        <f t="shared" si="140"/>
        <v/>
      </c>
      <c r="X380" s="10" t="str">
        <f t="shared" si="141"/>
        <v>-</v>
      </c>
      <c r="Y380" s="10" t="str">
        <f t="shared" si="142"/>
        <v>Real route 1020: 17 items, last item released 18:30; departure = release + 60 min (rounded up to 15) + loading</v>
      </c>
      <c r="Z380" s="10" t="s">
        <v>148</v>
      </c>
      <c r="AA380" s="14"/>
      <c r="AB380" s="11"/>
      <c r="AC380" s="10"/>
      <c r="AD380" s="10" t="s">
        <v>203</v>
      </c>
      <c r="AE380" s="10" t="s">
        <v>152</v>
      </c>
      <c r="AF380" s="10"/>
      <c r="AG380" s="14"/>
      <c r="AH380" s="10"/>
      <c r="AI380">
        <f t="shared" si="143"/>
        <v>0</v>
      </c>
      <c r="AN380" t="s">
        <v>203</v>
      </c>
      <c r="AS380" t="s">
        <v>203</v>
      </c>
    </row>
    <row r="381" spans="1:46" x14ac:dyDescent="0.35">
      <c r="A381" s="10">
        <v>12</v>
      </c>
      <c r="B381" s="11">
        <f t="shared" si="120"/>
        <v>46273.791666666657</v>
      </c>
      <c r="C381" s="10" t="s">
        <v>54</v>
      </c>
      <c r="D381" s="10">
        <f t="shared" si="121"/>
        <v>1022</v>
      </c>
      <c r="E381" s="10" t="str">
        <f t="shared" si="122"/>
        <v>n/a</v>
      </c>
      <c r="F381" s="10" t="str">
        <f t="shared" si="123"/>
        <v>D03</v>
      </c>
      <c r="G381" s="11">
        <f t="shared" si="124"/>
        <v>46273.84375</v>
      </c>
      <c r="H381" s="11">
        <f t="shared" si="125"/>
        <v>46273.84375</v>
      </c>
      <c r="I381" s="11">
        <f t="shared" si="126"/>
        <v>46273.822916666664</v>
      </c>
      <c r="J381" s="13">
        <f t="shared" si="127"/>
        <v>0.75000000017462298</v>
      </c>
      <c r="K381" s="10">
        <f t="shared" si="128"/>
        <v>34</v>
      </c>
      <c r="L381" s="10">
        <f t="shared" si="129"/>
        <v>0</v>
      </c>
      <c r="M381" s="10">
        <f t="shared" si="130"/>
        <v>34</v>
      </c>
      <c r="N381" s="12">
        <f t="shared" si="131"/>
        <v>1</v>
      </c>
      <c r="O381" s="10" t="str">
        <f t="shared" si="132"/>
        <v/>
      </c>
      <c r="P381" s="13">
        <f t="shared" si="133"/>
        <v>0</v>
      </c>
      <c r="Q381" s="10" t="str">
        <f t="shared" si="134"/>
        <v/>
      </c>
      <c r="R381" s="11" t="str">
        <f t="shared" si="135"/>
        <v/>
      </c>
      <c r="S381" s="10" t="str">
        <f t="shared" si="136"/>
        <v>ALL PICKED</v>
      </c>
      <c r="T381" s="10" t="str">
        <f t="shared" si="137"/>
        <v>YES</v>
      </c>
      <c r="U381" s="10" t="str">
        <f t="shared" si="138"/>
        <v/>
      </c>
      <c r="V381" s="10" t="str">
        <f t="shared" si="139"/>
        <v/>
      </c>
      <c r="W381" s="10" t="str">
        <f t="shared" si="140"/>
        <v/>
      </c>
      <c r="X381" s="10" t="str">
        <f t="shared" si="141"/>
        <v>-</v>
      </c>
      <c r="Y381" s="10" t="str">
        <f t="shared" si="142"/>
        <v>Real route 1022: 34 items, last item released 18:37; departure = release + 60 min (rounded up to 15) + loading</v>
      </c>
      <c r="Z381" s="10" t="s">
        <v>148</v>
      </c>
      <c r="AA381" s="14"/>
      <c r="AB381" s="11"/>
      <c r="AC381" s="10"/>
      <c r="AD381" s="10" t="s">
        <v>203</v>
      </c>
      <c r="AE381" s="10" t="s">
        <v>152</v>
      </c>
      <c r="AF381" s="10"/>
      <c r="AG381" s="14"/>
      <c r="AH381" s="10"/>
      <c r="AI381">
        <f t="shared" si="143"/>
        <v>0</v>
      </c>
      <c r="AN381" t="s">
        <v>203</v>
      </c>
      <c r="AS381" t="s">
        <v>203</v>
      </c>
    </row>
    <row r="382" spans="1:46" x14ac:dyDescent="0.35">
      <c r="A382" s="10">
        <v>12</v>
      </c>
      <c r="B382" s="11">
        <f t="shared" si="120"/>
        <v>46273.791666666657</v>
      </c>
      <c r="C382" s="10" t="s">
        <v>55</v>
      </c>
      <c r="D382" s="10">
        <f t="shared" si="121"/>
        <v>1028</v>
      </c>
      <c r="E382" s="10" t="str">
        <f t="shared" si="122"/>
        <v>n/a</v>
      </c>
      <c r="F382" s="10" t="str">
        <f t="shared" si="123"/>
        <v>D04</v>
      </c>
      <c r="G382" s="11">
        <f t="shared" si="124"/>
        <v>46273.84375</v>
      </c>
      <c r="H382" s="11">
        <f t="shared" si="125"/>
        <v>46273.84375</v>
      </c>
      <c r="I382" s="11">
        <f t="shared" si="126"/>
        <v>46273.822916666664</v>
      </c>
      <c r="J382" s="13">
        <f t="shared" si="127"/>
        <v>0.75000000017462298</v>
      </c>
      <c r="K382" s="10">
        <f t="shared" si="128"/>
        <v>10</v>
      </c>
      <c r="L382" s="10">
        <f t="shared" si="129"/>
        <v>0</v>
      </c>
      <c r="M382" s="10">
        <f t="shared" si="130"/>
        <v>10</v>
      </c>
      <c r="N382" s="12">
        <f t="shared" si="131"/>
        <v>1</v>
      </c>
      <c r="O382" s="10" t="str">
        <f t="shared" si="132"/>
        <v/>
      </c>
      <c r="P382" s="13">
        <f t="shared" si="133"/>
        <v>0</v>
      </c>
      <c r="Q382" s="10" t="str">
        <f t="shared" si="134"/>
        <v/>
      </c>
      <c r="R382" s="11" t="str">
        <f t="shared" si="135"/>
        <v/>
      </c>
      <c r="S382" s="10" t="str">
        <f t="shared" si="136"/>
        <v>ALL PICKED</v>
      </c>
      <c r="T382" s="10" t="str">
        <f t="shared" si="137"/>
        <v>YES</v>
      </c>
      <c r="U382" s="10" t="str">
        <f t="shared" si="138"/>
        <v/>
      </c>
      <c r="V382" s="10" t="str">
        <f t="shared" si="139"/>
        <v/>
      </c>
      <c r="W382" s="10" t="str">
        <f t="shared" si="140"/>
        <v/>
      </c>
      <c r="X382" s="10" t="str">
        <f t="shared" si="141"/>
        <v>-</v>
      </c>
      <c r="Y382" s="10" t="str">
        <f t="shared" si="142"/>
        <v>Real route 1028: 10 items, last item released 18:40; departure = release + 60 min (rounded up to 15) + loading</v>
      </c>
      <c r="Z382" s="10" t="s">
        <v>148</v>
      </c>
      <c r="AA382" s="14"/>
      <c r="AB382" s="11"/>
      <c r="AC382" s="10"/>
      <c r="AD382" s="10" t="s">
        <v>203</v>
      </c>
      <c r="AE382" s="10" t="s">
        <v>152</v>
      </c>
      <c r="AF382" s="10"/>
      <c r="AG382" s="14"/>
      <c r="AH382" s="10"/>
      <c r="AI382">
        <f t="shared" si="143"/>
        <v>0</v>
      </c>
      <c r="AN382" t="s">
        <v>203</v>
      </c>
      <c r="AS382" t="s">
        <v>203</v>
      </c>
    </row>
    <row r="383" spans="1:46" x14ac:dyDescent="0.35">
      <c r="A383" s="10">
        <v>12</v>
      </c>
      <c r="B383" s="11">
        <f t="shared" si="120"/>
        <v>46273.791666666657</v>
      </c>
      <c r="C383" s="10" t="s">
        <v>56</v>
      </c>
      <c r="D383" s="10">
        <f t="shared" si="121"/>
        <v>1036</v>
      </c>
      <c r="E383" s="10" t="str">
        <f t="shared" si="122"/>
        <v>n/a</v>
      </c>
      <c r="F383" s="10" t="str">
        <f t="shared" si="123"/>
        <v>D05</v>
      </c>
      <c r="G383" s="11">
        <f t="shared" si="124"/>
        <v>46273.84375</v>
      </c>
      <c r="H383" s="11">
        <f t="shared" si="125"/>
        <v>46273.84375</v>
      </c>
      <c r="I383" s="11">
        <f t="shared" si="126"/>
        <v>46273.822916666664</v>
      </c>
      <c r="J383" s="13">
        <f t="shared" si="127"/>
        <v>0.75000000017462298</v>
      </c>
      <c r="K383" s="10">
        <f t="shared" si="128"/>
        <v>21</v>
      </c>
      <c r="L383" s="10">
        <f t="shared" si="129"/>
        <v>1</v>
      </c>
      <c r="M383" s="10">
        <f t="shared" si="130"/>
        <v>22</v>
      </c>
      <c r="N383" s="12">
        <f t="shared" si="131"/>
        <v>0.95454545454545459</v>
      </c>
      <c r="O383" s="10" t="str">
        <f t="shared" si="132"/>
        <v>6</v>
      </c>
      <c r="P383" s="13">
        <f t="shared" si="133"/>
        <v>2.9314236111111107E-2</v>
      </c>
      <c r="Q383" s="10" t="str">
        <f t="shared" si="134"/>
        <v>WT 6</v>
      </c>
      <c r="R383" s="11">
        <f t="shared" si="135"/>
        <v>46273.792888093165</v>
      </c>
      <c r="S383" s="10" t="str">
        <f t="shared" si="136"/>
        <v>ON TIME</v>
      </c>
      <c r="T383" s="10" t="str">
        <f t="shared" si="137"/>
        <v>YES</v>
      </c>
      <c r="U383" s="10">
        <f t="shared" si="138"/>
        <v>43</v>
      </c>
      <c r="V383" s="10" t="str">
        <f t="shared" si="139"/>
        <v>+0:43</v>
      </c>
      <c r="W383" s="10" t="str">
        <f t="shared" si="140"/>
        <v/>
      </c>
      <c r="X383" s="10" t="str">
        <f t="shared" si="141"/>
        <v>-</v>
      </c>
      <c r="Y383" s="10" t="str">
        <f t="shared" si="142"/>
        <v>Real route 1036: 22 items, last item released 18:37; departure = release + 60 min (rounded up to 15) + loading</v>
      </c>
      <c r="Z383" s="10" t="s">
        <v>148</v>
      </c>
      <c r="AA383" s="14">
        <v>1.22142650462963E-3</v>
      </c>
      <c r="AB383" s="11">
        <v>46273.792888093172</v>
      </c>
      <c r="AC383" s="10" t="s">
        <v>212</v>
      </c>
      <c r="AD383" s="10" t="s">
        <v>151</v>
      </c>
      <c r="AE383" s="10" t="s">
        <v>152</v>
      </c>
      <c r="AF383" s="10" t="s">
        <v>284</v>
      </c>
      <c r="AG383" s="14">
        <v>0</v>
      </c>
      <c r="AH383" s="10"/>
      <c r="AI383">
        <f t="shared" si="143"/>
        <v>0</v>
      </c>
      <c r="AJ383" s="54">
        <v>9.5558449074074079E-4</v>
      </c>
      <c r="AK383" s="54">
        <v>1.753110532407407E-3</v>
      </c>
      <c r="AL383" s="53">
        <v>46273.79262225116</v>
      </c>
      <c r="AM383" s="53">
        <v>46273.793419777197</v>
      </c>
      <c r="AN383" t="s">
        <v>151</v>
      </c>
      <c r="AP383" s="54" t="s">
        <v>265</v>
      </c>
      <c r="AQ383" s="53">
        <v>1.753110532407407E-3</v>
      </c>
      <c r="AR383" s="53">
        <v>46273.793419777197</v>
      </c>
      <c r="AS383" t="s">
        <v>151</v>
      </c>
      <c r="AT383" t="s">
        <v>265</v>
      </c>
    </row>
    <row r="384" spans="1:46" x14ac:dyDescent="0.35">
      <c r="A384" s="10">
        <v>12</v>
      </c>
      <c r="B384" s="11">
        <f t="shared" si="120"/>
        <v>46273.791666666657</v>
      </c>
      <c r="C384" s="10" t="s">
        <v>57</v>
      </c>
      <c r="D384" s="10">
        <f t="shared" si="121"/>
        <v>1054</v>
      </c>
      <c r="E384" s="10" t="str">
        <f t="shared" si="122"/>
        <v>n/a</v>
      </c>
      <c r="F384" s="10" t="str">
        <f t="shared" si="123"/>
        <v>D06</v>
      </c>
      <c r="G384" s="11">
        <f t="shared" si="124"/>
        <v>46273.84375</v>
      </c>
      <c r="H384" s="11">
        <f t="shared" si="125"/>
        <v>46273.84375</v>
      </c>
      <c r="I384" s="11">
        <f t="shared" si="126"/>
        <v>46273.822916666664</v>
      </c>
      <c r="J384" s="13">
        <f t="shared" si="127"/>
        <v>0.75000000017462298</v>
      </c>
      <c r="K384" s="10">
        <f t="shared" si="128"/>
        <v>43</v>
      </c>
      <c r="L384" s="10">
        <f t="shared" si="129"/>
        <v>0</v>
      </c>
      <c r="M384" s="10">
        <f t="shared" si="130"/>
        <v>43</v>
      </c>
      <c r="N384" s="12">
        <f t="shared" si="131"/>
        <v>1</v>
      </c>
      <c r="O384" s="10" t="str">
        <f t="shared" si="132"/>
        <v/>
      </c>
      <c r="P384" s="13">
        <f t="shared" si="133"/>
        <v>0</v>
      </c>
      <c r="Q384" s="10" t="str">
        <f t="shared" si="134"/>
        <v/>
      </c>
      <c r="R384" s="11" t="str">
        <f t="shared" si="135"/>
        <v/>
      </c>
      <c r="S384" s="10" t="str">
        <f t="shared" si="136"/>
        <v>ALL PICKED</v>
      </c>
      <c r="T384" s="10" t="str">
        <f t="shared" si="137"/>
        <v>YES</v>
      </c>
      <c r="U384" s="10" t="str">
        <f t="shared" si="138"/>
        <v/>
      </c>
      <c r="V384" s="10" t="str">
        <f t="shared" si="139"/>
        <v/>
      </c>
      <c r="W384" s="10" t="str">
        <f t="shared" si="140"/>
        <v/>
      </c>
      <c r="X384" s="10" t="str">
        <f t="shared" si="141"/>
        <v>-</v>
      </c>
      <c r="Y384" s="10" t="str">
        <f t="shared" si="142"/>
        <v>Real route 1054: 43 items, last item released 18:37; departure = release + 60 min (rounded up to 15) + loading</v>
      </c>
      <c r="Z384" s="10" t="s">
        <v>148</v>
      </c>
      <c r="AA384" s="14"/>
      <c r="AB384" s="11"/>
      <c r="AC384" s="10"/>
      <c r="AD384" s="10" t="s">
        <v>203</v>
      </c>
      <c r="AE384" s="10" t="s">
        <v>152</v>
      </c>
      <c r="AF384" s="10"/>
      <c r="AG384" s="14"/>
      <c r="AH384" s="10"/>
      <c r="AI384">
        <f t="shared" si="143"/>
        <v>0</v>
      </c>
      <c r="AN384" t="s">
        <v>203</v>
      </c>
      <c r="AS384" t="s">
        <v>203</v>
      </c>
    </row>
    <row r="385" spans="1:46" x14ac:dyDescent="0.35">
      <c r="A385" s="10">
        <v>12</v>
      </c>
      <c r="B385" s="11">
        <f t="shared" si="120"/>
        <v>46273.791666666657</v>
      </c>
      <c r="C385" s="10" t="s">
        <v>58</v>
      </c>
      <c r="D385" s="10">
        <f t="shared" si="121"/>
        <v>1010</v>
      </c>
      <c r="E385" s="10" t="str">
        <f t="shared" si="122"/>
        <v>n/a</v>
      </c>
      <c r="F385" s="10" t="str">
        <f t="shared" si="123"/>
        <v>D07</v>
      </c>
      <c r="G385" s="11">
        <f t="shared" si="124"/>
        <v>46273.854166666657</v>
      </c>
      <c r="H385" s="11">
        <f t="shared" si="125"/>
        <v>46273.854166666657</v>
      </c>
      <c r="I385" s="11">
        <f t="shared" si="126"/>
        <v>46273.833333333321</v>
      </c>
      <c r="J385" s="13">
        <f t="shared" si="127"/>
        <v>0.99999999994179234</v>
      </c>
      <c r="K385" s="10">
        <f t="shared" si="128"/>
        <v>22</v>
      </c>
      <c r="L385" s="10">
        <f t="shared" si="129"/>
        <v>2</v>
      </c>
      <c r="M385" s="10">
        <f t="shared" si="130"/>
        <v>24</v>
      </c>
      <c r="N385" s="12">
        <f t="shared" si="131"/>
        <v>0.91666666666666663</v>
      </c>
      <c r="O385" s="10" t="str">
        <f t="shared" si="132"/>
        <v>1</v>
      </c>
      <c r="P385" s="13">
        <f t="shared" si="133"/>
        <v>7.4484094052558791E-2</v>
      </c>
      <c r="Q385" s="10" t="str">
        <f t="shared" si="134"/>
        <v>WT 1</v>
      </c>
      <c r="R385" s="11">
        <f t="shared" si="135"/>
        <v>46273.794770170578</v>
      </c>
      <c r="S385" s="10" t="str">
        <f t="shared" si="136"/>
        <v>ON TIME</v>
      </c>
      <c r="T385" s="10" t="str">
        <f t="shared" si="137"/>
        <v>YES</v>
      </c>
      <c r="U385" s="10">
        <f t="shared" si="138"/>
        <v>56</v>
      </c>
      <c r="V385" s="10" t="str">
        <f t="shared" si="139"/>
        <v>+0:56</v>
      </c>
      <c r="W385" s="10" t="str">
        <f t="shared" si="140"/>
        <v/>
      </c>
      <c r="X385" s="10" t="str">
        <f t="shared" si="141"/>
        <v>-</v>
      </c>
      <c r="Y385" s="10" t="str">
        <f t="shared" si="142"/>
        <v>Real route 1010: 24 items, last item released 18:53; departure = release + 60 min (rounded up to 15) + loading</v>
      </c>
      <c r="Z385" s="10" t="s">
        <v>148</v>
      </c>
      <c r="AA385" s="14">
        <v>3.1035039236111108E-3</v>
      </c>
      <c r="AB385" s="11">
        <v>46273.794770170593</v>
      </c>
      <c r="AC385" s="10" t="s">
        <v>150</v>
      </c>
      <c r="AD385" s="10" t="s">
        <v>151</v>
      </c>
      <c r="AE385" s="10" t="s">
        <v>152</v>
      </c>
      <c r="AF385" s="10" t="s">
        <v>213</v>
      </c>
      <c r="AG385" s="14">
        <v>0</v>
      </c>
      <c r="AH385" s="10"/>
      <c r="AI385">
        <f t="shared" si="143"/>
        <v>0</v>
      </c>
      <c r="AJ385" s="54">
        <v>1.591524212962963E-3</v>
      </c>
      <c r="AK385" s="54">
        <v>2.8376068379629631E-2</v>
      </c>
      <c r="AL385" s="53">
        <v>46273.793258190883</v>
      </c>
      <c r="AM385" s="53">
        <v>46273.820042735031</v>
      </c>
      <c r="AN385" t="s">
        <v>151</v>
      </c>
      <c r="AP385" s="54" t="s">
        <v>252</v>
      </c>
      <c r="AQ385" s="53">
        <v>2.8376068379629631E-2</v>
      </c>
      <c r="AR385" s="53">
        <v>46273.820042735031</v>
      </c>
      <c r="AS385" t="s">
        <v>151</v>
      </c>
      <c r="AT385" t="s">
        <v>252</v>
      </c>
    </row>
    <row r="386" spans="1:46" x14ac:dyDescent="0.35">
      <c r="A386" s="10">
        <v>12</v>
      </c>
      <c r="B386" s="11">
        <f t="shared" si="120"/>
        <v>46273.791666666657</v>
      </c>
      <c r="C386" s="10" t="s">
        <v>59</v>
      </c>
      <c r="D386" s="10">
        <f t="shared" si="121"/>
        <v>1019</v>
      </c>
      <c r="E386" s="10" t="str">
        <f t="shared" si="122"/>
        <v>n/a</v>
      </c>
      <c r="F386" s="10" t="str">
        <f t="shared" si="123"/>
        <v>D08</v>
      </c>
      <c r="G386" s="11">
        <f t="shared" si="124"/>
        <v>46273.854166666657</v>
      </c>
      <c r="H386" s="11">
        <f t="shared" si="125"/>
        <v>46273.854166666657</v>
      </c>
      <c r="I386" s="11">
        <f t="shared" si="126"/>
        <v>46273.833333333321</v>
      </c>
      <c r="J386" s="13">
        <f t="shared" si="127"/>
        <v>0.99999999994179234</v>
      </c>
      <c r="K386" s="10">
        <f t="shared" si="128"/>
        <v>30</v>
      </c>
      <c r="L386" s="10">
        <f t="shared" si="129"/>
        <v>1</v>
      </c>
      <c r="M386" s="10">
        <f t="shared" si="130"/>
        <v>31</v>
      </c>
      <c r="N386" s="12">
        <f t="shared" si="131"/>
        <v>0.967741935483871</v>
      </c>
      <c r="O386" s="10" t="str">
        <f t="shared" si="132"/>
        <v>1</v>
      </c>
      <c r="P386" s="13">
        <f t="shared" si="133"/>
        <v>7.4484094052558791E-2</v>
      </c>
      <c r="Q386" s="10" t="str">
        <f t="shared" si="134"/>
        <v>WT 1</v>
      </c>
      <c r="R386" s="11">
        <f t="shared" si="135"/>
        <v>46273.794770170578</v>
      </c>
      <c r="S386" s="10" t="str">
        <f t="shared" si="136"/>
        <v>ON TIME</v>
      </c>
      <c r="T386" s="10" t="str">
        <f t="shared" si="137"/>
        <v>YES</v>
      </c>
      <c r="U386" s="10">
        <f t="shared" si="138"/>
        <v>56</v>
      </c>
      <c r="V386" s="10" t="str">
        <f t="shared" si="139"/>
        <v>+0:56</v>
      </c>
      <c r="W386" s="10" t="str">
        <f t="shared" si="140"/>
        <v/>
      </c>
      <c r="X386" s="10" t="str">
        <f t="shared" si="141"/>
        <v>-</v>
      </c>
      <c r="Y386" s="10" t="str">
        <f t="shared" si="142"/>
        <v>Real route 1019: 31 items, last item released 18:46; departure = release + 60 min (rounded up to 15) + loading</v>
      </c>
      <c r="Z386" s="10" t="s">
        <v>148</v>
      </c>
      <c r="AA386" s="14">
        <v>3.1035039236111108E-3</v>
      </c>
      <c r="AB386" s="11">
        <v>46273.794770170593</v>
      </c>
      <c r="AC386" s="10" t="s">
        <v>150</v>
      </c>
      <c r="AD386" s="10" t="s">
        <v>151</v>
      </c>
      <c r="AE386" s="10" t="s">
        <v>152</v>
      </c>
      <c r="AF386" s="10" t="s">
        <v>213</v>
      </c>
      <c r="AG386" s="14">
        <v>0</v>
      </c>
      <c r="AH386" s="10"/>
      <c r="AI386">
        <f t="shared" si="143"/>
        <v>0</v>
      </c>
      <c r="AJ386" s="54">
        <v>1.591524212962963E-3</v>
      </c>
      <c r="AK386" s="54">
        <v>2.8376068379629631E-2</v>
      </c>
      <c r="AL386" s="53">
        <v>46273.793258190883</v>
      </c>
      <c r="AM386" s="53">
        <v>46273.820042735031</v>
      </c>
      <c r="AN386" t="s">
        <v>151</v>
      </c>
      <c r="AP386" s="54" t="s">
        <v>252</v>
      </c>
      <c r="AQ386" s="53">
        <v>2.8376068379629631E-2</v>
      </c>
      <c r="AR386" s="53">
        <v>46273.820042735031</v>
      </c>
      <c r="AS386" t="s">
        <v>151</v>
      </c>
      <c r="AT386" t="s">
        <v>252</v>
      </c>
    </row>
    <row r="387" spans="1:46" x14ac:dyDescent="0.35">
      <c r="A387" s="10">
        <v>12</v>
      </c>
      <c r="B387" s="11">
        <f t="shared" si="120"/>
        <v>46273.791666666657</v>
      </c>
      <c r="C387" s="10" t="s">
        <v>60</v>
      </c>
      <c r="D387" s="10">
        <f t="shared" si="121"/>
        <v>1021</v>
      </c>
      <c r="E387" s="10" t="str">
        <f t="shared" si="122"/>
        <v>n/a</v>
      </c>
      <c r="F387" s="10" t="str">
        <f t="shared" si="123"/>
        <v>D09</v>
      </c>
      <c r="G387" s="11">
        <f t="shared" si="124"/>
        <v>46273.854166666657</v>
      </c>
      <c r="H387" s="11">
        <f t="shared" si="125"/>
        <v>46273.854166666657</v>
      </c>
      <c r="I387" s="11">
        <f t="shared" si="126"/>
        <v>46273.833333333321</v>
      </c>
      <c r="J387" s="13">
        <f t="shared" si="127"/>
        <v>0.99999999994179234</v>
      </c>
      <c r="K387" s="10">
        <f t="shared" si="128"/>
        <v>13</v>
      </c>
      <c r="L387" s="10">
        <f t="shared" si="129"/>
        <v>5</v>
      </c>
      <c r="M387" s="10">
        <f t="shared" si="130"/>
        <v>18</v>
      </c>
      <c r="N387" s="12">
        <f t="shared" si="131"/>
        <v>0.72222222222222221</v>
      </c>
      <c r="O387" s="10" t="str">
        <f t="shared" si="132"/>
        <v>1, 5</v>
      </c>
      <c r="P387" s="13" t="str">
        <f t="shared" si="133"/>
        <v>NULL</v>
      </c>
      <c r="Q387" s="10" t="str">
        <f t="shared" si="134"/>
        <v>WT 5 (no rate)</v>
      </c>
      <c r="R387" s="11" t="str">
        <f t="shared" si="135"/>
        <v>NULL</v>
      </c>
      <c r="S387" s="10" t="str">
        <f t="shared" si="136"/>
        <v>NO RATE</v>
      </c>
      <c r="T387" s="10" t="str">
        <f t="shared" si="137"/>
        <v>UNKNOWN</v>
      </c>
      <c r="U387" s="10" t="str">
        <f t="shared" si="138"/>
        <v/>
      </c>
      <c r="V387" s="10" t="str">
        <f t="shared" si="139"/>
        <v/>
      </c>
      <c r="W387" s="10" t="str">
        <f t="shared" si="140"/>
        <v/>
      </c>
      <c r="X387" s="10" t="str">
        <f t="shared" si="141"/>
        <v>-</v>
      </c>
      <c r="Y387" s="10" t="str">
        <f t="shared" si="142"/>
        <v>Real route 1021: 18 items, last item released 18:53; departure = release + 60 min (rounded up to 15) + loading</v>
      </c>
      <c r="Z387" s="10" t="s">
        <v>148</v>
      </c>
      <c r="AA387" s="14"/>
      <c r="AB387" s="11"/>
      <c r="AC387" s="10" t="s">
        <v>157</v>
      </c>
      <c r="AD387" s="10" t="s">
        <v>155</v>
      </c>
      <c r="AE387" s="10" t="s">
        <v>156</v>
      </c>
      <c r="AF387" s="10"/>
      <c r="AG387" s="14"/>
      <c r="AH387" s="10"/>
      <c r="AI387">
        <f t="shared" si="143"/>
        <v>0</v>
      </c>
      <c r="AN387" t="s">
        <v>155</v>
      </c>
      <c r="AP387" s="54"/>
      <c r="AQ387" s="53">
        <v>2.8376068379629631E-2</v>
      </c>
      <c r="AR387" s="53">
        <v>46273.820042735031</v>
      </c>
      <c r="AS387" t="s">
        <v>155</v>
      </c>
      <c r="AT387" t="s">
        <v>252</v>
      </c>
    </row>
    <row r="388" spans="1:46" x14ac:dyDescent="0.35">
      <c r="A388" s="10">
        <v>12</v>
      </c>
      <c r="B388" s="11">
        <f t="shared" si="120"/>
        <v>46273.791666666657</v>
      </c>
      <c r="C388" s="10" t="s">
        <v>61</v>
      </c>
      <c r="D388" s="10">
        <f t="shared" si="121"/>
        <v>1030</v>
      </c>
      <c r="E388" s="10" t="str">
        <f t="shared" si="122"/>
        <v>n/a</v>
      </c>
      <c r="F388" s="10" t="str">
        <f t="shared" si="123"/>
        <v>D10</v>
      </c>
      <c r="G388" s="11">
        <f t="shared" si="124"/>
        <v>46273.854166666657</v>
      </c>
      <c r="H388" s="11">
        <f t="shared" si="125"/>
        <v>46273.854166666657</v>
      </c>
      <c r="I388" s="11">
        <f t="shared" si="126"/>
        <v>46273.833333333321</v>
      </c>
      <c r="J388" s="13">
        <f t="shared" si="127"/>
        <v>0.99999999994179234</v>
      </c>
      <c r="K388" s="10">
        <f t="shared" si="128"/>
        <v>11</v>
      </c>
      <c r="L388" s="10">
        <f t="shared" si="129"/>
        <v>8</v>
      </c>
      <c r="M388" s="10">
        <f t="shared" si="130"/>
        <v>19</v>
      </c>
      <c r="N388" s="12">
        <f t="shared" si="131"/>
        <v>0.57894736842105265</v>
      </c>
      <c r="O388" s="10" t="str">
        <f t="shared" si="132"/>
        <v>1, 4, 5</v>
      </c>
      <c r="P388" s="13" t="str">
        <f t="shared" si="133"/>
        <v>NULL</v>
      </c>
      <c r="Q388" s="10" t="str">
        <f t="shared" si="134"/>
        <v>WT 5 (no rate)</v>
      </c>
      <c r="R388" s="11" t="str">
        <f t="shared" si="135"/>
        <v>NULL</v>
      </c>
      <c r="S388" s="10" t="str">
        <f t="shared" si="136"/>
        <v>NO RATE</v>
      </c>
      <c r="T388" s="10" t="str">
        <f t="shared" si="137"/>
        <v>UNKNOWN</v>
      </c>
      <c r="U388" s="10" t="str">
        <f t="shared" si="138"/>
        <v/>
      </c>
      <c r="V388" s="10" t="str">
        <f t="shared" si="139"/>
        <v/>
      </c>
      <c r="W388" s="10" t="str">
        <f t="shared" si="140"/>
        <v/>
      </c>
      <c r="X388" s="10" t="str">
        <f t="shared" si="141"/>
        <v>-</v>
      </c>
      <c r="Y388" s="10" t="str">
        <f t="shared" si="142"/>
        <v>Real route 1030: 19 items, last item released 18:59; departure = release + 60 min (rounded up to 15) + loading</v>
      </c>
      <c r="Z388" s="10" t="s">
        <v>148</v>
      </c>
      <c r="AA388" s="14"/>
      <c r="AB388" s="11"/>
      <c r="AC388" s="10" t="s">
        <v>157</v>
      </c>
      <c r="AD388" s="10" t="s">
        <v>155</v>
      </c>
      <c r="AE388" s="10" t="s">
        <v>156</v>
      </c>
      <c r="AF388" s="10"/>
      <c r="AG388" s="14"/>
      <c r="AH388" s="10"/>
      <c r="AI388">
        <f t="shared" si="143"/>
        <v>0</v>
      </c>
      <c r="AN388" t="s">
        <v>155</v>
      </c>
      <c r="AP388" s="54"/>
      <c r="AQ388" s="53">
        <v>2.8376068379629631E-2</v>
      </c>
      <c r="AR388" s="53">
        <v>46273.820042735031</v>
      </c>
      <c r="AS388" t="s">
        <v>155</v>
      </c>
      <c r="AT388" t="s">
        <v>252</v>
      </c>
    </row>
    <row r="389" spans="1:46" x14ac:dyDescent="0.35">
      <c r="A389" s="10">
        <v>12</v>
      </c>
      <c r="B389" s="11">
        <f t="shared" si="120"/>
        <v>46273.791666666657</v>
      </c>
      <c r="C389" s="10" t="s">
        <v>62</v>
      </c>
      <c r="D389" s="10">
        <f t="shared" si="121"/>
        <v>1042</v>
      </c>
      <c r="E389" s="10" t="str">
        <f t="shared" si="122"/>
        <v>n/a</v>
      </c>
      <c r="F389" s="10" t="str">
        <f t="shared" si="123"/>
        <v>D11</v>
      </c>
      <c r="G389" s="11">
        <f t="shared" si="124"/>
        <v>46273.854166666657</v>
      </c>
      <c r="H389" s="11">
        <f t="shared" si="125"/>
        <v>46273.854166666657</v>
      </c>
      <c r="I389" s="11">
        <f t="shared" si="126"/>
        <v>46273.833333333321</v>
      </c>
      <c r="J389" s="13">
        <f t="shared" si="127"/>
        <v>0.99999999994179234</v>
      </c>
      <c r="K389" s="10">
        <f t="shared" si="128"/>
        <v>191</v>
      </c>
      <c r="L389" s="10">
        <f t="shared" si="129"/>
        <v>9</v>
      </c>
      <c r="M389" s="10">
        <f t="shared" si="130"/>
        <v>200</v>
      </c>
      <c r="N389" s="12">
        <f t="shared" si="131"/>
        <v>0.95499999999999996</v>
      </c>
      <c r="O389" s="10" t="str">
        <f t="shared" si="132"/>
        <v>1, 4, 6</v>
      </c>
      <c r="P389" s="13" t="str">
        <f t="shared" si="133"/>
        <v>NULL</v>
      </c>
      <c r="Q389" s="10" t="str">
        <f t="shared" si="134"/>
        <v>WT 4 (no rate)</v>
      </c>
      <c r="R389" s="11" t="str">
        <f t="shared" si="135"/>
        <v>NULL</v>
      </c>
      <c r="S389" s="10" t="str">
        <f t="shared" si="136"/>
        <v>NO RATE</v>
      </c>
      <c r="T389" s="10" t="str">
        <f t="shared" si="137"/>
        <v>UNKNOWN</v>
      </c>
      <c r="U389" s="10" t="str">
        <f t="shared" si="138"/>
        <v/>
      </c>
      <c r="V389" s="10" t="str">
        <f t="shared" si="139"/>
        <v/>
      </c>
      <c r="W389" s="10" t="str">
        <f t="shared" si="140"/>
        <v/>
      </c>
      <c r="X389" s="10" t="str">
        <f t="shared" si="141"/>
        <v>-</v>
      </c>
      <c r="Y389" s="10" t="str">
        <f t="shared" si="142"/>
        <v>Real route 1042: 200 items, last item released 18:59; departure = release + 60 min (rounded up to 15) + loading</v>
      </c>
      <c r="Z389" s="10" t="s">
        <v>148</v>
      </c>
      <c r="AA389" s="14"/>
      <c r="AB389" s="11"/>
      <c r="AC389" s="10" t="s">
        <v>159</v>
      </c>
      <c r="AD389" s="10" t="s">
        <v>155</v>
      </c>
      <c r="AE389" s="10" t="s">
        <v>156</v>
      </c>
      <c r="AF389" s="10"/>
      <c r="AG389" s="14"/>
      <c r="AH389" s="10"/>
      <c r="AI389">
        <f t="shared" si="143"/>
        <v>0</v>
      </c>
      <c r="AN389" t="s">
        <v>155</v>
      </c>
      <c r="AP389" s="54"/>
      <c r="AQ389" s="53">
        <v>2.8376068379629631E-2</v>
      </c>
      <c r="AR389" s="53">
        <v>46273.820042735031</v>
      </c>
      <c r="AS389" t="s">
        <v>155</v>
      </c>
      <c r="AT389" t="s">
        <v>252</v>
      </c>
    </row>
    <row r="390" spans="1:46" x14ac:dyDescent="0.35">
      <c r="A390" s="10">
        <v>12</v>
      </c>
      <c r="B390" s="11">
        <f t="shared" ref="B390:B453" si="144">INDEX(SNAP_TIMES,MATCH(A390,SNAP_NOS,0))</f>
        <v>46273.791666666657</v>
      </c>
      <c r="C390" s="10" t="s">
        <v>63</v>
      </c>
      <c r="D390" s="10">
        <f t="shared" ref="D390:D453" si="145">INDEX(SH_ROUTE,MATCH(C390,SH_ID,0))</f>
        <v>1080</v>
      </c>
      <c r="E390" s="10" t="str">
        <f t="shared" ref="E390:E453" si="146">INDEX(SH_CARRIER,MATCH(C390,SH_ID,0))</f>
        <v>n/a</v>
      </c>
      <c r="F390" s="10" t="str">
        <f t="shared" ref="F390:F453" si="147">INDEX(SH_DOOR,MATCH(C390,SH_ID,0))</f>
        <v>D12</v>
      </c>
      <c r="G390" s="11">
        <f t="shared" ref="G390:G453" si="148">INDEX(SH_ORIG,MATCH(C390,SH_ID,0))</f>
        <v>46273.854166666657</v>
      </c>
      <c r="H390" s="11">
        <f t="shared" ref="H390:H453" si="149">IF(AND(INDEX(SH_CHG,MATCH(C390,SH_ID,0))&lt;&gt;"",B390&gt;=INDEX(SH_CHG,MATCH(C390,SH_ID,0))),INDEX(SH_DEP,MATCH(C390,SH_ID,0)),INDEX(SH_ORIG,MATCH(C390,SH_ID,0)))</f>
        <v>46273.854166666657</v>
      </c>
      <c r="I390" s="11">
        <f t="shared" ref="I390:I453" si="150">H390-LOADING_MINUTES/1440</f>
        <v>46273.833333333321</v>
      </c>
      <c r="J390" s="13">
        <f t="shared" ref="J390:J453" si="151">(I390-B390)*24</f>
        <v>0.99999999994179234</v>
      </c>
      <c r="K390" s="10">
        <f t="shared" ref="K390:K453" si="152">COUNTIFS(DL_ORIG,C390,DL_MOVED,"&gt;"&amp;B390,DL_MOVEDC,"&lt;="&amp;B390)+COUNTIFS(DL_FINAL,C390,DL_MOVED,"&lt;="&amp;B390,DL_MOVEDC,"&lt;="&amp;B390)</f>
        <v>22</v>
      </c>
      <c r="L390" s="10">
        <f t="shared" ref="L390:L453" si="153">SUMIFS(D_OPEN,D_SNAP,A390,D_SHIP,C390)</f>
        <v>3</v>
      </c>
      <c r="M390" s="10">
        <f t="shared" ref="M390:M453" si="154">K390+L390</f>
        <v>25</v>
      </c>
      <c r="N390" s="12">
        <f t="shared" ref="N390:N453" si="155">IF(M390=0,"",K390/M390)</f>
        <v>0.88</v>
      </c>
      <c r="O390" s="10" t="str">
        <f t="shared" ref="O390:O453" si="156">SUBSTITUTE(TRIM(IF(SUMIFS(D_OPEN,D_SNAP,A390,D_SHIP,C390,D_WT,1)&gt;0,"1 ","")&amp;IF(SUMIFS(D_OPEN,D_SNAP,A390,D_SHIP,C390,D_WT,2)&gt;0,"2 ","")&amp;IF(SUMIFS(D_OPEN,D_SNAP,A390,D_SHIP,C390,D_WT,3)&gt;0,"3 ","")&amp;IF(SUMIFS(D_OPEN,D_SNAP,A390,D_SHIP,C390,D_WT,4)&gt;0,"4 ","")&amp;IF(SUMIFS(D_OPEN,D_SNAP,A390,D_SHIP,C390,D_WT,5)&gt;0,"5 ","")&amp;IF(SUMIFS(D_OPEN,D_SNAP,A390,D_SHIP,C390,D_WT,6)&gt;0,"6 ",""))," ",", ")</f>
        <v>1</v>
      </c>
      <c r="P390" s="13">
        <f t="shared" ref="P390:P453" si="157">IF(L390=0,0,IF(COUNTIFS(D_SNAP,A390,D_SHIP,C390,D_ETC,"NULL")&gt;0,"NULL",_xlfn.MAXIFS(D_ETC,D_SNAP,A390,D_SHIP,C390)*24))</f>
        <v>7.4484094052558791E-2</v>
      </c>
      <c r="Q390" s="10" t="str">
        <f t="shared" ref="Q390:Q453" si="158">IF(L390=0,"",IF(P390="NULL","WT "&amp;LOOKUP(2,1/((D_SNAP=A390)*(D_SHIP=C390)*(D_ETC="NULL")),D_WT)&amp;" (no rate)","WT "&amp;LOOKUP(2,1/((D_SNAP=A390)*(D_SHIP=C390)*(D_ETC=_xlfn.MAXIFS(D_ETC,D_SNAP,A390,D_SHIP,C390))),D_WT)))</f>
        <v>WT 1</v>
      </c>
      <c r="R390" s="11">
        <f t="shared" ref="R390:R453" si="159">IF(L390=0,"",IF(ISNUMBER(P390),B390+P390/24,"NULL"))</f>
        <v>46273.794770170578</v>
      </c>
      <c r="S390" s="10" t="str">
        <f t="shared" ref="S390:S453" si="160">IF(B390&gt;=H390,IF(AI390=0,"DEPARTED COMPLETE","DEPARTED - "&amp;AI390&amp;" LINES LEFT BEHIND"),IF(M390=0,"NO WORK RELEASED YET",IF(L390=0,"ALL PICKED",IF(B390&gt;=I390,"PICK CUTOFF PASSED - LATE",IF(NOT(ISNUMBER(P390)),"NO RATE",IF(R390&lt;=I390,"ON TIME","AT RISK"))))))</f>
        <v>ON TIME</v>
      </c>
      <c r="T390" s="10" t="str">
        <f t="shared" ref="T390:T453" si="161">IF(OR(S390="ON TIME",S390="ALL PICKED",S390="DEPARTED COMPLETE"),"YES",IF(S390="NO RATE","UNKNOWN",IF(S390="NO WORK RELEASED YET","","NO")))</f>
        <v>YES</v>
      </c>
      <c r="U390" s="10">
        <f t="shared" ref="U390:U453" si="162">IF(AND(ISNUMBER(R390),L390&gt;0,B390&lt;I390),ROUND((I390-R390)*1440,0),"")</f>
        <v>56</v>
      </c>
      <c r="V390" s="10" t="str">
        <f t="shared" ref="V390:V453" si="163">IF(ISNUMBER(U390),IF(U390&lt;0,"-","+")&amp;TEXT(ABS(U390)/1440,"[h]:mm"),"")</f>
        <v>+0:56</v>
      </c>
      <c r="W390" s="10" t="str">
        <f t="shared" ref="W390:W453" si="164">IF(S390="AT RISK",IFERROR(LOOKUP(2,1/((D_SNAP=A390)*(D_SHIP=C390)*(D_WT=VALUE(MID(Q390,4,1)))),D_ADD),""),"")</f>
        <v/>
      </c>
      <c r="X390" s="10" t="str">
        <f t="shared" ref="X390:X453" si="165">INDEX(SH_SCEN,MATCH(C390,SH_ID,0))</f>
        <v>-</v>
      </c>
      <c r="Y390" s="10" t="str">
        <f t="shared" ref="Y390:Y453" si="166">INDEX(SH_NOTE,MATCH(C390,SH_ID,0))</f>
        <v>Real route 1080: 25 items, last item released 18:59; departure = release + 60 min (rounded up to 15) + loading</v>
      </c>
      <c r="Z390" s="10" t="s">
        <v>148</v>
      </c>
      <c r="AA390" s="14">
        <v>3.1035039236111108E-3</v>
      </c>
      <c r="AB390" s="11">
        <v>46273.794770170593</v>
      </c>
      <c r="AC390" s="10" t="s">
        <v>150</v>
      </c>
      <c r="AD390" s="10" t="s">
        <v>151</v>
      </c>
      <c r="AE390" s="10" t="s">
        <v>152</v>
      </c>
      <c r="AF390" s="10" t="s">
        <v>213</v>
      </c>
      <c r="AG390" s="14">
        <v>0</v>
      </c>
      <c r="AH390" s="10"/>
      <c r="AI390">
        <f t="shared" ref="AI390:AI453" si="167">COUNTIFS(DL_ORIG,C390,DL_MOVED,"&gt;"&amp;H390,DL_MOVEDC,"&gt;"&amp;H390)+COUNTIFS(DL_FINAL,C390,DL_MOVED,"&lt;="&amp;H390,DL_MOVEDC,"&gt;"&amp;H390)</f>
        <v>0</v>
      </c>
      <c r="AJ390" s="54">
        <v>1.591524212962963E-3</v>
      </c>
      <c r="AK390" s="54">
        <v>2.8376068379629631E-2</v>
      </c>
      <c r="AL390" s="53">
        <v>46273.793258190883</v>
      </c>
      <c r="AM390" s="53">
        <v>46273.820042735031</v>
      </c>
      <c r="AN390" t="s">
        <v>151</v>
      </c>
      <c r="AP390" s="54" t="s">
        <v>252</v>
      </c>
      <c r="AQ390" s="53">
        <v>2.8376068379629631E-2</v>
      </c>
      <c r="AR390" s="53">
        <v>46273.820042735031</v>
      </c>
      <c r="AS390" t="s">
        <v>151</v>
      </c>
      <c r="AT390" t="s">
        <v>252</v>
      </c>
    </row>
    <row r="391" spans="1:46" x14ac:dyDescent="0.35">
      <c r="A391" s="10">
        <v>12</v>
      </c>
      <c r="B391" s="11">
        <f t="shared" si="144"/>
        <v>46273.791666666657</v>
      </c>
      <c r="C391" s="10" t="s">
        <v>64</v>
      </c>
      <c r="D391" s="10">
        <f t="shared" si="145"/>
        <v>1026</v>
      </c>
      <c r="E391" s="10" t="str">
        <f t="shared" si="146"/>
        <v>n/a</v>
      </c>
      <c r="F391" s="10" t="str">
        <f t="shared" si="147"/>
        <v>D01</v>
      </c>
      <c r="G391" s="11">
        <f t="shared" si="148"/>
        <v>46273.864583333343</v>
      </c>
      <c r="H391" s="11">
        <f t="shared" si="149"/>
        <v>46273.864583333343</v>
      </c>
      <c r="I391" s="11">
        <f t="shared" si="150"/>
        <v>46273.843750000007</v>
      </c>
      <c r="J391" s="13">
        <f t="shared" si="151"/>
        <v>1.2500000004074536</v>
      </c>
      <c r="K391" s="10">
        <f t="shared" si="152"/>
        <v>25</v>
      </c>
      <c r="L391" s="10">
        <f t="shared" si="153"/>
        <v>0</v>
      </c>
      <c r="M391" s="10">
        <f t="shared" si="154"/>
        <v>25</v>
      </c>
      <c r="N391" s="12">
        <f t="shared" si="155"/>
        <v>1</v>
      </c>
      <c r="O391" s="10" t="str">
        <f t="shared" si="156"/>
        <v/>
      </c>
      <c r="P391" s="13">
        <f t="shared" si="157"/>
        <v>0</v>
      </c>
      <c r="Q391" s="10" t="str">
        <f t="shared" si="158"/>
        <v/>
      </c>
      <c r="R391" s="11" t="str">
        <f t="shared" si="159"/>
        <v/>
      </c>
      <c r="S391" s="10" t="str">
        <f t="shared" si="160"/>
        <v>ALL PICKED</v>
      </c>
      <c r="T391" s="10" t="str">
        <f t="shared" si="161"/>
        <v>YES</v>
      </c>
      <c r="U391" s="10" t="str">
        <f t="shared" si="162"/>
        <v/>
      </c>
      <c r="V391" s="10" t="str">
        <f t="shared" si="163"/>
        <v/>
      </c>
      <c r="W391" s="10" t="str">
        <f t="shared" si="164"/>
        <v/>
      </c>
      <c r="X391" s="10" t="str">
        <f t="shared" si="165"/>
        <v>-</v>
      </c>
      <c r="Y391" s="10" t="str">
        <f t="shared" si="166"/>
        <v>Real route 1026: 29 items, last item released 19:01; departure = release + 60 min (rounded up to 15) + loading</v>
      </c>
      <c r="Z391" s="10" t="s">
        <v>148</v>
      </c>
      <c r="AA391" s="14"/>
      <c r="AB391" s="11"/>
      <c r="AC391" s="10"/>
      <c r="AD391" s="10" t="s">
        <v>203</v>
      </c>
      <c r="AE391" s="10" t="s">
        <v>152</v>
      </c>
      <c r="AF391" s="10"/>
      <c r="AG391" s="14"/>
      <c r="AH391" s="10"/>
      <c r="AI391">
        <f t="shared" si="167"/>
        <v>0</v>
      </c>
      <c r="AN391" t="s">
        <v>203</v>
      </c>
      <c r="AS391" t="s">
        <v>203</v>
      </c>
    </row>
    <row r="392" spans="1:46" x14ac:dyDescent="0.35">
      <c r="A392" s="10">
        <v>12</v>
      </c>
      <c r="B392" s="11">
        <f t="shared" si="144"/>
        <v>46273.791666666657</v>
      </c>
      <c r="C392" s="10" t="s">
        <v>65</v>
      </c>
      <c r="D392" s="10">
        <f t="shared" si="145"/>
        <v>1033</v>
      </c>
      <c r="E392" s="10" t="str">
        <f t="shared" si="146"/>
        <v>n/a</v>
      </c>
      <c r="F392" s="10" t="str">
        <f t="shared" si="147"/>
        <v>D02</v>
      </c>
      <c r="G392" s="11">
        <f t="shared" si="148"/>
        <v>46273.864583333343</v>
      </c>
      <c r="H392" s="11">
        <f t="shared" si="149"/>
        <v>46273.864583333343</v>
      </c>
      <c r="I392" s="11">
        <f t="shared" si="150"/>
        <v>46273.843750000007</v>
      </c>
      <c r="J392" s="13">
        <f t="shared" si="151"/>
        <v>1.2500000004074536</v>
      </c>
      <c r="K392" s="10">
        <f t="shared" si="152"/>
        <v>70</v>
      </c>
      <c r="L392" s="10">
        <f t="shared" si="153"/>
        <v>2</v>
      </c>
      <c r="M392" s="10">
        <f t="shared" si="154"/>
        <v>72</v>
      </c>
      <c r="N392" s="12">
        <f t="shared" si="155"/>
        <v>0.97222222222222221</v>
      </c>
      <c r="O392" s="10" t="str">
        <f t="shared" si="156"/>
        <v>1</v>
      </c>
      <c r="P392" s="13">
        <f t="shared" si="157"/>
        <v>0.10707088520055325</v>
      </c>
      <c r="Q392" s="10" t="str">
        <f t="shared" si="158"/>
        <v>WT 1</v>
      </c>
      <c r="R392" s="11">
        <f t="shared" si="159"/>
        <v>46273.796127953538</v>
      </c>
      <c r="S392" s="10" t="str">
        <f t="shared" si="160"/>
        <v>ON TIME</v>
      </c>
      <c r="T392" s="10" t="str">
        <f t="shared" si="161"/>
        <v>YES</v>
      </c>
      <c r="U392" s="10">
        <f t="shared" si="162"/>
        <v>69</v>
      </c>
      <c r="V392" s="10" t="str">
        <f t="shared" si="163"/>
        <v>+1:09</v>
      </c>
      <c r="W392" s="10" t="str">
        <f t="shared" si="164"/>
        <v/>
      </c>
      <c r="X392" s="10" t="str">
        <f t="shared" si="165"/>
        <v>-</v>
      </c>
      <c r="Y392" s="10" t="str">
        <f t="shared" si="166"/>
        <v>Real route 1033: 74 items, last item released 19:01; departure = release + 60 min (rounded up to 15) + loading</v>
      </c>
      <c r="Z392" s="10" t="s">
        <v>148</v>
      </c>
      <c r="AA392" s="14">
        <v>4.4612868865740746E-3</v>
      </c>
      <c r="AB392" s="11">
        <v>46273.796127953538</v>
      </c>
      <c r="AC392" s="10" t="s">
        <v>150</v>
      </c>
      <c r="AD392" s="10" t="s">
        <v>151</v>
      </c>
      <c r="AE392" s="10" t="s">
        <v>152</v>
      </c>
      <c r="AF392" s="10" t="s">
        <v>248</v>
      </c>
      <c r="AG392" s="14">
        <v>0</v>
      </c>
      <c r="AH392" s="10"/>
      <c r="AI392">
        <f t="shared" si="167"/>
        <v>0</v>
      </c>
      <c r="AJ392" s="54">
        <v>2.2878160648148152E-3</v>
      </c>
      <c r="AK392" s="54">
        <v>4.0790598287037037E-2</v>
      </c>
      <c r="AL392" s="53">
        <v>46273.793954482717</v>
      </c>
      <c r="AM392" s="53">
        <v>46273.832457264951</v>
      </c>
      <c r="AN392" t="s">
        <v>151</v>
      </c>
      <c r="AP392" s="54" t="s">
        <v>287</v>
      </c>
      <c r="AQ392" s="53">
        <v>4.0790598287037037E-2</v>
      </c>
      <c r="AR392" s="53">
        <v>46273.832457264951</v>
      </c>
      <c r="AS392" t="s">
        <v>151</v>
      </c>
      <c r="AT392" t="s">
        <v>287</v>
      </c>
    </row>
    <row r="393" spans="1:46" x14ac:dyDescent="0.35">
      <c r="A393" s="10">
        <v>12</v>
      </c>
      <c r="B393" s="11">
        <f t="shared" si="144"/>
        <v>46273.791666666657</v>
      </c>
      <c r="C393" s="10" t="s">
        <v>66</v>
      </c>
      <c r="D393" s="10">
        <f t="shared" si="145"/>
        <v>1034</v>
      </c>
      <c r="E393" s="10" t="str">
        <f t="shared" si="146"/>
        <v>n/a</v>
      </c>
      <c r="F393" s="10" t="str">
        <f t="shared" si="147"/>
        <v>D03</v>
      </c>
      <c r="G393" s="11">
        <f t="shared" si="148"/>
        <v>46273.864583333343</v>
      </c>
      <c r="H393" s="11">
        <f t="shared" si="149"/>
        <v>46273.864583333343</v>
      </c>
      <c r="I393" s="11">
        <f t="shared" si="150"/>
        <v>46273.843750000007</v>
      </c>
      <c r="J393" s="13">
        <f t="shared" si="151"/>
        <v>1.2500000004074536</v>
      </c>
      <c r="K393" s="10">
        <f t="shared" si="152"/>
        <v>95</v>
      </c>
      <c r="L393" s="10">
        <f t="shared" si="153"/>
        <v>1</v>
      </c>
      <c r="M393" s="10">
        <f t="shared" si="154"/>
        <v>96</v>
      </c>
      <c r="N393" s="12">
        <f t="shared" si="155"/>
        <v>0.98958333333333337</v>
      </c>
      <c r="O393" s="10" t="str">
        <f t="shared" si="156"/>
        <v>1</v>
      </c>
      <c r="P393" s="13">
        <f t="shared" si="157"/>
        <v>0.10707088520055325</v>
      </c>
      <c r="Q393" s="10" t="str">
        <f t="shared" si="158"/>
        <v>WT 1</v>
      </c>
      <c r="R393" s="11">
        <f t="shared" si="159"/>
        <v>46273.796127953538</v>
      </c>
      <c r="S393" s="10" t="str">
        <f t="shared" si="160"/>
        <v>ON TIME</v>
      </c>
      <c r="T393" s="10" t="str">
        <f t="shared" si="161"/>
        <v>YES</v>
      </c>
      <c r="U393" s="10">
        <f t="shared" si="162"/>
        <v>69</v>
      </c>
      <c r="V393" s="10" t="str">
        <f t="shared" si="163"/>
        <v>+1:09</v>
      </c>
      <c r="W393" s="10" t="str">
        <f t="shared" si="164"/>
        <v/>
      </c>
      <c r="X393" s="10" t="str">
        <f t="shared" si="165"/>
        <v>-</v>
      </c>
      <c r="Y393" s="10" t="str">
        <f t="shared" si="166"/>
        <v>Real route 1034: 98 items, last item released 19:05; departure = release + 60 min (rounded up to 15) + loading</v>
      </c>
      <c r="Z393" s="10" t="s">
        <v>148</v>
      </c>
      <c r="AA393" s="14">
        <v>4.4612868865740746E-3</v>
      </c>
      <c r="AB393" s="11">
        <v>46273.796127953538</v>
      </c>
      <c r="AC393" s="10" t="s">
        <v>150</v>
      </c>
      <c r="AD393" s="10" t="s">
        <v>151</v>
      </c>
      <c r="AE393" s="10" t="s">
        <v>152</v>
      </c>
      <c r="AF393" s="10" t="s">
        <v>248</v>
      </c>
      <c r="AG393" s="14">
        <v>0</v>
      </c>
      <c r="AH393" s="10"/>
      <c r="AI393">
        <f t="shared" si="167"/>
        <v>0</v>
      </c>
      <c r="AJ393" s="54">
        <v>2.2878160648148152E-3</v>
      </c>
      <c r="AK393" s="54">
        <v>4.0790598287037037E-2</v>
      </c>
      <c r="AL393" s="53">
        <v>46273.793954482717</v>
      </c>
      <c r="AM393" s="53">
        <v>46273.832457264951</v>
      </c>
      <c r="AN393" t="s">
        <v>151</v>
      </c>
      <c r="AP393" s="54" t="s">
        <v>287</v>
      </c>
      <c r="AQ393" s="53">
        <v>4.0790598287037037E-2</v>
      </c>
      <c r="AR393" s="53">
        <v>46273.832457264951</v>
      </c>
      <c r="AS393" t="s">
        <v>151</v>
      </c>
      <c r="AT393" t="s">
        <v>287</v>
      </c>
    </row>
    <row r="394" spans="1:46" x14ac:dyDescent="0.35">
      <c r="A394" s="10">
        <v>12</v>
      </c>
      <c r="B394" s="11">
        <f t="shared" si="144"/>
        <v>46273.791666666657</v>
      </c>
      <c r="C394" s="10" t="s">
        <v>67</v>
      </c>
      <c r="D394" s="10">
        <f t="shared" si="145"/>
        <v>1039</v>
      </c>
      <c r="E394" s="10" t="str">
        <f t="shared" si="146"/>
        <v>n/a</v>
      </c>
      <c r="F394" s="10" t="str">
        <f t="shared" si="147"/>
        <v>D04</v>
      </c>
      <c r="G394" s="11">
        <f t="shared" si="148"/>
        <v>46273.864583333343</v>
      </c>
      <c r="H394" s="11">
        <f t="shared" si="149"/>
        <v>46273.864583333343</v>
      </c>
      <c r="I394" s="11">
        <f t="shared" si="150"/>
        <v>46273.843750000007</v>
      </c>
      <c r="J394" s="13">
        <f t="shared" si="151"/>
        <v>1.2500000004074536</v>
      </c>
      <c r="K394" s="10">
        <f t="shared" si="152"/>
        <v>15</v>
      </c>
      <c r="L394" s="10">
        <f t="shared" si="153"/>
        <v>0</v>
      </c>
      <c r="M394" s="10">
        <f t="shared" si="154"/>
        <v>15</v>
      </c>
      <c r="N394" s="12">
        <f t="shared" si="155"/>
        <v>1</v>
      </c>
      <c r="O394" s="10" t="str">
        <f t="shared" si="156"/>
        <v/>
      </c>
      <c r="P394" s="13">
        <f t="shared" si="157"/>
        <v>0</v>
      </c>
      <c r="Q394" s="10" t="str">
        <f t="shared" si="158"/>
        <v/>
      </c>
      <c r="R394" s="11" t="str">
        <f t="shared" si="159"/>
        <v/>
      </c>
      <c r="S394" s="10" t="str">
        <f t="shared" si="160"/>
        <v>ALL PICKED</v>
      </c>
      <c r="T394" s="10" t="str">
        <f t="shared" si="161"/>
        <v>YES</v>
      </c>
      <c r="U394" s="10" t="str">
        <f t="shared" si="162"/>
        <v/>
      </c>
      <c r="V394" s="10" t="str">
        <f t="shared" si="163"/>
        <v/>
      </c>
      <c r="W394" s="10" t="str">
        <f t="shared" si="164"/>
        <v/>
      </c>
      <c r="X394" s="10" t="str">
        <f t="shared" si="165"/>
        <v>-</v>
      </c>
      <c r="Y394" s="10" t="str">
        <f t="shared" si="166"/>
        <v>Real route 1039: 19 items, last item released 19:13; departure = release + 60 min (rounded up to 15) + loading</v>
      </c>
      <c r="Z394" s="10" t="s">
        <v>148</v>
      </c>
      <c r="AA394" s="14"/>
      <c r="AB394" s="11"/>
      <c r="AC394" s="10"/>
      <c r="AD394" s="10" t="s">
        <v>203</v>
      </c>
      <c r="AE394" s="10" t="s">
        <v>152</v>
      </c>
      <c r="AF394" s="10"/>
      <c r="AG394" s="14"/>
      <c r="AH394" s="10"/>
      <c r="AI394">
        <f t="shared" si="167"/>
        <v>0</v>
      </c>
      <c r="AN394" t="s">
        <v>203</v>
      </c>
      <c r="AS394" t="s">
        <v>203</v>
      </c>
    </row>
    <row r="395" spans="1:46" x14ac:dyDescent="0.35">
      <c r="A395" s="10">
        <v>12</v>
      </c>
      <c r="B395" s="11">
        <f t="shared" si="144"/>
        <v>46273.791666666657</v>
      </c>
      <c r="C395" s="10" t="s">
        <v>68</v>
      </c>
      <c r="D395" s="10">
        <f t="shared" si="145"/>
        <v>1048</v>
      </c>
      <c r="E395" s="10" t="str">
        <f t="shared" si="146"/>
        <v>n/a</v>
      </c>
      <c r="F395" s="10" t="str">
        <f t="shared" si="147"/>
        <v>D05</v>
      </c>
      <c r="G395" s="11">
        <f t="shared" si="148"/>
        <v>46273.864583333343</v>
      </c>
      <c r="H395" s="11">
        <f t="shared" si="149"/>
        <v>46273.864583333343</v>
      </c>
      <c r="I395" s="11">
        <f t="shared" si="150"/>
        <v>46273.843750000007</v>
      </c>
      <c r="J395" s="13">
        <f t="shared" si="151"/>
        <v>1.2500000004074536</v>
      </c>
      <c r="K395" s="10">
        <f t="shared" si="152"/>
        <v>9</v>
      </c>
      <c r="L395" s="10">
        <f t="shared" si="153"/>
        <v>1</v>
      </c>
      <c r="M395" s="10">
        <f t="shared" si="154"/>
        <v>10</v>
      </c>
      <c r="N395" s="12">
        <f t="shared" si="155"/>
        <v>0.9</v>
      </c>
      <c r="O395" s="10" t="str">
        <f t="shared" si="156"/>
        <v>6</v>
      </c>
      <c r="P395" s="13">
        <f t="shared" si="157"/>
        <v>0.20519965277777774</v>
      </c>
      <c r="Q395" s="10" t="str">
        <f t="shared" si="158"/>
        <v>WT 6</v>
      </c>
      <c r="R395" s="11">
        <f t="shared" si="159"/>
        <v>46273.800216652191</v>
      </c>
      <c r="S395" s="10" t="str">
        <f t="shared" si="160"/>
        <v>ON TIME</v>
      </c>
      <c r="T395" s="10" t="str">
        <f t="shared" si="161"/>
        <v>YES</v>
      </c>
      <c r="U395" s="10">
        <f t="shared" si="162"/>
        <v>63</v>
      </c>
      <c r="V395" s="10" t="str">
        <f t="shared" si="163"/>
        <v>+1:03</v>
      </c>
      <c r="W395" s="10" t="str">
        <f t="shared" si="164"/>
        <v/>
      </c>
      <c r="X395" s="10" t="str">
        <f t="shared" si="165"/>
        <v>-</v>
      </c>
      <c r="Y395" s="10" t="str">
        <f t="shared" si="166"/>
        <v>Real route 1048: 11 items, last item released 19:13; departure = release + 60 min (rounded up to 15) + loading</v>
      </c>
      <c r="Z395" s="10" t="s">
        <v>148</v>
      </c>
      <c r="AA395" s="14">
        <v>8.5499855324074076E-3</v>
      </c>
      <c r="AB395" s="11">
        <v>46273.800216652198</v>
      </c>
      <c r="AC395" s="10" t="s">
        <v>212</v>
      </c>
      <c r="AD395" s="10" t="s">
        <v>151</v>
      </c>
      <c r="AE395" s="10" t="s">
        <v>152</v>
      </c>
      <c r="AF395" s="10" t="s">
        <v>294</v>
      </c>
      <c r="AG395" s="14">
        <v>0</v>
      </c>
      <c r="AH395" s="10"/>
      <c r="AI395">
        <f t="shared" si="167"/>
        <v>0</v>
      </c>
      <c r="AJ395" s="54">
        <v>6.6890914351851851E-3</v>
      </c>
      <c r="AK395" s="54">
        <v>1.2271773726851849E-2</v>
      </c>
      <c r="AL395" s="53">
        <v>46273.798355758103</v>
      </c>
      <c r="AM395" s="53">
        <v>46273.803938440396</v>
      </c>
      <c r="AN395" t="s">
        <v>151</v>
      </c>
      <c r="AP395" s="54" t="s">
        <v>190</v>
      </c>
      <c r="AQ395" s="53">
        <v>1.2271773726851849E-2</v>
      </c>
      <c r="AR395" s="53">
        <v>46273.803938440396</v>
      </c>
      <c r="AS395" t="s">
        <v>151</v>
      </c>
      <c r="AT395" t="s">
        <v>190</v>
      </c>
    </row>
    <row r="396" spans="1:46" x14ac:dyDescent="0.35">
      <c r="A396" s="10">
        <v>12</v>
      </c>
      <c r="B396" s="11">
        <f t="shared" si="144"/>
        <v>46273.791666666657</v>
      </c>
      <c r="C396" s="10" t="s">
        <v>69</v>
      </c>
      <c r="D396" s="10">
        <f t="shared" si="145"/>
        <v>1051</v>
      </c>
      <c r="E396" s="10" t="str">
        <f t="shared" si="146"/>
        <v>n/a</v>
      </c>
      <c r="F396" s="10" t="str">
        <f t="shared" si="147"/>
        <v>D06</v>
      </c>
      <c r="G396" s="11">
        <f t="shared" si="148"/>
        <v>46273.864583333343</v>
      </c>
      <c r="H396" s="11">
        <f t="shared" si="149"/>
        <v>46273.864583333343</v>
      </c>
      <c r="I396" s="11">
        <f t="shared" si="150"/>
        <v>46273.843750000007</v>
      </c>
      <c r="J396" s="13">
        <f t="shared" si="151"/>
        <v>1.2500000004074536</v>
      </c>
      <c r="K396" s="10">
        <f t="shared" si="152"/>
        <v>41</v>
      </c>
      <c r="L396" s="10">
        <f t="shared" si="153"/>
        <v>1</v>
      </c>
      <c r="M396" s="10">
        <f t="shared" si="154"/>
        <v>42</v>
      </c>
      <c r="N396" s="12">
        <f t="shared" si="155"/>
        <v>0.97619047619047616</v>
      </c>
      <c r="O396" s="10" t="str">
        <f t="shared" si="156"/>
        <v>6</v>
      </c>
      <c r="P396" s="13">
        <f t="shared" si="157"/>
        <v>0.20519965277777774</v>
      </c>
      <c r="Q396" s="10" t="str">
        <f t="shared" si="158"/>
        <v>WT 6</v>
      </c>
      <c r="R396" s="11">
        <f t="shared" si="159"/>
        <v>46273.800216652191</v>
      </c>
      <c r="S396" s="10" t="str">
        <f t="shared" si="160"/>
        <v>ON TIME</v>
      </c>
      <c r="T396" s="10" t="str">
        <f t="shared" si="161"/>
        <v>YES</v>
      </c>
      <c r="U396" s="10">
        <f t="shared" si="162"/>
        <v>63</v>
      </c>
      <c r="V396" s="10" t="str">
        <f t="shared" si="163"/>
        <v>+1:03</v>
      </c>
      <c r="W396" s="10" t="str">
        <f t="shared" si="164"/>
        <v/>
      </c>
      <c r="X396" s="10" t="str">
        <f t="shared" si="165"/>
        <v>-</v>
      </c>
      <c r="Y396" s="10" t="str">
        <f t="shared" si="166"/>
        <v>Real route 1051: 45 items, last item released 19:03; departure = release + 60 min (rounded up to 15) + loading</v>
      </c>
      <c r="Z396" s="10" t="s">
        <v>148</v>
      </c>
      <c r="AA396" s="14">
        <v>8.5499855324074076E-3</v>
      </c>
      <c r="AB396" s="11">
        <v>46273.800216652198</v>
      </c>
      <c r="AC396" s="10" t="s">
        <v>212</v>
      </c>
      <c r="AD396" s="10" t="s">
        <v>151</v>
      </c>
      <c r="AE396" s="10" t="s">
        <v>152</v>
      </c>
      <c r="AF396" s="10" t="s">
        <v>294</v>
      </c>
      <c r="AG396" s="14">
        <v>0</v>
      </c>
      <c r="AH396" s="10"/>
      <c r="AI396">
        <f t="shared" si="167"/>
        <v>0</v>
      </c>
      <c r="AJ396" s="54">
        <v>6.6890914351851851E-3</v>
      </c>
      <c r="AK396" s="54">
        <v>1.2271773726851849E-2</v>
      </c>
      <c r="AL396" s="53">
        <v>46273.798355758103</v>
      </c>
      <c r="AM396" s="53">
        <v>46273.803938440396</v>
      </c>
      <c r="AN396" t="s">
        <v>151</v>
      </c>
      <c r="AP396" s="54" t="s">
        <v>190</v>
      </c>
      <c r="AQ396" s="53">
        <v>1.2271773726851849E-2</v>
      </c>
      <c r="AR396" s="53">
        <v>46273.803938440396</v>
      </c>
      <c r="AS396" t="s">
        <v>151</v>
      </c>
      <c r="AT396" t="s">
        <v>190</v>
      </c>
    </row>
    <row r="397" spans="1:46" x14ac:dyDescent="0.35">
      <c r="A397" s="10">
        <v>12</v>
      </c>
      <c r="B397" s="11">
        <f t="shared" si="144"/>
        <v>46273.791666666657</v>
      </c>
      <c r="C397" s="10" t="s">
        <v>70</v>
      </c>
      <c r="D397" s="10">
        <f t="shared" si="145"/>
        <v>1063</v>
      </c>
      <c r="E397" s="10" t="str">
        <f t="shared" si="146"/>
        <v>n/a</v>
      </c>
      <c r="F397" s="10" t="str">
        <f t="shared" si="147"/>
        <v>D07</v>
      </c>
      <c r="G397" s="11">
        <f t="shared" si="148"/>
        <v>46273.864583333343</v>
      </c>
      <c r="H397" s="11">
        <f t="shared" si="149"/>
        <v>46273.864583333343</v>
      </c>
      <c r="I397" s="11">
        <f t="shared" si="150"/>
        <v>46273.843750000007</v>
      </c>
      <c r="J397" s="13">
        <f t="shared" si="151"/>
        <v>1.2500000004074536</v>
      </c>
      <c r="K397" s="10">
        <f t="shared" si="152"/>
        <v>23</v>
      </c>
      <c r="L397" s="10">
        <f t="shared" si="153"/>
        <v>4</v>
      </c>
      <c r="M397" s="10">
        <f t="shared" si="154"/>
        <v>27</v>
      </c>
      <c r="N397" s="12">
        <f t="shared" si="155"/>
        <v>0.85185185185185186</v>
      </c>
      <c r="O397" s="10" t="str">
        <f t="shared" si="156"/>
        <v>1</v>
      </c>
      <c r="P397" s="13">
        <f t="shared" si="157"/>
        <v>0.10707088520055325</v>
      </c>
      <c r="Q397" s="10" t="str">
        <f t="shared" si="158"/>
        <v>WT 1</v>
      </c>
      <c r="R397" s="11">
        <f t="shared" si="159"/>
        <v>46273.796127953538</v>
      </c>
      <c r="S397" s="10" t="str">
        <f t="shared" si="160"/>
        <v>ON TIME</v>
      </c>
      <c r="T397" s="10" t="str">
        <f t="shared" si="161"/>
        <v>YES</v>
      </c>
      <c r="U397" s="10">
        <f t="shared" si="162"/>
        <v>69</v>
      </c>
      <c r="V397" s="10" t="str">
        <f t="shared" si="163"/>
        <v>+1:09</v>
      </c>
      <c r="W397" s="10" t="str">
        <f t="shared" si="164"/>
        <v/>
      </c>
      <c r="X397" s="10" t="str">
        <f t="shared" si="165"/>
        <v>-</v>
      </c>
      <c r="Y397" s="10" t="str">
        <f t="shared" si="166"/>
        <v>Real route 1063: 35 items, last item released 19:13; departure = release + 60 min (rounded up to 15) + loading</v>
      </c>
      <c r="Z397" s="10" t="s">
        <v>148</v>
      </c>
      <c r="AA397" s="14">
        <v>4.4612868865740746E-3</v>
      </c>
      <c r="AB397" s="11">
        <v>46273.796127953538</v>
      </c>
      <c r="AC397" s="10" t="s">
        <v>150</v>
      </c>
      <c r="AD397" s="10" t="s">
        <v>151</v>
      </c>
      <c r="AE397" s="10" t="s">
        <v>152</v>
      </c>
      <c r="AF397" s="10" t="s">
        <v>248</v>
      </c>
      <c r="AG397" s="14">
        <v>0</v>
      </c>
      <c r="AH397" s="10"/>
      <c r="AI397">
        <f t="shared" si="167"/>
        <v>0</v>
      </c>
      <c r="AJ397" s="54">
        <v>2.2878160648148152E-3</v>
      </c>
      <c r="AK397" s="54">
        <v>4.0790598287037037E-2</v>
      </c>
      <c r="AL397" s="53">
        <v>46273.793954482717</v>
      </c>
      <c r="AM397" s="53">
        <v>46273.832457264951</v>
      </c>
      <c r="AN397" t="s">
        <v>151</v>
      </c>
      <c r="AP397" s="54" t="s">
        <v>287</v>
      </c>
      <c r="AQ397" s="53">
        <v>4.0790598287037037E-2</v>
      </c>
      <c r="AR397" s="53">
        <v>46273.832457264951</v>
      </c>
      <c r="AS397" t="s">
        <v>151</v>
      </c>
      <c r="AT397" t="s">
        <v>287</v>
      </c>
    </row>
    <row r="398" spans="1:46" x14ac:dyDescent="0.35">
      <c r="A398" s="10">
        <v>12</v>
      </c>
      <c r="B398" s="11">
        <f t="shared" si="144"/>
        <v>46273.791666666657</v>
      </c>
      <c r="C398" s="10" t="s">
        <v>71</v>
      </c>
      <c r="D398" s="10">
        <f t="shared" si="145"/>
        <v>1066</v>
      </c>
      <c r="E398" s="10" t="str">
        <f t="shared" si="146"/>
        <v>n/a</v>
      </c>
      <c r="F398" s="10" t="str">
        <f t="shared" si="147"/>
        <v>D08</v>
      </c>
      <c r="G398" s="11">
        <f t="shared" si="148"/>
        <v>46273.875</v>
      </c>
      <c r="H398" s="11">
        <f t="shared" si="149"/>
        <v>46273.875</v>
      </c>
      <c r="I398" s="11">
        <f t="shared" si="150"/>
        <v>46273.854166666664</v>
      </c>
      <c r="J398" s="13">
        <f t="shared" si="151"/>
        <v>1.500000000174623</v>
      </c>
      <c r="K398" s="10">
        <f t="shared" si="152"/>
        <v>10</v>
      </c>
      <c r="L398" s="10">
        <f t="shared" si="153"/>
        <v>0</v>
      </c>
      <c r="M398" s="10">
        <f t="shared" si="154"/>
        <v>10</v>
      </c>
      <c r="N398" s="12">
        <f t="shared" si="155"/>
        <v>1</v>
      </c>
      <c r="O398" s="10" t="str">
        <f t="shared" si="156"/>
        <v/>
      </c>
      <c r="P398" s="13">
        <f t="shared" si="157"/>
        <v>0</v>
      </c>
      <c r="Q398" s="10" t="str">
        <f t="shared" si="158"/>
        <v/>
      </c>
      <c r="R398" s="11" t="str">
        <f t="shared" si="159"/>
        <v/>
      </c>
      <c r="S398" s="10" t="str">
        <f t="shared" si="160"/>
        <v>ALL PICKED</v>
      </c>
      <c r="T398" s="10" t="str">
        <f t="shared" si="161"/>
        <v>YES</v>
      </c>
      <c r="U398" s="10" t="str">
        <f t="shared" si="162"/>
        <v/>
      </c>
      <c r="V398" s="10" t="str">
        <f t="shared" si="163"/>
        <v/>
      </c>
      <c r="W398" s="10" t="str">
        <f t="shared" si="164"/>
        <v/>
      </c>
      <c r="X398" s="10" t="str">
        <f t="shared" si="165"/>
        <v>-</v>
      </c>
      <c r="Y398" s="10" t="str">
        <f t="shared" si="166"/>
        <v>Real route 1066: 12 items, last item released 19:28; departure = release + 60 min (rounded up to 15) + loading</v>
      </c>
      <c r="Z398" s="10" t="s">
        <v>148</v>
      </c>
      <c r="AA398" s="14"/>
      <c r="AB398" s="11"/>
      <c r="AC398" s="10"/>
      <c r="AD398" s="10" t="s">
        <v>203</v>
      </c>
      <c r="AE398" s="10" t="s">
        <v>152</v>
      </c>
      <c r="AF398" s="10"/>
      <c r="AG398" s="14"/>
      <c r="AH398" s="10"/>
      <c r="AI398">
        <f t="shared" si="167"/>
        <v>0</v>
      </c>
      <c r="AN398" t="s">
        <v>203</v>
      </c>
      <c r="AS398" t="s">
        <v>203</v>
      </c>
    </row>
    <row r="399" spans="1:46" x14ac:dyDescent="0.35">
      <c r="A399" s="10">
        <v>12</v>
      </c>
      <c r="B399" s="11">
        <f t="shared" si="144"/>
        <v>46273.791666666657</v>
      </c>
      <c r="C399" s="10" t="s">
        <v>72</v>
      </c>
      <c r="D399" s="10">
        <f t="shared" si="145"/>
        <v>1069</v>
      </c>
      <c r="E399" s="10" t="str">
        <f t="shared" si="146"/>
        <v>n/a</v>
      </c>
      <c r="F399" s="10" t="str">
        <f t="shared" si="147"/>
        <v>D09</v>
      </c>
      <c r="G399" s="11">
        <f t="shared" si="148"/>
        <v>46273.875</v>
      </c>
      <c r="H399" s="11">
        <f t="shared" si="149"/>
        <v>46273.875</v>
      </c>
      <c r="I399" s="11">
        <f t="shared" si="150"/>
        <v>46273.854166666664</v>
      </c>
      <c r="J399" s="13">
        <f t="shared" si="151"/>
        <v>1.500000000174623</v>
      </c>
      <c r="K399" s="10">
        <f t="shared" si="152"/>
        <v>18</v>
      </c>
      <c r="L399" s="10">
        <f t="shared" si="153"/>
        <v>8</v>
      </c>
      <c r="M399" s="10">
        <f t="shared" si="154"/>
        <v>26</v>
      </c>
      <c r="N399" s="12">
        <f t="shared" si="155"/>
        <v>0.69230769230769229</v>
      </c>
      <c r="O399" s="10" t="str">
        <f t="shared" si="156"/>
        <v>1, 2</v>
      </c>
      <c r="P399" s="13">
        <f t="shared" si="157"/>
        <v>0.1536234439834025</v>
      </c>
      <c r="Q399" s="10" t="str">
        <f t="shared" si="158"/>
        <v>WT 1</v>
      </c>
      <c r="R399" s="11">
        <f t="shared" si="159"/>
        <v>46273.798067643489</v>
      </c>
      <c r="S399" s="10" t="str">
        <f t="shared" si="160"/>
        <v>ON TIME</v>
      </c>
      <c r="T399" s="10" t="str">
        <f t="shared" si="161"/>
        <v>YES</v>
      </c>
      <c r="U399" s="10">
        <f t="shared" si="162"/>
        <v>81</v>
      </c>
      <c r="V399" s="10" t="str">
        <f t="shared" si="163"/>
        <v>+1:21</v>
      </c>
      <c r="W399" s="10" t="str">
        <f t="shared" si="164"/>
        <v/>
      </c>
      <c r="X399" s="10" t="str">
        <f t="shared" si="165"/>
        <v>-</v>
      </c>
      <c r="Y399" s="10" t="str">
        <f t="shared" si="166"/>
        <v>Real route 1069: 27 items, last item released 19:28; departure = release + 60 min (rounded up to 15) + loading</v>
      </c>
      <c r="Z399" s="10" t="s">
        <v>148</v>
      </c>
      <c r="AA399" s="14">
        <v>6.4009768287037038E-3</v>
      </c>
      <c r="AB399" s="11">
        <v>46273.798067643504</v>
      </c>
      <c r="AC399" s="10" t="s">
        <v>150</v>
      </c>
      <c r="AD399" s="10" t="s">
        <v>151</v>
      </c>
      <c r="AE399" s="10" t="s">
        <v>152</v>
      </c>
      <c r="AF399" s="10" t="s">
        <v>251</v>
      </c>
      <c r="AG399" s="14">
        <v>0</v>
      </c>
      <c r="AH399" s="10"/>
      <c r="AI399">
        <f t="shared" si="167"/>
        <v>0</v>
      </c>
      <c r="AJ399" s="54">
        <v>3.28251869212963E-3</v>
      </c>
      <c r="AK399" s="54">
        <v>5.8525641030092591E-2</v>
      </c>
      <c r="AL399" s="53">
        <v>46273.794949185358</v>
      </c>
      <c r="AM399" s="53">
        <v>46273.850192307698</v>
      </c>
      <c r="AN399" t="s">
        <v>151</v>
      </c>
      <c r="AP399" s="54" t="s">
        <v>295</v>
      </c>
      <c r="AQ399" s="53">
        <v>5.8525641030092591E-2</v>
      </c>
      <c r="AR399" s="53">
        <v>46273.850192307698</v>
      </c>
      <c r="AS399" t="s">
        <v>151</v>
      </c>
      <c r="AT399" t="s">
        <v>295</v>
      </c>
    </row>
    <row r="400" spans="1:46" x14ac:dyDescent="0.35">
      <c r="A400" s="10">
        <v>12</v>
      </c>
      <c r="B400" s="11">
        <f t="shared" si="144"/>
        <v>46273.791666666657</v>
      </c>
      <c r="C400" s="10" t="s">
        <v>73</v>
      </c>
      <c r="D400" s="10">
        <f t="shared" si="145"/>
        <v>1083</v>
      </c>
      <c r="E400" s="10" t="str">
        <f t="shared" si="146"/>
        <v>n/a</v>
      </c>
      <c r="F400" s="10" t="str">
        <f t="shared" si="147"/>
        <v>D10</v>
      </c>
      <c r="G400" s="11">
        <f t="shared" si="148"/>
        <v>46273.875</v>
      </c>
      <c r="H400" s="11">
        <f t="shared" si="149"/>
        <v>46273.875</v>
      </c>
      <c r="I400" s="11">
        <f t="shared" si="150"/>
        <v>46273.854166666664</v>
      </c>
      <c r="J400" s="13">
        <f t="shared" si="151"/>
        <v>1.500000000174623</v>
      </c>
      <c r="K400" s="10">
        <f t="shared" si="152"/>
        <v>4</v>
      </c>
      <c r="L400" s="10">
        <f t="shared" si="153"/>
        <v>3</v>
      </c>
      <c r="M400" s="10">
        <f t="shared" si="154"/>
        <v>7</v>
      </c>
      <c r="N400" s="12">
        <f t="shared" si="155"/>
        <v>0.5714285714285714</v>
      </c>
      <c r="O400" s="10" t="str">
        <f t="shared" si="156"/>
        <v>1</v>
      </c>
      <c r="P400" s="13">
        <f t="shared" si="157"/>
        <v>0.1536234439834025</v>
      </c>
      <c r="Q400" s="10" t="str">
        <f t="shared" si="158"/>
        <v>WT 1</v>
      </c>
      <c r="R400" s="11">
        <f t="shared" si="159"/>
        <v>46273.798067643489</v>
      </c>
      <c r="S400" s="10" t="str">
        <f t="shared" si="160"/>
        <v>ON TIME</v>
      </c>
      <c r="T400" s="10" t="str">
        <f t="shared" si="161"/>
        <v>YES</v>
      </c>
      <c r="U400" s="10">
        <f t="shared" si="162"/>
        <v>81</v>
      </c>
      <c r="V400" s="10" t="str">
        <f t="shared" si="163"/>
        <v>+1:21</v>
      </c>
      <c r="W400" s="10" t="str">
        <f t="shared" si="164"/>
        <v/>
      </c>
      <c r="X400" s="10" t="str">
        <f t="shared" si="165"/>
        <v>-</v>
      </c>
      <c r="Y400" s="10" t="str">
        <f t="shared" si="166"/>
        <v>Real route 1083: 9 items, last item released 19:28; departure = release + 60 min (rounded up to 15) + loading</v>
      </c>
      <c r="Z400" s="10" t="s">
        <v>148</v>
      </c>
      <c r="AA400" s="14">
        <v>6.4009768287037038E-3</v>
      </c>
      <c r="AB400" s="11">
        <v>46273.798067643504</v>
      </c>
      <c r="AC400" s="10" t="s">
        <v>150</v>
      </c>
      <c r="AD400" s="10" t="s">
        <v>151</v>
      </c>
      <c r="AE400" s="10" t="s">
        <v>152</v>
      </c>
      <c r="AF400" s="10" t="s">
        <v>251</v>
      </c>
      <c r="AG400" s="14">
        <v>0</v>
      </c>
      <c r="AH400" s="10"/>
      <c r="AI400">
        <f t="shared" si="167"/>
        <v>0</v>
      </c>
      <c r="AJ400" s="54">
        <v>3.28251869212963E-3</v>
      </c>
      <c r="AK400" s="54">
        <v>5.8525641030092591E-2</v>
      </c>
      <c r="AL400" s="53">
        <v>46273.794949185358</v>
      </c>
      <c r="AM400" s="53">
        <v>46273.850192307698</v>
      </c>
      <c r="AN400" t="s">
        <v>151</v>
      </c>
      <c r="AP400" s="54" t="s">
        <v>295</v>
      </c>
      <c r="AQ400" s="53">
        <v>5.8525641030092591E-2</v>
      </c>
      <c r="AR400" s="53">
        <v>46273.850192307698</v>
      </c>
      <c r="AS400" t="s">
        <v>151</v>
      </c>
      <c r="AT400" t="s">
        <v>295</v>
      </c>
    </row>
    <row r="401" spans="1:46" x14ac:dyDescent="0.35">
      <c r="A401" s="10">
        <v>12</v>
      </c>
      <c r="B401" s="11">
        <f t="shared" si="144"/>
        <v>46273.791666666657</v>
      </c>
      <c r="C401" s="10" t="s">
        <v>74</v>
      </c>
      <c r="D401" s="10">
        <f t="shared" si="145"/>
        <v>1981</v>
      </c>
      <c r="E401" s="10" t="str">
        <f t="shared" si="146"/>
        <v>n/a</v>
      </c>
      <c r="F401" s="10" t="str">
        <f t="shared" si="147"/>
        <v>D12</v>
      </c>
      <c r="G401" s="11">
        <f t="shared" si="148"/>
        <v>46273.885416666657</v>
      </c>
      <c r="H401" s="11">
        <f t="shared" si="149"/>
        <v>46273.885416666657</v>
      </c>
      <c r="I401" s="11">
        <f t="shared" si="150"/>
        <v>46273.864583333321</v>
      </c>
      <c r="J401" s="13">
        <f t="shared" si="151"/>
        <v>1.7499999999417923</v>
      </c>
      <c r="K401" s="10">
        <f t="shared" si="152"/>
        <v>36</v>
      </c>
      <c r="L401" s="10">
        <f t="shared" si="153"/>
        <v>38</v>
      </c>
      <c r="M401" s="10">
        <f t="shared" si="154"/>
        <v>74</v>
      </c>
      <c r="N401" s="12">
        <f t="shared" si="155"/>
        <v>0.48648648648648651</v>
      </c>
      <c r="O401" s="10" t="str">
        <f t="shared" si="156"/>
        <v>2</v>
      </c>
      <c r="P401" s="13">
        <f t="shared" si="157"/>
        <v>0.51583115183246075</v>
      </c>
      <c r="Q401" s="10" t="str">
        <f t="shared" si="158"/>
        <v>WT 2</v>
      </c>
      <c r="R401" s="11">
        <f t="shared" si="159"/>
        <v>46273.813159631318</v>
      </c>
      <c r="S401" s="10" t="str">
        <f t="shared" si="160"/>
        <v>ON TIME</v>
      </c>
      <c r="T401" s="10" t="str">
        <f t="shared" si="161"/>
        <v>YES</v>
      </c>
      <c r="U401" s="10">
        <f t="shared" si="162"/>
        <v>74</v>
      </c>
      <c r="V401" s="10" t="str">
        <f t="shared" si="163"/>
        <v>+1:14</v>
      </c>
      <c r="W401" s="10" t="str">
        <f t="shared" si="164"/>
        <v/>
      </c>
      <c r="X401" s="10" t="str">
        <f t="shared" si="165"/>
        <v>-</v>
      </c>
      <c r="Y401" s="10" t="str">
        <f t="shared" si="166"/>
        <v>Real route 1981: 90 items, last item released 19:37; departure = release + 60 min (rounded up to 15) + loading</v>
      </c>
      <c r="Z401" s="10" t="s">
        <v>148</v>
      </c>
      <c r="AA401" s="14">
        <v>2.1492964664351851E-2</v>
      </c>
      <c r="AB401" s="11">
        <v>46273.813159631318</v>
      </c>
      <c r="AC401" s="10" t="s">
        <v>204</v>
      </c>
      <c r="AD401" s="10" t="s">
        <v>151</v>
      </c>
      <c r="AE401" s="10" t="s">
        <v>152</v>
      </c>
      <c r="AF401" s="10" t="s">
        <v>291</v>
      </c>
      <c r="AG401" s="14">
        <v>0</v>
      </c>
      <c r="AH401" s="10"/>
      <c r="AI401">
        <f t="shared" si="167"/>
        <v>0</v>
      </c>
      <c r="AJ401" s="54">
        <v>1.1992864421296301E-2</v>
      </c>
      <c r="AK401" s="54">
        <v>3.4121146678240739E-2</v>
      </c>
      <c r="AL401" s="53">
        <v>46273.803659531091</v>
      </c>
      <c r="AM401" s="53">
        <v>46273.825787813337</v>
      </c>
      <c r="AN401" t="s">
        <v>151</v>
      </c>
      <c r="AP401" s="54" t="s">
        <v>213</v>
      </c>
      <c r="AQ401" s="53">
        <v>3.4121146678240739E-2</v>
      </c>
      <c r="AR401" s="53">
        <v>46273.825787813337</v>
      </c>
      <c r="AS401" t="s">
        <v>151</v>
      </c>
      <c r="AT401" t="s">
        <v>213</v>
      </c>
    </row>
    <row r="402" spans="1:46" x14ac:dyDescent="0.35">
      <c r="A402" s="10">
        <v>13</v>
      </c>
      <c r="B402" s="11">
        <f t="shared" si="144"/>
        <v>46273.802083333343</v>
      </c>
      <c r="C402" s="10" t="s">
        <v>20</v>
      </c>
      <c r="D402" s="10">
        <f t="shared" si="145"/>
        <v>1027</v>
      </c>
      <c r="E402" s="10" t="str">
        <f t="shared" si="146"/>
        <v>n/a</v>
      </c>
      <c r="F402" s="10" t="str">
        <f t="shared" si="147"/>
        <v>D01</v>
      </c>
      <c r="G402" s="11">
        <f t="shared" si="148"/>
        <v>46273.770833333343</v>
      </c>
      <c r="H402" s="11">
        <f t="shared" si="149"/>
        <v>46273.770833333343</v>
      </c>
      <c r="I402" s="11">
        <f t="shared" si="150"/>
        <v>46273.750000000007</v>
      </c>
      <c r="J402" s="13">
        <f t="shared" si="151"/>
        <v>-1.2500000000582077</v>
      </c>
      <c r="K402" s="10">
        <f t="shared" si="152"/>
        <v>1</v>
      </c>
      <c r="L402" s="10">
        <f t="shared" si="153"/>
        <v>0</v>
      </c>
      <c r="M402" s="10">
        <f t="shared" si="154"/>
        <v>1</v>
      </c>
      <c r="N402" s="12">
        <f t="shared" si="155"/>
        <v>1</v>
      </c>
      <c r="O402" s="10" t="str">
        <f t="shared" si="156"/>
        <v/>
      </c>
      <c r="P402" s="13">
        <f t="shared" si="157"/>
        <v>0</v>
      </c>
      <c r="Q402" s="10" t="str">
        <f t="shared" si="158"/>
        <v/>
      </c>
      <c r="R402" s="11" t="str">
        <f t="shared" si="159"/>
        <v/>
      </c>
      <c r="S402" s="10" t="str">
        <f t="shared" si="160"/>
        <v>DEPARTED COMPLETE</v>
      </c>
      <c r="T402" s="10" t="str">
        <f t="shared" si="161"/>
        <v>YES</v>
      </c>
      <c r="U402" s="10" t="str">
        <f t="shared" si="162"/>
        <v/>
      </c>
      <c r="V402" s="10" t="str">
        <f t="shared" si="163"/>
        <v/>
      </c>
      <c r="W402" s="10" t="str">
        <f t="shared" si="164"/>
        <v/>
      </c>
      <c r="X402" s="10" t="str">
        <f t="shared" si="165"/>
        <v>-</v>
      </c>
      <c r="Y402" s="10" t="str">
        <f t="shared" si="166"/>
        <v>Real route 1027: 1 items, last item released 16:56; departure = release + 60 min (rounded up to 15) + loading</v>
      </c>
      <c r="Z402" s="10" t="s">
        <v>148</v>
      </c>
      <c r="AA402" s="14"/>
      <c r="AB402" s="11"/>
      <c r="AC402" s="10"/>
      <c r="AD402" s="10" t="s">
        <v>262</v>
      </c>
      <c r="AE402" s="10" t="s">
        <v>152</v>
      </c>
      <c r="AF402" s="10"/>
      <c r="AG402" s="14"/>
      <c r="AH402" s="10"/>
      <c r="AI402">
        <f t="shared" si="167"/>
        <v>0</v>
      </c>
      <c r="AN402" t="s">
        <v>262</v>
      </c>
      <c r="AS402" t="s">
        <v>262</v>
      </c>
    </row>
    <row r="403" spans="1:46" x14ac:dyDescent="0.35">
      <c r="A403" s="10">
        <v>13</v>
      </c>
      <c r="B403" s="11">
        <f t="shared" si="144"/>
        <v>46273.802083333343</v>
      </c>
      <c r="C403" s="10" t="s">
        <v>43</v>
      </c>
      <c r="D403" s="10">
        <f t="shared" si="145"/>
        <v>1011</v>
      </c>
      <c r="E403" s="10" t="str">
        <f t="shared" si="146"/>
        <v>n/a</v>
      </c>
      <c r="F403" s="10" t="str">
        <f t="shared" si="147"/>
        <v>D04</v>
      </c>
      <c r="G403" s="11">
        <f t="shared" si="148"/>
        <v>46273.802083333343</v>
      </c>
      <c r="H403" s="11">
        <f t="shared" si="149"/>
        <v>46273.802083333343</v>
      </c>
      <c r="I403" s="11">
        <f t="shared" si="150"/>
        <v>46273.781250000007</v>
      </c>
      <c r="J403" s="13">
        <f t="shared" si="151"/>
        <v>-0.50000000005820766</v>
      </c>
      <c r="K403" s="10">
        <f t="shared" si="152"/>
        <v>15</v>
      </c>
      <c r="L403" s="10">
        <f t="shared" si="153"/>
        <v>0</v>
      </c>
      <c r="M403" s="10">
        <f t="shared" si="154"/>
        <v>15</v>
      </c>
      <c r="N403" s="12">
        <f t="shared" si="155"/>
        <v>1</v>
      </c>
      <c r="O403" s="10" t="str">
        <f t="shared" si="156"/>
        <v/>
      </c>
      <c r="P403" s="13">
        <f t="shared" si="157"/>
        <v>0</v>
      </c>
      <c r="Q403" s="10" t="str">
        <f t="shared" si="158"/>
        <v/>
      </c>
      <c r="R403" s="11" t="str">
        <f t="shared" si="159"/>
        <v/>
      </c>
      <c r="S403" s="10" t="str">
        <f t="shared" si="160"/>
        <v>DEPARTED COMPLETE</v>
      </c>
      <c r="T403" s="10" t="str">
        <f t="shared" si="161"/>
        <v>YES</v>
      </c>
      <c r="U403" s="10" t="str">
        <f t="shared" si="162"/>
        <v/>
      </c>
      <c r="V403" s="10" t="str">
        <f t="shared" si="163"/>
        <v/>
      </c>
      <c r="W403" s="10" t="str">
        <f t="shared" si="164"/>
        <v/>
      </c>
      <c r="X403" s="10" t="str">
        <f t="shared" si="165"/>
        <v>-</v>
      </c>
      <c r="Y403" s="10" t="str">
        <f t="shared" si="166"/>
        <v>Real route 1011: 15 items, last item released 17:38; departure = release + 60 min (rounded up to 15) + loading</v>
      </c>
      <c r="Z403" s="10" t="s">
        <v>148</v>
      </c>
      <c r="AA403" s="14"/>
      <c r="AB403" s="11"/>
      <c r="AC403" s="10"/>
      <c r="AD403" s="10" t="s">
        <v>262</v>
      </c>
      <c r="AE403" s="10" t="s">
        <v>152</v>
      </c>
      <c r="AF403" s="10"/>
      <c r="AG403" s="14"/>
      <c r="AH403" s="10"/>
      <c r="AI403">
        <f t="shared" si="167"/>
        <v>0</v>
      </c>
      <c r="AN403" t="s">
        <v>262</v>
      </c>
      <c r="AS403" t="s">
        <v>262</v>
      </c>
    </row>
    <row r="404" spans="1:46" x14ac:dyDescent="0.35">
      <c r="A404" s="10">
        <v>13</v>
      </c>
      <c r="B404" s="11">
        <f t="shared" si="144"/>
        <v>46273.802083333343</v>
      </c>
      <c r="C404" s="10" t="s">
        <v>44</v>
      </c>
      <c r="D404" s="10">
        <f t="shared" si="145"/>
        <v>1045</v>
      </c>
      <c r="E404" s="10" t="str">
        <f t="shared" si="146"/>
        <v>n/a</v>
      </c>
      <c r="F404" s="10" t="str">
        <f t="shared" si="147"/>
        <v>D05</v>
      </c>
      <c r="G404" s="11">
        <f t="shared" si="148"/>
        <v>46273.8125</v>
      </c>
      <c r="H404" s="11">
        <f t="shared" si="149"/>
        <v>46273.8125</v>
      </c>
      <c r="I404" s="11">
        <f t="shared" si="150"/>
        <v>46273.791666666664</v>
      </c>
      <c r="J404" s="13">
        <f t="shared" si="151"/>
        <v>-0.2500000002910383</v>
      </c>
      <c r="K404" s="10">
        <f t="shared" si="152"/>
        <v>21</v>
      </c>
      <c r="L404" s="10">
        <f t="shared" si="153"/>
        <v>0</v>
      </c>
      <c r="M404" s="10">
        <f t="shared" si="154"/>
        <v>21</v>
      </c>
      <c r="N404" s="12">
        <f t="shared" si="155"/>
        <v>1</v>
      </c>
      <c r="O404" s="10" t="str">
        <f t="shared" si="156"/>
        <v/>
      </c>
      <c r="P404" s="13">
        <f t="shared" si="157"/>
        <v>0</v>
      </c>
      <c r="Q404" s="10" t="str">
        <f t="shared" si="158"/>
        <v/>
      </c>
      <c r="R404" s="11" t="str">
        <f t="shared" si="159"/>
        <v/>
      </c>
      <c r="S404" s="10" t="str">
        <f t="shared" si="160"/>
        <v>ALL PICKED</v>
      </c>
      <c r="T404" s="10" t="str">
        <f t="shared" si="161"/>
        <v>YES</v>
      </c>
      <c r="U404" s="10" t="str">
        <f t="shared" si="162"/>
        <v/>
      </c>
      <c r="V404" s="10" t="str">
        <f t="shared" si="163"/>
        <v/>
      </c>
      <c r="W404" s="10" t="str">
        <f t="shared" si="164"/>
        <v/>
      </c>
      <c r="X404" s="10" t="str">
        <f t="shared" si="165"/>
        <v>-</v>
      </c>
      <c r="Y404" s="10" t="str">
        <f t="shared" si="166"/>
        <v>Real route 1045: 21 items, last item released 17:58; departure = release + 60 min (rounded up to 15) + loading</v>
      </c>
      <c r="Z404" s="10" t="s">
        <v>148</v>
      </c>
      <c r="AA404" s="14"/>
      <c r="AB404" s="11"/>
      <c r="AC404" s="10"/>
      <c r="AD404" s="10" t="s">
        <v>203</v>
      </c>
      <c r="AE404" s="10" t="s">
        <v>152</v>
      </c>
      <c r="AF404" s="10"/>
      <c r="AG404" s="14"/>
      <c r="AH404" s="10"/>
      <c r="AI404">
        <f t="shared" si="167"/>
        <v>0</v>
      </c>
      <c r="AN404" t="s">
        <v>203</v>
      </c>
      <c r="AS404" t="s">
        <v>203</v>
      </c>
    </row>
    <row r="405" spans="1:46" x14ac:dyDescent="0.35">
      <c r="A405" s="10">
        <v>13</v>
      </c>
      <c r="B405" s="11">
        <f t="shared" si="144"/>
        <v>46273.802083333343</v>
      </c>
      <c r="C405" s="10" t="s">
        <v>45</v>
      </c>
      <c r="D405" s="10">
        <f t="shared" si="145"/>
        <v>1072</v>
      </c>
      <c r="E405" s="10" t="str">
        <f t="shared" si="146"/>
        <v>n/a</v>
      </c>
      <c r="F405" s="10" t="str">
        <f t="shared" si="147"/>
        <v>D06</v>
      </c>
      <c r="G405" s="11">
        <f t="shared" si="148"/>
        <v>46273.802083333343</v>
      </c>
      <c r="H405" s="11">
        <f t="shared" si="149"/>
        <v>46273.802083333343</v>
      </c>
      <c r="I405" s="11">
        <f t="shared" si="150"/>
        <v>46273.781250000007</v>
      </c>
      <c r="J405" s="13">
        <f t="shared" si="151"/>
        <v>-0.50000000005820766</v>
      </c>
      <c r="K405" s="10">
        <f t="shared" si="152"/>
        <v>2</v>
      </c>
      <c r="L405" s="10">
        <f t="shared" si="153"/>
        <v>0</v>
      </c>
      <c r="M405" s="10">
        <f t="shared" si="154"/>
        <v>2</v>
      </c>
      <c r="N405" s="12">
        <f t="shared" si="155"/>
        <v>1</v>
      </c>
      <c r="O405" s="10" t="str">
        <f t="shared" si="156"/>
        <v/>
      </c>
      <c r="P405" s="13">
        <f t="shared" si="157"/>
        <v>0</v>
      </c>
      <c r="Q405" s="10" t="str">
        <f t="shared" si="158"/>
        <v/>
      </c>
      <c r="R405" s="11" t="str">
        <f t="shared" si="159"/>
        <v/>
      </c>
      <c r="S405" s="10" t="str">
        <f t="shared" si="160"/>
        <v>DEPARTED COMPLETE</v>
      </c>
      <c r="T405" s="10" t="str">
        <f t="shared" si="161"/>
        <v>YES</v>
      </c>
      <c r="U405" s="10" t="str">
        <f t="shared" si="162"/>
        <v/>
      </c>
      <c r="V405" s="10" t="str">
        <f t="shared" si="163"/>
        <v/>
      </c>
      <c r="W405" s="10" t="str">
        <f t="shared" si="164"/>
        <v/>
      </c>
      <c r="X405" s="10" t="str">
        <f t="shared" si="165"/>
        <v>T07_PICK_CUTOFF_PASSED_LATE</v>
      </c>
      <c r="Y405" s="10" t="str">
        <f t="shared" si="166"/>
        <v>Real route 1072: 2 items, last item released 17:54. Synthesized status-coverage scenario: pick cutoff 18:45 and departure 19:15; snapshot 11 intentionally demonstrates open work at cutoff.</v>
      </c>
      <c r="Z405" s="10" t="s">
        <v>148</v>
      </c>
      <c r="AA405" s="14"/>
      <c r="AB405" s="11"/>
      <c r="AC405" s="10"/>
      <c r="AD405" s="10" t="s">
        <v>262</v>
      </c>
      <c r="AE405" s="10" t="s">
        <v>152</v>
      </c>
      <c r="AF405" s="10"/>
      <c r="AG405" s="14"/>
      <c r="AH405" s="10"/>
      <c r="AI405">
        <f t="shared" si="167"/>
        <v>0</v>
      </c>
      <c r="AN405" t="s">
        <v>262</v>
      </c>
      <c r="AS405" t="s">
        <v>262</v>
      </c>
    </row>
    <row r="406" spans="1:46" x14ac:dyDescent="0.35">
      <c r="A406" s="10">
        <v>13</v>
      </c>
      <c r="B406" s="11">
        <f t="shared" si="144"/>
        <v>46273.802083333343</v>
      </c>
      <c r="C406" s="10" t="s">
        <v>46</v>
      </c>
      <c r="D406" s="10">
        <f t="shared" si="145"/>
        <v>1035</v>
      </c>
      <c r="E406" s="10" t="str">
        <f t="shared" si="146"/>
        <v>n/a</v>
      </c>
      <c r="F406" s="10" t="str">
        <f t="shared" si="147"/>
        <v>D07</v>
      </c>
      <c r="G406" s="11">
        <f t="shared" si="148"/>
        <v>46273.822916666657</v>
      </c>
      <c r="H406" s="11">
        <f t="shared" si="149"/>
        <v>46273.822916666657</v>
      </c>
      <c r="I406" s="11">
        <f t="shared" si="150"/>
        <v>46273.802083333321</v>
      </c>
      <c r="J406" s="13">
        <f t="shared" si="151"/>
        <v>-5.2386894822120667E-10</v>
      </c>
      <c r="K406" s="10">
        <f t="shared" si="152"/>
        <v>1</v>
      </c>
      <c r="L406" s="10">
        <f t="shared" si="153"/>
        <v>0</v>
      </c>
      <c r="M406" s="10">
        <f t="shared" si="154"/>
        <v>1</v>
      </c>
      <c r="N406" s="12">
        <f t="shared" si="155"/>
        <v>1</v>
      </c>
      <c r="O406" s="10" t="str">
        <f t="shared" si="156"/>
        <v/>
      </c>
      <c r="P406" s="13">
        <f t="shared" si="157"/>
        <v>0</v>
      </c>
      <c r="Q406" s="10" t="str">
        <f t="shared" si="158"/>
        <v/>
      </c>
      <c r="R406" s="11" t="str">
        <f t="shared" si="159"/>
        <v/>
      </c>
      <c r="S406" s="10" t="str">
        <f t="shared" si="160"/>
        <v>ALL PICKED</v>
      </c>
      <c r="T406" s="10" t="str">
        <f t="shared" si="161"/>
        <v>YES</v>
      </c>
      <c r="U406" s="10" t="str">
        <f t="shared" si="162"/>
        <v/>
      </c>
      <c r="V406" s="10" t="str">
        <f t="shared" si="163"/>
        <v/>
      </c>
      <c r="W406" s="10" t="str">
        <f t="shared" si="164"/>
        <v/>
      </c>
      <c r="X406" s="10" t="str">
        <f t="shared" si="165"/>
        <v>-</v>
      </c>
      <c r="Y406" s="10" t="str">
        <f t="shared" si="166"/>
        <v>Real route 1035: 1 items, last item released 18:02; departure = release + 60 min (rounded up to 15) + loading</v>
      </c>
      <c r="Z406" s="10" t="s">
        <v>148</v>
      </c>
      <c r="AA406" s="14"/>
      <c r="AB406" s="11"/>
      <c r="AC406" s="10"/>
      <c r="AD406" s="10" t="s">
        <v>203</v>
      </c>
      <c r="AE406" s="10" t="s">
        <v>152</v>
      </c>
      <c r="AF406" s="10"/>
      <c r="AG406" s="14"/>
      <c r="AH406" s="10"/>
      <c r="AI406">
        <f t="shared" si="167"/>
        <v>0</v>
      </c>
      <c r="AN406" t="s">
        <v>203</v>
      </c>
      <c r="AS406" t="s">
        <v>203</v>
      </c>
    </row>
    <row r="407" spans="1:46" x14ac:dyDescent="0.35">
      <c r="A407" s="10">
        <v>13</v>
      </c>
      <c r="B407" s="11">
        <f t="shared" si="144"/>
        <v>46273.802083333343</v>
      </c>
      <c r="C407" s="10" t="s">
        <v>47</v>
      </c>
      <c r="D407" s="10">
        <f t="shared" si="145"/>
        <v>1888</v>
      </c>
      <c r="E407" s="10" t="str">
        <f t="shared" si="146"/>
        <v>n/a</v>
      </c>
      <c r="F407" s="10" t="str">
        <f t="shared" si="147"/>
        <v>D08</v>
      </c>
      <c r="G407" s="11">
        <f t="shared" si="148"/>
        <v>46273.822916666657</v>
      </c>
      <c r="H407" s="11">
        <f t="shared" si="149"/>
        <v>46273.822916666657</v>
      </c>
      <c r="I407" s="11">
        <f t="shared" si="150"/>
        <v>46273.802083333321</v>
      </c>
      <c r="J407" s="13">
        <f t="shared" si="151"/>
        <v>-5.2386894822120667E-10</v>
      </c>
      <c r="K407" s="10">
        <f t="shared" si="152"/>
        <v>88</v>
      </c>
      <c r="L407" s="10">
        <f t="shared" si="153"/>
        <v>0</v>
      </c>
      <c r="M407" s="10">
        <f t="shared" si="154"/>
        <v>88</v>
      </c>
      <c r="N407" s="12">
        <f t="shared" si="155"/>
        <v>1</v>
      </c>
      <c r="O407" s="10" t="str">
        <f t="shared" si="156"/>
        <v/>
      </c>
      <c r="P407" s="13">
        <f t="shared" si="157"/>
        <v>0</v>
      </c>
      <c r="Q407" s="10" t="str">
        <f t="shared" si="158"/>
        <v/>
      </c>
      <c r="R407" s="11" t="str">
        <f t="shared" si="159"/>
        <v/>
      </c>
      <c r="S407" s="10" t="str">
        <f t="shared" si="160"/>
        <v>ALL PICKED</v>
      </c>
      <c r="T407" s="10" t="str">
        <f t="shared" si="161"/>
        <v>YES</v>
      </c>
      <c r="U407" s="10" t="str">
        <f t="shared" si="162"/>
        <v/>
      </c>
      <c r="V407" s="10" t="str">
        <f t="shared" si="163"/>
        <v/>
      </c>
      <c r="W407" s="10" t="str">
        <f t="shared" si="164"/>
        <v/>
      </c>
      <c r="X407" s="10" t="str">
        <f t="shared" si="165"/>
        <v>-</v>
      </c>
      <c r="Y407" s="10" t="str">
        <f t="shared" si="166"/>
        <v>Real route 1888: 88 items, last item released 18:00; departure = release + 60 min (rounded up to 15) + loading</v>
      </c>
      <c r="Z407" s="10" t="s">
        <v>148</v>
      </c>
      <c r="AA407" s="14"/>
      <c r="AB407" s="11"/>
      <c r="AC407" s="10"/>
      <c r="AD407" s="10" t="s">
        <v>203</v>
      </c>
      <c r="AE407" s="10" t="s">
        <v>152</v>
      </c>
      <c r="AF407" s="10"/>
      <c r="AG407" s="14"/>
      <c r="AH407" s="10"/>
      <c r="AI407">
        <f t="shared" si="167"/>
        <v>0</v>
      </c>
      <c r="AN407" t="s">
        <v>203</v>
      </c>
      <c r="AS407" t="s">
        <v>203</v>
      </c>
    </row>
    <row r="408" spans="1:46" x14ac:dyDescent="0.35">
      <c r="A408" s="10">
        <v>13</v>
      </c>
      <c r="B408" s="11">
        <f t="shared" si="144"/>
        <v>46273.802083333343</v>
      </c>
      <c r="C408" s="10" t="s">
        <v>48</v>
      </c>
      <c r="D408" s="10">
        <f t="shared" si="145"/>
        <v>1012</v>
      </c>
      <c r="E408" s="10" t="str">
        <f t="shared" si="146"/>
        <v>n/a</v>
      </c>
      <c r="F408" s="10" t="str">
        <f t="shared" si="147"/>
        <v>D09</v>
      </c>
      <c r="G408" s="11">
        <f t="shared" si="148"/>
        <v>46273.833333333343</v>
      </c>
      <c r="H408" s="11">
        <f t="shared" si="149"/>
        <v>46273.833333333343</v>
      </c>
      <c r="I408" s="11">
        <f t="shared" si="150"/>
        <v>46273.812500000007</v>
      </c>
      <c r="J408" s="13">
        <f t="shared" si="151"/>
        <v>0.24999999994179234</v>
      </c>
      <c r="K408" s="10">
        <f t="shared" si="152"/>
        <v>27</v>
      </c>
      <c r="L408" s="10">
        <f t="shared" si="153"/>
        <v>0</v>
      </c>
      <c r="M408" s="10">
        <f t="shared" si="154"/>
        <v>27</v>
      </c>
      <c r="N408" s="12">
        <f t="shared" si="155"/>
        <v>1</v>
      </c>
      <c r="O408" s="10" t="str">
        <f t="shared" si="156"/>
        <v/>
      </c>
      <c r="P408" s="13">
        <f t="shared" si="157"/>
        <v>0</v>
      </c>
      <c r="Q408" s="10" t="str">
        <f t="shared" si="158"/>
        <v/>
      </c>
      <c r="R408" s="11" t="str">
        <f t="shared" si="159"/>
        <v/>
      </c>
      <c r="S408" s="10" t="str">
        <f t="shared" si="160"/>
        <v>ALL PICKED</v>
      </c>
      <c r="T408" s="10" t="str">
        <f t="shared" si="161"/>
        <v>YES</v>
      </c>
      <c r="U408" s="10" t="str">
        <f t="shared" si="162"/>
        <v/>
      </c>
      <c r="V408" s="10" t="str">
        <f t="shared" si="163"/>
        <v/>
      </c>
      <c r="W408" s="10" t="str">
        <f t="shared" si="164"/>
        <v/>
      </c>
      <c r="X408" s="10" t="str">
        <f t="shared" si="165"/>
        <v>-</v>
      </c>
      <c r="Y408" s="10" t="str">
        <f t="shared" si="166"/>
        <v>Real route 1012: 27 items, last item released 18:17; departure = release + 60 min (rounded up to 15) + loading</v>
      </c>
      <c r="Z408" s="10" t="s">
        <v>148</v>
      </c>
      <c r="AA408" s="14"/>
      <c r="AB408" s="11"/>
      <c r="AC408" s="10"/>
      <c r="AD408" s="10" t="s">
        <v>203</v>
      </c>
      <c r="AE408" s="10" t="s">
        <v>152</v>
      </c>
      <c r="AF408" s="10"/>
      <c r="AG408" s="14"/>
      <c r="AH408" s="10"/>
      <c r="AI408">
        <f t="shared" si="167"/>
        <v>0</v>
      </c>
      <c r="AN408" t="s">
        <v>203</v>
      </c>
      <c r="AS408" t="s">
        <v>203</v>
      </c>
    </row>
    <row r="409" spans="1:46" x14ac:dyDescent="0.35">
      <c r="A409" s="10">
        <v>13</v>
      </c>
      <c r="B409" s="11">
        <f t="shared" si="144"/>
        <v>46273.802083333343</v>
      </c>
      <c r="C409" s="10" t="s">
        <v>49</v>
      </c>
      <c r="D409" s="10">
        <f t="shared" si="145"/>
        <v>1018</v>
      </c>
      <c r="E409" s="10" t="str">
        <f t="shared" si="146"/>
        <v>n/a</v>
      </c>
      <c r="F409" s="10" t="str">
        <f t="shared" si="147"/>
        <v>D10</v>
      </c>
      <c r="G409" s="11">
        <f t="shared" si="148"/>
        <v>46273.833333333343</v>
      </c>
      <c r="H409" s="11">
        <f t="shared" si="149"/>
        <v>46273.833333333343</v>
      </c>
      <c r="I409" s="11">
        <f t="shared" si="150"/>
        <v>46273.812500000007</v>
      </c>
      <c r="J409" s="13">
        <f t="shared" si="151"/>
        <v>0.24999999994179234</v>
      </c>
      <c r="K409" s="10">
        <f t="shared" si="152"/>
        <v>16</v>
      </c>
      <c r="L409" s="10">
        <f t="shared" si="153"/>
        <v>0</v>
      </c>
      <c r="M409" s="10">
        <f t="shared" si="154"/>
        <v>16</v>
      </c>
      <c r="N409" s="12">
        <f t="shared" si="155"/>
        <v>1</v>
      </c>
      <c r="O409" s="10" t="str">
        <f t="shared" si="156"/>
        <v/>
      </c>
      <c r="P409" s="13">
        <f t="shared" si="157"/>
        <v>0</v>
      </c>
      <c r="Q409" s="10" t="str">
        <f t="shared" si="158"/>
        <v/>
      </c>
      <c r="R409" s="11" t="str">
        <f t="shared" si="159"/>
        <v/>
      </c>
      <c r="S409" s="10" t="str">
        <f t="shared" si="160"/>
        <v>ALL PICKED</v>
      </c>
      <c r="T409" s="10" t="str">
        <f t="shared" si="161"/>
        <v>YES</v>
      </c>
      <c r="U409" s="10" t="str">
        <f t="shared" si="162"/>
        <v/>
      </c>
      <c r="V409" s="10" t="str">
        <f t="shared" si="163"/>
        <v/>
      </c>
      <c r="W409" s="10" t="str">
        <f t="shared" si="164"/>
        <v/>
      </c>
      <c r="X409" s="10" t="str">
        <f t="shared" si="165"/>
        <v>-</v>
      </c>
      <c r="Y409" s="10" t="str">
        <f t="shared" si="166"/>
        <v>Real route 1018: 16 items, last item released 18:25; departure = release + 60 min (rounded up to 15) + loading</v>
      </c>
      <c r="Z409" s="10" t="s">
        <v>148</v>
      </c>
      <c r="AA409" s="14"/>
      <c r="AB409" s="11"/>
      <c r="AC409" s="10"/>
      <c r="AD409" s="10" t="s">
        <v>203</v>
      </c>
      <c r="AE409" s="10" t="s">
        <v>152</v>
      </c>
      <c r="AF409" s="10"/>
      <c r="AG409" s="14"/>
      <c r="AH409" s="10"/>
      <c r="AI409">
        <f t="shared" si="167"/>
        <v>0</v>
      </c>
      <c r="AN409" t="s">
        <v>203</v>
      </c>
      <c r="AS409" t="s">
        <v>203</v>
      </c>
    </row>
    <row r="410" spans="1:46" x14ac:dyDescent="0.35">
      <c r="A410" s="10">
        <v>13</v>
      </c>
      <c r="B410" s="11">
        <f t="shared" si="144"/>
        <v>46273.802083333343</v>
      </c>
      <c r="C410" s="10" t="s">
        <v>50</v>
      </c>
      <c r="D410" s="10">
        <f t="shared" si="145"/>
        <v>1037</v>
      </c>
      <c r="E410" s="10" t="str">
        <f t="shared" si="146"/>
        <v>n/a</v>
      </c>
      <c r="F410" s="10" t="str">
        <f t="shared" si="147"/>
        <v>D11</v>
      </c>
      <c r="G410" s="11">
        <f t="shared" si="148"/>
        <v>46273.833333333343</v>
      </c>
      <c r="H410" s="11">
        <f t="shared" si="149"/>
        <v>46273.833333333343</v>
      </c>
      <c r="I410" s="11">
        <f t="shared" si="150"/>
        <v>46273.812500000007</v>
      </c>
      <c r="J410" s="13">
        <f t="shared" si="151"/>
        <v>0.24999999994179234</v>
      </c>
      <c r="K410" s="10">
        <f t="shared" si="152"/>
        <v>28</v>
      </c>
      <c r="L410" s="10">
        <f t="shared" si="153"/>
        <v>0</v>
      </c>
      <c r="M410" s="10">
        <f t="shared" si="154"/>
        <v>28</v>
      </c>
      <c r="N410" s="12">
        <f t="shared" si="155"/>
        <v>1</v>
      </c>
      <c r="O410" s="10" t="str">
        <f t="shared" si="156"/>
        <v/>
      </c>
      <c r="P410" s="13">
        <f t="shared" si="157"/>
        <v>0</v>
      </c>
      <c r="Q410" s="10" t="str">
        <f t="shared" si="158"/>
        <v/>
      </c>
      <c r="R410" s="11" t="str">
        <f t="shared" si="159"/>
        <v/>
      </c>
      <c r="S410" s="10" t="str">
        <f t="shared" si="160"/>
        <v>ALL PICKED</v>
      </c>
      <c r="T410" s="10" t="str">
        <f t="shared" si="161"/>
        <v>YES</v>
      </c>
      <c r="U410" s="10" t="str">
        <f t="shared" si="162"/>
        <v/>
      </c>
      <c r="V410" s="10" t="str">
        <f t="shared" si="163"/>
        <v/>
      </c>
      <c r="W410" s="10" t="str">
        <f t="shared" si="164"/>
        <v/>
      </c>
      <c r="X410" s="10" t="str">
        <f t="shared" si="165"/>
        <v>-</v>
      </c>
      <c r="Y410" s="10" t="str">
        <f t="shared" si="166"/>
        <v>Real route 1037: 28 items, last item released 18:26; departure = release + 60 min (rounded up to 15) + loading</v>
      </c>
      <c r="Z410" s="10" t="s">
        <v>148</v>
      </c>
      <c r="AA410" s="14"/>
      <c r="AB410" s="11"/>
      <c r="AC410" s="10"/>
      <c r="AD410" s="10" t="s">
        <v>203</v>
      </c>
      <c r="AE410" s="10" t="s">
        <v>152</v>
      </c>
      <c r="AF410" s="10"/>
      <c r="AG410" s="14"/>
      <c r="AH410" s="10"/>
      <c r="AI410">
        <f t="shared" si="167"/>
        <v>0</v>
      </c>
      <c r="AN410" t="s">
        <v>203</v>
      </c>
      <c r="AS410" t="s">
        <v>203</v>
      </c>
    </row>
    <row r="411" spans="1:46" x14ac:dyDescent="0.35">
      <c r="A411" s="10">
        <v>13</v>
      </c>
      <c r="B411" s="11">
        <f t="shared" si="144"/>
        <v>46273.802083333343</v>
      </c>
      <c r="C411" s="10" t="s">
        <v>51</v>
      </c>
      <c r="D411" s="10">
        <f t="shared" si="145"/>
        <v>1057</v>
      </c>
      <c r="E411" s="10" t="str">
        <f t="shared" si="146"/>
        <v>n/a</v>
      </c>
      <c r="F411" s="10" t="str">
        <f t="shared" si="147"/>
        <v>D12</v>
      </c>
      <c r="G411" s="11">
        <f t="shared" si="148"/>
        <v>46273.833333333343</v>
      </c>
      <c r="H411" s="11">
        <f t="shared" si="149"/>
        <v>46273.833333333343</v>
      </c>
      <c r="I411" s="11">
        <f t="shared" si="150"/>
        <v>46273.812500000007</v>
      </c>
      <c r="J411" s="13">
        <f t="shared" si="151"/>
        <v>0.24999999994179234</v>
      </c>
      <c r="K411" s="10">
        <f t="shared" si="152"/>
        <v>20</v>
      </c>
      <c r="L411" s="10">
        <f t="shared" si="153"/>
        <v>0</v>
      </c>
      <c r="M411" s="10">
        <f t="shared" si="154"/>
        <v>20</v>
      </c>
      <c r="N411" s="12">
        <f t="shared" si="155"/>
        <v>1</v>
      </c>
      <c r="O411" s="10" t="str">
        <f t="shared" si="156"/>
        <v/>
      </c>
      <c r="P411" s="13">
        <f t="shared" si="157"/>
        <v>0</v>
      </c>
      <c r="Q411" s="10" t="str">
        <f t="shared" si="158"/>
        <v/>
      </c>
      <c r="R411" s="11" t="str">
        <f t="shared" si="159"/>
        <v/>
      </c>
      <c r="S411" s="10" t="str">
        <f t="shared" si="160"/>
        <v>ALL PICKED</v>
      </c>
      <c r="T411" s="10" t="str">
        <f t="shared" si="161"/>
        <v>YES</v>
      </c>
      <c r="U411" s="10" t="str">
        <f t="shared" si="162"/>
        <v/>
      </c>
      <c r="V411" s="10" t="str">
        <f t="shared" si="163"/>
        <v/>
      </c>
      <c r="W411" s="10" t="str">
        <f t="shared" si="164"/>
        <v/>
      </c>
      <c r="X411" s="10" t="str">
        <f t="shared" si="165"/>
        <v>-</v>
      </c>
      <c r="Y411" s="10" t="str">
        <f t="shared" si="166"/>
        <v>Real route 1057: 20 items, last item released 18:16; departure = release + 60 min (rounded up to 15) + loading</v>
      </c>
      <c r="Z411" s="10" t="s">
        <v>148</v>
      </c>
      <c r="AA411" s="14"/>
      <c r="AB411" s="11"/>
      <c r="AC411" s="10"/>
      <c r="AD411" s="10" t="s">
        <v>203</v>
      </c>
      <c r="AE411" s="10" t="s">
        <v>152</v>
      </c>
      <c r="AF411" s="10"/>
      <c r="AG411" s="14"/>
      <c r="AH411" s="10"/>
      <c r="AI411">
        <f t="shared" si="167"/>
        <v>0</v>
      </c>
      <c r="AN411" t="s">
        <v>203</v>
      </c>
      <c r="AS411" t="s">
        <v>203</v>
      </c>
    </row>
    <row r="412" spans="1:46" x14ac:dyDescent="0.35">
      <c r="A412" s="10">
        <v>13</v>
      </c>
      <c r="B412" s="11">
        <f t="shared" si="144"/>
        <v>46273.802083333343</v>
      </c>
      <c r="C412" s="10" t="s">
        <v>52</v>
      </c>
      <c r="D412" s="10">
        <f t="shared" si="145"/>
        <v>1003</v>
      </c>
      <c r="E412" s="10" t="str">
        <f t="shared" si="146"/>
        <v>n/a</v>
      </c>
      <c r="F412" s="10" t="str">
        <f t="shared" si="147"/>
        <v>D01</v>
      </c>
      <c r="G412" s="11">
        <f t="shared" si="148"/>
        <v>46273.84375</v>
      </c>
      <c r="H412" s="11">
        <f t="shared" si="149"/>
        <v>46273.84375</v>
      </c>
      <c r="I412" s="11">
        <f t="shared" si="150"/>
        <v>46273.822916666664</v>
      </c>
      <c r="J412" s="13">
        <f t="shared" si="151"/>
        <v>0.4999999997089617</v>
      </c>
      <c r="K412" s="10">
        <f t="shared" si="152"/>
        <v>52</v>
      </c>
      <c r="L412" s="10">
        <f t="shared" si="153"/>
        <v>0</v>
      </c>
      <c r="M412" s="10">
        <f t="shared" si="154"/>
        <v>52</v>
      </c>
      <c r="N412" s="12">
        <f t="shared" si="155"/>
        <v>1</v>
      </c>
      <c r="O412" s="10" t="str">
        <f t="shared" si="156"/>
        <v/>
      </c>
      <c r="P412" s="13">
        <f t="shared" si="157"/>
        <v>0</v>
      </c>
      <c r="Q412" s="10" t="str">
        <f t="shared" si="158"/>
        <v/>
      </c>
      <c r="R412" s="11" t="str">
        <f t="shared" si="159"/>
        <v/>
      </c>
      <c r="S412" s="10" t="str">
        <f t="shared" si="160"/>
        <v>ALL PICKED</v>
      </c>
      <c r="T412" s="10" t="str">
        <f t="shared" si="161"/>
        <v>YES</v>
      </c>
      <c r="U412" s="10" t="str">
        <f t="shared" si="162"/>
        <v/>
      </c>
      <c r="V412" s="10" t="str">
        <f t="shared" si="163"/>
        <v/>
      </c>
      <c r="W412" s="10" t="str">
        <f t="shared" si="164"/>
        <v/>
      </c>
      <c r="X412" s="10" t="str">
        <f t="shared" si="165"/>
        <v>-</v>
      </c>
      <c r="Y412" s="10" t="str">
        <f t="shared" si="166"/>
        <v>Real route 1003: 52 items, last item released 18:40; departure = release + 60 min (rounded up to 15) + loading</v>
      </c>
      <c r="Z412" s="10" t="s">
        <v>148</v>
      </c>
      <c r="AA412" s="14"/>
      <c r="AB412" s="11"/>
      <c r="AC412" s="10"/>
      <c r="AD412" s="10" t="s">
        <v>203</v>
      </c>
      <c r="AE412" s="10" t="s">
        <v>152</v>
      </c>
      <c r="AF412" s="10"/>
      <c r="AG412" s="14"/>
      <c r="AH412" s="10"/>
      <c r="AI412">
        <f t="shared" si="167"/>
        <v>0</v>
      </c>
      <c r="AN412" t="s">
        <v>203</v>
      </c>
      <c r="AS412" t="s">
        <v>203</v>
      </c>
    </row>
    <row r="413" spans="1:46" x14ac:dyDescent="0.35">
      <c r="A413" s="10">
        <v>13</v>
      </c>
      <c r="B413" s="11">
        <f t="shared" si="144"/>
        <v>46273.802083333343</v>
      </c>
      <c r="C413" s="10" t="s">
        <v>53</v>
      </c>
      <c r="D413" s="10">
        <f t="shared" si="145"/>
        <v>1020</v>
      </c>
      <c r="E413" s="10" t="str">
        <f t="shared" si="146"/>
        <v>n/a</v>
      </c>
      <c r="F413" s="10" t="str">
        <f t="shared" si="147"/>
        <v>D02</v>
      </c>
      <c r="G413" s="11">
        <f t="shared" si="148"/>
        <v>46273.84375</v>
      </c>
      <c r="H413" s="11">
        <f t="shared" si="149"/>
        <v>46273.84375</v>
      </c>
      <c r="I413" s="11">
        <f t="shared" si="150"/>
        <v>46273.822916666664</v>
      </c>
      <c r="J413" s="13">
        <f t="shared" si="151"/>
        <v>0.4999999997089617</v>
      </c>
      <c r="K413" s="10">
        <f t="shared" si="152"/>
        <v>17</v>
      </c>
      <c r="L413" s="10">
        <f t="shared" si="153"/>
        <v>0</v>
      </c>
      <c r="M413" s="10">
        <f t="shared" si="154"/>
        <v>17</v>
      </c>
      <c r="N413" s="12">
        <f t="shared" si="155"/>
        <v>1</v>
      </c>
      <c r="O413" s="10" t="str">
        <f t="shared" si="156"/>
        <v/>
      </c>
      <c r="P413" s="13">
        <f t="shared" si="157"/>
        <v>0</v>
      </c>
      <c r="Q413" s="10" t="str">
        <f t="shared" si="158"/>
        <v/>
      </c>
      <c r="R413" s="11" t="str">
        <f t="shared" si="159"/>
        <v/>
      </c>
      <c r="S413" s="10" t="str">
        <f t="shared" si="160"/>
        <v>ALL PICKED</v>
      </c>
      <c r="T413" s="10" t="str">
        <f t="shared" si="161"/>
        <v>YES</v>
      </c>
      <c r="U413" s="10" t="str">
        <f t="shared" si="162"/>
        <v/>
      </c>
      <c r="V413" s="10" t="str">
        <f t="shared" si="163"/>
        <v/>
      </c>
      <c r="W413" s="10" t="str">
        <f t="shared" si="164"/>
        <v/>
      </c>
      <c r="X413" s="10" t="str">
        <f t="shared" si="165"/>
        <v>-</v>
      </c>
      <c r="Y413" s="10" t="str">
        <f t="shared" si="166"/>
        <v>Real route 1020: 17 items, last item released 18:30; departure = release + 60 min (rounded up to 15) + loading</v>
      </c>
      <c r="Z413" s="10" t="s">
        <v>148</v>
      </c>
      <c r="AA413" s="14"/>
      <c r="AB413" s="11"/>
      <c r="AC413" s="10"/>
      <c r="AD413" s="10" t="s">
        <v>203</v>
      </c>
      <c r="AE413" s="10" t="s">
        <v>152</v>
      </c>
      <c r="AF413" s="10"/>
      <c r="AG413" s="14"/>
      <c r="AH413" s="10"/>
      <c r="AI413">
        <f t="shared" si="167"/>
        <v>0</v>
      </c>
      <c r="AN413" t="s">
        <v>203</v>
      </c>
      <c r="AS413" t="s">
        <v>203</v>
      </c>
    </row>
    <row r="414" spans="1:46" x14ac:dyDescent="0.35">
      <c r="A414" s="10">
        <v>13</v>
      </c>
      <c r="B414" s="11">
        <f t="shared" si="144"/>
        <v>46273.802083333343</v>
      </c>
      <c r="C414" s="10" t="s">
        <v>54</v>
      </c>
      <c r="D414" s="10">
        <f t="shared" si="145"/>
        <v>1022</v>
      </c>
      <c r="E414" s="10" t="str">
        <f t="shared" si="146"/>
        <v>n/a</v>
      </c>
      <c r="F414" s="10" t="str">
        <f t="shared" si="147"/>
        <v>D03</v>
      </c>
      <c r="G414" s="11">
        <f t="shared" si="148"/>
        <v>46273.84375</v>
      </c>
      <c r="H414" s="11">
        <f t="shared" si="149"/>
        <v>46273.84375</v>
      </c>
      <c r="I414" s="11">
        <f t="shared" si="150"/>
        <v>46273.822916666664</v>
      </c>
      <c r="J414" s="13">
        <f t="shared" si="151"/>
        <v>0.4999999997089617</v>
      </c>
      <c r="K414" s="10">
        <f t="shared" si="152"/>
        <v>34</v>
      </c>
      <c r="L414" s="10">
        <f t="shared" si="153"/>
        <v>0</v>
      </c>
      <c r="M414" s="10">
        <f t="shared" si="154"/>
        <v>34</v>
      </c>
      <c r="N414" s="12">
        <f t="shared" si="155"/>
        <v>1</v>
      </c>
      <c r="O414" s="10" t="str">
        <f t="shared" si="156"/>
        <v/>
      </c>
      <c r="P414" s="13">
        <f t="shared" si="157"/>
        <v>0</v>
      </c>
      <c r="Q414" s="10" t="str">
        <f t="shared" si="158"/>
        <v/>
      </c>
      <c r="R414" s="11" t="str">
        <f t="shared" si="159"/>
        <v/>
      </c>
      <c r="S414" s="10" t="str">
        <f t="shared" si="160"/>
        <v>ALL PICKED</v>
      </c>
      <c r="T414" s="10" t="str">
        <f t="shared" si="161"/>
        <v>YES</v>
      </c>
      <c r="U414" s="10" t="str">
        <f t="shared" si="162"/>
        <v/>
      </c>
      <c r="V414" s="10" t="str">
        <f t="shared" si="163"/>
        <v/>
      </c>
      <c r="W414" s="10" t="str">
        <f t="shared" si="164"/>
        <v/>
      </c>
      <c r="X414" s="10" t="str">
        <f t="shared" si="165"/>
        <v>-</v>
      </c>
      <c r="Y414" s="10" t="str">
        <f t="shared" si="166"/>
        <v>Real route 1022: 34 items, last item released 18:37; departure = release + 60 min (rounded up to 15) + loading</v>
      </c>
      <c r="Z414" s="10" t="s">
        <v>148</v>
      </c>
      <c r="AA414" s="14"/>
      <c r="AB414" s="11"/>
      <c r="AC414" s="10"/>
      <c r="AD414" s="10" t="s">
        <v>203</v>
      </c>
      <c r="AE414" s="10" t="s">
        <v>152</v>
      </c>
      <c r="AF414" s="10"/>
      <c r="AG414" s="14"/>
      <c r="AH414" s="10"/>
      <c r="AI414">
        <f t="shared" si="167"/>
        <v>0</v>
      </c>
      <c r="AN414" t="s">
        <v>203</v>
      </c>
      <c r="AS414" t="s">
        <v>203</v>
      </c>
    </row>
    <row r="415" spans="1:46" x14ac:dyDescent="0.35">
      <c r="A415" s="10">
        <v>13</v>
      </c>
      <c r="B415" s="11">
        <f t="shared" si="144"/>
        <v>46273.802083333343</v>
      </c>
      <c r="C415" s="10" t="s">
        <v>55</v>
      </c>
      <c r="D415" s="10">
        <f t="shared" si="145"/>
        <v>1028</v>
      </c>
      <c r="E415" s="10" t="str">
        <f t="shared" si="146"/>
        <v>n/a</v>
      </c>
      <c r="F415" s="10" t="str">
        <f t="shared" si="147"/>
        <v>D04</v>
      </c>
      <c r="G415" s="11">
        <f t="shared" si="148"/>
        <v>46273.84375</v>
      </c>
      <c r="H415" s="11">
        <f t="shared" si="149"/>
        <v>46273.84375</v>
      </c>
      <c r="I415" s="11">
        <f t="shared" si="150"/>
        <v>46273.822916666664</v>
      </c>
      <c r="J415" s="13">
        <f t="shared" si="151"/>
        <v>0.4999999997089617</v>
      </c>
      <c r="K415" s="10">
        <f t="shared" si="152"/>
        <v>10</v>
      </c>
      <c r="L415" s="10">
        <f t="shared" si="153"/>
        <v>0</v>
      </c>
      <c r="M415" s="10">
        <f t="shared" si="154"/>
        <v>10</v>
      </c>
      <c r="N415" s="12">
        <f t="shared" si="155"/>
        <v>1</v>
      </c>
      <c r="O415" s="10" t="str">
        <f t="shared" si="156"/>
        <v/>
      </c>
      <c r="P415" s="13">
        <f t="shared" si="157"/>
        <v>0</v>
      </c>
      <c r="Q415" s="10" t="str">
        <f t="shared" si="158"/>
        <v/>
      </c>
      <c r="R415" s="11" t="str">
        <f t="shared" si="159"/>
        <v/>
      </c>
      <c r="S415" s="10" t="str">
        <f t="shared" si="160"/>
        <v>ALL PICKED</v>
      </c>
      <c r="T415" s="10" t="str">
        <f t="shared" si="161"/>
        <v>YES</v>
      </c>
      <c r="U415" s="10" t="str">
        <f t="shared" si="162"/>
        <v/>
      </c>
      <c r="V415" s="10" t="str">
        <f t="shared" si="163"/>
        <v/>
      </c>
      <c r="W415" s="10" t="str">
        <f t="shared" si="164"/>
        <v/>
      </c>
      <c r="X415" s="10" t="str">
        <f t="shared" si="165"/>
        <v>-</v>
      </c>
      <c r="Y415" s="10" t="str">
        <f t="shared" si="166"/>
        <v>Real route 1028: 10 items, last item released 18:40; departure = release + 60 min (rounded up to 15) + loading</v>
      </c>
      <c r="Z415" s="10" t="s">
        <v>148</v>
      </c>
      <c r="AA415" s="14"/>
      <c r="AB415" s="11"/>
      <c r="AC415" s="10"/>
      <c r="AD415" s="10" t="s">
        <v>203</v>
      </c>
      <c r="AE415" s="10" t="s">
        <v>152</v>
      </c>
      <c r="AF415" s="10"/>
      <c r="AG415" s="14"/>
      <c r="AH415" s="10"/>
      <c r="AI415">
        <f t="shared" si="167"/>
        <v>0</v>
      </c>
      <c r="AN415" t="s">
        <v>203</v>
      </c>
      <c r="AS415" t="s">
        <v>203</v>
      </c>
    </row>
    <row r="416" spans="1:46" x14ac:dyDescent="0.35">
      <c r="A416" s="10">
        <v>13</v>
      </c>
      <c r="B416" s="11">
        <f t="shared" si="144"/>
        <v>46273.802083333343</v>
      </c>
      <c r="C416" s="10" t="s">
        <v>56</v>
      </c>
      <c r="D416" s="10">
        <f t="shared" si="145"/>
        <v>1036</v>
      </c>
      <c r="E416" s="10" t="str">
        <f t="shared" si="146"/>
        <v>n/a</v>
      </c>
      <c r="F416" s="10" t="str">
        <f t="shared" si="147"/>
        <v>D05</v>
      </c>
      <c r="G416" s="11">
        <f t="shared" si="148"/>
        <v>46273.84375</v>
      </c>
      <c r="H416" s="11">
        <f t="shared" si="149"/>
        <v>46273.84375</v>
      </c>
      <c r="I416" s="11">
        <f t="shared" si="150"/>
        <v>46273.822916666664</v>
      </c>
      <c r="J416" s="13">
        <f t="shared" si="151"/>
        <v>0.4999999997089617</v>
      </c>
      <c r="K416" s="10">
        <f t="shared" si="152"/>
        <v>22</v>
      </c>
      <c r="L416" s="10">
        <f t="shared" si="153"/>
        <v>0</v>
      </c>
      <c r="M416" s="10">
        <f t="shared" si="154"/>
        <v>22</v>
      </c>
      <c r="N416" s="12">
        <f t="shared" si="155"/>
        <v>1</v>
      </c>
      <c r="O416" s="10" t="str">
        <f t="shared" si="156"/>
        <v/>
      </c>
      <c r="P416" s="13">
        <f t="shared" si="157"/>
        <v>0</v>
      </c>
      <c r="Q416" s="10" t="str">
        <f t="shared" si="158"/>
        <v/>
      </c>
      <c r="R416" s="11" t="str">
        <f t="shared" si="159"/>
        <v/>
      </c>
      <c r="S416" s="10" t="str">
        <f t="shared" si="160"/>
        <v>ALL PICKED</v>
      </c>
      <c r="T416" s="10" t="str">
        <f t="shared" si="161"/>
        <v>YES</v>
      </c>
      <c r="U416" s="10" t="str">
        <f t="shared" si="162"/>
        <v/>
      </c>
      <c r="V416" s="10" t="str">
        <f t="shared" si="163"/>
        <v/>
      </c>
      <c r="W416" s="10" t="str">
        <f t="shared" si="164"/>
        <v/>
      </c>
      <c r="X416" s="10" t="str">
        <f t="shared" si="165"/>
        <v>-</v>
      </c>
      <c r="Y416" s="10" t="str">
        <f t="shared" si="166"/>
        <v>Real route 1036: 22 items, last item released 18:37; departure = release + 60 min (rounded up to 15) + loading</v>
      </c>
      <c r="Z416" s="10" t="s">
        <v>148</v>
      </c>
      <c r="AA416" s="14"/>
      <c r="AB416" s="11"/>
      <c r="AC416" s="10"/>
      <c r="AD416" s="10" t="s">
        <v>203</v>
      </c>
      <c r="AE416" s="10" t="s">
        <v>152</v>
      </c>
      <c r="AF416" s="10"/>
      <c r="AG416" s="14"/>
      <c r="AH416" s="10"/>
      <c r="AI416">
        <f t="shared" si="167"/>
        <v>0</v>
      </c>
      <c r="AN416" t="s">
        <v>203</v>
      </c>
      <c r="AS416" t="s">
        <v>203</v>
      </c>
    </row>
    <row r="417" spans="1:46" x14ac:dyDescent="0.35">
      <c r="A417" s="10">
        <v>13</v>
      </c>
      <c r="B417" s="11">
        <f t="shared" si="144"/>
        <v>46273.802083333343</v>
      </c>
      <c r="C417" s="10" t="s">
        <v>57</v>
      </c>
      <c r="D417" s="10">
        <f t="shared" si="145"/>
        <v>1054</v>
      </c>
      <c r="E417" s="10" t="str">
        <f t="shared" si="146"/>
        <v>n/a</v>
      </c>
      <c r="F417" s="10" t="str">
        <f t="shared" si="147"/>
        <v>D06</v>
      </c>
      <c r="G417" s="11">
        <f t="shared" si="148"/>
        <v>46273.84375</v>
      </c>
      <c r="H417" s="11">
        <f t="shared" si="149"/>
        <v>46273.84375</v>
      </c>
      <c r="I417" s="11">
        <f t="shared" si="150"/>
        <v>46273.822916666664</v>
      </c>
      <c r="J417" s="13">
        <f t="shared" si="151"/>
        <v>0.4999999997089617</v>
      </c>
      <c r="K417" s="10">
        <f t="shared" si="152"/>
        <v>43</v>
      </c>
      <c r="L417" s="10">
        <f t="shared" si="153"/>
        <v>0</v>
      </c>
      <c r="M417" s="10">
        <f t="shared" si="154"/>
        <v>43</v>
      </c>
      <c r="N417" s="12">
        <f t="shared" si="155"/>
        <v>1</v>
      </c>
      <c r="O417" s="10" t="str">
        <f t="shared" si="156"/>
        <v/>
      </c>
      <c r="P417" s="13">
        <f t="shared" si="157"/>
        <v>0</v>
      </c>
      <c r="Q417" s="10" t="str">
        <f t="shared" si="158"/>
        <v/>
      </c>
      <c r="R417" s="11" t="str">
        <f t="shared" si="159"/>
        <v/>
      </c>
      <c r="S417" s="10" t="str">
        <f t="shared" si="160"/>
        <v>ALL PICKED</v>
      </c>
      <c r="T417" s="10" t="str">
        <f t="shared" si="161"/>
        <v>YES</v>
      </c>
      <c r="U417" s="10" t="str">
        <f t="shared" si="162"/>
        <v/>
      </c>
      <c r="V417" s="10" t="str">
        <f t="shared" si="163"/>
        <v/>
      </c>
      <c r="W417" s="10" t="str">
        <f t="shared" si="164"/>
        <v/>
      </c>
      <c r="X417" s="10" t="str">
        <f t="shared" si="165"/>
        <v>-</v>
      </c>
      <c r="Y417" s="10" t="str">
        <f t="shared" si="166"/>
        <v>Real route 1054: 43 items, last item released 18:37; departure = release + 60 min (rounded up to 15) + loading</v>
      </c>
      <c r="Z417" s="10" t="s">
        <v>148</v>
      </c>
      <c r="AA417" s="14"/>
      <c r="AB417" s="11"/>
      <c r="AC417" s="10"/>
      <c r="AD417" s="10" t="s">
        <v>203</v>
      </c>
      <c r="AE417" s="10" t="s">
        <v>152</v>
      </c>
      <c r="AF417" s="10"/>
      <c r="AG417" s="14"/>
      <c r="AH417" s="10"/>
      <c r="AI417">
        <f t="shared" si="167"/>
        <v>0</v>
      </c>
      <c r="AN417" t="s">
        <v>203</v>
      </c>
      <c r="AS417" t="s">
        <v>203</v>
      </c>
    </row>
    <row r="418" spans="1:46" x14ac:dyDescent="0.35">
      <c r="A418" s="10">
        <v>13</v>
      </c>
      <c r="B418" s="11">
        <f t="shared" si="144"/>
        <v>46273.802083333343</v>
      </c>
      <c r="C418" s="10" t="s">
        <v>58</v>
      </c>
      <c r="D418" s="10">
        <f t="shared" si="145"/>
        <v>1010</v>
      </c>
      <c r="E418" s="10" t="str">
        <f t="shared" si="146"/>
        <v>n/a</v>
      </c>
      <c r="F418" s="10" t="str">
        <f t="shared" si="147"/>
        <v>D07</v>
      </c>
      <c r="G418" s="11">
        <f t="shared" si="148"/>
        <v>46273.854166666657</v>
      </c>
      <c r="H418" s="11">
        <f t="shared" si="149"/>
        <v>46273.854166666657</v>
      </c>
      <c r="I418" s="11">
        <f t="shared" si="150"/>
        <v>46273.833333333321</v>
      </c>
      <c r="J418" s="13">
        <f t="shared" si="151"/>
        <v>0.74999999947613105</v>
      </c>
      <c r="K418" s="10">
        <f t="shared" si="152"/>
        <v>24</v>
      </c>
      <c r="L418" s="10">
        <f t="shared" si="153"/>
        <v>0</v>
      </c>
      <c r="M418" s="10">
        <f t="shared" si="154"/>
        <v>24</v>
      </c>
      <c r="N418" s="12">
        <f t="shared" si="155"/>
        <v>1</v>
      </c>
      <c r="O418" s="10" t="str">
        <f t="shared" si="156"/>
        <v/>
      </c>
      <c r="P418" s="13">
        <f t="shared" si="157"/>
        <v>0</v>
      </c>
      <c r="Q418" s="10" t="str">
        <f t="shared" si="158"/>
        <v/>
      </c>
      <c r="R418" s="11" t="str">
        <f t="shared" si="159"/>
        <v/>
      </c>
      <c r="S418" s="10" t="str">
        <f t="shared" si="160"/>
        <v>ALL PICKED</v>
      </c>
      <c r="T418" s="10" t="str">
        <f t="shared" si="161"/>
        <v>YES</v>
      </c>
      <c r="U418" s="10" t="str">
        <f t="shared" si="162"/>
        <v/>
      </c>
      <c r="V418" s="10" t="str">
        <f t="shared" si="163"/>
        <v/>
      </c>
      <c r="W418" s="10" t="str">
        <f t="shared" si="164"/>
        <v/>
      </c>
      <c r="X418" s="10" t="str">
        <f t="shared" si="165"/>
        <v>-</v>
      </c>
      <c r="Y418" s="10" t="str">
        <f t="shared" si="166"/>
        <v>Real route 1010: 24 items, last item released 18:53; departure = release + 60 min (rounded up to 15) + loading</v>
      </c>
      <c r="Z418" s="10" t="s">
        <v>148</v>
      </c>
      <c r="AA418" s="14"/>
      <c r="AB418" s="11"/>
      <c r="AC418" s="10"/>
      <c r="AD418" s="10" t="s">
        <v>203</v>
      </c>
      <c r="AE418" s="10" t="s">
        <v>152</v>
      </c>
      <c r="AF418" s="10"/>
      <c r="AG418" s="14"/>
      <c r="AH418" s="10"/>
      <c r="AI418">
        <f t="shared" si="167"/>
        <v>0</v>
      </c>
      <c r="AN418" t="s">
        <v>203</v>
      </c>
      <c r="AS418" t="s">
        <v>203</v>
      </c>
    </row>
    <row r="419" spans="1:46" x14ac:dyDescent="0.35">
      <c r="A419" s="10">
        <v>13</v>
      </c>
      <c r="B419" s="11">
        <f t="shared" si="144"/>
        <v>46273.802083333343</v>
      </c>
      <c r="C419" s="10" t="s">
        <v>59</v>
      </c>
      <c r="D419" s="10">
        <f t="shared" si="145"/>
        <v>1019</v>
      </c>
      <c r="E419" s="10" t="str">
        <f t="shared" si="146"/>
        <v>n/a</v>
      </c>
      <c r="F419" s="10" t="str">
        <f t="shared" si="147"/>
        <v>D08</v>
      </c>
      <c r="G419" s="11">
        <f t="shared" si="148"/>
        <v>46273.854166666657</v>
      </c>
      <c r="H419" s="11">
        <f t="shared" si="149"/>
        <v>46273.854166666657</v>
      </c>
      <c r="I419" s="11">
        <f t="shared" si="150"/>
        <v>46273.833333333321</v>
      </c>
      <c r="J419" s="13">
        <f t="shared" si="151"/>
        <v>0.74999999947613105</v>
      </c>
      <c r="K419" s="10">
        <f t="shared" si="152"/>
        <v>31</v>
      </c>
      <c r="L419" s="10">
        <f t="shared" si="153"/>
        <v>0</v>
      </c>
      <c r="M419" s="10">
        <f t="shared" si="154"/>
        <v>31</v>
      </c>
      <c r="N419" s="12">
        <f t="shared" si="155"/>
        <v>1</v>
      </c>
      <c r="O419" s="10" t="str">
        <f t="shared" si="156"/>
        <v/>
      </c>
      <c r="P419" s="13">
        <f t="shared" si="157"/>
        <v>0</v>
      </c>
      <c r="Q419" s="10" t="str">
        <f t="shared" si="158"/>
        <v/>
      </c>
      <c r="R419" s="11" t="str">
        <f t="shared" si="159"/>
        <v/>
      </c>
      <c r="S419" s="10" t="str">
        <f t="shared" si="160"/>
        <v>ALL PICKED</v>
      </c>
      <c r="T419" s="10" t="str">
        <f t="shared" si="161"/>
        <v>YES</v>
      </c>
      <c r="U419" s="10" t="str">
        <f t="shared" si="162"/>
        <v/>
      </c>
      <c r="V419" s="10" t="str">
        <f t="shared" si="163"/>
        <v/>
      </c>
      <c r="W419" s="10" t="str">
        <f t="shared" si="164"/>
        <v/>
      </c>
      <c r="X419" s="10" t="str">
        <f t="shared" si="165"/>
        <v>-</v>
      </c>
      <c r="Y419" s="10" t="str">
        <f t="shared" si="166"/>
        <v>Real route 1019: 31 items, last item released 18:46; departure = release + 60 min (rounded up to 15) + loading</v>
      </c>
      <c r="Z419" s="10" t="s">
        <v>148</v>
      </c>
      <c r="AA419" s="14"/>
      <c r="AB419" s="11"/>
      <c r="AC419" s="10"/>
      <c r="AD419" s="10" t="s">
        <v>203</v>
      </c>
      <c r="AE419" s="10" t="s">
        <v>152</v>
      </c>
      <c r="AF419" s="10"/>
      <c r="AG419" s="14"/>
      <c r="AH419" s="10"/>
      <c r="AI419">
        <f t="shared" si="167"/>
        <v>0</v>
      </c>
      <c r="AN419" t="s">
        <v>203</v>
      </c>
      <c r="AS419" t="s">
        <v>203</v>
      </c>
    </row>
    <row r="420" spans="1:46" x14ac:dyDescent="0.35">
      <c r="A420" s="10">
        <v>13</v>
      </c>
      <c r="B420" s="11">
        <f t="shared" si="144"/>
        <v>46273.802083333343</v>
      </c>
      <c r="C420" s="10" t="s">
        <v>60</v>
      </c>
      <c r="D420" s="10">
        <f t="shared" si="145"/>
        <v>1021</v>
      </c>
      <c r="E420" s="10" t="str">
        <f t="shared" si="146"/>
        <v>n/a</v>
      </c>
      <c r="F420" s="10" t="str">
        <f t="shared" si="147"/>
        <v>D09</v>
      </c>
      <c r="G420" s="11">
        <f t="shared" si="148"/>
        <v>46273.854166666657</v>
      </c>
      <c r="H420" s="11">
        <f t="shared" si="149"/>
        <v>46273.854166666657</v>
      </c>
      <c r="I420" s="11">
        <f t="shared" si="150"/>
        <v>46273.833333333321</v>
      </c>
      <c r="J420" s="13">
        <f t="shared" si="151"/>
        <v>0.74999999947613105</v>
      </c>
      <c r="K420" s="10">
        <f t="shared" si="152"/>
        <v>18</v>
      </c>
      <c r="L420" s="10">
        <f t="shared" si="153"/>
        <v>0</v>
      </c>
      <c r="M420" s="10">
        <f t="shared" si="154"/>
        <v>18</v>
      </c>
      <c r="N420" s="12">
        <f t="shared" si="155"/>
        <v>1</v>
      </c>
      <c r="O420" s="10" t="str">
        <f t="shared" si="156"/>
        <v/>
      </c>
      <c r="P420" s="13">
        <f t="shared" si="157"/>
        <v>0</v>
      </c>
      <c r="Q420" s="10" t="str">
        <f t="shared" si="158"/>
        <v/>
      </c>
      <c r="R420" s="11" t="str">
        <f t="shared" si="159"/>
        <v/>
      </c>
      <c r="S420" s="10" t="str">
        <f t="shared" si="160"/>
        <v>ALL PICKED</v>
      </c>
      <c r="T420" s="10" t="str">
        <f t="shared" si="161"/>
        <v>YES</v>
      </c>
      <c r="U420" s="10" t="str">
        <f t="shared" si="162"/>
        <v/>
      </c>
      <c r="V420" s="10" t="str">
        <f t="shared" si="163"/>
        <v/>
      </c>
      <c r="W420" s="10" t="str">
        <f t="shared" si="164"/>
        <v/>
      </c>
      <c r="X420" s="10" t="str">
        <f t="shared" si="165"/>
        <v>-</v>
      </c>
      <c r="Y420" s="10" t="str">
        <f t="shared" si="166"/>
        <v>Real route 1021: 18 items, last item released 18:53; departure = release + 60 min (rounded up to 15) + loading</v>
      </c>
      <c r="Z420" s="10" t="s">
        <v>148</v>
      </c>
      <c r="AA420" s="14"/>
      <c r="AB420" s="11"/>
      <c r="AC420" s="10"/>
      <c r="AD420" s="10" t="s">
        <v>203</v>
      </c>
      <c r="AE420" s="10" t="s">
        <v>152</v>
      </c>
      <c r="AF420" s="10"/>
      <c r="AG420" s="14"/>
      <c r="AH420" s="10"/>
      <c r="AI420">
        <f t="shared" si="167"/>
        <v>0</v>
      </c>
      <c r="AN420" t="s">
        <v>203</v>
      </c>
      <c r="AS420" t="s">
        <v>203</v>
      </c>
    </row>
    <row r="421" spans="1:46" x14ac:dyDescent="0.35">
      <c r="A421" s="10">
        <v>13</v>
      </c>
      <c r="B421" s="11">
        <f t="shared" si="144"/>
        <v>46273.802083333343</v>
      </c>
      <c r="C421" s="10" t="s">
        <v>61</v>
      </c>
      <c r="D421" s="10">
        <f t="shared" si="145"/>
        <v>1030</v>
      </c>
      <c r="E421" s="10" t="str">
        <f t="shared" si="146"/>
        <v>n/a</v>
      </c>
      <c r="F421" s="10" t="str">
        <f t="shared" si="147"/>
        <v>D10</v>
      </c>
      <c r="G421" s="11">
        <f t="shared" si="148"/>
        <v>46273.854166666657</v>
      </c>
      <c r="H421" s="11">
        <f t="shared" si="149"/>
        <v>46273.854166666657</v>
      </c>
      <c r="I421" s="11">
        <f t="shared" si="150"/>
        <v>46273.833333333321</v>
      </c>
      <c r="J421" s="13">
        <f t="shared" si="151"/>
        <v>0.74999999947613105</v>
      </c>
      <c r="K421" s="10">
        <f t="shared" si="152"/>
        <v>14</v>
      </c>
      <c r="L421" s="10">
        <f t="shared" si="153"/>
        <v>5</v>
      </c>
      <c r="M421" s="10">
        <f t="shared" si="154"/>
        <v>19</v>
      </c>
      <c r="N421" s="12">
        <f t="shared" si="155"/>
        <v>0.73684210526315785</v>
      </c>
      <c r="O421" s="10" t="str">
        <f t="shared" si="156"/>
        <v>1</v>
      </c>
      <c r="P421" s="13">
        <f t="shared" si="157"/>
        <v>5.9863557295064138E-2</v>
      </c>
      <c r="Q421" s="10" t="str">
        <f t="shared" si="158"/>
        <v>WT 1</v>
      </c>
      <c r="R421" s="11">
        <f t="shared" si="159"/>
        <v>46273.804577648232</v>
      </c>
      <c r="S421" s="10" t="str">
        <f t="shared" si="160"/>
        <v>ON TIME</v>
      </c>
      <c r="T421" s="10" t="str">
        <f t="shared" si="161"/>
        <v>YES</v>
      </c>
      <c r="U421" s="10">
        <f t="shared" si="162"/>
        <v>41</v>
      </c>
      <c r="V421" s="10" t="str">
        <f t="shared" si="163"/>
        <v>+0:41</v>
      </c>
      <c r="W421" s="10" t="str">
        <f t="shared" si="164"/>
        <v/>
      </c>
      <c r="X421" s="10" t="str">
        <f t="shared" si="165"/>
        <v>-</v>
      </c>
      <c r="Y421" s="10" t="str">
        <f t="shared" si="166"/>
        <v>Real route 1030: 19 items, last item released 18:59; departure = release + 60 min (rounded up to 15) + loading</v>
      </c>
      <c r="Z421" s="10" t="s">
        <v>148</v>
      </c>
      <c r="AA421" s="14">
        <v>2.4943148842592592E-3</v>
      </c>
      <c r="AB421" s="11">
        <v>46273.804577648232</v>
      </c>
      <c r="AC421" s="10" t="s">
        <v>150</v>
      </c>
      <c r="AD421" s="10" t="s">
        <v>151</v>
      </c>
      <c r="AE421" s="10" t="s">
        <v>152</v>
      </c>
      <c r="AF421" s="10" t="s">
        <v>236</v>
      </c>
      <c r="AG421" s="14">
        <v>0</v>
      </c>
      <c r="AH421" s="10"/>
      <c r="AI421">
        <f t="shared" si="167"/>
        <v>0</v>
      </c>
      <c r="AJ421" s="54">
        <v>1.2607473495370369E-3</v>
      </c>
      <c r="AK421" s="54">
        <v>2.4172008541666672E-2</v>
      </c>
      <c r="AL421" s="53">
        <v>46273.803344080698</v>
      </c>
      <c r="AM421" s="53">
        <v>46273.82625534189</v>
      </c>
      <c r="AN421" t="s">
        <v>151</v>
      </c>
      <c r="AP421" s="54" t="s">
        <v>264</v>
      </c>
      <c r="AQ421" s="53">
        <v>2.4172008541666672E-2</v>
      </c>
      <c r="AR421" s="53">
        <v>46273.82625534189</v>
      </c>
      <c r="AS421" t="s">
        <v>151</v>
      </c>
      <c r="AT421" t="s">
        <v>264</v>
      </c>
    </row>
    <row r="422" spans="1:46" x14ac:dyDescent="0.35">
      <c r="A422" s="10">
        <v>13</v>
      </c>
      <c r="B422" s="11">
        <f t="shared" si="144"/>
        <v>46273.802083333343</v>
      </c>
      <c r="C422" s="10" t="s">
        <v>62</v>
      </c>
      <c r="D422" s="10">
        <f t="shared" si="145"/>
        <v>1042</v>
      </c>
      <c r="E422" s="10" t="str">
        <f t="shared" si="146"/>
        <v>n/a</v>
      </c>
      <c r="F422" s="10" t="str">
        <f t="shared" si="147"/>
        <v>D11</v>
      </c>
      <c r="G422" s="11">
        <f t="shared" si="148"/>
        <v>46273.854166666657</v>
      </c>
      <c r="H422" s="11">
        <f t="shared" si="149"/>
        <v>46273.854166666657</v>
      </c>
      <c r="I422" s="11">
        <f t="shared" si="150"/>
        <v>46273.833333333321</v>
      </c>
      <c r="J422" s="13">
        <f t="shared" si="151"/>
        <v>0.74999999947613105</v>
      </c>
      <c r="K422" s="10">
        <f t="shared" si="152"/>
        <v>193</v>
      </c>
      <c r="L422" s="10">
        <f t="shared" si="153"/>
        <v>7</v>
      </c>
      <c r="M422" s="10">
        <f t="shared" si="154"/>
        <v>200</v>
      </c>
      <c r="N422" s="12">
        <f t="shared" si="155"/>
        <v>0.96499999999999997</v>
      </c>
      <c r="O422" s="10" t="str">
        <f t="shared" si="156"/>
        <v>1, 4, 6</v>
      </c>
      <c r="P422" s="13">
        <f t="shared" si="157"/>
        <v>9.3797169811320746E-2</v>
      </c>
      <c r="Q422" s="10" t="str">
        <f t="shared" si="158"/>
        <v>WT 6</v>
      </c>
      <c r="R422" s="11">
        <f t="shared" si="159"/>
        <v>46273.805991548754</v>
      </c>
      <c r="S422" s="10" t="str">
        <f t="shared" si="160"/>
        <v>ON TIME</v>
      </c>
      <c r="T422" s="10" t="str">
        <f t="shared" si="161"/>
        <v>YES</v>
      </c>
      <c r="U422" s="10">
        <f t="shared" si="162"/>
        <v>39</v>
      </c>
      <c r="V422" s="10" t="str">
        <f t="shared" si="163"/>
        <v>+0:39</v>
      </c>
      <c r="W422" s="10" t="str">
        <f t="shared" si="164"/>
        <v/>
      </c>
      <c r="X422" s="10" t="str">
        <f t="shared" si="165"/>
        <v>-</v>
      </c>
      <c r="Y422" s="10" t="str">
        <f t="shared" si="166"/>
        <v>Real route 1042: 200 items, last item released 18:59; departure = release + 60 min (rounded up to 15) + loading</v>
      </c>
      <c r="Z422" s="10" t="s">
        <v>148</v>
      </c>
      <c r="AA422" s="14">
        <v>3.9082154050925928E-3</v>
      </c>
      <c r="AB422" s="11">
        <v>46273.805991548747</v>
      </c>
      <c r="AC422" s="10" t="s">
        <v>212</v>
      </c>
      <c r="AD422" s="10" t="s">
        <v>151</v>
      </c>
      <c r="AE422" s="10" t="s">
        <v>152</v>
      </c>
      <c r="AF422" s="10" t="s">
        <v>191</v>
      </c>
      <c r="AG422" s="14">
        <v>0</v>
      </c>
      <c r="AH422" s="10"/>
      <c r="AI422">
        <f t="shared" si="167"/>
        <v>0</v>
      </c>
      <c r="AJ422" s="54">
        <v>2.9822530902777781E-3</v>
      </c>
      <c r="AK422" s="54">
        <v>2.4172008541666672E-2</v>
      </c>
      <c r="AL422" s="53">
        <v>46273.805065586421</v>
      </c>
      <c r="AM422" s="53">
        <v>46273.82625534189</v>
      </c>
      <c r="AN422" t="s">
        <v>151</v>
      </c>
      <c r="AP422" s="54" t="s">
        <v>264</v>
      </c>
      <c r="AQ422" s="53">
        <v>2.4172008541666672E-2</v>
      </c>
      <c r="AR422" s="53">
        <v>46273.82625534189</v>
      </c>
      <c r="AS422" t="s">
        <v>151</v>
      </c>
      <c r="AT422" t="s">
        <v>264</v>
      </c>
    </row>
    <row r="423" spans="1:46" x14ac:dyDescent="0.35">
      <c r="A423" s="10">
        <v>13</v>
      </c>
      <c r="B423" s="11">
        <f t="shared" si="144"/>
        <v>46273.802083333343</v>
      </c>
      <c r="C423" s="10" t="s">
        <v>63</v>
      </c>
      <c r="D423" s="10">
        <f t="shared" si="145"/>
        <v>1080</v>
      </c>
      <c r="E423" s="10" t="str">
        <f t="shared" si="146"/>
        <v>n/a</v>
      </c>
      <c r="F423" s="10" t="str">
        <f t="shared" si="147"/>
        <v>D12</v>
      </c>
      <c r="G423" s="11">
        <f t="shared" si="148"/>
        <v>46273.854166666657</v>
      </c>
      <c r="H423" s="11">
        <f t="shared" si="149"/>
        <v>46273.854166666657</v>
      </c>
      <c r="I423" s="11">
        <f t="shared" si="150"/>
        <v>46273.833333333321</v>
      </c>
      <c r="J423" s="13">
        <f t="shared" si="151"/>
        <v>0.74999999947613105</v>
      </c>
      <c r="K423" s="10">
        <f t="shared" si="152"/>
        <v>23</v>
      </c>
      <c r="L423" s="10">
        <f t="shared" si="153"/>
        <v>2</v>
      </c>
      <c r="M423" s="10">
        <f t="shared" si="154"/>
        <v>25</v>
      </c>
      <c r="N423" s="12">
        <f t="shared" si="155"/>
        <v>0.92</v>
      </c>
      <c r="O423" s="10" t="str">
        <f t="shared" si="156"/>
        <v>1</v>
      </c>
      <c r="P423" s="13">
        <f t="shared" si="157"/>
        <v>5.9863557295064138E-2</v>
      </c>
      <c r="Q423" s="10" t="str">
        <f t="shared" si="158"/>
        <v>WT 1</v>
      </c>
      <c r="R423" s="11">
        <f t="shared" si="159"/>
        <v>46273.804577648232</v>
      </c>
      <c r="S423" s="10" t="str">
        <f t="shared" si="160"/>
        <v>ON TIME</v>
      </c>
      <c r="T423" s="10" t="str">
        <f t="shared" si="161"/>
        <v>YES</v>
      </c>
      <c r="U423" s="10">
        <f t="shared" si="162"/>
        <v>41</v>
      </c>
      <c r="V423" s="10" t="str">
        <f t="shared" si="163"/>
        <v>+0:41</v>
      </c>
      <c r="W423" s="10" t="str">
        <f t="shared" si="164"/>
        <v/>
      </c>
      <c r="X423" s="10" t="str">
        <f t="shared" si="165"/>
        <v>-</v>
      </c>
      <c r="Y423" s="10" t="str">
        <f t="shared" si="166"/>
        <v>Real route 1080: 25 items, last item released 18:59; departure = release + 60 min (rounded up to 15) + loading</v>
      </c>
      <c r="Z423" s="10" t="s">
        <v>148</v>
      </c>
      <c r="AA423" s="14">
        <v>2.4943148842592592E-3</v>
      </c>
      <c r="AB423" s="11">
        <v>46273.804577648232</v>
      </c>
      <c r="AC423" s="10" t="s">
        <v>150</v>
      </c>
      <c r="AD423" s="10" t="s">
        <v>151</v>
      </c>
      <c r="AE423" s="10" t="s">
        <v>152</v>
      </c>
      <c r="AF423" s="10" t="s">
        <v>236</v>
      </c>
      <c r="AG423" s="14">
        <v>0</v>
      </c>
      <c r="AH423" s="10"/>
      <c r="AI423">
        <f t="shared" si="167"/>
        <v>0</v>
      </c>
      <c r="AJ423" s="54">
        <v>1.2607473495370369E-3</v>
      </c>
      <c r="AK423" s="54">
        <v>2.4172008541666672E-2</v>
      </c>
      <c r="AL423" s="53">
        <v>46273.803344080698</v>
      </c>
      <c r="AM423" s="53">
        <v>46273.82625534189</v>
      </c>
      <c r="AN423" t="s">
        <v>151</v>
      </c>
      <c r="AP423" s="54" t="s">
        <v>264</v>
      </c>
      <c r="AQ423" s="53">
        <v>2.4172008541666672E-2</v>
      </c>
      <c r="AR423" s="53">
        <v>46273.82625534189</v>
      </c>
      <c r="AS423" t="s">
        <v>151</v>
      </c>
      <c r="AT423" t="s">
        <v>264</v>
      </c>
    </row>
    <row r="424" spans="1:46" x14ac:dyDescent="0.35">
      <c r="A424" s="10">
        <v>13</v>
      </c>
      <c r="B424" s="11">
        <f t="shared" si="144"/>
        <v>46273.802083333343</v>
      </c>
      <c r="C424" s="10" t="s">
        <v>64</v>
      </c>
      <c r="D424" s="10">
        <f t="shared" si="145"/>
        <v>1026</v>
      </c>
      <c r="E424" s="10" t="str">
        <f t="shared" si="146"/>
        <v>n/a</v>
      </c>
      <c r="F424" s="10" t="str">
        <f t="shared" si="147"/>
        <v>D01</v>
      </c>
      <c r="G424" s="11">
        <f t="shared" si="148"/>
        <v>46273.864583333343</v>
      </c>
      <c r="H424" s="11">
        <f t="shared" si="149"/>
        <v>46273.864583333343</v>
      </c>
      <c r="I424" s="11">
        <f t="shared" si="150"/>
        <v>46273.843750000007</v>
      </c>
      <c r="J424" s="13">
        <f t="shared" si="151"/>
        <v>0.99999999994179234</v>
      </c>
      <c r="K424" s="10">
        <f t="shared" si="152"/>
        <v>26</v>
      </c>
      <c r="L424" s="10">
        <f t="shared" si="153"/>
        <v>3</v>
      </c>
      <c r="M424" s="10">
        <f t="shared" si="154"/>
        <v>29</v>
      </c>
      <c r="N424" s="12">
        <f t="shared" si="155"/>
        <v>0.89655172413793105</v>
      </c>
      <c r="O424" s="10" t="str">
        <f t="shared" si="156"/>
        <v>1</v>
      </c>
      <c r="P424" s="13">
        <f t="shared" si="157"/>
        <v>8.9795335942596213E-2</v>
      </c>
      <c r="Q424" s="10" t="str">
        <f t="shared" si="158"/>
        <v>WT 1</v>
      </c>
      <c r="R424" s="11">
        <f t="shared" si="159"/>
        <v>46273.805824805677</v>
      </c>
      <c r="S424" s="10" t="str">
        <f t="shared" si="160"/>
        <v>ON TIME</v>
      </c>
      <c r="T424" s="10" t="str">
        <f t="shared" si="161"/>
        <v>YES</v>
      </c>
      <c r="U424" s="10">
        <f t="shared" si="162"/>
        <v>55</v>
      </c>
      <c r="V424" s="10" t="str">
        <f t="shared" si="163"/>
        <v>+0:55</v>
      </c>
      <c r="W424" s="10" t="str">
        <f t="shared" si="164"/>
        <v/>
      </c>
      <c r="X424" s="10" t="str">
        <f t="shared" si="165"/>
        <v>-</v>
      </c>
      <c r="Y424" s="10" t="str">
        <f t="shared" si="166"/>
        <v>Real route 1026: 29 items, last item released 19:01; departure = release + 60 min (rounded up to 15) + loading</v>
      </c>
      <c r="Z424" s="10" t="s">
        <v>148</v>
      </c>
      <c r="AA424" s="14">
        <v>3.741472326388889E-3</v>
      </c>
      <c r="AB424" s="11">
        <v>46273.80582480567</v>
      </c>
      <c r="AC424" s="10" t="s">
        <v>150</v>
      </c>
      <c r="AD424" s="10" t="s">
        <v>151</v>
      </c>
      <c r="AE424" s="10" t="s">
        <v>152</v>
      </c>
      <c r="AF424" s="10" t="s">
        <v>227</v>
      </c>
      <c r="AG424" s="14">
        <v>0</v>
      </c>
      <c r="AH424" s="10"/>
      <c r="AI424">
        <f t="shared" si="167"/>
        <v>0</v>
      </c>
      <c r="AJ424" s="54">
        <v>1.891121030092592E-3</v>
      </c>
      <c r="AK424" s="54">
        <v>3.6258012824074079E-2</v>
      </c>
      <c r="AL424" s="53">
        <v>46273.803974454357</v>
      </c>
      <c r="AM424" s="53">
        <v>46273.838341346163</v>
      </c>
      <c r="AN424" t="s">
        <v>151</v>
      </c>
      <c r="AP424" s="54" t="s">
        <v>296</v>
      </c>
      <c r="AQ424" s="53">
        <v>3.6258012824074079E-2</v>
      </c>
      <c r="AR424" s="53">
        <v>46273.838341346163</v>
      </c>
      <c r="AS424" t="s">
        <v>151</v>
      </c>
      <c r="AT424" t="s">
        <v>296</v>
      </c>
    </row>
    <row r="425" spans="1:46" x14ac:dyDescent="0.35">
      <c r="A425" s="10">
        <v>13</v>
      </c>
      <c r="B425" s="11">
        <f t="shared" si="144"/>
        <v>46273.802083333343</v>
      </c>
      <c r="C425" s="10" t="s">
        <v>65</v>
      </c>
      <c r="D425" s="10">
        <f t="shared" si="145"/>
        <v>1033</v>
      </c>
      <c r="E425" s="10" t="str">
        <f t="shared" si="146"/>
        <v>n/a</v>
      </c>
      <c r="F425" s="10" t="str">
        <f t="shared" si="147"/>
        <v>D02</v>
      </c>
      <c r="G425" s="11">
        <f t="shared" si="148"/>
        <v>46273.864583333343</v>
      </c>
      <c r="H425" s="11">
        <f t="shared" si="149"/>
        <v>46273.864583333343</v>
      </c>
      <c r="I425" s="11">
        <f t="shared" si="150"/>
        <v>46273.843750000007</v>
      </c>
      <c r="J425" s="13">
        <f t="shared" si="151"/>
        <v>0.99999999994179234</v>
      </c>
      <c r="K425" s="10">
        <f t="shared" si="152"/>
        <v>74</v>
      </c>
      <c r="L425" s="10">
        <f t="shared" si="153"/>
        <v>0</v>
      </c>
      <c r="M425" s="10">
        <f t="shared" si="154"/>
        <v>74</v>
      </c>
      <c r="N425" s="12">
        <f t="shared" si="155"/>
        <v>1</v>
      </c>
      <c r="O425" s="10" t="str">
        <f t="shared" si="156"/>
        <v/>
      </c>
      <c r="P425" s="13">
        <f t="shared" si="157"/>
        <v>0</v>
      </c>
      <c r="Q425" s="10" t="str">
        <f t="shared" si="158"/>
        <v/>
      </c>
      <c r="R425" s="11" t="str">
        <f t="shared" si="159"/>
        <v/>
      </c>
      <c r="S425" s="10" t="str">
        <f t="shared" si="160"/>
        <v>ALL PICKED</v>
      </c>
      <c r="T425" s="10" t="str">
        <f t="shared" si="161"/>
        <v>YES</v>
      </c>
      <c r="U425" s="10" t="str">
        <f t="shared" si="162"/>
        <v/>
      </c>
      <c r="V425" s="10" t="str">
        <f t="shared" si="163"/>
        <v/>
      </c>
      <c r="W425" s="10" t="str">
        <f t="shared" si="164"/>
        <v/>
      </c>
      <c r="X425" s="10" t="str">
        <f t="shared" si="165"/>
        <v>-</v>
      </c>
      <c r="Y425" s="10" t="str">
        <f t="shared" si="166"/>
        <v>Real route 1033: 74 items, last item released 19:01; departure = release + 60 min (rounded up to 15) + loading</v>
      </c>
      <c r="Z425" s="10" t="s">
        <v>148</v>
      </c>
      <c r="AA425" s="14"/>
      <c r="AB425" s="11"/>
      <c r="AC425" s="10"/>
      <c r="AD425" s="10" t="s">
        <v>203</v>
      </c>
      <c r="AE425" s="10" t="s">
        <v>152</v>
      </c>
      <c r="AF425" s="10"/>
      <c r="AG425" s="14"/>
      <c r="AH425" s="10"/>
      <c r="AI425">
        <f t="shared" si="167"/>
        <v>0</v>
      </c>
      <c r="AN425" t="s">
        <v>203</v>
      </c>
      <c r="AS425" t="s">
        <v>203</v>
      </c>
    </row>
    <row r="426" spans="1:46" x14ac:dyDescent="0.35">
      <c r="A426" s="10">
        <v>13</v>
      </c>
      <c r="B426" s="11">
        <f t="shared" si="144"/>
        <v>46273.802083333343</v>
      </c>
      <c r="C426" s="10" t="s">
        <v>66</v>
      </c>
      <c r="D426" s="10">
        <f t="shared" si="145"/>
        <v>1034</v>
      </c>
      <c r="E426" s="10" t="str">
        <f t="shared" si="146"/>
        <v>n/a</v>
      </c>
      <c r="F426" s="10" t="str">
        <f t="shared" si="147"/>
        <v>D03</v>
      </c>
      <c r="G426" s="11">
        <f t="shared" si="148"/>
        <v>46273.864583333343</v>
      </c>
      <c r="H426" s="11">
        <f t="shared" si="149"/>
        <v>46273.864583333343</v>
      </c>
      <c r="I426" s="11">
        <f t="shared" si="150"/>
        <v>46273.843750000007</v>
      </c>
      <c r="J426" s="13">
        <f t="shared" si="151"/>
        <v>0.99999999994179234</v>
      </c>
      <c r="K426" s="10">
        <f t="shared" si="152"/>
        <v>97</v>
      </c>
      <c r="L426" s="10">
        <f t="shared" si="153"/>
        <v>1</v>
      </c>
      <c r="M426" s="10">
        <f t="shared" si="154"/>
        <v>98</v>
      </c>
      <c r="N426" s="12">
        <f t="shared" si="155"/>
        <v>0.98979591836734693</v>
      </c>
      <c r="O426" s="10" t="str">
        <f t="shared" si="156"/>
        <v>1</v>
      </c>
      <c r="P426" s="13">
        <f t="shared" si="157"/>
        <v>8.9795335942596213E-2</v>
      </c>
      <c r="Q426" s="10" t="str">
        <f t="shared" si="158"/>
        <v>WT 1</v>
      </c>
      <c r="R426" s="11">
        <f t="shared" si="159"/>
        <v>46273.805824805677</v>
      </c>
      <c r="S426" s="10" t="str">
        <f t="shared" si="160"/>
        <v>ON TIME</v>
      </c>
      <c r="T426" s="10" t="str">
        <f t="shared" si="161"/>
        <v>YES</v>
      </c>
      <c r="U426" s="10">
        <f t="shared" si="162"/>
        <v>55</v>
      </c>
      <c r="V426" s="10" t="str">
        <f t="shared" si="163"/>
        <v>+0:55</v>
      </c>
      <c r="W426" s="10" t="str">
        <f t="shared" si="164"/>
        <v/>
      </c>
      <c r="X426" s="10" t="str">
        <f t="shared" si="165"/>
        <v>-</v>
      </c>
      <c r="Y426" s="10" t="str">
        <f t="shared" si="166"/>
        <v>Real route 1034: 98 items, last item released 19:05; departure = release + 60 min (rounded up to 15) + loading</v>
      </c>
      <c r="Z426" s="10" t="s">
        <v>148</v>
      </c>
      <c r="AA426" s="14">
        <v>3.741472326388889E-3</v>
      </c>
      <c r="AB426" s="11">
        <v>46273.80582480567</v>
      </c>
      <c r="AC426" s="10" t="s">
        <v>150</v>
      </c>
      <c r="AD426" s="10" t="s">
        <v>151</v>
      </c>
      <c r="AE426" s="10" t="s">
        <v>152</v>
      </c>
      <c r="AF426" s="10" t="s">
        <v>227</v>
      </c>
      <c r="AG426" s="14">
        <v>0</v>
      </c>
      <c r="AH426" s="10"/>
      <c r="AI426">
        <f t="shared" si="167"/>
        <v>0</v>
      </c>
      <c r="AJ426" s="54">
        <v>1.891121030092592E-3</v>
      </c>
      <c r="AK426" s="54">
        <v>3.6258012824074079E-2</v>
      </c>
      <c r="AL426" s="53">
        <v>46273.803974454357</v>
      </c>
      <c r="AM426" s="53">
        <v>46273.838341346163</v>
      </c>
      <c r="AN426" t="s">
        <v>151</v>
      </c>
      <c r="AP426" s="54" t="s">
        <v>296</v>
      </c>
      <c r="AQ426" s="53">
        <v>3.6258012824074079E-2</v>
      </c>
      <c r="AR426" s="53">
        <v>46273.838341346163</v>
      </c>
      <c r="AS426" t="s">
        <v>151</v>
      </c>
      <c r="AT426" t="s">
        <v>296</v>
      </c>
    </row>
    <row r="427" spans="1:46" x14ac:dyDescent="0.35">
      <c r="A427" s="10">
        <v>13</v>
      </c>
      <c r="B427" s="11">
        <f t="shared" si="144"/>
        <v>46273.802083333343</v>
      </c>
      <c r="C427" s="10" t="s">
        <v>67</v>
      </c>
      <c r="D427" s="10">
        <f t="shared" si="145"/>
        <v>1039</v>
      </c>
      <c r="E427" s="10" t="str">
        <f t="shared" si="146"/>
        <v>n/a</v>
      </c>
      <c r="F427" s="10" t="str">
        <f t="shared" si="147"/>
        <v>D04</v>
      </c>
      <c r="G427" s="11">
        <f t="shared" si="148"/>
        <v>46273.864583333343</v>
      </c>
      <c r="H427" s="11">
        <f t="shared" si="149"/>
        <v>46273.864583333343</v>
      </c>
      <c r="I427" s="11">
        <f t="shared" si="150"/>
        <v>46273.843750000007</v>
      </c>
      <c r="J427" s="13">
        <f t="shared" si="151"/>
        <v>0.99999999994179234</v>
      </c>
      <c r="K427" s="10">
        <f t="shared" si="152"/>
        <v>17</v>
      </c>
      <c r="L427" s="10">
        <f t="shared" si="153"/>
        <v>2</v>
      </c>
      <c r="M427" s="10">
        <f t="shared" si="154"/>
        <v>19</v>
      </c>
      <c r="N427" s="12">
        <f t="shared" si="155"/>
        <v>0.89473684210526316</v>
      </c>
      <c r="O427" s="10" t="str">
        <f t="shared" si="156"/>
        <v>5, 6</v>
      </c>
      <c r="P427" s="13" t="str">
        <f t="shared" si="157"/>
        <v>NULL</v>
      </c>
      <c r="Q427" s="10" t="str">
        <f t="shared" si="158"/>
        <v>WT 5 (no rate)</v>
      </c>
      <c r="R427" s="11" t="str">
        <f t="shared" si="159"/>
        <v>NULL</v>
      </c>
      <c r="S427" s="10" t="str">
        <f t="shared" si="160"/>
        <v>NO RATE</v>
      </c>
      <c r="T427" s="10" t="str">
        <f t="shared" si="161"/>
        <v>UNKNOWN</v>
      </c>
      <c r="U427" s="10" t="str">
        <f t="shared" si="162"/>
        <v/>
      </c>
      <c r="V427" s="10" t="str">
        <f t="shared" si="163"/>
        <v/>
      </c>
      <c r="W427" s="10" t="str">
        <f t="shared" si="164"/>
        <v/>
      </c>
      <c r="X427" s="10" t="str">
        <f t="shared" si="165"/>
        <v>-</v>
      </c>
      <c r="Y427" s="10" t="str">
        <f t="shared" si="166"/>
        <v>Real route 1039: 19 items, last item released 19:13; departure = release + 60 min (rounded up to 15) + loading</v>
      </c>
      <c r="Z427" s="10" t="s">
        <v>148</v>
      </c>
      <c r="AA427" s="14"/>
      <c r="AB427" s="11"/>
      <c r="AC427" s="10" t="s">
        <v>157</v>
      </c>
      <c r="AD427" s="10" t="s">
        <v>155</v>
      </c>
      <c r="AE427" s="10" t="s">
        <v>156</v>
      </c>
      <c r="AF427" s="10"/>
      <c r="AG427" s="14"/>
      <c r="AH427" s="10"/>
      <c r="AI427">
        <f t="shared" si="167"/>
        <v>0</v>
      </c>
      <c r="AN427" t="s">
        <v>155</v>
      </c>
      <c r="AP427" s="54"/>
      <c r="AQ427" s="53">
        <v>2.34763071875E-2</v>
      </c>
      <c r="AR427" s="53">
        <v>46273.825559640529</v>
      </c>
      <c r="AS427" t="s">
        <v>155</v>
      </c>
      <c r="AT427" t="s">
        <v>247</v>
      </c>
    </row>
    <row r="428" spans="1:46" x14ac:dyDescent="0.35">
      <c r="A428" s="10">
        <v>13</v>
      </c>
      <c r="B428" s="11">
        <f t="shared" si="144"/>
        <v>46273.802083333343</v>
      </c>
      <c r="C428" s="10" t="s">
        <v>68</v>
      </c>
      <c r="D428" s="10">
        <f t="shared" si="145"/>
        <v>1048</v>
      </c>
      <c r="E428" s="10" t="str">
        <f t="shared" si="146"/>
        <v>n/a</v>
      </c>
      <c r="F428" s="10" t="str">
        <f t="shared" si="147"/>
        <v>D05</v>
      </c>
      <c r="G428" s="11">
        <f t="shared" si="148"/>
        <v>46273.864583333343</v>
      </c>
      <c r="H428" s="11">
        <f t="shared" si="149"/>
        <v>46273.864583333343</v>
      </c>
      <c r="I428" s="11">
        <f t="shared" si="150"/>
        <v>46273.843750000007</v>
      </c>
      <c r="J428" s="13">
        <f t="shared" si="151"/>
        <v>0.99999999994179234</v>
      </c>
      <c r="K428" s="10">
        <f t="shared" si="152"/>
        <v>11</v>
      </c>
      <c r="L428" s="10">
        <f t="shared" si="153"/>
        <v>0</v>
      </c>
      <c r="M428" s="10">
        <f t="shared" si="154"/>
        <v>11</v>
      </c>
      <c r="N428" s="12">
        <f t="shared" si="155"/>
        <v>1</v>
      </c>
      <c r="O428" s="10" t="str">
        <f t="shared" si="156"/>
        <v/>
      </c>
      <c r="P428" s="13">
        <f t="shared" si="157"/>
        <v>0</v>
      </c>
      <c r="Q428" s="10" t="str">
        <f t="shared" si="158"/>
        <v/>
      </c>
      <c r="R428" s="11" t="str">
        <f t="shared" si="159"/>
        <v/>
      </c>
      <c r="S428" s="10" t="str">
        <f t="shared" si="160"/>
        <v>ALL PICKED</v>
      </c>
      <c r="T428" s="10" t="str">
        <f t="shared" si="161"/>
        <v>YES</v>
      </c>
      <c r="U428" s="10" t="str">
        <f t="shared" si="162"/>
        <v/>
      </c>
      <c r="V428" s="10" t="str">
        <f t="shared" si="163"/>
        <v/>
      </c>
      <c r="W428" s="10" t="str">
        <f t="shared" si="164"/>
        <v/>
      </c>
      <c r="X428" s="10" t="str">
        <f t="shared" si="165"/>
        <v>-</v>
      </c>
      <c r="Y428" s="10" t="str">
        <f t="shared" si="166"/>
        <v>Real route 1048: 11 items, last item released 19:13; departure = release + 60 min (rounded up to 15) + loading</v>
      </c>
      <c r="Z428" s="10" t="s">
        <v>148</v>
      </c>
      <c r="AA428" s="14"/>
      <c r="AB428" s="11"/>
      <c r="AC428" s="10"/>
      <c r="AD428" s="10" t="s">
        <v>203</v>
      </c>
      <c r="AE428" s="10" t="s">
        <v>152</v>
      </c>
      <c r="AF428" s="10"/>
      <c r="AG428" s="14"/>
      <c r="AH428" s="10"/>
      <c r="AI428">
        <f t="shared" si="167"/>
        <v>0</v>
      </c>
      <c r="AN428" t="s">
        <v>203</v>
      </c>
      <c r="AS428" t="s">
        <v>203</v>
      </c>
    </row>
    <row r="429" spans="1:46" x14ac:dyDescent="0.35">
      <c r="A429" s="10">
        <v>13</v>
      </c>
      <c r="B429" s="11">
        <f t="shared" si="144"/>
        <v>46273.802083333343</v>
      </c>
      <c r="C429" s="10" t="s">
        <v>69</v>
      </c>
      <c r="D429" s="10">
        <f t="shared" si="145"/>
        <v>1051</v>
      </c>
      <c r="E429" s="10" t="str">
        <f t="shared" si="146"/>
        <v>n/a</v>
      </c>
      <c r="F429" s="10" t="str">
        <f t="shared" si="147"/>
        <v>D06</v>
      </c>
      <c r="G429" s="11">
        <f t="shared" si="148"/>
        <v>46273.864583333343</v>
      </c>
      <c r="H429" s="11">
        <f t="shared" si="149"/>
        <v>46273.864583333343</v>
      </c>
      <c r="I429" s="11">
        <f t="shared" si="150"/>
        <v>46273.843750000007</v>
      </c>
      <c r="J429" s="13">
        <f t="shared" si="151"/>
        <v>0.99999999994179234</v>
      </c>
      <c r="K429" s="10">
        <f t="shared" si="152"/>
        <v>44</v>
      </c>
      <c r="L429" s="10">
        <f t="shared" si="153"/>
        <v>1</v>
      </c>
      <c r="M429" s="10">
        <f t="shared" si="154"/>
        <v>45</v>
      </c>
      <c r="N429" s="12">
        <f t="shared" si="155"/>
        <v>0.97777777777777775</v>
      </c>
      <c r="O429" s="10" t="str">
        <f t="shared" si="156"/>
        <v>1</v>
      </c>
      <c r="P429" s="13">
        <f t="shared" si="157"/>
        <v>8.9795335942596213E-2</v>
      </c>
      <c r="Q429" s="10" t="str">
        <f t="shared" si="158"/>
        <v>WT 1</v>
      </c>
      <c r="R429" s="11">
        <f t="shared" si="159"/>
        <v>46273.805824805677</v>
      </c>
      <c r="S429" s="10" t="str">
        <f t="shared" si="160"/>
        <v>ON TIME</v>
      </c>
      <c r="T429" s="10" t="str">
        <f t="shared" si="161"/>
        <v>YES</v>
      </c>
      <c r="U429" s="10">
        <f t="shared" si="162"/>
        <v>55</v>
      </c>
      <c r="V429" s="10" t="str">
        <f t="shared" si="163"/>
        <v>+0:55</v>
      </c>
      <c r="W429" s="10" t="str">
        <f t="shared" si="164"/>
        <v/>
      </c>
      <c r="X429" s="10" t="str">
        <f t="shared" si="165"/>
        <v>-</v>
      </c>
      <c r="Y429" s="10" t="str">
        <f t="shared" si="166"/>
        <v>Real route 1051: 45 items, last item released 19:03; departure = release + 60 min (rounded up to 15) + loading</v>
      </c>
      <c r="Z429" s="10" t="s">
        <v>148</v>
      </c>
      <c r="AA429" s="14">
        <v>3.741472326388889E-3</v>
      </c>
      <c r="AB429" s="11">
        <v>46273.80582480567</v>
      </c>
      <c r="AC429" s="10" t="s">
        <v>150</v>
      </c>
      <c r="AD429" s="10" t="s">
        <v>151</v>
      </c>
      <c r="AE429" s="10" t="s">
        <v>152</v>
      </c>
      <c r="AF429" s="10" t="s">
        <v>227</v>
      </c>
      <c r="AG429" s="14">
        <v>0</v>
      </c>
      <c r="AH429" s="10"/>
      <c r="AI429">
        <f t="shared" si="167"/>
        <v>0</v>
      </c>
      <c r="AJ429" s="54">
        <v>1.891121030092592E-3</v>
      </c>
      <c r="AK429" s="54">
        <v>3.6258012824074079E-2</v>
      </c>
      <c r="AL429" s="53">
        <v>46273.803974454357</v>
      </c>
      <c r="AM429" s="53">
        <v>46273.838341346163</v>
      </c>
      <c r="AN429" t="s">
        <v>151</v>
      </c>
      <c r="AP429" s="54" t="s">
        <v>296</v>
      </c>
      <c r="AQ429" s="53">
        <v>3.6258012824074079E-2</v>
      </c>
      <c r="AR429" s="53">
        <v>46273.838341346163</v>
      </c>
      <c r="AS429" t="s">
        <v>151</v>
      </c>
      <c r="AT429" t="s">
        <v>296</v>
      </c>
    </row>
    <row r="430" spans="1:46" x14ac:dyDescent="0.35">
      <c r="A430" s="10">
        <v>13</v>
      </c>
      <c r="B430" s="11">
        <f t="shared" si="144"/>
        <v>46273.802083333343</v>
      </c>
      <c r="C430" s="10" t="s">
        <v>70</v>
      </c>
      <c r="D430" s="10">
        <f t="shared" si="145"/>
        <v>1063</v>
      </c>
      <c r="E430" s="10" t="str">
        <f t="shared" si="146"/>
        <v>n/a</v>
      </c>
      <c r="F430" s="10" t="str">
        <f t="shared" si="147"/>
        <v>D07</v>
      </c>
      <c r="G430" s="11">
        <f t="shared" si="148"/>
        <v>46273.864583333343</v>
      </c>
      <c r="H430" s="11">
        <f t="shared" si="149"/>
        <v>46273.864583333343</v>
      </c>
      <c r="I430" s="11">
        <f t="shared" si="150"/>
        <v>46273.843750000007</v>
      </c>
      <c r="J430" s="13">
        <f t="shared" si="151"/>
        <v>0.99999999994179234</v>
      </c>
      <c r="K430" s="10">
        <f t="shared" si="152"/>
        <v>27</v>
      </c>
      <c r="L430" s="10">
        <f t="shared" si="153"/>
        <v>8</v>
      </c>
      <c r="M430" s="10">
        <f t="shared" si="154"/>
        <v>35</v>
      </c>
      <c r="N430" s="12">
        <f t="shared" si="155"/>
        <v>0.77142857142857146</v>
      </c>
      <c r="O430" s="10" t="str">
        <f t="shared" si="156"/>
        <v>6</v>
      </c>
      <c r="P430" s="13">
        <f t="shared" si="157"/>
        <v>0.37518867924528299</v>
      </c>
      <c r="Q430" s="10" t="str">
        <f t="shared" si="158"/>
        <v>WT 6</v>
      </c>
      <c r="R430" s="11">
        <f t="shared" si="159"/>
        <v>46273.817716194979</v>
      </c>
      <c r="S430" s="10" t="str">
        <f t="shared" si="160"/>
        <v>ON TIME</v>
      </c>
      <c r="T430" s="10" t="str">
        <f t="shared" si="161"/>
        <v>YES</v>
      </c>
      <c r="U430" s="10">
        <f t="shared" si="162"/>
        <v>37</v>
      </c>
      <c r="V430" s="10" t="str">
        <f t="shared" si="163"/>
        <v>+0:37</v>
      </c>
      <c r="W430" s="10" t="str">
        <f t="shared" si="164"/>
        <v/>
      </c>
      <c r="X430" s="10" t="str">
        <f t="shared" si="165"/>
        <v>-</v>
      </c>
      <c r="Y430" s="10" t="str">
        <f t="shared" si="166"/>
        <v>Real route 1063: 35 items, last item released 19:13; departure = release + 60 min (rounded up to 15) + loading</v>
      </c>
      <c r="Z430" s="10" t="s">
        <v>148</v>
      </c>
      <c r="AA430" s="14">
        <v>1.563286163194445E-2</v>
      </c>
      <c r="AB430" s="11">
        <v>46273.817716194979</v>
      </c>
      <c r="AC430" s="10" t="s">
        <v>212</v>
      </c>
      <c r="AD430" s="10" t="s">
        <v>151</v>
      </c>
      <c r="AE430" s="10" t="s">
        <v>152</v>
      </c>
      <c r="AF430" s="10" t="s">
        <v>270</v>
      </c>
      <c r="AG430" s="14">
        <v>0</v>
      </c>
      <c r="AH430" s="10"/>
      <c r="AI430">
        <f t="shared" si="167"/>
        <v>0</v>
      </c>
      <c r="AJ430" s="54">
        <v>1.1929012349537039E-2</v>
      </c>
      <c r="AK430" s="54">
        <v>2.34763071875E-2</v>
      </c>
      <c r="AL430" s="53">
        <v>46273.814012345683</v>
      </c>
      <c r="AM430" s="53">
        <v>46273.825559640529</v>
      </c>
      <c r="AN430" t="s">
        <v>151</v>
      </c>
      <c r="AP430" s="54" t="s">
        <v>247</v>
      </c>
      <c r="AQ430" s="53">
        <v>2.34763071875E-2</v>
      </c>
      <c r="AR430" s="53">
        <v>46273.825559640529</v>
      </c>
      <c r="AS430" t="s">
        <v>151</v>
      </c>
      <c r="AT430" t="s">
        <v>247</v>
      </c>
    </row>
    <row r="431" spans="1:46" x14ac:dyDescent="0.35">
      <c r="A431" s="10">
        <v>13</v>
      </c>
      <c r="B431" s="11">
        <f t="shared" si="144"/>
        <v>46273.802083333343</v>
      </c>
      <c r="C431" s="10" t="s">
        <v>71</v>
      </c>
      <c r="D431" s="10">
        <f t="shared" si="145"/>
        <v>1066</v>
      </c>
      <c r="E431" s="10" t="str">
        <f t="shared" si="146"/>
        <v>n/a</v>
      </c>
      <c r="F431" s="10" t="str">
        <f t="shared" si="147"/>
        <v>D08</v>
      </c>
      <c r="G431" s="11">
        <f t="shared" si="148"/>
        <v>46273.875</v>
      </c>
      <c r="H431" s="11">
        <f t="shared" si="149"/>
        <v>46273.875</v>
      </c>
      <c r="I431" s="11">
        <f t="shared" si="150"/>
        <v>46273.854166666664</v>
      </c>
      <c r="J431" s="13">
        <f t="shared" si="151"/>
        <v>1.2499999997089617</v>
      </c>
      <c r="K431" s="10">
        <f t="shared" si="152"/>
        <v>11</v>
      </c>
      <c r="L431" s="10">
        <f t="shared" si="153"/>
        <v>0</v>
      </c>
      <c r="M431" s="10">
        <f t="shared" si="154"/>
        <v>11</v>
      </c>
      <c r="N431" s="12">
        <f t="shared" si="155"/>
        <v>1</v>
      </c>
      <c r="O431" s="10" t="str">
        <f t="shared" si="156"/>
        <v/>
      </c>
      <c r="P431" s="13">
        <f t="shared" si="157"/>
        <v>0</v>
      </c>
      <c r="Q431" s="10" t="str">
        <f t="shared" si="158"/>
        <v/>
      </c>
      <c r="R431" s="11" t="str">
        <f t="shared" si="159"/>
        <v/>
      </c>
      <c r="S431" s="10" t="str">
        <f t="shared" si="160"/>
        <v>ALL PICKED</v>
      </c>
      <c r="T431" s="10" t="str">
        <f t="shared" si="161"/>
        <v>YES</v>
      </c>
      <c r="U431" s="10" t="str">
        <f t="shared" si="162"/>
        <v/>
      </c>
      <c r="V431" s="10" t="str">
        <f t="shared" si="163"/>
        <v/>
      </c>
      <c r="W431" s="10" t="str">
        <f t="shared" si="164"/>
        <v/>
      </c>
      <c r="X431" s="10" t="str">
        <f t="shared" si="165"/>
        <v>-</v>
      </c>
      <c r="Y431" s="10" t="str">
        <f t="shared" si="166"/>
        <v>Real route 1066: 12 items, last item released 19:28; departure = release + 60 min (rounded up to 15) + loading</v>
      </c>
      <c r="Z431" s="10" t="s">
        <v>148</v>
      </c>
      <c r="AA431" s="14"/>
      <c r="AB431" s="11"/>
      <c r="AC431" s="10"/>
      <c r="AD431" s="10" t="s">
        <v>203</v>
      </c>
      <c r="AE431" s="10" t="s">
        <v>152</v>
      </c>
      <c r="AF431" s="10"/>
      <c r="AG431" s="14"/>
      <c r="AH431" s="10"/>
      <c r="AI431">
        <f t="shared" si="167"/>
        <v>0</v>
      </c>
      <c r="AN431" t="s">
        <v>203</v>
      </c>
      <c r="AS431" t="s">
        <v>203</v>
      </c>
    </row>
    <row r="432" spans="1:46" x14ac:dyDescent="0.35">
      <c r="A432" s="10">
        <v>13</v>
      </c>
      <c r="B432" s="11">
        <f t="shared" si="144"/>
        <v>46273.802083333343</v>
      </c>
      <c r="C432" s="10" t="s">
        <v>72</v>
      </c>
      <c r="D432" s="10">
        <f t="shared" si="145"/>
        <v>1069</v>
      </c>
      <c r="E432" s="10" t="str">
        <f t="shared" si="146"/>
        <v>n/a</v>
      </c>
      <c r="F432" s="10" t="str">
        <f t="shared" si="147"/>
        <v>D09</v>
      </c>
      <c r="G432" s="11">
        <f t="shared" si="148"/>
        <v>46273.875</v>
      </c>
      <c r="H432" s="11">
        <f t="shared" si="149"/>
        <v>46273.875</v>
      </c>
      <c r="I432" s="11">
        <f t="shared" si="150"/>
        <v>46273.854166666664</v>
      </c>
      <c r="J432" s="13">
        <f t="shared" si="151"/>
        <v>1.2499999997089617</v>
      </c>
      <c r="K432" s="10">
        <f t="shared" si="152"/>
        <v>26</v>
      </c>
      <c r="L432" s="10">
        <f t="shared" si="153"/>
        <v>0</v>
      </c>
      <c r="M432" s="10">
        <f t="shared" si="154"/>
        <v>26</v>
      </c>
      <c r="N432" s="12">
        <f t="shared" si="155"/>
        <v>1</v>
      </c>
      <c r="O432" s="10" t="str">
        <f t="shared" si="156"/>
        <v/>
      </c>
      <c r="P432" s="13">
        <f t="shared" si="157"/>
        <v>0</v>
      </c>
      <c r="Q432" s="10" t="str">
        <f t="shared" si="158"/>
        <v/>
      </c>
      <c r="R432" s="11" t="str">
        <f t="shared" si="159"/>
        <v/>
      </c>
      <c r="S432" s="10" t="str">
        <f t="shared" si="160"/>
        <v>ALL PICKED</v>
      </c>
      <c r="T432" s="10" t="str">
        <f t="shared" si="161"/>
        <v>YES</v>
      </c>
      <c r="U432" s="10" t="str">
        <f t="shared" si="162"/>
        <v/>
      </c>
      <c r="V432" s="10" t="str">
        <f t="shared" si="163"/>
        <v/>
      </c>
      <c r="W432" s="10" t="str">
        <f t="shared" si="164"/>
        <v/>
      </c>
      <c r="X432" s="10" t="str">
        <f t="shared" si="165"/>
        <v>-</v>
      </c>
      <c r="Y432" s="10" t="str">
        <f t="shared" si="166"/>
        <v>Real route 1069: 27 items, last item released 19:28; departure = release + 60 min (rounded up to 15) + loading</v>
      </c>
      <c r="Z432" s="10" t="s">
        <v>148</v>
      </c>
      <c r="AA432" s="14"/>
      <c r="AB432" s="11"/>
      <c r="AC432" s="10"/>
      <c r="AD432" s="10" t="s">
        <v>203</v>
      </c>
      <c r="AE432" s="10" t="s">
        <v>152</v>
      </c>
      <c r="AF432" s="10"/>
      <c r="AG432" s="14"/>
      <c r="AH432" s="10"/>
      <c r="AI432">
        <f t="shared" si="167"/>
        <v>0</v>
      </c>
      <c r="AN432" t="s">
        <v>203</v>
      </c>
      <c r="AS432" t="s">
        <v>203</v>
      </c>
    </row>
    <row r="433" spans="1:45" x14ac:dyDescent="0.35">
      <c r="A433" s="10">
        <v>13</v>
      </c>
      <c r="B433" s="11">
        <f t="shared" si="144"/>
        <v>46273.802083333343</v>
      </c>
      <c r="C433" s="10" t="s">
        <v>73</v>
      </c>
      <c r="D433" s="10">
        <f t="shared" si="145"/>
        <v>1083</v>
      </c>
      <c r="E433" s="10" t="str">
        <f t="shared" si="146"/>
        <v>n/a</v>
      </c>
      <c r="F433" s="10" t="str">
        <f t="shared" si="147"/>
        <v>D10</v>
      </c>
      <c r="G433" s="11">
        <f t="shared" si="148"/>
        <v>46273.875</v>
      </c>
      <c r="H433" s="11">
        <f t="shared" si="149"/>
        <v>46273.875</v>
      </c>
      <c r="I433" s="11">
        <f t="shared" si="150"/>
        <v>46273.854166666664</v>
      </c>
      <c r="J433" s="13">
        <f t="shared" si="151"/>
        <v>1.2499999997089617</v>
      </c>
      <c r="K433" s="10">
        <f t="shared" si="152"/>
        <v>7</v>
      </c>
      <c r="L433" s="10">
        <f t="shared" si="153"/>
        <v>0</v>
      </c>
      <c r="M433" s="10">
        <f t="shared" si="154"/>
        <v>7</v>
      </c>
      <c r="N433" s="12">
        <f t="shared" si="155"/>
        <v>1</v>
      </c>
      <c r="O433" s="10" t="str">
        <f t="shared" si="156"/>
        <v/>
      </c>
      <c r="P433" s="13">
        <f t="shared" si="157"/>
        <v>0</v>
      </c>
      <c r="Q433" s="10" t="str">
        <f t="shared" si="158"/>
        <v/>
      </c>
      <c r="R433" s="11" t="str">
        <f t="shared" si="159"/>
        <v/>
      </c>
      <c r="S433" s="10" t="str">
        <f t="shared" si="160"/>
        <v>ALL PICKED</v>
      </c>
      <c r="T433" s="10" t="str">
        <f t="shared" si="161"/>
        <v>YES</v>
      </c>
      <c r="U433" s="10" t="str">
        <f t="shared" si="162"/>
        <v/>
      </c>
      <c r="V433" s="10" t="str">
        <f t="shared" si="163"/>
        <v/>
      </c>
      <c r="W433" s="10" t="str">
        <f t="shared" si="164"/>
        <v/>
      </c>
      <c r="X433" s="10" t="str">
        <f t="shared" si="165"/>
        <v>-</v>
      </c>
      <c r="Y433" s="10" t="str">
        <f t="shared" si="166"/>
        <v>Real route 1083: 9 items, last item released 19:28; departure = release + 60 min (rounded up to 15) + loading</v>
      </c>
      <c r="Z433" s="10" t="s">
        <v>148</v>
      </c>
      <c r="AA433" s="14"/>
      <c r="AB433" s="11"/>
      <c r="AC433" s="10"/>
      <c r="AD433" s="10" t="s">
        <v>203</v>
      </c>
      <c r="AE433" s="10" t="s">
        <v>152</v>
      </c>
      <c r="AF433" s="10"/>
      <c r="AG433" s="14"/>
      <c r="AH433" s="10"/>
      <c r="AI433">
        <f t="shared" si="167"/>
        <v>0</v>
      </c>
      <c r="AN433" t="s">
        <v>203</v>
      </c>
      <c r="AS433" t="s">
        <v>203</v>
      </c>
    </row>
    <row r="434" spans="1:45" x14ac:dyDescent="0.35">
      <c r="A434" s="10">
        <v>13</v>
      </c>
      <c r="B434" s="11">
        <f t="shared" si="144"/>
        <v>46273.802083333343</v>
      </c>
      <c r="C434" s="10" t="s">
        <v>74</v>
      </c>
      <c r="D434" s="10">
        <f t="shared" si="145"/>
        <v>1981</v>
      </c>
      <c r="E434" s="10" t="str">
        <f t="shared" si="146"/>
        <v>n/a</v>
      </c>
      <c r="F434" s="10" t="str">
        <f t="shared" si="147"/>
        <v>D12</v>
      </c>
      <c r="G434" s="11">
        <f t="shared" si="148"/>
        <v>46273.885416666657</v>
      </c>
      <c r="H434" s="11">
        <f t="shared" si="149"/>
        <v>46273.885416666657</v>
      </c>
      <c r="I434" s="11">
        <f t="shared" si="150"/>
        <v>46273.864583333321</v>
      </c>
      <c r="J434" s="13">
        <f t="shared" si="151"/>
        <v>1.4999999994761311</v>
      </c>
      <c r="K434" s="10">
        <f t="shared" si="152"/>
        <v>74</v>
      </c>
      <c r="L434" s="10">
        <f t="shared" si="153"/>
        <v>0</v>
      </c>
      <c r="M434" s="10">
        <f t="shared" si="154"/>
        <v>74</v>
      </c>
      <c r="N434" s="12">
        <f t="shared" si="155"/>
        <v>1</v>
      </c>
      <c r="O434" s="10" t="str">
        <f t="shared" si="156"/>
        <v/>
      </c>
      <c r="P434" s="13">
        <f t="shared" si="157"/>
        <v>0</v>
      </c>
      <c r="Q434" s="10" t="str">
        <f t="shared" si="158"/>
        <v/>
      </c>
      <c r="R434" s="11" t="str">
        <f t="shared" si="159"/>
        <v/>
      </c>
      <c r="S434" s="10" t="str">
        <f t="shared" si="160"/>
        <v>ALL PICKED</v>
      </c>
      <c r="T434" s="10" t="str">
        <f t="shared" si="161"/>
        <v>YES</v>
      </c>
      <c r="U434" s="10" t="str">
        <f t="shared" si="162"/>
        <v/>
      </c>
      <c r="V434" s="10" t="str">
        <f t="shared" si="163"/>
        <v/>
      </c>
      <c r="W434" s="10" t="str">
        <f t="shared" si="164"/>
        <v/>
      </c>
      <c r="X434" s="10" t="str">
        <f t="shared" si="165"/>
        <v>-</v>
      </c>
      <c r="Y434" s="10" t="str">
        <f t="shared" si="166"/>
        <v>Real route 1981: 90 items, last item released 19:37; departure = release + 60 min (rounded up to 15) + loading</v>
      </c>
      <c r="Z434" s="10" t="s">
        <v>148</v>
      </c>
      <c r="AA434" s="14"/>
      <c r="AB434" s="11"/>
      <c r="AC434" s="10"/>
      <c r="AD434" s="10" t="s">
        <v>203</v>
      </c>
      <c r="AE434" s="10" t="s">
        <v>152</v>
      </c>
      <c r="AF434" s="10"/>
      <c r="AG434" s="14"/>
      <c r="AH434" s="10"/>
      <c r="AI434">
        <f t="shared" si="167"/>
        <v>0</v>
      </c>
      <c r="AN434" t="s">
        <v>203</v>
      </c>
      <c r="AS434" t="s">
        <v>203</v>
      </c>
    </row>
    <row r="435" spans="1:45" x14ac:dyDescent="0.35">
      <c r="A435" s="10">
        <v>14</v>
      </c>
      <c r="B435" s="11">
        <f t="shared" si="144"/>
        <v>46273.8125</v>
      </c>
      <c r="C435" s="10" t="s">
        <v>20</v>
      </c>
      <c r="D435" s="10">
        <f t="shared" si="145"/>
        <v>1027</v>
      </c>
      <c r="E435" s="10" t="str">
        <f t="shared" si="146"/>
        <v>n/a</v>
      </c>
      <c r="F435" s="10" t="str">
        <f t="shared" si="147"/>
        <v>D01</v>
      </c>
      <c r="G435" s="11">
        <f t="shared" si="148"/>
        <v>46273.770833333343</v>
      </c>
      <c r="H435" s="11">
        <f t="shared" si="149"/>
        <v>46273.770833333343</v>
      </c>
      <c r="I435" s="11">
        <f t="shared" si="150"/>
        <v>46273.750000000007</v>
      </c>
      <c r="J435" s="13">
        <f t="shared" si="151"/>
        <v>-1.499999999825377</v>
      </c>
      <c r="K435" s="10">
        <f t="shared" si="152"/>
        <v>1</v>
      </c>
      <c r="L435" s="10">
        <f t="shared" si="153"/>
        <v>0</v>
      </c>
      <c r="M435" s="10">
        <f t="shared" si="154"/>
        <v>1</v>
      </c>
      <c r="N435" s="12">
        <f t="shared" si="155"/>
        <v>1</v>
      </c>
      <c r="O435" s="10" t="str">
        <f t="shared" si="156"/>
        <v/>
      </c>
      <c r="P435" s="13">
        <f t="shared" si="157"/>
        <v>0</v>
      </c>
      <c r="Q435" s="10" t="str">
        <f t="shared" si="158"/>
        <v/>
      </c>
      <c r="R435" s="11" t="str">
        <f t="shared" si="159"/>
        <v/>
      </c>
      <c r="S435" s="10" t="str">
        <f t="shared" si="160"/>
        <v>DEPARTED COMPLETE</v>
      </c>
      <c r="T435" s="10" t="str">
        <f t="shared" si="161"/>
        <v>YES</v>
      </c>
      <c r="U435" s="10" t="str">
        <f t="shared" si="162"/>
        <v/>
      </c>
      <c r="V435" s="10" t="str">
        <f t="shared" si="163"/>
        <v/>
      </c>
      <c r="W435" s="10" t="str">
        <f t="shared" si="164"/>
        <v/>
      </c>
      <c r="X435" s="10" t="str">
        <f t="shared" si="165"/>
        <v>-</v>
      </c>
      <c r="Y435" s="10" t="str">
        <f t="shared" si="166"/>
        <v>Real route 1027: 1 items, last item released 16:56; departure = release + 60 min (rounded up to 15) + loading</v>
      </c>
      <c r="Z435" s="10" t="s">
        <v>148</v>
      </c>
      <c r="AA435" s="14"/>
      <c r="AB435" s="11"/>
      <c r="AC435" s="10"/>
      <c r="AD435" s="10" t="s">
        <v>262</v>
      </c>
      <c r="AE435" s="10" t="s">
        <v>152</v>
      </c>
      <c r="AF435" s="10"/>
      <c r="AG435" s="14"/>
      <c r="AH435" s="10"/>
      <c r="AI435">
        <f t="shared" si="167"/>
        <v>0</v>
      </c>
      <c r="AN435" t="s">
        <v>262</v>
      </c>
      <c r="AS435" t="s">
        <v>262</v>
      </c>
    </row>
    <row r="436" spans="1:45" x14ac:dyDescent="0.35">
      <c r="A436" s="10">
        <v>14</v>
      </c>
      <c r="B436" s="11">
        <f t="shared" si="144"/>
        <v>46273.8125</v>
      </c>
      <c r="C436" s="10" t="s">
        <v>43</v>
      </c>
      <c r="D436" s="10">
        <f t="shared" si="145"/>
        <v>1011</v>
      </c>
      <c r="E436" s="10" t="str">
        <f t="shared" si="146"/>
        <v>n/a</v>
      </c>
      <c r="F436" s="10" t="str">
        <f t="shared" si="147"/>
        <v>D04</v>
      </c>
      <c r="G436" s="11">
        <f t="shared" si="148"/>
        <v>46273.802083333343</v>
      </c>
      <c r="H436" s="11">
        <f t="shared" si="149"/>
        <v>46273.802083333343</v>
      </c>
      <c r="I436" s="11">
        <f t="shared" si="150"/>
        <v>46273.781250000007</v>
      </c>
      <c r="J436" s="13">
        <f t="shared" si="151"/>
        <v>-0.74999999982537702</v>
      </c>
      <c r="K436" s="10">
        <f t="shared" si="152"/>
        <v>15</v>
      </c>
      <c r="L436" s="10">
        <f t="shared" si="153"/>
        <v>0</v>
      </c>
      <c r="M436" s="10">
        <f t="shared" si="154"/>
        <v>15</v>
      </c>
      <c r="N436" s="12">
        <f t="shared" si="155"/>
        <v>1</v>
      </c>
      <c r="O436" s="10" t="str">
        <f t="shared" si="156"/>
        <v/>
      </c>
      <c r="P436" s="13">
        <f t="shared" si="157"/>
        <v>0</v>
      </c>
      <c r="Q436" s="10" t="str">
        <f t="shared" si="158"/>
        <v/>
      </c>
      <c r="R436" s="11" t="str">
        <f t="shared" si="159"/>
        <v/>
      </c>
      <c r="S436" s="10" t="str">
        <f t="shared" si="160"/>
        <v>DEPARTED COMPLETE</v>
      </c>
      <c r="T436" s="10" t="str">
        <f t="shared" si="161"/>
        <v>YES</v>
      </c>
      <c r="U436" s="10" t="str">
        <f t="shared" si="162"/>
        <v/>
      </c>
      <c r="V436" s="10" t="str">
        <f t="shared" si="163"/>
        <v/>
      </c>
      <c r="W436" s="10" t="str">
        <f t="shared" si="164"/>
        <v/>
      </c>
      <c r="X436" s="10" t="str">
        <f t="shared" si="165"/>
        <v>-</v>
      </c>
      <c r="Y436" s="10" t="str">
        <f t="shared" si="166"/>
        <v>Real route 1011: 15 items, last item released 17:38; departure = release + 60 min (rounded up to 15) + loading</v>
      </c>
      <c r="Z436" s="10" t="s">
        <v>148</v>
      </c>
      <c r="AA436" s="14"/>
      <c r="AB436" s="11"/>
      <c r="AC436" s="10"/>
      <c r="AD436" s="10" t="s">
        <v>262</v>
      </c>
      <c r="AE436" s="10" t="s">
        <v>152</v>
      </c>
      <c r="AF436" s="10"/>
      <c r="AG436" s="14"/>
      <c r="AH436" s="10"/>
      <c r="AI436">
        <f t="shared" si="167"/>
        <v>0</v>
      </c>
      <c r="AN436" t="s">
        <v>262</v>
      </c>
      <c r="AS436" t="s">
        <v>262</v>
      </c>
    </row>
    <row r="437" spans="1:45" x14ac:dyDescent="0.35">
      <c r="A437" s="10">
        <v>14</v>
      </c>
      <c r="B437" s="11">
        <f t="shared" si="144"/>
        <v>46273.8125</v>
      </c>
      <c r="C437" s="10" t="s">
        <v>44</v>
      </c>
      <c r="D437" s="10">
        <f t="shared" si="145"/>
        <v>1045</v>
      </c>
      <c r="E437" s="10" t="str">
        <f t="shared" si="146"/>
        <v>n/a</v>
      </c>
      <c r="F437" s="10" t="str">
        <f t="shared" si="147"/>
        <v>D05</v>
      </c>
      <c r="G437" s="11">
        <f t="shared" si="148"/>
        <v>46273.8125</v>
      </c>
      <c r="H437" s="11">
        <f t="shared" si="149"/>
        <v>46273.8125</v>
      </c>
      <c r="I437" s="11">
        <f t="shared" si="150"/>
        <v>46273.791666666664</v>
      </c>
      <c r="J437" s="13">
        <f t="shared" si="151"/>
        <v>-0.50000000005820766</v>
      </c>
      <c r="K437" s="10">
        <f t="shared" si="152"/>
        <v>21</v>
      </c>
      <c r="L437" s="10">
        <f t="shared" si="153"/>
        <v>0</v>
      </c>
      <c r="M437" s="10">
        <f t="shared" si="154"/>
        <v>21</v>
      </c>
      <c r="N437" s="12">
        <f t="shared" si="155"/>
        <v>1</v>
      </c>
      <c r="O437" s="10" t="str">
        <f t="shared" si="156"/>
        <v/>
      </c>
      <c r="P437" s="13">
        <f t="shared" si="157"/>
        <v>0</v>
      </c>
      <c r="Q437" s="10" t="str">
        <f t="shared" si="158"/>
        <v/>
      </c>
      <c r="R437" s="11" t="str">
        <f t="shared" si="159"/>
        <v/>
      </c>
      <c r="S437" s="10" t="str">
        <f t="shared" si="160"/>
        <v>DEPARTED COMPLETE</v>
      </c>
      <c r="T437" s="10" t="str">
        <f t="shared" si="161"/>
        <v>YES</v>
      </c>
      <c r="U437" s="10" t="str">
        <f t="shared" si="162"/>
        <v/>
      </c>
      <c r="V437" s="10" t="str">
        <f t="shared" si="163"/>
        <v/>
      </c>
      <c r="W437" s="10" t="str">
        <f t="shared" si="164"/>
        <v/>
      </c>
      <c r="X437" s="10" t="str">
        <f t="shared" si="165"/>
        <v>-</v>
      </c>
      <c r="Y437" s="10" t="str">
        <f t="shared" si="166"/>
        <v>Real route 1045: 21 items, last item released 17:58; departure = release + 60 min (rounded up to 15) + loading</v>
      </c>
      <c r="Z437" s="10" t="s">
        <v>148</v>
      </c>
      <c r="AA437" s="14"/>
      <c r="AB437" s="11"/>
      <c r="AC437" s="10"/>
      <c r="AD437" s="10" t="s">
        <v>262</v>
      </c>
      <c r="AE437" s="10" t="s">
        <v>152</v>
      </c>
      <c r="AF437" s="10"/>
      <c r="AG437" s="14"/>
      <c r="AH437" s="10"/>
      <c r="AI437">
        <f t="shared" si="167"/>
        <v>0</v>
      </c>
      <c r="AN437" t="s">
        <v>262</v>
      </c>
      <c r="AS437" t="s">
        <v>262</v>
      </c>
    </row>
    <row r="438" spans="1:45" x14ac:dyDescent="0.35">
      <c r="A438" s="10">
        <v>14</v>
      </c>
      <c r="B438" s="11">
        <f t="shared" si="144"/>
        <v>46273.8125</v>
      </c>
      <c r="C438" s="10" t="s">
        <v>45</v>
      </c>
      <c r="D438" s="10">
        <f t="shared" si="145"/>
        <v>1072</v>
      </c>
      <c r="E438" s="10" t="str">
        <f t="shared" si="146"/>
        <v>n/a</v>
      </c>
      <c r="F438" s="10" t="str">
        <f t="shared" si="147"/>
        <v>D06</v>
      </c>
      <c r="G438" s="11">
        <f t="shared" si="148"/>
        <v>46273.802083333343</v>
      </c>
      <c r="H438" s="11">
        <f t="shared" si="149"/>
        <v>46273.802083333343</v>
      </c>
      <c r="I438" s="11">
        <f t="shared" si="150"/>
        <v>46273.781250000007</v>
      </c>
      <c r="J438" s="13">
        <f t="shared" si="151"/>
        <v>-0.74999999982537702</v>
      </c>
      <c r="K438" s="10">
        <f t="shared" si="152"/>
        <v>2</v>
      </c>
      <c r="L438" s="10">
        <f t="shared" si="153"/>
        <v>0</v>
      </c>
      <c r="M438" s="10">
        <f t="shared" si="154"/>
        <v>2</v>
      </c>
      <c r="N438" s="12">
        <f t="shared" si="155"/>
        <v>1</v>
      </c>
      <c r="O438" s="10" t="str">
        <f t="shared" si="156"/>
        <v/>
      </c>
      <c r="P438" s="13">
        <f t="shared" si="157"/>
        <v>0</v>
      </c>
      <c r="Q438" s="10" t="str">
        <f t="shared" si="158"/>
        <v/>
      </c>
      <c r="R438" s="11" t="str">
        <f t="shared" si="159"/>
        <v/>
      </c>
      <c r="S438" s="10" t="str">
        <f t="shared" si="160"/>
        <v>DEPARTED COMPLETE</v>
      </c>
      <c r="T438" s="10" t="str">
        <f t="shared" si="161"/>
        <v>YES</v>
      </c>
      <c r="U438" s="10" t="str">
        <f t="shared" si="162"/>
        <v/>
      </c>
      <c r="V438" s="10" t="str">
        <f t="shared" si="163"/>
        <v/>
      </c>
      <c r="W438" s="10" t="str">
        <f t="shared" si="164"/>
        <v/>
      </c>
      <c r="X438" s="10" t="str">
        <f t="shared" si="165"/>
        <v>T07_PICK_CUTOFF_PASSED_LATE</v>
      </c>
      <c r="Y438" s="10" t="str">
        <f t="shared" si="166"/>
        <v>Real route 1072: 2 items, last item released 17:54. Synthesized status-coverage scenario: pick cutoff 18:45 and departure 19:15; snapshot 11 intentionally demonstrates open work at cutoff.</v>
      </c>
      <c r="Z438" s="10" t="s">
        <v>148</v>
      </c>
      <c r="AA438" s="14"/>
      <c r="AB438" s="11"/>
      <c r="AC438" s="10"/>
      <c r="AD438" s="10" t="s">
        <v>262</v>
      </c>
      <c r="AE438" s="10" t="s">
        <v>152</v>
      </c>
      <c r="AF438" s="10"/>
      <c r="AG438" s="14"/>
      <c r="AH438" s="10"/>
      <c r="AI438">
        <f t="shared" si="167"/>
        <v>0</v>
      </c>
      <c r="AN438" t="s">
        <v>262</v>
      </c>
      <c r="AS438" t="s">
        <v>262</v>
      </c>
    </row>
    <row r="439" spans="1:45" x14ac:dyDescent="0.35">
      <c r="A439" s="10">
        <v>14</v>
      </c>
      <c r="B439" s="11">
        <f t="shared" si="144"/>
        <v>46273.8125</v>
      </c>
      <c r="C439" s="10" t="s">
        <v>46</v>
      </c>
      <c r="D439" s="10">
        <f t="shared" si="145"/>
        <v>1035</v>
      </c>
      <c r="E439" s="10" t="str">
        <f t="shared" si="146"/>
        <v>n/a</v>
      </c>
      <c r="F439" s="10" t="str">
        <f t="shared" si="147"/>
        <v>D07</v>
      </c>
      <c r="G439" s="11">
        <f t="shared" si="148"/>
        <v>46273.822916666657</v>
      </c>
      <c r="H439" s="11">
        <f t="shared" si="149"/>
        <v>46273.822916666657</v>
      </c>
      <c r="I439" s="11">
        <f t="shared" si="150"/>
        <v>46273.802083333321</v>
      </c>
      <c r="J439" s="13">
        <f t="shared" si="151"/>
        <v>-0.2500000002910383</v>
      </c>
      <c r="K439" s="10">
        <f t="shared" si="152"/>
        <v>1</v>
      </c>
      <c r="L439" s="10">
        <f t="shared" si="153"/>
        <v>0</v>
      </c>
      <c r="M439" s="10">
        <f t="shared" si="154"/>
        <v>1</v>
      </c>
      <c r="N439" s="12">
        <f t="shared" si="155"/>
        <v>1</v>
      </c>
      <c r="O439" s="10" t="str">
        <f t="shared" si="156"/>
        <v/>
      </c>
      <c r="P439" s="13">
        <f t="shared" si="157"/>
        <v>0</v>
      </c>
      <c r="Q439" s="10" t="str">
        <f t="shared" si="158"/>
        <v/>
      </c>
      <c r="R439" s="11" t="str">
        <f t="shared" si="159"/>
        <v/>
      </c>
      <c r="S439" s="10" t="str">
        <f t="shared" si="160"/>
        <v>ALL PICKED</v>
      </c>
      <c r="T439" s="10" t="str">
        <f t="shared" si="161"/>
        <v>YES</v>
      </c>
      <c r="U439" s="10" t="str">
        <f t="shared" si="162"/>
        <v/>
      </c>
      <c r="V439" s="10" t="str">
        <f t="shared" si="163"/>
        <v/>
      </c>
      <c r="W439" s="10" t="str">
        <f t="shared" si="164"/>
        <v/>
      </c>
      <c r="X439" s="10" t="str">
        <f t="shared" si="165"/>
        <v>-</v>
      </c>
      <c r="Y439" s="10" t="str">
        <f t="shared" si="166"/>
        <v>Real route 1035: 1 items, last item released 18:02; departure = release + 60 min (rounded up to 15) + loading</v>
      </c>
      <c r="Z439" s="10" t="s">
        <v>148</v>
      </c>
      <c r="AA439" s="14"/>
      <c r="AB439" s="11"/>
      <c r="AC439" s="10"/>
      <c r="AD439" s="10" t="s">
        <v>203</v>
      </c>
      <c r="AE439" s="10" t="s">
        <v>152</v>
      </c>
      <c r="AF439" s="10"/>
      <c r="AG439" s="14"/>
      <c r="AH439" s="10"/>
      <c r="AI439">
        <f t="shared" si="167"/>
        <v>0</v>
      </c>
      <c r="AN439" t="s">
        <v>203</v>
      </c>
      <c r="AS439" t="s">
        <v>203</v>
      </c>
    </row>
    <row r="440" spans="1:45" x14ac:dyDescent="0.35">
      <c r="A440" s="10">
        <v>14</v>
      </c>
      <c r="B440" s="11">
        <f t="shared" si="144"/>
        <v>46273.8125</v>
      </c>
      <c r="C440" s="10" t="s">
        <v>47</v>
      </c>
      <c r="D440" s="10">
        <f t="shared" si="145"/>
        <v>1888</v>
      </c>
      <c r="E440" s="10" t="str">
        <f t="shared" si="146"/>
        <v>n/a</v>
      </c>
      <c r="F440" s="10" t="str">
        <f t="shared" si="147"/>
        <v>D08</v>
      </c>
      <c r="G440" s="11">
        <f t="shared" si="148"/>
        <v>46273.822916666657</v>
      </c>
      <c r="H440" s="11">
        <f t="shared" si="149"/>
        <v>46273.822916666657</v>
      </c>
      <c r="I440" s="11">
        <f t="shared" si="150"/>
        <v>46273.802083333321</v>
      </c>
      <c r="J440" s="13">
        <f t="shared" si="151"/>
        <v>-0.2500000002910383</v>
      </c>
      <c r="K440" s="10">
        <f t="shared" si="152"/>
        <v>88</v>
      </c>
      <c r="L440" s="10">
        <f t="shared" si="153"/>
        <v>0</v>
      </c>
      <c r="M440" s="10">
        <f t="shared" si="154"/>
        <v>88</v>
      </c>
      <c r="N440" s="12">
        <f t="shared" si="155"/>
        <v>1</v>
      </c>
      <c r="O440" s="10" t="str">
        <f t="shared" si="156"/>
        <v/>
      </c>
      <c r="P440" s="13">
        <f t="shared" si="157"/>
        <v>0</v>
      </c>
      <c r="Q440" s="10" t="str">
        <f t="shared" si="158"/>
        <v/>
      </c>
      <c r="R440" s="11" t="str">
        <f t="shared" si="159"/>
        <v/>
      </c>
      <c r="S440" s="10" t="str">
        <f t="shared" si="160"/>
        <v>ALL PICKED</v>
      </c>
      <c r="T440" s="10" t="str">
        <f t="shared" si="161"/>
        <v>YES</v>
      </c>
      <c r="U440" s="10" t="str">
        <f t="shared" si="162"/>
        <v/>
      </c>
      <c r="V440" s="10" t="str">
        <f t="shared" si="163"/>
        <v/>
      </c>
      <c r="W440" s="10" t="str">
        <f t="shared" si="164"/>
        <v/>
      </c>
      <c r="X440" s="10" t="str">
        <f t="shared" si="165"/>
        <v>-</v>
      </c>
      <c r="Y440" s="10" t="str">
        <f t="shared" si="166"/>
        <v>Real route 1888: 88 items, last item released 18:00; departure = release + 60 min (rounded up to 15) + loading</v>
      </c>
      <c r="Z440" s="10" t="s">
        <v>148</v>
      </c>
      <c r="AA440" s="14"/>
      <c r="AB440" s="11"/>
      <c r="AC440" s="10"/>
      <c r="AD440" s="10" t="s">
        <v>203</v>
      </c>
      <c r="AE440" s="10" t="s">
        <v>152</v>
      </c>
      <c r="AF440" s="10"/>
      <c r="AG440" s="14"/>
      <c r="AH440" s="10"/>
      <c r="AI440">
        <f t="shared" si="167"/>
        <v>0</v>
      </c>
      <c r="AN440" t="s">
        <v>203</v>
      </c>
      <c r="AS440" t="s">
        <v>203</v>
      </c>
    </row>
    <row r="441" spans="1:45" x14ac:dyDescent="0.35">
      <c r="A441" s="10">
        <v>14</v>
      </c>
      <c r="B441" s="11">
        <f t="shared" si="144"/>
        <v>46273.8125</v>
      </c>
      <c r="C441" s="10" t="s">
        <v>48</v>
      </c>
      <c r="D441" s="10">
        <f t="shared" si="145"/>
        <v>1012</v>
      </c>
      <c r="E441" s="10" t="str">
        <f t="shared" si="146"/>
        <v>n/a</v>
      </c>
      <c r="F441" s="10" t="str">
        <f t="shared" si="147"/>
        <v>D09</v>
      </c>
      <c r="G441" s="11">
        <f t="shared" si="148"/>
        <v>46273.833333333343</v>
      </c>
      <c r="H441" s="11">
        <f t="shared" si="149"/>
        <v>46273.833333333343</v>
      </c>
      <c r="I441" s="11">
        <f t="shared" si="150"/>
        <v>46273.812500000007</v>
      </c>
      <c r="J441" s="13">
        <f t="shared" si="151"/>
        <v>1.7462298274040222E-10</v>
      </c>
      <c r="K441" s="10">
        <f t="shared" si="152"/>
        <v>27</v>
      </c>
      <c r="L441" s="10">
        <f t="shared" si="153"/>
        <v>0</v>
      </c>
      <c r="M441" s="10">
        <f t="shared" si="154"/>
        <v>27</v>
      </c>
      <c r="N441" s="12">
        <f t="shared" si="155"/>
        <v>1</v>
      </c>
      <c r="O441" s="10" t="str">
        <f t="shared" si="156"/>
        <v/>
      </c>
      <c r="P441" s="13">
        <f t="shared" si="157"/>
        <v>0</v>
      </c>
      <c r="Q441" s="10" t="str">
        <f t="shared" si="158"/>
        <v/>
      </c>
      <c r="R441" s="11" t="str">
        <f t="shared" si="159"/>
        <v/>
      </c>
      <c r="S441" s="10" t="str">
        <f t="shared" si="160"/>
        <v>ALL PICKED</v>
      </c>
      <c r="T441" s="10" t="str">
        <f t="shared" si="161"/>
        <v>YES</v>
      </c>
      <c r="U441" s="10" t="str">
        <f t="shared" si="162"/>
        <v/>
      </c>
      <c r="V441" s="10" t="str">
        <f t="shared" si="163"/>
        <v/>
      </c>
      <c r="W441" s="10" t="str">
        <f t="shared" si="164"/>
        <v/>
      </c>
      <c r="X441" s="10" t="str">
        <f t="shared" si="165"/>
        <v>-</v>
      </c>
      <c r="Y441" s="10" t="str">
        <f t="shared" si="166"/>
        <v>Real route 1012: 27 items, last item released 18:17; departure = release + 60 min (rounded up to 15) + loading</v>
      </c>
      <c r="Z441" s="10" t="s">
        <v>148</v>
      </c>
      <c r="AA441" s="14"/>
      <c r="AB441" s="11"/>
      <c r="AC441" s="10"/>
      <c r="AD441" s="10" t="s">
        <v>203</v>
      </c>
      <c r="AE441" s="10" t="s">
        <v>152</v>
      </c>
      <c r="AF441" s="10"/>
      <c r="AG441" s="14"/>
      <c r="AH441" s="10"/>
      <c r="AI441">
        <f t="shared" si="167"/>
        <v>0</v>
      </c>
      <c r="AN441" t="s">
        <v>203</v>
      </c>
      <c r="AS441" t="s">
        <v>203</v>
      </c>
    </row>
    <row r="442" spans="1:45" x14ac:dyDescent="0.35">
      <c r="A442" s="10">
        <v>14</v>
      </c>
      <c r="B442" s="11">
        <f t="shared" si="144"/>
        <v>46273.8125</v>
      </c>
      <c r="C442" s="10" t="s">
        <v>49</v>
      </c>
      <c r="D442" s="10">
        <f t="shared" si="145"/>
        <v>1018</v>
      </c>
      <c r="E442" s="10" t="str">
        <f t="shared" si="146"/>
        <v>n/a</v>
      </c>
      <c r="F442" s="10" t="str">
        <f t="shared" si="147"/>
        <v>D10</v>
      </c>
      <c r="G442" s="11">
        <f t="shared" si="148"/>
        <v>46273.833333333343</v>
      </c>
      <c r="H442" s="11">
        <f t="shared" si="149"/>
        <v>46273.833333333343</v>
      </c>
      <c r="I442" s="11">
        <f t="shared" si="150"/>
        <v>46273.812500000007</v>
      </c>
      <c r="J442" s="13">
        <f t="shared" si="151"/>
        <v>1.7462298274040222E-10</v>
      </c>
      <c r="K442" s="10">
        <f t="shared" si="152"/>
        <v>16</v>
      </c>
      <c r="L442" s="10">
        <f t="shared" si="153"/>
        <v>0</v>
      </c>
      <c r="M442" s="10">
        <f t="shared" si="154"/>
        <v>16</v>
      </c>
      <c r="N442" s="12">
        <f t="shared" si="155"/>
        <v>1</v>
      </c>
      <c r="O442" s="10" t="str">
        <f t="shared" si="156"/>
        <v/>
      </c>
      <c r="P442" s="13">
        <f t="shared" si="157"/>
        <v>0</v>
      </c>
      <c r="Q442" s="10" t="str">
        <f t="shared" si="158"/>
        <v/>
      </c>
      <c r="R442" s="11" t="str">
        <f t="shared" si="159"/>
        <v/>
      </c>
      <c r="S442" s="10" t="str">
        <f t="shared" si="160"/>
        <v>ALL PICKED</v>
      </c>
      <c r="T442" s="10" t="str">
        <f t="shared" si="161"/>
        <v>YES</v>
      </c>
      <c r="U442" s="10" t="str">
        <f t="shared" si="162"/>
        <v/>
      </c>
      <c r="V442" s="10" t="str">
        <f t="shared" si="163"/>
        <v/>
      </c>
      <c r="W442" s="10" t="str">
        <f t="shared" si="164"/>
        <v/>
      </c>
      <c r="X442" s="10" t="str">
        <f t="shared" si="165"/>
        <v>-</v>
      </c>
      <c r="Y442" s="10" t="str">
        <f t="shared" si="166"/>
        <v>Real route 1018: 16 items, last item released 18:25; departure = release + 60 min (rounded up to 15) + loading</v>
      </c>
      <c r="Z442" s="10" t="s">
        <v>148</v>
      </c>
      <c r="AA442" s="14"/>
      <c r="AB442" s="11"/>
      <c r="AC442" s="10"/>
      <c r="AD442" s="10" t="s">
        <v>203</v>
      </c>
      <c r="AE442" s="10" t="s">
        <v>152</v>
      </c>
      <c r="AF442" s="10"/>
      <c r="AG442" s="14"/>
      <c r="AH442" s="10"/>
      <c r="AI442">
        <f t="shared" si="167"/>
        <v>0</v>
      </c>
      <c r="AN442" t="s">
        <v>203</v>
      </c>
      <c r="AS442" t="s">
        <v>203</v>
      </c>
    </row>
    <row r="443" spans="1:45" x14ac:dyDescent="0.35">
      <c r="A443" s="10">
        <v>14</v>
      </c>
      <c r="B443" s="11">
        <f t="shared" si="144"/>
        <v>46273.8125</v>
      </c>
      <c r="C443" s="10" t="s">
        <v>50</v>
      </c>
      <c r="D443" s="10">
        <f t="shared" si="145"/>
        <v>1037</v>
      </c>
      <c r="E443" s="10" t="str">
        <f t="shared" si="146"/>
        <v>n/a</v>
      </c>
      <c r="F443" s="10" t="str">
        <f t="shared" si="147"/>
        <v>D11</v>
      </c>
      <c r="G443" s="11">
        <f t="shared" si="148"/>
        <v>46273.833333333343</v>
      </c>
      <c r="H443" s="11">
        <f t="shared" si="149"/>
        <v>46273.833333333343</v>
      </c>
      <c r="I443" s="11">
        <f t="shared" si="150"/>
        <v>46273.812500000007</v>
      </c>
      <c r="J443" s="13">
        <f t="shared" si="151"/>
        <v>1.7462298274040222E-10</v>
      </c>
      <c r="K443" s="10">
        <f t="shared" si="152"/>
        <v>28</v>
      </c>
      <c r="L443" s="10">
        <f t="shared" si="153"/>
        <v>0</v>
      </c>
      <c r="M443" s="10">
        <f t="shared" si="154"/>
        <v>28</v>
      </c>
      <c r="N443" s="12">
        <f t="shared" si="155"/>
        <v>1</v>
      </c>
      <c r="O443" s="10" t="str">
        <f t="shared" si="156"/>
        <v/>
      </c>
      <c r="P443" s="13">
        <f t="shared" si="157"/>
        <v>0</v>
      </c>
      <c r="Q443" s="10" t="str">
        <f t="shared" si="158"/>
        <v/>
      </c>
      <c r="R443" s="11" t="str">
        <f t="shared" si="159"/>
        <v/>
      </c>
      <c r="S443" s="10" t="str">
        <f t="shared" si="160"/>
        <v>ALL PICKED</v>
      </c>
      <c r="T443" s="10" t="str">
        <f t="shared" si="161"/>
        <v>YES</v>
      </c>
      <c r="U443" s="10" t="str">
        <f t="shared" si="162"/>
        <v/>
      </c>
      <c r="V443" s="10" t="str">
        <f t="shared" si="163"/>
        <v/>
      </c>
      <c r="W443" s="10" t="str">
        <f t="shared" si="164"/>
        <v/>
      </c>
      <c r="X443" s="10" t="str">
        <f t="shared" si="165"/>
        <v>-</v>
      </c>
      <c r="Y443" s="10" t="str">
        <f t="shared" si="166"/>
        <v>Real route 1037: 28 items, last item released 18:26; departure = release + 60 min (rounded up to 15) + loading</v>
      </c>
      <c r="Z443" s="10" t="s">
        <v>148</v>
      </c>
      <c r="AA443" s="14"/>
      <c r="AB443" s="11"/>
      <c r="AC443" s="10"/>
      <c r="AD443" s="10" t="s">
        <v>203</v>
      </c>
      <c r="AE443" s="10" t="s">
        <v>152</v>
      </c>
      <c r="AF443" s="10"/>
      <c r="AG443" s="14"/>
      <c r="AH443" s="10"/>
      <c r="AI443">
        <f t="shared" si="167"/>
        <v>0</v>
      </c>
      <c r="AN443" t="s">
        <v>203</v>
      </c>
      <c r="AS443" t="s">
        <v>203</v>
      </c>
    </row>
    <row r="444" spans="1:45" x14ac:dyDescent="0.35">
      <c r="A444" s="10">
        <v>14</v>
      </c>
      <c r="B444" s="11">
        <f t="shared" si="144"/>
        <v>46273.8125</v>
      </c>
      <c r="C444" s="10" t="s">
        <v>51</v>
      </c>
      <c r="D444" s="10">
        <f t="shared" si="145"/>
        <v>1057</v>
      </c>
      <c r="E444" s="10" t="str">
        <f t="shared" si="146"/>
        <v>n/a</v>
      </c>
      <c r="F444" s="10" t="str">
        <f t="shared" si="147"/>
        <v>D12</v>
      </c>
      <c r="G444" s="11">
        <f t="shared" si="148"/>
        <v>46273.833333333343</v>
      </c>
      <c r="H444" s="11">
        <f t="shared" si="149"/>
        <v>46273.833333333343</v>
      </c>
      <c r="I444" s="11">
        <f t="shared" si="150"/>
        <v>46273.812500000007</v>
      </c>
      <c r="J444" s="13">
        <f t="shared" si="151"/>
        <v>1.7462298274040222E-10</v>
      </c>
      <c r="K444" s="10">
        <f t="shared" si="152"/>
        <v>20</v>
      </c>
      <c r="L444" s="10">
        <f t="shared" si="153"/>
        <v>0</v>
      </c>
      <c r="M444" s="10">
        <f t="shared" si="154"/>
        <v>20</v>
      </c>
      <c r="N444" s="12">
        <f t="shared" si="155"/>
        <v>1</v>
      </c>
      <c r="O444" s="10" t="str">
        <f t="shared" si="156"/>
        <v/>
      </c>
      <c r="P444" s="13">
        <f t="shared" si="157"/>
        <v>0</v>
      </c>
      <c r="Q444" s="10" t="str">
        <f t="shared" si="158"/>
        <v/>
      </c>
      <c r="R444" s="11" t="str">
        <f t="shared" si="159"/>
        <v/>
      </c>
      <c r="S444" s="10" t="str">
        <f t="shared" si="160"/>
        <v>ALL PICKED</v>
      </c>
      <c r="T444" s="10" t="str">
        <f t="shared" si="161"/>
        <v>YES</v>
      </c>
      <c r="U444" s="10" t="str">
        <f t="shared" si="162"/>
        <v/>
      </c>
      <c r="V444" s="10" t="str">
        <f t="shared" si="163"/>
        <v/>
      </c>
      <c r="W444" s="10" t="str">
        <f t="shared" si="164"/>
        <v/>
      </c>
      <c r="X444" s="10" t="str">
        <f t="shared" si="165"/>
        <v>-</v>
      </c>
      <c r="Y444" s="10" t="str">
        <f t="shared" si="166"/>
        <v>Real route 1057: 20 items, last item released 18:16; departure = release + 60 min (rounded up to 15) + loading</v>
      </c>
      <c r="Z444" s="10" t="s">
        <v>148</v>
      </c>
      <c r="AA444" s="14"/>
      <c r="AB444" s="11"/>
      <c r="AC444" s="10"/>
      <c r="AD444" s="10" t="s">
        <v>203</v>
      </c>
      <c r="AE444" s="10" t="s">
        <v>152</v>
      </c>
      <c r="AF444" s="10"/>
      <c r="AG444" s="14"/>
      <c r="AH444" s="10"/>
      <c r="AI444">
        <f t="shared" si="167"/>
        <v>0</v>
      </c>
      <c r="AN444" t="s">
        <v>203</v>
      </c>
      <c r="AS444" t="s">
        <v>203</v>
      </c>
    </row>
    <row r="445" spans="1:45" x14ac:dyDescent="0.35">
      <c r="A445" s="10">
        <v>14</v>
      </c>
      <c r="B445" s="11">
        <f t="shared" si="144"/>
        <v>46273.8125</v>
      </c>
      <c r="C445" s="10" t="s">
        <v>52</v>
      </c>
      <c r="D445" s="10">
        <f t="shared" si="145"/>
        <v>1003</v>
      </c>
      <c r="E445" s="10" t="str">
        <f t="shared" si="146"/>
        <v>n/a</v>
      </c>
      <c r="F445" s="10" t="str">
        <f t="shared" si="147"/>
        <v>D01</v>
      </c>
      <c r="G445" s="11">
        <f t="shared" si="148"/>
        <v>46273.84375</v>
      </c>
      <c r="H445" s="11">
        <f t="shared" si="149"/>
        <v>46273.84375</v>
      </c>
      <c r="I445" s="11">
        <f t="shared" si="150"/>
        <v>46273.822916666664</v>
      </c>
      <c r="J445" s="13">
        <f t="shared" si="151"/>
        <v>0.24999999994179234</v>
      </c>
      <c r="K445" s="10">
        <f t="shared" si="152"/>
        <v>52</v>
      </c>
      <c r="L445" s="10">
        <f t="shared" si="153"/>
        <v>0</v>
      </c>
      <c r="M445" s="10">
        <f t="shared" si="154"/>
        <v>52</v>
      </c>
      <c r="N445" s="12">
        <f t="shared" si="155"/>
        <v>1</v>
      </c>
      <c r="O445" s="10" t="str">
        <f t="shared" si="156"/>
        <v/>
      </c>
      <c r="P445" s="13">
        <f t="shared" si="157"/>
        <v>0</v>
      </c>
      <c r="Q445" s="10" t="str">
        <f t="shared" si="158"/>
        <v/>
      </c>
      <c r="R445" s="11" t="str">
        <f t="shared" si="159"/>
        <v/>
      </c>
      <c r="S445" s="10" t="str">
        <f t="shared" si="160"/>
        <v>ALL PICKED</v>
      </c>
      <c r="T445" s="10" t="str">
        <f t="shared" si="161"/>
        <v>YES</v>
      </c>
      <c r="U445" s="10" t="str">
        <f t="shared" si="162"/>
        <v/>
      </c>
      <c r="V445" s="10" t="str">
        <f t="shared" si="163"/>
        <v/>
      </c>
      <c r="W445" s="10" t="str">
        <f t="shared" si="164"/>
        <v/>
      </c>
      <c r="X445" s="10" t="str">
        <f t="shared" si="165"/>
        <v>-</v>
      </c>
      <c r="Y445" s="10" t="str">
        <f t="shared" si="166"/>
        <v>Real route 1003: 52 items, last item released 18:40; departure = release + 60 min (rounded up to 15) + loading</v>
      </c>
      <c r="Z445" s="10" t="s">
        <v>148</v>
      </c>
      <c r="AA445" s="14"/>
      <c r="AB445" s="11"/>
      <c r="AC445" s="10"/>
      <c r="AD445" s="10" t="s">
        <v>203</v>
      </c>
      <c r="AE445" s="10" t="s">
        <v>152</v>
      </c>
      <c r="AF445" s="10"/>
      <c r="AG445" s="14"/>
      <c r="AH445" s="10"/>
      <c r="AI445">
        <f t="shared" si="167"/>
        <v>0</v>
      </c>
      <c r="AN445" t="s">
        <v>203</v>
      </c>
      <c r="AS445" t="s">
        <v>203</v>
      </c>
    </row>
    <row r="446" spans="1:45" x14ac:dyDescent="0.35">
      <c r="A446" s="10">
        <v>14</v>
      </c>
      <c r="B446" s="11">
        <f t="shared" si="144"/>
        <v>46273.8125</v>
      </c>
      <c r="C446" s="10" t="s">
        <v>53</v>
      </c>
      <c r="D446" s="10">
        <f t="shared" si="145"/>
        <v>1020</v>
      </c>
      <c r="E446" s="10" t="str">
        <f t="shared" si="146"/>
        <v>n/a</v>
      </c>
      <c r="F446" s="10" t="str">
        <f t="shared" si="147"/>
        <v>D02</v>
      </c>
      <c r="G446" s="11">
        <f t="shared" si="148"/>
        <v>46273.84375</v>
      </c>
      <c r="H446" s="11">
        <f t="shared" si="149"/>
        <v>46273.84375</v>
      </c>
      <c r="I446" s="11">
        <f t="shared" si="150"/>
        <v>46273.822916666664</v>
      </c>
      <c r="J446" s="13">
        <f t="shared" si="151"/>
        <v>0.24999999994179234</v>
      </c>
      <c r="K446" s="10">
        <f t="shared" si="152"/>
        <v>17</v>
      </c>
      <c r="L446" s="10">
        <f t="shared" si="153"/>
        <v>0</v>
      </c>
      <c r="M446" s="10">
        <f t="shared" si="154"/>
        <v>17</v>
      </c>
      <c r="N446" s="12">
        <f t="shared" si="155"/>
        <v>1</v>
      </c>
      <c r="O446" s="10" t="str">
        <f t="shared" si="156"/>
        <v/>
      </c>
      <c r="P446" s="13">
        <f t="shared" si="157"/>
        <v>0</v>
      </c>
      <c r="Q446" s="10" t="str">
        <f t="shared" si="158"/>
        <v/>
      </c>
      <c r="R446" s="11" t="str">
        <f t="shared" si="159"/>
        <v/>
      </c>
      <c r="S446" s="10" t="str">
        <f t="shared" si="160"/>
        <v>ALL PICKED</v>
      </c>
      <c r="T446" s="10" t="str">
        <f t="shared" si="161"/>
        <v>YES</v>
      </c>
      <c r="U446" s="10" t="str">
        <f t="shared" si="162"/>
        <v/>
      </c>
      <c r="V446" s="10" t="str">
        <f t="shared" si="163"/>
        <v/>
      </c>
      <c r="W446" s="10" t="str">
        <f t="shared" si="164"/>
        <v/>
      </c>
      <c r="X446" s="10" t="str">
        <f t="shared" si="165"/>
        <v>-</v>
      </c>
      <c r="Y446" s="10" t="str">
        <f t="shared" si="166"/>
        <v>Real route 1020: 17 items, last item released 18:30; departure = release + 60 min (rounded up to 15) + loading</v>
      </c>
      <c r="Z446" s="10" t="s">
        <v>148</v>
      </c>
      <c r="AA446" s="14"/>
      <c r="AB446" s="11"/>
      <c r="AC446" s="10"/>
      <c r="AD446" s="10" t="s">
        <v>203</v>
      </c>
      <c r="AE446" s="10" t="s">
        <v>152</v>
      </c>
      <c r="AF446" s="10"/>
      <c r="AG446" s="14"/>
      <c r="AH446" s="10"/>
      <c r="AI446">
        <f t="shared" si="167"/>
        <v>0</v>
      </c>
      <c r="AN446" t="s">
        <v>203</v>
      </c>
      <c r="AS446" t="s">
        <v>203</v>
      </c>
    </row>
    <row r="447" spans="1:45" x14ac:dyDescent="0.35">
      <c r="A447" s="10">
        <v>14</v>
      </c>
      <c r="B447" s="11">
        <f t="shared" si="144"/>
        <v>46273.8125</v>
      </c>
      <c r="C447" s="10" t="s">
        <v>54</v>
      </c>
      <c r="D447" s="10">
        <f t="shared" si="145"/>
        <v>1022</v>
      </c>
      <c r="E447" s="10" t="str">
        <f t="shared" si="146"/>
        <v>n/a</v>
      </c>
      <c r="F447" s="10" t="str">
        <f t="shared" si="147"/>
        <v>D03</v>
      </c>
      <c r="G447" s="11">
        <f t="shared" si="148"/>
        <v>46273.84375</v>
      </c>
      <c r="H447" s="11">
        <f t="shared" si="149"/>
        <v>46273.84375</v>
      </c>
      <c r="I447" s="11">
        <f t="shared" si="150"/>
        <v>46273.822916666664</v>
      </c>
      <c r="J447" s="13">
        <f t="shared" si="151"/>
        <v>0.24999999994179234</v>
      </c>
      <c r="K447" s="10">
        <f t="shared" si="152"/>
        <v>34</v>
      </c>
      <c r="L447" s="10">
        <f t="shared" si="153"/>
        <v>0</v>
      </c>
      <c r="M447" s="10">
        <f t="shared" si="154"/>
        <v>34</v>
      </c>
      <c r="N447" s="12">
        <f t="shared" si="155"/>
        <v>1</v>
      </c>
      <c r="O447" s="10" t="str">
        <f t="shared" si="156"/>
        <v/>
      </c>
      <c r="P447" s="13">
        <f t="shared" si="157"/>
        <v>0</v>
      </c>
      <c r="Q447" s="10" t="str">
        <f t="shared" si="158"/>
        <v/>
      </c>
      <c r="R447" s="11" t="str">
        <f t="shared" si="159"/>
        <v/>
      </c>
      <c r="S447" s="10" t="str">
        <f t="shared" si="160"/>
        <v>ALL PICKED</v>
      </c>
      <c r="T447" s="10" t="str">
        <f t="shared" si="161"/>
        <v>YES</v>
      </c>
      <c r="U447" s="10" t="str">
        <f t="shared" si="162"/>
        <v/>
      </c>
      <c r="V447" s="10" t="str">
        <f t="shared" si="163"/>
        <v/>
      </c>
      <c r="W447" s="10" t="str">
        <f t="shared" si="164"/>
        <v/>
      </c>
      <c r="X447" s="10" t="str">
        <f t="shared" si="165"/>
        <v>-</v>
      </c>
      <c r="Y447" s="10" t="str">
        <f t="shared" si="166"/>
        <v>Real route 1022: 34 items, last item released 18:37; departure = release + 60 min (rounded up to 15) + loading</v>
      </c>
      <c r="Z447" s="10" t="s">
        <v>148</v>
      </c>
      <c r="AA447" s="14"/>
      <c r="AB447" s="11"/>
      <c r="AC447" s="10"/>
      <c r="AD447" s="10" t="s">
        <v>203</v>
      </c>
      <c r="AE447" s="10" t="s">
        <v>152</v>
      </c>
      <c r="AF447" s="10"/>
      <c r="AG447" s="14"/>
      <c r="AH447" s="10"/>
      <c r="AI447">
        <f t="shared" si="167"/>
        <v>0</v>
      </c>
      <c r="AN447" t="s">
        <v>203</v>
      </c>
      <c r="AS447" t="s">
        <v>203</v>
      </c>
    </row>
    <row r="448" spans="1:45" x14ac:dyDescent="0.35">
      <c r="A448" s="10">
        <v>14</v>
      </c>
      <c r="B448" s="11">
        <f t="shared" si="144"/>
        <v>46273.8125</v>
      </c>
      <c r="C448" s="10" t="s">
        <v>55</v>
      </c>
      <c r="D448" s="10">
        <f t="shared" si="145"/>
        <v>1028</v>
      </c>
      <c r="E448" s="10" t="str">
        <f t="shared" si="146"/>
        <v>n/a</v>
      </c>
      <c r="F448" s="10" t="str">
        <f t="shared" si="147"/>
        <v>D04</v>
      </c>
      <c r="G448" s="11">
        <f t="shared" si="148"/>
        <v>46273.84375</v>
      </c>
      <c r="H448" s="11">
        <f t="shared" si="149"/>
        <v>46273.84375</v>
      </c>
      <c r="I448" s="11">
        <f t="shared" si="150"/>
        <v>46273.822916666664</v>
      </c>
      <c r="J448" s="13">
        <f t="shared" si="151"/>
        <v>0.24999999994179234</v>
      </c>
      <c r="K448" s="10">
        <f t="shared" si="152"/>
        <v>10</v>
      </c>
      <c r="L448" s="10">
        <f t="shared" si="153"/>
        <v>0</v>
      </c>
      <c r="M448" s="10">
        <f t="shared" si="154"/>
        <v>10</v>
      </c>
      <c r="N448" s="12">
        <f t="shared" si="155"/>
        <v>1</v>
      </c>
      <c r="O448" s="10" t="str">
        <f t="shared" si="156"/>
        <v/>
      </c>
      <c r="P448" s="13">
        <f t="shared" si="157"/>
        <v>0</v>
      </c>
      <c r="Q448" s="10" t="str">
        <f t="shared" si="158"/>
        <v/>
      </c>
      <c r="R448" s="11" t="str">
        <f t="shared" si="159"/>
        <v/>
      </c>
      <c r="S448" s="10" t="str">
        <f t="shared" si="160"/>
        <v>ALL PICKED</v>
      </c>
      <c r="T448" s="10" t="str">
        <f t="shared" si="161"/>
        <v>YES</v>
      </c>
      <c r="U448" s="10" t="str">
        <f t="shared" si="162"/>
        <v/>
      </c>
      <c r="V448" s="10" t="str">
        <f t="shared" si="163"/>
        <v/>
      </c>
      <c r="W448" s="10" t="str">
        <f t="shared" si="164"/>
        <v/>
      </c>
      <c r="X448" s="10" t="str">
        <f t="shared" si="165"/>
        <v>-</v>
      </c>
      <c r="Y448" s="10" t="str">
        <f t="shared" si="166"/>
        <v>Real route 1028: 10 items, last item released 18:40; departure = release + 60 min (rounded up to 15) + loading</v>
      </c>
      <c r="Z448" s="10" t="s">
        <v>148</v>
      </c>
      <c r="AA448" s="14"/>
      <c r="AB448" s="11"/>
      <c r="AC448" s="10"/>
      <c r="AD448" s="10" t="s">
        <v>203</v>
      </c>
      <c r="AE448" s="10" t="s">
        <v>152</v>
      </c>
      <c r="AF448" s="10"/>
      <c r="AG448" s="14"/>
      <c r="AH448" s="10"/>
      <c r="AI448">
        <f t="shared" si="167"/>
        <v>0</v>
      </c>
      <c r="AN448" t="s">
        <v>203</v>
      </c>
      <c r="AS448" t="s">
        <v>203</v>
      </c>
    </row>
    <row r="449" spans="1:46" x14ac:dyDescent="0.35">
      <c r="A449" s="10">
        <v>14</v>
      </c>
      <c r="B449" s="11">
        <f t="shared" si="144"/>
        <v>46273.8125</v>
      </c>
      <c r="C449" s="10" t="s">
        <v>56</v>
      </c>
      <c r="D449" s="10">
        <f t="shared" si="145"/>
        <v>1036</v>
      </c>
      <c r="E449" s="10" t="str">
        <f t="shared" si="146"/>
        <v>n/a</v>
      </c>
      <c r="F449" s="10" t="str">
        <f t="shared" si="147"/>
        <v>D05</v>
      </c>
      <c r="G449" s="11">
        <f t="shared" si="148"/>
        <v>46273.84375</v>
      </c>
      <c r="H449" s="11">
        <f t="shared" si="149"/>
        <v>46273.84375</v>
      </c>
      <c r="I449" s="11">
        <f t="shared" si="150"/>
        <v>46273.822916666664</v>
      </c>
      <c r="J449" s="13">
        <f t="shared" si="151"/>
        <v>0.24999999994179234</v>
      </c>
      <c r="K449" s="10">
        <f t="shared" si="152"/>
        <v>22</v>
      </c>
      <c r="L449" s="10">
        <f t="shared" si="153"/>
        <v>0</v>
      </c>
      <c r="M449" s="10">
        <f t="shared" si="154"/>
        <v>22</v>
      </c>
      <c r="N449" s="12">
        <f t="shared" si="155"/>
        <v>1</v>
      </c>
      <c r="O449" s="10" t="str">
        <f t="shared" si="156"/>
        <v/>
      </c>
      <c r="P449" s="13">
        <f t="shared" si="157"/>
        <v>0</v>
      </c>
      <c r="Q449" s="10" t="str">
        <f t="shared" si="158"/>
        <v/>
      </c>
      <c r="R449" s="11" t="str">
        <f t="shared" si="159"/>
        <v/>
      </c>
      <c r="S449" s="10" t="str">
        <f t="shared" si="160"/>
        <v>ALL PICKED</v>
      </c>
      <c r="T449" s="10" t="str">
        <f t="shared" si="161"/>
        <v>YES</v>
      </c>
      <c r="U449" s="10" t="str">
        <f t="shared" si="162"/>
        <v/>
      </c>
      <c r="V449" s="10" t="str">
        <f t="shared" si="163"/>
        <v/>
      </c>
      <c r="W449" s="10" t="str">
        <f t="shared" si="164"/>
        <v/>
      </c>
      <c r="X449" s="10" t="str">
        <f t="shared" si="165"/>
        <v>-</v>
      </c>
      <c r="Y449" s="10" t="str">
        <f t="shared" si="166"/>
        <v>Real route 1036: 22 items, last item released 18:37; departure = release + 60 min (rounded up to 15) + loading</v>
      </c>
      <c r="Z449" s="10" t="s">
        <v>148</v>
      </c>
      <c r="AA449" s="14"/>
      <c r="AB449" s="11"/>
      <c r="AC449" s="10"/>
      <c r="AD449" s="10" t="s">
        <v>203</v>
      </c>
      <c r="AE449" s="10" t="s">
        <v>152</v>
      </c>
      <c r="AF449" s="10"/>
      <c r="AG449" s="14"/>
      <c r="AH449" s="10"/>
      <c r="AI449">
        <f t="shared" si="167"/>
        <v>0</v>
      </c>
      <c r="AN449" t="s">
        <v>203</v>
      </c>
      <c r="AS449" t="s">
        <v>203</v>
      </c>
    </row>
    <row r="450" spans="1:46" x14ac:dyDescent="0.35">
      <c r="A450" s="10">
        <v>14</v>
      </c>
      <c r="B450" s="11">
        <f t="shared" si="144"/>
        <v>46273.8125</v>
      </c>
      <c r="C450" s="10" t="s">
        <v>57</v>
      </c>
      <c r="D450" s="10">
        <f t="shared" si="145"/>
        <v>1054</v>
      </c>
      <c r="E450" s="10" t="str">
        <f t="shared" si="146"/>
        <v>n/a</v>
      </c>
      <c r="F450" s="10" t="str">
        <f t="shared" si="147"/>
        <v>D06</v>
      </c>
      <c r="G450" s="11">
        <f t="shared" si="148"/>
        <v>46273.84375</v>
      </c>
      <c r="H450" s="11">
        <f t="shared" si="149"/>
        <v>46273.84375</v>
      </c>
      <c r="I450" s="11">
        <f t="shared" si="150"/>
        <v>46273.822916666664</v>
      </c>
      <c r="J450" s="13">
        <f t="shared" si="151"/>
        <v>0.24999999994179234</v>
      </c>
      <c r="K450" s="10">
        <f t="shared" si="152"/>
        <v>43</v>
      </c>
      <c r="L450" s="10">
        <f t="shared" si="153"/>
        <v>0</v>
      </c>
      <c r="M450" s="10">
        <f t="shared" si="154"/>
        <v>43</v>
      </c>
      <c r="N450" s="12">
        <f t="shared" si="155"/>
        <v>1</v>
      </c>
      <c r="O450" s="10" t="str">
        <f t="shared" si="156"/>
        <v/>
      </c>
      <c r="P450" s="13">
        <f t="shared" si="157"/>
        <v>0</v>
      </c>
      <c r="Q450" s="10" t="str">
        <f t="shared" si="158"/>
        <v/>
      </c>
      <c r="R450" s="11" t="str">
        <f t="shared" si="159"/>
        <v/>
      </c>
      <c r="S450" s="10" t="str">
        <f t="shared" si="160"/>
        <v>ALL PICKED</v>
      </c>
      <c r="T450" s="10" t="str">
        <f t="shared" si="161"/>
        <v>YES</v>
      </c>
      <c r="U450" s="10" t="str">
        <f t="shared" si="162"/>
        <v/>
      </c>
      <c r="V450" s="10" t="str">
        <f t="shared" si="163"/>
        <v/>
      </c>
      <c r="W450" s="10" t="str">
        <f t="shared" si="164"/>
        <v/>
      </c>
      <c r="X450" s="10" t="str">
        <f t="shared" si="165"/>
        <v>-</v>
      </c>
      <c r="Y450" s="10" t="str">
        <f t="shared" si="166"/>
        <v>Real route 1054: 43 items, last item released 18:37; departure = release + 60 min (rounded up to 15) + loading</v>
      </c>
      <c r="Z450" s="10" t="s">
        <v>148</v>
      </c>
      <c r="AA450" s="14"/>
      <c r="AB450" s="11"/>
      <c r="AC450" s="10"/>
      <c r="AD450" s="10" t="s">
        <v>203</v>
      </c>
      <c r="AE450" s="10" t="s">
        <v>152</v>
      </c>
      <c r="AF450" s="10"/>
      <c r="AG450" s="14"/>
      <c r="AH450" s="10"/>
      <c r="AI450">
        <f t="shared" si="167"/>
        <v>0</v>
      </c>
      <c r="AN450" t="s">
        <v>203</v>
      </c>
      <c r="AS450" t="s">
        <v>203</v>
      </c>
    </row>
    <row r="451" spans="1:46" x14ac:dyDescent="0.35">
      <c r="A451" s="10">
        <v>14</v>
      </c>
      <c r="B451" s="11">
        <f t="shared" si="144"/>
        <v>46273.8125</v>
      </c>
      <c r="C451" s="10" t="s">
        <v>58</v>
      </c>
      <c r="D451" s="10">
        <f t="shared" si="145"/>
        <v>1010</v>
      </c>
      <c r="E451" s="10" t="str">
        <f t="shared" si="146"/>
        <v>n/a</v>
      </c>
      <c r="F451" s="10" t="str">
        <f t="shared" si="147"/>
        <v>D07</v>
      </c>
      <c r="G451" s="11">
        <f t="shared" si="148"/>
        <v>46273.854166666657</v>
      </c>
      <c r="H451" s="11">
        <f t="shared" si="149"/>
        <v>46273.854166666657</v>
      </c>
      <c r="I451" s="11">
        <f t="shared" si="150"/>
        <v>46273.833333333321</v>
      </c>
      <c r="J451" s="13">
        <f t="shared" si="151"/>
        <v>0.4999999997089617</v>
      </c>
      <c r="K451" s="10">
        <f t="shared" si="152"/>
        <v>24</v>
      </c>
      <c r="L451" s="10">
        <f t="shared" si="153"/>
        <v>0</v>
      </c>
      <c r="M451" s="10">
        <f t="shared" si="154"/>
        <v>24</v>
      </c>
      <c r="N451" s="12">
        <f t="shared" si="155"/>
        <v>1</v>
      </c>
      <c r="O451" s="10" t="str">
        <f t="shared" si="156"/>
        <v/>
      </c>
      <c r="P451" s="13">
        <f t="shared" si="157"/>
        <v>0</v>
      </c>
      <c r="Q451" s="10" t="str">
        <f t="shared" si="158"/>
        <v/>
      </c>
      <c r="R451" s="11" t="str">
        <f t="shared" si="159"/>
        <v/>
      </c>
      <c r="S451" s="10" t="str">
        <f t="shared" si="160"/>
        <v>ALL PICKED</v>
      </c>
      <c r="T451" s="10" t="str">
        <f t="shared" si="161"/>
        <v>YES</v>
      </c>
      <c r="U451" s="10" t="str">
        <f t="shared" si="162"/>
        <v/>
      </c>
      <c r="V451" s="10" t="str">
        <f t="shared" si="163"/>
        <v/>
      </c>
      <c r="W451" s="10" t="str">
        <f t="shared" si="164"/>
        <v/>
      </c>
      <c r="X451" s="10" t="str">
        <f t="shared" si="165"/>
        <v>-</v>
      </c>
      <c r="Y451" s="10" t="str">
        <f t="shared" si="166"/>
        <v>Real route 1010: 24 items, last item released 18:53; departure = release + 60 min (rounded up to 15) + loading</v>
      </c>
      <c r="Z451" s="10" t="s">
        <v>148</v>
      </c>
      <c r="AA451" s="14"/>
      <c r="AB451" s="11"/>
      <c r="AC451" s="10"/>
      <c r="AD451" s="10" t="s">
        <v>203</v>
      </c>
      <c r="AE451" s="10" t="s">
        <v>152</v>
      </c>
      <c r="AF451" s="10"/>
      <c r="AG451" s="14"/>
      <c r="AH451" s="10"/>
      <c r="AI451">
        <f t="shared" si="167"/>
        <v>0</v>
      </c>
      <c r="AN451" t="s">
        <v>203</v>
      </c>
      <c r="AS451" t="s">
        <v>203</v>
      </c>
    </row>
    <row r="452" spans="1:46" x14ac:dyDescent="0.35">
      <c r="A452" s="10">
        <v>14</v>
      </c>
      <c r="B452" s="11">
        <f t="shared" si="144"/>
        <v>46273.8125</v>
      </c>
      <c r="C452" s="10" t="s">
        <v>59</v>
      </c>
      <c r="D452" s="10">
        <f t="shared" si="145"/>
        <v>1019</v>
      </c>
      <c r="E452" s="10" t="str">
        <f t="shared" si="146"/>
        <v>n/a</v>
      </c>
      <c r="F452" s="10" t="str">
        <f t="shared" si="147"/>
        <v>D08</v>
      </c>
      <c r="G452" s="11">
        <f t="shared" si="148"/>
        <v>46273.854166666657</v>
      </c>
      <c r="H452" s="11">
        <f t="shared" si="149"/>
        <v>46273.854166666657</v>
      </c>
      <c r="I452" s="11">
        <f t="shared" si="150"/>
        <v>46273.833333333321</v>
      </c>
      <c r="J452" s="13">
        <f t="shared" si="151"/>
        <v>0.4999999997089617</v>
      </c>
      <c r="K452" s="10">
        <f t="shared" si="152"/>
        <v>31</v>
      </c>
      <c r="L452" s="10">
        <f t="shared" si="153"/>
        <v>0</v>
      </c>
      <c r="M452" s="10">
        <f t="shared" si="154"/>
        <v>31</v>
      </c>
      <c r="N452" s="12">
        <f t="shared" si="155"/>
        <v>1</v>
      </c>
      <c r="O452" s="10" t="str">
        <f t="shared" si="156"/>
        <v/>
      </c>
      <c r="P452" s="13">
        <f t="shared" si="157"/>
        <v>0</v>
      </c>
      <c r="Q452" s="10" t="str">
        <f t="shared" si="158"/>
        <v/>
      </c>
      <c r="R452" s="11" t="str">
        <f t="shared" si="159"/>
        <v/>
      </c>
      <c r="S452" s="10" t="str">
        <f t="shared" si="160"/>
        <v>ALL PICKED</v>
      </c>
      <c r="T452" s="10" t="str">
        <f t="shared" si="161"/>
        <v>YES</v>
      </c>
      <c r="U452" s="10" t="str">
        <f t="shared" si="162"/>
        <v/>
      </c>
      <c r="V452" s="10" t="str">
        <f t="shared" si="163"/>
        <v/>
      </c>
      <c r="W452" s="10" t="str">
        <f t="shared" si="164"/>
        <v/>
      </c>
      <c r="X452" s="10" t="str">
        <f t="shared" si="165"/>
        <v>-</v>
      </c>
      <c r="Y452" s="10" t="str">
        <f t="shared" si="166"/>
        <v>Real route 1019: 31 items, last item released 18:46; departure = release + 60 min (rounded up to 15) + loading</v>
      </c>
      <c r="Z452" s="10" t="s">
        <v>148</v>
      </c>
      <c r="AA452" s="14"/>
      <c r="AB452" s="11"/>
      <c r="AC452" s="10"/>
      <c r="AD452" s="10" t="s">
        <v>203</v>
      </c>
      <c r="AE452" s="10" t="s">
        <v>152</v>
      </c>
      <c r="AF452" s="10"/>
      <c r="AG452" s="14"/>
      <c r="AH452" s="10"/>
      <c r="AI452">
        <f t="shared" si="167"/>
        <v>0</v>
      </c>
      <c r="AN452" t="s">
        <v>203</v>
      </c>
      <c r="AS452" t="s">
        <v>203</v>
      </c>
    </row>
    <row r="453" spans="1:46" x14ac:dyDescent="0.35">
      <c r="A453" s="10">
        <v>14</v>
      </c>
      <c r="B453" s="11">
        <f t="shared" si="144"/>
        <v>46273.8125</v>
      </c>
      <c r="C453" s="10" t="s">
        <v>60</v>
      </c>
      <c r="D453" s="10">
        <f t="shared" si="145"/>
        <v>1021</v>
      </c>
      <c r="E453" s="10" t="str">
        <f t="shared" si="146"/>
        <v>n/a</v>
      </c>
      <c r="F453" s="10" t="str">
        <f t="shared" si="147"/>
        <v>D09</v>
      </c>
      <c r="G453" s="11">
        <f t="shared" si="148"/>
        <v>46273.854166666657</v>
      </c>
      <c r="H453" s="11">
        <f t="shared" si="149"/>
        <v>46273.854166666657</v>
      </c>
      <c r="I453" s="11">
        <f t="shared" si="150"/>
        <v>46273.833333333321</v>
      </c>
      <c r="J453" s="13">
        <f t="shared" si="151"/>
        <v>0.4999999997089617</v>
      </c>
      <c r="K453" s="10">
        <f t="shared" si="152"/>
        <v>18</v>
      </c>
      <c r="L453" s="10">
        <f t="shared" si="153"/>
        <v>0</v>
      </c>
      <c r="M453" s="10">
        <f t="shared" si="154"/>
        <v>18</v>
      </c>
      <c r="N453" s="12">
        <f t="shared" si="155"/>
        <v>1</v>
      </c>
      <c r="O453" s="10" t="str">
        <f t="shared" si="156"/>
        <v/>
      </c>
      <c r="P453" s="13">
        <f t="shared" si="157"/>
        <v>0</v>
      </c>
      <c r="Q453" s="10" t="str">
        <f t="shared" si="158"/>
        <v/>
      </c>
      <c r="R453" s="11" t="str">
        <f t="shared" si="159"/>
        <v/>
      </c>
      <c r="S453" s="10" t="str">
        <f t="shared" si="160"/>
        <v>ALL PICKED</v>
      </c>
      <c r="T453" s="10" t="str">
        <f t="shared" si="161"/>
        <v>YES</v>
      </c>
      <c r="U453" s="10" t="str">
        <f t="shared" si="162"/>
        <v/>
      </c>
      <c r="V453" s="10" t="str">
        <f t="shared" si="163"/>
        <v/>
      </c>
      <c r="W453" s="10" t="str">
        <f t="shared" si="164"/>
        <v/>
      </c>
      <c r="X453" s="10" t="str">
        <f t="shared" si="165"/>
        <v>-</v>
      </c>
      <c r="Y453" s="10" t="str">
        <f t="shared" si="166"/>
        <v>Real route 1021: 18 items, last item released 18:53; departure = release + 60 min (rounded up to 15) + loading</v>
      </c>
      <c r="Z453" s="10" t="s">
        <v>148</v>
      </c>
      <c r="AA453" s="14"/>
      <c r="AB453" s="11"/>
      <c r="AC453" s="10"/>
      <c r="AD453" s="10" t="s">
        <v>203</v>
      </c>
      <c r="AE453" s="10" t="s">
        <v>152</v>
      </c>
      <c r="AF453" s="10"/>
      <c r="AG453" s="14"/>
      <c r="AH453" s="10"/>
      <c r="AI453">
        <f t="shared" si="167"/>
        <v>0</v>
      </c>
      <c r="AN453" t="s">
        <v>203</v>
      </c>
      <c r="AS453" t="s">
        <v>203</v>
      </c>
    </row>
    <row r="454" spans="1:46" x14ac:dyDescent="0.35">
      <c r="A454" s="10">
        <v>14</v>
      </c>
      <c r="B454" s="11">
        <f t="shared" ref="B454:B517" si="168">INDEX(SNAP_TIMES,MATCH(A454,SNAP_NOS,0))</f>
        <v>46273.8125</v>
      </c>
      <c r="C454" s="10" t="s">
        <v>61</v>
      </c>
      <c r="D454" s="10">
        <f t="shared" ref="D454:D517" si="169">INDEX(SH_ROUTE,MATCH(C454,SH_ID,0))</f>
        <v>1030</v>
      </c>
      <c r="E454" s="10" t="str">
        <f t="shared" ref="E454:E517" si="170">INDEX(SH_CARRIER,MATCH(C454,SH_ID,0))</f>
        <v>n/a</v>
      </c>
      <c r="F454" s="10" t="str">
        <f t="shared" ref="F454:F517" si="171">INDEX(SH_DOOR,MATCH(C454,SH_ID,0))</f>
        <v>D10</v>
      </c>
      <c r="G454" s="11">
        <f t="shared" ref="G454:G517" si="172">INDEX(SH_ORIG,MATCH(C454,SH_ID,0))</f>
        <v>46273.854166666657</v>
      </c>
      <c r="H454" s="11">
        <f t="shared" ref="H454:H517" si="173">IF(AND(INDEX(SH_CHG,MATCH(C454,SH_ID,0))&lt;&gt;"",B454&gt;=INDEX(SH_CHG,MATCH(C454,SH_ID,0))),INDEX(SH_DEP,MATCH(C454,SH_ID,0)),INDEX(SH_ORIG,MATCH(C454,SH_ID,0)))</f>
        <v>46273.854166666657</v>
      </c>
      <c r="I454" s="11">
        <f t="shared" ref="I454:I517" si="174">H454-LOADING_MINUTES/1440</f>
        <v>46273.833333333321</v>
      </c>
      <c r="J454" s="13">
        <f t="shared" ref="J454:J517" si="175">(I454-B454)*24</f>
        <v>0.4999999997089617</v>
      </c>
      <c r="K454" s="10">
        <f t="shared" ref="K454:K517" si="176">COUNTIFS(DL_ORIG,C454,DL_MOVED,"&gt;"&amp;B454,DL_MOVEDC,"&lt;="&amp;B454)+COUNTIFS(DL_FINAL,C454,DL_MOVED,"&lt;="&amp;B454,DL_MOVEDC,"&lt;="&amp;B454)</f>
        <v>15</v>
      </c>
      <c r="L454" s="10">
        <f t="shared" ref="L454:L517" si="177">SUMIFS(D_OPEN,D_SNAP,A454,D_SHIP,C454)</f>
        <v>4</v>
      </c>
      <c r="M454" s="10">
        <f t="shared" ref="M454:M517" si="178">K454+L454</f>
        <v>19</v>
      </c>
      <c r="N454" s="12">
        <f t="shared" ref="N454:N517" si="179">IF(M454=0,"",K454/M454)</f>
        <v>0.78947368421052633</v>
      </c>
      <c r="O454" s="10" t="str">
        <f t="shared" ref="O454:O517" si="180">SUBSTITUTE(TRIM(IF(SUMIFS(D_OPEN,D_SNAP,A454,D_SHIP,C454,D_WT,1)&gt;0,"1 ","")&amp;IF(SUMIFS(D_OPEN,D_SNAP,A454,D_SHIP,C454,D_WT,2)&gt;0,"2 ","")&amp;IF(SUMIFS(D_OPEN,D_SNAP,A454,D_SHIP,C454,D_WT,3)&gt;0,"3 ","")&amp;IF(SUMIFS(D_OPEN,D_SNAP,A454,D_SHIP,C454,D_WT,4)&gt;0,"4 ","")&amp;IF(SUMIFS(D_OPEN,D_SNAP,A454,D_SHIP,C454,D_WT,5)&gt;0,"5 ","")&amp;IF(SUMIFS(D_OPEN,D_SNAP,A454,D_SHIP,C454,D_WT,6)&gt;0,"6 ",""))," ",", ")</f>
        <v>1</v>
      </c>
      <c r="P454" s="13">
        <f t="shared" ref="P454:P517" si="181">IF(L454=0,0,IF(COUNTIFS(D_SNAP,A454,D_SHIP,C454,D_ETC,"NULL")&gt;0,"NULL",_xlfn.MAXIFS(D_ETC,D_SNAP,A454,D_SHIP,C454)*24))</f>
        <v>2.039957264957265E-2</v>
      </c>
      <c r="Q454" s="10" t="str">
        <f t="shared" ref="Q454:Q517" si="182">IF(L454=0,"",IF(P454="NULL","WT "&amp;LOOKUP(2,1/((D_SNAP=A454)*(D_SHIP=C454)*(D_ETC="NULL")),D_WT)&amp;" (no rate)","WT "&amp;LOOKUP(2,1/((D_SNAP=A454)*(D_SHIP=C454)*(D_ETC=_xlfn.MAXIFS(D_ETC,D_SNAP,A454,D_SHIP,C454))),D_WT)))</f>
        <v>WT 1</v>
      </c>
      <c r="R454" s="11">
        <f t="shared" ref="R454:R517" si="183">IF(L454=0,"",IF(ISNUMBER(P454),B454+P454/24,"NULL"))</f>
        <v>46273.813349982192</v>
      </c>
      <c r="S454" s="10" t="str">
        <f t="shared" ref="S454:S517" si="184">IF(B454&gt;=H454,IF(AI454=0,"DEPARTED COMPLETE","DEPARTED - "&amp;AI454&amp;" LINES LEFT BEHIND"),IF(M454=0,"NO WORK RELEASED YET",IF(L454=0,"ALL PICKED",IF(B454&gt;=I454,"PICK CUTOFF PASSED - LATE",IF(NOT(ISNUMBER(P454)),"NO RATE",IF(R454&lt;=I454,"ON TIME","AT RISK"))))))</f>
        <v>ON TIME</v>
      </c>
      <c r="T454" s="10" t="str">
        <f t="shared" ref="T454:T517" si="185">IF(OR(S454="ON TIME",S454="ALL PICKED",S454="DEPARTED COMPLETE"),"YES",IF(S454="NO RATE","UNKNOWN",IF(S454="NO WORK RELEASED YET","","NO")))</f>
        <v>YES</v>
      </c>
      <c r="U454" s="10">
        <f t="shared" ref="U454:U517" si="186">IF(AND(ISNUMBER(R454),L454&gt;0,B454&lt;I454),ROUND((I454-R454)*1440,0),"")</f>
        <v>29</v>
      </c>
      <c r="V454" s="10" t="str">
        <f t="shared" ref="V454:V517" si="187">IF(ISNUMBER(U454),IF(U454&lt;0,"-","+")&amp;TEXT(ABS(U454)/1440,"[h]:mm"),"")</f>
        <v>+0:29</v>
      </c>
      <c r="W454" s="10" t="str">
        <f t="shared" ref="W454:W517" si="188">IF(S454="AT RISK",IFERROR(LOOKUP(2,1/((D_SNAP=A454)*(D_SHIP=C454)*(D_WT=VALUE(MID(Q454,4,1)))),D_ADD),""),"")</f>
        <v/>
      </c>
      <c r="X454" s="10" t="str">
        <f t="shared" ref="X454:X517" si="189">INDEX(SH_SCEN,MATCH(C454,SH_ID,0))</f>
        <v>-</v>
      </c>
      <c r="Y454" s="10" t="str">
        <f t="shared" ref="Y454:Y517" si="190">INDEX(SH_NOTE,MATCH(C454,SH_ID,0))</f>
        <v>Real route 1030: 19 items, last item released 18:59; departure = release + 60 min (rounded up to 15) + loading</v>
      </c>
      <c r="Z454" s="10" t="s">
        <v>148</v>
      </c>
      <c r="AA454" s="14">
        <v>8.4998219907407406E-4</v>
      </c>
      <c r="AB454" s="11">
        <v>46273.813349982192</v>
      </c>
      <c r="AC454" s="10" t="s">
        <v>150</v>
      </c>
      <c r="AD454" s="10" t="s">
        <v>151</v>
      </c>
      <c r="AE454" s="10" t="s">
        <v>152</v>
      </c>
      <c r="AF454" s="10" t="s">
        <v>250</v>
      </c>
      <c r="AG454" s="14">
        <v>0</v>
      </c>
      <c r="AH454" s="10"/>
      <c r="AI454">
        <f t="shared" ref="AI454:AI517" si="191">COUNTIFS(DL_ORIG,C454,DL_MOVED,"&gt;"&amp;H454,DL_MOVEDC,"&gt;"&amp;H454)+COUNTIFS(DL_FINAL,C454,DL_MOVED,"&lt;="&amp;H454,DL_MOVEDC,"&gt;"&amp;H454)</f>
        <v>0</v>
      </c>
      <c r="AJ454" s="54">
        <v>4.4585616898148149E-4</v>
      </c>
      <c r="AK454" s="54">
        <v>8.3760683796296302E-3</v>
      </c>
      <c r="AL454" s="53">
        <v>46273.812945856167</v>
      </c>
      <c r="AM454" s="53">
        <v>46273.820876068377</v>
      </c>
      <c r="AN454" t="s">
        <v>151</v>
      </c>
      <c r="AP454" s="54" t="s">
        <v>297</v>
      </c>
      <c r="AQ454" s="53">
        <v>8.3760683796296302E-3</v>
      </c>
      <c r="AR454" s="53">
        <v>46273.820876068377</v>
      </c>
      <c r="AS454" t="s">
        <v>151</v>
      </c>
      <c r="AT454" t="s">
        <v>297</v>
      </c>
    </row>
    <row r="455" spans="1:46" x14ac:dyDescent="0.35">
      <c r="A455" s="10">
        <v>14</v>
      </c>
      <c r="B455" s="11">
        <f t="shared" si="168"/>
        <v>46273.8125</v>
      </c>
      <c r="C455" s="10" t="s">
        <v>62</v>
      </c>
      <c r="D455" s="10">
        <f t="shared" si="169"/>
        <v>1042</v>
      </c>
      <c r="E455" s="10" t="str">
        <f t="shared" si="170"/>
        <v>n/a</v>
      </c>
      <c r="F455" s="10" t="str">
        <f t="shared" si="171"/>
        <v>D11</v>
      </c>
      <c r="G455" s="11">
        <f t="shared" si="172"/>
        <v>46273.854166666657</v>
      </c>
      <c r="H455" s="11">
        <f t="shared" si="173"/>
        <v>46273.854166666657</v>
      </c>
      <c r="I455" s="11">
        <f t="shared" si="174"/>
        <v>46273.833333333321</v>
      </c>
      <c r="J455" s="13">
        <f t="shared" si="175"/>
        <v>0.4999999997089617</v>
      </c>
      <c r="K455" s="10">
        <f t="shared" si="176"/>
        <v>200</v>
      </c>
      <c r="L455" s="10">
        <f t="shared" si="177"/>
        <v>0</v>
      </c>
      <c r="M455" s="10">
        <f t="shared" si="178"/>
        <v>200</v>
      </c>
      <c r="N455" s="12">
        <f t="shared" si="179"/>
        <v>1</v>
      </c>
      <c r="O455" s="10" t="str">
        <f t="shared" si="180"/>
        <v/>
      </c>
      <c r="P455" s="13">
        <f t="shared" si="181"/>
        <v>0</v>
      </c>
      <c r="Q455" s="10" t="str">
        <f t="shared" si="182"/>
        <v/>
      </c>
      <c r="R455" s="11" t="str">
        <f t="shared" si="183"/>
        <v/>
      </c>
      <c r="S455" s="10" t="str">
        <f t="shared" si="184"/>
        <v>ALL PICKED</v>
      </c>
      <c r="T455" s="10" t="str">
        <f t="shared" si="185"/>
        <v>YES</v>
      </c>
      <c r="U455" s="10" t="str">
        <f t="shared" si="186"/>
        <v/>
      </c>
      <c r="V455" s="10" t="str">
        <f t="shared" si="187"/>
        <v/>
      </c>
      <c r="W455" s="10" t="str">
        <f t="shared" si="188"/>
        <v/>
      </c>
      <c r="X455" s="10" t="str">
        <f t="shared" si="189"/>
        <v>-</v>
      </c>
      <c r="Y455" s="10" t="str">
        <f t="shared" si="190"/>
        <v>Real route 1042: 200 items, last item released 18:59; departure = release + 60 min (rounded up to 15) + loading</v>
      </c>
      <c r="Z455" s="10" t="s">
        <v>148</v>
      </c>
      <c r="AA455" s="14"/>
      <c r="AB455" s="11"/>
      <c r="AC455" s="10"/>
      <c r="AD455" s="10" t="s">
        <v>203</v>
      </c>
      <c r="AE455" s="10" t="s">
        <v>152</v>
      </c>
      <c r="AF455" s="10"/>
      <c r="AG455" s="14"/>
      <c r="AH455" s="10"/>
      <c r="AI455">
        <f t="shared" si="191"/>
        <v>0</v>
      </c>
      <c r="AN455" t="s">
        <v>203</v>
      </c>
      <c r="AS455" t="s">
        <v>203</v>
      </c>
    </row>
    <row r="456" spans="1:46" x14ac:dyDescent="0.35">
      <c r="A456" s="10">
        <v>14</v>
      </c>
      <c r="B456" s="11">
        <f t="shared" si="168"/>
        <v>46273.8125</v>
      </c>
      <c r="C456" s="10" t="s">
        <v>63</v>
      </c>
      <c r="D456" s="10">
        <f t="shared" si="169"/>
        <v>1080</v>
      </c>
      <c r="E456" s="10" t="str">
        <f t="shared" si="170"/>
        <v>n/a</v>
      </c>
      <c r="F456" s="10" t="str">
        <f t="shared" si="171"/>
        <v>D12</v>
      </c>
      <c r="G456" s="11">
        <f t="shared" si="172"/>
        <v>46273.854166666657</v>
      </c>
      <c r="H456" s="11">
        <f t="shared" si="173"/>
        <v>46273.854166666657</v>
      </c>
      <c r="I456" s="11">
        <f t="shared" si="174"/>
        <v>46273.833333333321</v>
      </c>
      <c r="J456" s="13">
        <f t="shared" si="175"/>
        <v>0.4999999997089617</v>
      </c>
      <c r="K456" s="10">
        <f t="shared" si="176"/>
        <v>25</v>
      </c>
      <c r="L456" s="10">
        <f t="shared" si="177"/>
        <v>0</v>
      </c>
      <c r="M456" s="10">
        <f t="shared" si="178"/>
        <v>25</v>
      </c>
      <c r="N456" s="12">
        <f t="shared" si="179"/>
        <v>1</v>
      </c>
      <c r="O456" s="10" t="str">
        <f t="shared" si="180"/>
        <v/>
      </c>
      <c r="P456" s="13">
        <f t="shared" si="181"/>
        <v>0</v>
      </c>
      <c r="Q456" s="10" t="str">
        <f t="shared" si="182"/>
        <v/>
      </c>
      <c r="R456" s="11" t="str">
        <f t="shared" si="183"/>
        <v/>
      </c>
      <c r="S456" s="10" t="str">
        <f t="shared" si="184"/>
        <v>ALL PICKED</v>
      </c>
      <c r="T456" s="10" t="str">
        <f t="shared" si="185"/>
        <v>YES</v>
      </c>
      <c r="U456" s="10" t="str">
        <f t="shared" si="186"/>
        <v/>
      </c>
      <c r="V456" s="10" t="str">
        <f t="shared" si="187"/>
        <v/>
      </c>
      <c r="W456" s="10" t="str">
        <f t="shared" si="188"/>
        <v/>
      </c>
      <c r="X456" s="10" t="str">
        <f t="shared" si="189"/>
        <v>-</v>
      </c>
      <c r="Y456" s="10" t="str">
        <f t="shared" si="190"/>
        <v>Real route 1080: 25 items, last item released 18:59; departure = release + 60 min (rounded up to 15) + loading</v>
      </c>
      <c r="Z456" s="10" t="s">
        <v>148</v>
      </c>
      <c r="AA456" s="14"/>
      <c r="AB456" s="11"/>
      <c r="AC456" s="10"/>
      <c r="AD456" s="10" t="s">
        <v>203</v>
      </c>
      <c r="AE456" s="10" t="s">
        <v>152</v>
      </c>
      <c r="AF456" s="10"/>
      <c r="AG456" s="14"/>
      <c r="AH456" s="10"/>
      <c r="AI456">
        <f t="shared" si="191"/>
        <v>0</v>
      </c>
      <c r="AN456" t="s">
        <v>203</v>
      </c>
      <c r="AS456" t="s">
        <v>203</v>
      </c>
    </row>
    <row r="457" spans="1:46" x14ac:dyDescent="0.35">
      <c r="A457" s="10">
        <v>14</v>
      </c>
      <c r="B457" s="11">
        <f t="shared" si="168"/>
        <v>46273.8125</v>
      </c>
      <c r="C457" s="10" t="s">
        <v>64</v>
      </c>
      <c r="D457" s="10">
        <f t="shared" si="169"/>
        <v>1026</v>
      </c>
      <c r="E457" s="10" t="str">
        <f t="shared" si="170"/>
        <v>n/a</v>
      </c>
      <c r="F457" s="10" t="str">
        <f t="shared" si="171"/>
        <v>D01</v>
      </c>
      <c r="G457" s="11">
        <f t="shared" si="172"/>
        <v>46273.864583333343</v>
      </c>
      <c r="H457" s="11">
        <f t="shared" si="173"/>
        <v>46273.864583333343</v>
      </c>
      <c r="I457" s="11">
        <f t="shared" si="174"/>
        <v>46273.843750000007</v>
      </c>
      <c r="J457" s="13">
        <f t="shared" si="175"/>
        <v>0.75000000017462298</v>
      </c>
      <c r="K457" s="10">
        <f t="shared" si="176"/>
        <v>27</v>
      </c>
      <c r="L457" s="10">
        <f t="shared" si="177"/>
        <v>2</v>
      </c>
      <c r="M457" s="10">
        <f t="shared" si="178"/>
        <v>29</v>
      </c>
      <c r="N457" s="12">
        <f t="shared" si="179"/>
        <v>0.93103448275862066</v>
      </c>
      <c r="O457" s="10" t="str">
        <f t="shared" si="180"/>
        <v>1</v>
      </c>
      <c r="P457" s="13">
        <f t="shared" si="181"/>
        <v>3.0599358974358976E-2</v>
      </c>
      <c r="Q457" s="10" t="str">
        <f t="shared" si="182"/>
        <v>WT 1</v>
      </c>
      <c r="R457" s="11">
        <f t="shared" si="183"/>
        <v>46273.813774973292</v>
      </c>
      <c r="S457" s="10" t="str">
        <f t="shared" si="184"/>
        <v>ON TIME</v>
      </c>
      <c r="T457" s="10" t="str">
        <f t="shared" si="185"/>
        <v>YES</v>
      </c>
      <c r="U457" s="10">
        <f t="shared" si="186"/>
        <v>43</v>
      </c>
      <c r="V457" s="10" t="str">
        <f t="shared" si="187"/>
        <v>+0:43</v>
      </c>
      <c r="W457" s="10" t="str">
        <f t="shared" si="188"/>
        <v/>
      </c>
      <c r="X457" s="10" t="str">
        <f t="shared" si="189"/>
        <v>-</v>
      </c>
      <c r="Y457" s="10" t="str">
        <f t="shared" si="190"/>
        <v>Real route 1026: 29 items, last item released 19:01; departure = release + 60 min (rounded up to 15) + loading</v>
      </c>
      <c r="Z457" s="10" t="s">
        <v>148</v>
      </c>
      <c r="AA457" s="14">
        <v>1.2749732870370369E-3</v>
      </c>
      <c r="AB457" s="11">
        <v>46273.813774973292</v>
      </c>
      <c r="AC457" s="10" t="s">
        <v>150</v>
      </c>
      <c r="AD457" s="10" t="s">
        <v>151</v>
      </c>
      <c r="AE457" s="10" t="s">
        <v>152</v>
      </c>
      <c r="AF457" s="10" t="s">
        <v>284</v>
      </c>
      <c r="AG457" s="14">
        <v>0</v>
      </c>
      <c r="AH457" s="10"/>
      <c r="AI457">
        <f t="shared" si="191"/>
        <v>0</v>
      </c>
      <c r="AJ457" s="54">
        <v>6.6878425925925931E-4</v>
      </c>
      <c r="AK457" s="54">
        <v>1.256410256944444E-2</v>
      </c>
      <c r="AL457" s="53">
        <v>46273.813168784262</v>
      </c>
      <c r="AM457" s="53">
        <v>46273.825064102573</v>
      </c>
      <c r="AN457" t="s">
        <v>151</v>
      </c>
      <c r="AP457" s="54" t="s">
        <v>247</v>
      </c>
      <c r="AQ457" s="53">
        <v>1.256410256944444E-2</v>
      </c>
      <c r="AR457" s="53">
        <v>46273.825064102573</v>
      </c>
      <c r="AS457" t="s">
        <v>151</v>
      </c>
      <c r="AT457" t="s">
        <v>247</v>
      </c>
    </row>
    <row r="458" spans="1:46" x14ac:dyDescent="0.35">
      <c r="A458" s="10">
        <v>14</v>
      </c>
      <c r="B458" s="11">
        <f t="shared" si="168"/>
        <v>46273.8125</v>
      </c>
      <c r="C458" s="10" t="s">
        <v>65</v>
      </c>
      <c r="D458" s="10">
        <f t="shared" si="169"/>
        <v>1033</v>
      </c>
      <c r="E458" s="10" t="str">
        <f t="shared" si="170"/>
        <v>n/a</v>
      </c>
      <c r="F458" s="10" t="str">
        <f t="shared" si="171"/>
        <v>D02</v>
      </c>
      <c r="G458" s="11">
        <f t="shared" si="172"/>
        <v>46273.864583333343</v>
      </c>
      <c r="H458" s="11">
        <f t="shared" si="173"/>
        <v>46273.864583333343</v>
      </c>
      <c r="I458" s="11">
        <f t="shared" si="174"/>
        <v>46273.843750000007</v>
      </c>
      <c r="J458" s="13">
        <f t="shared" si="175"/>
        <v>0.75000000017462298</v>
      </c>
      <c r="K458" s="10">
        <f t="shared" si="176"/>
        <v>74</v>
      </c>
      <c r="L458" s="10">
        <f t="shared" si="177"/>
        <v>0</v>
      </c>
      <c r="M458" s="10">
        <f t="shared" si="178"/>
        <v>74</v>
      </c>
      <c r="N458" s="12">
        <f t="shared" si="179"/>
        <v>1</v>
      </c>
      <c r="O458" s="10" t="str">
        <f t="shared" si="180"/>
        <v/>
      </c>
      <c r="P458" s="13">
        <f t="shared" si="181"/>
        <v>0</v>
      </c>
      <c r="Q458" s="10" t="str">
        <f t="shared" si="182"/>
        <v/>
      </c>
      <c r="R458" s="11" t="str">
        <f t="shared" si="183"/>
        <v/>
      </c>
      <c r="S458" s="10" t="str">
        <f t="shared" si="184"/>
        <v>ALL PICKED</v>
      </c>
      <c r="T458" s="10" t="str">
        <f t="shared" si="185"/>
        <v>YES</v>
      </c>
      <c r="U458" s="10" t="str">
        <f t="shared" si="186"/>
        <v/>
      </c>
      <c r="V458" s="10" t="str">
        <f t="shared" si="187"/>
        <v/>
      </c>
      <c r="W458" s="10" t="str">
        <f t="shared" si="188"/>
        <v/>
      </c>
      <c r="X458" s="10" t="str">
        <f t="shared" si="189"/>
        <v>-</v>
      </c>
      <c r="Y458" s="10" t="str">
        <f t="shared" si="190"/>
        <v>Real route 1033: 74 items, last item released 19:01; departure = release + 60 min (rounded up to 15) + loading</v>
      </c>
      <c r="Z458" s="10" t="s">
        <v>148</v>
      </c>
      <c r="AA458" s="14"/>
      <c r="AB458" s="11"/>
      <c r="AC458" s="10"/>
      <c r="AD458" s="10" t="s">
        <v>203</v>
      </c>
      <c r="AE458" s="10" t="s">
        <v>152</v>
      </c>
      <c r="AF458" s="10"/>
      <c r="AG458" s="14"/>
      <c r="AH458" s="10"/>
      <c r="AI458">
        <f t="shared" si="191"/>
        <v>0</v>
      </c>
      <c r="AN458" t="s">
        <v>203</v>
      </c>
      <c r="AS458" t="s">
        <v>203</v>
      </c>
    </row>
    <row r="459" spans="1:46" x14ac:dyDescent="0.35">
      <c r="A459" s="10">
        <v>14</v>
      </c>
      <c r="B459" s="11">
        <f t="shared" si="168"/>
        <v>46273.8125</v>
      </c>
      <c r="C459" s="10" t="s">
        <v>66</v>
      </c>
      <c r="D459" s="10">
        <f t="shared" si="169"/>
        <v>1034</v>
      </c>
      <c r="E459" s="10" t="str">
        <f t="shared" si="170"/>
        <v>n/a</v>
      </c>
      <c r="F459" s="10" t="str">
        <f t="shared" si="171"/>
        <v>D03</v>
      </c>
      <c r="G459" s="11">
        <f t="shared" si="172"/>
        <v>46273.864583333343</v>
      </c>
      <c r="H459" s="11">
        <f t="shared" si="173"/>
        <v>46273.864583333343</v>
      </c>
      <c r="I459" s="11">
        <f t="shared" si="174"/>
        <v>46273.843750000007</v>
      </c>
      <c r="J459" s="13">
        <f t="shared" si="175"/>
        <v>0.75000000017462298</v>
      </c>
      <c r="K459" s="10">
        <f t="shared" si="176"/>
        <v>98</v>
      </c>
      <c r="L459" s="10">
        <f t="shared" si="177"/>
        <v>0</v>
      </c>
      <c r="M459" s="10">
        <f t="shared" si="178"/>
        <v>98</v>
      </c>
      <c r="N459" s="12">
        <f t="shared" si="179"/>
        <v>1</v>
      </c>
      <c r="O459" s="10" t="str">
        <f t="shared" si="180"/>
        <v/>
      </c>
      <c r="P459" s="13">
        <f t="shared" si="181"/>
        <v>0</v>
      </c>
      <c r="Q459" s="10" t="str">
        <f t="shared" si="182"/>
        <v/>
      </c>
      <c r="R459" s="11" t="str">
        <f t="shared" si="183"/>
        <v/>
      </c>
      <c r="S459" s="10" t="str">
        <f t="shared" si="184"/>
        <v>ALL PICKED</v>
      </c>
      <c r="T459" s="10" t="str">
        <f t="shared" si="185"/>
        <v>YES</v>
      </c>
      <c r="U459" s="10" t="str">
        <f t="shared" si="186"/>
        <v/>
      </c>
      <c r="V459" s="10" t="str">
        <f t="shared" si="187"/>
        <v/>
      </c>
      <c r="W459" s="10" t="str">
        <f t="shared" si="188"/>
        <v/>
      </c>
      <c r="X459" s="10" t="str">
        <f t="shared" si="189"/>
        <v>-</v>
      </c>
      <c r="Y459" s="10" t="str">
        <f t="shared" si="190"/>
        <v>Real route 1034: 98 items, last item released 19:05; departure = release + 60 min (rounded up to 15) + loading</v>
      </c>
      <c r="Z459" s="10" t="s">
        <v>148</v>
      </c>
      <c r="AA459" s="14"/>
      <c r="AB459" s="11"/>
      <c r="AC459" s="10"/>
      <c r="AD459" s="10" t="s">
        <v>203</v>
      </c>
      <c r="AE459" s="10" t="s">
        <v>152</v>
      </c>
      <c r="AF459" s="10"/>
      <c r="AG459" s="14"/>
      <c r="AH459" s="10"/>
      <c r="AI459">
        <f t="shared" si="191"/>
        <v>0</v>
      </c>
      <c r="AN459" t="s">
        <v>203</v>
      </c>
      <c r="AS459" t="s">
        <v>203</v>
      </c>
    </row>
    <row r="460" spans="1:46" x14ac:dyDescent="0.35">
      <c r="A460" s="10">
        <v>14</v>
      </c>
      <c r="B460" s="11">
        <f t="shared" si="168"/>
        <v>46273.8125</v>
      </c>
      <c r="C460" s="10" t="s">
        <v>67</v>
      </c>
      <c r="D460" s="10">
        <f t="shared" si="169"/>
        <v>1039</v>
      </c>
      <c r="E460" s="10" t="str">
        <f t="shared" si="170"/>
        <v>n/a</v>
      </c>
      <c r="F460" s="10" t="str">
        <f t="shared" si="171"/>
        <v>D04</v>
      </c>
      <c r="G460" s="11">
        <f t="shared" si="172"/>
        <v>46273.864583333343</v>
      </c>
      <c r="H460" s="11">
        <f t="shared" si="173"/>
        <v>46273.864583333343</v>
      </c>
      <c r="I460" s="11">
        <f t="shared" si="174"/>
        <v>46273.843750000007</v>
      </c>
      <c r="J460" s="13">
        <f t="shared" si="175"/>
        <v>0.75000000017462298</v>
      </c>
      <c r="K460" s="10">
        <f t="shared" si="176"/>
        <v>18</v>
      </c>
      <c r="L460" s="10">
        <f t="shared" si="177"/>
        <v>1</v>
      </c>
      <c r="M460" s="10">
        <f t="shared" si="178"/>
        <v>19</v>
      </c>
      <c r="N460" s="12">
        <f t="shared" si="179"/>
        <v>0.94736842105263153</v>
      </c>
      <c r="O460" s="10" t="str">
        <f t="shared" si="180"/>
        <v>5</v>
      </c>
      <c r="P460" s="13" t="str">
        <f t="shared" si="181"/>
        <v>NULL</v>
      </c>
      <c r="Q460" s="10" t="str">
        <f t="shared" si="182"/>
        <v>WT 5 (no rate)</v>
      </c>
      <c r="R460" s="11" t="str">
        <f t="shared" si="183"/>
        <v>NULL</v>
      </c>
      <c r="S460" s="10" t="str">
        <f t="shared" si="184"/>
        <v>NO RATE</v>
      </c>
      <c r="T460" s="10" t="str">
        <f t="shared" si="185"/>
        <v>UNKNOWN</v>
      </c>
      <c r="U460" s="10" t="str">
        <f t="shared" si="186"/>
        <v/>
      </c>
      <c r="V460" s="10" t="str">
        <f t="shared" si="187"/>
        <v/>
      </c>
      <c r="W460" s="10" t="str">
        <f t="shared" si="188"/>
        <v/>
      </c>
      <c r="X460" s="10" t="str">
        <f t="shared" si="189"/>
        <v>-</v>
      </c>
      <c r="Y460" s="10" t="str">
        <f t="shared" si="190"/>
        <v>Real route 1039: 19 items, last item released 19:13; departure = release + 60 min (rounded up to 15) + loading</v>
      </c>
      <c r="Z460" s="10" t="s">
        <v>148</v>
      </c>
      <c r="AA460" s="14"/>
      <c r="AB460" s="11"/>
      <c r="AC460" s="10" t="s">
        <v>157</v>
      </c>
      <c r="AD460" s="10" t="s">
        <v>155</v>
      </c>
      <c r="AE460" s="10" t="s">
        <v>156</v>
      </c>
      <c r="AF460" s="10"/>
      <c r="AG460" s="14"/>
      <c r="AH460" s="10"/>
      <c r="AI460">
        <f t="shared" si="191"/>
        <v>0</v>
      </c>
      <c r="AN460" t="s">
        <v>155</v>
      </c>
      <c r="AS460" t="s">
        <v>155</v>
      </c>
    </row>
    <row r="461" spans="1:46" x14ac:dyDescent="0.35">
      <c r="A461" s="10">
        <v>14</v>
      </c>
      <c r="B461" s="11">
        <f t="shared" si="168"/>
        <v>46273.8125</v>
      </c>
      <c r="C461" s="10" t="s">
        <v>68</v>
      </c>
      <c r="D461" s="10">
        <f t="shared" si="169"/>
        <v>1048</v>
      </c>
      <c r="E461" s="10" t="str">
        <f t="shared" si="170"/>
        <v>n/a</v>
      </c>
      <c r="F461" s="10" t="str">
        <f t="shared" si="171"/>
        <v>D05</v>
      </c>
      <c r="G461" s="11">
        <f t="shared" si="172"/>
        <v>46273.864583333343</v>
      </c>
      <c r="H461" s="11">
        <f t="shared" si="173"/>
        <v>46273.864583333343</v>
      </c>
      <c r="I461" s="11">
        <f t="shared" si="174"/>
        <v>46273.843750000007</v>
      </c>
      <c r="J461" s="13">
        <f t="shared" si="175"/>
        <v>0.75000000017462298</v>
      </c>
      <c r="K461" s="10">
        <f t="shared" si="176"/>
        <v>11</v>
      </c>
      <c r="L461" s="10">
        <f t="shared" si="177"/>
        <v>0</v>
      </c>
      <c r="M461" s="10">
        <f t="shared" si="178"/>
        <v>11</v>
      </c>
      <c r="N461" s="12">
        <f t="shared" si="179"/>
        <v>1</v>
      </c>
      <c r="O461" s="10" t="str">
        <f t="shared" si="180"/>
        <v/>
      </c>
      <c r="P461" s="13">
        <f t="shared" si="181"/>
        <v>0</v>
      </c>
      <c r="Q461" s="10" t="str">
        <f t="shared" si="182"/>
        <v/>
      </c>
      <c r="R461" s="11" t="str">
        <f t="shared" si="183"/>
        <v/>
      </c>
      <c r="S461" s="10" t="str">
        <f t="shared" si="184"/>
        <v>ALL PICKED</v>
      </c>
      <c r="T461" s="10" t="str">
        <f t="shared" si="185"/>
        <v>YES</v>
      </c>
      <c r="U461" s="10" t="str">
        <f t="shared" si="186"/>
        <v/>
      </c>
      <c r="V461" s="10" t="str">
        <f t="shared" si="187"/>
        <v/>
      </c>
      <c r="W461" s="10" t="str">
        <f t="shared" si="188"/>
        <v/>
      </c>
      <c r="X461" s="10" t="str">
        <f t="shared" si="189"/>
        <v>-</v>
      </c>
      <c r="Y461" s="10" t="str">
        <f t="shared" si="190"/>
        <v>Real route 1048: 11 items, last item released 19:13; departure = release + 60 min (rounded up to 15) + loading</v>
      </c>
      <c r="Z461" s="10" t="s">
        <v>148</v>
      </c>
      <c r="AA461" s="14"/>
      <c r="AB461" s="11"/>
      <c r="AC461" s="10"/>
      <c r="AD461" s="10" t="s">
        <v>203</v>
      </c>
      <c r="AE461" s="10" t="s">
        <v>152</v>
      </c>
      <c r="AF461" s="10"/>
      <c r="AG461" s="14"/>
      <c r="AH461" s="10"/>
      <c r="AI461">
        <f t="shared" si="191"/>
        <v>0</v>
      </c>
      <c r="AN461" t="s">
        <v>203</v>
      </c>
      <c r="AS461" t="s">
        <v>203</v>
      </c>
    </row>
    <row r="462" spans="1:46" x14ac:dyDescent="0.35">
      <c r="A462" s="10">
        <v>14</v>
      </c>
      <c r="B462" s="11">
        <f t="shared" si="168"/>
        <v>46273.8125</v>
      </c>
      <c r="C462" s="10" t="s">
        <v>69</v>
      </c>
      <c r="D462" s="10">
        <f t="shared" si="169"/>
        <v>1051</v>
      </c>
      <c r="E462" s="10" t="str">
        <f t="shared" si="170"/>
        <v>n/a</v>
      </c>
      <c r="F462" s="10" t="str">
        <f t="shared" si="171"/>
        <v>D06</v>
      </c>
      <c r="G462" s="11">
        <f t="shared" si="172"/>
        <v>46273.864583333343</v>
      </c>
      <c r="H462" s="11">
        <f t="shared" si="173"/>
        <v>46273.864583333343</v>
      </c>
      <c r="I462" s="11">
        <f t="shared" si="174"/>
        <v>46273.843750000007</v>
      </c>
      <c r="J462" s="13">
        <f t="shared" si="175"/>
        <v>0.75000000017462298</v>
      </c>
      <c r="K462" s="10">
        <f t="shared" si="176"/>
        <v>45</v>
      </c>
      <c r="L462" s="10">
        <f t="shared" si="177"/>
        <v>0</v>
      </c>
      <c r="M462" s="10">
        <f t="shared" si="178"/>
        <v>45</v>
      </c>
      <c r="N462" s="12">
        <f t="shared" si="179"/>
        <v>1</v>
      </c>
      <c r="O462" s="10" t="str">
        <f t="shared" si="180"/>
        <v/>
      </c>
      <c r="P462" s="13">
        <f t="shared" si="181"/>
        <v>0</v>
      </c>
      <c r="Q462" s="10" t="str">
        <f t="shared" si="182"/>
        <v/>
      </c>
      <c r="R462" s="11" t="str">
        <f t="shared" si="183"/>
        <v/>
      </c>
      <c r="S462" s="10" t="str">
        <f t="shared" si="184"/>
        <v>ALL PICKED</v>
      </c>
      <c r="T462" s="10" t="str">
        <f t="shared" si="185"/>
        <v>YES</v>
      </c>
      <c r="U462" s="10" t="str">
        <f t="shared" si="186"/>
        <v/>
      </c>
      <c r="V462" s="10" t="str">
        <f t="shared" si="187"/>
        <v/>
      </c>
      <c r="W462" s="10" t="str">
        <f t="shared" si="188"/>
        <v/>
      </c>
      <c r="X462" s="10" t="str">
        <f t="shared" si="189"/>
        <v>-</v>
      </c>
      <c r="Y462" s="10" t="str">
        <f t="shared" si="190"/>
        <v>Real route 1051: 45 items, last item released 19:03; departure = release + 60 min (rounded up to 15) + loading</v>
      </c>
      <c r="Z462" s="10" t="s">
        <v>148</v>
      </c>
      <c r="AA462" s="14"/>
      <c r="AB462" s="11"/>
      <c r="AC462" s="10"/>
      <c r="AD462" s="10" t="s">
        <v>203</v>
      </c>
      <c r="AE462" s="10" t="s">
        <v>152</v>
      </c>
      <c r="AF462" s="10"/>
      <c r="AG462" s="14"/>
      <c r="AH462" s="10"/>
      <c r="AI462">
        <f t="shared" si="191"/>
        <v>0</v>
      </c>
      <c r="AN462" t="s">
        <v>203</v>
      </c>
      <c r="AS462" t="s">
        <v>203</v>
      </c>
    </row>
    <row r="463" spans="1:46" x14ac:dyDescent="0.35">
      <c r="A463" s="10">
        <v>14</v>
      </c>
      <c r="B463" s="11">
        <f t="shared" si="168"/>
        <v>46273.8125</v>
      </c>
      <c r="C463" s="10" t="s">
        <v>70</v>
      </c>
      <c r="D463" s="10">
        <f t="shared" si="169"/>
        <v>1063</v>
      </c>
      <c r="E463" s="10" t="str">
        <f t="shared" si="170"/>
        <v>n/a</v>
      </c>
      <c r="F463" s="10" t="str">
        <f t="shared" si="171"/>
        <v>D07</v>
      </c>
      <c r="G463" s="11">
        <f t="shared" si="172"/>
        <v>46273.864583333343</v>
      </c>
      <c r="H463" s="11">
        <f t="shared" si="173"/>
        <v>46273.864583333343</v>
      </c>
      <c r="I463" s="11">
        <f t="shared" si="174"/>
        <v>46273.843750000007</v>
      </c>
      <c r="J463" s="13">
        <f t="shared" si="175"/>
        <v>0.75000000017462298</v>
      </c>
      <c r="K463" s="10">
        <f t="shared" si="176"/>
        <v>35</v>
      </c>
      <c r="L463" s="10">
        <f t="shared" si="177"/>
        <v>0</v>
      </c>
      <c r="M463" s="10">
        <f t="shared" si="178"/>
        <v>35</v>
      </c>
      <c r="N463" s="12">
        <f t="shared" si="179"/>
        <v>1</v>
      </c>
      <c r="O463" s="10" t="str">
        <f t="shared" si="180"/>
        <v/>
      </c>
      <c r="P463" s="13">
        <f t="shared" si="181"/>
        <v>0</v>
      </c>
      <c r="Q463" s="10" t="str">
        <f t="shared" si="182"/>
        <v/>
      </c>
      <c r="R463" s="11" t="str">
        <f t="shared" si="183"/>
        <v/>
      </c>
      <c r="S463" s="10" t="str">
        <f t="shared" si="184"/>
        <v>ALL PICKED</v>
      </c>
      <c r="T463" s="10" t="str">
        <f t="shared" si="185"/>
        <v>YES</v>
      </c>
      <c r="U463" s="10" t="str">
        <f t="shared" si="186"/>
        <v/>
      </c>
      <c r="V463" s="10" t="str">
        <f t="shared" si="187"/>
        <v/>
      </c>
      <c r="W463" s="10" t="str">
        <f t="shared" si="188"/>
        <v/>
      </c>
      <c r="X463" s="10" t="str">
        <f t="shared" si="189"/>
        <v>-</v>
      </c>
      <c r="Y463" s="10" t="str">
        <f t="shared" si="190"/>
        <v>Real route 1063: 35 items, last item released 19:13; departure = release + 60 min (rounded up to 15) + loading</v>
      </c>
      <c r="Z463" s="10" t="s">
        <v>148</v>
      </c>
      <c r="AA463" s="14"/>
      <c r="AB463" s="11"/>
      <c r="AC463" s="10"/>
      <c r="AD463" s="10" t="s">
        <v>203</v>
      </c>
      <c r="AE463" s="10" t="s">
        <v>152</v>
      </c>
      <c r="AF463" s="10"/>
      <c r="AG463" s="14"/>
      <c r="AH463" s="10"/>
      <c r="AI463">
        <f t="shared" si="191"/>
        <v>0</v>
      </c>
      <c r="AN463" t="s">
        <v>203</v>
      </c>
      <c r="AS463" t="s">
        <v>203</v>
      </c>
    </row>
    <row r="464" spans="1:46" x14ac:dyDescent="0.35">
      <c r="A464" s="10">
        <v>14</v>
      </c>
      <c r="B464" s="11">
        <f t="shared" si="168"/>
        <v>46273.8125</v>
      </c>
      <c r="C464" s="10" t="s">
        <v>71</v>
      </c>
      <c r="D464" s="10">
        <f t="shared" si="169"/>
        <v>1066</v>
      </c>
      <c r="E464" s="10" t="str">
        <f t="shared" si="170"/>
        <v>n/a</v>
      </c>
      <c r="F464" s="10" t="str">
        <f t="shared" si="171"/>
        <v>D08</v>
      </c>
      <c r="G464" s="11">
        <f t="shared" si="172"/>
        <v>46273.875</v>
      </c>
      <c r="H464" s="11">
        <f t="shared" si="173"/>
        <v>46273.875</v>
      </c>
      <c r="I464" s="11">
        <f t="shared" si="174"/>
        <v>46273.854166666664</v>
      </c>
      <c r="J464" s="13">
        <f t="shared" si="175"/>
        <v>0.99999999994179234</v>
      </c>
      <c r="K464" s="10">
        <f t="shared" si="176"/>
        <v>11</v>
      </c>
      <c r="L464" s="10">
        <f t="shared" si="177"/>
        <v>1</v>
      </c>
      <c r="M464" s="10">
        <f t="shared" si="178"/>
        <v>12</v>
      </c>
      <c r="N464" s="12">
        <f t="shared" si="179"/>
        <v>0.91666666666666663</v>
      </c>
      <c r="O464" s="10" t="str">
        <f t="shared" si="180"/>
        <v>6</v>
      </c>
      <c r="P464" s="13">
        <f t="shared" si="181"/>
        <v>0.11735897435897438</v>
      </c>
      <c r="Q464" s="10" t="str">
        <f t="shared" si="182"/>
        <v>WT 6</v>
      </c>
      <c r="R464" s="11">
        <f t="shared" si="183"/>
        <v>46273.817389957265</v>
      </c>
      <c r="S464" s="10" t="str">
        <f t="shared" si="184"/>
        <v>ON TIME</v>
      </c>
      <c r="T464" s="10" t="str">
        <f t="shared" si="185"/>
        <v>YES</v>
      </c>
      <c r="U464" s="10">
        <f t="shared" si="186"/>
        <v>53</v>
      </c>
      <c r="V464" s="10" t="str">
        <f t="shared" si="187"/>
        <v>+0:53</v>
      </c>
      <c r="W464" s="10" t="str">
        <f t="shared" si="188"/>
        <v/>
      </c>
      <c r="X464" s="10" t="str">
        <f t="shared" si="189"/>
        <v>-</v>
      </c>
      <c r="Y464" s="10" t="str">
        <f t="shared" si="190"/>
        <v>Real route 1066: 12 items, last item released 19:28; departure = release + 60 min (rounded up to 15) + loading</v>
      </c>
      <c r="Z464" s="10" t="s">
        <v>148</v>
      </c>
      <c r="AA464" s="14">
        <v>4.8899572685185194E-3</v>
      </c>
      <c r="AB464" s="11">
        <v>46273.817389957272</v>
      </c>
      <c r="AC464" s="10" t="s">
        <v>212</v>
      </c>
      <c r="AD464" s="10" t="s">
        <v>151</v>
      </c>
      <c r="AE464" s="10" t="s">
        <v>152</v>
      </c>
      <c r="AF464" s="10" t="s">
        <v>288</v>
      </c>
      <c r="AG464" s="14">
        <v>0</v>
      </c>
      <c r="AH464" s="10"/>
      <c r="AI464">
        <f t="shared" si="191"/>
        <v>0</v>
      </c>
      <c r="AJ464" s="54">
        <v>3.6440329166666668E-3</v>
      </c>
      <c r="AK464" s="54">
        <v>7.6932870370370384E-3</v>
      </c>
      <c r="AL464" s="53">
        <v>46273.816144032913</v>
      </c>
      <c r="AM464" s="53">
        <v>46273.820193287043</v>
      </c>
      <c r="AN464" t="s">
        <v>151</v>
      </c>
      <c r="AP464" s="54" t="s">
        <v>298</v>
      </c>
      <c r="AQ464" s="53">
        <v>7.6932870370370384E-3</v>
      </c>
      <c r="AR464" s="53">
        <v>46273.820193287043</v>
      </c>
      <c r="AS464" t="s">
        <v>151</v>
      </c>
      <c r="AT464" t="s">
        <v>298</v>
      </c>
    </row>
    <row r="465" spans="1:46" x14ac:dyDescent="0.35">
      <c r="A465" s="10">
        <v>14</v>
      </c>
      <c r="B465" s="11">
        <f t="shared" si="168"/>
        <v>46273.8125</v>
      </c>
      <c r="C465" s="10" t="s">
        <v>72</v>
      </c>
      <c r="D465" s="10">
        <f t="shared" si="169"/>
        <v>1069</v>
      </c>
      <c r="E465" s="10" t="str">
        <f t="shared" si="170"/>
        <v>n/a</v>
      </c>
      <c r="F465" s="10" t="str">
        <f t="shared" si="171"/>
        <v>D09</v>
      </c>
      <c r="G465" s="11">
        <f t="shared" si="172"/>
        <v>46273.875</v>
      </c>
      <c r="H465" s="11">
        <f t="shared" si="173"/>
        <v>46273.875</v>
      </c>
      <c r="I465" s="11">
        <f t="shared" si="174"/>
        <v>46273.854166666664</v>
      </c>
      <c r="J465" s="13">
        <f t="shared" si="175"/>
        <v>0.99999999994179234</v>
      </c>
      <c r="K465" s="10">
        <f t="shared" si="176"/>
        <v>26</v>
      </c>
      <c r="L465" s="10">
        <f t="shared" si="177"/>
        <v>1</v>
      </c>
      <c r="M465" s="10">
        <f t="shared" si="178"/>
        <v>27</v>
      </c>
      <c r="N465" s="12">
        <f t="shared" si="179"/>
        <v>0.96296296296296291</v>
      </c>
      <c r="O465" s="10" t="str">
        <f t="shared" si="180"/>
        <v>6</v>
      </c>
      <c r="P465" s="13">
        <f t="shared" si="181"/>
        <v>0.11735897435897438</v>
      </c>
      <c r="Q465" s="10" t="str">
        <f t="shared" si="182"/>
        <v>WT 6</v>
      </c>
      <c r="R465" s="11">
        <f t="shared" si="183"/>
        <v>46273.817389957265</v>
      </c>
      <c r="S465" s="10" t="str">
        <f t="shared" si="184"/>
        <v>ON TIME</v>
      </c>
      <c r="T465" s="10" t="str">
        <f t="shared" si="185"/>
        <v>YES</v>
      </c>
      <c r="U465" s="10">
        <f t="shared" si="186"/>
        <v>53</v>
      </c>
      <c r="V465" s="10" t="str">
        <f t="shared" si="187"/>
        <v>+0:53</v>
      </c>
      <c r="W465" s="10" t="str">
        <f t="shared" si="188"/>
        <v/>
      </c>
      <c r="X465" s="10" t="str">
        <f t="shared" si="189"/>
        <v>-</v>
      </c>
      <c r="Y465" s="10" t="str">
        <f t="shared" si="190"/>
        <v>Real route 1069: 27 items, last item released 19:28; departure = release + 60 min (rounded up to 15) + loading</v>
      </c>
      <c r="Z465" s="10" t="s">
        <v>148</v>
      </c>
      <c r="AA465" s="14">
        <v>4.8899572685185194E-3</v>
      </c>
      <c r="AB465" s="11">
        <v>46273.817389957272</v>
      </c>
      <c r="AC465" s="10" t="s">
        <v>212</v>
      </c>
      <c r="AD465" s="10" t="s">
        <v>151</v>
      </c>
      <c r="AE465" s="10" t="s">
        <v>152</v>
      </c>
      <c r="AF465" s="10" t="s">
        <v>288</v>
      </c>
      <c r="AG465" s="14">
        <v>0</v>
      </c>
      <c r="AH465" s="10"/>
      <c r="AI465">
        <f t="shared" si="191"/>
        <v>0</v>
      </c>
      <c r="AJ465" s="54">
        <v>3.6440329166666668E-3</v>
      </c>
      <c r="AK465" s="54">
        <v>7.6932870370370384E-3</v>
      </c>
      <c r="AL465" s="53">
        <v>46273.816144032913</v>
      </c>
      <c r="AM465" s="53">
        <v>46273.820193287043</v>
      </c>
      <c r="AN465" t="s">
        <v>151</v>
      </c>
      <c r="AP465" s="54" t="s">
        <v>298</v>
      </c>
      <c r="AQ465" s="53">
        <v>7.6932870370370384E-3</v>
      </c>
      <c r="AR465" s="53">
        <v>46273.820193287043</v>
      </c>
      <c r="AS465" t="s">
        <v>151</v>
      </c>
      <c r="AT465" t="s">
        <v>298</v>
      </c>
    </row>
    <row r="466" spans="1:46" x14ac:dyDescent="0.35">
      <c r="A466" s="10">
        <v>14</v>
      </c>
      <c r="B466" s="11">
        <f t="shared" si="168"/>
        <v>46273.8125</v>
      </c>
      <c r="C466" s="10" t="s">
        <v>73</v>
      </c>
      <c r="D466" s="10">
        <f t="shared" si="169"/>
        <v>1083</v>
      </c>
      <c r="E466" s="10" t="str">
        <f t="shared" si="170"/>
        <v>n/a</v>
      </c>
      <c r="F466" s="10" t="str">
        <f t="shared" si="171"/>
        <v>D10</v>
      </c>
      <c r="G466" s="11">
        <f t="shared" si="172"/>
        <v>46273.875</v>
      </c>
      <c r="H466" s="11">
        <f t="shared" si="173"/>
        <v>46273.875</v>
      </c>
      <c r="I466" s="11">
        <f t="shared" si="174"/>
        <v>46273.854166666664</v>
      </c>
      <c r="J466" s="13">
        <f t="shared" si="175"/>
        <v>0.99999999994179234</v>
      </c>
      <c r="K466" s="10">
        <f t="shared" si="176"/>
        <v>7</v>
      </c>
      <c r="L466" s="10">
        <f t="shared" si="177"/>
        <v>2</v>
      </c>
      <c r="M466" s="10">
        <f t="shared" si="178"/>
        <v>9</v>
      </c>
      <c r="N466" s="12">
        <f t="shared" si="179"/>
        <v>0.77777777777777779</v>
      </c>
      <c r="O466" s="10" t="str">
        <f t="shared" si="180"/>
        <v>6</v>
      </c>
      <c r="P466" s="13">
        <f t="shared" si="181"/>
        <v>0.11735897435897438</v>
      </c>
      <c r="Q466" s="10" t="str">
        <f t="shared" si="182"/>
        <v>WT 6</v>
      </c>
      <c r="R466" s="11">
        <f t="shared" si="183"/>
        <v>46273.817389957265</v>
      </c>
      <c r="S466" s="10" t="str">
        <f t="shared" si="184"/>
        <v>ON TIME</v>
      </c>
      <c r="T466" s="10" t="str">
        <f t="shared" si="185"/>
        <v>YES</v>
      </c>
      <c r="U466" s="10">
        <f t="shared" si="186"/>
        <v>53</v>
      </c>
      <c r="V466" s="10" t="str">
        <f t="shared" si="187"/>
        <v>+0:53</v>
      </c>
      <c r="W466" s="10" t="str">
        <f t="shared" si="188"/>
        <v/>
      </c>
      <c r="X466" s="10" t="str">
        <f t="shared" si="189"/>
        <v>-</v>
      </c>
      <c r="Y466" s="10" t="str">
        <f t="shared" si="190"/>
        <v>Real route 1083: 9 items, last item released 19:28; departure = release + 60 min (rounded up to 15) + loading</v>
      </c>
      <c r="Z466" s="10" t="s">
        <v>148</v>
      </c>
      <c r="AA466" s="14">
        <v>4.8899572685185194E-3</v>
      </c>
      <c r="AB466" s="11">
        <v>46273.817389957272</v>
      </c>
      <c r="AC466" s="10" t="s">
        <v>212</v>
      </c>
      <c r="AD466" s="10" t="s">
        <v>151</v>
      </c>
      <c r="AE466" s="10" t="s">
        <v>152</v>
      </c>
      <c r="AF466" s="10" t="s">
        <v>288</v>
      </c>
      <c r="AG466" s="14">
        <v>0</v>
      </c>
      <c r="AH466" s="10"/>
      <c r="AI466">
        <f t="shared" si="191"/>
        <v>0</v>
      </c>
      <c r="AJ466" s="54">
        <v>3.6440329166666668E-3</v>
      </c>
      <c r="AK466" s="54">
        <v>7.6932870370370384E-3</v>
      </c>
      <c r="AL466" s="53">
        <v>46273.816144032913</v>
      </c>
      <c r="AM466" s="53">
        <v>46273.820193287043</v>
      </c>
      <c r="AN466" t="s">
        <v>151</v>
      </c>
      <c r="AP466" s="54" t="s">
        <v>298</v>
      </c>
      <c r="AQ466" s="53">
        <v>7.6932870370370384E-3</v>
      </c>
      <c r="AR466" s="53">
        <v>46273.820193287043</v>
      </c>
      <c r="AS466" t="s">
        <v>151</v>
      </c>
      <c r="AT466" t="s">
        <v>298</v>
      </c>
    </row>
    <row r="467" spans="1:46" x14ac:dyDescent="0.35">
      <c r="A467" s="10">
        <v>14</v>
      </c>
      <c r="B467" s="11">
        <f t="shared" si="168"/>
        <v>46273.8125</v>
      </c>
      <c r="C467" s="10" t="s">
        <v>74</v>
      </c>
      <c r="D467" s="10">
        <f t="shared" si="169"/>
        <v>1981</v>
      </c>
      <c r="E467" s="10" t="str">
        <f t="shared" si="170"/>
        <v>n/a</v>
      </c>
      <c r="F467" s="10" t="str">
        <f t="shared" si="171"/>
        <v>D12</v>
      </c>
      <c r="G467" s="11">
        <f t="shared" si="172"/>
        <v>46273.885416666657</v>
      </c>
      <c r="H467" s="11">
        <f t="shared" si="173"/>
        <v>46273.885416666657</v>
      </c>
      <c r="I467" s="11">
        <f t="shared" si="174"/>
        <v>46273.864583333321</v>
      </c>
      <c r="J467" s="13">
        <f t="shared" si="175"/>
        <v>1.2499999997089617</v>
      </c>
      <c r="K467" s="10">
        <f t="shared" si="176"/>
        <v>74</v>
      </c>
      <c r="L467" s="10">
        <f t="shared" si="177"/>
        <v>0</v>
      </c>
      <c r="M467" s="10">
        <f t="shared" si="178"/>
        <v>74</v>
      </c>
      <c r="N467" s="12">
        <f t="shared" si="179"/>
        <v>1</v>
      </c>
      <c r="O467" s="10" t="str">
        <f t="shared" si="180"/>
        <v/>
      </c>
      <c r="P467" s="13">
        <f t="shared" si="181"/>
        <v>0</v>
      </c>
      <c r="Q467" s="10" t="str">
        <f t="shared" si="182"/>
        <v/>
      </c>
      <c r="R467" s="11" t="str">
        <f t="shared" si="183"/>
        <v/>
      </c>
      <c r="S467" s="10" t="str">
        <f t="shared" si="184"/>
        <v>ALL PICKED</v>
      </c>
      <c r="T467" s="10" t="str">
        <f t="shared" si="185"/>
        <v>YES</v>
      </c>
      <c r="U467" s="10" t="str">
        <f t="shared" si="186"/>
        <v/>
      </c>
      <c r="V467" s="10" t="str">
        <f t="shared" si="187"/>
        <v/>
      </c>
      <c r="W467" s="10" t="str">
        <f t="shared" si="188"/>
        <v/>
      </c>
      <c r="X467" s="10" t="str">
        <f t="shared" si="189"/>
        <v>-</v>
      </c>
      <c r="Y467" s="10" t="str">
        <f t="shared" si="190"/>
        <v>Real route 1981: 90 items, last item released 19:37; departure = release + 60 min (rounded up to 15) + loading</v>
      </c>
      <c r="Z467" s="10" t="s">
        <v>148</v>
      </c>
      <c r="AA467" s="14"/>
      <c r="AB467" s="11"/>
      <c r="AC467" s="10"/>
      <c r="AD467" s="10" t="s">
        <v>203</v>
      </c>
      <c r="AE467" s="10" t="s">
        <v>152</v>
      </c>
      <c r="AF467" s="10"/>
      <c r="AG467" s="14"/>
      <c r="AH467" s="10"/>
      <c r="AI467">
        <f t="shared" si="191"/>
        <v>0</v>
      </c>
      <c r="AN467" t="s">
        <v>203</v>
      </c>
      <c r="AS467" t="s">
        <v>203</v>
      </c>
    </row>
    <row r="468" spans="1:46" x14ac:dyDescent="0.35">
      <c r="A468" s="10">
        <v>15</v>
      </c>
      <c r="B468" s="11">
        <f t="shared" si="168"/>
        <v>46273.822916666657</v>
      </c>
      <c r="C468" s="10" t="s">
        <v>20</v>
      </c>
      <c r="D468" s="10">
        <f t="shared" si="169"/>
        <v>1027</v>
      </c>
      <c r="E468" s="10" t="str">
        <f t="shared" si="170"/>
        <v>n/a</v>
      </c>
      <c r="F468" s="10" t="str">
        <f t="shared" si="171"/>
        <v>D01</v>
      </c>
      <c r="G468" s="11">
        <f t="shared" si="172"/>
        <v>46273.770833333343</v>
      </c>
      <c r="H468" s="11">
        <f t="shared" si="173"/>
        <v>46273.770833333343</v>
      </c>
      <c r="I468" s="11">
        <f t="shared" si="174"/>
        <v>46273.750000000007</v>
      </c>
      <c r="J468" s="13">
        <f t="shared" si="175"/>
        <v>-1.7499999995925464</v>
      </c>
      <c r="K468" s="10">
        <f t="shared" si="176"/>
        <v>1</v>
      </c>
      <c r="L468" s="10">
        <f t="shared" si="177"/>
        <v>0</v>
      </c>
      <c r="M468" s="10">
        <f t="shared" si="178"/>
        <v>1</v>
      </c>
      <c r="N468" s="12">
        <f t="shared" si="179"/>
        <v>1</v>
      </c>
      <c r="O468" s="10" t="str">
        <f t="shared" si="180"/>
        <v/>
      </c>
      <c r="P468" s="13">
        <f t="shared" si="181"/>
        <v>0</v>
      </c>
      <c r="Q468" s="10" t="str">
        <f t="shared" si="182"/>
        <v/>
      </c>
      <c r="R468" s="11" t="str">
        <f t="shared" si="183"/>
        <v/>
      </c>
      <c r="S468" s="10" t="str">
        <f t="shared" si="184"/>
        <v>DEPARTED COMPLETE</v>
      </c>
      <c r="T468" s="10" t="str">
        <f t="shared" si="185"/>
        <v>YES</v>
      </c>
      <c r="U468" s="10" t="str">
        <f t="shared" si="186"/>
        <v/>
      </c>
      <c r="V468" s="10" t="str">
        <f t="shared" si="187"/>
        <v/>
      </c>
      <c r="W468" s="10" t="str">
        <f t="shared" si="188"/>
        <v/>
      </c>
      <c r="X468" s="10" t="str">
        <f t="shared" si="189"/>
        <v>-</v>
      </c>
      <c r="Y468" s="10" t="str">
        <f t="shared" si="190"/>
        <v>Real route 1027: 1 items, last item released 16:56; departure = release + 60 min (rounded up to 15) + loading</v>
      </c>
      <c r="Z468" s="10" t="s">
        <v>148</v>
      </c>
      <c r="AA468" s="14"/>
      <c r="AB468" s="11"/>
      <c r="AC468" s="10"/>
      <c r="AD468" s="10" t="s">
        <v>262</v>
      </c>
      <c r="AE468" s="10" t="s">
        <v>152</v>
      </c>
      <c r="AF468" s="10"/>
      <c r="AG468" s="14"/>
      <c r="AH468" s="10"/>
      <c r="AI468">
        <f t="shared" si="191"/>
        <v>0</v>
      </c>
      <c r="AN468" t="s">
        <v>262</v>
      </c>
      <c r="AS468" t="s">
        <v>262</v>
      </c>
    </row>
    <row r="469" spans="1:46" x14ac:dyDescent="0.35">
      <c r="A469" s="10">
        <v>15</v>
      </c>
      <c r="B469" s="11">
        <f t="shared" si="168"/>
        <v>46273.822916666657</v>
      </c>
      <c r="C469" s="10" t="s">
        <v>43</v>
      </c>
      <c r="D469" s="10">
        <f t="shared" si="169"/>
        <v>1011</v>
      </c>
      <c r="E469" s="10" t="str">
        <f t="shared" si="170"/>
        <v>n/a</v>
      </c>
      <c r="F469" s="10" t="str">
        <f t="shared" si="171"/>
        <v>D04</v>
      </c>
      <c r="G469" s="11">
        <f t="shared" si="172"/>
        <v>46273.802083333343</v>
      </c>
      <c r="H469" s="11">
        <f t="shared" si="173"/>
        <v>46273.802083333343</v>
      </c>
      <c r="I469" s="11">
        <f t="shared" si="174"/>
        <v>46273.781250000007</v>
      </c>
      <c r="J469" s="13">
        <f t="shared" si="175"/>
        <v>-0.99999999959254637</v>
      </c>
      <c r="K469" s="10">
        <f t="shared" si="176"/>
        <v>15</v>
      </c>
      <c r="L469" s="10">
        <f t="shared" si="177"/>
        <v>0</v>
      </c>
      <c r="M469" s="10">
        <f t="shared" si="178"/>
        <v>15</v>
      </c>
      <c r="N469" s="12">
        <f t="shared" si="179"/>
        <v>1</v>
      </c>
      <c r="O469" s="10" t="str">
        <f t="shared" si="180"/>
        <v/>
      </c>
      <c r="P469" s="13">
        <f t="shared" si="181"/>
        <v>0</v>
      </c>
      <c r="Q469" s="10" t="str">
        <f t="shared" si="182"/>
        <v/>
      </c>
      <c r="R469" s="11" t="str">
        <f t="shared" si="183"/>
        <v/>
      </c>
      <c r="S469" s="10" t="str">
        <f t="shared" si="184"/>
        <v>DEPARTED COMPLETE</v>
      </c>
      <c r="T469" s="10" t="str">
        <f t="shared" si="185"/>
        <v>YES</v>
      </c>
      <c r="U469" s="10" t="str">
        <f t="shared" si="186"/>
        <v/>
      </c>
      <c r="V469" s="10" t="str">
        <f t="shared" si="187"/>
        <v/>
      </c>
      <c r="W469" s="10" t="str">
        <f t="shared" si="188"/>
        <v/>
      </c>
      <c r="X469" s="10" t="str">
        <f t="shared" si="189"/>
        <v>-</v>
      </c>
      <c r="Y469" s="10" t="str">
        <f t="shared" si="190"/>
        <v>Real route 1011: 15 items, last item released 17:38; departure = release + 60 min (rounded up to 15) + loading</v>
      </c>
      <c r="Z469" s="10" t="s">
        <v>148</v>
      </c>
      <c r="AA469" s="14"/>
      <c r="AB469" s="11"/>
      <c r="AC469" s="10"/>
      <c r="AD469" s="10" t="s">
        <v>262</v>
      </c>
      <c r="AE469" s="10" t="s">
        <v>152</v>
      </c>
      <c r="AF469" s="10"/>
      <c r="AG469" s="14"/>
      <c r="AH469" s="10"/>
      <c r="AI469">
        <f t="shared" si="191"/>
        <v>0</v>
      </c>
      <c r="AN469" t="s">
        <v>262</v>
      </c>
      <c r="AS469" t="s">
        <v>262</v>
      </c>
    </row>
    <row r="470" spans="1:46" x14ac:dyDescent="0.35">
      <c r="A470" s="10">
        <v>15</v>
      </c>
      <c r="B470" s="11">
        <f t="shared" si="168"/>
        <v>46273.822916666657</v>
      </c>
      <c r="C470" s="10" t="s">
        <v>44</v>
      </c>
      <c r="D470" s="10">
        <f t="shared" si="169"/>
        <v>1045</v>
      </c>
      <c r="E470" s="10" t="str">
        <f t="shared" si="170"/>
        <v>n/a</v>
      </c>
      <c r="F470" s="10" t="str">
        <f t="shared" si="171"/>
        <v>D05</v>
      </c>
      <c r="G470" s="11">
        <f t="shared" si="172"/>
        <v>46273.8125</v>
      </c>
      <c r="H470" s="11">
        <f t="shared" si="173"/>
        <v>46273.8125</v>
      </c>
      <c r="I470" s="11">
        <f t="shared" si="174"/>
        <v>46273.791666666664</v>
      </c>
      <c r="J470" s="13">
        <f t="shared" si="175"/>
        <v>-0.74999999982537702</v>
      </c>
      <c r="K470" s="10">
        <f t="shared" si="176"/>
        <v>21</v>
      </c>
      <c r="L470" s="10">
        <f t="shared" si="177"/>
        <v>0</v>
      </c>
      <c r="M470" s="10">
        <f t="shared" si="178"/>
        <v>21</v>
      </c>
      <c r="N470" s="12">
        <f t="shared" si="179"/>
        <v>1</v>
      </c>
      <c r="O470" s="10" t="str">
        <f t="shared" si="180"/>
        <v/>
      </c>
      <c r="P470" s="13">
        <f t="shared" si="181"/>
        <v>0</v>
      </c>
      <c r="Q470" s="10" t="str">
        <f t="shared" si="182"/>
        <v/>
      </c>
      <c r="R470" s="11" t="str">
        <f t="shared" si="183"/>
        <v/>
      </c>
      <c r="S470" s="10" t="str">
        <f t="shared" si="184"/>
        <v>DEPARTED COMPLETE</v>
      </c>
      <c r="T470" s="10" t="str">
        <f t="shared" si="185"/>
        <v>YES</v>
      </c>
      <c r="U470" s="10" t="str">
        <f t="shared" si="186"/>
        <v/>
      </c>
      <c r="V470" s="10" t="str">
        <f t="shared" si="187"/>
        <v/>
      </c>
      <c r="W470" s="10" t="str">
        <f t="shared" si="188"/>
        <v/>
      </c>
      <c r="X470" s="10" t="str">
        <f t="shared" si="189"/>
        <v>-</v>
      </c>
      <c r="Y470" s="10" t="str">
        <f t="shared" si="190"/>
        <v>Real route 1045: 21 items, last item released 17:58; departure = release + 60 min (rounded up to 15) + loading</v>
      </c>
      <c r="Z470" s="10" t="s">
        <v>148</v>
      </c>
      <c r="AA470" s="14"/>
      <c r="AB470" s="11"/>
      <c r="AC470" s="10"/>
      <c r="AD470" s="10" t="s">
        <v>262</v>
      </c>
      <c r="AE470" s="10" t="s">
        <v>152</v>
      </c>
      <c r="AF470" s="10"/>
      <c r="AG470" s="14"/>
      <c r="AH470" s="10"/>
      <c r="AI470">
        <f t="shared" si="191"/>
        <v>0</v>
      </c>
      <c r="AN470" t="s">
        <v>262</v>
      </c>
      <c r="AS470" t="s">
        <v>262</v>
      </c>
    </row>
    <row r="471" spans="1:46" x14ac:dyDescent="0.35">
      <c r="A471" s="10">
        <v>15</v>
      </c>
      <c r="B471" s="11">
        <f t="shared" si="168"/>
        <v>46273.822916666657</v>
      </c>
      <c r="C471" s="10" t="s">
        <v>45</v>
      </c>
      <c r="D471" s="10">
        <f t="shared" si="169"/>
        <v>1072</v>
      </c>
      <c r="E471" s="10" t="str">
        <f t="shared" si="170"/>
        <v>n/a</v>
      </c>
      <c r="F471" s="10" t="str">
        <f t="shared" si="171"/>
        <v>D06</v>
      </c>
      <c r="G471" s="11">
        <f t="shared" si="172"/>
        <v>46273.802083333343</v>
      </c>
      <c r="H471" s="11">
        <f t="shared" si="173"/>
        <v>46273.802083333343</v>
      </c>
      <c r="I471" s="11">
        <f t="shared" si="174"/>
        <v>46273.781250000007</v>
      </c>
      <c r="J471" s="13">
        <f t="shared" si="175"/>
        <v>-0.99999999959254637</v>
      </c>
      <c r="K471" s="10">
        <f t="shared" si="176"/>
        <v>2</v>
      </c>
      <c r="L471" s="10">
        <f t="shared" si="177"/>
        <v>0</v>
      </c>
      <c r="M471" s="10">
        <f t="shared" si="178"/>
        <v>2</v>
      </c>
      <c r="N471" s="12">
        <f t="shared" si="179"/>
        <v>1</v>
      </c>
      <c r="O471" s="10" t="str">
        <f t="shared" si="180"/>
        <v/>
      </c>
      <c r="P471" s="13">
        <f t="shared" si="181"/>
        <v>0</v>
      </c>
      <c r="Q471" s="10" t="str">
        <f t="shared" si="182"/>
        <v/>
      </c>
      <c r="R471" s="11" t="str">
        <f t="shared" si="183"/>
        <v/>
      </c>
      <c r="S471" s="10" t="str">
        <f t="shared" si="184"/>
        <v>DEPARTED COMPLETE</v>
      </c>
      <c r="T471" s="10" t="str">
        <f t="shared" si="185"/>
        <v>YES</v>
      </c>
      <c r="U471" s="10" t="str">
        <f t="shared" si="186"/>
        <v/>
      </c>
      <c r="V471" s="10" t="str">
        <f t="shared" si="187"/>
        <v/>
      </c>
      <c r="W471" s="10" t="str">
        <f t="shared" si="188"/>
        <v/>
      </c>
      <c r="X471" s="10" t="str">
        <f t="shared" si="189"/>
        <v>T07_PICK_CUTOFF_PASSED_LATE</v>
      </c>
      <c r="Y471" s="10" t="str">
        <f t="shared" si="190"/>
        <v>Real route 1072: 2 items, last item released 17:54. Synthesized status-coverage scenario: pick cutoff 18:45 and departure 19:15; snapshot 11 intentionally demonstrates open work at cutoff.</v>
      </c>
      <c r="Z471" s="10" t="s">
        <v>148</v>
      </c>
      <c r="AA471" s="14"/>
      <c r="AB471" s="11"/>
      <c r="AC471" s="10"/>
      <c r="AD471" s="10" t="s">
        <v>262</v>
      </c>
      <c r="AE471" s="10" t="s">
        <v>152</v>
      </c>
      <c r="AF471" s="10"/>
      <c r="AG471" s="14"/>
      <c r="AH471" s="10"/>
      <c r="AI471">
        <f t="shared" si="191"/>
        <v>0</v>
      </c>
      <c r="AN471" t="s">
        <v>262</v>
      </c>
      <c r="AS471" t="s">
        <v>262</v>
      </c>
    </row>
    <row r="472" spans="1:46" x14ac:dyDescent="0.35">
      <c r="A472" s="10">
        <v>15</v>
      </c>
      <c r="B472" s="11">
        <f t="shared" si="168"/>
        <v>46273.822916666657</v>
      </c>
      <c r="C472" s="10" t="s">
        <v>46</v>
      </c>
      <c r="D472" s="10">
        <f t="shared" si="169"/>
        <v>1035</v>
      </c>
      <c r="E472" s="10" t="str">
        <f t="shared" si="170"/>
        <v>n/a</v>
      </c>
      <c r="F472" s="10" t="str">
        <f t="shared" si="171"/>
        <v>D07</v>
      </c>
      <c r="G472" s="11">
        <f t="shared" si="172"/>
        <v>46273.822916666657</v>
      </c>
      <c r="H472" s="11">
        <f t="shared" si="173"/>
        <v>46273.822916666657</v>
      </c>
      <c r="I472" s="11">
        <f t="shared" si="174"/>
        <v>46273.802083333321</v>
      </c>
      <c r="J472" s="13">
        <f t="shared" si="175"/>
        <v>-0.50000000005820766</v>
      </c>
      <c r="K472" s="10">
        <f t="shared" si="176"/>
        <v>1</v>
      </c>
      <c r="L472" s="10">
        <f t="shared" si="177"/>
        <v>0</v>
      </c>
      <c r="M472" s="10">
        <f t="shared" si="178"/>
        <v>1</v>
      </c>
      <c r="N472" s="12">
        <f t="shared" si="179"/>
        <v>1</v>
      </c>
      <c r="O472" s="10" t="str">
        <f t="shared" si="180"/>
        <v/>
      </c>
      <c r="P472" s="13">
        <f t="shared" si="181"/>
        <v>0</v>
      </c>
      <c r="Q472" s="10" t="str">
        <f t="shared" si="182"/>
        <v/>
      </c>
      <c r="R472" s="11" t="str">
        <f t="shared" si="183"/>
        <v/>
      </c>
      <c r="S472" s="10" t="str">
        <f t="shared" si="184"/>
        <v>DEPARTED COMPLETE</v>
      </c>
      <c r="T472" s="10" t="str">
        <f t="shared" si="185"/>
        <v>YES</v>
      </c>
      <c r="U472" s="10" t="str">
        <f t="shared" si="186"/>
        <v/>
      </c>
      <c r="V472" s="10" t="str">
        <f t="shared" si="187"/>
        <v/>
      </c>
      <c r="W472" s="10" t="str">
        <f t="shared" si="188"/>
        <v/>
      </c>
      <c r="X472" s="10" t="str">
        <f t="shared" si="189"/>
        <v>-</v>
      </c>
      <c r="Y472" s="10" t="str">
        <f t="shared" si="190"/>
        <v>Real route 1035: 1 items, last item released 18:02; departure = release + 60 min (rounded up to 15) + loading</v>
      </c>
      <c r="Z472" s="10" t="s">
        <v>148</v>
      </c>
      <c r="AA472" s="14"/>
      <c r="AB472" s="11"/>
      <c r="AC472" s="10"/>
      <c r="AD472" s="10" t="s">
        <v>262</v>
      </c>
      <c r="AE472" s="10" t="s">
        <v>152</v>
      </c>
      <c r="AF472" s="10"/>
      <c r="AG472" s="14"/>
      <c r="AH472" s="10"/>
      <c r="AI472">
        <f t="shared" si="191"/>
        <v>0</v>
      </c>
      <c r="AN472" t="s">
        <v>262</v>
      </c>
      <c r="AS472" t="s">
        <v>262</v>
      </c>
    </row>
    <row r="473" spans="1:46" x14ac:dyDescent="0.35">
      <c r="A473" s="10">
        <v>15</v>
      </c>
      <c r="B473" s="11">
        <f t="shared" si="168"/>
        <v>46273.822916666657</v>
      </c>
      <c r="C473" s="10" t="s">
        <v>47</v>
      </c>
      <c r="D473" s="10">
        <f t="shared" si="169"/>
        <v>1888</v>
      </c>
      <c r="E473" s="10" t="str">
        <f t="shared" si="170"/>
        <v>n/a</v>
      </c>
      <c r="F473" s="10" t="str">
        <f t="shared" si="171"/>
        <v>D08</v>
      </c>
      <c r="G473" s="11">
        <f t="shared" si="172"/>
        <v>46273.822916666657</v>
      </c>
      <c r="H473" s="11">
        <f t="shared" si="173"/>
        <v>46273.822916666657</v>
      </c>
      <c r="I473" s="11">
        <f t="shared" si="174"/>
        <v>46273.802083333321</v>
      </c>
      <c r="J473" s="13">
        <f t="shared" si="175"/>
        <v>-0.50000000005820766</v>
      </c>
      <c r="K473" s="10">
        <f t="shared" si="176"/>
        <v>88</v>
      </c>
      <c r="L473" s="10">
        <f t="shared" si="177"/>
        <v>0</v>
      </c>
      <c r="M473" s="10">
        <f t="shared" si="178"/>
        <v>88</v>
      </c>
      <c r="N473" s="12">
        <f t="shared" si="179"/>
        <v>1</v>
      </c>
      <c r="O473" s="10" t="str">
        <f t="shared" si="180"/>
        <v/>
      </c>
      <c r="P473" s="13">
        <f t="shared" si="181"/>
        <v>0</v>
      </c>
      <c r="Q473" s="10" t="str">
        <f t="shared" si="182"/>
        <v/>
      </c>
      <c r="R473" s="11" t="str">
        <f t="shared" si="183"/>
        <v/>
      </c>
      <c r="S473" s="10" t="str">
        <f t="shared" si="184"/>
        <v>DEPARTED COMPLETE</v>
      </c>
      <c r="T473" s="10" t="str">
        <f t="shared" si="185"/>
        <v>YES</v>
      </c>
      <c r="U473" s="10" t="str">
        <f t="shared" si="186"/>
        <v/>
      </c>
      <c r="V473" s="10" t="str">
        <f t="shared" si="187"/>
        <v/>
      </c>
      <c r="W473" s="10" t="str">
        <f t="shared" si="188"/>
        <v/>
      </c>
      <c r="X473" s="10" t="str">
        <f t="shared" si="189"/>
        <v>-</v>
      </c>
      <c r="Y473" s="10" t="str">
        <f t="shared" si="190"/>
        <v>Real route 1888: 88 items, last item released 18:00; departure = release + 60 min (rounded up to 15) + loading</v>
      </c>
      <c r="Z473" s="10" t="s">
        <v>148</v>
      </c>
      <c r="AA473" s="14"/>
      <c r="AB473" s="11"/>
      <c r="AC473" s="10"/>
      <c r="AD473" s="10" t="s">
        <v>262</v>
      </c>
      <c r="AE473" s="10" t="s">
        <v>152</v>
      </c>
      <c r="AF473" s="10"/>
      <c r="AG473" s="14"/>
      <c r="AH473" s="10"/>
      <c r="AI473">
        <f t="shared" si="191"/>
        <v>0</v>
      </c>
      <c r="AN473" t="s">
        <v>262</v>
      </c>
      <c r="AS473" t="s">
        <v>262</v>
      </c>
    </row>
    <row r="474" spans="1:46" x14ac:dyDescent="0.35">
      <c r="A474" s="10">
        <v>15</v>
      </c>
      <c r="B474" s="11">
        <f t="shared" si="168"/>
        <v>46273.822916666657</v>
      </c>
      <c r="C474" s="10" t="s">
        <v>48</v>
      </c>
      <c r="D474" s="10">
        <f t="shared" si="169"/>
        <v>1012</v>
      </c>
      <c r="E474" s="10" t="str">
        <f t="shared" si="170"/>
        <v>n/a</v>
      </c>
      <c r="F474" s="10" t="str">
        <f t="shared" si="171"/>
        <v>D09</v>
      </c>
      <c r="G474" s="11">
        <f t="shared" si="172"/>
        <v>46273.833333333343</v>
      </c>
      <c r="H474" s="11">
        <f t="shared" si="173"/>
        <v>46273.833333333343</v>
      </c>
      <c r="I474" s="11">
        <f t="shared" si="174"/>
        <v>46273.812500000007</v>
      </c>
      <c r="J474" s="13">
        <f t="shared" si="175"/>
        <v>-0.24999999959254637</v>
      </c>
      <c r="K474" s="10">
        <f t="shared" si="176"/>
        <v>27</v>
      </c>
      <c r="L474" s="10">
        <f t="shared" si="177"/>
        <v>0</v>
      </c>
      <c r="M474" s="10">
        <f t="shared" si="178"/>
        <v>27</v>
      </c>
      <c r="N474" s="12">
        <f t="shared" si="179"/>
        <v>1</v>
      </c>
      <c r="O474" s="10" t="str">
        <f t="shared" si="180"/>
        <v/>
      </c>
      <c r="P474" s="13">
        <f t="shared" si="181"/>
        <v>0</v>
      </c>
      <c r="Q474" s="10" t="str">
        <f t="shared" si="182"/>
        <v/>
      </c>
      <c r="R474" s="11" t="str">
        <f t="shared" si="183"/>
        <v/>
      </c>
      <c r="S474" s="10" t="str">
        <f t="shared" si="184"/>
        <v>ALL PICKED</v>
      </c>
      <c r="T474" s="10" t="str">
        <f t="shared" si="185"/>
        <v>YES</v>
      </c>
      <c r="U474" s="10" t="str">
        <f t="shared" si="186"/>
        <v/>
      </c>
      <c r="V474" s="10" t="str">
        <f t="shared" si="187"/>
        <v/>
      </c>
      <c r="W474" s="10" t="str">
        <f t="shared" si="188"/>
        <v/>
      </c>
      <c r="X474" s="10" t="str">
        <f t="shared" si="189"/>
        <v>-</v>
      </c>
      <c r="Y474" s="10" t="str">
        <f t="shared" si="190"/>
        <v>Real route 1012: 27 items, last item released 18:17; departure = release + 60 min (rounded up to 15) + loading</v>
      </c>
      <c r="Z474" s="10" t="s">
        <v>148</v>
      </c>
      <c r="AA474" s="14"/>
      <c r="AB474" s="11"/>
      <c r="AC474" s="10"/>
      <c r="AD474" s="10" t="s">
        <v>203</v>
      </c>
      <c r="AE474" s="10" t="s">
        <v>152</v>
      </c>
      <c r="AF474" s="10"/>
      <c r="AG474" s="14"/>
      <c r="AH474" s="10"/>
      <c r="AI474">
        <f t="shared" si="191"/>
        <v>0</v>
      </c>
      <c r="AN474" t="s">
        <v>203</v>
      </c>
      <c r="AS474" t="s">
        <v>203</v>
      </c>
    </row>
    <row r="475" spans="1:46" x14ac:dyDescent="0.35">
      <c r="A475" s="10">
        <v>15</v>
      </c>
      <c r="B475" s="11">
        <f t="shared" si="168"/>
        <v>46273.822916666657</v>
      </c>
      <c r="C475" s="10" t="s">
        <v>49</v>
      </c>
      <c r="D475" s="10">
        <f t="shared" si="169"/>
        <v>1018</v>
      </c>
      <c r="E475" s="10" t="str">
        <f t="shared" si="170"/>
        <v>n/a</v>
      </c>
      <c r="F475" s="10" t="str">
        <f t="shared" si="171"/>
        <v>D10</v>
      </c>
      <c r="G475" s="11">
        <f t="shared" si="172"/>
        <v>46273.833333333343</v>
      </c>
      <c r="H475" s="11">
        <f t="shared" si="173"/>
        <v>46273.833333333343</v>
      </c>
      <c r="I475" s="11">
        <f t="shared" si="174"/>
        <v>46273.812500000007</v>
      </c>
      <c r="J475" s="13">
        <f t="shared" si="175"/>
        <v>-0.24999999959254637</v>
      </c>
      <c r="K475" s="10">
        <f t="shared" si="176"/>
        <v>16</v>
      </c>
      <c r="L475" s="10">
        <f t="shared" si="177"/>
        <v>0</v>
      </c>
      <c r="M475" s="10">
        <f t="shared" si="178"/>
        <v>16</v>
      </c>
      <c r="N475" s="12">
        <f t="shared" si="179"/>
        <v>1</v>
      </c>
      <c r="O475" s="10" t="str">
        <f t="shared" si="180"/>
        <v/>
      </c>
      <c r="P475" s="13">
        <f t="shared" si="181"/>
        <v>0</v>
      </c>
      <c r="Q475" s="10" t="str">
        <f t="shared" si="182"/>
        <v/>
      </c>
      <c r="R475" s="11" t="str">
        <f t="shared" si="183"/>
        <v/>
      </c>
      <c r="S475" s="10" t="str">
        <f t="shared" si="184"/>
        <v>ALL PICKED</v>
      </c>
      <c r="T475" s="10" t="str">
        <f t="shared" si="185"/>
        <v>YES</v>
      </c>
      <c r="U475" s="10" t="str">
        <f t="shared" si="186"/>
        <v/>
      </c>
      <c r="V475" s="10" t="str">
        <f t="shared" si="187"/>
        <v/>
      </c>
      <c r="W475" s="10" t="str">
        <f t="shared" si="188"/>
        <v/>
      </c>
      <c r="X475" s="10" t="str">
        <f t="shared" si="189"/>
        <v>-</v>
      </c>
      <c r="Y475" s="10" t="str">
        <f t="shared" si="190"/>
        <v>Real route 1018: 16 items, last item released 18:25; departure = release + 60 min (rounded up to 15) + loading</v>
      </c>
      <c r="Z475" s="10" t="s">
        <v>148</v>
      </c>
      <c r="AA475" s="14"/>
      <c r="AB475" s="11"/>
      <c r="AC475" s="10"/>
      <c r="AD475" s="10" t="s">
        <v>203</v>
      </c>
      <c r="AE475" s="10" t="s">
        <v>152</v>
      </c>
      <c r="AF475" s="10"/>
      <c r="AG475" s="14"/>
      <c r="AH475" s="10"/>
      <c r="AI475">
        <f t="shared" si="191"/>
        <v>0</v>
      </c>
      <c r="AN475" t="s">
        <v>203</v>
      </c>
      <c r="AS475" t="s">
        <v>203</v>
      </c>
    </row>
    <row r="476" spans="1:46" x14ac:dyDescent="0.35">
      <c r="A476" s="10">
        <v>15</v>
      </c>
      <c r="B476" s="11">
        <f t="shared" si="168"/>
        <v>46273.822916666657</v>
      </c>
      <c r="C476" s="10" t="s">
        <v>50</v>
      </c>
      <c r="D476" s="10">
        <f t="shared" si="169"/>
        <v>1037</v>
      </c>
      <c r="E476" s="10" t="str">
        <f t="shared" si="170"/>
        <v>n/a</v>
      </c>
      <c r="F476" s="10" t="str">
        <f t="shared" si="171"/>
        <v>D11</v>
      </c>
      <c r="G476" s="11">
        <f t="shared" si="172"/>
        <v>46273.833333333343</v>
      </c>
      <c r="H476" s="11">
        <f t="shared" si="173"/>
        <v>46273.833333333343</v>
      </c>
      <c r="I476" s="11">
        <f t="shared" si="174"/>
        <v>46273.812500000007</v>
      </c>
      <c r="J476" s="13">
        <f t="shared" si="175"/>
        <v>-0.24999999959254637</v>
      </c>
      <c r="K476" s="10">
        <f t="shared" si="176"/>
        <v>28</v>
      </c>
      <c r="L476" s="10">
        <f t="shared" si="177"/>
        <v>0</v>
      </c>
      <c r="M476" s="10">
        <f t="shared" si="178"/>
        <v>28</v>
      </c>
      <c r="N476" s="12">
        <f t="shared" si="179"/>
        <v>1</v>
      </c>
      <c r="O476" s="10" t="str">
        <f t="shared" si="180"/>
        <v/>
      </c>
      <c r="P476" s="13">
        <f t="shared" si="181"/>
        <v>0</v>
      </c>
      <c r="Q476" s="10" t="str">
        <f t="shared" si="182"/>
        <v/>
      </c>
      <c r="R476" s="11" t="str">
        <f t="shared" si="183"/>
        <v/>
      </c>
      <c r="S476" s="10" t="str">
        <f t="shared" si="184"/>
        <v>ALL PICKED</v>
      </c>
      <c r="T476" s="10" t="str">
        <f t="shared" si="185"/>
        <v>YES</v>
      </c>
      <c r="U476" s="10" t="str">
        <f t="shared" si="186"/>
        <v/>
      </c>
      <c r="V476" s="10" t="str">
        <f t="shared" si="187"/>
        <v/>
      </c>
      <c r="W476" s="10" t="str">
        <f t="shared" si="188"/>
        <v/>
      </c>
      <c r="X476" s="10" t="str">
        <f t="shared" si="189"/>
        <v>-</v>
      </c>
      <c r="Y476" s="10" t="str">
        <f t="shared" si="190"/>
        <v>Real route 1037: 28 items, last item released 18:26; departure = release + 60 min (rounded up to 15) + loading</v>
      </c>
      <c r="Z476" s="10" t="s">
        <v>148</v>
      </c>
      <c r="AA476" s="14"/>
      <c r="AB476" s="11"/>
      <c r="AC476" s="10"/>
      <c r="AD476" s="10" t="s">
        <v>203</v>
      </c>
      <c r="AE476" s="10" t="s">
        <v>152</v>
      </c>
      <c r="AF476" s="10"/>
      <c r="AG476" s="14"/>
      <c r="AH476" s="10"/>
      <c r="AI476">
        <f t="shared" si="191"/>
        <v>0</v>
      </c>
      <c r="AN476" t="s">
        <v>203</v>
      </c>
      <c r="AS476" t="s">
        <v>203</v>
      </c>
    </row>
    <row r="477" spans="1:46" x14ac:dyDescent="0.35">
      <c r="A477" s="10">
        <v>15</v>
      </c>
      <c r="B477" s="11">
        <f t="shared" si="168"/>
        <v>46273.822916666657</v>
      </c>
      <c r="C477" s="10" t="s">
        <v>51</v>
      </c>
      <c r="D477" s="10">
        <f t="shared" si="169"/>
        <v>1057</v>
      </c>
      <c r="E477" s="10" t="str">
        <f t="shared" si="170"/>
        <v>n/a</v>
      </c>
      <c r="F477" s="10" t="str">
        <f t="shared" si="171"/>
        <v>D12</v>
      </c>
      <c r="G477" s="11">
        <f t="shared" si="172"/>
        <v>46273.833333333343</v>
      </c>
      <c r="H477" s="11">
        <f t="shared" si="173"/>
        <v>46273.833333333343</v>
      </c>
      <c r="I477" s="11">
        <f t="shared" si="174"/>
        <v>46273.812500000007</v>
      </c>
      <c r="J477" s="13">
        <f t="shared" si="175"/>
        <v>-0.24999999959254637</v>
      </c>
      <c r="K477" s="10">
        <f t="shared" si="176"/>
        <v>20</v>
      </c>
      <c r="L477" s="10">
        <f t="shared" si="177"/>
        <v>0</v>
      </c>
      <c r="M477" s="10">
        <f t="shared" si="178"/>
        <v>20</v>
      </c>
      <c r="N477" s="12">
        <f t="shared" si="179"/>
        <v>1</v>
      </c>
      <c r="O477" s="10" t="str">
        <f t="shared" si="180"/>
        <v/>
      </c>
      <c r="P477" s="13">
        <f t="shared" si="181"/>
        <v>0</v>
      </c>
      <c r="Q477" s="10" t="str">
        <f t="shared" si="182"/>
        <v/>
      </c>
      <c r="R477" s="11" t="str">
        <f t="shared" si="183"/>
        <v/>
      </c>
      <c r="S477" s="10" t="str">
        <f t="shared" si="184"/>
        <v>ALL PICKED</v>
      </c>
      <c r="T477" s="10" t="str">
        <f t="shared" si="185"/>
        <v>YES</v>
      </c>
      <c r="U477" s="10" t="str">
        <f t="shared" si="186"/>
        <v/>
      </c>
      <c r="V477" s="10" t="str">
        <f t="shared" si="187"/>
        <v/>
      </c>
      <c r="W477" s="10" t="str">
        <f t="shared" si="188"/>
        <v/>
      </c>
      <c r="X477" s="10" t="str">
        <f t="shared" si="189"/>
        <v>-</v>
      </c>
      <c r="Y477" s="10" t="str">
        <f t="shared" si="190"/>
        <v>Real route 1057: 20 items, last item released 18:16; departure = release + 60 min (rounded up to 15) + loading</v>
      </c>
      <c r="Z477" s="10" t="s">
        <v>148</v>
      </c>
      <c r="AA477" s="14"/>
      <c r="AB477" s="11"/>
      <c r="AC477" s="10"/>
      <c r="AD477" s="10" t="s">
        <v>203</v>
      </c>
      <c r="AE477" s="10" t="s">
        <v>152</v>
      </c>
      <c r="AF477" s="10"/>
      <c r="AG477" s="14"/>
      <c r="AH477" s="10"/>
      <c r="AI477">
        <f t="shared" si="191"/>
        <v>0</v>
      </c>
      <c r="AN477" t="s">
        <v>203</v>
      </c>
      <c r="AS477" t="s">
        <v>203</v>
      </c>
    </row>
    <row r="478" spans="1:46" x14ac:dyDescent="0.35">
      <c r="A478" s="10">
        <v>15</v>
      </c>
      <c r="B478" s="11">
        <f t="shared" si="168"/>
        <v>46273.822916666657</v>
      </c>
      <c r="C478" s="10" t="s">
        <v>52</v>
      </c>
      <c r="D478" s="10">
        <f t="shared" si="169"/>
        <v>1003</v>
      </c>
      <c r="E478" s="10" t="str">
        <f t="shared" si="170"/>
        <v>n/a</v>
      </c>
      <c r="F478" s="10" t="str">
        <f t="shared" si="171"/>
        <v>D01</v>
      </c>
      <c r="G478" s="11">
        <f t="shared" si="172"/>
        <v>46273.84375</v>
      </c>
      <c r="H478" s="11">
        <f t="shared" si="173"/>
        <v>46273.84375</v>
      </c>
      <c r="I478" s="11">
        <f t="shared" si="174"/>
        <v>46273.822916666664</v>
      </c>
      <c r="J478" s="13">
        <f t="shared" si="175"/>
        <v>1.7462298274040222E-10</v>
      </c>
      <c r="K478" s="10">
        <f t="shared" si="176"/>
        <v>52</v>
      </c>
      <c r="L478" s="10">
        <f t="shared" si="177"/>
        <v>0</v>
      </c>
      <c r="M478" s="10">
        <f t="shared" si="178"/>
        <v>52</v>
      </c>
      <c r="N478" s="12">
        <f t="shared" si="179"/>
        <v>1</v>
      </c>
      <c r="O478" s="10" t="str">
        <f t="shared" si="180"/>
        <v/>
      </c>
      <c r="P478" s="13">
        <f t="shared" si="181"/>
        <v>0</v>
      </c>
      <c r="Q478" s="10" t="str">
        <f t="shared" si="182"/>
        <v/>
      </c>
      <c r="R478" s="11" t="str">
        <f t="shared" si="183"/>
        <v/>
      </c>
      <c r="S478" s="10" t="str">
        <f t="shared" si="184"/>
        <v>ALL PICKED</v>
      </c>
      <c r="T478" s="10" t="str">
        <f t="shared" si="185"/>
        <v>YES</v>
      </c>
      <c r="U478" s="10" t="str">
        <f t="shared" si="186"/>
        <v/>
      </c>
      <c r="V478" s="10" t="str">
        <f t="shared" si="187"/>
        <v/>
      </c>
      <c r="W478" s="10" t="str">
        <f t="shared" si="188"/>
        <v/>
      </c>
      <c r="X478" s="10" t="str">
        <f t="shared" si="189"/>
        <v>-</v>
      </c>
      <c r="Y478" s="10" t="str">
        <f t="shared" si="190"/>
        <v>Real route 1003: 52 items, last item released 18:40; departure = release + 60 min (rounded up to 15) + loading</v>
      </c>
      <c r="Z478" s="10" t="s">
        <v>148</v>
      </c>
      <c r="AA478" s="14"/>
      <c r="AB478" s="11"/>
      <c r="AC478" s="10"/>
      <c r="AD478" s="10" t="s">
        <v>203</v>
      </c>
      <c r="AE478" s="10" t="s">
        <v>152</v>
      </c>
      <c r="AF478" s="10"/>
      <c r="AG478" s="14"/>
      <c r="AH478" s="10"/>
      <c r="AI478">
        <f t="shared" si="191"/>
        <v>0</v>
      </c>
      <c r="AN478" t="s">
        <v>203</v>
      </c>
      <c r="AS478" t="s">
        <v>203</v>
      </c>
    </row>
    <row r="479" spans="1:46" x14ac:dyDescent="0.35">
      <c r="A479" s="10">
        <v>15</v>
      </c>
      <c r="B479" s="11">
        <f t="shared" si="168"/>
        <v>46273.822916666657</v>
      </c>
      <c r="C479" s="10" t="s">
        <v>53</v>
      </c>
      <c r="D479" s="10">
        <f t="shared" si="169"/>
        <v>1020</v>
      </c>
      <c r="E479" s="10" t="str">
        <f t="shared" si="170"/>
        <v>n/a</v>
      </c>
      <c r="F479" s="10" t="str">
        <f t="shared" si="171"/>
        <v>D02</v>
      </c>
      <c r="G479" s="11">
        <f t="shared" si="172"/>
        <v>46273.84375</v>
      </c>
      <c r="H479" s="11">
        <f t="shared" si="173"/>
        <v>46273.84375</v>
      </c>
      <c r="I479" s="11">
        <f t="shared" si="174"/>
        <v>46273.822916666664</v>
      </c>
      <c r="J479" s="13">
        <f t="shared" si="175"/>
        <v>1.7462298274040222E-10</v>
      </c>
      <c r="K479" s="10">
        <f t="shared" si="176"/>
        <v>17</v>
      </c>
      <c r="L479" s="10">
        <f t="shared" si="177"/>
        <v>0</v>
      </c>
      <c r="M479" s="10">
        <f t="shared" si="178"/>
        <v>17</v>
      </c>
      <c r="N479" s="12">
        <f t="shared" si="179"/>
        <v>1</v>
      </c>
      <c r="O479" s="10" t="str">
        <f t="shared" si="180"/>
        <v/>
      </c>
      <c r="P479" s="13">
        <f t="shared" si="181"/>
        <v>0</v>
      </c>
      <c r="Q479" s="10" t="str">
        <f t="shared" si="182"/>
        <v/>
      </c>
      <c r="R479" s="11" t="str">
        <f t="shared" si="183"/>
        <v/>
      </c>
      <c r="S479" s="10" t="str">
        <f t="shared" si="184"/>
        <v>ALL PICKED</v>
      </c>
      <c r="T479" s="10" t="str">
        <f t="shared" si="185"/>
        <v>YES</v>
      </c>
      <c r="U479" s="10" t="str">
        <f t="shared" si="186"/>
        <v/>
      </c>
      <c r="V479" s="10" t="str">
        <f t="shared" si="187"/>
        <v/>
      </c>
      <c r="W479" s="10" t="str">
        <f t="shared" si="188"/>
        <v/>
      </c>
      <c r="X479" s="10" t="str">
        <f t="shared" si="189"/>
        <v>-</v>
      </c>
      <c r="Y479" s="10" t="str">
        <f t="shared" si="190"/>
        <v>Real route 1020: 17 items, last item released 18:30; departure = release + 60 min (rounded up to 15) + loading</v>
      </c>
      <c r="Z479" s="10" t="s">
        <v>148</v>
      </c>
      <c r="AA479" s="14"/>
      <c r="AB479" s="11"/>
      <c r="AC479" s="10"/>
      <c r="AD479" s="10" t="s">
        <v>203</v>
      </c>
      <c r="AE479" s="10" t="s">
        <v>152</v>
      </c>
      <c r="AF479" s="10"/>
      <c r="AG479" s="14"/>
      <c r="AH479" s="10"/>
      <c r="AI479">
        <f t="shared" si="191"/>
        <v>0</v>
      </c>
      <c r="AN479" t="s">
        <v>203</v>
      </c>
      <c r="AS479" t="s">
        <v>203</v>
      </c>
    </row>
    <row r="480" spans="1:46" x14ac:dyDescent="0.35">
      <c r="A480" s="10">
        <v>15</v>
      </c>
      <c r="B480" s="11">
        <f t="shared" si="168"/>
        <v>46273.822916666657</v>
      </c>
      <c r="C480" s="10" t="s">
        <v>54</v>
      </c>
      <c r="D480" s="10">
        <f t="shared" si="169"/>
        <v>1022</v>
      </c>
      <c r="E480" s="10" t="str">
        <f t="shared" si="170"/>
        <v>n/a</v>
      </c>
      <c r="F480" s="10" t="str">
        <f t="shared" si="171"/>
        <v>D03</v>
      </c>
      <c r="G480" s="11">
        <f t="shared" si="172"/>
        <v>46273.84375</v>
      </c>
      <c r="H480" s="11">
        <f t="shared" si="173"/>
        <v>46273.84375</v>
      </c>
      <c r="I480" s="11">
        <f t="shared" si="174"/>
        <v>46273.822916666664</v>
      </c>
      <c r="J480" s="13">
        <f t="shared" si="175"/>
        <v>1.7462298274040222E-10</v>
      </c>
      <c r="K480" s="10">
        <f t="shared" si="176"/>
        <v>34</v>
      </c>
      <c r="L480" s="10">
        <f t="shared" si="177"/>
        <v>0</v>
      </c>
      <c r="M480" s="10">
        <f t="shared" si="178"/>
        <v>34</v>
      </c>
      <c r="N480" s="12">
        <f t="shared" si="179"/>
        <v>1</v>
      </c>
      <c r="O480" s="10" t="str">
        <f t="shared" si="180"/>
        <v/>
      </c>
      <c r="P480" s="13">
        <f t="shared" si="181"/>
        <v>0</v>
      </c>
      <c r="Q480" s="10" t="str">
        <f t="shared" si="182"/>
        <v/>
      </c>
      <c r="R480" s="11" t="str">
        <f t="shared" si="183"/>
        <v/>
      </c>
      <c r="S480" s="10" t="str">
        <f t="shared" si="184"/>
        <v>ALL PICKED</v>
      </c>
      <c r="T480" s="10" t="str">
        <f t="shared" si="185"/>
        <v>YES</v>
      </c>
      <c r="U480" s="10" t="str">
        <f t="shared" si="186"/>
        <v/>
      </c>
      <c r="V480" s="10" t="str">
        <f t="shared" si="187"/>
        <v/>
      </c>
      <c r="W480" s="10" t="str">
        <f t="shared" si="188"/>
        <v/>
      </c>
      <c r="X480" s="10" t="str">
        <f t="shared" si="189"/>
        <v>-</v>
      </c>
      <c r="Y480" s="10" t="str">
        <f t="shared" si="190"/>
        <v>Real route 1022: 34 items, last item released 18:37; departure = release + 60 min (rounded up to 15) + loading</v>
      </c>
      <c r="Z480" s="10" t="s">
        <v>148</v>
      </c>
      <c r="AA480" s="14"/>
      <c r="AB480" s="11"/>
      <c r="AC480" s="10"/>
      <c r="AD480" s="10" t="s">
        <v>203</v>
      </c>
      <c r="AE480" s="10" t="s">
        <v>152</v>
      </c>
      <c r="AF480" s="10"/>
      <c r="AG480" s="14"/>
      <c r="AH480" s="10"/>
      <c r="AI480">
        <f t="shared" si="191"/>
        <v>0</v>
      </c>
      <c r="AN480" t="s">
        <v>203</v>
      </c>
      <c r="AS480" t="s">
        <v>203</v>
      </c>
    </row>
    <row r="481" spans="1:45" x14ac:dyDescent="0.35">
      <c r="A481" s="10">
        <v>15</v>
      </c>
      <c r="B481" s="11">
        <f t="shared" si="168"/>
        <v>46273.822916666657</v>
      </c>
      <c r="C481" s="10" t="s">
        <v>55</v>
      </c>
      <c r="D481" s="10">
        <f t="shared" si="169"/>
        <v>1028</v>
      </c>
      <c r="E481" s="10" t="str">
        <f t="shared" si="170"/>
        <v>n/a</v>
      </c>
      <c r="F481" s="10" t="str">
        <f t="shared" si="171"/>
        <v>D04</v>
      </c>
      <c r="G481" s="11">
        <f t="shared" si="172"/>
        <v>46273.84375</v>
      </c>
      <c r="H481" s="11">
        <f t="shared" si="173"/>
        <v>46273.84375</v>
      </c>
      <c r="I481" s="11">
        <f t="shared" si="174"/>
        <v>46273.822916666664</v>
      </c>
      <c r="J481" s="13">
        <f t="shared" si="175"/>
        <v>1.7462298274040222E-10</v>
      </c>
      <c r="K481" s="10">
        <f t="shared" si="176"/>
        <v>10</v>
      </c>
      <c r="L481" s="10">
        <f t="shared" si="177"/>
        <v>0</v>
      </c>
      <c r="M481" s="10">
        <f t="shared" si="178"/>
        <v>10</v>
      </c>
      <c r="N481" s="12">
        <f t="shared" si="179"/>
        <v>1</v>
      </c>
      <c r="O481" s="10" t="str">
        <f t="shared" si="180"/>
        <v/>
      </c>
      <c r="P481" s="13">
        <f t="shared" si="181"/>
        <v>0</v>
      </c>
      <c r="Q481" s="10" t="str">
        <f t="shared" si="182"/>
        <v/>
      </c>
      <c r="R481" s="11" t="str">
        <f t="shared" si="183"/>
        <v/>
      </c>
      <c r="S481" s="10" t="str">
        <f t="shared" si="184"/>
        <v>ALL PICKED</v>
      </c>
      <c r="T481" s="10" t="str">
        <f t="shared" si="185"/>
        <v>YES</v>
      </c>
      <c r="U481" s="10" t="str">
        <f t="shared" si="186"/>
        <v/>
      </c>
      <c r="V481" s="10" t="str">
        <f t="shared" si="187"/>
        <v/>
      </c>
      <c r="W481" s="10" t="str">
        <f t="shared" si="188"/>
        <v/>
      </c>
      <c r="X481" s="10" t="str">
        <f t="shared" si="189"/>
        <v>-</v>
      </c>
      <c r="Y481" s="10" t="str">
        <f t="shared" si="190"/>
        <v>Real route 1028: 10 items, last item released 18:40; departure = release + 60 min (rounded up to 15) + loading</v>
      </c>
      <c r="Z481" s="10" t="s">
        <v>148</v>
      </c>
      <c r="AA481" s="14"/>
      <c r="AB481" s="11"/>
      <c r="AC481" s="10"/>
      <c r="AD481" s="10" t="s">
        <v>203</v>
      </c>
      <c r="AE481" s="10" t="s">
        <v>152</v>
      </c>
      <c r="AF481" s="10"/>
      <c r="AG481" s="14"/>
      <c r="AH481" s="10"/>
      <c r="AI481">
        <f t="shared" si="191"/>
        <v>0</v>
      </c>
      <c r="AN481" t="s">
        <v>203</v>
      </c>
      <c r="AS481" t="s">
        <v>203</v>
      </c>
    </row>
    <row r="482" spans="1:45" x14ac:dyDescent="0.35">
      <c r="A482" s="10">
        <v>15</v>
      </c>
      <c r="B482" s="11">
        <f t="shared" si="168"/>
        <v>46273.822916666657</v>
      </c>
      <c r="C482" s="10" t="s">
        <v>56</v>
      </c>
      <c r="D482" s="10">
        <f t="shared" si="169"/>
        <v>1036</v>
      </c>
      <c r="E482" s="10" t="str">
        <f t="shared" si="170"/>
        <v>n/a</v>
      </c>
      <c r="F482" s="10" t="str">
        <f t="shared" si="171"/>
        <v>D05</v>
      </c>
      <c r="G482" s="11">
        <f t="shared" si="172"/>
        <v>46273.84375</v>
      </c>
      <c r="H482" s="11">
        <f t="shared" si="173"/>
        <v>46273.84375</v>
      </c>
      <c r="I482" s="11">
        <f t="shared" si="174"/>
        <v>46273.822916666664</v>
      </c>
      <c r="J482" s="13">
        <f t="shared" si="175"/>
        <v>1.7462298274040222E-10</v>
      </c>
      <c r="K482" s="10">
        <f t="shared" si="176"/>
        <v>22</v>
      </c>
      <c r="L482" s="10">
        <f t="shared" si="177"/>
        <v>0</v>
      </c>
      <c r="M482" s="10">
        <f t="shared" si="178"/>
        <v>22</v>
      </c>
      <c r="N482" s="12">
        <f t="shared" si="179"/>
        <v>1</v>
      </c>
      <c r="O482" s="10" t="str">
        <f t="shared" si="180"/>
        <v/>
      </c>
      <c r="P482" s="13">
        <f t="shared" si="181"/>
        <v>0</v>
      </c>
      <c r="Q482" s="10" t="str">
        <f t="shared" si="182"/>
        <v/>
      </c>
      <c r="R482" s="11" t="str">
        <f t="shared" si="183"/>
        <v/>
      </c>
      <c r="S482" s="10" t="str">
        <f t="shared" si="184"/>
        <v>ALL PICKED</v>
      </c>
      <c r="T482" s="10" t="str">
        <f t="shared" si="185"/>
        <v>YES</v>
      </c>
      <c r="U482" s="10" t="str">
        <f t="shared" si="186"/>
        <v/>
      </c>
      <c r="V482" s="10" t="str">
        <f t="shared" si="187"/>
        <v/>
      </c>
      <c r="W482" s="10" t="str">
        <f t="shared" si="188"/>
        <v/>
      </c>
      <c r="X482" s="10" t="str">
        <f t="shared" si="189"/>
        <v>-</v>
      </c>
      <c r="Y482" s="10" t="str">
        <f t="shared" si="190"/>
        <v>Real route 1036: 22 items, last item released 18:37; departure = release + 60 min (rounded up to 15) + loading</v>
      </c>
      <c r="Z482" s="10" t="s">
        <v>148</v>
      </c>
      <c r="AA482" s="14"/>
      <c r="AB482" s="11"/>
      <c r="AC482" s="10"/>
      <c r="AD482" s="10" t="s">
        <v>203</v>
      </c>
      <c r="AE482" s="10" t="s">
        <v>152</v>
      </c>
      <c r="AF482" s="10"/>
      <c r="AG482" s="14"/>
      <c r="AH482" s="10"/>
      <c r="AI482">
        <f t="shared" si="191"/>
        <v>0</v>
      </c>
      <c r="AN482" t="s">
        <v>203</v>
      </c>
      <c r="AS482" t="s">
        <v>203</v>
      </c>
    </row>
    <row r="483" spans="1:45" x14ac:dyDescent="0.35">
      <c r="A483" s="10">
        <v>15</v>
      </c>
      <c r="B483" s="11">
        <f t="shared" si="168"/>
        <v>46273.822916666657</v>
      </c>
      <c r="C483" s="10" t="s">
        <v>57</v>
      </c>
      <c r="D483" s="10">
        <f t="shared" si="169"/>
        <v>1054</v>
      </c>
      <c r="E483" s="10" t="str">
        <f t="shared" si="170"/>
        <v>n/a</v>
      </c>
      <c r="F483" s="10" t="str">
        <f t="shared" si="171"/>
        <v>D06</v>
      </c>
      <c r="G483" s="11">
        <f t="shared" si="172"/>
        <v>46273.84375</v>
      </c>
      <c r="H483" s="11">
        <f t="shared" si="173"/>
        <v>46273.84375</v>
      </c>
      <c r="I483" s="11">
        <f t="shared" si="174"/>
        <v>46273.822916666664</v>
      </c>
      <c r="J483" s="13">
        <f t="shared" si="175"/>
        <v>1.7462298274040222E-10</v>
      </c>
      <c r="K483" s="10">
        <f t="shared" si="176"/>
        <v>43</v>
      </c>
      <c r="L483" s="10">
        <f t="shared" si="177"/>
        <v>0</v>
      </c>
      <c r="M483" s="10">
        <f t="shared" si="178"/>
        <v>43</v>
      </c>
      <c r="N483" s="12">
        <f t="shared" si="179"/>
        <v>1</v>
      </c>
      <c r="O483" s="10" t="str">
        <f t="shared" si="180"/>
        <v/>
      </c>
      <c r="P483" s="13">
        <f t="shared" si="181"/>
        <v>0</v>
      </c>
      <c r="Q483" s="10" t="str">
        <f t="shared" si="182"/>
        <v/>
      </c>
      <c r="R483" s="11" t="str">
        <f t="shared" si="183"/>
        <v/>
      </c>
      <c r="S483" s="10" t="str">
        <f t="shared" si="184"/>
        <v>ALL PICKED</v>
      </c>
      <c r="T483" s="10" t="str">
        <f t="shared" si="185"/>
        <v>YES</v>
      </c>
      <c r="U483" s="10" t="str">
        <f t="shared" si="186"/>
        <v/>
      </c>
      <c r="V483" s="10" t="str">
        <f t="shared" si="187"/>
        <v/>
      </c>
      <c r="W483" s="10" t="str">
        <f t="shared" si="188"/>
        <v/>
      </c>
      <c r="X483" s="10" t="str">
        <f t="shared" si="189"/>
        <v>-</v>
      </c>
      <c r="Y483" s="10" t="str">
        <f t="shared" si="190"/>
        <v>Real route 1054: 43 items, last item released 18:37; departure = release + 60 min (rounded up to 15) + loading</v>
      </c>
      <c r="Z483" s="10" t="s">
        <v>148</v>
      </c>
      <c r="AA483" s="14"/>
      <c r="AB483" s="11"/>
      <c r="AC483" s="10"/>
      <c r="AD483" s="10" t="s">
        <v>203</v>
      </c>
      <c r="AE483" s="10" t="s">
        <v>152</v>
      </c>
      <c r="AF483" s="10"/>
      <c r="AG483" s="14"/>
      <c r="AH483" s="10"/>
      <c r="AI483">
        <f t="shared" si="191"/>
        <v>0</v>
      </c>
      <c r="AN483" t="s">
        <v>203</v>
      </c>
      <c r="AS483" t="s">
        <v>203</v>
      </c>
    </row>
    <row r="484" spans="1:45" x14ac:dyDescent="0.35">
      <c r="A484" s="10">
        <v>15</v>
      </c>
      <c r="B484" s="11">
        <f t="shared" si="168"/>
        <v>46273.822916666657</v>
      </c>
      <c r="C484" s="10" t="s">
        <v>58</v>
      </c>
      <c r="D484" s="10">
        <f t="shared" si="169"/>
        <v>1010</v>
      </c>
      <c r="E484" s="10" t="str">
        <f t="shared" si="170"/>
        <v>n/a</v>
      </c>
      <c r="F484" s="10" t="str">
        <f t="shared" si="171"/>
        <v>D07</v>
      </c>
      <c r="G484" s="11">
        <f t="shared" si="172"/>
        <v>46273.854166666657</v>
      </c>
      <c r="H484" s="11">
        <f t="shared" si="173"/>
        <v>46273.854166666657</v>
      </c>
      <c r="I484" s="11">
        <f t="shared" si="174"/>
        <v>46273.833333333321</v>
      </c>
      <c r="J484" s="13">
        <f t="shared" si="175"/>
        <v>0.24999999994179234</v>
      </c>
      <c r="K484" s="10">
        <f t="shared" si="176"/>
        <v>24</v>
      </c>
      <c r="L484" s="10">
        <f t="shared" si="177"/>
        <v>0</v>
      </c>
      <c r="M484" s="10">
        <f t="shared" si="178"/>
        <v>24</v>
      </c>
      <c r="N484" s="12">
        <f t="shared" si="179"/>
        <v>1</v>
      </c>
      <c r="O484" s="10" t="str">
        <f t="shared" si="180"/>
        <v/>
      </c>
      <c r="P484" s="13">
        <f t="shared" si="181"/>
        <v>0</v>
      </c>
      <c r="Q484" s="10" t="str">
        <f t="shared" si="182"/>
        <v/>
      </c>
      <c r="R484" s="11" t="str">
        <f t="shared" si="183"/>
        <v/>
      </c>
      <c r="S484" s="10" t="str">
        <f t="shared" si="184"/>
        <v>ALL PICKED</v>
      </c>
      <c r="T484" s="10" t="str">
        <f t="shared" si="185"/>
        <v>YES</v>
      </c>
      <c r="U484" s="10" t="str">
        <f t="shared" si="186"/>
        <v/>
      </c>
      <c r="V484" s="10" t="str">
        <f t="shared" si="187"/>
        <v/>
      </c>
      <c r="W484" s="10" t="str">
        <f t="shared" si="188"/>
        <v/>
      </c>
      <c r="X484" s="10" t="str">
        <f t="shared" si="189"/>
        <v>-</v>
      </c>
      <c r="Y484" s="10" t="str">
        <f t="shared" si="190"/>
        <v>Real route 1010: 24 items, last item released 18:53; departure = release + 60 min (rounded up to 15) + loading</v>
      </c>
      <c r="Z484" s="10" t="s">
        <v>148</v>
      </c>
      <c r="AA484" s="14"/>
      <c r="AB484" s="11"/>
      <c r="AC484" s="10"/>
      <c r="AD484" s="10" t="s">
        <v>203</v>
      </c>
      <c r="AE484" s="10" t="s">
        <v>152</v>
      </c>
      <c r="AF484" s="10"/>
      <c r="AG484" s="14"/>
      <c r="AH484" s="10"/>
      <c r="AI484">
        <f t="shared" si="191"/>
        <v>0</v>
      </c>
      <c r="AN484" t="s">
        <v>203</v>
      </c>
      <c r="AS484" t="s">
        <v>203</v>
      </c>
    </row>
    <row r="485" spans="1:45" x14ac:dyDescent="0.35">
      <c r="A485" s="10">
        <v>15</v>
      </c>
      <c r="B485" s="11">
        <f t="shared" si="168"/>
        <v>46273.822916666657</v>
      </c>
      <c r="C485" s="10" t="s">
        <v>59</v>
      </c>
      <c r="D485" s="10">
        <f t="shared" si="169"/>
        <v>1019</v>
      </c>
      <c r="E485" s="10" t="str">
        <f t="shared" si="170"/>
        <v>n/a</v>
      </c>
      <c r="F485" s="10" t="str">
        <f t="shared" si="171"/>
        <v>D08</v>
      </c>
      <c r="G485" s="11">
        <f t="shared" si="172"/>
        <v>46273.854166666657</v>
      </c>
      <c r="H485" s="11">
        <f t="shared" si="173"/>
        <v>46273.854166666657</v>
      </c>
      <c r="I485" s="11">
        <f t="shared" si="174"/>
        <v>46273.833333333321</v>
      </c>
      <c r="J485" s="13">
        <f t="shared" si="175"/>
        <v>0.24999999994179234</v>
      </c>
      <c r="K485" s="10">
        <f t="shared" si="176"/>
        <v>31</v>
      </c>
      <c r="L485" s="10">
        <f t="shared" si="177"/>
        <v>0</v>
      </c>
      <c r="M485" s="10">
        <f t="shared" si="178"/>
        <v>31</v>
      </c>
      <c r="N485" s="12">
        <f t="shared" si="179"/>
        <v>1</v>
      </c>
      <c r="O485" s="10" t="str">
        <f t="shared" si="180"/>
        <v/>
      </c>
      <c r="P485" s="13">
        <f t="shared" si="181"/>
        <v>0</v>
      </c>
      <c r="Q485" s="10" t="str">
        <f t="shared" si="182"/>
        <v/>
      </c>
      <c r="R485" s="11" t="str">
        <f t="shared" si="183"/>
        <v/>
      </c>
      <c r="S485" s="10" t="str">
        <f t="shared" si="184"/>
        <v>ALL PICKED</v>
      </c>
      <c r="T485" s="10" t="str">
        <f t="shared" si="185"/>
        <v>YES</v>
      </c>
      <c r="U485" s="10" t="str">
        <f t="shared" si="186"/>
        <v/>
      </c>
      <c r="V485" s="10" t="str">
        <f t="shared" si="187"/>
        <v/>
      </c>
      <c r="W485" s="10" t="str">
        <f t="shared" si="188"/>
        <v/>
      </c>
      <c r="X485" s="10" t="str">
        <f t="shared" si="189"/>
        <v>-</v>
      </c>
      <c r="Y485" s="10" t="str">
        <f t="shared" si="190"/>
        <v>Real route 1019: 31 items, last item released 18:46; departure = release + 60 min (rounded up to 15) + loading</v>
      </c>
      <c r="Z485" s="10" t="s">
        <v>148</v>
      </c>
      <c r="AA485" s="14"/>
      <c r="AB485" s="11"/>
      <c r="AC485" s="10"/>
      <c r="AD485" s="10" t="s">
        <v>203</v>
      </c>
      <c r="AE485" s="10" t="s">
        <v>152</v>
      </c>
      <c r="AF485" s="10"/>
      <c r="AG485" s="14"/>
      <c r="AH485" s="10"/>
      <c r="AI485">
        <f t="shared" si="191"/>
        <v>0</v>
      </c>
      <c r="AN485" t="s">
        <v>203</v>
      </c>
      <c r="AS485" t="s">
        <v>203</v>
      </c>
    </row>
    <row r="486" spans="1:45" x14ac:dyDescent="0.35">
      <c r="A486" s="10">
        <v>15</v>
      </c>
      <c r="B486" s="11">
        <f t="shared" si="168"/>
        <v>46273.822916666657</v>
      </c>
      <c r="C486" s="10" t="s">
        <v>60</v>
      </c>
      <c r="D486" s="10">
        <f t="shared" si="169"/>
        <v>1021</v>
      </c>
      <c r="E486" s="10" t="str">
        <f t="shared" si="170"/>
        <v>n/a</v>
      </c>
      <c r="F486" s="10" t="str">
        <f t="shared" si="171"/>
        <v>D09</v>
      </c>
      <c r="G486" s="11">
        <f t="shared" si="172"/>
        <v>46273.854166666657</v>
      </c>
      <c r="H486" s="11">
        <f t="shared" si="173"/>
        <v>46273.854166666657</v>
      </c>
      <c r="I486" s="11">
        <f t="shared" si="174"/>
        <v>46273.833333333321</v>
      </c>
      <c r="J486" s="13">
        <f t="shared" si="175"/>
        <v>0.24999999994179234</v>
      </c>
      <c r="K486" s="10">
        <f t="shared" si="176"/>
        <v>18</v>
      </c>
      <c r="L486" s="10">
        <f t="shared" si="177"/>
        <v>0</v>
      </c>
      <c r="M486" s="10">
        <f t="shared" si="178"/>
        <v>18</v>
      </c>
      <c r="N486" s="12">
        <f t="shared" si="179"/>
        <v>1</v>
      </c>
      <c r="O486" s="10" t="str">
        <f t="shared" si="180"/>
        <v/>
      </c>
      <c r="P486" s="13">
        <f t="shared" si="181"/>
        <v>0</v>
      </c>
      <c r="Q486" s="10" t="str">
        <f t="shared" si="182"/>
        <v/>
      </c>
      <c r="R486" s="11" t="str">
        <f t="shared" si="183"/>
        <v/>
      </c>
      <c r="S486" s="10" t="str">
        <f t="shared" si="184"/>
        <v>ALL PICKED</v>
      </c>
      <c r="T486" s="10" t="str">
        <f t="shared" si="185"/>
        <v>YES</v>
      </c>
      <c r="U486" s="10" t="str">
        <f t="shared" si="186"/>
        <v/>
      </c>
      <c r="V486" s="10" t="str">
        <f t="shared" si="187"/>
        <v/>
      </c>
      <c r="W486" s="10" t="str">
        <f t="shared" si="188"/>
        <v/>
      </c>
      <c r="X486" s="10" t="str">
        <f t="shared" si="189"/>
        <v>-</v>
      </c>
      <c r="Y486" s="10" t="str">
        <f t="shared" si="190"/>
        <v>Real route 1021: 18 items, last item released 18:53; departure = release + 60 min (rounded up to 15) + loading</v>
      </c>
      <c r="Z486" s="10" t="s">
        <v>148</v>
      </c>
      <c r="AA486" s="14"/>
      <c r="AB486" s="11"/>
      <c r="AC486" s="10"/>
      <c r="AD486" s="10" t="s">
        <v>203</v>
      </c>
      <c r="AE486" s="10" t="s">
        <v>152</v>
      </c>
      <c r="AF486" s="10"/>
      <c r="AG486" s="14"/>
      <c r="AH486" s="10"/>
      <c r="AI486">
        <f t="shared" si="191"/>
        <v>0</v>
      </c>
      <c r="AN486" t="s">
        <v>203</v>
      </c>
      <c r="AS486" t="s">
        <v>203</v>
      </c>
    </row>
    <row r="487" spans="1:45" x14ac:dyDescent="0.35">
      <c r="A487" s="10">
        <v>15</v>
      </c>
      <c r="B487" s="11">
        <f t="shared" si="168"/>
        <v>46273.822916666657</v>
      </c>
      <c r="C487" s="10" t="s">
        <v>61</v>
      </c>
      <c r="D487" s="10">
        <f t="shared" si="169"/>
        <v>1030</v>
      </c>
      <c r="E487" s="10" t="str">
        <f t="shared" si="170"/>
        <v>n/a</v>
      </c>
      <c r="F487" s="10" t="str">
        <f t="shared" si="171"/>
        <v>D10</v>
      </c>
      <c r="G487" s="11">
        <f t="shared" si="172"/>
        <v>46273.854166666657</v>
      </c>
      <c r="H487" s="11">
        <f t="shared" si="173"/>
        <v>46273.854166666657</v>
      </c>
      <c r="I487" s="11">
        <f t="shared" si="174"/>
        <v>46273.833333333321</v>
      </c>
      <c r="J487" s="13">
        <f t="shared" si="175"/>
        <v>0.24999999994179234</v>
      </c>
      <c r="K487" s="10">
        <f t="shared" si="176"/>
        <v>19</v>
      </c>
      <c r="L487" s="10">
        <f t="shared" si="177"/>
        <v>0</v>
      </c>
      <c r="M487" s="10">
        <f t="shared" si="178"/>
        <v>19</v>
      </c>
      <c r="N487" s="12">
        <f t="shared" si="179"/>
        <v>1</v>
      </c>
      <c r="O487" s="10" t="str">
        <f t="shared" si="180"/>
        <v/>
      </c>
      <c r="P487" s="13">
        <f t="shared" si="181"/>
        <v>0</v>
      </c>
      <c r="Q487" s="10" t="str">
        <f t="shared" si="182"/>
        <v/>
      </c>
      <c r="R487" s="11" t="str">
        <f t="shared" si="183"/>
        <v/>
      </c>
      <c r="S487" s="10" t="str">
        <f t="shared" si="184"/>
        <v>ALL PICKED</v>
      </c>
      <c r="T487" s="10" t="str">
        <f t="shared" si="185"/>
        <v>YES</v>
      </c>
      <c r="U487" s="10" t="str">
        <f t="shared" si="186"/>
        <v/>
      </c>
      <c r="V487" s="10" t="str">
        <f t="shared" si="187"/>
        <v/>
      </c>
      <c r="W487" s="10" t="str">
        <f t="shared" si="188"/>
        <v/>
      </c>
      <c r="X487" s="10" t="str">
        <f t="shared" si="189"/>
        <v>-</v>
      </c>
      <c r="Y487" s="10" t="str">
        <f t="shared" si="190"/>
        <v>Real route 1030: 19 items, last item released 18:59; departure = release + 60 min (rounded up to 15) + loading</v>
      </c>
      <c r="Z487" s="10" t="s">
        <v>148</v>
      </c>
      <c r="AA487" s="14"/>
      <c r="AB487" s="11"/>
      <c r="AC487" s="10"/>
      <c r="AD487" s="10" t="s">
        <v>203</v>
      </c>
      <c r="AE487" s="10" t="s">
        <v>152</v>
      </c>
      <c r="AF487" s="10"/>
      <c r="AG487" s="14"/>
      <c r="AH487" s="10"/>
      <c r="AI487">
        <f t="shared" si="191"/>
        <v>0</v>
      </c>
      <c r="AN487" t="s">
        <v>203</v>
      </c>
      <c r="AS487" t="s">
        <v>203</v>
      </c>
    </row>
    <row r="488" spans="1:45" x14ac:dyDescent="0.35">
      <c r="A488" s="10">
        <v>15</v>
      </c>
      <c r="B488" s="11">
        <f t="shared" si="168"/>
        <v>46273.822916666657</v>
      </c>
      <c r="C488" s="10" t="s">
        <v>62</v>
      </c>
      <c r="D488" s="10">
        <f t="shared" si="169"/>
        <v>1042</v>
      </c>
      <c r="E488" s="10" t="str">
        <f t="shared" si="170"/>
        <v>n/a</v>
      </c>
      <c r="F488" s="10" t="str">
        <f t="shared" si="171"/>
        <v>D11</v>
      </c>
      <c r="G488" s="11">
        <f t="shared" si="172"/>
        <v>46273.854166666657</v>
      </c>
      <c r="H488" s="11">
        <f t="shared" si="173"/>
        <v>46273.854166666657</v>
      </c>
      <c r="I488" s="11">
        <f t="shared" si="174"/>
        <v>46273.833333333321</v>
      </c>
      <c r="J488" s="13">
        <f t="shared" si="175"/>
        <v>0.24999999994179234</v>
      </c>
      <c r="K488" s="10">
        <f t="shared" si="176"/>
        <v>200</v>
      </c>
      <c r="L488" s="10">
        <f t="shared" si="177"/>
        <v>0</v>
      </c>
      <c r="M488" s="10">
        <f t="shared" si="178"/>
        <v>200</v>
      </c>
      <c r="N488" s="12">
        <f t="shared" si="179"/>
        <v>1</v>
      </c>
      <c r="O488" s="10" t="str">
        <f t="shared" si="180"/>
        <v/>
      </c>
      <c r="P488" s="13">
        <f t="shared" si="181"/>
        <v>0</v>
      </c>
      <c r="Q488" s="10" t="str">
        <f t="shared" si="182"/>
        <v/>
      </c>
      <c r="R488" s="11" t="str">
        <f t="shared" si="183"/>
        <v/>
      </c>
      <c r="S488" s="10" t="str">
        <f t="shared" si="184"/>
        <v>ALL PICKED</v>
      </c>
      <c r="T488" s="10" t="str">
        <f t="shared" si="185"/>
        <v>YES</v>
      </c>
      <c r="U488" s="10" t="str">
        <f t="shared" si="186"/>
        <v/>
      </c>
      <c r="V488" s="10" t="str">
        <f t="shared" si="187"/>
        <v/>
      </c>
      <c r="W488" s="10" t="str">
        <f t="shared" si="188"/>
        <v/>
      </c>
      <c r="X488" s="10" t="str">
        <f t="shared" si="189"/>
        <v>-</v>
      </c>
      <c r="Y488" s="10" t="str">
        <f t="shared" si="190"/>
        <v>Real route 1042: 200 items, last item released 18:59; departure = release + 60 min (rounded up to 15) + loading</v>
      </c>
      <c r="Z488" s="10" t="s">
        <v>148</v>
      </c>
      <c r="AA488" s="14"/>
      <c r="AB488" s="11"/>
      <c r="AC488" s="10"/>
      <c r="AD488" s="10" t="s">
        <v>203</v>
      </c>
      <c r="AE488" s="10" t="s">
        <v>152</v>
      </c>
      <c r="AF488" s="10"/>
      <c r="AG488" s="14"/>
      <c r="AH488" s="10"/>
      <c r="AI488">
        <f t="shared" si="191"/>
        <v>0</v>
      </c>
      <c r="AN488" t="s">
        <v>203</v>
      </c>
      <c r="AS488" t="s">
        <v>203</v>
      </c>
    </row>
    <row r="489" spans="1:45" x14ac:dyDescent="0.35">
      <c r="A489" s="10">
        <v>15</v>
      </c>
      <c r="B489" s="11">
        <f t="shared" si="168"/>
        <v>46273.822916666657</v>
      </c>
      <c r="C489" s="10" t="s">
        <v>63</v>
      </c>
      <c r="D489" s="10">
        <f t="shared" si="169"/>
        <v>1080</v>
      </c>
      <c r="E489" s="10" t="str">
        <f t="shared" si="170"/>
        <v>n/a</v>
      </c>
      <c r="F489" s="10" t="str">
        <f t="shared" si="171"/>
        <v>D12</v>
      </c>
      <c r="G489" s="11">
        <f t="shared" si="172"/>
        <v>46273.854166666657</v>
      </c>
      <c r="H489" s="11">
        <f t="shared" si="173"/>
        <v>46273.854166666657</v>
      </c>
      <c r="I489" s="11">
        <f t="shared" si="174"/>
        <v>46273.833333333321</v>
      </c>
      <c r="J489" s="13">
        <f t="shared" si="175"/>
        <v>0.24999999994179234</v>
      </c>
      <c r="K489" s="10">
        <f t="shared" si="176"/>
        <v>25</v>
      </c>
      <c r="L489" s="10">
        <f t="shared" si="177"/>
        <v>0</v>
      </c>
      <c r="M489" s="10">
        <f t="shared" si="178"/>
        <v>25</v>
      </c>
      <c r="N489" s="12">
        <f t="shared" si="179"/>
        <v>1</v>
      </c>
      <c r="O489" s="10" t="str">
        <f t="shared" si="180"/>
        <v/>
      </c>
      <c r="P489" s="13">
        <f t="shared" si="181"/>
        <v>0</v>
      </c>
      <c r="Q489" s="10" t="str">
        <f t="shared" si="182"/>
        <v/>
      </c>
      <c r="R489" s="11" t="str">
        <f t="shared" si="183"/>
        <v/>
      </c>
      <c r="S489" s="10" t="str">
        <f t="shared" si="184"/>
        <v>ALL PICKED</v>
      </c>
      <c r="T489" s="10" t="str">
        <f t="shared" si="185"/>
        <v>YES</v>
      </c>
      <c r="U489" s="10" t="str">
        <f t="shared" si="186"/>
        <v/>
      </c>
      <c r="V489" s="10" t="str">
        <f t="shared" si="187"/>
        <v/>
      </c>
      <c r="W489" s="10" t="str">
        <f t="shared" si="188"/>
        <v/>
      </c>
      <c r="X489" s="10" t="str">
        <f t="shared" si="189"/>
        <v>-</v>
      </c>
      <c r="Y489" s="10" t="str">
        <f t="shared" si="190"/>
        <v>Real route 1080: 25 items, last item released 18:59; departure = release + 60 min (rounded up to 15) + loading</v>
      </c>
      <c r="Z489" s="10" t="s">
        <v>148</v>
      </c>
      <c r="AA489" s="14"/>
      <c r="AB489" s="11"/>
      <c r="AC489" s="10"/>
      <c r="AD489" s="10" t="s">
        <v>203</v>
      </c>
      <c r="AE489" s="10" t="s">
        <v>152</v>
      </c>
      <c r="AF489" s="10"/>
      <c r="AG489" s="14"/>
      <c r="AH489" s="10"/>
      <c r="AI489">
        <f t="shared" si="191"/>
        <v>0</v>
      </c>
      <c r="AN489" t="s">
        <v>203</v>
      </c>
      <c r="AS489" t="s">
        <v>203</v>
      </c>
    </row>
    <row r="490" spans="1:45" x14ac:dyDescent="0.35">
      <c r="A490" s="10">
        <v>15</v>
      </c>
      <c r="B490" s="11">
        <f t="shared" si="168"/>
        <v>46273.822916666657</v>
      </c>
      <c r="C490" s="10" t="s">
        <v>64</v>
      </c>
      <c r="D490" s="10">
        <f t="shared" si="169"/>
        <v>1026</v>
      </c>
      <c r="E490" s="10" t="str">
        <f t="shared" si="170"/>
        <v>n/a</v>
      </c>
      <c r="F490" s="10" t="str">
        <f t="shared" si="171"/>
        <v>D01</v>
      </c>
      <c r="G490" s="11">
        <f t="shared" si="172"/>
        <v>46273.864583333343</v>
      </c>
      <c r="H490" s="11">
        <f t="shared" si="173"/>
        <v>46273.864583333343</v>
      </c>
      <c r="I490" s="11">
        <f t="shared" si="174"/>
        <v>46273.843750000007</v>
      </c>
      <c r="J490" s="13">
        <f t="shared" si="175"/>
        <v>0.50000000040745363</v>
      </c>
      <c r="K490" s="10">
        <f t="shared" si="176"/>
        <v>29</v>
      </c>
      <c r="L490" s="10">
        <f t="shared" si="177"/>
        <v>0</v>
      </c>
      <c r="M490" s="10">
        <f t="shared" si="178"/>
        <v>29</v>
      </c>
      <c r="N490" s="12">
        <f t="shared" si="179"/>
        <v>1</v>
      </c>
      <c r="O490" s="10" t="str">
        <f t="shared" si="180"/>
        <v/>
      </c>
      <c r="P490" s="13">
        <f t="shared" si="181"/>
        <v>0</v>
      </c>
      <c r="Q490" s="10" t="str">
        <f t="shared" si="182"/>
        <v/>
      </c>
      <c r="R490" s="11" t="str">
        <f t="shared" si="183"/>
        <v/>
      </c>
      <c r="S490" s="10" t="str">
        <f t="shared" si="184"/>
        <v>ALL PICKED</v>
      </c>
      <c r="T490" s="10" t="str">
        <f t="shared" si="185"/>
        <v>YES</v>
      </c>
      <c r="U490" s="10" t="str">
        <f t="shared" si="186"/>
        <v/>
      </c>
      <c r="V490" s="10" t="str">
        <f t="shared" si="187"/>
        <v/>
      </c>
      <c r="W490" s="10" t="str">
        <f t="shared" si="188"/>
        <v/>
      </c>
      <c r="X490" s="10" t="str">
        <f t="shared" si="189"/>
        <v>-</v>
      </c>
      <c r="Y490" s="10" t="str">
        <f t="shared" si="190"/>
        <v>Real route 1026: 29 items, last item released 19:01; departure = release + 60 min (rounded up to 15) + loading</v>
      </c>
      <c r="Z490" s="10" t="s">
        <v>148</v>
      </c>
      <c r="AA490" s="14"/>
      <c r="AB490" s="11"/>
      <c r="AC490" s="10"/>
      <c r="AD490" s="10" t="s">
        <v>203</v>
      </c>
      <c r="AE490" s="10" t="s">
        <v>152</v>
      </c>
      <c r="AF490" s="10"/>
      <c r="AG490" s="14"/>
      <c r="AH490" s="10"/>
      <c r="AI490">
        <f t="shared" si="191"/>
        <v>0</v>
      </c>
      <c r="AN490" t="s">
        <v>203</v>
      </c>
      <c r="AS490" t="s">
        <v>203</v>
      </c>
    </row>
    <row r="491" spans="1:45" x14ac:dyDescent="0.35">
      <c r="A491" s="10">
        <v>15</v>
      </c>
      <c r="B491" s="11">
        <f t="shared" si="168"/>
        <v>46273.822916666657</v>
      </c>
      <c r="C491" s="10" t="s">
        <v>65</v>
      </c>
      <c r="D491" s="10">
        <f t="shared" si="169"/>
        <v>1033</v>
      </c>
      <c r="E491" s="10" t="str">
        <f t="shared" si="170"/>
        <v>n/a</v>
      </c>
      <c r="F491" s="10" t="str">
        <f t="shared" si="171"/>
        <v>D02</v>
      </c>
      <c r="G491" s="11">
        <f t="shared" si="172"/>
        <v>46273.864583333343</v>
      </c>
      <c r="H491" s="11">
        <f t="shared" si="173"/>
        <v>46273.864583333343</v>
      </c>
      <c r="I491" s="11">
        <f t="shared" si="174"/>
        <v>46273.843750000007</v>
      </c>
      <c r="J491" s="13">
        <f t="shared" si="175"/>
        <v>0.50000000040745363</v>
      </c>
      <c r="K491" s="10">
        <f t="shared" si="176"/>
        <v>74</v>
      </c>
      <c r="L491" s="10">
        <f t="shared" si="177"/>
        <v>0</v>
      </c>
      <c r="M491" s="10">
        <f t="shared" si="178"/>
        <v>74</v>
      </c>
      <c r="N491" s="12">
        <f t="shared" si="179"/>
        <v>1</v>
      </c>
      <c r="O491" s="10" t="str">
        <f t="shared" si="180"/>
        <v/>
      </c>
      <c r="P491" s="13">
        <f t="shared" si="181"/>
        <v>0</v>
      </c>
      <c r="Q491" s="10" t="str">
        <f t="shared" si="182"/>
        <v/>
      </c>
      <c r="R491" s="11" t="str">
        <f t="shared" si="183"/>
        <v/>
      </c>
      <c r="S491" s="10" t="str">
        <f t="shared" si="184"/>
        <v>ALL PICKED</v>
      </c>
      <c r="T491" s="10" t="str">
        <f t="shared" si="185"/>
        <v>YES</v>
      </c>
      <c r="U491" s="10" t="str">
        <f t="shared" si="186"/>
        <v/>
      </c>
      <c r="V491" s="10" t="str">
        <f t="shared" si="187"/>
        <v/>
      </c>
      <c r="W491" s="10" t="str">
        <f t="shared" si="188"/>
        <v/>
      </c>
      <c r="X491" s="10" t="str">
        <f t="shared" si="189"/>
        <v>-</v>
      </c>
      <c r="Y491" s="10" t="str">
        <f t="shared" si="190"/>
        <v>Real route 1033: 74 items, last item released 19:01; departure = release + 60 min (rounded up to 15) + loading</v>
      </c>
      <c r="Z491" s="10" t="s">
        <v>148</v>
      </c>
      <c r="AA491" s="14"/>
      <c r="AB491" s="11"/>
      <c r="AC491" s="10"/>
      <c r="AD491" s="10" t="s">
        <v>203</v>
      </c>
      <c r="AE491" s="10" t="s">
        <v>152</v>
      </c>
      <c r="AF491" s="10"/>
      <c r="AG491" s="14"/>
      <c r="AH491" s="10"/>
      <c r="AI491">
        <f t="shared" si="191"/>
        <v>0</v>
      </c>
      <c r="AN491" t="s">
        <v>203</v>
      </c>
      <c r="AS491" t="s">
        <v>203</v>
      </c>
    </row>
    <row r="492" spans="1:45" x14ac:dyDescent="0.35">
      <c r="A492" s="10">
        <v>15</v>
      </c>
      <c r="B492" s="11">
        <f t="shared" si="168"/>
        <v>46273.822916666657</v>
      </c>
      <c r="C492" s="10" t="s">
        <v>66</v>
      </c>
      <c r="D492" s="10">
        <f t="shared" si="169"/>
        <v>1034</v>
      </c>
      <c r="E492" s="10" t="str">
        <f t="shared" si="170"/>
        <v>n/a</v>
      </c>
      <c r="F492" s="10" t="str">
        <f t="shared" si="171"/>
        <v>D03</v>
      </c>
      <c r="G492" s="11">
        <f t="shared" si="172"/>
        <v>46273.864583333343</v>
      </c>
      <c r="H492" s="11">
        <f t="shared" si="173"/>
        <v>46273.864583333343</v>
      </c>
      <c r="I492" s="11">
        <f t="shared" si="174"/>
        <v>46273.843750000007</v>
      </c>
      <c r="J492" s="13">
        <f t="shared" si="175"/>
        <v>0.50000000040745363</v>
      </c>
      <c r="K492" s="10">
        <f t="shared" si="176"/>
        <v>98</v>
      </c>
      <c r="L492" s="10">
        <f t="shared" si="177"/>
        <v>0</v>
      </c>
      <c r="M492" s="10">
        <f t="shared" si="178"/>
        <v>98</v>
      </c>
      <c r="N492" s="12">
        <f t="shared" si="179"/>
        <v>1</v>
      </c>
      <c r="O492" s="10" t="str">
        <f t="shared" si="180"/>
        <v/>
      </c>
      <c r="P492" s="13">
        <f t="shared" si="181"/>
        <v>0</v>
      </c>
      <c r="Q492" s="10" t="str">
        <f t="shared" si="182"/>
        <v/>
      </c>
      <c r="R492" s="11" t="str">
        <f t="shared" si="183"/>
        <v/>
      </c>
      <c r="S492" s="10" t="str">
        <f t="shared" si="184"/>
        <v>ALL PICKED</v>
      </c>
      <c r="T492" s="10" t="str">
        <f t="shared" si="185"/>
        <v>YES</v>
      </c>
      <c r="U492" s="10" t="str">
        <f t="shared" si="186"/>
        <v/>
      </c>
      <c r="V492" s="10" t="str">
        <f t="shared" si="187"/>
        <v/>
      </c>
      <c r="W492" s="10" t="str">
        <f t="shared" si="188"/>
        <v/>
      </c>
      <c r="X492" s="10" t="str">
        <f t="shared" si="189"/>
        <v>-</v>
      </c>
      <c r="Y492" s="10" t="str">
        <f t="shared" si="190"/>
        <v>Real route 1034: 98 items, last item released 19:05; departure = release + 60 min (rounded up to 15) + loading</v>
      </c>
      <c r="Z492" s="10" t="s">
        <v>148</v>
      </c>
      <c r="AA492" s="14"/>
      <c r="AB492" s="11"/>
      <c r="AC492" s="10"/>
      <c r="AD492" s="10" t="s">
        <v>203</v>
      </c>
      <c r="AE492" s="10" t="s">
        <v>152</v>
      </c>
      <c r="AF492" s="10"/>
      <c r="AG492" s="14"/>
      <c r="AH492" s="10"/>
      <c r="AI492">
        <f t="shared" si="191"/>
        <v>0</v>
      </c>
      <c r="AN492" t="s">
        <v>203</v>
      </c>
      <c r="AS492" t="s">
        <v>203</v>
      </c>
    </row>
    <row r="493" spans="1:45" x14ac:dyDescent="0.35">
      <c r="A493" s="10">
        <v>15</v>
      </c>
      <c r="B493" s="11">
        <f t="shared" si="168"/>
        <v>46273.822916666657</v>
      </c>
      <c r="C493" s="10" t="s">
        <v>67</v>
      </c>
      <c r="D493" s="10">
        <f t="shared" si="169"/>
        <v>1039</v>
      </c>
      <c r="E493" s="10" t="str">
        <f t="shared" si="170"/>
        <v>n/a</v>
      </c>
      <c r="F493" s="10" t="str">
        <f t="shared" si="171"/>
        <v>D04</v>
      </c>
      <c r="G493" s="11">
        <f t="shared" si="172"/>
        <v>46273.864583333343</v>
      </c>
      <c r="H493" s="11">
        <f t="shared" si="173"/>
        <v>46273.864583333343</v>
      </c>
      <c r="I493" s="11">
        <f t="shared" si="174"/>
        <v>46273.843750000007</v>
      </c>
      <c r="J493" s="13">
        <f t="shared" si="175"/>
        <v>0.50000000040745363</v>
      </c>
      <c r="K493" s="10">
        <f t="shared" si="176"/>
        <v>19</v>
      </c>
      <c r="L493" s="10">
        <f t="shared" si="177"/>
        <v>0</v>
      </c>
      <c r="M493" s="10">
        <f t="shared" si="178"/>
        <v>19</v>
      </c>
      <c r="N493" s="12">
        <f t="shared" si="179"/>
        <v>1</v>
      </c>
      <c r="O493" s="10" t="str">
        <f t="shared" si="180"/>
        <v/>
      </c>
      <c r="P493" s="13">
        <f t="shared" si="181"/>
        <v>0</v>
      </c>
      <c r="Q493" s="10" t="str">
        <f t="shared" si="182"/>
        <v/>
      </c>
      <c r="R493" s="11" t="str">
        <f t="shared" si="183"/>
        <v/>
      </c>
      <c r="S493" s="10" t="str">
        <f t="shared" si="184"/>
        <v>ALL PICKED</v>
      </c>
      <c r="T493" s="10" t="str">
        <f t="shared" si="185"/>
        <v>YES</v>
      </c>
      <c r="U493" s="10" t="str">
        <f t="shared" si="186"/>
        <v/>
      </c>
      <c r="V493" s="10" t="str">
        <f t="shared" si="187"/>
        <v/>
      </c>
      <c r="W493" s="10" t="str">
        <f t="shared" si="188"/>
        <v/>
      </c>
      <c r="X493" s="10" t="str">
        <f t="shared" si="189"/>
        <v>-</v>
      </c>
      <c r="Y493" s="10" t="str">
        <f t="shared" si="190"/>
        <v>Real route 1039: 19 items, last item released 19:13; departure = release + 60 min (rounded up to 15) + loading</v>
      </c>
      <c r="Z493" s="10" t="s">
        <v>148</v>
      </c>
      <c r="AA493" s="14"/>
      <c r="AB493" s="11"/>
      <c r="AC493" s="10"/>
      <c r="AD493" s="10" t="s">
        <v>203</v>
      </c>
      <c r="AE493" s="10" t="s">
        <v>152</v>
      </c>
      <c r="AF493" s="10"/>
      <c r="AG493" s="14"/>
      <c r="AH493" s="10"/>
      <c r="AI493">
        <f t="shared" si="191"/>
        <v>0</v>
      </c>
      <c r="AN493" t="s">
        <v>203</v>
      </c>
      <c r="AS493" t="s">
        <v>203</v>
      </c>
    </row>
    <row r="494" spans="1:45" x14ac:dyDescent="0.35">
      <c r="A494" s="10">
        <v>15</v>
      </c>
      <c r="B494" s="11">
        <f t="shared" si="168"/>
        <v>46273.822916666657</v>
      </c>
      <c r="C494" s="10" t="s">
        <v>68</v>
      </c>
      <c r="D494" s="10">
        <f t="shared" si="169"/>
        <v>1048</v>
      </c>
      <c r="E494" s="10" t="str">
        <f t="shared" si="170"/>
        <v>n/a</v>
      </c>
      <c r="F494" s="10" t="str">
        <f t="shared" si="171"/>
        <v>D05</v>
      </c>
      <c r="G494" s="11">
        <f t="shared" si="172"/>
        <v>46273.864583333343</v>
      </c>
      <c r="H494" s="11">
        <f t="shared" si="173"/>
        <v>46273.864583333343</v>
      </c>
      <c r="I494" s="11">
        <f t="shared" si="174"/>
        <v>46273.843750000007</v>
      </c>
      <c r="J494" s="13">
        <f t="shared" si="175"/>
        <v>0.50000000040745363</v>
      </c>
      <c r="K494" s="10">
        <f t="shared" si="176"/>
        <v>11</v>
      </c>
      <c r="L494" s="10">
        <f t="shared" si="177"/>
        <v>0</v>
      </c>
      <c r="M494" s="10">
        <f t="shared" si="178"/>
        <v>11</v>
      </c>
      <c r="N494" s="12">
        <f t="shared" si="179"/>
        <v>1</v>
      </c>
      <c r="O494" s="10" t="str">
        <f t="shared" si="180"/>
        <v/>
      </c>
      <c r="P494" s="13">
        <f t="shared" si="181"/>
        <v>0</v>
      </c>
      <c r="Q494" s="10" t="str">
        <f t="shared" si="182"/>
        <v/>
      </c>
      <c r="R494" s="11" t="str">
        <f t="shared" si="183"/>
        <v/>
      </c>
      <c r="S494" s="10" t="str">
        <f t="shared" si="184"/>
        <v>ALL PICKED</v>
      </c>
      <c r="T494" s="10" t="str">
        <f t="shared" si="185"/>
        <v>YES</v>
      </c>
      <c r="U494" s="10" t="str">
        <f t="shared" si="186"/>
        <v/>
      </c>
      <c r="V494" s="10" t="str">
        <f t="shared" si="187"/>
        <v/>
      </c>
      <c r="W494" s="10" t="str">
        <f t="shared" si="188"/>
        <v/>
      </c>
      <c r="X494" s="10" t="str">
        <f t="shared" si="189"/>
        <v>-</v>
      </c>
      <c r="Y494" s="10" t="str">
        <f t="shared" si="190"/>
        <v>Real route 1048: 11 items, last item released 19:13; departure = release + 60 min (rounded up to 15) + loading</v>
      </c>
      <c r="Z494" s="10" t="s">
        <v>148</v>
      </c>
      <c r="AA494" s="14"/>
      <c r="AB494" s="11"/>
      <c r="AC494" s="10"/>
      <c r="AD494" s="10" t="s">
        <v>203</v>
      </c>
      <c r="AE494" s="10" t="s">
        <v>152</v>
      </c>
      <c r="AF494" s="10"/>
      <c r="AG494" s="14"/>
      <c r="AH494" s="10"/>
      <c r="AI494">
        <f t="shared" si="191"/>
        <v>0</v>
      </c>
      <c r="AN494" t="s">
        <v>203</v>
      </c>
      <c r="AS494" t="s">
        <v>203</v>
      </c>
    </row>
    <row r="495" spans="1:45" x14ac:dyDescent="0.35">
      <c r="A495" s="10">
        <v>15</v>
      </c>
      <c r="B495" s="11">
        <f t="shared" si="168"/>
        <v>46273.822916666657</v>
      </c>
      <c r="C495" s="10" t="s">
        <v>69</v>
      </c>
      <c r="D495" s="10">
        <f t="shared" si="169"/>
        <v>1051</v>
      </c>
      <c r="E495" s="10" t="str">
        <f t="shared" si="170"/>
        <v>n/a</v>
      </c>
      <c r="F495" s="10" t="str">
        <f t="shared" si="171"/>
        <v>D06</v>
      </c>
      <c r="G495" s="11">
        <f t="shared" si="172"/>
        <v>46273.864583333343</v>
      </c>
      <c r="H495" s="11">
        <f t="shared" si="173"/>
        <v>46273.864583333343</v>
      </c>
      <c r="I495" s="11">
        <f t="shared" si="174"/>
        <v>46273.843750000007</v>
      </c>
      <c r="J495" s="13">
        <f t="shared" si="175"/>
        <v>0.50000000040745363</v>
      </c>
      <c r="K495" s="10">
        <f t="shared" si="176"/>
        <v>45</v>
      </c>
      <c r="L495" s="10">
        <f t="shared" si="177"/>
        <v>0</v>
      </c>
      <c r="M495" s="10">
        <f t="shared" si="178"/>
        <v>45</v>
      </c>
      <c r="N495" s="12">
        <f t="shared" si="179"/>
        <v>1</v>
      </c>
      <c r="O495" s="10" t="str">
        <f t="shared" si="180"/>
        <v/>
      </c>
      <c r="P495" s="13">
        <f t="shared" si="181"/>
        <v>0</v>
      </c>
      <c r="Q495" s="10" t="str">
        <f t="shared" si="182"/>
        <v/>
      </c>
      <c r="R495" s="11" t="str">
        <f t="shared" si="183"/>
        <v/>
      </c>
      <c r="S495" s="10" t="str">
        <f t="shared" si="184"/>
        <v>ALL PICKED</v>
      </c>
      <c r="T495" s="10" t="str">
        <f t="shared" si="185"/>
        <v>YES</v>
      </c>
      <c r="U495" s="10" t="str">
        <f t="shared" si="186"/>
        <v/>
      </c>
      <c r="V495" s="10" t="str">
        <f t="shared" si="187"/>
        <v/>
      </c>
      <c r="W495" s="10" t="str">
        <f t="shared" si="188"/>
        <v/>
      </c>
      <c r="X495" s="10" t="str">
        <f t="shared" si="189"/>
        <v>-</v>
      </c>
      <c r="Y495" s="10" t="str">
        <f t="shared" si="190"/>
        <v>Real route 1051: 45 items, last item released 19:03; departure = release + 60 min (rounded up to 15) + loading</v>
      </c>
      <c r="Z495" s="10" t="s">
        <v>148</v>
      </c>
      <c r="AA495" s="14"/>
      <c r="AB495" s="11"/>
      <c r="AC495" s="10"/>
      <c r="AD495" s="10" t="s">
        <v>203</v>
      </c>
      <c r="AE495" s="10" t="s">
        <v>152</v>
      </c>
      <c r="AF495" s="10"/>
      <c r="AG495" s="14"/>
      <c r="AH495" s="10"/>
      <c r="AI495">
        <f t="shared" si="191"/>
        <v>0</v>
      </c>
      <c r="AN495" t="s">
        <v>203</v>
      </c>
      <c r="AS495" t="s">
        <v>203</v>
      </c>
    </row>
    <row r="496" spans="1:45" x14ac:dyDescent="0.35">
      <c r="A496" s="10">
        <v>15</v>
      </c>
      <c r="B496" s="11">
        <f t="shared" si="168"/>
        <v>46273.822916666657</v>
      </c>
      <c r="C496" s="10" t="s">
        <v>70</v>
      </c>
      <c r="D496" s="10">
        <f t="shared" si="169"/>
        <v>1063</v>
      </c>
      <c r="E496" s="10" t="str">
        <f t="shared" si="170"/>
        <v>n/a</v>
      </c>
      <c r="F496" s="10" t="str">
        <f t="shared" si="171"/>
        <v>D07</v>
      </c>
      <c r="G496" s="11">
        <f t="shared" si="172"/>
        <v>46273.864583333343</v>
      </c>
      <c r="H496" s="11">
        <f t="shared" si="173"/>
        <v>46273.864583333343</v>
      </c>
      <c r="I496" s="11">
        <f t="shared" si="174"/>
        <v>46273.843750000007</v>
      </c>
      <c r="J496" s="13">
        <f t="shared" si="175"/>
        <v>0.50000000040745363</v>
      </c>
      <c r="K496" s="10">
        <f t="shared" si="176"/>
        <v>35</v>
      </c>
      <c r="L496" s="10">
        <f t="shared" si="177"/>
        <v>0</v>
      </c>
      <c r="M496" s="10">
        <f t="shared" si="178"/>
        <v>35</v>
      </c>
      <c r="N496" s="12">
        <f t="shared" si="179"/>
        <v>1</v>
      </c>
      <c r="O496" s="10" t="str">
        <f t="shared" si="180"/>
        <v/>
      </c>
      <c r="P496" s="13">
        <f t="shared" si="181"/>
        <v>0</v>
      </c>
      <c r="Q496" s="10" t="str">
        <f t="shared" si="182"/>
        <v/>
      </c>
      <c r="R496" s="11" t="str">
        <f t="shared" si="183"/>
        <v/>
      </c>
      <c r="S496" s="10" t="str">
        <f t="shared" si="184"/>
        <v>ALL PICKED</v>
      </c>
      <c r="T496" s="10" t="str">
        <f t="shared" si="185"/>
        <v>YES</v>
      </c>
      <c r="U496" s="10" t="str">
        <f t="shared" si="186"/>
        <v/>
      </c>
      <c r="V496" s="10" t="str">
        <f t="shared" si="187"/>
        <v/>
      </c>
      <c r="W496" s="10" t="str">
        <f t="shared" si="188"/>
        <v/>
      </c>
      <c r="X496" s="10" t="str">
        <f t="shared" si="189"/>
        <v>-</v>
      </c>
      <c r="Y496" s="10" t="str">
        <f t="shared" si="190"/>
        <v>Real route 1063: 35 items, last item released 19:13; departure = release + 60 min (rounded up to 15) + loading</v>
      </c>
      <c r="Z496" s="10" t="s">
        <v>148</v>
      </c>
      <c r="AA496" s="14"/>
      <c r="AB496" s="11"/>
      <c r="AC496" s="10"/>
      <c r="AD496" s="10" t="s">
        <v>203</v>
      </c>
      <c r="AE496" s="10" t="s">
        <v>152</v>
      </c>
      <c r="AF496" s="10"/>
      <c r="AG496" s="14"/>
      <c r="AH496" s="10"/>
      <c r="AI496">
        <f t="shared" si="191"/>
        <v>0</v>
      </c>
      <c r="AN496" t="s">
        <v>203</v>
      </c>
      <c r="AS496" t="s">
        <v>203</v>
      </c>
    </row>
    <row r="497" spans="1:46" x14ac:dyDescent="0.35">
      <c r="A497" s="10">
        <v>15</v>
      </c>
      <c r="B497" s="11">
        <f t="shared" si="168"/>
        <v>46273.822916666657</v>
      </c>
      <c r="C497" s="10" t="s">
        <v>71</v>
      </c>
      <c r="D497" s="10">
        <f t="shared" si="169"/>
        <v>1066</v>
      </c>
      <c r="E497" s="10" t="str">
        <f t="shared" si="170"/>
        <v>n/a</v>
      </c>
      <c r="F497" s="10" t="str">
        <f t="shared" si="171"/>
        <v>D08</v>
      </c>
      <c r="G497" s="11">
        <f t="shared" si="172"/>
        <v>46273.875</v>
      </c>
      <c r="H497" s="11">
        <f t="shared" si="173"/>
        <v>46273.875</v>
      </c>
      <c r="I497" s="11">
        <f t="shared" si="174"/>
        <v>46273.854166666664</v>
      </c>
      <c r="J497" s="13">
        <f t="shared" si="175"/>
        <v>0.75000000017462298</v>
      </c>
      <c r="K497" s="10">
        <f t="shared" si="176"/>
        <v>12</v>
      </c>
      <c r="L497" s="10">
        <f t="shared" si="177"/>
        <v>0</v>
      </c>
      <c r="M497" s="10">
        <f t="shared" si="178"/>
        <v>12</v>
      </c>
      <c r="N497" s="12">
        <f t="shared" si="179"/>
        <v>1</v>
      </c>
      <c r="O497" s="10" t="str">
        <f t="shared" si="180"/>
        <v/>
      </c>
      <c r="P497" s="13">
        <f t="shared" si="181"/>
        <v>0</v>
      </c>
      <c r="Q497" s="10" t="str">
        <f t="shared" si="182"/>
        <v/>
      </c>
      <c r="R497" s="11" t="str">
        <f t="shared" si="183"/>
        <v/>
      </c>
      <c r="S497" s="10" t="str">
        <f t="shared" si="184"/>
        <v>ALL PICKED</v>
      </c>
      <c r="T497" s="10" t="str">
        <f t="shared" si="185"/>
        <v>YES</v>
      </c>
      <c r="U497" s="10" t="str">
        <f t="shared" si="186"/>
        <v/>
      </c>
      <c r="V497" s="10" t="str">
        <f t="shared" si="187"/>
        <v/>
      </c>
      <c r="W497" s="10" t="str">
        <f t="shared" si="188"/>
        <v/>
      </c>
      <c r="X497" s="10" t="str">
        <f t="shared" si="189"/>
        <v>-</v>
      </c>
      <c r="Y497" s="10" t="str">
        <f t="shared" si="190"/>
        <v>Real route 1066: 12 items, last item released 19:28; departure = release + 60 min (rounded up to 15) + loading</v>
      </c>
      <c r="Z497" s="10" t="s">
        <v>148</v>
      </c>
      <c r="AA497" s="14"/>
      <c r="AB497" s="11"/>
      <c r="AC497" s="10"/>
      <c r="AD497" s="10" t="s">
        <v>203</v>
      </c>
      <c r="AE497" s="10" t="s">
        <v>152</v>
      </c>
      <c r="AF497" s="10"/>
      <c r="AG497" s="14"/>
      <c r="AH497" s="10"/>
      <c r="AI497">
        <f t="shared" si="191"/>
        <v>0</v>
      </c>
      <c r="AN497" t="s">
        <v>203</v>
      </c>
      <c r="AS497" t="s">
        <v>203</v>
      </c>
    </row>
    <row r="498" spans="1:46" x14ac:dyDescent="0.35">
      <c r="A498" s="10">
        <v>15</v>
      </c>
      <c r="B498" s="11">
        <f t="shared" si="168"/>
        <v>46273.822916666657</v>
      </c>
      <c r="C498" s="10" t="s">
        <v>72</v>
      </c>
      <c r="D498" s="10">
        <f t="shared" si="169"/>
        <v>1069</v>
      </c>
      <c r="E498" s="10" t="str">
        <f t="shared" si="170"/>
        <v>n/a</v>
      </c>
      <c r="F498" s="10" t="str">
        <f t="shared" si="171"/>
        <v>D09</v>
      </c>
      <c r="G498" s="11">
        <f t="shared" si="172"/>
        <v>46273.875</v>
      </c>
      <c r="H498" s="11">
        <f t="shared" si="173"/>
        <v>46273.875</v>
      </c>
      <c r="I498" s="11">
        <f t="shared" si="174"/>
        <v>46273.854166666664</v>
      </c>
      <c r="J498" s="13">
        <f t="shared" si="175"/>
        <v>0.75000000017462298</v>
      </c>
      <c r="K498" s="10">
        <f t="shared" si="176"/>
        <v>27</v>
      </c>
      <c r="L498" s="10">
        <f t="shared" si="177"/>
        <v>0</v>
      </c>
      <c r="M498" s="10">
        <f t="shared" si="178"/>
        <v>27</v>
      </c>
      <c r="N498" s="12">
        <f t="shared" si="179"/>
        <v>1</v>
      </c>
      <c r="O498" s="10" t="str">
        <f t="shared" si="180"/>
        <v/>
      </c>
      <c r="P498" s="13">
        <f t="shared" si="181"/>
        <v>0</v>
      </c>
      <c r="Q498" s="10" t="str">
        <f t="shared" si="182"/>
        <v/>
      </c>
      <c r="R498" s="11" t="str">
        <f t="shared" si="183"/>
        <v/>
      </c>
      <c r="S498" s="10" t="str">
        <f t="shared" si="184"/>
        <v>ALL PICKED</v>
      </c>
      <c r="T498" s="10" t="str">
        <f t="shared" si="185"/>
        <v>YES</v>
      </c>
      <c r="U498" s="10" t="str">
        <f t="shared" si="186"/>
        <v/>
      </c>
      <c r="V498" s="10" t="str">
        <f t="shared" si="187"/>
        <v/>
      </c>
      <c r="W498" s="10" t="str">
        <f t="shared" si="188"/>
        <v/>
      </c>
      <c r="X498" s="10" t="str">
        <f t="shared" si="189"/>
        <v>-</v>
      </c>
      <c r="Y498" s="10" t="str">
        <f t="shared" si="190"/>
        <v>Real route 1069: 27 items, last item released 19:28; departure = release + 60 min (rounded up to 15) + loading</v>
      </c>
      <c r="Z498" s="10" t="s">
        <v>148</v>
      </c>
      <c r="AA498" s="14"/>
      <c r="AB498" s="11"/>
      <c r="AC498" s="10"/>
      <c r="AD498" s="10" t="s">
        <v>203</v>
      </c>
      <c r="AE498" s="10" t="s">
        <v>152</v>
      </c>
      <c r="AF498" s="10"/>
      <c r="AG498" s="14"/>
      <c r="AH498" s="10"/>
      <c r="AI498">
        <f t="shared" si="191"/>
        <v>0</v>
      </c>
      <c r="AN498" t="s">
        <v>203</v>
      </c>
      <c r="AS498" t="s">
        <v>203</v>
      </c>
    </row>
    <row r="499" spans="1:46" x14ac:dyDescent="0.35">
      <c r="A499" s="10">
        <v>15</v>
      </c>
      <c r="B499" s="11">
        <f t="shared" si="168"/>
        <v>46273.822916666657</v>
      </c>
      <c r="C499" s="10" t="s">
        <v>73</v>
      </c>
      <c r="D499" s="10">
        <f t="shared" si="169"/>
        <v>1083</v>
      </c>
      <c r="E499" s="10" t="str">
        <f t="shared" si="170"/>
        <v>n/a</v>
      </c>
      <c r="F499" s="10" t="str">
        <f t="shared" si="171"/>
        <v>D10</v>
      </c>
      <c r="G499" s="11">
        <f t="shared" si="172"/>
        <v>46273.875</v>
      </c>
      <c r="H499" s="11">
        <f t="shared" si="173"/>
        <v>46273.875</v>
      </c>
      <c r="I499" s="11">
        <f t="shared" si="174"/>
        <v>46273.854166666664</v>
      </c>
      <c r="J499" s="13">
        <f t="shared" si="175"/>
        <v>0.75000000017462298</v>
      </c>
      <c r="K499" s="10">
        <f t="shared" si="176"/>
        <v>9</v>
      </c>
      <c r="L499" s="10">
        <f t="shared" si="177"/>
        <v>0</v>
      </c>
      <c r="M499" s="10">
        <f t="shared" si="178"/>
        <v>9</v>
      </c>
      <c r="N499" s="12">
        <f t="shared" si="179"/>
        <v>1</v>
      </c>
      <c r="O499" s="10" t="str">
        <f t="shared" si="180"/>
        <v/>
      </c>
      <c r="P499" s="13">
        <f t="shared" si="181"/>
        <v>0</v>
      </c>
      <c r="Q499" s="10" t="str">
        <f t="shared" si="182"/>
        <v/>
      </c>
      <c r="R499" s="11" t="str">
        <f t="shared" si="183"/>
        <v/>
      </c>
      <c r="S499" s="10" t="str">
        <f t="shared" si="184"/>
        <v>ALL PICKED</v>
      </c>
      <c r="T499" s="10" t="str">
        <f t="shared" si="185"/>
        <v>YES</v>
      </c>
      <c r="U499" s="10" t="str">
        <f t="shared" si="186"/>
        <v/>
      </c>
      <c r="V499" s="10" t="str">
        <f t="shared" si="187"/>
        <v/>
      </c>
      <c r="W499" s="10" t="str">
        <f t="shared" si="188"/>
        <v/>
      </c>
      <c r="X499" s="10" t="str">
        <f t="shared" si="189"/>
        <v>-</v>
      </c>
      <c r="Y499" s="10" t="str">
        <f t="shared" si="190"/>
        <v>Real route 1083: 9 items, last item released 19:28; departure = release + 60 min (rounded up to 15) + loading</v>
      </c>
      <c r="Z499" s="10" t="s">
        <v>148</v>
      </c>
      <c r="AA499" s="14"/>
      <c r="AB499" s="11"/>
      <c r="AC499" s="10"/>
      <c r="AD499" s="10" t="s">
        <v>203</v>
      </c>
      <c r="AE499" s="10" t="s">
        <v>152</v>
      </c>
      <c r="AF499" s="10"/>
      <c r="AG499" s="14"/>
      <c r="AH499" s="10"/>
      <c r="AI499">
        <f t="shared" si="191"/>
        <v>0</v>
      </c>
      <c r="AN499" t="s">
        <v>203</v>
      </c>
      <c r="AS499" t="s">
        <v>203</v>
      </c>
    </row>
    <row r="500" spans="1:46" x14ac:dyDescent="0.35">
      <c r="A500" s="10">
        <v>15</v>
      </c>
      <c r="B500" s="11">
        <f t="shared" si="168"/>
        <v>46273.822916666657</v>
      </c>
      <c r="C500" s="10" t="s">
        <v>74</v>
      </c>
      <c r="D500" s="10">
        <f t="shared" si="169"/>
        <v>1981</v>
      </c>
      <c r="E500" s="10" t="str">
        <f t="shared" si="170"/>
        <v>n/a</v>
      </c>
      <c r="F500" s="10" t="str">
        <f t="shared" si="171"/>
        <v>D12</v>
      </c>
      <c r="G500" s="11">
        <f t="shared" si="172"/>
        <v>46273.885416666657</v>
      </c>
      <c r="H500" s="11">
        <f t="shared" si="173"/>
        <v>46273.885416666657</v>
      </c>
      <c r="I500" s="11">
        <f t="shared" si="174"/>
        <v>46273.864583333321</v>
      </c>
      <c r="J500" s="13">
        <f t="shared" si="175"/>
        <v>0.99999999994179234</v>
      </c>
      <c r="K500" s="10">
        <f t="shared" si="176"/>
        <v>85</v>
      </c>
      <c r="L500" s="10">
        <f t="shared" si="177"/>
        <v>5</v>
      </c>
      <c r="M500" s="10">
        <f t="shared" si="178"/>
        <v>90</v>
      </c>
      <c r="N500" s="12">
        <f t="shared" si="179"/>
        <v>0.94444444444444442</v>
      </c>
      <c r="O500" s="10" t="str">
        <f t="shared" si="180"/>
        <v>6</v>
      </c>
      <c r="P500" s="13">
        <f t="shared" si="181"/>
        <v>0.13481770833333334</v>
      </c>
      <c r="Q500" s="10" t="str">
        <f t="shared" si="182"/>
        <v>WT 6</v>
      </c>
      <c r="R500" s="11">
        <f t="shared" si="183"/>
        <v>46273.828534071174</v>
      </c>
      <c r="S500" s="10" t="str">
        <f t="shared" si="184"/>
        <v>ON TIME</v>
      </c>
      <c r="T500" s="10" t="str">
        <f t="shared" si="185"/>
        <v>YES</v>
      </c>
      <c r="U500" s="10">
        <f t="shared" si="186"/>
        <v>52</v>
      </c>
      <c r="V500" s="10" t="str">
        <f t="shared" si="187"/>
        <v>+0:52</v>
      </c>
      <c r="W500" s="10" t="str">
        <f t="shared" si="188"/>
        <v/>
      </c>
      <c r="X500" s="10" t="str">
        <f t="shared" si="189"/>
        <v>-</v>
      </c>
      <c r="Y500" s="10" t="str">
        <f t="shared" si="190"/>
        <v>Real route 1981: 90 items, last item released 19:37; departure = release + 60 min (rounded up to 15) + loading</v>
      </c>
      <c r="Z500" s="10" t="s">
        <v>148</v>
      </c>
      <c r="AA500" s="14">
        <v>5.6174045138888892E-3</v>
      </c>
      <c r="AB500" s="11">
        <v>46273.828534071181</v>
      </c>
      <c r="AC500" s="10" t="s">
        <v>212</v>
      </c>
      <c r="AD500" s="10" t="s">
        <v>151</v>
      </c>
      <c r="AE500" s="10" t="s">
        <v>152</v>
      </c>
      <c r="AF500" s="10" t="s">
        <v>299</v>
      </c>
      <c r="AG500" s="14">
        <v>0</v>
      </c>
      <c r="AH500" s="10"/>
      <c r="AI500">
        <f t="shared" si="191"/>
        <v>0</v>
      </c>
      <c r="AJ500" s="54">
        <v>4.1253306828703696E-3</v>
      </c>
      <c r="AK500" s="54">
        <v>9.0989101041666666E-3</v>
      </c>
      <c r="AL500" s="53">
        <v>46273.827041997349</v>
      </c>
      <c r="AM500" s="53">
        <v>46273.832015576772</v>
      </c>
      <c r="AN500" t="s">
        <v>151</v>
      </c>
      <c r="AP500" s="54" t="s">
        <v>230</v>
      </c>
      <c r="AQ500" s="53">
        <v>9.0989101041666666E-3</v>
      </c>
      <c r="AR500" s="53">
        <v>46273.832015576772</v>
      </c>
      <c r="AS500" t="s">
        <v>151</v>
      </c>
      <c r="AT500" t="s">
        <v>230</v>
      </c>
    </row>
    <row r="501" spans="1:46" x14ac:dyDescent="0.35">
      <c r="A501" s="10">
        <v>16</v>
      </c>
      <c r="B501" s="11">
        <f t="shared" si="168"/>
        <v>46273.833333333343</v>
      </c>
      <c r="C501" s="10" t="s">
        <v>20</v>
      </c>
      <c r="D501" s="10">
        <f t="shared" si="169"/>
        <v>1027</v>
      </c>
      <c r="E501" s="10" t="str">
        <f t="shared" si="170"/>
        <v>n/a</v>
      </c>
      <c r="F501" s="10" t="str">
        <f t="shared" si="171"/>
        <v>D01</v>
      </c>
      <c r="G501" s="11">
        <f t="shared" si="172"/>
        <v>46273.770833333343</v>
      </c>
      <c r="H501" s="11">
        <f t="shared" si="173"/>
        <v>46273.770833333343</v>
      </c>
      <c r="I501" s="11">
        <f t="shared" si="174"/>
        <v>46273.750000000007</v>
      </c>
      <c r="J501" s="13">
        <f t="shared" si="175"/>
        <v>-2.0000000000582077</v>
      </c>
      <c r="K501" s="10">
        <f t="shared" si="176"/>
        <v>1</v>
      </c>
      <c r="L501" s="10">
        <f t="shared" si="177"/>
        <v>0</v>
      </c>
      <c r="M501" s="10">
        <f t="shared" si="178"/>
        <v>1</v>
      </c>
      <c r="N501" s="12">
        <f t="shared" si="179"/>
        <v>1</v>
      </c>
      <c r="O501" s="10" t="str">
        <f t="shared" si="180"/>
        <v/>
      </c>
      <c r="P501" s="13">
        <f t="shared" si="181"/>
        <v>0</v>
      </c>
      <c r="Q501" s="10" t="str">
        <f t="shared" si="182"/>
        <v/>
      </c>
      <c r="R501" s="11" t="str">
        <f t="shared" si="183"/>
        <v/>
      </c>
      <c r="S501" s="10" t="str">
        <f t="shared" si="184"/>
        <v>DEPARTED COMPLETE</v>
      </c>
      <c r="T501" s="10" t="str">
        <f t="shared" si="185"/>
        <v>YES</v>
      </c>
      <c r="U501" s="10" t="str">
        <f t="shared" si="186"/>
        <v/>
      </c>
      <c r="V501" s="10" t="str">
        <f t="shared" si="187"/>
        <v/>
      </c>
      <c r="W501" s="10" t="str">
        <f t="shared" si="188"/>
        <v/>
      </c>
      <c r="X501" s="10" t="str">
        <f t="shared" si="189"/>
        <v>-</v>
      </c>
      <c r="Y501" s="10" t="str">
        <f t="shared" si="190"/>
        <v>Real route 1027: 1 items, last item released 16:56; departure = release + 60 min (rounded up to 15) + loading</v>
      </c>
      <c r="Z501" s="10" t="s">
        <v>148</v>
      </c>
      <c r="AA501" s="14"/>
      <c r="AB501" s="11"/>
      <c r="AC501" s="10"/>
      <c r="AD501" s="10" t="s">
        <v>262</v>
      </c>
      <c r="AE501" s="10" t="s">
        <v>152</v>
      </c>
      <c r="AF501" s="10"/>
      <c r="AG501" s="14"/>
      <c r="AH501" s="10"/>
      <c r="AI501">
        <f t="shared" si="191"/>
        <v>0</v>
      </c>
      <c r="AN501" t="s">
        <v>262</v>
      </c>
      <c r="AS501" t="s">
        <v>262</v>
      </c>
    </row>
    <row r="502" spans="1:46" x14ac:dyDescent="0.35">
      <c r="A502" s="10">
        <v>16</v>
      </c>
      <c r="B502" s="11">
        <f t="shared" si="168"/>
        <v>46273.833333333343</v>
      </c>
      <c r="C502" s="10" t="s">
        <v>43</v>
      </c>
      <c r="D502" s="10">
        <f t="shared" si="169"/>
        <v>1011</v>
      </c>
      <c r="E502" s="10" t="str">
        <f t="shared" si="170"/>
        <v>n/a</v>
      </c>
      <c r="F502" s="10" t="str">
        <f t="shared" si="171"/>
        <v>D04</v>
      </c>
      <c r="G502" s="11">
        <f t="shared" si="172"/>
        <v>46273.802083333343</v>
      </c>
      <c r="H502" s="11">
        <f t="shared" si="173"/>
        <v>46273.802083333343</v>
      </c>
      <c r="I502" s="11">
        <f t="shared" si="174"/>
        <v>46273.781250000007</v>
      </c>
      <c r="J502" s="13">
        <f t="shared" si="175"/>
        <v>-1.2500000000582077</v>
      </c>
      <c r="K502" s="10">
        <f t="shared" si="176"/>
        <v>15</v>
      </c>
      <c r="L502" s="10">
        <f t="shared" si="177"/>
        <v>0</v>
      </c>
      <c r="M502" s="10">
        <f t="shared" si="178"/>
        <v>15</v>
      </c>
      <c r="N502" s="12">
        <f t="shared" si="179"/>
        <v>1</v>
      </c>
      <c r="O502" s="10" t="str">
        <f t="shared" si="180"/>
        <v/>
      </c>
      <c r="P502" s="13">
        <f t="shared" si="181"/>
        <v>0</v>
      </c>
      <c r="Q502" s="10" t="str">
        <f t="shared" si="182"/>
        <v/>
      </c>
      <c r="R502" s="11" t="str">
        <f t="shared" si="183"/>
        <v/>
      </c>
      <c r="S502" s="10" t="str">
        <f t="shared" si="184"/>
        <v>DEPARTED COMPLETE</v>
      </c>
      <c r="T502" s="10" t="str">
        <f t="shared" si="185"/>
        <v>YES</v>
      </c>
      <c r="U502" s="10" t="str">
        <f t="shared" si="186"/>
        <v/>
      </c>
      <c r="V502" s="10" t="str">
        <f t="shared" si="187"/>
        <v/>
      </c>
      <c r="W502" s="10" t="str">
        <f t="shared" si="188"/>
        <v/>
      </c>
      <c r="X502" s="10" t="str">
        <f t="shared" si="189"/>
        <v>-</v>
      </c>
      <c r="Y502" s="10" t="str">
        <f t="shared" si="190"/>
        <v>Real route 1011: 15 items, last item released 17:38; departure = release + 60 min (rounded up to 15) + loading</v>
      </c>
      <c r="Z502" s="10" t="s">
        <v>148</v>
      </c>
      <c r="AA502" s="14"/>
      <c r="AB502" s="11"/>
      <c r="AC502" s="10"/>
      <c r="AD502" s="10" t="s">
        <v>262</v>
      </c>
      <c r="AE502" s="10" t="s">
        <v>152</v>
      </c>
      <c r="AF502" s="10"/>
      <c r="AG502" s="14"/>
      <c r="AH502" s="10"/>
      <c r="AI502">
        <f t="shared" si="191"/>
        <v>0</v>
      </c>
      <c r="AN502" t="s">
        <v>262</v>
      </c>
      <c r="AS502" t="s">
        <v>262</v>
      </c>
    </row>
    <row r="503" spans="1:46" x14ac:dyDescent="0.35">
      <c r="A503" s="10">
        <v>16</v>
      </c>
      <c r="B503" s="11">
        <f t="shared" si="168"/>
        <v>46273.833333333343</v>
      </c>
      <c r="C503" s="10" t="s">
        <v>44</v>
      </c>
      <c r="D503" s="10">
        <f t="shared" si="169"/>
        <v>1045</v>
      </c>
      <c r="E503" s="10" t="str">
        <f t="shared" si="170"/>
        <v>n/a</v>
      </c>
      <c r="F503" s="10" t="str">
        <f t="shared" si="171"/>
        <v>D05</v>
      </c>
      <c r="G503" s="11">
        <f t="shared" si="172"/>
        <v>46273.8125</v>
      </c>
      <c r="H503" s="11">
        <f t="shared" si="173"/>
        <v>46273.8125</v>
      </c>
      <c r="I503" s="11">
        <f t="shared" si="174"/>
        <v>46273.791666666664</v>
      </c>
      <c r="J503" s="13">
        <f t="shared" si="175"/>
        <v>-1.0000000002910383</v>
      </c>
      <c r="K503" s="10">
        <f t="shared" si="176"/>
        <v>21</v>
      </c>
      <c r="L503" s="10">
        <f t="shared" si="177"/>
        <v>0</v>
      </c>
      <c r="M503" s="10">
        <f t="shared" si="178"/>
        <v>21</v>
      </c>
      <c r="N503" s="12">
        <f t="shared" si="179"/>
        <v>1</v>
      </c>
      <c r="O503" s="10" t="str">
        <f t="shared" si="180"/>
        <v/>
      </c>
      <c r="P503" s="13">
        <f t="shared" si="181"/>
        <v>0</v>
      </c>
      <c r="Q503" s="10" t="str">
        <f t="shared" si="182"/>
        <v/>
      </c>
      <c r="R503" s="11" t="str">
        <f t="shared" si="183"/>
        <v/>
      </c>
      <c r="S503" s="10" t="str">
        <f t="shared" si="184"/>
        <v>DEPARTED COMPLETE</v>
      </c>
      <c r="T503" s="10" t="str">
        <f t="shared" si="185"/>
        <v>YES</v>
      </c>
      <c r="U503" s="10" t="str">
        <f t="shared" si="186"/>
        <v/>
      </c>
      <c r="V503" s="10" t="str">
        <f t="shared" si="187"/>
        <v/>
      </c>
      <c r="W503" s="10" t="str">
        <f t="shared" si="188"/>
        <v/>
      </c>
      <c r="X503" s="10" t="str">
        <f t="shared" si="189"/>
        <v>-</v>
      </c>
      <c r="Y503" s="10" t="str">
        <f t="shared" si="190"/>
        <v>Real route 1045: 21 items, last item released 17:58; departure = release + 60 min (rounded up to 15) + loading</v>
      </c>
      <c r="Z503" s="10" t="s">
        <v>148</v>
      </c>
      <c r="AA503" s="14"/>
      <c r="AB503" s="11"/>
      <c r="AC503" s="10"/>
      <c r="AD503" s="10" t="s">
        <v>262</v>
      </c>
      <c r="AE503" s="10" t="s">
        <v>152</v>
      </c>
      <c r="AF503" s="10"/>
      <c r="AG503" s="14"/>
      <c r="AH503" s="10"/>
      <c r="AI503">
        <f t="shared" si="191"/>
        <v>0</v>
      </c>
      <c r="AN503" t="s">
        <v>262</v>
      </c>
      <c r="AS503" t="s">
        <v>262</v>
      </c>
    </row>
    <row r="504" spans="1:46" x14ac:dyDescent="0.35">
      <c r="A504" s="10">
        <v>16</v>
      </c>
      <c r="B504" s="11">
        <f t="shared" si="168"/>
        <v>46273.833333333343</v>
      </c>
      <c r="C504" s="10" t="s">
        <v>45</v>
      </c>
      <c r="D504" s="10">
        <f t="shared" si="169"/>
        <v>1072</v>
      </c>
      <c r="E504" s="10" t="str">
        <f t="shared" si="170"/>
        <v>n/a</v>
      </c>
      <c r="F504" s="10" t="str">
        <f t="shared" si="171"/>
        <v>D06</v>
      </c>
      <c r="G504" s="11">
        <f t="shared" si="172"/>
        <v>46273.802083333343</v>
      </c>
      <c r="H504" s="11">
        <f t="shared" si="173"/>
        <v>46273.802083333343</v>
      </c>
      <c r="I504" s="11">
        <f t="shared" si="174"/>
        <v>46273.781250000007</v>
      </c>
      <c r="J504" s="13">
        <f t="shared" si="175"/>
        <v>-1.2500000000582077</v>
      </c>
      <c r="K504" s="10">
        <f t="shared" si="176"/>
        <v>2</v>
      </c>
      <c r="L504" s="10">
        <f t="shared" si="177"/>
        <v>0</v>
      </c>
      <c r="M504" s="10">
        <f t="shared" si="178"/>
        <v>2</v>
      </c>
      <c r="N504" s="12">
        <f t="shared" si="179"/>
        <v>1</v>
      </c>
      <c r="O504" s="10" t="str">
        <f t="shared" si="180"/>
        <v/>
      </c>
      <c r="P504" s="13">
        <f t="shared" si="181"/>
        <v>0</v>
      </c>
      <c r="Q504" s="10" t="str">
        <f t="shared" si="182"/>
        <v/>
      </c>
      <c r="R504" s="11" t="str">
        <f t="shared" si="183"/>
        <v/>
      </c>
      <c r="S504" s="10" t="str">
        <f t="shared" si="184"/>
        <v>DEPARTED COMPLETE</v>
      </c>
      <c r="T504" s="10" t="str">
        <f t="shared" si="185"/>
        <v>YES</v>
      </c>
      <c r="U504" s="10" t="str">
        <f t="shared" si="186"/>
        <v/>
      </c>
      <c r="V504" s="10" t="str">
        <f t="shared" si="187"/>
        <v/>
      </c>
      <c r="W504" s="10" t="str">
        <f t="shared" si="188"/>
        <v/>
      </c>
      <c r="X504" s="10" t="str">
        <f t="shared" si="189"/>
        <v>T07_PICK_CUTOFF_PASSED_LATE</v>
      </c>
      <c r="Y504" s="10" t="str">
        <f t="shared" si="190"/>
        <v>Real route 1072: 2 items, last item released 17:54. Synthesized status-coverage scenario: pick cutoff 18:45 and departure 19:15; snapshot 11 intentionally demonstrates open work at cutoff.</v>
      </c>
      <c r="Z504" s="10" t="s">
        <v>148</v>
      </c>
      <c r="AA504" s="14"/>
      <c r="AB504" s="11"/>
      <c r="AC504" s="10"/>
      <c r="AD504" s="10" t="s">
        <v>262</v>
      </c>
      <c r="AE504" s="10" t="s">
        <v>152</v>
      </c>
      <c r="AF504" s="10"/>
      <c r="AG504" s="14"/>
      <c r="AH504" s="10"/>
      <c r="AI504">
        <f t="shared" si="191"/>
        <v>0</v>
      </c>
      <c r="AN504" t="s">
        <v>262</v>
      </c>
      <c r="AS504" t="s">
        <v>262</v>
      </c>
    </row>
    <row r="505" spans="1:46" x14ac:dyDescent="0.35">
      <c r="A505" s="10">
        <v>16</v>
      </c>
      <c r="B505" s="11">
        <f t="shared" si="168"/>
        <v>46273.833333333343</v>
      </c>
      <c r="C505" s="10" t="s">
        <v>46</v>
      </c>
      <c r="D505" s="10">
        <f t="shared" si="169"/>
        <v>1035</v>
      </c>
      <c r="E505" s="10" t="str">
        <f t="shared" si="170"/>
        <v>n/a</v>
      </c>
      <c r="F505" s="10" t="str">
        <f t="shared" si="171"/>
        <v>D07</v>
      </c>
      <c r="G505" s="11">
        <f t="shared" si="172"/>
        <v>46273.822916666657</v>
      </c>
      <c r="H505" s="11">
        <f t="shared" si="173"/>
        <v>46273.822916666657</v>
      </c>
      <c r="I505" s="11">
        <f t="shared" si="174"/>
        <v>46273.802083333321</v>
      </c>
      <c r="J505" s="13">
        <f t="shared" si="175"/>
        <v>-0.75000000052386895</v>
      </c>
      <c r="K505" s="10">
        <f t="shared" si="176"/>
        <v>1</v>
      </c>
      <c r="L505" s="10">
        <f t="shared" si="177"/>
        <v>0</v>
      </c>
      <c r="M505" s="10">
        <f t="shared" si="178"/>
        <v>1</v>
      </c>
      <c r="N505" s="12">
        <f t="shared" si="179"/>
        <v>1</v>
      </c>
      <c r="O505" s="10" t="str">
        <f t="shared" si="180"/>
        <v/>
      </c>
      <c r="P505" s="13">
        <f t="shared" si="181"/>
        <v>0</v>
      </c>
      <c r="Q505" s="10" t="str">
        <f t="shared" si="182"/>
        <v/>
      </c>
      <c r="R505" s="11" t="str">
        <f t="shared" si="183"/>
        <v/>
      </c>
      <c r="S505" s="10" t="str">
        <f t="shared" si="184"/>
        <v>DEPARTED COMPLETE</v>
      </c>
      <c r="T505" s="10" t="str">
        <f t="shared" si="185"/>
        <v>YES</v>
      </c>
      <c r="U505" s="10" t="str">
        <f t="shared" si="186"/>
        <v/>
      </c>
      <c r="V505" s="10" t="str">
        <f t="shared" si="187"/>
        <v/>
      </c>
      <c r="W505" s="10" t="str">
        <f t="shared" si="188"/>
        <v/>
      </c>
      <c r="X505" s="10" t="str">
        <f t="shared" si="189"/>
        <v>-</v>
      </c>
      <c r="Y505" s="10" t="str">
        <f t="shared" si="190"/>
        <v>Real route 1035: 1 items, last item released 18:02; departure = release + 60 min (rounded up to 15) + loading</v>
      </c>
      <c r="Z505" s="10" t="s">
        <v>148</v>
      </c>
      <c r="AA505" s="14"/>
      <c r="AB505" s="11"/>
      <c r="AC505" s="10"/>
      <c r="AD505" s="10" t="s">
        <v>262</v>
      </c>
      <c r="AE505" s="10" t="s">
        <v>152</v>
      </c>
      <c r="AF505" s="10"/>
      <c r="AG505" s="14"/>
      <c r="AH505" s="10"/>
      <c r="AI505">
        <f t="shared" si="191"/>
        <v>0</v>
      </c>
      <c r="AN505" t="s">
        <v>262</v>
      </c>
      <c r="AS505" t="s">
        <v>262</v>
      </c>
    </row>
    <row r="506" spans="1:46" x14ac:dyDescent="0.35">
      <c r="A506" s="10">
        <v>16</v>
      </c>
      <c r="B506" s="11">
        <f t="shared" si="168"/>
        <v>46273.833333333343</v>
      </c>
      <c r="C506" s="10" t="s">
        <v>47</v>
      </c>
      <c r="D506" s="10">
        <f t="shared" si="169"/>
        <v>1888</v>
      </c>
      <c r="E506" s="10" t="str">
        <f t="shared" si="170"/>
        <v>n/a</v>
      </c>
      <c r="F506" s="10" t="str">
        <f t="shared" si="171"/>
        <v>D08</v>
      </c>
      <c r="G506" s="11">
        <f t="shared" si="172"/>
        <v>46273.822916666657</v>
      </c>
      <c r="H506" s="11">
        <f t="shared" si="173"/>
        <v>46273.822916666657</v>
      </c>
      <c r="I506" s="11">
        <f t="shared" si="174"/>
        <v>46273.802083333321</v>
      </c>
      <c r="J506" s="13">
        <f t="shared" si="175"/>
        <v>-0.75000000052386895</v>
      </c>
      <c r="K506" s="10">
        <f t="shared" si="176"/>
        <v>88</v>
      </c>
      <c r="L506" s="10">
        <f t="shared" si="177"/>
        <v>0</v>
      </c>
      <c r="M506" s="10">
        <f t="shared" si="178"/>
        <v>88</v>
      </c>
      <c r="N506" s="12">
        <f t="shared" si="179"/>
        <v>1</v>
      </c>
      <c r="O506" s="10" t="str">
        <f t="shared" si="180"/>
        <v/>
      </c>
      <c r="P506" s="13">
        <f t="shared" si="181"/>
        <v>0</v>
      </c>
      <c r="Q506" s="10" t="str">
        <f t="shared" si="182"/>
        <v/>
      </c>
      <c r="R506" s="11" t="str">
        <f t="shared" si="183"/>
        <v/>
      </c>
      <c r="S506" s="10" t="str">
        <f t="shared" si="184"/>
        <v>DEPARTED COMPLETE</v>
      </c>
      <c r="T506" s="10" t="str">
        <f t="shared" si="185"/>
        <v>YES</v>
      </c>
      <c r="U506" s="10" t="str">
        <f t="shared" si="186"/>
        <v/>
      </c>
      <c r="V506" s="10" t="str">
        <f t="shared" si="187"/>
        <v/>
      </c>
      <c r="W506" s="10" t="str">
        <f t="shared" si="188"/>
        <v/>
      </c>
      <c r="X506" s="10" t="str">
        <f t="shared" si="189"/>
        <v>-</v>
      </c>
      <c r="Y506" s="10" t="str">
        <f t="shared" si="190"/>
        <v>Real route 1888: 88 items, last item released 18:00; departure = release + 60 min (rounded up to 15) + loading</v>
      </c>
      <c r="Z506" s="10" t="s">
        <v>148</v>
      </c>
      <c r="AA506" s="14"/>
      <c r="AB506" s="11"/>
      <c r="AC506" s="10"/>
      <c r="AD506" s="10" t="s">
        <v>262</v>
      </c>
      <c r="AE506" s="10" t="s">
        <v>152</v>
      </c>
      <c r="AF506" s="10"/>
      <c r="AG506" s="14"/>
      <c r="AH506" s="10"/>
      <c r="AI506">
        <f t="shared" si="191"/>
        <v>0</v>
      </c>
      <c r="AN506" t="s">
        <v>262</v>
      </c>
      <c r="AS506" t="s">
        <v>262</v>
      </c>
    </row>
    <row r="507" spans="1:46" x14ac:dyDescent="0.35">
      <c r="A507" s="10">
        <v>16</v>
      </c>
      <c r="B507" s="11">
        <f t="shared" si="168"/>
        <v>46273.833333333343</v>
      </c>
      <c r="C507" s="10" t="s">
        <v>48</v>
      </c>
      <c r="D507" s="10">
        <f t="shared" si="169"/>
        <v>1012</v>
      </c>
      <c r="E507" s="10" t="str">
        <f t="shared" si="170"/>
        <v>n/a</v>
      </c>
      <c r="F507" s="10" t="str">
        <f t="shared" si="171"/>
        <v>D09</v>
      </c>
      <c r="G507" s="11">
        <f t="shared" si="172"/>
        <v>46273.833333333343</v>
      </c>
      <c r="H507" s="11">
        <f t="shared" si="173"/>
        <v>46273.833333333343</v>
      </c>
      <c r="I507" s="11">
        <f t="shared" si="174"/>
        <v>46273.812500000007</v>
      </c>
      <c r="J507" s="13">
        <f t="shared" si="175"/>
        <v>-0.50000000005820766</v>
      </c>
      <c r="K507" s="10">
        <f t="shared" si="176"/>
        <v>27</v>
      </c>
      <c r="L507" s="10">
        <f t="shared" si="177"/>
        <v>0</v>
      </c>
      <c r="M507" s="10">
        <f t="shared" si="178"/>
        <v>27</v>
      </c>
      <c r="N507" s="12">
        <f t="shared" si="179"/>
        <v>1</v>
      </c>
      <c r="O507" s="10" t="str">
        <f t="shared" si="180"/>
        <v/>
      </c>
      <c r="P507" s="13">
        <f t="shared" si="181"/>
        <v>0</v>
      </c>
      <c r="Q507" s="10" t="str">
        <f t="shared" si="182"/>
        <v/>
      </c>
      <c r="R507" s="11" t="str">
        <f t="shared" si="183"/>
        <v/>
      </c>
      <c r="S507" s="10" t="str">
        <f t="shared" si="184"/>
        <v>DEPARTED COMPLETE</v>
      </c>
      <c r="T507" s="10" t="str">
        <f t="shared" si="185"/>
        <v>YES</v>
      </c>
      <c r="U507" s="10" t="str">
        <f t="shared" si="186"/>
        <v/>
      </c>
      <c r="V507" s="10" t="str">
        <f t="shared" si="187"/>
        <v/>
      </c>
      <c r="W507" s="10" t="str">
        <f t="shared" si="188"/>
        <v/>
      </c>
      <c r="X507" s="10" t="str">
        <f t="shared" si="189"/>
        <v>-</v>
      </c>
      <c r="Y507" s="10" t="str">
        <f t="shared" si="190"/>
        <v>Real route 1012: 27 items, last item released 18:17; departure = release + 60 min (rounded up to 15) + loading</v>
      </c>
      <c r="Z507" s="10" t="s">
        <v>148</v>
      </c>
      <c r="AA507" s="14"/>
      <c r="AB507" s="11"/>
      <c r="AC507" s="10"/>
      <c r="AD507" s="10" t="s">
        <v>262</v>
      </c>
      <c r="AE507" s="10" t="s">
        <v>152</v>
      </c>
      <c r="AF507" s="10"/>
      <c r="AG507" s="14"/>
      <c r="AH507" s="10"/>
      <c r="AI507">
        <f t="shared" si="191"/>
        <v>0</v>
      </c>
      <c r="AN507" t="s">
        <v>262</v>
      </c>
      <c r="AS507" t="s">
        <v>262</v>
      </c>
    </row>
    <row r="508" spans="1:46" x14ac:dyDescent="0.35">
      <c r="A508" s="10">
        <v>16</v>
      </c>
      <c r="B508" s="11">
        <f t="shared" si="168"/>
        <v>46273.833333333343</v>
      </c>
      <c r="C508" s="10" t="s">
        <v>49</v>
      </c>
      <c r="D508" s="10">
        <f t="shared" si="169"/>
        <v>1018</v>
      </c>
      <c r="E508" s="10" t="str">
        <f t="shared" si="170"/>
        <v>n/a</v>
      </c>
      <c r="F508" s="10" t="str">
        <f t="shared" si="171"/>
        <v>D10</v>
      </c>
      <c r="G508" s="11">
        <f t="shared" si="172"/>
        <v>46273.833333333343</v>
      </c>
      <c r="H508" s="11">
        <f t="shared" si="173"/>
        <v>46273.833333333343</v>
      </c>
      <c r="I508" s="11">
        <f t="shared" si="174"/>
        <v>46273.812500000007</v>
      </c>
      <c r="J508" s="13">
        <f t="shared" si="175"/>
        <v>-0.50000000005820766</v>
      </c>
      <c r="K508" s="10">
        <f t="shared" si="176"/>
        <v>16</v>
      </c>
      <c r="L508" s="10">
        <f t="shared" si="177"/>
        <v>0</v>
      </c>
      <c r="M508" s="10">
        <f t="shared" si="178"/>
        <v>16</v>
      </c>
      <c r="N508" s="12">
        <f t="shared" si="179"/>
        <v>1</v>
      </c>
      <c r="O508" s="10" t="str">
        <f t="shared" si="180"/>
        <v/>
      </c>
      <c r="P508" s="13">
        <f t="shared" si="181"/>
        <v>0</v>
      </c>
      <c r="Q508" s="10" t="str">
        <f t="shared" si="182"/>
        <v/>
      </c>
      <c r="R508" s="11" t="str">
        <f t="shared" si="183"/>
        <v/>
      </c>
      <c r="S508" s="10" t="str">
        <f t="shared" si="184"/>
        <v>DEPARTED COMPLETE</v>
      </c>
      <c r="T508" s="10" t="str">
        <f t="shared" si="185"/>
        <v>YES</v>
      </c>
      <c r="U508" s="10" t="str">
        <f t="shared" si="186"/>
        <v/>
      </c>
      <c r="V508" s="10" t="str">
        <f t="shared" si="187"/>
        <v/>
      </c>
      <c r="W508" s="10" t="str">
        <f t="shared" si="188"/>
        <v/>
      </c>
      <c r="X508" s="10" t="str">
        <f t="shared" si="189"/>
        <v>-</v>
      </c>
      <c r="Y508" s="10" t="str">
        <f t="shared" si="190"/>
        <v>Real route 1018: 16 items, last item released 18:25; departure = release + 60 min (rounded up to 15) + loading</v>
      </c>
      <c r="Z508" s="10" t="s">
        <v>148</v>
      </c>
      <c r="AA508" s="14"/>
      <c r="AB508" s="11"/>
      <c r="AC508" s="10"/>
      <c r="AD508" s="10" t="s">
        <v>262</v>
      </c>
      <c r="AE508" s="10" t="s">
        <v>152</v>
      </c>
      <c r="AF508" s="10"/>
      <c r="AG508" s="14"/>
      <c r="AH508" s="10"/>
      <c r="AI508">
        <f t="shared" si="191"/>
        <v>0</v>
      </c>
      <c r="AN508" t="s">
        <v>262</v>
      </c>
      <c r="AS508" t="s">
        <v>262</v>
      </c>
    </row>
    <row r="509" spans="1:46" x14ac:dyDescent="0.35">
      <c r="A509" s="10">
        <v>16</v>
      </c>
      <c r="B509" s="11">
        <f t="shared" si="168"/>
        <v>46273.833333333343</v>
      </c>
      <c r="C509" s="10" t="s">
        <v>50</v>
      </c>
      <c r="D509" s="10">
        <f t="shared" si="169"/>
        <v>1037</v>
      </c>
      <c r="E509" s="10" t="str">
        <f t="shared" si="170"/>
        <v>n/a</v>
      </c>
      <c r="F509" s="10" t="str">
        <f t="shared" si="171"/>
        <v>D11</v>
      </c>
      <c r="G509" s="11">
        <f t="shared" si="172"/>
        <v>46273.833333333343</v>
      </c>
      <c r="H509" s="11">
        <f t="shared" si="173"/>
        <v>46273.833333333343</v>
      </c>
      <c r="I509" s="11">
        <f t="shared" si="174"/>
        <v>46273.812500000007</v>
      </c>
      <c r="J509" s="13">
        <f t="shared" si="175"/>
        <v>-0.50000000005820766</v>
      </c>
      <c r="K509" s="10">
        <f t="shared" si="176"/>
        <v>28</v>
      </c>
      <c r="L509" s="10">
        <f t="shared" si="177"/>
        <v>0</v>
      </c>
      <c r="M509" s="10">
        <f t="shared" si="178"/>
        <v>28</v>
      </c>
      <c r="N509" s="12">
        <f t="shared" si="179"/>
        <v>1</v>
      </c>
      <c r="O509" s="10" t="str">
        <f t="shared" si="180"/>
        <v/>
      </c>
      <c r="P509" s="13">
        <f t="shared" si="181"/>
        <v>0</v>
      </c>
      <c r="Q509" s="10" t="str">
        <f t="shared" si="182"/>
        <v/>
      </c>
      <c r="R509" s="11" t="str">
        <f t="shared" si="183"/>
        <v/>
      </c>
      <c r="S509" s="10" t="str">
        <f t="shared" si="184"/>
        <v>DEPARTED COMPLETE</v>
      </c>
      <c r="T509" s="10" t="str">
        <f t="shared" si="185"/>
        <v>YES</v>
      </c>
      <c r="U509" s="10" t="str">
        <f t="shared" si="186"/>
        <v/>
      </c>
      <c r="V509" s="10" t="str">
        <f t="shared" si="187"/>
        <v/>
      </c>
      <c r="W509" s="10" t="str">
        <f t="shared" si="188"/>
        <v/>
      </c>
      <c r="X509" s="10" t="str">
        <f t="shared" si="189"/>
        <v>-</v>
      </c>
      <c r="Y509" s="10" t="str">
        <f t="shared" si="190"/>
        <v>Real route 1037: 28 items, last item released 18:26; departure = release + 60 min (rounded up to 15) + loading</v>
      </c>
      <c r="Z509" s="10" t="s">
        <v>148</v>
      </c>
      <c r="AA509" s="14"/>
      <c r="AB509" s="11"/>
      <c r="AC509" s="10"/>
      <c r="AD509" s="10" t="s">
        <v>262</v>
      </c>
      <c r="AE509" s="10" t="s">
        <v>152</v>
      </c>
      <c r="AF509" s="10"/>
      <c r="AG509" s="14"/>
      <c r="AH509" s="10"/>
      <c r="AI509">
        <f t="shared" si="191"/>
        <v>0</v>
      </c>
      <c r="AN509" t="s">
        <v>262</v>
      </c>
      <c r="AS509" t="s">
        <v>262</v>
      </c>
    </row>
    <row r="510" spans="1:46" x14ac:dyDescent="0.35">
      <c r="A510" s="10">
        <v>16</v>
      </c>
      <c r="B510" s="11">
        <f t="shared" si="168"/>
        <v>46273.833333333343</v>
      </c>
      <c r="C510" s="10" t="s">
        <v>51</v>
      </c>
      <c r="D510" s="10">
        <f t="shared" si="169"/>
        <v>1057</v>
      </c>
      <c r="E510" s="10" t="str">
        <f t="shared" si="170"/>
        <v>n/a</v>
      </c>
      <c r="F510" s="10" t="str">
        <f t="shared" si="171"/>
        <v>D12</v>
      </c>
      <c r="G510" s="11">
        <f t="shared" si="172"/>
        <v>46273.833333333343</v>
      </c>
      <c r="H510" s="11">
        <f t="shared" si="173"/>
        <v>46273.833333333343</v>
      </c>
      <c r="I510" s="11">
        <f t="shared" si="174"/>
        <v>46273.812500000007</v>
      </c>
      <c r="J510" s="13">
        <f t="shared" si="175"/>
        <v>-0.50000000005820766</v>
      </c>
      <c r="K510" s="10">
        <f t="shared" si="176"/>
        <v>20</v>
      </c>
      <c r="L510" s="10">
        <f t="shared" si="177"/>
        <v>0</v>
      </c>
      <c r="M510" s="10">
        <f t="shared" si="178"/>
        <v>20</v>
      </c>
      <c r="N510" s="12">
        <f t="shared" si="179"/>
        <v>1</v>
      </c>
      <c r="O510" s="10" t="str">
        <f t="shared" si="180"/>
        <v/>
      </c>
      <c r="P510" s="13">
        <f t="shared" si="181"/>
        <v>0</v>
      </c>
      <c r="Q510" s="10" t="str">
        <f t="shared" si="182"/>
        <v/>
      </c>
      <c r="R510" s="11" t="str">
        <f t="shared" si="183"/>
        <v/>
      </c>
      <c r="S510" s="10" t="str">
        <f t="shared" si="184"/>
        <v>DEPARTED COMPLETE</v>
      </c>
      <c r="T510" s="10" t="str">
        <f t="shared" si="185"/>
        <v>YES</v>
      </c>
      <c r="U510" s="10" t="str">
        <f t="shared" si="186"/>
        <v/>
      </c>
      <c r="V510" s="10" t="str">
        <f t="shared" si="187"/>
        <v/>
      </c>
      <c r="W510" s="10" t="str">
        <f t="shared" si="188"/>
        <v/>
      </c>
      <c r="X510" s="10" t="str">
        <f t="shared" si="189"/>
        <v>-</v>
      </c>
      <c r="Y510" s="10" t="str">
        <f t="shared" si="190"/>
        <v>Real route 1057: 20 items, last item released 18:16; departure = release + 60 min (rounded up to 15) + loading</v>
      </c>
      <c r="Z510" s="10" t="s">
        <v>148</v>
      </c>
      <c r="AA510" s="14"/>
      <c r="AB510" s="11"/>
      <c r="AC510" s="10"/>
      <c r="AD510" s="10" t="s">
        <v>262</v>
      </c>
      <c r="AE510" s="10" t="s">
        <v>152</v>
      </c>
      <c r="AF510" s="10"/>
      <c r="AG510" s="14"/>
      <c r="AH510" s="10"/>
      <c r="AI510">
        <f t="shared" si="191"/>
        <v>0</v>
      </c>
      <c r="AN510" t="s">
        <v>262</v>
      </c>
      <c r="AS510" t="s">
        <v>262</v>
      </c>
    </row>
    <row r="511" spans="1:46" x14ac:dyDescent="0.35">
      <c r="A511" s="10">
        <v>16</v>
      </c>
      <c r="B511" s="11">
        <f t="shared" si="168"/>
        <v>46273.833333333343</v>
      </c>
      <c r="C511" s="10" t="s">
        <v>52</v>
      </c>
      <c r="D511" s="10">
        <f t="shared" si="169"/>
        <v>1003</v>
      </c>
      <c r="E511" s="10" t="str">
        <f t="shared" si="170"/>
        <v>n/a</v>
      </c>
      <c r="F511" s="10" t="str">
        <f t="shared" si="171"/>
        <v>D01</v>
      </c>
      <c r="G511" s="11">
        <f t="shared" si="172"/>
        <v>46273.84375</v>
      </c>
      <c r="H511" s="11">
        <f t="shared" si="173"/>
        <v>46273.84375</v>
      </c>
      <c r="I511" s="11">
        <f t="shared" si="174"/>
        <v>46273.822916666664</v>
      </c>
      <c r="J511" s="13">
        <f t="shared" si="175"/>
        <v>-0.2500000002910383</v>
      </c>
      <c r="K511" s="10">
        <f t="shared" si="176"/>
        <v>52</v>
      </c>
      <c r="L511" s="10">
        <f t="shared" si="177"/>
        <v>0</v>
      </c>
      <c r="M511" s="10">
        <f t="shared" si="178"/>
        <v>52</v>
      </c>
      <c r="N511" s="12">
        <f t="shared" si="179"/>
        <v>1</v>
      </c>
      <c r="O511" s="10" t="str">
        <f t="shared" si="180"/>
        <v/>
      </c>
      <c r="P511" s="13">
        <f t="shared" si="181"/>
        <v>0</v>
      </c>
      <c r="Q511" s="10" t="str">
        <f t="shared" si="182"/>
        <v/>
      </c>
      <c r="R511" s="11" t="str">
        <f t="shared" si="183"/>
        <v/>
      </c>
      <c r="S511" s="10" t="str">
        <f t="shared" si="184"/>
        <v>ALL PICKED</v>
      </c>
      <c r="T511" s="10" t="str">
        <f t="shared" si="185"/>
        <v>YES</v>
      </c>
      <c r="U511" s="10" t="str">
        <f t="shared" si="186"/>
        <v/>
      </c>
      <c r="V511" s="10" t="str">
        <f t="shared" si="187"/>
        <v/>
      </c>
      <c r="W511" s="10" t="str">
        <f t="shared" si="188"/>
        <v/>
      </c>
      <c r="X511" s="10" t="str">
        <f t="shared" si="189"/>
        <v>-</v>
      </c>
      <c r="Y511" s="10" t="str">
        <f t="shared" si="190"/>
        <v>Real route 1003: 52 items, last item released 18:40; departure = release + 60 min (rounded up to 15) + loading</v>
      </c>
      <c r="Z511" s="10" t="s">
        <v>148</v>
      </c>
      <c r="AA511" s="14"/>
      <c r="AB511" s="11"/>
      <c r="AC511" s="10"/>
      <c r="AD511" s="10" t="s">
        <v>203</v>
      </c>
      <c r="AE511" s="10" t="s">
        <v>152</v>
      </c>
      <c r="AF511" s="10"/>
      <c r="AG511" s="14"/>
      <c r="AH511" s="10"/>
      <c r="AI511">
        <f t="shared" si="191"/>
        <v>0</v>
      </c>
      <c r="AN511" t="s">
        <v>203</v>
      </c>
      <c r="AS511" t="s">
        <v>203</v>
      </c>
    </row>
    <row r="512" spans="1:46" x14ac:dyDescent="0.35">
      <c r="A512" s="10">
        <v>16</v>
      </c>
      <c r="B512" s="11">
        <f t="shared" si="168"/>
        <v>46273.833333333343</v>
      </c>
      <c r="C512" s="10" t="s">
        <v>53</v>
      </c>
      <c r="D512" s="10">
        <f t="shared" si="169"/>
        <v>1020</v>
      </c>
      <c r="E512" s="10" t="str">
        <f t="shared" si="170"/>
        <v>n/a</v>
      </c>
      <c r="F512" s="10" t="str">
        <f t="shared" si="171"/>
        <v>D02</v>
      </c>
      <c r="G512" s="11">
        <f t="shared" si="172"/>
        <v>46273.84375</v>
      </c>
      <c r="H512" s="11">
        <f t="shared" si="173"/>
        <v>46273.84375</v>
      </c>
      <c r="I512" s="11">
        <f t="shared" si="174"/>
        <v>46273.822916666664</v>
      </c>
      <c r="J512" s="13">
        <f t="shared" si="175"/>
        <v>-0.2500000002910383</v>
      </c>
      <c r="K512" s="10">
        <f t="shared" si="176"/>
        <v>17</v>
      </c>
      <c r="L512" s="10">
        <f t="shared" si="177"/>
        <v>0</v>
      </c>
      <c r="M512" s="10">
        <f t="shared" si="178"/>
        <v>17</v>
      </c>
      <c r="N512" s="12">
        <f t="shared" si="179"/>
        <v>1</v>
      </c>
      <c r="O512" s="10" t="str">
        <f t="shared" si="180"/>
        <v/>
      </c>
      <c r="P512" s="13">
        <f t="shared" si="181"/>
        <v>0</v>
      </c>
      <c r="Q512" s="10" t="str">
        <f t="shared" si="182"/>
        <v/>
      </c>
      <c r="R512" s="11" t="str">
        <f t="shared" si="183"/>
        <v/>
      </c>
      <c r="S512" s="10" t="str">
        <f t="shared" si="184"/>
        <v>ALL PICKED</v>
      </c>
      <c r="T512" s="10" t="str">
        <f t="shared" si="185"/>
        <v>YES</v>
      </c>
      <c r="U512" s="10" t="str">
        <f t="shared" si="186"/>
        <v/>
      </c>
      <c r="V512" s="10" t="str">
        <f t="shared" si="187"/>
        <v/>
      </c>
      <c r="W512" s="10" t="str">
        <f t="shared" si="188"/>
        <v/>
      </c>
      <c r="X512" s="10" t="str">
        <f t="shared" si="189"/>
        <v>-</v>
      </c>
      <c r="Y512" s="10" t="str">
        <f t="shared" si="190"/>
        <v>Real route 1020: 17 items, last item released 18:30; departure = release + 60 min (rounded up to 15) + loading</v>
      </c>
      <c r="Z512" s="10" t="s">
        <v>148</v>
      </c>
      <c r="AA512" s="14"/>
      <c r="AB512" s="11"/>
      <c r="AC512" s="10"/>
      <c r="AD512" s="10" t="s">
        <v>203</v>
      </c>
      <c r="AE512" s="10" t="s">
        <v>152</v>
      </c>
      <c r="AF512" s="10"/>
      <c r="AG512" s="14"/>
      <c r="AH512" s="10"/>
      <c r="AI512">
        <f t="shared" si="191"/>
        <v>0</v>
      </c>
      <c r="AN512" t="s">
        <v>203</v>
      </c>
      <c r="AS512" t="s">
        <v>203</v>
      </c>
    </row>
    <row r="513" spans="1:45" x14ac:dyDescent="0.35">
      <c r="A513" s="10">
        <v>16</v>
      </c>
      <c r="B513" s="11">
        <f t="shared" si="168"/>
        <v>46273.833333333343</v>
      </c>
      <c r="C513" s="10" t="s">
        <v>54</v>
      </c>
      <c r="D513" s="10">
        <f t="shared" si="169"/>
        <v>1022</v>
      </c>
      <c r="E513" s="10" t="str">
        <f t="shared" si="170"/>
        <v>n/a</v>
      </c>
      <c r="F513" s="10" t="str">
        <f t="shared" si="171"/>
        <v>D03</v>
      </c>
      <c r="G513" s="11">
        <f t="shared" si="172"/>
        <v>46273.84375</v>
      </c>
      <c r="H513" s="11">
        <f t="shared" si="173"/>
        <v>46273.84375</v>
      </c>
      <c r="I513" s="11">
        <f t="shared" si="174"/>
        <v>46273.822916666664</v>
      </c>
      <c r="J513" s="13">
        <f t="shared" si="175"/>
        <v>-0.2500000002910383</v>
      </c>
      <c r="K513" s="10">
        <f t="shared" si="176"/>
        <v>34</v>
      </c>
      <c r="L513" s="10">
        <f t="shared" si="177"/>
        <v>0</v>
      </c>
      <c r="M513" s="10">
        <f t="shared" si="178"/>
        <v>34</v>
      </c>
      <c r="N513" s="12">
        <f t="shared" si="179"/>
        <v>1</v>
      </c>
      <c r="O513" s="10" t="str">
        <f t="shared" si="180"/>
        <v/>
      </c>
      <c r="P513" s="13">
        <f t="shared" si="181"/>
        <v>0</v>
      </c>
      <c r="Q513" s="10" t="str">
        <f t="shared" si="182"/>
        <v/>
      </c>
      <c r="R513" s="11" t="str">
        <f t="shared" si="183"/>
        <v/>
      </c>
      <c r="S513" s="10" t="str">
        <f t="shared" si="184"/>
        <v>ALL PICKED</v>
      </c>
      <c r="T513" s="10" t="str">
        <f t="shared" si="185"/>
        <v>YES</v>
      </c>
      <c r="U513" s="10" t="str">
        <f t="shared" si="186"/>
        <v/>
      </c>
      <c r="V513" s="10" t="str">
        <f t="shared" si="187"/>
        <v/>
      </c>
      <c r="W513" s="10" t="str">
        <f t="shared" si="188"/>
        <v/>
      </c>
      <c r="X513" s="10" t="str">
        <f t="shared" si="189"/>
        <v>-</v>
      </c>
      <c r="Y513" s="10" t="str">
        <f t="shared" si="190"/>
        <v>Real route 1022: 34 items, last item released 18:37; departure = release + 60 min (rounded up to 15) + loading</v>
      </c>
      <c r="Z513" s="10" t="s">
        <v>148</v>
      </c>
      <c r="AA513" s="14"/>
      <c r="AB513" s="11"/>
      <c r="AC513" s="10"/>
      <c r="AD513" s="10" t="s">
        <v>203</v>
      </c>
      <c r="AE513" s="10" t="s">
        <v>152</v>
      </c>
      <c r="AF513" s="10"/>
      <c r="AG513" s="14"/>
      <c r="AH513" s="10"/>
      <c r="AI513">
        <f t="shared" si="191"/>
        <v>0</v>
      </c>
      <c r="AN513" t="s">
        <v>203</v>
      </c>
      <c r="AS513" t="s">
        <v>203</v>
      </c>
    </row>
    <row r="514" spans="1:45" x14ac:dyDescent="0.35">
      <c r="A514" s="10">
        <v>16</v>
      </c>
      <c r="B514" s="11">
        <f t="shared" si="168"/>
        <v>46273.833333333343</v>
      </c>
      <c r="C514" s="10" t="s">
        <v>55</v>
      </c>
      <c r="D514" s="10">
        <f t="shared" si="169"/>
        <v>1028</v>
      </c>
      <c r="E514" s="10" t="str">
        <f t="shared" si="170"/>
        <v>n/a</v>
      </c>
      <c r="F514" s="10" t="str">
        <f t="shared" si="171"/>
        <v>D04</v>
      </c>
      <c r="G514" s="11">
        <f t="shared" si="172"/>
        <v>46273.84375</v>
      </c>
      <c r="H514" s="11">
        <f t="shared" si="173"/>
        <v>46273.84375</v>
      </c>
      <c r="I514" s="11">
        <f t="shared" si="174"/>
        <v>46273.822916666664</v>
      </c>
      <c r="J514" s="13">
        <f t="shared" si="175"/>
        <v>-0.2500000002910383</v>
      </c>
      <c r="K514" s="10">
        <f t="shared" si="176"/>
        <v>10</v>
      </c>
      <c r="L514" s="10">
        <f t="shared" si="177"/>
        <v>0</v>
      </c>
      <c r="M514" s="10">
        <f t="shared" si="178"/>
        <v>10</v>
      </c>
      <c r="N514" s="12">
        <f t="shared" si="179"/>
        <v>1</v>
      </c>
      <c r="O514" s="10" t="str">
        <f t="shared" si="180"/>
        <v/>
      </c>
      <c r="P514" s="13">
        <f t="shared" si="181"/>
        <v>0</v>
      </c>
      <c r="Q514" s="10" t="str">
        <f t="shared" si="182"/>
        <v/>
      </c>
      <c r="R514" s="11" t="str">
        <f t="shared" si="183"/>
        <v/>
      </c>
      <c r="S514" s="10" t="str">
        <f t="shared" si="184"/>
        <v>ALL PICKED</v>
      </c>
      <c r="T514" s="10" t="str">
        <f t="shared" si="185"/>
        <v>YES</v>
      </c>
      <c r="U514" s="10" t="str">
        <f t="shared" si="186"/>
        <v/>
      </c>
      <c r="V514" s="10" t="str">
        <f t="shared" si="187"/>
        <v/>
      </c>
      <c r="W514" s="10" t="str">
        <f t="shared" si="188"/>
        <v/>
      </c>
      <c r="X514" s="10" t="str">
        <f t="shared" si="189"/>
        <v>-</v>
      </c>
      <c r="Y514" s="10" t="str">
        <f t="shared" si="190"/>
        <v>Real route 1028: 10 items, last item released 18:40; departure = release + 60 min (rounded up to 15) + loading</v>
      </c>
      <c r="Z514" s="10" t="s">
        <v>148</v>
      </c>
      <c r="AA514" s="14"/>
      <c r="AB514" s="11"/>
      <c r="AC514" s="10"/>
      <c r="AD514" s="10" t="s">
        <v>203</v>
      </c>
      <c r="AE514" s="10" t="s">
        <v>152</v>
      </c>
      <c r="AF514" s="10"/>
      <c r="AG514" s="14"/>
      <c r="AH514" s="10"/>
      <c r="AI514">
        <f t="shared" si="191"/>
        <v>0</v>
      </c>
      <c r="AN514" t="s">
        <v>203</v>
      </c>
      <c r="AS514" t="s">
        <v>203</v>
      </c>
    </row>
    <row r="515" spans="1:45" x14ac:dyDescent="0.35">
      <c r="A515" s="10">
        <v>16</v>
      </c>
      <c r="B515" s="11">
        <f t="shared" si="168"/>
        <v>46273.833333333343</v>
      </c>
      <c r="C515" s="10" t="s">
        <v>56</v>
      </c>
      <c r="D515" s="10">
        <f t="shared" si="169"/>
        <v>1036</v>
      </c>
      <c r="E515" s="10" t="str">
        <f t="shared" si="170"/>
        <v>n/a</v>
      </c>
      <c r="F515" s="10" t="str">
        <f t="shared" si="171"/>
        <v>D05</v>
      </c>
      <c r="G515" s="11">
        <f t="shared" si="172"/>
        <v>46273.84375</v>
      </c>
      <c r="H515" s="11">
        <f t="shared" si="173"/>
        <v>46273.84375</v>
      </c>
      <c r="I515" s="11">
        <f t="shared" si="174"/>
        <v>46273.822916666664</v>
      </c>
      <c r="J515" s="13">
        <f t="shared" si="175"/>
        <v>-0.2500000002910383</v>
      </c>
      <c r="K515" s="10">
        <f t="shared" si="176"/>
        <v>22</v>
      </c>
      <c r="L515" s="10">
        <f t="shared" si="177"/>
        <v>0</v>
      </c>
      <c r="M515" s="10">
        <f t="shared" si="178"/>
        <v>22</v>
      </c>
      <c r="N515" s="12">
        <f t="shared" si="179"/>
        <v>1</v>
      </c>
      <c r="O515" s="10" t="str">
        <f t="shared" si="180"/>
        <v/>
      </c>
      <c r="P515" s="13">
        <f t="shared" si="181"/>
        <v>0</v>
      </c>
      <c r="Q515" s="10" t="str">
        <f t="shared" si="182"/>
        <v/>
      </c>
      <c r="R515" s="11" t="str">
        <f t="shared" si="183"/>
        <v/>
      </c>
      <c r="S515" s="10" t="str">
        <f t="shared" si="184"/>
        <v>ALL PICKED</v>
      </c>
      <c r="T515" s="10" t="str">
        <f t="shared" si="185"/>
        <v>YES</v>
      </c>
      <c r="U515" s="10" t="str">
        <f t="shared" si="186"/>
        <v/>
      </c>
      <c r="V515" s="10" t="str">
        <f t="shared" si="187"/>
        <v/>
      </c>
      <c r="W515" s="10" t="str">
        <f t="shared" si="188"/>
        <v/>
      </c>
      <c r="X515" s="10" t="str">
        <f t="shared" si="189"/>
        <v>-</v>
      </c>
      <c r="Y515" s="10" t="str">
        <f t="shared" si="190"/>
        <v>Real route 1036: 22 items, last item released 18:37; departure = release + 60 min (rounded up to 15) + loading</v>
      </c>
      <c r="Z515" s="10" t="s">
        <v>148</v>
      </c>
      <c r="AA515" s="14"/>
      <c r="AB515" s="11"/>
      <c r="AC515" s="10"/>
      <c r="AD515" s="10" t="s">
        <v>203</v>
      </c>
      <c r="AE515" s="10" t="s">
        <v>152</v>
      </c>
      <c r="AF515" s="10"/>
      <c r="AG515" s="14"/>
      <c r="AH515" s="10"/>
      <c r="AI515">
        <f t="shared" si="191"/>
        <v>0</v>
      </c>
      <c r="AN515" t="s">
        <v>203</v>
      </c>
      <c r="AS515" t="s">
        <v>203</v>
      </c>
    </row>
    <row r="516" spans="1:45" x14ac:dyDescent="0.35">
      <c r="A516" s="10">
        <v>16</v>
      </c>
      <c r="B516" s="11">
        <f t="shared" si="168"/>
        <v>46273.833333333343</v>
      </c>
      <c r="C516" s="10" t="s">
        <v>57</v>
      </c>
      <c r="D516" s="10">
        <f t="shared" si="169"/>
        <v>1054</v>
      </c>
      <c r="E516" s="10" t="str">
        <f t="shared" si="170"/>
        <v>n/a</v>
      </c>
      <c r="F516" s="10" t="str">
        <f t="shared" si="171"/>
        <v>D06</v>
      </c>
      <c r="G516" s="11">
        <f t="shared" si="172"/>
        <v>46273.84375</v>
      </c>
      <c r="H516" s="11">
        <f t="shared" si="173"/>
        <v>46273.84375</v>
      </c>
      <c r="I516" s="11">
        <f t="shared" si="174"/>
        <v>46273.822916666664</v>
      </c>
      <c r="J516" s="13">
        <f t="shared" si="175"/>
        <v>-0.2500000002910383</v>
      </c>
      <c r="K516" s="10">
        <f t="shared" si="176"/>
        <v>43</v>
      </c>
      <c r="L516" s="10">
        <f t="shared" si="177"/>
        <v>0</v>
      </c>
      <c r="M516" s="10">
        <f t="shared" si="178"/>
        <v>43</v>
      </c>
      <c r="N516" s="12">
        <f t="shared" si="179"/>
        <v>1</v>
      </c>
      <c r="O516" s="10" t="str">
        <f t="shared" si="180"/>
        <v/>
      </c>
      <c r="P516" s="13">
        <f t="shared" si="181"/>
        <v>0</v>
      </c>
      <c r="Q516" s="10" t="str">
        <f t="shared" si="182"/>
        <v/>
      </c>
      <c r="R516" s="11" t="str">
        <f t="shared" si="183"/>
        <v/>
      </c>
      <c r="S516" s="10" t="str">
        <f t="shared" si="184"/>
        <v>ALL PICKED</v>
      </c>
      <c r="T516" s="10" t="str">
        <f t="shared" si="185"/>
        <v>YES</v>
      </c>
      <c r="U516" s="10" t="str">
        <f t="shared" si="186"/>
        <v/>
      </c>
      <c r="V516" s="10" t="str">
        <f t="shared" si="187"/>
        <v/>
      </c>
      <c r="W516" s="10" t="str">
        <f t="shared" si="188"/>
        <v/>
      </c>
      <c r="X516" s="10" t="str">
        <f t="shared" si="189"/>
        <v>-</v>
      </c>
      <c r="Y516" s="10" t="str">
        <f t="shared" si="190"/>
        <v>Real route 1054: 43 items, last item released 18:37; departure = release + 60 min (rounded up to 15) + loading</v>
      </c>
      <c r="Z516" s="10" t="s">
        <v>148</v>
      </c>
      <c r="AA516" s="14"/>
      <c r="AB516" s="11"/>
      <c r="AC516" s="10"/>
      <c r="AD516" s="10" t="s">
        <v>203</v>
      </c>
      <c r="AE516" s="10" t="s">
        <v>152</v>
      </c>
      <c r="AF516" s="10"/>
      <c r="AG516" s="14"/>
      <c r="AH516" s="10"/>
      <c r="AI516">
        <f t="shared" si="191"/>
        <v>0</v>
      </c>
      <c r="AN516" t="s">
        <v>203</v>
      </c>
      <c r="AS516" t="s">
        <v>203</v>
      </c>
    </row>
    <row r="517" spans="1:45" x14ac:dyDescent="0.35">
      <c r="A517" s="10">
        <v>16</v>
      </c>
      <c r="B517" s="11">
        <f t="shared" si="168"/>
        <v>46273.833333333343</v>
      </c>
      <c r="C517" s="10" t="s">
        <v>58</v>
      </c>
      <c r="D517" s="10">
        <f t="shared" si="169"/>
        <v>1010</v>
      </c>
      <c r="E517" s="10" t="str">
        <f t="shared" si="170"/>
        <v>n/a</v>
      </c>
      <c r="F517" s="10" t="str">
        <f t="shared" si="171"/>
        <v>D07</v>
      </c>
      <c r="G517" s="11">
        <f t="shared" si="172"/>
        <v>46273.854166666657</v>
      </c>
      <c r="H517" s="11">
        <f t="shared" si="173"/>
        <v>46273.854166666657</v>
      </c>
      <c r="I517" s="11">
        <f t="shared" si="174"/>
        <v>46273.833333333321</v>
      </c>
      <c r="J517" s="13">
        <f t="shared" si="175"/>
        <v>-5.2386894822120667E-10</v>
      </c>
      <c r="K517" s="10">
        <f t="shared" si="176"/>
        <v>24</v>
      </c>
      <c r="L517" s="10">
        <f t="shared" si="177"/>
        <v>0</v>
      </c>
      <c r="M517" s="10">
        <f t="shared" si="178"/>
        <v>24</v>
      </c>
      <c r="N517" s="12">
        <f t="shared" si="179"/>
        <v>1</v>
      </c>
      <c r="O517" s="10" t="str">
        <f t="shared" si="180"/>
        <v/>
      </c>
      <c r="P517" s="13">
        <f t="shared" si="181"/>
        <v>0</v>
      </c>
      <c r="Q517" s="10" t="str">
        <f t="shared" si="182"/>
        <v/>
      </c>
      <c r="R517" s="11" t="str">
        <f t="shared" si="183"/>
        <v/>
      </c>
      <c r="S517" s="10" t="str">
        <f t="shared" si="184"/>
        <v>ALL PICKED</v>
      </c>
      <c r="T517" s="10" t="str">
        <f t="shared" si="185"/>
        <v>YES</v>
      </c>
      <c r="U517" s="10" t="str">
        <f t="shared" si="186"/>
        <v/>
      </c>
      <c r="V517" s="10" t="str">
        <f t="shared" si="187"/>
        <v/>
      </c>
      <c r="W517" s="10" t="str">
        <f t="shared" si="188"/>
        <v/>
      </c>
      <c r="X517" s="10" t="str">
        <f t="shared" si="189"/>
        <v>-</v>
      </c>
      <c r="Y517" s="10" t="str">
        <f t="shared" si="190"/>
        <v>Real route 1010: 24 items, last item released 18:53; departure = release + 60 min (rounded up to 15) + loading</v>
      </c>
      <c r="Z517" s="10" t="s">
        <v>148</v>
      </c>
      <c r="AA517" s="14"/>
      <c r="AB517" s="11"/>
      <c r="AC517" s="10"/>
      <c r="AD517" s="10" t="s">
        <v>203</v>
      </c>
      <c r="AE517" s="10" t="s">
        <v>152</v>
      </c>
      <c r="AF517" s="10"/>
      <c r="AG517" s="14"/>
      <c r="AH517" s="10"/>
      <c r="AI517">
        <f t="shared" si="191"/>
        <v>0</v>
      </c>
      <c r="AN517" t="s">
        <v>203</v>
      </c>
      <c r="AS517" t="s">
        <v>203</v>
      </c>
    </row>
    <row r="518" spans="1:45" x14ac:dyDescent="0.35">
      <c r="A518" s="10">
        <v>16</v>
      </c>
      <c r="B518" s="11">
        <f t="shared" ref="B518:B581" si="192">INDEX(SNAP_TIMES,MATCH(A518,SNAP_NOS,0))</f>
        <v>46273.833333333343</v>
      </c>
      <c r="C518" s="10" t="s">
        <v>59</v>
      </c>
      <c r="D518" s="10">
        <f t="shared" ref="D518:D581" si="193">INDEX(SH_ROUTE,MATCH(C518,SH_ID,0))</f>
        <v>1019</v>
      </c>
      <c r="E518" s="10" t="str">
        <f t="shared" ref="E518:E581" si="194">INDEX(SH_CARRIER,MATCH(C518,SH_ID,0))</f>
        <v>n/a</v>
      </c>
      <c r="F518" s="10" t="str">
        <f t="shared" ref="F518:F581" si="195">INDEX(SH_DOOR,MATCH(C518,SH_ID,0))</f>
        <v>D08</v>
      </c>
      <c r="G518" s="11">
        <f t="shared" ref="G518:G581" si="196">INDEX(SH_ORIG,MATCH(C518,SH_ID,0))</f>
        <v>46273.854166666657</v>
      </c>
      <c r="H518" s="11">
        <f t="shared" ref="H518:H581" si="197">IF(AND(INDEX(SH_CHG,MATCH(C518,SH_ID,0))&lt;&gt;"",B518&gt;=INDEX(SH_CHG,MATCH(C518,SH_ID,0))),INDEX(SH_DEP,MATCH(C518,SH_ID,0)),INDEX(SH_ORIG,MATCH(C518,SH_ID,0)))</f>
        <v>46273.854166666657</v>
      </c>
      <c r="I518" s="11">
        <f t="shared" ref="I518:I581" si="198">H518-LOADING_MINUTES/1440</f>
        <v>46273.833333333321</v>
      </c>
      <c r="J518" s="13">
        <f t="shared" ref="J518:J581" si="199">(I518-B518)*24</f>
        <v>-5.2386894822120667E-10</v>
      </c>
      <c r="K518" s="10">
        <f t="shared" ref="K518:K581" si="200">COUNTIFS(DL_ORIG,C518,DL_MOVED,"&gt;"&amp;B518,DL_MOVEDC,"&lt;="&amp;B518)+COUNTIFS(DL_FINAL,C518,DL_MOVED,"&lt;="&amp;B518,DL_MOVEDC,"&lt;="&amp;B518)</f>
        <v>31</v>
      </c>
      <c r="L518" s="10">
        <f t="shared" ref="L518:L581" si="201">SUMIFS(D_OPEN,D_SNAP,A518,D_SHIP,C518)</f>
        <v>0</v>
      </c>
      <c r="M518" s="10">
        <f t="shared" ref="M518:M581" si="202">K518+L518</f>
        <v>31</v>
      </c>
      <c r="N518" s="12">
        <f t="shared" ref="N518:N581" si="203">IF(M518=0,"",K518/M518)</f>
        <v>1</v>
      </c>
      <c r="O518" s="10" t="str">
        <f t="shared" ref="O518:O581" si="204">SUBSTITUTE(TRIM(IF(SUMIFS(D_OPEN,D_SNAP,A518,D_SHIP,C518,D_WT,1)&gt;0,"1 ","")&amp;IF(SUMIFS(D_OPEN,D_SNAP,A518,D_SHIP,C518,D_WT,2)&gt;0,"2 ","")&amp;IF(SUMIFS(D_OPEN,D_SNAP,A518,D_SHIP,C518,D_WT,3)&gt;0,"3 ","")&amp;IF(SUMIFS(D_OPEN,D_SNAP,A518,D_SHIP,C518,D_WT,4)&gt;0,"4 ","")&amp;IF(SUMIFS(D_OPEN,D_SNAP,A518,D_SHIP,C518,D_WT,5)&gt;0,"5 ","")&amp;IF(SUMIFS(D_OPEN,D_SNAP,A518,D_SHIP,C518,D_WT,6)&gt;0,"6 ",""))," ",", ")</f>
        <v/>
      </c>
      <c r="P518" s="13">
        <f t="shared" ref="P518:P581" si="205">IF(L518=0,0,IF(COUNTIFS(D_SNAP,A518,D_SHIP,C518,D_ETC,"NULL")&gt;0,"NULL",_xlfn.MAXIFS(D_ETC,D_SNAP,A518,D_SHIP,C518)*24))</f>
        <v>0</v>
      </c>
      <c r="Q518" s="10" t="str">
        <f t="shared" ref="Q518:Q581" si="206">IF(L518=0,"",IF(P518="NULL","WT "&amp;LOOKUP(2,1/((D_SNAP=A518)*(D_SHIP=C518)*(D_ETC="NULL")),D_WT)&amp;" (no rate)","WT "&amp;LOOKUP(2,1/((D_SNAP=A518)*(D_SHIP=C518)*(D_ETC=_xlfn.MAXIFS(D_ETC,D_SNAP,A518,D_SHIP,C518))),D_WT)))</f>
        <v/>
      </c>
      <c r="R518" s="11" t="str">
        <f t="shared" ref="R518:R581" si="207">IF(L518=0,"",IF(ISNUMBER(P518),B518+P518/24,"NULL"))</f>
        <v/>
      </c>
      <c r="S518" s="10" t="str">
        <f t="shared" ref="S518:S581" si="208">IF(B518&gt;=H518,IF(AI518=0,"DEPARTED COMPLETE","DEPARTED - "&amp;AI518&amp;" LINES LEFT BEHIND"),IF(M518=0,"NO WORK RELEASED YET",IF(L518=0,"ALL PICKED",IF(B518&gt;=I518,"PICK CUTOFF PASSED - LATE",IF(NOT(ISNUMBER(P518)),"NO RATE",IF(R518&lt;=I518,"ON TIME","AT RISK"))))))</f>
        <v>ALL PICKED</v>
      </c>
      <c r="T518" s="10" t="str">
        <f t="shared" ref="T518:T581" si="209">IF(OR(S518="ON TIME",S518="ALL PICKED",S518="DEPARTED COMPLETE"),"YES",IF(S518="NO RATE","UNKNOWN",IF(S518="NO WORK RELEASED YET","","NO")))</f>
        <v>YES</v>
      </c>
      <c r="U518" s="10" t="str">
        <f t="shared" ref="U518:U581" si="210">IF(AND(ISNUMBER(R518),L518&gt;0,B518&lt;I518),ROUND((I518-R518)*1440,0),"")</f>
        <v/>
      </c>
      <c r="V518" s="10" t="str">
        <f t="shared" ref="V518:V581" si="211">IF(ISNUMBER(U518),IF(U518&lt;0,"-","+")&amp;TEXT(ABS(U518)/1440,"[h]:mm"),"")</f>
        <v/>
      </c>
      <c r="W518" s="10" t="str">
        <f t="shared" ref="W518:W581" si="212">IF(S518="AT RISK",IFERROR(LOOKUP(2,1/((D_SNAP=A518)*(D_SHIP=C518)*(D_WT=VALUE(MID(Q518,4,1)))),D_ADD),""),"")</f>
        <v/>
      </c>
      <c r="X518" s="10" t="str">
        <f t="shared" ref="X518:X581" si="213">INDEX(SH_SCEN,MATCH(C518,SH_ID,0))</f>
        <v>-</v>
      </c>
      <c r="Y518" s="10" t="str">
        <f t="shared" ref="Y518:Y581" si="214">INDEX(SH_NOTE,MATCH(C518,SH_ID,0))</f>
        <v>Real route 1019: 31 items, last item released 18:46; departure = release + 60 min (rounded up to 15) + loading</v>
      </c>
      <c r="Z518" s="10" t="s">
        <v>148</v>
      </c>
      <c r="AA518" s="14"/>
      <c r="AB518" s="11"/>
      <c r="AC518" s="10"/>
      <c r="AD518" s="10" t="s">
        <v>203</v>
      </c>
      <c r="AE518" s="10" t="s">
        <v>152</v>
      </c>
      <c r="AF518" s="10"/>
      <c r="AG518" s="14"/>
      <c r="AH518" s="10"/>
      <c r="AI518">
        <f t="shared" ref="AI518:AI581" si="215">COUNTIFS(DL_ORIG,C518,DL_MOVED,"&gt;"&amp;H518,DL_MOVEDC,"&gt;"&amp;H518)+COUNTIFS(DL_FINAL,C518,DL_MOVED,"&lt;="&amp;H518,DL_MOVEDC,"&gt;"&amp;H518)</f>
        <v>0</v>
      </c>
      <c r="AN518" t="s">
        <v>203</v>
      </c>
      <c r="AS518" t="s">
        <v>203</v>
      </c>
    </row>
    <row r="519" spans="1:45" x14ac:dyDescent="0.35">
      <c r="A519" s="10">
        <v>16</v>
      </c>
      <c r="B519" s="11">
        <f t="shared" si="192"/>
        <v>46273.833333333343</v>
      </c>
      <c r="C519" s="10" t="s">
        <v>60</v>
      </c>
      <c r="D519" s="10">
        <f t="shared" si="193"/>
        <v>1021</v>
      </c>
      <c r="E519" s="10" t="str">
        <f t="shared" si="194"/>
        <v>n/a</v>
      </c>
      <c r="F519" s="10" t="str">
        <f t="shared" si="195"/>
        <v>D09</v>
      </c>
      <c r="G519" s="11">
        <f t="shared" si="196"/>
        <v>46273.854166666657</v>
      </c>
      <c r="H519" s="11">
        <f t="shared" si="197"/>
        <v>46273.854166666657</v>
      </c>
      <c r="I519" s="11">
        <f t="shared" si="198"/>
        <v>46273.833333333321</v>
      </c>
      <c r="J519" s="13">
        <f t="shared" si="199"/>
        <v>-5.2386894822120667E-10</v>
      </c>
      <c r="K519" s="10">
        <f t="shared" si="200"/>
        <v>18</v>
      </c>
      <c r="L519" s="10">
        <f t="shared" si="201"/>
        <v>0</v>
      </c>
      <c r="M519" s="10">
        <f t="shared" si="202"/>
        <v>18</v>
      </c>
      <c r="N519" s="12">
        <f t="shared" si="203"/>
        <v>1</v>
      </c>
      <c r="O519" s="10" t="str">
        <f t="shared" si="204"/>
        <v/>
      </c>
      <c r="P519" s="13">
        <f t="shared" si="205"/>
        <v>0</v>
      </c>
      <c r="Q519" s="10" t="str">
        <f t="shared" si="206"/>
        <v/>
      </c>
      <c r="R519" s="11" t="str">
        <f t="shared" si="207"/>
        <v/>
      </c>
      <c r="S519" s="10" t="str">
        <f t="shared" si="208"/>
        <v>ALL PICKED</v>
      </c>
      <c r="T519" s="10" t="str">
        <f t="shared" si="209"/>
        <v>YES</v>
      </c>
      <c r="U519" s="10" t="str">
        <f t="shared" si="210"/>
        <v/>
      </c>
      <c r="V519" s="10" t="str">
        <f t="shared" si="211"/>
        <v/>
      </c>
      <c r="W519" s="10" t="str">
        <f t="shared" si="212"/>
        <v/>
      </c>
      <c r="X519" s="10" t="str">
        <f t="shared" si="213"/>
        <v>-</v>
      </c>
      <c r="Y519" s="10" t="str">
        <f t="shared" si="214"/>
        <v>Real route 1021: 18 items, last item released 18:53; departure = release + 60 min (rounded up to 15) + loading</v>
      </c>
      <c r="Z519" s="10" t="s">
        <v>148</v>
      </c>
      <c r="AA519" s="14"/>
      <c r="AB519" s="11"/>
      <c r="AC519" s="10"/>
      <c r="AD519" s="10" t="s">
        <v>203</v>
      </c>
      <c r="AE519" s="10" t="s">
        <v>152</v>
      </c>
      <c r="AF519" s="10"/>
      <c r="AG519" s="14"/>
      <c r="AH519" s="10"/>
      <c r="AI519">
        <f t="shared" si="215"/>
        <v>0</v>
      </c>
      <c r="AN519" t="s">
        <v>203</v>
      </c>
      <c r="AS519" t="s">
        <v>203</v>
      </c>
    </row>
    <row r="520" spans="1:45" x14ac:dyDescent="0.35">
      <c r="A520" s="10">
        <v>16</v>
      </c>
      <c r="B520" s="11">
        <f t="shared" si="192"/>
        <v>46273.833333333343</v>
      </c>
      <c r="C520" s="10" t="s">
        <v>61</v>
      </c>
      <c r="D520" s="10">
        <f t="shared" si="193"/>
        <v>1030</v>
      </c>
      <c r="E520" s="10" t="str">
        <f t="shared" si="194"/>
        <v>n/a</v>
      </c>
      <c r="F520" s="10" t="str">
        <f t="shared" si="195"/>
        <v>D10</v>
      </c>
      <c r="G520" s="11">
        <f t="shared" si="196"/>
        <v>46273.854166666657</v>
      </c>
      <c r="H520" s="11">
        <f t="shared" si="197"/>
        <v>46273.854166666657</v>
      </c>
      <c r="I520" s="11">
        <f t="shared" si="198"/>
        <v>46273.833333333321</v>
      </c>
      <c r="J520" s="13">
        <f t="shared" si="199"/>
        <v>-5.2386894822120667E-10</v>
      </c>
      <c r="K520" s="10">
        <f t="shared" si="200"/>
        <v>19</v>
      </c>
      <c r="L520" s="10">
        <f t="shared" si="201"/>
        <v>0</v>
      </c>
      <c r="M520" s="10">
        <f t="shared" si="202"/>
        <v>19</v>
      </c>
      <c r="N520" s="12">
        <f t="shared" si="203"/>
        <v>1</v>
      </c>
      <c r="O520" s="10" t="str">
        <f t="shared" si="204"/>
        <v/>
      </c>
      <c r="P520" s="13">
        <f t="shared" si="205"/>
        <v>0</v>
      </c>
      <c r="Q520" s="10" t="str">
        <f t="shared" si="206"/>
        <v/>
      </c>
      <c r="R520" s="11" t="str">
        <f t="shared" si="207"/>
        <v/>
      </c>
      <c r="S520" s="10" t="str">
        <f t="shared" si="208"/>
        <v>ALL PICKED</v>
      </c>
      <c r="T520" s="10" t="str">
        <f t="shared" si="209"/>
        <v>YES</v>
      </c>
      <c r="U520" s="10" t="str">
        <f t="shared" si="210"/>
        <v/>
      </c>
      <c r="V520" s="10" t="str">
        <f t="shared" si="211"/>
        <v/>
      </c>
      <c r="W520" s="10" t="str">
        <f t="shared" si="212"/>
        <v/>
      </c>
      <c r="X520" s="10" t="str">
        <f t="shared" si="213"/>
        <v>-</v>
      </c>
      <c r="Y520" s="10" t="str">
        <f t="shared" si="214"/>
        <v>Real route 1030: 19 items, last item released 18:59; departure = release + 60 min (rounded up to 15) + loading</v>
      </c>
      <c r="Z520" s="10" t="s">
        <v>148</v>
      </c>
      <c r="AA520" s="14"/>
      <c r="AB520" s="11"/>
      <c r="AC520" s="10"/>
      <c r="AD520" s="10" t="s">
        <v>203</v>
      </c>
      <c r="AE520" s="10" t="s">
        <v>152</v>
      </c>
      <c r="AF520" s="10"/>
      <c r="AG520" s="14"/>
      <c r="AH520" s="10"/>
      <c r="AI520">
        <f t="shared" si="215"/>
        <v>0</v>
      </c>
      <c r="AN520" t="s">
        <v>203</v>
      </c>
      <c r="AS520" t="s">
        <v>203</v>
      </c>
    </row>
    <row r="521" spans="1:45" x14ac:dyDescent="0.35">
      <c r="A521" s="10">
        <v>16</v>
      </c>
      <c r="B521" s="11">
        <f t="shared" si="192"/>
        <v>46273.833333333343</v>
      </c>
      <c r="C521" s="10" t="s">
        <v>62</v>
      </c>
      <c r="D521" s="10">
        <f t="shared" si="193"/>
        <v>1042</v>
      </c>
      <c r="E521" s="10" t="str">
        <f t="shared" si="194"/>
        <v>n/a</v>
      </c>
      <c r="F521" s="10" t="str">
        <f t="shared" si="195"/>
        <v>D11</v>
      </c>
      <c r="G521" s="11">
        <f t="shared" si="196"/>
        <v>46273.854166666657</v>
      </c>
      <c r="H521" s="11">
        <f t="shared" si="197"/>
        <v>46273.854166666657</v>
      </c>
      <c r="I521" s="11">
        <f t="shared" si="198"/>
        <v>46273.833333333321</v>
      </c>
      <c r="J521" s="13">
        <f t="shared" si="199"/>
        <v>-5.2386894822120667E-10</v>
      </c>
      <c r="K521" s="10">
        <f t="shared" si="200"/>
        <v>200</v>
      </c>
      <c r="L521" s="10">
        <f t="shared" si="201"/>
        <v>0</v>
      </c>
      <c r="M521" s="10">
        <f t="shared" si="202"/>
        <v>200</v>
      </c>
      <c r="N521" s="12">
        <f t="shared" si="203"/>
        <v>1</v>
      </c>
      <c r="O521" s="10" t="str">
        <f t="shared" si="204"/>
        <v/>
      </c>
      <c r="P521" s="13">
        <f t="shared" si="205"/>
        <v>0</v>
      </c>
      <c r="Q521" s="10" t="str">
        <f t="shared" si="206"/>
        <v/>
      </c>
      <c r="R521" s="11" t="str">
        <f t="shared" si="207"/>
        <v/>
      </c>
      <c r="S521" s="10" t="str">
        <f t="shared" si="208"/>
        <v>ALL PICKED</v>
      </c>
      <c r="T521" s="10" t="str">
        <f t="shared" si="209"/>
        <v>YES</v>
      </c>
      <c r="U521" s="10" t="str">
        <f t="shared" si="210"/>
        <v/>
      </c>
      <c r="V521" s="10" t="str">
        <f t="shared" si="211"/>
        <v/>
      </c>
      <c r="W521" s="10" t="str">
        <f t="shared" si="212"/>
        <v/>
      </c>
      <c r="X521" s="10" t="str">
        <f t="shared" si="213"/>
        <v>-</v>
      </c>
      <c r="Y521" s="10" t="str">
        <f t="shared" si="214"/>
        <v>Real route 1042: 200 items, last item released 18:59; departure = release + 60 min (rounded up to 15) + loading</v>
      </c>
      <c r="Z521" s="10" t="s">
        <v>148</v>
      </c>
      <c r="AA521" s="14"/>
      <c r="AB521" s="11"/>
      <c r="AC521" s="10"/>
      <c r="AD521" s="10" t="s">
        <v>203</v>
      </c>
      <c r="AE521" s="10" t="s">
        <v>152</v>
      </c>
      <c r="AF521" s="10"/>
      <c r="AG521" s="14"/>
      <c r="AH521" s="10"/>
      <c r="AI521">
        <f t="shared" si="215"/>
        <v>0</v>
      </c>
      <c r="AN521" t="s">
        <v>203</v>
      </c>
      <c r="AS521" t="s">
        <v>203</v>
      </c>
    </row>
    <row r="522" spans="1:45" x14ac:dyDescent="0.35">
      <c r="A522" s="10">
        <v>16</v>
      </c>
      <c r="B522" s="11">
        <f t="shared" si="192"/>
        <v>46273.833333333343</v>
      </c>
      <c r="C522" s="10" t="s">
        <v>63</v>
      </c>
      <c r="D522" s="10">
        <f t="shared" si="193"/>
        <v>1080</v>
      </c>
      <c r="E522" s="10" t="str">
        <f t="shared" si="194"/>
        <v>n/a</v>
      </c>
      <c r="F522" s="10" t="str">
        <f t="shared" si="195"/>
        <v>D12</v>
      </c>
      <c r="G522" s="11">
        <f t="shared" si="196"/>
        <v>46273.854166666657</v>
      </c>
      <c r="H522" s="11">
        <f t="shared" si="197"/>
        <v>46273.854166666657</v>
      </c>
      <c r="I522" s="11">
        <f t="shared" si="198"/>
        <v>46273.833333333321</v>
      </c>
      <c r="J522" s="13">
        <f t="shared" si="199"/>
        <v>-5.2386894822120667E-10</v>
      </c>
      <c r="K522" s="10">
        <f t="shared" si="200"/>
        <v>25</v>
      </c>
      <c r="L522" s="10">
        <f t="shared" si="201"/>
        <v>0</v>
      </c>
      <c r="M522" s="10">
        <f t="shared" si="202"/>
        <v>25</v>
      </c>
      <c r="N522" s="12">
        <f t="shared" si="203"/>
        <v>1</v>
      </c>
      <c r="O522" s="10" t="str">
        <f t="shared" si="204"/>
        <v/>
      </c>
      <c r="P522" s="13">
        <f t="shared" si="205"/>
        <v>0</v>
      </c>
      <c r="Q522" s="10" t="str">
        <f t="shared" si="206"/>
        <v/>
      </c>
      <c r="R522" s="11" t="str">
        <f t="shared" si="207"/>
        <v/>
      </c>
      <c r="S522" s="10" t="str">
        <f t="shared" si="208"/>
        <v>ALL PICKED</v>
      </c>
      <c r="T522" s="10" t="str">
        <f t="shared" si="209"/>
        <v>YES</v>
      </c>
      <c r="U522" s="10" t="str">
        <f t="shared" si="210"/>
        <v/>
      </c>
      <c r="V522" s="10" t="str">
        <f t="shared" si="211"/>
        <v/>
      </c>
      <c r="W522" s="10" t="str">
        <f t="shared" si="212"/>
        <v/>
      </c>
      <c r="X522" s="10" t="str">
        <f t="shared" si="213"/>
        <v>-</v>
      </c>
      <c r="Y522" s="10" t="str">
        <f t="shared" si="214"/>
        <v>Real route 1080: 25 items, last item released 18:59; departure = release + 60 min (rounded up to 15) + loading</v>
      </c>
      <c r="Z522" s="10" t="s">
        <v>148</v>
      </c>
      <c r="AA522" s="14"/>
      <c r="AB522" s="11"/>
      <c r="AC522" s="10"/>
      <c r="AD522" s="10" t="s">
        <v>203</v>
      </c>
      <c r="AE522" s="10" t="s">
        <v>152</v>
      </c>
      <c r="AF522" s="10"/>
      <c r="AG522" s="14"/>
      <c r="AH522" s="10"/>
      <c r="AI522">
        <f t="shared" si="215"/>
        <v>0</v>
      </c>
      <c r="AN522" t="s">
        <v>203</v>
      </c>
      <c r="AS522" t="s">
        <v>203</v>
      </c>
    </row>
    <row r="523" spans="1:45" x14ac:dyDescent="0.35">
      <c r="A523" s="10">
        <v>16</v>
      </c>
      <c r="B523" s="11">
        <f t="shared" si="192"/>
        <v>46273.833333333343</v>
      </c>
      <c r="C523" s="10" t="s">
        <v>64</v>
      </c>
      <c r="D523" s="10">
        <f t="shared" si="193"/>
        <v>1026</v>
      </c>
      <c r="E523" s="10" t="str">
        <f t="shared" si="194"/>
        <v>n/a</v>
      </c>
      <c r="F523" s="10" t="str">
        <f t="shared" si="195"/>
        <v>D01</v>
      </c>
      <c r="G523" s="11">
        <f t="shared" si="196"/>
        <v>46273.864583333343</v>
      </c>
      <c r="H523" s="11">
        <f t="shared" si="197"/>
        <v>46273.864583333343</v>
      </c>
      <c r="I523" s="11">
        <f t="shared" si="198"/>
        <v>46273.843750000007</v>
      </c>
      <c r="J523" s="13">
        <f t="shared" si="199"/>
        <v>0.24999999994179234</v>
      </c>
      <c r="K523" s="10">
        <f t="shared" si="200"/>
        <v>29</v>
      </c>
      <c r="L523" s="10">
        <f t="shared" si="201"/>
        <v>0</v>
      </c>
      <c r="M523" s="10">
        <f t="shared" si="202"/>
        <v>29</v>
      </c>
      <c r="N523" s="12">
        <f t="shared" si="203"/>
        <v>1</v>
      </c>
      <c r="O523" s="10" t="str">
        <f t="shared" si="204"/>
        <v/>
      </c>
      <c r="P523" s="13">
        <f t="shared" si="205"/>
        <v>0</v>
      </c>
      <c r="Q523" s="10" t="str">
        <f t="shared" si="206"/>
        <v/>
      </c>
      <c r="R523" s="11" t="str">
        <f t="shared" si="207"/>
        <v/>
      </c>
      <c r="S523" s="10" t="str">
        <f t="shared" si="208"/>
        <v>ALL PICKED</v>
      </c>
      <c r="T523" s="10" t="str">
        <f t="shared" si="209"/>
        <v>YES</v>
      </c>
      <c r="U523" s="10" t="str">
        <f t="shared" si="210"/>
        <v/>
      </c>
      <c r="V523" s="10" t="str">
        <f t="shared" si="211"/>
        <v/>
      </c>
      <c r="W523" s="10" t="str">
        <f t="shared" si="212"/>
        <v/>
      </c>
      <c r="X523" s="10" t="str">
        <f t="shared" si="213"/>
        <v>-</v>
      </c>
      <c r="Y523" s="10" t="str">
        <f t="shared" si="214"/>
        <v>Real route 1026: 29 items, last item released 19:01; departure = release + 60 min (rounded up to 15) + loading</v>
      </c>
      <c r="Z523" s="10" t="s">
        <v>148</v>
      </c>
      <c r="AA523" s="14"/>
      <c r="AB523" s="11"/>
      <c r="AC523" s="10"/>
      <c r="AD523" s="10" t="s">
        <v>203</v>
      </c>
      <c r="AE523" s="10" t="s">
        <v>152</v>
      </c>
      <c r="AF523" s="10"/>
      <c r="AG523" s="14"/>
      <c r="AH523" s="10"/>
      <c r="AI523">
        <f t="shared" si="215"/>
        <v>0</v>
      </c>
      <c r="AN523" t="s">
        <v>203</v>
      </c>
      <c r="AS523" t="s">
        <v>203</v>
      </c>
    </row>
    <row r="524" spans="1:45" x14ac:dyDescent="0.35">
      <c r="A524" s="10">
        <v>16</v>
      </c>
      <c r="B524" s="11">
        <f t="shared" si="192"/>
        <v>46273.833333333343</v>
      </c>
      <c r="C524" s="10" t="s">
        <v>65</v>
      </c>
      <c r="D524" s="10">
        <f t="shared" si="193"/>
        <v>1033</v>
      </c>
      <c r="E524" s="10" t="str">
        <f t="shared" si="194"/>
        <v>n/a</v>
      </c>
      <c r="F524" s="10" t="str">
        <f t="shared" si="195"/>
        <v>D02</v>
      </c>
      <c r="G524" s="11">
        <f t="shared" si="196"/>
        <v>46273.864583333343</v>
      </c>
      <c r="H524" s="11">
        <f t="shared" si="197"/>
        <v>46273.864583333343</v>
      </c>
      <c r="I524" s="11">
        <f t="shared" si="198"/>
        <v>46273.843750000007</v>
      </c>
      <c r="J524" s="13">
        <f t="shared" si="199"/>
        <v>0.24999999994179234</v>
      </c>
      <c r="K524" s="10">
        <f t="shared" si="200"/>
        <v>74</v>
      </c>
      <c r="L524" s="10">
        <f t="shared" si="201"/>
        <v>0</v>
      </c>
      <c r="M524" s="10">
        <f t="shared" si="202"/>
        <v>74</v>
      </c>
      <c r="N524" s="12">
        <f t="shared" si="203"/>
        <v>1</v>
      </c>
      <c r="O524" s="10" t="str">
        <f t="shared" si="204"/>
        <v/>
      </c>
      <c r="P524" s="13">
        <f t="shared" si="205"/>
        <v>0</v>
      </c>
      <c r="Q524" s="10" t="str">
        <f t="shared" si="206"/>
        <v/>
      </c>
      <c r="R524" s="11" t="str">
        <f t="shared" si="207"/>
        <v/>
      </c>
      <c r="S524" s="10" t="str">
        <f t="shared" si="208"/>
        <v>ALL PICKED</v>
      </c>
      <c r="T524" s="10" t="str">
        <f t="shared" si="209"/>
        <v>YES</v>
      </c>
      <c r="U524" s="10" t="str">
        <f t="shared" si="210"/>
        <v/>
      </c>
      <c r="V524" s="10" t="str">
        <f t="shared" si="211"/>
        <v/>
      </c>
      <c r="W524" s="10" t="str">
        <f t="shared" si="212"/>
        <v/>
      </c>
      <c r="X524" s="10" t="str">
        <f t="shared" si="213"/>
        <v>-</v>
      </c>
      <c r="Y524" s="10" t="str">
        <f t="shared" si="214"/>
        <v>Real route 1033: 74 items, last item released 19:01; departure = release + 60 min (rounded up to 15) + loading</v>
      </c>
      <c r="Z524" s="10" t="s">
        <v>148</v>
      </c>
      <c r="AA524" s="14"/>
      <c r="AB524" s="11"/>
      <c r="AC524" s="10"/>
      <c r="AD524" s="10" t="s">
        <v>203</v>
      </c>
      <c r="AE524" s="10" t="s">
        <v>152</v>
      </c>
      <c r="AF524" s="10"/>
      <c r="AG524" s="14"/>
      <c r="AH524" s="10"/>
      <c r="AI524">
        <f t="shared" si="215"/>
        <v>0</v>
      </c>
      <c r="AN524" t="s">
        <v>203</v>
      </c>
      <c r="AS524" t="s">
        <v>203</v>
      </c>
    </row>
    <row r="525" spans="1:45" x14ac:dyDescent="0.35">
      <c r="A525" s="10">
        <v>16</v>
      </c>
      <c r="B525" s="11">
        <f t="shared" si="192"/>
        <v>46273.833333333343</v>
      </c>
      <c r="C525" s="10" t="s">
        <v>66</v>
      </c>
      <c r="D525" s="10">
        <f t="shared" si="193"/>
        <v>1034</v>
      </c>
      <c r="E525" s="10" t="str">
        <f t="shared" si="194"/>
        <v>n/a</v>
      </c>
      <c r="F525" s="10" t="str">
        <f t="shared" si="195"/>
        <v>D03</v>
      </c>
      <c r="G525" s="11">
        <f t="shared" si="196"/>
        <v>46273.864583333343</v>
      </c>
      <c r="H525" s="11">
        <f t="shared" si="197"/>
        <v>46273.864583333343</v>
      </c>
      <c r="I525" s="11">
        <f t="shared" si="198"/>
        <v>46273.843750000007</v>
      </c>
      <c r="J525" s="13">
        <f t="shared" si="199"/>
        <v>0.24999999994179234</v>
      </c>
      <c r="K525" s="10">
        <f t="shared" si="200"/>
        <v>98</v>
      </c>
      <c r="L525" s="10">
        <f t="shared" si="201"/>
        <v>0</v>
      </c>
      <c r="M525" s="10">
        <f t="shared" si="202"/>
        <v>98</v>
      </c>
      <c r="N525" s="12">
        <f t="shared" si="203"/>
        <v>1</v>
      </c>
      <c r="O525" s="10" t="str">
        <f t="shared" si="204"/>
        <v/>
      </c>
      <c r="P525" s="13">
        <f t="shared" si="205"/>
        <v>0</v>
      </c>
      <c r="Q525" s="10" t="str">
        <f t="shared" si="206"/>
        <v/>
      </c>
      <c r="R525" s="11" t="str">
        <f t="shared" si="207"/>
        <v/>
      </c>
      <c r="S525" s="10" t="str">
        <f t="shared" si="208"/>
        <v>ALL PICKED</v>
      </c>
      <c r="T525" s="10" t="str">
        <f t="shared" si="209"/>
        <v>YES</v>
      </c>
      <c r="U525" s="10" t="str">
        <f t="shared" si="210"/>
        <v/>
      </c>
      <c r="V525" s="10" t="str">
        <f t="shared" si="211"/>
        <v/>
      </c>
      <c r="W525" s="10" t="str">
        <f t="shared" si="212"/>
        <v/>
      </c>
      <c r="X525" s="10" t="str">
        <f t="shared" si="213"/>
        <v>-</v>
      </c>
      <c r="Y525" s="10" t="str">
        <f t="shared" si="214"/>
        <v>Real route 1034: 98 items, last item released 19:05; departure = release + 60 min (rounded up to 15) + loading</v>
      </c>
      <c r="Z525" s="10" t="s">
        <v>148</v>
      </c>
      <c r="AA525" s="14"/>
      <c r="AB525" s="11"/>
      <c r="AC525" s="10"/>
      <c r="AD525" s="10" t="s">
        <v>203</v>
      </c>
      <c r="AE525" s="10" t="s">
        <v>152</v>
      </c>
      <c r="AF525" s="10"/>
      <c r="AG525" s="14"/>
      <c r="AH525" s="10"/>
      <c r="AI525">
        <f t="shared" si="215"/>
        <v>0</v>
      </c>
      <c r="AN525" t="s">
        <v>203</v>
      </c>
      <c r="AS525" t="s">
        <v>203</v>
      </c>
    </row>
    <row r="526" spans="1:45" x14ac:dyDescent="0.35">
      <c r="A526" s="10">
        <v>16</v>
      </c>
      <c r="B526" s="11">
        <f t="shared" si="192"/>
        <v>46273.833333333343</v>
      </c>
      <c r="C526" s="10" t="s">
        <v>67</v>
      </c>
      <c r="D526" s="10">
        <f t="shared" si="193"/>
        <v>1039</v>
      </c>
      <c r="E526" s="10" t="str">
        <f t="shared" si="194"/>
        <v>n/a</v>
      </c>
      <c r="F526" s="10" t="str">
        <f t="shared" si="195"/>
        <v>D04</v>
      </c>
      <c r="G526" s="11">
        <f t="shared" si="196"/>
        <v>46273.864583333343</v>
      </c>
      <c r="H526" s="11">
        <f t="shared" si="197"/>
        <v>46273.864583333343</v>
      </c>
      <c r="I526" s="11">
        <f t="shared" si="198"/>
        <v>46273.843750000007</v>
      </c>
      <c r="J526" s="13">
        <f t="shared" si="199"/>
        <v>0.24999999994179234</v>
      </c>
      <c r="K526" s="10">
        <f t="shared" si="200"/>
        <v>19</v>
      </c>
      <c r="L526" s="10">
        <f t="shared" si="201"/>
        <v>0</v>
      </c>
      <c r="M526" s="10">
        <f t="shared" si="202"/>
        <v>19</v>
      </c>
      <c r="N526" s="12">
        <f t="shared" si="203"/>
        <v>1</v>
      </c>
      <c r="O526" s="10" t="str">
        <f t="shared" si="204"/>
        <v/>
      </c>
      <c r="P526" s="13">
        <f t="shared" si="205"/>
        <v>0</v>
      </c>
      <c r="Q526" s="10" t="str">
        <f t="shared" si="206"/>
        <v/>
      </c>
      <c r="R526" s="11" t="str">
        <f t="shared" si="207"/>
        <v/>
      </c>
      <c r="S526" s="10" t="str">
        <f t="shared" si="208"/>
        <v>ALL PICKED</v>
      </c>
      <c r="T526" s="10" t="str">
        <f t="shared" si="209"/>
        <v>YES</v>
      </c>
      <c r="U526" s="10" t="str">
        <f t="shared" si="210"/>
        <v/>
      </c>
      <c r="V526" s="10" t="str">
        <f t="shared" si="211"/>
        <v/>
      </c>
      <c r="W526" s="10" t="str">
        <f t="shared" si="212"/>
        <v/>
      </c>
      <c r="X526" s="10" t="str">
        <f t="shared" si="213"/>
        <v>-</v>
      </c>
      <c r="Y526" s="10" t="str">
        <f t="shared" si="214"/>
        <v>Real route 1039: 19 items, last item released 19:13; departure = release + 60 min (rounded up to 15) + loading</v>
      </c>
      <c r="Z526" s="10" t="s">
        <v>148</v>
      </c>
      <c r="AA526" s="14"/>
      <c r="AB526" s="11"/>
      <c r="AC526" s="10"/>
      <c r="AD526" s="10" t="s">
        <v>203</v>
      </c>
      <c r="AE526" s="10" t="s">
        <v>152</v>
      </c>
      <c r="AF526" s="10"/>
      <c r="AG526" s="14"/>
      <c r="AH526" s="10"/>
      <c r="AI526">
        <f t="shared" si="215"/>
        <v>0</v>
      </c>
      <c r="AN526" t="s">
        <v>203</v>
      </c>
      <c r="AS526" t="s">
        <v>203</v>
      </c>
    </row>
    <row r="527" spans="1:45" x14ac:dyDescent="0.35">
      <c r="A527" s="10">
        <v>16</v>
      </c>
      <c r="B527" s="11">
        <f t="shared" si="192"/>
        <v>46273.833333333343</v>
      </c>
      <c r="C527" s="10" t="s">
        <v>68</v>
      </c>
      <c r="D527" s="10">
        <f t="shared" si="193"/>
        <v>1048</v>
      </c>
      <c r="E527" s="10" t="str">
        <f t="shared" si="194"/>
        <v>n/a</v>
      </c>
      <c r="F527" s="10" t="str">
        <f t="shared" si="195"/>
        <v>D05</v>
      </c>
      <c r="G527" s="11">
        <f t="shared" si="196"/>
        <v>46273.864583333343</v>
      </c>
      <c r="H527" s="11">
        <f t="shared" si="197"/>
        <v>46273.864583333343</v>
      </c>
      <c r="I527" s="11">
        <f t="shared" si="198"/>
        <v>46273.843750000007</v>
      </c>
      <c r="J527" s="13">
        <f t="shared" si="199"/>
        <v>0.24999999994179234</v>
      </c>
      <c r="K527" s="10">
        <f t="shared" si="200"/>
        <v>11</v>
      </c>
      <c r="L527" s="10">
        <f t="shared" si="201"/>
        <v>0</v>
      </c>
      <c r="M527" s="10">
        <f t="shared" si="202"/>
        <v>11</v>
      </c>
      <c r="N527" s="12">
        <f t="shared" si="203"/>
        <v>1</v>
      </c>
      <c r="O527" s="10" t="str">
        <f t="shared" si="204"/>
        <v/>
      </c>
      <c r="P527" s="13">
        <f t="shared" si="205"/>
        <v>0</v>
      </c>
      <c r="Q527" s="10" t="str">
        <f t="shared" si="206"/>
        <v/>
      </c>
      <c r="R527" s="11" t="str">
        <f t="shared" si="207"/>
        <v/>
      </c>
      <c r="S527" s="10" t="str">
        <f t="shared" si="208"/>
        <v>ALL PICKED</v>
      </c>
      <c r="T527" s="10" t="str">
        <f t="shared" si="209"/>
        <v>YES</v>
      </c>
      <c r="U527" s="10" t="str">
        <f t="shared" si="210"/>
        <v/>
      </c>
      <c r="V527" s="10" t="str">
        <f t="shared" si="211"/>
        <v/>
      </c>
      <c r="W527" s="10" t="str">
        <f t="shared" si="212"/>
        <v/>
      </c>
      <c r="X527" s="10" t="str">
        <f t="shared" si="213"/>
        <v>-</v>
      </c>
      <c r="Y527" s="10" t="str">
        <f t="shared" si="214"/>
        <v>Real route 1048: 11 items, last item released 19:13; departure = release + 60 min (rounded up to 15) + loading</v>
      </c>
      <c r="Z527" s="10" t="s">
        <v>148</v>
      </c>
      <c r="AA527" s="14"/>
      <c r="AB527" s="11"/>
      <c r="AC527" s="10"/>
      <c r="AD527" s="10" t="s">
        <v>203</v>
      </c>
      <c r="AE527" s="10" t="s">
        <v>152</v>
      </c>
      <c r="AF527" s="10"/>
      <c r="AG527" s="14"/>
      <c r="AH527" s="10"/>
      <c r="AI527">
        <f t="shared" si="215"/>
        <v>0</v>
      </c>
      <c r="AN527" t="s">
        <v>203</v>
      </c>
      <c r="AS527" t="s">
        <v>203</v>
      </c>
    </row>
    <row r="528" spans="1:45" x14ac:dyDescent="0.35">
      <c r="A528" s="10">
        <v>16</v>
      </c>
      <c r="B528" s="11">
        <f t="shared" si="192"/>
        <v>46273.833333333343</v>
      </c>
      <c r="C528" s="10" t="s">
        <v>69</v>
      </c>
      <c r="D528" s="10">
        <f t="shared" si="193"/>
        <v>1051</v>
      </c>
      <c r="E528" s="10" t="str">
        <f t="shared" si="194"/>
        <v>n/a</v>
      </c>
      <c r="F528" s="10" t="str">
        <f t="shared" si="195"/>
        <v>D06</v>
      </c>
      <c r="G528" s="11">
        <f t="shared" si="196"/>
        <v>46273.864583333343</v>
      </c>
      <c r="H528" s="11">
        <f t="shared" si="197"/>
        <v>46273.864583333343</v>
      </c>
      <c r="I528" s="11">
        <f t="shared" si="198"/>
        <v>46273.843750000007</v>
      </c>
      <c r="J528" s="13">
        <f t="shared" si="199"/>
        <v>0.24999999994179234</v>
      </c>
      <c r="K528" s="10">
        <f t="shared" si="200"/>
        <v>45</v>
      </c>
      <c r="L528" s="10">
        <f t="shared" si="201"/>
        <v>0</v>
      </c>
      <c r="M528" s="10">
        <f t="shared" si="202"/>
        <v>45</v>
      </c>
      <c r="N528" s="12">
        <f t="shared" si="203"/>
        <v>1</v>
      </c>
      <c r="O528" s="10" t="str">
        <f t="shared" si="204"/>
        <v/>
      </c>
      <c r="P528" s="13">
        <f t="shared" si="205"/>
        <v>0</v>
      </c>
      <c r="Q528" s="10" t="str">
        <f t="shared" si="206"/>
        <v/>
      </c>
      <c r="R528" s="11" t="str">
        <f t="shared" si="207"/>
        <v/>
      </c>
      <c r="S528" s="10" t="str">
        <f t="shared" si="208"/>
        <v>ALL PICKED</v>
      </c>
      <c r="T528" s="10" t="str">
        <f t="shared" si="209"/>
        <v>YES</v>
      </c>
      <c r="U528" s="10" t="str">
        <f t="shared" si="210"/>
        <v/>
      </c>
      <c r="V528" s="10" t="str">
        <f t="shared" si="211"/>
        <v/>
      </c>
      <c r="W528" s="10" t="str">
        <f t="shared" si="212"/>
        <v/>
      </c>
      <c r="X528" s="10" t="str">
        <f t="shared" si="213"/>
        <v>-</v>
      </c>
      <c r="Y528" s="10" t="str">
        <f t="shared" si="214"/>
        <v>Real route 1051: 45 items, last item released 19:03; departure = release + 60 min (rounded up to 15) + loading</v>
      </c>
      <c r="Z528" s="10" t="s">
        <v>148</v>
      </c>
      <c r="AA528" s="14"/>
      <c r="AB528" s="11"/>
      <c r="AC528" s="10"/>
      <c r="AD528" s="10" t="s">
        <v>203</v>
      </c>
      <c r="AE528" s="10" t="s">
        <v>152</v>
      </c>
      <c r="AF528" s="10"/>
      <c r="AG528" s="14"/>
      <c r="AH528" s="10"/>
      <c r="AI528">
        <f t="shared" si="215"/>
        <v>0</v>
      </c>
      <c r="AN528" t="s">
        <v>203</v>
      </c>
      <c r="AS528" t="s">
        <v>203</v>
      </c>
    </row>
    <row r="529" spans="1:45" x14ac:dyDescent="0.35">
      <c r="A529" s="10">
        <v>16</v>
      </c>
      <c r="B529" s="11">
        <f t="shared" si="192"/>
        <v>46273.833333333343</v>
      </c>
      <c r="C529" s="10" t="s">
        <v>70</v>
      </c>
      <c r="D529" s="10">
        <f t="shared" si="193"/>
        <v>1063</v>
      </c>
      <c r="E529" s="10" t="str">
        <f t="shared" si="194"/>
        <v>n/a</v>
      </c>
      <c r="F529" s="10" t="str">
        <f t="shared" si="195"/>
        <v>D07</v>
      </c>
      <c r="G529" s="11">
        <f t="shared" si="196"/>
        <v>46273.864583333343</v>
      </c>
      <c r="H529" s="11">
        <f t="shared" si="197"/>
        <v>46273.864583333343</v>
      </c>
      <c r="I529" s="11">
        <f t="shared" si="198"/>
        <v>46273.843750000007</v>
      </c>
      <c r="J529" s="13">
        <f t="shared" si="199"/>
        <v>0.24999999994179234</v>
      </c>
      <c r="K529" s="10">
        <f t="shared" si="200"/>
        <v>35</v>
      </c>
      <c r="L529" s="10">
        <f t="shared" si="201"/>
        <v>0</v>
      </c>
      <c r="M529" s="10">
        <f t="shared" si="202"/>
        <v>35</v>
      </c>
      <c r="N529" s="12">
        <f t="shared" si="203"/>
        <v>1</v>
      </c>
      <c r="O529" s="10" t="str">
        <f t="shared" si="204"/>
        <v/>
      </c>
      <c r="P529" s="13">
        <f t="shared" si="205"/>
        <v>0</v>
      </c>
      <c r="Q529" s="10" t="str">
        <f t="shared" si="206"/>
        <v/>
      </c>
      <c r="R529" s="11" t="str">
        <f t="shared" si="207"/>
        <v/>
      </c>
      <c r="S529" s="10" t="str">
        <f t="shared" si="208"/>
        <v>ALL PICKED</v>
      </c>
      <c r="T529" s="10" t="str">
        <f t="shared" si="209"/>
        <v>YES</v>
      </c>
      <c r="U529" s="10" t="str">
        <f t="shared" si="210"/>
        <v/>
      </c>
      <c r="V529" s="10" t="str">
        <f t="shared" si="211"/>
        <v/>
      </c>
      <c r="W529" s="10" t="str">
        <f t="shared" si="212"/>
        <v/>
      </c>
      <c r="X529" s="10" t="str">
        <f t="shared" si="213"/>
        <v>-</v>
      </c>
      <c r="Y529" s="10" t="str">
        <f t="shared" si="214"/>
        <v>Real route 1063: 35 items, last item released 19:13; departure = release + 60 min (rounded up to 15) + loading</v>
      </c>
      <c r="Z529" s="10" t="s">
        <v>148</v>
      </c>
      <c r="AA529" s="14"/>
      <c r="AB529" s="11"/>
      <c r="AC529" s="10"/>
      <c r="AD529" s="10" t="s">
        <v>203</v>
      </c>
      <c r="AE529" s="10" t="s">
        <v>152</v>
      </c>
      <c r="AF529" s="10"/>
      <c r="AG529" s="14"/>
      <c r="AH529" s="10"/>
      <c r="AI529">
        <f t="shared" si="215"/>
        <v>0</v>
      </c>
      <c r="AN529" t="s">
        <v>203</v>
      </c>
      <c r="AS529" t="s">
        <v>203</v>
      </c>
    </row>
    <row r="530" spans="1:45" x14ac:dyDescent="0.35">
      <c r="A530" s="10">
        <v>16</v>
      </c>
      <c r="B530" s="11">
        <f t="shared" si="192"/>
        <v>46273.833333333343</v>
      </c>
      <c r="C530" s="10" t="s">
        <v>71</v>
      </c>
      <c r="D530" s="10">
        <f t="shared" si="193"/>
        <v>1066</v>
      </c>
      <c r="E530" s="10" t="str">
        <f t="shared" si="194"/>
        <v>n/a</v>
      </c>
      <c r="F530" s="10" t="str">
        <f t="shared" si="195"/>
        <v>D08</v>
      </c>
      <c r="G530" s="11">
        <f t="shared" si="196"/>
        <v>46273.875</v>
      </c>
      <c r="H530" s="11">
        <f t="shared" si="197"/>
        <v>46273.875</v>
      </c>
      <c r="I530" s="11">
        <f t="shared" si="198"/>
        <v>46273.854166666664</v>
      </c>
      <c r="J530" s="13">
        <f t="shared" si="199"/>
        <v>0.4999999997089617</v>
      </c>
      <c r="K530" s="10">
        <f t="shared" si="200"/>
        <v>12</v>
      </c>
      <c r="L530" s="10">
        <f t="shared" si="201"/>
        <v>0</v>
      </c>
      <c r="M530" s="10">
        <f t="shared" si="202"/>
        <v>12</v>
      </c>
      <c r="N530" s="12">
        <f t="shared" si="203"/>
        <v>1</v>
      </c>
      <c r="O530" s="10" t="str">
        <f t="shared" si="204"/>
        <v/>
      </c>
      <c r="P530" s="13">
        <f t="shared" si="205"/>
        <v>0</v>
      </c>
      <c r="Q530" s="10" t="str">
        <f t="shared" si="206"/>
        <v/>
      </c>
      <c r="R530" s="11" t="str">
        <f t="shared" si="207"/>
        <v/>
      </c>
      <c r="S530" s="10" t="str">
        <f t="shared" si="208"/>
        <v>ALL PICKED</v>
      </c>
      <c r="T530" s="10" t="str">
        <f t="shared" si="209"/>
        <v>YES</v>
      </c>
      <c r="U530" s="10" t="str">
        <f t="shared" si="210"/>
        <v/>
      </c>
      <c r="V530" s="10" t="str">
        <f t="shared" si="211"/>
        <v/>
      </c>
      <c r="W530" s="10" t="str">
        <f t="shared" si="212"/>
        <v/>
      </c>
      <c r="X530" s="10" t="str">
        <f t="shared" si="213"/>
        <v>-</v>
      </c>
      <c r="Y530" s="10" t="str">
        <f t="shared" si="214"/>
        <v>Real route 1066: 12 items, last item released 19:28; departure = release + 60 min (rounded up to 15) + loading</v>
      </c>
      <c r="Z530" s="10" t="s">
        <v>148</v>
      </c>
      <c r="AA530" s="14"/>
      <c r="AB530" s="11"/>
      <c r="AC530" s="10"/>
      <c r="AD530" s="10" t="s">
        <v>203</v>
      </c>
      <c r="AE530" s="10" t="s">
        <v>152</v>
      </c>
      <c r="AF530" s="10"/>
      <c r="AG530" s="14"/>
      <c r="AH530" s="10"/>
      <c r="AI530">
        <f t="shared" si="215"/>
        <v>0</v>
      </c>
      <c r="AN530" t="s">
        <v>203</v>
      </c>
      <c r="AS530" t="s">
        <v>203</v>
      </c>
    </row>
    <row r="531" spans="1:45" x14ac:dyDescent="0.35">
      <c r="A531" s="10">
        <v>16</v>
      </c>
      <c r="B531" s="11">
        <f t="shared" si="192"/>
        <v>46273.833333333343</v>
      </c>
      <c r="C531" s="10" t="s">
        <v>72</v>
      </c>
      <c r="D531" s="10">
        <f t="shared" si="193"/>
        <v>1069</v>
      </c>
      <c r="E531" s="10" t="str">
        <f t="shared" si="194"/>
        <v>n/a</v>
      </c>
      <c r="F531" s="10" t="str">
        <f t="shared" si="195"/>
        <v>D09</v>
      </c>
      <c r="G531" s="11">
        <f t="shared" si="196"/>
        <v>46273.875</v>
      </c>
      <c r="H531" s="11">
        <f t="shared" si="197"/>
        <v>46273.875</v>
      </c>
      <c r="I531" s="11">
        <f t="shared" si="198"/>
        <v>46273.854166666664</v>
      </c>
      <c r="J531" s="13">
        <f t="shared" si="199"/>
        <v>0.4999999997089617</v>
      </c>
      <c r="K531" s="10">
        <f t="shared" si="200"/>
        <v>27</v>
      </c>
      <c r="L531" s="10">
        <f t="shared" si="201"/>
        <v>0</v>
      </c>
      <c r="M531" s="10">
        <f t="shared" si="202"/>
        <v>27</v>
      </c>
      <c r="N531" s="12">
        <f t="shared" si="203"/>
        <v>1</v>
      </c>
      <c r="O531" s="10" t="str">
        <f t="shared" si="204"/>
        <v/>
      </c>
      <c r="P531" s="13">
        <f t="shared" si="205"/>
        <v>0</v>
      </c>
      <c r="Q531" s="10" t="str">
        <f t="shared" si="206"/>
        <v/>
      </c>
      <c r="R531" s="11" t="str">
        <f t="shared" si="207"/>
        <v/>
      </c>
      <c r="S531" s="10" t="str">
        <f t="shared" si="208"/>
        <v>ALL PICKED</v>
      </c>
      <c r="T531" s="10" t="str">
        <f t="shared" si="209"/>
        <v>YES</v>
      </c>
      <c r="U531" s="10" t="str">
        <f t="shared" si="210"/>
        <v/>
      </c>
      <c r="V531" s="10" t="str">
        <f t="shared" si="211"/>
        <v/>
      </c>
      <c r="W531" s="10" t="str">
        <f t="shared" si="212"/>
        <v/>
      </c>
      <c r="X531" s="10" t="str">
        <f t="shared" si="213"/>
        <v>-</v>
      </c>
      <c r="Y531" s="10" t="str">
        <f t="shared" si="214"/>
        <v>Real route 1069: 27 items, last item released 19:28; departure = release + 60 min (rounded up to 15) + loading</v>
      </c>
      <c r="Z531" s="10" t="s">
        <v>148</v>
      </c>
      <c r="AA531" s="14"/>
      <c r="AB531" s="11"/>
      <c r="AC531" s="10"/>
      <c r="AD531" s="10" t="s">
        <v>203</v>
      </c>
      <c r="AE531" s="10" t="s">
        <v>152</v>
      </c>
      <c r="AF531" s="10"/>
      <c r="AG531" s="14"/>
      <c r="AH531" s="10"/>
      <c r="AI531">
        <f t="shared" si="215"/>
        <v>0</v>
      </c>
      <c r="AN531" t="s">
        <v>203</v>
      </c>
      <c r="AS531" t="s">
        <v>203</v>
      </c>
    </row>
    <row r="532" spans="1:45" x14ac:dyDescent="0.35">
      <c r="A532" s="10">
        <v>16</v>
      </c>
      <c r="B532" s="11">
        <f t="shared" si="192"/>
        <v>46273.833333333343</v>
      </c>
      <c r="C532" s="10" t="s">
        <v>73</v>
      </c>
      <c r="D532" s="10">
        <f t="shared" si="193"/>
        <v>1083</v>
      </c>
      <c r="E532" s="10" t="str">
        <f t="shared" si="194"/>
        <v>n/a</v>
      </c>
      <c r="F532" s="10" t="str">
        <f t="shared" si="195"/>
        <v>D10</v>
      </c>
      <c r="G532" s="11">
        <f t="shared" si="196"/>
        <v>46273.875</v>
      </c>
      <c r="H532" s="11">
        <f t="shared" si="197"/>
        <v>46273.875</v>
      </c>
      <c r="I532" s="11">
        <f t="shared" si="198"/>
        <v>46273.854166666664</v>
      </c>
      <c r="J532" s="13">
        <f t="shared" si="199"/>
        <v>0.4999999997089617</v>
      </c>
      <c r="K532" s="10">
        <f t="shared" si="200"/>
        <v>9</v>
      </c>
      <c r="L532" s="10">
        <f t="shared" si="201"/>
        <v>0</v>
      </c>
      <c r="M532" s="10">
        <f t="shared" si="202"/>
        <v>9</v>
      </c>
      <c r="N532" s="12">
        <f t="shared" si="203"/>
        <v>1</v>
      </c>
      <c r="O532" s="10" t="str">
        <f t="shared" si="204"/>
        <v/>
      </c>
      <c r="P532" s="13">
        <f t="shared" si="205"/>
        <v>0</v>
      </c>
      <c r="Q532" s="10" t="str">
        <f t="shared" si="206"/>
        <v/>
      </c>
      <c r="R532" s="11" t="str">
        <f t="shared" si="207"/>
        <v/>
      </c>
      <c r="S532" s="10" t="str">
        <f t="shared" si="208"/>
        <v>ALL PICKED</v>
      </c>
      <c r="T532" s="10" t="str">
        <f t="shared" si="209"/>
        <v>YES</v>
      </c>
      <c r="U532" s="10" t="str">
        <f t="shared" si="210"/>
        <v/>
      </c>
      <c r="V532" s="10" t="str">
        <f t="shared" si="211"/>
        <v/>
      </c>
      <c r="W532" s="10" t="str">
        <f t="shared" si="212"/>
        <v/>
      </c>
      <c r="X532" s="10" t="str">
        <f t="shared" si="213"/>
        <v>-</v>
      </c>
      <c r="Y532" s="10" t="str">
        <f t="shared" si="214"/>
        <v>Real route 1083: 9 items, last item released 19:28; departure = release + 60 min (rounded up to 15) + loading</v>
      </c>
      <c r="Z532" s="10" t="s">
        <v>148</v>
      </c>
      <c r="AA532" s="14"/>
      <c r="AB532" s="11"/>
      <c r="AC532" s="10"/>
      <c r="AD532" s="10" t="s">
        <v>203</v>
      </c>
      <c r="AE532" s="10" t="s">
        <v>152</v>
      </c>
      <c r="AF532" s="10"/>
      <c r="AG532" s="14"/>
      <c r="AH532" s="10"/>
      <c r="AI532">
        <f t="shared" si="215"/>
        <v>0</v>
      </c>
      <c r="AN532" t="s">
        <v>203</v>
      </c>
      <c r="AS532" t="s">
        <v>203</v>
      </c>
    </row>
    <row r="533" spans="1:45" x14ac:dyDescent="0.35">
      <c r="A533" s="10">
        <v>16</v>
      </c>
      <c r="B533" s="11">
        <f t="shared" si="192"/>
        <v>46273.833333333343</v>
      </c>
      <c r="C533" s="10" t="s">
        <v>74</v>
      </c>
      <c r="D533" s="10">
        <f t="shared" si="193"/>
        <v>1981</v>
      </c>
      <c r="E533" s="10" t="str">
        <f t="shared" si="194"/>
        <v>n/a</v>
      </c>
      <c r="F533" s="10" t="str">
        <f t="shared" si="195"/>
        <v>D12</v>
      </c>
      <c r="G533" s="11">
        <f t="shared" si="196"/>
        <v>46273.885416666657</v>
      </c>
      <c r="H533" s="11">
        <f t="shared" si="197"/>
        <v>46273.885416666657</v>
      </c>
      <c r="I533" s="11">
        <f t="shared" si="198"/>
        <v>46273.864583333321</v>
      </c>
      <c r="J533" s="13">
        <f t="shared" si="199"/>
        <v>0.74999999947613105</v>
      </c>
      <c r="K533" s="10">
        <f t="shared" si="200"/>
        <v>90</v>
      </c>
      <c r="L533" s="10">
        <f t="shared" si="201"/>
        <v>0</v>
      </c>
      <c r="M533" s="10">
        <f t="shared" si="202"/>
        <v>90</v>
      </c>
      <c r="N533" s="12">
        <f t="shared" si="203"/>
        <v>1</v>
      </c>
      <c r="O533" s="10" t="str">
        <f t="shared" si="204"/>
        <v/>
      </c>
      <c r="P533" s="13">
        <f t="shared" si="205"/>
        <v>0</v>
      </c>
      <c r="Q533" s="10" t="str">
        <f t="shared" si="206"/>
        <v/>
      </c>
      <c r="R533" s="11" t="str">
        <f t="shared" si="207"/>
        <v/>
      </c>
      <c r="S533" s="10" t="str">
        <f t="shared" si="208"/>
        <v>ALL PICKED</v>
      </c>
      <c r="T533" s="10" t="str">
        <f t="shared" si="209"/>
        <v>YES</v>
      </c>
      <c r="U533" s="10" t="str">
        <f t="shared" si="210"/>
        <v/>
      </c>
      <c r="V533" s="10" t="str">
        <f t="shared" si="211"/>
        <v/>
      </c>
      <c r="W533" s="10" t="str">
        <f t="shared" si="212"/>
        <v/>
      </c>
      <c r="X533" s="10" t="str">
        <f t="shared" si="213"/>
        <v>-</v>
      </c>
      <c r="Y533" s="10" t="str">
        <f t="shared" si="214"/>
        <v>Real route 1981: 90 items, last item released 19:37; departure = release + 60 min (rounded up to 15) + loading</v>
      </c>
      <c r="Z533" s="10" t="s">
        <v>148</v>
      </c>
      <c r="AA533" s="14"/>
      <c r="AB533" s="11"/>
      <c r="AC533" s="10"/>
      <c r="AD533" s="10" t="s">
        <v>203</v>
      </c>
      <c r="AE533" s="10" t="s">
        <v>152</v>
      </c>
      <c r="AF533" s="10"/>
      <c r="AG533" s="14"/>
      <c r="AH533" s="10"/>
      <c r="AI533">
        <f t="shared" si="215"/>
        <v>0</v>
      </c>
      <c r="AN533" t="s">
        <v>203</v>
      </c>
      <c r="AS533" t="s">
        <v>203</v>
      </c>
    </row>
    <row r="534" spans="1:45" x14ac:dyDescent="0.35">
      <c r="A534" s="10">
        <v>17</v>
      </c>
      <c r="B534" s="11">
        <f t="shared" si="192"/>
        <v>46273.84375</v>
      </c>
      <c r="C534" s="10" t="s">
        <v>20</v>
      </c>
      <c r="D534" s="10">
        <f t="shared" si="193"/>
        <v>1027</v>
      </c>
      <c r="E534" s="10" t="str">
        <f t="shared" si="194"/>
        <v>n/a</v>
      </c>
      <c r="F534" s="10" t="str">
        <f t="shared" si="195"/>
        <v>D01</v>
      </c>
      <c r="G534" s="11">
        <f t="shared" si="196"/>
        <v>46273.770833333343</v>
      </c>
      <c r="H534" s="11">
        <f t="shared" si="197"/>
        <v>46273.770833333343</v>
      </c>
      <c r="I534" s="11">
        <f t="shared" si="198"/>
        <v>46273.750000000007</v>
      </c>
      <c r="J534" s="13">
        <f t="shared" si="199"/>
        <v>-2.249999999825377</v>
      </c>
      <c r="K534" s="10">
        <f t="shared" si="200"/>
        <v>1</v>
      </c>
      <c r="L534" s="10">
        <f t="shared" si="201"/>
        <v>0</v>
      </c>
      <c r="M534" s="10">
        <f t="shared" si="202"/>
        <v>1</v>
      </c>
      <c r="N534" s="12">
        <f t="shared" si="203"/>
        <v>1</v>
      </c>
      <c r="O534" s="10" t="str">
        <f t="shared" si="204"/>
        <v/>
      </c>
      <c r="P534" s="13">
        <f t="shared" si="205"/>
        <v>0</v>
      </c>
      <c r="Q534" s="10" t="str">
        <f t="shared" si="206"/>
        <v/>
      </c>
      <c r="R534" s="11" t="str">
        <f t="shared" si="207"/>
        <v/>
      </c>
      <c r="S534" s="10" t="str">
        <f t="shared" si="208"/>
        <v>DEPARTED COMPLETE</v>
      </c>
      <c r="T534" s="10" t="str">
        <f t="shared" si="209"/>
        <v>YES</v>
      </c>
      <c r="U534" s="10" t="str">
        <f t="shared" si="210"/>
        <v/>
      </c>
      <c r="V534" s="10" t="str">
        <f t="shared" si="211"/>
        <v/>
      </c>
      <c r="W534" s="10" t="str">
        <f t="shared" si="212"/>
        <v/>
      </c>
      <c r="X534" s="10" t="str">
        <f t="shared" si="213"/>
        <v>-</v>
      </c>
      <c r="Y534" s="10" t="str">
        <f t="shared" si="214"/>
        <v>Real route 1027: 1 items, last item released 16:56; departure = release + 60 min (rounded up to 15) + loading</v>
      </c>
      <c r="Z534" s="10" t="s">
        <v>148</v>
      </c>
      <c r="AA534" s="14"/>
      <c r="AB534" s="11"/>
      <c r="AC534" s="10"/>
      <c r="AD534" s="10" t="s">
        <v>262</v>
      </c>
      <c r="AE534" s="10" t="s">
        <v>152</v>
      </c>
      <c r="AF534" s="10"/>
      <c r="AG534" s="14"/>
      <c r="AH534" s="10"/>
      <c r="AI534">
        <f t="shared" si="215"/>
        <v>0</v>
      </c>
      <c r="AN534" t="s">
        <v>262</v>
      </c>
      <c r="AS534" t="s">
        <v>262</v>
      </c>
    </row>
    <row r="535" spans="1:45" x14ac:dyDescent="0.35">
      <c r="A535" s="10">
        <v>17</v>
      </c>
      <c r="B535" s="11">
        <f t="shared" si="192"/>
        <v>46273.84375</v>
      </c>
      <c r="C535" s="10" t="s">
        <v>43</v>
      </c>
      <c r="D535" s="10">
        <f t="shared" si="193"/>
        <v>1011</v>
      </c>
      <c r="E535" s="10" t="str">
        <f t="shared" si="194"/>
        <v>n/a</v>
      </c>
      <c r="F535" s="10" t="str">
        <f t="shared" si="195"/>
        <v>D04</v>
      </c>
      <c r="G535" s="11">
        <f t="shared" si="196"/>
        <v>46273.802083333343</v>
      </c>
      <c r="H535" s="11">
        <f t="shared" si="197"/>
        <v>46273.802083333343</v>
      </c>
      <c r="I535" s="11">
        <f t="shared" si="198"/>
        <v>46273.781250000007</v>
      </c>
      <c r="J535" s="13">
        <f t="shared" si="199"/>
        <v>-1.499999999825377</v>
      </c>
      <c r="K535" s="10">
        <f t="shared" si="200"/>
        <v>15</v>
      </c>
      <c r="L535" s="10">
        <f t="shared" si="201"/>
        <v>0</v>
      </c>
      <c r="M535" s="10">
        <f t="shared" si="202"/>
        <v>15</v>
      </c>
      <c r="N535" s="12">
        <f t="shared" si="203"/>
        <v>1</v>
      </c>
      <c r="O535" s="10" t="str">
        <f t="shared" si="204"/>
        <v/>
      </c>
      <c r="P535" s="13">
        <f t="shared" si="205"/>
        <v>0</v>
      </c>
      <c r="Q535" s="10" t="str">
        <f t="shared" si="206"/>
        <v/>
      </c>
      <c r="R535" s="11" t="str">
        <f t="shared" si="207"/>
        <v/>
      </c>
      <c r="S535" s="10" t="str">
        <f t="shared" si="208"/>
        <v>DEPARTED COMPLETE</v>
      </c>
      <c r="T535" s="10" t="str">
        <f t="shared" si="209"/>
        <v>YES</v>
      </c>
      <c r="U535" s="10" t="str">
        <f t="shared" si="210"/>
        <v/>
      </c>
      <c r="V535" s="10" t="str">
        <f t="shared" si="211"/>
        <v/>
      </c>
      <c r="W535" s="10" t="str">
        <f t="shared" si="212"/>
        <v/>
      </c>
      <c r="X535" s="10" t="str">
        <f t="shared" si="213"/>
        <v>-</v>
      </c>
      <c r="Y535" s="10" t="str">
        <f t="shared" si="214"/>
        <v>Real route 1011: 15 items, last item released 17:38; departure = release + 60 min (rounded up to 15) + loading</v>
      </c>
      <c r="Z535" s="10" t="s">
        <v>148</v>
      </c>
      <c r="AA535" s="14"/>
      <c r="AB535" s="11"/>
      <c r="AC535" s="10"/>
      <c r="AD535" s="10" t="s">
        <v>262</v>
      </c>
      <c r="AE535" s="10" t="s">
        <v>152</v>
      </c>
      <c r="AF535" s="10"/>
      <c r="AG535" s="14"/>
      <c r="AH535" s="10"/>
      <c r="AI535">
        <f t="shared" si="215"/>
        <v>0</v>
      </c>
      <c r="AN535" t="s">
        <v>262</v>
      </c>
      <c r="AS535" t="s">
        <v>262</v>
      </c>
    </row>
    <row r="536" spans="1:45" x14ac:dyDescent="0.35">
      <c r="A536" s="10">
        <v>17</v>
      </c>
      <c r="B536" s="11">
        <f t="shared" si="192"/>
        <v>46273.84375</v>
      </c>
      <c r="C536" s="10" t="s">
        <v>44</v>
      </c>
      <c r="D536" s="10">
        <f t="shared" si="193"/>
        <v>1045</v>
      </c>
      <c r="E536" s="10" t="str">
        <f t="shared" si="194"/>
        <v>n/a</v>
      </c>
      <c r="F536" s="10" t="str">
        <f t="shared" si="195"/>
        <v>D05</v>
      </c>
      <c r="G536" s="11">
        <f t="shared" si="196"/>
        <v>46273.8125</v>
      </c>
      <c r="H536" s="11">
        <f t="shared" si="197"/>
        <v>46273.8125</v>
      </c>
      <c r="I536" s="11">
        <f t="shared" si="198"/>
        <v>46273.791666666664</v>
      </c>
      <c r="J536" s="13">
        <f t="shared" si="199"/>
        <v>-1.2500000000582077</v>
      </c>
      <c r="K536" s="10">
        <f t="shared" si="200"/>
        <v>21</v>
      </c>
      <c r="L536" s="10">
        <f t="shared" si="201"/>
        <v>0</v>
      </c>
      <c r="M536" s="10">
        <f t="shared" si="202"/>
        <v>21</v>
      </c>
      <c r="N536" s="12">
        <f t="shared" si="203"/>
        <v>1</v>
      </c>
      <c r="O536" s="10" t="str">
        <f t="shared" si="204"/>
        <v/>
      </c>
      <c r="P536" s="13">
        <f t="shared" si="205"/>
        <v>0</v>
      </c>
      <c r="Q536" s="10" t="str">
        <f t="shared" si="206"/>
        <v/>
      </c>
      <c r="R536" s="11" t="str">
        <f t="shared" si="207"/>
        <v/>
      </c>
      <c r="S536" s="10" t="str">
        <f t="shared" si="208"/>
        <v>DEPARTED COMPLETE</v>
      </c>
      <c r="T536" s="10" t="str">
        <f t="shared" si="209"/>
        <v>YES</v>
      </c>
      <c r="U536" s="10" t="str">
        <f t="shared" si="210"/>
        <v/>
      </c>
      <c r="V536" s="10" t="str">
        <f t="shared" si="211"/>
        <v/>
      </c>
      <c r="W536" s="10" t="str">
        <f t="shared" si="212"/>
        <v/>
      </c>
      <c r="X536" s="10" t="str">
        <f t="shared" si="213"/>
        <v>-</v>
      </c>
      <c r="Y536" s="10" t="str">
        <f t="shared" si="214"/>
        <v>Real route 1045: 21 items, last item released 17:58; departure = release + 60 min (rounded up to 15) + loading</v>
      </c>
      <c r="Z536" s="10" t="s">
        <v>148</v>
      </c>
      <c r="AA536" s="14"/>
      <c r="AB536" s="11"/>
      <c r="AC536" s="10"/>
      <c r="AD536" s="10" t="s">
        <v>262</v>
      </c>
      <c r="AE536" s="10" t="s">
        <v>152</v>
      </c>
      <c r="AF536" s="10"/>
      <c r="AG536" s="14"/>
      <c r="AH536" s="10"/>
      <c r="AI536">
        <f t="shared" si="215"/>
        <v>0</v>
      </c>
      <c r="AN536" t="s">
        <v>262</v>
      </c>
      <c r="AS536" t="s">
        <v>262</v>
      </c>
    </row>
    <row r="537" spans="1:45" x14ac:dyDescent="0.35">
      <c r="A537" s="10">
        <v>17</v>
      </c>
      <c r="B537" s="11">
        <f t="shared" si="192"/>
        <v>46273.84375</v>
      </c>
      <c r="C537" s="10" t="s">
        <v>45</v>
      </c>
      <c r="D537" s="10">
        <f t="shared" si="193"/>
        <v>1072</v>
      </c>
      <c r="E537" s="10" t="str">
        <f t="shared" si="194"/>
        <v>n/a</v>
      </c>
      <c r="F537" s="10" t="str">
        <f t="shared" si="195"/>
        <v>D06</v>
      </c>
      <c r="G537" s="11">
        <f t="shared" si="196"/>
        <v>46273.802083333343</v>
      </c>
      <c r="H537" s="11">
        <f t="shared" si="197"/>
        <v>46273.802083333343</v>
      </c>
      <c r="I537" s="11">
        <f t="shared" si="198"/>
        <v>46273.781250000007</v>
      </c>
      <c r="J537" s="13">
        <f t="shared" si="199"/>
        <v>-1.499999999825377</v>
      </c>
      <c r="K537" s="10">
        <f t="shared" si="200"/>
        <v>2</v>
      </c>
      <c r="L537" s="10">
        <f t="shared" si="201"/>
        <v>0</v>
      </c>
      <c r="M537" s="10">
        <f t="shared" si="202"/>
        <v>2</v>
      </c>
      <c r="N537" s="12">
        <f t="shared" si="203"/>
        <v>1</v>
      </c>
      <c r="O537" s="10" t="str">
        <f t="shared" si="204"/>
        <v/>
      </c>
      <c r="P537" s="13">
        <f t="shared" si="205"/>
        <v>0</v>
      </c>
      <c r="Q537" s="10" t="str">
        <f t="shared" si="206"/>
        <v/>
      </c>
      <c r="R537" s="11" t="str">
        <f t="shared" si="207"/>
        <v/>
      </c>
      <c r="S537" s="10" t="str">
        <f t="shared" si="208"/>
        <v>DEPARTED COMPLETE</v>
      </c>
      <c r="T537" s="10" t="str">
        <f t="shared" si="209"/>
        <v>YES</v>
      </c>
      <c r="U537" s="10" t="str">
        <f t="shared" si="210"/>
        <v/>
      </c>
      <c r="V537" s="10" t="str">
        <f t="shared" si="211"/>
        <v/>
      </c>
      <c r="W537" s="10" t="str">
        <f t="shared" si="212"/>
        <v/>
      </c>
      <c r="X537" s="10" t="str">
        <f t="shared" si="213"/>
        <v>T07_PICK_CUTOFF_PASSED_LATE</v>
      </c>
      <c r="Y537" s="10" t="str">
        <f t="shared" si="214"/>
        <v>Real route 1072: 2 items, last item released 17:54. Synthesized status-coverage scenario: pick cutoff 18:45 and departure 19:15; snapshot 11 intentionally demonstrates open work at cutoff.</v>
      </c>
      <c r="Z537" s="10" t="s">
        <v>148</v>
      </c>
      <c r="AA537" s="14"/>
      <c r="AB537" s="11"/>
      <c r="AC537" s="10"/>
      <c r="AD537" s="10" t="s">
        <v>262</v>
      </c>
      <c r="AE537" s="10" t="s">
        <v>152</v>
      </c>
      <c r="AF537" s="10"/>
      <c r="AG537" s="14"/>
      <c r="AH537" s="10"/>
      <c r="AI537">
        <f t="shared" si="215"/>
        <v>0</v>
      </c>
      <c r="AN537" t="s">
        <v>262</v>
      </c>
      <c r="AS537" t="s">
        <v>262</v>
      </c>
    </row>
    <row r="538" spans="1:45" x14ac:dyDescent="0.35">
      <c r="A538" s="10">
        <v>17</v>
      </c>
      <c r="B538" s="11">
        <f t="shared" si="192"/>
        <v>46273.84375</v>
      </c>
      <c r="C538" s="10" t="s">
        <v>46</v>
      </c>
      <c r="D538" s="10">
        <f t="shared" si="193"/>
        <v>1035</v>
      </c>
      <c r="E538" s="10" t="str">
        <f t="shared" si="194"/>
        <v>n/a</v>
      </c>
      <c r="F538" s="10" t="str">
        <f t="shared" si="195"/>
        <v>D07</v>
      </c>
      <c r="G538" s="11">
        <f t="shared" si="196"/>
        <v>46273.822916666657</v>
      </c>
      <c r="H538" s="11">
        <f t="shared" si="197"/>
        <v>46273.822916666657</v>
      </c>
      <c r="I538" s="11">
        <f t="shared" si="198"/>
        <v>46273.802083333321</v>
      </c>
      <c r="J538" s="13">
        <f t="shared" si="199"/>
        <v>-1.0000000002910383</v>
      </c>
      <c r="K538" s="10">
        <f t="shared" si="200"/>
        <v>1</v>
      </c>
      <c r="L538" s="10">
        <f t="shared" si="201"/>
        <v>0</v>
      </c>
      <c r="M538" s="10">
        <f t="shared" si="202"/>
        <v>1</v>
      </c>
      <c r="N538" s="12">
        <f t="shared" si="203"/>
        <v>1</v>
      </c>
      <c r="O538" s="10" t="str">
        <f t="shared" si="204"/>
        <v/>
      </c>
      <c r="P538" s="13">
        <f t="shared" si="205"/>
        <v>0</v>
      </c>
      <c r="Q538" s="10" t="str">
        <f t="shared" si="206"/>
        <v/>
      </c>
      <c r="R538" s="11" t="str">
        <f t="shared" si="207"/>
        <v/>
      </c>
      <c r="S538" s="10" t="str">
        <f t="shared" si="208"/>
        <v>DEPARTED COMPLETE</v>
      </c>
      <c r="T538" s="10" t="str">
        <f t="shared" si="209"/>
        <v>YES</v>
      </c>
      <c r="U538" s="10" t="str">
        <f t="shared" si="210"/>
        <v/>
      </c>
      <c r="V538" s="10" t="str">
        <f t="shared" si="211"/>
        <v/>
      </c>
      <c r="W538" s="10" t="str">
        <f t="shared" si="212"/>
        <v/>
      </c>
      <c r="X538" s="10" t="str">
        <f t="shared" si="213"/>
        <v>-</v>
      </c>
      <c r="Y538" s="10" t="str">
        <f t="shared" si="214"/>
        <v>Real route 1035: 1 items, last item released 18:02; departure = release + 60 min (rounded up to 15) + loading</v>
      </c>
      <c r="Z538" s="10" t="s">
        <v>148</v>
      </c>
      <c r="AA538" s="14"/>
      <c r="AB538" s="11"/>
      <c r="AC538" s="10"/>
      <c r="AD538" s="10" t="s">
        <v>262</v>
      </c>
      <c r="AE538" s="10" t="s">
        <v>152</v>
      </c>
      <c r="AF538" s="10"/>
      <c r="AG538" s="14"/>
      <c r="AH538" s="10"/>
      <c r="AI538">
        <f t="shared" si="215"/>
        <v>0</v>
      </c>
      <c r="AN538" t="s">
        <v>262</v>
      </c>
      <c r="AS538" t="s">
        <v>262</v>
      </c>
    </row>
    <row r="539" spans="1:45" x14ac:dyDescent="0.35">
      <c r="A539" s="10">
        <v>17</v>
      </c>
      <c r="B539" s="11">
        <f t="shared" si="192"/>
        <v>46273.84375</v>
      </c>
      <c r="C539" s="10" t="s">
        <v>47</v>
      </c>
      <c r="D539" s="10">
        <f t="shared" si="193"/>
        <v>1888</v>
      </c>
      <c r="E539" s="10" t="str">
        <f t="shared" si="194"/>
        <v>n/a</v>
      </c>
      <c r="F539" s="10" t="str">
        <f t="shared" si="195"/>
        <v>D08</v>
      </c>
      <c r="G539" s="11">
        <f t="shared" si="196"/>
        <v>46273.822916666657</v>
      </c>
      <c r="H539" s="11">
        <f t="shared" si="197"/>
        <v>46273.822916666657</v>
      </c>
      <c r="I539" s="11">
        <f t="shared" si="198"/>
        <v>46273.802083333321</v>
      </c>
      <c r="J539" s="13">
        <f t="shared" si="199"/>
        <v>-1.0000000002910383</v>
      </c>
      <c r="K539" s="10">
        <f t="shared" si="200"/>
        <v>88</v>
      </c>
      <c r="L539" s="10">
        <f t="shared" si="201"/>
        <v>0</v>
      </c>
      <c r="M539" s="10">
        <f t="shared" si="202"/>
        <v>88</v>
      </c>
      <c r="N539" s="12">
        <f t="shared" si="203"/>
        <v>1</v>
      </c>
      <c r="O539" s="10" t="str">
        <f t="shared" si="204"/>
        <v/>
      </c>
      <c r="P539" s="13">
        <f t="shared" si="205"/>
        <v>0</v>
      </c>
      <c r="Q539" s="10" t="str">
        <f t="shared" si="206"/>
        <v/>
      </c>
      <c r="R539" s="11" t="str">
        <f t="shared" si="207"/>
        <v/>
      </c>
      <c r="S539" s="10" t="str">
        <f t="shared" si="208"/>
        <v>DEPARTED COMPLETE</v>
      </c>
      <c r="T539" s="10" t="str">
        <f t="shared" si="209"/>
        <v>YES</v>
      </c>
      <c r="U539" s="10" t="str">
        <f t="shared" si="210"/>
        <v/>
      </c>
      <c r="V539" s="10" t="str">
        <f t="shared" si="211"/>
        <v/>
      </c>
      <c r="W539" s="10" t="str">
        <f t="shared" si="212"/>
        <v/>
      </c>
      <c r="X539" s="10" t="str">
        <f t="shared" si="213"/>
        <v>-</v>
      </c>
      <c r="Y539" s="10" t="str">
        <f t="shared" si="214"/>
        <v>Real route 1888: 88 items, last item released 18:00; departure = release + 60 min (rounded up to 15) + loading</v>
      </c>
      <c r="Z539" s="10" t="s">
        <v>148</v>
      </c>
      <c r="AA539" s="14"/>
      <c r="AB539" s="11"/>
      <c r="AC539" s="10"/>
      <c r="AD539" s="10" t="s">
        <v>262</v>
      </c>
      <c r="AE539" s="10" t="s">
        <v>152</v>
      </c>
      <c r="AF539" s="10"/>
      <c r="AG539" s="14"/>
      <c r="AH539" s="10"/>
      <c r="AI539">
        <f t="shared" si="215"/>
        <v>0</v>
      </c>
      <c r="AN539" t="s">
        <v>262</v>
      </c>
      <c r="AS539" t="s">
        <v>262</v>
      </c>
    </row>
    <row r="540" spans="1:45" x14ac:dyDescent="0.35">
      <c r="A540" s="10">
        <v>17</v>
      </c>
      <c r="B540" s="11">
        <f t="shared" si="192"/>
        <v>46273.84375</v>
      </c>
      <c r="C540" s="10" t="s">
        <v>48</v>
      </c>
      <c r="D540" s="10">
        <f t="shared" si="193"/>
        <v>1012</v>
      </c>
      <c r="E540" s="10" t="str">
        <f t="shared" si="194"/>
        <v>n/a</v>
      </c>
      <c r="F540" s="10" t="str">
        <f t="shared" si="195"/>
        <v>D09</v>
      </c>
      <c r="G540" s="11">
        <f t="shared" si="196"/>
        <v>46273.833333333343</v>
      </c>
      <c r="H540" s="11">
        <f t="shared" si="197"/>
        <v>46273.833333333343</v>
      </c>
      <c r="I540" s="11">
        <f t="shared" si="198"/>
        <v>46273.812500000007</v>
      </c>
      <c r="J540" s="13">
        <f t="shared" si="199"/>
        <v>-0.74999999982537702</v>
      </c>
      <c r="K540" s="10">
        <f t="shared" si="200"/>
        <v>27</v>
      </c>
      <c r="L540" s="10">
        <f t="shared" si="201"/>
        <v>0</v>
      </c>
      <c r="M540" s="10">
        <f t="shared" si="202"/>
        <v>27</v>
      </c>
      <c r="N540" s="12">
        <f t="shared" si="203"/>
        <v>1</v>
      </c>
      <c r="O540" s="10" t="str">
        <f t="shared" si="204"/>
        <v/>
      </c>
      <c r="P540" s="13">
        <f t="shared" si="205"/>
        <v>0</v>
      </c>
      <c r="Q540" s="10" t="str">
        <f t="shared" si="206"/>
        <v/>
      </c>
      <c r="R540" s="11" t="str">
        <f t="shared" si="207"/>
        <v/>
      </c>
      <c r="S540" s="10" t="str">
        <f t="shared" si="208"/>
        <v>DEPARTED COMPLETE</v>
      </c>
      <c r="T540" s="10" t="str">
        <f t="shared" si="209"/>
        <v>YES</v>
      </c>
      <c r="U540" s="10" t="str">
        <f t="shared" si="210"/>
        <v/>
      </c>
      <c r="V540" s="10" t="str">
        <f t="shared" si="211"/>
        <v/>
      </c>
      <c r="W540" s="10" t="str">
        <f t="shared" si="212"/>
        <v/>
      </c>
      <c r="X540" s="10" t="str">
        <f t="shared" si="213"/>
        <v>-</v>
      </c>
      <c r="Y540" s="10" t="str">
        <f t="shared" si="214"/>
        <v>Real route 1012: 27 items, last item released 18:17; departure = release + 60 min (rounded up to 15) + loading</v>
      </c>
      <c r="Z540" s="10" t="s">
        <v>148</v>
      </c>
      <c r="AA540" s="14"/>
      <c r="AB540" s="11"/>
      <c r="AC540" s="10"/>
      <c r="AD540" s="10" t="s">
        <v>262</v>
      </c>
      <c r="AE540" s="10" t="s">
        <v>152</v>
      </c>
      <c r="AF540" s="10"/>
      <c r="AG540" s="14"/>
      <c r="AH540" s="10"/>
      <c r="AI540">
        <f t="shared" si="215"/>
        <v>0</v>
      </c>
      <c r="AN540" t="s">
        <v>262</v>
      </c>
      <c r="AS540" t="s">
        <v>262</v>
      </c>
    </row>
    <row r="541" spans="1:45" x14ac:dyDescent="0.35">
      <c r="A541" s="10">
        <v>17</v>
      </c>
      <c r="B541" s="11">
        <f t="shared" si="192"/>
        <v>46273.84375</v>
      </c>
      <c r="C541" s="10" t="s">
        <v>49</v>
      </c>
      <c r="D541" s="10">
        <f t="shared" si="193"/>
        <v>1018</v>
      </c>
      <c r="E541" s="10" t="str">
        <f t="shared" si="194"/>
        <v>n/a</v>
      </c>
      <c r="F541" s="10" t="str">
        <f t="shared" si="195"/>
        <v>D10</v>
      </c>
      <c r="G541" s="11">
        <f t="shared" si="196"/>
        <v>46273.833333333343</v>
      </c>
      <c r="H541" s="11">
        <f t="shared" si="197"/>
        <v>46273.833333333343</v>
      </c>
      <c r="I541" s="11">
        <f t="shared" si="198"/>
        <v>46273.812500000007</v>
      </c>
      <c r="J541" s="13">
        <f t="shared" si="199"/>
        <v>-0.74999999982537702</v>
      </c>
      <c r="K541" s="10">
        <f t="shared" si="200"/>
        <v>16</v>
      </c>
      <c r="L541" s="10">
        <f t="shared" si="201"/>
        <v>0</v>
      </c>
      <c r="M541" s="10">
        <f t="shared" si="202"/>
        <v>16</v>
      </c>
      <c r="N541" s="12">
        <f t="shared" si="203"/>
        <v>1</v>
      </c>
      <c r="O541" s="10" t="str">
        <f t="shared" si="204"/>
        <v/>
      </c>
      <c r="P541" s="13">
        <f t="shared" si="205"/>
        <v>0</v>
      </c>
      <c r="Q541" s="10" t="str">
        <f t="shared" si="206"/>
        <v/>
      </c>
      <c r="R541" s="11" t="str">
        <f t="shared" si="207"/>
        <v/>
      </c>
      <c r="S541" s="10" t="str">
        <f t="shared" si="208"/>
        <v>DEPARTED COMPLETE</v>
      </c>
      <c r="T541" s="10" t="str">
        <f t="shared" si="209"/>
        <v>YES</v>
      </c>
      <c r="U541" s="10" t="str">
        <f t="shared" si="210"/>
        <v/>
      </c>
      <c r="V541" s="10" t="str">
        <f t="shared" si="211"/>
        <v/>
      </c>
      <c r="W541" s="10" t="str">
        <f t="shared" si="212"/>
        <v/>
      </c>
      <c r="X541" s="10" t="str">
        <f t="shared" si="213"/>
        <v>-</v>
      </c>
      <c r="Y541" s="10" t="str">
        <f t="shared" si="214"/>
        <v>Real route 1018: 16 items, last item released 18:25; departure = release + 60 min (rounded up to 15) + loading</v>
      </c>
      <c r="Z541" s="10" t="s">
        <v>148</v>
      </c>
      <c r="AA541" s="14"/>
      <c r="AB541" s="11"/>
      <c r="AC541" s="10"/>
      <c r="AD541" s="10" t="s">
        <v>262</v>
      </c>
      <c r="AE541" s="10" t="s">
        <v>152</v>
      </c>
      <c r="AF541" s="10"/>
      <c r="AG541" s="14"/>
      <c r="AH541" s="10"/>
      <c r="AI541">
        <f t="shared" si="215"/>
        <v>0</v>
      </c>
      <c r="AN541" t="s">
        <v>262</v>
      </c>
      <c r="AS541" t="s">
        <v>262</v>
      </c>
    </row>
    <row r="542" spans="1:45" x14ac:dyDescent="0.35">
      <c r="A542" s="10">
        <v>17</v>
      </c>
      <c r="B542" s="11">
        <f t="shared" si="192"/>
        <v>46273.84375</v>
      </c>
      <c r="C542" s="10" t="s">
        <v>50</v>
      </c>
      <c r="D542" s="10">
        <f t="shared" si="193"/>
        <v>1037</v>
      </c>
      <c r="E542" s="10" t="str">
        <f t="shared" si="194"/>
        <v>n/a</v>
      </c>
      <c r="F542" s="10" t="str">
        <f t="shared" si="195"/>
        <v>D11</v>
      </c>
      <c r="G542" s="11">
        <f t="shared" si="196"/>
        <v>46273.833333333343</v>
      </c>
      <c r="H542" s="11">
        <f t="shared" si="197"/>
        <v>46273.833333333343</v>
      </c>
      <c r="I542" s="11">
        <f t="shared" si="198"/>
        <v>46273.812500000007</v>
      </c>
      <c r="J542" s="13">
        <f t="shared" si="199"/>
        <v>-0.74999999982537702</v>
      </c>
      <c r="K542" s="10">
        <f t="shared" si="200"/>
        <v>28</v>
      </c>
      <c r="L542" s="10">
        <f t="shared" si="201"/>
        <v>0</v>
      </c>
      <c r="M542" s="10">
        <f t="shared" si="202"/>
        <v>28</v>
      </c>
      <c r="N542" s="12">
        <f t="shared" si="203"/>
        <v>1</v>
      </c>
      <c r="O542" s="10" t="str">
        <f t="shared" si="204"/>
        <v/>
      </c>
      <c r="P542" s="13">
        <f t="shared" si="205"/>
        <v>0</v>
      </c>
      <c r="Q542" s="10" t="str">
        <f t="shared" si="206"/>
        <v/>
      </c>
      <c r="R542" s="11" t="str">
        <f t="shared" si="207"/>
        <v/>
      </c>
      <c r="S542" s="10" t="str">
        <f t="shared" si="208"/>
        <v>DEPARTED COMPLETE</v>
      </c>
      <c r="T542" s="10" t="str">
        <f t="shared" si="209"/>
        <v>YES</v>
      </c>
      <c r="U542" s="10" t="str">
        <f t="shared" si="210"/>
        <v/>
      </c>
      <c r="V542" s="10" t="str">
        <f t="shared" si="211"/>
        <v/>
      </c>
      <c r="W542" s="10" t="str">
        <f t="shared" si="212"/>
        <v/>
      </c>
      <c r="X542" s="10" t="str">
        <f t="shared" si="213"/>
        <v>-</v>
      </c>
      <c r="Y542" s="10" t="str">
        <f t="shared" si="214"/>
        <v>Real route 1037: 28 items, last item released 18:26; departure = release + 60 min (rounded up to 15) + loading</v>
      </c>
      <c r="Z542" s="10" t="s">
        <v>148</v>
      </c>
      <c r="AA542" s="14"/>
      <c r="AB542" s="11"/>
      <c r="AC542" s="10"/>
      <c r="AD542" s="10" t="s">
        <v>262</v>
      </c>
      <c r="AE542" s="10" t="s">
        <v>152</v>
      </c>
      <c r="AF542" s="10"/>
      <c r="AG542" s="14"/>
      <c r="AH542" s="10"/>
      <c r="AI542">
        <f t="shared" si="215"/>
        <v>0</v>
      </c>
      <c r="AN542" t="s">
        <v>262</v>
      </c>
      <c r="AS542" t="s">
        <v>262</v>
      </c>
    </row>
    <row r="543" spans="1:45" x14ac:dyDescent="0.35">
      <c r="A543" s="10">
        <v>17</v>
      </c>
      <c r="B543" s="11">
        <f t="shared" si="192"/>
        <v>46273.84375</v>
      </c>
      <c r="C543" s="10" t="s">
        <v>51</v>
      </c>
      <c r="D543" s="10">
        <f t="shared" si="193"/>
        <v>1057</v>
      </c>
      <c r="E543" s="10" t="str">
        <f t="shared" si="194"/>
        <v>n/a</v>
      </c>
      <c r="F543" s="10" t="str">
        <f t="shared" si="195"/>
        <v>D12</v>
      </c>
      <c r="G543" s="11">
        <f t="shared" si="196"/>
        <v>46273.833333333343</v>
      </c>
      <c r="H543" s="11">
        <f t="shared" si="197"/>
        <v>46273.833333333343</v>
      </c>
      <c r="I543" s="11">
        <f t="shared" si="198"/>
        <v>46273.812500000007</v>
      </c>
      <c r="J543" s="13">
        <f t="shared" si="199"/>
        <v>-0.74999999982537702</v>
      </c>
      <c r="K543" s="10">
        <f t="shared" si="200"/>
        <v>20</v>
      </c>
      <c r="L543" s="10">
        <f t="shared" si="201"/>
        <v>0</v>
      </c>
      <c r="M543" s="10">
        <f t="shared" si="202"/>
        <v>20</v>
      </c>
      <c r="N543" s="12">
        <f t="shared" si="203"/>
        <v>1</v>
      </c>
      <c r="O543" s="10" t="str">
        <f t="shared" si="204"/>
        <v/>
      </c>
      <c r="P543" s="13">
        <f t="shared" si="205"/>
        <v>0</v>
      </c>
      <c r="Q543" s="10" t="str">
        <f t="shared" si="206"/>
        <v/>
      </c>
      <c r="R543" s="11" t="str">
        <f t="shared" si="207"/>
        <v/>
      </c>
      <c r="S543" s="10" t="str">
        <f t="shared" si="208"/>
        <v>DEPARTED COMPLETE</v>
      </c>
      <c r="T543" s="10" t="str">
        <f t="shared" si="209"/>
        <v>YES</v>
      </c>
      <c r="U543" s="10" t="str">
        <f t="shared" si="210"/>
        <v/>
      </c>
      <c r="V543" s="10" t="str">
        <f t="shared" si="211"/>
        <v/>
      </c>
      <c r="W543" s="10" t="str">
        <f t="shared" si="212"/>
        <v/>
      </c>
      <c r="X543" s="10" t="str">
        <f t="shared" si="213"/>
        <v>-</v>
      </c>
      <c r="Y543" s="10" t="str">
        <f t="shared" si="214"/>
        <v>Real route 1057: 20 items, last item released 18:16; departure = release + 60 min (rounded up to 15) + loading</v>
      </c>
      <c r="Z543" s="10" t="s">
        <v>148</v>
      </c>
      <c r="AA543" s="14"/>
      <c r="AB543" s="11"/>
      <c r="AC543" s="10"/>
      <c r="AD543" s="10" t="s">
        <v>262</v>
      </c>
      <c r="AE543" s="10" t="s">
        <v>152</v>
      </c>
      <c r="AF543" s="10"/>
      <c r="AG543" s="14"/>
      <c r="AH543" s="10"/>
      <c r="AI543">
        <f t="shared" si="215"/>
        <v>0</v>
      </c>
      <c r="AN543" t="s">
        <v>262</v>
      </c>
      <c r="AS543" t="s">
        <v>262</v>
      </c>
    </row>
    <row r="544" spans="1:45" x14ac:dyDescent="0.35">
      <c r="A544" s="10">
        <v>17</v>
      </c>
      <c r="B544" s="11">
        <f t="shared" si="192"/>
        <v>46273.84375</v>
      </c>
      <c r="C544" s="10" t="s">
        <v>52</v>
      </c>
      <c r="D544" s="10">
        <f t="shared" si="193"/>
        <v>1003</v>
      </c>
      <c r="E544" s="10" t="str">
        <f t="shared" si="194"/>
        <v>n/a</v>
      </c>
      <c r="F544" s="10" t="str">
        <f t="shared" si="195"/>
        <v>D01</v>
      </c>
      <c r="G544" s="11">
        <f t="shared" si="196"/>
        <v>46273.84375</v>
      </c>
      <c r="H544" s="11">
        <f t="shared" si="197"/>
        <v>46273.84375</v>
      </c>
      <c r="I544" s="11">
        <f t="shared" si="198"/>
        <v>46273.822916666664</v>
      </c>
      <c r="J544" s="13">
        <f t="shared" si="199"/>
        <v>-0.50000000005820766</v>
      </c>
      <c r="K544" s="10">
        <f t="shared" si="200"/>
        <v>52</v>
      </c>
      <c r="L544" s="10">
        <f t="shared" si="201"/>
        <v>0</v>
      </c>
      <c r="M544" s="10">
        <f t="shared" si="202"/>
        <v>52</v>
      </c>
      <c r="N544" s="12">
        <f t="shared" si="203"/>
        <v>1</v>
      </c>
      <c r="O544" s="10" t="str">
        <f t="shared" si="204"/>
        <v/>
      </c>
      <c r="P544" s="13">
        <f t="shared" si="205"/>
        <v>0</v>
      </c>
      <c r="Q544" s="10" t="str">
        <f t="shared" si="206"/>
        <v/>
      </c>
      <c r="R544" s="11" t="str">
        <f t="shared" si="207"/>
        <v/>
      </c>
      <c r="S544" s="10" t="str">
        <f t="shared" si="208"/>
        <v>DEPARTED COMPLETE</v>
      </c>
      <c r="T544" s="10" t="str">
        <f t="shared" si="209"/>
        <v>YES</v>
      </c>
      <c r="U544" s="10" t="str">
        <f t="shared" si="210"/>
        <v/>
      </c>
      <c r="V544" s="10" t="str">
        <f t="shared" si="211"/>
        <v/>
      </c>
      <c r="W544" s="10" t="str">
        <f t="shared" si="212"/>
        <v/>
      </c>
      <c r="X544" s="10" t="str">
        <f t="shared" si="213"/>
        <v>-</v>
      </c>
      <c r="Y544" s="10" t="str">
        <f t="shared" si="214"/>
        <v>Real route 1003: 52 items, last item released 18:40; departure = release + 60 min (rounded up to 15) + loading</v>
      </c>
      <c r="Z544" s="10" t="s">
        <v>148</v>
      </c>
      <c r="AA544" s="14"/>
      <c r="AB544" s="11"/>
      <c r="AC544" s="10"/>
      <c r="AD544" s="10" t="s">
        <v>262</v>
      </c>
      <c r="AE544" s="10" t="s">
        <v>152</v>
      </c>
      <c r="AF544" s="10"/>
      <c r="AG544" s="14"/>
      <c r="AH544" s="10"/>
      <c r="AI544">
        <f t="shared" si="215"/>
        <v>0</v>
      </c>
      <c r="AN544" t="s">
        <v>262</v>
      </c>
      <c r="AS544" t="s">
        <v>262</v>
      </c>
    </row>
    <row r="545" spans="1:45" x14ac:dyDescent="0.35">
      <c r="A545" s="10">
        <v>17</v>
      </c>
      <c r="B545" s="11">
        <f t="shared" si="192"/>
        <v>46273.84375</v>
      </c>
      <c r="C545" s="10" t="s">
        <v>53</v>
      </c>
      <c r="D545" s="10">
        <f t="shared" si="193"/>
        <v>1020</v>
      </c>
      <c r="E545" s="10" t="str">
        <f t="shared" si="194"/>
        <v>n/a</v>
      </c>
      <c r="F545" s="10" t="str">
        <f t="shared" si="195"/>
        <v>D02</v>
      </c>
      <c r="G545" s="11">
        <f t="shared" si="196"/>
        <v>46273.84375</v>
      </c>
      <c r="H545" s="11">
        <f t="shared" si="197"/>
        <v>46273.84375</v>
      </c>
      <c r="I545" s="11">
        <f t="shared" si="198"/>
        <v>46273.822916666664</v>
      </c>
      <c r="J545" s="13">
        <f t="shared" si="199"/>
        <v>-0.50000000005820766</v>
      </c>
      <c r="K545" s="10">
        <f t="shared" si="200"/>
        <v>17</v>
      </c>
      <c r="L545" s="10">
        <f t="shared" si="201"/>
        <v>0</v>
      </c>
      <c r="M545" s="10">
        <f t="shared" si="202"/>
        <v>17</v>
      </c>
      <c r="N545" s="12">
        <f t="shared" si="203"/>
        <v>1</v>
      </c>
      <c r="O545" s="10" t="str">
        <f t="shared" si="204"/>
        <v/>
      </c>
      <c r="P545" s="13">
        <f t="shared" si="205"/>
        <v>0</v>
      </c>
      <c r="Q545" s="10" t="str">
        <f t="shared" si="206"/>
        <v/>
      </c>
      <c r="R545" s="11" t="str">
        <f t="shared" si="207"/>
        <v/>
      </c>
      <c r="S545" s="10" t="str">
        <f t="shared" si="208"/>
        <v>DEPARTED COMPLETE</v>
      </c>
      <c r="T545" s="10" t="str">
        <f t="shared" si="209"/>
        <v>YES</v>
      </c>
      <c r="U545" s="10" t="str">
        <f t="shared" si="210"/>
        <v/>
      </c>
      <c r="V545" s="10" t="str">
        <f t="shared" si="211"/>
        <v/>
      </c>
      <c r="W545" s="10" t="str">
        <f t="shared" si="212"/>
        <v/>
      </c>
      <c r="X545" s="10" t="str">
        <f t="shared" si="213"/>
        <v>-</v>
      </c>
      <c r="Y545" s="10" t="str">
        <f t="shared" si="214"/>
        <v>Real route 1020: 17 items, last item released 18:30; departure = release + 60 min (rounded up to 15) + loading</v>
      </c>
      <c r="Z545" s="10" t="s">
        <v>148</v>
      </c>
      <c r="AA545" s="14"/>
      <c r="AB545" s="11"/>
      <c r="AC545" s="10"/>
      <c r="AD545" s="10" t="s">
        <v>262</v>
      </c>
      <c r="AE545" s="10" t="s">
        <v>152</v>
      </c>
      <c r="AF545" s="10"/>
      <c r="AG545" s="14"/>
      <c r="AH545" s="10"/>
      <c r="AI545">
        <f t="shared" si="215"/>
        <v>0</v>
      </c>
      <c r="AN545" t="s">
        <v>262</v>
      </c>
      <c r="AS545" t="s">
        <v>262</v>
      </c>
    </row>
    <row r="546" spans="1:45" x14ac:dyDescent="0.35">
      <c r="A546" s="10">
        <v>17</v>
      </c>
      <c r="B546" s="11">
        <f t="shared" si="192"/>
        <v>46273.84375</v>
      </c>
      <c r="C546" s="10" t="s">
        <v>54</v>
      </c>
      <c r="D546" s="10">
        <f t="shared" si="193"/>
        <v>1022</v>
      </c>
      <c r="E546" s="10" t="str">
        <f t="shared" si="194"/>
        <v>n/a</v>
      </c>
      <c r="F546" s="10" t="str">
        <f t="shared" si="195"/>
        <v>D03</v>
      </c>
      <c r="G546" s="11">
        <f t="shared" si="196"/>
        <v>46273.84375</v>
      </c>
      <c r="H546" s="11">
        <f t="shared" si="197"/>
        <v>46273.84375</v>
      </c>
      <c r="I546" s="11">
        <f t="shared" si="198"/>
        <v>46273.822916666664</v>
      </c>
      <c r="J546" s="13">
        <f t="shared" si="199"/>
        <v>-0.50000000005820766</v>
      </c>
      <c r="K546" s="10">
        <f t="shared" si="200"/>
        <v>34</v>
      </c>
      <c r="L546" s="10">
        <f t="shared" si="201"/>
        <v>0</v>
      </c>
      <c r="M546" s="10">
        <f t="shared" si="202"/>
        <v>34</v>
      </c>
      <c r="N546" s="12">
        <f t="shared" si="203"/>
        <v>1</v>
      </c>
      <c r="O546" s="10" t="str">
        <f t="shared" si="204"/>
        <v/>
      </c>
      <c r="P546" s="13">
        <f t="shared" si="205"/>
        <v>0</v>
      </c>
      <c r="Q546" s="10" t="str">
        <f t="shared" si="206"/>
        <v/>
      </c>
      <c r="R546" s="11" t="str">
        <f t="shared" si="207"/>
        <v/>
      </c>
      <c r="S546" s="10" t="str">
        <f t="shared" si="208"/>
        <v>DEPARTED COMPLETE</v>
      </c>
      <c r="T546" s="10" t="str">
        <f t="shared" si="209"/>
        <v>YES</v>
      </c>
      <c r="U546" s="10" t="str">
        <f t="shared" si="210"/>
        <v/>
      </c>
      <c r="V546" s="10" t="str">
        <f t="shared" si="211"/>
        <v/>
      </c>
      <c r="W546" s="10" t="str">
        <f t="shared" si="212"/>
        <v/>
      </c>
      <c r="X546" s="10" t="str">
        <f t="shared" si="213"/>
        <v>-</v>
      </c>
      <c r="Y546" s="10" t="str">
        <f t="shared" si="214"/>
        <v>Real route 1022: 34 items, last item released 18:37; departure = release + 60 min (rounded up to 15) + loading</v>
      </c>
      <c r="Z546" s="10" t="s">
        <v>148</v>
      </c>
      <c r="AA546" s="14"/>
      <c r="AB546" s="11"/>
      <c r="AC546" s="10"/>
      <c r="AD546" s="10" t="s">
        <v>262</v>
      </c>
      <c r="AE546" s="10" t="s">
        <v>152</v>
      </c>
      <c r="AF546" s="10"/>
      <c r="AG546" s="14"/>
      <c r="AH546" s="10"/>
      <c r="AI546">
        <f t="shared" si="215"/>
        <v>0</v>
      </c>
      <c r="AN546" t="s">
        <v>262</v>
      </c>
      <c r="AS546" t="s">
        <v>262</v>
      </c>
    </row>
    <row r="547" spans="1:45" x14ac:dyDescent="0.35">
      <c r="A547" s="10">
        <v>17</v>
      </c>
      <c r="B547" s="11">
        <f t="shared" si="192"/>
        <v>46273.84375</v>
      </c>
      <c r="C547" s="10" t="s">
        <v>55</v>
      </c>
      <c r="D547" s="10">
        <f t="shared" si="193"/>
        <v>1028</v>
      </c>
      <c r="E547" s="10" t="str">
        <f t="shared" si="194"/>
        <v>n/a</v>
      </c>
      <c r="F547" s="10" t="str">
        <f t="shared" si="195"/>
        <v>D04</v>
      </c>
      <c r="G547" s="11">
        <f t="shared" si="196"/>
        <v>46273.84375</v>
      </c>
      <c r="H547" s="11">
        <f t="shared" si="197"/>
        <v>46273.84375</v>
      </c>
      <c r="I547" s="11">
        <f t="shared" si="198"/>
        <v>46273.822916666664</v>
      </c>
      <c r="J547" s="13">
        <f t="shared" si="199"/>
        <v>-0.50000000005820766</v>
      </c>
      <c r="K547" s="10">
        <f t="shared" si="200"/>
        <v>10</v>
      </c>
      <c r="L547" s="10">
        <f t="shared" si="201"/>
        <v>0</v>
      </c>
      <c r="M547" s="10">
        <f t="shared" si="202"/>
        <v>10</v>
      </c>
      <c r="N547" s="12">
        <f t="shared" si="203"/>
        <v>1</v>
      </c>
      <c r="O547" s="10" t="str">
        <f t="shared" si="204"/>
        <v/>
      </c>
      <c r="P547" s="13">
        <f t="shared" si="205"/>
        <v>0</v>
      </c>
      <c r="Q547" s="10" t="str">
        <f t="shared" si="206"/>
        <v/>
      </c>
      <c r="R547" s="11" t="str">
        <f t="shared" si="207"/>
        <v/>
      </c>
      <c r="S547" s="10" t="str">
        <f t="shared" si="208"/>
        <v>DEPARTED COMPLETE</v>
      </c>
      <c r="T547" s="10" t="str">
        <f t="shared" si="209"/>
        <v>YES</v>
      </c>
      <c r="U547" s="10" t="str">
        <f t="shared" si="210"/>
        <v/>
      </c>
      <c r="V547" s="10" t="str">
        <f t="shared" si="211"/>
        <v/>
      </c>
      <c r="W547" s="10" t="str">
        <f t="shared" si="212"/>
        <v/>
      </c>
      <c r="X547" s="10" t="str">
        <f t="shared" si="213"/>
        <v>-</v>
      </c>
      <c r="Y547" s="10" t="str">
        <f t="shared" si="214"/>
        <v>Real route 1028: 10 items, last item released 18:40; departure = release + 60 min (rounded up to 15) + loading</v>
      </c>
      <c r="Z547" s="10" t="s">
        <v>148</v>
      </c>
      <c r="AA547" s="14"/>
      <c r="AB547" s="11"/>
      <c r="AC547" s="10"/>
      <c r="AD547" s="10" t="s">
        <v>262</v>
      </c>
      <c r="AE547" s="10" t="s">
        <v>152</v>
      </c>
      <c r="AF547" s="10"/>
      <c r="AG547" s="14"/>
      <c r="AH547" s="10"/>
      <c r="AI547">
        <f t="shared" si="215"/>
        <v>0</v>
      </c>
      <c r="AN547" t="s">
        <v>262</v>
      </c>
      <c r="AS547" t="s">
        <v>262</v>
      </c>
    </row>
    <row r="548" spans="1:45" x14ac:dyDescent="0.35">
      <c r="A548" s="10">
        <v>17</v>
      </c>
      <c r="B548" s="11">
        <f t="shared" si="192"/>
        <v>46273.84375</v>
      </c>
      <c r="C548" s="10" t="s">
        <v>56</v>
      </c>
      <c r="D548" s="10">
        <f t="shared" si="193"/>
        <v>1036</v>
      </c>
      <c r="E548" s="10" t="str">
        <f t="shared" si="194"/>
        <v>n/a</v>
      </c>
      <c r="F548" s="10" t="str">
        <f t="shared" si="195"/>
        <v>D05</v>
      </c>
      <c r="G548" s="11">
        <f t="shared" si="196"/>
        <v>46273.84375</v>
      </c>
      <c r="H548" s="11">
        <f t="shared" si="197"/>
        <v>46273.84375</v>
      </c>
      <c r="I548" s="11">
        <f t="shared" si="198"/>
        <v>46273.822916666664</v>
      </c>
      <c r="J548" s="13">
        <f t="shared" si="199"/>
        <v>-0.50000000005820766</v>
      </c>
      <c r="K548" s="10">
        <f t="shared" si="200"/>
        <v>22</v>
      </c>
      <c r="L548" s="10">
        <f t="shared" si="201"/>
        <v>0</v>
      </c>
      <c r="M548" s="10">
        <f t="shared" si="202"/>
        <v>22</v>
      </c>
      <c r="N548" s="12">
        <f t="shared" si="203"/>
        <v>1</v>
      </c>
      <c r="O548" s="10" t="str">
        <f t="shared" si="204"/>
        <v/>
      </c>
      <c r="P548" s="13">
        <f t="shared" si="205"/>
        <v>0</v>
      </c>
      <c r="Q548" s="10" t="str">
        <f t="shared" si="206"/>
        <v/>
      </c>
      <c r="R548" s="11" t="str">
        <f t="shared" si="207"/>
        <v/>
      </c>
      <c r="S548" s="10" t="str">
        <f t="shared" si="208"/>
        <v>DEPARTED COMPLETE</v>
      </c>
      <c r="T548" s="10" t="str">
        <f t="shared" si="209"/>
        <v>YES</v>
      </c>
      <c r="U548" s="10" t="str">
        <f t="shared" si="210"/>
        <v/>
      </c>
      <c r="V548" s="10" t="str">
        <f t="shared" si="211"/>
        <v/>
      </c>
      <c r="W548" s="10" t="str">
        <f t="shared" si="212"/>
        <v/>
      </c>
      <c r="X548" s="10" t="str">
        <f t="shared" si="213"/>
        <v>-</v>
      </c>
      <c r="Y548" s="10" t="str">
        <f t="shared" si="214"/>
        <v>Real route 1036: 22 items, last item released 18:37; departure = release + 60 min (rounded up to 15) + loading</v>
      </c>
      <c r="Z548" s="10" t="s">
        <v>148</v>
      </c>
      <c r="AA548" s="14"/>
      <c r="AB548" s="11"/>
      <c r="AC548" s="10"/>
      <c r="AD548" s="10" t="s">
        <v>262</v>
      </c>
      <c r="AE548" s="10" t="s">
        <v>152</v>
      </c>
      <c r="AF548" s="10"/>
      <c r="AG548" s="14"/>
      <c r="AH548" s="10"/>
      <c r="AI548">
        <f t="shared" si="215"/>
        <v>0</v>
      </c>
      <c r="AN548" t="s">
        <v>262</v>
      </c>
      <c r="AS548" t="s">
        <v>262</v>
      </c>
    </row>
    <row r="549" spans="1:45" x14ac:dyDescent="0.35">
      <c r="A549" s="10">
        <v>17</v>
      </c>
      <c r="B549" s="11">
        <f t="shared" si="192"/>
        <v>46273.84375</v>
      </c>
      <c r="C549" s="10" t="s">
        <v>57</v>
      </c>
      <c r="D549" s="10">
        <f t="shared" si="193"/>
        <v>1054</v>
      </c>
      <c r="E549" s="10" t="str">
        <f t="shared" si="194"/>
        <v>n/a</v>
      </c>
      <c r="F549" s="10" t="str">
        <f t="shared" si="195"/>
        <v>D06</v>
      </c>
      <c r="G549" s="11">
        <f t="shared" si="196"/>
        <v>46273.84375</v>
      </c>
      <c r="H549" s="11">
        <f t="shared" si="197"/>
        <v>46273.84375</v>
      </c>
      <c r="I549" s="11">
        <f t="shared" si="198"/>
        <v>46273.822916666664</v>
      </c>
      <c r="J549" s="13">
        <f t="shared" si="199"/>
        <v>-0.50000000005820766</v>
      </c>
      <c r="K549" s="10">
        <f t="shared" si="200"/>
        <v>43</v>
      </c>
      <c r="L549" s="10">
        <f t="shared" si="201"/>
        <v>0</v>
      </c>
      <c r="M549" s="10">
        <f t="shared" si="202"/>
        <v>43</v>
      </c>
      <c r="N549" s="12">
        <f t="shared" si="203"/>
        <v>1</v>
      </c>
      <c r="O549" s="10" t="str">
        <f t="shared" si="204"/>
        <v/>
      </c>
      <c r="P549" s="13">
        <f t="shared" si="205"/>
        <v>0</v>
      </c>
      <c r="Q549" s="10" t="str">
        <f t="shared" si="206"/>
        <v/>
      </c>
      <c r="R549" s="11" t="str">
        <f t="shared" si="207"/>
        <v/>
      </c>
      <c r="S549" s="10" t="str">
        <f t="shared" si="208"/>
        <v>DEPARTED COMPLETE</v>
      </c>
      <c r="T549" s="10" t="str">
        <f t="shared" si="209"/>
        <v>YES</v>
      </c>
      <c r="U549" s="10" t="str">
        <f t="shared" si="210"/>
        <v/>
      </c>
      <c r="V549" s="10" t="str">
        <f t="shared" si="211"/>
        <v/>
      </c>
      <c r="W549" s="10" t="str">
        <f t="shared" si="212"/>
        <v/>
      </c>
      <c r="X549" s="10" t="str">
        <f t="shared" si="213"/>
        <v>-</v>
      </c>
      <c r="Y549" s="10" t="str">
        <f t="shared" si="214"/>
        <v>Real route 1054: 43 items, last item released 18:37; departure = release + 60 min (rounded up to 15) + loading</v>
      </c>
      <c r="Z549" s="10" t="s">
        <v>148</v>
      </c>
      <c r="AA549" s="14"/>
      <c r="AB549" s="11"/>
      <c r="AC549" s="10"/>
      <c r="AD549" s="10" t="s">
        <v>262</v>
      </c>
      <c r="AE549" s="10" t="s">
        <v>152</v>
      </c>
      <c r="AF549" s="10"/>
      <c r="AG549" s="14"/>
      <c r="AH549" s="10"/>
      <c r="AI549">
        <f t="shared" si="215"/>
        <v>0</v>
      </c>
      <c r="AN549" t="s">
        <v>262</v>
      </c>
      <c r="AS549" t="s">
        <v>262</v>
      </c>
    </row>
    <row r="550" spans="1:45" x14ac:dyDescent="0.35">
      <c r="A550" s="10">
        <v>17</v>
      </c>
      <c r="B550" s="11">
        <f t="shared" si="192"/>
        <v>46273.84375</v>
      </c>
      <c r="C550" s="10" t="s">
        <v>58</v>
      </c>
      <c r="D550" s="10">
        <f t="shared" si="193"/>
        <v>1010</v>
      </c>
      <c r="E550" s="10" t="str">
        <f t="shared" si="194"/>
        <v>n/a</v>
      </c>
      <c r="F550" s="10" t="str">
        <f t="shared" si="195"/>
        <v>D07</v>
      </c>
      <c r="G550" s="11">
        <f t="shared" si="196"/>
        <v>46273.854166666657</v>
      </c>
      <c r="H550" s="11">
        <f t="shared" si="197"/>
        <v>46273.854166666657</v>
      </c>
      <c r="I550" s="11">
        <f t="shared" si="198"/>
        <v>46273.833333333321</v>
      </c>
      <c r="J550" s="13">
        <f t="shared" si="199"/>
        <v>-0.2500000002910383</v>
      </c>
      <c r="K550" s="10">
        <f t="shared" si="200"/>
        <v>24</v>
      </c>
      <c r="L550" s="10">
        <f t="shared" si="201"/>
        <v>0</v>
      </c>
      <c r="M550" s="10">
        <f t="shared" si="202"/>
        <v>24</v>
      </c>
      <c r="N550" s="12">
        <f t="shared" si="203"/>
        <v>1</v>
      </c>
      <c r="O550" s="10" t="str">
        <f t="shared" si="204"/>
        <v/>
      </c>
      <c r="P550" s="13">
        <f t="shared" si="205"/>
        <v>0</v>
      </c>
      <c r="Q550" s="10" t="str">
        <f t="shared" si="206"/>
        <v/>
      </c>
      <c r="R550" s="11" t="str">
        <f t="shared" si="207"/>
        <v/>
      </c>
      <c r="S550" s="10" t="str">
        <f t="shared" si="208"/>
        <v>ALL PICKED</v>
      </c>
      <c r="T550" s="10" t="str">
        <f t="shared" si="209"/>
        <v>YES</v>
      </c>
      <c r="U550" s="10" t="str">
        <f t="shared" si="210"/>
        <v/>
      </c>
      <c r="V550" s="10" t="str">
        <f t="shared" si="211"/>
        <v/>
      </c>
      <c r="W550" s="10" t="str">
        <f t="shared" si="212"/>
        <v/>
      </c>
      <c r="X550" s="10" t="str">
        <f t="shared" si="213"/>
        <v>-</v>
      </c>
      <c r="Y550" s="10" t="str">
        <f t="shared" si="214"/>
        <v>Real route 1010: 24 items, last item released 18:53; departure = release + 60 min (rounded up to 15) + loading</v>
      </c>
      <c r="Z550" s="10" t="s">
        <v>148</v>
      </c>
      <c r="AA550" s="14"/>
      <c r="AB550" s="11"/>
      <c r="AC550" s="10"/>
      <c r="AD550" s="10" t="s">
        <v>203</v>
      </c>
      <c r="AE550" s="10" t="s">
        <v>152</v>
      </c>
      <c r="AF550" s="10"/>
      <c r="AG550" s="14"/>
      <c r="AH550" s="10"/>
      <c r="AI550">
        <f t="shared" si="215"/>
        <v>0</v>
      </c>
      <c r="AN550" t="s">
        <v>203</v>
      </c>
      <c r="AS550" t="s">
        <v>203</v>
      </c>
    </row>
    <row r="551" spans="1:45" x14ac:dyDescent="0.35">
      <c r="A551" s="10">
        <v>17</v>
      </c>
      <c r="B551" s="11">
        <f t="shared" si="192"/>
        <v>46273.84375</v>
      </c>
      <c r="C551" s="10" t="s">
        <v>59</v>
      </c>
      <c r="D551" s="10">
        <f t="shared" si="193"/>
        <v>1019</v>
      </c>
      <c r="E551" s="10" t="str">
        <f t="shared" si="194"/>
        <v>n/a</v>
      </c>
      <c r="F551" s="10" t="str">
        <f t="shared" si="195"/>
        <v>D08</v>
      </c>
      <c r="G551" s="11">
        <f t="shared" si="196"/>
        <v>46273.854166666657</v>
      </c>
      <c r="H551" s="11">
        <f t="shared" si="197"/>
        <v>46273.854166666657</v>
      </c>
      <c r="I551" s="11">
        <f t="shared" si="198"/>
        <v>46273.833333333321</v>
      </c>
      <c r="J551" s="13">
        <f t="shared" si="199"/>
        <v>-0.2500000002910383</v>
      </c>
      <c r="K551" s="10">
        <f t="shared" si="200"/>
        <v>31</v>
      </c>
      <c r="L551" s="10">
        <f t="shared" si="201"/>
        <v>0</v>
      </c>
      <c r="M551" s="10">
        <f t="shared" si="202"/>
        <v>31</v>
      </c>
      <c r="N551" s="12">
        <f t="shared" si="203"/>
        <v>1</v>
      </c>
      <c r="O551" s="10" t="str">
        <f t="shared" si="204"/>
        <v/>
      </c>
      <c r="P551" s="13">
        <f t="shared" si="205"/>
        <v>0</v>
      </c>
      <c r="Q551" s="10" t="str">
        <f t="shared" si="206"/>
        <v/>
      </c>
      <c r="R551" s="11" t="str">
        <f t="shared" si="207"/>
        <v/>
      </c>
      <c r="S551" s="10" t="str">
        <f t="shared" si="208"/>
        <v>ALL PICKED</v>
      </c>
      <c r="T551" s="10" t="str">
        <f t="shared" si="209"/>
        <v>YES</v>
      </c>
      <c r="U551" s="10" t="str">
        <f t="shared" si="210"/>
        <v/>
      </c>
      <c r="V551" s="10" t="str">
        <f t="shared" si="211"/>
        <v/>
      </c>
      <c r="W551" s="10" t="str">
        <f t="shared" si="212"/>
        <v/>
      </c>
      <c r="X551" s="10" t="str">
        <f t="shared" si="213"/>
        <v>-</v>
      </c>
      <c r="Y551" s="10" t="str">
        <f t="shared" si="214"/>
        <v>Real route 1019: 31 items, last item released 18:46; departure = release + 60 min (rounded up to 15) + loading</v>
      </c>
      <c r="Z551" s="10" t="s">
        <v>148</v>
      </c>
      <c r="AA551" s="14"/>
      <c r="AB551" s="11"/>
      <c r="AC551" s="10"/>
      <c r="AD551" s="10" t="s">
        <v>203</v>
      </c>
      <c r="AE551" s="10" t="s">
        <v>152</v>
      </c>
      <c r="AF551" s="10"/>
      <c r="AG551" s="14"/>
      <c r="AH551" s="10"/>
      <c r="AI551">
        <f t="shared" si="215"/>
        <v>0</v>
      </c>
      <c r="AN551" t="s">
        <v>203</v>
      </c>
      <c r="AS551" t="s">
        <v>203</v>
      </c>
    </row>
    <row r="552" spans="1:45" x14ac:dyDescent="0.35">
      <c r="A552" s="10">
        <v>17</v>
      </c>
      <c r="B552" s="11">
        <f t="shared" si="192"/>
        <v>46273.84375</v>
      </c>
      <c r="C552" s="10" t="s">
        <v>60</v>
      </c>
      <c r="D552" s="10">
        <f t="shared" si="193"/>
        <v>1021</v>
      </c>
      <c r="E552" s="10" t="str">
        <f t="shared" si="194"/>
        <v>n/a</v>
      </c>
      <c r="F552" s="10" t="str">
        <f t="shared" si="195"/>
        <v>D09</v>
      </c>
      <c r="G552" s="11">
        <f t="shared" si="196"/>
        <v>46273.854166666657</v>
      </c>
      <c r="H552" s="11">
        <f t="shared" si="197"/>
        <v>46273.854166666657</v>
      </c>
      <c r="I552" s="11">
        <f t="shared" si="198"/>
        <v>46273.833333333321</v>
      </c>
      <c r="J552" s="13">
        <f t="shared" si="199"/>
        <v>-0.2500000002910383</v>
      </c>
      <c r="K552" s="10">
        <f t="shared" si="200"/>
        <v>18</v>
      </c>
      <c r="L552" s="10">
        <f t="shared" si="201"/>
        <v>0</v>
      </c>
      <c r="M552" s="10">
        <f t="shared" si="202"/>
        <v>18</v>
      </c>
      <c r="N552" s="12">
        <f t="shared" si="203"/>
        <v>1</v>
      </c>
      <c r="O552" s="10" t="str">
        <f t="shared" si="204"/>
        <v/>
      </c>
      <c r="P552" s="13">
        <f t="shared" si="205"/>
        <v>0</v>
      </c>
      <c r="Q552" s="10" t="str">
        <f t="shared" si="206"/>
        <v/>
      </c>
      <c r="R552" s="11" t="str">
        <f t="shared" si="207"/>
        <v/>
      </c>
      <c r="S552" s="10" t="str">
        <f t="shared" si="208"/>
        <v>ALL PICKED</v>
      </c>
      <c r="T552" s="10" t="str">
        <f t="shared" si="209"/>
        <v>YES</v>
      </c>
      <c r="U552" s="10" t="str">
        <f t="shared" si="210"/>
        <v/>
      </c>
      <c r="V552" s="10" t="str">
        <f t="shared" si="211"/>
        <v/>
      </c>
      <c r="W552" s="10" t="str">
        <f t="shared" si="212"/>
        <v/>
      </c>
      <c r="X552" s="10" t="str">
        <f t="shared" si="213"/>
        <v>-</v>
      </c>
      <c r="Y552" s="10" t="str">
        <f t="shared" si="214"/>
        <v>Real route 1021: 18 items, last item released 18:53; departure = release + 60 min (rounded up to 15) + loading</v>
      </c>
      <c r="Z552" s="10" t="s">
        <v>148</v>
      </c>
      <c r="AA552" s="14"/>
      <c r="AB552" s="11"/>
      <c r="AC552" s="10"/>
      <c r="AD552" s="10" t="s">
        <v>203</v>
      </c>
      <c r="AE552" s="10" t="s">
        <v>152</v>
      </c>
      <c r="AF552" s="10"/>
      <c r="AG552" s="14"/>
      <c r="AH552" s="10"/>
      <c r="AI552">
        <f t="shared" si="215"/>
        <v>0</v>
      </c>
      <c r="AN552" t="s">
        <v>203</v>
      </c>
      <c r="AS552" t="s">
        <v>203</v>
      </c>
    </row>
    <row r="553" spans="1:45" x14ac:dyDescent="0.35">
      <c r="A553" s="10">
        <v>17</v>
      </c>
      <c r="B553" s="11">
        <f t="shared" si="192"/>
        <v>46273.84375</v>
      </c>
      <c r="C553" s="10" t="s">
        <v>61</v>
      </c>
      <c r="D553" s="10">
        <f t="shared" si="193"/>
        <v>1030</v>
      </c>
      <c r="E553" s="10" t="str">
        <f t="shared" si="194"/>
        <v>n/a</v>
      </c>
      <c r="F553" s="10" t="str">
        <f t="shared" si="195"/>
        <v>D10</v>
      </c>
      <c r="G553" s="11">
        <f t="shared" si="196"/>
        <v>46273.854166666657</v>
      </c>
      <c r="H553" s="11">
        <f t="shared" si="197"/>
        <v>46273.854166666657</v>
      </c>
      <c r="I553" s="11">
        <f t="shared" si="198"/>
        <v>46273.833333333321</v>
      </c>
      <c r="J553" s="13">
        <f t="shared" si="199"/>
        <v>-0.2500000002910383</v>
      </c>
      <c r="K553" s="10">
        <f t="shared" si="200"/>
        <v>19</v>
      </c>
      <c r="L553" s="10">
        <f t="shared" si="201"/>
        <v>0</v>
      </c>
      <c r="M553" s="10">
        <f t="shared" si="202"/>
        <v>19</v>
      </c>
      <c r="N553" s="12">
        <f t="shared" si="203"/>
        <v>1</v>
      </c>
      <c r="O553" s="10" t="str">
        <f t="shared" si="204"/>
        <v/>
      </c>
      <c r="P553" s="13">
        <f t="shared" si="205"/>
        <v>0</v>
      </c>
      <c r="Q553" s="10" t="str">
        <f t="shared" si="206"/>
        <v/>
      </c>
      <c r="R553" s="11" t="str">
        <f t="shared" si="207"/>
        <v/>
      </c>
      <c r="S553" s="10" t="str">
        <f t="shared" si="208"/>
        <v>ALL PICKED</v>
      </c>
      <c r="T553" s="10" t="str">
        <f t="shared" si="209"/>
        <v>YES</v>
      </c>
      <c r="U553" s="10" t="str">
        <f t="shared" si="210"/>
        <v/>
      </c>
      <c r="V553" s="10" t="str">
        <f t="shared" si="211"/>
        <v/>
      </c>
      <c r="W553" s="10" t="str">
        <f t="shared" si="212"/>
        <v/>
      </c>
      <c r="X553" s="10" t="str">
        <f t="shared" si="213"/>
        <v>-</v>
      </c>
      <c r="Y553" s="10" t="str">
        <f t="shared" si="214"/>
        <v>Real route 1030: 19 items, last item released 18:59; departure = release + 60 min (rounded up to 15) + loading</v>
      </c>
      <c r="Z553" s="10" t="s">
        <v>148</v>
      </c>
      <c r="AA553" s="14"/>
      <c r="AB553" s="11"/>
      <c r="AC553" s="10"/>
      <c r="AD553" s="10" t="s">
        <v>203</v>
      </c>
      <c r="AE553" s="10" t="s">
        <v>152</v>
      </c>
      <c r="AF553" s="10"/>
      <c r="AG553" s="14"/>
      <c r="AH553" s="10"/>
      <c r="AI553">
        <f t="shared" si="215"/>
        <v>0</v>
      </c>
      <c r="AN553" t="s">
        <v>203</v>
      </c>
      <c r="AS553" t="s">
        <v>203</v>
      </c>
    </row>
    <row r="554" spans="1:45" x14ac:dyDescent="0.35">
      <c r="A554" s="10">
        <v>17</v>
      </c>
      <c r="B554" s="11">
        <f t="shared" si="192"/>
        <v>46273.84375</v>
      </c>
      <c r="C554" s="10" t="s">
        <v>62</v>
      </c>
      <c r="D554" s="10">
        <f t="shared" si="193"/>
        <v>1042</v>
      </c>
      <c r="E554" s="10" t="str">
        <f t="shared" si="194"/>
        <v>n/a</v>
      </c>
      <c r="F554" s="10" t="str">
        <f t="shared" si="195"/>
        <v>D11</v>
      </c>
      <c r="G554" s="11">
        <f t="shared" si="196"/>
        <v>46273.854166666657</v>
      </c>
      <c r="H554" s="11">
        <f t="shared" si="197"/>
        <v>46273.854166666657</v>
      </c>
      <c r="I554" s="11">
        <f t="shared" si="198"/>
        <v>46273.833333333321</v>
      </c>
      <c r="J554" s="13">
        <f t="shared" si="199"/>
        <v>-0.2500000002910383</v>
      </c>
      <c r="K554" s="10">
        <f t="shared" si="200"/>
        <v>200</v>
      </c>
      <c r="L554" s="10">
        <f t="shared" si="201"/>
        <v>0</v>
      </c>
      <c r="M554" s="10">
        <f t="shared" si="202"/>
        <v>200</v>
      </c>
      <c r="N554" s="12">
        <f t="shared" si="203"/>
        <v>1</v>
      </c>
      <c r="O554" s="10" t="str">
        <f t="shared" si="204"/>
        <v/>
      </c>
      <c r="P554" s="13">
        <f t="shared" si="205"/>
        <v>0</v>
      </c>
      <c r="Q554" s="10" t="str">
        <f t="shared" si="206"/>
        <v/>
      </c>
      <c r="R554" s="11" t="str">
        <f t="shared" si="207"/>
        <v/>
      </c>
      <c r="S554" s="10" t="str">
        <f t="shared" si="208"/>
        <v>ALL PICKED</v>
      </c>
      <c r="T554" s="10" t="str">
        <f t="shared" si="209"/>
        <v>YES</v>
      </c>
      <c r="U554" s="10" t="str">
        <f t="shared" si="210"/>
        <v/>
      </c>
      <c r="V554" s="10" t="str">
        <f t="shared" si="211"/>
        <v/>
      </c>
      <c r="W554" s="10" t="str">
        <f t="shared" si="212"/>
        <v/>
      </c>
      <c r="X554" s="10" t="str">
        <f t="shared" si="213"/>
        <v>-</v>
      </c>
      <c r="Y554" s="10" t="str">
        <f t="shared" si="214"/>
        <v>Real route 1042: 200 items, last item released 18:59; departure = release + 60 min (rounded up to 15) + loading</v>
      </c>
      <c r="Z554" s="10" t="s">
        <v>148</v>
      </c>
      <c r="AA554" s="14"/>
      <c r="AB554" s="11"/>
      <c r="AC554" s="10"/>
      <c r="AD554" s="10" t="s">
        <v>203</v>
      </c>
      <c r="AE554" s="10" t="s">
        <v>152</v>
      </c>
      <c r="AF554" s="10"/>
      <c r="AG554" s="14"/>
      <c r="AH554" s="10"/>
      <c r="AI554">
        <f t="shared" si="215"/>
        <v>0</v>
      </c>
      <c r="AN554" t="s">
        <v>203</v>
      </c>
      <c r="AS554" t="s">
        <v>203</v>
      </c>
    </row>
    <row r="555" spans="1:45" x14ac:dyDescent="0.35">
      <c r="A555" s="10">
        <v>17</v>
      </c>
      <c r="B555" s="11">
        <f t="shared" si="192"/>
        <v>46273.84375</v>
      </c>
      <c r="C555" s="10" t="s">
        <v>63</v>
      </c>
      <c r="D555" s="10">
        <f t="shared" si="193"/>
        <v>1080</v>
      </c>
      <c r="E555" s="10" t="str">
        <f t="shared" si="194"/>
        <v>n/a</v>
      </c>
      <c r="F555" s="10" t="str">
        <f t="shared" si="195"/>
        <v>D12</v>
      </c>
      <c r="G555" s="11">
        <f t="shared" si="196"/>
        <v>46273.854166666657</v>
      </c>
      <c r="H555" s="11">
        <f t="shared" si="197"/>
        <v>46273.854166666657</v>
      </c>
      <c r="I555" s="11">
        <f t="shared" si="198"/>
        <v>46273.833333333321</v>
      </c>
      <c r="J555" s="13">
        <f t="shared" si="199"/>
        <v>-0.2500000002910383</v>
      </c>
      <c r="K555" s="10">
        <f t="shared" si="200"/>
        <v>25</v>
      </c>
      <c r="L555" s="10">
        <f t="shared" si="201"/>
        <v>0</v>
      </c>
      <c r="M555" s="10">
        <f t="shared" si="202"/>
        <v>25</v>
      </c>
      <c r="N555" s="12">
        <f t="shared" si="203"/>
        <v>1</v>
      </c>
      <c r="O555" s="10" t="str">
        <f t="shared" si="204"/>
        <v/>
      </c>
      <c r="P555" s="13">
        <f t="shared" si="205"/>
        <v>0</v>
      </c>
      <c r="Q555" s="10" t="str">
        <f t="shared" si="206"/>
        <v/>
      </c>
      <c r="R555" s="11" t="str">
        <f t="shared" si="207"/>
        <v/>
      </c>
      <c r="S555" s="10" t="str">
        <f t="shared" si="208"/>
        <v>ALL PICKED</v>
      </c>
      <c r="T555" s="10" t="str">
        <f t="shared" si="209"/>
        <v>YES</v>
      </c>
      <c r="U555" s="10" t="str">
        <f t="shared" si="210"/>
        <v/>
      </c>
      <c r="V555" s="10" t="str">
        <f t="shared" si="211"/>
        <v/>
      </c>
      <c r="W555" s="10" t="str">
        <f t="shared" si="212"/>
        <v/>
      </c>
      <c r="X555" s="10" t="str">
        <f t="shared" si="213"/>
        <v>-</v>
      </c>
      <c r="Y555" s="10" t="str">
        <f t="shared" si="214"/>
        <v>Real route 1080: 25 items, last item released 18:59; departure = release + 60 min (rounded up to 15) + loading</v>
      </c>
      <c r="Z555" s="10" t="s">
        <v>148</v>
      </c>
      <c r="AA555" s="14"/>
      <c r="AB555" s="11"/>
      <c r="AC555" s="10"/>
      <c r="AD555" s="10" t="s">
        <v>203</v>
      </c>
      <c r="AE555" s="10" t="s">
        <v>152</v>
      </c>
      <c r="AF555" s="10"/>
      <c r="AG555" s="14"/>
      <c r="AH555" s="10"/>
      <c r="AI555">
        <f t="shared" si="215"/>
        <v>0</v>
      </c>
      <c r="AN555" t="s">
        <v>203</v>
      </c>
      <c r="AS555" t="s">
        <v>203</v>
      </c>
    </row>
    <row r="556" spans="1:45" x14ac:dyDescent="0.35">
      <c r="A556" s="10">
        <v>17</v>
      </c>
      <c r="B556" s="11">
        <f t="shared" si="192"/>
        <v>46273.84375</v>
      </c>
      <c r="C556" s="10" t="s">
        <v>64</v>
      </c>
      <c r="D556" s="10">
        <f t="shared" si="193"/>
        <v>1026</v>
      </c>
      <c r="E556" s="10" t="str">
        <f t="shared" si="194"/>
        <v>n/a</v>
      </c>
      <c r="F556" s="10" t="str">
        <f t="shared" si="195"/>
        <v>D01</v>
      </c>
      <c r="G556" s="11">
        <f t="shared" si="196"/>
        <v>46273.864583333343</v>
      </c>
      <c r="H556" s="11">
        <f t="shared" si="197"/>
        <v>46273.864583333343</v>
      </c>
      <c r="I556" s="11">
        <f t="shared" si="198"/>
        <v>46273.843750000007</v>
      </c>
      <c r="J556" s="13">
        <f t="shared" si="199"/>
        <v>1.7462298274040222E-10</v>
      </c>
      <c r="K556" s="10">
        <f t="shared" si="200"/>
        <v>29</v>
      </c>
      <c r="L556" s="10">
        <f t="shared" si="201"/>
        <v>0</v>
      </c>
      <c r="M556" s="10">
        <f t="shared" si="202"/>
        <v>29</v>
      </c>
      <c r="N556" s="12">
        <f t="shared" si="203"/>
        <v>1</v>
      </c>
      <c r="O556" s="10" t="str">
        <f t="shared" si="204"/>
        <v/>
      </c>
      <c r="P556" s="13">
        <f t="shared" si="205"/>
        <v>0</v>
      </c>
      <c r="Q556" s="10" t="str">
        <f t="shared" si="206"/>
        <v/>
      </c>
      <c r="R556" s="11" t="str">
        <f t="shared" si="207"/>
        <v/>
      </c>
      <c r="S556" s="10" t="str">
        <f t="shared" si="208"/>
        <v>ALL PICKED</v>
      </c>
      <c r="T556" s="10" t="str">
        <f t="shared" si="209"/>
        <v>YES</v>
      </c>
      <c r="U556" s="10" t="str">
        <f t="shared" si="210"/>
        <v/>
      </c>
      <c r="V556" s="10" t="str">
        <f t="shared" si="211"/>
        <v/>
      </c>
      <c r="W556" s="10" t="str">
        <f t="shared" si="212"/>
        <v/>
      </c>
      <c r="X556" s="10" t="str">
        <f t="shared" si="213"/>
        <v>-</v>
      </c>
      <c r="Y556" s="10" t="str">
        <f t="shared" si="214"/>
        <v>Real route 1026: 29 items, last item released 19:01; departure = release + 60 min (rounded up to 15) + loading</v>
      </c>
      <c r="Z556" s="10" t="s">
        <v>148</v>
      </c>
      <c r="AA556" s="14"/>
      <c r="AB556" s="11"/>
      <c r="AC556" s="10"/>
      <c r="AD556" s="10" t="s">
        <v>203</v>
      </c>
      <c r="AE556" s="10" t="s">
        <v>152</v>
      </c>
      <c r="AF556" s="10"/>
      <c r="AG556" s="14"/>
      <c r="AH556" s="10"/>
      <c r="AI556">
        <f t="shared" si="215"/>
        <v>0</v>
      </c>
      <c r="AN556" t="s">
        <v>203</v>
      </c>
      <c r="AS556" t="s">
        <v>203</v>
      </c>
    </row>
    <row r="557" spans="1:45" x14ac:dyDescent="0.35">
      <c r="A557" s="10">
        <v>17</v>
      </c>
      <c r="B557" s="11">
        <f t="shared" si="192"/>
        <v>46273.84375</v>
      </c>
      <c r="C557" s="10" t="s">
        <v>65</v>
      </c>
      <c r="D557" s="10">
        <f t="shared" si="193"/>
        <v>1033</v>
      </c>
      <c r="E557" s="10" t="str">
        <f t="shared" si="194"/>
        <v>n/a</v>
      </c>
      <c r="F557" s="10" t="str">
        <f t="shared" si="195"/>
        <v>D02</v>
      </c>
      <c r="G557" s="11">
        <f t="shared" si="196"/>
        <v>46273.864583333343</v>
      </c>
      <c r="H557" s="11">
        <f t="shared" si="197"/>
        <v>46273.864583333343</v>
      </c>
      <c r="I557" s="11">
        <f t="shared" si="198"/>
        <v>46273.843750000007</v>
      </c>
      <c r="J557" s="13">
        <f t="shared" si="199"/>
        <v>1.7462298274040222E-10</v>
      </c>
      <c r="K557" s="10">
        <f t="shared" si="200"/>
        <v>74</v>
      </c>
      <c r="L557" s="10">
        <f t="shared" si="201"/>
        <v>0</v>
      </c>
      <c r="M557" s="10">
        <f t="shared" si="202"/>
        <v>74</v>
      </c>
      <c r="N557" s="12">
        <f t="shared" si="203"/>
        <v>1</v>
      </c>
      <c r="O557" s="10" t="str">
        <f t="shared" si="204"/>
        <v/>
      </c>
      <c r="P557" s="13">
        <f t="shared" si="205"/>
        <v>0</v>
      </c>
      <c r="Q557" s="10" t="str">
        <f t="shared" si="206"/>
        <v/>
      </c>
      <c r="R557" s="11" t="str">
        <f t="shared" si="207"/>
        <v/>
      </c>
      <c r="S557" s="10" t="str">
        <f t="shared" si="208"/>
        <v>ALL PICKED</v>
      </c>
      <c r="T557" s="10" t="str">
        <f t="shared" si="209"/>
        <v>YES</v>
      </c>
      <c r="U557" s="10" t="str">
        <f t="shared" si="210"/>
        <v/>
      </c>
      <c r="V557" s="10" t="str">
        <f t="shared" si="211"/>
        <v/>
      </c>
      <c r="W557" s="10" t="str">
        <f t="shared" si="212"/>
        <v/>
      </c>
      <c r="X557" s="10" t="str">
        <f t="shared" si="213"/>
        <v>-</v>
      </c>
      <c r="Y557" s="10" t="str">
        <f t="shared" si="214"/>
        <v>Real route 1033: 74 items, last item released 19:01; departure = release + 60 min (rounded up to 15) + loading</v>
      </c>
      <c r="Z557" s="10" t="s">
        <v>148</v>
      </c>
      <c r="AA557" s="14"/>
      <c r="AB557" s="11"/>
      <c r="AC557" s="10"/>
      <c r="AD557" s="10" t="s">
        <v>203</v>
      </c>
      <c r="AE557" s="10" t="s">
        <v>152</v>
      </c>
      <c r="AF557" s="10"/>
      <c r="AG557" s="14"/>
      <c r="AH557" s="10"/>
      <c r="AI557">
        <f t="shared" si="215"/>
        <v>0</v>
      </c>
      <c r="AN557" t="s">
        <v>203</v>
      </c>
      <c r="AS557" t="s">
        <v>203</v>
      </c>
    </row>
    <row r="558" spans="1:45" x14ac:dyDescent="0.35">
      <c r="A558" s="10">
        <v>17</v>
      </c>
      <c r="B558" s="11">
        <f t="shared" si="192"/>
        <v>46273.84375</v>
      </c>
      <c r="C558" s="10" t="s">
        <v>66</v>
      </c>
      <c r="D558" s="10">
        <f t="shared" si="193"/>
        <v>1034</v>
      </c>
      <c r="E558" s="10" t="str">
        <f t="shared" si="194"/>
        <v>n/a</v>
      </c>
      <c r="F558" s="10" t="str">
        <f t="shared" si="195"/>
        <v>D03</v>
      </c>
      <c r="G558" s="11">
        <f t="shared" si="196"/>
        <v>46273.864583333343</v>
      </c>
      <c r="H558" s="11">
        <f t="shared" si="197"/>
        <v>46273.864583333343</v>
      </c>
      <c r="I558" s="11">
        <f t="shared" si="198"/>
        <v>46273.843750000007</v>
      </c>
      <c r="J558" s="13">
        <f t="shared" si="199"/>
        <v>1.7462298274040222E-10</v>
      </c>
      <c r="K558" s="10">
        <f t="shared" si="200"/>
        <v>98</v>
      </c>
      <c r="L558" s="10">
        <f t="shared" si="201"/>
        <v>0</v>
      </c>
      <c r="M558" s="10">
        <f t="shared" si="202"/>
        <v>98</v>
      </c>
      <c r="N558" s="12">
        <f t="shared" si="203"/>
        <v>1</v>
      </c>
      <c r="O558" s="10" t="str">
        <f t="shared" si="204"/>
        <v/>
      </c>
      <c r="P558" s="13">
        <f t="shared" si="205"/>
        <v>0</v>
      </c>
      <c r="Q558" s="10" t="str">
        <f t="shared" si="206"/>
        <v/>
      </c>
      <c r="R558" s="11" t="str">
        <f t="shared" si="207"/>
        <v/>
      </c>
      <c r="S558" s="10" t="str">
        <f t="shared" si="208"/>
        <v>ALL PICKED</v>
      </c>
      <c r="T558" s="10" t="str">
        <f t="shared" si="209"/>
        <v>YES</v>
      </c>
      <c r="U558" s="10" t="str">
        <f t="shared" si="210"/>
        <v/>
      </c>
      <c r="V558" s="10" t="str">
        <f t="shared" si="211"/>
        <v/>
      </c>
      <c r="W558" s="10" t="str">
        <f t="shared" si="212"/>
        <v/>
      </c>
      <c r="X558" s="10" t="str">
        <f t="shared" si="213"/>
        <v>-</v>
      </c>
      <c r="Y558" s="10" t="str">
        <f t="shared" si="214"/>
        <v>Real route 1034: 98 items, last item released 19:05; departure = release + 60 min (rounded up to 15) + loading</v>
      </c>
      <c r="Z558" s="10" t="s">
        <v>148</v>
      </c>
      <c r="AA558" s="14"/>
      <c r="AB558" s="11"/>
      <c r="AC558" s="10"/>
      <c r="AD558" s="10" t="s">
        <v>203</v>
      </c>
      <c r="AE558" s="10" t="s">
        <v>152</v>
      </c>
      <c r="AF558" s="10"/>
      <c r="AG558" s="14"/>
      <c r="AH558" s="10"/>
      <c r="AI558">
        <f t="shared" si="215"/>
        <v>0</v>
      </c>
      <c r="AN558" t="s">
        <v>203</v>
      </c>
      <c r="AS558" t="s">
        <v>203</v>
      </c>
    </row>
    <row r="559" spans="1:45" x14ac:dyDescent="0.35">
      <c r="A559" s="10">
        <v>17</v>
      </c>
      <c r="B559" s="11">
        <f t="shared" si="192"/>
        <v>46273.84375</v>
      </c>
      <c r="C559" s="10" t="s">
        <v>67</v>
      </c>
      <c r="D559" s="10">
        <f t="shared" si="193"/>
        <v>1039</v>
      </c>
      <c r="E559" s="10" t="str">
        <f t="shared" si="194"/>
        <v>n/a</v>
      </c>
      <c r="F559" s="10" t="str">
        <f t="shared" si="195"/>
        <v>D04</v>
      </c>
      <c r="G559" s="11">
        <f t="shared" si="196"/>
        <v>46273.864583333343</v>
      </c>
      <c r="H559" s="11">
        <f t="shared" si="197"/>
        <v>46273.864583333343</v>
      </c>
      <c r="I559" s="11">
        <f t="shared" si="198"/>
        <v>46273.843750000007</v>
      </c>
      <c r="J559" s="13">
        <f t="shared" si="199"/>
        <v>1.7462298274040222E-10</v>
      </c>
      <c r="K559" s="10">
        <f t="shared" si="200"/>
        <v>19</v>
      </c>
      <c r="L559" s="10">
        <f t="shared" si="201"/>
        <v>0</v>
      </c>
      <c r="M559" s="10">
        <f t="shared" si="202"/>
        <v>19</v>
      </c>
      <c r="N559" s="12">
        <f t="shared" si="203"/>
        <v>1</v>
      </c>
      <c r="O559" s="10" t="str">
        <f t="shared" si="204"/>
        <v/>
      </c>
      <c r="P559" s="13">
        <f t="shared" si="205"/>
        <v>0</v>
      </c>
      <c r="Q559" s="10" t="str">
        <f t="shared" si="206"/>
        <v/>
      </c>
      <c r="R559" s="11" t="str">
        <f t="shared" si="207"/>
        <v/>
      </c>
      <c r="S559" s="10" t="str">
        <f t="shared" si="208"/>
        <v>ALL PICKED</v>
      </c>
      <c r="T559" s="10" t="str">
        <f t="shared" si="209"/>
        <v>YES</v>
      </c>
      <c r="U559" s="10" t="str">
        <f t="shared" si="210"/>
        <v/>
      </c>
      <c r="V559" s="10" t="str">
        <f t="shared" si="211"/>
        <v/>
      </c>
      <c r="W559" s="10" t="str">
        <f t="shared" si="212"/>
        <v/>
      </c>
      <c r="X559" s="10" t="str">
        <f t="shared" si="213"/>
        <v>-</v>
      </c>
      <c r="Y559" s="10" t="str">
        <f t="shared" si="214"/>
        <v>Real route 1039: 19 items, last item released 19:13; departure = release + 60 min (rounded up to 15) + loading</v>
      </c>
      <c r="Z559" s="10" t="s">
        <v>148</v>
      </c>
      <c r="AA559" s="14"/>
      <c r="AB559" s="11"/>
      <c r="AC559" s="10"/>
      <c r="AD559" s="10" t="s">
        <v>203</v>
      </c>
      <c r="AE559" s="10" t="s">
        <v>152</v>
      </c>
      <c r="AF559" s="10"/>
      <c r="AG559" s="14"/>
      <c r="AH559" s="10"/>
      <c r="AI559">
        <f t="shared" si="215"/>
        <v>0</v>
      </c>
      <c r="AN559" t="s">
        <v>203</v>
      </c>
      <c r="AS559" t="s">
        <v>203</v>
      </c>
    </row>
    <row r="560" spans="1:45" x14ac:dyDescent="0.35">
      <c r="A560" s="10">
        <v>17</v>
      </c>
      <c r="B560" s="11">
        <f t="shared" si="192"/>
        <v>46273.84375</v>
      </c>
      <c r="C560" s="10" t="s">
        <v>68</v>
      </c>
      <c r="D560" s="10">
        <f t="shared" si="193"/>
        <v>1048</v>
      </c>
      <c r="E560" s="10" t="str">
        <f t="shared" si="194"/>
        <v>n/a</v>
      </c>
      <c r="F560" s="10" t="str">
        <f t="shared" si="195"/>
        <v>D05</v>
      </c>
      <c r="G560" s="11">
        <f t="shared" si="196"/>
        <v>46273.864583333343</v>
      </c>
      <c r="H560" s="11">
        <f t="shared" si="197"/>
        <v>46273.864583333343</v>
      </c>
      <c r="I560" s="11">
        <f t="shared" si="198"/>
        <v>46273.843750000007</v>
      </c>
      <c r="J560" s="13">
        <f t="shared" si="199"/>
        <v>1.7462298274040222E-10</v>
      </c>
      <c r="K560" s="10">
        <f t="shared" si="200"/>
        <v>11</v>
      </c>
      <c r="L560" s="10">
        <f t="shared" si="201"/>
        <v>0</v>
      </c>
      <c r="M560" s="10">
        <f t="shared" si="202"/>
        <v>11</v>
      </c>
      <c r="N560" s="12">
        <f t="shared" si="203"/>
        <v>1</v>
      </c>
      <c r="O560" s="10" t="str">
        <f t="shared" si="204"/>
        <v/>
      </c>
      <c r="P560" s="13">
        <f t="shared" si="205"/>
        <v>0</v>
      </c>
      <c r="Q560" s="10" t="str">
        <f t="shared" si="206"/>
        <v/>
      </c>
      <c r="R560" s="11" t="str">
        <f t="shared" si="207"/>
        <v/>
      </c>
      <c r="S560" s="10" t="str">
        <f t="shared" si="208"/>
        <v>ALL PICKED</v>
      </c>
      <c r="T560" s="10" t="str">
        <f t="shared" si="209"/>
        <v>YES</v>
      </c>
      <c r="U560" s="10" t="str">
        <f t="shared" si="210"/>
        <v/>
      </c>
      <c r="V560" s="10" t="str">
        <f t="shared" si="211"/>
        <v/>
      </c>
      <c r="W560" s="10" t="str">
        <f t="shared" si="212"/>
        <v/>
      </c>
      <c r="X560" s="10" t="str">
        <f t="shared" si="213"/>
        <v>-</v>
      </c>
      <c r="Y560" s="10" t="str">
        <f t="shared" si="214"/>
        <v>Real route 1048: 11 items, last item released 19:13; departure = release + 60 min (rounded up to 15) + loading</v>
      </c>
      <c r="Z560" s="10" t="s">
        <v>148</v>
      </c>
      <c r="AA560" s="14"/>
      <c r="AB560" s="11"/>
      <c r="AC560" s="10"/>
      <c r="AD560" s="10" t="s">
        <v>203</v>
      </c>
      <c r="AE560" s="10" t="s">
        <v>152</v>
      </c>
      <c r="AF560" s="10"/>
      <c r="AG560" s="14"/>
      <c r="AH560" s="10"/>
      <c r="AI560">
        <f t="shared" si="215"/>
        <v>0</v>
      </c>
      <c r="AN560" t="s">
        <v>203</v>
      </c>
      <c r="AS560" t="s">
        <v>203</v>
      </c>
    </row>
    <row r="561" spans="1:45" x14ac:dyDescent="0.35">
      <c r="A561" s="10">
        <v>17</v>
      </c>
      <c r="B561" s="11">
        <f t="shared" si="192"/>
        <v>46273.84375</v>
      </c>
      <c r="C561" s="10" t="s">
        <v>69</v>
      </c>
      <c r="D561" s="10">
        <f t="shared" si="193"/>
        <v>1051</v>
      </c>
      <c r="E561" s="10" t="str">
        <f t="shared" si="194"/>
        <v>n/a</v>
      </c>
      <c r="F561" s="10" t="str">
        <f t="shared" si="195"/>
        <v>D06</v>
      </c>
      <c r="G561" s="11">
        <f t="shared" si="196"/>
        <v>46273.864583333343</v>
      </c>
      <c r="H561" s="11">
        <f t="shared" si="197"/>
        <v>46273.864583333343</v>
      </c>
      <c r="I561" s="11">
        <f t="shared" si="198"/>
        <v>46273.843750000007</v>
      </c>
      <c r="J561" s="13">
        <f t="shared" si="199"/>
        <v>1.7462298274040222E-10</v>
      </c>
      <c r="K561" s="10">
        <f t="shared" si="200"/>
        <v>45</v>
      </c>
      <c r="L561" s="10">
        <f t="shared" si="201"/>
        <v>0</v>
      </c>
      <c r="M561" s="10">
        <f t="shared" si="202"/>
        <v>45</v>
      </c>
      <c r="N561" s="12">
        <f t="shared" si="203"/>
        <v>1</v>
      </c>
      <c r="O561" s="10" t="str">
        <f t="shared" si="204"/>
        <v/>
      </c>
      <c r="P561" s="13">
        <f t="shared" si="205"/>
        <v>0</v>
      </c>
      <c r="Q561" s="10" t="str">
        <f t="shared" si="206"/>
        <v/>
      </c>
      <c r="R561" s="11" t="str">
        <f t="shared" si="207"/>
        <v/>
      </c>
      <c r="S561" s="10" t="str">
        <f t="shared" si="208"/>
        <v>ALL PICKED</v>
      </c>
      <c r="T561" s="10" t="str">
        <f t="shared" si="209"/>
        <v>YES</v>
      </c>
      <c r="U561" s="10" t="str">
        <f t="shared" si="210"/>
        <v/>
      </c>
      <c r="V561" s="10" t="str">
        <f t="shared" si="211"/>
        <v/>
      </c>
      <c r="W561" s="10" t="str">
        <f t="shared" si="212"/>
        <v/>
      </c>
      <c r="X561" s="10" t="str">
        <f t="shared" si="213"/>
        <v>-</v>
      </c>
      <c r="Y561" s="10" t="str">
        <f t="shared" si="214"/>
        <v>Real route 1051: 45 items, last item released 19:03; departure = release + 60 min (rounded up to 15) + loading</v>
      </c>
      <c r="Z561" s="10" t="s">
        <v>148</v>
      </c>
      <c r="AA561" s="14"/>
      <c r="AB561" s="11"/>
      <c r="AC561" s="10"/>
      <c r="AD561" s="10" t="s">
        <v>203</v>
      </c>
      <c r="AE561" s="10" t="s">
        <v>152</v>
      </c>
      <c r="AF561" s="10"/>
      <c r="AG561" s="14"/>
      <c r="AH561" s="10"/>
      <c r="AI561">
        <f t="shared" si="215"/>
        <v>0</v>
      </c>
      <c r="AN561" t="s">
        <v>203</v>
      </c>
      <c r="AS561" t="s">
        <v>203</v>
      </c>
    </row>
    <row r="562" spans="1:45" x14ac:dyDescent="0.35">
      <c r="A562" s="10">
        <v>17</v>
      </c>
      <c r="B562" s="11">
        <f t="shared" si="192"/>
        <v>46273.84375</v>
      </c>
      <c r="C562" s="10" t="s">
        <v>70</v>
      </c>
      <c r="D562" s="10">
        <f t="shared" si="193"/>
        <v>1063</v>
      </c>
      <c r="E562" s="10" t="str">
        <f t="shared" si="194"/>
        <v>n/a</v>
      </c>
      <c r="F562" s="10" t="str">
        <f t="shared" si="195"/>
        <v>D07</v>
      </c>
      <c r="G562" s="11">
        <f t="shared" si="196"/>
        <v>46273.864583333343</v>
      </c>
      <c r="H562" s="11">
        <f t="shared" si="197"/>
        <v>46273.864583333343</v>
      </c>
      <c r="I562" s="11">
        <f t="shared" si="198"/>
        <v>46273.843750000007</v>
      </c>
      <c r="J562" s="13">
        <f t="shared" si="199"/>
        <v>1.7462298274040222E-10</v>
      </c>
      <c r="K562" s="10">
        <f t="shared" si="200"/>
        <v>35</v>
      </c>
      <c r="L562" s="10">
        <f t="shared" si="201"/>
        <v>0</v>
      </c>
      <c r="M562" s="10">
        <f t="shared" si="202"/>
        <v>35</v>
      </c>
      <c r="N562" s="12">
        <f t="shared" si="203"/>
        <v>1</v>
      </c>
      <c r="O562" s="10" t="str">
        <f t="shared" si="204"/>
        <v/>
      </c>
      <c r="P562" s="13">
        <f t="shared" si="205"/>
        <v>0</v>
      </c>
      <c r="Q562" s="10" t="str">
        <f t="shared" si="206"/>
        <v/>
      </c>
      <c r="R562" s="11" t="str">
        <f t="shared" si="207"/>
        <v/>
      </c>
      <c r="S562" s="10" t="str">
        <f t="shared" si="208"/>
        <v>ALL PICKED</v>
      </c>
      <c r="T562" s="10" t="str">
        <f t="shared" si="209"/>
        <v>YES</v>
      </c>
      <c r="U562" s="10" t="str">
        <f t="shared" si="210"/>
        <v/>
      </c>
      <c r="V562" s="10" t="str">
        <f t="shared" si="211"/>
        <v/>
      </c>
      <c r="W562" s="10" t="str">
        <f t="shared" si="212"/>
        <v/>
      </c>
      <c r="X562" s="10" t="str">
        <f t="shared" si="213"/>
        <v>-</v>
      </c>
      <c r="Y562" s="10" t="str">
        <f t="shared" si="214"/>
        <v>Real route 1063: 35 items, last item released 19:13; departure = release + 60 min (rounded up to 15) + loading</v>
      </c>
      <c r="Z562" s="10" t="s">
        <v>148</v>
      </c>
      <c r="AA562" s="14"/>
      <c r="AB562" s="11"/>
      <c r="AC562" s="10"/>
      <c r="AD562" s="10" t="s">
        <v>203</v>
      </c>
      <c r="AE562" s="10" t="s">
        <v>152</v>
      </c>
      <c r="AF562" s="10"/>
      <c r="AG562" s="14"/>
      <c r="AH562" s="10"/>
      <c r="AI562">
        <f t="shared" si="215"/>
        <v>0</v>
      </c>
      <c r="AN562" t="s">
        <v>203</v>
      </c>
      <c r="AS562" t="s">
        <v>203</v>
      </c>
    </row>
    <row r="563" spans="1:45" x14ac:dyDescent="0.35">
      <c r="A563" s="10">
        <v>17</v>
      </c>
      <c r="B563" s="11">
        <f t="shared" si="192"/>
        <v>46273.84375</v>
      </c>
      <c r="C563" s="10" t="s">
        <v>71</v>
      </c>
      <c r="D563" s="10">
        <f t="shared" si="193"/>
        <v>1066</v>
      </c>
      <c r="E563" s="10" t="str">
        <f t="shared" si="194"/>
        <v>n/a</v>
      </c>
      <c r="F563" s="10" t="str">
        <f t="shared" si="195"/>
        <v>D08</v>
      </c>
      <c r="G563" s="11">
        <f t="shared" si="196"/>
        <v>46273.875</v>
      </c>
      <c r="H563" s="11">
        <f t="shared" si="197"/>
        <v>46273.875</v>
      </c>
      <c r="I563" s="11">
        <f t="shared" si="198"/>
        <v>46273.854166666664</v>
      </c>
      <c r="J563" s="13">
        <f t="shared" si="199"/>
        <v>0.24999999994179234</v>
      </c>
      <c r="K563" s="10">
        <f t="shared" si="200"/>
        <v>12</v>
      </c>
      <c r="L563" s="10">
        <f t="shared" si="201"/>
        <v>0</v>
      </c>
      <c r="M563" s="10">
        <f t="shared" si="202"/>
        <v>12</v>
      </c>
      <c r="N563" s="12">
        <f t="shared" si="203"/>
        <v>1</v>
      </c>
      <c r="O563" s="10" t="str">
        <f t="shared" si="204"/>
        <v/>
      </c>
      <c r="P563" s="13">
        <f t="shared" si="205"/>
        <v>0</v>
      </c>
      <c r="Q563" s="10" t="str">
        <f t="shared" si="206"/>
        <v/>
      </c>
      <c r="R563" s="11" t="str">
        <f t="shared" si="207"/>
        <v/>
      </c>
      <c r="S563" s="10" t="str">
        <f t="shared" si="208"/>
        <v>ALL PICKED</v>
      </c>
      <c r="T563" s="10" t="str">
        <f t="shared" si="209"/>
        <v>YES</v>
      </c>
      <c r="U563" s="10" t="str">
        <f t="shared" si="210"/>
        <v/>
      </c>
      <c r="V563" s="10" t="str">
        <f t="shared" si="211"/>
        <v/>
      </c>
      <c r="W563" s="10" t="str">
        <f t="shared" si="212"/>
        <v/>
      </c>
      <c r="X563" s="10" t="str">
        <f t="shared" si="213"/>
        <v>-</v>
      </c>
      <c r="Y563" s="10" t="str">
        <f t="shared" si="214"/>
        <v>Real route 1066: 12 items, last item released 19:28; departure = release + 60 min (rounded up to 15) + loading</v>
      </c>
      <c r="Z563" s="10" t="s">
        <v>148</v>
      </c>
      <c r="AA563" s="14"/>
      <c r="AB563" s="11"/>
      <c r="AC563" s="10"/>
      <c r="AD563" s="10" t="s">
        <v>203</v>
      </c>
      <c r="AE563" s="10" t="s">
        <v>152</v>
      </c>
      <c r="AF563" s="10"/>
      <c r="AG563" s="14"/>
      <c r="AH563" s="10"/>
      <c r="AI563">
        <f t="shared" si="215"/>
        <v>0</v>
      </c>
      <c r="AN563" t="s">
        <v>203</v>
      </c>
      <c r="AS563" t="s">
        <v>203</v>
      </c>
    </row>
    <row r="564" spans="1:45" x14ac:dyDescent="0.35">
      <c r="A564" s="10">
        <v>17</v>
      </c>
      <c r="B564" s="11">
        <f t="shared" si="192"/>
        <v>46273.84375</v>
      </c>
      <c r="C564" s="10" t="s">
        <v>72</v>
      </c>
      <c r="D564" s="10">
        <f t="shared" si="193"/>
        <v>1069</v>
      </c>
      <c r="E564" s="10" t="str">
        <f t="shared" si="194"/>
        <v>n/a</v>
      </c>
      <c r="F564" s="10" t="str">
        <f t="shared" si="195"/>
        <v>D09</v>
      </c>
      <c r="G564" s="11">
        <f t="shared" si="196"/>
        <v>46273.875</v>
      </c>
      <c r="H564" s="11">
        <f t="shared" si="197"/>
        <v>46273.875</v>
      </c>
      <c r="I564" s="11">
        <f t="shared" si="198"/>
        <v>46273.854166666664</v>
      </c>
      <c r="J564" s="13">
        <f t="shared" si="199"/>
        <v>0.24999999994179234</v>
      </c>
      <c r="K564" s="10">
        <f t="shared" si="200"/>
        <v>27</v>
      </c>
      <c r="L564" s="10">
        <f t="shared" si="201"/>
        <v>0</v>
      </c>
      <c r="M564" s="10">
        <f t="shared" si="202"/>
        <v>27</v>
      </c>
      <c r="N564" s="12">
        <f t="shared" si="203"/>
        <v>1</v>
      </c>
      <c r="O564" s="10" t="str">
        <f t="shared" si="204"/>
        <v/>
      </c>
      <c r="P564" s="13">
        <f t="shared" si="205"/>
        <v>0</v>
      </c>
      <c r="Q564" s="10" t="str">
        <f t="shared" si="206"/>
        <v/>
      </c>
      <c r="R564" s="11" t="str">
        <f t="shared" si="207"/>
        <v/>
      </c>
      <c r="S564" s="10" t="str">
        <f t="shared" si="208"/>
        <v>ALL PICKED</v>
      </c>
      <c r="T564" s="10" t="str">
        <f t="shared" si="209"/>
        <v>YES</v>
      </c>
      <c r="U564" s="10" t="str">
        <f t="shared" si="210"/>
        <v/>
      </c>
      <c r="V564" s="10" t="str">
        <f t="shared" si="211"/>
        <v/>
      </c>
      <c r="W564" s="10" t="str">
        <f t="shared" si="212"/>
        <v/>
      </c>
      <c r="X564" s="10" t="str">
        <f t="shared" si="213"/>
        <v>-</v>
      </c>
      <c r="Y564" s="10" t="str">
        <f t="shared" si="214"/>
        <v>Real route 1069: 27 items, last item released 19:28; departure = release + 60 min (rounded up to 15) + loading</v>
      </c>
      <c r="Z564" s="10" t="s">
        <v>148</v>
      </c>
      <c r="AA564" s="14"/>
      <c r="AB564" s="11"/>
      <c r="AC564" s="10"/>
      <c r="AD564" s="10" t="s">
        <v>203</v>
      </c>
      <c r="AE564" s="10" t="s">
        <v>152</v>
      </c>
      <c r="AF564" s="10"/>
      <c r="AG564" s="14"/>
      <c r="AH564" s="10"/>
      <c r="AI564">
        <f t="shared" si="215"/>
        <v>0</v>
      </c>
      <c r="AN564" t="s">
        <v>203</v>
      </c>
      <c r="AS564" t="s">
        <v>203</v>
      </c>
    </row>
    <row r="565" spans="1:45" x14ac:dyDescent="0.35">
      <c r="A565" s="10">
        <v>17</v>
      </c>
      <c r="B565" s="11">
        <f t="shared" si="192"/>
        <v>46273.84375</v>
      </c>
      <c r="C565" s="10" t="s">
        <v>73</v>
      </c>
      <c r="D565" s="10">
        <f t="shared" si="193"/>
        <v>1083</v>
      </c>
      <c r="E565" s="10" t="str">
        <f t="shared" si="194"/>
        <v>n/a</v>
      </c>
      <c r="F565" s="10" t="str">
        <f t="shared" si="195"/>
        <v>D10</v>
      </c>
      <c r="G565" s="11">
        <f t="shared" si="196"/>
        <v>46273.875</v>
      </c>
      <c r="H565" s="11">
        <f t="shared" si="197"/>
        <v>46273.875</v>
      </c>
      <c r="I565" s="11">
        <f t="shared" si="198"/>
        <v>46273.854166666664</v>
      </c>
      <c r="J565" s="13">
        <f t="shared" si="199"/>
        <v>0.24999999994179234</v>
      </c>
      <c r="K565" s="10">
        <f t="shared" si="200"/>
        <v>9</v>
      </c>
      <c r="L565" s="10">
        <f t="shared" si="201"/>
        <v>0</v>
      </c>
      <c r="M565" s="10">
        <f t="shared" si="202"/>
        <v>9</v>
      </c>
      <c r="N565" s="12">
        <f t="shared" si="203"/>
        <v>1</v>
      </c>
      <c r="O565" s="10" t="str">
        <f t="shared" si="204"/>
        <v/>
      </c>
      <c r="P565" s="13">
        <f t="shared" si="205"/>
        <v>0</v>
      </c>
      <c r="Q565" s="10" t="str">
        <f t="shared" si="206"/>
        <v/>
      </c>
      <c r="R565" s="11" t="str">
        <f t="shared" si="207"/>
        <v/>
      </c>
      <c r="S565" s="10" t="str">
        <f t="shared" si="208"/>
        <v>ALL PICKED</v>
      </c>
      <c r="T565" s="10" t="str">
        <f t="shared" si="209"/>
        <v>YES</v>
      </c>
      <c r="U565" s="10" t="str">
        <f t="shared" si="210"/>
        <v/>
      </c>
      <c r="V565" s="10" t="str">
        <f t="shared" si="211"/>
        <v/>
      </c>
      <c r="W565" s="10" t="str">
        <f t="shared" si="212"/>
        <v/>
      </c>
      <c r="X565" s="10" t="str">
        <f t="shared" si="213"/>
        <v>-</v>
      </c>
      <c r="Y565" s="10" t="str">
        <f t="shared" si="214"/>
        <v>Real route 1083: 9 items, last item released 19:28; departure = release + 60 min (rounded up to 15) + loading</v>
      </c>
      <c r="Z565" s="10" t="s">
        <v>148</v>
      </c>
      <c r="AA565" s="14"/>
      <c r="AB565" s="11"/>
      <c r="AC565" s="10"/>
      <c r="AD565" s="10" t="s">
        <v>203</v>
      </c>
      <c r="AE565" s="10" t="s">
        <v>152</v>
      </c>
      <c r="AF565" s="10"/>
      <c r="AG565" s="14"/>
      <c r="AH565" s="10"/>
      <c r="AI565">
        <f t="shared" si="215"/>
        <v>0</v>
      </c>
      <c r="AN565" t="s">
        <v>203</v>
      </c>
      <c r="AS565" t="s">
        <v>203</v>
      </c>
    </row>
    <row r="566" spans="1:45" x14ac:dyDescent="0.35">
      <c r="A566" s="10">
        <v>17</v>
      </c>
      <c r="B566" s="11">
        <f t="shared" si="192"/>
        <v>46273.84375</v>
      </c>
      <c r="C566" s="10" t="s">
        <v>74</v>
      </c>
      <c r="D566" s="10">
        <f t="shared" si="193"/>
        <v>1981</v>
      </c>
      <c r="E566" s="10" t="str">
        <f t="shared" si="194"/>
        <v>n/a</v>
      </c>
      <c r="F566" s="10" t="str">
        <f t="shared" si="195"/>
        <v>D12</v>
      </c>
      <c r="G566" s="11">
        <f t="shared" si="196"/>
        <v>46273.885416666657</v>
      </c>
      <c r="H566" s="11">
        <f t="shared" si="197"/>
        <v>46273.885416666657</v>
      </c>
      <c r="I566" s="11">
        <f t="shared" si="198"/>
        <v>46273.864583333321</v>
      </c>
      <c r="J566" s="13">
        <f t="shared" si="199"/>
        <v>0.4999999997089617</v>
      </c>
      <c r="K566" s="10">
        <f t="shared" si="200"/>
        <v>90</v>
      </c>
      <c r="L566" s="10">
        <f t="shared" si="201"/>
        <v>0</v>
      </c>
      <c r="M566" s="10">
        <f t="shared" si="202"/>
        <v>90</v>
      </c>
      <c r="N566" s="12">
        <f t="shared" si="203"/>
        <v>1</v>
      </c>
      <c r="O566" s="10" t="str">
        <f t="shared" si="204"/>
        <v/>
      </c>
      <c r="P566" s="13">
        <f t="shared" si="205"/>
        <v>0</v>
      </c>
      <c r="Q566" s="10" t="str">
        <f t="shared" si="206"/>
        <v/>
      </c>
      <c r="R566" s="11" t="str">
        <f t="shared" si="207"/>
        <v/>
      </c>
      <c r="S566" s="10" t="str">
        <f t="shared" si="208"/>
        <v>ALL PICKED</v>
      </c>
      <c r="T566" s="10" t="str">
        <f t="shared" si="209"/>
        <v>YES</v>
      </c>
      <c r="U566" s="10" t="str">
        <f t="shared" si="210"/>
        <v/>
      </c>
      <c r="V566" s="10" t="str">
        <f t="shared" si="211"/>
        <v/>
      </c>
      <c r="W566" s="10" t="str">
        <f t="shared" si="212"/>
        <v/>
      </c>
      <c r="X566" s="10" t="str">
        <f t="shared" si="213"/>
        <v>-</v>
      </c>
      <c r="Y566" s="10" t="str">
        <f t="shared" si="214"/>
        <v>Real route 1981: 90 items, last item released 19:37; departure = release + 60 min (rounded up to 15) + loading</v>
      </c>
      <c r="Z566" s="10" t="s">
        <v>148</v>
      </c>
      <c r="AA566" s="14"/>
      <c r="AB566" s="11"/>
      <c r="AC566" s="10"/>
      <c r="AD566" s="10" t="s">
        <v>203</v>
      </c>
      <c r="AE566" s="10" t="s">
        <v>152</v>
      </c>
      <c r="AF566" s="10"/>
      <c r="AG566" s="14"/>
      <c r="AH566" s="10"/>
      <c r="AI566">
        <f t="shared" si="215"/>
        <v>0</v>
      </c>
      <c r="AN566" t="s">
        <v>203</v>
      </c>
      <c r="AS566" t="s">
        <v>203</v>
      </c>
    </row>
    <row r="567" spans="1:45" x14ac:dyDescent="0.35">
      <c r="A567" s="10">
        <v>18</v>
      </c>
      <c r="B567" s="11">
        <f t="shared" si="192"/>
        <v>46273.854166666657</v>
      </c>
      <c r="C567" s="10" t="s">
        <v>20</v>
      </c>
      <c r="D567" s="10">
        <f t="shared" si="193"/>
        <v>1027</v>
      </c>
      <c r="E567" s="10" t="str">
        <f t="shared" si="194"/>
        <v>n/a</v>
      </c>
      <c r="F567" s="10" t="str">
        <f t="shared" si="195"/>
        <v>D01</v>
      </c>
      <c r="G567" s="11">
        <f t="shared" si="196"/>
        <v>46273.770833333343</v>
      </c>
      <c r="H567" s="11">
        <f t="shared" si="197"/>
        <v>46273.770833333343</v>
      </c>
      <c r="I567" s="11">
        <f t="shared" si="198"/>
        <v>46273.750000000007</v>
      </c>
      <c r="J567" s="13">
        <f t="shared" si="199"/>
        <v>-2.4999999995925464</v>
      </c>
      <c r="K567" s="10">
        <f t="shared" si="200"/>
        <v>1</v>
      </c>
      <c r="L567" s="10">
        <f t="shared" si="201"/>
        <v>0</v>
      </c>
      <c r="M567" s="10">
        <f t="shared" si="202"/>
        <v>1</v>
      </c>
      <c r="N567" s="12">
        <f t="shared" si="203"/>
        <v>1</v>
      </c>
      <c r="O567" s="10" t="str">
        <f t="shared" si="204"/>
        <v/>
      </c>
      <c r="P567" s="13">
        <f t="shared" si="205"/>
        <v>0</v>
      </c>
      <c r="Q567" s="10" t="str">
        <f t="shared" si="206"/>
        <v/>
      </c>
      <c r="R567" s="11" t="str">
        <f t="shared" si="207"/>
        <v/>
      </c>
      <c r="S567" s="10" t="str">
        <f t="shared" si="208"/>
        <v>DEPARTED COMPLETE</v>
      </c>
      <c r="T567" s="10" t="str">
        <f t="shared" si="209"/>
        <v>YES</v>
      </c>
      <c r="U567" s="10" t="str">
        <f t="shared" si="210"/>
        <v/>
      </c>
      <c r="V567" s="10" t="str">
        <f t="shared" si="211"/>
        <v/>
      </c>
      <c r="W567" s="10" t="str">
        <f t="shared" si="212"/>
        <v/>
      </c>
      <c r="X567" s="10" t="str">
        <f t="shared" si="213"/>
        <v>-</v>
      </c>
      <c r="Y567" s="10" t="str">
        <f t="shared" si="214"/>
        <v>Real route 1027: 1 items, last item released 16:56; departure = release + 60 min (rounded up to 15) + loading</v>
      </c>
      <c r="Z567" s="10" t="s">
        <v>148</v>
      </c>
      <c r="AA567" s="14"/>
      <c r="AB567" s="11"/>
      <c r="AC567" s="10"/>
      <c r="AD567" s="10" t="s">
        <v>262</v>
      </c>
      <c r="AE567" s="10" t="s">
        <v>152</v>
      </c>
      <c r="AF567" s="10"/>
      <c r="AG567" s="14"/>
      <c r="AH567" s="10"/>
      <c r="AI567">
        <f t="shared" si="215"/>
        <v>0</v>
      </c>
      <c r="AN567" t="s">
        <v>262</v>
      </c>
      <c r="AS567" t="s">
        <v>262</v>
      </c>
    </row>
    <row r="568" spans="1:45" x14ac:dyDescent="0.35">
      <c r="A568" s="10">
        <v>18</v>
      </c>
      <c r="B568" s="11">
        <f t="shared" si="192"/>
        <v>46273.854166666657</v>
      </c>
      <c r="C568" s="10" t="s">
        <v>43</v>
      </c>
      <c r="D568" s="10">
        <f t="shared" si="193"/>
        <v>1011</v>
      </c>
      <c r="E568" s="10" t="str">
        <f t="shared" si="194"/>
        <v>n/a</v>
      </c>
      <c r="F568" s="10" t="str">
        <f t="shared" si="195"/>
        <v>D04</v>
      </c>
      <c r="G568" s="11">
        <f t="shared" si="196"/>
        <v>46273.802083333343</v>
      </c>
      <c r="H568" s="11">
        <f t="shared" si="197"/>
        <v>46273.802083333343</v>
      </c>
      <c r="I568" s="11">
        <f t="shared" si="198"/>
        <v>46273.781250000007</v>
      </c>
      <c r="J568" s="13">
        <f t="shared" si="199"/>
        <v>-1.7499999995925464</v>
      </c>
      <c r="K568" s="10">
        <f t="shared" si="200"/>
        <v>15</v>
      </c>
      <c r="L568" s="10">
        <f t="shared" si="201"/>
        <v>0</v>
      </c>
      <c r="M568" s="10">
        <f t="shared" si="202"/>
        <v>15</v>
      </c>
      <c r="N568" s="12">
        <f t="shared" si="203"/>
        <v>1</v>
      </c>
      <c r="O568" s="10" t="str">
        <f t="shared" si="204"/>
        <v/>
      </c>
      <c r="P568" s="13">
        <f t="shared" si="205"/>
        <v>0</v>
      </c>
      <c r="Q568" s="10" t="str">
        <f t="shared" si="206"/>
        <v/>
      </c>
      <c r="R568" s="11" t="str">
        <f t="shared" si="207"/>
        <v/>
      </c>
      <c r="S568" s="10" t="str">
        <f t="shared" si="208"/>
        <v>DEPARTED COMPLETE</v>
      </c>
      <c r="T568" s="10" t="str">
        <f t="shared" si="209"/>
        <v>YES</v>
      </c>
      <c r="U568" s="10" t="str">
        <f t="shared" si="210"/>
        <v/>
      </c>
      <c r="V568" s="10" t="str">
        <f t="shared" si="211"/>
        <v/>
      </c>
      <c r="W568" s="10" t="str">
        <f t="shared" si="212"/>
        <v/>
      </c>
      <c r="X568" s="10" t="str">
        <f t="shared" si="213"/>
        <v>-</v>
      </c>
      <c r="Y568" s="10" t="str">
        <f t="shared" si="214"/>
        <v>Real route 1011: 15 items, last item released 17:38; departure = release + 60 min (rounded up to 15) + loading</v>
      </c>
      <c r="Z568" s="10" t="s">
        <v>148</v>
      </c>
      <c r="AA568" s="14"/>
      <c r="AB568" s="11"/>
      <c r="AC568" s="10"/>
      <c r="AD568" s="10" t="s">
        <v>262</v>
      </c>
      <c r="AE568" s="10" t="s">
        <v>152</v>
      </c>
      <c r="AF568" s="10"/>
      <c r="AG568" s="14"/>
      <c r="AH568" s="10"/>
      <c r="AI568">
        <f t="shared" si="215"/>
        <v>0</v>
      </c>
      <c r="AN568" t="s">
        <v>262</v>
      </c>
      <c r="AS568" t="s">
        <v>262</v>
      </c>
    </row>
    <row r="569" spans="1:45" x14ac:dyDescent="0.35">
      <c r="A569" s="10">
        <v>18</v>
      </c>
      <c r="B569" s="11">
        <f t="shared" si="192"/>
        <v>46273.854166666657</v>
      </c>
      <c r="C569" s="10" t="s">
        <v>44</v>
      </c>
      <c r="D569" s="10">
        <f t="shared" si="193"/>
        <v>1045</v>
      </c>
      <c r="E569" s="10" t="str">
        <f t="shared" si="194"/>
        <v>n/a</v>
      </c>
      <c r="F569" s="10" t="str">
        <f t="shared" si="195"/>
        <v>D05</v>
      </c>
      <c r="G569" s="11">
        <f t="shared" si="196"/>
        <v>46273.8125</v>
      </c>
      <c r="H569" s="11">
        <f t="shared" si="197"/>
        <v>46273.8125</v>
      </c>
      <c r="I569" s="11">
        <f t="shared" si="198"/>
        <v>46273.791666666664</v>
      </c>
      <c r="J569" s="13">
        <f t="shared" si="199"/>
        <v>-1.499999999825377</v>
      </c>
      <c r="K569" s="10">
        <f t="shared" si="200"/>
        <v>21</v>
      </c>
      <c r="L569" s="10">
        <f t="shared" si="201"/>
        <v>0</v>
      </c>
      <c r="M569" s="10">
        <f t="shared" si="202"/>
        <v>21</v>
      </c>
      <c r="N569" s="12">
        <f t="shared" si="203"/>
        <v>1</v>
      </c>
      <c r="O569" s="10" t="str">
        <f t="shared" si="204"/>
        <v/>
      </c>
      <c r="P569" s="13">
        <f t="shared" si="205"/>
        <v>0</v>
      </c>
      <c r="Q569" s="10" t="str">
        <f t="shared" si="206"/>
        <v/>
      </c>
      <c r="R569" s="11" t="str">
        <f t="shared" si="207"/>
        <v/>
      </c>
      <c r="S569" s="10" t="str">
        <f t="shared" si="208"/>
        <v>DEPARTED COMPLETE</v>
      </c>
      <c r="T569" s="10" t="str">
        <f t="shared" si="209"/>
        <v>YES</v>
      </c>
      <c r="U569" s="10" t="str">
        <f t="shared" si="210"/>
        <v/>
      </c>
      <c r="V569" s="10" t="str">
        <f t="shared" si="211"/>
        <v/>
      </c>
      <c r="W569" s="10" t="str">
        <f t="shared" si="212"/>
        <v/>
      </c>
      <c r="X569" s="10" t="str">
        <f t="shared" si="213"/>
        <v>-</v>
      </c>
      <c r="Y569" s="10" t="str">
        <f t="shared" si="214"/>
        <v>Real route 1045: 21 items, last item released 17:58; departure = release + 60 min (rounded up to 15) + loading</v>
      </c>
      <c r="Z569" s="10" t="s">
        <v>148</v>
      </c>
      <c r="AA569" s="14"/>
      <c r="AB569" s="11"/>
      <c r="AC569" s="10"/>
      <c r="AD569" s="10" t="s">
        <v>262</v>
      </c>
      <c r="AE569" s="10" t="s">
        <v>152</v>
      </c>
      <c r="AF569" s="10"/>
      <c r="AG569" s="14"/>
      <c r="AH569" s="10"/>
      <c r="AI569">
        <f t="shared" si="215"/>
        <v>0</v>
      </c>
      <c r="AN569" t="s">
        <v>262</v>
      </c>
      <c r="AS569" t="s">
        <v>262</v>
      </c>
    </row>
    <row r="570" spans="1:45" x14ac:dyDescent="0.35">
      <c r="A570" s="10">
        <v>18</v>
      </c>
      <c r="B570" s="11">
        <f t="shared" si="192"/>
        <v>46273.854166666657</v>
      </c>
      <c r="C570" s="10" t="s">
        <v>45</v>
      </c>
      <c r="D570" s="10">
        <f t="shared" si="193"/>
        <v>1072</v>
      </c>
      <c r="E570" s="10" t="str">
        <f t="shared" si="194"/>
        <v>n/a</v>
      </c>
      <c r="F570" s="10" t="str">
        <f t="shared" si="195"/>
        <v>D06</v>
      </c>
      <c r="G570" s="11">
        <f t="shared" si="196"/>
        <v>46273.802083333343</v>
      </c>
      <c r="H570" s="11">
        <f t="shared" si="197"/>
        <v>46273.802083333343</v>
      </c>
      <c r="I570" s="11">
        <f t="shared" si="198"/>
        <v>46273.781250000007</v>
      </c>
      <c r="J570" s="13">
        <f t="shared" si="199"/>
        <v>-1.7499999995925464</v>
      </c>
      <c r="K570" s="10">
        <f t="shared" si="200"/>
        <v>2</v>
      </c>
      <c r="L570" s="10">
        <f t="shared" si="201"/>
        <v>0</v>
      </c>
      <c r="M570" s="10">
        <f t="shared" si="202"/>
        <v>2</v>
      </c>
      <c r="N570" s="12">
        <f t="shared" si="203"/>
        <v>1</v>
      </c>
      <c r="O570" s="10" t="str">
        <f t="shared" si="204"/>
        <v/>
      </c>
      <c r="P570" s="13">
        <f t="shared" si="205"/>
        <v>0</v>
      </c>
      <c r="Q570" s="10" t="str">
        <f t="shared" si="206"/>
        <v/>
      </c>
      <c r="R570" s="11" t="str">
        <f t="shared" si="207"/>
        <v/>
      </c>
      <c r="S570" s="10" t="str">
        <f t="shared" si="208"/>
        <v>DEPARTED COMPLETE</v>
      </c>
      <c r="T570" s="10" t="str">
        <f t="shared" si="209"/>
        <v>YES</v>
      </c>
      <c r="U570" s="10" t="str">
        <f t="shared" si="210"/>
        <v/>
      </c>
      <c r="V570" s="10" t="str">
        <f t="shared" si="211"/>
        <v/>
      </c>
      <c r="W570" s="10" t="str">
        <f t="shared" si="212"/>
        <v/>
      </c>
      <c r="X570" s="10" t="str">
        <f t="shared" si="213"/>
        <v>T07_PICK_CUTOFF_PASSED_LATE</v>
      </c>
      <c r="Y570" s="10" t="str">
        <f t="shared" si="214"/>
        <v>Real route 1072: 2 items, last item released 17:54. Synthesized status-coverage scenario: pick cutoff 18:45 and departure 19:15; snapshot 11 intentionally demonstrates open work at cutoff.</v>
      </c>
      <c r="Z570" s="10" t="s">
        <v>148</v>
      </c>
      <c r="AA570" s="14"/>
      <c r="AB570" s="11"/>
      <c r="AC570" s="10"/>
      <c r="AD570" s="10" t="s">
        <v>262</v>
      </c>
      <c r="AE570" s="10" t="s">
        <v>152</v>
      </c>
      <c r="AF570" s="10"/>
      <c r="AG570" s="14"/>
      <c r="AH570" s="10"/>
      <c r="AI570">
        <f t="shared" si="215"/>
        <v>0</v>
      </c>
      <c r="AN570" t="s">
        <v>262</v>
      </c>
      <c r="AS570" t="s">
        <v>262</v>
      </c>
    </row>
    <row r="571" spans="1:45" x14ac:dyDescent="0.35">
      <c r="A571" s="10">
        <v>18</v>
      </c>
      <c r="B571" s="11">
        <f t="shared" si="192"/>
        <v>46273.854166666657</v>
      </c>
      <c r="C571" s="10" t="s">
        <v>46</v>
      </c>
      <c r="D571" s="10">
        <f t="shared" si="193"/>
        <v>1035</v>
      </c>
      <c r="E571" s="10" t="str">
        <f t="shared" si="194"/>
        <v>n/a</v>
      </c>
      <c r="F571" s="10" t="str">
        <f t="shared" si="195"/>
        <v>D07</v>
      </c>
      <c r="G571" s="11">
        <f t="shared" si="196"/>
        <v>46273.822916666657</v>
      </c>
      <c r="H571" s="11">
        <f t="shared" si="197"/>
        <v>46273.822916666657</v>
      </c>
      <c r="I571" s="11">
        <f t="shared" si="198"/>
        <v>46273.802083333321</v>
      </c>
      <c r="J571" s="13">
        <f t="shared" si="199"/>
        <v>-1.2500000000582077</v>
      </c>
      <c r="K571" s="10">
        <f t="shared" si="200"/>
        <v>1</v>
      </c>
      <c r="L571" s="10">
        <f t="shared" si="201"/>
        <v>0</v>
      </c>
      <c r="M571" s="10">
        <f t="shared" si="202"/>
        <v>1</v>
      </c>
      <c r="N571" s="12">
        <f t="shared" si="203"/>
        <v>1</v>
      </c>
      <c r="O571" s="10" t="str">
        <f t="shared" si="204"/>
        <v/>
      </c>
      <c r="P571" s="13">
        <f t="shared" si="205"/>
        <v>0</v>
      </c>
      <c r="Q571" s="10" t="str">
        <f t="shared" si="206"/>
        <v/>
      </c>
      <c r="R571" s="11" t="str">
        <f t="shared" si="207"/>
        <v/>
      </c>
      <c r="S571" s="10" t="str">
        <f t="shared" si="208"/>
        <v>DEPARTED COMPLETE</v>
      </c>
      <c r="T571" s="10" t="str">
        <f t="shared" si="209"/>
        <v>YES</v>
      </c>
      <c r="U571" s="10" t="str">
        <f t="shared" si="210"/>
        <v/>
      </c>
      <c r="V571" s="10" t="str">
        <f t="shared" si="211"/>
        <v/>
      </c>
      <c r="W571" s="10" t="str">
        <f t="shared" si="212"/>
        <v/>
      </c>
      <c r="X571" s="10" t="str">
        <f t="shared" si="213"/>
        <v>-</v>
      </c>
      <c r="Y571" s="10" t="str">
        <f t="shared" si="214"/>
        <v>Real route 1035: 1 items, last item released 18:02; departure = release + 60 min (rounded up to 15) + loading</v>
      </c>
      <c r="Z571" s="10" t="s">
        <v>148</v>
      </c>
      <c r="AA571" s="14"/>
      <c r="AB571" s="11"/>
      <c r="AC571" s="10"/>
      <c r="AD571" s="10" t="s">
        <v>262</v>
      </c>
      <c r="AE571" s="10" t="s">
        <v>152</v>
      </c>
      <c r="AF571" s="10"/>
      <c r="AG571" s="14"/>
      <c r="AH571" s="10"/>
      <c r="AI571">
        <f t="shared" si="215"/>
        <v>0</v>
      </c>
      <c r="AN571" t="s">
        <v>262</v>
      </c>
      <c r="AS571" t="s">
        <v>262</v>
      </c>
    </row>
    <row r="572" spans="1:45" x14ac:dyDescent="0.35">
      <c r="A572" s="10">
        <v>18</v>
      </c>
      <c r="B572" s="11">
        <f t="shared" si="192"/>
        <v>46273.854166666657</v>
      </c>
      <c r="C572" s="10" t="s">
        <v>47</v>
      </c>
      <c r="D572" s="10">
        <f t="shared" si="193"/>
        <v>1888</v>
      </c>
      <c r="E572" s="10" t="str">
        <f t="shared" si="194"/>
        <v>n/a</v>
      </c>
      <c r="F572" s="10" t="str">
        <f t="shared" si="195"/>
        <v>D08</v>
      </c>
      <c r="G572" s="11">
        <f t="shared" si="196"/>
        <v>46273.822916666657</v>
      </c>
      <c r="H572" s="11">
        <f t="shared" si="197"/>
        <v>46273.822916666657</v>
      </c>
      <c r="I572" s="11">
        <f t="shared" si="198"/>
        <v>46273.802083333321</v>
      </c>
      <c r="J572" s="13">
        <f t="shared" si="199"/>
        <v>-1.2500000000582077</v>
      </c>
      <c r="K572" s="10">
        <f t="shared" si="200"/>
        <v>88</v>
      </c>
      <c r="L572" s="10">
        <f t="shared" si="201"/>
        <v>0</v>
      </c>
      <c r="M572" s="10">
        <f t="shared" si="202"/>
        <v>88</v>
      </c>
      <c r="N572" s="12">
        <f t="shared" si="203"/>
        <v>1</v>
      </c>
      <c r="O572" s="10" t="str">
        <f t="shared" si="204"/>
        <v/>
      </c>
      <c r="P572" s="13">
        <f t="shared" si="205"/>
        <v>0</v>
      </c>
      <c r="Q572" s="10" t="str">
        <f t="shared" si="206"/>
        <v/>
      </c>
      <c r="R572" s="11" t="str">
        <f t="shared" si="207"/>
        <v/>
      </c>
      <c r="S572" s="10" t="str">
        <f t="shared" si="208"/>
        <v>DEPARTED COMPLETE</v>
      </c>
      <c r="T572" s="10" t="str">
        <f t="shared" si="209"/>
        <v>YES</v>
      </c>
      <c r="U572" s="10" t="str">
        <f t="shared" si="210"/>
        <v/>
      </c>
      <c r="V572" s="10" t="str">
        <f t="shared" si="211"/>
        <v/>
      </c>
      <c r="W572" s="10" t="str">
        <f t="shared" si="212"/>
        <v/>
      </c>
      <c r="X572" s="10" t="str">
        <f t="shared" si="213"/>
        <v>-</v>
      </c>
      <c r="Y572" s="10" t="str">
        <f t="shared" si="214"/>
        <v>Real route 1888: 88 items, last item released 18:00; departure = release + 60 min (rounded up to 15) + loading</v>
      </c>
      <c r="Z572" s="10" t="s">
        <v>148</v>
      </c>
      <c r="AA572" s="14"/>
      <c r="AB572" s="11"/>
      <c r="AC572" s="10"/>
      <c r="AD572" s="10" t="s">
        <v>262</v>
      </c>
      <c r="AE572" s="10" t="s">
        <v>152</v>
      </c>
      <c r="AF572" s="10"/>
      <c r="AG572" s="14"/>
      <c r="AH572" s="10"/>
      <c r="AI572">
        <f t="shared" si="215"/>
        <v>0</v>
      </c>
      <c r="AN572" t="s">
        <v>262</v>
      </c>
      <c r="AS572" t="s">
        <v>262</v>
      </c>
    </row>
    <row r="573" spans="1:45" x14ac:dyDescent="0.35">
      <c r="A573" s="10">
        <v>18</v>
      </c>
      <c r="B573" s="11">
        <f t="shared" si="192"/>
        <v>46273.854166666657</v>
      </c>
      <c r="C573" s="10" t="s">
        <v>48</v>
      </c>
      <c r="D573" s="10">
        <f t="shared" si="193"/>
        <v>1012</v>
      </c>
      <c r="E573" s="10" t="str">
        <f t="shared" si="194"/>
        <v>n/a</v>
      </c>
      <c r="F573" s="10" t="str">
        <f t="shared" si="195"/>
        <v>D09</v>
      </c>
      <c r="G573" s="11">
        <f t="shared" si="196"/>
        <v>46273.833333333343</v>
      </c>
      <c r="H573" s="11">
        <f t="shared" si="197"/>
        <v>46273.833333333343</v>
      </c>
      <c r="I573" s="11">
        <f t="shared" si="198"/>
        <v>46273.812500000007</v>
      </c>
      <c r="J573" s="13">
        <f t="shared" si="199"/>
        <v>-0.99999999959254637</v>
      </c>
      <c r="K573" s="10">
        <f t="shared" si="200"/>
        <v>27</v>
      </c>
      <c r="L573" s="10">
        <f t="shared" si="201"/>
        <v>0</v>
      </c>
      <c r="M573" s="10">
        <f t="shared" si="202"/>
        <v>27</v>
      </c>
      <c r="N573" s="12">
        <f t="shared" si="203"/>
        <v>1</v>
      </c>
      <c r="O573" s="10" t="str">
        <f t="shared" si="204"/>
        <v/>
      </c>
      <c r="P573" s="13">
        <f t="shared" si="205"/>
        <v>0</v>
      </c>
      <c r="Q573" s="10" t="str">
        <f t="shared" si="206"/>
        <v/>
      </c>
      <c r="R573" s="11" t="str">
        <f t="shared" si="207"/>
        <v/>
      </c>
      <c r="S573" s="10" t="str">
        <f t="shared" si="208"/>
        <v>DEPARTED COMPLETE</v>
      </c>
      <c r="T573" s="10" t="str">
        <f t="shared" si="209"/>
        <v>YES</v>
      </c>
      <c r="U573" s="10" t="str">
        <f t="shared" si="210"/>
        <v/>
      </c>
      <c r="V573" s="10" t="str">
        <f t="shared" si="211"/>
        <v/>
      </c>
      <c r="W573" s="10" t="str">
        <f t="shared" si="212"/>
        <v/>
      </c>
      <c r="X573" s="10" t="str">
        <f t="shared" si="213"/>
        <v>-</v>
      </c>
      <c r="Y573" s="10" t="str">
        <f t="shared" si="214"/>
        <v>Real route 1012: 27 items, last item released 18:17; departure = release + 60 min (rounded up to 15) + loading</v>
      </c>
      <c r="Z573" s="10" t="s">
        <v>148</v>
      </c>
      <c r="AA573" s="14"/>
      <c r="AB573" s="11"/>
      <c r="AC573" s="10"/>
      <c r="AD573" s="10" t="s">
        <v>262</v>
      </c>
      <c r="AE573" s="10" t="s">
        <v>152</v>
      </c>
      <c r="AF573" s="10"/>
      <c r="AG573" s="14"/>
      <c r="AH573" s="10"/>
      <c r="AI573">
        <f t="shared" si="215"/>
        <v>0</v>
      </c>
      <c r="AN573" t="s">
        <v>262</v>
      </c>
      <c r="AS573" t="s">
        <v>262</v>
      </c>
    </row>
    <row r="574" spans="1:45" x14ac:dyDescent="0.35">
      <c r="A574" s="10">
        <v>18</v>
      </c>
      <c r="B574" s="11">
        <f t="shared" si="192"/>
        <v>46273.854166666657</v>
      </c>
      <c r="C574" s="10" t="s">
        <v>49</v>
      </c>
      <c r="D574" s="10">
        <f t="shared" si="193"/>
        <v>1018</v>
      </c>
      <c r="E574" s="10" t="str">
        <f t="shared" si="194"/>
        <v>n/a</v>
      </c>
      <c r="F574" s="10" t="str">
        <f t="shared" si="195"/>
        <v>D10</v>
      </c>
      <c r="G574" s="11">
        <f t="shared" si="196"/>
        <v>46273.833333333343</v>
      </c>
      <c r="H574" s="11">
        <f t="shared" si="197"/>
        <v>46273.833333333343</v>
      </c>
      <c r="I574" s="11">
        <f t="shared" si="198"/>
        <v>46273.812500000007</v>
      </c>
      <c r="J574" s="13">
        <f t="shared" si="199"/>
        <v>-0.99999999959254637</v>
      </c>
      <c r="K574" s="10">
        <f t="shared" si="200"/>
        <v>16</v>
      </c>
      <c r="L574" s="10">
        <f t="shared" si="201"/>
        <v>0</v>
      </c>
      <c r="M574" s="10">
        <f t="shared" si="202"/>
        <v>16</v>
      </c>
      <c r="N574" s="12">
        <f t="shared" si="203"/>
        <v>1</v>
      </c>
      <c r="O574" s="10" t="str">
        <f t="shared" si="204"/>
        <v/>
      </c>
      <c r="P574" s="13">
        <f t="shared" si="205"/>
        <v>0</v>
      </c>
      <c r="Q574" s="10" t="str">
        <f t="shared" si="206"/>
        <v/>
      </c>
      <c r="R574" s="11" t="str">
        <f t="shared" si="207"/>
        <v/>
      </c>
      <c r="S574" s="10" t="str">
        <f t="shared" si="208"/>
        <v>DEPARTED COMPLETE</v>
      </c>
      <c r="T574" s="10" t="str">
        <f t="shared" si="209"/>
        <v>YES</v>
      </c>
      <c r="U574" s="10" t="str">
        <f t="shared" si="210"/>
        <v/>
      </c>
      <c r="V574" s="10" t="str">
        <f t="shared" si="211"/>
        <v/>
      </c>
      <c r="W574" s="10" t="str">
        <f t="shared" si="212"/>
        <v/>
      </c>
      <c r="X574" s="10" t="str">
        <f t="shared" si="213"/>
        <v>-</v>
      </c>
      <c r="Y574" s="10" t="str">
        <f t="shared" si="214"/>
        <v>Real route 1018: 16 items, last item released 18:25; departure = release + 60 min (rounded up to 15) + loading</v>
      </c>
      <c r="Z574" s="10" t="s">
        <v>148</v>
      </c>
      <c r="AA574" s="14"/>
      <c r="AB574" s="11"/>
      <c r="AC574" s="10"/>
      <c r="AD574" s="10" t="s">
        <v>262</v>
      </c>
      <c r="AE574" s="10" t="s">
        <v>152</v>
      </c>
      <c r="AF574" s="10"/>
      <c r="AG574" s="14"/>
      <c r="AH574" s="10"/>
      <c r="AI574">
        <f t="shared" si="215"/>
        <v>0</v>
      </c>
      <c r="AN574" t="s">
        <v>262</v>
      </c>
      <c r="AS574" t="s">
        <v>262</v>
      </c>
    </row>
    <row r="575" spans="1:45" x14ac:dyDescent="0.35">
      <c r="A575" s="10">
        <v>18</v>
      </c>
      <c r="B575" s="11">
        <f t="shared" si="192"/>
        <v>46273.854166666657</v>
      </c>
      <c r="C575" s="10" t="s">
        <v>50</v>
      </c>
      <c r="D575" s="10">
        <f t="shared" si="193"/>
        <v>1037</v>
      </c>
      <c r="E575" s="10" t="str">
        <f t="shared" si="194"/>
        <v>n/a</v>
      </c>
      <c r="F575" s="10" t="str">
        <f t="shared" si="195"/>
        <v>D11</v>
      </c>
      <c r="G575" s="11">
        <f t="shared" si="196"/>
        <v>46273.833333333343</v>
      </c>
      <c r="H575" s="11">
        <f t="shared" si="197"/>
        <v>46273.833333333343</v>
      </c>
      <c r="I575" s="11">
        <f t="shared" si="198"/>
        <v>46273.812500000007</v>
      </c>
      <c r="J575" s="13">
        <f t="shared" si="199"/>
        <v>-0.99999999959254637</v>
      </c>
      <c r="K575" s="10">
        <f t="shared" si="200"/>
        <v>28</v>
      </c>
      <c r="L575" s="10">
        <f t="shared" si="201"/>
        <v>0</v>
      </c>
      <c r="M575" s="10">
        <f t="shared" si="202"/>
        <v>28</v>
      </c>
      <c r="N575" s="12">
        <f t="shared" si="203"/>
        <v>1</v>
      </c>
      <c r="O575" s="10" t="str">
        <f t="shared" si="204"/>
        <v/>
      </c>
      <c r="P575" s="13">
        <f t="shared" si="205"/>
        <v>0</v>
      </c>
      <c r="Q575" s="10" t="str">
        <f t="shared" si="206"/>
        <v/>
      </c>
      <c r="R575" s="11" t="str">
        <f t="shared" si="207"/>
        <v/>
      </c>
      <c r="S575" s="10" t="str">
        <f t="shared" si="208"/>
        <v>DEPARTED COMPLETE</v>
      </c>
      <c r="T575" s="10" t="str">
        <f t="shared" si="209"/>
        <v>YES</v>
      </c>
      <c r="U575" s="10" t="str">
        <f t="shared" si="210"/>
        <v/>
      </c>
      <c r="V575" s="10" t="str">
        <f t="shared" si="211"/>
        <v/>
      </c>
      <c r="W575" s="10" t="str">
        <f t="shared" si="212"/>
        <v/>
      </c>
      <c r="X575" s="10" t="str">
        <f t="shared" si="213"/>
        <v>-</v>
      </c>
      <c r="Y575" s="10" t="str">
        <f t="shared" si="214"/>
        <v>Real route 1037: 28 items, last item released 18:26; departure = release + 60 min (rounded up to 15) + loading</v>
      </c>
      <c r="Z575" s="10" t="s">
        <v>148</v>
      </c>
      <c r="AA575" s="14"/>
      <c r="AB575" s="11"/>
      <c r="AC575" s="10"/>
      <c r="AD575" s="10" t="s">
        <v>262</v>
      </c>
      <c r="AE575" s="10" t="s">
        <v>152</v>
      </c>
      <c r="AF575" s="10"/>
      <c r="AG575" s="14"/>
      <c r="AH575" s="10"/>
      <c r="AI575">
        <f t="shared" si="215"/>
        <v>0</v>
      </c>
      <c r="AN575" t="s">
        <v>262</v>
      </c>
      <c r="AS575" t="s">
        <v>262</v>
      </c>
    </row>
    <row r="576" spans="1:45" x14ac:dyDescent="0.35">
      <c r="A576" s="10">
        <v>18</v>
      </c>
      <c r="B576" s="11">
        <f t="shared" si="192"/>
        <v>46273.854166666657</v>
      </c>
      <c r="C576" s="10" t="s">
        <v>51</v>
      </c>
      <c r="D576" s="10">
        <f t="shared" si="193"/>
        <v>1057</v>
      </c>
      <c r="E576" s="10" t="str">
        <f t="shared" si="194"/>
        <v>n/a</v>
      </c>
      <c r="F576" s="10" t="str">
        <f t="shared" si="195"/>
        <v>D12</v>
      </c>
      <c r="G576" s="11">
        <f t="shared" si="196"/>
        <v>46273.833333333343</v>
      </c>
      <c r="H576" s="11">
        <f t="shared" si="197"/>
        <v>46273.833333333343</v>
      </c>
      <c r="I576" s="11">
        <f t="shared" si="198"/>
        <v>46273.812500000007</v>
      </c>
      <c r="J576" s="13">
        <f t="shared" si="199"/>
        <v>-0.99999999959254637</v>
      </c>
      <c r="K576" s="10">
        <f t="shared" si="200"/>
        <v>20</v>
      </c>
      <c r="L576" s="10">
        <f t="shared" si="201"/>
        <v>0</v>
      </c>
      <c r="M576" s="10">
        <f t="shared" si="202"/>
        <v>20</v>
      </c>
      <c r="N576" s="12">
        <f t="shared" si="203"/>
        <v>1</v>
      </c>
      <c r="O576" s="10" t="str">
        <f t="shared" si="204"/>
        <v/>
      </c>
      <c r="P576" s="13">
        <f t="shared" si="205"/>
        <v>0</v>
      </c>
      <c r="Q576" s="10" t="str">
        <f t="shared" si="206"/>
        <v/>
      </c>
      <c r="R576" s="11" t="str">
        <f t="shared" si="207"/>
        <v/>
      </c>
      <c r="S576" s="10" t="str">
        <f t="shared" si="208"/>
        <v>DEPARTED COMPLETE</v>
      </c>
      <c r="T576" s="10" t="str">
        <f t="shared" si="209"/>
        <v>YES</v>
      </c>
      <c r="U576" s="10" t="str">
        <f t="shared" si="210"/>
        <v/>
      </c>
      <c r="V576" s="10" t="str">
        <f t="shared" si="211"/>
        <v/>
      </c>
      <c r="W576" s="10" t="str">
        <f t="shared" si="212"/>
        <v/>
      </c>
      <c r="X576" s="10" t="str">
        <f t="shared" si="213"/>
        <v>-</v>
      </c>
      <c r="Y576" s="10" t="str">
        <f t="shared" si="214"/>
        <v>Real route 1057: 20 items, last item released 18:16; departure = release + 60 min (rounded up to 15) + loading</v>
      </c>
      <c r="Z576" s="10" t="s">
        <v>148</v>
      </c>
      <c r="AA576" s="14"/>
      <c r="AB576" s="11"/>
      <c r="AC576" s="10"/>
      <c r="AD576" s="10" t="s">
        <v>262</v>
      </c>
      <c r="AE576" s="10" t="s">
        <v>152</v>
      </c>
      <c r="AF576" s="10"/>
      <c r="AG576" s="14"/>
      <c r="AH576" s="10"/>
      <c r="AI576">
        <f t="shared" si="215"/>
        <v>0</v>
      </c>
      <c r="AN576" t="s">
        <v>262</v>
      </c>
      <c r="AS576" t="s">
        <v>262</v>
      </c>
    </row>
    <row r="577" spans="1:45" x14ac:dyDescent="0.35">
      <c r="A577" s="10">
        <v>18</v>
      </c>
      <c r="B577" s="11">
        <f t="shared" si="192"/>
        <v>46273.854166666657</v>
      </c>
      <c r="C577" s="10" t="s">
        <v>52</v>
      </c>
      <c r="D577" s="10">
        <f t="shared" si="193"/>
        <v>1003</v>
      </c>
      <c r="E577" s="10" t="str">
        <f t="shared" si="194"/>
        <v>n/a</v>
      </c>
      <c r="F577" s="10" t="str">
        <f t="shared" si="195"/>
        <v>D01</v>
      </c>
      <c r="G577" s="11">
        <f t="shared" si="196"/>
        <v>46273.84375</v>
      </c>
      <c r="H577" s="11">
        <f t="shared" si="197"/>
        <v>46273.84375</v>
      </c>
      <c r="I577" s="11">
        <f t="shared" si="198"/>
        <v>46273.822916666664</v>
      </c>
      <c r="J577" s="13">
        <f t="shared" si="199"/>
        <v>-0.74999999982537702</v>
      </c>
      <c r="K577" s="10">
        <f t="shared" si="200"/>
        <v>52</v>
      </c>
      <c r="L577" s="10">
        <f t="shared" si="201"/>
        <v>0</v>
      </c>
      <c r="M577" s="10">
        <f t="shared" si="202"/>
        <v>52</v>
      </c>
      <c r="N577" s="12">
        <f t="shared" si="203"/>
        <v>1</v>
      </c>
      <c r="O577" s="10" t="str">
        <f t="shared" si="204"/>
        <v/>
      </c>
      <c r="P577" s="13">
        <f t="shared" si="205"/>
        <v>0</v>
      </c>
      <c r="Q577" s="10" t="str">
        <f t="shared" si="206"/>
        <v/>
      </c>
      <c r="R577" s="11" t="str">
        <f t="shared" si="207"/>
        <v/>
      </c>
      <c r="S577" s="10" t="str">
        <f t="shared" si="208"/>
        <v>DEPARTED COMPLETE</v>
      </c>
      <c r="T577" s="10" t="str">
        <f t="shared" si="209"/>
        <v>YES</v>
      </c>
      <c r="U577" s="10" t="str">
        <f t="shared" si="210"/>
        <v/>
      </c>
      <c r="V577" s="10" t="str">
        <f t="shared" si="211"/>
        <v/>
      </c>
      <c r="W577" s="10" t="str">
        <f t="shared" si="212"/>
        <v/>
      </c>
      <c r="X577" s="10" t="str">
        <f t="shared" si="213"/>
        <v>-</v>
      </c>
      <c r="Y577" s="10" t="str">
        <f t="shared" si="214"/>
        <v>Real route 1003: 52 items, last item released 18:40; departure = release + 60 min (rounded up to 15) + loading</v>
      </c>
      <c r="Z577" s="10" t="s">
        <v>148</v>
      </c>
      <c r="AA577" s="14"/>
      <c r="AB577" s="11"/>
      <c r="AC577" s="10"/>
      <c r="AD577" s="10" t="s">
        <v>262</v>
      </c>
      <c r="AE577" s="10" t="s">
        <v>152</v>
      </c>
      <c r="AF577" s="10"/>
      <c r="AG577" s="14"/>
      <c r="AH577" s="10"/>
      <c r="AI577">
        <f t="shared" si="215"/>
        <v>0</v>
      </c>
      <c r="AN577" t="s">
        <v>262</v>
      </c>
      <c r="AS577" t="s">
        <v>262</v>
      </c>
    </row>
    <row r="578" spans="1:45" x14ac:dyDescent="0.35">
      <c r="A578" s="10">
        <v>18</v>
      </c>
      <c r="B578" s="11">
        <f t="shared" si="192"/>
        <v>46273.854166666657</v>
      </c>
      <c r="C578" s="10" t="s">
        <v>53</v>
      </c>
      <c r="D578" s="10">
        <f t="shared" si="193"/>
        <v>1020</v>
      </c>
      <c r="E578" s="10" t="str">
        <f t="shared" si="194"/>
        <v>n/a</v>
      </c>
      <c r="F578" s="10" t="str">
        <f t="shared" si="195"/>
        <v>D02</v>
      </c>
      <c r="G578" s="11">
        <f t="shared" si="196"/>
        <v>46273.84375</v>
      </c>
      <c r="H578" s="11">
        <f t="shared" si="197"/>
        <v>46273.84375</v>
      </c>
      <c r="I578" s="11">
        <f t="shared" si="198"/>
        <v>46273.822916666664</v>
      </c>
      <c r="J578" s="13">
        <f t="shared" si="199"/>
        <v>-0.74999999982537702</v>
      </c>
      <c r="K578" s="10">
        <f t="shared" si="200"/>
        <v>17</v>
      </c>
      <c r="L578" s="10">
        <f t="shared" si="201"/>
        <v>0</v>
      </c>
      <c r="M578" s="10">
        <f t="shared" si="202"/>
        <v>17</v>
      </c>
      <c r="N578" s="12">
        <f t="shared" si="203"/>
        <v>1</v>
      </c>
      <c r="O578" s="10" t="str">
        <f t="shared" si="204"/>
        <v/>
      </c>
      <c r="P578" s="13">
        <f t="shared" si="205"/>
        <v>0</v>
      </c>
      <c r="Q578" s="10" t="str">
        <f t="shared" si="206"/>
        <v/>
      </c>
      <c r="R578" s="11" t="str">
        <f t="shared" si="207"/>
        <v/>
      </c>
      <c r="S578" s="10" t="str">
        <f t="shared" si="208"/>
        <v>DEPARTED COMPLETE</v>
      </c>
      <c r="T578" s="10" t="str">
        <f t="shared" si="209"/>
        <v>YES</v>
      </c>
      <c r="U578" s="10" t="str">
        <f t="shared" si="210"/>
        <v/>
      </c>
      <c r="V578" s="10" t="str">
        <f t="shared" si="211"/>
        <v/>
      </c>
      <c r="W578" s="10" t="str">
        <f t="shared" si="212"/>
        <v/>
      </c>
      <c r="X578" s="10" t="str">
        <f t="shared" si="213"/>
        <v>-</v>
      </c>
      <c r="Y578" s="10" t="str">
        <f t="shared" si="214"/>
        <v>Real route 1020: 17 items, last item released 18:30; departure = release + 60 min (rounded up to 15) + loading</v>
      </c>
      <c r="Z578" s="10" t="s">
        <v>148</v>
      </c>
      <c r="AA578" s="14"/>
      <c r="AB578" s="11"/>
      <c r="AC578" s="10"/>
      <c r="AD578" s="10" t="s">
        <v>262</v>
      </c>
      <c r="AE578" s="10" t="s">
        <v>152</v>
      </c>
      <c r="AF578" s="10"/>
      <c r="AG578" s="14"/>
      <c r="AH578" s="10"/>
      <c r="AI578">
        <f t="shared" si="215"/>
        <v>0</v>
      </c>
      <c r="AN578" t="s">
        <v>262</v>
      </c>
      <c r="AS578" t="s">
        <v>262</v>
      </c>
    </row>
    <row r="579" spans="1:45" x14ac:dyDescent="0.35">
      <c r="A579" s="10">
        <v>18</v>
      </c>
      <c r="B579" s="11">
        <f t="shared" si="192"/>
        <v>46273.854166666657</v>
      </c>
      <c r="C579" s="10" t="s">
        <v>54</v>
      </c>
      <c r="D579" s="10">
        <f t="shared" si="193"/>
        <v>1022</v>
      </c>
      <c r="E579" s="10" t="str">
        <f t="shared" si="194"/>
        <v>n/a</v>
      </c>
      <c r="F579" s="10" t="str">
        <f t="shared" si="195"/>
        <v>D03</v>
      </c>
      <c r="G579" s="11">
        <f t="shared" si="196"/>
        <v>46273.84375</v>
      </c>
      <c r="H579" s="11">
        <f t="shared" si="197"/>
        <v>46273.84375</v>
      </c>
      <c r="I579" s="11">
        <f t="shared" si="198"/>
        <v>46273.822916666664</v>
      </c>
      <c r="J579" s="13">
        <f t="shared" si="199"/>
        <v>-0.74999999982537702</v>
      </c>
      <c r="K579" s="10">
        <f t="shared" si="200"/>
        <v>34</v>
      </c>
      <c r="L579" s="10">
        <f t="shared" si="201"/>
        <v>0</v>
      </c>
      <c r="M579" s="10">
        <f t="shared" si="202"/>
        <v>34</v>
      </c>
      <c r="N579" s="12">
        <f t="shared" si="203"/>
        <v>1</v>
      </c>
      <c r="O579" s="10" t="str">
        <f t="shared" si="204"/>
        <v/>
      </c>
      <c r="P579" s="13">
        <f t="shared" si="205"/>
        <v>0</v>
      </c>
      <c r="Q579" s="10" t="str">
        <f t="shared" si="206"/>
        <v/>
      </c>
      <c r="R579" s="11" t="str">
        <f t="shared" si="207"/>
        <v/>
      </c>
      <c r="S579" s="10" t="str">
        <f t="shared" si="208"/>
        <v>DEPARTED COMPLETE</v>
      </c>
      <c r="T579" s="10" t="str">
        <f t="shared" si="209"/>
        <v>YES</v>
      </c>
      <c r="U579" s="10" t="str">
        <f t="shared" si="210"/>
        <v/>
      </c>
      <c r="V579" s="10" t="str">
        <f t="shared" si="211"/>
        <v/>
      </c>
      <c r="W579" s="10" t="str">
        <f t="shared" si="212"/>
        <v/>
      </c>
      <c r="X579" s="10" t="str">
        <f t="shared" si="213"/>
        <v>-</v>
      </c>
      <c r="Y579" s="10" t="str">
        <f t="shared" si="214"/>
        <v>Real route 1022: 34 items, last item released 18:37; departure = release + 60 min (rounded up to 15) + loading</v>
      </c>
      <c r="Z579" s="10" t="s">
        <v>148</v>
      </c>
      <c r="AA579" s="14"/>
      <c r="AB579" s="11"/>
      <c r="AC579" s="10"/>
      <c r="AD579" s="10" t="s">
        <v>262</v>
      </c>
      <c r="AE579" s="10" t="s">
        <v>152</v>
      </c>
      <c r="AF579" s="10"/>
      <c r="AG579" s="14"/>
      <c r="AH579" s="10"/>
      <c r="AI579">
        <f t="shared" si="215"/>
        <v>0</v>
      </c>
      <c r="AN579" t="s">
        <v>262</v>
      </c>
      <c r="AS579" t="s">
        <v>262</v>
      </c>
    </row>
    <row r="580" spans="1:45" x14ac:dyDescent="0.35">
      <c r="A580" s="10">
        <v>18</v>
      </c>
      <c r="B580" s="11">
        <f t="shared" si="192"/>
        <v>46273.854166666657</v>
      </c>
      <c r="C580" s="10" t="s">
        <v>55</v>
      </c>
      <c r="D580" s="10">
        <f t="shared" si="193"/>
        <v>1028</v>
      </c>
      <c r="E580" s="10" t="str">
        <f t="shared" si="194"/>
        <v>n/a</v>
      </c>
      <c r="F580" s="10" t="str">
        <f t="shared" si="195"/>
        <v>D04</v>
      </c>
      <c r="G580" s="11">
        <f t="shared" si="196"/>
        <v>46273.84375</v>
      </c>
      <c r="H580" s="11">
        <f t="shared" si="197"/>
        <v>46273.84375</v>
      </c>
      <c r="I580" s="11">
        <f t="shared" si="198"/>
        <v>46273.822916666664</v>
      </c>
      <c r="J580" s="13">
        <f t="shared" si="199"/>
        <v>-0.74999999982537702</v>
      </c>
      <c r="K580" s="10">
        <f t="shared" si="200"/>
        <v>10</v>
      </c>
      <c r="L580" s="10">
        <f t="shared" si="201"/>
        <v>0</v>
      </c>
      <c r="M580" s="10">
        <f t="shared" si="202"/>
        <v>10</v>
      </c>
      <c r="N580" s="12">
        <f t="shared" si="203"/>
        <v>1</v>
      </c>
      <c r="O580" s="10" t="str">
        <f t="shared" si="204"/>
        <v/>
      </c>
      <c r="P580" s="13">
        <f t="shared" si="205"/>
        <v>0</v>
      </c>
      <c r="Q580" s="10" t="str">
        <f t="shared" si="206"/>
        <v/>
      </c>
      <c r="R580" s="11" t="str">
        <f t="shared" si="207"/>
        <v/>
      </c>
      <c r="S580" s="10" t="str">
        <f t="shared" si="208"/>
        <v>DEPARTED COMPLETE</v>
      </c>
      <c r="T580" s="10" t="str">
        <f t="shared" si="209"/>
        <v>YES</v>
      </c>
      <c r="U580" s="10" t="str">
        <f t="shared" si="210"/>
        <v/>
      </c>
      <c r="V580" s="10" t="str">
        <f t="shared" si="211"/>
        <v/>
      </c>
      <c r="W580" s="10" t="str">
        <f t="shared" si="212"/>
        <v/>
      </c>
      <c r="X580" s="10" t="str">
        <f t="shared" si="213"/>
        <v>-</v>
      </c>
      <c r="Y580" s="10" t="str">
        <f t="shared" si="214"/>
        <v>Real route 1028: 10 items, last item released 18:40; departure = release + 60 min (rounded up to 15) + loading</v>
      </c>
      <c r="Z580" s="10" t="s">
        <v>148</v>
      </c>
      <c r="AA580" s="14"/>
      <c r="AB580" s="11"/>
      <c r="AC580" s="10"/>
      <c r="AD580" s="10" t="s">
        <v>262</v>
      </c>
      <c r="AE580" s="10" t="s">
        <v>152</v>
      </c>
      <c r="AF580" s="10"/>
      <c r="AG580" s="14"/>
      <c r="AH580" s="10"/>
      <c r="AI580">
        <f t="shared" si="215"/>
        <v>0</v>
      </c>
      <c r="AN580" t="s">
        <v>262</v>
      </c>
      <c r="AS580" t="s">
        <v>262</v>
      </c>
    </row>
    <row r="581" spans="1:45" x14ac:dyDescent="0.35">
      <c r="A581" s="10">
        <v>18</v>
      </c>
      <c r="B581" s="11">
        <f t="shared" si="192"/>
        <v>46273.854166666657</v>
      </c>
      <c r="C581" s="10" t="s">
        <v>56</v>
      </c>
      <c r="D581" s="10">
        <f t="shared" si="193"/>
        <v>1036</v>
      </c>
      <c r="E581" s="10" t="str">
        <f t="shared" si="194"/>
        <v>n/a</v>
      </c>
      <c r="F581" s="10" t="str">
        <f t="shared" si="195"/>
        <v>D05</v>
      </c>
      <c r="G581" s="11">
        <f t="shared" si="196"/>
        <v>46273.84375</v>
      </c>
      <c r="H581" s="11">
        <f t="shared" si="197"/>
        <v>46273.84375</v>
      </c>
      <c r="I581" s="11">
        <f t="shared" si="198"/>
        <v>46273.822916666664</v>
      </c>
      <c r="J581" s="13">
        <f t="shared" si="199"/>
        <v>-0.74999999982537702</v>
      </c>
      <c r="K581" s="10">
        <f t="shared" si="200"/>
        <v>22</v>
      </c>
      <c r="L581" s="10">
        <f t="shared" si="201"/>
        <v>0</v>
      </c>
      <c r="M581" s="10">
        <f t="shared" si="202"/>
        <v>22</v>
      </c>
      <c r="N581" s="12">
        <f t="shared" si="203"/>
        <v>1</v>
      </c>
      <c r="O581" s="10" t="str">
        <f t="shared" si="204"/>
        <v/>
      </c>
      <c r="P581" s="13">
        <f t="shared" si="205"/>
        <v>0</v>
      </c>
      <c r="Q581" s="10" t="str">
        <f t="shared" si="206"/>
        <v/>
      </c>
      <c r="R581" s="11" t="str">
        <f t="shared" si="207"/>
        <v/>
      </c>
      <c r="S581" s="10" t="str">
        <f t="shared" si="208"/>
        <v>DEPARTED COMPLETE</v>
      </c>
      <c r="T581" s="10" t="str">
        <f t="shared" si="209"/>
        <v>YES</v>
      </c>
      <c r="U581" s="10" t="str">
        <f t="shared" si="210"/>
        <v/>
      </c>
      <c r="V581" s="10" t="str">
        <f t="shared" si="211"/>
        <v/>
      </c>
      <c r="W581" s="10" t="str">
        <f t="shared" si="212"/>
        <v/>
      </c>
      <c r="X581" s="10" t="str">
        <f t="shared" si="213"/>
        <v>-</v>
      </c>
      <c r="Y581" s="10" t="str">
        <f t="shared" si="214"/>
        <v>Real route 1036: 22 items, last item released 18:37; departure = release + 60 min (rounded up to 15) + loading</v>
      </c>
      <c r="Z581" s="10" t="s">
        <v>148</v>
      </c>
      <c r="AA581" s="14"/>
      <c r="AB581" s="11"/>
      <c r="AC581" s="10"/>
      <c r="AD581" s="10" t="s">
        <v>262</v>
      </c>
      <c r="AE581" s="10" t="s">
        <v>152</v>
      </c>
      <c r="AF581" s="10"/>
      <c r="AG581" s="14"/>
      <c r="AH581" s="10"/>
      <c r="AI581">
        <f t="shared" si="215"/>
        <v>0</v>
      </c>
      <c r="AN581" t="s">
        <v>262</v>
      </c>
      <c r="AS581" t="s">
        <v>262</v>
      </c>
    </row>
    <row r="582" spans="1:45" x14ac:dyDescent="0.35">
      <c r="A582" s="10">
        <v>18</v>
      </c>
      <c r="B582" s="11">
        <f t="shared" ref="B582:B645" si="216">INDEX(SNAP_TIMES,MATCH(A582,SNAP_NOS,0))</f>
        <v>46273.854166666657</v>
      </c>
      <c r="C582" s="10" t="s">
        <v>57</v>
      </c>
      <c r="D582" s="10">
        <f t="shared" ref="D582:D645" si="217">INDEX(SH_ROUTE,MATCH(C582,SH_ID,0))</f>
        <v>1054</v>
      </c>
      <c r="E582" s="10" t="str">
        <f t="shared" ref="E582:E599" si="218">INDEX(SH_CARRIER,MATCH(C582,SH_ID,0))</f>
        <v>n/a</v>
      </c>
      <c r="F582" s="10" t="str">
        <f t="shared" ref="F582:F599" si="219">INDEX(SH_DOOR,MATCH(C582,SH_ID,0))</f>
        <v>D06</v>
      </c>
      <c r="G582" s="11">
        <f t="shared" ref="G582:G599" si="220">INDEX(SH_ORIG,MATCH(C582,SH_ID,0))</f>
        <v>46273.84375</v>
      </c>
      <c r="H582" s="11">
        <f t="shared" ref="H582:H599" si="221">IF(AND(INDEX(SH_CHG,MATCH(C582,SH_ID,0))&lt;&gt;"",B582&gt;=INDEX(SH_CHG,MATCH(C582,SH_ID,0))),INDEX(SH_DEP,MATCH(C582,SH_ID,0)),INDEX(SH_ORIG,MATCH(C582,SH_ID,0)))</f>
        <v>46273.84375</v>
      </c>
      <c r="I582" s="11">
        <f t="shared" ref="I582:I645" si="222">H582-LOADING_MINUTES/1440</f>
        <v>46273.822916666664</v>
      </c>
      <c r="J582" s="13">
        <f t="shared" ref="J582:J645" si="223">(I582-B582)*24</f>
        <v>-0.74999999982537702</v>
      </c>
      <c r="K582" s="10">
        <f t="shared" ref="K582:K599" si="224">COUNTIFS(DL_ORIG,C582,DL_MOVED,"&gt;"&amp;B582,DL_MOVEDC,"&lt;="&amp;B582)+COUNTIFS(DL_FINAL,C582,DL_MOVED,"&lt;="&amp;B582,DL_MOVEDC,"&lt;="&amp;B582)</f>
        <v>43</v>
      </c>
      <c r="L582" s="10">
        <f t="shared" ref="L582:L599" si="225">SUMIFS(D_OPEN,D_SNAP,A582,D_SHIP,C582)</f>
        <v>0</v>
      </c>
      <c r="M582" s="10">
        <f t="shared" ref="M582:M645" si="226">K582+L582</f>
        <v>43</v>
      </c>
      <c r="N582" s="12">
        <f t="shared" ref="N582:N645" si="227">IF(M582=0,"",K582/M582)</f>
        <v>1</v>
      </c>
      <c r="O582" s="10" t="str">
        <f t="shared" ref="O582:O599" si="228">SUBSTITUTE(TRIM(IF(SUMIFS(D_OPEN,D_SNAP,A582,D_SHIP,C582,D_WT,1)&gt;0,"1 ","")&amp;IF(SUMIFS(D_OPEN,D_SNAP,A582,D_SHIP,C582,D_WT,2)&gt;0,"2 ","")&amp;IF(SUMIFS(D_OPEN,D_SNAP,A582,D_SHIP,C582,D_WT,3)&gt;0,"3 ","")&amp;IF(SUMIFS(D_OPEN,D_SNAP,A582,D_SHIP,C582,D_WT,4)&gt;0,"4 ","")&amp;IF(SUMIFS(D_OPEN,D_SNAP,A582,D_SHIP,C582,D_WT,5)&gt;0,"5 ","")&amp;IF(SUMIFS(D_OPEN,D_SNAP,A582,D_SHIP,C582,D_WT,6)&gt;0,"6 ",""))," ",", ")</f>
        <v/>
      </c>
      <c r="P582" s="13">
        <f t="shared" ref="P582:P599" si="229">IF(L582=0,0,IF(COUNTIFS(D_SNAP,A582,D_SHIP,C582,D_ETC,"NULL")&gt;0,"NULL",_xlfn.MAXIFS(D_ETC,D_SNAP,A582,D_SHIP,C582)*24))</f>
        <v>0</v>
      </c>
      <c r="Q582" s="10" t="str">
        <f t="shared" ref="Q582:Q645" si="230">IF(L582=0,"",IF(P582="NULL","WT "&amp;LOOKUP(2,1/((D_SNAP=A582)*(D_SHIP=C582)*(D_ETC="NULL")),D_WT)&amp;" (no rate)","WT "&amp;LOOKUP(2,1/((D_SNAP=A582)*(D_SHIP=C582)*(D_ETC=_xlfn.MAXIFS(D_ETC,D_SNAP,A582,D_SHIP,C582))),D_WT)))</f>
        <v/>
      </c>
      <c r="R582" s="11" t="str">
        <f t="shared" ref="R582:R599" si="231">IF(L582=0,"",IF(ISNUMBER(P582),B582+P582/24,"NULL"))</f>
        <v/>
      </c>
      <c r="S582" s="10" t="str">
        <f t="shared" ref="S582:S645" si="232">IF(B582&gt;=H582,IF(AI582=0,"DEPARTED COMPLETE","DEPARTED - "&amp;AI582&amp;" LINES LEFT BEHIND"),IF(M582=0,"NO WORK RELEASED YET",IF(L582=0,"ALL PICKED",IF(B582&gt;=I582,"PICK CUTOFF PASSED - LATE",IF(NOT(ISNUMBER(P582)),"NO RATE",IF(R582&lt;=I582,"ON TIME","AT RISK"))))))</f>
        <v>DEPARTED COMPLETE</v>
      </c>
      <c r="T582" s="10" t="str">
        <f t="shared" ref="T582:T645" si="233">IF(OR(S582="ON TIME",S582="ALL PICKED",S582="DEPARTED COMPLETE"),"YES",IF(S582="NO RATE","UNKNOWN",IF(S582="NO WORK RELEASED YET","","NO")))</f>
        <v>YES</v>
      </c>
      <c r="U582" s="10" t="str">
        <f t="shared" ref="U582:U599" si="234">IF(AND(ISNUMBER(R582),L582&gt;0,B582&lt;I582),ROUND((I582-R582)*1440,0),"")</f>
        <v/>
      </c>
      <c r="V582" s="10" t="str">
        <f t="shared" ref="V582:V645" si="235">IF(ISNUMBER(U582),IF(U582&lt;0,"-","+")&amp;TEXT(ABS(U582)/1440,"[h]:mm"),"")</f>
        <v/>
      </c>
      <c r="W582" s="10" t="str">
        <f t="shared" ref="W582:W599" si="236">IF(S582="AT RISK",IFERROR(LOOKUP(2,1/((D_SNAP=A582)*(D_SHIP=C582)*(D_WT=VALUE(MID(Q582,4,1)))),D_ADD),""),"")</f>
        <v/>
      </c>
      <c r="X582" s="10" t="str">
        <f t="shared" ref="X582:X599" si="237">INDEX(SH_SCEN,MATCH(C582,SH_ID,0))</f>
        <v>-</v>
      </c>
      <c r="Y582" s="10" t="str">
        <f t="shared" ref="Y582:Y599" si="238">INDEX(SH_NOTE,MATCH(C582,SH_ID,0))</f>
        <v>Real route 1054: 43 items, last item released 18:37; departure = release + 60 min (rounded up to 15) + loading</v>
      </c>
      <c r="Z582" s="10" t="s">
        <v>148</v>
      </c>
      <c r="AA582" s="14"/>
      <c r="AB582" s="11"/>
      <c r="AC582" s="10"/>
      <c r="AD582" s="10" t="s">
        <v>262</v>
      </c>
      <c r="AE582" s="10" t="s">
        <v>152</v>
      </c>
      <c r="AF582" s="10"/>
      <c r="AG582" s="14"/>
      <c r="AH582" s="10"/>
      <c r="AI582">
        <f t="shared" ref="AI582:AI599" si="239">COUNTIFS(DL_ORIG,C582,DL_MOVED,"&gt;"&amp;H582,DL_MOVEDC,"&gt;"&amp;H582)+COUNTIFS(DL_FINAL,C582,DL_MOVED,"&lt;="&amp;H582,DL_MOVEDC,"&gt;"&amp;H582)</f>
        <v>0</v>
      </c>
      <c r="AN582" t="s">
        <v>262</v>
      </c>
      <c r="AS582" t="s">
        <v>262</v>
      </c>
    </row>
    <row r="583" spans="1:45" x14ac:dyDescent="0.35">
      <c r="A583" s="10">
        <v>18</v>
      </c>
      <c r="B583" s="11">
        <f t="shared" si="216"/>
        <v>46273.854166666657</v>
      </c>
      <c r="C583" s="10" t="s">
        <v>58</v>
      </c>
      <c r="D583" s="10">
        <f t="shared" si="217"/>
        <v>1010</v>
      </c>
      <c r="E583" s="10" t="str">
        <f t="shared" si="218"/>
        <v>n/a</v>
      </c>
      <c r="F583" s="10" t="str">
        <f t="shared" si="219"/>
        <v>D07</v>
      </c>
      <c r="G583" s="11">
        <f t="shared" si="220"/>
        <v>46273.854166666657</v>
      </c>
      <c r="H583" s="11">
        <f t="shared" si="221"/>
        <v>46273.854166666657</v>
      </c>
      <c r="I583" s="11">
        <f t="shared" si="222"/>
        <v>46273.833333333321</v>
      </c>
      <c r="J583" s="13">
        <f t="shared" si="223"/>
        <v>-0.50000000005820766</v>
      </c>
      <c r="K583" s="10">
        <f t="shared" si="224"/>
        <v>24</v>
      </c>
      <c r="L583" s="10">
        <f t="shared" si="225"/>
        <v>0</v>
      </c>
      <c r="M583" s="10">
        <f t="shared" si="226"/>
        <v>24</v>
      </c>
      <c r="N583" s="12">
        <f t="shared" si="227"/>
        <v>1</v>
      </c>
      <c r="O583" s="10" t="str">
        <f t="shared" si="228"/>
        <v/>
      </c>
      <c r="P583" s="13">
        <f t="shared" si="229"/>
        <v>0</v>
      </c>
      <c r="Q583" s="10" t="str">
        <f t="shared" si="230"/>
        <v/>
      </c>
      <c r="R583" s="11" t="str">
        <f t="shared" si="231"/>
        <v/>
      </c>
      <c r="S583" s="10" t="str">
        <f t="shared" si="232"/>
        <v>DEPARTED COMPLETE</v>
      </c>
      <c r="T583" s="10" t="str">
        <f t="shared" si="233"/>
        <v>YES</v>
      </c>
      <c r="U583" s="10" t="str">
        <f t="shared" si="234"/>
        <v/>
      </c>
      <c r="V583" s="10" t="str">
        <f t="shared" si="235"/>
        <v/>
      </c>
      <c r="W583" s="10" t="str">
        <f t="shared" si="236"/>
        <v/>
      </c>
      <c r="X583" s="10" t="str">
        <f t="shared" si="237"/>
        <v>-</v>
      </c>
      <c r="Y583" s="10" t="str">
        <f t="shared" si="238"/>
        <v>Real route 1010: 24 items, last item released 18:53; departure = release + 60 min (rounded up to 15) + loading</v>
      </c>
      <c r="Z583" s="10" t="s">
        <v>148</v>
      </c>
      <c r="AA583" s="14"/>
      <c r="AB583" s="11"/>
      <c r="AC583" s="10"/>
      <c r="AD583" s="10" t="s">
        <v>262</v>
      </c>
      <c r="AE583" s="10" t="s">
        <v>152</v>
      </c>
      <c r="AF583" s="10"/>
      <c r="AG583" s="14"/>
      <c r="AH583" s="10"/>
      <c r="AI583">
        <f t="shared" si="239"/>
        <v>0</v>
      </c>
      <c r="AN583" t="s">
        <v>262</v>
      </c>
      <c r="AS583" t="s">
        <v>262</v>
      </c>
    </row>
    <row r="584" spans="1:45" x14ac:dyDescent="0.35">
      <c r="A584" s="10">
        <v>18</v>
      </c>
      <c r="B584" s="11">
        <f t="shared" si="216"/>
        <v>46273.854166666657</v>
      </c>
      <c r="C584" s="10" t="s">
        <v>59</v>
      </c>
      <c r="D584" s="10">
        <f t="shared" si="217"/>
        <v>1019</v>
      </c>
      <c r="E584" s="10" t="str">
        <f t="shared" si="218"/>
        <v>n/a</v>
      </c>
      <c r="F584" s="10" t="str">
        <f t="shared" si="219"/>
        <v>D08</v>
      </c>
      <c r="G584" s="11">
        <f t="shared" si="220"/>
        <v>46273.854166666657</v>
      </c>
      <c r="H584" s="11">
        <f t="shared" si="221"/>
        <v>46273.854166666657</v>
      </c>
      <c r="I584" s="11">
        <f t="shared" si="222"/>
        <v>46273.833333333321</v>
      </c>
      <c r="J584" s="13">
        <f t="shared" si="223"/>
        <v>-0.50000000005820766</v>
      </c>
      <c r="K584" s="10">
        <f t="shared" si="224"/>
        <v>31</v>
      </c>
      <c r="L584" s="10">
        <f t="shared" si="225"/>
        <v>0</v>
      </c>
      <c r="M584" s="10">
        <f t="shared" si="226"/>
        <v>31</v>
      </c>
      <c r="N584" s="12">
        <f t="shared" si="227"/>
        <v>1</v>
      </c>
      <c r="O584" s="10" t="str">
        <f t="shared" si="228"/>
        <v/>
      </c>
      <c r="P584" s="13">
        <f t="shared" si="229"/>
        <v>0</v>
      </c>
      <c r="Q584" s="10" t="str">
        <f t="shared" si="230"/>
        <v/>
      </c>
      <c r="R584" s="11" t="str">
        <f t="shared" si="231"/>
        <v/>
      </c>
      <c r="S584" s="10" t="str">
        <f t="shared" si="232"/>
        <v>DEPARTED COMPLETE</v>
      </c>
      <c r="T584" s="10" t="str">
        <f t="shared" si="233"/>
        <v>YES</v>
      </c>
      <c r="U584" s="10" t="str">
        <f t="shared" si="234"/>
        <v/>
      </c>
      <c r="V584" s="10" t="str">
        <f t="shared" si="235"/>
        <v/>
      </c>
      <c r="W584" s="10" t="str">
        <f t="shared" si="236"/>
        <v/>
      </c>
      <c r="X584" s="10" t="str">
        <f t="shared" si="237"/>
        <v>-</v>
      </c>
      <c r="Y584" s="10" t="str">
        <f t="shared" si="238"/>
        <v>Real route 1019: 31 items, last item released 18:46; departure = release + 60 min (rounded up to 15) + loading</v>
      </c>
      <c r="Z584" s="10" t="s">
        <v>148</v>
      </c>
      <c r="AA584" s="14"/>
      <c r="AB584" s="11"/>
      <c r="AC584" s="10"/>
      <c r="AD584" s="10" t="s">
        <v>262</v>
      </c>
      <c r="AE584" s="10" t="s">
        <v>152</v>
      </c>
      <c r="AF584" s="10"/>
      <c r="AG584" s="14"/>
      <c r="AH584" s="10"/>
      <c r="AI584">
        <f t="shared" si="239"/>
        <v>0</v>
      </c>
      <c r="AN584" t="s">
        <v>262</v>
      </c>
      <c r="AS584" t="s">
        <v>262</v>
      </c>
    </row>
    <row r="585" spans="1:45" x14ac:dyDescent="0.35">
      <c r="A585" s="10">
        <v>18</v>
      </c>
      <c r="B585" s="11">
        <f t="shared" si="216"/>
        <v>46273.854166666657</v>
      </c>
      <c r="C585" s="10" t="s">
        <v>60</v>
      </c>
      <c r="D585" s="10">
        <f t="shared" si="217"/>
        <v>1021</v>
      </c>
      <c r="E585" s="10" t="str">
        <f t="shared" si="218"/>
        <v>n/a</v>
      </c>
      <c r="F585" s="10" t="str">
        <f t="shared" si="219"/>
        <v>D09</v>
      </c>
      <c r="G585" s="11">
        <f t="shared" si="220"/>
        <v>46273.854166666657</v>
      </c>
      <c r="H585" s="11">
        <f t="shared" si="221"/>
        <v>46273.854166666657</v>
      </c>
      <c r="I585" s="11">
        <f t="shared" si="222"/>
        <v>46273.833333333321</v>
      </c>
      <c r="J585" s="13">
        <f t="shared" si="223"/>
        <v>-0.50000000005820766</v>
      </c>
      <c r="K585" s="10">
        <f t="shared" si="224"/>
        <v>18</v>
      </c>
      <c r="L585" s="10">
        <f t="shared" si="225"/>
        <v>0</v>
      </c>
      <c r="M585" s="10">
        <f t="shared" si="226"/>
        <v>18</v>
      </c>
      <c r="N585" s="12">
        <f t="shared" si="227"/>
        <v>1</v>
      </c>
      <c r="O585" s="10" t="str">
        <f t="shared" si="228"/>
        <v/>
      </c>
      <c r="P585" s="13">
        <f t="shared" si="229"/>
        <v>0</v>
      </c>
      <c r="Q585" s="10" t="str">
        <f t="shared" si="230"/>
        <v/>
      </c>
      <c r="R585" s="11" t="str">
        <f t="shared" si="231"/>
        <v/>
      </c>
      <c r="S585" s="10" t="str">
        <f t="shared" si="232"/>
        <v>DEPARTED COMPLETE</v>
      </c>
      <c r="T585" s="10" t="str">
        <f t="shared" si="233"/>
        <v>YES</v>
      </c>
      <c r="U585" s="10" t="str">
        <f t="shared" si="234"/>
        <v/>
      </c>
      <c r="V585" s="10" t="str">
        <f t="shared" si="235"/>
        <v/>
      </c>
      <c r="W585" s="10" t="str">
        <f t="shared" si="236"/>
        <v/>
      </c>
      <c r="X585" s="10" t="str">
        <f t="shared" si="237"/>
        <v>-</v>
      </c>
      <c r="Y585" s="10" t="str">
        <f t="shared" si="238"/>
        <v>Real route 1021: 18 items, last item released 18:53; departure = release + 60 min (rounded up to 15) + loading</v>
      </c>
      <c r="Z585" s="10" t="s">
        <v>148</v>
      </c>
      <c r="AA585" s="14"/>
      <c r="AB585" s="11"/>
      <c r="AC585" s="10"/>
      <c r="AD585" s="10" t="s">
        <v>262</v>
      </c>
      <c r="AE585" s="10" t="s">
        <v>152</v>
      </c>
      <c r="AF585" s="10"/>
      <c r="AG585" s="14"/>
      <c r="AH585" s="10"/>
      <c r="AI585">
        <f t="shared" si="239"/>
        <v>0</v>
      </c>
      <c r="AN585" t="s">
        <v>262</v>
      </c>
      <c r="AS585" t="s">
        <v>262</v>
      </c>
    </row>
    <row r="586" spans="1:45" x14ac:dyDescent="0.35">
      <c r="A586" s="10">
        <v>18</v>
      </c>
      <c r="B586" s="11">
        <f t="shared" si="216"/>
        <v>46273.854166666657</v>
      </c>
      <c r="C586" s="10" t="s">
        <v>61</v>
      </c>
      <c r="D586" s="10">
        <f t="shared" si="217"/>
        <v>1030</v>
      </c>
      <c r="E586" s="10" t="str">
        <f t="shared" si="218"/>
        <v>n/a</v>
      </c>
      <c r="F586" s="10" t="str">
        <f t="shared" si="219"/>
        <v>D10</v>
      </c>
      <c r="G586" s="11">
        <f t="shared" si="220"/>
        <v>46273.854166666657</v>
      </c>
      <c r="H586" s="11">
        <f t="shared" si="221"/>
        <v>46273.854166666657</v>
      </c>
      <c r="I586" s="11">
        <f t="shared" si="222"/>
        <v>46273.833333333321</v>
      </c>
      <c r="J586" s="13">
        <f t="shared" si="223"/>
        <v>-0.50000000005820766</v>
      </c>
      <c r="K586" s="10">
        <f t="shared" si="224"/>
        <v>19</v>
      </c>
      <c r="L586" s="10">
        <f t="shared" si="225"/>
        <v>0</v>
      </c>
      <c r="M586" s="10">
        <f t="shared" si="226"/>
        <v>19</v>
      </c>
      <c r="N586" s="12">
        <f t="shared" si="227"/>
        <v>1</v>
      </c>
      <c r="O586" s="10" t="str">
        <f t="shared" si="228"/>
        <v/>
      </c>
      <c r="P586" s="13">
        <f t="shared" si="229"/>
        <v>0</v>
      </c>
      <c r="Q586" s="10" t="str">
        <f t="shared" si="230"/>
        <v/>
      </c>
      <c r="R586" s="11" t="str">
        <f t="shared" si="231"/>
        <v/>
      </c>
      <c r="S586" s="10" t="str">
        <f t="shared" si="232"/>
        <v>DEPARTED COMPLETE</v>
      </c>
      <c r="T586" s="10" t="str">
        <f t="shared" si="233"/>
        <v>YES</v>
      </c>
      <c r="U586" s="10" t="str">
        <f t="shared" si="234"/>
        <v/>
      </c>
      <c r="V586" s="10" t="str">
        <f t="shared" si="235"/>
        <v/>
      </c>
      <c r="W586" s="10" t="str">
        <f t="shared" si="236"/>
        <v/>
      </c>
      <c r="X586" s="10" t="str">
        <f t="shared" si="237"/>
        <v>-</v>
      </c>
      <c r="Y586" s="10" t="str">
        <f t="shared" si="238"/>
        <v>Real route 1030: 19 items, last item released 18:59; departure = release + 60 min (rounded up to 15) + loading</v>
      </c>
      <c r="Z586" s="10" t="s">
        <v>148</v>
      </c>
      <c r="AA586" s="14"/>
      <c r="AB586" s="11"/>
      <c r="AC586" s="10"/>
      <c r="AD586" s="10" t="s">
        <v>262</v>
      </c>
      <c r="AE586" s="10" t="s">
        <v>152</v>
      </c>
      <c r="AF586" s="10"/>
      <c r="AG586" s="14"/>
      <c r="AH586" s="10"/>
      <c r="AI586">
        <f t="shared" si="239"/>
        <v>0</v>
      </c>
      <c r="AN586" t="s">
        <v>262</v>
      </c>
      <c r="AS586" t="s">
        <v>262</v>
      </c>
    </row>
    <row r="587" spans="1:45" x14ac:dyDescent="0.35">
      <c r="A587" s="10">
        <v>18</v>
      </c>
      <c r="B587" s="11">
        <f t="shared" si="216"/>
        <v>46273.854166666657</v>
      </c>
      <c r="C587" s="10" t="s">
        <v>62</v>
      </c>
      <c r="D587" s="10">
        <f t="shared" si="217"/>
        <v>1042</v>
      </c>
      <c r="E587" s="10" t="str">
        <f t="shared" si="218"/>
        <v>n/a</v>
      </c>
      <c r="F587" s="10" t="str">
        <f t="shared" si="219"/>
        <v>D11</v>
      </c>
      <c r="G587" s="11">
        <f t="shared" si="220"/>
        <v>46273.854166666657</v>
      </c>
      <c r="H587" s="11">
        <f t="shared" si="221"/>
        <v>46273.854166666657</v>
      </c>
      <c r="I587" s="11">
        <f t="shared" si="222"/>
        <v>46273.833333333321</v>
      </c>
      <c r="J587" s="13">
        <f t="shared" si="223"/>
        <v>-0.50000000005820766</v>
      </c>
      <c r="K587" s="10">
        <f t="shared" si="224"/>
        <v>200</v>
      </c>
      <c r="L587" s="10">
        <f t="shared" si="225"/>
        <v>0</v>
      </c>
      <c r="M587" s="10">
        <f t="shared" si="226"/>
        <v>200</v>
      </c>
      <c r="N587" s="12">
        <f t="shared" si="227"/>
        <v>1</v>
      </c>
      <c r="O587" s="10" t="str">
        <f t="shared" si="228"/>
        <v/>
      </c>
      <c r="P587" s="13">
        <f t="shared" si="229"/>
        <v>0</v>
      </c>
      <c r="Q587" s="10" t="str">
        <f t="shared" si="230"/>
        <v/>
      </c>
      <c r="R587" s="11" t="str">
        <f t="shared" si="231"/>
        <v/>
      </c>
      <c r="S587" s="10" t="str">
        <f t="shared" si="232"/>
        <v>DEPARTED COMPLETE</v>
      </c>
      <c r="T587" s="10" t="str">
        <f t="shared" si="233"/>
        <v>YES</v>
      </c>
      <c r="U587" s="10" t="str">
        <f t="shared" si="234"/>
        <v/>
      </c>
      <c r="V587" s="10" t="str">
        <f t="shared" si="235"/>
        <v/>
      </c>
      <c r="W587" s="10" t="str">
        <f t="shared" si="236"/>
        <v/>
      </c>
      <c r="X587" s="10" t="str">
        <f t="shared" si="237"/>
        <v>-</v>
      </c>
      <c r="Y587" s="10" t="str">
        <f t="shared" si="238"/>
        <v>Real route 1042: 200 items, last item released 18:59; departure = release + 60 min (rounded up to 15) + loading</v>
      </c>
      <c r="Z587" s="10" t="s">
        <v>148</v>
      </c>
      <c r="AA587" s="14"/>
      <c r="AB587" s="11"/>
      <c r="AC587" s="10"/>
      <c r="AD587" s="10" t="s">
        <v>262</v>
      </c>
      <c r="AE587" s="10" t="s">
        <v>152</v>
      </c>
      <c r="AF587" s="10"/>
      <c r="AG587" s="14"/>
      <c r="AH587" s="10"/>
      <c r="AI587">
        <f t="shared" si="239"/>
        <v>0</v>
      </c>
      <c r="AN587" t="s">
        <v>262</v>
      </c>
      <c r="AS587" t="s">
        <v>262</v>
      </c>
    </row>
    <row r="588" spans="1:45" x14ac:dyDescent="0.35">
      <c r="A588" s="10">
        <v>18</v>
      </c>
      <c r="B588" s="11">
        <f t="shared" si="216"/>
        <v>46273.854166666657</v>
      </c>
      <c r="C588" s="10" t="s">
        <v>63</v>
      </c>
      <c r="D588" s="10">
        <f t="shared" si="217"/>
        <v>1080</v>
      </c>
      <c r="E588" s="10" t="str">
        <f t="shared" si="218"/>
        <v>n/a</v>
      </c>
      <c r="F588" s="10" t="str">
        <f t="shared" si="219"/>
        <v>D12</v>
      </c>
      <c r="G588" s="11">
        <f t="shared" si="220"/>
        <v>46273.854166666657</v>
      </c>
      <c r="H588" s="11">
        <f t="shared" si="221"/>
        <v>46273.854166666657</v>
      </c>
      <c r="I588" s="11">
        <f t="shared" si="222"/>
        <v>46273.833333333321</v>
      </c>
      <c r="J588" s="13">
        <f t="shared" si="223"/>
        <v>-0.50000000005820766</v>
      </c>
      <c r="K588" s="10">
        <f t="shared" si="224"/>
        <v>25</v>
      </c>
      <c r="L588" s="10">
        <f t="shared" si="225"/>
        <v>0</v>
      </c>
      <c r="M588" s="10">
        <f t="shared" si="226"/>
        <v>25</v>
      </c>
      <c r="N588" s="12">
        <f t="shared" si="227"/>
        <v>1</v>
      </c>
      <c r="O588" s="10" t="str">
        <f t="shared" si="228"/>
        <v/>
      </c>
      <c r="P588" s="13">
        <f t="shared" si="229"/>
        <v>0</v>
      </c>
      <c r="Q588" s="10" t="str">
        <f t="shared" si="230"/>
        <v/>
      </c>
      <c r="R588" s="11" t="str">
        <f t="shared" si="231"/>
        <v/>
      </c>
      <c r="S588" s="10" t="str">
        <f t="shared" si="232"/>
        <v>DEPARTED COMPLETE</v>
      </c>
      <c r="T588" s="10" t="str">
        <f t="shared" si="233"/>
        <v>YES</v>
      </c>
      <c r="U588" s="10" t="str">
        <f t="shared" si="234"/>
        <v/>
      </c>
      <c r="V588" s="10" t="str">
        <f t="shared" si="235"/>
        <v/>
      </c>
      <c r="W588" s="10" t="str">
        <f t="shared" si="236"/>
        <v/>
      </c>
      <c r="X588" s="10" t="str">
        <f t="shared" si="237"/>
        <v>-</v>
      </c>
      <c r="Y588" s="10" t="str">
        <f t="shared" si="238"/>
        <v>Real route 1080: 25 items, last item released 18:59; departure = release + 60 min (rounded up to 15) + loading</v>
      </c>
      <c r="Z588" s="10" t="s">
        <v>148</v>
      </c>
      <c r="AA588" s="14"/>
      <c r="AB588" s="11"/>
      <c r="AC588" s="10"/>
      <c r="AD588" s="10" t="s">
        <v>262</v>
      </c>
      <c r="AE588" s="10" t="s">
        <v>152</v>
      </c>
      <c r="AF588" s="10"/>
      <c r="AG588" s="14"/>
      <c r="AH588" s="10"/>
      <c r="AI588">
        <f t="shared" si="239"/>
        <v>0</v>
      </c>
      <c r="AN588" t="s">
        <v>262</v>
      </c>
      <c r="AS588" t="s">
        <v>262</v>
      </c>
    </row>
    <row r="589" spans="1:45" x14ac:dyDescent="0.35">
      <c r="A589" s="10">
        <v>18</v>
      </c>
      <c r="B589" s="11">
        <f t="shared" si="216"/>
        <v>46273.854166666657</v>
      </c>
      <c r="C589" s="10" t="s">
        <v>64</v>
      </c>
      <c r="D589" s="10">
        <f t="shared" si="217"/>
        <v>1026</v>
      </c>
      <c r="E589" s="10" t="str">
        <f t="shared" si="218"/>
        <v>n/a</v>
      </c>
      <c r="F589" s="10" t="str">
        <f t="shared" si="219"/>
        <v>D01</v>
      </c>
      <c r="G589" s="11">
        <f t="shared" si="220"/>
        <v>46273.864583333343</v>
      </c>
      <c r="H589" s="11">
        <f t="shared" si="221"/>
        <v>46273.864583333343</v>
      </c>
      <c r="I589" s="11">
        <f t="shared" si="222"/>
        <v>46273.843750000007</v>
      </c>
      <c r="J589" s="13">
        <f t="shared" si="223"/>
        <v>-0.24999999959254637</v>
      </c>
      <c r="K589" s="10">
        <f t="shared" si="224"/>
        <v>29</v>
      </c>
      <c r="L589" s="10">
        <f t="shared" si="225"/>
        <v>0</v>
      </c>
      <c r="M589" s="10">
        <f t="shared" si="226"/>
        <v>29</v>
      </c>
      <c r="N589" s="12">
        <f t="shared" si="227"/>
        <v>1</v>
      </c>
      <c r="O589" s="10" t="str">
        <f t="shared" si="228"/>
        <v/>
      </c>
      <c r="P589" s="13">
        <f t="shared" si="229"/>
        <v>0</v>
      </c>
      <c r="Q589" s="10" t="str">
        <f t="shared" si="230"/>
        <v/>
      </c>
      <c r="R589" s="11" t="str">
        <f t="shared" si="231"/>
        <v/>
      </c>
      <c r="S589" s="10" t="str">
        <f t="shared" si="232"/>
        <v>ALL PICKED</v>
      </c>
      <c r="T589" s="10" t="str">
        <f t="shared" si="233"/>
        <v>YES</v>
      </c>
      <c r="U589" s="10" t="str">
        <f t="shared" si="234"/>
        <v/>
      </c>
      <c r="V589" s="10" t="str">
        <f t="shared" si="235"/>
        <v/>
      </c>
      <c r="W589" s="10" t="str">
        <f t="shared" si="236"/>
        <v/>
      </c>
      <c r="X589" s="10" t="str">
        <f t="shared" si="237"/>
        <v>-</v>
      </c>
      <c r="Y589" s="10" t="str">
        <f t="shared" si="238"/>
        <v>Real route 1026: 29 items, last item released 19:01; departure = release + 60 min (rounded up to 15) + loading</v>
      </c>
      <c r="Z589" s="10" t="s">
        <v>148</v>
      </c>
      <c r="AA589" s="14"/>
      <c r="AB589" s="11"/>
      <c r="AC589" s="10"/>
      <c r="AD589" s="10" t="s">
        <v>203</v>
      </c>
      <c r="AE589" s="10" t="s">
        <v>152</v>
      </c>
      <c r="AF589" s="10"/>
      <c r="AG589" s="14"/>
      <c r="AH589" s="10"/>
      <c r="AI589">
        <f t="shared" si="239"/>
        <v>0</v>
      </c>
      <c r="AN589" t="s">
        <v>203</v>
      </c>
      <c r="AS589" t="s">
        <v>203</v>
      </c>
    </row>
    <row r="590" spans="1:45" x14ac:dyDescent="0.35">
      <c r="A590" s="10">
        <v>18</v>
      </c>
      <c r="B590" s="11">
        <f t="shared" si="216"/>
        <v>46273.854166666657</v>
      </c>
      <c r="C590" s="10" t="s">
        <v>65</v>
      </c>
      <c r="D590" s="10">
        <f t="shared" si="217"/>
        <v>1033</v>
      </c>
      <c r="E590" s="10" t="str">
        <f t="shared" si="218"/>
        <v>n/a</v>
      </c>
      <c r="F590" s="10" t="str">
        <f t="shared" si="219"/>
        <v>D02</v>
      </c>
      <c r="G590" s="11">
        <f t="shared" si="220"/>
        <v>46273.864583333343</v>
      </c>
      <c r="H590" s="11">
        <f t="shared" si="221"/>
        <v>46273.864583333343</v>
      </c>
      <c r="I590" s="11">
        <f t="shared" si="222"/>
        <v>46273.843750000007</v>
      </c>
      <c r="J590" s="13">
        <f t="shared" si="223"/>
        <v>-0.24999999959254637</v>
      </c>
      <c r="K590" s="10">
        <f t="shared" si="224"/>
        <v>74</v>
      </c>
      <c r="L590" s="10">
        <f t="shared" si="225"/>
        <v>0</v>
      </c>
      <c r="M590" s="10">
        <f t="shared" si="226"/>
        <v>74</v>
      </c>
      <c r="N590" s="12">
        <f t="shared" si="227"/>
        <v>1</v>
      </c>
      <c r="O590" s="10" t="str">
        <f t="shared" si="228"/>
        <v/>
      </c>
      <c r="P590" s="13">
        <f t="shared" si="229"/>
        <v>0</v>
      </c>
      <c r="Q590" s="10" t="str">
        <f t="shared" si="230"/>
        <v/>
      </c>
      <c r="R590" s="11" t="str">
        <f t="shared" si="231"/>
        <v/>
      </c>
      <c r="S590" s="10" t="str">
        <f t="shared" si="232"/>
        <v>ALL PICKED</v>
      </c>
      <c r="T590" s="10" t="str">
        <f t="shared" si="233"/>
        <v>YES</v>
      </c>
      <c r="U590" s="10" t="str">
        <f t="shared" si="234"/>
        <v/>
      </c>
      <c r="V590" s="10" t="str">
        <f t="shared" si="235"/>
        <v/>
      </c>
      <c r="W590" s="10" t="str">
        <f t="shared" si="236"/>
        <v/>
      </c>
      <c r="X590" s="10" t="str">
        <f t="shared" si="237"/>
        <v>-</v>
      </c>
      <c r="Y590" s="10" t="str">
        <f t="shared" si="238"/>
        <v>Real route 1033: 74 items, last item released 19:01; departure = release + 60 min (rounded up to 15) + loading</v>
      </c>
      <c r="Z590" s="10" t="s">
        <v>148</v>
      </c>
      <c r="AA590" s="14"/>
      <c r="AB590" s="11"/>
      <c r="AC590" s="10"/>
      <c r="AD590" s="10" t="s">
        <v>203</v>
      </c>
      <c r="AE590" s="10" t="s">
        <v>152</v>
      </c>
      <c r="AF590" s="10"/>
      <c r="AG590" s="14"/>
      <c r="AH590" s="10"/>
      <c r="AI590">
        <f t="shared" si="239"/>
        <v>0</v>
      </c>
      <c r="AN590" t="s">
        <v>203</v>
      </c>
      <c r="AS590" t="s">
        <v>203</v>
      </c>
    </row>
    <row r="591" spans="1:45" x14ac:dyDescent="0.35">
      <c r="A591" s="10">
        <v>18</v>
      </c>
      <c r="B591" s="11">
        <f t="shared" si="216"/>
        <v>46273.854166666657</v>
      </c>
      <c r="C591" s="10" t="s">
        <v>66</v>
      </c>
      <c r="D591" s="10">
        <f t="shared" si="217"/>
        <v>1034</v>
      </c>
      <c r="E591" s="10" t="str">
        <f t="shared" si="218"/>
        <v>n/a</v>
      </c>
      <c r="F591" s="10" t="str">
        <f t="shared" si="219"/>
        <v>D03</v>
      </c>
      <c r="G591" s="11">
        <f t="shared" si="220"/>
        <v>46273.864583333343</v>
      </c>
      <c r="H591" s="11">
        <f t="shared" si="221"/>
        <v>46273.864583333343</v>
      </c>
      <c r="I591" s="11">
        <f t="shared" si="222"/>
        <v>46273.843750000007</v>
      </c>
      <c r="J591" s="13">
        <f t="shared" si="223"/>
        <v>-0.24999999959254637</v>
      </c>
      <c r="K591" s="10">
        <f t="shared" si="224"/>
        <v>98</v>
      </c>
      <c r="L591" s="10">
        <f t="shared" si="225"/>
        <v>0</v>
      </c>
      <c r="M591" s="10">
        <f t="shared" si="226"/>
        <v>98</v>
      </c>
      <c r="N591" s="12">
        <f t="shared" si="227"/>
        <v>1</v>
      </c>
      <c r="O591" s="10" t="str">
        <f t="shared" si="228"/>
        <v/>
      </c>
      <c r="P591" s="13">
        <f t="shared" si="229"/>
        <v>0</v>
      </c>
      <c r="Q591" s="10" t="str">
        <f t="shared" si="230"/>
        <v/>
      </c>
      <c r="R591" s="11" t="str">
        <f t="shared" si="231"/>
        <v/>
      </c>
      <c r="S591" s="10" t="str">
        <f t="shared" si="232"/>
        <v>ALL PICKED</v>
      </c>
      <c r="T591" s="10" t="str">
        <f t="shared" si="233"/>
        <v>YES</v>
      </c>
      <c r="U591" s="10" t="str">
        <f t="shared" si="234"/>
        <v/>
      </c>
      <c r="V591" s="10" t="str">
        <f t="shared" si="235"/>
        <v/>
      </c>
      <c r="W591" s="10" t="str">
        <f t="shared" si="236"/>
        <v/>
      </c>
      <c r="X591" s="10" t="str">
        <f t="shared" si="237"/>
        <v>-</v>
      </c>
      <c r="Y591" s="10" t="str">
        <f t="shared" si="238"/>
        <v>Real route 1034: 98 items, last item released 19:05; departure = release + 60 min (rounded up to 15) + loading</v>
      </c>
      <c r="Z591" s="10" t="s">
        <v>148</v>
      </c>
      <c r="AA591" s="14"/>
      <c r="AB591" s="11"/>
      <c r="AC591" s="10"/>
      <c r="AD591" s="10" t="s">
        <v>203</v>
      </c>
      <c r="AE591" s="10" t="s">
        <v>152</v>
      </c>
      <c r="AF591" s="10"/>
      <c r="AG591" s="14"/>
      <c r="AH591" s="10"/>
      <c r="AI591">
        <f t="shared" si="239"/>
        <v>0</v>
      </c>
      <c r="AN591" t="s">
        <v>203</v>
      </c>
      <c r="AS591" t="s">
        <v>203</v>
      </c>
    </row>
    <row r="592" spans="1:45" x14ac:dyDescent="0.35">
      <c r="A592" s="10">
        <v>18</v>
      </c>
      <c r="B592" s="11">
        <f t="shared" si="216"/>
        <v>46273.854166666657</v>
      </c>
      <c r="C592" s="10" t="s">
        <v>67</v>
      </c>
      <c r="D592" s="10">
        <f t="shared" si="217"/>
        <v>1039</v>
      </c>
      <c r="E592" s="10" t="str">
        <f t="shared" si="218"/>
        <v>n/a</v>
      </c>
      <c r="F592" s="10" t="str">
        <f t="shared" si="219"/>
        <v>D04</v>
      </c>
      <c r="G592" s="11">
        <f t="shared" si="220"/>
        <v>46273.864583333343</v>
      </c>
      <c r="H592" s="11">
        <f t="shared" si="221"/>
        <v>46273.864583333343</v>
      </c>
      <c r="I592" s="11">
        <f t="shared" si="222"/>
        <v>46273.843750000007</v>
      </c>
      <c r="J592" s="13">
        <f t="shared" si="223"/>
        <v>-0.24999999959254637</v>
      </c>
      <c r="K592" s="10">
        <f t="shared" si="224"/>
        <v>19</v>
      </c>
      <c r="L592" s="10">
        <f t="shared" si="225"/>
        <v>0</v>
      </c>
      <c r="M592" s="10">
        <f t="shared" si="226"/>
        <v>19</v>
      </c>
      <c r="N592" s="12">
        <f t="shared" si="227"/>
        <v>1</v>
      </c>
      <c r="O592" s="10" t="str">
        <f t="shared" si="228"/>
        <v/>
      </c>
      <c r="P592" s="13">
        <f t="shared" si="229"/>
        <v>0</v>
      </c>
      <c r="Q592" s="10" t="str">
        <f t="shared" si="230"/>
        <v/>
      </c>
      <c r="R592" s="11" t="str">
        <f t="shared" si="231"/>
        <v/>
      </c>
      <c r="S592" s="10" t="str">
        <f t="shared" si="232"/>
        <v>ALL PICKED</v>
      </c>
      <c r="T592" s="10" t="str">
        <f t="shared" si="233"/>
        <v>YES</v>
      </c>
      <c r="U592" s="10" t="str">
        <f t="shared" si="234"/>
        <v/>
      </c>
      <c r="V592" s="10" t="str">
        <f t="shared" si="235"/>
        <v/>
      </c>
      <c r="W592" s="10" t="str">
        <f t="shared" si="236"/>
        <v/>
      </c>
      <c r="X592" s="10" t="str">
        <f t="shared" si="237"/>
        <v>-</v>
      </c>
      <c r="Y592" s="10" t="str">
        <f t="shared" si="238"/>
        <v>Real route 1039: 19 items, last item released 19:13; departure = release + 60 min (rounded up to 15) + loading</v>
      </c>
      <c r="Z592" s="10" t="s">
        <v>148</v>
      </c>
      <c r="AA592" s="14"/>
      <c r="AB592" s="11"/>
      <c r="AC592" s="10"/>
      <c r="AD592" s="10" t="s">
        <v>203</v>
      </c>
      <c r="AE592" s="10" t="s">
        <v>152</v>
      </c>
      <c r="AF592" s="10"/>
      <c r="AG592" s="14"/>
      <c r="AH592" s="10"/>
      <c r="AI592">
        <f t="shared" si="239"/>
        <v>0</v>
      </c>
      <c r="AN592" t="s">
        <v>203</v>
      </c>
      <c r="AS592" t="s">
        <v>203</v>
      </c>
    </row>
    <row r="593" spans="1:45" x14ac:dyDescent="0.35">
      <c r="A593" s="10">
        <v>18</v>
      </c>
      <c r="B593" s="11">
        <f t="shared" si="216"/>
        <v>46273.854166666657</v>
      </c>
      <c r="C593" s="10" t="s">
        <v>68</v>
      </c>
      <c r="D593" s="10">
        <f t="shared" si="217"/>
        <v>1048</v>
      </c>
      <c r="E593" s="10" t="str">
        <f t="shared" si="218"/>
        <v>n/a</v>
      </c>
      <c r="F593" s="10" t="str">
        <f t="shared" si="219"/>
        <v>D05</v>
      </c>
      <c r="G593" s="11">
        <f t="shared" si="220"/>
        <v>46273.864583333343</v>
      </c>
      <c r="H593" s="11">
        <f t="shared" si="221"/>
        <v>46273.864583333343</v>
      </c>
      <c r="I593" s="11">
        <f t="shared" si="222"/>
        <v>46273.843750000007</v>
      </c>
      <c r="J593" s="13">
        <f t="shared" si="223"/>
        <v>-0.24999999959254637</v>
      </c>
      <c r="K593" s="10">
        <f t="shared" si="224"/>
        <v>11</v>
      </c>
      <c r="L593" s="10">
        <f t="shared" si="225"/>
        <v>0</v>
      </c>
      <c r="M593" s="10">
        <f t="shared" si="226"/>
        <v>11</v>
      </c>
      <c r="N593" s="12">
        <f t="shared" si="227"/>
        <v>1</v>
      </c>
      <c r="O593" s="10" t="str">
        <f t="shared" si="228"/>
        <v/>
      </c>
      <c r="P593" s="13">
        <f t="shared" si="229"/>
        <v>0</v>
      </c>
      <c r="Q593" s="10" t="str">
        <f t="shared" si="230"/>
        <v/>
      </c>
      <c r="R593" s="11" t="str">
        <f t="shared" si="231"/>
        <v/>
      </c>
      <c r="S593" s="10" t="str">
        <f t="shared" si="232"/>
        <v>ALL PICKED</v>
      </c>
      <c r="T593" s="10" t="str">
        <f t="shared" si="233"/>
        <v>YES</v>
      </c>
      <c r="U593" s="10" t="str">
        <f t="shared" si="234"/>
        <v/>
      </c>
      <c r="V593" s="10" t="str">
        <f t="shared" si="235"/>
        <v/>
      </c>
      <c r="W593" s="10" t="str">
        <f t="shared" si="236"/>
        <v/>
      </c>
      <c r="X593" s="10" t="str">
        <f t="shared" si="237"/>
        <v>-</v>
      </c>
      <c r="Y593" s="10" t="str">
        <f t="shared" si="238"/>
        <v>Real route 1048: 11 items, last item released 19:13; departure = release + 60 min (rounded up to 15) + loading</v>
      </c>
      <c r="Z593" s="10" t="s">
        <v>148</v>
      </c>
      <c r="AA593" s="14"/>
      <c r="AB593" s="11"/>
      <c r="AC593" s="10"/>
      <c r="AD593" s="10" t="s">
        <v>203</v>
      </c>
      <c r="AE593" s="10" t="s">
        <v>152</v>
      </c>
      <c r="AF593" s="10"/>
      <c r="AG593" s="14"/>
      <c r="AH593" s="10"/>
      <c r="AI593">
        <f t="shared" si="239"/>
        <v>0</v>
      </c>
      <c r="AN593" t="s">
        <v>203</v>
      </c>
      <c r="AS593" t="s">
        <v>203</v>
      </c>
    </row>
    <row r="594" spans="1:45" x14ac:dyDescent="0.35">
      <c r="A594" s="10">
        <v>18</v>
      </c>
      <c r="B594" s="11">
        <f t="shared" si="216"/>
        <v>46273.854166666657</v>
      </c>
      <c r="C594" s="10" t="s">
        <v>69</v>
      </c>
      <c r="D594" s="10">
        <f t="shared" si="217"/>
        <v>1051</v>
      </c>
      <c r="E594" s="10" t="str">
        <f t="shared" si="218"/>
        <v>n/a</v>
      </c>
      <c r="F594" s="10" t="str">
        <f t="shared" si="219"/>
        <v>D06</v>
      </c>
      <c r="G594" s="11">
        <f t="shared" si="220"/>
        <v>46273.864583333343</v>
      </c>
      <c r="H594" s="11">
        <f t="shared" si="221"/>
        <v>46273.864583333343</v>
      </c>
      <c r="I594" s="11">
        <f t="shared" si="222"/>
        <v>46273.843750000007</v>
      </c>
      <c r="J594" s="13">
        <f t="shared" si="223"/>
        <v>-0.24999999959254637</v>
      </c>
      <c r="K594" s="10">
        <f t="shared" si="224"/>
        <v>45</v>
      </c>
      <c r="L594" s="10">
        <f t="shared" si="225"/>
        <v>0</v>
      </c>
      <c r="M594" s="10">
        <f t="shared" si="226"/>
        <v>45</v>
      </c>
      <c r="N594" s="12">
        <f t="shared" si="227"/>
        <v>1</v>
      </c>
      <c r="O594" s="10" t="str">
        <f t="shared" si="228"/>
        <v/>
      </c>
      <c r="P594" s="13">
        <f t="shared" si="229"/>
        <v>0</v>
      </c>
      <c r="Q594" s="10" t="str">
        <f t="shared" si="230"/>
        <v/>
      </c>
      <c r="R594" s="11" t="str">
        <f t="shared" si="231"/>
        <v/>
      </c>
      <c r="S594" s="10" t="str">
        <f t="shared" si="232"/>
        <v>ALL PICKED</v>
      </c>
      <c r="T594" s="10" t="str">
        <f t="shared" si="233"/>
        <v>YES</v>
      </c>
      <c r="U594" s="10" t="str">
        <f t="shared" si="234"/>
        <v/>
      </c>
      <c r="V594" s="10" t="str">
        <f t="shared" si="235"/>
        <v/>
      </c>
      <c r="W594" s="10" t="str">
        <f t="shared" si="236"/>
        <v/>
      </c>
      <c r="X594" s="10" t="str">
        <f t="shared" si="237"/>
        <v>-</v>
      </c>
      <c r="Y594" s="10" t="str">
        <f t="shared" si="238"/>
        <v>Real route 1051: 45 items, last item released 19:03; departure = release + 60 min (rounded up to 15) + loading</v>
      </c>
      <c r="Z594" s="10" t="s">
        <v>148</v>
      </c>
      <c r="AA594" s="14"/>
      <c r="AB594" s="11"/>
      <c r="AC594" s="10"/>
      <c r="AD594" s="10" t="s">
        <v>203</v>
      </c>
      <c r="AE594" s="10" t="s">
        <v>152</v>
      </c>
      <c r="AF594" s="10"/>
      <c r="AG594" s="14"/>
      <c r="AH594" s="10"/>
      <c r="AI594">
        <f t="shared" si="239"/>
        <v>0</v>
      </c>
      <c r="AN594" t="s">
        <v>203</v>
      </c>
      <c r="AS594" t="s">
        <v>203</v>
      </c>
    </row>
    <row r="595" spans="1:45" x14ac:dyDescent="0.35">
      <c r="A595" s="10">
        <v>18</v>
      </c>
      <c r="B595" s="11">
        <f t="shared" si="216"/>
        <v>46273.854166666657</v>
      </c>
      <c r="C595" s="10" t="s">
        <v>70</v>
      </c>
      <c r="D595" s="10">
        <f t="shared" si="217"/>
        <v>1063</v>
      </c>
      <c r="E595" s="10" t="str">
        <f t="shared" si="218"/>
        <v>n/a</v>
      </c>
      <c r="F595" s="10" t="str">
        <f t="shared" si="219"/>
        <v>D07</v>
      </c>
      <c r="G595" s="11">
        <f t="shared" si="220"/>
        <v>46273.864583333343</v>
      </c>
      <c r="H595" s="11">
        <f t="shared" si="221"/>
        <v>46273.864583333343</v>
      </c>
      <c r="I595" s="11">
        <f t="shared" si="222"/>
        <v>46273.843750000007</v>
      </c>
      <c r="J595" s="13">
        <f t="shared" si="223"/>
        <v>-0.24999999959254637</v>
      </c>
      <c r="K595" s="10">
        <f t="shared" si="224"/>
        <v>35</v>
      </c>
      <c r="L595" s="10">
        <f t="shared" si="225"/>
        <v>0</v>
      </c>
      <c r="M595" s="10">
        <f t="shared" si="226"/>
        <v>35</v>
      </c>
      <c r="N595" s="12">
        <f t="shared" si="227"/>
        <v>1</v>
      </c>
      <c r="O595" s="10" t="str">
        <f t="shared" si="228"/>
        <v/>
      </c>
      <c r="P595" s="13">
        <f t="shared" si="229"/>
        <v>0</v>
      </c>
      <c r="Q595" s="10" t="str">
        <f t="shared" si="230"/>
        <v/>
      </c>
      <c r="R595" s="11" t="str">
        <f t="shared" si="231"/>
        <v/>
      </c>
      <c r="S595" s="10" t="str">
        <f t="shared" si="232"/>
        <v>ALL PICKED</v>
      </c>
      <c r="T595" s="10" t="str">
        <f t="shared" si="233"/>
        <v>YES</v>
      </c>
      <c r="U595" s="10" t="str">
        <f t="shared" si="234"/>
        <v/>
      </c>
      <c r="V595" s="10" t="str">
        <f t="shared" si="235"/>
        <v/>
      </c>
      <c r="W595" s="10" t="str">
        <f t="shared" si="236"/>
        <v/>
      </c>
      <c r="X595" s="10" t="str">
        <f t="shared" si="237"/>
        <v>-</v>
      </c>
      <c r="Y595" s="10" t="str">
        <f t="shared" si="238"/>
        <v>Real route 1063: 35 items, last item released 19:13; departure = release + 60 min (rounded up to 15) + loading</v>
      </c>
      <c r="Z595" s="10" t="s">
        <v>148</v>
      </c>
      <c r="AA595" s="14"/>
      <c r="AB595" s="11"/>
      <c r="AC595" s="10"/>
      <c r="AD595" s="10" t="s">
        <v>203</v>
      </c>
      <c r="AE595" s="10" t="s">
        <v>152</v>
      </c>
      <c r="AF595" s="10"/>
      <c r="AG595" s="14"/>
      <c r="AH595" s="10"/>
      <c r="AI595">
        <f t="shared" si="239"/>
        <v>0</v>
      </c>
      <c r="AN595" t="s">
        <v>203</v>
      </c>
      <c r="AS595" t="s">
        <v>203</v>
      </c>
    </row>
    <row r="596" spans="1:45" x14ac:dyDescent="0.35">
      <c r="A596" s="10">
        <v>18</v>
      </c>
      <c r="B596" s="11">
        <f t="shared" si="216"/>
        <v>46273.854166666657</v>
      </c>
      <c r="C596" s="10" t="s">
        <v>71</v>
      </c>
      <c r="D596" s="10">
        <f t="shared" si="217"/>
        <v>1066</v>
      </c>
      <c r="E596" s="10" t="str">
        <f t="shared" si="218"/>
        <v>n/a</v>
      </c>
      <c r="F596" s="10" t="str">
        <f t="shared" si="219"/>
        <v>D08</v>
      </c>
      <c r="G596" s="11">
        <f t="shared" si="220"/>
        <v>46273.875</v>
      </c>
      <c r="H596" s="11">
        <f t="shared" si="221"/>
        <v>46273.875</v>
      </c>
      <c r="I596" s="11">
        <f t="shared" si="222"/>
        <v>46273.854166666664</v>
      </c>
      <c r="J596" s="13">
        <f t="shared" si="223"/>
        <v>1.7462298274040222E-10</v>
      </c>
      <c r="K596" s="10">
        <f t="shared" si="224"/>
        <v>12</v>
      </c>
      <c r="L596" s="10">
        <f t="shared" si="225"/>
        <v>0</v>
      </c>
      <c r="M596" s="10">
        <f t="shared" si="226"/>
        <v>12</v>
      </c>
      <c r="N596" s="12">
        <f t="shared" si="227"/>
        <v>1</v>
      </c>
      <c r="O596" s="10" t="str">
        <f t="shared" si="228"/>
        <v/>
      </c>
      <c r="P596" s="13">
        <f t="shared" si="229"/>
        <v>0</v>
      </c>
      <c r="Q596" s="10" t="str">
        <f t="shared" si="230"/>
        <v/>
      </c>
      <c r="R596" s="11" t="str">
        <f t="shared" si="231"/>
        <v/>
      </c>
      <c r="S596" s="10" t="str">
        <f t="shared" si="232"/>
        <v>ALL PICKED</v>
      </c>
      <c r="T596" s="10" t="str">
        <f t="shared" si="233"/>
        <v>YES</v>
      </c>
      <c r="U596" s="10" t="str">
        <f t="shared" si="234"/>
        <v/>
      </c>
      <c r="V596" s="10" t="str">
        <f t="shared" si="235"/>
        <v/>
      </c>
      <c r="W596" s="10" t="str">
        <f t="shared" si="236"/>
        <v/>
      </c>
      <c r="X596" s="10" t="str">
        <f t="shared" si="237"/>
        <v>-</v>
      </c>
      <c r="Y596" s="10" t="str">
        <f t="shared" si="238"/>
        <v>Real route 1066: 12 items, last item released 19:28; departure = release + 60 min (rounded up to 15) + loading</v>
      </c>
      <c r="Z596" s="10" t="s">
        <v>148</v>
      </c>
      <c r="AA596" s="14"/>
      <c r="AB596" s="11"/>
      <c r="AC596" s="10"/>
      <c r="AD596" s="10" t="s">
        <v>203</v>
      </c>
      <c r="AE596" s="10" t="s">
        <v>152</v>
      </c>
      <c r="AF596" s="10"/>
      <c r="AG596" s="14"/>
      <c r="AH596" s="10"/>
      <c r="AI596">
        <f t="shared" si="239"/>
        <v>0</v>
      </c>
      <c r="AN596" t="s">
        <v>203</v>
      </c>
      <c r="AS596" t="s">
        <v>203</v>
      </c>
    </row>
    <row r="597" spans="1:45" x14ac:dyDescent="0.35">
      <c r="A597" s="10">
        <v>18</v>
      </c>
      <c r="B597" s="11">
        <f t="shared" si="216"/>
        <v>46273.854166666657</v>
      </c>
      <c r="C597" s="10" t="s">
        <v>72</v>
      </c>
      <c r="D597" s="10">
        <f t="shared" si="217"/>
        <v>1069</v>
      </c>
      <c r="E597" s="10" t="str">
        <f t="shared" si="218"/>
        <v>n/a</v>
      </c>
      <c r="F597" s="10" t="str">
        <f t="shared" si="219"/>
        <v>D09</v>
      </c>
      <c r="G597" s="11">
        <f t="shared" si="220"/>
        <v>46273.875</v>
      </c>
      <c r="H597" s="11">
        <f t="shared" si="221"/>
        <v>46273.875</v>
      </c>
      <c r="I597" s="11">
        <f t="shared" si="222"/>
        <v>46273.854166666664</v>
      </c>
      <c r="J597" s="13">
        <f t="shared" si="223"/>
        <v>1.7462298274040222E-10</v>
      </c>
      <c r="K597" s="10">
        <f t="shared" si="224"/>
        <v>27</v>
      </c>
      <c r="L597" s="10">
        <f t="shared" si="225"/>
        <v>0</v>
      </c>
      <c r="M597" s="10">
        <f t="shared" si="226"/>
        <v>27</v>
      </c>
      <c r="N597" s="12">
        <f t="shared" si="227"/>
        <v>1</v>
      </c>
      <c r="O597" s="10" t="str">
        <f t="shared" si="228"/>
        <v/>
      </c>
      <c r="P597" s="13">
        <f t="shared" si="229"/>
        <v>0</v>
      </c>
      <c r="Q597" s="10" t="str">
        <f t="shared" si="230"/>
        <v/>
      </c>
      <c r="R597" s="11" t="str">
        <f t="shared" si="231"/>
        <v/>
      </c>
      <c r="S597" s="10" t="str">
        <f t="shared" si="232"/>
        <v>ALL PICKED</v>
      </c>
      <c r="T597" s="10" t="str">
        <f t="shared" si="233"/>
        <v>YES</v>
      </c>
      <c r="U597" s="10" t="str">
        <f t="shared" si="234"/>
        <v/>
      </c>
      <c r="V597" s="10" t="str">
        <f t="shared" si="235"/>
        <v/>
      </c>
      <c r="W597" s="10" t="str">
        <f t="shared" si="236"/>
        <v/>
      </c>
      <c r="X597" s="10" t="str">
        <f t="shared" si="237"/>
        <v>-</v>
      </c>
      <c r="Y597" s="10" t="str">
        <f t="shared" si="238"/>
        <v>Real route 1069: 27 items, last item released 19:28; departure = release + 60 min (rounded up to 15) + loading</v>
      </c>
      <c r="Z597" s="10" t="s">
        <v>148</v>
      </c>
      <c r="AA597" s="14"/>
      <c r="AB597" s="11"/>
      <c r="AC597" s="10"/>
      <c r="AD597" s="10" t="s">
        <v>203</v>
      </c>
      <c r="AE597" s="10" t="s">
        <v>152</v>
      </c>
      <c r="AF597" s="10"/>
      <c r="AG597" s="14"/>
      <c r="AH597" s="10"/>
      <c r="AI597">
        <f t="shared" si="239"/>
        <v>0</v>
      </c>
      <c r="AN597" t="s">
        <v>203</v>
      </c>
      <c r="AS597" t="s">
        <v>203</v>
      </c>
    </row>
    <row r="598" spans="1:45" x14ac:dyDescent="0.35">
      <c r="A598" s="10">
        <v>18</v>
      </c>
      <c r="B598" s="11">
        <f t="shared" si="216"/>
        <v>46273.854166666657</v>
      </c>
      <c r="C598" s="10" t="s">
        <v>73</v>
      </c>
      <c r="D598" s="10">
        <f t="shared" si="217"/>
        <v>1083</v>
      </c>
      <c r="E598" s="10" t="str">
        <f t="shared" si="218"/>
        <v>n/a</v>
      </c>
      <c r="F598" s="10" t="str">
        <f t="shared" si="219"/>
        <v>D10</v>
      </c>
      <c r="G598" s="11">
        <f t="shared" si="220"/>
        <v>46273.875</v>
      </c>
      <c r="H598" s="11">
        <f t="shared" si="221"/>
        <v>46273.875</v>
      </c>
      <c r="I598" s="11">
        <f t="shared" si="222"/>
        <v>46273.854166666664</v>
      </c>
      <c r="J598" s="13">
        <f t="shared" si="223"/>
        <v>1.7462298274040222E-10</v>
      </c>
      <c r="K598" s="10">
        <f t="shared" si="224"/>
        <v>9</v>
      </c>
      <c r="L598" s="10">
        <f t="shared" si="225"/>
        <v>0</v>
      </c>
      <c r="M598" s="10">
        <f t="shared" si="226"/>
        <v>9</v>
      </c>
      <c r="N598" s="12">
        <f t="shared" si="227"/>
        <v>1</v>
      </c>
      <c r="O598" s="10" t="str">
        <f t="shared" si="228"/>
        <v/>
      </c>
      <c r="P598" s="13">
        <f t="shared" si="229"/>
        <v>0</v>
      </c>
      <c r="Q598" s="10" t="str">
        <f t="shared" si="230"/>
        <v/>
      </c>
      <c r="R598" s="11" t="str">
        <f t="shared" si="231"/>
        <v/>
      </c>
      <c r="S598" s="10" t="str">
        <f t="shared" si="232"/>
        <v>ALL PICKED</v>
      </c>
      <c r="T598" s="10" t="str">
        <f t="shared" si="233"/>
        <v>YES</v>
      </c>
      <c r="U598" s="10" t="str">
        <f t="shared" si="234"/>
        <v/>
      </c>
      <c r="V598" s="10" t="str">
        <f t="shared" si="235"/>
        <v/>
      </c>
      <c r="W598" s="10" t="str">
        <f t="shared" si="236"/>
        <v/>
      </c>
      <c r="X598" s="10" t="str">
        <f t="shared" si="237"/>
        <v>-</v>
      </c>
      <c r="Y598" s="10" t="str">
        <f t="shared" si="238"/>
        <v>Real route 1083: 9 items, last item released 19:28; departure = release + 60 min (rounded up to 15) + loading</v>
      </c>
      <c r="Z598" s="10" t="s">
        <v>148</v>
      </c>
      <c r="AA598" s="14"/>
      <c r="AB598" s="11"/>
      <c r="AC598" s="10"/>
      <c r="AD598" s="10" t="s">
        <v>203</v>
      </c>
      <c r="AE598" s="10" t="s">
        <v>152</v>
      </c>
      <c r="AF598" s="10"/>
      <c r="AG598" s="14"/>
      <c r="AH598" s="10"/>
      <c r="AI598">
        <f t="shared" si="239"/>
        <v>0</v>
      </c>
      <c r="AN598" t="s">
        <v>203</v>
      </c>
      <c r="AS598" t="s">
        <v>203</v>
      </c>
    </row>
    <row r="599" spans="1:45" x14ac:dyDescent="0.35">
      <c r="A599" s="10">
        <v>18</v>
      </c>
      <c r="B599" s="11">
        <f t="shared" si="216"/>
        <v>46273.854166666657</v>
      </c>
      <c r="C599" s="10" t="s">
        <v>74</v>
      </c>
      <c r="D599" s="10">
        <f t="shared" si="217"/>
        <v>1981</v>
      </c>
      <c r="E599" s="10" t="str">
        <f t="shared" si="218"/>
        <v>n/a</v>
      </c>
      <c r="F599" s="10" t="str">
        <f t="shared" si="219"/>
        <v>D12</v>
      </c>
      <c r="G599" s="11">
        <f t="shared" si="220"/>
        <v>46273.885416666657</v>
      </c>
      <c r="H599" s="11">
        <f t="shared" si="221"/>
        <v>46273.885416666657</v>
      </c>
      <c r="I599" s="11">
        <f t="shared" si="222"/>
        <v>46273.864583333321</v>
      </c>
      <c r="J599" s="13">
        <f t="shared" si="223"/>
        <v>0.24999999994179234</v>
      </c>
      <c r="K599" s="10">
        <f t="shared" si="224"/>
        <v>90</v>
      </c>
      <c r="L599" s="10">
        <f t="shared" si="225"/>
        <v>0</v>
      </c>
      <c r="M599" s="10">
        <f t="shared" si="226"/>
        <v>90</v>
      </c>
      <c r="N599" s="12">
        <f t="shared" si="227"/>
        <v>1</v>
      </c>
      <c r="O599" s="10" t="str">
        <f t="shared" si="228"/>
        <v/>
      </c>
      <c r="P599" s="13">
        <f t="shared" si="229"/>
        <v>0</v>
      </c>
      <c r="Q599" s="10" t="str">
        <f t="shared" si="230"/>
        <v/>
      </c>
      <c r="R599" s="11" t="str">
        <f t="shared" si="231"/>
        <v/>
      </c>
      <c r="S599" s="10" t="str">
        <f t="shared" si="232"/>
        <v>ALL PICKED</v>
      </c>
      <c r="T599" s="10" t="str">
        <f t="shared" si="233"/>
        <v>YES</v>
      </c>
      <c r="U599" s="10" t="str">
        <f t="shared" si="234"/>
        <v/>
      </c>
      <c r="V599" s="10" t="str">
        <f t="shared" si="235"/>
        <v/>
      </c>
      <c r="W599" s="10" t="str">
        <f t="shared" si="236"/>
        <v/>
      </c>
      <c r="X599" s="10" t="str">
        <f t="shared" si="237"/>
        <v>-</v>
      </c>
      <c r="Y599" s="10" t="str">
        <f t="shared" si="238"/>
        <v>Real route 1981: 90 items, last item released 19:37; departure = release + 60 min (rounded up to 15) + loading</v>
      </c>
      <c r="Z599" s="10" t="s">
        <v>148</v>
      </c>
      <c r="AA599" s="14"/>
      <c r="AB599" s="11"/>
      <c r="AC599" s="10"/>
      <c r="AD599" s="10" t="s">
        <v>203</v>
      </c>
      <c r="AE599" s="10" t="s">
        <v>152</v>
      </c>
      <c r="AF599" s="10"/>
      <c r="AG599" s="14"/>
      <c r="AH599" s="10"/>
      <c r="AI599">
        <f t="shared" si="239"/>
        <v>0</v>
      </c>
      <c r="AN599" t="s">
        <v>203</v>
      </c>
      <c r="AS599" t="s">
        <v>203</v>
      </c>
    </row>
  </sheetData>
  <autoFilter ref="A5:AH599" xr:uid="{00000000-0009-0000-0000-000003000000}"/>
  <conditionalFormatting sqref="S6:S599">
    <cfRule type="expression" dxfId="20" priority="2">
      <formula>LEFT($S6,7)="AT RISK"</formula>
    </cfRule>
    <cfRule type="expression" dxfId="19" priority="3">
      <formula>LEFT($S6,7)="ON TIME"</formula>
    </cfRule>
    <cfRule type="expression" dxfId="18" priority="4">
      <formula>LEFT($S6,7)="NO RATE"</formula>
    </cfRule>
    <cfRule type="expression" dxfId="17" priority="5">
      <formula>LEFT($S6,4)="PICK"</formula>
    </cfRule>
    <cfRule type="expression" dxfId="16" priority="6">
      <formula>LEFT($S6,10)="DEPARTED -"</formula>
    </cfRule>
    <cfRule type="expression" dxfId="15" priority="7">
      <formula>LEFT($S6,10)="ALL PICKED"</formula>
    </cfRule>
    <cfRule type="expression" dxfId="14" priority="8">
      <formula>LEFT($S6,17)="DEPARTED COMPLETE"</formula>
    </cfRule>
  </conditionalFormatting>
  <conditionalFormatting sqref="AD6:AD599">
    <cfRule type="expression" dxfId="13" priority="9">
      <formula>LEFT($AD6,7)="AT RISK"</formula>
    </cfRule>
    <cfRule type="expression" dxfId="12" priority="10">
      <formula>LEFT($AD6,7)="ON TIME"</formula>
    </cfRule>
    <cfRule type="expression" dxfId="11" priority="11">
      <formula>LEFT($AD6,7)="NO RATE"</formula>
    </cfRule>
    <cfRule type="expression" dxfId="10" priority="12">
      <formula>LEFT($AD6,4)="PICK"</formula>
    </cfRule>
    <cfRule type="expression" dxfId="9" priority="13">
      <formula>LEFT($AD6,10)="DEPARTED -"</formula>
    </cfRule>
    <cfRule type="expression" dxfId="8" priority="14">
      <formula>LEFT($AD6,10)="ALL PICKED"</formula>
    </cfRule>
    <cfRule type="expression" dxfId="7" priority="15">
      <formula>LEFT($AD6,17)="DEPARTED COMPLETE"</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AR3569"/>
  <sheetViews>
    <sheetView zoomScaleNormal="100" workbookViewId="0">
      <pane xSplit="4" ySplit="5" topLeftCell="E6" activePane="bottomRight" state="frozen"/>
      <selection pane="topRight" activeCell="E1" sqref="E1"/>
      <selection pane="bottomLeft" activeCell="A6" sqref="A6"/>
      <selection pane="bottomRight"/>
    </sheetView>
  </sheetViews>
  <sheetFormatPr defaultColWidth="8.6328125" defaultRowHeight="14.5" x14ac:dyDescent="0.35"/>
  <cols>
    <col min="1" max="2" width="9" customWidth="1"/>
    <col min="3" max="3" width="13" customWidth="1"/>
    <col min="4" max="4" width="9" customWidth="1"/>
    <col min="5" max="6" width="11" customWidth="1"/>
    <col min="7" max="7" width="10" customWidth="1"/>
    <col min="8" max="8" width="11" customWidth="1"/>
    <col min="9" max="9" width="10" customWidth="1"/>
    <col min="10" max="11" width="11" customWidth="1"/>
    <col min="12" max="12" width="12" customWidth="1"/>
    <col min="13" max="13" width="16" customWidth="1"/>
    <col min="14" max="14" width="10" customWidth="1"/>
    <col min="15" max="15" width="14" customWidth="1"/>
    <col min="16" max="16" width="12" customWidth="1"/>
    <col min="17" max="17" width="11" customWidth="1"/>
    <col min="18" max="18" width="26" customWidth="1"/>
    <col min="19" max="20" width="12" customWidth="1"/>
    <col min="21" max="21" width="16" customWidth="1"/>
    <col min="22" max="22" width="11" customWidth="1"/>
    <col min="23" max="23" width="10" customWidth="1"/>
  </cols>
  <sheetData>
    <row r="1" spans="1:44" ht="15.75" customHeight="1" x14ac:dyDescent="0.35">
      <c r="A1" s="19" t="s">
        <v>300</v>
      </c>
    </row>
    <row r="2" spans="1:44" ht="15" customHeight="1" x14ac:dyDescent="0.35">
      <c r="A2" s="1" t="s">
        <v>301</v>
      </c>
    </row>
    <row r="3" spans="1:44" ht="15" customHeight="1" x14ac:dyDescent="0.35">
      <c r="A3" s="6" t="s">
        <v>302</v>
      </c>
    </row>
    <row r="5" spans="1:44" ht="54" customHeight="1" x14ac:dyDescent="0.35">
      <c r="A5" s="8" t="s">
        <v>118</v>
      </c>
      <c r="B5" s="8" t="s">
        <v>119</v>
      </c>
      <c r="C5" s="8" t="s">
        <v>22</v>
      </c>
      <c r="D5" s="8" t="s">
        <v>76</v>
      </c>
      <c r="E5" s="8" t="s">
        <v>121</v>
      </c>
      <c r="F5" s="8" t="s">
        <v>122</v>
      </c>
      <c r="G5" s="8" t="s">
        <v>78</v>
      </c>
      <c r="H5" s="8" t="s">
        <v>303</v>
      </c>
      <c r="I5" s="8" t="s">
        <v>304</v>
      </c>
      <c r="J5" s="8" t="s">
        <v>305</v>
      </c>
      <c r="K5" s="25" t="s">
        <v>82</v>
      </c>
      <c r="L5" s="25" t="s">
        <v>306</v>
      </c>
      <c r="M5" s="8" t="s">
        <v>84</v>
      </c>
      <c r="N5" s="8" t="s">
        <v>307</v>
      </c>
      <c r="O5" s="8" t="s">
        <v>308</v>
      </c>
      <c r="P5" s="8" t="s">
        <v>85</v>
      </c>
      <c r="Q5" s="8" t="s">
        <v>309</v>
      </c>
      <c r="R5" s="8" t="s">
        <v>86</v>
      </c>
      <c r="S5" s="8" t="s">
        <v>310</v>
      </c>
      <c r="T5" s="8" t="s">
        <v>311</v>
      </c>
      <c r="U5" s="8" t="s">
        <v>312</v>
      </c>
      <c r="V5" s="8" t="s">
        <v>88</v>
      </c>
      <c r="W5" s="8" t="s">
        <v>89</v>
      </c>
      <c r="X5" s="8" t="s">
        <v>134</v>
      </c>
      <c r="Y5" s="8" t="s">
        <v>313</v>
      </c>
      <c r="Z5" s="8" t="s">
        <v>87</v>
      </c>
      <c r="AA5" s="8" t="s">
        <v>101</v>
      </c>
      <c r="AB5" s="8" t="s">
        <v>314</v>
      </c>
      <c r="AC5" s="8" t="s">
        <v>315</v>
      </c>
      <c r="AD5" s="8" t="s">
        <v>316</v>
      </c>
      <c r="AE5" s="8" t="s">
        <v>317</v>
      </c>
      <c r="AF5" s="8" t="s">
        <v>318</v>
      </c>
      <c r="AG5" s="8" t="s">
        <v>319</v>
      </c>
      <c r="AH5" s="8" t="s">
        <v>320</v>
      </c>
      <c r="AI5" s="8" t="s">
        <v>321</v>
      </c>
      <c r="AJ5" s="8" t="s">
        <v>322</v>
      </c>
      <c r="AK5" s="8" t="s">
        <v>323</v>
      </c>
      <c r="AL5" s="8" t="s">
        <v>324</v>
      </c>
      <c r="AM5" s="8" t="s">
        <v>325</v>
      </c>
      <c r="AN5" s="8" t="s">
        <v>326</v>
      </c>
      <c r="AO5" s="8" t="s">
        <v>327</v>
      </c>
      <c r="AP5" s="8" t="s">
        <v>328</v>
      </c>
      <c r="AQ5" s="8" t="s">
        <v>329</v>
      </c>
      <c r="AR5" s="8" t="s">
        <v>330</v>
      </c>
    </row>
    <row r="6" spans="1:44" ht="15" customHeight="1" x14ac:dyDescent="0.35">
      <c r="A6">
        <v>1</v>
      </c>
      <c r="B6" s="26">
        <f t="shared" ref="B6:B69" si="0">INDEX(SNAP_TIMES,MATCH(A6,SNAP_NOS,0))</f>
        <v>46273.677083333343</v>
      </c>
      <c r="C6" t="s">
        <v>20</v>
      </c>
      <c r="D6">
        <v>1</v>
      </c>
      <c r="E6" s="26">
        <f t="shared" ref="E6:E69" si="1">IF(AND(INDEX(SH_CHG,MATCH(C6,SH_ID,0))&lt;&gt;"",B6&gt;=INDEX(SH_CHG,MATCH(C6,SH_ID,0))),INDEX(SH_DEP,MATCH(C6,SH_ID,0)),INDEX(SH_ORIG,MATCH(C6,SH_ID,0)))</f>
        <v>46273.770833333343</v>
      </c>
      <c r="F6" s="26">
        <f t="shared" ref="F6:F69" si="2">E6-LOADING_MINUTES/1440</f>
        <v>46273.750000000007</v>
      </c>
      <c r="G6">
        <f t="shared" ref="G6:G69" si="3">COUNTIFS(OL_SNAP,A6,OL_EFF,C6,OL_WT,D6,OL_OPEN,"&gt;0")</f>
        <v>0</v>
      </c>
      <c r="H6">
        <f t="shared" ref="H6:H69" si="4">SUMIFS($G$6:$G$3569,$A$6:$A$3569,A6,$D$6:$D$3569,D6,$F$6:$F$3569,"&lt;="&amp;F6)</f>
        <v>0</v>
      </c>
      <c r="I6" s="27">
        <f t="shared" ref="I6:I69" si="5">INDEX(C_RES,MATCH(1,INDEX((C_SN=A6)*(C_WT=D6),0),0))</f>
        <v>3</v>
      </c>
      <c r="J6" s="28">
        <f t="shared" ref="J6:J69" si="6">INDEX(C_RL,MATCH(1,INDEX((C_SN=A6)*(C_WT=D6),0),0))</f>
        <v>191.15044247787611</v>
      </c>
      <c r="K6" s="29" t="str">
        <f t="shared" ref="K6:K69" si="7">IF(G6=0,"",IF(ISNUMBER(J6),IF(J6&gt;0,H6/J6/24,"NULL"),"NULL"))</f>
        <v/>
      </c>
      <c r="L6" s="26" t="str">
        <f t="shared" ref="L6:L69" si="8">IF(ISNUMBER(K6),B6+K6,"")</f>
        <v/>
      </c>
      <c r="M6" t="str">
        <f t="shared" ref="M6:M69" si="9">IF(G6=0,"",IF(B6&gt;=F6,"NO - CUTOFF PASSED",IF(ISNUMBER(K6),IF(L6&lt;=F6,"YES","NO"),"UNKNOWN - NO RATE")))</f>
        <v/>
      </c>
      <c r="N6" s="28">
        <f t="shared" ref="N6:N69" si="10">IFERROR(IF(AND(INDEX(C_HRS,MATCH(1,INDEX((C_SN=A6)*(C_WT=D6),0),0))&gt;0,INDEX(C_TL,MATCH(1,INDEX((C_SN=A6)*(C_WT=D6),0),0))&gt;0),INDEX(C_TL,MATCH(1,INDEX((C_SN=A6)*(C_WT=D6),0),0))/INDEX(C_HRS,MATCH(1,INDEX((C_SN=A6)*(C_WT=D6),0),0)),"NULL"),"NULL")</f>
        <v>63.716814159292035</v>
      </c>
      <c r="O6" t="str">
        <f t="shared" ref="O6:O69" si="11">IF(M6="NO",IF(ISNUMBER(N6),ROUNDUP(H6/(N6*(F6-B6)*24),0),"CANNOT ESTIMATE - NO RATE"),"")</f>
        <v/>
      </c>
      <c r="P6" t="str">
        <f t="shared" ref="P6:P69" si="12">IF(ISNUMBER(O6),MAX(0,O6-I6),O6)</f>
        <v/>
      </c>
      <c r="Q6" s="10"/>
      <c r="R6" s="10"/>
      <c r="S6" s="16">
        <v>3</v>
      </c>
      <c r="T6" s="13">
        <v>191.15044247787611</v>
      </c>
      <c r="U6" s="14"/>
      <c r="V6" s="11"/>
      <c r="W6" s="10"/>
      <c r="X6" s="29"/>
      <c r="AA6" t="s">
        <v>331</v>
      </c>
      <c r="AB6">
        <v>2</v>
      </c>
      <c r="AC6">
        <v>61.714285714285708</v>
      </c>
      <c r="AD6">
        <v>252.5179856115108</v>
      </c>
      <c r="AL6">
        <v>61.714285714285708</v>
      </c>
      <c r="AM6">
        <v>252.5179856115108</v>
      </c>
      <c r="AR6" t="s">
        <v>332</v>
      </c>
    </row>
    <row r="7" spans="1:44" ht="15" customHeight="1" x14ac:dyDescent="0.35">
      <c r="A7">
        <v>1</v>
      </c>
      <c r="B7" s="26">
        <f t="shared" si="0"/>
        <v>46273.677083333343</v>
      </c>
      <c r="C7" t="s">
        <v>20</v>
      </c>
      <c r="D7">
        <v>2</v>
      </c>
      <c r="E7" s="26">
        <f t="shared" si="1"/>
        <v>46273.770833333343</v>
      </c>
      <c r="F7" s="26">
        <f t="shared" si="2"/>
        <v>46273.750000000007</v>
      </c>
      <c r="G7">
        <f t="shared" si="3"/>
        <v>0</v>
      </c>
      <c r="H7">
        <f t="shared" si="4"/>
        <v>0</v>
      </c>
      <c r="I7" s="27">
        <f t="shared" si="5"/>
        <v>1</v>
      </c>
      <c r="J7" s="28">
        <f t="shared" si="6"/>
        <v>0</v>
      </c>
      <c r="K7" s="29" t="str">
        <f t="shared" si="7"/>
        <v/>
      </c>
      <c r="L7" s="26" t="str">
        <f t="shared" si="8"/>
        <v/>
      </c>
      <c r="M7" t="str">
        <f t="shared" si="9"/>
        <v/>
      </c>
      <c r="N7" s="28" t="str">
        <f t="shared" si="10"/>
        <v>NULL</v>
      </c>
      <c r="O7" t="str">
        <f t="shared" si="11"/>
        <v/>
      </c>
      <c r="P7" t="str">
        <f t="shared" si="12"/>
        <v/>
      </c>
      <c r="Q7" s="10"/>
      <c r="R7" s="10"/>
      <c r="S7" s="16">
        <v>1</v>
      </c>
      <c r="T7" s="13">
        <v>0</v>
      </c>
      <c r="U7" s="14"/>
      <c r="V7" s="11"/>
      <c r="W7" s="10"/>
      <c r="X7" s="29"/>
      <c r="AA7" t="s">
        <v>331</v>
      </c>
      <c r="AB7">
        <v>0</v>
      </c>
      <c r="AR7" t="s">
        <v>333</v>
      </c>
    </row>
    <row r="8" spans="1:44" ht="15" customHeight="1" x14ac:dyDescent="0.35">
      <c r="A8">
        <v>1</v>
      </c>
      <c r="B8" s="26">
        <f t="shared" si="0"/>
        <v>46273.677083333343</v>
      </c>
      <c r="C8" t="s">
        <v>20</v>
      </c>
      <c r="D8">
        <v>3</v>
      </c>
      <c r="E8" s="26">
        <f t="shared" si="1"/>
        <v>46273.770833333343</v>
      </c>
      <c r="F8" s="26">
        <f t="shared" si="2"/>
        <v>46273.750000000007</v>
      </c>
      <c r="G8">
        <f t="shared" si="3"/>
        <v>0</v>
      </c>
      <c r="H8">
        <f t="shared" si="4"/>
        <v>0</v>
      </c>
      <c r="I8" s="27">
        <f t="shared" si="5"/>
        <v>0</v>
      </c>
      <c r="J8" s="28" t="str">
        <f t="shared" si="6"/>
        <v>NULL</v>
      </c>
      <c r="K8" s="29" t="str">
        <f t="shared" si="7"/>
        <v/>
      </c>
      <c r="L8" s="26" t="str">
        <f t="shared" si="8"/>
        <v/>
      </c>
      <c r="M8" t="str">
        <f t="shared" si="9"/>
        <v/>
      </c>
      <c r="N8" s="28" t="str">
        <f t="shared" si="10"/>
        <v>NULL</v>
      </c>
      <c r="O8" t="str">
        <f t="shared" si="11"/>
        <v/>
      </c>
      <c r="P8" t="str">
        <f t="shared" si="12"/>
        <v/>
      </c>
      <c r="Q8" s="10"/>
      <c r="R8" s="10"/>
      <c r="S8" s="16">
        <v>0</v>
      </c>
      <c r="T8" s="13"/>
      <c r="U8" s="14"/>
      <c r="V8" s="11"/>
      <c r="W8" s="10"/>
      <c r="X8" s="29"/>
      <c r="AA8" t="s">
        <v>331</v>
      </c>
      <c r="AB8">
        <v>0</v>
      </c>
      <c r="AR8" t="s">
        <v>333</v>
      </c>
    </row>
    <row r="9" spans="1:44" ht="15" customHeight="1" x14ac:dyDescent="0.35">
      <c r="A9">
        <v>1</v>
      </c>
      <c r="B9" s="26">
        <f t="shared" si="0"/>
        <v>46273.677083333343</v>
      </c>
      <c r="C9" t="s">
        <v>20</v>
      </c>
      <c r="D9">
        <v>4</v>
      </c>
      <c r="E9" s="26">
        <f t="shared" si="1"/>
        <v>46273.770833333343</v>
      </c>
      <c r="F9" s="26">
        <f t="shared" si="2"/>
        <v>46273.750000000007</v>
      </c>
      <c r="G9">
        <f t="shared" si="3"/>
        <v>0</v>
      </c>
      <c r="H9">
        <f t="shared" si="4"/>
        <v>0</v>
      </c>
      <c r="I9" s="27">
        <f t="shared" si="5"/>
        <v>0</v>
      </c>
      <c r="J9" s="28" t="str">
        <f t="shared" si="6"/>
        <v>NULL</v>
      </c>
      <c r="K9" s="29" t="str">
        <f t="shared" si="7"/>
        <v/>
      </c>
      <c r="L9" s="26" t="str">
        <f t="shared" si="8"/>
        <v/>
      </c>
      <c r="M9" t="str">
        <f t="shared" si="9"/>
        <v/>
      </c>
      <c r="N9" s="28" t="str">
        <f t="shared" si="10"/>
        <v>NULL</v>
      </c>
      <c r="O9" t="str">
        <f t="shared" si="11"/>
        <v/>
      </c>
      <c r="P9" t="str">
        <f t="shared" si="12"/>
        <v/>
      </c>
      <c r="Q9" s="10"/>
      <c r="R9" s="10"/>
      <c r="S9" s="16">
        <v>0</v>
      </c>
      <c r="T9" s="13"/>
      <c r="U9" s="14"/>
      <c r="V9" s="11"/>
      <c r="W9" s="10"/>
      <c r="X9" s="29"/>
      <c r="AA9" t="s">
        <v>331</v>
      </c>
      <c r="AB9">
        <v>0</v>
      </c>
      <c r="AR9" t="s">
        <v>333</v>
      </c>
    </row>
    <row r="10" spans="1:44" ht="15" customHeight="1" x14ac:dyDescent="0.35">
      <c r="A10">
        <v>1</v>
      </c>
      <c r="B10" s="26">
        <f t="shared" si="0"/>
        <v>46273.677083333343</v>
      </c>
      <c r="C10" t="s">
        <v>20</v>
      </c>
      <c r="D10">
        <v>5</v>
      </c>
      <c r="E10" s="26">
        <f t="shared" si="1"/>
        <v>46273.770833333343</v>
      </c>
      <c r="F10" s="26">
        <f t="shared" si="2"/>
        <v>46273.750000000007</v>
      </c>
      <c r="G10">
        <f t="shared" si="3"/>
        <v>0</v>
      </c>
      <c r="H10">
        <f t="shared" si="4"/>
        <v>0</v>
      </c>
      <c r="I10" s="27">
        <f t="shared" si="5"/>
        <v>0</v>
      </c>
      <c r="J10" s="28" t="str">
        <f t="shared" si="6"/>
        <v>NULL</v>
      </c>
      <c r="K10" s="29" t="str">
        <f t="shared" si="7"/>
        <v/>
      </c>
      <c r="L10" s="26" t="str">
        <f t="shared" si="8"/>
        <v/>
      </c>
      <c r="M10" t="str">
        <f t="shared" si="9"/>
        <v/>
      </c>
      <c r="N10" s="28" t="str">
        <f t="shared" si="10"/>
        <v>NULL</v>
      </c>
      <c r="O10" t="str">
        <f t="shared" si="11"/>
        <v/>
      </c>
      <c r="P10" t="str">
        <f t="shared" si="12"/>
        <v/>
      </c>
      <c r="Q10" s="10"/>
      <c r="R10" s="10"/>
      <c r="S10" s="16">
        <v>0</v>
      </c>
      <c r="T10" s="13"/>
      <c r="U10" s="14"/>
      <c r="V10" s="11"/>
      <c r="W10" s="10"/>
      <c r="X10" s="29"/>
      <c r="AA10" t="s">
        <v>331</v>
      </c>
      <c r="AB10">
        <v>0</v>
      </c>
      <c r="AR10" t="s">
        <v>333</v>
      </c>
    </row>
    <row r="11" spans="1:44" ht="15" customHeight="1" x14ac:dyDescent="0.35">
      <c r="A11">
        <v>1</v>
      </c>
      <c r="B11" s="26">
        <f t="shared" si="0"/>
        <v>46273.677083333343</v>
      </c>
      <c r="C11" t="s">
        <v>20</v>
      </c>
      <c r="D11">
        <v>6</v>
      </c>
      <c r="E11" s="26">
        <f t="shared" si="1"/>
        <v>46273.770833333343</v>
      </c>
      <c r="F11" s="26">
        <f t="shared" si="2"/>
        <v>46273.750000000007</v>
      </c>
      <c r="G11">
        <f t="shared" si="3"/>
        <v>0</v>
      </c>
      <c r="H11">
        <f t="shared" si="4"/>
        <v>0</v>
      </c>
      <c r="I11" s="27">
        <f t="shared" si="5"/>
        <v>0</v>
      </c>
      <c r="J11" s="28" t="str">
        <f t="shared" si="6"/>
        <v>NULL</v>
      </c>
      <c r="K11" s="29" t="str">
        <f t="shared" si="7"/>
        <v/>
      </c>
      <c r="L11" s="26" t="str">
        <f t="shared" si="8"/>
        <v/>
      </c>
      <c r="M11" t="str">
        <f t="shared" si="9"/>
        <v/>
      </c>
      <c r="N11" s="28" t="str">
        <f t="shared" si="10"/>
        <v>NULL</v>
      </c>
      <c r="O11" t="str">
        <f t="shared" si="11"/>
        <v/>
      </c>
      <c r="P11" t="str">
        <f t="shared" si="12"/>
        <v/>
      </c>
      <c r="Q11" s="10"/>
      <c r="R11" s="10"/>
      <c r="S11" s="16">
        <v>0</v>
      </c>
      <c r="T11" s="13"/>
      <c r="U11" s="14"/>
      <c r="V11" s="11"/>
      <c r="W11" s="10"/>
      <c r="X11" s="29"/>
      <c r="AA11" t="s">
        <v>331</v>
      </c>
      <c r="AB11">
        <v>0</v>
      </c>
      <c r="AR11" t="s">
        <v>333</v>
      </c>
    </row>
    <row r="12" spans="1:44" ht="15" customHeight="1" x14ac:dyDescent="0.35">
      <c r="A12">
        <v>1</v>
      </c>
      <c r="B12" s="26">
        <f t="shared" si="0"/>
        <v>46273.677083333343</v>
      </c>
      <c r="C12" t="s">
        <v>43</v>
      </c>
      <c r="D12">
        <v>1</v>
      </c>
      <c r="E12" s="26">
        <f t="shared" si="1"/>
        <v>46273.802083333343</v>
      </c>
      <c r="F12" s="26">
        <f t="shared" si="2"/>
        <v>46273.781250000007</v>
      </c>
      <c r="G12">
        <f t="shared" si="3"/>
        <v>1</v>
      </c>
      <c r="H12">
        <f t="shared" si="4"/>
        <v>1</v>
      </c>
      <c r="I12" s="27">
        <f t="shared" si="5"/>
        <v>3</v>
      </c>
      <c r="J12" s="28">
        <f t="shared" si="6"/>
        <v>191.15044247787611</v>
      </c>
      <c r="K12" s="29">
        <f t="shared" si="7"/>
        <v>2.1797839506172839E-4</v>
      </c>
      <c r="L12" s="26">
        <f t="shared" si="8"/>
        <v>46273.677301311734</v>
      </c>
      <c r="M12" t="str">
        <f t="shared" si="9"/>
        <v>YES</v>
      </c>
      <c r="N12" s="28">
        <f t="shared" si="10"/>
        <v>63.716814159292035</v>
      </c>
      <c r="O12" t="str">
        <f t="shared" si="11"/>
        <v/>
      </c>
      <c r="P12" t="str">
        <f t="shared" si="12"/>
        <v/>
      </c>
      <c r="Q12" s="10" t="s">
        <v>151</v>
      </c>
      <c r="R12" s="10"/>
      <c r="S12" s="16">
        <v>3</v>
      </c>
      <c r="T12" s="13">
        <v>191.15044247787611</v>
      </c>
      <c r="U12" s="14">
        <v>2.179783912037037E-4</v>
      </c>
      <c r="V12" s="11">
        <v>46273.677301311727</v>
      </c>
      <c r="W12" s="10" t="s">
        <v>151</v>
      </c>
      <c r="X12" s="29">
        <v>0</v>
      </c>
      <c r="AA12" t="s">
        <v>331</v>
      </c>
      <c r="AB12">
        <v>2</v>
      </c>
      <c r="AC12">
        <v>61.714285714285708</v>
      </c>
      <c r="AD12">
        <v>252.5179856115108</v>
      </c>
      <c r="AE12" s="54">
        <v>1.6500474537037039E-4</v>
      </c>
      <c r="AF12" s="54">
        <v>6.7515431712962971E-4</v>
      </c>
      <c r="AG12" s="53">
        <v>46273.677248338092</v>
      </c>
      <c r="AH12" s="53">
        <v>46273.677758487647</v>
      </c>
      <c r="AI12" t="s">
        <v>151</v>
      </c>
      <c r="AL12">
        <v>61.714285714285708</v>
      </c>
      <c r="AM12">
        <v>252.5179856115108</v>
      </c>
      <c r="AN12" s="54">
        <v>1.6500474537037039E-4</v>
      </c>
      <c r="AO12" s="54">
        <v>6.7515431712962971E-4</v>
      </c>
      <c r="AP12" s="53">
        <v>46273.677758487647</v>
      </c>
      <c r="AQ12" t="s">
        <v>151</v>
      </c>
      <c r="AR12" t="s">
        <v>332</v>
      </c>
    </row>
    <row r="13" spans="1:44" ht="15" customHeight="1" x14ac:dyDescent="0.35">
      <c r="A13">
        <v>1</v>
      </c>
      <c r="B13" s="26">
        <f t="shared" si="0"/>
        <v>46273.677083333343</v>
      </c>
      <c r="C13" t="s">
        <v>43</v>
      </c>
      <c r="D13">
        <v>2</v>
      </c>
      <c r="E13" s="26">
        <f t="shared" si="1"/>
        <v>46273.802083333343</v>
      </c>
      <c r="F13" s="26">
        <f t="shared" si="2"/>
        <v>46273.781250000007</v>
      </c>
      <c r="G13">
        <f t="shared" si="3"/>
        <v>0</v>
      </c>
      <c r="H13">
        <f t="shared" si="4"/>
        <v>0</v>
      </c>
      <c r="I13" s="27">
        <f t="shared" si="5"/>
        <v>1</v>
      </c>
      <c r="J13" s="28">
        <f t="shared" si="6"/>
        <v>0</v>
      </c>
      <c r="K13" s="29" t="str">
        <f t="shared" si="7"/>
        <v/>
      </c>
      <c r="L13" s="26" t="str">
        <f t="shared" si="8"/>
        <v/>
      </c>
      <c r="M13" t="str">
        <f t="shared" si="9"/>
        <v/>
      </c>
      <c r="N13" s="28" t="str">
        <f t="shared" si="10"/>
        <v>NULL</v>
      </c>
      <c r="O13" t="str">
        <f t="shared" si="11"/>
        <v/>
      </c>
      <c r="P13" t="str">
        <f t="shared" si="12"/>
        <v/>
      </c>
      <c r="Q13" s="10"/>
      <c r="R13" s="10"/>
      <c r="S13" s="16">
        <v>1</v>
      </c>
      <c r="T13" s="13">
        <v>0</v>
      </c>
      <c r="U13" s="14"/>
      <c r="V13" s="11"/>
      <c r="W13" s="10"/>
      <c r="X13" s="29"/>
      <c r="AA13" t="s">
        <v>331</v>
      </c>
      <c r="AB13">
        <v>0</v>
      </c>
      <c r="AR13" t="s">
        <v>333</v>
      </c>
    </row>
    <row r="14" spans="1:44" ht="15" customHeight="1" x14ac:dyDescent="0.35">
      <c r="A14">
        <v>1</v>
      </c>
      <c r="B14" s="26">
        <f t="shared" si="0"/>
        <v>46273.677083333343</v>
      </c>
      <c r="C14" t="s">
        <v>43</v>
      </c>
      <c r="D14">
        <v>3</v>
      </c>
      <c r="E14" s="26">
        <f t="shared" si="1"/>
        <v>46273.802083333343</v>
      </c>
      <c r="F14" s="26">
        <f t="shared" si="2"/>
        <v>46273.781250000007</v>
      </c>
      <c r="G14">
        <f t="shared" si="3"/>
        <v>0</v>
      </c>
      <c r="H14">
        <f t="shared" si="4"/>
        <v>0</v>
      </c>
      <c r="I14" s="27">
        <f t="shared" si="5"/>
        <v>0</v>
      </c>
      <c r="J14" s="28" t="str">
        <f t="shared" si="6"/>
        <v>NULL</v>
      </c>
      <c r="K14" s="29" t="str">
        <f t="shared" si="7"/>
        <v/>
      </c>
      <c r="L14" s="26" t="str">
        <f t="shared" si="8"/>
        <v/>
      </c>
      <c r="M14" t="str">
        <f t="shared" si="9"/>
        <v/>
      </c>
      <c r="N14" s="28" t="str">
        <f t="shared" si="10"/>
        <v>NULL</v>
      </c>
      <c r="O14" t="str">
        <f t="shared" si="11"/>
        <v/>
      </c>
      <c r="P14" t="str">
        <f t="shared" si="12"/>
        <v/>
      </c>
      <c r="Q14" s="10"/>
      <c r="R14" s="10"/>
      <c r="S14" s="16">
        <v>0</v>
      </c>
      <c r="T14" s="13"/>
      <c r="U14" s="14"/>
      <c r="V14" s="11"/>
      <c r="W14" s="10"/>
      <c r="X14" s="29"/>
      <c r="AA14" t="s">
        <v>331</v>
      </c>
      <c r="AB14">
        <v>0</v>
      </c>
      <c r="AR14" t="s">
        <v>333</v>
      </c>
    </row>
    <row r="15" spans="1:44" ht="15" customHeight="1" x14ac:dyDescent="0.35">
      <c r="A15">
        <v>1</v>
      </c>
      <c r="B15" s="26">
        <f t="shared" si="0"/>
        <v>46273.677083333343</v>
      </c>
      <c r="C15" t="s">
        <v>43</v>
      </c>
      <c r="D15">
        <v>4</v>
      </c>
      <c r="E15" s="26">
        <f t="shared" si="1"/>
        <v>46273.802083333343</v>
      </c>
      <c r="F15" s="26">
        <f t="shared" si="2"/>
        <v>46273.781250000007</v>
      </c>
      <c r="G15">
        <f t="shared" si="3"/>
        <v>0</v>
      </c>
      <c r="H15">
        <f t="shared" si="4"/>
        <v>0</v>
      </c>
      <c r="I15" s="27">
        <f t="shared" si="5"/>
        <v>0</v>
      </c>
      <c r="J15" s="28" t="str">
        <f t="shared" si="6"/>
        <v>NULL</v>
      </c>
      <c r="K15" s="29" t="str">
        <f t="shared" si="7"/>
        <v/>
      </c>
      <c r="L15" s="26" t="str">
        <f t="shared" si="8"/>
        <v/>
      </c>
      <c r="M15" t="str">
        <f t="shared" si="9"/>
        <v/>
      </c>
      <c r="N15" s="28" t="str">
        <f t="shared" si="10"/>
        <v>NULL</v>
      </c>
      <c r="O15" t="str">
        <f t="shared" si="11"/>
        <v/>
      </c>
      <c r="P15" t="str">
        <f t="shared" si="12"/>
        <v/>
      </c>
      <c r="Q15" s="10"/>
      <c r="R15" s="10"/>
      <c r="S15" s="16">
        <v>0</v>
      </c>
      <c r="T15" s="13"/>
      <c r="U15" s="14"/>
      <c r="V15" s="11"/>
      <c r="W15" s="10"/>
      <c r="X15" s="29"/>
      <c r="AA15" t="s">
        <v>331</v>
      </c>
      <c r="AB15">
        <v>0</v>
      </c>
      <c r="AR15" t="s">
        <v>333</v>
      </c>
    </row>
    <row r="16" spans="1:44" ht="15" customHeight="1" x14ac:dyDescent="0.35">
      <c r="A16">
        <v>1</v>
      </c>
      <c r="B16" s="26">
        <f t="shared" si="0"/>
        <v>46273.677083333343</v>
      </c>
      <c r="C16" t="s">
        <v>43</v>
      </c>
      <c r="D16">
        <v>5</v>
      </c>
      <c r="E16" s="26">
        <f t="shared" si="1"/>
        <v>46273.802083333343</v>
      </c>
      <c r="F16" s="26">
        <f t="shared" si="2"/>
        <v>46273.781250000007</v>
      </c>
      <c r="G16">
        <f t="shared" si="3"/>
        <v>0</v>
      </c>
      <c r="H16">
        <f t="shared" si="4"/>
        <v>0</v>
      </c>
      <c r="I16" s="27">
        <f t="shared" si="5"/>
        <v>0</v>
      </c>
      <c r="J16" s="28" t="str">
        <f t="shared" si="6"/>
        <v>NULL</v>
      </c>
      <c r="K16" s="29" t="str">
        <f t="shared" si="7"/>
        <v/>
      </c>
      <c r="L16" s="26" t="str">
        <f t="shared" si="8"/>
        <v/>
      </c>
      <c r="M16" t="str">
        <f t="shared" si="9"/>
        <v/>
      </c>
      <c r="N16" s="28" t="str">
        <f t="shared" si="10"/>
        <v>NULL</v>
      </c>
      <c r="O16" t="str">
        <f t="shared" si="11"/>
        <v/>
      </c>
      <c r="P16" t="str">
        <f t="shared" si="12"/>
        <v/>
      </c>
      <c r="Q16" s="10"/>
      <c r="R16" s="10"/>
      <c r="S16" s="16">
        <v>0</v>
      </c>
      <c r="T16" s="13"/>
      <c r="U16" s="14"/>
      <c r="V16" s="11"/>
      <c r="W16" s="10"/>
      <c r="X16" s="29"/>
      <c r="AA16" t="s">
        <v>331</v>
      </c>
      <c r="AB16">
        <v>0</v>
      </c>
      <c r="AR16" t="s">
        <v>333</v>
      </c>
    </row>
    <row r="17" spans="1:44" ht="15" customHeight="1" x14ac:dyDescent="0.35">
      <c r="A17">
        <v>1</v>
      </c>
      <c r="B17" s="26">
        <f t="shared" si="0"/>
        <v>46273.677083333343</v>
      </c>
      <c r="C17" t="s">
        <v>43</v>
      </c>
      <c r="D17">
        <v>6</v>
      </c>
      <c r="E17" s="26">
        <f t="shared" si="1"/>
        <v>46273.802083333343</v>
      </c>
      <c r="F17" s="26">
        <f t="shared" si="2"/>
        <v>46273.781250000007</v>
      </c>
      <c r="G17">
        <f t="shared" si="3"/>
        <v>0</v>
      </c>
      <c r="H17">
        <f t="shared" si="4"/>
        <v>0</v>
      </c>
      <c r="I17" s="27">
        <f t="shared" si="5"/>
        <v>0</v>
      </c>
      <c r="J17" s="28" t="str">
        <f t="shared" si="6"/>
        <v>NULL</v>
      </c>
      <c r="K17" s="29" t="str">
        <f t="shared" si="7"/>
        <v/>
      </c>
      <c r="L17" s="26" t="str">
        <f t="shared" si="8"/>
        <v/>
      </c>
      <c r="M17" t="str">
        <f t="shared" si="9"/>
        <v/>
      </c>
      <c r="N17" s="28" t="str">
        <f t="shared" si="10"/>
        <v>NULL</v>
      </c>
      <c r="O17" t="str">
        <f t="shared" si="11"/>
        <v/>
      </c>
      <c r="P17" t="str">
        <f t="shared" si="12"/>
        <v/>
      </c>
      <c r="Q17" s="10"/>
      <c r="R17" s="10"/>
      <c r="S17" s="16">
        <v>0</v>
      </c>
      <c r="T17" s="13"/>
      <c r="U17" s="14"/>
      <c r="V17" s="11"/>
      <c r="W17" s="10"/>
      <c r="X17" s="29"/>
      <c r="AA17" t="s">
        <v>331</v>
      </c>
      <c r="AB17">
        <v>0</v>
      </c>
      <c r="AR17" t="s">
        <v>333</v>
      </c>
    </row>
    <row r="18" spans="1:44" ht="15" customHeight="1" x14ac:dyDescent="0.35">
      <c r="A18">
        <v>1</v>
      </c>
      <c r="B18" s="26">
        <f t="shared" si="0"/>
        <v>46273.677083333343</v>
      </c>
      <c r="C18" t="s">
        <v>44</v>
      </c>
      <c r="D18">
        <v>1</v>
      </c>
      <c r="E18" s="26">
        <f t="shared" si="1"/>
        <v>46273.8125</v>
      </c>
      <c r="F18" s="26">
        <f t="shared" si="2"/>
        <v>46273.791666666664</v>
      </c>
      <c r="G18">
        <f t="shared" si="3"/>
        <v>0</v>
      </c>
      <c r="H18">
        <f t="shared" si="4"/>
        <v>1</v>
      </c>
      <c r="I18" s="27">
        <f t="shared" si="5"/>
        <v>3</v>
      </c>
      <c r="J18" s="28">
        <f t="shared" si="6"/>
        <v>191.15044247787611</v>
      </c>
      <c r="K18" s="29" t="str">
        <f t="shared" si="7"/>
        <v/>
      </c>
      <c r="L18" s="26" t="str">
        <f t="shared" si="8"/>
        <v/>
      </c>
      <c r="M18" t="str">
        <f t="shared" si="9"/>
        <v/>
      </c>
      <c r="N18" s="28">
        <f t="shared" si="10"/>
        <v>63.716814159292035</v>
      </c>
      <c r="O18" t="str">
        <f t="shared" si="11"/>
        <v/>
      </c>
      <c r="P18" t="str">
        <f t="shared" si="12"/>
        <v/>
      </c>
      <c r="Q18" s="10"/>
      <c r="R18" s="10"/>
      <c r="S18" s="16">
        <v>3</v>
      </c>
      <c r="T18" s="13">
        <v>191.15044247787611</v>
      </c>
      <c r="U18" s="14"/>
      <c r="V18" s="11"/>
      <c r="W18" s="10"/>
      <c r="X18" s="29"/>
      <c r="AA18" t="s">
        <v>331</v>
      </c>
      <c r="AB18">
        <v>2</v>
      </c>
      <c r="AC18">
        <v>61.714285714285708</v>
      </c>
      <c r="AD18">
        <v>252.5179856115108</v>
      </c>
      <c r="AL18">
        <v>61.714285714285708</v>
      </c>
      <c r="AM18">
        <v>252.5179856115108</v>
      </c>
      <c r="AR18" t="s">
        <v>332</v>
      </c>
    </row>
    <row r="19" spans="1:44" ht="15" customHeight="1" x14ac:dyDescent="0.35">
      <c r="A19">
        <v>1</v>
      </c>
      <c r="B19" s="26">
        <f t="shared" si="0"/>
        <v>46273.677083333343</v>
      </c>
      <c r="C19" t="s">
        <v>44</v>
      </c>
      <c r="D19">
        <v>2</v>
      </c>
      <c r="E19" s="26">
        <f t="shared" si="1"/>
        <v>46273.8125</v>
      </c>
      <c r="F19" s="26">
        <f t="shared" si="2"/>
        <v>46273.791666666664</v>
      </c>
      <c r="G19">
        <f t="shared" si="3"/>
        <v>1</v>
      </c>
      <c r="H19">
        <f t="shared" si="4"/>
        <v>1</v>
      </c>
      <c r="I19" s="27">
        <f t="shared" si="5"/>
        <v>1</v>
      </c>
      <c r="J19" s="28">
        <f t="shared" si="6"/>
        <v>0</v>
      </c>
      <c r="K19" s="29" t="str">
        <f t="shared" si="7"/>
        <v>NULL</v>
      </c>
      <c r="L19" s="26" t="str">
        <f t="shared" si="8"/>
        <v/>
      </c>
      <c r="M19" t="str">
        <f t="shared" si="9"/>
        <v>UNKNOWN - NO RATE</v>
      </c>
      <c r="N19" s="28" t="str">
        <f t="shared" si="10"/>
        <v>NULL</v>
      </c>
      <c r="O19" t="str">
        <f t="shared" si="11"/>
        <v/>
      </c>
      <c r="P19" t="str">
        <f t="shared" si="12"/>
        <v/>
      </c>
      <c r="Q19" s="10" t="s">
        <v>155</v>
      </c>
      <c r="R19" s="10"/>
      <c r="S19" s="16">
        <v>1</v>
      </c>
      <c r="T19" s="13">
        <v>0</v>
      </c>
      <c r="U19" s="14"/>
      <c r="V19" s="11"/>
      <c r="W19" s="10" t="s">
        <v>155</v>
      </c>
      <c r="X19" s="29"/>
      <c r="AA19" t="s">
        <v>331</v>
      </c>
      <c r="AB19">
        <v>0</v>
      </c>
      <c r="AI19" t="s">
        <v>155</v>
      </c>
      <c r="AQ19" t="s">
        <v>155</v>
      </c>
      <c r="AR19" t="s">
        <v>333</v>
      </c>
    </row>
    <row r="20" spans="1:44" ht="15" customHeight="1" x14ac:dyDescent="0.35">
      <c r="A20">
        <v>1</v>
      </c>
      <c r="B20" s="26">
        <f t="shared" si="0"/>
        <v>46273.677083333343</v>
      </c>
      <c r="C20" t="s">
        <v>44</v>
      </c>
      <c r="D20">
        <v>3</v>
      </c>
      <c r="E20" s="26">
        <f t="shared" si="1"/>
        <v>46273.8125</v>
      </c>
      <c r="F20" s="26">
        <f t="shared" si="2"/>
        <v>46273.791666666664</v>
      </c>
      <c r="G20">
        <f t="shared" si="3"/>
        <v>0</v>
      </c>
      <c r="H20">
        <f t="shared" si="4"/>
        <v>0</v>
      </c>
      <c r="I20" s="27">
        <f t="shared" si="5"/>
        <v>0</v>
      </c>
      <c r="J20" s="28" t="str">
        <f t="shared" si="6"/>
        <v>NULL</v>
      </c>
      <c r="K20" s="29" t="str">
        <f t="shared" si="7"/>
        <v/>
      </c>
      <c r="L20" s="26" t="str">
        <f t="shared" si="8"/>
        <v/>
      </c>
      <c r="M20" t="str">
        <f t="shared" si="9"/>
        <v/>
      </c>
      <c r="N20" s="28" t="str">
        <f t="shared" si="10"/>
        <v>NULL</v>
      </c>
      <c r="O20" t="str">
        <f t="shared" si="11"/>
        <v/>
      </c>
      <c r="P20" t="str">
        <f t="shared" si="12"/>
        <v/>
      </c>
      <c r="Q20" s="10"/>
      <c r="R20" s="10"/>
      <c r="S20" s="16">
        <v>0</v>
      </c>
      <c r="T20" s="13"/>
      <c r="U20" s="14"/>
      <c r="V20" s="11"/>
      <c r="W20" s="10"/>
      <c r="X20" s="29"/>
      <c r="AA20" t="s">
        <v>331</v>
      </c>
      <c r="AB20">
        <v>0</v>
      </c>
      <c r="AR20" t="s">
        <v>333</v>
      </c>
    </row>
    <row r="21" spans="1:44" ht="15" customHeight="1" x14ac:dyDescent="0.35">
      <c r="A21">
        <v>1</v>
      </c>
      <c r="B21" s="26">
        <f t="shared" si="0"/>
        <v>46273.677083333343</v>
      </c>
      <c r="C21" t="s">
        <v>44</v>
      </c>
      <c r="D21">
        <v>4</v>
      </c>
      <c r="E21" s="26">
        <f t="shared" si="1"/>
        <v>46273.8125</v>
      </c>
      <c r="F21" s="26">
        <f t="shared" si="2"/>
        <v>46273.791666666664</v>
      </c>
      <c r="G21">
        <f t="shared" si="3"/>
        <v>0</v>
      </c>
      <c r="H21">
        <f t="shared" si="4"/>
        <v>0</v>
      </c>
      <c r="I21" s="27">
        <f t="shared" si="5"/>
        <v>0</v>
      </c>
      <c r="J21" s="28" t="str">
        <f t="shared" si="6"/>
        <v>NULL</v>
      </c>
      <c r="K21" s="29" t="str">
        <f t="shared" si="7"/>
        <v/>
      </c>
      <c r="L21" s="26" t="str">
        <f t="shared" si="8"/>
        <v/>
      </c>
      <c r="M21" t="str">
        <f t="shared" si="9"/>
        <v/>
      </c>
      <c r="N21" s="28" t="str">
        <f t="shared" si="10"/>
        <v>NULL</v>
      </c>
      <c r="O21" t="str">
        <f t="shared" si="11"/>
        <v/>
      </c>
      <c r="P21" t="str">
        <f t="shared" si="12"/>
        <v/>
      </c>
      <c r="Q21" s="10"/>
      <c r="R21" s="10"/>
      <c r="S21" s="16">
        <v>0</v>
      </c>
      <c r="T21" s="13"/>
      <c r="U21" s="14"/>
      <c r="V21" s="11"/>
      <c r="W21" s="10"/>
      <c r="X21" s="29"/>
      <c r="AA21" t="s">
        <v>331</v>
      </c>
      <c r="AB21">
        <v>0</v>
      </c>
      <c r="AR21" t="s">
        <v>333</v>
      </c>
    </row>
    <row r="22" spans="1:44" ht="15" customHeight="1" x14ac:dyDescent="0.35">
      <c r="A22">
        <v>1</v>
      </c>
      <c r="B22" s="26">
        <f t="shared" si="0"/>
        <v>46273.677083333343</v>
      </c>
      <c r="C22" t="s">
        <v>44</v>
      </c>
      <c r="D22">
        <v>5</v>
      </c>
      <c r="E22" s="26">
        <f t="shared" si="1"/>
        <v>46273.8125</v>
      </c>
      <c r="F22" s="26">
        <f t="shared" si="2"/>
        <v>46273.791666666664</v>
      </c>
      <c r="G22">
        <f t="shared" si="3"/>
        <v>0</v>
      </c>
      <c r="H22">
        <f t="shared" si="4"/>
        <v>0</v>
      </c>
      <c r="I22" s="27">
        <f t="shared" si="5"/>
        <v>0</v>
      </c>
      <c r="J22" s="28" t="str">
        <f t="shared" si="6"/>
        <v>NULL</v>
      </c>
      <c r="K22" s="29" t="str">
        <f t="shared" si="7"/>
        <v/>
      </c>
      <c r="L22" s="26" t="str">
        <f t="shared" si="8"/>
        <v/>
      </c>
      <c r="M22" t="str">
        <f t="shared" si="9"/>
        <v/>
      </c>
      <c r="N22" s="28" t="str">
        <f t="shared" si="10"/>
        <v>NULL</v>
      </c>
      <c r="O22" t="str">
        <f t="shared" si="11"/>
        <v/>
      </c>
      <c r="P22" t="str">
        <f t="shared" si="12"/>
        <v/>
      </c>
      <c r="Q22" s="10"/>
      <c r="R22" s="10"/>
      <c r="S22" s="16">
        <v>0</v>
      </c>
      <c r="T22" s="13"/>
      <c r="U22" s="14"/>
      <c r="V22" s="11"/>
      <c r="W22" s="10"/>
      <c r="X22" s="29"/>
      <c r="AA22" t="s">
        <v>331</v>
      </c>
      <c r="AB22">
        <v>0</v>
      </c>
      <c r="AR22" t="s">
        <v>333</v>
      </c>
    </row>
    <row r="23" spans="1:44" ht="15" customHeight="1" x14ac:dyDescent="0.35">
      <c r="A23">
        <v>1</v>
      </c>
      <c r="B23" s="26">
        <f t="shared" si="0"/>
        <v>46273.677083333343</v>
      </c>
      <c r="C23" t="s">
        <v>44</v>
      </c>
      <c r="D23">
        <v>6</v>
      </c>
      <c r="E23" s="26">
        <f t="shared" si="1"/>
        <v>46273.8125</v>
      </c>
      <c r="F23" s="26">
        <f t="shared" si="2"/>
        <v>46273.791666666664</v>
      </c>
      <c r="G23">
        <f t="shared" si="3"/>
        <v>0</v>
      </c>
      <c r="H23">
        <f t="shared" si="4"/>
        <v>0</v>
      </c>
      <c r="I23" s="27">
        <f t="shared" si="5"/>
        <v>0</v>
      </c>
      <c r="J23" s="28" t="str">
        <f t="shared" si="6"/>
        <v>NULL</v>
      </c>
      <c r="K23" s="29" t="str">
        <f t="shared" si="7"/>
        <v/>
      </c>
      <c r="L23" s="26" t="str">
        <f t="shared" si="8"/>
        <v/>
      </c>
      <c r="M23" t="str">
        <f t="shared" si="9"/>
        <v/>
      </c>
      <c r="N23" s="28" t="str">
        <f t="shared" si="10"/>
        <v>NULL</v>
      </c>
      <c r="O23" t="str">
        <f t="shared" si="11"/>
        <v/>
      </c>
      <c r="P23" t="str">
        <f t="shared" si="12"/>
        <v/>
      </c>
      <c r="Q23" s="10"/>
      <c r="R23" s="10"/>
      <c r="S23" s="16">
        <v>0</v>
      </c>
      <c r="T23" s="13"/>
      <c r="U23" s="14"/>
      <c r="V23" s="11"/>
      <c r="W23" s="10"/>
      <c r="X23" s="29"/>
      <c r="AA23" t="s">
        <v>331</v>
      </c>
      <c r="AB23">
        <v>0</v>
      </c>
      <c r="AR23" t="s">
        <v>333</v>
      </c>
    </row>
    <row r="24" spans="1:44" ht="15" customHeight="1" x14ac:dyDescent="0.35">
      <c r="A24">
        <v>1</v>
      </c>
      <c r="B24" s="26">
        <f t="shared" si="0"/>
        <v>46273.677083333343</v>
      </c>
      <c r="C24" t="s">
        <v>45</v>
      </c>
      <c r="D24">
        <v>1</v>
      </c>
      <c r="E24" s="26">
        <f t="shared" si="1"/>
        <v>46273.802083333343</v>
      </c>
      <c r="F24" s="26">
        <f t="shared" si="2"/>
        <v>46273.781250000007</v>
      </c>
      <c r="G24">
        <f t="shared" si="3"/>
        <v>0</v>
      </c>
      <c r="H24">
        <f t="shared" si="4"/>
        <v>1</v>
      </c>
      <c r="I24" s="27">
        <f t="shared" si="5"/>
        <v>3</v>
      </c>
      <c r="J24" s="28">
        <f t="shared" si="6"/>
        <v>191.15044247787611</v>
      </c>
      <c r="K24" s="29" t="str">
        <f t="shared" si="7"/>
        <v/>
      </c>
      <c r="L24" s="26" t="str">
        <f t="shared" si="8"/>
        <v/>
      </c>
      <c r="M24" t="str">
        <f t="shared" si="9"/>
        <v/>
      </c>
      <c r="N24" s="28">
        <f t="shared" si="10"/>
        <v>63.716814159292035</v>
      </c>
      <c r="O24" t="str">
        <f t="shared" si="11"/>
        <v/>
      </c>
      <c r="P24" t="str">
        <f t="shared" si="12"/>
        <v/>
      </c>
      <c r="Q24" s="10"/>
      <c r="R24" s="10"/>
      <c r="S24" s="16">
        <v>3</v>
      </c>
      <c r="T24" s="13">
        <v>191.15044247787611</v>
      </c>
      <c r="U24" s="14"/>
      <c r="V24" s="11"/>
      <c r="W24" s="10"/>
      <c r="X24" s="29"/>
      <c r="AA24" t="s">
        <v>331</v>
      </c>
      <c r="AB24">
        <v>2</v>
      </c>
      <c r="AC24">
        <v>61.714285714285708</v>
      </c>
      <c r="AD24">
        <v>252.5179856115108</v>
      </c>
      <c r="AL24">
        <v>61.714285714285708</v>
      </c>
      <c r="AM24">
        <v>252.5179856115108</v>
      </c>
      <c r="AR24" t="s">
        <v>332</v>
      </c>
    </row>
    <row r="25" spans="1:44" ht="15" customHeight="1" x14ac:dyDescent="0.35">
      <c r="A25">
        <v>1</v>
      </c>
      <c r="B25" s="26">
        <f t="shared" si="0"/>
        <v>46273.677083333343</v>
      </c>
      <c r="C25" t="s">
        <v>45</v>
      </c>
      <c r="D25">
        <v>2</v>
      </c>
      <c r="E25" s="26">
        <f t="shared" si="1"/>
        <v>46273.802083333343</v>
      </c>
      <c r="F25" s="26">
        <f t="shared" si="2"/>
        <v>46273.781250000007</v>
      </c>
      <c r="G25">
        <f t="shared" si="3"/>
        <v>0</v>
      </c>
      <c r="H25">
        <f t="shared" si="4"/>
        <v>0</v>
      </c>
      <c r="I25" s="27">
        <f t="shared" si="5"/>
        <v>1</v>
      </c>
      <c r="J25" s="28">
        <f t="shared" si="6"/>
        <v>0</v>
      </c>
      <c r="K25" s="29" t="str">
        <f t="shared" si="7"/>
        <v/>
      </c>
      <c r="L25" s="26" t="str">
        <f t="shared" si="8"/>
        <v/>
      </c>
      <c r="M25" t="str">
        <f t="shared" si="9"/>
        <v/>
      </c>
      <c r="N25" s="28" t="str">
        <f t="shared" si="10"/>
        <v>NULL</v>
      </c>
      <c r="O25" t="str">
        <f t="shared" si="11"/>
        <v/>
      </c>
      <c r="P25" t="str">
        <f t="shared" si="12"/>
        <v/>
      </c>
      <c r="Q25" s="10"/>
      <c r="R25" s="10"/>
      <c r="S25" s="16">
        <v>1</v>
      </c>
      <c r="T25" s="13">
        <v>0</v>
      </c>
      <c r="U25" s="14"/>
      <c r="V25" s="11"/>
      <c r="W25" s="10"/>
      <c r="X25" s="29"/>
      <c r="AA25" t="s">
        <v>331</v>
      </c>
      <c r="AB25">
        <v>0</v>
      </c>
      <c r="AR25" t="s">
        <v>333</v>
      </c>
    </row>
    <row r="26" spans="1:44" ht="15" customHeight="1" x14ac:dyDescent="0.35">
      <c r="A26">
        <v>1</v>
      </c>
      <c r="B26" s="26">
        <f t="shared" si="0"/>
        <v>46273.677083333343</v>
      </c>
      <c r="C26" t="s">
        <v>45</v>
      </c>
      <c r="D26">
        <v>3</v>
      </c>
      <c r="E26" s="26">
        <f t="shared" si="1"/>
        <v>46273.802083333343</v>
      </c>
      <c r="F26" s="26">
        <f t="shared" si="2"/>
        <v>46273.781250000007</v>
      </c>
      <c r="G26">
        <f t="shared" si="3"/>
        <v>0</v>
      </c>
      <c r="H26">
        <f t="shared" si="4"/>
        <v>0</v>
      </c>
      <c r="I26" s="27">
        <f t="shared" si="5"/>
        <v>0</v>
      </c>
      <c r="J26" s="28" t="str">
        <f t="shared" si="6"/>
        <v>NULL</v>
      </c>
      <c r="K26" s="29" t="str">
        <f t="shared" si="7"/>
        <v/>
      </c>
      <c r="L26" s="26" t="str">
        <f t="shared" si="8"/>
        <v/>
      </c>
      <c r="M26" t="str">
        <f t="shared" si="9"/>
        <v/>
      </c>
      <c r="N26" s="28" t="str">
        <f t="shared" si="10"/>
        <v>NULL</v>
      </c>
      <c r="O26" t="str">
        <f t="shared" si="11"/>
        <v/>
      </c>
      <c r="P26" t="str">
        <f t="shared" si="12"/>
        <v/>
      </c>
      <c r="Q26" s="10"/>
      <c r="R26" s="10"/>
      <c r="S26" s="16">
        <v>0</v>
      </c>
      <c r="T26" s="13"/>
      <c r="U26" s="14"/>
      <c r="V26" s="11"/>
      <c r="W26" s="10"/>
      <c r="X26" s="29"/>
      <c r="AA26" t="s">
        <v>331</v>
      </c>
      <c r="AB26">
        <v>0</v>
      </c>
      <c r="AR26" t="s">
        <v>333</v>
      </c>
    </row>
    <row r="27" spans="1:44" ht="15" customHeight="1" x14ac:dyDescent="0.35">
      <c r="A27">
        <v>1</v>
      </c>
      <c r="B27" s="26">
        <f t="shared" si="0"/>
        <v>46273.677083333343</v>
      </c>
      <c r="C27" t="s">
        <v>45</v>
      </c>
      <c r="D27">
        <v>4</v>
      </c>
      <c r="E27" s="26">
        <f t="shared" si="1"/>
        <v>46273.802083333343</v>
      </c>
      <c r="F27" s="26">
        <f t="shared" si="2"/>
        <v>46273.781250000007</v>
      </c>
      <c r="G27">
        <f t="shared" si="3"/>
        <v>0</v>
      </c>
      <c r="H27">
        <f t="shared" si="4"/>
        <v>0</v>
      </c>
      <c r="I27" s="27">
        <f t="shared" si="5"/>
        <v>0</v>
      </c>
      <c r="J27" s="28" t="str">
        <f t="shared" si="6"/>
        <v>NULL</v>
      </c>
      <c r="K27" s="29" t="str">
        <f t="shared" si="7"/>
        <v/>
      </c>
      <c r="L27" s="26" t="str">
        <f t="shared" si="8"/>
        <v/>
      </c>
      <c r="M27" t="str">
        <f t="shared" si="9"/>
        <v/>
      </c>
      <c r="N27" s="28" t="str">
        <f t="shared" si="10"/>
        <v>NULL</v>
      </c>
      <c r="O27" t="str">
        <f t="shared" si="11"/>
        <v/>
      </c>
      <c r="P27" t="str">
        <f t="shared" si="12"/>
        <v/>
      </c>
      <c r="Q27" s="10"/>
      <c r="R27" s="10"/>
      <c r="S27" s="16">
        <v>0</v>
      </c>
      <c r="T27" s="13"/>
      <c r="U27" s="14"/>
      <c r="V27" s="11"/>
      <c r="W27" s="10"/>
      <c r="X27" s="29"/>
      <c r="AA27" t="s">
        <v>331</v>
      </c>
      <c r="AB27">
        <v>0</v>
      </c>
      <c r="AR27" t="s">
        <v>333</v>
      </c>
    </row>
    <row r="28" spans="1:44" ht="15" customHeight="1" x14ac:dyDescent="0.35">
      <c r="A28">
        <v>1</v>
      </c>
      <c r="B28" s="26">
        <f t="shared" si="0"/>
        <v>46273.677083333343</v>
      </c>
      <c r="C28" t="s">
        <v>45</v>
      </c>
      <c r="D28">
        <v>5</v>
      </c>
      <c r="E28" s="26">
        <f t="shared" si="1"/>
        <v>46273.802083333343</v>
      </c>
      <c r="F28" s="26">
        <f t="shared" si="2"/>
        <v>46273.781250000007</v>
      </c>
      <c r="G28">
        <f t="shared" si="3"/>
        <v>0</v>
      </c>
      <c r="H28">
        <f t="shared" si="4"/>
        <v>0</v>
      </c>
      <c r="I28" s="27">
        <f t="shared" si="5"/>
        <v>0</v>
      </c>
      <c r="J28" s="28" t="str">
        <f t="shared" si="6"/>
        <v>NULL</v>
      </c>
      <c r="K28" s="29" t="str">
        <f t="shared" si="7"/>
        <v/>
      </c>
      <c r="L28" s="26" t="str">
        <f t="shared" si="8"/>
        <v/>
      </c>
      <c r="M28" t="str">
        <f t="shared" si="9"/>
        <v/>
      </c>
      <c r="N28" s="28" t="str">
        <f t="shared" si="10"/>
        <v>NULL</v>
      </c>
      <c r="O28" t="str">
        <f t="shared" si="11"/>
        <v/>
      </c>
      <c r="P28" t="str">
        <f t="shared" si="12"/>
        <v/>
      </c>
      <c r="Q28" s="10"/>
      <c r="R28" s="10"/>
      <c r="S28" s="16">
        <v>0</v>
      </c>
      <c r="T28" s="13"/>
      <c r="U28" s="14"/>
      <c r="V28" s="11"/>
      <c r="W28" s="10"/>
      <c r="X28" s="29"/>
      <c r="AA28" t="s">
        <v>331</v>
      </c>
      <c r="AB28">
        <v>0</v>
      </c>
      <c r="AR28" t="s">
        <v>333</v>
      </c>
    </row>
    <row r="29" spans="1:44" ht="15" customHeight="1" x14ac:dyDescent="0.35">
      <c r="A29">
        <v>1</v>
      </c>
      <c r="B29" s="26">
        <f t="shared" si="0"/>
        <v>46273.677083333343</v>
      </c>
      <c r="C29" t="s">
        <v>45</v>
      </c>
      <c r="D29">
        <v>6</v>
      </c>
      <c r="E29" s="26">
        <f t="shared" si="1"/>
        <v>46273.802083333343</v>
      </c>
      <c r="F29" s="26">
        <f t="shared" si="2"/>
        <v>46273.781250000007</v>
      </c>
      <c r="G29">
        <f t="shared" si="3"/>
        <v>0</v>
      </c>
      <c r="H29">
        <f t="shared" si="4"/>
        <v>0</v>
      </c>
      <c r="I29" s="27">
        <f t="shared" si="5"/>
        <v>0</v>
      </c>
      <c r="J29" s="28" t="str">
        <f t="shared" si="6"/>
        <v>NULL</v>
      </c>
      <c r="K29" s="29" t="str">
        <f t="shared" si="7"/>
        <v/>
      </c>
      <c r="L29" s="26" t="str">
        <f t="shared" si="8"/>
        <v/>
      </c>
      <c r="M29" t="str">
        <f t="shared" si="9"/>
        <v/>
      </c>
      <c r="N29" s="28" t="str">
        <f t="shared" si="10"/>
        <v>NULL</v>
      </c>
      <c r="O29" t="str">
        <f t="shared" si="11"/>
        <v/>
      </c>
      <c r="P29" t="str">
        <f t="shared" si="12"/>
        <v/>
      </c>
      <c r="Q29" s="10"/>
      <c r="R29" s="10"/>
      <c r="S29" s="16">
        <v>0</v>
      </c>
      <c r="T29" s="13"/>
      <c r="U29" s="14"/>
      <c r="V29" s="11"/>
      <c r="W29" s="10"/>
      <c r="X29" s="29"/>
      <c r="AA29" t="s">
        <v>331</v>
      </c>
      <c r="AB29">
        <v>0</v>
      </c>
      <c r="AR29" t="s">
        <v>333</v>
      </c>
    </row>
    <row r="30" spans="1:44" ht="15" customHeight="1" x14ac:dyDescent="0.35">
      <c r="A30">
        <v>1</v>
      </c>
      <c r="B30" s="26">
        <f t="shared" si="0"/>
        <v>46273.677083333343</v>
      </c>
      <c r="C30" t="s">
        <v>46</v>
      </c>
      <c r="D30">
        <v>1</v>
      </c>
      <c r="E30" s="26">
        <f t="shared" si="1"/>
        <v>46273.822916666657</v>
      </c>
      <c r="F30" s="26">
        <f t="shared" si="2"/>
        <v>46273.802083333321</v>
      </c>
      <c r="G30">
        <f t="shared" si="3"/>
        <v>0</v>
      </c>
      <c r="H30">
        <f t="shared" si="4"/>
        <v>24</v>
      </c>
      <c r="I30" s="27">
        <f t="shared" si="5"/>
        <v>3</v>
      </c>
      <c r="J30" s="28">
        <f t="shared" si="6"/>
        <v>191.15044247787611</v>
      </c>
      <c r="K30" s="29" t="str">
        <f t="shared" si="7"/>
        <v/>
      </c>
      <c r="L30" s="26" t="str">
        <f t="shared" si="8"/>
        <v/>
      </c>
      <c r="M30" t="str">
        <f t="shared" si="9"/>
        <v/>
      </c>
      <c r="N30" s="28">
        <f t="shared" si="10"/>
        <v>63.716814159292035</v>
      </c>
      <c r="O30" t="str">
        <f t="shared" si="11"/>
        <v/>
      </c>
      <c r="P30" t="str">
        <f t="shared" si="12"/>
        <v/>
      </c>
      <c r="Q30" s="10"/>
      <c r="R30" s="10"/>
      <c r="S30" s="16">
        <v>3</v>
      </c>
      <c r="T30" s="13">
        <v>191.15044247787611</v>
      </c>
      <c r="U30" s="14"/>
      <c r="V30" s="11"/>
      <c r="W30" s="10"/>
      <c r="X30" s="29"/>
      <c r="AA30" t="s">
        <v>331</v>
      </c>
      <c r="AB30">
        <v>2</v>
      </c>
      <c r="AC30">
        <v>61.714285714285708</v>
      </c>
      <c r="AD30">
        <v>252.5179856115108</v>
      </c>
      <c r="AL30">
        <v>61.714285714285708</v>
      </c>
      <c r="AM30">
        <v>252.5179856115108</v>
      </c>
      <c r="AR30" t="s">
        <v>332</v>
      </c>
    </row>
    <row r="31" spans="1:44" ht="15" customHeight="1" x14ac:dyDescent="0.35">
      <c r="A31">
        <v>1</v>
      </c>
      <c r="B31" s="26">
        <f t="shared" si="0"/>
        <v>46273.677083333343</v>
      </c>
      <c r="C31" t="s">
        <v>46</v>
      </c>
      <c r="D31">
        <v>2</v>
      </c>
      <c r="E31" s="26">
        <f t="shared" si="1"/>
        <v>46273.822916666657</v>
      </c>
      <c r="F31" s="26">
        <f t="shared" si="2"/>
        <v>46273.802083333321</v>
      </c>
      <c r="G31">
        <f t="shared" si="3"/>
        <v>0</v>
      </c>
      <c r="H31">
        <f t="shared" si="4"/>
        <v>1</v>
      </c>
      <c r="I31" s="27">
        <f t="shared" si="5"/>
        <v>1</v>
      </c>
      <c r="J31" s="28">
        <f t="shared" si="6"/>
        <v>0</v>
      </c>
      <c r="K31" s="29" t="str">
        <f t="shared" si="7"/>
        <v/>
      </c>
      <c r="L31" s="26" t="str">
        <f t="shared" si="8"/>
        <v/>
      </c>
      <c r="M31" t="str">
        <f t="shared" si="9"/>
        <v/>
      </c>
      <c r="N31" s="28" t="str">
        <f t="shared" si="10"/>
        <v>NULL</v>
      </c>
      <c r="O31" t="str">
        <f t="shared" si="11"/>
        <v/>
      </c>
      <c r="P31" t="str">
        <f t="shared" si="12"/>
        <v/>
      </c>
      <c r="Q31" s="10"/>
      <c r="R31" s="10"/>
      <c r="S31" s="16">
        <v>1</v>
      </c>
      <c r="T31" s="13">
        <v>0</v>
      </c>
      <c r="U31" s="14"/>
      <c r="V31" s="11"/>
      <c r="W31" s="10"/>
      <c r="X31" s="29"/>
      <c r="AA31" t="s">
        <v>331</v>
      </c>
      <c r="AB31">
        <v>0</v>
      </c>
      <c r="AR31" t="s">
        <v>333</v>
      </c>
    </row>
    <row r="32" spans="1:44" ht="15" customHeight="1" x14ac:dyDescent="0.35">
      <c r="A32">
        <v>1</v>
      </c>
      <c r="B32" s="26">
        <f t="shared" si="0"/>
        <v>46273.677083333343</v>
      </c>
      <c r="C32" t="s">
        <v>46</v>
      </c>
      <c r="D32">
        <v>3</v>
      </c>
      <c r="E32" s="26">
        <f t="shared" si="1"/>
        <v>46273.822916666657</v>
      </c>
      <c r="F32" s="26">
        <f t="shared" si="2"/>
        <v>46273.802083333321</v>
      </c>
      <c r="G32">
        <f t="shared" si="3"/>
        <v>0</v>
      </c>
      <c r="H32">
        <f t="shared" si="4"/>
        <v>0</v>
      </c>
      <c r="I32" s="27">
        <f t="shared" si="5"/>
        <v>0</v>
      </c>
      <c r="J32" s="28" t="str">
        <f t="shared" si="6"/>
        <v>NULL</v>
      </c>
      <c r="K32" s="29" t="str">
        <f t="shared" si="7"/>
        <v/>
      </c>
      <c r="L32" s="26" t="str">
        <f t="shared" si="8"/>
        <v/>
      </c>
      <c r="M32" t="str">
        <f t="shared" si="9"/>
        <v/>
      </c>
      <c r="N32" s="28" t="str">
        <f t="shared" si="10"/>
        <v>NULL</v>
      </c>
      <c r="O32" t="str">
        <f t="shared" si="11"/>
        <v/>
      </c>
      <c r="P32" t="str">
        <f t="shared" si="12"/>
        <v/>
      </c>
      <c r="Q32" s="10"/>
      <c r="R32" s="10"/>
      <c r="S32" s="16">
        <v>0</v>
      </c>
      <c r="T32" s="13"/>
      <c r="U32" s="14"/>
      <c r="V32" s="11"/>
      <c r="W32" s="10"/>
      <c r="X32" s="29"/>
      <c r="AA32" t="s">
        <v>331</v>
      </c>
      <c r="AB32">
        <v>0</v>
      </c>
      <c r="AR32" t="s">
        <v>333</v>
      </c>
    </row>
    <row r="33" spans="1:44" ht="15" customHeight="1" x14ac:dyDescent="0.35">
      <c r="A33">
        <v>1</v>
      </c>
      <c r="B33" s="26">
        <f t="shared" si="0"/>
        <v>46273.677083333343</v>
      </c>
      <c r="C33" t="s">
        <v>46</v>
      </c>
      <c r="D33">
        <v>4</v>
      </c>
      <c r="E33" s="26">
        <f t="shared" si="1"/>
        <v>46273.822916666657</v>
      </c>
      <c r="F33" s="26">
        <f t="shared" si="2"/>
        <v>46273.802083333321</v>
      </c>
      <c r="G33">
        <f t="shared" si="3"/>
        <v>0</v>
      </c>
      <c r="H33">
        <f t="shared" si="4"/>
        <v>0</v>
      </c>
      <c r="I33" s="27">
        <f t="shared" si="5"/>
        <v>0</v>
      </c>
      <c r="J33" s="28" t="str">
        <f t="shared" si="6"/>
        <v>NULL</v>
      </c>
      <c r="K33" s="29" t="str">
        <f t="shared" si="7"/>
        <v/>
      </c>
      <c r="L33" s="26" t="str">
        <f t="shared" si="8"/>
        <v/>
      </c>
      <c r="M33" t="str">
        <f t="shared" si="9"/>
        <v/>
      </c>
      <c r="N33" s="28" t="str">
        <f t="shared" si="10"/>
        <v>NULL</v>
      </c>
      <c r="O33" t="str">
        <f t="shared" si="11"/>
        <v/>
      </c>
      <c r="P33" t="str">
        <f t="shared" si="12"/>
        <v/>
      </c>
      <c r="Q33" s="10"/>
      <c r="R33" s="10"/>
      <c r="S33" s="16">
        <v>0</v>
      </c>
      <c r="T33" s="13"/>
      <c r="U33" s="14"/>
      <c r="V33" s="11"/>
      <c r="W33" s="10"/>
      <c r="X33" s="29"/>
      <c r="AA33" t="s">
        <v>331</v>
      </c>
      <c r="AB33">
        <v>0</v>
      </c>
      <c r="AR33" t="s">
        <v>333</v>
      </c>
    </row>
    <row r="34" spans="1:44" ht="15" customHeight="1" x14ac:dyDescent="0.35">
      <c r="A34">
        <v>1</v>
      </c>
      <c r="B34" s="26">
        <f t="shared" si="0"/>
        <v>46273.677083333343</v>
      </c>
      <c r="C34" t="s">
        <v>46</v>
      </c>
      <c r="D34">
        <v>5</v>
      </c>
      <c r="E34" s="26">
        <f t="shared" si="1"/>
        <v>46273.822916666657</v>
      </c>
      <c r="F34" s="26">
        <f t="shared" si="2"/>
        <v>46273.802083333321</v>
      </c>
      <c r="G34">
        <f t="shared" si="3"/>
        <v>0</v>
      </c>
      <c r="H34">
        <f t="shared" si="4"/>
        <v>1</v>
      </c>
      <c r="I34" s="27">
        <f t="shared" si="5"/>
        <v>0</v>
      </c>
      <c r="J34" s="28" t="str">
        <f t="shared" si="6"/>
        <v>NULL</v>
      </c>
      <c r="K34" s="29" t="str">
        <f t="shared" si="7"/>
        <v/>
      </c>
      <c r="L34" s="26" t="str">
        <f t="shared" si="8"/>
        <v/>
      </c>
      <c r="M34" t="str">
        <f t="shared" si="9"/>
        <v/>
      </c>
      <c r="N34" s="28" t="str">
        <f t="shared" si="10"/>
        <v>NULL</v>
      </c>
      <c r="O34" t="str">
        <f t="shared" si="11"/>
        <v/>
      </c>
      <c r="P34" t="str">
        <f t="shared" si="12"/>
        <v/>
      </c>
      <c r="Q34" s="10"/>
      <c r="R34" s="10"/>
      <c r="S34" s="16">
        <v>0</v>
      </c>
      <c r="T34" s="13"/>
      <c r="U34" s="14"/>
      <c r="V34" s="11"/>
      <c r="W34" s="10"/>
      <c r="X34" s="29"/>
      <c r="AA34" t="s">
        <v>331</v>
      </c>
      <c r="AB34">
        <v>0</v>
      </c>
      <c r="AR34" t="s">
        <v>333</v>
      </c>
    </row>
    <row r="35" spans="1:44" ht="15" customHeight="1" x14ac:dyDescent="0.35">
      <c r="A35">
        <v>1</v>
      </c>
      <c r="B35" s="26">
        <f t="shared" si="0"/>
        <v>46273.677083333343</v>
      </c>
      <c r="C35" t="s">
        <v>46</v>
      </c>
      <c r="D35">
        <v>6</v>
      </c>
      <c r="E35" s="26">
        <f t="shared" si="1"/>
        <v>46273.822916666657</v>
      </c>
      <c r="F35" s="26">
        <f t="shared" si="2"/>
        <v>46273.802083333321</v>
      </c>
      <c r="G35">
        <f t="shared" si="3"/>
        <v>0</v>
      </c>
      <c r="H35">
        <f t="shared" si="4"/>
        <v>0</v>
      </c>
      <c r="I35" s="27">
        <f t="shared" si="5"/>
        <v>0</v>
      </c>
      <c r="J35" s="28" t="str">
        <f t="shared" si="6"/>
        <v>NULL</v>
      </c>
      <c r="K35" s="29" t="str">
        <f t="shared" si="7"/>
        <v/>
      </c>
      <c r="L35" s="26" t="str">
        <f t="shared" si="8"/>
        <v/>
      </c>
      <c r="M35" t="str">
        <f t="shared" si="9"/>
        <v/>
      </c>
      <c r="N35" s="28" t="str">
        <f t="shared" si="10"/>
        <v>NULL</v>
      </c>
      <c r="O35" t="str">
        <f t="shared" si="11"/>
        <v/>
      </c>
      <c r="P35" t="str">
        <f t="shared" si="12"/>
        <v/>
      </c>
      <c r="Q35" s="10"/>
      <c r="R35" s="10"/>
      <c r="S35" s="16">
        <v>0</v>
      </c>
      <c r="T35" s="13"/>
      <c r="U35" s="14"/>
      <c r="V35" s="11"/>
      <c r="W35" s="10"/>
      <c r="X35" s="29"/>
      <c r="AA35" t="s">
        <v>331</v>
      </c>
      <c r="AB35">
        <v>0</v>
      </c>
      <c r="AR35" t="s">
        <v>333</v>
      </c>
    </row>
    <row r="36" spans="1:44" ht="15" customHeight="1" x14ac:dyDescent="0.35">
      <c r="A36">
        <v>1</v>
      </c>
      <c r="B36" s="26">
        <f t="shared" si="0"/>
        <v>46273.677083333343</v>
      </c>
      <c r="C36" t="s">
        <v>47</v>
      </c>
      <c r="D36">
        <v>1</v>
      </c>
      <c r="E36" s="26">
        <f t="shared" si="1"/>
        <v>46273.822916666657</v>
      </c>
      <c r="F36" s="26">
        <f t="shared" si="2"/>
        <v>46273.802083333321</v>
      </c>
      <c r="G36">
        <f t="shared" si="3"/>
        <v>23</v>
      </c>
      <c r="H36">
        <f t="shared" si="4"/>
        <v>24</v>
      </c>
      <c r="I36" s="27">
        <f t="shared" si="5"/>
        <v>3</v>
      </c>
      <c r="J36" s="28">
        <f t="shared" si="6"/>
        <v>191.15044247787611</v>
      </c>
      <c r="K36" s="29">
        <f t="shared" si="7"/>
        <v>5.2314814814814819E-3</v>
      </c>
      <c r="L36" s="26">
        <f t="shared" si="8"/>
        <v>46273.682314814825</v>
      </c>
      <c r="M36" t="str">
        <f t="shared" si="9"/>
        <v>YES</v>
      </c>
      <c r="N36" s="28">
        <f t="shared" si="10"/>
        <v>63.716814159292035</v>
      </c>
      <c r="O36" t="str">
        <f t="shared" si="11"/>
        <v/>
      </c>
      <c r="P36" t="str">
        <f t="shared" si="12"/>
        <v/>
      </c>
      <c r="Q36" s="10" t="s">
        <v>151</v>
      </c>
      <c r="R36" s="10"/>
      <c r="S36" s="16">
        <v>3</v>
      </c>
      <c r="T36" s="13">
        <v>191.15044247787611</v>
      </c>
      <c r="U36" s="14">
        <v>5.2314814814814811E-3</v>
      </c>
      <c r="V36" s="11">
        <v>46273.682314814818</v>
      </c>
      <c r="W36" s="10" t="s">
        <v>151</v>
      </c>
      <c r="X36" s="29">
        <v>0</v>
      </c>
      <c r="AA36" t="s">
        <v>331</v>
      </c>
      <c r="AB36">
        <v>2</v>
      </c>
      <c r="AC36">
        <v>61.714285714285708</v>
      </c>
      <c r="AD36">
        <v>252.5179856115108</v>
      </c>
      <c r="AE36" s="54">
        <v>3.9601139583333332E-3</v>
      </c>
      <c r="AF36" s="54">
        <v>1.6203703703703699E-2</v>
      </c>
      <c r="AG36" s="53">
        <v>46273.681043447294</v>
      </c>
      <c r="AH36" s="53">
        <v>46273.693287037036</v>
      </c>
      <c r="AI36" t="s">
        <v>151</v>
      </c>
      <c r="AL36">
        <v>61.714285714285708</v>
      </c>
      <c r="AM36">
        <v>252.5179856115108</v>
      </c>
      <c r="AN36" s="54">
        <v>3.9601139583333332E-3</v>
      </c>
      <c r="AO36" s="54">
        <v>1.6203703703703699E-2</v>
      </c>
      <c r="AP36" s="53">
        <v>46273.693287037036</v>
      </c>
      <c r="AQ36" t="s">
        <v>151</v>
      </c>
      <c r="AR36" t="s">
        <v>332</v>
      </c>
    </row>
    <row r="37" spans="1:44" ht="15" customHeight="1" x14ac:dyDescent="0.35">
      <c r="A37">
        <v>1</v>
      </c>
      <c r="B37" s="26">
        <f t="shared" si="0"/>
        <v>46273.677083333343</v>
      </c>
      <c r="C37" t="s">
        <v>47</v>
      </c>
      <c r="D37">
        <v>2</v>
      </c>
      <c r="E37" s="26">
        <f t="shared" si="1"/>
        <v>46273.822916666657</v>
      </c>
      <c r="F37" s="26">
        <f t="shared" si="2"/>
        <v>46273.802083333321</v>
      </c>
      <c r="G37">
        <f t="shared" si="3"/>
        <v>0</v>
      </c>
      <c r="H37">
        <f t="shared" si="4"/>
        <v>1</v>
      </c>
      <c r="I37" s="27">
        <f t="shared" si="5"/>
        <v>1</v>
      </c>
      <c r="J37" s="28">
        <f t="shared" si="6"/>
        <v>0</v>
      </c>
      <c r="K37" s="29" t="str">
        <f t="shared" si="7"/>
        <v/>
      </c>
      <c r="L37" s="26" t="str">
        <f t="shared" si="8"/>
        <v/>
      </c>
      <c r="M37" t="str">
        <f t="shared" si="9"/>
        <v/>
      </c>
      <c r="N37" s="28" t="str">
        <f t="shared" si="10"/>
        <v>NULL</v>
      </c>
      <c r="O37" t="str">
        <f t="shared" si="11"/>
        <v/>
      </c>
      <c r="P37" t="str">
        <f t="shared" si="12"/>
        <v/>
      </c>
      <c r="Q37" s="10"/>
      <c r="R37" s="10"/>
      <c r="S37" s="16">
        <v>1</v>
      </c>
      <c r="T37" s="13">
        <v>0</v>
      </c>
      <c r="U37" s="14"/>
      <c r="V37" s="11"/>
      <c r="W37" s="10"/>
      <c r="X37" s="29"/>
      <c r="AA37" t="s">
        <v>331</v>
      </c>
      <c r="AB37">
        <v>0</v>
      </c>
      <c r="AR37" t="s">
        <v>333</v>
      </c>
    </row>
    <row r="38" spans="1:44" ht="15" customHeight="1" x14ac:dyDescent="0.35">
      <c r="A38">
        <v>1</v>
      </c>
      <c r="B38" s="26">
        <f t="shared" si="0"/>
        <v>46273.677083333343</v>
      </c>
      <c r="C38" t="s">
        <v>47</v>
      </c>
      <c r="D38">
        <v>3</v>
      </c>
      <c r="E38" s="26">
        <f t="shared" si="1"/>
        <v>46273.822916666657</v>
      </c>
      <c r="F38" s="26">
        <f t="shared" si="2"/>
        <v>46273.802083333321</v>
      </c>
      <c r="G38">
        <f t="shared" si="3"/>
        <v>0</v>
      </c>
      <c r="H38">
        <f t="shared" si="4"/>
        <v>0</v>
      </c>
      <c r="I38" s="27">
        <f t="shared" si="5"/>
        <v>0</v>
      </c>
      <c r="J38" s="28" t="str">
        <f t="shared" si="6"/>
        <v>NULL</v>
      </c>
      <c r="K38" s="29" t="str">
        <f t="shared" si="7"/>
        <v/>
      </c>
      <c r="L38" s="26" t="str">
        <f t="shared" si="8"/>
        <v/>
      </c>
      <c r="M38" t="str">
        <f t="shared" si="9"/>
        <v/>
      </c>
      <c r="N38" s="28" t="str">
        <f t="shared" si="10"/>
        <v>NULL</v>
      </c>
      <c r="O38" t="str">
        <f t="shared" si="11"/>
        <v/>
      </c>
      <c r="P38" t="str">
        <f t="shared" si="12"/>
        <v/>
      </c>
      <c r="Q38" s="10"/>
      <c r="R38" s="10"/>
      <c r="S38" s="16">
        <v>0</v>
      </c>
      <c r="T38" s="13"/>
      <c r="U38" s="14"/>
      <c r="V38" s="11"/>
      <c r="W38" s="10"/>
      <c r="X38" s="29"/>
      <c r="AA38" t="s">
        <v>331</v>
      </c>
      <c r="AB38">
        <v>0</v>
      </c>
      <c r="AR38" t="s">
        <v>333</v>
      </c>
    </row>
    <row r="39" spans="1:44" ht="15" customHeight="1" x14ac:dyDescent="0.35">
      <c r="A39">
        <v>1</v>
      </c>
      <c r="B39" s="26">
        <f t="shared" si="0"/>
        <v>46273.677083333343</v>
      </c>
      <c r="C39" t="s">
        <v>47</v>
      </c>
      <c r="D39">
        <v>4</v>
      </c>
      <c r="E39" s="26">
        <f t="shared" si="1"/>
        <v>46273.822916666657</v>
      </c>
      <c r="F39" s="26">
        <f t="shared" si="2"/>
        <v>46273.802083333321</v>
      </c>
      <c r="G39">
        <f t="shared" si="3"/>
        <v>0</v>
      </c>
      <c r="H39">
        <f t="shared" si="4"/>
        <v>0</v>
      </c>
      <c r="I39" s="27">
        <f t="shared" si="5"/>
        <v>0</v>
      </c>
      <c r="J39" s="28" t="str">
        <f t="shared" si="6"/>
        <v>NULL</v>
      </c>
      <c r="K39" s="29" t="str">
        <f t="shared" si="7"/>
        <v/>
      </c>
      <c r="L39" s="26" t="str">
        <f t="shared" si="8"/>
        <v/>
      </c>
      <c r="M39" t="str">
        <f t="shared" si="9"/>
        <v/>
      </c>
      <c r="N39" s="28" t="str">
        <f t="shared" si="10"/>
        <v>NULL</v>
      </c>
      <c r="O39" t="str">
        <f t="shared" si="11"/>
        <v/>
      </c>
      <c r="P39" t="str">
        <f t="shared" si="12"/>
        <v/>
      </c>
      <c r="Q39" s="10"/>
      <c r="R39" s="10"/>
      <c r="S39" s="16">
        <v>0</v>
      </c>
      <c r="T39" s="13"/>
      <c r="U39" s="14"/>
      <c r="V39" s="11"/>
      <c r="W39" s="10"/>
      <c r="X39" s="29"/>
      <c r="AA39" t="s">
        <v>331</v>
      </c>
      <c r="AB39">
        <v>0</v>
      </c>
      <c r="AR39" t="s">
        <v>333</v>
      </c>
    </row>
    <row r="40" spans="1:44" ht="15" customHeight="1" x14ac:dyDescent="0.35">
      <c r="A40">
        <v>1</v>
      </c>
      <c r="B40" s="26">
        <f t="shared" si="0"/>
        <v>46273.677083333343</v>
      </c>
      <c r="C40" t="s">
        <v>47</v>
      </c>
      <c r="D40">
        <v>5</v>
      </c>
      <c r="E40" s="26">
        <f t="shared" si="1"/>
        <v>46273.822916666657</v>
      </c>
      <c r="F40" s="26">
        <f t="shared" si="2"/>
        <v>46273.802083333321</v>
      </c>
      <c r="G40">
        <f t="shared" si="3"/>
        <v>1</v>
      </c>
      <c r="H40">
        <f t="shared" si="4"/>
        <v>1</v>
      </c>
      <c r="I40" s="27">
        <f t="shared" si="5"/>
        <v>0</v>
      </c>
      <c r="J40" s="28" t="str">
        <f t="shared" si="6"/>
        <v>NULL</v>
      </c>
      <c r="K40" s="29" t="str">
        <f t="shared" si="7"/>
        <v>NULL</v>
      </c>
      <c r="L40" s="26" t="str">
        <f t="shared" si="8"/>
        <v/>
      </c>
      <c r="M40" t="str">
        <f t="shared" si="9"/>
        <v>UNKNOWN - NO RATE</v>
      </c>
      <c r="N40" s="28" t="str">
        <f t="shared" si="10"/>
        <v>NULL</v>
      </c>
      <c r="O40" t="str">
        <f t="shared" si="11"/>
        <v/>
      </c>
      <c r="P40" t="str">
        <f t="shared" si="12"/>
        <v/>
      </c>
      <c r="Q40" s="10" t="s">
        <v>155</v>
      </c>
      <c r="R40" s="10"/>
      <c r="S40" s="16">
        <v>0</v>
      </c>
      <c r="T40" s="13"/>
      <c r="U40" s="14"/>
      <c r="V40" s="11"/>
      <c r="W40" s="10" t="s">
        <v>155</v>
      </c>
      <c r="X40" s="29"/>
      <c r="AA40" t="s">
        <v>331</v>
      </c>
      <c r="AB40">
        <v>0</v>
      </c>
      <c r="AI40" t="s">
        <v>155</v>
      </c>
      <c r="AQ40" t="s">
        <v>155</v>
      </c>
      <c r="AR40" t="s">
        <v>333</v>
      </c>
    </row>
    <row r="41" spans="1:44" ht="15" customHeight="1" x14ac:dyDescent="0.35">
      <c r="A41">
        <v>1</v>
      </c>
      <c r="B41" s="26">
        <f t="shared" si="0"/>
        <v>46273.677083333343</v>
      </c>
      <c r="C41" t="s">
        <v>47</v>
      </c>
      <c r="D41">
        <v>6</v>
      </c>
      <c r="E41" s="26">
        <f t="shared" si="1"/>
        <v>46273.822916666657</v>
      </c>
      <c r="F41" s="26">
        <f t="shared" si="2"/>
        <v>46273.802083333321</v>
      </c>
      <c r="G41">
        <f t="shared" si="3"/>
        <v>0</v>
      </c>
      <c r="H41">
        <f t="shared" si="4"/>
        <v>0</v>
      </c>
      <c r="I41" s="27">
        <f t="shared" si="5"/>
        <v>0</v>
      </c>
      <c r="J41" s="28" t="str">
        <f t="shared" si="6"/>
        <v>NULL</v>
      </c>
      <c r="K41" s="29" t="str">
        <f t="shared" si="7"/>
        <v/>
      </c>
      <c r="L41" s="26" t="str">
        <f t="shared" si="8"/>
        <v/>
      </c>
      <c r="M41" t="str">
        <f t="shared" si="9"/>
        <v/>
      </c>
      <c r="N41" s="28" t="str">
        <f t="shared" si="10"/>
        <v>NULL</v>
      </c>
      <c r="O41" t="str">
        <f t="shared" si="11"/>
        <v/>
      </c>
      <c r="P41" t="str">
        <f t="shared" si="12"/>
        <v/>
      </c>
      <c r="Q41" s="10"/>
      <c r="R41" s="10"/>
      <c r="S41" s="16">
        <v>0</v>
      </c>
      <c r="T41" s="13"/>
      <c r="U41" s="14"/>
      <c r="V41" s="11"/>
      <c r="W41" s="10"/>
      <c r="X41" s="29"/>
      <c r="AA41" t="s">
        <v>331</v>
      </c>
      <c r="AB41">
        <v>0</v>
      </c>
      <c r="AR41" t="s">
        <v>333</v>
      </c>
    </row>
    <row r="42" spans="1:44" ht="15" customHeight="1" x14ac:dyDescent="0.35">
      <c r="A42">
        <v>1</v>
      </c>
      <c r="B42" s="26">
        <f t="shared" si="0"/>
        <v>46273.677083333343</v>
      </c>
      <c r="C42" t="s">
        <v>48</v>
      </c>
      <c r="D42">
        <v>1</v>
      </c>
      <c r="E42" s="26">
        <f t="shared" si="1"/>
        <v>46273.833333333343</v>
      </c>
      <c r="F42" s="26">
        <f t="shared" si="2"/>
        <v>46273.812500000007</v>
      </c>
      <c r="G42">
        <f t="shared" si="3"/>
        <v>0</v>
      </c>
      <c r="H42">
        <f t="shared" si="4"/>
        <v>30</v>
      </c>
      <c r="I42" s="27">
        <f t="shared" si="5"/>
        <v>3</v>
      </c>
      <c r="J42" s="28">
        <f t="shared" si="6"/>
        <v>191.15044247787611</v>
      </c>
      <c r="K42" s="29" t="str">
        <f t="shared" si="7"/>
        <v/>
      </c>
      <c r="L42" s="26" t="str">
        <f t="shared" si="8"/>
        <v/>
      </c>
      <c r="M42" t="str">
        <f t="shared" si="9"/>
        <v/>
      </c>
      <c r="N42" s="28">
        <f t="shared" si="10"/>
        <v>63.716814159292035</v>
      </c>
      <c r="O42" t="str">
        <f t="shared" si="11"/>
        <v/>
      </c>
      <c r="P42" t="str">
        <f t="shared" si="12"/>
        <v/>
      </c>
      <c r="Q42" s="10"/>
      <c r="R42" s="10"/>
      <c r="S42" s="16">
        <v>3</v>
      </c>
      <c r="T42" s="13">
        <v>191.15044247787611</v>
      </c>
      <c r="U42" s="14"/>
      <c r="V42" s="11"/>
      <c r="W42" s="10"/>
      <c r="X42" s="29"/>
      <c r="AA42" t="s">
        <v>331</v>
      </c>
      <c r="AB42">
        <v>2</v>
      </c>
      <c r="AC42">
        <v>61.714285714285708</v>
      </c>
      <c r="AD42">
        <v>252.5179856115108</v>
      </c>
      <c r="AL42">
        <v>61.714285714285708</v>
      </c>
      <c r="AM42">
        <v>252.5179856115108</v>
      </c>
      <c r="AR42" t="s">
        <v>332</v>
      </c>
    </row>
    <row r="43" spans="1:44" ht="15" customHeight="1" x14ac:dyDescent="0.35">
      <c r="A43">
        <v>1</v>
      </c>
      <c r="B43" s="26">
        <f t="shared" si="0"/>
        <v>46273.677083333343</v>
      </c>
      <c r="C43" t="s">
        <v>48</v>
      </c>
      <c r="D43">
        <v>2</v>
      </c>
      <c r="E43" s="26">
        <f t="shared" si="1"/>
        <v>46273.833333333343</v>
      </c>
      <c r="F43" s="26">
        <f t="shared" si="2"/>
        <v>46273.812500000007</v>
      </c>
      <c r="G43">
        <f t="shared" si="3"/>
        <v>5</v>
      </c>
      <c r="H43">
        <f t="shared" si="4"/>
        <v>8</v>
      </c>
      <c r="I43" s="27">
        <f t="shared" si="5"/>
        <v>1</v>
      </c>
      <c r="J43" s="28">
        <f t="shared" si="6"/>
        <v>0</v>
      </c>
      <c r="K43" s="29" t="str">
        <f t="shared" si="7"/>
        <v>NULL</v>
      </c>
      <c r="L43" s="26" t="str">
        <f t="shared" si="8"/>
        <v/>
      </c>
      <c r="M43" t="str">
        <f t="shared" si="9"/>
        <v>UNKNOWN - NO RATE</v>
      </c>
      <c r="N43" s="28" t="str">
        <f t="shared" si="10"/>
        <v>NULL</v>
      </c>
      <c r="O43" t="str">
        <f t="shared" si="11"/>
        <v/>
      </c>
      <c r="P43" t="str">
        <f t="shared" si="12"/>
        <v/>
      </c>
      <c r="Q43" s="10" t="s">
        <v>155</v>
      </c>
      <c r="R43" s="10"/>
      <c r="S43" s="16">
        <v>1</v>
      </c>
      <c r="T43" s="13">
        <v>0</v>
      </c>
      <c r="U43" s="14"/>
      <c r="V43" s="11"/>
      <c r="W43" s="10" t="s">
        <v>155</v>
      </c>
      <c r="X43" s="29"/>
      <c r="AA43" t="s">
        <v>331</v>
      </c>
      <c r="AB43">
        <v>0</v>
      </c>
      <c r="AI43" t="s">
        <v>155</v>
      </c>
      <c r="AQ43" t="s">
        <v>155</v>
      </c>
      <c r="AR43" t="s">
        <v>333</v>
      </c>
    </row>
    <row r="44" spans="1:44" ht="15" customHeight="1" x14ac:dyDescent="0.35">
      <c r="A44">
        <v>1</v>
      </c>
      <c r="B44" s="26">
        <f t="shared" si="0"/>
        <v>46273.677083333343</v>
      </c>
      <c r="C44" t="s">
        <v>48</v>
      </c>
      <c r="D44">
        <v>3</v>
      </c>
      <c r="E44" s="26">
        <f t="shared" si="1"/>
        <v>46273.833333333343</v>
      </c>
      <c r="F44" s="26">
        <f t="shared" si="2"/>
        <v>46273.812500000007</v>
      </c>
      <c r="G44">
        <f t="shared" si="3"/>
        <v>0</v>
      </c>
      <c r="H44">
        <f t="shared" si="4"/>
        <v>6</v>
      </c>
      <c r="I44" s="27">
        <f t="shared" si="5"/>
        <v>0</v>
      </c>
      <c r="J44" s="28" t="str">
        <f t="shared" si="6"/>
        <v>NULL</v>
      </c>
      <c r="K44" s="29" t="str">
        <f t="shared" si="7"/>
        <v/>
      </c>
      <c r="L44" s="26" t="str">
        <f t="shared" si="8"/>
        <v/>
      </c>
      <c r="M44" t="str">
        <f t="shared" si="9"/>
        <v/>
      </c>
      <c r="N44" s="28" t="str">
        <f t="shared" si="10"/>
        <v>NULL</v>
      </c>
      <c r="O44" t="str">
        <f t="shared" si="11"/>
        <v/>
      </c>
      <c r="P44" t="str">
        <f t="shared" si="12"/>
        <v/>
      </c>
      <c r="Q44" s="10"/>
      <c r="R44" s="10"/>
      <c r="S44" s="16">
        <v>0</v>
      </c>
      <c r="T44" s="13"/>
      <c r="U44" s="14"/>
      <c r="V44" s="11"/>
      <c r="W44" s="10"/>
      <c r="X44" s="29"/>
      <c r="AA44" t="s">
        <v>331</v>
      </c>
      <c r="AB44">
        <v>0</v>
      </c>
      <c r="AR44" t="s">
        <v>333</v>
      </c>
    </row>
    <row r="45" spans="1:44" ht="15" customHeight="1" x14ac:dyDescent="0.35">
      <c r="A45">
        <v>1</v>
      </c>
      <c r="B45" s="26">
        <f t="shared" si="0"/>
        <v>46273.677083333343</v>
      </c>
      <c r="C45" t="s">
        <v>48</v>
      </c>
      <c r="D45">
        <v>4</v>
      </c>
      <c r="E45" s="26">
        <f t="shared" si="1"/>
        <v>46273.833333333343</v>
      </c>
      <c r="F45" s="26">
        <f t="shared" si="2"/>
        <v>46273.812500000007</v>
      </c>
      <c r="G45">
        <f t="shared" si="3"/>
        <v>1</v>
      </c>
      <c r="H45">
        <f t="shared" si="4"/>
        <v>4</v>
      </c>
      <c r="I45" s="27">
        <f t="shared" si="5"/>
        <v>0</v>
      </c>
      <c r="J45" s="28" t="str">
        <f t="shared" si="6"/>
        <v>NULL</v>
      </c>
      <c r="K45" s="29" t="str">
        <f t="shared" si="7"/>
        <v>NULL</v>
      </c>
      <c r="L45" s="26" t="str">
        <f t="shared" si="8"/>
        <v/>
      </c>
      <c r="M45" t="str">
        <f t="shared" si="9"/>
        <v>UNKNOWN - NO RATE</v>
      </c>
      <c r="N45" s="28" t="str">
        <f t="shared" si="10"/>
        <v>NULL</v>
      </c>
      <c r="O45" t="str">
        <f t="shared" si="11"/>
        <v/>
      </c>
      <c r="P45" t="str">
        <f t="shared" si="12"/>
        <v/>
      </c>
      <c r="Q45" s="10" t="s">
        <v>155</v>
      </c>
      <c r="R45" s="10"/>
      <c r="S45" s="16">
        <v>0</v>
      </c>
      <c r="T45" s="13"/>
      <c r="U45" s="14"/>
      <c r="V45" s="11"/>
      <c r="W45" s="10" t="s">
        <v>155</v>
      </c>
      <c r="X45" s="29"/>
      <c r="AA45" t="s">
        <v>331</v>
      </c>
      <c r="AB45">
        <v>0</v>
      </c>
      <c r="AI45" t="s">
        <v>155</v>
      </c>
      <c r="AQ45" t="s">
        <v>155</v>
      </c>
      <c r="AR45" t="s">
        <v>333</v>
      </c>
    </row>
    <row r="46" spans="1:44" ht="15" customHeight="1" x14ac:dyDescent="0.35">
      <c r="A46">
        <v>1</v>
      </c>
      <c r="B46" s="26">
        <f t="shared" si="0"/>
        <v>46273.677083333343</v>
      </c>
      <c r="C46" t="s">
        <v>48</v>
      </c>
      <c r="D46">
        <v>5</v>
      </c>
      <c r="E46" s="26">
        <f t="shared" si="1"/>
        <v>46273.833333333343</v>
      </c>
      <c r="F46" s="26">
        <f t="shared" si="2"/>
        <v>46273.812500000007</v>
      </c>
      <c r="G46">
        <f t="shared" si="3"/>
        <v>1</v>
      </c>
      <c r="H46">
        <f t="shared" si="4"/>
        <v>3</v>
      </c>
      <c r="I46" s="27">
        <f t="shared" si="5"/>
        <v>0</v>
      </c>
      <c r="J46" s="28" t="str">
        <f t="shared" si="6"/>
        <v>NULL</v>
      </c>
      <c r="K46" s="29" t="str">
        <f t="shared" si="7"/>
        <v>NULL</v>
      </c>
      <c r="L46" s="26" t="str">
        <f t="shared" si="8"/>
        <v/>
      </c>
      <c r="M46" t="str">
        <f t="shared" si="9"/>
        <v>UNKNOWN - NO RATE</v>
      </c>
      <c r="N46" s="28" t="str">
        <f t="shared" si="10"/>
        <v>NULL</v>
      </c>
      <c r="O46" t="str">
        <f t="shared" si="11"/>
        <v/>
      </c>
      <c r="P46" t="str">
        <f t="shared" si="12"/>
        <v/>
      </c>
      <c r="Q46" s="10" t="s">
        <v>155</v>
      </c>
      <c r="R46" s="10"/>
      <c r="S46" s="16">
        <v>0</v>
      </c>
      <c r="T46" s="13"/>
      <c r="U46" s="14"/>
      <c r="V46" s="11"/>
      <c r="W46" s="10" t="s">
        <v>155</v>
      </c>
      <c r="X46" s="29"/>
      <c r="AA46" t="s">
        <v>331</v>
      </c>
      <c r="AB46">
        <v>0</v>
      </c>
      <c r="AI46" t="s">
        <v>155</v>
      </c>
      <c r="AQ46" t="s">
        <v>155</v>
      </c>
      <c r="AR46" t="s">
        <v>333</v>
      </c>
    </row>
    <row r="47" spans="1:44" ht="15" customHeight="1" x14ac:dyDescent="0.35">
      <c r="A47">
        <v>1</v>
      </c>
      <c r="B47" s="26">
        <f t="shared" si="0"/>
        <v>46273.677083333343</v>
      </c>
      <c r="C47" t="s">
        <v>48</v>
      </c>
      <c r="D47">
        <v>6</v>
      </c>
      <c r="E47" s="26">
        <f t="shared" si="1"/>
        <v>46273.833333333343</v>
      </c>
      <c r="F47" s="26">
        <f t="shared" si="2"/>
        <v>46273.812500000007</v>
      </c>
      <c r="G47">
        <f t="shared" si="3"/>
        <v>0</v>
      </c>
      <c r="H47">
        <f t="shared" si="4"/>
        <v>0</v>
      </c>
      <c r="I47" s="27">
        <f t="shared" si="5"/>
        <v>0</v>
      </c>
      <c r="J47" s="28" t="str">
        <f t="shared" si="6"/>
        <v>NULL</v>
      </c>
      <c r="K47" s="29" t="str">
        <f t="shared" si="7"/>
        <v/>
      </c>
      <c r="L47" s="26" t="str">
        <f t="shared" si="8"/>
        <v/>
      </c>
      <c r="M47" t="str">
        <f t="shared" si="9"/>
        <v/>
      </c>
      <c r="N47" s="28" t="str">
        <f t="shared" si="10"/>
        <v>NULL</v>
      </c>
      <c r="O47" t="str">
        <f t="shared" si="11"/>
        <v/>
      </c>
      <c r="P47" t="str">
        <f t="shared" si="12"/>
        <v/>
      </c>
      <c r="Q47" s="10"/>
      <c r="R47" s="10"/>
      <c r="S47" s="16">
        <v>0</v>
      </c>
      <c r="T47" s="13"/>
      <c r="U47" s="14"/>
      <c r="V47" s="11"/>
      <c r="W47" s="10"/>
      <c r="X47" s="29"/>
      <c r="AA47" t="s">
        <v>331</v>
      </c>
      <c r="AB47">
        <v>0</v>
      </c>
      <c r="AR47" t="s">
        <v>333</v>
      </c>
    </row>
    <row r="48" spans="1:44" ht="15" customHeight="1" x14ac:dyDescent="0.35">
      <c r="A48">
        <v>1</v>
      </c>
      <c r="B48" s="26">
        <f t="shared" si="0"/>
        <v>46273.677083333343</v>
      </c>
      <c r="C48" t="s">
        <v>49</v>
      </c>
      <c r="D48">
        <v>1</v>
      </c>
      <c r="E48" s="26">
        <f t="shared" si="1"/>
        <v>46273.833333333343</v>
      </c>
      <c r="F48" s="26">
        <f t="shared" si="2"/>
        <v>46273.812500000007</v>
      </c>
      <c r="G48">
        <f t="shared" si="3"/>
        <v>0</v>
      </c>
      <c r="H48">
        <f t="shared" si="4"/>
        <v>30</v>
      </c>
      <c r="I48" s="27">
        <f t="shared" si="5"/>
        <v>3</v>
      </c>
      <c r="J48" s="28">
        <f t="shared" si="6"/>
        <v>191.15044247787611</v>
      </c>
      <c r="K48" s="29" t="str">
        <f t="shared" si="7"/>
        <v/>
      </c>
      <c r="L48" s="26" t="str">
        <f t="shared" si="8"/>
        <v/>
      </c>
      <c r="M48" t="str">
        <f t="shared" si="9"/>
        <v/>
      </c>
      <c r="N48" s="28">
        <f t="shared" si="10"/>
        <v>63.716814159292035</v>
      </c>
      <c r="O48" t="str">
        <f t="shared" si="11"/>
        <v/>
      </c>
      <c r="P48" t="str">
        <f t="shared" si="12"/>
        <v/>
      </c>
      <c r="Q48" s="10"/>
      <c r="R48" s="10"/>
      <c r="S48" s="16">
        <v>3</v>
      </c>
      <c r="T48" s="13">
        <v>191.15044247787611</v>
      </c>
      <c r="U48" s="14"/>
      <c r="V48" s="11"/>
      <c r="W48" s="10"/>
      <c r="X48" s="29"/>
      <c r="AA48" t="s">
        <v>331</v>
      </c>
      <c r="AB48">
        <v>2</v>
      </c>
      <c r="AC48">
        <v>61.714285714285708</v>
      </c>
      <c r="AD48">
        <v>252.5179856115108</v>
      </c>
      <c r="AL48">
        <v>61.714285714285708</v>
      </c>
      <c r="AM48">
        <v>252.5179856115108</v>
      </c>
      <c r="AR48" t="s">
        <v>332</v>
      </c>
    </row>
    <row r="49" spans="1:44" ht="15" customHeight="1" x14ac:dyDescent="0.35">
      <c r="A49">
        <v>1</v>
      </c>
      <c r="B49" s="26">
        <f t="shared" si="0"/>
        <v>46273.677083333343</v>
      </c>
      <c r="C49" t="s">
        <v>49</v>
      </c>
      <c r="D49">
        <v>2</v>
      </c>
      <c r="E49" s="26">
        <f t="shared" si="1"/>
        <v>46273.833333333343</v>
      </c>
      <c r="F49" s="26">
        <f t="shared" si="2"/>
        <v>46273.812500000007</v>
      </c>
      <c r="G49">
        <f t="shared" si="3"/>
        <v>1</v>
      </c>
      <c r="H49">
        <f t="shared" si="4"/>
        <v>8</v>
      </c>
      <c r="I49" s="27">
        <f t="shared" si="5"/>
        <v>1</v>
      </c>
      <c r="J49" s="28">
        <f t="shared" si="6"/>
        <v>0</v>
      </c>
      <c r="K49" s="29" t="str">
        <f t="shared" si="7"/>
        <v>NULL</v>
      </c>
      <c r="L49" s="26" t="str">
        <f t="shared" si="8"/>
        <v/>
      </c>
      <c r="M49" t="str">
        <f t="shared" si="9"/>
        <v>UNKNOWN - NO RATE</v>
      </c>
      <c r="N49" s="28" t="str">
        <f t="shared" si="10"/>
        <v>NULL</v>
      </c>
      <c r="O49" t="str">
        <f t="shared" si="11"/>
        <v/>
      </c>
      <c r="P49" t="str">
        <f t="shared" si="12"/>
        <v/>
      </c>
      <c r="Q49" s="10" t="s">
        <v>155</v>
      </c>
      <c r="R49" s="10"/>
      <c r="S49" s="16">
        <v>1</v>
      </c>
      <c r="T49" s="13">
        <v>0</v>
      </c>
      <c r="U49" s="14"/>
      <c r="V49" s="11"/>
      <c r="W49" s="10" t="s">
        <v>155</v>
      </c>
      <c r="X49" s="29"/>
      <c r="AA49" t="s">
        <v>331</v>
      </c>
      <c r="AB49">
        <v>0</v>
      </c>
      <c r="AI49" t="s">
        <v>155</v>
      </c>
      <c r="AQ49" t="s">
        <v>155</v>
      </c>
      <c r="AR49" t="s">
        <v>333</v>
      </c>
    </row>
    <row r="50" spans="1:44" ht="15" customHeight="1" x14ac:dyDescent="0.35">
      <c r="A50">
        <v>1</v>
      </c>
      <c r="B50" s="26">
        <f t="shared" si="0"/>
        <v>46273.677083333343</v>
      </c>
      <c r="C50" t="s">
        <v>49</v>
      </c>
      <c r="D50">
        <v>3</v>
      </c>
      <c r="E50" s="26">
        <f t="shared" si="1"/>
        <v>46273.833333333343</v>
      </c>
      <c r="F50" s="26">
        <f t="shared" si="2"/>
        <v>46273.812500000007</v>
      </c>
      <c r="G50">
        <f t="shared" si="3"/>
        <v>2</v>
      </c>
      <c r="H50">
        <f t="shared" si="4"/>
        <v>6</v>
      </c>
      <c r="I50" s="27">
        <f t="shared" si="5"/>
        <v>0</v>
      </c>
      <c r="J50" s="28" t="str">
        <f t="shared" si="6"/>
        <v>NULL</v>
      </c>
      <c r="K50" s="29" t="str">
        <f t="shared" si="7"/>
        <v>NULL</v>
      </c>
      <c r="L50" s="26" t="str">
        <f t="shared" si="8"/>
        <v/>
      </c>
      <c r="M50" t="str">
        <f t="shared" si="9"/>
        <v>UNKNOWN - NO RATE</v>
      </c>
      <c r="N50" s="28" t="str">
        <f t="shared" si="10"/>
        <v>NULL</v>
      </c>
      <c r="O50" t="str">
        <f t="shared" si="11"/>
        <v/>
      </c>
      <c r="P50" t="str">
        <f t="shared" si="12"/>
        <v/>
      </c>
      <c r="Q50" s="10" t="s">
        <v>155</v>
      </c>
      <c r="R50" s="10"/>
      <c r="S50" s="16">
        <v>0</v>
      </c>
      <c r="T50" s="13"/>
      <c r="U50" s="14"/>
      <c r="V50" s="11"/>
      <c r="W50" s="10" t="s">
        <v>155</v>
      </c>
      <c r="X50" s="29"/>
      <c r="AA50" t="s">
        <v>331</v>
      </c>
      <c r="AB50">
        <v>0</v>
      </c>
      <c r="AI50" t="s">
        <v>155</v>
      </c>
      <c r="AQ50" t="s">
        <v>155</v>
      </c>
      <c r="AR50" t="s">
        <v>333</v>
      </c>
    </row>
    <row r="51" spans="1:44" ht="15" customHeight="1" x14ac:dyDescent="0.35">
      <c r="A51">
        <v>1</v>
      </c>
      <c r="B51" s="26">
        <f t="shared" si="0"/>
        <v>46273.677083333343</v>
      </c>
      <c r="C51" t="s">
        <v>49</v>
      </c>
      <c r="D51">
        <v>4</v>
      </c>
      <c r="E51" s="26">
        <f t="shared" si="1"/>
        <v>46273.833333333343</v>
      </c>
      <c r="F51" s="26">
        <f t="shared" si="2"/>
        <v>46273.812500000007</v>
      </c>
      <c r="G51">
        <f t="shared" si="3"/>
        <v>2</v>
      </c>
      <c r="H51">
        <f t="shared" si="4"/>
        <v>4</v>
      </c>
      <c r="I51" s="27">
        <f t="shared" si="5"/>
        <v>0</v>
      </c>
      <c r="J51" s="28" t="str">
        <f t="shared" si="6"/>
        <v>NULL</v>
      </c>
      <c r="K51" s="29" t="str">
        <f t="shared" si="7"/>
        <v>NULL</v>
      </c>
      <c r="L51" s="26" t="str">
        <f t="shared" si="8"/>
        <v/>
      </c>
      <c r="M51" t="str">
        <f t="shared" si="9"/>
        <v>UNKNOWN - NO RATE</v>
      </c>
      <c r="N51" s="28" t="str">
        <f t="shared" si="10"/>
        <v>NULL</v>
      </c>
      <c r="O51" t="str">
        <f t="shared" si="11"/>
        <v/>
      </c>
      <c r="P51" t="str">
        <f t="shared" si="12"/>
        <v/>
      </c>
      <c r="Q51" s="10" t="s">
        <v>155</v>
      </c>
      <c r="R51" s="10"/>
      <c r="S51" s="16">
        <v>0</v>
      </c>
      <c r="T51" s="13"/>
      <c r="U51" s="14"/>
      <c r="V51" s="11"/>
      <c r="W51" s="10" t="s">
        <v>155</v>
      </c>
      <c r="X51" s="29"/>
      <c r="AA51" t="s">
        <v>331</v>
      </c>
      <c r="AB51">
        <v>0</v>
      </c>
      <c r="AI51" t="s">
        <v>155</v>
      </c>
      <c r="AQ51" t="s">
        <v>155</v>
      </c>
      <c r="AR51" t="s">
        <v>333</v>
      </c>
    </row>
    <row r="52" spans="1:44" ht="15" customHeight="1" x14ac:dyDescent="0.35">
      <c r="A52">
        <v>1</v>
      </c>
      <c r="B52" s="26">
        <f t="shared" si="0"/>
        <v>46273.677083333343</v>
      </c>
      <c r="C52" t="s">
        <v>49</v>
      </c>
      <c r="D52">
        <v>5</v>
      </c>
      <c r="E52" s="26">
        <f t="shared" si="1"/>
        <v>46273.833333333343</v>
      </c>
      <c r="F52" s="26">
        <f t="shared" si="2"/>
        <v>46273.812500000007</v>
      </c>
      <c r="G52">
        <f t="shared" si="3"/>
        <v>1</v>
      </c>
      <c r="H52">
        <f t="shared" si="4"/>
        <v>3</v>
      </c>
      <c r="I52" s="27">
        <f t="shared" si="5"/>
        <v>0</v>
      </c>
      <c r="J52" s="28" t="str">
        <f t="shared" si="6"/>
        <v>NULL</v>
      </c>
      <c r="K52" s="29" t="str">
        <f t="shared" si="7"/>
        <v>NULL</v>
      </c>
      <c r="L52" s="26" t="str">
        <f t="shared" si="8"/>
        <v/>
      </c>
      <c r="M52" t="str">
        <f t="shared" si="9"/>
        <v>UNKNOWN - NO RATE</v>
      </c>
      <c r="N52" s="28" t="str">
        <f t="shared" si="10"/>
        <v>NULL</v>
      </c>
      <c r="O52" t="str">
        <f t="shared" si="11"/>
        <v/>
      </c>
      <c r="P52" t="str">
        <f t="shared" si="12"/>
        <v/>
      </c>
      <c r="Q52" s="10" t="s">
        <v>155</v>
      </c>
      <c r="R52" s="10"/>
      <c r="S52" s="16">
        <v>0</v>
      </c>
      <c r="T52" s="13"/>
      <c r="U52" s="14"/>
      <c r="V52" s="11"/>
      <c r="W52" s="10" t="s">
        <v>155</v>
      </c>
      <c r="X52" s="29"/>
      <c r="AA52" t="s">
        <v>331</v>
      </c>
      <c r="AB52">
        <v>0</v>
      </c>
      <c r="AI52" t="s">
        <v>155</v>
      </c>
      <c r="AQ52" t="s">
        <v>155</v>
      </c>
      <c r="AR52" t="s">
        <v>333</v>
      </c>
    </row>
    <row r="53" spans="1:44" ht="15" customHeight="1" x14ac:dyDescent="0.35">
      <c r="A53">
        <v>1</v>
      </c>
      <c r="B53" s="26">
        <f t="shared" si="0"/>
        <v>46273.677083333343</v>
      </c>
      <c r="C53" t="s">
        <v>49</v>
      </c>
      <c r="D53">
        <v>6</v>
      </c>
      <c r="E53" s="26">
        <f t="shared" si="1"/>
        <v>46273.833333333343</v>
      </c>
      <c r="F53" s="26">
        <f t="shared" si="2"/>
        <v>46273.812500000007</v>
      </c>
      <c r="G53">
        <f t="shared" si="3"/>
        <v>0</v>
      </c>
      <c r="H53">
        <f t="shared" si="4"/>
        <v>0</v>
      </c>
      <c r="I53" s="27">
        <f t="shared" si="5"/>
        <v>0</v>
      </c>
      <c r="J53" s="28" t="str">
        <f t="shared" si="6"/>
        <v>NULL</v>
      </c>
      <c r="K53" s="29" t="str">
        <f t="shared" si="7"/>
        <v/>
      </c>
      <c r="L53" s="26" t="str">
        <f t="shared" si="8"/>
        <v/>
      </c>
      <c r="M53" t="str">
        <f t="shared" si="9"/>
        <v/>
      </c>
      <c r="N53" s="28" t="str">
        <f t="shared" si="10"/>
        <v>NULL</v>
      </c>
      <c r="O53" t="str">
        <f t="shared" si="11"/>
        <v/>
      </c>
      <c r="P53" t="str">
        <f t="shared" si="12"/>
        <v/>
      </c>
      <c r="Q53" s="10"/>
      <c r="R53" s="10"/>
      <c r="S53" s="16">
        <v>0</v>
      </c>
      <c r="T53" s="13"/>
      <c r="U53" s="14"/>
      <c r="V53" s="11"/>
      <c r="W53" s="10"/>
      <c r="X53" s="29"/>
      <c r="AA53" t="s">
        <v>331</v>
      </c>
      <c r="AB53">
        <v>0</v>
      </c>
      <c r="AR53" t="s">
        <v>333</v>
      </c>
    </row>
    <row r="54" spans="1:44" ht="15" customHeight="1" x14ac:dyDescent="0.35">
      <c r="A54">
        <v>1</v>
      </c>
      <c r="B54" s="26">
        <f t="shared" si="0"/>
        <v>46273.677083333343</v>
      </c>
      <c r="C54" t="s">
        <v>50</v>
      </c>
      <c r="D54">
        <v>1</v>
      </c>
      <c r="E54" s="26">
        <f t="shared" si="1"/>
        <v>46273.833333333343</v>
      </c>
      <c r="F54" s="26">
        <f t="shared" si="2"/>
        <v>46273.812500000007</v>
      </c>
      <c r="G54">
        <f t="shared" si="3"/>
        <v>2</v>
      </c>
      <c r="H54">
        <f t="shared" si="4"/>
        <v>30</v>
      </c>
      <c r="I54" s="27">
        <f t="shared" si="5"/>
        <v>3</v>
      </c>
      <c r="J54" s="28">
        <f t="shared" si="6"/>
        <v>191.15044247787611</v>
      </c>
      <c r="K54" s="29">
        <f t="shared" si="7"/>
        <v>6.5393518518518517E-3</v>
      </c>
      <c r="L54" s="26">
        <f t="shared" si="8"/>
        <v>46273.683622685196</v>
      </c>
      <c r="M54" t="str">
        <f t="shared" si="9"/>
        <v>YES</v>
      </c>
      <c r="N54" s="28">
        <f t="shared" si="10"/>
        <v>63.716814159292035</v>
      </c>
      <c r="O54" t="str">
        <f t="shared" si="11"/>
        <v/>
      </c>
      <c r="P54" t="str">
        <f t="shared" si="12"/>
        <v/>
      </c>
      <c r="Q54" s="10" t="s">
        <v>151</v>
      </c>
      <c r="R54" s="10"/>
      <c r="S54" s="16">
        <v>3</v>
      </c>
      <c r="T54" s="13">
        <v>191.15044247787611</v>
      </c>
      <c r="U54" s="14">
        <v>6.5393518518518517E-3</v>
      </c>
      <c r="V54" s="11">
        <v>46273.683622685188</v>
      </c>
      <c r="W54" s="10" t="s">
        <v>151</v>
      </c>
      <c r="X54" s="29">
        <v>0</v>
      </c>
      <c r="AA54" t="s">
        <v>331</v>
      </c>
      <c r="AB54">
        <v>2</v>
      </c>
      <c r="AC54">
        <v>61.714285714285708</v>
      </c>
      <c r="AD54">
        <v>252.5179856115108</v>
      </c>
      <c r="AE54" s="54">
        <v>4.9501424537037042E-3</v>
      </c>
      <c r="AF54" s="54">
        <v>2.0254629629629629E-2</v>
      </c>
      <c r="AG54" s="53">
        <v>46273.682033475787</v>
      </c>
      <c r="AH54" s="53">
        <v>46273.697337962964</v>
      </c>
      <c r="AI54" t="s">
        <v>151</v>
      </c>
      <c r="AL54">
        <v>61.714285714285708</v>
      </c>
      <c r="AM54">
        <v>252.5179856115108</v>
      </c>
      <c r="AN54" s="54">
        <v>4.9501424537037042E-3</v>
      </c>
      <c r="AO54" s="54">
        <v>2.0254629629629629E-2</v>
      </c>
      <c r="AP54" s="53">
        <v>46273.697337962964</v>
      </c>
      <c r="AQ54" t="s">
        <v>151</v>
      </c>
      <c r="AR54" t="s">
        <v>332</v>
      </c>
    </row>
    <row r="55" spans="1:44" ht="15" customHeight="1" x14ac:dyDescent="0.35">
      <c r="A55">
        <v>1</v>
      </c>
      <c r="B55" s="26">
        <f t="shared" si="0"/>
        <v>46273.677083333343</v>
      </c>
      <c r="C55" t="s">
        <v>50</v>
      </c>
      <c r="D55">
        <v>2</v>
      </c>
      <c r="E55" s="26">
        <f t="shared" si="1"/>
        <v>46273.833333333343</v>
      </c>
      <c r="F55" s="26">
        <f t="shared" si="2"/>
        <v>46273.812500000007</v>
      </c>
      <c r="G55">
        <f t="shared" si="3"/>
        <v>0</v>
      </c>
      <c r="H55">
        <f t="shared" si="4"/>
        <v>8</v>
      </c>
      <c r="I55" s="27">
        <f t="shared" si="5"/>
        <v>1</v>
      </c>
      <c r="J55" s="28">
        <f t="shared" si="6"/>
        <v>0</v>
      </c>
      <c r="K55" s="29" t="str">
        <f t="shared" si="7"/>
        <v/>
      </c>
      <c r="L55" s="26" t="str">
        <f t="shared" si="8"/>
        <v/>
      </c>
      <c r="M55" t="str">
        <f t="shared" si="9"/>
        <v/>
      </c>
      <c r="N55" s="28" t="str">
        <f t="shared" si="10"/>
        <v>NULL</v>
      </c>
      <c r="O55" t="str">
        <f t="shared" si="11"/>
        <v/>
      </c>
      <c r="P55" t="str">
        <f t="shared" si="12"/>
        <v/>
      </c>
      <c r="Q55" s="10"/>
      <c r="R55" s="10"/>
      <c r="S55" s="16">
        <v>1</v>
      </c>
      <c r="T55" s="13">
        <v>0</v>
      </c>
      <c r="U55" s="14"/>
      <c r="V55" s="11"/>
      <c r="W55" s="10"/>
      <c r="X55" s="29"/>
      <c r="AA55" t="s">
        <v>331</v>
      </c>
      <c r="AB55">
        <v>0</v>
      </c>
      <c r="AR55" t="s">
        <v>333</v>
      </c>
    </row>
    <row r="56" spans="1:44" ht="15" customHeight="1" x14ac:dyDescent="0.35">
      <c r="A56">
        <v>1</v>
      </c>
      <c r="B56" s="26">
        <f t="shared" si="0"/>
        <v>46273.677083333343</v>
      </c>
      <c r="C56" t="s">
        <v>50</v>
      </c>
      <c r="D56">
        <v>3</v>
      </c>
      <c r="E56" s="26">
        <f t="shared" si="1"/>
        <v>46273.833333333343</v>
      </c>
      <c r="F56" s="26">
        <f t="shared" si="2"/>
        <v>46273.812500000007</v>
      </c>
      <c r="G56">
        <f t="shared" si="3"/>
        <v>0</v>
      </c>
      <c r="H56">
        <f t="shared" si="4"/>
        <v>6</v>
      </c>
      <c r="I56" s="27">
        <f t="shared" si="5"/>
        <v>0</v>
      </c>
      <c r="J56" s="28" t="str">
        <f t="shared" si="6"/>
        <v>NULL</v>
      </c>
      <c r="K56" s="29" t="str">
        <f t="shared" si="7"/>
        <v/>
      </c>
      <c r="L56" s="26" t="str">
        <f t="shared" si="8"/>
        <v/>
      </c>
      <c r="M56" t="str">
        <f t="shared" si="9"/>
        <v/>
      </c>
      <c r="N56" s="28" t="str">
        <f t="shared" si="10"/>
        <v>NULL</v>
      </c>
      <c r="O56" t="str">
        <f t="shared" si="11"/>
        <v/>
      </c>
      <c r="P56" t="str">
        <f t="shared" si="12"/>
        <v/>
      </c>
      <c r="Q56" s="10"/>
      <c r="R56" s="10"/>
      <c r="S56" s="16">
        <v>0</v>
      </c>
      <c r="T56" s="13"/>
      <c r="U56" s="14"/>
      <c r="V56" s="11"/>
      <c r="W56" s="10"/>
      <c r="X56" s="29"/>
      <c r="AA56" t="s">
        <v>331</v>
      </c>
      <c r="AB56">
        <v>0</v>
      </c>
      <c r="AR56" t="s">
        <v>333</v>
      </c>
    </row>
    <row r="57" spans="1:44" ht="15" customHeight="1" x14ac:dyDescent="0.35">
      <c r="A57">
        <v>1</v>
      </c>
      <c r="B57" s="26">
        <f t="shared" si="0"/>
        <v>46273.677083333343</v>
      </c>
      <c r="C57" t="s">
        <v>50</v>
      </c>
      <c r="D57">
        <v>4</v>
      </c>
      <c r="E57" s="26">
        <f t="shared" si="1"/>
        <v>46273.833333333343</v>
      </c>
      <c r="F57" s="26">
        <f t="shared" si="2"/>
        <v>46273.812500000007</v>
      </c>
      <c r="G57">
        <f t="shared" si="3"/>
        <v>1</v>
      </c>
      <c r="H57">
        <f t="shared" si="4"/>
        <v>4</v>
      </c>
      <c r="I57" s="27">
        <f t="shared" si="5"/>
        <v>0</v>
      </c>
      <c r="J57" s="28" t="str">
        <f t="shared" si="6"/>
        <v>NULL</v>
      </c>
      <c r="K57" s="29" t="str">
        <f t="shared" si="7"/>
        <v>NULL</v>
      </c>
      <c r="L57" s="26" t="str">
        <f t="shared" si="8"/>
        <v/>
      </c>
      <c r="M57" t="str">
        <f t="shared" si="9"/>
        <v>UNKNOWN - NO RATE</v>
      </c>
      <c r="N57" s="28" t="str">
        <f t="shared" si="10"/>
        <v>NULL</v>
      </c>
      <c r="O57" t="str">
        <f t="shared" si="11"/>
        <v/>
      </c>
      <c r="P57" t="str">
        <f t="shared" si="12"/>
        <v/>
      </c>
      <c r="Q57" s="10" t="s">
        <v>155</v>
      </c>
      <c r="R57" s="10"/>
      <c r="S57" s="16">
        <v>0</v>
      </c>
      <c r="T57" s="13"/>
      <c r="U57" s="14"/>
      <c r="V57" s="11"/>
      <c r="W57" s="10" t="s">
        <v>155</v>
      </c>
      <c r="X57" s="29"/>
      <c r="AA57" t="s">
        <v>331</v>
      </c>
      <c r="AB57">
        <v>0</v>
      </c>
      <c r="AI57" t="s">
        <v>155</v>
      </c>
      <c r="AQ57" t="s">
        <v>155</v>
      </c>
      <c r="AR57" t="s">
        <v>333</v>
      </c>
    </row>
    <row r="58" spans="1:44" ht="15" customHeight="1" x14ac:dyDescent="0.35">
      <c r="A58">
        <v>1</v>
      </c>
      <c r="B58" s="26">
        <f t="shared" si="0"/>
        <v>46273.677083333343</v>
      </c>
      <c r="C58" t="s">
        <v>50</v>
      </c>
      <c r="D58">
        <v>5</v>
      </c>
      <c r="E58" s="26">
        <f t="shared" si="1"/>
        <v>46273.833333333343</v>
      </c>
      <c r="F58" s="26">
        <f t="shared" si="2"/>
        <v>46273.812500000007</v>
      </c>
      <c r="G58">
        <f t="shared" si="3"/>
        <v>0</v>
      </c>
      <c r="H58">
        <f t="shared" si="4"/>
        <v>3</v>
      </c>
      <c r="I58" s="27">
        <f t="shared" si="5"/>
        <v>0</v>
      </c>
      <c r="J58" s="28" t="str">
        <f t="shared" si="6"/>
        <v>NULL</v>
      </c>
      <c r="K58" s="29" t="str">
        <f t="shared" si="7"/>
        <v/>
      </c>
      <c r="L58" s="26" t="str">
        <f t="shared" si="8"/>
        <v/>
      </c>
      <c r="M58" t="str">
        <f t="shared" si="9"/>
        <v/>
      </c>
      <c r="N58" s="28" t="str">
        <f t="shared" si="10"/>
        <v>NULL</v>
      </c>
      <c r="O58" t="str">
        <f t="shared" si="11"/>
        <v/>
      </c>
      <c r="P58" t="str">
        <f t="shared" si="12"/>
        <v/>
      </c>
      <c r="Q58" s="10"/>
      <c r="R58" s="10"/>
      <c r="S58" s="16">
        <v>0</v>
      </c>
      <c r="T58" s="13"/>
      <c r="U58" s="14"/>
      <c r="V58" s="11"/>
      <c r="W58" s="10"/>
      <c r="X58" s="29"/>
      <c r="AA58" t="s">
        <v>331</v>
      </c>
      <c r="AB58">
        <v>0</v>
      </c>
      <c r="AR58" t="s">
        <v>333</v>
      </c>
    </row>
    <row r="59" spans="1:44" ht="15" customHeight="1" x14ac:dyDescent="0.35">
      <c r="A59">
        <v>1</v>
      </c>
      <c r="B59" s="26">
        <f t="shared" si="0"/>
        <v>46273.677083333343</v>
      </c>
      <c r="C59" t="s">
        <v>50</v>
      </c>
      <c r="D59">
        <v>6</v>
      </c>
      <c r="E59" s="26">
        <f t="shared" si="1"/>
        <v>46273.833333333343</v>
      </c>
      <c r="F59" s="26">
        <f t="shared" si="2"/>
        <v>46273.812500000007</v>
      </c>
      <c r="G59">
        <f t="shared" si="3"/>
        <v>0</v>
      </c>
      <c r="H59">
        <f t="shared" si="4"/>
        <v>0</v>
      </c>
      <c r="I59" s="27">
        <f t="shared" si="5"/>
        <v>0</v>
      </c>
      <c r="J59" s="28" t="str">
        <f t="shared" si="6"/>
        <v>NULL</v>
      </c>
      <c r="K59" s="29" t="str">
        <f t="shared" si="7"/>
        <v/>
      </c>
      <c r="L59" s="26" t="str">
        <f t="shared" si="8"/>
        <v/>
      </c>
      <c r="M59" t="str">
        <f t="shared" si="9"/>
        <v/>
      </c>
      <c r="N59" s="28" t="str">
        <f t="shared" si="10"/>
        <v>NULL</v>
      </c>
      <c r="O59" t="str">
        <f t="shared" si="11"/>
        <v/>
      </c>
      <c r="P59" t="str">
        <f t="shared" si="12"/>
        <v/>
      </c>
      <c r="Q59" s="10"/>
      <c r="R59" s="10"/>
      <c r="S59" s="16">
        <v>0</v>
      </c>
      <c r="T59" s="13"/>
      <c r="U59" s="14"/>
      <c r="V59" s="11"/>
      <c r="W59" s="10"/>
      <c r="X59" s="29"/>
      <c r="AA59" t="s">
        <v>331</v>
      </c>
      <c r="AB59">
        <v>0</v>
      </c>
      <c r="AR59" t="s">
        <v>333</v>
      </c>
    </row>
    <row r="60" spans="1:44" ht="15" customHeight="1" x14ac:dyDescent="0.35">
      <c r="A60">
        <v>1</v>
      </c>
      <c r="B60" s="26">
        <f t="shared" si="0"/>
        <v>46273.677083333343</v>
      </c>
      <c r="C60" t="s">
        <v>51</v>
      </c>
      <c r="D60">
        <v>1</v>
      </c>
      <c r="E60" s="26">
        <f t="shared" si="1"/>
        <v>46273.833333333343</v>
      </c>
      <c r="F60" s="26">
        <f t="shared" si="2"/>
        <v>46273.812500000007</v>
      </c>
      <c r="G60">
        <f t="shared" si="3"/>
        <v>4</v>
      </c>
      <c r="H60">
        <f t="shared" si="4"/>
        <v>30</v>
      </c>
      <c r="I60" s="27">
        <f t="shared" si="5"/>
        <v>3</v>
      </c>
      <c r="J60" s="28">
        <f t="shared" si="6"/>
        <v>191.15044247787611</v>
      </c>
      <c r="K60" s="29">
        <f t="shared" si="7"/>
        <v>6.5393518518518517E-3</v>
      </c>
      <c r="L60" s="26">
        <f t="shared" si="8"/>
        <v>46273.683622685196</v>
      </c>
      <c r="M60" t="str">
        <f t="shared" si="9"/>
        <v>YES</v>
      </c>
      <c r="N60" s="28">
        <f t="shared" si="10"/>
        <v>63.716814159292035</v>
      </c>
      <c r="O60" t="str">
        <f t="shared" si="11"/>
        <v/>
      </c>
      <c r="P60" t="str">
        <f t="shared" si="12"/>
        <v/>
      </c>
      <c r="Q60" s="10" t="s">
        <v>151</v>
      </c>
      <c r="R60" s="10"/>
      <c r="S60" s="16">
        <v>3</v>
      </c>
      <c r="T60" s="13">
        <v>191.15044247787611</v>
      </c>
      <c r="U60" s="14">
        <v>6.5393518518518517E-3</v>
      </c>
      <c r="V60" s="11">
        <v>46273.683622685188</v>
      </c>
      <c r="W60" s="10" t="s">
        <v>151</v>
      </c>
      <c r="X60" s="29">
        <v>0</v>
      </c>
      <c r="AA60" t="s">
        <v>331</v>
      </c>
      <c r="AB60">
        <v>2</v>
      </c>
      <c r="AC60">
        <v>61.714285714285708</v>
      </c>
      <c r="AD60">
        <v>252.5179856115108</v>
      </c>
      <c r="AE60" s="54">
        <v>4.9501424537037042E-3</v>
      </c>
      <c r="AF60" s="54">
        <v>2.0254629629629629E-2</v>
      </c>
      <c r="AG60" s="53">
        <v>46273.682033475787</v>
      </c>
      <c r="AH60" s="53">
        <v>46273.697337962964</v>
      </c>
      <c r="AI60" t="s">
        <v>151</v>
      </c>
      <c r="AL60">
        <v>61.714285714285708</v>
      </c>
      <c r="AM60">
        <v>252.5179856115108</v>
      </c>
      <c r="AN60" s="54">
        <v>4.9501424537037042E-3</v>
      </c>
      <c r="AO60" s="54">
        <v>2.0254629629629629E-2</v>
      </c>
      <c r="AP60" s="53">
        <v>46273.697337962964</v>
      </c>
      <c r="AQ60" t="s">
        <v>151</v>
      </c>
      <c r="AR60" t="s">
        <v>332</v>
      </c>
    </row>
    <row r="61" spans="1:44" ht="15" customHeight="1" x14ac:dyDescent="0.35">
      <c r="A61">
        <v>1</v>
      </c>
      <c r="B61" s="26">
        <f t="shared" si="0"/>
        <v>46273.677083333343</v>
      </c>
      <c r="C61" t="s">
        <v>51</v>
      </c>
      <c r="D61">
        <v>2</v>
      </c>
      <c r="E61" s="26">
        <f t="shared" si="1"/>
        <v>46273.833333333343</v>
      </c>
      <c r="F61" s="26">
        <f t="shared" si="2"/>
        <v>46273.812500000007</v>
      </c>
      <c r="G61">
        <f t="shared" si="3"/>
        <v>1</v>
      </c>
      <c r="H61">
        <f t="shared" si="4"/>
        <v>8</v>
      </c>
      <c r="I61" s="27">
        <f t="shared" si="5"/>
        <v>1</v>
      </c>
      <c r="J61" s="28">
        <f t="shared" si="6"/>
        <v>0</v>
      </c>
      <c r="K61" s="29" t="str">
        <f t="shared" si="7"/>
        <v>NULL</v>
      </c>
      <c r="L61" s="26" t="str">
        <f t="shared" si="8"/>
        <v/>
      </c>
      <c r="M61" t="str">
        <f t="shared" si="9"/>
        <v>UNKNOWN - NO RATE</v>
      </c>
      <c r="N61" s="28" t="str">
        <f t="shared" si="10"/>
        <v>NULL</v>
      </c>
      <c r="O61" t="str">
        <f t="shared" si="11"/>
        <v/>
      </c>
      <c r="P61" t="str">
        <f t="shared" si="12"/>
        <v/>
      </c>
      <c r="Q61" s="10" t="s">
        <v>155</v>
      </c>
      <c r="R61" s="10"/>
      <c r="S61" s="16">
        <v>1</v>
      </c>
      <c r="T61" s="13">
        <v>0</v>
      </c>
      <c r="U61" s="14"/>
      <c r="V61" s="11"/>
      <c r="W61" s="10" t="s">
        <v>155</v>
      </c>
      <c r="X61" s="29"/>
      <c r="AA61" t="s">
        <v>331</v>
      </c>
      <c r="AB61">
        <v>0</v>
      </c>
      <c r="AI61" t="s">
        <v>155</v>
      </c>
      <c r="AQ61" t="s">
        <v>155</v>
      </c>
      <c r="AR61" t="s">
        <v>333</v>
      </c>
    </row>
    <row r="62" spans="1:44" ht="15" customHeight="1" x14ac:dyDescent="0.35">
      <c r="A62">
        <v>1</v>
      </c>
      <c r="B62" s="26">
        <f t="shared" si="0"/>
        <v>46273.677083333343</v>
      </c>
      <c r="C62" t="s">
        <v>51</v>
      </c>
      <c r="D62">
        <v>3</v>
      </c>
      <c r="E62" s="26">
        <f t="shared" si="1"/>
        <v>46273.833333333343</v>
      </c>
      <c r="F62" s="26">
        <f t="shared" si="2"/>
        <v>46273.812500000007</v>
      </c>
      <c r="G62">
        <f t="shared" si="3"/>
        <v>4</v>
      </c>
      <c r="H62">
        <f t="shared" si="4"/>
        <v>6</v>
      </c>
      <c r="I62" s="27">
        <f t="shared" si="5"/>
        <v>0</v>
      </c>
      <c r="J62" s="28" t="str">
        <f t="shared" si="6"/>
        <v>NULL</v>
      </c>
      <c r="K62" s="29" t="str">
        <f t="shared" si="7"/>
        <v>NULL</v>
      </c>
      <c r="L62" s="26" t="str">
        <f t="shared" si="8"/>
        <v/>
      </c>
      <c r="M62" t="str">
        <f t="shared" si="9"/>
        <v>UNKNOWN - NO RATE</v>
      </c>
      <c r="N62" s="28" t="str">
        <f t="shared" si="10"/>
        <v>NULL</v>
      </c>
      <c r="O62" t="str">
        <f t="shared" si="11"/>
        <v/>
      </c>
      <c r="P62" t="str">
        <f t="shared" si="12"/>
        <v/>
      </c>
      <c r="Q62" s="10" t="s">
        <v>155</v>
      </c>
      <c r="R62" s="10"/>
      <c r="S62" s="16">
        <v>0</v>
      </c>
      <c r="T62" s="13"/>
      <c r="U62" s="14"/>
      <c r="V62" s="11"/>
      <c r="W62" s="10" t="s">
        <v>155</v>
      </c>
      <c r="X62" s="29"/>
      <c r="AA62" t="s">
        <v>331</v>
      </c>
      <c r="AB62">
        <v>0</v>
      </c>
      <c r="AI62" t="s">
        <v>155</v>
      </c>
      <c r="AQ62" t="s">
        <v>155</v>
      </c>
      <c r="AR62" t="s">
        <v>333</v>
      </c>
    </row>
    <row r="63" spans="1:44" ht="15" customHeight="1" x14ac:dyDescent="0.35">
      <c r="A63">
        <v>1</v>
      </c>
      <c r="B63" s="26">
        <f t="shared" si="0"/>
        <v>46273.677083333343</v>
      </c>
      <c r="C63" t="s">
        <v>51</v>
      </c>
      <c r="D63">
        <v>4</v>
      </c>
      <c r="E63" s="26">
        <f t="shared" si="1"/>
        <v>46273.833333333343</v>
      </c>
      <c r="F63" s="26">
        <f t="shared" si="2"/>
        <v>46273.812500000007</v>
      </c>
      <c r="G63">
        <f t="shared" si="3"/>
        <v>0</v>
      </c>
      <c r="H63">
        <f t="shared" si="4"/>
        <v>4</v>
      </c>
      <c r="I63" s="27">
        <f t="shared" si="5"/>
        <v>0</v>
      </c>
      <c r="J63" s="28" t="str">
        <f t="shared" si="6"/>
        <v>NULL</v>
      </c>
      <c r="K63" s="29" t="str">
        <f t="shared" si="7"/>
        <v/>
      </c>
      <c r="L63" s="26" t="str">
        <f t="shared" si="8"/>
        <v/>
      </c>
      <c r="M63" t="str">
        <f t="shared" si="9"/>
        <v/>
      </c>
      <c r="N63" s="28" t="str">
        <f t="shared" si="10"/>
        <v>NULL</v>
      </c>
      <c r="O63" t="str">
        <f t="shared" si="11"/>
        <v/>
      </c>
      <c r="P63" t="str">
        <f t="shared" si="12"/>
        <v/>
      </c>
      <c r="Q63" s="10"/>
      <c r="R63" s="10"/>
      <c r="S63" s="16">
        <v>0</v>
      </c>
      <c r="T63" s="13"/>
      <c r="U63" s="14"/>
      <c r="V63" s="11"/>
      <c r="W63" s="10"/>
      <c r="X63" s="29"/>
      <c r="AA63" t="s">
        <v>331</v>
      </c>
      <c r="AB63">
        <v>0</v>
      </c>
      <c r="AR63" t="s">
        <v>333</v>
      </c>
    </row>
    <row r="64" spans="1:44" ht="15" customHeight="1" x14ac:dyDescent="0.35">
      <c r="A64">
        <v>1</v>
      </c>
      <c r="B64" s="26">
        <f t="shared" si="0"/>
        <v>46273.677083333343</v>
      </c>
      <c r="C64" t="s">
        <v>51</v>
      </c>
      <c r="D64">
        <v>5</v>
      </c>
      <c r="E64" s="26">
        <f t="shared" si="1"/>
        <v>46273.833333333343</v>
      </c>
      <c r="F64" s="26">
        <f t="shared" si="2"/>
        <v>46273.812500000007</v>
      </c>
      <c r="G64">
        <f t="shared" si="3"/>
        <v>0</v>
      </c>
      <c r="H64">
        <f t="shared" si="4"/>
        <v>3</v>
      </c>
      <c r="I64" s="27">
        <f t="shared" si="5"/>
        <v>0</v>
      </c>
      <c r="J64" s="28" t="str">
        <f t="shared" si="6"/>
        <v>NULL</v>
      </c>
      <c r="K64" s="29" t="str">
        <f t="shared" si="7"/>
        <v/>
      </c>
      <c r="L64" s="26" t="str">
        <f t="shared" si="8"/>
        <v/>
      </c>
      <c r="M64" t="str">
        <f t="shared" si="9"/>
        <v/>
      </c>
      <c r="N64" s="28" t="str">
        <f t="shared" si="10"/>
        <v>NULL</v>
      </c>
      <c r="O64" t="str">
        <f t="shared" si="11"/>
        <v/>
      </c>
      <c r="P64" t="str">
        <f t="shared" si="12"/>
        <v/>
      </c>
      <c r="Q64" s="10"/>
      <c r="R64" s="10"/>
      <c r="S64" s="16">
        <v>0</v>
      </c>
      <c r="T64" s="13"/>
      <c r="U64" s="14"/>
      <c r="V64" s="11"/>
      <c r="W64" s="10"/>
      <c r="X64" s="29"/>
      <c r="AA64" t="s">
        <v>331</v>
      </c>
      <c r="AB64">
        <v>0</v>
      </c>
      <c r="AR64" t="s">
        <v>333</v>
      </c>
    </row>
    <row r="65" spans="1:44" ht="15" customHeight="1" x14ac:dyDescent="0.35">
      <c r="A65">
        <v>1</v>
      </c>
      <c r="B65" s="26">
        <f t="shared" si="0"/>
        <v>46273.677083333343</v>
      </c>
      <c r="C65" t="s">
        <v>51</v>
      </c>
      <c r="D65">
        <v>6</v>
      </c>
      <c r="E65" s="26">
        <f t="shared" si="1"/>
        <v>46273.833333333343</v>
      </c>
      <c r="F65" s="26">
        <f t="shared" si="2"/>
        <v>46273.812500000007</v>
      </c>
      <c r="G65">
        <f t="shared" si="3"/>
        <v>0</v>
      </c>
      <c r="H65">
        <f t="shared" si="4"/>
        <v>0</v>
      </c>
      <c r="I65" s="27">
        <f t="shared" si="5"/>
        <v>0</v>
      </c>
      <c r="J65" s="28" t="str">
        <f t="shared" si="6"/>
        <v>NULL</v>
      </c>
      <c r="K65" s="29" t="str">
        <f t="shared" si="7"/>
        <v/>
      </c>
      <c r="L65" s="26" t="str">
        <f t="shared" si="8"/>
        <v/>
      </c>
      <c r="M65" t="str">
        <f t="shared" si="9"/>
        <v/>
      </c>
      <c r="N65" s="28" t="str">
        <f t="shared" si="10"/>
        <v>NULL</v>
      </c>
      <c r="O65" t="str">
        <f t="shared" si="11"/>
        <v/>
      </c>
      <c r="P65" t="str">
        <f t="shared" si="12"/>
        <v/>
      </c>
      <c r="Q65" s="10"/>
      <c r="R65" s="10"/>
      <c r="S65" s="16">
        <v>0</v>
      </c>
      <c r="T65" s="13"/>
      <c r="U65" s="14"/>
      <c r="V65" s="11"/>
      <c r="W65" s="10"/>
      <c r="X65" s="29"/>
      <c r="AA65" t="s">
        <v>331</v>
      </c>
      <c r="AB65">
        <v>0</v>
      </c>
      <c r="AR65" t="s">
        <v>333</v>
      </c>
    </row>
    <row r="66" spans="1:44" ht="15" customHeight="1" x14ac:dyDescent="0.35">
      <c r="A66">
        <v>1</v>
      </c>
      <c r="B66" s="26">
        <f t="shared" si="0"/>
        <v>46273.677083333343</v>
      </c>
      <c r="C66" t="s">
        <v>52</v>
      </c>
      <c r="D66">
        <v>1</v>
      </c>
      <c r="E66" s="26">
        <f t="shared" si="1"/>
        <v>46273.84375</v>
      </c>
      <c r="F66" s="26">
        <f t="shared" si="2"/>
        <v>46273.822916666664</v>
      </c>
      <c r="G66">
        <f t="shared" si="3"/>
        <v>0</v>
      </c>
      <c r="H66">
        <f t="shared" si="4"/>
        <v>54</v>
      </c>
      <c r="I66" s="27">
        <f t="shared" si="5"/>
        <v>3</v>
      </c>
      <c r="J66" s="28">
        <f t="shared" si="6"/>
        <v>191.15044247787611</v>
      </c>
      <c r="K66" s="29" t="str">
        <f t="shared" si="7"/>
        <v/>
      </c>
      <c r="L66" s="26" t="str">
        <f t="shared" si="8"/>
        <v/>
      </c>
      <c r="M66" t="str">
        <f t="shared" si="9"/>
        <v/>
      </c>
      <c r="N66" s="28">
        <f t="shared" si="10"/>
        <v>63.716814159292035</v>
      </c>
      <c r="O66" t="str">
        <f t="shared" si="11"/>
        <v/>
      </c>
      <c r="P66" t="str">
        <f t="shared" si="12"/>
        <v/>
      </c>
      <c r="Q66" s="10"/>
      <c r="R66" s="10"/>
      <c r="S66" s="16">
        <v>3</v>
      </c>
      <c r="T66" s="13">
        <v>191.15044247787611</v>
      </c>
      <c r="U66" s="14"/>
      <c r="V66" s="11"/>
      <c r="W66" s="10"/>
      <c r="X66" s="29"/>
      <c r="AA66" t="s">
        <v>331</v>
      </c>
      <c r="AB66">
        <v>2</v>
      </c>
      <c r="AC66">
        <v>61.714285714285708</v>
      </c>
      <c r="AD66">
        <v>252.5179856115108</v>
      </c>
      <c r="AL66">
        <v>61.714285714285708</v>
      </c>
      <c r="AM66">
        <v>252.5179856115108</v>
      </c>
      <c r="AR66" t="s">
        <v>332</v>
      </c>
    </row>
    <row r="67" spans="1:44" ht="15" customHeight="1" x14ac:dyDescent="0.35">
      <c r="A67">
        <v>1</v>
      </c>
      <c r="B67" s="26">
        <f t="shared" si="0"/>
        <v>46273.677083333343</v>
      </c>
      <c r="C67" t="s">
        <v>52</v>
      </c>
      <c r="D67">
        <v>2</v>
      </c>
      <c r="E67" s="26">
        <f t="shared" si="1"/>
        <v>46273.84375</v>
      </c>
      <c r="F67" s="26">
        <f t="shared" si="2"/>
        <v>46273.822916666664</v>
      </c>
      <c r="G67">
        <f t="shared" si="3"/>
        <v>1</v>
      </c>
      <c r="H67">
        <f t="shared" si="4"/>
        <v>11</v>
      </c>
      <c r="I67" s="27">
        <f t="shared" si="5"/>
        <v>1</v>
      </c>
      <c r="J67" s="28">
        <f t="shared" si="6"/>
        <v>0</v>
      </c>
      <c r="K67" s="29" t="str">
        <f t="shared" si="7"/>
        <v>NULL</v>
      </c>
      <c r="L67" s="26" t="str">
        <f t="shared" si="8"/>
        <v/>
      </c>
      <c r="M67" t="str">
        <f t="shared" si="9"/>
        <v>UNKNOWN - NO RATE</v>
      </c>
      <c r="N67" s="28" t="str">
        <f t="shared" si="10"/>
        <v>NULL</v>
      </c>
      <c r="O67" t="str">
        <f t="shared" si="11"/>
        <v/>
      </c>
      <c r="P67" t="str">
        <f t="shared" si="12"/>
        <v/>
      </c>
      <c r="Q67" s="10" t="s">
        <v>155</v>
      </c>
      <c r="R67" s="10"/>
      <c r="S67" s="16">
        <v>1</v>
      </c>
      <c r="T67" s="13">
        <v>0</v>
      </c>
      <c r="U67" s="14"/>
      <c r="V67" s="11"/>
      <c r="W67" s="10" t="s">
        <v>155</v>
      </c>
      <c r="X67" s="29"/>
      <c r="AA67" t="s">
        <v>331</v>
      </c>
      <c r="AB67">
        <v>0</v>
      </c>
      <c r="AI67" t="s">
        <v>155</v>
      </c>
      <c r="AQ67" t="s">
        <v>155</v>
      </c>
      <c r="AR67" t="s">
        <v>333</v>
      </c>
    </row>
    <row r="68" spans="1:44" ht="15" customHeight="1" x14ac:dyDescent="0.35">
      <c r="A68">
        <v>1</v>
      </c>
      <c r="B68" s="26">
        <f t="shared" si="0"/>
        <v>46273.677083333343</v>
      </c>
      <c r="C68" t="s">
        <v>52</v>
      </c>
      <c r="D68">
        <v>3</v>
      </c>
      <c r="E68" s="26">
        <f t="shared" si="1"/>
        <v>46273.84375</v>
      </c>
      <c r="F68" s="26">
        <f t="shared" si="2"/>
        <v>46273.822916666664</v>
      </c>
      <c r="G68">
        <f t="shared" si="3"/>
        <v>3</v>
      </c>
      <c r="H68">
        <f t="shared" si="4"/>
        <v>19</v>
      </c>
      <c r="I68" s="27">
        <f t="shared" si="5"/>
        <v>0</v>
      </c>
      <c r="J68" s="28" t="str">
        <f t="shared" si="6"/>
        <v>NULL</v>
      </c>
      <c r="K68" s="29" t="str">
        <f t="shared" si="7"/>
        <v>NULL</v>
      </c>
      <c r="L68" s="26" t="str">
        <f t="shared" si="8"/>
        <v/>
      </c>
      <c r="M68" t="str">
        <f t="shared" si="9"/>
        <v>UNKNOWN - NO RATE</v>
      </c>
      <c r="N68" s="28" t="str">
        <f t="shared" si="10"/>
        <v>NULL</v>
      </c>
      <c r="O68" t="str">
        <f t="shared" si="11"/>
        <v/>
      </c>
      <c r="P68" t="str">
        <f t="shared" si="12"/>
        <v/>
      </c>
      <c r="Q68" s="10" t="s">
        <v>155</v>
      </c>
      <c r="R68" s="10"/>
      <c r="S68" s="16">
        <v>0</v>
      </c>
      <c r="T68" s="13"/>
      <c r="U68" s="14"/>
      <c r="V68" s="11"/>
      <c r="W68" s="10" t="s">
        <v>155</v>
      </c>
      <c r="X68" s="29"/>
      <c r="AA68" t="s">
        <v>331</v>
      </c>
      <c r="AB68">
        <v>0</v>
      </c>
      <c r="AI68" t="s">
        <v>155</v>
      </c>
      <c r="AQ68" t="s">
        <v>155</v>
      </c>
      <c r="AR68" t="s">
        <v>333</v>
      </c>
    </row>
    <row r="69" spans="1:44" ht="15" customHeight="1" x14ac:dyDescent="0.35">
      <c r="A69">
        <v>1</v>
      </c>
      <c r="B69" s="26">
        <f t="shared" si="0"/>
        <v>46273.677083333343</v>
      </c>
      <c r="C69" t="s">
        <v>52</v>
      </c>
      <c r="D69">
        <v>4</v>
      </c>
      <c r="E69" s="26">
        <f t="shared" si="1"/>
        <v>46273.84375</v>
      </c>
      <c r="F69" s="26">
        <f t="shared" si="2"/>
        <v>46273.822916666664</v>
      </c>
      <c r="G69">
        <f t="shared" si="3"/>
        <v>3</v>
      </c>
      <c r="H69">
        <f t="shared" si="4"/>
        <v>16</v>
      </c>
      <c r="I69" s="27">
        <f t="shared" si="5"/>
        <v>0</v>
      </c>
      <c r="J69" s="28" t="str">
        <f t="shared" si="6"/>
        <v>NULL</v>
      </c>
      <c r="K69" s="29" t="str">
        <f t="shared" si="7"/>
        <v>NULL</v>
      </c>
      <c r="L69" s="26" t="str">
        <f t="shared" si="8"/>
        <v/>
      </c>
      <c r="M69" t="str">
        <f t="shared" si="9"/>
        <v>UNKNOWN - NO RATE</v>
      </c>
      <c r="N69" s="28" t="str">
        <f t="shared" si="10"/>
        <v>NULL</v>
      </c>
      <c r="O69" t="str">
        <f t="shared" si="11"/>
        <v/>
      </c>
      <c r="P69" t="str">
        <f t="shared" si="12"/>
        <v/>
      </c>
      <c r="Q69" s="10" t="s">
        <v>155</v>
      </c>
      <c r="R69" s="10"/>
      <c r="S69" s="16">
        <v>0</v>
      </c>
      <c r="T69" s="13"/>
      <c r="U69" s="14"/>
      <c r="V69" s="11"/>
      <c r="W69" s="10" t="s">
        <v>155</v>
      </c>
      <c r="X69" s="29"/>
      <c r="AA69" t="s">
        <v>331</v>
      </c>
      <c r="AB69">
        <v>0</v>
      </c>
      <c r="AI69" t="s">
        <v>155</v>
      </c>
      <c r="AQ69" t="s">
        <v>155</v>
      </c>
      <c r="AR69" t="s">
        <v>333</v>
      </c>
    </row>
    <row r="70" spans="1:44" ht="15" customHeight="1" x14ac:dyDescent="0.35">
      <c r="A70">
        <v>1</v>
      </c>
      <c r="B70" s="26">
        <f t="shared" ref="B70:B133" si="13">INDEX(SNAP_TIMES,MATCH(A70,SNAP_NOS,0))</f>
        <v>46273.677083333343</v>
      </c>
      <c r="C70" t="s">
        <v>52</v>
      </c>
      <c r="D70">
        <v>5</v>
      </c>
      <c r="E70" s="26">
        <f t="shared" ref="E70:E133" si="14">IF(AND(INDEX(SH_CHG,MATCH(C70,SH_ID,0))&lt;&gt;"",B70&gt;=INDEX(SH_CHG,MATCH(C70,SH_ID,0))),INDEX(SH_DEP,MATCH(C70,SH_ID,0)),INDEX(SH_ORIG,MATCH(C70,SH_ID,0)))</f>
        <v>46273.84375</v>
      </c>
      <c r="F70" s="26">
        <f t="shared" ref="F70:F133" si="15">E70-LOADING_MINUTES/1440</f>
        <v>46273.822916666664</v>
      </c>
      <c r="G70">
        <f t="shared" ref="G70:G133" si="16">COUNTIFS(OL_SNAP,A70,OL_EFF,C70,OL_WT,D70,OL_OPEN,"&gt;0")</f>
        <v>1</v>
      </c>
      <c r="H70">
        <f t="shared" ref="H70:H133" si="17">SUMIFS($G$6:$G$3569,$A$6:$A$3569,A70,$D$6:$D$3569,D70,$F$6:$F$3569,"&lt;="&amp;F70)</f>
        <v>7</v>
      </c>
      <c r="I70" s="27">
        <f t="shared" ref="I70:I133" si="18">INDEX(C_RES,MATCH(1,INDEX((C_SN=A70)*(C_WT=D70),0),0))</f>
        <v>0</v>
      </c>
      <c r="J70" s="28" t="str">
        <f t="shared" ref="J70:J133" si="19">INDEX(C_RL,MATCH(1,INDEX((C_SN=A70)*(C_WT=D70),0),0))</f>
        <v>NULL</v>
      </c>
      <c r="K70" s="29" t="str">
        <f t="shared" ref="K70:K133" si="20">IF(G70=0,"",IF(ISNUMBER(J70),IF(J70&gt;0,H70/J70/24,"NULL"),"NULL"))</f>
        <v>NULL</v>
      </c>
      <c r="L70" s="26" t="str">
        <f t="shared" ref="L70:L133" si="21">IF(ISNUMBER(K70),B70+K70,"")</f>
        <v/>
      </c>
      <c r="M70" t="str">
        <f t="shared" ref="M70:M133" si="22">IF(G70=0,"",IF(B70&gt;=F70,"NO - CUTOFF PASSED",IF(ISNUMBER(K70),IF(L70&lt;=F70,"YES","NO"),"UNKNOWN - NO RATE")))</f>
        <v>UNKNOWN - NO RATE</v>
      </c>
      <c r="N70" s="28" t="str">
        <f t="shared" ref="N70:N133" si="23">IFERROR(IF(AND(INDEX(C_HRS,MATCH(1,INDEX((C_SN=A70)*(C_WT=D70),0),0))&gt;0,INDEX(C_TL,MATCH(1,INDEX((C_SN=A70)*(C_WT=D70),0),0))&gt;0),INDEX(C_TL,MATCH(1,INDEX((C_SN=A70)*(C_WT=D70),0),0))/INDEX(C_HRS,MATCH(1,INDEX((C_SN=A70)*(C_WT=D70),0),0)),"NULL"),"NULL")</f>
        <v>NULL</v>
      </c>
      <c r="O70" t="str">
        <f t="shared" ref="O70:O133" si="24">IF(M70="NO",IF(ISNUMBER(N70),ROUNDUP(H70/(N70*(F70-B70)*24),0),"CANNOT ESTIMATE - NO RATE"),"")</f>
        <v/>
      </c>
      <c r="P70" t="str">
        <f t="shared" ref="P70:P133" si="25">IF(ISNUMBER(O70),MAX(0,O70-I70),O70)</f>
        <v/>
      </c>
      <c r="Q70" s="10" t="s">
        <v>155</v>
      </c>
      <c r="R70" s="10"/>
      <c r="S70" s="16">
        <v>0</v>
      </c>
      <c r="T70" s="13"/>
      <c r="U70" s="14"/>
      <c r="V70" s="11"/>
      <c r="W70" s="10" t="s">
        <v>155</v>
      </c>
      <c r="X70" s="29"/>
      <c r="AA70" t="s">
        <v>331</v>
      </c>
      <c r="AB70">
        <v>0</v>
      </c>
      <c r="AI70" t="s">
        <v>155</v>
      </c>
      <c r="AQ70" t="s">
        <v>155</v>
      </c>
      <c r="AR70" t="s">
        <v>333</v>
      </c>
    </row>
    <row r="71" spans="1:44" ht="15" customHeight="1" x14ac:dyDescent="0.35">
      <c r="A71">
        <v>1</v>
      </c>
      <c r="B71" s="26">
        <f t="shared" si="13"/>
        <v>46273.677083333343</v>
      </c>
      <c r="C71" t="s">
        <v>52</v>
      </c>
      <c r="D71">
        <v>6</v>
      </c>
      <c r="E71" s="26">
        <f t="shared" si="14"/>
        <v>46273.84375</v>
      </c>
      <c r="F71" s="26">
        <f t="shared" si="15"/>
        <v>46273.822916666664</v>
      </c>
      <c r="G71">
        <f t="shared" si="16"/>
        <v>0</v>
      </c>
      <c r="H71">
        <f t="shared" si="17"/>
        <v>0</v>
      </c>
      <c r="I71" s="27">
        <f t="shared" si="18"/>
        <v>0</v>
      </c>
      <c r="J71" s="28" t="str">
        <f t="shared" si="19"/>
        <v>NULL</v>
      </c>
      <c r="K71" s="29" t="str">
        <f t="shared" si="20"/>
        <v/>
      </c>
      <c r="L71" s="26" t="str">
        <f t="shared" si="21"/>
        <v/>
      </c>
      <c r="M71" t="str">
        <f t="shared" si="22"/>
        <v/>
      </c>
      <c r="N71" s="28" t="str">
        <f t="shared" si="23"/>
        <v>NULL</v>
      </c>
      <c r="O71" t="str">
        <f t="shared" si="24"/>
        <v/>
      </c>
      <c r="P71" t="str">
        <f t="shared" si="25"/>
        <v/>
      </c>
      <c r="Q71" s="10"/>
      <c r="R71" s="10"/>
      <c r="S71" s="16">
        <v>0</v>
      </c>
      <c r="T71" s="13"/>
      <c r="U71" s="14"/>
      <c r="V71" s="11"/>
      <c r="W71" s="10"/>
      <c r="X71" s="29"/>
      <c r="AA71" t="s">
        <v>331</v>
      </c>
      <c r="AB71">
        <v>0</v>
      </c>
      <c r="AR71" t="s">
        <v>333</v>
      </c>
    </row>
    <row r="72" spans="1:44" ht="15" customHeight="1" x14ac:dyDescent="0.35">
      <c r="A72">
        <v>1</v>
      </c>
      <c r="B72" s="26">
        <f t="shared" si="13"/>
        <v>46273.677083333343</v>
      </c>
      <c r="C72" t="s">
        <v>53</v>
      </c>
      <c r="D72">
        <v>1</v>
      </c>
      <c r="E72" s="26">
        <f t="shared" si="14"/>
        <v>46273.84375</v>
      </c>
      <c r="F72" s="26">
        <f t="shared" si="15"/>
        <v>46273.822916666664</v>
      </c>
      <c r="G72">
        <f t="shared" si="16"/>
        <v>1</v>
      </c>
      <c r="H72">
        <f t="shared" si="17"/>
        <v>54</v>
      </c>
      <c r="I72" s="27">
        <f t="shared" si="18"/>
        <v>3</v>
      </c>
      <c r="J72" s="28">
        <f t="shared" si="19"/>
        <v>191.15044247787611</v>
      </c>
      <c r="K72" s="29">
        <f t="shared" si="20"/>
        <v>1.1770833333333333E-2</v>
      </c>
      <c r="L72" s="26">
        <f t="shared" si="21"/>
        <v>46273.688854166678</v>
      </c>
      <c r="M72" t="str">
        <f t="shared" si="22"/>
        <v>YES</v>
      </c>
      <c r="N72" s="28">
        <f t="shared" si="23"/>
        <v>63.716814159292035</v>
      </c>
      <c r="O72" t="str">
        <f t="shared" si="24"/>
        <v/>
      </c>
      <c r="P72" t="str">
        <f t="shared" si="25"/>
        <v/>
      </c>
      <c r="Q72" s="10" t="s">
        <v>151</v>
      </c>
      <c r="R72" s="10"/>
      <c r="S72" s="16">
        <v>3</v>
      </c>
      <c r="T72" s="13">
        <v>191.15044247787611</v>
      </c>
      <c r="U72" s="14">
        <v>1.1770833333333329E-2</v>
      </c>
      <c r="V72" s="11">
        <v>46273.688854166663</v>
      </c>
      <c r="W72" s="10" t="s">
        <v>151</v>
      </c>
      <c r="X72" s="29">
        <v>0</v>
      </c>
      <c r="AA72" t="s">
        <v>331</v>
      </c>
      <c r="AB72">
        <v>2</v>
      </c>
      <c r="AC72">
        <v>61.714285714285708</v>
      </c>
      <c r="AD72">
        <v>252.5179856115108</v>
      </c>
      <c r="AE72" s="54">
        <v>8.9102564120370365E-3</v>
      </c>
      <c r="AF72" s="54">
        <v>3.6458333333333343E-2</v>
      </c>
      <c r="AG72" s="53">
        <v>46273.685993589737</v>
      </c>
      <c r="AH72" s="53">
        <v>46273.713541666657</v>
      </c>
      <c r="AI72" t="s">
        <v>151</v>
      </c>
      <c r="AL72">
        <v>61.714285714285708</v>
      </c>
      <c r="AM72">
        <v>252.5179856115108</v>
      </c>
      <c r="AN72" s="54">
        <v>8.9102564120370365E-3</v>
      </c>
      <c r="AO72" s="54">
        <v>3.6458333333333343E-2</v>
      </c>
      <c r="AP72" s="53">
        <v>46273.713541666657</v>
      </c>
      <c r="AQ72" t="s">
        <v>151</v>
      </c>
      <c r="AR72" t="s">
        <v>332</v>
      </c>
    </row>
    <row r="73" spans="1:44" ht="15" customHeight="1" x14ac:dyDescent="0.35">
      <c r="A73">
        <v>1</v>
      </c>
      <c r="B73" s="26">
        <f t="shared" si="13"/>
        <v>46273.677083333343</v>
      </c>
      <c r="C73" t="s">
        <v>53</v>
      </c>
      <c r="D73">
        <v>2</v>
      </c>
      <c r="E73" s="26">
        <f t="shared" si="14"/>
        <v>46273.84375</v>
      </c>
      <c r="F73" s="26">
        <f t="shared" si="15"/>
        <v>46273.822916666664</v>
      </c>
      <c r="G73">
        <f t="shared" si="16"/>
        <v>0</v>
      </c>
      <c r="H73">
        <f t="shared" si="17"/>
        <v>11</v>
      </c>
      <c r="I73" s="27">
        <f t="shared" si="18"/>
        <v>1</v>
      </c>
      <c r="J73" s="28">
        <f t="shared" si="19"/>
        <v>0</v>
      </c>
      <c r="K73" s="29" t="str">
        <f t="shared" si="20"/>
        <v/>
      </c>
      <c r="L73" s="26" t="str">
        <f t="shared" si="21"/>
        <v/>
      </c>
      <c r="M73" t="str">
        <f t="shared" si="22"/>
        <v/>
      </c>
      <c r="N73" s="28" t="str">
        <f t="shared" si="23"/>
        <v>NULL</v>
      </c>
      <c r="O73" t="str">
        <f t="shared" si="24"/>
        <v/>
      </c>
      <c r="P73" t="str">
        <f t="shared" si="25"/>
        <v/>
      </c>
      <c r="Q73" s="10"/>
      <c r="R73" s="10"/>
      <c r="S73" s="16">
        <v>1</v>
      </c>
      <c r="T73" s="13">
        <v>0</v>
      </c>
      <c r="U73" s="14"/>
      <c r="V73" s="11"/>
      <c r="W73" s="10"/>
      <c r="X73" s="29"/>
      <c r="AA73" t="s">
        <v>331</v>
      </c>
      <c r="AB73">
        <v>0</v>
      </c>
      <c r="AR73" t="s">
        <v>333</v>
      </c>
    </row>
    <row r="74" spans="1:44" ht="15" customHeight="1" x14ac:dyDescent="0.35">
      <c r="A74">
        <v>1</v>
      </c>
      <c r="B74" s="26">
        <f t="shared" si="13"/>
        <v>46273.677083333343</v>
      </c>
      <c r="C74" t="s">
        <v>53</v>
      </c>
      <c r="D74">
        <v>3</v>
      </c>
      <c r="E74" s="26">
        <f t="shared" si="14"/>
        <v>46273.84375</v>
      </c>
      <c r="F74" s="26">
        <f t="shared" si="15"/>
        <v>46273.822916666664</v>
      </c>
      <c r="G74">
        <f t="shared" si="16"/>
        <v>6</v>
      </c>
      <c r="H74">
        <f t="shared" si="17"/>
        <v>19</v>
      </c>
      <c r="I74" s="27">
        <f t="shared" si="18"/>
        <v>0</v>
      </c>
      <c r="J74" s="28" t="str">
        <f t="shared" si="19"/>
        <v>NULL</v>
      </c>
      <c r="K74" s="29" t="str">
        <f t="shared" si="20"/>
        <v>NULL</v>
      </c>
      <c r="L74" s="26" t="str">
        <f t="shared" si="21"/>
        <v/>
      </c>
      <c r="M74" t="str">
        <f t="shared" si="22"/>
        <v>UNKNOWN - NO RATE</v>
      </c>
      <c r="N74" s="28" t="str">
        <f t="shared" si="23"/>
        <v>NULL</v>
      </c>
      <c r="O74" t="str">
        <f t="shared" si="24"/>
        <v/>
      </c>
      <c r="P74" t="str">
        <f t="shared" si="25"/>
        <v/>
      </c>
      <c r="Q74" s="10" t="s">
        <v>155</v>
      </c>
      <c r="R74" s="10"/>
      <c r="S74" s="16">
        <v>0</v>
      </c>
      <c r="T74" s="13"/>
      <c r="U74" s="14"/>
      <c r="V74" s="11"/>
      <c r="W74" s="10" t="s">
        <v>155</v>
      </c>
      <c r="X74" s="29"/>
      <c r="AA74" t="s">
        <v>331</v>
      </c>
      <c r="AB74">
        <v>0</v>
      </c>
      <c r="AI74" t="s">
        <v>155</v>
      </c>
      <c r="AQ74" t="s">
        <v>155</v>
      </c>
      <c r="AR74" t="s">
        <v>333</v>
      </c>
    </row>
    <row r="75" spans="1:44" ht="15" customHeight="1" x14ac:dyDescent="0.35">
      <c r="A75">
        <v>1</v>
      </c>
      <c r="B75" s="26">
        <f t="shared" si="13"/>
        <v>46273.677083333343</v>
      </c>
      <c r="C75" t="s">
        <v>53</v>
      </c>
      <c r="D75">
        <v>4</v>
      </c>
      <c r="E75" s="26">
        <f t="shared" si="14"/>
        <v>46273.84375</v>
      </c>
      <c r="F75" s="26">
        <f t="shared" si="15"/>
        <v>46273.822916666664</v>
      </c>
      <c r="G75">
        <f t="shared" si="16"/>
        <v>0</v>
      </c>
      <c r="H75">
        <f t="shared" si="17"/>
        <v>16</v>
      </c>
      <c r="I75" s="27">
        <f t="shared" si="18"/>
        <v>0</v>
      </c>
      <c r="J75" s="28" t="str">
        <f t="shared" si="19"/>
        <v>NULL</v>
      </c>
      <c r="K75" s="29" t="str">
        <f t="shared" si="20"/>
        <v/>
      </c>
      <c r="L75" s="26" t="str">
        <f t="shared" si="21"/>
        <v/>
      </c>
      <c r="M75" t="str">
        <f t="shared" si="22"/>
        <v/>
      </c>
      <c r="N75" s="28" t="str">
        <f t="shared" si="23"/>
        <v>NULL</v>
      </c>
      <c r="O75" t="str">
        <f t="shared" si="24"/>
        <v/>
      </c>
      <c r="P75" t="str">
        <f t="shared" si="25"/>
        <v/>
      </c>
      <c r="Q75" s="10"/>
      <c r="R75" s="10"/>
      <c r="S75" s="16">
        <v>0</v>
      </c>
      <c r="T75" s="13"/>
      <c r="U75" s="14"/>
      <c r="V75" s="11"/>
      <c r="W75" s="10"/>
      <c r="X75" s="29"/>
      <c r="AA75" t="s">
        <v>331</v>
      </c>
      <c r="AB75">
        <v>0</v>
      </c>
      <c r="AR75" t="s">
        <v>333</v>
      </c>
    </row>
    <row r="76" spans="1:44" ht="15" customHeight="1" x14ac:dyDescent="0.35">
      <c r="A76">
        <v>1</v>
      </c>
      <c r="B76" s="26">
        <f t="shared" si="13"/>
        <v>46273.677083333343</v>
      </c>
      <c r="C76" t="s">
        <v>53</v>
      </c>
      <c r="D76">
        <v>5</v>
      </c>
      <c r="E76" s="26">
        <f t="shared" si="14"/>
        <v>46273.84375</v>
      </c>
      <c r="F76" s="26">
        <f t="shared" si="15"/>
        <v>46273.822916666664</v>
      </c>
      <c r="G76">
        <f t="shared" si="16"/>
        <v>1</v>
      </c>
      <c r="H76">
        <f t="shared" si="17"/>
        <v>7</v>
      </c>
      <c r="I76" s="27">
        <f t="shared" si="18"/>
        <v>0</v>
      </c>
      <c r="J76" s="28" t="str">
        <f t="shared" si="19"/>
        <v>NULL</v>
      </c>
      <c r="K76" s="29" t="str">
        <f t="shared" si="20"/>
        <v>NULL</v>
      </c>
      <c r="L76" s="26" t="str">
        <f t="shared" si="21"/>
        <v/>
      </c>
      <c r="M76" t="str">
        <f t="shared" si="22"/>
        <v>UNKNOWN - NO RATE</v>
      </c>
      <c r="N76" s="28" t="str">
        <f t="shared" si="23"/>
        <v>NULL</v>
      </c>
      <c r="O76" t="str">
        <f t="shared" si="24"/>
        <v/>
      </c>
      <c r="P76" t="str">
        <f t="shared" si="25"/>
        <v/>
      </c>
      <c r="Q76" s="10" t="s">
        <v>155</v>
      </c>
      <c r="R76" s="10"/>
      <c r="S76" s="16">
        <v>0</v>
      </c>
      <c r="T76" s="13"/>
      <c r="U76" s="14"/>
      <c r="V76" s="11"/>
      <c r="W76" s="10" t="s">
        <v>155</v>
      </c>
      <c r="X76" s="29"/>
      <c r="AA76" t="s">
        <v>331</v>
      </c>
      <c r="AB76">
        <v>0</v>
      </c>
      <c r="AI76" t="s">
        <v>155</v>
      </c>
      <c r="AQ76" t="s">
        <v>155</v>
      </c>
      <c r="AR76" t="s">
        <v>333</v>
      </c>
    </row>
    <row r="77" spans="1:44" ht="15" customHeight="1" x14ac:dyDescent="0.35">
      <c r="A77">
        <v>1</v>
      </c>
      <c r="B77" s="26">
        <f t="shared" si="13"/>
        <v>46273.677083333343</v>
      </c>
      <c r="C77" t="s">
        <v>53</v>
      </c>
      <c r="D77">
        <v>6</v>
      </c>
      <c r="E77" s="26">
        <f t="shared" si="14"/>
        <v>46273.84375</v>
      </c>
      <c r="F77" s="26">
        <f t="shared" si="15"/>
        <v>46273.822916666664</v>
      </c>
      <c r="G77">
        <f t="shared" si="16"/>
        <v>0</v>
      </c>
      <c r="H77">
        <f t="shared" si="17"/>
        <v>0</v>
      </c>
      <c r="I77" s="27">
        <f t="shared" si="18"/>
        <v>0</v>
      </c>
      <c r="J77" s="28" t="str">
        <f t="shared" si="19"/>
        <v>NULL</v>
      </c>
      <c r="K77" s="29" t="str">
        <f t="shared" si="20"/>
        <v/>
      </c>
      <c r="L77" s="26" t="str">
        <f t="shared" si="21"/>
        <v/>
      </c>
      <c r="M77" t="str">
        <f t="shared" si="22"/>
        <v/>
      </c>
      <c r="N77" s="28" t="str">
        <f t="shared" si="23"/>
        <v>NULL</v>
      </c>
      <c r="O77" t="str">
        <f t="shared" si="24"/>
        <v/>
      </c>
      <c r="P77" t="str">
        <f t="shared" si="25"/>
        <v/>
      </c>
      <c r="Q77" s="10"/>
      <c r="R77" s="10"/>
      <c r="S77" s="16">
        <v>0</v>
      </c>
      <c r="T77" s="13"/>
      <c r="U77" s="14"/>
      <c r="V77" s="11"/>
      <c r="W77" s="10"/>
      <c r="X77" s="29"/>
      <c r="AA77" t="s">
        <v>331</v>
      </c>
      <c r="AB77">
        <v>0</v>
      </c>
      <c r="AR77" t="s">
        <v>333</v>
      </c>
    </row>
    <row r="78" spans="1:44" ht="15" customHeight="1" x14ac:dyDescent="0.35">
      <c r="A78">
        <v>1</v>
      </c>
      <c r="B78" s="26">
        <f t="shared" si="13"/>
        <v>46273.677083333343</v>
      </c>
      <c r="C78" t="s">
        <v>54</v>
      </c>
      <c r="D78">
        <v>1</v>
      </c>
      <c r="E78" s="26">
        <f t="shared" si="14"/>
        <v>46273.84375</v>
      </c>
      <c r="F78" s="26">
        <f t="shared" si="15"/>
        <v>46273.822916666664</v>
      </c>
      <c r="G78">
        <f t="shared" si="16"/>
        <v>7</v>
      </c>
      <c r="H78">
        <f t="shared" si="17"/>
        <v>54</v>
      </c>
      <c r="I78" s="27">
        <f t="shared" si="18"/>
        <v>3</v>
      </c>
      <c r="J78" s="28">
        <f t="shared" si="19"/>
        <v>191.15044247787611</v>
      </c>
      <c r="K78" s="29">
        <f t="shared" si="20"/>
        <v>1.1770833333333333E-2</v>
      </c>
      <c r="L78" s="26">
        <f t="shared" si="21"/>
        <v>46273.688854166678</v>
      </c>
      <c r="M78" t="str">
        <f t="shared" si="22"/>
        <v>YES</v>
      </c>
      <c r="N78" s="28">
        <f t="shared" si="23"/>
        <v>63.716814159292035</v>
      </c>
      <c r="O78" t="str">
        <f t="shared" si="24"/>
        <v/>
      </c>
      <c r="P78" t="str">
        <f t="shared" si="25"/>
        <v/>
      </c>
      <c r="Q78" s="10" t="s">
        <v>151</v>
      </c>
      <c r="R78" s="10"/>
      <c r="S78" s="16">
        <v>3</v>
      </c>
      <c r="T78" s="13">
        <v>191.15044247787611</v>
      </c>
      <c r="U78" s="14">
        <v>1.1770833333333329E-2</v>
      </c>
      <c r="V78" s="11">
        <v>46273.688854166663</v>
      </c>
      <c r="W78" s="10" t="s">
        <v>151</v>
      </c>
      <c r="X78" s="29">
        <v>0</v>
      </c>
      <c r="AA78" t="s">
        <v>331</v>
      </c>
      <c r="AB78">
        <v>2</v>
      </c>
      <c r="AC78">
        <v>61.714285714285708</v>
      </c>
      <c r="AD78">
        <v>252.5179856115108</v>
      </c>
      <c r="AE78" s="54">
        <v>8.9102564120370365E-3</v>
      </c>
      <c r="AF78" s="54">
        <v>3.6458333333333343E-2</v>
      </c>
      <c r="AG78" s="53">
        <v>46273.685993589737</v>
      </c>
      <c r="AH78" s="53">
        <v>46273.713541666657</v>
      </c>
      <c r="AI78" t="s">
        <v>151</v>
      </c>
      <c r="AL78">
        <v>61.714285714285708</v>
      </c>
      <c r="AM78">
        <v>252.5179856115108</v>
      </c>
      <c r="AN78" s="54">
        <v>8.9102564120370365E-3</v>
      </c>
      <c r="AO78" s="54">
        <v>3.6458333333333343E-2</v>
      </c>
      <c r="AP78" s="53">
        <v>46273.713541666657</v>
      </c>
      <c r="AQ78" t="s">
        <v>151</v>
      </c>
      <c r="AR78" t="s">
        <v>332</v>
      </c>
    </row>
    <row r="79" spans="1:44" ht="15" customHeight="1" x14ac:dyDescent="0.35">
      <c r="A79">
        <v>1</v>
      </c>
      <c r="B79" s="26">
        <f t="shared" si="13"/>
        <v>46273.677083333343</v>
      </c>
      <c r="C79" t="s">
        <v>54</v>
      </c>
      <c r="D79">
        <v>2</v>
      </c>
      <c r="E79" s="26">
        <f t="shared" si="14"/>
        <v>46273.84375</v>
      </c>
      <c r="F79" s="26">
        <f t="shared" si="15"/>
        <v>46273.822916666664</v>
      </c>
      <c r="G79">
        <f t="shared" si="16"/>
        <v>1</v>
      </c>
      <c r="H79">
        <f t="shared" si="17"/>
        <v>11</v>
      </c>
      <c r="I79" s="27">
        <f t="shared" si="18"/>
        <v>1</v>
      </c>
      <c r="J79" s="28">
        <f t="shared" si="19"/>
        <v>0</v>
      </c>
      <c r="K79" s="29" t="str">
        <f t="shared" si="20"/>
        <v>NULL</v>
      </c>
      <c r="L79" s="26" t="str">
        <f t="shared" si="21"/>
        <v/>
      </c>
      <c r="M79" t="str">
        <f t="shared" si="22"/>
        <v>UNKNOWN - NO RATE</v>
      </c>
      <c r="N79" s="28" t="str">
        <f t="shared" si="23"/>
        <v>NULL</v>
      </c>
      <c r="O79" t="str">
        <f t="shared" si="24"/>
        <v/>
      </c>
      <c r="P79" t="str">
        <f t="shared" si="25"/>
        <v/>
      </c>
      <c r="Q79" s="10" t="s">
        <v>155</v>
      </c>
      <c r="R79" s="10"/>
      <c r="S79" s="16">
        <v>1</v>
      </c>
      <c r="T79" s="13">
        <v>0</v>
      </c>
      <c r="U79" s="14"/>
      <c r="V79" s="11"/>
      <c r="W79" s="10" t="s">
        <v>155</v>
      </c>
      <c r="X79" s="29"/>
      <c r="AA79" t="s">
        <v>331</v>
      </c>
      <c r="AB79">
        <v>0</v>
      </c>
      <c r="AI79" t="s">
        <v>155</v>
      </c>
      <c r="AQ79" t="s">
        <v>155</v>
      </c>
      <c r="AR79" t="s">
        <v>333</v>
      </c>
    </row>
    <row r="80" spans="1:44" ht="15" customHeight="1" x14ac:dyDescent="0.35">
      <c r="A80">
        <v>1</v>
      </c>
      <c r="B80" s="26">
        <f t="shared" si="13"/>
        <v>46273.677083333343</v>
      </c>
      <c r="C80" t="s">
        <v>54</v>
      </c>
      <c r="D80">
        <v>3</v>
      </c>
      <c r="E80" s="26">
        <f t="shared" si="14"/>
        <v>46273.84375</v>
      </c>
      <c r="F80" s="26">
        <f t="shared" si="15"/>
        <v>46273.822916666664</v>
      </c>
      <c r="G80">
        <f t="shared" si="16"/>
        <v>0</v>
      </c>
      <c r="H80">
        <f t="shared" si="17"/>
        <v>19</v>
      </c>
      <c r="I80" s="27">
        <f t="shared" si="18"/>
        <v>0</v>
      </c>
      <c r="J80" s="28" t="str">
        <f t="shared" si="19"/>
        <v>NULL</v>
      </c>
      <c r="K80" s="29" t="str">
        <f t="shared" si="20"/>
        <v/>
      </c>
      <c r="L80" s="26" t="str">
        <f t="shared" si="21"/>
        <v/>
      </c>
      <c r="M80" t="str">
        <f t="shared" si="22"/>
        <v/>
      </c>
      <c r="N80" s="28" t="str">
        <f t="shared" si="23"/>
        <v>NULL</v>
      </c>
      <c r="O80" t="str">
        <f t="shared" si="24"/>
        <v/>
      </c>
      <c r="P80" t="str">
        <f t="shared" si="25"/>
        <v/>
      </c>
      <c r="Q80" s="10"/>
      <c r="R80" s="10"/>
      <c r="S80" s="16">
        <v>0</v>
      </c>
      <c r="T80" s="13"/>
      <c r="U80" s="14"/>
      <c r="V80" s="11"/>
      <c r="W80" s="10"/>
      <c r="X80" s="29"/>
      <c r="AA80" t="s">
        <v>331</v>
      </c>
      <c r="AB80">
        <v>0</v>
      </c>
      <c r="AR80" t="s">
        <v>333</v>
      </c>
    </row>
    <row r="81" spans="1:44" ht="15" customHeight="1" x14ac:dyDescent="0.35">
      <c r="A81">
        <v>1</v>
      </c>
      <c r="B81" s="26">
        <f t="shared" si="13"/>
        <v>46273.677083333343</v>
      </c>
      <c r="C81" t="s">
        <v>54</v>
      </c>
      <c r="D81">
        <v>4</v>
      </c>
      <c r="E81" s="26">
        <f t="shared" si="14"/>
        <v>46273.84375</v>
      </c>
      <c r="F81" s="26">
        <f t="shared" si="15"/>
        <v>46273.822916666664</v>
      </c>
      <c r="G81">
        <f t="shared" si="16"/>
        <v>3</v>
      </c>
      <c r="H81">
        <f t="shared" si="17"/>
        <v>16</v>
      </c>
      <c r="I81" s="27">
        <f t="shared" si="18"/>
        <v>0</v>
      </c>
      <c r="J81" s="28" t="str">
        <f t="shared" si="19"/>
        <v>NULL</v>
      </c>
      <c r="K81" s="29" t="str">
        <f t="shared" si="20"/>
        <v>NULL</v>
      </c>
      <c r="L81" s="26" t="str">
        <f t="shared" si="21"/>
        <v/>
      </c>
      <c r="M81" t="str">
        <f t="shared" si="22"/>
        <v>UNKNOWN - NO RATE</v>
      </c>
      <c r="N81" s="28" t="str">
        <f t="shared" si="23"/>
        <v>NULL</v>
      </c>
      <c r="O81" t="str">
        <f t="shared" si="24"/>
        <v/>
      </c>
      <c r="P81" t="str">
        <f t="shared" si="25"/>
        <v/>
      </c>
      <c r="Q81" s="10" t="s">
        <v>155</v>
      </c>
      <c r="R81" s="10"/>
      <c r="S81" s="16">
        <v>0</v>
      </c>
      <c r="T81" s="13"/>
      <c r="U81" s="14"/>
      <c r="V81" s="11"/>
      <c r="W81" s="10" t="s">
        <v>155</v>
      </c>
      <c r="X81" s="29"/>
      <c r="AA81" t="s">
        <v>331</v>
      </c>
      <c r="AB81">
        <v>0</v>
      </c>
      <c r="AI81" t="s">
        <v>155</v>
      </c>
      <c r="AQ81" t="s">
        <v>155</v>
      </c>
      <c r="AR81" t="s">
        <v>333</v>
      </c>
    </row>
    <row r="82" spans="1:44" ht="15" customHeight="1" x14ac:dyDescent="0.35">
      <c r="A82">
        <v>1</v>
      </c>
      <c r="B82" s="26">
        <f t="shared" si="13"/>
        <v>46273.677083333343</v>
      </c>
      <c r="C82" t="s">
        <v>54</v>
      </c>
      <c r="D82">
        <v>5</v>
      </c>
      <c r="E82" s="26">
        <f t="shared" si="14"/>
        <v>46273.84375</v>
      </c>
      <c r="F82" s="26">
        <f t="shared" si="15"/>
        <v>46273.822916666664</v>
      </c>
      <c r="G82">
        <f t="shared" si="16"/>
        <v>1</v>
      </c>
      <c r="H82">
        <f t="shared" si="17"/>
        <v>7</v>
      </c>
      <c r="I82" s="27">
        <f t="shared" si="18"/>
        <v>0</v>
      </c>
      <c r="J82" s="28" t="str">
        <f t="shared" si="19"/>
        <v>NULL</v>
      </c>
      <c r="K82" s="29" t="str">
        <f t="shared" si="20"/>
        <v>NULL</v>
      </c>
      <c r="L82" s="26" t="str">
        <f t="shared" si="21"/>
        <v/>
      </c>
      <c r="M82" t="str">
        <f t="shared" si="22"/>
        <v>UNKNOWN - NO RATE</v>
      </c>
      <c r="N82" s="28" t="str">
        <f t="shared" si="23"/>
        <v>NULL</v>
      </c>
      <c r="O82" t="str">
        <f t="shared" si="24"/>
        <v/>
      </c>
      <c r="P82" t="str">
        <f t="shared" si="25"/>
        <v/>
      </c>
      <c r="Q82" s="10" t="s">
        <v>155</v>
      </c>
      <c r="R82" s="10"/>
      <c r="S82" s="16">
        <v>0</v>
      </c>
      <c r="T82" s="13"/>
      <c r="U82" s="14"/>
      <c r="V82" s="11"/>
      <c r="W82" s="10" t="s">
        <v>155</v>
      </c>
      <c r="X82" s="29"/>
      <c r="AA82" t="s">
        <v>331</v>
      </c>
      <c r="AB82">
        <v>0</v>
      </c>
      <c r="AI82" t="s">
        <v>155</v>
      </c>
      <c r="AQ82" t="s">
        <v>155</v>
      </c>
      <c r="AR82" t="s">
        <v>333</v>
      </c>
    </row>
    <row r="83" spans="1:44" ht="15" customHeight="1" x14ac:dyDescent="0.35">
      <c r="A83">
        <v>1</v>
      </c>
      <c r="B83" s="26">
        <f t="shared" si="13"/>
        <v>46273.677083333343</v>
      </c>
      <c r="C83" t="s">
        <v>54</v>
      </c>
      <c r="D83">
        <v>6</v>
      </c>
      <c r="E83" s="26">
        <f t="shared" si="14"/>
        <v>46273.84375</v>
      </c>
      <c r="F83" s="26">
        <f t="shared" si="15"/>
        <v>46273.822916666664</v>
      </c>
      <c r="G83">
        <f t="shared" si="16"/>
        <v>0</v>
      </c>
      <c r="H83">
        <f t="shared" si="17"/>
        <v>0</v>
      </c>
      <c r="I83" s="27">
        <f t="shared" si="18"/>
        <v>0</v>
      </c>
      <c r="J83" s="28" t="str">
        <f t="shared" si="19"/>
        <v>NULL</v>
      </c>
      <c r="K83" s="29" t="str">
        <f t="shared" si="20"/>
        <v/>
      </c>
      <c r="L83" s="26" t="str">
        <f t="shared" si="21"/>
        <v/>
      </c>
      <c r="M83" t="str">
        <f t="shared" si="22"/>
        <v/>
      </c>
      <c r="N83" s="28" t="str">
        <f t="shared" si="23"/>
        <v>NULL</v>
      </c>
      <c r="O83" t="str">
        <f t="shared" si="24"/>
        <v/>
      </c>
      <c r="P83" t="str">
        <f t="shared" si="25"/>
        <v/>
      </c>
      <c r="Q83" s="10"/>
      <c r="R83" s="10"/>
      <c r="S83" s="16">
        <v>0</v>
      </c>
      <c r="T83" s="13"/>
      <c r="U83" s="14"/>
      <c r="V83" s="11"/>
      <c r="W83" s="10"/>
      <c r="X83" s="29"/>
      <c r="AA83" t="s">
        <v>331</v>
      </c>
      <c r="AB83">
        <v>0</v>
      </c>
      <c r="AR83" t="s">
        <v>333</v>
      </c>
    </row>
    <row r="84" spans="1:44" ht="15" customHeight="1" x14ac:dyDescent="0.35">
      <c r="A84">
        <v>1</v>
      </c>
      <c r="B84" s="26">
        <f t="shared" si="13"/>
        <v>46273.677083333343</v>
      </c>
      <c r="C84" t="s">
        <v>55</v>
      </c>
      <c r="D84">
        <v>1</v>
      </c>
      <c r="E84" s="26">
        <f t="shared" si="14"/>
        <v>46273.84375</v>
      </c>
      <c r="F84" s="26">
        <f t="shared" si="15"/>
        <v>46273.822916666664</v>
      </c>
      <c r="G84">
        <f t="shared" si="16"/>
        <v>0</v>
      </c>
      <c r="H84">
        <f t="shared" si="17"/>
        <v>54</v>
      </c>
      <c r="I84" s="27">
        <f t="shared" si="18"/>
        <v>3</v>
      </c>
      <c r="J84" s="28">
        <f t="shared" si="19"/>
        <v>191.15044247787611</v>
      </c>
      <c r="K84" s="29" t="str">
        <f t="shared" si="20"/>
        <v/>
      </c>
      <c r="L84" s="26" t="str">
        <f t="shared" si="21"/>
        <v/>
      </c>
      <c r="M84" t="str">
        <f t="shared" si="22"/>
        <v/>
      </c>
      <c r="N84" s="28">
        <f t="shared" si="23"/>
        <v>63.716814159292035</v>
      </c>
      <c r="O84" t="str">
        <f t="shared" si="24"/>
        <v/>
      </c>
      <c r="P84" t="str">
        <f t="shared" si="25"/>
        <v/>
      </c>
      <c r="Q84" s="10"/>
      <c r="R84" s="10"/>
      <c r="S84" s="16">
        <v>3</v>
      </c>
      <c r="T84" s="13">
        <v>191.15044247787611</v>
      </c>
      <c r="U84" s="14"/>
      <c r="V84" s="11"/>
      <c r="W84" s="10"/>
      <c r="X84" s="29"/>
      <c r="AA84" t="s">
        <v>331</v>
      </c>
      <c r="AB84">
        <v>2</v>
      </c>
      <c r="AC84">
        <v>61.714285714285708</v>
      </c>
      <c r="AD84">
        <v>252.5179856115108</v>
      </c>
      <c r="AL84">
        <v>61.714285714285708</v>
      </c>
      <c r="AM84">
        <v>252.5179856115108</v>
      </c>
      <c r="AR84" t="s">
        <v>332</v>
      </c>
    </row>
    <row r="85" spans="1:44" ht="15" customHeight="1" x14ac:dyDescent="0.35">
      <c r="A85">
        <v>1</v>
      </c>
      <c r="B85" s="26">
        <f t="shared" si="13"/>
        <v>46273.677083333343</v>
      </c>
      <c r="C85" t="s">
        <v>55</v>
      </c>
      <c r="D85">
        <v>2</v>
      </c>
      <c r="E85" s="26">
        <f t="shared" si="14"/>
        <v>46273.84375</v>
      </c>
      <c r="F85" s="26">
        <f t="shared" si="15"/>
        <v>46273.822916666664</v>
      </c>
      <c r="G85">
        <f t="shared" si="16"/>
        <v>0</v>
      </c>
      <c r="H85">
        <f t="shared" si="17"/>
        <v>11</v>
      </c>
      <c r="I85" s="27">
        <f t="shared" si="18"/>
        <v>1</v>
      </c>
      <c r="J85" s="28">
        <f t="shared" si="19"/>
        <v>0</v>
      </c>
      <c r="K85" s="29" t="str">
        <f t="shared" si="20"/>
        <v/>
      </c>
      <c r="L85" s="26" t="str">
        <f t="shared" si="21"/>
        <v/>
      </c>
      <c r="M85" t="str">
        <f t="shared" si="22"/>
        <v/>
      </c>
      <c r="N85" s="28" t="str">
        <f t="shared" si="23"/>
        <v>NULL</v>
      </c>
      <c r="O85" t="str">
        <f t="shared" si="24"/>
        <v/>
      </c>
      <c r="P85" t="str">
        <f t="shared" si="25"/>
        <v/>
      </c>
      <c r="Q85" s="10"/>
      <c r="R85" s="10"/>
      <c r="S85" s="16">
        <v>1</v>
      </c>
      <c r="T85" s="13">
        <v>0</v>
      </c>
      <c r="U85" s="14"/>
      <c r="V85" s="11"/>
      <c r="W85" s="10"/>
      <c r="X85" s="29"/>
      <c r="AA85" t="s">
        <v>331</v>
      </c>
      <c r="AB85">
        <v>0</v>
      </c>
      <c r="AR85" t="s">
        <v>333</v>
      </c>
    </row>
    <row r="86" spans="1:44" ht="15" customHeight="1" x14ac:dyDescent="0.35">
      <c r="A86">
        <v>1</v>
      </c>
      <c r="B86" s="26">
        <f t="shared" si="13"/>
        <v>46273.677083333343</v>
      </c>
      <c r="C86" t="s">
        <v>55</v>
      </c>
      <c r="D86">
        <v>3</v>
      </c>
      <c r="E86" s="26">
        <f t="shared" si="14"/>
        <v>46273.84375</v>
      </c>
      <c r="F86" s="26">
        <f t="shared" si="15"/>
        <v>46273.822916666664</v>
      </c>
      <c r="G86">
        <f t="shared" si="16"/>
        <v>1</v>
      </c>
      <c r="H86">
        <f t="shared" si="17"/>
        <v>19</v>
      </c>
      <c r="I86" s="27">
        <f t="shared" si="18"/>
        <v>0</v>
      </c>
      <c r="J86" s="28" t="str">
        <f t="shared" si="19"/>
        <v>NULL</v>
      </c>
      <c r="K86" s="29" t="str">
        <f t="shared" si="20"/>
        <v>NULL</v>
      </c>
      <c r="L86" s="26" t="str">
        <f t="shared" si="21"/>
        <v/>
      </c>
      <c r="M86" t="str">
        <f t="shared" si="22"/>
        <v>UNKNOWN - NO RATE</v>
      </c>
      <c r="N86" s="28" t="str">
        <f t="shared" si="23"/>
        <v>NULL</v>
      </c>
      <c r="O86" t="str">
        <f t="shared" si="24"/>
        <v/>
      </c>
      <c r="P86" t="str">
        <f t="shared" si="25"/>
        <v/>
      </c>
      <c r="Q86" s="10" t="s">
        <v>155</v>
      </c>
      <c r="R86" s="10"/>
      <c r="S86" s="16">
        <v>0</v>
      </c>
      <c r="T86" s="13"/>
      <c r="U86" s="14"/>
      <c r="V86" s="11"/>
      <c r="W86" s="10" t="s">
        <v>155</v>
      </c>
      <c r="X86" s="29"/>
      <c r="AA86" t="s">
        <v>331</v>
      </c>
      <c r="AB86">
        <v>0</v>
      </c>
      <c r="AI86" t="s">
        <v>155</v>
      </c>
      <c r="AQ86" t="s">
        <v>155</v>
      </c>
      <c r="AR86" t="s">
        <v>333</v>
      </c>
    </row>
    <row r="87" spans="1:44" ht="15" customHeight="1" x14ac:dyDescent="0.35">
      <c r="A87">
        <v>1</v>
      </c>
      <c r="B87" s="26">
        <f t="shared" si="13"/>
        <v>46273.677083333343</v>
      </c>
      <c r="C87" t="s">
        <v>55</v>
      </c>
      <c r="D87">
        <v>4</v>
      </c>
      <c r="E87" s="26">
        <f t="shared" si="14"/>
        <v>46273.84375</v>
      </c>
      <c r="F87" s="26">
        <f t="shared" si="15"/>
        <v>46273.822916666664</v>
      </c>
      <c r="G87">
        <f t="shared" si="16"/>
        <v>1</v>
      </c>
      <c r="H87">
        <f t="shared" si="17"/>
        <v>16</v>
      </c>
      <c r="I87" s="27">
        <f t="shared" si="18"/>
        <v>0</v>
      </c>
      <c r="J87" s="28" t="str">
        <f t="shared" si="19"/>
        <v>NULL</v>
      </c>
      <c r="K87" s="29" t="str">
        <f t="shared" si="20"/>
        <v>NULL</v>
      </c>
      <c r="L87" s="26" t="str">
        <f t="shared" si="21"/>
        <v/>
      </c>
      <c r="M87" t="str">
        <f t="shared" si="22"/>
        <v>UNKNOWN - NO RATE</v>
      </c>
      <c r="N87" s="28" t="str">
        <f t="shared" si="23"/>
        <v>NULL</v>
      </c>
      <c r="O87" t="str">
        <f t="shared" si="24"/>
        <v/>
      </c>
      <c r="P87" t="str">
        <f t="shared" si="25"/>
        <v/>
      </c>
      <c r="Q87" s="10" t="s">
        <v>155</v>
      </c>
      <c r="R87" s="10"/>
      <c r="S87" s="16">
        <v>0</v>
      </c>
      <c r="T87" s="13"/>
      <c r="U87" s="14"/>
      <c r="V87" s="11"/>
      <c r="W87" s="10" t="s">
        <v>155</v>
      </c>
      <c r="X87" s="29"/>
      <c r="AA87" t="s">
        <v>331</v>
      </c>
      <c r="AB87">
        <v>0</v>
      </c>
      <c r="AI87" t="s">
        <v>155</v>
      </c>
      <c r="AQ87" t="s">
        <v>155</v>
      </c>
      <c r="AR87" t="s">
        <v>333</v>
      </c>
    </row>
    <row r="88" spans="1:44" ht="15" customHeight="1" x14ac:dyDescent="0.35">
      <c r="A88">
        <v>1</v>
      </c>
      <c r="B88" s="26">
        <f t="shared" si="13"/>
        <v>46273.677083333343</v>
      </c>
      <c r="C88" t="s">
        <v>55</v>
      </c>
      <c r="D88">
        <v>5</v>
      </c>
      <c r="E88" s="26">
        <f t="shared" si="14"/>
        <v>46273.84375</v>
      </c>
      <c r="F88" s="26">
        <f t="shared" si="15"/>
        <v>46273.822916666664</v>
      </c>
      <c r="G88">
        <f t="shared" si="16"/>
        <v>0</v>
      </c>
      <c r="H88">
        <f t="shared" si="17"/>
        <v>7</v>
      </c>
      <c r="I88" s="27">
        <f t="shared" si="18"/>
        <v>0</v>
      </c>
      <c r="J88" s="28" t="str">
        <f t="shared" si="19"/>
        <v>NULL</v>
      </c>
      <c r="K88" s="29" t="str">
        <f t="shared" si="20"/>
        <v/>
      </c>
      <c r="L88" s="26" t="str">
        <f t="shared" si="21"/>
        <v/>
      </c>
      <c r="M88" t="str">
        <f t="shared" si="22"/>
        <v/>
      </c>
      <c r="N88" s="28" t="str">
        <f t="shared" si="23"/>
        <v>NULL</v>
      </c>
      <c r="O88" t="str">
        <f t="shared" si="24"/>
        <v/>
      </c>
      <c r="P88" t="str">
        <f t="shared" si="25"/>
        <v/>
      </c>
      <c r="Q88" s="10"/>
      <c r="R88" s="10"/>
      <c r="S88" s="16">
        <v>0</v>
      </c>
      <c r="T88" s="13"/>
      <c r="U88" s="14"/>
      <c r="V88" s="11"/>
      <c r="W88" s="10"/>
      <c r="X88" s="29"/>
      <c r="AA88" t="s">
        <v>331</v>
      </c>
      <c r="AB88">
        <v>0</v>
      </c>
      <c r="AR88" t="s">
        <v>333</v>
      </c>
    </row>
    <row r="89" spans="1:44" ht="15" customHeight="1" x14ac:dyDescent="0.35">
      <c r="A89">
        <v>1</v>
      </c>
      <c r="B89" s="26">
        <f t="shared" si="13"/>
        <v>46273.677083333343</v>
      </c>
      <c r="C89" t="s">
        <v>55</v>
      </c>
      <c r="D89">
        <v>6</v>
      </c>
      <c r="E89" s="26">
        <f t="shared" si="14"/>
        <v>46273.84375</v>
      </c>
      <c r="F89" s="26">
        <f t="shared" si="15"/>
        <v>46273.822916666664</v>
      </c>
      <c r="G89">
        <f t="shared" si="16"/>
        <v>0</v>
      </c>
      <c r="H89">
        <f t="shared" si="17"/>
        <v>0</v>
      </c>
      <c r="I89" s="27">
        <f t="shared" si="18"/>
        <v>0</v>
      </c>
      <c r="J89" s="28" t="str">
        <f t="shared" si="19"/>
        <v>NULL</v>
      </c>
      <c r="K89" s="29" t="str">
        <f t="shared" si="20"/>
        <v/>
      </c>
      <c r="L89" s="26" t="str">
        <f t="shared" si="21"/>
        <v/>
      </c>
      <c r="M89" t="str">
        <f t="shared" si="22"/>
        <v/>
      </c>
      <c r="N89" s="28" t="str">
        <f t="shared" si="23"/>
        <v>NULL</v>
      </c>
      <c r="O89" t="str">
        <f t="shared" si="24"/>
        <v/>
      </c>
      <c r="P89" t="str">
        <f t="shared" si="25"/>
        <v/>
      </c>
      <c r="Q89" s="10"/>
      <c r="R89" s="10"/>
      <c r="S89" s="16">
        <v>0</v>
      </c>
      <c r="T89" s="13"/>
      <c r="U89" s="14"/>
      <c r="V89" s="11"/>
      <c r="W89" s="10"/>
      <c r="X89" s="29"/>
      <c r="AA89" t="s">
        <v>331</v>
      </c>
      <c r="AB89">
        <v>0</v>
      </c>
      <c r="AR89" t="s">
        <v>333</v>
      </c>
    </row>
    <row r="90" spans="1:44" ht="15" customHeight="1" x14ac:dyDescent="0.35">
      <c r="A90">
        <v>1</v>
      </c>
      <c r="B90" s="26">
        <f t="shared" si="13"/>
        <v>46273.677083333343</v>
      </c>
      <c r="C90" t="s">
        <v>56</v>
      </c>
      <c r="D90">
        <v>1</v>
      </c>
      <c r="E90" s="26">
        <f t="shared" si="14"/>
        <v>46273.84375</v>
      </c>
      <c r="F90" s="26">
        <f t="shared" si="15"/>
        <v>46273.822916666664</v>
      </c>
      <c r="G90">
        <f t="shared" si="16"/>
        <v>9</v>
      </c>
      <c r="H90">
        <f t="shared" si="17"/>
        <v>54</v>
      </c>
      <c r="I90" s="27">
        <f t="shared" si="18"/>
        <v>3</v>
      </c>
      <c r="J90" s="28">
        <f t="shared" si="19"/>
        <v>191.15044247787611</v>
      </c>
      <c r="K90" s="29">
        <f t="shared" si="20"/>
        <v>1.1770833333333333E-2</v>
      </c>
      <c r="L90" s="26">
        <f t="shared" si="21"/>
        <v>46273.688854166678</v>
      </c>
      <c r="M90" t="str">
        <f t="shared" si="22"/>
        <v>YES</v>
      </c>
      <c r="N90" s="28">
        <f t="shared" si="23"/>
        <v>63.716814159292035</v>
      </c>
      <c r="O90" t="str">
        <f t="shared" si="24"/>
        <v/>
      </c>
      <c r="P90" t="str">
        <f t="shared" si="25"/>
        <v/>
      </c>
      <c r="Q90" s="10" t="s">
        <v>151</v>
      </c>
      <c r="R90" s="10"/>
      <c r="S90" s="16">
        <v>3</v>
      </c>
      <c r="T90" s="13">
        <v>191.15044247787611</v>
      </c>
      <c r="U90" s="14">
        <v>1.1770833333333329E-2</v>
      </c>
      <c r="V90" s="11">
        <v>46273.688854166663</v>
      </c>
      <c r="W90" s="10" t="s">
        <v>151</v>
      </c>
      <c r="X90" s="29">
        <v>0</v>
      </c>
      <c r="AA90" t="s">
        <v>331</v>
      </c>
      <c r="AB90">
        <v>2</v>
      </c>
      <c r="AC90">
        <v>61.714285714285708</v>
      </c>
      <c r="AD90">
        <v>252.5179856115108</v>
      </c>
      <c r="AE90" s="54">
        <v>8.9102564120370365E-3</v>
      </c>
      <c r="AF90" s="54">
        <v>3.6458333333333343E-2</v>
      </c>
      <c r="AG90" s="53">
        <v>46273.685993589737</v>
      </c>
      <c r="AH90" s="53">
        <v>46273.713541666657</v>
      </c>
      <c r="AI90" t="s">
        <v>151</v>
      </c>
      <c r="AL90">
        <v>61.714285714285708</v>
      </c>
      <c r="AM90">
        <v>252.5179856115108</v>
      </c>
      <c r="AN90" s="54">
        <v>8.9102564120370365E-3</v>
      </c>
      <c r="AO90" s="54">
        <v>3.6458333333333343E-2</v>
      </c>
      <c r="AP90" s="53">
        <v>46273.713541666657</v>
      </c>
      <c r="AQ90" t="s">
        <v>151</v>
      </c>
      <c r="AR90" t="s">
        <v>332</v>
      </c>
    </row>
    <row r="91" spans="1:44" ht="15" customHeight="1" x14ac:dyDescent="0.35">
      <c r="A91">
        <v>1</v>
      </c>
      <c r="B91" s="26">
        <f t="shared" si="13"/>
        <v>46273.677083333343</v>
      </c>
      <c r="C91" t="s">
        <v>56</v>
      </c>
      <c r="D91">
        <v>2</v>
      </c>
      <c r="E91" s="26">
        <f t="shared" si="14"/>
        <v>46273.84375</v>
      </c>
      <c r="F91" s="26">
        <f t="shared" si="15"/>
        <v>46273.822916666664</v>
      </c>
      <c r="G91">
        <f t="shared" si="16"/>
        <v>0</v>
      </c>
      <c r="H91">
        <f t="shared" si="17"/>
        <v>11</v>
      </c>
      <c r="I91" s="27">
        <f t="shared" si="18"/>
        <v>1</v>
      </c>
      <c r="J91" s="28">
        <f t="shared" si="19"/>
        <v>0</v>
      </c>
      <c r="K91" s="29" t="str">
        <f t="shared" si="20"/>
        <v/>
      </c>
      <c r="L91" s="26" t="str">
        <f t="shared" si="21"/>
        <v/>
      </c>
      <c r="M91" t="str">
        <f t="shared" si="22"/>
        <v/>
      </c>
      <c r="N91" s="28" t="str">
        <f t="shared" si="23"/>
        <v>NULL</v>
      </c>
      <c r="O91" t="str">
        <f t="shared" si="24"/>
        <v/>
      </c>
      <c r="P91" t="str">
        <f t="shared" si="25"/>
        <v/>
      </c>
      <c r="Q91" s="10"/>
      <c r="R91" s="10"/>
      <c r="S91" s="16">
        <v>1</v>
      </c>
      <c r="T91" s="13">
        <v>0</v>
      </c>
      <c r="U91" s="14"/>
      <c r="V91" s="11"/>
      <c r="W91" s="10"/>
      <c r="X91" s="29"/>
      <c r="AA91" t="s">
        <v>331</v>
      </c>
      <c r="AB91">
        <v>0</v>
      </c>
      <c r="AR91" t="s">
        <v>333</v>
      </c>
    </row>
    <row r="92" spans="1:44" ht="15" customHeight="1" x14ac:dyDescent="0.35">
      <c r="A92">
        <v>1</v>
      </c>
      <c r="B92" s="26">
        <f t="shared" si="13"/>
        <v>46273.677083333343</v>
      </c>
      <c r="C92" t="s">
        <v>56</v>
      </c>
      <c r="D92">
        <v>3</v>
      </c>
      <c r="E92" s="26">
        <f t="shared" si="14"/>
        <v>46273.84375</v>
      </c>
      <c r="F92" s="26">
        <f t="shared" si="15"/>
        <v>46273.822916666664</v>
      </c>
      <c r="G92">
        <f t="shared" si="16"/>
        <v>0</v>
      </c>
      <c r="H92">
        <f t="shared" si="17"/>
        <v>19</v>
      </c>
      <c r="I92" s="27">
        <f t="shared" si="18"/>
        <v>0</v>
      </c>
      <c r="J92" s="28" t="str">
        <f t="shared" si="19"/>
        <v>NULL</v>
      </c>
      <c r="K92" s="29" t="str">
        <f t="shared" si="20"/>
        <v/>
      </c>
      <c r="L92" s="26" t="str">
        <f t="shared" si="21"/>
        <v/>
      </c>
      <c r="M92" t="str">
        <f t="shared" si="22"/>
        <v/>
      </c>
      <c r="N92" s="28" t="str">
        <f t="shared" si="23"/>
        <v>NULL</v>
      </c>
      <c r="O92" t="str">
        <f t="shared" si="24"/>
        <v/>
      </c>
      <c r="P92" t="str">
        <f t="shared" si="25"/>
        <v/>
      </c>
      <c r="Q92" s="10"/>
      <c r="R92" s="10"/>
      <c r="S92" s="16">
        <v>0</v>
      </c>
      <c r="T92" s="13"/>
      <c r="U92" s="14"/>
      <c r="V92" s="11"/>
      <c r="W92" s="10"/>
      <c r="X92" s="29"/>
      <c r="AA92" t="s">
        <v>331</v>
      </c>
      <c r="AB92">
        <v>0</v>
      </c>
      <c r="AR92" t="s">
        <v>333</v>
      </c>
    </row>
    <row r="93" spans="1:44" ht="15" customHeight="1" x14ac:dyDescent="0.35">
      <c r="A93">
        <v>1</v>
      </c>
      <c r="B93" s="26">
        <f t="shared" si="13"/>
        <v>46273.677083333343</v>
      </c>
      <c r="C93" t="s">
        <v>56</v>
      </c>
      <c r="D93">
        <v>4</v>
      </c>
      <c r="E93" s="26">
        <f t="shared" si="14"/>
        <v>46273.84375</v>
      </c>
      <c r="F93" s="26">
        <f t="shared" si="15"/>
        <v>46273.822916666664</v>
      </c>
      <c r="G93">
        <f t="shared" si="16"/>
        <v>0</v>
      </c>
      <c r="H93">
        <f t="shared" si="17"/>
        <v>16</v>
      </c>
      <c r="I93" s="27">
        <f t="shared" si="18"/>
        <v>0</v>
      </c>
      <c r="J93" s="28" t="str">
        <f t="shared" si="19"/>
        <v>NULL</v>
      </c>
      <c r="K93" s="29" t="str">
        <f t="shared" si="20"/>
        <v/>
      </c>
      <c r="L93" s="26" t="str">
        <f t="shared" si="21"/>
        <v/>
      </c>
      <c r="M93" t="str">
        <f t="shared" si="22"/>
        <v/>
      </c>
      <c r="N93" s="28" t="str">
        <f t="shared" si="23"/>
        <v>NULL</v>
      </c>
      <c r="O93" t="str">
        <f t="shared" si="24"/>
        <v/>
      </c>
      <c r="P93" t="str">
        <f t="shared" si="25"/>
        <v/>
      </c>
      <c r="Q93" s="10"/>
      <c r="R93" s="10"/>
      <c r="S93" s="16">
        <v>0</v>
      </c>
      <c r="T93" s="13"/>
      <c r="U93" s="14"/>
      <c r="V93" s="11"/>
      <c r="W93" s="10"/>
      <c r="X93" s="29"/>
      <c r="AA93" t="s">
        <v>331</v>
      </c>
      <c r="AB93">
        <v>0</v>
      </c>
      <c r="AR93" t="s">
        <v>333</v>
      </c>
    </row>
    <row r="94" spans="1:44" ht="15" customHeight="1" x14ac:dyDescent="0.35">
      <c r="A94">
        <v>1</v>
      </c>
      <c r="B94" s="26">
        <f t="shared" si="13"/>
        <v>46273.677083333343</v>
      </c>
      <c r="C94" t="s">
        <v>56</v>
      </c>
      <c r="D94">
        <v>5</v>
      </c>
      <c r="E94" s="26">
        <f t="shared" si="14"/>
        <v>46273.84375</v>
      </c>
      <c r="F94" s="26">
        <f t="shared" si="15"/>
        <v>46273.822916666664</v>
      </c>
      <c r="G94">
        <f t="shared" si="16"/>
        <v>0</v>
      </c>
      <c r="H94">
        <f t="shared" si="17"/>
        <v>7</v>
      </c>
      <c r="I94" s="27">
        <f t="shared" si="18"/>
        <v>0</v>
      </c>
      <c r="J94" s="28" t="str">
        <f t="shared" si="19"/>
        <v>NULL</v>
      </c>
      <c r="K94" s="29" t="str">
        <f t="shared" si="20"/>
        <v/>
      </c>
      <c r="L94" s="26" t="str">
        <f t="shared" si="21"/>
        <v/>
      </c>
      <c r="M94" t="str">
        <f t="shared" si="22"/>
        <v/>
      </c>
      <c r="N94" s="28" t="str">
        <f t="shared" si="23"/>
        <v>NULL</v>
      </c>
      <c r="O94" t="str">
        <f t="shared" si="24"/>
        <v/>
      </c>
      <c r="P94" t="str">
        <f t="shared" si="25"/>
        <v/>
      </c>
      <c r="Q94" s="10"/>
      <c r="R94" s="10"/>
      <c r="S94" s="16">
        <v>0</v>
      </c>
      <c r="T94" s="13"/>
      <c r="U94" s="14"/>
      <c r="V94" s="11"/>
      <c r="W94" s="10"/>
      <c r="X94" s="29"/>
      <c r="AA94" t="s">
        <v>331</v>
      </c>
      <c r="AB94">
        <v>0</v>
      </c>
      <c r="AR94" t="s">
        <v>333</v>
      </c>
    </row>
    <row r="95" spans="1:44" ht="15" customHeight="1" x14ac:dyDescent="0.35">
      <c r="A95">
        <v>1</v>
      </c>
      <c r="B95" s="26">
        <f t="shared" si="13"/>
        <v>46273.677083333343</v>
      </c>
      <c r="C95" t="s">
        <v>56</v>
      </c>
      <c r="D95">
        <v>6</v>
      </c>
      <c r="E95" s="26">
        <f t="shared" si="14"/>
        <v>46273.84375</v>
      </c>
      <c r="F95" s="26">
        <f t="shared" si="15"/>
        <v>46273.822916666664</v>
      </c>
      <c r="G95">
        <f t="shared" si="16"/>
        <v>0</v>
      </c>
      <c r="H95">
        <f t="shared" si="17"/>
        <v>0</v>
      </c>
      <c r="I95" s="27">
        <f t="shared" si="18"/>
        <v>0</v>
      </c>
      <c r="J95" s="28" t="str">
        <f t="shared" si="19"/>
        <v>NULL</v>
      </c>
      <c r="K95" s="29" t="str">
        <f t="shared" si="20"/>
        <v/>
      </c>
      <c r="L95" s="26" t="str">
        <f t="shared" si="21"/>
        <v/>
      </c>
      <c r="M95" t="str">
        <f t="shared" si="22"/>
        <v/>
      </c>
      <c r="N95" s="28" t="str">
        <f t="shared" si="23"/>
        <v>NULL</v>
      </c>
      <c r="O95" t="str">
        <f t="shared" si="24"/>
        <v/>
      </c>
      <c r="P95" t="str">
        <f t="shared" si="25"/>
        <v/>
      </c>
      <c r="Q95" s="10"/>
      <c r="R95" s="10"/>
      <c r="S95" s="16">
        <v>0</v>
      </c>
      <c r="T95" s="13"/>
      <c r="U95" s="14"/>
      <c r="V95" s="11"/>
      <c r="W95" s="10"/>
      <c r="X95" s="29"/>
      <c r="AA95" t="s">
        <v>331</v>
      </c>
      <c r="AB95">
        <v>0</v>
      </c>
      <c r="AR95" t="s">
        <v>333</v>
      </c>
    </row>
    <row r="96" spans="1:44" ht="15" customHeight="1" x14ac:dyDescent="0.35">
      <c r="A96">
        <v>1</v>
      </c>
      <c r="B96" s="26">
        <f t="shared" si="13"/>
        <v>46273.677083333343</v>
      </c>
      <c r="C96" t="s">
        <v>57</v>
      </c>
      <c r="D96">
        <v>1</v>
      </c>
      <c r="E96" s="26">
        <f t="shared" si="14"/>
        <v>46273.84375</v>
      </c>
      <c r="F96" s="26">
        <f t="shared" si="15"/>
        <v>46273.822916666664</v>
      </c>
      <c r="G96">
        <f t="shared" si="16"/>
        <v>7</v>
      </c>
      <c r="H96">
        <f t="shared" si="17"/>
        <v>54</v>
      </c>
      <c r="I96" s="27">
        <f t="shared" si="18"/>
        <v>3</v>
      </c>
      <c r="J96" s="28">
        <f t="shared" si="19"/>
        <v>191.15044247787611</v>
      </c>
      <c r="K96" s="29">
        <f t="shared" si="20"/>
        <v>1.1770833333333333E-2</v>
      </c>
      <c r="L96" s="26">
        <f t="shared" si="21"/>
        <v>46273.688854166678</v>
      </c>
      <c r="M96" t="str">
        <f t="shared" si="22"/>
        <v>YES</v>
      </c>
      <c r="N96" s="28">
        <f t="shared" si="23"/>
        <v>63.716814159292035</v>
      </c>
      <c r="O96" t="str">
        <f t="shared" si="24"/>
        <v/>
      </c>
      <c r="P96" t="str">
        <f t="shared" si="25"/>
        <v/>
      </c>
      <c r="Q96" s="10" t="s">
        <v>151</v>
      </c>
      <c r="R96" s="10"/>
      <c r="S96" s="16">
        <v>3</v>
      </c>
      <c r="T96" s="13">
        <v>191.15044247787611</v>
      </c>
      <c r="U96" s="14">
        <v>1.1770833333333329E-2</v>
      </c>
      <c r="V96" s="11">
        <v>46273.688854166663</v>
      </c>
      <c r="W96" s="10" t="s">
        <v>151</v>
      </c>
      <c r="X96" s="29">
        <v>0</v>
      </c>
      <c r="AA96" t="s">
        <v>331</v>
      </c>
      <c r="AB96">
        <v>2</v>
      </c>
      <c r="AC96">
        <v>61.714285714285708</v>
      </c>
      <c r="AD96">
        <v>252.5179856115108</v>
      </c>
      <c r="AE96" s="54">
        <v>8.9102564120370365E-3</v>
      </c>
      <c r="AF96" s="54">
        <v>3.6458333333333343E-2</v>
      </c>
      <c r="AG96" s="53">
        <v>46273.685993589737</v>
      </c>
      <c r="AH96" s="53">
        <v>46273.713541666657</v>
      </c>
      <c r="AI96" t="s">
        <v>151</v>
      </c>
      <c r="AL96">
        <v>61.714285714285708</v>
      </c>
      <c r="AM96">
        <v>252.5179856115108</v>
      </c>
      <c r="AN96" s="54">
        <v>8.9102564120370365E-3</v>
      </c>
      <c r="AO96" s="54">
        <v>3.6458333333333343E-2</v>
      </c>
      <c r="AP96" s="53">
        <v>46273.713541666657</v>
      </c>
      <c r="AQ96" t="s">
        <v>151</v>
      </c>
      <c r="AR96" t="s">
        <v>332</v>
      </c>
    </row>
    <row r="97" spans="1:44" ht="15" customHeight="1" x14ac:dyDescent="0.35">
      <c r="A97">
        <v>1</v>
      </c>
      <c r="B97" s="26">
        <f t="shared" si="13"/>
        <v>46273.677083333343</v>
      </c>
      <c r="C97" t="s">
        <v>57</v>
      </c>
      <c r="D97">
        <v>2</v>
      </c>
      <c r="E97" s="26">
        <f t="shared" si="14"/>
        <v>46273.84375</v>
      </c>
      <c r="F97" s="26">
        <f t="shared" si="15"/>
        <v>46273.822916666664</v>
      </c>
      <c r="G97">
        <f t="shared" si="16"/>
        <v>1</v>
      </c>
      <c r="H97">
        <f t="shared" si="17"/>
        <v>11</v>
      </c>
      <c r="I97" s="27">
        <f t="shared" si="18"/>
        <v>1</v>
      </c>
      <c r="J97" s="28">
        <f t="shared" si="19"/>
        <v>0</v>
      </c>
      <c r="K97" s="29" t="str">
        <f t="shared" si="20"/>
        <v>NULL</v>
      </c>
      <c r="L97" s="26" t="str">
        <f t="shared" si="21"/>
        <v/>
      </c>
      <c r="M97" t="str">
        <f t="shared" si="22"/>
        <v>UNKNOWN - NO RATE</v>
      </c>
      <c r="N97" s="28" t="str">
        <f t="shared" si="23"/>
        <v>NULL</v>
      </c>
      <c r="O97" t="str">
        <f t="shared" si="24"/>
        <v/>
      </c>
      <c r="P97" t="str">
        <f t="shared" si="25"/>
        <v/>
      </c>
      <c r="Q97" s="10" t="s">
        <v>155</v>
      </c>
      <c r="R97" s="10"/>
      <c r="S97" s="16">
        <v>1</v>
      </c>
      <c r="T97" s="13">
        <v>0</v>
      </c>
      <c r="U97" s="14"/>
      <c r="V97" s="11"/>
      <c r="W97" s="10" t="s">
        <v>155</v>
      </c>
      <c r="X97" s="29"/>
      <c r="AA97" t="s">
        <v>331</v>
      </c>
      <c r="AB97">
        <v>0</v>
      </c>
      <c r="AI97" t="s">
        <v>155</v>
      </c>
      <c r="AQ97" t="s">
        <v>155</v>
      </c>
      <c r="AR97" t="s">
        <v>333</v>
      </c>
    </row>
    <row r="98" spans="1:44" ht="15" customHeight="1" x14ac:dyDescent="0.35">
      <c r="A98">
        <v>1</v>
      </c>
      <c r="B98" s="26">
        <f t="shared" si="13"/>
        <v>46273.677083333343</v>
      </c>
      <c r="C98" t="s">
        <v>57</v>
      </c>
      <c r="D98">
        <v>3</v>
      </c>
      <c r="E98" s="26">
        <f t="shared" si="14"/>
        <v>46273.84375</v>
      </c>
      <c r="F98" s="26">
        <f t="shared" si="15"/>
        <v>46273.822916666664</v>
      </c>
      <c r="G98">
        <f t="shared" si="16"/>
        <v>3</v>
      </c>
      <c r="H98">
        <f t="shared" si="17"/>
        <v>19</v>
      </c>
      <c r="I98" s="27">
        <f t="shared" si="18"/>
        <v>0</v>
      </c>
      <c r="J98" s="28" t="str">
        <f t="shared" si="19"/>
        <v>NULL</v>
      </c>
      <c r="K98" s="29" t="str">
        <f t="shared" si="20"/>
        <v>NULL</v>
      </c>
      <c r="L98" s="26" t="str">
        <f t="shared" si="21"/>
        <v/>
      </c>
      <c r="M98" t="str">
        <f t="shared" si="22"/>
        <v>UNKNOWN - NO RATE</v>
      </c>
      <c r="N98" s="28" t="str">
        <f t="shared" si="23"/>
        <v>NULL</v>
      </c>
      <c r="O98" t="str">
        <f t="shared" si="24"/>
        <v/>
      </c>
      <c r="P98" t="str">
        <f t="shared" si="25"/>
        <v/>
      </c>
      <c r="Q98" s="10" t="s">
        <v>155</v>
      </c>
      <c r="R98" s="10"/>
      <c r="S98" s="16">
        <v>0</v>
      </c>
      <c r="T98" s="13"/>
      <c r="U98" s="14"/>
      <c r="V98" s="11"/>
      <c r="W98" s="10" t="s">
        <v>155</v>
      </c>
      <c r="X98" s="29"/>
      <c r="AA98" t="s">
        <v>331</v>
      </c>
      <c r="AB98">
        <v>0</v>
      </c>
      <c r="AI98" t="s">
        <v>155</v>
      </c>
      <c r="AQ98" t="s">
        <v>155</v>
      </c>
      <c r="AR98" t="s">
        <v>333</v>
      </c>
    </row>
    <row r="99" spans="1:44" ht="15" customHeight="1" x14ac:dyDescent="0.35">
      <c r="A99">
        <v>1</v>
      </c>
      <c r="B99" s="26">
        <f t="shared" si="13"/>
        <v>46273.677083333343</v>
      </c>
      <c r="C99" t="s">
        <v>57</v>
      </c>
      <c r="D99">
        <v>4</v>
      </c>
      <c r="E99" s="26">
        <f t="shared" si="14"/>
        <v>46273.84375</v>
      </c>
      <c r="F99" s="26">
        <f t="shared" si="15"/>
        <v>46273.822916666664</v>
      </c>
      <c r="G99">
        <f t="shared" si="16"/>
        <v>5</v>
      </c>
      <c r="H99">
        <f t="shared" si="17"/>
        <v>16</v>
      </c>
      <c r="I99" s="27">
        <f t="shared" si="18"/>
        <v>0</v>
      </c>
      <c r="J99" s="28" t="str">
        <f t="shared" si="19"/>
        <v>NULL</v>
      </c>
      <c r="K99" s="29" t="str">
        <f t="shared" si="20"/>
        <v>NULL</v>
      </c>
      <c r="L99" s="26" t="str">
        <f t="shared" si="21"/>
        <v/>
      </c>
      <c r="M99" t="str">
        <f t="shared" si="22"/>
        <v>UNKNOWN - NO RATE</v>
      </c>
      <c r="N99" s="28" t="str">
        <f t="shared" si="23"/>
        <v>NULL</v>
      </c>
      <c r="O99" t="str">
        <f t="shared" si="24"/>
        <v/>
      </c>
      <c r="P99" t="str">
        <f t="shared" si="25"/>
        <v/>
      </c>
      <c r="Q99" s="10" t="s">
        <v>155</v>
      </c>
      <c r="R99" s="10"/>
      <c r="S99" s="16">
        <v>0</v>
      </c>
      <c r="T99" s="13"/>
      <c r="U99" s="14"/>
      <c r="V99" s="11"/>
      <c r="W99" s="10" t="s">
        <v>155</v>
      </c>
      <c r="X99" s="29"/>
      <c r="AA99" t="s">
        <v>331</v>
      </c>
      <c r="AB99">
        <v>0</v>
      </c>
      <c r="AI99" t="s">
        <v>155</v>
      </c>
      <c r="AQ99" t="s">
        <v>155</v>
      </c>
      <c r="AR99" t="s">
        <v>333</v>
      </c>
    </row>
    <row r="100" spans="1:44" ht="15" customHeight="1" x14ac:dyDescent="0.35">
      <c r="A100">
        <v>1</v>
      </c>
      <c r="B100" s="26">
        <f t="shared" si="13"/>
        <v>46273.677083333343</v>
      </c>
      <c r="C100" t="s">
        <v>57</v>
      </c>
      <c r="D100">
        <v>5</v>
      </c>
      <c r="E100" s="26">
        <f t="shared" si="14"/>
        <v>46273.84375</v>
      </c>
      <c r="F100" s="26">
        <f t="shared" si="15"/>
        <v>46273.822916666664</v>
      </c>
      <c r="G100">
        <f t="shared" si="16"/>
        <v>1</v>
      </c>
      <c r="H100">
        <f t="shared" si="17"/>
        <v>7</v>
      </c>
      <c r="I100" s="27">
        <f t="shared" si="18"/>
        <v>0</v>
      </c>
      <c r="J100" s="28" t="str">
        <f t="shared" si="19"/>
        <v>NULL</v>
      </c>
      <c r="K100" s="29" t="str">
        <f t="shared" si="20"/>
        <v>NULL</v>
      </c>
      <c r="L100" s="26" t="str">
        <f t="shared" si="21"/>
        <v/>
      </c>
      <c r="M100" t="str">
        <f t="shared" si="22"/>
        <v>UNKNOWN - NO RATE</v>
      </c>
      <c r="N100" s="28" t="str">
        <f t="shared" si="23"/>
        <v>NULL</v>
      </c>
      <c r="O100" t="str">
        <f t="shared" si="24"/>
        <v/>
      </c>
      <c r="P100" t="str">
        <f t="shared" si="25"/>
        <v/>
      </c>
      <c r="Q100" s="10" t="s">
        <v>155</v>
      </c>
      <c r="R100" s="10"/>
      <c r="S100" s="16">
        <v>0</v>
      </c>
      <c r="T100" s="13"/>
      <c r="U100" s="14"/>
      <c r="V100" s="11"/>
      <c r="W100" s="10" t="s">
        <v>155</v>
      </c>
      <c r="X100" s="29"/>
      <c r="AA100" t="s">
        <v>331</v>
      </c>
      <c r="AB100">
        <v>0</v>
      </c>
      <c r="AI100" t="s">
        <v>155</v>
      </c>
      <c r="AQ100" t="s">
        <v>155</v>
      </c>
      <c r="AR100" t="s">
        <v>333</v>
      </c>
    </row>
    <row r="101" spans="1:44" ht="15" customHeight="1" x14ac:dyDescent="0.35">
      <c r="A101">
        <v>1</v>
      </c>
      <c r="B101" s="26">
        <f t="shared" si="13"/>
        <v>46273.677083333343</v>
      </c>
      <c r="C101" t="s">
        <v>57</v>
      </c>
      <c r="D101">
        <v>6</v>
      </c>
      <c r="E101" s="26">
        <f t="shared" si="14"/>
        <v>46273.84375</v>
      </c>
      <c r="F101" s="26">
        <f t="shared" si="15"/>
        <v>46273.822916666664</v>
      </c>
      <c r="G101">
        <f t="shared" si="16"/>
        <v>0</v>
      </c>
      <c r="H101">
        <f t="shared" si="17"/>
        <v>0</v>
      </c>
      <c r="I101" s="27">
        <f t="shared" si="18"/>
        <v>0</v>
      </c>
      <c r="J101" s="28" t="str">
        <f t="shared" si="19"/>
        <v>NULL</v>
      </c>
      <c r="K101" s="29" t="str">
        <f t="shared" si="20"/>
        <v/>
      </c>
      <c r="L101" s="26" t="str">
        <f t="shared" si="21"/>
        <v/>
      </c>
      <c r="M101" t="str">
        <f t="shared" si="22"/>
        <v/>
      </c>
      <c r="N101" s="28" t="str">
        <f t="shared" si="23"/>
        <v>NULL</v>
      </c>
      <c r="O101" t="str">
        <f t="shared" si="24"/>
        <v/>
      </c>
      <c r="P101" t="str">
        <f t="shared" si="25"/>
        <v/>
      </c>
      <c r="Q101" s="10"/>
      <c r="R101" s="10"/>
      <c r="S101" s="16">
        <v>0</v>
      </c>
      <c r="T101" s="13"/>
      <c r="U101" s="14"/>
      <c r="V101" s="11"/>
      <c r="W101" s="10"/>
      <c r="X101" s="29"/>
      <c r="AA101" t="s">
        <v>331</v>
      </c>
      <c r="AB101">
        <v>0</v>
      </c>
      <c r="AR101" t="s">
        <v>333</v>
      </c>
    </row>
    <row r="102" spans="1:44" ht="15" customHeight="1" x14ac:dyDescent="0.35">
      <c r="A102">
        <v>1</v>
      </c>
      <c r="B102" s="26">
        <f t="shared" si="13"/>
        <v>46273.677083333343</v>
      </c>
      <c r="C102" t="s">
        <v>58</v>
      </c>
      <c r="D102">
        <v>1</v>
      </c>
      <c r="E102" s="26">
        <f t="shared" si="14"/>
        <v>46273.854166666657</v>
      </c>
      <c r="F102" s="26">
        <f t="shared" si="15"/>
        <v>46273.833333333321</v>
      </c>
      <c r="G102">
        <f t="shared" si="16"/>
        <v>0</v>
      </c>
      <c r="H102">
        <f t="shared" si="17"/>
        <v>111</v>
      </c>
      <c r="I102" s="27">
        <f t="shared" si="18"/>
        <v>3</v>
      </c>
      <c r="J102" s="28">
        <f t="shared" si="19"/>
        <v>191.15044247787611</v>
      </c>
      <c r="K102" s="29" t="str">
        <f t="shared" si="20"/>
        <v/>
      </c>
      <c r="L102" s="26" t="str">
        <f t="shared" si="21"/>
        <v/>
      </c>
      <c r="M102" t="str">
        <f t="shared" si="22"/>
        <v/>
      </c>
      <c r="N102" s="28">
        <f t="shared" si="23"/>
        <v>63.716814159292035</v>
      </c>
      <c r="O102" t="str">
        <f t="shared" si="24"/>
        <v/>
      </c>
      <c r="P102" t="str">
        <f t="shared" si="25"/>
        <v/>
      </c>
      <c r="Q102" s="10"/>
      <c r="R102" s="10"/>
      <c r="S102" s="16">
        <v>3</v>
      </c>
      <c r="T102" s="13">
        <v>191.15044247787611</v>
      </c>
      <c r="U102" s="14"/>
      <c r="V102" s="11"/>
      <c r="W102" s="10"/>
      <c r="X102" s="29"/>
      <c r="AA102" t="s">
        <v>331</v>
      </c>
      <c r="AB102">
        <v>2</v>
      </c>
      <c r="AC102">
        <v>61.714285714285708</v>
      </c>
      <c r="AD102">
        <v>252.5179856115108</v>
      </c>
      <c r="AL102">
        <v>61.714285714285708</v>
      </c>
      <c r="AM102">
        <v>252.5179856115108</v>
      </c>
      <c r="AR102" t="s">
        <v>332</v>
      </c>
    </row>
    <row r="103" spans="1:44" ht="15" customHeight="1" x14ac:dyDescent="0.35">
      <c r="A103">
        <v>1</v>
      </c>
      <c r="B103" s="26">
        <f t="shared" si="13"/>
        <v>46273.677083333343</v>
      </c>
      <c r="C103" t="s">
        <v>58</v>
      </c>
      <c r="D103">
        <v>2</v>
      </c>
      <c r="E103" s="26">
        <f t="shared" si="14"/>
        <v>46273.854166666657</v>
      </c>
      <c r="F103" s="26">
        <f t="shared" si="15"/>
        <v>46273.833333333321</v>
      </c>
      <c r="G103">
        <f t="shared" si="16"/>
        <v>2</v>
      </c>
      <c r="H103">
        <f t="shared" si="17"/>
        <v>26</v>
      </c>
      <c r="I103" s="27">
        <f t="shared" si="18"/>
        <v>1</v>
      </c>
      <c r="J103" s="28">
        <f t="shared" si="19"/>
        <v>0</v>
      </c>
      <c r="K103" s="29" t="str">
        <f t="shared" si="20"/>
        <v>NULL</v>
      </c>
      <c r="L103" s="26" t="str">
        <f t="shared" si="21"/>
        <v/>
      </c>
      <c r="M103" t="str">
        <f t="shared" si="22"/>
        <v>UNKNOWN - NO RATE</v>
      </c>
      <c r="N103" s="28" t="str">
        <f t="shared" si="23"/>
        <v>NULL</v>
      </c>
      <c r="O103" t="str">
        <f t="shared" si="24"/>
        <v/>
      </c>
      <c r="P103" t="str">
        <f t="shared" si="25"/>
        <v/>
      </c>
      <c r="Q103" s="10" t="s">
        <v>155</v>
      </c>
      <c r="R103" s="10"/>
      <c r="S103" s="16">
        <v>1</v>
      </c>
      <c r="T103" s="13">
        <v>0</v>
      </c>
      <c r="U103" s="14"/>
      <c r="V103" s="11"/>
      <c r="W103" s="10" t="s">
        <v>155</v>
      </c>
      <c r="X103" s="29"/>
      <c r="AA103" t="s">
        <v>331</v>
      </c>
      <c r="AB103">
        <v>0</v>
      </c>
      <c r="AI103" t="s">
        <v>155</v>
      </c>
      <c r="AQ103" t="s">
        <v>155</v>
      </c>
      <c r="AR103" t="s">
        <v>333</v>
      </c>
    </row>
    <row r="104" spans="1:44" ht="15" customHeight="1" x14ac:dyDescent="0.35">
      <c r="A104">
        <v>1</v>
      </c>
      <c r="B104" s="26">
        <f t="shared" si="13"/>
        <v>46273.677083333343</v>
      </c>
      <c r="C104" t="s">
        <v>58</v>
      </c>
      <c r="D104">
        <v>3</v>
      </c>
      <c r="E104" s="26">
        <f t="shared" si="14"/>
        <v>46273.854166666657</v>
      </c>
      <c r="F104" s="26">
        <f t="shared" si="15"/>
        <v>46273.833333333321</v>
      </c>
      <c r="G104">
        <f t="shared" si="16"/>
        <v>0</v>
      </c>
      <c r="H104">
        <f t="shared" si="17"/>
        <v>53</v>
      </c>
      <c r="I104" s="27">
        <f t="shared" si="18"/>
        <v>0</v>
      </c>
      <c r="J104" s="28" t="str">
        <f t="shared" si="19"/>
        <v>NULL</v>
      </c>
      <c r="K104" s="29" t="str">
        <f t="shared" si="20"/>
        <v/>
      </c>
      <c r="L104" s="26" t="str">
        <f t="shared" si="21"/>
        <v/>
      </c>
      <c r="M104" t="str">
        <f t="shared" si="22"/>
        <v/>
      </c>
      <c r="N104" s="28" t="str">
        <f t="shared" si="23"/>
        <v>NULL</v>
      </c>
      <c r="O104" t="str">
        <f t="shared" si="24"/>
        <v/>
      </c>
      <c r="P104" t="str">
        <f t="shared" si="25"/>
        <v/>
      </c>
      <c r="Q104" s="10"/>
      <c r="R104" s="10"/>
      <c r="S104" s="16">
        <v>0</v>
      </c>
      <c r="T104" s="13"/>
      <c r="U104" s="14"/>
      <c r="V104" s="11"/>
      <c r="W104" s="10"/>
      <c r="X104" s="29"/>
      <c r="AA104" t="s">
        <v>331</v>
      </c>
      <c r="AB104">
        <v>0</v>
      </c>
      <c r="AR104" t="s">
        <v>333</v>
      </c>
    </row>
    <row r="105" spans="1:44" ht="15" customHeight="1" x14ac:dyDescent="0.35">
      <c r="A105">
        <v>1</v>
      </c>
      <c r="B105" s="26">
        <f t="shared" si="13"/>
        <v>46273.677083333343</v>
      </c>
      <c r="C105" t="s">
        <v>58</v>
      </c>
      <c r="D105">
        <v>4</v>
      </c>
      <c r="E105" s="26">
        <f t="shared" si="14"/>
        <v>46273.854166666657</v>
      </c>
      <c r="F105" s="26">
        <f t="shared" si="15"/>
        <v>46273.833333333321</v>
      </c>
      <c r="G105">
        <f t="shared" si="16"/>
        <v>0</v>
      </c>
      <c r="H105">
        <f t="shared" si="17"/>
        <v>43</v>
      </c>
      <c r="I105" s="27">
        <f t="shared" si="18"/>
        <v>0</v>
      </c>
      <c r="J105" s="28" t="str">
        <f t="shared" si="19"/>
        <v>NULL</v>
      </c>
      <c r="K105" s="29" t="str">
        <f t="shared" si="20"/>
        <v/>
      </c>
      <c r="L105" s="26" t="str">
        <f t="shared" si="21"/>
        <v/>
      </c>
      <c r="M105" t="str">
        <f t="shared" si="22"/>
        <v/>
      </c>
      <c r="N105" s="28" t="str">
        <f t="shared" si="23"/>
        <v>NULL</v>
      </c>
      <c r="O105" t="str">
        <f t="shared" si="24"/>
        <v/>
      </c>
      <c r="P105" t="str">
        <f t="shared" si="25"/>
        <v/>
      </c>
      <c r="Q105" s="10"/>
      <c r="R105" s="10"/>
      <c r="S105" s="16">
        <v>0</v>
      </c>
      <c r="T105" s="13"/>
      <c r="U105" s="14"/>
      <c r="V105" s="11"/>
      <c r="W105" s="10"/>
      <c r="X105" s="29"/>
      <c r="AA105" t="s">
        <v>331</v>
      </c>
      <c r="AB105">
        <v>0</v>
      </c>
      <c r="AR105" t="s">
        <v>333</v>
      </c>
    </row>
    <row r="106" spans="1:44" ht="15" customHeight="1" x14ac:dyDescent="0.35">
      <c r="A106">
        <v>1</v>
      </c>
      <c r="B106" s="26">
        <f t="shared" si="13"/>
        <v>46273.677083333343</v>
      </c>
      <c r="C106" t="s">
        <v>58</v>
      </c>
      <c r="D106">
        <v>5</v>
      </c>
      <c r="E106" s="26">
        <f t="shared" si="14"/>
        <v>46273.854166666657</v>
      </c>
      <c r="F106" s="26">
        <f t="shared" si="15"/>
        <v>46273.833333333321</v>
      </c>
      <c r="G106">
        <f t="shared" si="16"/>
        <v>0</v>
      </c>
      <c r="H106">
        <f t="shared" si="17"/>
        <v>10</v>
      </c>
      <c r="I106" s="27">
        <f t="shared" si="18"/>
        <v>0</v>
      </c>
      <c r="J106" s="28" t="str">
        <f t="shared" si="19"/>
        <v>NULL</v>
      </c>
      <c r="K106" s="29" t="str">
        <f t="shared" si="20"/>
        <v/>
      </c>
      <c r="L106" s="26" t="str">
        <f t="shared" si="21"/>
        <v/>
      </c>
      <c r="M106" t="str">
        <f t="shared" si="22"/>
        <v/>
      </c>
      <c r="N106" s="28" t="str">
        <f t="shared" si="23"/>
        <v>NULL</v>
      </c>
      <c r="O106" t="str">
        <f t="shared" si="24"/>
        <v/>
      </c>
      <c r="P106" t="str">
        <f t="shared" si="25"/>
        <v/>
      </c>
      <c r="Q106" s="10"/>
      <c r="R106" s="10"/>
      <c r="S106" s="16">
        <v>0</v>
      </c>
      <c r="T106" s="13"/>
      <c r="U106" s="14"/>
      <c r="V106" s="11"/>
      <c r="W106" s="10"/>
      <c r="X106" s="29"/>
      <c r="AA106" t="s">
        <v>331</v>
      </c>
      <c r="AB106">
        <v>0</v>
      </c>
      <c r="AR106" t="s">
        <v>333</v>
      </c>
    </row>
    <row r="107" spans="1:44" ht="15" customHeight="1" x14ac:dyDescent="0.35">
      <c r="A107">
        <v>1</v>
      </c>
      <c r="B107" s="26">
        <f t="shared" si="13"/>
        <v>46273.677083333343</v>
      </c>
      <c r="C107" t="s">
        <v>58</v>
      </c>
      <c r="D107">
        <v>6</v>
      </c>
      <c r="E107" s="26">
        <f t="shared" si="14"/>
        <v>46273.854166666657</v>
      </c>
      <c r="F107" s="26">
        <f t="shared" si="15"/>
        <v>46273.833333333321</v>
      </c>
      <c r="G107">
        <f t="shared" si="16"/>
        <v>0</v>
      </c>
      <c r="H107">
        <f t="shared" si="17"/>
        <v>0</v>
      </c>
      <c r="I107" s="27">
        <f t="shared" si="18"/>
        <v>0</v>
      </c>
      <c r="J107" s="28" t="str">
        <f t="shared" si="19"/>
        <v>NULL</v>
      </c>
      <c r="K107" s="29" t="str">
        <f t="shared" si="20"/>
        <v/>
      </c>
      <c r="L107" s="26" t="str">
        <f t="shared" si="21"/>
        <v/>
      </c>
      <c r="M107" t="str">
        <f t="shared" si="22"/>
        <v/>
      </c>
      <c r="N107" s="28" t="str">
        <f t="shared" si="23"/>
        <v>NULL</v>
      </c>
      <c r="O107" t="str">
        <f t="shared" si="24"/>
        <v/>
      </c>
      <c r="P107" t="str">
        <f t="shared" si="25"/>
        <v/>
      </c>
      <c r="Q107" s="10"/>
      <c r="R107" s="10"/>
      <c r="S107" s="16">
        <v>0</v>
      </c>
      <c r="T107" s="13"/>
      <c r="U107" s="14"/>
      <c r="V107" s="11"/>
      <c r="W107" s="10"/>
      <c r="X107" s="29"/>
      <c r="AA107" t="s">
        <v>331</v>
      </c>
      <c r="AB107">
        <v>0</v>
      </c>
      <c r="AR107" t="s">
        <v>333</v>
      </c>
    </row>
    <row r="108" spans="1:44" ht="15" customHeight="1" x14ac:dyDescent="0.35">
      <c r="A108">
        <v>1</v>
      </c>
      <c r="B108" s="26">
        <f t="shared" si="13"/>
        <v>46273.677083333343</v>
      </c>
      <c r="C108" t="s">
        <v>59</v>
      </c>
      <c r="D108">
        <v>1</v>
      </c>
      <c r="E108" s="26">
        <f t="shared" si="14"/>
        <v>46273.854166666657</v>
      </c>
      <c r="F108" s="26">
        <f t="shared" si="15"/>
        <v>46273.833333333321</v>
      </c>
      <c r="G108">
        <f t="shared" si="16"/>
        <v>5</v>
      </c>
      <c r="H108">
        <f t="shared" si="17"/>
        <v>111</v>
      </c>
      <c r="I108" s="27">
        <f t="shared" si="18"/>
        <v>3</v>
      </c>
      <c r="J108" s="28">
        <f t="shared" si="19"/>
        <v>191.15044247787611</v>
      </c>
      <c r="K108" s="29">
        <f t="shared" si="20"/>
        <v>2.419560185185185E-2</v>
      </c>
      <c r="L108" s="26">
        <f t="shared" si="21"/>
        <v>46273.701278935194</v>
      </c>
      <c r="M108" t="str">
        <f t="shared" si="22"/>
        <v>YES</v>
      </c>
      <c r="N108" s="28">
        <f t="shared" si="23"/>
        <v>63.716814159292035</v>
      </c>
      <c r="O108" t="str">
        <f t="shared" si="24"/>
        <v/>
      </c>
      <c r="P108" t="str">
        <f t="shared" si="25"/>
        <v/>
      </c>
      <c r="Q108" s="10" t="s">
        <v>151</v>
      </c>
      <c r="R108" s="10"/>
      <c r="S108" s="16">
        <v>3</v>
      </c>
      <c r="T108" s="13">
        <v>191.15044247787611</v>
      </c>
      <c r="U108" s="14">
        <v>2.419560185185185E-2</v>
      </c>
      <c r="V108" s="11">
        <v>46273.701278935187</v>
      </c>
      <c r="W108" s="10" t="s">
        <v>151</v>
      </c>
      <c r="X108" s="29">
        <v>0</v>
      </c>
      <c r="AA108" t="s">
        <v>331</v>
      </c>
      <c r="AB108">
        <v>2</v>
      </c>
      <c r="AC108">
        <v>61.714285714285708</v>
      </c>
      <c r="AD108">
        <v>252.5179856115108</v>
      </c>
      <c r="AE108" s="54">
        <v>1.8315527060185181E-2</v>
      </c>
      <c r="AF108" s="54">
        <v>7.4942129629629636E-2</v>
      </c>
      <c r="AG108" s="53">
        <v>46273.695398860407</v>
      </c>
      <c r="AH108" s="53">
        <v>46273.752025462964</v>
      </c>
      <c r="AI108" t="s">
        <v>151</v>
      </c>
      <c r="AL108">
        <v>61.714285714285708</v>
      </c>
      <c r="AM108">
        <v>252.5179856115108</v>
      </c>
      <c r="AN108" s="54">
        <v>1.8315527060185181E-2</v>
      </c>
      <c r="AO108" s="54">
        <v>7.4942129629629636E-2</v>
      </c>
      <c r="AP108" s="53">
        <v>46273.752025462964</v>
      </c>
      <c r="AQ108" t="s">
        <v>151</v>
      </c>
      <c r="AR108" t="s">
        <v>332</v>
      </c>
    </row>
    <row r="109" spans="1:44" ht="15" customHeight="1" x14ac:dyDescent="0.35">
      <c r="A109">
        <v>1</v>
      </c>
      <c r="B109" s="26">
        <f t="shared" si="13"/>
        <v>46273.677083333343</v>
      </c>
      <c r="C109" t="s">
        <v>59</v>
      </c>
      <c r="D109">
        <v>2</v>
      </c>
      <c r="E109" s="26">
        <f t="shared" si="14"/>
        <v>46273.854166666657</v>
      </c>
      <c r="F109" s="26">
        <f t="shared" si="15"/>
        <v>46273.833333333321</v>
      </c>
      <c r="G109">
        <f t="shared" si="16"/>
        <v>6</v>
      </c>
      <c r="H109">
        <f t="shared" si="17"/>
        <v>26</v>
      </c>
      <c r="I109" s="27">
        <f t="shared" si="18"/>
        <v>1</v>
      </c>
      <c r="J109" s="28">
        <f t="shared" si="19"/>
        <v>0</v>
      </c>
      <c r="K109" s="29" t="str">
        <f t="shared" si="20"/>
        <v>NULL</v>
      </c>
      <c r="L109" s="26" t="str">
        <f t="shared" si="21"/>
        <v/>
      </c>
      <c r="M109" t="str">
        <f t="shared" si="22"/>
        <v>UNKNOWN - NO RATE</v>
      </c>
      <c r="N109" s="28" t="str">
        <f t="shared" si="23"/>
        <v>NULL</v>
      </c>
      <c r="O109" t="str">
        <f t="shared" si="24"/>
        <v/>
      </c>
      <c r="P109" t="str">
        <f t="shared" si="25"/>
        <v/>
      </c>
      <c r="Q109" s="10" t="s">
        <v>155</v>
      </c>
      <c r="R109" s="10"/>
      <c r="S109" s="16">
        <v>1</v>
      </c>
      <c r="T109" s="13">
        <v>0</v>
      </c>
      <c r="U109" s="14"/>
      <c r="V109" s="11"/>
      <c r="W109" s="10" t="s">
        <v>155</v>
      </c>
      <c r="X109" s="29"/>
      <c r="AA109" t="s">
        <v>331</v>
      </c>
      <c r="AB109">
        <v>0</v>
      </c>
      <c r="AI109" t="s">
        <v>155</v>
      </c>
      <c r="AQ109" t="s">
        <v>155</v>
      </c>
      <c r="AR109" t="s">
        <v>333</v>
      </c>
    </row>
    <row r="110" spans="1:44" ht="15" customHeight="1" x14ac:dyDescent="0.35">
      <c r="A110">
        <v>1</v>
      </c>
      <c r="B110" s="26">
        <f t="shared" si="13"/>
        <v>46273.677083333343</v>
      </c>
      <c r="C110" t="s">
        <v>59</v>
      </c>
      <c r="D110">
        <v>3</v>
      </c>
      <c r="E110" s="26">
        <f t="shared" si="14"/>
        <v>46273.854166666657</v>
      </c>
      <c r="F110" s="26">
        <f t="shared" si="15"/>
        <v>46273.833333333321</v>
      </c>
      <c r="G110">
        <f t="shared" si="16"/>
        <v>1</v>
      </c>
      <c r="H110">
        <f t="shared" si="17"/>
        <v>53</v>
      </c>
      <c r="I110" s="27">
        <f t="shared" si="18"/>
        <v>0</v>
      </c>
      <c r="J110" s="28" t="str">
        <f t="shared" si="19"/>
        <v>NULL</v>
      </c>
      <c r="K110" s="29" t="str">
        <f t="shared" si="20"/>
        <v>NULL</v>
      </c>
      <c r="L110" s="26" t="str">
        <f t="shared" si="21"/>
        <v/>
      </c>
      <c r="M110" t="str">
        <f t="shared" si="22"/>
        <v>UNKNOWN - NO RATE</v>
      </c>
      <c r="N110" s="28" t="str">
        <f t="shared" si="23"/>
        <v>NULL</v>
      </c>
      <c r="O110" t="str">
        <f t="shared" si="24"/>
        <v/>
      </c>
      <c r="P110" t="str">
        <f t="shared" si="25"/>
        <v/>
      </c>
      <c r="Q110" s="10" t="s">
        <v>155</v>
      </c>
      <c r="R110" s="10"/>
      <c r="S110" s="16">
        <v>0</v>
      </c>
      <c r="T110" s="13"/>
      <c r="U110" s="14"/>
      <c r="V110" s="11"/>
      <c r="W110" s="10" t="s">
        <v>155</v>
      </c>
      <c r="X110" s="29"/>
      <c r="AA110" t="s">
        <v>331</v>
      </c>
      <c r="AB110">
        <v>0</v>
      </c>
      <c r="AI110" t="s">
        <v>155</v>
      </c>
      <c r="AQ110" t="s">
        <v>155</v>
      </c>
      <c r="AR110" t="s">
        <v>333</v>
      </c>
    </row>
    <row r="111" spans="1:44" ht="15" customHeight="1" x14ac:dyDescent="0.35">
      <c r="A111">
        <v>1</v>
      </c>
      <c r="B111" s="26">
        <f t="shared" si="13"/>
        <v>46273.677083333343</v>
      </c>
      <c r="C111" t="s">
        <v>59</v>
      </c>
      <c r="D111">
        <v>4</v>
      </c>
      <c r="E111" s="26">
        <f t="shared" si="14"/>
        <v>46273.854166666657</v>
      </c>
      <c r="F111" s="26">
        <f t="shared" si="15"/>
        <v>46273.833333333321</v>
      </c>
      <c r="G111">
        <f t="shared" si="16"/>
        <v>2</v>
      </c>
      <c r="H111">
        <f t="shared" si="17"/>
        <v>43</v>
      </c>
      <c r="I111" s="27">
        <f t="shared" si="18"/>
        <v>0</v>
      </c>
      <c r="J111" s="28" t="str">
        <f t="shared" si="19"/>
        <v>NULL</v>
      </c>
      <c r="K111" s="29" t="str">
        <f t="shared" si="20"/>
        <v>NULL</v>
      </c>
      <c r="L111" s="26" t="str">
        <f t="shared" si="21"/>
        <v/>
      </c>
      <c r="M111" t="str">
        <f t="shared" si="22"/>
        <v>UNKNOWN - NO RATE</v>
      </c>
      <c r="N111" s="28" t="str">
        <f t="shared" si="23"/>
        <v>NULL</v>
      </c>
      <c r="O111" t="str">
        <f t="shared" si="24"/>
        <v/>
      </c>
      <c r="P111" t="str">
        <f t="shared" si="25"/>
        <v/>
      </c>
      <c r="Q111" s="10" t="s">
        <v>155</v>
      </c>
      <c r="R111" s="10"/>
      <c r="S111" s="16">
        <v>0</v>
      </c>
      <c r="T111" s="13"/>
      <c r="U111" s="14"/>
      <c r="V111" s="11"/>
      <c r="W111" s="10" t="s">
        <v>155</v>
      </c>
      <c r="X111" s="29"/>
      <c r="AA111" t="s">
        <v>331</v>
      </c>
      <c r="AB111">
        <v>0</v>
      </c>
      <c r="AI111" t="s">
        <v>155</v>
      </c>
      <c r="AQ111" t="s">
        <v>155</v>
      </c>
      <c r="AR111" t="s">
        <v>333</v>
      </c>
    </row>
    <row r="112" spans="1:44" ht="15" customHeight="1" x14ac:dyDescent="0.35">
      <c r="A112">
        <v>1</v>
      </c>
      <c r="B112" s="26">
        <f t="shared" si="13"/>
        <v>46273.677083333343</v>
      </c>
      <c r="C112" t="s">
        <v>59</v>
      </c>
      <c r="D112">
        <v>5</v>
      </c>
      <c r="E112" s="26">
        <f t="shared" si="14"/>
        <v>46273.854166666657</v>
      </c>
      <c r="F112" s="26">
        <f t="shared" si="15"/>
        <v>46273.833333333321</v>
      </c>
      <c r="G112">
        <f t="shared" si="16"/>
        <v>0</v>
      </c>
      <c r="H112">
        <f t="shared" si="17"/>
        <v>10</v>
      </c>
      <c r="I112" s="27">
        <f t="shared" si="18"/>
        <v>0</v>
      </c>
      <c r="J112" s="28" t="str">
        <f t="shared" si="19"/>
        <v>NULL</v>
      </c>
      <c r="K112" s="29" t="str">
        <f t="shared" si="20"/>
        <v/>
      </c>
      <c r="L112" s="26" t="str">
        <f t="shared" si="21"/>
        <v/>
      </c>
      <c r="M112" t="str">
        <f t="shared" si="22"/>
        <v/>
      </c>
      <c r="N112" s="28" t="str">
        <f t="shared" si="23"/>
        <v>NULL</v>
      </c>
      <c r="O112" t="str">
        <f t="shared" si="24"/>
        <v/>
      </c>
      <c r="P112" t="str">
        <f t="shared" si="25"/>
        <v/>
      </c>
      <c r="Q112" s="10"/>
      <c r="R112" s="10"/>
      <c r="S112" s="16">
        <v>0</v>
      </c>
      <c r="T112" s="13"/>
      <c r="U112" s="14"/>
      <c r="V112" s="11"/>
      <c r="W112" s="10"/>
      <c r="X112" s="29"/>
      <c r="AA112" t="s">
        <v>331</v>
      </c>
      <c r="AB112">
        <v>0</v>
      </c>
      <c r="AR112" t="s">
        <v>333</v>
      </c>
    </row>
    <row r="113" spans="1:44" ht="15" customHeight="1" x14ac:dyDescent="0.35">
      <c r="A113">
        <v>1</v>
      </c>
      <c r="B113" s="26">
        <f t="shared" si="13"/>
        <v>46273.677083333343</v>
      </c>
      <c r="C113" t="s">
        <v>59</v>
      </c>
      <c r="D113">
        <v>6</v>
      </c>
      <c r="E113" s="26">
        <f t="shared" si="14"/>
        <v>46273.854166666657</v>
      </c>
      <c r="F113" s="26">
        <f t="shared" si="15"/>
        <v>46273.833333333321</v>
      </c>
      <c r="G113">
        <f t="shared" si="16"/>
        <v>0</v>
      </c>
      <c r="H113">
        <f t="shared" si="17"/>
        <v>0</v>
      </c>
      <c r="I113" s="27">
        <f t="shared" si="18"/>
        <v>0</v>
      </c>
      <c r="J113" s="28" t="str">
        <f t="shared" si="19"/>
        <v>NULL</v>
      </c>
      <c r="K113" s="29" t="str">
        <f t="shared" si="20"/>
        <v/>
      </c>
      <c r="L113" s="26" t="str">
        <f t="shared" si="21"/>
        <v/>
      </c>
      <c r="M113" t="str">
        <f t="shared" si="22"/>
        <v/>
      </c>
      <c r="N113" s="28" t="str">
        <f t="shared" si="23"/>
        <v>NULL</v>
      </c>
      <c r="O113" t="str">
        <f t="shared" si="24"/>
        <v/>
      </c>
      <c r="P113" t="str">
        <f t="shared" si="25"/>
        <v/>
      </c>
      <c r="Q113" s="10"/>
      <c r="R113" s="10"/>
      <c r="S113" s="16">
        <v>0</v>
      </c>
      <c r="T113" s="13"/>
      <c r="U113" s="14"/>
      <c r="V113" s="11"/>
      <c r="W113" s="10"/>
      <c r="X113" s="29"/>
      <c r="AA113" t="s">
        <v>331</v>
      </c>
      <c r="AB113">
        <v>0</v>
      </c>
      <c r="AR113" t="s">
        <v>333</v>
      </c>
    </row>
    <row r="114" spans="1:44" ht="15" customHeight="1" x14ac:dyDescent="0.35">
      <c r="A114">
        <v>1</v>
      </c>
      <c r="B114" s="26">
        <f t="shared" si="13"/>
        <v>46273.677083333343</v>
      </c>
      <c r="C114" t="s">
        <v>60</v>
      </c>
      <c r="D114">
        <v>1</v>
      </c>
      <c r="E114" s="26">
        <f t="shared" si="14"/>
        <v>46273.854166666657</v>
      </c>
      <c r="F114" s="26">
        <f t="shared" si="15"/>
        <v>46273.833333333321</v>
      </c>
      <c r="G114">
        <f t="shared" si="16"/>
        <v>1</v>
      </c>
      <c r="H114">
        <f t="shared" si="17"/>
        <v>111</v>
      </c>
      <c r="I114" s="27">
        <f t="shared" si="18"/>
        <v>3</v>
      </c>
      <c r="J114" s="28">
        <f t="shared" si="19"/>
        <v>191.15044247787611</v>
      </c>
      <c r="K114" s="29">
        <f t="shared" si="20"/>
        <v>2.419560185185185E-2</v>
      </c>
      <c r="L114" s="26">
        <f t="shared" si="21"/>
        <v>46273.701278935194</v>
      </c>
      <c r="M114" t="str">
        <f t="shared" si="22"/>
        <v>YES</v>
      </c>
      <c r="N114" s="28">
        <f t="shared" si="23"/>
        <v>63.716814159292035</v>
      </c>
      <c r="O114" t="str">
        <f t="shared" si="24"/>
        <v/>
      </c>
      <c r="P114" t="str">
        <f t="shared" si="25"/>
        <v/>
      </c>
      <c r="Q114" s="10" t="s">
        <v>151</v>
      </c>
      <c r="R114" s="10"/>
      <c r="S114" s="16">
        <v>3</v>
      </c>
      <c r="T114" s="13">
        <v>191.15044247787611</v>
      </c>
      <c r="U114" s="14">
        <v>2.419560185185185E-2</v>
      </c>
      <c r="V114" s="11">
        <v>46273.701278935187</v>
      </c>
      <c r="W114" s="10" t="s">
        <v>151</v>
      </c>
      <c r="X114" s="29">
        <v>0</v>
      </c>
      <c r="AA114" t="s">
        <v>331</v>
      </c>
      <c r="AB114">
        <v>2</v>
      </c>
      <c r="AC114">
        <v>61.714285714285708</v>
      </c>
      <c r="AD114">
        <v>252.5179856115108</v>
      </c>
      <c r="AE114" s="54">
        <v>1.8315527060185181E-2</v>
      </c>
      <c r="AF114" s="54">
        <v>7.4942129629629636E-2</v>
      </c>
      <c r="AG114" s="53">
        <v>46273.695398860407</v>
      </c>
      <c r="AH114" s="53">
        <v>46273.752025462964</v>
      </c>
      <c r="AI114" t="s">
        <v>151</v>
      </c>
      <c r="AL114">
        <v>61.714285714285708</v>
      </c>
      <c r="AM114">
        <v>252.5179856115108</v>
      </c>
      <c r="AN114" s="54">
        <v>1.8315527060185181E-2</v>
      </c>
      <c r="AO114" s="54">
        <v>7.4942129629629636E-2</v>
      </c>
      <c r="AP114" s="53">
        <v>46273.752025462964</v>
      </c>
      <c r="AQ114" t="s">
        <v>151</v>
      </c>
      <c r="AR114" t="s">
        <v>332</v>
      </c>
    </row>
    <row r="115" spans="1:44" ht="15" customHeight="1" x14ac:dyDescent="0.35">
      <c r="A115">
        <v>1</v>
      </c>
      <c r="B115" s="26">
        <f t="shared" si="13"/>
        <v>46273.677083333343</v>
      </c>
      <c r="C115" t="s">
        <v>60</v>
      </c>
      <c r="D115">
        <v>2</v>
      </c>
      <c r="E115" s="26">
        <f t="shared" si="14"/>
        <v>46273.854166666657</v>
      </c>
      <c r="F115" s="26">
        <f t="shared" si="15"/>
        <v>46273.833333333321</v>
      </c>
      <c r="G115">
        <f t="shared" si="16"/>
        <v>1</v>
      </c>
      <c r="H115">
        <f t="shared" si="17"/>
        <v>26</v>
      </c>
      <c r="I115" s="27">
        <f t="shared" si="18"/>
        <v>1</v>
      </c>
      <c r="J115" s="28">
        <f t="shared" si="19"/>
        <v>0</v>
      </c>
      <c r="K115" s="29" t="str">
        <f t="shared" si="20"/>
        <v>NULL</v>
      </c>
      <c r="L115" s="26" t="str">
        <f t="shared" si="21"/>
        <v/>
      </c>
      <c r="M115" t="str">
        <f t="shared" si="22"/>
        <v>UNKNOWN - NO RATE</v>
      </c>
      <c r="N115" s="28" t="str">
        <f t="shared" si="23"/>
        <v>NULL</v>
      </c>
      <c r="O115" t="str">
        <f t="shared" si="24"/>
        <v/>
      </c>
      <c r="P115" t="str">
        <f t="shared" si="25"/>
        <v/>
      </c>
      <c r="Q115" s="10" t="s">
        <v>155</v>
      </c>
      <c r="R115" s="10"/>
      <c r="S115" s="16">
        <v>1</v>
      </c>
      <c r="T115" s="13">
        <v>0</v>
      </c>
      <c r="U115" s="14"/>
      <c r="V115" s="11"/>
      <c r="W115" s="10" t="s">
        <v>155</v>
      </c>
      <c r="X115" s="29"/>
      <c r="AA115" t="s">
        <v>331</v>
      </c>
      <c r="AB115">
        <v>0</v>
      </c>
      <c r="AI115" t="s">
        <v>155</v>
      </c>
      <c r="AQ115" t="s">
        <v>155</v>
      </c>
      <c r="AR115" t="s">
        <v>333</v>
      </c>
    </row>
    <row r="116" spans="1:44" ht="15" customHeight="1" x14ac:dyDescent="0.35">
      <c r="A116">
        <v>1</v>
      </c>
      <c r="B116" s="26">
        <f t="shared" si="13"/>
        <v>46273.677083333343</v>
      </c>
      <c r="C116" t="s">
        <v>60</v>
      </c>
      <c r="D116">
        <v>3</v>
      </c>
      <c r="E116" s="26">
        <f t="shared" si="14"/>
        <v>46273.854166666657</v>
      </c>
      <c r="F116" s="26">
        <f t="shared" si="15"/>
        <v>46273.833333333321</v>
      </c>
      <c r="G116">
        <f t="shared" si="16"/>
        <v>0</v>
      </c>
      <c r="H116">
        <f t="shared" si="17"/>
        <v>53</v>
      </c>
      <c r="I116" s="27">
        <f t="shared" si="18"/>
        <v>0</v>
      </c>
      <c r="J116" s="28" t="str">
        <f t="shared" si="19"/>
        <v>NULL</v>
      </c>
      <c r="K116" s="29" t="str">
        <f t="shared" si="20"/>
        <v/>
      </c>
      <c r="L116" s="26" t="str">
        <f t="shared" si="21"/>
        <v/>
      </c>
      <c r="M116" t="str">
        <f t="shared" si="22"/>
        <v/>
      </c>
      <c r="N116" s="28" t="str">
        <f t="shared" si="23"/>
        <v>NULL</v>
      </c>
      <c r="O116" t="str">
        <f t="shared" si="24"/>
        <v/>
      </c>
      <c r="P116" t="str">
        <f t="shared" si="25"/>
        <v/>
      </c>
      <c r="Q116" s="10"/>
      <c r="R116" s="10"/>
      <c r="S116" s="16">
        <v>0</v>
      </c>
      <c r="T116" s="13"/>
      <c r="U116" s="14"/>
      <c r="V116" s="11"/>
      <c r="W116" s="10"/>
      <c r="X116" s="29"/>
      <c r="AA116" t="s">
        <v>331</v>
      </c>
      <c r="AB116">
        <v>0</v>
      </c>
      <c r="AR116" t="s">
        <v>333</v>
      </c>
    </row>
    <row r="117" spans="1:44" ht="15" customHeight="1" x14ac:dyDescent="0.35">
      <c r="A117">
        <v>1</v>
      </c>
      <c r="B117" s="26">
        <f t="shared" si="13"/>
        <v>46273.677083333343</v>
      </c>
      <c r="C117" t="s">
        <v>60</v>
      </c>
      <c r="D117">
        <v>4</v>
      </c>
      <c r="E117" s="26">
        <f t="shared" si="14"/>
        <v>46273.854166666657</v>
      </c>
      <c r="F117" s="26">
        <f t="shared" si="15"/>
        <v>46273.833333333321</v>
      </c>
      <c r="G117">
        <f t="shared" si="16"/>
        <v>2</v>
      </c>
      <c r="H117">
        <f t="shared" si="17"/>
        <v>43</v>
      </c>
      <c r="I117" s="27">
        <f t="shared" si="18"/>
        <v>0</v>
      </c>
      <c r="J117" s="28" t="str">
        <f t="shared" si="19"/>
        <v>NULL</v>
      </c>
      <c r="K117" s="29" t="str">
        <f t="shared" si="20"/>
        <v>NULL</v>
      </c>
      <c r="L117" s="26" t="str">
        <f t="shared" si="21"/>
        <v/>
      </c>
      <c r="M117" t="str">
        <f t="shared" si="22"/>
        <v>UNKNOWN - NO RATE</v>
      </c>
      <c r="N117" s="28" t="str">
        <f t="shared" si="23"/>
        <v>NULL</v>
      </c>
      <c r="O117" t="str">
        <f t="shared" si="24"/>
        <v/>
      </c>
      <c r="P117" t="str">
        <f t="shared" si="25"/>
        <v/>
      </c>
      <c r="Q117" s="10" t="s">
        <v>155</v>
      </c>
      <c r="R117" s="10"/>
      <c r="S117" s="16">
        <v>0</v>
      </c>
      <c r="T117" s="13"/>
      <c r="U117" s="14"/>
      <c r="V117" s="11"/>
      <c r="W117" s="10" t="s">
        <v>155</v>
      </c>
      <c r="X117" s="29"/>
      <c r="AA117" t="s">
        <v>331</v>
      </c>
      <c r="AB117">
        <v>0</v>
      </c>
      <c r="AI117" t="s">
        <v>155</v>
      </c>
      <c r="AQ117" t="s">
        <v>155</v>
      </c>
      <c r="AR117" t="s">
        <v>333</v>
      </c>
    </row>
    <row r="118" spans="1:44" ht="15" customHeight="1" x14ac:dyDescent="0.35">
      <c r="A118">
        <v>1</v>
      </c>
      <c r="B118" s="26">
        <f t="shared" si="13"/>
        <v>46273.677083333343</v>
      </c>
      <c r="C118" t="s">
        <v>60</v>
      </c>
      <c r="D118">
        <v>5</v>
      </c>
      <c r="E118" s="26">
        <f t="shared" si="14"/>
        <v>46273.854166666657</v>
      </c>
      <c r="F118" s="26">
        <f t="shared" si="15"/>
        <v>46273.833333333321</v>
      </c>
      <c r="G118">
        <f t="shared" si="16"/>
        <v>0</v>
      </c>
      <c r="H118">
        <f t="shared" si="17"/>
        <v>10</v>
      </c>
      <c r="I118" s="27">
        <f t="shared" si="18"/>
        <v>0</v>
      </c>
      <c r="J118" s="28" t="str">
        <f t="shared" si="19"/>
        <v>NULL</v>
      </c>
      <c r="K118" s="29" t="str">
        <f t="shared" si="20"/>
        <v/>
      </c>
      <c r="L118" s="26" t="str">
        <f t="shared" si="21"/>
        <v/>
      </c>
      <c r="M118" t="str">
        <f t="shared" si="22"/>
        <v/>
      </c>
      <c r="N118" s="28" t="str">
        <f t="shared" si="23"/>
        <v>NULL</v>
      </c>
      <c r="O118" t="str">
        <f t="shared" si="24"/>
        <v/>
      </c>
      <c r="P118" t="str">
        <f t="shared" si="25"/>
        <v/>
      </c>
      <c r="Q118" s="10"/>
      <c r="R118" s="10"/>
      <c r="S118" s="16">
        <v>0</v>
      </c>
      <c r="T118" s="13"/>
      <c r="U118" s="14"/>
      <c r="V118" s="11"/>
      <c r="W118" s="10"/>
      <c r="X118" s="29"/>
      <c r="AA118" t="s">
        <v>331</v>
      </c>
      <c r="AB118">
        <v>0</v>
      </c>
      <c r="AR118" t="s">
        <v>333</v>
      </c>
    </row>
    <row r="119" spans="1:44" ht="15" customHeight="1" x14ac:dyDescent="0.35">
      <c r="A119">
        <v>1</v>
      </c>
      <c r="B119" s="26">
        <f t="shared" si="13"/>
        <v>46273.677083333343</v>
      </c>
      <c r="C119" t="s">
        <v>60</v>
      </c>
      <c r="D119">
        <v>6</v>
      </c>
      <c r="E119" s="26">
        <f t="shared" si="14"/>
        <v>46273.854166666657</v>
      </c>
      <c r="F119" s="26">
        <f t="shared" si="15"/>
        <v>46273.833333333321</v>
      </c>
      <c r="G119">
        <f t="shared" si="16"/>
        <v>0</v>
      </c>
      <c r="H119">
        <f t="shared" si="17"/>
        <v>0</v>
      </c>
      <c r="I119" s="27">
        <f t="shared" si="18"/>
        <v>0</v>
      </c>
      <c r="J119" s="28" t="str">
        <f t="shared" si="19"/>
        <v>NULL</v>
      </c>
      <c r="K119" s="29" t="str">
        <f t="shared" si="20"/>
        <v/>
      </c>
      <c r="L119" s="26" t="str">
        <f t="shared" si="21"/>
        <v/>
      </c>
      <c r="M119" t="str">
        <f t="shared" si="22"/>
        <v/>
      </c>
      <c r="N119" s="28" t="str">
        <f t="shared" si="23"/>
        <v>NULL</v>
      </c>
      <c r="O119" t="str">
        <f t="shared" si="24"/>
        <v/>
      </c>
      <c r="P119" t="str">
        <f t="shared" si="25"/>
        <v/>
      </c>
      <c r="Q119" s="10"/>
      <c r="R119" s="10"/>
      <c r="S119" s="16">
        <v>0</v>
      </c>
      <c r="T119" s="13"/>
      <c r="U119" s="14"/>
      <c r="V119" s="11"/>
      <c r="W119" s="10"/>
      <c r="X119" s="29"/>
      <c r="AA119" t="s">
        <v>331</v>
      </c>
      <c r="AB119">
        <v>0</v>
      </c>
      <c r="AR119" t="s">
        <v>333</v>
      </c>
    </row>
    <row r="120" spans="1:44" ht="15" customHeight="1" x14ac:dyDescent="0.35">
      <c r="A120">
        <v>1</v>
      </c>
      <c r="B120" s="26">
        <f t="shared" si="13"/>
        <v>46273.677083333343</v>
      </c>
      <c r="C120" t="s">
        <v>61</v>
      </c>
      <c r="D120">
        <v>1</v>
      </c>
      <c r="E120" s="26">
        <f t="shared" si="14"/>
        <v>46273.854166666657</v>
      </c>
      <c r="F120" s="26">
        <f t="shared" si="15"/>
        <v>46273.833333333321</v>
      </c>
      <c r="G120">
        <f t="shared" si="16"/>
        <v>0</v>
      </c>
      <c r="H120">
        <f t="shared" si="17"/>
        <v>111</v>
      </c>
      <c r="I120" s="27">
        <f t="shared" si="18"/>
        <v>3</v>
      </c>
      <c r="J120" s="28">
        <f t="shared" si="19"/>
        <v>191.15044247787611</v>
      </c>
      <c r="K120" s="29" t="str">
        <f t="shared" si="20"/>
        <v/>
      </c>
      <c r="L120" s="26" t="str">
        <f t="shared" si="21"/>
        <v/>
      </c>
      <c r="M120" t="str">
        <f t="shared" si="22"/>
        <v/>
      </c>
      <c r="N120" s="28">
        <f t="shared" si="23"/>
        <v>63.716814159292035</v>
      </c>
      <c r="O120" t="str">
        <f t="shared" si="24"/>
        <v/>
      </c>
      <c r="P120" t="str">
        <f t="shared" si="25"/>
        <v/>
      </c>
      <c r="Q120" s="10"/>
      <c r="R120" s="10"/>
      <c r="S120" s="16">
        <v>3</v>
      </c>
      <c r="T120" s="13">
        <v>191.15044247787611</v>
      </c>
      <c r="U120" s="14"/>
      <c r="V120" s="11"/>
      <c r="W120" s="10"/>
      <c r="X120" s="29"/>
      <c r="AA120" t="s">
        <v>331</v>
      </c>
      <c r="AB120">
        <v>2</v>
      </c>
      <c r="AC120">
        <v>61.714285714285708</v>
      </c>
      <c r="AD120">
        <v>252.5179856115108</v>
      </c>
      <c r="AL120">
        <v>61.714285714285708</v>
      </c>
      <c r="AM120">
        <v>252.5179856115108</v>
      </c>
      <c r="AR120" t="s">
        <v>332</v>
      </c>
    </row>
    <row r="121" spans="1:44" ht="15" customHeight="1" x14ac:dyDescent="0.35">
      <c r="A121">
        <v>1</v>
      </c>
      <c r="B121" s="26">
        <f t="shared" si="13"/>
        <v>46273.677083333343</v>
      </c>
      <c r="C121" t="s">
        <v>61</v>
      </c>
      <c r="D121">
        <v>2</v>
      </c>
      <c r="E121" s="26">
        <f t="shared" si="14"/>
        <v>46273.854166666657</v>
      </c>
      <c r="F121" s="26">
        <f t="shared" si="15"/>
        <v>46273.833333333321</v>
      </c>
      <c r="G121">
        <f t="shared" si="16"/>
        <v>0</v>
      </c>
      <c r="H121">
        <f t="shared" si="17"/>
        <v>26</v>
      </c>
      <c r="I121" s="27">
        <f t="shared" si="18"/>
        <v>1</v>
      </c>
      <c r="J121" s="28">
        <f t="shared" si="19"/>
        <v>0</v>
      </c>
      <c r="K121" s="29" t="str">
        <f t="shared" si="20"/>
        <v/>
      </c>
      <c r="L121" s="26" t="str">
        <f t="shared" si="21"/>
        <v/>
      </c>
      <c r="M121" t="str">
        <f t="shared" si="22"/>
        <v/>
      </c>
      <c r="N121" s="28" t="str">
        <f t="shared" si="23"/>
        <v>NULL</v>
      </c>
      <c r="O121" t="str">
        <f t="shared" si="24"/>
        <v/>
      </c>
      <c r="P121" t="str">
        <f t="shared" si="25"/>
        <v/>
      </c>
      <c r="Q121" s="10"/>
      <c r="R121" s="10"/>
      <c r="S121" s="16">
        <v>1</v>
      </c>
      <c r="T121" s="13">
        <v>0</v>
      </c>
      <c r="U121" s="14"/>
      <c r="V121" s="11"/>
      <c r="W121" s="10"/>
      <c r="X121" s="29"/>
      <c r="AA121" t="s">
        <v>331</v>
      </c>
      <c r="AB121">
        <v>0</v>
      </c>
      <c r="AR121" t="s">
        <v>333</v>
      </c>
    </row>
    <row r="122" spans="1:44" ht="15" customHeight="1" x14ac:dyDescent="0.35">
      <c r="A122">
        <v>1</v>
      </c>
      <c r="B122" s="26">
        <f t="shared" si="13"/>
        <v>46273.677083333343</v>
      </c>
      <c r="C122" t="s">
        <v>61</v>
      </c>
      <c r="D122">
        <v>3</v>
      </c>
      <c r="E122" s="26">
        <f t="shared" si="14"/>
        <v>46273.854166666657</v>
      </c>
      <c r="F122" s="26">
        <f t="shared" si="15"/>
        <v>46273.833333333321</v>
      </c>
      <c r="G122">
        <f t="shared" si="16"/>
        <v>0</v>
      </c>
      <c r="H122">
        <f t="shared" si="17"/>
        <v>53</v>
      </c>
      <c r="I122" s="27">
        <f t="shared" si="18"/>
        <v>0</v>
      </c>
      <c r="J122" s="28" t="str">
        <f t="shared" si="19"/>
        <v>NULL</v>
      </c>
      <c r="K122" s="29" t="str">
        <f t="shared" si="20"/>
        <v/>
      </c>
      <c r="L122" s="26" t="str">
        <f t="shared" si="21"/>
        <v/>
      </c>
      <c r="M122" t="str">
        <f t="shared" si="22"/>
        <v/>
      </c>
      <c r="N122" s="28" t="str">
        <f t="shared" si="23"/>
        <v>NULL</v>
      </c>
      <c r="O122" t="str">
        <f t="shared" si="24"/>
        <v/>
      </c>
      <c r="P122" t="str">
        <f t="shared" si="25"/>
        <v/>
      </c>
      <c r="Q122" s="10"/>
      <c r="R122" s="10"/>
      <c r="S122" s="16">
        <v>0</v>
      </c>
      <c r="T122" s="13"/>
      <c r="U122" s="14"/>
      <c r="V122" s="11"/>
      <c r="W122" s="10"/>
      <c r="X122" s="29"/>
      <c r="AA122" t="s">
        <v>331</v>
      </c>
      <c r="AB122">
        <v>0</v>
      </c>
      <c r="AR122" t="s">
        <v>333</v>
      </c>
    </row>
    <row r="123" spans="1:44" ht="15" customHeight="1" x14ac:dyDescent="0.35">
      <c r="A123">
        <v>1</v>
      </c>
      <c r="B123" s="26">
        <f t="shared" si="13"/>
        <v>46273.677083333343</v>
      </c>
      <c r="C123" t="s">
        <v>61</v>
      </c>
      <c r="D123">
        <v>4</v>
      </c>
      <c r="E123" s="26">
        <f t="shared" si="14"/>
        <v>46273.854166666657</v>
      </c>
      <c r="F123" s="26">
        <f t="shared" si="15"/>
        <v>46273.833333333321</v>
      </c>
      <c r="G123">
        <f t="shared" si="16"/>
        <v>0</v>
      </c>
      <c r="H123">
        <f t="shared" si="17"/>
        <v>43</v>
      </c>
      <c r="I123" s="27">
        <f t="shared" si="18"/>
        <v>0</v>
      </c>
      <c r="J123" s="28" t="str">
        <f t="shared" si="19"/>
        <v>NULL</v>
      </c>
      <c r="K123" s="29" t="str">
        <f t="shared" si="20"/>
        <v/>
      </c>
      <c r="L123" s="26" t="str">
        <f t="shared" si="21"/>
        <v/>
      </c>
      <c r="M123" t="str">
        <f t="shared" si="22"/>
        <v/>
      </c>
      <c r="N123" s="28" t="str">
        <f t="shared" si="23"/>
        <v>NULL</v>
      </c>
      <c r="O123" t="str">
        <f t="shared" si="24"/>
        <v/>
      </c>
      <c r="P123" t="str">
        <f t="shared" si="25"/>
        <v/>
      </c>
      <c r="Q123" s="10"/>
      <c r="R123" s="10"/>
      <c r="S123" s="16">
        <v>0</v>
      </c>
      <c r="T123" s="13"/>
      <c r="U123" s="14"/>
      <c r="V123" s="11"/>
      <c r="W123" s="10"/>
      <c r="X123" s="29"/>
      <c r="AA123" t="s">
        <v>331</v>
      </c>
      <c r="AB123">
        <v>0</v>
      </c>
      <c r="AR123" t="s">
        <v>333</v>
      </c>
    </row>
    <row r="124" spans="1:44" ht="15" customHeight="1" x14ac:dyDescent="0.35">
      <c r="A124">
        <v>1</v>
      </c>
      <c r="B124" s="26">
        <f t="shared" si="13"/>
        <v>46273.677083333343</v>
      </c>
      <c r="C124" t="s">
        <v>61</v>
      </c>
      <c r="D124">
        <v>5</v>
      </c>
      <c r="E124" s="26">
        <f t="shared" si="14"/>
        <v>46273.854166666657</v>
      </c>
      <c r="F124" s="26">
        <f t="shared" si="15"/>
        <v>46273.833333333321</v>
      </c>
      <c r="G124">
        <f t="shared" si="16"/>
        <v>0</v>
      </c>
      <c r="H124">
        <f t="shared" si="17"/>
        <v>10</v>
      </c>
      <c r="I124" s="27">
        <f t="shared" si="18"/>
        <v>0</v>
      </c>
      <c r="J124" s="28" t="str">
        <f t="shared" si="19"/>
        <v>NULL</v>
      </c>
      <c r="K124" s="29" t="str">
        <f t="shared" si="20"/>
        <v/>
      </c>
      <c r="L124" s="26" t="str">
        <f t="shared" si="21"/>
        <v/>
      </c>
      <c r="M124" t="str">
        <f t="shared" si="22"/>
        <v/>
      </c>
      <c r="N124" s="28" t="str">
        <f t="shared" si="23"/>
        <v>NULL</v>
      </c>
      <c r="O124" t="str">
        <f t="shared" si="24"/>
        <v/>
      </c>
      <c r="P124" t="str">
        <f t="shared" si="25"/>
        <v/>
      </c>
      <c r="Q124" s="10"/>
      <c r="R124" s="10"/>
      <c r="S124" s="16">
        <v>0</v>
      </c>
      <c r="T124" s="13"/>
      <c r="U124" s="14"/>
      <c r="V124" s="11"/>
      <c r="W124" s="10"/>
      <c r="X124" s="29"/>
      <c r="AA124" t="s">
        <v>331</v>
      </c>
      <c r="AB124">
        <v>0</v>
      </c>
      <c r="AR124" t="s">
        <v>333</v>
      </c>
    </row>
    <row r="125" spans="1:44" ht="15" customHeight="1" x14ac:dyDescent="0.35">
      <c r="A125">
        <v>1</v>
      </c>
      <c r="B125" s="26">
        <f t="shared" si="13"/>
        <v>46273.677083333343</v>
      </c>
      <c r="C125" t="s">
        <v>61</v>
      </c>
      <c r="D125">
        <v>6</v>
      </c>
      <c r="E125" s="26">
        <f t="shared" si="14"/>
        <v>46273.854166666657</v>
      </c>
      <c r="F125" s="26">
        <f t="shared" si="15"/>
        <v>46273.833333333321</v>
      </c>
      <c r="G125">
        <f t="shared" si="16"/>
        <v>0</v>
      </c>
      <c r="H125">
        <f t="shared" si="17"/>
        <v>0</v>
      </c>
      <c r="I125" s="27">
        <f t="shared" si="18"/>
        <v>0</v>
      </c>
      <c r="J125" s="28" t="str">
        <f t="shared" si="19"/>
        <v>NULL</v>
      </c>
      <c r="K125" s="29" t="str">
        <f t="shared" si="20"/>
        <v/>
      </c>
      <c r="L125" s="26" t="str">
        <f t="shared" si="21"/>
        <v/>
      </c>
      <c r="M125" t="str">
        <f t="shared" si="22"/>
        <v/>
      </c>
      <c r="N125" s="28" t="str">
        <f t="shared" si="23"/>
        <v>NULL</v>
      </c>
      <c r="O125" t="str">
        <f t="shared" si="24"/>
        <v/>
      </c>
      <c r="P125" t="str">
        <f t="shared" si="25"/>
        <v/>
      </c>
      <c r="Q125" s="10"/>
      <c r="R125" s="10"/>
      <c r="S125" s="16">
        <v>0</v>
      </c>
      <c r="T125" s="13"/>
      <c r="U125" s="14"/>
      <c r="V125" s="11"/>
      <c r="W125" s="10"/>
      <c r="X125" s="29"/>
      <c r="AA125" t="s">
        <v>331</v>
      </c>
      <c r="AB125">
        <v>0</v>
      </c>
      <c r="AR125" t="s">
        <v>333</v>
      </c>
    </row>
    <row r="126" spans="1:44" ht="15" customHeight="1" x14ac:dyDescent="0.35">
      <c r="A126">
        <v>1</v>
      </c>
      <c r="B126" s="26">
        <f t="shared" si="13"/>
        <v>46273.677083333343</v>
      </c>
      <c r="C126" t="s">
        <v>62</v>
      </c>
      <c r="D126">
        <v>1</v>
      </c>
      <c r="E126" s="26">
        <f t="shared" si="14"/>
        <v>46273.854166666657</v>
      </c>
      <c r="F126" s="26">
        <f t="shared" si="15"/>
        <v>46273.833333333321</v>
      </c>
      <c r="G126">
        <f t="shared" si="16"/>
        <v>51</v>
      </c>
      <c r="H126">
        <f t="shared" si="17"/>
        <v>111</v>
      </c>
      <c r="I126" s="27">
        <f t="shared" si="18"/>
        <v>3</v>
      </c>
      <c r="J126" s="28">
        <f t="shared" si="19"/>
        <v>191.15044247787611</v>
      </c>
      <c r="K126" s="29">
        <f t="shared" si="20"/>
        <v>2.419560185185185E-2</v>
      </c>
      <c r="L126" s="26">
        <f t="shared" si="21"/>
        <v>46273.701278935194</v>
      </c>
      <c r="M126" t="str">
        <f t="shared" si="22"/>
        <v>YES</v>
      </c>
      <c r="N126" s="28">
        <f t="shared" si="23"/>
        <v>63.716814159292035</v>
      </c>
      <c r="O126" t="str">
        <f t="shared" si="24"/>
        <v/>
      </c>
      <c r="P126" t="str">
        <f t="shared" si="25"/>
        <v/>
      </c>
      <c r="Q126" s="10" t="s">
        <v>151</v>
      </c>
      <c r="R126" s="10"/>
      <c r="S126" s="16">
        <v>3</v>
      </c>
      <c r="T126" s="13">
        <v>191.15044247787611</v>
      </c>
      <c r="U126" s="14">
        <v>2.419560185185185E-2</v>
      </c>
      <c r="V126" s="11">
        <v>46273.701278935187</v>
      </c>
      <c r="W126" s="10" t="s">
        <v>151</v>
      </c>
      <c r="X126" s="29">
        <v>0</v>
      </c>
      <c r="AA126" t="s">
        <v>331</v>
      </c>
      <c r="AB126">
        <v>2</v>
      </c>
      <c r="AC126">
        <v>61.714285714285708</v>
      </c>
      <c r="AD126">
        <v>252.5179856115108</v>
      </c>
      <c r="AE126" s="54">
        <v>1.8315527060185181E-2</v>
      </c>
      <c r="AF126" s="54">
        <v>7.4942129629629636E-2</v>
      </c>
      <c r="AG126" s="53">
        <v>46273.695398860407</v>
      </c>
      <c r="AH126" s="53">
        <v>46273.752025462964</v>
      </c>
      <c r="AI126" t="s">
        <v>151</v>
      </c>
      <c r="AL126">
        <v>61.714285714285708</v>
      </c>
      <c r="AM126">
        <v>252.5179856115108</v>
      </c>
      <c r="AN126" s="54">
        <v>1.8315527060185181E-2</v>
      </c>
      <c r="AO126" s="54">
        <v>7.4942129629629636E-2</v>
      </c>
      <c r="AP126" s="53">
        <v>46273.752025462964</v>
      </c>
      <c r="AQ126" t="s">
        <v>151</v>
      </c>
      <c r="AR126" t="s">
        <v>332</v>
      </c>
    </row>
    <row r="127" spans="1:44" ht="15" customHeight="1" x14ac:dyDescent="0.35">
      <c r="A127">
        <v>1</v>
      </c>
      <c r="B127" s="26">
        <f t="shared" si="13"/>
        <v>46273.677083333343</v>
      </c>
      <c r="C127" t="s">
        <v>62</v>
      </c>
      <c r="D127">
        <v>2</v>
      </c>
      <c r="E127" s="26">
        <f t="shared" si="14"/>
        <v>46273.854166666657</v>
      </c>
      <c r="F127" s="26">
        <f t="shared" si="15"/>
        <v>46273.833333333321</v>
      </c>
      <c r="G127">
        <f t="shared" si="16"/>
        <v>6</v>
      </c>
      <c r="H127">
        <f t="shared" si="17"/>
        <v>26</v>
      </c>
      <c r="I127" s="27">
        <f t="shared" si="18"/>
        <v>1</v>
      </c>
      <c r="J127" s="28">
        <f t="shared" si="19"/>
        <v>0</v>
      </c>
      <c r="K127" s="29" t="str">
        <f t="shared" si="20"/>
        <v>NULL</v>
      </c>
      <c r="L127" s="26" t="str">
        <f t="shared" si="21"/>
        <v/>
      </c>
      <c r="M127" t="str">
        <f t="shared" si="22"/>
        <v>UNKNOWN - NO RATE</v>
      </c>
      <c r="N127" s="28" t="str">
        <f t="shared" si="23"/>
        <v>NULL</v>
      </c>
      <c r="O127" t="str">
        <f t="shared" si="24"/>
        <v/>
      </c>
      <c r="P127" t="str">
        <f t="shared" si="25"/>
        <v/>
      </c>
      <c r="Q127" s="10" t="s">
        <v>155</v>
      </c>
      <c r="R127" s="10"/>
      <c r="S127" s="16">
        <v>1</v>
      </c>
      <c r="T127" s="13">
        <v>0</v>
      </c>
      <c r="U127" s="14"/>
      <c r="V127" s="11"/>
      <c r="W127" s="10" t="s">
        <v>155</v>
      </c>
      <c r="X127" s="29"/>
      <c r="AA127" t="s">
        <v>331</v>
      </c>
      <c r="AB127">
        <v>0</v>
      </c>
      <c r="AI127" t="s">
        <v>155</v>
      </c>
      <c r="AQ127" t="s">
        <v>155</v>
      </c>
      <c r="AR127" t="s">
        <v>333</v>
      </c>
    </row>
    <row r="128" spans="1:44" ht="15" customHeight="1" x14ac:dyDescent="0.35">
      <c r="A128">
        <v>1</v>
      </c>
      <c r="B128" s="26">
        <f t="shared" si="13"/>
        <v>46273.677083333343</v>
      </c>
      <c r="C128" t="s">
        <v>62</v>
      </c>
      <c r="D128">
        <v>3</v>
      </c>
      <c r="E128" s="26">
        <f t="shared" si="14"/>
        <v>46273.854166666657</v>
      </c>
      <c r="F128" s="26">
        <f t="shared" si="15"/>
        <v>46273.833333333321</v>
      </c>
      <c r="G128">
        <f t="shared" si="16"/>
        <v>28</v>
      </c>
      <c r="H128">
        <f t="shared" si="17"/>
        <v>53</v>
      </c>
      <c r="I128" s="27">
        <f t="shared" si="18"/>
        <v>0</v>
      </c>
      <c r="J128" s="28" t="str">
        <f t="shared" si="19"/>
        <v>NULL</v>
      </c>
      <c r="K128" s="29" t="str">
        <f t="shared" si="20"/>
        <v>NULL</v>
      </c>
      <c r="L128" s="26" t="str">
        <f t="shared" si="21"/>
        <v/>
      </c>
      <c r="M128" t="str">
        <f t="shared" si="22"/>
        <v>UNKNOWN - NO RATE</v>
      </c>
      <c r="N128" s="28" t="str">
        <f t="shared" si="23"/>
        <v>NULL</v>
      </c>
      <c r="O128" t="str">
        <f t="shared" si="24"/>
        <v/>
      </c>
      <c r="P128" t="str">
        <f t="shared" si="25"/>
        <v/>
      </c>
      <c r="Q128" s="10" t="s">
        <v>155</v>
      </c>
      <c r="R128" s="10"/>
      <c r="S128" s="16">
        <v>0</v>
      </c>
      <c r="T128" s="13"/>
      <c r="U128" s="14"/>
      <c r="V128" s="11"/>
      <c r="W128" s="10" t="s">
        <v>155</v>
      </c>
      <c r="X128" s="29"/>
      <c r="AA128" t="s">
        <v>331</v>
      </c>
      <c r="AB128">
        <v>0</v>
      </c>
      <c r="AI128" t="s">
        <v>155</v>
      </c>
      <c r="AQ128" t="s">
        <v>155</v>
      </c>
      <c r="AR128" t="s">
        <v>333</v>
      </c>
    </row>
    <row r="129" spans="1:44" ht="15" customHeight="1" x14ac:dyDescent="0.35">
      <c r="A129">
        <v>1</v>
      </c>
      <c r="B129" s="26">
        <f t="shared" si="13"/>
        <v>46273.677083333343</v>
      </c>
      <c r="C129" t="s">
        <v>62</v>
      </c>
      <c r="D129">
        <v>4</v>
      </c>
      <c r="E129" s="26">
        <f t="shared" si="14"/>
        <v>46273.854166666657</v>
      </c>
      <c r="F129" s="26">
        <f t="shared" si="15"/>
        <v>46273.833333333321</v>
      </c>
      <c r="G129">
        <f t="shared" si="16"/>
        <v>21</v>
      </c>
      <c r="H129">
        <f t="shared" si="17"/>
        <v>43</v>
      </c>
      <c r="I129" s="27">
        <f t="shared" si="18"/>
        <v>0</v>
      </c>
      <c r="J129" s="28" t="str">
        <f t="shared" si="19"/>
        <v>NULL</v>
      </c>
      <c r="K129" s="29" t="str">
        <f t="shared" si="20"/>
        <v>NULL</v>
      </c>
      <c r="L129" s="26" t="str">
        <f t="shared" si="21"/>
        <v/>
      </c>
      <c r="M129" t="str">
        <f t="shared" si="22"/>
        <v>UNKNOWN - NO RATE</v>
      </c>
      <c r="N129" s="28" t="str">
        <f t="shared" si="23"/>
        <v>NULL</v>
      </c>
      <c r="O129" t="str">
        <f t="shared" si="24"/>
        <v/>
      </c>
      <c r="P129" t="str">
        <f t="shared" si="25"/>
        <v/>
      </c>
      <c r="Q129" s="10" t="s">
        <v>155</v>
      </c>
      <c r="R129" s="10"/>
      <c r="S129" s="16">
        <v>0</v>
      </c>
      <c r="T129" s="13"/>
      <c r="U129" s="14"/>
      <c r="V129" s="11"/>
      <c r="W129" s="10" t="s">
        <v>155</v>
      </c>
      <c r="X129" s="29"/>
      <c r="AA129" t="s">
        <v>331</v>
      </c>
      <c r="AB129">
        <v>0</v>
      </c>
      <c r="AI129" t="s">
        <v>155</v>
      </c>
      <c r="AQ129" t="s">
        <v>155</v>
      </c>
      <c r="AR129" t="s">
        <v>333</v>
      </c>
    </row>
    <row r="130" spans="1:44" ht="15" customHeight="1" x14ac:dyDescent="0.35">
      <c r="A130">
        <v>1</v>
      </c>
      <c r="B130" s="26">
        <f t="shared" si="13"/>
        <v>46273.677083333343</v>
      </c>
      <c r="C130" t="s">
        <v>62</v>
      </c>
      <c r="D130">
        <v>5</v>
      </c>
      <c r="E130" s="26">
        <f t="shared" si="14"/>
        <v>46273.854166666657</v>
      </c>
      <c r="F130" s="26">
        <f t="shared" si="15"/>
        <v>46273.833333333321</v>
      </c>
      <c r="G130">
        <f t="shared" si="16"/>
        <v>3</v>
      </c>
      <c r="H130">
        <f t="shared" si="17"/>
        <v>10</v>
      </c>
      <c r="I130" s="27">
        <f t="shared" si="18"/>
        <v>0</v>
      </c>
      <c r="J130" s="28" t="str">
        <f t="shared" si="19"/>
        <v>NULL</v>
      </c>
      <c r="K130" s="29" t="str">
        <f t="shared" si="20"/>
        <v>NULL</v>
      </c>
      <c r="L130" s="26" t="str">
        <f t="shared" si="21"/>
        <v/>
      </c>
      <c r="M130" t="str">
        <f t="shared" si="22"/>
        <v>UNKNOWN - NO RATE</v>
      </c>
      <c r="N130" s="28" t="str">
        <f t="shared" si="23"/>
        <v>NULL</v>
      </c>
      <c r="O130" t="str">
        <f t="shared" si="24"/>
        <v/>
      </c>
      <c r="P130" t="str">
        <f t="shared" si="25"/>
        <v/>
      </c>
      <c r="Q130" s="10" t="s">
        <v>155</v>
      </c>
      <c r="R130" s="10"/>
      <c r="S130" s="16">
        <v>0</v>
      </c>
      <c r="T130" s="13"/>
      <c r="U130" s="14"/>
      <c r="V130" s="11"/>
      <c r="W130" s="10" t="s">
        <v>155</v>
      </c>
      <c r="X130" s="29"/>
      <c r="AA130" t="s">
        <v>331</v>
      </c>
      <c r="AB130">
        <v>0</v>
      </c>
      <c r="AI130" t="s">
        <v>155</v>
      </c>
      <c r="AQ130" t="s">
        <v>155</v>
      </c>
      <c r="AR130" t="s">
        <v>333</v>
      </c>
    </row>
    <row r="131" spans="1:44" ht="15" customHeight="1" x14ac:dyDescent="0.35">
      <c r="A131">
        <v>1</v>
      </c>
      <c r="B131" s="26">
        <f t="shared" si="13"/>
        <v>46273.677083333343</v>
      </c>
      <c r="C131" t="s">
        <v>62</v>
      </c>
      <c r="D131">
        <v>6</v>
      </c>
      <c r="E131" s="26">
        <f t="shared" si="14"/>
        <v>46273.854166666657</v>
      </c>
      <c r="F131" s="26">
        <f t="shared" si="15"/>
        <v>46273.833333333321</v>
      </c>
      <c r="G131">
        <f t="shared" si="16"/>
        <v>0</v>
      </c>
      <c r="H131">
        <f t="shared" si="17"/>
        <v>0</v>
      </c>
      <c r="I131" s="27">
        <f t="shared" si="18"/>
        <v>0</v>
      </c>
      <c r="J131" s="28" t="str">
        <f t="shared" si="19"/>
        <v>NULL</v>
      </c>
      <c r="K131" s="29" t="str">
        <f t="shared" si="20"/>
        <v/>
      </c>
      <c r="L131" s="26" t="str">
        <f t="shared" si="21"/>
        <v/>
      </c>
      <c r="M131" t="str">
        <f t="shared" si="22"/>
        <v/>
      </c>
      <c r="N131" s="28" t="str">
        <f t="shared" si="23"/>
        <v>NULL</v>
      </c>
      <c r="O131" t="str">
        <f t="shared" si="24"/>
        <v/>
      </c>
      <c r="P131" t="str">
        <f t="shared" si="25"/>
        <v/>
      </c>
      <c r="Q131" s="10"/>
      <c r="R131" s="10"/>
      <c r="S131" s="16">
        <v>0</v>
      </c>
      <c r="T131" s="13"/>
      <c r="U131" s="14"/>
      <c r="V131" s="11"/>
      <c r="W131" s="10"/>
      <c r="X131" s="29"/>
      <c r="AA131" t="s">
        <v>331</v>
      </c>
      <c r="AB131">
        <v>0</v>
      </c>
      <c r="AR131" t="s">
        <v>333</v>
      </c>
    </row>
    <row r="132" spans="1:44" ht="15" customHeight="1" x14ac:dyDescent="0.35">
      <c r="A132">
        <v>1</v>
      </c>
      <c r="B132" s="26">
        <f t="shared" si="13"/>
        <v>46273.677083333343</v>
      </c>
      <c r="C132" t="s">
        <v>63</v>
      </c>
      <c r="D132">
        <v>1</v>
      </c>
      <c r="E132" s="26">
        <f t="shared" si="14"/>
        <v>46273.854166666657</v>
      </c>
      <c r="F132" s="26">
        <f t="shared" si="15"/>
        <v>46273.833333333321</v>
      </c>
      <c r="G132">
        <f t="shared" si="16"/>
        <v>0</v>
      </c>
      <c r="H132">
        <f t="shared" si="17"/>
        <v>111</v>
      </c>
      <c r="I132" s="27">
        <f t="shared" si="18"/>
        <v>3</v>
      </c>
      <c r="J132" s="28">
        <f t="shared" si="19"/>
        <v>191.15044247787611</v>
      </c>
      <c r="K132" s="29" t="str">
        <f t="shared" si="20"/>
        <v/>
      </c>
      <c r="L132" s="26" t="str">
        <f t="shared" si="21"/>
        <v/>
      </c>
      <c r="M132" t="str">
        <f t="shared" si="22"/>
        <v/>
      </c>
      <c r="N132" s="28">
        <f t="shared" si="23"/>
        <v>63.716814159292035</v>
      </c>
      <c r="O132" t="str">
        <f t="shared" si="24"/>
        <v/>
      </c>
      <c r="P132" t="str">
        <f t="shared" si="25"/>
        <v/>
      </c>
      <c r="Q132" s="10"/>
      <c r="R132" s="10"/>
      <c r="S132" s="16">
        <v>3</v>
      </c>
      <c r="T132" s="13">
        <v>191.15044247787611</v>
      </c>
      <c r="U132" s="14"/>
      <c r="V132" s="11"/>
      <c r="W132" s="10"/>
      <c r="X132" s="29"/>
      <c r="AA132" t="s">
        <v>331</v>
      </c>
      <c r="AB132">
        <v>2</v>
      </c>
      <c r="AC132">
        <v>61.714285714285708</v>
      </c>
      <c r="AD132">
        <v>252.5179856115108</v>
      </c>
      <c r="AL132">
        <v>61.714285714285708</v>
      </c>
      <c r="AM132">
        <v>252.5179856115108</v>
      </c>
      <c r="AR132" t="s">
        <v>332</v>
      </c>
    </row>
    <row r="133" spans="1:44" ht="15" customHeight="1" x14ac:dyDescent="0.35">
      <c r="A133">
        <v>1</v>
      </c>
      <c r="B133" s="26">
        <f t="shared" si="13"/>
        <v>46273.677083333343</v>
      </c>
      <c r="C133" t="s">
        <v>63</v>
      </c>
      <c r="D133">
        <v>2</v>
      </c>
      <c r="E133" s="26">
        <f t="shared" si="14"/>
        <v>46273.854166666657</v>
      </c>
      <c r="F133" s="26">
        <f t="shared" si="15"/>
        <v>46273.833333333321</v>
      </c>
      <c r="G133">
        <f t="shared" si="16"/>
        <v>0</v>
      </c>
      <c r="H133">
        <f t="shared" si="17"/>
        <v>26</v>
      </c>
      <c r="I133" s="27">
        <f t="shared" si="18"/>
        <v>1</v>
      </c>
      <c r="J133" s="28">
        <f t="shared" si="19"/>
        <v>0</v>
      </c>
      <c r="K133" s="29" t="str">
        <f t="shared" si="20"/>
        <v/>
      </c>
      <c r="L133" s="26" t="str">
        <f t="shared" si="21"/>
        <v/>
      </c>
      <c r="M133" t="str">
        <f t="shared" si="22"/>
        <v/>
      </c>
      <c r="N133" s="28" t="str">
        <f t="shared" si="23"/>
        <v>NULL</v>
      </c>
      <c r="O133" t="str">
        <f t="shared" si="24"/>
        <v/>
      </c>
      <c r="P133" t="str">
        <f t="shared" si="25"/>
        <v/>
      </c>
      <c r="Q133" s="10"/>
      <c r="R133" s="10"/>
      <c r="S133" s="16">
        <v>1</v>
      </c>
      <c r="T133" s="13">
        <v>0</v>
      </c>
      <c r="U133" s="14"/>
      <c r="V133" s="11"/>
      <c r="W133" s="10"/>
      <c r="X133" s="29"/>
      <c r="AA133" t="s">
        <v>331</v>
      </c>
      <c r="AB133">
        <v>0</v>
      </c>
      <c r="AR133" t="s">
        <v>333</v>
      </c>
    </row>
    <row r="134" spans="1:44" ht="15" customHeight="1" x14ac:dyDescent="0.35">
      <c r="A134">
        <v>1</v>
      </c>
      <c r="B134" s="26">
        <f t="shared" ref="B134:B197" si="26">INDEX(SNAP_TIMES,MATCH(A134,SNAP_NOS,0))</f>
        <v>46273.677083333343</v>
      </c>
      <c r="C134" t="s">
        <v>63</v>
      </c>
      <c r="D134">
        <v>3</v>
      </c>
      <c r="E134" s="26">
        <f t="shared" ref="E134:E197" si="27">IF(AND(INDEX(SH_CHG,MATCH(C134,SH_ID,0))&lt;&gt;"",B134&gt;=INDEX(SH_CHG,MATCH(C134,SH_ID,0))),INDEX(SH_DEP,MATCH(C134,SH_ID,0)),INDEX(SH_ORIG,MATCH(C134,SH_ID,0)))</f>
        <v>46273.854166666657</v>
      </c>
      <c r="F134" s="26">
        <f t="shared" ref="F134:F197" si="28">E134-LOADING_MINUTES/1440</f>
        <v>46273.833333333321</v>
      </c>
      <c r="G134">
        <f t="shared" ref="G134:G197" si="29">COUNTIFS(OL_SNAP,A134,OL_EFF,C134,OL_WT,D134,OL_OPEN,"&gt;0")</f>
        <v>5</v>
      </c>
      <c r="H134">
        <f t="shared" ref="H134:H197" si="30">SUMIFS($G$6:$G$3569,$A$6:$A$3569,A134,$D$6:$D$3569,D134,$F$6:$F$3569,"&lt;="&amp;F134)</f>
        <v>53</v>
      </c>
      <c r="I134" s="27">
        <f t="shared" ref="I134:I197" si="31">INDEX(C_RES,MATCH(1,INDEX((C_SN=A134)*(C_WT=D134),0),0))</f>
        <v>0</v>
      </c>
      <c r="J134" s="28" t="str">
        <f t="shared" ref="J134:J197" si="32">INDEX(C_RL,MATCH(1,INDEX((C_SN=A134)*(C_WT=D134),0),0))</f>
        <v>NULL</v>
      </c>
      <c r="K134" s="29" t="str">
        <f t="shared" ref="K134:K197" si="33">IF(G134=0,"",IF(ISNUMBER(J134),IF(J134&gt;0,H134/J134/24,"NULL"),"NULL"))</f>
        <v>NULL</v>
      </c>
      <c r="L134" s="26" t="str">
        <f t="shared" ref="L134:L197" si="34">IF(ISNUMBER(K134),B134+K134,"")</f>
        <v/>
      </c>
      <c r="M134" t="str">
        <f t="shared" ref="M134:M197" si="35">IF(G134=0,"",IF(B134&gt;=F134,"NO - CUTOFF PASSED",IF(ISNUMBER(K134),IF(L134&lt;=F134,"YES","NO"),"UNKNOWN - NO RATE")))</f>
        <v>UNKNOWN - NO RATE</v>
      </c>
      <c r="N134" s="28" t="str">
        <f t="shared" ref="N134:N197" si="36">IFERROR(IF(AND(INDEX(C_HRS,MATCH(1,INDEX((C_SN=A134)*(C_WT=D134),0),0))&gt;0,INDEX(C_TL,MATCH(1,INDEX((C_SN=A134)*(C_WT=D134),0),0))&gt;0),INDEX(C_TL,MATCH(1,INDEX((C_SN=A134)*(C_WT=D134),0),0))/INDEX(C_HRS,MATCH(1,INDEX((C_SN=A134)*(C_WT=D134),0),0)),"NULL"),"NULL")</f>
        <v>NULL</v>
      </c>
      <c r="O134" t="str">
        <f t="shared" ref="O134:O197" si="37">IF(M134="NO",IF(ISNUMBER(N134),ROUNDUP(H134/(N134*(F134-B134)*24),0),"CANNOT ESTIMATE - NO RATE"),"")</f>
        <v/>
      </c>
      <c r="P134" t="str">
        <f t="shared" ref="P134:P197" si="38">IF(ISNUMBER(O134),MAX(0,O134-I134),O134)</f>
        <v/>
      </c>
      <c r="Q134" s="10" t="s">
        <v>155</v>
      </c>
      <c r="R134" s="10"/>
      <c r="S134" s="16">
        <v>0</v>
      </c>
      <c r="T134" s="13"/>
      <c r="U134" s="14"/>
      <c r="V134" s="11"/>
      <c r="W134" s="10" t="s">
        <v>155</v>
      </c>
      <c r="X134" s="29"/>
      <c r="AA134" t="s">
        <v>331</v>
      </c>
      <c r="AB134">
        <v>0</v>
      </c>
      <c r="AI134" t="s">
        <v>155</v>
      </c>
      <c r="AQ134" t="s">
        <v>155</v>
      </c>
      <c r="AR134" t="s">
        <v>333</v>
      </c>
    </row>
    <row r="135" spans="1:44" ht="15" customHeight="1" x14ac:dyDescent="0.35">
      <c r="A135">
        <v>1</v>
      </c>
      <c r="B135" s="26">
        <f t="shared" si="26"/>
        <v>46273.677083333343</v>
      </c>
      <c r="C135" t="s">
        <v>63</v>
      </c>
      <c r="D135">
        <v>4</v>
      </c>
      <c r="E135" s="26">
        <f t="shared" si="27"/>
        <v>46273.854166666657</v>
      </c>
      <c r="F135" s="26">
        <f t="shared" si="28"/>
        <v>46273.833333333321</v>
      </c>
      <c r="G135">
        <f t="shared" si="29"/>
        <v>2</v>
      </c>
      <c r="H135">
        <f t="shared" si="30"/>
        <v>43</v>
      </c>
      <c r="I135" s="27">
        <f t="shared" si="31"/>
        <v>0</v>
      </c>
      <c r="J135" s="28" t="str">
        <f t="shared" si="32"/>
        <v>NULL</v>
      </c>
      <c r="K135" s="29" t="str">
        <f t="shared" si="33"/>
        <v>NULL</v>
      </c>
      <c r="L135" s="26" t="str">
        <f t="shared" si="34"/>
        <v/>
      </c>
      <c r="M135" t="str">
        <f t="shared" si="35"/>
        <v>UNKNOWN - NO RATE</v>
      </c>
      <c r="N135" s="28" t="str">
        <f t="shared" si="36"/>
        <v>NULL</v>
      </c>
      <c r="O135" t="str">
        <f t="shared" si="37"/>
        <v/>
      </c>
      <c r="P135" t="str">
        <f t="shared" si="38"/>
        <v/>
      </c>
      <c r="Q135" s="10" t="s">
        <v>155</v>
      </c>
      <c r="R135" s="10"/>
      <c r="S135" s="16">
        <v>0</v>
      </c>
      <c r="T135" s="13"/>
      <c r="U135" s="14"/>
      <c r="V135" s="11"/>
      <c r="W135" s="10" t="s">
        <v>155</v>
      </c>
      <c r="X135" s="29"/>
      <c r="AA135" t="s">
        <v>331</v>
      </c>
      <c r="AB135">
        <v>0</v>
      </c>
      <c r="AI135" t="s">
        <v>155</v>
      </c>
      <c r="AQ135" t="s">
        <v>155</v>
      </c>
      <c r="AR135" t="s">
        <v>333</v>
      </c>
    </row>
    <row r="136" spans="1:44" ht="15" customHeight="1" x14ac:dyDescent="0.35">
      <c r="A136">
        <v>1</v>
      </c>
      <c r="B136" s="26">
        <f t="shared" si="26"/>
        <v>46273.677083333343</v>
      </c>
      <c r="C136" t="s">
        <v>63</v>
      </c>
      <c r="D136">
        <v>5</v>
      </c>
      <c r="E136" s="26">
        <f t="shared" si="27"/>
        <v>46273.854166666657</v>
      </c>
      <c r="F136" s="26">
        <f t="shared" si="28"/>
        <v>46273.833333333321</v>
      </c>
      <c r="G136">
        <f t="shared" si="29"/>
        <v>0</v>
      </c>
      <c r="H136">
        <f t="shared" si="30"/>
        <v>10</v>
      </c>
      <c r="I136" s="27">
        <f t="shared" si="31"/>
        <v>0</v>
      </c>
      <c r="J136" s="28" t="str">
        <f t="shared" si="32"/>
        <v>NULL</v>
      </c>
      <c r="K136" s="29" t="str">
        <f t="shared" si="33"/>
        <v/>
      </c>
      <c r="L136" s="26" t="str">
        <f t="shared" si="34"/>
        <v/>
      </c>
      <c r="M136" t="str">
        <f t="shared" si="35"/>
        <v/>
      </c>
      <c r="N136" s="28" t="str">
        <f t="shared" si="36"/>
        <v>NULL</v>
      </c>
      <c r="O136" t="str">
        <f t="shared" si="37"/>
        <v/>
      </c>
      <c r="P136" t="str">
        <f t="shared" si="38"/>
        <v/>
      </c>
      <c r="Q136" s="10"/>
      <c r="R136" s="10"/>
      <c r="S136" s="16">
        <v>0</v>
      </c>
      <c r="T136" s="13"/>
      <c r="U136" s="14"/>
      <c r="V136" s="11"/>
      <c r="W136" s="10"/>
      <c r="X136" s="29"/>
      <c r="AA136" t="s">
        <v>331</v>
      </c>
      <c r="AB136">
        <v>0</v>
      </c>
      <c r="AR136" t="s">
        <v>333</v>
      </c>
    </row>
    <row r="137" spans="1:44" ht="15" customHeight="1" x14ac:dyDescent="0.35">
      <c r="A137">
        <v>1</v>
      </c>
      <c r="B137" s="26">
        <f t="shared" si="26"/>
        <v>46273.677083333343</v>
      </c>
      <c r="C137" t="s">
        <v>63</v>
      </c>
      <c r="D137">
        <v>6</v>
      </c>
      <c r="E137" s="26">
        <f t="shared" si="27"/>
        <v>46273.854166666657</v>
      </c>
      <c r="F137" s="26">
        <f t="shared" si="28"/>
        <v>46273.833333333321</v>
      </c>
      <c r="G137">
        <f t="shared" si="29"/>
        <v>0</v>
      </c>
      <c r="H137">
        <f t="shared" si="30"/>
        <v>0</v>
      </c>
      <c r="I137" s="27">
        <f t="shared" si="31"/>
        <v>0</v>
      </c>
      <c r="J137" s="28" t="str">
        <f t="shared" si="32"/>
        <v>NULL</v>
      </c>
      <c r="K137" s="29" t="str">
        <f t="shared" si="33"/>
        <v/>
      </c>
      <c r="L137" s="26" t="str">
        <f t="shared" si="34"/>
        <v/>
      </c>
      <c r="M137" t="str">
        <f t="shared" si="35"/>
        <v/>
      </c>
      <c r="N137" s="28" t="str">
        <f t="shared" si="36"/>
        <v>NULL</v>
      </c>
      <c r="O137" t="str">
        <f t="shared" si="37"/>
        <v/>
      </c>
      <c r="P137" t="str">
        <f t="shared" si="38"/>
        <v/>
      </c>
      <c r="Q137" s="10"/>
      <c r="R137" s="10"/>
      <c r="S137" s="16">
        <v>0</v>
      </c>
      <c r="T137" s="13"/>
      <c r="U137" s="14"/>
      <c r="V137" s="11"/>
      <c r="W137" s="10"/>
      <c r="X137" s="29"/>
      <c r="AA137" t="s">
        <v>331</v>
      </c>
      <c r="AB137">
        <v>0</v>
      </c>
      <c r="AR137" t="s">
        <v>333</v>
      </c>
    </row>
    <row r="138" spans="1:44" ht="15" customHeight="1" x14ac:dyDescent="0.35">
      <c r="A138">
        <v>1</v>
      </c>
      <c r="B138" s="26">
        <f t="shared" si="26"/>
        <v>46273.677083333343</v>
      </c>
      <c r="C138" t="s">
        <v>64</v>
      </c>
      <c r="D138">
        <v>1</v>
      </c>
      <c r="E138" s="26">
        <f t="shared" si="27"/>
        <v>46273.864583333343</v>
      </c>
      <c r="F138" s="26">
        <f t="shared" si="28"/>
        <v>46273.843750000007</v>
      </c>
      <c r="G138">
        <f t="shared" si="29"/>
        <v>1</v>
      </c>
      <c r="H138">
        <f t="shared" si="30"/>
        <v>139</v>
      </c>
      <c r="I138" s="27">
        <f t="shared" si="31"/>
        <v>3</v>
      </c>
      <c r="J138" s="28">
        <f t="shared" si="32"/>
        <v>191.15044247787611</v>
      </c>
      <c r="K138" s="29">
        <f t="shared" si="33"/>
        <v>3.0298996913580248E-2</v>
      </c>
      <c r="L138" s="26">
        <f t="shared" si="34"/>
        <v>46273.707382330256</v>
      </c>
      <c r="M138" t="str">
        <f t="shared" si="35"/>
        <v>YES</v>
      </c>
      <c r="N138" s="28">
        <f t="shared" si="36"/>
        <v>63.716814159292035</v>
      </c>
      <c r="O138" t="str">
        <f t="shared" si="37"/>
        <v/>
      </c>
      <c r="P138" t="str">
        <f t="shared" si="38"/>
        <v/>
      </c>
      <c r="Q138" s="10" t="s">
        <v>151</v>
      </c>
      <c r="R138" s="10"/>
      <c r="S138" s="16">
        <v>3</v>
      </c>
      <c r="T138" s="13">
        <v>191.15044247787611</v>
      </c>
      <c r="U138" s="14">
        <v>3.0298996909722219E-2</v>
      </c>
      <c r="V138" s="11">
        <v>46273.707382330263</v>
      </c>
      <c r="W138" s="10" t="s">
        <v>151</v>
      </c>
      <c r="X138" s="29">
        <v>0</v>
      </c>
      <c r="AA138" t="s">
        <v>331</v>
      </c>
      <c r="AB138">
        <v>2</v>
      </c>
      <c r="AC138">
        <v>61.714285714285708</v>
      </c>
      <c r="AD138">
        <v>252.5179856115108</v>
      </c>
      <c r="AE138" s="54">
        <v>2.293566002314815E-2</v>
      </c>
      <c r="AF138" s="54">
        <v>9.3846450613425919E-2</v>
      </c>
      <c r="AG138" s="53">
        <v>46273.700018993353</v>
      </c>
      <c r="AH138" s="53">
        <v>46273.770929783961</v>
      </c>
      <c r="AI138" t="s">
        <v>151</v>
      </c>
      <c r="AL138">
        <v>61.714285714285708</v>
      </c>
      <c r="AM138">
        <v>252.5179856115108</v>
      </c>
      <c r="AN138" s="54">
        <v>2.293566002314815E-2</v>
      </c>
      <c r="AO138" s="54">
        <v>9.3846450613425919E-2</v>
      </c>
      <c r="AP138" s="53">
        <v>46273.770929783961</v>
      </c>
      <c r="AQ138" t="s">
        <v>151</v>
      </c>
      <c r="AR138" t="s">
        <v>332</v>
      </c>
    </row>
    <row r="139" spans="1:44" ht="15" customHeight="1" x14ac:dyDescent="0.35">
      <c r="A139">
        <v>1</v>
      </c>
      <c r="B139" s="26">
        <f t="shared" si="26"/>
        <v>46273.677083333343</v>
      </c>
      <c r="C139" t="s">
        <v>64</v>
      </c>
      <c r="D139">
        <v>2</v>
      </c>
      <c r="E139" s="26">
        <f t="shared" si="27"/>
        <v>46273.864583333343</v>
      </c>
      <c r="F139" s="26">
        <f t="shared" si="28"/>
        <v>46273.843750000007</v>
      </c>
      <c r="G139">
        <f t="shared" si="29"/>
        <v>0</v>
      </c>
      <c r="H139">
        <f t="shared" si="30"/>
        <v>42</v>
      </c>
      <c r="I139" s="27">
        <f t="shared" si="31"/>
        <v>1</v>
      </c>
      <c r="J139" s="28">
        <f t="shared" si="32"/>
        <v>0</v>
      </c>
      <c r="K139" s="29" t="str">
        <f t="shared" si="33"/>
        <v/>
      </c>
      <c r="L139" s="26" t="str">
        <f t="shared" si="34"/>
        <v/>
      </c>
      <c r="M139" t="str">
        <f t="shared" si="35"/>
        <v/>
      </c>
      <c r="N139" s="28" t="str">
        <f t="shared" si="36"/>
        <v>NULL</v>
      </c>
      <c r="O139" t="str">
        <f t="shared" si="37"/>
        <v/>
      </c>
      <c r="P139" t="str">
        <f t="shared" si="38"/>
        <v/>
      </c>
      <c r="Q139" s="10"/>
      <c r="R139" s="10"/>
      <c r="S139" s="16">
        <v>1</v>
      </c>
      <c r="T139" s="13">
        <v>0</v>
      </c>
      <c r="U139" s="14"/>
      <c r="V139" s="11"/>
      <c r="W139" s="10"/>
      <c r="X139" s="29"/>
      <c r="AA139" t="s">
        <v>331</v>
      </c>
      <c r="AB139">
        <v>0</v>
      </c>
      <c r="AR139" t="s">
        <v>333</v>
      </c>
    </row>
    <row r="140" spans="1:44" ht="15" customHeight="1" x14ac:dyDescent="0.35">
      <c r="A140">
        <v>1</v>
      </c>
      <c r="B140" s="26">
        <f t="shared" si="26"/>
        <v>46273.677083333343</v>
      </c>
      <c r="C140" t="s">
        <v>64</v>
      </c>
      <c r="D140">
        <v>3</v>
      </c>
      <c r="E140" s="26">
        <f t="shared" si="27"/>
        <v>46273.864583333343</v>
      </c>
      <c r="F140" s="26">
        <f t="shared" si="28"/>
        <v>46273.843750000007</v>
      </c>
      <c r="G140">
        <f t="shared" si="29"/>
        <v>0</v>
      </c>
      <c r="H140">
        <f t="shared" si="30"/>
        <v>72</v>
      </c>
      <c r="I140" s="27">
        <f t="shared" si="31"/>
        <v>0</v>
      </c>
      <c r="J140" s="28" t="str">
        <f t="shared" si="32"/>
        <v>NULL</v>
      </c>
      <c r="K140" s="29" t="str">
        <f t="shared" si="33"/>
        <v/>
      </c>
      <c r="L140" s="26" t="str">
        <f t="shared" si="34"/>
        <v/>
      </c>
      <c r="M140" t="str">
        <f t="shared" si="35"/>
        <v/>
      </c>
      <c r="N140" s="28" t="str">
        <f t="shared" si="36"/>
        <v>NULL</v>
      </c>
      <c r="O140" t="str">
        <f t="shared" si="37"/>
        <v/>
      </c>
      <c r="P140" t="str">
        <f t="shared" si="38"/>
        <v/>
      </c>
      <c r="Q140" s="10"/>
      <c r="R140" s="10"/>
      <c r="S140" s="16">
        <v>0</v>
      </c>
      <c r="T140" s="13"/>
      <c r="U140" s="14"/>
      <c r="V140" s="11"/>
      <c r="W140" s="10"/>
      <c r="X140" s="29"/>
      <c r="AA140" t="s">
        <v>331</v>
      </c>
      <c r="AB140">
        <v>0</v>
      </c>
      <c r="AR140" t="s">
        <v>333</v>
      </c>
    </row>
    <row r="141" spans="1:44" ht="15" customHeight="1" x14ac:dyDescent="0.35">
      <c r="A141">
        <v>1</v>
      </c>
      <c r="B141" s="26">
        <f t="shared" si="26"/>
        <v>46273.677083333343</v>
      </c>
      <c r="C141" t="s">
        <v>64</v>
      </c>
      <c r="D141">
        <v>4</v>
      </c>
      <c r="E141" s="26">
        <f t="shared" si="27"/>
        <v>46273.864583333343</v>
      </c>
      <c r="F141" s="26">
        <f t="shared" si="28"/>
        <v>46273.843750000007</v>
      </c>
      <c r="G141">
        <f t="shared" si="29"/>
        <v>2</v>
      </c>
      <c r="H141">
        <f t="shared" si="30"/>
        <v>53</v>
      </c>
      <c r="I141" s="27">
        <f t="shared" si="31"/>
        <v>0</v>
      </c>
      <c r="J141" s="28" t="str">
        <f t="shared" si="32"/>
        <v>NULL</v>
      </c>
      <c r="K141" s="29" t="str">
        <f t="shared" si="33"/>
        <v>NULL</v>
      </c>
      <c r="L141" s="26" t="str">
        <f t="shared" si="34"/>
        <v/>
      </c>
      <c r="M141" t="str">
        <f t="shared" si="35"/>
        <v>UNKNOWN - NO RATE</v>
      </c>
      <c r="N141" s="28" t="str">
        <f t="shared" si="36"/>
        <v>NULL</v>
      </c>
      <c r="O141" t="str">
        <f t="shared" si="37"/>
        <v/>
      </c>
      <c r="P141" t="str">
        <f t="shared" si="38"/>
        <v/>
      </c>
      <c r="Q141" s="10" t="s">
        <v>155</v>
      </c>
      <c r="R141" s="10"/>
      <c r="S141" s="16">
        <v>0</v>
      </c>
      <c r="T141" s="13"/>
      <c r="U141" s="14"/>
      <c r="V141" s="11"/>
      <c r="W141" s="10" t="s">
        <v>155</v>
      </c>
      <c r="X141" s="29"/>
      <c r="AA141" t="s">
        <v>331</v>
      </c>
      <c r="AB141">
        <v>0</v>
      </c>
      <c r="AI141" t="s">
        <v>155</v>
      </c>
      <c r="AQ141" t="s">
        <v>155</v>
      </c>
      <c r="AR141" t="s">
        <v>333</v>
      </c>
    </row>
    <row r="142" spans="1:44" ht="15" customHeight="1" x14ac:dyDescent="0.35">
      <c r="A142">
        <v>1</v>
      </c>
      <c r="B142" s="26">
        <f t="shared" si="26"/>
        <v>46273.677083333343</v>
      </c>
      <c r="C142" t="s">
        <v>64</v>
      </c>
      <c r="D142">
        <v>5</v>
      </c>
      <c r="E142" s="26">
        <f t="shared" si="27"/>
        <v>46273.864583333343</v>
      </c>
      <c r="F142" s="26">
        <f t="shared" si="28"/>
        <v>46273.843750000007</v>
      </c>
      <c r="G142">
        <f t="shared" si="29"/>
        <v>0</v>
      </c>
      <c r="H142">
        <f t="shared" si="30"/>
        <v>10</v>
      </c>
      <c r="I142" s="27">
        <f t="shared" si="31"/>
        <v>0</v>
      </c>
      <c r="J142" s="28" t="str">
        <f t="shared" si="32"/>
        <v>NULL</v>
      </c>
      <c r="K142" s="29" t="str">
        <f t="shared" si="33"/>
        <v/>
      </c>
      <c r="L142" s="26" t="str">
        <f t="shared" si="34"/>
        <v/>
      </c>
      <c r="M142" t="str">
        <f t="shared" si="35"/>
        <v/>
      </c>
      <c r="N142" s="28" t="str">
        <f t="shared" si="36"/>
        <v>NULL</v>
      </c>
      <c r="O142" t="str">
        <f t="shared" si="37"/>
        <v/>
      </c>
      <c r="P142" t="str">
        <f t="shared" si="38"/>
        <v/>
      </c>
      <c r="Q142" s="10"/>
      <c r="R142" s="10"/>
      <c r="S142" s="16">
        <v>0</v>
      </c>
      <c r="T142" s="13"/>
      <c r="U142" s="14"/>
      <c r="V142" s="11"/>
      <c r="W142" s="10"/>
      <c r="X142" s="29"/>
      <c r="AA142" t="s">
        <v>331</v>
      </c>
      <c r="AB142">
        <v>0</v>
      </c>
      <c r="AR142" t="s">
        <v>333</v>
      </c>
    </row>
    <row r="143" spans="1:44" ht="15" customHeight="1" x14ac:dyDescent="0.35">
      <c r="A143">
        <v>1</v>
      </c>
      <c r="B143" s="26">
        <f t="shared" si="26"/>
        <v>46273.677083333343</v>
      </c>
      <c r="C143" t="s">
        <v>64</v>
      </c>
      <c r="D143">
        <v>6</v>
      </c>
      <c r="E143" s="26">
        <f t="shared" si="27"/>
        <v>46273.864583333343</v>
      </c>
      <c r="F143" s="26">
        <f t="shared" si="28"/>
        <v>46273.843750000007</v>
      </c>
      <c r="G143">
        <f t="shared" si="29"/>
        <v>0</v>
      </c>
      <c r="H143">
        <f t="shared" si="30"/>
        <v>0</v>
      </c>
      <c r="I143" s="27">
        <f t="shared" si="31"/>
        <v>0</v>
      </c>
      <c r="J143" s="28" t="str">
        <f t="shared" si="32"/>
        <v>NULL</v>
      </c>
      <c r="K143" s="29" t="str">
        <f t="shared" si="33"/>
        <v/>
      </c>
      <c r="L143" s="26" t="str">
        <f t="shared" si="34"/>
        <v/>
      </c>
      <c r="M143" t="str">
        <f t="shared" si="35"/>
        <v/>
      </c>
      <c r="N143" s="28" t="str">
        <f t="shared" si="36"/>
        <v>NULL</v>
      </c>
      <c r="O143" t="str">
        <f t="shared" si="37"/>
        <v/>
      </c>
      <c r="P143" t="str">
        <f t="shared" si="38"/>
        <v/>
      </c>
      <c r="Q143" s="10"/>
      <c r="R143" s="10"/>
      <c r="S143" s="16">
        <v>0</v>
      </c>
      <c r="T143" s="13"/>
      <c r="U143" s="14"/>
      <c r="V143" s="11"/>
      <c r="W143" s="10"/>
      <c r="X143" s="29"/>
      <c r="AA143" t="s">
        <v>331</v>
      </c>
      <c r="AB143">
        <v>0</v>
      </c>
      <c r="AR143" t="s">
        <v>333</v>
      </c>
    </row>
    <row r="144" spans="1:44" ht="15" customHeight="1" x14ac:dyDescent="0.35">
      <c r="A144">
        <v>1</v>
      </c>
      <c r="B144" s="26">
        <f t="shared" si="26"/>
        <v>46273.677083333343</v>
      </c>
      <c r="C144" t="s">
        <v>65</v>
      </c>
      <c r="D144">
        <v>1</v>
      </c>
      <c r="E144" s="26">
        <f t="shared" si="27"/>
        <v>46273.864583333343</v>
      </c>
      <c r="F144" s="26">
        <f t="shared" si="28"/>
        <v>46273.843750000007</v>
      </c>
      <c r="G144">
        <f t="shared" si="29"/>
        <v>3</v>
      </c>
      <c r="H144">
        <f t="shared" si="30"/>
        <v>139</v>
      </c>
      <c r="I144" s="27">
        <f t="shared" si="31"/>
        <v>3</v>
      </c>
      <c r="J144" s="28">
        <f t="shared" si="32"/>
        <v>191.15044247787611</v>
      </c>
      <c r="K144" s="29">
        <f t="shared" si="33"/>
        <v>3.0298996913580248E-2</v>
      </c>
      <c r="L144" s="26">
        <f t="shared" si="34"/>
        <v>46273.707382330256</v>
      </c>
      <c r="M144" t="str">
        <f t="shared" si="35"/>
        <v>YES</v>
      </c>
      <c r="N144" s="28">
        <f t="shared" si="36"/>
        <v>63.716814159292035</v>
      </c>
      <c r="O144" t="str">
        <f t="shared" si="37"/>
        <v/>
      </c>
      <c r="P144" t="str">
        <f t="shared" si="38"/>
        <v/>
      </c>
      <c r="Q144" s="10" t="s">
        <v>151</v>
      </c>
      <c r="R144" s="10"/>
      <c r="S144" s="16">
        <v>3</v>
      </c>
      <c r="T144" s="13">
        <v>191.15044247787611</v>
      </c>
      <c r="U144" s="14">
        <v>3.0298996909722219E-2</v>
      </c>
      <c r="V144" s="11">
        <v>46273.707382330263</v>
      </c>
      <c r="W144" s="10" t="s">
        <v>151</v>
      </c>
      <c r="X144" s="29">
        <v>0</v>
      </c>
      <c r="AA144" t="s">
        <v>331</v>
      </c>
      <c r="AB144">
        <v>2</v>
      </c>
      <c r="AC144">
        <v>61.714285714285708</v>
      </c>
      <c r="AD144">
        <v>252.5179856115108</v>
      </c>
      <c r="AE144" s="54">
        <v>2.293566002314815E-2</v>
      </c>
      <c r="AF144" s="54">
        <v>9.3846450613425919E-2</v>
      </c>
      <c r="AG144" s="53">
        <v>46273.700018993353</v>
      </c>
      <c r="AH144" s="53">
        <v>46273.770929783961</v>
      </c>
      <c r="AI144" t="s">
        <v>151</v>
      </c>
      <c r="AL144">
        <v>61.714285714285708</v>
      </c>
      <c r="AM144">
        <v>252.5179856115108</v>
      </c>
      <c r="AN144" s="54">
        <v>2.293566002314815E-2</v>
      </c>
      <c r="AO144" s="54">
        <v>9.3846450613425919E-2</v>
      </c>
      <c r="AP144" s="53">
        <v>46273.770929783961</v>
      </c>
      <c r="AQ144" t="s">
        <v>151</v>
      </c>
      <c r="AR144" t="s">
        <v>332</v>
      </c>
    </row>
    <row r="145" spans="1:44" ht="15" customHeight="1" x14ac:dyDescent="0.35">
      <c r="A145">
        <v>1</v>
      </c>
      <c r="B145" s="26">
        <f t="shared" si="26"/>
        <v>46273.677083333343</v>
      </c>
      <c r="C145" t="s">
        <v>65</v>
      </c>
      <c r="D145">
        <v>2</v>
      </c>
      <c r="E145" s="26">
        <f t="shared" si="27"/>
        <v>46273.864583333343</v>
      </c>
      <c r="F145" s="26">
        <f t="shared" si="28"/>
        <v>46273.843750000007</v>
      </c>
      <c r="G145">
        <f t="shared" si="29"/>
        <v>5</v>
      </c>
      <c r="H145">
        <f t="shared" si="30"/>
        <v>42</v>
      </c>
      <c r="I145" s="27">
        <f t="shared" si="31"/>
        <v>1</v>
      </c>
      <c r="J145" s="28">
        <f t="shared" si="32"/>
        <v>0</v>
      </c>
      <c r="K145" s="29" t="str">
        <f t="shared" si="33"/>
        <v>NULL</v>
      </c>
      <c r="L145" s="26" t="str">
        <f t="shared" si="34"/>
        <v/>
      </c>
      <c r="M145" t="str">
        <f t="shared" si="35"/>
        <v>UNKNOWN - NO RATE</v>
      </c>
      <c r="N145" s="28" t="str">
        <f t="shared" si="36"/>
        <v>NULL</v>
      </c>
      <c r="O145" t="str">
        <f t="shared" si="37"/>
        <v/>
      </c>
      <c r="P145" t="str">
        <f t="shared" si="38"/>
        <v/>
      </c>
      <c r="Q145" s="10" t="s">
        <v>155</v>
      </c>
      <c r="R145" s="10"/>
      <c r="S145" s="16">
        <v>1</v>
      </c>
      <c r="T145" s="13">
        <v>0</v>
      </c>
      <c r="U145" s="14"/>
      <c r="V145" s="11"/>
      <c r="W145" s="10" t="s">
        <v>155</v>
      </c>
      <c r="X145" s="29"/>
      <c r="AA145" t="s">
        <v>331</v>
      </c>
      <c r="AB145">
        <v>0</v>
      </c>
      <c r="AI145" t="s">
        <v>155</v>
      </c>
      <c r="AQ145" t="s">
        <v>155</v>
      </c>
      <c r="AR145" t="s">
        <v>333</v>
      </c>
    </row>
    <row r="146" spans="1:44" ht="15" customHeight="1" x14ac:dyDescent="0.35">
      <c r="A146">
        <v>1</v>
      </c>
      <c r="B146" s="26">
        <f t="shared" si="26"/>
        <v>46273.677083333343</v>
      </c>
      <c r="C146" t="s">
        <v>65</v>
      </c>
      <c r="D146">
        <v>3</v>
      </c>
      <c r="E146" s="26">
        <f t="shared" si="27"/>
        <v>46273.864583333343</v>
      </c>
      <c r="F146" s="26">
        <f t="shared" si="28"/>
        <v>46273.843750000007</v>
      </c>
      <c r="G146">
        <f t="shared" si="29"/>
        <v>0</v>
      </c>
      <c r="H146">
        <f t="shared" si="30"/>
        <v>72</v>
      </c>
      <c r="I146" s="27">
        <f t="shared" si="31"/>
        <v>0</v>
      </c>
      <c r="J146" s="28" t="str">
        <f t="shared" si="32"/>
        <v>NULL</v>
      </c>
      <c r="K146" s="29" t="str">
        <f t="shared" si="33"/>
        <v/>
      </c>
      <c r="L146" s="26" t="str">
        <f t="shared" si="34"/>
        <v/>
      </c>
      <c r="M146" t="str">
        <f t="shared" si="35"/>
        <v/>
      </c>
      <c r="N146" s="28" t="str">
        <f t="shared" si="36"/>
        <v>NULL</v>
      </c>
      <c r="O146" t="str">
        <f t="shared" si="37"/>
        <v/>
      </c>
      <c r="P146" t="str">
        <f t="shared" si="38"/>
        <v/>
      </c>
      <c r="Q146" s="10"/>
      <c r="R146" s="10"/>
      <c r="S146" s="16">
        <v>0</v>
      </c>
      <c r="T146" s="13"/>
      <c r="U146" s="14"/>
      <c r="V146" s="11"/>
      <c r="W146" s="10"/>
      <c r="X146" s="29"/>
      <c r="AA146" t="s">
        <v>331</v>
      </c>
      <c r="AB146">
        <v>0</v>
      </c>
      <c r="AR146" t="s">
        <v>333</v>
      </c>
    </row>
    <row r="147" spans="1:44" ht="15" customHeight="1" x14ac:dyDescent="0.35">
      <c r="A147">
        <v>1</v>
      </c>
      <c r="B147" s="26">
        <f t="shared" si="26"/>
        <v>46273.677083333343</v>
      </c>
      <c r="C147" t="s">
        <v>65</v>
      </c>
      <c r="D147">
        <v>4</v>
      </c>
      <c r="E147" s="26">
        <f t="shared" si="27"/>
        <v>46273.864583333343</v>
      </c>
      <c r="F147" s="26">
        <f t="shared" si="28"/>
        <v>46273.843750000007</v>
      </c>
      <c r="G147">
        <f t="shared" si="29"/>
        <v>0</v>
      </c>
      <c r="H147">
        <f t="shared" si="30"/>
        <v>53</v>
      </c>
      <c r="I147" s="27">
        <f t="shared" si="31"/>
        <v>0</v>
      </c>
      <c r="J147" s="28" t="str">
        <f t="shared" si="32"/>
        <v>NULL</v>
      </c>
      <c r="K147" s="29" t="str">
        <f t="shared" si="33"/>
        <v/>
      </c>
      <c r="L147" s="26" t="str">
        <f t="shared" si="34"/>
        <v/>
      </c>
      <c r="M147" t="str">
        <f t="shared" si="35"/>
        <v/>
      </c>
      <c r="N147" s="28" t="str">
        <f t="shared" si="36"/>
        <v>NULL</v>
      </c>
      <c r="O147" t="str">
        <f t="shared" si="37"/>
        <v/>
      </c>
      <c r="P147" t="str">
        <f t="shared" si="38"/>
        <v/>
      </c>
      <c r="Q147" s="10"/>
      <c r="R147" s="10"/>
      <c r="S147" s="16">
        <v>0</v>
      </c>
      <c r="T147" s="13"/>
      <c r="U147" s="14"/>
      <c r="V147" s="11"/>
      <c r="W147" s="10"/>
      <c r="X147" s="29"/>
      <c r="AA147" t="s">
        <v>331</v>
      </c>
      <c r="AB147">
        <v>0</v>
      </c>
      <c r="AR147" t="s">
        <v>333</v>
      </c>
    </row>
    <row r="148" spans="1:44" ht="15" customHeight="1" x14ac:dyDescent="0.35">
      <c r="A148">
        <v>1</v>
      </c>
      <c r="B148" s="26">
        <f t="shared" si="26"/>
        <v>46273.677083333343</v>
      </c>
      <c r="C148" t="s">
        <v>65</v>
      </c>
      <c r="D148">
        <v>5</v>
      </c>
      <c r="E148" s="26">
        <f t="shared" si="27"/>
        <v>46273.864583333343</v>
      </c>
      <c r="F148" s="26">
        <f t="shared" si="28"/>
        <v>46273.843750000007</v>
      </c>
      <c r="G148">
        <f t="shared" si="29"/>
        <v>0</v>
      </c>
      <c r="H148">
        <f t="shared" si="30"/>
        <v>10</v>
      </c>
      <c r="I148" s="27">
        <f t="shared" si="31"/>
        <v>0</v>
      </c>
      <c r="J148" s="28" t="str">
        <f t="shared" si="32"/>
        <v>NULL</v>
      </c>
      <c r="K148" s="29" t="str">
        <f t="shared" si="33"/>
        <v/>
      </c>
      <c r="L148" s="26" t="str">
        <f t="shared" si="34"/>
        <v/>
      </c>
      <c r="M148" t="str">
        <f t="shared" si="35"/>
        <v/>
      </c>
      <c r="N148" s="28" t="str">
        <f t="shared" si="36"/>
        <v>NULL</v>
      </c>
      <c r="O148" t="str">
        <f t="shared" si="37"/>
        <v/>
      </c>
      <c r="P148" t="str">
        <f t="shared" si="38"/>
        <v/>
      </c>
      <c r="Q148" s="10"/>
      <c r="R148" s="10"/>
      <c r="S148" s="16">
        <v>0</v>
      </c>
      <c r="T148" s="13"/>
      <c r="U148" s="14"/>
      <c r="V148" s="11"/>
      <c r="W148" s="10"/>
      <c r="X148" s="29"/>
      <c r="AA148" t="s">
        <v>331</v>
      </c>
      <c r="AB148">
        <v>0</v>
      </c>
      <c r="AR148" t="s">
        <v>333</v>
      </c>
    </row>
    <row r="149" spans="1:44" ht="15" customHeight="1" x14ac:dyDescent="0.35">
      <c r="A149">
        <v>1</v>
      </c>
      <c r="B149" s="26">
        <f t="shared" si="26"/>
        <v>46273.677083333343</v>
      </c>
      <c r="C149" t="s">
        <v>65</v>
      </c>
      <c r="D149">
        <v>6</v>
      </c>
      <c r="E149" s="26">
        <f t="shared" si="27"/>
        <v>46273.864583333343</v>
      </c>
      <c r="F149" s="26">
        <f t="shared" si="28"/>
        <v>46273.843750000007</v>
      </c>
      <c r="G149">
        <f t="shared" si="29"/>
        <v>0</v>
      </c>
      <c r="H149">
        <f t="shared" si="30"/>
        <v>0</v>
      </c>
      <c r="I149" s="27">
        <f t="shared" si="31"/>
        <v>0</v>
      </c>
      <c r="J149" s="28" t="str">
        <f t="shared" si="32"/>
        <v>NULL</v>
      </c>
      <c r="K149" s="29" t="str">
        <f t="shared" si="33"/>
        <v/>
      </c>
      <c r="L149" s="26" t="str">
        <f t="shared" si="34"/>
        <v/>
      </c>
      <c r="M149" t="str">
        <f t="shared" si="35"/>
        <v/>
      </c>
      <c r="N149" s="28" t="str">
        <f t="shared" si="36"/>
        <v>NULL</v>
      </c>
      <c r="O149" t="str">
        <f t="shared" si="37"/>
        <v/>
      </c>
      <c r="P149" t="str">
        <f t="shared" si="38"/>
        <v/>
      </c>
      <c r="Q149" s="10"/>
      <c r="R149" s="10"/>
      <c r="S149" s="16">
        <v>0</v>
      </c>
      <c r="T149" s="13"/>
      <c r="U149" s="14"/>
      <c r="V149" s="11"/>
      <c r="W149" s="10"/>
      <c r="X149" s="29"/>
      <c r="AA149" t="s">
        <v>331</v>
      </c>
      <c r="AB149">
        <v>0</v>
      </c>
      <c r="AR149" t="s">
        <v>333</v>
      </c>
    </row>
    <row r="150" spans="1:44" ht="15" customHeight="1" x14ac:dyDescent="0.35">
      <c r="A150">
        <v>1</v>
      </c>
      <c r="B150" s="26">
        <f t="shared" si="26"/>
        <v>46273.677083333343</v>
      </c>
      <c r="C150" t="s">
        <v>66</v>
      </c>
      <c r="D150">
        <v>1</v>
      </c>
      <c r="E150" s="26">
        <f t="shared" si="27"/>
        <v>46273.864583333343</v>
      </c>
      <c r="F150" s="26">
        <f t="shared" si="28"/>
        <v>46273.843750000007</v>
      </c>
      <c r="G150">
        <f t="shared" si="29"/>
        <v>7</v>
      </c>
      <c r="H150">
        <f t="shared" si="30"/>
        <v>139</v>
      </c>
      <c r="I150" s="27">
        <f t="shared" si="31"/>
        <v>3</v>
      </c>
      <c r="J150" s="28">
        <f t="shared" si="32"/>
        <v>191.15044247787611</v>
      </c>
      <c r="K150" s="29">
        <f t="shared" si="33"/>
        <v>3.0298996913580248E-2</v>
      </c>
      <c r="L150" s="26">
        <f t="shared" si="34"/>
        <v>46273.707382330256</v>
      </c>
      <c r="M150" t="str">
        <f t="shared" si="35"/>
        <v>YES</v>
      </c>
      <c r="N150" s="28">
        <f t="shared" si="36"/>
        <v>63.716814159292035</v>
      </c>
      <c r="O150" t="str">
        <f t="shared" si="37"/>
        <v/>
      </c>
      <c r="P150" t="str">
        <f t="shared" si="38"/>
        <v/>
      </c>
      <c r="Q150" s="10" t="s">
        <v>151</v>
      </c>
      <c r="R150" s="10"/>
      <c r="S150" s="16">
        <v>3</v>
      </c>
      <c r="T150" s="13">
        <v>191.15044247787611</v>
      </c>
      <c r="U150" s="14">
        <v>3.0298996909722219E-2</v>
      </c>
      <c r="V150" s="11">
        <v>46273.707382330263</v>
      </c>
      <c r="W150" s="10" t="s">
        <v>151</v>
      </c>
      <c r="X150" s="29">
        <v>0</v>
      </c>
      <c r="AA150" t="s">
        <v>331</v>
      </c>
      <c r="AB150">
        <v>2</v>
      </c>
      <c r="AC150">
        <v>61.714285714285708</v>
      </c>
      <c r="AD150">
        <v>252.5179856115108</v>
      </c>
      <c r="AE150" s="54">
        <v>2.293566002314815E-2</v>
      </c>
      <c r="AF150" s="54">
        <v>9.3846450613425919E-2</v>
      </c>
      <c r="AG150" s="53">
        <v>46273.700018993353</v>
      </c>
      <c r="AH150" s="53">
        <v>46273.770929783961</v>
      </c>
      <c r="AI150" t="s">
        <v>151</v>
      </c>
      <c r="AL150">
        <v>61.714285714285708</v>
      </c>
      <c r="AM150">
        <v>252.5179856115108</v>
      </c>
      <c r="AN150" s="54">
        <v>2.293566002314815E-2</v>
      </c>
      <c r="AO150" s="54">
        <v>9.3846450613425919E-2</v>
      </c>
      <c r="AP150" s="53">
        <v>46273.770929783961</v>
      </c>
      <c r="AQ150" t="s">
        <v>151</v>
      </c>
      <c r="AR150" t="s">
        <v>332</v>
      </c>
    </row>
    <row r="151" spans="1:44" ht="15" customHeight="1" x14ac:dyDescent="0.35">
      <c r="A151">
        <v>1</v>
      </c>
      <c r="B151" s="26">
        <f t="shared" si="26"/>
        <v>46273.677083333343</v>
      </c>
      <c r="C151" t="s">
        <v>66</v>
      </c>
      <c r="D151">
        <v>2</v>
      </c>
      <c r="E151" s="26">
        <f t="shared" si="27"/>
        <v>46273.864583333343</v>
      </c>
      <c r="F151" s="26">
        <f t="shared" si="28"/>
        <v>46273.843750000007</v>
      </c>
      <c r="G151">
        <f t="shared" si="29"/>
        <v>11</v>
      </c>
      <c r="H151">
        <f t="shared" si="30"/>
        <v>42</v>
      </c>
      <c r="I151" s="27">
        <f t="shared" si="31"/>
        <v>1</v>
      </c>
      <c r="J151" s="28">
        <f t="shared" si="32"/>
        <v>0</v>
      </c>
      <c r="K151" s="29" t="str">
        <f t="shared" si="33"/>
        <v>NULL</v>
      </c>
      <c r="L151" s="26" t="str">
        <f t="shared" si="34"/>
        <v/>
      </c>
      <c r="M151" t="str">
        <f t="shared" si="35"/>
        <v>UNKNOWN - NO RATE</v>
      </c>
      <c r="N151" s="28" t="str">
        <f t="shared" si="36"/>
        <v>NULL</v>
      </c>
      <c r="O151" t="str">
        <f t="shared" si="37"/>
        <v/>
      </c>
      <c r="P151" t="str">
        <f t="shared" si="38"/>
        <v/>
      </c>
      <c r="Q151" s="10" t="s">
        <v>155</v>
      </c>
      <c r="R151" s="10"/>
      <c r="S151" s="16">
        <v>1</v>
      </c>
      <c r="T151" s="13">
        <v>0</v>
      </c>
      <c r="U151" s="14"/>
      <c r="V151" s="11"/>
      <c r="W151" s="10" t="s">
        <v>155</v>
      </c>
      <c r="X151" s="29"/>
      <c r="AA151" t="s">
        <v>331</v>
      </c>
      <c r="AB151">
        <v>0</v>
      </c>
      <c r="AI151" t="s">
        <v>155</v>
      </c>
      <c r="AQ151" t="s">
        <v>155</v>
      </c>
      <c r="AR151" t="s">
        <v>333</v>
      </c>
    </row>
    <row r="152" spans="1:44" ht="15" customHeight="1" x14ac:dyDescent="0.35">
      <c r="A152">
        <v>1</v>
      </c>
      <c r="B152" s="26">
        <f t="shared" si="26"/>
        <v>46273.677083333343</v>
      </c>
      <c r="C152" t="s">
        <v>66</v>
      </c>
      <c r="D152">
        <v>3</v>
      </c>
      <c r="E152" s="26">
        <f t="shared" si="27"/>
        <v>46273.864583333343</v>
      </c>
      <c r="F152" s="26">
        <f t="shared" si="28"/>
        <v>46273.843750000007</v>
      </c>
      <c r="G152">
        <f t="shared" si="29"/>
        <v>6</v>
      </c>
      <c r="H152">
        <f t="shared" si="30"/>
        <v>72</v>
      </c>
      <c r="I152" s="27">
        <f t="shared" si="31"/>
        <v>0</v>
      </c>
      <c r="J152" s="28" t="str">
        <f t="shared" si="32"/>
        <v>NULL</v>
      </c>
      <c r="K152" s="29" t="str">
        <f t="shared" si="33"/>
        <v>NULL</v>
      </c>
      <c r="L152" s="26" t="str">
        <f t="shared" si="34"/>
        <v/>
      </c>
      <c r="M152" t="str">
        <f t="shared" si="35"/>
        <v>UNKNOWN - NO RATE</v>
      </c>
      <c r="N152" s="28" t="str">
        <f t="shared" si="36"/>
        <v>NULL</v>
      </c>
      <c r="O152" t="str">
        <f t="shared" si="37"/>
        <v/>
      </c>
      <c r="P152" t="str">
        <f t="shared" si="38"/>
        <v/>
      </c>
      <c r="Q152" s="10" t="s">
        <v>155</v>
      </c>
      <c r="R152" s="10"/>
      <c r="S152" s="16">
        <v>0</v>
      </c>
      <c r="T152" s="13"/>
      <c r="U152" s="14"/>
      <c r="V152" s="11"/>
      <c r="W152" s="10" t="s">
        <v>155</v>
      </c>
      <c r="X152" s="29"/>
      <c r="AA152" t="s">
        <v>331</v>
      </c>
      <c r="AB152">
        <v>0</v>
      </c>
      <c r="AI152" t="s">
        <v>155</v>
      </c>
      <c r="AQ152" t="s">
        <v>155</v>
      </c>
      <c r="AR152" t="s">
        <v>333</v>
      </c>
    </row>
    <row r="153" spans="1:44" ht="15" customHeight="1" x14ac:dyDescent="0.35">
      <c r="A153">
        <v>1</v>
      </c>
      <c r="B153" s="26">
        <f t="shared" si="26"/>
        <v>46273.677083333343</v>
      </c>
      <c r="C153" t="s">
        <v>66</v>
      </c>
      <c r="D153">
        <v>4</v>
      </c>
      <c r="E153" s="26">
        <f t="shared" si="27"/>
        <v>46273.864583333343</v>
      </c>
      <c r="F153" s="26">
        <f t="shared" si="28"/>
        <v>46273.843750000007</v>
      </c>
      <c r="G153">
        <f t="shared" si="29"/>
        <v>3</v>
      </c>
      <c r="H153">
        <f t="shared" si="30"/>
        <v>53</v>
      </c>
      <c r="I153" s="27">
        <f t="shared" si="31"/>
        <v>0</v>
      </c>
      <c r="J153" s="28" t="str">
        <f t="shared" si="32"/>
        <v>NULL</v>
      </c>
      <c r="K153" s="29" t="str">
        <f t="shared" si="33"/>
        <v>NULL</v>
      </c>
      <c r="L153" s="26" t="str">
        <f t="shared" si="34"/>
        <v/>
      </c>
      <c r="M153" t="str">
        <f t="shared" si="35"/>
        <v>UNKNOWN - NO RATE</v>
      </c>
      <c r="N153" s="28" t="str">
        <f t="shared" si="36"/>
        <v>NULL</v>
      </c>
      <c r="O153" t="str">
        <f t="shared" si="37"/>
        <v/>
      </c>
      <c r="P153" t="str">
        <f t="shared" si="38"/>
        <v/>
      </c>
      <c r="Q153" s="10" t="s">
        <v>155</v>
      </c>
      <c r="R153" s="10"/>
      <c r="S153" s="16">
        <v>0</v>
      </c>
      <c r="T153" s="13"/>
      <c r="U153" s="14"/>
      <c r="V153" s="11"/>
      <c r="W153" s="10" t="s">
        <v>155</v>
      </c>
      <c r="X153" s="29"/>
      <c r="AA153" t="s">
        <v>331</v>
      </c>
      <c r="AB153">
        <v>0</v>
      </c>
      <c r="AI153" t="s">
        <v>155</v>
      </c>
      <c r="AQ153" t="s">
        <v>155</v>
      </c>
      <c r="AR153" t="s">
        <v>333</v>
      </c>
    </row>
    <row r="154" spans="1:44" ht="15" customHeight="1" x14ac:dyDescent="0.35">
      <c r="A154">
        <v>1</v>
      </c>
      <c r="B154" s="26">
        <f t="shared" si="26"/>
        <v>46273.677083333343</v>
      </c>
      <c r="C154" t="s">
        <v>66</v>
      </c>
      <c r="D154">
        <v>5</v>
      </c>
      <c r="E154" s="26">
        <f t="shared" si="27"/>
        <v>46273.864583333343</v>
      </c>
      <c r="F154" s="26">
        <f t="shared" si="28"/>
        <v>46273.843750000007</v>
      </c>
      <c r="G154">
        <f t="shared" si="29"/>
        <v>0</v>
      </c>
      <c r="H154">
        <f t="shared" si="30"/>
        <v>10</v>
      </c>
      <c r="I154" s="27">
        <f t="shared" si="31"/>
        <v>0</v>
      </c>
      <c r="J154" s="28" t="str">
        <f t="shared" si="32"/>
        <v>NULL</v>
      </c>
      <c r="K154" s="29" t="str">
        <f t="shared" si="33"/>
        <v/>
      </c>
      <c r="L154" s="26" t="str">
        <f t="shared" si="34"/>
        <v/>
      </c>
      <c r="M154" t="str">
        <f t="shared" si="35"/>
        <v/>
      </c>
      <c r="N154" s="28" t="str">
        <f t="shared" si="36"/>
        <v>NULL</v>
      </c>
      <c r="O154" t="str">
        <f t="shared" si="37"/>
        <v/>
      </c>
      <c r="P154" t="str">
        <f t="shared" si="38"/>
        <v/>
      </c>
      <c r="Q154" s="10"/>
      <c r="R154" s="10"/>
      <c r="S154" s="16">
        <v>0</v>
      </c>
      <c r="T154" s="13"/>
      <c r="U154" s="14"/>
      <c r="V154" s="11"/>
      <c r="W154" s="10"/>
      <c r="X154" s="29"/>
      <c r="AA154" t="s">
        <v>331</v>
      </c>
      <c r="AB154">
        <v>0</v>
      </c>
      <c r="AR154" t="s">
        <v>333</v>
      </c>
    </row>
    <row r="155" spans="1:44" ht="15" customHeight="1" x14ac:dyDescent="0.35">
      <c r="A155">
        <v>1</v>
      </c>
      <c r="B155" s="26">
        <f t="shared" si="26"/>
        <v>46273.677083333343</v>
      </c>
      <c r="C155" t="s">
        <v>66</v>
      </c>
      <c r="D155">
        <v>6</v>
      </c>
      <c r="E155" s="26">
        <f t="shared" si="27"/>
        <v>46273.864583333343</v>
      </c>
      <c r="F155" s="26">
        <f t="shared" si="28"/>
        <v>46273.843750000007</v>
      </c>
      <c r="G155">
        <f t="shared" si="29"/>
        <v>0</v>
      </c>
      <c r="H155">
        <f t="shared" si="30"/>
        <v>0</v>
      </c>
      <c r="I155" s="27">
        <f t="shared" si="31"/>
        <v>0</v>
      </c>
      <c r="J155" s="28" t="str">
        <f t="shared" si="32"/>
        <v>NULL</v>
      </c>
      <c r="K155" s="29" t="str">
        <f t="shared" si="33"/>
        <v/>
      </c>
      <c r="L155" s="26" t="str">
        <f t="shared" si="34"/>
        <v/>
      </c>
      <c r="M155" t="str">
        <f t="shared" si="35"/>
        <v/>
      </c>
      <c r="N155" s="28" t="str">
        <f t="shared" si="36"/>
        <v>NULL</v>
      </c>
      <c r="O155" t="str">
        <f t="shared" si="37"/>
        <v/>
      </c>
      <c r="P155" t="str">
        <f t="shared" si="38"/>
        <v/>
      </c>
      <c r="Q155" s="10"/>
      <c r="R155" s="10"/>
      <c r="S155" s="16">
        <v>0</v>
      </c>
      <c r="T155" s="13"/>
      <c r="U155" s="14"/>
      <c r="V155" s="11"/>
      <c r="W155" s="10"/>
      <c r="X155" s="29"/>
      <c r="AA155" t="s">
        <v>331</v>
      </c>
      <c r="AB155">
        <v>0</v>
      </c>
      <c r="AR155" t="s">
        <v>333</v>
      </c>
    </row>
    <row r="156" spans="1:44" ht="15" customHeight="1" x14ac:dyDescent="0.35">
      <c r="A156">
        <v>1</v>
      </c>
      <c r="B156" s="26">
        <f t="shared" si="26"/>
        <v>46273.677083333343</v>
      </c>
      <c r="C156" t="s">
        <v>67</v>
      </c>
      <c r="D156">
        <v>1</v>
      </c>
      <c r="E156" s="26">
        <f t="shared" si="27"/>
        <v>46273.864583333343</v>
      </c>
      <c r="F156" s="26">
        <f t="shared" si="28"/>
        <v>46273.843750000007</v>
      </c>
      <c r="G156">
        <f t="shared" si="29"/>
        <v>1</v>
      </c>
      <c r="H156">
        <f t="shared" si="30"/>
        <v>139</v>
      </c>
      <c r="I156" s="27">
        <f t="shared" si="31"/>
        <v>3</v>
      </c>
      <c r="J156" s="28">
        <f t="shared" si="32"/>
        <v>191.15044247787611</v>
      </c>
      <c r="K156" s="29">
        <f t="shared" si="33"/>
        <v>3.0298996913580248E-2</v>
      </c>
      <c r="L156" s="26">
        <f t="shared" si="34"/>
        <v>46273.707382330256</v>
      </c>
      <c r="M156" t="str">
        <f t="shared" si="35"/>
        <v>YES</v>
      </c>
      <c r="N156" s="28">
        <f t="shared" si="36"/>
        <v>63.716814159292035</v>
      </c>
      <c r="O156" t="str">
        <f t="shared" si="37"/>
        <v/>
      </c>
      <c r="P156" t="str">
        <f t="shared" si="38"/>
        <v/>
      </c>
      <c r="Q156" s="10" t="s">
        <v>151</v>
      </c>
      <c r="R156" s="10"/>
      <c r="S156" s="16">
        <v>3</v>
      </c>
      <c r="T156" s="13">
        <v>191.15044247787611</v>
      </c>
      <c r="U156" s="14">
        <v>3.0298996909722219E-2</v>
      </c>
      <c r="V156" s="11">
        <v>46273.707382330263</v>
      </c>
      <c r="W156" s="10" t="s">
        <v>151</v>
      </c>
      <c r="X156" s="29">
        <v>0</v>
      </c>
      <c r="AA156" t="s">
        <v>331</v>
      </c>
      <c r="AB156">
        <v>2</v>
      </c>
      <c r="AC156">
        <v>61.714285714285708</v>
      </c>
      <c r="AD156">
        <v>252.5179856115108</v>
      </c>
      <c r="AE156" s="54">
        <v>2.293566002314815E-2</v>
      </c>
      <c r="AF156" s="54">
        <v>9.3846450613425919E-2</v>
      </c>
      <c r="AG156" s="53">
        <v>46273.700018993353</v>
      </c>
      <c r="AH156" s="53">
        <v>46273.770929783961</v>
      </c>
      <c r="AI156" t="s">
        <v>151</v>
      </c>
      <c r="AL156">
        <v>61.714285714285708</v>
      </c>
      <c r="AM156">
        <v>252.5179856115108</v>
      </c>
      <c r="AN156" s="54">
        <v>2.293566002314815E-2</v>
      </c>
      <c r="AO156" s="54">
        <v>9.3846450613425919E-2</v>
      </c>
      <c r="AP156" s="53">
        <v>46273.770929783961</v>
      </c>
      <c r="AQ156" t="s">
        <v>151</v>
      </c>
      <c r="AR156" t="s">
        <v>332</v>
      </c>
    </row>
    <row r="157" spans="1:44" ht="15" customHeight="1" x14ac:dyDescent="0.35">
      <c r="A157">
        <v>1</v>
      </c>
      <c r="B157" s="26">
        <f t="shared" si="26"/>
        <v>46273.677083333343</v>
      </c>
      <c r="C157" t="s">
        <v>67</v>
      </c>
      <c r="D157">
        <v>2</v>
      </c>
      <c r="E157" s="26">
        <f t="shared" si="27"/>
        <v>46273.864583333343</v>
      </c>
      <c r="F157" s="26">
        <f t="shared" si="28"/>
        <v>46273.843750000007</v>
      </c>
      <c r="G157">
        <f t="shared" si="29"/>
        <v>0</v>
      </c>
      <c r="H157">
        <f t="shared" si="30"/>
        <v>42</v>
      </c>
      <c r="I157" s="27">
        <f t="shared" si="31"/>
        <v>1</v>
      </c>
      <c r="J157" s="28">
        <f t="shared" si="32"/>
        <v>0</v>
      </c>
      <c r="K157" s="29" t="str">
        <f t="shared" si="33"/>
        <v/>
      </c>
      <c r="L157" s="26" t="str">
        <f t="shared" si="34"/>
        <v/>
      </c>
      <c r="M157" t="str">
        <f t="shared" si="35"/>
        <v/>
      </c>
      <c r="N157" s="28" t="str">
        <f t="shared" si="36"/>
        <v>NULL</v>
      </c>
      <c r="O157" t="str">
        <f t="shared" si="37"/>
        <v/>
      </c>
      <c r="P157" t="str">
        <f t="shared" si="38"/>
        <v/>
      </c>
      <c r="Q157" s="10"/>
      <c r="R157" s="10"/>
      <c r="S157" s="16">
        <v>1</v>
      </c>
      <c r="T157" s="13">
        <v>0</v>
      </c>
      <c r="U157" s="14"/>
      <c r="V157" s="11"/>
      <c r="W157" s="10"/>
      <c r="X157" s="29"/>
      <c r="AA157" t="s">
        <v>331</v>
      </c>
      <c r="AB157">
        <v>0</v>
      </c>
      <c r="AR157" t="s">
        <v>333</v>
      </c>
    </row>
    <row r="158" spans="1:44" ht="15" customHeight="1" x14ac:dyDescent="0.35">
      <c r="A158">
        <v>1</v>
      </c>
      <c r="B158" s="26">
        <f t="shared" si="26"/>
        <v>46273.677083333343</v>
      </c>
      <c r="C158" t="s">
        <v>67</v>
      </c>
      <c r="D158">
        <v>3</v>
      </c>
      <c r="E158" s="26">
        <f t="shared" si="27"/>
        <v>46273.864583333343</v>
      </c>
      <c r="F158" s="26">
        <f t="shared" si="28"/>
        <v>46273.843750000007</v>
      </c>
      <c r="G158">
        <f t="shared" si="29"/>
        <v>0</v>
      </c>
      <c r="H158">
        <f t="shared" si="30"/>
        <v>72</v>
      </c>
      <c r="I158" s="27">
        <f t="shared" si="31"/>
        <v>0</v>
      </c>
      <c r="J158" s="28" t="str">
        <f t="shared" si="32"/>
        <v>NULL</v>
      </c>
      <c r="K158" s="29" t="str">
        <f t="shared" si="33"/>
        <v/>
      </c>
      <c r="L158" s="26" t="str">
        <f t="shared" si="34"/>
        <v/>
      </c>
      <c r="M158" t="str">
        <f t="shared" si="35"/>
        <v/>
      </c>
      <c r="N158" s="28" t="str">
        <f t="shared" si="36"/>
        <v>NULL</v>
      </c>
      <c r="O158" t="str">
        <f t="shared" si="37"/>
        <v/>
      </c>
      <c r="P158" t="str">
        <f t="shared" si="38"/>
        <v/>
      </c>
      <c r="Q158" s="10"/>
      <c r="R158" s="10"/>
      <c r="S158" s="16">
        <v>0</v>
      </c>
      <c r="T158" s="13"/>
      <c r="U158" s="14"/>
      <c r="V158" s="11"/>
      <c r="W158" s="10"/>
      <c r="X158" s="29"/>
      <c r="AA158" t="s">
        <v>331</v>
      </c>
      <c r="AB158">
        <v>0</v>
      </c>
      <c r="AR158" t="s">
        <v>333</v>
      </c>
    </row>
    <row r="159" spans="1:44" ht="15" customHeight="1" x14ac:dyDescent="0.35">
      <c r="A159">
        <v>1</v>
      </c>
      <c r="B159" s="26">
        <f t="shared" si="26"/>
        <v>46273.677083333343</v>
      </c>
      <c r="C159" t="s">
        <v>67</v>
      </c>
      <c r="D159">
        <v>4</v>
      </c>
      <c r="E159" s="26">
        <f t="shared" si="27"/>
        <v>46273.864583333343</v>
      </c>
      <c r="F159" s="26">
        <f t="shared" si="28"/>
        <v>46273.843750000007</v>
      </c>
      <c r="G159">
        <f t="shared" si="29"/>
        <v>0</v>
      </c>
      <c r="H159">
        <f t="shared" si="30"/>
        <v>53</v>
      </c>
      <c r="I159" s="27">
        <f t="shared" si="31"/>
        <v>0</v>
      </c>
      <c r="J159" s="28" t="str">
        <f t="shared" si="32"/>
        <v>NULL</v>
      </c>
      <c r="K159" s="29" t="str">
        <f t="shared" si="33"/>
        <v/>
      </c>
      <c r="L159" s="26" t="str">
        <f t="shared" si="34"/>
        <v/>
      </c>
      <c r="M159" t="str">
        <f t="shared" si="35"/>
        <v/>
      </c>
      <c r="N159" s="28" t="str">
        <f t="shared" si="36"/>
        <v>NULL</v>
      </c>
      <c r="O159" t="str">
        <f t="shared" si="37"/>
        <v/>
      </c>
      <c r="P159" t="str">
        <f t="shared" si="38"/>
        <v/>
      </c>
      <c r="Q159" s="10"/>
      <c r="R159" s="10"/>
      <c r="S159" s="16">
        <v>0</v>
      </c>
      <c r="T159" s="13"/>
      <c r="U159" s="14"/>
      <c r="V159" s="11"/>
      <c r="W159" s="10"/>
      <c r="X159" s="29"/>
      <c r="AA159" t="s">
        <v>331</v>
      </c>
      <c r="AB159">
        <v>0</v>
      </c>
      <c r="AR159" t="s">
        <v>333</v>
      </c>
    </row>
    <row r="160" spans="1:44" ht="15" customHeight="1" x14ac:dyDescent="0.35">
      <c r="A160">
        <v>1</v>
      </c>
      <c r="B160" s="26">
        <f t="shared" si="26"/>
        <v>46273.677083333343</v>
      </c>
      <c r="C160" t="s">
        <v>67</v>
      </c>
      <c r="D160">
        <v>5</v>
      </c>
      <c r="E160" s="26">
        <f t="shared" si="27"/>
        <v>46273.864583333343</v>
      </c>
      <c r="F160" s="26">
        <f t="shared" si="28"/>
        <v>46273.843750000007</v>
      </c>
      <c r="G160">
        <f t="shared" si="29"/>
        <v>0</v>
      </c>
      <c r="H160">
        <f t="shared" si="30"/>
        <v>10</v>
      </c>
      <c r="I160" s="27">
        <f t="shared" si="31"/>
        <v>0</v>
      </c>
      <c r="J160" s="28" t="str">
        <f t="shared" si="32"/>
        <v>NULL</v>
      </c>
      <c r="K160" s="29" t="str">
        <f t="shared" si="33"/>
        <v/>
      </c>
      <c r="L160" s="26" t="str">
        <f t="shared" si="34"/>
        <v/>
      </c>
      <c r="M160" t="str">
        <f t="shared" si="35"/>
        <v/>
      </c>
      <c r="N160" s="28" t="str">
        <f t="shared" si="36"/>
        <v>NULL</v>
      </c>
      <c r="O160" t="str">
        <f t="shared" si="37"/>
        <v/>
      </c>
      <c r="P160" t="str">
        <f t="shared" si="38"/>
        <v/>
      </c>
      <c r="Q160" s="10"/>
      <c r="R160" s="10"/>
      <c r="S160" s="16">
        <v>0</v>
      </c>
      <c r="T160" s="13"/>
      <c r="U160" s="14"/>
      <c r="V160" s="11"/>
      <c r="W160" s="10"/>
      <c r="X160" s="29"/>
      <c r="AA160" t="s">
        <v>331</v>
      </c>
      <c r="AB160">
        <v>0</v>
      </c>
      <c r="AR160" t="s">
        <v>333</v>
      </c>
    </row>
    <row r="161" spans="1:44" ht="15" customHeight="1" x14ac:dyDescent="0.35">
      <c r="A161">
        <v>1</v>
      </c>
      <c r="B161" s="26">
        <f t="shared" si="26"/>
        <v>46273.677083333343</v>
      </c>
      <c r="C161" t="s">
        <v>67</v>
      </c>
      <c r="D161">
        <v>6</v>
      </c>
      <c r="E161" s="26">
        <f t="shared" si="27"/>
        <v>46273.864583333343</v>
      </c>
      <c r="F161" s="26">
        <f t="shared" si="28"/>
        <v>46273.843750000007</v>
      </c>
      <c r="G161">
        <f t="shared" si="29"/>
        <v>0</v>
      </c>
      <c r="H161">
        <f t="shared" si="30"/>
        <v>0</v>
      </c>
      <c r="I161" s="27">
        <f t="shared" si="31"/>
        <v>0</v>
      </c>
      <c r="J161" s="28" t="str">
        <f t="shared" si="32"/>
        <v>NULL</v>
      </c>
      <c r="K161" s="29" t="str">
        <f t="shared" si="33"/>
        <v/>
      </c>
      <c r="L161" s="26" t="str">
        <f t="shared" si="34"/>
        <v/>
      </c>
      <c r="M161" t="str">
        <f t="shared" si="35"/>
        <v/>
      </c>
      <c r="N161" s="28" t="str">
        <f t="shared" si="36"/>
        <v>NULL</v>
      </c>
      <c r="O161" t="str">
        <f t="shared" si="37"/>
        <v/>
      </c>
      <c r="P161" t="str">
        <f t="shared" si="38"/>
        <v/>
      </c>
      <c r="Q161" s="10"/>
      <c r="R161" s="10"/>
      <c r="S161" s="16">
        <v>0</v>
      </c>
      <c r="T161" s="13"/>
      <c r="U161" s="14"/>
      <c r="V161" s="11"/>
      <c r="W161" s="10"/>
      <c r="X161" s="29"/>
      <c r="AA161" t="s">
        <v>331</v>
      </c>
      <c r="AB161">
        <v>0</v>
      </c>
      <c r="AR161" t="s">
        <v>333</v>
      </c>
    </row>
    <row r="162" spans="1:44" ht="15" customHeight="1" x14ac:dyDescent="0.35">
      <c r="A162">
        <v>1</v>
      </c>
      <c r="B162" s="26">
        <f t="shared" si="26"/>
        <v>46273.677083333343</v>
      </c>
      <c r="C162" t="s">
        <v>68</v>
      </c>
      <c r="D162">
        <v>1</v>
      </c>
      <c r="E162" s="26">
        <f t="shared" si="27"/>
        <v>46273.864583333343</v>
      </c>
      <c r="F162" s="26">
        <f t="shared" si="28"/>
        <v>46273.843750000007</v>
      </c>
      <c r="G162">
        <f t="shared" si="29"/>
        <v>4</v>
      </c>
      <c r="H162">
        <f t="shared" si="30"/>
        <v>139</v>
      </c>
      <c r="I162" s="27">
        <f t="shared" si="31"/>
        <v>3</v>
      </c>
      <c r="J162" s="28">
        <f t="shared" si="32"/>
        <v>191.15044247787611</v>
      </c>
      <c r="K162" s="29">
        <f t="shared" si="33"/>
        <v>3.0298996913580248E-2</v>
      </c>
      <c r="L162" s="26">
        <f t="shared" si="34"/>
        <v>46273.707382330256</v>
      </c>
      <c r="M162" t="str">
        <f t="shared" si="35"/>
        <v>YES</v>
      </c>
      <c r="N162" s="28">
        <f t="shared" si="36"/>
        <v>63.716814159292035</v>
      </c>
      <c r="O162" t="str">
        <f t="shared" si="37"/>
        <v/>
      </c>
      <c r="P162" t="str">
        <f t="shared" si="38"/>
        <v/>
      </c>
      <c r="Q162" s="10" t="s">
        <v>151</v>
      </c>
      <c r="R162" s="10"/>
      <c r="S162" s="16">
        <v>3</v>
      </c>
      <c r="T162" s="13">
        <v>191.15044247787611</v>
      </c>
      <c r="U162" s="14">
        <v>3.0298996909722219E-2</v>
      </c>
      <c r="V162" s="11">
        <v>46273.707382330263</v>
      </c>
      <c r="W162" s="10" t="s">
        <v>151</v>
      </c>
      <c r="X162" s="29">
        <v>0</v>
      </c>
      <c r="AA162" t="s">
        <v>331</v>
      </c>
      <c r="AB162">
        <v>2</v>
      </c>
      <c r="AC162">
        <v>61.714285714285708</v>
      </c>
      <c r="AD162">
        <v>252.5179856115108</v>
      </c>
      <c r="AE162" s="54">
        <v>2.293566002314815E-2</v>
      </c>
      <c r="AF162" s="54">
        <v>9.3846450613425919E-2</v>
      </c>
      <c r="AG162" s="53">
        <v>46273.700018993353</v>
      </c>
      <c r="AH162" s="53">
        <v>46273.770929783961</v>
      </c>
      <c r="AI162" t="s">
        <v>151</v>
      </c>
      <c r="AL162">
        <v>61.714285714285708</v>
      </c>
      <c r="AM162">
        <v>252.5179856115108</v>
      </c>
      <c r="AN162" s="54">
        <v>2.293566002314815E-2</v>
      </c>
      <c r="AO162" s="54">
        <v>9.3846450613425919E-2</v>
      </c>
      <c r="AP162" s="53">
        <v>46273.770929783961</v>
      </c>
      <c r="AQ162" t="s">
        <v>151</v>
      </c>
      <c r="AR162" t="s">
        <v>332</v>
      </c>
    </row>
    <row r="163" spans="1:44" ht="15" customHeight="1" x14ac:dyDescent="0.35">
      <c r="A163">
        <v>1</v>
      </c>
      <c r="B163" s="26">
        <f t="shared" si="26"/>
        <v>46273.677083333343</v>
      </c>
      <c r="C163" t="s">
        <v>68</v>
      </c>
      <c r="D163">
        <v>2</v>
      </c>
      <c r="E163" s="26">
        <f t="shared" si="27"/>
        <v>46273.864583333343</v>
      </c>
      <c r="F163" s="26">
        <f t="shared" si="28"/>
        <v>46273.843750000007</v>
      </c>
      <c r="G163">
        <f t="shared" si="29"/>
        <v>0</v>
      </c>
      <c r="H163">
        <f t="shared" si="30"/>
        <v>42</v>
      </c>
      <c r="I163" s="27">
        <f t="shared" si="31"/>
        <v>1</v>
      </c>
      <c r="J163" s="28">
        <f t="shared" si="32"/>
        <v>0</v>
      </c>
      <c r="K163" s="29" t="str">
        <f t="shared" si="33"/>
        <v/>
      </c>
      <c r="L163" s="26" t="str">
        <f t="shared" si="34"/>
        <v/>
      </c>
      <c r="M163" t="str">
        <f t="shared" si="35"/>
        <v/>
      </c>
      <c r="N163" s="28" t="str">
        <f t="shared" si="36"/>
        <v>NULL</v>
      </c>
      <c r="O163" t="str">
        <f t="shared" si="37"/>
        <v/>
      </c>
      <c r="P163" t="str">
        <f t="shared" si="38"/>
        <v/>
      </c>
      <c r="Q163" s="10"/>
      <c r="R163" s="10"/>
      <c r="S163" s="16">
        <v>1</v>
      </c>
      <c r="T163" s="13">
        <v>0</v>
      </c>
      <c r="U163" s="14"/>
      <c r="V163" s="11"/>
      <c r="W163" s="10"/>
      <c r="X163" s="29"/>
      <c r="AA163" t="s">
        <v>331</v>
      </c>
      <c r="AB163">
        <v>0</v>
      </c>
      <c r="AR163" t="s">
        <v>333</v>
      </c>
    </row>
    <row r="164" spans="1:44" ht="15" customHeight="1" x14ac:dyDescent="0.35">
      <c r="A164">
        <v>1</v>
      </c>
      <c r="B164" s="26">
        <f t="shared" si="26"/>
        <v>46273.677083333343</v>
      </c>
      <c r="C164" t="s">
        <v>68</v>
      </c>
      <c r="D164">
        <v>3</v>
      </c>
      <c r="E164" s="26">
        <f t="shared" si="27"/>
        <v>46273.864583333343</v>
      </c>
      <c r="F164" s="26">
        <f t="shared" si="28"/>
        <v>46273.843750000007</v>
      </c>
      <c r="G164">
        <f t="shared" si="29"/>
        <v>0</v>
      </c>
      <c r="H164">
        <f t="shared" si="30"/>
        <v>72</v>
      </c>
      <c r="I164" s="27">
        <f t="shared" si="31"/>
        <v>0</v>
      </c>
      <c r="J164" s="28" t="str">
        <f t="shared" si="32"/>
        <v>NULL</v>
      </c>
      <c r="K164" s="29" t="str">
        <f t="shared" si="33"/>
        <v/>
      </c>
      <c r="L164" s="26" t="str">
        <f t="shared" si="34"/>
        <v/>
      </c>
      <c r="M164" t="str">
        <f t="shared" si="35"/>
        <v/>
      </c>
      <c r="N164" s="28" t="str">
        <f t="shared" si="36"/>
        <v>NULL</v>
      </c>
      <c r="O164" t="str">
        <f t="shared" si="37"/>
        <v/>
      </c>
      <c r="P164" t="str">
        <f t="shared" si="38"/>
        <v/>
      </c>
      <c r="Q164" s="10"/>
      <c r="R164" s="10"/>
      <c r="S164" s="16">
        <v>0</v>
      </c>
      <c r="T164" s="13"/>
      <c r="U164" s="14"/>
      <c r="V164" s="11"/>
      <c r="W164" s="10"/>
      <c r="X164" s="29"/>
      <c r="AA164" t="s">
        <v>331</v>
      </c>
      <c r="AB164">
        <v>0</v>
      </c>
      <c r="AR164" t="s">
        <v>333</v>
      </c>
    </row>
    <row r="165" spans="1:44" ht="15" customHeight="1" x14ac:dyDescent="0.35">
      <c r="A165">
        <v>1</v>
      </c>
      <c r="B165" s="26">
        <f t="shared" si="26"/>
        <v>46273.677083333343</v>
      </c>
      <c r="C165" t="s">
        <v>68</v>
      </c>
      <c r="D165">
        <v>4</v>
      </c>
      <c r="E165" s="26">
        <f t="shared" si="27"/>
        <v>46273.864583333343</v>
      </c>
      <c r="F165" s="26">
        <f t="shared" si="28"/>
        <v>46273.843750000007</v>
      </c>
      <c r="G165">
        <f t="shared" si="29"/>
        <v>1</v>
      </c>
      <c r="H165">
        <f t="shared" si="30"/>
        <v>53</v>
      </c>
      <c r="I165" s="27">
        <f t="shared" si="31"/>
        <v>0</v>
      </c>
      <c r="J165" s="28" t="str">
        <f t="shared" si="32"/>
        <v>NULL</v>
      </c>
      <c r="K165" s="29" t="str">
        <f t="shared" si="33"/>
        <v>NULL</v>
      </c>
      <c r="L165" s="26" t="str">
        <f t="shared" si="34"/>
        <v/>
      </c>
      <c r="M165" t="str">
        <f t="shared" si="35"/>
        <v>UNKNOWN - NO RATE</v>
      </c>
      <c r="N165" s="28" t="str">
        <f t="shared" si="36"/>
        <v>NULL</v>
      </c>
      <c r="O165" t="str">
        <f t="shared" si="37"/>
        <v/>
      </c>
      <c r="P165" t="str">
        <f t="shared" si="38"/>
        <v/>
      </c>
      <c r="Q165" s="10" t="s">
        <v>155</v>
      </c>
      <c r="R165" s="10"/>
      <c r="S165" s="16">
        <v>0</v>
      </c>
      <c r="T165" s="13"/>
      <c r="U165" s="14"/>
      <c r="V165" s="11"/>
      <c r="W165" s="10" t="s">
        <v>155</v>
      </c>
      <c r="X165" s="29"/>
      <c r="AA165" t="s">
        <v>331</v>
      </c>
      <c r="AB165">
        <v>0</v>
      </c>
      <c r="AI165" t="s">
        <v>155</v>
      </c>
      <c r="AQ165" t="s">
        <v>155</v>
      </c>
      <c r="AR165" t="s">
        <v>333</v>
      </c>
    </row>
    <row r="166" spans="1:44" ht="15" customHeight="1" x14ac:dyDescent="0.35">
      <c r="A166">
        <v>1</v>
      </c>
      <c r="B166" s="26">
        <f t="shared" si="26"/>
        <v>46273.677083333343</v>
      </c>
      <c r="C166" t="s">
        <v>68</v>
      </c>
      <c r="D166">
        <v>5</v>
      </c>
      <c r="E166" s="26">
        <f t="shared" si="27"/>
        <v>46273.864583333343</v>
      </c>
      <c r="F166" s="26">
        <f t="shared" si="28"/>
        <v>46273.843750000007</v>
      </c>
      <c r="G166">
        <f t="shared" si="29"/>
        <v>0</v>
      </c>
      <c r="H166">
        <f t="shared" si="30"/>
        <v>10</v>
      </c>
      <c r="I166" s="27">
        <f t="shared" si="31"/>
        <v>0</v>
      </c>
      <c r="J166" s="28" t="str">
        <f t="shared" si="32"/>
        <v>NULL</v>
      </c>
      <c r="K166" s="29" t="str">
        <f t="shared" si="33"/>
        <v/>
      </c>
      <c r="L166" s="26" t="str">
        <f t="shared" si="34"/>
        <v/>
      </c>
      <c r="M166" t="str">
        <f t="shared" si="35"/>
        <v/>
      </c>
      <c r="N166" s="28" t="str">
        <f t="shared" si="36"/>
        <v>NULL</v>
      </c>
      <c r="O166" t="str">
        <f t="shared" si="37"/>
        <v/>
      </c>
      <c r="P166" t="str">
        <f t="shared" si="38"/>
        <v/>
      </c>
      <c r="Q166" s="10"/>
      <c r="R166" s="10"/>
      <c r="S166" s="16">
        <v>0</v>
      </c>
      <c r="T166" s="13"/>
      <c r="U166" s="14"/>
      <c r="V166" s="11"/>
      <c r="W166" s="10"/>
      <c r="X166" s="29"/>
      <c r="AA166" t="s">
        <v>331</v>
      </c>
      <c r="AB166">
        <v>0</v>
      </c>
      <c r="AR166" t="s">
        <v>333</v>
      </c>
    </row>
    <row r="167" spans="1:44" ht="15" customHeight="1" x14ac:dyDescent="0.35">
      <c r="A167">
        <v>1</v>
      </c>
      <c r="B167" s="26">
        <f t="shared" si="26"/>
        <v>46273.677083333343</v>
      </c>
      <c r="C167" t="s">
        <v>68</v>
      </c>
      <c r="D167">
        <v>6</v>
      </c>
      <c r="E167" s="26">
        <f t="shared" si="27"/>
        <v>46273.864583333343</v>
      </c>
      <c r="F167" s="26">
        <f t="shared" si="28"/>
        <v>46273.843750000007</v>
      </c>
      <c r="G167">
        <f t="shared" si="29"/>
        <v>0</v>
      </c>
      <c r="H167">
        <f t="shared" si="30"/>
        <v>0</v>
      </c>
      <c r="I167" s="27">
        <f t="shared" si="31"/>
        <v>0</v>
      </c>
      <c r="J167" s="28" t="str">
        <f t="shared" si="32"/>
        <v>NULL</v>
      </c>
      <c r="K167" s="29" t="str">
        <f t="shared" si="33"/>
        <v/>
      </c>
      <c r="L167" s="26" t="str">
        <f t="shared" si="34"/>
        <v/>
      </c>
      <c r="M167" t="str">
        <f t="shared" si="35"/>
        <v/>
      </c>
      <c r="N167" s="28" t="str">
        <f t="shared" si="36"/>
        <v>NULL</v>
      </c>
      <c r="O167" t="str">
        <f t="shared" si="37"/>
        <v/>
      </c>
      <c r="P167" t="str">
        <f t="shared" si="38"/>
        <v/>
      </c>
      <c r="Q167" s="10"/>
      <c r="R167" s="10"/>
      <c r="S167" s="16">
        <v>0</v>
      </c>
      <c r="T167" s="13"/>
      <c r="U167" s="14"/>
      <c r="V167" s="11"/>
      <c r="W167" s="10"/>
      <c r="X167" s="29"/>
      <c r="AA167" t="s">
        <v>331</v>
      </c>
      <c r="AB167">
        <v>0</v>
      </c>
      <c r="AR167" t="s">
        <v>333</v>
      </c>
    </row>
    <row r="168" spans="1:44" ht="15" customHeight="1" x14ac:dyDescent="0.35">
      <c r="A168">
        <v>1</v>
      </c>
      <c r="B168" s="26">
        <f t="shared" si="26"/>
        <v>46273.677083333343</v>
      </c>
      <c r="C168" t="s">
        <v>69</v>
      </c>
      <c r="D168">
        <v>1</v>
      </c>
      <c r="E168" s="26">
        <f t="shared" si="27"/>
        <v>46273.864583333343</v>
      </c>
      <c r="F168" s="26">
        <f t="shared" si="28"/>
        <v>46273.843750000007</v>
      </c>
      <c r="G168">
        <f t="shared" si="29"/>
        <v>12</v>
      </c>
      <c r="H168">
        <f t="shared" si="30"/>
        <v>139</v>
      </c>
      <c r="I168" s="27">
        <f t="shared" si="31"/>
        <v>3</v>
      </c>
      <c r="J168" s="28">
        <f t="shared" si="32"/>
        <v>191.15044247787611</v>
      </c>
      <c r="K168" s="29">
        <f t="shared" si="33"/>
        <v>3.0298996913580248E-2</v>
      </c>
      <c r="L168" s="26">
        <f t="shared" si="34"/>
        <v>46273.707382330256</v>
      </c>
      <c r="M168" t="str">
        <f t="shared" si="35"/>
        <v>YES</v>
      </c>
      <c r="N168" s="28">
        <f t="shared" si="36"/>
        <v>63.716814159292035</v>
      </c>
      <c r="O168" t="str">
        <f t="shared" si="37"/>
        <v/>
      </c>
      <c r="P168" t="str">
        <f t="shared" si="38"/>
        <v/>
      </c>
      <c r="Q168" s="10" t="s">
        <v>151</v>
      </c>
      <c r="R168" s="10"/>
      <c r="S168" s="16">
        <v>3</v>
      </c>
      <c r="T168" s="13">
        <v>191.15044247787611</v>
      </c>
      <c r="U168" s="14">
        <v>3.0298996909722219E-2</v>
      </c>
      <c r="V168" s="11">
        <v>46273.707382330263</v>
      </c>
      <c r="W168" s="10" t="s">
        <v>151</v>
      </c>
      <c r="X168" s="29">
        <v>0</v>
      </c>
      <c r="AA168" t="s">
        <v>331</v>
      </c>
      <c r="AB168">
        <v>2</v>
      </c>
      <c r="AC168">
        <v>61.714285714285708</v>
      </c>
      <c r="AD168">
        <v>252.5179856115108</v>
      </c>
      <c r="AE168" s="54">
        <v>2.293566002314815E-2</v>
      </c>
      <c r="AF168" s="54">
        <v>9.3846450613425919E-2</v>
      </c>
      <c r="AG168" s="53">
        <v>46273.700018993353</v>
      </c>
      <c r="AH168" s="53">
        <v>46273.770929783961</v>
      </c>
      <c r="AI168" t="s">
        <v>151</v>
      </c>
      <c r="AL168">
        <v>61.714285714285708</v>
      </c>
      <c r="AM168">
        <v>252.5179856115108</v>
      </c>
      <c r="AN168" s="54">
        <v>2.293566002314815E-2</v>
      </c>
      <c r="AO168" s="54">
        <v>9.3846450613425919E-2</v>
      </c>
      <c r="AP168" s="53">
        <v>46273.770929783961</v>
      </c>
      <c r="AQ168" t="s">
        <v>151</v>
      </c>
      <c r="AR168" t="s">
        <v>332</v>
      </c>
    </row>
    <row r="169" spans="1:44" ht="15" customHeight="1" x14ac:dyDescent="0.35">
      <c r="A169">
        <v>1</v>
      </c>
      <c r="B169" s="26">
        <f t="shared" si="26"/>
        <v>46273.677083333343</v>
      </c>
      <c r="C169" t="s">
        <v>69</v>
      </c>
      <c r="D169">
        <v>2</v>
      </c>
      <c r="E169" s="26">
        <f t="shared" si="27"/>
        <v>46273.864583333343</v>
      </c>
      <c r="F169" s="26">
        <f t="shared" si="28"/>
        <v>46273.843750000007</v>
      </c>
      <c r="G169">
        <f t="shared" si="29"/>
        <v>0</v>
      </c>
      <c r="H169">
        <f t="shared" si="30"/>
        <v>42</v>
      </c>
      <c r="I169" s="27">
        <f t="shared" si="31"/>
        <v>1</v>
      </c>
      <c r="J169" s="28">
        <f t="shared" si="32"/>
        <v>0</v>
      </c>
      <c r="K169" s="29" t="str">
        <f t="shared" si="33"/>
        <v/>
      </c>
      <c r="L169" s="26" t="str">
        <f t="shared" si="34"/>
        <v/>
      </c>
      <c r="M169" t="str">
        <f t="shared" si="35"/>
        <v/>
      </c>
      <c r="N169" s="28" t="str">
        <f t="shared" si="36"/>
        <v>NULL</v>
      </c>
      <c r="O169" t="str">
        <f t="shared" si="37"/>
        <v/>
      </c>
      <c r="P169" t="str">
        <f t="shared" si="38"/>
        <v/>
      </c>
      <c r="Q169" s="10"/>
      <c r="R169" s="10"/>
      <c r="S169" s="16">
        <v>1</v>
      </c>
      <c r="T169" s="13">
        <v>0</v>
      </c>
      <c r="U169" s="14"/>
      <c r="V169" s="11"/>
      <c r="W169" s="10"/>
      <c r="X169" s="29"/>
      <c r="AA169" t="s">
        <v>331</v>
      </c>
      <c r="AB169">
        <v>0</v>
      </c>
      <c r="AR169" t="s">
        <v>333</v>
      </c>
    </row>
    <row r="170" spans="1:44" ht="15" customHeight="1" x14ac:dyDescent="0.35">
      <c r="A170">
        <v>1</v>
      </c>
      <c r="B170" s="26">
        <f t="shared" si="26"/>
        <v>46273.677083333343</v>
      </c>
      <c r="C170" t="s">
        <v>69</v>
      </c>
      <c r="D170">
        <v>3</v>
      </c>
      <c r="E170" s="26">
        <f t="shared" si="27"/>
        <v>46273.864583333343</v>
      </c>
      <c r="F170" s="26">
        <f t="shared" si="28"/>
        <v>46273.843750000007</v>
      </c>
      <c r="G170">
        <f t="shared" si="29"/>
        <v>8</v>
      </c>
      <c r="H170">
        <f t="shared" si="30"/>
        <v>72</v>
      </c>
      <c r="I170" s="27">
        <f t="shared" si="31"/>
        <v>0</v>
      </c>
      <c r="J170" s="28" t="str">
        <f t="shared" si="32"/>
        <v>NULL</v>
      </c>
      <c r="K170" s="29" t="str">
        <f t="shared" si="33"/>
        <v>NULL</v>
      </c>
      <c r="L170" s="26" t="str">
        <f t="shared" si="34"/>
        <v/>
      </c>
      <c r="M170" t="str">
        <f t="shared" si="35"/>
        <v>UNKNOWN - NO RATE</v>
      </c>
      <c r="N170" s="28" t="str">
        <f t="shared" si="36"/>
        <v>NULL</v>
      </c>
      <c r="O170" t="str">
        <f t="shared" si="37"/>
        <v/>
      </c>
      <c r="P170" t="str">
        <f t="shared" si="38"/>
        <v/>
      </c>
      <c r="Q170" s="10" t="s">
        <v>155</v>
      </c>
      <c r="R170" s="10"/>
      <c r="S170" s="16">
        <v>0</v>
      </c>
      <c r="T170" s="13"/>
      <c r="U170" s="14"/>
      <c r="V170" s="11"/>
      <c r="W170" s="10" t="s">
        <v>155</v>
      </c>
      <c r="X170" s="29"/>
      <c r="AA170" t="s">
        <v>331</v>
      </c>
      <c r="AB170">
        <v>0</v>
      </c>
      <c r="AI170" t="s">
        <v>155</v>
      </c>
      <c r="AQ170" t="s">
        <v>155</v>
      </c>
      <c r="AR170" t="s">
        <v>333</v>
      </c>
    </row>
    <row r="171" spans="1:44" ht="15" customHeight="1" x14ac:dyDescent="0.35">
      <c r="A171">
        <v>1</v>
      </c>
      <c r="B171" s="26">
        <f t="shared" si="26"/>
        <v>46273.677083333343</v>
      </c>
      <c r="C171" t="s">
        <v>69</v>
      </c>
      <c r="D171">
        <v>4</v>
      </c>
      <c r="E171" s="26">
        <f t="shared" si="27"/>
        <v>46273.864583333343</v>
      </c>
      <c r="F171" s="26">
        <f t="shared" si="28"/>
        <v>46273.843750000007</v>
      </c>
      <c r="G171">
        <f t="shared" si="29"/>
        <v>3</v>
      </c>
      <c r="H171">
        <f t="shared" si="30"/>
        <v>53</v>
      </c>
      <c r="I171" s="27">
        <f t="shared" si="31"/>
        <v>0</v>
      </c>
      <c r="J171" s="28" t="str">
        <f t="shared" si="32"/>
        <v>NULL</v>
      </c>
      <c r="K171" s="29" t="str">
        <f t="shared" si="33"/>
        <v>NULL</v>
      </c>
      <c r="L171" s="26" t="str">
        <f t="shared" si="34"/>
        <v/>
      </c>
      <c r="M171" t="str">
        <f t="shared" si="35"/>
        <v>UNKNOWN - NO RATE</v>
      </c>
      <c r="N171" s="28" t="str">
        <f t="shared" si="36"/>
        <v>NULL</v>
      </c>
      <c r="O171" t="str">
        <f t="shared" si="37"/>
        <v/>
      </c>
      <c r="P171" t="str">
        <f t="shared" si="38"/>
        <v/>
      </c>
      <c r="Q171" s="10" t="s">
        <v>155</v>
      </c>
      <c r="R171" s="10"/>
      <c r="S171" s="16">
        <v>0</v>
      </c>
      <c r="T171" s="13"/>
      <c r="U171" s="14"/>
      <c r="V171" s="11"/>
      <c r="W171" s="10" t="s">
        <v>155</v>
      </c>
      <c r="X171" s="29"/>
      <c r="AA171" t="s">
        <v>331</v>
      </c>
      <c r="AB171">
        <v>0</v>
      </c>
      <c r="AI171" t="s">
        <v>155</v>
      </c>
      <c r="AQ171" t="s">
        <v>155</v>
      </c>
      <c r="AR171" t="s">
        <v>333</v>
      </c>
    </row>
    <row r="172" spans="1:44" ht="15" customHeight="1" x14ac:dyDescent="0.35">
      <c r="A172">
        <v>1</v>
      </c>
      <c r="B172" s="26">
        <f t="shared" si="26"/>
        <v>46273.677083333343</v>
      </c>
      <c r="C172" t="s">
        <v>69</v>
      </c>
      <c r="D172">
        <v>5</v>
      </c>
      <c r="E172" s="26">
        <f t="shared" si="27"/>
        <v>46273.864583333343</v>
      </c>
      <c r="F172" s="26">
        <f t="shared" si="28"/>
        <v>46273.843750000007</v>
      </c>
      <c r="G172">
        <f t="shared" si="29"/>
        <v>0</v>
      </c>
      <c r="H172">
        <f t="shared" si="30"/>
        <v>10</v>
      </c>
      <c r="I172" s="27">
        <f t="shared" si="31"/>
        <v>0</v>
      </c>
      <c r="J172" s="28" t="str">
        <f t="shared" si="32"/>
        <v>NULL</v>
      </c>
      <c r="K172" s="29" t="str">
        <f t="shared" si="33"/>
        <v/>
      </c>
      <c r="L172" s="26" t="str">
        <f t="shared" si="34"/>
        <v/>
      </c>
      <c r="M172" t="str">
        <f t="shared" si="35"/>
        <v/>
      </c>
      <c r="N172" s="28" t="str">
        <f t="shared" si="36"/>
        <v>NULL</v>
      </c>
      <c r="O172" t="str">
        <f t="shared" si="37"/>
        <v/>
      </c>
      <c r="P172" t="str">
        <f t="shared" si="38"/>
        <v/>
      </c>
      <c r="Q172" s="10"/>
      <c r="R172" s="10"/>
      <c r="S172" s="16">
        <v>0</v>
      </c>
      <c r="T172" s="13"/>
      <c r="U172" s="14"/>
      <c r="V172" s="11"/>
      <c r="W172" s="10"/>
      <c r="X172" s="29"/>
      <c r="AA172" t="s">
        <v>331</v>
      </c>
      <c r="AB172">
        <v>0</v>
      </c>
      <c r="AR172" t="s">
        <v>333</v>
      </c>
    </row>
    <row r="173" spans="1:44" ht="15" customHeight="1" x14ac:dyDescent="0.35">
      <c r="A173">
        <v>1</v>
      </c>
      <c r="B173" s="26">
        <f t="shared" si="26"/>
        <v>46273.677083333343</v>
      </c>
      <c r="C173" t="s">
        <v>69</v>
      </c>
      <c r="D173">
        <v>6</v>
      </c>
      <c r="E173" s="26">
        <f t="shared" si="27"/>
        <v>46273.864583333343</v>
      </c>
      <c r="F173" s="26">
        <f t="shared" si="28"/>
        <v>46273.843750000007</v>
      </c>
      <c r="G173">
        <f t="shared" si="29"/>
        <v>0</v>
      </c>
      <c r="H173">
        <f t="shared" si="30"/>
        <v>0</v>
      </c>
      <c r="I173" s="27">
        <f t="shared" si="31"/>
        <v>0</v>
      </c>
      <c r="J173" s="28" t="str">
        <f t="shared" si="32"/>
        <v>NULL</v>
      </c>
      <c r="K173" s="29" t="str">
        <f t="shared" si="33"/>
        <v/>
      </c>
      <c r="L173" s="26" t="str">
        <f t="shared" si="34"/>
        <v/>
      </c>
      <c r="M173" t="str">
        <f t="shared" si="35"/>
        <v/>
      </c>
      <c r="N173" s="28" t="str">
        <f t="shared" si="36"/>
        <v>NULL</v>
      </c>
      <c r="O173" t="str">
        <f t="shared" si="37"/>
        <v/>
      </c>
      <c r="P173" t="str">
        <f t="shared" si="38"/>
        <v/>
      </c>
      <c r="Q173" s="10"/>
      <c r="R173" s="10"/>
      <c r="S173" s="16">
        <v>0</v>
      </c>
      <c r="T173" s="13"/>
      <c r="U173" s="14"/>
      <c r="V173" s="11"/>
      <c r="W173" s="10"/>
      <c r="X173" s="29"/>
      <c r="AA173" t="s">
        <v>331</v>
      </c>
      <c r="AB173">
        <v>0</v>
      </c>
      <c r="AR173" t="s">
        <v>333</v>
      </c>
    </row>
    <row r="174" spans="1:44" ht="15" customHeight="1" x14ac:dyDescent="0.35">
      <c r="A174">
        <v>1</v>
      </c>
      <c r="B174" s="26">
        <f t="shared" si="26"/>
        <v>46273.677083333343</v>
      </c>
      <c r="C174" t="s">
        <v>70</v>
      </c>
      <c r="D174">
        <v>1</v>
      </c>
      <c r="E174" s="26">
        <f t="shared" si="27"/>
        <v>46273.864583333343</v>
      </c>
      <c r="F174" s="26">
        <f t="shared" si="28"/>
        <v>46273.843750000007</v>
      </c>
      <c r="G174">
        <f t="shared" si="29"/>
        <v>0</v>
      </c>
      <c r="H174">
        <f t="shared" si="30"/>
        <v>139</v>
      </c>
      <c r="I174" s="27">
        <f t="shared" si="31"/>
        <v>3</v>
      </c>
      <c r="J174" s="28">
        <f t="shared" si="32"/>
        <v>191.15044247787611</v>
      </c>
      <c r="K174" s="29" t="str">
        <f t="shared" si="33"/>
        <v/>
      </c>
      <c r="L174" s="26" t="str">
        <f t="shared" si="34"/>
        <v/>
      </c>
      <c r="M174" t="str">
        <f t="shared" si="35"/>
        <v/>
      </c>
      <c r="N174" s="28">
        <f t="shared" si="36"/>
        <v>63.716814159292035</v>
      </c>
      <c r="O174" t="str">
        <f t="shared" si="37"/>
        <v/>
      </c>
      <c r="P174" t="str">
        <f t="shared" si="38"/>
        <v/>
      </c>
      <c r="Q174" s="10"/>
      <c r="R174" s="10"/>
      <c r="S174" s="16">
        <v>3</v>
      </c>
      <c r="T174" s="13">
        <v>191.15044247787611</v>
      </c>
      <c r="U174" s="14"/>
      <c r="V174" s="11"/>
      <c r="W174" s="10"/>
      <c r="X174" s="29"/>
      <c r="AA174" t="s">
        <v>331</v>
      </c>
      <c r="AB174">
        <v>2</v>
      </c>
      <c r="AC174">
        <v>61.714285714285708</v>
      </c>
      <c r="AD174">
        <v>252.5179856115108</v>
      </c>
      <c r="AL174">
        <v>61.714285714285708</v>
      </c>
      <c r="AM174">
        <v>252.5179856115108</v>
      </c>
      <c r="AR174" t="s">
        <v>332</v>
      </c>
    </row>
    <row r="175" spans="1:44" ht="15" customHeight="1" x14ac:dyDescent="0.35">
      <c r="A175">
        <v>1</v>
      </c>
      <c r="B175" s="26">
        <f t="shared" si="26"/>
        <v>46273.677083333343</v>
      </c>
      <c r="C175" t="s">
        <v>70</v>
      </c>
      <c r="D175">
        <v>2</v>
      </c>
      <c r="E175" s="26">
        <f t="shared" si="27"/>
        <v>46273.864583333343</v>
      </c>
      <c r="F175" s="26">
        <f t="shared" si="28"/>
        <v>46273.843750000007</v>
      </c>
      <c r="G175">
        <f t="shared" si="29"/>
        <v>0</v>
      </c>
      <c r="H175">
        <f t="shared" si="30"/>
        <v>42</v>
      </c>
      <c r="I175" s="27">
        <f t="shared" si="31"/>
        <v>1</v>
      </c>
      <c r="J175" s="28">
        <f t="shared" si="32"/>
        <v>0</v>
      </c>
      <c r="K175" s="29" t="str">
        <f t="shared" si="33"/>
        <v/>
      </c>
      <c r="L175" s="26" t="str">
        <f t="shared" si="34"/>
        <v/>
      </c>
      <c r="M175" t="str">
        <f t="shared" si="35"/>
        <v/>
      </c>
      <c r="N175" s="28" t="str">
        <f t="shared" si="36"/>
        <v>NULL</v>
      </c>
      <c r="O175" t="str">
        <f t="shared" si="37"/>
        <v/>
      </c>
      <c r="P175" t="str">
        <f t="shared" si="38"/>
        <v/>
      </c>
      <c r="Q175" s="10"/>
      <c r="R175" s="10"/>
      <c r="S175" s="16">
        <v>1</v>
      </c>
      <c r="T175" s="13">
        <v>0</v>
      </c>
      <c r="U175" s="14"/>
      <c r="V175" s="11"/>
      <c r="W175" s="10"/>
      <c r="X175" s="29"/>
      <c r="AA175" t="s">
        <v>331</v>
      </c>
      <c r="AB175">
        <v>0</v>
      </c>
      <c r="AR175" t="s">
        <v>333</v>
      </c>
    </row>
    <row r="176" spans="1:44" ht="15" customHeight="1" x14ac:dyDescent="0.35">
      <c r="A176">
        <v>1</v>
      </c>
      <c r="B176" s="26">
        <f t="shared" si="26"/>
        <v>46273.677083333343</v>
      </c>
      <c r="C176" t="s">
        <v>70</v>
      </c>
      <c r="D176">
        <v>3</v>
      </c>
      <c r="E176" s="26">
        <f t="shared" si="27"/>
        <v>46273.864583333343</v>
      </c>
      <c r="F176" s="26">
        <f t="shared" si="28"/>
        <v>46273.843750000007</v>
      </c>
      <c r="G176">
        <f t="shared" si="29"/>
        <v>5</v>
      </c>
      <c r="H176">
        <f t="shared" si="30"/>
        <v>72</v>
      </c>
      <c r="I176" s="27">
        <f t="shared" si="31"/>
        <v>0</v>
      </c>
      <c r="J176" s="28" t="str">
        <f t="shared" si="32"/>
        <v>NULL</v>
      </c>
      <c r="K176" s="29" t="str">
        <f t="shared" si="33"/>
        <v>NULL</v>
      </c>
      <c r="L176" s="26" t="str">
        <f t="shared" si="34"/>
        <v/>
      </c>
      <c r="M176" t="str">
        <f t="shared" si="35"/>
        <v>UNKNOWN - NO RATE</v>
      </c>
      <c r="N176" s="28" t="str">
        <f t="shared" si="36"/>
        <v>NULL</v>
      </c>
      <c r="O176" t="str">
        <f t="shared" si="37"/>
        <v/>
      </c>
      <c r="P176" t="str">
        <f t="shared" si="38"/>
        <v/>
      </c>
      <c r="Q176" s="10" t="s">
        <v>155</v>
      </c>
      <c r="R176" s="10"/>
      <c r="S176" s="16">
        <v>0</v>
      </c>
      <c r="T176" s="13"/>
      <c r="U176" s="14"/>
      <c r="V176" s="11"/>
      <c r="W176" s="10" t="s">
        <v>155</v>
      </c>
      <c r="X176" s="29"/>
      <c r="AA176" t="s">
        <v>331</v>
      </c>
      <c r="AB176">
        <v>0</v>
      </c>
      <c r="AI176" t="s">
        <v>155</v>
      </c>
      <c r="AQ176" t="s">
        <v>155</v>
      </c>
      <c r="AR176" t="s">
        <v>333</v>
      </c>
    </row>
    <row r="177" spans="1:44" ht="15" customHeight="1" x14ac:dyDescent="0.35">
      <c r="A177">
        <v>1</v>
      </c>
      <c r="B177" s="26">
        <f t="shared" si="26"/>
        <v>46273.677083333343</v>
      </c>
      <c r="C177" t="s">
        <v>70</v>
      </c>
      <c r="D177">
        <v>4</v>
      </c>
      <c r="E177" s="26">
        <f t="shared" si="27"/>
        <v>46273.864583333343</v>
      </c>
      <c r="F177" s="26">
        <f t="shared" si="28"/>
        <v>46273.843750000007</v>
      </c>
      <c r="G177">
        <f t="shared" si="29"/>
        <v>1</v>
      </c>
      <c r="H177">
        <f t="shared" si="30"/>
        <v>53</v>
      </c>
      <c r="I177" s="27">
        <f t="shared" si="31"/>
        <v>0</v>
      </c>
      <c r="J177" s="28" t="str">
        <f t="shared" si="32"/>
        <v>NULL</v>
      </c>
      <c r="K177" s="29" t="str">
        <f t="shared" si="33"/>
        <v>NULL</v>
      </c>
      <c r="L177" s="26" t="str">
        <f t="shared" si="34"/>
        <v/>
      </c>
      <c r="M177" t="str">
        <f t="shared" si="35"/>
        <v>UNKNOWN - NO RATE</v>
      </c>
      <c r="N177" s="28" t="str">
        <f t="shared" si="36"/>
        <v>NULL</v>
      </c>
      <c r="O177" t="str">
        <f t="shared" si="37"/>
        <v/>
      </c>
      <c r="P177" t="str">
        <f t="shared" si="38"/>
        <v/>
      </c>
      <c r="Q177" s="10" t="s">
        <v>155</v>
      </c>
      <c r="R177" s="10"/>
      <c r="S177" s="16">
        <v>0</v>
      </c>
      <c r="T177" s="13"/>
      <c r="U177" s="14"/>
      <c r="V177" s="11"/>
      <c r="W177" s="10" t="s">
        <v>155</v>
      </c>
      <c r="X177" s="29"/>
      <c r="AA177" t="s">
        <v>331</v>
      </c>
      <c r="AB177">
        <v>0</v>
      </c>
      <c r="AI177" t="s">
        <v>155</v>
      </c>
      <c r="AQ177" t="s">
        <v>155</v>
      </c>
      <c r="AR177" t="s">
        <v>333</v>
      </c>
    </row>
    <row r="178" spans="1:44" ht="15" customHeight="1" x14ac:dyDescent="0.35">
      <c r="A178">
        <v>1</v>
      </c>
      <c r="B178" s="26">
        <f t="shared" si="26"/>
        <v>46273.677083333343</v>
      </c>
      <c r="C178" t="s">
        <v>70</v>
      </c>
      <c r="D178">
        <v>5</v>
      </c>
      <c r="E178" s="26">
        <f t="shared" si="27"/>
        <v>46273.864583333343</v>
      </c>
      <c r="F178" s="26">
        <f t="shared" si="28"/>
        <v>46273.843750000007</v>
      </c>
      <c r="G178">
        <f t="shared" si="29"/>
        <v>0</v>
      </c>
      <c r="H178">
        <f t="shared" si="30"/>
        <v>10</v>
      </c>
      <c r="I178" s="27">
        <f t="shared" si="31"/>
        <v>0</v>
      </c>
      <c r="J178" s="28" t="str">
        <f t="shared" si="32"/>
        <v>NULL</v>
      </c>
      <c r="K178" s="29" t="str">
        <f t="shared" si="33"/>
        <v/>
      </c>
      <c r="L178" s="26" t="str">
        <f t="shared" si="34"/>
        <v/>
      </c>
      <c r="M178" t="str">
        <f t="shared" si="35"/>
        <v/>
      </c>
      <c r="N178" s="28" t="str">
        <f t="shared" si="36"/>
        <v>NULL</v>
      </c>
      <c r="O178" t="str">
        <f t="shared" si="37"/>
        <v/>
      </c>
      <c r="P178" t="str">
        <f t="shared" si="38"/>
        <v/>
      </c>
      <c r="Q178" s="10"/>
      <c r="R178" s="10"/>
      <c r="S178" s="16">
        <v>0</v>
      </c>
      <c r="T178" s="13"/>
      <c r="U178" s="14"/>
      <c r="V178" s="11"/>
      <c r="W178" s="10"/>
      <c r="X178" s="29"/>
      <c r="AA178" t="s">
        <v>331</v>
      </c>
      <c r="AB178">
        <v>0</v>
      </c>
      <c r="AR178" t="s">
        <v>333</v>
      </c>
    </row>
    <row r="179" spans="1:44" ht="15" customHeight="1" x14ac:dyDescent="0.35">
      <c r="A179">
        <v>1</v>
      </c>
      <c r="B179" s="26">
        <f t="shared" si="26"/>
        <v>46273.677083333343</v>
      </c>
      <c r="C179" t="s">
        <v>70</v>
      </c>
      <c r="D179">
        <v>6</v>
      </c>
      <c r="E179" s="26">
        <f t="shared" si="27"/>
        <v>46273.864583333343</v>
      </c>
      <c r="F179" s="26">
        <f t="shared" si="28"/>
        <v>46273.843750000007</v>
      </c>
      <c r="G179">
        <f t="shared" si="29"/>
        <v>0</v>
      </c>
      <c r="H179">
        <f t="shared" si="30"/>
        <v>0</v>
      </c>
      <c r="I179" s="27">
        <f t="shared" si="31"/>
        <v>0</v>
      </c>
      <c r="J179" s="28" t="str">
        <f t="shared" si="32"/>
        <v>NULL</v>
      </c>
      <c r="K179" s="29" t="str">
        <f t="shared" si="33"/>
        <v/>
      </c>
      <c r="L179" s="26" t="str">
        <f t="shared" si="34"/>
        <v/>
      </c>
      <c r="M179" t="str">
        <f t="shared" si="35"/>
        <v/>
      </c>
      <c r="N179" s="28" t="str">
        <f t="shared" si="36"/>
        <v>NULL</v>
      </c>
      <c r="O179" t="str">
        <f t="shared" si="37"/>
        <v/>
      </c>
      <c r="P179" t="str">
        <f t="shared" si="38"/>
        <v/>
      </c>
      <c r="Q179" s="10"/>
      <c r="R179" s="10"/>
      <c r="S179" s="16">
        <v>0</v>
      </c>
      <c r="T179" s="13"/>
      <c r="U179" s="14"/>
      <c r="V179" s="11"/>
      <c r="W179" s="10"/>
      <c r="X179" s="29"/>
      <c r="AA179" t="s">
        <v>331</v>
      </c>
      <c r="AB179">
        <v>0</v>
      </c>
      <c r="AR179" t="s">
        <v>333</v>
      </c>
    </row>
    <row r="180" spans="1:44" ht="15" customHeight="1" x14ac:dyDescent="0.35">
      <c r="A180">
        <v>1</v>
      </c>
      <c r="B180" s="26">
        <f t="shared" si="26"/>
        <v>46273.677083333343</v>
      </c>
      <c r="C180" t="s">
        <v>71</v>
      </c>
      <c r="D180">
        <v>1</v>
      </c>
      <c r="E180" s="26">
        <f t="shared" si="27"/>
        <v>46273.875</v>
      </c>
      <c r="F180" s="26">
        <f t="shared" si="28"/>
        <v>46273.854166666664</v>
      </c>
      <c r="G180">
        <f t="shared" si="29"/>
        <v>0</v>
      </c>
      <c r="H180">
        <f t="shared" si="30"/>
        <v>145</v>
      </c>
      <c r="I180" s="27">
        <f t="shared" si="31"/>
        <v>3</v>
      </c>
      <c r="J180" s="28">
        <f t="shared" si="32"/>
        <v>191.15044247787611</v>
      </c>
      <c r="K180" s="29" t="str">
        <f t="shared" si="33"/>
        <v/>
      </c>
      <c r="L180" s="26" t="str">
        <f t="shared" si="34"/>
        <v/>
      </c>
      <c r="M180" t="str">
        <f t="shared" si="35"/>
        <v/>
      </c>
      <c r="N180" s="28">
        <f t="shared" si="36"/>
        <v>63.716814159292035</v>
      </c>
      <c r="O180" t="str">
        <f t="shared" si="37"/>
        <v/>
      </c>
      <c r="P180" t="str">
        <f t="shared" si="38"/>
        <v/>
      </c>
      <c r="Q180" s="10"/>
      <c r="R180" s="10"/>
      <c r="S180" s="16">
        <v>3</v>
      </c>
      <c r="T180" s="13">
        <v>191.15044247787611</v>
      </c>
      <c r="U180" s="14"/>
      <c r="V180" s="11"/>
      <c r="W180" s="10"/>
      <c r="X180" s="29"/>
      <c r="AA180" t="s">
        <v>331</v>
      </c>
      <c r="AB180">
        <v>2</v>
      </c>
      <c r="AC180">
        <v>61.714285714285708</v>
      </c>
      <c r="AD180">
        <v>252.5179856115108</v>
      </c>
      <c r="AL180">
        <v>61.714285714285708</v>
      </c>
      <c r="AM180">
        <v>252.5179856115108</v>
      </c>
      <c r="AR180" t="s">
        <v>332</v>
      </c>
    </row>
    <row r="181" spans="1:44" ht="15" customHeight="1" x14ac:dyDescent="0.35">
      <c r="A181">
        <v>1</v>
      </c>
      <c r="B181" s="26">
        <f t="shared" si="26"/>
        <v>46273.677083333343</v>
      </c>
      <c r="C181" t="s">
        <v>71</v>
      </c>
      <c r="D181">
        <v>2</v>
      </c>
      <c r="E181" s="26">
        <f t="shared" si="27"/>
        <v>46273.875</v>
      </c>
      <c r="F181" s="26">
        <f t="shared" si="28"/>
        <v>46273.854166666664</v>
      </c>
      <c r="G181">
        <f t="shared" si="29"/>
        <v>0</v>
      </c>
      <c r="H181">
        <f t="shared" si="30"/>
        <v>43</v>
      </c>
      <c r="I181" s="27">
        <f t="shared" si="31"/>
        <v>1</v>
      </c>
      <c r="J181" s="28">
        <f t="shared" si="32"/>
        <v>0</v>
      </c>
      <c r="K181" s="29" t="str">
        <f t="shared" si="33"/>
        <v/>
      </c>
      <c r="L181" s="26" t="str">
        <f t="shared" si="34"/>
        <v/>
      </c>
      <c r="M181" t="str">
        <f t="shared" si="35"/>
        <v/>
      </c>
      <c r="N181" s="28" t="str">
        <f t="shared" si="36"/>
        <v>NULL</v>
      </c>
      <c r="O181" t="str">
        <f t="shared" si="37"/>
        <v/>
      </c>
      <c r="P181" t="str">
        <f t="shared" si="38"/>
        <v/>
      </c>
      <c r="Q181" s="10"/>
      <c r="R181" s="10"/>
      <c r="S181" s="16">
        <v>1</v>
      </c>
      <c r="T181" s="13">
        <v>0</v>
      </c>
      <c r="U181" s="14"/>
      <c r="V181" s="11"/>
      <c r="W181" s="10"/>
      <c r="X181" s="29"/>
      <c r="AA181" t="s">
        <v>331</v>
      </c>
      <c r="AB181">
        <v>0</v>
      </c>
      <c r="AR181" t="s">
        <v>333</v>
      </c>
    </row>
    <row r="182" spans="1:44" ht="15" customHeight="1" x14ac:dyDescent="0.35">
      <c r="A182">
        <v>1</v>
      </c>
      <c r="B182" s="26">
        <f t="shared" si="26"/>
        <v>46273.677083333343</v>
      </c>
      <c r="C182" t="s">
        <v>71</v>
      </c>
      <c r="D182">
        <v>3</v>
      </c>
      <c r="E182" s="26">
        <f t="shared" si="27"/>
        <v>46273.875</v>
      </c>
      <c r="F182" s="26">
        <f t="shared" si="28"/>
        <v>46273.854166666664</v>
      </c>
      <c r="G182">
        <f t="shared" si="29"/>
        <v>1</v>
      </c>
      <c r="H182">
        <f t="shared" si="30"/>
        <v>73</v>
      </c>
      <c r="I182" s="27">
        <f t="shared" si="31"/>
        <v>0</v>
      </c>
      <c r="J182" s="28" t="str">
        <f t="shared" si="32"/>
        <v>NULL</v>
      </c>
      <c r="K182" s="29" t="str">
        <f t="shared" si="33"/>
        <v>NULL</v>
      </c>
      <c r="L182" s="26" t="str">
        <f t="shared" si="34"/>
        <v/>
      </c>
      <c r="M182" t="str">
        <f t="shared" si="35"/>
        <v>UNKNOWN - NO RATE</v>
      </c>
      <c r="N182" s="28" t="str">
        <f t="shared" si="36"/>
        <v>NULL</v>
      </c>
      <c r="O182" t="str">
        <f t="shared" si="37"/>
        <v/>
      </c>
      <c r="P182" t="str">
        <f t="shared" si="38"/>
        <v/>
      </c>
      <c r="Q182" s="10" t="s">
        <v>155</v>
      </c>
      <c r="R182" s="10"/>
      <c r="S182" s="16">
        <v>0</v>
      </c>
      <c r="T182" s="13"/>
      <c r="U182" s="14"/>
      <c r="V182" s="11"/>
      <c r="W182" s="10" t="s">
        <v>155</v>
      </c>
      <c r="X182" s="29"/>
      <c r="AA182" t="s">
        <v>331</v>
      </c>
      <c r="AB182">
        <v>0</v>
      </c>
      <c r="AI182" t="s">
        <v>155</v>
      </c>
      <c r="AQ182" t="s">
        <v>155</v>
      </c>
      <c r="AR182" t="s">
        <v>333</v>
      </c>
    </row>
    <row r="183" spans="1:44" ht="15" customHeight="1" x14ac:dyDescent="0.35">
      <c r="A183">
        <v>1</v>
      </c>
      <c r="B183" s="26">
        <f t="shared" si="26"/>
        <v>46273.677083333343</v>
      </c>
      <c r="C183" t="s">
        <v>71</v>
      </c>
      <c r="D183">
        <v>4</v>
      </c>
      <c r="E183" s="26">
        <f t="shared" si="27"/>
        <v>46273.875</v>
      </c>
      <c r="F183" s="26">
        <f t="shared" si="28"/>
        <v>46273.854166666664</v>
      </c>
      <c r="G183">
        <f t="shared" si="29"/>
        <v>2</v>
      </c>
      <c r="H183">
        <f t="shared" si="30"/>
        <v>55</v>
      </c>
      <c r="I183" s="27">
        <f t="shared" si="31"/>
        <v>0</v>
      </c>
      <c r="J183" s="28" t="str">
        <f t="shared" si="32"/>
        <v>NULL</v>
      </c>
      <c r="K183" s="29" t="str">
        <f t="shared" si="33"/>
        <v>NULL</v>
      </c>
      <c r="L183" s="26" t="str">
        <f t="shared" si="34"/>
        <v/>
      </c>
      <c r="M183" t="str">
        <f t="shared" si="35"/>
        <v>UNKNOWN - NO RATE</v>
      </c>
      <c r="N183" s="28" t="str">
        <f t="shared" si="36"/>
        <v>NULL</v>
      </c>
      <c r="O183" t="str">
        <f t="shared" si="37"/>
        <v/>
      </c>
      <c r="P183" t="str">
        <f t="shared" si="38"/>
        <v/>
      </c>
      <c r="Q183" s="10" t="s">
        <v>155</v>
      </c>
      <c r="R183" s="10"/>
      <c r="S183" s="16">
        <v>0</v>
      </c>
      <c r="T183" s="13"/>
      <c r="U183" s="14"/>
      <c r="V183" s="11"/>
      <c r="W183" s="10" t="s">
        <v>155</v>
      </c>
      <c r="X183" s="29"/>
      <c r="AA183" t="s">
        <v>331</v>
      </c>
      <c r="AB183">
        <v>0</v>
      </c>
      <c r="AI183" t="s">
        <v>155</v>
      </c>
      <c r="AQ183" t="s">
        <v>155</v>
      </c>
      <c r="AR183" t="s">
        <v>333</v>
      </c>
    </row>
    <row r="184" spans="1:44" ht="15" customHeight="1" x14ac:dyDescent="0.35">
      <c r="A184">
        <v>1</v>
      </c>
      <c r="B184" s="26">
        <f t="shared" si="26"/>
        <v>46273.677083333343</v>
      </c>
      <c r="C184" t="s">
        <v>71</v>
      </c>
      <c r="D184">
        <v>5</v>
      </c>
      <c r="E184" s="26">
        <f t="shared" si="27"/>
        <v>46273.875</v>
      </c>
      <c r="F184" s="26">
        <f t="shared" si="28"/>
        <v>46273.854166666664</v>
      </c>
      <c r="G184">
        <f t="shared" si="29"/>
        <v>1</v>
      </c>
      <c r="H184">
        <f t="shared" si="30"/>
        <v>11</v>
      </c>
      <c r="I184" s="27">
        <f t="shared" si="31"/>
        <v>0</v>
      </c>
      <c r="J184" s="28" t="str">
        <f t="shared" si="32"/>
        <v>NULL</v>
      </c>
      <c r="K184" s="29" t="str">
        <f t="shared" si="33"/>
        <v>NULL</v>
      </c>
      <c r="L184" s="26" t="str">
        <f t="shared" si="34"/>
        <v/>
      </c>
      <c r="M184" t="str">
        <f t="shared" si="35"/>
        <v>UNKNOWN - NO RATE</v>
      </c>
      <c r="N184" s="28" t="str">
        <f t="shared" si="36"/>
        <v>NULL</v>
      </c>
      <c r="O184" t="str">
        <f t="shared" si="37"/>
        <v/>
      </c>
      <c r="P184" t="str">
        <f t="shared" si="38"/>
        <v/>
      </c>
      <c r="Q184" s="10" t="s">
        <v>155</v>
      </c>
      <c r="R184" s="10"/>
      <c r="S184" s="16">
        <v>0</v>
      </c>
      <c r="T184" s="13"/>
      <c r="U184" s="14"/>
      <c r="V184" s="11"/>
      <c r="W184" s="10" t="s">
        <v>155</v>
      </c>
      <c r="X184" s="29"/>
      <c r="AA184" t="s">
        <v>331</v>
      </c>
      <c r="AB184">
        <v>0</v>
      </c>
      <c r="AI184" t="s">
        <v>155</v>
      </c>
      <c r="AQ184" t="s">
        <v>155</v>
      </c>
      <c r="AR184" t="s">
        <v>333</v>
      </c>
    </row>
    <row r="185" spans="1:44" ht="15" customHeight="1" x14ac:dyDescent="0.35">
      <c r="A185">
        <v>1</v>
      </c>
      <c r="B185" s="26">
        <f t="shared" si="26"/>
        <v>46273.677083333343</v>
      </c>
      <c r="C185" t="s">
        <v>71</v>
      </c>
      <c r="D185">
        <v>6</v>
      </c>
      <c r="E185" s="26">
        <f t="shared" si="27"/>
        <v>46273.875</v>
      </c>
      <c r="F185" s="26">
        <f t="shared" si="28"/>
        <v>46273.854166666664</v>
      </c>
      <c r="G185">
        <f t="shared" si="29"/>
        <v>0</v>
      </c>
      <c r="H185">
        <f t="shared" si="30"/>
        <v>0</v>
      </c>
      <c r="I185" s="27">
        <f t="shared" si="31"/>
        <v>0</v>
      </c>
      <c r="J185" s="28" t="str">
        <f t="shared" si="32"/>
        <v>NULL</v>
      </c>
      <c r="K185" s="29" t="str">
        <f t="shared" si="33"/>
        <v/>
      </c>
      <c r="L185" s="26" t="str">
        <f t="shared" si="34"/>
        <v/>
      </c>
      <c r="M185" t="str">
        <f t="shared" si="35"/>
        <v/>
      </c>
      <c r="N185" s="28" t="str">
        <f t="shared" si="36"/>
        <v>NULL</v>
      </c>
      <c r="O185" t="str">
        <f t="shared" si="37"/>
        <v/>
      </c>
      <c r="P185" t="str">
        <f t="shared" si="38"/>
        <v/>
      </c>
      <c r="Q185" s="10"/>
      <c r="R185" s="10"/>
      <c r="S185" s="16">
        <v>0</v>
      </c>
      <c r="T185" s="13"/>
      <c r="U185" s="14"/>
      <c r="V185" s="11"/>
      <c r="W185" s="10"/>
      <c r="X185" s="29"/>
      <c r="AA185" t="s">
        <v>331</v>
      </c>
      <c r="AB185">
        <v>0</v>
      </c>
      <c r="AR185" t="s">
        <v>333</v>
      </c>
    </row>
    <row r="186" spans="1:44" ht="15" customHeight="1" x14ac:dyDescent="0.35">
      <c r="A186">
        <v>1</v>
      </c>
      <c r="B186" s="26">
        <f t="shared" si="26"/>
        <v>46273.677083333343</v>
      </c>
      <c r="C186" t="s">
        <v>72</v>
      </c>
      <c r="D186">
        <v>1</v>
      </c>
      <c r="E186" s="26">
        <f t="shared" si="27"/>
        <v>46273.875</v>
      </c>
      <c r="F186" s="26">
        <f t="shared" si="28"/>
        <v>46273.854166666664</v>
      </c>
      <c r="G186">
        <f t="shared" si="29"/>
        <v>4</v>
      </c>
      <c r="H186">
        <f t="shared" si="30"/>
        <v>145</v>
      </c>
      <c r="I186" s="27">
        <f t="shared" si="31"/>
        <v>3</v>
      </c>
      <c r="J186" s="28">
        <f t="shared" si="32"/>
        <v>191.15044247787611</v>
      </c>
      <c r="K186" s="29">
        <f t="shared" si="33"/>
        <v>3.1606867283950617E-2</v>
      </c>
      <c r="L186" s="26">
        <f t="shared" si="34"/>
        <v>46273.708690200627</v>
      </c>
      <c r="M186" t="str">
        <f t="shared" si="35"/>
        <v>YES</v>
      </c>
      <c r="N186" s="28">
        <f t="shared" si="36"/>
        <v>63.716814159292035</v>
      </c>
      <c r="O186" t="str">
        <f t="shared" si="37"/>
        <v/>
      </c>
      <c r="P186" t="str">
        <f t="shared" si="38"/>
        <v/>
      </c>
      <c r="Q186" s="10" t="s">
        <v>151</v>
      </c>
      <c r="R186" s="10"/>
      <c r="S186" s="16">
        <v>3</v>
      </c>
      <c r="T186" s="13">
        <v>191.15044247787611</v>
      </c>
      <c r="U186" s="14">
        <v>3.1606867280092592E-2</v>
      </c>
      <c r="V186" s="11">
        <v>46273.708690200627</v>
      </c>
      <c r="W186" s="10" t="s">
        <v>151</v>
      </c>
      <c r="X186" s="29">
        <v>0</v>
      </c>
      <c r="AA186" t="s">
        <v>331</v>
      </c>
      <c r="AB186">
        <v>2</v>
      </c>
      <c r="AC186">
        <v>61.714285714285708</v>
      </c>
      <c r="AD186">
        <v>252.5179856115108</v>
      </c>
      <c r="AE186" s="54">
        <v>2.3925688506944438E-2</v>
      </c>
      <c r="AF186" s="54">
        <v>9.7897376539351863E-2</v>
      </c>
      <c r="AG186" s="53">
        <v>46273.701009021846</v>
      </c>
      <c r="AH186" s="53">
        <v>46273.774980709881</v>
      </c>
      <c r="AI186" t="s">
        <v>151</v>
      </c>
      <c r="AL186">
        <v>61.714285714285708</v>
      </c>
      <c r="AM186">
        <v>252.5179856115108</v>
      </c>
      <c r="AN186" s="54">
        <v>2.3925688506944438E-2</v>
      </c>
      <c r="AO186" s="54">
        <v>9.7897376539351863E-2</v>
      </c>
      <c r="AP186" s="53">
        <v>46273.774980709881</v>
      </c>
      <c r="AQ186" t="s">
        <v>151</v>
      </c>
      <c r="AR186" t="s">
        <v>332</v>
      </c>
    </row>
    <row r="187" spans="1:44" ht="15" customHeight="1" x14ac:dyDescent="0.35">
      <c r="A187">
        <v>1</v>
      </c>
      <c r="B187" s="26">
        <f t="shared" si="26"/>
        <v>46273.677083333343</v>
      </c>
      <c r="C187" t="s">
        <v>72</v>
      </c>
      <c r="D187">
        <v>2</v>
      </c>
      <c r="E187" s="26">
        <f t="shared" si="27"/>
        <v>46273.875</v>
      </c>
      <c r="F187" s="26">
        <f t="shared" si="28"/>
        <v>46273.854166666664</v>
      </c>
      <c r="G187">
        <f t="shared" si="29"/>
        <v>1</v>
      </c>
      <c r="H187">
        <f t="shared" si="30"/>
        <v>43</v>
      </c>
      <c r="I187" s="27">
        <f t="shared" si="31"/>
        <v>1</v>
      </c>
      <c r="J187" s="28">
        <f t="shared" si="32"/>
        <v>0</v>
      </c>
      <c r="K187" s="29" t="str">
        <f t="shared" si="33"/>
        <v>NULL</v>
      </c>
      <c r="L187" s="26" t="str">
        <f t="shared" si="34"/>
        <v/>
      </c>
      <c r="M187" t="str">
        <f t="shared" si="35"/>
        <v>UNKNOWN - NO RATE</v>
      </c>
      <c r="N187" s="28" t="str">
        <f t="shared" si="36"/>
        <v>NULL</v>
      </c>
      <c r="O187" t="str">
        <f t="shared" si="37"/>
        <v/>
      </c>
      <c r="P187" t="str">
        <f t="shared" si="38"/>
        <v/>
      </c>
      <c r="Q187" s="10" t="s">
        <v>155</v>
      </c>
      <c r="R187" s="10"/>
      <c r="S187" s="16">
        <v>1</v>
      </c>
      <c r="T187" s="13">
        <v>0</v>
      </c>
      <c r="U187" s="14"/>
      <c r="V187" s="11"/>
      <c r="W187" s="10" t="s">
        <v>155</v>
      </c>
      <c r="X187" s="29"/>
      <c r="AA187" t="s">
        <v>331</v>
      </c>
      <c r="AB187">
        <v>0</v>
      </c>
      <c r="AI187" t="s">
        <v>155</v>
      </c>
      <c r="AQ187" t="s">
        <v>155</v>
      </c>
      <c r="AR187" t="s">
        <v>333</v>
      </c>
    </row>
    <row r="188" spans="1:44" ht="15" customHeight="1" x14ac:dyDescent="0.35">
      <c r="A188">
        <v>1</v>
      </c>
      <c r="B188" s="26">
        <f t="shared" si="26"/>
        <v>46273.677083333343</v>
      </c>
      <c r="C188" t="s">
        <v>72</v>
      </c>
      <c r="D188">
        <v>3</v>
      </c>
      <c r="E188" s="26">
        <f t="shared" si="27"/>
        <v>46273.875</v>
      </c>
      <c r="F188" s="26">
        <f t="shared" si="28"/>
        <v>46273.854166666664</v>
      </c>
      <c r="G188">
        <f t="shared" si="29"/>
        <v>0</v>
      </c>
      <c r="H188">
        <f t="shared" si="30"/>
        <v>73</v>
      </c>
      <c r="I188" s="27">
        <f t="shared" si="31"/>
        <v>0</v>
      </c>
      <c r="J188" s="28" t="str">
        <f t="shared" si="32"/>
        <v>NULL</v>
      </c>
      <c r="K188" s="29" t="str">
        <f t="shared" si="33"/>
        <v/>
      </c>
      <c r="L188" s="26" t="str">
        <f t="shared" si="34"/>
        <v/>
      </c>
      <c r="M188" t="str">
        <f t="shared" si="35"/>
        <v/>
      </c>
      <c r="N188" s="28" t="str">
        <f t="shared" si="36"/>
        <v>NULL</v>
      </c>
      <c r="O188" t="str">
        <f t="shared" si="37"/>
        <v/>
      </c>
      <c r="P188" t="str">
        <f t="shared" si="38"/>
        <v/>
      </c>
      <c r="Q188" s="10"/>
      <c r="R188" s="10"/>
      <c r="S188" s="16">
        <v>0</v>
      </c>
      <c r="T188" s="13"/>
      <c r="U188" s="14"/>
      <c r="V188" s="11"/>
      <c r="W188" s="10"/>
      <c r="X188" s="29"/>
      <c r="AA188" t="s">
        <v>331</v>
      </c>
      <c r="AB188">
        <v>0</v>
      </c>
      <c r="AR188" t="s">
        <v>333</v>
      </c>
    </row>
    <row r="189" spans="1:44" ht="15" customHeight="1" x14ac:dyDescent="0.35">
      <c r="A189">
        <v>1</v>
      </c>
      <c r="B189" s="26">
        <f t="shared" si="26"/>
        <v>46273.677083333343</v>
      </c>
      <c r="C189" t="s">
        <v>72</v>
      </c>
      <c r="D189">
        <v>4</v>
      </c>
      <c r="E189" s="26">
        <f t="shared" si="27"/>
        <v>46273.875</v>
      </c>
      <c r="F189" s="26">
        <f t="shared" si="28"/>
        <v>46273.854166666664</v>
      </c>
      <c r="G189">
        <f t="shared" si="29"/>
        <v>0</v>
      </c>
      <c r="H189">
        <f t="shared" si="30"/>
        <v>55</v>
      </c>
      <c r="I189" s="27">
        <f t="shared" si="31"/>
        <v>0</v>
      </c>
      <c r="J189" s="28" t="str">
        <f t="shared" si="32"/>
        <v>NULL</v>
      </c>
      <c r="K189" s="29" t="str">
        <f t="shared" si="33"/>
        <v/>
      </c>
      <c r="L189" s="26" t="str">
        <f t="shared" si="34"/>
        <v/>
      </c>
      <c r="M189" t="str">
        <f t="shared" si="35"/>
        <v/>
      </c>
      <c r="N189" s="28" t="str">
        <f t="shared" si="36"/>
        <v>NULL</v>
      </c>
      <c r="O189" t="str">
        <f t="shared" si="37"/>
        <v/>
      </c>
      <c r="P189" t="str">
        <f t="shared" si="38"/>
        <v/>
      </c>
      <c r="Q189" s="10"/>
      <c r="R189" s="10"/>
      <c r="S189" s="16">
        <v>0</v>
      </c>
      <c r="T189" s="13"/>
      <c r="U189" s="14"/>
      <c r="V189" s="11"/>
      <c r="W189" s="10"/>
      <c r="X189" s="29"/>
      <c r="AA189" t="s">
        <v>331</v>
      </c>
      <c r="AB189">
        <v>0</v>
      </c>
      <c r="AR189" t="s">
        <v>333</v>
      </c>
    </row>
    <row r="190" spans="1:44" ht="15" customHeight="1" x14ac:dyDescent="0.35">
      <c r="A190">
        <v>1</v>
      </c>
      <c r="B190" s="26">
        <f t="shared" si="26"/>
        <v>46273.677083333343</v>
      </c>
      <c r="C190" t="s">
        <v>72</v>
      </c>
      <c r="D190">
        <v>5</v>
      </c>
      <c r="E190" s="26">
        <f t="shared" si="27"/>
        <v>46273.875</v>
      </c>
      <c r="F190" s="26">
        <f t="shared" si="28"/>
        <v>46273.854166666664</v>
      </c>
      <c r="G190">
        <f t="shared" si="29"/>
        <v>0</v>
      </c>
      <c r="H190">
        <f t="shared" si="30"/>
        <v>11</v>
      </c>
      <c r="I190" s="27">
        <f t="shared" si="31"/>
        <v>0</v>
      </c>
      <c r="J190" s="28" t="str">
        <f t="shared" si="32"/>
        <v>NULL</v>
      </c>
      <c r="K190" s="29" t="str">
        <f t="shared" si="33"/>
        <v/>
      </c>
      <c r="L190" s="26" t="str">
        <f t="shared" si="34"/>
        <v/>
      </c>
      <c r="M190" t="str">
        <f t="shared" si="35"/>
        <v/>
      </c>
      <c r="N190" s="28" t="str">
        <f t="shared" si="36"/>
        <v>NULL</v>
      </c>
      <c r="O190" t="str">
        <f t="shared" si="37"/>
        <v/>
      </c>
      <c r="P190" t="str">
        <f t="shared" si="38"/>
        <v/>
      </c>
      <c r="Q190" s="10"/>
      <c r="R190" s="10"/>
      <c r="S190" s="16">
        <v>0</v>
      </c>
      <c r="T190" s="13"/>
      <c r="U190" s="14"/>
      <c r="V190" s="11"/>
      <c r="W190" s="10"/>
      <c r="X190" s="29"/>
      <c r="AA190" t="s">
        <v>331</v>
      </c>
      <c r="AB190">
        <v>0</v>
      </c>
      <c r="AR190" t="s">
        <v>333</v>
      </c>
    </row>
    <row r="191" spans="1:44" ht="15" customHeight="1" x14ac:dyDescent="0.35">
      <c r="A191">
        <v>1</v>
      </c>
      <c r="B191" s="26">
        <f t="shared" si="26"/>
        <v>46273.677083333343</v>
      </c>
      <c r="C191" t="s">
        <v>72</v>
      </c>
      <c r="D191">
        <v>6</v>
      </c>
      <c r="E191" s="26">
        <f t="shared" si="27"/>
        <v>46273.875</v>
      </c>
      <c r="F191" s="26">
        <f t="shared" si="28"/>
        <v>46273.854166666664</v>
      </c>
      <c r="G191">
        <f t="shared" si="29"/>
        <v>0</v>
      </c>
      <c r="H191">
        <f t="shared" si="30"/>
        <v>0</v>
      </c>
      <c r="I191" s="27">
        <f t="shared" si="31"/>
        <v>0</v>
      </c>
      <c r="J191" s="28" t="str">
        <f t="shared" si="32"/>
        <v>NULL</v>
      </c>
      <c r="K191" s="29" t="str">
        <f t="shared" si="33"/>
        <v/>
      </c>
      <c r="L191" s="26" t="str">
        <f t="shared" si="34"/>
        <v/>
      </c>
      <c r="M191" t="str">
        <f t="shared" si="35"/>
        <v/>
      </c>
      <c r="N191" s="28" t="str">
        <f t="shared" si="36"/>
        <v>NULL</v>
      </c>
      <c r="O191" t="str">
        <f t="shared" si="37"/>
        <v/>
      </c>
      <c r="P191" t="str">
        <f t="shared" si="38"/>
        <v/>
      </c>
      <c r="Q191" s="10"/>
      <c r="R191" s="10"/>
      <c r="S191" s="16">
        <v>0</v>
      </c>
      <c r="T191" s="13"/>
      <c r="U191" s="14"/>
      <c r="V191" s="11"/>
      <c r="W191" s="10"/>
      <c r="X191" s="29"/>
      <c r="AA191" t="s">
        <v>331</v>
      </c>
      <c r="AB191">
        <v>0</v>
      </c>
      <c r="AR191" t="s">
        <v>333</v>
      </c>
    </row>
    <row r="192" spans="1:44" ht="15" customHeight="1" x14ac:dyDescent="0.35">
      <c r="A192">
        <v>1</v>
      </c>
      <c r="B192" s="26">
        <f t="shared" si="26"/>
        <v>46273.677083333343</v>
      </c>
      <c r="C192" t="s">
        <v>73</v>
      </c>
      <c r="D192">
        <v>1</v>
      </c>
      <c r="E192" s="26">
        <f t="shared" si="27"/>
        <v>46273.875</v>
      </c>
      <c r="F192" s="26">
        <f t="shared" si="28"/>
        <v>46273.854166666664</v>
      </c>
      <c r="G192">
        <f t="shared" si="29"/>
        <v>2</v>
      </c>
      <c r="H192">
        <f t="shared" si="30"/>
        <v>145</v>
      </c>
      <c r="I192" s="27">
        <f t="shared" si="31"/>
        <v>3</v>
      </c>
      <c r="J192" s="28">
        <f t="shared" si="32"/>
        <v>191.15044247787611</v>
      </c>
      <c r="K192" s="29">
        <f t="shared" si="33"/>
        <v>3.1606867283950617E-2</v>
      </c>
      <c r="L192" s="26">
        <f t="shared" si="34"/>
        <v>46273.708690200627</v>
      </c>
      <c r="M192" t="str">
        <f t="shared" si="35"/>
        <v>YES</v>
      </c>
      <c r="N192" s="28">
        <f t="shared" si="36"/>
        <v>63.716814159292035</v>
      </c>
      <c r="O192" t="str">
        <f t="shared" si="37"/>
        <v/>
      </c>
      <c r="P192" t="str">
        <f t="shared" si="38"/>
        <v/>
      </c>
      <c r="Q192" s="10" t="s">
        <v>151</v>
      </c>
      <c r="R192" s="10"/>
      <c r="S192" s="16">
        <v>3</v>
      </c>
      <c r="T192" s="13">
        <v>191.15044247787611</v>
      </c>
      <c r="U192" s="14">
        <v>3.1606867280092592E-2</v>
      </c>
      <c r="V192" s="11">
        <v>46273.708690200627</v>
      </c>
      <c r="W192" s="10" t="s">
        <v>151</v>
      </c>
      <c r="X192" s="29">
        <v>0</v>
      </c>
      <c r="AA192" t="s">
        <v>331</v>
      </c>
      <c r="AB192">
        <v>2</v>
      </c>
      <c r="AC192">
        <v>61.714285714285708</v>
      </c>
      <c r="AD192">
        <v>252.5179856115108</v>
      </c>
      <c r="AE192" s="54">
        <v>2.3925688506944438E-2</v>
      </c>
      <c r="AF192" s="54">
        <v>9.7897376539351863E-2</v>
      </c>
      <c r="AG192" s="53">
        <v>46273.701009021846</v>
      </c>
      <c r="AH192" s="53">
        <v>46273.774980709881</v>
      </c>
      <c r="AI192" t="s">
        <v>151</v>
      </c>
      <c r="AL192">
        <v>61.714285714285708</v>
      </c>
      <c r="AM192">
        <v>252.5179856115108</v>
      </c>
      <c r="AN192" s="54">
        <v>2.3925688506944438E-2</v>
      </c>
      <c r="AO192" s="54">
        <v>9.7897376539351863E-2</v>
      </c>
      <c r="AP192" s="53">
        <v>46273.774980709881</v>
      </c>
      <c r="AQ192" t="s">
        <v>151</v>
      </c>
      <c r="AR192" t="s">
        <v>332</v>
      </c>
    </row>
    <row r="193" spans="1:44" ht="15" customHeight="1" x14ac:dyDescent="0.35">
      <c r="A193">
        <v>1</v>
      </c>
      <c r="B193" s="26">
        <f t="shared" si="26"/>
        <v>46273.677083333343</v>
      </c>
      <c r="C193" t="s">
        <v>73</v>
      </c>
      <c r="D193">
        <v>2</v>
      </c>
      <c r="E193" s="26">
        <f t="shared" si="27"/>
        <v>46273.875</v>
      </c>
      <c r="F193" s="26">
        <f t="shared" si="28"/>
        <v>46273.854166666664</v>
      </c>
      <c r="G193">
        <f t="shared" si="29"/>
        <v>0</v>
      </c>
      <c r="H193">
        <f t="shared" si="30"/>
        <v>43</v>
      </c>
      <c r="I193" s="27">
        <f t="shared" si="31"/>
        <v>1</v>
      </c>
      <c r="J193" s="28">
        <f t="shared" si="32"/>
        <v>0</v>
      </c>
      <c r="K193" s="29" t="str">
        <f t="shared" si="33"/>
        <v/>
      </c>
      <c r="L193" s="26" t="str">
        <f t="shared" si="34"/>
        <v/>
      </c>
      <c r="M193" t="str">
        <f t="shared" si="35"/>
        <v/>
      </c>
      <c r="N193" s="28" t="str">
        <f t="shared" si="36"/>
        <v>NULL</v>
      </c>
      <c r="O193" t="str">
        <f t="shared" si="37"/>
        <v/>
      </c>
      <c r="P193" t="str">
        <f t="shared" si="38"/>
        <v/>
      </c>
      <c r="Q193" s="10"/>
      <c r="R193" s="10"/>
      <c r="S193" s="16">
        <v>1</v>
      </c>
      <c r="T193" s="13">
        <v>0</v>
      </c>
      <c r="U193" s="14"/>
      <c r="V193" s="11"/>
      <c r="W193" s="10"/>
      <c r="X193" s="29"/>
      <c r="AA193" t="s">
        <v>331</v>
      </c>
      <c r="AB193">
        <v>0</v>
      </c>
      <c r="AR193" t="s">
        <v>333</v>
      </c>
    </row>
    <row r="194" spans="1:44" ht="15" customHeight="1" x14ac:dyDescent="0.35">
      <c r="A194">
        <v>1</v>
      </c>
      <c r="B194" s="26">
        <f t="shared" si="26"/>
        <v>46273.677083333343</v>
      </c>
      <c r="C194" t="s">
        <v>73</v>
      </c>
      <c r="D194">
        <v>3</v>
      </c>
      <c r="E194" s="26">
        <f t="shared" si="27"/>
        <v>46273.875</v>
      </c>
      <c r="F194" s="26">
        <f t="shared" si="28"/>
        <v>46273.854166666664</v>
      </c>
      <c r="G194">
        <f t="shared" si="29"/>
        <v>0</v>
      </c>
      <c r="H194">
        <f t="shared" si="30"/>
        <v>73</v>
      </c>
      <c r="I194" s="27">
        <f t="shared" si="31"/>
        <v>0</v>
      </c>
      <c r="J194" s="28" t="str">
        <f t="shared" si="32"/>
        <v>NULL</v>
      </c>
      <c r="K194" s="29" t="str">
        <f t="shared" si="33"/>
        <v/>
      </c>
      <c r="L194" s="26" t="str">
        <f t="shared" si="34"/>
        <v/>
      </c>
      <c r="M194" t="str">
        <f t="shared" si="35"/>
        <v/>
      </c>
      <c r="N194" s="28" t="str">
        <f t="shared" si="36"/>
        <v>NULL</v>
      </c>
      <c r="O194" t="str">
        <f t="shared" si="37"/>
        <v/>
      </c>
      <c r="P194" t="str">
        <f t="shared" si="38"/>
        <v/>
      </c>
      <c r="Q194" s="10"/>
      <c r="R194" s="10"/>
      <c r="S194" s="16">
        <v>0</v>
      </c>
      <c r="T194" s="13"/>
      <c r="U194" s="14"/>
      <c r="V194" s="11"/>
      <c r="W194" s="10"/>
      <c r="X194" s="29"/>
      <c r="AA194" t="s">
        <v>331</v>
      </c>
      <c r="AB194">
        <v>0</v>
      </c>
      <c r="AR194" t="s">
        <v>333</v>
      </c>
    </row>
    <row r="195" spans="1:44" ht="15" customHeight="1" x14ac:dyDescent="0.35">
      <c r="A195">
        <v>1</v>
      </c>
      <c r="B195" s="26">
        <f t="shared" si="26"/>
        <v>46273.677083333343</v>
      </c>
      <c r="C195" t="s">
        <v>73</v>
      </c>
      <c r="D195">
        <v>4</v>
      </c>
      <c r="E195" s="26">
        <f t="shared" si="27"/>
        <v>46273.875</v>
      </c>
      <c r="F195" s="26">
        <f t="shared" si="28"/>
        <v>46273.854166666664</v>
      </c>
      <c r="G195">
        <f t="shared" si="29"/>
        <v>0</v>
      </c>
      <c r="H195">
        <f t="shared" si="30"/>
        <v>55</v>
      </c>
      <c r="I195" s="27">
        <f t="shared" si="31"/>
        <v>0</v>
      </c>
      <c r="J195" s="28" t="str">
        <f t="shared" si="32"/>
        <v>NULL</v>
      </c>
      <c r="K195" s="29" t="str">
        <f t="shared" si="33"/>
        <v/>
      </c>
      <c r="L195" s="26" t="str">
        <f t="shared" si="34"/>
        <v/>
      </c>
      <c r="M195" t="str">
        <f t="shared" si="35"/>
        <v/>
      </c>
      <c r="N195" s="28" t="str">
        <f t="shared" si="36"/>
        <v>NULL</v>
      </c>
      <c r="O195" t="str">
        <f t="shared" si="37"/>
        <v/>
      </c>
      <c r="P195" t="str">
        <f t="shared" si="38"/>
        <v/>
      </c>
      <c r="Q195" s="10"/>
      <c r="R195" s="10"/>
      <c r="S195" s="16">
        <v>0</v>
      </c>
      <c r="T195" s="13"/>
      <c r="U195" s="14"/>
      <c r="V195" s="11"/>
      <c r="W195" s="10"/>
      <c r="X195" s="29"/>
      <c r="AA195" t="s">
        <v>331</v>
      </c>
      <c r="AB195">
        <v>0</v>
      </c>
      <c r="AR195" t="s">
        <v>333</v>
      </c>
    </row>
    <row r="196" spans="1:44" ht="15" customHeight="1" x14ac:dyDescent="0.35">
      <c r="A196">
        <v>1</v>
      </c>
      <c r="B196" s="26">
        <f t="shared" si="26"/>
        <v>46273.677083333343</v>
      </c>
      <c r="C196" t="s">
        <v>73</v>
      </c>
      <c r="D196">
        <v>5</v>
      </c>
      <c r="E196" s="26">
        <f t="shared" si="27"/>
        <v>46273.875</v>
      </c>
      <c r="F196" s="26">
        <f t="shared" si="28"/>
        <v>46273.854166666664</v>
      </c>
      <c r="G196">
        <f t="shared" si="29"/>
        <v>0</v>
      </c>
      <c r="H196">
        <f t="shared" si="30"/>
        <v>11</v>
      </c>
      <c r="I196" s="27">
        <f t="shared" si="31"/>
        <v>0</v>
      </c>
      <c r="J196" s="28" t="str">
        <f t="shared" si="32"/>
        <v>NULL</v>
      </c>
      <c r="K196" s="29" t="str">
        <f t="shared" si="33"/>
        <v/>
      </c>
      <c r="L196" s="26" t="str">
        <f t="shared" si="34"/>
        <v/>
      </c>
      <c r="M196" t="str">
        <f t="shared" si="35"/>
        <v/>
      </c>
      <c r="N196" s="28" t="str">
        <f t="shared" si="36"/>
        <v>NULL</v>
      </c>
      <c r="O196" t="str">
        <f t="shared" si="37"/>
        <v/>
      </c>
      <c r="P196" t="str">
        <f t="shared" si="38"/>
        <v/>
      </c>
      <c r="Q196" s="10"/>
      <c r="R196" s="10"/>
      <c r="S196" s="16">
        <v>0</v>
      </c>
      <c r="T196" s="13"/>
      <c r="U196" s="14"/>
      <c r="V196" s="11"/>
      <c r="W196" s="10"/>
      <c r="X196" s="29"/>
      <c r="AA196" t="s">
        <v>331</v>
      </c>
      <c r="AB196">
        <v>0</v>
      </c>
      <c r="AR196" t="s">
        <v>333</v>
      </c>
    </row>
    <row r="197" spans="1:44" ht="15" customHeight="1" x14ac:dyDescent="0.35">
      <c r="A197">
        <v>1</v>
      </c>
      <c r="B197" s="26">
        <f t="shared" si="26"/>
        <v>46273.677083333343</v>
      </c>
      <c r="C197" t="s">
        <v>73</v>
      </c>
      <c r="D197">
        <v>6</v>
      </c>
      <c r="E197" s="26">
        <f t="shared" si="27"/>
        <v>46273.875</v>
      </c>
      <c r="F197" s="26">
        <f t="shared" si="28"/>
        <v>46273.854166666664</v>
      </c>
      <c r="G197">
        <f t="shared" si="29"/>
        <v>0</v>
      </c>
      <c r="H197">
        <f t="shared" si="30"/>
        <v>0</v>
      </c>
      <c r="I197" s="27">
        <f t="shared" si="31"/>
        <v>0</v>
      </c>
      <c r="J197" s="28" t="str">
        <f t="shared" si="32"/>
        <v>NULL</v>
      </c>
      <c r="K197" s="29" t="str">
        <f t="shared" si="33"/>
        <v/>
      </c>
      <c r="L197" s="26" t="str">
        <f t="shared" si="34"/>
        <v/>
      </c>
      <c r="M197" t="str">
        <f t="shared" si="35"/>
        <v/>
      </c>
      <c r="N197" s="28" t="str">
        <f t="shared" si="36"/>
        <v>NULL</v>
      </c>
      <c r="O197" t="str">
        <f t="shared" si="37"/>
        <v/>
      </c>
      <c r="P197" t="str">
        <f t="shared" si="38"/>
        <v/>
      </c>
      <c r="Q197" s="10"/>
      <c r="R197" s="10"/>
      <c r="S197" s="16">
        <v>0</v>
      </c>
      <c r="T197" s="13"/>
      <c r="U197" s="14"/>
      <c r="V197" s="11"/>
      <c r="W197" s="10"/>
      <c r="X197" s="29"/>
      <c r="AA197" t="s">
        <v>331</v>
      </c>
      <c r="AB197">
        <v>0</v>
      </c>
      <c r="AR197" t="s">
        <v>333</v>
      </c>
    </row>
    <row r="198" spans="1:44" ht="15" customHeight="1" x14ac:dyDescent="0.35">
      <c r="A198">
        <v>1</v>
      </c>
      <c r="B198" s="26">
        <f t="shared" ref="B198:B261" si="39">INDEX(SNAP_TIMES,MATCH(A198,SNAP_NOS,0))</f>
        <v>46273.677083333343</v>
      </c>
      <c r="C198" t="s">
        <v>74</v>
      </c>
      <c r="D198">
        <v>1</v>
      </c>
      <c r="E198" s="26">
        <f t="shared" ref="E198:E261" si="40">IF(AND(INDEX(SH_CHG,MATCH(C198,SH_ID,0))&lt;&gt;"",B198&gt;=INDEX(SH_CHG,MATCH(C198,SH_ID,0))),INDEX(SH_DEP,MATCH(C198,SH_ID,0)),INDEX(SH_ORIG,MATCH(C198,SH_ID,0)))</f>
        <v>46273.885416666657</v>
      </c>
      <c r="F198" s="26">
        <f t="shared" ref="F198:F261" si="41">E198-LOADING_MINUTES/1440</f>
        <v>46273.864583333321</v>
      </c>
      <c r="G198">
        <f t="shared" ref="G198:G261" si="42">COUNTIFS(OL_SNAP,A198,OL_EFF,C198,OL_WT,D198,OL_OPEN,"&gt;0")</f>
        <v>0</v>
      </c>
      <c r="H198">
        <f t="shared" ref="H198:H261" si="43">SUMIFS($G$6:$G$3569,$A$6:$A$3569,A198,$D$6:$D$3569,D198,$F$6:$F$3569,"&lt;="&amp;F198)</f>
        <v>145</v>
      </c>
      <c r="I198" s="27">
        <f t="shared" ref="I198:I261" si="44">INDEX(C_RES,MATCH(1,INDEX((C_SN=A198)*(C_WT=D198),0),0))</f>
        <v>3</v>
      </c>
      <c r="J198" s="28">
        <f t="shared" ref="J198:J261" si="45">INDEX(C_RL,MATCH(1,INDEX((C_SN=A198)*(C_WT=D198),0),0))</f>
        <v>191.15044247787611</v>
      </c>
      <c r="K198" s="29" t="str">
        <f t="shared" ref="K198:K261" si="46">IF(G198=0,"",IF(ISNUMBER(J198),IF(J198&gt;0,H198/J198/24,"NULL"),"NULL"))</f>
        <v/>
      </c>
      <c r="L198" s="26" t="str">
        <f t="shared" ref="L198:L261" si="47">IF(ISNUMBER(K198),B198+K198,"")</f>
        <v/>
      </c>
      <c r="M198" t="str">
        <f t="shared" ref="M198:M261" si="48">IF(G198=0,"",IF(B198&gt;=F198,"NO - CUTOFF PASSED",IF(ISNUMBER(K198),IF(L198&lt;=F198,"YES","NO"),"UNKNOWN - NO RATE")))</f>
        <v/>
      </c>
      <c r="N198" s="28">
        <f t="shared" ref="N198:N261" si="49">IFERROR(IF(AND(INDEX(C_HRS,MATCH(1,INDEX((C_SN=A198)*(C_WT=D198),0),0))&gt;0,INDEX(C_TL,MATCH(1,INDEX((C_SN=A198)*(C_WT=D198),0),0))&gt;0),INDEX(C_TL,MATCH(1,INDEX((C_SN=A198)*(C_WT=D198),0),0))/INDEX(C_HRS,MATCH(1,INDEX((C_SN=A198)*(C_WT=D198),0),0)),"NULL"),"NULL")</f>
        <v>63.716814159292035</v>
      </c>
      <c r="O198" t="str">
        <f t="shared" ref="O198:O261" si="50">IF(M198="NO",IF(ISNUMBER(N198),ROUNDUP(H198/(N198*(F198-B198)*24),0),"CANNOT ESTIMATE - NO RATE"),"")</f>
        <v/>
      </c>
      <c r="P198" t="str">
        <f t="shared" ref="P198:P261" si="51">IF(ISNUMBER(O198),MAX(0,O198-I198),O198)</f>
        <v/>
      </c>
      <c r="Q198" s="10"/>
      <c r="R198" s="10"/>
      <c r="S198" s="16">
        <v>3</v>
      </c>
      <c r="T198" s="13">
        <v>191.15044247787611</v>
      </c>
      <c r="U198" s="14"/>
      <c r="V198" s="11"/>
      <c r="W198" s="10"/>
      <c r="X198" s="29"/>
      <c r="AA198" t="s">
        <v>331</v>
      </c>
      <c r="AB198">
        <v>2</v>
      </c>
      <c r="AC198">
        <v>61.714285714285708</v>
      </c>
      <c r="AD198">
        <v>252.5179856115108</v>
      </c>
      <c r="AL198">
        <v>61.714285714285708</v>
      </c>
      <c r="AM198">
        <v>252.5179856115108</v>
      </c>
      <c r="AR198" t="s">
        <v>332</v>
      </c>
    </row>
    <row r="199" spans="1:44" ht="15" customHeight="1" x14ac:dyDescent="0.35">
      <c r="A199">
        <v>1</v>
      </c>
      <c r="B199" s="26">
        <f t="shared" si="39"/>
        <v>46273.677083333343</v>
      </c>
      <c r="C199" t="s">
        <v>74</v>
      </c>
      <c r="D199">
        <v>2</v>
      </c>
      <c r="E199" s="26">
        <f t="shared" si="40"/>
        <v>46273.885416666657</v>
      </c>
      <c r="F199" s="26">
        <f t="shared" si="41"/>
        <v>46273.864583333321</v>
      </c>
      <c r="G199">
        <f t="shared" si="42"/>
        <v>23</v>
      </c>
      <c r="H199">
        <f t="shared" si="43"/>
        <v>66</v>
      </c>
      <c r="I199" s="27">
        <f t="shared" si="44"/>
        <v>1</v>
      </c>
      <c r="J199" s="28">
        <f t="shared" si="45"/>
        <v>0</v>
      </c>
      <c r="K199" s="29" t="str">
        <f t="shared" si="46"/>
        <v>NULL</v>
      </c>
      <c r="L199" s="26" t="str">
        <f t="shared" si="47"/>
        <v/>
      </c>
      <c r="M199" t="str">
        <f t="shared" si="48"/>
        <v>UNKNOWN - NO RATE</v>
      </c>
      <c r="N199" s="28" t="str">
        <f t="shared" si="49"/>
        <v>NULL</v>
      </c>
      <c r="O199" t="str">
        <f t="shared" si="50"/>
        <v/>
      </c>
      <c r="P199" t="str">
        <f t="shared" si="51"/>
        <v/>
      </c>
      <c r="Q199" s="10" t="s">
        <v>155</v>
      </c>
      <c r="R199" s="10"/>
      <c r="S199" s="16">
        <v>1</v>
      </c>
      <c r="T199" s="13">
        <v>0</v>
      </c>
      <c r="U199" s="14"/>
      <c r="V199" s="11"/>
      <c r="W199" s="10" t="s">
        <v>155</v>
      </c>
      <c r="X199" s="29"/>
      <c r="AA199" t="s">
        <v>331</v>
      </c>
      <c r="AB199">
        <v>0</v>
      </c>
      <c r="AI199" t="s">
        <v>155</v>
      </c>
      <c r="AQ199" t="s">
        <v>155</v>
      </c>
      <c r="AR199" t="s">
        <v>333</v>
      </c>
    </row>
    <row r="200" spans="1:44" ht="15" customHeight="1" x14ac:dyDescent="0.35">
      <c r="A200">
        <v>1</v>
      </c>
      <c r="B200" s="26">
        <f t="shared" si="39"/>
        <v>46273.677083333343</v>
      </c>
      <c r="C200" t="s">
        <v>74</v>
      </c>
      <c r="D200">
        <v>3</v>
      </c>
      <c r="E200" s="26">
        <f t="shared" si="40"/>
        <v>46273.885416666657</v>
      </c>
      <c r="F200" s="26">
        <f t="shared" si="41"/>
        <v>46273.864583333321</v>
      </c>
      <c r="G200">
        <f t="shared" si="42"/>
        <v>0</v>
      </c>
      <c r="H200">
        <f t="shared" si="43"/>
        <v>73</v>
      </c>
      <c r="I200" s="27">
        <f t="shared" si="44"/>
        <v>0</v>
      </c>
      <c r="J200" s="28" t="str">
        <f t="shared" si="45"/>
        <v>NULL</v>
      </c>
      <c r="K200" s="29" t="str">
        <f t="shared" si="46"/>
        <v/>
      </c>
      <c r="L200" s="26" t="str">
        <f t="shared" si="47"/>
        <v/>
      </c>
      <c r="M200" t="str">
        <f t="shared" si="48"/>
        <v/>
      </c>
      <c r="N200" s="28" t="str">
        <f t="shared" si="49"/>
        <v>NULL</v>
      </c>
      <c r="O200" t="str">
        <f t="shared" si="50"/>
        <v/>
      </c>
      <c r="P200" t="str">
        <f t="shared" si="51"/>
        <v/>
      </c>
      <c r="Q200" s="10"/>
      <c r="R200" s="10"/>
      <c r="S200" s="16">
        <v>0</v>
      </c>
      <c r="T200" s="13"/>
      <c r="U200" s="14"/>
      <c r="V200" s="11"/>
      <c r="W200" s="10"/>
      <c r="X200" s="29"/>
      <c r="AA200" t="s">
        <v>331</v>
      </c>
      <c r="AB200">
        <v>0</v>
      </c>
      <c r="AR200" t="s">
        <v>333</v>
      </c>
    </row>
    <row r="201" spans="1:44" ht="15" customHeight="1" x14ac:dyDescent="0.35">
      <c r="A201">
        <v>1</v>
      </c>
      <c r="B201" s="26">
        <f t="shared" si="39"/>
        <v>46273.677083333343</v>
      </c>
      <c r="C201" t="s">
        <v>74</v>
      </c>
      <c r="D201">
        <v>4</v>
      </c>
      <c r="E201" s="26">
        <f t="shared" si="40"/>
        <v>46273.885416666657</v>
      </c>
      <c r="F201" s="26">
        <f t="shared" si="41"/>
        <v>46273.864583333321</v>
      </c>
      <c r="G201">
        <f t="shared" si="42"/>
        <v>0</v>
      </c>
      <c r="H201">
        <f t="shared" si="43"/>
        <v>55</v>
      </c>
      <c r="I201" s="27">
        <f t="shared" si="44"/>
        <v>0</v>
      </c>
      <c r="J201" s="28" t="str">
        <f t="shared" si="45"/>
        <v>NULL</v>
      </c>
      <c r="K201" s="29" t="str">
        <f t="shared" si="46"/>
        <v/>
      </c>
      <c r="L201" s="26" t="str">
        <f t="shared" si="47"/>
        <v/>
      </c>
      <c r="M201" t="str">
        <f t="shared" si="48"/>
        <v/>
      </c>
      <c r="N201" s="28" t="str">
        <f t="shared" si="49"/>
        <v>NULL</v>
      </c>
      <c r="O201" t="str">
        <f t="shared" si="50"/>
        <v/>
      </c>
      <c r="P201" t="str">
        <f t="shared" si="51"/>
        <v/>
      </c>
      <c r="Q201" s="10"/>
      <c r="R201" s="10"/>
      <c r="S201" s="16">
        <v>0</v>
      </c>
      <c r="T201" s="13"/>
      <c r="U201" s="14"/>
      <c r="V201" s="11"/>
      <c r="W201" s="10"/>
      <c r="X201" s="29"/>
      <c r="AA201" t="s">
        <v>331</v>
      </c>
      <c r="AB201">
        <v>0</v>
      </c>
      <c r="AR201" t="s">
        <v>333</v>
      </c>
    </row>
    <row r="202" spans="1:44" ht="15" customHeight="1" x14ac:dyDescent="0.35">
      <c r="A202">
        <v>1</v>
      </c>
      <c r="B202" s="26">
        <f t="shared" si="39"/>
        <v>46273.677083333343</v>
      </c>
      <c r="C202" t="s">
        <v>74</v>
      </c>
      <c r="D202">
        <v>5</v>
      </c>
      <c r="E202" s="26">
        <f t="shared" si="40"/>
        <v>46273.885416666657</v>
      </c>
      <c r="F202" s="26">
        <f t="shared" si="41"/>
        <v>46273.864583333321</v>
      </c>
      <c r="G202">
        <f t="shared" si="42"/>
        <v>0</v>
      </c>
      <c r="H202">
        <f t="shared" si="43"/>
        <v>11</v>
      </c>
      <c r="I202" s="27">
        <f t="shared" si="44"/>
        <v>0</v>
      </c>
      <c r="J202" s="28" t="str">
        <f t="shared" si="45"/>
        <v>NULL</v>
      </c>
      <c r="K202" s="29" t="str">
        <f t="shared" si="46"/>
        <v/>
      </c>
      <c r="L202" s="26" t="str">
        <f t="shared" si="47"/>
        <v/>
      </c>
      <c r="M202" t="str">
        <f t="shared" si="48"/>
        <v/>
      </c>
      <c r="N202" s="28" t="str">
        <f t="shared" si="49"/>
        <v>NULL</v>
      </c>
      <c r="O202" t="str">
        <f t="shared" si="50"/>
        <v/>
      </c>
      <c r="P202" t="str">
        <f t="shared" si="51"/>
        <v/>
      </c>
      <c r="Q202" s="10"/>
      <c r="R202" s="10"/>
      <c r="S202" s="16">
        <v>0</v>
      </c>
      <c r="T202" s="13"/>
      <c r="U202" s="14"/>
      <c r="V202" s="11"/>
      <c r="W202" s="10"/>
      <c r="X202" s="29"/>
      <c r="AA202" t="s">
        <v>331</v>
      </c>
      <c r="AB202">
        <v>0</v>
      </c>
      <c r="AR202" t="s">
        <v>333</v>
      </c>
    </row>
    <row r="203" spans="1:44" ht="15" customHeight="1" x14ac:dyDescent="0.35">
      <c r="A203">
        <v>1</v>
      </c>
      <c r="B203" s="26">
        <f t="shared" si="39"/>
        <v>46273.677083333343</v>
      </c>
      <c r="C203" t="s">
        <v>74</v>
      </c>
      <c r="D203">
        <v>6</v>
      </c>
      <c r="E203" s="26">
        <f t="shared" si="40"/>
        <v>46273.885416666657</v>
      </c>
      <c r="F203" s="26">
        <f t="shared" si="41"/>
        <v>46273.864583333321</v>
      </c>
      <c r="G203">
        <f t="shared" si="42"/>
        <v>0</v>
      </c>
      <c r="H203">
        <f t="shared" si="43"/>
        <v>0</v>
      </c>
      <c r="I203" s="27">
        <f t="shared" si="44"/>
        <v>0</v>
      </c>
      <c r="J203" s="28" t="str">
        <f t="shared" si="45"/>
        <v>NULL</v>
      </c>
      <c r="K203" s="29" t="str">
        <f t="shared" si="46"/>
        <v/>
      </c>
      <c r="L203" s="26" t="str">
        <f t="shared" si="47"/>
        <v/>
      </c>
      <c r="M203" t="str">
        <f t="shared" si="48"/>
        <v/>
      </c>
      <c r="N203" s="28" t="str">
        <f t="shared" si="49"/>
        <v>NULL</v>
      </c>
      <c r="O203" t="str">
        <f t="shared" si="50"/>
        <v/>
      </c>
      <c r="P203" t="str">
        <f t="shared" si="51"/>
        <v/>
      </c>
      <c r="Q203" s="10"/>
      <c r="R203" s="10"/>
      <c r="S203" s="16">
        <v>0</v>
      </c>
      <c r="T203" s="13"/>
      <c r="U203" s="14"/>
      <c r="V203" s="11"/>
      <c r="W203" s="10"/>
      <c r="X203" s="29"/>
      <c r="AA203" t="s">
        <v>331</v>
      </c>
      <c r="AB203">
        <v>0</v>
      </c>
      <c r="AR203" t="s">
        <v>333</v>
      </c>
    </row>
    <row r="204" spans="1:44" ht="15" customHeight="1" x14ac:dyDescent="0.35">
      <c r="A204">
        <v>2</v>
      </c>
      <c r="B204" s="26">
        <f t="shared" si="39"/>
        <v>46273.6875</v>
      </c>
      <c r="C204" t="s">
        <v>20</v>
      </c>
      <c r="D204">
        <v>1</v>
      </c>
      <c r="E204" s="26">
        <f t="shared" si="40"/>
        <v>46273.770833333343</v>
      </c>
      <c r="F204" s="26">
        <f t="shared" si="41"/>
        <v>46273.750000000007</v>
      </c>
      <c r="G204">
        <f t="shared" si="42"/>
        <v>0</v>
      </c>
      <c r="H204">
        <f t="shared" si="43"/>
        <v>0</v>
      </c>
      <c r="I204" s="27">
        <f t="shared" si="44"/>
        <v>3</v>
      </c>
      <c r="J204" s="28">
        <f t="shared" si="45"/>
        <v>160.87081065597249</v>
      </c>
      <c r="K204" s="29" t="str">
        <f t="shared" si="46"/>
        <v/>
      </c>
      <c r="L204" s="26" t="str">
        <f t="shared" si="47"/>
        <v/>
      </c>
      <c r="M204" t="str">
        <f t="shared" si="48"/>
        <v/>
      </c>
      <c r="N204" s="28">
        <f t="shared" si="49"/>
        <v>53.623603551990833</v>
      </c>
      <c r="O204" t="str">
        <f t="shared" si="50"/>
        <v/>
      </c>
      <c r="P204" t="str">
        <f t="shared" si="51"/>
        <v/>
      </c>
      <c r="Q204" s="10"/>
      <c r="R204" s="10"/>
      <c r="S204" s="16">
        <v>3</v>
      </c>
      <c r="T204" s="13">
        <v>160.87081065597249</v>
      </c>
      <c r="U204" s="14"/>
      <c r="V204" s="11"/>
      <c r="W204" s="10"/>
      <c r="X204" s="29"/>
      <c r="AA204" t="s">
        <v>331</v>
      </c>
      <c r="AB204">
        <v>3</v>
      </c>
      <c r="AC204">
        <v>110.5116279069767</v>
      </c>
      <c r="AD204">
        <v>207.69230769230771</v>
      </c>
      <c r="AL204">
        <v>110.5116279069767</v>
      </c>
      <c r="AM204">
        <v>207.69230769230771</v>
      </c>
      <c r="AR204" t="s">
        <v>334</v>
      </c>
    </row>
    <row r="205" spans="1:44" ht="15" customHeight="1" x14ac:dyDescent="0.35">
      <c r="A205">
        <v>2</v>
      </c>
      <c r="B205" s="26">
        <f t="shared" si="39"/>
        <v>46273.6875</v>
      </c>
      <c r="C205" t="s">
        <v>20</v>
      </c>
      <c r="D205">
        <v>2</v>
      </c>
      <c r="E205" s="26">
        <f t="shared" si="40"/>
        <v>46273.770833333343</v>
      </c>
      <c r="F205" s="26">
        <f t="shared" si="41"/>
        <v>46273.750000000007</v>
      </c>
      <c r="G205">
        <f t="shared" si="42"/>
        <v>0</v>
      </c>
      <c r="H205">
        <f t="shared" si="43"/>
        <v>0</v>
      </c>
      <c r="I205" s="27">
        <f t="shared" si="44"/>
        <v>1</v>
      </c>
      <c r="J205" s="28">
        <f t="shared" si="45"/>
        <v>0</v>
      </c>
      <c r="K205" s="29" t="str">
        <f t="shared" si="46"/>
        <v/>
      </c>
      <c r="L205" s="26" t="str">
        <f t="shared" si="47"/>
        <v/>
      </c>
      <c r="M205" t="str">
        <f t="shared" si="48"/>
        <v/>
      </c>
      <c r="N205" s="28" t="str">
        <f t="shared" si="49"/>
        <v>NULL</v>
      </c>
      <c r="O205" t="str">
        <f t="shared" si="50"/>
        <v/>
      </c>
      <c r="P205" t="str">
        <f t="shared" si="51"/>
        <v/>
      </c>
      <c r="Q205" s="10"/>
      <c r="R205" s="10"/>
      <c r="S205" s="16">
        <v>1</v>
      </c>
      <c r="T205" s="13">
        <v>0</v>
      </c>
      <c r="U205" s="14"/>
      <c r="V205" s="11"/>
      <c r="W205" s="10"/>
      <c r="X205" s="29"/>
      <c r="AA205" t="s">
        <v>331</v>
      </c>
      <c r="AB205">
        <v>0</v>
      </c>
      <c r="AR205" t="s">
        <v>333</v>
      </c>
    </row>
    <row r="206" spans="1:44" ht="15" customHeight="1" x14ac:dyDescent="0.35">
      <c r="A206">
        <v>2</v>
      </c>
      <c r="B206" s="26">
        <f t="shared" si="39"/>
        <v>46273.6875</v>
      </c>
      <c r="C206" t="s">
        <v>20</v>
      </c>
      <c r="D206">
        <v>3</v>
      </c>
      <c r="E206" s="26">
        <f t="shared" si="40"/>
        <v>46273.770833333343</v>
      </c>
      <c r="F206" s="26">
        <f t="shared" si="41"/>
        <v>46273.750000000007</v>
      </c>
      <c r="G206">
        <f t="shared" si="42"/>
        <v>0</v>
      </c>
      <c r="H206">
        <f t="shared" si="43"/>
        <v>0</v>
      </c>
      <c r="I206" s="27">
        <f t="shared" si="44"/>
        <v>0</v>
      </c>
      <c r="J206" s="28" t="str">
        <f t="shared" si="45"/>
        <v>NULL</v>
      </c>
      <c r="K206" s="29" t="str">
        <f t="shared" si="46"/>
        <v/>
      </c>
      <c r="L206" s="26" t="str">
        <f t="shared" si="47"/>
        <v/>
      </c>
      <c r="M206" t="str">
        <f t="shared" si="48"/>
        <v/>
      </c>
      <c r="N206" s="28" t="str">
        <f t="shared" si="49"/>
        <v>NULL</v>
      </c>
      <c r="O206" t="str">
        <f t="shared" si="50"/>
        <v/>
      </c>
      <c r="P206" t="str">
        <f t="shared" si="51"/>
        <v/>
      </c>
      <c r="Q206" s="10"/>
      <c r="R206" s="10"/>
      <c r="S206" s="16">
        <v>0</v>
      </c>
      <c r="T206" s="13"/>
      <c r="U206" s="14"/>
      <c r="V206" s="11"/>
      <c r="W206" s="10"/>
      <c r="X206" s="29"/>
      <c r="AA206" t="s">
        <v>331</v>
      </c>
      <c r="AB206">
        <v>0</v>
      </c>
      <c r="AR206" t="s">
        <v>333</v>
      </c>
    </row>
    <row r="207" spans="1:44" ht="15" customHeight="1" x14ac:dyDescent="0.35">
      <c r="A207">
        <v>2</v>
      </c>
      <c r="B207" s="26">
        <f t="shared" si="39"/>
        <v>46273.6875</v>
      </c>
      <c r="C207" t="s">
        <v>20</v>
      </c>
      <c r="D207">
        <v>4</v>
      </c>
      <c r="E207" s="26">
        <f t="shared" si="40"/>
        <v>46273.770833333343</v>
      </c>
      <c r="F207" s="26">
        <f t="shared" si="41"/>
        <v>46273.750000000007</v>
      </c>
      <c r="G207">
        <f t="shared" si="42"/>
        <v>0</v>
      </c>
      <c r="H207">
        <f t="shared" si="43"/>
        <v>0</v>
      </c>
      <c r="I207" s="27">
        <f t="shared" si="44"/>
        <v>0</v>
      </c>
      <c r="J207" s="28" t="str">
        <f t="shared" si="45"/>
        <v>NULL</v>
      </c>
      <c r="K207" s="29" t="str">
        <f t="shared" si="46"/>
        <v/>
      </c>
      <c r="L207" s="26" t="str">
        <f t="shared" si="47"/>
        <v/>
      </c>
      <c r="M207" t="str">
        <f t="shared" si="48"/>
        <v/>
      </c>
      <c r="N207" s="28" t="str">
        <f t="shared" si="49"/>
        <v>NULL</v>
      </c>
      <c r="O207" t="str">
        <f t="shared" si="50"/>
        <v/>
      </c>
      <c r="P207" t="str">
        <f t="shared" si="51"/>
        <v/>
      </c>
      <c r="Q207" s="10"/>
      <c r="R207" s="10"/>
      <c r="S207" s="16">
        <v>0</v>
      </c>
      <c r="T207" s="13"/>
      <c r="U207" s="14"/>
      <c r="V207" s="11"/>
      <c r="W207" s="10"/>
      <c r="X207" s="29"/>
      <c r="AA207" t="s">
        <v>331</v>
      </c>
      <c r="AB207">
        <v>0</v>
      </c>
      <c r="AR207" t="s">
        <v>333</v>
      </c>
    </row>
    <row r="208" spans="1:44" ht="15" customHeight="1" x14ac:dyDescent="0.35">
      <c r="A208">
        <v>2</v>
      </c>
      <c r="B208" s="26">
        <f t="shared" si="39"/>
        <v>46273.6875</v>
      </c>
      <c r="C208" t="s">
        <v>20</v>
      </c>
      <c r="D208">
        <v>5</v>
      </c>
      <c r="E208" s="26">
        <f t="shared" si="40"/>
        <v>46273.770833333343</v>
      </c>
      <c r="F208" s="26">
        <f t="shared" si="41"/>
        <v>46273.750000000007</v>
      </c>
      <c r="G208">
        <f t="shared" si="42"/>
        <v>0</v>
      </c>
      <c r="H208">
        <f t="shared" si="43"/>
        <v>0</v>
      </c>
      <c r="I208" s="27">
        <f t="shared" si="44"/>
        <v>0</v>
      </c>
      <c r="J208" s="28" t="str">
        <f t="shared" si="45"/>
        <v>NULL</v>
      </c>
      <c r="K208" s="29" t="str">
        <f t="shared" si="46"/>
        <v/>
      </c>
      <c r="L208" s="26" t="str">
        <f t="shared" si="47"/>
        <v/>
      </c>
      <c r="M208" t="str">
        <f t="shared" si="48"/>
        <v/>
      </c>
      <c r="N208" s="28" t="str">
        <f t="shared" si="49"/>
        <v>NULL</v>
      </c>
      <c r="O208" t="str">
        <f t="shared" si="50"/>
        <v/>
      </c>
      <c r="P208" t="str">
        <f t="shared" si="51"/>
        <v/>
      </c>
      <c r="Q208" s="10"/>
      <c r="R208" s="10"/>
      <c r="S208" s="16">
        <v>0</v>
      </c>
      <c r="T208" s="13"/>
      <c r="U208" s="14"/>
      <c r="V208" s="11"/>
      <c r="W208" s="10"/>
      <c r="X208" s="29"/>
      <c r="AA208" t="s">
        <v>331</v>
      </c>
      <c r="AB208">
        <v>0</v>
      </c>
      <c r="AR208" t="s">
        <v>333</v>
      </c>
    </row>
    <row r="209" spans="1:44" ht="15" customHeight="1" x14ac:dyDescent="0.35">
      <c r="A209">
        <v>2</v>
      </c>
      <c r="B209" s="26">
        <f t="shared" si="39"/>
        <v>46273.6875</v>
      </c>
      <c r="C209" t="s">
        <v>20</v>
      </c>
      <c r="D209">
        <v>6</v>
      </c>
      <c r="E209" s="26">
        <f t="shared" si="40"/>
        <v>46273.770833333343</v>
      </c>
      <c r="F209" s="26">
        <f t="shared" si="41"/>
        <v>46273.750000000007</v>
      </c>
      <c r="G209">
        <f t="shared" si="42"/>
        <v>0</v>
      </c>
      <c r="H209">
        <f t="shared" si="43"/>
        <v>0</v>
      </c>
      <c r="I209" s="27">
        <f t="shared" si="44"/>
        <v>0</v>
      </c>
      <c r="J209" s="28" t="str">
        <f t="shared" si="45"/>
        <v>NULL</v>
      </c>
      <c r="K209" s="29" t="str">
        <f t="shared" si="46"/>
        <v/>
      </c>
      <c r="L209" s="26" t="str">
        <f t="shared" si="47"/>
        <v/>
      </c>
      <c r="M209" t="str">
        <f t="shared" si="48"/>
        <v/>
      </c>
      <c r="N209" s="28" t="str">
        <f t="shared" si="49"/>
        <v>NULL</v>
      </c>
      <c r="O209" t="str">
        <f t="shared" si="50"/>
        <v/>
      </c>
      <c r="P209" t="str">
        <f t="shared" si="51"/>
        <v/>
      </c>
      <c r="Q209" s="10"/>
      <c r="R209" s="10"/>
      <c r="S209" s="16">
        <v>0</v>
      </c>
      <c r="T209" s="13"/>
      <c r="U209" s="14"/>
      <c r="V209" s="11"/>
      <c r="W209" s="10"/>
      <c r="X209" s="29"/>
      <c r="AA209" t="s">
        <v>331</v>
      </c>
      <c r="AB209">
        <v>0</v>
      </c>
      <c r="AR209" t="s">
        <v>333</v>
      </c>
    </row>
    <row r="210" spans="1:44" ht="15" customHeight="1" x14ac:dyDescent="0.35">
      <c r="A210">
        <v>2</v>
      </c>
      <c r="B210" s="26">
        <f t="shared" si="39"/>
        <v>46273.6875</v>
      </c>
      <c r="C210" t="s">
        <v>43</v>
      </c>
      <c r="D210">
        <v>1</v>
      </c>
      <c r="E210" s="26">
        <f t="shared" si="40"/>
        <v>46273.802083333343</v>
      </c>
      <c r="F210" s="26">
        <f t="shared" si="41"/>
        <v>46273.781250000007</v>
      </c>
      <c r="G210">
        <f t="shared" si="42"/>
        <v>3</v>
      </c>
      <c r="H210">
        <f t="shared" si="43"/>
        <v>3</v>
      </c>
      <c r="I210" s="27">
        <f t="shared" si="44"/>
        <v>3</v>
      </c>
      <c r="J210" s="28">
        <f t="shared" si="45"/>
        <v>160.87081065597249</v>
      </c>
      <c r="K210" s="29">
        <f t="shared" si="46"/>
        <v>7.7702101139601144E-4</v>
      </c>
      <c r="L210" s="26">
        <f t="shared" si="47"/>
        <v>46273.688277021014</v>
      </c>
      <c r="M210" t="str">
        <f t="shared" si="48"/>
        <v>YES</v>
      </c>
      <c r="N210" s="28">
        <f t="shared" si="49"/>
        <v>53.623603551990833</v>
      </c>
      <c r="O210" t="str">
        <f t="shared" si="50"/>
        <v/>
      </c>
      <c r="P210" t="str">
        <f t="shared" si="51"/>
        <v/>
      </c>
      <c r="Q210" s="10" t="s">
        <v>151</v>
      </c>
      <c r="R210" s="10"/>
      <c r="S210" s="16">
        <v>3</v>
      </c>
      <c r="T210" s="13">
        <v>160.87081065597249</v>
      </c>
      <c r="U210" s="14">
        <v>7.770210069444444E-4</v>
      </c>
      <c r="V210" s="11">
        <v>46273.688277021021</v>
      </c>
      <c r="W210" s="10" t="s">
        <v>151</v>
      </c>
      <c r="X210" s="29">
        <v>0</v>
      </c>
      <c r="AA210" t="s">
        <v>331</v>
      </c>
      <c r="AB210">
        <v>3</v>
      </c>
      <c r="AC210">
        <v>110.5116279069767</v>
      </c>
      <c r="AD210">
        <v>207.69230769230771</v>
      </c>
      <c r="AE210" s="54">
        <v>6.018518518518519E-4</v>
      </c>
      <c r="AF210" s="54">
        <v>1.1311026967592589E-3</v>
      </c>
      <c r="AG210" s="53">
        <v>46273.688101851847</v>
      </c>
      <c r="AH210" s="53">
        <v>46273.688631102683</v>
      </c>
      <c r="AI210" t="s">
        <v>151</v>
      </c>
      <c r="AL210">
        <v>110.5116279069767</v>
      </c>
      <c r="AM210">
        <v>207.69230769230771</v>
      </c>
      <c r="AN210" s="54">
        <v>6.018518518518519E-4</v>
      </c>
      <c r="AO210" s="54">
        <v>1.1311026967592589E-3</v>
      </c>
      <c r="AP210" s="53">
        <v>46273.688631102683</v>
      </c>
      <c r="AQ210" t="s">
        <v>151</v>
      </c>
      <c r="AR210" t="s">
        <v>334</v>
      </c>
    </row>
    <row r="211" spans="1:44" ht="15" customHeight="1" x14ac:dyDescent="0.35">
      <c r="A211">
        <v>2</v>
      </c>
      <c r="B211" s="26">
        <f t="shared" si="39"/>
        <v>46273.6875</v>
      </c>
      <c r="C211" t="s">
        <v>43</v>
      </c>
      <c r="D211">
        <v>2</v>
      </c>
      <c r="E211" s="26">
        <f t="shared" si="40"/>
        <v>46273.802083333343</v>
      </c>
      <c r="F211" s="26">
        <f t="shared" si="41"/>
        <v>46273.781250000007</v>
      </c>
      <c r="G211">
        <f t="shared" si="42"/>
        <v>1</v>
      </c>
      <c r="H211">
        <f t="shared" si="43"/>
        <v>1</v>
      </c>
      <c r="I211" s="27">
        <f t="shared" si="44"/>
        <v>1</v>
      </c>
      <c r="J211" s="28">
        <f t="shared" si="45"/>
        <v>0</v>
      </c>
      <c r="K211" s="29" t="str">
        <f t="shared" si="46"/>
        <v>NULL</v>
      </c>
      <c r="L211" s="26" t="str">
        <f t="shared" si="47"/>
        <v/>
      </c>
      <c r="M211" t="str">
        <f t="shared" si="48"/>
        <v>UNKNOWN - NO RATE</v>
      </c>
      <c r="N211" s="28" t="str">
        <f t="shared" si="49"/>
        <v>NULL</v>
      </c>
      <c r="O211" t="str">
        <f t="shared" si="50"/>
        <v/>
      </c>
      <c r="P211" t="str">
        <f t="shared" si="51"/>
        <v/>
      </c>
      <c r="Q211" s="10" t="s">
        <v>155</v>
      </c>
      <c r="R211" s="10"/>
      <c r="S211" s="16">
        <v>1</v>
      </c>
      <c r="T211" s="13">
        <v>0</v>
      </c>
      <c r="U211" s="14"/>
      <c r="V211" s="11"/>
      <c r="W211" s="10" t="s">
        <v>155</v>
      </c>
      <c r="X211" s="29"/>
      <c r="AA211" t="s">
        <v>331</v>
      </c>
      <c r="AB211">
        <v>0</v>
      </c>
      <c r="AI211" t="s">
        <v>155</v>
      </c>
      <c r="AQ211" t="s">
        <v>155</v>
      </c>
      <c r="AR211" t="s">
        <v>333</v>
      </c>
    </row>
    <row r="212" spans="1:44" ht="15" customHeight="1" x14ac:dyDescent="0.35">
      <c r="A212">
        <v>2</v>
      </c>
      <c r="B212" s="26">
        <f t="shared" si="39"/>
        <v>46273.6875</v>
      </c>
      <c r="C212" t="s">
        <v>43</v>
      </c>
      <c r="D212">
        <v>3</v>
      </c>
      <c r="E212" s="26">
        <f t="shared" si="40"/>
        <v>46273.802083333343</v>
      </c>
      <c r="F212" s="26">
        <f t="shared" si="41"/>
        <v>46273.781250000007</v>
      </c>
      <c r="G212">
        <f t="shared" si="42"/>
        <v>0</v>
      </c>
      <c r="H212">
        <f t="shared" si="43"/>
        <v>0</v>
      </c>
      <c r="I212" s="27">
        <f t="shared" si="44"/>
        <v>0</v>
      </c>
      <c r="J212" s="28" t="str">
        <f t="shared" si="45"/>
        <v>NULL</v>
      </c>
      <c r="K212" s="29" t="str">
        <f t="shared" si="46"/>
        <v/>
      </c>
      <c r="L212" s="26" t="str">
        <f t="shared" si="47"/>
        <v/>
      </c>
      <c r="M212" t="str">
        <f t="shared" si="48"/>
        <v/>
      </c>
      <c r="N212" s="28" t="str">
        <f t="shared" si="49"/>
        <v>NULL</v>
      </c>
      <c r="O212" t="str">
        <f t="shared" si="50"/>
        <v/>
      </c>
      <c r="P212" t="str">
        <f t="shared" si="51"/>
        <v/>
      </c>
      <c r="Q212" s="10"/>
      <c r="R212" s="10"/>
      <c r="S212" s="16">
        <v>0</v>
      </c>
      <c r="T212" s="13"/>
      <c r="U212" s="14"/>
      <c r="V212" s="11"/>
      <c r="W212" s="10"/>
      <c r="X212" s="29"/>
      <c r="AA212" t="s">
        <v>331</v>
      </c>
      <c r="AB212">
        <v>0</v>
      </c>
      <c r="AR212" t="s">
        <v>333</v>
      </c>
    </row>
    <row r="213" spans="1:44" ht="15" customHeight="1" x14ac:dyDescent="0.35">
      <c r="A213">
        <v>2</v>
      </c>
      <c r="B213" s="26">
        <f t="shared" si="39"/>
        <v>46273.6875</v>
      </c>
      <c r="C213" t="s">
        <v>43</v>
      </c>
      <c r="D213">
        <v>4</v>
      </c>
      <c r="E213" s="26">
        <f t="shared" si="40"/>
        <v>46273.802083333343</v>
      </c>
      <c r="F213" s="26">
        <f t="shared" si="41"/>
        <v>46273.781250000007</v>
      </c>
      <c r="G213">
        <f t="shared" si="42"/>
        <v>1</v>
      </c>
      <c r="H213">
        <f t="shared" si="43"/>
        <v>1</v>
      </c>
      <c r="I213" s="27">
        <f t="shared" si="44"/>
        <v>0</v>
      </c>
      <c r="J213" s="28" t="str">
        <f t="shared" si="45"/>
        <v>NULL</v>
      </c>
      <c r="K213" s="29" t="str">
        <f t="shared" si="46"/>
        <v>NULL</v>
      </c>
      <c r="L213" s="26" t="str">
        <f t="shared" si="47"/>
        <v/>
      </c>
      <c r="M213" t="str">
        <f t="shared" si="48"/>
        <v>UNKNOWN - NO RATE</v>
      </c>
      <c r="N213" s="28" t="str">
        <f t="shared" si="49"/>
        <v>NULL</v>
      </c>
      <c r="O213" t="str">
        <f t="shared" si="50"/>
        <v/>
      </c>
      <c r="P213" t="str">
        <f t="shared" si="51"/>
        <v/>
      </c>
      <c r="Q213" s="10" t="s">
        <v>155</v>
      </c>
      <c r="R213" s="10"/>
      <c r="S213" s="16">
        <v>0</v>
      </c>
      <c r="T213" s="13"/>
      <c r="U213" s="14"/>
      <c r="V213" s="11"/>
      <c r="W213" s="10" t="s">
        <v>155</v>
      </c>
      <c r="X213" s="29"/>
      <c r="AA213" t="s">
        <v>331</v>
      </c>
      <c r="AB213">
        <v>0</v>
      </c>
      <c r="AI213" t="s">
        <v>155</v>
      </c>
      <c r="AQ213" t="s">
        <v>155</v>
      </c>
      <c r="AR213" t="s">
        <v>333</v>
      </c>
    </row>
    <row r="214" spans="1:44" ht="15" customHeight="1" x14ac:dyDescent="0.35">
      <c r="A214">
        <v>2</v>
      </c>
      <c r="B214" s="26">
        <f t="shared" si="39"/>
        <v>46273.6875</v>
      </c>
      <c r="C214" t="s">
        <v>43</v>
      </c>
      <c r="D214">
        <v>5</v>
      </c>
      <c r="E214" s="26">
        <f t="shared" si="40"/>
        <v>46273.802083333343</v>
      </c>
      <c r="F214" s="26">
        <f t="shared" si="41"/>
        <v>46273.781250000007</v>
      </c>
      <c r="G214">
        <f t="shared" si="42"/>
        <v>0</v>
      </c>
      <c r="H214">
        <f t="shared" si="43"/>
        <v>0</v>
      </c>
      <c r="I214" s="27">
        <f t="shared" si="44"/>
        <v>0</v>
      </c>
      <c r="J214" s="28" t="str">
        <f t="shared" si="45"/>
        <v>NULL</v>
      </c>
      <c r="K214" s="29" t="str">
        <f t="shared" si="46"/>
        <v/>
      </c>
      <c r="L214" s="26" t="str">
        <f t="shared" si="47"/>
        <v/>
      </c>
      <c r="M214" t="str">
        <f t="shared" si="48"/>
        <v/>
      </c>
      <c r="N214" s="28" t="str">
        <f t="shared" si="49"/>
        <v>NULL</v>
      </c>
      <c r="O214" t="str">
        <f t="shared" si="50"/>
        <v/>
      </c>
      <c r="P214" t="str">
        <f t="shared" si="51"/>
        <v/>
      </c>
      <c r="Q214" s="10"/>
      <c r="R214" s="10"/>
      <c r="S214" s="16">
        <v>0</v>
      </c>
      <c r="T214" s="13"/>
      <c r="U214" s="14"/>
      <c r="V214" s="11"/>
      <c r="W214" s="10"/>
      <c r="X214" s="29"/>
      <c r="AA214" t="s">
        <v>331</v>
      </c>
      <c r="AB214">
        <v>0</v>
      </c>
      <c r="AR214" t="s">
        <v>333</v>
      </c>
    </row>
    <row r="215" spans="1:44" ht="15" customHeight="1" x14ac:dyDescent="0.35">
      <c r="A215">
        <v>2</v>
      </c>
      <c r="B215" s="26">
        <f t="shared" si="39"/>
        <v>46273.6875</v>
      </c>
      <c r="C215" t="s">
        <v>43</v>
      </c>
      <c r="D215">
        <v>6</v>
      </c>
      <c r="E215" s="26">
        <f t="shared" si="40"/>
        <v>46273.802083333343</v>
      </c>
      <c r="F215" s="26">
        <f t="shared" si="41"/>
        <v>46273.781250000007</v>
      </c>
      <c r="G215">
        <f t="shared" si="42"/>
        <v>0</v>
      </c>
      <c r="H215">
        <f t="shared" si="43"/>
        <v>0</v>
      </c>
      <c r="I215" s="27">
        <f t="shared" si="44"/>
        <v>0</v>
      </c>
      <c r="J215" s="28" t="str">
        <f t="shared" si="45"/>
        <v>NULL</v>
      </c>
      <c r="K215" s="29" t="str">
        <f t="shared" si="46"/>
        <v/>
      </c>
      <c r="L215" s="26" t="str">
        <f t="shared" si="47"/>
        <v/>
      </c>
      <c r="M215" t="str">
        <f t="shared" si="48"/>
        <v/>
      </c>
      <c r="N215" s="28" t="str">
        <f t="shared" si="49"/>
        <v>NULL</v>
      </c>
      <c r="O215" t="str">
        <f t="shared" si="50"/>
        <v/>
      </c>
      <c r="P215" t="str">
        <f t="shared" si="51"/>
        <v/>
      </c>
      <c r="Q215" s="10"/>
      <c r="R215" s="10"/>
      <c r="S215" s="16">
        <v>0</v>
      </c>
      <c r="T215" s="13"/>
      <c r="U215" s="14"/>
      <c r="V215" s="11"/>
      <c r="W215" s="10"/>
      <c r="X215" s="29"/>
      <c r="AA215" t="s">
        <v>331</v>
      </c>
      <c r="AB215">
        <v>0</v>
      </c>
      <c r="AR215" t="s">
        <v>333</v>
      </c>
    </row>
    <row r="216" spans="1:44" ht="15" customHeight="1" x14ac:dyDescent="0.35">
      <c r="A216">
        <v>2</v>
      </c>
      <c r="B216" s="26">
        <f t="shared" si="39"/>
        <v>46273.6875</v>
      </c>
      <c r="C216" t="s">
        <v>44</v>
      </c>
      <c r="D216">
        <v>1</v>
      </c>
      <c r="E216" s="26">
        <f t="shared" si="40"/>
        <v>46273.8125</v>
      </c>
      <c r="F216" s="26">
        <f t="shared" si="41"/>
        <v>46273.791666666664</v>
      </c>
      <c r="G216">
        <f t="shared" si="42"/>
        <v>0</v>
      </c>
      <c r="H216">
        <f t="shared" si="43"/>
        <v>3</v>
      </c>
      <c r="I216" s="27">
        <f t="shared" si="44"/>
        <v>3</v>
      </c>
      <c r="J216" s="28">
        <f t="shared" si="45"/>
        <v>160.87081065597249</v>
      </c>
      <c r="K216" s="29" t="str">
        <f t="shared" si="46"/>
        <v/>
      </c>
      <c r="L216" s="26" t="str">
        <f t="shared" si="47"/>
        <v/>
      </c>
      <c r="M216" t="str">
        <f t="shared" si="48"/>
        <v/>
      </c>
      <c r="N216" s="28">
        <f t="shared" si="49"/>
        <v>53.623603551990833</v>
      </c>
      <c r="O216" t="str">
        <f t="shared" si="50"/>
        <v/>
      </c>
      <c r="P216" t="str">
        <f t="shared" si="51"/>
        <v/>
      </c>
      <c r="Q216" s="10"/>
      <c r="R216" s="10"/>
      <c r="S216" s="16">
        <v>3</v>
      </c>
      <c r="T216" s="13">
        <v>160.87081065597249</v>
      </c>
      <c r="U216" s="14"/>
      <c r="V216" s="11"/>
      <c r="W216" s="10"/>
      <c r="X216" s="29"/>
      <c r="AA216" t="s">
        <v>331</v>
      </c>
      <c r="AB216">
        <v>3</v>
      </c>
      <c r="AC216">
        <v>110.5116279069767</v>
      </c>
      <c r="AD216">
        <v>207.69230769230771</v>
      </c>
      <c r="AL216">
        <v>110.5116279069767</v>
      </c>
      <c r="AM216">
        <v>207.69230769230771</v>
      </c>
      <c r="AR216" t="s">
        <v>334</v>
      </c>
    </row>
    <row r="217" spans="1:44" ht="15" customHeight="1" x14ac:dyDescent="0.35">
      <c r="A217">
        <v>2</v>
      </c>
      <c r="B217" s="26">
        <f t="shared" si="39"/>
        <v>46273.6875</v>
      </c>
      <c r="C217" t="s">
        <v>44</v>
      </c>
      <c r="D217">
        <v>2</v>
      </c>
      <c r="E217" s="26">
        <f t="shared" si="40"/>
        <v>46273.8125</v>
      </c>
      <c r="F217" s="26">
        <f t="shared" si="41"/>
        <v>46273.791666666664</v>
      </c>
      <c r="G217">
        <f t="shared" si="42"/>
        <v>1</v>
      </c>
      <c r="H217">
        <f t="shared" si="43"/>
        <v>2</v>
      </c>
      <c r="I217" s="27">
        <f t="shared" si="44"/>
        <v>1</v>
      </c>
      <c r="J217" s="28">
        <f t="shared" si="45"/>
        <v>0</v>
      </c>
      <c r="K217" s="29" t="str">
        <f t="shared" si="46"/>
        <v>NULL</v>
      </c>
      <c r="L217" s="26" t="str">
        <f t="shared" si="47"/>
        <v/>
      </c>
      <c r="M217" t="str">
        <f t="shared" si="48"/>
        <v>UNKNOWN - NO RATE</v>
      </c>
      <c r="N217" s="28" t="str">
        <f t="shared" si="49"/>
        <v>NULL</v>
      </c>
      <c r="O217" t="str">
        <f t="shared" si="50"/>
        <v/>
      </c>
      <c r="P217" t="str">
        <f t="shared" si="51"/>
        <v/>
      </c>
      <c r="Q217" s="10" t="s">
        <v>155</v>
      </c>
      <c r="R217" s="10"/>
      <c r="S217" s="16">
        <v>1</v>
      </c>
      <c r="T217" s="13">
        <v>0</v>
      </c>
      <c r="U217" s="14"/>
      <c r="V217" s="11"/>
      <c r="W217" s="10" t="s">
        <v>155</v>
      </c>
      <c r="X217" s="29"/>
      <c r="AA217" t="s">
        <v>331</v>
      </c>
      <c r="AB217">
        <v>0</v>
      </c>
      <c r="AI217" t="s">
        <v>155</v>
      </c>
      <c r="AQ217" t="s">
        <v>155</v>
      </c>
      <c r="AR217" t="s">
        <v>333</v>
      </c>
    </row>
    <row r="218" spans="1:44" ht="15" customHeight="1" x14ac:dyDescent="0.35">
      <c r="A218">
        <v>2</v>
      </c>
      <c r="B218" s="26">
        <f t="shared" si="39"/>
        <v>46273.6875</v>
      </c>
      <c r="C218" t="s">
        <v>44</v>
      </c>
      <c r="D218">
        <v>3</v>
      </c>
      <c r="E218" s="26">
        <f t="shared" si="40"/>
        <v>46273.8125</v>
      </c>
      <c r="F218" s="26">
        <f t="shared" si="41"/>
        <v>46273.791666666664</v>
      </c>
      <c r="G218">
        <f t="shared" si="42"/>
        <v>0</v>
      </c>
      <c r="H218">
        <f t="shared" si="43"/>
        <v>0</v>
      </c>
      <c r="I218" s="27">
        <f t="shared" si="44"/>
        <v>0</v>
      </c>
      <c r="J218" s="28" t="str">
        <f t="shared" si="45"/>
        <v>NULL</v>
      </c>
      <c r="K218" s="29" t="str">
        <f t="shared" si="46"/>
        <v/>
      </c>
      <c r="L218" s="26" t="str">
        <f t="shared" si="47"/>
        <v/>
      </c>
      <c r="M218" t="str">
        <f t="shared" si="48"/>
        <v/>
      </c>
      <c r="N218" s="28" t="str">
        <f t="shared" si="49"/>
        <v>NULL</v>
      </c>
      <c r="O218" t="str">
        <f t="shared" si="50"/>
        <v/>
      </c>
      <c r="P218" t="str">
        <f t="shared" si="51"/>
        <v/>
      </c>
      <c r="Q218" s="10"/>
      <c r="R218" s="10"/>
      <c r="S218" s="16">
        <v>0</v>
      </c>
      <c r="T218" s="13"/>
      <c r="U218" s="14"/>
      <c r="V218" s="11"/>
      <c r="W218" s="10"/>
      <c r="X218" s="29"/>
      <c r="AA218" t="s">
        <v>331</v>
      </c>
      <c r="AB218">
        <v>0</v>
      </c>
      <c r="AR218" t="s">
        <v>333</v>
      </c>
    </row>
    <row r="219" spans="1:44" ht="15" customHeight="1" x14ac:dyDescent="0.35">
      <c r="A219">
        <v>2</v>
      </c>
      <c r="B219" s="26">
        <f t="shared" si="39"/>
        <v>46273.6875</v>
      </c>
      <c r="C219" t="s">
        <v>44</v>
      </c>
      <c r="D219">
        <v>4</v>
      </c>
      <c r="E219" s="26">
        <f t="shared" si="40"/>
        <v>46273.8125</v>
      </c>
      <c r="F219" s="26">
        <f t="shared" si="41"/>
        <v>46273.791666666664</v>
      </c>
      <c r="G219">
        <f t="shared" si="42"/>
        <v>0</v>
      </c>
      <c r="H219">
        <f t="shared" si="43"/>
        <v>1</v>
      </c>
      <c r="I219" s="27">
        <f t="shared" si="44"/>
        <v>0</v>
      </c>
      <c r="J219" s="28" t="str">
        <f t="shared" si="45"/>
        <v>NULL</v>
      </c>
      <c r="K219" s="29" t="str">
        <f t="shared" si="46"/>
        <v/>
      </c>
      <c r="L219" s="26" t="str">
        <f t="shared" si="47"/>
        <v/>
      </c>
      <c r="M219" t="str">
        <f t="shared" si="48"/>
        <v/>
      </c>
      <c r="N219" s="28" t="str">
        <f t="shared" si="49"/>
        <v>NULL</v>
      </c>
      <c r="O219" t="str">
        <f t="shared" si="50"/>
        <v/>
      </c>
      <c r="P219" t="str">
        <f t="shared" si="51"/>
        <v/>
      </c>
      <c r="Q219" s="10"/>
      <c r="R219" s="10"/>
      <c r="S219" s="16">
        <v>0</v>
      </c>
      <c r="T219" s="13"/>
      <c r="U219" s="14"/>
      <c r="V219" s="11"/>
      <c r="W219" s="10"/>
      <c r="X219" s="29"/>
      <c r="AA219" t="s">
        <v>331</v>
      </c>
      <c r="AB219">
        <v>0</v>
      </c>
      <c r="AR219" t="s">
        <v>333</v>
      </c>
    </row>
    <row r="220" spans="1:44" ht="15" customHeight="1" x14ac:dyDescent="0.35">
      <c r="A220">
        <v>2</v>
      </c>
      <c r="B220" s="26">
        <f t="shared" si="39"/>
        <v>46273.6875</v>
      </c>
      <c r="C220" t="s">
        <v>44</v>
      </c>
      <c r="D220">
        <v>5</v>
      </c>
      <c r="E220" s="26">
        <f t="shared" si="40"/>
        <v>46273.8125</v>
      </c>
      <c r="F220" s="26">
        <f t="shared" si="41"/>
        <v>46273.791666666664</v>
      </c>
      <c r="G220">
        <f t="shared" si="42"/>
        <v>0</v>
      </c>
      <c r="H220">
        <f t="shared" si="43"/>
        <v>0</v>
      </c>
      <c r="I220" s="27">
        <f t="shared" si="44"/>
        <v>0</v>
      </c>
      <c r="J220" s="28" t="str">
        <f t="shared" si="45"/>
        <v>NULL</v>
      </c>
      <c r="K220" s="29" t="str">
        <f t="shared" si="46"/>
        <v/>
      </c>
      <c r="L220" s="26" t="str">
        <f t="shared" si="47"/>
        <v/>
      </c>
      <c r="M220" t="str">
        <f t="shared" si="48"/>
        <v/>
      </c>
      <c r="N220" s="28" t="str">
        <f t="shared" si="49"/>
        <v>NULL</v>
      </c>
      <c r="O220" t="str">
        <f t="shared" si="50"/>
        <v/>
      </c>
      <c r="P220" t="str">
        <f t="shared" si="51"/>
        <v/>
      </c>
      <c r="Q220" s="10"/>
      <c r="R220" s="10"/>
      <c r="S220" s="16">
        <v>0</v>
      </c>
      <c r="T220" s="13"/>
      <c r="U220" s="14"/>
      <c r="V220" s="11"/>
      <c r="W220" s="10"/>
      <c r="X220" s="29"/>
      <c r="AA220" t="s">
        <v>331</v>
      </c>
      <c r="AB220">
        <v>0</v>
      </c>
      <c r="AR220" t="s">
        <v>333</v>
      </c>
    </row>
    <row r="221" spans="1:44" ht="15" customHeight="1" x14ac:dyDescent="0.35">
      <c r="A221">
        <v>2</v>
      </c>
      <c r="B221" s="26">
        <f t="shared" si="39"/>
        <v>46273.6875</v>
      </c>
      <c r="C221" t="s">
        <v>44</v>
      </c>
      <c r="D221">
        <v>6</v>
      </c>
      <c r="E221" s="26">
        <f t="shared" si="40"/>
        <v>46273.8125</v>
      </c>
      <c r="F221" s="26">
        <f t="shared" si="41"/>
        <v>46273.791666666664</v>
      </c>
      <c r="G221">
        <f t="shared" si="42"/>
        <v>0</v>
      </c>
      <c r="H221">
        <f t="shared" si="43"/>
        <v>0</v>
      </c>
      <c r="I221" s="27">
        <f t="shared" si="44"/>
        <v>0</v>
      </c>
      <c r="J221" s="28" t="str">
        <f t="shared" si="45"/>
        <v>NULL</v>
      </c>
      <c r="K221" s="29" t="str">
        <f t="shared" si="46"/>
        <v/>
      </c>
      <c r="L221" s="26" t="str">
        <f t="shared" si="47"/>
        <v/>
      </c>
      <c r="M221" t="str">
        <f t="shared" si="48"/>
        <v/>
      </c>
      <c r="N221" s="28" t="str">
        <f t="shared" si="49"/>
        <v>NULL</v>
      </c>
      <c r="O221" t="str">
        <f t="shared" si="50"/>
        <v/>
      </c>
      <c r="P221" t="str">
        <f t="shared" si="51"/>
        <v/>
      </c>
      <c r="Q221" s="10"/>
      <c r="R221" s="10"/>
      <c r="S221" s="16">
        <v>0</v>
      </c>
      <c r="T221" s="13"/>
      <c r="U221" s="14"/>
      <c r="V221" s="11"/>
      <c r="W221" s="10"/>
      <c r="X221" s="29"/>
      <c r="AA221" t="s">
        <v>331</v>
      </c>
      <c r="AB221">
        <v>0</v>
      </c>
      <c r="AR221" t="s">
        <v>333</v>
      </c>
    </row>
    <row r="222" spans="1:44" ht="15" customHeight="1" x14ac:dyDescent="0.35">
      <c r="A222">
        <v>2</v>
      </c>
      <c r="B222" s="26">
        <f t="shared" si="39"/>
        <v>46273.6875</v>
      </c>
      <c r="C222" t="s">
        <v>45</v>
      </c>
      <c r="D222">
        <v>1</v>
      </c>
      <c r="E222" s="26">
        <f t="shared" si="40"/>
        <v>46273.802083333343</v>
      </c>
      <c r="F222" s="26">
        <f t="shared" si="41"/>
        <v>46273.781250000007</v>
      </c>
      <c r="G222">
        <f t="shared" si="42"/>
        <v>0</v>
      </c>
      <c r="H222">
        <f t="shared" si="43"/>
        <v>3</v>
      </c>
      <c r="I222" s="27">
        <f t="shared" si="44"/>
        <v>3</v>
      </c>
      <c r="J222" s="28">
        <f t="shared" si="45"/>
        <v>160.87081065597249</v>
      </c>
      <c r="K222" s="29" t="str">
        <f t="shared" si="46"/>
        <v/>
      </c>
      <c r="L222" s="26" t="str">
        <f t="shared" si="47"/>
        <v/>
      </c>
      <c r="M222" t="str">
        <f t="shared" si="48"/>
        <v/>
      </c>
      <c r="N222" s="28">
        <f t="shared" si="49"/>
        <v>53.623603551990833</v>
      </c>
      <c r="O222" t="str">
        <f t="shared" si="50"/>
        <v/>
      </c>
      <c r="P222" t="str">
        <f t="shared" si="51"/>
        <v/>
      </c>
      <c r="Q222" s="10"/>
      <c r="R222" s="10"/>
      <c r="S222" s="16">
        <v>3</v>
      </c>
      <c r="T222" s="13">
        <v>160.87081065597249</v>
      </c>
      <c r="U222" s="14"/>
      <c r="V222" s="11"/>
      <c r="W222" s="10"/>
      <c r="X222" s="29"/>
      <c r="AA222" t="s">
        <v>331</v>
      </c>
      <c r="AB222">
        <v>3</v>
      </c>
      <c r="AC222">
        <v>110.5116279069767</v>
      </c>
      <c r="AD222">
        <v>207.69230769230771</v>
      </c>
      <c r="AL222">
        <v>110.5116279069767</v>
      </c>
      <c r="AM222">
        <v>207.69230769230771</v>
      </c>
      <c r="AR222" t="s">
        <v>334</v>
      </c>
    </row>
    <row r="223" spans="1:44" ht="15" customHeight="1" x14ac:dyDescent="0.35">
      <c r="A223">
        <v>2</v>
      </c>
      <c r="B223" s="26">
        <f t="shared" si="39"/>
        <v>46273.6875</v>
      </c>
      <c r="C223" t="s">
        <v>45</v>
      </c>
      <c r="D223">
        <v>2</v>
      </c>
      <c r="E223" s="26">
        <f t="shared" si="40"/>
        <v>46273.802083333343</v>
      </c>
      <c r="F223" s="26">
        <f t="shared" si="41"/>
        <v>46273.781250000007</v>
      </c>
      <c r="G223">
        <f t="shared" si="42"/>
        <v>0</v>
      </c>
      <c r="H223">
        <f t="shared" si="43"/>
        <v>1</v>
      </c>
      <c r="I223" s="27">
        <f t="shared" si="44"/>
        <v>1</v>
      </c>
      <c r="J223" s="28">
        <f t="shared" si="45"/>
        <v>0</v>
      </c>
      <c r="K223" s="29" t="str">
        <f t="shared" si="46"/>
        <v/>
      </c>
      <c r="L223" s="26" t="str">
        <f t="shared" si="47"/>
        <v/>
      </c>
      <c r="M223" t="str">
        <f t="shared" si="48"/>
        <v/>
      </c>
      <c r="N223" s="28" t="str">
        <f t="shared" si="49"/>
        <v>NULL</v>
      </c>
      <c r="O223" t="str">
        <f t="shared" si="50"/>
        <v/>
      </c>
      <c r="P223" t="str">
        <f t="shared" si="51"/>
        <v/>
      </c>
      <c r="Q223" s="10"/>
      <c r="R223" s="10"/>
      <c r="S223" s="16">
        <v>1</v>
      </c>
      <c r="T223" s="13">
        <v>0</v>
      </c>
      <c r="U223" s="14"/>
      <c r="V223" s="11"/>
      <c r="W223" s="10"/>
      <c r="X223" s="29"/>
      <c r="AA223" t="s">
        <v>331</v>
      </c>
      <c r="AB223">
        <v>0</v>
      </c>
      <c r="AR223" t="s">
        <v>333</v>
      </c>
    </row>
    <row r="224" spans="1:44" ht="15" customHeight="1" x14ac:dyDescent="0.35">
      <c r="A224">
        <v>2</v>
      </c>
      <c r="B224" s="26">
        <f t="shared" si="39"/>
        <v>46273.6875</v>
      </c>
      <c r="C224" t="s">
        <v>45</v>
      </c>
      <c r="D224">
        <v>3</v>
      </c>
      <c r="E224" s="26">
        <f t="shared" si="40"/>
        <v>46273.802083333343</v>
      </c>
      <c r="F224" s="26">
        <f t="shared" si="41"/>
        <v>46273.781250000007</v>
      </c>
      <c r="G224">
        <f t="shared" si="42"/>
        <v>0</v>
      </c>
      <c r="H224">
        <f t="shared" si="43"/>
        <v>0</v>
      </c>
      <c r="I224" s="27">
        <f t="shared" si="44"/>
        <v>0</v>
      </c>
      <c r="J224" s="28" t="str">
        <f t="shared" si="45"/>
        <v>NULL</v>
      </c>
      <c r="K224" s="29" t="str">
        <f t="shared" si="46"/>
        <v/>
      </c>
      <c r="L224" s="26" t="str">
        <f t="shared" si="47"/>
        <v/>
      </c>
      <c r="M224" t="str">
        <f t="shared" si="48"/>
        <v/>
      </c>
      <c r="N224" s="28" t="str">
        <f t="shared" si="49"/>
        <v>NULL</v>
      </c>
      <c r="O224" t="str">
        <f t="shared" si="50"/>
        <v/>
      </c>
      <c r="P224" t="str">
        <f t="shared" si="51"/>
        <v/>
      </c>
      <c r="Q224" s="10"/>
      <c r="R224" s="10"/>
      <c r="S224" s="16">
        <v>0</v>
      </c>
      <c r="T224" s="13"/>
      <c r="U224" s="14"/>
      <c r="V224" s="11"/>
      <c r="W224" s="10"/>
      <c r="X224" s="29"/>
      <c r="AA224" t="s">
        <v>331</v>
      </c>
      <c r="AB224">
        <v>0</v>
      </c>
      <c r="AR224" t="s">
        <v>333</v>
      </c>
    </row>
    <row r="225" spans="1:44" ht="15" customHeight="1" x14ac:dyDescent="0.35">
      <c r="A225">
        <v>2</v>
      </c>
      <c r="B225" s="26">
        <f t="shared" si="39"/>
        <v>46273.6875</v>
      </c>
      <c r="C225" t="s">
        <v>45</v>
      </c>
      <c r="D225">
        <v>4</v>
      </c>
      <c r="E225" s="26">
        <f t="shared" si="40"/>
        <v>46273.802083333343</v>
      </c>
      <c r="F225" s="26">
        <f t="shared" si="41"/>
        <v>46273.781250000007</v>
      </c>
      <c r="G225">
        <f t="shared" si="42"/>
        <v>0</v>
      </c>
      <c r="H225">
        <f t="shared" si="43"/>
        <v>1</v>
      </c>
      <c r="I225" s="27">
        <f t="shared" si="44"/>
        <v>0</v>
      </c>
      <c r="J225" s="28" t="str">
        <f t="shared" si="45"/>
        <v>NULL</v>
      </c>
      <c r="K225" s="29" t="str">
        <f t="shared" si="46"/>
        <v/>
      </c>
      <c r="L225" s="26" t="str">
        <f t="shared" si="47"/>
        <v/>
      </c>
      <c r="M225" t="str">
        <f t="shared" si="48"/>
        <v/>
      </c>
      <c r="N225" s="28" t="str">
        <f t="shared" si="49"/>
        <v>NULL</v>
      </c>
      <c r="O225" t="str">
        <f t="shared" si="50"/>
        <v/>
      </c>
      <c r="P225" t="str">
        <f t="shared" si="51"/>
        <v/>
      </c>
      <c r="Q225" s="10"/>
      <c r="R225" s="10"/>
      <c r="S225" s="16">
        <v>0</v>
      </c>
      <c r="T225" s="13"/>
      <c r="U225" s="14"/>
      <c r="V225" s="11"/>
      <c r="W225" s="10"/>
      <c r="X225" s="29"/>
      <c r="AA225" t="s">
        <v>331</v>
      </c>
      <c r="AB225">
        <v>0</v>
      </c>
      <c r="AR225" t="s">
        <v>333</v>
      </c>
    </row>
    <row r="226" spans="1:44" ht="15" customHeight="1" x14ac:dyDescent="0.35">
      <c r="A226">
        <v>2</v>
      </c>
      <c r="B226" s="26">
        <f t="shared" si="39"/>
        <v>46273.6875</v>
      </c>
      <c r="C226" t="s">
        <v>45</v>
      </c>
      <c r="D226">
        <v>5</v>
      </c>
      <c r="E226" s="26">
        <f t="shared" si="40"/>
        <v>46273.802083333343</v>
      </c>
      <c r="F226" s="26">
        <f t="shared" si="41"/>
        <v>46273.781250000007</v>
      </c>
      <c r="G226">
        <f t="shared" si="42"/>
        <v>0</v>
      </c>
      <c r="H226">
        <f t="shared" si="43"/>
        <v>0</v>
      </c>
      <c r="I226" s="27">
        <f t="shared" si="44"/>
        <v>0</v>
      </c>
      <c r="J226" s="28" t="str">
        <f t="shared" si="45"/>
        <v>NULL</v>
      </c>
      <c r="K226" s="29" t="str">
        <f t="shared" si="46"/>
        <v/>
      </c>
      <c r="L226" s="26" t="str">
        <f t="shared" si="47"/>
        <v/>
      </c>
      <c r="M226" t="str">
        <f t="shared" si="48"/>
        <v/>
      </c>
      <c r="N226" s="28" t="str">
        <f t="shared" si="49"/>
        <v>NULL</v>
      </c>
      <c r="O226" t="str">
        <f t="shared" si="50"/>
        <v/>
      </c>
      <c r="P226" t="str">
        <f t="shared" si="51"/>
        <v/>
      </c>
      <c r="Q226" s="10"/>
      <c r="R226" s="10"/>
      <c r="S226" s="16">
        <v>0</v>
      </c>
      <c r="T226" s="13"/>
      <c r="U226" s="14"/>
      <c r="V226" s="11"/>
      <c r="W226" s="10"/>
      <c r="X226" s="29"/>
      <c r="AA226" t="s">
        <v>331</v>
      </c>
      <c r="AB226">
        <v>0</v>
      </c>
      <c r="AR226" t="s">
        <v>333</v>
      </c>
    </row>
    <row r="227" spans="1:44" ht="15" customHeight="1" x14ac:dyDescent="0.35">
      <c r="A227">
        <v>2</v>
      </c>
      <c r="B227" s="26">
        <f t="shared" si="39"/>
        <v>46273.6875</v>
      </c>
      <c r="C227" t="s">
        <v>45</v>
      </c>
      <c r="D227">
        <v>6</v>
      </c>
      <c r="E227" s="26">
        <f t="shared" si="40"/>
        <v>46273.802083333343</v>
      </c>
      <c r="F227" s="26">
        <f t="shared" si="41"/>
        <v>46273.781250000007</v>
      </c>
      <c r="G227">
        <f t="shared" si="42"/>
        <v>0</v>
      </c>
      <c r="H227">
        <f t="shared" si="43"/>
        <v>0</v>
      </c>
      <c r="I227" s="27">
        <f t="shared" si="44"/>
        <v>0</v>
      </c>
      <c r="J227" s="28" t="str">
        <f t="shared" si="45"/>
        <v>NULL</v>
      </c>
      <c r="K227" s="29" t="str">
        <f t="shared" si="46"/>
        <v/>
      </c>
      <c r="L227" s="26" t="str">
        <f t="shared" si="47"/>
        <v/>
      </c>
      <c r="M227" t="str">
        <f t="shared" si="48"/>
        <v/>
      </c>
      <c r="N227" s="28" t="str">
        <f t="shared" si="49"/>
        <v>NULL</v>
      </c>
      <c r="O227" t="str">
        <f t="shared" si="50"/>
        <v/>
      </c>
      <c r="P227" t="str">
        <f t="shared" si="51"/>
        <v/>
      </c>
      <c r="Q227" s="10"/>
      <c r="R227" s="10"/>
      <c r="S227" s="16">
        <v>0</v>
      </c>
      <c r="T227" s="13"/>
      <c r="U227" s="14"/>
      <c r="V227" s="11"/>
      <c r="W227" s="10"/>
      <c r="X227" s="29"/>
      <c r="AA227" t="s">
        <v>331</v>
      </c>
      <c r="AB227">
        <v>0</v>
      </c>
      <c r="AR227" t="s">
        <v>333</v>
      </c>
    </row>
    <row r="228" spans="1:44" ht="15" customHeight="1" x14ac:dyDescent="0.35">
      <c r="A228">
        <v>2</v>
      </c>
      <c r="B228" s="26">
        <f t="shared" si="39"/>
        <v>46273.6875</v>
      </c>
      <c r="C228" t="s">
        <v>46</v>
      </c>
      <c r="D228">
        <v>1</v>
      </c>
      <c r="E228" s="26">
        <f t="shared" si="40"/>
        <v>46273.822916666657</v>
      </c>
      <c r="F228" s="26">
        <f t="shared" si="41"/>
        <v>46273.802083333321</v>
      </c>
      <c r="G228">
        <f t="shared" si="42"/>
        <v>0</v>
      </c>
      <c r="H228">
        <f t="shared" si="43"/>
        <v>11</v>
      </c>
      <c r="I228" s="27">
        <f t="shared" si="44"/>
        <v>3</v>
      </c>
      <c r="J228" s="28">
        <f t="shared" si="45"/>
        <v>160.87081065597249</v>
      </c>
      <c r="K228" s="29" t="str">
        <f t="shared" si="46"/>
        <v/>
      </c>
      <c r="L228" s="26" t="str">
        <f t="shared" si="47"/>
        <v/>
      </c>
      <c r="M228" t="str">
        <f t="shared" si="48"/>
        <v/>
      </c>
      <c r="N228" s="28">
        <f t="shared" si="49"/>
        <v>53.623603551990833</v>
      </c>
      <c r="O228" t="str">
        <f t="shared" si="50"/>
        <v/>
      </c>
      <c r="P228" t="str">
        <f t="shared" si="51"/>
        <v/>
      </c>
      <c r="Q228" s="10"/>
      <c r="R228" s="10"/>
      <c r="S228" s="16">
        <v>3</v>
      </c>
      <c r="T228" s="13">
        <v>160.87081065597249</v>
      </c>
      <c r="U228" s="14"/>
      <c r="V228" s="11"/>
      <c r="W228" s="10"/>
      <c r="X228" s="29"/>
      <c r="AA228" t="s">
        <v>331</v>
      </c>
      <c r="AB228">
        <v>3</v>
      </c>
      <c r="AC228">
        <v>110.5116279069767</v>
      </c>
      <c r="AD228">
        <v>207.69230769230771</v>
      </c>
      <c r="AL228">
        <v>110.5116279069767</v>
      </c>
      <c r="AM228">
        <v>207.69230769230771</v>
      </c>
      <c r="AR228" t="s">
        <v>334</v>
      </c>
    </row>
    <row r="229" spans="1:44" ht="15" customHeight="1" x14ac:dyDescent="0.35">
      <c r="A229">
        <v>2</v>
      </c>
      <c r="B229" s="26">
        <f t="shared" si="39"/>
        <v>46273.6875</v>
      </c>
      <c r="C229" t="s">
        <v>46</v>
      </c>
      <c r="D229">
        <v>2</v>
      </c>
      <c r="E229" s="26">
        <f t="shared" si="40"/>
        <v>46273.822916666657</v>
      </c>
      <c r="F229" s="26">
        <f t="shared" si="41"/>
        <v>46273.802083333321</v>
      </c>
      <c r="G229">
        <f t="shared" si="42"/>
        <v>0</v>
      </c>
      <c r="H229">
        <f t="shared" si="43"/>
        <v>2</v>
      </c>
      <c r="I229" s="27">
        <f t="shared" si="44"/>
        <v>1</v>
      </c>
      <c r="J229" s="28">
        <f t="shared" si="45"/>
        <v>0</v>
      </c>
      <c r="K229" s="29" t="str">
        <f t="shared" si="46"/>
        <v/>
      </c>
      <c r="L229" s="26" t="str">
        <f t="shared" si="47"/>
        <v/>
      </c>
      <c r="M229" t="str">
        <f t="shared" si="48"/>
        <v/>
      </c>
      <c r="N229" s="28" t="str">
        <f t="shared" si="49"/>
        <v>NULL</v>
      </c>
      <c r="O229" t="str">
        <f t="shared" si="50"/>
        <v/>
      </c>
      <c r="P229" t="str">
        <f t="shared" si="51"/>
        <v/>
      </c>
      <c r="Q229" s="10"/>
      <c r="R229" s="10"/>
      <c r="S229" s="16">
        <v>1</v>
      </c>
      <c r="T229" s="13">
        <v>0</v>
      </c>
      <c r="U229" s="14"/>
      <c r="V229" s="11"/>
      <c r="W229" s="10"/>
      <c r="X229" s="29"/>
      <c r="AA229" t="s">
        <v>331</v>
      </c>
      <c r="AB229">
        <v>0</v>
      </c>
      <c r="AR229" t="s">
        <v>333</v>
      </c>
    </row>
    <row r="230" spans="1:44" ht="15" customHeight="1" x14ac:dyDescent="0.35">
      <c r="A230">
        <v>2</v>
      </c>
      <c r="B230" s="26">
        <f t="shared" si="39"/>
        <v>46273.6875</v>
      </c>
      <c r="C230" t="s">
        <v>46</v>
      </c>
      <c r="D230">
        <v>3</v>
      </c>
      <c r="E230" s="26">
        <f t="shared" si="40"/>
        <v>46273.822916666657</v>
      </c>
      <c r="F230" s="26">
        <f t="shared" si="41"/>
        <v>46273.802083333321</v>
      </c>
      <c r="G230">
        <f t="shared" si="42"/>
        <v>0</v>
      </c>
      <c r="H230">
        <f t="shared" si="43"/>
        <v>0</v>
      </c>
      <c r="I230" s="27">
        <f t="shared" si="44"/>
        <v>0</v>
      </c>
      <c r="J230" s="28" t="str">
        <f t="shared" si="45"/>
        <v>NULL</v>
      </c>
      <c r="K230" s="29" t="str">
        <f t="shared" si="46"/>
        <v/>
      </c>
      <c r="L230" s="26" t="str">
        <f t="shared" si="47"/>
        <v/>
      </c>
      <c r="M230" t="str">
        <f t="shared" si="48"/>
        <v/>
      </c>
      <c r="N230" s="28" t="str">
        <f t="shared" si="49"/>
        <v>NULL</v>
      </c>
      <c r="O230" t="str">
        <f t="shared" si="50"/>
        <v/>
      </c>
      <c r="P230" t="str">
        <f t="shared" si="51"/>
        <v/>
      </c>
      <c r="Q230" s="10"/>
      <c r="R230" s="10"/>
      <c r="S230" s="16">
        <v>0</v>
      </c>
      <c r="T230" s="13"/>
      <c r="U230" s="14"/>
      <c r="V230" s="11"/>
      <c r="W230" s="10"/>
      <c r="X230" s="29"/>
      <c r="AA230" t="s">
        <v>331</v>
      </c>
      <c r="AB230">
        <v>0</v>
      </c>
      <c r="AR230" t="s">
        <v>333</v>
      </c>
    </row>
    <row r="231" spans="1:44" ht="15" customHeight="1" x14ac:dyDescent="0.35">
      <c r="A231">
        <v>2</v>
      </c>
      <c r="B231" s="26">
        <f t="shared" si="39"/>
        <v>46273.6875</v>
      </c>
      <c r="C231" t="s">
        <v>46</v>
      </c>
      <c r="D231">
        <v>4</v>
      </c>
      <c r="E231" s="26">
        <f t="shared" si="40"/>
        <v>46273.822916666657</v>
      </c>
      <c r="F231" s="26">
        <f t="shared" si="41"/>
        <v>46273.802083333321</v>
      </c>
      <c r="G231">
        <f t="shared" si="42"/>
        <v>0</v>
      </c>
      <c r="H231">
        <f t="shared" si="43"/>
        <v>1</v>
      </c>
      <c r="I231" s="27">
        <f t="shared" si="44"/>
        <v>0</v>
      </c>
      <c r="J231" s="28" t="str">
        <f t="shared" si="45"/>
        <v>NULL</v>
      </c>
      <c r="K231" s="29" t="str">
        <f t="shared" si="46"/>
        <v/>
      </c>
      <c r="L231" s="26" t="str">
        <f t="shared" si="47"/>
        <v/>
      </c>
      <c r="M231" t="str">
        <f t="shared" si="48"/>
        <v/>
      </c>
      <c r="N231" s="28" t="str">
        <f t="shared" si="49"/>
        <v>NULL</v>
      </c>
      <c r="O231" t="str">
        <f t="shared" si="50"/>
        <v/>
      </c>
      <c r="P231" t="str">
        <f t="shared" si="51"/>
        <v/>
      </c>
      <c r="Q231" s="10"/>
      <c r="R231" s="10"/>
      <c r="S231" s="16">
        <v>0</v>
      </c>
      <c r="T231" s="13"/>
      <c r="U231" s="14"/>
      <c r="V231" s="11"/>
      <c r="W231" s="10"/>
      <c r="X231" s="29"/>
      <c r="AA231" t="s">
        <v>331</v>
      </c>
      <c r="AB231">
        <v>0</v>
      </c>
      <c r="AR231" t="s">
        <v>333</v>
      </c>
    </row>
    <row r="232" spans="1:44" ht="15" customHeight="1" x14ac:dyDescent="0.35">
      <c r="A232">
        <v>2</v>
      </c>
      <c r="B232" s="26">
        <f t="shared" si="39"/>
        <v>46273.6875</v>
      </c>
      <c r="C232" t="s">
        <v>46</v>
      </c>
      <c r="D232">
        <v>5</v>
      </c>
      <c r="E232" s="26">
        <f t="shared" si="40"/>
        <v>46273.822916666657</v>
      </c>
      <c r="F232" s="26">
        <f t="shared" si="41"/>
        <v>46273.802083333321</v>
      </c>
      <c r="G232">
        <f t="shared" si="42"/>
        <v>0</v>
      </c>
      <c r="H232">
        <f t="shared" si="43"/>
        <v>1</v>
      </c>
      <c r="I232" s="27">
        <f t="shared" si="44"/>
        <v>0</v>
      </c>
      <c r="J232" s="28" t="str">
        <f t="shared" si="45"/>
        <v>NULL</v>
      </c>
      <c r="K232" s="29" t="str">
        <f t="shared" si="46"/>
        <v/>
      </c>
      <c r="L232" s="26" t="str">
        <f t="shared" si="47"/>
        <v/>
      </c>
      <c r="M232" t="str">
        <f t="shared" si="48"/>
        <v/>
      </c>
      <c r="N232" s="28" t="str">
        <f t="shared" si="49"/>
        <v>NULL</v>
      </c>
      <c r="O232" t="str">
        <f t="shared" si="50"/>
        <v/>
      </c>
      <c r="P232" t="str">
        <f t="shared" si="51"/>
        <v/>
      </c>
      <c r="Q232" s="10"/>
      <c r="R232" s="10"/>
      <c r="S232" s="16">
        <v>0</v>
      </c>
      <c r="T232" s="13"/>
      <c r="U232" s="14"/>
      <c r="V232" s="11"/>
      <c r="W232" s="10"/>
      <c r="X232" s="29"/>
      <c r="AA232" t="s">
        <v>331</v>
      </c>
      <c r="AB232">
        <v>0</v>
      </c>
      <c r="AR232" t="s">
        <v>333</v>
      </c>
    </row>
    <row r="233" spans="1:44" ht="15" customHeight="1" x14ac:dyDescent="0.35">
      <c r="A233">
        <v>2</v>
      </c>
      <c r="B233" s="26">
        <f t="shared" si="39"/>
        <v>46273.6875</v>
      </c>
      <c r="C233" t="s">
        <v>46</v>
      </c>
      <c r="D233">
        <v>6</v>
      </c>
      <c r="E233" s="26">
        <f t="shared" si="40"/>
        <v>46273.822916666657</v>
      </c>
      <c r="F233" s="26">
        <f t="shared" si="41"/>
        <v>46273.802083333321</v>
      </c>
      <c r="G233">
        <f t="shared" si="42"/>
        <v>0</v>
      </c>
      <c r="H233">
        <f t="shared" si="43"/>
        <v>0</v>
      </c>
      <c r="I233" s="27">
        <f t="shared" si="44"/>
        <v>0</v>
      </c>
      <c r="J233" s="28" t="str">
        <f t="shared" si="45"/>
        <v>NULL</v>
      </c>
      <c r="K233" s="29" t="str">
        <f t="shared" si="46"/>
        <v/>
      </c>
      <c r="L233" s="26" t="str">
        <f t="shared" si="47"/>
        <v/>
      </c>
      <c r="M233" t="str">
        <f t="shared" si="48"/>
        <v/>
      </c>
      <c r="N233" s="28" t="str">
        <f t="shared" si="49"/>
        <v>NULL</v>
      </c>
      <c r="O233" t="str">
        <f t="shared" si="50"/>
        <v/>
      </c>
      <c r="P233" t="str">
        <f t="shared" si="51"/>
        <v/>
      </c>
      <c r="Q233" s="10"/>
      <c r="R233" s="10"/>
      <c r="S233" s="16">
        <v>0</v>
      </c>
      <c r="T233" s="13"/>
      <c r="U233" s="14"/>
      <c r="V233" s="11"/>
      <c r="W233" s="10"/>
      <c r="X233" s="29"/>
      <c r="AA233" t="s">
        <v>331</v>
      </c>
      <c r="AB233">
        <v>0</v>
      </c>
      <c r="AR233" t="s">
        <v>333</v>
      </c>
    </row>
    <row r="234" spans="1:44" ht="15" customHeight="1" x14ac:dyDescent="0.35">
      <c r="A234">
        <v>2</v>
      </c>
      <c r="B234" s="26">
        <f t="shared" si="39"/>
        <v>46273.6875</v>
      </c>
      <c r="C234" t="s">
        <v>47</v>
      </c>
      <c r="D234">
        <v>1</v>
      </c>
      <c r="E234" s="26">
        <f t="shared" si="40"/>
        <v>46273.822916666657</v>
      </c>
      <c r="F234" s="26">
        <f t="shared" si="41"/>
        <v>46273.802083333321</v>
      </c>
      <c r="G234">
        <f t="shared" si="42"/>
        <v>8</v>
      </c>
      <c r="H234">
        <f t="shared" si="43"/>
        <v>11</v>
      </c>
      <c r="I234" s="27">
        <f t="shared" si="44"/>
        <v>3</v>
      </c>
      <c r="J234" s="28">
        <f t="shared" si="45"/>
        <v>160.87081065597249</v>
      </c>
      <c r="K234" s="29">
        <f t="shared" si="46"/>
        <v>2.8490770417853753E-3</v>
      </c>
      <c r="L234" s="26">
        <f t="shared" si="47"/>
        <v>46273.690349077042</v>
      </c>
      <c r="M234" t="str">
        <f t="shared" si="48"/>
        <v>YES</v>
      </c>
      <c r="N234" s="28">
        <f t="shared" si="49"/>
        <v>53.623603551990833</v>
      </c>
      <c r="O234" t="str">
        <f t="shared" si="50"/>
        <v/>
      </c>
      <c r="P234" t="str">
        <f t="shared" si="51"/>
        <v/>
      </c>
      <c r="Q234" s="10" t="s">
        <v>151</v>
      </c>
      <c r="R234" s="10"/>
      <c r="S234" s="16">
        <v>3</v>
      </c>
      <c r="T234" s="13">
        <v>160.87081065597249</v>
      </c>
      <c r="U234" s="14">
        <v>2.8490770370370368E-3</v>
      </c>
      <c r="V234" s="11">
        <v>46273.690349077027</v>
      </c>
      <c r="W234" s="10" t="s">
        <v>151</v>
      </c>
      <c r="X234" s="29">
        <v>0</v>
      </c>
      <c r="AA234" t="s">
        <v>331</v>
      </c>
      <c r="AB234">
        <v>3</v>
      </c>
      <c r="AC234">
        <v>110.5116279069767</v>
      </c>
      <c r="AD234">
        <v>207.69230769230771</v>
      </c>
      <c r="AE234" s="54">
        <v>2.2067901273148151E-3</v>
      </c>
      <c r="AF234" s="54">
        <v>4.1473765393518517E-3</v>
      </c>
      <c r="AG234" s="53">
        <v>46273.68970679013</v>
      </c>
      <c r="AH234" s="53">
        <v>46273.691647376538</v>
      </c>
      <c r="AI234" t="s">
        <v>151</v>
      </c>
      <c r="AL234">
        <v>110.5116279069767</v>
      </c>
      <c r="AM234">
        <v>207.69230769230771</v>
      </c>
      <c r="AN234" s="54">
        <v>2.2067901273148151E-3</v>
      </c>
      <c r="AO234" s="54">
        <v>4.1473765393518517E-3</v>
      </c>
      <c r="AP234" s="53">
        <v>46273.691647376538</v>
      </c>
      <c r="AQ234" t="s">
        <v>151</v>
      </c>
      <c r="AR234" t="s">
        <v>334</v>
      </c>
    </row>
    <row r="235" spans="1:44" ht="15" customHeight="1" x14ac:dyDescent="0.35">
      <c r="A235">
        <v>2</v>
      </c>
      <c r="B235" s="26">
        <f t="shared" si="39"/>
        <v>46273.6875</v>
      </c>
      <c r="C235" t="s">
        <v>47</v>
      </c>
      <c r="D235">
        <v>2</v>
      </c>
      <c r="E235" s="26">
        <f t="shared" si="40"/>
        <v>46273.822916666657</v>
      </c>
      <c r="F235" s="26">
        <f t="shared" si="41"/>
        <v>46273.802083333321</v>
      </c>
      <c r="G235">
        <f t="shared" si="42"/>
        <v>0</v>
      </c>
      <c r="H235">
        <f t="shared" si="43"/>
        <v>2</v>
      </c>
      <c r="I235" s="27">
        <f t="shared" si="44"/>
        <v>1</v>
      </c>
      <c r="J235" s="28">
        <f t="shared" si="45"/>
        <v>0</v>
      </c>
      <c r="K235" s="29" t="str">
        <f t="shared" si="46"/>
        <v/>
      </c>
      <c r="L235" s="26" t="str">
        <f t="shared" si="47"/>
        <v/>
      </c>
      <c r="M235" t="str">
        <f t="shared" si="48"/>
        <v/>
      </c>
      <c r="N235" s="28" t="str">
        <f t="shared" si="49"/>
        <v>NULL</v>
      </c>
      <c r="O235" t="str">
        <f t="shared" si="50"/>
        <v/>
      </c>
      <c r="P235" t="str">
        <f t="shared" si="51"/>
        <v/>
      </c>
      <c r="Q235" s="10"/>
      <c r="R235" s="10"/>
      <c r="S235" s="16">
        <v>1</v>
      </c>
      <c r="T235" s="13">
        <v>0</v>
      </c>
      <c r="U235" s="14"/>
      <c r="V235" s="11"/>
      <c r="W235" s="10"/>
      <c r="X235" s="29"/>
      <c r="AA235" t="s">
        <v>331</v>
      </c>
      <c r="AB235">
        <v>0</v>
      </c>
      <c r="AR235" t="s">
        <v>333</v>
      </c>
    </row>
    <row r="236" spans="1:44" ht="15" customHeight="1" x14ac:dyDescent="0.35">
      <c r="A236">
        <v>2</v>
      </c>
      <c r="B236" s="26">
        <f t="shared" si="39"/>
        <v>46273.6875</v>
      </c>
      <c r="C236" t="s">
        <v>47</v>
      </c>
      <c r="D236">
        <v>3</v>
      </c>
      <c r="E236" s="26">
        <f t="shared" si="40"/>
        <v>46273.822916666657</v>
      </c>
      <c r="F236" s="26">
        <f t="shared" si="41"/>
        <v>46273.802083333321</v>
      </c>
      <c r="G236">
        <f t="shared" si="42"/>
        <v>0</v>
      </c>
      <c r="H236">
        <f t="shared" si="43"/>
        <v>0</v>
      </c>
      <c r="I236" s="27">
        <f t="shared" si="44"/>
        <v>0</v>
      </c>
      <c r="J236" s="28" t="str">
        <f t="shared" si="45"/>
        <v>NULL</v>
      </c>
      <c r="K236" s="29" t="str">
        <f t="shared" si="46"/>
        <v/>
      </c>
      <c r="L236" s="26" t="str">
        <f t="shared" si="47"/>
        <v/>
      </c>
      <c r="M236" t="str">
        <f t="shared" si="48"/>
        <v/>
      </c>
      <c r="N236" s="28" t="str">
        <f t="shared" si="49"/>
        <v>NULL</v>
      </c>
      <c r="O236" t="str">
        <f t="shared" si="50"/>
        <v/>
      </c>
      <c r="P236" t="str">
        <f t="shared" si="51"/>
        <v/>
      </c>
      <c r="Q236" s="10"/>
      <c r="R236" s="10"/>
      <c r="S236" s="16">
        <v>0</v>
      </c>
      <c r="T236" s="13"/>
      <c r="U236" s="14"/>
      <c r="V236" s="11"/>
      <c r="W236" s="10"/>
      <c r="X236" s="29"/>
      <c r="AA236" t="s">
        <v>331</v>
      </c>
      <c r="AB236">
        <v>0</v>
      </c>
      <c r="AR236" t="s">
        <v>333</v>
      </c>
    </row>
    <row r="237" spans="1:44" ht="15" customHeight="1" x14ac:dyDescent="0.35">
      <c r="A237">
        <v>2</v>
      </c>
      <c r="B237" s="26">
        <f t="shared" si="39"/>
        <v>46273.6875</v>
      </c>
      <c r="C237" t="s">
        <v>47</v>
      </c>
      <c r="D237">
        <v>4</v>
      </c>
      <c r="E237" s="26">
        <f t="shared" si="40"/>
        <v>46273.822916666657</v>
      </c>
      <c r="F237" s="26">
        <f t="shared" si="41"/>
        <v>46273.802083333321</v>
      </c>
      <c r="G237">
        <f t="shared" si="42"/>
        <v>0</v>
      </c>
      <c r="H237">
        <f t="shared" si="43"/>
        <v>1</v>
      </c>
      <c r="I237" s="27">
        <f t="shared" si="44"/>
        <v>0</v>
      </c>
      <c r="J237" s="28" t="str">
        <f t="shared" si="45"/>
        <v>NULL</v>
      </c>
      <c r="K237" s="29" t="str">
        <f t="shared" si="46"/>
        <v/>
      </c>
      <c r="L237" s="26" t="str">
        <f t="shared" si="47"/>
        <v/>
      </c>
      <c r="M237" t="str">
        <f t="shared" si="48"/>
        <v/>
      </c>
      <c r="N237" s="28" t="str">
        <f t="shared" si="49"/>
        <v>NULL</v>
      </c>
      <c r="O237" t="str">
        <f t="shared" si="50"/>
        <v/>
      </c>
      <c r="P237" t="str">
        <f t="shared" si="51"/>
        <v/>
      </c>
      <c r="Q237" s="10"/>
      <c r="R237" s="10"/>
      <c r="S237" s="16">
        <v>0</v>
      </c>
      <c r="T237" s="13"/>
      <c r="U237" s="14"/>
      <c r="V237" s="11"/>
      <c r="W237" s="10"/>
      <c r="X237" s="29"/>
      <c r="AA237" t="s">
        <v>331</v>
      </c>
      <c r="AB237">
        <v>0</v>
      </c>
      <c r="AR237" t="s">
        <v>333</v>
      </c>
    </row>
    <row r="238" spans="1:44" ht="15" customHeight="1" x14ac:dyDescent="0.35">
      <c r="A238">
        <v>2</v>
      </c>
      <c r="B238" s="26">
        <f t="shared" si="39"/>
        <v>46273.6875</v>
      </c>
      <c r="C238" t="s">
        <v>47</v>
      </c>
      <c r="D238">
        <v>5</v>
      </c>
      <c r="E238" s="26">
        <f t="shared" si="40"/>
        <v>46273.822916666657</v>
      </c>
      <c r="F238" s="26">
        <f t="shared" si="41"/>
        <v>46273.802083333321</v>
      </c>
      <c r="G238">
        <f t="shared" si="42"/>
        <v>1</v>
      </c>
      <c r="H238">
        <f t="shared" si="43"/>
        <v>1</v>
      </c>
      <c r="I238" s="27">
        <f t="shared" si="44"/>
        <v>0</v>
      </c>
      <c r="J238" s="28" t="str">
        <f t="shared" si="45"/>
        <v>NULL</v>
      </c>
      <c r="K238" s="29" t="str">
        <f t="shared" si="46"/>
        <v>NULL</v>
      </c>
      <c r="L238" s="26" t="str">
        <f t="shared" si="47"/>
        <v/>
      </c>
      <c r="M238" t="str">
        <f t="shared" si="48"/>
        <v>UNKNOWN - NO RATE</v>
      </c>
      <c r="N238" s="28" t="str">
        <f t="shared" si="49"/>
        <v>NULL</v>
      </c>
      <c r="O238" t="str">
        <f t="shared" si="50"/>
        <v/>
      </c>
      <c r="P238" t="str">
        <f t="shared" si="51"/>
        <v/>
      </c>
      <c r="Q238" s="10" t="s">
        <v>155</v>
      </c>
      <c r="R238" s="10"/>
      <c r="S238" s="16">
        <v>0</v>
      </c>
      <c r="T238" s="13"/>
      <c r="U238" s="14"/>
      <c r="V238" s="11"/>
      <c r="W238" s="10" t="s">
        <v>155</v>
      </c>
      <c r="X238" s="29"/>
      <c r="AA238" t="s">
        <v>331</v>
      </c>
      <c r="AB238">
        <v>0</v>
      </c>
      <c r="AI238" t="s">
        <v>155</v>
      </c>
      <c r="AQ238" t="s">
        <v>155</v>
      </c>
      <c r="AR238" t="s">
        <v>333</v>
      </c>
    </row>
    <row r="239" spans="1:44" ht="15" customHeight="1" x14ac:dyDescent="0.35">
      <c r="A239">
        <v>2</v>
      </c>
      <c r="B239" s="26">
        <f t="shared" si="39"/>
        <v>46273.6875</v>
      </c>
      <c r="C239" t="s">
        <v>47</v>
      </c>
      <c r="D239">
        <v>6</v>
      </c>
      <c r="E239" s="26">
        <f t="shared" si="40"/>
        <v>46273.822916666657</v>
      </c>
      <c r="F239" s="26">
        <f t="shared" si="41"/>
        <v>46273.802083333321</v>
      </c>
      <c r="G239">
        <f t="shared" si="42"/>
        <v>0</v>
      </c>
      <c r="H239">
        <f t="shared" si="43"/>
        <v>0</v>
      </c>
      <c r="I239" s="27">
        <f t="shared" si="44"/>
        <v>0</v>
      </c>
      <c r="J239" s="28" t="str">
        <f t="shared" si="45"/>
        <v>NULL</v>
      </c>
      <c r="K239" s="29" t="str">
        <f t="shared" si="46"/>
        <v/>
      </c>
      <c r="L239" s="26" t="str">
        <f t="shared" si="47"/>
        <v/>
      </c>
      <c r="M239" t="str">
        <f t="shared" si="48"/>
        <v/>
      </c>
      <c r="N239" s="28" t="str">
        <f t="shared" si="49"/>
        <v>NULL</v>
      </c>
      <c r="O239" t="str">
        <f t="shared" si="50"/>
        <v/>
      </c>
      <c r="P239" t="str">
        <f t="shared" si="51"/>
        <v/>
      </c>
      <c r="Q239" s="10"/>
      <c r="R239" s="10"/>
      <c r="S239" s="16">
        <v>0</v>
      </c>
      <c r="T239" s="13"/>
      <c r="U239" s="14"/>
      <c r="V239" s="11"/>
      <c r="W239" s="10"/>
      <c r="X239" s="29"/>
      <c r="AA239" t="s">
        <v>331</v>
      </c>
      <c r="AB239">
        <v>0</v>
      </c>
      <c r="AR239" t="s">
        <v>333</v>
      </c>
    </row>
    <row r="240" spans="1:44" ht="15" customHeight="1" x14ac:dyDescent="0.35">
      <c r="A240">
        <v>2</v>
      </c>
      <c r="B240" s="26">
        <f t="shared" si="39"/>
        <v>46273.6875</v>
      </c>
      <c r="C240" t="s">
        <v>48</v>
      </c>
      <c r="D240">
        <v>1</v>
      </c>
      <c r="E240" s="26">
        <f t="shared" si="40"/>
        <v>46273.833333333343</v>
      </c>
      <c r="F240" s="26">
        <f t="shared" si="41"/>
        <v>46273.812500000007</v>
      </c>
      <c r="G240">
        <f t="shared" si="42"/>
        <v>0</v>
      </c>
      <c r="H240">
        <f t="shared" si="43"/>
        <v>19</v>
      </c>
      <c r="I240" s="27">
        <f t="shared" si="44"/>
        <v>3</v>
      </c>
      <c r="J240" s="28">
        <f t="shared" si="45"/>
        <v>160.87081065597249</v>
      </c>
      <c r="K240" s="29" t="str">
        <f t="shared" si="46"/>
        <v/>
      </c>
      <c r="L240" s="26" t="str">
        <f t="shared" si="47"/>
        <v/>
      </c>
      <c r="M240" t="str">
        <f t="shared" si="48"/>
        <v/>
      </c>
      <c r="N240" s="28">
        <f t="shared" si="49"/>
        <v>53.623603551990833</v>
      </c>
      <c r="O240" t="str">
        <f t="shared" si="50"/>
        <v/>
      </c>
      <c r="P240" t="str">
        <f t="shared" si="51"/>
        <v/>
      </c>
      <c r="Q240" s="10"/>
      <c r="R240" s="10"/>
      <c r="S240" s="16">
        <v>3</v>
      </c>
      <c r="T240" s="13">
        <v>160.87081065597249</v>
      </c>
      <c r="U240" s="14"/>
      <c r="V240" s="11"/>
      <c r="W240" s="10"/>
      <c r="X240" s="29"/>
      <c r="AA240" t="s">
        <v>331</v>
      </c>
      <c r="AB240">
        <v>3</v>
      </c>
      <c r="AC240">
        <v>110.5116279069767</v>
      </c>
      <c r="AD240">
        <v>207.69230769230771</v>
      </c>
      <c r="AL240">
        <v>110.5116279069767</v>
      </c>
      <c r="AM240">
        <v>207.69230769230771</v>
      </c>
      <c r="AR240" t="s">
        <v>334</v>
      </c>
    </row>
    <row r="241" spans="1:44" ht="15" customHeight="1" x14ac:dyDescent="0.35">
      <c r="A241">
        <v>2</v>
      </c>
      <c r="B241" s="26">
        <f t="shared" si="39"/>
        <v>46273.6875</v>
      </c>
      <c r="C241" t="s">
        <v>48</v>
      </c>
      <c r="D241">
        <v>2</v>
      </c>
      <c r="E241" s="26">
        <f t="shared" si="40"/>
        <v>46273.833333333343</v>
      </c>
      <c r="F241" s="26">
        <f t="shared" si="41"/>
        <v>46273.812500000007</v>
      </c>
      <c r="G241">
        <f t="shared" si="42"/>
        <v>5</v>
      </c>
      <c r="H241">
        <f t="shared" si="43"/>
        <v>9</v>
      </c>
      <c r="I241" s="27">
        <f t="shared" si="44"/>
        <v>1</v>
      </c>
      <c r="J241" s="28">
        <f t="shared" si="45"/>
        <v>0</v>
      </c>
      <c r="K241" s="29" t="str">
        <f t="shared" si="46"/>
        <v>NULL</v>
      </c>
      <c r="L241" s="26" t="str">
        <f t="shared" si="47"/>
        <v/>
      </c>
      <c r="M241" t="str">
        <f t="shared" si="48"/>
        <v>UNKNOWN - NO RATE</v>
      </c>
      <c r="N241" s="28" t="str">
        <f t="shared" si="49"/>
        <v>NULL</v>
      </c>
      <c r="O241" t="str">
        <f t="shared" si="50"/>
        <v/>
      </c>
      <c r="P241" t="str">
        <f t="shared" si="51"/>
        <v/>
      </c>
      <c r="Q241" s="10" t="s">
        <v>155</v>
      </c>
      <c r="R241" s="10"/>
      <c r="S241" s="16">
        <v>1</v>
      </c>
      <c r="T241" s="13">
        <v>0</v>
      </c>
      <c r="U241" s="14"/>
      <c r="V241" s="11"/>
      <c r="W241" s="10" t="s">
        <v>155</v>
      </c>
      <c r="X241" s="29"/>
      <c r="AA241" t="s">
        <v>331</v>
      </c>
      <c r="AB241">
        <v>0</v>
      </c>
      <c r="AI241" t="s">
        <v>155</v>
      </c>
      <c r="AQ241" t="s">
        <v>155</v>
      </c>
      <c r="AR241" t="s">
        <v>333</v>
      </c>
    </row>
    <row r="242" spans="1:44" ht="15" customHeight="1" x14ac:dyDescent="0.35">
      <c r="A242">
        <v>2</v>
      </c>
      <c r="B242" s="26">
        <f t="shared" si="39"/>
        <v>46273.6875</v>
      </c>
      <c r="C242" t="s">
        <v>48</v>
      </c>
      <c r="D242">
        <v>3</v>
      </c>
      <c r="E242" s="26">
        <f t="shared" si="40"/>
        <v>46273.833333333343</v>
      </c>
      <c r="F242" s="26">
        <f t="shared" si="41"/>
        <v>46273.812500000007</v>
      </c>
      <c r="G242">
        <f t="shared" si="42"/>
        <v>0</v>
      </c>
      <c r="H242">
        <f t="shared" si="43"/>
        <v>8</v>
      </c>
      <c r="I242" s="27">
        <f t="shared" si="44"/>
        <v>0</v>
      </c>
      <c r="J242" s="28" t="str">
        <f t="shared" si="45"/>
        <v>NULL</v>
      </c>
      <c r="K242" s="29" t="str">
        <f t="shared" si="46"/>
        <v/>
      </c>
      <c r="L242" s="26" t="str">
        <f t="shared" si="47"/>
        <v/>
      </c>
      <c r="M242" t="str">
        <f t="shared" si="48"/>
        <v/>
      </c>
      <c r="N242" s="28" t="str">
        <f t="shared" si="49"/>
        <v>NULL</v>
      </c>
      <c r="O242" t="str">
        <f t="shared" si="50"/>
        <v/>
      </c>
      <c r="P242" t="str">
        <f t="shared" si="51"/>
        <v/>
      </c>
      <c r="Q242" s="10"/>
      <c r="R242" s="10"/>
      <c r="S242" s="16">
        <v>0</v>
      </c>
      <c r="T242" s="13"/>
      <c r="U242" s="14"/>
      <c r="V242" s="11"/>
      <c r="W242" s="10"/>
      <c r="X242" s="29"/>
      <c r="AA242" t="s">
        <v>331</v>
      </c>
      <c r="AB242">
        <v>0</v>
      </c>
      <c r="AR242" t="s">
        <v>333</v>
      </c>
    </row>
    <row r="243" spans="1:44" ht="15" customHeight="1" x14ac:dyDescent="0.35">
      <c r="A243">
        <v>2</v>
      </c>
      <c r="B243" s="26">
        <f t="shared" si="39"/>
        <v>46273.6875</v>
      </c>
      <c r="C243" t="s">
        <v>48</v>
      </c>
      <c r="D243">
        <v>4</v>
      </c>
      <c r="E243" s="26">
        <f t="shared" si="40"/>
        <v>46273.833333333343</v>
      </c>
      <c r="F243" s="26">
        <f t="shared" si="41"/>
        <v>46273.812500000007</v>
      </c>
      <c r="G243">
        <f t="shared" si="42"/>
        <v>1</v>
      </c>
      <c r="H243">
        <f t="shared" si="43"/>
        <v>5</v>
      </c>
      <c r="I243" s="27">
        <f t="shared" si="44"/>
        <v>0</v>
      </c>
      <c r="J243" s="28" t="str">
        <f t="shared" si="45"/>
        <v>NULL</v>
      </c>
      <c r="K243" s="29" t="str">
        <f t="shared" si="46"/>
        <v>NULL</v>
      </c>
      <c r="L243" s="26" t="str">
        <f t="shared" si="47"/>
        <v/>
      </c>
      <c r="M243" t="str">
        <f t="shared" si="48"/>
        <v>UNKNOWN - NO RATE</v>
      </c>
      <c r="N243" s="28" t="str">
        <f t="shared" si="49"/>
        <v>NULL</v>
      </c>
      <c r="O243" t="str">
        <f t="shared" si="50"/>
        <v/>
      </c>
      <c r="P243" t="str">
        <f t="shared" si="51"/>
        <v/>
      </c>
      <c r="Q243" s="10" t="s">
        <v>155</v>
      </c>
      <c r="R243" s="10"/>
      <c r="S243" s="16">
        <v>0</v>
      </c>
      <c r="T243" s="13"/>
      <c r="U243" s="14"/>
      <c r="V243" s="11"/>
      <c r="W243" s="10" t="s">
        <v>155</v>
      </c>
      <c r="X243" s="29"/>
      <c r="AA243" t="s">
        <v>331</v>
      </c>
      <c r="AB243">
        <v>0</v>
      </c>
      <c r="AI243" t="s">
        <v>155</v>
      </c>
      <c r="AQ243" t="s">
        <v>155</v>
      </c>
      <c r="AR243" t="s">
        <v>333</v>
      </c>
    </row>
    <row r="244" spans="1:44" ht="15" customHeight="1" x14ac:dyDescent="0.35">
      <c r="A244">
        <v>2</v>
      </c>
      <c r="B244" s="26">
        <f t="shared" si="39"/>
        <v>46273.6875</v>
      </c>
      <c r="C244" t="s">
        <v>48</v>
      </c>
      <c r="D244">
        <v>5</v>
      </c>
      <c r="E244" s="26">
        <f t="shared" si="40"/>
        <v>46273.833333333343</v>
      </c>
      <c r="F244" s="26">
        <f t="shared" si="41"/>
        <v>46273.812500000007</v>
      </c>
      <c r="G244">
        <f t="shared" si="42"/>
        <v>1</v>
      </c>
      <c r="H244">
        <f t="shared" si="43"/>
        <v>3</v>
      </c>
      <c r="I244" s="27">
        <f t="shared" si="44"/>
        <v>0</v>
      </c>
      <c r="J244" s="28" t="str">
        <f t="shared" si="45"/>
        <v>NULL</v>
      </c>
      <c r="K244" s="29" t="str">
        <f t="shared" si="46"/>
        <v>NULL</v>
      </c>
      <c r="L244" s="26" t="str">
        <f t="shared" si="47"/>
        <v/>
      </c>
      <c r="M244" t="str">
        <f t="shared" si="48"/>
        <v>UNKNOWN - NO RATE</v>
      </c>
      <c r="N244" s="28" t="str">
        <f t="shared" si="49"/>
        <v>NULL</v>
      </c>
      <c r="O244" t="str">
        <f t="shared" si="50"/>
        <v/>
      </c>
      <c r="P244" t="str">
        <f t="shared" si="51"/>
        <v/>
      </c>
      <c r="Q244" s="10" t="s">
        <v>155</v>
      </c>
      <c r="R244" s="10"/>
      <c r="S244" s="16">
        <v>0</v>
      </c>
      <c r="T244" s="13"/>
      <c r="U244" s="14"/>
      <c r="V244" s="11"/>
      <c r="W244" s="10" t="s">
        <v>155</v>
      </c>
      <c r="X244" s="29"/>
      <c r="AA244" t="s">
        <v>331</v>
      </c>
      <c r="AB244">
        <v>0</v>
      </c>
      <c r="AI244" t="s">
        <v>155</v>
      </c>
      <c r="AQ244" t="s">
        <v>155</v>
      </c>
      <c r="AR244" t="s">
        <v>333</v>
      </c>
    </row>
    <row r="245" spans="1:44" ht="15" customHeight="1" x14ac:dyDescent="0.35">
      <c r="A245">
        <v>2</v>
      </c>
      <c r="B245" s="26">
        <f t="shared" si="39"/>
        <v>46273.6875</v>
      </c>
      <c r="C245" t="s">
        <v>48</v>
      </c>
      <c r="D245">
        <v>6</v>
      </c>
      <c r="E245" s="26">
        <f t="shared" si="40"/>
        <v>46273.833333333343</v>
      </c>
      <c r="F245" s="26">
        <f t="shared" si="41"/>
        <v>46273.812500000007</v>
      </c>
      <c r="G245">
        <f t="shared" si="42"/>
        <v>0</v>
      </c>
      <c r="H245">
        <f t="shared" si="43"/>
        <v>0</v>
      </c>
      <c r="I245" s="27">
        <f t="shared" si="44"/>
        <v>0</v>
      </c>
      <c r="J245" s="28" t="str">
        <f t="shared" si="45"/>
        <v>NULL</v>
      </c>
      <c r="K245" s="29" t="str">
        <f t="shared" si="46"/>
        <v/>
      </c>
      <c r="L245" s="26" t="str">
        <f t="shared" si="47"/>
        <v/>
      </c>
      <c r="M245" t="str">
        <f t="shared" si="48"/>
        <v/>
      </c>
      <c r="N245" s="28" t="str">
        <f t="shared" si="49"/>
        <v>NULL</v>
      </c>
      <c r="O245" t="str">
        <f t="shared" si="50"/>
        <v/>
      </c>
      <c r="P245" t="str">
        <f t="shared" si="51"/>
        <v/>
      </c>
      <c r="Q245" s="10"/>
      <c r="R245" s="10"/>
      <c r="S245" s="16">
        <v>0</v>
      </c>
      <c r="T245" s="13"/>
      <c r="U245" s="14"/>
      <c r="V245" s="11"/>
      <c r="W245" s="10"/>
      <c r="X245" s="29"/>
      <c r="AA245" t="s">
        <v>331</v>
      </c>
      <c r="AB245">
        <v>0</v>
      </c>
      <c r="AR245" t="s">
        <v>333</v>
      </c>
    </row>
    <row r="246" spans="1:44" ht="15" customHeight="1" x14ac:dyDescent="0.35">
      <c r="A246">
        <v>2</v>
      </c>
      <c r="B246" s="26">
        <f t="shared" si="39"/>
        <v>46273.6875</v>
      </c>
      <c r="C246" t="s">
        <v>49</v>
      </c>
      <c r="D246">
        <v>1</v>
      </c>
      <c r="E246" s="26">
        <f t="shared" si="40"/>
        <v>46273.833333333343</v>
      </c>
      <c r="F246" s="26">
        <f t="shared" si="41"/>
        <v>46273.812500000007</v>
      </c>
      <c r="G246">
        <f t="shared" si="42"/>
        <v>0</v>
      </c>
      <c r="H246">
        <f t="shared" si="43"/>
        <v>19</v>
      </c>
      <c r="I246" s="27">
        <f t="shared" si="44"/>
        <v>3</v>
      </c>
      <c r="J246" s="28">
        <f t="shared" si="45"/>
        <v>160.87081065597249</v>
      </c>
      <c r="K246" s="29" t="str">
        <f t="shared" si="46"/>
        <v/>
      </c>
      <c r="L246" s="26" t="str">
        <f t="shared" si="47"/>
        <v/>
      </c>
      <c r="M246" t="str">
        <f t="shared" si="48"/>
        <v/>
      </c>
      <c r="N246" s="28">
        <f t="shared" si="49"/>
        <v>53.623603551990833</v>
      </c>
      <c r="O246" t="str">
        <f t="shared" si="50"/>
        <v/>
      </c>
      <c r="P246" t="str">
        <f t="shared" si="51"/>
        <v/>
      </c>
      <c r="Q246" s="10"/>
      <c r="R246" s="10"/>
      <c r="S246" s="16">
        <v>3</v>
      </c>
      <c r="T246" s="13">
        <v>160.87081065597249</v>
      </c>
      <c r="U246" s="14"/>
      <c r="V246" s="11"/>
      <c r="W246" s="10"/>
      <c r="X246" s="29"/>
      <c r="AA246" t="s">
        <v>331</v>
      </c>
      <c r="AB246">
        <v>3</v>
      </c>
      <c r="AC246">
        <v>110.5116279069767</v>
      </c>
      <c r="AD246">
        <v>207.69230769230771</v>
      </c>
      <c r="AL246">
        <v>110.5116279069767</v>
      </c>
      <c r="AM246">
        <v>207.69230769230771</v>
      </c>
      <c r="AR246" t="s">
        <v>334</v>
      </c>
    </row>
    <row r="247" spans="1:44" ht="15" customHeight="1" x14ac:dyDescent="0.35">
      <c r="A247">
        <v>2</v>
      </c>
      <c r="B247" s="26">
        <f t="shared" si="39"/>
        <v>46273.6875</v>
      </c>
      <c r="C247" t="s">
        <v>49</v>
      </c>
      <c r="D247">
        <v>2</v>
      </c>
      <c r="E247" s="26">
        <f t="shared" si="40"/>
        <v>46273.833333333343</v>
      </c>
      <c r="F247" s="26">
        <f t="shared" si="41"/>
        <v>46273.812500000007</v>
      </c>
      <c r="G247">
        <f t="shared" si="42"/>
        <v>1</v>
      </c>
      <c r="H247">
        <f t="shared" si="43"/>
        <v>9</v>
      </c>
      <c r="I247" s="27">
        <f t="shared" si="44"/>
        <v>1</v>
      </c>
      <c r="J247" s="28">
        <f t="shared" si="45"/>
        <v>0</v>
      </c>
      <c r="K247" s="29" t="str">
        <f t="shared" si="46"/>
        <v>NULL</v>
      </c>
      <c r="L247" s="26" t="str">
        <f t="shared" si="47"/>
        <v/>
      </c>
      <c r="M247" t="str">
        <f t="shared" si="48"/>
        <v>UNKNOWN - NO RATE</v>
      </c>
      <c r="N247" s="28" t="str">
        <f t="shared" si="49"/>
        <v>NULL</v>
      </c>
      <c r="O247" t="str">
        <f t="shared" si="50"/>
        <v/>
      </c>
      <c r="P247" t="str">
        <f t="shared" si="51"/>
        <v/>
      </c>
      <c r="Q247" s="10" t="s">
        <v>155</v>
      </c>
      <c r="R247" s="10"/>
      <c r="S247" s="16">
        <v>1</v>
      </c>
      <c r="T247" s="13">
        <v>0</v>
      </c>
      <c r="U247" s="14"/>
      <c r="V247" s="11"/>
      <c r="W247" s="10" t="s">
        <v>155</v>
      </c>
      <c r="X247" s="29"/>
      <c r="AA247" t="s">
        <v>331</v>
      </c>
      <c r="AB247">
        <v>0</v>
      </c>
      <c r="AI247" t="s">
        <v>155</v>
      </c>
      <c r="AQ247" t="s">
        <v>155</v>
      </c>
      <c r="AR247" t="s">
        <v>333</v>
      </c>
    </row>
    <row r="248" spans="1:44" ht="15" customHeight="1" x14ac:dyDescent="0.35">
      <c r="A248">
        <v>2</v>
      </c>
      <c r="B248" s="26">
        <f t="shared" si="39"/>
        <v>46273.6875</v>
      </c>
      <c r="C248" t="s">
        <v>49</v>
      </c>
      <c r="D248">
        <v>3</v>
      </c>
      <c r="E248" s="26">
        <f t="shared" si="40"/>
        <v>46273.833333333343</v>
      </c>
      <c r="F248" s="26">
        <f t="shared" si="41"/>
        <v>46273.812500000007</v>
      </c>
      <c r="G248">
        <f t="shared" si="42"/>
        <v>2</v>
      </c>
      <c r="H248">
        <f t="shared" si="43"/>
        <v>8</v>
      </c>
      <c r="I248" s="27">
        <f t="shared" si="44"/>
        <v>0</v>
      </c>
      <c r="J248" s="28" t="str">
        <f t="shared" si="45"/>
        <v>NULL</v>
      </c>
      <c r="K248" s="29" t="str">
        <f t="shared" si="46"/>
        <v>NULL</v>
      </c>
      <c r="L248" s="26" t="str">
        <f t="shared" si="47"/>
        <v/>
      </c>
      <c r="M248" t="str">
        <f t="shared" si="48"/>
        <v>UNKNOWN - NO RATE</v>
      </c>
      <c r="N248" s="28" t="str">
        <f t="shared" si="49"/>
        <v>NULL</v>
      </c>
      <c r="O248" t="str">
        <f t="shared" si="50"/>
        <v/>
      </c>
      <c r="P248" t="str">
        <f t="shared" si="51"/>
        <v/>
      </c>
      <c r="Q248" s="10" t="s">
        <v>155</v>
      </c>
      <c r="R248" s="10"/>
      <c r="S248" s="16">
        <v>0</v>
      </c>
      <c r="T248" s="13"/>
      <c r="U248" s="14"/>
      <c r="V248" s="11"/>
      <c r="W248" s="10" t="s">
        <v>155</v>
      </c>
      <c r="X248" s="29"/>
      <c r="AA248" t="s">
        <v>331</v>
      </c>
      <c r="AB248">
        <v>0</v>
      </c>
      <c r="AI248" t="s">
        <v>155</v>
      </c>
      <c r="AQ248" t="s">
        <v>155</v>
      </c>
      <c r="AR248" t="s">
        <v>333</v>
      </c>
    </row>
    <row r="249" spans="1:44" ht="15" customHeight="1" x14ac:dyDescent="0.35">
      <c r="A249">
        <v>2</v>
      </c>
      <c r="B249" s="26">
        <f t="shared" si="39"/>
        <v>46273.6875</v>
      </c>
      <c r="C249" t="s">
        <v>49</v>
      </c>
      <c r="D249">
        <v>4</v>
      </c>
      <c r="E249" s="26">
        <f t="shared" si="40"/>
        <v>46273.833333333343</v>
      </c>
      <c r="F249" s="26">
        <f t="shared" si="41"/>
        <v>46273.812500000007</v>
      </c>
      <c r="G249">
        <f t="shared" si="42"/>
        <v>2</v>
      </c>
      <c r="H249">
        <f t="shared" si="43"/>
        <v>5</v>
      </c>
      <c r="I249" s="27">
        <f t="shared" si="44"/>
        <v>0</v>
      </c>
      <c r="J249" s="28" t="str">
        <f t="shared" si="45"/>
        <v>NULL</v>
      </c>
      <c r="K249" s="29" t="str">
        <f t="shared" si="46"/>
        <v>NULL</v>
      </c>
      <c r="L249" s="26" t="str">
        <f t="shared" si="47"/>
        <v/>
      </c>
      <c r="M249" t="str">
        <f t="shared" si="48"/>
        <v>UNKNOWN - NO RATE</v>
      </c>
      <c r="N249" s="28" t="str">
        <f t="shared" si="49"/>
        <v>NULL</v>
      </c>
      <c r="O249" t="str">
        <f t="shared" si="50"/>
        <v/>
      </c>
      <c r="P249" t="str">
        <f t="shared" si="51"/>
        <v/>
      </c>
      <c r="Q249" s="10" t="s">
        <v>155</v>
      </c>
      <c r="R249" s="10"/>
      <c r="S249" s="16">
        <v>0</v>
      </c>
      <c r="T249" s="13"/>
      <c r="U249" s="14"/>
      <c r="V249" s="11"/>
      <c r="W249" s="10" t="s">
        <v>155</v>
      </c>
      <c r="X249" s="29"/>
      <c r="AA249" t="s">
        <v>331</v>
      </c>
      <c r="AB249">
        <v>0</v>
      </c>
      <c r="AI249" t="s">
        <v>155</v>
      </c>
      <c r="AQ249" t="s">
        <v>155</v>
      </c>
      <c r="AR249" t="s">
        <v>333</v>
      </c>
    </row>
    <row r="250" spans="1:44" ht="15" customHeight="1" x14ac:dyDescent="0.35">
      <c r="A250">
        <v>2</v>
      </c>
      <c r="B250" s="26">
        <f t="shared" si="39"/>
        <v>46273.6875</v>
      </c>
      <c r="C250" t="s">
        <v>49</v>
      </c>
      <c r="D250">
        <v>5</v>
      </c>
      <c r="E250" s="26">
        <f t="shared" si="40"/>
        <v>46273.833333333343</v>
      </c>
      <c r="F250" s="26">
        <f t="shared" si="41"/>
        <v>46273.812500000007</v>
      </c>
      <c r="G250">
        <f t="shared" si="42"/>
        <v>1</v>
      </c>
      <c r="H250">
        <f t="shared" si="43"/>
        <v>3</v>
      </c>
      <c r="I250" s="27">
        <f t="shared" si="44"/>
        <v>0</v>
      </c>
      <c r="J250" s="28" t="str">
        <f t="shared" si="45"/>
        <v>NULL</v>
      </c>
      <c r="K250" s="29" t="str">
        <f t="shared" si="46"/>
        <v>NULL</v>
      </c>
      <c r="L250" s="26" t="str">
        <f t="shared" si="47"/>
        <v/>
      </c>
      <c r="M250" t="str">
        <f t="shared" si="48"/>
        <v>UNKNOWN - NO RATE</v>
      </c>
      <c r="N250" s="28" t="str">
        <f t="shared" si="49"/>
        <v>NULL</v>
      </c>
      <c r="O250" t="str">
        <f t="shared" si="50"/>
        <v/>
      </c>
      <c r="P250" t="str">
        <f t="shared" si="51"/>
        <v/>
      </c>
      <c r="Q250" s="10" t="s">
        <v>155</v>
      </c>
      <c r="R250" s="10"/>
      <c r="S250" s="16">
        <v>0</v>
      </c>
      <c r="T250" s="13"/>
      <c r="U250" s="14"/>
      <c r="V250" s="11"/>
      <c r="W250" s="10" t="s">
        <v>155</v>
      </c>
      <c r="X250" s="29"/>
      <c r="AA250" t="s">
        <v>331</v>
      </c>
      <c r="AB250">
        <v>0</v>
      </c>
      <c r="AI250" t="s">
        <v>155</v>
      </c>
      <c r="AQ250" t="s">
        <v>155</v>
      </c>
      <c r="AR250" t="s">
        <v>333</v>
      </c>
    </row>
    <row r="251" spans="1:44" ht="15" customHeight="1" x14ac:dyDescent="0.35">
      <c r="A251">
        <v>2</v>
      </c>
      <c r="B251" s="26">
        <f t="shared" si="39"/>
        <v>46273.6875</v>
      </c>
      <c r="C251" t="s">
        <v>49</v>
      </c>
      <c r="D251">
        <v>6</v>
      </c>
      <c r="E251" s="26">
        <f t="shared" si="40"/>
        <v>46273.833333333343</v>
      </c>
      <c r="F251" s="26">
        <f t="shared" si="41"/>
        <v>46273.812500000007</v>
      </c>
      <c r="G251">
        <f t="shared" si="42"/>
        <v>0</v>
      </c>
      <c r="H251">
        <f t="shared" si="43"/>
        <v>0</v>
      </c>
      <c r="I251" s="27">
        <f t="shared" si="44"/>
        <v>0</v>
      </c>
      <c r="J251" s="28" t="str">
        <f t="shared" si="45"/>
        <v>NULL</v>
      </c>
      <c r="K251" s="29" t="str">
        <f t="shared" si="46"/>
        <v/>
      </c>
      <c r="L251" s="26" t="str">
        <f t="shared" si="47"/>
        <v/>
      </c>
      <c r="M251" t="str">
        <f t="shared" si="48"/>
        <v/>
      </c>
      <c r="N251" s="28" t="str">
        <f t="shared" si="49"/>
        <v>NULL</v>
      </c>
      <c r="O251" t="str">
        <f t="shared" si="50"/>
        <v/>
      </c>
      <c r="P251" t="str">
        <f t="shared" si="51"/>
        <v/>
      </c>
      <c r="Q251" s="10"/>
      <c r="R251" s="10"/>
      <c r="S251" s="16">
        <v>0</v>
      </c>
      <c r="T251" s="13"/>
      <c r="U251" s="14"/>
      <c r="V251" s="11"/>
      <c r="W251" s="10"/>
      <c r="X251" s="29"/>
      <c r="AA251" t="s">
        <v>331</v>
      </c>
      <c r="AB251">
        <v>0</v>
      </c>
      <c r="AR251" t="s">
        <v>333</v>
      </c>
    </row>
    <row r="252" spans="1:44" ht="15" customHeight="1" x14ac:dyDescent="0.35">
      <c r="A252">
        <v>2</v>
      </c>
      <c r="B252" s="26">
        <f t="shared" si="39"/>
        <v>46273.6875</v>
      </c>
      <c r="C252" t="s">
        <v>50</v>
      </c>
      <c r="D252">
        <v>1</v>
      </c>
      <c r="E252" s="26">
        <f t="shared" si="40"/>
        <v>46273.833333333343</v>
      </c>
      <c r="F252" s="26">
        <f t="shared" si="41"/>
        <v>46273.812500000007</v>
      </c>
      <c r="G252">
        <f t="shared" si="42"/>
        <v>4</v>
      </c>
      <c r="H252">
        <f t="shared" si="43"/>
        <v>19</v>
      </c>
      <c r="I252" s="27">
        <f t="shared" si="44"/>
        <v>3</v>
      </c>
      <c r="J252" s="28">
        <f t="shared" si="45"/>
        <v>160.87081065597249</v>
      </c>
      <c r="K252" s="29">
        <f t="shared" si="46"/>
        <v>4.9211330721747387E-3</v>
      </c>
      <c r="L252" s="26">
        <f t="shared" si="47"/>
        <v>46273.69242113307</v>
      </c>
      <c r="M252" t="str">
        <f t="shared" si="48"/>
        <v>YES</v>
      </c>
      <c r="N252" s="28">
        <f t="shared" si="49"/>
        <v>53.623603551990833</v>
      </c>
      <c r="O252" t="str">
        <f t="shared" si="50"/>
        <v/>
      </c>
      <c r="P252" t="str">
        <f t="shared" si="51"/>
        <v/>
      </c>
      <c r="Q252" s="10" t="s">
        <v>151</v>
      </c>
      <c r="R252" s="10"/>
      <c r="S252" s="16">
        <v>3</v>
      </c>
      <c r="T252" s="13">
        <v>160.87081065597249</v>
      </c>
      <c r="U252" s="14">
        <v>4.9211330671296294E-3</v>
      </c>
      <c r="V252" s="11">
        <v>46273.69242113307</v>
      </c>
      <c r="W252" s="10" t="s">
        <v>151</v>
      </c>
      <c r="X252" s="29">
        <v>0</v>
      </c>
      <c r="AA252" t="s">
        <v>331</v>
      </c>
      <c r="AB252">
        <v>3</v>
      </c>
      <c r="AC252">
        <v>110.5116279069767</v>
      </c>
      <c r="AD252">
        <v>207.69230769230771</v>
      </c>
      <c r="AE252" s="54">
        <v>3.811728391203703E-3</v>
      </c>
      <c r="AF252" s="54">
        <v>7.1636503935185187E-3</v>
      </c>
      <c r="AG252" s="53">
        <v>46273.691311728413</v>
      </c>
      <c r="AH252" s="53">
        <v>46273.694663650393</v>
      </c>
      <c r="AI252" t="s">
        <v>151</v>
      </c>
      <c r="AL252">
        <v>110.5116279069767</v>
      </c>
      <c r="AM252">
        <v>207.69230769230771</v>
      </c>
      <c r="AN252" s="54">
        <v>3.811728391203703E-3</v>
      </c>
      <c r="AO252" s="54">
        <v>7.1636503935185187E-3</v>
      </c>
      <c r="AP252" s="53">
        <v>46273.694663650393</v>
      </c>
      <c r="AQ252" t="s">
        <v>151</v>
      </c>
      <c r="AR252" t="s">
        <v>334</v>
      </c>
    </row>
    <row r="253" spans="1:44" ht="15" customHeight="1" x14ac:dyDescent="0.35">
      <c r="A253">
        <v>2</v>
      </c>
      <c r="B253" s="26">
        <f t="shared" si="39"/>
        <v>46273.6875</v>
      </c>
      <c r="C253" t="s">
        <v>50</v>
      </c>
      <c r="D253">
        <v>2</v>
      </c>
      <c r="E253" s="26">
        <f t="shared" si="40"/>
        <v>46273.833333333343</v>
      </c>
      <c r="F253" s="26">
        <f t="shared" si="41"/>
        <v>46273.812500000007</v>
      </c>
      <c r="G253">
        <f t="shared" si="42"/>
        <v>0</v>
      </c>
      <c r="H253">
        <f t="shared" si="43"/>
        <v>9</v>
      </c>
      <c r="I253" s="27">
        <f t="shared" si="44"/>
        <v>1</v>
      </c>
      <c r="J253" s="28">
        <f t="shared" si="45"/>
        <v>0</v>
      </c>
      <c r="K253" s="29" t="str">
        <f t="shared" si="46"/>
        <v/>
      </c>
      <c r="L253" s="26" t="str">
        <f t="shared" si="47"/>
        <v/>
      </c>
      <c r="M253" t="str">
        <f t="shared" si="48"/>
        <v/>
      </c>
      <c r="N253" s="28" t="str">
        <f t="shared" si="49"/>
        <v>NULL</v>
      </c>
      <c r="O253" t="str">
        <f t="shared" si="50"/>
        <v/>
      </c>
      <c r="P253" t="str">
        <f t="shared" si="51"/>
        <v/>
      </c>
      <c r="Q253" s="10"/>
      <c r="R253" s="10"/>
      <c r="S253" s="16">
        <v>1</v>
      </c>
      <c r="T253" s="13">
        <v>0</v>
      </c>
      <c r="U253" s="14"/>
      <c r="V253" s="11"/>
      <c r="W253" s="10"/>
      <c r="X253" s="29"/>
      <c r="AA253" t="s">
        <v>331</v>
      </c>
      <c r="AB253">
        <v>0</v>
      </c>
      <c r="AR253" t="s">
        <v>333</v>
      </c>
    </row>
    <row r="254" spans="1:44" ht="15" customHeight="1" x14ac:dyDescent="0.35">
      <c r="A254">
        <v>2</v>
      </c>
      <c r="B254" s="26">
        <f t="shared" si="39"/>
        <v>46273.6875</v>
      </c>
      <c r="C254" t="s">
        <v>50</v>
      </c>
      <c r="D254">
        <v>3</v>
      </c>
      <c r="E254" s="26">
        <f t="shared" si="40"/>
        <v>46273.833333333343</v>
      </c>
      <c r="F254" s="26">
        <f t="shared" si="41"/>
        <v>46273.812500000007</v>
      </c>
      <c r="G254">
        <f t="shared" si="42"/>
        <v>0</v>
      </c>
      <c r="H254">
        <f t="shared" si="43"/>
        <v>8</v>
      </c>
      <c r="I254" s="27">
        <f t="shared" si="44"/>
        <v>0</v>
      </c>
      <c r="J254" s="28" t="str">
        <f t="shared" si="45"/>
        <v>NULL</v>
      </c>
      <c r="K254" s="29" t="str">
        <f t="shared" si="46"/>
        <v/>
      </c>
      <c r="L254" s="26" t="str">
        <f t="shared" si="47"/>
        <v/>
      </c>
      <c r="M254" t="str">
        <f t="shared" si="48"/>
        <v/>
      </c>
      <c r="N254" s="28" t="str">
        <f t="shared" si="49"/>
        <v>NULL</v>
      </c>
      <c r="O254" t="str">
        <f t="shared" si="50"/>
        <v/>
      </c>
      <c r="P254" t="str">
        <f t="shared" si="51"/>
        <v/>
      </c>
      <c r="Q254" s="10"/>
      <c r="R254" s="10"/>
      <c r="S254" s="16">
        <v>0</v>
      </c>
      <c r="T254" s="13"/>
      <c r="U254" s="14"/>
      <c r="V254" s="11"/>
      <c r="W254" s="10"/>
      <c r="X254" s="29"/>
      <c r="AA254" t="s">
        <v>331</v>
      </c>
      <c r="AB254">
        <v>0</v>
      </c>
      <c r="AR254" t="s">
        <v>333</v>
      </c>
    </row>
    <row r="255" spans="1:44" ht="15" customHeight="1" x14ac:dyDescent="0.35">
      <c r="A255">
        <v>2</v>
      </c>
      <c r="B255" s="26">
        <f t="shared" si="39"/>
        <v>46273.6875</v>
      </c>
      <c r="C255" t="s">
        <v>50</v>
      </c>
      <c r="D255">
        <v>4</v>
      </c>
      <c r="E255" s="26">
        <f t="shared" si="40"/>
        <v>46273.833333333343</v>
      </c>
      <c r="F255" s="26">
        <f t="shared" si="41"/>
        <v>46273.812500000007</v>
      </c>
      <c r="G255">
        <f t="shared" si="42"/>
        <v>1</v>
      </c>
      <c r="H255">
        <f t="shared" si="43"/>
        <v>5</v>
      </c>
      <c r="I255" s="27">
        <f t="shared" si="44"/>
        <v>0</v>
      </c>
      <c r="J255" s="28" t="str">
        <f t="shared" si="45"/>
        <v>NULL</v>
      </c>
      <c r="K255" s="29" t="str">
        <f t="shared" si="46"/>
        <v>NULL</v>
      </c>
      <c r="L255" s="26" t="str">
        <f t="shared" si="47"/>
        <v/>
      </c>
      <c r="M255" t="str">
        <f t="shared" si="48"/>
        <v>UNKNOWN - NO RATE</v>
      </c>
      <c r="N255" s="28" t="str">
        <f t="shared" si="49"/>
        <v>NULL</v>
      </c>
      <c r="O255" t="str">
        <f t="shared" si="50"/>
        <v/>
      </c>
      <c r="P255" t="str">
        <f t="shared" si="51"/>
        <v/>
      </c>
      <c r="Q255" s="10" t="s">
        <v>155</v>
      </c>
      <c r="R255" s="10"/>
      <c r="S255" s="16">
        <v>0</v>
      </c>
      <c r="T255" s="13"/>
      <c r="U255" s="14"/>
      <c r="V255" s="11"/>
      <c r="W255" s="10" t="s">
        <v>155</v>
      </c>
      <c r="X255" s="29"/>
      <c r="AA255" t="s">
        <v>331</v>
      </c>
      <c r="AB255">
        <v>0</v>
      </c>
      <c r="AI255" t="s">
        <v>155</v>
      </c>
      <c r="AQ255" t="s">
        <v>155</v>
      </c>
      <c r="AR255" t="s">
        <v>333</v>
      </c>
    </row>
    <row r="256" spans="1:44" ht="15" customHeight="1" x14ac:dyDescent="0.35">
      <c r="A256">
        <v>2</v>
      </c>
      <c r="B256" s="26">
        <f t="shared" si="39"/>
        <v>46273.6875</v>
      </c>
      <c r="C256" t="s">
        <v>50</v>
      </c>
      <c r="D256">
        <v>5</v>
      </c>
      <c r="E256" s="26">
        <f t="shared" si="40"/>
        <v>46273.833333333343</v>
      </c>
      <c r="F256" s="26">
        <f t="shared" si="41"/>
        <v>46273.812500000007</v>
      </c>
      <c r="G256">
        <f t="shared" si="42"/>
        <v>0</v>
      </c>
      <c r="H256">
        <f t="shared" si="43"/>
        <v>3</v>
      </c>
      <c r="I256" s="27">
        <f t="shared" si="44"/>
        <v>0</v>
      </c>
      <c r="J256" s="28" t="str">
        <f t="shared" si="45"/>
        <v>NULL</v>
      </c>
      <c r="K256" s="29" t="str">
        <f t="shared" si="46"/>
        <v/>
      </c>
      <c r="L256" s="26" t="str">
        <f t="shared" si="47"/>
        <v/>
      </c>
      <c r="M256" t="str">
        <f t="shared" si="48"/>
        <v/>
      </c>
      <c r="N256" s="28" t="str">
        <f t="shared" si="49"/>
        <v>NULL</v>
      </c>
      <c r="O256" t="str">
        <f t="shared" si="50"/>
        <v/>
      </c>
      <c r="P256" t="str">
        <f t="shared" si="51"/>
        <v/>
      </c>
      <c r="Q256" s="10"/>
      <c r="R256" s="10"/>
      <c r="S256" s="16">
        <v>0</v>
      </c>
      <c r="T256" s="13"/>
      <c r="U256" s="14"/>
      <c r="V256" s="11"/>
      <c r="W256" s="10"/>
      <c r="X256" s="29"/>
      <c r="AA256" t="s">
        <v>331</v>
      </c>
      <c r="AB256">
        <v>0</v>
      </c>
      <c r="AR256" t="s">
        <v>333</v>
      </c>
    </row>
    <row r="257" spans="1:44" ht="15" customHeight="1" x14ac:dyDescent="0.35">
      <c r="A257">
        <v>2</v>
      </c>
      <c r="B257" s="26">
        <f t="shared" si="39"/>
        <v>46273.6875</v>
      </c>
      <c r="C257" t="s">
        <v>50</v>
      </c>
      <c r="D257">
        <v>6</v>
      </c>
      <c r="E257" s="26">
        <f t="shared" si="40"/>
        <v>46273.833333333343</v>
      </c>
      <c r="F257" s="26">
        <f t="shared" si="41"/>
        <v>46273.812500000007</v>
      </c>
      <c r="G257">
        <f t="shared" si="42"/>
        <v>0</v>
      </c>
      <c r="H257">
        <f t="shared" si="43"/>
        <v>0</v>
      </c>
      <c r="I257" s="27">
        <f t="shared" si="44"/>
        <v>0</v>
      </c>
      <c r="J257" s="28" t="str">
        <f t="shared" si="45"/>
        <v>NULL</v>
      </c>
      <c r="K257" s="29" t="str">
        <f t="shared" si="46"/>
        <v/>
      </c>
      <c r="L257" s="26" t="str">
        <f t="shared" si="47"/>
        <v/>
      </c>
      <c r="M257" t="str">
        <f t="shared" si="48"/>
        <v/>
      </c>
      <c r="N257" s="28" t="str">
        <f t="shared" si="49"/>
        <v>NULL</v>
      </c>
      <c r="O257" t="str">
        <f t="shared" si="50"/>
        <v/>
      </c>
      <c r="P257" t="str">
        <f t="shared" si="51"/>
        <v/>
      </c>
      <c r="Q257" s="10"/>
      <c r="R257" s="10"/>
      <c r="S257" s="16">
        <v>0</v>
      </c>
      <c r="T257" s="13"/>
      <c r="U257" s="14"/>
      <c r="V257" s="11"/>
      <c r="W257" s="10"/>
      <c r="X257" s="29"/>
      <c r="AA257" t="s">
        <v>331</v>
      </c>
      <c r="AB257">
        <v>0</v>
      </c>
      <c r="AR257" t="s">
        <v>333</v>
      </c>
    </row>
    <row r="258" spans="1:44" ht="15" customHeight="1" x14ac:dyDescent="0.35">
      <c r="A258">
        <v>2</v>
      </c>
      <c r="B258" s="26">
        <f t="shared" si="39"/>
        <v>46273.6875</v>
      </c>
      <c r="C258" t="s">
        <v>51</v>
      </c>
      <c r="D258">
        <v>1</v>
      </c>
      <c r="E258" s="26">
        <f t="shared" si="40"/>
        <v>46273.833333333343</v>
      </c>
      <c r="F258" s="26">
        <f t="shared" si="41"/>
        <v>46273.812500000007</v>
      </c>
      <c r="G258">
        <f t="shared" si="42"/>
        <v>4</v>
      </c>
      <c r="H258">
        <f t="shared" si="43"/>
        <v>19</v>
      </c>
      <c r="I258" s="27">
        <f t="shared" si="44"/>
        <v>3</v>
      </c>
      <c r="J258" s="28">
        <f t="shared" si="45"/>
        <v>160.87081065597249</v>
      </c>
      <c r="K258" s="29">
        <f t="shared" si="46"/>
        <v>4.9211330721747387E-3</v>
      </c>
      <c r="L258" s="26">
        <f t="shared" si="47"/>
        <v>46273.69242113307</v>
      </c>
      <c r="M258" t="str">
        <f t="shared" si="48"/>
        <v>YES</v>
      </c>
      <c r="N258" s="28">
        <f t="shared" si="49"/>
        <v>53.623603551990833</v>
      </c>
      <c r="O258" t="str">
        <f t="shared" si="50"/>
        <v/>
      </c>
      <c r="P258" t="str">
        <f t="shared" si="51"/>
        <v/>
      </c>
      <c r="Q258" s="10" t="s">
        <v>151</v>
      </c>
      <c r="R258" s="10"/>
      <c r="S258" s="16">
        <v>3</v>
      </c>
      <c r="T258" s="13">
        <v>160.87081065597249</v>
      </c>
      <c r="U258" s="14">
        <v>4.9211330671296294E-3</v>
      </c>
      <c r="V258" s="11">
        <v>46273.69242113307</v>
      </c>
      <c r="W258" s="10" t="s">
        <v>151</v>
      </c>
      <c r="X258" s="29">
        <v>0</v>
      </c>
      <c r="AA258" t="s">
        <v>331</v>
      </c>
      <c r="AB258">
        <v>3</v>
      </c>
      <c r="AC258">
        <v>110.5116279069767</v>
      </c>
      <c r="AD258">
        <v>207.69230769230771</v>
      </c>
      <c r="AE258" s="54">
        <v>3.811728391203703E-3</v>
      </c>
      <c r="AF258" s="54">
        <v>7.1636503935185187E-3</v>
      </c>
      <c r="AG258" s="53">
        <v>46273.691311728413</v>
      </c>
      <c r="AH258" s="53">
        <v>46273.694663650393</v>
      </c>
      <c r="AI258" t="s">
        <v>151</v>
      </c>
      <c r="AL258">
        <v>110.5116279069767</v>
      </c>
      <c r="AM258">
        <v>207.69230769230771</v>
      </c>
      <c r="AN258" s="54">
        <v>3.811728391203703E-3</v>
      </c>
      <c r="AO258" s="54">
        <v>7.1636503935185187E-3</v>
      </c>
      <c r="AP258" s="53">
        <v>46273.694663650393</v>
      </c>
      <c r="AQ258" t="s">
        <v>151</v>
      </c>
      <c r="AR258" t="s">
        <v>334</v>
      </c>
    </row>
    <row r="259" spans="1:44" ht="15" customHeight="1" x14ac:dyDescent="0.35">
      <c r="A259">
        <v>2</v>
      </c>
      <c r="B259" s="26">
        <f t="shared" si="39"/>
        <v>46273.6875</v>
      </c>
      <c r="C259" t="s">
        <v>51</v>
      </c>
      <c r="D259">
        <v>2</v>
      </c>
      <c r="E259" s="26">
        <f t="shared" si="40"/>
        <v>46273.833333333343</v>
      </c>
      <c r="F259" s="26">
        <f t="shared" si="41"/>
        <v>46273.812500000007</v>
      </c>
      <c r="G259">
        <f t="shared" si="42"/>
        <v>1</v>
      </c>
      <c r="H259">
        <f t="shared" si="43"/>
        <v>9</v>
      </c>
      <c r="I259" s="27">
        <f t="shared" si="44"/>
        <v>1</v>
      </c>
      <c r="J259" s="28">
        <f t="shared" si="45"/>
        <v>0</v>
      </c>
      <c r="K259" s="29" t="str">
        <f t="shared" si="46"/>
        <v>NULL</v>
      </c>
      <c r="L259" s="26" t="str">
        <f t="shared" si="47"/>
        <v/>
      </c>
      <c r="M259" t="str">
        <f t="shared" si="48"/>
        <v>UNKNOWN - NO RATE</v>
      </c>
      <c r="N259" s="28" t="str">
        <f t="shared" si="49"/>
        <v>NULL</v>
      </c>
      <c r="O259" t="str">
        <f t="shared" si="50"/>
        <v/>
      </c>
      <c r="P259" t="str">
        <f t="shared" si="51"/>
        <v/>
      </c>
      <c r="Q259" s="10" t="s">
        <v>155</v>
      </c>
      <c r="R259" s="10"/>
      <c r="S259" s="16">
        <v>1</v>
      </c>
      <c r="T259" s="13">
        <v>0</v>
      </c>
      <c r="U259" s="14"/>
      <c r="V259" s="11"/>
      <c r="W259" s="10" t="s">
        <v>155</v>
      </c>
      <c r="X259" s="29"/>
      <c r="AA259" t="s">
        <v>331</v>
      </c>
      <c r="AB259">
        <v>0</v>
      </c>
      <c r="AI259" t="s">
        <v>155</v>
      </c>
      <c r="AQ259" t="s">
        <v>155</v>
      </c>
      <c r="AR259" t="s">
        <v>333</v>
      </c>
    </row>
    <row r="260" spans="1:44" ht="15" customHeight="1" x14ac:dyDescent="0.35">
      <c r="A260">
        <v>2</v>
      </c>
      <c r="B260" s="26">
        <f t="shared" si="39"/>
        <v>46273.6875</v>
      </c>
      <c r="C260" t="s">
        <v>51</v>
      </c>
      <c r="D260">
        <v>3</v>
      </c>
      <c r="E260" s="26">
        <f t="shared" si="40"/>
        <v>46273.833333333343</v>
      </c>
      <c r="F260" s="26">
        <f t="shared" si="41"/>
        <v>46273.812500000007</v>
      </c>
      <c r="G260">
        <f t="shared" si="42"/>
        <v>6</v>
      </c>
      <c r="H260">
        <f t="shared" si="43"/>
        <v>8</v>
      </c>
      <c r="I260" s="27">
        <f t="shared" si="44"/>
        <v>0</v>
      </c>
      <c r="J260" s="28" t="str">
        <f t="shared" si="45"/>
        <v>NULL</v>
      </c>
      <c r="K260" s="29" t="str">
        <f t="shared" si="46"/>
        <v>NULL</v>
      </c>
      <c r="L260" s="26" t="str">
        <f t="shared" si="47"/>
        <v/>
      </c>
      <c r="M260" t="str">
        <f t="shared" si="48"/>
        <v>UNKNOWN - NO RATE</v>
      </c>
      <c r="N260" s="28" t="str">
        <f t="shared" si="49"/>
        <v>NULL</v>
      </c>
      <c r="O260" t="str">
        <f t="shared" si="50"/>
        <v/>
      </c>
      <c r="P260" t="str">
        <f t="shared" si="51"/>
        <v/>
      </c>
      <c r="Q260" s="10" t="s">
        <v>155</v>
      </c>
      <c r="R260" s="10"/>
      <c r="S260" s="16">
        <v>0</v>
      </c>
      <c r="T260" s="13"/>
      <c r="U260" s="14"/>
      <c r="V260" s="11"/>
      <c r="W260" s="10" t="s">
        <v>155</v>
      </c>
      <c r="X260" s="29"/>
      <c r="AA260" t="s">
        <v>331</v>
      </c>
      <c r="AB260">
        <v>0</v>
      </c>
      <c r="AI260" t="s">
        <v>155</v>
      </c>
      <c r="AQ260" t="s">
        <v>155</v>
      </c>
      <c r="AR260" t="s">
        <v>333</v>
      </c>
    </row>
    <row r="261" spans="1:44" ht="15" customHeight="1" x14ac:dyDescent="0.35">
      <c r="A261">
        <v>2</v>
      </c>
      <c r="B261" s="26">
        <f t="shared" si="39"/>
        <v>46273.6875</v>
      </c>
      <c r="C261" t="s">
        <v>51</v>
      </c>
      <c r="D261">
        <v>4</v>
      </c>
      <c r="E261" s="26">
        <f t="shared" si="40"/>
        <v>46273.833333333343</v>
      </c>
      <c r="F261" s="26">
        <f t="shared" si="41"/>
        <v>46273.812500000007</v>
      </c>
      <c r="G261">
        <f t="shared" si="42"/>
        <v>0</v>
      </c>
      <c r="H261">
        <f t="shared" si="43"/>
        <v>5</v>
      </c>
      <c r="I261" s="27">
        <f t="shared" si="44"/>
        <v>0</v>
      </c>
      <c r="J261" s="28" t="str">
        <f t="shared" si="45"/>
        <v>NULL</v>
      </c>
      <c r="K261" s="29" t="str">
        <f t="shared" si="46"/>
        <v/>
      </c>
      <c r="L261" s="26" t="str">
        <f t="shared" si="47"/>
        <v/>
      </c>
      <c r="M261" t="str">
        <f t="shared" si="48"/>
        <v/>
      </c>
      <c r="N261" s="28" t="str">
        <f t="shared" si="49"/>
        <v>NULL</v>
      </c>
      <c r="O261" t="str">
        <f t="shared" si="50"/>
        <v/>
      </c>
      <c r="P261" t="str">
        <f t="shared" si="51"/>
        <v/>
      </c>
      <c r="Q261" s="10"/>
      <c r="R261" s="10"/>
      <c r="S261" s="16">
        <v>0</v>
      </c>
      <c r="T261" s="13"/>
      <c r="U261" s="14"/>
      <c r="V261" s="11"/>
      <c r="W261" s="10"/>
      <c r="X261" s="29"/>
      <c r="AA261" t="s">
        <v>331</v>
      </c>
      <c r="AB261">
        <v>0</v>
      </c>
      <c r="AR261" t="s">
        <v>333</v>
      </c>
    </row>
    <row r="262" spans="1:44" ht="15" customHeight="1" x14ac:dyDescent="0.35">
      <c r="A262">
        <v>2</v>
      </c>
      <c r="B262" s="26">
        <f t="shared" ref="B262:B325" si="52">INDEX(SNAP_TIMES,MATCH(A262,SNAP_NOS,0))</f>
        <v>46273.6875</v>
      </c>
      <c r="C262" t="s">
        <v>51</v>
      </c>
      <c r="D262">
        <v>5</v>
      </c>
      <c r="E262" s="26">
        <f t="shared" ref="E262:E325" si="53">IF(AND(INDEX(SH_CHG,MATCH(C262,SH_ID,0))&lt;&gt;"",B262&gt;=INDEX(SH_CHG,MATCH(C262,SH_ID,0))),INDEX(SH_DEP,MATCH(C262,SH_ID,0)),INDEX(SH_ORIG,MATCH(C262,SH_ID,0)))</f>
        <v>46273.833333333343</v>
      </c>
      <c r="F262" s="26">
        <f t="shared" ref="F262:F325" si="54">E262-LOADING_MINUTES/1440</f>
        <v>46273.812500000007</v>
      </c>
      <c r="G262">
        <f t="shared" ref="G262:G325" si="55">COUNTIFS(OL_SNAP,A262,OL_EFF,C262,OL_WT,D262,OL_OPEN,"&gt;0")</f>
        <v>0</v>
      </c>
      <c r="H262">
        <f t="shared" ref="H262:H325" si="56">SUMIFS($G$6:$G$3569,$A$6:$A$3569,A262,$D$6:$D$3569,D262,$F$6:$F$3569,"&lt;="&amp;F262)</f>
        <v>3</v>
      </c>
      <c r="I262" s="27">
        <f t="shared" ref="I262:I325" si="57">INDEX(C_RES,MATCH(1,INDEX((C_SN=A262)*(C_WT=D262),0),0))</f>
        <v>0</v>
      </c>
      <c r="J262" s="28" t="str">
        <f t="shared" ref="J262:J325" si="58">INDEX(C_RL,MATCH(1,INDEX((C_SN=A262)*(C_WT=D262),0),0))</f>
        <v>NULL</v>
      </c>
      <c r="K262" s="29" t="str">
        <f t="shared" ref="K262:K325" si="59">IF(G262=0,"",IF(ISNUMBER(J262),IF(J262&gt;0,H262/J262/24,"NULL"),"NULL"))</f>
        <v/>
      </c>
      <c r="L262" s="26" t="str">
        <f t="shared" ref="L262:L325" si="60">IF(ISNUMBER(K262),B262+K262,"")</f>
        <v/>
      </c>
      <c r="M262" t="str">
        <f t="shared" ref="M262:M325" si="61">IF(G262=0,"",IF(B262&gt;=F262,"NO - CUTOFF PASSED",IF(ISNUMBER(K262),IF(L262&lt;=F262,"YES","NO"),"UNKNOWN - NO RATE")))</f>
        <v/>
      </c>
      <c r="N262" s="28" t="str">
        <f t="shared" ref="N262:N325" si="62">IFERROR(IF(AND(INDEX(C_HRS,MATCH(1,INDEX((C_SN=A262)*(C_WT=D262),0),0))&gt;0,INDEX(C_TL,MATCH(1,INDEX((C_SN=A262)*(C_WT=D262),0),0))&gt;0),INDEX(C_TL,MATCH(1,INDEX((C_SN=A262)*(C_WT=D262),0),0))/INDEX(C_HRS,MATCH(1,INDEX((C_SN=A262)*(C_WT=D262),0),0)),"NULL"),"NULL")</f>
        <v>NULL</v>
      </c>
      <c r="O262" t="str">
        <f t="shared" ref="O262:O325" si="63">IF(M262="NO",IF(ISNUMBER(N262),ROUNDUP(H262/(N262*(F262-B262)*24),0),"CANNOT ESTIMATE - NO RATE"),"")</f>
        <v/>
      </c>
      <c r="P262" t="str">
        <f t="shared" ref="P262:P325" si="64">IF(ISNUMBER(O262),MAX(0,O262-I262),O262)</f>
        <v/>
      </c>
      <c r="Q262" s="10"/>
      <c r="R262" s="10"/>
      <c r="S262" s="16">
        <v>0</v>
      </c>
      <c r="T262" s="13"/>
      <c r="U262" s="14"/>
      <c r="V262" s="11"/>
      <c r="W262" s="10"/>
      <c r="X262" s="29"/>
      <c r="AA262" t="s">
        <v>331</v>
      </c>
      <c r="AB262">
        <v>0</v>
      </c>
      <c r="AR262" t="s">
        <v>333</v>
      </c>
    </row>
    <row r="263" spans="1:44" ht="15" customHeight="1" x14ac:dyDescent="0.35">
      <c r="A263">
        <v>2</v>
      </c>
      <c r="B263" s="26">
        <f t="shared" si="52"/>
        <v>46273.6875</v>
      </c>
      <c r="C263" t="s">
        <v>51</v>
      </c>
      <c r="D263">
        <v>6</v>
      </c>
      <c r="E263" s="26">
        <f t="shared" si="53"/>
        <v>46273.833333333343</v>
      </c>
      <c r="F263" s="26">
        <f t="shared" si="54"/>
        <v>46273.812500000007</v>
      </c>
      <c r="G263">
        <f t="shared" si="55"/>
        <v>0</v>
      </c>
      <c r="H263">
        <f t="shared" si="56"/>
        <v>0</v>
      </c>
      <c r="I263" s="27">
        <f t="shared" si="57"/>
        <v>0</v>
      </c>
      <c r="J263" s="28" t="str">
        <f t="shared" si="58"/>
        <v>NULL</v>
      </c>
      <c r="K263" s="29" t="str">
        <f t="shared" si="59"/>
        <v/>
      </c>
      <c r="L263" s="26" t="str">
        <f t="shared" si="60"/>
        <v/>
      </c>
      <c r="M263" t="str">
        <f t="shared" si="61"/>
        <v/>
      </c>
      <c r="N263" s="28" t="str">
        <f t="shared" si="62"/>
        <v>NULL</v>
      </c>
      <c r="O263" t="str">
        <f t="shared" si="63"/>
        <v/>
      </c>
      <c r="P263" t="str">
        <f t="shared" si="64"/>
        <v/>
      </c>
      <c r="Q263" s="10"/>
      <c r="R263" s="10"/>
      <c r="S263" s="16">
        <v>0</v>
      </c>
      <c r="T263" s="13"/>
      <c r="U263" s="14"/>
      <c r="V263" s="11"/>
      <c r="W263" s="10"/>
      <c r="X263" s="29"/>
      <c r="AA263" t="s">
        <v>331</v>
      </c>
      <c r="AB263">
        <v>0</v>
      </c>
      <c r="AR263" t="s">
        <v>333</v>
      </c>
    </row>
    <row r="264" spans="1:44" ht="15" customHeight="1" x14ac:dyDescent="0.35">
      <c r="A264">
        <v>2</v>
      </c>
      <c r="B264" s="26">
        <f t="shared" si="52"/>
        <v>46273.6875</v>
      </c>
      <c r="C264" t="s">
        <v>52</v>
      </c>
      <c r="D264">
        <v>1</v>
      </c>
      <c r="E264" s="26">
        <f t="shared" si="53"/>
        <v>46273.84375</v>
      </c>
      <c r="F264" s="26">
        <f t="shared" si="54"/>
        <v>46273.822916666664</v>
      </c>
      <c r="G264">
        <f t="shared" si="55"/>
        <v>0</v>
      </c>
      <c r="H264">
        <f t="shared" si="56"/>
        <v>43</v>
      </c>
      <c r="I264" s="27">
        <f t="shared" si="57"/>
        <v>3</v>
      </c>
      <c r="J264" s="28">
        <f t="shared" si="58"/>
        <v>160.87081065597249</v>
      </c>
      <c r="K264" s="29" t="str">
        <f t="shared" si="59"/>
        <v/>
      </c>
      <c r="L264" s="26" t="str">
        <f t="shared" si="60"/>
        <v/>
      </c>
      <c r="M264" t="str">
        <f t="shared" si="61"/>
        <v/>
      </c>
      <c r="N264" s="28">
        <f t="shared" si="62"/>
        <v>53.623603551990833</v>
      </c>
      <c r="O264" t="str">
        <f t="shared" si="63"/>
        <v/>
      </c>
      <c r="P264" t="str">
        <f t="shared" si="64"/>
        <v/>
      </c>
      <c r="Q264" s="10"/>
      <c r="R264" s="10"/>
      <c r="S264" s="16">
        <v>3</v>
      </c>
      <c r="T264" s="13">
        <v>160.87081065597249</v>
      </c>
      <c r="U264" s="14"/>
      <c r="V264" s="11"/>
      <c r="W264" s="10"/>
      <c r="X264" s="29"/>
      <c r="AA264" t="s">
        <v>331</v>
      </c>
      <c r="AB264">
        <v>3</v>
      </c>
      <c r="AC264">
        <v>110.5116279069767</v>
      </c>
      <c r="AD264">
        <v>207.69230769230771</v>
      </c>
      <c r="AL264">
        <v>110.5116279069767</v>
      </c>
      <c r="AM264">
        <v>207.69230769230771</v>
      </c>
      <c r="AR264" t="s">
        <v>334</v>
      </c>
    </row>
    <row r="265" spans="1:44" ht="15" customHeight="1" x14ac:dyDescent="0.35">
      <c r="A265">
        <v>2</v>
      </c>
      <c r="B265" s="26">
        <f t="shared" si="52"/>
        <v>46273.6875</v>
      </c>
      <c r="C265" t="s">
        <v>52</v>
      </c>
      <c r="D265">
        <v>2</v>
      </c>
      <c r="E265" s="26">
        <f t="shared" si="53"/>
        <v>46273.84375</v>
      </c>
      <c r="F265" s="26">
        <f t="shared" si="54"/>
        <v>46273.822916666664</v>
      </c>
      <c r="G265">
        <f t="shared" si="55"/>
        <v>1</v>
      </c>
      <c r="H265">
        <f t="shared" si="56"/>
        <v>14</v>
      </c>
      <c r="I265" s="27">
        <f t="shared" si="57"/>
        <v>1</v>
      </c>
      <c r="J265" s="28">
        <f t="shared" si="58"/>
        <v>0</v>
      </c>
      <c r="K265" s="29" t="str">
        <f t="shared" si="59"/>
        <v>NULL</v>
      </c>
      <c r="L265" s="26" t="str">
        <f t="shared" si="60"/>
        <v/>
      </c>
      <c r="M265" t="str">
        <f t="shared" si="61"/>
        <v>UNKNOWN - NO RATE</v>
      </c>
      <c r="N265" s="28" t="str">
        <f t="shared" si="62"/>
        <v>NULL</v>
      </c>
      <c r="O265" t="str">
        <f t="shared" si="63"/>
        <v/>
      </c>
      <c r="P265" t="str">
        <f t="shared" si="64"/>
        <v/>
      </c>
      <c r="Q265" s="10" t="s">
        <v>155</v>
      </c>
      <c r="R265" s="10"/>
      <c r="S265" s="16">
        <v>1</v>
      </c>
      <c r="T265" s="13">
        <v>0</v>
      </c>
      <c r="U265" s="14"/>
      <c r="V265" s="11"/>
      <c r="W265" s="10" t="s">
        <v>155</v>
      </c>
      <c r="X265" s="29"/>
      <c r="AA265" t="s">
        <v>331</v>
      </c>
      <c r="AB265">
        <v>0</v>
      </c>
      <c r="AI265" t="s">
        <v>155</v>
      </c>
      <c r="AQ265" t="s">
        <v>155</v>
      </c>
      <c r="AR265" t="s">
        <v>333</v>
      </c>
    </row>
    <row r="266" spans="1:44" ht="15" customHeight="1" x14ac:dyDescent="0.35">
      <c r="A266">
        <v>2</v>
      </c>
      <c r="B266" s="26">
        <f t="shared" si="52"/>
        <v>46273.6875</v>
      </c>
      <c r="C266" t="s">
        <v>52</v>
      </c>
      <c r="D266">
        <v>3</v>
      </c>
      <c r="E266" s="26">
        <f t="shared" si="53"/>
        <v>46273.84375</v>
      </c>
      <c r="F266" s="26">
        <f t="shared" si="54"/>
        <v>46273.822916666664</v>
      </c>
      <c r="G266">
        <f t="shared" si="55"/>
        <v>3</v>
      </c>
      <c r="H266">
        <f t="shared" si="56"/>
        <v>21</v>
      </c>
      <c r="I266" s="27">
        <f t="shared" si="57"/>
        <v>0</v>
      </c>
      <c r="J266" s="28" t="str">
        <f t="shared" si="58"/>
        <v>NULL</v>
      </c>
      <c r="K266" s="29" t="str">
        <f t="shared" si="59"/>
        <v>NULL</v>
      </c>
      <c r="L266" s="26" t="str">
        <f t="shared" si="60"/>
        <v/>
      </c>
      <c r="M266" t="str">
        <f t="shared" si="61"/>
        <v>UNKNOWN - NO RATE</v>
      </c>
      <c r="N266" s="28" t="str">
        <f t="shared" si="62"/>
        <v>NULL</v>
      </c>
      <c r="O266" t="str">
        <f t="shared" si="63"/>
        <v/>
      </c>
      <c r="P266" t="str">
        <f t="shared" si="64"/>
        <v/>
      </c>
      <c r="Q266" s="10" t="s">
        <v>155</v>
      </c>
      <c r="R266" s="10"/>
      <c r="S266" s="16">
        <v>0</v>
      </c>
      <c r="T266" s="13"/>
      <c r="U266" s="14"/>
      <c r="V266" s="11"/>
      <c r="W266" s="10" t="s">
        <v>155</v>
      </c>
      <c r="X266" s="29"/>
      <c r="AA266" t="s">
        <v>331</v>
      </c>
      <c r="AB266">
        <v>0</v>
      </c>
      <c r="AI266" t="s">
        <v>155</v>
      </c>
      <c r="AQ266" t="s">
        <v>155</v>
      </c>
      <c r="AR266" t="s">
        <v>333</v>
      </c>
    </row>
    <row r="267" spans="1:44" ht="15" customHeight="1" x14ac:dyDescent="0.35">
      <c r="A267">
        <v>2</v>
      </c>
      <c r="B267" s="26">
        <f t="shared" si="52"/>
        <v>46273.6875</v>
      </c>
      <c r="C267" t="s">
        <v>52</v>
      </c>
      <c r="D267">
        <v>4</v>
      </c>
      <c r="E267" s="26">
        <f t="shared" si="53"/>
        <v>46273.84375</v>
      </c>
      <c r="F267" s="26">
        <f t="shared" si="54"/>
        <v>46273.822916666664</v>
      </c>
      <c r="G267">
        <f t="shared" si="55"/>
        <v>3</v>
      </c>
      <c r="H267">
        <f t="shared" si="56"/>
        <v>17</v>
      </c>
      <c r="I267" s="27">
        <f t="shared" si="57"/>
        <v>0</v>
      </c>
      <c r="J267" s="28" t="str">
        <f t="shared" si="58"/>
        <v>NULL</v>
      </c>
      <c r="K267" s="29" t="str">
        <f t="shared" si="59"/>
        <v>NULL</v>
      </c>
      <c r="L267" s="26" t="str">
        <f t="shared" si="60"/>
        <v/>
      </c>
      <c r="M267" t="str">
        <f t="shared" si="61"/>
        <v>UNKNOWN - NO RATE</v>
      </c>
      <c r="N267" s="28" t="str">
        <f t="shared" si="62"/>
        <v>NULL</v>
      </c>
      <c r="O267" t="str">
        <f t="shared" si="63"/>
        <v/>
      </c>
      <c r="P267" t="str">
        <f t="shared" si="64"/>
        <v/>
      </c>
      <c r="Q267" s="10" t="s">
        <v>155</v>
      </c>
      <c r="R267" s="10"/>
      <c r="S267" s="16">
        <v>0</v>
      </c>
      <c r="T267" s="13"/>
      <c r="U267" s="14"/>
      <c r="V267" s="11"/>
      <c r="W267" s="10" t="s">
        <v>155</v>
      </c>
      <c r="X267" s="29"/>
      <c r="AA267" t="s">
        <v>331</v>
      </c>
      <c r="AB267">
        <v>0</v>
      </c>
      <c r="AI267" t="s">
        <v>155</v>
      </c>
      <c r="AQ267" t="s">
        <v>155</v>
      </c>
      <c r="AR267" t="s">
        <v>333</v>
      </c>
    </row>
    <row r="268" spans="1:44" ht="15" customHeight="1" x14ac:dyDescent="0.35">
      <c r="A268">
        <v>2</v>
      </c>
      <c r="B268" s="26">
        <f t="shared" si="52"/>
        <v>46273.6875</v>
      </c>
      <c r="C268" t="s">
        <v>52</v>
      </c>
      <c r="D268">
        <v>5</v>
      </c>
      <c r="E268" s="26">
        <f t="shared" si="53"/>
        <v>46273.84375</v>
      </c>
      <c r="F268" s="26">
        <f t="shared" si="54"/>
        <v>46273.822916666664</v>
      </c>
      <c r="G268">
        <f t="shared" si="55"/>
        <v>1</v>
      </c>
      <c r="H268">
        <f t="shared" si="56"/>
        <v>7</v>
      </c>
      <c r="I268" s="27">
        <f t="shared" si="57"/>
        <v>0</v>
      </c>
      <c r="J268" s="28" t="str">
        <f t="shared" si="58"/>
        <v>NULL</v>
      </c>
      <c r="K268" s="29" t="str">
        <f t="shared" si="59"/>
        <v>NULL</v>
      </c>
      <c r="L268" s="26" t="str">
        <f t="shared" si="60"/>
        <v/>
      </c>
      <c r="M268" t="str">
        <f t="shared" si="61"/>
        <v>UNKNOWN - NO RATE</v>
      </c>
      <c r="N268" s="28" t="str">
        <f t="shared" si="62"/>
        <v>NULL</v>
      </c>
      <c r="O268" t="str">
        <f t="shared" si="63"/>
        <v/>
      </c>
      <c r="P268" t="str">
        <f t="shared" si="64"/>
        <v/>
      </c>
      <c r="Q268" s="10" t="s">
        <v>155</v>
      </c>
      <c r="R268" s="10"/>
      <c r="S268" s="16">
        <v>0</v>
      </c>
      <c r="T268" s="13"/>
      <c r="U268" s="14"/>
      <c r="V268" s="11"/>
      <c r="W268" s="10" t="s">
        <v>155</v>
      </c>
      <c r="X268" s="29"/>
      <c r="AA268" t="s">
        <v>331</v>
      </c>
      <c r="AB268">
        <v>0</v>
      </c>
      <c r="AI268" t="s">
        <v>155</v>
      </c>
      <c r="AQ268" t="s">
        <v>155</v>
      </c>
      <c r="AR268" t="s">
        <v>333</v>
      </c>
    </row>
    <row r="269" spans="1:44" ht="15" customHeight="1" x14ac:dyDescent="0.35">
      <c r="A269">
        <v>2</v>
      </c>
      <c r="B269" s="26">
        <f t="shared" si="52"/>
        <v>46273.6875</v>
      </c>
      <c r="C269" t="s">
        <v>52</v>
      </c>
      <c r="D269">
        <v>6</v>
      </c>
      <c r="E269" s="26">
        <f t="shared" si="53"/>
        <v>46273.84375</v>
      </c>
      <c r="F269" s="26">
        <f t="shared" si="54"/>
        <v>46273.822916666664</v>
      </c>
      <c r="G269">
        <f t="shared" si="55"/>
        <v>0</v>
      </c>
      <c r="H269">
        <f t="shared" si="56"/>
        <v>0</v>
      </c>
      <c r="I269" s="27">
        <f t="shared" si="57"/>
        <v>0</v>
      </c>
      <c r="J269" s="28" t="str">
        <f t="shared" si="58"/>
        <v>NULL</v>
      </c>
      <c r="K269" s="29" t="str">
        <f t="shared" si="59"/>
        <v/>
      </c>
      <c r="L269" s="26" t="str">
        <f t="shared" si="60"/>
        <v/>
      </c>
      <c r="M269" t="str">
        <f t="shared" si="61"/>
        <v/>
      </c>
      <c r="N269" s="28" t="str">
        <f t="shared" si="62"/>
        <v>NULL</v>
      </c>
      <c r="O269" t="str">
        <f t="shared" si="63"/>
        <v/>
      </c>
      <c r="P269" t="str">
        <f t="shared" si="64"/>
        <v/>
      </c>
      <c r="Q269" s="10"/>
      <c r="R269" s="10"/>
      <c r="S269" s="16">
        <v>0</v>
      </c>
      <c r="T269" s="13"/>
      <c r="U269" s="14"/>
      <c r="V269" s="11"/>
      <c r="W269" s="10"/>
      <c r="X269" s="29"/>
      <c r="AA269" t="s">
        <v>331</v>
      </c>
      <c r="AB269">
        <v>0</v>
      </c>
      <c r="AR269" t="s">
        <v>333</v>
      </c>
    </row>
    <row r="270" spans="1:44" ht="15" customHeight="1" x14ac:dyDescent="0.35">
      <c r="A270">
        <v>2</v>
      </c>
      <c r="B270" s="26">
        <f t="shared" si="52"/>
        <v>46273.6875</v>
      </c>
      <c r="C270" t="s">
        <v>53</v>
      </c>
      <c r="D270">
        <v>1</v>
      </c>
      <c r="E270" s="26">
        <f t="shared" si="53"/>
        <v>46273.84375</v>
      </c>
      <c r="F270" s="26">
        <f t="shared" si="54"/>
        <v>46273.822916666664</v>
      </c>
      <c r="G270">
        <f t="shared" si="55"/>
        <v>0</v>
      </c>
      <c r="H270">
        <f t="shared" si="56"/>
        <v>43</v>
      </c>
      <c r="I270" s="27">
        <f t="shared" si="57"/>
        <v>3</v>
      </c>
      <c r="J270" s="28">
        <f t="shared" si="58"/>
        <v>160.87081065597249</v>
      </c>
      <c r="K270" s="29" t="str">
        <f t="shared" si="59"/>
        <v/>
      </c>
      <c r="L270" s="26" t="str">
        <f t="shared" si="60"/>
        <v/>
      </c>
      <c r="M270" t="str">
        <f t="shared" si="61"/>
        <v/>
      </c>
      <c r="N270" s="28">
        <f t="shared" si="62"/>
        <v>53.623603551990833</v>
      </c>
      <c r="O270" t="str">
        <f t="shared" si="63"/>
        <v/>
      </c>
      <c r="P270" t="str">
        <f t="shared" si="64"/>
        <v/>
      </c>
      <c r="Q270" s="10"/>
      <c r="R270" s="10"/>
      <c r="S270" s="16">
        <v>3</v>
      </c>
      <c r="T270" s="13">
        <v>160.87081065597249</v>
      </c>
      <c r="U270" s="14"/>
      <c r="V270" s="11"/>
      <c r="W270" s="10"/>
      <c r="X270" s="29"/>
      <c r="AA270" t="s">
        <v>331</v>
      </c>
      <c r="AB270">
        <v>3</v>
      </c>
      <c r="AC270">
        <v>110.5116279069767</v>
      </c>
      <c r="AD270">
        <v>207.69230769230771</v>
      </c>
      <c r="AL270">
        <v>110.5116279069767</v>
      </c>
      <c r="AM270">
        <v>207.69230769230771</v>
      </c>
      <c r="AR270" t="s">
        <v>334</v>
      </c>
    </row>
    <row r="271" spans="1:44" ht="15" customHeight="1" x14ac:dyDescent="0.35">
      <c r="A271">
        <v>2</v>
      </c>
      <c r="B271" s="26">
        <f t="shared" si="52"/>
        <v>46273.6875</v>
      </c>
      <c r="C271" t="s">
        <v>53</v>
      </c>
      <c r="D271">
        <v>2</v>
      </c>
      <c r="E271" s="26">
        <f t="shared" si="53"/>
        <v>46273.84375</v>
      </c>
      <c r="F271" s="26">
        <f t="shared" si="54"/>
        <v>46273.822916666664</v>
      </c>
      <c r="G271">
        <f t="shared" si="55"/>
        <v>0</v>
      </c>
      <c r="H271">
        <f t="shared" si="56"/>
        <v>14</v>
      </c>
      <c r="I271" s="27">
        <f t="shared" si="57"/>
        <v>1</v>
      </c>
      <c r="J271" s="28">
        <f t="shared" si="58"/>
        <v>0</v>
      </c>
      <c r="K271" s="29" t="str">
        <f t="shared" si="59"/>
        <v/>
      </c>
      <c r="L271" s="26" t="str">
        <f t="shared" si="60"/>
        <v/>
      </c>
      <c r="M271" t="str">
        <f t="shared" si="61"/>
        <v/>
      </c>
      <c r="N271" s="28" t="str">
        <f t="shared" si="62"/>
        <v>NULL</v>
      </c>
      <c r="O271" t="str">
        <f t="shared" si="63"/>
        <v/>
      </c>
      <c r="P271" t="str">
        <f t="shared" si="64"/>
        <v/>
      </c>
      <c r="Q271" s="10"/>
      <c r="R271" s="10"/>
      <c r="S271" s="16">
        <v>1</v>
      </c>
      <c r="T271" s="13">
        <v>0</v>
      </c>
      <c r="U271" s="14"/>
      <c r="V271" s="11"/>
      <c r="W271" s="10"/>
      <c r="X271" s="29"/>
      <c r="AA271" t="s">
        <v>331</v>
      </c>
      <c r="AB271">
        <v>0</v>
      </c>
      <c r="AR271" t="s">
        <v>333</v>
      </c>
    </row>
    <row r="272" spans="1:44" ht="15" customHeight="1" x14ac:dyDescent="0.35">
      <c r="A272">
        <v>2</v>
      </c>
      <c r="B272" s="26">
        <f t="shared" si="52"/>
        <v>46273.6875</v>
      </c>
      <c r="C272" t="s">
        <v>53</v>
      </c>
      <c r="D272">
        <v>3</v>
      </c>
      <c r="E272" s="26">
        <f t="shared" si="53"/>
        <v>46273.84375</v>
      </c>
      <c r="F272" s="26">
        <f t="shared" si="54"/>
        <v>46273.822916666664</v>
      </c>
      <c r="G272">
        <f t="shared" si="55"/>
        <v>6</v>
      </c>
      <c r="H272">
        <f t="shared" si="56"/>
        <v>21</v>
      </c>
      <c r="I272" s="27">
        <f t="shared" si="57"/>
        <v>0</v>
      </c>
      <c r="J272" s="28" t="str">
        <f t="shared" si="58"/>
        <v>NULL</v>
      </c>
      <c r="K272" s="29" t="str">
        <f t="shared" si="59"/>
        <v>NULL</v>
      </c>
      <c r="L272" s="26" t="str">
        <f t="shared" si="60"/>
        <v/>
      </c>
      <c r="M272" t="str">
        <f t="shared" si="61"/>
        <v>UNKNOWN - NO RATE</v>
      </c>
      <c r="N272" s="28" t="str">
        <f t="shared" si="62"/>
        <v>NULL</v>
      </c>
      <c r="O272" t="str">
        <f t="shared" si="63"/>
        <v/>
      </c>
      <c r="P272" t="str">
        <f t="shared" si="64"/>
        <v/>
      </c>
      <c r="Q272" s="10" t="s">
        <v>155</v>
      </c>
      <c r="R272" s="10"/>
      <c r="S272" s="16">
        <v>0</v>
      </c>
      <c r="T272" s="13"/>
      <c r="U272" s="14"/>
      <c r="V272" s="11"/>
      <c r="W272" s="10" t="s">
        <v>155</v>
      </c>
      <c r="X272" s="29"/>
      <c r="AA272" t="s">
        <v>331</v>
      </c>
      <c r="AB272">
        <v>0</v>
      </c>
      <c r="AI272" t="s">
        <v>155</v>
      </c>
      <c r="AQ272" t="s">
        <v>155</v>
      </c>
      <c r="AR272" t="s">
        <v>333</v>
      </c>
    </row>
    <row r="273" spans="1:44" ht="15" customHeight="1" x14ac:dyDescent="0.35">
      <c r="A273">
        <v>2</v>
      </c>
      <c r="B273" s="26">
        <f t="shared" si="52"/>
        <v>46273.6875</v>
      </c>
      <c r="C273" t="s">
        <v>53</v>
      </c>
      <c r="D273">
        <v>4</v>
      </c>
      <c r="E273" s="26">
        <f t="shared" si="53"/>
        <v>46273.84375</v>
      </c>
      <c r="F273" s="26">
        <f t="shared" si="54"/>
        <v>46273.822916666664</v>
      </c>
      <c r="G273">
        <f t="shared" si="55"/>
        <v>0</v>
      </c>
      <c r="H273">
        <f t="shared" si="56"/>
        <v>17</v>
      </c>
      <c r="I273" s="27">
        <f t="shared" si="57"/>
        <v>0</v>
      </c>
      <c r="J273" s="28" t="str">
        <f t="shared" si="58"/>
        <v>NULL</v>
      </c>
      <c r="K273" s="29" t="str">
        <f t="shared" si="59"/>
        <v/>
      </c>
      <c r="L273" s="26" t="str">
        <f t="shared" si="60"/>
        <v/>
      </c>
      <c r="M273" t="str">
        <f t="shared" si="61"/>
        <v/>
      </c>
      <c r="N273" s="28" t="str">
        <f t="shared" si="62"/>
        <v>NULL</v>
      </c>
      <c r="O273" t="str">
        <f t="shared" si="63"/>
        <v/>
      </c>
      <c r="P273" t="str">
        <f t="shared" si="64"/>
        <v/>
      </c>
      <c r="Q273" s="10"/>
      <c r="R273" s="10"/>
      <c r="S273" s="16">
        <v>0</v>
      </c>
      <c r="T273" s="13"/>
      <c r="U273" s="14"/>
      <c r="V273" s="11"/>
      <c r="W273" s="10"/>
      <c r="X273" s="29"/>
      <c r="AA273" t="s">
        <v>331</v>
      </c>
      <c r="AB273">
        <v>0</v>
      </c>
      <c r="AR273" t="s">
        <v>333</v>
      </c>
    </row>
    <row r="274" spans="1:44" ht="15" customHeight="1" x14ac:dyDescent="0.35">
      <c r="A274">
        <v>2</v>
      </c>
      <c r="B274" s="26">
        <f t="shared" si="52"/>
        <v>46273.6875</v>
      </c>
      <c r="C274" t="s">
        <v>53</v>
      </c>
      <c r="D274">
        <v>5</v>
      </c>
      <c r="E274" s="26">
        <f t="shared" si="53"/>
        <v>46273.84375</v>
      </c>
      <c r="F274" s="26">
        <f t="shared" si="54"/>
        <v>46273.822916666664</v>
      </c>
      <c r="G274">
        <f t="shared" si="55"/>
        <v>1</v>
      </c>
      <c r="H274">
        <f t="shared" si="56"/>
        <v>7</v>
      </c>
      <c r="I274" s="27">
        <f t="shared" si="57"/>
        <v>0</v>
      </c>
      <c r="J274" s="28" t="str">
        <f t="shared" si="58"/>
        <v>NULL</v>
      </c>
      <c r="K274" s="29" t="str">
        <f t="shared" si="59"/>
        <v>NULL</v>
      </c>
      <c r="L274" s="26" t="str">
        <f t="shared" si="60"/>
        <v/>
      </c>
      <c r="M274" t="str">
        <f t="shared" si="61"/>
        <v>UNKNOWN - NO RATE</v>
      </c>
      <c r="N274" s="28" t="str">
        <f t="shared" si="62"/>
        <v>NULL</v>
      </c>
      <c r="O274" t="str">
        <f t="shared" si="63"/>
        <v/>
      </c>
      <c r="P274" t="str">
        <f t="shared" si="64"/>
        <v/>
      </c>
      <c r="Q274" s="10" t="s">
        <v>155</v>
      </c>
      <c r="R274" s="10"/>
      <c r="S274" s="16">
        <v>0</v>
      </c>
      <c r="T274" s="13"/>
      <c r="U274" s="14"/>
      <c r="V274" s="11"/>
      <c r="W274" s="10" t="s">
        <v>155</v>
      </c>
      <c r="X274" s="29"/>
      <c r="AA274" t="s">
        <v>331</v>
      </c>
      <c r="AB274">
        <v>0</v>
      </c>
      <c r="AI274" t="s">
        <v>155</v>
      </c>
      <c r="AQ274" t="s">
        <v>155</v>
      </c>
      <c r="AR274" t="s">
        <v>333</v>
      </c>
    </row>
    <row r="275" spans="1:44" ht="15" customHeight="1" x14ac:dyDescent="0.35">
      <c r="A275">
        <v>2</v>
      </c>
      <c r="B275" s="26">
        <f t="shared" si="52"/>
        <v>46273.6875</v>
      </c>
      <c r="C275" t="s">
        <v>53</v>
      </c>
      <c r="D275">
        <v>6</v>
      </c>
      <c r="E275" s="26">
        <f t="shared" si="53"/>
        <v>46273.84375</v>
      </c>
      <c r="F275" s="26">
        <f t="shared" si="54"/>
        <v>46273.822916666664</v>
      </c>
      <c r="G275">
        <f t="shared" si="55"/>
        <v>0</v>
      </c>
      <c r="H275">
        <f t="shared" si="56"/>
        <v>0</v>
      </c>
      <c r="I275" s="27">
        <f t="shared" si="57"/>
        <v>0</v>
      </c>
      <c r="J275" s="28" t="str">
        <f t="shared" si="58"/>
        <v>NULL</v>
      </c>
      <c r="K275" s="29" t="str">
        <f t="shared" si="59"/>
        <v/>
      </c>
      <c r="L275" s="26" t="str">
        <f t="shared" si="60"/>
        <v/>
      </c>
      <c r="M275" t="str">
        <f t="shared" si="61"/>
        <v/>
      </c>
      <c r="N275" s="28" t="str">
        <f t="shared" si="62"/>
        <v>NULL</v>
      </c>
      <c r="O275" t="str">
        <f t="shared" si="63"/>
        <v/>
      </c>
      <c r="P275" t="str">
        <f t="shared" si="64"/>
        <v/>
      </c>
      <c r="Q275" s="10"/>
      <c r="R275" s="10"/>
      <c r="S275" s="16">
        <v>0</v>
      </c>
      <c r="T275" s="13"/>
      <c r="U275" s="14"/>
      <c r="V275" s="11"/>
      <c r="W275" s="10"/>
      <c r="X275" s="29"/>
      <c r="AA275" t="s">
        <v>331</v>
      </c>
      <c r="AB275">
        <v>0</v>
      </c>
      <c r="AR275" t="s">
        <v>333</v>
      </c>
    </row>
    <row r="276" spans="1:44" ht="15" customHeight="1" x14ac:dyDescent="0.35">
      <c r="A276">
        <v>2</v>
      </c>
      <c r="B276" s="26">
        <f t="shared" si="52"/>
        <v>46273.6875</v>
      </c>
      <c r="C276" t="s">
        <v>54</v>
      </c>
      <c r="D276">
        <v>1</v>
      </c>
      <c r="E276" s="26">
        <f t="shared" si="53"/>
        <v>46273.84375</v>
      </c>
      <c r="F276" s="26">
        <f t="shared" si="54"/>
        <v>46273.822916666664</v>
      </c>
      <c r="G276">
        <f t="shared" si="55"/>
        <v>6</v>
      </c>
      <c r="H276">
        <f t="shared" si="56"/>
        <v>43</v>
      </c>
      <c r="I276" s="27">
        <f t="shared" si="57"/>
        <v>3</v>
      </c>
      <c r="J276" s="28">
        <f t="shared" si="58"/>
        <v>160.87081065597249</v>
      </c>
      <c r="K276" s="29">
        <f t="shared" si="59"/>
        <v>1.1137301163342829E-2</v>
      </c>
      <c r="L276" s="26">
        <f t="shared" si="60"/>
        <v>46273.69863730116</v>
      </c>
      <c r="M276" t="str">
        <f t="shared" si="61"/>
        <v>YES</v>
      </c>
      <c r="N276" s="28">
        <f t="shared" si="62"/>
        <v>53.623603551990833</v>
      </c>
      <c r="O276" t="str">
        <f t="shared" si="63"/>
        <v/>
      </c>
      <c r="P276" t="str">
        <f t="shared" si="64"/>
        <v/>
      </c>
      <c r="Q276" s="10" t="s">
        <v>151</v>
      </c>
      <c r="R276" s="10"/>
      <c r="S276" s="16">
        <v>3</v>
      </c>
      <c r="T276" s="13">
        <v>160.87081065597249</v>
      </c>
      <c r="U276" s="14">
        <v>1.113730116898148E-2</v>
      </c>
      <c r="V276" s="11">
        <v>46273.69863730116</v>
      </c>
      <c r="W276" s="10" t="s">
        <v>151</v>
      </c>
      <c r="X276" s="29">
        <v>0</v>
      </c>
      <c r="AA276" t="s">
        <v>331</v>
      </c>
      <c r="AB276">
        <v>3</v>
      </c>
      <c r="AC276">
        <v>110.5116279069767</v>
      </c>
      <c r="AD276">
        <v>207.69230769230771</v>
      </c>
      <c r="AE276" s="54">
        <v>8.6265432060185186E-3</v>
      </c>
      <c r="AF276" s="54">
        <v>1.6212471944444449E-2</v>
      </c>
      <c r="AG276" s="53">
        <v>46273.696126543196</v>
      </c>
      <c r="AH276" s="53">
        <v>46273.703712471943</v>
      </c>
      <c r="AI276" t="s">
        <v>151</v>
      </c>
      <c r="AL276">
        <v>110.5116279069767</v>
      </c>
      <c r="AM276">
        <v>207.69230769230771</v>
      </c>
      <c r="AN276" s="54">
        <v>8.6265432060185186E-3</v>
      </c>
      <c r="AO276" s="54">
        <v>1.6212471944444449E-2</v>
      </c>
      <c r="AP276" s="53">
        <v>46273.703712471943</v>
      </c>
      <c r="AQ276" t="s">
        <v>151</v>
      </c>
      <c r="AR276" t="s">
        <v>334</v>
      </c>
    </row>
    <row r="277" spans="1:44" ht="15" customHeight="1" x14ac:dyDescent="0.35">
      <c r="A277">
        <v>2</v>
      </c>
      <c r="B277" s="26">
        <f t="shared" si="52"/>
        <v>46273.6875</v>
      </c>
      <c r="C277" t="s">
        <v>54</v>
      </c>
      <c r="D277">
        <v>2</v>
      </c>
      <c r="E277" s="26">
        <f t="shared" si="53"/>
        <v>46273.84375</v>
      </c>
      <c r="F277" s="26">
        <f t="shared" si="54"/>
        <v>46273.822916666664</v>
      </c>
      <c r="G277">
        <f t="shared" si="55"/>
        <v>1</v>
      </c>
      <c r="H277">
        <f t="shared" si="56"/>
        <v>14</v>
      </c>
      <c r="I277" s="27">
        <f t="shared" si="57"/>
        <v>1</v>
      </c>
      <c r="J277" s="28">
        <f t="shared" si="58"/>
        <v>0</v>
      </c>
      <c r="K277" s="29" t="str">
        <f t="shared" si="59"/>
        <v>NULL</v>
      </c>
      <c r="L277" s="26" t="str">
        <f t="shared" si="60"/>
        <v/>
      </c>
      <c r="M277" t="str">
        <f t="shared" si="61"/>
        <v>UNKNOWN - NO RATE</v>
      </c>
      <c r="N277" s="28" t="str">
        <f t="shared" si="62"/>
        <v>NULL</v>
      </c>
      <c r="O277" t="str">
        <f t="shared" si="63"/>
        <v/>
      </c>
      <c r="P277" t="str">
        <f t="shared" si="64"/>
        <v/>
      </c>
      <c r="Q277" s="10" t="s">
        <v>155</v>
      </c>
      <c r="R277" s="10"/>
      <c r="S277" s="16">
        <v>1</v>
      </c>
      <c r="T277" s="13">
        <v>0</v>
      </c>
      <c r="U277" s="14"/>
      <c r="V277" s="11"/>
      <c r="W277" s="10" t="s">
        <v>155</v>
      </c>
      <c r="X277" s="29"/>
      <c r="AA277" t="s">
        <v>331</v>
      </c>
      <c r="AB277">
        <v>0</v>
      </c>
      <c r="AI277" t="s">
        <v>155</v>
      </c>
      <c r="AQ277" t="s">
        <v>155</v>
      </c>
      <c r="AR277" t="s">
        <v>333</v>
      </c>
    </row>
    <row r="278" spans="1:44" ht="15" customHeight="1" x14ac:dyDescent="0.35">
      <c r="A278">
        <v>2</v>
      </c>
      <c r="B278" s="26">
        <f t="shared" si="52"/>
        <v>46273.6875</v>
      </c>
      <c r="C278" t="s">
        <v>54</v>
      </c>
      <c r="D278">
        <v>3</v>
      </c>
      <c r="E278" s="26">
        <f t="shared" si="53"/>
        <v>46273.84375</v>
      </c>
      <c r="F278" s="26">
        <f t="shared" si="54"/>
        <v>46273.822916666664</v>
      </c>
      <c r="G278">
        <f t="shared" si="55"/>
        <v>0</v>
      </c>
      <c r="H278">
        <f t="shared" si="56"/>
        <v>21</v>
      </c>
      <c r="I278" s="27">
        <f t="shared" si="57"/>
        <v>0</v>
      </c>
      <c r="J278" s="28" t="str">
        <f t="shared" si="58"/>
        <v>NULL</v>
      </c>
      <c r="K278" s="29" t="str">
        <f t="shared" si="59"/>
        <v/>
      </c>
      <c r="L278" s="26" t="str">
        <f t="shared" si="60"/>
        <v/>
      </c>
      <c r="M278" t="str">
        <f t="shared" si="61"/>
        <v/>
      </c>
      <c r="N278" s="28" t="str">
        <f t="shared" si="62"/>
        <v>NULL</v>
      </c>
      <c r="O278" t="str">
        <f t="shared" si="63"/>
        <v/>
      </c>
      <c r="P278" t="str">
        <f t="shared" si="64"/>
        <v/>
      </c>
      <c r="Q278" s="10"/>
      <c r="R278" s="10"/>
      <c r="S278" s="16">
        <v>0</v>
      </c>
      <c r="T278" s="13"/>
      <c r="U278" s="14"/>
      <c r="V278" s="11"/>
      <c r="W278" s="10"/>
      <c r="X278" s="29"/>
      <c r="AA278" t="s">
        <v>331</v>
      </c>
      <c r="AB278">
        <v>0</v>
      </c>
      <c r="AR278" t="s">
        <v>333</v>
      </c>
    </row>
    <row r="279" spans="1:44" ht="15" customHeight="1" x14ac:dyDescent="0.35">
      <c r="A279">
        <v>2</v>
      </c>
      <c r="B279" s="26">
        <f t="shared" si="52"/>
        <v>46273.6875</v>
      </c>
      <c r="C279" t="s">
        <v>54</v>
      </c>
      <c r="D279">
        <v>4</v>
      </c>
      <c r="E279" s="26">
        <f t="shared" si="53"/>
        <v>46273.84375</v>
      </c>
      <c r="F279" s="26">
        <f t="shared" si="54"/>
        <v>46273.822916666664</v>
      </c>
      <c r="G279">
        <f t="shared" si="55"/>
        <v>3</v>
      </c>
      <c r="H279">
        <f t="shared" si="56"/>
        <v>17</v>
      </c>
      <c r="I279" s="27">
        <f t="shared" si="57"/>
        <v>0</v>
      </c>
      <c r="J279" s="28" t="str">
        <f t="shared" si="58"/>
        <v>NULL</v>
      </c>
      <c r="K279" s="29" t="str">
        <f t="shared" si="59"/>
        <v>NULL</v>
      </c>
      <c r="L279" s="26" t="str">
        <f t="shared" si="60"/>
        <v/>
      </c>
      <c r="M279" t="str">
        <f t="shared" si="61"/>
        <v>UNKNOWN - NO RATE</v>
      </c>
      <c r="N279" s="28" t="str">
        <f t="shared" si="62"/>
        <v>NULL</v>
      </c>
      <c r="O279" t="str">
        <f t="shared" si="63"/>
        <v/>
      </c>
      <c r="P279" t="str">
        <f t="shared" si="64"/>
        <v/>
      </c>
      <c r="Q279" s="10" t="s">
        <v>155</v>
      </c>
      <c r="R279" s="10"/>
      <c r="S279" s="16">
        <v>0</v>
      </c>
      <c r="T279" s="13"/>
      <c r="U279" s="14"/>
      <c r="V279" s="11"/>
      <c r="W279" s="10" t="s">
        <v>155</v>
      </c>
      <c r="X279" s="29"/>
      <c r="AA279" t="s">
        <v>331</v>
      </c>
      <c r="AB279">
        <v>0</v>
      </c>
      <c r="AI279" t="s">
        <v>155</v>
      </c>
      <c r="AQ279" t="s">
        <v>155</v>
      </c>
      <c r="AR279" t="s">
        <v>333</v>
      </c>
    </row>
    <row r="280" spans="1:44" ht="15" customHeight="1" x14ac:dyDescent="0.35">
      <c r="A280">
        <v>2</v>
      </c>
      <c r="B280" s="26">
        <f t="shared" si="52"/>
        <v>46273.6875</v>
      </c>
      <c r="C280" t="s">
        <v>54</v>
      </c>
      <c r="D280">
        <v>5</v>
      </c>
      <c r="E280" s="26">
        <f t="shared" si="53"/>
        <v>46273.84375</v>
      </c>
      <c r="F280" s="26">
        <f t="shared" si="54"/>
        <v>46273.822916666664</v>
      </c>
      <c r="G280">
        <f t="shared" si="55"/>
        <v>1</v>
      </c>
      <c r="H280">
        <f t="shared" si="56"/>
        <v>7</v>
      </c>
      <c r="I280" s="27">
        <f t="shared" si="57"/>
        <v>0</v>
      </c>
      <c r="J280" s="28" t="str">
        <f t="shared" si="58"/>
        <v>NULL</v>
      </c>
      <c r="K280" s="29" t="str">
        <f t="shared" si="59"/>
        <v>NULL</v>
      </c>
      <c r="L280" s="26" t="str">
        <f t="shared" si="60"/>
        <v/>
      </c>
      <c r="M280" t="str">
        <f t="shared" si="61"/>
        <v>UNKNOWN - NO RATE</v>
      </c>
      <c r="N280" s="28" t="str">
        <f t="shared" si="62"/>
        <v>NULL</v>
      </c>
      <c r="O280" t="str">
        <f t="shared" si="63"/>
        <v/>
      </c>
      <c r="P280" t="str">
        <f t="shared" si="64"/>
        <v/>
      </c>
      <c r="Q280" s="10" t="s">
        <v>155</v>
      </c>
      <c r="R280" s="10"/>
      <c r="S280" s="16">
        <v>0</v>
      </c>
      <c r="T280" s="13"/>
      <c r="U280" s="14"/>
      <c r="V280" s="11"/>
      <c r="W280" s="10" t="s">
        <v>155</v>
      </c>
      <c r="X280" s="29"/>
      <c r="AA280" t="s">
        <v>331</v>
      </c>
      <c r="AB280">
        <v>0</v>
      </c>
      <c r="AI280" t="s">
        <v>155</v>
      </c>
      <c r="AQ280" t="s">
        <v>155</v>
      </c>
      <c r="AR280" t="s">
        <v>333</v>
      </c>
    </row>
    <row r="281" spans="1:44" ht="15" customHeight="1" x14ac:dyDescent="0.35">
      <c r="A281">
        <v>2</v>
      </c>
      <c r="B281" s="26">
        <f t="shared" si="52"/>
        <v>46273.6875</v>
      </c>
      <c r="C281" t="s">
        <v>54</v>
      </c>
      <c r="D281">
        <v>6</v>
      </c>
      <c r="E281" s="26">
        <f t="shared" si="53"/>
        <v>46273.84375</v>
      </c>
      <c r="F281" s="26">
        <f t="shared" si="54"/>
        <v>46273.822916666664</v>
      </c>
      <c r="G281">
        <f t="shared" si="55"/>
        <v>0</v>
      </c>
      <c r="H281">
        <f t="shared" si="56"/>
        <v>0</v>
      </c>
      <c r="I281" s="27">
        <f t="shared" si="57"/>
        <v>0</v>
      </c>
      <c r="J281" s="28" t="str">
        <f t="shared" si="58"/>
        <v>NULL</v>
      </c>
      <c r="K281" s="29" t="str">
        <f t="shared" si="59"/>
        <v/>
      </c>
      <c r="L281" s="26" t="str">
        <f t="shared" si="60"/>
        <v/>
      </c>
      <c r="M281" t="str">
        <f t="shared" si="61"/>
        <v/>
      </c>
      <c r="N281" s="28" t="str">
        <f t="shared" si="62"/>
        <v>NULL</v>
      </c>
      <c r="O281" t="str">
        <f t="shared" si="63"/>
        <v/>
      </c>
      <c r="P281" t="str">
        <f t="shared" si="64"/>
        <v/>
      </c>
      <c r="Q281" s="10"/>
      <c r="R281" s="10"/>
      <c r="S281" s="16">
        <v>0</v>
      </c>
      <c r="T281" s="13"/>
      <c r="U281" s="14"/>
      <c r="V281" s="11"/>
      <c r="W281" s="10"/>
      <c r="X281" s="29"/>
      <c r="AA281" t="s">
        <v>331</v>
      </c>
      <c r="AB281">
        <v>0</v>
      </c>
      <c r="AR281" t="s">
        <v>333</v>
      </c>
    </row>
    <row r="282" spans="1:44" ht="15" customHeight="1" x14ac:dyDescent="0.35">
      <c r="A282">
        <v>2</v>
      </c>
      <c r="B282" s="26">
        <f t="shared" si="52"/>
        <v>46273.6875</v>
      </c>
      <c r="C282" t="s">
        <v>55</v>
      </c>
      <c r="D282">
        <v>1</v>
      </c>
      <c r="E282" s="26">
        <f t="shared" si="53"/>
        <v>46273.84375</v>
      </c>
      <c r="F282" s="26">
        <f t="shared" si="54"/>
        <v>46273.822916666664</v>
      </c>
      <c r="G282">
        <f t="shared" si="55"/>
        <v>0</v>
      </c>
      <c r="H282">
        <f t="shared" si="56"/>
        <v>43</v>
      </c>
      <c r="I282" s="27">
        <f t="shared" si="57"/>
        <v>3</v>
      </c>
      <c r="J282" s="28">
        <f t="shared" si="58"/>
        <v>160.87081065597249</v>
      </c>
      <c r="K282" s="29" t="str">
        <f t="shared" si="59"/>
        <v/>
      </c>
      <c r="L282" s="26" t="str">
        <f t="shared" si="60"/>
        <v/>
      </c>
      <c r="M282" t="str">
        <f t="shared" si="61"/>
        <v/>
      </c>
      <c r="N282" s="28">
        <f t="shared" si="62"/>
        <v>53.623603551990833</v>
      </c>
      <c r="O282" t="str">
        <f t="shared" si="63"/>
        <v/>
      </c>
      <c r="P282" t="str">
        <f t="shared" si="64"/>
        <v/>
      </c>
      <c r="Q282" s="10"/>
      <c r="R282" s="10"/>
      <c r="S282" s="16">
        <v>3</v>
      </c>
      <c r="T282" s="13">
        <v>160.87081065597249</v>
      </c>
      <c r="U282" s="14"/>
      <c r="V282" s="11"/>
      <c r="W282" s="10"/>
      <c r="X282" s="29"/>
      <c r="AA282" t="s">
        <v>331</v>
      </c>
      <c r="AB282">
        <v>3</v>
      </c>
      <c r="AC282">
        <v>110.5116279069767</v>
      </c>
      <c r="AD282">
        <v>207.69230769230771</v>
      </c>
      <c r="AL282">
        <v>110.5116279069767</v>
      </c>
      <c r="AM282">
        <v>207.69230769230771</v>
      </c>
      <c r="AR282" t="s">
        <v>334</v>
      </c>
    </row>
    <row r="283" spans="1:44" ht="15" customHeight="1" x14ac:dyDescent="0.35">
      <c r="A283">
        <v>2</v>
      </c>
      <c r="B283" s="26">
        <f t="shared" si="52"/>
        <v>46273.6875</v>
      </c>
      <c r="C283" t="s">
        <v>55</v>
      </c>
      <c r="D283">
        <v>2</v>
      </c>
      <c r="E283" s="26">
        <f t="shared" si="53"/>
        <v>46273.84375</v>
      </c>
      <c r="F283" s="26">
        <f t="shared" si="54"/>
        <v>46273.822916666664</v>
      </c>
      <c r="G283">
        <f t="shared" si="55"/>
        <v>0</v>
      </c>
      <c r="H283">
        <f t="shared" si="56"/>
        <v>14</v>
      </c>
      <c r="I283" s="27">
        <f t="shared" si="57"/>
        <v>1</v>
      </c>
      <c r="J283" s="28">
        <f t="shared" si="58"/>
        <v>0</v>
      </c>
      <c r="K283" s="29" t="str">
        <f t="shared" si="59"/>
        <v/>
      </c>
      <c r="L283" s="26" t="str">
        <f t="shared" si="60"/>
        <v/>
      </c>
      <c r="M283" t="str">
        <f t="shared" si="61"/>
        <v/>
      </c>
      <c r="N283" s="28" t="str">
        <f t="shared" si="62"/>
        <v>NULL</v>
      </c>
      <c r="O283" t="str">
        <f t="shared" si="63"/>
        <v/>
      </c>
      <c r="P283" t="str">
        <f t="shared" si="64"/>
        <v/>
      </c>
      <c r="Q283" s="10"/>
      <c r="R283" s="10"/>
      <c r="S283" s="16">
        <v>1</v>
      </c>
      <c r="T283" s="13">
        <v>0</v>
      </c>
      <c r="U283" s="14"/>
      <c r="V283" s="11"/>
      <c r="W283" s="10"/>
      <c r="X283" s="29"/>
      <c r="AA283" t="s">
        <v>331</v>
      </c>
      <c r="AB283">
        <v>0</v>
      </c>
      <c r="AR283" t="s">
        <v>333</v>
      </c>
    </row>
    <row r="284" spans="1:44" ht="15" customHeight="1" x14ac:dyDescent="0.35">
      <c r="A284">
        <v>2</v>
      </c>
      <c r="B284" s="26">
        <f t="shared" si="52"/>
        <v>46273.6875</v>
      </c>
      <c r="C284" t="s">
        <v>55</v>
      </c>
      <c r="D284">
        <v>3</v>
      </c>
      <c r="E284" s="26">
        <f t="shared" si="53"/>
        <v>46273.84375</v>
      </c>
      <c r="F284" s="26">
        <f t="shared" si="54"/>
        <v>46273.822916666664</v>
      </c>
      <c r="G284">
        <f t="shared" si="55"/>
        <v>1</v>
      </c>
      <c r="H284">
        <f t="shared" si="56"/>
        <v>21</v>
      </c>
      <c r="I284" s="27">
        <f t="shared" si="57"/>
        <v>0</v>
      </c>
      <c r="J284" s="28" t="str">
        <f t="shared" si="58"/>
        <v>NULL</v>
      </c>
      <c r="K284" s="29" t="str">
        <f t="shared" si="59"/>
        <v>NULL</v>
      </c>
      <c r="L284" s="26" t="str">
        <f t="shared" si="60"/>
        <v/>
      </c>
      <c r="M284" t="str">
        <f t="shared" si="61"/>
        <v>UNKNOWN - NO RATE</v>
      </c>
      <c r="N284" s="28" t="str">
        <f t="shared" si="62"/>
        <v>NULL</v>
      </c>
      <c r="O284" t="str">
        <f t="shared" si="63"/>
        <v/>
      </c>
      <c r="P284" t="str">
        <f t="shared" si="64"/>
        <v/>
      </c>
      <c r="Q284" s="10" t="s">
        <v>155</v>
      </c>
      <c r="R284" s="10"/>
      <c r="S284" s="16">
        <v>0</v>
      </c>
      <c r="T284" s="13"/>
      <c r="U284" s="14"/>
      <c r="V284" s="11"/>
      <c r="W284" s="10" t="s">
        <v>155</v>
      </c>
      <c r="X284" s="29"/>
      <c r="AA284" t="s">
        <v>331</v>
      </c>
      <c r="AB284">
        <v>0</v>
      </c>
      <c r="AI284" t="s">
        <v>155</v>
      </c>
      <c r="AQ284" t="s">
        <v>155</v>
      </c>
      <c r="AR284" t="s">
        <v>333</v>
      </c>
    </row>
    <row r="285" spans="1:44" ht="15" customHeight="1" x14ac:dyDescent="0.35">
      <c r="A285">
        <v>2</v>
      </c>
      <c r="B285" s="26">
        <f t="shared" si="52"/>
        <v>46273.6875</v>
      </c>
      <c r="C285" t="s">
        <v>55</v>
      </c>
      <c r="D285">
        <v>4</v>
      </c>
      <c r="E285" s="26">
        <f t="shared" si="53"/>
        <v>46273.84375</v>
      </c>
      <c r="F285" s="26">
        <f t="shared" si="54"/>
        <v>46273.822916666664</v>
      </c>
      <c r="G285">
        <f t="shared" si="55"/>
        <v>1</v>
      </c>
      <c r="H285">
        <f t="shared" si="56"/>
        <v>17</v>
      </c>
      <c r="I285" s="27">
        <f t="shared" si="57"/>
        <v>0</v>
      </c>
      <c r="J285" s="28" t="str">
        <f t="shared" si="58"/>
        <v>NULL</v>
      </c>
      <c r="K285" s="29" t="str">
        <f t="shared" si="59"/>
        <v>NULL</v>
      </c>
      <c r="L285" s="26" t="str">
        <f t="shared" si="60"/>
        <v/>
      </c>
      <c r="M285" t="str">
        <f t="shared" si="61"/>
        <v>UNKNOWN - NO RATE</v>
      </c>
      <c r="N285" s="28" t="str">
        <f t="shared" si="62"/>
        <v>NULL</v>
      </c>
      <c r="O285" t="str">
        <f t="shared" si="63"/>
        <v/>
      </c>
      <c r="P285" t="str">
        <f t="shared" si="64"/>
        <v/>
      </c>
      <c r="Q285" s="10" t="s">
        <v>155</v>
      </c>
      <c r="R285" s="10"/>
      <c r="S285" s="16">
        <v>0</v>
      </c>
      <c r="T285" s="13"/>
      <c r="U285" s="14"/>
      <c r="V285" s="11"/>
      <c r="W285" s="10" t="s">
        <v>155</v>
      </c>
      <c r="X285" s="29"/>
      <c r="AA285" t="s">
        <v>331</v>
      </c>
      <c r="AB285">
        <v>0</v>
      </c>
      <c r="AI285" t="s">
        <v>155</v>
      </c>
      <c r="AQ285" t="s">
        <v>155</v>
      </c>
      <c r="AR285" t="s">
        <v>333</v>
      </c>
    </row>
    <row r="286" spans="1:44" ht="15" customHeight="1" x14ac:dyDescent="0.35">
      <c r="A286">
        <v>2</v>
      </c>
      <c r="B286" s="26">
        <f t="shared" si="52"/>
        <v>46273.6875</v>
      </c>
      <c r="C286" t="s">
        <v>55</v>
      </c>
      <c r="D286">
        <v>5</v>
      </c>
      <c r="E286" s="26">
        <f t="shared" si="53"/>
        <v>46273.84375</v>
      </c>
      <c r="F286" s="26">
        <f t="shared" si="54"/>
        <v>46273.822916666664</v>
      </c>
      <c r="G286">
        <f t="shared" si="55"/>
        <v>0</v>
      </c>
      <c r="H286">
        <f t="shared" si="56"/>
        <v>7</v>
      </c>
      <c r="I286" s="27">
        <f t="shared" si="57"/>
        <v>0</v>
      </c>
      <c r="J286" s="28" t="str">
        <f t="shared" si="58"/>
        <v>NULL</v>
      </c>
      <c r="K286" s="29" t="str">
        <f t="shared" si="59"/>
        <v/>
      </c>
      <c r="L286" s="26" t="str">
        <f t="shared" si="60"/>
        <v/>
      </c>
      <c r="M286" t="str">
        <f t="shared" si="61"/>
        <v/>
      </c>
      <c r="N286" s="28" t="str">
        <f t="shared" si="62"/>
        <v>NULL</v>
      </c>
      <c r="O286" t="str">
        <f t="shared" si="63"/>
        <v/>
      </c>
      <c r="P286" t="str">
        <f t="shared" si="64"/>
        <v/>
      </c>
      <c r="Q286" s="10"/>
      <c r="R286" s="10"/>
      <c r="S286" s="16">
        <v>0</v>
      </c>
      <c r="T286" s="13"/>
      <c r="U286" s="14"/>
      <c r="V286" s="11"/>
      <c r="W286" s="10"/>
      <c r="X286" s="29"/>
      <c r="AA286" t="s">
        <v>331</v>
      </c>
      <c r="AB286">
        <v>0</v>
      </c>
      <c r="AR286" t="s">
        <v>333</v>
      </c>
    </row>
    <row r="287" spans="1:44" ht="15" customHeight="1" x14ac:dyDescent="0.35">
      <c r="A287">
        <v>2</v>
      </c>
      <c r="B287" s="26">
        <f t="shared" si="52"/>
        <v>46273.6875</v>
      </c>
      <c r="C287" t="s">
        <v>55</v>
      </c>
      <c r="D287">
        <v>6</v>
      </c>
      <c r="E287" s="26">
        <f t="shared" si="53"/>
        <v>46273.84375</v>
      </c>
      <c r="F287" s="26">
        <f t="shared" si="54"/>
        <v>46273.822916666664</v>
      </c>
      <c r="G287">
        <f t="shared" si="55"/>
        <v>0</v>
      </c>
      <c r="H287">
        <f t="shared" si="56"/>
        <v>0</v>
      </c>
      <c r="I287" s="27">
        <f t="shared" si="57"/>
        <v>0</v>
      </c>
      <c r="J287" s="28" t="str">
        <f t="shared" si="58"/>
        <v>NULL</v>
      </c>
      <c r="K287" s="29" t="str">
        <f t="shared" si="59"/>
        <v/>
      </c>
      <c r="L287" s="26" t="str">
        <f t="shared" si="60"/>
        <v/>
      </c>
      <c r="M287" t="str">
        <f t="shared" si="61"/>
        <v/>
      </c>
      <c r="N287" s="28" t="str">
        <f t="shared" si="62"/>
        <v>NULL</v>
      </c>
      <c r="O287" t="str">
        <f t="shared" si="63"/>
        <v/>
      </c>
      <c r="P287" t="str">
        <f t="shared" si="64"/>
        <v/>
      </c>
      <c r="Q287" s="10"/>
      <c r="R287" s="10"/>
      <c r="S287" s="16">
        <v>0</v>
      </c>
      <c r="T287" s="13"/>
      <c r="U287" s="14"/>
      <c r="V287" s="11"/>
      <c r="W287" s="10"/>
      <c r="X287" s="29"/>
      <c r="AA287" t="s">
        <v>331</v>
      </c>
      <c r="AB287">
        <v>0</v>
      </c>
      <c r="AR287" t="s">
        <v>333</v>
      </c>
    </row>
    <row r="288" spans="1:44" ht="15" customHeight="1" x14ac:dyDescent="0.35">
      <c r="A288">
        <v>2</v>
      </c>
      <c r="B288" s="26">
        <f t="shared" si="52"/>
        <v>46273.6875</v>
      </c>
      <c r="C288" t="s">
        <v>56</v>
      </c>
      <c r="D288">
        <v>1</v>
      </c>
      <c r="E288" s="26">
        <f t="shared" si="53"/>
        <v>46273.84375</v>
      </c>
      <c r="F288" s="26">
        <f t="shared" si="54"/>
        <v>46273.822916666664</v>
      </c>
      <c r="G288">
        <f t="shared" si="55"/>
        <v>9</v>
      </c>
      <c r="H288">
        <f t="shared" si="56"/>
        <v>43</v>
      </c>
      <c r="I288" s="27">
        <f t="shared" si="57"/>
        <v>3</v>
      </c>
      <c r="J288" s="28">
        <f t="shared" si="58"/>
        <v>160.87081065597249</v>
      </c>
      <c r="K288" s="29">
        <f t="shared" si="59"/>
        <v>1.1137301163342829E-2</v>
      </c>
      <c r="L288" s="26">
        <f t="shared" si="60"/>
        <v>46273.69863730116</v>
      </c>
      <c r="M288" t="str">
        <f t="shared" si="61"/>
        <v>YES</v>
      </c>
      <c r="N288" s="28">
        <f t="shared" si="62"/>
        <v>53.623603551990833</v>
      </c>
      <c r="O288" t="str">
        <f t="shared" si="63"/>
        <v/>
      </c>
      <c r="P288" t="str">
        <f t="shared" si="64"/>
        <v/>
      </c>
      <c r="Q288" s="10" t="s">
        <v>151</v>
      </c>
      <c r="R288" s="10"/>
      <c r="S288" s="16">
        <v>3</v>
      </c>
      <c r="T288" s="13">
        <v>160.87081065597249</v>
      </c>
      <c r="U288" s="14">
        <v>1.113730116898148E-2</v>
      </c>
      <c r="V288" s="11">
        <v>46273.69863730116</v>
      </c>
      <c r="W288" s="10" t="s">
        <v>151</v>
      </c>
      <c r="X288" s="29">
        <v>0</v>
      </c>
      <c r="AA288" t="s">
        <v>331</v>
      </c>
      <c r="AB288">
        <v>3</v>
      </c>
      <c r="AC288">
        <v>110.5116279069767</v>
      </c>
      <c r="AD288">
        <v>207.69230769230771</v>
      </c>
      <c r="AE288" s="54">
        <v>8.6265432060185186E-3</v>
      </c>
      <c r="AF288" s="54">
        <v>1.6212471944444449E-2</v>
      </c>
      <c r="AG288" s="53">
        <v>46273.696126543196</v>
      </c>
      <c r="AH288" s="53">
        <v>46273.703712471943</v>
      </c>
      <c r="AI288" t="s">
        <v>151</v>
      </c>
      <c r="AL288">
        <v>110.5116279069767</v>
      </c>
      <c r="AM288">
        <v>207.69230769230771</v>
      </c>
      <c r="AN288" s="54">
        <v>8.6265432060185186E-3</v>
      </c>
      <c r="AO288" s="54">
        <v>1.6212471944444449E-2</v>
      </c>
      <c r="AP288" s="53">
        <v>46273.703712471943</v>
      </c>
      <c r="AQ288" t="s">
        <v>151</v>
      </c>
      <c r="AR288" t="s">
        <v>334</v>
      </c>
    </row>
    <row r="289" spans="1:44" ht="15" customHeight="1" x14ac:dyDescent="0.35">
      <c r="A289">
        <v>2</v>
      </c>
      <c r="B289" s="26">
        <f t="shared" si="52"/>
        <v>46273.6875</v>
      </c>
      <c r="C289" t="s">
        <v>56</v>
      </c>
      <c r="D289">
        <v>2</v>
      </c>
      <c r="E289" s="26">
        <f t="shared" si="53"/>
        <v>46273.84375</v>
      </c>
      <c r="F289" s="26">
        <f t="shared" si="54"/>
        <v>46273.822916666664</v>
      </c>
      <c r="G289">
        <f t="shared" si="55"/>
        <v>0</v>
      </c>
      <c r="H289">
        <f t="shared" si="56"/>
        <v>14</v>
      </c>
      <c r="I289" s="27">
        <f t="shared" si="57"/>
        <v>1</v>
      </c>
      <c r="J289" s="28">
        <f t="shared" si="58"/>
        <v>0</v>
      </c>
      <c r="K289" s="29" t="str">
        <f t="shared" si="59"/>
        <v/>
      </c>
      <c r="L289" s="26" t="str">
        <f t="shared" si="60"/>
        <v/>
      </c>
      <c r="M289" t="str">
        <f t="shared" si="61"/>
        <v/>
      </c>
      <c r="N289" s="28" t="str">
        <f t="shared" si="62"/>
        <v>NULL</v>
      </c>
      <c r="O289" t="str">
        <f t="shared" si="63"/>
        <v/>
      </c>
      <c r="P289" t="str">
        <f t="shared" si="64"/>
        <v/>
      </c>
      <c r="Q289" s="10"/>
      <c r="R289" s="10"/>
      <c r="S289" s="16">
        <v>1</v>
      </c>
      <c r="T289" s="13">
        <v>0</v>
      </c>
      <c r="U289" s="14"/>
      <c r="V289" s="11"/>
      <c r="W289" s="10"/>
      <c r="X289" s="29"/>
      <c r="AA289" t="s">
        <v>331</v>
      </c>
      <c r="AB289">
        <v>0</v>
      </c>
      <c r="AR289" t="s">
        <v>333</v>
      </c>
    </row>
    <row r="290" spans="1:44" ht="15" customHeight="1" x14ac:dyDescent="0.35">
      <c r="A290">
        <v>2</v>
      </c>
      <c r="B290" s="26">
        <f t="shared" si="52"/>
        <v>46273.6875</v>
      </c>
      <c r="C290" t="s">
        <v>56</v>
      </c>
      <c r="D290">
        <v>3</v>
      </c>
      <c r="E290" s="26">
        <f t="shared" si="53"/>
        <v>46273.84375</v>
      </c>
      <c r="F290" s="26">
        <f t="shared" si="54"/>
        <v>46273.822916666664</v>
      </c>
      <c r="G290">
        <f t="shared" si="55"/>
        <v>0</v>
      </c>
      <c r="H290">
        <f t="shared" si="56"/>
        <v>21</v>
      </c>
      <c r="I290" s="27">
        <f t="shared" si="57"/>
        <v>0</v>
      </c>
      <c r="J290" s="28" t="str">
        <f t="shared" si="58"/>
        <v>NULL</v>
      </c>
      <c r="K290" s="29" t="str">
        <f t="shared" si="59"/>
        <v/>
      </c>
      <c r="L290" s="26" t="str">
        <f t="shared" si="60"/>
        <v/>
      </c>
      <c r="M290" t="str">
        <f t="shared" si="61"/>
        <v/>
      </c>
      <c r="N290" s="28" t="str">
        <f t="shared" si="62"/>
        <v>NULL</v>
      </c>
      <c r="O290" t="str">
        <f t="shared" si="63"/>
        <v/>
      </c>
      <c r="P290" t="str">
        <f t="shared" si="64"/>
        <v/>
      </c>
      <c r="Q290" s="10"/>
      <c r="R290" s="10"/>
      <c r="S290" s="16">
        <v>0</v>
      </c>
      <c r="T290" s="13"/>
      <c r="U290" s="14"/>
      <c r="V290" s="11"/>
      <c r="W290" s="10"/>
      <c r="X290" s="29"/>
      <c r="AA290" t="s">
        <v>331</v>
      </c>
      <c r="AB290">
        <v>0</v>
      </c>
      <c r="AR290" t="s">
        <v>333</v>
      </c>
    </row>
    <row r="291" spans="1:44" ht="15" customHeight="1" x14ac:dyDescent="0.35">
      <c r="A291">
        <v>2</v>
      </c>
      <c r="B291" s="26">
        <f t="shared" si="52"/>
        <v>46273.6875</v>
      </c>
      <c r="C291" t="s">
        <v>56</v>
      </c>
      <c r="D291">
        <v>4</v>
      </c>
      <c r="E291" s="26">
        <f t="shared" si="53"/>
        <v>46273.84375</v>
      </c>
      <c r="F291" s="26">
        <f t="shared" si="54"/>
        <v>46273.822916666664</v>
      </c>
      <c r="G291">
        <f t="shared" si="55"/>
        <v>0</v>
      </c>
      <c r="H291">
        <f t="shared" si="56"/>
        <v>17</v>
      </c>
      <c r="I291" s="27">
        <f t="shared" si="57"/>
        <v>0</v>
      </c>
      <c r="J291" s="28" t="str">
        <f t="shared" si="58"/>
        <v>NULL</v>
      </c>
      <c r="K291" s="29" t="str">
        <f t="shared" si="59"/>
        <v/>
      </c>
      <c r="L291" s="26" t="str">
        <f t="shared" si="60"/>
        <v/>
      </c>
      <c r="M291" t="str">
        <f t="shared" si="61"/>
        <v/>
      </c>
      <c r="N291" s="28" t="str">
        <f t="shared" si="62"/>
        <v>NULL</v>
      </c>
      <c r="O291" t="str">
        <f t="shared" si="63"/>
        <v/>
      </c>
      <c r="P291" t="str">
        <f t="shared" si="64"/>
        <v/>
      </c>
      <c r="Q291" s="10"/>
      <c r="R291" s="10"/>
      <c r="S291" s="16">
        <v>0</v>
      </c>
      <c r="T291" s="13"/>
      <c r="U291" s="14"/>
      <c r="V291" s="11"/>
      <c r="W291" s="10"/>
      <c r="X291" s="29"/>
      <c r="AA291" t="s">
        <v>331</v>
      </c>
      <c r="AB291">
        <v>0</v>
      </c>
      <c r="AR291" t="s">
        <v>333</v>
      </c>
    </row>
    <row r="292" spans="1:44" ht="15" customHeight="1" x14ac:dyDescent="0.35">
      <c r="A292">
        <v>2</v>
      </c>
      <c r="B292" s="26">
        <f t="shared" si="52"/>
        <v>46273.6875</v>
      </c>
      <c r="C292" t="s">
        <v>56</v>
      </c>
      <c r="D292">
        <v>5</v>
      </c>
      <c r="E292" s="26">
        <f t="shared" si="53"/>
        <v>46273.84375</v>
      </c>
      <c r="F292" s="26">
        <f t="shared" si="54"/>
        <v>46273.822916666664</v>
      </c>
      <c r="G292">
        <f t="shared" si="55"/>
        <v>0</v>
      </c>
      <c r="H292">
        <f t="shared" si="56"/>
        <v>7</v>
      </c>
      <c r="I292" s="27">
        <f t="shared" si="57"/>
        <v>0</v>
      </c>
      <c r="J292" s="28" t="str">
        <f t="shared" si="58"/>
        <v>NULL</v>
      </c>
      <c r="K292" s="29" t="str">
        <f t="shared" si="59"/>
        <v/>
      </c>
      <c r="L292" s="26" t="str">
        <f t="shared" si="60"/>
        <v/>
      </c>
      <c r="M292" t="str">
        <f t="shared" si="61"/>
        <v/>
      </c>
      <c r="N292" s="28" t="str">
        <f t="shared" si="62"/>
        <v>NULL</v>
      </c>
      <c r="O292" t="str">
        <f t="shared" si="63"/>
        <v/>
      </c>
      <c r="P292" t="str">
        <f t="shared" si="64"/>
        <v/>
      </c>
      <c r="Q292" s="10"/>
      <c r="R292" s="10"/>
      <c r="S292" s="16">
        <v>0</v>
      </c>
      <c r="T292" s="13"/>
      <c r="U292" s="14"/>
      <c r="V292" s="11"/>
      <c r="W292" s="10"/>
      <c r="X292" s="29"/>
      <c r="AA292" t="s">
        <v>331</v>
      </c>
      <c r="AB292">
        <v>0</v>
      </c>
      <c r="AR292" t="s">
        <v>333</v>
      </c>
    </row>
    <row r="293" spans="1:44" ht="15" customHeight="1" x14ac:dyDescent="0.35">
      <c r="A293">
        <v>2</v>
      </c>
      <c r="B293" s="26">
        <f t="shared" si="52"/>
        <v>46273.6875</v>
      </c>
      <c r="C293" t="s">
        <v>56</v>
      </c>
      <c r="D293">
        <v>6</v>
      </c>
      <c r="E293" s="26">
        <f t="shared" si="53"/>
        <v>46273.84375</v>
      </c>
      <c r="F293" s="26">
        <f t="shared" si="54"/>
        <v>46273.822916666664</v>
      </c>
      <c r="G293">
        <f t="shared" si="55"/>
        <v>0</v>
      </c>
      <c r="H293">
        <f t="shared" si="56"/>
        <v>0</v>
      </c>
      <c r="I293" s="27">
        <f t="shared" si="57"/>
        <v>0</v>
      </c>
      <c r="J293" s="28" t="str">
        <f t="shared" si="58"/>
        <v>NULL</v>
      </c>
      <c r="K293" s="29" t="str">
        <f t="shared" si="59"/>
        <v/>
      </c>
      <c r="L293" s="26" t="str">
        <f t="shared" si="60"/>
        <v/>
      </c>
      <c r="M293" t="str">
        <f t="shared" si="61"/>
        <v/>
      </c>
      <c r="N293" s="28" t="str">
        <f t="shared" si="62"/>
        <v>NULL</v>
      </c>
      <c r="O293" t="str">
        <f t="shared" si="63"/>
        <v/>
      </c>
      <c r="P293" t="str">
        <f t="shared" si="64"/>
        <v/>
      </c>
      <c r="Q293" s="10"/>
      <c r="R293" s="10"/>
      <c r="S293" s="16">
        <v>0</v>
      </c>
      <c r="T293" s="13"/>
      <c r="U293" s="14"/>
      <c r="V293" s="11"/>
      <c r="W293" s="10"/>
      <c r="X293" s="29"/>
      <c r="AA293" t="s">
        <v>331</v>
      </c>
      <c r="AB293">
        <v>0</v>
      </c>
      <c r="AR293" t="s">
        <v>333</v>
      </c>
    </row>
    <row r="294" spans="1:44" ht="15" customHeight="1" x14ac:dyDescent="0.35">
      <c r="A294">
        <v>2</v>
      </c>
      <c r="B294" s="26">
        <f t="shared" si="52"/>
        <v>46273.6875</v>
      </c>
      <c r="C294" t="s">
        <v>57</v>
      </c>
      <c r="D294">
        <v>1</v>
      </c>
      <c r="E294" s="26">
        <f t="shared" si="53"/>
        <v>46273.84375</v>
      </c>
      <c r="F294" s="26">
        <f t="shared" si="54"/>
        <v>46273.822916666664</v>
      </c>
      <c r="G294">
        <f t="shared" si="55"/>
        <v>9</v>
      </c>
      <c r="H294">
        <f t="shared" si="56"/>
        <v>43</v>
      </c>
      <c r="I294" s="27">
        <f t="shared" si="57"/>
        <v>3</v>
      </c>
      <c r="J294" s="28">
        <f t="shared" si="58"/>
        <v>160.87081065597249</v>
      </c>
      <c r="K294" s="29">
        <f t="shared" si="59"/>
        <v>1.1137301163342829E-2</v>
      </c>
      <c r="L294" s="26">
        <f t="shared" si="60"/>
        <v>46273.69863730116</v>
      </c>
      <c r="M294" t="str">
        <f t="shared" si="61"/>
        <v>YES</v>
      </c>
      <c r="N294" s="28">
        <f t="shared" si="62"/>
        <v>53.623603551990833</v>
      </c>
      <c r="O294" t="str">
        <f t="shared" si="63"/>
        <v/>
      </c>
      <c r="P294" t="str">
        <f t="shared" si="64"/>
        <v/>
      </c>
      <c r="Q294" s="10" t="s">
        <v>151</v>
      </c>
      <c r="R294" s="10"/>
      <c r="S294" s="16">
        <v>3</v>
      </c>
      <c r="T294" s="13">
        <v>160.87081065597249</v>
      </c>
      <c r="U294" s="14">
        <v>1.113730116898148E-2</v>
      </c>
      <c r="V294" s="11">
        <v>46273.69863730116</v>
      </c>
      <c r="W294" s="10" t="s">
        <v>151</v>
      </c>
      <c r="X294" s="29">
        <v>0</v>
      </c>
      <c r="AA294" t="s">
        <v>331</v>
      </c>
      <c r="AB294">
        <v>3</v>
      </c>
      <c r="AC294">
        <v>110.5116279069767</v>
      </c>
      <c r="AD294">
        <v>207.69230769230771</v>
      </c>
      <c r="AE294" s="54">
        <v>8.6265432060185186E-3</v>
      </c>
      <c r="AF294" s="54">
        <v>1.6212471944444449E-2</v>
      </c>
      <c r="AG294" s="53">
        <v>46273.696126543196</v>
      </c>
      <c r="AH294" s="53">
        <v>46273.703712471943</v>
      </c>
      <c r="AI294" t="s">
        <v>151</v>
      </c>
      <c r="AL294">
        <v>110.5116279069767</v>
      </c>
      <c r="AM294">
        <v>207.69230769230771</v>
      </c>
      <c r="AN294" s="54">
        <v>8.6265432060185186E-3</v>
      </c>
      <c r="AO294" s="54">
        <v>1.6212471944444449E-2</v>
      </c>
      <c r="AP294" s="53">
        <v>46273.703712471943</v>
      </c>
      <c r="AQ294" t="s">
        <v>151</v>
      </c>
      <c r="AR294" t="s">
        <v>334</v>
      </c>
    </row>
    <row r="295" spans="1:44" ht="15" customHeight="1" x14ac:dyDescent="0.35">
      <c r="A295">
        <v>2</v>
      </c>
      <c r="B295" s="26">
        <f t="shared" si="52"/>
        <v>46273.6875</v>
      </c>
      <c r="C295" t="s">
        <v>57</v>
      </c>
      <c r="D295">
        <v>2</v>
      </c>
      <c r="E295" s="26">
        <f t="shared" si="53"/>
        <v>46273.84375</v>
      </c>
      <c r="F295" s="26">
        <f t="shared" si="54"/>
        <v>46273.822916666664</v>
      </c>
      <c r="G295">
        <f t="shared" si="55"/>
        <v>3</v>
      </c>
      <c r="H295">
        <f t="shared" si="56"/>
        <v>14</v>
      </c>
      <c r="I295" s="27">
        <f t="shared" si="57"/>
        <v>1</v>
      </c>
      <c r="J295" s="28">
        <f t="shared" si="58"/>
        <v>0</v>
      </c>
      <c r="K295" s="29" t="str">
        <f t="shared" si="59"/>
        <v>NULL</v>
      </c>
      <c r="L295" s="26" t="str">
        <f t="shared" si="60"/>
        <v/>
      </c>
      <c r="M295" t="str">
        <f t="shared" si="61"/>
        <v>UNKNOWN - NO RATE</v>
      </c>
      <c r="N295" s="28" t="str">
        <f t="shared" si="62"/>
        <v>NULL</v>
      </c>
      <c r="O295" t="str">
        <f t="shared" si="63"/>
        <v/>
      </c>
      <c r="P295" t="str">
        <f t="shared" si="64"/>
        <v/>
      </c>
      <c r="Q295" s="10" t="s">
        <v>155</v>
      </c>
      <c r="R295" s="10"/>
      <c r="S295" s="16">
        <v>1</v>
      </c>
      <c r="T295" s="13">
        <v>0</v>
      </c>
      <c r="U295" s="14"/>
      <c r="V295" s="11"/>
      <c r="W295" s="10" t="s">
        <v>155</v>
      </c>
      <c r="X295" s="29"/>
      <c r="AA295" t="s">
        <v>331</v>
      </c>
      <c r="AB295">
        <v>0</v>
      </c>
      <c r="AI295" t="s">
        <v>155</v>
      </c>
      <c r="AQ295" t="s">
        <v>155</v>
      </c>
      <c r="AR295" t="s">
        <v>333</v>
      </c>
    </row>
    <row r="296" spans="1:44" ht="15" customHeight="1" x14ac:dyDescent="0.35">
      <c r="A296">
        <v>2</v>
      </c>
      <c r="B296" s="26">
        <f t="shared" si="52"/>
        <v>46273.6875</v>
      </c>
      <c r="C296" t="s">
        <v>57</v>
      </c>
      <c r="D296">
        <v>3</v>
      </c>
      <c r="E296" s="26">
        <f t="shared" si="53"/>
        <v>46273.84375</v>
      </c>
      <c r="F296" s="26">
        <f t="shared" si="54"/>
        <v>46273.822916666664</v>
      </c>
      <c r="G296">
        <f t="shared" si="55"/>
        <v>3</v>
      </c>
      <c r="H296">
        <f t="shared" si="56"/>
        <v>21</v>
      </c>
      <c r="I296" s="27">
        <f t="shared" si="57"/>
        <v>0</v>
      </c>
      <c r="J296" s="28" t="str">
        <f t="shared" si="58"/>
        <v>NULL</v>
      </c>
      <c r="K296" s="29" t="str">
        <f t="shared" si="59"/>
        <v>NULL</v>
      </c>
      <c r="L296" s="26" t="str">
        <f t="shared" si="60"/>
        <v/>
      </c>
      <c r="M296" t="str">
        <f t="shared" si="61"/>
        <v>UNKNOWN - NO RATE</v>
      </c>
      <c r="N296" s="28" t="str">
        <f t="shared" si="62"/>
        <v>NULL</v>
      </c>
      <c r="O296" t="str">
        <f t="shared" si="63"/>
        <v/>
      </c>
      <c r="P296" t="str">
        <f t="shared" si="64"/>
        <v/>
      </c>
      <c r="Q296" s="10" t="s">
        <v>155</v>
      </c>
      <c r="R296" s="10"/>
      <c r="S296" s="16">
        <v>0</v>
      </c>
      <c r="T296" s="13"/>
      <c r="U296" s="14"/>
      <c r="V296" s="11"/>
      <c r="W296" s="10" t="s">
        <v>155</v>
      </c>
      <c r="X296" s="29"/>
      <c r="AA296" t="s">
        <v>331</v>
      </c>
      <c r="AB296">
        <v>0</v>
      </c>
      <c r="AI296" t="s">
        <v>155</v>
      </c>
      <c r="AQ296" t="s">
        <v>155</v>
      </c>
      <c r="AR296" t="s">
        <v>333</v>
      </c>
    </row>
    <row r="297" spans="1:44" ht="15" customHeight="1" x14ac:dyDescent="0.35">
      <c r="A297">
        <v>2</v>
      </c>
      <c r="B297" s="26">
        <f t="shared" si="52"/>
        <v>46273.6875</v>
      </c>
      <c r="C297" t="s">
        <v>57</v>
      </c>
      <c r="D297">
        <v>4</v>
      </c>
      <c r="E297" s="26">
        <f t="shared" si="53"/>
        <v>46273.84375</v>
      </c>
      <c r="F297" s="26">
        <f t="shared" si="54"/>
        <v>46273.822916666664</v>
      </c>
      <c r="G297">
        <f t="shared" si="55"/>
        <v>5</v>
      </c>
      <c r="H297">
        <f t="shared" si="56"/>
        <v>17</v>
      </c>
      <c r="I297" s="27">
        <f t="shared" si="57"/>
        <v>0</v>
      </c>
      <c r="J297" s="28" t="str">
        <f t="shared" si="58"/>
        <v>NULL</v>
      </c>
      <c r="K297" s="29" t="str">
        <f t="shared" si="59"/>
        <v>NULL</v>
      </c>
      <c r="L297" s="26" t="str">
        <f t="shared" si="60"/>
        <v/>
      </c>
      <c r="M297" t="str">
        <f t="shared" si="61"/>
        <v>UNKNOWN - NO RATE</v>
      </c>
      <c r="N297" s="28" t="str">
        <f t="shared" si="62"/>
        <v>NULL</v>
      </c>
      <c r="O297" t="str">
        <f t="shared" si="63"/>
        <v/>
      </c>
      <c r="P297" t="str">
        <f t="shared" si="64"/>
        <v/>
      </c>
      <c r="Q297" s="10" t="s">
        <v>155</v>
      </c>
      <c r="R297" s="10"/>
      <c r="S297" s="16">
        <v>0</v>
      </c>
      <c r="T297" s="13"/>
      <c r="U297" s="14"/>
      <c r="V297" s="11"/>
      <c r="W297" s="10" t="s">
        <v>155</v>
      </c>
      <c r="X297" s="29"/>
      <c r="AA297" t="s">
        <v>331</v>
      </c>
      <c r="AB297">
        <v>0</v>
      </c>
      <c r="AI297" t="s">
        <v>155</v>
      </c>
      <c r="AQ297" t="s">
        <v>155</v>
      </c>
      <c r="AR297" t="s">
        <v>333</v>
      </c>
    </row>
    <row r="298" spans="1:44" ht="15" customHeight="1" x14ac:dyDescent="0.35">
      <c r="A298">
        <v>2</v>
      </c>
      <c r="B298" s="26">
        <f t="shared" si="52"/>
        <v>46273.6875</v>
      </c>
      <c r="C298" t="s">
        <v>57</v>
      </c>
      <c r="D298">
        <v>5</v>
      </c>
      <c r="E298" s="26">
        <f t="shared" si="53"/>
        <v>46273.84375</v>
      </c>
      <c r="F298" s="26">
        <f t="shared" si="54"/>
        <v>46273.822916666664</v>
      </c>
      <c r="G298">
        <f t="shared" si="55"/>
        <v>1</v>
      </c>
      <c r="H298">
        <f t="shared" si="56"/>
        <v>7</v>
      </c>
      <c r="I298" s="27">
        <f t="shared" si="57"/>
        <v>0</v>
      </c>
      <c r="J298" s="28" t="str">
        <f t="shared" si="58"/>
        <v>NULL</v>
      </c>
      <c r="K298" s="29" t="str">
        <f t="shared" si="59"/>
        <v>NULL</v>
      </c>
      <c r="L298" s="26" t="str">
        <f t="shared" si="60"/>
        <v/>
      </c>
      <c r="M298" t="str">
        <f t="shared" si="61"/>
        <v>UNKNOWN - NO RATE</v>
      </c>
      <c r="N298" s="28" t="str">
        <f t="shared" si="62"/>
        <v>NULL</v>
      </c>
      <c r="O298" t="str">
        <f t="shared" si="63"/>
        <v/>
      </c>
      <c r="P298" t="str">
        <f t="shared" si="64"/>
        <v/>
      </c>
      <c r="Q298" s="10" t="s">
        <v>155</v>
      </c>
      <c r="R298" s="10"/>
      <c r="S298" s="16">
        <v>0</v>
      </c>
      <c r="T298" s="13"/>
      <c r="U298" s="14"/>
      <c r="V298" s="11"/>
      <c r="W298" s="10" t="s">
        <v>155</v>
      </c>
      <c r="X298" s="29"/>
      <c r="AA298" t="s">
        <v>331</v>
      </c>
      <c r="AB298">
        <v>0</v>
      </c>
      <c r="AI298" t="s">
        <v>155</v>
      </c>
      <c r="AQ298" t="s">
        <v>155</v>
      </c>
      <c r="AR298" t="s">
        <v>333</v>
      </c>
    </row>
    <row r="299" spans="1:44" ht="15" customHeight="1" x14ac:dyDescent="0.35">
      <c r="A299">
        <v>2</v>
      </c>
      <c r="B299" s="26">
        <f t="shared" si="52"/>
        <v>46273.6875</v>
      </c>
      <c r="C299" t="s">
        <v>57</v>
      </c>
      <c r="D299">
        <v>6</v>
      </c>
      <c r="E299" s="26">
        <f t="shared" si="53"/>
        <v>46273.84375</v>
      </c>
      <c r="F299" s="26">
        <f t="shared" si="54"/>
        <v>46273.822916666664</v>
      </c>
      <c r="G299">
        <f t="shared" si="55"/>
        <v>0</v>
      </c>
      <c r="H299">
        <f t="shared" si="56"/>
        <v>0</v>
      </c>
      <c r="I299" s="27">
        <f t="shared" si="57"/>
        <v>0</v>
      </c>
      <c r="J299" s="28" t="str">
        <f t="shared" si="58"/>
        <v>NULL</v>
      </c>
      <c r="K299" s="29" t="str">
        <f t="shared" si="59"/>
        <v/>
      </c>
      <c r="L299" s="26" t="str">
        <f t="shared" si="60"/>
        <v/>
      </c>
      <c r="M299" t="str">
        <f t="shared" si="61"/>
        <v/>
      </c>
      <c r="N299" s="28" t="str">
        <f t="shared" si="62"/>
        <v>NULL</v>
      </c>
      <c r="O299" t="str">
        <f t="shared" si="63"/>
        <v/>
      </c>
      <c r="P299" t="str">
        <f t="shared" si="64"/>
        <v/>
      </c>
      <c r="Q299" s="10"/>
      <c r="R299" s="10"/>
      <c r="S299" s="16">
        <v>0</v>
      </c>
      <c r="T299" s="13"/>
      <c r="U299" s="14"/>
      <c r="V299" s="11"/>
      <c r="W299" s="10"/>
      <c r="X299" s="29"/>
      <c r="AA299" t="s">
        <v>331</v>
      </c>
      <c r="AB299">
        <v>0</v>
      </c>
      <c r="AR299" t="s">
        <v>333</v>
      </c>
    </row>
    <row r="300" spans="1:44" ht="15" customHeight="1" x14ac:dyDescent="0.35">
      <c r="A300">
        <v>2</v>
      </c>
      <c r="B300" s="26">
        <f t="shared" si="52"/>
        <v>46273.6875</v>
      </c>
      <c r="C300" t="s">
        <v>58</v>
      </c>
      <c r="D300">
        <v>1</v>
      </c>
      <c r="E300" s="26">
        <f t="shared" si="53"/>
        <v>46273.854166666657</v>
      </c>
      <c r="F300" s="26">
        <f t="shared" si="54"/>
        <v>46273.833333333321</v>
      </c>
      <c r="G300">
        <f t="shared" si="55"/>
        <v>0</v>
      </c>
      <c r="H300">
        <f t="shared" si="56"/>
        <v>97</v>
      </c>
      <c r="I300" s="27">
        <f t="shared" si="57"/>
        <v>3</v>
      </c>
      <c r="J300" s="28">
        <f t="shared" si="58"/>
        <v>160.87081065597249</v>
      </c>
      <c r="K300" s="29" t="str">
        <f t="shared" si="59"/>
        <v/>
      </c>
      <c r="L300" s="26" t="str">
        <f t="shared" si="60"/>
        <v/>
      </c>
      <c r="M300" t="str">
        <f t="shared" si="61"/>
        <v/>
      </c>
      <c r="N300" s="28">
        <f t="shared" si="62"/>
        <v>53.623603551990833</v>
      </c>
      <c r="O300" t="str">
        <f t="shared" si="63"/>
        <v/>
      </c>
      <c r="P300" t="str">
        <f t="shared" si="64"/>
        <v/>
      </c>
      <c r="Q300" s="10"/>
      <c r="R300" s="10"/>
      <c r="S300" s="16">
        <v>3</v>
      </c>
      <c r="T300" s="13">
        <v>160.87081065597249</v>
      </c>
      <c r="U300" s="14"/>
      <c r="V300" s="11"/>
      <c r="W300" s="10"/>
      <c r="X300" s="29"/>
      <c r="AA300" t="s">
        <v>331</v>
      </c>
      <c r="AB300">
        <v>3</v>
      </c>
      <c r="AC300">
        <v>110.5116279069767</v>
      </c>
      <c r="AD300">
        <v>207.69230769230771</v>
      </c>
      <c r="AL300">
        <v>110.5116279069767</v>
      </c>
      <c r="AM300">
        <v>207.69230769230771</v>
      </c>
      <c r="AR300" t="s">
        <v>334</v>
      </c>
    </row>
    <row r="301" spans="1:44" ht="15" customHeight="1" x14ac:dyDescent="0.35">
      <c r="A301">
        <v>2</v>
      </c>
      <c r="B301" s="26">
        <f t="shared" si="52"/>
        <v>46273.6875</v>
      </c>
      <c r="C301" t="s">
        <v>58</v>
      </c>
      <c r="D301">
        <v>2</v>
      </c>
      <c r="E301" s="26">
        <f t="shared" si="53"/>
        <v>46273.854166666657</v>
      </c>
      <c r="F301" s="26">
        <f t="shared" si="54"/>
        <v>46273.833333333321</v>
      </c>
      <c r="G301">
        <f t="shared" si="55"/>
        <v>2</v>
      </c>
      <c r="H301">
        <f t="shared" si="56"/>
        <v>30</v>
      </c>
      <c r="I301" s="27">
        <f t="shared" si="57"/>
        <v>1</v>
      </c>
      <c r="J301" s="28">
        <f t="shared" si="58"/>
        <v>0</v>
      </c>
      <c r="K301" s="29" t="str">
        <f t="shared" si="59"/>
        <v>NULL</v>
      </c>
      <c r="L301" s="26" t="str">
        <f t="shared" si="60"/>
        <v/>
      </c>
      <c r="M301" t="str">
        <f t="shared" si="61"/>
        <v>UNKNOWN - NO RATE</v>
      </c>
      <c r="N301" s="28" t="str">
        <f t="shared" si="62"/>
        <v>NULL</v>
      </c>
      <c r="O301" t="str">
        <f t="shared" si="63"/>
        <v/>
      </c>
      <c r="P301" t="str">
        <f t="shared" si="64"/>
        <v/>
      </c>
      <c r="Q301" s="10" t="s">
        <v>155</v>
      </c>
      <c r="R301" s="10"/>
      <c r="S301" s="16">
        <v>1</v>
      </c>
      <c r="T301" s="13">
        <v>0</v>
      </c>
      <c r="U301" s="14"/>
      <c r="V301" s="11"/>
      <c r="W301" s="10" t="s">
        <v>155</v>
      </c>
      <c r="X301" s="29"/>
      <c r="AA301" t="s">
        <v>331</v>
      </c>
      <c r="AB301">
        <v>0</v>
      </c>
      <c r="AI301" t="s">
        <v>155</v>
      </c>
      <c r="AQ301" t="s">
        <v>155</v>
      </c>
      <c r="AR301" t="s">
        <v>333</v>
      </c>
    </row>
    <row r="302" spans="1:44" ht="15" customHeight="1" x14ac:dyDescent="0.35">
      <c r="A302">
        <v>2</v>
      </c>
      <c r="B302" s="26">
        <f t="shared" si="52"/>
        <v>46273.6875</v>
      </c>
      <c r="C302" t="s">
        <v>58</v>
      </c>
      <c r="D302">
        <v>3</v>
      </c>
      <c r="E302" s="26">
        <f t="shared" si="53"/>
        <v>46273.854166666657</v>
      </c>
      <c r="F302" s="26">
        <f t="shared" si="54"/>
        <v>46273.833333333321</v>
      </c>
      <c r="G302">
        <f t="shared" si="55"/>
        <v>0</v>
      </c>
      <c r="H302">
        <f t="shared" si="56"/>
        <v>55</v>
      </c>
      <c r="I302" s="27">
        <f t="shared" si="57"/>
        <v>0</v>
      </c>
      <c r="J302" s="28" t="str">
        <f t="shared" si="58"/>
        <v>NULL</v>
      </c>
      <c r="K302" s="29" t="str">
        <f t="shared" si="59"/>
        <v/>
      </c>
      <c r="L302" s="26" t="str">
        <f t="shared" si="60"/>
        <v/>
      </c>
      <c r="M302" t="str">
        <f t="shared" si="61"/>
        <v/>
      </c>
      <c r="N302" s="28" t="str">
        <f t="shared" si="62"/>
        <v>NULL</v>
      </c>
      <c r="O302" t="str">
        <f t="shared" si="63"/>
        <v/>
      </c>
      <c r="P302" t="str">
        <f t="shared" si="64"/>
        <v/>
      </c>
      <c r="Q302" s="10"/>
      <c r="R302" s="10"/>
      <c r="S302" s="16">
        <v>0</v>
      </c>
      <c r="T302" s="13"/>
      <c r="U302" s="14"/>
      <c r="V302" s="11"/>
      <c r="W302" s="10"/>
      <c r="X302" s="29"/>
      <c r="AA302" t="s">
        <v>331</v>
      </c>
      <c r="AB302">
        <v>0</v>
      </c>
      <c r="AR302" t="s">
        <v>333</v>
      </c>
    </row>
    <row r="303" spans="1:44" ht="15" customHeight="1" x14ac:dyDescent="0.35">
      <c r="A303">
        <v>2</v>
      </c>
      <c r="B303" s="26">
        <f t="shared" si="52"/>
        <v>46273.6875</v>
      </c>
      <c r="C303" t="s">
        <v>58</v>
      </c>
      <c r="D303">
        <v>4</v>
      </c>
      <c r="E303" s="26">
        <f t="shared" si="53"/>
        <v>46273.854166666657</v>
      </c>
      <c r="F303" s="26">
        <f t="shared" si="54"/>
        <v>46273.833333333321</v>
      </c>
      <c r="G303">
        <f t="shared" si="55"/>
        <v>0</v>
      </c>
      <c r="H303">
        <f t="shared" si="56"/>
        <v>44</v>
      </c>
      <c r="I303" s="27">
        <f t="shared" si="57"/>
        <v>0</v>
      </c>
      <c r="J303" s="28" t="str">
        <f t="shared" si="58"/>
        <v>NULL</v>
      </c>
      <c r="K303" s="29" t="str">
        <f t="shared" si="59"/>
        <v/>
      </c>
      <c r="L303" s="26" t="str">
        <f t="shared" si="60"/>
        <v/>
      </c>
      <c r="M303" t="str">
        <f t="shared" si="61"/>
        <v/>
      </c>
      <c r="N303" s="28" t="str">
        <f t="shared" si="62"/>
        <v>NULL</v>
      </c>
      <c r="O303" t="str">
        <f t="shared" si="63"/>
        <v/>
      </c>
      <c r="P303" t="str">
        <f t="shared" si="64"/>
        <v/>
      </c>
      <c r="Q303" s="10"/>
      <c r="R303" s="10"/>
      <c r="S303" s="16">
        <v>0</v>
      </c>
      <c r="T303" s="13"/>
      <c r="U303" s="14"/>
      <c r="V303" s="11"/>
      <c r="W303" s="10"/>
      <c r="X303" s="29"/>
      <c r="AA303" t="s">
        <v>331</v>
      </c>
      <c r="AB303">
        <v>0</v>
      </c>
      <c r="AR303" t="s">
        <v>333</v>
      </c>
    </row>
    <row r="304" spans="1:44" ht="15" customHeight="1" x14ac:dyDescent="0.35">
      <c r="A304">
        <v>2</v>
      </c>
      <c r="B304" s="26">
        <f t="shared" si="52"/>
        <v>46273.6875</v>
      </c>
      <c r="C304" t="s">
        <v>58</v>
      </c>
      <c r="D304">
        <v>5</v>
      </c>
      <c r="E304" s="26">
        <f t="shared" si="53"/>
        <v>46273.854166666657</v>
      </c>
      <c r="F304" s="26">
        <f t="shared" si="54"/>
        <v>46273.833333333321</v>
      </c>
      <c r="G304">
        <f t="shared" si="55"/>
        <v>0</v>
      </c>
      <c r="H304">
        <f t="shared" si="56"/>
        <v>10</v>
      </c>
      <c r="I304" s="27">
        <f t="shared" si="57"/>
        <v>0</v>
      </c>
      <c r="J304" s="28" t="str">
        <f t="shared" si="58"/>
        <v>NULL</v>
      </c>
      <c r="K304" s="29" t="str">
        <f t="shared" si="59"/>
        <v/>
      </c>
      <c r="L304" s="26" t="str">
        <f t="shared" si="60"/>
        <v/>
      </c>
      <c r="M304" t="str">
        <f t="shared" si="61"/>
        <v/>
      </c>
      <c r="N304" s="28" t="str">
        <f t="shared" si="62"/>
        <v>NULL</v>
      </c>
      <c r="O304" t="str">
        <f t="shared" si="63"/>
        <v/>
      </c>
      <c r="P304" t="str">
        <f t="shared" si="64"/>
        <v/>
      </c>
      <c r="Q304" s="10"/>
      <c r="R304" s="10"/>
      <c r="S304" s="16">
        <v>0</v>
      </c>
      <c r="T304" s="13"/>
      <c r="U304" s="14"/>
      <c r="V304" s="11"/>
      <c r="W304" s="10"/>
      <c r="X304" s="29"/>
      <c r="AA304" t="s">
        <v>331</v>
      </c>
      <c r="AB304">
        <v>0</v>
      </c>
      <c r="AR304" t="s">
        <v>333</v>
      </c>
    </row>
    <row r="305" spans="1:44" ht="15" customHeight="1" x14ac:dyDescent="0.35">
      <c r="A305">
        <v>2</v>
      </c>
      <c r="B305" s="26">
        <f t="shared" si="52"/>
        <v>46273.6875</v>
      </c>
      <c r="C305" t="s">
        <v>58</v>
      </c>
      <c r="D305">
        <v>6</v>
      </c>
      <c r="E305" s="26">
        <f t="shared" si="53"/>
        <v>46273.854166666657</v>
      </c>
      <c r="F305" s="26">
        <f t="shared" si="54"/>
        <v>46273.833333333321</v>
      </c>
      <c r="G305">
        <f t="shared" si="55"/>
        <v>0</v>
      </c>
      <c r="H305">
        <f t="shared" si="56"/>
        <v>0</v>
      </c>
      <c r="I305" s="27">
        <f t="shared" si="57"/>
        <v>0</v>
      </c>
      <c r="J305" s="28" t="str">
        <f t="shared" si="58"/>
        <v>NULL</v>
      </c>
      <c r="K305" s="29" t="str">
        <f t="shared" si="59"/>
        <v/>
      </c>
      <c r="L305" s="26" t="str">
        <f t="shared" si="60"/>
        <v/>
      </c>
      <c r="M305" t="str">
        <f t="shared" si="61"/>
        <v/>
      </c>
      <c r="N305" s="28" t="str">
        <f t="shared" si="62"/>
        <v>NULL</v>
      </c>
      <c r="O305" t="str">
        <f t="shared" si="63"/>
        <v/>
      </c>
      <c r="P305" t="str">
        <f t="shared" si="64"/>
        <v/>
      </c>
      <c r="Q305" s="10"/>
      <c r="R305" s="10"/>
      <c r="S305" s="16">
        <v>0</v>
      </c>
      <c r="T305" s="13"/>
      <c r="U305" s="14"/>
      <c r="V305" s="11"/>
      <c r="W305" s="10"/>
      <c r="X305" s="29"/>
      <c r="AA305" t="s">
        <v>331</v>
      </c>
      <c r="AB305">
        <v>0</v>
      </c>
      <c r="AR305" t="s">
        <v>333</v>
      </c>
    </row>
    <row r="306" spans="1:44" ht="15" customHeight="1" x14ac:dyDescent="0.35">
      <c r="A306">
        <v>2</v>
      </c>
      <c r="B306" s="26">
        <f t="shared" si="52"/>
        <v>46273.6875</v>
      </c>
      <c r="C306" t="s">
        <v>59</v>
      </c>
      <c r="D306">
        <v>1</v>
      </c>
      <c r="E306" s="26">
        <f t="shared" si="53"/>
        <v>46273.854166666657</v>
      </c>
      <c r="F306" s="26">
        <f t="shared" si="54"/>
        <v>46273.833333333321</v>
      </c>
      <c r="G306">
        <f t="shared" si="55"/>
        <v>3</v>
      </c>
      <c r="H306">
        <f t="shared" si="56"/>
        <v>97</v>
      </c>
      <c r="I306" s="27">
        <f t="shared" si="57"/>
        <v>3</v>
      </c>
      <c r="J306" s="28">
        <f t="shared" si="58"/>
        <v>160.87081065597249</v>
      </c>
      <c r="K306" s="29">
        <f t="shared" si="59"/>
        <v>2.5123679368471038E-2</v>
      </c>
      <c r="L306" s="26">
        <f t="shared" si="60"/>
        <v>46273.71262367937</v>
      </c>
      <c r="M306" t="str">
        <f t="shared" si="61"/>
        <v>YES</v>
      </c>
      <c r="N306" s="28">
        <f t="shared" si="62"/>
        <v>53.623603551990833</v>
      </c>
      <c r="O306" t="str">
        <f t="shared" si="63"/>
        <v/>
      </c>
      <c r="P306" t="str">
        <f t="shared" si="64"/>
        <v/>
      </c>
      <c r="Q306" s="10" t="s">
        <v>151</v>
      </c>
      <c r="R306" s="10"/>
      <c r="S306" s="16">
        <v>3</v>
      </c>
      <c r="T306" s="13">
        <v>160.87081065597249</v>
      </c>
      <c r="U306" s="14">
        <v>2.5123679363425921E-2</v>
      </c>
      <c r="V306" s="11">
        <v>46273.712623679377</v>
      </c>
      <c r="W306" s="10" t="s">
        <v>151</v>
      </c>
      <c r="X306" s="29">
        <v>0</v>
      </c>
      <c r="AA306" t="s">
        <v>331</v>
      </c>
      <c r="AB306">
        <v>3</v>
      </c>
      <c r="AC306">
        <v>110.5116279069767</v>
      </c>
      <c r="AD306">
        <v>207.69230769230771</v>
      </c>
      <c r="AE306" s="54">
        <v>1.9459876539351849E-2</v>
      </c>
      <c r="AF306" s="54">
        <v>3.657232042824074E-2</v>
      </c>
      <c r="AG306" s="53">
        <v>46273.706959876537</v>
      </c>
      <c r="AH306" s="53">
        <v>46273.72407232043</v>
      </c>
      <c r="AI306" t="s">
        <v>151</v>
      </c>
      <c r="AL306">
        <v>110.5116279069767</v>
      </c>
      <c r="AM306">
        <v>207.69230769230771</v>
      </c>
      <c r="AN306" s="54">
        <v>1.9459876539351849E-2</v>
      </c>
      <c r="AO306" s="54">
        <v>3.657232042824074E-2</v>
      </c>
      <c r="AP306" s="53">
        <v>46273.72407232043</v>
      </c>
      <c r="AQ306" t="s">
        <v>151</v>
      </c>
      <c r="AR306" t="s">
        <v>334</v>
      </c>
    </row>
    <row r="307" spans="1:44" ht="15" customHeight="1" x14ac:dyDescent="0.35">
      <c r="A307">
        <v>2</v>
      </c>
      <c r="B307" s="26">
        <f t="shared" si="52"/>
        <v>46273.6875</v>
      </c>
      <c r="C307" t="s">
        <v>59</v>
      </c>
      <c r="D307">
        <v>2</v>
      </c>
      <c r="E307" s="26">
        <f t="shared" si="53"/>
        <v>46273.854166666657</v>
      </c>
      <c r="F307" s="26">
        <f t="shared" si="54"/>
        <v>46273.833333333321</v>
      </c>
      <c r="G307">
        <f t="shared" si="55"/>
        <v>6</v>
      </c>
      <c r="H307">
        <f t="shared" si="56"/>
        <v>30</v>
      </c>
      <c r="I307" s="27">
        <f t="shared" si="57"/>
        <v>1</v>
      </c>
      <c r="J307" s="28">
        <f t="shared" si="58"/>
        <v>0</v>
      </c>
      <c r="K307" s="29" t="str">
        <f t="shared" si="59"/>
        <v>NULL</v>
      </c>
      <c r="L307" s="26" t="str">
        <f t="shared" si="60"/>
        <v/>
      </c>
      <c r="M307" t="str">
        <f t="shared" si="61"/>
        <v>UNKNOWN - NO RATE</v>
      </c>
      <c r="N307" s="28" t="str">
        <f t="shared" si="62"/>
        <v>NULL</v>
      </c>
      <c r="O307" t="str">
        <f t="shared" si="63"/>
        <v/>
      </c>
      <c r="P307" t="str">
        <f t="shared" si="64"/>
        <v/>
      </c>
      <c r="Q307" s="10" t="s">
        <v>155</v>
      </c>
      <c r="R307" s="10"/>
      <c r="S307" s="16">
        <v>1</v>
      </c>
      <c r="T307" s="13">
        <v>0</v>
      </c>
      <c r="U307" s="14"/>
      <c r="V307" s="11"/>
      <c r="W307" s="10" t="s">
        <v>155</v>
      </c>
      <c r="X307" s="29"/>
      <c r="AA307" t="s">
        <v>331</v>
      </c>
      <c r="AB307">
        <v>0</v>
      </c>
      <c r="AI307" t="s">
        <v>155</v>
      </c>
      <c r="AQ307" t="s">
        <v>155</v>
      </c>
      <c r="AR307" t="s">
        <v>333</v>
      </c>
    </row>
    <row r="308" spans="1:44" ht="15" customHeight="1" x14ac:dyDescent="0.35">
      <c r="A308">
        <v>2</v>
      </c>
      <c r="B308" s="26">
        <f t="shared" si="52"/>
        <v>46273.6875</v>
      </c>
      <c r="C308" t="s">
        <v>59</v>
      </c>
      <c r="D308">
        <v>3</v>
      </c>
      <c r="E308" s="26">
        <f t="shared" si="53"/>
        <v>46273.854166666657</v>
      </c>
      <c r="F308" s="26">
        <f t="shared" si="54"/>
        <v>46273.833333333321</v>
      </c>
      <c r="G308">
        <f t="shared" si="55"/>
        <v>1</v>
      </c>
      <c r="H308">
        <f t="shared" si="56"/>
        <v>55</v>
      </c>
      <c r="I308" s="27">
        <f t="shared" si="57"/>
        <v>0</v>
      </c>
      <c r="J308" s="28" t="str">
        <f t="shared" si="58"/>
        <v>NULL</v>
      </c>
      <c r="K308" s="29" t="str">
        <f t="shared" si="59"/>
        <v>NULL</v>
      </c>
      <c r="L308" s="26" t="str">
        <f t="shared" si="60"/>
        <v/>
      </c>
      <c r="M308" t="str">
        <f t="shared" si="61"/>
        <v>UNKNOWN - NO RATE</v>
      </c>
      <c r="N308" s="28" t="str">
        <f t="shared" si="62"/>
        <v>NULL</v>
      </c>
      <c r="O308" t="str">
        <f t="shared" si="63"/>
        <v/>
      </c>
      <c r="P308" t="str">
        <f t="shared" si="64"/>
        <v/>
      </c>
      <c r="Q308" s="10" t="s">
        <v>155</v>
      </c>
      <c r="R308" s="10"/>
      <c r="S308" s="16">
        <v>0</v>
      </c>
      <c r="T308" s="13"/>
      <c r="U308" s="14"/>
      <c r="V308" s="11"/>
      <c r="W308" s="10" t="s">
        <v>155</v>
      </c>
      <c r="X308" s="29"/>
      <c r="AA308" t="s">
        <v>331</v>
      </c>
      <c r="AB308">
        <v>0</v>
      </c>
      <c r="AI308" t="s">
        <v>155</v>
      </c>
      <c r="AQ308" t="s">
        <v>155</v>
      </c>
      <c r="AR308" t="s">
        <v>333</v>
      </c>
    </row>
    <row r="309" spans="1:44" ht="15" customHeight="1" x14ac:dyDescent="0.35">
      <c r="A309">
        <v>2</v>
      </c>
      <c r="B309" s="26">
        <f t="shared" si="52"/>
        <v>46273.6875</v>
      </c>
      <c r="C309" t="s">
        <v>59</v>
      </c>
      <c r="D309">
        <v>4</v>
      </c>
      <c r="E309" s="26">
        <f t="shared" si="53"/>
        <v>46273.854166666657</v>
      </c>
      <c r="F309" s="26">
        <f t="shared" si="54"/>
        <v>46273.833333333321</v>
      </c>
      <c r="G309">
        <f t="shared" si="55"/>
        <v>2</v>
      </c>
      <c r="H309">
        <f t="shared" si="56"/>
        <v>44</v>
      </c>
      <c r="I309" s="27">
        <f t="shared" si="57"/>
        <v>0</v>
      </c>
      <c r="J309" s="28" t="str">
        <f t="shared" si="58"/>
        <v>NULL</v>
      </c>
      <c r="K309" s="29" t="str">
        <f t="shared" si="59"/>
        <v>NULL</v>
      </c>
      <c r="L309" s="26" t="str">
        <f t="shared" si="60"/>
        <v/>
      </c>
      <c r="M309" t="str">
        <f t="shared" si="61"/>
        <v>UNKNOWN - NO RATE</v>
      </c>
      <c r="N309" s="28" t="str">
        <f t="shared" si="62"/>
        <v>NULL</v>
      </c>
      <c r="O309" t="str">
        <f t="shared" si="63"/>
        <v/>
      </c>
      <c r="P309" t="str">
        <f t="shared" si="64"/>
        <v/>
      </c>
      <c r="Q309" s="10" t="s">
        <v>155</v>
      </c>
      <c r="R309" s="10"/>
      <c r="S309" s="16">
        <v>0</v>
      </c>
      <c r="T309" s="13"/>
      <c r="U309" s="14"/>
      <c r="V309" s="11"/>
      <c r="W309" s="10" t="s">
        <v>155</v>
      </c>
      <c r="X309" s="29"/>
      <c r="AA309" t="s">
        <v>331</v>
      </c>
      <c r="AB309">
        <v>0</v>
      </c>
      <c r="AI309" t="s">
        <v>155</v>
      </c>
      <c r="AQ309" t="s">
        <v>155</v>
      </c>
      <c r="AR309" t="s">
        <v>333</v>
      </c>
    </row>
    <row r="310" spans="1:44" ht="15" customHeight="1" x14ac:dyDescent="0.35">
      <c r="A310">
        <v>2</v>
      </c>
      <c r="B310" s="26">
        <f t="shared" si="52"/>
        <v>46273.6875</v>
      </c>
      <c r="C310" t="s">
        <v>59</v>
      </c>
      <c r="D310">
        <v>5</v>
      </c>
      <c r="E310" s="26">
        <f t="shared" si="53"/>
        <v>46273.854166666657</v>
      </c>
      <c r="F310" s="26">
        <f t="shared" si="54"/>
        <v>46273.833333333321</v>
      </c>
      <c r="G310">
        <f t="shared" si="55"/>
        <v>0</v>
      </c>
      <c r="H310">
        <f t="shared" si="56"/>
        <v>10</v>
      </c>
      <c r="I310" s="27">
        <f t="shared" si="57"/>
        <v>0</v>
      </c>
      <c r="J310" s="28" t="str">
        <f t="shared" si="58"/>
        <v>NULL</v>
      </c>
      <c r="K310" s="29" t="str">
        <f t="shared" si="59"/>
        <v/>
      </c>
      <c r="L310" s="26" t="str">
        <f t="shared" si="60"/>
        <v/>
      </c>
      <c r="M310" t="str">
        <f t="shared" si="61"/>
        <v/>
      </c>
      <c r="N310" s="28" t="str">
        <f t="shared" si="62"/>
        <v>NULL</v>
      </c>
      <c r="O310" t="str">
        <f t="shared" si="63"/>
        <v/>
      </c>
      <c r="P310" t="str">
        <f t="shared" si="64"/>
        <v/>
      </c>
      <c r="Q310" s="10"/>
      <c r="R310" s="10"/>
      <c r="S310" s="16">
        <v>0</v>
      </c>
      <c r="T310" s="13"/>
      <c r="U310" s="14"/>
      <c r="V310" s="11"/>
      <c r="W310" s="10"/>
      <c r="X310" s="29"/>
      <c r="AA310" t="s">
        <v>331</v>
      </c>
      <c r="AB310">
        <v>0</v>
      </c>
      <c r="AR310" t="s">
        <v>333</v>
      </c>
    </row>
    <row r="311" spans="1:44" ht="15" customHeight="1" x14ac:dyDescent="0.35">
      <c r="A311">
        <v>2</v>
      </c>
      <c r="B311" s="26">
        <f t="shared" si="52"/>
        <v>46273.6875</v>
      </c>
      <c r="C311" t="s">
        <v>59</v>
      </c>
      <c r="D311">
        <v>6</v>
      </c>
      <c r="E311" s="26">
        <f t="shared" si="53"/>
        <v>46273.854166666657</v>
      </c>
      <c r="F311" s="26">
        <f t="shared" si="54"/>
        <v>46273.833333333321</v>
      </c>
      <c r="G311">
        <f t="shared" si="55"/>
        <v>0</v>
      </c>
      <c r="H311">
        <f t="shared" si="56"/>
        <v>0</v>
      </c>
      <c r="I311" s="27">
        <f t="shared" si="57"/>
        <v>0</v>
      </c>
      <c r="J311" s="28" t="str">
        <f t="shared" si="58"/>
        <v>NULL</v>
      </c>
      <c r="K311" s="29" t="str">
        <f t="shared" si="59"/>
        <v/>
      </c>
      <c r="L311" s="26" t="str">
        <f t="shared" si="60"/>
        <v/>
      </c>
      <c r="M311" t="str">
        <f t="shared" si="61"/>
        <v/>
      </c>
      <c r="N311" s="28" t="str">
        <f t="shared" si="62"/>
        <v>NULL</v>
      </c>
      <c r="O311" t="str">
        <f t="shared" si="63"/>
        <v/>
      </c>
      <c r="P311" t="str">
        <f t="shared" si="64"/>
        <v/>
      </c>
      <c r="Q311" s="10"/>
      <c r="R311" s="10"/>
      <c r="S311" s="16">
        <v>0</v>
      </c>
      <c r="T311" s="13"/>
      <c r="U311" s="14"/>
      <c r="V311" s="11"/>
      <c r="W311" s="10"/>
      <c r="X311" s="29"/>
      <c r="AA311" t="s">
        <v>331</v>
      </c>
      <c r="AB311">
        <v>0</v>
      </c>
      <c r="AR311" t="s">
        <v>333</v>
      </c>
    </row>
    <row r="312" spans="1:44" ht="15" customHeight="1" x14ac:dyDescent="0.35">
      <c r="A312">
        <v>2</v>
      </c>
      <c r="B312" s="26">
        <f t="shared" si="52"/>
        <v>46273.6875</v>
      </c>
      <c r="C312" t="s">
        <v>60</v>
      </c>
      <c r="D312">
        <v>1</v>
      </c>
      <c r="E312" s="26">
        <f t="shared" si="53"/>
        <v>46273.854166666657</v>
      </c>
      <c r="F312" s="26">
        <f t="shared" si="54"/>
        <v>46273.833333333321</v>
      </c>
      <c r="G312">
        <f t="shared" si="55"/>
        <v>0</v>
      </c>
      <c r="H312">
        <f t="shared" si="56"/>
        <v>97</v>
      </c>
      <c r="I312" s="27">
        <f t="shared" si="57"/>
        <v>3</v>
      </c>
      <c r="J312" s="28">
        <f t="shared" si="58"/>
        <v>160.87081065597249</v>
      </c>
      <c r="K312" s="29" t="str">
        <f t="shared" si="59"/>
        <v/>
      </c>
      <c r="L312" s="26" t="str">
        <f t="shared" si="60"/>
        <v/>
      </c>
      <c r="M312" t="str">
        <f t="shared" si="61"/>
        <v/>
      </c>
      <c r="N312" s="28">
        <f t="shared" si="62"/>
        <v>53.623603551990833</v>
      </c>
      <c r="O312" t="str">
        <f t="shared" si="63"/>
        <v/>
      </c>
      <c r="P312" t="str">
        <f t="shared" si="64"/>
        <v/>
      </c>
      <c r="Q312" s="10"/>
      <c r="R312" s="10"/>
      <c r="S312" s="16">
        <v>3</v>
      </c>
      <c r="T312" s="13">
        <v>160.87081065597249</v>
      </c>
      <c r="U312" s="14"/>
      <c r="V312" s="11"/>
      <c r="W312" s="10"/>
      <c r="X312" s="29"/>
      <c r="AA312" t="s">
        <v>331</v>
      </c>
      <c r="AB312">
        <v>3</v>
      </c>
      <c r="AC312">
        <v>110.5116279069767</v>
      </c>
      <c r="AD312">
        <v>207.69230769230771</v>
      </c>
      <c r="AL312">
        <v>110.5116279069767</v>
      </c>
      <c r="AM312">
        <v>207.69230769230771</v>
      </c>
      <c r="AR312" t="s">
        <v>334</v>
      </c>
    </row>
    <row r="313" spans="1:44" ht="15" customHeight="1" x14ac:dyDescent="0.35">
      <c r="A313">
        <v>2</v>
      </c>
      <c r="B313" s="26">
        <f t="shared" si="52"/>
        <v>46273.6875</v>
      </c>
      <c r="C313" t="s">
        <v>60</v>
      </c>
      <c r="D313">
        <v>2</v>
      </c>
      <c r="E313" s="26">
        <f t="shared" si="53"/>
        <v>46273.854166666657</v>
      </c>
      <c r="F313" s="26">
        <f t="shared" si="54"/>
        <v>46273.833333333321</v>
      </c>
      <c r="G313">
        <f t="shared" si="55"/>
        <v>1</v>
      </c>
      <c r="H313">
        <f t="shared" si="56"/>
        <v>30</v>
      </c>
      <c r="I313" s="27">
        <f t="shared" si="57"/>
        <v>1</v>
      </c>
      <c r="J313" s="28">
        <f t="shared" si="58"/>
        <v>0</v>
      </c>
      <c r="K313" s="29" t="str">
        <f t="shared" si="59"/>
        <v>NULL</v>
      </c>
      <c r="L313" s="26" t="str">
        <f t="shared" si="60"/>
        <v/>
      </c>
      <c r="M313" t="str">
        <f t="shared" si="61"/>
        <v>UNKNOWN - NO RATE</v>
      </c>
      <c r="N313" s="28" t="str">
        <f t="shared" si="62"/>
        <v>NULL</v>
      </c>
      <c r="O313" t="str">
        <f t="shared" si="63"/>
        <v/>
      </c>
      <c r="P313" t="str">
        <f t="shared" si="64"/>
        <v/>
      </c>
      <c r="Q313" s="10" t="s">
        <v>155</v>
      </c>
      <c r="R313" s="10"/>
      <c r="S313" s="16">
        <v>1</v>
      </c>
      <c r="T313" s="13">
        <v>0</v>
      </c>
      <c r="U313" s="14"/>
      <c r="V313" s="11"/>
      <c r="W313" s="10" t="s">
        <v>155</v>
      </c>
      <c r="X313" s="29"/>
      <c r="AA313" t="s">
        <v>331</v>
      </c>
      <c r="AB313">
        <v>0</v>
      </c>
      <c r="AI313" t="s">
        <v>155</v>
      </c>
      <c r="AQ313" t="s">
        <v>155</v>
      </c>
      <c r="AR313" t="s">
        <v>333</v>
      </c>
    </row>
    <row r="314" spans="1:44" ht="15" customHeight="1" x14ac:dyDescent="0.35">
      <c r="A314">
        <v>2</v>
      </c>
      <c r="B314" s="26">
        <f t="shared" si="52"/>
        <v>46273.6875</v>
      </c>
      <c r="C314" t="s">
        <v>60</v>
      </c>
      <c r="D314">
        <v>3</v>
      </c>
      <c r="E314" s="26">
        <f t="shared" si="53"/>
        <v>46273.854166666657</v>
      </c>
      <c r="F314" s="26">
        <f t="shared" si="54"/>
        <v>46273.833333333321</v>
      </c>
      <c r="G314">
        <f t="shared" si="55"/>
        <v>0</v>
      </c>
      <c r="H314">
        <f t="shared" si="56"/>
        <v>55</v>
      </c>
      <c r="I314" s="27">
        <f t="shared" si="57"/>
        <v>0</v>
      </c>
      <c r="J314" s="28" t="str">
        <f t="shared" si="58"/>
        <v>NULL</v>
      </c>
      <c r="K314" s="29" t="str">
        <f t="shared" si="59"/>
        <v/>
      </c>
      <c r="L314" s="26" t="str">
        <f t="shared" si="60"/>
        <v/>
      </c>
      <c r="M314" t="str">
        <f t="shared" si="61"/>
        <v/>
      </c>
      <c r="N314" s="28" t="str">
        <f t="shared" si="62"/>
        <v>NULL</v>
      </c>
      <c r="O314" t="str">
        <f t="shared" si="63"/>
        <v/>
      </c>
      <c r="P314" t="str">
        <f t="shared" si="64"/>
        <v/>
      </c>
      <c r="Q314" s="10"/>
      <c r="R314" s="10"/>
      <c r="S314" s="16">
        <v>0</v>
      </c>
      <c r="T314" s="13"/>
      <c r="U314" s="14"/>
      <c r="V314" s="11"/>
      <c r="W314" s="10"/>
      <c r="X314" s="29"/>
      <c r="AA314" t="s">
        <v>331</v>
      </c>
      <c r="AB314">
        <v>0</v>
      </c>
      <c r="AR314" t="s">
        <v>333</v>
      </c>
    </row>
    <row r="315" spans="1:44" ht="15" customHeight="1" x14ac:dyDescent="0.35">
      <c r="A315">
        <v>2</v>
      </c>
      <c r="B315" s="26">
        <f t="shared" si="52"/>
        <v>46273.6875</v>
      </c>
      <c r="C315" t="s">
        <v>60</v>
      </c>
      <c r="D315">
        <v>4</v>
      </c>
      <c r="E315" s="26">
        <f t="shared" si="53"/>
        <v>46273.854166666657</v>
      </c>
      <c r="F315" s="26">
        <f t="shared" si="54"/>
        <v>46273.833333333321</v>
      </c>
      <c r="G315">
        <f t="shared" si="55"/>
        <v>2</v>
      </c>
      <c r="H315">
        <f t="shared" si="56"/>
        <v>44</v>
      </c>
      <c r="I315" s="27">
        <f t="shared" si="57"/>
        <v>0</v>
      </c>
      <c r="J315" s="28" t="str">
        <f t="shared" si="58"/>
        <v>NULL</v>
      </c>
      <c r="K315" s="29" t="str">
        <f t="shared" si="59"/>
        <v>NULL</v>
      </c>
      <c r="L315" s="26" t="str">
        <f t="shared" si="60"/>
        <v/>
      </c>
      <c r="M315" t="str">
        <f t="shared" si="61"/>
        <v>UNKNOWN - NO RATE</v>
      </c>
      <c r="N315" s="28" t="str">
        <f t="shared" si="62"/>
        <v>NULL</v>
      </c>
      <c r="O315" t="str">
        <f t="shared" si="63"/>
        <v/>
      </c>
      <c r="P315" t="str">
        <f t="shared" si="64"/>
        <v/>
      </c>
      <c r="Q315" s="10" t="s">
        <v>155</v>
      </c>
      <c r="R315" s="10"/>
      <c r="S315" s="16">
        <v>0</v>
      </c>
      <c r="T315" s="13"/>
      <c r="U315" s="14"/>
      <c r="V315" s="11"/>
      <c r="W315" s="10" t="s">
        <v>155</v>
      </c>
      <c r="X315" s="29"/>
      <c r="AA315" t="s">
        <v>331</v>
      </c>
      <c r="AB315">
        <v>0</v>
      </c>
      <c r="AI315" t="s">
        <v>155</v>
      </c>
      <c r="AQ315" t="s">
        <v>155</v>
      </c>
      <c r="AR315" t="s">
        <v>333</v>
      </c>
    </row>
    <row r="316" spans="1:44" ht="15" customHeight="1" x14ac:dyDescent="0.35">
      <c r="A316">
        <v>2</v>
      </c>
      <c r="B316" s="26">
        <f t="shared" si="52"/>
        <v>46273.6875</v>
      </c>
      <c r="C316" t="s">
        <v>60</v>
      </c>
      <c r="D316">
        <v>5</v>
      </c>
      <c r="E316" s="26">
        <f t="shared" si="53"/>
        <v>46273.854166666657</v>
      </c>
      <c r="F316" s="26">
        <f t="shared" si="54"/>
        <v>46273.833333333321</v>
      </c>
      <c r="G316">
        <f t="shared" si="55"/>
        <v>0</v>
      </c>
      <c r="H316">
        <f t="shared" si="56"/>
        <v>10</v>
      </c>
      <c r="I316" s="27">
        <f t="shared" si="57"/>
        <v>0</v>
      </c>
      <c r="J316" s="28" t="str">
        <f t="shared" si="58"/>
        <v>NULL</v>
      </c>
      <c r="K316" s="29" t="str">
        <f t="shared" si="59"/>
        <v/>
      </c>
      <c r="L316" s="26" t="str">
        <f t="shared" si="60"/>
        <v/>
      </c>
      <c r="M316" t="str">
        <f t="shared" si="61"/>
        <v/>
      </c>
      <c r="N316" s="28" t="str">
        <f t="shared" si="62"/>
        <v>NULL</v>
      </c>
      <c r="O316" t="str">
        <f t="shared" si="63"/>
        <v/>
      </c>
      <c r="P316" t="str">
        <f t="shared" si="64"/>
        <v/>
      </c>
      <c r="Q316" s="10"/>
      <c r="R316" s="10"/>
      <c r="S316" s="16">
        <v>0</v>
      </c>
      <c r="T316" s="13"/>
      <c r="U316" s="14"/>
      <c r="V316" s="11"/>
      <c r="W316" s="10"/>
      <c r="X316" s="29"/>
      <c r="AA316" t="s">
        <v>331</v>
      </c>
      <c r="AB316">
        <v>0</v>
      </c>
      <c r="AR316" t="s">
        <v>333</v>
      </c>
    </row>
    <row r="317" spans="1:44" ht="15" customHeight="1" x14ac:dyDescent="0.35">
      <c r="A317">
        <v>2</v>
      </c>
      <c r="B317" s="26">
        <f t="shared" si="52"/>
        <v>46273.6875</v>
      </c>
      <c r="C317" t="s">
        <v>60</v>
      </c>
      <c r="D317">
        <v>6</v>
      </c>
      <c r="E317" s="26">
        <f t="shared" si="53"/>
        <v>46273.854166666657</v>
      </c>
      <c r="F317" s="26">
        <f t="shared" si="54"/>
        <v>46273.833333333321</v>
      </c>
      <c r="G317">
        <f t="shared" si="55"/>
        <v>0</v>
      </c>
      <c r="H317">
        <f t="shared" si="56"/>
        <v>0</v>
      </c>
      <c r="I317" s="27">
        <f t="shared" si="57"/>
        <v>0</v>
      </c>
      <c r="J317" s="28" t="str">
        <f t="shared" si="58"/>
        <v>NULL</v>
      </c>
      <c r="K317" s="29" t="str">
        <f t="shared" si="59"/>
        <v/>
      </c>
      <c r="L317" s="26" t="str">
        <f t="shared" si="60"/>
        <v/>
      </c>
      <c r="M317" t="str">
        <f t="shared" si="61"/>
        <v/>
      </c>
      <c r="N317" s="28" t="str">
        <f t="shared" si="62"/>
        <v>NULL</v>
      </c>
      <c r="O317" t="str">
        <f t="shared" si="63"/>
        <v/>
      </c>
      <c r="P317" t="str">
        <f t="shared" si="64"/>
        <v/>
      </c>
      <c r="Q317" s="10"/>
      <c r="R317" s="10"/>
      <c r="S317" s="16">
        <v>0</v>
      </c>
      <c r="T317" s="13"/>
      <c r="U317" s="14"/>
      <c r="V317" s="11"/>
      <c r="W317" s="10"/>
      <c r="X317" s="29"/>
      <c r="AA317" t="s">
        <v>331</v>
      </c>
      <c r="AB317">
        <v>0</v>
      </c>
      <c r="AR317" t="s">
        <v>333</v>
      </c>
    </row>
    <row r="318" spans="1:44" ht="15" customHeight="1" x14ac:dyDescent="0.35">
      <c r="A318">
        <v>2</v>
      </c>
      <c r="B318" s="26">
        <f t="shared" si="52"/>
        <v>46273.6875</v>
      </c>
      <c r="C318" t="s">
        <v>61</v>
      </c>
      <c r="D318">
        <v>1</v>
      </c>
      <c r="E318" s="26">
        <f t="shared" si="53"/>
        <v>46273.854166666657</v>
      </c>
      <c r="F318" s="26">
        <f t="shared" si="54"/>
        <v>46273.833333333321</v>
      </c>
      <c r="G318">
        <f t="shared" si="55"/>
        <v>0</v>
      </c>
      <c r="H318">
        <f t="shared" si="56"/>
        <v>97</v>
      </c>
      <c r="I318" s="27">
        <f t="shared" si="57"/>
        <v>3</v>
      </c>
      <c r="J318" s="28">
        <f t="shared" si="58"/>
        <v>160.87081065597249</v>
      </c>
      <c r="K318" s="29" t="str">
        <f t="shared" si="59"/>
        <v/>
      </c>
      <c r="L318" s="26" t="str">
        <f t="shared" si="60"/>
        <v/>
      </c>
      <c r="M318" t="str">
        <f t="shared" si="61"/>
        <v/>
      </c>
      <c r="N318" s="28">
        <f t="shared" si="62"/>
        <v>53.623603551990833</v>
      </c>
      <c r="O318" t="str">
        <f t="shared" si="63"/>
        <v/>
      </c>
      <c r="P318" t="str">
        <f t="shared" si="64"/>
        <v/>
      </c>
      <c r="Q318" s="10"/>
      <c r="R318" s="10"/>
      <c r="S318" s="16">
        <v>3</v>
      </c>
      <c r="T318" s="13">
        <v>160.87081065597249</v>
      </c>
      <c r="U318" s="14"/>
      <c r="V318" s="11"/>
      <c r="W318" s="10"/>
      <c r="X318" s="29"/>
      <c r="AA318" t="s">
        <v>331</v>
      </c>
      <c r="AB318">
        <v>3</v>
      </c>
      <c r="AC318">
        <v>110.5116279069767</v>
      </c>
      <c r="AD318">
        <v>207.69230769230771</v>
      </c>
      <c r="AL318">
        <v>110.5116279069767</v>
      </c>
      <c r="AM318">
        <v>207.69230769230771</v>
      </c>
      <c r="AR318" t="s">
        <v>334</v>
      </c>
    </row>
    <row r="319" spans="1:44" ht="15" customHeight="1" x14ac:dyDescent="0.35">
      <c r="A319">
        <v>2</v>
      </c>
      <c r="B319" s="26">
        <f t="shared" si="52"/>
        <v>46273.6875</v>
      </c>
      <c r="C319" t="s">
        <v>61</v>
      </c>
      <c r="D319">
        <v>2</v>
      </c>
      <c r="E319" s="26">
        <f t="shared" si="53"/>
        <v>46273.854166666657</v>
      </c>
      <c r="F319" s="26">
        <f t="shared" si="54"/>
        <v>46273.833333333321</v>
      </c>
      <c r="G319">
        <f t="shared" si="55"/>
        <v>0</v>
      </c>
      <c r="H319">
        <f t="shared" si="56"/>
        <v>30</v>
      </c>
      <c r="I319" s="27">
        <f t="shared" si="57"/>
        <v>1</v>
      </c>
      <c r="J319" s="28">
        <f t="shared" si="58"/>
        <v>0</v>
      </c>
      <c r="K319" s="29" t="str">
        <f t="shared" si="59"/>
        <v/>
      </c>
      <c r="L319" s="26" t="str">
        <f t="shared" si="60"/>
        <v/>
      </c>
      <c r="M319" t="str">
        <f t="shared" si="61"/>
        <v/>
      </c>
      <c r="N319" s="28" t="str">
        <f t="shared" si="62"/>
        <v>NULL</v>
      </c>
      <c r="O319" t="str">
        <f t="shared" si="63"/>
        <v/>
      </c>
      <c r="P319" t="str">
        <f t="shared" si="64"/>
        <v/>
      </c>
      <c r="Q319" s="10"/>
      <c r="R319" s="10"/>
      <c r="S319" s="16">
        <v>1</v>
      </c>
      <c r="T319" s="13">
        <v>0</v>
      </c>
      <c r="U319" s="14"/>
      <c r="V319" s="11"/>
      <c r="W319" s="10"/>
      <c r="X319" s="29"/>
      <c r="AA319" t="s">
        <v>331</v>
      </c>
      <c r="AB319">
        <v>0</v>
      </c>
      <c r="AR319" t="s">
        <v>333</v>
      </c>
    </row>
    <row r="320" spans="1:44" ht="15" customHeight="1" x14ac:dyDescent="0.35">
      <c r="A320">
        <v>2</v>
      </c>
      <c r="B320" s="26">
        <f t="shared" si="52"/>
        <v>46273.6875</v>
      </c>
      <c r="C320" t="s">
        <v>61</v>
      </c>
      <c r="D320">
        <v>3</v>
      </c>
      <c r="E320" s="26">
        <f t="shared" si="53"/>
        <v>46273.854166666657</v>
      </c>
      <c r="F320" s="26">
        <f t="shared" si="54"/>
        <v>46273.833333333321</v>
      </c>
      <c r="G320">
        <f t="shared" si="55"/>
        <v>0</v>
      </c>
      <c r="H320">
        <f t="shared" si="56"/>
        <v>55</v>
      </c>
      <c r="I320" s="27">
        <f t="shared" si="57"/>
        <v>0</v>
      </c>
      <c r="J320" s="28" t="str">
        <f t="shared" si="58"/>
        <v>NULL</v>
      </c>
      <c r="K320" s="29" t="str">
        <f t="shared" si="59"/>
        <v/>
      </c>
      <c r="L320" s="26" t="str">
        <f t="shared" si="60"/>
        <v/>
      </c>
      <c r="M320" t="str">
        <f t="shared" si="61"/>
        <v/>
      </c>
      <c r="N320" s="28" t="str">
        <f t="shared" si="62"/>
        <v>NULL</v>
      </c>
      <c r="O320" t="str">
        <f t="shared" si="63"/>
        <v/>
      </c>
      <c r="P320" t="str">
        <f t="shared" si="64"/>
        <v/>
      </c>
      <c r="Q320" s="10"/>
      <c r="R320" s="10"/>
      <c r="S320" s="16">
        <v>0</v>
      </c>
      <c r="T320" s="13"/>
      <c r="U320" s="14"/>
      <c r="V320" s="11"/>
      <c r="W320" s="10"/>
      <c r="X320" s="29"/>
      <c r="AA320" t="s">
        <v>331</v>
      </c>
      <c r="AB320">
        <v>0</v>
      </c>
      <c r="AR320" t="s">
        <v>333</v>
      </c>
    </row>
    <row r="321" spans="1:44" ht="15" customHeight="1" x14ac:dyDescent="0.35">
      <c r="A321">
        <v>2</v>
      </c>
      <c r="B321" s="26">
        <f t="shared" si="52"/>
        <v>46273.6875</v>
      </c>
      <c r="C321" t="s">
        <v>61</v>
      </c>
      <c r="D321">
        <v>4</v>
      </c>
      <c r="E321" s="26">
        <f t="shared" si="53"/>
        <v>46273.854166666657</v>
      </c>
      <c r="F321" s="26">
        <f t="shared" si="54"/>
        <v>46273.833333333321</v>
      </c>
      <c r="G321">
        <f t="shared" si="55"/>
        <v>0</v>
      </c>
      <c r="H321">
        <f t="shared" si="56"/>
        <v>44</v>
      </c>
      <c r="I321" s="27">
        <f t="shared" si="57"/>
        <v>0</v>
      </c>
      <c r="J321" s="28" t="str">
        <f t="shared" si="58"/>
        <v>NULL</v>
      </c>
      <c r="K321" s="29" t="str">
        <f t="shared" si="59"/>
        <v/>
      </c>
      <c r="L321" s="26" t="str">
        <f t="shared" si="60"/>
        <v/>
      </c>
      <c r="M321" t="str">
        <f t="shared" si="61"/>
        <v/>
      </c>
      <c r="N321" s="28" t="str">
        <f t="shared" si="62"/>
        <v>NULL</v>
      </c>
      <c r="O321" t="str">
        <f t="shared" si="63"/>
        <v/>
      </c>
      <c r="P321" t="str">
        <f t="shared" si="64"/>
        <v/>
      </c>
      <c r="Q321" s="10"/>
      <c r="R321" s="10"/>
      <c r="S321" s="16">
        <v>0</v>
      </c>
      <c r="T321" s="13"/>
      <c r="U321" s="14"/>
      <c r="V321" s="11"/>
      <c r="W321" s="10"/>
      <c r="X321" s="29"/>
      <c r="AA321" t="s">
        <v>331</v>
      </c>
      <c r="AB321">
        <v>0</v>
      </c>
      <c r="AR321" t="s">
        <v>333</v>
      </c>
    </row>
    <row r="322" spans="1:44" ht="15" customHeight="1" x14ac:dyDescent="0.35">
      <c r="A322">
        <v>2</v>
      </c>
      <c r="B322" s="26">
        <f t="shared" si="52"/>
        <v>46273.6875</v>
      </c>
      <c r="C322" t="s">
        <v>61</v>
      </c>
      <c r="D322">
        <v>5</v>
      </c>
      <c r="E322" s="26">
        <f t="shared" si="53"/>
        <v>46273.854166666657</v>
      </c>
      <c r="F322" s="26">
        <f t="shared" si="54"/>
        <v>46273.833333333321</v>
      </c>
      <c r="G322">
        <f t="shared" si="55"/>
        <v>0</v>
      </c>
      <c r="H322">
        <f t="shared" si="56"/>
        <v>10</v>
      </c>
      <c r="I322" s="27">
        <f t="shared" si="57"/>
        <v>0</v>
      </c>
      <c r="J322" s="28" t="str">
        <f t="shared" si="58"/>
        <v>NULL</v>
      </c>
      <c r="K322" s="29" t="str">
        <f t="shared" si="59"/>
        <v/>
      </c>
      <c r="L322" s="26" t="str">
        <f t="shared" si="60"/>
        <v/>
      </c>
      <c r="M322" t="str">
        <f t="shared" si="61"/>
        <v/>
      </c>
      <c r="N322" s="28" t="str">
        <f t="shared" si="62"/>
        <v>NULL</v>
      </c>
      <c r="O322" t="str">
        <f t="shared" si="63"/>
        <v/>
      </c>
      <c r="P322" t="str">
        <f t="shared" si="64"/>
        <v/>
      </c>
      <c r="Q322" s="10"/>
      <c r="R322" s="10"/>
      <c r="S322" s="16">
        <v>0</v>
      </c>
      <c r="T322" s="13"/>
      <c r="U322" s="14"/>
      <c r="V322" s="11"/>
      <c r="W322" s="10"/>
      <c r="X322" s="29"/>
      <c r="AA322" t="s">
        <v>331</v>
      </c>
      <c r="AB322">
        <v>0</v>
      </c>
      <c r="AR322" t="s">
        <v>333</v>
      </c>
    </row>
    <row r="323" spans="1:44" ht="15" customHeight="1" x14ac:dyDescent="0.35">
      <c r="A323">
        <v>2</v>
      </c>
      <c r="B323" s="26">
        <f t="shared" si="52"/>
        <v>46273.6875</v>
      </c>
      <c r="C323" t="s">
        <v>61</v>
      </c>
      <c r="D323">
        <v>6</v>
      </c>
      <c r="E323" s="26">
        <f t="shared" si="53"/>
        <v>46273.854166666657</v>
      </c>
      <c r="F323" s="26">
        <f t="shared" si="54"/>
        <v>46273.833333333321</v>
      </c>
      <c r="G323">
        <f t="shared" si="55"/>
        <v>0</v>
      </c>
      <c r="H323">
        <f t="shared" si="56"/>
        <v>0</v>
      </c>
      <c r="I323" s="27">
        <f t="shared" si="57"/>
        <v>0</v>
      </c>
      <c r="J323" s="28" t="str">
        <f t="shared" si="58"/>
        <v>NULL</v>
      </c>
      <c r="K323" s="29" t="str">
        <f t="shared" si="59"/>
        <v/>
      </c>
      <c r="L323" s="26" t="str">
        <f t="shared" si="60"/>
        <v/>
      </c>
      <c r="M323" t="str">
        <f t="shared" si="61"/>
        <v/>
      </c>
      <c r="N323" s="28" t="str">
        <f t="shared" si="62"/>
        <v>NULL</v>
      </c>
      <c r="O323" t="str">
        <f t="shared" si="63"/>
        <v/>
      </c>
      <c r="P323" t="str">
        <f t="shared" si="64"/>
        <v/>
      </c>
      <c r="Q323" s="10"/>
      <c r="R323" s="10"/>
      <c r="S323" s="16">
        <v>0</v>
      </c>
      <c r="T323" s="13"/>
      <c r="U323" s="14"/>
      <c r="V323" s="11"/>
      <c r="W323" s="10"/>
      <c r="X323" s="29"/>
      <c r="AA323" t="s">
        <v>331</v>
      </c>
      <c r="AB323">
        <v>0</v>
      </c>
      <c r="AR323" t="s">
        <v>333</v>
      </c>
    </row>
    <row r="324" spans="1:44" ht="15" customHeight="1" x14ac:dyDescent="0.35">
      <c r="A324">
        <v>2</v>
      </c>
      <c r="B324" s="26">
        <f t="shared" si="52"/>
        <v>46273.6875</v>
      </c>
      <c r="C324" t="s">
        <v>62</v>
      </c>
      <c r="D324">
        <v>1</v>
      </c>
      <c r="E324" s="26">
        <f t="shared" si="53"/>
        <v>46273.854166666657</v>
      </c>
      <c r="F324" s="26">
        <f t="shared" si="54"/>
        <v>46273.833333333321</v>
      </c>
      <c r="G324">
        <f t="shared" si="55"/>
        <v>51</v>
      </c>
      <c r="H324">
        <f t="shared" si="56"/>
        <v>97</v>
      </c>
      <c r="I324" s="27">
        <f t="shared" si="57"/>
        <v>3</v>
      </c>
      <c r="J324" s="28">
        <f t="shared" si="58"/>
        <v>160.87081065597249</v>
      </c>
      <c r="K324" s="29">
        <f t="shared" si="59"/>
        <v>2.5123679368471038E-2</v>
      </c>
      <c r="L324" s="26">
        <f t="shared" si="60"/>
        <v>46273.71262367937</v>
      </c>
      <c r="M324" t="str">
        <f t="shared" si="61"/>
        <v>YES</v>
      </c>
      <c r="N324" s="28">
        <f t="shared" si="62"/>
        <v>53.623603551990833</v>
      </c>
      <c r="O324" t="str">
        <f t="shared" si="63"/>
        <v/>
      </c>
      <c r="P324" t="str">
        <f t="shared" si="64"/>
        <v/>
      </c>
      <c r="Q324" s="10" t="s">
        <v>151</v>
      </c>
      <c r="R324" s="10"/>
      <c r="S324" s="16">
        <v>3</v>
      </c>
      <c r="T324" s="13">
        <v>160.87081065597249</v>
      </c>
      <c r="U324" s="14">
        <v>2.5123679363425921E-2</v>
      </c>
      <c r="V324" s="11">
        <v>46273.712623679377</v>
      </c>
      <c r="W324" s="10" t="s">
        <v>151</v>
      </c>
      <c r="X324" s="29">
        <v>0</v>
      </c>
      <c r="AA324" t="s">
        <v>331</v>
      </c>
      <c r="AB324">
        <v>3</v>
      </c>
      <c r="AC324">
        <v>110.5116279069767</v>
      </c>
      <c r="AD324">
        <v>207.69230769230771</v>
      </c>
      <c r="AE324" s="54">
        <v>1.9459876539351849E-2</v>
      </c>
      <c r="AF324" s="54">
        <v>3.657232042824074E-2</v>
      </c>
      <c r="AG324" s="53">
        <v>46273.706959876537</v>
      </c>
      <c r="AH324" s="53">
        <v>46273.72407232043</v>
      </c>
      <c r="AI324" t="s">
        <v>151</v>
      </c>
      <c r="AL324">
        <v>110.5116279069767</v>
      </c>
      <c r="AM324">
        <v>207.69230769230771</v>
      </c>
      <c r="AN324" s="54">
        <v>1.9459876539351849E-2</v>
      </c>
      <c r="AO324" s="54">
        <v>3.657232042824074E-2</v>
      </c>
      <c r="AP324" s="53">
        <v>46273.72407232043</v>
      </c>
      <c r="AQ324" t="s">
        <v>151</v>
      </c>
      <c r="AR324" t="s">
        <v>334</v>
      </c>
    </row>
    <row r="325" spans="1:44" ht="15" customHeight="1" x14ac:dyDescent="0.35">
      <c r="A325">
        <v>2</v>
      </c>
      <c r="B325" s="26">
        <f t="shared" si="52"/>
        <v>46273.6875</v>
      </c>
      <c r="C325" t="s">
        <v>62</v>
      </c>
      <c r="D325">
        <v>2</v>
      </c>
      <c r="E325" s="26">
        <f t="shared" si="53"/>
        <v>46273.854166666657</v>
      </c>
      <c r="F325" s="26">
        <f t="shared" si="54"/>
        <v>46273.833333333321</v>
      </c>
      <c r="G325">
        <f t="shared" si="55"/>
        <v>6</v>
      </c>
      <c r="H325">
        <f t="shared" si="56"/>
        <v>30</v>
      </c>
      <c r="I325" s="27">
        <f t="shared" si="57"/>
        <v>1</v>
      </c>
      <c r="J325" s="28">
        <f t="shared" si="58"/>
        <v>0</v>
      </c>
      <c r="K325" s="29" t="str">
        <f t="shared" si="59"/>
        <v>NULL</v>
      </c>
      <c r="L325" s="26" t="str">
        <f t="shared" si="60"/>
        <v/>
      </c>
      <c r="M325" t="str">
        <f t="shared" si="61"/>
        <v>UNKNOWN - NO RATE</v>
      </c>
      <c r="N325" s="28" t="str">
        <f t="shared" si="62"/>
        <v>NULL</v>
      </c>
      <c r="O325" t="str">
        <f t="shared" si="63"/>
        <v/>
      </c>
      <c r="P325" t="str">
        <f t="shared" si="64"/>
        <v/>
      </c>
      <c r="Q325" s="10" t="s">
        <v>155</v>
      </c>
      <c r="R325" s="10"/>
      <c r="S325" s="16">
        <v>1</v>
      </c>
      <c r="T325" s="13">
        <v>0</v>
      </c>
      <c r="U325" s="14"/>
      <c r="V325" s="11"/>
      <c r="W325" s="10" t="s">
        <v>155</v>
      </c>
      <c r="X325" s="29"/>
      <c r="AA325" t="s">
        <v>331</v>
      </c>
      <c r="AB325">
        <v>0</v>
      </c>
      <c r="AI325" t="s">
        <v>155</v>
      </c>
      <c r="AQ325" t="s">
        <v>155</v>
      </c>
      <c r="AR325" t="s">
        <v>333</v>
      </c>
    </row>
    <row r="326" spans="1:44" ht="15" customHeight="1" x14ac:dyDescent="0.35">
      <c r="A326">
        <v>2</v>
      </c>
      <c r="B326" s="26">
        <f t="shared" ref="B326:B389" si="65">INDEX(SNAP_TIMES,MATCH(A326,SNAP_NOS,0))</f>
        <v>46273.6875</v>
      </c>
      <c r="C326" t="s">
        <v>62</v>
      </c>
      <c r="D326">
        <v>3</v>
      </c>
      <c r="E326" s="26">
        <f t="shared" ref="E326:E389" si="66">IF(AND(INDEX(SH_CHG,MATCH(C326,SH_ID,0))&lt;&gt;"",B326&gt;=INDEX(SH_CHG,MATCH(C326,SH_ID,0))),INDEX(SH_DEP,MATCH(C326,SH_ID,0)),INDEX(SH_ORIG,MATCH(C326,SH_ID,0)))</f>
        <v>46273.854166666657</v>
      </c>
      <c r="F326" s="26">
        <f t="shared" ref="F326:F389" si="67">E326-LOADING_MINUTES/1440</f>
        <v>46273.833333333321</v>
      </c>
      <c r="G326">
        <f t="shared" ref="G326:G389" si="68">COUNTIFS(OL_SNAP,A326,OL_EFF,C326,OL_WT,D326,OL_OPEN,"&gt;0")</f>
        <v>28</v>
      </c>
      <c r="H326">
        <f t="shared" ref="H326:H389" si="69">SUMIFS($G$6:$G$3569,$A$6:$A$3569,A326,$D$6:$D$3569,D326,$F$6:$F$3569,"&lt;="&amp;F326)</f>
        <v>55</v>
      </c>
      <c r="I326" s="27">
        <f t="shared" ref="I326:I389" si="70">INDEX(C_RES,MATCH(1,INDEX((C_SN=A326)*(C_WT=D326),0),0))</f>
        <v>0</v>
      </c>
      <c r="J326" s="28" t="str">
        <f t="shared" ref="J326:J389" si="71">INDEX(C_RL,MATCH(1,INDEX((C_SN=A326)*(C_WT=D326),0),0))</f>
        <v>NULL</v>
      </c>
      <c r="K326" s="29" t="str">
        <f t="shared" ref="K326:K389" si="72">IF(G326=0,"",IF(ISNUMBER(J326),IF(J326&gt;0,H326/J326/24,"NULL"),"NULL"))</f>
        <v>NULL</v>
      </c>
      <c r="L326" s="26" t="str">
        <f t="shared" ref="L326:L389" si="73">IF(ISNUMBER(K326),B326+K326,"")</f>
        <v/>
      </c>
      <c r="M326" t="str">
        <f t="shared" ref="M326:M389" si="74">IF(G326=0,"",IF(B326&gt;=F326,"NO - CUTOFF PASSED",IF(ISNUMBER(K326),IF(L326&lt;=F326,"YES","NO"),"UNKNOWN - NO RATE")))</f>
        <v>UNKNOWN - NO RATE</v>
      </c>
      <c r="N326" s="28" t="str">
        <f t="shared" ref="N326:N389" si="75">IFERROR(IF(AND(INDEX(C_HRS,MATCH(1,INDEX((C_SN=A326)*(C_WT=D326),0),0))&gt;0,INDEX(C_TL,MATCH(1,INDEX((C_SN=A326)*(C_WT=D326),0),0))&gt;0),INDEX(C_TL,MATCH(1,INDEX((C_SN=A326)*(C_WT=D326),0),0))/INDEX(C_HRS,MATCH(1,INDEX((C_SN=A326)*(C_WT=D326),0),0)),"NULL"),"NULL")</f>
        <v>NULL</v>
      </c>
      <c r="O326" t="str">
        <f t="shared" ref="O326:O389" si="76">IF(M326="NO",IF(ISNUMBER(N326),ROUNDUP(H326/(N326*(F326-B326)*24),0),"CANNOT ESTIMATE - NO RATE"),"")</f>
        <v/>
      </c>
      <c r="P326" t="str">
        <f t="shared" ref="P326:P389" si="77">IF(ISNUMBER(O326),MAX(0,O326-I326),O326)</f>
        <v/>
      </c>
      <c r="Q326" s="10" t="s">
        <v>155</v>
      </c>
      <c r="R326" s="10"/>
      <c r="S326" s="16">
        <v>0</v>
      </c>
      <c r="T326" s="13"/>
      <c r="U326" s="14"/>
      <c r="V326" s="11"/>
      <c r="W326" s="10" t="s">
        <v>155</v>
      </c>
      <c r="X326" s="29"/>
      <c r="AA326" t="s">
        <v>331</v>
      </c>
      <c r="AB326">
        <v>0</v>
      </c>
      <c r="AI326" t="s">
        <v>155</v>
      </c>
      <c r="AQ326" t="s">
        <v>155</v>
      </c>
      <c r="AR326" t="s">
        <v>333</v>
      </c>
    </row>
    <row r="327" spans="1:44" ht="15" customHeight="1" x14ac:dyDescent="0.35">
      <c r="A327">
        <v>2</v>
      </c>
      <c r="B327" s="26">
        <f t="shared" si="65"/>
        <v>46273.6875</v>
      </c>
      <c r="C327" t="s">
        <v>62</v>
      </c>
      <c r="D327">
        <v>4</v>
      </c>
      <c r="E327" s="26">
        <f t="shared" si="66"/>
        <v>46273.854166666657</v>
      </c>
      <c r="F327" s="26">
        <f t="shared" si="67"/>
        <v>46273.833333333321</v>
      </c>
      <c r="G327">
        <f t="shared" si="68"/>
        <v>21</v>
      </c>
      <c r="H327">
        <f t="shared" si="69"/>
        <v>44</v>
      </c>
      <c r="I327" s="27">
        <f t="shared" si="70"/>
        <v>0</v>
      </c>
      <c r="J327" s="28" t="str">
        <f t="shared" si="71"/>
        <v>NULL</v>
      </c>
      <c r="K327" s="29" t="str">
        <f t="shared" si="72"/>
        <v>NULL</v>
      </c>
      <c r="L327" s="26" t="str">
        <f t="shared" si="73"/>
        <v/>
      </c>
      <c r="M327" t="str">
        <f t="shared" si="74"/>
        <v>UNKNOWN - NO RATE</v>
      </c>
      <c r="N327" s="28" t="str">
        <f t="shared" si="75"/>
        <v>NULL</v>
      </c>
      <c r="O327" t="str">
        <f t="shared" si="76"/>
        <v/>
      </c>
      <c r="P327" t="str">
        <f t="shared" si="77"/>
        <v/>
      </c>
      <c r="Q327" s="10" t="s">
        <v>155</v>
      </c>
      <c r="R327" s="10"/>
      <c r="S327" s="16">
        <v>0</v>
      </c>
      <c r="T327" s="13"/>
      <c r="U327" s="14"/>
      <c r="V327" s="11"/>
      <c r="W327" s="10" t="s">
        <v>155</v>
      </c>
      <c r="X327" s="29"/>
      <c r="AA327" t="s">
        <v>331</v>
      </c>
      <c r="AB327">
        <v>0</v>
      </c>
      <c r="AI327" t="s">
        <v>155</v>
      </c>
      <c r="AQ327" t="s">
        <v>155</v>
      </c>
      <c r="AR327" t="s">
        <v>333</v>
      </c>
    </row>
    <row r="328" spans="1:44" ht="15" customHeight="1" x14ac:dyDescent="0.35">
      <c r="A328">
        <v>2</v>
      </c>
      <c r="B328" s="26">
        <f t="shared" si="65"/>
        <v>46273.6875</v>
      </c>
      <c r="C328" t="s">
        <v>62</v>
      </c>
      <c r="D328">
        <v>5</v>
      </c>
      <c r="E328" s="26">
        <f t="shared" si="66"/>
        <v>46273.854166666657</v>
      </c>
      <c r="F328" s="26">
        <f t="shared" si="67"/>
        <v>46273.833333333321</v>
      </c>
      <c r="G328">
        <f t="shared" si="68"/>
        <v>3</v>
      </c>
      <c r="H328">
        <f t="shared" si="69"/>
        <v>10</v>
      </c>
      <c r="I328" s="27">
        <f t="shared" si="70"/>
        <v>0</v>
      </c>
      <c r="J328" s="28" t="str">
        <f t="shared" si="71"/>
        <v>NULL</v>
      </c>
      <c r="K328" s="29" t="str">
        <f t="shared" si="72"/>
        <v>NULL</v>
      </c>
      <c r="L328" s="26" t="str">
        <f t="shared" si="73"/>
        <v/>
      </c>
      <c r="M328" t="str">
        <f t="shared" si="74"/>
        <v>UNKNOWN - NO RATE</v>
      </c>
      <c r="N328" s="28" t="str">
        <f t="shared" si="75"/>
        <v>NULL</v>
      </c>
      <c r="O328" t="str">
        <f t="shared" si="76"/>
        <v/>
      </c>
      <c r="P328" t="str">
        <f t="shared" si="77"/>
        <v/>
      </c>
      <c r="Q328" s="10" t="s">
        <v>155</v>
      </c>
      <c r="R328" s="10"/>
      <c r="S328" s="16">
        <v>0</v>
      </c>
      <c r="T328" s="13"/>
      <c r="U328" s="14"/>
      <c r="V328" s="11"/>
      <c r="W328" s="10" t="s">
        <v>155</v>
      </c>
      <c r="X328" s="29"/>
      <c r="AA328" t="s">
        <v>331</v>
      </c>
      <c r="AB328">
        <v>0</v>
      </c>
      <c r="AI328" t="s">
        <v>155</v>
      </c>
      <c r="AQ328" t="s">
        <v>155</v>
      </c>
      <c r="AR328" t="s">
        <v>333</v>
      </c>
    </row>
    <row r="329" spans="1:44" ht="15" customHeight="1" x14ac:dyDescent="0.35">
      <c r="A329">
        <v>2</v>
      </c>
      <c r="B329" s="26">
        <f t="shared" si="65"/>
        <v>46273.6875</v>
      </c>
      <c r="C329" t="s">
        <v>62</v>
      </c>
      <c r="D329">
        <v>6</v>
      </c>
      <c r="E329" s="26">
        <f t="shared" si="66"/>
        <v>46273.854166666657</v>
      </c>
      <c r="F329" s="26">
        <f t="shared" si="67"/>
        <v>46273.833333333321</v>
      </c>
      <c r="G329">
        <f t="shared" si="68"/>
        <v>0</v>
      </c>
      <c r="H329">
        <f t="shared" si="69"/>
        <v>0</v>
      </c>
      <c r="I329" s="27">
        <f t="shared" si="70"/>
        <v>0</v>
      </c>
      <c r="J329" s="28" t="str">
        <f t="shared" si="71"/>
        <v>NULL</v>
      </c>
      <c r="K329" s="29" t="str">
        <f t="shared" si="72"/>
        <v/>
      </c>
      <c r="L329" s="26" t="str">
        <f t="shared" si="73"/>
        <v/>
      </c>
      <c r="M329" t="str">
        <f t="shared" si="74"/>
        <v/>
      </c>
      <c r="N329" s="28" t="str">
        <f t="shared" si="75"/>
        <v>NULL</v>
      </c>
      <c r="O329" t="str">
        <f t="shared" si="76"/>
        <v/>
      </c>
      <c r="P329" t="str">
        <f t="shared" si="77"/>
        <v/>
      </c>
      <c r="Q329" s="10"/>
      <c r="R329" s="10"/>
      <c r="S329" s="16">
        <v>0</v>
      </c>
      <c r="T329" s="13"/>
      <c r="U329" s="14"/>
      <c r="V329" s="11"/>
      <c r="W329" s="10"/>
      <c r="X329" s="29"/>
      <c r="AA329" t="s">
        <v>331</v>
      </c>
      <c r="AB329">
        <v>0</v>
      </c>
      <c r="AR329" t="s">
        <v>333</v>
      </c>
    </row>
    <row r="330" spans="1:44" ht="15" customHeight="1" x14ac:dyDescent="0.35">
      <c r="A330">
        <v>2</v>
      </c>
      <c r="B330" s="26">
        <f t="shared" si="65"/>
        <v>46273.6875</v>
      </c>
      <c r="C330" t="s">
        <v>63</v>
      </c>
      <c r="D330">
        <v>1</v>
      </c>
      <c r="E330" s="26">
        <f t="shared" si="66"/>
        <v>46273.854166666657</v>
      </c>
      <c r="F330" s="26">
        <f t="shared" si="67"/>
        <v>46273.833333333321</v>
      </c>
      <c r="G330">
        <f t="shared" si="68"/>
        <v>0</v>
      </c>
      <c r="H330">
        <f t="shared" si="69"/>
        <v>97</v>
      </c>
      <c r="I330" s="27">
        <f t="shared" si="70"/>
        <v>3</v>
      </c>
      <c r="J330" s="28">
        <f t="shared" si="71"/>
        <v>160.87081065597249</v>
      </c>
      <c r="K330" s="29" t="str">
        <f t="shared" si="72"/>
        <v/>
      </c>
      <c r="L330" s="26" t="str">
        <f t="shared" si="73"/>
        <v/>
      </c>
      <c r="M330" t="str">
        <f t="shared" si="74"/>
        <v/>
      </c>
      <c r="N330" s="28">
        <f t="shared" si="75"/>
        <v>53.623603551990833</v>
      </c>
      <c r="O330" t="str">
        <f t="shared" si="76"/>
        <v/>
      </c>
      <c r="P330" t="str">
        <f t="shared" si="77"/>
        <v/>
      </c>
      <c r="Q330" s="10"/>
      <c r="R330" s="10"/>
      <c r="S330" s="16">
        <v>3</v>
      </c>
      <c r="T330" s="13">
        <v>160.87081065597249</v>
      </c>
      <c r="U330" s="14"/>
      <c r="V330" s="11"/>
      <c r="W330" s="10"/>
      <c r="X330" s="29"/>
      <c r="AA330" t="s">
        <v>331</v>
      </c>
      <c r="AB330">
        <v>3</v>
      </c>
      <c r="AC330">
        <v>110.5116279069767</v>
      </c>
      <c r="AD330">
        <v>207.69230769230771</v>
      </c>
      <c r="AL330">
        <v>110.5116279069767</v>
      </c>
      <c r="AM330">
        <v>207.69230769230771</v>
      </c>
      <c r="AR330" t="s">
        <v>334</v>
      </c>
    </row>
    <row r="331" spans="1:44" ht="15" customHeight="1" x14ac:dyDescent="0.35">
      <c r="A331">
        <v>2</v>
      </c>
      <c r="B331" s="26">
        <f t="shared" si="65"/>
        <v>46273.6875</v>
      </c>
      <c r="C331" t="s">
        <v>63</v>
      </c>
      <c r="D331">
        <v>2</v>
      </c>
      <c r="E331" s="26">
        <f t="shared" si="66"/>
        <v>46273.854166666657</v>
      </c>
      <c r="F331" s="26">
        <f t="shared" si="67"/>
        <v>46273.833333333321</v>
      </c>
      <c r="G331">
        <f t="shared" si="68"/>
        <v>1</v>
      </c>
      <c r="H331">
        <f t="shared" si="69"/>
        <v>30</v>
      </c>
      <c r="I331" s="27">
        <f t="shared" si="70"/>
        <v>1</v>
      </c>
      <c r="J331" s="28">
        <f t="shared" si="71"/>
        <v>0</v>
      </c>
      <c r="K331" s="29" t="str">
        <f t="shared" si="72"/>
        <v>NULL</v>
      </c>
      <c r="L331" s="26" t="str">
        <f t="shared" si="73"/>
        <v/>
      </c>
      <c r="M331" t="str">
        <f t="shared" si="74"/>
        <v>UNKNOWN - NO RATE</v>
      </c>
      <c r="N331" s="28" t="str">
        <f t="shared" si="75"/>
        <v>NULL</v>
      </c>
      <c r="O331" t="str">
        <f t="shared" si="76"/>
        <v/>
      </c>
      <c r="P331" t="str">
        <f t="shared" si="77"/>
        <v/>
      </c>
      <c r="Q331" s="10" t="s">
        <v>155</v>
      </c>
      <c r="R331" s="10"/>
      <c r="S331" s="16">
        <v>1</v>
      </c>
      <c r="T331" s="13">
        <v>0</v>
      </c>
      <c r="U331" s="14"/>
      <c r="V331" s="11"/>
      <c r="W331" s="10" t="s">
        <v>155</v>
      </c>
      <c r="X331" s="29"/>
      <c r="AA331" t="s">
        <v>331</v>
      </c>
      <c r="AB331">
        <v>0</v>
      </c>
      <c r="AI331" t="s">
        <v>155</v>
      </c>
      <c r="AQ331" t="s">
        <v>155</v>
      </c>
      <c r="AR331" t="s">
        <v>333</v>
      </c>
    </row>
    <row r="332" spans="1:44" ht="15" customHeight="1" x14ac:dyDescent="0.35">
      <c r="A332">
        <v>2</v>
      </c>
      <c r="B332" s="26">
        <f t="shared" si="65"/>
        <v>46273.6875</v>
      </c>
      <c r="C332" t="s">
        <v>63</v>
      </c>
      <c r="D332">
        <v>3</v>
      </c>
      <c r="E332" s="26">
        <f t="shared" si="66"/>
        <v>46273.854166666657</v>
      </c>
      <c r="F332" s="26">
        <f t="shared" si="67"/>
        <v>46273.833333333321</v>
      </c>
      <c r="G332">
        <f t="shared" si="68"/>
        <v>5</v>
      </c>
      <c r="H332">
        <f t="shared" si="69"/>
        <v>55</v>
      </c>
      <c r="I332" s="27">
        <f t="shared" si="70"/>
        <v>0</v>
      </c>
      <c r="J332" s="28" t="str">
        <f t="shared" si="71"/>
        <v>NULL</v>
      </c>
      <c r="K332" s="29" t="str">
        <f t="shared" si="72"/>
        <v>NULL</v>
      </c>
      <c r="L332" s="26" t="str">
        <f t="shared" si="73"/>
        <v/>
      </c>
      <c r="M332" t="str">
        <f t="shared" si="74"/>
        <v>UNKNOWN - NO RATE</v>
      </c>
      <c r="N332" s="28" t="str">
        <f t="shared" si="75"/>
        <v>NULL</v>
      </c>
      <c r="O332" t="str">
        <f t="shared" si="76"/>
        <v/>
      </c>
      <c r="P332" t="str">
        <f t="shared" si="77"/>
        <v/>
      </c>
      <c r="Q332" s="10" t="s">
        <v>155</v>
      </c>
      <c r="R332" s="10"/>
      <c r="S332" s="16">
        <v>0</v>
      </c>
      <c r="T332" s="13"/>
      <c r="U332" s="14"/>
      <c r="V332" s="11"/>
      <c r="W332" s="10" t="s">
        <v>155</v>
      </c>
      <c r="X332" s="29"/>
      <c r="AA332" t="s">
        <v>331</v>
      </c>
      <c r="AB332">
        <v>0</v>
      </c>
      <c r="AI332" t="s">
        <v>155</v>
      </c>
      <c r="AQ332" t="s">
        <v>155</v>
      </c>
      <c r="AR332" t="s">
        <v>333</v>
      </c>
    </row>
    <row r="333" spans="1:44" ht="15" customHeight="1" x14ac:dyDescent="0.35">
      <c r="A333">
        <v>2</v>
      </c>
      <c r="B333" s="26">
        <f t="shared" si="65"/>
        <v>46273.6875</v>
      </c>
      <c r="C333" t="s">
        <v>63</v>
      </c>
      <c r="D333">
        <v>4</v>
      </c>
      <c r="E333" s="26">
        <f t="shared" si="66"/>
        <v>46273.854166666657</v>
      </c>
      <c r="F333" s="26">
        <f t="shared" si="67"/>
        <v>46273.833333333321</v>
      </c>
      <c r="G333">
        <f t="shared" si="68"/>
        <v>2</v>
      </c>
      <c r="H333">
        <f t="shared" si="69"/>
        <v>44</v>
      </c>
      <c r="I333" s="27">
        <f t="shared" si="70"/>
        <v>0</v>
      </c>
      <c r="J333" s="28" t="str">
        <f t="shared" si="71"/>
        <v>NULL</v>
      </c>
      <c r="K333" s="29" t="str">
        <f t="shared" si="72"/>
        <v>NULL</v>
      </c>
      <c r="L333" s="26" t="str">
        <f t="shared" si="73"/>
        <v/>
      </c>
      <c r="M333" t="str">
        <f t="shared" si="74"/>
        <v>UNKNOWN - NO RATE</v>
      </c>
      <c r="N333" s="28" t="str">
        <f t="shared" si="75"/>
        <v>NULL</v>
      </c>
      <c r="O333" t="str">
        <f t="shared" si="76"/>
        <v/>
      </c>
      <c r="P333" t="str">
        <f t="shared" si="77"/>
        <v/>
      </c>
      <c r="Q333" s="10" t="s">
        <v>155</v>
      </c>
      <c r="R333" s="10"/>
      <c r="S333" s="16">
        <v>0</v>
      </c>
      <c r="T333" s="13"/>
      <c r="U333" s="14"/>
      <c r="V333" s="11"/>
      <c r="W333" s="10" t="s">
        <v>155</v>
      </c>
      <c r="X333" s="29"/>
      <c r="AA333" t="s">
        <v>331</v>
      </c>
      <c r="AB333">
        <v>0</v>
      </c>
      <c r="AI333" t="s">
        <v>155</v>
      </c>
      <c r="AQ333" t="s">
        <v>155</v>
      </c>
      <c r="AR333" t="s">
        <v>333</v>
      </c>
    </row>
    <row r="334" spans="1:44" ht="15" customHeight="1" x14ac:dyDescent="0.35">
      <c r="A334">
        <v>2</v>
      </c>
      <c r="B334" s="26">
        <f t="shared" si="65"/>
        <v>46273.6875</v>
      </c>
      <c r="C334" t="s">
        <v>63</v>
      </c>
      <c r="D334">
        <v>5</v>
      </c>
      <c r="E334" s="26">
        <f t="shared" si="66"/>
        <v>46273.854166666657</v>
      </c>
      <c r="F334" s="26">
        <f t="shared" si="67"/>
        <v>46273.833333333321</v>
      </c>
      <c r="G334">
        <f t="shared" si="68"/>
        <v>0</v>
      </c>
      <c r="H334">
        <f t="shared" si="69"/>
        <v>10</v>
      </c>
      <c r="I334" s="27">
        <f t="shared" si="70"/>
        <v>0</v>
      </c>
      <c r="J334" s="28" t="str">
        <f t="shared" si="71"/>
        <v>NULL</v>
      </c>
      <c r="K334" s="29" t="str">
        <f t="shared" si="72"/>
        <v/>
      </c>
      <c r="L334" s="26" t="str">
        <f t="shared" si="73"/>
        <v/>
      </c>
      <c r="M334" t="str">
        <f t="shared" si="74"/>
        <v/>
      </c>
      <c r="N334" s="28" t="str">
        <f t="shared" si="75"/>
        <v>NULL</v>
      </c>
      <c r="O334" t="str">
        <f t="shared" si="76"/>
        <v/>
      </c>
      <c r="P334" t="str">
        <f t="shared" si="77"/>
        <v/>
      </c>
      <c r="Q334" s="10"/>
      <c r="R334" s="10"/>
      <c r="S334" s="16">
        <v>0</v>
      </c>
      <c r="T334" s="13"/>
      <c r="U334" s="14"/>
      <c r="V334" s="11"/>
      <c r="W334" s="10"/>
      <c r="X334" s="29"/>
      <c r="AA334" t="s">
        <v>331</v>
      </c>
      <c r="AB334">
        <v>0</v>
      </c>
      <c r="AR334" t="s">
        <v>333</v>
      </c>
    </row>
    <row r="335" spans="1:44" ht="15" customHeight="1" x14ac:dyDescent="0.35">
      <c r="A335">
        <v>2</v>
      </c>
      <c r="B335" s="26">
        <f t="shared" si="65"/>
        <v>46273.6875</v>
      </c>
      <c r="C335" t="s">
        <v>63</v>
      </c>
      <c r="D335">
        <v>6</v>
      </c>
      <c r="E335" s="26">
        <f t="shared" si="66"/>
        <v>46273.854166666657</v>
      </c>
      <c r="F335" s="26">
        <f t="shared" si="67"/>
        <v>46273.833333333321</v>
      </c>
      <c r="G335">
        <f t="shared" si="68"/>
        <v>0</v>
      </c>
      <c r="H335">
        <f t="shared" si="69"/>
        <v>0</v>
      </c>
      <c r="I335" s="27">
        <f t="shared" si="70"/>
        <v>0</v>
      </c>
      <c r="J335" s="28" t="str">
        <f t="shared" si="71"/>
        <v>NULL</v>
      </c>
      <c r="K335" s="29" t="str">
        <f t="shared" si="72"/>
        <v/>
      </c>
      <c r="L335" s="26" t="str">
        <f t="shared" si="73"/>
        <v/>
      </c>
      <c r="M335" t="str">
        <f t="shared" si="74"/>
        <v/>
      </c>
      <c r="N335" s="28" t="str">
        <f t="shared" si="75"/>
        <v>NULL</v>
      </c>
      <c r="O335" t="str">
        <f t="shared" si="76"/>
        <v/>
      </c>
      <c r="P335" t="str">
        <f t="shared" si="77"/>
        <v/>
      </c>
      <c r="Q335" s="10"/>
      <c r="R335" s="10"/>
      <c r="S335" s="16">
        <v>0</v>
      </c>
      <c r="T335" s="13"/>
      <c r="U335" s="14"/>
      <c r="V335" s="11"/>
      <c r="W335" s="10"/>
      <c r="X335" s="29"/>
      <c r="AA335" t="s">
        <v>331</v>
      </c>
      <c r="AB335">
        <v>0</v>
      </c>
      <c r="AR335" t="s">
        <v>333</v>
      </c>
    </row>
    <row r="336" spans="1:44" ht="15" customHeight="1" x14ac:dyDescent="0.35">
      <c r="A336">
        <v>2</v>
      </c>
      <c r="B336" s="26">
        <f t="shared" si="65"/>
        <v>46273.6875</v>
      </c>
      <c r="C336" t="s">
        <v>64</v>
      </c>
      <c r="D336">
        <v>1</v>
      </c>
      <c r="E336" s="26">
        <f t="shared" si="66"/>
        <v>46273.864583333343</v>
      </c>
      <c r="F336" s="26">
        <f t="shared" si="67"/>
        <v>46273.843750000007</v>
      </c>
      <c r="G336">
        <f t="shared" si="68"/>
        <v>0</v>
      </c>
      <c r="H336">
        <f t="shared" si="69"/>
        <v>126</v>
      </c>
      <c r="I336" s="27">
        <f t="shared" si="70"/>
        <v>3</v>
      </c>
      <c r="J336" s="28">
        <f t="shared" si="71"/>
        <v>160.87081065597249</v>
      </c>
      <c r="K336" s="29" t="str">
        <f t="shared" si="72"/>
        <v/>
      </c>
      <c r="L336" s="26" t="str">
        <f t="shared" si="73"/>
        <v/>
      </c>
      <c r="M336" t="str">
        <f t="shared" si="74"/>
        <v/>
      </c>
      <c r="N336" s="28">
        <f t="shared" si="75"/>
        <v>53.623603551990833</v>
      </c>
      <c r="O336" t="str">
        <f t="shared" si="76"/>
        <v/>
      </c>
      <c r="P336" t="str">
        <f t="shared" si="77"/>
        <v/>
      </c>
      <c r="Q336" s="10"/>
      <c r="R336" s="10"/>
      <c r="S336" s="16">
        <v>3</v>
      </c>
      <c r="T336" s="13">
        <v>160.87081065597249</v>
      </c>
      <c r="U336" s="14"/>
      <c r="V336" s="11"/>
      <c r="W336" s="10"/>
      <c r="X336" s="29"/>
      <c r="AA336" t="s">
        <v>331</v>
      </c>
      <c r="AB336">
        <v>3</v>
      </c>
      <c r="AC336">
        <v>110.5116279069767</v>
      </c>
      <c r="AD336">
        <v>207.69230769230771</v>
      </c>
      <c r="AL336">
        <v>110.5116279069767</v>
      </c>
      <c r="AM336">
        <v>207.69230769230771</v>
      </c>
      <c r="AR336" t="s">
        <v>334</v>
      </c>
    </row>
    <row r="337" spans="1:44" ht="15" customHeight="1" x14ac:dyDescent="0.35">
      <c r="A337">
        <v>2</v>
      </c>
      <c r="B337" s="26">
        <f t="shared" si="65"/>
        <v>46273.6875</v>
      </c>
      <c r="C337" t="s">
        <v>64</v>
      </c>
      <c r="D337">
        <v>2</v>
      </c>
      <c r="E337" s="26">
        <f t="shared" si="66"/>
        <v>46273.864583333343</v>
      </c>
      <c r="F337" s="26">
        <f t="shared" si="67"/>
        <v>46273.843750000007</v>
      </c>
      <c r="G337">
        <f t="shared" si="68"/>
        <v>0</v>
      </c>
      <c r="H337">
        <f t="shared" si="69"/>
        <v>49</v>
      </c>
      <c r="I337" s="27">
        <f t="shared" si="70"/>
        <v>1</v>
      </c>
      <c r="J337" s="28">
        <f t="shared" si="71"/>
        <v>0</v>
      </c>
      <c r="K337" s="29" t="str">
        <f t="shared" si="72"/>
        <v/>
      </c>
      <c r="L337" s="26" t="str">
        <f t="shared" si="73"/>
        <v/>
      </c>
      <c r="M337" t="str">
        <f t="shared" si="74"/>
        <v/>
      </c>
      <c r="N337" s="28" t="str">
        <f t="shared" si="75"/>
        <v>NULL</v>
      </c>
      <c r="O337" t="str">
        <f t="shared" si="76"/>
        <v/>
      </c>
      <c r="P337" t="str">
        <f t="shared" si="77"/>
        <v/>
      </c>
      <c r="Q337" s="10"/>
      <c r="R337" s="10"/>
      <c r="S337" s="16">
        <v>1</v>
      </c>
      <c r="T337" s="13">
        <v>0</v>
      </c>
      <c r="U337" s="14"/>
      <c r="V337" s="11"/>
      <c r="W337" s="10"/>
      <c r="X337" s="29"/>
      <c r="AA337" t="s">
        <v>331</v>
      </c>
      <c r="AB337">
        <v>0</v>
      </c>
      <c r="AR337" t="s">
        <v>333</v>
      </c>
    </row>
    <row r="338" spans="1:44" ht="15" customHeight="1" x14ac:dyDescent="0.35">
      <c r="A338">
        <v>2</v>
      </c>
      <c r="B338" s="26">
        <f t="shared" si="65"/>
        <v>46273.6875</v>
      </c>
      <c r="C338" t="s">
        <v>64</v>
      </c>
      <c r="D338">
        <v>3</v>
      </c>
      <c r="E338" s="26">
        <f t="shared" si="66"/>
        <v>46273.864583333343</v>
      </c>
      <c r="F338" s="26">
        <f t="shared" si="67"/>
        <v>46273.843750000007</v>
      </c>
      <c r="G338">
        <f t="shared" si="68"/>
        <v>0</v>
      </c>
      <c r="H338">
        <f t="shared" si="69"/>
        <v>74</v>
      </c>
      <c r="I338" s="27">
        <f t="shared" si="70"/>
        <v>0</v>
      </c>
      <c r="J338" s="28" t="str">
        <f t="shared" si="71"/>
        <v>NULL</v>
      </c>
      <c r="K338" s="29" t="str">
        <f t="shared" si="72"/>
        <v/>
      </c>
      <c r="L338" s="26" t="str">
        <f t="shared" si="73"/>
        <v/>
      </c>
      <c r="M338" t="str">
        <f t="shared" si="74"/>
        <v/>
      </c>
      <c r="N338" s="28" t="str">
        <f t="shared" si="75"/>
        <v>NULL</v>
      </c>
      <c r="O338" t="str">
        <f t="shared" si="76"/>
        <v/>
      </c>
      <c r="P338" t="str">
        <f t="shared" si="77"/>
        <v/>
      </c>
      <c r="Q338" s="10"/>
      <c r="R338" s="10"/>
      <c r="S338" s="16">
        <v>0</v>
      </c>
      <c r="T338" s="13"/>
      <c r="U338" s="14"/>
      <c r="V338" s="11"/>
      <c r="W338" s="10"/>
      <c r="X338" s="29"/>
      <c r="AA338" t="s">
        <v>331</v>
      </c>
      <c r="AB338">
        <v>0</v>
      </c>
      <c r="AR338" t="s">
        <v>333</v>
      </c>
    </row>
    <row r="339" spans="1:44" ht="15" customHeight="1" x14ac:dyDescent="0.35">
      <c r="A339">
        <v>2</v>
      </c>
      <c r="B339" s="26">
        <f t="shared" si="65"/>
        <v>46273.6875</v>
      </c>
      <c r="C339" t="s">
        <v>64</v>
      </c>
      <c r="D339">
        <v>4</v>
      </c>
      <c r="E339" s="26">
        <f t="shared" si="66"/>
        <v>46273.864583333343</v>
      </c>
      <c r="F339" s="26">
        <f t="shared" si="67"/>
        <v>46273.843750000007</v>
      </c>
      <c r="G339">
        <f t="shared" si="68"/>
        <v>2</v>
      </c>
      <c r="H339">
        <f t="shared" si="69"/>
        <v>55</v>
      </c>
      <c r="I339" s="27">
        <f t="shared" si="70"/>
        <v>0</v>
      </c>
      <c r="J339" s="28" t="str">
        <f t="shared" si="71"/>
        <v>NULL</v>
      </c>
      <c r="K339" s="29" t="str">
        <f t="shared" si="72"/>
        <v>NULL</v>
      </c>
      <c r="L339" s="26" t="str">
        <f t="shared" si="73"/>
        <v/>
      </c>
      <c r="M339" t="str">
        <f t="shared" si="74"/>
        <v>UNKNOWN - NO RATE</v>
      </c>
      <c r="N339" s="28" t="str">
        <f t="shared" si="75"/>
        <v>NULL</v>
      </c>
      <c r="O339" t="str">
        <f t="shared" si="76"/>
        <v/>
      </c>
      <c r="P339" t="str">
        <f t="shared" si="77"/>
        <v/>
      </c>
      <c r="Q339" s="10" t="s">
        <v>155</v>
      </c>
      <c r="R339" s="10"/>
      <c r="S339" s="16">
        <v>0</v>
      </c>
      <c r="T339" s="13"/>
      <c r="U339" s="14"/>
      <c r="V339" s="11"/>
      <c r="W339" s="10" t="s">
        <v>155</v>
      </c>
      <c r="X339" s="29"/>
      <c r="AA339" t="s">
        <v>331</v>
      </c>
      <c r="AB339">
        <v>0</v>
      </c>
      <c r="AI339" t="s">
        <v>155</v>
      </c>
      <c r="AQ339" t="s">
        <v>155</v>
      </c>
      <c r="AR339" t="s">
        <v>333</v>
      </c>
    </row>
    <row r="340" spans="1:44" ht="15" customHeight="1" x14ac:dyDescent="0.35">
      <c r="A340">
        <v>2</v>
      </c>
      <c r="B340" s="26">
        <f t="shared" si="65"/>
        <v>46273.6875</v>
      </c>
      <c r="C340" t="s">
        <v>64</v>
      </c>
      <c r="D340">
        <v>5</v>
      </c>
      <c r="E340" s="26">
        <f t="shared" si="66"/>
        <v>46273.864583333343</v>
      </c>
      <c r="F340" s="26">
        <f t="shared" si="67"/>
        <v>46273.843750000007</v>
      </c>
      <c r="G340">
        <f t="shared" si="68"/>
        <v>0</v>
      </c>
      <c r="H340">
        <f t="shared" si="69"/>
        <v>10</v>
      </c>
      <c r="I340" s="27">
        <f t="shared" si="70"/>
        <v>0</v>
      </c>
      <c r="J340" s="28" t="str">
        <f t="shared" si="71"/>
        <v>NULL</v>
      </c>
      <c r="K340" s="29" t="str">
        <f t="shared" si="72"/>
        <v/>
      </c>
      <c r="L340" s="26" t="str">
        <f t="shared" si="73"/>
        <v/>
      </c>
      <c r="M340" t="str">
        <f t="shared" si="74"/>
        <v/>
      </c>
      <c r="N340" s="28" t="str">
        <f t="shared" si="75"/>
        <v>NULL</v>
      </c>
      <c r="O340" t="str">
        <f t="shared" si="76"/>
        <v/>
      </c>
      <c r="P340" t="str">
        <f t="shared" si="77"/>
        <v/>
      </c>
      <c r="Q340" s="10"/>
      <c r="R340" s="10"/>
      <c r="S340" s="16">
        <v>0</v>
      </c>
      <c r="T340" s="13"/>
      <c r="U340" s="14"/>
      <c r="V340" s="11"/>
      <c r="W340" s="10"/>
      <c r="X340" s="29"/>
      <c r="AA340" t="s">
        <v>331</v>
      </c>
      <c r="AB340">
        <v>0</v>
      </c>
      <c r="AR340" t="s">
        <v>333</v>
      </c>
    </row>
    <row r="341" spans="1:44" ht="15" customHeight="1" x14ac:dyDescent="0.35">
      <c r="A341">
        <v>2</v>
      </c>
      <c r="B341" s="26">
        <f t="shared" si="65"/>
        <v>46273.6875</v>
      </c>
      <c r="C341" t="s">
        <v>64</v>
      </c>
      <c r="D341">
        <v>6</v>
      </c>
      <c r="E341" s="26">
        <f t="shared" si="66"/>
        <v>46273.864583333343</v>
      </c>
      <c r="F341" s="26">
        <f t="shared" si="67"/>
        <v>46273.843750000007</v>
      </c>
      <c r="G341">
        <f t="shared" si="68"/>
        <v>0</v>
      </c>
      <c r="H341">
        <f t="shared" si="69"/>
        <v>0</v>
      </c>
      <c r="I341" s="27">
        <f t="shared" si="70"/>
        <v>0</v>
      </c>
      <c r="J341" s="28" t="str">
        <f t="shared" si="71"/>
        <v>NULL</v>
      </c>
      <c r="K341" s="29" t="str">
        <f t="shared" si="72"/>
        <v/>
      </c>
      <c r="L341" s="26" t="str">
        <f t="shared" si="73"/>
        <v/>
      </c>
      <c r="M341" t="str">
        <f t="shared" si="74"/>
        <v/>
      </c>
      <c r="N341" s="28" t="str">
        <f t="shared" si="75"/>
        <v>NULL</v>
      </c>
      <c r="O341" t="str">
        <f t="shared" si="76"/>
        <v/>
      </c>
      <c r="P341" t="str">
        <f t="shared" si="77"/>
        <v/>
      </c>
      <c r="Q341" s="10"/>
      <c r="R341" s="10"/>
      <c r="S341" s="16">
        <v>0</v>
      </c>
      <c r="T341" s="13"/>
      <c r="U341" s="14"/>
      <c r="V341" s="11"/>
      <c r="W341" s="10"/>
      <c r="X341" s="29"/>
      <c r="AA341" t="s">
        <v>331</v>
      </c>
      <c r="AB341">
        <v>0</v>
      </c>
      <c r="AR341" t="s">
        <v>333</v>
      </c>
    </row>
    <row r="342" spans="1:44" ht="15" customHeight="1" x14ac:dyDescent="0.35">
      <c r="A342">
        <v>2</v>
      </c>
      <c r="B342" s="26">
        <f t="shared" si="65"/>
        <v>46273.6875</v>
      </c>
      <c r="C342" t="s">
        <v>65</v>
      </c>
      <c r="D342">
        <v>1</v>
      </c>
      <c r="E342" s="26">
        <f t="shared" si="66"/>
        <v>46273.864583333343</v>
      </c>
      <c r="F342" s="26">
        <f t="shared" si="67"/>
        <v>46273.843750000007</v>
      </c>
      <c r="G342">
        <f t="shared" si="68"/>
        <v>3</v>
      </c>
      <c r="H342">
        <f t="shared" si="69"/>
        <v>126</v>
      </c>
      <c r="I342" s="27">
        <f t="shared" si="70"/>
        <v>3</v>
      </c>
      <c r="J342" s="28">
        <f t="shared" si="71"/>
        <v>160.87081065597249</v>
      </c>
      <c r="K342" s="29">
        <f t="shared" si="72"/>
        <v>3.2634882478632478E-2</v>
      </c>
      <c r="L342" s="26">
        <f t="shared" si="73"/>
        <v>46273.720134882482</v>
      </c>
      <c r="M342" t="str">
        <f t="shared" si="74"/>
        <v>YES</v>
      </c>
      <c r="N342" s="28">
        <f t="shared" si="75"/>
        <v>53.623603551990833</v>
      </c>
      <c r="O342" t="str">
        <f t="shared" si="76"/>
        <v/>
      </c>
      <c r="P342" t="str">
        <f t="shared" si="77"/>
        <v/>
      </c>
      <c r="Q342" s="10" t="s">
        <v>151</v>
      </c>
      <c r="R342" s="10"/>
      <c r="S342" s="16">
        <v>3</v>
      </c>
      <c r="T342" s="13">
        <v>160.87081065597249</v>
      </c>
      <c r="U342" s="14">
        <v>3.2634882476851847E-2</v>
      </c>
      <c r="V342" s="11">
        <v>46273.720134882467</v>
      </c>
      <c r="W342" s="10" t="s">
        <v>151</v>
      </c>
      <c r="X342" s="29">
        <v>0</v>
      </c>
      <c r="AA342" t="s">
        <v>331</v>
      </c>
      <c r="AB342">
        <v>3</v>
      </c>
      <c r="AC342">
        <v>110.5116279069767</v>
      </c>
      <c r="AD342">
        <v>207.69230769230771</v>
      </c>
      <c r="AE342" s="54">
        <v>2.5277777777777781E-2</v>
      </c>
      <c r="AF342" s="54">
        <v>4.750631313657408E-2</v>
      </c>
      <c r="AG342" s="53">
        <v>46273.712777777779</v>
      </c>
      <c r="AH342" s="53">
        <v>46273.735006313123</v>
      </c>
      <c r="AI342" t="s">
        <v>151</v>
      </c>
      <c r="AL342">
        <v>110.5116279069767</v>
      </c>
      <c r="AM342">
        <v>207.69230769230771</v>
      </c>
      <c r="AN342" s="54">
        <v>2.5277777777777781E-2</v>
      </c>
      <c r="AO342" s="54">
        <v>4.750631313657408E-2</v>
      </c>
      <c r="AP342" s="53">
        <v>46273.735006313123</v>
      </c>
      <c r="AQ342" t="s">
        <v>151</v>
      </c>
      <c r="AR342" t="s">
        <v>334</v>
      </c>
    </row>
    <row r="343" spans="1:44" ht="15" customHeight="1" x14ac:dyDescent="0.35">
      <c r="A343">
        <v>2</v>
      </c>
      <c r="B343" s="26">
        <f t="shared" si="65"/>
        <v>46273.6875</v>
      </c>
      <c r="C343" t="s">
        <v>65</v>
      </c>
      <c r="D343">
        <v>2</v>
      </c>
      <c r="E343" s="26">
        <f t="shared" si="66"/>
        <v>46273.864583333343</v>
      </c>
      <c r="F343" s="26">
        <f t="shared" si="67"/>
        <v>46273.843750000007</v>
      </c>
      <c r="G343">
        <f t="shared" si="68"/>
        <v>5</v>
      </c>
      <c r="H343">
        <f t="shared" si="69"/>
        <v>49</v>
      </c>
      <c r="I343" s="27">
        <f t="shared" si="70"/>
        <v>1</v>
      </c>
      <c r="J343" s="28">
        <f t="shared" si="71"/>
        <v>0</v>
      </c>
      <c r="K343" s="29" t="str">
        <f t="shared" si="72"/>
        <v>NULL</v>
      </c>
      <c r="L343" s="26" t="str">
        <f t="shared" si="73"/>
        <v/>
      </c>
      <c r="M343" t="str">
        <f t="shared" si="74"/>
        <v>UNKNOWN - NO RATE</v>
      </c>
      <c r="N343" s="28" t="str">
        <f t="shared" si="75"/>
        <v>NULL</v>
      </c>
      <c r="O343" t="str">
        <f t="shared" si="76"/>
        <v/>
      </c>
      <c r="P343" t="str">
        <f t="shared" si="77"/>
        <v/>
      </c>
      <c r="Q343" s="10" t="s">
        <v>155</v>
      </c>
      <c r="R343" s="10"/>
      <c r="S343" s="16">
        <v>1</v>
      </c>
      <c r="T343" s="13">
        <v>0</v>
      </c>
      <c r="U343" s="14"/>
      <c r="V343" s="11"/>
      <c r="W343" s="10" t="s">
        <v>155</v>
      </c>
      <c r="X343" s="29"/>
      <c r="AA343" t="s">
        <v>331</v>
      </c>
      <c r="AB343">
        <v>0</v>
      </c>
      <c r="AI343" t="s">
        <v>155</v>
      </c>
      <c r="AQ343" t="s">
        <v>155</v>
      </c>
      <c r="AR343" t="s">
        <v>333</v>
      </c>
    </row>
    <row r="344" spans="1:44" ht="15" customHeight="1" x14ac:dyDescent="0.35">
      <c r="A344">
        <v>2</v>
      </c>
      <c r="B344" s="26">
        <f t="shared" si="65"/>
        <v>46273.6875</v>
      </c>
      <c r="C344" t="s">
        <v>65</v>
      </c>
      <c r="D344">
        <v>3</v>
      </c>
      <c r="E344" s="26">
        <f t="shared" si="66"/>
        <v>46273.864583333343</v>
      </c>
      <c r="F344" s="26">
        <f t="shared" si="67"/>
        <v>46273.843750000007</v>
      </c>
      <c r="G344">
        <f t="shared" si="68"/>
        <v>0</v>
      </c>
      <c r="H344">
        <f t="shared" si="69"/>
        <v>74</v>
      </c>
      <c r="I344" s="27">
        <f t="shared" si="70"/>
        <v>0</v>
      </c>
      <c r="J344" s="28" t="str">
        <f t="shared" si="71"/>
        <v>NULL</v>
      </c>
      <c r="K344" s="29" t="str">
        <f t="shared" si="72"/>
        <v/>
      </c>
      <c r="L344" s="26" t="str">
        <f t="shared" si="73"/>
        <v/>
      </c>
      <c r="M344" t="str">
        <f t="shared" si="74"/>
        <v/>
      </c>
      <c r="N344" s="28" t="str">
        <f t="shared" si="75"/>
        <v>NULL</v>
      </c>
      <c r="O344" t="str">
        <f t="shared" si="76"/>
        <v/>
      </c>
      <c r="P344" t="str">
        <f t="shared" si="77"/>
        <v/>
      </c>
      <c r="Q344" s="10"/>
      <c r="R344" s="10"/>
      <c r="S344" s="16">
        <v>0</v>
      </c>
      <c r="T344" s="13"/>
      <c r="U344" s="14"/>
      <c r="V344" s="11"/>
      <c r="W344" s="10"/>
      <c r="X344" s="29"/>
      <c r="AA344" t="s">
        <v>331</v>
      </c>
      <c r="AB344">
        <v>0</v>
      </c>
      <c r="AR344" t="s">
        <v>333</v>
      </c>
    </row>
    <row r="345" spans="1:44" ht="15" customHeight="1" x14ac:dyDescent="0.35">
      <c r="A345">
        <v>2</v>
      </c>
      <c r="B345" s="26">
        <f t="shared" si="65"/>
        <v>46273.6875</v>
      </c>
      <c r="C345" t="s">
        <v>65</v>
      </c>
      <c r="D345">
        <v>4</v>
      </c>
      <c r="E345" s="26">
        <f t="shared" si="66"/>
        <v>46273.864583333343</v>
      </c>
      <c r="F345" s="26">
        <f t="shared" si="67"/>
        <v>46273.843750000007</v>
      </c>
      <c r="G345">
        <f t="shared" si="68"/>
        <v>0</v>
      </c>
      <c r="H345">
        <f t="shared" si="69"/>
        <v>55</v>
      </c>
      <c r="I345" s="27">
        <f t="shared" si="70"/>
        <v>0</v>
      </c>
      <c r="J345" s="28" t="str">
        <f t="shared" si="71"/>
        <v>NULL</v>
      </c>
      <c r="K345" s="29" t="str">
        <f t="shared" si="72"/>
        <v/>
      </c>
      <c r="L345" s="26" t="str">
        <f t="shared" si="73"/>
        <v/>
      </c>
      <c r="M345" t="str">
        <f t="shared" si="74"/>
        <v/>
      </c>
      <c r="N345" s="28" t="str">
        <f t="shared" si="75"/>
        <v>NULL</v>
      </c>
      <c r="O345" t="str">
        <f t="shared" si="76"/>
        <v/>
      </c>
      <c r="P345" t="str">
        <f t="shared" si="77"/>
        <v/>
      </c>
      <c r="Q345" s="10"/>
      <c r="R345" s="10"/>
      <c r="S345" s="16">
        <v>0</v>
      </c>
      <c r="T345" s="13"/>
      <c r="U345" s="14"/>
      <c r="V345" s="11"/>
      <c r="W345" s="10"/>
      <c r="X345" s="29"/>
      <c r="AA345" t="s">
        <v>331</v>
      </c>
      <c r="AB345">
        <v>0</v>
      </c>
      <c r="AR345" t="s">
        <v>333</v>
      </c>
    </row>
    <row r="346" spans="1:44" ht="15" customHeight="1" x14ac:dyDescent="0.35">
      <c r="A346">
        <v>2</v>
      </c>
      <c r="B346" s="26">
        <f t="shared" si="65"/>
        <v>46273.6875</v>
      </c>
      <c r="C346" t="s">
        <v>65</v>
      </c>
      <c r="D346">
        <v>5</v>
      </c>
      <c r="E346" s="26">
        <f t="shared" si="66"/>
        <v>46273.864583333343</v>
      </c>
      <c r="F346" s="26">
        <f t="shared" si="67"/>
        <v>46273.843750000007</v>
      </c>
      <c r="G346">
        <f t="shared" si="68"/>
        <v>0</v>
      </c>
      <c r="H346">
        <f t="shared" si="69"/>
        <v>10</v>
      </c>
      <c r="I346" s="27">
        <f t="shared" si="70"/>
        <v>0</v>
      </c>
      <c r="J346" s="28" t="str">
        <f t="shared" si="71"/>
        <v>NULL</v>
      </c>
      <c r="K346" s="29" t="str">
        <f t="shared" si="72"/>
        <v/>
      </c>
      <c r="L346" s="26" t="str">
        <f t="shared" si="73"/>
        <v/>
      </c>
      <c r="M346" t="str">
        <f t="shared" si="74"/>
        <v/>
      </c>
      <c r="N346" s="28" t="str">
        <f t="shared" si="75"/>
        <v>NULL</v>
      </c>
      <c r="O346" t="str">
        <f t="shared" si="76"/>
        <v/>
      </c>
      <c r="P346" t="str">
        <f t="shared" si="77"/>
        <v/>
      </c>
      <c r="Q346" s="10"/>
      <c r="R346" s="10"/>
      <c r="S346" s="16">
        <v>0</v>
      </c>
      <c r="T346" s="13"/>
      <c r="U346" s="14"/>
      <c r="V346" s="11"/>
      <c r="W346" s="10"/>
      <c r="X346" s="29"/>
      <c r="AA346" t="s">
        <v>331</v>
      </c>
      <c r="AB346">
        <v>0</v>
      </c>
      <c r="AR346" t="s">
        <v>333</v>
      </c>
    </row>
    <row r="347" spans="1:44" ht="15" customHeight="1" x14ac:dyDescent="0.35">
      <c r="A347">
        <v>2</v>
      </c>
      <c r="B347" s="26">
        <f t="shared" si="65"/>
        <v>46273.6875</v>
      </c>
      <c r="C347" t="s">
        <v>65</v>
      </c>
      <c r="D347">
        <v>6</v>
      </c>
      <c r="E347" s="26">
        <f t="shared" si="66"/>
        <v>46273.864583333343</v>
      </c>
      <c r="F347" s="26">
        <f t="shared" si="67"/>
        <v>46273.843750000007</v>
      </c>
      <c r="G347">
        <f t="shared" si="68"/>
        <v>0</v>
      </c>
      <c r="H347">
        <f t="shared" si="69"/>
        <v>0</v>
      </c>
      <c r="I347" s="27">
        <f t="shared" si="70"/>
        <v>0</v>
      </c>
      <c r="J347" s="28" t="str">
        <f t="shared" si="71"/>
        <v>NULL</v>
      </c>
      <c r="K347" s="29" t="str">
        <f t="shared" si="72"/>
        <v/>
      </c>
      <c r="L347" s="26" t="str">
        <f t="shared" si="73"/>
        <v/>
      </c>
      <c r="M347" t="str">
        <f t="shared" si="74"/>
        <v/>
      </c>
      <c r="N347" s="28" t="str">
        <f t="shared" si="75"/>
        <v>NULL</v>
      </c>
      <c r="O347" t="str">
        <f t="shared" si="76"/>
        <v/>
      </c>
      <c r="P347" t="str">
        <f t="shared" si="77"/>
        <v/>
      </c>
      <c r="Q347" s="10"/>
      <c r="R347" s="10"/>
      <c r="S347" s="16">
        <v>0</v>
      </c>
      <c r="T347" s="13"/>
      <c r="U347" s="14"/>
      <c r="V347" s="11"/>
      <c r="W347" s="10"/>
      <c r="X347" s="29"/>
      <c r="AA347" t="s">
        <v>331</v>
      </c>
      <c r="AB347">
        <v>0</v>
      </c>
      <c r="AR347" t="s">
        <v>333</v>
      </c>
    </row>
    <row r="348" spans="1:44" ht="15" customHeight="1" x14ac:dyDescent="0.35">
      <c r="A348">
        <v>2</v>
      </c>
      <c r="B348" s="26">
        <f t="shared" si="65"/>
        <v>46273.6875</v>
      </c>
      <c r="C348" t="s">
        <v>66</v>
      </c>
      <c r="D348">
        <v>1</v>
      </c>
      <c r="E348" s="26">
        <f t="shared" si="66"/>
        <v>46273.864583333343</v>
      </c>
      <c r="F348" s="26">
        <f t="shared" si="67"/>
        <v>46273.843750000007</v>
      </c>
      <c r="G348">
        <f t="shared" si="68"/>
        <v>7</v>
      </c>
      <c r="H348">
        <f t="shared" si="69"/>
        <v>126</v>
      </c>
      <c r="I348" s="27">
        <f t="shared" si="70"/>
        <v>3</v>
      </c>
      <c r="J348" s="28">
        <f t="shared" si="71"/>
        <v>160.87081065597249</v>
      </c>
      <c r="K348" s="29">
        <f t="shared" si="72"/>
        <v>3.2634882478632478E-2</v>
      </c>
      <c r="L348" s="26">
        <f t="shared" si="73"/>
        <v>46273.720134882482</v>
      </c>
      <c r="M348" t="str">
        <f t="shared" si="74"/>
        <v>YES</v>
      </c>
      <c r="N348" s="28">
        <f t="shared" si="75"/>
        <v>53.623603551990833</v>
      </c>
      <c r="O348" t="str">
        <f t="shared" si="76"/>
        <v/>
      </c>
      <c r="P348" t="str">
        <f t="shared" si="77"/>
        <v/>
      </c>
      <c r="Q348" s="10" t="s">
        <v>151</v>
      </c>
      <c r="R348" s="10"/>
      <c r="S348" s="16">
        <v>3</v>
      </c>
      <c r="T348" s="13">
        <v>160.87081065597249</v>
      </c>
      <c r="U348" s="14">
        <v>3.2634882476851847E-2</v>
      </c>
      <c r="V348" s="11">
        <v>46273.720134882467</v>
      </c>
      <c r="W348" s="10" t="s">
        <v>151</v>
      </c>
      <c r="X348" s="29">
        <v>0</v>
      </c>
      <c r="AA348" t="s">
        <v>331</v>
      </c>
      <c r="AB348">
        <v>3</v>
      </c>
      <c r="AC348">
        <v>110.5116279069767</v>
      </c>
      <c r="AD348">
        <v>207.69230769230771</v>
      </c>
      <c r="AE348" s="54">
        <v>2.5277777777777781E-2</v>
      </c>
      <c r="AF348" s="54">
        <v>4.750631313657408E-2</v>
      </c>
      <c r="AG348" s="53">
        <v>46273.712777777779</v>
      </c>
      <c r="AH348" s="53">
        <v>46273.735006313123</v>
      </c>
      <c r="AI348" t="s">
        <v>151</v>
      </c>
      <c r="AL348">
        <v>110.5116279069767</v>
      </c>
      <c r="AM348">
        <v>207.69230769230771</v>
      </c>
      <c r="AN348" s="54">
        <v>2.5277777777777781E-2</v>
      </c>
      <c r="AO348" s="54">
        <v>4.750631313657408E-2</v>
      </c>
      <c r="AP348" s="53">
        <v>46273.735006313123</v>
      </c>
      <c r="AQ348" t="s">
        <v>151</v>
      </c>
      <c r="AR348" t="s">
        <v>334</v>
      </c>
    </row>
    <row r="349" spans="1:44" ht="15" customHeight="1" x14ac:dyDescent="0.35">
      <c r="A349">
        <v>2</v>
      </c>
      <c r="B349" s="26">
        <f t="shared" si="65"/>
        <v>46273.6875</v>
      </c>
      <c r="C349" t="s">
        <v>66</v>
      </c>
      <c r="D349">
        <v>2</v>
      </c>
      <c r="E349" s="26">
        <f t="shared" si="66"/>
        <v>46273.864583333343</v>
      </c>
      <c r="F349" s="26">
        <f t="shared" si="67"/>
        <v>46273.843750000007</v>
      </c>
      <c r="G349">
        <f t="shared" si="68"/>
        <v>12</v>
      </c>
      <c r="H349">
        <f t="shared" si="69"/>
        <v>49</v>
      </c>
      <c r="I349" s="27">
        <f t="shared" si="70"/>
        <v>1</v>
      </c>
      <c r="J349" s="28">
        <f t="shared" si="71"/>
        <v>0</v>
      </c>
      <c r="K349" s="29" t="str">
        <f t="shared" si="72"/>
        <v>NULL</v>
      </c>
      <c r="L349" s="26" t="str">
        <f t="shared" si="73"/>
        <v/>
      </c>
      <c r="M349" t="str">
        <f t="shared" si="74"/>
        <v>UNKNOWN - NO RATE</v>
      </c>
      <c r="N349" s="28" t="str">
        <f t="shared" si="75"/>
        <v>NULL</v>
      </c>
      <c r="O349" t="str">
        <f t="shared" si="76"/>
        <v/>
      </c>
      <c r="P349" t="str">
        <f t="shared" si="77"/>
        <v/>
      </c>
      <c r="Q349" s="10" t="s">
        <v>155</v>
      </c>
      <c r="R349" s="10"/>
      <c r="S349" s="16">
        <v>1</v>
      </c>
      <c r="T349" s="13">
        <v>0</v>
      </c>
      <c r="U349" s="14"/>
      <c r="V349" s="11"/>
      <c r="W349" s="10" t="s">
        <v>155</v>
      </c>
      <c r="X349" s="29"/>
      <c r="AA349" t="s">
        <v>331</v>
      </c>
      <c r="AB349">
        <v>0</v>
      </c>
      <c r="AI349" t="s">
        <v>155</v>
      </c>
      <c r="AQ349" t="s">
        <v>155</v>
      </c>
      <c r="AR349" t="s">
        <v>333</v>
      </c>
    </row>
    <row r="350" spans="1:44" ht="15" customHeight="1" x14ac:dyDescent="0.35">
      <c r="A350">
        <v>2</v>
      </c>
      <c r="B350" s="26">
        <f t="shared" si="65"/>
        <v>46273.6875</v>
      </c>
      <c r="C350" t="s">
        <v>66</v>
      </c>
      <c r="D350">
        <v>3</v>
      </c>
      <c r="E350" s="26">
        <f t="shared" si="66"/>
        <v>46273.864583333343</v>
      </c>
      <c r="F350" s="26">
        <f t="shared" si="67"/>
        <v>46273.843750000007</v>
      </c>
      <c r="G350">
        <f t="shared" si="68"/>
        <v>6</v>
      </c>
      <c r="H350">
        <f t="shared" si="69"/>
        <v>74</v>
      </c>
      <c r="I350" s="27">
        <f t="shared" si="70"/>
        <v>0</v>
      </c>
      <c r="J350" s="28" t="str">
        <f t="shared" si="71"/>
        <v>NULL</v>
      </c>
      <c r="K350" s="29" t="str">
        <f t="shared" si="72"/>
        <v>NULL</v>
      </c>
      <c r="L350" s="26" t="str">
        <f t="shared" si="73"/>
        <v/>
      </c>
      <c r="M350" t="str">
        <f t="shared" si="74"/>
        <v>UNKNOWN - NO RATE</v>
      </c>
      <c r="N350" s="28" t="str">
        <f t="shared" si="75"/>
        <v>NULL</v>
      </c>
      <c r="O350" t="str">
        <f t="shared" si="76"/>
        <v/>
      </c>
      <c r="P350" t="str">
        <f t="shared" si="77"/>
        <v/>
      </c>
      <c r="Q350" s="10" t="s">
        <v>155</v>
      </c>
      <c r="R350" s="10"/>
      <c r="S350" s="16">
        <v>0</v>
      </c>
      <c r="T350" s="13"/>
      <c r="U350" s="14"/>
      <c r="V350" s="11"/>
      <c r="W350" s="10" t="s">
        <v>155</v>
      </c>
      <c r="X350" s="29"/>
      <c r="AA350" t="s">
        <v>331</v>
      </c>
      <c r="AB350">
        <v>0</v>
      </c>
      <c r="AI350" t="s">
        <v>155</v>
      </c>
      <c r="AQ350" t="s">
        <v>155</v>
      </c>
      <c r="AR350" t="s">
        <v>333</v>
      </c>
    </row>
    <row r="351" spans="1:44" ht="15" customHeight="1" x14ac:dyDescent="0.35">
      <c r="A351">
        <v>2</v>
      </c>
      <c r="B351" s="26">
        <f t="shared" si="65"/>
        <v>46273.6875</v>
      </c>
      <c r="C351" t="s">
        <v>66</v>
      </c>
      <c r="D351">
        <v>4</v>
      </c>
      <c r="E351" s="26">
        <f t="shared" si="66"/>
        <v>46273.864583333343</v>
      </c>
      <c r="F351" s="26">
        <f t="shared" si="67"/>
        <v>46273.843750000007</v>
      </c>
      <c r="G351">
        <f t="shared" si="68"/>
        <v>4</v>
      </c>
      <c r="H351">
        <f t="shared" si="69"/>
        <v>55</v>
      </c>
      <c r="I351" s="27">
        <f t="shared" si="70"/>
        <v>0</v>
      </c>
      <c r="J351" s="28" t="str">
        <f t="shared" si="71"/>
        <v>NULL</v>
      </c>
      <c r="K351" s="29" t="str">
        <f t="shared" si="72"/>
        <v>NULL</v>
      </c>
      <c r="L351" s="26" t="str">
        <f t="shared" si="73"/>
        <v/>
      </c>
      <c r="M351" t="str">
        <f t="shared" si="74"/>
        <v>UNKNOWN - NO RATE</v>
      </c>
      <c r="N351" s="28" t="str">
        <f t="shared" si="75"/>
        <v>NULL</v>
      </c>
      <c r="O351" t="str">
        <f t="shared" si="76"/>
        <v/>
      </c>
      <c r="P351" t="str">
        <f t="shared" si="77"/>
        <v/>
      </c>
      <c r="Q351" s="10" t="s">
        <v>155</v>
      </c>
      <c r="R351" s="10"/>
      <c r="S351" s="16">
        <v>0</v>
      </c>
      <c r="T351" s="13"/>
      <c r="U351" s="14"/>
      <c r="V351" s="11"/>
      <c r="W351" s="10" t="s">
        <v>155</v>
      </c>
      <c r="X351" s="29"/>
      <c r="AA351" t="s">
        <v>331</v>
      </c>
      <c r="AB351">
        <v>0</v>
      </c>
      <c r="AI351" t="s">
        <v>155</v>
      </c>
      <c r="AQ351" t="s">
        <v>155</v>
      </c>
      <c r="AR351" t="s">
        <v>333</v>
      </c>
    </row>
    <row r="352" spans="1:44" ht="15" customHeight="1" x14ac:dyDescent="0.35">
      <c r="A352">
        <v>2</v>
      </c>
      <c r="B352" s="26">
        <f t="shared" si="65"/>
        <v>46273.6875</v>
      </c>
      <c r="C352" t="s">
        <v>66</v>
      </c>
      <c r="D352">
        <v>5</v>
      </c>
      <c r="E352" s="26">
        <f t="shared" si="66"/>
        <v>46273.864583333343</v>
      </c>
      <c r="F352" s="26">
        <f t="shared" si="67"/>
        <v>46273.843750000007</v>
      </c>
      <c r="G352">
        <f t="shared" si="68"/>
        <v>0</v>
      </c>
      <c r="H352">
        <f t="shared" si="69"/>
        <v>10</v>
      </c>
      <c r="I352" s="27">
        <f t="shared" si="70"/>
        <v>0</v>
      </c>
      <c r="J352" s="28" t="str">
        <f t="shared" si="71"/>
        <v>NULL</v>
      </c>
      <c r="K352" s="29" t="str">
        <f t="shared" si="72"/>
        <v/>
      </c>
      <c r="L352" s="26" t="str">
        <f t="shared" si="73"/>
        <v/>
      </c>
      <c r="M352" t="str">
        <f t="shared" si="74"/>
        <v/>
      </c>
      <c r="N352" s="28" t="str">
        <f t="shared" si="75"/>
        <v>NULL</v>
      </c>
      <c r="O352" t="str">
        <f t="shared" si="76"/>
        <v/>
      </c>
      <c r="P352" t="str">
        <f t="shared" si="77"/>
        <v/>
      </c>
      <c r="Q352" s="10"/>
      <c r="R352" s="10"/>
      <c r="S352" s="16">
        <v>0</v>
      </c>
      <c r="T352" s="13"/>
      <c r="U352" s="14"/>
      <c r="V352" s="11"/>
      <c r="W352" s="10"/>
      <c r="X352" s="29"/>
      <c r="AA352" t="s">
        <v>331</v>
      </c>
      <c r="AB352">
        <v>0</v>
      </c>
      <c r="AR352" t="s">
        <v>333</v>
      </c>
    </row>
    <row r="353" spans="1:44" ht="15" customHeight="1" x14ac:dyDescent="0.35">
      <c r="A353">
        <v>2</v>
      </c>
      <c r="B353" s="26">
        <f t="shared" si="65"/>
        <v>46273.6875</v>
      </c>
      <c r="C353" t="s">
        <v>66</v>
      </c>
      <c r="D353">
        <v>6</v>
      </c>
      <c r="E353" s="26">
        <f t="shared" si="66"/>
        <v>46273.864583333343</v>
      </c>
      <c r="F353" s="26">
        <f t="shared" si="67"/>
        <v>46273.843750000007</v>
      </c>
      <c r="G353">
        <f t="shared" si="68"/>
        <v>0</v>
      </c>
      <c r="H353">
        <f t="shared" si="69"/>
        <v>0</v>
      </c>
      <c r="I353" s="27">
        <f t="shared" si="70"/>
        <v>0</v>
      </c>
      <c r="J353" s="28" t="str">
        <f t="shared" si="71"/>
        <v>NULL</v>
      </c>
      <c r="K353" s="29" t="str">
        <f t="shared" si="72"/>
        <v/>
      </c>
      <c r="L353" s="26" t="str">
        <f t="shared" si="73"/>
        <v/>
      </c>
      <c r="M353" t="str">
        <f t="shared" si="74"/>
        <v/>
      </c>
      <c r="N353" s="28" t="str">
        <f t="shared" si="75"/>
        <v>NULL</v>
      </c>
      <c r="O353" t="str">
        <f t="shared" si="76"/>
        <v/>
      </c>
      <c r="P353" t="str">
        <f t="shared" si="77"/>
        <v/>
      </c>
      <c r="Q353" s="10"/>
      <c r="R353" s="10"/>
      <c r="S353" s="16">
        <v>0</v>
      </c>
      <c r="T353" s="13"/>
      <c r="U353" s="14"/>
      <c r="V353" s="11"/>
      <c r="W353" s="10"/>
      <c r="X353" s="29"/>
      <c r="AA353" t="s">
        <v>331</v>
      </c>
      <c r="AB353">
        <v>0</v>
      </c>
      <c r="AR353" t="s">
        <v>333</v>
      </c>
    </row>
    <row r="354" spans="1:44" ht="15" customHeight="1" x14ac:dyDescent="0.35">
      <c r="A354">
        <v>2</v>
      </c>
      <c r="B354" s="26">
        <f t="shared" si="65"/>
        <v>46273.6875</v>
      </c>
      <c r="C354" t="s">
        <v>67</v>
      </c>
      <c r="D354">
        <v>1</v>
      </c>
      <c r="E354" s="26">
        <f t="shared" si="66"/>
        <v>46273.864583333343</v>
      </c>
      <c r="F354" s="26">
        <f t="shared" si="67"/>
        <v>46273.843750000007</v>
      </c>
      <c r="G354">
        <f t="shared" si="68"/>
        <v>1</v>
      </c>
      <c r="H354">
        <f t="shared" si="69"/>
        <v>126</v>
      </c>
      <c r="I354" s="27">
        <f t="shared" si="70"/>
        <v>3</v>
      </c>
      <c r="J354" s="28">
        <f t="shared" si="71"/>
        <v>160.87081065597249</v>
      </c>
      <c r="K354" s="29">
        <f t="shared" si="72"/>
        <v>3.2634882478632478E-2</v>
      </c>
      <c r="L354" s="26">
        <f t="shared" si="73"/>
        <v>46273.720134882482</v>
      </c>
      <c r="M354" t="str">
        <f t="shared" si="74"/>
        <v>YES</v>
      </c>
      <c r="N354" s="28">
        <f t="shared" si="75"/>
        <v>53.623603551990833</v>
      </c>
      <c r="O354" t="str">
        <f t="shared" si="76"/>
        <v/>
      </c>
      <c r="P354" t="str">
        <f t="shared" si="77"/>
        <v/>
      </c>
      <c r="Q354" s="10" t="s">
        <v>151</v>
      </c>
      <c r="R354" s="10"/>
      <c r="S354" s="16">
        <v>3</v>
      </c>
      <c r="T354" s="13">
        <v>160.87081065597249</v>
      </c>
      <c r="U354" s="14">
        <v>3.2634882476851847E-2</v>
      </c>
      <c r="V354" s="11">
        <v>46273.720134882467</v>
      </c>
      <c r="W354" s="10" t="s">
        <v>151</v>
      </c>
      <c r="X354" s="29">
        <v>0</v>
      </c>
      <c r="AA354" t="s">
        <v>331</v>
      </c>
      <c r="AB354">
        <v>3</v>
      </c>
      <c r="AC354">
        <v>110.5116279069767</v>
      </c>
      <c r="AD354">
        <v>207.69230769230771</v>
      </c>
      <c r="AE354" s="54">
        <v>2.5277777777777781E-2</v>
      </c>
      <c r="AF354" s="54">
        <v>4.750631313657408E-2</v>
      </c>
      <c r="AG354" s="53">
        <v>46273.712777777779</v>
      </c>
      <c r="AH354" s="53">
        <v>46273.735006313123</v>
      </c>
      <c r="AI354" t="s">
        <v>151</v>
      </c>
      <c r="AL354">
        <v>110.5116279069767</v>
      </c>
      <c r="AM354">
        <v>207.69230769230771</v>
      </c>
      <c r="AN354" s="54">
        <v>2.5277777777777781E-2</v>
      </c>
      <c r="AO354" s="54">
        <v>4.750631313657408E-2</v>
      </c>
      <c r="AP354" s="53">
        <v>46273.735006313123</v>
      </c>
      <c r="AQ354" t="s">
        <v>151</v>
      </c>
      <c r="AR354" t="s">
        <v>334</v>
      </c>
    </row>
    <row r="355" spans="1:44" ht="15" customHeight="1" x14ac:dyDescent="0.35">
      <c r="A355">
        <v>2</v>
      </c>
      <c r="B355" s="26">
        <f t="shared" si="65"/>
        <v>46273.6875</v>
      </c>
      <c r="C355" t="s">
        <v>67</v>
      </c>
      <c r="D355">
        <v>2</v>
      </c>
      <c r="E355" s="26">
        <f t="shared" si="66"/>
        <v>46273.864583333343</v>
      </c>
      <c r="F355" s="26">
        <f t="shared" si="67"/>
        <v>46273.843750000007</v>
      </c>
      <c r="G355">
        <f t="shared" si="68"/>
        <v>0</v>
      </c>
      <c r="H355">
        <f t="shared" si="69"/>
        <v>49</v>
      </c>
      <c r="I355" s="27">
        <f t="shared" si="70"/>
        <v>1</v>
      </c>
      <c r="J355" s="28">
        <f t="shared" si="71"/>
        <v>0</v>
      </c>
      <c r="K355" s="29" t="str">
        <f t="shared" si="72"/>
        <v/>
      </c>
      <c r="L355" s="26" t="str">
        <f t="shared" si="73"/>
        <v/>
      </c>
      <c r="M355" t="str">
        <f t="shared" si="74"/>
        <v/>
      </c>
      <c r="N355" s="28" t="str">
        <f t="shared" si="75"/>
        <v>NULL</v>
      </c>
      <c r="O355" t="str">
        <f t="shared" si="76"/>
        <v/>
      </c>
      <c r="P355" t="str">
        <f t="shared" si="77"/>
        <v/>
      </c>
      <c r="Q355" s="10"/>
      <c r="R355" s="10"/>
      <c r="S355" s="16">
        <v>1</v>
      </c>
      <c r="T355" s="13">
        <v>0</v>
      </c>
      <c r="U355" s="14"/>
      <c r="V355" s="11"/>
      <c r="W355" s="10"/>
      <c r="X355" s="29"/>
      <c r="AA355" t="s">
        <v>331</v>
      </c>
      <c r="AB355">
        <v>0</v>
      </c>
      <c r="AR355" t="s">
        <v>333</v>
      </c>
    </row>
    <row r="356" spans="1:44" ht="15" customHeight="1" x14ac:dyDescent="0.35">
      <c r="A356">
        <v>2</v>
      </c>
      <c r="B356" s="26">
        <f t="shared" si="65"/>
        <v>46273.6875</v>
      </c>
      <c r="C356" t="s">
        <v>67</v>
      </c>
      <c r="D356">
        <v>3</v>
      </c>
      <c r="E356" s="26">
        <f t="shared" si="66"/>
        <v>46273.864583333343</v>
      </c>
      <c r="F356" s="26">
        <f t="shared" si="67"/>
        <v>46273.843750000007</v>
      </c>
      <c r="G356">
        <f t="shared" si="68"/>
        <v>0</v>
      </c>
      <c r="H356">
        <f t="shared" si="69"/>
        <v>74</v>
      </c>
      <c r="I356" s="27">
        <f t="shared" si="70"/>
        <v>0</v>
      </c>
      <c r="J356" s="28" t="str">
        <f t="shared" si="71"/>
        <v>NULL</v>
      </c>
      <c r="K356" s="29" t="str">
        <f t="shared" si="72"/>
        <v/>
      </c>
      <c r="L356" s="26" t="str">
        <f t="shared" si="73"/>
        <v/>
      </c>
      <c r="M356" t="str">
        <f t="shared" si="74"/>
        <v/>
      </c>
      <c r="N356" s="28" t="str">
        <f t="shared" si="75"/>
        <v>NULL</v>
      </c>
      <c r="O356" t="str">
        <f t="shared" si="76"/>
        <v/>
      </c>
      <c r="P356" t="str">
        <f t="shared" si="77"/>
        <v/>
      </c>
      <c r="Q356" s="10"/>
      <c r="R356" s="10"/>
      <c r="S356" s="16">
        <v>0</v>
      </c>
      <c r="T356" s="13"/>
      <c r="U356" s="14"/>
      <c r="V356" s="11"/>
      <c r="W356" s="10"/>
      <c r="X356" s="29"/>
      <c r="AA356" t="s">
        <v>331</v>
      </c>
      <c r="AB356">
        <v>0</v>
      </c>
      <c r="AR356" t="s">
        <v>333</v>
      </c>
    </row>
    <row r="357" spans="1:44" ht="15" customHeight="1" x14ac:dyDescent="0.35">
      <c r="A357">
        <v>2</v>
      </c>
      <c r="B357" s="26">
        <f t="shared" si="65"/>
        <v>46273.6875</v>
      </c>
      <c r="C357" t="s">
        <v>67</v>
      </c>
      <c r="D357">
        <v>4</v>
      </c>
      <c r="E357" s="26">
        <f t="shared" si="66"/>
        <v>46273.864583333343</v>
      </c>
      <c r="F357" s="26">
        <f t="shared" si="67"/>
        <v>46273.843750000007</v>
      </c>
      <c r="G357">
        <f t="shared" si="68"/>
        <v>0</v>
      </c>
      <c r="H357">
        <f t="shared" si="69"/>
        <v>55</v>
      </c>
      <c r="I357" s="27">
        <f t="shared" si="70"/>
        <v>0</v>
      </c>
      <c r="J357" s="28" t="str">
        <f t="shared" si="71"/>
        <v>NULL</v>
      </c>
      <c r="K357" s="29" t="str">
        <f t="shared" si="72"/>
        <v/>
      </c>
      <c r="L357" s="26" t="str">
        <f t="shared" si="73"/>
        <v/>
      </c>
      <c r="M357" t="str">
        <f t="shared" si="74"/>
        <v/>
      </c>
      <c r="N357" s="28" t="str">
        <f t="shared" si="75"/>
        <v>NULL</v>
      </c>
      <c r="O357" t="str">
        <f t="shared" si="76"/>
        <v/>
      </c>
      <c r="P357" t="str">
        <f t="shared" si="77"/>
        <v/>
      </c>
      <c r="Q357" s="10"/>
      <c r="R357" s="10"/>
      <c r="S357" s="16">
        <v>0</v>
      </c>
      <c r="T357" s="13"/>
      <c r="U357" s="14"/>
      <c r="V357" s="11"/>
      <c r="W357" s="10"/>
      <c r="X357" s="29"/>
      <c r="AA357" t="s">
        <v>331</v>
      </c>
      <c r="AB357">
        <v>0</v>
      </c>
      <c r="AR357" t="s">
        <v>333</v>
      </c>
    </row>
    <row r="358" spans="1:44" ht="15" customHeight="1" x14ac:dyDescent="0.35">
      <c r="A358">
        <v>2</v>
      </c>
      <c r="B358" s="26">
        <f t="shared" si="65"/>
        <v>46273.6875</v>
      </c>
      <c r="C358" t="s">
        <v>67</v>
      </c>
      <c r="D358">
        <v>5</v>
      </c>
      <c r="E358" s="26">
        <f t="shared" si="66"/>
        <v>46273.864583333343</v>
      </c>
      <c r="F358" s="26">
        <f t="shared" si="67"/>
        <v>46273.843750000007</v>
      </c>
      <c r="G358">
        <f t="shared" si="68"/>
        <v>0</v>
      </c>
      <c r="H358">
        <f t="shared" si="69"/>
        <v>10</v>
      </c>
      <c r="I358" s="27">
        <f t="shared" si="70"/>
        <v>0</v>
      </c>
      <c r="J358" s="28" t="str">
        <f t="shared" si="71"/>
        <v>NULL</v>
      </c>
      <c r="K358" s="29" t="str">
        <f t="shared" si="72"/>
        <v/>
      </c>
      <c r="L358" s="26" t="str">
        <f t="shared" si="73"/>
        <v/>
      </c>
      <c r="M358" t="str">
        <f t="shared" si="74"/>
        <v/>
      </c>
      <c r="N358" s="28" t="str">
        <f t="shared" si="75"/>
        <v>NULL</v>
      </c>
      <c r="O358" t="str">
        <f t="shared" si="76"/>
        <v/>
      </c>
      <c r="P358" t="str">
        <f t="shared" si="77"/>
        <v/>
      </c>
      <c r="Q358" s="10"/>
      <c r="R358" s="10"/>
      <c r="S358" s="16">
        <v>0</v>
      </c>
      <c r="T358" s="13"/>
      <c r="U358" s="14"/>
      <c r="V358" s="11"/>
      <c r="W358" s="10"/>
      <c r="X358" s="29"/>
      <c r="AA358" t="s">
        <v>331</v>
      </c>
      <c r="AB358">
        <v>0</v>
      </c>
      <c r="AR358" t="s">
        <v>333</v>
      </c>
    </row>
    <row r="359" spans="1:44" ht="15" customHeight="1" x14ac:dyDescent="0.35">
      <c r="A359">
        <v>2</v>
      </c>
      <c r="B359" s="26">
        <f t="shared" si="65"/>
        <v>46273.6875</v>
      </c>
      <c r="C359" t="s">
        <v>67</v>
      </c>
      <c r="D359">
        <v>6</v>
      </c>
      <c r="E359" s="26">
        <f t="shared" si="66"/>
        <v>46273.864583333343</v>
      </c>
      <c r="F359" s="26">
        <f t="shared" si="67"/>
        <v>46273.843750000007</v>
      </c>
      <c r="G359">
        <f t="shared" si="68"/>
        <v>0</v>
      </c>
      <c r="H359">
        <f t="shared" si="69"/>
        <v>0</v>
      </c>
      <c r="I359" s="27">
        <f t="shared" si="70"/>
        <v>0</v>
      </c>
      <c r="J359" s="28" t="str">
        <f t="shared" si="71"/>
        <v>NULL</v>
      </c>
      <c r="K359" s="29" t="str">
        <f t="shared" si="72"/>
        <v/>
      </c>
      <c r="L359" s="26" t="str">
        <f t="shared" si="73"/>
        <v/>
      </c>
      <c r="M359" t="str">
        <f t="shared" si="74"/>
        <v/>
      </c>
      <c r="N359" s="28" t="str">
        <f t="shared" si="75"/>
        <v>NULL</v>
      </c>
      <c r="O359" t="str">
        <f t="shared" si="76"/>
        <v/>
      </c>
      <c r="P359" t="str">
        <f t="shared" si="77"/>
        <v/>
      </c>
      <c r="Q359" s="10"/>
      <c r="R359" s="10"/>
      <c r="S359" s="16">
        <v>0</v>
      </c>
      <c r="T359" s="13"/>
      <c r="U359" s="14"/>
      <c r="V359" s="11"/>
      <c r="W359" s="10"/>
      <c r="X359" s="29"/>
      <c r="AA359" t="s">
        <v>331</v>
      </c>
      <c r="AB359">
        <v>0</v>
      </c>
      <c r="AR359" t="s">
        <v>333</v>
      </c>
    </row>
    <row r="360" spans="1:44" ht="15" customHeight="1" x14ac:dyDescent="0.35">
      <c r="A360">
        <v>2</v>
      </c>
      <c r="B360" s="26">
        <f t="shared" si="65"/>
        <v>46273.6875</v>
      </c>
      <c r="C360" t="s">
        <v>68</v>
      </c>
      <c r="D360">
        <v>1</v>
      </c>
      <c r="E360" s="26">
        <f t="shared" si="66"/>
        <v>46273.864583333343</v>
      </c>
      <c r="F360" s="26">
        <f t="shared" si="67"/>
        <v>46273.843750000007</v>
      </c>
      <c r="G360">
        <f t="shared" si="68"/>
        <v>6</v>
      </c>
      <c r="H360">
        <f t="shared" si="69"/>
        <v>126</v>
      </c>
      <c r="I360" s="27">
        <f t="shared" si="70"/>
        <v>3</v>
      </c>
      <c r="J360" s="28">
        <f t="shared" si="71"/>
        <v>160.87081065597249</v>
      </c>
      <c r="K360" s="29">
        <f t="shared" si="72"/>
        <v>3.2634882478632478E-2</v>
      </c>
      <c r="L360" s="26">
        <f t="shared" si="73"/>
        <v>46273.720134882482</v>
      </c>
      <c r="M360" t="str">
        <f t="shared" si="74"/>
        <v>YES</v>
      </c>
      <c r="N360" s="28">
        <f t="shared" si="75"/>
        <v>53.623603551990833</v>
      </c>
      <c r="O360" t="str">
        <f t="shared" si="76"/>
        <v/>
      </c>
      <c r="P360" t="str">
        <f t="shared" si="77"/>
        <v/>
      </c>
      <c r="Q360" s="10" t="s">
        <v>151</v>
      </c>
      <c r="R360" s="10"/>
      <c r="S360" s="16">
        <v>3</v>
      </c>
      <c r="T360" s="13">
        <v>160.87081065597249</v>
      </c>
      <c r="U360" s="14">
        <v>3.2634882476851847E-2</v>
      </c>
      <c r="V360" s="11">
        <v>46273.720134882467</v>
      </c>
      <c r="W360" s="10" t="s">
        <v>151</v>
      </c>
      <c r="X360" s="29">
        <v>0</v>
      </c>
      <c r="AA360" t="s">
        <v>331</v>
      </c>
      <c r="AB360">
        <v>3</v>
      </c>
      <c r="AC360">
        <v>110.5116279069767</v>
      </c>
      <c r="AD360">
        <v>207.69230769230771</v>
      </c>
      <c r="AE360" s="54">
        <v>2.5277777777777781E-2</v>
      </c>
      <c r="AF360" s="54">
        <v>4.750631313657408E-2</v>
      </c>
      <c r="AG360" s="53">
        <v>46273.712777777779</v>
      </c>
      <c r="AH360" s="53">
        <v>46273.735006313123</v>
      </c>
      <c r="AI360" t="s">
        <v>151</v>
      </c>
      <c r="AL360">
        <v>110.5116279069767</v>
      </c>
      <c r="AM360">
        <v>207.69230769230771</v>
      </c>
      <c r="AN360" s="54">
        <v>2.5277777777777781E-2</v>
      </c>
      <c r="AO360" s="54">
        <v>4.750631313657408E-2</v>
      </c>
      <c r="AP360" s="53">
        <v>46273.735006313123</v>
      </c>
      <c r="AQ360" t="s">
        <v>151</v>
      </c>
      <c r="AR360" t="s">
        <v>334</v>
      </c>
    </row>
    <row r="361" spans="1:44" ht="15" customHeight="1" x14ac:dyDescent="0.35">
      <c r="A361">
        <v>2</v>
      </c>
      <c r="B361" s="26">
        <f t="shared" si="65"/>
        <v>46273.6875</v>
      </c>
      <c r="C361" t="s">
        <v>68</v>
      </c>
      <c r="D361">
        <v>2</v>
      </c>
      <c r="E361" s="26">
        <f t="shared" si="66"/>
        <v>46273.864583333343</v>
      </c>
      <c r="F361" s="26">
        <f t="shared" si="67"/>
        <v>46273.843750000007</v>
      </c>
      <c r="G361">
        <f t="shared" si="68"/>
        <v>0</v>
      </c>
      <c r="H361">
        <f t="shared" si="69"/>
        <v>49</v>
      </c>
      <c r="I361" s="27">
        <f t="shared" si="70"/>
        <v>1</v>
      </c>
      <c r="J361" s="28">
        <f t="shared" si="71"/>
        <v>0</v>
      </c>
      <c r="K361" s="29" t="str">
        <f t="shared" si="72"/>
        <v/>
      </c>
      <c r="L361" s="26" t="str">
        <f t="shared" si="73"/>
        <v/>
      </c>
      <c r="M361" t="str">
        <f t="shared" si="74"/>
        <v/>
      </c>
      <c r="N361" s="28" t="str">
        <f t="shared" si="75"/>
        <v>NULL</v>
      </c>
      <c r="O361" t="str">
        <f t="shared" si="76"/>
        <v/>
      </c>
      <c r="P361" t="str">
        <f t="shared" si="77"/>
        <v/>
      </c>
      <c r="Q361" s="10"/>
      <c r="R361" s="10"/>
      <c r="S361" s="16">
        <v>1</v>
      </c>
      <c r="T361" s="13">
        <v>0</v>
      </c>
      <c r="U361" s="14"/>
      <c r="V361" s="11"/>
      <c r="W361" s="10"/>
      <c r="X361" s="29"/>
      <c r="AA361" t="s">
        <v>331</v>
      </c>
      <c r="AB361">
        <v>0</v>
      </c>
      <c r="AR361" t="s">
        <v>333</v>
      </c>
    </row>
    <row r="362" spans="1:44" ht="15" customHeight="1" x14ac:dyDescent="0.35">
      <c r="A362">
        <v>2</v>
      </c>
      <c r="B362" s="26">
        <f t="shared" si="65"/>
        <v>46273.6875</v>
      </c>
      <c r="C362" t="s">
        <v>68</v>
      </c>
      <c r="D362">
        <v>3</v>
      </c>
      <c r="E362" s="26">
        <f t="shared" si="66"/>
        <v>46273.864583333343</v>
      </c>
      <c r="F362" s="26">
        <f t="shared" si="67"/>
        <v>46273.843750000007</v>
      </c>
      <c r="G362">
        <f t="shared" si="68"/>
        <v>0</v>
      </c>
      <c r="H362">
        <f t="shared" si="69"/>
        <v>74</v>
      </c>
      <c r="I362" s="27">
        <f t="shared" si="70"/>
        <v>0</v>
      </c>
      <c r="J362" s="28" t="str">
        <f t="shared" si="71"/>
        <v>NULL</v>
      </c>
      <c r="K362" s="29" t="str">
        <f t="shared" si="72"/>
        <v/>
      </c>
      <c r="L362" s="26" t="str">
        <f t="shared" si="73"/>
        <v/>
      </c>
      <c r="M362" t="str">
        <f t="shared" si="74"/>
        <v/>
      </c>
      <c r="N362" s="28" t="str">
        <f t="shared" si="75"/>
        <v>NULL</v>
      </c>
      <c r="O362" t="str">
        <f t="shared" si="76"/>
        <v/>
      </c>
      <c r="P362" t="str">
        <f t="shared" si="77"/>
        <v/>
      </c>
      <c r="Q362" s="10"/>
      <c r="R362" s="10"/>
      <c r="S362" s="16">
        <v>0</v>
      </c>
      <c r="T362" s="13"/>
      <c r="U362" s="14"/>
      <c r="V362" s="11"/>
      <c r="W362" s="10"/>
      <c r="X362" s="29"/>
      <c r="AA362" t="s">
        <v>331</v>
      </c>
      <c r="AB362">
        <v>0</v>
      </c>
      <c r="AR362" t="s">
        <v>333</v>
      </c>
    </row>
    <row r="363" spans="1:44" ht="15" customHeight="1" x14ac:dyDescent="0.35">
      <c r="A363">
        <v>2</v>
      </c>
      <c r="B363" s="26">
        <f t="shared" si="65"/>
        <v>46273.6875</v>
      </c>
      <c r="C363" t="s">
        <v>68</v>
      </c>
      <c r="D363">
        <v>4</v>
      </c>
      <c r="E363" s="26">
        <f t="shared" si="66"/>
        <v>46273.864583333343</v>
      </c>
      <c r="F363" s="26">
        <f t="shared" si="67"/>
        <v>46273.843750000007</v>
      </c>
      <c r="G363">
        <f t="shared" si="68"/>
        <v>1</v>
      </c>
      <c r="H363">
        <f t="shared" si="69"/>
        <v>55</v>
      </c>
      <c r="I363" s="27">
        <f t="shared" si="70"/>
        <v>0</v>
      </c>
      <c r="J363" s="28" t="str">
        <f t="shared" si="71"/>
        <v>NULL</v>
      </c>
      <c r="K363" s="29" t="str">
        <f t="shared" si="72"/>
        <v>NULL</v>
      </c>
      <c r="L363" s="26" t="str">
        <f t="shared" si="73"/>
        <v/>
      </c>
      <c r="M363" t="str">
        <f t="shared" si="74"/>
        <v>UNKNOWN - NO RATE</v>
      </c>
      <c r="N363" s="28" t="str">
        <f t="shared" si="75"/>
        <v>NULL</v>
      </c>
      <c r="O363" t="str">
        <f t="shared" si="76"/>
        <v/>
      </c>
      <c r="P363" t="str">
        <f t="shared" si="77"/>
        <v/>
      </c>
      <c r="Q363" s="10" t="s">
        <v>155</v>
      </c>
      <c r="R363" s="10"/>
      <c r="S363" s="16">
        <v>0</v>
      </c>
      <c r="T363" s="13"/>
      <c r="U363" s="14"/>
      <c r="V363" s="11"/>
      <c r="W363" s="10" t="s">
        <v>155</v>
      </c>
      <c r="X363" s="29"/>
      <c r="AA363" t="s">
        <v>331</v>
      </c>
      <c r="AB363">
        <v>0</v>
      </c>
      <c r="AI363" t="s">
        <v>155</v>
      </c>
      <c r="AQ363" t="s">
        <v>155</v>
      </c>
      <c r="AR363" t="s">
        <v>333</v>
      </c>
    </row>
    <row r="364" spans="1:44" ht="15" customHeight="1" x14ac:dyDescent="0.35">
      <c r="A364">
        <v>2</v>
      </c>
      <c r="B364" s="26">
        <f t="shared" si="65"/>
        <v>46273.6875</v>
      </c>
      <c r="C364" t="s">
        <v>68</v>
      </c>
      <c r="D364">
        <v>5</v>
      </c>
      <c r="E364" s="26">
        <f t="shared" si="66"/>
        <v>46273.864583333343</v>
      </c>
      <c r="F364" s="26">
        <f t="shared" si="67"/>
        <v>46273.843750000007</v>
      </c>
      <c r="G364">
        <f t="shared" si="68"/>
        <v>0</v>
      </c>
      <c r="H364">
        <f t="shared" si="69"/>
        <v>10</v>
      </c>
      <c r="I364" s="27">
        <f t="shared" si="70"/>
        <v>0</v>
      </c>
      <c r="J364" s="28" t="str">
        <f t="shared" si="71"/>
        <v>NULL</v>
      </c>
      <c r="K364" s="29" t="str">
        <f t="shared" si="72"/>
        <v/>
      </c>
      <c r="L364" s="26" t="str">
        <f t="shared" si="73"/>
        <v/>
      </c>
      <c r="M364" t="str">
        <f t="shared" si="74"/>
        <v/>
      </c>
      <c r="N364" s="28" t="str">
        <f t="shared" si="75"/>
        <v>NULL</v>
      </c>
      <c r="O364" t="str">
        <f t="shared" si="76"/>
        <v/>
      </c>
      <c r="P364" t="str">
        <f t="shared" si="77"/>
        <v/>
      </c>
      <c r="Q364" s="10"/>
      <c r="R364" s="10"/>
      <c r="S364" s="16">
        <v>0</v>
      </c>
      <c r="T364" s="13"/>
      <c r="U364" s="14"/>
      <c r="V364" s="11"/>
      <c r="W364" s="10"/>
      <c r="X364" s="29"/>
      <c r="AA364" t="s">
        <v>331</v>
      </c>
      <c r="AB364">
        <v>0</v>
      </c>
      <c r="AR364" t="s">
        <v>333</v>
      </c>
    </row>
    <row r="365" spans="1:44" ht="15" customHeight="1" x14ac:dyDescent="0.35">
      <c r="A365">
        <v>2</v>
      </c>
      <c r="B365" s="26">
        <f t="shared" si="65"/>
        <v>46273.6875</v>
      </c>
      <c r="C365" t="s">
        <v>68</v>
      </c>
      <c r="D365">
        <v>6</v>
      </c>
      <c r="E365" s="26">
        <f t="shared" si="66"/>
        <v>46273.864583333343</v>
      </c>
      <c r="F365" s="26">
        <f t="shared" si="67"/>
        <v>46273.843750000007</v>
      </c>
      <c r="G365">
        <f t="shared" si="68"/>
        <v>0</v>
      </c>
      <c r="H365">
        <f t="shared" si="69"/>
        <v>0</v>
      </c>
      <c r="I365" s="27">
        <f t="shared" si="70"/>
        <v>0</v>
      </c>
      <c r="J365" s="28" t="str">
        <f t="shared" si="71"/>
        <v>NULL</v>
      </c>
      <c r="K365" s="29" t="str">
        <f t="shared" si="72"/>
        <v/>
      </c>
      <c r="L365" s="26" t="str">
        <f t="shared" si="73"/>
        <v/>
      </c>
      <c r="M365" t="str">
        <f t="shared" si="74"/>
        <v/>
      </c>
      <c r="N365" s="28" t="str">
        <f t="shared" si="75"/>
        <v>NULL</v>
      </c>
      <c r="O365" t="str">
        <f t="shared" si="76"/>
        <v/>
      </c>
      <c r="P365" t="str">
        <f t="shared" si="77"/>
        <v/>
      </c>
      <c r="Q365" s="10"/>
      <c r="R365" s="10"/>
      <c r="S365" s="16">
        <v>0</v>
      </c>
      <c r="T365" s="13"/>
      <c r="U365" s="14"/>
      <c r="V365" s="11"/>
      <c r="W365" s="10"/>
      <c r="X365" s="29"/>
      <c r="AA365" t="s">
        <v>331</v>
      </c>
      <c r="AB365">
        <v>0</v>
      </c>
      <c r="AR365" t="s">
        <v>333</v>
      </c>
    </row>
    <row r="366" spans="1:44" ht="15" customHeight="1" x14ac:dyDescent="0.35">
      <c r="A366">
        <v>2</v>
      </c>
      <c r="B366" s="26">
        <f t="shared" si="65"/>
        <v>46273.6875</v>
      </c>
      <c r="C366" t="s">
        <v>69</v>
      </c>
      <c r="D366">
        <v>1</v>
      </c>
      <c r="E366" s="26">
        <f t="shared" si="66"/>
        <v>46273.864583333343</v>
      </c>
      <c r="F366" s="26">
        <f t="shared" si="67"/>
        <v>46273.843750000007</v>
      </c>
      <c r="G366">
        <f t="shared" si="68"/>
        <v>12</v>
      </c>
      <c r="H366">
        <f t="shared" si="69"/>
        <v>126</v>
      </c>
      <c r="I366" s="27">
        <f t="shared" si="70"/>
        <v>3</v>
      </c>
      <c r="J366" s="28">
        <f t="shared" si="71"/>
        <v>160.87081065597249</v>
      </c>
      <c r="K366" s="29">
        <f t="shared" si="72"/>
        <v>3.2634882478632478E-2</v>
      </c>
      <c r="L366" s="26">
        <f t="shared" si="73"/>
        <v>46273.720134882482</v>
      </c>
      <c r="M366" t="str">
        <f t="shared" si="74"/>
        <v>YES</v>
      </c>
      <c r="N366" s="28">
        <f t="shared" si="75"/>
        <v>53.623603551990833</v>
      </c>
      <c r="O366" t="str">
        <f t="shared" si="76"/>
        <v/>
      </c>
      <c r="P366" t="str">
        <f t="shared" si="77"/>
        <v/>
      </c>
      <c r="Q366" s="10" t="s">
        <v>151</v>
      </c>
      <c r="R366" s="10"/>
      <c r="S366" s="16">
        <v>3</v>
      </c>
      <c r="T366" s="13">
        <v>160.87081065597249</v>
      </c>
      <c r="U366" s="14">
        <v>3.2634882476851847E-2</v>
      </c>
      <c r="V366" s="11">
        <v>46273.720134882467</v>
      </c>
      <c r="W366" s="10" t="s">
        <v>151</v>
      </c>
      <c r="X366" s="29">
        <v>0</v>
      </c>
      <c r="AA366" t="s">
        <v>331</v>
      </c>
      <c r="AB366">
        <v>3</v>
      </c>
      <c r="AC366">
        <v>110.5116279069767</v>
      </c>
      <c r="AD366">
        <v>207.69230769230771</v>
      </c>
      <c r="AE366" s="54">
        <v>2.5277777777777781E-2</v>
      </c>
      <c r="AF366" s="54">
        <v>4.750631313657408E-2</v>
      </c>
      <c r="AG366" s="53">
        <v>46273.712777777779</v>
      </c>
      <c r="AH366" s="53">
        <v>46273.735006313123</v>
      </c>
      <c r="AI366" t="s">
        <v>151</v>
      </c>
      <c r="AL366">
        <v>110.5116279069767</v>
      </c>
      <c r="AM366">
        <v>207.69230769230771</v>
      </c>
      <c r="AN366" s="54">
        <v>2.5277777777777781E-2</v>
      </c>
      <c r="AO366" s="54">
        <v>4.750631313657408E-2</v>
      </c>
      <c r="AP366" s="53">
        <v>46273.735006313123</v>
      </c>
      <c r="AQ366" t="s">
        <v>151</v>
      </c>
      <c r="AR366" t="s">
        <v>334</v>
      </c>
    </row>
    <row r="367" spans="1:44" ht="15" customHeight="1" x14ac:dyDescent="0.35">
      <c r="A367">
        <v>2</v>
      </c>
      <c r="B367" s="26">
        <f t="shared" si="65"/>
        <v>46273.6875</v>
      </c>
      <c r="C367" t="s">
        <v>69</v>
      </c>
      <c r="D367">
        <v>2</v>
      </c>
      <c r="E367" s="26">
        <f t="shared" si="66"/>
        <v>46273.864583333343</v>
      </c>
      <c r="F367" s="26">
        <f t="shared" si="67"/>
        <v>46273.843750000007</v>
      </c>
      <c r="G367">
        <f t="shared" si="68"/>
        <v>0</v>
      </c>
      <c r="H367">
        <f t="shared" si="69"/>
        <v>49</v>
      </c>
      <c r="I367" s="27">
        <f t="shared" si="70"/>
        <v>1</v>
      </c>
      <c r="J367" s="28">
        <f t="shared" si="71"/>
        <v>0</v>
      </c>
      <c r="K367" s="29" t="str">
        <f t="shared" si="72"/>
        <v/>
      </c>
      <c r="L367" s="26" t="str">
        <f t="shared" si="73"/>
        <v/>
      </c>
      <c r="M367" t="str">
        <f t="shared" si="74"/>
        <v/>
      </c>
      <c r="N367" s="28" t="str">
        <f t="shared" si="75"/>
        <v>NULL</v>
      </c>
      <c r="O367" t="str">
        <f t="shared" si="76"/>
        <v/>
      </c>
      <c r="P367" t="str">
        <f t="shared" si="77"/>
        <v/>
      </c>
      <c r="Q367" s="10"/>
      <c r="R367" s="10"/>
      <c r="S367" s="16">
        <v>1</v>
      </c>
      <c r="T367" s="13">
        <v>0</v>
      </c>
      <c r="U367" s="14"/>
      <c r="V367" s="11"/>
      <c r="W367" s="10"/>
      <c r="X367" s="29"/>
      <c r="AA367" t="s">
        <v>331</v>
      </c>
      <c r="AB367">
        <v>0</v>
      </c>
      <c r="AR367" t="s">
        <v>333</v>
      </c>
    </row>
    <row r="368" spans="1:44" ht="15" customHeight="1" x14ac:dyDescent="0.35">
      <c r="A368">
        <v>2</v>
      </c>
      <c r="B368" s="26">
        <f t="shared" si="65"/>
        <v>46273.6875</v>
      </c>
      <c r="C368" t="s">
        <v>69</v>
      </c>
      <c r="D368">
        <v>3</v>
      </c>
      <c r="E368" s="26">
        <f t="shared" si="66"/>
        <v>46273.864583333343</v>
      </c>
      <c r="F368" s="26">
        <f t="shared" si="67"/>
        <v>46273.843750000007</v>
      </c>
      <c r="G368">
        <f t="shared" si="68"/>
        <v>8</v>
      </c>
      <c r="H368">
        <f t="shared" si="69"/>
        <v>74</v>
      </c>
      <c r="I368" s="27">
        <f t="shared" si="70"/>
        <v>0</v>
      </c>
      <c r="J368" s="28" t="str">
        <f t="shared" si="71"/>
        <v>NULL</v>
      </c>
      <c r="K368" s="29" t="str">
        <f t="shared" si="72"/>
        <v>NULL</v>
      </c>
      <c r="L368" s="26" t="str">
        <f t="shared" si="73"/>
        <v/>
      </c>
      <c r="M368" t="str">
        <f t="shared" si="74"/>
        <v>UNKNOWN - NO RATE</v>
      </c>
      <c r="N368" s="28" t="str">
        <f t="shared" si="75"/>
        <v>NULL</v>
      </c>
      <c r="O368" t="str">
        <f t="shared" si="76"/>
        <v/>
      </c>
      <c r="P368" t="str">
        <f t="shared" si="77"/>
        <v/>
      </c>
      <c r="Q368" s="10" t="s">
        <v>155</v>
      </c>
      <c r="R368" s="10"/>
      <c r="S368" s="16">
        <v>0</v>
      </c>
      <c r="T368" s="13"/>
      <c r="U368" s="14"/>
      <c r="V368" s="11"/>
      <c r="W368" s="10" t="s">
        <v>155</v>
      </c>
      <c r="X368" s="29"/>
      <c r="AA368" t="s">
        <v>331</v>
      </c>
      <c r="AB368">
        <v>0</v>
      </c>
      <c r="AI368" t="s">
        <v>155</v>
      </c>
      <c r="AQ368" t="s">
        <v>155</v>
      </c>
      <c r="AR368" t="s">
        <v>333</v>
      </c>
    </row>
    <row r="369" spans="1:44" ht="15" customHeight="1" x14ac:dyDescent="0.35">
      <c r="A369">
        <v>2</v>
      </c>
      <c r="B369" s="26">
        <f t="shared" si="65"/>
        <v>46273.6875</v>
      </c>
      <c r="C369" t="s">
        <v>69</v>
      </c>
      <c r="D369">
        <v>4</v>
      </c>
      <c r="E369" s="26">
        <f t="shared" si="66"/>
        <v>46273.864583333343</v>
      </c>
      <c r="F369" s="26">
        <f t="shared" si="67"/>
        <v>46273.843750000007</v>
      </c>
      <c r="G369">
        <f t="shared" si="68"/>
        <v>3</v>
      </c>
      <c r="H369">
        <f t="shared" si="69"/>
        <v>55</v>
      </c>
      <c r="I369" s="27">
        <f t="shared" si="70"/>
        <v>0</v>
      </c>
      <c r="J369" s="28" t="str">
        <f t="shared" si="71"/>
        <v>NULL</v>
      </c>
      <c r="K369" s="29" t="str">
        <f t="shared" si="72"/>
        <v>NULL</v>
      </c>
      <c r="L369" s="26" t="str">
        <f t="shared" si="73"/>
        <v/>
      </c>
      <c r="M369" t="str">
        <f t="shared" si="74"/>
        <v>UNKNOWN - NO RATE</v>
      </c>
      <c r="N369" s="28" t="str">
        <f t="shared" si="75"/>
        <v>NULL</v>
      </c>
      <c r="O369" t="str">
        <f t="shared" si="76"/>
        <v/>
      </c>
      <c r="P369" t="str">
        <f t="shared" si="77"/>
        <v/>
      </c>
      <c r="Q369" s="10" t="s">
        <v>155</v>
      </c>
      <c r="R369" s="10"/>
      <c r="S369" s="16">
        <v>0</v>
      </c>
      <c r="T369" s="13"/>
      <c r="U369" s="14"/>
      <c r="V369" s="11"/>
      <c r="W369" s="10" t="s">
        <v>155</v>
      </c>
      <c r="X369" s="29"/>
      <c r="AA369" t="s">
        <v>331</v>
      </c>
      <c r="AB369">
        <v>0</v>
      </c>
      <c r="AI369" t="s">
        <v>155</v>
      </c>
      <c r="AQ369" t="s">
        <v>155</v>
      </c>
      <c r="AR369" t="s">
        <v>333</v>
      </c>
    </row>
    <row r="370" spans="1:44" ht="15" customHeight="1" x14ac:dyDescent="0.35">
      <c r="A370">
        <v>2</v>
      </c>
      <c r="B370" s="26">
        <f t="shared" si="65"/>
        <v>46273.6875</v>
      </c>
      <c r="C370" t="s">
        <v>69</v>
      </c>
      <c r="D370">
        <v>5</v>
      </c>
      <c r="E370" s="26">
        <f t="shared" si="66"/>
        <v>46273.864583333343</v>
      </c>
      <c r="F370" s="26">
        <f t="shared" si="67"/>
        <v>46273.843750000007</v>
      </c>
      <c r="G370">
        <f t="shared" si="68"/>
        <v>0</v>
      </c>
      <c r="H370">
        <f t="shared" si="69"/>
        <v>10</v>
      </c>
      <c r="I370" s="27">
        <f t="shared" si="70"/>
        <v>0</v>
      </c>
      <c r="J370" s="28" t="str">
        <f t="shared" si="71"/>
        <v>NULL</v>
      </c>
      <c r="K370" s="29" t="str">
        <f t="shared" si="72"/>
        <v/>
      </c>
      <c r="L370" s="26" t="str">
        <f t="shared" si="73"/>
        <v/>
      </c>
      <c r="M370" t="str">
        <f t="shared" si="74"/>
        <v/>
      </c>
      <c r="N370" s="28" t="str">
        <f t="shared" si="75"/>
        <v>NULL</v>
      </c>
      <c r="O370" t="str">
        <f t="shared" si="76"/>
        <v/>
      </c>
      <c r="P370" t="str">
        <f t="shared" si="77"/>
        <v/>
      </c>
      <c r="Q370" s="10"/>
      <c r="R370" s="10"/>
      <c r="S370" s="16">
        <v>0</v>
      </c>
      <c r="T370" s="13"/>
      <c r="U370" s="14"/>
      <c r="V370" s="11"/>
      <c r="W370" s="10"/>
      <c r="X370" s="29"/>
      <c r="AA370" t="s">
        <v>331</v>
      </c>
      <c r="AB370">
        <v>0</v>
      </c>
      <c r="AR370" t="s">
        <v>333</v>
      </c>
    </row>
    <row r="371" spans="1:44" ht="15" customHeight="1" x14ac:dyDescent="0.35">
      <c r="A371">
        <v>2</v>
      </c>
      <c r="B371" s="26">
        <f t="shared" si="65"/>
        <v>46273.6875</v>
      </c>
      <c r="C371" t="s">
        <v>69</v>
      </c>
      <c r="D371">
        <v>6</v>
      </c>
      <c r="E371" s="26">
        <f t="shared" si="66"/>
        <v>46273.864583333343</v>
      </c>
      <c r="F371" s="26">
        <f t="shared" si="67"/>
        <v>46273.843750000007</v>
      </c>
      <c r="G371">
        <f t="shared" si="68"/>
        <v>0</v>
      </c>
      <c r="H371">
        <f t="shared" si="69"/>
        <v>0</v>
      </c>
      <c r="I371" s="27">
        <f t="shared" si="70"/>
        <v>0</v>
      </c>
      <c r="J371" s="28" t="str">
        <f t="shared" si="71"/>
        <v>NULL</v>
      </c>
      <c r="K371" s="29" t="str">
        <f t="shared" si="72"/>
        <v/>
      </c>
      <c r="L371" s="26" t="str">
        <f t="shared" si="73"/>
        <v/>
      </c>
      <c r="M371" t="str">
        <f t="shared" si="74"/>
        <v/>
      </c>
      <c r="N371" s="28" t="str">
        <f t="shared" si="75"/>
        <v>NULL</v>
      </c>
      <c r="O371" t="str">
        <f t="shared" si="76"/>
        <v/>
      </c>
      <c r="P371" t="str">
        <f t="shared" si="77"/>
        <v/>
      </c>
      <c r="Q371" s="10"/>
      <c r="R371" s="10"/>
      <c r="S371" s="16">
        <v>0</v>
      </c>
      <c r="T371" s="13"/>
      <c r="U371" s="14"/>
      <c r="V371" s="11"/>
      <c r="W371" s="10"/>
      <c r="X371" s="29"/>
      <c r="AA371" t="s">
        <v>331</v>
      </c>
      <c r="AB371">
        <v>0</v>
      </c>
      <c r="AR371" t="s">
        <v>333</v>
      </c>
    </row>
    <row r="372" spans="1:44" ht="15" customHeight="1" x14ac:dyDescent="0.35">
      <c r="A372">
        <v>2</v>
      </c>
      <c r="B372" s="26">
        <f t="shared" si="65"/>
        <v>46273.6875</v>
      </c>
      <c r="C372" t="s">
        <v>70</v>
      </c>
      <c r="D372">
        <v>1</v>
      </c>
      <c r="E372" s="26">
        <f t="shared" si="66"/>
        <v>46273.864583333343</v>
      </c>
      <c r="F372" s="26">
        <f t="shared" si="67"/>
        <v>46273.843750000007</v>
      </c>
      <c r="G372">
        <f t="shared" si="68"/>
        <v>0</v>
      </c>
      <c r="H372">
        <f t="shared" si="69"/>
        <v>126</v>
      </c>
      <c r="I372" s="27">
        <f t="shared" si="70"/>
        <v>3</v>
      </c>
      <c r="J372" s="28">
        <f t="shared" si="71"/>
        <v>160.87081065597249</v>
      </c>
      <c r="K372" s="29" t="str">
        <f t="shared" si="72"/>
        <v/>
      </c>
      <c r="L372" s="26" t="str">
        <f t="shared" si="73"/>
        <v/>
      </c>
      <c r="M372" t="str">
        <f t="shared" si="74"/>
        <v/>
      </c>
      <c r="N372" s="28">
        <f t="shared" si="75"/>
        <v>53.623603551990833</v>
      </c>
      <c r="O372" t="str">
        <f t="shared" si="76"/>
        <v/>
      </c>
      <c r="P372" t="str">
        <f t="shared" si="77"/>
        <v/>
      </c>
      <c r="Q372" s="10"/>
      <c r="R372" s="10"/>
      <c r="S372" s="16">
        <v>3</v>
      </c>
      <c r="T372" s="13">
        <v>160.87081065597249</v>
      </c>
      <c r="U372" s="14"/>
      <c r="V372" s="11"/>
      <c r="W372" s="10"/>
      <c r="X372" s="29"/>
      <c r="AA372" t="s">
        <v>331</v>
      </c>
      <c r="AB372">
        <v>3</v>
      </c>
      <c r="AC372">
        <v>110.5116279069767</v>
      </c>
      <c r="AD372">
        <v>207.69230769230771</v>
      </c>
      <c r="AL372">
        <v>110.5116279069767</v>
      </c>
      <c r="AM372">
        <v>207.69230769230771</v>
      </c>
      <c r="AR372" t="s">
        <v>334</v>
      </c>
    </row>
    <row r="373" spans="1:44" ht="15" customHeight="1" x14ac:dyDescent="0.35">
      <c r="A373">
        <v>2</v>
      </c>
      <c r="B373" s="26">
        <f t="shared" si="65"/>
        <v>46273.6875</v>
      </c>
      <c r="C373" t="s">
        <v>70</v>
      </c>
      <c r="D373">
        <v>2</v>
      </c>
      <c r="E373" s="26">
        <f t="shared" si="66"/>
        <v>46273.864583333343</v>
      </c>
      <c r="F373" s="26">
        <f t="shared" si="67"/>
        <v>46273.843750000007</v>
      </c>
      <c r="G373">
        <f t="shared" si="68"/>
        <v>2</v>
      </c>
      <c r="H373">
        <f t="shared" si="69"/>
        <v>49</v>
      </c>
      <c r="I373" s="27">
        <f t="shared" si="70"/>
        <v>1</v>
      </c>
      <c r="J373" s="28">
        <f t="shared" si="71"/>
        <v>0</v>
      </c>
      <c r="K373" s="29" t="str">
        <f t="shared" si="72"/>
        <v>NULL</v>
      </c>
      <c r="L373" s="26" t="str">
        <f t="shared" si="73"/>
        <v/>
      </c>
      <c r="M373" t="str">
        <f t="shared" si="74"/>
        <v>UNKNOWN - NO RATE</v>
      </c>
      <c r="N373" s="28" t="str">
        <f t="shared" si="75"/>
        <v>NULL</v>
      </c>
      <c r="O373" t="str">
        <f t="shared" si="76"/>
        <v/>
      </c>
      <c r="P373" t="str">
        <f t="shared" si="77"/>
        <v/>
      </c>
      <c r="Q373" s="10" t="s">
        <v>155</v>
      </c>
      <c r="R373" s="10"/>
      <c r="S373" s="16">
        <v>1</v>
      </c>
      <c r="T373" s="13">
        <v>0</v>
      </c>
      <c r="U373" s="14"/>
      <c r="V373" s="11"/>
      <c r="W373" s="10" t="s">
        <v>155</v>
      </c>
      <c r="X373" s="29"/>
      <c r="AA373" t="s">
        <v>331</v>
      </c>
      <c r="AB373">
        <v>0</v>
      </c>
      <c r="AI373" t="s">
        <v>155</v>
      </c>
      <c r="AQ373" t="s">
        <v>155</v>
      </c>
      <c r="AR373" t="s">
        <v>333</v>
      </c>
    </row>
    <row r="374" spans="1:44" ht="15" customHeight="1" x14ac:dyDescent="0.35">
      <c r="A374">
        <v>2</v>
      </c>
      <c r="B374" s="26">
        <f t="shared" si="65"/>
        <v>46273.6875</v>
      </c>
      <c r="C374" t="s">
        <v>70</v>
      </c>
      <c r="D374">
        <v>3</v>
      </c>
      <c r="E374" s="26">
        <f t="shared" si="66"/>
        <v>46273.864583333343</v>
      </c>
      <c r="F374" s="26">
        <f t="shared" si="67"/>
        <v>46273.843750000007</v>
      </c>
      <c r="G374">
        <f t="shared" si="68"/>
        <v>5</v>
      </c>
      <c r="H374">
        <f t="shared" si="69"/>
        <v>74</v>
      </c>
      <c r="I374" s="27">
        <f t="shared" si="70"/>
        <v>0</v>
      </c>
      <c r="J374" s="28" t="str">
        <f t="shared" si="71"/>
        <v>NULL</v>
      </c>
      <c r="K374" s="29" t="str">
        <f t="shared" si="72"/>
        <v>NULL</v>
      </c>
      <c r="L374" s="26" t="str">
        <f t="shared" si="73"/>
        <v/>
      </c>
      <c r="M374" t="str">
        <f t="shared" si="74"/>
        <v>UNKNOWN - NO RATE</v>
      </c>
      <c r="N374" s="28" t="str">
        <f t="shared" si="75"/>
        <v>NULL</v>
      </c>
      <c r="O374" t="str">
        <f t="shared" si="76"/>
        <v/>
      </c>
      <c r="P374" t="str">
        <f t="shared" si="77"/>
        <v/>
      </c>
      <c r="Q374" s="10" t="s">
        <v>155</v>
      </c>
      <c r="R374" s="10"/>
      <c r="S374" s="16">
        <v>0</v>
      </c>
      <c r="T374" s="13"/>
      <c r="U374" s="14"/>
      <c r="V374" s="11"/>
      <c r="W374" s="10" t="s">
        <v>155</v>
      </c>
      <c r="X374" s="29"/>
      <c r="AA374" t="s">
        <v>331</v>
      </c>
      <c r="AB374">
        <v>0</v>
      </c>
      <c r="AI374" t="s">
        <v>155</v>
      </c>
      <c r="AQ374" t="s">
        <v>155</v>
      </c>
      <c r="AR374" t="s">
        <v>333</v>
      </c>
    </row>
    <row r="375" spans="1:44" ht="15" customHeight="1" x14ac:dyDescent="0.35">
      <c r="A375">
        <v>2</v>
      </c>
      <c r="B375" s="26">
        <f t="shared" si="65"/>
        <v>46273.6875</v>
      </c>
      <c r="C375" t="s">
        <v>70</v>
      </c>
      <c r="D375">
        <v>4</v>
      </c>
      <c r="E375" s="26">
        <f t="shared" si="66"/>
        <v>46273.864583333343</v>
      </c>
      <c r="F375" s="26">
        <f t="shared" si="67"/>
        <v>46273.843750000007</v>
      </c>
      <c r="G375">
        <f t="shared" si="68"/>
        <v>1</v>
      </c>
      <c r="H375">
        <f t="shared" si="69"/>
        <v>55</v>
      </c>
      <c r="I375" s="27">
        <f t="shared" si="70"/>
        <v>0</v>
      </c>
      <c r="J375" s="28" t="str">
        <f t="shared" si="71"/>
        <v>NULL</v>
      </c>
      <c r="K375" s="29" t="str">
        <f t="shared" si="72"/>
        <v>NULL</v>
      </c>
      <c r="L375" s="26" t="str">
        <f t="shared" si="73"/>
        <v/>
      </c>
      <c r="M375" t="str">
        <f t="shared" si="74"/>
        <v>UNKNOWN - NO RATE</v>
      </c>
      <c r="N375" s="28" t="str">
        <f t="shared" si="75"/>
        <v>NULL</v>
      </c>
      <c r="O375" t="str">
        <f t="shared" si="76"/>
        <v/>
      </c>
      <c r="P375" t="str">
        <f t="shared" si="77"/>
        <v/>
      </c>
      <c r="Q375" s="10" t="s">
        <v>155</v>
      </c>
      <c r="R375" s="10"/>
      <c r="S375" s="16">
        <v>0</v>
      </c>
      <c r="T375" s="13"/>
      <c r="U375" s="14"/>
      <c r="V375" s="11"/>
      <c r="W375" s="10" t="s">
        <v>155</v>
      </c>
      <c r="X375" s="29"/>
      <c r="AA375" t="s">
        <v>331</v>
      </c>
      <c r="AB375">
        <v>0</v>
      </c>
      <c r="AI375" t="s">
        <v>155</v>
      </c>
      <c r="AQ375" t="s">
        <v>155</v>
      </c>
      <c r="AR375" t="s">
        <v>333</v>
      </c>
    </row>
    <row r="376" spans="1:44" ht="15" customHeight="1" x14ac:dyDescent="0.35">
      <c r="A376">
        <v>2</v>
      </c>
      <c r="B376" s="26">
        <f t="shared" si="65"/>
        <v>46273.6875</v>
      </c>
      <c r="C376" t="s">
        <v>70</v>
      </c>
      <c r="D376">
        <v>5</v>
      </c>
      <c r="E376" s="26">
        <f t="shared" si="66"/>
        <v>46273.864583333343</v>
      </c>
      <c r="F376" s="26">
        <f t="shared" si="67"/>
        <v>46273.843750000007</v>
      </c>
      <c r="G376">
        <f t="shared" si="68"/>
        <v>0</v>
      </c>
      <c r="H376">
        <f t="shared" si="69"/>
        <v>10</v>
      </c>
      <c r="I376" s="27">
        <f t="shared" si="70"/>
        <v>0</v>
      </c>
      <c r="J376" s="28" t="str">
        <f t="shared" si="71"/>
        <v>NULL</v>
      </c>
      <c r="K376" s="29" t="str">
        <f t="shared" si="72"/>
        <v/>
      </c>
      <c r="L376" s="26" t="str">
        <f t="shared" si="73"/>
        <v/>
      </c>
      <c r="M376" t="str">
        <f t="shared" si="74"/>
        <v/>
      </c>
      <c r="N376" s="28" t="str">
        <f t="shared" si="75"/>
        <v>NULL</v>
      </c>
      <c r="O376" t="str">
        <f t="shared" si="76"/>
        <v/>
      </c>
      <c r="P376" t="str">
        <f t="shared" si="77"/>
        <v/>
      </c>
      <c r="Q376" s="10"/>
      <c r="R376" s="10"/>
      <c r="S376" s="16">
        <v>0</v>
      </c>
      <c r="T376" s="13"/>
      <c r="U376" s="14"/>
      <c r="V376" s="11"/>
      <c r="W376" s="10"/>
      <c r="X376" s="29"/>
      <c r="AA376" t="s">
        <v>331</v>
      </c>
      <c r="AB376">
        <v>0</v>
      </c>
      <c r="AR376" t="s">
        <v>333</v>
      </c>
    </row>
    <row r="377" spans="1:44" ht="15" customHeight="1" x14ac:dyDescent="0.35">
      <c r="A377">
        <v>2</v>
      </c>
      <c r="B377" s="26">
        <f t="shared" si="65"/>
        <v>46273.6875</v>
      </c>
      <c r="C377" t="s">
        <v>70</v>
      </c>
      <c r="D377">
        <v>6</v>
      </c>
      <c r="E377" s="26">
        <f t="shared" si="66"/>
        <v>46273.864583333343</v>
      </c>
      <c r="F377" s="26">
        <f t="shared" si="67"/>
        <v>46273.843750000007</v>
      </c>
      <c r="G377">
        <f t="shared" si="68"/>
        <v>0</v>
      </c>
      <c r="H377">
        <f t="shared" si="69"/>
        <v>0</v>
      </c>
      <c r="I377" s="27">
        <f t="shared" si="70"/>
        <v>0</v>
      </c>
      <c r="J377" s="28" t="str">
        <f t="shared" si="71"/>
        <v>NULL</v>
      </c>
      <c r="K377" s="29" t="str">
        <f t="shared" si="72"/>
        <v/>
      </c>
      <c r="L377" s="26" t="str">
        <f t="shared" si="73"/>
        <v/>
      </c>
      <c r="M377" t="str">
        <f t="shared" si="74"/>
        <v/>
      </c>
      <c r="N377" s="28" t="str">
        <f t="shared" si="75"/>
        <v>NULL</v>
      </c>
      <c r="O377" t="str">
        <f t="shared" si="76"/>
        <v/>
      </c>
      <c r="P377" t="str">
        <f t="shared" si="77"/>
        <v/>
      </c>
      <c r="Q377" s="10"/>
      <c r="R377" s="10"/>
      <c r="S377" s="16">
        <v>0</v>
      </c>
      <c r="T377" s="13"/>
      <c r="U377" s="14"/>
      <c r="V377" s="11"/>
      <c r="W377" s="10"/>
      <c r="X377" s="29"/>
      <c r="AA377" t="s">
        <v>331</v>
      </c>
      <c r="AB377">
        <v>0</v>
      </c>
      <c r="AR377" t="s">
        <v>333</v>
      </c>
    </row>
    <row r="378" spans="1:44" ht="15" customHeight="1" x14ac:dyDescent="0.35">
      <c r="A378">
        <v>2</v>
      </c>
      <c r="B378" s="26">
        <f t="shared" si="65"/>
        <v>46273.6875</v>
      </c>
      <c r="C378" t="s">
        <v>71</v>
      </c>
      <c r="D378">
        <v>1</v>
      </c>
      <c r="E378" s="26">
        <f t="shared" si="66"/>
        <v>46273.875</v>
      </c>
      <c r="F378" s="26">
        <f t="shared" si="67"/>
        <v>46273.854166666664</v>
      </c>
      <c r="G378">
        <f t="shared" si="68"/>
        <v>0</v>
      </c>
      <c r="H378">
        <f t="shared" si="69"/>
        <v>132</v>
      </c>
      <c r="I378" s="27">
        <f t="shared" si="70"/>
        <v>3</v>
      </c>
      <c r="J378" s="28">
        <f t="shared" si="71"/>
        <v>160.87081065597249</v>
      </c>
      <c r="K378" s="29" t="str">
        <f t="shared" si="72"/>
        <v/>
      </c>
      <c r="L378" s="26" t="str">
        <f t="shared" si="73"/>
        <v/>
      </c>
      <c r="M378" t="str">
        <f t="shared" si="74"/>
        <v/>
      </c>
      <c r="N378" s="28">
        <f t="shared" si="75"/>
        <v>53.623603551990833</v>
      </c>
      <c r="O378" t="str">
        <f t="shared" si="76"/>
        <v/>
      </c>
      <c r="P378" t="str">
        <f t="shared" si="77"/>
        <v/>
      </c>
      <c r="Q378" s="10"/>
      <c r="R378" s="10"/>
      <c r="S378" s="16">
        <v>3</v>
      </c>
      <c r="T378" s="13">
        <v>160.87081065597249</v>
      </c>
      <c r="U378" s="14"/>
      <c r="V378" s="11"/>
      <c r="W378" s="10"/>
      <c r="X378" s="29"/>
      <c r="AA378" t="s">
        <v>331</v>
      </c>
      <c r="AB378">
        <v>3</v>
      </c>
      <c r="AC378">
        <v>110.5116279069767</v>
      </c>
      <c r="AD378">
        <v>207.69230769230771</v>
      </c>
      <c r="AL378">
        <v>110.5116279069767</v>
      </c>
      <c r="AM378">
        <v>207.69230769230771</v>
      </c>
      <c r="AR378" t="s">
        <v>334</v>
      </c>
    </row>
    <row r="379" spans="1:44" ht="15" customHeight="1" x14ac:dyDescent="0.35">
      <c r="A379">
        <v>2</v>
      </c>
      <c r="B379" s="26">
        <f t="shared" si="65"/>
        <v>46273.6875</v>
      </c>
      <c r="C379" t="s">
        <v>71</v>
      </c>
      <c r="D379">
        <v>2</v>
      </c>
      <c r="E379" s="26">
        <f t="shared" si="66"/>
        <v>46273.875</v>
      </c>
      <c r="F379" s="26">
        <f t="shared" si="67"/>
        <v>46273.854166666664</v>
      </c>
      <c r="G379">
        <f t="shared" si="68"/>
        <v>0</v>
      </c>
      <c r="H379">
        <f t="shared" si="69"/>
        <v>50</v>
      </c>
      <c r="I379" s="27">
        <f t="shared" si="70"/>
        <v>1</v>
      </c>
      <c r="J379" s="28">
        <f t="shared" si="71"/>
        <v>0</v>
      </c>
      <c r="K379" s="29" t="str">
        <f t="shared" si="72"/>
        <v/>
      </c>
      <c r="L379" s="26" t="str">
        <f t="shared" si="73"/>
        <v/>
      </c>
      <c r="M379" t="str">
        <f t="shared" si="74"/>
        <v/>
      </c>
      <c r="N379" s="28" t="str">
        <f t="shared" si="75"/>
        <v>NULL</v>
      </c>
      <c r="O379" t="str">
        <f t="shared" si="76"/>
        <v/>
      </c>
      <c r="P379" t="str">
        <f t="shared" si="77"/>
        <v/>
      </c>
      <c r="Q379" s="10"/>
      <c r="R379" s="10"/>
      <c r="S379" s="16">
        <v>1</v>
      </c>
      <c r="T379" s="13">
        <v>0</v>
      </c>
      <c r="U379" s="14"/>
      <c r="V379" s="11"/>
      <c r="W379" s="10"/>
      <c r="X379" s="29"/>
      <c r="AA379" t="s">
        <v>331</v>
      </c>
      <c r="AB379">
        <v>0</v>
      </c>
      <c r="AR379" t="s">
        <v>333</v>
      </c>
    </row>
    <row r="380" spans="1:44" ht="15" customHeight="1" x14ac:dyDescent="0.35">
      <c r="A380">
        <v>2</v>
      </c>
      <c r="B380" s="26">
        <f t="shared" si="65"/>
        <v>46273.6875</v>
      </c>
      <c r="C380" t="s">
        <v>71</v>
      </c>
      <c r="D380">
        <v>3</v>
      </c>
      <c r="E380" s="26">
        <f t="shared" si="66"/>
        <v>46273.875</v>
      </c>
      <c r="F380" s="26">
        <f t="shared" si="67"/>
        <v>46273.854166666664</v>
      </c>
      <c r="G380">
        <f t="shared" si="68"/>
        <v>1</v>
      </c>
      <c r="H380">
        <f t="shared" si="69"/>
        <v>75</v>
      </c>
      <c r="I380" s="27">
        <f t="shared" si="70"/>
        <v>0</v>
      </c>
      <c r="J380" s="28" t="str">
        <f t="shared" si="71"/>
        <v>NULL</v>
      </c>
      <c r="K380" s="29" t="str">
        <f t="shared" si="72"/>
        <v>NULL</v>
      </c>
      <c r="L380" s="26" t="str">
        <f t="shared" si="73"/>
        <v/>
      </c>
      <c r="M380" t="str">
        <f t="shared" si="74"/>
        <v>UNKNOWN - NO RATE</v>
      </c>
      <c r="N380" s="28" t="str">
        <f t="shared" si="75"/>
        <v>NULL</v>
      </c>
      <c r="O380" t="str">
        <f t="shared" si="76"/>
        <v/>
      </c>
      <c r="P380" t="str">
        <f t="shared" si="77"/>
        <v/>
      </c>
      <c r="Q380" s="10" t="s">
        <v>155</v>
      </c>
      <c r="R380" s="10"/>
      <c r="S380" s="16">
        <v>0</v>
      </c>
      <c r="T380" s="13"/>
      <c r="U380" s="14"/>
      <c r="V380" s="11"/>
      <c r="W380" s="10" t="s">
        <v>155</v>
      </c>
      <c r="X380" s="29"/>
      <c r="AA380" t="s">
        <v>331</v>
      </c>
      <c r="AB380">
        <v>0</v>
      </c>
      <c r="AI380" t="s">
        <v>155</v>
      </c>
      <c r="AQ380" t="s">
        <v>155</v>
      </c>
      <c r="AR380" t="s">
        <v>333</v>
      </c>
    </row>
    <row r="381" spans="1:44" ht="15" customHeight="1" x14ac:dyDescent="0.35">
      <c r="A381">
        <v>2</v>
      </c>
      <c r="B381" s="26">
        <f t="shared" si="65"/>
        <v>46273.6875</v>
      </c>
      <c r="C381" t="s">
        <v>71</v>
      </c>
      <c r="D381">
        <v>4</v>
      </c>
      <c r="E381" s="26">
        <f t="shared" si="66"/>
        <v>46273.875</v>
      </c>
      <c r="F381" s="26">
        <f t="shared" si="67"/>
        <v>46273.854166666664</v>
      </c>
      <c r="G381">
        <f t="shared" si="68"/>
        <v>2</v>
      </c>
      <c r="H381">
        <f t="shared" si="69"/>
        <v>57</v>
      </c>
      <c r="I381" s="27">
        <f t="shared" si="70"/>
        <v>0</v>
      </c>
      <c r="J381" s="28" t="str">
        <f t="shared" si="71"/>
        <v>NULL</v>
      </c>
      <c r="K381" s="29" t="str">
        <f t="shared" si="72"/>
        <v>NULL</v>
      </c>
      <c r="L381" s="26" t="str">
        <f t="shared" si="73"/>
        <v/>
      </c>
      <c r="M381" t="str">
        <f t="shared" si="74"/>
        <v>UNKNOWN - NO RATE</v>
      </c>
      <c r="N381" s="28" t="str">
        <f t="shared" si="75"/>
        <v>NULL</v>
      </c>
      <c r="O381" t="str">
        <f t="shared" si="76"/>
        <v/>
      </c>
      <c r="P381" t="str">
        <f t="shared" si="77"/>
        <v/>
      </c>
      <c r="Q381" s="10" t="s">
        <v>155</v>
      </c>
      <c r="R381" s="10"/>
      <c r="S381" s="16">
        <v>0</v>
      </c>
      <c r="T381" s="13"/>
      <c r="U381" s="14"/>
      <c r="V381" s="11"/>
      <c r="W381" s="10" t="s">
        <v>155</v>
      </c>
      <c r="X381" s="29"/>
      <c r="AA381" t="s">
        <v>331</v>
      </c>
      <c r="AB381">
        <v>0</v>
      </c>
      <c r="AI381" t="s">
        <v>155</v>
      </c>
      <c r="AQ381" t="s">
        <v>155</v>
      </c>
      <c r="AR381" t="s">
        <v>333</v>
      </c>
    </row>
    <row r="382" spans="1:44" ht="15" customHeight="1" x14ac:dyDescent="0.35">
      <c r="A382">
        <v>2</v>
      </c>
      <c r="B382" s="26">
        <f t="shared" si="65"/>
        <v>46273.6875</v>
      </c>
      <c r="C382" t="s">
        <v>71</v>
      </c>
      <c r="D382">
        <v>5</v>
      </c>
      <c r="E382" s="26">
        <f t="shared" si="66"/>
        <v>46273.875</v>
      </c>
      <c r="F382" s="26">
        <f t="shared" si="67"/>
        <v>46273.854166666664</v>
      </c>
      <c r="G382">
        <f t="shared" si="68"/>
        <v>1</v>
      </c>
      <c r="H382">
        <f t="shared" si="69"/>
        <v>11</v>
      </c>
      <c r="I382" s="27">
        <f t="shared" si="70"/>
        <v>0</v>
      </c>
      <c r="J382" s="28" t="str">
        <f t="shared" si="71"/>
        <v>NULL</v>
      </c>
      <c r="K382" s="29" t="str">
        <f t="shared" si="72"/>
        <v>NULL</v>
      </c>
      <c r="L382" s="26" t="str">
        <f t="shared" si="73"/>
        <v/>
      </c>
      <c r="M382" t="str">
        <f t="shared" si="74"/>
        <v>UNKNOWN - NO RATE</v>
      </c>
      <c r="N382" s="28" t="str">
        <f t="shared" si="75"/>
        <v>NULL</v>
      </c>
      <c r="O382" t="str">
        <f t="shared" si="76"/>
        <v/>
      </c>
      <c r="P382" t="str">
        <f t="shared" si="77"/>
        <v/>
      </c>
      <c r="Q382" s="10" t="s">
        <v>155</v>
      </c>
      <c r="R382" s="10"/>
      <c r="S382" s="16">
        <v>0</v>
      </c>
      <c r="T382" s="13"/>
      <c r="U382" s="14"/>
      <c r="V382" s="11"/>
      <c r="W382" s="10" t="s">
        <v>155</v>
      </c>
      <c r="X382" s="29"/>
      <c r="AA382" t="s">
        <v>331</v>
      </c>
      <c r="AB382">
        <v>0</v>
      </c>
      <c r="AI382" t="s">
        <v>155</v>
      </c>
      <c r="AQ382" t="s">
        <v>155</v>
      </c>
      <c r="AR382" t="s">
        <v>333</v>
      </c>
    </row>
    <row r="383" spans="1:44" ht="15" customHeight="1" x14ac:dyDescent="0.35">
      <c r="A383">
        <v>2</v>
      </c>
      <c r="B383" s="26">
        <f t="shared" si="65"/>
        <v>46273.6875</v>
      </c>
      <c r="C383" t="s">
        <v>71</v>
      </c>
      <c r="D383">
        <v>6</v>
      </c>
      <c r="E383" s="26">
        <f t="shared" si="66"/>
        <v>46273.875</v>
      </c>
      <c r="F383" s="26">
        <f t="shared" si="67"/>
        <v>46273.854166666664</v>
      </c>
      <c r="G383">
        <f t="shared" si="68"/>
        <v>0</v>
      </c>
      <c r="H383">
        <f t="shared" si="69"/>
        <v>0</v>
      </c>
      <c r="I383" s="27">
        <f t="shared" si="70"/>
        <v>0</v>
      </c>
      <c r="J383" s="28" t="str">
        <f t="shared" si="71"/>
        <v>NULL</v>
      </c>
      <c r="K383" s="29" t="str">
        <f t="shared" si="72"/>
        <v/>
      </c>
      <c r="L383" s="26" t="str">
        <f t="shared" si="73"/>
        <v/>
      </c>
      <c r="M383" t="str">
        <f t="shared" si="74"/>
        <v/>
      </c>
      <c r="N383" s="28" t="str">
        <f t="shared" si="75"/>
        <v>NULL</v>
      </c>
      <c r="O383" t="str">
        <f t="shared" si="76"/>
        <v/>
      </c>
      <c r="P383" t="str">
        <f t="shared" si="77"/>
        <v/>
      </c>
      <c r="Q383" s="10"/>
      <c r="R383" s="10"/>
      <c r="S383" s="16">
        <v>0</v>
      </c>
      <c r="T383" s="13"/>
      <c r="U383" s="14"/>
      <c r="V383" s="11"/>
      <c r="W383" s="10"/>
      <c r="X383" s="29"/>
      <c r="AA383" t="s">
        <v>331</v>
      </c>
      <c r="AB383">
        <v>0</v>
      </c>
      <c r="AR383" t="s">
        <v>333</v>
      </c>
    </row>
    <row r="384" spans="1:44" ht="15" customHeight="1" x14ac:dyDescent="0.35">
      <c r="A384">
        <v>2</v>
      </c>
      <c r="B384" s="26">
        <f t="shared" si="65"/>
        <v>46273.6875</v>
      </c>
      <c r="C384" t="s">
        <v>72</v>
      </c>
      <c r="D384">
        <v>1</v>
      </c>
      <c r="E384" s="26">
        <f t="shared" si="66"/>
        <v>46273.875</v>
      </c>
      <c r="F384" s="26">
        <f t="shared" si="67"/>
        <v>46273.854166666664</v>
      </c>
      <c r="G384">
        <f t="shared" si="68"/>
        <v>4</v>
      </c>
      <c r="H384">
        <f t="shared" si="69"/>
        <v>132</v>
      </c>
      <c r="I384" s="27">
        <f t="shared" si="70"/>
        <v>3</v>
      </c>
      <c r="J384" s="28">
        <f t="shared" si="71"/>
        <v>160.87081065597249</v>
      </c>
      <c r="K384" s="29">
        <f t="shared" si="72"/>
        <v>3.4188924501424502E-2</v>
      </c>
      <c r="L384" s="26">
        <f t="shared" si="73"/>
        <v>46273.721688924503</v>
      </c>
      <c r="M384" t="str">
        <f t="shared" si="74"/>
        <v>YES</v>
      </c>
      <c r="N384" s="28">
        <f t="shared" si="75"/>
        <v>53.623603551990833</v>
      </c>
      <c r="O384" t="str">
        <f t="shared" si="76"/>
        <v/>
      </c>
      <c r="P384" t="str">
        <f t="shared" si="77"/>
        <v/>
      </c>
      <c r="Q384" s="10" t="s">
        <v>151</v>
      </c>
      <c r="R384" s="10"/>
      <c r="S384" s="16">
        <v>3</v>
      </c>
      <c r="T384" s="13">
        <v>160.87081065597249</v>
      </c>
      <c r="U384" s="14">
        <v>3.4188924502314817E-2</v>
      </c>
      <c r="V384" s="11">
        <v>46273.721688924503</v>
      </c>
      <c r="W384" s="10" t="s">
        <v>151</v>
      </c>
      <c r="X384" s="29">
        <v>0</v>
      </c>
      <c r="AA384" t="s">
        <v>331</v>
      </c>
      <c r="AB384">
        <v>3</v>
      </c>
      <c r="AC384">
        <v>110.5116279069767</v>
      </c>
      <c r="AD384">
        <v>207.69230769230771</v>
      </c>
      <c r="AE384" s="54">
        <v>2.6481481481481481E-2</v>
      </c>
      <c r="AF384" s="54">
        <v>4.9768518518518517E-2</v>
      </c>
      <c r="AG384" s="53">
        <v>46273.71398148148</v>
      </c>
      <c r="AH384" s="53">
        <v>46273.737268518518</v>
      </c>
      <c r="AI384" t="s">
        <v>151</v>
      </c>
      <c r="AL384">
        <v>110.5116279069767</v>
      </c>
      <c r="AM384">
        <v>207.69230769230771</v>
      </c>
      <c r="AN384" s="54">
        <v>2.6481481481481481E-2</v>
      </c>
      <c r="AO384" s="54">
        <v>4.9768518518518517E-2</v>
      </c>
      <c r="AP384" s="53">
        <v>46273.737268518518</v>
      </c>
      <c r="AQ384" t="s">
        <v>151</v>
      </c>
      <c r="AR384" t="s">
        <v>334</v>
      </c>
    </row>
    <row r="385" spans="1:44" ht="15" customHeight="1" x14ac:dyDescent="0.35">
      <c r="A385">
        <v>2</v>
      </c>
      <c r="B385" s="26">
        <f t="shared" si="65"/>
        <v>46273.6875</v>
      </c>
      <c r="C385" t="s">
        <v>72</v>
      </c>
      <c r="D385">
        <v>2</v>
      </c>
      <c r="E385" s="26">
        <f t="shared" si="66"/>
        <v>46273.875</v>
      </c>
      <c r="F385" s="26">
        <f t="shared" si="67"/>
        <v>46273.854166666664</v>
      </c>
      <c r="G385">
        <f t="shared" si="68"/>
        <v>1</v>
      </c>
      <c r="H385">
        <f t="shared" si="69"/>
        <v>50</v>
      </c>
      <c r="I385" s="27">
        <f t="shared" si="70"/>
        <v>1</v>
      </c>
      <c r="J385" s="28">
        <f t="shared" si="71"/>
        <v>0</v>
      </c>
      <c r="K385" s="29" t="str">
        <f t="shared" si="72"/>
        <v>NULL</v>
      </c>
      <c r="L385" s="26" t="str">
        <f t="shared" si="73"/>
        <v/>
      </c>
      <c r="M385" t="str">
        <f t="shared" si="74"/>
        <v>UNKNOWN - NO RATE</v>
      </c>
      <c r="N385" s="28" t="str">
        <f t="shared" si="75"/>
        <v>NULL</v>
      </c>
      <c r="O385" t="str">
        <f t="shared" si="76"/>
        <v/>
      </c>
      <c r="P385" t="str">
        <f t="shared" si="77"/>
        <v/>
      </c>
      <c r="Q385" s="10" t="s">
        <v>155</v>
      </c>
      <c r="R385" s="10"/>
      <c r="S385" s="16">
        <v>1</v>
      </c>
      <c r="T385" s="13">
        <v>0</v>
      </c>
      <c r="U385" s="14"/>
      <c r="V385" s="11"/>
      <c r="W385" s="10" t="s">
        <v>155</v>
      </c>
      <c r="X385" s="29"/>
      <c r="AA385" t="s">
        <v>331</v>
      </c>
      <c r="AB385">
        <v>0</v>
      </c>
      <c r="AI385" t="s">
        <v>155</v>
      </c>
      <c r="AQ385" t="s">
        <v>155</v>
      </c>
      <c r="AR385" t="s">
        <v>333</v>
      </c>
    </row>
    <row r="386" spans="1:44" ht="15" customHeight="1" x14ac:dyDescent="0.35">
      <c r="A386">
        <v>2</v>
      </c>
      <c r="B386" s="26">
        <f t="shared" si="65"/>
        <v>46273.6875</v>
      </c>
      <c r="C386" t="s">
        <v>72</v>
      </c>
      <c r="D386">
        <v>3</v>
      </c>
      <c r="E386" s="26">
        <f t="shared" si="66"/>
        <v>46273.875</v>
      </c>
      <c r="F386" s="26">
        <f t="shared" si="67"/>
        <v>46273.854166666664</v>
      </c>
      <c r="G386">
        <f t="shared" si="68"/>
        <v>0</v>
      </c>
      <c r="H386">
        <f t="shared" si="69"/>
        <v>75</v>
      </c>
      <c r="I386" s="27">
        <f t="shared" si="70"/>
        <v>0</v>
      </c>
      <c r="J386" s="28" t="str">
        <f t="shared" si="71"/>
        <v>NULL</v>
      </c>
      <c r="K386" s="29" t="str">
        <f t="shared" si="72"/>
        <v/>
      </c>
      <c r="L386" s="26" t="str">
        <f t="shared" si="73"/>
        <v/>
      </c>
      <c r="M386" t="str">
        <f t="shared" si="74"/>
        <v/>
      </c>
      <c r="N386" s="28" t="str">
        <f t="shared" si="75"/>
        <v>NULL</v>
      </c>
      <c r="O386" t="str">
        <f t="shared" si="76"/>
        <v/>
      </c>
      <c r="P386" t="str">
        <f t="shared" si="77"/>
        <v/>
      </c>
      <c r="Q386" s="10"/>
      <c r="R386" s="10"/>
      <c r="S386" s="16">
        <v>0</v>
      </c>
      <c r="T386" s="13"/>
      <c r="U386" s="14"/>
      <c r="V386" s="11"/>
      <c r="W386" s="10"/>
      <c r="X386" s="29"/>
      <c r="AA386" t="s">
        <v>331</v>
      </c>
      <c r="AB386">
        <v>0</v>
      </c>
      <c r="AR386" t="s">
        <v>333</v>
      </c>
    </row>
    <row r="387" spans="1:44" ht="15" customHeight="1" x14ac:dyDescent="0.35">
      <c r="A387">
        <v>2</v>
      </c>
      <c r="B387" s="26">
        <f t="shared" si="65"/>
        <v>46273.6875</v>
      </c>
      <c r="C387" t="s">
        <v>72</v>
      </c>
      <c r="D387">
        <v>4</v>
      </c>
      <c r="E387" s="26">
        <f t="shared" si="66"/>
        <v>46273.875</v>
      </c>
      <c r="F387" s="26">
        <f t="shared" si="67"/>
        <v>46273.854166666664</v>
      </c>
      <c r="G387">
        <f t="shared" si="68"/>
        <v>0</v>
      </c>
      <c r="H387">
        <f t="shared" si="69"/>
        <v>57</v>
      </c>
      <c r="I387" s="27">
        <f t="shared" si="70"/>
        <v>0</v>
      </c>
      <c r="J387" s="28" t="str">
        <f t="shared" si="71"/>
        <v>NULL</v>
      </c>
      <c r="K387" s="29" t="str">
        <f t="shared" si="72"/>
        <v/>
      </c>
      <c r="L387" s="26" t="str">
        <f t="shared" si="73"/>
        <v/>
      </c>
      <c r="M387" t="str">
        <f t="shared" si="74"/>
        <v/>
      </c>
      <c r="N387" s="28" t="str">
        <f t="shared" si="75"/>
        <v>NULL</v>
      </c>
      <c r="O387" t="str">
        <f t="shared" si="76"/>
        <v/>
      </c>
      <c r="P387" t="str">
        <f t="shared" si="77"/>
        <v/>
      </c>
      <c r="Q387" s="10"/>
      <c r="R387" s="10"/>
      <c r="S387" s="16">
        <v>0</v>
      </c>
      <c r="T387" s="13"/>
      <c r="U387" s="14"/>
      <c r="V387" s="11"/>
      <c r="W387" s="10"/>
      <c r="X387" s="29"/>
      <c r="AA387" t="s">
        <v>331</v>
      </c>
      <c r="AB387">
        <v>0</v>
      </c>
      <c r="AR387" t="s">
        <v>333</v>
      </c>
    </row>
    <row r="388" spans="1:44" ht="15" customHeight="1" x14ac:dyDescent="0.35">
      <c r="A388">
        <v>2</v>
      </c>
      <c r="B388" s="26">
        <f t="shared" si="65"/>
        <v>46273.6875</v>
      </c>
      <c r="C388" t="s">
        <v>72</v>
      </c>
      <c r="D388">
        <v>5</v>
      </c>
      <c r="E388" s="26">
        <f t="shared" si="66"/>
        <v>46273.875</v>
      </c>
      <c r="F388" s="26">
        <f t="shared" si="67"/>
        <v>46273.854166666664</v>
      </c>
      <c r="G388">
        <f t="shared" si="68"/>
        <v>0</v>
      </c>
      <c r="H388">
        <f t="shared" si="69"/>
        <v>11</v>
      </c>
      <c r="I388" s="27">
        <f t="shared" si="70"/>
        <v>0</v>
      </c>
      <c r="J388" s="28" t="str">
        <f t="shared" si="71"/>
        <v>NULL</v>
      </c>
      <c r="K388" s="29" t="str">
        <f t="shared" si="72"/>
        <v/>
      </c>
      <c r="L388" s="26" t="str">
        <f t="shared" si="73"/>
        <v/>
      </c>
      <c r="M388" t="str">
        <f t="shared" si="74"/>
        <v/>
      </c>
      <c r="N388" s="28" t="str">
        <f t="shared" si="75"/>
        <v>NULL</v>
      </c>
      <c r="O388" t="str">
        <f t="shared" si="76"/>
        <v/>
      </c>
      <c r="P388" t="str">
        <f t="shared" si="77"/>
        <v/>
      </c>
      <c r="Q388" s="10"/>
      <c r="R388" s="10"/>
      <c r="S388" s="16">
        <v>0</v>
      </c>
      <c r="T388" s="13"/>
      <c r="U388" s="14"/>
      <c r="V388" s="11"/>
      <c r="W388" s="10"/>
      <c r="X388" s="29"/>
      <c r="AA388" t="s">
        <v>331</v>
      </c>
      <c r="AB388">
        <v>0</v>
      </c>
      <c r="AR388" t="s">
        <v>333</v>
      </c>
    </row>
    <row r="389" spans="1:44" ht="15" customHeight="1" x14ac:dyDescent="0.35">
      <c r="A389">
        <v>2</v>
      </c>
      <c r="B389" s="26">
        <f t="shared" si="65"/>
        <v>46273.6875</v>
      </c>
      <c r="C389" t="s">
        <v>72</v>
      </c>
      <c r="D389">
        <v>6</v>
      </c>
      <c r="E389" s="26">
        <f t="shared" si="66"/>
        <v>46273.875</v>
      </c>
      <c r="F389" s="26">
        <f t="shared" si="67"/>
        <v>46273.854166666664</v>
      </c>
      <c r="G389">
        <f t="shared" si="68"/>
        <v>0</v>
      </c>
      <c r="H389">
        <f t="shared" si="69"/>
        <v>0</v>
      </c>
      <c r="I389" s="27">
        <f t="shared" si="70"/>
        <v>0</v>
      </c>
      <c r="J389" s="28" t="str">
        <f t="shared" si="71"/>
        <v>NULL</v>
      </c>
      <c r="K389" s="29" t="str">
        <f t="shared" si="72"/>
        <v/>
      </c>
      <c r="L389" s="26" t="str">
        <f t="shared" si="73"/>
        <v/>
      </c>
      <c r="M389" t="str">
        <f t="shared" si="74"/>
        <v/>
      </c>
      <c r="N389" s="28" t="str">
        <f t="shared" si="75"/>
        <v>NULL</v>
      </c>
      <c r="O389" t="str">
        <f t="shared" si="76"/>
        <v/>
      </c>
      <c r="P389" t="str">
        <f t="shared" si="77"/>
        <v/>
      </c>
      <c r="Q389" s="10"/>
      <c r="R389" s="10"/>
      <c r="S389" s="16">
        <v>0</v>
      </c>
      <c r="T389" s="13"/>
      <c r="U389" s="14"/>
      <c r="V389" s="11"/>
      <c r="W389" s="10"/>
      <c r="X389" s="29"/>
      <c r="AA389" t="s">
        <v>331</v>
      </c>
      <c r="AB389">
        <v>0</v>
      </c>
      <c r="AR389" t="s">
        <v>333</v>
      </c>
    </row>
    <row r="390" spans="1:44" ht="15" customHeight="1" x14ac:dyDescent="0.35">
      <c r="A390">
        <v>2</v>
      </c>
      <c r="B390" s="26">
        <f t="shared" ref="B390:B453" si="78">INDEX(SNAP_TIMES,MATCH(A390,SNAP_NOS,0))</f>
        <v>46273.6875</v>
      </c>
      <c r="C390" t="s">
        <v>73</v>
      </c>
      <c r="D390">
        <v>1</v>
      </c>
      <c r="E390" s="26">
        <f t="shared" ref="E390:E453" si="79">IF(AND(INDEX(SH_CHG,MATCH(C390,SH_ID,0))&lt;&gt;"",B390&gt;=INDEX(SH_CHG,MATCH(C390,SH_ID,0))),INDEX(SH_DEP,MATCH(C390,SH_ID,0)),INDEX(SH_ORIG,MATCH(C390,SH_ID,0)))</f>
        <v>46273.875</v>
      </c>
      <c r="F390" s="26">
        <f t="shared" ref="F390:F453" si="80">E390-LOADING_MINUTES/1440</f>
        <v>46273.854166666664</v>
      </c>
      <c r="G390">
        <f t="shared" ref="G390:G453" si="81">COUNTIFS(OL_SNAP,A390,OL_EFF,C390,OL_WT,D390,OL_OPEN,"&gt;0")</f>
        <v>2</v>
      </c>
      <c r="H390">
        <f t="shared" ref="H390:H453" si="82">SUMIFS($G$6:$G$3569,$A$6:$A$3569,A390,$D$6:$D$3569,D390,$F$6:$F$3569,"&lt;="&amp;F390)</f>
        <v>132</v>
      </c>
      <c r="I390" s="27">
        <f t="shared" ref="I390:I453" si="83">INDEX(C_RES,MATCH(1,INDEX((C_SN=A390)*(C_WT=D390),0),0))</f>
        <v>3</v>
      </c>
      <c r="J390" s="28">
        <f t="shared" ref="J390:J453" si="84">INDEX(C_RL,MATCH(1,INDEX((C_SN=A390)*(C_WT=D390),0),0))</f>
        <v>160.87081065597249</v>
      </c>
      <c r="K390" s="29">
        <f t="shared" ref="K390:K453" si="85">IF(G390=0,"",IF(ISNUMBER(J390),IF(J390&gt;0,H390/J390/24,"NULL"),"NULL"))</f>
        <v>3.4188924501424502E-2</v>
      </c>
      <c r="L390" s="26">
        <f t="shared" ref="L390:L453" si="86">IF(ISNUMBER(K390),B390+K390,"")</f>
        <v>46273.721688924503</v>
      </c>
      <c r="M390" t="str">
        <f t="shared" ref="M390:M453" si="87">IF(G390=0,"",IF(B390&gt;=F390,"NO - CUTOFF PASSED",IF(ISNUMBER(K390),IF(L390&lt;=F390,"YES","NO"),"UNKNOWN - NO RATE")))</f>
        <v>YES</v>
      </c>
      <c r="N390" s="28">
        <f t="shared" ref="N390:N453" si="88">IFERROR(IF(AND(INDEX(C_HRS,MATCH(1,INDEX((C_SN=A390)*(C_WT=D390),0),0))&gt;0,INDEX(C_TL,MATCH(1,INDEX((C_SN=A390)*(C_WT=D390),0),0))&gt;0),INDEX(C_TL,MATCH(1,INDEX((C_SN=A390)*(C_WT=D390),0),0))/INDEX(C_HRS,MATCH(1,INDEX((C_SN=A390)*(C_WT=D390),0),0)),"NULL"),"NULL")</f>
        <v>53.623603551990833</v>
      </c>
      <c r="O390" t="str">
        <f t="shared" ref="O390:O453" si="89">IF(M390="NO",IF(ISNUMBER(N390),ROUNDUP(H390/(N390*(F390-B390)*24),0),"CANNOT ESTIMATE - NO RATE"),"")</f>
        <v/>
      </c>
      <c r="P390" t="str">
        <f t="shared" ref="P390:P453" si="90">IF(ISNUMBER(O390),MAX(0,O390-I390),O390)</f>
        <v/>
      </c>
      <c r="Q390" s="10" t="s">
        <v>151</v>
      </c>
      <c r="R390" s="10"/>
      <c r="S390" s="16">
        <v>3</v>
      </c>
      <c r="T390" s="13">
        <v>160.87081065597249</v>
      </c>
      <c r="U390" s="14">
        <v>3.4188924502314817E-2</v>
      </c>
      <c r="V390" s="11">
        <v>46273.721688924503</v>
      </c>
      <c r="W390" s="10" t="s">
        <v>151</v>
      </c>
      <c r="X390" s="29">
        <v>0</v>
      </c>
      <c r="AA390" t="s">
        <v>331</v>
      </c>
      <c r="AB390">
        <v>3</v>
      </c>
      <c r="AC390">
        <v>110.5116279069767</v>
      </c>
      <c r="AD390">
        <v>207.69230769230771</v>
      </c>
      <c r="AE390" s="54">
        <v>2.6481481481481481E-2</v>
      </c>
      <c r="AF390" s="54">
        <v>4.9768518518518517E-2</v>
      </c>
      <c r="AG390" s="53">
        <v>46273.71398148148</v>
      </c>
      <c r="AH390" s="53">
        <v>46273.737268518518</v>
      </c>
      <c r="AI390" t="s">
        <v>151</v>
      </c>
      <c r="AL390">
        <v>110.5116279069767</v>
      </c>
      <c r="AM390">
        <v>207.69230769230771</v>
      </c>
      <c r="AN390" s="54">
        <v>2.6481481481481481E-2</v>
      </c>
      <c r="AO390" s="54">
        <v>4.9768518518518517E-2</v>
      </c>
      <c r="AP390" s="53">
        <v>46273.737268518518</v>
      </c>
      <c r="AQ390" t="s">
        <v>151</v>
      </c>
      <c r="AR390" t="s">
        <v>334</v>
      </c>
    </row>
    <row r="391" spans="1:44" ht="15" customHeight="1" x14ac:dyDescent="0.35">
      <c r="A391">
        <v>2</v>
      </c>
      <c r="B391" s="26">
        <f t="shared" si="78"/>
        <v>46273.6875</v>
      </c>
      <c r="C391" t="s">
        <v>73</v>
      </c>
      <c r="D391">
        <v>2</v>
      </c>
      <c r="E391" s="26">
        <f t="shared" si="79"/>
        <v>46273.875</v>
      </c>
      <c r="F391" s="26">
        <f t="shared" si="80"/>
        <v>46273.854166666664</v>
      </c>
      <c r="G391">
        <f t="shared" si="81"/>
        <v>0</v>
      </c>
      <c r="H391">
        <f t="shared" si="82"/>
        <v>50</v>
      </c>
      <c r="I391" s="27">
        <f t="shared" si="83"/>
        <v>1</v>
      </c>
      <c r="J391" s="28">
        <f t="shared" si="84"/>
        <v>0</v>
      </c>
      <c r="K391" s="29" t="str">
        <f t="shared" si="85"/>
        <v/>
      </c>
      <c r="L391" s="26" t="str">
        <f t="shared" si="86"/>
        <v/>
      </c>
      <c r="M391" t="str">
        <f t="shared" si="87"/>
        <v/>
      </c>
      <c r="N391" s="28" t="str">
        <f t="shared" si="88"/>
        <v>NULL</v>
      </c>
      <c r="O391" t="str">
        <f t="shared" si="89"/>
        <v/>
      </c>
      <c r="P391" t="str">
        <f t="shared" si="90"/>
        <v/>
      </c>
      <c r="Q391" s="10"/>
      <c r="R391" s="10"/>
      <c r="S391" s="16">
        <v>1</v>
      </c>
      <c r="T391" s="13">
        <v>0</v>
      </c>
      <c r="U391" s="14"/>
      <c r="V391" s="11"/>
      <c r="W391" s="10"/>
      <c r="X391" s="29"/>
      <c r="AA391" t="s">
        <v>331</v>
      </c>
      <c r="AB391">
        <v>0</v>
      </c>
      <c r="AR391" t="s">
        <v>333</v>
      </c>
    </row>
    <row r="392" spans="1:44" ht="15" customHeight="1" x14ac:dyDescent="0.35">
      <c r="A392">
        <v>2</v>
      </c>
      <c r="B392" s="26">
        <f t="shared" si="78"/>
        <v>46273.6875</v>
      </c>
      <c r="C392" t="s">
        <v>73</v>
      </c>
      <c r="D392">
        <v>3</v>
      </c>
      <c r="E392" s="26">
        <f t="shared" si="79"/>
        <v>46273.875</v>
      </c>
      <c r="F392" s="26">
        <f t="shared" si="80"/>
        <v>46273.854166666664</v>
      </c>
      <c r="G392">
        <f t="shared" si="81"/>
        <v>0</v>
      </c>
      <c r="H392">
        <f t="shared" si="82"/>
        <v>75</v>
      </c>
      <c r="I392" s="27">
        <f t="shared" si="83"/>
        <v>0</v>
      </c>
      <c r="J392" s="28" t="str">
        <f t="shared" si="84"/>
        <v>NULL</v>
      </c>
      <c r="K392" s="29" t="str">
        <f t="shared" si="85"/>
        <v/>
      </c>
      <c r="L392" s="26" t="str">
        <f t="shared" si="86"/>
        <v/>
      </c>
      <c r="M392" t="str">
        <f t="shared" si="87"/>
        <v/>
      </c>
      <c r="N392" s="28" t="str">
        <f t="shared" si="88"/>
        <v>NULL</v>
      </c>
      <c r="O392" t="str">
        <f t="shared" si="89"/>
        <v/>
      </c>
      <c r="P392" t="str">
        <f t="shared" si="90"/>
        <v/>
      </c>
      <c r="Q392" s="10"/>
      <c r="R392" s="10"/>
      <c r="S392" s="16">
        <v>0</v>
      </c>
      <c r="T392" s="13"/>
      <c r="U392" s="14"/>
      <c r="V392" s="11"/>
      <c r="W392" s="10"/>
      <c r="X392" s="29"/>
      <c r="AA392" t="s">
        <v>331</v>
      </c>
      <c r="AB392">
        <v>0</v>
      </c>
      <c r="AR392" t="s">
        <v>333</v>
      </c>
    </row>
    <row r="393" spans="1:44" ht="15" customHeight="1" x14ac:dyDescent="0.35">
      <c r="A393">
        <v>2</v>
      </c>
      <c r="B393" s="26">
        <f t="shared" si="78"/>
        <v>46273.6875</v>
      </c>
      <c r="C393" t="s">
        <v>73</v>
      </c>
      <c r="D393">
        <v>4</v>
      </c>
      <c r="E393" s="26">
        <f t="shared" si="79"/>
        <v>46273.875</v>
      </c>
      <c r="F393" s="26">
        <f t="shared" si="80"/>
        <v>46273.854166666664</v>
      </c>
      <c r="G393">
        <f t="shared" si="81"/>
        <v>0</v>
      </c>
      <c r="H393">
        <f t="shared" si="82"/>
        <v>57</v>
      </c>
      <c r="I393" s="27">
        <f t="shared" si="83"/>
        <v>0</v>
      </c>
      <c r="J393" s="28" t="str">
        <f t="shared" si="84"/>
        <v>NULL</v>
      </c>
      <c r="K393" s="29" t="str">
        <f t="shared" si="85"/>
        <v/>
      </c>
      <c r="L393" s="26" t="str">
        <f t="shared" si="86"/>
        <v/>
      </c>
      <c r="M393" t="str">
        <f t="shared" si="87"/>
        <v/>
      </c>
      <c r="N393" s="28" t="str">
        <f t="shared" si="88"/>
        <v>NULL</v>
      </c>
      <c r="O393" t="str">
        <f t="shared" si="89"/>
        <v/>
      </c>
      <c r="P393" t="str">
        <f t="shared" si="90"/>
        <v/>
      </c>
      <c r="Q393" s="10"/>
      <c r="R393" s="10"/>
      <c r="S393" s="16">
        <v>0</v>
      </c>
      <c r="T393" s="13"/>
      <c r="U393" s="14"/>
      <c r="V393" s="11"/>
      <c r="W393" s="10"/>
      <c r="X393" s="29"/>
      <c r="AA393" t="s">
        <v>331</v>
      </c>
      <c r="AB393">
        <v>0</v>
      </c>
      <c r="AR393" t="s">
        <v>333</v>
      </c>
    </row>
    <row r="394" spans="1:44" ht="15" customHeight="1" x14ac:dyDescent="0.35">
      <c r="A394">
        <v>2</v>
      </c>
      <c r="B394" s="26">
        <f t="shared" si="78"/>
        <v>46273.6875</v>
      </c>
      <c r="C394" t="s">
        <v>73</v>
      </c>
      <c r="D394">
        <v>5</v>
      </c>
      <c r="E394" s="26">
        <f t="shared" si="79"/>
        <v>46273.875</v>
      </c>
      <c r="F394" s="26">
        <f t="shared" si="80"/>
        <v>46273.854166666664</v>
      </c>
      <c r="G394">
        <f t="shared" si="81"/>
        <v>0</v>
      </c>
      <c r="H394">
        <f t="shared" si="82"/>
        <v>11</v>
      </c>
      <c r="I394" s="27">
        <f t="shared" si="83"/>
        <v>0</v>
      </c>
      <c r="J394" s="28" t="str">
        <f t="shared" si="84"/>
        <v>NULL</v>
      </c>
      <c r="K394" s="29" t="str">
        <f t="shared" si="85"/>
        <v/>
      </c>
      <c r="L394" s="26" t="str">
        <f t="shared" si="86"/>
        <v/>
      </c>
      <c r="M394" t="str">
        <f t="shared" si="87"/>
        <v/>
      </c>
      <c r="N394" s="28" t="str">
        <f t="shared" si="88"/>
        <v>NULL</v>
      </c>
      <c r="O394" t="str">
        <f t="shared" si="89"/>
        <v/>
      </c>
      <c r="P394" t="str">
        <f t="shared" si="90"/>
        <v/>
      </c>
      <c r="Q394" s="10"/>
      <c r="R394" s="10"/>
      <c r="S394" s="16">
        <v>0</v>
      </c>
      <c r="T394" s="13"/>
      <c r="U394" s="14"/>
      <c r="V394" s="11"/>
      <c r="W394" s="10"/>
      <c r="X394" s="29"/>
      <c r="AA394" t="s">
        <v>331</v>
      </c>
      <c r="AB394">
        <v>0</v>
      </c>
      <c r="AR394" t="s">
        <v>333</v>
      </c>
    </row>
    <row r="395" spans="1:44" ht="15" customHeight="1" x14ac:dyDescent="0.35">
      <c r="A395">
        <v>2</v>
      </c>
      <c r="B395" s="26">
        <f t="shared" si="78"/>
        <v>46273.6875</v>
      </c>
      <c r="C395" t="s">
        <v>73</v>
      </c>
      <c r="D395">
        <v>6</v>
      </c>
      <c r="E395" s="26">
        <f t="shared" si="79"/>
        <v>46273.875</v>
      </c>
      <c r="F395" s="26">
        <f t="shared" si="80"/>
        <v>46273.854166666664</v>
      </c>
      <c r="G395">
        <f t="shared" si="81"/>
        <v>0</v>
      </c>
      <c r="H395">
        <f t="shared" si="82"/>
        <v>0</v>
      </c>
      <c r="I395" s="27">
        <f t="shared" si="83"/>
        <v>0</v>
      </c>
      <c r="J395" s="28" t="str">
        <f t="shared" si="84"/>
        <v>NULL</v>
      </c>
      <c r="K395" s="29" t="str">
        <f t="shared" si="85"/>
        <v/>
      </c>
      <c r="L395" s="26" t="str">
        <f t="shared" si="86"/>
        <v/>
      </c>
      <c r="M395" t="str">
        <f t="shared" si="87"/>
        <v/>
      </c>
      <c r="N395" s="28" t="str">
        <f t="shared" si="88"/>
        <v>NULL</v>
      </c>
      <c r="O395" t="str">
        <f t="shared" si="89"/>
        <v/>
      </c>
      <c r="P395" t="str">
        <f t="shared" si="90"/>
        <v/>
      </c>
      <c r="Q395" s="10"/>
      <c r="R395" s="10"/>
      <c r="S395" s="16">
        <v>0</v>
      </c>
      <c r="T395" s="13"/>
      <c r="U395" s="14"/>
      <c r="V395" s="11"/>
      <c r="W395" s="10"/>
      <c r="X395" s="29"/>
      <c r="AA395" t="s">
        <v>331</v>
      </c>
      <c r="AB395">
        <v>0</v>
      </c>
      <c r="AR395" t="s">
        <v>333</v>
      </c>
    </row>
    <row r="396" spans="1:44" ht="15" customHeight="1" x14ac:dyDescent="0.35">
      <c r="A396">
        <v>2</v>
      </c>
      <c r="B396" s="26">
        <f t="shared" si="78"/>
        <v>46273.6875</v>
      </c>
      <c r="C396" t="s">
        <v>74</v>
      </c>
      <c r="D396">
        <v>1</v>
      </c>
      <c r="E396" s="26">
        <f t="shared" si="79"/>
        <v>46273.885416666657</v>
      </c>
      <c r="F396" s="26">
        <f t="shared" si="80"/>
        <v>46273.864583333321</v>
      </c>
      <c r="G396">
        <f t="shared" si="81"/>
        <v>0</v>
      </c>
      <c r="H396">
        <f t="shared" si="82"/>
        <v>132</v>
      </c>
      <c r="I396" s="27">
        <f t="shared" si="83"/>
        <v>3</v>
      </c>
      <c r="J396" s="28">
        <f t="shared" si="84"/>
        <v>160.87081065597249</v>
      </c>
      <c r="K396" s="29" t="str">
        <f t="shared" si="85"/>
        <v/>
      </c>
      <c r="L396" s="26" t="str">
        <f t="shared" si="86"/>
        <v/>
      </c>
      <c r="M396" t="str">
        <f t="shared" si="87"/>
        <v/>
      </c>
      <c r="N396" s="28">
        <f t="shared" si="88"/>
        <v>53.623603551990833</v>
      </c>
      <c r="O396" t="str">
        <f t="shared" si="89"/>
        <v/>
      </c>
      <c r="P396" t="str">
        <f t="shared" si="90"/>
        <v/>
      </c>
      <c r="Q396" s="10"/>
      <c r="R396" s="10"/>
      <c r="S396" s="16">
        <v>3</v>
      </c>
      <c r="T396" s="13">
        <v>160.87081065597249</v>
      </c>
      <c r="U396" s="14"/>
      <c r="V396" s="11"/>
      <c r="W396" s="10"/>
      <c r="X396" s="29"/>
      <c r="AA396" t="s">
        <v>331</v>
      </c>
      <c r="AB396">
        <v>3</v>
      </c>
      <c r="AC396">
        <v>110.5116279069767</v>
      </c>
      <c r="AD396">
        <v>207.69230769230771</v>
      </c>
      <c r="AL396">
        <v>110.5116279069767</v>
      </c>
      <c r="AM396">
        <v>207.69230769230771</v>
      </c>
      <c r="AR396" t="s">
        <v>334</v>
      </c>
    </row>
    <row r="397" spans="1:44" ht="15" customHeight="1" x14ac:dyDescent="0.35">
      <c r="A397">
        <v>2</v>
      </c>
      <c r="B397" s="26">
        <f t="shared" si="78"/>
        <v>46273.6875</v>
      </c>
      <c r="C397" t="s">
        <v>74</v>
      </c>
      <c r="D397">
        <v>2</v>
      </c>
      <c r="E397" s="26">
        <f t="shared" si="79"/>
        <v>46273.885416666657</v>
      </c>
      <c r="F397" s="26">
        <f t="shared" si="80"/>
        <v>46273.864583333321</v>
      </c>
      <c r="G397">
        <f t="shared" si="81"/>
        <v>23</v>
      </c>
      <c r="H397">
        <f t="shared" si="82"/>
        <v>73</v>
      </c>
      <c r="I397" s="27">
        <f t="shared" si="83"/>
        <v>1</v>
      </c>
      <c r="J397" s="28">
        <f t="shared" si="84"/>
        <v>0</v>
      </c>
      <c r="K397" s="29" t="str">
        <f t="shared" si="85"/>
        <v>NULL</v>
      </c>
      <c r="L397" s="26" t="str">
        <f t="shared" si="86"/>
        <v/>
      </c>
      <c r="M397" t="str">
        <f t="shared" si="87"/>
        <v>UNKNOWN - NO RATE</v>
      </c>
      <c r="N397" s="28" t="str">
        <f t="shared" si="88"/>
        <v>NULL</v>
      </c>
      <c r="O397" t="str">
        <f t="shared" si="89"/>
        <v/>
      </c>
      <c r="P397" t="str">
        <f t="shared" si="90"/>
        <v/>
      </c>
      <c r="Q397" s="10" t="s">
        <v>155</v>
      </c>
      <c r="R397" s="10"/>
      <c r="S397" s="16">
        <v>1</v>
      </c>
      <c r="T397" s="13">
        <v>0</v>
      </c>
      <c r="U397" s="14"/>
      <c r="V397" s="11"/>
      <c r="W397" s="10" t="s">
        <v>155</v>
      </c>
      <c r="X397" s="29"/>
      <c r="AA397" t="s">
        <v>331</v>
      </c>
      <c r="AB397">
        <v>0</v>
      </c>
      <c r="AI397" t="s">
        <v>155</v>
      </c>
      <c r="AQ397" t="s">
        <v>155</v>
      </c>
      <c r="AR397" t="s">
        <v>333</v>
      </c>
    </row>
    <row r="398" spans="1:44" ht="15" customHeight="1" x14ac:dyDescent="0.35">
      <c r="A398">
        <v>2</v>
      </c>
      <c r="B398" s="26">
        <f t="shared" si="78"/>
        <v>46273.6875</v>
      </c>
      <c r="C398" t="s">
        <v>74</v>
      </c>
      <c r="D398">
        <v>3</v>
      </c>
      <c r="E398" s="26">
        <f t="shared" si="79"/>
        <v>46273.885416666657</v>
      </c>
      <c r="F398" s="26">
        <f t="shared" si="80"/>
        <v>46273.864583333321</v>
      </c>
      <c r="G398">
        <f t="shared" si="81"/>
        <v>0</v>
      </c>
      <c r="H398">
        <f t="shared" si="82"/>
        <v>75</v>
      </c>
      <c r="I398" s="27">
        <f t="shared" si="83"/>
        <v>0</v>
      </c>
      <c r="J398" s="28" t="str">
        <f t="shared" si="84"/>
        <v>NULL</v>
      </c>
      <c r="K398" s="29" t="str">
        <f t="shared" si="85"/>
        <v/>
      </c>
      <c r="L398" s="26" t="str">
        <f t="shared" si="86"/>
        <v/>
      </c>
      <c r="M398" t="str">
        <f t="shared" si="87"/>
        <v/>
      </c>
      <c r="N398" s="28" t="str">
        <f t="shared" si="88"/>
        <v>NULL</v>
      </c>
      <c r="O398" t="str">
        <f t="shared" si="89"/>
        <v/>
      </c>
      <c r="P398" t="str">
        <f t="shared" si="90"/>
        <v/>
      </c>
      <c r="Q398" s="10"/>
      <c r="R398" s="10"/>
      <c r="S398" s="16">
        <v>0</v>
      </c>
      <c r="T398" s="13"/>
      <c r="U398" s="14"/>
      <c r="V398" s="11"/>
      <c r="W398" s="10"/>
      <c r="X398" s="29"/>
      <c r="AA398" t="s">
        <v>331</v>
      </c>
      <c r="AB398">
        <v>0</v>
      </c>
      <c r="AR398" t="s">
        <v>333</v>
      </c>
    </row>
    <row r="399" spans="1:44" ht="15" customHeight="1" x14ac:dyDescent="0.35">
      <c r="A399">
        <v>2</v>
      </c>
      <c r="B399" s="26">
        <f t="shared" si="78"/>
        <v>46273.6875</v>
      </c>
      <c r="C399" t="s">
        <v>74</v>
      </c>
      <c r="D399">
        <v>4</v>
      </c>
      <c r="E399" s="26">
        <f t="shared" si="79"/>
        <v>46273.885416666657</v>
      </c>
      <c r="F399" s="26">
        <f t="shared" si="80"/>
        <v>46273.864583333321</v>
      </c>
      <c r="G399">
        <f t="shared" si="81"/>
        <v>0</v>
      </c>
      <c r="H399">
        <f t="shared" si="82"/>
        <v>57</v>
      </c>
      <c r="I399" s="27">
        <f t="shared" si="83"/>
        <v>0</v>
      </c>
      <c r="J399" s="28" t="str">
        <f t="shared" si="84"/>
        <v>NULL</v>
      </c>
      <c r="K399" s="29" t="str">
        <f t="shared" si="85"/>
        <v/>
      </c>
      <c r="L399" s="26" t="str">
        <f t="shared" si="86"/>
        <v/>
      </c>
      <c r="M399" t="str">
        <f t="shared" si="87"/>
        <v/>
      </c>
      <c r="N399" s="28" t="str">
        <f t="shared" si="88"/>
        <v>NULL</v>
      </c>
      <c r="O399" t="str">
        <f t="shared" si="89"/>
        <v/>
      </c>
      <c r="P399" t="str">
        <f t="shared" si="90"/>
        <v/>
      </c>
      <c r="Q399" s="10"/>
      <c r="R399" s="10"/>
      <c r="S399" s="16">
        <v>0</v>
      </c>
      <c r="T399" s="13"/>
      <c r="U399" s="14"/>
      <c r="V399" s="11"/>
      <c r="W399" s="10"/>
      <c r="X399" s="29"/>
      <c r="AA399" t="s">
        <v>331</v>
      </c>
      <c r="AB399">
        <v>0</v>
      </c>
      <c r="AR399" t="s">
        <v>333</v>
      </c>
    </row>
    <row r="400" spans="1:44" ht="15" customHeight="1" x14ac:dyDescent="0.35">
      <c r="A400">
        <v>2</v>
      </c>
      <c r="B400" s="26">
        <f t="shared" si="78"/>
        <v>46273.6875</v>
      </c>
      <c r="C400" t="s">
        <v>74</v>
      </c>
      <c r="D400">
        <v>5</v>
      </c>
      <c r="E400" s="26">
        <f t="shared" si="79"/>
        <v>46273.885416666657</v>
      </c>
      <c r="F400" s="26">
        <f t="shared" si="80"/>
        <v>46273.864583333321</v>
      </c>
      <c r="G400">
        <f t="shared" si="81"/>
        <v>0</v>
      </c>
      <c r="H400">
        <f t="shared" si="82"/>
        <v>11</v>
      </c>
      <c r="I400" s="27">
        <f t="shared" si="83"/>
        <v>0</v>
      </c>
      <c r="J400" s="28" t="str">
        <f t="shared" si="84"/>
        <v>NULL</v>
      </c>
      <c r="K400" s="29" t="str">
        <f t="shared" si="85"/>
        <v/>
      </c>
      <c r="L400" s="26" t="str">
        <f t="shared" si="86"/>
        <v/>
      </c>
      <c r="M400" t="str">
        <f t="shared" si="87"/>
        <v/>
      </c>
      <c r="N400" s="28" t="str">
        <f t="shared" si="88"/>
        <v>NULL</v>
      </c>
      <c r="O400" t="str">
        <f t="shared" si="89"/>
        <v/>
      </c>
      <c r="P400" t="str">
        <f t="shared" si="90"/>
        <v/>
      </c>
      <c r="Q400" s="10"/>
      <c r="R400" s="10"/>
      <c r="S400" s="16">
        <v>0</v>
      </c>
      <c r="T400" s="13"/>
      <c r="U400" s="14"/>
      <c r="V400" s="11"/>
      <c r="W400" s="10"/>
      <c r="X400" s="29"/>
      <c r="AA400" t="s">
        <v>331</v>
      </c>
      <c r="AB400">
        <v>0</v>
      </c>
      <c r="AR400" t="s">
        <v>333</v>
      </c>
    </row>
    <row r="401" spans="1:44" ht="15" customHeight="1" x14ac:dyDescent="0.35">
      <c r="A401">
        <v>2</v>
      </c>
      <c r="B401" s="26">
        <f t="shared" si="78"/>
        <v>46273.6875</v>
      </c>
      <c r="C401" t="s">
        <v>74</v>
      </c>
      <c r="D401">
        <v>6</v>
      </c>
      <c r="E401" s="26">
        <f t="shared" si="79"/>
        <v>46273.885416666657</v>
      </c>
      <c r="F401" s="26">
        <f t="shared" si="80"/>
        <v>46273.864583333321</v>
      </c>
      <c r="G401">
        <f t="shared" si="81"/>
        <v>0</v>
      </c>
      <c r="H401">
        <f t="shared" si="82"/>
        <v>0</v>
      </c>
      <c r="I401" s="27">
        <f t="shared" si="83"/>
        <v>0</v>
      </c>
      <c r="J401" s="28" t="str">
        <f t="shared" si="84"/>
        <v>NULL</v>
      </c>
      <c r="K401" s="29" t="str">
        <f t="shared" si="85"/>
        <v/>
      </c>
      <c r="L401" s="26" t="str">
        <f t="shared" si="86"/>
        <v/>
      </c>
      <c r="M401" t="str">
        <f t="shared" si="87"/>
        <v/>
      </c>
      <c r="N401" s="28" t="str">
        <f t="shared" si="88"/>
        <v>NULL</v>
      </c>
      <c r="O401" t="str">
        <f t="shared" si="89"/>
        <v/>
      </c>
      <c r="P401" t="str">
        <f t="shared" si="90"/>
        <v/>
      </c>
      <c r="Q401" s="10"/>
      <c r="R401" s="10"/>
      <c r="S401" s="16">
        <v>0</v>
      </c>
      <c r="T401" s="13"/>
      <c r="U401" s="14"/>
      <c r="V401" s="11"/>
      <c r="W401" s="10"/>
      <c r="X401" s="29"/>
      <c r="AA401" t="s">
        <v>331</v>
      </c>
      <c r="AB401">
        <v>0</v>
      </c>
      <c r="AR401" t="s">
        <v>333</v>
      </c>
    </row>
    <row r="402" spans="1:44" ht="15" customHeight="1" x14ac:dyDescent="0.35">
      <c r="A402">
        <v>3</v>
      </c>
      <c r="B402" s="26">
        <f t="shared" si="78"/>
        <v>46273.697916666657</v>
      </c>
      <c r="C402" t="s">
        <v>20</v>
      </c>
      <c r="D402">
        <v>1</v>
      </c>
      <c r="E402" s="26">
        <f t="shared" si="79"/>
        <v>46273.770833333343</v>
      </c>
      <c r="F402" s="26">
        <f t="shared" si="80"/>
        <v>46273.750000000007</v>
      </c>
      <c r="G402">
        <f t="shared" si="81"/>
        <v>0</v>
      </c>
      <c r="H402">
        <f t="shared" si="82"/>
        <v>0</v>
      </c>
      <c r="I402" s="27">
        <f t="shared" si="83"/>
        <v>3</v>
      </c>
      <c r="J402" s="28">
        <f t="shared" si="84"/>
        <v>141.30188984009047</v>
      </c>
      <c r="K402" s="29" t="str">
        <f t="shared" si="85"/>
        <v/>
      </c>
      <c r="L402" s="26" t="str">
        <f t="shared" si="86"/>
        <v/>
      </c>
      <c r="M402" t="str">
        <f t="shared" si="87"/>
        <v/>
      </c>
      <c r="N402" s="28">
        <f t="shared" si="88"/>
        <v>47.10062994669682</v>
      </c>
      <c r="O402" t="str">
        <f t="shared" si="89"/>
        <v/>
      </c>
      <c r="P402" t="str">
        <f t="shared" si="90"/>
        <v/>
      </c>
      <c r="Q402" s="10"/>
      <c r="R402" s="10"/>
      <c r="S402" s="16">
        <v>3</v>
      </c>
      <c r="T402" s="13">
        <v>141.3018898400905</v>
      </c>
      <c r="U402" s="14"/>
      <c r="V402" s="11"/>
      <c r="W402" s="10"/>
      <c r="X402" s="29"/>
      <c r="AA402" t="s">
        <v>331</v>
      </c>
      <c r="AB402">
        <v>3</v>
      </c>
      <c r="AC402">
        <v>60.151898734177209</v>
      </c>
      <c r="AD402">
        <v>261.29032258064512</v>
      </c>
      <c r="AL402">
        <v>60.151898734177209</v>
      </c>
      <c r="AM402">
        <v>261.29032258064512</v>
      </c>
      <c r="AR402" t="s">
        <v>334</v>
      </c>
    </row>
    <row r="403" spans="1:44" ht="15" customHeight="1" x14ac:dyDescent="0.35">
      <c r="A403">
        <v>3</v>
      </c>
      <c r="B403" s="26">
        <f t="shared" si="78"/>
        <v>46273.697916666657</v>
      </c>
      <c r="C403" t="s">
        <v>20</v>
      </c>
      <c r="D403">
        <v>2</v>
      </c>
      <c r="E403" s="26">
        <f t="shared" si="79"/>
        <v>46273.770833333343</v>
      </c>
      <c r="F403" s="26">
        <f t="shared" si="80"/>
        <v>46273.750000000007</v>
      </c>
      <c r="G403">
        <f t="shared" si="81"/>
        <v>0</v>
      </c>
      <c r="H403">
        <f t="shared" si="82"/>
        <v>0</v>
      </c>
      <c r="I403" s="27">
        <f t="shared" si="83"/>
        <v>1</v>
      </c>
      <c r="J403" s="28">
        <f t="shared" si="84"/>
        <v>0</v>
      </c>
      <c r="K403" s="29" t="str">
        <f t="shared" si="85"/>
        <v/>
      </c>
      <c r="L403" s="26" t="str">
        <f t="shared" si="86"/>
        <v/>
      </c>
      <c r="M403" t="str">
        <f t="shared" si="87"/>
        <v/>
      </c>
      <c r="N403" s="28" t="str">
        <f t="shared" si="88"/>
        <v>NULL</v>
      </c>
      <c r="O403" t="str">
        <f t="shared" si="89"/>
        <v/>
      </c>
      <c r="P403" t="str">
        <f t="shared" si="90"/>
        <v/>
      </c>
      <c r="Q403" s="10"/>
      <c r="R403" s="10"/>
      <c r="S403" s="16">
        <v>1</v>
      </c>
      <c r="T403" s="13">
        <v>0</v>
      </c>
      <c r="U403" s="14"/>
      <c r="V403" s="11"/>
      <c r="W403" s="10"/>
      <c r="X403" s="29"/>
      <c r="AA403" t="s">
        <v>331</v>
      </c>
      <c r="AB403">
        <v>0</v>
      </c>
      <c r="AR403" t="s">
        <v>333</v>
      </c>
    </row>
    <row r="404" spans="1:44" ht="15" customHeight="1" x14ac:dyDescent="0.35">
      <c r="A404">
        <v>3</v>
      </c>
      <c r="B404" s="26">
        <f t="shared" si="78"/>
        <v>46273.697916666657</v>
      </c>
      <c r="C404" t="s">
        <v>20</v>
      </c>
      <c r="D404">
        <v>3</v>
      </c>
      <c r="E404" s="26">
        <f t="shared" si="79"/>
        <v>46273.770833333343</v>
      </c>
      <c r="F404" s="26">
        <f t="shared" si="80"/>
        <v>46273.750000000007</v>
      </c>
      <c r="G404">
        <f t="shared" si="81"/>
        <v>0</v>
      </c>
      <c r="H404">
        <f t="shared" si="82"/>
        <v>0</v>
      </c>
      <c r="I404" s="27">
        <f t="shared" si="83"/>
        <v>0</v>
      </c>
      <c r="J404" s="28" t="str">
        <f t="shared" si="84"/>
        <v>NULL</v>
      </c>
      <c r="K404" s="29" t="str">
        <f t="shared" si="85"/>
        <v/>
      </c>
      <c r="L404" s="26" t="str">
        <f t="shared" si="86"/>
        <v/>
      </c>
      <c r="M404" t="str">
        <f t="shared" si="87"/>
        <v/>
      </c>
      <c r="N404" s="28" t="str">
        <f t="shared" si="88"/>
        <v>NULL</v>
      </c>
      <c r="O404" t="str">
        <f t="shared" si="89"/>
        <v/>
      </c>
      <c r="P404" t="str">
        <f t="shared" si="90"/>
        <v/>
      </c>
      <c r="Q404" s="10"/>
      <c r="R404" s="10"/>
      <c r="S404" s="16">
        <v>0</v>
      </c>
      <c r="T404" s="13"/>
      <c r="U404" s="14"/>
      <c r="V404" s="11"/>
      <c r="W404" s="10"/>
      <c r="X404" s="29"/>
      <c r="AA404" t="s">
        <v>331</v>
      </c>
      <c r="AB404">
        <v>0</v>
      </c>
      <c r="AR404" t="s">
        <v>333</v>
      </c>
    </row>
    <row r="405" spans="1:44" ht="15" customHeight="1" x14ac:dyDescent="0.35">
      <c r="A405">
        <v>3</v>
      </c>
      <c r="B405" s="26">
        <f t="shared" si="78"/>
        <v>46273.697916666657</v>
      </c>
      <c r="C405" t="s">
        <v>20</v>
      </c>
      <c r="D405">
        <v>4</v>
      </c>
      <c r="E405" s="26">
        <f t="shared" si="79"/>
        <v>46273.770833333343</v>
      </c>
      <c r="F405" s="26">
        <f t="shared" si="80"/>
        <v>46273.750000000007</v>
      </c>
      <c r="G405">
        <f t="shared" si="81"/>
        <v>0</v>
      </c>
      <c r="H405">
        <f t="shared" si="82"/>
        <v>0</v>
      </c>
      <c r="I405" s="27">
        <f t="shared" si="83"/>
        <v>0</v>
      </c>
      <c r="J405" s="28" t="str">
        <f t="shared" si="84"/>
        <v>NULL</v>
      </c>
      <c r="K405" s="29" t="str">
        <f t="shared" si="85"/>
        <v/>
      </c>
      <c r="L405" s="26" t="str">
        <f t="shared" si="86"/>
        <v/>
      </c>
      <c r="M405" t="str">
        <f t="shared" si="87"/>
        <v/>
      </c>
      <c r="N405" s="28" t="str">
        <f t="shared" si="88"/>
        <v>NULL</v>
      </c>
      <c r="O405" t="str">
        <f t="shared" si="89"/>
        <v/>
      </c>
      <c r="P405" t="str">
        <f t="shared" si="90"/>
        <v/>
      </c>
      <c r="Q405" s="10"/>
      <c r="R405" s="10"/>
      <c r="S405" s="16">
        <v>0</v>
      </c>
      <c r="T405" s="13"/>
      <c r="U405" s="14"/>
      <c r="V405" s="11"/>
      <c r="W405" s="10"/>
      <c r="X405" s="29"/>
      <c r="AA405" t="s">
        <v>331</v>
      </c>
      <c r="AB405">
        <v>0</v>
      </c>
      <c r="AR405" t="s">
        <v>333</v>
      </c>
    </row>
    <row r="406" spans="1:44" ht="15" customHeight="1" x14ac:dyDescent="0.35">
      <c r="A406">
        <v>3</v>
      </c>
      <c r="B406" s="26">
        <f t="shared" si="78"/>
        <v>46273.697916666657</v>
      </c>
      <c r="C406" t="s">
        <v>20</v>
      </c>
      <c r="D406">
        <v>5</v>
      </c>
      <c r="E406" s="26">
        <f t="shared" si="79"/>
        <v>46273.770833333343</v>
      </c>
      <c r="F406" s="26">
        <f t="shared" si="80"/>
        <v>46273.750000000007</v>
      </c>
      <c r="G406">
        <f t="shared" si="81"/>
        <v>0</v>
      </c>
      <c r="H406">
        <f t="shared" si="82"/>
        <v>0</v>
      </c>
      <c r="I406" s="27">
        <f t="shared" si="83"/>
        <v>0</v>
      </c>
      <c r="J406" s="28" t="str">
        <f t="shared" si="84"/>
        <v>NULL</v>
      </c>
      <c r="K406" s="29" t="str">
        <f t="shared" si="85"/>
        <v/>
      </c>
      <c r="L406" s="26" t="str">
        <f t="shared" si="86"/>
        <v/>
      </c>
      <c r="M406" t="str">
        <f t="shared" si="87"/>
        <v/>
      </c>
      <c r="N406" s="28" t="str">
        <f t="shared" si="88"/>
        <v>NULL</v>
      </c>
      <c r="O406" t="str">
        <f t="shared" si="89"/>
        <v/>
      </c>
      <c r="P406" t="str">
        <f t="shared" si="90"/>
        <v/>
      </c>
      <c r="Q406" s="10"/>
      <c r="R406" s="10"/>
      <c r="S406" s="16">
        <v>0</v>
      </c>
      <c r="T406" s="13"/>
      <c r="U406" s="14"/>
      <c r="V406" s="11"/>
      <c r="W406" s="10"/>
      <c r="X406" s="29"/>
      <c r="AA406" t="s">
        <v>331</v>
      </c>
      <c r="AB406">
        <v>0</v>
      </c>
      <c r="AR406" t="s">
        <v>333</v>
      </c>
    </row>
    <row r="407" spans="1:44" ht="15" customHeight="1" x14ac:dyDescent="0.35">
      <c r="A407">
        <v>3</v>
      </c>
      <c r="B407" s="26">
        <f t="shared" si="78"/>
        <v>46273.697916666657</v>
      </c>
      <c r="C407" t="s">
        <v>20</v>
      </c>
      <c r="D407">
        <v>6</v>
      </c>
      <c r="E407" s="26">
        <f t="shared" si="79"/>
        <v>46273.770833333343</v>
      </c>
      <c r="F407" s="26">
        <f t="shared" si="80"/>
        <v>46273.750000000007</v>
      </c>
      <c r="G407">
        <f t="shared" si="81"/>
        <v>0</v>
      </c>
      <c r="H407">
        <f t="shared" si="82"/>
        <v>0</v>
      </c>
      <c r="I407" s="27">
        <f t="shared" si="83"/>
        <v>0</v>
      </c>
      <c r="J407" s="28" t="str">
        <f t="shared" si="84"/>
        <v>NULL</v>
      </c>
      <c r="K407" s="29" t="str">
        <f t="shared" si="85"/>
        <v/>
      </c>
      <c r="L407" s="26" t="str">
        <f t="shared" si="86"/>
        <v/>
      </c>
      <c r="M407" t="str">
        <f t="shared" si="87"/>
        <v/>
      </c>
      <c r="N407" s="28" t="str">
        <f t="shared" si="88"/>
        <v>NULL</v>
      </c>
      <c r="O407" t="str">
        <f t="shared" si="89"/>
        <v/>
      </c>
      <c r="P407" t="str">
        <f t="shared" si="90"/>
        <v/>
      </c>
      <c r="Q407" s="10"/>
      <c r="R407" s="10"/>
      <c r="S407" s="16">
        <v>0</v>
      </c>
      <c r="T407" s="13"/>
      <c r="U407" s="14"/>
      <c r="V407" s="11"/>
      <c r="W407" s="10"/>
      <c r="X407" s="29"/>
      <c r="AA407" t="s">
        <v>331</v>
      </c>
      <c r="AB407">
        <v>0</v>
      </c>
      <c r="AR407" t="s">
        <v>333</v>
      </c>
    </row>
    <row r="408" spans="1:44" ht="15" customHeight="1" x14ac:dyDescent="0.35">
      <c r="A408">
        <v>3</v>
      </c>
      <c r="B408" s="26">
        <f t="shared" si="78"/>
        <v>46273.697916666657</v>
      </c>
      <c r="C408" t="s">
        <v>43</v>
      </c>
      <c r="D408">
        <v>1</v>
      </c>
      <c r="E408" s="26">
        <f t="shared" si="79"/>
        <v>46273.802083333343</v>
      </c>
      <c r="F408" s="26">
        <f t="shared" si="80"/>
        <v>46273.781250000007</v>
      </c>
      <c r="G408">
        <f t="shared" si="81"/>
        <v>0</v>
      </c>
      <c r="H408">
        <f t="shared" si="82"/>
        <v>0</v>
      </c>
      <c r="I408" s="27">
        <f t="shared" si="83"/>
        <v>3</v>
      </c>
      <c r="J408" s="28">
        <f t="shared" si="84"/>
        <v>141.30188984009047</v>
      </c>
      <c r="K408" s="29" t="str">
        <f t="shared" si="85"/>
        <v/>
      </c>
      <c r="L408" s="26" t="str">
        <f t="shared" si="86"/>
        <v/>
      </c>
      <c r="M408" t="str">
        <f t="shared" si="87"/>
        <v/>
      </c>
      <c r="N408" s="28">
        <f t="shared" si="88"/>
        <v>47.10062994669682</v>
      </c>
      <c r="O408" t="str">
        <f t="shared" si="89"/>
        <v/>
      </c>
      <c r="P408" t="str">
        <f t="shared" si="90"/>
        <v/>
      </c>
      <c r="Q408" s="10"/>
      <c r="R408" s="10"/>
      <c r="S408" s="16">
        <v>3</v>
      </c>
      <c r="T408" s="13">
        <v>141.3018898400905</v>
      </c>
      <c r="U408" s="14"/>
      <c r="V408" s="11"/>
      <c r="W408" s="10"/>
      <c r="X408" s="29"/>
      <c r="AA408" t="s">
        <v>331</v>
      </c>
      <c r="AB408">
        <v>3</v>
      </c>
      <c r="AC408">
        <v>60.151898734177209</v>
      </c>
      <c r="AD408">
        <v>261.29032258064512</v>
      </c>
      <c r="AL408">
        <v>60.151898734177209</v>
      </c>
      <c r="AM408">
        <v>261.29032258064512</v>
      </c>
      <c r="AR408" t="s">
        <v>334</v>
      </c>
    </row>
    <row r="409" spans="1:44" ht="15" customHeight="1" x14ac:dyDescent="0.35">
      <c r="A409">
        <v>3</v>
      </c>
      <c r="B409" s="26">
        <f t="shared" si="78"/>
        <v>46273.697916666657</v>
      </c>
      <c r="C409" t="s">
        <v>43</v>
      </c>
      <c r="D409">
        <v>2</v>
      </c>
      <c r="E409" s="26">
        <f t="shared" si="79"/>
        <v>46273.802083333343</v>
      </c>
      <c r="F409" s="26">
        <f t="shared" si="80"/>
        <v>46273.781250000007</v>
      </c>
      <c r="G409">
        <f t="shared" si="81"/>
        <v>1</v>
      </c>
      <c r="H409">
        <f t="shared" si="82"/>
        <v>1</v>
      </c>
      <c r="I409" s="27">
        <f t="shared" si="83"/>
        <v>1</v>
      </c>
      <c r="J409" s="28">
        <f t="shared" si="84"/>
        <v>0</v>
      </c>
      <c r="K409" s="29" t="str">
        <f t="shared" si="85"/>
        <v>NULL</v>
      </c>
      <c r="L409" s="26" t="str">
        <f t="shared" si="86"/>
        <v/>
      </c>
      <c r="M409" t="str">
        <f t="shared" si="87"/>
        <v>UNKNOWN - NO RATE</v>
      </c>
      <c r="N409" s="28" t="str">
        <f t="shared" si="88"/>
        <v>NULL</v>
      </c>
      <c r="O409" t="str">
        <f t="shared" si="89"/>
        <v/>
      </c>
      <c r="P409" t="str">
        <f t="shared" si="90"/>
        <v/>
      </c>
      <c r="Q409" s="10" t="s">
        <v>155</v>
      </c>
      <c r="R409" s="10"/>
      <c r="S409" s="16">
        <v>1</v>
      </c>
      <c r="T409" s="13">
        <v>0</v>
      </c>
      <c r="U409" s="14"/>
      <c r="V409" s="11"/>
      <c r="W409" s="10" t="s">
        <v>155</v>
      </c>
      <c r="X409" s="29"/>
      <c r="AA409" t="s">
        <v>331</v>
      </c>
      <c r="AB409">
        <v>0</v>
      </c>
      <c r="AI409" t="s">
        <v>155</v>
      </c>
      <c r="AQ409" t="s">
        <v>155</v>
      </c>
      <c r="AR409" t="s">
        <v>333</v>
      </c>
    </row>
    <row r="410" spans="1:44" ht="15" customHeight="1" x14ac:dyDescent="0.35">
      <c r="A410">
        <v>3</v>
      </c>
      <c r="B410" s="26">
        <f t="shared" si="78"/>
        <v>46273.697916666657</v>
      </c>
      <c r="C410" t="s">
        <v>43</v>
      </c>
      <c r="D410">
        <v>3</v>
      </c>
      <c r="E410" s="26">
        <f t="shared" si="79"/>
        <v>46273.802083333343</v>
      </c>
      <c r="F410" s="26">
        <f t="shared" si="80"/>
        <v>46273.781250000007</v>
      </c>
      <c r="G410">
        <f t="shared" si="81"/>
        <v>0</v>
      </c>
      <c r="H410">
        <f t="shared" si="82"/>
        <v>0</v>
      </c>
      <c r="I410" s="27">
        <f t="shared" si="83"/>
        <v>0</v>
      </c>
      <c r="J410" s="28" t="str">
        <f t="shared" si="84"/>
        <v>NULL</v>
      </c>
      <c r="K410" s="29" t="str">
        <f t="shared" si="85"/>
        <v/>
      </c>
      <c r="L410" s="26" t="str">
        <f t="shared" si="86"/>
        <v/>
      </c>
      <c r="M410" t="str">
        <f t="shared" si="87"/>
        <v/>
      </c>
      <c r="N410" s="28" t="str">
        <f t="shared" si="88"/>
        <v>NULL</v>
      </c>
      <c r="O410" t="str">
        <f t="shared" si="89"/>
        <v/>
      </c>
      <c r="P410" t="str">
        <f t="shared" si="90"/>
        <v/>
      </c>
      <c r="Q410" s="10"/>
      <c r="R410" s="10"/>
      <c r="S410" s="16">
        <v>0</v>
      </c>
      <c r="T410" s="13"/>
      <c r="U410" s="14"/>
      <c r="V410" s="11"/>
      <c r="W410" s="10"/>
      <c r="X410" s="29"/>
      <c r="AA410" t="s">
        <v>331</v>
      </c>
      <c r="AB410">
        <v>0</v>
      </c>
      <c r="AR410" t="s">
        <v>333</v>
      </c>
    </row>
    <row r="411" spans="1:44" ht="15" customHeight="1" x14ac:dyDescent="0.35">
      <c r="A411">
        <v>3</v>
      </c>
      <c r="B411" s="26">
        <f t="shared" si="78"/>
        <v>46273.697916666657</v>
      </c>
      <c r="C411" t="s">
        <v>43</v>
      </c>
      <c r="D411">
        <v>4</v>
      </c>
      <c r="E411" s="26">
        <f t="shared" si="79"/>
        <v>46273.802083333343</v>
      </c>
      <c r="F411" s="26">
        <f t="shared" si="80"/>
        <v>46273.781250000007</v>
      </c>
      <c r="G411">
        <f t="shared" si="81"/>
        <v>1</v>
      </c>
      <c r="H411">
        <f t="shared" si="82"/>
        <v>1</v>
      </c>
      <c r="I411" s="27">
        <f t="shared" si="83"/>
        <v>0</v>
      </c>
      <c r="J411" s="28" t="str">
        <f t="shared" si="84"/>
        <v>NULL</v>
      </c>
      <c r="K411" s="29" t="str">
        <f t="shared" si="85"/>
        <v>NULL</v>
      </c>
      <c r="L411" s="26" t="str">
        <f t="shared" si="86"/>
        <v/>
      </c>
      <c r="M411" t="str">
        <f t="shared" si="87"/>
        <v>UNKNOWN - NO RATE</v>
      </c>
      <c r="N411" s="28" t="str">
        <f t="shared" si="88"/>
        <v>NULL</v>
      </c>
      <c r="O411" t="str">
        <f t="shared" si="89"/>
        <v/>
      </c>
      <c r="P411" t="str">
        <f t="shared" si="90"/>
        <v/>
      </c>
      <c r="Q411" s="10" t="s">
        <v>155</v>
      </c>
      <c r="R411" s="10"/>
      <c r="S411" s="16">
        <v>0</v>
      </c>
      <c r="T411" s="13"/>
      <c r="U411" s="14"/>
      <c r="V411" s="11"/>
      <c r="W411" s="10" t="s">
        <v>155</v>
      </c>
      <c r="X411" s="29"/>
      <c r="AA411" t="s">
        <v>331</v>
      </c>
      <c r="AB411">
        <v>0</v>
      </c>
      <c r="AI411" t="s">
        <v>155</v>
      </c>
      <c r="AQ411" t="s">
        <v>155</v>
      </c>
      <c r="AR411" t="s">
        <v>333</v>
      </c>
    </row>
    <row r="412" spans="1:44" ht="15" customHeight="1" x14ac:dyDescent="0.35">
      <c r="A412">
        <v>3</v>
      </c>
      <c r="B412" s="26">
        <f t="shared" si="78"/>
        <v>46273.697916666657</v>
      </c>
      <c r="C412" t="s">
        <v>43</v>
      </c>
      <c r="D412">
        <v>5</v>
      </c>
      <c r="E412" s="26">
        <f t="shared" si="79"/>
        <v>46273.802083333343</v>
      </c>
      <c r="F412" s="26">
        <f t="shared" si="80"/>
        <v>46273.781250000007</v>
      </c>
      <c r="G412">
        <f t="shared" si="81"/>
        <v>0</v>
      </c>
      <c r="H412">
        <f t="shared" si="82"/>
        <v>0</v>
      </c>
      <c r="I412" s="27">
        <f t="shared" si="83"/>
        <v>0</v>
      </c>
      <c r="J412" s="28" t="str">
        <f t="shared" si="84"/>
        <v>NULL</v>
      </c>
      <c r="K412" s="29" t="str">
        <f t="shared" si="85"/>
        <v/>
      </c>
      <c r="L412" s="26" t="str">
        <f t="shared" si="86"/>
        <v/>
      </c>
      <c r="M412" t="str">
        <f t="shared" si="87"/>
        <v/>
      </c>
      <c r="N412" s="28" t="str">
        <f t="shared" si="88"/>
        <v>NULL</v>
      </c>
      <c r="O412" t="str">
        <f t="shared" si="89"/>
        <v/>
      </c>
      <c r="P412" t="str">
        <f t="shared" si="90"/>
        <v/>
      </c>
      <c r="Q412" s="10"/>
      <c r="R412" s="10"/>
      <c r="S412" s="16">
        <v>0</v>
      </c>
      <c r="T412" s="13"/>
      <c r="U412" s="14"/>
      <c r="V412" s="11"/>
      <c r="W412" s="10"/>
      <c r="X412" s="29"/>
      <c r="AA412" t="s">
        <v>331</v>
      </c>
      <c r="AB412">
        <v>0</v>
      </c>
      <c r="AR412" t="s">
        <v>333</v>
      </c>
    </row>
    <row r="413" spans="1:44" ht="15" customHeight="1" x14ac:dyDescent="0.35">
      <c r="A413">
        <v>3</v>
      </c>
      <c r="B413" s="26">
        <f t="shared" si="78"/>
        <v>46273.697916666657</v>
      </c>
      <c r="C413" t="s">
        <v>43</v>
      </c>
      <c r="D413">
        <v>6</v>
      </c>
      <c r="E413" s="26">
        <f t="shared" si="79"/>
        <v>46273.802083333343</v>
      </c>
      <c r="F413" s="26">
        <f t="shared" si="80"/>
        <v>46273.781250000007</v>
      </c>
      <c r="G413">
        <f t="shared" si="81"/>
        <v>0</v>
      </c>
      <c r="H413">
        <f t="shared" si="82"/>
        <v>0</v>
      </c>
      <c r="I413" s="27">
        <f t="shared" si="83"/>
        <v>0</v>
      </c>
      <c r="J413" s="28" t="str">
        <f t="shared" si="84"/>
        <v>NULL</v>
      </c>
      <c r="K413" s="29" t="str">
        <f t="shared" si="85"/>
        <v/>
      </c>
      <c r="L413" s="26" t="str">
        <f t="shared" si="86"/>
        <v/>
      </c>
      <c r="M413" t="str">
        <f t="shared" si="87"/>
        <v/>
      </c>
      <c r="N413" s="28" t="str">
        <f t="shared" si="88"/>
        <v>NULL</v>
      </c>
      <c r="O413" t="str">
        <f t="shared" si="89"/>
        <v/>
      </c>
      <c r="P413" t="str">
        <f t="shared" si="90"/>
        <v/>
      </c>
      <c r="Q413" s="10"/>
      <c r="R413" s="10"/>
      <c r="S413" s="16">
        <v>0</v>
      </c>
      <c r="T413" s="13"/>
      <c r="U413" s="14"/>
      <c r="V413" s="11"/>
      <c r="W413" s="10"/>
      <c r="X413" s="29"/>
      <c r="AA413" t="s">
        <v>331</v>
      </c>
      <c r="AB413">
        <v>0</v>
      </c>
      <c r="AR413" t="s">
        <v>333</v>
      </c>
    </row>
    <row r="414" spans="1:44" ht="15" customHeight="1" x14ac:dyDescent="0.35">
      <c r="A414">
        <v>3</v>
      </c>
      <c r="B414" s="26">
        <f t="shared" si="78"/>
        <v>46273.697916666657</v>
      </c>
      <c r="C414" t="s">
        <v>44</v>
      </c>
      <c r="D414">
        <v>1</v>
      </c>
      <c r="E414" s="26">
        <f t="shared" si="79"/>
        <v>46273.8125</v>
      </c>
      <c r="F414" s="26">
        <f t="shared" si="80"/>
        <v>46273.791666666664</v>
      </c>
      <c r="G414">
        <f t="shared" si="81"/>
        <v>10</v>
      </c>
      <c r="H414">
        <f t="shared" si="82"/>
        <v>10</v>
      </c>
      <c r="I414" s="27">
        <f t="shared" si="83"/>
        <v>3</v>
      </c>
      <c r="J414" s="28">
        <f t="shared" si="84"/>
        <v>141.30188984009047</v>
      </c>
      <c r="K414" s="29">
        <f t="shared" si="85"/>
        <v>2.9487692424935222E-3</v>
      </c>
      <c r="L414" s="26">
        <f t="shared" si="86"/>
        <v>46273.700865435902</v>
      </c>
      <c r="M414" t="str">
        <f t="shared" si="87"/>
        <v>YES</v>
      </c>
      <c r="N414" s="28">
        <f t="shared" si="88"/>
        <v>47.10062994669682</v>
      </c>
      <c r="O414" t="str">
        <f t="shared" si="89"/>
        <v/>
      </c>
      <c r="P414" t="str">
        <f t="shared" si="90"/>
        <v/>
      </c>
      <c r="Q414" s="10" t="s">
        <v>151</v>
      </c>
      <c r="R414" s="10"/>
      <c r="S414" s="16">
        <v>3</v>
      </c>
      <c r="T414" s="13">
        <v>141.3018898400905</v>
      </c>
      <c r="U414" s="14">
        <v>2.9487692476851848E-3</v>
      </c>
      <c r="V414" s="11">
        <v>46273.700865435923</v>
      </c>
      <c r="W414" s="10" t="s">
        <v>151</v>
      </c>
      <c r="X414" s="29">
        <v>0</v>
      </c>
      <c r="AA414" t="s">
        <v>331</v>
      </c>
      <c r="AB414">
        <v>3</v>
      </c>
      <c r="AC414">
        <v>60.151898734177209</v>
      </c>
      <c r="AD414">
        <v>261.29032258064512</v>
      </c>
      <c r="AE414" s="54">
        <v>1.594650208333333E-3</v>
      </c>
      <c r="AF414" s="54">
        <v>6.9269079629629632E-3</v>
      </c>
      <c r="AG414" s="53">
        <v>46273.699511316867</v>
      </c>
      <c r="AH414" s="53">
        <v>46273.704843574633</v>
      </c>
      <c r="AI414" t="s">
        <v>151</v>
      </c>
      <c r="AL414">
        <v>60.151898734177209</v>
      </c>
      <c r="AM414">
        <v>261.29032258064512</v>
      </c>
      <c r="AN414" s="54">
        <v>1.594650208333333E-3</v>
      </c>
      <c r="AO414" s="54">
        <v>6.9269079629629632E-3</v>
      </c>
      <c r="AP414" s="53">
        <v>46273.704843574633</v>
      </c>
      <c r="AQ414" t="s">
        <v>151</v>
      </c>
      <c r="AR414" t="s">
        <v>334</v>
      </c>
    </row>
    <row r="415" spans="1:44" ht="15" customHeight="1" x14ac:dyDescent="0.35">
      <c r="A415">
        <v>3</v>
      </c>
      <c r="B415" s="26">
        <f t="shared" si="78"/>
        <v>46273.697916666657</v>
      </c>
      <c r="C415" t="s">
        <v>44</v>
      </c>
      <c r="D415">
        <v>2</v>
      </c>
      <c r="E415" s="26">
        <f t="shared" si="79"/>
        <v>46273.8125</v>
      </c>
      <c r="F415" s="26">
        <f t="shared" si="80"/>
        <v>46273.791666666664</v>
      </c>
      <c r="G415">
        <f t="shared" si="81"/>
        <v>1</v>
      </c>
      <c r="H415">
        <f t="shared" si="82"/>
        <v>2</v>
      </c>
      <c r="I415" s="27">
        <f t="shared" si="83"/>
        <v>1</v>
      </c>
      <c r="J415" s="28">
        <f t="shared" si="84"/>
        <v>0</v>
      </c>
      <c r="K415" s="29" t="str">
        <f t="shared" si="85"/>
        <v>NULL</v>
      </c>
      <c r="L415" s="26" t="str">
        <f t="shared" si="86"/>
        <v/>
      </c>
      <c r="M415" t="str">
        <f t="shared" si="87"/>
        <v>UNKNOWN - NO RATE</v>
      </c>
      <c r="N415" s="28" t="str">
        <f t="shared" si="88"/>
        <v>NULL</v>
      </c>
      <c r="O415" t="str">
        <f t="shared" si="89"/>
        <v/>
      </c>
      <c r="P415" t="str">
        <f t="shared" si="90"/>
        <v/>
      </c>
      <c r="Q415" s="10" t="s">
        <v>155</v>
      </c>
      <c r="R415" s="10"/>
      <c r="S415" s="16">
        <v>1</v>
      </c>
      <c r="T415" s="13">
        <v>0</v>
      </c>
      <c r="U415" s="14"/>
      <c r="V415" s="11"/>
      <c r="W415" s="10" t="s">
        <v>155</v>
      </c>
      <c r="X415" s="29"/>
      <c r="AA415" t="s">
        <v>331</v>
      </c>
      <c r="AB415">
        <v>0</v>
      </c>
      <c r="AI415" t="s">
        <v>155</v>
      </c>
      <c r="AQ415" t="s">
        <v>155</v>
      </c>
      <c r="AR415" t="s">
        <v>333</v>
      </c>
    </row>
    <row r="416" spans="1:44" ht="15" customHeight="1" x14ac:dyDescent="0.35">
      <c r="A416">
        <v>3</v>
      </c>
      <c r="B416" s="26">
        <f t="shared" si="78"/>
        <v>46273.697916666657</v>
      </c>
      <c r="C416" t="s">
        <v>44</v>
      </c>
      <c r="D416">
        <v>3</v>
      </c>
      <c r="E416" s="26">
        <f t="shared" si="79"/>
        <v>46273.8125</v>
      </c>
      <c r="F416" s="26">
        <f t="shared" si="80"/>
        <v>46273.791666666664</v>
      </c>
      <c r="G416">
        <f t="shared" si="81"/>
        <v>0</v>
      </c>
      <c r="H416">
        <f t="shared" si="82"/>
        <v>0</v>
      </c>
      <c r="I416" s="27">
        <f t="shared" si="83"/>
        <v>0</v>
      </c>
      <c r="J416" s="28" t="str">
        <f t="shared" si="84"/>
        <v>NULL</v>
      </c>
      <c r="K416" s="29" t="str">
        <f t="shared" si="85"/>
        <v/>
      </c>
      <c r="L416" s="26" t="str">
        <f t="shared" si="86"/>
        <v/>
      </c>
      <c r="M416" t="str">
        <f t="shared" si="87"/>
        <v/>
      </c>
      <c r="N416" s="28" t="str">
        <f t="shared" si="88"/>
        <v>NULL</v>
      </c>
      <c r="O416" t="str">
        <f t="shared" si="89"/>
        <v/>
      </c>
      <c r="P416" t="str">
        <f t="shared" si="90"/>
        <v/>
      </c>
      <c r="Q416" s="10"/>
      <c r="R416" s="10"/>
      <c r="S416" s="16">
        <v>0</v>
      </c>
      <c r="T416" s="13"/>
      <c r="U416" s="14"/>
      <c r="V416" s="11"/>
      <c r="W416" s="10"/>
      <c r="X416" s="29"/>
      <c r="AA416" t="s">
        <v>331</v>
      </c>
      <c r="AB416">
        <v>0</v>
      </c>
      <c r="AR416" t="s">
        <v>333</v>
      </c>
    </row>
    <row r="417" spans="1:44" ht="15" customHeight="1" x14ac:dyDescent="0.35">
      <c r="A417">
        <v>3</v>
      </c>
      <c r="B417" s="26">
        <f t="shared" si="78"/>
        <v>46273.697916666657</v>
      </c>
      <c r="C417" t="s">
        <v>44</v>
      </c>
      <c r="D417">
        <v>4</v>
      </c>
      <c r="E417" s="26">
        <f t="shared" si="79"/>
        <v>46273.8125</v>
      </c>
      <c r="F417" s="26">
        <f t="shared" si="80"/>
        <v>46273.791666666664</v>
      </c>
      <c r="G417">
        <f t="shared" si="81"/>
        <v>8</v>
      </c>
      <c r="H417">
        <f t="shared" si="82"/>
        <v>9</v>
      </c>
      <c r="I417" s="27">
        <f t="shared" si="83"/>
        <v>0</v>
      </c>
      <c r="J417" s="28" t="str">
        <f t="shared" si="84"/>
        <v>NULL</v>
      </c>
      <c r="K417" s="29" t="str">
        <f t="shared" si="85"/>
        <v>NULL</v>
      </c>
      <c r="L417" s="26" t="str">
        <f t="shared" si="86"/>
        <v/>
      </c>
      <c r="M417" t="str">
        <f t="shared" si="87"/>
        <v>UNKNOWN - NO RATE</v>
      </c>
      <c r="N417" s="28" t="str">
        <f t="shared" si="88"/>
        <v>NULL</v>
      </c>
      <c r="O417" t="str">
        <f t="shared" si="89"/>
        <v/>
      </c>
      <c r="P417" t="str">
        <f t="shared" si="90"/>
        <v/>
      </c>
      <c r="Q417" s="10" t="s">
        <v>155</v>
      </c>
      <c r="R417" s="10"/>
      <c r="S417" s="16">
        <v>0</v>
      </c>
      <c r="T417" s="13"/>
      <c r="U417" s="14"/>
      <c r="V417" s="11"/>
      <c r="W417" s="10" t="s">
        <v>155</v>
      </c>
      <c r="X417" s="29"/>
      <c r="AA417" t="s">
        <v>331</v>
      </c>
      <c r="AB417">
        <v>0</v>
      </c>
      <c r="AI417" t="s">
        <v>155</v>
      </c>
      <c r="AQ417" t="s">
        <v>155</v>
      </c>
      <c r="AR417" t="s">
        <v>333</v>
      </c>
    </row>
    <row r="418" spans="1:44" ht="15" customHeight="1" x14ac:dyDescent="0.35">
      <c r="A418">
        <v>3</v>
      </c>
      <c r="B418" s="26">
        <f t="shared" si="78"/>
        <v>46273.697916666657</v>
      </c>
      <c r="C418" t="s">
        <v>44</v>
      </c>
      <c r="D418">
        <v>5</v>
      </c>
      <c r="E418" s="26">
        <f t="shared" si="79"/>
        <v>46273.8125</v>
      </c>
      <c r="F418" s="26">
        <f t="shared" si="80"/>
        <v>46273.791666666664</v>
      </c>
      <c r="G418">
        <f t="shared" si="81"/>
        <v>1</v>
      </c>
      <c r="H418">
        <f t="shared" si="82"/>
        <v>1</v>
      </c>
      <c r="I418" s="27">
        <f t="shared" si="83"/>
        <v>0</v>
      </c>
      <c r="J418" s="28" t="str">
        <f t="shared" si="84"/>
        <v>NULL</v>
      </c>
      <c r="K418" s="29" t="str">
        <f t="shared" si="85"/>
        <v>NULL</v>
      </c>
      <c r="L418" s="26" t="str">
        <f t="shared" si="86"/>
        <v/>
      </c>
      <c r="M418" t="str">
        <f t="shared" si="87"/>
        <v>UNKNOWN - NO RATE</v>
      </c>
      <c r="N418" s="28" t="str">
        <f t="shared" si="88"/>
        <v>NULL</v>
      </c>
      <c r="O418" t="str">
        <f t="shared" si="89"/>
        <v/>
      </c>
      <c r="P418" t="str">
        <f t="shared" si="90"/>
        <v/>
      </c>
      <c r="Q418" s="10" t="s">
        <v>155</v>
      </c>
      <c r="R418" s="10"/>
      <c r="S418" s="16">
        <v>0</v>
      </c>
      <c r="T418" s="13"/>
      <c r="U418" s="14"/>
      <c r="V418" s="11"/>
      <c r="W418" s="10" t="s">
        <v>155</v>
      </c>
      <c r="X418" s="29"/>
      <c r="AA418" t="s">
        <v>331</v>
      </c>
      <c r="AB418">
        <v>0</v>
      </c>
      <c r="AI418" t="s">
        <v>155</v>
      </c>
      <c r="AQ418" t="s">
        <v>155</v>
      </c>
      <c r="AR418" t="s">
        <v>333</v>
      </c>
    </row>
    <row r="419" spans="1:44" ht="15" customHeight="1" x14ac:dyDescent="0.35">
      <c r="A419">
        <v>3</v>
      </c>
      <c r="B419" s="26">
        <f t="shared" si="78"/>
        <v>46273.697916666657</v>
      </c>
      <c r="C419" t="s">
        <v>44</v>
      </c>
      <c r="D419">
        <v>6</v>
      </c>
      <c r="E419" s="26">
        <f t="shared" si="79"/>
        <v>46273.8125</v>
      </c>
      <c r="F419" s="26">
        <f t="shared" si="80"/>
        <v>46273.791666666664</v>
      </c>
      <c r="G419">
        <f t="shared" si="81"/>
        <v>0</v>
      </c>
      <c r="H419">
        <f t="shared" si="82"/>
        <v>0</v>
      </c>
      <c r="I419" s="27">
        <f t="shared" si="83"/>
        <v>0</v>
      </c>
      <c r="J419" s="28" t="str">
        <f t="shared" si="84"/>
        <v>NULL</v>
      </c>
      <c r="K419" s="29" t="str">
        <f t="shared" si="85"/>
        <v/>
      </c>
      <c r="L419" s="26" t="str">
        <f t="shared" si="86"/>
        <v/>
      </c>
      <c r="M419" t="str">
        <f t="shared" si="87"/>
        <v/>
      </c>
      <c r="N419" s="28" t="str">
        <f t="shared" si="88"/>
        <v>NULL</v>
      </c>
      <c r="O419" t="str">
        <f t="shared" si="89"/>
        <v/>
      </c>
      <c r="P419" t="str">
        <f t="shared" si="90"/>
        <v/>
      </c>
      <c r="Q419" s="10"/>
      <c r="R419" s="10"/>
      <c r="S419" s="16">
        <v>0</v>
      </c>
      <c r="T419" s="13"/>
      <c r="U419" s="14"/>
      <c r="V419" s="11"/>
      <c r="W419" s="10"/>
      <c r="X419" s="29"/>
      <c r="AA419" t="s">
        <v>331</v>
      </c>
      <c r="AB419">
        <v>0</v>
      </c>
      <c r="AR419" t="s">
        <v>333</v>
      </c>
    </row>
    <row r="420" spans="1:44" ht="15" customHeight="1" x14ac:dyDescent="0.35">
      <c r="A420">
        <v>3</v>
      </c>
      <c r="B420" s="26">
        <f t="shared" si="78"/>
        <v>46273.697916666657</v>
      </c>
      <c r="C420" t="s">
        <v>45</v>
      </c>
      <c r="D420">
        <v>1</v>
      </c>
      <c r="E420" s="26">
        <f t="shared" si="79"/>
        <v>46273.802083333343</v>
      </c>
      <c r="F420" s="26">
        <f t="shared" si="80"/>
        <v>46273.781250000007</v>
      </c>
      <c r="G420">
        <f t="shared" si="81"/>
        <v>0</v>
      </c>
      <c r="H420">
        <f t="shared" si="82"/>
        <v>0</v>
      </c>
      <c r="I420" s="27">
        <f t="shared" si="83"/>
        <v>3</v>
      </c>
      <c r="J420" s="28">
        <f t="shared" si="84"/>
        <v>141.30188984009047</v>
      </c>
      <c r="K420" s="29" t="str">
        <f t="shared" si="85"/>
        <v/>
      </c>
      <c r="L420" s="26" t="str">
        <f t="shared" si="86"/>
        <v/>
      </c>
      <c r="M420" t="str">
        <f t="shared" si="87"/>
        <v/>
      </c>
      <c r="N420" s="28">
        <f t="shared" si="88"/>
        <v>47.10062994669682</v>
      </c>
      <c r="O420" t="str">
        <f t="shared" si="89"/>
        <v/>
      </c>
      <c r="P420" t="str">
        <f t="shared" si="90"/>
        <v/>
      </c>
      <c r="Q420" s="10"/>
      <c r="R420" s="10"/>
      <c r="S420" s="16">
        <v>3</v>
      </c>
      <c r="T420" s="13">
        <v>141.3018898400905</v>
      </c>
      <c r="U420" s="14"/>
      <c r="V420" s="11"/>
      <c r="W420" s="10"/>
      <c r="X420" s="29"/>
      <c r="AA420" t="s">
        <v>331</v>
      </c>
      <c r="AB420">
        <v>3</v>
      </c>
      <c r="AC420">
        <v>60.151898734177209</v>
      </c>
      <c r="AD420">
        <v>261.29032258064512</v>
      </c>
      <c r="AL420">
        <v>60.151898734177209</v>
      </c>
      <c r="AM420">
        <v>261.29032258064512</v>
      </c>
      <c r="AR420" t="s">
        <v>334</v>
      </c>
    </row>
    <row r="421" spans="1:44" ht="15" customHeight="1" x14ac:dyDescent="0.35">
      <c r="A421">
        <v>3</v>
      </c>
      <c r="B421" s="26">
        <f t="shared" si="78"/>
        <v>46273.697916666657</v>
      </c>
      <c r="C421" t="s">
        <v>45</v>
      </c>
      <c r="D421">
        <v>2</v>
      </c>
      <c r="E421" s="26">
        <f t="shared" si="79"/>
        <v>46273.802083333343</v>
      </c>
      <c r="F421" s="26">
        <f t="shared" si="80"/>
        <v>46273.781250000007</v>
      </c>
      <c r="G421">
        <f t="shared" si="81"/>
        <v>0</v>
      </c>
      <c r="H421">
        <f t="shared" si="82"/>
        <v>1</v>
      </c>
      <c r="I421" s="27">
        <f t="shared" si="83"/>
        <v>1</v>
      </c>
      <c r="J421" s="28">
        <f t="shared" si="84"/>
        <v>0</v>
      </c>
      <c r="K421" s="29" t="str">
        <f t="shared" si="85"/>
        <v/>
      </c>
      <c r="L421" s="26" t="str">
        <f t="shared" si="86"/>
        <v/>
      </c>
      <c r="M421" t="str">
        <f t="shared" si="87"/>
        <v/>
      </c>
      <c r="N421" s="28" t="str">
        <f t="shared" si="88"/>
        <v>NULL</v>
      </c>
      <c r="O421" t="str">
        <f t="shared" si="89"/>
        <v/>
      </c>
      <c r="P421" t="str">
        <f t="shared" si="90"/>
        <v/>
      </c>
      <c r="Q421" s="10"/>
      <c r="R421" s="10"/>
      <c r="S421" s="16">
        <v>1</v>
      </c>
      <c r="T421" s="13">
        <v>0</v>
      </c>
      <c r="U421" s="14"/>
      <c r="V421" s="11"/>
      <c r="W421" s="10"/>
      <c r="X421" s="29"/>
      <c r="AA421" t="s">
        <v>331</v>
      </c>
      <c r="AB421">
        <v>0</v>
      </c>
      <c r="AR421" t="s">
        <v>333</v>
      </c>
    </row>
    <row r="422" spans="1:44" ht="15" customHeight="1" x14ac:dyDescent="0.35">
      <c r="A422">
        <v>3</v>
      </c>
      <c r="B422" s="26">
        <f t="shared" si="78"/>
        <v>46273.697916666657</v>
      </c>
      <c r="C422" t="s">
        <v>45</v>
      </c>
      <c r="D422">
        <v>3</v>
      </c>
      <c r="E422" s="26">
        <f t="shared" si="79"/>
        <v>46273.802083333343</v>
      </c>
      <c r="F422" s="26">
        <f t="shared" si="80"/>
        <v>46273.781250000007</v>
      </c>
      <c r="G422">
        <f t="shared" si="81"/>
        <v>0</v>
      </c>
      <c r="H422">
        <f t="shared" si="82"/>
        <v>0</v>
      </c>
      <c r="I422" s="27">
        <f t="shared" si="83"/>
        <v>0</v>
      </c>
      <c r="J422" s="28" t="str">
        <f t="shared" si="84"/>
        <v>NULL</v>
      </c>
      <c r="K422" s="29" t="str">
        <f t="shared" si="85"/>
        <v/>
      </c>
      <c r="L422" s="26" t="str">
        <f t="shared" si="86"/>
        <v/>
      </c>
      <c r="M422" t="str">
        <f t="shared" si="87"/>
        <v/>
      </c>
      <c r="N422" s="28" t="str">
        <f t="shared" si="88"/>
        <v>NULL</v>
      </c>
      <c r="O422" t="str">
        <f t="shared" si="89"/>
        <v/>
      </c>
      <c r="P422" t="str">
        <f t="shared" si="90"/>
        <v/>
      </c>
      <c r="Q422" s="10"/>
      <c r="R422" s="10"/>
      <c r="S422" s="16">
        <v>0</v>
      </c>
      <c r="T422" s="13"/>
      <c r="U422" s="14"/>
      <c r="V422" s="11"/>
      <c r="W422" s="10"/>
      <c r="X422" s="29"/>
      <c r="AA422" t="s">
        <v>331</v>
      </c>
      <c r="AB422">
        <v>0</v>
      </c>
      <c r="AR422" t="s">
        <v>333</v>
      </c>
    </row>
    <row r="423" spans="1:44" ht="15" customHeight="1" x14ac:dyDescent="0.35">
      <c r="A423">
        <v>3</v>
      </c>
      <c r="B423" s="26">
        <f t="shared" si="78"/>
        <v>46273.697916666657</v>
      </c>
      <c r="C423" t="s">
        <v>45</v>
      </c>
      <c r="D423">
        <v>4</v>
      </c>
      <c r="E423" s="26">
        <f t="shared" si="79"/>
        <v>46273.802083333343</v>
      </c>
      <c r="F423" s="26">
        <f t="shared" si="80"/>
        <v>46273.781250000007</v>
      </c>
      <c r="G423">
        <f t="shared" si="81"/>
        <v>0</v>
      </c>
      <c r="H423">
        <f t="shared" si="82"/>
        <v>1</v>
      </c>
      <c r="I423" s="27">
        <f t="shared" si="83"/>
        <v>0</v>
      </c>
      <c r="J423" s="28" t="str">
        <f t="shared" si="84"/>
        <v>NULL</v>
      </c>
      <c r="K423" s="29" t="str">
        <f t="shared" si="85"/>
        <v/>
      </c>
      <c r="L423" s="26" t="str">
        <f t="shared" si="86"/>
        <v/>
      </c>
      <c r="M423" t="str">
        <f t="shared" si="87"/>
        <v/>
      </c>
      <c r="N423" s="28" t="str">
        <f t="shared" si="88"/>
        <v>NULL</v>
      </c>
      <c r="O423" t="str">
        <f t="shared" si="89"/>
        <v/>
      </c>
      <c r="P423" t="str">
        <f t="shared" si="90"/>
        <v/>
      </c>
      <c r="Q423" s="10"/>
      <c r="R423" s="10"/>
      <c r="S423" s="16">
        <v>0</v>
      </c>
      <c r="T423" s="13"/>
      <c r="U423" s="14"/>
      <c r="V423" s="11"/>
      <c r="W423" s="10"/>
      <c r="X423" s="29"/>
      <c r="AA423" t="s">
        <v>331</v>
      </c>
      <c r="AB423">
        <v>0</v>
      </c>
      <c r="AR423" t="s">
        <v>333</v>
      </c>
    </row>
    <row r="424" spans="1:44" ht="15" customHeight="1" x14ac:dyDescent="0.35">
      <c r="A424">
        <v>3</v>
      </c>
      <c r="B424" s="26">
        <f t="shared" si="78"/>
        <v>46273.697916666657</v>
      </c>
      <c r="C424" t="s">
        <v>45</v>
      </c>
      <c r="D424">
        <v>5</v>
      </c>
      <c r="E424" s="26">
        <f t="shared" si="79"/>
        <v>46273.802083333343</v>
      </c>
      <c r="F424" s="26">
        <f t="shared" si="80"/>
        <v>46273.781250000007</v>
      </c>
      <c r="G424">
        <f t="shared" si="81"/>
        <v>0</v>
      </c>
      <c r="H424">
        <f t="shared" si="82"/>
        <v>0</v>
      </c>
      <c r="I424" s="27">
        <f t="shared" si="83"/>
        <v>0</v>
      </c>
      <c r="J424" s="28" t="str">
        <f t="shared" si="84"/>
        <v>NULL</v>
      </c>
      <c r="K424" s="29" t="str">
        <f t="shared" si="85"/>
        <v/>
      </c>
      <c r="L424" s="26" t="str">
        <f t="shared" si="86"/>
        <v/>
      </c>
      <c r="M424" t="str">
        <f t="shared" si="87"/>
        <v/>
      </c>
      <c r="N424" s="28" t="str">
        <f t="shared" si="88"/>
        <v>NULL</v>
      </c>
      <c r="O424" t="str">
        <f t="shared" si="89"/>
        <v/>
      </c>
      <c r="P424" t="str">
        <f t="shared" si="90"/>
        <v/>
      </c>
      <c r="Q424" s="10"/>
      <c r="R424" s="10"/>
      <c r="S424" s="16">
        <v>0</v>
      </c>
      <c r="T424" s="13"/>
      <c r="U424" s="14"/>
      <c r="V424" s="11"/>
      <c r="W424" s="10"/>
      <c r="X424" s="29"/>
      <c r="AA424" t="s">
        <v>331</v>
      </c>
      <c r="AB424">
        <v>0</v>
      </c>
      <c r="AR424" t="s">
        <v>333</v>
      </c>
    </row>
    <row r="425" spans="1:44" ht="15" customHeight="1" x14ac:dyDescent="0.35">
      <c r="A425">
        <v>3</v>
      </c>
      <c r="B425" s="26">
        <f t="shared" si="78"/>
        <v>46273.697916666657</v>
      </c>
      <c r="C425" t="s">
        <v>45</v>
      </c>
      <c r="D425">
        <v>6</v>
      </c>
      <c r="E425" s="26">
        <f t="shared" si="79"/>
        <v>46273.802083333343</v>
      </c>
      <c r="F425" s="26">
        <f t="shared" si="80"/>
        <v>46273.781250000007</v>
      </c>
      <c r="G425">
        <f t="shared" si="81"/>
        <v>0</v>
      </c>
      <c r="H425">
        <f t="shared" si="82"/>
        <v>0</v>
      </c>
      <c r="I425" s="27">
        <f t="shared" si="83"/>
        <v>0</v>
      </c>
      <c r="J425" s="28" t="str">
        <f t="shared" si="84"/>
        <v>NULL</v>
      </c>
      <c r="K425" s="29" t="str">
        <f t="shared" si="85"/>
        <v/>
      </c>
      <c r="L425" s="26" t="str">
        <f t="shared" si="86"/>
        <v/>
      </c>
      <c r="M425" t="str">
        <f t="shared" si="87"/>
        <v/>
      </c>
      <c r="N425" s="28" t="str">
        <f t="shared" si="88"/>
        <v>NULL</v>
      </c>
      <c r="O425" t="str">
        <f t="shared" si="89"/>
        <v/>
      </c>
      <c r="P425" t="str">
        <f t="shared" si="90"/>
        <v/>
      </c>
      <c r="Q425" s="10"/>
      <c r="R425" s="10"/>
      <c r="S425" s="16">
        <v>0</v>
      </c>
      <c r="T425" s="13"/>
      <c r="U425" s="14"/>
      <c r="V425" s="11"/>
      <c r="W425" s="10"/>
      <c r="X425" s="29"/>
      <c r="AA425" t="s">
        <v>331</v>
      </c>
      <c r="AB425">
        <v>0</v>
      </c>
      <c r="AR425" t="s">
        <v>333</v>
      </c>
    </row>
    <row r="426" spans="1:44" ht="15" customHeight="1" x14ac:dyDescent="0.35">
      <c r="A426">
        <v>3</v>
      </c>
      <c r="B426" s="26">
        <f t="shared" si="78"/>
        <v>46273.697916666657</v>
      </c>
      <c r="C426" t="s">
        <v>46</v>
      </c>
      <c r="D426">
        <v>1</v>
      </c>
      <c r="E426" s="26">
        <f t="shared" si="79"/>
        <v>46273.822916666657</v>
      </c>
      <c r="F426" s="26">
        <f t="shared" si="80"/>
        <v>46273.802083333321</v>
      </c>
      <c r="G426">
        <f t="shared" si="81"/>
        <v>0</v>
      </c>
      <c r="H426">
        <f t="shared" si="82"/>
        <v>15</v>
      </c>
      <c r="I426" s="27">
        <f t="shared" si="83"/>
        <v>3</v>
      </c>
      <c r="J426" s="28">
        <f t="shared" si="84"/>
        <v>141.30188984009047</v>
      </c>
      <c r="K426" s="29" t="str">
        <f t="shared" si="85"/>
        <v/>
      </c>
      <c r="L426" s="26" t="str">
        <f t="shared" si="86"/>
        <v/>
      </c>
      <c r="M426" t="str">
        <f t="shared" si="87"/>
        <v/>
      </c>
      <c r="N426" s="28">
        <f t="shared" si="88"/>
        <v>47.10062994669682</v>
      </c>
      <c r="O426" t="str">
        <f t="shared" si="89"/>
        <v/>
      </c>
      <c r="P426" t="str">
        <f t="shared" si="90"/>
        <v/>
      </c>
      <c r="Q426" s="10"/>
      <c r="R426" s="10"/>
      <c r="S426" s="16">
        <v>3</v>
      </c>
      <c r="T426" s="13">
        <v>141.3018898400905</v>
      </c>
      <c r="U426" s="14"/>
      <c r="V426" s="11"/>
      <c r="W426" s="10"/>
      <c r="X426" s="29"/>
      <c r="AA426" t="s">
        <v>331</v>
      </c>
      <c r="AB426">
        <v>3</v>
      </c>
      <c r="AC426">
        <v>60.151898734177209</v>
      </c>
      <c r="AD426">
        <v>261.29032258064512</v>
      </c>
      <c r="AL426">
        <v>60.151898734177209</v>
      </c>
      <c r="AM426">
        <v>261.29032258064512</v>
      </c>
      <c r="AR426" t="s">
        <v>334</v>
      </c>
    </row>
    <row r="427" spans="1:44" ht="15" customHeight="1" x14ac:dyDescent="0.35">
      <c r="A427">
        <v>3</v>
      </c>
      <c r="B427" s="26">
        <f t="shared" si="78"/>
        <v>46273.697916666657</v>
      </c>
      <c r="C427" t="s">
        <v>46</v>
      </c>
      <c r="D427">
        <v>2</v>
      </c>
      <c r="E427" s="26">
        <f t="shared" si="79"/>
        <v>46273.822916666657</v>
      </c>
      <c r="F427" s="26">
        <f t="shared" si="80"/>
        <v>46273.802083333321</v>
      </c>
      <c r="G427">
        <f t="shared" si="81"/>
        <v>0</v>
      </c>
      <c r="H427">
        <f t="shared" si="82"/>
        <v>2</v>
      </c>
      <c r="I427" s="27">
        <f t="shared" si="83"/>
        <v>1</v>
      </c>
      <c r="J427" s="28">
        <f t="shared" si="84"/>
        <v>0</v>
      </c>
      <c r="K427" s="29" t="str">
        <f t="shared" si="85"/>
        <v/>
      </c>
      <c r="L427" s="26" t="str">
        <f t="shared" si="86"/>
        <v/>
      </c>
      <c r="M427" t="str">
        <f t="shared" si="87"/>
        <v/>
      </c>
      <c r="N427" s="28" t="str">
        <f t="shared" si="88"/>
        <v>NULL</v>
      </c>
      <c r="O427" t="str">
        <f t="shared" si="89"/>
        <v/>
      </c>
      <c r="P427" t="str">
        <f t="shared" si="90"/>
        <v/>
      </c>
      <c r="Q427" s="10"/>
      <c r="R427" s="10"/>
      <c r="S427" s="16">
        <v>1</v>
      </c>
      <c r="T427" s="13">
        <v>0</v>
      </c>
      <c r="U427" s="14"/>
      <c r="V427" s="11"/>
      <c r="W427" s="10"/>
      <c r="X427" s="29"/>
      <c r="AA427" t="s">
        <v>331</v>
      </c>
      <c r="AB427">
        <v>0</v>
      </c>
      <c r="AR427" t="s">
        <v>333</v>
      </c>
    </row>
    <row r="428" spans="1:44" ht="15" customHeight="1" x14ac:dyDescent="0.35">
      <c r="A428">
        <v>3</v>
      </c>
      <c r="B428" s="26">
        <f t="shared" si="78"/>
        <v>46273.697916666657</v>
      </c>
      <c r="C428" t="s">
        <v>46</v>
      </c>
      <c r="D428">
        <v>3</v>
      </c>
      <c r="E428" s="26">
        <f t="shared" si="79"/>
        <v>46273.822916666657</v>
      </c>
      <c r="F428" s="26">
        <f t="shared" si="80"/>
        <v>46273.802083333321</v>
      </c>
      <c r="G428">
        <f t="shared" si="81"/>
        <v>0</v>
      </c>
      <c r="H428">
        <f t="shared" si="82"/>
        <v>0</v>
      </c>
      <c r="I428" s="27">
        <f t="shared" si="83"/>
        <v>0</v>
      </c>
      <c r="J428" s="28" t="str">
        <f t="shared" si="84"/>
        <v>NULL</v>
      </c>
      <c r="K428" s="29" t="str">
        <f t="shared" si="85"/>
        <v/>
      </c>
      <c r="L428" s="26" t="str">
        <f t="shared" si="86"/>
        <v/>
      </c>
      <c r="M428" t="str">
        <f t="shared" si="87"/>
        <v/>
      </c>
      <c r="N428" s="28" t="str">
        <f t="shared" si="88"/>
        <v>NULL</v>
      </c>
      <c r="O428" t="str">
        <f t="shared" si="89"/>
        <v/>
      </c>
      <c r="P428" t="str">
        <f t="shared" si="90"/>
        <v/>
      </c>
      <c r="Q428" s="10"/>
      <c r="R428" s="10"/>
      <c r="S428" s="16">
        <v>0</v>
      </c>
      <c r="T428" s="13"/>
      <c r="U428" s="14"/>
      <c r="V428" s="11"/>
      <c r="W428" s="10"/>
      <c r="X428" s="29"/>
      <c r="AA428" t="s">
        <v>331</v>
      </c>
      <c r="AB428">
        <v>0</v>
      </c>
      <c r="AR428" t="s">
        <v>333</v>
      </c>
    </row>
    <row r="429" spans="1:44" ht="15" customHeight="1" x14ac:dyDescent="0.35">
      <c r="A429">
        <v>3</v>
      </c>
      <c r="B429" s="26">
        <f t="shared" si="78"/>
        <v>46273.697916666657</v>
      </c>
      <c r="C429" t="s">
        <v>46</v>
      </c>
      <c r="D429">
        <v>4</v>
      </c>
      <c r="E429" s="26">
        <f t="shared" si="79"/>
        <v>46273.822916666657</v>
      </c>
      <c r="F429" s="26">
        <f t="shared" si="80"/>
        <v>46273.802083333321</v>
      </c>
      <c r="G429">
        <f t="shared" si="81"/>
        <v>0</v>
      </c>
      <c r="H429">
        <f t="shared" si="82"/>
        <v>9</v>
      </c>
      <c r="I429" s="27">
        <f t="shared" si="83"/>
        <v>0</v>
      </c>
      <c r="J429" s="28" t="str">
        <f t="shared" si="84"/>
        <v>NULL</v>
      </c>
      <c r="K429" s="29" t="str">
        <f t="shared" si="85"/>
        <v/>
      </c>
      <c r="L429" s="26" t="str">
        <f t="shared" si="86"/>
        <v/>
      </c>
      <c r="M429" t="str">
        <f t="shared" si="87"/>
        <v/>
      </c>
      <c r="N429" s="28" t="str">
        <f t="shared" si="88"/>
        <v>NULL</v>
      </c>
      <c r="O429" t="str">
        <f t="shared" si="89"/>
        <v/>
      </c>
      <c r="P429" t="str">
        <f t="shared" si="90"/>
        <v/>
      </c>
      <c r="Q429" s="10"/>
      <c r="R429" s="10"/>
      <c r="S429" s="16">
        <v>0</v>
      </c>
      <c r="T429" s="13"/>
      <c r="U429" s="14"/>
      <c r="V429" s="11"/>
      <c r="W429" s="10"/>
      <c r="X429" s="29"/>
      <c r="AA429" t="s">
        <v>331</v>
      </c>
      <c r="AB429">
        <v>0</v>
      </c>
      <c r="AR429" t="s">
        <v>333</v>
      </c>
    </row>
    <row r="430" spans="1:44" ht="15" customHeight="1" x14ac:dyDescent="0.35">
      <c r="A430">
        <v>3</v>
      </c>
      <c r="B430" s="26">
        <f t="shared" si="78"/>
        <v>46273.697916666657</v>
      </c>
      <c r="C430" t="s">
        <v>46</v>
      </c>
      <c r="D430">
        <v>5</v>
      </c>
      <c r="E430" s="26">
        <f t="shared" si="79"/>
        <v>46273.822916666657</v>
      </c>
      <c r="F430" s="26">
        <f t="shared" si="80"/>
        <v>46273.802083333321</v>
      </c>
      <c r="G430">
        <f t="shared" si="81"/>
        <v>0</v>
      </c>
      <c r="H430">
        <f t="shared" si="82"/>
        <v>2</v>
      </c>
      <c r="I430" s="27">
        <f t="shared" si="83"/>
        <v>0</v>
      </c>
      <c r="J430" s="28" t="str">
        <f t="shared" si="84"/>
        <v>NULL</v>
      </c>
      <c r="K430" s="29" t="str">
        <f t="shared" si="85"/>
        <v/>
      </c>
      <c r="L430" s="26" t="str">
        <f t="shared" si="86"/>
        <v/>
      </c>
      <c r="M430" t="str">
        <f t="shared" si="87"/>
        <v/>
      </c>
      <c r="N430" s="28" t="str">
        <f t="shared" si="88"/>
        <v>NULL</v>
      </c>
      <c r="O430" t="str">
        <f t="shared" si="89"/>
        <v/>
      </c>
      <c r="P430" t="str">
        <f t="shared" si="90"/>
        <v/>
      </c>
      <c r="Q430" s="10"/>
      <c r="R430" s="10"/>
      <c r="S430" s="16">
        <v>0</v>
      </c>
      <c r="T430" s="13"/>
      <c r="U430" s="14"/>
      <c r="V430" s="11"/>
      <c r="W430" s="10"/>
      <c r="X430" s="29"/>
      <c r="AA430" t="s">
        <v>331</v>
      </c>
      <c r="AB430">
        <v>0</v>
      </c>
      <c r="AR430" t="s">
        <v>333</v>
      </c>
    </row>
    <row r="431" spans="1:44" ht="15" customHeight="1" x14ac:dyDescent="0.35">
      <c r="A431">
        <v>3</v>
      </c>
      <c r="B431" s="26">
        <f t="shared" si="78"/>
        <v>46273.697916666657</v>
      </c>
      <c r="C431" t="s">
        <v>46</v>
      </c>
      <c r="D431">
        <v>6</v>
      </c>
      <c r="E431" s="26">
        <f t="shared" si="79"/>
        <v>46273.822916666657</v>
      </c>
      <c r="F431" s="26">
        <f t="shared" si="80"/>
        <v>46273.802083333321</v>
      </c>
      <c r="G431">
        <f t="shared" si="81"/>
        <v>0</v>
      </c>
      <c r="H431">
        <f t="shared" si="82"/>
        <v>0</v>
      </c>
      <c r="I431" s="27">
        <f t="shared" si="83"/>
        <v>0</v>
      </c>
      <c r="J431" s="28" t="str">
        <f t="shared" si="84"/>
        <v>NULL</v>
      </c>
      <c r="K431" s="29" t="str">
        <f t="shared" si="85"/>
        <v/>
      </c>
      <c r="L431" s="26" t="str">
        <f t="shared" si="86"/>
        <v/>
      </c>
      <c r="M431" t="str">
        <f t="shared" si="87"/>
        <v/>
      </c>
      <c r="N431" s="28" t="str">
        <f t="shared" si="88"/>
        <v>NULL</v>
      </c>
      <c r="O431" t="str">
        <f t="shared" si="89"/>
        <v/>
      </c>
      <c r="P431" t="str">
        <f t="shared" si="90"/>
        <v/>
      </c>
      <c r="Q431" s="10"/>
      <c r="R431" s="10"/>
      <c r="S431" s="16">
        <v>0</v>
      </c>
      <c r="T431" s="13"/>
      <c r="U431" s="14"/>
      <c r="V431" s="11"/>
      <c r="W431" s="10"/>
      <c r="X431" s="29"/>
      <c r="AA431" t="s">
        <v>331</v>
      </c>
      <c r="AB431">
        <v>0</v>
      </c>
      <c r="AR431" t="s">
        <v>333</v>
      </c>
    </row>
    <row r="432" spans="1:44" ht="15" customHeight="1" x14ac:dyDescent="0.35">
      <c r="A432">
        <v>3</v>
      </c>
      <c r="B432" s="26">
        <f t="shared" si="78"/>
        <v>46273.697916666657</v>
      </c>
      <c r="C432" t="s">
        <v>47</v>
      </c>
      <c r="D432">
        <v>1</v>
      </c>
      <c r="E432" s="26">
        <f t="shared" si="79"/>
        <v>46273.822916666657</v>
      </c>
      <c r="F432" s="26">
        <f t="shared" si="80"/>
        <v>46273.802083333321</v>
      </c>
      <c r="G432">
        <f t="shared" si="81"/>
        <v>5</v>
      </c>
      <c r="H432">
        <f t="shared" si="82"/>
        <v>15</v>
      </c>
      <c r="I432" s="27">
        <f t="shared" si="83"/>
        <v>3</v>
      </c>
      <c r="J432" s="28">
        <f t="shared" si="84"/>
        <v>141.30188984009047</v>
      </c>
      <c r="K432" s="29">
        <f t="shared" si="85"/>
        <v>4.4231538637402833E-3</v>
      </c>
      <c r="L432" s="26">
        <f t="shared" si="86"/>
        <v>46273.70233982052</v>
      </c>
      <c r="M432" t="str">
        <f t="shared" si="87"/>
        <v>YES</v>
      </c>
      <c r="N432" s="28">
        <f t="shared" si="88"/>
        <v>47.10062994669682</v>
      </c>
      <c r="O432" t="str">
        <f t="shared" si="89"/>
        <v/>
      </c>
      <c r="P432" t="str">
        <f t="shared" si="90"/>
        <v/>
      </c>
      <c r="Q432" s="10" t="s">
        <v>151</v>
      </c>
      <c r="R432" s="10"/>
      <c r="S432" s="16">
        <v>3</v>
      </c>
      <c r="T432" s="13">
        <v>141.3018898400905</v>
      </c>
      <c r="U432" s="14">
        <v>4.4231538657407412E-3</v>
      </c>
      <c r="V432" s="11">
        <v>46273.702339820527</v>
      </c>
      <c r="W432" s="10" t="s">
        <v>151</v>
      </c>
      <c r="X432" s="29">
        <v>0</v>
      </c>
      <c r="AA432" t="s">
        <v>331</v>
      </c>
      <c r="AB432">
        <v>3</v>
      </c>
      <c r="AC432">
        <v>60.151898734177209</v>
      </c>
      <c r="AD432">
        <v>261.29032258064512</v>
      </c>
      <c r="AE432" s="54">
        <v>2.3919753125E-3</v>
      </c>
      <c r="AF432" s="54">
        <v>1.039036195601852E-2</v>
      </c>
      <c r="AG432" s="53">
        <v>46273.700308641957</v>
      </c>
      <c r="AH432" s="53">
        <v>46273.708307028617</v>
      </c>
      <c r="AI432" t="s">
        <v>151</v>
      </c>
      <c r="AL432">
        <v>60.151898734177209</v>
      </c>
      <c r="AM432">
        <v>261.29032258064512</v>
      </c>
      <c r="AN432" s="54">
        <v>2.3919753125E-3</v>
      </c>
      <c r="AO432" s="54">
        <v>1.039036195601852E-2</v>
      </c>
      <c r="AP432" s="53">
        <v>46273.708307028617</v>
      </c>
      <c r="AQ432" t="s">
        <v>151</v>
      </c>
      <c r="AR432" t="s">
        <v>334</v>
      </c>
    </row>
    <row r="433" spans="1:44" ht="15" customHeight="1" x14ac:dyDescent="0.35">
      <c r="A433">
        <v>3</v>
      </c>
      <c r="B433" s="26">
        <f t="shared" si="78"/>
        <v>46273.697916666657</v>
      </c>
      <c r="C433" t="s">
        <v>47</v>
      </c>
      <c r="D433">
        <v>2</v>
      </c>
      <c r="E433" s="26">
        <f t="shared" si="79"/>
        <v>46273.822916666657</v>
      </c>
      <c r="F433" s="26">
        <f t="shared" si="80"/>
        <v>46273.802083333321</v>
      </c>
      <c r="G433">
        <f t="shared" si="81"/>
        <v>0</v>
      </c>
      <c r="H433">
        <f t="shared" si="82"/>
        <v>2</v>
      </c>
      <c r="I433" s="27">
        <f t="shared" si="83"/>
        <v>1</v>
      </c>
      <c r="J433" s="28">
        <f t="shared" si="84"/>
        <v>0</v>
      </c>
      <c r="K433" s="29" t="str">
        <f t="shared" si="85"/>
        <v/>
      </c>
      <c r="L433" s="26" t="str">
        <f t="shared" si="86"/>
        <v/>
      </c>
      <c r="M433" t="str">
        <f t="shared" si="87"/>
        <v/>
      </c>
      <c r="N433" s="28" t="str">
        <f t="shared" si="88"/>
        <v>NULL</v>
      </c>
      <c r="O433" t="str">
        <f t="shared" si="89"/>
        <v/>
      </c>
      <c r="P433" t="str">
        <f t="shared" si="90"/>
        <v/>
      </c>
      <c r="Q433" s="10"/>
      <c r="R433" s="10"/>
      <c r="S433" s="16">
        <v>1</v>
      </c>
      <c r="T433" s="13">
        <v>0</v>
      </c>
      <c r="U433" s="14"/>
      <c r="V433" s="11"/>
      <c r="W433" s="10"/>
      <c r="X433" s="29"/>
      <c r="AA433" t="s">
        <v>331</v>
      </c>
      <c r="AB433">
        <v>0</v>
      </c>
      <c r="AR433" t="s">
        <v>333</v>
      </c>
    </row>
    <row r="434" spans="1:44" ht="15" customHeight="1" x14ac:dyDescent="0.35">
      <c r="A434">
        <v>3</v>
      </c>
      <c r="B434" s="26">
        <f t="shared" si="78"/>
        <v>46273.697916666657</v>
      </c>
      <c r="C434" t="s">
        <v>47</v>
      </c>
      <c r="D434">
        <v>3</v>
      </c>
      <c r="E434" s="26">
        <f t="shared" si="79"/>
        <v>46273.822916666657</v>
      </c>
      <c r="F434" s="26">
        <f t="shared" si="80"/>
        <v>46273.802083333321</v>
      </c>
      <c r="G434">
        <f t="shared" si="81"/>
        <v>0</v>
      </c>
      <c r="H434">
        <f t="shared" si="82"/>
        <v>0</v>
      </c>
      <c r="I434" s="27">
        <f t="shared" si="83"/>
        <v>0</v>
      </c>
      <c r="J434" s="28" t="str">
        <f t="shared" si="84"/>
        <v>NULL</v>
      </c>
      <c r="K434" s="29" t="str">
        <f t="shared" si="85"/>
        <v/>
      </c>
      <c r="L434" s="26" t="str">
        <f t="shared" si="86"/>
        <v/>
      </c>
      <c r="M434" t="str">
        <f t="shared" si="87"/>
        <v/>
      </c>
      <c r="N434" s="28" t="str">
        <f t="shared" si="88"/>
        <v>NULL</v>
      </c>
      <c r="O434" t="str">
        <f t="shared" si="89"/>
        <v/>
      </c>
      <c r="P434" t="str">
        <f t="shared" si="90"/>
        <v/>
      </c>
      <c r="Q434" s="10"/>
      <c r="R434" s="10"/>
      <c r="S434" s="16">
        <v>0</v>
      </c>
      <c r="T434" s="13"/>
      <c r="U434" s="14"/>
      <c r="V434" s="11"/>
      <c r="W434" s="10"/>
      <c r="X434" s="29"/>
      <c r="AA434" t="s">
        <v>331</v>
      </c>
      <c r="AB434">
        <v>0</v>
      </c>
      <c r="AR434" t="s">
        <v>333</v>
      </c>
    </row>
    <row r="435" spans="1:44" ht="15" customHeight="1" x14ac:dyDescent="0.35">
      <c r="A435">
        <v>3</v>
      </c>
      <c r="B435" s="26">
        <f t="shared" si="78"/>
        <v>46273.697916666657</v>
      </c>
      <c r="C435" t="s">
        <v>47</v>
      </c>
      <c r="D435">
        <v>4</v>
      </c>
      <c r="E435" s="26">
        <f t="shared" si="79"/>
        <v>46273.822916666657</v>
      </c>
      <c r="F435" s="26">
        <f t="shared" si="80"/>
        <v>46273.802083333321</v>
      </c>
      <c r="G435">
        <f t="shared" si="81"/>
        <v>0</v>
      </c>
      <c r="H435">
        <f t="shared" si="82"/>
        <v>9</v>
      </c>
      <c r="I435" s="27">
        <f t="shared" si="83"/>
        <v>0</v>
      </c>
      <c r="J435" s="28" t="str">
        <f t="shared" si="84"/>
        <v>NULL</v>
      </c>
      <c r="K435" s="29" t="str">
        <f t="shared" si="85"/>
        <v/>
      </c>
      <c r="L435" s="26" t="str">
        <f t="shared" si="86"/>
        <v/>
      </c>
      <c r="M435" t="str">
        <f t="shared" si="87"/>
        <v/>
      </c>
      <c r="N435" s="28" t="str">
        <f t="shared" si="88"/>
        <v>NULL</v>
      </c>
      <c r="O435" t="str">
        <f t="shared" si="89"/>
        <v/>
      </c>
      <c r="P435" t="str">
        <f t="shared" si="90"/>
        <v/>
      </c>
      <c r="Q435" s="10"/>
      <c r="R435" s="10"/>
      <c r="S435" s="16">
        <v>0</v>
      </c>
      <c r="T435" s="13"/>
      <c r="U435" s="14"/>
      <c r="V435" s="11"/>
      <c r="W435" s="10"/>
      <c r="X435" s="29"/>
      <c r="AA435" t="s">
        <v>331</v>
      </c>
      <c r="AB435">
        <v>0</v>
      </c>
      <c r="AR435" t="s">
        <v>333</v>
      </c>
    </row>
    <row r="436" spans="1:44" ht="15" customHeight="1" x14ac:dyDescent="0.35">
      <c r="A436">
        <v>3</v>
      </c>
      <c r="B436" s="26">
        <f t="shared" si="78"/>
        <v>46273.697916666657</v>
      </c>
      <c r="C436" t="s">
        <v>47</v>
      </c>
      <c r="D436">
        <v>5</v>
      </c>
      <c r="E436" s="26">
        <f t="shared" si="79"/>
        <v>46273.822916666657</v>
      </c>
      <c r="F436" s="26">
        <f t="shared" si="80"/>
        <v>46273.802083333321</v>
      </c>
      <c r="G436">
        <f t="shared" si="81"/>
        <v>1</v>
      </c>
      <c r="H436">
        <f t="shared" si="82"/>
        <v>2</v>
      </c>
      <c r="I436" s="27">
        <f t="shared" si="83"/>
        <v>0</v>
      </c>
      <c r="J436" s="28" t="str">
        <f t="shared" si="84"/>
        <v>NULL</v>
      </c>
      <c r="K436" s="29" t="str">
        <f t="shared" si="85"/>
        <v>NULL</v>
      </c>
      <c r="L436" s="26" t="str">
        <f t="shared" si="86"/>
        <v/>
      </c>
      <c r="M436" t="str">
        <f t="shared" si="87"/>
        <v>UNKNOWN - NO RATE</v>
      </c>
      <c r="N436" s="28" t="str">
        <f t="shared" si="88"/>
        <v>NULL</v>
      </c>
      <c r="O436" t="str">
        <f t="shared" si="89"/>
        <v/>
      </c>
      <c r="P436" t="str">
        <f t="shared" si="90"/>
        <v/>
      </c>
      <c r="Q436" s="10" t="s">
        <v>155</v>
      </c>
      <c r="R436" s="10"/>
      <c r="S436" s="16">
        <v>0</v>
      </c>
      <c r="T436" s="13"/>
      <c r="U436" s="14"/>
      <c r="V436" s="11"/>
      <c r="W436" s="10" t="s">
        <v>155</v>
      </c>
      <c r="X436" s="29"/>
      <c r="AA436" t="s">
        <v>331</v>
      </c>
      <c r="AB436">
        <v>0</v>
      </c>
      <c r="AI436" t="s">
        <v>155</v>
      </c>
      <c r="AQ436" t="s">
        <v>155</v>
      </c>
      <c r="AR436" t="s">
        <v>333</v>
      </c>
    </row>
    <row r="437" spans="1:44" ht="15" customHeight="1" x14ac:dyDescent="0.35">
      <c r="A437">
        <v>3</v>
      </c>
      <c r="B437" s="26">
        <f t="shared" si="78"/>
        <v>46273.697916666657</v>
      </c>
      <c r="C437" t="s">
        <v>47</v>
      </c>
      <c r="D437">
        <v>6</v>
      </c>
      <c r="E437" s="26">
        <f t="shared" si="79"/>
        <v>46273.822916666657</v>
      </c>
      <c r="F437" s="26">
        <f t="shared" si="80"/>
        <v>46273.802083333321</v>
      </c>
      <c r="G437">
        <f t="shared" si="81"/>
        <v>0</v>
      </c>
      <c r="H437">
        <f t="shared" si="82"/>
        <v>0</v>
      </c>
      <c r="I437" s="27">
        <f t="shared" si="83"/>
        <v>0</v>
      </c>
      <c r="J437" s="28" t="str">
        <f t="shared" si="84"/>
        <v>NULL</v>
      </c>
      <c r="K437" s="29" t="str">
        <f t="shared" si="85"/>
        <v/>
      </c>
      <c r="L437" s="26" t="str">
        <f t="shared" si="86"/>
        <v/>
      </c>
      <c r="M437" t="str">
        <f t="shared" si="87"/>
        <v/>
      </c>
      <c r="N437" s="28" t="str">
        <f t="shared" si="88"/>
        <v>NULL</v>
      </c>
      <c r="O437" t="str">
        <f t="shared" si="89"/>
        <v/>
      </c>
      <c r="P437" t="str">
        <f t="shared" si="90"/>
        <v/>
      </c>
      <c r="Q437" s="10"/>
      <c r="R437" s="10"/>
      <c r="S437" s="16">
        <v>0</v>
      </c>
      <c r="T437" s="13"/>
      <c r="U437" s="14"/>
      <c r="V437" s="11"/>
      <c r="W437" s="10"/>
      <c r="X437" s="29"/>
      <c r="AA437" t="s">
        <v>331</v>
      </c>
      <c r="AB437">
        <v>0</v>
      </c>
      <c r="AR437" t="s">
        <v>333</v>
      </c>
    </row>
    <row r="438" spans="1:44" ht="15" customHeight="1" x14ac:dyDescent="0.35">
      <c r="A438">
        <v>3</v>
      </c>
      <c r="B438" s="26">
        <f t="shared" si="78"/>
        <v>46273.697916666657</v>
      </c>
      <c r="C438" t="s">
        <v>48</v>
      </c>
      <c r="D438">
        <v>1</v>
      </c>
      <c r="E438" s="26">
        <f t="shared" si="79"/>
        <v>46273.833333333343</v>
      </c>
      <c r="F438" s="26">
        <f t="shared" si="80"/>
        <v>46273.812500000007</v>
      </c>
      <c r="G438">
        <f t="shared" si="81"/>
        <v>0</v>
      </c>
      <c r="H438">
        <f t="shared" si="82"/>
        <v>20</v>
      </c>
      <c r="I438" s="27">
        <f t="shared" si="83"/>
        <v>3</v>
      </c>
      <c r="J438" s="28">
        <f t="shared" si="84"/>
        <v>141.30188984009047</v>
      </c>
      <c r="K438" s="29" t="str">
        <f t="shared" si="85"/>
        <v/>
      </c>
      <c r="L438" s="26" t="str">
        <f t="shared" si="86"/>
        <v/>
      </c>
      <c r="M438" t="str">
        <f t="shared" si="87"/>
        <v/>
      </c>
      <c r="N438" s="28">
        <f t="shared" si="88"/>
        <v>47.10062994669682</v>
      </c>
      <c r="O438" t="str">
        <f t="shared" si="89"/>
        <v/>
      </c>
      <c r="P438" t="str">
        <f t="shared" si="90"/>
        <v/>
      </c>
      <c r="Q438" s="10"/>
      <c r="R438" s="10"/>
      <c r="S438" s="16">
        <v>3</v>
      </c>
      <c r="T438" s="13">
        <v>141.3018898400905</v>
      </c>
      <c r="U438" s="14"/>
      <c r="V438" s="11"/>
      <c r="W438" s="10"/>
      <c r="X438" s="29"/>
      <c r="AA438" t="s">
        <v>331</v>
      </c>
      <c r="AB438">
        <v>3</v>
      </c>
      <c r="AC438">
        <v>60.151898734177209</v>
      </c>
      <c r="AD438">
        <v>261.29032258064512</v>
      </c>
      <c r="AL438">
        <v>60.151898734177209</v>
      </c>
      <c r="AM438">
        <v>261.29032258064512</v>
      </c>
      <c r="AR438" t="s">
        <v>334</v>
      </c>
    </row>
    <row r="439" spans="1:44" ht="15" customHeight="1" x14ac:dyDescent="0.35">
      <c r="A439">
        <v>3</v>
      </c>
      <c r="B439" s="26">
        <f t="shared" si="78"/>
        <v>46273.697916666657</v>
      </c>
      <c r="C439" t="s">
        <v>48</v>
      </c>
      <c r="D439">
        <v>2</v>
      </c>
      <c r="E439" s="26">
        <f t="shared" si="79"/>
        <v>46273.833333333343</v>
      </c>
      <c r="F439" s="26">
        <f t="shared" si="80"/>
        <v>46273.812500000007</v>
      </c>
      <c r="G439">
        <f t="shared" si="81"/>
        <v>5</v>
      </c>
      <c r="H439">
        <f t="shared" si="82"/>
        <v>9</v>
      </c>
      <c r="I439" s="27">
        <f t="shared" si="83"/>
        <v>1</v>
      </c>
      <c r="J439" s="28">
        <f t="shared" si="84"/>
        <v>0</v>
      </c>
      <c r="K439" s="29" t="str">
        <f t="shared" si="85"/>
        <v>NULL</v>
      </c>
      <c r="L439" s="26" t="str">
        <f t="shared" si="86"/>
        <v/>
      </c>
      <c r="M439" t="str">
        <f t="shared" si="87"/>
        <v>UNKNOWN - NO RATE</v>
      </c>
      <c r="N439" s="28" t="str">
        <f t="shared" si="88"/>
        <v>NULL</v>
      </c>
      <c r="O439" t="str">
        <f t="shared" si="89"/>
        <v/>
      </c>
      <c r="P439" t="str">
        <f t="shared" si="90"/>
        <v/>
      </c>
      <c r="Q439" s="10" t="s">
        <v>155</v>
      </c>
      <c r="R439" s="10"/>
      <c r="S439" s="16">
        <v>1</v>
      </c>
      <c r="T439" s="13">
        <v>0</v>
      </c>
      <c r="U439" s="14"/>
      <c r="V439" s="11"/>
      <c r="W439" s="10" t="s">
        <v>155</v>
      </c>
      <c r="X439" s="29"/>
      <c r="AA439" t="s">
        <v>331</v>
      </c>
      <c r="AB439">
        <v>0</v>
      </c>
      <c r="AI439" t="s">
        <v>155</v>
      </c>
      <c r="AQ439" t="s">
        <v>155</v>
      </c>
      <c r="AR439" t="s">
        <v>333</v>
      </c>
    </row>
    <row r="440" spans="1:44" ht="15" customHeight="1" x14ac:dyDescent="0.35">
      <c r="A440">
        <v>3</v>
      </c>
      <c r="B440" s="26">
        <f t="shared" si="78"/>
        <v>46273.697916666657</v>
      </c>
      <c r="C440" t="s">
        <v>48</v>
      </c>
      <c r="D440">
        <v>3</v>
      </c>
      <c r="E440" s="26">
        <f t="shared" si="79"/>
        <v>46273.833333333343</v>
      </c>
      <c r="F440" s="26">
        <f t="shared" si="80"/>
        <v>46273.812500000007</v>
      </c>
      <c r="G440">
        <f t="shared" si="81"/>
        <v>0</v>
      </c>
      <c r="H440">
        <f t="shared" si="82"/>
        <v>10</v>
      </c>
      <c r="I440" s="27">
        <f t="shared" si="83"/>
        <v>0</v>
      </c>
      <c r="J440" s="28" t="str">
        <f t="shared" si="84"/>
        <v>NULL</v>
      </c>
      <c r="K440" s="29" t="str">
        <f t="shared" si="85"/>
        <v/>
      </c>
      <c r="L440" s="26" t="str">
        <f t="shared" si="86"/>
        <v/>
      </c>
      <c r="M440" t="str">
        <f t="shared" si="87"/>
        <v/>
      </c>
      <c r="N440" s="28" t="str">
        <f t="shared" si="88"/>
        <v>NULL</v>
      </c>
      <c r="O440" t="str">
        <f t="shared" si="89"/>
        <v/>
      </c>
      <c r="P440" t="str">
        <f t="shared" si="90"/>
        <v/>
      </c>
      <c r="Q440" s="10"/>
      <c r="R440" s="10"/>
      <c r="S440" s="16">
        <v>0</v>
      </c>
      <c r="T440" s="13"/>
      <c r="U440" s="14"/>
      <c r="V440" s="11"/>
      <c r="W440" s="10"/>
      <c r="X440" s="29"/>
      <c r="AA440" t="s">
        <v>331</v>
      </c>
      <c r="AB440">
        <v>0</v>
      </c>
      <c r="AR440" t="s">
        <v>333</v>
      </c>
    </row>
    <row r="441" spans="1:44" ht="15" customHeight="1" x14ac:dyDescent="0.35">
      <c r="A441">
        <v>3</v>
      </c>
      <c r="B441" s="26">
        <f t="shared" si="78"/>
        <v>46273.697916666657</v>
      </c>
      <c r="C441" t="s">
        <v>48</v>
      </c>
      <c r="D441">
        <v>4</v>
      </c>
      <c r="E441" s="26">
        <f t="shared" si="79"/>
        <v>46273.833333333343</v>
      </c>
      <c r="F441" s="26">
        <f t="shared" si="80"/>
        <v>46273.812500000007</v>
      </c>
      <c r="G441">
        <f t="shared" si="81"/>
        <v>1</v>
      </c>
      <c r="H441">
        <f t="shared" si="82"/>
        <v>13</v>
      </c>
      <c r="I441" s="27">
        <f t="shared" si="83"/>
        <v>0</v>
      </c>
      <c r="J441" s="28" t="str">
        <f t="shared" si="84"/>
        <v>NULL</v>
      </c>
      <c r="K441" s="29" t="str">
        <f t="shared" si="85"/>
        <v>NULL</v>
      </c>
      <c r="L441" s="26" t="str">
        <f t="shared" si="86"/>
        <v/>
      </c>
      <c r="M441" t="str">
        <f t="shared" si="87"/>
        <v>UNKNOWN - NO RATE</v>
      </c>
      <c r="N441" s="28" t="str">
        <f t="shared" si="88"/>
        <v>NULL</v>
      </c>
      <c r="O441" t="str">
        <f t="shared" si="89"/>
        <v/>
      </c>
      <c r="P441" t="str">
        <f t="shared" si="90"/>
        <v/>
      </c>
      <c r="Q441" s="10" t="s">
        <v>155</v>
      </c>
      <c r="R441" s="10"/>
      <c r="S441" s="16">
        <v>0</v>
      </c>
      <c r="T441" s="13"/>
      <c r="U441" s="14"/>
      <c r="V441" s="11"/>
      <c r="W441" s="10" t="s">
        <v>155</v>
      </c>
      <c r="X441" s="29"/>
      <c r="AA441" t="s">
        <v>331</v>
      </c>
      <c r="AB441">
        <v>0</v>
      </c>
      <c r="AI441" t="s">
        <v>155</v>
      </c>
      <c r="AQ441" t="s">
        <v>155</v>
      </c>
      <c r="AR441" t="s">
        <v>333</v>
      </c>
    </row>
    <row r="442" spans="1:44" ht="15" customHeight="1" x14ac:dyDescent="0.35">
      <c r="A442">
        <v>3</v>
      </c>
      <c r="B442" s="26">
        <f t="shared" si="78"/>
        <v>46273.697916666657</v>
      </c>
      <c r="C442" t="s">
        <v>48</v>
      </c>
      <c r="D442">
        <v>5</v>
      </c>
      <c r="E442" s="26">
        <f t="shared" si="79"/>
        <v>46273.833333333343</v>
      </c>
      <c r="F442" s="26">
        <f t="shared" si="80"/>
        <v>46273.812500000007</v>
      </c>
      <c r="G442">
        <f t="shared" si="81"/>
        <v>1</v>
      </c>
      <c r="H442">
        <f t="shared" si="82"/>
        <v>5</v>
      </c>
      <c r="I442" s="27">
        <f t="shared" si="83"/>
        <v>0</v>
      </c>
      <c r="J442" s="28" t="str">
        <f t="shared" si="84"/>
        <v>NULL</v>
      </c>
      <c r="K442" s="29" t="str">
        <f t="shared" si="85"/>
        <v>NULL</v>
      </c>
      <c r="L442" s="26" t="str">
        <f t="shared" si="86"/>
        <v/>
      </c>
      <c r="M442" t="str">
        <f t="shared" si="87"/>
        <v>UNKNOWN - NO RATE</v>
      </c>
      <c r="N442" s="28" t="str">
        <f t="shared" si="88"/>
        <v>NULL</v>
      </c>
      <c r="O442" t="str">
        <f t="shared" si="89"/>
        <v/>
      </c>
      <c r="P442" t="str">
        <f t="shared" si="90"/>
        <v/>
      </c>
      <c r="Q442" s="10" t="s">
        <v>155</v>
      </c>
      <c r="R442" s="10"/>
      <c r="S442" s="16">
        <v>0</v>
      </c>
      <c r="T442" s="13"/>
      <c r="U442" s="14"/>
      <c r="V442" s="11"/>
      <c r="W442" s="10" t="s">
        <v>155</v>
      </c>
      <c r="X442" s="29"/>
      <c r="AA442" t="s">
        <v>331</v>
      </c>
      <c r="AB442">
        <v>0</v>
      </c>
      <c r="AI442" t="s">
        <v>155</v>
      </c>
      <c r="AQ442" t="s">
        <v>155</v>
      </c>
      <c r="AR442" t="s">
        <v>333</v>
      </c>
    </row>
    <row r="443" spans="1:44" ht="15" customHeight="1" x14ac:dyDescent="0.35">
      <c r="A443">
        <v>3</v>
      </c>
      <c r="B443" s="26">
        <f t="shared" si="78"/>
        <v>46273.697916666657</v>
      </c>
      <c r="C443" t="s">
        <v>48</v>
      </c>
      <c r="D443">
        <v>6</v>
      </c>
      <c r="E443" s="26">
        <f t="shared" si="79"/>
        <v>46273.833333333343</v>
      </c>
      <c r="F443" s="26">
        <f t="shared" si="80"/>
        <v>46273.812500000007</v>
      </c>
      <c r="G443">
        <f t="shared" si="81"/>
        <v>0</v>
      </c>
      <c r="H443">
        <f t="shared" si="82"/>
        <v>0</v>
      </c>
      <c r="I443" s="27">
        <f t="shared" si="83"/>
        <v>0</v>
      </c>
      <c r="J443" s="28" t="str">
        <f t="shared" si="84"/>
        <v>NULL</v>
      </c>
      <c r="K443" s="29" t="str">
        <f t="shared" si="85"/>
        <v/>
      </c>
      <c r="L443" s="26" t="str">
        <f t="shared" si="86"/>
        <v/>
      </c>
      <c r="M443" t="str">
        <f t="shared" si="87"/>
        <v/>
      </c>
      <c r="N443" s="28" t="str">
        <f t="shared" si="88"/>
        <v>NULL</v>
      </c>
      <c r="O443" t="str">
        <f t="shared" si="89"/>
        <v/>
      </c>
      <c r="P443" t="str">
        <f t="shared" si="90"/>
        <v/>
      </c>
      <c r="Q443" s="10"/>
      <c r="R443" s="10"/>
      <c r="S443" s="16">
        <v>0</v>
      </c>
      <c r="T443" s="13"/>
      <c r="U443" s="14"/>
      <c r="V443" s="11"/>
      <c r="W443" s="10"/>
      <c r="X443" s="29"/>
      <c r="AA443" t="s">
        <v>331</v>
      </c>
      <c r="AB443">
        <v>0</v>
      </c>
      <c r="AR443" t="s">
        <v>333</v>
      </c>
    </row>
    <row r="444" spans="1:44" ht="15" customHeight="1" x14ac:dyDescent="0.35">
      <c r="A444">
        <v>3</v>
      </c>
      <c r="B444" s="26">
        <f t="shared" si="78"/>
        <v>46273.697916666657</v>
      </c>
      <c r="C444" t="s">
        <v>49</v>
      </c>
      <c r="D444">
        <v>1</v>
      </c>
      <c r="E444" s="26">
        <f t="shared" si="79"/>
        <v>46273.833333333343</v>
      </c>
      <c r="F444" s="26">
        <f t="shared" si="80"/>
        <v>46273.812500000007</v>
      </c>
      <c r="G444">
        <f t="shared" si="81"/>
        <v>2</v>
      </c>
      <c r="H444">
        <f t="shared" si="82"/>
        <v>20</v>
      </c>
      <c r="I444" s="27">
        <f t="shared" si="83"/>
        <v>3</v>
      </c>
      <c r="J444" s="28">
        <f t="shared" si="84"/>
        <v>141.30188984009047</v>
      </c>
      <c r="K444" s="29">
        <f t="shared" si="85"/>
        <v>5.8975384849870444E-3</v>
      </c>
      <c r="L444" s="26">
        <f t="shared" si="86"/>
        <v>46273.703814205139</v>
      </c>
      <c r="M444" t="str">
        <f t="shared" si="87"/>
        <v>YES</v>
      </c>
      <c r="N444" s="28">
        <f t="shared" si="88"/>
        <v>47.10062994669682</v>
      </c>
      <c r="O444" t="str">
        <f t="shared" si="89"/>
        <v/>
      </c>
      <c r="P444" t="str">
        <f t="shared" si="90"/>
        <v/>
      </c>
      <c r="Q444" s="10" t="s">
        <v>151</v>
      </c>
      <c r="R444" s="10"/>
      <c r="S444" s="16">
        <v>3</v>
      </c>
      <c r="T444" s="13">
        <v>141.3018898400905</v>
      </c>
      <c r="U444" s="14">
        <v>5.8975384837962963E-3</v>
      </c>
      <c r="V444" s="11">
        <v>46273.703814205153</v>
      </c>
      <c r="W444" s="10" t="s">
        <v>151</v>
      </c>
      <c r="X444" s="29">
        <v>0</v>
      </c>
      <c r="AA444" t="s">
        <v>331</v>
      </c>
      <c r="AB444">
        <v>3</v>
      </c>
      <c r="AC444">
        <v>60.151898734177209</v>
      </c>
      <c r="AD444">
        <v>261.29032258064512</v>
      </c>
      <c r="AE444" s="54">
        <v>3.1893004166666668E-3</v>
      </c>
      <c r="AF444" s="54">
        <v>1.38538159375E-2</v>
      </c>
      <c r="AG444" s="53">
        <v>46273.701105967069</v>
      </c>
      <c r="AH444" s="53">
        <v>46273.711770482601</v>
      </c>
      <c r="AI444" t="s">
        <v>151</v>
      </c>
      <c r="AL444">
        <v>60.151898734177209</v>
      </c>
      <c r="AM444">
        <v>261.29032258064512</v>
      </c>
      <c r="AN444" s="54">
        <v>3.1893004166666668E-3</v>
      </c>
      <c r="AO444" s="54">
        <v>1.38538159375E-2</v>
      </c>
      <c r="AP444" s="53">
        <v>46273.711770482601</v>
      </c>
      <c r="AQ444" t="s">
        <v>151</v>
      </c>
      <c r="AR444" t="s">
        <v>334</v>
      </c>
    </row>
    <row r="445" spans="1:44" ht="15" customHeight="1" x14ac:dyDescent="0.35">
      <c r="A445">
        <v>3</v>
      </c>
      <c r="B445" s="26">
        <f t="shared" si="78"/>
        <v>46273.697916666657</v>
      </c>
      <c r="C445" t="s">
        <v>49</v>
      </c>
      <c r="D445">
        <v>2</v>
      </c>
      <c r="E445" s="26">
        <f t="shared" si="79"/>
        <v>46273.833333333343</v>
      </c>
      <c r="F445" s="26">
        <f t="shared" si="80"/>
        <v>46273.812500000007</v>
      </c>
      <c r="G445">
        <f t="shared" si="81"/>
        <v>1</v>
      </c>
      <c r="H445">
        <f t="shared" si="82"/>
        <v>9</v>
      </c>
      <c r="I445" s="27">
        <f t="shared" si="83"/>
        <v>1</v>
      </c>
      <c r="J445" s="28">
        <f t="shared" si="84"/>
        <v>0</v>
      </c>
      <c r="K445" s="29" t="str">
        <f t="shared" si="85"/>
        <v>NULL</v>
      </c>
      <c r="L445" s="26" t="str">
        <f t="shared" si="86"/>
        <v/>
      </c>
      <c r="M445" t="str">
        <f t="shared" si="87"/>
        <v>UNKNOWN - NO RATE</v>
      </c>
      <c r="N445" s="28" t="str">
        <f t="shared" si="88"/>
        <v>NULL</v>
      </c>
      <c r="O445" t="str">
        <f t="shared" si="89"/>
        <v/>
      </c>
      <c r="P445" t="str">
        <f t="shared" si="90"/>
        <v/>
      </c>
      <c r="Q445" s="10" t="s">
        <v>155</v>
      </c>
      <c r="R445" s="10"/>
      <c r="S445" s="16">
        <v>1</v>
      </c>
      <c r="T445" s="13">
        <v>0</v>
      </c>
      <c r="U445" s="14"/>
      <c r="V445" s="11"/>
      <c r="W445" s="10" t="s">
        <v>155</v>
      </c>
      <c r="X445" s="29"/>
      <c r="AA445" t="s">
        <v>331</v>
      </c>
      <c r="AB445">
        <v>0</v>
      </c>
      <c r="AI445" t="s">
        <v>155</v>
      </c>
      <c r="AQ445" t="s">
        <v>155</v>
      </c>
      <c r="AR445" t="s">
        <v>333</v>
      </c>
    </row>
    <row r="446" spans="1:44" ht="15" customHeight="1" x14ac:dyDescent="0.35">
      <c r="A446">
        <v>3</v>
      </c>
      <c r="B446" s="26">
        <f t="shared" si="78"/>
        <v>46273.697916666657</v>
      </c>
      <c r="C446" t="s">
        <v>49</v>
      </c>
      <c r="D446">
        <v>3</v>
      </c>
      <c r="E446" s="26">
        <f t="shared" si="79"/>
        <v>46273.833333333343</v>
      </c>
      <c r="F446" s="26">
        <f t="shared" si="80"/>
        <v>46273.812500000007</v>
      </c>
      <c r="G446">
        <f t="shared" si="81"/>
        <v>4</v>
      </c>
      <c r="H446">
        <f t="shared" si="82"/>
        <v>10</v>
      </c>
      <c r="I446" s="27">
        <f t="shared" si="83"/>
        <v>0</v>
      </c>
      <c r="J446" s="28" t="str">
        <f t="shared" si="84"/>
        <v>NULL</v>
      </c>
      <c r="K446" s="29" t="str">
        <f t="shared" si="85"/>
        <v>NULL</v>
      </c>
      <c r="L446" s="26" t="str">
        <f t="shared" si="86"/>
        <v/>
      </c>
      <c r="M446" t="str">
        <f t="shared" si="87"/>
        <v>UNKNOWN - NO RATE</v>
      </c>
      <c r="N446" s="28" t="str">
        <f t="shared" si="88"/>
        <v>NULL</v>
      </c>
      <c r="O446" t="str">
        <f t="shared" si="89"/>
        <v/>
      </c>
      <c r="P446" t="str">
        <f t="shared" si="90"/>
        <v/>
      </c>
      <c r="Q446" s="10" t="s">
        <v>155</v>
      </c>
      <c r="R446" s="10"/>
      <c r="S446" s="16">
        <v>0</v>
      </c>
      <c r="T446" s="13"/>
      <c r="U446" s="14"/>
      <c r="V446" s="11"/>
      <c r="W446" s="10" t="s">
        <v>155</v>
      </c>
      <c r="X446" s="29"/>
      <c r="AA446" t="s">
        <v>331</v>
      </c>
      <c r="AB446">
        <v>0</v>
      </c>
      <c r="AI446" t="s">
        <v>155</v>
      </c>
      <c r="AQ446" t="s">
        <v>155</v>
      </c>
      <c r="AR446" t="s">
        <v>333</v>
      </c>
    </row>
    <row r="447" spans="1:44" ht="15" customHeight="1" x14ac:dyDescent="0.35">
      <c r="A447">
        <v>3</v>
      </c>
      <c r="B447" s="26">
        <f t="shared" si="78"/>
        <v>46273.697916666657</v>
      </c>
      <c r="C447" t="s">
        <v>49</v>
      </c>
      <c r="D447">
        <v>4</v>
      </c>
      <c r="E447" s="26">
        <f t="shared" si="79"/>
        <v>46273.833333333343</v>
      </c>
      <c r="F447" s="26">
        <f t="shared" si="80"/>
        <v>46273.812500000007</v>
      </c>
      <c r="G447">
        <f t="shared" si="81"/>
        <v>2</v>
      </c>
      <c r="H447">
        <f t="shared" si="82"/>
        <v>13</v>
      </c>
      <c r="I447" s="27">
        <f t="shared" si="83"/>
        <v>0</v>
      </c>
      <c r="J447" s="28" t="str">
        <f t="shared" si="84"/>
        <v>NULL</v>
      </c>
      <c r="K447" s="29" t="str">
        <f t="shared" si="85"/>
        <v>NULL</v>
      </c>
      <c r="L447" s="26" t="str">
        <f t="shared" si="86"/>
        <v/>
      </c>
      <c r="M447" t="str">
        <f t="shared" si="87"/>
        <v>UNKNOWN - NO RATE</v>
      </c>
      <c r="N447" s="28" t="str">
        <f t="shared" si="88"/>
        <v>NULL</v>
      </c>
      <c r="O447" t="str">
        <f t="shared" si="89"/>
        <v/>
      </c>
      <c r="P447" t="str">
        <f t="shared" si="90"/>
        <v/>
      </c>
      <c r="Q447" s="10" t="s">
        <v>155</v>
      </c>
      <c r="R447" s="10"/>
      <c r="S447" s="16">
        <v>0</v>
      </c>
      <c r="T447" s="13"/>
      <c r="U447" s="14"/>
      <c r="V447" s="11"/>
      <c r="W447" s="10" t="s">
        <v>155</v>
      </c>
      <c r="X447" s="29"/>
      <c r="AA447" t="s">
        <v>331</v>
      </c>
      <c r="AB447">
        <v>0</v>
      </c>
      <c r="AI447" t="s">
        <v>155</v>
      </c>
      <c r="AQ447" t="s">
        <v>155</v>
      </c>
      <c r="AR447" t="s">
        <v>333</v>
      </c>
    </row>
    <row r="448" spans="1:44" ht="15" customHeight="1" x14ac:dyDescent="0.35">
      <c r="A448">
        <v>3</v>
      </c>
      <c r="B448" s="26">
        <f t="shared" si="78"/>
        <v>46273.697916666657</v>
      </c>
      <c r="C448" t="s">
        <v>49</v>
      </c>
      <c r="D448">
        <v>5</v>
      </c>
      <c r="E448" s="26">
        <f t="shared" si="79"/>
        <v>46273.833333333343</v>
      </c>
      <c r="F448" s="26">
        <f t="shared" si="80"/>
        <v>46273.812500000007</v>
      </c>
      <c r="G448">
        <f t="shared" si="81"/>
        <v>2</v>
      </c>
      <c r="H448">
        <f t="shared" si="82"/>
        <v>5</v>
      </c>
      <c r="I448" s="27">
        <f t="shared" si="83"/>
        <v>0</v>
      </c>
      <c r="J448" s="28" t="str">
        <f t="shared" si="84"/>
        <v>NULL</v>
      </c>
      <c r="K448" s="29" t="str">
        <f t="shared" si="85"/>
        <v>NULL</v>
      </c>
      <c r="L448" s="26" t="str">
        <f t="shared" si="86"/>
        <v/>
      </c>
      <c r="M448" t="str">
        <f t="shared" si="87"/>
        <v>UNKNOWN - NO RATE</v>
      </c>
      <c r="N448" s="28" t="str">
        <f t="shared" si="88"/>
        <v>NULL</v>
      </c>
      <c r="O448" t="str">
        <f t="shared" si="89"/>
        <v/>
      </c>
      <c r="P448" t="str">
        <f t="shared" si="90"/>
        <v/>
      </c>
      <c r="Q448" s="10" t="s">
        <v>155</v>
      </c>
      <c r="R448" s="10"/>
      <c r="S448" s="16">
        <v>0</v>
      </c>
      <c r="T448" s="13"/>
      <c r="U448" s="14"/>
      <c r="V448" s="11"/>
      <c r="W448" s="10" t="s">
        <v>155</v>
      </c>
      <c r="X448" s="29"/>
      <c r="AA448" t="s">
        <v>331</v>
      </c>
      <c r="AB448">
        <v>0</v>
      </c>
      <c r="AI448" t="s">
        <v>155</v>
      </c>
      <c r="AQ448" t="s">
        <v>155</v>
      </c>
      <c r="AR448" t="s">
        <v>333</v>
      </c>
    </row>
    <row r="449" spans="1:44" ht="15" customHeight="1" x14ac:dyDescent="0.35">
      <c r="A449">
        <v>3</v>
      </c>
      <c r="B449" s="26">
        <f t="shared" si="78"/>
        <v>46273.697916666657</v>
      </c>
      <c r="C449" t="s">
        <v>49</v>
      </c>
      <c r="D449">
        <v>6</v>
      </c>
      <c r="E449" s="26">
        <f t="shared" si="79"/>
        <v>46273.833333333343</v>
      </c>
      <c r="F449" s="26">
        <f t="shared" si="80"/>
        <v>46273.812500000007</v>
      </c>
      <c r="G449">
        <f t="shared" si="81"/>
        <v>0</v>
      </c>
      <c r="H449">
        <f t="shared" si="82"/>
        <v>0</v>
      </c>
      <c r="I449" s="27">
        <f t="shared" si="83"/>
        <v>0</v>
      </c>
      <c r="J449" s="28" t="str">
        <f t="shared" si="84"/>
        <v>NULL</v>
      </c>
      <c r="K449" s="29" t="str">
        <f t="shared" si="85"/>
        <v/>
      </c>
      <c r="L449" s="26" t="str">
        <f t="shared" si="86"/>
        <v/>
      </c>
      <c r="M449" t="str">
        <f t="shared" si="87"/>
        <v/>
      </c>
      <c r="N449" s="28" t="str">
        <f t="shared" si="88"/>
        <v>NULL</v>
      </c>
      <c r="O449" t="str">
        <f t="shared" si="89"/>
        <v/>
      </c>
      <c r="P449" t="str">
        <f t="shared" si="90"/>
        <v/>
      </c>
      <c r="Q449" s="10"/>
      <c r="R449" s="10"/>
      <c r="S449" s="16">
        <v>0</v>
      </c>
      <c r="T449" s="13"/>
      <c r="U449" s="14"/>
      <c r="V449" s="11"/>
      <c r="W449" s="10"/>
      <c r="X449" s="29"/>
      <c r="AA449" t="s">
        <v>331</v>
      </c>
      <c r="AB449">
        <v>0</v>
      </c>
      <c r="AR449" t="s">
        <v>333</v>
      </c>
    </row>
    <row r="450" spans="1:44" ht="15" customHeight="1" x14ac:dyDescent="0.35">
      <c r="A450">
        <v>3</v>
      </c>
      <c r="B450" s="26">
        <f t="shared" si="78"/>
        <v>46273.697916666657</v>
      </c>
      <c r="C450" t="s">
        <v>50</v>
      </c>
      <c r="D450">
        <v>1</v>
      </c>
      <c r="E450" s="26">
        <f t="shared" si="79"/>
        <v>46273.833333333343</v>
      </c>
      <c r="F450" s="26">
        <f t="shared" si="80"/>
        <v>46273.812500000007</v>
      </c>
      <c r="G450">
        <f t="shared" si="81"/>
        <v>2</v>
      </c>
      <c r="H450">
        <f t="shared" si="82"/>
        <v>20</v>
      </c>
      <c r="I450" s="27">
        <f t="shared" si="83"/>
        <v>3</v>
      </c>
      <c r="J450" s="28">
        <f t="shared" si="84"/>
        <v>141.30188984009047</v>
      </c>
      <c r="K450" s="29">
        <f t="shared" si="85"/>
        <v>5.8975384849870444E-3</v>
      </c>
      <c r="L450" s="26">
        <f t="shared" si="86"/>
        <v>46273.703814205139</v>
      </c>
      <c r="M450" t="str">
        <f t="shared" si="87"/>
        <v>YES</v>
      </c>
      <c r="N450" s="28">
        <f t="shared" si="88"/>
        <v>47.10062994669682</v>
      </c>
      <c r="O450" t="str">
        <f t="shared" si="89"/>
        <v/>
      </c>
      <c r="P450" t="str">
        <f t="shared" si="90"/>
        <v/>
      </c>
      <c r="Q450" s="10" t="s">
        <v>151</v>
      </c>
      <c r="R450" s="10"/>
      <c r="S450" s="16">
        <v>3</v>
      </c>
      <c r="T450" s="13">
        <v>141.3018898400905</v>
      </c>
      <c r="U450" s="14">
        <v>5.8975384837962963E-3</v>
      </c>
      <c r="V450" s="11">
        <v>46273.703814205153</v>
      </c>
      <c r="W450" s="10" t="s">
        <v>151</v>
      </c>
      <c r="X450" s="29">
        <v>0</v>
      </c>
      <c r="AA450" t="s">
        <v>331</v>
      </c>
      <c r="AB450">
        <v>3</v>
      </c>
      <c r="AC450">
        <v>60.151898734177209</v>
      </c>
      <c r="AD450">
        <v>261.29032258064512</v>
      </c>
      <c r="AE450" s="54">
        <v>3.1893004166666668E-3</v>
      </c>
      <c r="AF450" s="54">
        <v>1.38538159375E-2</v>
      </c>
      <c r="AG450" s="53">
        <v>46273.701105967069</v>
      </c>
      <c r="AH450" s="53">
        <v>46273.711770482601</v>
      </c>
      <c r="AI450" t="s">
        <v>151</v>
      </c>
      <c r="AL450">
        <v>60.151898734177209</v>
      </c>
      <c r="AM450">
        <v>261.29032258064512</v>
      </c>
      <c r="AN450" s="54">
        <v>3.1893004166666668E-3</v>
      </c>
      <c r="AO450" s="54">
        <v>1.38538159375E-2</v>
      </c>
      <c r="AP450" s="53">
        <v>46273.711770482601</v>
      </c>
      <c r="AQ450" t="s">
        <v>151</v>
      </c>
      <c r="AR450" t="s">
        <v>334</v>
      </c>
    </row>
    <row r="451" spans="1:44" ht="15" customHeight="1" x14ac:dyDescent="0.35">
      <c r="A451">
        <v>3</v>
      </c>
      <c r="B451" s="26">
        <f t="shared" si="78"/>
        <v>46273.697916666657</v>
      </c>
      <c r="C451" t="s">
        <v>50</v>
      </c>
      <c r="D451">
        <v>2</v>
      </c>
      <c r="E451" s="26">
        <f t="shared" si="79"/>
        <v>46273.833333333343</v>
      </c>
      <c r="F451" s="26">
        <f t="shared" si="80"/>
        <v>46273.812500000007</v>
      </c>
      <c r="G451">
        <f t="shared" si="81"/>
        <v>0</v>
      </c>
      <c r="H451">
        <f t="shared" si="82"/>
        <v>9</v>
      </c>
      <c r="I451" s="27">
        <f t="shared" si="83"/>
        <v>1</v>
      </c>
      <c r="J451" s="28">
        <f t="shared" si="84"/>
        <v>0</v>
      </c>
      <c r="K451" s="29" t="str">
        <f t="shared" si="85"/>
        <v/>
      </c>
      <c r="L451" s="26" t="str">
        <f t="shared" si="86"/>
        <v/>
      </c>
      <c r="M451" t="str">
        <f t="shared" si="87"/>
        <v/>
      </c>
      <c r="N451" s="28" t="str">
        <f t="shared" si="88"/>
        <v>NULL</v>
      </c>
      <c r="O451" t="str">
        <f t="shared" si="89"/>
        <v/>
      </c>
      <c r="P451" t="str">
        <f t="shared" si="90"/>
        <v/>
      </c>
      <c r="Q451" s="10"/>
      <c r="R451" s="10"/>
      <c r="S451" s="16">
        <v>1</v>
      </c>
      <c r="T451" s="13">
        <v>0</v>
      </c>
      <c r="U451" s="14"/>
      <c r="V451" s="11"/>
      <c r="W451" s="10"/>
      <c r="X451" s="29"/>
      <c r="AA451" t="s">
        <v>331</v>
      </c>
      <c r="AB451">
        <v>0</v>
      </c>
      <c r="AR451" t="s">
        <v>333</v>
      </c>
    </row>
    <row r="452" spans="1:44" ht="15" customHeight="1" x14ac:dyDescent="0.35">
      <c r="A452">
        <v>3</v>
      </c>
      <c r="B452" s="26">
        <f t="shared" si="78"/>
        <v>46273.697916666657</v>
      </c>
      <c r="C452" t="s">
        <v>50</v>
      </c>
      <c r="D452">
        <v>3</v>
      </c>
      <c r="E452" s="26">
        <f t="shared" si="79"/>
        <v>46273.833333333343</v>
      </c>
      <c r="F452" s="26">
        <f t="shared" si="80"/>
        <v>46273.812500000007</v>
      </c>
      <c r="G452">
        <f t="shared" si="81"/>
        <v>0</v>
      </c>
      <c r="H452">
        <f t="shared" si="82"/>
        <v>10</v>
      </c>
      <c r="I452" s="27">
        <f t="shared" si="83"/>
        <v>0</v>
      </c>
      <c r="J452" s="28" t="str">
        <f t="shared" si="84"/>
        <v>NULL</v>
      </c>
      <c r="K452" s="29" t="str">
        <f t="shared" si="85"/>
        <v/>
      </c>
      <c r="L452" s="26" t="str">
        <f t="shared" si="86"/>
        <v/>
      </c>
      <c r="M452" t="str">
        <f t="shared" si="87"/>
        <v/>
      </c>
      <c r="N452" s="28" t="str">
        <f t="shared" si="88"/>
        <v>NULL</v>
      </c>
      <c r="O452" t="str">
        <f t="shared" si="89"/>
        <v/>
      </c>
      <c r="P452" t="str">
        <f t="shared" si="90"/>
        <v/>
      </c>
      <c r="Q452" s="10"/>
      <c r="R452" s="10"/>
      <c r="S452" s="16">
        <v>0</v>
      </c>
      <c r="T452" s="13"/>
      <c r="U452" s="14"/>
      <c r="V452" s="11"/>
      <c r="W452" s="10"/>
      <c r="X452" s="29"/>
      <c r="AA452" t="s">
        <v>331</v>
      </c>
      <c r="AB452">
        <v>0</v>
      </c>
      <c r="AR452" t="s">
        <v>333</v>
      </c>
    </row>
    <row r="453" spans="1:44" ht="15" customHeight="1" x14ac:dyDescent="0.35">
      <c r="A453">
        <v>3</v>
      </c>
      <c r="B453" s="26">
        <f t="shared" si="78"/>
        <v>46273.697916666657</v>
      </c>
      <c r="C453" t="s">
        <v>50</v>
      </c>
      <c r="D453">
        <v>4</v>
      </c>
      <c r="E453" s="26">
        <f t="shared" si="79"/>
        <v>46273.833333333343</v>
      </c>
      <c r="F453" s="26">
        <f t="shared" si="80"/>
        <v>46273.812500000007</v>
      </c>
      <c r="G453">
        <f t="shared" si="81"/>
        <v>1</v>
      </c>
      <c r="H453">
        <f t="shared" si="82"/>
        <v>13</v>
      </c>
      <c r="I453" s="27">
        <f t="shared" si="83"/>
        <v>0</v>
      </c>
      <c r="J453" s="28" t="str">
        <f t="shared" si="84"/>
        <v>NULL</v>
      </c>
      <c r="K453" s="29" t="str">
        <f t="shared" si="85"/>
        <v>NULL</v>
      </c>
      <c r="L453" s="26" t="str">
        <f t="shared" si="86"/>
        <v/>
      </c>
      <c r="M453" t="str">
        <f t="shared" si="87"/>
        <v>UNKNOWN - NO RATE</v>
      </c>
      <c r="N453" s="28" t="str">
        <f t="shared" si="88"/>
        <v>NULL</v>
      </c>
      <c r="O453" t="str">
        <f t="shared" si="89"/>
        <v/>
      </c>
      <c r="P453" t="str">
        <f t="shared" si="90"/>
        <v/>
      </c>
      <c r="Q453" s="10" t="s">
        <v>155</v>
      </c>
      <c r="R453" s="10"/>
      <c r="S453" s="16">
        <v>0</v>
      </c>
      <c r="T453" s="13"/>
      <c r="U453" s="14"/>
      <c r="V453" s="11"/>
      <c r="W453" s="10" t="s">
        <v>155</v>
      </c>
      <c r="X453" s="29"/>
      <c r="AA453" t="s">
        <v>331</v>
      </c>
      <c r="AB453">
        <v>0</v>
      </c>
      <c r="AI453" t="s">
        <v>155</v>
      </c>
      <c r="AQ453" t="s">
        <v>155</v>
      </c>
      <c r="AR453" t="s">
        <v>333</v>
      </c>
    </row>
    <row r="454" spans="1:44" ht="15" customHeight="1" x14ac:dyDescent="0.35">
      <c r="A454">
        <v>3</v>
      </c>
      <c r="B454" s="26">
        <f t="shared" ref="B454:B517" si="91">INDEX(SNAP_TIMES,MATCH(A454,SNAP_NOS,0))</f>
        <v>46273.697916666657</v>
      </c>
      <c r="C454" t="s">
        <v>50</v>
      </c>
      <c r="D454">
        <v>5</v>
      </c>
      <c r="E454" s="26">
        <f t="shared" ref="E454:E517" si="92">IF(AND(INDEX(SH_CHG,MATCH(C454,SH_ID,0))&lt;&gt;"",B454&gt;=INDEX(SH_CHG,MATCH(C454,SH_ID,0))),INDEX(SH_DEP,MATCH(C454,SH_ID,0)),INDEX(SH_ORIG,MATCH(C454,SH_ID,0)))</f>
        <v>46273.833333333343</v>
      </c>
      <c r="F454" s="26">
        <f t="shared" ref="F454:F517" si="93">E454-LOADING_MINUTES/1440</f>
        <v>46273.812500000007</v>
      </c>
      <c r="G454">
        <f t="shared" ref="G454:G517" si="94">COUNTIFS(OL_SNAP,A454,OL_EFF,C454,OL_WT,D454,OL_OPEN,"&gt;0")</f>
        <v>0</v>
      </c>
      <c r="H454">
        <f t="shared" ref="H454:H517" si="95">SUMIFS($G$6:$G$3569,$A$6:$A$3569,A454,$D$6:$D$3569,D454,$F$6:$F$3569,"&lt;="&amp;F454)</f>
        <v>5</v>
      </c>
      <c r="I454" s="27">
        <f t="shared" ref="I454:I517" si="96">INDEX(C_RES,MATCH(1,INDEX((C_SN=A454)*(C_WT=D454),0),0))</f>
        <v>0</v>
      </c>
      <c r="J454" s="28" t="str">
        <f t="shared" ref="J454:J517" si="97">INDEX(C_RL,MATCH(1,INDEX((C_SN=A454)*(C_WT=D454),0),0))</f>
        <v>NULL</v>
      </c>
      <c r="K454" s="29" t="str">
        <f t="shared" ref="K454:K517" si="98">IF(G454=0,"",IF(ISNUMBER(J454),IF(J454&gt;0,H454/J454/24,"NULL"),"NULL"))</f>
        <v/>
      </c>
      <c r="L454" s="26" t="str">
        <f t="shared" ref="L454:L517" si="99">IF(ISNUMBER(K454),B454+K454,"")</f>
        <v/>
      </c>
      <c r="M454" t="str">
        <f t="shared" ref="M454:M517" si="100">IF(G454=0,"",IF(B454&gt;=F454,"NO - CUTOFF PASSED",IF(ISNUMBER(K454),IF(L454&lt;=F454,"YES","NO"),"UNKNOWN - NO RATE")))</f>
        <v/>
      </c>
      <c r="N454" s="28" t="str">
        <f t="shared" ref="N454:N517" si="101">IFERROR(IF(AND(INDEX(C_HRS,MATCH(1,INDEX((C_SN=A454)*(C_WT=D454),0),0))&gt;0,INDEX(C_TL,MATCH(1,INDEX((C_SN=A454)*(C_WT=D454),0),0))&gt;0),INDEX(C_TL,MATCH(1,INDEX((C_SN=A454)*(C_WT=D454),0),0))/INDEX(C_HRS,MATCH(1,INDEX((C_SN=A454)*(C_WT=D454),0),0)),"NULL"),"NULL")</f>
        <v>NULL</v>
      </c>
      <c r="O454" t="str">
        <f t="shared" ref="O454:O517" si="102">IF(M454="NO",IF(ISNUMBER(N454),ROUNDUP(H454/(N454*(F454-B454)*24),0),"CANNOT ESTIMATE - NO RATE"),"")</f>
        <v/>
      </c>
      <c r="P454" t="str">
        <f t="shared" ref="P454:P517" si="103">IF(ISNUMBER(O454),MAX(0,O454-I454),O454)</f>
        <v/>
      </c>
      <c r="Q454" s="10"/>
      <c r="R454" s="10"/>
      <c r="S454" s="16">
        <v>0</v>
      </c>
      <c r="T454" s="13"/>
      <c r="U454" s="14"/>
      <c r="V454" s="11"/>
      <c r="W454" s="10"/>
      <c r="X454" s="29"/>
      <c r="AA454" t="s">
        <v>331</v>
      </c>
      <c r="AB454">
        <v>0</v>
      </c>
      <c r="AR454" t="s">
        <v>333</v>
      </c>
    </row>
    <row r="455" spans="1:44" ht="15" customHeight="1" x14ac:dyDescent="0.35">
      <c r="A455">
        <v>3</v>
      </c>
      <c r="B455" s="26">
        <f t="shared" si="91"/>
        <v>46273.697916666657</v>
      </c>
      <c r="C455" t="s">
        <v>50</v>
      </c>
      <c r="D455">
        <v>6</v>
      </c>
      <c r="E455" s="26">
        <f t="shared" si="92"/>
        <v>46273.833333333343</v>
      </c>
      <c r="F455" s="26">
        <f t="shared" si="93"/>
        <v>46273.812500000007</v>
      </c>
      <c r="G455">
        <f t="shared" si="94"/>
        <v>0</v>
      </c>
      <c r="H455">
        <f t="shared" si="95"/>
        <v>0</v>
      </c>
      <c r="I455" s="27">
        <f t="shared" si="96"/>
        <v>0</v>
      </c>
      <c r="J455" s="28" t="str">
        <f t="shared" si="97"/>
        <v>NULL</v>
      </c>
      <c r="K455" s="29" t="str">
        <f t="shared" si="98"/>
        <v/>
      </c>
      <c r="L455" s="26" t="str">
        <f t="shared" si="99"/>
        <v/>
      </c>
      <c r="M455" t="str">
        <f t="shared" si="100"/>
        <v/>
      </c>
      <c r="N455" s="28" t="str">
        <f t="shared" si="101"/>
        <v>NULL</v>
      </c>
      <c r="O455" t="str">
        <f t="shared" si="102"/>
        <v/>
      </c>
      <c r="P455" t="str">
        <f t="shared" si="103"/>
        <v/>
      </c>
      <c r="Q455" s="10"/>
      <c r="R455" s="10"/>
      <c r="S455" s="16">
        <v>0</v>
      </c>
      <c r="T455" s="13"/>
      <c r="U455" s="14"/>
      <c r="V455" s="11"/>
      <c r="W455" s="10"/>
      <c r="X455" s="29"/>
      <c r="AA455" t="s">
        <v>331</v>
      </c>
      <c r="AB455">
        <v>0</v>
      </c>
      <c r="AR455" t="s">
        <v>333</v>
      </c>
    </row>
    <row r="456" spans="1:44" ht="15" customHeight="1" x14ac:dyDescent="0.35">
      <c r="A456">
        <v>3</v>
      </c>
      <c r="B456" s="26">
        <f t="shared" si="91"/>
        <v>46273.697916666657</v>
      </c>
      <c r="C456" t="s">
        <v>51</v>
      </c>
      <c r="D456">
        <v>1</v>
      </c>
      <c r="E456" s="26">
        <f t="shared" si="92"/>
        <v>46273.833333333343</v>
      </c>
      <c r="F456" s="26">
        <f t="shared" si="93"/>
        <v>46273.812500000007</v>
      </c>
      <c r="G456">
        <f t="shared" si="94"/>
        <v>1</v>
      </c>
      <c r="H456">
        <f t="shared" si="95"/>
        <v>20</v>
      </c>
      <c r="I456" s="27">
        <f t="shared" si="96"/>
        <v>3</v>
      </c>
      <c r="J456" s="28">
        <f t="shared" si="97"/>
        <v>141.30188984009047</v>
      </c>
      <c r="K456" s="29">
        <f t="shared" si="98"/>
        <v>5.8975384849870444E-3</v>
      </c>
      <c r="L456" s="26">
        <f t="shared" si="99"/>
        <v>46273.703814205139</v>
      </c>
      <c r="M456" t="str">
        <f t="shared" si="100"/>
        <v>YES</v>
      </c>
      <c r="N456" s="28">
        <f t="shared" si="101"/>
        <v>47.10062994669682</v>
      </c>
      <c r="O456" t="str">
        <f t="shared" si="102"/>
        <v/>
      </c>
      <c r="P456" t="str">
        <f t="shared" si="103"/>
        <v/>
      </c>
      <c r="Q456" s="10" t="s">
        <v>151</v>
      </c>
      <c r="R456" s="10"/>
      <c r="S456" s="16">
        <v>3</v>
      </c>
      <c r="T456" s="13">
        <v>141.3018898400905</v>
      </c>
      <c r="U456" s="14">
        <v>5.8975384837962963E-3</v>
      </c>
      <c r="V456" s="11">
        <v>46273.703814205153</v>
      </c>
      <c r="W456" s="10" t="s">
        <v>151</v>
      </c>
      <c r="X456" s="29">
        <v>0</v>
      </c>
      <c r="AA456" t="s">
        <v>331</v>
      </c>
      <c r="AB456">
        <v>3</v>
      </c>
      <c r="AC456">
        <v>60.151898734177209</v>
      </c>
      <c r="AD456">
        <v>261.29032258064512</v>
      </c>
      <c r="AE456" s="54">
        <v>3.1893004166666668E-3</v>
      </c>
      <c r="AF456" s="54">
        <v>1.38538159375E-2</v>
      </c>
      <c r="AG456" s="53">
        <v>46273.701105967069</v>
      </c>
      <c r="AH456" s="53">
        <v>46273.711770482601</v>
      </c>
      <c r="AI456" t="s">
        <v>151</v>
      </c>
      <c r="AL456">
        <v>60.151898734177209</v>
      </c>
      <c r="AM456">
        <v>261.29032258064512</v>
      </c>
      <c r="AN456" s="54">
        <v>3.1893004166666668E-3</v>
      </c>
      <c r="AO456" s="54">
        <v>1.38538159375E-2</v>
      </c>
      <c r="AP456" s="53">
        <v>46273.711770482601</v>
      </c>
      <c r="AQ456" t="s">
        <v>151</v>
      </c>
      <c r="AR456" t="s">
        <v>334</v>
      </c>
    </row>
    <row r="457" spans="1:44" ht="15" customHeight="1" x14ac:dyDescent="0.35">
      <c r="A457">
        <v>3</v>
      </c>
      <c r="B457" s="26">
        <f t="shared" si="91"/>
        <v>46273.697916666657</v>
      </c>
      <c r="C457" t="s">
        <v>51</v>
      </c>
      <c r="D457">
        <v>2</v>
      </c>
      <c r="E457" s="26">
        <f t="shared" si="92"/>
        <v>46273.833333333343</v>
      </c>
      <c r="F457" s="26">
        <f t="shared" si="93"/>
        <v>46273.812500000007</v>
      </c>
      <c r="G457">
        <f t="shared" si="94"/>
        <v>1</v>
      </c>
      <c r="H457">
        <f t="shared" si="95"/>
        <v>9</v>
      </c>
      <c r="I457" s="27">
        <f t="shared" si="96"/>
        <v>1</v>
      </c>
      <c r="J457" s="28">
        <f t="shared" si="97"/>
        <v>0</v>
      </c>
      <c r="K457" s="29" t="str">
        <f t="shared" si="98"/>
        <v>NULL</v>
      </c>
      <c r="L457" s="26" t="str">
        <f t="shared" si="99"/>
        <v/>
      </c>
      <c r="M457" t="str">
        <f t="shared" si="100"/>
        <v>UNKNOWN - NO RATE</v>
      </c>
      <c r="N457" s="28" t="str">
        <f t="shared" si="101"/>
        <v>NULL</v>
      </c>
      <c r="O457" t="str">
        <f t="shared" si="102"/>
        <v/>
      </c>
      <c r="P457" t="str">
        <f t="shared" si="103"/>
        <v/>
      </c>
      <c r="Q457" s="10" t="s">
        <v>155</v>
      </c>
      <c r="R457" s="10"/>
      <c r="S457" s="16">
        <v>1</v>
      </c>
      <c r="T457" s="13">
        <v>0</v>
      </c>
      <c r="U457" s="14"/>
      <c r="V457" s="11"/>
      <c r="W457" s="10" t="s">
        <v>155</v>
      </c>
      <c r="X457" s="29"/>
      <c r="AA457" t="s">
        <v>331</v>
      </c>
      <c r="AB457">
        <v>0</v>
      </c>
      <c r="AI457" t="s">
        <v>155</v>
      </c>
      <c r="AQ457" t="s">
        <v>155</v>
      </c>
      <c r="AR457" t="s">
        <v>333</v>
      </c>
    </row>
    <row r="458" spans="1:44" ht="15" customHeight="1" x14ac:dyDescent="0.35">
      <c r="A458">
        <v>3</v>
      </c>
      <c r="B458" s="26">
        <f t="shared" si="91"/>
        <v>46273.697916666657</v>
      </c>
      <c r="C458" t="s">
        <v>51</v>
      </c>
      <c r="D458">
        <v>3</v>
      </c>
      <c r="E458" s="26">
        <f t="shared" si="92"/>
        <v>46273.833333333343</v>
      </c>
      <c r="F458" s="26">
        <f t="shared" si="93"/>
        <v>46273.812500000007</v>
      </c>
      <c r="G458">
        <f t="shared" si="94"/>
        <v>6</v>
      </c>
      <c r="H458">
        <f t="shared" si="95"/>
        <v>10</v>
      </c>
      <c r="I458" s="27">
        <f t="shared" si="96"/>
        <v>0</v>
      </c>
      <c r="J458" s="28" t="str">
        <f t="shared" si="97"/>
        <v>NULL</v>
      </c>
      <c r="K458" s="29" t="str">
        <f t="shared" si="98"/>
        <v>NULL</v>
      </c>
      <c r="L458" s="26" t="str">
        <f t="shared" si="99"/>
        <v/>
      </c>
      <c r="M458" t="str">
        <f t="shared" si="100"/>
        <v>UNKNOWN - NO RATE</v>
      </c>
      <c r="N458" s="28" t="str">
        <f t="shared" si="101"/>
        <v>NULL</v>
      </c>
      <c r="O458" t="str">
        <f t="shared" si="102"/>
        <v/>
      </c>
      <c r="P458" t="str">
        <f t="shared" si="103"/>
        <v/>
      </c>
      <c r="Q458" s="10" t="s">
        <v>155</v>
      </c>
      <c r="R458" s="10"/>
      <c r="S458" s="16">
        <v>0</v>
      </c>
      <c r="T458" s="13"/>
      <c r="U458" s="14"/>
      <c r="V458" s="11"/>
      <c r="W458" s="10" t="s">
        <v>155</v>
      </c>
      <c r="X458" s="29"/>
      <c r="AA458" t="s">
        <v>331</v>
      </c>
      <c r="AB458">
        <v>0</v>
      </c>
      <c r="AI458" t="s">
        <v>155</v>
      </c>
      <c r="AQ458" t="s">
        <v>155</v>
      </c>
      <c r="AR458" t="s">
        <v>333</v>
      </c>
    </row>
    <row r="459" spans="1:44" ht="15" customHeight="1" x14ac:dyDescent="0.35">
      <c r="A459">
        <v>3</v>
      </c>
      <c r="B459" s="26">
        <f t="shared" si="91"/>
        <v>46273.697916666657</v>
      </c>
      <c r="C459" t="s">
        <v>51</v>
      </c>
      <c r="D459">
        <v>4</v>
      </c>
      <c r="E459" s="26">
        <f t="shared" si="92"/>
        <v>46273.833333333343</v>
      </c>
      <c r="F459" s="26">
        <f t="shared" si="93"/>
        <v>46273.812500000007</v>
      </c>
      <c r="G459">
        <f t="shared" si="94"/>
        <v>0</v>
      </c>
      <c r="H459">
        <f t="shared" si="95"/>
        <v>13</v>
      </c>
      <c r="I459" s="27">
        <f t="shared" si="96"/>
        <v>0</v>
      </c>
      <c r="J459" s="28" t="str">
        <f t="shared" si="97"/>
        <v>NULL</v>
      </c>
      <c r="K459" s="29" t="str">
        <f t="shared" si="98"/>
        <v/>
      </c>
      <c r="L459" s="26" t="str">
        <f t="shared" si="99"/>
        <v/>
      </c>
      <c r="M459" t="str">
        <f t="shared" si="100"/>
        <v/>
      </c>
      <c r="N459" s="28" t="str">
        <f t="shared" si="101"/>
        <v>NULL</v>
      </c>
      <c r="O459" t="str">
        <f t="shared" si="102"/>
        <v/>
      </c>
      <c r="P459" t="str">
        <f t="shared" si="103"/>
        <v/>
      </c>
      <c r="Q459" s="10"/>
      <c r="R459" s="10"/>
      <c r="S459" s="16">
        <v>0</v>
      </c>
      <c r="T459" s="13"/>
      <c r="U459" s="14"/>
      <c r="V459" s="11"/>
      <c r="W459" s="10"/>
      <c r="X459" s="29"/>
      <c r="AA459" t="s">
        <v>331</v>
      </c>
      <c r="AB459">
        <v>0</v>
      </c>
      <c r="AR459" t="s">
        <v>333</v>
      </c>
    </row>
    <row r="460" spans="1:44" ht="15" customHeight="1" x14ac:dyDescent="0.35">
      <c r="A460">
        <v>3</v>
      </c>
      <c r="B460" s="26">
        <f t="shared" si="91"/>
        <v>46273.697916666657</v>
      </c>
      <c r="C460" t="s">
        <v>51</v>
      </c>
      <c r="D460">
        <v>5</v>
      </c>
      <c r="E460" s="26">
        <f t="shared" si="92"/>
        <v>46273.833333333343</v>
      </c>
      <c r="F460" s="26">
        <f t="shared" si="93"/>
        <v>46273.812500000007</v>
      </c>
      <c r="G460">
        <f t="shared" si="94"/>
        <v>0</v>
      </c>
      <c r="H460">
        <f t="shared" si="95"/>
        <v>5</v>
      </c>
      <c r="I460" s="27">
        <f t="shared" si="96"/>
        <v>0</v>
      </c>
      <c r="J460" s="28" t="str">
        <f t="shared" si="97"/>
        <v>NULL</v>
      </c>
      <c r="K460" s="29" t="str">
        <f t="shared" si="98"/>
        <v/>
      </c>
      <c r="L460" s="26" t="str">
        <f t="shared" si="99"/>
        <v/>
      </c>
      <c r="M460" t="str">
        <f t="shared" si="100"/>
        <v/>
      </c>
      <c r="N460" s="28" t="str">
        <f t="shared" si="101"/>
        <v>NULL</v>
      </c>
      <c r="O460" t="str">
        <f t="shared" si="102"/>
        <v/>
      </c>
      <c r="P460" t="str">
        <f t="shared" si="103"/>
        <v/>
      </c>
      <c r="Q460" s="10"/>
      <c r="R460" s="10"/>
      <c r="S460" s="16">
        <v>0</v>
      </c>
      <c r="T460" s="13"/>
      <c r="U460" s="14"/>
      <c r="V460" s="11"/>
      <c r="W460" s="10"/>
      <c r="X460" s="29"/>
      <c r="AA460" t="s">
        <v>331</v>
      </c>
      <c r="AB460">
        <v>0</v>
      </c>
      <c r="AR460" t="s">
        <v>333</v>
      </c>
    </row>
    <row r="461" spans="1:44" ht="15" customHeight="1" x14ac:dyDescent="0.35">
      <c r="A461">
        <v>3</v>
      </c>
      <c r="B461" s="26">
        <f t="shared" si="91"/>
        <v>46273.697916666657</v>
      </c>
      <c r="C461" t="s">
        <v>51</v>
      </c>
      <c r="D461">
        <v>6</v>
      </c>
      <c r="E461" s="26">
        <f t="shared" si="92"/>
        <v>46273.833333333343</v>
      </c>
      <c r="F461" s="26">
        <f t="shared" si="93"/>
        <v>46273.812500000007</v>
      </c>
      <c r="G461">
        <f t="shared" si="94"/>
        <v>0</v>
      </c>
      <c r="H461">
        <f t="shared" si="95"/>
        <v>0</v>
      </c>
      <c r="I461" s="27">
        <f t="shared" si="96"/>
        <v>0</v>
      </c>
      <c r="J461" s="28" t="str">
        <f t="shared" si="97"/>
        <v>NULL</v>
      </c>
      <c r="K461" s="29" t="str">
        <f t="shared" si="98"/>
        <v/>
      </c>
      <c r="L461" s="26" t="str">
        <f t="shared" si="99"/>
        <v/>
      </c>
      <c r="M461" t="str">
        <f t="shared" si="100"/>
        <v/>
      </c>
      <c r="N461" s="28" t="str">
        <f t="shared" si="101"/>
        <v>NULL</v>
      </c>
      <c r="O461" t="str">
        <f t="shared" si="102"/>
        <v/>
      </c>
      <c r="P461" t="str">
        <f t="shared" si="103"/>
        <v/>
      </c>
      <c r="Q461" s="10"/>
      <c r="R461" s="10"/>
      <c r="S461" s="16">
        <v>0</v>
      </c>
      <c r="T461" s="13"/>
      <c r="U461" s="14"/>
      <c r="V461" s="11"/>
      <c r="W461" s="10"/>
      <c r="X461" s="29"/>
      <c r="AA461" t="s">
        <v>331</v>
      </c>
      <c r="AB461">
        <v>0</v>
      </c>
      <c r="AR461" t="s">
        <v>333</v>
      </c>
    </row>
    <row r="462" spans="1:44" ht="15" customHeight="1" x14ac:dyDescent="0.35">
      <c r="A462">
        <v>3</v>
      </c>
      <c r="B462" s="26">
        <f t="shared" si="91"/>
        <v>46273.697916666657</v>
      </c>
      <c r="C462" t="s">
        <v>52</v>
      </c>
      <c r="D462">
        <v>1</v>
      </c>
      <c r="E462" s="26">
        <f t="shared" si="92"/>
        <v>46273.84375</v>
      </c>
      <c r="F462" s="26">
        <f t="shared" si="93"/>
        <v>46273.822916666664</v>
      </c>
      <c r="G462">
        <f t="shared" si="94"/>
        <v>5</v>
      </c>
      <c r="H462">
        <f t="shared" si="95"/>
        <v>41</v>
      </c>
      <c r="I462" s="27">
        <f t="shared" si="96"/>
        <v>3</v>
      </c>
      <c r="J462" s="28">
        <f t="shared" si="97"/>
        <v>141.30188984009047</v>
      </c>
      <c r="K462" s="29">
        <f t="shared" si="98"/>
        <v>1.2089953894223441E-2</v>
      </c>
      <c r="L462" s="26">
        <f t="shared" si="99"/>
        <v>46273.710006620553</v>
      </c>
      <c r="M462" t="str">
        <f t="shared" si="100"/>
        <v>YES</v>
      </c>
      <c r="N462" s="28">
        <f t="shared" si="101"/>
        <v>47.10062994669682</v>
      </c>
      <c r="O462" t="str">
        <f t="shared" si="102"/>
        <v/>
      </c>
      <c r="P462" t="str">
        <f t="shared" si="103"/>
        <v/>
      </c>
      <c r="Q462" s="10" t="s">
        <v>151</v>
      </c>
      <c r="R462" s="10"/>
      <c r="S462" s="16">
        <v>3</v>
      </c>
      <c r="T462" s="13">
        <v>141.3018898400905</v>
      </c>
      <c r="U462" s="14">
        <v>1.208995388888889E-2</v>
      </c>
      <c r="V462" s="11">
        <v>46273.710006620553</v>
      </c>
      <c r="W462" s="10" t="s">
        <v>151</v>
      </c>
      <c r="X462" s="29">
        <v>0</v>
      </c>
      <c r="AA462" t="s">
        <v>331</v>
      </c>
      <c r="AB462">
        <v>3</v>
      </c>
      <c r="AC462">
        <v>60.151898734177209</v>
      </c>
      <c r="AD462">
        <v>261.29032258064512</v>
      </c>
      <c r="AE462" s="54">
        <v>6.5380658449074071E-3</v>
      </c>
      <c r="AF462" s="54">
        <v>2.840032267361111E-2</v>
      </c>
      <c r="AG462" s="53">
        <v>46273.704454732513</v>
      </c>
      <c r="AH462" s="53">
        <v>46273.726316989327</v>
      </c>
      <c r="AI462" t="s">
        <v>151</v>
      </c>
      <c r="AL462">
        <v>60.151898734177209</v>
      </c>
      <c r="AM462">
        <v>261.29032258064512</v>
      </c>
      <c r="AN462" s="54">
        <v>6.5380658449074071E-3</v>
      </c>
      <c r="AO462" s="54">
        <v>2.840032267361111E-2</v>
      </c>
      <c r="AP462" s="53">
        <v>46273.726316989327</v>
      </c>
      <c r="AQ462" t="s">
        <v>151</v>
      </c>
      <c r="AR462" t="s">
        <v>334</v>
      </c>
    </row>
    <row r="463" spans="1:44" ht="15" customHeight="1" x14ac:dyDescent="0.35">
      <c r="A463">
        <v>3</v>
      </c>
      <c r="B463" s="26">
        <f t="shared" si="91"/>
        <v>46273.697916666657</v>
      </c>
      <c r="C463" t="s">
        <v>52</v>
      </c>
      <c r="D463">
        <v>2</v>
      </c>
      <c r="E463" s="26">
        <f t="shared" si="92"/>
        <v>46273.84375</v>
      </c>
      <c r="F463" s="26">
        <f t="shared" si="93"/>
        <v>46273.822916666664</v>
      </c>
      <c r="G463">
        <f t="shared" si="94"/>
        <v>1</v>
      </c>
      <c r="H463">
        <f t="shared" si="95"/>
        <v>14</v>
      </c>
      <c r="I463" s="27">
        <f t="shared" si="96"/>
        <v>1</v>
      </c>
      <c r="J463" s="28">
        <f t="shared" si="97"/>
        <v>0</v>
      </c>
      <c r="K463" s="29" t="str">
        <f t="shared" si="98"/>
        <v>NULL</v>
      </c>
      <c r="L463" s="26" t="str">
        <f t="shared" si="99"/>
        <v/>
      </c>
      <c r="M463" t="str">
        <f t="shared" si="100"/>
        <v>UNKNOWN - NO RATE</v>
      </c>
      <c r="N463" s="28" t="str">
        <f t="shared" si="101"/>
        <v>NULL</v>
      </c>
      <c r="O463" t="str">
        <f t="shared" si="102"/>
        <v/>
      </c>
      <c r="P463" t="str">
        <f t="shared" si="103"/>
        <v/>
      </c>
      <c r="Q463" s="10" t="s">
        <v>155</v>
      </c>
      <c r="R463" s="10"/>
      <c r="S463" s="16">
        <v>1</v>
      </c>
      <c r="T463" s="13">
        <v>0</v>
      </c>
      <c r="U463" s="14"/>
      <c r="V463" s="11"/>
      <c r="W463" s="10" t="s">
        <v>155</v>
      </c>
      <c r="X463" s="29"/>
      <c r="AA463" t="s">
        <v>331</v>
      </c>
      <c r="AB463">
        <v>0</v>
      </c>
      <c r="AI463" t="s">
        <v>155</v>
      </c>
      <c r="AQ463" t="s">
        <v>155</v>
      </c>
      <c r="AR463" t="s">
        <v>333</v>
      </c>
    </row>
    <row r="464" spans="1:44" ht="15" customHeight="1" x14ac:dyDescent="0.35">
      <c r="A464">
        <v>3</v>
      </c>
      <c r="B464" s="26">
        <f t="shared" si="91"/>
        <v>46273.697916666657</v>
      </c>
      <c r="C464" t="s">
        <v>52</v>
      </c>
      <c r="D464">
        <v>3</v>
      </c>
      <c r="E464" s="26">
        <f t="shared" si="92"/>
        <v>46273.84375</v>
      </c>
      <c r="F464" s="26">
        <f t="shared" si="93"/>
        <v>46273.822916666664</v>
      </c>
      <c r="G464">
        <f t="shared" si="94"/>
        <v>7</v>
      </c>
      <c r="H464">
        <f t="shared" si="95"/>
        <v>27</v>
      </c>
      <c r="I464" s="27">
        <f t="shared" si="96"/>
        <v>0</v>
      </c>
      <c r="J464" s="28" t="str">
        <f t="shared" si="97"/>
        <v>NULL</v>
      </c>
      <c r="K464" s="29" t="str">
        <f t="shared" si="98"/>
        <v>NULL</v>
      </c>
      <c r="L464" s="26" t="str">
        <f t="shared" si="99"/>
        <v/>
      </c>
      <c r="M464" t="str">
        <f t="shared" si="100"/>
        <v>UNKNOWN - NO RATE</v>
      </c>
      <c r="N464" s="28" t="str">
        <f t="shared" si="101"/>
        <v>NULL</v>
      </c>
      <c r="O464" t="str">
        <f t="shared" si="102"/>
        <v/>
      </c>
      <c r="P464" t="str">
        <f t="shared" si="103"/>
        <v/>
      </c>
      <c r="Q464" s="10" t="s">
        <v>155</v>
      </c>
      <c r="R464" s="10"/>
      <c r="S464" s="16">
        <v>0</v>
      </c>
      <c r="T464" s="13"/>
      <c r="U464" s="14"/>
      <c r="V464" s="11"/>
      <c r="W464" s="10" t="s">
        <v>155</v>
      </c>
      <c r="X464" s="29"/>
      <c r="AA464" t="s">
        <v>331</v>
      </c>
      <c r="AB464">
        <v>0</v>
      </c>
      <c r="AI464" t="s">
        <v>155</v>
      </c>
      <c r="AQ464" t="s">
        <v>155</v>
      </c>
      <c r="AR464" t="s">
        <v>333</v>
      </c>
    </row>
    <row r="465" spans="1:44" ht="15" customHeight="1" x14ac:dyDescent="0.35">
      <c r="A465">
        <v>3</v>
      </c>
      <c r="B465" s="26">
        <f t="shared" si="91"/>
        <v>46273.697916666657</v>
      </c>
      <c r="C465" t="s">
        <v>52</v>
      </c>
      <c r="D465">
        <v>4</v>
      </c>
      <c r="E465" s="26">
        <f t="shared" si="92"/>
        <v>46273.84375</v>
      </c>
      <c r="F465" s="26">
        <f t="shared" si="93"/>
        <v>46273.822916666664</v>
      </c>
      <c r="G465">
        <f t="shared" si="94"/>
        <v>3</v>
      </c>
      <c r="H465">
        <f t="shared" si="95"/>
        <v>26</v>
      </c>
      <c r="I465" s="27">
        <f t="shared" si="96"/>
        <v>0</v>
      </c>
      <c r="J465" s="28" t="str">
        <f t="shared" si="97"/>
        <v>NULL</v>
      </c>
      <c r="K465" s="29" t="str">
        <f t="shared" si="98"/>
        <v>NULL</v>
      </c>
      <c r="L465" s="26" t="str">
        <f t="shared" si="99"/>
        <v/>
      </c>
      <c r="M465" t="str">
        <f t="shared" si="100"/>
        <v>UNKNOWN - NO RATE</v>
      </c>
      <c r="N465" s="28" t="str">
        <f t="shared" si="101"/>
        <v>NULL</v>
      </c>
      <c r="O465" t="str">
        <f t="shared" si="102"/>
        <v/>
      </c>
      <c r="P465" t="str">
        <f t="shared" si="103"/>
        <v/>
      </c>
      <c r="Q465" s="10" t="s">
        <v>155</v>
      </c>
      <c r="R465" s="10"/>
      <c r="S465" s="16">
        <v>0</v>
      </c>
      <c r="T465" s="13"/>
      <c r="U465" s="14"/>
      <c r="V465" s="11"/>
      <c r="W465" s="10" t="s">
        <v>155</v>
      </c>
      <c r="X465" s="29"/>
      <c r="AA465" t="s">
        <v>331</v>
      </c>
      <c r="AB465">
        <v>0</v>
      </c>
      <c r="AI465" t="s">
        <v>155</v>
      </c>
      <c r="AQ465" t="s">
        <v>155</v>
      </c>
      <c r="AR465" t="s">
        <v>333</v>
      </c>
    </row>
    <row r="466" spans="1:44" ht="15" customHeight="1" x14ac:dyDescent="0.35">
      <c r="A466">
        <v>3</v>
      </c>
      <c r="B466" s="26">
        <f t="shared" si="91"/>
        <v>46273.697916666657</v>
      </c>
      <c r="C466" t="s">
        <v>52</v>
      </c>
      <c r="D466">
        <v>5</v>
      </c>
      <c r="E466" s="26">
        <f t="shared" si="92"/>
        <v>46273.84375</v>
      </c>
      <c r="F466" s="26">
        <f t="shared" si="93"/>
        <v>46273.822916666664</v>
      </c>
      <c r="G466">
        <f t="shared" si="94"/>
        <v>1</v>
      </c>
      <c r="H466">
        <f t="shared" si="95"/>
        <v>9</v>
      </c>
      <c r="I466" s="27">
        <f t="shared" si="96"/>
        <v>0</v>
      </c>
      <c r="J466" s="28" t="str">
        <f t="shared" si="97"/>
        <v>NULL</v>
      </c>
      <c r="K466" s="29" t="str">
        <f t="shared" si="98"/>
        <v>NULL</v>
      </c>
      <c r="L466" s="26" t="str">
        <f t="shared" si="99"/>
        <v/>
      </c>
      <c r="M466" t="str">
        <f t="shared" si="100"/>
        <v>UNKNOWN - NO RATE</v>
      </c>
      <c r="N466" s="28" t="str">
        <f t="shared" si="101"/>
        <v>NULL</v>
      </c>
      <c r="O466" t="str">
        <f t="shared" si="102"/>
        <v/>
      </c>
      <c r="P466" t="str">
        <f t="shared" si="103"/>
        <v/>
      </c>
      <c r="Q466" s="10" t="s">
        <v>155</v>
      </c>
      <c r="R466" s="10"/>
      <c r="S466" s="16">
        <v>0</v>
      </c>
      <c r="T466" s="13"/>
      <c r="U466" s="14"/>
      <c r="V466" s="11"/>
      <c r="W466" s="10" t="s">
        <v>155</v>
      </c>
      <c r="X466" s="29"/>
      <c r="AA466" t="s">
        <v>331</v>
      </c>
      <c r="AB466">
        <v>0</v>
      </c>
      <c r="AI466" t="s">
        <v>155</v>
      </c>
      <c r="AQ466" t="s">
        <v>155</v>
      </c>
      <c r="AR466" t="s">
        <v>333</v>
      </c>
    </row>
    <row r="467" spans="1:44" ht="15" customHeight="1" x14ac:dyDescent="0.35">
      <c r="A467">
        <v>3</v>
      </c>
      <c r="B467" s="26">
        <f t="shared" si="91"/>
        <v>46273.697916666657</v>
      </c>
      <c r="C467" t="s">
        <v>52</v>
      </c>
      <c r="D467">
        <v>6</v>
      </c>
      <c r="E467" s="26">
        <f t="shared" si="92"/>
        <v>46273.84375</v>
      </c>
      <c r="F467" s="26">
        <f t="shared" si="93"/>
        <v>46273.822916666664</v>
      </c>
      <c r="G467">
        <f t="shared" si="94"/>
        <v>0</v>
      </c>
      <c r="H467">
        <f t="shared" si="95"/>
        <v>0</v>
      </c>
      <c r="I467" s="27">
        <f t="shared" si="96"/>
        <v>0</v>
      </c>
      <c r="J467" s="28" t="str">
        <f t="shared" si="97"/>
        <v>NULL</v>
      </c>
      <c r="K467" s="29" t="str">
        <f t="shared" si="98"/>
        <v/>
      </c>
      <c r="L467" s="26" t="str">
        <f t="shared" si="99"/>
        <v/>
      </c>
      <c r="M467" t="str">
        <f t="shared" si="100"/>
        <v/>
      </c>
      <c r="N467" s="28" t="str">
        <f t="shared" si="101"/>
        <v>NULL</v>
      </c>
      <c r="O467" t="str">
        <f t="shared" si="102"/>
        <v/>
      </c>
      <c r="P467" t="str">
        <f t="shared" si="103"/>
        <v/>
      </c>
      <c r="Q467" s="10"/>
      <c r="R467" s="10"/>
      <c r="S467" s="16">
        <v>0</v>
      </c>
      <c r="T467" s="13"/>
      <c r="U467" s="14"/>
      <c r="V467" s="11"/>
      <c r="W467" s="10"/>
      <c r="X467" s="29"/>
      <c r="AA467" t="s">
        <v>331</v>
      </c>
      <c r="AB467">
        <v>0</v>
      </c>
      <c r="AR467" t="s">
        <v>333</v>
      </c>
    </row>
    <row r="468" spans="1:44" ht="15" customHeight="1" x14ac:dyDescent="0.35">
      <c r="A468">
        <v>3</v>
      </c>
      <c r="B468" s="26">
        <f t="shared" si="91"/>
        <v>46273.697916666657</v>
      </c>
      <c r="C468" t="s">
        <v>53</v>
      </c>
      <c r="D468">
        <v>1</v>
      </c>
      <c r="E468" s="26">
        <f t="shared" si="92"/>
        <v>46273.84375</v>
      </c>
      <c r="F468" s="26">
        <f t="shared" si="93"/>
        <v>46273.822916666664</v>
      </c>
      <c r="G468">
        <f t="shared" si="94"/>
        <v>0</v>
      </c>
      <c r="H468">
        <f t="shared" si="95"/>
        <v>41</v>
      </c>
      <c r="I468" s="27">
        <f t="shared" si="96"/>
        <v>3</v>
      </c>
      <c r="J468" s="28">
        <f t="shared" si="97"/>
        <v>141.30188984009047</v>
      </c>
      <c r="K468" s="29" t="str">
        <f t="shared" si="98"/>
        <v/>
      </c>
      <c r="L468" s="26" t="str">
        <f t="shared" si="99"/>
        <v/>
      </c>
      <c r="M468" t="str">
        <f t="shared" si="100"/>
        <v/>
      </c>
      <c r="N468" s="28">
        <f t="shared" si="101"/>
        <v>47.10062994669682</v>
      </c>
      <c r="O468" t="str">
        <f t="shared" si="102"/>
        <v/>
      </c>
      <c r="P468" t="str">
        <f t="shared" si="103"/>
        <v/>
      </c>
      <c r="Q468" s="10"/>
      <c r="R468" s="10"/>
      <c r="S468" s="16">
        <v>3</v>
      </c>
      <c r="T468" s="13">
        <v>141.3018898400905</v>
      </c>
      <c r="U468" s="14"/>
      <c r="V468" s="11"/>
      <c r="W468" s="10"/>
      <c r="X468" s="29"/>
      <c r="AA468" t="s">
        <v>331</v>
      </c>
      <c r="AB468">
        <v>3</v>
      </c>
      <c r="AC468">
        <v>60.151898734177209</v>
      </c>
      <c r="AD468">
        <v>261.29032258064512</v>
      </c>
      <c r="AL468">
        <v>60.151898734177209</v>
      </c>
      <c r="AM468">
        <v>261.29032258064512</v>
      </c>
      <c r="AR468" t="s">
        <v>334</v>
      </c>
    </row>
    <row r="469" spans="1:44" ht="15" customHeight="1" x14ac:dyDescent="0.35">
      <c r="A469">
        <v>3</v>
      </c>
      <c r="B469" s="26">
        <f t="shared" si="91"/>
        <v>46273.697916666657</v>
      </c>
      <c r="C469" t="s">
        <v>53</v>
      </c>
      <c r="D469">
        <v>2</v>
      </c>
      <c r="E469" s="26">
        <f t="shared" si="92"/>
        <v>46273.84375</v>
      </c>
      <c r="F469" s="26">
        <f t="shared" si="93"/>
        <v>46273.822916666664</v>
      </c>
      <c r="G469">
        <f t="shared" si="94"/>
        <v>0</v>
      </c>
      <c r="H469">
        <f t="shared" si="95"/>
        <v>14</v>
      </c>
      <c r="I469" s="27">
        <f t="shared" si="96"/>
        <v>1</v>
      </c>
      <c r="J469" s="28">
        <f t="shared" si="97"/>
        <v>0</v>
      </c>
      <c r="K469" s="29" t="str">
        <f t="shared" si="98"/>
        <v/>
      </c>
      <c r="L469" s="26" t="str">
        <f t="shared" si="99"/>
        <v/>
      </c>
      <c r="M469" t="str">
        <f t="shared" si="100"/>
        <v/>
      </c>
      <c r="N469" s="28" t="str">
        <f t="shared" si="101"/>
        <v>NULL</v>
      </c>
      <c r="O469" t="str">
        <f t="shared" si="102"/>
        <v/>
      </c>
      <c r="P469" t="str">
        <f t="shared" si="103"/>
        <v/>
      </c>
      <c r="Q469" s="10"/>
      <c r="R469" s="10"/>
      <c r="S469" s="16">
        <v>1</v>
      </c>
      <c r="T469" s="13">
        <v>0</v>
      </c>
      <c r="U469" s="14"/>
      <c r="V469" s="11"/>
      <c r="W469" s="10"/>
      <c r="X469" s="29"/>
      <c r="AA469" t="s">
        <v>331</v>
      </c>
      <c r="AB469">
        <v>0</v>
      </c>
      <c r="AR469" t="s">
        <v>333</v>
      </c>
    </row>
    <row r="470" spans="1:44" ht="15" customHeight="1" x14ac:dyDescent="0.35">
      <c r="A470">
        <v>3</v>
      </c>
      <c r="B470" s="26">
        <f t="shared" si="91"/>
        <v>46273.697916666657</v>
      </c>
      <c r="C470" t="s">
        <v>53</v>
      </c>
      <c r="D470">
        <v>3</v>
      </c>
      <c r="E470" s="26">
        <f t="shared" si="92"/>
        <v>46273.84375</v>
      </c>
      <c r="F470" s="26">
        <f t="shared" si="93"/>
        <v>46273.822916666664</v>
      </c>
      <c r="G470">
        <f t="shared" si="94"/>
        <v>6</v>
      </c>
      <c r="H470">
        <f t="shared" si="95"/>
        <v>27</v>
      </c>
      <c r="I470" s="27">
        <f t="shared" si="96"/>
        <v>0</v>
      </c>
      <c r="J470" s="28" t="str">
        <f t="shared" si="97"/>
        <v>NULL</v>
      </c>
      <c r="K470" s="29" t="str">
        <f t="shared" si="98"/>
        <v>NULL</v>
      </c>
      <c r="L470" s="26" t="str">
        <f t="shared" si="99"/>
        <v/>
      </c>
      <c r="M470" t="str">
        <f t="shared" si="100"/>
        <v>UNKNOWN - NO RATE</v>
      </c>
      <c r="N470" s="28" t="str">
        <f t="shared" si="101"/>
        <v>NULL</v>
      </c>
      <c r="O470" t="str">
        <f t="shared" si="102"/>
        <v/>
      </c>
      <c r="P470" t="str">
        <f t="shared" si="103"/>
        <v/>
      </c>
      <c r="Q470" s="10" t="s">
        <v>155</v>
      </c>
      <c r="R470" s="10"/>
      <c r="S470" s="16">
        <v>0</v>
      </c>
      <c r="T470" s="13"/>
      <c r="U470" s="14"/>
      <c r="V470" s="11"/>
      <c r="W470" s="10" t="s">
        <v>155</v>
      </c>
      <c r="X470" s="29"/>
      <c r="AA470" t="s">
        <v>331</v>
      </c>
      <c r="AB470">
        <v>0</v>
      </c>
      <c r="AI470" t="s">
        <v>155</v>
      </c>
      <c r="AQ470" t="s">
        <v>155</v>
      </c>
      <c r="AR470" t="s">
        <v>333</v>
      </c>
    </row>
    <row r="471" spans="1:44" ht="15" customHeight="1" x14ac:dyDescent="0.35">
      <c r="A471">
        <v>3</v>
      </c>
      <c r="B471" s="26">
        <f t="shared" si="91"/>
        <v>46273.697916666657</v>
      </c>
      <c r="C471" t="s">
        <v>53</v>
      </c>
      <c r="D471">
        <v>4</v>
      </c>
      <c r="E471" s="26">
        <f t="shared" si="92"/>
        <v>46273.84375</v>
      </c>
      <c r="F471" s="26">
        <f t="shared" si="93"/>
        <v>46273.822916666664</v>
      </c>
      <c r="G471">
        <f t="shared" si="94"/>
        <v>0</v>
      </c>
      <c r="H471">
        <f t="shared" si="95"/>
        <v>26</v>
      </c>
      <c r="I471" s="27">
        <f t="shared" si="96"/>
        <v>0</v>
      </c>
      <c r="J471" s="28" t="str">
        <f t="shared" si="97"/>
        <v>NULL</v>
      </c>
      <c r="K471" s="29" t="str">
        <f t="shared" si="98"/>
        <v/>
      </c>
      <c r="L471" s="26" t="str">
        <f t="shared" si="99"/>
        <v/>
      </c>
      <c r="M471" t="str">
        <f t="shared" si="100"/>
        <v/>
      </c>
      <c r="N471" s="28" t="str">
        <f t="shared" si="101"/>
        <v>NULL</v>
      </c>
      <c r="O471" t="str">
        <f t="shared" si="102"/>
        <v/>
      </c>
      <c r="P471" t="str">
        <f t="shared" si="103"/>
        <v/>
      </c>
      <c r="Q471" s="10"/>
      <c r="R471" s="10"/>
      <c r="S471" s="16">
        <v>0</v>
      </c>
      <c r="T471" s="13"/>
      <c r="U471" s="14"/>
      <c r="V471" s="11"/>
      <c r="W471" s="10"/>
      <c r="X471" s="29"/>
      <c r="AA471" t="s">
        <v>331</v>
      </c>
      <c r="AB471">
        <v>0</v>
      </c>
      <c r="AR471" t="s">
        <v>333</v>
      </c>
    </row>
    <row r="472" spans="1:44" ht="15" customHeight="1" x14ac:dyDescent="0.35">
      <c r="A472">
        <v>3</v>
      </c>
      <c r="B472" s="26">
        <f t="shared" si="91"/>
        <v>46273.697916666657</v>
      </c>
      <c r="C472" t="s">
        <v>53</v>
      </c>
      <c r="D472">
        <v>5</v>
      </c>
      <c r="E472" s="26">
        <f t="shared" si="92"/>
        <v>46273.84375</v>
      </c>
      <c r="F472" s="26">
        <f t="shared" si="93"/>
        <v>46273.822916666664</v>
      </c>
      <c r="G472">
        <f t="shared" si="94"/>
        <v>1</v>
      </c>
      <c r="H472">
        <f t="shared" si="95"/>
        <v>9</v>
      </c>
      <c r="I472" s="27">
        <f t="shared" si="96"/>
        <v>0</v>
      </c>
      <c r="J472" s="28" t="str">
        <f t="shared" si="97"/>
        <v>NULL</v>
      </c>
      <c r="K472" s="29" t="str">
        <f t="shared" si="98"/>
        <v>NULL</v>
      </c>
      <c r="L472" s="26" t="str">
        <f t="shared" si="99"/>
        <v/>
      </c>
      <c r="M472" t="str">
        <f t="shared" si="100"/>
        <v>UNKNOWN - NO RATE</v>
      </c>
      <c r="N472" s="28" t="str">
        <f t="shared" si="101"/>
        <v>NULL</v>
      </c>
      <c r="O472" t="str">
        <f t="shared" si="102"/>
        <v/>
      </c>
      <c r="P472" t="str">
        <f t="shared" si="103"/>
        <v/>
      </c>
      <c r="Q472" s="10" t="s">
        <v>155</v>
      </c>
      <c r="R472" s="10"/>
      <c r="S472" s="16">
        <v>0</v>
      </c>
      <c r="T472" s="13"/>
      <c r="U472" s="14"/>
      <c r="V472" s="11"/>
      <c r="W472" s="10" t="s">
        <v>155</v>
      </c>
      <c r="X472" s="29"/>
      <c r="AA472" t="s">
        <v>331</v>
      </c>
      <c r="AB472">
        <v>0</v>
      </c>
      <c r="AI472" t="s">
        <v>155</v>
      </c>
      <c r="AQ472" t="s">
        <v>155</v>
      </c>
      <c r="AR472" t="s">
        <v>333</v>
      </c>
    </row>
    <row r="473" spans="1:44" ht="15" customHeight="1" x14ac:dyDescent="0.35">
      <c r="A473">
        <v>3</v>
      </c>
      <c r="B473" s="26">
        <f t="shared" si="91"/>
        <v>46273.697916666657</v>
      </c>
      <c r="C473" t="s">
        <v>53</v>
      </c>
      <c r="D473">
        <v>6</v>
      </c>
      <c r="E473" s="26">
        <f t="shared" si="92"/>
        <v>46273.84375</v>
      </c>
      <c r="F473" s="26">
        <f t="shared" si="93"/>
        <v>46273.822916666664</v>
      </c>
      <c r="G473">
        <f t="shared" si="94"/>
        <v>0</v>
      </c>
      <c r="H473">
        <f t="shared" si="95"/>
        <v>0</v>
      </c>
      <c r="I473" s="27">
        <f t="shared" si="96"/>
        <v>0</v>
      </c>
      <c r="J473" s="28" t="str">
        <f t="shared" si="97"/>
        <v>NULL</v>
      </c>
      <c r="K473" s="29" t="str">
        <f t="shared" si="98"/>
        <v/>
      </c>
      <c r="L473" s="26" t="str">
        <f t="shared" si="99"/>
        <v/>
      </c>
      <c r="M473" t="str">
        <f t="shared" si="100"/>
        <v/>
      </c>
      <c r="N473" s="28" t="str">
        <f t="shared" si="101"/>
        <v>NULL</v>
      </c>
      <c r="O473" t="str">
        <f t="shared" si="102"/>
        <v/>
      </c>
      <c r="P473" t="str">
        <f t="shared" si="103"/>
        <v/>
      </c>
      <c r="Q473" s="10"/>
      <c r="R473" s="10"/>
      <c r="S473" s="16">
        <v>0</v>
      </c>
      <c r="T473" s="13"/>
      <c r="U473" s="14"/>
      <c r="V473" s="11"/>
      <c r="W473" s="10"/>
      <c r="X473" s="29"/>
      <c r="AA473" t="s">
        <v>331</v>
      </c>
      <c r="AB473">
        <v>0</v>
      </c>
      <c r="AR473" t="s">
        <v>333</v>
      </c>
    </row>
    <row r="474" spans="1:44" ht="15" customHeight="1" x14ac:dyDescent="0.35">
      <c r="A474">
        <v>3</v>
      </c>
      <c r="B474" s="26">
        <f t="shared" si="91"/>
        <v>46273.697916666657</v>
      </c>
      <c r="C474" t="s">
        <v>54</v>
      </c>
      <c r="D474">
        <v>1</v>
      </c>
      <c r="E474" s="26">
        <f t="shared" si="92"/>
        <v>46273.84375</v>
      </c>
      <c r="F474" s="26">
        <f t="shared" si="93"/>
        <v>46273.822916666664</v>
      </c>
      <c r="G474">
        <f t="shared" si="94"/>
        <v>2</v>
      </c>
      <c r="H474">
        <f t="shared" si="95"/>
        <v>41</v>
      </c>
      <c r="I474" s="27">
        <f t="shared" si="96"/>
        <v>3</v>
      </c>
      <c r="J474" s="28">
        <f t="shared" si="97"/>
        <v>141.30188984009047</v>
      </c>
      <c r="K474" s="29">
        <f t="shared" si="98"/>
        <v>1.2089953894223441E-2</v>
      </c>
      <c r="L474" s="26">
        <f t="shared" si="99"/>
        <v>46273.710006620553</v>
      </c>
      <c r="M474" t="str">
        <f t="shared" si="100"/>
        <v>YES</v>
      </c>
      <c r="N474" s="28">
        <f t="shared" si="101"/>
        <v>47.10062994669682</v>
      </c>
      <c r="O474" t="str">
        <f t="shared" si="102"/>
        <v/>
      </c>
      <c r="P474" t="str">
        <f t="shared" si="103"/>
        <v/>
      </c>
      <c r="Q474" s="10" t="s">
        <v>151</v>
      </c>
      <c r="R474" s="10"/>
      <c r="S474" s="16">
        <v>3</v>
      </c>
      <c r="T474" s="13">
        <v>141.3018898400905</v>
      </c>
      <c r="U474" s="14">
        <v>1.208995388888889E-2</v>
      </c>
      <c r="V474" s="11">
        <v>46273.710006620553</v>
      </c>
      <c r="W474" s="10" t="s">
        <v>151</v>
      </c>
      <c r="X474" s="29">
        <v>0</v>
      </c>
      <c r="AA474" t="s">
        <v>331</v>
      </c>
      <c r="AB474">
        <v>3</v>
      </c>
      <c r="AC474">
        <v>60.151898734177209</v>
      </c>
      <c r="AD474">
        <v>261.29032258064512</v>
      </c>
      <c r="AE474" s="54">
        <v>6.5380658449074071E-3</v>
      </c>
      <c r="AF474" s="54">
        <v>2.840032267361111E-2</v>
      </c>
      <c r="AG474" s="53">
        <v>46273.704454732513</v>
      </c>
      <c r="AH474" s="53">
        <v>46273.726316989327</v>
      </c>
      <c r="AI474" t="s">
        <v>151</v>
      </c>
      <c r="AL474">
        <v>60.151898734177209</v>
      </c>
      <c r="AM474">
        <v>261.29032258064512</v>
      </c>
      <c r="AN474" s="54">
        <v>6.5380658449074071E-3</v>
      </c>
      <c r="AO474" s="54">
        <v>2.840032267361111E-2</v>
      </c>
      <c r="AP474" s="53">
        <v>46273.726316989327</v>
      </c>
      <c r="AQ474" t="s">
        <v>151</v>
      </c>
      <c r="AR474" t="s">
        <v>334</v>
      </c>
    </row>
    <row r="475" spans="1:44" ht="15" customHeight="1" x14ac:dyDescent="0.35">
      <c r="A475">
        <v>3</v>
      </c>
      <c r="B475" s="26">
        <f t="shared" si="91"/>
        <v>46273.697916666657</v>
      </c>
      <c r="C475" t="s">
        <v>54</v>
      </c>
      <c r="D475">
        <v>2</v>
      </c>
      <c r="E475" s="26">
        <f t="shared" si="92"/>
        <v>46273.84375</v>
      </c>
      <c r="F475" s="26">
        <f t="shared" si="93"/>
        <v>46273.822916666664</v>
      </c>
      <c r="G475">
        <f t="shared" si="94"/>
        <v>1</v>
      </c>
      <c r="H475">
        <f t="shared" si="95"/>
        <v>14</v>
      </c>
      <c r="I475" s="27">
        <f t="shared" si="96"/>
        <v>1</v>
      </c>
      <c r="J475" s="28">
        <f t="shared" si="97"/>
        <v>0</v>
      </c>
      <c r="K475" s="29" t="str">
        <f t="shared" si="98"/>
        <v>NULL</v>
      </c>
      <c r="L475" s="26" t="str">
        <f t="shared" si="99"/>
        <v/>
      </c>
      <c r="M475" t="str">
        <f t="shared" si="100"/>
        <v>UNKNOWN - NO RATE</v>
      </c>
      <c r="N475" s="28" t="str">
        <f t="shared" si="101"/>
        <v>NULL</v>
      </c>
      <c r="O475" t="str">
        <f t="shared" si="102"/>
        <v/>
      </c>
      <c r="P475" t="str">
        <f t="shared" si="103"/>
        <v/>
      </c>
      <c r="Q475" s="10" t="s">
        <v>155</v>
      </c>
      <c r="R475" s="10"/>
      <c r="S475" s="16">
        <v>1</v>
      </c>
      <c r="T475" s="13">
        <v>0</v>
      </c>
      <c r="U475" s="14"/>
      <c r="V475" s="11"/>
      <c r="W475" s="10" t="s">
        <v>155</v>
      </c>
      <c r="X475" s="29"/>
      <c r="AA475" t="s">
        <v>331</v>
      </c>
      <c r="AB475">
        <v>0</v>
      </c>
      <c r="AI475" t="s">
        <v>155</v>
      </c>
      <c r="AQ475" t="s">
        <v>155</v>
      </c>
      <c r="AR475" t="s">
        <v>333</v>
      </c>
    </row>
    <row r="476" spans="1:44" ht="15" customHeight="1" x14ac:dyDescent="0.35">
      <c r="A476">
        <v>3</v>
      </c>
      <c r="B476" s="26">
        <f t="shared" si="91"/>
        <v>46273.697916666657</v>
      </c>
      <c r="C476" t="s">
        <v>54</v>
      </c>
      <c r="D476">
        <v>3</v>
      </c>
      <c r="E476" s="26">
        <f t="shared" si="92"/>
        <v>46273.84375</v>
      </c>
      <c r="F476" s="26">
        <f t="shared" si="93"/>
        <v>46273.822916666664</v>
      </c>
      <c r="G476">
        <f t="shared" si="94"/>
        <v>0</v>
      </c>
      <c r="H476">
        <f t="shared" si="95"/>
        <v>27</v>
      </c>
      <c r="I476" s="27">
        <f t="shared" si="96"/>
        <v>0</v>
      </c>
      <c r="J476" s="28" t="str">
        <f t="shared" si="97"/>
        <v>NULL</v>
      </c>
      <c r="K476" s="29" t="str">
        <f t="shared" si="98"/>
        <v/>
      </c>
      <c r="L476" s="26" t="str">
        <f t="shared" si="99"/>
        <v/>
      </c>
      <c r="M476" t="str">
        <f t="shared" si="100"/>
        <v/>
      </c>
      <c r="N476" s="28" t="str">
        <f t="shared" si="101"/>
        <v>NULL</v>
      </c>
      <c r="O476" t="str">
        <f t="shared" si="102"/>
        <v/>
      </c>
      <c r="P476" t="str">
        <f t="shared" si="103"/>
        <v/>
      </c>
      <c r="Q476" s="10"/>
      <c r="R476" s="10"/>
      <c r="S476" s="16">
        <v>0</v>
      </c>
      <c r="T476" s="13"/>
      <c r="U476" s="14"/>
      <c r="V476" s="11"/>
      <c r="W476" s="10"/>
      <c r="X476" s="29"/>
      <c r="AA476" t="s">
        <v>331</v>
      </c>
      <c r="AB476">
        <v>0</v>
      </c>
      <c r="AR476" t="s">
        <v>333</v>
      </c>
    </row>
    <row r="477" spans="1:44" ht="15" customHeight="1" x14ac:dyDescent="0.35">
      <c r="A477">
        <v>3</v>
      </c>
      <c r="B477" s="26">
        <f t="shared" si="91"/>
        <v>46273.697916666657</v>
      </c>
      <c r="C477" t="s">
        <v>54</v>
      </c>
      <c r="D477">
        <v>4</v>
      </c>
      <c r="E477" s="26">
        <f t="shared" si="92"/>
        <v>46273.84375</v>
      </c>
      <c r="F477" s="26">
        <f t="shared" si="93"/>
        <v>46273.822916666664</v>
      </c>
      <c r="G477">
        <f t="shared" si="94"/>
        <v>3</v>
      </c>
      <c r="H477">
        <f t="shared" si="95"/>
        <v>26</v>
      </c>
      <c r="I477" s="27">
        <f t="shared" si="96"/>
        <v>0</v>
      </c>
      <c r="J477" s="28" t="str">
        <f t="shared" si="97"/>
        <v>NULL</v>
      </c>
      <c r="K477" s="29" t="str">
        <f t="shared" si="98"/>
        <v>NULL</v>
      </c>
      <c r="L477" s="26" t="str">
        <f t="shared" si="99"/>
        <v/>
      </c>
      <c r="M477" t="str">
        <f t="shared" si="100"/>
        <v>UNKNOWN - NO RATE</v>
      </c>
      <c r="N477" s="28" t="str">
        <f t="shared" si="101"/>
        <v>NULL</v>
      </c>
      <c r="O477" t="str">
        <f t="shared" si="102"/>
        <v/>
      </c>
      <c r="P477" t="str">
        <f t="shared" si="103"/>
        <v/>
      </c>
      <c r="Q477" s="10" t="s">
        <v>155</v>
      </c>
      <c r="R477" s="10"/>
      <c r="S477" s="16">
        <v>0</v>
      </c>
      <c r="T477" s="13"/>
      <c r="U477" s="14"/>
      <c r="V477" s="11"/>
      <c r="W477" s="10" t="s">
        <v>155</v>
      </c>
      <c r="X477" s="29"/>
      <c r="AA477" t="s">
        <v>331</v>
      </c>
      <c r="AB477">
        <v>0</v>
      </c>
      <c r="AI477" t="s">
        <v>155</v>
      </c>
      <c r="AQ477" t="s">
        <v>155</v>
      </c>
      <c r="AR477" t="s">
        <v>333</v>
      </c>
    </row>
    <row r="478" spans="1:44" ht="15" customHeight="1" x14ac:dyDescent="0.35">
      <c r="A478">
        <v>3</v>
      </c>
      <c r="B478" s="26">
        <f t="shared" si="91"/>
        <v>46273.697916666657</v>
      </c>
      <c r="C478" t="s">
        <v>54</v>
      </c>
      <c r="D478">
        <v>5</v>
      </c>
      <c r="E478" s="26">
        <f t="shared" si="92"/>
        <v>46273.84375</v>
      </c>
      <c r="F478" s="26">
        <f t="shared" si="93"/>
        <v>46273.822916666664</v>
      </c>
      <c r="G478">
        <f t="shared" si="94"/>
        <v>1</v>
      </c>
      <c r="H478">
        <f t="shared" si="95"/>
        <v>9</v>
      </c>
      <c r="I478" s="27">
        <f t="shared" si="96"/>
        <v>0</v>
      </c>
      <c r="J478" s="28" t="str">
        <f t="shared" si="97"/>
        <v>NULL</v>
      </c>
      <c r="K478" s="29" t="str">
        <f t="shared" si="98"/>
        <v>NULL</v>
      </c>
      <c r="L478" s="26" t="str">
        <f t="shared" si="99"/>
        <v/>
      </c>
      <c r="M478" t="str">
        <f t="shared" si="100"/>
        <v>UNKNOWN - NO RATE</v>
      </c>
      <c r="N478" s="28" t="str">
        <f t="shared" si="101"/>
        <v>NULL</v>
      </c>
      <c r="O478" t="str">
        <f t="shared" si="102"/>
        <v/>
      </c>
      <c r="P478" t="str">
        <f t="shared" si="103"/>
        <v/>
      </c>
      <c r="Q478" s="10" t="s">
        <v>155</v>
      </c>
      <c r="R478" s="10"/>
      <c r="S478" s="16">
        <v>0</v>
      </c>
      <c r="T478" s="13"/>
      <c r="U478" s="14"/>
      <c r="V478" s="11"/>
      <c r="W478" s="10" t="s">
        <v>155</v>
      </c>
      <c r="X478" s="29"/>
      <c r="AA478" t="s">
        <v>331</v>
      </c>
      <c r="AB478">
        <v>0</v>
      </c>
      <c r="AI478" t="s">
        <v>155</v>
      </c>
      <c r="AQ478" t="s">
        <v>155</v>
      </c>
      <c r="AR478" t="s">
        <v>333</v>
      </c>
    </row>
    <row r="479" spans="1:44" ht="15" customHeight="1" x14ac:dyDescent="0.35">
      <c r="A479">
        <v>3</v>
      </c>
      <c r="B479" s="26">
        <f t="shared" si="91"/>
        <v>46273.697916666657</v>
      </c>
      <c r="C479" t="s">
        <v>54</v>
      </c>
      <c r="D479">
        <v>6</v>
      </c>
      <c r="E479" s="26">
        <f t="shared" si="92"/>
        <v>46273.84375</v>
      </c>
      <c r="F479" s="26">
        <f t="shared" si="93"/>
        <v>46273.822916666664</v>
      </c>
      <c r="G479">
        <f t="shared" si="94"/>
        <v>0</v>
      </c>
      <c r="H479">
        <f t="shared" si="95"/>
        <v>0</v>
      </c>
      <c r="I479" s="27">
        <f t="shared" si="96"/>
        <v>0</v>
      </c>
      <c r="J479" s="28" t="str">
        <f t="shared" si="97"/>
        <v>NULL</v>
      </c>
      <c r="K479" s="29" t="str">
        <f t="shared" si="98"/>
        <v/>
      </c>
      <c r="L479" s="26" t="str">
        <f t="shared" si="99"/>
        <v/>
      </c>
      <c r="M479" t="str">
        <f t="shared" si="100"/>
        <v/>
      </c>
      <c r="N479" s="28" t="str">
        <f t="shared" si="101"/>
        <v>NULL</v>
      </c>
      <c r="O479" t="str">
        <f t="shared" si="102"/>
        <v/>
      </c>
      <c r="P479" t="str">
        <f t="shared" si="103"/>
        <v/>
      </c>
      <c r="Q479" s="10"/>
      <c r="R479" s="10"/>
      <c r="S479" s="16">
        <v>0</v>
      </c>
      <c r="T479" s="13"/>
      <c r="U479" s="14"/>
      <c r="V479" s="11"/>
      <c r="W479" s="10"/>
      <c r="X479" s="29"/>
      <c r="AA479" t="s">
        <v>331</v>
      </c>
      <c r="AB479">
        <v>0</v>
      </c>
      <c r="AR479" t="s">
        <v>333</v>
      </c>
    </row>
    <row r="480" spans="1:44" ht="15" customHeight="1" x14ac:dyDescent="0.35">
      <c r="A480">
        <v>3</v>
      </c>
      <c r="B480" s="26">
        <f t="shared" si="91"/>
        <v>46273.697916666657</v>
      </c>
      <c r="C480" t="s">
        <v>55</v>
      </c>
      <c r="D480">
        <v>1</v>
      </c>
      <c r="E480" s="26">
        <f t="shared" si="92"/>
        <v>46273.84375</v>
      </c>
      <c r="F480" s="26">
        <f t="shared" si="93"/>
        <v>46273.822916666664</v>
      </c>
      <c r="G480">
        <f t="shared" si="94"/>
        <v>0</v>
      </c>
      <c r="H480">
        <f t="shared" si="95"/>
        <v>41</v>
      </c>
      <c r="I480" s="27">
        <f t="shared" si="96"/>
        <v>3</v>
      </c>
      <c r="J480" s="28">
        <f t="shared" si="97"/>
        <v>141.30188984009047</v>
      </c>
      <c r="K480" s="29" t="str">
        <f t="shared" si="98"/>
        <v/>
      </c>
      <c r="L480" s="26" t="str">
        <f t="shared" si="99"/>
        <v/>
      </c>
      <c r="M480" t="str">
        <f t="shared" si="100"/>
        <v/>
      </c>
      <c r="N480" s="28">
        <f t="shared" si="101"/>
        <v>47.10062994669682</v>
      </c>
      <c r="O480" t="str">
        <f t="shared" si="102"/>
        <v/>
      </c>
      <c r="P480" t="str">
        <f t="shared" si="103"/>
        <v/>
      </c>
      <c r="Q480" s="10"/>
      <c r="R480" s="10"/>
      <c r="S480" s="16">
        <v>3</v>
      </c>
      <c r="T480" s="13">
        <v>141.3018898400905</v>
      </c>
      <c r="U480" s="14"/>
      <c r="V480" s="11"/>
      <c r="W480" s="10"/>
      <c r="X480" s="29"/>
      <c r="AA480" t="s">
        <v>331</v>
      </c>
      <c r="AB480">
        <v>3</v>
      </c>
      <c r="AC480">
        <v>60.151898734177209</v>
      </c>
      <c r="AD480">
        <v>261.29032258064512</v>
      </c>
      <c r="AL480">
        <v>60.151898734177209</v>
      </c>
      <c r="AM480">
        <v>261.29032258064512</v>
      </c>
      <c r="AR480" t="s">
        <v>334</v>
      </c>
    </row>
    <row r="481" spans="1:44" ht="15" customHeight="1" x14ac:dyDescent="0.35">
      <c r="A481">
        <v>3</v>
      </c>
      <c r="B481" s="26">
        <f t="shared" si="91"/>
        <v>46273.697916666657</v>
      </c>
      <c r="C481" t="s">
        <v>55</v>
      </c>
      <c r="D481">
        <v>2</v>
      </c>
      <c r="E481" s="26">
        <f t="shared" si="92"/>
        <v>46273.84375</v>
      </c>
      <c r="F481" s="26">
        <f t="shared" si="93"/>
        <v>46273.822916666664</v>
      </c>
      <c r="G481">
        <f t="shared" si="94"/>
        <v>0</v>
      </c>
      <c r="H481">
        <f t="shared" si="95"/>
        <v>14</v>
      </c>
      <c r="I481" s="27">
        <f t="shared" si="96"/>
        <v>1</v>
      </c>
      <c r="J481" s="28">
        <f t="shared" si="97"/>
        <v>0</v>
      </c>
      <c r="K481" s="29" t="str">
        <f t="shared" si="98"/>
        <v/>
      </c>
      <c r="L481" s="26" t="str">
        <f t="shared" si="99"/>
        <v/>
      </c>
      <c r="M481" t="str">
        <f t="shared" si="100"/>
        <v/>
      </c>
      <c r="N481" s="28" t="str">
        <f t="shared" si="101"/>
        <v>NULL</v>
      </c>
      <c r="O481" t="str">
        <f t="shared" si="102"/>
        <v/>
      </c>
      <c r="P481" t="str">
        <f t="shared" si="103"/>
        <v/>
      </c>
      <c r="Q481" s="10"/>
      <c r="R481" s="10"/>
      <c r="S481" s="16">
        <v>1</v>
      </c>
      <c r="T481" s="13">
        <v>0</v>
      </c>
      <c r="U481" s="14"/>
      <c r="V481" s="11"/>
      <c r="W481" s="10"/>
      <c r="X481" s="29"/>
      <c r="AA481" t="s">
        <v>331</v>
      </c>
      <c r="AB481">
        <v>0</v>
      </c>
      <c r="AR481" t="s">
        <v>333</v>
      </c>
    </row>
    <row r="482" spans="1:44" ht="15" customHeight="1" x14ac:dyDescent="0.35">
      <c r="A482">
        <v>3</v>
      </c>
      <c r="B482" s="26">
        <f t="shared" si="91"/>
        <v>46273.697916666657</v>
      </c>
      <c r="C482" t="s">
        <v>55</v>
      </c>
      <c r="D482">
        <v>3</v>
      </c>
      <c r="E482" s="26">
        <f t="shared" si="92"/>
        <v>46273.84375</v>
      </c>
      <c r="F482" s="26">
        <f t="shared" si="93"/>
        <v>46273.822916666664</v>
      </c>
      <c r="G482">
        <f t="shared" si="94"/>
        <v>1</v>
      </c>
      <c r="H482">
        <f t="shared" si="95"/>
        <v>27</v>
      </c>
      <c r="I482" s="27">
        <f t="shared" si="96"/>
        <v>0</v>
      </c>
      <c r="J482" s="28" t="str">
        <f t="shared" si="97"/>
        <v>NULL</v>
      </c>
      <c r="K482" s="29" t="str">
        <f t="shared" si="98"/>
        <v>NULL</v>
      </c>
      <c r="L482" s="26" t="str">
        <f t="shared" si="99"/>
        <v/>
      </c>
      <c r="M482" t="str">
        <f t="shared" si="100"/>
        <v>UNKNOWN - NO RATE</v>
      </c>
      <c r="N482" s="28" t="str">
        <f t="shared" si="101"/>
        <v>NULL</v>
      </c>
      <c r="O482" t="str">
        <f t="shared" si="102"/>
        <v/>
      </c>
      <c r="P482" t="str">
        <f t="shared" si="103"/>
        <v/>
      </c>
      <c r="Q482" s="10" t="s">
        <v>155</v>
      </c>
      <c r="R482" s="10"/>
      <c r="S482" s="16">
        <v>0</v>
      </c>
      <c r="T482" s="13"/>
      <c r="U482" s="14"/>
      <c r="V482" s="11"/>
      <c r="W482" s="10" t="s">
        <v>155</v>
      </c>
      <c r="X482" s="29"/>
      <c r="AA482" t="s">
        <v>331</v>
      </c>
      <c r="AB482">
        <v>0</v>
      </c>
      <c r="AI482" t="s">
        <v>155</v>
      </c>
      <c r="AQ482" t="s">
        <v>155</v>
      </c>
      <c r="AR482" t="s">
        <v>333</v>
      </c>
    </row>
    <row r="483" spans="1:44" ht="15" customHeight="1" x14ac:dyDescent="0.35">
      <c r="A483">
        <v>3</v>
      </c>
      <c r="B483" s="26">
        <f t="shared" si="91"/>
        <v>46273.697916666657</v>
      </c>
      <c r="C483" t="s">
        <v>55</v>
      </c>
      <c r="D483">
        <v>4</v>
      </c>
      <c r="E483" s="26">
        <f t="shared" si="92"/>
        <v>46273.84375</v>
      </c>
      <c r="F483" s="26">
        <f t="shared" si="93"/>
        <v>46273.822916666664</v>
      </c>
      <c r="G483">
        <f t="shared" si="94"/>
        <v>1</v>
      </c>
      <c r="H483">
        <f t="shared" si="95"/>
        <v>26</v>
      </c>
      <c r="I483" s="27">
        <f t="shared" si="96"/>
        <v>0</v>
      </c>
      <c r="J483" s="28" t="str">
        <f t="shared" si="97"/>
        <v>NULL</v>
      </c>
      <c r="K483" s="29" t="str">
        <f t="shared" si="98"/>
        <v>NULL</v>
      </c>
      <c r="L483" s="26" t="str">
        <f t="shared" si="99"/>
        <v/>
      </c>
      <c r="M483" t="str">
        <f t="shared" si="100"/>
        <v>UNKNOWN - NO RATE</v>
      </c>
      <c r="N483" s="28" t="str">
        <f t="shared" si="101"/>
        <v>NULL</v>
      </c>
      <c r="O483" t="str">
        <f t="shared" si="102"/>
        <v/>
      </c>
      <c r="P483" t="str">
        <f t="shared" si="103"/>
        <v/>
      </c>
      <c r="Q483" s="10" t="s">
        <v>155</v>
      </c>
      <c r="R483" s="10"/>
      <c r="S483" s="16">
        <v>0</v>
      </c>
      <c r="T483" s="13"/>
      <c r="U483" s="14"/>
      <c r="V483" s="11"/>
      <c r="W483" s="10" t="s">
        <v>155</v>
      </c>
      <c r="X483" s="29"/>
      <c r="AA483" t="s">
        <v>331</v>
      </c>
      <c r="AB483">
        <v>0</v>
      </c>
      <c r="AI483" t="s">
        <v>155</v>
      </c>
      <c r="AQ483" t="s">
        <v>155</v>
      </c>
      <c r="AR483" t="s">
        <v>333</v>
      </c>
    </row>
    <row r="484" spans="1:44" ht="15" customHeight="1" x14ac:dyDescent="0.35">
      <c r="A484">
        <v>3</v>
      </c>
      <c r="B484" s="26">
        <f t="shared" si="91"/>
        <v>46273.697916666657</v>
      </c>
      <c r="C484" t="s">
        <v>55</v>
      </c>
      <c r="D484">
        <v>5</v>
      </c>
      <c r="E484" s="26">
        <f t="shared" si="92"/>
        <v>46273.84375</v>
      </c>
      <c r="F484" s="26">
        <f t="shared" si="93"/>
        <v>46273.822916666664</v>
      </c>
      <c r="G484">
        <f t="shared" si="94"/>
        <v>0</v>
      </c>
      <c r="H484">
        <f t="shared" si="95"/>
        <v>9</v>
      </c>
      <c r="I484" s="27">
        <f t="shared" si="96"/>
        <v>0</v>
      </c>
      <c r="J484" s="28" t="str">
        <f t="shared" si="97"/>
        <v>NULL</v>
      </c>
      <c r="K484" s="29" t="str">
        <f t="shared" si="98"/>
        <v/>
      </c>
      <c r="L484" s="26" t="str">
        <f t="shared" si="99"/>
        <v/>
      </c>
      <c r="M484" t="str">
        <f t="shared" si="100"/>
        <v/>
      </c>
      <c r="N484" s="28" t="str">
        <f t="shared" si="101"/>
        <v>NULL</v>
      </c>
      <c r="O484" t="str">
        <f t="shared" si="102"/>
        <v/>
      </c>
      <c r="P484" t="str">
        <f t="shared" si="103"/>
        <v/>
      </c>
      <c r="Q484" s="10"/>
      <c r="R484" s="10"/>
      <c r="S484" s="16">
        <v>0</v>
      </c>
      <c r="T484" s="13"/>
      <c r="U484" s="14"/>
      <c r="V484" s="11"/>
      <c r="W484" s="10"/>
      <c r="X484" s="29"/>
      <c r="AA484" t="s">
        <v>331</v>
      </c>
      <c r="AB484">
        <v>0</v>
      </c>
      <c r="AR484" t="s">
        <v>333</v>
      </c>
    </row>
    <row r="485" spans="1:44" ht="15" customHeight="1" x14ac:dyDescent="0.35">
      <c r="A485">
        <v>3</v>
      </c>
      <c r="B485" s="26">
        <f t="shared" si="91"/>
        <v>46273.697916666657</v>
      </c>
      <c r="C485" t="s">
        <v>55</v>
      </c>
      <c r="D485">
        <v>6</v>
      </c>
      <c r="E485" s="26">
        <f t="shared" si="92"/>
        <v>46273.84375</v>
      </c>
      <c r="F485" s="26">
        <f t="shared" si="93"/>
        <v>46273.822916666664</v>
      </c>
      <c r="G485">
        <f t="shared" si="94"/>
        <v>0</v>
      </c>
      <c r="H485">
        <f t="shared" si="95"/>
        <v>0</v>
      </c>
      <c r="I485" s="27">
        <f t="shared" si="96"/>
        <v>0</v>
      </c>
      <c r="J485" s="28" t="str">
        <f t="shared" si="97"/>
        <v>NULL</v>
      </c>
      <c r="K485" s="29" t="str">
        <f t="shared" si="98"/>
        <v/>
      </c>
      <c r="L485" s="26" t="str">
        <f t="shared" si="99"/>
        <v/>
      </c>
      <c r="M485" t="str">
        <f t="shared" si="100"/>
        <v/>
      </c>
      <c r="N485" s="28" t="str">
        <f t="shared" si="101"/>
        <v>NULL</v>
      </c>
      <c r="O485" t="str">
        <f t="shared" si="102"/>
        <v/>
      </c>
      <c r="P485" t="str">
        <f t="shared" si="103"/>
        <v/>
      </c>
      <c r="Q485" s="10"/>
      <c r="R485" s="10"/>
      <c r="S485" s="16">
        <v>0</v>
      </c>
      <c r="T485" s="13"/>
      <c r="U485" s="14"/>
      <c r="V485" s="11"/>
      <c r="W485" s="10"/>
      <c r="X485" s="29"/>
      <c r="AA485" t="s">
        <v>331</v>
      </c>
      <c r="AB485">
        <v>0</v>
      </c>
      <c r="AR485" t="s">
        <v>333</v>
      </c>
    </row>
    <row r="486" spans="1:44" ht="15" customHeight="1" x14ac:dyDescent="0.35">
      <c r="A486">
        <v>3</v>
      </c>
      <c r="B486" s="26">
        <f t="shared" si="91"/>
        <v>46273.697916666657</v>
      </c>
      <c r="C486" t="s">
        <v>56</v>
      </c>
      <c r="D486">
        <v>1</v>
      </c>
      <c r="E486" s="26">
        <f t="shared" si="92"/>
        <v>46273.84375</v>
      </c>
      <c r="F486" s="26">
        <f t="shared" si="93"/>
        <v>46273.822916666664</v>
      </c>
      <c r="G486">
        <f t="shared" si="94"/>
        <v>7</v>
      </c>
      <c r="H486">
        <f t="shared" si="95"/>
        <v>41</v>
      </c>
      <c r="I486" s="27">
        <f t="shared" si="96"/>
        <v>3</v>
      </c>
      <c r="J486" s="28">
        <f t="shared" si="97"/>
        <v>141.30188984009047</v>
      </c>
      <c r="K486" s="29">
        <f t="shared" si="98"/>
        <v>1.2089953894223441E-2</v>
      </c>
      <c r="L486" s="26">
        <f t="shared" si="99"/>
        <v>46273.710006620553</v>
      </c>
      <c r="M486" t="str">
        <f t="shared" si="100"/>
        <v>YES</v>
      </c>
      <c r="N486" s="28">
        <f t="shared" si="101"/>
        <v>47.10062994669682</v>
      </c>
      <c r="O486" t="str">
        <f t="shared" si="102"/>
        <v/>
      </c>
      <c r="P486" t="str">
        <f t="shared" si="103"/>
        <v/>
      </c>
      <c r="Q486" s="10" t="s">
        <v>151</v>
      </c>
      <c r="R486" s="10"/>
      <c r="S486" s="16">
        <v>3</v>
      </c>
      <c r="T486" s="13">
        <v>141.3018898400905</v>
      </c>
      <c r="U486" s="14">
        <v>1.208995388888889E-2</v>
      </c>
      <c r="V486" s="11">
        <v>46273.710006620553</v>
      </c>
      <c r="W486" s="10" t="s">
        <v>151</v>
      </c>
      <c r="X486" s="29">
        <v>0</v>
      </c>
      <c r="AA486" t="s">
        <v>331</v>
      </c>
      <c r="AB486">
        <v>3</v>
      </c>
      <c r="AC486">
        <v>60.151898734177209</v>
      </c>
      <c r="AD486">
        <v>261.29032258064512</v>
      </c>
      <c r="AE486" s="54">
        <v>6.5380658449074071E-3</v>
      </c>
      <c r="AF486" s="54">
        <v>2.840032267361111E-2</v>
      </c>
      <c r="AG486" s="53">
        <v>46273.704454732513</v>
      </c>
      <c r="AH486" s="53">
        <v>46273.726316989327</v>
      </c>
      <c r="AI486" t="s">
        <v>151</v>
      </c>
      <c r="AL486">
        <v>60.151898734177209</v>
      </c>
      <c r="AM486">
        <v>261.29032258064512</v>
      </c>
      <c r="AN486" s="54">
        <v>6.5380658449074071E-3</v>
      </c>
      <c r="AO486" s="54">
        <v>2.840032267361111E-2</v>
      </c>
      <c r="AP486" s="53">
        <v>46273.726316989327</v>
      </c>
      <c r="AQ486" t="s">
        <v>151</v>
      </c>
      <c r="AR486" t="s">
        <v>334</v>
      </c>
    </row>
    <row r="487" spans="1:44" ht="15" customHeight="1" x14ac:dyDescent="0.35">
      <c r="A487">
        <v>3</v>
      </c>
      <c r="B487" s="26">
        <f t="shared" si="91"/>
        <v>46273.697916666657</v>
      </c>
      <c r="C487" t="s">
        <v>56</v>
      </c>
      <c r="D487">
        <v>2</v>
      </c>
      <c r="E487" s="26">
        <f t="shared" si="92"/>
        <v>46273.84375</v>
      </c>
      <c r="F487" s="26">
        <f t="shared" si="93"/>
        <v>46273.822916666664</v>
      </c>
      <c r="G487">
        <f t="shared" si="94"/>
        <v>0</v>
      </c>
      <c r="H487">
        <f t="shared" si="95"/>
        <v>14</v>
      </c>
      <c r="I487" s="27">
        <f t="shared" si="96"/>
        <v>1</v>
      </c>
      <c r="J487" s="28">
        <f t="shared" si="97"/>
        <v>0</v>
      </c>
      <c r="K487" s="29" t="str">
        <f t="shared" si="98"/>
        <v/>
      </c>
      <c r="L487" s="26" t="str">
        <f t="shared" si="99"/>
        <v/>
      </c>
      <c r="M487" t="str">
        <f t="shared" si="100"/>
        <v/>
      </c>
      <c r="N487" s="28" t="str">
        <f t="shared" si="101"/>
        <v>NULL</v>
      </c>
      <c r="O487" t="str">
        <f t="shared" si="102"/>
        <v/>
      </c>
      <c r="P487" t="str">
        <f t="shared" si="103"/>
        <v/>
      </c>
      <c r="Q487" s="10"/>
      <c r="R487" s="10"/>
      <c r="S487" s="16">
        <v>1</v>
      </c>
      <c r="T487" s="13">
        <v>0</v>
      </c>
      <c r="U487" s="14"/>
      <c r="V487" s="11"/>
      <c r="W487" s="10"/>
      <c r="X487" s="29"/>
      <c r="AA487" t="s">
        <v>331</v>
      </c>
      <c r="AB487">
        <v>0</v>
      </c>
      <c r="AR487" t="s">
        <v>333</v>
      </c>
    </row>
    <row r="488" spans="1:44" ht="15" customHeight="1" x14ac:dyDescent="0.35">
      <c r="A488">
        <v>3</v>
      </c>
      <c r="B488" s="26">
        <f t="shared" si="91"/>
        <v>46273.697916666657</v>
      </c>
      <c r="C488" t="s">
        <v>56</v>
      </c>
      <c r="D488">
        <v>3</v>
      </c>
      <c r="E488" s="26">
        <f t="shared" si="92"/>
        <v>46273.84375</v>
      </c>
      <c r="F488" s="26">
        <f t="shared" si="93"/>
        <v>46273.822916666664</v>
      </c>
      <c r="G488">
        <f t="shared" si="94"/>
        <v>0</v>
      </c>
      <c r="H488">
        <f t="shared" si="95"/>
        <v>27</v>
      </c>
      <c r="I488" s="27">
        <f t="shared" si="96"/>
        <v>0</v>
      </c>
      <c r="J488" s="28" t="str">
        <f t="shared" si="97"/>
        <v>NULL</v>
      </c>
      <c r="K488" s="29" t="str">
        <f t="shared" si="98"/>
        <v/>
      </c>
      <c r="L488" s="26" t="str">
        <f t="shared" si="99"/>
        <v/>
      </c>
      <c r="M488" t="str">
        <f t="shared" si="100"/>
        <v/>
      </c>
      <c r="N488" s="28" t="str">
        <f t="shared" si="101"/>
        <v>NULL</v>
      </c>
      <c r="O488" t="str">
        <f t="shared" si="102"/>
        <v/>
      </c>
      <c r="P488" t="str">
        <f t="shared" si="103"/>
        <v/>
      </c>
      <c r="Q488" s="10"/>
      <c r="R488" s="10"/>
      <c r="S488" s="16">
        <v>0</v>
      </c>
      <c r="T488" s="13"/>
      <c r="U488" s="14"/>
      <c r="V488" s="11"/>
      <c r="W488" s="10"/>
      <c r="X488" s="29"/>
      <c r="AA488" t="s">
        <v>331</v>
      </c>
      <c r="AB488">
        <v>0</v>
      </c>
      <c r="AR488" t="s">
        <v>333</v>
      </c>
    </row>
    <row r="489" spans="1:44" ht="15" customHeight="1" x14ac:dyDescent="0.35">
      <c r="A489">
        <v>3</v>
      </c>
      <c r="B489" s="26">
        <f t="shared" si="91"/>
        <v>46273.697916666657</v>
      </c>
      <c r="C489" t="s">
        <v>56</v>
      </c>
      <c r="D489">
        <v>4</v>
      </c>
      <c r="E489" s="26">
        <f t="shared" si="92"/>
        <v>46273.84375</v>
      </c>
      <c r="F489" s="26">
        <f t="shared" si="93"/>
        <v>46273.822916666664</v>
      </c>
      <c r="G489">
        <f t="shared" si="94"/>
        <v>0</v>
      </c>
      <c r="H489">
        <f t="shared" si="95"/>
        <v>26</v>
      </c>
      <c r="I489" s="27">
        <f t="shared" si="96"/>
        <v>0</v>
      </c>
      <c r="J489" s="28" t="str">
        <f t="shared" si="97"/>
        <v>NULL</v>
      </c>
      <c r="K489" s="29" t="str">
        <f t="shared" si="98"/>
        <v/>
      </c>
      <c r="L489" s="26" t="str">
        <f t="shared" si="99"/>
        <v/>
      </c>
      <c r="M489" t="str">
        <f t="shared" si="100"/>
        <v/>
      </c>
      <c r="N489" s="28" t="str">
        <f t="shared" si="101"/>
        <v>NULL</v>
      </c>
      <c r="O489" t="str">
        <f t="shared" si="102"/>
        <v/>
      </c>
      <c r="P489" t="str">
        <f t="shared" si="103"/>
        <v/>
      </c>
      <c r="Q489" s="10"/>
      <c r="R489" s="10"/>
      <c r="S489" s="16">
        <v>0</v>
      </c>
      <c r="T489" s="13"/>
      <c r="U489" s="14"/>
      <c r="V489" s="11"/>
      <c r="W489" s="10"/>
      <c r="X489" s="29"/>
      <c r="AA489" t="s">
        <v>331</v>
      </c>
      <c r="AB489">
        <v>0</v>
      </c>
      <c r="AR489" t="s">
        <v>333</v>
      </c>
    </row>
    <row r="490" spans="1:44" ht="15" customHeight="1" x14ac:dyDescent="0.35">
      <c r="A490">
        <v>3</v>
      </c>
      <c r="B490" s="26">
        <f t="shared" si="91"/>
        <v>46273.697916666657</v>
      </c>
      <c r="C490" t="s">
        <v>56</v>
      </c>
      <c r="D490">
        <v>5</v>
      </c>
      <c r="E490" s="26">
        <f t="shared" si="92"/>
        <v>46273.84375</v>
      </c>
      <c r="F490" s="26">
        <f t="shared" si="93"/>
        <v>46273.822916666664</v>
      </c>
      <c r="G490">
        <f t="shared" si="94"/>
        <v>0</v>
      </c>
      <c r="H490">
        <f t="shared" si="95"/>
        <v>9</v>
      </c>
      <c r="I490" s="27">
        <f t="shared" si="96"/>
        <v>0</v>
      </c>
      <c r="J490" s="28" t="str">
        <f t="shared" si="97"/>
        <v>NULL</v>
      </c>
      <c r="K490" s="29" t="str">
        <f t="shared" si="98"/>
        <v/>
      </c>
      <c r="L490" s="26" t="str">
        <f t="shared" si="99"/>
        <v/>
      </c>
      <c r="M490" t="str">
        <f t="shared" si="100"/>
        <v/>
      </c>
      <c r="N490" s="28" t="str">
        <f t="shared" si="101"/>
        <v>NULL</v>
      </c>
      <c r="O490" t="str">
        <f t="shared" si="102"/>
        <v/>
      </c>
      <c r="P490" t="str">
        <f t="shared" si="103"/>
        <v/>
      </c>
      <c r="Q490" s="10"/>
      <c r="R490" s="10"/>
      <c r="S490" s="16">
        <v>0</v>
      </c>
      <c r="T490" s="13"/>
      <c r="U490" s="14"/>
      <c r="V490" s="11"/>
      <c r="W490" s="10"/>
      <c r="X490" s="29"/>
      <c r="AA490" t="s">
        <v>331</v>
      </c>
      <c r="AB490">
        <v>0</v>
      </c>
      <c r="AR490" t="s">
        <v>333</v>
      </c>
    </row>
    <row r="491" spans="1:44" ht="15" customHeight="1" x14ac:dyDescent="0.35">
      <c r="A491">
        <v>3</v>
      </c>
      <c r="B491" s="26">
        <f t="shared" si="91"/>
        <v>46273.697916666657</v>
      </c>
      <c r="C491" t="s">
        <v>56</v>
      </c>
      <c r="D491">
        <v>6</v>
      </c>
      <c r="E491" s="26">
        <f t="shared" si="92"/>
        <v>46273.84375</v>
      </c>
      <c r="F491" s="26">
        <f t="shared" si="93"/>
        <v>46273.822916666664</v>
      </c>
      <c r="G491">
        <f t="shared" si="94"/>
        <v>0</v>
      </c>
      <c r="H491">
        <f t="shared" si="95"/>
        <v>0</v>
      </c>
      <c r="I491" s="27">
        <f t="shared" si="96"/>
        <v>0</v>
      </c>
      <c r="J491" s="28" t="str">
        <f t="shared" si="97"/>
        <v>NULL</v>
      </c>
      <c r="K491" s="29" t="str">
        <f t="shared" si="98"/>
        <v/>
      </c>
      <c r="L491" s="26" t="str">
        <f t="shared" si="99"/>
        <v/>
      </c>
      <c r="M491" t="str">
        <f t="shared" si="100"/>
        <v/>
      </c>
      <c r="N491" s="28" t="str">
        <f t="shared" si="101"/>
        <v>NULL</v>
      </c>
      <c r="O491" t="str">
        <f t="shared" si="102"/>
        <v/>
      </c>
      <c r="P491" t="str">
        <f t="shared" si="103"/>
        <v/>
      </c>
      <c r="Q491" s="10"/>
      <c r="R491" s="10"/>
      <c r="S491" s="16">
        <v>0</v>
      </c>
      <c r="T491" s="13"/>
      <c r="U491" s="14"/>
      <c r="V491" s="11"/>
      <c r="W491" s="10"/>
      <c r="X491" s="29"/>
      <c r="AA491" t="s">
        <v>331</v>
      </c>
      <c r="AB491">
        <v>0</v>
      </c>
      <c r="AR491" t="s">
        <v>333</v>
      </c>
    </row>
    <row r="492" spans="1:44" ht="15" customHeight="1" x14ac:dyDescent="0.35">
      <c r="A492">
        <v>3</v>
      </c>
      <c r="B492" s="26">
        <f t="shared" si="91"/>
        <v>46273.697916666657</v>
      </c>
      <c r="C492" t="s">
        <v>57</v>
      </c>
      <c r="D492">
        <v>1</v>
      </c>
      <c r="E492" s="26">
        <f t="shared" si="92"/>
        <v>46273.84375</v>
      </c>
      <c r="F492" s="26">
        <f t="shared" si="93"/>
        <v>46273.822916666664</v>
      </c>
      <c r="G492">
        <f t="shared" si="94"/>
        <v>7</v>
      </c>
      <c r="H492">
        <f t="shared" si="95"/>
        <v>41</v>
      </c>
      <c r="I492" s="27">
        <f t="shared" si="96"/>
        <v>3</v>
      </c>
      <c r="J492" s="28">
        <f t="shared" si="97"/>
        <v>141.30188984009047</v>
      </c>
      <c r="K492" s="29">
        <f t="shared" si="98"/>
        <v>1.2089953894223441E-2</v>
      </c>
      <c r="L492" s="26">
        <f t="shared" si="99"/>
        <v>46273.710006620553</v>
      </c>
      <c r="M492" t="str">
        <f t="shared" si="100"/>
        <v>YES</v>
      </c>
      <c r="N492" s="28">
        <f t="shared" si="101"/>
        <v>47.10062994669682</v>
      </c>
      <c r="O492" t="str">
        <f t="shared" si="102"/>
        <v/>
      </c>
      <c r="P492" t="str">
        <f t="shared" si="103"/>
        <v/>
      </c>
      <c r="Q492" s="10" t="s">
        <v>151</v>
      </c>
      <c r="R492" s="10"/>
      <c r="S492" s="16">
        <v>3</v>
      </c>
      <c r="T492" s="13">
        <v>141.3018898400905</v>
      </c>
      <c r="U492" s="14">
        <v>1.208995388888889E-2</v>
      </c>
      <c r="V492" s="11">
        <v>46273.710006620553</v>
      </c>
      <c r="W492" s="10" t="s">
        <v>151</v>
      </c>
      <c r="X492" s="29">
        <v>0</v>
      </c>
      <c r="AA492" t="s">
        <v>331</v>
      </c>
      <c r="AB492">
        <v>3</v>
      </c>
      <c r="AC492">
        <v>60.151898734177209</v>
      </c>
      <c r="AD492">
        <v>261.29032258064512</v>
      </c>
      <c r="AE492" s="54">
        <v>6.5380658449074071E-3</v>
      </c>
      <c r="AF492" s="54">
        <v>2.840032267361111E-2</v>
      </c>
      <c r="AG492" s="53">
        <v>46273.704454732513</v>
      </c>
      <c r="AH492" s="53">
        <v>46273.726316989327</v>
      </c>
      <c r="AI492" t="s">
        <v>151</v>
      </c>
      <c r="AL492">
        <v>60.151898734177209</v>
      </c>
      <c r="AM492">
        <v>261.29032258064512</v>
      </c>
      <c r="AN492" s="54">
        <v>6.5380658449074071E-3</v>
      </c>
      <c r="AO492" s="54">
        <v>2.840032267361111E-2</v>
      </c>
      <c r="AP492" s="53">
        <v>46273.726316989327</v>
      </c>
      <c r="AQ492" t="s">
        <v>151</v>
      </c>
      <c r="AR492" t="s">
        <v>334</v>
      </c>
    </row>
    <row r="493" spans="1:44" ht="15" customHeight="1" x14ac:dyDescent="0.35">
      <c r="A493">
        <v>3</v>
      </c>
      <c r="B493" s="26">
        <f t="shared" si="91"/>
        <v>46273.697916666657</v>
      </c>
      <c r="C493" t="s">
        <v>57</v>
      </c>
      <c r="D493">
        <v>2</v>
      </c>
      <c r="E493" s="26">
        <f t="shared" si="92"/>
        <v>46273.84375</v>
      </c>
      <c r="F493" s="26">
        <f t="shared" si="93"/>
        <v>46273.822916666664</v>
      </c>
      <c r="G493">
        <f t="shared" si="94"/>
        <v>3</v>
      </c>
      <c r="H493">
        <f t="shared" si="95"/>
        <v>14</v>
      </c>
      <c r="I493" s="27">
        <f t="shared" si="96"/>
        <v>1</v>
      </c>
      <c r="J493" s="28">
        <f t="shared" si="97"/>
        <v>0</v>
      </c>
      <c r="K493" s="29" t="str">
        <f t="shared" si="98"/>
        <v>NULL</v>
      </c>
      <c r="L493" s="26" t="str">
        <f t="shared" si="99"/>
        <v/>
      </c>
      <c r="M493" t="str">
        <f t="shared" si="100"/>
        <v>UNKNOWN - NO RATE</v>
      </c>
      <c r="N493" s="28" t="str">
        <f t="shared" si="101"/>
        <v>NULL</v>
      </c>
      <c r="O493" t="str">
        <f t="shared" si="102"/>
        <v/>
      </c>
      <c r="P493" t="str">
        <f t="shared" si="103"/>
        <v/>
      </c>
      <c r="Q493" s="10" t="s">
        <v>155</v>
      </c>
      <c r="R493" s="10"/>
      <c r="S493" s="16">
        <v>1</v>
      </c>
      <c r="T493" s="13">
        <v>0</v>
      </c>
      <c r="U493" s="14"/>
      <c r="V493" s="11"/>
      <c r="W493" s="10" t="s">
        <v>155</v>
      </c>
      <c r="X493" s="29"/>
      <c r="AA493" t="s">
        <v>331</v>
      </c>
      <c r="AB493">
        <v>0</v>
      </c>
      <c r="AI493" t="s">
        <v>155</v>
      </c>
      <c r="AQ493" t="s">
        <v>155</v>
      </c>
      <c r="AR493" t="s">
        <v>333</v>
      </c>
    </row>
    <row r="494" spans="1:44" ht="15" customHeight="1" x14ac:dyDescent="0.35">
      <c r="A494">
        <v>3</v>
      </c>
      <c r="B494" s="26">
        <f t="shared" si="91"/>
        <v>46273.697916666657</v>
      </c>
      <c r="C494" t="s">
        <v>57</v>
      </c>
      <c r="D494">
        <v>3</v>
      </c>
      <c r="E494" s="26">
        <f t="shared" si="92"/>
        <v>46273.84375</v>
      </c>
      <c r="F494" s="26">
        <f t="shared" si="93"/>
        <v>46273.822916666664</v>
      </c>
      <c r="G494">
        <f t="shared" si="94"/>
        <v>3</v>
      </c>
      <c r="H494">
        <f t="shared" si="95"/>
        <v>27</v>
      </c>
      <c r="I494" s="27">
        <f t="shared" si="96"/>
        <v>0</v>
      </c>
      <c r="J494" s="28" t="str">
        <f t="shared" si="97"/>
        <v>NULL</v>
      </c>
      <c r="K494" s="29" t="str">
        <f t="shared" si="98"/>
        <v>NULL</v>
      </c>
      <c r="L494" s="26" t="str">
        <f t="shared" si="99"/>
        <v/>
      </c>
      <c r="M494" t="str">
        <f t="shared" si="100"/>
        <v>UNKNOWN - NO RATE</v>
      </c>
      <c r="N494" s="28" t="str">
        <f t="shared" si="101"/>
        <v>NULL</v>
      </c>
      <c r="O494" t="str">
        <f t="shared" si="102"/>
        <v/>
      </c>
      <c r="P494" t="str">
        <f t="shared" si="103"/>
        <v/>
      </c>
      <c r="Q494" s="10" t="s">
        <v>155</v>
      </c>
      <c r="R494" s="10"/>
      <c r="S494" s="16">
        <v>0</v>
      </c>
      <c r="T494" s="13"/>
      <c r="U494" s="14"/>
      <c r="V494" s="11"/>
      <c r="W494" s="10" t="s">
        <v>155</v>
      </c>
      <c r="X494" s="29"/>
      <c r="AA494" t="s">
        <v>331</v>
      </c>
      <c r="AB494">
        <v>0</v>
      </c>
      <c r="AI494" t="s">
        <v>155</v>
      </c>
      <c r="AQ494" t="s">
        <v>155</v>
      </c>
      <c r="AR494" t="s">
        <v>333</v>
      </c>
    </row>
    <row r="495" spans="1:44" ht="15" customHeight="1" x14ac:dyDescent="0.35">
      <c r="A495">
        <v>3</v>
      </c>
      <c r="B495" s="26">
        <f t="shared" si="91"/>
        <v>46273.697916666657</v>
      </c>
      <c r="C495" t="s">
        <v>57</v>
      </c>
      <c r="D495">
        <v>4</v>
      </c>
      <c r="E495" s="26">
        <f t="shared" si="92"/>
        <v>46273.84375</v>
      </c>
      <c r="F495" s="26">
        <f t="shared" si="93"/>
        <v>46273.822916666664</v>
      </c>
      <c r="G495">
        <f t="shared" si="94"/>
        <v>6</v>
      </c>
      <c r="H495">
        <f t="shared" si="95"/>
        <v>26</v>
      </c>
      <c r="I495" s="27">
        <f t="shared" si="96"/>
        <v>0</v>
      </c>
      <c r="J495" s="28" t="str">
        <f t="shared" si="97"/>
        <v>NULL</v>
      </c>
      <c r="K495" s="29" t="str">
        <f t="shared" si="98"/>
        <v>NULL</v>
      </c>
      <c r="L495" s="26" t="str">
        <f t="shared" si="99"/>
        <v/>
      </c>
      <c r="M495" t="str">
        <f t="shared" si="100"/>
        <v>UNKNOWN - NO RATE</v>
      </c>
      <c r="N495" s="28" t="str">
        <f t="shared" si="101"/>
        <v>NULL</v>
      </c>
      <c r="O495" t="str">
        <f t="shared" si="102"/>
        <v/>
      </c>
      <c r="P495" t="str">
        <f t="shared" si="103"/>
        <v/>
      </c>
      <c r="Q495" s="10" t="s">
        <v>155</v>
      </c>
      <c r="R495" s="10"/>
      <c r="S495" s="16">
        <v>0</v>
      </c>
      <c r="T495" s="13"/>
      <c r="U495" s="14"/>
      <c r="V495" s="11"/>
      <c r="W495" s="10" t="s">
        <v>155</v>
      </c>
      <c r="X495" s="29"/>
      <c r="AA495" t="s">
        <v>331</v>
      </c>
      <c r="AB495">
        <v>0</v>
      </c>
      <c r="AI495" t="s">
        <v>155</v>
      </c>
      <c r="AQ495" t="s">
        <v>155</v>
      </c>
      <c r="AR495" t="s">
        <v>333</v>
      </c>
    </row>
    <row r="496" spans="1:44" ht="15" customHeight="1" x14ac:dyDescent="0.35">
      <c r="A496">
        <v>3</v>
      </c>
      <c r="B496" s="26">
        <f t="shared" si="91"/>
        <v>46273.697916666657</v>
      </c>
      <c r="C496" t="s">
        <v>57</v>
      </c>
      <c r="D496">
        <v>5</v>
      </c>
      <c r="E496" s="26">
        <f t="shared" si="92"/>
        <v>46273.84375</v>
      </c>
      <c r="F496" s="26">
        <f t="shared" si="93"/>
        <v>46273.822916666664</v>
      </c>
      <c r="G496">
        <f t="shared" si="94"/>
        <v>1</v>
      </c>
      <c r="H496">
        <f t="shared" si="95"/>
        <v>9</v>
      </c>
      <c r="I496" s="27">
        <f t="shared" si="96"/>
        <v>0</v>
      </c>
      <c r="J496" s="28" t="str">
        <f t="shared" si="97"/>
        <v>NULL</v>
      </c>
      <c r="K496" s="29" t="str">
        <f t="shared" si="98"/>
        <v>NULL</v>
      </c>
      <c r="L496" s="26" t="str">
        <f t="shared" si="99"/>
        <v/>
      </c>
      <c r="M496" t="str">
        <f t="shared" si="100"/>
        <v>UNKNOWN - NO RATE</v>
      </c>
      <c r="N496" s="28" t="str">
        <f t="shared" si="101"/>
        <v>NULL</v>
      </c>
      <c r="O496" t="str">
        <f t="shared" si="102"/>
        <v/>
      </c>
      <c r="P496" t="str">
        <f t="shared" si="103"/>
        <v/>
      </c>
      <c r="Q496" s="10" t="s">
        <v>155</v>
      </c>
      <c r="R496" s="10"/>
      <c r="S496" s="16">
        <v>0</v>
      </c>
      <c r="T496" s="13"/>
      <c r="U496" s="14"/>
      <c r="V496" s="11"/>
      <c r="W496" s="10" t="s">
        <v>155</v>
      </c>
      <c r="X496" s="29"/>
      <c r="AA496" t="s">
        <v>331</v>
      </c>
      <c r="AB496">
        <v>0</v>
      </c>
      <c r="AI496" t="s">
        <v>155</v>
      </c>
      <c r="AQ496" t="s">
        <v>155</v>
      </c>
      <c r="AR496" t="s">
        <v>333</v>
      </c>
    </row>
    <row r="497" spans="1:44" ht="15" customHeight="1" x14ac:dyDescent="0.35">
      <c r="A497">
        <v>3</v>
      </c>
      <c r="B497" s="26">
        <f t="shared" si="91"/>
        <v>46273.697916666657</v>
      </c>
      <c r="C497" t="s">
        <v>57</v>
      </c>
      <c r="D497">
        <v>6</v>
      </c>
      <c r="E497" s="26">
        <f t="shared" si="92"/>
        <v>46273.84375</v>
      </c>
      <c r="F497" s="26">
        <f t="shared" si="93"/>
        <v>46273.822916666664</v>
      </c>
      <c r="G497">
        <f t="shared" si="94"/>
        <v>0</v>
      </c>
      <c r="H497">
        <f t="shared" si="95"/>
        <v>0</v>
      </c>
      <c r="I497" s="27">
        <f t="shared" si="96"/>
        <v>0</v>
      </c>
      <c r="J497" s="28" t="str">
        <f t="shared" si="97"/>
        <v>NULL</v>
      </c>
      <c r="K497" s="29" t="str">
        <f t="shared" si="98"/>
        <v/>
      </c>
      <c r="L497" s="26" t="str">
        <f t="shared" si="99"/>
        <v/>
      </c>
      <c r="M497" t="str">
        <f t="shared" si="100"/>
        <v/>
      </c>
      <c r="N497" s="28" t="str">
        <f t="shared" si="101"/>
        <v>NULL</v>
      </c>
      <c r="O497" t="str">
        <f t="shared" si="102"/>
        <v/>
      </c>
      <c r="P497" t="str">
        <f t="shared" si="103"/>
        <v/>
      </c>
      <c r="Q497" s="10"/>
      <c r="R497" s="10"/>
      <c r="S497" s="16">
        <v>0</v>
      </c>
      <c r="T497" s="13"/>
      <c r="U497" s="14"/>
      <c r="V497" s="11"/>
      <c r="W497" s="10"/>
      <c r="X497" s="29"/>
      <c r="AA497" t="s">
        <v>331</v>
      </c>
      <c r="AB497">
        <v>0</v>
      </c>
      <c r="AR497" t="s">
        <v>333</v>
      </c>
    </row>
    <row r="498" spans="1:44" ht="15" customHeight="1" x14ac:dyDescent="0.35">
      <c r="A498">
        <v>3</v>
      </c>
      <c r="B498" s="26">
        <f t="shared" si="91"/>
        <v>46273.697916666657</v>
      </c>
      <c r="C498" t="s">
        <v>58</v>
      </c>
      <c r="D498">
        <v>1</v>
      </c>
      <c r="E498" s="26">
        <f t="shared" si="92"/>
        <v>46273.854166666657</v>
      </c>
      <c r="F498" s="26">
        <f t="shared" si="93"/>
        <v>46273.833333333321</v>
      </c>
      <c r="G498">
        <f t="shared" si="94"/>
        <v>0</v>
      </c>
      <c r="H498">
        <f t="shared" si="95"/>
        <v>100</v>
      </c>
      <c r="I498" s="27">
        <f t="shared" si="96"/>
        <v>3</v>
      </c>
      <c r="J498" s="28">
        <f t="shared" si="97"/>
        <v>141.30188984009047</v>
      </c>
      <c r="K498" s="29" t="str">
        <f t="shared" si="98"/>
        <v/>
      </c>
      <c r="L498" s="26" t="str">
        <f t="shared" si="99"/>
        <v/>
      </c>
      <c r="M498" t="str">
        <f t="shared" si="100"/>
        <v/>
      </c>
      <c r="N498" s="28">
        <f t="shared" si="101"/>
        <v>47.10062994669682</v>
      </c>
      <c r="O498" t="str">
        <f t="shared" si="102"/>
        <v/>
      </c>
      <c r="P498" t="str">
        <f t="shared" si="103"/>
        <v/>
      </c>
      <c r="Q498" s="10"/>
      <c r="R498" s="10"/>
      <c r="S498" s="16">
        <v>3</v>
      </c>
      <c r="T498" s="13">
        <v>141.3018898400905</v>
      </c>
      <c r="U498" s="14"/>
      <c r="V498" s="11"/>
      <c r="W498" s="10"/>
      <c r="X498" s="29"/>
      <c r="AA498" t="s">
        <v>331</v>
      </c>
      <c r="AB498">
        <v>3</v>
      </c>
      <c r="AC498">
        <v>60.151898734177209</v>
      </c>
      <c r="AD498">
        <v>261.29032258064512</v>
      </c>
      <c r="AL498">
        <v>60.151898734177209</v>
      </c>
      <c r="AM498">
        <v>261.29032258064512</v>
      </c>
      <c r="AR498" t="s">
        <v>334</v>
      </c>
    </row>
    <row r="499" spans="1:44" ht="15" customHeight="1" x14ac:dyDescent="0.35">
      <c r="A499">
        <v>3</v>
      </c>
      <c r="B499" s="26">
        <f t="shared" si="91"/>
        <v>46273.697916666657</v>
      </c>
      <c r="C499" t="s">
        <v>58</v>
      </c>
      <c r="D499">
        <v>2</v>
      </c>
      <c r="E499" s="26">
        <f t="shared" si="92"/>
        <v>46273.854166666657</v>
      </c>
      <c r="F499" s="26">
        <f t="shared" si="93"/>
        <v>46273.833333333321</v>
      </c>
      <c r="G499">
        <f t="shared" si="94"/>
        <v>2</v>
      </c>
      <c r="H499">
        <f t="shared" si="95"/>
        <v>30</v>
      </c>
      <c r="I499" s="27">
        <f t="shared" si="96"/>
        <v>1</v>
      </c>
      <c r="J499" s="28">
        <f t="shared" si="97"/>
        <v>0</v>
      </c>
      <c r="K499" s="29" t="str">
        <f t="shared" si="98"/>
        <v>NULL</v>
      </c>
      <c r="L499" s="26" t="str">
        <f t="shared" si="99"/>
        <v/>
      </c>
      <c r="M499" t="str">
        <f t="shared" si="100"/>
        <v>UNKNOWN - NO RATE</v>
      </c>
      <c r="N499" s="28" t="str">
        <f t="shared" si="101"/>
        <v>NULL</v>
      </c>
      <c r="O499" t="str">
        <f t="shared" si="102"/>
        <v/>
      </c>
      <c r="P499" t="str">
        <f t="shared" si="103"/>
        <v/>
      </c>
      <c r="Q499" s="10" t="s">
        <v>155</v>
      </c>
      <c r="R499" s="10"/>
      <c r="S499" s="16">
        <v>1</v>
      </c>
      <c r="T499" s="13">
        <v>0</v>
      </c>
      <c r="U499" s="14"/>
      <c r="V499" s="11"/>
      <c r="W499" s="10" t="s">
        <v>155</v>
      </c>
      <c r="X499" s="29"/>
      <c r="AA499" t="s">
        <v>331</v>
      </c>
      <c r="AB499">
        <v>0</v>
      </c>
      <c r="AI499" t="s">
        <v>155</v>
      </c>
      <c r="AQ499" t="s">
        <v>155</v>
      </c>
      <c r="AR499" t="s">
        <v>333</v>
      </c>
    </row>
    <row r="500" spans="1:44" ht="15" customHeight="1" x14ac:dyDescent="0.35">
      <c r="A500">
        <v>3</v>
      </c>
      <c r="B500" s="26">
        <f t="shared" si="91"/>
        <v>46273.697916666657</v>
      </c>
      <c r="C500" t="s">
        <v>58</v>
      </c>
      <c r="D500">
        <v>3</v>
      </c>
      <c r="E500" s="26">
        <f t="shared" si="92"/>
        <v>46273.854166666657</v>
      </c>
      <c r="F500" s="26">
        <f t="shared" si="93"/>
        <v>46273.833333333321</v>
      </c>
      <c r="G500">
        <f t="shared" si="94"/>
        <v>0</v>
      </c>
      <c r="H500">
        <f t="shared" si="95"/>
        <v>64</v>
      </c>
      <c r="I500" s="27">
        <f t="shared" si="96"/>
        <v>0</v>
      </c>
      <c r="J500" s="28" t="str">
        <f t="shared" si="97"/>
        <v>NULL</v>
      </c>
      <c r="K500" s="29" t="str">
        <f t="shared" si="98"/>
        <v/>
      </c>
      <c r="L500" s="26" t="str">
        <f t="shared" si="99"/>
        <v/>
      </c>
      <c r="M500" t="str">
        <f t="shared" si="100"/>
        <v/>
      </c>
      <c r="N500" s="28" t="str">
        <f t="shared" si="101"/>
        <v>NULL</v>
      </c>
      <c r="O500" t="str">
        <f t="shared" si="102"/>
        <v/>
      </c>
      <c r="P500" t="str">
        <f t="shared" si="103"/>
        <v/>
      </c>
      <c r="Q500" s="10"/>
      <c r="R500" s="10"/>
      <c r="S500" s="16">
        <v>0</v>
      </c>
      <c r="T500" s="13"/>
      <c r="U500" s="14"/>
      <c r="V500" s="11"/>
      <c r="W500" s="10"/>
      <c r="X500" s="29"/>
      <c r="AA500" t="s">
        <v>331</v>
      </c>
      <c r="AB500">
        <v>0</v>
      </c>
      <c r="AR500" t="s">
        <v>333</v>
      </c>
    </row>
    <row r="501" spans="1:44" ht="15" customHeight="1" x14ac:dyDescent="0.35">
      <c r="A501">
        <v>3</v>
      </c>
      <c r="B501" s="26">
        <f t="shared" si="91"/>
        <v>46273.697916666657</v>
      </c>
      <c r="C501" t="s">
        <v>58</v>
      </c>
      <c r="D501">
        <v>4</v>
      </c>
      <c r="E501" s="26">
        <f t="shared" si="92"/>
        <v>46273.854166666657</v>
      </c>
      <c r="F501" s="26">
        <f t="shared" si="93"/>
        <v>46273.833333333321</v>
      </c>
      <c r="G501">
        <f t="shared" si="94"/>
        <v>0</v>
      </c>
      <c r="H501">
        <f t="shared" si="95"/>
        <v>62</v>
      </c>
      <c r="I501" s="27">
        <f t="shared" si="96"/>
        <v>0</v>
      </c>
      <c r="J501" s="28" t="str">
        <f t="shared" si="97"/>
        <v>NULL</v>
      </c>
      <c r="K501" s="29" t="str">
        <f t="shared" si="98"/>
        <v/>
      </c>
      <c r="L501" s="26" t="str">
        <f t="shared" si="99"/>
        <v/>
      </c>
      <c r="M501" t="str">
        <f t="shared" si="100"/>
        <v/>
      </c>
      <c r="N501" s="28" t="str">
        <f t="shared" si="101"/>
        <v>NULL</v>
      </c>
      <c r="O501" t="str">
        <f t="shared" si="102"/>
        <v/>
      </c>
      <c r="P501" t="str">
        <f t="shared" si="103"/>
        <v/>
      </c>
      <c r="Q501" s="10"/>
      <c r="R501" s="10"/>
      <c r="S501" s="16">
        <v>0</v>
      </c>
      <c r="T501" s="13"/>
      <c r="U501" s="14"/>
      <c r="V501" s="11"/>
      <c r="W501" s="10"/>
      <c r="X501" s="29"/>
      <c r="AA501" t="s">
        <v>331</v>
      </c>
      <c r="AB501">
        <v>0</v>
      </c>
      <c r="AR501" t="s">
        <v>333</v>
      </c>
    </row>
    <row r="502" spans="1:44" ht="15" customHeight="1" x14ac:dyDescent="0.35">
      <c r="A502">
        <v>3</v>
      </c>
      <c r="B502" s="26">
        <f t="shared" si="91"/>
        <v>46273.697916666657</v>
      </c>
      <c r="C502" t="s">
        <v>58</v>
      </c>
      <c r="D502">
        <v>5</v>
      </c>
      <c r="E502" s="26">
        <f t="shared" si="92"/>
        <v>46273.854166666657</v>
      </c>
      <c r="F502" s="26">
        <f t="shared" si="93"/>
        <v>46273.833333333321</v>
      </c>
      <c r="G502">
        <f t="shared" si="94"/>
        <v>0</v>
      </c>
      <c r="H502">
        <f t="shared" si="95"/>
        <v>12</v>
      </c>
      <c r="I502" s="27">
        <f t="shared" si="96"/>
        <v>0</v>
      </c>
      <c r="J502" s="28" t="str">
        <f t="shared" si="97"/>
        <v>NULL</v>
      </c>
      <c r="K502" s="29" t="str">
        <f t="shared" si="98"/>
        <v/>
      </c>
      <c r="L502" s="26" t="str">
        <f t="shared" si="99"/>
        <v/>
      </c>
      <c r="M502" t="str">
        <f t="shared" si="100"/>
        <v/>
      </c>
      <c r="N502" s="28" t="str">
        <f t="shared" si="101"/>
        <v>NULL</v>
      </c>
      <c r="O502" t="str">
        <f t="shared" si="102"/>
        <v/>
      </c>
      <c r="P502" t="str">
        <f t="shared" si="103"/>
        <v/>
      </c>
      <c r="Q502" s="10"/>
      <c r="R502" s="10"/>
      <c r="S502" s="16">
        <v>0</v>
      </c>
      <c r="T502" s="13"/>
      <c r="U502" s="14"/>
      <c r="V502" s="11"/>
      <c r="W502" s="10"/>
      <c r="X502" s="29"/>
      <c r="AA502" t="s">
        <v>331</v>
      </c>
      <c r="AB502">
        <v>0</v>
      </c>
      <c r="AR502" t="s">
        <v>333</v>
      </c>
    </row>
    <row r="503" spans="1:44" ht="15" customHeight="1" x14ac:dyDescent="0.35">
      <c r="A503">
        <v>3</v>
      </c>
      <c r="B503" s="26">
        <f t="shared" si="91"/>
        <v>46273.697916666657</v>
      </c>
      <c r="C503" t="s">
        <v>58</v>
      </c>
      <c r="D503">
        <v>6</v>
      </c>
      <c r="E503" s="26">
        <f t="shared" si="92"/>
        <v>46273.854166666657</v>
      </c>
      <c r="F503" s="26">
        <f t="shared" si="93"/>
        <v>46273.833333333321</v>
      </c>
      <c r="G503">
        <f t="shared" si="94"/>
        <v>0</v>
      </c>
      <c r="H503">
        <f t="shared" si="95"/>
        <v>0</v>
      </c>
      <c r="I503" s="27">
        <f t="shared" si="96"/>
        <v>0</v>
      </c>
      <c r="J503" s="28" t="str">
        <f t="shared" si="97"/>
        <v>NULL</v>
      </c>
      <c r="K503" s="29" t="str">
        <f t="shared" si="98"/>
        <v/>
      </c>
      <c r="L503" s="26" t="str">
        <f t="shared" si="99"/>
        <v/>
      </c>
      <c r="M503" t="str">
        <f t="shared" si="100"/>
        <v/>
      </c>
      <c r="N503" s="28" t="str">
        <f t="shared" si="101"/>
        <v>NULL</v>
      </c>
      <c r="O503" t="str">
        <f t="shared" si="102"/>
        <v/>
      </c>
      <c r="P503" t="str">
        <f t="shared" si="103"/>
        <v/>
      </c>
      <c r="Q503" s="10"/>
      <c r="R503" s="10"/>
      <c r="S503" s="16">
        <v>0</v>
      </c>
      <c r="T503" s="13"/>
      <c r="U503" s="14"/>
      <c r="V503" s="11"/>
      <c r="W503" s="10"/>
      <c r="X503" s="29"/>
      <c r="AA503" t="s">
        <v>331</v>
      </c>
      <c r="AB503">
        <v>0</v>
      </c>
      <c r="AR503" t="s">
        <v>333</v>
      </c>
    </row>
    <row r="504" spans="1:44" ht="15" customHeight="1" x14ac:dyDescent="0.35">
      <c r="A504">
        <v>3</v>
      </c>
      <c r="B504" s="26">
        <f t="shared" si="91"/>
        <v>46273.697916666657</v>
      </c>
      <c r="C504" t="s">
        <v>59</v>
      </c>
      <c r="D504">
        <v>1</v>
      </c>
      <c r="E504" s="26">
        <f t="shared" si="92"/>
        <v>46273.854166666657</v>
      </c>
      <c r="F504" s="26">
        <f t="shared" si="93"/>
        <v>46273.833333333321</v>
      </c>
      <c r="G504">
        <f t="shared" si="94"/>
        <v>1</v>
      </c>
      <c r="H504">
        <f t="shared" si="95"/>
        <v>100</v>
      </c>
      <c r="I504" s="27">
        <f t="shared" si="96"/>
        <v>3</v>
      </c>
      <c r="J504" s="28">
        <f t="shared" si="97"/>
        <v>141.30188984009047</v>
      </c>
      <c r="K504" s="29">
        <f t="shared" si="98"/>
        <v>2.9487692424935222E-2</v>
      </c>
      <c r="L504" s="26">
        <f t="shared" si="99"/>
        <v>46273.727404359081</v>
      </c>
      <c r="M504" t="str">
        <f t="shared" si="100"/>
        <v>YES</v>
      </c>
      <c r="N504" s="28">
        <f t="shared" si="101"/>
        <v>47.10062994669682</v>
      </c>
      <c r="O504" t="str">
        <f t="shared" si="102"/>
        <v/>
      </c>
      <c r="P504" t="str">
        <f t="shared" si="103"/>
        <v/>
      </c>
      <c r="Q504" s="10" t="s">
        <v>151</v>
      </c>
      <c r="R504" s="10"/>
      <c r="S504" s="16">
        <v>3</v>
      </c>
      <c r="T504" s="13">
        <v>141.3018898400905</v>
      </c>
      <c r="U504" s="14">
        <v>2.9487692430555559E-2</v>
      </c>
      <c r="V504" s="11">
        <v>46273.727404359088</v>
      </c>
      <c r="W504" s="10" t="s">
        <v>151</v>
      </c>
      <c r="X504" s="29">
        <v>0</v>
      </c>
      <c r="AA504" t="s">
        <v>331</v>
      </c>
      <c r="AB504">
        <v>3</v>
      </c>
      <c r="AC504">
        <v>60.151898734177209</v>
      </c>
      <c r="AD504">
        <v>261.29032258064512</v>
      </c>
      <c r="AE504" s="54">
        <v>1.5946502060185181E-2</v>
      </c>
      <c r="AF504" s="54">
        <v>6.9269079687499999E-2</v>
      </c>
      <c r="AG504" s="53">
        <v>46273.713863168712</v>
      </c>
      <c r="AH504" s="53">
        <v>46273.767185746357</v>
      </c>
      <c r="AI504" t="s">
        <v>151</v>
      </c>
      <c r="AL504">
        <v>60.151898734177209</v>
      </c>
      <c r="AM504">
        <v>261.29032258064512</v>
      </c>
      <c r="AN504" s="54">
        <v>1.5946502060185181E-2</v>
      </c>
      <c r="AO504" s="54">
        <v>6.9269079687499999E-2</v>
      </c>
      <c r="AP504" s="53">
        <v>46273.767185746357</v>
      </c>
      <c r="AQ504" t="s">
        <v>151</v>
      </c>
      <c r="AR504" t="s">
        <v>334</v>
      </c>
    </row>
    <row r="505" spans="1:44" ht="15" customHeight="1" x14ac:dyDescent="0.35">
      <c r="A505">
        <v>3</v>
      </c>
      <c r="B505" s="26">
        <f t="shared" si="91"/>
        <v>46273.697916666657</v>
      </c>
      <c r="C505" t="s">
        <v>59</v>
      </c>
      <c r="D505">
        <v>2</v>
      </c>
      <c r="E505" s="26">
        <f t="shared" si="92"/>
        <v>46273.854166666657</v>
      </c>
      <c r="F505" s="26">
        <f t="shared" si="93"/>
        <v>46273.833333333321</v>
      </c>
      <c r="G505">
        <f t="shared" si="94"/>
        <v>6</v>
      </c>
      <c r="H505">
        <f t="shared" si="95"/>
        <v>30</v>
      </c>
      <c r="I505" s="27">
        <f t="shared" si="96"/>
        <v>1</v>
      </c>
      <c r="J505" s="28">
        <f t="shared" si="97"/>
        <v>0</v>
      </c>
      <c r="K505" s="29" t="str">
        <f t="shared" si="98"/>
        <v>NULL</v>
      </c>
      <c r="L505" s="26" t="str">
        <f t="shared" si="99"/>
        <v/>
      </c>
      <c r="M505" t="str">
        <f t="shared" si="100"/>
        <v>UNKNOWN - NO RATE</v>
      </c>
      <c r="N505" s="28" t="str">
        <f t="shared" si="101"/>
        <v>NULL</v>
      </c>
      <c r="O505" t="str">
        <f t="shared" si="102"/>
        <v/>
      </c>
      <c r="P505" t="str">
        <f t="shared" si="103"/>
        <v/>
      </c>
      <c r="Q505" s="10" t="s">
        <v>155</v>
      </c>
      <c r="R505" s="10"/>
      <c r="S505" s="16">
        <v>1</v>
      </c>
      <c r="T505" s="13">
        <v>0</v>
      </c>
      <c r="U505" s="14"/>
      <c r="V505" s="11"/>
      <c r="W505" s="10" t="s">
        <v>155</v>
      </c>
      <c r="X505" s="29"/>
      <c r="AA505" t="s">
        <v>331</v>
      </c>
      <c r="AB505">
        <v>0</v>
      </c>
      <c r="AI505" t="s">
        <v>155</v>
      </c>
      <c r="AQ505" t="s">
        <v>155</v>
      </c>
      <c r="AR505" t="s">
        <v>333</v>
      </c>
    </row>
    <row r="506" spans="1:44" ht="15" customHeight="1" x14ac:dyDescent="0.35">
      <c r="A506">
        <v>3</v>
      </c>
      <c r="B506" s="26">
        <f t="shared" si="91"/>
        <v>46273.697916666657</v>
      </c>
      <c r="C506" t="s">
        <v>59</v>
      </c>
      <c r="D506">
        <v>3</v>
      </c>
      <c r="E506" s="26">
        <f t="shared" si="92"/>
        <v>46273.854166666657</v>
      </c>
      <c r="F506" s="26">
        <f t="shared" si="93"/>
        <v>46273.833333333321</v>
      </c>
      <c r="G506">
        <f t="shared" si="94"/>
        <v>1</v>
      </c>
      <c r="H506">
        <f t="shared" si="95"/>
        <v>64</v>
      </c>
      <c r="I506" s="27">
        <f t="shared" si="96"/>
        <v>0</v>
      </c>
      <c r="J506" s="28" t="str">
        <f t="shared" si="97"/>
        <v>NULL</v>
      </c>
      <c r="K506" s="29" t="str">
        <f t="shared" si="98"/>
        <v>NULL</v>
      </c>
      <c r="L506" s="26" t="str">
        <f t="shared" si="99"/>
        <v/>
      </c>
      <c r="M506" t="str">
        <f t="shared" si="100"/>
        <v>UNKNOWN - NO RATE</v>
      </c>
      <c r="N506" s="28" t="str">
        <f t="shared" si="101"/>
        <v>NULL</v>
      </c>
      <c r="O506" t="str">
        <f t="shared" si="102"/>
        <v/>
      </c>
      <c r="P506" t="str">
        <f t="shared" si="103"/>
        <v/>
      </c>
      <c r="Q506" s="10" t="s">
        <v>155</v>
      </c>
      <c r="R506" s="10"/>
      <c r="S506" s="16">
        <v>0</v>
      </c>
      <c r="T506" s="13"/>
      <c r="U506" s="14"/>
      <c r="V506" s="11"/>
      <c r="W506" s="10" t="s">
        <v>155</v>
      </c>
      <c r="X506" s="29"/>
      <c r="AA506" t="s">
        <v>331</v>
      </c>
      <c r="AB506">
        <v>0</v>
      </c>
      <c r="AI506" t="s">
        <v>155</v>
      </c>
      <c r="AQ506" t="s">
        <v>155</v>
      </c>
      <c r="AR506" t="s">
        <v>333</v>
      </c>
    </row>
    <row r="507" spans="1:44" ht="15" customHeight="1" x14ac:dyDescent="0.35">
      <c r="A507">
        <v>3</v>
      </c>
      <c r="B507" s="26">
        <f t="shared" si="91"/>
        <v>46273.697916666657</v>
      </c>
      <c r="C507" t="s">
        <v>59</v>
      </c>
      <c r="D507">
        <v>4</v>
      </c>
      <c r="E507" s="26">
        <f t="shared" si="92"/>
        <v>46273.854166666657</v>
      </c>
      <c r="F507" s="26">
        <f t="shared" si="93"/>
        <v>46273.833333333321</v>
      </c>
      <c r="G507">
        <f t="shared" si="94"/>
        <v>2</v>
      </c>
      <c r="H507">
        <f t="shared" si="95"/>
        <v>62</v>
      </c>
      <c r="I507" s="27">
        <f t="shared" si="96"/>
        <v>0</v>
      </c>
      <c r="J507" s="28" t="str">
        <f t="shared" si="97"/>
        <v>NULL</v>
      </c>
      <c r="K507" s="29" t="str">
        <f t="shared" si="98"/>
        <v>NULL</v>
      </c>
      <c r="L507" s="26" t="str">
        <f t="shared" si="99"/>
        <v/>
      </c>
      <c r="M507" t="str">
        <f t="shared" si="100"/>
        <v>UNKNOWN - NO RATE</v>
      </c>
      <c r="N507" s="28" t="str">
        <f t="shared" si="101"/>
        <v>NULL</v>
      </c>
      <c r="O507" t="str">
        <f t="shared" si="102"/>
        <v/>
      </c>
      <c r="P507" t="str">
        <f t="shared" si="103"/>
        <v/>
      </c>
      <c r="Q507" s="10" t="s">
        <v>155</v>
      </c>
      <c r="R507" s="10"/>
      <c r="S507" s="16">
        <v>0</v>
      </c>
      <c r="T507" s="13"/>
      <c r="U507" s="14"/>
      <c r="V507" s="11"/>
      <c r="W507" s="10" t="s">
        <v>155</v>
      </c>
      <c r="X507" s="29"/>
      <c r="AA507" t="s">
        <v>331</v>
      </c>
      <c r="AB507">
        <v>0</v>
      </c>
      <c r="AI507" t="s">
        <v>155</v>
      </c>
      <c r="AQ507" t="s">
        <v>155</v>
      </c>
      <c r="AR507" t="s">
        <v>333</v>
      </c>
    </row>
    <row r="508" spans="1:44" ht="15" customHeight="1" x14ac:dyDescent="0.35">
      <c r="A508">
        <v>3</v>
      </c>
      <c r="B508" s="26">
        <f t="shared" si="91"/>
        <v>46273.697916666657</v>
      </c>
      <c r="C508" t="s">
        <v>59</v>
      </c>
      <c r="D508">
        <v>5</v>
      </c>
      <c r="E508" s="26">
        <f t="shared" si="92"/>
        <v>46273.854166666657</v>
      </c>
      <c r="F508" s="26">
        <f t="shared" si="93"/>
        <v>46273.833333333321</v>
      </c>
      <c r="G508">
        <f t="shared" si="94"/>
        <v>0</v>
      </c>
      <c r="H508">
        <f t="shared" si="95"/>
        <v>12</v>
      </c>
      <c r="I508" s="27">
        <f t="shared" si="96"/>
        <v>0</v>
      </c>
      <c r="J508" s="28" t="str">
        <f t="shared" si="97"/>
        <v>NULL</v>
      </c>
      <c r="K508" s="29" t="str">
        <f t="shared" si="98"/>
        <v/>
      </c>
      <c r="L508" s="26" t="str">
        <f t="shared" si="99"/>
        <v/>
      </c>
      <c r="M508" t="str">
        <f t="shared" si="100"/>
        <v/>
      </c>
      <c r="N508" s="28" t="str">
        <f t="shared" si="101"/>
        <v>NULL</v>
      </c>
      <c r="O508" t="str">
        <f t="shared" si="102"/>
        <v/>
      </c>
      <c r="P508" t="str">
        <f t="shared" si="103"/>
        <v/>
      </c>
      <c r="Q508" s="10"/>
      <c r="R508" s="10"/>
      <c r="S508" s="16">
        <v>0</v>
      </c>
      <c r="T508" s="13"/>
      <c r="U508" s="14"/>
      <c r="V508" s="11"/>
      <c r="W508" s="10"/>
      <c r="X508" s="29"/>
      <c r="AA508" t="s">
        <v>331</v>
      </c>
      <c r="AB508">
        <v>0</v>
      </c>
      <c r="AR508" t="s">
        <v>333</v>
      </c>
    </row>
    <row r="509" spans="1:44" ht="15" customHeight="1" x14ac:dyDescent="0.35">
      <c r="A509">
        <v>3</v>
      </c>
      <c r="B509" s="26">
        <f t="shared" si="91"/>
        <v>46273.697916666657</v>
      </c>
      <c r="C509" t="s">
        <v>59</v>
      </c>
      <c r="D509">
        <v>6</v>
      </c>
      <c r="E509" s="26">
        <f t="shared" si="92"/>
        <v>46273.854166666657</v>
      </c>
      <c r="F509" s="26">
        <f t="shared" si="93"/>
        <v>46273.833333333321</v>
      </c>
      <c r="G509">
        <f t="shared" si="94"/>
        <v>0</v>
      </c>
      <c r="H509">
        <f t="shared" si="95"/>
        <v>0</v>
      </c>
      <c r="I509" s="27">
        <f t="shared" si="96"/>
        <v>0</v>
      </c>
      <c r="J509" s="28" t="str">
        <f t="shared" si="97"/>
        <v>NULL</v>
      </c>
      <c r="K509" s="29" t="str">
        <f t="shared" si="98"/>
        <v/>
      </c>
      <c r="L509" s="26" t="str">
        <f t="shared" si="99"/>
        <v/>
      </c>
      <c r="M509" t="str">
        <f t="shared" si="100"/>
        <v/>
      </c>
      <c r="N509" s="28" t="str">
        <f t="shared" si="101"/>
        <v>NULL</v>
      </c>
      <c r="O509" t="str">
        <f t="shared" si="102"/>
        <v/>
      </c>
      <c r="P509" t="str">
        <f t="shared" si="103"/>
        <v/>
      </c>
      <c r="Q509" s="10"/>
      <c r="R509" s="10"/>
      <c r="S509" s="16">
        <v>0</v>
      </c>
      <c r="T509" s="13"/>
      <c r="U509" s="14"/>
      <c r="V509" s="11"/>
      <c r="W509" s="10"/>
      <c r="X509" s="29"/>
      <c r="AA509" t="s">
        <v>331</v>
      </c>
      <c r="AB509">
        <v>0</v>
      </c>
      <c r="AR509" t="s">
        <v>333</v>
      </c>
    </row>
    <row r="510" spans="1:44" ht="15" customHeight="1" x14ac:dyDescent="0.35">
      <c r="A510">
        <v>3</v>
      </c>
      <c r="B510" s="26">
        <f t="shared" si="91"/>
        <v>46273.697916666657</v>
      </c>
      <c r="C510" t="s">
        <v>60</v>
      </c>
      <c r="D510">
        <v>1</v>
      </c>
      <c r="E510" s="26">
        <f t="shared" si="92"/>
        <v>46273.854166666657</v>
      </c>
      <c r="F510" s="26">
        <f t="shared" si="93"/>
        <v>46273.833333333321</v>
      </c>
      <c r="G510">
        <f t="shared" si="94"/>
        <v>0</v>
      </c>
      <c r="H510">
        <f t="shared" si="95"/>
        <v>100</v>
      </c>
      <c r="I510" s="27">
        <f t="shared" si="96"/>
        <v>3</v>
      </c>
      <c r="J510" s="28">
        <f t="shared" si="97"/>
        <v>141.30188984009047</v>
      </c>
      <c r="K510" s="29" t="str">
        <f t="shared" si="98"/>
        <v/>
      </c>
      <c r="L510" s="26" t="str">
        <f t="shared" si="99"/>
        <v/>
      </c>
      <c r="M510" t="str">
        <f t="shared" si="100"/>
        <v/>
      </c>
      <c r="N510" s="28">
        <f t="shared" si="101"/>
        <v>47.10062994669682</v>
      </c>
      <c r="O510" t="str">
        <f t="shared" si="102"/>
        <v/>
      </c>
      <c r="P510" t="str">
        <f t="shared" si="103"/>
        <v/>
      </c>
      <c r="Q510" s="10"/>
      <c r="R510" s="10"/>
      <c r="S510" s="16">
        <v>3</v>
      </c>
      <c r="T510" s="13">
        <v>141.3018898400905</v>
      </c>
      <c r="U510" s="14"/>
      <c r="V510" s="11"/>
      <c r="W510" s="10"/>
      <c r="X510" s="29"/>
      <c r="AA510" t="s">
        <v>331</v>
      </c>
      <c r="AB510">
        <v>3</v>
      </c>
      <c r="AC510">
        <v>60.151898734177209</v>
      </c>
      <c r="AD510">
        <v>261.29032258064512</v>
      </c>
      <c r="AL510">
        <v>60.151898734177209</v>
      </c>
      <c r="AM510">
        <v>261.29032258064512</v>
      </c>
      <c r="AR510" t="s">
        <v>334</v>
      </c>
    </row>
    <row r="511" spans="1:44" ht="15" customHeight="1" x14ac:dyDescent="0.35">
      <c r="A511">
        <v>3</v>
      </c>
      <c r="B511" s="26">
        <f t="shared" si="91"/>
        <v>46273.697916666657</v>
      </c>
      <c r="C511" t="s">
        <v>60</v>
      </c>
      <c r="D511">
        <v>2</v>
      </c>
      <c r="E511" s="26">
        <f t="shared" si="92"/>
        <v>46273.854166666657</v>
      </c>
      <c r="F511" s="26">
        <f t="shared" si="93"/>
        <v>46273.833333333321</v>
      </c>
      <c r="G511">
        <f t="shared" si="94"/>
        <v>1</v>
      </c>
      <c r="H511">
        <f t="shared" si="95"/>
        <v>30</v>
      </c>
      <c r="I511" s="27">
        <f t="shared" si="96"/>
        <v>1</v>
      </c>
      <c r="J511" s="28">
        <f t="shared" si="97"/>
        <v>0</v>
      </c>
      <c r="K511" s="29" t="str">
        <f t="shared" si="98"/>
        <v>NULL</v>
      </c>
      <c r="L511" s="26" t="str">
        <f t="shared" si="99"/>
        <v/>
      </c>
      <c r="M511" t="str">
        <f t="shared" si="100"/>
        <v>UNKNOWN - NO RATE</v>
      </c>
      <c r="N511" s="28" t="str">
        <f t="shared" si="101"/>
        <v>NULL</v>
      </c>
      <c r="O511" t="str">
        <f t="shared" si="102"/>
        <v/>
      </c>
      <c r="P511" t="str">
        <f t="shared" si="103"/>
        <v/>
      </c>
      <c r="Q511" s="10" t="s">
        <v>155</v>
      </c>
      <c r="R511" s="10"/>
      <c r="S511" s="16">
        <v>1</v>
      </c>
      <c r="T511" s="13">
        <v>0</v>
      </c>
      <c r="U511" s="14"/>
      <c r="V511" s="11"/>
      <c r="W511" s="10" t="s">
        <v>155</v>
      </c>
      <c r="X511" s="29"/>
      <c r="AA511" t="s">
        <v>331</v>
      </c>
      <c r="AB511">
        <v>0</v>
      </c>
      <c r="AI511" t="s">
        <v>155</v>
      </c>
      <c r="AQ511" t="s">
        <v>155</v>
      </c>
      <c r="AR511" t="s">
        <v>333</v>
      </c>
    </row>
    <row r="512" spans="1:44" ht="15" customHeight="1" x14ac:dyDescent="0.35">
      <c r="A512">
        <v>3</v>
      </c>
      <c r="B512" s="26">
        <f t="shared" si="91"/>
        <v>46273.697916666657</v>
      </c>
      <c r="C512" t="s">
        <v>60</v>
      </c>
      <c r="D512">
        <v>3</v>
      </c>
      <c r="E512" s="26">
        <f t="shared" si="92"/>
        <v>46273.854166666657</v>
      </c>
      <c r="F512" s="26">
        <f t="shared" si="93"/>
        <v>46273.833333333321</v>
      </c>
      <c r="G512">
        <f t="shared" si="94"/>
        <v>0</v>
      </c>
      <c r="H512">
        <f t="shared" si="95"/>
        <v>64</v>
      </c>
      <c r="I512" s="27">
        <f t="shared" si="96"/>
        <v>0</v>
      </c>
      <c r="J512" s="28" t="str">
        <f t="shared" si="97"/>
        <v>NULL</v>
      </c>
      <c r="K512" s="29" t="str">
        <f t="shared" si="98"/>
        <v/>
      </c>
      <c r="L512" s="26" t="str">
        <f t="shared" si="99"/>
        <v/>
      </c>
      <c r="M512" t="str">
        <f t="shared" si="100"/>
        <v/>
      </c>
      <c r="N512" s="28" t="str">
        <f t="shared" si="101"/>
        <v>NULL</v>
      </c>
      <c r="O512" t="str">
        <f t="shared" si="102"/>
        <v/>
      </c>
      <c r="P512" t="str">
        <f t="shared" si="103"/>
        <v/>
      </c>
      <c r="Q512" s="10"/>
      <c r="R512" s="10"/>
      <c r="S512" s="16">
        <v>0</v>
      </c>
      <c r="T512" s="13"/>
      <c r="U512" s="14"/>
      <c r="V512" s="11"/>
      <c r="W512" s="10"/>
      <c r="X512" s="29"/>
      <c r="AA512" t="s">
        <v>331</v>
      </c>
      <c r="AB512">
        <v>0</v>
      </c>
      <c r="AR512" t="s">
        <v>333</v>
      </c>
    </row>
    <row r="513" spans="1:44" ht="15" customHeight="1" x14ac:dyDescent="0.35">
      <c r="A513">
        <v>3</v>
      </c>
      <c r="B513" s="26">
        <f t="shared" si="91"/>
        <v>46273.697916666657</v>
      </c>
      <c r="C513" t="s">
        <v>60</v>
      </c>
      <c r="D513">
        <v>4</v>
      </c>
      <c r="E513" s="26">
        <f t="shared" si="92"/>
        <v>46273.854166666657</v>
      </c>
      <c r="F513" s="26">
        <f t="shared" si="93"/>
        <v>46273.833333333321</v>
      </c>
      <c r="G513">
        <f t="shared" si="94"/>
        <v>2</v>
      </c>
      <c r="H513">
        <f t="shared" si="95"/>
        <v>62</v>
      </c>
      <c r="I513" s="27">
        <f t="shared" si="96"/>
        <v>0</v>
      </c>
      <c r="J513" s="28" t="str">
        <f t="shared" si="97"/>
        <v>NULL</v>
      </c>
      <c r="K513" s="29" t="str">
        <f t="shared" si="98"/>
        <v>NULL</v>
      </c>
      <c r="L513" s="26" t="str">
        <f t="shared" si="99"/>
        <v/>
      </c>
      <c r="M513" t="str">
        <f t="shared" si="100"/>
        <v>UNKNOWN - NO RATE</v>
      </c>
      <c r="N513" s="28" t="str">
        <f t="shared" si="101"/>
        <v>NULL</v>
      </c>
      <c r="O513" t="str">
        <f t="shared" si="102"/>
        <v/>
      </c>
      <c r="P513" t="str">
        <f t="shared" si="103"/>
        <v/>
      </c>
      <c r="Q513" s="10" t="s">
        <v>155</v>
      </c>
      <c r="R513" s="10"/>
      <c r="S513" s="16">
        <v>0</v>
      </c>
      <c r="T513" s="13"/>
      <c r="U513" s="14"/>
      <c r="V513" s="11"/>
      <c r="W513" s="10" t="s">
        <v>155</v>
      </c>
      <c r="X513" s="29"/>
      <c r="AA513" t="s">
        <v>331</v>
      </c>
      <c r="AB513">
        <v>0</v>
      </c>
      <c r="AI513" t="s">
        <v>155</v>
      </c>
      <c r="AQ513" t="s">
        <v>155</v>
      </c>
      <c r="AR513" t="s">
        <v>333</v>
      </c>
    </row>
    <row r="514" spans="1:44" ht="15" customHeight="1" x14ac:dyDescent="0.35">
      <c r="A514">
        <v>3</v>
      </c>
      <c r="B514" s="26">
        <f t="shared" si="91"/>
        <v>46273.697916666657</v>
      </c>
      <c r="C514" t="s">
        <v>60</v>
      </c>
      <c r="D514">
        <v>5</v>
      </c>
      <c r="E514" s="26">
        <f t="shared" si="92"/>
        <v>46273.854166666657</v>
      </c>
      <c r="F514" s="26">
        <f t="shared" si="93"/>
        <v>46273.833333333321</v>
      </c>
      <c r="G514">
        <f t="shared" si="94"/>
        <v>0</v>
      </c>
      <c r="H514">
        <f t="shared" si="95"/>
        <v>12</v>
      </c>
      <c r="I514" s="27">
        <f t="shared" si="96"/>
        <v>0</v>
      </c>
      <c r="J514" s="28" t="str">
        <f t="shared" si="97"/>
        <v>NULL</v>
      </c>
      <c r="K514" s="29" t="str">
        <f t="shared" si="98"/>
        <v/>
      </c>
      <c r="L514" s="26" t="str">
        <f t="shared" si="99"/>
        <v/>
      </c>
      <c r="M514" t="str">
        <f t="shared" si="100"/>
        <v/>
      </c>
      <c r="N514" s="28" t="str">
        <f t="shared" si="101"/>
        <v>NULL</v>
      </c>
      <c r="O514" t="str">
        <f t="shared" si="102"/>
        <v/>
      </c>
      <c r="P514" t="str">
        <f t="shared" si="103"/>
        <v/>
      </c>
      <c r="Q514" s="10"/>
      <c r="R514" s="10"/>
      <c r="S514" s="16">
        <v>0</v>
      </c>
      <c r="T514" s="13"/>
      <c r="U514" s="14"/>
      <c r="V514" s="11"/>
      <c r="W514" s="10"/>
      <c r="X514" s="29"/>
      <c r="AA514" t="s">
        <v>331</v>
      </c>
      <c r="AB514">
        <v>0</v>
      </c>
      <c r="AR514" t="s">
        <v>333</v>
      </c>
    </row>
    <row r="515" spans="1:44" ht="15" customHeight="1" x14ac:dyDescent="0.35">
      <c r="A515">
        <v>3</v>
      </c>
      <c r="B515" s="26">
        <f t="shared" si="91"/>
        <v>46273.697916666657</v>
      </c>
      <c r="C515" t="s">
        <v>60</v>
      </c>
      <c r="D515">
        <v>6</v>
      </c>
      <c r="E515" s="26">
        <f t="shared" si="92"/>
        <v>46273.854166666657</v>
      </c>
      <c r="F515" s="26">
        <f t="shared" si="93"/>
        <v>46273.833333333321</v>
      </c>
      <c r="G515">
        <f t="shared" si="94"/>
        <v>0</v>
      </c>
      <c r="H515">
        <f t="shared" si="95"/>
        <v>0</v>
      </c>
      <c r="I515" s="27">
        <f t="shared" si="96"/>
        <v>0</v>
      </c>
      <c r="J515" s="28" t="str">
        <f t="shared" si="97"/>
        <v>NULL</v>
      </c>
      <c r="K515" s="29" t="str">
        <f t="shared" si="98"/>
        <v/>
      </c>
      <c r="L515" s="26" t="str">
        <f t="shared" si="99"/>
        <v/>
      </c>
      <c r="M515" t="str">
        <f t="shared" si="100"/>
        <v/>
      </c>
      <c r="N515" s="28" t="str">
        <f t="shared" si="101"/>
        <v>NULL</v>
      </c>
      <c r="O515" t="str">
        <f t="shared" si="102"/>
        <v/>
      </c>
      <c r="P515" t="str">
        <f t="shared" si="103"/>
        <v/>
      </c>
      <c r="Q515" s="10"/>
      <c r="R515" s="10"/>
      <c r="S515" s="16">
        <v>0</v>
      </c>
      <c r="T515" s="13"/>
      <c r="U515" s="14"/>
      <c r="V515" s="11"/>
      <c r="W515" s="10"/>
      <c r="X515" s="29"/>
      <c r="AA515" t="s">
        <v>331</v>
      </c>
      <c r="AB515">
        <v>0</v>
      </c>
      <c r="AR515" t="s">
        <v>333</v>
      </c>
    </row>
    <row r="516" spans="1:44" ht="15" customHeight="1" x14ac:dyDescent="0.35">
      <c r="A516">
        <v>3</v>
      </c>
      <c r="B516" s="26">
        <f t="shared" si="91"/>
        <v>46273.697916666657</v>
      </c>
      <c r="C516" t="s">
        <v>61</v>
      </c>
      <c r="D516">
        <v>1</v>
      </c>
      <c r="E516" s="26">
        <f t="shared" si="92"/>
        <v>46273.854166666657</v>
      </c>
      <c r="F516" s="26">
        <f t="shared" si="93"/>
        <v>46273.833333333321</v>
      </c>
      <c r="G516">
        <f t="shared" si="94"/>
        <v>0</v>
      </c>
      <c r="H516">
        <f t="shared" si="95"/>
        <v>100</v>
      </c>
      <c r="I516" s="27">
        <f t="shared" si="96"/>
        <v>3</v>
      </c>
      <c r="J516" s="28">
        <f t="shared" si="97"/>
        <v>141.30188984009047</v>
      </c>
      <c r="K516" s="29" t="str">
        <f t="shared" si="98"/>
        <v/>
      </c>
      <c r="L516" s="26" t="str">
        <f t="shared" si="99"/>
        <v/>
      </c>
      <c r="M516" t="str">
        <f t="shared" si="100"/>
        <v/>
      </c>
      <c r="N516" s="28">
        <f t="shared" si="101"/>
        <v>47.10062994669682</v>
      </c>
      <c r="O516" t="str">
        <f t="shared" si="102"/>
        <v/>
      </c>
      <c r="P516" t="str">
        <f t="shared" si="103"/>
        <v/>
      </c>
      <c r="Q516" s="10"/>
      <c r="R516" s="10"/>
      <c r="S516" s="16">
        <v>3</v>
      </c>
      <c r="T516" s="13">
        <v>141.3018898400905</v>
      </c>
      <c r="U516" s="14"/>
      <c r="V516" s="11"/>
      <c r="W516" s="10"/>
      <c r="X516" s="29"/>
      <c r="AA516" t="s">
        <v>331</v>
      </c>
      <c r="AB516">
        <v>3</v>
      </c>
      <c r="AC516">
        <v>60.151898734177209</v>
      </c>
      <c r="AD516">
        <v>261.29032258064512</v>
      </c>
      <c r="AL516">
        <v>60.151898734177209</v>
      </c>
      <c r="AM516">
        <v>261.29032258064512</v>
      </c>
      <c r="AR516" t="s">
        <v>334</v>
      </c>
    </row>
    <row r="517" spans="1:44" ht="15" customHeight="1" x14ac:dyDescent="0.35">
      <c r="A517">
        <v>3</v>
      </c>
      <c r="B517" s="26">
        <f t="shared" si="91"/>
        <v>46273.697916666657</v>
      </c>
      <c r="C517" t="s">
        <v>61</v>
      </c>
      <c r="D517">
        <v>2</v>
      </c>
      <c r="E517" s="26">
        <f t="shared" si="92"/>
        <v>46273.854166666657</v>
      </c>
      <c r="F517" s="26">
        <f t="shared" si="93"/>
        <v>46273.833333333321</v>
      </c>
      <c r="G517">
        <f t="shared" si="94"/>
        <v>0</v>
      </c>
      <c r="H517">
        <f t="shared" si="95"/>
        <v>30</v>
      </c>
      <c r="I517" s="27">
        <f t="shared" si="96"/>
        <v>1</v>
      </c>
      <c r="J517" s="28">
        <f t="shared" si="97"/>
        <v>0</v>
      </c>
      <c r="K517" s="29" t="str">
        <f t="shared" si="98"/>
        <v/>
      </c>
      <c r="L517" s="26" t="str">
        <f t="shared" si="99"/>
        <v/>
      </c>
      <c r="M517" t="str">
        <f t="shared" si="100"/>
        <v/>
      </c>
      <c r="N517" s="28" t="str">
        <f t="shared" si="101"/>
        <v>NULL</v>
      </c>
      <c r="O517" t="str">
        <f t="shared" si="102"/>
        <v/>
      </c>
      <c r="P517" t="str">
        <f t="shared" si="103"/>
        <v/>
      </c>
      <c r="Q517" s="10"/>
      <c r="R517" s="10"/>
      <c r="S517" s="16">
        <v>1</v>
      </c>
      <c r="T517" s="13">
        <v>0</v>
      </c>
      <c r="U517" s="14"/>
      <c r="V517" s="11"/>
      <c r="W517" s="10"/>
      <c r="X517" s="29"/>
      <c r="AA517" t="s">
        <v>331</v>
      </c>
      <c r="AB517">
        <v>0</v>
      </c>
      <c r="AR517" t="s">
        <v>333</v>
      </c>
    </row>
    <row r="518" spans="1:44" ht="15" customHeight="1" x14ac:dyDescent="0.35">
      <c r="A518">
        <v>3</v>
      </c>
      <c r="B518" s="26">
        <f t="shared" ref="B518:B581" si="104">INDEX(SNAP_TIMES,MATCH(A518,SNAP_NOS,0))</f>
        <v>46273.697916666657</v>
      </c>
      <c r="C518" t="s">
        <v>61</v>
      </c>
      <c r="D518">
        <v>3</v>
      </c>
      <c r="E518" s="26">
        <f t="shared" ref="E518:E581" si="105">IF(AND(INDEX(SH_CHG,MATCH(C518,SH_ID,0))&lt;&gt;"",B518&gt;=INDEX(SH_CHG,MATCH(C518,SH_ID,0))),INDEX(SH_DEP,MATCH(C518,SH_ID,0)),INDEX(SH_ORIG,MATCH(C518,SH_ID,0)))</f>
        <v>46273.854166666657</v>
      </c>
      <c r="F518" s="26">
        <f t="shared" ref="F518:F581" si="106">E518-LOADING_MINUTES/1440</f>
        <v>46273.833333333321</v>
      </c>
      <c r="G518">
        <f t="shared" ref="G518:G581" si="107">COUNTIFS(OL_SNAP,A518,OL_EFF,C518,OL_WT,D518,OL_OPEN,"&gt;0")</f>
        <v>0</v>
      </c>
      <c r="H518">
        <f t="shared" ref="H518:H581" si="108">SUMIFS($G$6:$G$3569,$A$6:$A$3569,A518,$D$6:$D$3569,D518,$F$6:$F$3569,"&lt;="&amp;F518)</f>
        <v>64</v>
      </c>
      <c r="I518" s="27">
        <f t="shared" ref="I518:I581" si="109">INDEX(C_RES,MATCH(1,INDEX((C_SN=A518)*(C_WT=D518),0),0))</f>
        <v>0</v>
      </c>
      <c r="J518" s="28" t="str">
        <f t="shared" ref="J518:J581" si="110">INDEX(C_RL,MATCH(1,INDEX((C_SN=A518)*(C_WT=D518),0),0))</f>
        <v>NULL</v>
      </c>
      <c r="K518" s="29" t="str">
        <f t="shared" ref="K518:K581" si="111">IF(G518=0,"",IF(ISNUMBER(J518),IF(J518&gt;0,H518/J518/24,"NULL"),"NULL"))</f>
        <v/>
      </c>
      <c r="L518" s="26" t="str">
        <f t="shared" ref="L518:L581" si="112">IF(ISNUMBER(K518),B518+K518,"")</f>
        <v/>
      </c>
      <c r="M518" t="str">
        <f t="shared" ref="M518:M581" si="113">IF(G518=0,"",IF(B518&gt;=F518,"NO - CUTOFF PASSED",IF(ISNUMBER(K518),IF(L518&lt;=F518,"YES","NO"),"UNKNOWN - NO RATE")))</f>
        <v/>
      </c>
      <c r="N518" s="28" t="str">
        <f t="shared" ref="N518:N581" si="114">IFERROR(IF(AND(INDEX(C_HRS,MATCH(1,INDEX((C_SN=A518)*(C_WT=D518),0),0))&gt;0,INDEX(C_TL,MATCH(1,INDEX((C_SN=A518)*(C_WT=D518),0),0))&gt;0),INDEX(C_TL,MATCH(1,INDEX((C_SN=A518)*(C_WT=D518),0),0))/INDEX(C_HRS,MATCH(1,INDEX((C_SN=A518)*(C_WT=D518),0),0)),"NULL"),"NULL")</f>
        <v>NULL</v>
      </c>
      <c r="O518" t="str">
        <f t="shared" ref="O518:O581" si="115">IF(M518="NO",IF(ISNUMBER(N518),ROUNDUP(H518/(N518*(F518-B518)*24),0),"CANNOT ESTIMATE - NO RATE"),"")</f>
        <v/>
      </c>
      <c r="P518" t="str">
        <f t="shared" ref="P518:P581" si="116">IF(ISNUMBER(O518),MAX(0,O518-I518),O518)</f>
        <v/>
      </c>
      <c r="Q518" s="10"/>
      <c r="R518" s="10"/>
      <c r="S518" s="16">
        <v>0</v>
      </c>
      <c r="T518" s="13"/>
      <c r="U518" s="14"/>
      <c r="V518" s="11"/>
      <c r="W518" s="10"/>
      <c r="X518" s="29"/>
      <c r="AA518" t="s">
        <v>331</v>
      </c>
      <c r="AB518">
        <v>0</v>
      </c>
      <c r="AR518" t="s">
        <v>333</v>
      </c>
    </row>
    <row r="519" spans="1:44" ht="15" customHeight="1" x14ac:dyDescent="0.35">
      <c r="A519">
        <v>3</v>
      </c>
      <c r="B519" s="26">
        <f t="shared" si="104"/>
        <v>46273.697916666657</v>
      </c>
      <c r="C519" t="s">
        <v>61</v>
      </c>
      <c r="D519">
        <v>4</v>
      </c>
      <c r="E519" s="26">
        <f t="shared" si="105"/>
        <v>46273.854166666657</v>
      </c>
      <c r="F519" s="26">
        <f t="shared" si="106"/>
        <v>46273.833333333321</v>
      </c>
      <c r="G519">
        <f t="shared" si="107"/>
        <v>0</v>
      </c>
      <c r="H519">
        <f t="shared" si="108"/>
        <v>62</v>
      </c>
      <c r="I519" s="27">
        <f t="shared" si="109"/>
        <v>0</v>
      </c>
      <c r="J519" s="28" t="str">
        <f t="shared" si="110"/>
        <v>NULL</v>
      </c>
      <c r="K519" s="29" t="str">
        <f t="shared" si="111"/>
        <v/>
      </c>
      <c r="L519" s="26" t="str">
        <f t="shared" si="112"/>
        <v/>
      </c>
      <c r="M519" t="str">
        <f t="shared" si="113"/>
        <v/>
      </c>
      <c r="N519" s="28" t="str">
        <f t="shared" si="114"/>
        <v>NULL</v>
      </c>
      <c r="O519" t="str">
        <f t="shared" si="115"/>
        <v/>
      </c>
      <c r="P519" t="str">
        <f t="shared" si="116"/>
        <v/>
      </c>
      <c r="Q519" s="10"/>
      <c r="R519" s="10"/>
      <c r="S519" s="16">
        <v>0</v>
      </c>
      <c r="T519" s="13"/>
      <c r="U519" s="14"/>
      <c r="V519" s="11"/>
      <c r="W519" s="10"/>
      <c r="X519" s="29"/>
      <c r="AA519" t="s">
        <v>331</v>
      </c>
      <c r="AB519">
        <v>0</v>
      </c>
      <c r="AR519" t="s">
        <v>333</v>
      </c>
    </row>
    <row r="520" spans="1:44" ht="15" customHeight="1" x14ac:dyDescent="0.35">
      <c r="A520">
        <v>3</v>
      </c>
      <c r="B520" s="26">
        <f t="shared" si="104"/>
        <v>46273.697916666657</v>
      </c>
      <c r="C520" t="s">
        <v>61</v>
      </c>
      <c r="D520">
        <v>5</v>
      </c>
      <c r="E520" s="26">
        <f t="shared" si="105"/>
        <v>46273.854166666657</v>
      </c>
      <c r="F520" s="26">
        <f t="shared" si="106"/>
        <v>46273.833333333321</v>
      </c>
      <c r="G520">
        <f t="shared" si="107"/>
        <v>0</v>
      </c>
      <c r="H520">
        <f t="shared" si="108"/>
        <v>12</v>
      </c>
      <c r="I520" s="27">
        <f t="shared" si="109"/>
        <v>0</v>
      </c>
      <c r="J520" s="28" t="str">
        <f t="shared" si="110"/>
        <v>NULL</v>
      </c>
      <c r="K520" s="29" t="str">
        <f t="shared" si="111"/>
        <v/>
      </c>
      <c r="L520" s="26" t="str">
        <f t="shared" si="112"/>
        <v/>
      </c>
      <c r="M520" t="str">
        <f t="shared" si="113"/>
        <v/>
      </c>
      <c r="N520" s="28" t="str">
        <f t="shared" si="114"/>
        <v>NULL</v>
      </c>
      <c r="O520" t="str">
        <f t="shared" si="115"/>
        <v/>
      </c>
      <c r="P520" t="str">
        <f t="shared" si="116"/>
        <v/>
      </c>
      <c r="Q520" s="10"/>
      <c r="R520" s="10"/>
      <c r="S520" s="16">
        <v>0</v>
      </c>
      <c r="T520" s="13"/>
      <c r="U520" s="14"/>
      <c r="V520" s="11"/>
      <c r="W520" s="10"/>
      <c r="X520" s="29"/>
      <c r="AA520" t="s">
        <v>331</v>
      </c>
      <c r="AB520">
        <v>0</v>
      </c>
      <c r="AR520" t="s">
        <v>333</v>
      </c>
    </row>
    <row r="521" spans="1:44" ht="15" customHeight="1" x14ac:dyDescent="0.35">
      <c r="A521">
        <v>3</v>
      </c>
      <c r="B521" s="26">
        <f t="shared" si="104"/>
        <v>46273.697916666657</v>
      </c>
      <c r="C521" t="s">
        <v>61</v>
      </c>
      <c r="D521">
        <v>6</v>
      </c>
      <c r="E521" s="26">
        <f t="shared" si="105"/>
        <v>46273.854166666657</v>
      </c>
      <c r="F521" s="26">
        <f t="shared" si="106"/>
        <v>46273.833333333321</v>
      </c>
      <c r="G521">
        <f t="shared" si="107"/>
        <v>0</v>
      </c>
      <c r="H521">
        <f t="shared" si="108"/>
        <v>0</v>
      </c>
      <c r="I521" s="27">
        <f t="shared" si="109"/>
        <v>0</v>
      </c>
      <c r="J521" s="28" t="str">
        <f t="shared" si="110"/>
        <v>NULL</v>
      </c>
      <c r="K521" s="29" t="str">
        <f t="shared" si="111"/>
        <v/>
      </c>
      <c r="L521" s="26" t="str">
        <f t="shared" si="112"/>
        <v/>
      </c>
      <c r="M521" t="str">
        <f t="shared" si="113"/>
        <v/>
      </c>
      <c r="N521" s="28" t="str">
        <f t="shared" si="114"/>
        <v>NULL</v>
      </c>
      <c r="O521" t="str">
        <f t="shared" si="115"/>
        <v/>
      </c>
      <c r="P521" t="str">
        <f t="shared" si="116"/>
        <v/>
      </c>
      <c r="Q521" s="10"/>
      <c r="R521" s="10"/>
      <c r="S521" s="16">
        <v>0</v>
      </c>
      <c r="T521" s="13"/>
      <c r="U521" s="14"/>
      <c r="V521" s="11"/>
      <c r="W521" s="10"/>
      <c r="X521" s="29"/>
      <c r="AA521" t="s">
        <v>331</v>
      </c>
      <c r="AB521">
        <v>0</v>
      </c>
      <c r="AR521" t="s">
        <v>333</v>
      </c>
    </row>
    <row r="522" spans="1:44" ht="15" customHeight="1" x14ac:dyDescent="0.35">
      <c r="A522">
        <v>3</v>
      </c>
      <c r="B522" s="26">
        <f t="shared" si="104"/>
        <v>46273.697916666657</v>
      </c>
      <c r="C522" t="s">
        <v>62</v>
      </c>
      <c r="D522">
        <v>1</v>
      </c>
      <c r="E522" s="26">
        <f t="shared" si="105"/>
        <v>46273.854166666657</v>
      </c>
      <c r="F522" s="26">
        <f t="shared" si="106"/>
        <v>46273.833333333321</v>
      </c>
      <c r="G522">
        <f t="shared" si="107"/>
        <v>58</v>
      </c>
      <c r="H522">
        <f t="shared" si="108"/>
        <v>100</v>
      </c>
      <c r="I522" s="27">
        <f t="shared" si="109"/>
        <v>3</v>
      </c>
      <c r="J522" s="28">
        <f t="shared" si="110"/>
        <v>141.30188984009047</v>
      </c>
      <c r="K522" s="29">
        <f t="shared" si="111"/>
        <v>2.9487692424935222E-2</v>
      </c>
      <c r="L522" s="26">
        <f t="shared" si="112"/>
        <v>46273.727404359081</v>
      </c>
      <c r="M522" t="str">
        <f t="shared" si="113"/>
        <v>YES</v>
      </c>
      <c r="N522" s="28">
        <f t="shared" si="114"/>
        <v>47.10062994669682</v>
      </c>
      <c r="O522" t="str">
        <f t="shared" si="115"/>
        <v/>
      </c>
      <c r="P522" t="str">
        <f t="shared" si="116"/>
        <v/>
      </c>
      <c r="Q522" s="10" t="s">
        <v>151</v>
      </c>
      <c r="R522" s="10"/>
      <c r="S522" s="16">
        <v>3</v>
      </c>
      <c r="T522" s="13">
        <v>141.3018898400905</v>
      </c>
      <c r="U522" s="14">
        <v>2.9487692430555559E-2</v>
      </c>
      <c r="V522" s="11">
        <v>46273.727404359088</v>
      </c>
      <c r="W522" s="10" t="s">
        <v>151</v>
      </c>
      <c r="X522" s="29">
        <v>0</v>
      </c>
      <c r="AA522" t="s">
        <v>331</v>
      </c>
      <c r="AB522">
        <v>3</v>
      </c>
      <c r="AC522">
        <v>60.151898734177209</v>
      </c>
      <c r="AD522">
        <v>261.29032258064512</v>
      </c>
      <c r="AE522" s="54">
        <v>1.5946502060185181E-2</v>
      </c>
      <c r="AF522" s="54">
        <v>6.9269079687499999E-2</v>
      </c>
      <c r="AG522" s="53">
        <v>46273.713863168712</v>
      </c>
      <c r="AH522" s="53">
        <v>46273.767185746357</v>
      </c>
      <c r="AI522" t="s">
        <v>151</v>
      </c>
      <c r="AL522">
        <v>60.151898734177209</v>
      </c>
      <c r="AM522">
        <v>261.29032258064512</v>
      </c>
      <c r="AN522" s="54">
        <v>1.5946502060185181E-2</v>
      </c>
      <c r="AO522" s="54">
        <v>6.9269079687499999E-2</v>
      </c>
      <c r="AP522" s="53">
        <v>46273.767185746357</v>
      </c>
      <c r="AQ522" t="s">
        <v>151</v>
      </c>
      <c r="AR522" t="s">
        <v>334</v>
      </c>
    </row>
    <row r="523" spans="1:44" ht="15" customHeight="1" x14ac:dyDescent="0.35">
      <c r="A523">
        <v>3</v>
      </c>
      <c r="B523" s="26">
        <f t="shared" si="104"/>
        <v>46273.697916666657</v>
      </c>
      <c r="C523" t="s">
        <v>62</v>
      </c>
      <c r="D523">
        <v>2</v>
      </c>
      <c r="E523" s="26">
        <f t="shared" si="105"/>
        <v>46273.854166666657</v>
      </c>
      <c r="F523" s="26">
        <f t="shared" si="106"/>
        <v>46273.833333333321</v>
      </c>
      <c r="G523">
        <f t="shared" si="107"/>
        <v>6</v>
      </c>
      <c r="H523">
        <f t="shared" si="108"/>
        <v>30</v>
      </c>
      <c r="I523" s="27">
        <f t="shared" si="109"/>
        <v>1</v>
      </c>
      <c r="J523" s="28">
        <f t="shared" si="110"/>
        <v>0</v>
      </c>
      <c r="K523" s="29" t="str">
        <f t="shared" si="111"/>
        <v>NULL</v>
      </c>
      <c r="L523" s="26" t="str">
        <f t="shared" si="112"/>
        <v/>
      </c>
      <c r="M523" t="str">
        <f t="shared" si="113"/>
        <v>UNKNOWN - NO RATE</v>
      </c>
      <c r="N523" s="28" t="str">
        <f t="shared" si="114"/>
        <v>NULL</v>
      </c>
      <c r="O523" t="str">
        <f t="shared" si="115"/>
        <v/>
      </c>
      <c r="P523" t="str">
        <f t="shared" si="116"/>
        <v/>
      </c>
      <c r="Q523" s="10" t="s">
        <v>155</v>
      </c>
      <c r="R523" s="10"/>
      <c r="S523" s="16">
        <v>1</v>
      </c>
      <c r="T523" s="13">
        <v>0</v>
      </c>
      <c r="U523" s="14"/>
      <c r="V523" s="11"/>
      <c r="W523" s="10" t="s">
        <v>155</v>
      </c>
      <c r="X523" s="29"/>
      <c r="AA523" t="s">
        <v>331</v>
      </c>
      <c r="AB523">
        <v>0</v>
      </c>
      <c r="AI523" t="s">
        <v>155</v>
      </c>
      <c r="AQ523" t="s">
        <v>155</v>
      </c>
      <c r="AR523" t="s">
        <v>333</v>
      </c>
    </row>
    <row r="524" spans="1:44" ht="15" customHeight="1" x14ac:dyDescent="0.35">
      <c r="A524">
        <v>3</v>
      </c>
      <c r="B524" s="26">
        <f t="shared" si="104"/>
        <v>46273.697916666657</v>
      </c>
      <c r="C524" t="s">
        <v>62</v>
      </c>
      <c r="D524">
        <v>3</v>
      </c>
      <c r="E524" s="26">
        <f t="shared" si="105"/>
        <v>46273.854166666657</v>
      </c>
      <c r="F524" s="26">
        <f t="shared" si="106"/>
        <v>46273.833333333321</v>
      </c>
      <c r="G524">
        <f t="shared" si="107"/>
        <v>29</v>
      </c>
      <c r="H524">
        <f t="shared" si="108"/>
        <v>64</v>
      </c>
      <c r="I524" s="27">
        <f t="shared" si="109"/>
        <v>0</v>
      </c>
      <c r="J524" s="28" t="str">
        <f t="shared" si="110"/>
        <v>NULL</v>
      </c>
      <c r="K524" s="29" t="str">
        <f t="shared" si="111"/>
        <v>NULL</v>
      </c>
      <c r="L524" s="26" t="str">
        <f t="shared" si="112"/>
        <v/>
      </c>
      <c r="M524" t="str">
        <f t="shared" si="113"/>
        <v>UNKNOWN - NO RATE</v>
      </c>
      <c r="N524" s="28" t="str">
        <f t="shared" si="114"/>
        <v>NULL</v>
      </c>
      <c r="O524" t="str">
        <f t="shared" si="115"/>
        <v/>
      </c>
      <c r="P524" t="str">
        <f t="shared" si="116"/>
        <v/>
      </c>
      <c r="Q524" s="10" t="s">
        <v>155</v>
      </c>
      <c r="R524" s="10"/>
      <c r="S524" s="16">
        <v>0</v>
      </c>
      <c r="T524" s="13"/>
      <c r="U524" s="14"/>
      <c r="V524" s="11"/>
      <c r="W524" s="10" t="s">
        <v>155</v>
      </c>
      <c r="X524" s="29"/>
      <c r="AA524" t="s">
        <v>331</v>
      </c>
      <c r="AB524">
        <v>0</v>
      </c>
      <c r="AI524" t="s">
        <v>155</v>
      </c>
      <c r="AQ524" t="s">
        <v>155</v>
      </c>
      <c r="AR524" t="s">
        <v>333</v>
      </c>
    </row>
    <row r="525" spans="1:44" ht="15" customHeight="1" x14ac:dyDescent="0.35">
      <c r="A525">
        <v>3</v>
      </c>
      <c r="B525" s="26">
        <f t="shared" si="104"/>
        <v>46273.697916666657</v>
      </c>
      <c r="C525" t="s">
        <v>62</v>
      </c>
      <c r="D525">
        <v>4</v>
      </c>
      <c r="E525" s="26">
        <f t="shared" si="105"/>
        <v>46273.854166666657</v>
      </c>
      <c r="F525" s="26">
        <f t="shared" si="106"/>
        <v>46273.833333333321</v>
      </c>
      <c r="G525">
        <f t="shared" si="107"/>
        <v>29</v>
      </c>
      <c r="H525">
        <f t="shared" si="108"/>
        <v>62</v>
      </c>
      <c r="I525" s="27">
        <f t="shared" si="109"/>
        <v>0</v>
      </c>
      <c r="J525" s="28" t="str">
        <f t="shared" si="110"/>
        <v>NULL</v>
      </c>
      <c r="K525" s="29" t="str">
        <f t="shared" si="111"/>
        <v>NULL</v>
      </c>
      <c r="L525" s="26" t="str">
        <f t="shared" si="112"/>
        <v/>
      </c>
      <c r="M525" t="str">
        <f t="shared" si="113"/>
        <v>UNKNOWN - NO RATE</v>
      </c>
      <c r="N525" s="28" t="str">
        <f t="shared" si="114"/>
        <v>NULL</v>
      </c>
      <c r="O525" t="str">
        <f t="shared" si="115"/>
        <v/>
      </c>
      <c r="P525" t="str">
        <f t="shared" si="116"/>
        <v/>
      </c>
      <c r="Q525" s="10" t="s">
        <v>155</v>
      </c>
      <c r="R525" s="10"/>
      <c r="S525" s="16">
        <v>0</v>
      </c>
      <c r="T525" s="13"/>
      <c r="U525" s="14"/>
      <c r="V525" s="11"/>
      <c r="W525" s="10" t="s">
        <v>155</v>
      </c>
      <c r="X525" s="29"/>
      <c r="AA525" t="s">
        <v>331</v>
      </c>
      <c r="AB525">
        <v>0</v>
      </c>
      <c r="AI525" t="s">
        <v>155</v>
      </c>
      <c r="AQ525" t="s">
        <v>155</v>
      </c>
      <c r="AR525" t="s">
        <v>333</v>
      </c>
    </row>
    <row r="526" spans="1:44" ht="15" customHeight="1" x14ac:dyDescent="0.35">
      <c r="A526">
        <v>3</v>
      </c>
      <c r="B526" s="26">
        <f t="shared" si="104"/>
        <v>46273.697916666657</v>
      </c>
      <c r="C526" t="s">
        <v>62</v>
      </c>
      <c r="D526">
        <v>5</v>
      </c>
      <c r="E526" s="26">
        <f t="shared" si="105"/>
        <v>46273.854166666657</v>
      </c>
      <c r="F526" s="26">
        <f t="shared" si="106"/>
        <v>46273.833333333321</v>
      </c>
      <c r="G526">
        <f t="shared" si="107"/>
        <v>3</v>
      </c>
      <c r="H526">
        <f t="shared" si="108"/>
        <v>12</v>
      </c>
      <c r="I526" s="27">
        <f t="shared" si="109"/>
        <v>0</v>
      </c>
      <c r="J526" s="28" t="str">
        <f t="shared" si="110"/>
        <v>NULL</v>
      </c>
      <c r="K526" s="29" t="str">
        <f t="shared" si="111"/>
        <v>NULL</v>
      </c>
      <c r="L526" s="26" t="str">
        <f t="shared" si="112"/>
        <v/>
      </c>
      <c r="M526" t="str">
        <f t="shared" si="113"/>
        <v>UNKNOWN - NO RATE</v>
      </c>
      <c r="N526" s="28" t="str">
        <f t="shared" si="114"/>
        <v>NULL</v>
      </c>
      <c r="O526" t="str">
        <f t="shared" si="115"/>
        <v/>
      </c>
      <c r="P526" t="str">
        <f t="shared" si="116"/>
        <v/>
      </c>
      <c r="Q526" s="10" t="s">
        <v>155</v>
      </c>
      <c r="R526" s="10"/>
      <c r="S526" s="16">
        <v>0</v>
      </c>
      <c r="T526" s="13"/>
      <c r="U526" s="14"/>
      <c r="V526" s="11"/>
      <c r="W526" s="10" t="s">
        <v>155</v>
      </c>
      <c r="X526" s="29"/>
      <c r="AA526" t="s">
        <v>331</v>
      </c>
      <c r="AB526">
        <v>0</v>
      </c>
      <c r="AI526" t="s">
        <v>155</v>
      </c>
      <c r="AQ526" t="s">
        <v>155</v>
      </c>
      <c r="AR526" t="s">
        <v>333</v>
      </c>
    </row>
    <row r="527" spans="1:44" ht="15" customHeight="1" x14ac:dyDescent="0.35">
      <c r="A527">
        <v>3</v>
      </c>
      <c r="B527" s="26">
        <f t="shared" si="104"/>
        <v>46273.697916666657</v>
      </c>
      <c r="C527" t="s">
        <v>62</v>
      </c>
      <c r="D527">
        <v>6</v>
      </c>
      <c r="E527" s="26">
        <f t="shared" si="105"/>
        <v>46273.854166666657</v>
      </c>
      <c r="F527" s="26">
        <f t="shared" si="106"/>
        <v>46273.833333333321</v>
      </c>
      <c r="G527">
        <f t="shared" si="107"/>
        <v>0</v>
      </c>
      <c r="H527">
        <f t="shared" si="108"/>
        <v>0</v>
      </c>
      <c r="I527" s="27">
        <f t="shared" si="109"/>
        <v>0</v>
      </c>
      <c r="J527" s="28" t="str">
        <f t="shared" si="110"/>
        <v>NULL</v>
      </c>
      <c r="K527" s="29" t="str">
        <f t="shared" si="111"/>
        <v/>
      </c>
      <c r="L527" s="26" t="str">
        <f t="shared" si="112"/>
        <v/>
      </c>
      <c r="M527" t="str">
        <f t="shared" si="113"/>
        <v/>
      </c>
      <c r="N527" s="28" t="str">
        <f t="shared" si="114"/>
        <v>NULL</v>
      </c>
      <c r="O527" t="str">
        <f t="shared" si="115"/>
        <v/>
      </c>
      <c r="P527" t="str">
        <f t="shared" si="116"/>
        <v/>
      </c>
      <c r="Q527" s="10"/>
      <c r="R527" s="10"/>
      <c r="S527" s="16">
        <v>0</v>
      </c>
      <c r="T527" s="13"/>
      <c r="U527" s="14"/>
      <c r="V527" s="11"/>
      <c r="W527" s="10"/>
      <c r="X527" s="29"/>
      <c r="AA527" t="s">
        <v>331</v>
      </c>
      <c r="AB527">
        <v>0</v>
      </c>
      <c r="AR527" t="s">
        <v>333</v>
      </c>
    </row>
    <row r="528" spans="1:44" ht="15" customHeight="1" x14ac:dyDescent="0.35">
      <c r="A528">
        <v>3</v>
      </c>
      <c r="B528" s="26">
        <f t="shared" si="104"/>
        <v>46273.697916666657</v>
      </c>
      <c r="C528" t="s">
        <v>63</v>
      </c>
      <c r="D528">
        <v>1</v>
      </c>
      <c r="E528" s="26">
        <f t="shared" si="105"/>
        <v>46273.854166666657</v>
      </c>
      <c r="F528" s="26">
        <f t="shared" si="106"/>
        <v>46273.833333333321</v>
      </c>
      <c r="G528">
        <f t="shared" si="107"/>
        <v>0</v>
      </c>
      <c r="H528">
        <f t="shared" si="108"/>
        <v>100</v>
      </c>
      <c r="I528" s="27">
        <f t="shared" si="109"/>
        <v>3</v>
      </c>
      <c r="J528" s="28">
        <f t="shared" si="110"/>
        <v>141.30188984009047</v>
      </c>
      <c r="K528" s="29" t="str">
        <f t="shared" si="111"/>
        <v/>
      </c>
      <c r="L528" s="26" t="str">
        <f t="shared" si="112"/>
        <v/>
      </c>
      <c r="M528" t="str">
        <f t="shared" si="113"/>
        <v/>
      </c>
      <c r="N528" s="28">
        <f t="shared" si="114"/>
        <v>47.10062994669682</v>
      </c>
      <c r="O528" t="str">
        <f t="shared" si="115"/>
        <v/>
      </c>
      <c r="P528" t="str">
        <f t="shared" si="116"/>
        <v/>
      </c>
      <c r="Q528" s="10"/>
      <c r="R528" s="10"/>
      <c r="S528" s="16">
        <v>3</v>
      </c>
      <c r="T528" s="13">
        <v>141.3018898400905</v>
      </c>
      <c r="U528" s="14"/>
      <c r="V528" s="11"/>
      <c r="W528" s="10"/>
      <c r="X528" s="29"/>
      <c r="AA528" t="s">
        <v>331</v>
      </c>
      <c r="AB528">
        <v>3</v>
      </c>
      <c r="AC528">
        <v>60.151898734177209</v>
      </c>
      <c r="AD528">
        <v>261.29032258064512</v>
      </c>
      <c r="AL528">
        <v>60.151898734177209</v>
      </c>
      <c r="AM528">
        <v>261.29032258064512</v>
      </c>
      <c r="AR528" t="s">
        <v>334</v>
      </c>
    </row>
    <row r="529" spans="1:44" ht="15" customHeight="1" x14ac:dyDescent="0.35">
      <c r="A529">
        <v>3</v>
      </c>
      <c r="B529" s="26">
        <f t="shared" si="104"/>
        <v>46273.697916666657</v>
      </c>
      <c r="C529" t="s">
        <v>63</v>
      </c>
      <c r="D529">
        <v>2</v>
      </c>
      <c r="E529" s="26">
        <f t="shared" si="105"/>
        <v>46273.854166666657</v>
      </c>
      <c r="F529" s="26">
        <f t="shared" si="106"/>
        <v>46273.833333333321</v>
      </c>
      <c r="G529">
        <f t="shared" si="107"/>
        <v>1</v>
      </c>
      <c r="H529">
        <f t="shared" si="108"/>
        <v>30</v>
      </c>
      <c r="I529" s="27">
        <f t="shared" si="109"/>
        <v>1</v>
      </c>
      <c r="J529" s="28">
        <f t="shared" si="110"/>
        <v>0</v>
      </c>
      <c r="K529" s="29" t="str">
        <f t="shared" si="111"/>
        <v>NULL</v>
      </c>
      <c r="L529" s="26" t="str">
        <f t="shared" si="112"/>
        <v/>
      </c>
      <c r="M529" t="str">
        <f t="shared" si="113"/>
        <v>UNKNOWN - NO RATE</v>
      </c>
      <c r="N529" s="28" t="str">
        <f t="shared" si="114"/>
        <v>NULL</v>
      </c>
      <c r="O529" t="str">
        <f t="shared" si="115"/>
        <v/>
      </c>
      <c r="P529" t="str">
        <f t="shared" si="116"/>
        <v/>
      </c>
      <c r="Q529" s="10" t="s">
        <v>155</v>
      </c>
      <c r="R529" s="10"/>
      <c r="S529" s="16">
        <v>1</v>
      </c>
      <c r="T529" s="13">
        <v>0</v>
      </c>
      <c r="U529" s="14"/>
      <c r="V529" s="11"/>
      <c r="W529" s="10" t="s">
        <v>155</v>
      </c>
      <c r="X529" s="29"/>
      <c r="AA529" t="s">
        <v>331</v>
      </c>
      <c r="AB529">
        <v>0</v>
      </c>
      <c r="AI529" t="s">
        <v>155</v>
      </c>
      <c r="AQ529" t="s">
        <v>155</v>
      </c>
      <c r="AR529" t="s">
        <v>333</v>
      </c>
    </row>
    <row r="530" spans="1:44" ht="15" customHeight="1" x14ac:dyDescent="0.35">
      <c r="A530">
        <v>3</v>
      </c>
      <c r="B530" s="26">
        <f t="shared" si="104"/>
        <v>46273.697916666657</v>
      </c>
      <c r="C530" t="s">
        <v>63</v>
      </c>
      <c r="D530">
        <v>3</v>
      </c>
      <c r="E530" s="26">
        <f t="shared" si="105"/>
        <v>46273.854166666657</v>
      </c>
      <c r="F530" s="26">
        <f t="shared" si="106"/>
        <v>46273.833333333321</v>
      </c>
      <c r="G530">
        <f t="shared" si="107"/>
        <v>7</v>
      </c>
      <c r="H530">
        <f t="shared" si="108"/>
        <v>64</v>
      </c>
      <c r="I530" s="27">
        <f t="shared" si="109"/>
        <v>0</v>
      </c>
      <c r="J530" s="28" t="str">
        <f t="shared" si="110"/>
        <v>NULL</v>
      </c>
      <c r="K530" s="29" t="str">
        <f t="shared" si="111"/>
        <v>NULL</v>
      </c>
      <c r="L530" s="26" t="str">
        <f t="shared" si="112"/>
        <v/>
      </c>
      <c r="M530" t="str">
        <f t="shared" si="113"/>
        <v>UNKNOWN - NO RATE</v>
      </c>
      <c r="N530" s="28" t="str">
        <f t="shared" si="114"/>
        <v>NULL</v>
      </c>
      <c r="O530" t="str">
        <f t="shared" si="115"/>
        <v/>
      </c>
      <c r="P530" t="str">
        <f t="shared" si="116"/>
        <v/>
      </c>
      <c r="Q530" s="10" t="s">
        <v>155</v>
      </c>
      <c r="R530" s="10"/>
      <c r="S530" s="16">
        <v>0</v>
      </c>
      <c r="T530" s="13"/>
      <c r="U530" s="14"/>
      <c r="V530" s="11"/>
      <c r="W530" s="10" t="s">
        <v>155</v>
      </c>
      <c r="X530" s="29"/>
      <c r="AA530" t="s">
        <v>331</v>
      </c>
      <c r="AB530">
        <v>0</v>
      </c>
      <c r="AI530" t="s">
        <v>155</v>
      </c>
      <c r="AQ530" t="s">
        <v>155</v>
      </c>
      <c r="AR530" t="s">
        <v>333</v>
      </c>
    </row>
    <row r="531" spans="1:44" ht="15" customHeight="1" x14ac:dyDescent="0.35">
      <c r="A531">
        <v>3</v>
      </c>
      <c r="B531" s="26">
        <f t="shared" si="104"/>
        <v>46273.697916666657</v>
      </c>
      <c r="C531" t="s">
        <v>63</v>
      </c>
      <c r="D531">
        <v>4</v>
      </c>
      <c r="E531" s="26">
        <f t="shared" si="105"/>
        <v>46273.854166666657</v>
      </c>
      <c r="F531" s="26">
        <f t="shared" si="106"/>
        <v>46273.833333333321</v>
      </c>
      <c r="G531">
        <f t="shared" si="107"/>
        <v>3</v>
      </c>
      <c r="H531">
        <f t="shared" si="108"/>
        <v>62</v>
      </c>
      <c r="I531" s="27">
        <f t="shared" si="109"/>
        <v>0</v>
      </c>
      <c r="J531" s="28" t="str">
        <f t="shared" si="110"/>
        <v>NULL</v>
      </c>
      <c r="K531" s="29" t="str">
        <f t="shared" si="111"/>
        <v>NULL</v>
      </c>
      <c r="L531" s="26" t="str">
        <f t="shared" si="112"/>
        <v/>
      </c>
      <c r="M531" t="str">
        <f t="shared" si="113"/>
        <v>UNKNOWN - NO RATE</v>
      </c>
      <c r="N531" s="28" t="str">
        <f t="shared" si="114"/>
        <v>NULL</v>
      </c>
      <c r="O531" t="str">
        <f t="shared" si="115"/>
        <v/>
      </c>
      <c r="P531" t="str">
        <f t="shared" si="116"/>
        <v/>
      </c>
      <c r="Q531" s="10" t="s">
        <v>155</v>
      </c>
      <c r="R531" s="10"/>
      <c r="S531" s="16">
        <v>0</v>
      </c>
      <c r="T531" s="13"/>
      <c r="U531" s="14"/>
      <c r="V531" s="11"/>
      <c r="W531" s="10" t="s">
        <v>155</v>
      </c>
      <c r="X531" s="29"/>
      <c r="AA531" t="s">
        <v>331</v>
      </c>
      <c r="AB531">
        <v>0</v>
      </c>
      <c r="AI531" t="s">
        <v>155</v>
      </c>
      <c r="AQ531" t="s">
        <v>155</v>
      </c>
      <c r="AR531" t="s">
        <v>333</v>
      </c>
    </row>
    <row r="532" spans="1:44" ht="15" customHeight="1" x14ac:dyDescent="0.35">
      <c r="A532">
        <v>3</v>
      </c>
      <c r="B532" s="26">
        <f t="shared" si="104"/>
        <v>46273.697916666657</v>
      </c>
      <c r="C532" t="s">
        <v>63</v>
      </c>
      <c r="D532">
        <v>5</v>
      </c>
      <c r="E532" s="26">
        <f t="shared" si="105"/>
        <v>46273.854166666657</v>
      </c>
      <c r="F532" s="26">
        <f t="shared" si="106"/>
        <v>46273.833333333321</v>
      </c>
      <c r="G532">
        <f t="shared" si="107"/>
        <v>0</v>
      </c>
      <c r="H532">
        <f t="shared" si="108"/>
        <v>12</v>
      </c>
      <c r="I532" s="27">
        <f t="shared" si="109"/>
        <v>0</v>
      </c>
      <c r="J532" s="28" t="str">
        <f t="shared" si="110"/>
        <v>NULL</v>
      </c>
      <c r="K532" s="29" t="str">
        <f t="shared" si="111"/>
        <v/>
      </c>
      <c r="L532" s="26" t="str">
        <f t="shared" si="112"/>
        <v/>
      </c>
      <c r="M532" t="str">
        <f t="shared" si="113"/>
        <v/>
      </c>
      <c r="N532" s="28" t="str">
        <f t="shared" si="114"/>
        <v>NULL</v>
      </c>
      <c r="O532" t="str">
        <f t="shared" si="115"/>
        <v/>
      </c>
      <c r="P532" t="str">
        <f t="shared" si="116"/>
        <v/>
      </c>
      <c r="Q532" s="10"/>
      <c r="R532" s="10"/>
      <c r="S532" s="16">
        <v>0</v>
      </c>
      <c r="T532" s="13"/>
      <c r="U532" s="14"/>
      <c r="V532" s="11"/>
      <c r="W532" s="10"/>
      <c r="X532" s="29"/>
      <c r="AA532" t="s">
        <v>331</v>
      </c>
      <c r="AB532">
        <v>0</v>
      </c>
      <c r="AR532" t="s">
        <v>333</v>
      </c>
    </row>
    <row r="533" spans="1:44" ht="15" customHeight="1" x14ac:dyDescent="0.35">
      <c r="A533">
        <v>3</v>
      </c>
      <c r="B533" s="26">
        <f t="shared" si="104"/>
        <v>46273.697916666657</v>
      </c>
      <c r="C533" t="s">
        <v>63</v>
      </c>
      <c r="D533">
        <v>6</v>
      </c>
      <c r="E533" s="26">
        <f t="shared" si="105"/>
        <v>46273.854166666657</v>
      </c>
      <c r="F533" s="26">
        <f t="shared" si="106"/>
        <v>46273.833333333321</v>
      </c>
      <c r="G533">
        <f t="shared" si="107"/>
        <v>0</v>
      </c>
      <c r="H533">
        <f t="shared" si="108"/>
        <v>0</v>
      </c>
      <c r="I533" s="27">
        <f t="shared" si="109"/>
        <v>0</v>
      </c>
      <c r="J533" s="28" t="str">
        <f t="shared" si="110"/>
        <v>NULL</v>
      </c>
      <c r="K533" s="29" t="str">
        <f t="shared" si="111"/>
        <v/>
      </c>
      <c r="L533" s="26" t="str">
        <f t="shared" si="112"/>
        <v/>
      </c>
      <c r="M533" t="str">
        <f t="shared" si="113"/>
        <v/>
      </c>
      <c r="N533" s="28" t="str">
        <f t="shared" si="114"/>
        <v>NULL</v>
      </c>
      <c r="O533" t="str">
        <f t="shared" si="115"/>
        <v/>
      </c>
      <c r="P533" t="str">
        <f t="shared" si="116"/>
        <v/>
      </c>
      <c r="Q533" s="10"/>
      <c r="R533" s="10"/>
      <c r="S533" s="16">
        <v>0</v>
      </c>
      <c r="T533" s="13"/>
      <c r="U533" s="14"/>
      <c r="V533" s="11"/>
      <c r="W533" s="10"/>
      <c r="X533" s="29"/>
      <c r="AA533" t="s">
        <v>331</v>
      </c>
      <c r="AB533">
        <v>0</v>
      </c>
      <c r="AR533" t="s">
        <v>333</v>
      </c>
    </row>
    <row r="534" spans="1:44" ht="15" customHeight="1" x14ac:dyDescent="0.35">
      <c r="A534">
        <v>3</v>
      </c>
      <c r="B534" s="26">
        <f t="shared" si="104"/>
        <v>46273.697916666657</v>
      </c>
      <c r="C534" t="s">
        <v>64</v>
      </c>
      <c r="D534">
        <v>1</v>
      </c>
      <c r="E534" s="26">
        <f t="shared" si="105"/>
        <v>46273.864583333343</v>
      </c>
      <c r="F534" s="26">
        <f t="shared" si="106"/>
        <v>46273.843750000007</v>
      </c>
      <c r="G534">
        <f t="shared" si="107"/>
        <v>1</v>
      </c>
      <c r="H534">
        <f t="shared" si="108"/>
        <v>135</v>
      </c>
      <c r="I534" s="27">
        <f t="shared" si="109"/>
        <v>3</v>
      </c>
      <c r="J534" s="28">
        <f t="shared" si="110"/>
        <v>141.30188984009047</v>
      </c>
      <c r="K534" s="29">
        <f t="shared" si="111"/>
        <v>3.9808384773662546E-2</v>
      </c>
      <c r="L534" s="26">
        <f t="shared" si="112"/>
        <v>46273.737725051433</v>
      </c>
      <c r="M534" t="str">
        <f t="shared" si="113"/>
        <v>YES</v>
      </c>
      <c r="N534" s="28">
        <f t="shared" si="114"/>
        <v>47.10062994669682</v>
      </c>
      <c r="O534" t="str">
        <f t="shared" si="115"/>
        <v/>
      </c>
      <c r="P534" t="str">
        <f t="shared" si="116"/>
        <v/>
      </c>
      <c r="Q534" s="10" t="s">
        <v>151</v>
      </c>
      <c r="R534" s="10"/>
      <c r="S534" s="16">
        <v>3</v>
      </c>
      <c r="T534" s="13">
        <v>141.3018898400905</v>
      </c>
      <c r="U534" s="14">
        <v>3.9808384768518522E-2</v>
      </c>
      <c r="V534" s="11">
        <v>46273.737725051433</v>
      </c>
      <c r="W534" s="10" t="s">
        <v>151</v>
      </c>
      <c r="X534" s="29">
        <v>0</v>
      </c>
      <c r="AA534" t="s">
        <v>331</v>
      </c>
      <c r="AB534">
        <v>3</v>
      </c>
      <c r="AC534">
        <v>60.151898734177209</v>
      </c>
      <c r="AD534">
        <v>261.29032258064512</v>
      </c>
      <c r="AE534" s="54">
        <v>2.1527777777777781E-2</v>
      </c>
      <c r="AF534" s="54">
        <v>9.3513257581018527E-2</v>
      </c>
      <c r="AG534" s="53">
        <v>46273.719444444447</v>
      </c>
      <c r="AH534" s="53">
        <v>46273.791429924233</v>
      </c>
      <c r="AI534" t="s">
        <v>151</v>
      </c>
      <c r="AL534">
        <v>60.151898734177209</v>
      </c>
      <c r="AM534">
        <v>261.29032258064512</v>
      </c>
      <c r="AN534" s="54">
        <v>2.1527777777777781E-2</v>
      </c>
      <c r="AO534" s="54">
        <v>9.3513257581018527E-2</v>
      </c>
      <c r="AP534" s="53">
        <v>46273.791429924233</v>
      </c>
      <c r="AQ534" t="s">
        <v>151</v>
      </c>
      <c r="AR534" t="s">
        <v>334</v>
      </c>
    </row>
    <row r="535" spans="1:44" ht="15" customHeight="1" x14ac:dyDescent="0.35">
      <c r="A535">
        <v>3</v>
      </c>
      <c r="B535" s="26">
        <f t="shared" si="104"/>
        <v>46273.697916666657</v>
      </c>
      <c r="C535" t="s">
        <v>64</v>
      </c>
      <c r="D535">
        <v>2</v>
      </c>
      <c r="E535" s="26">
        <f t="shared" si="105"/>
        <v>46273.864583333343</v>
      </c>
      <c r="F535" s="26">
        <f t="shared" si="106"/>
        <v>46273.843750000007</v>
      </c>
      <c r="G535">
        <f t="shared" si="107"/>
        <v>0</v>
      </c>
      <c r="H535">
        <f t="shared" si="108"/>
        <v>51</v>
      </c>
      <c r="I535" s="27">
        <f t="shared" si="109"/>
        <v>1</v>
      </c>
      <c r="J535" s="28">
        <f t="shared" si="110"/>
        <v>0</v>
      </c>
      <c r="K535" s="29" t="str">
        <f t="shared" si="111"/>
        <v/>
      </c>
      <c r="L535" s="26" t="str">
        <f t="shared" si="112"/>
        <v/>
      </c>
      <c r="M535" t="str">
        <f t="shared" si="113"/>
        <v/>
      </c>
      <c r="N535" s="28" t="str">
        <f t="shared" si="114"/>
        <v>NULL</v>
      </c>
      <c r="O535" t="str">
        <f t="shared" si="115"/>
        <v/>
      </c>
      <c r="P535" t="str">
        <f t="shared" si="116"/>
        <v/>
      </c>
      <c r="Q535" s="10"/>
      <c r="R535" s="10"/>
      <c r="S535" s="16">
        <v>1</v>
      </c>
      <c r="T535" s="13">
        <v>0</v>
      </c>
      <c r="U535" s="14"/>
      <c r="V535" s="11"/>
      <c r="W535" s="10"/>
      <c r="X535" s="29"/>
      <c r="AA535" t="s">
        <v>331</v>
      </c>
      <c r="AB535">
        <v>0</v>
      </c>
      <c r="AR535" t="s">
        <v>333</v>
      </c>
    </row>
    <row r="536" spans="1:44" ht="15" customHeight="1" x14ac:dyDescent="0.35">
      <c r="A536">
        <v>3</v>
      </c>
      <c r="B536" s="26">
        <f t="shared" si="104"/>
        <v>46273.697916666657</v>
      </c>
      <c r="C536" t="s">
        <v>64</v>
      </c>
      <c r="D536">
        <v>3</v>
      </c>
      <c r="E536" s="26">
        <f t="shared" si="105"/>
        <v>46273.864583333343</v>
      </c>
      <c r="F536" s="26">
        <f t="shared" si="106"/>
        <v>46273.843750000007</v>
      </c>
      <c r="G536">
        <f t="shared" si="107"/>
        <v>0</v>
      </c>
      <c r="H536">
        <f t="shared" si="108"/>
        <v>83</v>
      </c>
      <c r="I536" s="27">
        <f t="shared" si="109"/>
        <v>0</v>
      </c>
      <c r="J536" s="28" t="str">
        <f t="shared" si="110"/>
        <v>NULL</v>
      </c>
      <c r="K536" s="29" t="str">
        <f t="shared" si="111"/>
        <v/>
      </c>
      <c r="L536" s="26" t="str">
        <f t="shared" si="112"/>
        <v/>
      </c>
      <c r="M536" t="str">
        <f t="shared" si="113"/>
        <v/>
      </c>
      <c r="N536" s="28" t="str">
        <f t="shared" si="114"/>
        <v>NULL</v>
      </c>
      <c r="O536" t="str">
        <f t="shared" si="115"/>
        <v/>
      </c>
      <c r="P536" t="str">
        <f t="shared" si="116"/>
        <v/>
      </c>
      <c r="Q536" s="10"/>
      <c r="R536" s="10"/>
      <c r="S536" s="16">
        <v>0</v>
      </c>
      <c r="T536" s="13"/>
      <c r="U536" s="14"/>
      <c r="V536" s="11"/>
      <c r="W536" s="10"/>
      <c r="X536" s="29"/>
      <c r="AA536" t="s">
        <v>331</v>
      </c>
      <c r="AB536">
        <v>0</v>
      </c>
      <c r="AR536" t="s">
        <v>333</v>
      </c>
    </row>
    <row r="537" spans="1:44" ht="15" customHeight="1" x14ac:dyDescent="0.35">
      <c r="A537">
        <v>3</v>
      </c>
      <c r="B537" s="26">
        <f t="shared" si="104"/>
        <v>46273.697916666657</v>
      </c>
      <c r="C537" t="s">
        <v>64</v>
      </c>
      <c r="D537">
        <v>4</v>
      </c>
      <c r="E537" s="26">
        <f t="shared" si="105"/>
        <v>46273.864583333343</v>
      </c>
      <c r="F537" s="26">
        <f t="shared" si="106"/>
        <v>46273.843750000007</v>
      </c>
      <c r="G537">
        <f t="shared" si="107"/>
        <v>3</v>
      </c>
      <c r="H537">
        <f t="shared" si="108"/>
        <v>82</v>
      </c>
      <c r="I537" s="27">
        <f t="shared" si="109"/>
        <v>0</v>
      </c>
      <c r="J537" s="28" t="str">
        <f t="shared" si="110"/>
        <v>NULL</v>
      </c>
      <c r="K537" s="29" t="str">
        <f t="shared" si="111"/>
        <v>NULL</v>
      </c>
      <c r="L537" s="26" t="str">
        <f t="shared" si="112"/>
        <v/>
      </c>
      <c r="M537" t="str">
        <f t="shared" si="113"/>
        <v>UNKNOWN - NO RATE</v>
      </c>
      <c r="N537" s="28" t="str">
        <f t="shared" si="114"/>
        <v>NULL</v>
      </c>
      <c r="O537" t="str">
        <f t="shared" si="115"/>
        <v/>
      </c>
      <c r="P537" t="str">
        <f t="shared" si="116"/>
        <v/>
      </c>
      <c r="Q537" s="10" t="s">
        <v>155</v>
      </c>
      <c r="R537" s="10"/>
      <c r="S537" s="16">
        <v>0</v>
      </c>
      <c r="T537" s="13"/>
      <c r="U537" s="14"/>
      <c r="V537" s="11"/>
      <c r="W537" s="10" t="s">
        <v>155</v>
      </c>
      <c r="X537" s="29"/>
      <c r="AA537" t="s">
        <v>331</v>
      </c>
      <c r="AB537">
        <v>0</v>
      </c>
      <c r="AI537" t="s">
        <v>155</v>
      </c>
      <c r="AQ537" t="s">
        <v>155</v>
      </c>
      <c r="AR537" t="s">
        <v>333</v>
      </c>
    </row>
    <row r="538" spans="1:44" ht="15" customHeight="1" x14ac:dyDescent="0.35">
      <c r="A538">
        <v>3</v>
      </c>
      <c r="B538" s="26">
        <f t="shared" si="104"/>
        <v>46273.697916666657</v>
      </c>
      <c r="C538" t="s">
        <v>64</v>
      </c>
      <c r="D538">
        <v>5</v>
      </c>
      <c r="E538" s="26">
        <f t="shared" si="105"/>
        <v>46273.864583333343</v>
      </c>
      <c r="F538" s="26">
        <f t="shared" si="106"/>
        <v>46273.843750000007</v>
      </c>
      <c r="G538">
        <f t="shared" si="107"/>
        <v>0</v>
      </c>
      <c r="H538">
        <f t="shared" si="108"/>
        <v>14</v>
      </c>
      <c r="I538" s="27">
        <f t="shared" si="109"/>
        <v>0</v>
      </c>
      <c r="J538" s="28" t="str">
        <f t="shared" si="110"/>
        <v>NULL</v>
      </c>
      <c r="K538" s="29" t="str">
        <f t="shared" si="111"/>
        <v/>
      </c>
      <c r="L538" s="26" t="str">
        <f t="shared" si="112"/>
        <v/>
      </c>
      <c r="M538" t="str">
        <f t="shared" si="113"/>
        <v/>
      </c>
      <c r="N538" s="28" t="str">
        <f t="shared" si="114"/>
        <v>NULL</v>
      </c>
      <c r="O538" t="str">
        <f t="shared" si="115"/>
        <v/>
      </c>
      <c r="P538" t="str">
        <f t="shared" si="116"/>
        <v/>
      </c>
      <c r="Q538" s="10"/>
      <c r="R538" s="10"/>
      <c r="S538" s="16">
        <v>0</v>
      </c>
      <c r="T538" s="13"/>
      <c r="U538" s="14"/>
      <c r="V538" s="11"/>
      <c r="W538" s="10"/>
      <c r="X538" s="29"/>
      <c r="AA538" t="s">
        <v>331</v>
      </c>
      <c r="AB538">
        <v>0</v>
      </c>
      <c r="AR538" t="s">
        <v>333</v>
      </c>
    </row>
    <row r="539" spans="1:44" ht="15" customHeight="1" x14ac:dyDescent="0.35">
      <c r="A539">
        <v>3</v>
      </c>
      <c r="B539" s="26">
        <f t="shared" si="104"/>
        <v>46273.697916666657</v>
      </c>
      <c r="C539" t="s">
        <v>64</v>
      </c>
      <c r="D539">
        <v>6</v>
      </c>
      <c r="E539" s="26">
        <f t="shared" si="105"/>
        <v>46273.864583333343</v>
      </c>
      <c r="F539" s="26">
        <f t="shared" si="106"/>
        <v>46273.843750000007</v>
      </c>
      <c r="G539">
        <f t="shared" si="107"/>
        <v>0</v>
      </c>
      <c r="H539">
        <f t="shared" si="108"/>
        <v>0</v>
      </c>
      <c r="I539" s="27">
        <f t="shared" si="109"/>
        <v>0</v>
      </c>
      <c r="J539" s="28" t="str">
        <f t="shared" si="110"/>
        <v>NULL</v>
      </c>
      <c r="K539" s="29" t="str">
        <f t="shared" si="111"/>
        <v/>
      </c>
      <c r="L539" s="26" t="str">
        <f t="shared" si="112"/>
        <v/>
      </c>
      <c r="M539" t="str">
        <f t="shared" si="113"/>
        <v/>
      </c>
      <c r="N539" s="28" t="str">
        <f t="shared" si="114"/>
        <v>NULL</v>
      </c>
      <c r="O539" t="str">
        <f t="shared" si="115"/>
        <v/>
      </c>
      <c r="P539" t="str">
        <f t="shared" si="116"/>
        <v/>
      </c>
      <c r="Q539" s="10"/>
      <c r="R539" s="10"/>
      <c r="S539" s="16">
        <v>0</v>
      </c>
      <c r="T539" s="13"/>
      <c r="U539" s="14"/>
      <c r="V539" s="11"/>
      <c r="W539" s="10"/>
      <c r="X539" s="29"/>
      <c r="AA539" t="s">
        <v>331</v>
      </c>
      <c r="AB539">
        <v>0</v>
      </c>
      <c r="AR539" t="s">
        <v>333</v>
      </c>
    </row>
    <row r="540" spans="1:44" ht="15" customHeight="1" x14ac:dyDescent="0.35">
      <c r="A540">
        <v>3</v>
      </c>
      <c r="B540" s="26">
        <f t="shared" si="104"/>
        <v>46273.697916666657</v>
      </c>
      <c r="C540" t="s">
        <v>65</v>
      </c>
      <c r="D540">
        <v>1</v>
      </c>
      <c r="E540" s="26">
        <f t="shared" si="105"/>
        <v>46273.864583333343</v>
      </c>
      <c r="F540" s="26">
        <f t="shared" si="106"/>
        <v>46273.843750000007</v>
      </c>
      <c r="G540">
        <f t="shared" si="107"/>
        <v>5</v>
      </c>
      <c r="H540">
        <f t="shared" si="108"/>
        <v>135</v>
      </c>
      <c r="I540" s="27">
        <f t="shared" si="109"/>
        <v>3</v>
      </c>
      <c r="J540" s="28">
        <f t="shared" si="110"/>
        <v>141.30188984009047</v>
      </c>
      <c r="K540" s="29">
        <f t="shared" si="111"/>
        <v>3.9808384773662546E-2</v>
      </c>
      <c r="L540" s="26">
        <f t="shared" si="112"/>
        <v>46273.737725051433</v>
      </c>
      <c r="M540" t="str">
        <f t="shared" si="113"/>
        <v>YES</v>
      </c>
      <c r="N540" s="28">
        <f t="shared" si="114"/>
        <v>47.10062994669682</v>
      </c>
      <c r="O540" t="str">
        <f t="shared" si="115"/>
        <v/>
      </c>
      <c r="P540" t="str">
        <f t="shared" si="116"/>
        <v/>
      </c>
      <c r="Q540" s="10" t="s">
        <v>151</v>
      </c>
      <c r="R540" s="10"/>
      <c r="S540" s="16">
        <v>3</v>
      </c>
      <c r="T540" s="13">
        <v>141.3018898400905</v>
      </c>
      <c r="U540" s="14">
        <v>3.9808384768518522E-2</v>
      </c>
      <c r="V540" s="11">
        <v>46273.737725051433</v>
      </c>
      <c r="W540" s="10" t="s">
        <v>151</v>
      </c>
      <c r="X540" s="29">
        <v>0</v>
      </c>
      <c r="AA540" t="s">
        <v>331</v>
      </c>
      <c r="AB540">
        <v>3</v>
      </c>
      <c r="AC540">
        <v>60.151898734177209</v>
      </c>
      <c r="AD540">
        <v>261.29032258064512</v>
      </c>
      <c r="AE540" s="54">
        <v>2.1527777777777781E-2</v>
      </c>
      <c r="AF540" s="54">
        <v>9.3513257581018527E-2</v>
      </c>
      <c r="AG540" s="53">
        <v>46273.719444444447</v>
      </c>
      <c r="AH540" s="53">
        <v>46273.791429924233</v>
      </c>
      <c r="AI540" t="s">
        <v>151</v>
      </c>
      <c r="AL540">
        <v>60.151898734177209</v>
      </c>
      <c r="AM540">
        <v>261.29032258064512</v>
      </c>
      <c r="AN540" s="54">
        <v>2.1527777777777781E-2</v>
      </c>
      <c r="AO540" s="54">
        <v>9.3513257581018527E-2</v>
      </c>
      <c r="AP540" s="53">
        <v>46273.791429924233</v>
      </c>
      <c r="AQ540" t="s">
        <v>151</v>
      </c>
      <c r="AR540" t="s">
        <v>334</v>
      </c>
    </row>
    <row r="541" spans="1:44" ht="15" customHeight="1" x14ac:dyDescent="0.35">
      <c r="A541">
        <v>3</v>
      </c>
      <c r="B541" s="26">
        <f t="shared" si="104"/>
        <v>46273.697916666657</v>
      </c>
      <c r="C541" t="s">
        <v>65</v>
      </c>
      <c r="D541">
        <v>2</v>
      </c>
      <c r="E541" s="26">
        <f t="shared" si="105"/>
        <v>46273.864583333343</v>
      </c>
      <c r="F541" s="26">
        <f t="shared" si="106"/>
        <v>46273.843750000007</v>
      </c>
      <c r="G541">
        <f t="shared" si="107"/>
        <v>6</v>
      </c>
      <c r="H541">
        <f t="shared" si="108"/>
        <v>51</v>
      </c>
      <c r="I541" s="27">
        <f t="shared" si="109"/>
        <v>1</v>
      </c>
      <c r="J541" s="28">
        <f t="shared" si="110"/>
        <v>0</v>
      </c>
      <c r="K541" s="29" t="str">
        <f t="shared" si="111"/>
        <v>NULL</v>
      </c>
      <c r="L541" s="26" t="str">
        <f t="shared" si="112"/>
        <v/>
      </c>
      <c r="M541" t="str">
        <f t="shared" si="113"/>
        <v>UNKNOWN - NO RATE</v>
      </c>
      <c r="N541" s="28" t="str">
        <f t="shared" si="114"/>
        <v>NULL</v>
      </c>
      <c r="O541" t="str">
        <f t="shared" si="115"/>
        <v/>
      </c>
      <c r="P541" t="str">
        <f t="shared" si="116"/>
        <v/>
      </c>
      <c r="Q541" s="10" t="s">
        <v>155</v>
      </c>
      <c r="R541" s="10"/>
      <c r="S541" s="16">
        <v>1</v>
      </c>
      <c r="T541" s="13">
        <v>0</v>
      </c>
      <c r="U541" s="14"/>
      <c r="V541" s="11"/>
      <c r="W541" s="10" t="s">
        <v>155</v>
      </c>
      <c r="X541" s="29"/>
      <c r="AA541" t="s">
        <v>331</v>
      </c>
      <c r="AB541">
        <v>0</v>
      </c>
      <c r="AI541" t="s">
        <v>155</v>
      </c>
      <c r="AQ541" t="s">
        <v>155</v>
      </c>
      <c r="AR541" t="s">
        <v>333</v>
      </c>
    </row>
    <row r="542" spans="1:44" ht="15" customHeight="1" x14ac:dyDescent="0.35">
      <c r="A542">
        <v>3</v>
      </c>
      <c r="B542" s="26">
        <f t="shared" si="104"/>
        <v>46273.697916666657</v>
      </c>
      <c r="C542" t="s">
        <v>65</v>
      </c>
      <c r="D542">
        <v>3</v>
      </c>
      <c r="E542" s="26">
        <f t="shared" si="105"/>
        <v>46273.864583333343</v>
      </c>
      <c r="F542" s="26">
        <f t="shared" si="106"/>
        <v>46273.843750000007</v>
      </c>
      <c r="G542">
        <f t="shared" si="107"/>
        <v>0</v>
      </c>
      <c r="H542">
        <f t="shared" si="108"/>
        <v>83</v>
      </c>
      <c r="I542" s="27">
        <f t="shared" si="109"/>
        <v>0</v>
      </c>
      <c r="J542" s="28" t="str">
        <f t="shared" si="110"/>
        <v>NULL</v>
      </c>
      <c r="K542" s="29" t="str">
        <f t="shared" si="111"/>
        <v/>
      </c>
      <c r="L542" s="26" t="str">
        <f t="shared" si="112"/>
        <v/>
      </c>
      <c r="M542" t="str">
        <f t="shared" si="113"/>
        <v/>
      </c>
      <c r="N542" s="28" t="str">
        <f t="shared" si="114"/>
        <v>NULL</v>
      </c>
      <c r="O542" t="str">
        <f t="shared" si="115"/>
        <v/>
      </c>
      <c r="P542" t="str">
        <f t="shared" si="116"/>
        <v/>
      </c>
      <c r="Q542" s="10"/>
      <c r="R542" s="10"/>
      <c r="S542" s="16">
        <v>0</v>
      </c>
      <c r="T542" s="13"/>
      <c r="U542" s="14"/>
      <c r="V542" s="11"/>
      <c r="W542" s="10"/>
      <c r="X542" s="29"/>
      <c r="AA542" t="s">
        <v>331</v>
      </c>
      <c r="AB542">
        <v>0</v>
      </c>
      <c r="AR542" t="s">
        <v>333</v>
      </c>
    </row>
    <row r="543" spans="1:44" ht="15" customHeight="1" x14ac:dyDescent="0.35">
      <c r="A543">
        <v>3</v>
      </c>
      <c r="B543" s="26">
        <f t="shared" si="104"/>
        <v>46273.697916666657</v>
      </c>
      <c r="C543" t="s">
        <v>65</v>
      </c>
      <c r="D543">
        <v>4</v>
      </c>
      <c r="E543" s="26">
        <f t="shared" si="105"/>
        <v>46273.864583333343</v>
      </c>
      <c r="F543" s="26">
        <f t="shared" si="106"/>
        <v>46273.843750000007</v>
      </c>
      <c r="G543">
        <f t="shared" si="107"/>
        <v>1</v>
      </c>
      <c r="H543">
        <f t="shared" si="108"/>
        <v>82</v>
      </c>
      <c r="I543" s="27">
        <f t="shared" si="109"/>
        <v>0</v>
      </c>
      <c r="J543" s="28" t="str">
        <f t="shared" si="110"/>
        <v>NULL</v>
      </c>
      <c r="K543" s="29" t="str">
        <f t="shared" si="111"/>
        <v>NULL</v>
      </c>
      <c r="L543" s="26" t="str">
        <f t="shared" si="112"/>
        <v/>
      </c>
      <c r="M543" t="str">
        <f t="shared" si="113"/>
        <v>UNKNOWN - NO RATE</v>
      </c>
      <c r="N543" s="28" t="str">
        <f t="shared" si="114"/>
        <v>NULL</v>
      </c>
      <c r="O543" t="str">
        <f t="shared" si="115"/>
        <v/>
      </c>
      <c r="P543" t="str">
        <f t="shared" si="116"/>
        <v/>
      </c>
      <c r="Q543" s="10" t="s">
        <v>155</v>
      </c>
      <c r="R543" s="10"/>
      <c r="S543" s="16">
        <v>0</v>
      </c>
      <c r="T543" s="13"/>
      <c r="U543" s="14"/>
      <c r="V543" s="11"/>
      <c r="W543" s="10" t="s">
        <v>155</v>
      </c>
      <c r="X543" s="29"/>
      <c r="AA543" t="s">
        <v>331</v>
      </c>
      <c r="AB543">
        <v>0</v>
      </c>
      <c r="AI543" t="s">
        <v>155</v>
      </c>
      <c r="AQ543" t="s">
        <v>155</v>
      </c>
      <c r="AR543" t="s">
        <v>333</v>
      </c>
    </row>
    <row r="544" spans="1:44" ht="15" customHeight="1" x14ac:dyDescent="0.35">
      <c r="A544">
        <v>3</v>
      </c>
      <c r="B544" s="26">
        <f t="shared" si="104"/>
        <v>46273.697916666657</v>
      </c>
      <c r="C544" t="s">
        <v>65</v>
      </c>
      <c r="D544">
        <v>5</v>
      </c>
      <c r="E544" s="26">
        <f t="shared" si="105"/>
        <v>46273.864583333343</v>
      </c>
      <c r="F544" s="26">
        <f t="shared" si="106"/>
        <v>46273.843750000007</v>
      </c>
      <c r="G544">
        <f t="shared" si="107"/>
        <v>0</v>
      </c>
      <c r="H544">
        <f t="shared" si="108"/>
        <v>14</v>
      </c>
      <c r="I544" s="27">
        <f t="shared" si="109"/>
        <v>0</v>
      </c>
      <c r="J544" s="28" t="str">
        <f t="shared" si="110"/>
        <v>NULL</v>
      </c>
      <c r="K544" s="29" t="str">
        <f t="shared" si="111"/>
        <v/>
      </c>
      <c r="L544" s="26" t="str">
        <f t="shared" si="112"/>
        <v/>
      </c>
      <c r="M544" t="str">
        <f t="shared" si="113"/>
        <v/>
      </c>
      <c r="N544" s="28" t="str">
        <f t="shared" si="114"/>
        <v>NULL</v>
      </c>
      <c r="O544" t="str">
        <f t="shared" si="115"/>
        <v/>
      </c>
      <c r="P544" t="str">
        <f t="shared" si="116"/>
        <v/>
      </c>
      <c r="Q544" s="10"/>
      <c r="R544" s="10"/>
      <c r="S544" s="16">
        <v>0</v>
      </c>
      <c r="T544" s="13"/>
      <c r="U544" s="14"/>
      <c r="V544" s="11"/>
      <c r="W544" s="10"/>
      <c r="X544" s="29"/>
      <c r="AA544" t="s">
        <v>331</v>
      </c>
      <c r="AB544">
        <v>0</v>
      </c>
      <c r="AR544" t="s">
        <v>333</v>
      </c>
    </row>
    <row r="545" spans="1:44" ht="15" customHeight="1" x14ac:dyDescent="0.35">
      <c r="A545">
        <v>3</v>
      </c>
      <c r="B545" s="26">
        <f t="shared" si="104"/>
        <v>46273.697916666657</v>
      </c>
      <c r="C545" t="s">
        <v>65</v>
      </c>
      <c r="D545">
        <v>6</v>
      </c>
      <c r="E545" s="26">
        <f t="shared" si="105"/>
        <v>46273.864583333343</v>
      </c>
      <c r="F545" s="26">
        <f t="shared" si="106"/>
        <v>46273.843750000007</v>
      </c>
      <c r="G545">
        <f t="shared" si="107"/>
        <v>0</v>
      </c>
      <c r="H545">
        <f t="shared" si="108"/>
        <v>0</v>
      </c>
      <c r="I545" s="27">
        <f t="shared" si="109"/>
        <v>0</v>
      </c>
      <c r="J545" s="28" t="str">
        <f t="shared" si="110"/>
        <v>NULL</v>
      </c>
      <c r="K545" s="29" t="str">
        <f t="shared" si="111"/>
        <v/>
      </c>
      <c r="L545" s="26" t="str">
        <f t="shared" si="112"/>
        <v/>
      </c>
      <c r="M545" t="str">
        <f t="shared" si="113"/>
        <v/>
      </c>
      <c r="N545" s="28" t="str">
        <f t="shared" si="114"/>
        <v>NULL</v>
      </c>
      <c r="O545" t="str">
        <f t="shared" si="115"/>
        <v/>
      </c>
      <c r="P545" t="str">
        <f t="shared" si="116"/>
        <v/>
      </c>
      <c r="Q545" s="10"/>
      <c r="R545" s="10"/>
      <c r="S545" s="16">
        <v>0</v>
      </c>
      <c r="T545" s="13"/>
      <c r="U545" s="14"/>
      <c r="V545" s="11"/>
      <c r="W545" s="10"/>
      <c r="X545" s="29"/>
      <c r="AA545" t="s">
        <v>331</v>
      </c>
      <c r="AB545">
        <v>0</v>
      </c>
      <c r="AR545" t="s">
        <v>333</v>
      </c>
    </row>
    <row r="546" spans="1:44" ht="15" customHeight="1" x14ac:dyDescent="0.35">
      <c r="A546">
        <v>3</v>
      </c>
      <c r="B546" s="26">
        <f t="shared" si="104"/>
        <v>46273.697916666657</v>
      </c>
      <c r="C546" t="s">
        <v>66</v>
      </c>
      <c r="D546">
        <v>1</v>
      </c>
      <c r="E546" s="26">
        <f t="shared" si="105"/>
        <v>46273.864583333343</v>
      </c>
      <c r="F546" s="26">
        <f t="shared" si="106"/>
        <v>46273.843750000007</v>
      </c>
      <c r="G546">
        <f t="shared" si="107"/>
        <v>4</v>
      </c>
      <c r="H546">
        <f t="shared" si="108"/>
        <v>135</v>
      </c>
      <c r="I546" s="27">
        <f t="shared" si="109"/>
        <v>3</v>
      </c>
      <c r="J546" s="28">
        <f t="shared" si="110"/>
        <v>141.30188984009047</v>
      </c>
      <c r="K546" s="29">
        <f t="shared" si="111"/>
        <v>3.9808384773662546E-2</v>
      </c>
      <c r="L546" s="26">
        <f t="shared" si="112"/>
        <v>46273.737725051433</v>
      </c>
      <c r="M546" t="str">
        <f t="shared" si="113"/>
        <v>YES</v>
      </c>
      <c r="N546" s="28">
        <f t="shared" si="114"/>
        <v>47.10062994669682</v>
      </c>
      <c r="O546" t="str">
        <f t="shared" si="115"/>
        <v/>
      </c>
      <c r="P546" t="str">
        <f t="shared" si="116"/>
        <v/>
      </c>
      <c r="Q546" s="10" t="s">
        <v>151</v>
      </c>
      <c r="R546" s="10"/>
      <c r="S546" s="16">
        <v>3</v>
      </c>
      <c r="T546" s="13">
        <v>141.3018898400905</v>
      </c>
      <c r="U546" s="14">
        <v>3.9808384768518522E-2</v>
      </c>
      <c r="V546" s="11">
        <v>46273.737725051433</v>
      </c>
      <c r="W546" s="10" t="s">
        <v>151</v>
      </c>
      <c r="X546" s="29">
        <v>0</v>
      </c>
      <c r="AA546" t="s">
        <v>331</v>
      </c>
      <c r="AB546">
        <v>3</v>
      </c>
      <c r="AC546">
        <v>60.151898734177209</v>
      </c>
      <c r="AD546">
        <v>261.29032258064512</v>
      </c>
      <c r="AE546" s="54">
        <v>2.1527777777777781E-2</v>
      </c>
      <c r="AF546" s="54">
        <v>9.3513257581018527E-2</v>
      </c>
      <c r="AG546" s="53">
        <v>46273.719444444447</v>
      </c>
      <c r="AH546" s="53">
        <v>46273.791429924233</v>
      </c>
      <c r="AI546" t="s">
        <v>151</v>
      </c>
      <c r="AL546">
        <v>60.151898734177209</v>
      </c>
      <c r="AM546">
        <v>261.29032258064512</v>
      </c>
      <c r="AN546" s="54">
        <v>2.1527777777777781E-2</v>
      </c>
      <c r="AO546" s="54">
        <v>9.3513257581018527E-2</v>
      </c>
      <c r="AP546" s="53">
        <v>46273.791429924233</v>
      </c>
      <c r="AQ546" t="s">
        <v>151</v>
      </c>
      <c r="AR546" t="s">
        <v>334</v>
      </c>
    </row>
    <row r="547" spans="1:44" ht="15" customHeight="1" x14ac:dyDescent="0.35">
      <c r="A547">
        <v>3</v>
      </c>
      <c r="B547" s="26">
        <f t="shared" si="104"/>
        <v>46273.697916666657</v>
      </c>
      <c r="C547" t="s">
        <v>66</v>
      </c>
      <c r="D547">
        <v>2</v>
      </c>
      <c r="E547" s="26">
        <f t="shared" si="105"/>
        <v>46273.864583333343</v>
      </c>
      <c r="F547" s="26">
        <f t="shared" si="106"/>
        <v>46273.843750000007</v>
      </c>
      <c r="G547">
        <f t="shared" si="107"/>
        <v>12</v>
      </c>
      <c r="H547">
        <f t="shared" si="108"/>
        <v>51</v>
      </c>
      <c r="I547" s="27">
        <f t="shared" si="109"/>
        <v>1</v>
      </c>
      <c r="J547" s="28">
        <f t="shared" si="110"/>
        <v>0</v>
      </c>
      <c r="K547" s="29" t="str">
        <f t="shared" si="111"/>
        <v>NULL</v>
      </c>
      <c r="L547" s="26" t="str">
        <f t="shared" si="112"/>
        <v/>
      </c>
      <c r="M547" t="str">
        <f t="shared" si="113"/>
        <v>UNKNOWN - NO RATE</v>
      </c>
      <c r="N547" s="28" t="str">
        <f t="shared" si="114"/>
        <v>NULL</v>
      </c>
      <c r="O547" t="str">
        <f t="shared" si="115"/>
        <v/>
      </c>
      <c r="P547" t="str">
        <f t="shared" si="116"/>
        <v/>
      </c>
      <c r="Q547" s="10" t="s">
        <v>155</v>
      </c>
      <c r="R547" s="10"/>
      <c r="S547" s="16">
        <v>1</v>
      </c>
      <c r="T547" s="13">
        <v>0</v>
      </c>
      <c r="U547" s="14"/>
      <c r="V547" s="11"/>
      <c r="W547" s="10" t="s">
        <v>155</v>
      </c>
      <c r="X547" s="29"/>
      <c r="AA547" t="s">
        <v>331</v>
      </c>
      <c r="AB547">
        <v>0</v>
      </c>
      <c r="AI547" t="s">
        <v>155</v>
      </c>
      <c r="AQ547" t="s">
        <v>155</v>
      </c>
      <c r="AR547" t="s">
        <v>333</v>
      </c>
    </row>
    <row r="548" spans="1:44" ht="15" customHeight="1" x14ac:dyDescent="0.35">
      <c r="A548">
        <v>3</v>
      </c>
      <c r="B548" s="26">
        <f t="shared" si="104"/>
        <v>46273.697916666657</v>
      </c>
      <c r="C548" t="s">
        <v>66</v>
      </c>
      <c r="D548">
        <v>3</v>
      </c>
      <c r="E548" s="26">
        <f t="shared" si="105"/>
        <v>46273.864583333343</v>
      </c>
      <c r="F548" s="26">
        <f t="shared" si="106"/>
        <v>46273.843750000007</v>
      </c>
      <c r="G548">
        <f t="shared" si="107"/>
        <v>6</v>
      </c>
      <c r="H548">
        <f t="shared" si="108"/>
        <v>83</v>
      </c>
      <c r="I548" s="27">
        <f t="shared" si="109"/>
        <v>0</v>
      </c>
      <c r="J548" s="28" t="str">
        <f t="shared" si="110"/>
        <v>NULL</v>
      </c>
      <c r="K548" s="29" t="str">
        <f t="shared" si="111"/>
        <v>NULL</v>
      </c>
      <c r="L548" s="26" t="str">
        <f t="shared" si="112"/>
        <v/>
      </c>
      <c r="M548" t="str">
        <f t="shared" si="113"/>
        <v>UNKNOWN - NO RATE</v>
      </c>
      <c r="N548" s="28" t="str">
        <f t="shared" si="114"/>
        <v>NULL</v>
      </c>
      <c r="O548" t="str">
        <f t="shared" si="115"/>
        <v/>
      </c>
      <c r="P548" t="str">
        <f t="shared" si="116"/>
        <v/>
      </c>
      <c r="Q548" s="10" t="s">
        <v>155</v>
      </c>
      <c r="R548" s="10"/>
      <c r="S548" s="16">
        <v>0</v>
      </c>
      <c r="T548" s="13"/>
      <c r="U548" s="14"/>
      <c r="V548" s="11"/>
      <c r="W548" s="10" t="s">
        <v>155</v>
      </c>
      <c r="X548" s="29"/>
      <c r="AA548" t="s">
        <v>331</v>
      </c>
      <c r="AB548">
        <v>0</v>
      </c>
      <c r="AI548" t="s">
        <v>155</v>
      </c>
      <c r="AQ548" t="s">
        <v>155</v>
      </c>
      <c r="AR548" t="s">
        <v>333</v>
      </c>
    </row>
    <row r="549" spans="1:44" ht="15" customHeight="1" x14ac:dyDescent="0.35">
      <c r="A549">
        <v>3</v>
      </c>
      <c r="B549" s="26">
        <f t="shared" si="104"/>
        <v>46273.697916666657</v>
      </c>
      <c r="C549" t="s">
        <v>66</v>
      </c>
      <c r="D549">
        <v>4</v>
      </c>
      <c r="E549" s="26">
        <f t="shared" si="105"/>
        <v>46273.864583333343</v>
      </c>
      <c r="F549" s="26">
        <f t="shared" si="106"/>
        <v>46273.843750000007</v>
      </c>
      <c r="G549">
        <f t="shared" si="107"/>
        <v>4</v>
      </c>
      <c r="H549">
        <f t="shared" si="108"/>
        <v>82</v>
      </c>
      <c r="I549" s="27">
        <f t="shared" si="109"/>
        <v>0</v>
      </c>
      <c r="J549" s="28" t="str">
        <f t="shared" si="110"/>
        <v>NULL</v>
      </c>
      <c r="K549" s="29" t="str">
        <f t="shared" si="111"/>
        <v>NULL</v>
      </c>
      <c r="L549" s="26" t="str">
        <f t="shared" si="112"/>
        <v/>
      </c>
      <c r="M549" t="str">
        <f t="shared" si="113"/>
        <v>UNKNOWN - NO RATE</v>
      </c>
      <c r="N549" s="28" t="str">
        <f t="shared" si="114"/>
        <v>NULL</v>
      </c>
      <c r="O549" t="str">
        <f t="shared" si="115"/>
        <v/>
      </c>
      <c r="P549" t="str">
        <f t="shared" si="116"/>
        <v/>
      </c>
      <c r="Q549" s="10" t="s">
        <v>155</v>
      </c>
      <c r="R549" s="10"/>
      <c r="S549" s="16">
        <v>0</v>
      </c>
      <c r="T549" s="13"/>
      <c r="U549" s="14"/>
      <c r="V549" s="11"/>
      <c r="W549" s="10" t="s">
        <v>155</v>
      </c>
      <c r="X549" s="29"/>
      <c r="AA549" t="s">
        <v>331</v>
      </c>
      <c r="AB549">
        <v>0</v>
      </c>
      <c r="AI549" t="s">
        <v>155</v>
      </c>
      <c r="AQ549" t="s">
        <v>155</v>
      </c>
      <c r="AR549" t="s">
        <v>333</v>
      </c>
    </row>
    <row r="550" spans="1:44" ht="15" customHeight="1" x14ac:dyDescent="0.35">
      <c r="A550">
        <v>3</v>
      </c>
      <c r="B550" s="26">
        <f t="shared" si="104"/>
        <v>46273.697916666657</v>
      </c>
      <c r="C550" t="s">
        <v>66</v>
      </c>
      <c r="D550">
        <v>5</v>
      </c>
      <c r="E550" s="26">
        <f t="shared" si="105"/>
        <v>46273.864583333343</v>
      </c>
      <c r="F550" s="26">
        <f t="shared" si="106"/>
        <v>46273.843750000007</v>
      </c>
      <c r="G550">
        <f t="shared" si="107"/>
        <v>2</v>
      </c>
      <c r="H550">
        <f t="shared" si="108"/>
        <v>14</v>
      </c>
      <c r="I550" s="27">
        <f t="shared" si="109"/>
        <v>0</v>
      </c>
      <c r="J550" s="28" t="str">
        <f t="shared" si="110"/>
        <v>NULL</v>
      </c>
      <c r="K550" s="29" t="str">
        <f t="shared" si="111"/>
        <v>NULL</v>
      </c>
      <c r="L550" s="26" t="str">
        <f t="shared" si="112"/>
        <v/>
      </c>
      <c r="M550" t="str">
        <f t="shared" si="113"/>
        <v>UNKNOWN - NO RATE</v>
      </c>
      <c r="N550" s="28" t="str">
        <f t="shared" si="114"/>
        <v>NULL</v>
      </c>
      <c r="O550" t="str">
        <f t="shared" si="115"/>
        <v/>
      </c>
      <c r="P550" t="str">
        <f t="shared" si="116"/>
        <v/>
      </c>
      <c r="Q550" s="10" t="s">
        <v>155</v>
      </c>
      <c r="R550" s="10"/>
      <c r="S550" s="16">
        <v>0</v>
      </c>
      <c r="T550" s="13"/>
      <c r="U550" s="14"/>
      <c r="V550" s="11"/>
      <c r="W550" s="10" t="s">
        <v>155</v>
      </c>
      <c r="X550" s="29"/>
      <c r="AA550" t="s">
        <v>331</v>
      </c>
      <c r="AB550">
        <v>0</v>
      </c>
      <c r="AI550" t="s">
        <v>155</v>
      </c>
      <c r="AQ550" t="s">
        <v>155</v>
      </c>
      <c r="AR550" t="s">
        <v>333</v>
      </c>
    </row>
    <row r="551" spans="1:44" ht="15" customHeight="1" x14ac:dyDescent="0.35">
      <c r="A551">
        <v>3</v>
      </c>
      <c r="B551" s="26">
        <f t="shared" si="104"/>
        <v>46273.697916666657</v>
      </c>
      <c r="C551" t="s">
        <v>66</v>
      </c>
      <c r="D551">
        <v>6</v>
      </c>
      <c r="E551" s="26">
        <f t="shared" si="105"/>
        <v>46273.864583333343</v>
      </c>
      <c r="F551" s="26">
        <f t="shared" si="106"/>
        <v>46273.843750000007</v>
      </c>
      <c r="G551">
        <f t="shared" si="107"/>
        <v>0</v>
      </c>
      <c r="H551">
        <f t="shared" si="108"/>
        <v>0</v>
      </c>
      <c r="I551" s="27">
        <f t="shared" si="109"/>
        <v>0</v>
      </c>
      <c r="J551" s="28" t="str">
        <f t="shared" si="110"/>
        <v>NULL</v>
      </c>
      <c r="K551" s="29" t="str">
        <f t="shared" si="111"/>
        <v/>
      </c>
      <c r="L551" s="26" t="str">
        <f t="shared" si="112"/>
        <v/>
      </c>
      <c r="M551" t="str">
        <f t="shared" si="113"/>
        <v/>
      </c>
      <c r="N551" s="28" t="str">
        <f t="shared" si="114"/>
        <v>NULL</v>
      </c>
      <c r="O551" t="str">
        <f t="shared" si="115"/>
        <v/>
      </c>
      <c r="P551" t="str">
        <f t="shared" si="116"/>
        <v/>
      </c>
      <c r="Q551" s="10"/>
      <c r="R551" s="10"/>
      <c r="S551" s="16">
        <v>0</v>
      </c>
      <c r="T551" s="13"/>
      <c r="U551" s="14"/>
      <c r="V551" s="11"/>
      <c r="W551" s="10"/>
      <c r="X551" s="29"/>
      <c r="AA551" t="s">
        <v>331</v>
      </c>
      <c r="AB551">
        <v>0</v>
      </c>
      <c r="AR551" t="s">
        <v>333</v>
      </c>
    </row>
    <row r="552" spans="1:44" ht="15" customHeight="1" x14ac:dyDescent="0.35">
      <c r="A552">
        <v>3</v>
      </c>
      <c r="B552" s="26">
        <f t="shared" si="104"/>
        <v>46273.697916666657</v>
      </c>
      <c r="C552" t="s">
        <v>67</v>
      </c>
      <c r="D552">
        <v>1</v>
      </c>
      <c r="E552" s="26">
        <f t="shared" si="105"/>
        <v>46273.864583333343</v>
      </c>
      <c r="F552" s="26">
        <f t="shared" si="106"/>
        <v>46273.843750000007</v>
      </c>
      <c r="G552">
        <f t="shared" si="107"/>
        <v>2</v>
      </c>
      <c r="H552">
        <f t="shared" si="108"/>
        <v>135</v>
      </c>
      <c r="I552" s="27">
        <f t="shared" si="109"/>
        <v>3</v>
      </c>
      <c r="J552" s="28">
        <f t="shared" si="110"/>
        <v>141.30188984009047</v>
      </c>
      <c r="K552" s="29">
        <f t="shared" si="111"/>
        <v>3.9808384773662546E-2</v>
      </c>
      <c r="L552" s="26">
        <f t="shared" si="112"/>
        <v>46273.737725051433</v>
      </c>
      <c r="M552" t="str">
        <f t="shared" si="113"/>
        <v>YES</v>
      </c>
      <c r="N552" s="28">
        <f t="shared" si="114"/>
        <v>47.10062994669682</v>
      </c>
      <c r="O552" t="str">
        <f t="shared" si="115"/>
        <v/>
      </c>
      <c r="P552" t="str">
        <f t="shared" si="116"/>
        <v/>
      </c>
      <c r="Q552" s="10" t="s">
        <v>151</v>
      </c>
      <c r="R552" s="10"/>
      <c r="S552" s="16">
        <v>3</v>
      </c>
      <c r="T552" s="13">
        <v>141.3018898400905</v>
      </c>
      <c r="U552" s="14">
        <v>3.9808384768518522E-2</v>
      </c>
      <c r="V552" s="11">
        <v>46273.737725051433</v>
      </c>
      <c r="W552" s="10" t="s">
        <v>151</v>
      </c>
      <c r="X552" s="29">
        <v>0</v>
      </c>
      <c r="AA552" t="s">
        <v>331</v>
      </c>
      <c r="AB552">
        <v>3</v>
      </c>
      <c r="AC552">
        <v>60.151898734177209</v>
      </c>
      <c r="AD552">
        <v>261.29032258064512</v>
      </c>
      <c r="AE552" s="54">
        <v>2.1527777777777781E-2</v>
      </c>
      <c r="AF552" s="54">
        <v>9.3513257581018527E-2</v>
      </c>
      <c r="AG552" s="53">
        <v>46273.719444444447</v>
      </c>
      <c r="AH552" s="53">
        <v>46273.791429924233</v>
      </c>
      <c r="AI552" t="s">
        <v>151</v>
      </c>
      <c r="AL552">
        <v>60.151898734177209</v>
      </c>
      <c r="AM552">
        <v>261.29032258064512</v>
      </c>
      <c r="AN552" s="54">
        <v>2.1527777777777781E-2</v>
      </c>
      <c r="AO552" s="54">
        <v>9.3513257581018527E-2</v>
      </c>
      <c r="AP552" s="53">
        <v>46273.791429924233</v>
      </c>
      <c r="AQ552" t="s">
        <v>151</v>
      </c>
      <c r="AR552" t="s">
        <v>334</v>
      </c>
    </row>
    <row r="553" spans="1:44" ht="15" customHeight="1" x14ac:dyDescent="0.35">
      <c r="A553">
        <v>3</v>
      </c>
      <c r="B553" s="26">
        <f t="shared" si="104"/>
        <v>46273.697916666657</v>
      </c>
      <c r="C553" t="s">
        <v>67</v>
      </c>
      <c r="D553">
        <v>2</v>
      </c>
      <c r="E553" s="26">
        <f t="shared" si="105"/>
        <v>46273.864583333343</v>
      </c>
      <c r="F553" s="26">
        <f t="shared" si="106"/>
        <v>46273.843750000007</v>
      </c>
      <c r="G553">
        <f t="shared" si="107"/>
        <v>0</v>
      </c>
      <c r="H553">
        <f t="shared" si="108"/>
        <v>51</v>
      </c>
      <c r="I553" s="27">
        <f t="shared" si="109"/>
        <v>1</v>
      </c>
      <c r="J553" s="28">
        <f t="shared" si="110"/>
        <v>0</v>
      </c>
      <c r="K553" s="29" t="str">
        <f t="shared" si="111"/>
        <v/>
      </c>
      <c r="L553" s="26" t="str">
        <f t="shared" si="112"/>
        <v/>
      </c>
      <c r="M553" t="str">
        <f t="shared" si="113"/>
        <v/>
      </c>
      <c r="N553" s="28" t="str">
        <f t="shared" si="114"/>
        <v>NULL</v>
      </c>
      <c r="O553" t="str">
        <f t="shared" si="115"/>
        <v/>
      </c>
      <c r="P553" t="str">
        <f t="shared" si="116"/>
        <v/>
      </c>
      <c r="Q553" s="10"/>
      <c r="R553" s="10"/>
      <c r="S553" s="16">
        <v>1</v>
      </c>
      <c r="T553" s="13">
        <v>0</v>
      </c>
      <c r="U553" s="14"/>
      <c r="V553" s="11"/>
      <c r="W553" s="10"/>
      <c r="X553" s="29"/>
      <c r="AA553" t="s">
        <v>331</v>
      </c>
      <c r="AB553">
        <v>0</v>
      </c>
      <c r="AR553" t="s">
        <v>333</v>
      </c>
    </row>
    <row r="554" spans="1:44" ht="15" customHeight="1" x14ac:dyDescent="0.35">
      <c r="A554">
        <v>3</v>
      </c>
      <c r="B554" s="26">
        <f t="shared" si="104"/>
        <v>46273.697916666657</v>
      </c>
      <c r="C554" t="s">
        <v>67</v>
      </c>
      <c r="D554">
        <v>3</v>
      </c>
      <c r="E554" s="26">
        <f t="shared" si="105"/>
        <v>46273.864583333343</v>
      </c>
      <c r="F554" s="26">
        <f t="shared" si="106"/>
        <v>46273.843750000007</v>
      </c>
      <c r="G554">
        <f t="shared" si="107"/>
        <v>0</v>
      </c>
      <c r="H554">
        <f t="shared" si="108"/>
        <v>83</v>
      </c>
      <c r="I554" s="27">
        <f t="shared" si="109"/>
        <v>0</v>
      </c>
      <c r="J554" s="28" t="str">
        <f t="shared" si="110"/>
        <v>NULL</v>
      </c>
      <c r="K554" s="29" t="str">
        <f t="shared" si="111"/>
        <v/>
      </c>
      <c r="L554" s="26" t="str">
        <f t="shared" si="112"/>
        <v/>
      </c>
      <c r="M554" t="str">
        <f t="shared" si="113"/>
        <v/>
      </c>
      <c r="N554" s="28" t="str">
        <f t="shared" si="114"/>
        <v>NULL</v>
      </c>
      <c r="O554" t="str">
        <f t="shared" si="115"/>
        <v/>
      </c>
      <c r="P554" t="str">
        <f t="shared" si="116"/>
        <v/>
      </c>
      <c r="Q554" s="10"/>
      <c r="R554" s="10"/>
      <c r="S554" s="16">
        <v>0</v>
      </c>
      <c r="T554" s="13"/>
      <c r="U554" s="14"/>
      <c r="V554" s="11"/>
      <c r="W554" s="10"/>
      <c r="X554" s="29"/>
      <c r="AA554" t="s">
        <v>331</v>
      </c>
      <c r="AB554">
        <v>0</v>
      </c>
      <c r="AR554" t="s">
        <v>333</v>
      </c>
    </row>
    <row r="555" spans="1:44" ht="15" customHeight="1" x14ac:dyDescent="0.35">
      <c r="A555">
        <v>3</v>
      </c>
      <c r="B555" s="26">
        <f t="shared" si="104"/>
        <v>46273.697916666657</v>
      </c>
      <c r="C555" t="s">
        <v>67</v>
      </c>
      <c r="D555">
        <v>4</v>
      </c>
      <c r="E555" s="26">
        <f t="shared" si="105"/>
        <v>46273.864583333343</v>
      </c>
      <c r="F555" s="26">
        <f t="shared" si="106"/>
        <v>46273.843750000007</v>
      </c>
      <c r="G555">
        <f t="shared" si="107"/>
        <v>0</v>
      </c>
      <c r="H555">
        <f t="shared" si="108"/>
        <v>82</v>
      </c>
      <c r="I555" s="27">
        <f t="shared" si="109"/>
        <v>0</v>
      </c>
      <c r="J555" s="28" t="str">
        <f t="shared" si="110"/>
        <v>NULL</v>
      </c>
      <c r="K555" s="29" t="str">
        <f t="shared" si="111"/>
        <v/>
      </c>
      <c r="L555" s="26" t="str">
        <f t="shared" si="112"/>
        <v/>
      </c>
      <c r="M555" t="str">
        <f t="shared" si="113"/>
        <v/>
      </c>
      <c r="N555" s="28" t="str">
        <f t="shared" si="114"/>
        <v>NULL</v>
      </c>
      <c r="O555" t="str">
        <f t="shared" si="115"/>
        <v/>
      </c>
      <c r="P555" t="str">
        <f t="shared" si="116"/>
        <v/>
      </c>
      <c r="Q555" s="10"/>
      <c r="R555" s="10"/>
      <c r="S555" s="16">
        <v>0</v>
      </c>
      <c r="T555" s="13"/>
      <c r="U555" s="14"/>
      <c r="V555" s="11"/>
      <c r="W555" s="10"/>
      <c r="X555" s="29"/>
      <c r="AA555" t="s">
        <v>331</v>
      </c>
      <c r="AB555">
        <v>0</v>
      </c>
      <c r="AR555" t="s">
        <v>333</v>
      </c>
    </row>
    <row r="556" spans="1:44" ht="15" customHeight="1" x14ac:dyDescent="0.35">
      <c r="A556">
        <v>3</v>
      </c>
      <c r="B556" s="26">
        <f t="shared" si="104"/>
        <v>46273.697916666657</v>
      </c>
      <c r="C556" t="s">
        <v>67</v>
      </c>
      <c r="D556">
        <v>5</v>
      </c>
      <c r="E556" s="26">
        <f t="shared" si="105"/>
        <v>46273.864583333343</v>
      </c>
      <c r="F556" s="26">
        <f t="shared" si="106"/>
        <v>46273.843750000007</v>
      </c>
      <c r="G556">
        <f t="shared" si="107"/>
        <v>0</v>
      </c>
      <c r="H556">
        <f t="shared" si="108"/>
        <v>14</v>
      </c>
      <c r="I556" s="27">
        <f t="shared" si="109"/>
        <v>0</v>
      </c>
      <c r="J556" s="28" t="str">
        <f t="shared" si="110"/>
        <v>NULL</v>
      </c>
      <c r="K556" s="29" t="str">
        <f t="shared" si="111"/>
        <v/>
      </c>
      <c r="L556" s="26" t="str">
        <f t="shared" si="112"/>
        <v/>
      </c>
      <c r="M556" t="str">
        <f t="shared" si="113"/>
        <v/>
      </c>
      <c r="N556" s="28" t="str">
        <f t="shared" si="114"/>
        <v>NULL</v>
      </c>
      <c r="O556" t="str">
        <f t="shared" si="115"/>
        <v/>
      </c>
      <c r="P556" t="str">
        <f t="shared" si="116"/>
        <v/>
      </c>
      <c r="Q556" s="10"/>
      <c r="R556" s="10"/>
      <c r="S556" s="16">
        <v>0</v>
      </c>
      <c r="T556" s="13"/>
      <c r="U556" s="14"/>
      <c r="V556" s="11"/>
      <c r="W556" s="10"/>
      <c r="X556" s="29"/>
      <c r="AA556" t="s">
        <v>331</v>
      </c>
      <c r="AB556">
        <v>0</v>
      </c>
      <c r="AR556" t="s">
        <v>333</v>
      </c>
    </row>
    <row r="557" spans="1:44" ht="15" customHeight="1" x14ac:dyDescent="0.35">
      <c r="A557">
        <v>3</v>
      </c>
      <c r="B557" s="26">
        <f t="shared" si="104"/>
        <v>46273.697916666657</v>
      </c>
      <c r="C557" t="s">
        <v>67</v>
      </c>
      <c r="D557">
        <v>6</v>
      </c>
      <c r="E557" s="26">
        <f t="shared" si="105"/>
        <v>46273.864583333343</v>
      </c>
      <c r="F557" s="26">
        <f t="shared" si="106"/>
        <v>46273.843750000007</v>
      </c>
      <c r="G557">
        <f t="shared" si="107"/>
        <v>0</v>
      </c>
      <c r="H557">
        <f t="shared" si="108"/>
        <v>0</v>
      </c>
      <c r="I557" s="27">
        <f t="shared" si="109"/>
        <v>0</v>
      </c>
      <c r="J557" s="28" t="str">
        <f t="shared" si="110"/>
        <v>NULL</v>
      </c>
      <c r="K557" s="29" t="str">
        <f t="shared" si="111"/>
        <v/>
      </c>
      <c r="L557" s="26" t="str">
        <f t="shared" si="112"/>
        <v/>
      </c>
      <c r="M557" t="str">
        <f t="shared" si="113"/>
        <v/>
      </c>
      <c r="N557" s="28" t="str">
        <f t="shared" si="114"/>
        <v>NULL</v>
      </c>
      <c r="O557" t="str">
        <f t="shared" si="115"/>
        <v/>
      </c>
      <c r="P557" t="str">
        <f t="shared" si="116"/>
        <v/>
      </c>
      <c r="Q557" s="10"/>
      <c r="R557" s="10"/>
      <c r="S557" s="16">
        <v>0</v>
      </c>
      <c r="T557" s="13"/>
      <c r="U557" s="14"/>
      <c r="V557" s="11"/>
      <c r="W557" s="10"/>
      <c r="X557" s="29"/>
      <c r="AA557" t="s">
        <v>331</v>
      </c>
      <c r="AB557">
        <v>0</v>
      </c>
      <c r="AR557" t="s">
        <v>333</v>
      </c>
    </row>
    <row r="558" spans="1:44" ht="15" customHeight="1" x14ac:dyDescent="0.35">
      <c r="A558">
        <v>3</v>
      </c>
      <c r="B558" s="26">
        <f t="shared" si="104"/>
        <v>46273.697916666657</v>
      </c>
      <c r="C558" t="s">
        <v>68</v>
      </c>
      <c r="D558">
        <v>1</v>
      </c>
      <c r="E558" s="26">
        <f t="shared" si="105"/>
        <v>46273.864583333343</v>
      </c>
      <c r="F558" s="26">
        <f t="shared" si="106"/>
        <v>46273.843750000007</v>
      </c>
      <c r="G558">
        <f t="shared" si="107"/>
        <v>6</v>
      </c>
      <c r="H558">
        <f t="shared" si="108"/>
        <v>135</v>
      </c>
      <c r="I558" s="27">
        <f t="shared" si="109"/>
        <v>3</v>
      </c>
      <c r="J558" s="28">
        <f t="shared" si="110"/>
        <v>141.30188984009047</v>
      </c>
      <c r="K558" s="29">
        <f t="shared" si="111"/>
        <v>3.9808384773662546E-2</v>
      </c>
      <c r="L558" s="26">
        <f t="shared" si="112"/>
        <v>46273.737725051433</v>
      </c>
      <c r="M558" t="str">
        <f t="shared" si="113"/>
        <v>YES</v>
      </c>
      <c r="N558" s="28">
        <f t="shared" si="114"/>
        <v>47.10062994669682</v>
      </c>
      <c r="O558" t="str">
        <f t="shared" si="115"/>
        <v/>
      </c>
      <c r="P558" t="str">
        <f t="shared" si="116"/>
        <v/>
      </c>
      <c r="Q558" s="10" t="s">
        <v>151</v>
      </c>
      <c r="R558" s="10"/>
      <c r="S558" s="16">
        <v>3</v>
      </c>
      <c r="T558" s="13">
        <v>141.3018898400905</v>
      </c>
      <c r="U558" s="14">
        <v>3.9808384768518522E-2</v>
      </c>
      <c r="V558" s="11">
        <v>46273.737725051433</v>
      </c>
      <c r="W558" s="10" t="s">
        <v>151</v>
      </c>
      <c r="X558" s="29">
        <v>0</v>
      </c>
      <c r="AA558" t="s">
        <v>331</v>
      </c>
      <c r="AB558">
        <v>3</v>
      </c>
      <c r="AC558">
        <v>60.151898734177209</v>
      </c>
      <c r="AD558">
        <v>261.29032258064512</v>
      </c>
      <c r="AE558" s="54">
        <v>2.1527777777777781E-2</v>
      </c>
      <c r="AF558" s="54">
        <v>9.3513257581018527E-2</v>
      </c>
      <c r="AG558" s="53">
        <v>46273.719444444447</v>
      </c>
      <c r="AH558" s="53">
        <v>46273.791429924233</v>
      </c>
      <c r="AI558" t="s">
        <v>151</v>
      </c>
      <c r="AL558">
        <v>60.151898734177209</v>
      </c>
      <c r="AM558">
        <v>261.29032258064512</v>
      </c>
      <c r="AN558" s="54">
        <v>2.1527777777777781E-2</v>
      </c>
      <c r="AO558" s="54">
        <v>9.3513257581018527E-2</v>
      </c>
      <c r="AP558" s="53">
        <v>46273.791429924233</v>
      </c>
      <c r="AQ558" t="s">
        <v>151</v>
      </c>
      <c r="AR558" t="s">
        <v>334</v>
      </c>
    </row>
    <row r="559" spans="1:44" ht="15" customHeight="1" x14ac:dyDescent="0.35">
      <c r="A559">
        <v>3</v>
      </c>
      <c r="B559" s="26">
        <f t="shared" si="104"/>
        <v>46273.697916666657</v>
      </c>
      <c r="C559" t="s">
        <v>68</v>
      </c>
      <c r="D559">
        <v>2</v>
      </c>
      <c r="E559" s="26">
        <f t="shared" si="105"/>
        <v>46273.864583333343</v>
      </c>
      <c r="F559" s="26">
        <f t="shared" si="106"/>
        <v>46273.843750000007</v>
      </c>
      <c r="G559">
        <f t="shared" si="107"/>
        <v>0</v>
      </c>
      <c r="H559">
        <f t="shared" si="108"/>
        <v>51</v>
      </c>
      <c r="I559" s="27">
        <f t="shared" si="109"/>
        <v>1</v>
      </c>
      <c r="J559" s="28">
        <f t="shared" si="110"/>
        <v>0</v>
      </c>
      <c r="K559" s="29" t="str">
        <f t="shared" si="111"/>
        <v/>
      </c>
      <c r="L559" s="26" t="str">
        <f t="shared" si="112"/>
        <v/>
      </c>
      <c r="M559" t="str">
        <f t="shared" si="113"/>
        <v/>
      </c>
      <c r="N559" s="28" t="str">
        <f t="shared" si="114"/>
        <v>NULL</v>
      </c>
      <c r="O559" t="str">
        <f t="shared" si="115"/>
        <v/>
      </c>
      <c r="P559" t="str">
        <f t="shared" si="116"/>
        <v/>
      </c>
      <c r="Q559" s="10"/>
      <c r="R559" s="10"/>
      <c r="S559" s="16">
        <v>1</v>
      </c>
      <c r="T559" s="13">
        <v>0</v>
      </c>
      <c r="U559" s="14"/>
      <c r="V559" s="11"/>
      <c r="W559" s="10"/>
      <c r="X559" s="29"/>
      <c r="AA559" t="s">
        <v>331</v>
      </c>
      <c r="AB559">
        <v>0</v>
      </c>
      <c r="AR559" t="s">
        <v>333</v>
      </c>
    </row>
    <row r="560" spans="1:44" ht="15" customHeight="1" x14ac:dyDescent="0.35">
      <c r="A560">
        <v>3</v>
      </c>
      <c r="B560" s="26">
        <f t="shared" si="104"/>
        <v>46273.697916666657</v>
      </c>
      <c r="C560" t="s">
        <v>68</v>
      </c>
      <c r="D560">
        <v>3</v>
      </c>
      <c r="E560" s="26">
        <f t="shared" si="105"/>
        <v>46273.864583333343</v>
      </c>
      <c r="F560" s="26">
        <f t="shared" si="106"/>
        <v>46273.843750000007</v>
      </c>
      <c r="G560">
        <f t="shared" si="107"/>
        <v>0</v>
      </c>
      <c r="H560">
        <f t="shared" si="108"/>
        <v>83</v>
      </c>
      <c r="I560" s="27">
        <f t="shared" si="109"/>
        <v>0</v>
      </c>
      <c r="J560" s="28" t="str">
        <f t="shared" si="110"/>
        <v>NULL</v>
      </c>
      <c r="K560" s="29" t="str">
        <f t="shared" si="111"/>
        <v/>
      </c>
      <c r="L560" s="26" t="str">
        <f t="shared" si="112"/>
        <v/>
      </c>
      <c r="M560" t="str">
        <f t="shared" si="113"/>
        <v/>
      </c>
      <c r="N560" s="28" t="str">
        <f t="shared" si="114"/>
        <v>NULL</v>
      </c>
      <c r="O560" t="str">
        <f t="shared" si="115"/>
        <v/>
      </c>
      <c r="P560" t="str">
        <f t="shared" si="116"/>
        <v/>
      </c>
      <c r="Q560" s="10"/>
      <c r="R560" s="10"/>
      <c r="S560" s="16">
        <v>0</v>
      </c>
      <c r="T560" s="13"/>
      <c r="U560" s="14"/>
      <c r="V560" s="11"/>
      <c r="W560" s="10"/>
      <c r="X560" s="29"/>
      <c r="AA560" t="s">
        <v>331</v>
      </c>
      <c r="AB560">
        <v>0</v>
      </c>
      <c r="AR560" t="s">
        <v>333</v>
      </c>
    </row>
    <row r="561" spans="1:44" ht="15" customHeight="1" x14ac:dyDescent="0.35">
      <c r="A561">
        <v>3</v>
      </c>
      <c r="B561" s="26">
        <f t="shared" si="104"/>
        <v>46273.697916666657</v>
      </c>
      <c r="C561" t="s">
        <v>68</v>
      </c>
      <c r="D561">
        <v>4</v>
      </c>
      <c r="E561" s="26">
        <f t="shared" si="105"/>
        <v>46273.864583333343</v>
      </c>
      <c r="F561" s="26">
        <f t="shared" si="106"/>
        <v>46273.843750000007</v>
      </c>
      <c r="G561">
        <f t="shared" si="107"/>
        <v>1</v>
      </c>
      <c r="H561">
        <f t="shared" si="108"/>
        <v>82</v>
      </c>
      <c r="I561" s="27">
        <f t="shared" si="109"/>
        <v>0</v>
      </c>
      <c r="J561" s="28" t="str">
        <f t="shared" si="110"/>
        <v>NULL</v>
      </c>
      <c r="K561" s="29" t="str">
        <f t="shared" si="111"/>
        <v>NULL</v>
      </c>
      <c r="L561" s="26" t="str">
        <f t="shared" si="112"/>
        <v/>
      </c>
      <c r="M561" t="str">
        <f t="shared" si="113"/>
        <v>UNKNOWN - NO RATE</v>
      </c>
      <c r="N561" s="28" t="str">
        <f t="shared" si="114"/>
        <v>NULL</v>
      </c>
      <c r="O561" t="str">
        <f t="shared" si="115"/>
        <v/>
      </c>
      <c r="P561" t="str">
        <f t="shared" si="116"/>
        <v/>
      </c>
      <c r="Q561" s="10" t="s">
        <v>155</v>
      </c>
      <c r="R561" s="10"/>
      <c r="S561" s="16">
        <v>0</v>
      </c>
      <c r="T561" s="13"/>
      <c r="U561" s="14"/>
      <c r="V561" s="11"/>
      <c r="W561" s="10" t="s">
        <v>155</v>
      </c>
      <c r="X561" s="29"/>
      <c r="AA561" t="s">
        <v>331</v>
      </c>
      <c r="AB561">
        <v>0</v>
      </c>
      <c r="AI561" t="s">
        <v>155</v>
      </c>
      <c r="AQ561" t="s">
        <v>155</v>
      </c>
      <c r="AR561" t="s">
        <v>333</v>
      </c>
    </row>
    <row r="562" spans="1:44" ht="15" customHeight="1" x14ac:dyDescent="0.35">
      <c r="A562">
        <v>3</v>
      </c>
      <c r="B562" s="26">
        <f t="shared" si="104"/>
        <v>46273.697916666657</v>
      </c>
      <c r="C562" t="s">
        <v>68</v>
      </c>
      <c r="D562">
        <v>5</v>
      </c>
      <c r="E562" s="26">
        <f t="shared" si="105"/>
        <v>46273.864583333343</v>
      </c>
      <c r="F562" s="26">
        <f t="shared" si="106"/>
        <v>46273.843750000007</v>
      </c>
      <c r="G562">
        <f t="shared" si="107"/>
        <v>0</v>
      </c>
      <c r="H562">
        <f t="shared" si="108"/>
        <v>14</v>
      </c>
      <c r="I562" s="27">
        <f t="shared" si="109"/>
        <v>0</v>
      </c>
      <c r="J562" s="28" t="str">
        <f t="shared" si="110"/>
        <v>NULL</v>
      </c>
      <c r="K562" s="29" t="str">
        <f t="shared" si="111"/>
        <v/>
      </c>
      <c r="L562" s="26" t="str">
        <f t="shared" si="112"/>
        <v/>
      </c>
      <c r="M562" t="str">
        <f t="shared" si="113"/>
        <v/>
      </c>
      <c r="N562" s="28" t="str">
        <f t="shared" si="114"/>
        <v>NULL</v>
      </c>
      <c r="O562" t="str">
        <f t="shared" si="115"/>
        <v/>
      </c>
      <c r="P562" t="str">
        <f t="shared" si="116"/>
        <v/>
      </c>
      <c r="Q562" s="10"/>
      <c r="R562" s="10"/>
      <c r="S562" s="16">
        <v>0</v>
      </c>
      <c r="T562" s="13"/>
      <c r="U562" s="14"/>
      <c r="V562" s="11"/>
      <c r="W562" s="10"/>
      <c r="X562" s="29"/>
      <c r="AA562" t="s">
        <v>331</v>
      </c>
      <c r="AB562">
        <v>0</v>
      </c>
      <c r="AR562" t="s">
        <v>333</v>
      </c>
    </row>
    <row r="563" spans="1:44" ht="15" customHeight="1" x14ac:dyDescent="0.35">
      <c r="A563">
        <v>3</v>
      </c>
      <c r="B563" s="26">
        <f t="shared" si="104"/>
        <v>46273.697916666657</v>
      </c>
      <c r="C563" t="s">
        <v>68</v>
      </c>
      <c r="D563">
        <v>6</v>
      </c>
      <c r="E563" s="26">
        <f t="shared" si="105"/>
        <v>46273.864583333343</v>
      </c>
      <c r="F563" s="26">
        <f t="shared" si="106"/>
        <v>46273.843750000007</v>
      </c>
      <c r="G563">
        <f t="shared" si="107"/>
        <v>0</v>
      </c>
      <c r="H563">
        <f t="shared" si="108"/>
        <v>0</v>
      </c>
      <c r="I563" s="27">
        <f t="shared" si="109"/>
        <v>0</v>
      </c>
      <c r="J563" s="28" t="str">
        <f t="shared" si="110"/>
        <v>NULL</v>
      </c>
      <c r="K563" s="29" t="str">
        <f t="shared" si="111"/>
        <v/>
      </c>
      <c r="L563" s="26" t="str">
        <f t="shared" si="112"/>
        <v/>
      </c>
      <c r="M563" t="str">
        <f t="shared" si="113"/>
        <v/>
      </c>
      <c r="N563" s="28" t="str">
        <f t="shared" si="114"/>
        <v>NULL</v>
      </c>
      <c r="O563" t="str">
        <f t="shared" si="115"/>
        <v/>
      </c>
      <c r="P563" t="str">
        <f t="shared" si="116"/>
        <v/>
      </c>
      <c r="Q563" s="10"/>
      <c r="R563" s="10"/>
      <c r="S563" s="16">
        <v>0</v>
      </c>
      <c r="T563" s="13"/>
      <c r="U563" s="14"/>
      <c r="V563" s="11"/>
      <c r="W563" s="10"/>
      <c r="X563" s="29"/>
      <c r="AA563" t="s">
        <v>331</v>
      </c>
      <c r="AB563">
        <v>0</v>
      </c>
      <c r="AR563" t="s">
        <v>333</v>
      </c>
    </row>
    <row r="564" spans="1:44" ht="15" customHeight="1" x14ac:dyDescent="0.35">
      <c r="A564">
        <v>3</v>
      </c>
      <c r="B564" s="26">
        <f t="shared" si="104"/>
        <v>46273.697916666657</v>
      </c>
      <c r="C564" t="s">
        <v>69</v>
      </c>
      <c r="D564">
        <v>1</v>
      </c>
      <c r="E564" s="26">
        <f t="shared" si="105"/>
        <v>46273.864583333343</v>
      </c>
      <c r="F564" s="26">
        <f t="shared" si="106"/>
        <v>46273.843750000007</v>
      </c>
      <c r="G564">
        <f t="shared" si="107"/>
        <v>17</v>
      </c>
      <c r="H564">
        <f t="shared" si="108"/>
        <v>135</v>
      </c>
      <c r="I564" s="27">
        <f t="shared" si="109"/>
        <v>3</v>
      </c>
      <c r="J564" s="28">
        <f t="shared" si="110"/>
        <v>141.30188984009047</v>
      </c>
      <c r="K564" s="29">
        <f t="shared" si="111"/>
        <v>3.9808384773662546E-2</v>
      </c>
      <c r="L564" s="26">
        <f t="shared" si="112"/>
        <v>46273.737725051433</v>
      </c>
      <c r="M564" t="str">
        <f t="shared" si="113"/>
        <v>YES</v>
      </c>
      <c r="N564" s="28">
        <f t="shared" si="114"/>
        <v>47.10062994669682</v>
      </c>
      <c r="O564" t="str">
        <f t="shared" si="115"/>
        <v/>
      </c>
      <c r="P564" t="str">
        <f t="shared" si="116"/>
        <v/>
      </c>
      <c r="Q564" s="10" t="s">
        <v>151</v>
      </c>
      <c r="R564" s="10"/>
      <c r="S564" s="16">
        <v>3</v>
      </c>
      <c r="T564" s="13">
        <v>141.3018898400905</v>
      </c>
      <c r="U564" s="14">
        <v>3.9808384768518522E-2</v>
      </c>
      <c r="V564" s="11">
        <v>46273.737725051433</v>
      </c>
      <c r="W564" s="10" t="s">
        <v>151</v>
      </c>
      <c r="X564" s="29">
        <v>0</v>
      </c>
      <c r="AA564" t="s">
        <v>331</v>
      </c>
      <c r="AB564">
        <v>3</v>
      </c>
      <c r="AC564">
        <v>60.151898734177209</v>
      </c>
      <c r="AD564">
        <v>261.29032258064512</v>
      </c>
      <c r="AE564" s="54">
        <v>2.1527777777777781E-2</v>
      </c>
      <c r="AF564" s="54">
        <v>9.3513257581018527E-2</v>
      </c>
      <c r="AG564" s="53">
        <v>46273.719444444447</v>
      </c>
      <c r="AH564" s="53">
        <v>46273.791429924233</v>
      </c>
      <c r="AI564" t="s">
        <v>151</v>
      </c>
      <c r="AL564">
        <v>60.151898734177209</v>
      </c>
      <c r="AM564">
        <v>261.29032258064512</v>
      </c>
      <c r="AN564" s="54">
        <v>2.1527777777777781E-2</v>
      </c>
      <c r="AO564" s="54">
        <v>9.3513257581018527E-2</v>
      </c>
      <c r="AP564" s="53">
        <v>46273.791429924233</v>
      </c>
      <c r="AQ564" t="s">
        <v>151</v>
      </c>
      <c r="AR564" t="s">
        <v>334</v>
      </c>
    </row>
    <row r="565" spans="1:44" ht="15" customHeight="1" x14ac:dyDescent="0.35">
      <c r="A565">
        <v>3</v>
      </c>
      <c r="B565" s="26">
        <f t="shared" si="104"/>
        <v>46273.697916666657</v>
      </c>
      <c r="C565" t="s">
        <v>69</v>
      </c>
      <c r="D565">
        <v>2</v>
      </c>
      <c r="E565" s="26">
        <f t="shared" si="105"/>
        <v>46273.864583333343</v>
      </c>
      <c r="F565" s="26">
        <f t="shared" si="106"/>
        <v>46273.843750000007</v>
      </c>
      <c r="G565">
        <f t="shared" si="107"/>
        <v>0</v>
      </c>
      <c r="H565">
        <f t="shared" si="108"/>
        <v>51</v>
      </c>
      <c r="I565" s="27">
        <f t="shared" si="109"/>
        <v>1</v>
      </c>
      <c r="J565" s="28">
        <f t="shared" si="110"/>
        <v>0</v>
      </c>
      <c r="K565" s="29" t="str">
        <f t="shared" si="111"/>
        <v/>
      </c>
      <c r="L565" s="26" t="str">
        <f t="shared" si="112"/>
        <v/>
      </c>
      <c r="M565" t="str">
        <f t="shared" si="113"/>
        <v/>
      </c>
      <c r="N565" s="28" t="str">
        <f t="shared" si="114"/>
        <v>NULL</v>
      </c>
      <c r="O565" t="str">
        <f t="shared" si="115"/>
        <v/>
      </c>
      <c r="P565" t="str">
        <f t="shared" si="116"/>
        <v/>
      </c>
      <c r="Q565" s="10"/>
      <c r="R565" s="10"/>
      <c r="S565" s="16">
        <v>1</v>
      </c>
      <c r="T565" s="13">
        <v>0</v>
      </c>
      <c r="U565" s="14"/>
      <c r="V565" s="11"/>
      <c r="W565" s="10"/>
      <c r="X565" s="29"/>
      <c r="AA565" t="s">
        <v>331</v>
      </c>
      <c r="AB565">
        <v>0</v>
      </c>
      <c r="AR565" t="s">
        <v>333</v>
      </c>
    </row>
    <row r="566" spans="1:44" ht="15" customHeight="1" x14ac:dyDescent="0.35">
      <c r="A566">
        <v>3</v>
      </c>
      <c r="B566" s="26">
        <f t="shared" si="104"/>
        <v>46273.697916666657</v>
      </c>
      <c r="C566" t="s">
        <v>69</v>
      </c>
      <c r="D566">
        <v>3</v>
      </c>
      <c r="E566" s="26">
        <f t="shared" si="105"/>
        <v>46273.864583333343</v>
      </c>
      <c r="F566" s="26">
        <f t="shared" si="106"/>
        <v>46273.843750000007</v>
      </c>
      <c r="G566">
        <f t="shared" si="107"/>
        <v>8</v>
      </c>
      <c r="H566">
        <f t="shared" si="108"/>
        <v>83</v>
      </c>
      <c r="I566" s="27">
        <f t="shared" si="109"/>
        <v>0</v>
      </c>
      <c r="J566" s="28" t="str">
        <f t="shared" si="110"/>
        <v>NULL</v>
      </c>
      <c r="K566" s="29" t="str">
        <f t="shared" si="111"/>
        <v>NULL</v>
      </c>
      <c r="L566" s="26" t="str">
        <f t="shared" si="112"/>
        <v/>
      </c>
      <c r="M566" t="str">
        <f t="shared" si="113"/>
        <v>UNKNOWN - NO RATE</v>
      </c>
      <c r="N566" s="28" t="str">
        <f t="shared" si="114"/>
        <v>NULL</v>
      </c>
      <c r="O566" t="str">
        <f t="shared" si="115"/>
        <v/>
      </c>
      <c r="P566" t="str">
        <f t="shared" si="116"/>
        <v/>
      </c>
      <c r="Q566" s="10" t="s">
        <v>155</v>
      </c>
      <c r="R566" s="10"/>
      <c r="S566" s="16">
        <v>0</v>
      </c>
      <c r="T566" s="13"/>
      <c r="U566" s="14"/>
      <c r="V566" s="11"/>
      <c r="W566" s="10" t="s">
        <v>155</v>
      </c>
      <c r="X566" s="29"/>
      <c r="AA566" t="s">
        <v>331</v>
      </c>
      <c r="AB566">
        <v>0</v>
      </c>
      <c r="AI566" t="s">
        <v>155</v>
      </c>
      <c r="AQ566" t="s">
        <v>155</v>
      </c>
      <c r="AR566" t="s">
        <v>333</v>
      </c>
    </row>
    <row r="567" spans="1:44" ht="15" customHeight="1" x14ac:dyDescent="0.35">
      <c r="A567">
        <v>3</v>
      </c>
      <c r="B567" s="26">
        <f t="shared" si="104"/>
        <v>46273.697916666657</v>
      </c>
      <c r="C567" t="s">
        <v>69</v>
      </c>
      <c r="D567">
        <v>4</v>
      </c>
      <c r="E567" s="26">
        <f t="shared" si="105"/>
        <v>46273.864583333343</v>
      </c>
      <c r="F567" s="26">
        <f t="shared" si="106"/>
        <v>46273.843750000007</v>
      </c>
      <c r="G567">
        <f t="shared" si="107"/>
        <v>10</v>
      </c>
      <c r="H567">
        <f t="shared" si="108"/>
        <v>82</v>
      </c>
      <c r="I567" s="27">
        <f t="shared" si="109"/>
        <v>0</v>
      </c>
      <c r="J567" s="28" t="str">
        <f t="shared" si="110"/>
        <v>NULL</v>
      </c>
      <c r="K567" s="29" t="str">
        <f t="shared" si="111"/>
        <v>NULL</v>
      </c>
      <c r="L567" s="26" t="str">
        <f t="shared" si="112"/>
        <v/>
      </c>
      <c r="M567" t="str">
        <f t="shared" si="113"/>
        <v>UNKNOWN - NO RATE</v>
      </c>
      <c r="N567" s="28" t="str">
        <f t="shared" si="114"/>
        <v>NULL</v>
      </c>
      <c r="O567" t="str">
        <f t="shared" si="115"/>
        <v/>
      </c>
      <c r="P567" t="str">
        <f t="shared" si="116"/>
        <v/>
      </c>
      <c r="Q567" s="10" t="s">
        <v>155</v>
      </c>
      <c r="R567" s="10"/>
      <c r="S567" s="16">
        <v>0</v>
      </c>
      <c r="T567" s="13"/>
      <c r="U567" s="14"/>
      <c r="V567" s="11"/>
      <c r="W567" s="10" t="s">
        <v>155</v>
      </c>
      <c r="X567" s="29"/>
      <c r="AA567" t="s">
        <v>331</v>
      </c>
      <c r="AB567">
        <v>0</v>
      </c>
      <c r="AI567" t="s">
        <v>155</v>
      </c>
      <c r="AQ567" t="s">
        <v>155</v>
      </c>
      <c r="AR567" t="s">
        <v>333</v>
      </c>
    </row>
    <row r="568" spans="1:44" ht="15" customHeight="1" x14ac:dyDescent="0.35">
      <c r="A568">
        <v>3</v>
      </c>
      <c r="B568" s="26">
        <f t="shared" si="104"/>
        <v>46273.697916666657</v>
      </c>
      <c r="C568" t="s">
        <v>69</v>
      </c>
      <c r="D568">
        <v>5</v>
      </c>
      <c r="E568" s="26">
        <f t="shared" si="105"/>
        <v>46273.864583333343</v>
      </c>
      <c r="F568" s="26">
        <f t="shared" si="106"/>
        <v>46273.843750000007</v>
      </c>
      <c r="G568">
        <f t="shared" si="107"/>
        <v>0</v>
      </c>
      <c r="H568">
        <f t="shared" si="108"/>
        <v>14</v>
      </c>
      <c r="I568" s="27">
        <f t="shared" si="109"/>
        <v>0</v>
      </c>
      <c r="J568" s="28" t="str">
        <f t="shared" si="110"/>
        <v>NULL</v>
      </c>
      <c r="K568" s="29" t="str">
        <f t="shared" si="111"/>
        <v/>
      </c>
      <c r="L568" s="26" t="str">
        <f t="shared" si="112"/>
        <v/>
      </c>
      <c r="M568" t="str">
        <f t="shared" si="113"/>
        <v/>
      </c>
      <c r="N568" s="28" t="str">
        <f t="shared" si="114"/>
        <v>NULL</v>
      </c>
      <c r="O568" t="str">
        <f t="shared" si="115"/>
        <v/>
      </c>
      <c r="P568" t="str">
        <f t="shared" si="116"/>
        <v/>
      </c>
      <c r="Q568" s="10"/>
      <c r="R568" s="10"/>
      <c r="S568" s="16">
        <v>0</v>
      </c>
      <c r="T568" s="13"/>
      <c r="U568" s="14"/>
      <c r="V568" s="11"/>
      <c r="W568" s="10"/>
      <c r="X568" s="29"/>
      <c r="AA568" t="s">
        <v>331</v>
      </c>
      <c r="AB568">
        <v>0</v>
      </c>
      <c r="AR568" t="s">
        <v>333</v>
      </c>
    </row>
    <row r="569" spans="1:44" ht="15" customHeight="1" x14ac:dyDescent="0.35">
      <c r="A569">
        <v>3</v>
      </c>
      <c r="B569" s="26">
        <f t="shared" si="104"/>
        <v>46273.697916666657</v>
      </c>
      <c r="C569" t="s">
        <v>69</v>
      </c>
      <c r="D569">
        <v>6</v>
      </c>
      <c r="E569" s="26">
        <f t="shared" si="105"/>
        <v>46273.864583333343</v>
      </c>
      <c r="F569" s="26">
        <f t="shared" si="106"/>
        <v>46273.843750000007</v>
      </c>
      <c r="G569">
        <f t="shared" si="107"/>
        <v>0</v>
      </c>
      <c r="H569">
        <f t="shared" si="108"/>
        <v>0</v>
      </c>
      <c r="I569" s="27">
        <f t="shared" si="109"/>
        <v>0</v>
      </c>
      <c r="J569" s="28" t="str">
        <f t="shared" si="110"/>
        <v>NULL</v>
      </c>
      <c r="K569" s="29" t="str">
        <f t="shared" si="111"/>
        <v/>
      </c>
      <c r="L569" s="26" t="str">
        <f t="shared" si="112"/>
        <v/>
      </c>
      <c r="M569" t="str">
        <f t="shared" si="113"/>
        <v/>
      </c>
      <c r="N569" s="28" t="str">
        <f t="shared" si="114"/>
        <v>NULL</v>
      </c>
      <c r="O569" t="str">
        <f t="shared" si="115"/>
        <v/>
      </c>
      <c r="P569" t="str">
        <f t="shared" si="116"/>
        <v/>
      </c>
      <c r="Q569" s="10"/>
      <c r="R569" s="10"/>
      <c r="S569" s="16">
        <v>0</v>
      </c>
      <c r="T569" s="13"/>
      <c r="U569" s="14"/>
      <c r="V569" s="11"/>
      <c r="W569" s="10"/>
      <c r="X569" s="29"/>
      <c r="AA569" t="s">
        <v>331</v>
      </c>
      <c r="AB569">
        <v>0</v>
      </c>
      <c r="AR569" t="s">
        <v>333</v>
      </c>
    </row>
    <row r="570" spans="1:44" ht="15" customHeight="1" x14ac:dyDescent="0.35">
      <c r="A570">
        <v>3</v>
      </c>
      <c r="B570" s="26">
        <f t="shared" si="104"/>
        <v>46273.697916666657</v>
      </c>
      <c r="C570" t="s">
        <v>70</v>
      </c>
      <c r="D570">
        <v>1</v>
      </c>
      <c r="E570" s="26">
        <f t="shared" si="105"/>
        <v>46273.864583333343</v>
      </c>
      <c r="F570" s="26">
        <f t="shared" si="106"/>
        <v>46273.843750000007</v>
      </c>
      <c r="G570">
        <f t="shared" si="107"/>
        <v>0</v>
      </c>
      <c r="H570">
        <f t="shared" si="108"/>
        <v>135</v>
      </c>
      <c r="I570" s="27">
        <f t="shared" si="109"/>
        <v>3</v>
      </c>
      <c r="J570" s="28">
        <f t="shared" si="110"/>
        <v>141.30188984009047</v>
      </c>
      <c r="K570" s="29" t="str">
        <f t="shared" si="111"/>
        <v/>
      </c>
      <c r="L570" s="26" t="str">
        <f t="shared" si="112"/>
        <v/>
      </c>
      <c r="M570" t="str">
        <f t="shared" si="113"/>
        <v/>
      </c>
      <c r="N570" s="28">
        <f t="shared" si="114"/>
        <v>47.10062994669682</v>
      </c>
      <c r="O570" t="str">
        <f t="shared" si="115"/>
        <v/>
      </c>
      <c r="P570" t="str">
        <f t="shared" si="116"/>
        <v/>
      </c>
      <c r="Q570" s="10"/>
      <c r="R570" s="10"/>
      <c r="S570" s="16">
        <v>3</v>
      </c>
      <c r="T570" s="13">
        <v>141.3018898400905</v>
      </c>
      <c r="U570" s="14"/>
      <c r="V570" s="11"/>
      <c r="W570" s="10"/>
      <c r="X570" s="29"/>
      <c r="AA570" t="s">
        <v>331</v>
      </c>
      <c r="AB570">
        <v>3</v>
      </c>
      <c r="AC570">
        <v>60.151898734177209</v>
      </c>
      <c r="AD570">
        <v>261.29032258064512</v>
      </c>
      <c r="AL570">
        <v>60.151898734177209</v>
      </c>
      <c r="AM570">
        <v>261.29032258064512</v>
      </c>
      <c r="AR570" t="s">
        <v>334</v>
      </c>
    </row>
    <row r="571" spans="1:44" ht="15" customHeight="1" x14ac:dyDescent="0.35">
      <c r="A571">
        <v>3</v>
      </c>
      <c r="B571" s="26">
        <f t="shared" si="104"/>
        <v>46273.697916666657</v>
      </c>
      <c r="C571" t="s">
        <v>70</v>
      </c>
      <c r="D571">
        <v>2</v>
      </c>
      <c r="E571" s="26">
        <f t="shared" si="105"/>
        <v>46273.864583333343</v>
      </c>
      <c r="F571" s="26">
        <f t="shared" si="106"/>
        <v>46273.843750000007</v>
      </c>
      <c r="G571">
        <f t="shared" si="107"/>
        <v>3</v>
      </c>
      <c r="H571">
        <f t="shared" si="108"/>
        <v>51</v>
      </c>
      <c r="I571" s="27">
        <f t="shared" si="109"/>
        <v>1</v>
      </c>
      <c r="J571" s="28">
        <f t="shared" si="110"/>
        <v>0</v>
      </c>
      <c r="K571" s="29" t="str">
        <f t="shared" si="111"/>
        <v>NULL</v>
      </c>
      <c r="L571" s="26" t="str">
        <f t="shared" si="112"/>
        <v/>
      </c>
      <c r="M571" t="str">
        <f t="shared" si="113"/>
        <v>UNKNOWN - NO RATE</v>
      </c>
      <c r="N571" s="28" t="str">
        <f t="shared" si="114"/>
        <v>NULL</v>
      </c>
      <c r="O571" t="str">
        <f t="shared" si="115"/>
        <v/>
      </c>
      <c r="P571" t="str">
        <f t="shared" si="116"/>
        <v/>
      </c>
      <c r="Q571" s="10" t="s">
        <v>155</v>
      </c>
      <c r="R571" s="10"/>
      <c r="S571" s="16">
        <v>1</v>
      </c>
      <c r="T571" s="13">
        <v>0</v>
      </c>
      <c r="U571" s="14"/>
      <c r="V571" s="11"/>
      <c r="W571" s="10" t="s">
        <v>155</v>
      </c>
      <c r="X571" s="29"/>
      <c r="AA571" t="s">
        <v>331</v>
      </c>
      <c r="AB571">
        <v>0</v>
      </c>
      <c r="AI571" t="s">
        <v>155</v>
      </c>
      <c r="AQ571" t="s">
        <v>155</v>
      </c>
      <c r="AR571" t="s">
        <v>333</v>
      </c>
    </row>
    <row r="572" spans="1:44" ht="15" customHeight="1" x14ac:dyDescent="0.35">
      <c r="A572">
        <v>3</v>
      </c>
      <c r="B572" s="26">
        <f t="shared" si="104"/>
        <v>46273.697916666657</v>
      </c>
      <c r="C572" t="s">
        <v>70</v>
      </c>
      <c r="D572">
        <v>3</v>
      </c>
      <c r="E572" s="26">
        <f t="shared" si="105"/>
        <v>46273.864583333343</v>
      </c>
      <c r="F572" s="26">
        <f t="shared" si="106"/>
        <v>46273.843750000007</v>
      </c>
      <c r="G572">
        <f t="shared" si="107"/>
        <v>5</v>
      </c>
      <c r="H572">
        <f t="shared" si="108"/>
        <v>83</v>
      </c>
      <c r="I572" s="27">
        <f t="shared" si="109"/>
        <v>0</v>
      </c>
      <c r="J572" s="28" t="str">
        <f t="shared" si="110"/>
        <v>NULL</v>
      </c>
      <c r="K572" s="29" t="str">
        <f t="shared" si="111"/>
        <v>NULL</v>
      </c>
      <c r="L572" s="26" t="str">
        <f t="shared" si="112"/>
        <v/>
      </c>
      <c r="M572" t="str">
        <f t="shared" si="113"/>
        <v>UNKNOWN - NO RATE</v>
      </c>
      <c r="N572" s="28" t="str">
        <f t="shared" si="114"/>
        <v>NULL</v>
      </c>
      <c r="O572" t="str">
        <f t="shared" si="115"/>
        <v/>
      </c>
      <c r="P572" t="str">
        <f t="shared" si="116"/>
        <v/>
      </c>
      <c r="Q572" s="10" t="s">
        <v>155</v>
      </c>
      <c r="R572" s="10"/>
      <c r="S572" s="16">
        <v>0</v>
      </c>
      <c r="T572" s="13"/>
      <c r="U572" s="14"/>
      <c r="V572" s="11"/>
      <c r="W572" s="10" t="s">
        <v>155</v>
      </c>
      <c r="X572" s="29"/>
      <c r="AA572" t="s">
        <v>331</v>
      </c>
      <c r="AB572">
        <v>0</v>
      </c>
      <c r="AI572" t="s">
        <v>155</v>
      </c>
      <c r="AQ572" t="s">
        <v>155</v>
      </c>
      <c r="AR572" t="s">
        <v>333</v>
      </c>
    </row>
    <row r="573" spans="1:44" ht="15" customHeight="1" x14ac:dyDescent="0.35">
      <c r="A573">
        <v>3</v>
      </c>
      <c r="B573" s="26">
        <f t="shared" si="104"/>
        <v>46273.697916666657</v>
      </c>
      <c r="C573" t="s">
        <v>70</v>
      </c>
      <c r="D573">
        <v>4</v>
      </c>
      <c r="E573" s="26">
        <f t="shared" si="105"/>
        <v>46273.864583333343</v>
      </c>
      <c r="F573" s="26">
        <f t="shared" si="106"/>
        <v>46273.843750000007</v>
      </c>
      <c r="G573">
        <f t="shared" si="107"/>
        <v>1</v>
      </c>
      <c r="H573">
        <f t="shared" si="108"/>
        <v>82</v>
      </c>
      <c r="I573" s="27">
        <f t="shared" si="109"/>
        <v>0</v>
      </c>
      <c r="J573" s="28" t="str">
        <f t="shared" si="110"/>
        <v>NULL</v>
      </c>
      <c r="K573" s="29" t="str">
        <f t="shared" si="111"/>
        <v>NULL</v>
      </c>
      <c r="L573" s="26" t="str">
        <f t="shared" si="112"/>
        <v/>
      </c>
      <c r="M573" t="str">
        <f t="shared" si="113"/>
        <v>UNKNOWN - NO RATE</v>
      </c>
      <c r="N573" s="28" t="str">
        <f t="shared" si="114"/>
        <v>NULL</v>
      </c>
      <c r="O573" t="str">
        <f t="shared" si="115"/>
        <v/>
      </c>
      <c r="P573" t="str">
        <f t="shared" si="116"/>
        <v/>
      </c>
      <c r="Q573" s="10" t="s">
        <v>155</v>
      </c>
      <c r="R573" s="10"/>
      <c r="S573" s="16">
        <v>0</v>
      </c>
      <c r="T573" s="13"/>
      <c r="U573" s="14"/>
      <c r="V573" s="11"/>
      <c r="W573" s="10" t="s">
        <v>155</v>
      </c>
      <c r="X573" s="29"/>
      <c r="AA573" t="s">
        <v>331</v>
      </c>
      <c r="AB573">
        <v>0</v>
      </c>
      <c r="AI573" t="s">
        <v>155</v>
      </c>
      <c r="AQ573" t="s">
        <v>155</v>
      </c>
      <c r="AR573" t="s">
        <v>333</v>
      </c>
    </row>
    <row r="574" spans="1:44" ht="15" customHeight="1" x14ac:dyDescent="0.35">
      <c r="A574">
        <v>3</v>
      </c>
      <c r="B574" s="26">
        <f t="shared" si="104"/>
        <v>46273.697916666657</v>
      </c>
      <c r="C574" t="s">
        <v>70</v>
      </c>
      <c r="D574">
        <v>5</v>
      </c>
      <c r="E574" s="26">
        <f t="shared" si="105"/>
        <v>46273.864583333343</v>
      </c>
      <c r="F574" s="26">
        <f t="shared" si="106"/>
        <v>46273.843750000007</v>
      </c>
      <c r="G574">
        <f t="shared" si="107"/>
        <v>0</v>
      </c>
      <c r="H574">
        <f t="shared" si="108"/>
        <v>14</v>
      </c>
      <c r="I574" s="27">
        <f t="shared" si="109"/>
        <v>0</v>
      </c>
      <c r="J574" s="28" t="str">
        <f t="shared" si="110"/>
        <v>NULL</v>
      </c>
      <c r="K574" s="29" t="str">
        <f t="shared" si="111"/>
        <v/>
      </c>
      <c r="L574" s="26" t="str">
        <f t="shared" si="112"/>
        <v/>
      </c>
      <c r="M574" t="str">
        <f t="shared" si="113"/>
        <v/>
      </c>
      <c r="N574" s="28" t="str">
        <f t="shared" si="114"/>
        <v>NULL</v>
      </c>
      <c r="O574" t="str">
        <f t="shared" si="115"/>
        <v/>
      </c>
      <c r="P574" t="str">
        <f t="shared" si="116"/>
        <v/>
      </c>
      <c r="Q574" s="10"/>
      <c r="R574" s="10"/>
      <c r="S574" s="16">
        <v>0</v>
      </c>
      <c r="T574" s="13"/>
      <c r="U574" s="14"/>
      <c r="V574" s="11"/>
      <c r="W574" s="10"/>
      <c r="X574" s="29"/>
      <c r="AA574" t="s">
        <v>331</v>
      </c>
      <c r="AB574">
        <v>0</v>
      </c>
      <c r="AR574" t="s">
        <v>333</v>
      </c>
    </row>
    <row r="575" spans="1:44" ht="15" customHeight="1" x14ac:dyDescent="0.35">
      <c r="A575">
        <v>3</v>
      </c>
      <c r="B575" s="26">
        <f t="shared" si="104"/>
        <v>46273.697916666657</v>
      </c>
      <c r="C575" t="s">
        <v>70</v>
      </c>
      <c r="D575">
        <v>6</v>
      </c>
      <c r="E575" s="26">
        <f t="shared" si="105"/>
        <v>46273.864583333343</v>
      </c>
      <c r="F575" s="26">
        <f t="shared" si="106"/>
        <v>46273.843750000007</v>
      </c>
      <c r="G575">
        <f t="shared" si="107"/>
        <v>0</v>
      </c>
      <c r="H575">
        <f t="shared" si="108"/>
        <v>0</v>
      </c>
      <c r="I575" s="27">
        <f t="shared" si="109"/>
        <v>0</v>
      </c>
      <c r="J575" s="28" t="str">
        <f t="shared" si="110"/>
        <v>NULL</v>
      </c>
      <c r="K575" s="29" t="str">
        <f t="shared" si="111"/>
        <v/>
      </c>
      <c r="L575" s="26" t="str">
        <f t="shared" si="112"/>
        <v/>
      </c>
      <c r="M575" t="str">
        <f t="shared" si="113"/>
        <v/>
      </c>
      <c r="N575" s="28" t="str">
        <f t="shared" si="114"/>
        <v>NULL</v>
      </c>
      <c r="O575" t="str">
        <f t="shared" si="115"/>
        <v/>
      </c>
      <c r="P575" t="str">
        <f t="shared" si="116"/>
        <v/>
      </c>
      <c r="Q575" s="10"/>
      <c r="R575" s="10"/>
      <c r="S575" s="16">
        <v>0</v>
      </c>
      <c r="T575" s="13"/>
      <c r="U575" s="14"/>
      <c r="V575" s="11"/>
      <c r="W575" s="10"/>
      <c r="X575" s="29"/>
      <c r="AA575" t="s">
        <v>331</v>
      </c>
      <c r="AB575">
        <v>0</v>
      </c>
      <c r="AR575" t="s">
        <v>333</v>
      </c>
    </row>
    <row r="576" spans="1:44" ht="15" customHeight="1" x14ac:dyDescent="0.35">
      <c r="A576">
        <v>3</v>
      </c>
      <c r="B576" s="26">
        <f t="shared" si="104"/>
        <v>46273.697916666657</v>
      </c>
      <c r="C576" t="s">
        <v>71</v>
      </c>
      <c r="D576">
        <v>1</v>
      </c>
      <c r="E576" s="26">
        <f t="shared" si="105"/>
        <v>46273.875</v>
      </c>
      <c r="F576" s="26">
        <f t="shared" si="106"/>
        <v>46273.854166666664</v>
      </c>
      <c r="G576">
        <f t="shared" si="107"/>
        <v>0</v>
      </c>
      <c r="H576">
        <f t="shared" si="108"/>
        <v>141</v>
      </c>
      <c r="I576" s="27">
        <f t="shared" si="109"/>
        <v>3</v>
      </c>
      <c r="J576" s="28">
        <f t="shared" si="110"/>
        <v>141.30188984009047</v>
      </c>
      <c r="K576" s="29" t="str">
        <f t="shared" si="111"/>
        <v/>
      </c>
      <c r="L576" s="26" t="str">
        <f t="shared" si="112"/>
        <v/>
      </c>
      <c r="M576" t="str">
        <f t="shared" si="113"/>
        <v/>
      </c>
      <c r="N576" s="28">
        <f t="shared" si="114"/>
        <v>47.10062994669682</v>
      </c>
      <c r="O576" t="str">
        <f t="shared" si="115"/>
        <v/>
      </c>
      <c r="P576" t="str">
        <f t="shared" si="116"/>
        <v/>
      </c>
      <c r="Q576" s="10"/>
      <c r="R576" s="10"/>
      <c r="S576" s="16">
        <v>3</v>
      </c>
      <c r="T576" s="13">
        <v>141.3018898400905</v>
      </c>
      <c r="U576" s="14"/>
      <c r="V576" s="11"/>
      <c r="W576" s="10"/>
      <c r="X576" s="29"/>
      <c r="AA576" t="s">
        <v>331</v>
      </c>
      <c r="AB576">
        <v>3</v>
      </c>
      <c r="AC576">
        <v>60.151898734177209</v>
      </c>
      <c r="AD576">
        <v>261.29032258064512</v>
      </c>
      <c r="AL576">
        <v>60.151898734177209</v>
      </c>
      <c r="AM576">
        <v>261.29032258064512</v>
      </c>
      <c r="AR576" t="s">
        <v>334</v>
      </c>
    </row>
    <row r="577" spans="1:44" ht="15" customHeight="1" x14ac:dyDescent="0.35">
      <c r="A577">
        <v>3</v>
      </c>
      <c r="B577" s="26">
        <f t="shared" si="104"/>
        <v>46273.697916666657</v>
      </c>
      <c r="C577" t="s">
        <v>71</v>
      </c>
      <c r="D577">
        <v>2</v>
      </c>
      <c r="E577" s="26">
        <f t="shared" si="105"/>
        <v>46273.875</v>
      </c>
      <c r="F577" s="26">
        <f t="shared" si="106"/>
        <v>46273.854166666664</v>
      </c>
      <c r="G577">
        <f t="shared" si="107"/>
        <v>0</v>
      </c>
      <c r="H577">
        <f t="shared" si="108"/>
        <v>52</v>
      </c>
      <c r="I577" s="27">
        <f t="shared" si="109"/>
        <v>1</v>
      </c>
      <c r="J577" s="28">
        <f t="shared" si="110"/>
        <v>0</v>
      </c>
      <c r="K577" s="29" t="str">
        <f t="shared" si="111"/>
        <v/>
      </c>
      <c r="L577" s="26" t="str">
        <f t="shared" si="112"/>
        <v/>
      </c>
      <c r="M577" t="str">
        <f t="shared" si="113"/>
        <v/>
      </c>
      <c r="N577" s="28" t="str">
        <f t="shared" si="114"/>
        <v>NULL</v>
      </c>
      <c r="O577" t="str">
        <f t="shared" si="115"/>
        <v/>
      </c>
      <c r="P577" t="str">
        <f t="shared" si="116"/>
        <v/>
      </c>
      <c r="Q577" s="10"/>
      <c r="R577" s="10"/>
      <c r="S577" s="16">
        <v>1</v>
      </c>
      <c r="T577" s="13">
        <v>0</v>
      </c>
      <c r="U577" s="14"/>
      <c r="V577" s="11"/>
      <c r="W577" s="10"/>
      <c r="X577" s="29"/>
      <c r="AA577" t="s">
        <v>331</v>
      </c>
      <c r="AB577">
        <v>0</v>
      </c>
      <c r="AR577" t="s">
        <v>333</v>
      </c>
    </row>
    <row r="578" spans="1:44" ht="15" customHeight="1" x14ac:dyDescent="0.35">
      <c r="A578">
        <v>3</v>
      </c>
      <c r="B578" s="26">
        <f t="shared" si="104"/>
        <v>46273.697916666657</v>
      </c>
      <c r="C578" t="s">
        <v>71</v>
      </c>
      <c r="D578">
        <v>3</v>
      </c>
      <c r="E578" s="26">
        <f t="shared" si="105"/>
        <v>46273.875</v>
      </c>
      <c r="F578" s="26">
        <f t="shared" si="106"/>
        <v>46273.854166666664</v>
      </c>
      <c r="G578">
        <f t="shared" si="107"/>
        <v>1</v>
      </c>
      <c r="H578">
        <f t="shared" si="108"/>
        <v>84</v>
      </c>
      <c r="I578" s="27">
        <f t="shared" si="109"/>
        <v>0</v>
      </c>
      <c r="J578" s="28" t="str">
        <f t="shared" si="110"/>
        <v>NULL</v>
      </c>
      <c r="K578" s="29" t="str">
        <f t="shared" si="111"/>
        <v>NULL</v>
      </c>
      <c r="L578" s="26" t="str">
        <f t="shared" si="112"/>
        <v/>
      </c>
      <c r="M578" t="str">
        <f t="shared" si="113"/>
        <v>UNKNOWN - NO RATE</v>
      </c>
      <c r="N578" s="28" t="str">
        <f t="shared" si="114"/>
        <v>NULL</v>
      </c>
      <c r="O578" t="str">
        <f t="shared" si="115"/>
        <v/>
      </c>
      <c r="P578" t="str">
        <f t="shared" si="116"/>
        <v/>
      </c>
      <c r="Q578" s="10" t="s">
        <v>155</v>
      </c>
      <c r="R578" s="10"/>
      <c r="S578" s="16">
        <v>0</v>
      </c>
      <c r="T578" s="13"/>
      <c r="U578" s="14"/>
      <c r="V578" s="11"/>
      <c r="W578" s="10" t="s">
        <v>155</v>
      </c>
      <c r="X578" s="29"/>
      <c r="AA578" t="s">
        <v>331</v>
      </c>
      <c r="AB578">
        <v>0</v>
      </c>
      <c r="AI578" t="s">
        <v>155</v>
      </c>
      <c r="AQ578" t="s">
        <v>155</v>
      </c>
      <c r="AR578" t="s">
        <v>333</v>
      </c>
    </row>
    <row r="579" spans="1:44" ht="15" customHeight="1" x14ac:dyDescent="0.35">
      <c r="A579">
        <v>3</v>
      </c>
      <c r="B579" s="26">
        <f t="shared" si="104"/>
        <v>46273.697916666657</v>
      </c>
      <c r="C579" t="s">
        <v>71</v>
      </c>
      <c r="D579">
        <v>4</v>
      </c>
      <c r="E579" s="26">
        <f t="shared" si="105"/>
        <v>46273.875</v>
      </c>
      <c r="F579" s="26">
        <f t="shared" si="106"/>
        <v>46273.854166666664</v>
      </c>
      <c r="G579">
        <f t="shared" si="107"/>
        <v>2</v>
      </c>
      <c r="H579">
        <f t="shared" si="108"/>
        <v>85</v>
      </c>
      <c r="I579" s="27">
        <f t="shared" si="109"/>
        <v>0</v>
      </c>
      <c r="J579" s="28" t="str">
        <f t="shared" si="110"/>
        <v>NULL</v>
      </c>
      <c r="K579" s="29" t="str">
        <f t="shared" si="111"/>
        <v>NULL</v>
      </c>
      <c r="L579" s="26" t="str">
        <f t="shared" si="112"/>
        <v/>
      </c>
      <c r="M579" t="str">
        <f t="shared" si="113"/>
        <v>UNKNOWN - NO RATE</v>
      </c>
      <c r="N579" s="28" t="str">
        <f t="shared" si="114"/>
        <v>NULL</v>
      </c>
      <c r="O579" t="str">
        <f t="shared" si="115"/>
        <v/>
      </c>
      <c r="P579" t="str">
        <f t="shared" si="116"/>
        <v/>
      </c>
      <c r="Q579" s="10" t="s">
        <v>155</v>
      </c>
      <c r="R579" s="10"/>
      <c r="S579" s="16">
        <v>0</v>
      </c>
      <c r="T579" s="13"/>
      <c r="U579" s="14"/>
      <c r="V579" s="11"/>
      <c r="W579" s="10" t="s">
        <v>155</v>
      </c>
      <c r="X579" s="29"/>
      <c r="AA579" t="s">
        <v>331</v>
      </c>
      <c r="AB579">
        <v>0</v>
      </c>
      <c r="AI579" t="s">
        <v>155</v>
      </c>
      <c r="AQ579" t="s">
        <v>155</v>
      </c>
      <c r="AR579" t="s">
        <v>333</v>
      </c>
    </row>
    <row r="580" spans="1:44" ht="15" customHeight="1" x14ac:dyDescent="0.35">
      <c r="A580">
        <v>3</v>
      </c>
      <c r="B580" s="26">
        <f t="shared" si="104"/>
        <v>46273.697916666657</v>
      </c>
      <c r="C580" t="s">
        <v>71</v>
      </c>
      <c r="D580">
        <v>5</v>
      </c>
      <c r="E580" s="26">
        <f t="shared" si="105"/>
        <v>46273.875</v>
      </c>
      <c r="F580" s="26">
        <f t="shared" si="106"/>
        <v>46273.854166666664</v>
      </c>
      <c r="G580">
        <f t="shared" si="107"/>
        <v>1</v>
      </c>
      <c r="H580">
        <f t="shared" si="108"/>
        <v>15</v>
      </c>
      <c r="I580" s="27">
        <f t="shared" si="109"/>
        <v>0</v>
      </c>
      <c r="J580" s="28" t="str">
        <f t="shared" si="110"/>
        <v>NULL</v>
      </c>
      <c r="K580" s="29" t="str">
        <f t="shared" si="111"/>
        <v>NULL</v>
      </c>
      <c r="L580" s="26" t="str">
        <f t="shared" si="112"/>
        <v/>
      </c>
      <c r="M580" t="str">
        <f t="shared" si="113"/>
        <v>UNKNOWN - NO RATE</v>
      </c>
      <c r="N580" s="28" t="str">
        <f t="shared" si="114"/>
        <v>NULL</v>
      </c>
      <c r="O580" t="str">
        <f t="shared" si="115"/>
        <v/>
      </c>
      <c r="P580" t="str">
        <f t="shared" si="116"/>
        <v/>
      </c>
      <c r="Q580" s="10" t="s">
        <v>155</v>
      </c>
      <c r="R580" s="10"/>
      <c r="S580" s="16">
        <v>0</v>
      </c>
      <c r="T580" s="13"/>
      <c r="U580" s="14"/>
      <c r="V580" s="11"/>
      <c r="W580" s="10" t="s">
        <v>155</v>
      </c>
      <c r="X580" s="29"/>
      <c r="AA580" t="s">
        <v>331</v>
      </c>
      <c r="AB580">
        <v>0</v>
      </c>
      <c r="AI580" t="s">
        <v>155</v>
      </c>
      <c r="AQ580" t="s">
        <v>155</v>
      </c>
      <c r="AR580" t="s">
        <v>333</v>
      </c>
    </row>
    <row r="581" spans="1:44" ht="15" customHeight="1" x14ac:dyDescent="0.35">
      <c r="A581">
        <v>3</v>
      </c>
      <c r="B581" s="26">
        <f t="shared" si="104"/>
        <v>46273.697916666657</v>
      </c>
      <c r="C581" t="s">
        <v>71</v>
      </c>
      <c r="D581">
        <v>6</v>
      </c>
      <c r="E581" s="26">
        <f t="shared" si="105"/>
        <v>46273.875</v>
      </c>
      <c r="F581" s="26">
        <f t="shared" si="106"/>
        <v>46273.854166666664</v>
      </c>
      <c r="G581">
        <f t="shared" si="107"/>
        <v>0</v>
      </c>
      <c r="H581">
        <f t="shared" si="108"/>
        <v>0</v>
      </c>
      <c r="I581" s="27">
        <f t="shared" si="109"/>
        <v>0</v>
      </c>
      <c r="J581" s="28" t="str">
        <f t="shared" si="110"/>
        <v>NULL</v>
      </c>
      <c r="K581" s="29" t="str">
        <f t="shared" si="111"/>
        <v/>
      </c>
      <c r="L581" s="26" t="str">
        <f t="shared" si="112"/>
        <v/>
      </c>
      <c r="M581" t="str">
        <f t="shared" si="113"/>
        <v/>
      </c>
      <c r="N581" s="28" t="str">
        <f t="shared" si="114"/>
        <v>NULL</v>
      </c>
      <c r="O581" t="str">
        <f t="shared" si="115"/>
        <v/>
      </c>
      <c r="P581" t="str">
        <f t="shared" si="116"/>
        <v/>
      </c>
      <c r="Q581" s="10"/>
      <c r="R581" s="10"/>
      <c r="S581" s="16">
        <v>0</v>
      </c>
      <c r="T581" s="13"/>
      <c r="U581" s="14"/>
      <c r="V581" s="11"/>
      <c r="W581" s="10"/>
      <c r="X581" s="29"/>
      <c r="AA581" t="s">
        <v>331</v>
      </c>
      <c r="AB581">
        <v>0</v>
      </c>
      <c r="AR581" t="s">
        <v>333</v>
      </c>
    </row>
    <row r="582" spans="1:44" ht="15" customHeight="1" x14ac:dyDescent="0.35">
      <c r="A582">
        <v>3</v>
      </c>
      <c r="B582" s="26">
        <f t="shared" ref="B582:B645" si="117">INDEX(SNAP_TIMES,MATCH(A582,SNAP_NOS,0))</f>
        <v>46273.697916666657</v>
      </c>
      <c r="C582" t="s">
        <v>72</v>
      </c>
      <c r="D582">
        <v>1</v>
      </c>
      <c r="E582" s="26">
        <f t="shared" ref="E582:E645" si="118">IF(AND(INDEX(SH_CHG,MATCH(C582,SH_ID,0))&lt;&gt;"",B582&gt;=INDEX(SH_CHG,MATCH(C582,SH_ID,0))),INDEX(SH_DEP,MATCH(C582,SH_ID,0)),INDEX(SH_ORIG,MATCH(C582,SH_ID,0)))</f>
        <v>46273.875</v>
      </c>
      <c r="F582" s="26">
        <f t="shared" ref="F582:F645" si="119">E582-LOADING_MINUTES/1440</f>
        <v>46273.854166666664</v>
      </c>
      <c r="G582">
        <f t="shared" ref="G582:G645" si="120">COUNTIFS(OL_SNAP,A582,OL_EFF,C582,OL_WT,D582,OL_OPEN,"&gt;0")</f>
        <v>4</v>
      </c>
      <c r="H582">
        <f t="shared" ref="H582:H645" si="121">SUMIFS($G$6:$G$3569,$A$6:$A$3569,A582,$D$6:$D$3569,D582,$F$6:$F$3569,"&lt;="&amp;F582)</f>
        <v>141</v>
      </c>
      <c r="I582" s="27">
        <f t="shared" ref="I582:I645" si="122">INDEX(C_RES,MATCH(1,INDEX((C_SN=A582)*(C_WT=D582),0),0))</f>
        <v>3</v>
      </c>
      <c r="J582" s="28">
        <f t="shared" ref="J582:J645" si="123">INDEX(C_RL,MATCH(1,INDEX((C_SN=A582)*(C_WT=D582),0),0))</f>
        <v>141.30188984009047</v>
      </c>
      <c r="K582" s="29">
        <f t="shared" ref="K582:K645" si="124">IF(G582=0,"",IF(ISNUMBER(J582),IF(J582&gt;0,H582/J582/24,"NULL"),"NULL"))</f>
        <v>4.1577646319158661E-2</v>
      </c>
      <c r="L582" s="26">
        <f t="shared" ref="L582:L645" si="125">IF(ISNUMBER(K582),B582+K582,"")</f>
        <v>46273.739494312977</v>
      </c>
      <c r="M582" t="str">
        <f t="shared" ref="M582:M645" si="126">IF(G582=0,"",IF(B582&gt;=F582,"NO - CUTOFF PASSED",IF(ISNUMBER(K582),IF(L582&lt;=F582,"YES","NO"),"UNKNOWN - NO RATE")))</f>
        <v>YES</v>
      </c>
      <c r="N582" s="28">
        <f t="shared" ref="N582:N645" si="127">IFERROR(IF(AND(INDEX(C_HRS,MATCH(1,INDEX((C_SN=A582)*(C_WT=D582),0),0))&gt;0,INDEX(C_TL,MATCH(1,INDEX((C_SN=A582)*(C_WT=D582),0),0))&gt;0),INDEX(C_TL,MATCH(1,INDEX((C_SN=A582)*(C_WT=D582),0),0))/INDEX(C_HRS,MATCH(1,INDEX((C_SN=A582)*(C_WT=D582),0),0)),"NULL"),"NULL")</f>
        <v>47.10062994669682</v>
      </c>
      <c r="O582" t="str">
        <f t="shared" ref="O582:O645" si="128">IF(M582="NO",IF(ISNUMBER(N582),ROUNDUP(H582/(N582*(F582-B582)*24),0),"CANNOT ESTIMATE - NO RATE"),"")</f>
        <v/>
      </c>
      <c r="P582" t="str">
        <f t="shared" ref="P582:P645" si="129">IF(ISNUMBER(O582),MAX(0,O582-I582),O582)</f>
        <v/>
      </c>
      <c r="Q582" s="10" t="s">
        <v>151</v>
      </c>
      <c r="R582" s="10"/>
      <c r="S582" s="16">
        <v>3</v>
      </c>
      <c r="T582" s="13">
        <v>141.3018898400905</v>
      </c>
      <c r="U582" s="14">
        <v>4.1577646319444453E-2</v>
      </c>
      <c r="V582" s="11">
        <v>46273.739494312977</v>
      </c>
      <c r="W582" s="10" t="s">
        <v>151</v>
      </c>
      <c r="X582" s="29">
        <v>0</v>
      </c>
      <c r="AA582" t="s">
        <v>331</v>
      </c>
      <c r="AB582">
        <v>3</v>
      </c>
      <c r="AC582">
        <v>60.151898734177209</v>
      </c>
      <c r="AD582">
        <v>261.29032258064512</v>
      </c>
      <c r="AE582" s="54">
        <v>2.2484567905092592E-2</v>
      </c>
      <c r="AF582" s="54">
        <v>9.7669402361111116E-2</v>
      </c>
      <c r="AG582" s="53">
        <v>46273.720401234568</v>
      </c>
      <c r="AH582" s="53">
        <v>46273.795586069013</v>
      </c>
      <c r="AI582" t="s">
        <v>151</v>
      </c>
      <c r="AL582">
        <v>60.151898734177209</v>
      </c>
      <c r="AM582">
        <v>261.29032258064512</v>
      </c>
      <c r="AN582" s="54">
        <v>2.2484567905092592E-2</v>
      </c>
      <c r="AO582" s="54">
        <v>9.7669402361111116E-2</v>
      </c>
      <c r="AP582" s="53">
        <v>46273.795586069013</v>
      </c>
      <c r="AQ582" t="s">
        <v>151</v>
      </c>
      <c r="AR582" t="s">
        <v>334</v>
      </c>
    </row>
    <row r="583" spans="1:44" ht="15" customHeight="1" x14ac:dyDescent="0.35">
      <c r="A583">
        <v>3</v>
      </c>
      <c r="B583" s="26">
        <f t="shared" si="117"/>
        <v>46273.697916666657</v>
      </c>
      <c r="C583" t="s">
        <v>72</v>
      </c>
      <c r="D583">
        <v>2</v>
      </c>
      <c r="E583" s="26">
        <f t="shared" si="118"/>
        <v>46273.875</v>
      </c>
      <c r="F583" s="26">
        <f t="shared" si="119"/>
        <v>46273.854166666664</v>
      </c>
      <c r="G583">
        <f t="shared" si="120"/>
        <v>1</v>
      </c>
      <c r="H583">
        <f t="shared" si="121"/>
        <v>52</v>
      </c>
      <c r="I583" s="27">
        <f t="shared" si="122"/>
        <v>1</v>
      </c>
      <c r="J583" s="28">
        <f t="shared" si="123"/>
        <v>0</v>
      </c>
      <c r="K583" s="29" t="str">
        <f t="shared" si="124"/>
        <v>NULL</v>
      </c>
      <c r="L583" s="26" t="str">
        <f t="shared" si="125"/>
        <v/>
      </c>
      <c r="M583" t="str">
        <f t="shared" si="126"/>
        <v>UNKNOWN - NO RATE</v>
      </c>
      <c r="N583" s="28" t="str">
        <f t="shared" si="127"/>
        <v>NULL</v>
      </c>
      <c r="O583" t="str">
        <f t="shared" si="128"/>
        <v/>
      </c>
      <c r="P583" t="str">
        <f t="shared" si="129"/>
        <v/>
      </c>
      <c r="Q583" s="10" t="s">
        <v>155</v>
      </c>
      <c r="R583" s="10"/>
      <c r="S583" s="16">
        <v>1</v>
      </c>
      <c r="T583" s="13">
        <v>0</v>
      </c>
      <c r="U583" s="14"/>
      <c r="V583" s="11"/>
      <c r="W583" s="10" t="s">
        <v>155</v>
      </c>
      <c r="X583" s="29"/>
      <c r="AA583" t="s">
        <v>331</v>
      </c>
      <c r="AB583">
        <v>0</v>
      </c>
      <c r="AI583" t="s">
        <v>155</v>
      </c>
      <c r="AQ583" t="s">
        <v>155</v>
      </c>
      <c r="AR583" t="s">
        <v>333</v>
      </c>
    </row>
    <row r="584" spans="1:44" ht="15" customHeight="1" x14ac:dyDescent="0.35">
      <c r="A584">
        <v>3</v>
      </c>
      <c r="B584" s="26">
        <f t="shared" si="117"/>
        <v>46273.697916666657</v>
      </c>
      <c r="C584" t="s">
        <v>72</v>
      </c>
      <c r="D584">
        <v>3</v>
      </c>
      <c r="E584" s="26">
        <f t="shared" si="118"/>
        <v>46273.875</v>
      </c>
      <c r="F584" s="26">
        <f t="shared" si="119"/>
        <v>46273.854166666664</v>
      </c>
      <c r="G584">
        <f t="shared" si="120"/>
        <v>0</v>
      </c>
      <c r="H584">
        <f t="shared" si="121"/>
        <v>84</v>
      </c>
      <c r="I584" s="27">
        <f t="shared" si="122"/>
        <v>0</v>
      </c>
      <c r="J584" s="28" t="str">
        <f t="shared" si="123"/>
        <v>NULL</v>
      </c>
      <c r="K584" s="29" t="str">
        <f t="shared" si="124"/>
        <v/>
      </c>
      <c r="L584" s="26" t="str">
        <f t="shared" si="125"/>
        <v/>
      </c>
      <c r="M584" t="str">
        <f t="shared" si="126"/>
        <v/>
      </c>
      <c r="N584" s="28" t="str">
        <f t="shared" si="127"/>
        <v>NULL</v>
      </c>
      <c r="O584" t="str">
        <f t="shared" si="128"/>
        <v/>
      </c>
      <c r="P584" t="str">
        <f t="shared" si="129"/>
        <v/>
      </c>
      <c r="Q584" s="10"/>
      <c r="R584" s="10"/>
      <c r="S584" s="16">
        <v>0</v>
      </c>
      <c r="T584" s="13"/>
      <c r="U584" s="14"/>
      <c r="V584" s="11"/>
      <c r="W584" s="10"/>
      <c r="X584" s="29"/>
      <c r="AA584" t="s">
        <v>331</v>
      </c>
      <c r="AB584">
        <v>0</v>
      </c>
      <c r="AR584" t="s">
        <v>333</v>
      </c>
    </row>
    <row r="585" spans="1:44" ht="15" customHeight="1" x14ac:dyDescent="0.35">
      <c r="A585">
        <v>3</v>
      </c>
      <c r="B585" s="26">
        <f t="shared" si="117"/>
        <v>46273.697916666657</v>
      </c>
      <c r="C585" t="s">
        <v>72</v>
      </c>
      <c r="D585">
        <v>4</v>
      </c>
      <c r="E585" s="26">
        <f t="shared" si="118"/>
        <v>46273.875</v>
      </c>
      <c r="F585" s="26">
        <f t="shared" si="119"/>
        <v>46273.854166666664</v>
      </c>
      <c r="G585">
        <f t="shared" si="120"/>
        <v>0</v>
      </c>
      <c r="H585">
        <f t="shared" si="121"/>
        <v>85</v>
      </c>
      <c r="I585" s="27">
        <f t="shared" si="122"/>
        <v>0</v>
      </c>
      <c r="J585" s="28" t="str">
        <f t="shared" si="123"/>
        <v>NULL</v>
      </c>
      <c r="K585" s="29" t="str">
        <f t="shared" si="124"/>
        <v/>
      </c>
      <c r="L585" s="26" t="str">
        <f t="shared" si="125"/>
        <v/>
      </c>
      <c r="M585" t="str">
        <f t="shared" si="126"/>
        <v/>
      </c>
      <c r="N585" s="28" t="str">
        <f t="shared" si="127"/>
        <v>NULL</v>
      </c>
      <c r="O585" t="str">
        <f t="shared" si="128"/>
        <v/>
      </c>
      <c r="P585" t="str">
        <f t="shared" si="129"/>
        <v/>
      </c>
      <c r="Q585" s="10"/>
      <c r="R585" s="10"/>
      <c r="S585" s="16">
        <v>0</v>
      </c>
      <c r="T585" s="13"/>
      <c r="U585" s="14"/>
      <c r="V585" s="11"/>
      <c r="W585" s="10"/>
      <c r="X585" s="29"/>
      <c r="AA585" t="s">
        <v>331</v>
      </c>
      <c r="AB585">
        <v>0</v>
      </c>
      <c r="AR585" t="s">
        <v>333</v>
      </c>
    </row>
    <row r="586" spans="1:44" ht="15" customHeight="1" x14ac:dyDescent="0.35">
      <c r="A586">
        <v>3</v>
      </c>
      <c r="B586" s="26">
        <f t="shared" si="117"/>
        <v>46273.697916666657</v>
      </c>
      <c r="C586" t="s">
        <v>72</v>
      </c>
      <c r="D586">
        <v>5</v>
      </c>
      <c r="E586" s="26">
        <f t="shared" si="118"/>
        <v>46273.875</v>
      </c>
      <c r="F586" s="26">
        <f t="shared" si="119"/>
        <v>46273.854166666664</v>
      </c>
      <c r="G586">
        <f t="shared" si="120"/>
        <v>0</v>
      </c>
      <c r="H586">
        <f t="shared" si="121"/>
        <v>15</v>
      </c>
      <c r="I586" s="27">
        <f t="shared" si="122"/>
        <v>0</v>
      </c>
      <c r="J586" s="28" t="str">
        <f t="shared" si="123"/>
        <v>NULL</v>
      </c>
      <c r="K586" s="29" t="str">
        <f t="shared" si="124"/>
        <v/>
      </c>
      <c r="L586" s="26" t="str">
        <f t="shared" si="125"/>
        <v/>
      </c>
      <c r="M586" t="str">
        <f t="shared" si="126"/>
        <v/>
      </c>
      <c r="N586" s="28" t="str">
        <f t="shared" si="127"/>
        <v>NULL</v>
      </c>
      <c r="O586" t="str">
        <f t="shared" si="128"/>
        <v/>
      </c>
      <c r="P586" t="str">
        <f t="shared" si="129"/>
        <v/>
      </c>
      <c r="Q586" s="10"/>
      <c r="R586" s="10"/>
      <c r="S586" s="16">
        <v>0</v>
      </c>
      <c r="T586" s="13"/>
      <c r="U586" s="14"/>
      <c r="V586" s="11"/>
      <c r="W586" s="10"/>
      <c r="X586" s="29"/>
      <c r="AA586" t="s">
        <v>331</v>
      </c>
      <c r="AB586">
        <v>0</v>
      </c>
      <c r="AR586" t="s">
        <v>333</v>
      </c>
    </row>
    <row r="587" spans="1:44" ht="15" customHeight="1" x14ac:dyDescent="0.35">
      <c r="A587">
        <v>3</v>
      </c>
      <c r="B587" s="26">
        <f t="shared" si="117"/>
        <v>46273.697916666657</v>
      </c>
      <c r="C587" t="s">
        <v>72</v>
      </c>
      <c r="D587">
        <v>6</v>
      </c>
      <c r="E587" s="26">
        <f t="shared" si="118"/>
        <v>46273.875</v>
      </c>
      <c r="F587" s="26">
        <f t="shared" si="119"/>
        <v>46273.854166666664</v>
      </c>
      <c r="G587">
        <f t="shared" si="120"/>
        <v>0</v>
      </c>
      <c r="H587">
        <f t="shared" si="121"/>
        <v>0</v>
      </c>
      <c r="I587" s="27">
        <f t="shared" si="122"/>
        <v>0</v>
      </c>
      <c r="J587" s="28" t="str">
        <f t="shared" si="123"/>
        <v>NULL</v>
      </c>
      <c r="K587" s="29" t="str">
        <f t="shared" si="124"/>
        <v/>
      </c>
      <c r="L587" s="26" t="str">
        <f t="shared" si="125"/>
        <v/>
      </c>
      <c r="M587" t="str">
        <f t="shared" si="126"/>
        <v/>
      </c>
      <c r="N587" s="28" t="str">
        <f t="shared" si="127"/>
        <v>NULL</v>
      </c>
      <c r="O587" t="str">
        <f t="shared" si="128"/>
        <v/>
      </c>
      <c r="P587" t="str">
        <f t="shared" si="129"/>
        <v/>
      </c>
      <c r="Q587" s="10"/>
      <c r="R587" s="10"/>
      <c r="S587" s="16">
        <v>0</v>
      </c>
      <c r="T587" s="13"/>
      <c r="U587" s="14"/>
      <c r="V587" s="11"/>
      <c r="W587" s="10"/>
      <c r="X587" s="29"/>
      <c r="AA587" t="s">
        <v>331</v>
      </c>
      <c r="AB587">
        <v>0</v>
      </c>
      <c r="AR587" t="s">
        <v>333</v>
      </c>
    </row>
    <row r="588" spans="1:44" ht="15" customHeight="1" x14ac:dyDescent="0.35">
      <c r="A588">
        <v>3</v>
      </c>
      <c r="B588" s="26">
        <f t="shared" si="117"/>
        <v>46273.697916666657</v>
      </c>
      <c r="C588" t="s">
        <v>73</v>
      </c>
      <c r="D588">
        <v>1</v>
      </c>
      <c r="E588" s="26">
        <f t="shared" si="118"/>
        <v>46273.875</v>
      </c>
      <c r="F588" s="26">
        <f t="shared" si="119"/>
        <v>46273.854166666664</v>
      </c>
      <c r="G588">
        <f t="shared" si="120"/>
        <v>2</v>
      </c>
      <c r="H588">
        <f t="shared" si="121"/>
        <v>141</v>
      </c>
      <c r="I588" s="27">
        <f t="shared" si="122"/>
        <v>3</v>
      </c>
      <c r="J588" s="28">
        <f t="shared" si="123"/>
        <v>141.30188984009047</v>
      </c>
      <c r="K588" s="29">
        <f t="shared" si="124"/>
        <v>4.1577646319158661E-2</v>
      </c>
      <c r="L588" s="26">
        <f t="shared" si="125"/>
        <v>46273.739494312977</v>
      </c>
      <c r="M588" t="str">
        <f t="shared" si="126"/>
        <v>YES</v>
      </c>
      <c r="N588" s="28">
        <f t="shared" si="127"/>
        <v>47.10062994669682</v>
      </c>
      <c r="O588" t="str">
        <f t="shared" si="128"/>
        <v/>
      </c>
      <c r="P588" t="str">
        <f t="shared" si="129"/>
        <v/>
      </c>
      <c r="Q588" s="10" t="s">
        <v>151</v>
      </c>
      <c r="R588" s="10"/>
      <c r="S588" s="16">
        <v>3</v>
      </c>
      <c r="T588" s="13">
        <v>141.3018898400905</v>
      </c>
      <c r="U588" s="14">
        <v>4.1577646319444453E-2</v>
      </c>
      <c r="V588" s="11">
        <v>46273.739494312977</v>
      </c>
      <c r="W588" s="10" t="s">
        <v>151</v>
      </c>
      <c r="X588" s="29">
        <v>0</v>
      </c>
      <c r="AA588" t="s">
        <v>331</v>
      </c>
      <c r="AB588">
        <v>3</v>
      </c>
      <c r="AC588">
        <v>60.151898734177209</v>
      </c>
      <c r="AD588">
        <v>261.29032258064512</v>
      </c>
      <c r="AE588" s="54">
        <v>2.2484567905092592E-2</v>
      </c>
      <c r="AF588" s="54">
        <v>9.7669402361111116E-2</v>
      </c>
      <c r="AG588" s="53">
        <v>46273.720401234568</v>
      </c>
      <c r="AH588" s="53">
        <v>46273.795586069013</v>
      </c>
      <c r="AI588" t="s">
        <v>151</v>
      </c>
      <c r="AL588">
        <v>60.151898734177209</v>
      </c>
      <c r="AM588">
        <v>261.29032258064512</v>
      </c>
      <c r="AN588" s="54">
        <v>2.2484567905092592E-2</v>
      </c>
      <c r="AO588" s="54">
        <v>9.7669402361111116E-2</v>
      </c>
      <c r="AP588" s="53">
        <v>46273.795586069013</v>
      </c>
      <c r="AQ588" t="s">
        <v>151</v>
      </c>
      <c r="AR588" t="s">
        <v>334</v>
      </c>
    </row>
    <row r="589" spans="1:44" ht="15" customHeight="1" x14ac:dyDescent="0.35">
      <c r="A589">
        <v>3</v>
      </c>
      <c r="B589" s="26">
        <f t="shared" si="117"/>
        <v>46273.697916666657</v>
      </c>
      <c r="C589" t="s">
        <v>73</v>
      </c>
      <c r="D589">
        <v>2</v>
      </c>
      <c r="E589" s="26">
        <f t="shared" si="118"/>
        <v>46273.875</v>
      </c>
      <c r="F589" s="26">
        <f t="shared" si="119"/>
        <v>46273.854166666664</v>
      </c>
      <c r="G589">
        <f t="shared" si="120"/>
        <v>0</v>
      </c>
      <c r="H589">
        <f t="shared" si="121"/>
        <v>52</v>
      </c>
      <c r="I589" s="27">
        <f t="shared" si="122"/>
        <v>1</v>
      </c>
      <c r="J589" s="28">
        <f t="shared" si="123"/>
        <v>0</v>
      </c>
      <c r="K589" s="29" t="str">
        <f t="shared" si="124"/>
        <v/>
      </c>
      <c r="L589" s="26" t="str">
        <f t="shared" si="125"/>
        <v/>
      </c>
      <c r="M589" t="str">
        <f t="shared" si="126"/>
        <v/>
      </c>
      <c r="N589" s="28" t="str">
        <f t="shared" si="127"/>
        <v>NULL</v>
      </c>
      <c r="O589" t="str">
        <f t="shared" si="128"/>
        <v/>
      </c>
      <c r="P589" t="str">
        <f t="shared" si="129"/>
        <v/>
      </c>
      <c r="Q589" s="10"/>
      <c r="R589" s="10"/>
      <c r="S589" s="16">
        <v>1</v>
      </c>
      <c r="T589" s="13">
        <v>0</v>
      </c>
      <c r="U589" s="14"/>
      <c r="V589" s="11"/>
      <c r="W589" s="10"/>
      <c r="X589" s="29"/>
      <c r="AA589" t="s">
        <v>331</v>
      </c>
      <c r="AB589">
        <v>0</v>
      </c>
      <c r="AR589" t="s">
        <v>333</v>
      </c>
    </row>
    <row r="590" spans="1:44" ht="15" customHeight="1" x14ac:dyDescent="0.35">
      <c r="A590">
        <v>3</v>
      </c>
      <c r="B590" s="26">
        <f t="shared" si="117"/>
        <v>46273.697916666657</v>
      </c>
      <c r="C590" t="s">
        <v>73</v>
      </c>
      <c r="D590">
        <v>3</v>
      </c>
      <c r="E590" s="26">
        <f t="shared" si="118"/>
        <v>46273.875</v>
      </c>
      <c r="F590" s="26">
        <f t="shared" si="119"/>
        <v>46273.854166666664</v>
      </c>
      <c r="G590">
        <f t="shared" si="120"/>
        <v>0</v>
      </c>
      <c r="H590">
        <f t="shared" si="121"/>
        <v>84</v>
      </c>
      <c r="I590" s="27">
        <f t="shared" si="122"/>
        <v>0</v>
      </c>
      <c r="J590" s="28" t="str">
        <f t="shared" si="123"/>
        <v>NULL</v>
      </c>
      <c r="K590" s="29" t="str">
        <f t="shared" si="124"/>
        <v/>
      </c>
      <c r="L590" s="26" t="str">
        <f t="shared" si="125"/>
        <v/>
      </c>
      <c r="M590" t="str">
        <f t="shared" si="126"/>
        <v/>
      </c>
      <c r="N590" s="28" t="str">
        <f t="shared" si="127"/>
        <v>NULL</v>
      </c>
      <c r="O590" t="str">
        <f t="shared" si="128"/>
        <v/>
      </c>
      <c r="P590" t="str">
        <f t="shared" si="129"/>
        <v/>
      </c>
      <c r="Q590" s="10"/>
      <c r="R590" s="10"/>
      <c r="S590" s="16">
        <v>0</v>
      </c>
      <c r="T590" s="13"/>
      <c r="U590" s="14"/>
      <c r="V590" s="11"/>
      <c r="W590" s="10"/>
      <c r="X590" s="29"/>
      <c r="AA590" t="s">
        <v>331</v>
      </c>
      <c r="AB590">
        <v>0</v>
      </c>
      <c r="AR590" t="s">
        <v>333</v>
      </c>
    </row>
    <row r="591" spans="1:44" ht="15" customHeight="1" x14ac:dyDescent="0.35">
      <c r="A591">
        <v>3</v>
      </c>
      <c r="B591" s="26">
        <f t="shared" si="117"/>
        <v>46273.697916666657</v>
      </c>
      <c r="C591" t="s">
        <v>73</v>
      </c>
      <c r="D591">
        <v>4</v>
      </c>
      <c r="E591" s="26">
        <f t="shared" si="118"/>
        <v>46273.875</v>
      </c>
      <c r="F591" s="26">
        <f t="shared" si="119"/>
        <v>46273.854166666664</v>
      </c>
      <c r="G591">
        <f t="shared" si="120"/>
        <v>1</v>
      </c>
      <c r="H591">
        <f t="shared" si="121"/>
        <v>85</v>
      </c>
      <c r="I591" s="27">
        <f t="shared" si="122"/>
        <v>0</v>
      </c>
      <c r="J591" s="28" t="str">
        <f t="shared" si="123"/>
        <v>NULL</v>
      </c>
      <c r="K591" s="29" t="str">
        <f t="shared" si="124"/>
        <v>NULL</v>
      </c>
      <c r="L591" s="26" t="str">
        <f t="shared" si="125"/>
        <v/>
      </c>
      <c r="M591" t="str">
        <f t="shared" si="126"/>
        <v>UNKNOWN - NO RATE</v>
      </c>
      <c r="N591" s="28" t="str">
        <f t="shared" si="127"/>
        <v>NULL</v>
      </c>
      <c r="O591" t="str">
        <f t="shared" si="128"/>
        <v/>
      </c>
      <c r="P591" t="str">
        <f t="shared" si="129"/>
        <v/>
      </c>
      <c r="Q591" s="10" t="s">
        <v>155</v>
      </c>
      <c r="R591" s="10"/>
      <c r="S591" s="16">
        <v>0</v>
      </c>
      <c r="T591" s="13"/>
      <c r="U591" s="14"/>
      <c r="V591" s="11"/>
      <c r="W591" s="10" t="s">
        <v>155</v>
      </c>
      <c r="X591" s="29"/>
      <c r="AA591" t="s">
        <v>331</v>
      </c>
      <c r="AB591">
        <v>0</v>
      </c>
      <c r="AI591" t="s">
        <v>155</v>
      </c>
      <c r="AQ591" t="s">
        <v>155</v>
      </c>
      <c r="AR591" t="s">
        <v>333</v>
      </c>
    </row>
    <row r="592" spans="1:44" ht="15" customHeight="1" x14ac:dyDescent="0.35">
      <c r="A592">
        <v>3</v>
      </c>
      <c r="B592" s="26">
        <f t="shared" si="117"/>
        <v>46273.697916666657</v>
      </c>
      <c r="C592" t="s">
        <v>73</v>
      </c>
      <c r="D592">
        <v>5</v>
      </c>
      <c r="E592" s="26">
        <f t="shared" si="118"/>
        <v>46273.875</v>
      </c>
      <c r="F592" s="26">
        <f t="shared" si="119"/>
        <v>46273.854166666664</v>
      </c>
      <c r="G592">
        <f t="shared" si="120"/>
        <v>0</v>
      </c>
      <c r="H592">
        <f t="shared" si="121"/>
        <v>15</v>
      </c>
      <c r="I592" s="27">
        <f t="shared" si="122"/>
        <v>0</v>
      </c>
      <c r="J592" s="28" t="str">
        <f t="shared" si="123"/>
        <v>NULL</v>
      </c>
      <c r="K592" s="29" t="str">
        <f t="shared" si="124"/>
        <v/>
      </c>
      <c r="L592" s="26" t="str">
        <f t="shared" si="125"/>
        <v/>
      </c>
      <c r="M592" t="str">
        <f t="shared" si="126"/>
        <v/>
      </c>
      <c r="N592" s="28" t="str">
        <f t="shared" si="127"/>
        <v>NULL</v>
      </c>
      <c r="O592" t="str">
        <f t="shared" si="128"/>
        <v/>
      </c>
      <c r="P592" t="str">
        <f t="shared" si="129"/>
        <v/>
      </c>
      <c r="Q592" s="10"/>
      <c r="R592" s="10"/>
      <c r="S592" s="16">
        <v>0</v>
      </c>
      <c r="T592" s="13"/>
      <c r="U592" s="14"/>
      <c r="V592" s="11"/>
      <c r="W592" s="10"/>
      <c r="X592" s="29"/>
      <c r="AA592" t="s">
        <v>331</v>
      </c>
      <c r="AB592">
        <v>0</v>
      </c>
      <c r="AR592" t="s">
        <v>333</v>
      </c>
    </row>
    <row r="593" spans="1:44" ht="15" customHeight="1" x14ac:dyDescent="0.35">
      <c r="A593">
        <v>3</v>
      </c>
      <c r="B593" s="26">
        <f t="shared" si="117"/>
        <v>46273.697916666657</v>
      </c>
      <c r="C593" t="s">
        <v>73</v>
      </c>
      <c r="D593">
        <v>6</v>
      </c>
      <c r="E593" s="26">
        <f t="shared" si="118"/>
        <v>46273.875</v>
      </c>
      <c r="F593" s="26">
        <f t="shared" si="119"/>
        <v>46273.854166666664</v>
      </c>
      <c r="G593">
        <f t="shared" si="120"/>
        <v>0</v>
      </c>
      <c r="H593">
        <f t="shared" si="121"/>
        <v>0</v>
      </c>
      <c r="I593" s="27">
        <f t="shared" si="122"/>
        <v>0</v>
      </c>
      <c r="J593" s="28" t="str">
        <f t="shared" si="123"/>
        <v>NULL</v>
      </c>
      <c r="K593" s="29" t="str">
        <f t="shared" si="124"/>
        <v/>
      </c>
      <c r="L593" s="26" t="str">
        <f t="shared" si="125"/>
        <v/>
      </c>
      <c r="M593" t="str">
        <f t="shared" si="126"/>
        <v/>
      </c>
      <c r="N593" s="28" t="str">
        <f t="shared" si="127"/>
        <v>NULL</v>
      </c>
      <c r="O593" t="str">
        <f t="shared" si="128"/>
        <v/>
      </c>
      <c r="P593" t="str">
        <f t="shared" si="129"/>
        <v/>
      </c>
      <c r="Q593" s="10"/>
      <c r="R593" s="10"/>
      <c r="S593" s="16">
        <v>0</v>
      </c>
      <c r="T593" s="13"/>
      <c r="U593" s="14"/>
      <c r="V593" s="11"/>
      <c r="W593" s="10"/>
      <c r="X593" s="29"/>
      <c r="AA593" t="s">
        <v>331</v>
      </c>
      <c r="AB593">
        <v>0</v>
      </c>
      <c r="AR593" t="s">
        <v>333</v>
      </c>
    </row>
    <row r="594" spans="1:44" ht="15" customHeight="1" x14ac:dyDescent="0.35">
      <c r="A594">
        <v>3</v>
      </c>
      <c r="B594" s="26">
        <f t="shared" si="117"/>
        <v>46273.697916666657</v>
      </c>
      <c r="C594" t="s">
        <v>74</v>
      </c>
      <c r="D594">
        <v>1</v>
      </c>
      <c r="E594" s="26">
        <f t="shared" si="118"/>
        <v>46273.885416666657</v>
      </c>
      <c r="F594" s="26">
        <f t="shared" si="119"/>
        <v>46273.864583333321</v>
      </c>
      <c r="G594">
        <f t="shared" si="120"/>
        <v>0</v>
      </c>
      <c r="H594">
        <f t="shared" si="121"/>
        <v>141</v>
      </c>
      <c r="I594" s="27">
        <f t="shared" si="122"/>
        <v>3</v>
      </c>
      <c r="J594" s="28">
        <f t="shared" si="123"/>
        <v>141.30188984009047</v>
      </c>
      <c r="K594" s="29" t="str">
        <f t="shared" si="124"/>
        <v/>
      </c>
      <c r="L594" s="26" t="str">
        <f t="shared" si="125"/>
        <v/>
      </c>
      <c r="M594" t="str">
        <f t="shared" si="126"/>
        <v/>
      </c>
      <c r="N594" s="28">
        <f t="shared" si="127"/>
        <v>47.10062994669682</v>
      </c>
      <c r="O594" t="str">
        <f t="shared" si="128"/>
        <v/>
      </c>
      <c r="P594" t="str">
        <f t="shared" si="129"/>
        <v/>
      </c>
      <c r="Q594" s="10"/>
      <c r="R594" s="10"/>
      <c r="S594" s="16">
        <v>3</v>
      </c>
      <c r="T594" s="13">
        <v>141.3018898400905</v>
      </c>
      <c r="U594" s="14"/>
      <c r="V594" s="11"/>
      <c r="W594" s="10"/>
      <c r="X594" s="29"/>
      <c r="AA594" t="s">
        <v>331</v>
      </c>
      <c r="AB594">
        <v>3</v>
      </c>
      <c r="AC594">
        <v>60.151898734177209</v>
      </c>
      <c r="AD594">
        <v>261.29032258064512</v>
      </c>
      <c r="AL594">
        <v>60.151898734177209</v>
      </c>
      <c r="AM594">
        <v>261.29032258064512</v>
      </c>
      <c r="AR594" t="s">
        <v>334</v>
      </c>
    </row>
    <row r="595" spans="1:44" ht="15" customHeight="1" x14ac:dyDescent="0.35">
      <c r="A595">
        <v>3</v>
      </c>
      <c r="B595" s="26">
        <f t="shared" si="117"/>
        <v>46273.697916666657</v>
      </c>
      <c r="C595" t="s">
        <v>74</v>
      </c>
      <c r="D595">
        <v>2</v>
      </c>
      <c r="E595" s="26">
        <f t="shared" si="118"/>
        <v>46273.885416666657</v>
      </c>
      <c r="F595" s="26">
        <f t="shared" si="119"/>
        <v>46273.864583333321</v>
      </c>
      <c r="G595">
        <f t="shared" si="120"/>
        <v>31</v>
      </c>
      <c r="H595">
        <f t="shared" si="121"/>
        <v>83</v>
      </c>
      <c r="I595" s="27">
        <f t="shared" si="122"/>
        <v>1</v>
      </c>
      <c r="J595" s="28">
        <f t="shared" si="123"/>
        <v>0</v>
      </c>
      <c r="K595" s="29" t="str">
        <f t="shared" si="124"/>
        <v>NULL</v>
      </c>
      <c r="L595" s="26" t="str">
        <f t="shared" si="125"/>
        <v/>
      </c>
      <c r="M595" t="str">
        <f t="shared" si="126"/>
        <v>UNKNOWN - NO RATE</v>
      </c>
      <c r="N595" s="28" t="str">
        <f t="shared" si="127"/>
        <v>NULL</v>
      </c>
      <c r="O595" t="str">
        <f t="shared" si="128"/>
        <v/>
      </c>
      <c r="P595" t="str">
        <f t="shared" si="129"/>
        <v/>
      </c>
      <c r="Q595" s="10" t="s">
        <v>155</v>
      </c>
      <c r="R595" s="10"/>
      <c r="S595" s="16">
        <v>1</v>
      </c>
      <c r="T595" s="13">
        <v>0</v>
      </c>
      <c r="U595" s="14"/>
      <c r="V595" s="11"/>
      <c r="W595" s="10" t="s">
        <v>155</v>
      </c>
      <c r="X595" s="29"/>
      <c r="AA595" t="s">
        <v>331</v>
      </c>
      <c r="AB595">
        <v>0</v>
      </c>
      <c r="AI595" t="s">
        <v>155</v>
      </c>
      <c r="AQ595" t="s">
        <v>155</v>
      </c>
      <c r="AR595" t="s">
        <v>333</v>
      </c>
    </row>
    <row r="596" spans="1:44" ht="15" customHeight="1" x14ac:dyDescent="0.35">
      <c r="A596">
        <v>3</v>
      </c>
      <c r="B596" s="26">
        <f t="shared" si="117"/>
        <v>46273.697916666657</v>
      </c>
      <c r="C596" t="s">
        <v>74</v>
      </c>
      <c r="D596">
        <v>3</v>
      </c>
      <c r="E596" s="26">
        <f t="shared" si="118"/>
        <v>46273.885416666657</v>
      </c>
      <c r="F596" s="26">
        <f t="shared" si="119"/>
        <v>46273.864583333321</v>
      </c>
      <c r="G596">
        <f t="shared" si="120"/>
        <v>0</v>
      </c>
      <c r="H596">
        <f t="shared" si="121"/>
        <v>84</v>
      </c>
      <c r="I596" s="27">
        <f t="shared" si="122"/>
        <v>0</v>
      </c>
      <c r="J596" s="28" t="str">
        <f t="shared" si="123"/>
        <v>NULL</v>
      </c>
      <c r="K596" s="29" t="str">
        <f t="shared" si="124"/>
        <v/>
      </c>
      <c r="L596" s="26" t="str">
        <f t="shared" si="125"/>
        <v/>
      </c>
      <c r="M596" t="str">
        <f t="shared" si="126"/>
        <v/>
      </c>
      <c r="N596" s="28" t="str">
        <f t="shared" si="127"/>
        <v>NULL</v>
      </c>
      <c r="O596" t="str">
        <f t="shared" si="128"/>
        <v/>
      </c>
      <c r="P596" t="str">
        <f t="shared" si="129"/>
        <v/>
      </c>
      <c r="Q596" s="10"/>
      <c r="R596" s="10"/>
      <c r="S596" s="16">
        <v>0</v>
      </c>
      <c r="T596" s="13"/>
      <c r="U596" s="14"/>
      <c r="V596" s="11"/>
      <c r="W596" s="10"/>
      <c r="X596" s="29"/>
      <c r="AA596" t="s">
        <v>331</v>
      </c>
      <c r="AB596">
        <v>0</v>
      </c>
      <c r="AR596" t="s">
        <v>333</v>
      </c>
    </row>
    <row r="597" spans="1:44" ht="15" customHeight="1" x14ac:dyDescent="0.35">
      <c r="A597">
        <v>3</v>
      </c>
      <c r="B597" s="26">
        <f t="shared" si="117"/>
        <v>46273.697916666657</v>
      </c>
      <c r="C597" t="s">
        <v>74</v>
      </c>
      <c r="D597">
        <v>4</v>
      </c>
      <c r="E597" s="26">
        <f t="shared" si="118"/>
        <v>46273.885416666657</v>
      </c>
      <c r="F597" s="26">
        <f t="shared" si="119"/>
        <v>46273.864583333321</v>
      </c>
      <c r="G597">
        <f t="shared" si="120"/>
        <v>0</v>
      </c>
      <c r="H597">
        <f t="shared" si="121"/>
        <v>85</v>
      </c>
      <c r="I597" s="27">
        <f t="shared" si="122"/>
        <v>0</v>
      </c>
      <c r="J597" s="28" t="str">
        <f t="shared" si="123"/>
        <v>NULL</v>
      </c>
      <c r="K597" s="29" t="str">
        <f t="shared" si="124"/>
        <v/>
      </c>
      <c r="L597" s="26" t="str">
        <f t="shared" si="125"/>
        <v/>
      </c>
      <c r="M597" t="str">
        <f t="shared" si="126"/>
        <v/>
      </c>
      <c r="N597" s="28" t="str">
        <f t="shared" si="127"/>
        <v>NULL</v>
      </c>
      <c r="O597" t="str">
        <f t="shared" si="128"/>
        <v/>
      </c>
      <c r="P597" t="str">
        <f t="shared" si="129"/>
        <v/>
      </c>
      <c r="Q597" s="10"/>
      <c r="R597" s="10"/>
      <c r="S597" s="16">
        <v>0</v>
      </c>
      <c r="T597" s="13"/>
      <c r="U597" s="14"/>
      <c r="V597" s="11"/>
      <c r="W597" s="10"/>
      <c r="X597" s="29"/>
      <c r="AA597" t="s">
        <v>331</v>
      </c>
      <c r="AB597">
        <v>0</v>
      </c>
      <c r="AR597" t="s">
        <v>333</v>
      </c>
    </row>
    <row r="598" spans="1:44" ht="15" customHeight="1" x14ac:dyDescent="0.35">
      <c r="A598">
        <v>3</v>
      </c>
      <c r="B598" s="26">
        <f t="shared" si="117"/>
        <v>46273.697916666657</v>
      </c>
      <c r="C598" t="s">
        <v>74</v>
      </c>
      <c r="D598">
        <v>5</v>
      </c>
      <c r="E598" s="26">
        <f t="shared" si="118"/>
        <v>46273.885416666657</v>
      </c>
      <c r="F598" s="26">
        <f t="shared" si="119"/>
        <v>46273.864583333321</v>
      </c>
      <c r="G598">
        <f t="shared" si="120"/>
        <v>0</v>
      </c>
      <c r="H598">
        <f t="shared" si="121"/>
        <v>15</v>
      </c>
      <c r="I598" s="27">
        <f t="shared" si="122"/>
        <v>0</v>
      </c>
      <c r="J598" s="28" t="str">
        <f t="shared" si="123"/>
        <v>NULL</v>
      </c>
      <c r="K598" s="29" t="str">
        <f t="shared" si="124"/>
        <v/>
      </c>
      <c r="L598" s="26" t="str">
        <f t="shared" si="125"/>
        <v/>
      </c>
      <c r="M598" t="str">
        <f t="shared" si="126"/>
        <v/>
      </c>
      <c r="N598" s="28" t="str">
        <f t="shared" si="127"/>
        <v>NULL</v>
      </c>
      <c r="O598" t="str">
        <f t="shared" si="128"/>
        <v/>
      </c>
      <c r="P598" t="str">
        <f t="shared" si="129"/>
        <v/>
      </c>
      <c r="Q598" s="10"/>
      <c r="R598" s="10"/>
      <c r="S598" s="16">
        <v>0</v>
      </c>
      <c r="T598" s="13"/>
      <c r="U598" s="14"/>
      <c r="V598" s="11"/>
      <c r="W598" s="10"/>
      <c r="X598" s="29"/>
      <c r="AA598" t="s">
        <v>331</v>
      </c>
      <c r="AB598">
        <v>0</v>
      </c>
      <c r="AR598" t="s">
        <v>333</v>
      </c>
    </row>
    <row r="599" spans="1:44" ht="15" customHeight="1" x14ac:dyDescent="0.35">
      <c r="A599">
        <v>3</v>
      </c>
      <c r="B599" s="26">
        <f t="shared" si="117"/>
        <v>46273.697916666657</v>
      </c>
      <c r="C599" t="s">
        <v>74</v>
      </c>
      <c r="D599">
        <v>6</v>
      </c>
      <c r="E599" s="26">
        <f t="shared" si="118"/>
        <v>46273.885416666657</v>
      </c>
      <c r="F599" s="26">
        <f t="shared" si="119"/>
        <v>46273.864583333321</v>
      </c>
      <c r="G599">
        <f t="shared" si="120"/>
        <v>0</v>
      </c>
      <c r="H599">
        <f t="shared" si="121"/>
        <v>0</v>
      </c>
      <c r="I599" s="27">
        <f t="shared" si="122"/>
        <v>0</v>
      </c>
      <c r="J599" s="28" t="str">
        <f t="shared" si="123"/>
        <v>NULL</v>
      </c>
      <c r="K599" s="29" t="str">
        <f t="shared" si="124"/>
        <v/>
      </c>
      <c r="L599" s="26" t="str">
        <f t="shared" si="125"/>
        <v/>
      </c>
      <c r="M599" t="str">
        <f t="shared" si="126"/>
        <v/>
      </c>
      <c r="N599" s="28" t="str">
        <f t="shared" si="127"/>
        <v>NULL</v>
      </c>
      <c r="O599" t="str">
        <f t="shared" si="128"/>
        <v/>
      </c>
      <c r="P599" t="str">
        <f t="shared" si="129"/>
        <v/>
      </c>
      <c r="Q599" s="10"/>
      <c r="R599" s="10"/>
      <c r="S599" s="16">
        <v>0</v>
      </c>
      <c r="T599" s="13"/>
      <c r="U599" s="14"/>
      <c r="V599" s="11"/>
      <c r="W599" s="10"/>
      <c r="X599" s="29"/>
      <c r="AA599" t="s">
        <v>331</v>
      </c>
      <c r="AB599">
        <v>0</v>
      </c>
      <c r="AR599" t="s">
        <v>333</v>
      </c>
    </row>
    <row r="600" spans="1:44" ht="15" customHeight="1" x14ac:dyDescent="0.35">
      <c r="A600">
        <v>4</v>
      </c>
      <c r="B600" s="26">
        <f t="shared" si="117"/>
        <v>46273.708333333343</v>
      </c>
      <c r="C600" t="s">
        <v>20</v>
      </c>
      <c r="D600">
        <v>1</v>
      </c>
      <c r="E600" s="26">
        <f t="shared" si="118"/>
        <v>46273.770833333343</v>
      </c>
      <c r="F600" s="26">
        <f t="shared" si="119"/>
        <v>46273.750000000007</v>
      </c>
      <c r="G600">
        <f t="shared" si="120"/>
        <v>0</v>
      </c>
      <c r="H600">
        <f t="shared" si="121"/>
        <v>0</v>
      </c>
      <c r="I600" s="27">
        <f t="shared" si="122"/>
        <v>3</v>
      </c>
      <c r="J600" s="28">
        <f t="shared" si="123"/>
        <v>143.33595771004386</v>
      </c>
      <c r="K600" s="29" t="str">
        <f t="shared" si="124"/>
        <v/>
      </c>
      <c r="L600" s="26" t="str">
        <f t="shared" si="125"/>
        <v/>
      </c>
      <c r="M600" t="str">
        <f t="shared" si="126"/>
        <v/>
      </c>
      <c r="N600" s="28">
        <f t="shared" si="127"/>
        <v>47.778652570014621</v>
      </c>
      <c r="O600" t="str">
        <f t="shared" si="128"/>
        <v/>
      </c>
      <c r="P600" t="str">
        <f t="shared" si="129"/>
        <v/>
      </c>
      <c r="Q600" s="10"/>
      <c r="R600" s="10"/>
      <c r="S600" s="16">
        <v>3</v>
      </c>
      <c r="T600" s="13">
        <v>143.33595771004391</v>
      </c>
      <c r="U600" s="14"/>
      <c r="V600" s="11"/>
      <c r="W600" s="10"/>
      <c r="X600" s="29"/>
      <c r="AA600" t="s">
        <v>331</v>
      </c>
      <c r="AB600">
        <v>3</v>
      </c>
      <c r="AC600">
        <v>50.869565217391298</v>
      </c>
      <c r="AD600">
        <v>278.62407862407861</v>
      </c>
      <c r="AL600">
        <v>50.869565217391298</v>
      </c>
      <c r="AM600">
        <v>278.62407862407861</v>
      </c>
      <c r="AR600" t="s">
        <v>334</v>
      </c>
    </row>
    <row r="601" spans="1:44" ht="15" customHeight="1" x14ac:dyDescent="0.35">
      <c r="A601">
        <v>4</v>
      </c>
      <c r="B601" s="26">
        <f t="shared" si="117"/>
        <v>46273.708333333343</v>
      </c>
      <c r="C601" t="s">
        <v>20</v>
      </c>
      <c r="D601">
        <v>2</v>
      </c>
      <c r="E601" s="26">
        <f t="shared" si="118"/>
        <v>46273.770833333343</v>
      </c>
      <c r="F601" s="26">
        <f t="shared" si="119"/>
        <v>46273.750000000007</v>
      </c>
      <c r="G601">
        <f t="shared" si="120"/>
        <v>0</v>
      </c>
      <c r="H601">
        <f t="shared" si="121"/>
        <v>0</v>
      </c>
      <c r="I601" s="27">
        <f t="shared" si="122"/>
        <v>1</v>
      </c>
      <c r="J601" s="28">
        <f t="shared" si="123"/>
        <v>0</v>
      </c>
      <c r="K601" s="29" t="str">
        <f t="shared" si="124"/>
        <v/>
      </c>
      <c r="L601" s="26" t="str">
        <f t="shared" si="125"/>
        <v/>
      </c>
      <c r="M601" t="str">
        <f t="shared" si="126"/>
        <v/>
      </c>
      <c r="N601" s="28" t="str">
        <f t="shared" si="127"/>
        <v>NULL</v>
      </c>
      <c r="O601" t="str">
        <f t="shared" si="128"/>
        <v/>
      </c>
      <c r="P601" t="str">
        <f t="shared" si="129"/>
        <v/>
      </c>
      <c r="Q601" s="10"/>
      <c r="R601" s="10"/>
      <c r="S601" s="16">
        <v>1</v>
      </c>
      <c r="T601" s="13">
        <v>0</v>
      </c>
      <c r="U601" s="14"/>
      <c r="V601" s="11"/>
      <c r="W601" s="10"/>
      <c r="X601" s="29"/>
      <c r="AA601" t="s">
        <v>331</v>
      </c>
      <c r="AB601">
        <v>0</v>
      </c>
      <c r="AR601" t="s">
        <v>333</v>
      </c>
    </row>
    <row r="602" spans="1:44" ht="15" customHeight="1" x14ac:dyDescent="0.35">
      <c r="A602">
        <v>4</v>
      </c>
      <c r="B602" s="26">
        <f t="shared" si="117"/>
        <v>46273.708333333343</v>
      </c>
      <c r="C602" t="s">
        <v>20</v>
      </c>
      <c r="D602">
        <v>3</v>
      </c>
      <c r="E602" s="26">
        <f t="shared" si="118"/>
        <v>46273.770833333343</v>
      </c>
      <c r="F602" s="26">
        <f t="shared" si="119"/>
        <v>46273.750000000007</v>
      </c>
      <c r="G602">
        <f t="shared" si="120"/>
        <v>1</v>
      </c>
      <c r="H602">
        <f t="shared" si="121"/>
        <v>1</v>
      </c>
      <c r="I602" s="27">
        <f t="shared" si="122"/>
        <v>0</v>
      </c>
      <c r="J602" s="28" t="str">
        <f t="shared" si="123"/>
        <v>NULL</v>
      </c>
      <c r="K602" s="29" t="str">
        <f t="shared" si="124"/>
        <v>NULL</v>
      </c>
      <c r="L602" s="26" t="str">
        <f t="shared" si="125"/>
        <v/>
      </c>
      <c r="M602" t="str">
        <f t="shared" si="126"/>
        <v>UNKNOWN - NO RATE</v>
      </c>
      <c r="N602" s="28" t="str">
        <f t="shared" si="127"/>
        <v>NULL</v>
      </c>
      <c r="O602" t="str">
        <f t="shared" si="128"/>
        <v/>
      </c>
      <c r="P602" t="str">
        <f t="shared" si="129"/>
        <v/>
      </c>
      <c r="Q602" s="10" t="s">
        <v>155</v>
      </c>
      <c r="R602" s="10"/>
      <c r="S602" s="16">
        <v>0</v>
      </c>
      <c r="T602" s="13"/>
      <c r="U602" s="14"/>
      <c r="V602" s="11"/>
      <c r="W602" s="10" t="s">
        <v>155</v>
      </c>
      <c r="X602" s="29"/>
      <c r="AA602" t="s">
        <v>331</v>
      </c>
      <c r="AB602">
        <v>0</v>
      </c>
      <c r="AI602" t="s">
        <v>155</v>
      </c>
      <c r="AQ602" t="s">
        <v>155</v>
      </c>
      <c r="AR602" t="s">
        <v>333</v>
      </c>
    </row>
    <row r="603" spans="1:44" ht="15" customHeight="1" x14ac:dyDescent="0.35">
      <c r="A603">
        <v>4</v>
      </c>
      <c r="B603" s="26">
        <f t="shared" si="117"/>
        <v>46273.708333333343</v>
      </c>
      <c r="C603" t="s">
        <v>20</v>
      </c>
      <c r="D603">
        <v>4</v>
      </c>
      <c r="E603" s="26">
        <f t="shared" si="118"/>
        <v>46273.770833333343</v>
      </c>
      <c r="F603" s="26">
        <f t="shared" si="119"/>
        <v>46273.750000000007</v>
      </c>
      <c r="G603">
        <f t="shared" si="120"/>
        <v>0</v>
      </c>
      <c r="H603">
        <f t="shared" si="121"/>
        <v>0</v>
      </c>
      <c r="I603" s="27">
        <f t="shared" si="122"/>
        <v>0</v>
      </c>
      <c r="J603" s="28" t="str">
        <f t="shared" si="123"/>
        <v>NULL</v>
      </c>
      <c r="K603" s="29" t="str">
        <f t="shared" si="124"/>
        <v/>
      </c>
      <c r="L603" s="26" t="str">
        <f t="shared" si="125"/>
        <v/>
      </c>
      <c r="M603" t="str">
        <f t="shared" si="126"/>
        <v/>
      </c>
      <c r="N603" s="28" t="str">
        <f t="shared" si="127"/>
        <v>NULL</v>
      </c>
      <c r="O603" t="str">
        <f t="shared" si="128"/>
        <v/>
      </c>
      <c r="P603" t="str">
        <f t="shared" si="129"/>
        <v/>
      </c>
      <c r="Q603" s="10"/>
      <c r="R603" s="10"/>
      <c r="S603" s="16">
        <v>0</v>
      </c>
      <c r="T603" s="13"/>
      <c r="U603" s="14"/>
      <c r="V603" s="11"/>
      <c r="W603" s="10"/>
      <c r="X603" s="29"/>
      <c r="AA603" t="s">
        <v>331</v>
      </c>
      <c r="AB603">
        <v>0</v>
      </c>
      <c r="AR603" t="s">
        <v>333</v>
      </c>
    </row>
    <row r="604" spans="1:44" ht="15" customHeight="1" x14ac:dyDescent="0.35">
      <c r="A604">
        <v>4</v>
      </c>
      <c r="B604" s="26">
        <f t="shared" si="117"/>
        <v>46273.708333333343</v>
      </c>
      <c r="C604" t="s">
        <v>20</v>
      </c>
      <c r="D604">
        <v>5</v>
      </c>
      <c r="E604" s="26">
        <f t="shared" si="118"/>
        <v>46273.770833333343</v>
      </c>
      <c r="F604" s="26">
        <f t="shared" si="119"/>
        <v>46273.750000000007</v>
      </c>
      <c r="G604">
        <f t="shared" si="120"/>
        <v>0</v>
      </c>
      <c r="H604">
        <f t="shared" si="121"/>
        <v>0</v>
      </c>
      <c r="I604" s="27">
        <f t="shared" si="122"/>
        <v>0</v>
      </c>
      <c r="J604" s="28" t="str">
        <f t="shared" si="123"/>
        <v>NULL</v>
      </c>
      <c r="K604" s="29" t="str">
        <f t="shared" si="124"/>
        <v/>
      </c>
      <c r="L604" s="26" t="str">
        <f t="shared" si="125"/>
        <v/>
      </c>
      <c r="M604" t="str">
        <f t="shared" si="126"/>
        <v/>
      </c>
      <c r="N604" s="28" t="str">
        <f t="shared" si="127"/>
        <v>NULL</v>
      </c>
      <c r="O604" t="str">
        <f t="shared" si="128"/>
        <v/>
      </c>
      <c r="P604" t="str">
        <f t="shared" si="129"/>
        <v/>
      </c>
      <c r="Q604" s="10"/>
      <c r="R604" s="10"/>
      <c r="S604" s="16">
        <v>0</v>
      </c>
      <c r="T604" s="13"/>
      <c r="U604" s="14"/>
      <c r="V604" s="11"/>
      <c r="W604" s="10"/>
      <c r="X604" s="29"/>
      <c r="AA604" t="s">
        <v>331</v>
      </c>
      <c r="AB604">
        <v>0</v>
      </c>
      <c r="AR604" t="s">
        <v>333</v>
      </c>
    </row>
    <row r="605" spans="1:44" ht="15" customHeight="1" x14ac:dyDescent="0.35">
      <c r="A605">
        <v>4</v>
      </c>
      <c r="B605" s="26">
        <f t="shared" si="117"/>
        <v>46273.708333333343</v>
      </c>
      <c r="C605" t="s">
        <v>20</v>
      </c>
      <c r="D605">
        <v>6</v>
      </c>
      <c r="E605" s="26">
        <f t="shared" si="118"/>
        <v>46273.770833333343</v>
      </c>
      <c r="F605" s="26">
        <f t="shared" si="119"/>
        <v>46273.750000000007</v>
      </c>
      <c r="G605">
        <f t="shared" si="120"/>
        <v>0</v>
      </c>
      <c r="H605">
        <f t="shared" si="121"/>
        <v>0</v>
      </c>
      <c r="I605" s="27">
        <f t="shared" si="122"/>
        <v>0</v>
      </c>
      <c r="J605" s="28" t="str">
        <f t="shared" si="123"/>
        <v>NULL</v>
      </c>
      <c r="K605" s="29" t="str">
        <f t="shared" si="124"/>
        <v/>
      </c>
      <c r="L605" s="26" t="str">
        <f t="shared" si="125"/>
        <v/>
      </c>
      <c r="M605" t="str">
        <f t="shared" si="126"/>
        <v/>
      </c>
      <c r="N605" s="28" t="str">
        <f t="shared" si="127"/>
        <v>NULL</v>
      </c>
      <c r="O605" t="str">
        <f t="shared" si="128"/>
        <v/>
      </c>
      <c r="P605" t="str">
        <f t="shared" si="129"/>
        <v/>
      </c>
      <c r="Q605" s="10"/>
      <c r="R605" s="10"/>
      <c r="S605" s="16">
        <v>0</v>
      </c>
      <c r="T605" s="13"/>
      <c r="U605" s="14"/>
      <c r="V605" s="11"/>
      <c r="W605" s="10"/>
      <c r="X605" s="29"/>
      <c r="AA605" t="s">
        <v>331</v>
      </c>
      <c r="AB605">
        <v>0</v>
      </c>
      <c r="AR605" t="s">
        <v>333</v>
      </c>
    </row>
    <row r="606" spans="1:44" ht="15" customHeight="1" x14ac:dyDescent="0.35">
      <c r="A606">
        <v>4</v>
      </c>
      <c r="B606" s="26">
        <f t="shared" si="117"/>
        <v>46273.708333333343</v>
      </c>
      <c r="C606" t="s">
        <v>43</v>
      </c>
      <c r="D606">
        <v>1</v>
      </c>
      <c r="E606" s="26">
        <f t="shared" si="118"/>
        <v>46273.802083333343</v>
      </c>
      <c r="F606" s="26">
        <f t="shared" si="119"/>
        <v>46273.781250000007</v>
      </c>
      <c r="G606">
        <f t="shared" si="120"/>
        <v>2</v>
      </c>
      <c r="H606">
        <f t="shared" si="121"/>
        <v>2</v>
      </c>
      <c r="I606" s="27">
        <f t="shared" si="122"/>
        <v>3</v>
      </c>
      <c r="J606" s="28">
        <f t="shared" si="123"/>
        <v>143.33595771004386</v>
      </c>
      <c r="K606" s="29">
        <f t="shared" si="124"/>
        <v>5.8138470391295256E-4</v>
      </c>
      <c r="L606" s="26">
        <f t="shared" si="125"/>
        <v>46273.708914718045</v>
      </c>
      <c r="M606" t="str">
        <f t="shared" si="126"/>
        <v>YES</v>
      </c>
      <c r="N606" s="28">
        <f t="shared" si="127"/>
        <v>47.778652570014621</v>
      </c>
      <c r="O606" t="str">
        <f t="shared" si="128"/>
        <v/>
      </c>
      <c r="P606" t="str">
        <f t="shared" si="129"/>
        <v/>
      </c>
      <c r="Q606" s="10" t="s">
        <v>151</v>
      </c>
      <c r="R606" s="10"/>
      <c r="S606" s="16">
        <v>3</v>
      </c>
      <c r="T606" s="13">
        <v>143.33595771004391</v>
      </c>
      <c r="U606" s="14">
        <v>5.8138469907407402E-4</v>
      </c>
      <c r="V606" s="11">
        <v>46273.70891471803</v>
      </c>
      <c r="W606" s="10" t="s">
        <v>151</v>
      </c>
      <c r="X606" s="29">
        <v>0</v>
      </c>
      <c r="AA606" t="s">
        <v>331</v>
      </c>
      <c r="AB606">
        <v>3</v>
      </c>
      <c r="AC606">
        <v>50.869565217391298</v>
      </c>
      <c r="AD606">
        <v>278.62407862407861</v>
      </c>
      <c r="AE606" s="54">
        <v>2.9908877314814818E-4</v>
      </c>
      <c r="AF606" s="54">
        <v>1.6381766435185189E-3</v>
      </c>
      <c r="AG606" s="53">
        <v>46273.708632422109</v>
      </c>
      <c r="AH606" s="53">
        <v>46273.709971509983</v>
      </c>
      <c r="AI606" t="s">
        <v>151</v>
      </c>
      <c r="AL606">
        <v>50.869565217391298</v>
      </c>
      <c r="AM606">
        <v>278.62407862407861</v>
      </c>
      <c r="AN606" s="54">
        <v>2.9908877314814818E-4</v>
      </c>
      <c r="AO606" s="54">
        <v>1.6381766435185189E-3</v>
      </c>
      <c r="AP606" s="53">
        <v>46273.709971509983</v>
      </c>
      <c r="AQ606" t="s">
        <v>151</v>
      </c>
      <c r="AR606" t="s">
        <v>334</v>
      </c>
    </row>
    <row r="607" spans="1:44" ht="15" customHeight="1" x14ac:dyDescent="0.35">
      <c r="A607">
        <v>4</v>
      </c>
      <c r="B607" s="26">
        <f t="shared" si="117"/>
        <v>46273.708333333343</v>
      </c>
      <c r="C607" t="s">
        <v>43</v>
      </c>
      <c r="D607">
        <v>2</v>
      </c>
      <c r="E607" s="26">
        <f t="shared" si="118"/>
        <v>46273.802083333343</v>
      </c>
      <c r="F607" s="26">
        <f t="shared" si="119"/>
        <v>46273.781250000007</v>
      </c>
      <c r="G607">
        <f t="shared" si="120"/>
        <v>1</v>
      </c>
      <c r="H607">
        <f t="shared" si="121"/>
        <v>1</v>
      </c>
      <c r="I607" s="27">
        <f t="shared" si="122"/>
        <v>1</v>
      </c>
      <c r="J607" s="28">
        <f t="shared" si="123"/>
        <v>0</v>
      </c>
      <c r="K607" s="29" t="str">
        <f t="shared" si="124"/>
        <v>NULL</v>
      </c>
      <c r="L607" s="26" t="str">
        <f t="shared" si="125"/>
        <v/>
      </c>
      <c r="M607" t="str">
        <f t="shared" si="126"/>
        <v>UNKNOWN - NO RATE</v>
      </c>
      <c r="N607" s="28" t="str">
        <f t="shared" si="127"/>
        <v>NULL</v>
      </c>
      <c r="O607" t="str">
        <f t="shared" si="128"/>
        <v/>
      </c>
      <c r="P607" t="str">
        <f t="shared" si="129"/>
        <v/>
      </c>
      <c r="Q607" s="10" t="s">
        <v>155</v>
      </c>
      <c r="R607" s="10"/>
      <c r="S607" s="16">
        <v>1</v>
      </c>
      <c r="T607" s="13">
        <v>0</v>
      </c>
      <c r="U607" s="14"/>
      <c r="V607" s="11"/>
      <c r="W607" s="10" t="s">
        <v>155</v>
      </c>
      <c r="X607" s="29"/>
      <c r="AA607" t="s">
        <v>331</v>
      </c>
      <c r="AB607">
        <v>0</v>
      </c>
      <c r="AI607" t="s">
        <v>155</v>
      </c>
      <c r="AQ607" t="s">
        <v>155</v>
      </c>
      <c r="AR607" t="s">
        <v>333</v>
      </c>
    </row>
    <row r="608" spans="1:44" ht="15" customHeight="1" x14ac:dyDescent="0.35">
      <c r="A608">
        <v>4</v>
      </c>
      <c r="B608" s="26">
        <f t="shared" si="117"/>
        <v>46273.708333333343</v>
      </c>
      <c r="C608" t="s">
        <v>43</v>
      </c>
      <c r="D608">
        <v>3</v>
      </c>
      <c r="E608" s="26">
        <f t="shared" si="118"/>
        <v>46273.802083333343</v>
      </c>
      <c r="F608" s="26">
        <f t="shared" si="119"/>
        <v>46273.781250000007</v>
      </c>
      <c r="G608">
        <f t="shared" si="120"/>
        <v>0</v>
      </c>
      <c r="H608">
        <f t="shared" si="121"/>
        <v>1</v>
      </c>
      <c r="I608" s="27">
        <f t="shared" si="122"/>
        <v>0</v>
      </c>
      <c r="J608" s="28" t="str">
        <f t="shared" si="123"/>
        <v>NULL</v>
      </c>
      <c r="K608" s="29" t="str">
        <f t="shared" si="124"/>
        <v/>
      </c>
      <c r="L608" s="26" t="str">
        <f t="shared" si="125"/>
        <v/>
      </c>
      <c r="M608" t="str">
        <f t="shared" si="126"/>
        <v/>
      </c>
      <c r="N608" s="28" t="str">
        <f t="shared" si="127"/>
        <v>NULL</v>
      </c>
      <c r="O608" t="str">
        <f t="shared" si="128"/>
        <v/>
      </c>
      <c r="P608" t="str">
        <f t="shared" si="129"/>
        <v/>
      </c>
      <c r="Q608" s="10"/>
      <c r="R608" s="10"/>
      <c r="S608" s="16">
        <v>0</v>
      </c>
      <c r="T608" s="13"/>
      <c r="U608" s="14"/>
      <c r="V608" s="11"/>
      <c r="W608" s="10"/>
      <c r="X608" s="29"/>
      <c r="AA608" t="s">
        <v>331</v>
      </c>
      <c r="AB608">
        <v>0</v>
      </c>
      <c r="AR608" t="s">
        <v>333</v>
      </c>
    </row>
    <row r="609" spans="1:44" ht="15" customHeight="1" x14ac:dyDescent="0.35">
      <c r="A609">
        <v>4</v>
      </c>
      <c r="B609" s="26">
        <f t="shared" si="117"/>
        <v>46273.708333333343</v>
      </c>
      <c r="C609" t="s">
        <v>43</v>
      </c>
      <c r="D609">
        <v>4</v>
      </c>
      <c r="E609" s="26">
        <f t="shared" si="118"/>
        <v>46273.802083333343</v>
      </c>
      <c r="F609" s="26">
        <f t="shared" si="119"/>
        <v>46273.781250000007</v>
      </c>
      <c r="G609">
        <f t="shared" si="120"/>
        <v>1</v>
      </c>
      <c r="H609">
        <f t="shared" si="121"/>
        <v>1</v>
      </c>
      <c r="I609" s="27">
        <f t="shared" si="122"/>
        <v>0</v>
      </c>
      <c r="J609" s="28" t="str">
        <f t="shared" si="123"/>
        <v>NULL</v>
      </c>
      <c r="K609" s="29" t="str">
        <f t="shared" si="124"/>
        <v>NULL</v>
      </c>
      <c r="L609" s="26" t="str">
        <f t="shared" si="125"/>
        <v/>
      </c>
      <c r="M609" t="str">
        <f t="shared" si="126"/>
        <v>UNKNOWN - NO RATE</v>
      </c>
      <c r="N609" s="28" t="str">
        <f t="shared" si="127"/>
        <v>NULL</v>
      </c>
      <c r="O609" t="str">
        <f t="shared" si="128"/>
        <v/>
      </c>
      <c r="P609" t="str">
        <f t="shared" si="129"/>
        <v/>
      </c>
      <c r="Q609" s="10" t="s">
        <v>155</v>
      </c>
      <c r="R609" s="10"/>
      <c r="S609" s="16">
        <v>0</v>
      </c>
      <c r="T609" s="13"/>
      <c r="U609" s="14"/>
      <c r="V609" s="11"/>
      <c r="W609" s="10" t="s">
        <v>155</v>
      </c>
      <c r="X609" s="29"/>
      <c r="AA609" t="s">
        <v>331</v>
      </c>
      <c r="AB609">
        <v>0</v>
      </c>
      <c r="AI609" t="s">
        <v>155</v>
      </c>
      <c r="AQ609" t="s">
        <v>155</v>
      </c>
      <c r="AR609" t="s">
        <v>333</v>
      </c>
    </row>
    <row r="610" spans="1:44" ht="15" customHeight="1" x14ac:dyDescent="0.35">
      <c r="A610">
        <v>4</v>
      </c>
      <c r="B610" s="26">
        <f t="shared" si="117"/>
        <v>46273.708333333343</v>
      </c>
      <c r="C610" t="s">
        <v>43</v>
      </c>
      <c r="D610">
        <v>5</v>
      </c>
      <c r="E610" s="26">
        <f t="shared" si="118"/>
        <v>46273.802083333343</v>
      </c>
      <c r="F610" s="26">
        <f t="shared" si="119"/>
        <v>46273.781250000007</v>
      </c>
      <c r="G610">
        <f t="shared" si="120"/>
        <v>0</v>
      </c>
      <c r="H610">
        <f t="shared" si="121"/>
        <v>0</v>
      </c>
      <c r="I610" s="27">
        <f t="shared" si="122"/>
        <v>0</v>
      </c>
      <c r="J610" s="28" t="str">
        <f t="shared" si="123"/>
        <v>NULL</v>
      </c>
      <c r="K610" s="29" t="str">
        <f t="shared" si="124"/>
        <v/>
      </c>
      <c r="L610" s="26" t="str">
        <f t="shared" si="125"/>
        <v/>
      </c>
      <c r="M610" t="str">
        <f t="shared" si="126"/>
        <v/>
      </c>
      <c r="N610" s="28" t="str">
        <f t="shared" si="127"/>
        <v>NULL</v>
      </c>
      <c r="O610" t="str">
        <f t="shared" si="128"/>
        <v/>
      </c>
      <c r="P610" t="str">
        <f t="shared" si="129"/>
        <v/>
      </c>
      <c r="Q610" s="10"/>
      <c r="R610" s="10"/>
      <c r="S610" s="16">
        <v>0</v>
      </c>
      <c r="T610" s="13"/>
      <c r="U610" s="14"/>
      <c r="V610" s="11"/>
      <c r="W610" s="10"/>
      <c r="X610" s="29"/>
      <c r="AA610" t="s">
        <v>331</v>
      </c>
      <c r="AB610">
        <v>0</v>
      </c>
      <c r="AR610" t="s">
        <v>333</v>
      </c>
    </row>
    <row r="611" spans="1:44" ht="15" customHeight="1" x14ac:dyDescent="0.35">
      <c r="A611">
        <v>4</v>
      </c>
      <c r="B611" s="26">
        <f t="shared" si="117"/>
        <v>46273.708333333343</v>
      </c>
      <c r="C611" t="s">
        <v>43</v>
      </c>
      <c r="D611">
        <v>6</v>
      </c>
      <c r="E611" s="26">
        <f t="shared" si="118"/>
        <v>46273.802083333343</v>
      </c>
      <c r="F611" s="26">
        <f t="shared" si="119"/>
        <v>46273.781250000007</v>
      </c>
      <c r="G611">
        <f t="shared" si="120"/>
        <v>0</v>
      </c>
      <c r="H611">
        <f t="shared" si="121"/>
        <v>0</v>
      </c>
      <c r="I611" s="27">
        <f t="shared" si="122"/>
        <v>0</v>
      </c>
      <c r="J611" s="28" t="str">
        <f t="shared" si="123"/>
        <v>NULL</v>
      </c>
      <c r="K611" s="29" t="str">
        <f t="shared" si="124"/>
        <v/>
      </c>
      <c r="L611" s="26" t="str">
        <f t="shared" si="125"/>
        <v/>
      </c>
      <c r="M611" t="str">
        <f t="shared" si="126"/>
        <v/>
      </c>
      <c r="N611" s="28" t="str">
        <f t="shared" si="127"/>
        <v>NULL</v>
      </c>
      <c r="O611" t="str">
        <f t="shared" si="128"/>
        <v/>
      </c>
      <c r="P611" t="str">
        <f t="shared" si="129"/>
        <v/>
      </c>
      <c r="Q611" s="10"/>
      <c r="R611" s="10"/>
      <c r="S611" s="16">
        <v>0</v>
      </c>
      <c r="T611" s="13"/>
      <c r="U611" s="14"/>
      <c r="V611" s="11"/>
      <c r="W611" s="10"/>
      <c r="X611" s="29"/>
      <c r="AA611" t="s">
        <v>331</v>
      </c>
      <c r="AB611">
        <v>0</v>
      </c>
      <c r="AR611" t="s">
        <v>333</v>
      </c>
    </row>
    <row r="612" spans="1:44" ht="15" customHeight="1" x14ac:dyDescent="0.35">
      <c r="A612">
        <v>4</v>
      </c>
      <c r="B612" s="26">
        <f t="shared" si="117"/>
        <v>46273.708333333343</v>
      </c>
      <c r="C612" t="s">
        <v>44</v>
      </c>
      <c r="D612">
        <v>1</v>
      </c>
      <c r="E612" s="26">
        <f t="shared" si="118"/>
        <v>46273.8125</v>
      </c>
      <c r="F612" s="26">
        <f t="shared" si="119"/>
        <v>46273.791666666664</v>
      </c>
      <c r="G612">
        <f t="shared" si="120"/>
        <v>10</v>
      </c>
      <c r="H612">
        <f t="shared" si="121"/>
        <v>12</v>
      </c>
      <c r="I612" s="27">
        <f t="shared" si="122"/>
        <v>3</v>
      </c>
      <c r="J612" s="28">
        <f t="shared" si="123"/>
        <v>143.33595771004386</v>
      </c>
      <c r="K612" s="29">
        <f t="shared" si="124"/>
        <v>3.4883082234777149E-3</v>
      </c>
      <c r="L612" s="26">
        <f t="shared" si="125"/>
        <v>46273.711821641569</v>
      </c>
      <c r="M612" t="str">
        <f t="shared" si="126"/>
        <v>YES</v>
      </c>
      <c r="N612" s="28">
        <f t="shared" si="127"/>
        <v>47.778652570014621</v>
      </c>
      <c r="O612" t="str">
        <f t="shared" si="128"/>
        <v/>
      </c>
      <c r="P612" t="str">
        <f t="shared" si="129"/>
        <v/>
      </c>
      <c r="Q612" s="10" t="s">
        <v>151</v>
      </c>
      <c r="R612" s="10"/>
      <c r="S612" s="16">
        <v>3</v>
      </c>
      <c r="T612" s="13">
        <v>143.33595771004391</v>
      </c>
      <c r="U612" s="14">
        <v>3.4883082291666668E-3</v>
      </c>
      <c r="V612" s="11">
        <v>46273.711821641562</v>
      </c>
      <c r="W612" s="10" t="s">
        <v>151</v>
      </c>
      <c r="X612" s="29">
        <v>0</v>
      </c>
      <c r="AA612" t="s">
        <v>331</v>
      </c>
      <c r="AB612">
        <v>3</v>
      </c>
      <c r="AC612">
        <v>50.869565217391298</v>
      </c>
      <c r="AD612">
        <v>278.62407862407861</v>
      </c>
      <c r="AE612" s="54">
        <v>1.7945326273148151E-3</v>
      </c>
      <c r="AF612" s="54">
        <v>9.829059826388889E-3</v>
      </c>
      <c r="AG612" s="53">
        <v>46273.710127865961</v>
      </c>
      <c r="AH612" s="53">
        <v>46273.718162393168</v>
      </c>
      <c r="AI612" t="s">
        <v>151</v>
      </c>
      <c r="AL612">
        <v>50.869565217391298</v>
      </c>
      <c r="AM612">
        <v>278.62407862407861</v>
      </c>
      <c r="AN612" s="54">
        <v>1.7945326273148151E-3</v>
      </c>
      <c r="AO612" s="54">
        <v>9.829059826388889E-3</v>
      </c>
      <c r="AP612" s="53">
        <v>46273.718162393168</v>
      </c>
      <c r="AQ612" t="s">
        <v>151</v>
      </c>
      <c r="AR612" t="s">
        <v>334</v>
      </c>
    </row>
    <row r="613" spans="1:44" ht="15" customHeight="1" x14ac:dyDescent="0.35">
      <c r="A613">
        <v>4</v>
      </c>
      <c r="B613" s="26">
        <f t="shared" si="117"/>
        <v>46273.708333333343</v>
      </c>
      <c r="C613" t="s">
        <v>44</v>
      </c>
      <c r="D613">
        <v>2</v>
      </c>
      <c r="E613" s="26">
        <f t="shared" si="118"/>
        <v>46273.8125</v>
      </c>
      <c r="F613" s="26">
        <f t="shared" si="119"/>
        <v>46273.791666666664</v>
      </c>
      <c r="G613">
        <f t="shared" si="120"/>
        <v>1</v>
      </c>
      <c r="H613">
        <f t="shared" si="121"/>
        <v>2</v>
      </c>
      <c r="I613" s="27">
        <f t="shared" si="122"/>
        <v>1</v>
      </c>
      <c r="J613" s="28">
        <f t="shared" si="123"/>
        <v>0</v>
      </c>
      <c r="K613" s="29" t="str">
        <f t="shared" si="124"/>
        <v>NULL</v>
      </c>
      <c r="L613" s="26" t="str">
        <f t="shared" si="125"/>
        <v/>
      </c>
      <c r="M613" t="str">
        <f t="shared" si="126"/>
        <v>UNKNOWN - NO RATE</v>
      </c>
      <c r="N613" s="28" t="str">
        <f t="shared" si="127"/>
        <v>NULL</v>
      </c>
      <c r="O613" t="str">
        <f t="shared" si="128"/>
        <v/>
      </c>
      <c r="P613" t="str">
        <f t="shared" si="129"/>
        <v/>
      </c>
      <c r="Q613" s="10" t="s">
        <v>155</v>
      </c>
      <c r="R613" s="10"/>
      <c r="S613" s="16">
        <v>1</v>
      </c>
      <c r="T613" s="13">
        <v>0</v>
      </c>
      <c r="U613" s="14"/>
      <c r="V613" s="11"/>
      <c r="W613" s="10" t="s">
        <v>155</v>
      </c>
      <c r="X613" s="29"/>
      <c r="AA613" t="s">
        <v>331</v>
      </c>
      <c r="AB613">
        <v>0</v>
      </c>
      <c r="AI613" t="s">
        <v>155</v>
      </c>
      <c r="AQ613" t="s">
        <v>155</v>
      </c>
      <c r="AR613" t="s">
        <v>333</v>
      </c>
    </row>
    <row r="614" spans="1:44" ht="15" customHeight="1" x14ac:dyDescent="0.35">
      <c r="A614">
        <v>4</v>
      </c>
      <c r="B614" s="26">
        <f t="shared" si="117"/>
        <v>46273.708333333343</v>
      </c>
      <c r="C614" t="s">
        <v>44</v>
      </c>
      <c r="D614">
        <v>3</v>
      </c>
      <c r="E614" s="26">
        <f t="shared" si="118"/>
        <v>46273.8125</v>
      </c>
      <c r="F614" s="26">
        <f t="shared" si="119"/>
        <v>46273.791666666664</v>
      </c>
      <c r="G614">
        <f t="shared" si="120"/>
        <v>0</v>
      </c>
      <c r="H614">
        <f t="shared" si="121"/>
        <v>1</v>
      </c>
      <c r="I614" s="27">
        <f t="shared" si="122"/>
        <v>0</v>
      </c>
      <c r="J614" s="28" t="str">
        <f t="shared" si="123"/>
        <v>NULL</v>
      </c>
      <c r="K614" s="29" t="str">
        <f t="shared" si="124"/>
        <v/>
      </c>
      <c r="L614" s="26" t="str">
        <f t="shared" si="125"/>
        <v/>
      </c>
      <c r="M614" t="str">
        <f t="shared" si="126"/>
        <v/>
      </c>
      <c r="N614" s="28" t="str">
        <f t="shared" si="127"/>
        <v>NULL</v>
      </c>
      <c r="O614" t="str">
        <f t="shared" si="128"/>
        <v/>
      </c>
      <c r="P614" t="str">
        <f t="shared" si="129"/>
        <v/>
      </c>
      <c r="Q614" s="10"/>
      <c r="R614" s="10"/>
      <c r="S614" s="16">
        <v>0</v>
      </c>
      <c r="T614" s="13"/>
      <c r="U614" s="14"/>
      <c r="V614" s="11"/>
      <c r="W614" s="10"/>
      <c r="X614" s="29"/>
      <c r="AA614" t="s">
        <v>331</v>
      </c>
      <c r="AB614">
        <v>0</v>
      </c>
      <c r="AR614" t="s">
        <v>333</v>
      </c>
    </row>
    <row r="615" spans="1:44" ht="15" customHeight="1" x14ac:dyDescent="0.35">
      <c r="A615">
        <v>4</v>
      </c>
      <c r="B615" s="26">
        <f t="shared" si="117"/>
        <v>46273.708333333343</v>
      </c>
      <c r="C615" t="s">
        <v>44</v>
      </c>
      <c r="D615">
        <v>4</v>
      </c>
      <c r="E615" s="26">
        <f t="shared" si="118"/>
        <v>46273.8125</v>
      </c>
      <c r="F615" s="26">
        <f t="shared" si="119"/>
        <v>46273.791666666664</v>
      </c>
      <c r="G615">
        <f t="shared" si="120"/>
        <v>8</v>
      </c>
      <c r="H615">
        <f t="shared" si="121"/>
        <v>9</v>
      </c>
      <c r="I615" s="27">
        <f t="shared" si="122"/>
        <v>0</v>
      </c>
      <c r="J615" s="28" t="str">
        <f t="shared" si="123"/>
        <v>NULL</v>
      </c>
      <c r="K615" s="29" t="str">
        <f t="shared" si="124"/>
        <v>NULL</v>
      </c>
      <c r="L615" s="26" t="str">
        <f t="shared" si="125"/>
        <v/>
      </c>
      <c r="M615" t="str">
        <f t="shared" si="126"/>
        <v>UNKNOWN - NO RATE</v>
      </c>
      <c r="N615" s="28" t="str">
        <f t="shared" si="127"/>
        <v>NULL</v>
      </c>
      <c r="O615" t="str">
        <f t="shared" si="128"/>
        <v/>
      </c>
      <c r="P615" t="str">
        <f t="shared" si="129"/>
        <v/>
      </c>
      <c r="Q615" s="10" t="s">
        <v>155</v>
      </c>
      <c r="R615" s="10"/>
      <c r="S615" s="16">
        <v>0</v>
      </c>
      <c r="T615" s="13"/>
      <c r="U615" s="14"/>
      <c r="V615" s="11"/>
      <c r="W615" s="10" t="s">
        <v>155</v>
      </c>
      <c r="X615" s="29"/>
      <c r="AA615" t="s">
        <v>331</v>
      </c>
      <c r="AB615">
        <v>0</v>
      </c>
      <c r="AI615" t="s">
        <v>155</v>
      </c>
      <c r="AQ615" t="s">
        <v>155</v>
      </c>
      <c r="AR615" t="s">
        <v>333</v>
      </c>
    </row>
    <row r="616" spans="1:44" ht="15" customHeight="1" x14ac:dyDescent="0.35">
      <c r="A616">
        <v>4</v>
      </c>
      <c r="B616" s="26">
        <f t="shared" si="117"/>
        <v>46273.708333333343</v>
      </c>
      <c r="C616" t="s">
        <v>44</v>
      </c>
      <c r="D616">
        <v>5</v>
      </c>
      <c r="E616" s="26">
        <f t="shared" si="118"/>
        <v>46273.8125</v>
      </c>
      <c r="F616" s="26">
        <f t="shared" si="119"/>
        <v>46273.791666666664</v>
      </c>
      <c r="G616">
        <f t="shared" si="120"/>
        <v>1</v>
      </c>
      <c r="H616">
        <f t="shared" si="121"/>
        <v>1</v>
      </c>
      <c r="I616" s="27">
        <f t="shared" si="122"/>
        <v>0</v>
      </c>
      <c r="J616" s="28" t="str">
        <f t="shared" si="123"/>
        <v>NULL</v>
      </c>
      <c r="K616" s="29" t="str">
        <f t="shared" si="124"/>
        <v>NULL</v>
      </c>
      <c r="L616" s="26" t="str">
        <f t="shared" si="125"/>
        <v/>
      </c>
      <c r="M616" t="str">
        <f t="shared" si="126"/>
        <v>UNKNOWN - NO RATE</v>
      </c>
      <c r="N616" s="28" t="str">
        <f t="shared" si="127"/>
        <v>NULL</v>
      </c>
      <c r="O616" t="str">
        <f t="shared" si="128"/>
        <v/>
      </c>
      <c r="P616" t="str">
        <f t="shared" si="129"/>
        <v/>
      </c>
      <c r="Q616" s="10" t="s">
        <v>155</v>
      </c>
      <c r="R616" s="10"/>
      <c r="S616" s="16">
        <v>0</v>
      </c>
      <c r="T616" s="13"/>
      <c r="U616" s="14"/>
      <c r="V616" s="11"/>
      <c r="W616" s="10" t="s">
        <v>155</v>
      </c>
      <c r="X616" s="29"/>
      <c r="AA616" t="s">
        <v>331</v>
      </c>
      <c r="AB616">
        <v>0</v>
      </c>
      <c r="AI616" t="s">
        <v>155</v>
      </c>
      <c r="AQ616" t="s">
        <v>155</v>
      </c>
      <c r="AR616" t="s">
        <v>333</v>
      </c>
    </row>
    <row r="617" spans="1:44" ht="15" customHeight="1" x14ac:dyDescent="0.35">
      <c r="A617">
        <v>4</v>
      </c>
      <c r="B617" s="26">
        <f t="shared" si="117"/>
        <v>46273.708333333343</v>
      </c>
      <c r="C617" t="s">
        <v>44</v>
      </c>
      <c r="D617">
        <v>6</v>
      </c>
      <c r="E617" s="26">
        <f t="shared" si="118"/>
        <v>46273.8125</v>
      </c>
      <c r="F617" s="26">
        <f t="shared" si="119"/>
        <v>46273.791666666664</v>
      </c>
      <c r="G617">
        <f t="shared" si="120"/>
        <v>0</v>
      </c>
      <c r="H617">
        <f t="shared" si="121"/>
        <v>0</v>
      </c>
      <c r="I617" s="27">
        <f t="shared" si="122"/>
        <v>0</v>
      </c>
      <c r="J617" s="28" t="str">
        <f t="shared" si="123"/>
        <v>NULL</v>
      </c>
      <c r="K617" s="29" t="str">
        <f t="shared" si="124"/>
        <v/>
      </c>
      <c r="L617" s="26" t="str">
        <f t="shared" si="125"/>
        <v/>
      </c>
      <c r="M617" t="str">
        <f t="shared" si="126"/>
        <v/>
      </c>
      <c r="N617" s="28" t="str">
        <f t="shared" si="127"/>
        <v>NULL</v>
      </c>
      <c r="O617" t="str">
        <f t="shared" si="128"/>
        <v/>
      </c>
      <c r="P617" t="str">
        <f t="shared" si="129"/>
        <v/>
      </c>
      <c r="Q617" s="10"/>
      <c r="R617" s="10"/>
      <c r="S617" s="16">
        <v>0</v>
      </c>
      <c r="T617" s="13"/>
      <c r="U617" s="14"/>
      <c r="V617" s="11"/>
      <c r="W617" s="10"/>
      <c r="X617" s="29"/>
      <c r="AA617" t="s">
        <v>331</v>
      </c>
      <c r="AB617">
        <v>0</v>
      </c>
      <c r="AR617" t="s">
        <v>333</v>
      </c>
    </row>
    <row r="618" spans="1:44" ht="15" customHeight="1" x14ac:dyDescent="0.35">
      <c r="A618">
        <v>4</v>
      </c>
      <c r="B618" s="26">
        <f t="shared" si="117"/>
        <v>46273.708333333343</v>
      </c>
      <c r="C618" t="s">
        <v>45</v>
      </c>
      <c r="D618">
        <v>1</v>
      </c>
      <c r="E618" s="26">
        <f t="shared" si="118"/>
        <v>46273.802083333343</v>
      </c>
      <c r="F618" s="26">
        <f t="shared" si="119"/>
        <v>46273.781250000007</v>
      </c>
      <c r="G618">
        <f t="shared" si="120"/>
        <v>0</v>
      </c>
      <c r="H618">
        <f t="shared" si="121"/>
        <v>2</v>
      </c>
      <c r="I618" s="27">
        <f t="shared" si="122"/>
        <v>3</v>
      </c>
      <c r="J618" s="28">
        <f t="shared" si="123"/>
        <v>143.33595771004386</v>
      </c>
      <c r="K618" s="29" t="str">
        <f t="shared" si="124"/>
        <v/>
      </c>
      <c r="L618" s="26" t="str">
        <f t="shared" si="125"/>
        <v/>
      </c>
      <c r="M618" t="str">
        <f t="shared" si="126"/>
        <v/>
      </c>
      <c r="N618" s="28">
        <f t="shared" si="127"/>
        <v>47.778652570014621</v>
      </c>
      <c r="O618" t="str">
        <f t="shared" si="128"/>
        <v/>
      </c>
      <c r="P618" t="str">
        <f t="shared" si="129"/>
        <v/>
      </c>
      <c r="Q618" s="10"/>
      <c r="R618" s="10"/>
      <c r="S618" s="16">
        <v>3</v>
      </c>
      <c r="T618" s="13">
        <v>143.33595771004391</v>
      </c>
      <c r="U618" s="14"/>
      <c r="V618" s="11"/>
      <c r="W618" s="10"/>
      <c r="X618" s="29"/>
      <c r="AA618" t="s">
        <v>331</v>
      </c>
      <c r="AB618">
        <v>3</v>
      </c>
      <c r="AC618">
        <v>50.869565217391298</v>
      </c>
      <c r="AD618">
        <v>278.62407862407861</v>
      </c>
      <c r="AL618">
        <v>50.869565217391298</v>
      </c>
      <c r="AM618">
        <v>278.62407862407861</v>
      </c>
      <c r="AR618" t="s">
        <v>334</v>
      </c>
    </row>
    <row r="619" spans="1:44" ht="15" customHeight="1" x14ac:dyDescent="0.35">
      <c r="A619">
        <v>4</v>
      </c>
      <c r="B619" s="26">
        <f t="shared" si="117"/>
        <v>46273.708333333343</v>
      </c>
      <c r="C619" t="s">
        <v>45</v>
      </c>
      <c r="D619">
        <v>2</v>
      </c>
      <c r="E619" s="26">
        <f t="shared" si="118"/>
        <v>46273.802083333343</v>
      </c>
      <c r="F619" s="26">
        <f t="shared" si="119"/>
        <v>46273.781250000007</v>
      </c>
      <c r="G619">
        <f t="shared" si="120"/>
        <v>0</v>
      </c>
      <c r="H619">
        <f t="shared" si="121"/>
        <v>1</v>
      </c>
      <c r="I619" s="27">
        <f t="shared" si="122"/>
        <v>1</v>
      </c>
      <c r="J619" s="28">
        <f t="shared" si="123"/>
        <v>0</v>
      </c>
      <c r="K619" s="29" t="str">
        <f t="shared" si="124"/>
        <v/>
      </c>
      <c r="L619" s="26" t="str">
        <f t="shared" si="125"/>
        <v/>
      </c>
      <c r="M619" t="str">
        <f t="shared" si="126"/>
        <v/>
      </c>
      <c r="N619" s="28" t="str">
        <f t="shared" si="127"/>
        <v>NULL</v>
      </c>
      <c r="O619" t="str">
        <f t="shared" si="128"/>
        <v/>
      </c>
      <c r="P619" t="str">
        <f t="shared" si="129"/>
        <v/>
      </c>
      <c r="Q619" s="10"/>
      <c r="R619" s="10"/>
      <c r="S619" s="16">
        <v>1</v>
      </c>
      <c r="T619" s="13">
        <v>0</v>
      </c>
      <c r="U619" s="14"/>
      <c r="V619" s="11"/>
      <c r="W619" s="10"/>
      <c r="X619" s="29"/>
      <c r="AA619" t="s">
        <v>331</v>
      </c>
      <c r="AB619">
        <v>0</v>
      </c>
      <c r="AR619" t="s">
        <v>333</v>
      </c>
    </row>
    <row r="620" spans="1:44" ht="15" customHeight="1" x14ac:dyDescent="0.35">
      <c r="A620">
        <v>4</v>
      </c>
      <c r="B620" s="26">
        <f t="shared" si="117"/>
        <v>46273.708333333343</v>
      </c>
      <c r="C620" t="s">
        <v>45</v>
      </c>
      <c r="D620">
        <v>3</v>
      </c>
      <c r="E620" s="26">
        <f t="shared" si="118"/>
        <v>46273.802083333343</v>
      </c>
      <c r="F620" s="26">
        <f t="shared" si="119"/>
        <v>46273.781250000007</v>
      </c>
      <c r="G620">
        <f t="shared" si="120"/>
        <v>0</v>
      </c>
      <c r="H620">
        <f t="shared" si="121"/>
        <v>1</v>
      </c>
      <c r="I620" s="27">
        <f t="shared" si="122"/>
        <v>0</v>
      </c>
      <c r="J620" s="28" t="str">
        <f t="shared" si="123"/>
        <v>NULL</v>
      </c>
      <c r="K620" s="29" t="str">
        <f t="shared" si="124"/>
        <v/>
      </c>
      <c r="L620" s="26" t="str">
        <f t="shared" si="125"/>
        <v/>
      </c>
      <c r="M620" t="str">
        <f t="shared" si="126"/>
        <v/>
      </c>
      <c r="N620" s="28" t="str">
        <f t="shared" si="127"/>
        <v>NULL</v>
      </c>
      <c r="O620" t="str">
        <f t="shared" si="128"/>
        <v/>
      </c>
      <c r="P620" t="str">
        <f t="shared" si="129"/>
        <v/>
      </c>
      <c r="Q620" s="10"/>
      <c r="R620" s="10"/>
      <c r="S620" s="16">
        <v>0</v>
      </c>
      <c r="T620" s="13"/>
      <c r="U620" s="14"/>
      <c r="V620" s="11"/>
      <c r="W620" s="10"/>
      <c r="X620" s="29"/>
      <c r="AA620" t="s">
        <v>331</v>
      </c>
      <c r="AB620">
        <v>0</v>
      </c>
      <c r="AR620" t="s">
        <v>333</v>
      </c>
    </row>
    <row r="621" spans="1:44" ht="15" customHeight="1" x14ac:dyDescent="0.35">
      <c r="A621">
        <v>4</v>
      </c>
      <c r="B621" s="26">
        <f t="shared" si="117"/>
        <v>46273.708333333343</v>
      </c>
      <c r="C621" t="s">
        <v>45</v>
      </c>
      <c r="D621">
        <v>4</v>
      </c>
      <c r="E621" s="26">
        <f t="shared" si="118"/>
        <v>46273.802083333343</v>
      </c>
      <c r="F621" s="26">
        <f t="shared" si="119"/>
        <v>46273.781250000007</v>
      </c>
      <c r="G621">
        <f t="shared" si="120"/>
        <v>0</v>
      </c>
      <c r="H621">
        <f t="shared" si="121"/>
        <v>1</v>
      </c>
      <c r="I621" s="27">
        <f t="shared" si="122"/>
        <v>0</v>
      </c>
      <c r="J621" s="28" t="str">
        <f t="shared" si="123"/>
        <v>NULL</v>
      </c>
      <c r="K621" s="29" t="str">
        <f t="shared" si="124"/>
        <v/>
      </c>
      <c r="L621" s="26" t="str">
        <f t="shared" si="125"/>
        <v/>
      </c>
      <c r="M621" t="str">
        <f t="shared" si="126"/>
        <v/>
      </c>
      <c r="N621" s="28" t="str">
        <f t="shared" si="127"/>
        <v>NULL</v>
      </c>
      <c r="O621" t="str">
        <f t="shared" si="128"/>
        <v/>
      </c>
      <c r="P621" t="str">
        <f t="shared" si="129"/>
        <v/>
      </c>
      <c r="Q621" s="10"/>
      <c r="R621" s="10"/>
      <c r="S621" s="16">
        <v>0</v>
      </c>
      <c r="T621" s="13"/>
      <c r="U621" s="14"/>
      <c r="V621" s="11"/>
      <c r="W621" s="10"/>
      <c r="X621" s="29"/>
      <c r="AA621" t="s">
        <v>331</v>
      </c>
      <c r="AB621">
        <v>0</v>
      </c>
      <c r="AR621" t="s">
        <v>333</v>
      </c>
    </row>
    <row r="622" spans="1:44" ht="15" customHeight="1" x14ac:dyDescent="0.35">
      <c r="A622">
        <v>4</v>
      </c>
      <c r="B622" s="26">
        <f t="shared" si="117"/>
        <v>46273.708333333343</v>
      </c>
      <c r="C622" t="s">
        <v>45</v>
      </c>
      <c r="D622">
        <v>5</v>
      </c>
      <c r="E622" s="26">
        <f t="shared" si="118"/>
        <v>46273.802083333343</v>
      </c>
      <c r="F622" s="26">
        <f t="shared" si="119"/>
        <v>46273.781250000007</v>
      </c>
      <c r="G622">
        <f t="shared" si="120"/>
        <v>0</v>
      </c>
      <c r="H622">
        <f t="shared" si="121"/>
        <v>0</v>
      </c>
      <c r="I622" s="27">
        <f t="shared" si="122"/>
        <v>0</v>
      </c>
      <c r="J622" s="28" t="str">
        <f t="shared" si="123"/>
        <v>NULL</v>
      </c>
      <c r="K622" s="29" t="str">
        <f t="shared" si="124"/>
        <v/>
      </c>
      <c r="L622" s="26" t="str">
        <f t="shared" si="125"/>
        <v/>
      </c>
      <c r="M622" t="str">
        <f t="shared" si="126"/>
        <v/>
      </c>
      <c r="N622" s="28" t="str">
        <f t="shared" si="127"/>
        <v>NULL</v>
      </c>
      <c r="O622" t="str">
        <f t="shared" si="128"/>
        <v/>
      </c>
      <c r="P622" t="str">
        <f t="shared" si="129"/>
        <v/>
      </c>
      <c r="Q622" s="10"/>
      <c r="R622" s="10"/>
      <c r="S622" s="16">
        <v>0</v>
      </c>
      <c r="T622" s="13"/>
      <c r="U622" s="14"/>
      <c r="V622" s="11"/>
      <c r="W622" s="10"/>
      <c r="X622" s="29"/>
      <c r="AA622" t="s">
        <v>331</v>
      </c>
      <c r="AB622">
        <v>0</v>
      </c>
      <c r="AR622" t="s">
        <v>333</v>
      </c>
    </row>
    <row r="623" spans="1:44" ht="15" customHeight="1" x14ac:dyDescent="0.35">
      <c r="A623">
        <v>4</v>
      </c>
      <c r="B623" s="26">
        <f t="shared" si="117"/>
        <v>46273.708333333343</v>
      </c>
      <c r="C623" t="s">
        <v>45</v>
      </c>
      <c r="D623">
        <v>6</v>
      </c>
      <c r="E623" s="26">
        <f t="shared" si="118"/>
        <v>46273.802083333343</v>
      </c>
      <c r="F623" s="26">
        <f t="shared" si="119"/>
        <v>46273.781250000007</v>
      </c>
      <c r="G623">
        <f t="shared" si="120"/>
        <v>0</v>
      </c>
      <c r="H623">
        <f t="shared" si="121"/>
        <v>0</v>
      </c>
      <c r="I623" s="27">
        <f t="shared" si="122"/>
        <v>0</v>
      </c>
      <c r="J623" s="28" t="str">
        <f t="shared" si="123"/>
        <v>NULL</v>
      </c>
      <c r="K623" s="29" t="str">
        <f t="shared" si="124"/>
        <v/>
      </c>
      <c r="L623" s="26" t="str">
        <f t="shared" si="125"/>
        <v/>
      </c>
      <c r="M623" t="str">
        <f t="shared" si="126"/>
        <v/>
      </c>
      <c r="N623" s="28" t="str">
        <f t="shared" si="127"/>
        <v>NULL</v>
      </c>
      <c r="O623" t="str">
        <f t="shared" si="128"/>
        <v/>
      </c>
      <c r="P623" t="str">
        <f t="shared" si="129"/>
        <v/>
      </c>
      <c r="Q623" s="10"/>
      <c r="R623" s="10"/>
      <c r="S623" s="16">
        <v>0</v>
      </c>
      <c r="T623" s="13"/>
      <c r="U623" s="14"/>
      <c r="V623" s="11"/>
      <c r="W623" s="10"/>
      <c r="X623" s="29"/>
      <c r="AA623" t="s">
        <v>331</v>
      </c>
      <c r="AB623">
        <v>0</v>
      </c>
      <c r="AR623" t="s">
        <v>333</v>
      </c>
    </row>
    <row r="624" spans="1:44" ht="15" customHeight="1" x14ac:dyDescent="0.35">
      <c r="A624">
        <v>4</v>
      </c>
      <c r="B624" s="26">
        <f t="shared" si="117"/>
        <v>46273.708333333343</v>
      </c>
      <c r="C624" t="s">
        <v>46</v>
      </c>
      <c r="D624">
        <v>1</v>
      </c>
      <c r="E624" s="26">
        <f t="shared" si="118"/>
        <v>46273.822916666657</v>
      </c>
      <c r="F624" s="26">
        <f t="shared" si="119"/>
        <v>46273.802083333321</v>
      </c>
      <c r="G624">
        <f t="shared" si="120"/>
        <v>0</v>
      </c>
      <c r="H624">
        <f t="shared" si="121"/>
        <v>23</v>
      </c>
      <c r="I624" s="27">
        <f t="shared" si="122"/>
        <v>3</v>
      </c>
      <c r="J624" s="28">
        <f t="shared" si="123"/>
        <v>143.33595771004386</v>
      </c>
      <c r="K624" s="29" t="str">
        <f t="shared" si="124"/>
        <v/>
      </c>
      <c r="L624" s="26" t="str">
        <f t="shared" si="125"/>
        <v/>
      </c>
      <c r="M624" t="str">
        <f t="shared" si="126"/>
        <v/>
      </c>
      <c r="N624" s="28">
        <f t="shared" si="127"/>
        <v>47.778652570014621</v>
      </c>
      <c r="O624" t="str">
        <f t="shared" si="128"/>
        <v/>
      </c>
      <c r="P624" t="str">
        <f t="shared" si="129"/>
        <v/>
      </c>
      <c r="Q624" s="10"/>
      <c r="R624" s="10"/>
      <c r="S624" s="16">
        <v>3</v>
      </c>
      <c r="T624" s="13">
        <v>143.33595771004391</v>
      </c>
      <c r="U624" s="14"/>
      <c r="V624" s="11"/>
      <c r="W624" s="10"/>
      <c r="X624" s="29"/>
      <c r="AA624" t="s">
        <v>331</v>
      </c>
      <c r="AB624">
        <v>3</v>
      </c>
      <c r="AC624">
        <v>50.869565217391298</v>
      </c>
      <c r="AD624">
        <v>278.62407862407861</v>
      </c>
      <c r="AL624">
        <v>50.869565217391298</v>
      </c>
      <c r="AM624">
        <v>278.62407862407861</v>
      </c>
      <c r="AR624" t="s">
        <v>334</v>
      </c>
    </row>
    <row r="625" spans="1:44" ht="15" customHeight="1" x14ac:dyDescent="0.35">
      <c r="A625">
        <v>4</v>
      </c>
      <c r="B625" s="26">
        <f t="shared" si="117"/>
        <v>46273.708333333343</v>
      </c>
      <c r="C625" t="s">
        <v>46</v>
      </c>
      <c r="D625">
        <v>2</v>
      </c>
      <c r="E625" s="26">
        <f t="shared" si="118"/>
        <v>46273.822916666657</v>
      </c>
      <c r="F625" s="26">
        <f t="shared" si="119"/>
        <v>46273.802083333321</v>
      </c>
      <c r="G625">
        <f t="shared" si="120"/>
        <v>0</v>
      </c>
      <c r="H625">
        <f t="shared" si="121"/>
        <v>2</v>
      </c>
      <c r="I625" s="27">
        <f t="shared" si="122"/>
        <v>1</v>
      </c>
      <c r="J625" s="28">
        <f t="shared" si="123"/>
        <v>0</v>
      </c>
      <c r="K625" s="29" t="str">
        <f t="shared" si="124"/>
        <v/>
      </c>
      <c r="L625" s="26" t="str">
        <f t="shared" si="125"/>
        <v/>
      </c>
      <c r="M625" t="str">
        <f t="shared" si="126"/>
        <v/>
      </c>
      <c r="N625" s="28" t="str">
        <f t="shared" si="127"/>
        <v>NULL</v>
      </c>
      <c r="O625" t="str">
        <f t="shared" si="128"/>
        <v/>
      </c>
      <c r="P625" t="str">
        <f t="shared" si="129"/>
        <v/>
      </c>
      <c r="Q625" s="10"/>
      <c r="R625" s="10"/>
      <c r="S625" s="16">
        <v>1</v>
      </c>
      <c r="T625" s="13">
        <v>0</v>
      </c>
      <c r="U625" s="14"/>
      <c r="V625" s="11"/>
      <c r="W625" s="10"/>
      <c r="X625" s="29"/>
      <c r="AA625" t="s">
        <v>331</v>
      </c>
      <c r="AB625">
        <v>0</v>
      </c>
      <c r="AR625" t="s">
        <v>333</v>
      </c>
    </row>
    <row r="626" spans="1:44" ht="15" customHeight="1" x14ac:dyDescent="0.35">
      <c r="A626">
        <v>4</v>
      </c>
      <c r="B626" s="26">
        <f t="shared" si="117"/>
        <v>46273.708333333343</v>
      </c>
      <c r="C626" t="s">
        <v>46</v>
      </c>
      <c r="D626">
        <v>3</v>
      </c>
      <c r="E626" s="26">
        <f t="shared" si="118"/>
        <v>46273.822916666657</v>
      </c>
      <c r="F626" s="26">
        <f t="shared" si="119"/>
        <v>46273.802083333321</v>
      </c>
      <c r="G626">
        <f t="shared" si="120"/>
        <v>0</v>
      </c>
      <c r="H626">
        <f t="shared" si="121"/>
        <v>1</v>
      </c>
      <c r="I626" s="27">
        <f t="shared" si="122"/>
        <v>0</v>
      </c>
      <c r="J626" s="28" t="str">
        <f t="shared" si="123"/>
        <v>NULL</v>
      </c>
      <c r="K626" s="29" t="str">
        <f t="shared" si="124"/>
        <v/>
      </c>
      <c r="L626" s="26" t="str">
        <f t="shared" si="125"/>
        <v/>
      </c>
      <c r="M626" t="str">
        <f t="shared" si="126"/>
        <v/>
      </c>
      <c r="N626" s="28" t="str">
        <f t="shared" si="127"/>
        <v>NULL</v>
      </c>
      <c r="O626" t="str">
        <f t="shared" si="128"/>
        <v/>
      </c>
      <c r="P626" t="str">
        <f t="shared" si="129"/>
        <v/>
      </c>
      <c r="Q626" s="10"/>
      <c r="R626" s="10"/>
      <c r="S626" s="16">
        <v>0</v>
      </c>
      <c r="T626" s="13"/>
      <c r="U626" s="14"/>
      <c r="V626" s="11"/>
      <c r="W626" s="10"/>
      <c r="X626" s="29"/>
      <c r="AA626" t="s">
        <v>331</v>
      </c>
      <c r="AB626">
        <v>0</v>
      </c>
      <c r="AR626" t="s">
        <v>333</v>
      </c>
    </row>
    <row r="627" spans="1:44" ht="15" customHeight="1" x14ac:dyDescent="0.35">
      <c r="A627">
        <v>4</v>
      </c>
      <c r="B627" s="26">
        <f t="shared" si="117"/>
        <v>46273.708333333343</v>
      </c>
      <c r="C627" t="s">
        <v>46</v>
      </c>
      <c r="D627">
        <v>4</v>
      </c>
      <c r="E627" s="26">
        <f t="shared" si="118"/>
        <v>46273.822916666657</v>
      </c>
      <c r="F627" s="26">
        <f t="shared" si="119"/>
        <v>46273.802083333321</v>
      </c>
      <c r="G627">
        <f t="shared" si="120"/>
        <v>0</v>
      </c>
      <c r="H627">
        <f t="shared" si="121"/>
        <v>9</v>
      </c>
      <c r="I627" s="27">
        <f t="shared" si="122"/>
        <v>0</v>
      </c>
      <c r="J627" s="28" t="str">
        <f t="shared" si="123"/>
        <v>NULL</v>
      </c>
      <c r="K627" s="29" t="str">
        <f t="shared" si="124"/>
        <v/>
      </c>
      <c r="L627" s="26" t="str">
        <f t="shared" si="125"/>
        <v/>
      </c>
      <c r="M627" t="str">
        <f t="shared" si="126"/>
        <v/>
      </c>
      <c r="N627" s="28" t="str">
        <f t="shared" si="127"/>
        <v>NULL</v>
      </c>
      <c r="O627" t="str">
        <f t="shared" si="128"/>
        <v/>
      </c>
      <c r="P627" t="str">
        <f t="shared" si="129"/>
        <v/>
      </c>
      <c r="Q627" s="10"/>
      <c r="R627" s="10"/>
      <c r="S627" s="16">
        <v>0</v>
      </c>
      <c r="T627" s="13"/>
      <c r="U627" s="14"/>
      <c r="V627" s="11"/>
      <c r="W627" s="10"/>
      <c r="X627" s="29"/>
      <c r="AA627" t="s">
        <v>331</v>
      </c>
      <c r="AB627">
        <v>0</v>
      </c>
      <c r="AR627" t="s">
        <v>333</v>
      </c>
    </row>
    <row r="628" spans="1:44" ht="15" customHeight="1" x14ac:dyDescent="0.35">
      <c r="A628">
        <v>4</v>
      </c>
      <c r="B628" s="26">
        <f t="shared" si="117"/>
        <v>46273.708333333343</v>
      </c>
      <c r="C628" t="s">
        <v>46</v>
      </c>
      <c r="D628">
        <v>5</v>
      </c>
      <c r="E628" s="26">
        <f t="shared" si="118"/>
        <v>46273.822916666657</v>
      </c>
      <c r="F628" s="26">
        <f t="shared" si="119"/>
        <v>46273.802083333321</v>
      </c>
      <c r="G628">
        <f t="shared" si="120"/>
        <v>0</v>
      </c>
      <c r="H628">
        <f t="shared" si="121"/>
        <v>2</v>
      </c>
      <c r="I628" s="27">
        <f t="shared" si="122"/>
        <v>0</v>
      </c>
      <c r="J628" s="28" t="str">
        <f t="shared" si="123"/>
        <v>NULL</v>
      </c>
      <c r="K628" s="29" t="str">
        <f t="shared" si="124"/>
        <v/>
      </c>
      <c r="L628" s="26" t="str">
        <f t="shared" si="125"/>
        <v/>
      </c>
      <c r="M628" t="str">
        <f t="shared" si="126"/>
        <v/>
      </c>
      <c r="N628" s="28" t="str">
        <f t="shared" si="127"/>
        <v>NULL</v>
      </c>
      <c r="O628" t="str">
        <f t="shared" si="128"/>
        <v/>
      </c>
      <c r="P628" t="str">
        <f t="shared" si="129"/>
        <v/>
      </c>
      <c r="Q628" s="10"/>
      <c r="R628" s="10"/>
      <c r="S628" s="16">
        <v>0</v>
      </c>
      <c r="T628" s="13"/>
      <c r="U628" s="14"/>
      <c r="V628" s="11"/>
      <c r="W628" s="10"/>
      <c r="X628" s="29"/>
      <c r="AA628" t="s">
        <v>331</v>
      </c>
      <c r="AB628">
        <v>0</v>
      </c>
      <c r="AR628" t="s">
        <v>333</v>
      </c>
    </row>
    <row r="629" spans="1:44" ht="15" customHeight="1" x14ac:dyDescent="0.35">
      <c r="A629">
        <v>4</v>
      </c>
      <c r="B629" s="26">
        <f t="shared" si="117"/>
        <v>46273.708333333343</v>
      </c>
      <c r="C629" t="s">
        <v>46</v>
      </c>
      <c r="D629">
        <v>6</v>
      </c>
      <c r="E629" s="26">
        <f t="shared" si="118"/>
        <v>46273.822916666657</v>
      </c>
      <c r="F629" s="26">
        <f t="shared" si="119"/>
        <v>46273.802083333321</v>
      </c>
      <c r="G629">
        <f t="shared" si="120"/>
        <v>0</v>
      </c>
      <c r="H629">
        <f t="shared" si="121"/>
        <v>0</v>
      </c>
      <c r="I629" s="27">
        <f t="shared" si="122"/>
        <v>0</v>
      </c>
      <c r="J629" s="28" t="str">
        <f t="shared" si="123"/>
        <v>NULL</v>
      </c>
      <c r="K629" s="29" t="str">
        <f t="shared" si="124"/>
        <v/>
      </c>
      <c r="L629" s="26" t="str">
        <f t="shared" si="125"/>
        <v/>
      </c>
      <c r="M629" t="str">
        <f t="shared" si="126"/>
        <v/>
      </c>
      <c r="N629" s="28" t="str">
        <f t="shared" si="127"/>
        <v>NULL</v>
      </c>
      <c r="O629" t="str">
        <f t="shared" si="128"/>
        <v/>
      </c>
      <c r="P629" t="str">
        <f t="shared" si="129"/>
        <v/>
      </c>
      <c r="Q629" s="10"/>
      <c r="R629" s="10"/>
      <c r="S629" s="16">
        <v>0</v>
      </c>
      <c r="T629" s="13"/>
      <c r="U629" s="14"/>
      <c r="V629" s="11"/>
      <c r="W629" s="10"/>
      <c r="X629" s="29"/>
      <c r="AA629" t="s">
        <v>331</v>
      </c>
      <c r="AB629">
        <v>0</v>
      </c>
      <c r="AR629" t="s">
        <v>333</v>
      </c>
    </row>
    <row r="630" spans="1:44" ht="15" customHeight="1" x14ac:dyDescent="0.35">
      <c r="A630">
        <v>4</v>
      </c>
      <c r="B630" s="26">
        <f t="shared" si="117"/>
        <v>46273.708333333343</v>
      </c>
      <c r="C630" t="s">
        <v>47</v>
      </c>
      <c r="D630">
        <v>1</v>
      </c>
      <c r="E630" s="26">
        <f t="shared" si="118"/>
        <v>46273.822916666657</v>
      </c>
      <c r="F630" s="26">
        <f t="shared" si="119"/>
        <v>46273.802083333321</v>
      </c>
      <c r="G630">
        <f t="shared" si="120"/>
        <v>11</v>
      </c>
      <c r="H630">
        <f t="shared" si="121"/>
        <v>23</v>
      </c>
      <c r="I630" s="27">
        <f t="shared" si="122"/>
        <v>3</v>
      </c>
      <c r="J630" s="28">
        <f t="shared" si="123"/>
        <v>143.33595771004386</v>
      </c>
      <c r="K630" s="29">
        <f t="shared" si="124"/>
        <v>6.6859240949989534E-3</v>
      </c>
      <c r="L630" s="26">
        <f t="shared" si="125"/>
        <v>46273.715019257441</v>
      </c>
      <c r="M630" t="str">
        <f t="shared" si="126"/>
        <v>YES</v>
      </c>
      <c r="N630" s="28">
        <f t="shared" si="127"/>
        <v>47.778652570014621</v>
      </c>
      <c r="O630" t="str">
        <f t="shared" si="128"/>
        <v/>
      </c>
      <c r="P630" t="str">
        <f t="shared" si="129"/>
        <v/>
      </c>
      <c r="Q630" s="10" t="s">
        <v>151</v>
      </c>
      <c r="R630" s="10"/>
      <c r="S630" s="16">
        <v>3</v>
      </c>
      <c r="T630" s="13">
        <v>143.33595771004391</v>
      </c>
      <c r="U630" s="14">
        <v>6.6859240972222227E-3</v>
      </c>
      <c r="V630" s="11">
        <v>46273.715019257434</v>
      </c>
      <c r="W630" s="10" t="s">
        <v>151</v>
      </c>
      <c r="X630" s="29">
        <v>0</v>
      </c>
      <c r="AA630" t="s">
        <v>331</v>
      </c>
      <c r="AB630">
        <v>3</v>
      </c>
      <c r="AC630">
        <v>50.869565217391298</v>
      </c>
      <c r="AD630">
        <v>278.62407862407861</v>
      </c>
      <c r="AE630" s="54">
        <v>3.439520868055556E-3</v>
      </c>
      <c r="AF630" s="54">
        <v>1.8839031342592589E-2</v>
      </c>
      <c r="AG630" s="53">
        <v>46273.7117728542</v>
      </c>
      <c r="AH630" s="53">
        <v>46273.727172364677</v>
      </c>
      <c r="AI630" t="s">
        <v>151</v>
      </c>
      <c r="AL630">
        <v>50.869565217391298</v>
      </c>
      <c r="AM630">
        <v>278.62407862407861</v>
      </c>
      <c r="AN630" s="54">
        <v>3.439520868055556E-3</v>
      </c>
      <c r="AO630" s="54">
        <v>1.8839031342592589E-2</v>
      </c>
      <c r="AP630" s="53">
        <v>46273.727172364677</v>
      </c>
      <c r="AQ630" t="s">
        <v>151</v>
      </c>
      <c r="AR630" t="s">
        <v>334</v>
      </c>
    </row>
    <row r="631" spans="1:44" ht="15" customHeight="1" x14ac:dyDescent="0.35">
      <c r="A631">
        <v>4</v>
      </c>
      <c r="B631" s="26">
        <f t="shared" si="117"/>
        <v>46273.708333333343</v>
      </c>
      <c r="C631" t="s">
        <v>47</v>
      </c>
      <c r="D631">
        <v>2</v>
      </c>
      <c r="E631" s="26">
        <f t="shared" si="118"/>
        <v>46273.822916666657</v>
      </c>
      <c r="F631" s="26">
        <f t="shared" si="119"/>
        <v>46273.802083333321</v>
      </c>
      <c r="G631">
        <f t="shared" si="120"/>
        <v>0</v>
      </c>
      <c r="H631">
        <f t="shared" si="121"/>
        <v>2</v>
      </c>
      <c r="I631" s="27">
        <f t="shared" si="122"/>
        <v>1</v>
      </c>
      <c r="J631" s="28">
        <f t="shared" si="123"/>
        <v>0</v>
      </c>
      <c r="K631" s="29" t="str">
        <f t="shared" si="124"/>
        <v/>
      </c>
      <c r="L631" s="26" t="str">
        <f t="shared" si="125"/>
        <v/>
      </c>
      <c r="M631" t="str">
        <f t="shared" si="126"/>
        <v/>
      </c>
      <c r="N631" s="28" t="str">
        <f t="shared" si="127"/>
        <v>NULL</v>
      </c>
      <c r="O631" t="str">
        <f t="shared" si="128"/>
        <v/>
      </c>
      <c r="P631" t="str">
        <f t="shared" si="129"/>
        <v/>
      </c>
      <c r="Q631" s="10"/>
      <c r="R631" s="10"/>
      <c r="S631" s="16">
        <v>1</v>
      </c>
      <c r="T631" s="13">
        <v>0</v>
      </c>
      <c r="U631" s="14"/>
      <c r="V631" s="11"/>
      <c r="W631" s="10"/>
      <c r="X631" s="29"/>
      <c r="AA631" t="s">
        <v>331</v>
      </c>
      <c r="AB631">
        <v>0</v>
      </c>
      <c r="AR631" t="s">
        <v>333</v>
      </c>
    </row>
    <row r="632" spans="1:44" ht="15" customHeight="1" x14ac:dyDescent="0.35">
      <c r="A632">
        <v>4</v>
      </c>
      <c r="B632" s="26">
        <f t="shared" si="117"/>
        <v>46273.708333333343</v>
      </c>
      <c r="C632" t="s">
        <v>47</v>
      </c>
      <c r="D632">
        <v>3</v>
      </c>
      <c r="E632" s="26">
        <f t="shared" si="118"/>
        <v>46273.822916666657</v>
      </c>
      <c r="F632" s="26">
        <f t="shared" si="119"/>
        <v>46273.802083333321</v>
      </c>
      <c r="G632">
        <f t="shared" si="120"/>
        <v>0</v>
      </c>
      <c r="H632">
        <f t="shared" si="121"/>
        <v>1</v>
      </c>
      <c r="I632" s="27">
        <f t="shared" si="122"/>
        <v>0</v>
      </c>
      <c r="J632" s="28" t="str">
        <f t="shared" si="123"/>
        <v>NULL</v>
      </c>
      <c r="K632" s="29" t="str">
        <f t="shared" si="124"/>
        <v/>
      </c>
      <c r="L632" s="26" t="str">
        <f t="shared" si="125"/>
        <v/>
      </c>
      <c r="M632" t="str">
        <f t="shared" si="126"/>
        <v/>
      </c>
      <c r="N632" s="28" t="str">
        <f t="shared" si="127"/>
        <v>NULL</v>
      </c>
      <c r="O632" t="str">
        <f t="shared" si="128"/>
        <v/>
      </c>
      <c r="P632" t="str">
        <f t="shared" si="129"/>
        <v/>
      </c>
      <c r="Q632" s="10"/>
      <c r="R632" s="10"/>
      <c r="S632" s="16">
        <v>0</v>
      </c>
      <c r="T632" s="13"/>
      <c r="U632" s="14"/>
      <c r="V632" s="11"/>
      <c r="W632" s="10"/>
      <c r="X632" s="29"/>
      <c r="AA632" t="s">
        <v>331</v>
      </c>
      <c r="AB632">
        <v>0</v>
      </c>
      <c r="AR632" t="s">
        <v>333</v>
      </c>
    </row>
    <row r="633" spans="1:44" ht="15" customHeight="1" x14ac:dyDescent="0.35">
      <c r="A633">
        <v>4</v>
      </c>
      <c r="B633" s="26">
        <f t="shared" si="117"/>
        <v>46273.708333333343</v>
      </c>
      <c r="C633" t="s">
        <v>47</v>
      </c>
      <c r="D633">
        <v>4</v>
      </c>
      <c r="E633" s="26">
        <f t="shared" si="118"/>
        <v>46273.822916666657</v>
      </c>
      <c r="F633" s="26">
        <f t="shared" si="119"/>
        <v>46273.802083333321</v>
      </c>
      <c r="G633">
        <f t="shared" si="120"/>
        <v>0</v>
      </c>
      <c r="H633">
        <f t="shared" si="121"/>
        <v>9</v>
      </c>
      <c r="I633" s="27">
        <f t="shared" si="122"/>
        <v>0</v>
      </c>
      <c r="J633" s="28" t="str">
        <f t="shared" si="123"/>
        <v>NULL</v>
      </c>
      <c r="K633" s="29" t="str">
        <f t="shared" si="124"/>
        <v/>
      </c>
      <c r="L633" s="26" t="str">
        <f t="shared" si="125"/>
        <v/>
      </c>
      <c r="M633" t="str">
        <f t="shared" si="126"/>
        <v/>
      </c>
      <c r="N633" s="28" t="str">
        <f t="shared" si="127"/>
        <v>NULL</v>
      </c>
      <c r="O633" t="str">
        <f t="shared" si="128"/>
        <v/>
      </c>
      <c r="P633" t="str">
        <f t="shared" si="129"/>
        <v/>
      </c>
      <c r="Q633" s="10"/>
      <c r="R633" s="10"/>
      <c r="S633" s="16">
        <v>0</v>
      </c>
      <c r="T633" s="13"/>
      <c r="U633" s="14"/>
      <c r="V633" s="11"/>
      <c r="W633" s="10"/>
      <c r="X633" s="29"/>
      <c r="AA633" t="s">
        <v>331</v>
      </c>
      <c r="AB633">
        <v>0</v>
      </c>
      <c r="AR633" t="s">
        <v>333</v>
      </c>
    </row>
    <row r="634" spans="1:44" ht="15" customHeight="1" x14ac:dyDescent="0.35">
      <c r="A634">
        <v>4</v>
      </c>
      <c r="B634" s="26">
        <f t="shared" si="117"/>
        <v>46273.708333333343</v>
      </c>
      <c r="C634" t="s">
        <v>47</v>
      </c>
      <c r="D634">
        <v>5</v>
      </c>
      <c r="E634" s="26">
        <f t="shared" si="118"/>
        <v>46273.822916666657</v>
      </c>
      <c r="F634" s="26">
        <f t="shared" si="119"/>
        <v>46273.802083333321</v>
      </c>
      <c r="G634">
        <f t="shared" si="120"/>
        <v>1</v>
      </c>
      <c r="H634">
        <f t="shared" si="121"/>
        <v>2</v>
      </c>
      <c r="I634" s="27">
        <f t="shared" si="122"/>
        <v>0</v>
      </c>
      <c r="J634" s="28" t="str">
        <f t="shared" si="123"/>
        <v>NULL</v>
      </c>
      <c r="K634" s="29" t="str">
        <f t="shared" si="124"/>
        <v>NULL</v>
      </c>
      <c r="L634" s="26" t="str">
        <f t="shared" si="125"/>
        <v/>
      </c>
      <c r="M634" t="str">
        <f t="shared" si="126"/>
        <v>UNKNOWN - NO RATE</v>
      </c>
      <c r="N634" s="28" t="str">
        <f t="shared" si="127"/>
        <v>NULL</v>
      </c>
      <c r="O634" t="str">
        <f t="shared" si="128"/>
        <v/>
      </c>
      <c r="P634" t="str">
        <f t="shared" si="129"/>
        <v/>
      </c>
      <c r="Q634" s="10" t="s">
        <v>155</v>
      </c>
      <c r="R634" s="10"/>
      <c r="S634" s="16">
        <v>0</v>
      </c>
      <c r="T634" s="13"/>
      <c r="U634" s="14"/>
      <c r="V634" s="11"/>
      <c r="W634" s="10" t="s">
        <v>155</v>
      </c>
      <c r="X634" s="29"/>
      <c r="AA634" t="s">
        <v>331</v>
      </c>
      <c r="AB634">
        <v>0</v>
      </c>
      <c r="AI634" t="s">
        <v>155</v>
      </c>
      <c r="AQ634" t="s">
        <v>155</v>
      </c>
      <c r="AR634" t="s">
        <v>333</v>
      </c>
    </row>
    <row r="635" spans="1:44" ht="15" customHeight="1" x14ac:dyDescent="0.35">
      <c r="A635">
        <v>4</v>
      </c>
      <c r="B635" s="26">
        <f t="shared" si="117"/>
        <v>46273.708333333343</v>
      </c>
      <c r="C635" t="s">
        <v>47</v>
      </c>
      <c r="D635">
        <v>6</v>
      </c>
      <c r="E635" s="26">
        <f t="shared" si="118"/>
        <v>46273.822916666657</v>
      </c>
      <c r="F635" s="26">
        <f t="shared" si="119"/>
        <v>46273.802083333321</v>
      </c>
      <c r="G635">
        <f t="shared" si="120"/>
        <v>0</v>
      </c>
      <c r="H635">
        <f t="shared" si="121"/>
        <v>0</v>
      </c>
      <c r="I635" s="27">
        <f t="shared" si="122"/>
        <v>0</v>
      </c>
      <c r="J635" s="28" t="str">
        <f t="shared" si="123"/>
        <v>NULL</v>
      </c>
      <c r="K635" s="29" t="str">
        <f t="shared" si="124"/>
        <v/>
      </c>
      <c r="L635" s="26" t="str">
        <f t="shared" si="125"/>
        <v/>
      </c>
      <c r="M635" t="str">
        <f t="shared" si="126"/>
        <v/>
      </c>
      <c r="N635" s="28" t="str">
        <f t="shared" si="127"/>
        <v>NULL</v>
      </c>
      <c r="O635" t="str">
        <f t="shared" si="128"/>
        <v/>
      </c>
      <c r="P635" t="str">
        <f t="shared" si="129"/>
        <v/>
      </c>
      <c r="Q635" s="10"/>
      <c r="R635" s="10"/>
      <c r="S635" s="16">
        <v>0</v>
      </c>
      <c r="T635" s="13"/>
      <c r="U635" s="14"/>
      <c r="V635" s="11"/>
      <c r="W635" s="10"/>
      <c r="X635" s="29"/>
      <c r="AA635" t="s">
        <v>331</v>
      </c>
      <c r="AB635">
        <v>0</v>
      </c>
      <c r="AR635" t="s">
        <v>333</v>
      </c>
    </row>
    <row r="636" spans="1:44" ht="15" customHeight="1" x14ac:dyDescent="0.35">
      <c r="A636">
        <v>4</v>
      </c>
      <c r="B636" s="26">
        <f t="shared" si="117"/>
        <v>46273.708333333343</v>
      </c>
      <c r="C636" t="s">
        <v>48</v>
      </c>
      <c r="D636">
        <v>1</v>
      </c>
      <c r="E636" s="26">
        <f t="shared" si="118"/>
        <v>46273.833333333343</v>
      </c>
      <c r="F636" s="26">
        <f t="shared" si="119"/>
        <v>46273.812500000007</v>
      </c>
      <c r="G636">
        <f t="shared" si="120"/>
        <v>3</v>
      </c>
      <c r="H636">
        <f t="shared" si="121"/>
        <v>27</v>
      </c>
      <c r="I636" s="27">
        <f t="shared" si="122"/>
        <v>3</v>
      </c>
      <c r="J636" s="28">
        <f t="shared" si="123"/>
        <v>143.33595771004386</v>
      </c>
      <c r="K636" s="29">
        <f t="shared" si="124"/>
        <v>7.8486935028248602E-3</v>
      </c>
      <c r="L636" s="26">
        <f t="shared" si="125"/>
        <v>46273.716182026845</v>
      </c>
      <c r="M636" t="str">
        <f t="shared" si="126"/>
        <v>YES</v>
      </c>
      <c r="N636" s="28">
        <f t="shared" si="127"/>
        <v>47.778652570014621</v>
      </c>
      <c r="O636" t="str">
        <f t="shared" si="128"/>
        <v/>
      </c>
      <c r="P636" t="str">
        <f t="shared" si="129"/>
        <v/>
      </c>
      <c r="Q636" s="10" t="s">
        <v>151</v>
      </c>
      <c r="R636" s="10"/>
      <c r="S636" s="16">
        <v>3</v>
      </c>
      <c r="T636" s="13">
        <v>143.33595771004391</v>
      </c>
      <c r="U636" s="14">
        <v>7.8486935069444451E-3</v>
      </c>
      <c r="V636" s="11">
        <v>46273.716182026837</v>
      </c>
      <c r="W636" s="10" t="s">
        <v>151</v>
      </c>
      <c r="X636" s="29">
        <v>0</v>
      </c>
      <c r="AA636" t="s">
        <v>331</v>
      </c>
      <c r="AB636">
        <v>3</v>
      </c>
      <c r="AC636">
        <v>50.869565217391298</v>
      </c>
      <c r="AD636">
        <v>278.62407862407861</v>
      </c>
      <c r="AE636" s="54">
        <v>4.0376984143518516E-3</v>
      </c>
      <c r="AF636" s="54">
        <v>2.211538461805556E-2</v>
      </c>
      <c r="AG636" s="53">
        <v>46273.712371031746</v>
      </c>
      <c r="AH636" s="53">
        <v>46273.73044871795</v>
      </c>
      <c r="AI636" t="s">
        <v>151</v>
      </c>
      <c r="AL636">
        <v>50.869565217391298</v>
      </c>
      <c r="AM636">
        <v>278.62407862407861</v>
      </c>
      <c r="AN636" s="54">
        <v>4.0376984143518516E-3</v>
      </c>
      <c r="AO636" s="54">
        <v>2.211538461805556E-2</v>
      </c>
      <c r="AP636" s="53">
        <v>46273.73044871795</v>
      </c>
      <c r="AQ636" t="s">
        <v>151</v>
      </c>
      <c r="AR636" t="s">
        <v>334</v>
      </c>
    </row>
    <row r="637" spans="1:44" ht="15" customHeight="1" x14ac:dyDescent="0.35">
      <c r="A637">
        <v>4</v>
      </c>
      <c r="B637" s="26">
        <f t="shared" si="117"/>
        <v>46273.708333333343</v>
      </c>
      <c r="C637" t="s">
        <v>48</v>
      </c>
      <c r="D637">
        <v>2</v>
      </c>
      <c r="E637" s="26">
        <f t="shared" si="118"/>
        <v>46273.833333333343</v>
      </c>
      <c r="F637" s="26">
        <f t="shared" si="119"/>
        <v>46273.812500000007</v>
      </c>
      <c r="G637">
        <f t="shared" si="120"/>
        <v>5</v>
      </c>
      <c r="H637">
        <f t="shared" si="121"/>
        <v>9</v>
      </c>
      <c r="I637" s="27">
        <f t="shared" si="122"/>
        <v>1</v>
      </c>
      <c r="J637" s="28">
        <f t="shared" si="123"/>
        <v>0</v>
      </c>
      <c r="K637" s="29" t="str">
        <f t="shared" si="124"/>
        <v>NULL</v>
      </c>
      <c r="L637" s="26" t="str">
        <f t="shared" si="125"/>
        <v/>
      </c>
      <c r="M637" t="str">
        <f t="shared" si="126"/>
        <v>UNKNOWN - NO RATE</v>
      </c>
      <c r="N637" s="28" t="str">
        <f t="shared" si="127"/>
        <v>NULL</v>
      </c>
      <c r="O637" t="str">
        <f t="shared" si="128"/>
        <v/>
      </c>
      <c r="P637" t="str">
        <f t="shared" si="129"/>
        <v/>
      </c>
      <c r="Q637" s="10" t="s">
        <v>155</v>
      </c>
      <c r="R637" s="10"/>
      <c r="S637" s="16">
        <v>1</v>
      </c>
      <c r="T637" s="13">
        <v>0</v>
      </c>
      <c r="U637" s="14"/>
      <c r="V637" s="11"/>
      <c r="W637" s="10" t="s">
        <v>155</v>
      </c>
      <c r="X637" s="29"/>
      <c r="AA637" t="s">
        <v>331</v>
      </c>
      <c r="AB637">
        <v>0</v>
      </c>
      <c r="AI637" t="s">
        <v>155</v>
      </c>
      <c r="AQ637" t="s">
        <v>155</v>
      </c>
      <c r="AR637" t="s">
        <v>333</v>
      </c>
    </row>
    <row r="638" spans="1:44" ht="15" customHeight="1" x14ac:dyDescent="0.35">
      <c r="A638">
        <v>4</v>
      </c>
      <c r="B638" s="26">
        <f t="shared" si="117"/>
        <v>46273.708333333343</v>
      </c>
      <c r="C638" t="s">
        <v>48</v>
      </c>
      <c r="D638">
        <v>3</v>
      </c>
      <c r="E638" s="26">
        <f t="shared" si="118"/>
        <v>46273.833333333343</v>
      </c>
      <c r="F638" s="26">
        <f t="shared" si="119"/>
        <v>46273.812500000007</v>
      </c>
      <c r="G638">
        <f t="shared" si="120"/>
        <v>0</v>
      </c>
      <c r="H638">
        <f t="shared" si="121"/>
        <v>11</v>
      </c>
      <c r="I638" s="27">
        <f t="shared" si="122"/>
        <v>0</v>
      </c>
      <c r="J638" s="28" t="str">
        <f t="shared" si="123"/>
        <v>NULL</v>
      </c>
      <c r="K638" s="29" t="str">
        <f t="shared" si="124"/>
        <v/>
      </c>
      <c r="L638" s="26" t="str">
        <f t="shared" si="125"/>
        <v/>
      </c>
      <c r="M638" t="str">
        <f t="shared" si="126"/>
        <v/>
      </c>
      <c r="N638" s="28" t="str">
        <f t="shared" si="127"/>
        <v>NULL</v>
      </c>
      <c r="O638" t="str">
        <f t="shared" si="128"/>
        <v/>
      </c>
      <c r="P638" t="str">
        <f t="shared" si="129"/>
        <v/>
      </c>
      <c r="Q638" s="10"/>
      <c r="R638" s="10"/>
      <c r="S638" s="16">
        <v>0</v>
      </c>
      <c r="T638" s="13"/>
      <c r="U638" s="14"/>
      <c r="V638" s="11"/>
      <c r="W638" s="10"/>
      <c r="X638" s="29"/>
      <c r="AA638" t="s">
        <v>331</v>
      </c>
      <c r="AB638">
        <v>0</v>
      </c>
      <c r="AR638" t="s">
        <v>333</v>
      </c>
    </row>
    <row r="639" spans="1:44" ht="15" customHeight="1" x14ac:dyDescent="0.35">
      <c r="A639">
        <v>4</v>
      </c>
      <c r="B639" s="26">
        <f t="shared" si="117"/>
        <v>46273.708333333343</v>
      </c>
      <c r="C639" t="s">
        <v>48</v>
      </c>
      <c r="D639">
        <v>4</v>
      </c>
      <c r="E639" s="26">
        <f t="shared" si="118"/>
        <v>46273.833333333343</v>
      </c>
      <c r="F639" s="26">
        <f t="shared" si="119"/>
        <v>46273.812500000007</v>
      </c>
      <c r="G639">
        <f t="shared" si="120"/>
        <v>1</v>
      </c>
      <c r="H639">
        <f t="shared" si="121"/>
        <v>13</v>
      </c>
      <c r="I639" s="27">
        <f t="shared" si="122"/>
        <v>0</v>
      </c>
      <c r="J639" s="28" t="str">
        <f t="shared" si="123"/>
        <v>NULL</v>
      </c>
      <c r="K639" s="29" t="str">
        <f t="shared" si="124"/>
        <v>NULL</v>
      </c>
      <c r="L639" s="26" t="str">
        <f t="shared" si="125"/>
        <v/>
      </c>
      <c r="M639" t="str">
        <f t="shared" si="126"/>
        <v>UNKNOWN - NO RATE</v>
      </c>
      <c r="N639" s="28" t="str">
        <f t="shared" si="127"/>
        <v>NULL</v>
      </c>
      <c r="O639" t="str">
        <f t="shared" si="128"/>
        <v/>
      </c>
      <c r="P639" t="str">
        <f t="shared" si="129"/>
        <v/>
      </c>
      <c r="Q639" s="10" t="s">
        <v>155</v>
      </c>
      <c r="R639" s="10"/>
      <c r="S639" s="16">
        <v>0</v>
      </c>
      <c r="T639" s="13"/>
      <c r="U639" s="14"/>
      <c r="V639" s="11"/>
      <c r="W639" s="10" t="s">
        <v>155</v>
      </c>
      <c r="X639" s="29"/>
      <c r="AA639" t="s">
        <v>331</v>
      </c>
      <c r="AB639">
        <v>0</v>
      </c>
      <c r="AI639" t="s">
        <v>155</v>
      </c>
      <c r="AQ639" t="s">
        <v>155</v>
      </c>
      <c r="AR639" t="s">
        <v>333</v>
      </c>
    </row>
    <row r="640" spans="1:44" ht="15" customHeight="1" x14ac:dyDescent="0.35">
      <c r="A640">
        <v>4</v>
      </c>
      <c r="B640" s="26">
        <f t="shared" si="117"/>
        <v>46273.708333333343</v>
      </c>
      <c r="C640" t="s">
        <v>48</v>
      </c>
      <c r="D640">
        <v>5</v>
      </c>
      <c r="E640" s="26">
        <f t="shared" si="118"/>
        <v>46273.833333333343</v>
      </c>
      <c r="F640" s="26">
        <f t="shared" si="119"/>
        <v>46273.812500000007</v>
      </c>
      <c r="G640">
        <f t="shared" si="120"/>
        <v>1</v>
      </c>
      <c r="H640">
        <f t="shared" si="121"/>
        <v>5</v>
      </c>
      <c r="I640" s="27">
        <f t="shared" si="122"/>
        <v>0</v>
      </c>
      <c r="J640" s="28" t="str">
        <f t="shared" si="123"/>
        <v>NULL</v>
      </c>
      <c r="K640" s="29" t="str">
        <f t="shared" si="124"/>
        <v>NULL</v>
      </c>
      <c r="L640" s="26" t="str">
        <f t="shared" si="125"/>
        <v/>
      </c>
      <c r="M640" t="str">
        <f t="shared" si="126"/>
        <v>UNKNOWN - NO RATE</v>
      </c>
      <c r="N640" s="28" t="str">
        <f t="shared" si="127"/>
        <v>NULL</v>
      </c>
      <c r="O640" t="str">
        <f t="shared" si="128"/>
        <v/>
      </c>
      <c r="P640" t="str">
        <f t="shared" si="129"/>
        <v/>
      </c>
      <c r="Q640" s="10" t="s">
        <v>155</v>
      </c>
      <c r="R640" s="10"/>
      <c r="S640" s="16">
        <v>0</v>
      </c>
      <c r="T640" s="13"/>
      <c r="U640" s="14"/>
      <c r="V640" s="11"/>
      <c r="W640" s="10" t="s">
        <v>155</v>
      </c>
      <c r="X640" s="29"/>
      <c r="AA640" t="s">
        <v>331</v>
      </c>
      <c r="AB640">
        <v>0</v>
      </c>
      <c r="AI640" t="s">
        <v>155</v>
      </c>
      <c r="AQ640" t="s">
        <v>155</v>
      </c>
      <c r="AR640" t="s">
        <v>333</v>
      </c>
    </row>
    <row r="641" spans="1:44" ht="15" customHeight="1" x14ac:dyDescent="0.35">
      <c r="A641">
        <v>4</v>
      </c>
      <c r="B641" s="26">
        <f t="shared" si="117"/>
        <v>46273.708333333343</v>
      </c>
      <c r="C641" t="s">
        <v>48</v>
      </c>
      <c r="D641">
        <v>6</v>
      </c>
      <c r="E641" s="26">
        <f t="shared" si="118"/>
        <v>46273.833333333343</v>
      </c>
      <c r="F641" s="26">
        <f t="shared" si="119"/>
        <v>46273.812500000007</v>
      </c>
      <c r="G641">
        <f t="shared" si="120"/>
        <v>0</v>
      </c>
      <c r="H641">
        <f t="shared" si="121"/>
        <v>0</v>
      </c>
      <c r="I641" s="27">
        <f t="shared" si="122"/>
        <v>0</v>
      </c>
      <c r="J641" s="28" t="str">
        <f t="shared" si="123"/>
        <v>NULL</v>
      </c>
      <c r="K641" s="29" t="str">
        <f t="shared" si="124"/>
        <v/>
      </c>
      <c r="L641" s="26" t="str">
        <f t="shared" si="125"/>
        <v/>
      </c>
      <c r="M641" t="str">
        <f t="shared" si="126"/>
        <v/>
      </c>
      <c r="N641" s="28" t="str">
        <f t="shared" si="127"/>
        <v>NULL</v>
      </c>
      <c r="O641" t="str">
        <f t="shared" si="128"/>
        <v/>
      </c>
      <c r="P641" t="str">
        <f t="shared" si="129"/>
        <v/>
      </c>
      <c r="Q641" s="10"/>
      <c r="R641" s="10"/>
      <c r="S641" s="16">
        <v>0</v>
      </c>
      <c r="T641" s="13"/>
      <c r="U641" s="14"/>
      <c r="V641" s="11"/>
      <c r="W641" s="10"/>
      <c r="X641" s="29"/>
      <c r="AA641" t="s">
        <v>331</v>
      </c>
      <c r="AB641">
        <v>0</v>
      </c>
      <c r="AR641" t="s">
        <v>333</v>
      </c>
    </row>
    <row r="642" spans="1:44" ht="15" customHeight="1" x14ac:dyDescent="0.35">
      <c r="A642">
        <v>4</v>
      </c>
      <c r="B642" s="26">
        <f t="shared" si="117"/>
        <v>46273.708333333343</v>
      </c>
      <c r="C642" t="s">
        <v>49</v>
      </c>
      <c r="D642">
        <v>1</v>
      </c>
      <c r="E642" s="26">
        <f t="shared" si="118"/>
        <v>46273.833333333343</v>
      </c>
      <c r="F642" s="26">
        <f t="shared" si="119"/>
        <v>46273.812500000007</v>
      </c>
      <c r="G642">
        <f t="shared" si="120"/>
        <v>0</v>
      </c>
      <c r="H642">
        <f t="shared" si="121"/>
        <v>27</v>
      </c>
      <c r="I642" s="27">
        <f t="shared" si="122"/>
        <v>3</v>
      </c>
      <c r="J642" s="28">
        <f t="shared" si="123"/>
        <v>143.33595771004386</v>
      </c>
      <c r="K642" s="29" t="str">
        <f t="shared" si="124"/>
        <v/>
      </c>
      <c r="L642" s="26" t="str">
        <f t="shared" si="125"/>
        <v/>
      </c>
      <c r="M642" t="str">
        <f t="shared" si="126"/>
        <v/>
      </c>
      <c r="N642" s="28">
        <f t="shared" si="127"/>
        <v>47.778652570014621</v>
      </c>
      <c r="O642" t="str">
        <f t="shared" si="128"/>
        <v/>
      </c>
      <c r="P642" t="str">
        <f t="shared" si="129"/>
        <v/>
      </c>
      <c r="Q642" s="10"/>
      <c r="R642" s="10"/>
      <c r="S642" s="16">
        <v>3</v>
      </c>
      <c r="T642" s="13">
        <v>143.33595771004391</v>
      </c>
      <c r="U642" s="14"/>
      <c r="V642" s="11"/>
      <c r="W642" s="10"/>
      <c r="X642" s="29"/>
      <c r="AA642" t="s">
        <v>331</v>
      </c>
      <c r="AB642">
        <v>3</v>
      </c>
      <c r="AC642">
        <v>50.869565217391298</v>
      </c>
      <c r="AD642">
        <v>278.62407862407861</v>
      </c>
      <c r="AL642">
        <v>50.869565217391298</v>
      </c>
      <c r="AM642">
        <v>278.62407862407861</v>
      </c>
      <c r="AR642" t="s">
        <v>334</v>
      </c>
    </row>
    <row r="643" spans="1:44" ht="15" customHeight="1" x14ac:dyDescent="0.35">
      <c r="A643">
        <v>4</v>
      </c>
      <c r="B643" s="26">
        <f t="shared" si="117"/>
        <v>46273.708333333343</v>
      </c>
      <c r="C643" t="s">
        <v>49</v>
      </c>
      <c r="D643">
        <v>2</v>
      </c>
      <c r="E643" s="26">
        <f t="shared" si="118"/>
        <v>46273.833333333343</v>
      </c>
      <c r="F643" s="26">
        <f t="shared" si="119"/>
        <v>46273.812500000007</v>
      </c>
      <c r="G643">
        <f t="shared" si="120"/>
        <v>1</v>
      </c>
      <c r="H643">
        <f t="shared" si="121"/>
        <v>9</v>
      </c>
      <c r="I643" s="27">
        <f t="shared" si="122"/>
        <v>1</v>
      </c>
      <c r="J643" s="28">
        <f t="shared" si="123"/>
        <v>0</v>
      </c>
      <c r="K643" s="29" t="str">
        <f t="shared" si="124"/>
        <v>NULL</v>
      </c>
      <c r="L643" s="26" t="str">
        <f t="shared" si="125"/>
        <v/>
      </c>
      <c r="M643" t="str">
        <f t="shared" si="126"/>
        <v>UNKNOWN - NO RATE</v>
      </c>
      <c r="N643" s="28" t="str">
        <f t="shared" si="127"/>
        <v>NULL</v>
      </c>
      <c r="O643" t="str">
        <f t="shared" si="128"/>
        <v/>
      </c>
      <c r="P643" t="str">
        <f t="shared" si="129"/>
        <v/>
      </c>
      <c r="Q643" s="10" t="s">
        <v>155</v>
      </c>
      <c r="R643" s="10"/>
      <c r="S643" s="16">
        <v>1</v>
      </c>
      <c r="T643" s="13">
        <v>0</v>
      </c>
      <c r="U643" s="14"/>
      <c r="V643" s="11"/>
      <c r="W643" s="10" t="s">
        <v>155</v>
      </c>
      <c r="X643" s="29"/>
      <c r="AA643" t="s">
        <v>331</v>
      </c>
      <c r="AB643">
        <v>0</v>
      </c>
      <c r="AI643" t="s">
        <v>155</v>
      </c>
      <c r="AQ643" t="s">
        <v>155</v>
      </c>
      <c r="AR643" t="s">
        <v>333</v>
      </c>
    </row>
    <row r="644" spans="1:44" ht="15" customHeight="1" x14ac:dyDescent="0.35">
      <c r="A644">
        <v>4</v>
      </c>
      <c r="B644" s="26">
        <f t="shared" si="117"/>
        <v>46273.708333333343</v>
      </c>
      <c r="C644" t="s">
        <v>49</v>
      </c>
      <c r="D644">
        <v>3</v>
      </c>
      <c r="E644" s="26">
        <f t="shared" si="118"/>
        <v>46273.833333333343</v>
      </c>
      <c r="F644" s="26">
        <f t="shared" si="119"/>
        <v>46273.812500000007</v>
      </c>
      <c r="G644">
        <f t="shared" si="120"/>
        <v>4</v>
      </c>
      <c r="H644">
        <f t="shared" si="121"/>
        <v>11</v>
      </c>
      <c r="I644" s="27">
        <f t="shared" si="122"/>
        <v>0</v>
      </c>
      <c r="J644" s="28" t="str">
        <f t="shared" si="123"/>
        <v>NULL</v>
      </c>
      <c r="K644" s="29" t="str">
        <f t="shared" si="124"/>
        <v>NULL</v>
      </c>
      <c r="L644" s="26" t="str">
        <f t="shared" si="125"/>
        <v/>
      </c>
      <c r="M644" t="str">
        <f t="shared" si="126"/>
        <v>UNKNOWN - NO RATE</v>
      </c>
      <c r="N644" s="28" t="str">
        <f t="shared" si="127"/>
        <v>NULL</v>
      </c>
      <c r="O644" t="str">
        <f t="shared" si="128"/>
        <v/>
      </c>
      <c r="P644" t="str">
        <f t="shared" si="129"/>
        <v/>
      </c>
      <c r="Q644" s="10" t="s">
        <v>155</v>
      </c>
      <c r="R644" s="10"/>
      <c r="S644" s="16">
        <v>0</v>
      </c>
      <c r="T644" s="13"/>
      <c r="U644" s="14"/>
      <c r="V644" s="11"/>
      <c r="W644" s="10" t="s">
        <v>155</v>
      </c>
      <c r="X644" s="29"/>
      <c r="AA644" t="s">
        <v>331</v>
      </c>
      <c r="AB644">
        <v>0</v>
      </c>
      <c r="AI644" t="s">
        <v>155</v>
      </c>
      <c r="AQ644" t="s">
        <v>155</v>
      </c>
      <c r="AR644" t="s">
        <v>333</v>
      </c>
    </row>
    <row r="645" spans="1:44" ht="15" customHeight="1" x14ac:dyDescent="0.35">
      <c r="A645">
        <v>4</v>
      </c>
      <c r="B645" s="26">
        <f t="shared" si="117"/>
        <v>46273.708333333343</v>
      </c>
      <c r="C645" t="s">
        <v>49</v>
      </c>
      <c r="D645">
        <v>4</v>
      </c>
      <c r="E645" s="26">
        <f t="shared" si="118"/>
        <v>46273.833333333343</v>
      </c>
      <c r="F645" s="26">
        <f t="shared" si="119"/>
        <v>46273.812500000007</v>
      </c>
      <c r="G645">
        <f t="shared" si="120"/>
        <v>2</v>
      </c>
      <c r="H645">
        <f t="shared" si="121"/>
        <v>13</v>
      </c>
      <c r="I645" s="27">
        <f t="shared" si="122"/>
        <v>0</v>
      </c>
      <c r="J645" s="28" t="str">
        <f t="shared" si="123"/>
        <v>NULL</v>
      </c>
      <c r="K645" s="29" t="str">
        <f t="shared" si="124"/>
        <v>NULL</v>
      </c>
      <c r="L645" s="26" t="str">
        <f t="shared" si="125"/>
        <v/>
      </c>
      <c r="M645" t="str">
        <f t="shared" si="126"/>
        <v>UNKNOWN - NO RATE</v>
      </c>
      <c r="N645" s="28" t="str">
        <f t="shared" si="127"/>
        <v>NULL</v>
      </c>
      <c r="O645" t="str">
        <f t="shared" si="128"/>
        <v/>
      </c>
      <c r="P645" t="str">
        <f t="shared" si="129"/>
        <v/>
      </c>
      <c r="Q645" s="10" t="s">
        <v>155</v>
      </c>
      <c r="R645" s="10"/>
      <c r="S645" s="16">
        <v>0</v>
      </c>
      <c r="T645" s="13"/>
      <c r="U645" s="14"/>
      <c r="V645" s="11"/>
      <c r="W645" s="10" t="s">
        <v>155</v>
      </c>
      <c r="X645" s="29"/>
      <c r="AA645" t="s">
        <v>331</v>
      </c>
      <c r="AB645">
        <v>0</v>
      </c>
      <c r="AI645" t="s">
        <v>155</v>
      </c>
      <c r="AQ645" t="s">
        <v>155</v>
      </c>
      <c r="AR645" t="s">
        <v>333</v>
      </c>
    </row>
    <row r="646" spans="1:44" ht="15" customHeight="1" x14ac:dyDescent="0.35">
      <c r="A646">
        <v>4</v>
      </c>
      <c r="B646" s="26">
        <f t="shared" ref="B646:B709" si="130">INDEX(SNAP_TIMES,MATCH(A646,SNAP_NOS,0))</f>
        <v>46273.708333333343</v>
      </c>
      <c r="C646" t="s">
        <v>49</v>
      </c>
      <c r="D646">
        <v>5</v>
      </c>
      <c r="E646" s="26">
        <f t="shared" ref="E646:E709" si="131">IF(AND(INDEX(SH_CHG,MATCH(C646,SH_ID,0))&lt;&gt;"",B646&gt;=INDEX(SH_CHG,MATCH(C646,SH_ID,0))),INDEX(SH_DEP,MATCH(C646,SH_ID,0)),INDEX(SH_ORIG,MATCH(C646,SH_ID,0)))</f>
        <v>46273.833333333343</v>
      </c>
      <c r="F646" s="26">
        <f t="shared" ref="F646:F709" si="132">E646-LOADING_MINUTES/1440</f>
        <v>46273.812500000007</v>
      </c>
      <c r="G646">
        <f t="shared" ref="G646:G709" si="133">COUNTIFS(OL_SNAP,A646,OL_EFF,C646,OL_WT,D646,OL_OPEN,"&gt;0")</f>
        <v>2</v>
      </c>
      <c r="H646">
        <f t="shared" ref="H646:H709" si="134">SUMIFS($G$6:$G$3569,$A$6:$A$3569,A646,$D$6:$D$3569,D646,$F$6:$F$3569,"&lt;="&amp;F646)</f>
        <v>5</v>
      </c>
      <c r="I646" s="27">
        <f t="shared" ref="I646:I709" si="135">INDEX(C_RES,MATCH(1,INDEX((C_SN=A646)*(C_WT=D646),0),0))</f>
        <v>0</v>
      </c>
      <c r="J646" s="28" t="str">
        <f t="shared" ref="J646:J709" si="136">INDEX(C_RL,MATCH(1,INDEX((C_SN=A646)*(C_WT=D646),0),0))</f>
        <v>NULL</v>
      </c>
      <c r="K646" s="29" t="str">
        <f t="shared" ref="K646:K709" si="137">IF(G646=0,"",IF(ISNUMBER(J646),IF(J646&gt;0,H646/J646/24,"NULL"),"NULL"))</f>
        <v>NULL</v>
      </c>
      <c r="L646" s="26" t="str">
        <f t="shared" ref="L646:L709" si="138">IF(ISNUMBER(K646),B646+K646,"")</f>
        <v/>
      </c>
      <c r="M646" t="str">
        <f t="shared" ref="M646:M709" si="139">IF(G646=0,"",IF(B646&gt;=F646,"NO - CUTOFF PASSED",IF(ISNUMBER(K646),IF(L646&lt;=F646,"YES","NO"),"UNKNOWN - NO RATE")))</f>
        <v>UNKNOWN - NO RATE</v>
      </c>
      <c r="N646" s="28" t="str">
        <f t="shared" ref="N646:N709" si="140">IFERROR(IF(AND(INDEX(C_HRS,MATCH(1,INDEX((C_SN=A646)*(C_WT=D646),0),0))&gt;0,INDEX(C_TL,MATCH(1,INDEX((C_SN=A646)*(C_WT=D646),0),0))&gt;0),INDEX(C_TL,MATCH(1,INDEX((C_SN=A646)*(C_WT=D646),0),0))/INDEX(C_HRS,MATCH(1,INDEX((C_SN=A646)*(C_WT=D646),0),0)),"NULL"),"NULL")</f>
        <v>NULL</v>
      </c>
      <c r="O646" t="str">
        <f t="shared" ref="O646:O709" si="141">IF(M646="NO",IF(ISNUMBER(N646),ROUNDUP(H646/(N646*(F646-B646)*24),0),"CANNOT ESTIMATE - NO RATE"),"")</f>
        <v/>
      </c>
      <c r="P646" t="str">
        <f t="shared" ref="P646:P709" si="142">IF(ISNUMBER(O646),MAX(0,O646-I646),O646)</f>
        <v/>
      </c>
      <c r="Q646" s="10" t="s">
        <v>155</v>
      </c>
      <c r="R646" s="10"/>
      <c r="S646" s="16">
        <v>0</v>
      </c>
      <c r="T646" s="13"/>
      <c r="U646" s="14"/>
      <c r="V646" s="11"/>
      <c r="W646" s="10" t="s">
        <v>155</v>
      </c>
      <c r="X646" s="29"/>
      <c r="AA646" t="s">
        <v>331</v>
      </c>
      <c r="AB646">
        <v>0</v>
      </c>
      <c r="AI646" t="s">
        <v>155</v>
      </c>
      <c r="AQ646" t="s">
        <v>155</v>
      </c>
      <c r="AR646" t="s">
        <v>333</v>
      </c>
    </row>
    <row r="647" spans="1:44" ht="15" customHeight="1" x14ac:dyDescent="0.35">
      <c r="A647">
        <v>4</v>
      </c>
      <c r="B647" s="26">
        <f t="shared" si="130"/>
        <v>46273.708333333343</v>
      </c>
      <c r="C647" t="s">
        <v>49</v>
      </c>
      <c r="D647">
        <v>6</v>
      </c>
      <c r="E647" s="26">
        <f t="shared" si="131"/>
        <v>46273.833333333343</v>
      </c>
      <c r="F647" s="26">
        <f t="shared" si="132"/>
        <v>46273.812500000007</v>
      </c>
      <c r="G647">
        <f t="shared" si="133"/>
        <v>0</v>
      </c>
      <c r="H647">
        <f t="shared" si="134"/>
        <v>0</v>
      </c>
      <c r="I647" s="27">
        <f t="shared" si="135"/>
        <v>0</v>
      </c>
      <c r="J647" s="28" t="str">
        <f t="shared" si="136"/>
        <v>NULL</v>
      </c>
      <c r="K647" s="29" t="str">
        <f t="shared" si="137"/>
        <v/>
      </c>
      <c r="L647" s="26" t="str">
        <f t="shared" si="138"/>
        <v/>
      </c>
      <c r="M647" t="str">
        <f t="shared" si="139"/>
        <v/>
      </c>
      <c r="N647" s="28" t="str">
        <f t="shared" si="140"/>
        <v>NULL</v>
      </c>
      <c r="O647" t="str">
        <f t="shared" si="141"/>
        <v/>
      </c>
      <c r="P647" t="str">
        <f t="shared" si="142"/>
        <v/>
      </c>
      <c r="Q647" s="10"/>
      <c r="R647" s="10"/>
      <c r="S647" s="16">
        <v>0</v>
      </c>
      <c r="T647" s="13"/>
      <c r="U647" s="14"/>
      <c r="V647" s="11"/>
      <c r="W647" s="10"/>
      <c r="X647" s="29"/>
      <c r="AA647" t="s">
        <v>331</v>
      </c>
      <c r="AB647">
        <v>0</v>
      </c>
      <c r="AR647" t="s">
        <v>333</v>
      </c>
    </row>
    <row r="648" spans="1:44" ht="15" customHeight="1" x14ac:dyDescent="0.35">
      <c r="A648">
        <v>4</v>
      </c>
      <c r="B648" s="26">
        <f t="shared" si="130"/>
        <v>46273.708333333343</v>
      </c>
      <c r="C648" t="s">
        <v>50</v>
      </c>
      <c r="D648">
        <v>1</v>
      </c>
      <c r="E648" s="26">
        <f t="shared" si="131"/>
        <v>46273.833333333343</v>
      </c>
      <c r="F648" s="26">
        <f t="shared" si="132"/>
        <v>46273.812500000007</v>
      </c>
      <c r="G648">
        <f t="shared" si="133"/>
        <v>1</v>
      </c>
      <c r="H648">
        <f t="shared" si="134"/>
        <v>27</v>
      </c>
      <c r="I648" s="27">
        <f t="shared" si="135"/>
        <v>3</v>
      </c>
      <c r="J648" s="28">
        <f t="shared" si="136"/>
        <v>143.33595771004386</v>
      </c>
      <c r="K648" s="29">
        <f t="shared" si="137"/>
        <v>7.8486935028248602E-3</v>
      </c>
      <c r="L648" s="26">
        <f t="shared" si="138"/>
        <v>46273.716182026845</v>
      </c>
      <c r="M648" t="str">
        <f t="shared" si="139"/>
        <v>YES</v>
      </c>
      <c r="N648" s="28">
        <f t="shared" si="140"/>
        <v>47.778652570014621</v>
      </c>
      <c r="O648" t="str">
        <f t="shared" si="141"/>
        <v/>
      </c>
      <c r="P648" t="str">
        <f t="shared" si="142"/>
        <v/>
      </c>
      <c r="Q648" s="10" t="s">
        <v>151</v>
      </c>
      <c r="R648" s="10"/>
      <c r="S648" s="16">
        <v>3</v>
      </c>
      <c r="T648" s="13">
        <v>143.33595771004391</v>
      </c>
      <c r="U648" s="14">
        <v>7.8486935069444451E-3</v>
      </c>
      <c r="V648" s="11">
        <v>46273.716182026837</v>
      </c>
      <c r="W648" s="10" t="s">
        <v>151</v>
      </c>
      <c r="X648" s="29">
        <v>0</v>
      </c>
      <c r="AA648" t="s">
        <v>331</v>
      </c>
      <c r="AB648">
        <v>3</v>
      </c>
      <c r="AC648">
        <v>50.869565217391298</v>
      </c>
      <c r="AD648">
        <v>278.62407862407861</v>
      </c>
      <c r="AE648" s="54">
        <v>4.0376984143518516E-3</v>
      </c>
      <c r="AF648" s="54">
        <v>2.211538461805556E-2</v>
      </c>
      <c r="AG648" s="53">
        <v>46273.712371031746</v>
      </c>
      <c r="AH648" s="53">
        <v>46273.73044871795</v>
      </c>
      <c r="AI648" t="s">
        <v>151</v>
      </c>
      <c r="AL648">
        <v>50.869565217391298</v>
      </c>
      <c r="AM648">
        <v>278.62407862407861</v>
      </c>
      <c r="AN648" s="54">
        <v>4.0376984143518516E-3</v>
      </c>
      <c r="AO648" s="54">
        <v>2.211538461805556E-2</v>
      </c>
      <c r="AP648" s="53">
        <v>46273.73044871795</v>
      </c>
      <c r="AQ648" t="s">
        <v>151</v>
      </c>
      <c r="AR648" t="s">
        <v>334</v>
      </c>
    </row>
    <row r="649" spans="1:44" ht="15" customHeight="1" x14ac:dyDescent="0.35">
      <c r="A649">
        <v>4</v>
      </c>
      <c r="B649" s="26">
        <f t="shared" si="130"/>
        <v>46273.708333333343</v>
      </c>
      <c r="C649" t="s">
        <v>50</v>
      </c>
      <c r="D649">
        <v>2</v>
      </c>
      <c r="E649" s="26">
        <f t="shared" si="131"/>
        <v>46273.833333333343</v>
      </c>
      <c r="F649" s="26">
        <f t="shared" si="132"/>
        <v>46273.812500000007</v>
      </c>
      <c r="G649">
        <f t="shared" si="133"/>
        <v>0</v>
      </c>
      <c r="H649">
        <f t="shared" si="134"/>
        <v>9</v>
      </c>
      <c r="I649" s="27">
        <f t="shared" si="135"/>
        <v>1</v>
      </c>
      <c r="J649" s="28">
        <f t="shared" si="136"/>
        <v>0</v>
      </c>
      <c r="K649" s="29" t="str">
        <f t="shared" si="137"/>
        <v/>
      </c>
      <c r="L649" s="26" t="str">
        <f t="shared" si="138"/>
        <v/>
      </c>
      <c r="M649" t="str">
        <f t="shared" si="139"/>
        <v/>
      </c>
      <c r="N649" s="28" t="str">
        <f t="shared" si="140"/>
        <v>NULL</v>
      </c>
      <c r="O649" t="str">
        <f t="shared" si="141"/>
        <v/>
      </c>
      <c r="P649" t="str">
        <f t="shared" si="142"/>
        <v/>
      </c>
      <c r="Q649" s="10"/>
      <c r="R649" s="10"/>
      <c r="S649" s="16">
        <v>1</v>
      </c>
      <c r="T649" s="13">
        <v>0</v>
      </c>
      <c r="U649" s="14"/>
      <c r="V649" s="11"/>
      <c r="W649" s="10"/>
      <c r="X649" s="29"/>
      <c r="AA649" t="s">
        <v>331</v>
      </c>
      <c r="AB649">
        <v>0</v>
      </c>
      <c r="AR649" t="s">
        <v>333</v>
      </c>
    </row>
    <row r="650" spans="1:44" ht="15" customHeight="1" x14ac:dyDescent="0.35">
      <c r="A650">
        <v>4</v>
      </c>
      <c r="B650" s="26">
        <f t="shared" si="130"/>
        <v>46273.708333333343</v>
      </c>
      <c r="C650" t="s">
        <v>50</v>
      </c>
      <c r="D650">
        <v>3</v>
      </c>
      <c r="E650" s="26">
        <f t="shared" si="131"/>
        <v>46273.833333333343</v>
      </c>
      <c r="F650" s="26">
        <f t="shared" si="132"/>
        <v>46273.812500000007</v>
      </c>
      <c r="G650">
        <f t="shared" si="133"/>
        <v>0</v>
      </c>
      <c r="H650">
        <f t="shared" si="134"/>
        <v>11</v>
      </c>
      <c r="I650" s="27">
        <f t="shared" si="135"/>
        <v>0</v>
      </c>
      <c r="J650" s="28" t="str">
        <f t="shared" si="136"/>
        <v>NULL</v>
      </c>
      <c r="K650" s="29" t="str">
        <f t="shared" si="137"/>
        <v/>
      </c>
      <c r="L650" s="26" t="str">
        <f t="shared" si="138"/>
        <v/>
      </c>
      <c r="M650" t="str">
        <f t="shared" si="139"/>
        <v/>
      </c>
      <c r="N650" s="28" t="str">
        <f t="shared" si="140"/>
        <v>NULL</v>
      </c>
      <c r="O650" t="str">
        <f t="shared" si="141"/>
        <v/>
      </c>
      <c r="P650" t="str">
        <f t="shared" si="142"/>
        <v/>
      </c>
      <c r="Q650" s="10"/>
      <c r="R650" s="10"/>
      <c r="S650" s="16">
        <v>0</v>
      </c>
      <c r="T650" s="13"/>
      <c r="U650" s="14"/>
      <c r="V650" s="11"/>
      <c r="W650" s="10"/>
      <c r="X650" s="29"/>
      <c r="AA650" t="s">
        <v>331</v>
      </c>
      <c r="AB650">
        <v>0</v>
      </c>
      <c r="AR650" t="s">
        <v>333</v>
      </c>
    </row>
    <row r="651" spans="1:44" ht="15" customHeight="1" x14ac:dyDescent="0.35">
      <c r="A651">
        <v>4</v>
      </c>
      <c r="B651" s="26">
        <f t="shared" si="130"/>
        <v>46273.708333333343</v>
      </c>
      <c r="C651" t="s">
        <v>50</v>
      </c>
      <c r="D651">
        <v>4</v>
      </c>
      <c r="E651" s="26">
        <f t="shared" si="131"/>
        <v>46273.833333333343</v>
      </c>
      <c r="F651" s="26">
        <f t="shared" si="132"/>
        <v>46273.812500000007</v>
      </c>
      <c r="G651">
        <f t="shared" si="133"/>
        <v>1</v>
      </c>
      <c r="H651">
        <f t="shared" si="134"/>
        <v>13</v>
      </c>
      <c r="I651" s="27">
        <f t="shared" si="135"/>
        <v>0</v>
      </c>
      <c r="J651" s="28" t="str">
        <f t="shared" si="136"/>
        <v>NULL</v>
      </c>
      <c r="K651" s="29" t="str">
        <f t="shared" si="137"/>
        <v>NULL</v>
      </c>
      <c r="L651" s="26" t="str">
        <f t="shared" si="138"/>
        <v/>
      </c>
      <c r="M651" t="str">
        <f t="shared" si="139"/>
        <v>UNKNOWN - NO RATE</v>
      </c>
      <c r="N651" s="28" t="str">
        <f t="shared" si="140"/>
        <v>NULL</v>
      </c>
      <c r="O651" t="str">
        <f t="shared" si="141"/>
        <v/>
      </c>
      <c r="P651" t="str">
        <f t="shared" si="142"/>
        <v/>
      </c>
      <c r="Q651" s="10" t="s">
        <v>155</v>
      </c>
      <c r="R651" s="10"/>
      <c r="S651" s="16">
        <v>0</v>
      </c>
      <c r="T651" s="13"/>
      <c r="U651" s="14"/>
      <c r="V651" s="11"/>
      <c r="W651" s="10" t="s">
        <v>155</v>
      </c>
      <c r="X651" s="29"/>
      <c r="AA651" t="s">
        <v>331</v>
      </c>
      <c r="AB651">
        <v>0</v>
      </c>
      <c r="AI651" t="s">
        <v>155</v>
      </c>
      <c r="AQ651" t="s">
        <v>155</v>
      </c>
      <c r="AR651" t="s">
        <v>333</v>
      </c>
    </row>
    <row r="652" spans="1:44" ht="15" customHeight="1" x14ac:dyDescent="0.35">
      <c r="A652">
        <v>4</v>
      </c>
      <c r="B652" s="26">
        <f t="shared" si="130"/>
        <v>46273.708333333343</v>
      </c>
      <c r="C652" t="s">
        <v>50</v>
      </c>
      <c r="D652">
        <v>5</v>
      </c>
      <c r="E652" s="26">
        <f t="shared" si="131"/>
        <v>46273.833333333343</v>
      </c>
      <c r="F652" s="26">
        <f t="shared" si="132"/>
        <v>46273.812500000007</v>
      </c>
      <c r="G652">
        <f t="shared" si="133"/>
        <v>0</v>
      </c>
      <c r="H652">
        <f t="shared" si="134"/>
        <v>5</v>
      </c>
      <c r="I652" s="27">
        <f t="shared" si="135"/>
        <v>0</v>
      </c>
      <c r="J652" s="28" t="str">
        <f t="shared" si="136"/>
        <v>NULL</v>
      </c>
      <c r="K652" s="29" t="str">
        <f t="shared" si="137"/>
        <v/>
      </c>
      <c r="L652" s="26" t="str">
        <f t="shared" si="138"/>
        <v/>
      </c>
      <c r="M652" t="str">
        <f t="shared" si="139"/>
        <v/>
      </c>
      <c r="N652" s="28" t="str">
        <f t="shared" si="140"/>
        <v>NULL</v>
      </c>
      <c r="O652" t="str">
        <f t="shared" si="141"/>
        <v/>
      </c>
      <c r="P652" t="str">
        <f t="shared" si="142"/>
        <v/>
      </c>
      <c r="Q652" s="10"/>
      <c r="R652" s="10"/>
      <c r="S652" s="16">
        <v>0</v>
      </c>
      <c r="T652" s="13"/>
      <c r="U652" s="14"/>
      <c r="V652" s="11"/>
      <c r="W652" s="10"/>
      <c r="X652" s="29"/>
      <c r="AA652" t="s">
        <v>331</v>
      </c>
      <c r="AB652">
        <v>0</v>
      </c>
      <c r="AR652" t="s">
        <v>333</v>
      </c>
    </row>
    <row r="653" spans="1:44" ht="15" customHeight="1" x14ac:dyDescent="0.35">
      <c r="A653">
        <v>4</v>
      </c>
      <c r="B653" s="26">
        <f t="shared" si="130"/>
        <v>46273.708333333343</v>
      </c>
      <c r="C653" t="s">
        <v>50</v>
      </c>
      <c r="D653">
        <v>6</v>
      </c>
      <c r="E653" s="26">
        <f t="shared" si="131"/>
        <v>46273.833333333343</v>
      </c>
      <c r="F653" s="26">
        <f t="shared" si="132"/>
        <v>46273.812500000007</v>
      </c>
      <c r="G653">
        <f t="shared" si="133"/>
        <v>0</v>
      </c>
      <c r="H653">
        <f t="shared" si="134"/>
        <v>0</v>
      </c>
      <c r="I653" s="27">
        <f t="shared" si="135"/>
        <v>0</v>
      </c>
      <c r="J653" s="28" t="str">
        <f t="shared" si="136"/>
        <v>NULL</v>
      </c>
      <c r="K653" s="29" t="str">
        <f t="shared" si="137"/>
        <v/>
      </c>
      <c r="L653" s="26" t="str">
        <f t="shared" si="138"/>
        <v/>
      </c>
      <c r="M653" t="str">
        <f t="shared" si="139"/>
        <v/>
      </c>
      <c r="N653" s="28" t="str">
        <f t="shared" si="140"/>
        <v>NULL</v>
      </c>
      <c r="O653" t="str">
        <f t="shared" si="141"/>
        <v/>
      </c>
      <c r="P653" t="str">
        <f t="shared" si="142"/>
        <v/>
      </c>
      <c r="Q653" s="10"/>
      <c r="R653" s="10"/>
      <c r="S653" s="16">
        <v>0</v>
      </c>
      <c r="T653" s="13"/>
      <c r="U653" s="14"/>
      <c r="V653" s="11"/>
      <c r="W653" s="10"/>
      <c r="X653" s="29"/>
      <c r="AA653" t="s">
        <v>331</v>
      </c>
      <c r="AB653">
        <v>0</v>
      </c>
      <c r="AR653" t="s">
        <v>333</v>
      </c>
    </row>
    <row r="654" spans="1:44" ht="15" customHeight="1" x14ac:dyDescent="0.35">
      <c r="A654">
        <v>4</v>
      </c>
      <c r="B654" s="26">
        <f t="shared" si="130"/>
        <v>46273.708333333343</v>
      </c>
      <c r="C654" t="s">
        <v>51</v>
      </c>
      <c r="D654">
        <v>1</v>
      </c>
      <c r="E654" s="26">
        <f t="shared" si="131"/>
        <v>46273.833333333343</v>
      </c>
      <c r="F654" s="26">
        <f t="shared" si="132"/>
        <v>46273.812500000007</v>
      </c>
      <c r="G654">
        <f t="shared" si="133"/>
        <v>0</v>
      </c>
      <c r="H654">
        <f t="shared" si="134"/>
        <v>27</v>
      </c>
      <c r="I654" s="27">
        <f t="shared" si="135"/>
        <v>3</v>
      </c>
      <c r="J654" s="28">
        <f t="shared" si="136"/>
        <v>143.33595771004386</v>
      </c>
      <c r="K654" s="29" t="str">
        <f t="shared" si="137"/>
        <v/>
      </c>
      <c r="L654" s="26" t="str">
        <f t="shared" si="138"/>
        <v/>
      </c>
      <c r="M654" t="str">
        <f t="shared" si="139"/>
        <v/>
      </c>
      <c r="N654" s="28">
        <f t="shared" si="140"/>
        <v>47.778652570014621</v>
      </c>
      <c r="O654" t="str">
        <f t="shared" si="141"/>
        <v/>
      </c>
      <c r="P654" t="str">
        <f t="shared" si="142"/>
        <v/>
      </c>
      <c r="Q654" s="10"/>
      <c r="R654" s="10"/>
      <c r="S654" s="16">
        <v>3</v>
      </c>
      <c r="T654" s="13">
        <v>143.33595771004391</v>
      </c>
      <c r="U654" s="14"/>
      <c r="V654" s="11"/>
      <c r="W654" s="10"/>
      <c r="X654" s="29"/>
      <c r="AA654" t="s">
        <v>331</v>
      </c>
      <c r="AB654">
        <v>3</v>
      </c>
      <c r="AC654">
        <v>50.869565217391298</v>
      </c>
      <c r="AD654">
        <v>278.62407862407861</v>
      </c>
      <c r="AL654">
        <v>50.869565217391298</v>
      </c>
      <c r="AM654">
        <v>278.62407862407861</v>
      </c>
      <c r="AR654" t="s">
        <v>334</v>
      </c>
    </row>
    <row r="655" spans="1:44" ht="15" customHeight="1" x14ac:dyDescent="0.35">
      <c r="A655">
        <v>4</v>
      </c>
      <c r="B655" s="26">
        <f t="shared" si="130"/>
        <v>46273.708333333343</v>
      </c>
      <c r="C655" t="s">
        <v>51</v>
      </c>
      <c r="D655">
        <v>2</v>
      </c>
      <c r="E655" s="26">
        <f t="shared" si="131"/>
        <v>46273.833333333343</v>
      </c>
      <c r="F655" s="26">
        <f t="shared" si="132"/>
        <v>46273.812500000007</v>
      </c>
      <c r="G655">
        <f t="shared" si="133"/>
        <v>1</v>
      </c>
      <c r="H655">
        <f t="shared" si="134"/>
        <v>9</v>
      </c>
      <c r="I655" s="27">
        <f t="shared" si="135"/>
        <v>1</v>
      </c>
      <c r="J655" s="28">
        <f t="shared" si="136"/>
        <v>0</v>
      </c>
      <c r="K655" s="29" t="str">
        <f t="shared" si="137"/>
        <v>NULL</v>
      </c>
      <c r="L655" s="26" t="str">
        <f t="shared" si="138"/>
        <v/>
      </c>
      <c r="M655" t="str">
        <f t="shared" si="139"/>
        <v>UNKNOWN - NO RATE</v>
      </c>
      <c r="N655" s="28" t="str">
        <f t="shared" si="140"/>
        <v>NULL</v>
      </c>
      <c r="O655" t="str">
        <f t="shared" si="141"/>
        <v/>
      </c>
      <c r="P655" t="str">
        <f t="shared" si="142"/>
        <v/>
      </c>
      <c r="Q655" s="10" t="s">
        <v>155</v>
      </c>
      <c r="R655" s="10"/>
      <c r="S655" s="16">
        <v>1</v>
      </c>
      <c r="T655" s="13">
        <v>0</v>
      </c>
      <c r="U655" s="14"/>
      <c r="V655" s="11"/>
      <c r="W655" s="10" t="s">
        <v>155</v>
      </c>
      <c r="X655" s="29"/>
      <c r="AA655" t="s">
        <v>331</v>
      </c>
      <c r="AB655">
        <v>0</v>
      </c>
      <c r="AI655" t="s">
        <v>155</v>
      </c>
      <c r="AQ655" t="s">
        <v>155</v>
      </c>
      <c r="AR655" t="s">
        <v>333</v>
      </c>
    </row>
    <row r="656" spans="1:44" ht="15" customHeight="1" x14ac:dyDescent="0.35">
      <c r="A656">
        <v>4</v>
      </c>
      <c r="B656" s="26">
        <f t="shared" si="130"/>
        <v>46273.708333333343</v>
      </c>
      <c r="C656" t="s">
        <v>51</v>
      </c>
      <c r="D656">
        <v>3</v>
      </c>
      <c r="E656" s="26">
        <f t="shared" si="131"/>
        <v>46273.833333333343</v>
      </c>
      <c r="F656" s="26">
        <f t="shared" si="132"/>
        <v>46273.812500000007</v>
      </c>
      <c r="G656">
        <f t="shared" si="133"/>
        <v>6</v>
      </c>
      <c r="H656">
        <f t="shared" si="134"/>
        <v>11</v>
      </c>
      <c r="I656" s="27">
        <f t="shared" si="135"/>
        <v>0</v>
      </c>
      <c r="J656" s="28" t="str">
        <f t="shared" si="136"/>
        <v>NULL</v>
      </c>
      <c r="K656" s="29" t="str">
        <f t="shared" si="137"/>
        <v>NULL</v>
      </c>
      <c r="L656" s="26" t="str">
        <f t="shared" si="138"/>
        <v/>
      </c>
      <c r="M656" t="str">
        <f t="shared" si="139"/>
        <v>UNKNOWN - NO RATE</v>
      </c>
      <c r="N656" s="28" t="str">
        <f t="shared" si="140"/>
        <v>NULL</v>
      </c>
      <c r="O656" t="str">
        <f t="shared" si="141"/>
        <v/>
      </c>
      <c r="P656" t="str">
        <f t="shared" si="142"/>
        <v/>
      </c>
      <c r="Q656" s="10" t="s">
        <v>155</v>
      </c>
      <c r="R656" s="10"/>
      <c r="S656" s="16">
        <v>0</v>
      </c>
      <c r="T656" s="13"/>
      <c r="U656" s="14"/>
      <c r="V656" s="11"/>
      <c r="W656" s="10" t="s">
        <v>155</v>
      </c>
      <c r="X656" s="29"/>
      <c r="AA656" t="s">
        <v>331</v>
      </c>
      <c r="AB656">
        <v>0</v>
      </c>
      <c r="AI656" t="s">
        <v>155</v>
      </c>
      <c r="AQ656" t="s">
        <v>155</v>
      </c>
      <c r="AR656" t="s">
        <v>333</v>
      </c>
    </row>
    <row r="657" spans="1:44" ht="15" customHeight="1" x14ac:dyDescent="0.35">
      <c r="A657">
        <v>4</v>
      </c>
      <c r="B657" s="26">
        <f t="shared" si="130"/>
        <v>46273.708333333343</v>
      </c>
      <c r="C657" t="s">
        <v>51</v>
      </c>
      <c r="D657">
        <v>4</v>
      </c>
      <c r="E657" s="26">
        <f t="shared" si="131"/>
        <v>46273.833333333343</v>
      </c>
      <c r="F657" s="26">
        <f t="shared" si="132"/>
        <v>46273.812500000007</v>
      </c>
      <c r="G657">
        <f t="shared" si="133"/>
        <v>0</v>
      </c>
      <c r="H657">
        <f t="shared" si="134"/>
        <v>13</v>
      </c>
      <c r="I657" s="27">
        <f t="shared" si="135"/>
        <v>0</v>
      </c>
      <c r="J657" s="28" t="str">
        <f t="shared" si="136"/>
        <v>NULL</v>
      </c>
      <c r="K657" s="29" t="str">
        <f t="shared" si="137"/>
        <v/>
      </c>
      <c r="L657" s="26" t="str">
        <f t="shared" si="138"/>
        <v/>
      </c>
      <c r="M657" t="str">
        <f t="shared" si="139"/>
        <v/>
      </c>
      <c r="N657" s="28" t="str">
        <f t="shared" si="140"/>
        <v>NULL</v>
      </c>
      <c r="O657" t="str">
        <f t="shared" si="141"/>
        <v/>
      </c>
      <c r="P657" t="str">
        <f t="shared" si="142"/>
        <v/>
      </c>
      <c r="Q657" s="10"/>
      <c r="R657" s="10"/>
      <c r="S657" s="16">
        <v>0</v>
      </c>
      <c r="T657" s="13"/>
      <c r="U657" s="14"/>
      <c r="V657" s="11"/>
      <c r="W657" s="10"/>
      <c r="X657" s="29"/>
      <c r="AA657" t="s">
        <v>331</v>
      </c>
      <c r="AB657">
        <v>0</v>
      </c>
      <c r="AR657" t="s">
        <v>333</v>
      </c>
    </row>
    <row r="658" spans="1:44" ht="15" customHeight="1" x14ac:dyDescent="0.35">
      <c r="A658">
        <v>4</v>
      </c>
      <c r="B658" s="26">
        <f t="shared" si="130"/>
        <v>46273.708333333343</v>
      </c>
      <c r="C658" t="s">
        <v>51</v>
      </c>
      <c r="D658">
        <v>5</v>
      </c>
      <c r="E658" s="26">
        <f t="shared" si="131"/>
        <v>46273.833333333343</v>
      </c>
      <c r="F658" s="26">
        <f t="shared" si="132"/>
        <v>46273.812500000007</v>
      </c>
      <c r="G658">
        <f t="shared" si="133"/>
        <v>0</v>
      </c>
      <c r="H658">
        <f t="shared" si="134"/>
        <v>5</v>
      </c>
      <c r="I658" s="27">
        <f t="shared" si="135"/>
        <v>0</v>
      </c>
      <c r="J658" s="28" t="str">
        <f t="shared" si="136"/>
        <v>NULL</v>
      </c>
      <c r="K658" s="29" t="str">
        <f t="shared" si="137"/>
        <v/>
      </c>
      <c r="L658" s="26" t="str">
        <f t="shared" si="138"/>
        <v/>
      </c>
      <c r="M658" t="str">
        <f t="shared" si="139"/>
        <v/>
      </c>
      <c r="N658" s="28" t="str">
        <f t="shared" si="140"/>
        <v>NULL</v>
      </c>
      <c r="O658" t="str">
        <f t="shared" si="141"/>
        <v/>
      </c>
      <c r="P658" t="str">
        <f t="shared" si="142"/>
        <v/>
      </c>
      <c r="Q658" s="10"/>
      <c r="R658" s="10"/>
      <c r="S658" s="16">
        <v>0</v>
      </c>
      <c r="T658" s="13"/>
      <c r="U658" s="14"/>
      <c r="V658" s="11"/>
      <c r="W658" s="10"/>
      <c r="X658" s="29"/>
      <c r="AA658" t="s">
        <v>331</v>
      </c>
      <c r="AB658">
        <v>0</v>
      </c>
      <c r="AR658" t="s">
        <v>333</v>
      </c>
    </row>
    <row r="659" spans="1:44" ht="15" customHeight="1" x14ac:dyDescent="0.35">
      <c r="A659">
        <v>4</v>
      </c>
      <c r="B659" s="26">
        <f t="shared" si="130"/>
        <v>46273.708333333343</v>
      </c>
      <c r="C659" t="s">
        <v>51</v>
      </c>
      <c r="D659">
        <v>6</v>
      </c>
      <c r="E659" s="26">
        <f t="shared" si="131"/>
        <v>46273.833333333343</v>
      </c>
      <c r="F659" s="26">
        <f t="shared" si="132"/>
        <v>46273.812500000007</v>
      </c>
      <c r="G659">
        <f t="shared" si="133"/>
        <v>0</v>
      </c>
      <c r="H659">
        <f t="shared" si="134"/>
        <v>0</v>
      </c>
      <c r="I659" s="27">
        <f t="shared" si="135"/>
        <v>0</v>
      </c>
      <c r="J659" s="28" t="str">
        <f t="shared" si="136"/>
        <v>NULL</v>
      </c>
      <c r="K659" s="29" t="str">
        <f t="shared" si="137"/>
        <v/>
      </c>
      <c r="L659" s="26" t="str">
        <f t="shared" si="138"/>
        <v/>
      </c>
      <c r="M659" t="str">
        <f t="shared" si="139"/>
        <v/>
      </c>
      <c r="N659" s="28" t="str">
        <f t="shared" si="140"/>
        <v>NULL</v>
      </c>
      <c r="O659" t="str">
        <f t="shared" si="141"/>
        <v/>
      </c>
      <c r="P659" t="str">
        <f t="shared" si="142"/>
        <v/>
      </c>
      <c r="Q659" s="10"/>
      <c r="R659" s="10"/>
      <c r="S659" s="16">
        <v>0</v>
      </c>
      <c r="T659" s="13"/>
      <c r="U659" s="14"/>
      <c r="V659" s="11"/>
      <c r="W659" s="10"/>
      <c r="X659" s="29"/>
      <c r="AA659" t="s">
        <v>331</v>
      </c>
      <c r="AB659">
        <v>0</v>
      </c>
      <c r="AR659" t="s">
        <v>333</v>
      </c>
    </row>
    <row r="660" spans="1:44" ht="15" customHeight="1" x14ac:dyDescent="0.35">
      <c r="A660">
        <v>4</v>
      </c>
      <c r="B660" s="26">
        <f t="shared" si="130"/>
        <v>46273.708333333343</v>
      </c>
      <c r="C660" t="s">
        <v>52</v>
      </c>
      <c r="D660">
        <v>1</v>
      </c>
      <c r="E660" s="26">
        <f t="shared" si="131"/>
        <v>46273.84375</v>
      </c>
      <c r="F660" s="26">
        <f t="shared" si="132"/>
        <v>46273.822916666664</v>
      </c>
      <c r="G660">
        <f t="shared" si="133"/>
        <v>1</v>
      </c>
      <c r="H660">
        <f t="shared" si="134"/>
        <v>37</v>
      </c>
      <c r="I660" s="27">
        <f t="shared" si="135"/>
        <v>3</v>
      </c>
      <c r="J660" s="28">
        <f t="shared" si="136"/>
        <v>143.33595771004386</v>
      </c>
      <c r="K660" s="29">
        <f t="shared" si="137"/>
        <v>1.0755617022389622E-2</v>
      </c>
      <c r="L660" s="26">
        <f t="shared" si="138"/>
        <v>46273.719088950369</v>
      </c>
      <c r="M660" t="str">
        <f t="shared" si="139"/>
        <v>YES</v>
      </c>
      <c r="N660" s="28">
        <f t="shared" si="140"/>
        <v>47.778652570014621</v>
      </c>
      <c r="O660" t="str">
        <f t="shared" si="141"/>
        <v/>
      </c>
      <c r="P660" t="str">
        <f t="shared" si="142"/>
        <v/>
      </c>
      <c r="Q660" s="10" t="s">
        <v>151</v>
      </c>
      <c r="R660" s="10"/>
      <c r="S660" s="16">
        <v>3</v>
      </c>
      <c r="T660" s="13">
        <v>143.33595771004391</v>
      </c>
      <c r="U660" s="14">
        <v>1.075561702546296E-2</v>
      </c>
      <c r="V660" s="11">
        <v>46273.719088950362</v>
      </c>
      <c r="W660" s="10" t="s">
        <v>151</v>
      </c>
      <c r="X660" s="29">
        <v>0</v>
      </c>
      <c r="AA660" t="s">
        <v>331</v>
      </c>
      <c r="AB660">
        <v>3</v>
      </c>
      <c r="AC660">
        <v>50.869565217391298</v>
      </c>
      <c r="AD660">
        <v>278.62407862407861</v>
      </c>
      <c r="AE660" s="54">
        <v>5.5331422685185186E-3</v>
      </c>
      <c r="AF660" s="54">
        <v>3.0306267800925931E-2</v>
      </c>
      <c r="AG660" s="53">
        <v>46273.713866475598</v>
      </c>
      <c r="AH660" s="53">
        <v>46273.738639601142</v>
      </c>
      <c r="AI660" t="s">
        <v>151</v>
      </c>
      <c r="AL660">
        <v>50.869565217391298</v>
      </c>
      <c r="AM660">
        <v>278.62407862407861</v>
      </c>
      <c r="AN660" s="54">
        <v>5.5331422685185186E-3</v>
      </c>
      <c r="AO660" s="54">
        <v>3.0306267800925931E-2</v>
      </c>
      <c r="AP660" s="53">
        <v>46273.738639601142</v>
      </c>
      <c r="AQ660" t="s">
        <v>151</v>
      </c>
      <c r="AR660" t="s">
        <v>334</v>
      </c>
    </row>
    <row r="661" spans="1:44" ht="15" customHeight="1" x14ac:dyDescent="0.35">
      <c r="A661">
        <v>4</v>
      </c>
      <c r="B661" s="26">
        <f t="shared" si="130"/>
        <v>46273.708333333343</v>
      </c>
      <c r="C661" t="s">
        <v>52</v>
      </c>
      <c r="D661">
        <v>2</v>
      </c>
      <c r="E661" s="26">
        <f t="shared" si="131"/>
        <v>46273.84375</v>
      </c>
      <c r="F661" s="26">
        <f t="shared" si="132"/>
        <v>46273.822916666664</v>
      </c>
      <c r="G661">
        <f t="shared" si="133"/>
        <v>1</v>
      </c>
      <c r="H661">
        <f t="shared" si="134"/>
        <v>14</v>
      </c>
      <c r="I661" s="27">
        <f t="shared" si="135"/>
        <v>1</v>
      </c>
      <c r="J661" s="28">
        <f t="shared" si="136"/>
        <v>0</v>
      </c>
      <c r="K661" s="29" t="str">
        <f t="shared" si="137"/>
        <v>NULL</v>
      </c>
      <c r="L661" s="26" t="str">
        <f t="shared" si="138"/>
        <v/>
      </c>
      <c r="M661" t="str">
        <f t="shared" si="139"/>
        <v>UNKNOWN - NO RATE</v>
      </c>
      <c r="N661" s="28" t="str">
        <f t="shared" si="140"/>
        <v>NULL</v>
      </c>
      <c r="O661" t="str">
        <f t="shared" si="141"/>
        <v/>
      </c>
      <c r="P661" t="str">
        <f t="shared" si="142"/>
        <v/>
      </c>
      <c r="Q661" s="10" t="s">
        <v>155</v>
      </c>
      <c r="R661" s="10"/>
      <c r="S661" s="16">
        <v>1</v>
      </c>
      <c r="T661" s="13">
        <v>0</v>
      </c>
      <c r="U661" s="14"/>
      <c r="V661" s="11"/>
      <c r="W661" s="10" t="s">
        <v>155</v>
      </c>
      <c r="X661" s="29"/>
      <c r="AA661" t="s">
        <v>331</v>
      </c>
      <c r="AB661">
        <v>0</v>
      </c>
      <c r="AI661" t="s">
        <v>155</v>
      </c>
      <c r="AQ661" t="s">
        <v>155</v>
      </c>
      <c r="AR661" t="s">
        <v>333</v>
      </c>
    </row>
    <row r="662" spans="1:44" ht="15" customHeight="1" x14ac:dyDescent="0.35">
      <c r="A662">
        <v>4</v>
      </c>
      <c r="B662" s="26">
        <f t="shared" si="130"/>
        <v>46273.708333333343</v>
      </c>
      <c r="C662" t="s">
        <v>52</v>
      </c>
      <c r="D662">
        <v>3</v>
      </c>
      <c r="E662" s="26">
        <f t="shared" si="131"/>
        <v>46273.84375</v>
      </c>
      <c r="F662" s="26">
        <f t="shared" si="132"/>
        <v>46273.822916666664</v>
      </c>
      <c r="G662">
        <f t="shared" si="133"/>
        <v>7</v>
      </c>
      <c r="H662">
        <f t="shared" si="134"/>
        <v>29</v>
      </c>
      <c r="I662" s="27">
        <f t="shared" si="135"/>
        <v>0</v>
      </c>
      <c r="J662" s="28" t="str">
        <f t="shared" si="136"/>
        <v>NULL</v>
      </c>
      <c r="K662" s="29" t="str">
        <f t="shared" si="137"/>
        <v>NULL</v>
      </c>
      <c r="L662" s="26" t="str">
        <f t="shared" si="138"/>
        <v/>
      </c>
      <c r="M662" t="str">
        <f t="shared" si="139"/>
        <v>UNKNOWN - NO RATE</v>
      </c>
      <c r="N662" s="28" t="str">
        <f t="shared" si="140"/>
        <v>NULL</v>
      </c>
      <c r="O662" t="str">
        <f t="shared" si="141"/>
        <v/>
      </c>
      <c r="P662" t="str">
        <f t="shared" si="142"/>
        <v/>
      </c>
      <c r="Q662" s="10" t="s">
        <v>155</v>
      </c>
      <c r="R662" s="10"/>
      <c r="S662" s="16">
        <v>0</v>
      </c>
      <c r="T662" s="13"/>
      <c r="U662" s="14"/>
      <c r="V662" s="11"/>
      <c r="W662" s="10" t="s">
        <v>155</v>
      </c>
      <c r="X662" s="29"/>
      <c r="AA662" t="s">
        <v>331</v>
      </c>
      <c r="AB662">
        <v>0</v>
      </c>
      <c r="AI662" t="s">
        <v>155</v>
      </c>
      <c r="AQ662" t="s">
        <v>155</v>
      </c>
      <c r="AR662" t="s">
        <v>333</v>
      </c>
    </row>
    <row r="663" spans="1:44" ht="15" customHeight="1" x14ac:dyDescent="0.35">
      <c r="A663">
        <v>4</v>
      </c>
      <c r="B663" s="26">
        <f t="shared" si="130"/>
        <v>46273.708333333343</v>
      </c>
      <c r="C663" t="s">
        <v>52</v>
      </c>
      <c r="D663">
        <v>4</v>
      </c>
      <c r="E663" s="26">
        <f t="shared" si="131"/>
        <v>46273.84375</v>
      </c>
      <c r="F663" s="26">
        <f t="shared" si="132"/>
        <v>46273.822916666664</v>
      </c>
      <c r="G663">
        <f t="shared" si="133"/>
        <v>3</v>
      </c>
      <c r="H663">
        <f t="shared" si="134"/>
        <v>26</v>
      </c>
      <c r="I663" s="27">
        <f t="shared" si="135"/>
        <v>0</v>
      </c>
      <c r="J663" s="28" t="str">
        <f t="shared" si="136"/>
        <v>NULL</v>
      </c>
      <c r="K663" s="29" t="str">
        <f t="shared" si="137"/>
        <v>NULL</v>
      </c>
      <c r="L663" s="26" t="str">
        <f t="shared" si="138"/>
        <v/>
      </c>
      <c r="M663" t="str">
        <f t="shared" si="139"/>
        <v>UNKNOWN - NO RATE</v>
      </c>
      <c r="N663" s="28" t="str">
        <f t="shared" si="140"/>
        <v>NULL</v>
      </c>
      <c r="O663" t="str">
        <f t="shared" si="141"/>
        <v/>
      </c>
      <c r="P663" t="str">
        <f t="shared" si="142"/>
        <v/>
      </c>
      <c r="Q663" s="10" t="s">
        <v>155</v>
      </c>
      <c r="R663" s="10"/>
      <c r="S663" s="16">
        <v>0</v>
      </c>
      <c r="T663" s="13"/>
      <c r="U663" s="14"/>
      <c r="V663" s="11"/>
      <c r="W663" s="10" t="s">
        <v>155</v>
      </c>
      <c r="X663" s="29"/>
      <c r="AA663" t="s">
        <v>331</v>
      </c>
      <c r="AB663">
        <v>0</v>
      </c>
      <c r="AI663" t="s">
        <v>155</v>
      </c>
      <c r="AQ663" t="s">
        <v>155</v>
      </c>
      <c r="AR663" t="s">
        <v>333</v>
      </c>
    </row>
    <row r="664" spans="1:44" ht="15" customHeight="1" x14ac:dyDescent="0.35">
      <c r="A664">
        <v>4</v>
      </c>
      <c r="B664" s="26">
        <f t="shared" si="130"/>
        <v>46273.708333333343</v>
      </c>
      <c r="C664" t="s">
        <v>52</v>
      </c>
      <c r="D664">
        <v>5</v>
      </c>
      <c r="E664" s="26">
        <f t="shared" si="131"/>
        <v>46273.84375</v>
      </c>
      <c r="F664" s="26">
        <f t="shared" si="132"/>
        <v>46273.822916666664</v>
      </c>
      <c r="G664">
        <f t="shared" si="133"/>
        <v>1</v>
      </c>
      <c r="H664">
        <f t="shared" si="134"/>
        <v>10</v>
      </c>
      <c r="I664" s="27">
        <f t="shared" si="135"/>
        <v>0</v>
      </c>
      <c r="J664" s="28" t="str">
        <f t="shared" si="136"/>
        <v>NULL</v>
      </c>
      <c r="K664" s="29" t="str">
        <f t="shared" si="137"/>
        <v>NULL</v>
      </c>
      <c r="L664" s="26" t="str">
        <f t="shared" si="138"/>
        <v/>
      </c>
      <c r="M664" t="str">
        <f t="shared" si="139"/>
        <v>UNKNOWN - NO RATE</v>
      </c>
      <c r="N664" s="28" t="str">
        <f t="shared" si="140"/>
        <v>NULL</v>
      </c>
      <c r="O664" t="str">
        <f t="shared" si="141"/>
        <v/>
      </c>
      <c r="P664" t="str">
        <f t="shared" si="142"/>
        <v/>
      </c>
      <c r="Q664" s="10" t="s">
        <v>155</v>
      </c>
      <c r="R664" s="10"/>
      <c r="S664" s="16">
        <v>0</v>
      </c>
      <c r="T664" s="13"/>
      <c r="U664" s="14"/>
      <c r="V664" s="11"/>
      <c r="W664" s="10" t="s">
        <v>155</v>
      </c>
      <c r="X664" s="29"/>
      <c r="AA664" t="s">
        <v>331</v>
      </c>
      <c r="AB664">
        <v>0</v>
      </c>
      <c r="AI664" t="s">
        <v>155</v>
      </c>
      <c r="AQ664" t="s">
        <v>155</v>
      </c>
      <c r="AR664" t="s">
        <v>333</v>
      </c>
    </row>
    <row r="665" spans="1:44" ht="15" customHeight="1" x14ac:dyDescent="0.35">
      <c r="A665">
        <v>4</v>
      </c>
      <c r="B665" s="26">
        <f t="shared" si="130"/>
        <v>46273.708333333343</v>
      </c>
      <c r="C665" t="s">
        <v>52</v>
      </c>
      <c r="D665">
        <v>6</v>
      </c>
      <c r="E665" s="26">
        <f t="shared" si="131"/>
        <v>46273.84375</v>
      </c>
      <c r="F665" s="26">
        <f t="shared" si="132"/>
        <v>46273.822916666664</v>
      </c>
      <c r="G665">
        <f t="shared" si="133"/>
        <v>0</v>
      </c>
      <c r="H665">
        <f t="shared" si="134"/>
        <v>0</v>
      </c>
      <c r="I665" s="27">
        <f t="shared" si="135"/>
        <v>0</v>
      </c>
      <c r="J665" s="28" t="str">
        <f t="shared" si="136"/>
        <v>NULL</v>
      </c>
      <c r="K665" s="29" t="str">
        <f t="shared" si="137"/>
        <v/>
      </c>
      <c r="L665" s="26" t="str">
        <f t="shared" si="138"/>
        <v/>
      </c>
      <c r="M665" t="str">
        <f t="shared" si="139"/>
        <v/>
      </c>
      <c r="N665" s="28" t="str">
        <f t="shared" si="140"/>
        <v>NULL</v>
      </c>
      <c r="O665" t="str">
        <f t="shared" si="141"/>
        <v/>
      </c>
      <c r="P665" t="str">
        <f t="shared" si="142"/>
        <v/>
      </c>
      <c r="Q665" s="10"/>
      <c r="R665" s="10"/>
      <c r="S665" s="16">
        <v>0</v>
      </c>
      <c r="T665" s="13"/>
      <c r="U665" s="14"/>
      <c r="V665" s="11"/>
      <c r="W665" s="10"/>
      <c r="X665" s="29"/>
      <c r="AA665" t="s">
        <v>331</v>
      </c>
      <c r="AB665">
        <v>0</v>
      </c>
      <c r="AR665" t="s">
        <v>333</v>
      </c>
    </row>
    <row r="666" spans="1:44" ht="15" customHeight="1" x14ac:dyDescent="0.35">
      <c r="A666">
        <v>4</v>
      </c>
      <c r="B666" s="26">
        <f t="shared" si="130"/>
        <v>46273.708333333343</v>
      </c>
      <c r="C666" t="s">
        <v>53</v>
      </c>
      <c r="D666">
        <v>1</v>
      </c>
      <c r="E666" s="26">
        <f t="shared" si="131"/>
        <v>46273.84375</v>
      </c>
      <c r="F666" s="26">
        <f t="shared" si="132"/>
        <v>46273.822916666664</v>
      </c>
      <c r="G666">
        <f t="shared" si="133"/>
        <v>0</v>
      </c>
      <c r="H666">
        <f t="shared" si="134"/>
        <v>37</v>
      </c>
      <c r="I666" s="27">
        <f t="shared" si="135"/>
        <v>3</v>
      </c>
      <c r="J666" s="28">
        <f t="shared" si="136"/>
        <v>143.33595771004386</v>
      </c>
      <c r="K666" s="29" t="str">
        <f t="shared" si="137"/>
        <v/>
      </c>
      <c r="L666" s="26" t="str">
        <f t="shared" si="138"/>
        <v/>
      </c>
      <c r="M666" t="str">
        <f t="shared" si="139"/>
        <v/>
      </c>
      <c r="N666" s="28">
        <f t="shared" si="140"/>
        <v>47.778652570014621</v>
      </c>
      <c r="O666" t="str">
        <f t="shared" si="141"/>
        <v/>
      </c>
      <c r="P666" t="str">
        <f t="shared" si="142"/>
        <v/>
      </c>
      <c r="Q666" s="10"/>
      <c r="R666" s="10"/>
      <c r="S666" s="16">
        <v>3</v>
      </c>
      <c r="T666" s="13">
        <v>143.33595771004391</v>
      </c>
      <c r="U666" s="14"/>
      <c r="V666" s="11"/>
      <c r="W666" s="10"/>
      <c r="X666" s="29"/>
      <c r="AA666" t="s">
        <v>331</v>
      </c>
      <c r="AB666">
        <v>3</v>
      </c>
      <c r="AC666">
        <v>50.869565217391298</v>
      </c>
      <c r="AD666">
        <v>278.62407862407861</v>
      </c>
      <c r="AL666">
        <v>50.869565217391298</v>
      </c>
      <c r="AM666">
        <v>278.62407862407861</v>
      </c>
      <c r="AR666" t="s">
        <v>334</v>
      </c>
    </row>
    <row r="667" spans="1:44" ht="15" customHeight="1" x14ac:dyDescent="0.35">
      <c r="A667">
        <v>4</v>
      </c>
      <c r="B667" s="26">
        <f t="shared" si="130"/>
        <v>46273.708333333343</v>
      </c>
      <c r="C667" t="s">
        <v>53</v>
      </c>
      <c r="D667">
        <v>2</v>
      </c>
      <c r="E667" s="26">
        <f t="shared" si="131"/>
        <v>46273.84375</v>
      </c>
      <c r="F667" s="26">
        <f t="shared" si="132"/>
        <v>46273.822916666664</v>
      </c>
      <c r="G667">
        <f t="shared" si="133"/>
        <v>0</v>
      </c>
      <c r="H667">
        <f t="shared" si="134"/>
        <v>14</v>
      </c>
      <c r="I667" s="27">
        <f t="shared" si="135"/>
        <v>1</v>
      </c>
      <c r="J667" s="28">
        <f t="shared" si="136"/>
        <v>0</v>
      </c>
      <c r="K667" s="29" t="str">
        <f t="shared" si="137"/>
        <v/>
      </c>
      <c r="L667" s="26" t="str">
        <f t="shared" si="138"/>
        <v/>
      </c>
      <c r="M667" t="str">
        <f t="shared" si="139"/>
        <v/>
      </c>
      <c r="N667" s="28" t="str">
        <f t="shared" si="140"/>
        <v>NULL</v>
      </c>
      <c r="O667" t="str">
        <f t="shared" si="141"/>
        <v/>
      </c>
      <c r="P667" t="str">
        <f t="shared" si="142"/>
        <v/>
      </c>
      <c r="Q667" s="10"/>
      <c r="R667" s="10"/>
      <c r="S667" s="16">
        <v>1</v>
      </c>
      <c r="T667" s="13">
        <v>0</v>
      </c>
      <c r="U667" s="14"/>
      <c r="V667" s="11"/>
      <c r="W667" s="10"/>
      <c r="X667" s="29"/>
      <c r="AA667" t="s">
        <v>331</v>
      </c>
      <c r="AB667">
        <v>0</v>
      </c>
      <c r="AR667" t="s">
        <v>333</v>
      </c>
    </row>
    <row r="668" spans="1:44" ht="15" customHeight="1" x14ac:dyDescent="0.35">
      <c r="A668">
        <v>4</v>
      </c>
      <c r="B668" s="26">
        <f t="shared" si="130"/>
        <v>46273.708333333343</v>
      </c>
      <c r="C668" t="s">
        <v>53</v>
      </c>
      <c r="D668">
        <v>3</v>
      </c>
      <c r="E668" s="26">
        <f t="shared" si="131"/>
        <v>46273.84375</v>
      </c>
      <c r="F668" s="26">
        <f t="shared" si="132"/>
        <v>46273.822916666664</v>
      </c>
      <c r="G668">
        <f t="shared" si="133"/>
        <v>6</v>
      </c>
      <c r="H668">
        <f t="shared" si="134"/>
        <v>29</v>
      </c>
      <c r="I668" s="27">
        <f t="shared" si="135"/>
        <v>0</v>
      </c>
      <c r="J668" s="28" t="str">
        <f t="shared" si="136"/>
        <v>NULL</v>
      </c>
      <c r="K668" s="29" t="str">
        <f t="shared" si="137"/>
        <v>NULL</v>
      </c>
      <c r="L668" s="26" t="str">
        <f t="shared" si="138"/>
        <v/>
      </c>
      <c r="M668" t="str">
        <f t="shared" si="139"/>
        <v>UNKNOWN - NO RATE</v>
      </c>
      <c r="N668" s="28" t="str">
        <f t="shared" si="140"/>
        <v>NULL</v>
      </c>
      <c r="O668" t="str">
        <f t="shared" si="141"/>
        <v/>
      </c>
      <c r="P668" t="str">
        <f t="shared" si="142"/>
        <v/>
      </c>
      <c r="Q668" s="10" t="s">
        <v>155</v>
      </c>
      <c r="R668" s="10"/>
      <c r="S668" s="16">
        <v>0</v>
      </c>
      <c r="T668" s="13"/>
      <c r="U668" s="14"/>
      <c r="V668" s="11"/>
      <c r="W668" s="10" t="s">
        <v>155</v>
      </c>
      <c r="X668" s="29"/>
      <c r="AA668" t="s">
        <v>331</v>
      </c>
      <c r="AB668">
        <v>0</v>
      </c>
      <c r="AI668" t="s">
        <v>155</v>
      </c>
      <c r="AQ668" t="s">
        <v>155</v>
      </c>
      <c r="AR668" t="s">
        <v>333</v>
      </c>
    </row>
    <row r="669" spans="1:44" ht="15" customHeight="1" x14ac:dyDescent="0.35">
      <c r="A669">
        <v>4</v>
      </c>
      <c r="B669" s="26">
        <f t="shared" si="130"/>
        <v>46273.708333333343</v>
      </c>
      <c r="C669" t="s">
        <v>53</v>
      </c>
      <c r="D669">
        <v>4</v>
      </c>
      <c r="E669" s="26">
        <f t="shared" si="131"/>
        <v>46273.84375</v>
      </c>
      <c r="F669" s="26">
        <f t="shared" si="132"/>
        <v>46273.822916666664</v>
      </c>
      <c r="G669">
        <f t="shared" si="133"/>
        <v>0</v>
      </c>
      <c r="H669">
        <f t="shared" si="134"/>
        <v>26</v>
      </c>
      <c r="I669" s="27">
        <f t="shared" si="135"/>
        <v>0</v>
      </c>
      <c r="J669" s="28" t="str">
        <f t="shared" si="136"/>
        <v>NULL</v>
      </c>
      <c r="K669" s="29" t="str">
        <f t="shared" si="137"/>
        <v/>
      </c>
      <c r="L669" s="26" t="str">
        <f t="shared" si="138"/>
        <v/>
      </c>
      <c r="M669" t="str">
        <f t="shared" si="139"/>
        <v/>
      </c>
      <c r="N669" s="28" t="str">
        <f t="shared" si="140"/>
        <v>NULL</v>
      </c>
      <c r="O669" t="str">
        <f t="shared" si="141"/>
        <v/>
      </c>
      <c r="P669" t="str">
        <f t="shared" si="142"/>
        <v/>
      </c>
      <c r="Q669" s="10"/>
      <c r="R669" s="10"/>
      <c r="S669" s="16">
        <v>0</v>
      </c>
      <c r="T669" s="13"/>
      <c r="U669" s="14"/>
      <c r="V669" s="11"/>
      <c r="W669" s="10"/>
      <c r="X669" s="29"/>
      <c r="AA669" t="s">
        <v>331</v>
      </c>
      <c r="AB669">
        <v>0</v>
      </c>
      <c r="AR669" t="s">
        <v>333</v>
      </c>
    </row>
    <row r="670" spans="1:44" ht="15" customHeight="1" x14ac:dyDescent="0.35">
      <c r="A670">
        <v>4</v>
      </c>
      <c r="B670" s="26">
        <f t="shared" si="130"/>
        <v>46273.708333333343</v>
      </c>
      <c r="C670" t="s">
        <v>53</v>
      </c>
      <c r="D670">
        <v>5</v>
      </c>
      <c r="E670" s="26">
        <f t="shared" si="131"/>
        <v>46273.84375</v>
      </c>
      <c r="F670" s="26">
        <f t="shared" si="132"/>
        <v>46273.822916666664</v>
      </c>
      <c r="G670">
        <f t="shared" si="133"/>
        <v>1</v>
      </c>
      <c r="H670">
        <f t="shared" si="134"/>
        <v>10</v>
      </c>
      <c r="I670" s="27">
        <f t="shared" si="135"/>
        <v>0</v>
      </c>
      <c r="J670" s="28" t="str">
        <f t="shared" si="136"/>
        <v>NULL</v>
      </c>
      <c r="K670" s="29" t="str">
        <f t="shared" si="137"/>
        <v>NULL</v>
      </c>
      <c r="L670" s="26" t="str">
        <f t="shared" si="138"/>
        <v/>
      </c>
      <c r="M670" t="str">
        <f t="shared" si="139"/>
        <v>UNKNOWN - NO RATE</v>
      </c>
      <c r="N670" s="28" t="str">
        <f t="shared" si="140"/>
        <v>NULL</v>
      </c>
      <c r="O670" t="str">
        <f t="shared" si="141"/>
        <v/>
      </c>
      <c r="P670" t="str">
        <f t="shared" si="142"/>
        <v/>
      </c>
      <c r="Q670" s="10" t="s">
        <v>155</v>
      </c>
      <c r="R670" s="10"/>
      <c r="S670" s="16">
        <v>0</v>
      </c>
      <c r="T670" s="13"/>
      <c r="U670" s="14"/>
      <c r="V670" s="11"/>
      <c r="W670" s="10" t="s">
        <v>155</v>
      </c>
      <c r="X670" s="29"/>
      <c r="AA670" t="s">
        <v>331</v>
      </c>
      <c r="AB670">
        <v>0</v>
      </c>
      <c r="AI670" t="s">
        <v>155</v>
      </c>
      <c r="AQ670" t="s">
        <v>155</v>
      </c>
      <c r="AR670" t="s">
        <v>333</v>
      </c>
    </row>
    <row r="671" spans="1:44" ht="15" customHeight="1" x14ac:dyDescent="0.35">
      <c r="A671">
        <v>4</v>
      </c>
      <c r="B671" s="26">
        <f t="shared" si="130"/>
        <v>46273.708333333343</v>
      </c>
      <c r="C671" t="s">
        <v>53</v>
      </c>
      <c r="D671">
        <v>6</v>
      </c>
      <c r="E671" s="26">
        <f t="shared" si="131"/>
        <v>46273.84375</v>
      </c>
      <c r="F671" s="26">
        <f t="shared" si="132"/>
        <v>46273.822916666664</v>
      </c>
      <c r="G671">
        <f t="shared" si="133"/>
        <v>0</v>
      </c>
      <c r="H671">
        <f t="shared" si="134"/>
        <v>0</v>
      </c>
      <c r="I671" s="27">
        <f t="shared" si="135"/>
        <v>0</v>
      </c>
      <c r="J671" s="28" t="str">
        <f t="shared" si="136"/>
        <v>NULL</v>
      </c>
      <c r="K671" s="29" t="str">
        <f t="shared" si="137"/>
        <v/>
      </c>
      <c r="L671" s="26" t="str">
        <f t="shared" si="138"/>
        <v/>
      </c>
      <c r="M671" t="str">
        <f t="shared" si="139"/>
        <v/>
      </c>
      <c r="N671" s="28" t="str">
        <f t="shared" si="140"/>
        <v>NULL</v>
      </c>
      <c r="O671" t="str">
        <f t="shared" si="141"/>
        <v/>
      </c>
      <c r="P671" t="str">
        <f t="shared" si="142"/>
        <v/>
      </c>
      <c r="Q671" s="10"/>
      <c r="R671" s="10"/>
      <c r="S671" s="16">
        <v>0</v>
      </c>
      <c r="T671" s="13"/>
      <c r="U671" s="14"/>
      <c r="V671" s="11"/>
      <c r="W671" s="10"/>
      <c r="X671" s="29"/>
      <c r="AA671" t="s">
        <v>331</v>
      </c>
      <c r="AB671">
        <v>0</v>
      </c>
      <c r="AR671" t="s">
        <v>333</v>
      </c>
    </row>
    <row r="672" spans="1:44" ht="15" customHeight="1" x14ac:dyDescent="0.35">
      <c r="A672">
        <v>4</v>
      </c>
      <c r="B672" s="26">
        <f t="shared" si="130"/>
        <v>46273.708333333343</v>
      </c>
      <c r="C672" t="s">
        <v>54</v>
      </c>
      <c r="D672">
        <v>1</v>
      </c>
      <c r="E672" s="26">
        <f t="shared" si="131"/>
        <v>46273.84375</v>
      </c>
      <c r="F672" s="26">
        <f t="shared" si="132"/>
        <v>46273.822916666664</v>
      </c>
      <c r="G672">
        <f t="shared" si="133"/>
        <v>1</v>
      </c>
      <c r="H672">
        <f t="shared" si="134"/>
        <v>37</v>
      </c>
      <c r="I672" s="27">
        <f t="shared" si="135"/>
        <v>3</v>
      </c>
      <c r="J672" s="28">
        <f t="shared" si="136"/>
        <v>143.33595771004386</v>
      </c>
      <c r="K672" s="29">
        <f t="shared" si="137"/>
        <v>1.0755617022389622E-2</v>
      </c>
      <c r="L672" s="26">
        <f t="shared" si="138"/>
        <v>46273.719088950369</v>
      </c>
      <c r="M672" t="str">
        <f t="shared" si="139"/>
        <v>YES</v>
      </c>
      <c r="N672" s="28">
        <f t="shared" si="140"/>
        <v>47.778652570014621</v>
      </c>
      <c r="O672" t="str">
        <f t="shared" si="141"/>
        <v/>
      </c>
      <c r="P672" t="str">
        <f t="shared" si="142"/>
        <v/>
      </c>
      <c r="Q672" s="10" t="s">
        <v>151</v>
      </c>
      <c r="R672" s="10"/>
      <c r="S672" s="16">
        <v>3</v>
      </c>
      <c r="T672" s="13">
        <v>143.33595771004391</v>
      </c>
      <c r="U672" s="14">
        <v>1.075561702546296E-2</v>
      </c>
      <c r="V672" s="11">
        <v>46273.719088950362</v>
      </c>
      <c r="W672" s="10" t="s">
        <v>151</v>
      </c>
      <c r="X672" s="29">
        <v>0</v>
      </c>
      <c r="AA672" t="s">
        <v>331</v>
      </c>
      <c r="AB672">
        <v>3</v>
      </c>
      <c r="AC672">
        <v>50.869565217391298</v>
      </c>
      <c r="AD672">
        <v>278.62407862407861</v>
      </c>
      <c r="AE672" s="54">
        <v>5.5331422685185186E-3</v>
      </c>
      <c r="AF672" s="54">
        <v>3.0306267800925931E-2</v>
      </c>
      <c r="AG672" s="53">
        <v>46273.713866475598</v>
      </c>
      <c r="AH672" s="53">
        <v>46273.738639601142</v>
      </c>
      <c r="AI672" t="s">
        <v>151</v>
      </c>
      <c r="AL672">
        <v>50.869565217391298</v>
      </c>
      <c r="AM672">
        <v>278.62407862407861</v>
      </c>
      <c r="AN672" s="54">
        <v>5.5331422685185186E-3</v>
      </c>
      <c r="AO672" s="54">
        <v>3.0306267800925931E-2</v>
      </c>
      <c r="AP672" s="53">
        <v>46273.738639601142</v>
      </c>
      <c r="AQ672" t="s">
        <v>151</v>
      </c>
      <c r="AR672" t="s">
        <v>334</v>
      </c>
    </row>
    <row r="673" spans="1:44" ht="15" customHeight="1" x14ac:dyDescent="0.35">
      <c r="A673">
        <v>4</v>
      </c>
      <c r="B673" s="26">
        <f t="shared" si="130"/>
        <v>46273.708333333343</v>
      </c>
      <c r="C673" t="s">
        <v>54</v>
      </c>
      <c r="D673">
        <v>2</v>
      </c>
      <c r="E673" s="26">
        <f t="shared" si="131"/>
        <v>46273.84375</v>
      </c>
      <c r="F673" s="26">
        <f t="shared" si="132"/>
        <v>46273.822916666664</v>
      </c>
      <c r="G673">
        <f t="shared" si="133"/>
        <v>1</v>
      </c>
      <c r="H673">
        <f t="shared" si="134"/>
        <v>14</v>
      </c>
      <c r="I673" s="27">
        <f t="shared" si="135"/>
        <v>1</v>
      </c>
      <c r="J673" s="28">
        <f t="shared" si="136"/>
        <v>0</v>
      </c>
      <c r="K673" s="29" t="str">
        <f t="shared" si="137"/>
        <v>NULL</v>
      </c>
      <c r="L673" s="26" t="str">
        <f t="shared" si="138"/>
        <v/>
      </c>
      <c r="M673" t="str">
        <f t="shared" si="139"/>
        <v>UNKNOWN - NO RATE</v>
      </c>
      <c r="N673" s="28" t="str">
        <f t="shared" si="140"/>
        <v>NULL</v>
      </c>
      <c r="O673" t="str">
        <f t="shared" si="141"/>
        <v/>
      </c>
      <c r="P673" t="str">
        <f t="shared" si="142"/>
        <v/>
      </c>
      <c r="Q673" s="10" t="s">
        <v>155</v>
      </c>
      <c r="R673" s="10"/>
      <c r="S673" s="16">
        <v>1</v>
      </c>
      <c r="T673" s="13">
        <v>0</v>
      </c>
      <c r="U673" s="14"/>
      <c r="V673" s="11"/>
      <c r="W673" s="10" t="s">
        <v>155</v>
      </c>
      <c r="X673" s="29"/>
      <c r="AA673" t="s">
        <v>331</v>
      </c>
      <c r="AB673">
        <v>0</v>
      </c>
      <c r="AI673" t="s">
        <v>155</v>
      </c>
      <c r="AQ673" t="s">
        <v>155</v>
      </c>
      <c r="AR673" t="s">
        <v>333</v>
      </c>
    </row>
    <row r="674" spans="1:44" ht="15" customHeight="1" x14ac:dyDescent="0.35">
      <c r="A674">
        <v>4</v>
      </c>
      <c r="B674" s="26">
        <f t="shared" si="130"/>
        <v>46273.708333333343</v>
      </c>
      <c r="C674" t="s">
        <v>54</v>
      </c>
      <c r="D674">
        <v>3</v>
      </c>
      <c r="E674" s="26">
        <f t="shared" si="131"/>
        <v>46273.84375</v>
      </c>
      <c r="F674" s="26">
        <f t="shared" si="132"/>
        <v>46273.822916666664</v>
      </c>
      <c r="G674">
        <f t="shared" si="133"/>
        <v>0</v>
      </c>
      <c r="H674">
        <f t="shared" si="134"/>
        <v>29</v>
      </c>
      <c r="I674" s="27">
        <f t="shared" si="135"/>
        <v>0</v>
      </c>
      <c r="J674" s="28" t="str">
        <f t="shared" si="136"/>
        <v>NULL</v>
      </c>
      <c r="K674" s="29" t="str">
        <f t="shared" si="137"/>
        <v/>
      </c>
      <c r="L674" s="26" t="str">
        <f t="shared" si="138"/>
        <v/>
      </c>
      <c r="M674" t="str">
        <f t="shared" si="139"/>
        <v/>
      </c>
      <c r="N674" s="28" t="str">
        <f t="shared" si="140"/>
        <v>NULL</v>
      </c>
      <c r="O674" t="str">
        <f t="shared" si="141"/>
        <v/>
      </c>
      <c r="P674" t="str">
        <f t="shared" si="142"/>
        <v/>
      </c>
      <c r="Q674" s="10"/>
      <c r="R674" s="10"/>
      <c r="S674" s="16">
        <v>0</v>
      </c>
      <c r="T674" s="13"/>
      <c r="U674" s="14"/>
      <c r="V674" s="11"/>
      <c r="W674" s="10"/>
      <c r="X674" s="29"/>
      <c r="AA674" t="s">
        <v>331</v>
      </c>
      <c r="AB674">
        <v>0</v>
      </c>
      <c r="AR674" t="s">
        <v>333</v>
      </c>
    </row>
    <row r="675" spans="1:44" ht="15" customHeight="1" x14ac:dyDescent="0.35">
      <c r="A675">
        <v>4</v>
      </c>
      <c r="B675" s="26">
        <f t="shared" si="130"/>
        <v>46273.708333333343</v>
      </c>
      <c r="C675" t="s">
        <v>54</v>
      </c>
      <c r="D675">
        <v>4</v>
      </c>
      <c r="E675" s="26">
        <f t="shared" si="131"/>
        <v>46273.84375</v>
      </c>
      <c r="F675" s="26">
        <f t="shared" si="132"/>
        <v>46273.822916666664</v>
      </c>
      <c r="G675">
        <f t="shared" si="133"/>
        <v>3</v>
      </c>
      <c r="H675">
        <f t="shared" si="134"/>
        <v>26</v>
      </c>
      <c r="I675" s="27">
        <f t="shared" si="135"/>
        <v>0</v>
      </c>
      <c r="J675" s="28" t="str">
        <f t="shared" si="136"/>
        <v>NULL</v>
      </c>
      <c r="K675" s="29" t="str">
        <f t="shared" si="137"/>
        <v>NULL</v>
      </c>
      <c r="L675" s="26" t="str">
        <f t="shared" si="138"/>
        <v/>
      </c>
      <c r="M675" t="str">
        <f t="shared" si="139"/>
        <v>UNKNOWN - NO RATE</v>
      </c>
      <c r="N675" s="28" t="str">
        <f t="shared" si="140"/>
        <v>NULL</v>
      </c>
      <c r="O675" t="str">
        <f t="shared" si="141"/>
        <v/>
      </c>
      <c r="P675" t="str">
        <f t="shared" si="142"/>
        <v/>
      </c>
      <c r="Q675" s="10" t="s">
        <v>155</v>
      </c>
      <c r="R675" s="10"/>
      <c r="S675" s="16">
        <v>0</v>
      </c>
      <c r="T675" s="13"/>
      <c r="U675" s="14"/>
      <c r="V675" s="11"/>
      <c r="W675" s="10" t="s">
        <v>155</v>
      </c>
      <c r="X675" s="29"/>
      <c r="AA675" t="s">
        <v>331</v>
      </c>
      <c r="AB675">
        <v>0</v>
      </c>
      <c r="AI675" t="s">
        <v>155</v>
      </c>
      <c r="AQ675" t="s">
        <v>155</v>
      </c>
      <c r="AR675" t="s">
        <v>333</v>
      </c>
    </row>
    <row r="676" spans="1:44" ht="15" customHeight="1" x14ac:dyDescent="0.35">
      <c r="A676">
        <v>4</v>
      </c>
      <c r="B676" s="26">
        <f t="shared" si="130"/>
        <v>46273.708333333343</v>
      </c>
      <c r="C676" t="s">
        <v>54</v>
      </c>
      <c r="D676">
        <v>5</v>
      </c>
      <c r="E676" s="26">
        <f t="shared" si="131"/>
        <v>46273.84375</v>
      </c>
      <c r="F676" s="26">
        <f t="shared" si="132"/>
        <v>46273.822916666664</v>
      </c>
      <c r="G676">
        <f t="shared" si="133"/>
        <v>1</v>
      </c>
      <c r="H676">
        <f t="shared" si="134"/>
        <v>10</v>
      </c>
      <c r="I676" s="27">
        <f t="shared" si="135"/>
        <v>0</v>
      </c>
      <c r="J676" s="28" t="str">
        <f t="shared" si="136"/>
        <v>NULL</v>
      </c>
      <c r="K676" s="29" t="str">
        <f t="shared" si="137"/>
        <v>NULL</v>
      </c>
      <c r="L676" s="26" t="str">
        <f t="shared" si="138"/>
        <v/>
      </c>
      <c r="M676" t="str">
        <f t="shared" si="139"/>
        <v>UNKNOWN - NO RATE</v>
      </c>
      <c r="N676" s="28" t="str">
        <f t="shared" si="140"/>
        <v>NULL</v>
      </c>
      <c r="O676" t="str">
        <f t="shared" si="141"/>
        <v/>
      </c>
      <c r="P676" t="str">
        <f t="shared" si="142"/>
        <v/>
      </c>
      <c r="Q676" s="10" t="s">
        <v>155</v>
      </c>
      <c r="R676" s="10"/>
      <c r="S676" s="16">
        <v>0</v>
      </c>
      <c r="T676" s="13"/>
      <c r="U676" s="14"/>
      <c r="V676" s="11"/>
      <c r="W676" s="10" t="s">
        <v>155</v>
      </c>
      <c r="X676" s="29"/>
      <c r="AA676" t="s">
        <v>331</v>
      </c>
      <c r="AB676">
        <v>0</v>
      </c>
      <c r="AI676" t="s">
        <v>155</v>
      </c>
      <c r="AQ676" t="s">
        <v>155</v>
      </c>
      <c r="AR676" t="s">
        <v>333</v>
      </c>
    </row>
    <row r="677" spans="1:44" ht="15" customHeight="1" x14ac:dyDescent="0.35">
      <c r="A677">
        <v>4</v>
      </c>
      <c r="B677" s="26">
        <f t="shared" si="130"/>
        <v>46273.708333333343</v>
      </c>
      <c r="C677" t="s">
        <v>54</v>
      </c>
      <c r="D677">
        <v>6</v>
      </c>
      <c r="E677" s="26">
        <f t="shared" si="131"/>
        <v>46273.84375</v>
      </c>
      <c r="F677" s="26">
        <f t="shared" si="132"/>
        <v>46273.822916666664</v>
      </c>
      <c r="G677">
        <f t="shared" si="133"/>
        <v>0</v>
      </c>
      <c r="H677">
        <f t="shared" si="134"/>
        <v>0</v>
      </c>
      <c r="I677" s="27">
        <f t="shared" si="135"/>
        <v>0</v>
      </c>
      <c r="J677" s="28" t="str">
        <f t="shared" si="136"/>
        <v>NULL</v>
      </c>
      <c r="K677" s="29" t="str">
        <f t="shared" si="137"/>
        <v/>
      </c>
      <c r="L677" s="26" t="str">
        <f t="shared" si="138"/>
        <v/>
      </c>
      <c r="M677" t="str">
        <f t="shared" si="139"/>
        <v/>
      </c>
      <c r="N677" s="28" t="str">
        <f t="shared" si="140"/>
        <v>NULL</v>
      </c>
      <c r="O677" t="str">
        <f t="shared" si="141"/>
        <v/>
      </c>
      <c r="P677" t="str">
        <f t="shared" si="142"/>
        <v/>
      </c>
      <c r="Q677" s="10"/>
      <c r="R677" s="10"/>
      <c r="S677" s="16">
        <v>0</v>
      </c>
      <c r="T677" s="13"/>
      <c r="U677" s="14"/>
      <c r="V677" s="11"/>
      <c r="W677" s="10"/>
      <c r="X677" s="29"/>
      <c r="AA677" t="s">
        <v>331</v>
      </c>
      <c r="AB677">
        <v>0</v>
      </c>
      <c r="AR677" t="s">
        <v>333</v>
      </c>
    </row>
    <row r="678" spans="1:44" ht="15" customHeight="1" x14ac:dyDescent="0.35">
      <c r="A678">
        <v>4</v>
      </c>
      <c r="B678" s="26">
        <f t="shared" si="130"/>
        <v>46273.708333333343</v>
      </c>
      <c r="C678" t="s">
        <v>55</v>
      </c>
      <c r="D678">
        <v>1</v>
      </c>
      <c r="E678" s="26">
        <f t="shared" si="131"/>
        <v>46273.84375</v>
      </c>
      <c r="F678" s="26">
        <f t="shared" si="132"/>
        <v>46273.822916666664</v>
      </c>
      <c r="G678">
        <f t="shared" si="133"/>
        <v>0</v>
      </c>
      <c r="H678">
        <f t="shared" si="134"/>
        <v>37</v>
      </c>
      <c r="I678" s="27">
        <f t="shared" si="135"/>
        <v>3</v>
      </c>
      <c r="J678" s="28">
        <f t="shared" si="136"/>
        <v>143.33595771004386</v>
      </c>
      <c r="K678" s="29" t="str">
        <f t="shared" si="137"/>
        <v/>
      </c>
      <c r="L678" s="26" t="str">
        <f t="shared" si="138"/>
        <v/>
      </c>
      <c r="M678" t="str">
        <f t="shared" si="139"/>
        <v/>
      </c>
      <c r="N678" s="28">
        <f t="shared" si="140"/>
        <v>47.778652570014621</v>
      </c>
      <c r="O678" t="str">
        <f t="shared" si="141"/>
        <v/>
      </c>
      <c r="P678" t="str">
        <f t="shared" si="142"/>
        <v/>
      </c>
      <c r="Q678" s="10"/>
      <c r="R678" s="10"/>
      <c r="S678" s="16">
        <v>3</v>
      </c>
      <c r="T678" s="13">
        <v>143.33595771004391</v>
      </c>
      <c r="U678" s="14"/>
      <c r="V678" s="11"/>
      <c r="W678" s="10"/>
      <c r="X678" s="29"/>
      <c r="AA678" t="s">
        <v>331</v>
      </c>
      <c r="AB678">
        <v>3</v>
      </c>
      <c r="AC678">
        <v>50.869565217391298</v>
      </c>
      <c r="AD678">
        <v>278.62407862407861</v>
      </c>
      <c r="AL678">
        <v>50.869565217391298</v>
      </c>
      <c r="AM678">
        <v>278.62407862407861</v>
      </c>
      <c r="AR678" t="s">
        <v>334</v>
      </c>
    </row>
    <row r="679" spans="1:44" ht="15" customHeight="1" x14ac:dyDescent="0.35">
      <c r="A679">
        <v>4</v>
      </c>
      <c r="B679" s="26">
        <f t="shared" si="130"/>
        <v>46273.708333333343</v>
      </c>
      <c r="C679" t="s">
        <v>55</v>
      </c>
      <c r="D679">
        <v>2</v>
      </c>
      <c r="E679" s="26">
        <f t="shared" si="131"/>
        <v>46273.84375</v>
      </c>
      <c r="F679" s="26">
        <f t="shared" si="132"/>
        <v>46273.822916666664</v>
      </c>
      <c r="G679">
        <f t="shared" si="133"/>
        <v>0</v>
      </c>
      <c r="H679">
        <f t="shared" si="134"/>
        <v>14</v>
      </c>
      <c r="I679" s="27">
        <f t="shared" si="135"/>
        <v>1</v>
      </c>
      <c r="J679" s="28">
        <f t="shared" si="136"/>
        <v>0</v>
      </c>
      <c r="K679" s="29" t="str">
        <f t="shared" si="137"/>
        <v/>
      </c>
      <c r="L679" s="26" t="str">
        <f t="shared" si="138"/>
        <v/>
      </c>
      <c r="M679" t="str">
        <f t="shared" si="139"/>
        <v/>
      </c>
      <c r="N679" s="28" t="str">
        <f t="shared" si="140"/>
        <v>NULL</v>
      </c>
      <c r="O679" t="str">
        <f t="shared" si="141"/>
        <v/>
      </c>
      <c r="P679" t="str">
        <f t="shared" si="142"/>
        <v/>
      </c>
      <c r="Q679" s="10"/>
      <c r="R679" s="10"/>
      <c r="S679" s="16">
        <v>1</v>
      </c>
      <c r="T679" s="13">
        <v>0</v>
      </c>
      <c r="U679" s="14"/>
      <c r="V679" s="11"/>
      <c r="W679" s="10"/>
      <c r="X679" s="29"/>
      <c r="AA679" t="s">
        <v>331</v>
      </c>
      <c r="AB679">
        <v>0</v>
      </c>
      <c r="AR679" t="s">
        <v>333</v>
      </c>
    </row>
    <row r="680" spans="1:44" ht="15" customHeight="1" x14ac:dyDescent="0.35">
      <c r="A680">
        <v>4</v>
      </c>
      <c r="B680" s="26">
        <f t="shared" si="130"/>
        <v>46273.708333333343</v>
      </c>
      <c r="C680" t="s">
        <v>55</v>
      </c>
      <c r="D680">
        <v>3</v>
      </c>
      <c r="E680" s="26">
        <f t="shared" si="131"/>
        <v>46273.84375</v>
      </c>
      <c r="F680" s="26">
        <f t="shared" si="132"/>
        <v>46273.822916666664</v>
      </c>
      <c r="G680">
        <f t="shared" si="133"/>
        <v>1</v>
      </c>
      <c r="H680">
        <f t="shared" si="134"/>
        <v>29</v>
      </c>
      <c r="I680" s="27">
        <f t="shared" si="135"/>
        <v>0</v>
      </c>
      <c r="J680" s="28" t="str">
        <f t="shared" si="136"/>
        <v>NULL</v>
      </c>
      <c r="K680" s="29" t="str">
        <f t="shared" si="137"/>
        <v>NULL</v>
      </c>
      <c r="L680" s="26" t="str">
        <f t="shared" si="138"/>
        <v/>
      </c>
      <c r="M680" t="str">
        <f t="shared" si="139"/>
        <v>UNKNOWN - NO RATE</v>
      </c>
      <c r="N680" s="28" t="str">
        <f t="shared" si="140"/>
        <v>NULL</v>
      </c>
      <c r="O680" t="str">
        <f t="shared" si="141"/>
        <v/>
      </c>
      <c r="P680" t="str">
        <f t="shared" si="142"/>
        <v/>
      </c>
      <c r="Q680" s="10" t="s">
        <v>155</v>
      </c>
      <c r="R680" s="10"/>
      <c r="S680" s="16">
        <v>0</v>
      </c>
      <c r="T680" s="13"/>
      <c r="U680" s="14"/>
      <c r="V680" s="11"/>
      <c r="W680" s="10" t="s">
        <v>155</v>
      </c>
      <c r="X680" s="29"/>
      <c r="AA680" t="s">
        <v>331</v>
      </c>
      <c r="AB680">
        <v>0</v>
      </c>
      <c r="AI680" t="s">
        <v>155</v>
      </c>
      <c r="AQ680" t="s">
        <v>155</v>
      </c>
      <c r="AR680" t="s">
        <v>333</v>
      </c>
    </row>
    <row r="681" spans="1:44" ht="15" customHeight="1" x14ac:dyDescent="0.35">
      <c r="A681">
        <v>4</v>
      </c>
      <c r="B681" s="26">
        <f t="shared" si="130"/>
        <v>46273.708333333343</v>
      </c>
      <c r="C681" t="s">
        <v>55</v>
      </c>
      <c r="D681">
        <v>4</v>
      </c>
      <c r="E681" s="26">
        <f t="shared" si="131"/>
        <v>46273.84375</v>
      </c>
      <c r="F681" s="26">
        <f t="shared" si="132"/>
        <v>46273.822916666664</v>
      </c>
      <c r="G681">
        <f t="shared" si="133"/>
        <v>1</v>
      </c>
      <c r="H681">
        <f t="shared" si="134"/>
        <v>26</v>
      </c>
      <c r="I681" s="27">
        <f t="shared" si="135"/>
        <v>0</v>
      </c>
      <c r="J681" s="28" t="str">
        <f t="shared" si="136"/>
        <v>NULL</v>
      </c>
      <c r="K681" s="29" t="str">
        <f t="shared" si="137"/>
        <v>NULL</v>
      </c>
      <c r="L681" s="26" t="str">
        <f t="shared" si="138"/>
        <v/>
      </c>
      <c r="M681" t="str">
        <f t="shared" si="139"/>
        <v>UNKNOWN - NO RATE</v>
      </c>
      <c r="N681" s="28" t="str">
        <f t="shared" si="140"/>
        <v>NULL</v>
      </c>
      <c r="O681" t="str">
        <f t="shared" si="141"/>
        <v/>
      </c>
      <c r="P681" t="str">
        <f t="shared" si="142"/>
        <v/>
      </c>
      <c r="Q681" s="10" t="s">
        <v>155</v>
      </c>
      <c r="R681" s="10"/>
      <c r="S681" s="16">
        <v>0</v>
      </c>
      <c r="T681" s="13"/>
      <c r="U681" s="14"/>
      <c r="V681" s="11"/>
      <c r="W681" s="10" t="s">
        <v>155</v>
      </c>
      <c r="X681" s="29"/>
      <c r="AA681" t="s">
        <v>331</v>
      </c>
      <c r="AB681">
        <v>0</v>
      </c>
      <c r="AI681" t="s">
        <v>155</v>
      </c>
      <c r="AQ681" t="s">
        <v>155</v>
      </c>
      <c r="AR681" t="s">
        <v>333</v>
      </c>
    </row>
    <row r="682" spans="1:44" ht="15" customHeight="1" x14ac:dyDescent="0.35">
      <c r="A682">
        <v>4</v>
      </c>
      <c r="B682" s="26">
        <f t="shared" si="130"/>
        <v>46273.708333333343</v>
      </c>
      <c r="C682" t="s">
        <v>55</v>
      </c>
      <c r="D682">
        <v>5</v>
      </c>
      <c r="E682" s="26">
        <f t="shared" si="131"/>
        <v>46273.84375</v>
      </c>
      <c r="F682" s="26">
        <f t="shared" si="132"/>
        <v>46273.822916666664</v>
      </c>
      <c r="G682">
        <f t="shared" si="133"/>
        <v>1</v>
      </c>
      <c r="H682">
        <f t="shared" si="134"/>
        <v>10</v>
      </c>
      <c r="I682" s="27">
        <f t="shared" si="135"/>
        <v>0</v>
      </c>
      <c r="J682" s="28" t="str">
        <f t="shared" si="136"/>
        <v>NULL</v>
      </c>
      <c r="K682" s="29" t="str">
        <f t="shared" si="137"/>
        <v>NULL</v>
      </c>
      <c r="L682" s="26" t="str">
        <f t="shared" si="138"/>
        <v/>
      </c>
      <c r="M682" t="str">
        <f t="shared" si="139"/>
        <v>UNKNOWN - NO RATE</v>
      </c>
      <c r="N682" s="28" t="str">
        <f t="shared" si="140"/>
        <v>NULL</v>
      </c>
      <c r="O682" t="str">
        <f t="shared" si="141"/>
        <v/>
      </c>
      <c r="P682" t="str">
        <f t="shared" si="142"/>
        <v/>
      </c>
      <c r="Q682" s="10" t="s">
        <v>155</v>
      </c>
      <c r="R682" s="10"/>
      <c r="S682" s="16">
        <v>0</v>
      </c>
      <c r="T682" s="13"/>
      <c r="U682" s="14"/>
      <c r="V682" s="11"/>
      <c r="W682" s="10" t="s">
        <v>155</v>
      </c>
      <c r="X682" s="29"/>
      <c r="AA682" t="s">
        <v>331</v>
      </c>
      <c r="AB682">
        <v>0</v>
      </c>
      <c r="AI682" t="s">
        <v>155</v>
      </c>
      <c r="AQ682" t="s">
        <v>155</v>
      </c>
      <c r="AR682" t="s">
        <v>333</v>
      </c>
    </row>
    <row r="683" spans="1:44" ht="15" customHeight="1" x14ac:dyDescent="0.35">
      <c r="A683">
        <v>4</v>
      </c>
      <c r="B683" s="26">
        <f t="shared" si="130"/>
        <v>46273.708333333343</v>
      </c>
      <c r="C683" t="s">
        <v>55</v>
      </c>
      <c r="D683">
        <v>6</v>
      </c>
      <c r="E683" s="26">
        <f t="shared" si="131"/>
        <v>46273.84375</v>
      </c>
      <c r="F683" s="26">
        <f t="shared" si="132"/>
        <v>46273.822916666664</v>
      </c>
      <c r="G683">
        <f t="shared" si="133"/>
        <v>0</v>
      </c>
      <c r="H683">
        <f t="shared" si="134"/>
        <v>0</v>
      </c>
      <c r="I683" s="27">
        <f t="shared" si="135"/>
        <v>0</v>
      </c>
      <c r="J683" s="28" t="str">
        <f t="shared" si="136"/>
        <v>NULL</v>
      </c>
      <c r="K683" s="29" t="str">
        <f t="shared" si="137"/>
        <v/>
      </c>
      <c r="L683" s="26" t="str">
        <f t="shared" si="138"/>
        <v/>
      </c>
      <c r="M683" t="str">
        <f t="shared" si="139"/>
        <v/>
      </c>
      <c r="N683" s="28" t="str">
        <f t="shared" si="140"/>
        <v>NULL</v>
      </c>
      <c r="O683" t="str">
        <f t="shared" si="141"/>
        <v/>
      </c>
      <c r="P683" t="str">
        <f t="shared" si="142"/>
        <v/>
      </c>
      <c r="Q683" s="10"/>
      <c r="R683" s="10"/>
      <c r="S683" s="16">
        <v>0</v>
      </c>
      <c r="T683" s="13"/>
      <c r="U683" s="14"/>
      <c r="V683" s="11"/>
      <c r="W683" s="10"/>
      <c r="X683" s="29"/>
      <c r="AA683" t="s">
        <v>331</v>
      </c>
      <c r="AB683">
        <v>0</v>
      </c>
      <c r="AR683" t="s">
        <v>333</v>
      </c>
    </row>
    <row r="684" spans="1:44" ht="15" customHeight="1" x14ac:dyDescent="0.35">
      <c r="A684">
        <v>4</v>
      </c>
      <c r="B684" s="26">
        <f t="shared" si="130"/>
        <v>46273.708333333343</v>
      </c>
      <c r="C684" t="s">
        <v>56</v>
      </c>
      <c r="D684">
        <v>1</v>
      </c>
      <c r="E684" s="26">
        <f t="shared" si="131"/>
        <v>46273.84375</v>
      </c>
      <c r="F684" s="26">
        <f t="shared" si="132"/>
        <v>46273.822916666664</v>
      </c>
      <c r="G684">
        <f t="shared" si="133"/>
        <v>3</v>
      </c>
      <c r="H684">
        <f t="shared" si="134"/>
        <v>37</v>
      </c>
      <c r="I684" s="27">
        <f t="shared" si="135"/>
        <v>3</v>
      </c>
      <c r="J684" s="28">
        <f t="shared" si="136"/>
        <v>143.33595771004386</v>
      </c>
      <c r="K684" s="29">
        <f t="shared" si="137"/>
        <v>1.0755617022389622E-2</v>
      </c>
      <c r="L684" s="26">
        <f t="shared" si="138"/>
        <v>46273.719088950369</v>
      </c>
      <c r="M684" t="str">
        <f t="shared" si="139"/>
        <v>YES</v>
      </c>
      <c r="N684" s="28">
        <f t="shared" si="140"/>
        <v>47.778652570014621</v>
      </c>
      <c r="O684" t="str">
        <f t="shared" si="141"/>
        <v/>
      </c>
      <c r="P684" t="str">
        <f t="shared" si="142"/>
        <v/>
      </c>
      <c r="Q684" s="10" t="s">
        <v>151</v>
      </c>
      <c r="R684" s="10"/>
      <c r="S684" s="16">
        <v>3</v>
      </c>
      <c r="T684" s="13">
        <v>143.33595771004391</v>
      </c>
      <c r="U684" s="14">
        <v>1.075561702546296E-2</v>
      </c>
      <c r="V684" s="11">
        <v>46273.719088950362</v>
      </c>
      <c r="W684" s="10" t="s">
        <v>151</v>
      </c>
      <c r="X684" s="29">
        <v>0</v>
      </c>
      <c r="AA684" t="s">
        <v>331</v>
      </c>
      <c r="AB684">
        <v>3</v>
      </c>
      <c r="AC684">
        <v>50.869565217391298</v>
      </c>
      <c r="AD684">
        <v>278.62407862407861</v>
      </c>
      <c r="AE684" s="54">
        <v>5.5331422685185186E-3</v>
      </c>
      <c r="AF684" s="54">
        <v>3.0306267800925931E-2</v>
      </c>
      <c r="AG684" s="53">
        <v>46273.713866475598</v>
      </c>
      <c r="AH684" s="53">
        <v>46273.738639601142</v>
      </c>
      <c r="AI684" t="s">
        <v>151</v>
      </c>
      <c r="AL684">
        <v>50.869565217391298</v>
      </c>
      <c r="AM684">
        <v>278.62407862407861</v>
      </c>
      <c r="AN684" s="54">
        <v>5.5331422685185186E-3</v>
      </c>
      <c r="AO684" s="54">
        <v>3.0306267800925931E-2</v>
      </c>
      <c r="AP684" s="53">
        <v>46273.738639601142</v>
      </c>
      <c r="AQ684" t="s">
        <v>151</v>
      </c>
      <c r="AR684" t="s">
        <v>334</v>
      </c>
    </row>
    <row r="685" spans="1:44" ht="15" customHeight="1" x14ac:dyDescent="0.35">
      <c r="A685">
        <v>4</v>
      </c>
      <c r="B685" s="26">
        <f t="shared" si="130"/>
        <v>46273.708333333343</v>
      </c>
      <c r="C685" t="s">
        <v>56</v>
      </c>
      <c r="D685">
        <v>2</v>
      </c>
      <c r="E685" s="26">
        <f t="shared" si="131"/>
        <v>46273.84375</v>
      </c>
      <c r="F685" s="26">
        <f t="shared" si="132"/>
        <v>46273.822916666664</v>
      </c>
      <c r="G685">
        <f t="shared" si="133"/>
        <v>0</v>
      </c>
      <c r="H685">
        <f t="shared" si="134"/>
        <v>14</v>
      </c>
      <c r="I685" s="27">
        <f t="shared" si="135"/>
        <v>1</v>
      </c>
      <c r="J685" s="28">
        <f t="shared" si="136"/>
        <v>0</v>
      </c>
      <c r="K685" s="29" t="str">
        <f t="shared" si="137"/>
        <v/>
      </c>
      <c r="L685" s="26" t="str">
        <f t="shared" si="138"/>
        <v/>
      </c>
      <c r="M685" t="str">
        <f t="shared" si="139"/>
        <v/>
      </c>
      <c r="N685" s="28" t="str">
        <f t="shared" si="140"/>
        <v>NULL</v>
      </c>
      <c r="O685" t="str">
        <f t="shared" si="141"/>
        <v/>
      </c>
      <c r="P685" t="str">
        <f t="shared" si="142"/>
        <v/>
      </c>
      <c r="Q685" s="10"/>
      <c r="R685" s="10"/>
      <c r="S685" s="16">
        <v>1</v>
      </c>
      <c r="T685" s="13">
        <v>0</v>
      </c>
      <c r="U685" s="14"/>
      <c r="V685" s="11"/>
      <c r="W685" s="10"/>
      <c r="X685" s="29"/>
      <c r="AA685" t="s">
        <v>331</v>
      </c>
      <c r="AB685">
        <v>0</v>
      </c>
      <c r="AR685" t="s">
        <v>333</v>
      </c>
    </row>
    <row r="686" spans="1:44" ht="15" customHeight="1" x14ac:dyDescent="0.35">
      <c r="A686">
        <v>4</v>
      </c>
      <c r="B686" s="26">
        <f t="shared" si="130"/>
        <v>46273.708333333343</v>
      </c>
      <c r="C686" t="s">
        <v>56</v>
      </c>
      <c r="D686">
        <v>3</v>
      </c>
      <c r="E686" s="26">
        <f t="shared" si="131"/>
        <v>46273.84375</v>
      </c>
      <c r="F686" s="26">
        <f t="shared" si="132"/>
        <v>46273.822916666664</v>
      </c>
      <c r="G686">
        <f t="shared" si="133"/>
        <v>0</v>
      </c>
      <c r="H686">
        <f t="shared" si="134"/>
        <v>29</v>
      </c>
      <c r="I686" s="27">
        <f t="shared" si="135"/>
        <v>0</v>
      </c>
      <c r="J686" s="28" t="str">
        <f t="shared" si="136"/>
        <v>NULL</v>
      </c>
      <c r="K686" s="29" t="str">
        <f t="shared" si="137"/>
        <v/>
      </c>
      <c r="L686" s="26" t="str">
        <f t="shared" si="138"/>
        <v/>
      </c>
      <c r="M686" t="str">
        <f t="shared" si="139"/>
        <v/>
      </c>
      <c r="N686" s="28" t="str">
        <f t="shared" si="140"/>
        <v>NULL</v>
      </c>
      <c r="O686" t="str">
        <f t="shared" si="141"/>
        <v/>
      </c>
      <c r="P686" t="str">
        <f t="shared" si="142"/>
        <v/>
      </c>
      <c r="Q686" s="10"/>
      <c r="R686" s="10"/>
      <c r="S686" s="16">
        <v>0</v>
      </c>
      <c r="T686" s="13"/>
      <c r="U686" s="14"/>
      <c r="V686" s="11"/>
      <c r="W686" s="10"/>
      <c r="X686" s="29"/>
      <c r="AA686" t="s">
        <v>331</v>
      </c>
      <c r="AB686">
        <v>0</v>
      </c>
      <c r="AR686" t="s">
        <v>333</v>
      </c>
    </row>
    <row r="687" spans="1:44" ht="15" customHeight="1" x14ac:dyDescent="0.35">
      <c r="A687">
        <v>4</v>
      </c>
      <c r="B687" s="26">
        <f t="shared" si="130"/>
        <v>46273.708333333343</v>
      </c>
      <c r="C687" t="s">
        <v>56</v>
      </c>
      <c r="D687">
        <v>4</v>
      </c>
      <c r="E687" s="26">
        <f t="shared" si="131"/>
        <v>46273.84375</v>
      </c>
      <c r="F687" s="26">
        <f t="shared" si="132"/>
        <v>46273.822916666664</v>
      </c>
      <c r="G687">
        <f t="shared" si="133"/>
        <v>0</v>
      </c>
      <c r="H687">
        <f t="shared" si="134"/>
        <v>26</v>
      </c>
      <c r="I687" s="27">
        <f t="shared" si="135"/>
        <v>0</v>
      </c>
      <c r="J687" s="28" t="str">
        <f t="shared" si="136"/>
        <v>NULL</v>
      </c>
      <c r="K687" s="29" t="str">
        <f t="shared" si="137"/>
        <v/>
      </c>
      <c r="L687" s="26" t="str">
        <f t="shared" si="138"/>
        <v/>
      </c>
      <c r="M687" t="str">
        <f t="shared" si="139"/>
        <v/>
      </c>
      <c r="N687" s="28" t="str">
        <f t="shared" si="140"/>
        <v>NULL</v>
      </c>
      <c r="O687" t="str">
        <f t="shared" si="141"/>
        <v/>
      </c>
      <c r="P687" t="str">
        <f t="shared" si="142"/>
        <v/>
      </c>
      <c r="Q687" s="10"/>
      <c r="R687" s="10"/>
      <c r="S687" s="16">
        <v>0</v>
      </c>
      <c r="T687" s="13"/>
      <c r="U687" s="14"/>
      <c r="V687" s="11"/>
      <c r="W687" s="10"/>
      <c r="X687" s="29"/>
      <c r="AA687" t="s">
        <v>331</v>
      </c>
      <c r="AB687">
        <v>0</v>
      </c>
      <c r="AR687" t="s">
        <v>333</v>
      </c>
    </row>
    <row r="688" spans="1:44" ht="15" customHeight="1" x14ac:dyDescent="0.35">
      <c r="A688">
        <v>4</v>
      </c>
      <c r="B688" s="26">
        <f t="shared" si="130"/>
        <v>46273.708333333343</v>
      </c>
      <c r="C688" t="s">
        <v>56</v>
      </c>
      <c r="D688">
        <v>5</v>
      </c>
      <c r="E688" s="26">
        <f t="shared" si="131"/>
        <v>46273.84375</v>
      </c>
      <c r="F688" s="26">
        <f t="shared" si="132"/>
        <v>46273.822916666664</v>
      </c>
      <c r="G688">
        <f t="shared" si="133"/>
        <v>0</v>
      </c>
      <c r="H688">
        <f t="shared" si="134"/>
        <v>10</v>
      </c>
      <c r="I688" s="27">
        <f t="shared" si="135"/>
        <v>0</v>
      </c>
      <c r="J688" s="28" t="str">
        <f t="shared" si="136"/>
        <v>NULL</v>
      </c>
      <c r="K688" s="29" t="str">
        <f t="shared" si="137"/>
        <v/>
      </c>
      <c r="L688" s="26" t="str">
        <f t="shared" si="138"/>
        <v/>
      </c>
      <c r="M688" t="str">
        <f t="shared" si="139"/>
        <v/>
      </c>
      <c r="N688" s="28" t="str">
        <f t="shared" si="140"/>
        <v>NULL</v>
      </c>
      <c r="O688" t="str">
        <f t="shared" si="141"/>
        <v/>
      </c>
      <c r="P688" t="str">
        <f t="shared" si="142"/>
        <v/>
      </c>
      <c r="Q688" s="10"/>
      <c r="R688" s="10"/>
      <c r="S688" s="16">
        <v>0</v>
      </c>
      <c r="T688" s="13"/>
      <c r="U688" s="14"/>
      <c r="V688" s="11"/>
      <c r="W688" s="10"/>
      <c r="X688" s="29"/>
      <c r="AA688" t="s">
        <v>331</v>
      </c>
      <c r="AB688">
        <v>0</v>
      </c>
      <c r="AR688" t="s">
        <v>333</v>
      </c>
    </row>
    <row r="689" spans="1:44" ht="15" customHeight="1" x14ac:dyDescent="0.35">
      <c r="A689">
        <v>4</v>
      </c>
      <c r="B689" s="26">
        <f t="shared" si="130"/>
        <v>46273.708333333343</v>
      </c>
      <c r="C689" t="s">
        <v>56</v>
      </c>
      <c r="D689">
        <v>6</v>
      </c>
      <c r="E689" s="26">
        <f t="shared" si="131"/>
        <v>46273.84375</v>
      </c>
      <c r="F689" s="26">
        <f t="shared" si="132"/>
        <v>46273.822916666664</v>
      </c>
      <c r="G689">
        <f t="shared" si="133"/>
        <v>0</v>
      </c>
      <c r="H689">
        <f t="shared" si="134"/>
        <v>0</v>
      </c>
      <c r="I689" s="27">
        <f t="shared" si="135"/>
        <v>0</v>
      </c>
      <c r="J689" s="28" t="str">
        <f t="shared" si="136"/>
        <v>NULL</v>
      </c>
      <c r="K689" s="29" t="str">
        <f t="shared" si="137"/>
        <v/>
      </c>
      <c r="L689" s="26" t="str">
        <f t="shared" si="138"/>
        <v/>
      </c>
      <c r="M689" t="str">
        <f t="shared" si="139"/>
        <v/>
      </c>
      <c r="N689" s="28" t="str">
        <f t="shared" si="140"/>
        <v>NULL</v>
      </c>
      <c r="O689" t="str">
        <f t="shared" si="141"/>
        <v/>
      </c>
      <c r="P689" t="str">
        <f t="shared" si="142"/>
        <v/>
      </c>
      <c r="Q689" s="10"/>
      <c r="R689" s="10"/>
      <c r="S689" s="16">
        <v>0</v>
      </c>
      <c r="T689" s="13"/>
      <c r="U689" s="14"/>
      <c r="V689" s="11"/>
      <c r="W689" s="10"/>
      <c r="X689" s="29"/>
      <c r="AA689" t="s">
        <v>331</v>
      </c>
      <c r="AB689">
        <v>0</v>
      </c>
      <c r="AR689" t="s">
        <v>333</v>
      </c>
    </row>
    <row r="690" spans="1:44" ht="15" customHeight="1" x14ac:dyDescent="0.35">
      <c r="A690">
        <v>4</v>
      </c>
      <c r="B690" s="26">
        <f t="shared" si="130"/>
        <v>46273.708333333343</v>
      </c>
      <c r="C690" t="s">
        <v>57</v>
      </c>
      <c r="D690">
        <v>1</v>
      </c>
      <c r="E690" s="26">
        <f t="shared" si="131"/>
        <v>46273.84375</v>
      </c>
      <c r="F690" s="26">
        <f t="shared" si="132"/>
        <v>46273.822916666664</v>
      </c>
      <c r="G690">
        <f t="shared" si="133"/>
        <v>5</v>
      </c>
      <c r="H690">
        <f t="shared" si="134"/>
        <v>37</v>
      </c>
      <c r="I690" s="27">
        <f t="shared" si="135"/>
        <v>3</v>
      </c>
      <c r="J690" s="28">
        <f t="shared" si="136"/>
        <v>143.33595771004386</v>
      </c>
      <c r="K690" s="29">
        <f t="shared" si="137"/>
        <v>1.0755617022389622E-2</v>
      </c>
      <c r="L690" s="26">
        <f t="shared" si="138"/>
        <v>46273.719088950369</v>
      </c>
      <c r="M690" t="str">
        <f t="shared" si="139"/>
        <v>YES</v>
      </c>
      <c r="N690" s="28">
        <f t="shared" si="140"/>
        <v>47.778652570014621</v>
      </c>
      <c r="O690" t="str">
        <f t="shared" si="141"/>
        <v/>
      </c>
      <c r="P690" t="str">
        <f t="shared" si="142"/>
        <v/>
      </c>
      <c r="Q690" s="10" t="s">
        <v>151</v>
      </c>
      <c r="R690" s="10"/>
      <c r="S690" s="16">
        <v>3</v>
      </c>
      <c r="T690" s="13">
        <v>143.33595771004391</v>
      </c>
      <c r="U690" s="14">
        <v>1.075561702546296E-2</v>
      </c>
      <c r="V690" s="11">
        <v>46273.719088950362</v>
      </c>
      <c r="W690" s="10" t="s">
        <v>151</v>
      </c>
      <c r="X690" s="29">
        <v>0</v>
      </c>
      <c r="AA690" t="s">
        <v>331</v>
      </c>
      <c r="AB690">
        <v>3</v>
      </c>
      <c r="AC690">
        <v>50.869565217391298</v>
      </c>
      <c r="AD690">
        <v>278.62407862407861</v>
      </c>
      <c r="AE690" s="54">
        <v>5.5331422685185186E-3</v>
      </c>
      <c r="AF690" s="54">
        <v>3.0306267800925931E-2</v>
      </c>
      <c r="AG690" s="53">
        <v>46273.713866475598</v>
      </c>
      <c r="AH690" s="53">
        <v>46273.738639601142</v>
      </c>
      <c r="AI690" t="s">
        <v>151</v>
      </c>
      <c r="AL690">
        <v>50.869565217391298</v>
      </c>
      <c r="AM690">
        <v>278.62407862407861</v>
      </c>
      <c r="AN690" s="54">
        <v>5.5331422685185186E-3</v>
      </c>
      <c r="AO690" s="54">
        <v>3.0306267800925931E-2</v>
      </c>
      <c r="AP690" s="53">
        <v>46273.738639601142</v>
      </c>
      <c r="AQ690" t="s">
        <v>151</v>
      </c>
      <c r="AR690" t="s">
        <v>334</v>
      </c>
    </row>
    <row r="691" spans="1:44" ht="15" customHeight="1" x14ac:dyDescent="0.35">
      <c r="A691">
        <v>4</v>
      </c>
      <c r="B691" s="26">
        <f t="shared" si="130"/>
        <v>46273.708333333343</v>
      </c>
      <c r="C691" t="s">
        <v>57</v>
      </c>
      <c r="D691">
        <v>2</v>
      </c>
      <c r="E691" s="26">
        <f t="shared" si="131"/>
        <v>46273.84375</v>
      </c>
      <c r="F691" s="26">
        <f t="shared" si="132"/>
        <v>46273.822916666664</v>
      </c>
      <c r="G691">
        <f t="shared" si="133"/>
        <v>3</v>
      </c>
      <c r="H691">
        <f t="shared" si="134"/>
        <v>14</v>
      </c>
      <c r="I691" s="27">
        <f t="shared" si="135"/>
        <v>1</v>
      </c>
      <c r="J691" s="28">
        <f t="shared" si="136"/>
        <v>0</v>
      </c>
      <c r="K691" s="29" t="str">
        <f t="shared" si="137"/>
        <v>NULL</v>
      </c>
      <c r="L691" s="26" t="str">
        <f t="shared" si="138"/>
        <v/>
      </c>
      <c r="M691" t="str">
        <f t="shared" si="139"/>
        <v>UNKNOWN - NO RATE</v>
      </c>
      <c r="N691" s="28" t="str">
        <f t="shared" si="140"/>
        <v>NULL</v>
      </c>
      <c r="O691" t="str">
        <f t="shared" si="141"/>
        <v/>
      </c>
      <c r="P691" t="str">
        <f t="shared" si="142"/>
        <v/>
      </c>
      <c r="Q691" s="10" t="s">
        <v>155</v>
      </c>
      <c r="R691" s="10"/>
      <c r="S691" s="16">
        <v>1</v>
      </c>
      <c r="T691" s="13">
        <v>0</v>
      </c>
      <c r="U691" s="14"/>
      <c r="V691" s="11"/>
      <c r="W691" s="10" t="s">
        <v>155</v>
      </c>
      <c r="X691" s="29"/>
      <c r="AA691" t="s">
        <v>331</v>
      </c>
      <c r="AB691">
        <v>0</v>
      </c>
      <c r="AI691" t="s">
        <v>155</v>
      </c>
      <c r="AQ691" t="s">
        <v>155</v>
      </c>
      <c r="AR691" t="s">
        <v>333</v>
      </c>
    </row>
    <row r="692" spans="1:44" ht="15" customHeight="1" x14ac:dyDescent="0.35">
      <c r="A692">
        <v>4</v>
      </c>
      <c r="B692" s="26">
        <f t="shared" si="130"/>
        <v>46273.708333333343</v>
      </c>
      <c r="C692" t="s">
        <v>57</v>
      </c>
      <c r="D692">
        <v>3</v>
      </c>
      <c r="E692" s="26">
        <f t="shared" si="131"/>
        <v>46273.84375</v>
      </c>
      <c r="F692" s="26">
        <f t="shared" si="132"/>
        <v>46273.822916666664</v>
      </c>
      <c r="G692">
        <f t="shared" si="133"/>
        <v>4</v>
      </c>
      <c r="H692">
        <f t="shared" si="134"/>
        <v>29</v>
      </c>
      <c r="I692" s="27">
        <f t="shared" si="135"/>
        <v>0</v>
      </c>
      <c r="J692" s="28" t="str">
        <f t="shared" si="136"/>
        <v>NULL</v>
      </c>
      <c r="K692" s="29" t="str">
        <f t="shared" si="137"/>
        <v>NULL</v>
      </c>
      <c r="L692" s="26" t="str">
        <f t="shared" si="138"/>
        <v/>
      </c>
      <c r="M692" t="str">
        <f t="shared" si="139"/>
        <v>UNKNOWN - NO RATE</v>
      </c>
      <c r="N692" s="28" t="str">
        <f t="shared" si="140"/>
        <v>NULL</v>
      </c>
      <c r="O692" t="str">
        <f t="shared" si="141"/>
        <v/>
      </c>
      <c r="P692" t="str">
        <f t="shared" si="142"/>
        <v/>
      </c>
      <c r="Q692" s="10" t="s">
        <v>155</v>
      </c>
      <c r="R692" s="10"/>
      <c r="S692" s="16">
        <v>0</v>
      </c>
      <c r="T692" s="13"/>
      <c r="U692" s="14"/>
      <c r="V692" s="11"/>
      <c r="W692" s="10" t="s">
        <v>155</v>
      </c>
      <c r="X692" s="29"/>
      <c r="AA692" t="s">
        <v>331</v>
      </c>
      <c r="AB692">
        <v>0</v>
      </c>
      <c r="AI692" t="s">
        <v>155</v>
      </c>
      <c r="AQ692" t="s">
        <v>155</v>
      </c>
      <c r="AR692" t="s">
        <v>333</v>
      </c>
    </row>
    <row r="693" spans="1:44" ht="15" customHeight="1" x14ac:dyDescent="0.35">
      <c r="A693">
        <v>4</v>
      </c>
      <c r="B693" s="26">
        <f t="shared" si="130"/>
        <v>46273.708333333343</v>
      </c>
      <c r="C693" t="s">
        <v>57</v>
      </c>
      <c r="D693">
        <v>4</v>
      </c>
      <c r="E693" s="26">
        <f t="shared" si="131"/>
        <v>46273.84375</v>
      </c>
      <c r="F693" s="26">
        <f t="shared" si="132"/>
        <v>46273.822916666664</v>
      </c>
      <c r="G693">
        <f t="shared" si="133"/>
        <v>6</v>
      </c>
      <c r="H693">
        <f t="shared" si="134"/>
        <v>26</v>
      </c>
      <c r="I693" s="27">
        <f t="shared" si="135"/>
        <v>0</v>
      </c>
      <c r="J693" s="28" t="str">
        <f t="shared" si="136"/>
        <v>NULL</v>
      </c>
      <c r="K693" s="29" t="str">
        <f t="shared" si="137"/>
        <v>NULL</v>
      </c>
      <c r="L693" s="26" t="str">
        <f t="shared" si="138"/>
        <v/>
      </c>
      <c r="M693" t="str">
        <f t="shared" si="139"/>
        <v>UNKNOWN - NO RATE</v>
      </c>
      <c r="N693" s="28" t="str">
        <f t="shared" si="140"/>
        <v>NULL</v>
      </c>
      <c r="O693" t="str">
        <f t="shared" si="141"/>
        <v/>
      </c>
      <c r="P693" t="str">
        <f t="shared" si="142"/>
        <v/>
      </c>
      <c r="Q693" s="10" t="s">
        <v>155</v>
      </c>
      <c r="R693" s="10"/>
      <c r="S693" s="16">
        <v>0</v>
      </c>
      <c r="T693" s="13"/>
      <c r="U693" s="14"/>
      <c r="V693" s="11"/>
      <c r="W693" s="10" t="s">
        <v>155</v>
      </c>
      <c r="X693" s="29"/>
      <c r="AA693" t="s">
        <v>331</v>
      </c>
      <c r="AB693">
        <v>0</v>
      </c>
      <c r="AI693" t="s">
        <v>155</v>
      </c>
      <c r="AQ693" t="s">
        <v>155</v>
      </c>
      <c r="AR693" t="s">
        <v>333</v>
      </c>
    </row>
    <row r="694" spans="1:44" ht="15" customHeight="1" x14ac:dyDescent="0.35">
      <c r="A694">
        <v>4</v>
      </c>
      <c r="B694" s="26">
        <f t="shared" si="130"/>
        <v>46273.708333333343</v>
      </c>
      <c r="C694" t="s">
        <v>57</v>
      </c>
      <c r="D694">
        <v>5</v>
      </c>
      <c r="E694" s="26">
        <f t="shared" si="131"/>
        <v>46273.84375</v>
      </c>
      <c r="F694" s="26">
        <f t="shared" si="132"/>
        <v>46273.822916666664</v>
      </c>
      <c r="G694">
        <f t="shared" si="133"/>
        <v>1</v>
      </c>
      <c r="H694">
        <f t="shared" si="134"/>
        <v>10</v>
      </c>
      <c r="I694" s="27">
        <f t="shared" si="135"/>
        <v>0</v>
      </c>
      <c r="J694" s="28" t="str">
        <f t="shared" si="136"/>
        <v>NULL</v>
      </c>
      <c r="K694" s="29" t="str">
        <f t="shared" si="137"/>
        <v>NULL</v>
      </c>
      <c r="L694" s="26" t="str">
        <f t="shared" si="138"/>
        <v/>
      </c>
      <c r="M694" t="str">
        <f t="shared" si="139"/>
        <v>UNKNOWN - NO RATE</v>
      </c>
      <c r="N694" s="28" t="str">
        <f t="shared" si="140"/>
        <v>NULL</v>
      </c>
      <c r="O694" t="str">
        <f t="shared" si="141"/>
        <v/>
      </c>
      <c r="P694" t="str">
        <f t="shared" si="142"/>
        <v/>
      </c>
      <c r="Q694" s="10" t="s">
        <v>155</v>
      </c>
      <c r="R694" s="10"/>
      <c r="S694" s="16">
        <v>0</v>
      </c>
      <c r="T694" s="13"/>
      <c r="U694" s="14"/>
      <c r="V694" s="11"/>
      <c r="W694" s="10" t="s">
        <v>155</v>
      </c>
      <c r="X694" s="29"/>
      <c r="AA694" t="s">
        <v>331</v>
      </c>
      <c r="AB694">
        <v>0</v>
      </c>
      <c r="AI694" t="s">
        <v>155</v>
      </c>
      <c r="AQ694" t="s">
        <v>155</v>
      </c>
      <c r="AR694" t="s">
        <v>333</v>
      </c>
    </row>
    <row r="695" spans="1:44" ht="15" customHeight="1" x14ac:dyDescent="0.35">
      <c r="A695">
        <v>4</v>
      </c>
      <c r="B695" s="26">
        <f t="shared" si="130"/>
        <v>46273.708333333343</v>
      </c>
      <c r="C695" t="s">
        <v>57</v>
      </c>
      <c r="D695">
        <v>6</v>
      </c>
      <c r="E695" s="26">
        <f t="shared" si="131"/>
        <v>46273.84375</v>
      </c>
      <c r="F695" s="26">
        <f t="shared" si="132"/>
        <v>46273.822916666664</v>
      </c>
      <c r="G695">
        <f t="shared" si="133"/>
        <v>0</v>
      </c>
      <c r="H695">
        <f t="shared" si="134"/>
        <v>0</v>
      </c>
      <c r="I695" s="27">
        <f t="shared" si="135"/>
        <v>0</v>
      </c>
      <c r="J695" s="28" t="str">
        <f t="shared" si="136"/>
        <v>NULL</v>
      </c>
      <c r="K695" s="29" t="str">
        <f t="shared" si="137"/>
        <v/>
      </c>
      <c r="L695" s="26" t="str">
        <f t="shared" si="138"/>
        <v/>
      </c>
      <c r="M695" t="str">
        <f t="shared" si="139"/>
        <v/>
      </c>
      <c r="N695" s="28" t="str">
        <f t="shared" si="140"/>
        <v>NULL</v>
      </c>
      <c r="O695" t="str">
        <f t="shared" si="141"/>
        <v/>
      </c>
      <c r="P695" t="str">
        <f t="shared" si="142"/>
        <v/>
      </c>
      <c r="Q695" s="10"/>
      <c r="R695" s="10"/>
      <c r="S695" s="16">
        <v>0</v>
      </c>
      <c r="T695" s="13"/>
      <c r="U695" s="14"/>
      <c r="V695" s="11"/>
      <c r="W695" s="10"/>
      <c r="X695" s="29"/>
      <c r="AA695" t="s">
        <v>331</v>
      </c>
      <c r="AB695">
        <v>0</v>
      </c>
      <c r="AR695" t="s">
        <v>333</v>
      </c>
    </row>
    <row r="696" spans="1:44" ht="15" customHeight="1" x14ac:dyDescent="0.35">
      <c r="A696">
        <v>4</v>
      </c>
      <c r="B696" s="26">
        <f t="shared" si="130"/>
        <v>46273.708333333343</v>
      </c>
      <c r="C696" t="s">
        <v>58</v>
      </c>
      <c r="D696">
        <v>1</v>
      </c>
      <c r="E696" s="26">
        <f t="shared" si="131"/>
        <v>46273.854166666657</v>
      </c>
      <c r="F696" s="26">
        <f t="shared" si="132"/>
        <v>46273.833333333321</v>
      </c>
      <c r="G696">
        <f t="shared" si="133"/>
        <v>0</v>
      </c>
      <c r="H696">
        <f t="shared" si="134"/>
        <v>104</v>
      </c>
      <c r="I696" s="27">
        <f t="shared" si="135"/>
        <v>3</v>
      </c>
      <c r="J696" s="28">
        <f t="shared" si="136"/>
        <v>143.33595771004386</v>
      </c>
      <c r="K696" s="29" t="str">
        <f t="shared" si="137"/>
        <v/>
      </c>
      <c r="L696" s="26" t="str">
        <f t="shared" si="138"/>
        <v/>
      </c>
      <c r="M696" t="str">
        <f t="shared" si="139"/>
        <v/>
      </c>
      <c r="N696" s="28">
        <f t="shared" si="140"/>
        <v>47.778652570014621</v>
      </c>
      <c r="O696" t="str">
        <f t="shared" si="141"/>
        <v/>
      </c>
      <c r="P696" t="str">
        <f t="shared" si="142"/>
        <v/>
      </c>
      <c r="Q696" s="10"/>
      <c r="R696" s="10"/>
      <c r="S696" s="16">
        <v>3</v>
      </c>
      <c r="T696" s="13">
        <v>143.33595771004391</v>
      </c>
      <c r="U696" s="14"/>
      <c r="V696" s="11"/>
      <c r="W696" s="10"/>
      <c r="X696" s="29"/>
      <c r="AA696" t="s">
        <v>331</v>
      </c>
      <c r="AB696">
        <v>3</v>
      </c>
      <c r="AC696">
        <v>50.869565217391298</v>
      </c>
      <c r="AD696">
        <v>278.62407862407861</v>
      </c>
      <c r="AL696">
        <v>50.869565217391298</v>
      </c>
      <c r="AM696">
        <v>278.62407862407861</v>
      </c>
      <c r="AR696" t="s">
        <v>334</v>
      </c>
    </row>
    <row r="697" spans="1:44" ht="15" customHeight="1" x14ac:dyDescent="0.35">
      <c r="A697">
        <v>4</v>
      </c>
      <c r="B697" s="26">
        <f t="shared" si="130"/>
        <v>46273.708333333343</v>
      </c>
      <c r="C697" t="s">
        <v>58</v>
      </c>
      <c r="D697">
        <v>2</v>
      </c>
      <c r="E697" s="26">
        <f t="shared" si="131"/>
        <v>46273.854166666657</v>
      </c>
      <c r="F697" s="26">
        <f t="shared" si="132"/>
        <v>46273.833333333321</v>
      </c>
      <c r="G697">
        <f t="shared" si="133"/>
        <v>2</v>
      </c>
      <c r="H697">
        <f t="shared" si="134"/>
        <v>30</v>
      </c>
      <c r="I697" s="27">
        <f t="shared" si="135"/>
        <v>1</v>
      </c>
      <c r="J697" s="28">
        <f t="shared" si="136"/>
        <v>0</v>
      </c>
      <c r="K697" s="29" t="str">
        <f t="shared" si="137"/>
        <v>NULL</v>
      </c>
      <c r="L697" s="26" t="str">
        <f t="shared" si="138"/>
        <v/>
      </c>
      <c r="M697" t="str">
        <f t="shared" si="139"/>
        <v>UNKNOWN - NO RATE</v>
      </c>
      <c r="N697" s="28" t="str">
        <f t="shared" si="140"/>
        <v>NULL</v>
      </c>
      <c r="O697" t="str">
        <f t="shared" si="141"/>
        <v/>
      </c>
      <c r="P697" t="str">
        <f t="shared" si="142"/>
        <v/>
      </c>
      <c r="Q697" s="10" t="s">
        <v>155</v>
      </c>
      <c r="R697" s="10"/>
      <c r="S697" s="16">
        <v>1</v>
      </c>
      <c r="T697" s="13">
        <v>0</v>
      </c>
      <c r="U697" s="14"/>
      <c r="V697" s="11"/>
      <c r="W697" s="10" t="s">
        <v>155</v>
      </c>
      <c r="X697" s="29"/>
      <c r="AA697" t="s">
        <v>331</v>
      </c>
      <c r="AB697">
        <v>0</v>
      </c>
      <c r="AI697" t="s">
        <v>155</v>
      </c>
      <c r="AQ697" t="s">
        <v>155</v>
      </c>
      <c r="AR697" t="s">
        <v>333</v>
      </c>
    </row>
    <row r="698" spans="1:44" ht="15" customHeight="1" x14ac:dyDescent="0.35">
      <c r="A698">
        <v>4</v>
      </c>
      <c r="B698" s="26">
        <f t="shared" si="130"/>
        <v>46273.708333333343</v>
      </c>
      <c r="C698" t="s">
        <v>58</v>
      </c>
      <c r="D698">
        <v>3</v>
      </c>
      <c r="E698" s="26">
        <f t="shared" si="131"/>
        <v>46273.854166666657</v>
      </c>
      <c r="F698" s="26">
        <f t="shared" si="132"/>
        <v>46273.833333333321</v>
      </c>
      <c r="G698">
        <f t="shared" si="133"/>
        <v>0</v>
      </c>
      <c r="H698">
        <f t="shared" si="134"/>
        <v>66</v>
      </c>
      <c r="I698" s="27">
        <f t="shared" si="135"/>
        <v>0</v>
      </c>
      <c r="J698" s="28" t="str">
        <f t="shared" si="136"/>
        <v>NULL</v>
      </c>
      <c r="K698" s="29" t="str">
        <f t="shared" si="137"/>
        <v/>
      </c>
      <c r="L698" s="26" t="str">
        <f t="shared" si="138"/>
        <v/>
      </c>
      <c r="M698" t="str">
        <f t="shared" si="139"/>
        <v/>
      </c>
      <c r="N698" s="28" t="str">
        <f t="shared" si="140"/>
        <v>NULL</v>
      </c>
      <c r="O698" t="str">
        <f t="shared" si="141"/>
        <v/>
      </c>
      <c r="P698" t="str">
        <f t="shared" si="142"/>
        <v/>
      </c>
      <c r="Q698" s="10"/>
      <c r="R698" s="10"/>
      <c r="S698" s="16">
        <v>0</v>
      </c>
      <c r="T698" s="13"/>
      <c r="U698" s="14"/>
      <c r="V698" s="11"/>
      <c r="W698" s="10"/>
      <c r="X698" s="29"/>
      <c r="AA698" t="s">
        <v>331</v>
      </c>
      <c r="AB698">
        <v>0</v>
      </c>
      <c r="AR698" t="s">
        <v>333</v>
      </c>
    </row>
    <row r="699" spans="1:44" ht="15" customHeight="1" x14ac:dyDescent="0.35">
      <c r="A699">
        <v>4</v>
      </c>
      <c r="B699" s="26">
        <f t="shared" si="130"/>
        <v>46273.708333333343</v>
      </c>
      <c r="C699" t="s">
        <v>58</v>
      </c>
      <c r="D699">
        <v>4</v>
      </c>
      <c r="E699" s="26">
        <f t="shared" si="131"/>
        <v>46273.854166666657</v>
      </c>
      <c r="F699" s="26">
        <f t="shared" si="132"/>
        <v>46273.833333333321</v>
      </c>
      <c r="G699">
        <f t="shared" si="133"/>
        <v>0</v>
      </c>
      <c r="H699">
        <f t="shared" si="134"/>
        <v>67</v>
      </c>
      <c r="I699" s="27">
        <f t="shared" si="135"/>
        <v>0</v>
      </c>
      <c r="J699" s="28" t="str">
        <f t="shared" si="136"/>
        <v>NULL</v>
      </c>
      <c r="K699" s="29" t="str">
        <f t="shared" si="137"/>
        <v/>
      </c>
      <c r="L699" s="26" t="str">
        <f t="shared" si="138"/>
        <v/>
      </c>
      <c r="M699" t="str">
        <f t="shared" si="139"/>
        <v/>
      </c>
      <c r="N699" s="28" t="str">
        <f t="shared" si="140"/>
        <v>NULL</v>
      </c>
      <c r="O699" t="str">
        <f t="shared" si="141"/>
        <v/>
      </c>
      <c r="P699" t="str">
        <f t="shared" si="142"/>
        <v/>
      </c>
      <c r="Q699" s="10"/>
      <c r="R699" s="10"/>
      <c r="S699" s="16">
        <v>0</v>
      </c>
      <c r="T699" s="13"/>
      <c r="U699" s="14"/>
      <c r="V699" s="11"/>
      <c r="W699" s="10"/>
      <c r="X699" s="29"/>
      <c r="AA699" t="s">
        <v>331</v>
      </c>
      <c r="AB699">
        <v>0</v>
      </c>
      <c r="AR699" t="s">
        <v>333</v>
      </c>
    </row>
    <row r="700" spans="1:44" ht="15" customHeight="1" x14ac:dyDescent="0.35">
      <c r="A700">
        <v>4</v>
      </c>
      <c r="B700" s="26">
        <f t="shared" si="130"/>
        <v>46273.708333333343</v>
      </c>
      <c r="C700" t="s">
        <v>58</v>
      </c>
      <c r="D700">
        <v>5</v>
      </c>
      <c r="E700" s="26">
        <f t="shared" si="131"/>
        <v>46273.854166666657</v>
      </c>
      <c r="F700" s="26">
        <f t="shared" si="132"/>
        <v>46273.833333333321</v>
      </c>
      <c r="G700">
        <f t="shared" si="133"/>
        <v>0</v>
      </c>
      <c r="H700">
        <f t="shared" si="134"/>
        <v>13</v>
      </c>
      <c r="I700" s="27">
        <f t="shared" si="135"/>
        <v>0</v>
      </c>
      <c r="J700" s="28" t="str">
        <f t="shared" si="136"/>
        <v>NULL</v>
      </c>
      <c r="K700" s="29" t="str">
        <f t="shared" si="137"/>
        <v/>
      </c>
      <c r="L700" s="26" t="str">
        <f t="shared" si="138"/>
        <v/>
      </c>
      <c r="M700" t="str">
        <f t="shared" si="139"/>
        <v/>
      </c>
      <c r="N700" s="28" t="str">
        <f t="shared" si="140"/>
        <v>NULL</v>
      </c>
      <c r="O700" t="str">
        <f t="shared" si="141"/>
        <v/>
      </c>
      <c r="P700" t="str">
        <f t="shared" si="142"/>
        <v/>
      </c>
      <c r="Q700" s="10"/>
      <c r="R700" s="10"/>
      <c r="S700" s="16">
        <v>0</v>
      </c>
      <c r="T700" s="13"/>
      <c r="U700" s="14"/>
      <c r="V700" s="11"/>
      <c r="W700" s="10"/>
      <c r="X700" s="29"/>
      <c r="AA700" t="s">
        <v>331</v>
      </c>
      <c r="AB700">
        <v>0</v>
      </c>
      <c r="AR700" t="s">
        <v>333</v>
      </c>
    </row>
    <row r="701" spans="1:44" ht="15" customHeight="1" x14ac:dyDescent="0.35">
      <c r="A701">
        <v>4</v>
      </c>
      <c r="B701" s="26">
        <f t="shared" si="130"/>
        <v>46273.708333333343</v>
      </c>
      <c r="C701" t="s">
        <v>58</v>
      </c>
      <c r="D701">
        <v>6</v>
      </c>
      <c r="E701" s="26">
        <f t="shared" si="131"/>
        <v>46273.854166666657</v>
      </c>
      <c r="F701" s="26">
        <f t="shared" si="132"/>
        <v>46273.833333333321</v>
      </c>
      <c r="G701">
        <f t="shared" si="133"/>
        <v>0</v>
      </c>
      <c r="H701">
        <f t="shared" si="134"/>
        <v>0</v>
      </c>
      <c r="I701" s="27">
        <f t="shared" si="135"/>
        <v>0</v>
      </c>
      <c r="J701" s="28" t="str">
        <f t="shared" si="136"/>
        <v>NULL</v>
      </c>
      <c r="K701" s="29" t="str">
        <f t="shared" si="137"/>
        <v/>
      </c>
      <c r="L701" s="26" t="str">
        <f t="shared" si="138"/>
        <v/>
      </c>
      <c r="M701" t="str">
        <f t="shared" si="139"/>
        <v/>
      </c>
      <c r="N701" s="28" t="str">
        <f t="shared" si="140"/>
        <v>NULL</v>
      </c>
      <c r="O701" t="str">
        <f t="shared" si="141"/>
        <v/>
      </c>
      <c r="P701" t="str">
        <f t="shared" si="142"/>
        <v/>
      </c>
      <c r="Q701" s="10"/>
      <c r="R701" s="10"/>
      <c r="S701" s="16">
        <v>0</v>
      </c>
      <c r="T701" s="13"/>
      <c r="U701" s="14"/>
      <c r="V701" s="11"/>
      <c r="W701" s="10"/>
      <c r="X701" s="29"/>
      <c r="AA701" t="s">
        <v>331</v>
      </c>
      <c r="AB701">
        <v>0</v>
      </c>
      <c r="AR701" t="s">
        <v>333</v>
      </c>
    </row>
    <row r="702" spans="1:44" ht="15" customHeight="1" x14ac:dyDescent="0.35">
      <c r="A702">
        <v>4</v>
      </c>
      <c r="B702" s="26">
        <f t="shared" si="130"/>
        <v>46273.708333333343</v>
      </c>
      <c r="C702" t="s">
        <v>59</v>
      </c>
      <c r="D702">
        <v>1</v>
      </c>
      <c r="E702" s="26">
        <f t="shared" si="131"/>
        <v>46273.854166666657</v>
      </c>
      <c r="F702" s="26">
        <f t="shared" si="132"/>
        <v>46273.833333333321</v>
      </c>
      <c r="G702">
        <f t="shared" si="133"/>
        <v>0</v>
      </c>
      <c r="H702">
        <f t="shared" si="134"/>
        <v>104</v>
      </c>
      <c r="I702" s="27">
        <f t="shared" si="135"/>
        <v>3</v>
      </c>
      <c r="J702" s="28">
        <f t="shared" si="136"/>
        <v>143.33595771004386</v>
      </c>
      <c r="K702" s="29" t="str">
        <f t="shared" si="137"/>
        <v/>
      </c>
      <c r="L702" s="26" t="str">
        <f t="shared" si="138"/>
        <v/>
      </c>
      <c r="M702" t="str">
        <f t="shared" si="139"/>
        <v/>
      </c>
      <c r="N702" s="28">
        <f t="shared" si="140"/>
        <v>47.778652570014621</v>
      </c>
      <c r="O702" t="str">
        <f t="shared" si="141"/>
        <v/>
      </c>
      <c r="P702" t="str">
        <f t="shared" si="142"/>
        <v/>
      </c>
      <c r="Q702" s="10"/>
      <c r="R702" s="10"/>
      <c r="S702" s="16">
        <v>3</v>
      </c>
      <c r="T702" s="13">
        <v>143.33595771004391</v>
      </c>
      <c r="U702" s="14"/>
      <c r="V702" s="11"/>
      <c r="W702" s="10"/>
      <c r="X702" s="29"/>
      <c r="AA702" t="s">
        <v>331</v>
      </c>
      <c r="AB702">
        <v>3</v>
      </c>
      <c r="AC702">
        <v>50.869565217391298</v>
      </c>
      <c r="AD702">
        <v>278.62407862407861</v>
      </c>
      <c r="AL702">
        <v>50.869565217391298</v>
      </c>
      <c r="AM702">
        <v>278.62407862407861</v>
      </c>
      <c r="AR702" t="s">
        <v>334</v>
      </c>
    </row>
    <row r="703" spans="1:44" ht="15" customHeight="1" x14ac:dyDescent="0.35">
      <c r="A703">
        <v>4</v>
      </c>
      <c r="B703" s="26">
        <f t="shared" si="130"/>
        <v>46273.708333333343</v>
      </c>
      <c r="C703" t="s">
        <v>59</v>
      </c>
      <c r="D703">
        <v>2</v>
      </c>
      <c r="E703" s="26">
        <f t="shared" si="131"/>
        <v>46273.854166666657</v>
      </c>
      <c r="F703" s="26">
        <f t="shared" si="132"/>
        <v>46273.833333333321</v>
      </c>
      <c r="G703">
        <f t="shared" si="133"/>
        <v>6</v>
      </c>
      <c r="H703">
        <f t="shared" si="134"/>
        <v>30</v>
      </c>
      <c r="I703" s="27">
        <f t="shared" si="135"/>
        <v>1</v>
      </c>
      <c r="J703" s="28">
        <f t="shared" si="136"/>
        <v>0</v>
      </c>
      <c r="K703" s="29" t="str">
        <f t="shared" si="137"/>
        <v>NULL</v>
      </c>
      <c r="L703" s="26" t="str">
        <f t="shared" si="138"/>
        <v/>
      </c>
      <c r="M703" t="str">
        <f t="shared" si="139"/>
        <v>UNKNOWN - NO RATE</v>
      </c>
      <c r="N703" s="28" t="str">
        <f t="shared" si="140"/>
        <v>NULL</v>
      </c>
      <c r="O703" t="str">
        <f t="shared" si="141"/>
        <v/>
      </c>
      <c r="P703" t="str">
        <f t="shared" si="142"/>
        <v/>
      </c>
      <c r="Q703" s="10" t="s">
        <v>155</v>
      </c>
      <c r="R703" s="10"/>
      <c r="S703" s="16">
        <v>1</v>
      </c>
      <c r="T703" s="13">
        <v>0</v>
      </c>
      <c r="U703" s="14"/>
      <c r="V703" s="11"/>
      <c r="W703" s="10" t="s">
        <v>155</v>
      </c>
      <c r="X703" s="29"/>
      <c r="AA703" t="s">
        <v>331</v>
      </c>
      <c r="AB703">
        <v>0</v>
      </c>
      <c r="AI703" t="s">
        <v>155</v>
      </c>
      <c r="AQ703" t="s">
        <v>155</v>
      </c>
      <c r="AR703" t="s">
        <v>333</v>
      </c>
    </row>
    <row r="704" spans="1:44" ht="15" customHeight="1" x14ac:dyDescent="0.35">
      <c r="A704">
        <v>4</v>
      </c>
      <c r="B704" s="26">
        <f t="shared" si="130"/>
        <v>46273.708333333343</v>
      </c>
      <c r="C704" t="s">
        <v>59</v>
      </c>
      <c r="D704">
        <v>3</v>
      </c>
      <c r="E704" s="26">
        <f t="shared" si="131"/>
        <v>46273.854166666657</v>
      </c>
      <c r="F704" s="26">
        <f t="shared" si="132"/>
        <v>46273.833333333321</v>
      </c>
      <c r="G704">
        <f t="shared" si="133"/>
        <v>1</v>
      </c>
      <c r="H704">
        <f t="shared" si="134"/>
        <v>66</v>
      </c>
      <c r="I704" s="27">
        <f t="shared" si="135"/>
        <v>0</v>
      </c>
      <c r="J704" s="28" t="str">
        <f t="shared" si="136"/>
        <v>NULL</v>
      </c>
      <c r="K704" s="29" t="str">
        <f t="shared" si="137"/>
        <v>NULL</v>
      </c>
      <c r="L704" s="26" t="str">
        <f t="shared" si="138"/>
        <v/>
      </c>
      <c r="M704" t="str">
        <f t="shared" si="139"/>
        <v>UNKNOWN - NO RATE</v>
      </c>
      <c r="N704" s="28" t="str">
        <f t="shared" si="140"/>
        <v>NULL</v>
      </c>
      <c r="O704" t="str">
        <f t="shared" si="141"/>
        <v/>
      </c>
      <c r="P704" t="str">
        <f t="shared" si="142"/>
        <v/>
      </c>
      <c r="Q704" s="10" t="s">
        <v>155</v>
      </c>
      <c r="R704" s="10"/>
      <c r="S704" s="16">
        <v>0</v>
      </c>
      <c r="T704" s="13"/>
      <c r="U704" s="14"/>
      <c r="V704" s="11"/>
      <c r="W704" s="10" t="s">
        <v>155</v>
      </c>
      <c r="X704" s="29"/>
      <c r="AA704" t="s">
        <v>331</v>
      </c>
      <c r="AB704">
        <v>0</v>
      </c>
      <c r="AI704" t="s">
        <v>155</v>
      </c>
      <c r="AQ704" t="s">
        <v>155</v>
      </c>
      <c r="AR704" t="s">
        <v>333</v>
      </c>
    </row>
    <row r="705" spans="1:44" ht="15" customHeight="1" x14ac:dyDescent="0.35">
      <c r="A705">
        <v>4</v>
      </c>
      <c r="B705" s="26">
        <f t="shared" si="130"/>
        <v>46273.708333333343</v>
      </c>
      <c r="C705" t="s">
        <v>59</v>
      </c>
      <c r="D705">
        <v>4</v>
      </c>
      <c r="E705" s="26">
        <f t="shared" si="131"/>
        <v>46273.854166666657</v>
      </c>
      <c r="F705" s="26">
        <f t="shared" si="132"/>
        <v>46273.833333333321</v>
      </c>
      <c r="G705">
        <f t="shared" si="133"/>
        <v>2</v>
      </c>
      <c r="H705">
        <f t="shared" si="134"/>
        <v>67</v>
      </c>
      <c r="I705" s="27">
        <f t="shared" si="135"/>
        <v>0</v>
      </c>
      <c r="J705" s="28" t="str">
        <f t="shared" si="136"/>
        <v>NULL</v>
      </c>
      <c r="K705" s="29" t="str">
        <f t="shared" si="137"/>
        <v>NULL</v>
      </c>
      <c r="L705" s="26" t="str">
        <f t="shared" si="138"/>
        <v/>
      </c>
      <c r="M705" t="str">
        <f t="shared" si="139"/>
        <v>UNKNOWN - NO RATE</v>
      </c>
      <c r="N705" s="28" t="str">
        <f t="shared" si="140"/>
        <v>NULL</v>
      </c>
      <c r="O705" t="str">
        <f t="shared" si="141"/>
        <v/>
      </c>
      <c r="P705" t="str">
        <f t="shared" si="142"/>
        <v/>
      </c>
      <c r="Q705" s="10" t="s">
        <v>155</v>
      </c>
      <c r="R705" s="10"/>
      <c r="S705" s="16">
        <v>0</v>
      </c>
      <c r="T705" s="13"/>
      <c r="U705" s="14"/>
      <c r="V705" s="11"/>
      <c r="W705" s="10" t="s">
        <v>155</v>
      </c>
      <c r="X705" s="29"/>
      <c r="AA705" t="s">
        <v>331</v>
      </c>
      <c r="AB705">
        <v>0</v>
      </c>
      <c r="AI705" t="s">
        <v>155</v>
      </c>
      <c r="AQ705" t="s">
        <v>155</v>
      </c>
      <c r="AR705" t="s">
        <v>333</v>
      </c>
    </row>
    <row r="706" spans="1:44" ht="15" customHeight="1" x14ac:dyDescent="0.35">
      <c r="A706">
        <v>4</v>
      </c>
      <c r="B706" s="26">
        <f t="shared" si="130"/>
        <v>46273.708333333343</v>
      </c>
      <c r="C706" t="s">
        <v>59</v>
      </c>
      <c r="D706">
        <v>5</v>
      </c>
      <c r="E706" s="26">
        <f t="shared" si="131"/>
        <v>46273.854166666657</v>
      </c>
      <c r="F706" s="26">
        <f t="shared" si="132"/>
        <v>46273.833333333321</v>
      </c>
      <c r="G706">
        <f t="shared" si="133"/>
        <v>0</v>
      </c>
      <c r="H706">
        <f t="shared" si="134"/>
        <v>13</v>
      </c>
      <c r="I706" s="27">
        <f t="shared" si="135"/>
        <v>0</v>
      </c>
      <c r="J706" s="28" t="str">
        <f t="shared" si="136"/>
        <v>NULL</v>
      </c>
      <c r="K706" s="29" t="str">
        <f t="shared" si="137"/>
        <v/>
      </c>
      <c r="L706" s="26" t="str">
        <f t="shared" si="138"/>
        <v/>
      </c>
      <c r="M706" t="str">
        <f t="shared" si="139"/>
        <v/>
      </c>
      <c r="N706" s="28" t="str">
        <f t="shared" si="140"/>
        <v>NULL</v>
      </c>
      <c r="O706" t="str">
        <f t="shared" si="141"/>
        <v/>
      </c>
      <c r="P706" t="str">
        <f t="shared" si="142"/>
        <v/>
      </c>
      <c r="Q706" s="10"/>
      <c r="R706" s="10"/>
      <c r="S706" s="16">
        <v>0</v>
      </c>
      <c r="T706" s="13"/>
      <c r="U706" s="14"/>
      <c r="V706" s="11"/>
      <c r="W706" s="10"/>
      <c r="X706" s="29"/>
      <c r="AA706" t="s">
        <v>331</v>
      </c>
      <c r="AB706">
        <v>0</v>
      </c>
      <c r="AR706" t="s">
        <v>333</v>
      </c>
    </row>
    <row r="707" spans="1:44" ht="15" customHeight="1" x14ac:dyDescent="0.35">
      <c r="A707">
        <v>4</v>
      </c>
      <c r="B707" s="26">
        <f t="shared" si="130"/>
        <v>46273.708333333343</v>
      </c>
      <c r="C707" t="s">
        <v>59</v>
      </c>
      <c r="D707">
        <v>6</v>
      </c>
      <c r="E707" s="26">
        <f t="shared" si="131"/>
        <v>46273.854166666657</v>
      </c>
      <c r="F707" s="26">
        <f t="shared" si="132"/>
        <v>46273.833333333321</v>
      </c>
      <c r="G707">
        <f t="shared" si="133"/>
        <v>0</v>
      </c>
      <c r="H707">
        <f t="shared" si="134"/>
        <v>0</v>
      </c>
      <c r="I707" s="27">
        <f t="shared" si="135"/>
        <v>0</v>
      </c>
      <c r="J707" s="28" t="str">
        <f t="shared" si="136"/>
        <v>NULL</v>
      </c>
      <c r="K707" s="29" t="str">
        <f t="shared" si="137"/>
        <v/>
      </c>
      <c r="L707" s="26" t="str">
        <f t="shared" si="138"/>
        <v/>
      </c>
      <c r="M707" t="str">
        <f t="shared" si="139"/>
        <v/>
      </c>
      <c r="N707" s="28" t="str">
        <f t="shared" si="140"/>
        <v>NULL</v>
      </c>
      <c r="O707" t="str">
        <f t="shared" si="141"/>
        <v/>
      </c>
      <c r="P707" t="str">
        <f t="shared" si="142"/>
        <v/>
      </c>
      <c r="Q707" s="10"/>
      <c r="R707" s="10"/>
      <c r="S707" s="16">
        <v>0</v>
      </c>
      <c r="T707" s="13"/>
      <c r="U707" s="14"/>
      <c r="V707" s="11"/>
      <c r="W707" s="10"/>
      <c r="X707" s="29"/>
      <c r="AA707" t="s">
        <v>331</v>
      </c>
      <c r="AB707">
        <v>0</v>
      </c>
      <c r="AR707" t="s">
        <v>333</v>
      </c>
    </row>
    <row r="708" spans="1:44" ht="15" customHeight="1" x14ac:dyDescent="0.35">
      <c r="A708">
        <v>4</v>
      </c>
      <c r="B708" s="26">
        <f t="shared" si="130"/>
        <v>46273.708333333343</v>
      </c>
      <c r="C708" t="s">
        <v>60</v>
      </c>
      <c r="D708">
        <v>1</v>
      </c>
      <c r="E708" s="26">
        <f t="shared" si="131"/>
        <v>46273.854166666657</v>
      </c>
      <c r="F708" s="26">
        <f t="shared" si="132"/>
        <v>46273.833333333321</v>
      </c>
      <c r="G708">
        <f t="shared" si="133"/>
        <v>0</v>
      </c>
      <c r="H708">
        <f t="shared" si="134"/>
        <v>104</v>
      </c>
      <c r="I708" s="27">
        <f t="shared" si="135"/>
        <v>3</v>
      </c>
      <c r="J708" s="28">
        <f t="shared" si="136"/>
        <v>143.33595771004386</v>
      </c>
      <c r="K708" s="29" t="str">
        <f t="shared" si="137"/>
        <v/>
      </c>
      <c r="L708" s="26" t="str">
        <f t="shared" si="138"/>
        <v/>
      </c>
      <c r="M708" t="str">
        <f t="shared" si="139"/>
        <v/>
      </c>
      <c r="N708" s="28">
        <f t="shared" si="140"/>
        <v>47.778652570014621</v>
      </c>
      <c r="O708" t="str">
        <f t="shared" si="141"/>
        <v/>
      </c>
      <c r="P708" t="str">
        <f t="shared" si="142"/>
        <v/>
      </c>
      <c r="Q708" s="10"/>
      <c r="R708" s="10"/>
      <c r="S708" s="16">
        <v>3</v>
      </c>
      <c r="T708" s="13">
        <v>143.33595771004391</v>
      </c>
      <c r="U708" s="14"/>
      <c r="V708" s="11"/>
      <c r="W708" s="10"/>
      <c r="X708" s="29"/>
      <c r="AA708" t="s">
        <v>331</v>
      </c>
      <c r="AB708">
        <v>3</v>
      </c>
      <c r="AC708">
        <v>50.869565217391298</v>
      </c>
      <c r="AD708">
        <v>278.62407862407861</v>
      </c>
      <c r="AL708">
        <v>50.869565217391298</v>
      </c>
      <c r="AM708">
        <v>278.62407862407861</v>
      </c>
      <c r="AR708" t="s">
        <v>334</v>
      </c>
    </row>
    <row r="709" spans="1:44" ht="15" customHeight="1" x14ac:dyDescent="0.35">
      <c r="A709">
        <v>4</v>
      </c>
      <c r="B709" s="26">
        <f t="shared" si="130"/>
        <v>46273.708333333343</v>
      </c>
      <c r="C709" t="s">
        <v>60</v>
      </c>
      <c r="D709">
        <v>2</v>
      </c>
      <c r="E709" s="26">
        <f t="shared" si="131"/>
        <v>46273.854166666657</v>
      </c>
      <c r="F709" s="26">
        <f t="shared" si="132"/>
        <v>46273.833333333321</v>
      </c>
      <c r="G709">
        <f t="shared" si="133"/>
        <v>1</v>
      </c>
      <c r="H709">
        <f t="shared" si="134"/>
        <v>30</v>
      </c>
      <c r="I709" s="27">
        <f t="shared" si="135"/>
        <v>1</v>
      </c>
      <c r="J709" s="28">
        <f t="shared" si="136"/>
        <v>0</v>
      </c>
      <c r="K709" s="29" t="str">
        <f t="shared" si="137"/>
        <v>NULL</v>
      </c>
      <c r="L709" s="26" t="str">
        <f t="shared" si="138"/>
        <v/>
      </c>
      <c r="M709" t="str">
        <f t="shared" si="139"/>
        <v>UNKNOWN - NO RATE</v>
      </c>
      <c r="N709" s="28" t="str">
        <f t="shared" si="140"/>
        <v>NULL</v>
      </c>
      <c r="O709" t="str">
        <f t="shared" si="141"/>
        <v/>
      </c>
      <c r="P709" t="str">
        <f t="shared" si="142"/>
        <v/>
      </c>
      <c r="Q709" s="10" t="s">
        <v>155</v>
      </c>
      <c r="R709" s="10"/>
      <c r="S709" s="16">
        <v>1</v>
      </c>
      <c r="T709" s="13">
        <v>0</v>
      </c>
      <c r="U709" s="14"/>
      <c r="V709" s="11"/>
      <c r="W709" s="10" t="s">
        <v>155</v>
      </c>
      <c r="X709" s="29"/>
      <c r="AA709" t="s">
        <v>331</v>
      </c>
      <c r="AB709">
        <v>0</v>
      </c>
      <c r="AI709" t="s">
        <v>155</v>
      </c>
      <c r="AQ709" t="s">
        <v>155</v>
      </c>
      <c r="AR709" t="s">
        <v>333</v>
      </c>
    </row>
    <row r="710" spans="1:44" ht="15" customHeight="1" x14ac:dyDescent="0.35">
      <c r="A710">
        <v>4</v>
      </c>
      <c r="B710" s="26">
        <f t="shared" ref="B710:B773" si="143">INDEX(SNAP_TIMES,MATCH(A710,SNAP_NOS,0))</f>
        <v>46273.708333333343</v>
      </c>
      <c r="C710" t="s">
        <v>60</v>
      </c>
      <c r="D710">
        <v>3</v>
      </c>
      <c r="E710" s="26">
        <f t="shared" ref="E710:E773" si="144">IF(AND(INDEX(SH_CHG,MATCH(C710,SH_ID,0))&lt;&gt;"",B710&gt;=INDEX(SH_CHG,MATCH(C710,SH_ID,0))),INDEX(SH_DEP,MATCH(C710,SH_ID,0)),INDEX(SH_ORIG,MATCH(C710,SH_ID,0)))</f>
        <v>46273.854166666657</v>
      </c>
      <c r="F710" s="26">
        <f t="shared" ref="F710:F773" si="145">E710-LOADING_MINUTES/1440</f>
        <v>46273.833333333321</v>
      </c>
      <c r="G710">
        <f t="shared" ref="G710:G773" si="146">COUNTIFS(OL_SNAP,A710,OL_EFF,C710,OL_WT,D710,OL_OPEN,"&gt;0")</f>
        <v>0</v>
      </c>
      <c r="H710">
        <f t="shared" ref="H710:H773" si="147">SUMIFS($G$6:$G$3569,$A$6:$A$3569,A710,$D$6:$D$3569,D710,$F$6:$F$3569,"&lt;="&amp;F710)</f>
        <v>66</v>
      </c>
      <c r="I710" s="27">
        <f t="shared" ref="I710:I773" si="148">INDEX(C_RES,MATCH(1,INDEX((C_SN=A710)*(C_WT=D710),0),0))</f>
        <v>0</v>
      </c>
      <c r="J710" s="28" t="str">
        <f t="shared" ref="J710:J773" si="149">INDEX(C_RL,MATCH(1,INDEX((C_SN=A710)*(C_WT=D710),0),0))</f>
        <v>NULL</v>
      </c>
      <c r="K710" s="29" t="str">
        <f t="shared" ref="K710:K773" si="150">IF(G710=0,"",IF(ISNUMBER(J710),IF(J710&gt;0,H710/J710/24,"NULL"),"NULL"))</f>
        <v/>
      </c>
      <c r="L710" s="26" t="str">
        <f t="shared" ref="L710:L773" si="151">IF(ISNUMBER(K710),B710+K710,"")</f>
        <v/>
      </c>
      <c r="M710" t="str">
        <f t="shared" ref="M710:M773" si="152">IF(G710=0,"",IF(B710&gt;=F710,"NO - CUTOFF PASSED",IF(ISNUMBER(K710),IF(L710&lt;=F710,"YES","NO"),"UNKNOWN - NO RATE")))</f>
        <v/>
      </c>
      <c r="N710" s="28" t="str">
        <f t="shared" ref="N710:N773" si="153">IFERROR(IF(AND(INDEX(C_HRS,MATCH(1,INDEX((C_SN=A710)*(C_WT=D710),0),0))&gt;0,INDEX(C_TL,MATCH(1,INDEX((C_SN=A710)*(C_WT=D710),0),0))&gt;0),INDEX(C_TL,MATCH(1,INDEX((C_SN=A710)*(C_WT=D710),0),0))/INDEX(C_HRS,MATCH(1,INDEX((C_SN=A710)*(C_WT=D710),0),0)),"NULL"),"NULL")</f>
        <v>NULL</v>
      </c>
      <c r="O710" t="str">
        <f t="shared" ref="O710:O773" si="154">IF(M710="NO",IF(ISNUMBER(N710),ROUNDUP(H710/(N710*(F710-B710)*24),0),"CANNOT ESTIMATE - NO RATE"),"")</f>
        <v/>
      </c>
      <c r="P710" t="str">
        <f t="shared" ref="P710:P773" si="155">IF(ISNUMBER(O710),MAX(0,O710-I710),O710)</f>
        <v/>
      </c>
      <c r="Q710" s="10"/>
      <c r="R710" s="10"/>
      <c r="S710" s="16">
        <v>0</v>
      </c>
      <c r="T710" s="13"/>
      <c r="U710" s="14"/>
      <c r="V710" s="11"/>
      <c r="W710" s="10"/>
      <c r="X710" s="29"/>
      <c r="AA710" t="s">
        <v>331</v>
      </c>
      <c r="AB710">
        <v>0</v>
      </c>
      <c r="AR710" t="s">
        <v>333</v>
      </c>
    </row>
    <row r="711" spans="1:44" ht="15" customHeight="1" x14ac:dyDescent="0.35">
      <c r="A711">
        <v>4</v>
      </c>
      <c r="B711" s="26">
        <f t="shared" si="143"/>
        <v>46273.708333333343</v>
      </c>
      <c r="C711" t="s">
        <v>60</v>
      </c>
      <c r="D711">
        <v>4</v>
      </c>
      <c r="E711" s="26">
        <f t="shared" si="144"/>
        <v>46273.854166666657</v>
      </c>
      <c r="F711" s="26">
        <f t="shared" si="145"/>
        <v>46273.833333333321</v>
      </c>
      <c r="G711">
        <f t="shared" si="146"/>
        <v>2</v>
      </c>
      <c r="H711">
        <f t="shared" si="147"/>
        <v>67</v>
      </c>
      <c r="I711" s="27">
        <f t="shared" si="148"/>
        <v>0</v>
      </c>
      <c r="J711" s="28" t="str">
        <f t="shared" si="149"/>
        <v>NULL</v>
      </c>
      <c r="K711" s="29" t="str">
        <f t="shared" si="150"/>
        <v>NULL</v>
      </c>
      <c r="L711" s="26" t="str">
        <f t="shared" si="151"/>
        <v/>
      </c>
      <c r="M711" t="str">
        <f t="shared" si="152"/>
        <v>UNKNOWN - NO RATE</v>
      </c>
      <c r="N711" s="28" t="str">
        <f t="shared" si="153"/>
        <v>NULL</v>
      </c>
      <c r="O711" t="str">
        <f t="shared" si="154"/>
        <v/>
      </c>
      <c r="P711" t="str">
        <f t="shared" si="155"/>
        <v/>
      </c>
      <c r="Q711" s="10" t="s">
        <v>155</v>
      </c>
      <c r="R711" s="10"/>
      <c r="S711" s="16">
        <v>0</v>
      </c>
      <c r="T711" s="13"/>
      <c r="U711" s="14"/>
      <c r="V711" s="11"/>
      <c r="W711" s="10" t="s">
        <v>155</v>
      </c>
      <c r="X711" s="29"/>
      <c r="AA711" t="s">
        <v>331</v>
      </c>
      <c r="AB711">
        <v>0</v>
      </c>
      <c r="AI711" t="s">
        <v>155</v>
      </c>
      <c r="AQ711" t="s">
        <v>155</v>
      </c>
      <c r="AR711" t="s">
        <v>333</v>
      </c>
    </row>
    <row r="712" spans="1:44" ht="15" customHeight="1" x14ac:dyDescent="0.35">
      <c r="A712">
        <v>4</v>
      </c>
      <c r="B712" s="26">
        <f t="shared" si="143"/>
        <v>46273.708333333343</v>
      </c>
      <c r="C712" t="s">
        <v>60</v>
      </c>
      <c r="D712">
        <v>5</v>
      </c>
      <c r="E712" s="26">
        <f t="shared" si="144"/>
        <v>46273.854166666657</v>
      </c>
      <c r="F712" s="26">
        <f t="shared" si="145"/>
        <v>46273.833333333321</v>
      </c>
      <c r="G712">
        <f t="shared" si="146"/>
        <v>0</v>
      </c>
      <c r="H712">
        <f t="shared" si="147"/>
        <v>13</v>
      </c>
      <c r="I712" s="27">
        <f t="shared" si="148"/>
        <v>0</v>
      </c>
      <c r="J712" s="28" t="str">
        <f t="shared" si="149"/>
        <v>NULL</v>
      </c>
      <c r="K712" s="29" t="str">
        <f t="shared" si="150"/>
        <v/>
      </c>
      <c r="L712" s="26" t="str">
        <f t="shared" si="151"/>
        <v/>
      </c>
      <c r="M712" t="str">
        <f t="shared" si="152"/>
        <v/>
      </c>
      <c r="N712" s="28" t="str">
        <f t="shared" si="153"/>
        <v>NULL</v>
      </c>
      <c r="O712" t="str">
        <f t="shared" si="154"/>
        <v/>
      </c>
      <c r="P712" t="str">
        <f t="shared" si="155"/>
        <v/>
      </c>
      <c r="Q712" s="10"/>
      <c r="R712" s="10"/>
      <c r="S712" s="16">
        <v>0</v>
      </c>
      <c r="T712" s="13"/>
      <c r="U712" s="14"/>
      <c r="V712" s="11"/>
      <c r="W712" s="10"/>
      <c r="X712" s="29"/>
      <c r="AA712" t="s">
        <v>331</v>
      </c>
      <c r="AB712">
        <v>0</v>
      </c>
      <c r="AR712" t="s">
        <v>333</v>
      </c>
    </row>
    <row r="713" spans="1:44" ht="15" customHeight="1" x14ac:dyDescent="0.35">
      <c r="A713">
        <v>4</v>
      </c>
      <c r="B713" s="26">
        <f t="shared" si="143"/>
        <v>46273.708333333343</v>
      </c>
      <c r="C713" t="s">
        <v>60</v>
      </c>
      <c r="D713">
        <v>6</v>
      </c>
      <c r="E713" s="26">
        <f t="shared" si="144"/>
        <v>46273.854166666657</v>
      </c>
      <c r="F713" s="26">
        <f t="shared" si="145"/>
        <v>46273.833333333321</v>
      </c>
      <c r="G713">
        <f t="shared" si="146"/>
        <v>0</v>
      </c>
      <c r="H713">
        <f t="shared" si="147"/>
        <v>0</v>
      </c>
      <c r="I713" s="27">
        <f t="shared" si="148"/>
        <v>0</v>
      </c>
      <c r="J713" s="28" t="str">
        <f t="shared" si="149"/>
        <v>NULL</v>
      </c>
      <c r="K713" s="29" t="str">
        <f t="shared" si="150"/>
        <v/>
      </c>
      <c r="L713" s="26" t="str">
        <f t="shared" si="151"/>
        <v/>
      </c>
      <c r="M713" t="str">
        <f t="shared" si="152"/>
        <v/>
      </c>
      <c r="N713" s="28" t="str">
        <f t="shared" si="153"/>
        <v>NULL</v>
      </c>
      <c r="O713" t="str">
        <f t="shared" si="154"/>
        <v/>
      </c>
      <c r="P713" t="str">
        <f t="shared" si="155"/>
        <v/>
      </c>
      <c r="Q713" s="10"/>
      <c r="R713" s="10"/>
      <c r="S713" s="16">
        <v>0</v>
      </c>
      <c r="T713" s="13"/>
      <c r="U713" s="14"/>
      <c r="V713" s="11"/>
      <c r="W713" s="10"/>
      <c r="X713" s="29"/>
      <c r="AA713" t="s">
        <v>331</v>
      </c>
      <c r="AB713">
        <v>0</v>
      </c>
      <c r="AR713" t="s">
        <v>333</v>
      </c>
    </row>
    <row r="714" spans="1:44" ht="15" customHeight="1" x14ac:dyDescent="0.35">
      <c r="A714">
        <v>4</v>
      </c>
      <c r="B714" s="26">
        <f t="shared" si="143"/>
        <v>46273.708333333343</v>
      </c>
      <c r="C714" t="s">
        <v>61</v>
      </c>
      <c r="D714">
        <v>1</v>
      </c>
      <c r="E714" s="26">
        <f t="shared" si="144"/>
        <v>46273.854166666657</v>
      </c>
      <c r="F714" s="26">
        <f t="shared" si="145"/>
        <v>46273.833333333321</v>
      </c>
      <c r="G714">
        <f t="shared" si="146"/>
        <v>0</v>
      </c>
      <c r="H714">
        <f t="shared" si="147"/>
        <v>104</v>
      </c>
      <c r="I714" s="27">
        <f t="shared" si="148"/>
        <v>3</v>
      </c>
      <c r="J714" s="28">
        <f t="shared" si="149"/>
        <v>143.33595771004386</v>
      </c>
      <c r="K714" s="29" t="str">
        <f t="shared" si="150"/>
        <v/>
      </c>
      <c r="L714" s="26" t="str">
        <f t="shared" si="151"/>
        <v/>
      </c>
      <c r="M714" t="str">
        <f t="shared" si="152"/>
        <v/>
      </c>
      <c r="N714" s="28">
        <f t="shared" si="153"/>
        <v>47.778652570014621</v>
      </c>
      <c r="O714" t="str">
        <f t="shared" si="154"/>
        <v/>
      </c>
      <c r="P714" t="str">
        <f t="shared" si="155"/>
        <v/>
      </c>
      <c r="Q714" s="10"/>
      <c r="R714" s="10"/>
      <c r="S714" s="16">
        <v>3</v>
      </c>
      <c r="T714" s="13">
        <v>143.33595771004391</v>
      </c>
      <c r="U714" s="14"/>
      <c r="V714" s="11"/>
      <c r="W714" s="10"/>
      <c r="X714" s="29"/>
      <c r="AA714" t="s">
        <v>331</v>
      </c>
      <c r="AB714">
        <v>3</v>
      </c>
      <c r="AC714">
        <v>50.869565217391298</v>
      </c>
      <c r="AD714">
        <v>278.62407862407861</v>
      </c>
      <c r="AL714">
        <v>50.869565217391298</v>
      </c>
      <c r="AM714">
        <v>278.62407862407861</v>
      </c>
      <c r="AR714" t="s">
        <v>334</v>
      </c>
    </row>
    <row r="715" spans="1:44" ht="15" customHeight="1" x14ac:dyDescent="0.35">
      <c r="A715">
        <v>4</v>
      </c>
      <c r="B715" s="26">
        <f t="shared" si="143"/>
        <v>46273.708333333343</v>
      </c>
      <c r="C715" t="s">
        <v>61</v>
      </c>
      <c r="D715">
        <v>2</v>
      </c>
      <c r="E715" s="26">
        <f t="shared" si="144"/>
        <v>46273.854166666657</v>
      </c>
      <c r="F715" s="26">
        <f t="shared" si="145"/>
        <v>46273.833333333321</v>
      </c>
      <c r="G715">
        <f t="shared" si="146"/>
        <v>0</v>
      </c>
      <c r="H715">
        <f t="shared" si="147"/>
        <v>30</v>
      </c>
      <c r="I715" s="27">
        <f t="shared" si="148"/>
        <v>1</v>
      </c>
      <c r="J715" s="28">
        <f t="shared" si="149"/>
        <v>0</v>
      </c>
      <c r="K715" s="29" t="str">
        <f t="shared" si="150"/>
        <v/>
      </c>
      <c r="L715" s="26" t="str">
        <f t="shared" si="151"/>
        <v/>
      </c>
      <c r="M715" t="str">
        <f t="shared" si="152"/>
        <v/>
      </c>
      <c r="N715" s="28" t="str">
        <f t="shared" si="153"/>
        <v>NULL</v>
      </c>
      <c r="O715" t="str">
        <f t="shared" si="154"/>
        <v/>
      </c>
      <c r="P715" t="str">
        <f t="shared" si="155"/>
        <v/>
      </c>
      <c r="Q715" s="10"/>
      <c r="R715" s="10"/>
      <c r="S715" s="16">
        <v>1</v>
      </c>
      <c r="T715" s="13">
        <v>0</v>
      </c>
      <c r="U715" s="14"/>
      <c r="V715" s="11"/>
      <c r="W715" s="10"/>
      <c r="X715" s="29"/>
      <c r="AA715" t="s">
        <v>331</v>
      </c>
      <c r="AB715">
        <v>0</v>
      </c>
      <c r="AR715" t="s">
        <v>333</v>
      </c>
    </row>
    <row r="716" spans="1:44" ht="15" customHeight="1" x14ac:dyDescent="0.35">
      <c r="A716">
        <v>4</v>
      </c>
      <c r="B716" s="26">
        <f t="shared" si="143"/>
        <v>46273.708333333343</v>
      </c>
      <c r="C716" t="s">
        <v>61</v>
      </c>
      <c r="D716">
        <v>3</v>
      </c>
      <c r="E716" s="26">
        <f t="shared" si="144"/>
        <v>46273.854166666657</v>
      </c>
      <c r="F716" s="26">
        <f t="shared" si="145"/>
        <v>46273.833333333321</v>
      </c>
      <c r="G716">
        <f t="shared" si="146"/>
        <v>0</v>
      </c>
      <c r="H716">
        <f t="shared" si="147"/>
        <v>66</v>
      </c>
      <c r="I716" s="27">
        <f t="shared" si="148"/>
        <v>0</v>
      </c>
      <c r="J716" s="28" t="str">
        <f t="shared" si="149"/>
        <v>NULL</v>
      </c>
      <c r="K716" s="29" t="str">
        <f t="shared" si="150"/>
        <v/>
      </c>
      <c r="L716" s="26" t="str">
        <f t="shared" si="151"/>
        <v/>
      </c>
      <c r="M716" t="str">
        <f t="shared" si="152"/>
        <v/>
      </c>
      <c r="N716" s="28" t="str">
        <f t="shared" si="153"/>
        <v>NULL</v>
      </c>
      <c r="O716" t="str">
        <f t="shared" si="154"/>
        <v/>
      </c>
      <c r="P716" t="str">
        <f t="shared" si="155"/>
        <v/>
      </c>
      <c r="Q716" s="10"/>
      <c r="R716" s="10"/>
      <c r="S716" s="16">
        <v>0</v>
      </c>
      <c r="T716" s="13"/>
      <c r="U716" s="14"/>
      <c r="V716" s="11"/>
      <c r="W716" s="10"/>
      <c r="X716" s="29"/>
      <c r="AA716" t="s">
        <v>331</v>
      </c>
      <c r="AB716">
        <v>0</v>
      </c>
      <c r="AR716" t="s">
        <v>333</v>
      </c>
    </row>
    <row r="717" spans="1:44" ht="15" customHeight="1" x14ac:dyDescent="0.35">
      <c r="A717">
        <v>4</v>
      </c>
      <c r="B717" s="26">
        <f t="shared" si="143"/>
        <v>46273.708333333343</v>
      </c>
      <c r="C717" t="s">
        <v>61</v>
      </c>
      <c r="D717">
        <v>4</v>
      </c>
      <c r="E717" s="26">
        <f t="shared" si="144"/>
        <v>46273.854166666657</v>
      </c>
      <c r="F717" s="26">
        <f t="shared" si="145"/>
        <v>46273.833333333321</v>
      </c>
      <c r="G717">
        <f t="shared" si="146"/>
        <v>0</v>
      </c>
      <c r="H717">
        <f t="shared" si="147"/>
        <v>67</v>
      </c>
      <c r="I717" s="27">
        <f t="shared" si="148"/>
        <v>0</v>
      </c>
      <c r="J717" s="28" t="str">
        <f t="shared" si="149"/>
        <v>NULL</v>
      </c>
      <c r="K717" s="29" t="str">
        <f t="shared" si="150"/>
        <v/>
      </c>
      <c r="L717" s="26" t="str">
        <f t="shared" si="151"/>
        <v/>
      </c>
      <c r="M717" t="str">
        <f t="shared" si="152"/>
        <v/>
      </c>
      <c r="N717" s="28" t="str">
        <f t="shared" si="153"/>
        <v>NULL</v>
      </c>
      <c r="O717" t="str">
        <f t="shared" si="154"/>
        <v/>
      </c>
      <c r="P717" t="str">
        <f t="shared" si="155"/>
        <v/>
      </c>
      <c r="Q717" s="10"/>
      <c r="R717" s="10"/>
      <c r="S717" s="16">
        <v>0</v>
      </c>
      <c r="T717" s="13"/>
      <c r="U717" s="14"/>
      <c r="V717" s="11"/>
      <c r="W717" s="10"/>
      <c r="X717" s="29"/>
      <c r="AA717" t="s">
        <v>331</v>
      </c>
      <c r="AB717">
        <v>0</v>
      </c>
      <c r="AR717" t="s">
        <v>333</v>
      </c>
    </row>
    <row r="718" spans="1:44" ht="15" customHeight="1" x14ac:dyDescent="0.35">
      <c r="A718">
        <v>4</v>
      </c>
      <c r="B718" s="26">
        <f t="shared" si="143"/>
        <v>46273.708333333343</v>
      </c>
      <c r="C718" t="s">
        <v>61</v>
      </c>
      <c r="D718">
        <v>5</v>
      </c>
      <c r="E718" s="26">
        <f t="shared" si="144"/>
        <v>46273.854166666657</v>
      </c>
      <c r="F718" s="26">
        <f t="shared" si="145"/>
        <v>46273.833333333321</v>
      </c>
      <c r="G718">
        <f t="shared" si="146"/>
        <v>0</v>
      </c>
      <c r="H718">
        <f t="shared" si="147"/>
        <v>13</v>
      </c>
      <c r="I718" s="27">
        <f t="shared" si="148"/>
        <v>0</v>
      </c>
      <c r="J718" s="28" t="str">
        <f t="shared" si="149"/>
        <v>NULL</v>
      </c>
      <c r="K718" s="29" t="str">
        <f t="shared" si="150"/>
        <v/>
      </c>
      <c r="L718" s="26" t="str">
        <f t="shared" si="151"/>
        <v/>
      </c>
      <c r="M718" t="str">
        <f t="shared" si="152"/>
        <v/>
      </c>
      <c r="N718" s="28" t="str">
        <f t="shared" si="153"/>
        <v>NULL</v>
      </c>
      <c r="O718" t="str">
        <f t="shared" si="154"/>
        <v/>
      </c>
      <c r="P718" t="str">
        <f t="shared" si="155"/>
        <v/>
      </c>
      <c r="Q718" s="10"/>
      <c r="R718" s="10"/>
      <c r="S718" s="16">
        <v>0</v>
      </c>
      <c r="T718" s="13"/>
      <c r="U718" s="14"/>
      <c r="V718" s="11"/>
      <c r="W718" s="10"/>
      <c r="X718" s="29"/>
      <c r="AA718" t="s">
        <v>331</v>
      </c>
      <c r="AB718">
        <v>0</v>
      </c>
      <c r="AR718" t="s">
        <v>333</v>
      </c>
    </row>
    <row r="719" spans="1:44" ht="15" customHeight="1" x14ac:dyDescent="0.35">
      <c r="A719">
        <v>4</v>
      </c>
      <c r="B719" s="26">
        <f t="shared" si="143"/>
        <v>46273.708333333343</v>
      </c>
      <c r="C719" t="s">
        <v>61</v>
      </c>
      <c r="D719">
        <v>6</v>
      </c>
      <c r="E719" s="26">
        <f t="shared" si="144"/>
        <v>46273.854166666657</v>
      </c>
      <c r="F719" s="26">
        <f t="shared" si="145"/>
        <v>46273.833333333321</v>
      </c>
      <c r="G719">
        <f t="shared" si="146"/>
        <v>0</v>
      </c>
      <c r="H719">
        <f t="shared" si="147"/>
        <v>0</v>
      </c>
      <c r="I719" s="27">
        <f t="shared" si="148"/>
        <v>0</v>
      </c>
      <c r="J719" s="28" t="str">
        <f t="shared" si="149"/>
        <v>NULL</v>
      </c>
      <c r="K719" s="29" t="str">
        <f t="shared" si="150"/>
        <v/>
      </c>
      <c r="L719" s="26" t="str">
        <f t="shared" si="151"/>
        <v/>
      </c>
      <c r="M719" t="str">
        <f t="shared" si="152"/>
        <v/>
      </c>
      <c r="N719" s="28" t="str">
        <f t="shared" si="153"/>
        <v>NULL</v>
      </c>
      <c r="O719" t="str">
        <f t="shared" si="154"/>
        <v/>
      </c>
      <c r="P719" t="str">
        <f t="shared" si="155"/>
        <v/>
      </c>
      <c r="Q719" s="10"/>
      <c r="R719" s="10"/>
      <c r="S719" s="16">
        <v>0</v>
      </c>
      <c r="T719" s="13"/>
      <c r="U719" s="14"/>
      <c r="V719" s="11"/>
      <c r="W719" s="10"/>
      <c r="X719" s="29"/>
      <c r="AA719" t="s">
        <v>331</v>
      </c>
      <c r="AB719">
        <v>0</v>
      </c>
      <c r="AR719" t="s">
        <v>333</v>
      </c>
    </row>
    <row r="720" spans="1:44" ht="15" customHeight="1" x14ac:dyDescent="0.35">
      <c r="A720">
        <v>4</v>
      </c>
      <c r="B720" s="26">
        <f t="shared" si="143"/>
        <v>46273.708333333343</v>
      </c>
      <c r="C720" t="s">
        <v>62</v>
      </c>
      <c r="D720">
        <v>1</v>
      </c>
      <c r="E720" s="26">
        <f t="shared" si="144"/>
        <v>46273.854166666657</v>
      </c>
      <c r="F720" s="26">
        <f t="shared" si="145"/>
        <v>46273.833333333321</v>
      </c>
      <c r="G720">
        <f t="shared" si="146"/>
        <v>67</v>
      </c>
      <c r="H720">
        <f t="shared" si="147"/>
        <v>104</v>
      </c>
      <c r="I720" s="27">
        <f t="shared" si="148"/>
        <v>3</v>
      </c>
      <c r="J720" s="28">
        <f t="shared" si="149"/>
        <v>143.33595771004386</v>
      </c>
      <c r="K720" s="29">
        <f t="shared" si="150"/>
        <v>3.0232004603473531E-2</v>
      </c>
      <c r="L720" s="26">
        <f t="shared" si="151"/>
        <v>46273.738565337946</v>
      </c>
      <c r="M720" t="str">
        <f t="shared" si="152"/>
        <v>YES</v>
      </c>
      <c r="N720" s="28">
        <f t="shared" si="153"/>
        <v>47.778652570014621</v>
      </c>
      <c r="O720" t="str">
        <f t="shared" si="154"/>
        <v/>
      </c>
      <c r="P720" t="str">
        <f t="shared" si="155"/>
        <v/>
      </c>
      <c r="Q720" s="10" t="s">
        <v>151</v>
      </c>
      <c r="R720" s="10"/>
      <c r="S720" s="16">
        <v>3</v>
      </c>
      <c r="T720" s="13">
        <v>143.33595771004391</v>
      </c>
      <c r="U720" s="14">
        <v>3.0232004606481479E-2</v>
      </c>
      <c r="V720" s="11">
        <v>46273.738565337939</v>
      </c>
      <c r="W720" s="10" t="s">
        <v>151</v>
      </c>
      <c r="X720" s="29">
        <v>0</v>
      </c>
      <c r="AA720" t="s">
        <v>331</v>
      </c>
      <c r="AB720">
        <v>3</v>
      </c>
      <c r="AC720">
        <v>50.869565217391298</v>
      </c>
      <c r="AD720">
        <v>278.62407862407861</v>
      </c>
      <c r="AE720" s="54">
        <v>1.555261611111111E-2</v>
      </c>
      <c r="AF720" s="54">
        <v>8.5185185185185183E-2</v>
      </c>
      <c r="AG720" s="53">
        <v>46273.723885949446</v>
      </c>
      <c r="AH720" s="53">
        <v>46273.79351851852</v>
      </c>
      <c r="AI720" t="s">
        <v>151</v>
      </c>
      <c r="AL720">
        <v>50.869565217391298</v>
      </c>
      <c r="AM720">
        <v>278.62407862407861</v>
      </c>
      <c r="AN720" s="54">
        <v>1.555261611111111E-2</v>
      </c>
      <c r="AO720" s="54">
        <v>8.5185185185185183E-2</v>
      </c>
      <c r="AP720" s="53">
        <v>46273.79351851852</v>
      </c>
      <c r="AQ720" t="s">
        <v>151</v>
      </c>
      <c r="AR720" t="s">
        <v>334</v>
      </c>
    </row>
    <row r="721" spans="1:44" ht="15" customHeight="1" x14ac:dyDescent="0.35">
      <c r="A721">
        <v>4</v>
      </c>
      <c r="B721" s="26">
        <f t="shared" si="143"/>
        <v>46273.708333333343</v>
      </c>
      <c r="C721" t="s">
        <v>62</v>
      </c>
      <c r="D721">
        <v>2</v>
      </c>
      <c r="E721" s="26">
        <f t="shared" si="144"/>
        <v>46273.854166666657</v>
      </c>
      <c r="F721" s="26">
        <f t="shared" si="145"/>
        <v>46273.833333333321</v>
      </c>
      <c r="G721">
        <f t="shared" si="146"/>
        <v>6</v>
      </c>
      <c r="H721">
        <f t="shared" si="147"/>
        <v>30</v>
      </c>
      <c r="I721" s="27">
        <f t="shared" si="148"/>
        <v>1</v>
      </c>
      <c r="J721" s="28">
        <f t="shared" si="149"/>
        <v>0</v>
      </c>
      <c r="K721" s="29" t="str">
        <f t="shared" si="150"/>
        <v>NULL</v>
      </c>
      <c r="L721" s="26" t="str">
        <f t="shared" si="151"/>
        <v/>
      </c>
      <c r="M721" t="str">
        <f t="shared" si="152"/>
        <v>UNKNOWN - NO RATE</v>
      </c>
      <c r="N721" s="28" t="str">
        <f t="shared" si="153"/>
        <v>NULL</v>
      </c>
      <c r="O721" t="str">
        <f t="shared" si="154"/>
        <v/>
      </c>
      <c r="P721" t="str">
        <f t="shared" si="155"/>
        <v/>
      </c>
      <c r="Q721" s="10" t="s">
        <v>155</v>
      </c>
      <c r="R721" s="10"/>
      <c r="S721" s="16">
        <v>1</v>
      </c>
      <c r="T721" s="13">
        <v>0</v>
      </c>
      <c r="U721" s="14"/>
      <c r="V721" s="11"/>
      <c r="W721" s="10" t="s">
        <v>155</v>
      </c>
      <c r="X721" s="29"/>
      <c r="AA721" t="s">
        <v>331</v>
      </c>
      <c r="AB721">
        <v>0</v>
      </c>
      <c r="AI721" t="s">
        <v>155</v>
      </c>
      <c r="AQ721" t="s">
        <v>155</v>
      </c>
      <c r="AR721" t="s">
        <v>333</v>
      </c>
    </row>
    <row r="722" spans="1:44" ht="15" customHeight="1" x14ac:dyDescent="0.35">
      <c r="A722">
        <v>4</v>
      </c>
      <c r="B722" s="26">
        <f t="shared" si="143"/>
        <v>46273.708333333343</v>
      </c>
      <c r="C722" t="s">
        <v>62</v>
      </c>
      <c r="D722">
        <v>3</v>
      </c>
      <c r="E722" s="26">
        <f t="shared" si="144"/>
        <v>46273.854166666657</v>
      </c>
      <c r="F722" s="26">
        <f t="shared" si="145"/>
        <v>46273.833333333321</v>
      </c>
      <c r="G722">
        <f t="shared" si="146"/>
        <v>29</v>
      </c>
      <c r="H722">
        <f t="shared" si="147"/>
        <v>66</v>
      </c>
      <c r="I722" s="27">
        <f t="shared" si="148"/>
        <v>0</v>
      </c>
      <c r="J722" s="28" t="str">
        <f t="shared" si="149"/>
        <v>NULL</v>
      </c>
      <c r="K722" s="29" t="str">
        <f t="shared" si="150"/>
        <v>NULL</v>
      </c>
      <c r="L722" s="26" t="str">
        <f t="shared" si="151"/>
        <v/>
      </c>
      <c r="M722" t="str">
        <f t="shared" si="152"/>
        <v>UNKNOWN - NO RATE</v>
      </c>
      <c r="N722" s="28" t="str">
        <f t="shared" si="153"/>
        <v>NULL</v>
      </c>
      <c r="O722" t="str">
        <f t="shared" si="154"/>
        <v/>
      </c>
      <c r="P722" t="str">
        <f t="shared" si="155"/>
        <v/>
      </c>
      <c r="Q722" s="10" t="s">
        <v>155</v>
      </c>
      <c r="R722" s="10"/>
      <c r="S722" s="16">
        <v>0</v>
      </c>
      <c r="T722" s="13"/>
      <c r="U722" s="14"/>
      <c r="V722" s="11"/>
      <c r="W722" s="10" t="s">
        <v>155</v>
      </c>
      <c r="X722" s="29"/>
      <c r="AA722" t="s">
        <v>331</v>
      </c>
      <c r="AB722">
        <v>0</v>
      </c>
      <c r="AI722" t="s">
        <v>155</v>
      </c>
      <c r="AQ722" t="s">
        <v>155</v>
      </c>
      <c r="AR722" t="s">
        <v>333</v>
      </c>
    </row>
    <row r="723" spans="1:44" ht="15" customHeight="1" x14ac:dyDescent="0.35">
      <c r="A723">
        <v>4</v>
      </c>
      <c r="B723" s="26">
        <f t="shared" si="143"/>
        <v>46273.708333333343</v>
      </c>
      <c r="C723" t="s">
        <v>62</v>
      </c>
      <c r="D723">
        <v>4</v>
      </c>
      <c r="E723" s="26">
        <f t="shared" si="144"/>
        <v>46273.854166666657</v>
      </c>
      <c r="F723" s="26">
        <f t="shared" si="145"/>
        <v>46273.833333333321</v>
      </c>
      <c r="G723">
        <f t="shared" si="146"/>
        <v>32</v>
      </c>
      <c r="H723">
        <f t="shared" si="147"/>
        <v>67</v>
      </c>
      <c r="I723" s="27">
        <f t="shared" si="148"/>
        <v>0</v>
      </c>
      <c r="J723" s="28" t="str">
        <f t="shared" si="149"/>
        <v>NULL</v>
      </c>
      <c r="K723" s="29" t="str">
        <f t="shared" si="150"/>
        <v>NULL</v>
      </c>
      <c r="L723" s="26" t="str">
        <f t="shared" si="151"/>
        <v/>
      </c>
      <c r="M723" t="str">
        <f t="shared" si="152"/>
        <v>UNKNOWN - NO RATE</v>
      </c>
      <c r="N723" s="28" t="str">
        <f t="shared" si="153"/>
        <v>NULL</v>
      </c>
      <c r="O723" t="str">
        <f t="shared" si="154"/>
        <v/>
      </c>
      <c r="P723" t="str">
        <f t="shared" si="155"/>
        <v/>
      </c>
      <c r="Q723" s="10" t="s">
        <v>155</v>
      </c>
      <c r="R723" s="10"/>
      <c r="S723" s="16">
        <v>0</v>
      </c>
      <c r="T723" s="13"/>
      <c r="U723" s="14"/>
      <c r="V723" s="11"/>
      <c r="W723" s="10" t="s">
        <v>155</v>
      </c>
      <c r="X723" s="29"/>
      <c r="AA723" t="s">
        <v>331</v>
      </c>
      <c r="AB723">
        <v>0</v>
      </c>
      <c r="AI723" t="s">
        <v>155</v>
      </c>
      <c r="AQ723" t="s">
        <v>155</v>
      </c>
      <c r="AR723" t="s">
        <v>333</v>
      </c>
    </row>
    <row r="724" spans="1:44" ht="15" customHeight="1" x14ac:dyDescent="0.35">
      <c r="A724">
        <v>4</v>
      </c>
      <c r="B724" s="26">
        <f t="shared" si="143"/>
        <v>46273.708333333343</v>
      </c>
      <c r="C724" t="s">
        <v>62</v>
      </c>
      <c r="D724">
        <v>5</v>
      </c>
      <c r="E724" s="26">
        <f t="shared" si="144"/>
        <v>46273.854166666657</v>
      </c>
      <c r="F724" s="26">
        <f t="shared" si="145"/>
        <v>46273.833333333321</v>
      </c>
      <c r="G724">
        <f t="shared" si="146"/>
        <v>3</v>
      </c>
      <c r="H724">
        <f t="shared" si="147"/>
        <v>13</v>
      </c>
      <c r="I724" s="27">
        <f t="shared" si="148"/>
        <v>0</v>
      </c>
      <c r="J724" s="28" t="str">
        <f t="shared" si="149"/>
        <v>NULL</v>
      </c>
      <c r="K724" s="29" t="str">
        <f t="shared" si="150"/>
        <v>NULL</v>
      </c>
      <c r="L724" s="26" t="str">
        <f t="shared" si="151"/>
        <v/>
      </c>
      <c r="M724" t="str">
        <f t="shared" si="152"/>
        <v>UNKNOWN - NO RATE</v>
      </c>
      <c r="N724" s="28" t="str">
        <f t="shared" si="153"/>
        <v>NULL</v>
      </c>
      <c r="O724" t="str">
        <f t="shared" si="154"/>
        <v/>
      </c>
      <c r="P724" t="str">
        <f t="shared" si="155"/>
        <v/>
      </c>
      <c r="Q724" s="10" t="s">
        <v>155</v>
      </c>
      <c r="R724" s="10"/>
      <c r="S724" s="16">
        <v>0</v>
      </c>
      <c r="T724" s="13"/>
      <c r="U724" s="14"/>
      <c r="V724" s="11"/>
      <c r="W724" s="10" t="s">
        <v>155</v>
      </c>
      <c r="X724" s="29"/>
      <c r="AA724" t="s">
        <v>331</v>
      </c>
      <c r="AB724">
        <v>0</v>
      </c>
      <c r="AI724" t="s">
        <v>155</v>
      </c>
      <c r="AQ724" t="s">
        <v>155</v>
      </c>
      <c r="AR724" t="s">
        <v>333</v>
      </c>
    </row>
    <row r="725" spans="1:44" ht="15" customHeight="1" x14ac:dyDescent="0.35">
      <c r="A725">
        <v>4</v>
      </c>
      <c r="B725" s="26">
        <f t="shared" si="143"/>
        <v>46273.708333333343</v>
      </c>
      <c r="C725" t="s">
        <v>62</v>
      </c>
      <c r="D725">
        <v>6</v>
      </c>
      <c r="E725" s="26">
        <f t="shared" si="144"/>
        <v>46273.854166666657</v>
      </c>
      <c r="F725" s="26">
        <f t="shared" si="145"/>
        <v>46273.833333333321</v>
      </c>
      <c r="G725">
        <f t="shared" si="146"/>
        <v>0</v>
      </c>
      <c r="H725">
        <f t="shared" si="147"/>
        <v>0</v>
      </c>
      <c r="I725" s="27">
        <f t="shared" si="148"/>
        <v>0</v>
      </c>
      <c r="J725" s="28" t="str">
        <f t="shared" si="149"/>
        <v>NULL</v>
      </c>
      <c r="K725" s="29" t="str">
        <f t="shared" si="150"/>
        <v/>
      </c>
      <c r="L725" s="26" t="str">
        <f t="shared" si="151"/>
        <v/>
      </c>
      <c r="M725" t="str">
        <f t="shared" si="152"/>
        <v/>
      </c>
      <c r="N725" s="28" t="str">
        <f t="shared" si="153"/>
        <v>NULL</v>
      </c>
      <c r="O725" t="str">
        <f t="shared" si="154"/>
        <v/>
      </c>
      <c r="P725" t="str">
        <f t="shared" si="155"/>
        <v/>
      </c>
      <c r="Q725" s="10"/>
      <c r="R725" s="10"/>
      <c r="S725" s="16">
        <v>0</v>
      </c>
      <c r="T725" s="13"/>
      <c r="U725" s="14"/>
      <c r="V725" s="11"/>
      <c r="W725" s="10"/>
      <c r="X725" s="29"/>
      <c r="AA725" t="s">
        <v>331</v>
      </c>
      <c r="AB725">
        <v>0</v>
      </c>
      <c r="AR725" t="s">
        <v>333</v>
      </c>
    </row>
    <row r="726" spans="1:44" ht="15" customHeight="1" x14ac:dyDescent="0.35">
      <c r="A726">
        <v>4</v>
      </c>
      <c r="B726" s="26">
        <f t="shared" si="143"/>
        <v>46273.708333333343</v>
      </c>
      <c r="C726" t="s">
        <v>63</v>
      </c>
      <c r="D726">
        <v>1</v>
      </c>
      <c r="E726" s="26">
        <f t="shared" si="144"/>
        <v>46273.854166666657</v>
      </c>
      <c r="F726" s="26">
        <f t="shared" si="145"/>
        <v>46273.833333333321</v>
      </c>
      <c r="G726">
        <f t="shared" si="146"/>
        <v>0</v>
      </c>
      <c r="H726">
        <f t="shared" si="147"/>
        <v>104</v>
      </c>
      <c r="I726" s="27">
        <f t="shared" si="148"/>
        <v>3</v>
      </c>
      <c r="J726" s="28">
        <f t="shared" si="149"/>
        <v>143.33595771004386</v>
      </c>
      <c r="K726" s="29" t="str">
        <f t="shared" si="150"/>
        <v/>
      </c>
      <c r="L726" s="26" t="str">
        <f t="shared" si="151"/>
        <v/>
      </c>
      <c r="M726" t="str">
        <f t="shared" si="152"/>
        <v/>
      </c>
      <c r="N726" s="28">
        <f t="shared" si="153"/>
        <v>47.778652570014621</v>
      </c>
      <c r="O726" t="str">
        <f t="shared" si="154"/>
        <v/>
      </c>
      <c r="P726" t="str">
        <f t="shared" si="155"/>
        <v/>
      </c>
      <c r="Q726" s="10"/>
      <c r="R726" s="10"/>
      <c r="S726" s="16">
        <v>3</v>
      </c>
      <c r="T726" s="13">
        <v>143.33595771004391</v>
      </c>
      <c r="U726" s="14"/>
      <c r="V726" s="11"/>
      <c r="W726" s="10"/>
      <c r="X726" s="29"/>
      <c r="AA726" t="s">
        <v>331</v>
      </c>
      <c r="AB726">
        <v>3</v>
      </c>
      <c r="AC726">
        <v>50.869565217391298</v>
      </c>
      <c r="AD726">
        <v>278.62407862407861</v>
      </c>
      <c r="AL726">
        <v>50.869565217391298</v>
      </c>
      <c r="AM726">
        <v>278.62407862407861</v>
      </c>
      <c r="AR726" t="s">
        <v>334</v>
      </c>
    </row>
    <row r="727" spans="1:44" ht="15" customHeight="1" x14ac:dyDescent="0.35">
      <c r="A727">
        <v>4</v>
      </c>
      <c r="B727" s="26">
        <f t="shared" si="143"/>
        <v>46273.708333333343</v>
      </c>
      <c r="C727" t="s">
        <v>63</v>
      </c>
      <c r="D727">
        <v>2</v>
      </c>
      <c r="E727" s="26">
        <f t="shared" si="144"/>
        <v>46273.854166666657</v>
      </c>
      <c r="F727" s="26">
        <f t="shared" si="145"/>
        <v>46273.833333333321</v>
      </c>
      <c r="G727">
        <f t="shared" si="146"/>
        <v>1</v>
      </c>
      <c r="H727">
        <f t="shared" si="147"/>
        <v>30</v>
      </c>
      <c r="I727" s="27">
        <f t="shared" si="148"/>
        <v>1</v>
      </c>
      <c r="J727" s="28">
        <f t="shared" si="149"/>
        <v>0</v>
      </c>
      <c r="K727" s="29" t="str">
        <f t="shared" si="150"/>
        <v>NULL</v>
      </c>
      <c r="L727" s="26" t="str">
        <f t="shared" si="151"/>
        <v/>
      </c>
      <c r="M727" t="str">
        <f t="shared" si="152"/>
        <v>UNKNOWN - NO RATE</v>
      </c>
      <c r="N727" s="28" t="str">
        <f t="shared" si="153"/>
        <v>NULL</v>
      </c>
      <c r="O727" t="str">
        <f t="shared" si="154"/>
        <v/>
      </c>
      <c r="P727" t="str">
        <f t="shared" si="155"/>
        <v/>
      </c>
      <c r="Q727" s="10" t="s">
        <v>155</v>
      </c>
      <c r="R727" s="10"/>
      <c r="S727" s="16">
        <v>1</v>
      </c>
      <c r="T727" s="13">
        <v>0</v>
      </c>
      <c r="U727" s="14"/>
      <c r="V727" s="11"/>
      <c r="W727" s="10" t="s">
        <v>155</v>
      </c>
      <c r="X727" s="29"/>
      <c r="AA727" t="s">
        <v>331</v>
      </c>
      <c r="AB727">
        <v>0</v>
      </c>
      <c r="AI727" t="s">
        <v>155</v>
      </c>
      <c r="AQ727" t="s">
        <v>155</v>
      </c>
      <c r="AR727" t="s">
        <v>333</v>
      </c>
    </row>
    <row r="728" spans="1:44" ht="15" customHeight="1" x14ac:dyDescent="0.35">
      <c r="A728">
        <v>4</v>
      </c>
      <c r="B728" s="26">
        <f t="shared" si="143"/>
        <v>46273.708333333343</v>
      </c>
      <c r="C728" t="s">
        <v>63</v>
      </c>
      <c r="D728">
        <v>3</v>
      </c>
      <c r="E728" s="26">
        <f t="shared" si="144"/>
        <v>46273.854166666657</v>
      </c>
      <c r="F728" s="26">
        <f t="shared" si="145"/>
        <v>46273.833333333321</v>
      </c>
      <c r="G728">
        <f t="shared" si="146"/>
        <v>7</v>
      </c>
      <c r="H728">
        <f t="shared" si="147"/>
        <v>66</v>
      </c>
      <c r="I728" s="27">
        <f t="shared" si="148"/>
        <v>0</v>
      </c>
      <c r="J728" s="28" t="str">
        <f t="shared" si="149"/>
        <v>NULL</v>
      </c>
      <c r="K728" s="29" t="str">
        <f t="shared" si="150"/>
        <v>NULL</v>
      </c>
      <c r="L728" s="26" t="str">
        <f t="shared" si="151"/>
        <v/>
      </c>
      <c r="M728" t="str">
        <f t="shared" si="152"/>
        <v>UNKNOWN - NO RATE</v>
      </c>
      <c r="N728" s="28" t="str">
        <f t="shared" si="153"/>
        <v>NULL</v>
      </c>
      <c r="O728" t="str">
        <f t="shared" si="154"/>
        <v/>
      </c>
      <c r="P728" t="str">
        <f t="shared" si="155"/>
        <v/>
      </c>
      <c r="Q728" s="10" t="s">
        <v>155</v>
      </c>
      <c r="R728" s="10"/>
      <c r="S728" s="16">
        <v>0</v>
      </c>
      <c r="T728" s="13"/>
      <c r="U728" s="14"/>
      <c r="V728" s="11"/>
      <c r="W728" s="10" t="s">
        <v>155</v>
      </c>
      <c r="X728" s="29"/>
      <c r="AA728" t="s">
        <v>331</v>
      </c>
      <c r="AB728">
        <v>0</v>
      </c>
      <c r="AI728" t="s">
        <v>155</v>
      </c>
      <c r="AQ728" t="s">
        <v>155</v>
      </c>
      <c r="AR728" t="s">
        <v>333</v>
      </c>
    </row>
    <row r="729" spans="1:44" ht="15" customHeight="1" x14ac:dyDescent="0.35">
      <c r="A729">
        <v>4</v>
      </c>
      <c r="B729" s="26">
        <f t="shared" si="143"/>
        <v>46273.708333333343</v>
      </c>
      <c r="C729" t="s">
        <v>63</v>
      </c>
      <c r="D729">
        <v>4</v>
      </c>
      <c r="E729" s="26">
        <f t="shared" si="144"/>
        <v>46273.854166666657</v>
      </c>
      <c r="F729" s="26">
        <f t="shared" si="145"/>
        <v>46273.833333333321</v>
      </c>
      <c r="G729">
        <f t="shared" si="146"/>
        <v>5</v>
      </c>
      <c r="H729">
        <f t="shared" si="147"/>
        <v>67</v>
      </c>
      <c r="I729" s="27">
        <f t="shared" si="148"/>
        <v>0</v>
      </c>
      <c r="J729" s="28" t="str">
        <f t="shared" si="149"/>
        <v>NULL</v>
      </c>
      <c r="K729" s="29" t="str">
        <f t="shared" si="150"/>
        <v>NULL</v>
      </c>
      <c r="L729" s="26" t="str">
        <f t="shared" si="151"/>
        <v/>
      </c>
      <c r="M729" t="str">
        <f t="shared" si="152"/>
        <v>UNKNOWN - NO RATE</v>
      </c>
      <c r="N729" s="28" t="str">
        <f t="shared" si="153"/>
        <v>NULL</v>
      </c>
      <c r="O729" t="str">
        <f t="shared" si="154"/>
        <v/>
      </c>
      <c r="P729" t="str">
        <f t="shared" si="155"/>
        <v/>
      </c>
      <c r="Q729" s="10" t="s">
        <v>155</v>
      </c>
      <c r="R729" s="10"/>
      <c r="S729" s="16">
        <v>0</v>
      </c>
      <c r="T729" s="13"/>
      <c r="U729" s="14"/>
      <c r="V729" s="11"/>
      <c r="W729" s="10" t="s">
        <v>155</v>
      </c>
      <c r="X729" s="29"/>
      <c r="AA729" t="s">
        <v>331</v>
      </c>
      <c r="AB729">
        <v>0</v>
      </c>
      <c r="AI729" t="s">
        <v>155</v>
      </c>
      <c r="AQ729" t="s">
        <v>155</v>
      </c>
      <c r="AR729" t="s">
        <v>333</v>
      </c>
    </row>
    <row r="730" spans="1:44" ht="15" customHeight="1" x14ac:dyDescent="0.35">
      <c r="A730">
        <v>4</v>
      </c>
      <c r="B730" s="26">
        <f t="shared" si="143"/>
        <v>46273.708333333343</v>
      </c>
      <c r="C730" t="s">
        <v>63</v>
      </c>
      <c r="D730">
        <v>5</v>
      </c>
      <c r="E730" s="26">
        <f t="shared" si="144"/>
        <v>46273.854166666657</v>
      </c>
      <c r="F730" s="26">
        <f t="shared" si="145"/>
        <v>46273.833333333321</v>
      </c>
      <c r="G730">
        <f t="shared" si="146"/>
        <v>0</v>
      </c>
      <c r="H730">
        <f t="shared" si="147"/>
        <v>13</v>
      </c>
      <c r="I730" s="27">
        <f t="shared" si="148"/>
        <v>0</v>
      </c>
      <c r="J730" s="28" t="str">
        <f t="shared" si="149"/>
        <v>NULL</v>
      </c>
      <c r="K730" s="29" t="str">
        <f t="shared" si="150"/>
        <v/>
      </c>
      <c r="L730" s="26" t="str">
        <f t="shared" si="151"/>
        <v/>
      </c>
      <c r="M730" t="str">
        <f t="shared" si="152"/>
        <v/>
      </c>
      <c r="N730" s="28" t="str">
        <f t="shared" si="153"/>
        <v>NULL</v>
      </c>
      <c r="O730" t="str">
        <f t="shared" si="154"/>
        <v/>
      </c>
      <c r="P730" t="str">
        <f t="shared" si="155"/>
        <v/>
      </c>
      <c r="Q730" s="10"/>
      <c r="R730" s="10"/>
      <c r="S730" s="16">
        <v>0</v>
      </c>
      <c r="T730" s="13"/>
      <c r="U730" s="14"/>
      <c r="V730" s="11"/>
      <c r="W730" s="10"/>
      <c r="X730" s="29"/>
      <c r="AA730" t="s">
        <v>331</v>
      </c>
      <c r="AB730">
        <v>0</v>
      </c>
      <c r="AR730" t="s">
        <v>333</v>
      </c>
    </row>
    <row r="731" spans="1:44" ht="15" customHeight="1" x14ac:dyDescent="0.35">
      <c r="A731">
        <v>4</v>
      </c>
      <c r="B731" s="26">
        <f t="shared" si="143"/>
        <v>46273.708333333343</v>
      </c>
      <c r="C731" t="s">
        <v>63</v>
      </c>
      <c r="D731">
        <v>6</v>
      </c>
      <c r="E731" s="26">
        <f t="shared" si="144"/>
        <v>46273.854166666657</v>
      </c>
      <c r="F731" s="26">
        <f t="shared" si="145"/>
        <v>46273.833333333321</v>
      </c>
      <c r="G731">
        <f t="shared" si="146"/>
        <v>0</v>
      </c>
      <c r="H731">
        <f t="shared" si="147"/>
        <v>0</v>
      </c>
      <c r="I731" s="27">
        <f t="shared" si="148"/>
        <v>0</v>
      </c>
      <c r="J731" s="28" t="str">
        <f t="shared" si="149"/>
        <v>NULL</v>
      </c>
      <c r="K731" s="29" t="str">
        <f t="shared" si="150"/>
        <v/>
      </c>
      <c r="L731" s="26" t="str">
        <f t="shared" si="151"/>
        <v/>
      </c>
      <c r="M731" t="str">
        <f t="shared" si="152"/>
        <v/>
      </c>
      <c r="N731" s="28" t="str">
        <f t="shared" si="153"/>
        <v>NULL</v>
      </c>
      <c r="O731" t="str">
        <f t="shared" si="154"/>
        <v/>
      </c>
      <c r="P731" t="str">
        <f t="shared" si="155"/>
        <v/>
      </c>
      <c r="Q731" s="10"/>
      <c r="R731" s="10"/>
      <c r="S731" s="16">
        <v>0</v>
      </c>
      <c r="T731" s="13"/>
      <c r="U731" s="14"/>
      <c r="V731" s="11"/>
      <c r="W731" s="10"/>
      <c r="X731" s="29"/>
      <c r="AA731" t="s">
        <v>331</v>
      </c>
      <c r="AB731">
        <v>0</v>
      </c>
      <c r="AR731" t="s">
        <v>333</v>
      </c>
    </row>
    <row r="732" spans="1:44" ht="15" customHeight="1" x14ac:dyDescent="0.35">
      <c r="A732">
        <v>4</v>
      </c>
      <c r="B732" s="26">
        <f t="shared" si="143"/>
        <v>46273.708333333343</v>
      </c>
      <c r="C732" t="s">
        <v>64</v>
      </c>
      <c r="D732">
        <v>1</v>
      </c>
      <c r="E732" s="26">
        <f t="shared" si="144"/>
        <v>46273.864583333343</v>
      </c>
      <c r="F732" s="26">
        <f t="shared" si="145"/>
        <v>46273.843750000007</v>
      </c>
      <c r="G732">
        <f t="shared" si="146"/>
        <v>0</v>
      </c>
      <c r="H732">
        <f t="shared" si="147"/>
        <v>132</v>
      </c>
      <c r="I732" s="27">
        <f t="shared" si="148"/>
        <v>3</v>
      </c>
      <c r="J732" s="28">
        <f t="shared" si="149"/>
        <v>143.33595771004386</v>
      </c>
      <c r="K732" s="29" t="str">
        <f t="shared" si="150"/>
        <v/>
      </c>
      <c r="L732" s="26" t="str">
        <f t="shared" si="151"/>
        <v/>
      </c>
      <c r="M732" t="str">
        <f t="shared" si="152"/>
        <v/>
      </c>
      <c r="N732" s="28">
        <f t="shared" si="153"/>
        <v>47.778652570014621</v>
      </c>
      <c r="O732" t="str">
        <f t="shared" si="154"/>
        <v/>
      </c>
      <c r="P732" t="str">
        <f t="shared" si="155"/>
        <v/>
      </c>
      <c r="Q732" s="10"/>
      <c r="R732" s="10"/>
      <c r="S732" s="16">
        <v>3</v>
      </c>
      <c r="T732" s="13">
        <v>143.33595771004391</v>
      </c>
      <c r="U732" s="14"/>
      <c r="V732" s="11"/>
      <c r="W732" s="10"/>
      <c r="X732" s="29"/>
      <c r="AA732" t="s">
        <v>331</v>
      </c>
      <c r="AB732">
        <v>3</v>
      </c>
      <c r="AC732">
        <v>50.869565217391298</v>
      </c>
      <c r="AD732">
        <v>278.62407862407861</v>
      </c>
      <c r="AL732">
        <v>50.869565217391298</v>
      </c>
      <c r="AM732">
        <v>278.62407862407861</v>
      </c>
      <c r="AR732" t="s">
        <v>334</v>
      </c>
    </row>
    <row r="733" spans="1:44" ht="15" customHeight="1" x14ac:dyDescent="0.35">
      <c r="A733">
        <v>4</v>
      </c>
      <c r="B733" s="26">
        <f t="shared" si="143"/>
        <v>46273.708333333343</v>
      </c>
      <c r="C733" t="s">
        <v>64</v>
      </c>
      <c r="D733">
        <v>2</v>
      </c>
      <c r="E733" s="26">
        <f t="shared" si="144"/>
        <v>46273.864583333343</v>
      </c>
      <c r="F733" s="26">
        <f t="shared" si="145"/>
        <v>46273.843750000007</v>
      </c>
      <c r="G733">
        <f t="shared" si="146"/>
        <v>0</v>
      </c>
      <c r="H733">
        <f t="shared" si="147"/>
        <v>54</v>
      </c>
      <c r="I733" s="27">
        <f t="shared" si="148"/>
        <v>1</v>
      </c>
      <c r="J733" s="28">
        <f t="shared" si="149"/>
        <v>0</v>
      </c>
      <c r="K733" s="29" t="str">
        <f t="shared" si="150"/>
        <v/>
      </c>
      <c r="L733" s="26" t="str">
        <f t="shared" si="151"/>
        <v/>
      </c>
      <c r="M733" t="str">
        <f t="shared" si="152"/>
        <v/>
      </c>
      <c r="N733" s="28" t="str">
        <f t="shared" si="153"/>
        <v>NULL</v>
      </c>
      <c r="O733" t="str">
        <f t="shared" si="154"/>
        <v/>
      </c>
      <c r="P733" t="str">
        <f t="shared" si="155"/>
        <v/>
      </c>
      <c r="Q733" s="10"/>
      <c r="R733" s="10"/>
      <c r="S733" s="16">
        <v>1</v>
      </c>
      <c r="T733" s="13">
        <v>0</v>
      </c>
      <c r="U733" s="14"/>
      <c r="V733" s="11"/>
      <c r="W733" s="10"/>
      <c r="X733" s="29"/>
      <c r="AA733" t="s">
        <v>331</v>
      </c>
      <c r="AB733">
        <v>0</v>
      </c>
      <c r="AR733" t="s">
        <v>333</v>
      </c>
    </row>
    <row r="734" spans="1:44" ht="15" customHeight="1" x14ac:dyDescent="0.35">
      <c r="A734">
        <v>4</v>
      </c>
      <c r="B734" s="26">
        <f t="shared" si="143"/>
        <v>46273.708333333343</v>
      </c>
      <c r="C734" t="s">
        <v>64</v>
      </c>
      <c r="D734">
        <v>3</v>
      </c>
      <c r="E734" s="26">
        <f t="shared" si="144"/>
        <v>46273.864583333343</v>
      </c>
      <c r="F734" s="26">
        <f t="shared" si="145"/>
        <v>46273.843750000007</v>
      </c>
      <c r="G734">
        <f t="shared" si="146"/>
        <v>0</v>
      </c>
      <c r="H734">
        <f t="shared" si="147"/>
        <v>89</v>
      </c>
      <c r="I734" s="27">
        <f t="shared" si="148"/>
        <v>0</v>
      </c>
      <c r="J734" s="28" t="str">
        <f t="shared" si="149"/>
        <v>NULL</v>
      </c>
      <c r="K734" s="29" t="str">
        <f t="shared" si="150"/>
        <v/>
      </c>
      <c r="L734" s="26" t="str">
        <f t="shared" si="151"/>
        <v/>
      </c>
      <c r="M734" t="str">
        <f t="shared" si="152"/>
        <v/>
      </c>
      <c r="N734" s="28" t="str">
        <f t="shared" si="153"/>
        <v>NULL</v>
      </c>
      <c r="O734" t="str">
        <f t="shared" si="154"/>
        <v/>
      </c>
      <c r="P734" t="str">
        <f t="shared" si="155"/>
        <v/>
      </c>
      <c r="Q734" s="10"/>
      <c r="R734" s="10"/>
      <c r="S734" s="16">
        <v>0</v>
      </c>
      <c r="T734" s="13"/>
      <c r="U734" s="14"/>
      <c r="V734" s="11"/>
      <c r="W734" s="10"/>
      <c r="X734" s="29"/>
      <c r="AA734" t="s">
        <v>331</v>
      </c>
      <c r="AB734">
        <v>0</v>
      </c>
      <c r="AR734" t="s">
        <v>333</v>
      </c>
    </row>
    <row r="735" spans="1:44" ht="15" customHeight="1" x14ac:dyDescent="0.35">
      <c r="A735">
        <v>4</v>
      </c>
      <c r="B735" s="26">
        <f t="shared" si="143"/>
        <v>46273.708333333343</v>
      </c>
      <c r="C735" t="s">
        <v>64</v>
      </c>
      <c r="D735">
        <v>4</v>
      </c>
      <c r="E735" s="26">
        <f t="shared" si="144"/>
        <v>46273.864583333343</v>
      </c>
      <c r="F735" s="26">
        <f t="shared" si="145"/>
        <v>46273.843750000007</v>
      </c>
      <c r="G735">
        <f t="shared" si="146"/>
        <v>6</v>
      </c>
      <c r="H735">
        <f t="shared" si="147"/>
        <v>91</v>
      </c>
      <c r="I735" s="27">
        <f t="shared" si="148"/>
        <v>0</v>
      </c>
      <c r="J735" s="28" t="str">
        <f t="shared" si="149"/>
        <v>NULL</v>
      </c>
      <c r="K735" s="29" t="str">
        <f t="shared" si="150"/>
        <v>NULL</v>
      </c>
      <c r="L735" s="26" t="str">
        <f t="shared" si="151"/>
        <v/>
      </c>
      <c r="M735" t="str">
        <f t="shared" si="152"/>
        <v>UNKNOWN - NO RATE</v>
      </c>
      <c r="N735" s="28" t="str">
        <f t="shared" si="153"/>
        <v>NULL</v>
      </c>
      <c r="O735" t="str">
        <f t="shared" si="154"/>
        <v/>
      </c>
      <c r="P735" t="str">
        <f t="shared" si="155"/>
        <v/>
      </c>
      <c r="Q735" s="10" t="s">
        <v>155</v>
      </c>
      <c r="R735" s="10"/>
      <c r="S735" s="16">
        <v>0</v>
      </c>
      <c r="T735" s="13"/>
      <c r="U735" s="14"/>
      <c r="V735" s="11"/>
      <c r="W735" s="10" t="s">
        <v>155</v>
      </c>
      <c r="X735" s="29"/>
      <c r="AA735" t="s">
        <v>331</v>
      </c>
      <c r="AB735">
        <v>0</v>
      </c>
      <c r="AI735" t="s">
        <v>155</v>
      </c>
      <c r="AQ735" t="s">
        <v>155</v>
      </c>
      <c r="AR735" t="s">
        <v>333</v>
      </c>
    </row>
    <row r="736" spans="1:44" ht="15" customHeight="1" x14ac:dyDescent="0.35">
      <c r="A736">
        <v>4</v>
      </c>
      <c r="B736" s="26">
        <f t="shared" si="143"/>
        <v>46273.708333333343</v>
      </c>
      <c r="C736" t="s">
        <v>64</v>
      </c>
      <c r="D736">
        <v>5</v>
      </c>
      <c r="E736" s="26">
        <f t="shared" si="144"/>
        <v>46273.864583333343</v>
      </c>
      <c r="F736" s="26">
        <f t="shared" si="145"/>
        <v>46273.843750000007</v>
      </c>
      <c r="G736">
        <f t="shared" si="146"/>
        <v>0</v>
      </c>
      <c r="H736">
        <f t="shared" si="147"/>
        <v>16</v>
      </c>
      <c r="I736" s="27">
        <f t="shared" si="148"/>
        <v>0</v>
      </c>
      <c r="J736" s="28" t="str">
        <f t="shared" si="149"/>
        <v>NULL</v>
      </c>
      <c r="K736" s="29" t="str">
        <f t="shared" si="150"/>
        <v/>
      </c>
      <c r="L736" s="26" t="str">
        <f t="shared" si="151"/>
        <v/>
      </c>
      <c r="M736" t="str">
        <f t="shared" si="152"/>
        <v/>
      </c>
      <c r="N736" s="28" t="str">
        <f t="shared" si="153"/>
        <v>NULL</v>
      </c>
      <c r="O736" t="str">
        <f t="shared" si="154"/>
        <v/>
      </c>
      <c r="P736" t="str">
        <f t="shared" si="155"/>
        <v/>
      </c>
      <c r="Q736" s="10"/>
      <c r="R736" s="10"/>
      <c r="S736" s="16">
        <v>0</v>
      </c>
      <c r="T736" s="13"/>
      <c r="U736" s="14"/>
      <c r="V736" s="11"/>
      <c r="W736" s="10"/>
      <c r="X736" s="29"/>
      <c r="AA736" t="s">
        <v>331</v>
      </c>
      <c r="AB736">
        <v>0</v>
      </c>
      <c r="AR736" t="s">
        <v>333</v>
      </c>
    </row>
    <row r="737" spans="1:44" ht="15" customHeight="1" x14ac:dyDescent="0.35">
      <c r="A737">
        <v>4</v>
      </c>
      <c r="B737" s="26">
        <f t="shared" si="143"/>
        <v>46273.708333333343</v>
      </c>
      <c r="C737" t="s">
        <v>64</v>
      </c>
      <c r="D737">
        <v>6</v>
      </c>
      <c r="E737" s="26">
        <f t="shared" si="144"/>
        <v>46273.864583333343</v>
      </c>
      <c r="F737" s="26">
        <f t="shared" si="145"/>
        <v>46273.843750000007</v>
      </c>
      <c r="G737">
        <f t="shared" si="146"/>
        <v>0</v>
      </c>
      <c r="H737">
        <f t="shared" si="147"/>
        <v>0</v>
      </c>
      <c r="I737" s="27">
        <f t="shared" si="148"/>
        <v>0</v>
      </c>
      <c r="J737" s="28" t="str">
        <f t="shared" si="149"/>
        <v>NULL</v>
      </c>
      <c r="K737" s="29" t="str">
        <f t="shared" si="150"/>
        <v/>
      </c>
      <c r="L737" s="26" t="str">
        <f t="shared" si="151"/>
        <v/>
      </c>
      <c r="M737" t="str">
        <f t="shared" si="152"/>
        <v/>
      </c>
      <c r="N737" s="28" t="str">
        <f t="shared" si="153"/>
        <v>NULL</v>
      </c>
      <c r="O737" t="str">
        <f t="shared" si="154"/>
        <v/>
      </c>
      <c r="P737" t="str">
        <f t="shared" si="155"/>
        <v/>
      </c>
      <c r="Q737" s="10"/>
      <c r="R737" s="10"/>
      <c r="S737" s="16">
        <v>0</v>
      </c>
      <c r="T737" s="13"/>
      <c r="U737" s="14"/>
      <c r="V737" s="11"/>
      <c r="W737" s="10"/>
      <c r="X737" s="29"/>
      <c r="AA737" t="s">
        <v>331</v>
      </c>
      <c r="AB737">
        <v>0</v>
      </c>
      <c r="AR737" t="s">
        <v>333</v>
      </c>
    </row>
    <row r="738" spans="1:44" ht="15" customHeight="1" x14ac:dyDescent="0.35">
      <c r="A738">
        <v>4</v>
      </c>
      <c r="B738" s="26">
        <f t="shared" si="143"/>
        <v>46273.708333333343</v>
      </c>
      <c r="C738" t="s">
        <v>65</v>
      </c>
      <c r="D738">
        <v>1</v>
      </c>
      <c r="E738" s="26">
        <f t="shared" si="144"/>
        <v>46273.864583333343</v>
      </c>
      <c r="F738" s="26">
        <f t="shared" si="145"/>
        <v>46273.843750000007</v>
      </c>
      <c r="G738">
        <f t="shared" si="146"/>
        <v>0</v>
      </c>
      <c r="H738">
        <f t="shared" si="147"/>
        <v>132</v>
      </c>
      <c r="I738" s="27">
        <f t="shared" si="148"/>
        <v>3</v>
      </c>
      <c r="J738" s="28">
        <f t="shared" si="149"/>
        <v>143.33595771004386</v>
      </c>
      <c r="K738" s="29" t="str">
        <f t="shared" si="150"/>
        <v/>
      </c>
      <c r="L738" s="26" t="str">
        <f t="shared" si="151"/>
        <v/>
      </c>
      <c r="M738" t="str">
        <f t="shared" si="152"/>
        <v/>
      </c>
      <c r="N738" s="28">
        <f t="shared" si="153"/>
        <v>47.778652570014621</v>
      </c>
      <c r="O738" t="str">
        <f t="shared" si="154"/>
        <v/>
      </c>
      <c r="P738" t="str">
        <f t="shared" si="155"/>
        <v/>
      </c>
      <c r="Q738" s="10"/>
      <c r="R738" s="10"/>
      <c r="S738" s="16">
        <v>3</v>
      </c>
      <c r="T738" s="13">
        <v>143.33595771004391</v>
      </c>
      <c r="U738" s="14"/>
      <c r="V738" s="11"/>
      <c r="W738" s="10"/>
      <c r="X738" s="29"/>
      <c r="AA738" t="s">
        <v>331</v>
      </c>
      <c r="AB738">
        <v>3</v>
      </c>
      <c r="AC738">
        <v>50.869565217391298</v>
      </c>
      <c r="AD738">
        <v>278.62407862407861</v>
      </c>
      <c r="AL738">
        <v>50.869565217391298</v>
      </c>
      <c r="AM738">
        <v>278.62407862407861</v>
      </c>
      <c r="AR738" t="s">
        <v>334</v>
      </c>
    </row>
    <row r="739" spans="1:44" ht="15" customHeight="1" x14ac:dyDescent="0.35">
      <c r="A739">
        <v>4</v>
      </c>
      <c r="B739" s="26">
        <f t="shared" si="143"/>
        <v>46273.708333333343</v>
      </c>
      <c r="C739" t="s">
        <v>65</v>
      </c>
      <c r="D739">
        <v>2</v>
      </c>
      <c r="E739" s="26">
        <f t="shared" si="144"/>
        <v>46273.864583333343</v>
      </c>
      <c r="F739" s="26">
        <f t="shared" si="145"/>
        <v>46273.843750000007</v>
      </c>
      <c r="G739">
        <f t="shared" si="146"/>
        <v>6</v>
      </c>
      <c r="H739">
        <f t="shared" si="147"/>
        <v>54</v>
      </c>
      <c r="I739" s="27">
        <f t="shared" si="148"/>
        <v>1</v>
      </c>
      <c r="J739" s="28">
        <f t="shared" si="149"/>
        <v>0</v>
      </c>
      <c r="K739" s="29" t="str">
        <f t="shared" si="150"/>
        <v>NULL</v>
      </c>
      <c r="L739" s="26" t="str">
        <f t="shared" si="151"/>
        <v/>
      </c>
      <c r="M739" t="str">
        <f t="shared" si="152"/>
        <v>UNKNOWN - NO RATE</v>
      </c>
      <c r="N739" s="28" t="str">
        <f t="shared" si="153"/>
        <v>NULL</v>
      </c>
      <c r="O739" t="str">
        <f t="shared" si="154"/>
        <v/>
      </c>
      <c r="P739" t="str">
        <f t="shared" si="155"/>
        <v/>
      </c>
      <c r="Q739" s="10" t="s">
        <v>155</v>
      </c>
      <c r="R739" s="10"/>
      <c r="S739" s="16">
        <v>1</v>
      </c>
      <c r="T739" s="13">
        <v>0</v>
      </c>
      <c r="U739" s="14"/>
      <c r="V739" s="11"/>
      <c r="W739" s="10" t="s">
        <v>155</v>
      </c>
      <c r="X739" s="29"/>
      <c r="AA739" t="s">
        <v>331</v>
      </c>
      <c r="AB739">
        <v>0</v>
      </c>
      <c r="AI739" t="s">
        <v>155</v>
      </c>
      <c r="AQ739" t="s">
        <v>155</v>
      </c>
      <c r="AR739" t="s">
        <v>333</v>
      </c>
    </row>
    <row r="740" spans="1:44" ht="15" customHeight="1" x14ac:dyDescent="0.35">
      <c r="A740">
        <v>4</v>
      </c>
      <c r="B740" s="26">
        <f t="shared" si="143"/>
        <v>46273.708333333343</v>
      </c>
      <c r="C740" t="s">
        <v>65</v>
      </c>
      <c r="D740">
        <v>3</v>
      </c>
      <c r="E740" s="26">
        <f t="shared" si="144"/>
        <v>46273.864583333343</v>
      </c>
      <c r="F740" s="26">
        <f t="shared" si="145"/>
        <v>46273.843750000007</v>
      </c>
      <c r="G740">
        <f t="shared" si="146"/>
        <v>0</v>
      </c>
      <c r="H740">
        <f t="shared" si="147"/>
        <v>89</v>
      </c>
      <c r="I740" s="27">
        <f t="shared" si="148"/>
        <v>0</v>
      </c>
      <c r="J740" s="28" t="str">
        <f t="shared" si="149"/>
        <v>NULL</v>
      </c>
      <c r="K740" s="29" t="str">
        <f t="shared" si="150"/>
        <v/>
      </c>
      <c r="L740" s="26" t="str">
        <f t="shared" si="151"/>
        <v/>
      </c>
      <c r="M740" t="str">
        <f t="shared" si="152"/>
        <v/>
      </c>
      <c r="N740" s="28" t="str">
        <f t="shared" si="153"/>
        <v>NULL</v>
      </c>
      <c r="O740" t="str">
        <f t="shared" si="154"/>
        <v/>
      </c>
      <c r="P740" t="str">
        <f t="shared" si="155"/>
        <v/>
      </c>
      <c r="Q740" s="10"/>
      <c r="R740" s="10"/>
      <c r="S740" s="16">
        <v>0</v>
      </c>
      <c r="T740" s="13"/>
      <c r="U740" s="14"/>
      <c r="V740" s="11"/>
      <c r="W740" s="10"/>
      <c r="X740" s="29"/>
      <c r="AA740" t="s">
        <v>331</v>
      </c>
      <c r="AB740">
        <v>0</v>
      </c>
      <c r="AR740" t="s">
        <v>333</v>
      </c>
    </row>
    <row r="741" spans="1:44" ht="15" customHeight="1" x14ac:dyDescent="0.35">
      <c r="A741">
        <v>4</v>
      </c>
      <c r="B741" s="26">
        <f t="shared" si="143"/>
        <v>46273.708333333343</v>
      </c>
      <c r="C741" t="s">
        <v>65</v>
      </c>
      <c r="D741">
        <v>4</v>
      </c>
      <c r="E741" s="26">
        <f t="shared" si="144"/>
        <v>46273.864583333343</v>
      </c>
      <c r="F741" s="26">
        <f t="shared" si="145"/>
        <v>46273.843750000007</v>
      </c>
      <c r="G741">
        <f t="shared" si="146"/>
        <v>1</v>
      </c>
      <c r="H741">
        <f t="shared" si="147"/>
        <v>91</v>
      </c>
      <c r="I741" s="27">
        <f t="shared" si="148"/>
        <v>0</v>
      </c>
      <c r="J741" s="28" t="str">
        <f t="shared" si="149"/>
        <v>NULL</v>
      </c>
      <c r="K741" s="29" t="str">
        <f t="shared" si="150"/>
        <v>NULL</v>
      </c>
      <c r="L741" s="26" t="str">
        <f t="shared" si="151"/>
        <v/>
      </c>
      <c r="M741" t="str">
        <f t="shared" si="152"/>
        <v>UNKNOWN - NO RATE</v>
      </c>
      <c r="N741" s="28" t="str">
        <f t="shared" si="153"/>
        <v>NULL</v>
      </c>
      <c r="O741" t="str">
        <f t="shared" si="154"/>
        <v/>
      </c>
      <c r="P741" t="str">
        <f t="shared" si="155"/>
        <v/>
      </c>
      <c r="Q741" s="10" t="s">
        <v>155</v>
      </c>
      <c r="R741" s="10"/>
      <c r="S741" s="16">
        <v>0</v>
      </c>
      <c r="T741" s="13"/>
      <c r="U741" s="14"/>
      <c r="V741" s="11"/>
      <c r="W741" s="10" t="s">
        <v>155</v>
      </c>
      <c r="X741" s="29"/>
      <c r="AA741" t="s">
        <v>331</v>
      </c>
      <c r="AB741">
        <v>0</v>
      </c>
      <c r="AI741" t="s">
        <v>155</v>
      </c>
      <c r="AQ741" t="s">
        <v>155</v>
      </c>
      <c r="AR741" t="s">
        <v>333</v>
      </c>
    </row>
    <row r="742" spans="1:44" ht="15" customHeight="1" x14ac:dyDescent="0.35">
      <c r="A742">
        <v>4</v>
      </c>
      <c r="B742" s="26">
        <f t="shared" si="143"/>
        <v>46273.708333333343</v>
      </c>
      <c r="C742" t="s">
        <v>65</v>
      </c>
      <c r="D742">
        <v>5</v>
      </c>
      <c r="E742" s="26">
        <f t="shared" si="144"/>
        <v>46273.864583333343</v>
      </c>
      <c r="F742" s="26">
        <f t="shared" si="145"/>
        <v>46273.843750000007</v>
      </c>
      <c r="G742">
        <f t="shared" si="146"/>
        <v>0</v>
      </c>
      <c r="H742">
        <f t="shared" si="147"/>
        <v>16</v>
      </c>
      <c r="I742" s="27">
        <f t="shared" si="148"/>
        <v>0</v>
      </c>
      <c r="J742" s="28" t="str">
        <f t="shared" si="149"/>
        <v>NULL</v>
      </c>
      <c r="K742" s="29" t="str">
        <f t="shared" si="150"/>
        <v/>
      </c>
      <c r="L742" s="26" t="str">
        <f t="shared" si="151"/>
        <v/>
      </c>
      <c r="M742" t="str">
        <f t="shared" si="152"/>
        <v/>
      </c>
      <c r="N742" s="28" t="str">
        <f t="shared" si="153"/>
        <v>NULL</v>
      </c>
      <c r="O742" t="str">
        <f t="shared" si="154"/>
        <v/>
      </c>
      <c r="P742" t="str">
        <f t="shared" si="155"/>
        <v/>
      </c>
      <c r="Q742" s="10"/>
      <c r="R742" s="10"/>
      <c r="S742" s="16">
        <v>0</v>
      </c>
      <c r="T742" s="13"/>
      <c r="U742" s="14"/>
      <c r="V742" s="11"/>
      <c r="W742" s="10"/>
      <c r="X742" s="29"/>
      <c r="AA742" t="s">
        <v>331</v>
      </c>
      <c r="AB742">
        <v>0</v>
      </c>
      <c r="AR742" t="s">
        <v>333</v>
      </c>
    </row>
    <row r="743" spans="1:44" ht="15" customHeight="1" x14ac:dyDescent="0.35">
      <c r="A743">
        <v>4</v>
      </c>
      <c r="B743" s="26">
        <f t="shared" si="143"/>
        <v>46273.708333333343</v>
      </c>
      <c r="C743" t="s">
        <v>65</v>
      </c>
      <c r="D743">
        <v>6</v>
      </c>
      <c r="E743" s="26">
        <f t="shared" si="144"/>
        <v>46273.864583333343</v>
      </c>
      <c r="F743" s="26">
        <f t="shared" si="145"/>
        <v>46273.843750000007</v>
      </c>
      <c r="G743">
        <f t="shared" si="146"/>
        <v>0</v>
      </c>
      <c r="H743">
        <f t="shared" si="147"/>
        <v>0</v>
      </c>
      <c r="I743" s="27">
        <f t="shared" si="148"/>
        <v>0</v>
      </c>
      <c r="J743" s="28" t="str">
        <f t="shared" si="149"/>
        <v>NULL</v>
      </c>
      <c r="K743" s="29" t="str">
        <f t="shared" si="150"/>
        <v/>
      </c>
      <c r="L743" s="26" t="str">
        <f t="shared" si="151"/>
        <v/>
      </c>
      <c r="M743" t="str">
        <f t="shared" si="152"/>
        <v/>
      </c>
      <c r="N743" s="28" t="str">
        <f t="shared" si="153"/>
        <v>NULL</v>
      </c>
      <c r="O743" t="str">
        <f t="shared" si="154"/>
        <v/>
      </c>
      <c r="P743" t="str">
        <f t="shared" si="155"/>
        <v/>
      </c>
      <c r="Q743" s="10"/>
      <c r="R743" s="10"/>
      <c r="S743" s="16">
        <v>0</v>
      </c>
      <c r="T743" s="13"/>
      <c r="U743" s="14"/>
      <c r="V743" s="11"/>
      <c r="W743" s="10"/>
      <c r="X743" s="29"/>
      <c r="AA743" t="s">
        <v>331</v>
      </c>
      <c r="AB743">
        <v>0</v>
      </c>
      <c r="AR743" t="s">
        <v>333</v>
      </c>
    </row>
    <row r="744" spans="1:44" ht="15" customHeight="1" x14ac:dyDescent="0.35">
      <c r="A744">
        <v>4</v>
      </c>
      <c r="B744" s="26">
        <f t="shared" si="143"/>
        <v>46273.708333333343</v>
      </c>
      <c r="C744" t="s">
        <v>66</v>
      </c>
      <c r="D744">
        <v>1</v>
      </c>
      <c r="E744" s="26">
        <f t="shared" si="144"/>
        <v>46273.864583333343</v>
      </c>
      <c r="F744" s="26">
        <f t="shared" si="145"/>
        <v>46273.843750000007</v>
      </c>
      <c r="G744">
        <f t="shared" si="146"/>
        <v>1</v>
      </c>
      <c r="H744">
        <f t="shared" si="147"/>
        <v>132</v>
      </c>
      <c r="I744" s="27">
        <f t="shared" si="148"/>
        <v>3</v>
      </c>
      <c r="J744" s="28">
        <f t="shared" si="149"/>
        <v>143.33595771004386</v>
      </c>
      <c r="K744" s="29">
        <f t="shared" si="150"/>
        <v>3.8371390458254863E-2</v>
      </c>
      <c r="L744" s="26">
        <f t="shared" si="151"/>
        <v>46273.746704723802</v>
      </c>
      <c r="M744" t="str">
        <f t="shared" si="152"/>
        <v>YES</v>
      </c>
      <c r="N744" s="28">
        <f t="shared" si="153"/>
        <v>47.778652570014621</v>
      </c>
      <c r="O744" t="str">
        <f t="shared" si="154"/>
        <v/>
      </c>
      <c r="P744" t="str">
        <f t="shared" si="155"/>
        <v/>
      </c>
      <c r="Q744" s="10" t="s">
        <v>151</v>
      </c>
      <c r="R744" s="10"/>
      <c r="S744" s="16">
        <v>3</v>
      </c>
      <c r="T744" s="13">
        <v>143.33595771004391</v>
      </c>
      <c r="U744" s="14">
        <v>3.8371390462962958E-2</v>
      </c>
      <c r="V744" s="11">
        <v>46273.746704723802</v>
      </c>
      <c r="W744" s="10" t="s">
        <v>151</v>
      </c>
      <c r="X744" s="29">
        <v>0</v>
      </c>
      <c r="AA744" t="s">
        <v>331</v>
      </c>
      <c r="AB744">
        <v>3</v>
      </c>
      <c r="AC744">
        <v>50.869565217391298</v>
      </c>
      <c r="AD744">
        <v>278.62407862407861</v>
      </c>
      <c r="AE744" s="54">
        <v>1.9739858912037039E-2</v>
      </c>
      <c r="AF744" s="54">
        <v>0.108119658125</v>
      </c>
      <c r="AG744" s="53">
        <v>46273.728073192236</v>
      </c>
      <c r="AH744" s="53">
        <v>46273.816452991457</v>
      </c>
      <c r="AI744" t="s">
        <v>151</v>
      </c>
      <c r="AL744">
        <v>50.869565217391298</v>
      </c>
      <c r="AM744">
        <v>278.62407862407861</v>
      </c>
      <c r="AN744" s="54">
        <v>1.9739858912037039E-2</v>
      </c>
      <c r="AO744" s="54">
        <v>0.108119658125</v>
      </c>
      <c r="AP744" s="53">
        <v>46273.816452991457</v>
      </c>
      <c r="AQ744" t="s">
        <v>151</v>
      </c>
      <c r="AR744" t="s">
        <v>334</v>
      </c>
    </row>
    <row r="745" spans="1:44" ht="15" customHeight="1" x14ac:dyDescent="0.35">
      <c r="A745">
        <v>4</v>
      </c>
      <c r="B745" s="26">
        <f t="shared" si="143"/>
        <v>46273.708333333343</v>
      </c>
      <c r="C745" t="s">
        <v>66</v>
      </c>
      <c r="D745">
        <v>2</v>
      </c>
      <c r="E745" s="26">
        <f t="shared" si="144"/>
        <v>46273.864583333343</v>
      </c>
      <c r="F745" s="26">
        <f t="shared" si="145"/>
        <v>46273.843750000007</v>
      </c>
      <c r="G745">
        <f t="shared" si="146"/>
        <v>14</v>
      </c>
      <c r="H745">
        <f t="shared" si="147"/>
        <v>54</v>
      </c>
      <c r="I745" s="27">
        <f t="shared" si="148"/>
        <v>1</v>
      </c>
      <c r="J745" s="28">
        <f t="shared" si="149"/>
        <v>0</v>
      </c>
      <c r="K745" s="29" t="str">
        <f t="shared" si="150"/>
        <v>NULL</v>
      </c>
      <c r="L745" s="26" t="str">
        <f t="shared" si="151"/>
        <v/>
      </c>
      <c r="M745" t="str">
        <f t="shared" si="152"/>
        <v>UNKNOWN - NO RATE</v>
      </c>
      <c r="N745" s="28" t="str">
        <f t="shared" si="153"/>
        <v>NULL</v>
      </c>
      <c r="O745" t="str">
        <f t="shared" si="154"/>
        <v/>
      </c>
      <c r="P745" t="str">
        <f t="shared" si="155"/>
        <v/>
      </c>
      <c r="Q745" s="10" t="s">
        <v>155</v>
      </c>
      <c r="R745" s="10"/>
      <c r="S745" s="16">
        <v>1</v>
      </c>
      <c r="T745" s="13">
        <v>0</v>
      </c>
      <c r="U745" s="14"/>
      <c r="V745" s="11"/>
      <c r="W745" s="10" t="s">
        <v>155</v>
      </c>
      <c r="X745" s="29"/>
      <c r="AA745" t="s">
        <v>331</v>
      </c>
      <c r="AB745">
        <v>0</v>
      </c>
      <c r="AI745" t="s">
        <v>155</v>
      </c>
      <c r="AQ745" t="s">
        <v>155</v>
      </c>
      <c r="AR745" t="s">
        <v>333</v>
      </c>
    </row>
    <row r="746" spans="1:44" ht="15" customHeight="1" x14ac:dyDescent="0.35">
      <c r="A746">
        <v>4</v>
      </c>
      <c r="B746" s="26">
        <f t="shared" si="143"/>
        <v>46273.708333333343</v>
      </c>
      <c r="C746" t="s">
        <v>66</v>
      </c>
      <c r="D746">
        <v>3</v>
      </c>
      <c r="E746" s="26">
        <f t="shared" si="144"/>
        <v>46273.864583333343</v>
      </c>
      <c r="F746" s="26">
        <f t="shared" si="145"/>
        <v>46273.843750000007</v>
      </c>
      <c r="G746">
        <f t="shared" si="146"/>
        <v>7</v>
      </c>
      <c r="H746">
        <f t="shared" si="147"/>
        <v>89</v>
      </c>
      <c r="I746" s="27">
        <f t="shared" si="148"/>
        <v>0</v>
      </c>
      <c r="J746" s="28" t="str">
        <f t="shared" si="149"/>
        <v>NULL</v>
      </c>
      <c r="K746" s="29" t="str">
        <f t="shared" si="150"/>
        <v>NULL</v>
      </c>
      <c r="L746" s="26" t="str">
        <f t="shared" si="151"/>
        <v/>
      </c>
      <c r="M746" t="str">
        <f t="shared" si="152"/>
        <v>UNKNOWN - NO RATE</v>
      </c>
      <c r="N746" s="28" t="str">
        <f t="shared" si="153"/>
        <v>NULL</v>
      </c>
      <c r="O746" t="str">
        <f t="shared" si="154"/>
        <v/>
      </c>
      <c r="P746" t="str">
        <f t="shared" si="155"/>
        <v/>
      </c>
      <c r="Q746" s="10" t="s">
        <v>155</v>
      </c>
      <c r="R746" s="10"/>
      <c r="S746" s="16">
        <v>0</v>
      </c>
      <c r="T746" s="13"/>
      <c r="U746" s="14"/>
      <c r="V746" s="11"/>
      <c r="W746" s="10" t="s">
        <v>155</v>
      </c>
      <c r="X746" s="29"/>
      <c r="AA746" t="s">
        <v>331</v>
      </c>
      <c r="AB746">
        <v>0</v>
      </c>
      <c r="AI746" t="s">
        <v>155</v>
      </c>
      <c r="AQ746" t="s">
        <v>155</v>
      </c>
      <c r="AR746" t="s">
        <v>333</v>
      </c>
    </row>
    <row r="747" spans="1:44" ht="15" customHeight="1" x14ac:dyDescent="0.35">
      <c r="A747">
        <v>4</v>
      </c>
      <c r="B747" s="26">
        <f t="shared" si="143"/>
        <v>46273.708333333343</v>
      </c>
      <c r="C747" t="s">
        <v>66</v>
      </c>
      <c r="D747">
        <v>4</v>
      </c>
      <c r="E747" s="26">
        <f t="shared" si="144"/>
        <v>46273.864583333343</v>
      </c>
      <c r="F747" s="26">
        <f t="shared" si="145"/>
        <v>46273.843750000007</v>
      </c>
      <c r="G747">
        <f t="shared" si="146"/>
        <v>5</v>
      </c>
      <c r="H747">
        <f t="shared" si="147"/>
        <v>91</v>
      </c>
      <c r="I747" s="27">
        <f t="shared" si="148"/>
        <v>0</v>
      </c>
      <c r="J747" s="28" t="str">
        <f t="shared" si="149"/>
        <v>NULL</v>
      </c>
      <c r="K747" s="29" t="str">
        <f t="shared" si="150"/>
        <v>NULL</v>
      </c>
      <c r="L747" s="26" t="str">
        <f t="shared" si="151"/>
        <v/>
      </c>
      <c r="M747" t="str">
        <f t="shared" si="152"/>
        <v>UNKNOWN - NO RATE</v>
      </c>
      <c r="N747" s="28" t="str">
        <f t="shared" si="153"/>
        <v>NULL</v>
      </c>
      <c r="O747" t="str">
        <f t="shared" si="154"/>
        <v/>
      </c>
      <c r="P747" t="str">
        <f t="shared" si="155"/>
        <v/>
      </c>
      <c r="Q747" s="10" t="s">
        <v>155</v>
      </c>
      <c r="R747" s="10"/>
      <c r="S747" s="16">
        <v>0</v>
      </c>
      <c r="T747" s="13"/>
      <c r="U747" s="14"/>
      <c r="V747" s="11"/>
      <c r="W747" s="10" t="s">
        <v>155</v>
      </c>
      <c r="X747" s="29"/>
      <c r="AA747" t="s">
        <v>331</v>
      </c>
      <c r="AB747">
        <v>0</v>
      </c>
      <c r="AI747" t="s">
        <v>155</v>
      </c>
      <c r="AQ747" t="s">
        <v>155</v>
      </c>
      <c r="AR747" t="s">
        <v>333</v>
      </c>
    </row>
    <row r="748" spans="1:44" ht="15" customHeight="1" x14ac:dyDescent="0.35">
      <c r="A748">
        <v>4</v>
      </c>
      <c r="B748" s="26">
        <f t="shared" si="143"/>
        <v>46273.708333333343</v>
      </c>
      <c r="C748" t="s">
        <v>66</v>
      </c>
      <c r="D748">
        <v>5</v>
      </c>
      <c r="E748" s="26">
        <f t="shared" si="144"/>
        <v>46273.864583333343</v>
      </c>
      <c r="F748" s="26">
        <f t="shared" si="145"/>
        <v>46273.843750000007</v>
      </c>
      <c r="G748">
        <f t="shared" si="146"/>
        <v>2</v>
      </c>
      <c r="H748">
        <f t="shared" si="147"/>
        <v>16</v>
      </c>
      <c r="I748" s="27">
        <f t="shared" si="148"/>
        <v>0</v>
      </c>
      <c r="J748" s="28" t="str">
        <f t="shared" si="149"/>
        <v>NULL</v>
      </c>
      <c r="K748" s="29" t="str">
        <f t="shared" si="150"/>
        <v>NULL</v>
      </c>
      <c r="L748" s="26" t="str">
        <f t="shared" si="151"/>
        <v/>
      </c>
      <c r="M748" t="str">
        <f t="shared" si="152"/>
        <v>UNKNOWN - NO RATE</v>
      </c>
      <c r="N748" s="28" t="str">
        <f t="shared" si="153"/>
        <v>NULL</v>
      </c>
      <c r="O748" t="str">
        <f t="shared" si="154"/>
        <v/>
      </c>
      <c r="P748" t="str">
        <f t="shared" si="155"/>
        <v/>
      </c>
      <c r="Q748" s="10" t="s">
        <v>155</v>
      </c>
      <c r="R748" s="10"/>
      <c r="S748" s="16">
        <v>0</v>
      </c>
      <c r="T748" s="13"/>
      <c r="U748" s="14"/>
      <c r="V748" s="11"/>
      <c r="W748" s="10" t="s">
        <v>155</v>
      </c>
      <c r="X748" s="29"/>
      <c r="AA748" t="s">
        <v>331</v>
      </c>
      <c r="AB748">
        <v>0</v>
      </c>
      <c r="AI748" t="s">
        <v>155</v>
      </c>
      <c r="AQ748" t="s">
        <v>155</v>
      </c>
      <c r="AR748" t="s">
        <v>333</v>
      </c>
    </row>
    <row r="749" spans="1:44" ht="15" customHeight="1" x14ac:dyDescent="0.35">
      <c r="A749">
        <v>4</v>
      </c>
      <c r="B749" s="26">
        <f t="shared" si="143"/>
        <v>46273.708333333343</v>
      </c>
      <c r="C749" t="s">
        <v>66</v>
      </c>
      <c r="D749">
        <v>6</v>
      </c>
      <c r="E749" s="26">
        <f t="shared" si="144"/>
        <v>46273.864583333343</v>
      </c>
      <c r="F749" s="26">
        <f t="shared" si="145"/>
        <v>46273.843750000007</v>
      </c>
      <c r="G749">
        <f t="shared" si="146"/>
        <v>0</v>
      </c>
      <c r="H749">
        <f t="shared" si="147"/>
        <v>0</v>
      </c>
      <c r="I749" s="27">
        <f t="shared" si="148"/>
        <v>0</v>
      </c>
      <c r="J749" s="28" t="str">
        <f t="shared" si="149"/>
        <v>NULL</v>
      </c>
      <c r="K749" s="29" t="str">
        <f t="shared" si="150"/>
        <v/>
      </c>
      <c r="L749" s="26" t="str">
        <f t="shared" si="151"/>
        <v/>
      </c>
      <c r="M749" t="str">
        <f t="shared" si="152"/>
        <v/>
      </c>
      <c r="N749" s="28" t="str">
        <f t="shared" si="153"/>
        <v>NULL</v>
      </c>
      <c r="O749" t="str">
        <f t="shared" si="154"/>
        <v/>
      </c>
      <c r="P749" t="str">
        <f t="shared" si="155"/>
        <v/>
      </c>
      <c r="Q749" s="10"/>
      <c r="R749" s="10"/>
      <c r="S749" s="16">
        <v>0</v>
      </c>
      <c r="T749" s="13"/>
      <c r="U749" s="14"/>
      <c r="V749" s="11"/>
      <c r="W749" s="10"/>
      <c r="X749" s="29"/>
      <c r="AA749" t="s">
        <v>331</v>
      </c>
      <c r="AB749">
        <v>0</v>
      </c>
      <c r="AR749" t="s">
        <v>333</v>
      </c>
    </row>
    <row r="750" spans="1:44" ht="15" customHeight="1" x14ac:dyDescent="0.35">
      <c r="A750">
        <v>4</v>
      </c>
      <c r="B750" s="26">
        <f t="shared" si="143"/>
        <v>46273.708333333343</v>
      </c>
      <c r="C750" t="s">
        <v>67</v>
      </c>
      <c r="D750">
        <v>1</v>
      </c>
      <c r="E750" s="26">
        <f t="shared" si="144"/>
        <v>46273.864583333343</v>
      </c>
      <c r="F750" s="26">
        <f t="shared" si="145"/>
        <v>46273.843750000007</v>
      </c>
      <c r="G750">
        <f t="shared" si="146"/>
        <v>2</v>
      </c>
      <c r="H750">
        <f t="shared" si="147"/>
        <v>132</v>
      </c>
      <c r="I750" s="27">
        <f t="shared" si="148"/>
        <v>3</v>
      </c>
      <c r="J750" s="28">
        <f t="shared" si="149"/>
        <v>143.33595771004386</v>
      </c>
      <c r="K750" s="29">
        <f t="shared" si="150"/>
        <v>3.8371390458254863E-2</v>
      </c>
      <c r="L750" s="26">
        <f t="shared" si="151"/>
        <v>46273.746704723802</v>
      </c>
      <c r="M750" t="str">
        <f t="shared" si="152"/>
        <v>YES</v>
      </c>
      <c r="N750" s="28">
        <f t="shared" si="153"/>
        <v>47.778652570014621</v>
      </c>
      <c r="O750" t="str">
        <f t="shared" si="154"/>
        <v/>
      </c>
      <c r="P750" t="str">
        <f t="shared" si="155"/>
        <v/>
      </c>
      <c r="Q750" s="10" t="s">
        <v>151</v>
      </c>
      <c r="R750" s="10"/>
      <c r="S750" s="16">
        <v>3</v>
      </c>
      <c r="T750" s="13">
        <v>143.33595771004391</v>
      </c>
      <c r="U750" s="14">
        <v>3.8371390462962958E-2</v>
      </c>
      <c r="V750" s="11">
        <v>46273.746704723802</v>
      </c>
      <c r="W750" s="10" t="s">
        <v>151</v>
      </c>
      <c r="X750" s="29">
        <v>0</v>
      </c>
      <c r="AA750" t="s">
        <v>331</v>
      </c>
      <c r="AB750">
        <v>3</v>
      </c>
      <c r="AC750">
        <v>50.869565217391298</v>
      </c>
      <c r="AD750">
        <v>278.62407862407861</v>
      </c>
      <c r="AE750" s="54">
        <v>1.9739858912037039E-2</v>
      </c>
      <c r="AF750" s="54">
        <v>0.108119658125</v>
      </c>
      <c r="AG750" s="53">
        <v>46273.728073192236</v>
      </c>
      <c r="AH750" s="53">
        <v>46273.816452991457</v>
      </c>
      <c r="AI750" t="s">
        <v>151</v>
      </c>
      <c r="AL750">
        <v>50.869565217391298</v>
      </c>
      <c r="AM750">
        <v>278.62407862407861</v>
      </c>
      <c r="AN750" s="54">
        <v>1.9739858912037039E-2</v>
      </c>
      <c r="AO750" s="54">
        <v>0.108119658125</v>
      </c>
      <c r="AP750" s="53">
        <v>46273.816452991457</v>
      </c>
      <c r="AQ750" t="s">
        <v>151</v>
      </c>
      <c r="AR750" t="s">
        <v>334</v>
      </c>
    </row>
    <row r="751" spans="1:44" ht="15" customHeight="1" x14ac:dyDescent="0.35">
      <c r="A751">
        <v>4</v>
      </c>
      <c r="B751" s="26">
        <f t="shared" si="143"/>
        <v>46273.708333333343</v>
      </c>
      <c r="C751" t="s">
        <v>67</v>
      </c>
      <c r="D751">
        <v>2</v>
      </c>
      <c r="E751" s="26">
        <f t="shared" si="144"/>
        <v>46273.864583333343</v>
      </c>
      <c r="F751" s="26">
        <f t="shared" si="145"/>
        <v>46273.843750000007</v>
      </c>
      <c r="G751">
        <f t="shared" si="146"/>
        <v>1</v>
      </c>
      <c r="H751">
        <f t="shared" si="147"/>
        <v>54</v>
      </c>
      <c r="I751" s="27">
        <f t="shared" si="148"/>
        <v>1</v>
      </c>
      <c r="J751" s="28">
        <f t="shared" si="149"/>
        <v>0</v>
      </c>
      <c r="K751" s="29" t="str">
        <f t="shared" si="150"/>
        <v>NULL</v>
      </c>
      <c r="L751" s="26" t="str">
        <f t="shared" si="151"/>
        <v/>
      </c>
      <c r="M751" t="str">
        <f t="shared" si="152"/>
        <v>UNKNOWN - NO RATE</v>
      </c>
      <c r="N751" s="28" t="str">
        <f t="shared" si="153"/>
        <v>NULL</v>
      </c>
      <c r="O751" t="str">
        <f t="shared" si="154"/>
        <v/>
      </c>
      <c r="P751" t="str">
        <f t="shared" si="155"/>
        <v/>
      </c>
      <c r="Q751" s="10" t="s">
        <v>155</v>
      </c>
      <c r="R751" s="10"/>
      <c r="S751" s="16">
        <v>1</v>
      </c>
      <c r="T751" s="13">
        <v>0</v>
      </c>
      <c r="U751" s="14"/>
      <c r="V751" s="11"/>
      <c r="W751" s="10" t="s">
        <v>155</v>
      </c>
      <c r="X751" s="29"/>
      <c r="AA751" t="s">
        <v>331</v>
      </c>
      <c r="AB751">
        <v>0</v>
      </c>
      <c r="AI751" t="s">
        <v>155</v>
      </c>
      <c r="AQ751" t="s">
        <v>155</v>
      </c>
      <c r="AR751" t="s">
        <v>333</v>
      </c>
    </row>
    <row r="752" spans="1:44" ht="15" customHeight="1" x14ac:dyDescent="0.35">
      <c r="A752">
        <v>4</v>
      </c>
      <c r="B752" s="26">
        <f t="shared" si="143"/>
        <v>46273.708333333343</v>
      </c>
      <c r="C752" t="s">
        <v>67</v>
      </c>
      <c r="D752">
        <v>3</v>
      </c>
      <c r="E752" s="26">
        <f t="shared" si="144"/>
        <v>46273.864583333343</v>
      </c>
      <c r="F752" s="26">
        <f t="shared" si="145"/>
        <v>46273.843750000007</v>
      </c>
      <c r="G752">
        <f t="shared" si="146"/>
        <v>0</v>
      </c>
      <c r="H752">
        <f t="shared" si="147"/>
        <v>89</v>
      </c>
      <c r="I752" s="27">
        <f t="shared" si="148"/>
        <v>0</v>
      </c>
      <c r="J752" s="28" t="str">
        <f t="shared" si="149"/>
        <v>NULL</v>
      </c>
      <c r="K752" s="29" t="str">
        <f t="shared" si="150"/>
        <v/>
      </c>
      <c r="L752" s="26" t="str">
        <f t="shared" si="151"/>
        <v/>
      </c>
      <c r="M752" t="str">
        <f t="shared" si="152"/>
        <v/>
      </c>
      <c r="N752" s="28" t="str">
        <f t="shared" si="153"/>
        <v>NULL</v>
      </c>
      <c r="O752" t="str">
        <f t="shared" si="154"/>
        <v/>
      </c>
      <c r="P752" t="str">
        <f t="shared" si="155"/>
        <v/>
      </c>
      <c r="Q752" s="10"/>
      <c r="R752" s="10"/>
      <c r="S752" s="16">
        <v>0</v>
      </c>
      <c r="T752" s="13"/>
      <c r="U752" s="14"/>
      <c r="V752" s="11"/>
      <c r="W752" s="10"/>
      <c r="X752" s="29"/>
      <c r="AA752" t="s">
        <v>331</v>
      </c>
      <c r="AB752">
        <v>0</v>
      </c>
      <c r="AR752" t="s">
        <v>333</v>
      </c>
    </row>
    <row r="753" spans="1:44" ht="15" customHeight="1" x14ac:dyDescent="0.35">
      <c r="A753">
        <v>4</v>
      </c>
      <c r="B753" s="26">
        <f t="shared" si="143"/>
        <v>46273.708333333343</v>
      </c>
      <c r="C753" t="s">
        <v>67</v>
      </c>
      <c r="D753">
        <v>4</v>
      </c>
      <c r="E753" s="26">
        <f t="shared" si="144"/>
        <v>46273.864583333343</v>
      </c>
      <c r="F753" s="26">
        <f t="shared" si="145"/>
        <v>46273.843750000007</v>
      </c>
      <c r="G753">
        <f t="shared" si="146"/>
        <v>0</v>
      </c>
      <c r="H753">
        <f t="shared" si="147"/>
        <v>91</v>
      </c>
      <c r="I753" s="27">
        <f t="shared" si="148"/>
        <v>0</v>
      </c>
      <c r="J753" s="28" t="str">
        <f t="shared" si="149"/>
        <v>NULL</v>
      </c>
      <c r="K753" s="29" t="str">
        <f t="shared" si="150"/>
        <v/>
      </c>
      <c r="L753" s="26" t="str">
        <f t="shared" si="151"/>
        <v/>
      </c>
      <c r="M753" t="str">
        <f t="shared" si="152"/>
        <v/>
      </c>
      <c r="N753" s="28" t="str">
        <f t="shared" si="153"/>
        <v>NULL</v>
      </c>
      <c r="O753" t="str">
        <f t="shared" si="154"/>
        <v/>
      </c>
      <c r="P753" t="str">
        <f t="shared" si="155"/>
        <v/>
      </c>
      <c r="Q753" s="10"/>
      <c r="R753" s="10"/>
      <c r="S753" s="16">
        <v>0</v>
      </c>
      <c r="T753" s="13"/>
      <c r="U753" s="14"/>
      <c r="V753" s="11"/>
      <c r="W753" s="10"/>
      <c r="X753" s="29"/>
      <c r="AA753" t="s">
        <v>331</v>
      </c>
      <c r="AB753">
        <v>0</v>
      </c>
      <c r="AR753" t="s">
        <v>333</v>
      </c>
    </row>
    <row r="754" spans="1:44" ht="15" customHeight="1" x14ac:dyDescent="0.35">
      <c r="A754">
        <v>4</v>
      </c>
      <c r="B754" s="26">
        <f t="shared" si="143"/>
        <v>46273.708333333343</v>
      </c>
      <c r="C754" t="s">
        <v>67</v>
      </c>
      <c r="D754">
        <v>5</v>
      </c>
      <c r="E754" s="26">
        <f t="shared" si="144"/>
        <v>46273.864583333343</v>
      </c>
      <c r="F754" s="26">
        <f t="shared" si="145"/>
        <v>46273.843750000007</v>
      </c>
      <c r="G754">
        <f t="shared" si="146"/>
        <v>0</v>
      </c>
      <c r="H754">
        <f t="shared" si="147"/>
        <v>16</v>
      </c>
      <c r="I754" s="27">
        <f t="shared" si="148"/>
        <v>0</v>
      </c>
      <c r="J754" s="28" t="str">
        <f t="shared" si="149"/>
        <v>NULL</v>
      </c>
      <c r="K754" s="29" t="str">
        <f t="shared" si="150"/>
        <v/>
      </c>
      <c r="L754" s="26" t="str">
        <f t="shared" si="151"/>
        <v/>
      </c>
      <c r="M754" t="str">
        <f t="shared" si="152"/>
        <v/>
      </c>
      <c r="N754" s="28" t="str">
        <f t="shared" si="153"/>
        <v>NULL</v>
      </c>
      <c r="O754" t="str">
        <f t="shared" si="154"/>
        <v/>
      </c>
      <c r="P754" t="str">
        <f t="shared" si="155"/>
        <v/>
      </c>
      <c r="Q754" s="10"/>
      <c r="R754" s="10"/>
      <c r="S754" s="16">
        <v>0</v>
      </c>
      <c r="T754" s="13"/>
      <c r="U754" s="14"/>
      <c r="V754" s="11"/>
      <c r="W754" s="10"/>
      <c r="X754" s="29"/>
      <c r="AA754" t="s">
        <v>331</v>
      </c>
      <c r="AB754">
        <v>0</v>
      </c>
      <c r="AR754" t="s">
        <v>333</v>
      </c>
    </row>
    <row r="755" spans="1:44" ht="15" customHeight="1" x14ac:dyDescent="0.35">
      <c r="A755">
        <v>4</v>
      </c>
      <c r="B755" s="26">
        <f t="shared" si="143"/>
        <v>46273.708333333343</v>
      </c>
      <c r="C755" t="s">
        <v>67</v>
      </c>
      <c r="D755">
        <v>6</v>
      </c>
      <c r="E755" s="26">
        <f t="shared" si="144"/>
        <v>46273.864583333343</v>
      </c>
      <c r="F755" s="26">
        <f t="shared" si="145"/>
        <v>46273.843750000007</v>
      </c>
      <c r="G755">
        <f t="shared" si="146"/>
        <v>0</v>
      </c>
      <c r="H755">
        <f t="shared" si="147"/>
        <v>0</v>
      </c>
      <c r="I755" s="27">
        <f t="shared" si="148"/>
        <v>0</v>
      </c>
      <c r="J755" s="28" t="str">
        <f t="shared" si="149"/>
        <v>NULL</v>
      </c>
      <c r="K755" s="29" t="str">
        <f t="shared" si="150"/>
        <v/>
      </c>
      <c r="L755" s="26" t="str">
        <f t="shared" si="151"/>
        <v/>
      </c>
      <c r="M755" t="str">
        <f t="shared" si="152"/>
        <v/>
      </c>
      <c r="N755" s="28" t="str">
        <f t="shared" si="153"/>
        <v>NULL</v>
      </c>
      <c r="O755" t="str">
        <f t="shared" si="154"/>
        <v/>
      </c>
      <c r="P755" t="str">
        <f t="shared" si="155"/>
        <v/>
      </c>
      <c r="Q755" s="10"/>
      <c r="R755" s="10"/>
      <c r="S755" s="16">
        <v>0</v>
      </c>
      <c r="T755" s="13"/>
      <c r="U755" s="14"/>
      <c r="V755" s="11"/>
      <c r="W755" s="10"/>
      <c r="X755" s="29"/>
      <c r="AA755" t="s">
        <v>331</v>
      </c>
      <c r="AB755">
        <v>0</v>
      </c>
      <c r="AR755" t="s">
        <v>333</v>
      </c>
    </row>
    <row r="756" spans="1:44" ht="15" customHeight="1" x14ac:dyDescent="0.35">
      <c r="A756">
        <v>4</v>
      </c>
      <c r="B756" s="26">
        <f t="shared" si="143"/>
        <v>46273.708333333343</v>
      </c>
      <c r="C756" t="s">
        <v>68</v>
      </c>
      <c r="D756">
        <v>1</v>
      </c>
      <c r="E756" s="26">
        <f t="shared" si="144"/>
        <v>46273.864583333343</v>
      </c>
      <c r="F756" s="26">
        <f t="shared" si="145"/>
        <v>46273.843750000007</v>
      </c>
      <c r="G756">
        <f t="shared" si="146"/>
        <v>7</v>
      </c>
      <c r="H756">
        <f t="shared" si="147"/>
        <v>132</v>
      </c>
      <c r="I756" s="27">
        <f t="shared" si="148"/>
        <v>3</v>
      </c>
      <c r="J756" s="28">
        <f t="shared" si="149"/>
        <v>143.33595771004386</v>
      </c>
      <c r="K756" s="29">
        <f t="shared" si="150"/>
        <v>3.8371390458254863E-2</v>
      </c>
      <c r="L756" s="26">
        <f t="shared" si="151"/>
        <v>46273.746704723802</v>
      </c>
      <c r="M756" t="str">
        <f t="shared" si="152"/>
        <v>YES</v>
      </c>
      <c r="N756" s="28">
        <f t="shared" si="153"/>
        <v>47.778652570014621</v>
      </c>
      <c r="O756" t="str">
        <f t="shared" si="154"/>
        <v/>
      </c>
      <c r="P756" t="str">
        <f t="shared" si="155"/>
        <v/>
      </c>
      <c r="Q756" s="10" t="s">
        <v>151</v>
      </c>
      <c r="R756" s="10"/>
      <c r="S756" s="16">
        <v>3</v>
      </c>
      <c r="T756" s="13">
        <v>143.33595771004391</v>
      </c>
      <c r="U756" s="14">
        <v>3.8371390462962958E-2</v>
      </c>
      <c r="V756" s="11">
        <v>46273.746704723802</v>
      </c>
      <c r="W756" s="10" t="s">
        <v>151</v>
      </c>
      <c r="X756" s="29">
        <v>0</v>
      </c>
      <c r="AA756" t="s">
        <v>331</v>
      </c>
      <c r="AB756">
        <v>3</v>
      </c>
      <c r="AC756">
        <v>50.869565217391298</v>
      </c>
      <c r="AD756">
        <v>278.62407862407861</v>
      </c>
      <c r="AE756" s="54">
        <v>1.9739858912037039E-2</v>
      </c>
      <c r="AF756" s="54">
        <v>0.108119658125</v>
      </c>
      <c r="AG756" s="53">
        <v>46273.728073192236</v>
      </c>
      <c r="AH756" s="53">
        <v>46273.816452991457</v>
      </c>
      <c r="AI756" t="s">
        <v>151</v>
      </c>
      <c r="AL756">
        <v>50.869565217391298</v>
      </c>
      <c r="AM756">
        <v>278.62407862407861</v>
      </c>
      <c r="AN756" s="54">
        <v>1.9739858912037039E-2</v>
      </c>
      <c r="AO756" s="54">
        <v>0.108119658125</v>
      </c>
      <c r="AP756" s="53">
        <v>46273.816452991457</v>
      </c>
      <c r="AQ756" t="s">
        <v>151</v>
      </c>
      <c r="AR756" t="s">
        <v>334</v>
      </c>
    </row>
    <row r="757" spans="1:44" ht="15" customHeight="1" x14ac:dyDescent="0.35">
      <c r="A757">
        <v>4</v>
      </c>
      <c r="B757" s="26">
        <f t="shared" si="143"/>
        <v>46273.708333333343</v>
      </c>
      <c r="C757" t="s">
        <v>68</v>
      </c>
      <c r="D757">
        <v>2</v>
      </c>
      <c r="E757" s="26">
        <f t="shared" si="144"/>
        <v>46273.864583333343</v>
      </c>
      <c r="F757" s="26">
        <f t="shared" si="145"/>
        <v>46273.843750000007</v>
      </c>
      <c r="G757">
        <f t="shared" si="146"/>
        <v>0</v>
      </c>
      <c r="H757">
        <f t="shared" si="147"/>
        <v>54</v>
      </c>
      <c r="I757" s="27">
        <f t="shared" si="148"/>
        <v>1</v>
      </c>
      <c r="J757" s="28">
        <f t="shared" si="149"/>
        <v>0</v>
      </c>
      <c r="K757" s="29" t="str">
        <f t="shared" si="150"/>
        <v/>
      </c>
      <c r="L757" s="26" t="str">
        <f t="shared" si="151"/>
        <v/>
      </c>
      <c r="M757" t="str">
        <f t="shared" si="152"/>
        <v/>
      </c>
      <c r="N757" s="28" t="str">
        <f t="shared" si="153"/>
        <v>NULL</v>
      </c>
      <c r="O757" t="str">
        <f t="shared" si="154"/>
        <v/>
      </c>
      <c r="P757" t="str">
        <f t="shared" si="155"/>
        <v/>
      </c>
      <c r="Q757" s="10"/>
      <c r="R757" s="10"/>
      <c r="S757" s="16">
        <v>1</v>
      </c>
      <c r="T757" s="13">
        <v>0</v>
      </c>
      <c r="U757" s="14"/>
      <c r="V757" s="11"/>
      <c r="W757" s="10"/>
      <c r="X757" s="29"/>
      <c r="AA757" t="s">
        <v>331</v>
      </c>
      <c r="AB757">
        <v>0</v>
      </c>
      <c r="AR757" t="s">
        <v>333</v>
      </c>
    </row>
    <row r="758" spans="1:44" ht="15" customHeight="1" x14ac:dyDescent="0.35">
      <c r="A758">
        <v>4</v>
      </c>
      <c r="B758" s="26">
        <f t="shared" si="143"/>
        <v>46273.708333333343</v>
      </c>
      <c r="C758" t="s">
        <v>68</v>
      </c>
      <c r="D758">
        <v>3</v>
      </c>
      <c r="E758" s="26">
        <f t="shared" si="144"/>
        <v>46273.864583333343</v>
      </c>
      <c r="F758" s="26">
        <f t="shared" si="145"/>
        <v>46273.843750000007</v>
      </c>
      <c r="G758">
        <f t="shared" si="146"/>
        <v>0</v>
      </c>
      <c r="H758">
        <f t="shared" si="147"/>
        <v>89</v>
      </c>
      <c r="I758" s="27">
        <f t="shared" si="148"/>
        <v>0</v>
      </c>
      <c r="J758" s="28" t="str">
        <f t="shared" si="149"/>
        <v>NULL</v>
      </c>
      <c r="K758" s="29" t="str">
        <f t="shared" si="150"/>
        <v/>
      </c>
      <c r="L758" s="26" t="str">
        <f t="shared" si="151"/>
        <v/>
      </c>
      <c r="M758" t="str">
        <f t="shared" si="152"/>
        <v/>
      </c>
      <c r="N758" s="28" t="str">
        <f t="shared" si="153"/>
        <v>NULL</v>
      </c>
      <c r="O758" t="str">
        <f t="shared" si="154"/>
        <v/>
      </c>
      <c r="P758" t="str">
        <f t="shared" si="155"/>
        <v/>
      </c>
      <c r="Q758" s="10"/>
      <c r="R758" s="10"/>
      <c r="S758" s="16">
        <v>0</v>
      </c>
      <c r="T758" s="13"/>
      <c r="U758" s="14"/>
      <c r="V758" s="11"/>
      <c r="W758" s="10"/>
      <c r="X758" s="29"/>
      <c r="AA758" t="s">
        <v>331</v>
      </c>
      <c r="AB758">
        <v>0</v>
      </c>
      <c r="AR758" t="s">
        <v>333</v>
      </c>
    </row>
    <row r="759" spans="1:44" ht="15" customHeight="1" x14ac:dyDescent="0.35">
      <c r="A759">
        <v>4</v>
      </c>
      <c r="B759" s="26">
        <f t="shared" si="143"/>
        <v>46273.708333333343</v>
      </c>
      <c r="C759" t="s">
        <v>68</v>
      </c>
      <c r="D759">
        <v>4</v>
      </c>
      <c r="E759" s="26">
        <f t="shared" si="144"/>
        <v>46273.864583333343</v>
      </c>
      <c r="F759" s="26">
        <f t="shared" si="145"/>
        <v>46273.843750000007</v>
      </c>
      <c r="G759">
        <f t="shared" si="146"/>
        <v>1</v>
      </c>
      <c r="H759">
        <f t="shared" si="147"/>
        <v>91</v>
      </c>
      <c r="I759" s="27">
        <f t="shared" si="148"/>
        <v>0</v>
      </c>
      <c r="J759" s="28" t="str">
        <f t="shared" si="149"/>
        <v>NULL</v>
      </c>
      <c r="K759" s="29" t="str">
        <f t="shared" si="150"/>
        <v>NULL</v>
      </c>
      <c r="L759" s="26" t="str">
        <f t="shared" si="151"/>
        <v/>
      </c>
      <c r="M759" t="str">
        <f t="shared" si="152"/>
        <v>UNKNOWN - NO RATE</v>
      </c>
      <c r="N759" s="28" t="str">
        <f t="shared" si="153"/>
        <v>NULL</v>
      </c>
      <c r="O759" t="str">
        <f t="shared" si="154"/>
        <v/>
      </c>
      <c r="P759" t="str">
        <f t="shared" si="155"/>
        <v/>
      </c>
      <c r="Q759" s="10" t="s">
        <v>155</v>
      </c>
      <c r="R759" s="10"/>
      <c r="S759" s="16">
        <v>0</v>
      </c>
      <c r="T759" s="13"/>
      <c r="U759" s="14"/>
      <c r="V759" s="11"/>
      <c r="W759" s="10" t="s">
        <v>155</v>
      </c>
      <c r="X759" s="29"/>
      <c r="AA759" t="s">
        <v>331</v>
      </c>
      <c r="AB759">
        <v>0</v>
      </c>
      <c r="AI759" t="s">
        <v>155</v>
      </c>
      <c r="AQ759" t="s">
        <v>155</v>
      </c>
      <c r="AR759" t="s">
        <v>333</v>
      </c>
    </row>
    <row r="760" spans="1:44" ht="15" customHeight="1" x14ac:dyDescent="0.35">
      <c r="A760">
        <v>4</v>
      </c>
      <c r="B760" s="26">
        <f t="shared" si="143"/>
        <v>46273.708333333343</v>
      </c>
      <c r="C760" t="s">
        <v>68</v>
      </c>
      <c r="D760">
        <v>5</v>
      </c>
      <c r="E760" s="26">
        <f t="shared" si="144"/>
        <v>46273.864583333343</v>
      </c>
      <c r="F760" s="26">
        <f t="shared" si="145"/>
        <v>46273.843750000007</v>
      </c>
      <c r="G760">
        <f t="shared" si="146"/>
        <v>0</v>
      </c>
      <c r="H760">
        <f t="shared" si="147"/>
        <v>16</v>
      </c>
      <c r="I760" s="27">
        <f t="shared" si="148"/>
        <v>0</v>
      </c>
      <c r="J760" s="28" t="str">
        <f t="shared" si="149"/>
        <v>NULL</v>
      </c>
      <c r="K760" s="29" t="str">
        <f t="shared" si="150"/>
        <v/>
      </c>
      <c r="L760" s="26" t="str">
        <f t="shared" si="151"/>
        <v/>
      </c>
      <c r="M760" t="str">
        <f t="shared" si="152"/>
        <v/>
      </c>
      <c r="N760" s="28" t="str">
        <f t="shared" si="153"/>
        <v>NULL</v>
      </c>
      <c r="O760" t="str">
        <f t="shared" si="154"/>
        <v/>
      </c>
      <c r="P760" t="str">
        <f t="shared" si="155"/>
        <v/>
      </c>
      <c r="Q760" s="10"/>
      <c r="R760" s="10"/>
      <c r="S760" s="16">
        <v>0</v>
      </c>
      <c r="T760" s="13"/>
      <c r="U760" s="14"/>
      <c r="V760" s="11"/>
      <c r="W760" s="10"/>
      <c r="X760" s="29"/>
      <c r="AA760" t="s">
        <v>331</v>
      </c>
      <c r="AB760">
        <v>0</v>
      </c>
      <c r="AR760" t="s">
        <v>333</v>
      </c>
    </row>
    <row r="761" spans="1:44" ht="15" customHeight="1" x14ac:dyDescent="0.35">
      <c r="A761">
        <v>4</v>
      </c>
      <c r="B761" s="26">
        <f t="shared" si="143"/>
        <v>46273.708333333343</v>
      </c>
      <c r="C761" t="s">
        <v>68</v>
      </c>
      <c r="D761">
        <v>6</v>
      </c>
      <c r="E761" s="26">
        <f t="shared" si="144"/>
        <v>46273.864583333343</v>
      </c>
      <c r="F761" s="26">
        <f t="shared" si="145"/>
        <v>46273.843750000007</v>
      </c>
      <c r="G761">
        <f t="shared" si="146"/>
        <v>0</v>
      </c>
      <c r="H761">
        <f t="shared" si="147"/>
        <v>0</v>
      </c>
      <c r="I761" s="27">
        <f t="shared" si="148"/>
        <v>0</v>
      </c>
      <c r="J761" s="28" t="str">
        <f t="shared" si="149"/>
        <v>NULL</v>
      </c>
      <c r="K761" s="29" t="str">
        <f t="shared" si="150"/>
        <v/>
      </c>
      <c r="L761" s="26" t="str">
        <f t="shared" si="151"/>
        <v/>
      </c>
      <c r="M761" t="str">
        <f t="shared" si="152"/>
        <v/>
      </c>
      <c r="N761" s="28" t="str">
        <f t="shared" si="153"/>
        <v>NULL</v>
      </c>
      <c r="O761" t="str">
        <f t="shared" si="154"/>
        <v/>
      </c>
      <c r="P761" t="str">
        <f t="shared" si="155"/>
        <v/>
      </c>
      <c r="Q761" s="10"/>
      <c r="R761" s="10"/>
      <c r="S761" s="16">
        <v>0</v>
      </c>
      <c r="T761" s="13"/>
      <c r="U761" s="14"/>
      <c r="V761" s="11"/>
      <c r="W761" s="10"/>
      <c r="X761" s="29"/>
      <c r="AA761" t="s">
        <v>331</v>
      </c>
      <c r="AB761">
        <v>0</v>
      </c>
      <c r="AR761" t="s">
        <v>333</v>
      </c>
    </row>
    <row r="762" spans="1:44" ht="15" customHeight="1" x14ac:dyDescent="0.35">
      <c r="A762">
        <v>4</v>
      </c>
      <c r="B762" s="26">
        <f t="shared" si="143"/>
        <v>46273.708333333343</v>
      </c>
      <c r="C762" t="s">
        <v>69</v>
      </c>
      <c r="D762">
        <v>1</v>
      </c>
      <c r="E762" s="26">
        <f t="shared" si="144"/>
        <v>46273.864583333343</v>
      </c>
      <c r="F762" s="26">
        <f t="shared" si="145"/>
        <v>46273.843750000007</v>
      </c>
      <c r="G762">
        <f t="shared" si="146"/>
        <v>17</v>
      </c>
      <c r="H762">
        <f t="shared" si="147"/>
        <v>132</v>
      </c>
      <c r="I762" s="27">
        <f t="shared" si="148"/>
        <v>3</v>
      </c>
      <c r="J762" s="28">
        <f t="shared" si="149"/>
        <v>143.33595771004386</v>
      </c>
      <c r="K762" s="29">
        <f t="shared" si="150"/>
        <v>3.8371390458254863E-2</v>
      </c>
      <c r="L762" s="26">
        <f t="shared" si="151"/>
        <v>46273.746704723802</v>
      </c>
      <c r="M762" t="str">
        <f t="shared" si="152"/>
        <v>YES</v>
      </c>
      <c r="N762" s="28">
        <f t="shared" si="153"/>
        <v>47.778652570014621</v>
      </c>
      <c r="O762" t="str">
        <f t="shared" si="154"/>
        <v/>
      </c>
      <c r="P762" t="str">
        <f t="shared" si="155"/>
        <v/>
      </c>
      <c r="Q762" s="10" t="s">
        <v>151</v>
      </c>
      <c r="R762" s="10"/>
      <c r="S762" s="16">
        <v>3</v>
      </c>
      <c r="T762" s="13">
        <v>143.33595771004391</v>
      </c>
      <c r="U762" s="14">
        <v>3.8371390462962958E-2</v>
      </c>
      <c r="V762" s="11">
        <v>46273.746704723802</v>
      </c>
      <c r="W762" s="10" t="s">
        <v>151</v>
      </c>
      <c r="X762" s="29">
        <v>0</v>
      </c>
      <c r="AA762" t="s">
        <v>331</v>
      </c>
      <c r="AB762">
        <v>3</v>
      </c>
      <c r="AC762">
        <v>50.869565217391298</v>
      </c>
      <c r="AD762">
        <v>278.62407862407861</v>
      </c>
      <c r="AE762" s="54">
        <v>1.9739858912037039E-2</v>
      </c>
      <c r="AF762" s="54">
        <v>0.108119658125</v>
      </c>
      <c r="AG762" s="53">
        <v>46273.728073192236</v>
      </c>
      <c r="AH762" s="53">
        <v>46273.816452991457</v>
      </c>
      <c r="AI762" t="s">
        <v>151</v>
      </c>
      <c r="AL762">
        <v>50.869565217391298</v>
      </c>
      <c r="AM762">
        <v>278.62407862407861</v>
      </c>
      <c r="AN762" s="54">
        <v>1.9739858912037039E-2</v>
      </c>
      <c r="AO762" s="54">
        <v>0.108119658125</v>
      </c>
      <c r="AP762" s="53">
        <v>46273.816452991457</v>
      </c>
      <c r="AQ762" t="s">
        <v>151</v>
      </c>
      <c r="AR762" t="s">
        <v>334</v>
      </c>
    </row>
    <row r="763" spans="1:44" ht="15" customHeight="1" x14ac:dyDescent="0.35">
      <c r="A763">
        <v>4</v>
      </c>
      <c r="B763" s="26">
        <f t="shared" si="143"/>
        <v>46273.708333333343</v>
      </c>
      <c r="C763" t="s">
        <v>69</v>
      </c>
      <c r="D763">
        <v>2</v>
      </c>
      <c r="E763" s="26">
        <f t="shared" si="144"/>
        <v>46273.864583333343</v>
      </c>
      <c r="F763" s="26">
        <f t="shared" si="145"/>
        <v>46273.843750000007</v>
      </c>
      <c r="G763">
        <f t="shared" si="146"/>
        <v>0</v>
      </c>
      <c r="H763">
        <f t="shared" si="147"/>
        <v>54</v>
      </c>
      <c r="I763" s="27">
        <f t="shared" si="148"/>
        <v>1</v>
      </c>
      <c r="J763" s="28">
        <f t="shared" si="149"/>
        <v>0</v>
      </c>
      <c r="K763" s="29" t="str">
        <f t="shared" si="150"/>
        <v/>
      </c>
      <c r="L763" s="26" t="str">
        <f t="shared" si="151"/>
        <v/>
      </c>
      <c r="M763" t="str">
        <f t="shared" si="152"/>
        <v/>
      </c>
      <c r="N763" s="28" t="str">
        <f t="shared" si="153"/>
        <v>NULL</v>
      </c>
      <c r="O763" t="str">
        <f t="shared" si="154"/>
        <v/>
      </c>
      <c r="P763" t="str">
        <f t="shared" si="155"/>
        <v/>
      </c>
      <c r="Q763" s="10"/>
      <c r="R763" s="10"/>
      <c r="S763" s="16">
        <v>1</v>
      </c>
      <c r="T763" s="13">
        <v>0</v>
      </c>
      <c r="U763" s="14"/>
      <c r="V763" s="11"/>
      <c r="W763" s="10"/>
      <c r="X763" s="29"/>
      <c r="AA763" t="s">
        <v>331</v>
      </c>
      <c r="AB763">
        <v>0</v>
      </c>
      <c r="AR763" t="s">
        <v>333</v>
      </c>
    </row>
    <row r="764" spans="1:44" ht="15" customHeight="1" x14ac:dyDescent="0.35">
      <c r="A764">
        <v>4</v>
      </c>
      <c r="B764" s="26">
        <f t="shared" si="143"/>
        <v>46273.708333333343</v>
      </c>
      <c r="C764" t="s">
        <v>69</v>
      </c>
      <c r="D764">
        <v>3</v>
      </c>
      <c r="E764" s="26">
        <f t="shared" si="144"/>
        <v>46273.864583333343</v>
      </c>
      <c r="F764" s="26">
        <f t="shared" si="145"/>
        <v>46273.843750000007</v>
      </c>
      <c r="G764">
        <f t="shared" si="146"/>
        <v>8</v>
      </c>
      <c r="H764">
        <f t="shared" si="147"/>
        <v>89</v>
      </c>
      <c r="I764" s="27">
        <f t="shared" si="148"/>
        <v>0</v>
      </c>
      <c r="J764" s="28" t="str">
        <f t="shared" si="149"/>
        <v>NULL</v>
      </c>
      <c r="K764" s="29" t="str">
        <f t="shared" si="150"/>
        <v>NULL</v>
      </c>
      <c r="L764" s="26" t="str">
        <f t="shared" si="151"/>
        <v/>
      </c>
      <c r="M764" t="str">
        <f t="shared" si="152"/>
        <v>UNKNOWN - NO RATE</v>
      </c>
      <c r="N764" s="28" t="str">
        <f t="shared" si="153"/>
        <v>NULL</v>
      </c>
      <c r="O764" t="str">
        <f t="shared" si="154"/>
        <v/>
      </c>
      <c r="P764" t="str">
        <f t="shared" si="155"/>
        <v/>
      </c>
      <c r="Q764" s="10" t="s">
        <v>155</v>
      </c>
      <c r="R764" s="10"/>
      <c r="S764" s="16">
        <v>0</v>
      </c>
      <c r="T764" s="13"/>
      <c r="U764" s="14"/>
      <c r="V764" s="11"/>
      <c r="W764" s="10" t="s">
        <v>155</v>
      </c>
      <c r="X764" s="29"/>
      <c r="AA764" t="s">
        <v>331</v>
      </c>
      <c r="AB764">
        <v>0</v>
      </c>
      <c r="AI764" t="s">
        <v>155</v>
      </c>
      <c r="AQ764" t="s">
        <v>155</v>
      </c>
      <c r="AR764" t="s">
        <v>333</v>
      </c>
    </row>
    <row r="765" spans="1:44" ht="15" customHeight="1" x14ac:dyDescent="0.35">
      <c r="A765">
        <v>4</v>
      </c>
      <c r="B765" s="26">
        <f t="shared" si="143"/>
        <v>46273.708333333343</v>
      </c>
      <c r="C765" t="s">
        <v>69</v>
      </c>
      <c r="D765">
        <v>4</v>
      </c>
      <c r="E765" s="26">
        <f t="shared" si="144"/>
        <v>46273.864583333343</v>
      </c>
      <c r="F765" s="26">
        <f t="shared" si="145"/>
        <v>46273.843750000007</v>
      </c>
      <c r="G765">
        <f t="shared" si="146"/>
        <v>10</v>
      </c>
      <c r="H765">
        <f t="shared" si="147"/>
        <v>91</v>
      </c>
      <c r="I765" s="27">
        <f t="shared" si="148"/>
        <v>0</v>
      </c>
      <c r="J765" s="28" t="str">
        <f t="shared" si="149"/>
        <v>NULL</v>
      </c>
      <c r="K765" s="29" t="str">
        <f t="shared" si="150"/>
        <v>NULL</v>
      </c>
      <c r="L765" s="26" t="str">
        <f t="shared" si="151"/>
        <v/>
      </c>
      <c r="M765" t="str">
        <f t="shared" si="152"/>
        <v>UNKNOWN - NO RATE</v>
      </c>
      <c r="N765" s="28" t="str">
        <f t="shared" si="153"/>
        <v>NULL</v>
      </c>
      <c r="O765" t="str">
        <f t="shared" si="154"/>
        <v/>
      </c>
      <c r="P765" t="str">
        <f t="shared" si="155"/>
        <v/>
      </c>
      <c r="Q765" s="10" t="s">
        <v>155</v>
      </c>
      <c r="R765" s="10"/>
      <c r="S765" s="16">
        <v>0</v>
      </c>
      <c r="T765" s="13"/>
      <c r="U765" s="14"/>
      <c r="V765" s="11"/>
      <c r="W765" s="10" t="s">
        <v>155</v>
      </c>
      <c r="X765" s="29"/>
      <c r="AA765" t="s">
        <v>331</v>
      </c>
      <c r="AB765">
        <v>0</v>
      </c>
      <c r="AI765" t="s">
        <v>155</v>
      </c>
      <c r="AQ765" t="s">
        <v>155</v>
      </c>
      <c r="AR765" t="s">
        <v>333</v>
      </c>
    </row>
    <row r="766" spans="1:44" ht="15" customHeight="1" x14ac:dyDescent="0.35">
      <c r="A766">
        <v>4</v>
      </c>
      <c r="B766" s="26">
        <f t="shared" si="143"/>
        <v>46273.708333333343</v>
      </c>
      <c r="C766" t="s">
        <v>69</v>
      </c>
      <c r="D766">
        <v>5</v>
      </c>
      <c r="E766" s="26">
        <f t="shared" si="144"/>
        <v>46273.864583333343</v>
      </c>
      <c r="F766" s="26">
        <f t="shared" si="145"/>
        <v>46273.843750000007</v>
      </c>
      <c r="G766">
        <f t="shared" si="146"/>
        <v>0</v>
      </c>
      <c r="H766">
        <f t="shared" si="147"/>
        <v>16</v>
      </c>
      <c r="I766" s="27">
        <f t="shared" si="148"/>
        <v>0</v>
      </c>
      <c r="J766" s="28" t="str">
        <f t="shared" si="149"/>
        <v>NULL</v>
      </c>
      <c r="K766" s="29" t="str">
        <f t="shared" si="150"/>
        <v/>
      </c>
      <c r="L766" s="26" t="str">
        <f t="shared" si="151"/>
        <v/>
      </c>
      <c r="M766" t="str">
        <f t="shared" si="152"/>
        <v/>
      </c>
      <c r="N766" s="28" t="str">
        <f t="shared" si="153"/>
        <v>NULL</v>
      </c>
      <c r="O766" t="str">
        <f t="shared" si="154"/>
        <v/>
      </c>
      <c r="P766" t="str">
        <f t="shared" si="155"/>
        <v/>
      </c>
      <c r="Q766" s="10"/>
      <c r="R766" s="10"/>
      <c r="S766" s="16">
        <v>0</v>
      </c>
      <c r="T766" s="13"/>
      <c r="U766" s="14"/>
      <c r="V766" s="11"/>
      <c r="W766" s="10"/>
      <c r="X766" s="29"/>
      <c r="AA766" t="s">
        <v>331</v>
      </c>
      <c r="AB766">
        <v>0</v>
      </c>
      <c r="AR766" t="s">
        <v>333</v>
      </c>
    </row>
    <row r="767" spans="1:44" ht="15" customHeight="1" x14ac:dyDescent="0.35">
      <c r="A767">
        <v>4</v>
      </c>
      <c r="B767" s="26">
        <f t="shared" si="143"/>
        <v>46273.708333333343</v>
      </c>
      <c r="C767" t="s">
        <v>69</v>
      </c>
      <c r="D767">
        <v>6</v>
      </c>
      <c r="E767" s="26">
        <f t="shared" si="144"/>
        <v>46273.864583333343</v>
      </c>
      <c r="F767" s="26">
        <f t="shared" si="145"/>
        <v>46273.843750000007</v>
      </c>
      <c r="G767">
        <f t="shared" si="146"/>
        <v>0</v>
      </c>
      <c r="H767">
        <f t="shared" si="147"/>
        <v>0</v>
      </c>
      <c r="I767" s="27">
        <f t="shared" si="148"/>
        <v>0</v>
      </c>
      <c r="J767" s="28" t="str">
        <f t="shared" si="149"/>
        <v>NULL</v>
      </c>
      <c r="K767" s="29" t="str">
        <f t="shared" si="150"/>
        <v/>
      </c>
      <c r="L767" s="26" t="str">
        <f t="shared" si="151"/>
        <v/>
      </c>
      <c r="M767" t="str">
        <f t="shared" si="152"/>
        <v/>
      </c>
      <c r="N767" s="28" t="str">
        <f t="shared" si="153"/>
        <v>NULL</v>
      </c>
      <c r="O767" t="str">
        <f t="shared" si="154"/>
        <v/>
      </c>
      <c r="P767" t="str">
        <f t="shared" si="155"/>
        <v/>
      </c>
      <c r="Q767" s="10"/>
      <c r="R767" s="10"/>
      <c r="S767" s="16">
        <v>0</v>
      </c>
      <c r="T767" s="13"/>
      <c r="U767" s="14"/>
      <c r="V767" s="11"/>
      <c r="W767" s="10"/>
      <c r="X767" s="29"/>
      <c r="AA767" t="s">
        <v>331</v>
      </c>
      <c r="AB767">
        <v>0</v>
      </c>
      <c r="AR767" t="s">
        <v>333</v>
      </c>
    </row>
    <row r="768" spans="1:44" ht="15" customHeight="1" x14ac:dyDescent="0.35">
      <c r="A768">
        <v>4</v>
      </c>
      <c r="B768" s="26">
        <f t="shared" si="143"/>
        <v>46273.708333333343</v>
      </c>
      <c r="C768" t="s">
        <v>70</v>
      </c>
      <c r="D768">
        <v>1</v>
      </c>
      <c r="E768" s="26">
        <f t="shared" si="144"/>
        <v>46273.864583333343</v>
      </c>
      <c r="F768" s="26">
        <f t="shared" si="145"/>
        <v>46273.843750000007</v>
      </c>
      <c r="G768">
        <f t="shared" si="146"/>
        <v>1</v>
      </c>
      <c r="H768">
        <f t="shared" si="147"/>
        <v>132</v>
      </c>
      <c r="I768" s="27">
        <f t="shared" si="148"/>
        <v>3</v>
      </c>
      <c r="J768" s="28">
        <f t="shared" si="149"/>
        <v>143.33595771004386</v>
      </c>
      <c r="K768" s="29">
        <f t="shared" si="150"/>
        <v>3.8371390458254863E-2</v>
      </c>
      <c r="L768" s="26">
        <f t="shared" si="151"/>
        <v>46273.746704723802</v>
      </c>
      <c r="M768" t="str">
        <f t="shared" si="152"/>
        <v>YES</v>
      </c>
      <c r="N768" s="28">
        <f t="shared" si="153"/>
        <v>47.778652570014621</v>
      </c>
      <c r="O768" t="str">
        <f t="shared" si="154"/>
        <v/>
      </c>
      <c r="P768" t="str">
        <f t="shared" si="155"/>
        <v/>
      </c>
      <c r="Q768" s="10" t="s">
        <v>151</v>
      </c>
      <c r="R768" s="10"/>
      <c r="S768" s="16">
        <v>3</v>
      </c>
      <c r="T768" s="13">
        <v>143.33595771004391</v>
      </c>
      <c r="U768" s="14">
        <v>3.8371390462962958E-2</v>
      </c>
      <c r="V768" s="11">
        <v>46273.746704723802</v>
      </c>
      <c r="W768" s="10" t="s">
        <v>151</v>
      </c>
      <c r="X768" s="29">
        <v>0</v>
      </c>
      <c r="AA768" t="s">
        <v>331</v>
      </c>
      <c r="AB768">
        <v>3</v>
      </c>
      <c r="AC768">
        <v>50.869565217391298</v>
      </c>
      <c r="AD768">
        <v>278.62407862407861</v>
      </c>
      <c r="AE768" s="54">
        <v>1.9739858912037039E-2</v>
      </c>
      <c r="AF768" s="54">
        <v>0.108119658125</v>
      </c>
      <c r="AG768" s="53">
        <v>46273.728073192236</v>
      </c>
      <c r="AH768" s="53">
        <v>46273.816452991457</v>
      </c>
      <c r="AI768" t="s">
        <v>151</v>
      </c>
      <c r="AL768">
        <v>50.869565217391298</v>
      </c>
      <c r="AM768">
        <v>278.62407862407861</v>
      </c>
      <c r="AN768" s="54">
        <v>1.9739858912037039E-2</v>
      </c>
      <c r="AO768" s="54">
        <v>0.108119658125</v>
      </c>
      <c r="AP768" s="53">
        <v>46273.816452991457</v>
      </c>
      <c r="AQ768" t="s">
        <v>151</v>
      </c>
      <c r="AR768" t="s">
        <v>334</v>
      </c>
    </row>
    <row r="769" spans="1:44" ht="15" customHeight="1" x14ac:dyDescent="0.35">
      <c r="A769">
        <v>4</v>
      </c>
      <c r="B769" s="26">
        <f t="shared" si="143"/>
        <v>46273.708333333343</v>
      </c>
      <c r="C769" t="s">
        <v>70</v>
      </c>
      <c r="D769">
        <v>2</v>
      </c>
      <c r="E769" s="26">
        <f t="shared" si="144"/>
        <v>46273.864583333343</v>
      </c>
      <c r="F769" s="26">
        <f t="shared" si="145"/>
        <v>46273.843750000007</v>
      </c>
      <c r="G769">
        <f t="shared" si="146"/>
        <v>3</v>
      </c>
      <c r="H769">
        <f t="shared" si="147"/>
        <v>54</v>
      </c>
      <c r="I769" s="27">
        <f t="shared" si="148"/>
        <v>1</v>
      </c>
      <c r="J769" s="28">
        <f t="shared" si="149"/>
        <v>0</v>
      </c>
      <c r="K769" s="29" t="str">
        <f t="shared" si="150"/>
        <v>NULL</v>
      </c>
      <c r="L769" s="26" t="str">
        <f t="shared" si="151"/>
        <v/>
      </c>
      <c r="M769" t="str">
        <f t="shared" si="152"/>
        <v>UNKNOWN - NO RATE</v>
      </c>
      <c r="N769" s="28" t="str">
        <f t="shared" si="153"/>
        <v>NULL</v>
      </c>
      <c r="O769" t="str">
        <f t="shared" si="154"/>
        <v/>
      </c>
      <c r="P769" t="str">
        <f t="shared" si="155"/>
        <v/>
      </c>
      <c r="Q769" s="10" t="s">
        <v>155</v>
      </c>
      <c r="R769" s="10"/>
      <c r="S769" s="16">
        <v>1</v>
      </c>
      <c r="T769" s="13">
        <v>0</v>
      </c>
      <c r="U769" s="14"/>
      <c r="V769" s="11"/>
      <c r="W769" s="10" t="s">
        <v>155</v>
      </c>
      <c r="X769" s="29"/>
      <c r="AA769" t="s">
        <v>331</v>
      </c>
      <c r="AB769">
        <v>0</v>
      </c>
      <c r="AI769" t="s">
        <v>155</v>
      </c>
      <c r="AQ769" t="s">
        <v>155</v>
      </c>
      <c r="AR769" t="s">
        <v>333</v>
      </c>
    </row>
    <row r="770" spans="1:44" ht="15" customHeight="1" x14ac:dyDescent="0.35">
      <c r="A770">
        <v>4</v>
      </c>
      <c r="B770" s="26">
        <f t="shared" si="143"/>
        <v>46273.708333333343</v>
      </c>
      <c r="C770" t="s">
        <v>70</v>
      </c>
      <c r="D770">
        <v>3</v>
      </c>
      <c r="E770" s="26">
        <f t="shared" si="144"/>
        <v>46273.864583333343</v>
      </c>
      <c r="F770" s="26">
        <f t="shared" si="145"/>
        <v>46273.843750000007</v>
      </c>
      <c r="G770">
        <f t="shared" si="146"/>
        <v>8</v>
      </c>
      <c r="H770">
        <f t="shared" si="147"/>
        <v>89</v>
      </c>
      <c r="I770" s="27">
        <f t="shared" si="148"/>
        <v>0</v>
      </c>
      <c r="J770" s="28" t="str">
        <f t="shared" si="149"/>
        <v>NULL</v>
      </c>
      <c r="K770" s="29" t="str">
        <f t="shared" si="150"/>
        <v>NULL</v>
      </c>
      <c r="L770" s="26" t="str">
        <f t="shared" si="151"/>
        <v/>
      </c>
      <c r="M770" t="str">
        <f t="shared" si="152"/>
        <v>UNKNOWN - NO RATE</v>
      </c>
      <c r="N770" s="28" t="str">
        <f t="shared" si="153"/>
        <v>NULL</v>
      </c>
      <c r="O770" t="str">
        <f t="shared" si="154"/>
        <v/>
      </c>
      <c r="P770" t="str">
        <f t="shared" si="155"/>
        <v/>
      </c>
      <c r="Q770" s="10" t="s">
        <v>155</v>
      </c>
      <c r="R770" s="10"/>
      <c r="S770" s="16">
        <v>0</v>
      </c>
      <c r="T770" s="13"/>
      <c r="U770" s="14"/>
      <c r="V770" s="11"/>
      <c r="W770" s="10" t="s">
        <v>155</v>
      </c>
      <c r="X770" s="29"/>
      <c r="AA770" t="s">
        <v>331</v>
      </c>
      <c r="AB770">
        <v>0</v>
      </c>
      <c r="AI770" t="s">
        <v>155</v>
      </c>
      <c r="AQ770" t="s">
        <v>155</v>
      </c>
      <c r="AR770" t="s">
        <v>333</v>
      </c>
    </row>
    <row r="771" spans="1:44" ht="15" customHeight="1" x14ac:dyDescent="0.35">
      <c r="A771">
        <v>4</v>
      </c>
      <c r="B771" s="26">
        <f t="shared" si="143"/>
        <v>46273.708333333343</v>
      </c>
      <c r="C771" t="s">
        <v>70</v>
      </c>
      <c r="D771">
        <v>4</v>
      </c>
      <c r="E771" s="26">
        <f t="shared" si="144"/>
        <v>46273.864583333343</v>
      </c>
      <c r="F771" s="26">
        <f t="shared" si="145"/>
        <v>46273.843750000007</v>
      </c>
      <c r="G771">
        <f t="shared" si="146"/>
        <v>1</v>
      </c>
      <c r="H771">
        <f t="shared" si="147"/>
        <v>91</v>
      </c>
      <c r="I771" s="27">
        <f t="shared" si="148"/>
        <v>0</v>
      </c>
      <c r="J771" s="28" t="str">
        <f t="shared" si="149"/>
        <v>NULL</v>
      </c>
      <c r="K771" s="29" t="str">
        <f t="shared" si="150"/>
        <v>NULL</v>
      </c>
      <c r="L771" s="26" t="str">
        <f t="shared" si="151"/>
        <v/>
      </c>
      <c r="M771" t="str">
        <f t="shared" si="152"/>
        <v>UNKNOWN - NO RATE</v>
      </c>
      <c r="N771" s="28" t="str">
        <f t="shared" si="153"/>
        <v>NULL</v>
      </c>
      <c r="O771" t="str">
        <f t="shared" si="154"/>
        <v/>
      </c>
      <c r="P771" t="str">
        <f t="shared" si="155"/>
        <v/>
      </c>
      <c r="Q771" s="10" t="s">
        <v>155</v>
      </c>
      <c r="R771" s="10"/>
      <c r="S771" s="16">
        <v>0</v>
      </c>
      <c r="T771" s="13"/>
      <c r="U771" s="14"/>
      <c r="V771" s="11"/>
      <c r="W771" s="10" t="s">
        <v>155</v>
      </c>
      <c r="X771" s="29"/>
      <c r="AA771" t="s">
        <v>331</v>
      </c>
      <c r="AB771">
        <v>0</v>
      </c>
      <c r="AI771" t="s">
        <v>155</v>
      </c>
      <c r="AQ771" t="s">
        <v>155</v>
      </c>
      <c r="AR771" t="s">
        <v>333</v>
      </c>
    </row>
    <row r="772" spans="1:44" ht="15" customHeight="1" x14ac:dyDescent="0.35">
      <c r="A772">
        <v>4</v>
      </c>
      <c r="B772" s="26">
        <f t="shared" si="143"/>
        <v>46273.708333333343</v>
      </c>
      <c r="C772" t="s">
        <v>70</v>
      </c>
      <c r="D772">
        <v>5</v>
      </c>
      <c r="E772" s="26">
        <f t="shared" si="144"/>
        <v>46273.864583333343</v>
      </c>
      <c r="F772" s="26">
        <f t="shared" si="145"/>
        <v>46273.843750000007</v>
      </c>
      <c r="G772">
        <f t="shared" si="146"/>
        <v>1</v>
      </c>
      <c r="H772">
        <f t="shared" si="147"/>
        <v>16</v>
      </c>
      <c r="I772" s="27">
        <f t="shared" si="148"/>
        <v>0</v>
      </c>
      <c r="J772" s="28" t="str">
        <f t="shared" si="149"/>
        <v>NULL</v>
      </c>
      <c r="K772" s="29" t="str">
        <f t="shared" si="150"/>
        <v>NULL</v>
      </c>
      <c r="L772" s="26" t="str">
        <f t="shared" si="151"/>
        <v/>
      </c>
      <c r="M772" t="str">
        <f t="shared" si="152"/>
        <v>UNKNOWN - NO RATE</v>
      </c>
      <c r="N772" s="28" t="str">
        <f t="shared" si="153"/>
        <v>NULL</v>
      </c>
      <c r="O772" t="str">
        <f t="shared" si="154"/>
        <v/>
      </c>
      <c r="P772" t="str">
        <f t="shared" si="155"/>
        <v/>
      </c>
      <c r="Q772" s="10" t="s">
        <v>155</v>
      </c>
      <c r="R772" s="10"/>
      <c r="S772" s="16">
        <v>0</v>
      </c>
      <c r="T772" s="13"/>
      <c r="U772" s="14"/>
      <c r="V772" s="11"/>
      <c r="W772" s="10" t="s">
        <v>155</v>
      </c>
      <c r="X772" s="29"/>
      <c r="AA772" t="s">
        <v>331</v>
      </c>
      <c r="AB772">
        <v>0</v>
      </c>
      <c r="AI772" t="s">
        <v>155</v>
      </c>
      <c r="AQ772" t="s">
        <v>155</v>
      </c>
      <c r="AR772" t="s">
        <v>333</v>
      </c>
    </row>
    <row r="773" spans="1:44" ht="15" customHeight="1" x14ac:dyDescent="0.35">
      <c r="A773">
        <v>4</v>
      </c>
      <c r="B773" s="26">
        <f t="shared" si="143"/>
        <v>46273.708333333343</v>
      </c>
      <c r="C773" t="s">
        <v>70</v>
      </c>
      <c r="D773">
        <v>6</v>
      </c>
      <c r="E773" s="26">
        <f t="shared" si="144"/>
        <v>46273.864583333343</v>
      </c>
      <c r="F773" s="26">
        <f t="shared" si="145"/>
        <v>46273.843750000007</v>
      </c>
      <c r="G773">
        <f t="shared" si="146"/>
        <v>0</v>
      </c>
      <c r="H773">
        <f t="shared" si="147"/>
        <v>0</v>
      </c>
      <c r="I773" s="27">
        <f t="shared" si="148"/>
        <v>0</v>
      </c>
      <c r="J773" s="28" t="str">
        <f t="shared" si="149"/>
        <v>NULL</v>
      </c>
      <c r="K773" s="29" t="str">
        <f t="shared" si="150"/>
        <v/>
      </c>
      <c r="L773" s="26" t="str">
        <f t="shared" si="151"/>
        <v/>
      </c>
      <c r="M773" t="str">
        <f t="shared" si="152"/>
        <v/>
      </c>
      <c r="N773" s="28" t="str">
        <f t="shared" si="153"/>
        <v>NULL</v>
      </c>
      <c r="O773" t="str">
        <f t="shared" si="154"/>
        <v/>
      </c>
      <c r="P773" t="str">
        <f t="shared" si="155"/>
        <v/>
      </c>
      <c r="Q773" s="10"/>
      <c r="R773" s="10"/>
      <c r="S773" s="16">
        <v>0</v>
      </c>
      <c r="T773" s="13"/>
      <c r="U773" s="14"/>
      <c r="V773" s="11"/>
      <c r="W773" s="10"/>
      <c r="X773" s="29"/>
      <c r="AA773" t="s">
        <v>331</v>
      </c>
      <c r="AB773">
        <v>0</v>
      </c>
      <c r="AR773" t="s">
        <v>333</v>
      </c>
    </row>
    <row r="774" spans="1:44" ht="15" customHeight="1" x14ac:dyDescent="0.35">
      <c r="A774">
        <v>4</v>
      </c>
      <c r="B774" s="26">
        <f t="shared" ref="B774:B837" si="156">INDEX(SNAP_TIMES,MATCH(A774,SNAP_NOS,0))</f>
        <v>46273.708333333343</v>
      </c>
      <c r="C774" t="s">
        <v>71</v>
      </c>
      <c r="D774">
        <v>1</v>
      </c>
      <c r="E774" s="26">
        <f t="shared" ref="E774:E837" si="157">IF(AND(INDEX(SH_CHG,MATCH(C774,SH_ID,0))&lt;&gt;"",B774&gt;=INDEX(SH_CHG,MATCH(C774,SH_ID,0))),INDEX(SH_DEP,MATCH(C774,SH_ID,0)),INDEX(SH_ORIG,MATCH(C774,SH_ID,0)))</f>
        <v>46273.875</v>
      </c>
      <c r="F774" s="26">
        <f t="shared" ref="F774:F837" si="158">E774-LOADING_MINUTES/1440</f>
        <v>46273.854166666664</v>
      </c>
      <c r="G774">
        <f t="shared" ref="G774:G837" si="159">COUNTIFS(OL_SNAP,A774,OL_EFF,C774,OL_WT,D774,OL_OPEN,"&gt;0")</f>
        <v>0</v>
      </c>
      <c r="H774">
        <f t="shared" ref="H774:H837" si="160">SUMIFS($G$6:$G$3569,$A$6:$A$3569,A774,$D$6:$D$3569,D774,$F$6:$F$3569,"&lt;="&amp;F774)</f>
        <v>138</v>
      </c>
      <c r="I774" s="27">
        <f t="shared" ref="I774:I837" si="161">INDEX(C_RES,MATCH(1,INDEX((C_SN=A774)*(C_WT=D774),0),0))</f>
        <v>3</v>
      </c>
      <c r="J774" s="28">
        <f t="shared" ref="J774:J837" si="162">INDEX(C_RL,MATCH(1,INDEX((C_SN=A774)*(C_WT=D774),0),0))</f>
        <v>143.33595771004386</v>
      </c>
      <c r="K774" s="29" t="str">
        <f t="shared" ref="K774:K837" si="163">IF(G774=0,"",IF(ISNUMBER(J774),IF(J774&gt;0,H774/J774/24,"NULL"),"NULL"))</f>
        <v/>
      </c>
      <c r="L774" s="26" t="str">
        <f t="shared" ref="L774:L837" si="164">IF(ISNUMBER(K774),B774+K774,"")</f>
        <v/>
      </c>
      <c r="M774" t="str">
        <f t="shared" ref="M774:M837" si="165">IF(G774=0,"",IF(B774&gt;=F774,"NO - CUTOFF PASSED",IF(ISNUMBER(K774),IF(L774&lt;=F774,"YES","NO"),"UNKNOWN - NO RATE")))</f>
        <v/>
      </c>
      <c r="N774" s="28">
        <f t="shared" ref="N774:N837" si="166">IFERROR(IF(AND(INDEX(C_HRS,MATCH(1,INDEX((C_SN=A774)*(C_WT=D774),0),0))&gt;0,INDEX(C_TL,MATCH(1,INDEX((C_SN=A774)*(C_WT=D774),0),0))&gt;0),INDEX(C_TL,MATCH(1,INDEX((C_SN=A774)*(C_WT=D774),0),0))/INDEX(C_HRS,MATCH(1,INDEX((C_SN=A774)*(C_WT=D774),0),0)),"NULL"),"NULL")</f>
        <v>47.778652570014621</v>
      </c>
      <c r="O774" t="str">
        <f t="shared" ref="O774:O837" si="167">IF(M774="NO",IF(ISNUMBER(N774),ROUNDUP(H774/(N774*(F774-B774)*24),0),"CANNOT ESTIMATE - NO RATE"),"")</f>
        <v/>
      </c>
      <c r="P774" t="str">
        <f t="shared" ref="P774:P837" si="168">IF(ISNUMBER(O774),MAX(0,O774-I774),O774)</f>
        <v/>
      </c>
      <c r="Q774" s="10"/>
      <c r="R774" s="10"/>
      <c r="S774" s="16">
        <v>3</v>
      </c>
      <c r="T774" s="13">
        <v>143.33595771004391</v>
      </c>
      <c r="U774" s="14"/>
      <c r="V774" s="11"/>
      <c r="W774" s="10"/>
      <c r="X774" s="29"/>
      <c r="AA774" t="s">
        <v>331</v>
      </c>
      <c r="AB774">
        <v>3</v>
      </c>
      <c r="AC774">
        <v>50.869565217391298</v>
      </c>
      <c r="AD774">
        <v>278.62407862407861</v>
      </c>
      <c r="AL774">
        <v>50.869565217391298</v>
      </c>
      <c r="AM774">
        <v>278.62407862407861</v>
      </c>
      <c r="AR774" t="s">
        <v>334</v>
      </c>
    </row>
    <row r="775" spans="1:44" ht="15" customHeight="1" x14ac:dyDescent="0.35">
      <c r="A775">
        <v>4</v>
      </c>
      <c r="B775" s="26">
        <f t="shared" si="156"/>
        <v>46273.708333333343</v>
      </c>
      <c r="C775" t="s">
        <v>71</v>
      </c>
      <c r="D775">
        <v>2</v>
      </c>
      <c r="E775" s="26">
        <f t="shared" si="157"/>
        <v>46273.875</v>
      </c>
      <c r="F775" s="26">
        <f t="shared" si="158"/>
        <v>46273.854166666664</v>
      </c>
      <c r="G775">
        <f t="shared" si="159"/>
        <v>0</v>
      </c>
      <c r="H775">
        <f t="shared" si="160"/>
        <v>57</v>
      </c>
      <c r="I775" s="27">
        <f t="shared" si="161"/>
        <v>1</v>
      </c>
      <c r="J775" s="28">
        <f t="shared" si="162"/>
        <v>0</v>
      </c>
      <c r="K775" s="29" t="str">
        <f t="shared" si="163"/>
        <v/>
      </c>
      <c r="L775" s="26" t="str">
        <f t="shared" si="164"/>
        <v/>
      </c>
      <c r="M775" t="str">
        <f t="shared" si="165"/>
        <v/>
      </c>
      <c r="N775" s="28" t="str">
        <f t="shared" si="166"/>
        <v>NULL</v>
      </c>
      <c r="O775" t="str">
        <f t="shared" si="167"/>
        <v/>
      </c>
      <c r="P775" t="str">
        <f t="shared" si="168"/>
        <v/>
      </c>
      <c r="Q775" s="10"/>
      <c r="R775" s="10"/>
      <c r="S775" s="16">
        <v>1</v>
      </c>
      <c r="T775" s="13">
        <v>0</v>
      </c>
      <c r="U775" s="14"/>
      <c r="V775" s="11"/>
      <c r="W775" s="10"/>
      <c r="X775" s="29"/>
      <c r="AA775" t="s">
        <v>331</v>
      </c>
      <c r="AB775">
        <v>0</v>
      </c>
      <c r="AR775" t="s">
        <v>333</v>
      </c>
    </row>
    <row r="776" spans="1:44" ht="15" customHeight="1" x14ac:dyDescent="0.35">
      <c r="A776">
        <v>4</v>
      </c>
      <c r="B776" s="26">
        <f t="shared" si="156"/>
        <v>46273.708333333343</v>
      </c>
      <c r="C776" t="s">
        <v>71</v>
      </c>
      <c r="D776">
        <v>3</v>
      </c>
      <c r="E776" s="26">
        <f t="shared" si="157"/>
        <v>46273.875</v>
      </c>
      <c r="F776" s="26">
        <f t="shared" si="158"/>
        <v>46273.854166666664</v>
      </c>
      <c r="G776">
        <f t="shared" si="159"/>
        <v>3</v>
      </c>
      <c r="H776">
        <f t="shared" si="160"/>
        <v>92</v>
      </c>
      <c r="I776" s="27">
        <f t="shared" si="161"/>
        <v>0</v>
      </c>
      <c r="J776" s="28" t="str">
        <f t="shared" si="162"/>
        <v>NULL</v>
      </c>
      <c r="K776" s="29" t="str">
        <f t="shared" si="163"/>
        <v>NULL</v>
      </c>
      <c r="L776" s="26" t="str">
        <f t="shared" si="164"/>
        <v/>
      </c>
      <c r="M776" t="str">
        <f t="shared" si="165"/>
        <v>UNKNOWN - NO RATE</v>
      </c>
      <c r="N776" s="28" t="str">
        <f t="shared" si="166"/>
        <v>NULL</v>
      </c>
      <c r="O776" t="str">
        <f t="shared" si="167"/>
        <v/>
      </c>
      <c r="P776" t="str">
        <f t="shared" si="168"/>
        <v/>
      </c>
      <c r="Q776" s="10" t="s">
        <v>155</v>
      </c>
      <c r="R776" s="10"/>
      <c r="S776" s="16">
        <v>0</v>
      </c>
      <c r="T776" s="13"/>
      <c r="U776" s="14"/>
      <c r="V776" s="11"/>
      <c r="W776" s="10" t="s">
        <v>155</v>
      </c>
      <c r="X776" s="29"/>
      <c r="AA776" t="s">
        <v>331</v>
      </c>
      <c r="AB776">
        <v>0</v>
      </c>
      <c r="AI776" t="s">
        <v>155</v>
      </c>
      <c r="AQ776" t="s">
        <v>155</v>
      </c>
      <c r="AR776" t="s">
        <v>333</v>
      </c>
    </row>
    <row r="777" spans="1:44" ht="15" customHeight="1" x14ac:dyDescent="0.35">
      <c r="A777">
        <v>4</v>
      </c>
      <c r="B777" s="26">
        <f t="shared" si="156"/>
        <v>46273.708333333343</v>
      </c>
      <c r="C777" t="s">
        <v>71</v>
      </c>
      <c r="D777">
        <v>4</v>
      </c>
      <c r="E777" s="26">
        <f t="shared" si="157"/>
        <v>46273.875</v>
      </c>
      <c r="F777" s="26">
        <f t="shared" si="158"/>
        <v>46273.854166666664</v>
      </c>
      <c r="G777">
        <f t="shared" si="159"/>
        <v>2</v>
      </c>
      <c r="H777">
        <f t="shared" si="160"/>
        <v>95</v>
      </c>
      <c r="I777" s="27">
        <f t="shared" si="161"/>
        <v>0</v>
      </c>
      <c r="J777" s="28" t="str">
        <f t="shared" si="162"/>
        <v>NULL</v>
      </c>
      <c r="K777" s="29" t="str">
        <f t="shared" si="163"/>
        <v>NULL</v>
      </c>
      <c r="L777" s="26" t="str">
        <f t="shared" si="164"/>
        <v/>
      </c>
      <c r="M777" t="str">
        <f t="shared" si="165"/>
        <v>UNKNOWN - NO RATE</v>
      </c>
      <c r="N777" s="28" t="str">
        <f t="shared" si="166"/>
        <v>NULL</v>
      </c>
      <c r="O777" t="str">
        <f t="shared" si="167"/>
        <v/>
      </c>
      <c r="P777" t="str">
        <f t="shared" si="168"/>
        <v/>
      </c>
      <c r="Q777" s="10" t="s">
        <v>155</v>
      </c>
      <c r="R777" s="10"/>
      <c r="S777" s="16">
        <v>0</v>
      </c>
      <c r="T777" s="13"/>
      <c r="U777" s="14"/>
      <c r="V777" s="11"/>
      <c r="W777" s="10" t="s">
        <v>155</v>
      </c>
      <c r="X777" s="29"/>
      <c r="AA777" t="s">
        <v>331</v>
      </c>
      <c r="AB777">
        <v>0</v>
      </c>
      <c r="AI777" t="s">
        <v>155</v>
      </c>
      <c r="AQ777" t="s">
        <v>155</v>
      </c>
      <c r="AR777" t="s">
        <v>333</v>
      </c>
    </row>
    <row r="778" spans="1:44" ht="15" customHeight="1" x14ac:dyDescent="0.35">
      <c r="A778">
        <v>4</v>
      </c>
      <c r="B778" s="26">
        <f t="shared" si="156"/>
        <v>46273.708333333343</v>
      </c>
      <c r="C778" t="s">
        <v>71</v>
      </c>
      <c r="D778">
        <v>5</v>
      </c>
      <c r="E778" s="26">
        <f t="shared" si="157"/>
        <v>46273.875</v>
      </c>
      <c r="F778" s="26">
        <f t="shared" si="158"/>
        <v>46273.854166666664</v>
      </c>
      <c r="G778">
        <f t="shared" si="159"/>
        <v>1</v>
      </c>
      <c r="H778">
        <f t="shared" si="160"/>
        <v>17</v>
      </c>
      <c r="I778" s="27">
        <f t="shared" si="161"/>
        <v>0</v>
      </c>
      <c r="J778" s="28" t="str">
        <f t="shared" si="162"/>
        <v>NULL</v>
      </c>
      <c r="K778" s="29" t="str">
        <f t="shared" si="163"/>
        <v>NULL</v>
      </c>
      <c r="L778" s="26" t="str">
        <f t="shared" si="164"/>
        <v/>
      </c>
      <c r="M778" t="str">
        <f t="shared" si="165"/>
        <v>UNKNOWN - NO RATE</v>
      </c>
      <c r="N778" s="28" t="str">
        <f t="shared" si="166"/>
        <v>NULL</v>
      </c>
      <c r="O778" t="str">
        <f t="shared" si="167"/>
        <v/>
      </c>
      <c r="P778" t="str">
        <f t="shared" si="168"/>
        <v/>
      </c>
      <c r="Q778" s="10" t="s">
        <v>155</v>
      </c>
      <c r="R778" s="10"/>
      <c r="S778" s="16">
        <v>0</v>
      </c>
      <c r="T778" s="13"/>
      <c r="U778" s="14"/>
      <c r="V778" s="11"/>
      <c r="W778" s="10" t="s">
        <v>155</v>
      </c>
      <c r="X778" s="29"/>
      <c r="AA778" t="s">
        <v>331</v>
      </c>
      <c r="AB778">
        <v>0</v>
      </c>
      <c r="AI778" t="s">
        <v>155</v>
      </c>
      <c r="AQ778" t="s">
        <v>155</v>
      </c>
      <c r="AR778" t="s">
        <v>333</v>
      </c>
    </row>
    <row r="779" spans="1:44" ht="15" customHeight="1" x14ac:dyDescent="0.35">
      <c r="A779">
        <v>4</v>
      </c>
      <c r="B779" s="26">
        <f t="shared" si="156"/>
        <v>46273.708333333343</v>
      </c>
      <c r="C779" t="s">
        <v>71</v>
      </c>
      <c r="D779">
        <v>6</v>
      </c>
      <c r="E779" s="26">
        <f t="shared" si="157"/>
        <v>46273.875</v>
      </c>
      <c r="F779" s="26">
        <f t="shared" si="158"/>
        <v>46273.854166666664</v>
      </c>
      <c r="G779">
        <f t="shared" si="159"/>
        <v>0</v>
      </c>
      <c r="H779">
        <f t="shared" si="160"/>
        <v>0</v>
      </c>
      <c r="I779" s="27">
        <f t="shared" si="161"/>
        <v>0</v>
      </c>
      <c r="J779" s="28" t="str">
        <f t="shared" si="162"/>
        <v>NULL</v>
      </c>
      <c r="K779" s="29" t="str">
        <f t="shared" si="163"/>
        <v/>
      </c>
      <c r="L779" s="26" t="str">
        <f t="shared" si="164"/>
        <v/>
      </c>
      <c r="M779" t="str">
        <f t="shared" si="165"/>
        <v/>
      </c>
      <c r="N779" s="28" t="str">
        <f t="shared" si="166"/>
        <v>NULL</v>
      </c>
      <c r="O779" t="str">
        <f t="shared" si="167"/>
        <v/>
      </c>
      <c r="P779" t="str">
        <f t="shared" si="168"/>
        <v/>
      </c>
      <c r="Q779" s="10"/>
      <c r="R779" s="10"/>
      <c r="S779" s="16">
        <v>0</v>
      </c>
      <c r="T779" s="13"/>
      <c r="U779" s="14"/>
      <c r="V779" s="11"/>
      <c r="W779" s="10"/>
      <c r="X779" s="29"/>
      <c r="AA779" t="s">
        <v>331</v>
      </c>
      <c r="AB779">
        <v>0</v>
      </c>
      <c r="AR779" t="s">
        <v>333</v>
      </c>
    </row>
    <row r="780" spans="1:44" ht="15" customHeight="1" x14ac:dyDescent="0.35">
      <c r="A780">
        <v>4</v>
      </c>
      <c r="B780" s="26">
        <f t="shared" si="156"/>
        <v>46273.708333333343</v>
      </c>
      <c r="C780" t="s">
        <v>72</v>
      </c>
      <c r="D780">
        <v>1</v>
      </c>
      <c r="E780" s="26">
        <f t="shared" si="157"/>
        <v>46273.875</v>
      </c>
      <c r="F780" s="26">
        <f t="shared" si="158"/>
        <v>46273.854166666664</v>
      </c>
      <c r="G780">
        <f t="shared" si="159"/>
        <v>4</v>
      </c>
      <c r="H780">
        <f t="shared" si="160"/>
        <v>138</v>
      </c>
      <c r="I780" s="27">
        <f t="shared" si="161"/>
        <v>3</v>
      </c>
      <c r="J780" s="28">
        <f t="shared" si="162"/>
        <v>143.33595771004386</v>
      </c>
      <c r="K780" s="29">
        <f t="shared" si="163"/>
        <v>4.0115544569993729E-2</v>
      </c>
      <c r="L780" s="26">
        <f t="shared" si="164"/>
        <v>46273.748448877916</v>
      </c>
      <c r="M780" t="str">
        <f t="shared" si="165"/>
        <v>YES</v>
      </c>
      <c r="N780" s="28">
        <f t="shared" si="166"/>
        <v>47.778652570014621</v>
      </c>
      <c r="O780" t="str">
        <f t="shared" si="167"/>
        <v/>
      </c>
      <c r="P780" t="str">
        <f t="shared" si="168"/>
        <v/>
      </c>
      <c r="Q780" s="10" t="s">
        <v>151</v>
      </c>
      <c r="R780" s="10"/>
      <c r="S780" s="16">
        <v>3</v>
      </c>
      <c r="T780" s="13">
        <v>143.33595771004391</v>
      </c>
      <c r="U780" s="14">
        <v>4.0115544571759261E-2</v>
      </c>
      <c r="V780" s="11">
        <v>46273.748448877908</v>
      </c>
      <c r="W780" s="10" t="s">
        <v>151</v>
      </c>
      <c r="X780" s="29">
        <v>0</v>
      </c>
      <c r="AA780" t="s">
        <v>331</v>
      </c>
      <c r="AB780">
        <v>3</v>
      </c>
      <c r="AC780">
        <v>50.869565217391298</v>
      </c>
      <c r="AD780">
        <v>278.62407862407861</v>
      </c>
      <c r="AE780" s="54">
        <v>2.0637125219907411E-2</v>
      </c>
      <c r="AF780" s="54">
        <v>0.1130341880324074</v>
      </c>
      <c r="AG780" s="53">
        <v>46273.728970458556</v>
      </c>
      <c r="AH780" s="53">
        <v>46273.821367521363</v>
      </c>
      <c r="AI780" t="s">
        <v>151</v>
      </c>
      <c r="AL780">
        <v>50.869565217391298</v>
      </c>
      <c r="AM780">
        <v>278.62407862407861</v>
      </c>
      <c r="AN780" s="54">
        <v>2.0637125219907411E-2</v>
      </c>
      <c r="AO780" s="54">
        <v>0.1130341880324074</v>
      </c>
      <c r="AP780" s="53">
        <v>46273.821367521363</v>
      </c>
      <c r="AQ780" t="s">
        <v>151</v>
      </c>
      <c r="AR780" t="s">
        <v>334</v>
      </c>
    </row>
    <row r="781" spans="1:44" ht="15" customHeight="1" x14ac:dyDescent="0.35">
      <c r="A781">
        <v>4</v>
      </c>
      <c r="B781" s="26">
        <f t="shared" si="156"/>
        <v>46273.708333333343</v>
      </c>
      <c r="C781" t="s">
        <v>72</v>
      </c>
      <c r="D781">
        <v>2</v>
      </c>
      <c r="E781" s="26">
        <f t="shared" si="157"/>
        <v>46273.875</v>
      </c>
      <c r="F781" s="26">
        <f t="shared" si="158"/>
        <v>46273.854166666664</v>
      </c>
      <c r="G781">
        <f t="shared" si="159"/>
        <v>3</v>
      </c>
      <c r="H781">
        <f t="shared" si="160"/>
        <v>57</v>
      </c>
      <c r="I781" s="27">
        <f t="shared" si="161"/>
        <v>1</v>
      </c>
      <c r="J781" s="28">
        <f t="shared" si="162"/>
        <v>0</v>
      </c>
      <c r="K781" s="29" t="str">
        <f t="shared" si="163"/>
        <v>NULL</v>
      </c>
      <c r="L781" s="26" t="str">
        <f t="shared" si="164"/>
        <v/>
      </c>
      <c r="M781" t="str">
        <f t="shared" si="165"/>
        <v>UNKNOWN - NO RATE</v>
      </c>
      <c r="N781" s="28" t="str">
        <f t="shared" si="166"/>
        <v>NULL</v>
      </c>
      <c r="O781" t="str">
        <f t="shared" si="167"/>
        <v/>
      </c>
      <c r="P781" t="str">
        <f t="shared" si="168"/>
        <v/>
      </c>
      <c r="Q781" s="10" t="s">
        <v>155</v>
      </c>
      <c r="R781" s="10"/>
      <c r="S781" s="16">
        <v>1</v>
      </c>
      <c r="T781" s="13">
        <v>0</v>
      </c>
      <c r="U781" s="14"/>
      <c r="V781" s="11"/>
      <c r="W781" s="10" t="s">
        <v>155</v>
      </c>
      <c r="X781" s="29"/>
      <c r="AA781" t="s">
        <v>331</v>
      </c>
      <c r="AB781">
        <v>0</v>
      </c>
      <c r="AI781" t="s">
        <v>155</v>
      </c>
      <c r="AQ781" t="s">
        <v>155</v>
      </c>
      <c r="AR781" t="s">
        <v>333</v>
      </c>
    </row>
    <row r="782" spans="1:44" ht="15" customHeight="1" x14ac:dyDescent="0.35">
      <c r="A782">
        <v>4</v>
      </c>
      <c r="B782" s="26">
        <f t="shared" si="156"/>
        <v>46273.708333333343</v>
      </c>
      <c r="C782" t="s">
        <v>72</v>
      </c>
      <c r="D782">
        <v>3</v>
      </c>
      <c r="E782" s="26">
        <f t="shared" si="157"/>
        <v>46273.875</v>
      </c>
      <c r="F782" s="26">
        <f t="shared" si="158"/>
        <v>46273.854166666664</v>
      </c>
      <c r="G782">
        <f t="shared" si="159"/>
        <v>0</v>
      </c>
      <c r="H782">
        <f t="shared" si="160"/>
        <v>92</v>
      </c>
      <c r="I782" s="27">
        <f t="shared" si="161"/>
        <v>0</v>
      </c>
      <c r="J782" s="28" t="str">
        <f t="shared" si="162"/>
        <v>NULL</v>
      </c>
      <c r="K782" s="29" t="str">
        <f t="shared" si="163"/>
        <v/>
      </c>
      <c r="L782" s="26" t="str">
        <f t="shared" si="164"/>
        <v/>
      </c>
      <c r="M782" t="str">
        <f t="shared" si="165"/>
        <v/>
      </c>
      <c r="N782" s="28" t="str">
        <f t="shared" si="166"/>
        <v>NULL</v>
      </c>
      <c r="O782" t="str">
        <f t="shared" si="167"/>
        <v/>
      </c>
      <c r="P782" t="str">
        <f t="shared" si="168"/>
        <v/>
      </c>
      <c r="Q782" s="10"/>
      <c r="R782" s="10"/>
      <c r="S782" s="16">
        <v>0</v>
      </c>
      <c r="T782" s="13"/>
      <c r="U782" s="14"/>
      <c r="V782" s="11"/>
      <c r="W782" s="10"/>
      <c r="X782" s="29"/>
      <c r="AA782" t="s">
        <v>331</v>
      </c>
      <c r="AB782">
        <v>0</v>
      </c>
      <c r="AR782" t="s">
        <v>333</v>
      </c>
    </row>
    <row r="783" spans="1:44" ht="15" customHeight="1" x14ac:dyDescent="0.35">
      <c r="A783">
        <v>4</v>
      </c>
      <c r="B783" s="26">
        <f t="shared" si="156"/>
        <v>46273.708333333343</v>
      </c>
      <c r="C783" t="s">
        <v>72</v>
      </c>
      <c r="D783">
        <v>4</v>
      </c>
      <c r="E783" s="26">
        <f t="shared" si="157"/>
        <v>46273.875</v>
      </c>
      <c r="F783" s="26">
        <f t="shared" si="158"/>
        <v>46273.854166666664</v>
      </c>
      <c r="G783">
        <f t="shared" si="159"/>
        <v>1</v>
      </c>
      <c r="H783">
        <f t="shared" si="160"/>
        <v>95</v>
      </c>
      <c r="I783" s="27">
        <f t="shared" si="161"/>
        <v>0</v>
      </c>
      <c r="J783" s="28" t="str">
        <f t="shared" si="162"/>
        <v>NULL</v>
      </c>
      <c r="K783" s="29" t="str">
        <f t="shared" si="163"/>
        <v>NULL</v>
      </c>
      <c r="L783" s="26" t="str">
        <f t="shared" si="164"/>
        <v/>
      </c>
      <c r="M783" t="str">
        <f t="shared" si="165"/>
        <v>UNKNOWN - NO RATE</v>
      </c>
      <c r="N783" s="28" t="str">
        <f t="shared" si="166"/>
        <v>NULL</v>
      </c>
      <c r="O783" t="str">
        <f t="shared" si="167"/>
        <v/>
      </c>
      <c r="P783" t="str">
        <f t="shared" si="168"/>
        <v/>
      </c>
      <c r="Q783" s="10" t="s">
        <v>155</v>
      </c>
      <c r="R783" s="10"/>
      <c r="S783" s="16">
        <v>0</v>
      </c>
      <c r="T783" s="13"/>
      <c r="U783" s="14"/>
      <c r="V783" s="11"/>
      <c r="W783" s="10" t="s">
        <v>155</v>
      </c>
      <c r="X783" s="29"/>
      <c r="AA783" t="s">
        <v>331</v>
      </c>
      <c r="AB783">
        <v>0</v>
      </c>
      <c r="AI783" t="s">
        <v>155</v>
      </c>
      <c r="AQ783" t="s">
        <v>155</v>
      </c>
      <c r="AR783" t="s">
        <v>333</v>
      </c>
    </row>
    <row r="784" spans="1:44" ht="15" customHeight="1" x14ac:dyDescent="0.35">
      <c r="A784">
        <v>4</v>
      </c>
      <c r="B784" s="26">
        <f t="shared" si="156"/>
        <v>46273.708333333343</v>
      </c>
      <c r="C784" t="s">
        <v>72</v>
      </c>
      <c r="D784">
        <v>5</v>
      </c>
      <c r="E784" s="26">
        <f t="shared" si="157"/>
        <v>46273.875</v>
      </c>
      <c r="F784" s="26">
        <f t="shared" si="158"/>
        <v>46273.854166666664</v>
      </c>
      <c r="G784">
        <f t="shared" si="159"/>
        <v>0</v>
      </c>
      <c r="H784">
        <f t="shared" si="160"/>
        <v>17</v>
      </c>
      <c r="I784" s="27">
        <f t="shared" si="161"/>
        <v>0</v>
      </c>
      <c r="J784" s="28" t="str">
        <f t="shared" si="162"/>
        <v>NULL</v>
      </c>
      <c r="K784" s="29" t="str">
        <f t="shared" si="163"/>
        <v/>
      </c>
      <c r="L784" s="26" t="str">
        <f t="shared" si="164"/>
        <v/>
      </c>
      <c r="M784" t="str">
        <f t="shared" si="165"/>
        <v/>
      </c>
      <c r="N784" s="28" t="str">
        <f t="shared" si="166"/>
        <v>NULL</v>
      </c>
      <c r="O784" t="str">
        <f t="shared" si="167"/>
        <v/>
      </c>
      <c r="P784" t="str">
        <f t="shared" si="168"/>
        <v/>
      </c>
      <c r="Q784" s="10"/>
      <c r="R784" s="10"/>
      <c r="S784" s="16">
        <v>0</v>
      </c>
      <c r="T784" s="13"/>
      <c r="U784" s="14"/>
      <c r="V784" s="11"/>
      <c r="W784" s="10"/>
      <c r="X784" s="29"/>
      <c r="AA784" t="s">
        <v>331</v>
      </c>
      <c r="AB784">
        <v>0</v>
      </c>
      <c r="AR784" t="s">
        <v>333</v>
      </c>
    </row>
    <row r="785" spans="1:44" ht="15" customHeight="1" x14ac:dyDescent="0.35">
      <c r="A785">
        <v>4</v>
      </c>
      <c r="B785" s="26">
        <f t="shared" si="156"/>
        <v>46273.708333333343</v>
      </c>
      <c r="C785" t="s">
        <v>72</v>
      </c>
      <c r="D785">
        <v>6</v>
      </c>
      <c r="E785" s="26">
        <f t="shared" si="157"/>
        <v>46273.875</v>
      </c>
      <c r="F785" s="26">
        <f t="shared" si="158"/>
        <v>46273.854166666664</v>
      </c>
      <c r="G785">
        <f t="shared" si="159"/>
        <v>0</v>
      </c>
      <c r="H785">
        <f t="shared" si="160"/>
        <v>0</v>
      </c>
      <c r="I785" s="27">
        <f t="shared" si="161"/>
        <v>0</v>
      </c>
      <c r="J785" s="28" t="str">
        <f t="shared" si="162"/>
        <v>NULL</v>
      </c>
      <c r="K785" s="29" t="str">
        <f t="shared" si="163"/>
        <v/>
      </c>
      <c r="L785" s="26" t="str">
        <f t="shared" si="164"/>
        <v/>
      </c>
      <c r="M785" t="str">
        <f t="shared" si="165"/>
        <v/>
      </c>
      <c r="N785" s="28" t="str">
        <f t="shared" si="166"/>
        <v>NULL</v>
      </c>
      <c r="O785" t="str">
        <f t="shared" si="167"/>
        <v/>
      </c>
      <c r="P785" t="str">
        <f t="shared" si="168"/>
        <v/>
      </c>
      <c r="Q785" s="10"/>
      <c r="R785" s="10"/>
      <c r="S785" s="16">
        <v>0</v>
      </c>
      <c r="T785" s="13"/>
      <c r="U785" s="14"/>
      <c r="V785" s="11"/>
      <c r="W785" s="10"/>
      <c r="X785" s="29"/>
      <c r="AA785" t="s">
        <v>331</v>
      </c>
      <c r="AB785">
        <v>0</v>
      </c>
      <c r="AR785" t="s">
        <v>333</v>
      </c>
    </row>
    <row r="786" spans="1:44" ht="15" customHeight="1" x14ac:dyDescent="0.35">
      <c r="A786">
        <v>4</v>
      </c>
      <c r="B786" s="26">
        <f t="shared" si="156"/>
        <v>46273.708333333343</v>
      </c>
      <c r="C786" t="s">
        <v>73</v>
      </c>
      <c r="D786">
        <v>1</v>
      </c>
      <c r="E786" s="26">
        <f t="shared" si="157"/>
        <v>46273.875</v>
      </c>
      <c r="F786" s="26">
        <f t="shared" si="158"/>
        <v>46273.854166666664</v>
      </c>
      <c r="G786">
        <f t="shared" si="159"/>
        <v>2</v>
      </c>
      <c r="H786">
        <f t="shared" si="160"/>
        <v>138</v>
      </c>
      <c r="I786" s="27">
        <f t="shared" si="161"/>
        <v>3</v>
      </c>
      <c r="J786" s="28">
        <f t="shared" si="162"/>
        <v>143.33595771004386</v>
      </c>
      <c r="K786" s="29">
        <f t="shared" si="163"/>
        <v>4.0115544569993729E-2</v>
      </c>
      <c r="L786" s="26">
        <f t="shared" si="164"/>
        <v>46273.748448877916</v>
      </c>
      <c r="M786" t="str">
        <f t="shared" si="165"/>
        <v>YES</v>
      </c>
      <c r="N786" s="28">
        <f t="shared" si="166"/>
        <v>47.778652570014621</v>
      </c>
      <c r="O786" t="str">
        <f t="shared" si="167"/>
        <v/>
      </c>
      <c r="P786" t="str">
        <f t="shared" si="168"/>
        <v/>
      </c>
      <c r="Q786" s="10" t="s">
        <v>151</v>
      </c>
      <c r="R786" s="10"/>
      <c r="S786" s="16">
        <v>3</v>
      </c>
      <c r="T786" s="13">
        <v>143.33595771004391</v>
      </c>
      <c r="U786" s="14">
        <v>4.0115544571759261E-2</v>
      </c>
      <c r="V786" s="11">
        <v>46273.748448877908</v>
      </c>
      <c r="W786" s="10" t="s">
        <v>151</v>
      </c>
      <c r="X786" s="29">
        <v>0</v>
      </c>
      <c r="AA786" t="s">
        <v>331</v>
      </c>
      <c r="AB786">
        <v>3</v>
      </c>
      <c r="AC786">
        <v>50.869565217391298</v>
      </c>
      <c r="AD786">
        <v>278.62407862407861</v>
      </c>
      <c r="AE786" s="54">
        <v>2.0637125219907411E-2</v>
      </c>
      <c r="AF786" s="54">
        <v>0.1130341880324074</v>
      </c>
      <c r="AG786" s="53">
        <v>46273.728970458556</v>
      </c>
      <c r="AH786" s="53">
        <v>46273.821367521363</v>
      </c>
      <c r="AI786" t="s">
        <v>151</v>
      </c>
      <c r="AL786">
        <v>50.869565217391298</v>
      </c>
      <c r="AM786">
        <v>278.62407862407861</v>
      </c>
      <c r="AN786" s="54">
        <v>2.0637125219907411E-2</v>
      </c>
      <c r="AO786" s="54">
        <v>0.1130341880324074</v>
      </c>
      <c r="AP786" s="53">
        <v>46273.821367521363</v>
      </c>
      <c r="AQ786" t="s">
        <v>151</v>
      </c>
      <c r="AR786" t="s">
        <v>334</v>
      </c>
    </row>
    <row r="787" spans="1:44" ht="15" customHeight="1" x14ac:dyDescent="0.35">
      <c r="A787">
        <v>4</v>
      </c>
      <c r="B787" s="26">
        <f t="shared" si="156"/>
        <v>46273.708333333343</v>
      </c>
      <c r="C787" t="s">
        <v>73</v>
      </c>
      <c r="D787">
        <v>2</v>
      </c>
      <c r="E787" s="26">
        <f t="shared" si="157"/>
        <v>46273.875</v>
      </c>
      <c r="F787" s="26">
        <f t="shared" si="158"/>
        <v>46273.854166666664</v>
      </c>
      <c r="G787">
        <f t="shared" si="159"/>
        <v>0</v>
      </c>
      <c r="H787">
        <f t="shared" si="160"/>
        <v>57</v>
      </c>
      <c r="I787" s="27">
        <f t="shared" si="161"/>
        <v>1</v>
      </c>
      <c r="J787" s="28">
        <f t="shared" si="162"/>
        <v>0</v>
      </c>
      <c r="K787" s="29" t="str">
        <f t="shared" si="163"/>
        <v/>
      </c>
      <c r="L787" s="26" t="str">
        <f t="shared" si="164"/>
        <v/>
      </c>
      <c r="M787" t="str">
        <f t="shared" si="165"/>
        <v/>
      </c>
      <c r="N787" s="28" t="str">
        <f t="shared" si="166"/>
        <v>NULL</v>
      </c>
      <c r="O787" t="str">
        <f t="shared" si="167"/>
        <v/>
      </c>
      <c r="P787" t="str">
        <f t="shared" si="168"/>
        <v/>
      </c>
      <c r="Q787" s="10"/>
      <c r="R787" s="10"/>
      <c r="S787" s="16">
        <v>1</v>
      </c>
      <c r="T787" s="13">
        <v>0</v>
      </c>
      <c r="U787" s="14"/>
      <c r="V787" s="11"/>
      <c r="W787" s="10"/>
      <c r="X787" s="29"/>
      <c r="AA787" t="s">
        <v>331</v>
      </c>
      <c r="AB787">
        <v>0</v>
      </c>
      <c r="AR787" t="s">
        <v>333</v>
      </c>
    </row>
    <row r="788" spans="1:44" ht="15" customHeight="1" x14ac:dyDescent="0.35">
      <c r="A788">
        <v>4</v>
      </c>
      <c r="B788" s="26">
        <f t="shared" si="156"/>
        <v>46273.708333333343</v>
      </c>
      <c r="C788" t="s">
        <v>73</v>
      </c>
      <c r="D788">
        <v>3</v>
      </c>
      <c r="E788" s="26">
        <f t="shared" si="157"/>
        <v>46273.875</v>
      </c>
      <c r="F788" s="26">
        <f t="shared" si="158"/>
        <v>46273.854166666664</v>
      </c>
      <c r="G788">
        <f t="shared" si="159"/>
        <v>0</v>
      </c>
      <c r="H788">
        <f t="shared" si="160"/>
        <v>92</v>
      </c>
      <c r="I788" s="27">
        <f t="shared" si="161"/>
        <v>0</v>
      </c>
      <c r="J788" s="28" t="str">
        <f t="shared" si="162"/>
        <v>NULL</v>
      </c>
      <c r="K788" s="29" t="str">
        <f t="shared" si="163"/>
        <v/>
      </c>
      <c r="L788" s="26" t="str">
        <f t="shared" si="164"/>
        <v/>
      </c>
      <c r="M788" t="str">
        <f t="shared" si="165"/>
        <v/>
      </c>
      <c r="N788" s="28" t="str">
        <f t="shared" si="166"/>
        <v>NULL</v>
      </c>
      <c r="O788" t="str">
        <f t="shared" si="167"/>
        <v/>
      </c>
      <c r="P788" t="str">
        <f t="shared" si="168"/>
        <v/>
      </c>
      <c r="Q788" s="10"/>
      <c r="R788" s="10"/>
      <c r="S788" s="16">
        <v>0</v>
      </c>
      <c r="T788" s="13"/>
      <c r="U788" s="14"/>
      <c r="V788" s="11"/>
      <c r="W788" s="10"/>
      <c r="X788" s="29"/>
      <c r="AA788" t="s">
        <v>331</v>
      </c>
      <c r="AB788">
        <v>0</v>
      </c>
      <c r="AR788" t="s">
        <v>333</v>
      </c>
    </row>
    <row r="789" spans="1:44" ht="15" customHeight="1" x14ac:dyDescent="0.35">
      <c r="A789">
        <v>4</v>
      </c>
      <c r="B789" s="26">
        <f t="shared" si="156"/>
        <v>46273.708333333343</v>
      </c>
      <c r="C789" t="s">
        <v>73</v>
      </c>
      <c r="D789">
        <v>4</v>
      </c>
      <c r="E789" s="26">
        <f t="shared" si="157"/>
        <v>46273.875</v>
      </c>
      <c r="F789" s="26">
        <f t="shared" si="158"/>
        <v>46273.854166666664</v>
      </c>
      <c r="G789">
        <f t="shared" si="159"/>
        <v>1</v>
      </c>
      <c r="H789">
        <f t="shared" si="160"/>
        <v>95</v>
      </c>
      <c r="I789" s="27">
        <f t="shared" si="161"/>
        <v>0</v>
      </c>
      <c r="J789" s="28" t="str">
        <f t="shared" si="162"/>
        <v>NULL</v>
      </c>
      <c r="K789" s="29" t="str">
        <f t="shared" si="163"/>
        <v>NULL</v>
      </c>
      <c r="L789" s="26" t="str">
        <f t="shared" si="164"/>
        <v/>
      </c>
      <c r="M789" t="str">
        <f t="shared" si="165"/>
        <v>UNKNOWN - NO RATE</v>
      </c>
      <c r="N789" s="28" t="str">
        <f t="shared" si="166"/>
        <v>NULL</v>
      </c>
      <c r="O789" t="str">
        <f t="shared" si="167"/>
        <v/>
      </c>
      <c r="P789" t="str">
        <f t="shared" si="168"/>
        <v/>
      </c>
      <c r="Q789" s="10" t="s">
        <v>155</v>
      </c>
      <c r="R789" s="10"/>
      <c r="S789" s="16">
        <v>0</v>
      </c>
      <c r="T789" s="13"/>
      <c r="U789" s="14"/>
      <c r="V789" s="11"/>
      <c r="W789" s="10" t="s">
        <v>155</v>
      </c>
      <c r="X789" s="29"/>
      <c r="AA789" t="s">
        <v>331</v>
      </c>
      <c r="AB789">
        <v>0</v>
      </c>
      <c r="AI789" t="s">
        <v>155</v>
      </c>
      <c r="AQ789" t="s">
        <v>155</v>
      </c>
      <c r="AR789" t="s">
        <v>333</v>
      </c>
    </row>
    <row r="790" spans="1:44" ht="15" customHeight="1" x14ac:dyDescent="0.35">
      <c r="A790">
        <v>4</v>
      </c>
      <c r="B790" s="26">
        <f t="shared" si="156"/>
        <v>46273.708333333343</v>
      </c>
      <c r="C790" t="s">
        <v>73</v>
      </c>
      <c r="D790">
        <v>5</v>
      </c>
      <c r="E790" s="26">
        <f t="shared" si="157"/>
        <v>46273.875</v>
      </c>
      <c r="F790" s="26">
        <f t="shared" si="158"/>
        <v>46273.854166666664</v>
      </c>
      <c r="G790">
        <f t="shared" si="159"/>
        <v>0</v>
      </c>
      <c r="H790">
        <f t="shared" si="160"/>
        <v>17</v>
      </c>
      <c r="I790" s="27">
        <f t="shared" si="161"/>
        <v>0</v>
      </c>
      <c r="J790" s="28" t="str">
        <f t="shared" si="162"/>
        <v>NULL</v>
      </c>
      <c r="K790" s="29" t="str">
        <f t="shared" si="163"/>
        <v/>
      </c>
      <c r="L790" s="26" t="str">
        <f t="shared" si="164"/>
        <v/>
      </c>
      <c r="M790" t="str">
        <f t="shared" si="165"/>
        <v/>
      </c>
      <c r="N790" s="28" t="str">
        <f t="shared" si="166"/>
        <v>NULL</v>
      </c>
      <c r="O790" t="str">
        <f t="shared" si="167"/>
        <v/>
      </c>
      <c r="P790" t="str">
        <f t="shared" si="168"/>
        <v/>
      </c>
      <c r="Q790" s="10"/>
      <c r="R790" s="10"/>
      <c r="S790" s="16">
        <v>0</v>
      </c>
      <c r="T790" s="13"/>
      <c r="U790" s="14"/>
      <c r="V790" s="11"/>
      <c r="W790" s="10"/>
      <c r="X790" s="29"/>
      <c r="AA790" t="s">
        <v>331</v>
      </c>
      <c r="AB790">
        <v>0</v>
      </c>
      <c r="AR790" t="s">
        <v>333</v>
      </c>
    </row>
    <row r="791" spans="1:44" ht="15" customHeight="1" x14ac:dyDescent="0.35">
      <c r="A791">
        <v>4</v>
      </c>
      <c r="B791" s="26">
        <f t="shared" si="156"/>
        <v>46273.708333333343</v>
      </c>
      <c r="C791" t="s">
        <v>73</v>
      </c>
      <c r="D791">
        <v>6</v>
      </c>
      <c r="E791" s="26">
        <f t="shared" si="157"/>
        <v>46273.875</v>
      </c>
      <c r="F791" s="26">
        <f t="shared" si="158"/>
        <v>46273.854166666664</v>
      </c>
      <c r="G791">
        <f t="shared" si="159"/>
        <v>0</v>
      </c>
      <c r="H791">
        <f t="shared" si="160"/>
        <v>0</v>
      </c>
      <c r="I791" s="27">
        <f t="shared" si="161"/>
        <v>0</v>
      </c>
      <c r="J791" s="28" t="str">
        <f t="shared" si="162"/>
        <v>NULL</v>
      </c>
      <c r="K791" s="29" t="str">
        <f t="shared" si="163"/>
        <v/>
      </c>
      <c r="L791" s="26" t="str">
        <f t="shared" si="164"/>
        <v/>
      </c>
      <c r="M791" t="str">
        <f t="shared" si="165"/>
        <v/>
      </c>
      <c r="N791" s="28" t="str">
        <f t="shared" si="166"/>
        <v>NULL</v>
      </c>
      <c r="O791" t="str">
        <f t="shared" si="167"/>
        <v/>
      </c>
      <c r="P791" t="str">
        <f t="shared" si="168"/>
        <v/>
      </c>
      <c r="Q791" s="10"/>
      <c r="R791" s="10"/>
      <c r="S791" s="16">
        <v>0</v>
      </c>
      <c r="T791" s="13"/>
      <c r="U791" s="14"/>
      <c r="V791" s="11"/>
      <c r="W791" s="10"/>
      <c r="X791" s="29"/>
      <c r="AA791" t="s">
        <v>331</v>
      </c>
      <c r="AB791">
        <v>0</v>
      </c>
      <c r="AR791" t="s">
        <v>333</v>
      </c>
    </row>
    <row r="792" spans="1:44" ht="15" customHeight="1" x14ac:dyDescent="0.35">
      <c r="A792">
        <v>4</v>
      </c>
      <c r="B792" s="26">
        <f t="shared" si="156"/>
        <v>46273.708333333343</v>
      </c>
      <c r="C792" t="s">
        <v>74</v>
      </c>
      <c r="D792">
        <v>1</v>
      </c>
      <c r="E792" s="26">
        <f t="shared" si="157"/>
        <v>46273.885416666657</v>
      </c>
      <c r="F792" s="26">
        <f t="shared" si="158"/>
        <v>46273.864583333321</v>
      </c>
      <c r="G792">
        <f t="shared" si="159"/>
        <v>0</v>
      </c>
      <c r="H792">
        <f t="shared" si="160"/>
        <v>138</v>
      </c>
      <c r="I792" s="27">
        <f t="shared" si="161"/>
        <v>3</v>
      </c>
      <c r="J792" s="28">
        <f t="shared" si="162"/>
        <v>143.33595771004386</v>
      </c>
      <c r="K792" s="29" t="str">
        <f t="shared" si="163"/>
        <v/>
      </c>
      <c r="L792" s="26" t="str">
        <f t="shared" si="164"/>
        <v/>
      </c>
      <c r="M792" t="str">
        <f t="shared" si="165"/>
        <v/>
      </c>
      <c r="N792" s="28">
        <f t="shared" si="166"/>
        <v>47.778652570014621</v>
      </c>
      <c r="O792" t="str">
        <f t="shared" si="167"/>
        <v/>
      </c>
      <c r="P792" t="str">
        <f t="shared" si="168"/>
        <v/>
      </c>
      <c r="Q792" s="10"/>
      <c r="R792" s="10"/>
      <c r="S792" s="16">
        <v>3</v>
      </c>
      <c r="T792" s="13">
        <v>143.33595771004391</v>
      </c>
      <c r="U792" s="14"/>
      <c r="V792" s="11"/>
      <c r="W792" s="10"/>
      <c r="X792" s="29"/>
      <c r="AA792" t="s">
        <v>331</v>
      </c>
      <c r="AB792">
        <v>3</v>
      </c>
      <c r="AC792">
        <v>50.869565217391298</v>
      </c>
      <c r="AD792">
        <v>278.62407862407861</v>
      </c>
      <c r="AL792">
        <v>50.869565217391298</v>
      </c>
      <c r="AM792">
        <v>278.62407862407861</v>
      </c>
      <c r="AR792" t="s">
        <v>334</v>
      </c>
    </row>
    <row r="793" spans="1:44" ht="15" customHeight="1" x14ac:dyDescent="0.35">
      <c r="A793">
        <v>4</v>
      </c>
      <c r="B793" s="26">
        <f t="shared" si="156"/>
        <v>46273.708333333343</v>
      </c>
      <c r="C793" t="s">
        <v>74</v>
      </c>
      <c r="D793">
        <v>2</v>
      </c>
      <c r="E793" s="26">
        <f t="shared" si="157"/>
        <v>46273.885416666657</v>
      </c>
      <c r="F793" s="26">
        <f t="shared" si="158"/>
        <v>46273.864583333321</v>
      </c>
      <c r="G793">
        <f t="shared" si="159"/>
        <v>61</v>
      </c>
      <c r="H793">
        <f t="shared" si="160"/>
        <v>118</v>
      </c>
      <c r="I793" s="27">
        <f t="shared" si="161"/>
        <v>1</v>
      </c>
      <c r="J793" s="28">
        <f t="shared" si="162"/>
        <v>0</v>
      </c>
      <c r="K793" s="29" t="str">
        <f t="shared" si="163"/>
        <v>NULL</v>
      </c>
      <c r="L793" s="26" t="str">
        <f t="shared" si="164"/>
        <v/>
      </c>
      <c r="M793" t="str">
        <f t="shared" si="165"/>
        <v>UNKNOWN - NO RATE</v>
      </c>
      <c r="N793" s="28" t="str">
        <f t="shared" si="166"/>
        <v>NULL</v>
      </c>
      <c r="O793" t="str">
        <f t="shared" si="167"/>
        <v/>
      </c>
      <c r="P793" t="str">
        <f t="shared" si="168"/>
        <v/>
      </c>
      <c r="Q793" s="10" t="s">
        <v>155</v>
      </c>
      <c r="R793" s="10"/>
      <c r="S793" s="16">
        <v>1</v>
      </c>
      <c r="T793" s="13">
        <v>0</v>
      </c>
      <c r="U793" s="14"/>
      <c r="V793" s="11"/>
      <c r="W793" s="10" t="s">
        <v>155</v>
      </c>
      <c r="X793" s="29"/>
      <c r="AA793" t="s">
        <v>331</v>
      </c>
      <c r="AB793">
        <v>0</v>
      </c>
      <c r="AI793" t="s">
        <v>155</v>
      </c>
      <c r="AQ793" t="s">
        <v>155</v>
      </c>
      <c r="AR793" t="s">
        <v>333</v>
      </c>
    </row>
    <row r="794" spans="1:44" ht="15" customHeight="1" x14ac:dyDescent="0.35">
      <c r="A794">
        <v>4</v>
      </c>
      <c r="B794" s="26">
        <f t="shared" si="156"/>
        <v>46273.708333333343</v>
      </c>
      <c r="C794" t="s">
        <v>74</v>
      </c>
      <c r="D794">
        <v>3</v>
      </c>
      <c r="E794" s="26">
        <f t="shared" si="157"/>
        <v>46273.885416666657</v>
      </c>
      <c r="F794" s="26">
        <f t="shared" si="158"/>
        <v>46273.864583333321</v>
      </c>
      <c r="G794">
        <f t="shared" si="159"/>
        <v>0</v>
      </c>
      <c r="H794">
        <f t="shared" si="160"/>
        <v>92</v>
      </c>
      <c r="I794" s="27">
        <f t="shared" si="161"/>
        <v>0</v>
      </c>
      <c r="J794" s="28" t="str">
        <f t="shared" si="162"/>
        <v>NULL</v>
      </c>
      <c r="K794" s="29" t="str">
        <f t="shared" si="163"/>
        <v/>
      </c>
      <c r="L794" s="26" t="str">
        <f t="shared" si="164"/>
        <v/>
      </c>
      <c r="M794" t="str">
        <f t="shared" si="165"/>
        <v/>
      </c>
      <c r="N794" s="28" t="str">
        <f t="shared" si="166"/>
        <v>NULL</v>
      </c>
      <c r="O794" t="str">
        <f t="shared" si="167"/>
        <v/>
      </c>
      <c r="P794" t="str">
        <f t="shared" si="168"/>
        <v/>
      </c>
      <c r="Q794" s="10"/>
      <c r="R794" s="10"/>
      <c r="S794" s="16">
        <v>0</v>
      </c>
      <c r="T794" s="13"/>
      <c r="U794" s="14"/>
      <c r="V794" s="11"/>
      <c r="W794" s="10"/>
      <c r="X794" s="29"/>
      <c r="AA794" t="s">
        <v>331</v>
      </c>
      <c r="AB794">
        <v>0</v>
      </c>
      <c r="AR794" t="s">
        <v>333</v>
      </c>
    </row>
    <row r="795" spans="1:44" ht="15" customHeight="1" x14ac:dyDescent="0.35">
      <c r="A795">
        <v>4</v>
      </c>
      <c r="B795" s="26">
        <f t="shared" si="156"/>
        <v>46273.708333333343</v>
      </c>
      <c r="C795" t="s">
        <v>74</v>
      </c>
      <c r="D795">
        <v>4</v>
      </c>
      <c r="E795" s="26">
        <f t="shared" si="157"/>
        <v>46273.885416666657</v>
      </c>
      <c r="F795" s="26">
        <f t="shared" si="158"/>
        <v>46273.864583333321</v>
      </c>
      <c r="G795">
        <f t="shared" si="159"/>
        <v>0</v>
      </c>
      <c r="H795">
        <f t="shared" si="160"/>
        <v>95</v>
      </c>
      <c r="I795" s="27">
        <f t="shared" si="161"/>
        <v>0</v>
      </c>
      <c r="J795" s="28" t="str">
        <f t="shared" si="162"/>
        <v>NULL</v>
      </c>
      <c r="K795" s="29" t="str">
        <f t="shared" si="163"/>
        <v/>
      </c>
      <c r="L795" s="26" t="str">
        <f t="shared" si="164"/>
        <v/>
      </c>
      <c r="M795" t="str">
        <f t="shared" si="165"/>
        <v/>
      </c>
      <c r="N795" s="28" t="str">
        <f t="shared" si="166"/>
        <v>NULL</v>
      </c>
      <c r="O795" t="str">
        <f t="shared" si="167"/>
        <v/>
      </c>
      <c r="P795" t="str">
        <f t="shared" si="168"/>
        <v/>
      </c>
      <c r="Q795" s="10"/>
      <c r="R795" s="10"/>
      <c r="S795" s="16">
        <v>0</v>
      </c>
      <c r="T795" s="13"/>
      <c r="U795" s="14"/>
      <c r="V795" s="11"/>
      <c r="W795" s="10"/>
      <c r="X795" s="29"/>
      <c r="AA795" t="s">
        <v>331</v>
      </c>
      <c r="AB795">
        <v>0</v>
      </c>
      <c r="AR795" t="s">
        <v>333</v>
      </c>
    </row>
    <row r="796" spans="1:44" ht="15" customHeight="1" x14ac:dyDescent="0.35">
      <c r="A796">
        <v>4</v>
      </c>
      <c r="B796" s="26">
        <f t="shared" si="156"/>
        <v>46273.708333333343</v>
      </c>
      <c r="C796" t="s">
        <v>74</v>
      </c>
      <c r="D796">
        <v>5</v>
      </c>
      <c r="E796" s="26">
        <f t="shared" si="157"/>
        <v>46273.885416666657</v>
      </c>
      <c r="F796" s="26">
        <f t="shared" si="158"/>
        <v>46273.864583333321</v>
      </c>
      <c r="G796">
        <f t="shared" si="159"/>
        <v>0</v>
      </c>
      <c r="H796">
        <f t="shared" si="160"/>
        <v>17</v>
      </c>
      <c r="I796" s="27">
        <f t="shared" si="161"/>
        <v>0</v>
      </c>
      <c r="J796" s="28" t="str">
        <f t="shared" si="162"/>
        <v>NULL</v>
      </c>
      <c r="K796" s="29" t="str">
        <f t="shared" si="163"/>
        <v/>
      </c>
      <c r="L796" s="26" t="str">
        <f t="shared" si="164"/>
        <v/>
      </c>
      <c r="M796" t="str">
        <f t="shared" si="165"/>
        <v/>
      </c>
      <c r="N796" s="28" t="str">
        <f t="shared" si="166"/>
        <v>NULL</v>
      </c>
      <c r="O796" t="str">
        <f t="shared" si="167"/>
        <v/>
      </c>
      <c r="P796" t="str">
        <f t="shared" si="168"/>
        <v/>
      </c>
      <c r="Q796" s="10"/>
      <c r="R796" s="10"/>
      <c r="S796" s="16">
        <v>0</v>
      </c>
      <c r="T796" s="13"/>
      <c r="U796" s="14"/>
      <c r="V796" s="11"/>
      <c r="W796" s="10"/>
      <c r="X796" s="29"/>
      <c r="AA796" t="s">
        <v>331</v>
      </c>
      <c r="AB796">
        <v>0</v>
      </c>
      <c r="AR796" t="s">
        <v>333</v>
      </c>
    </row>
    <row r="797" spans="1:44" ht="15" customHeight="1" x14ac:dyDescent="0.35">
      <c r="A797">
        <v>4</v>
      </c>
      <c r="B797" s="26">
        <f t="shared" si="156"/>
        <v>46273.708333333343</v>
      </c>
      <c r="C797" t="s">
        <v>74</v>
      </c>
      <c r="D797">
        <v>6</v>
      </c>
      <c r="E797" s="26">
        <f t="shared" si="157"/>
        <v>46273.885416666657</v>
      </c>
      <c r="F797" s="26">
        <f t="shared" si="158"/>
        <v>46273.864583333321</v>
      </c>
      <c r="G797">
        <f t="shared" si="159"/>
        <v>0</v>
      </c>
      <c r="H797">
        <f t="shared" si="160"/>
        <v>0</v>
      </c>
      <c r="I797" s="27">
        <f t="shared" si="161"/>
        <v>0</v>
      </c>
      <c r="J797" s="28" t="str">
        <f t="shared" si="162"/>
        <v>NULL</v>
      </c>
      <c r="K797" s="29" t="str">
        <f t="shared" si="163"/>
        <v/>
      </c>
      <c r="L797" s="26" t="str">
        <f t="shared" si="164"/>
        <v/>
      </c>
      <c r="M797" t="str">
        <f t="shared" si="165"/>
        <v/>
      </c>
      <c r="N797" s="28" t="str">
        <f t="shared" si="166"/>
        <v>NULL</v>
      </c>
      <c r="O797" t="str">
        <f t="shared" si="167"/>
        <v/>
      </c>
      <c r="P797" t="str">
        <f t="shared" si="168"/>
        <v/>
      </c>
      <c r="Q797" s="10"/>
      <c r="R797" s="10"/>
      <c r="S797" s="16">
        <v>0</v>
      </c>
      <c r="T797" s="13"/>
      <c r="U797" s="14"/>
      <c r="V797" s="11"/>
      <c r="W797" s="10"/>
      <c r="X797" s="29"/>
      <c r="AA797" t="s">
        <v>331</v>
      </c>
      <c r="AB797">
        <v>0</v>
      </c>
      <c r="AR797" t="s">
        <v>333</v>
      </c>
    </row>
    <row r="798" spans="1:44" ht="15" customHeight="1" x14ac:dyDescent="0.35">
      <c r="A798">
        <v>5</v>
      </c>
      <c r="B798" s="26">
        <f t="shared" si="156"/>
        <v>46273.71875</v>
      </c>
      <c r="C798" t="s">
        <v>20</v>
      </c>
      <c r="D798">
        <v>1</v>
      </c>
      <c r="E798" s="26">
        <f t="shared" si="157"/>
        <v>46273.770833333343</v>
      </c>
      <c r="F798" s="26">
        <f t="shared" si="158"/>
        <v>46273.750000000007</v>
      </c>
      <c r="G798">
        <f t="shared" si="159"/>
        <v>0</v>
      </c>
      <c r="H798">
        <f t="shared" si="160"/>
        <v>0</v>
      </c>
      <c r="I798" s="27">
        <f t="shared" si="161"/>
        <v>3</v>
      </c>
      <c r="J798" s="28">
        <f t="shared" si="162"/>
        <v>131.37779311534811</v>
      </c>
      <c r="K798" s="29" t="str">
        <f t="shared" si="163"/>
        <v/>
      </c>
      <c r="L798" s="26" t="str">
        <f t="shared" si="164"/>
        <v/>
      </c>
      <c r="M798" t="str">
        <f t="shared" si="165"/>
        <v/>
      </c>
      <c r="N798" s="28">
        <f t="shared" si="166"/>
        <v>43.792597705116037</v>
      </c>
      <c r="O798" t="str">
        <f t="shared" si="167"/>
        <v/>
      </c>
      <c r="P798" t="str">
        <f t="shared" si="168"/>
        <v/>
      </c>
      <c r="Q798" s="10"/>
      <c r="R798" s="10"/>
      <c r="S798" s="16">
        <v>3</v>
      </c>
      <c r="T798" s="13">
        <v>131.37779311534811</v>
      </c>
      <c r="U798" s="14"/>
      <c r="V798" s="11"/>
      <c r="W798" s="10"/>
      <c r="X798" s="29"/>
      <c r="Z798" t="s">
        <v>335</v>
      </c>
      <c r="AA798" t="s">
        <v>331</v>
      </c>
      <c r="AB798">
        <v>3</v>
      </c>
      <c r="AC798">
        <v>38.360655737704917</v>
      </c>
      <c r="AD798">
        <v>278.05582290664103</v>
      </c>
      <c r="AL798">
        <v>38.360655737704917</v>
      </c>
      <c r="AM798">
        <v>278.05582290664103</v>
      </c>
      <c r="AR798" t="s">
        <v>334</v>
      </c>
    </row>
    <row r="799" spans="1:44" ht="15" customHeight="1" x14ac:dyDescent="0.35">
      <c r="A799">
        <v>5</v>
      </c>
      <c r="B799" s="26">
        <f t="shared" si="156"/>
        <v>46273.71875</v>
      </c>
      <c r="C799" t="s">
        <v>20</v>
      </c>
      <c r="D799">
        <v>2</v>
      </c>
      <c r="E799" s="26">
        <f t="shared" si="157"/>
        <v>46273.770833333343</v>
      </c>
      <c r="F799" s="26">
        <f t="shared" si="158"/>
        <v>46273.750000000007</v>
      </c>
      <c r="G799">
        <f t="shared" si="159"/>
        <v>0</v>
      </c>
      <c r="H799">
        <f t="shared" si="160"/>
        <v>0</v>
      </c>
      <c r="I799" s="27">
        <f t="shared" si="161"/>
        <v>1</v>
      </c>
      <c r="J799" s="28">
        <f t="shared" si="162"/>
        <v>0</v>
      </c>
      <c r="K799" s="29" t="str">
        <f t="shared" si="163"/>
        <v/>
      </c>
      <c r="L799" s="26" t="str">
        <f t="shared" si="164"/>
        <v/>
      </c>
      <c r="M799" t="str">
        <f t="shared" si="165"/>
        <v/>
      </c>
      <c r="N799" s="28" t="str">
        <f t="shared" si="166"/>
        <v>NULL</v>
      </c>
      <c r="O799" t="str">
        <f t="shared" si="167"/>
        <v/>
      </c>
      <c r="P799" t="str">
        <f t="shared" si="168"/>
        <v/>
      </c>
      <c r="Q799" s="10"/>
      <c r="R799" s="10"/>
      <c r="S799" s="16">
        <v>1</v>
      </c>
      <c r="T799" s="13">
        <v>0</v>
      </c>
      <c r="U799" s="14"/>
      <c r="V799" s="11"/>
      <c r="W799" s="10"/>
      <c r="X799" s="29"/>
      <c r="AA799" t="s">
        <v>331</v>
      </c>
      <c r="AB799">
        <v>0</v>
      </c>
      <c r="AR799" t="s">
        <v>333</v>
      </c>
    </row>
    <row r="800" spans="1:44" ht="15" customHeight="1" x14ac:dyDescent="0.35">
      <c r="A800">
        <v>5</v>
      </c>
      <c r="B800" s="26">
        <f t="shared" si="156"/>
        <v>46273.71875</v>
      </c>
      <c r="C800" t="s">
        <v>20</v>
      </c>
      <c r="D800">
        <v>3</v>
      </c>
      <c r="E800" s="26">
        <f t="shared" si="157"/>
        <v>46273.770833333343</v>
      </c>
      <c r="F800" s="26">
        <f t="shared" si="158"/>
        <v>46273.750000000007</v>
      </c>
      <c r="G800">
        <f t="shared" si="159"/>
        <v>1</v>
      </c>
      <c r="H800">
        <f t="shared" si="160"/>
        <v>1</v>
      </c>
      <c r="I800" s="27">
        <f t="shared" si="161"/>
        <v>0</v>
      </c>
      <c r="J800" s="28" t="str">
        <f t="shared" si="162"/>
        <v>NULL</v>
      </c>
      <c r="K800" s="29" t="str">
        <f t="shared" si="163"/>
        <v>NULL</v>
      </c>
      <c r="L800" s="26" t="str">
        <f t="shared" si="164"/>
        <v/>
      </c>
      <c r="M800" t="str">
        <f t="shared" si="165"/>
        <v>UNKNOWN - NO RATE</v>
      </c>
      <c r="N800" s="28" t="str">
        <f t="shared" si="166"/>
        <v>NULL</v>
      </c>
      <c r="O800" t="str">
        <f t="shared" si="167"/>
        <v/>
      </c>
      <c r="P800" t="str">
        <f t="shared" si="168"/>
        <v/>
      </c>
      <c r="Q800" s="10" t="s">
        <v>155</v>
      </c>
      <c r="R800" s="10"/>
      <c r="S800" s="16">
        <v>0</v>
      </c>
      <c r="T800" s="13"/>
      <c r="U800" s="14"/>
      <c r="V800" s="11"/>
      <c r="W800" s="10" t="s">
        <v>155</v>
      </c>
      <c r="X800" s="29"/>
      <c r="AA800" t="s">
        <v>331</v>
      </c>
      <c r="AB800">
        <v>0</v>
      </c>
      <c r="AI800" t="s">
        <v>155</v>
      </c>
      <c r="AQ800" t="s">
        <v>155</v>
      </c>
      <c r="AR800" t="s">
        <v>333</v>
      </c>
    </row>
    <row r="801" spans="1:44" ht="15" customHeight="1" x14ac:dyDescent="0.35">
      <c r="A801">
        <v>5</v>
      </c>
      <c r="B801" s="26">
        <f t="shared" si="156"/>
        <v>46273.71875</v>
      </c>
      <c r="C801" t="s">
        <v>20</v>
      </c>
      <c r="D801">
        <v>4</v>
      </c>
      <c r="E801" s="26">
        <f t="shared" si="157"/>
        <v>46273.770833333343</v>
      </c>
      <c r="F801" s="26">
        <f t="shared" si="158"/>
        <v>46273.750000000007</v>
      </c>
      <c r="G801">
        <f t="shared" si="159"/>
        <v>0</v>
      </c>
      <c r="H801">
        <f t="shared" si="160"/>
        <v>0</v>
      </c>
      <c r="I801" s="27">
        <f t="shared" si="161"/>
        <v>0</v>
      </c>
      <c r="J801" s="28" t="str">
        <f t="shared" si="162"/>
        <v>NULL</v>
      </c>
      <c r="K801" s="29" t="str">
        <f t="shared" si="163"/>
        <v/>
      </c>
      <c r="L801" s="26" t="str">
        <f t="shared" si="164"/>
        <v/>
      </c>
      <c r="M801" t="str">
        <f t="shared" si="165"/>
        <v/>
      </c>
      <c r="N801" s="28" t="str">
        <f t="shared" si="166"/>
        <v>NULL</v>
      </c>
      <c r="O801" t="str">
        <f t="shared" si="167"/>
        <v/>
      </c>
      <c r="P801" t="str">
        <f t="shared" si="168"/>
        <v/>
      </c>
      <c r="Q801" s="10"/>
      <c r="R801" s="10"/>
      <c r="S801" s="16">
        <v>0</v>
      </c>
      <c r="T801" s="13"/>
      <c r="U801" s="14"/>
      <c r="V801" s="11"/>
      <c r="W801" s="10"/>
      <c r="X801" s="29"/>
      <c r="AA801" t="s">
        <v>331</v>
      </c>
      <c r="AB801">
        <v>0</v>
      </c>
      <c r="AR801" t="s">
        <v>333</v>
      </c>
    </row>
    <row r="802" spans="1:44" ht="15" customHeight="1" x14ac:dyDescent="0.35">
      <c r="A802">
        <v>5</v>
      </c>
      <c r="B802" s="26">
        <f t="shared" si="156"/>
        <v>46273.71875</v>
      </c>
      <c r="C802" t="s">
        <v>20</v>
      </c>
      <c r="D802">
        <v>5</v>
      </c>
      <c r="E802" s="26">
        <f t="shared" si="157"/>
        <v>46273.770833333343</v>
      </c>
      <c r="F802" s="26">
        <f t="shared" si="158"/>
        <v>46273.750000000007</v>
      </c>
      <c r="G802">
        <f t="shared" si="159"/>
        <v>0</v>
      </c>
      <c r="H802">
        <f t="shared" si="160"/>
        <v>0</v>
      </c>
      <c r="I802" s="27">
        <f t="shared" si="161"/>
        <v>0</v>
      </c>
      <c r="J802" s="28" t="str">
        <f t="shared" si="162"/>
        <v>NULL</v>
      </c>
      <c r="K802" s="29" t="str">
        <f t="shared" si="163"/>
        <v/>
      </c>
      <c r="L802" s="26" t="str">
        <f t="shared" si="164"/>
        <v/>
      </c>
      <c r="M802" t="str">
        <f t="shared" si="165"/>
        <v/>
      </c>
      <c r="N802" s="28" t="str">
        <f t="shared" si="166"/>
        <v>NULL</v>
      </c>
      <c r="O802" t="str">
        <f t="shared" si="167"/>
        <v/>
      </c>
      <c r="P802" t="str">
        <f t="shared" si="168"/>
        <v/>
      </c>
      <c r="Q802" s="10"/>
      <c r="R802" s="10"/>
      <c r="S802" s="16">
        <v>0</v>
      </c>
      <c r="T802" s="13"/>
      <c r="U802" s="14"/>
      <c r="V802" s="11"/>
      <c r="W802" s="10"/>
      <c r="X802" s="29"/>
      <c r="AA802" t="s">
        <v>331</v>
      </c>
      <c r="AB802">
        <v>0</v>
      </c>
      <c r="AR802" t="s">
        <v>333</v>
      </c>
    </row>
    <row r="803" spans="1:44" ht="15" customHeight="1" x14ac:dyDescent="0.35">
      <c r="A803">
        <v>5</v>
      </c>
      <c r="B803" s="26">
        <f t="shared" si="156"/>
        <v>46273.71875</v>
      </c>
      <c r="C803" t="s">
        <v>20</v>
      </c>
      <c r="D803">
        <v>6</v>
      </c>
      <c r="E803" s="26">
        <f t="shared" si="157"/>
        <v>46273.770833333343</v>
      </c>
      <c r="F803" s="26">
        <f t="shared" si="158"/>
        <v>46273.750000000007</v>
      </c>
      <c r="G803">
        <f t="shared" si="159"/>
        <v>0</v>
      </c>
      <c r="H803">
        <f t="shared" si="160"/>
        <v>0</v>
      </c>
      <c r="I803" s="27">
        <f t="shared" si="161"/>
        <v>0</v>
      </c>
      <c r="J803" s="28" t="str">
        <f t="shared" si="162"/>
        <v>NULL</v>
      </c>
      <c r="K803" s="29" t="str">
        <f t="shared" si="163"/>
        <v/>
      </c>
      <c r="L803" s="26" t="str">
        <f t="shared" si="164"/>
        <v/>
      </c>
      <c r="M803" t="str">
        <f t="shared" si="165"/>
        <v/>
      </c>
      <c r="N803" s="28" t="str">
        <f t="shared" si="166"/>
        <v>NULL</v>
      </c>
      <c r="O803" t="str">
        <f t="shared" si="167"/>
        <v/>
      </c>
      <c r="P803" t="str">
        <f t="shared" si="168"/>
        <v/>
      </c>
      <c r="Q803" s="10"/>
      <c r="R803" s="10"/>
      <c r="S803" s="16">
        <v>0</v>
      </c>
      <c r="T803" s="13"/>
      <c r="U803" s="14"/>
      <c r="V803" s="11"/>
      <c r="W803" s="10"/>
      <c r="X803" s="29"/>
      <c r="AA803" t="s">
        <v>331</v>
      </c>
      <c r="AB803">
        <v>0</v>
      </c>
      <c r="AR803" t="s">
        <v>333</v>
      </c>
    </row>
    <row r="804" spans="1:44" ht="15" customHeight="1" x14ac:dyDescent="0.35">
      <c r="A804">
        <v>5</v>
      </c>
      <c r="B804" s="26">
        <f t="shared" si="156"/>
        <v>46273.71875</v>
      </c>
      <c r="C804" t="s">
        <v>43</v>
      </c>
      <c r="D804">
        <v>1</v>
      </c>
      <c r="E804" s="26">
        <f t="shared" si="157"/>
        <v>46273.802083333343</v>
      </c>
      <c r="F804" s="26">
        <f t="shared" si="158"/>
        <v>46273.781250000007</v>
      </c>
      <c r="G804">
        <f t="shared" si="159"/>
        <v>0</v>
      </c>
      <c r="H804">
        <f t="shared" si="160"/>
        <v>0</v>
      </c>
      <c r="I804" s="27">
        <f t="shared" si="161"/>
        <v>3</v>
      </c>
      <c r="J804" s="28">
        <f t="shared" si="162"/>
        <v>131.37779311534811</v>
      </c>
      <c r="K804" s="29" t="str">
        <f t="shared" si="163"/>
        <v/>
      </c>
      <c r="L804" s="26" t="str">
        <f t="shared" si="164"/>
        <v/>
      </c>
      <c r="M804" t="str">
        <f t="shared" si="165"/>
        <v/>
      </c>
      <c r="N804" s="28">
        <f t="shared" si="166"/>
        <v>43.792597705116037</v>
      </c>
      <c r="O804" t="str">
        <f t="shared" si="167"/>
        <v/>
      </c>
      <c r="P804" t="str">
        <f t="shared" si="168"/>
        <v/>
      </c>
      <c r="Q804" s="10"/>
      <c r="R804" s="10"/>
      <c r="S804" s="16">
        <v>3</v>
      </c>
      <c r="T804" s="13">
        <v>131.37779311534811</v>
      </c>
      <c r="U804" s="14"/>
      <c r="V804" s="11"/>
      <c r="W804" s="10"/>
      <c r="X804" s="29"/>
      <c r="Z804" t="s">
        <v>335</v>
      </c>
      <c r="AA804" t="s">
        <v>331</v>
      </c>
      <c r="AB804">
        <v>3</v>
      </c>
      <c r="AC804">
        <v>38.360655737704917</v>
      </c>
      <c r="AD804">
        <v>278.05582290664103</v>
      </c>
      <c r="AL804">
        <v>38.360655737704917</v>
      </c>
      <c r="AM804">
        <v>278.05582290664103</v>
      </c>
      <c r="AR804" t="s">
        <v>334</v>
      </c>
    </row>
    <row r="805" spans="1:44" ht="15" customHeight="1" x14ac:dyDescent="0.35">
      <c r="A805">
        <v>5</v>
      </c>
      <c r="B805" s="26">
        <f t="shared" si="156"/>
        <v>46273.71875</v>
      </c>
      <c r="C805" t="s">
        <v>43</v>
      </c>
      <c r="D805">
        <v>2</v>
      </c>
      <c r="E805" s="26">
        <f t="shared" si="157"/>
        <v>46273.802083333343</v>
      </c>
      <c r="F805" s="26">
        <f t="shared" si="158"/>
        <v>46273.781250000007</v>
      </c>
      <c r="G805">
        <f t="shared" si="159"/>
        <v>1</v>
      </c>
      <c r="H805">
        <f t="shared" si="160"/>
        <v>1</v>
      </c>
      <c r="I805" s="27">
        <f t="shared" si="161"/>
        <v>1</v>
      </c>
      <c r="J805" s="28">
        <f t="shared" si="162"/>
        <v>0</v>
      </c>
      <c r="K805" s="29" t="str">
        <f t="shared" si="163"/>
        <v>NULL</v>
      </c>
      <c r="L805" s="26" t="str">
        <f t="shared" si="164"/>
        <v/>
      </c>
      <c r="M805" t="str">
        <f t="shared" si="165"/>
        <v>UNKNOWN - NO RATE</v>
      </c>
      <c r="N805" s="28" t="str">
        <f t="shared" si="166"/>
        <v>NULL</v>
      </c>
      <c r="O805" t="str">
        <f t="shared" si="167"/>
        <v/>
      </c>
      <c r="P805" t="str">
        <f t="shared" si="168"/>
        <v/>
      </c>
      <c r="Q805" s="10" t="s">
        <v>155</v>
      </c>
      <c r="R805" s="10"/>
      <c r="S805" s="16">
        <v>1</v>
      </c>
      <c r="T805" s="13">
        <v>0</v>
      </c>
      <c r="U805" s="14"/>
      <c r="V805" s="11"/>
      <c r="W805" s="10" t="s">
        <v>155</v>
      </c>
      <c r="X805" s="29"/>
      <c r="AA805" t="s">
        <v>331</v>
      </c>
      <c r="AB805">
        <v>0</v>
      </c>
      <c r="AI805" t="s">
        <v>155</v>
      </c>
      <c r="AQ805" t="s">
        <v>155</v>
      </c>
      <c r="AR805" t="s">
        <v>333</v>
      </c>
    </row>
    <row r="806" spans="1:44" ht="15" customHeight="1" x14ac:dyDescent="0.35">
      <c r="A806">
        <v>5</v>
      </c>
      <c r="B806" s="26">
        <f t="shared" si="156"/>
        <v>46273.71875</v>
      </c>
      <c r="C806" t="s">
        <v>43</v>
      </c>
      <c r="D806">
        <v>3</v>
      </c>
      <c r="E806" s="26">
        <f t="shared" si="157"/>
        <v>46273.802083333343</v>
      </c>
      <c r="F806" s="26">
        <f t="shared" si="158"/>
        <v>46273.781250000007</v>
      </c>
      <c r="G806">
        <f t="shared" si="159"/>
        <v>0</v>
      </c>
      <c r="H806">
        <f t="shared" si="160"/>
        <v>1</v>
      </c>
      <c r="I806" s="27">
        <f t="shared" si="161"/>
        <v>0</v>
      </c>
      <c r="J806" s="28" t="str">
        <f t="shared" si="162"/>
        <v>NULL</v>
      </c>
      <c r="K806" s="29" t="str">
        <f t="shared" si="163"/>
        <v/>
      </c>
      <c r="L806" s="26" t="str">
        <f t="shared" si="164"/>
        <v/>
      </c>
      <c r="M806" t="str">
        <f t="shared" si="165"/>
        <v/>
      </c>
      <c r="N806" s="28" t="str">
        <f t="shared" si="166"/>
        <v>NULL</v>
      </c>
      <c r="O806" t="str">
        <f t="shared" si="167"/>
        <v/>
      </c>
      <c r="P806" t="str">
        <f t="shared" si="168"/>
        <v/>
      </c>
      <c r="Q806" s="10"/>
      <c r="R806" s="10"/>
      <c r="S806" s="16">
        <v>0</v>
      </c>
      <c r="T806" s="13"/>
      <c r="U806" s="14"/>
      <c r="V806" s="11"/>
      <c r="W806" s="10"/>
      <c r="X806" s="29"/>
      <c r="AA806" t="s">
        <v>331</v>
      </c>
      <c r="AB806">
        <v>0</v>
      </c>
      <c r="AR806" t="s">
        <v>333</v>
      </c>
    </row>
    <row r="807" spans="1:44" ht="15" customHeight="1" x14ac:dyDescent="0.35">
      <c r="A807">
        <v>5</v>
      </c>
      <c r="B807" s="26">
        <f t="shared" si="156"/>
        <v>46273.71875</v>
      </c>
      <c r="C807" t="s">
        <v>43</v>
      </c>
      <c r="D807">
        <v>4</v>
      </c>
      <c r="E807" s="26">
        <f t="shared" si="157"/>
        <v>46273.802083333343</v>
      </c>
      <c r="F807" s="26">
        <f t="shared" si="158"/>
        <v>46273.781250000007</v>
      </c>
      <c r="G807">
        <f t="shared" si="159"/>
        <v>2</v>
      </c>
      <c r="H807">
        <f t="shared" si="160"/>
        <v>2</v>
      </c>
      <c r="I807" s="27">
        <f t="shared" si="161"/>
        <v>0</v>
      </c>
      <c r="J807" s="28" t="str">
        <f t="shared" si="162"/>
        <v>NULL</v>
      </c>
      <c r="K807" s="29" t="str">
        <f t="shared" si="163"/>
        <v>NULL</v>
      </c>
      <c r="L807" s="26" t="str">
        <f t="shared" si="164"/>
        <v/>
      </c>
      <c r="M807" t="str">
        <f t="shared" si="165"/>
        <v>UNKNOWN - NO RATE</v>
      </c>
      <c r="N807" s="28" t="str">
        <f t="shared" si="166"/>
        <v>NULL</v>
      </c>
      <c r="O807" t="str">
        <f t="shared" si="167"/>
        <v/>
      </c>
      <c r="P807" t="str">
        <f t="shared" si="168"/>
        <v/>
      </c>
      <c r="Q807" s="10" t="s">
        <v>155</v>
      </c>
      <c r="R807" s="10"/>
      <c r="S807" s="16">
        <v>0</v>
      </c>
      <c r="T807" s="13"/>
      <c r="U807" s="14"/>
      <c r="V807" s="11"/>
      <c r="W807" s="10" t="s">
        <v>155</v>
      </c>
      <c r="X807" s="29"/>
      <c r="AA807" t="s">
        <v>331</v>
      </c>
      <c r="AB807">
        <v>0</v>
      </c>
      <c r="AI807" t="s">
        <v>155</v>
      </c>
      <c r="AQ807" t="s">
        <v>155</v>
      </c>
      <c r="AR807" t="s">
        <v>333</v>
      </c>
    </row>
    <row r="808" spans="1:44" ht="15" customHeight="1" x14ac:dyDescent="0.35">
      <c r="A808">
        <v>5</v>
      </c>
      <c r="B808" s="26">
        <f t="shared" si="156"/>
        <v>46273.71875</v>
      </c>
      <c r="C808" t="s">
        <v>43</v>
      </c>
      <c r="D808">
        <v>5</v>
      </c>
      <c r="E808" s="26">
        <f t="shared" si="157"/>
        <v>46273.802083333343</v>
      </c>
      <c r="F808" s="26">
        <f t="shared" si="158"/>
        <v>46273.781250000007</v>
      </c>
      <c r="G808">
        <f t="shared" si="159"/>
        <v>0</v>
      </c>
      <c r="H808">
        <f t="shared" si="160"/>
        <v>0</v>
      </c>
      <c r="I808" s="27">
        <f t="shared" si="161"/>
        <v>0</v>
      </c>
      <c r="J808" s="28" t="str">
        <f t="shared" si="162"/>
        <v>NULL</v>
      </c>
      <c r="K808" s="29" t="str">
        <f t="shared" si="163"/>
        <v/>
      </c>
      <c r="L808" s="26" t="str">
        <f t="shared" si="164"/>
        <v/>
      </c>
      <c r="M808" t="str">
        <f t="shared" si="165"/>
        <v/>
      </c>
      <c r="N808" s="28" t="str">
        <f t="shared" si="166"/>
        <v>NULL</v>
      </c>
      <c r="O808" t="str">
        <f t="shared" si="167"/>
        <v/>
      </c>
      <c r="P808" t="str">
        <f t="shared" si="168"/>
        <v/>
      </c>
      <c r="Q808" s="10"/>
      <c r="R808" s="10"/>
      <c r="S808" s="16">
        <v>0</v>
      </c>
      <c r="T808" s="13"/>
      <c r="U808" s="14"/>
      <c r="V808" s="11"/>
      <c r="W808" s="10"/>
      <c r="X808" s="29"/>
      <c r="AA808" t="s">
        <v>331</v>
      </c>
      <c r="AB808">
        <v>0</v>
      </c>
      <c r="AR808" t="s">
        <v>333</v>
      </c>
    </row>
    <row r="809" spans="1:44" ht="15" customHeight="1" x14ac:dyDescent="0.35">
      <c r="A809">
        <v>5</v>
      </c>
      <c r="B809" s="26">
        <f t="shared" si="156"/>
        <v>46273.71875</v>
      </c>
      <c r="C809" t="s">
        <v>43</v>
      </c>
      <c r="D809">
        <v>6</v>
      </c>
      <c r="E809" s="26">
        <f t="shared" si="157"/>
        <v>46273.802083333343</v>
      </c>
      <c r="F809" s="26">
        <f t="shared" si="158"/>
        <v>46273.781250000007</v>
      </c>
      <c r="G809">
        <f t="shared" si="159"/>
        <v>0</v>
      </c>
      <c r="H809">
        <f t="shared" si="160"/>
        <v>0</v>
      </c>
      <c r="I809" s="27">
        <f t="shared" si="161"/>
        <v>0</v>
      </c>
      <c r="J809" s="28" t="str">
        <f t="shared" si="162"/>
        <v>NULL</v>
      </c>
      <c r="K809" s="29" t="str">
        <f t="shared" si="163"/>
        <v/>
      </c>
      <c r="L809" s="26" t="str">
        <f t="shared" si="164"/>
        <v/>
      </c>
      <c r="M809" t="str">
        <f t="shared" si="165"/>
        <v/>
      </c>
      <c r="N809" s="28" t="str">
        <f t="shared" si="166"/>
        <v>NULL</v>
      </c>
      <c r="O809" t="str">
        <f t="shared" si="167"/>
        <v/>
      </c>
      <c r="P809" t="str">
        <f t="shared" si="168"/>
        <v/>
      </c>
      <c r="Q809" s="10"/>
      <c r="R809" s="10"/>
      <c r="S809" s="16">
        <v>0</v>
      </c>
      <c r="T809" s="13"/>
      <c r="U809" s="14"/>
      <c r="V809" s="11"/>
      <c r="W809" s="10"/>
      <c r="X809" s="29"/>
      <c r="AA809" t="s">
        <v>331</v>
      </c>
      <c r="AB809">
        <v>0</v>
      </c>
      <c r="AR809" t="s">
        <v>333</v>
      </c>
    </row>
    <row r="810" spans="1:44" ht="15" customHeight="1" x14ac:dyDescent="0.35">
      <c r="A810">
        <v>5</v>
      </c>
      <c r="B810" s="26">
        <f t="shared" si="156"/>
        <v>46273.71875</v>
      </c>
      <c r="C810" t="s">
        <v>44</v>
      </c>
      <c r="D810">
        <v>1</v>
      </c>
      <c r="E810" s="26">
        <f t="shared" si="157"/>
        <v>46273.8125</v>
      </c>
      <c r="F810" s="26">
        <f t="shared" si="158"/>
        <v>46273.791666666664</v>
      </c>
      <c r="G810">
        <f t="shared" si="159"/>
        <v>10</v>
      </c>
      <c r="H810">
        <f t="shared" si="160"/>
        <v>10</v>
      </c>
      <c r="I810" s="27">
        <f t="shared" si="161"/>
        <v>3</v>
      </c>
      <c r="J810" s="28">
        <f t="shared" si="162"/>
        <v>131.37779311534811</v>
      </c>
      <c r="K810" s="29">
        <f t="shared" si="163"/>
        <v>3.1715151913142459E-3</v>
      </c>
      <c r="L810" s="26">
        <f t="shared" si="164"/>
        <v>46273.721921515193</v>
      </c>
      <c r="M810" t="str">
        <f t="shared" si="165"/>
        <v>YES</v>
      </c>
      <c r="N810" s="28">
        <f t="shared" si="166"/>
        <v>43.792597705116037</v>
      </c>
      <c r="O810" t="str">
        <f t="shared" si="167"/>
        <v/>
      </c>
      <c r="P810" t="str">
        <f t="shared" si="168"/>
        <v/>
      </c>
      <c r="Q810" s="10" t="s">
        <v>151</v>
      </c>
      <c r="R810" s="10"/>
      <c r="S810" s="16">
        <v>3</v>
      </c>
      <c r="T810" s="13">
        <v>131.37779311534811</v>
      </c>
      <c r="U810" s="14">
        <v>3.1715151967592588E-3</v>
      </c>
      <c r="V810" s="11">
        <v>46273.7219215152</v>
      </c>
      <c r="W810" s="10" t="s">
        <v>151</v>
      </c>
      <c r="X810" s="29">
        <v>0</v>
      </c>
      <c r="Z810" t="s">
        <v>335</v>
      </c>
      <c r="AA810" t="s">
        <v>331</v>
      </c>
      <c r="AB810">
        <v>3</v>
      </c>
      <c r="AC810">
        <v>38.360655737704917</v>
      </c>
      <c r="AD810">
        <v>278.05582290664103</v>
      </c>
      <c r="AE810" s="54">
        <v>1.49850005787037E-3</v>
      </c>
      <c r="AF810" s="54">
        <v>1.0861823356481479E-2</v>
      </c>
      <c r="AG810" s="53">
        <v>46273.72024850006</v>
      </c>
      <c r="AH810" s="53">
        <v>46273.729611823372</v>
      </c>
      <c r="AI810" t="s">
        <v>151</v>
      </c>
      <c r="AL810">
        <v>38.360655737704917</v>
      </c>
      <c r="AM810">
        <v>278.05582290664103</v>
      </c>
      <c r="AN810" s="54">
        <v>1.49850005787037E-3</v>
      </c>
      <c r="AO810" s="54">
        <v>1.0861823356481479E-2</v>
      </c>
      <c r="AP810" s="53">
        <v>46273.729611823372</v>
      </c>
      <c r="AQ810" t="s">
        <v>151</v>
      </c>
      <c r="AR810" t="s">
        <v>334</v>
      </c>
    </row>
    <row r="811" spans="1:44" ht="15" customHeight="1" x14ac:dyDescent="0.35">
      <c r="A811">
        <v>5</v>
      </c>
      <c r="B811" s="26">
        <f t="shared" si="156"/>
        <v>46273.71875</v>
      </c>
      <c r="C811" t="s">
        <v>44</v>
      </c>
      <c r="D811">
        <v>2</v>
      </c>
      <c r="E811" s="26">
        <f t="shared" si="157"/>
        <v>46273.8125</v>
      </c>
      <c r="F811" s="26">
        <f t="shared" si="158"/>
        <v>46273.791666666664</v>
      </c>
      <c r="G811">
        <f t="shared" si="159"/>
        <v>1</v>
      </c>
      <c r="H811">
        <f t="shared" si="160"/>
        <v>2</v>
      </c>
      <c r="I811" s="27">
        <f t="shared" si="161"/>
        <v>1</v>
      </c>
      <c r="J811" s="28">
        <f t="shared" si="162"/>
        <v>0</v>
      </c>
      <c r="K811" s="29" t="str">
        <f t="shared" si="163"/>
        <v>NULL</v>
      </c>
      <c r="L811" s="26" t="str">
        <f t="shared" si="164"/>
        <v/>
      </c>
      <c r="M811" t="str">
        <f t="shared" si="165"/>
        <v>UNKNOWN - NO RATE</v>
      </c>
      <c r="N811" s="28" t="str">
        <f t="shared" si="166"/>
        <v>NULL</v>
      </c>
      <c r="O811" t="str">
        <f t="shared" si="167"/>
        <v/>
      </c>
      <c r="P811" t="str">
        <f t="shared" si="168"/>
        <v/>
      </c>
      <c r="Q811" s="10" t="s">
        <v>155</v>
      </c>
      <c r="R811" s="10"/>
      <c r="S811" s="16">
        <v>1</v>
      </c>
      <c r="T811" s="13">
        <v>0</v>
      </c>
      <c r="U811" s="14"/>
      <c r="V811" s="11"/>
      <c r="W811" s="10" t="s">
        <v>155</v>
      </c>
      <c r="X811" s="29"/>
      <c r="AA811" t="s">
        <v>331</v>
      </c>
      <c r="AB811">
        <v>0</v>
      </c>
      <c r="AI811" t="s">
        <v>155</v>
      </c>
      <c r="AQ811" t="s">
        <v>155</v>
      </c>
      <c r="AR811" t="s">
        <v>333</v>
      </c>
    </row>
    <row r="812" spans="1:44" ht="15" customHeight="1" x14ac:dyDescent="0.35">
      <c r="A812">
        <v>5</v>
      </c>
      <c r="B812" s="26">
        <f t="shared" si="156"/>
        <v>46273.71875</v>
      </c>
      <c r="C812" t="s">
        <v>44</v>
      </c>
      <c r="D812">
        <v>3</v>
      </c>
      <c r="E812" s="26">
        <f t="shared" si="157"/>
        <v>46273.8125</v>
      </c>
      <c r="F812" s="26">
        <f t="shared" si="158"/>
        <v>46273.791666666664</v>
      </c>
      <c r="G812">
        <f t="shared" si="159"/>
        <v>0</v>
      </c>
      <c r="H812">
        <f t="shared" si="160"/>
        <v>1</v>
      </c>
      <c r="I812" s="27">
        <f t="shared" si="161"/>
        <v>0</v>
      </c>
      <c r="J812" s="28" t="str">
        <f t="shared" si="162"/>
        <v>NULL</v>
      </c>
      <c r="K812" s="29" t="str">
        <f t="shared" si="163"/>
        <v/>
      </c>
      <c r="L812" s="26" t="str">
        <f t="shared" si="164"/>
        <v/>
      </c>
      <c r="M812" t="str">
        <f t="shared" si="165"/>
        <v/>
      </c>
      <c r="N812" s="28" t="str">
        <f t="shared" si="166"/>
        <v>NULL</v>
      </c>
      <c r="O812" t="str">
        <f t="shared" si="167"/>
        <v/>
      </c>
      <c r="P812" t="str">
        <f t="shared" si="168"/>
        <v/>
      </c>
      <c r="Q812" s="10"/>
      <c r="R812" s="10"/>
      <c r="S812" s="16">
        <v>0</v>
      </c>
      <c r="T812" s="13"/>
      <c r="U812" s="14"/>
      <c r="V812" s="11"/>
      <c r="W812" s="10"/>
      <c r="X812" s="29"/>
      <c r="AA812" t="s">
        <v>331</v>
      </c>
      <c r="AB812">
        <v>0</v>
      </c>
      <c r="AR812" t="s">
        <v>333</v>
      </c>
    </row>
    <row r="813" spans="1:44" ht="15" customHeight="1" x14ac:dyDescent="0.35">
      <c r="A813">
        <v>5</v>
      </c>
      <c r="B813" s="26">
        <f t="shared" si="156"/>
        <v>46273.71875</v>
      </c>
      <c r="C813" t="s">
        <v>44</v>
      </c>
      <c r="D813">
        <v>4</v>
      </c>
      <c r="E813" s="26">
        <f t="shared" si="157"/>
        <v>46273.8125</v>
      </c>
      <c r="F813" s="26">
        <f t="shared" si="158"/>
        <v>46273.791666666664</v>
      </c>
      <c r="G813">
        <f t="shared" si="159"/>
        <v>8</v>
      </c>
      <c r="H813">
        <f t="shared" si="160"/>
        <v>10</v>
      </c>
      <c r="I813" s="27">
        <f t="shared" si="161"/>
        <v>0</v>
      </c>
      <c r="J813" s="28" t="str">
        <f t="shared" si="162"/>
        <v>NULL</v>
      </c>
      <c r="K813" s="29" t="str">
        <f t="shared" si="163"/>
        <v>NULL</v>
      </c>
      <c r="L813" s="26" t="str">
        <f t="shared" si="164"/>
        <v/>
      </c>
      <c r="M813" t="str">
        <f t="shared" si="165"/>
        <v>UNKNOWN - NO RATE</v>
      </c>
      <c r="N813" s="28" t="str">
        <f t="shared" si="166"/>
        <v>NULL</v>
      </c>
      <c r="O813" t="str">
        <f t="shared" si="167"/>
        <v/>
      </c>
      <c r="P813" t="str">
        <f t="shared" si="168"/>
        <v/>
      </c>
      <c r="Q813" s="10" t="s">
        <v>155</v>
      </c>
      <c r="R813" s="10"/>
      <c r="S813" s="16">
        <v>0</v>
      </c>
      <c r="T813" s="13"/>
      <c r="U813" s="14"/>
      <c r="V813" s="11"/>
      <c r="W813" s="10" t="s">
        <v>155</v>
      </c>
      <c r="X813" s="29"/>
      <c r="AA813" t="s">
        <v>331</v>
      </c>
      <c r="AB813">
        <v>0</v>
      </c>
      <c r="AI813" t="s">
        <v>155</v>
      </c>
      <c r="AQ813" t="s">
        <v>155</v>
      </c>
      <c r="AR813" t="s">
        <v>333</v>
      </c>
    </row>
    <row r="814" spans="1:44" ht="15" customHeight="1" x14ac:dyDescent="0.35">
      <c r="A814">
        <v>5</v>
      </c>
      <c r="B814" s="26">
        <f t="shared" si="156"/>
        <v>46273.71875</v>
      </c>
      <c r="C814" t="s">
        <v>44</v>
      </c>
      <c r="D814">
        <v>5</v>
      </c>
      <c r="E814" s="26">
        <f t="shared" si="157"/>
        <v>46273.8125</v>
      </c>
      <c r="F814" s="26">
        <f t="shared" si="158"/>
        <v>46273.791666666664</v>
      </c>
      <c r="G814">
        <f t="shared" si="159"/>
        <v>1</v>
      </c>
      <c r="H814">
        <f t="shared" si="160"/>
        <v>1</v>
      </c>
      <c r="I814" s="27">
        <f t="shared" si="161"/>
        <v>0</v>
      </c>
      <c r="J814" s="28" t="str">
        <f t="shared" si="162"/>
        <v>NULL</v>
      </c>
      <c r="K814" s="29" t="str">
        <f t="shared" si="163"/>
        <v>NULL</v>
      </c>
      <c r="L814" s="26" t="str">
        <f t="shared" si="164"/>
        <v/>
      </c>
      <c r="M814" t="str">
        <f t="shared" si="165"/>
        <v>UNKNOWN - NO RATE</v>
      </c>
      <c r="N814" s="28" t="str">
        <f t="shared" si="166"/>
        <v>NULL</v>
      </c>
      <c r="O814" t="str">
        <f t="shared" si="167"/>
        <v/>
      </c>
      <c r="P814" t="str">
        <f t="shared" si="168"/>
        <v/>
      </c>
      <c r="Q814" s="10" t="s">
        <v>155</v>
      </c>
      <c r="R814" s="10"/>
      <c r="S814" s="16">
        <v>0</v>
      </c>
      <c r="T814" s="13"/>
      <c r="U814" s="14"/>
      <c r="V814" s="11"/>
      <c r="W814" s="10" t="s">
        <v>155</v>
      </c>
      <c r="X814" s="29"/>
      <c r="AA814" t="s">
        <v>331</v>
      </c>
      <c r="AB814">
        <v>0</v>
      </c>
      <c r="AI814" t="s">
        <v>155</v>
      </c>
      <c r="AQ814" t="s">
        <v>155</v>
      </c>
      <c r="AR814" t="s">
        <v>333</v>
      </c>
    </row>
    <row r="815" spans="1:44" ht="15" customHeight="1" x14ac:dyDescent="0.35">
      <c r="A815">
        <v>5</v>
      </c>
      <c r="B815" s="26">
        <f t="shared" si="156"/>
        <v>46273.71875</v>
      </c>
      <c r="C815" t="s">
        <v>44</v>
      </c>
      <c r="D815">
        <v>6</v>
      </c>
      <c r="E815" s="26">
        <f t="shared" si="157"/>
        <v>46273.8125</v>
      </c>
      <c r="F815" s="26">
        <f t="shared" si="158"/>
        <v>46273.791666666664</v>
      </c>
      <c r="G815">
        <f t="shared" si="159"/>
        <v>0</v>
      </c>
      <c r="H815">
        <f t="shared" si="160"/>
        <v>0</v>
      </c>
      <c r="I815" s="27">
        <f t="shared" si="161"/>
        <v>0</v>
      </c>
      <c r="J815" s="28" t="str">
        <f t="shared" si="162"/>
        <v>NULL</v>
      </c>
      <c r="K815" s="29" t="str">
        <f t="shared" si="163"/>
        <v/>
      </c>
      <c r="L815" s="26" t="str">
        <f t="shared" si="164"/>
        <v/>
      </c>
      <c r="M815" t="str">
        <f t="shared" si="165"/>
        <v/>
      </c>
      <c r="N815" s="28" t="str">
        <f t="shared" si="166"/>
        <v>NULL</v>
      </c>
      <c r="O815" t="str">
        <f t="shared" si="167"/>
        <v/>
      </c>
      <c r="P815" t="str">
        <f t="shared" si="168"/>
        <v/>
      </c>
      <c r="Q815" s="10"/>
      <c r="R815" s="10"/>
      <c r="S815" s="16">
        <v>0</v>
      </c>
      <c r="T815" s="13"/>
      <c r="U815" s="14"/>
      <c r="V815" s="11"/>
      <c r="W815" s="10"/>
      <c r="X815" s="29"/>
      <c r="AA815" t="s">
        <v>331</v>
      </c>
      <c r="AB815">
        <v>0</v>
      </c>
      <c r="AR815" t="s">
        <v>333</v>
      </c>
    </row>
    <row r="816" spans="1:44" ht="15" customHeight="1" x14ac:dyDescent="0.35">
      <c r="A816">
        <v>5</v>
      </c>
      <c r="B816" s="26">
        <f t="shared" si="156"/>
        <v>46273.71875</v>
      </c>
      <c r="C816" t="s">
        <v>45</v>
      </c>
      <c r="D816">
        <v>1</v>
      </c>
      <c r="E816" s="26">
        <f t="shared" si="157"/>
        <v>46273.802083333343</v>
      </c>
      <c r="F816" s="26">
        <f t="shared" si="158"/>
        <v>46273.781250000007</v>
      </c>
      <c r="G816">
        <f t="shared" si="159"/>
        <v>0</v>
      </c>
      <c r="H816">
        <f t="shared" si="160"/>
        <v>0</v>
      </c>
      <c r="I816" s="27">
        <f t="shared" si="161"/>
        <v>3</v>
      </c>
      <c r="J816" s="28">
        <f t="shared" si="162"/>
        <v>131.37779311534811</v>
      </c>
      <c r="K816" s="29" t="str">
        <f t="shared" si="163"/>
        <v/>
      </c>
      <c r="L816" s="26" t="str">
        <f t="shared" si="164"/>
        <v/>
      </c>
      <c r="M816" t="str">
        <f t="shared" si="165"/>
        <v/>
      </c>
      <c r="N816" s="28">
        <f t="shared" si="166"/>
        <v>43.792597705116037</v>
      </c>
      <c r="O816" t="str">
        <f t="shared" si="167"/>
        <v/>
      </c>
      <c r="P816" t="str">
        <f t="shared" si="168"/>
        <v/>
      </c>
      <c r="Q816" s="10"/>
      <c r="R816" s="10"/>
      <c r="S816" s="16">
        <v>3</v>
      </c>
      <c r="T816" s="13">
        <v>131.37779311534811</v>
      </c>
      <c r="U816" s="14"/>
      <c r="V816" s="11"/>
      <c r="W816" s="10"/>
      <c r="X816" s="29"/>
      <c r="Z816" t="s">
        <v>335</v>
      </c>
      <c r="AA816" t="s">
        <v>331</v>
      </c>
      <c r="AB816">
        <v>3</v>
      </c>
      <c r="AC816">
        <v>38.360655737704917</v>
      </c>
      <c r="AD816">
        <v>278.05582290664103</v>
      </c>
      <c r="AL816">
        <v>38.360655737704917</v>
      </c>
      <c r="AM816">
        <v>278.05582290664103</v>
      </c>
      <c r="AR816" t="s">
        <v>334</v>
      </c>
    </row>
    <row r="817" spans="1:44" ht="15" customHeight="1" x14ac:dyDescent="0.35">
      <c r="A817">
        <v>5</v>
      </c>
      <c r="B817" s="26">
        <f t="shared" si="156"/>
        <v>46273.71875</v>
      </c>
      <c r="C817" t="s">
        <v>45</v>
      </c>
      <c r="D817">
        <v>2</v>
      </c>
      <c r="E817" s="26">
        <f t="shared" si="157"/>
        <v>46273.802083333343</v>
      </c>
      <c r="F817" s="26">
        <f t="shared" si="158"/>
        <v>46273.781250000007</v>
      </c>
      <c r="G817">
        <f t="shared" si="159"/>
        <v>0</v>
      </c>
      <c r="H817">
        <f t="shared" si="160"/>
        <v>1</v>
      </c>
      <c r="I817" s="27">
        <f t="shared" si="161"/>
        <v>1</v>
      </c>
      <c r="J817" s="28">
        <f t="shared" si="162"/>
        <v>0</v>
      </c>
      <c r="K817" s="29" t="str">
        <f t="shared" si="163"/>
        <v/>
      </c>
      <c r="L817" s="26" t="str">
        <f t="shared" si="164"/>
        <v/>
      </c>
      <c r="M817" t="str">
        <f t="shared" si="165"/>
        <v/>
      </c>
      <c r="N817" s="28" t="str">
        <f t="shared" si="166"/>
        <v>NULL</v>
      </c>
      <c r="O817" t="str">
        <f t="shared" si="167"/>
        <v/>
      </c>
      <c r="P817" t="str">
        <f t="shared" si="168"/>
        <v/>
      </c>
      <c r="Q817" s="10"/>
      <c r="R817" s="10"/>
      <c r="S817" s="16">
        <v>1</v>
      </c>
      <c r="T817" s="13">
        <v>0</v>
      </c>
      <c r="U817" s="14"/>
      <c r="V817" s="11"/>
      <c r="W817" s="10"/>
      <c r="X817" s="29"/>
      <c r="AA817" t="s">
        <v>331</v>
      </c>
      <c r="AB817">
        <v>0</v>
      </c>
      <c r="AR817" t="s">
        <v>333</v>
      </c>
    </row>
    <row r="818" spans="1:44" ht="15" customHeight="1" x14ac:dyDescent="0.35">
      <c r="A818">
        <v>5</v>
      </c>
      <c r="B818" s="26">
        <f t="shared" si="156"/>
        <v>46273.71875</v>
      </c>
      <c r="C818" t="s">
        <v>45</v>
      </c>
      <c r="D818">
        <v>3</v>
      </c>
      <c r="E818" s="26">
        <f t="shared" si="157"/>
        <v>46273.802083333343</v>
      </c>
      <c r="F818" s="26">
        <f t="shared" si="158"/>
        <v>46273.781250000007</v>
      </c>
      <c r="G818">
        <f t="shared" si="159"/>
        <v>0</v>
      </c>
      <c r="H818">
        <f t="shared" si="160"/>
        <v>1</v>
      </c>
      <c r="I818" s="27">
        <f t="shared" si="161"/>
        <v>0</v>
      </c>
      <c r="J818" s="28" t="str">
        <f t="shared" si="162"/>
        <v>NULL</v>
      </c>
      <c r="K818" s="29" t="str">
        <f t="shared" si="163"/>
        <v/>
      </c>
      <c r="L818" s="26" t="str">
        <f t="shared" si="164"/>
        <v/>
      </c>
      <c r="M818" t="str">
        <f t="shared" si="165"/>
        <v/>
      </c>
      <c r="N818" s="28" t="str">
        <f t="shared" si="166"/>
        <v>NULL</v>
      </c>
      <c r="O818" t="str">
        <f t="shared" si="167"/>
        <v/>
      </c>
      <c r="P818" t="str">
        <f t="shared" si="168"/>
        <v/>
      </c>
      <c r="Q818" s="10"/>
      <c r="R818" s="10"/>
      <c r="S818" s="16">
        <v>0</v>
      </c>
      <c r="T818" s="13"/>
      <c r="U818" s="14"/>
      <c r="V818" s="11"/>
      <c r="W818" s="10"/>
      <c r="X818" s="29"/>
      <c r="AA818" t="s">
        <v>331</v>
      </c>
      <c r="AB818">
        <v>0</v>
      </c>
      <c r="AR818" t="s">
        <v>333</v>
      </c>
    </row>
    <row r="819" spans="1:44" ht="15" customHeight="1" x14ac:dyDescent="0.35">
      <c r="A819">
        <v>5</v>
      </c>
      <c r="B819" s="26">
        <f t="shared" si="156"/>
        <v>46273.71875</v>
      </c>
      <c r="C819" t="s">
        <v>45</v>
      </c>
      <c r="D819">
        <v>4</v>
      </c>
      <c r="E819" s="26">
        <f t="shared" si="157"/>
        <v>46273.802083333343</v>
      </c>
      <c r="F819" s="26">
        <f t="shared" si="158"/>
        <v>46273.781250000007</v>
      </c>
      <c r="G819">
        <f t="shared" si="159"/>
        <v>0</v>
      </c>
      <c r="H819">
        <f t="shared" si="160"/>
        <v>2</v>
      </c>
      <c r="I819" s="27">
        <f t="shared" si="161"/>
        <v>0</v>
      </c>
      <c r="J819" s="28" t="str">
        <f t="shared" si="162"/>
        <v>NULL</v>
      </c>
      <c r="K819" s="29" t="str">
        <f t="shared" si="163"/>
        <v/>
      </c>
      <c r="L819" s="26" t="str">
        <f t="shared" si="164"/>
        <v/>
      </c>
      <c r="M819" t="str">
        <f t="shared" si="165"/>
        <v/>
      </c>
      <c r="N819" s="28" t="str">
        <f t="shared" si="166"/>
        <v>NULL</v>
      </c>
      <c r="O819" t="str">
        <f t="shared" si="167"/>
        <v/>
      </c>
      <c r="P819" t="str">
        <f t="shared" si="168"/>
        <v/>
      </c>
      <c r="Q819" s="10"/>
      <c r="R819" s="10"/>
      <c r="S819" s="16">
        <v>0</v>
      </c>
      <c r="T819" s="13"/>
      <c r="U819" s="14"/>
      <c r="V819" s="11"/>
      <c r="W819" s="10"/>
      <c r="X819" s="29"/>
      <c r="AA819" t="s">
        <v>331</v>
      </c>
      <c r="AB819">
        <v>0</v>
      </c>
      <c r="AR819" t="s">
        <v>333</v>
      </c>
    </row>
    <row r="820" spans="1:44" ht="15" customHeight="1" x14ac:dyDescent="0.35">
      <c r="A820">
        <v>5</v>
      </c>
      <c r="B820" s="26">
        <f t="shared" si="156"/>
        <v>46273.71875</v>
      </c>
      <c r="C820" t="s">
        <v>45</v>
      </c>
      <c r="D820">
        <v>5</v>
      </c>
      <c r="E820" s="26">
        <f t="shared" si="157"/>
        <v>46273.802083333343</v>
      </c>
      <c r="F820" s="26">
        <f t="shared" si="158"/>
        <v>46273.781250000007</v>
      </c>
      <c r="G820">
        <f t="shared" si="159"/>
        <v>0</v>
      </c>
      <c r="H820">
        <f t="shared" si="160"/>
        <v>0</v>
      </c>
      <c r="I820" s="27">
        <f t="shared" si="161"/>
        <v>0</v>
      </c>
      <c r="J820" s="28" t="str">
        <f t="shared" si="162"/>
        <v>NULL</v>
      </c>
      <c r="K820" s="29" t="str">
        <f t="shared" si="163"/>
        <v/>
      </c>
      <c r="L820" s="26" t="str">
        <f t="shared" si="164"/>
        <v/>
      </c>
      <c r="M820" t="str">
        <f t="shared" si="165"/>
        <v/>
      </c>
      <c r="N820" s="28" t="str">
        <f t="shared" si="166"/>
        <v>NULL</v>
      </c>
      <c r="O820" t="str">
        <f t="shared" si="167"/>
        <v/>
      </c>
      <c r="P820" t="str">
        <f t="shared" si="168"/>
        <v/>
      </c>
      <c r="Q820" s="10"/>
      <c r="R820" s="10"/>
      <c r="S820" s="16">
        <v>0</v>
      </c>
      <c r="T820" s="13"/>
      <c r="U820" s="14"/>
      <c r="V820" s="11"/>
      <c r="W820" s="10"/>
      <c r="X820" s="29"/>
      <c r="AA820" t="s">
        <v>331</v>
      </c>
      <c r="AB820">
        <v>0</v>
      </c>
      <c r="AR820" t="s">
        <v>333</v>
      </c>
    </row>
    <row r="821" spans="1:44" ht="15" customHeight="1" x14ac:dyDescent="0.35">
      <c r="A821">
        <v>5</v>
      </c>
      <c r="B821" s="26">
        <f t="shared" si="156"/>
        <v>46273.71875</v>
      </c>
      <c r="C821" t="s">
        <v>45</v>
      </c>
      <c r="D821">
        <v>6</v>
      </c>
      <c r="E821" s="26">
        <f t="shared" si="157"/>
        <v>46273.802083333343</v>
      </c>
      <c r="F821" s="26">
        <f t="shared" si="158"/>
        <v>46273.781250000007</v>
      </c>
      <c r="G821">
        <f t="shared" si="159"/>
        <v>0</v>
      </c>
      <c r="H821">
        <f t="shared" si="160"/>
        <v>0</v>
      </c>
      <c r="I821" s="27">
        <f t="shared" si="161"/>
        <v>0</v>
      </c>
      <c r="J821" s="28" t="str">
        <f t="shared" si="162"/>
        <v>NULL</v>
      </c>
      <c r="K821" s="29" t="str">
        <f t="shared" si="163"/>
        <v/>
      </c>
      <c r="L821" s="26" t="str">
        <f t="shared" si="164"/>
        <v/>
      </c>
      <c r="M821" t="str">
        <f t="shared" si="165"/>
        <v/>
      </c>
      <c r="N821" s="28" t="str">
        <f t="shared" si="166"/>
        <v>NULL</v>
      </c>
      <c r="O821" t="str">
        <f t="shared" si="167"/>
        <v/>
      </c>
      <c r="P821" t="str">
        <f t="shared" si="168"/>
        <v/>
      </c>
      <c r="Q821" s="10"/>
      <c r="R821" s="10"/>
      <c r="S821" s="16">
        <v>0</v>
      </c>
      <c r="T821" s="13"/>
      <c r="U821" s="14"/>
      <c r="V821" s="11"/>
      <c r="W821" s="10"/>
      <c r="X821" s="29"/>
      <c r="AA821" t="s">
        <v>331</v>
      </c>
      <c r="AB821">
        <v>0</v>
      </c>
      <c r="AR821" t="s">
        <v>333</v>
      </c>
    </row>
    <row r="822" spans="1:44" ht="15" customHeight="1" x14ac:dyDescent="0.35">
      <c r="A822">
        <v>5</v>
      </c>
      <c r="B822" s="26">
        <f t="shared" si="156"/>
        <v>46273.71875</v>
      </c>
      <c r="C822" t="s">
        <v>46</v>
      </c>
      <c r="D822">
        <v>1</v>
      </c>
      <c r="E822" s="26">
        <f t="shared" si="157"/>
        <v>46273.822916666657</v>
      </c>
      <c r="F822" s="26">
        <f t="shared" si="158"/>
        <v>46273.802083333321</v>
      </c>
      <c r="G822">
        <f t="shared" si="159"/>
        <v>0</v>
      </c>
      <c r="H822">
        <f t="shared" si="160"/>
        <v>14</v>
      </c>
      <c r="I822" s="27">
        <f t="shared" si="161"/>
        <v>3</v>
      </c>
      <c r="J822" s="28">
        <f t="shared" si="162"/>
        <v>131.37779311534811</v>
      </c>
      <c r="K822" s="29" t="str">
        <f t="shared" si="163"/>
        <v/>
      </c>
      <c r="L822" s="26" t="str">
        <f t="shared" si="164"/>
        <v/>
      </c>
      <c r="M822" t="str">
        <f t="shared" si="165"/>
        <v/>
      </c>
      <c r="N822" s="28">
        <f t="shared" si="166"/>
        <v>43.792597705116037</v>
      </c>
      <c r="O822" t="str">
        <f t="shared" si="167"/>
        <v/>
      </c>
      <c r="P822" t="str">
        <f t="shared" si="168"/>
        <v/>
      </c>
      <c r="Q822" s="10"/>
      <c r="R822" s="10"/>
      <c r="S822" s="16">
        <v>3</v>
      </c>
      <c r="T822" s="13">
        <v>131.37779311534811</v>
      </c>
      <c r="U822" s="14"/>
      <c r="V822" s="11"/>
      <c r="W822" s="10"/>
      <c r="X822" s="29"/>
      <c r="Z822" t="s">
        <v>335</v>
      </c>
      <c r="AA822" t="s">
        <v>331</v>
      </c>
      <c r="AB822">
        <v>3</v>
      </c>
      <c r="AC822">
        <v>38.360655737704917</v>
      </c>
      <c r="AD822">
        <v>278.05582290664103</v>
      </c>
      <c r="AL822">
        <v>38.360655737704917</v>
      </c>
      <c r="AM822">
        <v>278.05582290664103</v>
      </c>
      <c r="AR822" t="s">
        <v>334</v>
      </c>
    </row>
    <row r="823" spans="1:44" ht="15" customHeight="1" x14ac:dyDescent="0.35">
      <c r="A823">
        <v>5</v>
      </c>
      <c r="B823" s="26">
        <f t="shared" si="156"/>
        <v>46273.71875</v>
      </c>
      <c r="C823" t="s">
        <v>46</v>
      </c>
      <c r="D823">
        <v>2</v>
      </c>
      <c r="E823" s="26">
        <f t="shared" si="157"/>
        <v>46273.822916666657</v>
      </c>
      <c r="F823" s="26">
        <f t="shared" si="158"/>
        <v>46273.802083333321</v>
      </c>
      <c r="G823">
        <f t="shared" si="159"/>
        <v>0</v>
      </c>
      <c r="H823">
        <f t="shared" si="160"/>
        <v>2</v>
      </c>
      <c r="I823" s="27">
        <f t="shared" si="161"/>
        <v>1</v>
      </c>
      <c r="J823" s="28">
        <f t="shared" si="162"/>
        <v>0</v>
      </c>
      <c r="K823" s="29" t="str">
        <f t="shared" si="163"/>
        <v/>
      </c>
      <c r="L823" s="26" t="str">
        <f t="shared" si="164"/>
        <v/>
      </c>
      <c r="M823" t="str">
        <f t="shared" si="165"/>
        <v/>
      </c>
      <c r="N823" s="28" t="str">
        <f t="shared" si="166"/>
        <v>NULL</v>
      </c>
      <c r="O823" t="str">
        <f t="shared" si="167"/>
        <v/>
      </c>
      <c r="P823" t="str">
        <f t="shared" si="168"/>
        <v/>
      </c>
      <c r="Q823" s="10"/>
      <c r="R823" s="10"/>
      <c r="S823" s="16">
        <v>1</v>
      </c>
      <c r="T823" s="13">
        <v>0</v>
      </c>
      <c r="U823" s="14"/>
      <c r="V823" s="11"/>
      <c r="W823" s="10"/>
      <c r="X823" s="29"/>
      <c r="AA823" t="s">
        <v>331</v>
      </c>
      <c r="AB823">
        <v>0</v>
      </c>
      <c r="AR823" t="s">
        <v>333</v>
      </c>
    </row>
    <row r="824" spans="1:44" ht="15" customHeight="1" x14ac:dyDescent="0.35">
      <c r="A824">
        <v>5</v>
      </c>
      <c r="B824" s="26">
        <f t="shared" si="156"/>
        <v>46273.71875</v>
      </c>
      <c r="C824" t="s">
        <v>46</v>
      </c>
      <c r="D824">
        <v>3</v>
      </c>
      <c r="E824" s="26">
        <f t="shared" si="157"/>
        <v>46273.822916666657</v>
      </c>
      <c r="F824" s="26">
        <f t="shared" si="158"/>
        <v>46273.802083333321</v>
      </c>
      <c r="G824">
        <f t="shared" si="159"/>
        <v>0</v>
      </c>
      <c r="H824">
        <f t="shared" si="160"/>
        <v>1</v>
      </c>
      <c r="I824" s="27">
        <f t="shared" si="161"/>
        <v>0</v>
      </c>
      <c r="J824" s="28" t="str">
        <f t="shared" si="162"/>
        <v>NULL</v>
      </c>
      <c r="K824" s="29" t="str">
        <f t="shared" si="163"/>
        <v/>
      </c>
      <c r="L824" s="26" t="str">
        <f t="shared" si="164"/>
        <v/>
      </c>
      <c r="M824" t="str">
        <f t="shared" si="165"/>
        <v/>
      </c>
      <c r="N824" s="28" t="str">
        <f t="shared" si="166"/>
        <v>NULL</v>
      </c>
      <c r="O824" t="str">
        <f t="shared" si="167"/>
        <v/>
      </c>
      <c r="P824" t="str">
        <f t="shared" si="168"/>
        <v/>
      </c>
      <c r="Q824" s="10"/>
      <c r="R824" s="10"/>
      <c r="S824" s="16">
        <v>0</v>
      </c>
      <c r="T824" s="13"/>
      <c r="U824" s="14"/>
      <c r="V824" s="11"/>
      <c r="W824" s="10"/>
      <c r="X824" s="29"/>
      <c r="AA824" t="s">
        <v>331</v>
      </c>
      <c r="AB824">
        <v>0</v>
      </c>
      <c r="AR824" t="s">
        <v>333</v>
      </c>
    </row>
    <row r="825" spans="1:44" ht="15" customHeight="1" x14ac:dyDescent="0.35">
      <c r="A825">
        <v>5</v>
      </c>
      <c r="B825" s="26">
        <f t="shared" si="156"/>
        <v>46273.71875</v>
      </c>
      <c r="C825" t="s">
        <v>46</v>
      </c>
      <c r="D825">
        <v>4</v>
      </c>
      <c r="E825" s="26">
        <f t="shared" si="157"/>
        <v>46273.822916666657</v>
      </c>
      <c r="F825" s="26">
        <f t="shared" si="158"/>
        <v>46273.802083333321</v>
      </c>
      <c r="G825">
        <f t="shared" si="159"/>
        <v>0</v>
      </c>
      <c r="H825">
        <f t="shared" si="160"/>
        <v>10</v>
      </c>
      <c r="I825" s="27">
        <f t="shared" si="161"/>
        <v>0</v>
      </c>
      <c r="J825" s="28" t="str">
        <f t="shared" si="162"/>
        <v>NULL</v>
      </c>
      <c r="K825" s="29" t="str">
        <f t="shared" si="163"/>
        <v/>
      </c>
      <c r="L825" s="26" t="str">
        <f t="shared" si="164"/>
        <v/>
      </c>
      <c r="M825" t="str">
        <f t="shared" si="165"/>
        <v/>
      </c>
      <c r="N825" s="28" t="str">
        <f t="shared" si="166"/>
        <v>NULL</v>
      </c>
      <c r="O825" t="str">
        <f t="shared" si="167"/>
        <v/>
      </c>
      <c r="P825" t="str">
        <f t="shared" si="168"/>
        <v/>
      </c>
      <c r="Q825" s="10"/>
      <c r="R825" s="10"/>
      <c r="S825" s="16">
        <v>0</v>
      </c>
      <c r="T825" s="13"/>
      <c r="U825" s="14"/>
      <c r="V825" s="11"/>
      <c r="W825" s="10"/>
      <c r="X825" s="29"/>
      <c r="AA825" t="s">
        <v>331</v>
      </c>
      <c r="AB825">
        <v>0</v>
      </c>
      <c r="AR825" t="s">
        <v>333</v>
      </c>
    </row>
    <row r="826" spans="1:44" ht="15" customHeight="1" x14ac:dyDescent="0.35">
      <c r="A826">
        <v>5</v>
      </c>
      <c r="B826" s="26">
        <f t="shared" si="156"/>
        <v>46273.71875</v>
      </c>
      <c r="C826" t="s">
        <v>46</v>
      </c>
      <c r="D826">
        <v>5</v>
      </c>
      <c r="E826" s="26">
        <f t="shared" si="157"/>
        <v>46273.822916666657</v>
      </c>
      <c r="F826" s="26">
        <f t="shared" si="158"/>
        <v>46273.802083333321</v>
      </c>
      <c r="G826">
        <f t="shared" si="159"/>
        <v>0</v>
      </c>
      <c r="H826">
        <f t="shared" si="160"/>
        <v>2</v>
      </c>
      <c r="I826" s="27">
        <f t="shared" si="161"/>
        <v>0</v>
      </c>
      <c r="J826" s="28" t="str">
        <f t="shared" si="162"/>
        <v>NULL</v>
      </c>
      <c r="K826" s="29" t="str">
        <f t="shared" si="163"/>
        <v/>
      </c>
      <c r="L826" s="26" t="str">
        <f t="shared" si="164"/>
        <v/>
      </c>
      <c r="M826" t="str">
        <f t="shared" si="165"/>
        <v/>
      </c>
      <c r="N826" s="28" t="str">
        <f t="shared" si="166"/>
        <v>NULL</v>
      </c>
      <c r="O826" t="str">
        <f t="shared" si="167"/>
        <v/>
      </c>
      <c r="P826" t="str">
        <f t="shared" si="168"/>
        <v/>
      </c>
      <c r="Q826" s="10"/>
      <c r="R826" s="10"/>
      <c r="S826" s="16">
        <v>0</v>
      </c>
      <c r="T826" s="13"/>
      <c r="U826" s="14"/>
      <c r="V826" s="11"/>
      <c r="W826" s="10"/>
      <c r="X826" s="29"/>
      <c r="AA826" t="s">
        <v>331</v>
      </c>
      <c r="AB826">
        <v>0</v>
      </c>
      <c r="AR826" t="s">
        <v>333</v>
      </c>
    </row>
    <row r="827" spans="1:44" ht="15" customHeight="1" x14ac:dyDescent="0.35">
      <c r="A827">
        <v>5</v>
      </c>
      <c r="B827" s="26">
        <f t="shared" si="156"/>
        <v>46273.71875</v>
      </c>
      <c r="C827" t="s">
        <v>46</v>
      </c>
      <c r="D827">
        <v>6</v>
      </c>
      <c r="E827" s="26">
        <f t="shared" si="157"/>
        <v>46273.822916666657</v>
      </c>
      <c r="F827" s="26">
        <f t="shared" si="158"/>
        <v>46273.802083333321</v>
      </c>
      <c r="G827">
        <f t="shared" si="159"/>
        <v>0</v>
      </c>
      <c r="H827">
        <f t="shared" si="160"/>
        <v>0</v>
      </c>
      <c r="I827" s="27">
        <f t="shared" si="161"/>
        <v>0</v>
      </c>
      <c r="J827" s="28" t="str">
        <f t="shared" si="162"/>
        <v>NULL</v>
      </c>
      <c r="K827" s="29" t="str">
        <f t="shared" si="163"/>
        <v/>
      </c>
      <c r="L827" s="26" t="str">
        <f t="shared" si="164"/>
        <v/>
      </c>
      <c r="M827" t="str">
        <f t="shared" si="165"/>
        <v/>
      </c>
      <c r="N827" s="28" t="str">
        <f t="shared" si="166"/>
        <v>NULL</v>
      </c>
      <c r="O827" t="str">
        <f t="shared" si="167"/>
        <v/>
      </c>
      <c r="P827" t="str">
        <f t="shared" si="168"/>
        <v/>
      </c>
      <c r="Q827" s="10"/>
      <c r="R827" s="10"/>
      <c r="S827" s="16">
        <v>0</v>
      </c>
      <c r="T827" s="13"/>
      <c r="U827" s="14"/>
      <c r="V827" s="11"/>
      <c r="W827" s="10"/>
      <c r="X827" s="29"/>
      <c r="AA827" t="s">
        <v>331</v>
      </c>
      <c r="AB827">
        <v>0</v>
      </c>
      <c r="AR827" t="s">
        <v>333</v>
      </c>
    </row>
    <row r="828" spans="1:44" ht="15" customHeight="1" x14ac:dyDescent="0.35">
      <c r="A828">
        <v>5</v>
      </c>
      <c r="B828" s="26">
        <f t="shared" si="156"/>
        <v>46273.71875</v>
      </c>
      <c r="C828" t="s">
        <v>47</v>
      </c>
      <c r="D828">
        <v>1</v>
      </c>
      <c r="E828" s="26">
        <f t="shared" si="157"/>
        <v>46273.822916666657</v>
      </c>
      <c r="F828" s="26">
        <f t="shared" si="158"/>
        <v>46273.802083333321</v>
      </c>
      <c r="G828">
        <f t="shared" si="159"/>
        <v>4</v>
      </c>
      <c r="H828">
        <f t="shared" si="160"/>
        <v>14</v>
      </c>
      <c r="I828" s="27">
        <f t="shared" si="161"/>
        <v>3</v>
      </c>
      <c r="J828" s="28">
        <f t="shared" si="162"/>
        <v>131.37779311534811</v>
      </c>
      <c r="K828" s="29">
        <f t="shared" si="163"/>
        <v>4.4401212678399438E-3</v>
      </c>
      <c r="L828" s="26">
        <f t="shared" si="164"/>
        <v>46273.723190121265</v>
      </c>
      <c r="M828" t="str">
        <f t="shared" si="165"/>
        <v>YES</v>
      </c>
      <c r="N828" s="28">
        <f t="shared" si="166"/>
        <v>43.792597705116037</v>
      </c>
      <c r="O828" t="str">
        <f t="shared" si="167"/>
        <v/>
      </c>
      <c r="P828" t="str">
        <f t="shared" si="168"/>
        <v/>
      </c>
      <c r="Q828" s="10" t="s">
        <v>151</v>
      </c>
      <c r="R828" s="10"/>
      <c r="S828" s="16">
        <v>3</v>
      </c>
      <c r="T828" s="13">
        <v>131.37779311534811</v>
      </c>
      <c r="U828" s="14">
        <v>4.4401212731481482E-3</v>
      </c>
      <c r="V828" s="11">
        <v>46273.723190121258</v>
      </c>
      <c r="W828" s="10" t="s">
        <v>151</v>
      </c>
      <c r="X828" s="29">
        <v>0</v>
      </c>
      <c r="Z828" t="s">
        <v>335</v>
      </c>
      <c r="AA828" t="s">
        <v>331</v>
      </c>
      <c r="AB828">
        <v>3</v>
      </c>
      <c r="AC828">
        <v>38.360655737704917</v>
      </c>
      <c r="AD828">
        <v>278.05582290664103</v>
      </c>
      <c r="AE828" s="54">
        <v>2.097900081018518E-3</v>
      </c>
      <c r="AF828" s="54">
        <v>1.5206552708333329E-2</v>
      </c>
      <c r="AG828" s="53">
        <v>46273.720847900076</v>
      </c>
      <c r="AH828" s="53">
        <v>46273.733956552707</v>
      </c>
      <c r="AI828" t="s">
        <v>151</v>
      </c>
      <c r="AL828">
        <v>38.360655737704917</v>
      </c>
      <c r="AM828">
        <v>278.05582290664103</v>
      </c>
      <c r="AN828" s="54">
        <v>2.097900081018518E-3</v>
      </c>
      <c r="AO828" s="54">
        <v>1.5206552708333329E-2</v>
      </c>
      <c r="AP828" s="53">
        <v>46273.733956552707</v>
      </c>
      <c r="AQ828" t="s">
        <v>151</v>
      </c>
      <c r="AR828" t="s">
        <v>334</v>
      </c>
    </row>
    <row r="829" spans="1:44" ht="15" customHeight="1" x14ac:dyDescent="0.35">
      <c r="A829">
        <v>5</v>
      </c>
      <c r="B829" s="26">
        <f t="shared" si="156"/>
        <v>46273.71875</v>
      </c>
      <c r="C829" t="s">
        <v>47</v>
      </c>
      <c r="D829">
        <v>2</v>
      </c>
      <c r="E829" s="26">
        <f t="shared" si="157"/>
        <v>46273.822916666657</v>
      </c>
      <c r="F829" s="26">
        <f t="shared" si="158"/>
        <v>46273.802083333321</v>
      </c>
      <c r="G829">
        <f t="shared" si="159"/>
        <v>0</v>
      </c>
      <c r="H829">
        <f t="shared" si="160"/>
        <v>2</v>
      </c>
      <c r="I829" s="27">
        <f t="shared" si="161"/>
        <v>1</v>
      </c>
      <c r="J829" s="28">
        <f t="shared" si="162"/>
        <v>0</v>
      </c>
      <c r="K829" s="29" t="str">
        <f t="shared" si="163"/>
        <v/>
      </c>
      <c r="L829" s="26" t="str">
        <f t="shared" si="164"/>
        <v/>
      </c>
      <c r="M829" t="str">
        <f t="shared" si="165"/>
        <v/>
      </c>
      <c r="N829" s="28" t="str">
        <f t="shared" si="166"/>
        <v>NULL</v>
      </c>
      <c r="O829" t="str">
        <f t="shared" si="167"/>
        <v/>
      </c>
      <c r="P829" t="str">
        <f t="shared" si="168"/>
        <v/>
      </c>
      <c r="Q829" s="10"/>
      <c r="R829" s="10"/>
      <c r="S829" s="16">
        <v>1</v>
      </c>
      <c r="T829" s="13">
        <v>0</v>
      </c>
      <c r="U829" s="14"/>
      <c r="V829" s="11"/>
      <c r="W829" s="10"/>
      <c r="X829" s="29"/>
      <c r="AA829" t="s">
        <v>331</v>
      </c>
      <c r="AB829">
        <v>0</v>
      </c>
      <c r="AR829" t="s">
        <v>333</v>
      </c>
    </row>
    <row r="830" spans="1:44" ht="15" customHeight="1" x14ac:dyDescent="0.35">
      <c r="A830">
        <v>5</v>
      </c>
      <c r="B830" s="26">
        <f t="shared" si="156"/>
        <v>46273.71875</v>
      </c>
      <c r="C830" t="s">
        <v>47</v>
      </c>
      <c r="D830">
        <v>3</v>
      </c>
      <c r="E830" s="26">
        <f t="shared" si="157"/>
        <v>46273.822916666657</v>
      </c>
      <c r="F830" s="26">
        <f t="shared" si="158"/>
        <v>46273.802083333321</v>
      </c>
      <c r="G830">
        <f t="shared" si="159"/>
        <v>0</v>
      </c>
      <c r="H830">
        <f t="shared" si="160"/>
        <v>1</v>
      </c>
      <c r="I830" s="27">
        <f t="shared" si="161"/>
        <v>0</v>
      </c>
      <c r="J830" s="28" t="str">
        <f t="shared" si="162"/>
        <v>NULL</v>
      </c>
      <c r="K830" s="29" t="str">
        <f t="shared" si="163"/>
        <v/>
      </c>
      <c r="L830" s="26" t="str">
        <f t="shared" si="164"/>
        <v/>
      </c>
      <c r="M830" t="str">
        <f t="shared" si="165"/>
        <v/>
      </c>
      <c r="N830" s="28" t="str">
        <f t="shared" si="166"/>
        <v>NULL</v>
      </c>
      <c r="O830" t="str">
        <f t="shared" si="167"/>
        <v/>
      </c>
      <c r="P830" t="str">
        <f t="shared" si="168"/>
        <v/>
      </c>
      <c r="Q830" s="10"/>
      <c r="R830" s="10"/>
      <c r="S830" s="16">
        <v>0</v>
      </c>
      <c r="T830" s="13"/>
      <c r="U830" s="14"/>
      <c r="V830" s="11"/>
      <c r="W830" s="10"/>
      <c r="X830" s="29"/>
      <c r="AA830" t="s">
        <v>331</v>
      </c>
      <c r="AB830">
        <v>0</v>
      </c>
      <c r="AR830" t="s">
        <v>333</v>
      </c>
    </row>
    <row r="831" spans="1:44" ht="15" customHeight="1" x14ac:dyDescent="0.35">
      <c r="A831">
        <v>5</v>
      </c>
      <c r="B831" s="26">
        <f t="shared" si="156"/>
        <v>46273.71875</v>
      </c>
      <c r="C831" t="s">
        <v>47</v>
      </c>
      <c r="D831">
        <v>4</v>
      </c>
      <c r="E831" s="26">
        <f t="shared" si="157"/>
        <v>46273.822916666657</v>
      </c>
      <c r="F831" s="26">
        <f t="shared" si="158"/>
        <v>46273.802083333321</v>
      </c>
      <c r="G831">
        <f t="shared" si="159"/>
        <v>0</v>
      </c>
      <c r="H831">
        <f t="shared" si="160"/>
        <v>10</v>
      </c>
      <c r="I831" s="27">
        <f t="shared" si="161"/>
        <v>0</v>
      </c>
      <c r="J831" s="28" t="str">
        <f t="shared" si="162"/>
        <v>NULL</v>
      </c>
      <c r="K831" s="29" t="str">
        <f t="shared" si="163"/>
        <v/>
      </c>
      <c r="L831" s="26" t="str">
        <f t="shared" si="164"/>
        <v/>
      </c>
      <c r="M831" t="str">
        <f t="shared" si="165"/>
        <v/>
      </c>
      <c r="N831" s="28" t="str">
        <f t="shared" si="166"/>
        <v>NULL</v>
      </c>
      <c r="O831" t="str">
        <f t="shared" si="167"/>
        <v/>
      </c>
      <c r="P831" t="str">
        <f t="shared" si="168"/>
        <v/>
      </c>
      <c r="Q831" s="10"/>
      <c r="R831" s="10"/>
      <c r="S831" s="16">
        <v>0</v>
      </c>
      <c r="T831" s="13"/>
      <c r="U831" s="14"/>
      <c r="V831" s="11"/>
      <c r="W831" s="10"/>
      <c r="X831" s="29"/>
      <c r="AA831" t="s">
        <v>331</v>
      </c>
      <c r="AB831">
        <v>0</v>
      </c>
      <c r="AR831" t="s">
        <v>333</v>
      </c>
    </row>
    <row r="832" spans="1:44" ht="15" customHeight="1" x14ac:dyDescent="0.35">
      <c r="A832">
        <v>5</v>
      </c>
      <c r="B832" s="26">
        <f t="shared" si="156"/>
        <v>46273.71875</v>
      </c>
      <c r="C832" t="s">
        <v>47</v>
      </c>
      <c r="D832">
        <v>5</v>
      </c>
      <c r="E832" s="26">
        <f t="shared" si="157"/>
        <v>46273.822916666657</v>
      </c>
      <c r="F832" s="26">
        <f t="shared" si="158"/>
        <v>46273.802083333321</v>
      </c>
      <c r="G832">
        <f t="shared" si="159"/>
        <v>1</v>
      </c>
      <c r="H832">
        <f t="shared" si="160"/>
        <v>2</v>
      </c>
      <c r="I832" s="27">
        <f t="shared" si="161"/>
        <v>0</v>
      </c>
      <c r="J832" s="28" t="str">
        <f t="shared" si="162"/>
        <v>NULL</v>
      </c>
      <c r="K832" s="29" t="str">
        <f t="shared" si="163"/>
        <v>NULL</v>
      </c>
      <c r="L832" s="26" t="str">
        <f t="shared" si="164"/>
        <v/>
      </c>
      <c r="M832" t="str">
        <f t="shared" si="165"/>
        <v>UNKNOWN - NO RATE</v>
      </c>
      <c r="N832" s="28" t="str">
        <f t="shared" si="166"/>
        <v>NULL</v>
      </c>
      <c r="O832" t="str">
        <f t="shared" si="167"/>
        <v/>
      </c>
      <c r="P832" t="str">
        <f t="shared" si="168"/>
        <v/>
      </c>
      <c r="Q832" s="10" t="s">
        <v>155</v>
      </c>
      <c r="R832" s="10"/>
      <c r="S832" s="16">
        <v>0</v>
      </c>
      <c r="T832" s="13"/>
      <c r="U832" s="14"/>
      <c r="V832" s="11"/>
      <c r="W832" s="10" t="s">
        <v>155</v>
      </c>
      <c r="X832" s="29"/>
      <c r="AA832" t="s">
        <v>331</v>
      </c>
      <c r="AB832">
        <v>0</v>
      </c>
      <c r="AI832" t="s">
        <v>155</v>
      </c>
      <c r="AQ832" t="s">
        <v>155</v>
      </c>
      <c r="AR832" t="s">
        <v>333</v>
      </c>
    </row>
    <row r="833" spans="1:44" ht="15" customHeight="1" x14ac:dyDescent="0.35">
      <c r="A833">
        <v>5</v>
      </c>
      <c r="B833" s="26">
        <f t="shared" si="156"/>
        <v>46273.71875</v>
      </c>
      <c r="C833" t="s">
        <v>47</v>
      </c>
      <c r="D833">
        <v>6</v>
      </c>
      <c r="E833" s="26">
        <f t="shared" si="157"/>
        <v>46273.822916666657</v>
      </c>
      <c r="F833" s="26">
        <f t="shared" si="158"/>
        <v>46273.802083333321</v>
      </c>
      <c r="G833">
        <f t="shared" si="159"/>
        <v>0</v>
      </c>
      <c r="H833">
        <f t="shared" si="160"/>
        <v>0</v>
      </c>
      <c r="I833" s="27">
        <f t="shared" si="161"/>
        <v>0</v>
      </c>
      <c r="J833" s="28" t="str">
        <f t="shared" si="162"/>
        <v>NULL</v>
      </c>
      <c r="K833" s="29" t="str">
        <f t="shared" si="163"/>
        <v/>
      </c>
      <c r="L833" s="26" t="str">
        <f t="shared" si="164"/>
        <v/>
      </c>
      <c r="M833" t="str">
        <f t="shared" si="165"/>
        <v/>
      </c>
      <c r="N833" s="28" t="str">
        <f t="shared" si="166"/>
        <v>NULL</v>
      </c>
      <c r="O833" t="str">
        <f t="shared" si="167"/>
        <v/>
      </c>
      <c r="P833" t="str">
        <f t="shared" si="168"/>
        <v/>
      </c>
      <c r="Q833" s="10"/>
      <c r="R833" s="10"/>
      <c r="S833" s="16">
        <v>0</v>
      </c>
      <c r="T833" s="13"/>
      <c r="U833" s="14"/>
      <c r="V833" s="11"/>
      <c r="W833" s="10"/>
      <c r="X833" s="29"/>
      <c r="AA833" t="s">
        <v>331</v>
      </c>
      <c r="AB833">
        <v>0</v>
      </c>
      <c r="AR833" t="s">
        <v>333</v>
      </c>
    </row>
    <row r="834" spans="1:44" ht="15" customHeight="1" x14ac:dyDescent="0.35">
      <c r="A834">
        <v>5</v>
      </c>
      <c r="B834" s="26">
        <f t="shared" si="156"/>
        <v>46273.71875</v>
      </c>
      <c r="C834" t="s">
        <v>48</v>
      </c>
      <c r="D834">
        <v>1</v>
      </c>
      <c r="E834" s="26">
        <f t="shared" si="157"/>
        <v>46273.833333333343</v>
      </c>
      <c r="F834" s="26">
        <f t="shared" si="158"/>
        <v>46273.812500000007</v>
      </c>
      <c r="G834">
        <f t="shared" si="159"/>
        <v>2</v>
      </c>
      <c r="H834">
        <f t="shared" si="160"/>
        <v>16</v>
      </c>
      <c r="I834" s="27">
        <f t="shared" si="161"/>
        <v>3</v>
      </c>
      <c r="J834" s="28">
        <f t="shared" si="162"/>
        <v>131.37779311534811</v>
      </c>
      <c r="K834" s="29">
        <f t="shared" si="163"/>
        <v>5.0744243061027934E-3</v>
      </c>
      <c r="L834" s="26">
        <f t="shared" si="164"/>
        <v>46273.723824424305</v>
      </c>
      <c r="M834" t="str">
        <f t="shared" si="165"/>
        <v>YES</v>
      </c>
      <c r="N834" s="28">
        <f t="shared" si="166"/>
        <v>43.792597705116037</v>
      </c>
      <c r="O834" t="str">
        <f t="shared" si="167"/>
        <v/>
      </c>
      <c r="P834" t="str">
        <f t="shared" si="168"/>
        <v/>
      </c>
      <c r="Q834" s="10" t="s">
        <v>151</v>
      </c>
      <c r="R834" s="10"/>
      <c r="S834" s="16">
        <v>3</v>
      </c>
      <c r="T834" s="13">
        <v>131.37779311534811</v>
      </c>
      <c r="U834" s="14">
        <v>5.0744243055555549E-3</v>
      </c>
      <c r="V834" s="11">
        <v>46273.723824424313</v>
      </c>
      <c r="W834" s="10" t="s">
        <v>151</v>
      </c>
      <c r="X834" s="29">
        <v>0</v>
      </c>
      <c r="Z834" t="s">
        <v>335</v>
      </c>
      <c r="AA834" t="s">
        <v>331</v>
      </c>
      <c r="AB834">
        <v>3</v>
      </c>
      <c r="AC834">
        <v>38.360655737704917</v>
      </c>
      <c r="AD834">
        <v>278.05582290664103</v>
      </c>
      <c r="AE834" s="54">
        <v>2.397600092592593E-3</v>
      </c>
      <c r="AF834" s="54">
        <v>1.737891738425926E-2</v>
      </c>
      <c r="AG834" s="53">
        <v>46273.721147600103</v>
      </c>
      <c r="AH834" s="53">
        <v>46273.736128917393</v>
      </c>
      <c r="AI834" t="s">
        <v>151</v>
      </c>
      <c r="AL834">
        <v>38.360655737704917</v>
      </c>
      <c r="AM834">
        <v>278.05582290664103</v>
      </c>
      <c r="AN834" s="54">
        <v>2.397600092592593E-3</v>
      </c>
      <c r="AO834" s="54">
        <v>1.737891738425926E-2</v>
      </c>
      <c r="AP834" s="53">
        <v>46273.736128917393</v>
      </c>
      <c r="AQ834" t="s">
        <v>151</v>
      </c>
      <c r="AR834" t="s">
        <v>334</v>
      </c>
    </row>
    <row r="835" spans="1:44" ht="15" customHeight="1" x14ac:dyDescent="0.35">
      <c r="A835">
        <v>5</v>
      </c>
      <c r="B835" s="26">
        <f t="shared" si="156"/>
        <v>46273.71875</v>
      </c>
      <c r="C835" t="s">
        <v>48</v>
      </c>
      <c r="D835">
        <v>2</v>
      </c>
      <c r="E835" s="26">
        <f t="shared" si="157"/>
        <v>46273.833333333343</v>
      </c>
      <c r="F835" s="26">
        <f t="shared" si="158"/>
        <v>46273.812500000007</v>
      </c>
      <c r="G835">
        <f t="shared" si="159"/>
        <v>5</v>
      </c>
      <c r="H835">
        <f t="shared" si="160"/>
        <v>9</v>
      </c>
      <c r="I835" s="27">
        <f t="shared" si="161"/>
        <v>1</v>
      </c>
      <c r="J835" s="28">
        <f t="shared" si="162"/>
        <v>0</v>
      </c>
      <c r="K835" s="29" t="str">
        <f t="shared" si="163"/>
        <v>NULL</v>
      </c>
      <c r="L835" s="26" t="str">
        <f t="shared" si="164"/>
        <v/>
      </c>
      <c r="M835" t="str">
        <f t="shared" si="165"/>
        <v>UNKNOWN - NO RATE</v>
      </c>
      <c r="N835" s="28" t="str">
        <f t="shared" si="166"/>
        <v>NULL</v>
      </c>
      <c r="O835" t="str">
        <f t="shared" si="167"/>
        <v/>
      </c>
      <c r="P835" t="str">
        <f t="shared" si="168"/>
        <v/>
      </c>
      <c r="Q835" s="10" t="s">
        <v>155</v>
      </c>
      <c r="R835" s="10"/>
      <c r="S835" s="16">
        <v>1</v>
      </c>
      <c r="T835" s="13">
        <v>0</v>
      </c>
      <c r="U835" s="14"/>
      <c r="V835" s="11"/>
      <c r="W835" s="10" t="s">
        <v>155</v>
      </c>
      <c r="X835" s="29"/>
      <c r="AA835" t="s">
        <v>331</v>
      </c>
      <c r="AB835">
        <v>0</v>
      </c>
      <c r="AI835" t="s">
        <v>155</v>
      </c>
      <c r="AQ835" t="s">
        <v>155</v>
      </c>
      <c r="AR835" t="s">
        <v>333</v>
      </c>
    </row>
    <row r="836" spans="1:44" ht="15" customHeight="1" x14ac:dyDescent="0.35">
      <c r="A836">
        <v>5</v>
      </c>
      <c r="B836" s="26">
        <f t="shared" si="156"/>
        <v>46273.71875</v>
      </c>
      <c r="C836" t="s">
        <v>48</v>
      </c>
      <c r="D836">
        <v>3</v>
      </c>
      <c r="E836" s="26">
        <f t="shared" si="157"/>
        <v>46273.833333333343</v>
      </c>
      <c r="F836" s="26">
        <f t="shared" si="158"/>
        <v>46273.812500000007</v>
      </c>
      <c r="G836">
        <f t="shared" si="159"/>
        <v>0</v>
      </c>
      <c r="H836">
        <f t="shared" si="160"/>
        <v>11</v>
      </c>
      <c r="I836" s="27">
        <f t="shared" si="161"/>
        <v>0</v>
      </c>
      <c r="J836" s="28" t="str">
        <f t="shared" si="162"/>
        <v>NULL</v>
      </c>
      <c r="K836" s="29" t="str">
        <f t="shared" si="163"/>
        <v/>
      </c>
      <c r="L836" s="26" t="str">
        <f t="shared" si="164"/>
        <v/>
      </c>
      <c r="M836" t="str">
        <f t="shared" si="165"/>
        <v/>
      </c>
      <c r="N836" s="28" t="str">
        <f t="shared" si="166"/>
        <v>NULL</v>
      </c>
      <c r="O836" t="str">
        <f t="shared" si="167"/>
        <v/>
      </c>
      <c r="P836" t="str">
        <f t="shared" si="168"/>
        <v/>
      </c>
      <c r="Q836" s="10"/>
      <c r="R836" s="10"/>
      <c r="S836" s="16">
        <v>0</v>
      </c>
      <c r="T836" s="13"/>
      <c r="U836" s="14"/>
      <c r="V836" s="11"/>
      <c r="W836" s="10"/>
      <c r="X836" s="29"/>
      <c r="AA836" t="s">
        <v>331</v>
      </c>
      <c r="AB836">
        <v>0</v>
      </c>
      <c r="AR836" t="s">
        <v>333</v>
      </c>
    </row>
    <row r="837" spans="1:44" ht="15" customHeight="1" x14ac:dyDescent="0.35">
      <c r="A837">
        <v>5</v>
      </c>
      <c r="B837" s="26">
        <f t="shared" si="156"/>
        <v>46273.71875</v>
      </c>
      <c r="C837" t="s">
        <v>48</v>
      </c>
      <c r="D837">
        <v>4</v>
      </c>
      <c r="E837" s="26">
        <f t="shared" si="157"/>
        <v>46273.833333333343</v>
      </c>
      <c r="F837" s="26">
        <f t="shared" si="158"/>
        <v>46273.812500000007</v>
      </c>
      <c r="G837">
        <f t="shared" si="159"/>
        <v>1</v>
      </c>
      <c r="H837">
        <f t="shared" si="160"/>
        <v>14</v>
      </c>
      <c r="I837" s="27">
        <f t="shared" si="161"/>
        <v>0</v>
      </c>
      <c r="J837" s="28" t="str">
        <f t="shared" si="162"/>
        <v>NULL</v>
      </c>
      <c r="K837" s="29" t="str">
        <f t="shared" si="163"/>
        <v>NULL</v>
      </c>
      <c r="L837" s="26" t="str">
        <f t="shared" si="164"/>
        <v/>
      </c>
      <c r="M837" t="str">
        <f t="shared" si="165"/>
        <v>UNKNOWN - NO RATE</v>
      </c>
      <c r="N837" s="28" t="str">
        <f t="shared" si="166"/>
        <v>NULL</v>
      </c>
      <c r="O837" t="str">
        <f t="shared" si="167"/>
        <v/>
      </c>
      <c r="P837" t="str">
        <f t="shared" si="168"/>
        <v/>
      </c>
      <c r="Q837" s="10" t="s">
        <v>155</v>
      </c>
      <c r="R837" s="10"/>
      <c r="S837" s="16">
        <v>0</v>
      </c>
      <c r="T837" s="13"/>
      <c r="U837" s="14"/>
      <c r="V837" s="11"/>
      <c r="W837" s="10" t="s">
        <v>155</v>
      </c>
      <c r="X837" s="29"/>
      <c r="AA837" t="s">
        <v>331</v>
      </c>
      <c r="AB837">
        <v>0</v>
      </c>
      <c r="AI837" t="s">
        <v>155</v>
      </c>
      <c r="AQ837" t="s">
        <v>155</v>
      </c>
      <c r="AR837" t="s">
        <v>333</v>
      </c>
    </row>
    <row r="838" spans="1:44" ht="15" customHeight="1" x14ac:dyDescent="0.35">
      <c r="A838">
        <v>5</v>
      </c>
      <c r="B838" s="26">
        <f t="shared" ref="B838:B901" si="169">INDEX(SNAP_TIMES,MATCH(A838,SNAP_NOS,0))</f>
        <v>46273.71875</v>
      </c>
      <c r="C838" t="s">
        <v>48</v>
      </c>
      <c r="D838">
        <v>5</v>
      </c>
      <c r="E838" s="26">
        <f t="shared" ref="E838:E901" si="170">IF(AND(INDEX(SH_CHG,MATCH(C838,SH_ID,0))&lt;&gt;"",B838&gt;=INDEX(SH_CHG,MATCH(C838,SH_ID,0))),INDEX(SH_DEP,MATCH(C838,SH_ID,0)),INDEX(SH_ORIG,MATCH(C838,SH_ID,0)))</f>
        <v>46273.833333333343</v>
      </c>
      <c r="F838" s="26">
        <f t="shared" ref="F838:F901" si="171">E838-LOADING_MINUTES/1440</f>
        <v>46273.812500000007</v>
      </c>
      <c r="G838">
        <f t="shared" ref="G838:G901" si="172">COUNTIFS(OL_SNAP,A838,OL_EFF,C838,OL_WT,D838,OL_OPEN,"&gt;0")</f>
        <v>2</v>
      </c>
      <c r="H838">
        <f t="shared" ref="H838:H901" si="173">SUMIFS($G$6:$G$3569,$A$6:$A$3569,A838,$D$6:$D$3569,D838,$F$6:$F$3569,"&lt;="&amp;F838)</f>
        <v>7</v>
      </c>
      <c r="I838" s="27">
        <f t="shared" ref="I838:I901" si="174">INDEX(C_RES,MATCH(1,INDEX((C_SN=A838)*(C_WT=D838),0),0))</f>
        <v>0</v>
      </c>
      <c r="J838" s="28" t="str">
        <f t="shared" ref="J838:J901" si="175">INDEX(C_RL,MATCH(1,INDEX((C_SN=A838)*(C_WT=D838),0),0))</f>
        <v>NULL</v>
      </c>
      <c r="K838" s="29" t="str">
        <f t="shared" ref="K838:K901" si="176">IF(G838=0,"",IF(ISNUMBER(J838),IF(J838&gt;0,H838/J838/24,"NULL"),"NULL"))</f>
        <v>NULL</v>
      </c>
      <c r="L838" s="26" t="str">
        <f t="shared" ref="L838:L901" si="177">IF(ISNUMBER(K838),B838+K838,"")</f>
        <v/>
      </c>
      <c r="M838" t="str">
        <f t="shared" ref="M838:M901" si="178">IF(G838=0,"",IF(B838&gt;=F838,"NO - CUTOFF PASSED",IF(ISNUMBER(K838),IF(L838&lt;=F838,"YES","NO"),"UNKNOWN - NO RATE")))</f>
        <v>UNKNOWN - NO RATE</v>
      </c>
      <c r="N838" s="28" t="str">
        <f t="shared" ref="N838:N901" si="179">IFERROR(IF(AND(INDEX(C_HRS,MATCH(1,INDEX((C_SN=A838)*(C_WT=D838),0),0))&gt;0,INDEX(C_TL,MATCH(1,INDEX((C_SN=A838)*(C_WT=D838),0),0))&gt;0),INDEX(C_TL,MATCH(1,INDEX((C_SN=A838)*(C_WT=D838),0),0))/INDEX(C_HRS,MATCH(1,INDEX((C_SN=A838)*(C_WT=D838),0),0)),"NULL"),"NULL")</f>
        <v>NULL</v>
      </c>
      <c r="O838" t="str">
        <f t="shared" ref="O838:O901" si="180">IF(M838="NO",IF(ISNUMBER(N838),ROUNDUP(H838/(N838*(F838-B838)*24),0),"CANNOT ESTIMATE - NO RATE"),"")</f>
        <v/>
      </c>
      <c r="P838" t="str">
        <f t="shared" ref="P838:P901" si="181">IF(ISNUMBER(O838),MAX(0,O838-I838),O838)</f>
        <v/>
      </c>
      <c r="Q838" s="10" t="s">
        <v>155</v>
      </c>
      <c r="R838" s="10"/>
      <c r="S838" s="16">
        <v>0</v>
      </c>
      <c r="T838" s="13"/>
      <c r="U838" s="14"/>
      <c r="V838" s="11"/>
      <c r="W838" s="10" t="s">
        <v>155</v>
      </c>
      <c r="X838" s="29"/>
      <c r="AA838" t="s">
        <v>331</v>
      </c>
      <c r="AB838">
        <v>0</v>
      </c>
      <c r="AI838" t="s">
        <v>155</v>
      </c>
      <c r="AQ838" t="s">
        <v>155</v>
      </c>
      <c r="AR838" t="s">
        <v>333</v>
      </c>
    </row>
    <row r="839" spans="1:44" ht="15" customHeight="1" x14ac:dyDescent="0.35">
      <c r="A839">
        <v>5</v>
      </c>
      <c r="B839" s="26">
        <f t="shared" si="169"/>
        <v>46273.71875</v>
      </c>
      <c r="C839" t="s">
        <v>48</v>
      </c>
      <c r="D839">
        <v>6</v>
      </c>
      <c r="E839" s="26">
        <f t="shared" si="170"/>
        <v>46273.833333333343</v>
      </c>
      <c r="F839" s="26">
        <f t="shared" si="171"/>
        <v>46273.812500000007</v>
      </c>
      <c r="G839">
        <f t="shared" si="172"/>
        <v>0</v>
      </c>
      <c r="H839">
        <f t="shared" si="173"/>
        <v>0</v>
      </c>
      <c r="I839" s="27">
        <f t="shared" si="174"/>
        <v>0</v>
      </c>
      <c r="J839" s="28" t="str">
        <f t="shared" si="175"/>
        <v>NULL</v>
      </c>
      <c r="K839" s="29" t="str">
        <f t="shared" si="176"/>
        <v/>
      </c>
      <c r="L839" s="26" t="str">
        <f t="shared" si="177"/>
        <v/>
      </c>
      <c r="M839" t="str">
        <f t="shared" si="178"/>
        <v/>
      </c>
      <c r="N839" s="28" t="str">
        <f t="shared" si="179"/>
        <v>NULL</v>
      </c>
      <c r="O839" t="str">
        <f t="shared" si="180"/>
        <v/>
      </c>
      <c r="P839" t="str">
        <f t="shared" si="181"/>
        <v/>
      </c>
      <c r="Q839" s="10"/>
      <c r="R839" s="10"/>
      <c r="S839" s="16">
        <v>0</v>
      </c>
      <c r="T839" s="13"/>
      <c r="U839" s="14"/>
      <c r="V839" s="11"/>
      <c r="W839" s="10"/>
      <c r="X839" s="29"/>
      <c r="AA839" t="s">
        <v>331</v>
      </c>
      <c r="AB839">
        <v>0</v>
      </c>
      <c r="AR839" t="s">
        <v>333</v>
      </c>
    </row>
    <row r="840" spans="1:44" ht="15" customHeight="1" x14ac:dyDescent="0.35">
      <c r="A840">
        <v>5</v>
      </c>
      <c r="B840" s="26">
        <f t="shared" si="169"/>
        <v>46273.71875</v>
      </c>
      <c r="C840" t="s">
        <v>49</v>
      </c>
      <c r="D840">
        <v>1</v>
      </c>
      <c r="E840" s="26">
        <f t="shared" si="170"/>
        <v>46273.833333333343</v>
      </c>
      <c r="F840" s="26">
        <f t="shared" si="171"/>
        <v>46273.812500000007</v>
      </c>
      <c r="G840">
        <f t="shared" si="172"/>
        <v>0</v>
      </c>
      <c r="H840">
        <f t="shared" si="173"/>
        <v>16</v>
      </c>
      <c r="I840" s="27">
        <f t="shared" si="174"/>
        <v>3</v>
      </c>
      <c r="J840" s="28">
        <f t="shared" si="175"/>
        <v>131.37779311534811</v>
      </c>
      <c r="K840" s="29" t="str">
        <f t="shared" si="176"/>
        <v/>
      </c>
      <c r="L840" s="26" t="str">
        <f t="shared" si="177"/>
        <v/>
      </c>
      <c r="M840" t="str">
        <f t="shared" si="178"/>
        <v/>
      </c>
      <c r="N840" s="28">
        <f t="shared" si="179"/>
        <v>43.792597705116037</v>
      </c>
      <c r="O840" t="str">
        <f t="shared" si="180"/>
        <v/>
      </c>
      <c r="P840" t="str">
        <f t="shared" si="181"/>
        <v/>
      </c>
      <c r="Q840" s="10"/>
      <c r="R840" s="10"/>
      <c r="S840" s="16">
        <v>3</v>
      </c>
      <c r="T840" s="13">
        <v>131.37779311534811</v>
      </c>
      <c r="U840" s="14"/>
      <c r="V840" s="11"/>
      <c r="W840" s="10"/>
      <c r="X840" s="29"/>
      <c r="Z840" t="s">
        <v>335</v>
      </c>
      <c r="AA840" t="s">
        <v>331</v>
      </c>
      <c r="AB840">
        <v>3</v>
      </c>
      <c r="AC840">
        <v>38.360655737704917</v>
      </c>
      <c r="AD840">
        <v>278.05582290664103</v>
      </c>
      <c r="AL840">
        <v>38.360655737704917</v>
      </c>
      <c r="AM840">
        <v>278.05582290664103</v>
      </c>
      <c r="AR840" t="s">
        <v>334</v>
      </c>
    </row>
    <row r="841" spans="1:44" ht="15" customHeight="1" x14ac:dyDescent="0.35">
      <c r="A841">
        <v>5</v>
      </c>
      <c r="B841" s="26">
        <f t="shared" si="169"/>
        <v>46273.71875</v>
      </c>
      <c r="C841" t="s">
        <v>49</v>
      </c>
      <c r="D841">
        <v>2</v>
      </c>
      <c r="E841" s="26">
        <f t="shared" si="170"/>
        <v>46273.833333333343</v>
      </c>
      <c r="F841" s="26">
        <f t="shared" si="171"/>
        <v>46273.812500000007</v>
      </c>
      <c r="G841">
        <f t="shared" si="172"/>
        <v>1</v>
      </c>
      <c r="H841">
        <f t="shared" si="173"/>
        <v>9</v>
      </c>
      <c r="I841" s="27">
        <f t="shared" si="174"/>
        <v>1</v>
      </c>
      <c r="J841" s="28">
        <f t="shared" si="175"/>
        <v>0</v>
      </c>
      <c r="K841" s="29" t="str">
        <f t="shared" si="176"/>
        <v>NULL</v>
      </c>
      <c r="L841" s="26" t="str">
        <f t="shared" si="177"/>
        <v/>
      </c>
      <c r="M841" t="str">
        <f t="shared" si="178"/>
        <v>UNKNOWN - NO RATE</v>
      </c>
      <c r="N841" s="28" t="str">
        <f t="shared" si="179"/>
        <v>NULL</v>
      </c>
      <c r="O841" t="str">
        <f t="shared" si="180"/>
        <v/>
      </c>
      <c r="P841" t="str">
        <f t="shared" si="181"/>
        <v/>
      </c>
      <c r="Q841" s="10" t="s">
        <v>155</v>
      </c>
      <c r="R841" s="10"/>
      <c r="S841" s="16">
        <v>1</v>
      </c>
      <c r="T841" s="13">
        <v>0</v>
      </c>
      <c r="U841" s="14"/>
      <c r="V841" s="11"/>
      <c r="W841" s="10" t="s">
        <v>155</v>
      </c>
      <c r="X841" s="29"/>
      <c r="AA841" t="s">
        <v>331</v>
      </c>
      <c r="AB841">
        <v>0</v>
      </c>
      <c r="AI841" t="s">
        <v>155</v>
      </c>
      <c r="AQ841" t="s">
        <v>155</v>
      </c>
      <c r="AR841" t="s">
        <v>333</v>
      </c>
    </row>
    <row r="842" spans="1:44" ht="15" customHeight="1" x14ac:dyDescent="0.35">
      <c r="A842">
        <v>5</v>
      </c>
      <c r="B842" s="26">
        <f t="shared" si="169"/>
        <v>46273.71875</v>
      </c>
      <c r="C842" t="s">
        <v>49</v>
      </c>
      <c r="D842">
        <v>3</v>
      </c>
      <c r="E842" s="26">
        <f t="shared" si="170"/>
        <v>46273.833333333343</v>
      </c>
      <c r="F842" s="26">
        <f t="shared" si="171"/>
        <v>46273.812500000007</v>
      </c>
      <c r="G842">
        <f t="shared" si="172"/>
        <v>4</v>
      </c>
      <c r="H842">
        <f t="shared" si="173"/>
        <v>11</v>
      </c>
      <c r="I842" s="27">
        <f t="shared" si="174"/>
        <v>0</v>
      </c>
      <c r="J842" s="28" t="str">
        <f t="shared" si="175"/>
        <v>NULL</v>
      </c>
      <c r="K842" s="29" t="str">
        <f t="shared" si="176"/>
        <v>NULL</v>
      </c>
      <c r="L842" s="26" t="str">
        <f t="shared" si="177"/>
        <v/>
      </c>
      <c r="M842" t="str">
        <f t="shared" si="178"/>
        <v>UNKNOWN - NO RATE</v>
      </c>
      <c r="N842" s="28" t="str">
        <f t="shared" si="179"/>
        <v>NULL</v>
      </c>
      <c r="O842" t="str">
        <f t="shared" si="180"/>
        <v/>
      </c>
      <c r="P842" t="str">
        <f t="shared" si="181"/>
        <v/>
      </c>
      <c r="Q842" s="10" t="s">
        <v>155</v>
      </c>
      <c r="R842" s="10"/>
      <c r="S842" s="16">
        <v>0</v>
      </c>
      <c r="T842" s="13"/>
      <c r="U842" s="14"/>
      <c r="V842" s="11"/>
      <c r="W842" s="10" t="s">
        <v>155</v>
      </c>
      <c r="X842" s="29"/>
      <c r="AA842" t="s">
        <v>331</v>
      </c>
      <c r="AB842">
        <v>0</v>
      </c>
      <c r="AI842" t="s">
        <v>155</v>
      </c>
      <c r="AQ842" t="s">
        <v>155</v>
      </c>
      <c r="AR842" t="s">
        <v>333</v>
      </c>
    </row>
    <row r="843" spans="1:44" ht="15" customHeight="1" x14ac:dyDescent="0.35">
      <c r="A843">
        <v>5</v>
      </c>
      <c r="B843" s="26">
        <f t="shared" si="169"/>
        <v>46273.71875</v>
      </c>
      <c r="C843" t="s">
        <v>49</v>
      </c>
      <c r="D843">
        <v>4</v>
      </c>
      <c r="E843" s="26">
        <f t="shared" si="170"/>
        <v>46273.833333333343</v>
      </c>
      <c r="F843" s="26">
        <f t="shared" si="171"/>
        <v>46273.812500000007</v>
      </c>
      <c r="G843">
        <f t="shared" si="172"/>
        <v>2</v>
      </c>
      <c r="H843">
        <f t="shared" si="173"/>
        <v>14</v>
      </c>
      <c r="I843" s="27">
        <f t="shared" si="174"/>
        <v>0</v>
      </c>
      <c r="J843" s="28" t="str">
        <f t="shared" si="175"/>
        <v>NULL</v>
      </c>
      <c r="K843" s="29" t="str">
        <f t="shared" si="176"/>
        <v>NULL</v>
      </c>
      <c r="L843" s="26" t="str">
        <f t="shared" si="177"/>
        <v/>
      </c>
      <c r="M843" t="str">
        <f t="shared" si="178"/>
        <v>UNKNOWN - NO RATE</v>
      </c>
      <c r="N843" s="28" t="str">
        <f t="shared" si="179"/>
        <v>NULL</v>
      </c>
      <c r="O843" t="str">
        <f t="shared" si="180"/>
        <v/>
      </c>
      <c r="P843" t="str">
        <f t="shared" si="181"/>
        <v/>
      </c>
      <c r="Q843" s="10" t="s">
        <v>155</v>
      </c>
      <c r="R843" s="10"/>
      <c r="S843" s="16">
        <v>0</v>
      </c>
      <c r="T843" s="13"/>
      <c r="U843" s="14"/>
      <c r="V843" s="11"/>
      <c r="W843" s="10" t="s">
        <v>155</v>
      </c>
      <c r="X843" s="29"/>
      <c r="AA843" t="s">
        <v>331</v>
      </c>
      <c r="AB843">
        <v>0</v>
      </c>
      <c r="AI843" t="s">
        <v>155</v>
      </c>
      <c r="AQ843" t="s">
        <v>155</v>
      </c>
      <c r="AR843" t="s">
        <v>333</v>
      </c>
    </row>
    <row r="844" spans="1:44" ht="15" customHeight="1" x14ac:dyDescent="0.35">
      <c r="A844">
        <v>5</v>
      </c>
      <c r="B844" s="26">
        <f t="shared" si="169"/>
        <v>46273.71875</v>
      </c>
      <c r="C844" t="s">
        <v>49</v>
      </c>
      <c r="D844">
        <v>5</v>
      </c>
      <c r="E844" s="26">
        <f t="shared" si="170"/>
        <v>46273.833333333343</v>
      </c>
      <c r="F844" s="26">
        <f t="shared" si="171"/>
        <v>46273.812500000007</v>
      </c>
      <c r="G844">
        <f t="shared" si="172"/>
        <v>2</v>
      </c>
      <c r="H844">
        <f t="shared" si="173"/>
        <v>7</v>
      </c>
      <c r="I844" s="27">
        <f t="shared" si="174"/>
        <v>0</v>
      </c>
      <c r="J844" s="28" t="str">
        <f t="shared" si="175"/>
        <v>NULL</v>
      </c>
      <c r="K844" s="29" t="str">
        <f t="shared" si="176"/>
        <v>NULL</v>
      </c>
      <c r="L844" s="26" t="str">
        <f t="shared" si="177"/>
        <v/>
      </c>
      <c r="M844" t="str">
        <f t="shared" si="178"/>
        <v>UNKNOWN - NO RATE</v>
      </c>
      <c r="N844" s="28" t="str">
        <f t="shared" si="179"/>
        <v>NULL</v>
      </c>
      <c r="O844" t="str">
        <f t="shared" si="180"/>
        <v/>
      </c>
      <c r="P844" t="str">
        <f t="shared" si="181"/>
        <v/>
      </c>
      <c r="Q844" s="10" t="s">
        <v>155</v>
      </c>
      <c r="R844" s="10"/>
      <c r="S844" s="16">
        <v>0</v>
      </c>
      <c r="T844" s="13"/>
      <c r="U844" s="14"/>
      <c r="V844" s="11"/>
      <c r="W844" s="10" t="s">
        <v>155</v>
      </c>
      <c r="X844" s="29"/>
      <c r="AA844" t="s">
        <v>331</v>
      </c>
      <c r="AB844">
        <v>0</v>
      </c>
      <c r="AI844" t="s">
        <v>155</v>
      </c>
      <c r="AQ844" t="s">
        <v>155</v>
      </c>
      <c r="AR844" t="s">
        <v>333</v>
      </c>
    </row>
    <row r="845" spans="1:44" ht="15" customHeight="1" x14ac:dyDescent="0.35">
      <c r="A845">
        <v>5</v>
      </c>
      <c r="B845" s="26">
        <f t="shared" si="169"/>
        <v>46273.71875</v>
      </c>
      <c r="C845" t="s">
        <v>49</v>
      </c>
      <c r="D845">
        <v>6</v>
      </c>
      <c r="E845" s="26">
        <f t="shared" si="170"/>
        <v>46273.833333333343</v>
      </c>
      <c r="F845" s="26">
        <f t="shared" si="171"/>
        <v>46273.812500000007</v>
      </c>
      <c r="G845">
        <f t="shared" si="172"/>
        <v>0</v>
      </c>
      <c r="H845">
        <f t="shared" si="173"/>
        <v>0</v>
      </c>
      <c r="I845" s="27">
        <f t="shared" si="174"/>
        <v>0</v>
      </c>
      <c r="J845" s="28" t="str">
        <f t="shared" si="175"/>
        <v>NULL</v>
      </c>
      <c r="K845" s="29" t="str">
        <f t="shared" si="176"/>
        <v/>
      </c>
      <c r="L845" s="26" t="str">
        <f t="shared" si="177"/>
        <v/>
      </c>
      <c r="M845" t="str">
        <f t="shared" si="178"/>
        <v/>
      </c>
      <c r="N845" s="28" t="str">
        <f t="shared" si="179"/>
        <v>NULL</v>
      </c>
      <c r="O845" t="str">
        <f t="shared" si="180"/>
        <v/>
      </c>
      <c r="P845" t="str">
        <f t="shared" si="181"/>
        <v/>
      </c>
      <c r="Q845" s="10"/>
      <c r="R845" s="10"/>
      <c r="S845" s="16">
        <v>0</v>
      </c>
      <c r="T845" s="13"/>
      <c r="U845" s="14"/>
      <c r="V845" s="11"/>
      <c r="W845" s="10"/>
      <c r="X845" s="29"/>
      <c r="AA845" t="s">
        <v>331</v>
      </c>
      <c r="AB845">
        <v>0</v>
      </c>
      <c r="AR845" t="s">
        <v>333</v>
      </c>
    </row>
    <row r="846" spans="1:44" ht="15" customHeight="1" x14ac:dyDescent="0.35">
      <c r="A846">
        <v>5</v>
      </c>
      <c r="B846" s="26">
        <f t="shared" si="169"/>
        <v>46273.71875</v>
      </c>
      <c r="C846" t="s">
        <v>50</v>
      </c>
      <c r="D846">
        <v>1</v>
      </c>
      <c r="E846" s="26">
        <f t="shared" si="170"/>
        <v>46273.833333333343</v>
      </c>
      <c r="F846" s="26">
        <f t="shared" si="171"/>
        <v>46273.812500000007</v>
      </c>
      <c r="G846">
        <f t="shared" si="172"/>
        <v>0</v>
      </c>
      <c r="H846">
        <f t="shared" si="173"/>
        <v>16</v>
      </c>
      <c r="I846" s="27">
        <f t="shared" si="174"/>
        <v>3</v>
      </c>
      <c r="J846" s="28">
        <f t="shared" si="175"/>
        <v>131.37779311534811</v>
      </c>
      <c r="K846" s="29" t="str">
        <f t="shared" si="176"/>
        <v/>
      </c>
      <c r="L846" s="26" t="str">
        <f t="shared" si="177"/>
        <v/>
      </c>
      <c r="M846" t="str">
        <f t="shared" si="178"/>
        <v/>
      </c>
      <c r="N846" s="28">
        <f t="shared" si="179"/>
        <v>43.792597705116037</v>
      </c>
      <c r="O846" t="str">
        <f t="shared" si="180"/>
        <v/>
      </c>
      <c r="P846" t="str">
        <f t="shared" si="181"/>
        <v/>
      </c>
      <c r="Q846" s="10"/>
      <c r="R846" s="10"/>
      <c r="S846" s="16">
        <v>3</v>
      </c>
      <c r="T846" s="13">
        <v>131.37779311534811</v>
      </c>
      <c r="U846" s="14"/>
      <c r="V846" s="11"/>
      <c r="W846" s="10"/>
      <c r="X846" s="29"/>
      <c r="Z846" t="s">
        <v>335</v>
      </c>
      <c r="AA846" t="s">
        <v>331</v>
      </c>
      <c r="AB846">
        <v>3</v>
      </c>
      <c r="AC846">
        <v>38.360655737704917</v>
      </c>
      <c r="AD846">
        <v>278.05582290664103</v>
      </c>
      <c r="AL846">
        <v>38.360655737704917</v>
      </c>
      <c r="AM846">
        <v>278.05582290664103</v>
      </c>
      <c r="AR846" t="s">
        <v>334</v>
      </c>
    </row>
    <row r="847" spans="1:44" ht="15" customHeight="1" x14ac:dyDescent="0.35">
      <c r="A847">
        <v>5</v>
      </c>
      <c r="B847" s="26">
        <f t="shared" si="169"/>
        <v>46273.71875</v>
      </c>
      <c r="C847" t="s">
        <v>50</v>
      </c>
      <c r="D847">
        <v>2</v>
      </c>
      <c r="E847" s="26">
        <f t="shared" si="170"/>
        <v>46273.833333333343</v>
      </c>
      <c r="F847" s="26">
        <f t="shared" si="171"/>
        <v>46273.812500000007</v>
      </c>
      <c r="G847">
        <f t="shared" si="172"/>
        <v>0</v>
      </c>
      <c r="H847">
        <f t="shared" si="173"/>
        <v>9</v>
      </c>
      <c r="I847" s="27">
        <f t="shared" si="174"/>
        <v>1</v>
      </c>
      <c r="J847" s="28">
        <f t="shared" si="175"/>
        <v>0</v>
      </c>
      <c r="K847" s="29" t="str">
        <f t="shared" si="176"/>
        <v/>
      </c>
      <c r="L847" s="26" t="str">
        <f t="shared" si="177"/>
        <v/>
      </c>
      <c r="M847" t="str">
        <f t="shared" si="178"/>
        <v/>
      </c>
      <c r="N847" s="28" t="str">
        <f t="shared" si="179"/>
        <v>NULL</v>
      </c>
      <c r="O847" t="str">
        <f t="shared" si="180"/>
        <v/>
      </c>
      <c r="P847" t="str">
        <f t="shared" si="181"/>
        <v/>
      </c>
      <c r="Q847" s="10"/>
      <c r="R847" s="10"/>
      <c r="S847" s="16">
        <v>1</v>
      </c>
      <c r="T847" s="13">
        <v>0</v>
      </c>
      <c r="U847" s="14"/>
      <c r="V847" s="11"/>
      <c r="W847" s="10"/>
      <c r="X847" s="29"/>
      <c r="AA847" t="s">
        <v>331</v>
      </c>
      <c r="AB847">
        <v>0</v>
      </c>
      <c r="AR847" t="s">
        <v>333</v>
      </c>
    </row>
    <row r="848" spans="1:44" ht="15" customHeight="1" x14ac:dyDescent="0.35">
      <c r="A848">
        <v>5</v>
      </c>
      <c r="B848" s="26">
        <f t="shared" si="169"/>
        <v>46273.71875</v>
      </c>
      <c r="C848" t="s">
        <v>50</v>
      </c>
      <c r="D848">
        <v>3</v>
      </c>
      <c r="E848" s="26">
        <f t="shared" si="170"/>
        <v>46273.833333333343</v>
      </c>
      <c r="F848" s="26">
        <f t="shared" si="171"/>
        <v>46273.812500000007</v>
      </c>
      <c r="G848">
        <f t="shared" si="172"/>
        <v>0</v>
      </c>
      <c r="H848">
        <f t="shared" si="173"/>
        <v>11</v>
      </c>
      <c r="I848" s="27">
        <f t="shared" si="174"/>
        <v>0</v>
      </c>
      <c r="J848" s="28" t="str">
        <f t="shared" si="175"/>
        <v>NULL</v>
      </c>
      <c r="K848" s="29" t="str">
        <f t="shared" si="176"/>
        <v/>
      </c>
      <c r="L848" s="26" t="str">
        <f t="shared" si="177"/>
        <v/>
      </c>
      <c r="M848" t="str">
        <f t="shared" si="178"/>
        <v/>
      </c>
      <c r="N848" s="28" t="str">
        <f t="shared" si="179"/>
        <v>NULL</v>
      </c>
      <c r="O848" t="str">
        <f t="shared" si="180"/>
        <v/>
      </c>
      <c r="P848" t="str">
        <f t="shared" si="181"/>
        <v/>
      </c>
      <c r="Q848" s="10"/>
      <c r="R848" s="10"/>
      <c r="S848" s="16">
        <v>0</v>
      </c>
      <c r="T848" s="13"/>
      <c r="U848" s="14"/>
      <c r="V848" s="11"/>
      <c r="W848" s="10"/>
      <c r="X848" s="29"/>
      <c r="AA848" t="s">
        <v>331</v>
      </c>
      <c r="AB848">
        <v>0</v>
      </c>
      <c r="AR848" t="s">
        <v>333</v>
      </c>
    </row>
    <row r="849" spans="1:44" ht="15" customHeight="1" x14ac:dyDescent="0.35">
      <c r="A849">
        <v>5</v>
      </c>
      <c r="B849" s="26">
        <f t="shared" si="169"/>
        <v>46273.71875</v>
      </c>
      <c r="C849" t="s">
        <v>50</v>
      </c>
      <c r="D849">
        <v>4</v>
      </c>
      <c r="E849" s="26">
        <f t="shared" si="170"/>
        <v>46273.833333333343</v>
      </c>
      <c r="F849" s="26">
        <f t="shared" si="171"/>
        <v>46273.812500000007</v>
      </c>
      <c r="G849">
        <f t="shared" si="172"/>
        <v>1</v>
      </c>
      <c r="H849">
        <f t="shared" si="173"/>
        <v>14</v>
      </c>
      <c r="I849" s="27">
        <f t="shared" si="174"/>
        <v>0</v>
      </c>
      <c r="J849" s="28" t="str">
        <f t="shared" si="175"/>
        <v>NULL</v>
      </c>
      <c r="K849" s="29" t="str">
        <f t="shared" si="176"/>
        <v>NULL</v>
      </c>
      <c r="L849" s="26" t="str">
        <f t="shared" si="177"/>
        <v/>
      </c>
      <c r="M849" t="str">
        <f t="shared" si="178"/>
        <v>UNKNOWN - NO RATE</v>
      </c>
      <c r="N849" s="28" t="str">
        <f t="shared" si="179"/>
        <v>NULL</v>
      </c>
      <c r="O849" t="str">
        <f t="shared" si="180"/>
        <v/>
      </c>
      <c r="P849" t="str">
        <f t="shared" si="181"/>
        <v/>
      </c>
      <c r="Q849" s="10" t="s">
        <v>155</v>
      </c>
      <c r="R849" s="10"/>
      <c r="S849" s="16">
        <v>0</v>
      </c>
      <c r="T849" s="13"/>
      <c r="U849" s="14"/>
      <c r="V849" s="11"/>
      <c r="W849" s="10" t="s">
        <v>155</v>
      </c>
      <c r="X849" s="29"/>
      <c r="AA849" t="s">
        <v>331</v>
      </c>
      <c r="AB849">
        <v>0</v>
      </c>
      <c r="AI849" t="s">
        <v>155</v>
      </c>
      <c r="AQ849" t="s">
        <v>155</v>
      </c>
      <c r="AR849" t="s">
        <v>333</v>
      </c>
    </row>
    <row r="850" spans="1:44" ht="15" customHeight="1" x14ac:dyDescent="0.35">
      <c r="A850">
        <v>5</v>
      </c>
      <c r="B850" s="26">
        <f t="shared" si="169"/>
        <v>46273.71875</v>
      </c>
      <c r="C850" t="s">
        <v>50</v>
      </c>
      <c r="D850">
        <v>5</v>
      </c>
      <c r="E850" s="26">
        <f t="shared" si="170"/>
        <v>46273.833333333343</v>
      </c>
      <c r="F850" s="26">
        <f t="shared" si="171"/>
        <v>46273.812500000007</v>
      </c>
      <c r="G850">
        <f t="shared" si="172"/>
        <v>1</v>
      </c>
      <c r="H850">
        <f t="shared" si="173"/>
        <v>7</v>
      </c>
      <c r="I850" s="27">
        <f t="shared" si="174"/>
        <v>0</v>
      </c>
      <c r="J850" s="28" t="str">
        <f t="shared" si="175"/>
        <v>NULL</v>
      </c>
      <c r="K850" s="29" t="str">
        <f t="shared" si="176"/>
        <v>NULL</v>
      </c>
      <c r="L850" s="26" t="str">
        <f t="shared" si="177"/>
        <v/>
      </c>
      <c r="M850" t="str">
        <f t="shared" si="178"/>
        <v>UNKNOWN - NO RATE</v>
      </c>
      <c r="N850" s="28" t="str">
        <f t="shared" si="179"/>
        <v>NULL</v>
      </c>
      <c r="O850" t="str">
        <f t="shared" si="180"/>
        <v/>
      </c>
      <c r="P850" t="str">
        <f t="shared" si="181"/>
        <v/>
      </c>
      <c r="Q850" s="10" t="s">
        <v>155</v>
      </c>
      <c r="R850" s="10"/>
      <c r="S850" s="16">
        <v>0</v>
      </c>
      <c r="T850" s="13"/>
      <c r="U850" s="14"/>
      <c r="V850" s="11"/>
      <c r="W850" s="10" t="s">
        <v>155</v>
      </c>
      <c r="X850" s="29"/>
      <c r="AA850" t="s">
        <v>331</v>
      </c>
      <c r="AB850">
        <v>0</v>
      </c>
      <c r="AI850" t="s">
        <v>155</v>
      </c>
      <c r="AQ850" t="s">
        <v>155</v>
      </c>
      <c r="AR850" t="s">
        <v>333</v>
      </c>
    </row>
    <row r="851" spans="1:44" ht="15" customHeight="1" x14ac:dyDescent="0.35">
      <c r="A851">
        <v>5</v>
      </c>
      <c r="B851" s="26">
        <f t="shared" si="169"/>
        <v>46273.71875</v>
      </c>
      <c r="C851" t="s">
        <v>50</v>
      </c>
      <c r="D851">
        <v>6</v>
      </c>
      <c r="E851" s="26">
        <f t="shared" si="170"/>
        <v>46273.833333333343</v>
      </c>
      <c r="F851" s="26">
        <f t="shared" si="171"/>
        <v>46273.812500000007</v>
      </c>
      <c r="G851">
        <f t="shared" si="172"/>
        <v>0</v>
      </c>
      <c r="H851">
        <f t="shared" si="173"/>
        <v>0</v>
      </c>
      <c r="I851" s="27">
        <f t="shared" si="174"/>
        <v>0</v>
      </c>
      <c r="J851" s="28" t="str">
        <f t="shared" si="175"/>
        <v>NULL</v>
      </c>
      <c r="K851" s="29" t="str">
        <f t="shared" si="176"/>
        <v/>
      </c>
      <c r="L851" s="26" t="str">
        <f t="shared" si="177"/>
        <v/>
      </c>
      <c r="M851" t="str">
        <f t="shared" si="178"/>
        <v/>
      </c>
      <c r="N851" s="28" t="str">
        <f t="shared" si="179"/>
        <v>NULL</v>
      </c>
      <c r="O851" t="str">
        <f t="shared" si="180"/>
        <v/>
      </c>
      <c r="P851" t="str">
        <f t="shared" si="181"/>
        <v/>
      </c>
      <c r="Q851" s="10"/>
      <c r="R851" s="10"/>
      <c r="S851" s="16">
        <v>0</v>
      </c>
      <c r="T851" s="13"/>
      <c r="U851" s="14"/>
      <c r="V851" s="11"/>
      <c r="W851" s="10"/>
      <c r="X851" s="29"/>
      <c r="AA851" t="s">
        <v>331</v>
      </c>
      <c r="AB851">
        <v>0</v>
      </c>
      <c r="AR851" t="s">
        <v>333</v>
      </c>
    </row>
    <row r="852" spans="1:44" ht="15" customHeight="1" x14ac:dyDescent="0.35">
      <c r="A852">
        <v>5</v>
      </c>
      <c r="B852" s="26">
        <f t="shared" si="169"/>
        <v>46273.71875</v>
      </c>
      <c r="C852" t="s">
        <v>51</v>
      </c>
      <c r="D852">
        <v>1</v>
      </c>
      <c r="E852" s="26">
        <f t="shared" si="170"/>
        <v>46273.833333333343</v>
      </c>
      <c r="F852" s="26">
        <f t="shared" si="171"/>
        <v>46273.812500000007</v>
      </c>
      <c r="G852">
        <f t="shared" si="172"/>
        <v>0</v>
      </c>
      <c r="H852">
        <f t="shared" si="173"/>
        <v>16</v>
      </c>
      <c r="I852" s="27">
        <f t="shared" si="174"/>
        <v>3</v>
      </c>
      <c r="J852" s="28">
        <f t="shared" si="175"/>
        <v>131.37779311534811</v>
      </c>
      <c r="K852" s="29" t="str">
        <f t="shared" si="176"/>
        <v/>
      </c>
      <c r="L852" s="26" t="str">
        <f t="shared" si="177"/>
        <v/>
      </c>
      <c r="M852" t="str">
        <f t="shared" si="178"/>
        <v/>
      </c>
      <c r="N852" s="28">
        <f t="shared" si="179"/>
        <v>43.792597705116037</v>
      </c>
      <c r="O852" t="str">
        <f t="shared" si="180"/>
        <v/>
      </c>
      <c r="P852" t="str">
        <f t="shared" si="181"/>
        <v/>
      </c>
      <c r="Q852" s="10"/>
      <c r="R852" s="10"/>
      <c r="S852" s="16">
        <v>3</v>
      </c>
      <c r="T852" s="13">
        <v>131.37779311534811</v>
      </c>
      <c r="U852" s="14"/>
      <c r="V852" s="11"/>
      <c r="W852" s="10"/>
      <c r="X852" s="29"/>
      <c r="Z852" t="s">
        <v>335</v>
      </c>
      <c r="AA852" t="s">
        <v>331</v>
      </c>
      <c r="AB852">
        <v>3</v>
      </c>
      <c r="AC852">
        <v>38.360655737704917</v>
      </c>
      <c r="AD852">
        <v>278.05582290664103</v>
      </c>
      <c r="AL852">
        <v>38.360655737704917</v>
      </c>
      <c r="AM852">
        <v>278.05582290664103</v>
      </c>
      <c r="AR852" t="s">
        <v>334</v>
      </c>
    </row>
    <row r="853" spans="1:44" ht="15" customHeight="1" x14ac:dyDescent="0.35">
      <c r="A853">
        <v>5</v>
      </c>
      <c r="B853" s="26">
        <f t="shared" si="169"/>
        <v>46273.71875</v>
      </c>
      <c r="C853" t="s">
        <v>51</v>
      </c>
      <c r="D853">
        <v>2</v>
      </c>
      <c r="E853" s="26">
        <f t="shared" si="170"/>
        <v>46273.833333333343</v>
      </c>
      <c r="F853" s="26">
        <f t="shared" si="171"/>
        <v>46273.812500000007</v>
      </c>
      <c r="G853">
        <f t="shared" si="172"/>
        <v>1</v>
      </c>
      <c r="H853">
        <f t="shared" si="173"/>
        <v>9</v>
      </c>
      <c r="I853" s="27">
        <f t="shared" si="174"/>
        <v>1</v>
      </c>
      <c r="J853" s="28">
        <f t="shared" si="175"/>
        <v>0</v>
      </c>
      <c r="K853" s="29" t="str">
        <f t="shared" si="176"/>
        <v>NULL</v>
      </c>
      <c r="L853" s="26" t="str">
        <f t="shared" si="177"/>
        <v/>
      </c>
      <c r="M853" t="str">
        <f t="shared" si="178"/>
        <v>UNKNOWN - NO RATE</v>
      </c>
      <c r="N853" s="28" t="str">
        <f t="shared" si="179"/>
        <v>NULL</v>
      </c>
      <c r="O853" t="str">
        <f t="shared" si="180"/>
        <v/>
      </c>
      <c r="P853" t="str">
        <f t="shared" si="181"/>
        <v/>
      </c>
      <c r="Q853" s="10" t="s">
        <v>155</v>
      </c>
      <c r="R853" s="10"/>
      <c r="S853" s="16">
        <v>1</v>
      </c>
      <c r="T853" s="13">
        <v>0</v>
      </c>
      <c r="U853" s="14"/>
      <c r="V853" s="11"/>
      <c r="W853" s="10" t="s">
        <v>155</v>
      </c>
      <c r="X853" s="29"/>
      <c r="AA853" t="s">
        <v>331</v>
      </c>
      <c r="AB853">
        <v>0</v>
      </c>
      <c r="AI853" t="s">
        <v>155</v>
      </c>
      <c r="AQ853" t="s">
        <v>155</v>
      </c>
      <c r="AR853" t="s">
        <v>333</v>
      </c>
    </row>
    <row r="854" spans="1:44" ht="15" customHeight="1" x14ac:dyDescent="0.35">
      <c r="A854">
        <v>5</v>
      </c>
      <c r="B854" s="26">
        <f t="shared" si="169"/>
        <v>46273.71875</v>
      </c>
      <c r="C854" t="s">
        <v>51</v>
      </c>
      <c r="D854">
        <v>3</v>
      </c>
      <c r="E854" s="26">
        <f t="shared" si="170"/>
        <v>46273.833333333343</v>
      </c>
      <c r="F854" s="26">
        <f t="shared" si="171"/>
        <v>46273.812500000007</v>
      </c>
      <c r="G854">
        <f t="shared" si="172"/>
        <v>6</v>
      </c>
      <c r="H854">
        <f t="shared" si="173"/>
        <v>11</v>
      </c>
      <c r="I854" s="27">
        <f t="shared" si="174"/>
        <v>0</v>
      </c>
      <c r="J854" s="28" t="str">
        <f t="shared" si="175"/>
        <v>NULL</v>
      </c>
      <c r="K854" s="29" t="str">
        <f t="shared" si="176"/>
        <v>NULL</v>
      </c>
      <c r="L854" s="26" t="str">
        <f t="shared" si="177"/>
        <v/>
      </c>
      <c r="M854" t="str">
        <f t="shared" si="178"/>
        <v>UNKNOWN - NO RATE</v>
      </c>
      <c r="N854" s="28" t="str">
        <f t="shared" si="179"/>
        <v>NULL</v>
      </c>
      <c r="O854" t="str">
        <f t="shared" si="180"/>
        <v/>
      </c>
      <c r="P854" t="str">
        <f t="shared" si="181"/>
        <v/>
      </c>
      <c r="Q854" s="10" t="s">
        <v>155</v>
      </c>
      <c r="R854" s="10"/>
      <c r="S854" s="16">
        <v>0</v>
      </c>
      <c r="T854" s="13"/>
      <c r="U854" s="14"/>
      <c r="V854" s="11"/>
      <c r="W854" s="10" t="s">
        <v>155</v>
      </c>
      <c r="X854" s="29"/>
      <c r="AA854" t="s">
        <v>331</v>
      </c>
      <c r="AB854">
        <v>0</v>
      </c>
      <c r="AI854" t="s">
        <v>155</v>
      </c>
      <c r="AQ854" t="s">
        <v>155</v>
      </c>
      <c r="AR854" t="s">
        <v>333</v>
      </c>
    </row>
    <row r="855" spans="1:44" ht="15" customHeight="1" x14ac:dyDescent="0.35">
      <c r="A855">
        <v>5</v>
      </c>
      <c r="B855" s="26">
        <f t="shared" si="169"/>
        <v>46273.71875</v>
      </c>
      <c r="C855" t="s">
        <v>51</v>
      </c>
      <c r="D855">
        <v>4</v>
      </c>
      <c r="E855" s="26">
        <f t="shared" si="170"/>
        <v>46273.833333333343</v>
      </c>
      <c r="F855" s="26">
        <f t="shared" si="171"/>
        <v>46273.812500000007</v>
      </c>
      <c r="G855">
        <f t="shared" si="172"/>
        <v>0</v>
      </c>
      <c r="H855">
        <f t="shared" si="173"/>
        <v>14</v>
      </c>
      <c r="I855" s="27">
        <f t="shared" si="174"/>
        <v>0</v>
      </c>
      <c r="J855" s="28" t="str">
        <f t="shared" si="175"/>
        <v>NULL</v>
      </c>
      <c r="K855" s="29" t="str">
        <f t="shared" si="176"/>
        <v/>
      </c>
      <c r="L855" s="26" t="str">
        <f t="shared" si="177"/>
        <v/>
      </c>
      <c r="M855" t="str">
        <f t="shared" si="178"/>
        <v/>
      </c>
      <c r="N855" s="28" t="str">
        <f t="shared" si="179"/>
        <v>NULL</v>
      </c>
      <c r="O855" t="str">
        <f t="shared" si="180"/>
        <v/>
      </c>
      <c r="P855" t="str">
        <f t="shared" si="181"/>
        <v/>
      </c>
      <c r="Q855" s="10"/>
      <c r="R855" s="10"/>
      <c r="S855" s="16">
        <v>0</v>
      </c>
      <c r="T855" s="13"/>
      <c r="U855" s="14"/>
      <c r="V855" s="11"/>
      <c r="W855" s="10"/>
      <c r="X855" s="29"/>
      <c r="AA855" t="s">
        <v>331</v>
      </c>
      <c r="AB855">
        <v>0</v>
      </c>
      <c r="AR855" t="s">
        <v>333</v>
      </c>
    </row>
    <row r="856" spans="1:44" ht="15" customHeight="1" x14ac:dyDescent="0.35">
      <c r="A856">
        <v>5</v>
      </c>
      <c r="B856" s="26">
        <f t="shared" si="169"/>
        <v>46273.71875</v>
      </c>
      <c r="C856" t="s">
        <v>51</v>
      </c>
      <c r="D856">
        <v>5</v>
      </c>
      <c r="E856" s="26">
        <f t="shared" si="170"/>
        <v>46273.833333333343</v>
      </c>
      <c r="F856" s="26">
        <f t="shared" si="171"/>
        <v>46273.812500000007</v>
      </c>
      <c r="G856">
        <f t="shared" si="172"/>
        <v>0</v>
      </c>
      <c r="H856">
        <f t="shared" si="173"/>
        <v>7</v>
      </c>
      <c r="I856" s="27">
        <f t="shared" si="174"/>
        <v>0</v>
      </c>
      <c r="J856" s="28" t="str">
        <f t="shared" si="175"/>
        <v>NULL</v>
      </c>
      <c r="K856" s="29" t="str">
        <f t="shared" si="176"/>
        <v/>
      </c>
      <c r="L856" s="26" t="str">
        <f t="shared" si="177"/>
        <v/>
      </c>
      <c r="M856" t="str">
        <f t="shared" si="178"/>
        <v/>
      </c>
      <c r="N856" s="28" t="str">
        <f t="shared" si="179"/>
        <v>NULL</v>
      </c>
      <c r="O856" t="str">
        <f t="shared" si="180"/>
        <v/>
      </c>
      <c r="P856" t="str">
        <f t="shared" si="181"/>
        <v/>
      </c>
      <c r="Q856" s="10"/>
      <c r="R856" s="10"/>
      <c r="S856" s="16">
        <v>0</v>
      </c>
      <c r="T856" s="13"/>
      <c r="U856" s="14"/>
      <c r="V856" s="11"/>
      <c r="W856" s="10"/>
      <c r="X856" s="29"/>
      <c r="AA856" t="s">
        <v>331</v>
      </c>
      <c r="AB856">
        <v>0</v>
      </c>
      <c r="AR856" t="s">
        <v>333</v>
      </c>
    </row>
    <row r="857" spans="1:44" ht="15" customHeight="1" x14ac:dyDescent="0.35">
      <c r="A857">
        <v>5</v>
      </c>
      <c r="B857" s="26">
        <f t="shared" si="169"/>
        <v>46273.71875</v>
      </c>
      <c r="C857" t="s">
        <v>51</v>
      </c>
      <c r="D857">
        <v>6</v>
      </c>
      <c r="E857" s="26">
        <f t="shared" si="170"/>
        <v>46273.833333333343</v>
      </c>
      <c r="F857" s="26">
        <f t="shared" si="171"/>
        <v>46273.812500000007</v>
      </c>
      <c r="G857">
        <f t="shared" si="172"/>
        <v>0</v>
      </c>
      <c r="H857">
        <f t="shared" si="173"/>
        <v>0</v>
      </c>
      <c r="I857" s="27">
        <f t="shared" si="174"/>
        <v>0</v>
      </c>
      <c r="J857" s="28" t="str">
        <f t="shared" si="175"/>
        <v>NULL</v>
      </c>
      <c r="K857" s="29" t="str">
        <f t="shared" si="176"/>
        <v/>
      </c>
      <c r="L857" s="26" t="str">
        <f t="shared" si="177"/>
        <v/>
      </c>
      <c r="M857" t="str">
        <f t="shared" si="178"/>
        <v/>
      </c>
      <c r="N857" s="28" t="str">
        <f t="shared" si="179"/>
        <v>NULL</v>
      </c>
      <c r="O857" t="str">
        <f t="shared" si="180"/>
        <v/>
      </c>
      <c r="P857" t="str">
        <f t="shared" si="181"/>
        <v/>
      </c>
      <c r="Q857" s="10"/>
      <c r="R857" s="10"/>
      <c r="S857" s="16">
        <v>0</v>
      </c>
      <c r="T857" s="13"/>
      <c r="U857" s="14"/>
      <c r="V857" s="11"/>
      <c r="W857" s="10"/>
      <c r="X857" s="29"/>
      <c r="AA857" t="s">
        <v>331</v>
      </c>
      <c r="AB857">
        <v>0</v>
      </c>
      <c r="AR857" t="s">
        <v>333</v>
      </c>
    </row>
    <row r="858" spans="1:44" ht="15" customHeight="1" x14ac:dyDescent="0.35">
      <c r="A858">
        <v>5</v>
      </c>
      <c r="B858" s="26">
        <f t="shared" si="169"/>
        <v>46273.71875</v>
      </c>
      <c r="C858" t="s">
        <v>52</v>
      </c>
      <c r="D858">
        <v>1</v>
      </c>
      <c r="E858" s="26">
        <f t="shared" si="170"/>
        <v>46273.84375</v>
      </c>
      <c r="F858" s="26">
        <f t="shared" si="171"/>
        <v>46273.822916666664</v>
      </c>
      <c r="G858">
        <f t="shared" si="172"/>
        <v>0</v>
      </c>
      <c r="H858">
        <f t="shared" si="173"/>
        <v>23</v>
      </c>
      <c r="I858" s="27">
        <f t="shared" si="174"/>
        <v>3</v>
      </c>
      <c r="J858" s="28">
        <f t="shared" si="175"/>
        <v>131.37779311534811</v>
      </c>
      <c r="K858" s="29" t="str">
        <f t="shared" si="176"/>
        <v/>
      </c>
      <c r="L858" s="26" t="str">
        <f t="shared" si="177"/>
        <v/>
      </c>
      <c r="M858" t="str">
        <f t="shared" si="178"/>
        <v/>
      </c>
      <c r="N858" s="28">
        <f t="shared" si="179"/>
        <v>43.792597705116037</v>
      </c>
      <c r="O858" t="str">
        <f t="shared" si="180"/>
        <v/>
      </c>
      <c r="P858" t="str">
        <f t="shared" si="181"/>
        <v/>
      </c>
      <c r="Q858" s="10"/>
      <c r="R858" s="10"/>
      <c r="S858" s="16">
        <v>3</v>
      </c>
      <c r="T858" s="13">
        <v>131.37779311534811</v>
      </c>
      <c r="U858" s="14"/>
      <c r="V858" s="11"/>
      <c r="W858" s="10"/>
      <c r="X858" s="29"/>
      <c r="Z858" t="s">
        <v>335</v>
      </c>
      <c r="AA858" t="s">
        <v>331</v>
      </c>
      <c r="AB858">
        <v>3</v>
      </c>
      <c r="AC858">
        <v>38.360655737704917</v>
      </c>
      <c r="AD858">
        <v>278.05582290664103</v>
      </c>
      <c r="AL858">
        <v>38.360655737704917</v>
      </c>
      <c r="AM858">
        <v>278.05582290664103</v>
      </c>
      <c r="AR858" t="s">
        <v>334</v>
      </c>
    </row>
    <row r="859" spans="1:44" ht="15" customHeight="1" x14ac:dyDescent="0.35">
      <c r="A859">
        <v>5</v>
      </c>
      <c r="B859" s="26">
        <f t="shared" si="169"/>
        <v>46273.71875</v>
      </c>
      <c r="C859" t="s">
        <v>52</v>
      </c>
      <c r="D859">
        <v>2</v>
      </c>
      <c r="E859" s="26">
        <f t="shared" si="170"/>
        <v>46273.84375</v>
      </c>
      <c r="F859" s="26">
        <f t="shared" si="171"/>
        <v>46273.822916666664</v>
      </c>
      <c r="G859">
        <f t="shared" si="172"/>
        <v>1</v>
      </c>
      <c r="H859">
        <f t="shared" si="173"/>
        <v>16</v>
      </c>
      <c r="I859" s="27">
        <f t="shared" si="174"/>
        <v>1</v>
      </c>
      <c r="J859" s="28">
        <f t="shared" si="175"/>
        <v>0</v>
      </c>
      <c r="K859" s="29" t="str">
        <f t="shared" si="176"/>
        <v>NULL</v>
      </c>
      <c r="L859" s="26" t="str">
        <f t="shared" si="177"/>
        <v/>
      </c>
      <c r="M859" t="str">
        <f t="shared" si="178"/>
        <v>UNKNOWN - NO RATE</v>
      </c>
      <c r="N859" s="28" t="str">
        <f t="shared" si="179"/>
        <v>NULL</v>
      </c>
      <c r="O859" t="str">
        <f t="shared" si="180"/>
        <v/>
      </c>
      <c r="P859" t="str">
        <f t="shared" si="181"/>
        <v/>
      </c>
      <c r="Q859" s="10" t="s">
        <v>155</v>
      </c>
      <c r="R859" s="10"/>
      <c r="S859" s="16">
        <v>1</v>
      </c>
      <c r="T859" s="13">
        <v>0</v>
      </c>
      <c r="U859" s="14"/>
      <c r="V859" s="11"/>
      <c r="W859" s="10" t="s">
        <v>155</v>
      </c>
      <c r="X859" s="29"/>
      <c r="AA859" t="s">
        <v>331</v>
      </c>
      <c r="AB859">
        <v>0</v>
      </c>
      <c r="AI859" t="s">
        <v>155</v>
      </c>
      <c r="AQ859" t="s">
        <v>155</v>
      </c>
      <c r="AR859" t="s">
        <v>333</v>
      </c>
    </row>
    <row r="860" spans="1:44" ht="15" customHeight="1" x14ac:dyDescent="0.35">
      <c r="A860">
        <v>5</v>
      </c>
      <c r="B860" s="26">
        <f t="shared" si="169"/>
        <v>46273.71875</v>
      </c>
      <c r="C860" t="s">
        <v>52</v>
      </c>
      <c r="D860">
        <v>3</v>
      </c>
      <c r="E860" s="26">
        <f t="shared" si="170"/>
        <v>46273.84375</v>
      </c>
      <c r="F860" s="26">
        <f t="shared" si="171"/>
        <v>46273.822916666664</v>
      </c>
      <c r="G860">
        <f t="shared" si="172"/>
        <v>7</v>
      </c>
      <c r="H860">
        <f t="shared" si="173"/>
        <v>29</v>
      </c>
      <c r="I860" s="27">
        <f t="shared" si="174"/>
        <v>0</v>
      </c>
      <c r="J860" s="28" t="str">
        <f t="shared" si="175"/>
        <v>NULL</v>
      </c>
      <c r="K860" s="29" t="str">
        <f t="shared" si="176"/>
        <v>NULL</v>
      </c>
      <c r="L860" s="26" t="str">
        <f t="shared" si="177"/>
        <v/>
      </c>
      <c r="M860" t="str">
        <f t="shared" si="178"/>
        <v>UNKNOWN - NO RATE</v>
      </c>
      <c r="N860" s="28" t="str">
        <f t="shared" si="179"/>
        <v>NULL</v>
      </c>
      <c r="O860" t="str">
        <f t="shared" si="180"/>
        <v/>
      </c>
      <c r="P860" t="str">
        <f t="shared" si="181"/>
        <v/>
      </c>
      <c r="Q860" s="10" t="s">
        <v>155</v>
      </c>
      <c r="R860" s="10"/>
      <c r="S860" s="16">
        <v>0</v>
      </c>
      <c r="T860" s="13"/>
      <c r="U860" s="14"/>
      <c r="V860" s="11"/>
      <c r="W860" s="10" t="s">
        <v>155</v>
      </c>
      <c r="X860" s="29"/>
      <c r="AA860" t="s">
        <v>331</v>
      </c>
      <c r="AB860">
        <v>0</v>
      </c>
      <c r="AI860" t="s">
        <v>155</v>
      </c>
      <c r="AQ860" t="s">
        <v>155</v>
      </c>
      <c r="AR860" t="s">
        <v>333</v>
      </c>
    </row>
    <row r="861" spans="1:44" ht="15" customHeight="1" x14ac:dyDescent="0.35">
      <c r="A861">
        <v>5</v>
      </c>
      <c r="B861" s="26">
        <f t="shared" si="169"/>
        <v>46273.71875</v>
      </c>
      <c r="C861" t="s">
        <v>52</v>
      </c>
      <c r="D861">
        <v>4</v>
      </c>
      <c r="E861" s="26">
        <f t="shared" si="170"/>
        <v>46273.84375</v>
      </c>
      <c r="F861" s="26">
        <f t="shared" si="171"/>
        <v>46273.822916666664</v>
      </c>
      <c r="G861">
        <f t="shared" si="172"/>
        <v>3</v>
      </c>
      <c r="H861">
        <f t="shared" si="173"/>
        <v>28</v>
      </c>
      <c r="I861" s="27">
        <f t="shared" si="174"/>
        <v>0</v>
      </c>
      <c r="J861" s="28" t="str">
        <f t="shared" si="175"/>
        <v>NULL</v>
      </c>
      <c r="K861" s="29" t="str">
        <f t="shared" si="176"/>
        <v>NULL</v>
      </c>
      <c r="L861" s="26" t="str">
        <f t="shared" si="177"/>
        <v/>
      </c>
      <c r="M861" t="str">
        <f t="shared" si="178"/>
        <v>UNKNOWN - NO RATE</v>
      </c>
      <c r="N861" s="28" t="str">
        <f t="shared" si="179"/>
        <v>NULL</v>
      </c>
      <c r="O861" t="str">
        <f t="shared" si="180"/>
        <v/>
      </c>
      <c r="P861" t="str">
        <f t="shared" si="181"/>
        <v/>
      </c>
      <c r="Q861" s="10" t="s">
        <v>155</v>
      </c>
      <c r="R861" s="10"/>
      <c r="S861" s="16">
        <v>0</v>
      </c>
      <c r="T861" s="13"/>
      <c r="U861" s="14"/>
      <c r="V861" s="11"/>
      <c r="W861" s="10" t="s">
        <v>155</v>
      </c>
      <c r="X861" s="29"/>
      <c r="AA861" t="s">
        <v>331</v>
      </c>
      <c r="AB861">
        <v>0</v>
      </c>
      <c r="AI861" t="s">
        <v>155</v>
      </c>
      <c r="AQ861" t="s">
        <v>155</v>
      </c>
      <c r="AR861" t="s">
        <v>333</v>
      </c>
    </row>
    <row r="862" spans="1:44" ht="15" customHeight="1" x14ac:dyDescent="0.35">
      <c r="A862">
        <v>5</v>
      </c>
      <c r="B862" s="26">
        <f t="shared" si="169"/>
        <v>46273.71875</v>
      </c>
      <c r="C862" t="s">
        <v>52</v>
      </c>
      <c r="D862">
        <v>5</v>
      </c>
      <c r="E862" s="26">
        <f t="shared" si="170"/>
        <v>46273.84375</v>
      </c>
      <c r="F862" s="26">
        <f t="shared" si="171"/>
        <v>46273.822916666664</v>
      </c>
      <c r="G862">
        <f t="shared" si="172"/>
        <v>1</v>
      </c>
      <c r="H862">
        <f t="shared" si="173"/>
        <v>12</v>
      </c>
      <c r="I862" s="27">
        <f t="shared" si="174"/>
        <v>0</v>
      </c>
      <c r="J862" s="28" t="str">
        <f t="shared" si="175"/>
        <v>NULL</v>
      </c>
      <c r="K862" s="29" t="str">
        <f t="shared" si="176"/>
        <v>NULL</v>
      </c>
      <c r="L862" s="26" t="str">
        <f t="shared" si="177"/>
        <v/>
      </c>
      <c r="M862" t="str">
        <f t="shared" si="178"/>
        <v>UNKNOWN - NO RATE</v>
      </c>
      <c r="N862" s="28" t="str">
        <f t="shared" si="179"/>
        <v>NULL</v>
      </c>
      <c r="O862" t="str">
        <f t="shared" si="180"/>
        <v/>
      </c>
      <c r="P862" t="str">
        <f t="shared" si="181"/>
        <v/>
      </c>
      <c r="Q862" s="10" t="s">
        <v>155</v>
      </c>
      <c r="R862" s="10"/>
      <c r="S862" s="16">
        <v>0</v>
      </c>
      <c r="T862" s="13"/>
      <c r="U862" s="14"/>
      <c r="V862" s="11"/>
      <c r="W862" s="10" t="s">
        <v>155</v>
      </c>
      <c r="X862" s="29"/>
      <c r="AA862" t="s">
        <v>331</v>
      </c>
      <c r="AB862">
        <v>0</v>
      </c>
      <c r="AI862" t="s">
        <v>155</v>
      </c>
      <c r="AQ862" t="s">
        <v>155</v>
      </c>
      <c r="AR862" t="s">
        <v>333</v>
      </c>
    </row>
    <row r="863" spans="1:44" ht="15" customHeight="1" x14ac:dyDescent="0.35">
      <c r="A863">
        <v>5</v>
      </c>
      <c r="B863" s="26">
        <f t="shared" si="169"/>
        <v>46273.71875</v>
      </c>
      <c r="C863" t="s">
        <v>52</v>
      </c>
      <c r="D863">
        <v>6</v>
      </c>
      <c r="E863" s="26">
        <f t="shared" si="170"/>
        <v>46273.84375</v>
      </c>
      <c r="F863" s="26">
        <f t="shared" si="171"/>
        <v>46273.822916666664</v>
      </c>
      <c r="G863">
        <f t="shared" si="172"/>
        <v>0</v>
      </c>
      <c r="H863">
        <f t="shared" si="173"/>
        <v>0</v>
      </c>
      <c r="I863" s="27">
        <f t="shared" si="174"/>
        <v>0</v>
      </c>
      <c r="J863" s="28" t="str">
        <f t="shared" si="175"/>
        <v>NULL</v>
      </c>
      <c r="K863" s="29" t="str">
        <f t="shared" si="176"/>
        <v/>
      </c>
      <c r="L863" s="26" t="str">
        <f t="shared" si="177"/>
        <v/>
      </c>
      <c r="M863" t="str">
        <f t="shared" si="178"/>
        <v/>
      </c>
      <c r="N863" s="28" t="str">
        <f t="shared" si="179"/>
        <v>NULL</v>
      </c>
      <c r="O863" t="str">
        <f t="shared" si="180"/>
        <v/>
      </c>
      <c r="P863" t="str">
        <f t="shared" si="181"/>
        <v/>
      </c>
      <c r="Q863" s="10"/>
      <c r="R863" s="10"/>
      <c r="S863" s="16">
        <v>0</v>
      </c>
      <c r="T863" s="13"/>
      <c r="U863" s="14"/>
      <c r="V863" s="11"/>
      <c r="W863" s="10"/>
      <c r="X863" s="29"/>
      <c r="AA863" t="s">
        <v>331</v>
      </c>
      <c r="AB863">
        <v>0</v>
      </c>
      <c r="AR863" t="s">
        <v>333</v>
      </c>
    </row>
    <row r="864" spans="1:44" ht="15" customHeight="1" x14ac:dyDescent="0.35">
      <c r="A864">
        <v>5</v>
      </c>
      <c r="B864" s="26">
        <f t="shared" si="169"/>
        <v>46273.71875</v>
      </c>
      <c r="C864" t="s">
        <v>53</v>
      </c>
      <c r="D864">
        <v>1</v>
      </c>
      <c r="E864" s="26">
        <f t="shared" si="170"/>
        <v>46273.84375</v>
      </c>
      <c r="F864" s="26">
        <f t="shared" si="171"/>
        <v>46273.822916666664</v>
      </c>
      <c r="G864">
        <f t="shared" si="172"/>
        <v>0</v>
      </c>
      <c r="H864">
        <f t="shared" si="173"/>
        <v>23</v>
      </c>
      <c r="I864" s="27">
        <f t="shared" si="174"/>
        <v>3</v>
      </c>
      <c r="J864" s="28">
        <f t="shared" si="175"/>
        <v>131.37779311534811</v>
      </c>
      <c r="K864" s="29" t="str">
        <f t="shared" si="176"/>
        <v/>
      </c>
      <c r="L864" s="26" t="str">
        <f t="shared" si="177"/>
        <v/>
      </c>
      <c r="M864" t="str">
        <f t="shared" si="178"/>
        <v/>
      </c>
      <c r="N864" s="28">
        <f t="shared" si="179"/>
        <v>43.792597705116037</v>
      </c>
      <c r="O864" t="str">
        <f t="shared" si="180"/>
        <v/>
      </c>
      <c r="P864" t="str">
        <f t="shared" si="181"/>
        <v/>
      </c>
      <c r="Q864" s="10"/>
      <c r="R864" s="10"/>
      <c r="S864" s="16">
        <v>3</v>
      </c>
      <c r="T864" s="13">
        <v>131.37779311534811</v>
      </c>
      <c r="U864" s="14"/>
      <c r="V864" s="11"/>
      <c r="W864" s="10"/>
      <c r="X864" s="29"/>
      <c r="Z864" t="s">
        <v>335</v>
      </c>
      <c r="AA864" t="s">
        <v>331</v>
      </c>
      <c r="AB864">
        <v>3</v>
      </c>
      <c r="AC864">
        <v>38.360655737704917</v>
      </c>
      <c r="AD864">
        <v>278.05582290664103</v>
      </c>
      <c r="AL864">
        <v>38.360655737704917</v>
      </c>
      <c r="AM864">
        <v>278.05582290664103</v>
      </c>
      <c r="AR864" t="s">
        <v>334</v>
      </c>
    </row>
    <row r="865" spans="1:44" ht="15" customHeight="1" x14ac:dyDescent="0.35">
      <c r="A865">
        <v>5</v>
      </c>
      <c r="B865" s="26">
        <f t="shared" si="169"/>
        <v>46273.71875</v>
      </c>
      <c r="C865" t="s">
        <v>53</v>
      </c>
      <c r="D865">
        <v>2</v>
      </c>
      <c r="E865" s="26">
        <f t="shared" si="170"/>
        <v>46273.84375</v>
      </c>
      <c r="F865" s="26">
        <f t="shared" si="171"/>
        <v>46273.822916666664</v>
      </c>
      <c r="G865">
        <f t="shared" si="172"/>
        <v>1</v>
      </c>
      <c r="H865">
        <f t="shared" si="173"/>
        <v>16</v>
      </c>
      <c r="I865" s="27">
        <f t="shared" si="174"/>
        <v>1</v>
      </c>
      <c r="J865" s="28">
        <f t="shared" si="175"/>
        <v>0</v>
      </c>
      <c r="K865" s="29" t="str">
        <f t="shared" si="176"/>
        <v>NULL</v>
      </c>
      <c r="L865" s="26" t="str">
        <f t="shared" si="177"/>
        <v/>
      </c>
      <c r="M865" t="str">
        <f t="shared" si="178"/>
        <v>UNKNOWN - NO RATE</v>
      </c>
      <c r="N865" s="28" t="str">
        <f t="shared" si="179"/>
        <v>NULL</v>
      </c>
      <c r="O865" t="str">
        <f t="shared" si="180"/>
        <v/>
      </c>
      <c r="P865" t="str">
        <f t="shared" si="181"/>
        <v/>
      </c>
      <c r="Q865" s="10" t="s">
        <v>155</v>
      </c>
      <c r="R865" s="10"/>
      <c r="S865" s="16">
        <v>1</v>
      </c>
      <c r="T865" s="13">
        <v>0</v>
      </c>
      <c r="U865" s="14"/>
      <c r="V865" s="11"/>
      <c r="W865" s="10" t="s">
        <v>155</v>
      </c>
      <c r="X865" s="29"/>
      <c r="AA865" t="s">
        <v>331</v>
      </c>
      <c r="AB865">
        <v>0</v>
      </c>
      <c r="AI865" t="s">
        <v>155</v>
      </c>
      <c r="AQ865" t="s">
        <v>155</v>
      </c>
      <c r="AR865" t="s">
        <v>333</v>
      </c>
    </row>
    <row r="866" spans="1:44" ht="15" customHeight="1" x14ac:dyDescent="0.35">
      <c r="A866">
        <v>5</v>
      </c>
      <c r="B866" s="26">
        <f t="shared" si="169"/>
        <v>46273.71875</v>
      </c>
      <c r="C866" t="s">
        <v>53</v>
      </c>
      <c r="D866">
        <v>3</v>
      </c>
      <c r="E866" s="26">
        <f t="shared" si="170"/>
        <v>46273.84375</v>
      </c>
      <c r="F866" s="26">
        <f t="shared" si="171"/>
        <v>46273.822916666664</v>
      </c>
      <c r="G866">
        <f t="shared" si="172"/>
        <v>6</v>
      </c>
      <c r="H866">
        <f t="shared" si="173"/>
        <v>29</v>
      </c>
      <c r="I866" s="27">
        <f t="shared" si="174"/>
        <v>0</v>
      </c>
      <c r="J866" s="28" t="str">
        <f t="shared" si="175"/>
        <v>NULL</v>
      </c>
      <c r="K866" s="29" t="str">
        <f t="shared" si="176"/>
        <v>NULL</v>
      </c>
      <c r="L866" s="26" t="str">
        <f t="shared" si="177"/>
        <v/>
      </c>
      <c r="M866" t="str">
        <f t="shared" si="178"/>
        <v>UNKNOWN - NO RATE</v>
      </c>
      <c r="N866" s="28" t="str">
        <f t="shared" si="179"/>
        <v>NULL</v>
      </c>
      <c r="O866" t="str">
        <f t="shared" si="180"/>
        <v/>
      </c>
      <c r="P866" t="str">
        <f t="shared" si="181"/>
        <v/>
      </c>
      <c r="Q866" s="10" t="s">
        <v>155</v>
      </c>
      <c r="R866" s="10"/>
      <c r="S866" s="16">
        <v>0</v>
      </c>
      <c r="T866" s="13"/>
      <c r="U866" s="14"/>
      <c r="V866" s="11"/>
      <c r="W866" s="10" t="s">
        <v>155</v>
      </c>
      <c r="X866" s="29"/>
      <c r="AA866" t="s">
        <v>331</v>
      </c>
      <c r="AB866">
        <v>0</v>
      </c>
      <c r="AI866" t="s">
        <v>155</v>
      </c>
      <c r="AQ866" t="s">
        <v>155</v>
      </c>
      <c r="AR866" t="s">
        <v>333</v>
      </c>
    </row>
    <row r="867" spans="1:44" ht="15" customHeight="1" x14ac:dyDescent="0.35">
      <c r="A867">
        <v>5</v>
      </c>
      <c r="B867" s="26">
        <f t="shared" si="169"/>
        <v>46273.71875</v>
      </c>
      <c r="C867" t="s">
        <v>53</v>
      </c>
      <c r="D867">
        <v>4</v>
      </c>
      <c r="E867" s="26">
        <f t="shared" si="170"/>
        <v>46273.84375</v>
      </c>
      <c r="F867" s="26">
        <f t="shared" si="171"/>
        <v>46273.822916666664</v>
      </c>
      <c r="G867">
        <f t="shared" si="172"/>
        <v>0</v>
      </c>
      <c r="H867">
        <f t="shared" si="173"/>
        <v>28</v>
      </c>
      <c r="I867" s="27">
        <f t="shared" si="174"/>
        <v>0</v>
      </c>
      <c r="J867" s="28" t="str">
        <f t="shared" si="175"/>
        <v>NULL</v>
      </c>
      <c r="K867" s="29" t="str">
        <f t="shared" si="176"/>
        <v/>
      </c>
      <c r="L867" s="26" t="str">
        <f t="shared" si="177"/>
        <v/>
      </c>
      <c r="M867" t="str">
        <f t="shared" si="178"/>
        <v/>
      </c>
      <c r="N867" s="28" t="str">
        <f t="shared" si="179"/>
        <v>NULL</v>
      </c>
      <c r="O867" t="str">
        <f t="shared" si="180"/>
        <v/>
      </c>
      <c r="P867" t="str">
        <f t="shared" si="181"/>
        <v/>
      </c>
      <c r="Q867" s="10"/>
      <c r="R867" s="10"/>
      <c r="S867" s="16">
        <v>0</v>
      </c>
      <c r="T867" s="13"/>
      <c r="U867" s="14"/>
      <c r="V867" s="11"/>
      <c r="W867" s="10"/>
      <c r="X867" s="29"/>
      <c r="AA867" t="s">
        <v>331</v>
      </c>
      <c r="AB867">
        <v>0</v>
      </c>
      <c r="AR867" t="s">
        <v>333</v>
      </c>
    </row>
    <row r="868" spans="1:44" ht="15" customHeight="1" x14ac:dyDescent="0.35">
      <c r="A868">
        <v>5</v>
      </c>
      <c r="B868" s="26">
        <f t="shared" si="169"/>
        <v>46273.71875</v>
      </c>
      <c r="C868" t="s">
        <v>53</v>
      </c>
      <c r="D868">
        <v>5</v>
      </c>
      <c r="E868" s="26">
        <f t="shared" si="170"/>
        <v>46273.84375</v>
      </c>
      <c r="F868" s="26">
        <f t="shared" si="171"/>
        <v>46273.822916666664</v>
      </c>
      <c r="G868">
        <f t="shared" si="172"/>
        <v>1</v>
      </c>
      <c r="H868">
        <f t="shared" si="173"/>
        <v>12</v>
      </c>
      <c r="I868" s="27">
        <f t="shared" si="174"/>
        <v>0</v>
      </c>
      <c r="J868" s="28" t="str">
        <f t="shared" si="175"/>
        <v>NULL</v>
      </c>
      <c r="K868" s="29" t="str">
        <f t="shared" si="176"/>
        <v>NULL</v>
      </c>
      <c r="L868" s="26" t="str">
        <f t="shared" si="177"/>
        <v/>
      </c>
      <c r="M868" t="str">
        <f t="shared" si="178"/>
        <v>UNKNOWN - NO RATE</v>
      </c>
      <c r="N868" s="28" t="str">
        <f t="shared" si="179"/>
        <v>NULL</v>
      </c>
      <c r="O868" t="str">
        <f t="shared" si="180"/>
        <v/>
      </c>
      <c r="P868" t="str">
        <f t="shared" si="181"/>
        <v/>
      </c>
      <c r="Q868" s="10" t="s">
        <v>155</v>
      </c>
      <c r="R868" s="10"/>
      <c r="S868" s="16">
        <v>0</v>
      </c>
      <c r="T868" s="13"/>
      <c r="U868" s="14"/>
      <c r="V868" s="11"/>
      <c r="W868" s="10" t="s">
        <v>155</v>
      </c>
      <c r="X868" s="29"/>
      <c r="AA868" t="s">
        <v>331</v>
      </c>
      <c r="AB868">
        <v>0</v>
      </c>
      <c r="AI868" t="s">
        <v>155</v>
      </c>
      <c r="AQ868" t="s">
        <v>155</v>
      </c>
      <c r="AR868" t="s">
        <v>333</v>
      </c>
    </row>
    <row r="869" spans="1:44" ht="15" customHeight="1" x14ac:dyDescent="0.35">
      <c r="A869">
        <v>5</v>
      </c>
      <c r="B869" s="26">
        <f t="shared" si="169"/>
        <v>46273.71875</v>
      </c>
      <c r="C869" t="s">
        <v>53</v>
      </c>
      <c r="D869">
        <v>6</v>
      </c>
      <c r="E869" s="26">
        <f t="shared" si="170"/>
        <v>46273.84375</v>
      </c>
      <c r="F869" s="26">
        <f t="shared" si="171"/>
        <v>46273.822916666664</v>
      </c>
      <c r="G869">
        <f t="shared" si="172"/>
        <v>0</v>
      </c>
      <c r="H869">
        <f t="shared" si="173"/>
        <v>0</v>
      </c>
      <c r="I869" s="27">
        <f t="shared" si="174"/>
        <v>0</v>
      </c>
      <c r="J869" s="28" t="str">
        <f t="shared" si="175"/>
        <v>NULL</v>
      </c>
      <c r="K869" s="29" t="str">
        <f t="shared" si="176"/>
        <v/>
      </c>
      <c r="L869" s="26" t="str">
        <f t="shared" si="177"/>
        <v/>
      </c>
      <c r="M869" t="str">
        <f t="shared" si="178"/>
        <v/>
      </c>
      <c r="N869" s="28" t="str">
        <f t="shared" si="179"/>
        <v>NULL</v>
      </c>
      <c r="O869" t="str">
        <f t="shared" si="180"/>
        <v/>
      </c>
      <c r="P869" t="str">
        <f t="shared" si="181"/>
        <v/>
      </c>
      <c r="Q869" s="10"/>
      <c r="R869" s="10"/>
      <c r="S869" s="16">
        <v>0</v>
      </c>
      <c r="T869" s="13"/>
      <c r="U869" s="14"/>
      <c r="V869" s="11"/>
      <c r="W869" s="10"/>
      <c r="X869" s="29"/>
      <c r="AA869" t="s">
        <v>331</v>
      </c>
      <c r="AB869">
        <v>0</v>
      </c>
      <c r="AR869" t="s">
        <v>333</v>
      </c>
    </row>
    <row r="870" spans="1:44" ht="15" customHeight="1" x14ac:dyDescent="0.35">
      <c r="A870">
        <v>5</v>
      </c>
      <c r="B870" s="26">
        <f t="shared" si="169"/>
        <v>46273.71875</v>
      </c>
      <c r="C870" t="s">
        <v>54</v>
      </c>
      <c r="D870">
        <v>1</v>
      </c>
      <c r="E870" s="26">
        <f t="shared" si="170"/>
        <v>46273.84375</v>
      </c>
      <c r="F870" s="26">
        <f t="shared" si="171"/>
        <v>46273.822916666664</v>
      </c>
      <c r="G870">
        <f t="shared" si="172"/>
        <v>0</v>
      </c>
      <c r="H870">
        <f t="shared" si="173"/>
        <v>23</v>
      </c>
      <c r="I870" s="27">
        <f t="shared" si="174"/>
        <v>3</v>
      </c>
      <c r="J870" s="28">
        <f t="shared" si="175"/>
        <v>131.37779311534811</v>
      </c>
      <c r="K870" s="29" t="str">
        <f t="shared" si="176"/>
        <v/>
      </c>
      <c r="L870" s="26" t="str">
        <f t="shared" si="177"/>
        <v/>
      </c>
      <c r="M870" t="str">
        <f t="shared" si="178"/>
        <v/>
      </c>
      <c r="N870" s="28">
        <f t="shared" si="179"/>
        <v>43.792597705116037</v>
      </c>
      <c r="O870" t="str">
        <f t="shared" si="180"/>
        <v/>
      </c>
      <c r="P870" t="str">
        <f t="shared" si="181"/>
        <v/>
      </c>
      <c r="Q870" s="10"/>
      <c r="R870" s="10"/>
      <c r="S870" s="16">
        <v>3</v>
      </c>
      <c r="T870" s="13">
        <v>131.37779311534811</v>
      </c>
      <c r="U870" s="14"/>
      <c r="V870" s="11"/>
      <c r="W870" s="10"/>
      <c r="X870" s="29"/>
      <c r="Z870" t="s">
        <v>335</v>
      </c>
      <c r="AA870" t="s">
        <v>331</v>
      </c>
      <c r="AB870">
        <v>3</v>
      </c>
      <c r="AC870">
        <v>38.360655737704917</v>
      </c>
      <c r="AD870">
        <v>278.05582290664103</v>
      </c>
      <c r="AL870">
        <v>38.360655737704917</v>
      </c>
      <c r="AM870">
        <v>278.05582290664103</v>
      </c>
      <c r="AR870" t="s">
        <v>334</v>
      </c>
    </row>
    <row r="871" spans="1:44" ht="15" customHeight="1" x14ac:dyDescent="0.35">
      <c r="A871">
        <v>5</v>
      </c>
      <c r="B871" s="26">
        <f t="shared" si="169"/>
        <v>46273.71875</v>
      </c>
      <c r="C871" t="s">
        <v>54</v>
      </c>
      <c r="D871">
        <v>2</v>
      </c>
      <c r="E871" s="26">
        <f t="shared" si="170"/>
        <v>46273.84375</v>
      </c>
      <c r="F871" s="26">
        <f t="shared" si="171"/>
        <v>46273.822916666664</v>
      </c>
      <c r="G871">
        <f t="shared" si="172"/>
        <v>1</v>
      </c>
      <c r="H871">
        <f t="shared" si="173"/>
        <v>16</v>
      </c>
      <c r="I871" s="27">
        <f t="shared" si="174"/>
        <v>1</v>
      </c>
      <c r="J871" s="28">
        <f t="shared" si="175"/>
        <v>0</v>
      </c>
      <c r="K871" s="29" t="str">
        <f t="shared" si="176"/>
        <v>NULL</v>
      </c>
      <c r="L871" s="26" t="str">
        <f t="shared" si="177"/>
        <v/>
      </c>
      <c r="M871" t="str">
        <f t="shared" si="178"/>
        <v>UNKNOWN - NO RATE</v>
      </c>
      <c r="N871" s="28" t="str">
        <f t="shared" si="179"/>
        <v>NULL</v>
      </c>
      <c r="O871" t="str">
        <f t="shared" si="180"/>
        <v/>
      </c>
      <c r="P871" t="str">
        <f t="shared" si="181"/>
        <v/>
      </c>
      <c r="Q871" s="10" t="s">
        <v>155</v>
      </c>
      <c r="R871" s="10"/>
      <c r="S871" s="16">
        <v>1</v>
      </c>
      <c r="T871" s="13">
        <v>0</v>
      </c>
      <c r="U871" s="14"/>
      <c r="V871" s="11"/>
      <c r="W871" s="10" t="s">
        <v>155</v>
      </c>
      <c r="X871" s="29"/>
      <c r="AA871" t="s">
        <v>331</v>
      </c>
      <c r="AB871">
        <v>0</v>
      </c>
      <c r="AI871" t="s">
        <v>155</v>
      </c>
      <c r="AQ871" t="s">
        <v>155</v>
      </c>
      <c r="AR871" t="s">
        <v>333</v>
      </c>
    </row>
    <row r="872" spans="1:44" ht="15" customHeight="1" x14ac:dyDescent="0.35">
      <c r="A872">
        <v>5</v>
      </c>
      <c r="B872" s="26">
        <f t="shared" si="169"/>
        <v>46273.71875</v>
      </c>
      <c r="C872" t="s">
        <v>54</v>
      </c>
      <c r="D872">
        <v>3</v>
      </c>
      <c r="E872" s="26">
        <f t="shared" si="170"/>
        <v>46273.84375</v>
      </c>
      <c r="F872" s="26">
        <f t="shared" si="171"/>
        <v>46273.822916666664</v>
      </c>
      <c r="G872">
        <f t="shared" si="172"/>
        <v>0</v>
      </c>
      <c r="H872">
        <f t="shared" si="173"/>
        <v>29</v>
      </c>
      <c r="I872" s="27">
        <f t="shared" si="174"/>
        <v>0</v>
      </c>
      <c r="J872" s="28" t="str">
        <f t="shared" si="175"/>
        <v>NULL</v>
      </c>
      <c r="K872" s="29" t="str">
        <f t="shared" si="176"/>
        <v/>
      </c>
      <c r="L872" s="26" t="str">
        <f t="shared" si="177"/>
        <v/>
      </c>
      <c r="M872" t="str">
        <f t="shared" si="178"/>
        <v/>
      </c>
      <c r="N872" s="28" t="str">
        <f t="shared" si="179"/>
        <v>NULL</v>
      </c>
      <c r="O872" t="str">
        <f t="shared" si="180"/>
        <v/>
      </c>
      <c r="P872" t="str">
        <f t="shared" si="181"/>
        <v/>
      </c>
      <c r="Q872" s="10"/>
      <c r="R872" s="10"/>
      <c r="S872" s="16">
        <v>0</v>
      </c>
      <c r="T872" s="13"/>
      <c r="U872" s="14"/>
      <c r="V872" s="11"/>
      <c r="W872" s="10"/>
      <c r="X872" s="29"/>
      <c r="AA872" t="s">
        <v>331</v>
      </c>
      <c r="AB872">
        <v>0</v>
      </c>
      <c r="AR872" t="s">
        <v>333</v>
      </c>
    </row>
    <row r="873" spans="1:44" ht="15" customHeight="1" x14ac:dyDescent="0.35">
      <c r="A873">
        <v>5</v>
      </c>
      <c r="B873" s="26">
        <f t="shared" si="169"/>
        <v>46273.71875</v>
      </c>
      <c r="C873" t="s">
        <v>54</v>
      </c>
      <c r="D873">
        <v>4</v>
      </c>
      <c r="E873" s="26">
        <f t="shared" si="170"/>
        <v>46273.84375</v>
      </c>
      <c r="F873" s="26">
        <f t="shared" si="171"/>
        <v>46273.822916666664</v>
      </c>
      <c r="G873">
        <f t="shared" si="172"/>
        <v>3</v>
      </c>
      <c r="H873">
        <f t="shared" si="173"/>
        <v>28</v>
      </c>
      <c r="I873" s="27">
        <f t="shared" si="174"/>
        <v>0</v>
      </c>
      <c r="J873" s="28" t="str">
        <f t="shared" si="175"/>
        <v>NULL</v>
      </c>
      <c r="K873" s="29" t="str">
        <f t="shared" si="176"/>
        <v>NULL</v>
      </c>
      <c r="L873" s="26" t="str">
        <f t="shared" si="177"/>
        <v/>
      </c>
      <c r="M873" t="str">
        <f t="shared" si="178"/>
        <v>UNKNOWN - NO RATE</v>
      </c>
      <c r="N873" s="28" t="str">
        <f t="shared" si="179"/>
        <v>NULL</v>
      </c>
      <c r="O873" t="str">
        <f t="shared" si="180"/>
        <v/>
      </c>
      <c r="P873" t="str">
        <f t="shared" si="181"/>
        <v/>
      </c>
      <c r="Q873" s="10" t="s">
        <v>155</v>
      </c>
      <c r="R873" s="10"/>
      <c r="S873" s="16">
        <v>0</v>
      </c>
      <c r="T873" s="13"/>
      <c r="U873" s="14"/>
      <c r="V873" s="11"/>
      <c r="W873" s="10" t="s">
        <v>155</v>
      </c>
      <c r="X873" s="29"/>
      <c r="AA873" t="s">
        <v>331</v>
      </c>
      <c r="AB873">
        <v>0</v>
      </c>
      <c r="AI873" t="s">
        <v>155</v>
      </c>
      <c r="AQ873" t="s">
        <v>155</v>
      </c>
      <c r="AR873" t="s">
        <v>333</v>
      </c>
    </row>
    <row r="874" spans="1:44" ht="15" customHeight="1" x14ac:dyDescent="0.35">
      <c r="A874">
        <v>5</v>
      </c>
      <c r="B874" s="26">
        <f t="shared" si="169"/>
        <v>46273.71875</v>
      </c>
      <c r="C874" t="s">
        <v>54</v>
      </c>
      <c r="D874">
        <v>5</v>
      </c>
      <c r="E874" s="26">
        <f t="shared" si="170"/>
        <v>46273.84375</v>
      </c>
      <c r="F874" s="26">
        <f t="shared" si="171"/>
        <v>46273.822916666664</v>
      </c>
      <c r="G874">
        <f t="shared" si="172"/>
        <v>1</v>
      </c>
      <c r="H874">
        <f t="shared" si="173"/>
        <v>12</v>
      </c>
      <c r="I874" s="27">
        <f t="shared" si="174"/>
        <v>0</v>
      </c>
      <c r="J874" s="28" t="str">
        <f t="shared" si="175"/>
        <v>NULL</v>
      </c>
      <c r="K874" s="29" t="str">
        <f t="shared" si="176"/>
        <v>NULL</v>
      </c>
      <c r="L874" s="26" t="str">
        <f t="shared" si="177"/>
        <v/>
      </c>
      <c r="M874" t="str">
        <f t="shared" si="178"/>
        <v>UNKNOWN - NO RATE</v>
      </c>
      <c r="N874" s="28" t="str">
        <f t="shared" si="179"/>
        <v>NULL</v>
      </c>
      <c r="O874" t="str">
        <f t="shared" si="180"/>
        <v/>
      </c>
      <c r="P874" t="str">
        <f t="shared" si="181"/>
        <v/>
      </c>
      <c r="Q874" s="10" t="s">
        <v>155</v>
      </c>
      <c r="R874" s="10"/>
      <c r="S874" s="16">
        <v>0</v>
      </c>
      <c r="T874" s="13"/>
      <c r="U874" s="14"/>
      <c r="V874" s="11"/>
      <c r="W874" s="10" t="s">
        <v>155</v>
      </c>
      <c r="X874" s="29"/>
      <c r="AA874" t="s">
        <v>331</v>
      </c>
      <c r="AB874">
        <v>0</v>
      </c>
      <c r="AI874" t="s">
        <v>155</v>
      </c>
      <c r="AQ874" t="s">
        <v>155</v>
      </c>
      <c r="AR874" t="s">
        <v>333</v>
      </c>
    </row>
    <row r="875" spans="1:44" ht="15" customHeight="1" x14ac:dyDescent="0.35">
      <c r="A875">
        <v>5</v>
      </c>
      <c r="B875" s="26">
        <f t="shared" si="169"/>
        <v>46273.71875</v>
      </c>
      <c r="C875" t="s">
        <v>54</v>
      </c>
      <c r="D875">
        <v>6</v>
      </c>
      <c r="E875" s="26">
        <f t="shared" si="170"/>
        <v>46273.84375</v>
      </c>
      <c r="F875" s="26">
        <f t="shared" si="171"/>
        <v>46273.822916666664</v>
      </c>
      <c r="G875">
        <f t="shared" si="172"/>
        <v>0</v>
      </c>
      <c r="H875">
        <f t="shared" si="173"/>
        <v>0</v>
      </c>
      <c r="I875" s="27">
        <f t="shared" si="174"/>
        <v>0</v>
      </c>
      <c r="J875" s="28" t="str">
        <f t="shared" si="175"/>
        <v>NULL</v>
      </c>
      <c r="K875" s="29" t="str">
        <f t="shared" si="176"/>
        <v/>
      </c>
      <c r="L875" s="26" t="str">
        <f t="shared" si="177"/>
        <v/>
      </c>
      <c r="M875" t="str">
        <f t="shared" si="178"/>
        <v/>
      </c>
      <c r="N875" s="28" t="str">
        <f t="shared" si="179"/>
        <v>NULL</v>
      </c>
      <c r="O875" t="str">
        <f t="shared" si="180"/>
        <v/>
      </c>
      <c r="P875" t="str">
        <f t="shared" si="181"/>
        <v/>
      </c>
      <c r="Q875" s="10"/>
      <c r="R875" s="10"/>
      <c r="S875" s="16">
        <v>0</v>
      </c>
      <c r="T875" s="13"/>
      <c r="U875" s="14"/>
      <c r="V875" s="11"/>
      <c r="W875" s="10"/>
      <c r="X875" s="29"/>
      <c r="AA875" t="s">
        <v>331</v>
      </c>
      <c r="AB875">
        <v>0</v>
      </c>
      <c r="AR875" t="s">
        <v>333</v>
      </c>
    </row>
    <row r="876" spans="1:44" ht="15" customHeight="1" x14ac:dyDescent="0.35">
      <c r="A876">
        <v>5</v>
      </c>
      <c r="B876" s="26">
        <f t="shared" si="169"/>
        <v>46273.71875</v>
      </c>
      <c r="C876" t="s">
        <v>55</v>
      </c>
      <c r="D876">
        <v>1</v>
      </c>
      <c r="E876" s="26">
        <f t="shared" si="170"/>
        <v>46273.84375</v>
      </c>
      <c r="F876" s="26">
        <f t="shared" si="171"/>
        <v>46273.822916666664</v>
      </c>
      <c r="G876">
        <f t="shared" si="172"/>
        <v>0</v>
      </c>
      <c r="H876">
        <f t="shared" si="173"/>
        <v>23</v>
      </c>
      <c r="I876" s="27">
        <f t="shared" si="174"/>
        <v>3</v>
      </c>
      <c r="J876" s="28">
        <f t="shared" si="175"/>
        <v>131.37779311534811</v>
      </c>
      <c r="K876" s="29" t="str">
        <f t="shared" si="176"/>
        <v/>
      </c>
      <c r="L876" s="26" t="str">
        <f t="shared" si="177"/>
        <v/>
      </c>
      <c r="M876" t="str">
        <f t="shared" si="178"/>
        <v/>
      </c>
      <c r="N876" s="28">
        <f t="shared" si="179"/>
        <v>43.792597705116037</v>
      </c>
      <c r="O876" t="str">
        <f t="shared" si="180"/>
        <v/>
      </c>
      <c r="P876" t="str">
        <f t="shared" si="181"/>
        <v/>
      </c>
      <c r="Q876" s="10"/>
      <c r="R876" s="10"/>
      <c r="S876" s="16">
        <v>3</v>
      </c>
      <c r="T876" s="13">
        <v>131.37779311534811</v>
      </c>
      <c r="U876" s="14"/>
      <c r="V876" s="11"/>
      <c r="W876" s="10"/>
      <c r="X876" s="29"/>
      <c r="Z876" t="s">
        <v>335</v>
      </c>
      <c r="AA876" t="s">
        <v>331</v>
      </c>
      <c r="AB876">
        <v>3</v>
      </c>
      <c r="AC876">
        <v>38.360655737704917</v>
      </c>
      <c r="AD876">
        <v>278.05582290664103</v>
      </c>
      <c r="AL876">
        <v>38.360655737704917</v>
      </c>
      <c r="AM876">
        <v>278.05582290664103</v>
      </c>
      <c r="AR876" t="s">
        <v>334</v>
      </c>
    </row>
    <row r="877" spans="1:44" ht="15" customHeight="1" x14ac:dyDescent="0.35">
      <c r="A877">
        <v>5</v>
      </c>
      <c r="B877" s="26">
        <f t="shared" si="169"/>
        <v>46273.71875</v>
      </c>
      <c r="C877" t="s">
        <v>55</v>
      </c>
      <c r="D877">
        <v>2</v>
      </c>
      <c r="E877" s="26">
        <f t="shared" si="170"/>
        <v>46273.84375</v>
      </c>
      <c r="F877" s="26">
        <f t="shared" si="171"/>
        <v>46273.822916666664</v>
      </c>
      <c r="G877">
        <f t="shared" si="172"/>
        <v>0</v>
      </c>
      <c r="H877">
        <f t="shared" si="173"/>
        <v>16</v>
      </c>
      <c r="I877" s="27">
        <f t="shared" si="174"/>
        <v>1</v>
      </c>
      <c r="J877" s="28">
        <f t="shared" si="175"/>
        <v>0</v>
      </c>
      <c r="K877" s="29" t="str">
        <f t="shared" si="176"/>
        <v/>
      </c>
      <c r="L877" s="26" t="str">
        <f t="shared" si="177"/>
        <v/>
      </c>
      <c r="M877" t="str">
        <f t="shared" si="178"/>
        <v/>
      </c>
      <c r="N877" s="28" t="str">
        <f t="shared" si="179"/>
        <v>NULL</v>
      </c>
      <c r="O877" t="str">
        <f t="shared" si="180"/>
        <v/>
      </c>
      <c r="P877" t="str">
        <f t="shared" si="181"/>
        <v/>
      </c>
      <c r="Q877" s="10"/>
      <c r="R877" s="10"/>
      <c r="S877" s="16">
        <v>1</v>
      </c>
      <c r="T877" s="13">
        <v>0</v>
      </c>
      <c r="U877" s="14"/>
      <c r="V877" s="11"/>
      <c r="W877" s="10"/>
      <c r="X877" s="29"/>
      <c r="AA877" t="s">
        <v>331</v>
      </c>
      <c r="AB877">
        <v>0</v>
      </c>
      <c r="AR877" t="s">
        <v>333</v>
      </c>
    </row>
    <row r="878" spans="1:44" ht="15" customHeight="1" x14ac:dyDescent="0.35">
      <c r="A878">
        <v>5</v>
      </c>
      <c r="B878" s="26">
        <f t="shared" si="169"/>
        <v>46273.71875</v>
      </c>
      <c r="C878" t="s">
        <v>55</v>
      </c>
      <c r="D878">
        <v>3</v>
      </c>
      <c r="E878" s="26">
        <f t="shared" si="170"/>
        <v>46273.84375</v>
      </c>
      <c r="F878" s="26">
        <f t="shared" si="171"/>
        <v>46273.822916666664</v>
      </c>
      <c r="G878">
        <f t="shared" si="172"/>
        <v>1</v>
      </c>
      <c r="H878">
        <f t="shared" si="173"/>
        <v>29</v>
      </c>
      <c r="I878" s="27">
        <f t="shared" si="174"/>
        <v>0</v>
      </c>
      <c r="J878" s="28" t="str">
        <f t="shared" si="175"/>
        <v>NULL</v>
      </c>
      <c r="K878" s="29" t="str">
        <f t="shared" si="176"/>
        <v>NULL</v>
      </c>
      <c r="L878" s="26" t="str">
        <f t="shared" si="177"/>
        <v/>
      </c>
      <c r="M878" t="str">
        <f t="shared" si="178"/>
        <v>UNKNOWN - NO RATE</v>
      </c>
      <c r="N878" s="28" t="str">
        <f t="shared" si="179"/>
        <v>NULL</v>
      </c>
      <c r="O878" t="str">
        <f t="shared" si="180"/>
        <v/>
      </c>
      <c r="P878" t="str">
        <f t="shared" si="181"/>
        <v/>
      </c>
      <c r="Q878" s="10" t="s">
        <v>155</v>
      </c>
      <c r="R878" s="10"/>
      <c r="S878" s="16">
        <v>0</v>
      </c>
      <c r="T878" s="13"/>
      <c r="U878" s="14"/>
      <c r="V878" s="11"/>
      <c r="W878" s="10" t="s">
        <v>155</v>
      </c>
      <c r="X878" s="29"/>
      <c r="AA878" t="s">
        <v>331</v>
      </c>
      <c r="AB878">
        <v>0</v>
      </c>
      <c r="AI878" t="s">
        <v>155</v>
      </c>
      <c r="AQ878" t="s">
        <v>155</v>
      </c>
      <c r="AR878" t="s">
        <v>333</v>
      </c>
    </row>
    <row r="879" spans="1:44" ht="15" customHeight="1" x14ac:dyDescent="0.35">
      <c r="A879">
        <v>5</v>
      </c>
      <c r="B879" s="26">
        <f t="shared" si="169"/>
        <v>46273.71875</v>
      </c>
      <c r="C879" t="s">
        <v>55</v>
      </c>
      <c r="D879">
        <v>4</v>
      </c>
      <c r="E879" s="26">
        <f t="shared" si="170"/>
        <v>46273.84375</v>
      </c>
      <c r="F879" s="26">
        <f t="shared" si="171"/>
        <v>46273.822916666664</v>
      </c>
      <c r="G879">
        <f t="shared" si="172"/>
        <v>1</v>
      </c>
      <c r="H879">
        <f t="shared" si="173"/>
        <v>28</v>
      </c>
      <c r="I879" s="27">
        <f t="shared" si="174"/>
        <v>0</v>
      </c>
      <c r="J879" s="28" t="str">
        <f t="shared" si="175"/>
        <v>NULL</v>
      </c>
      <c r="K879" s="29" t="str">
        <f t="shared" si="176"/>
        <v>NULL</v>
      </c>
      <c r="L879" s="26" t="str">
        <f t="shared" si="177"/>
        <v/>
      </c>
      <c r="M879" t="str">
        <f t="shared" si="178"/>
        <v>UNKNOWN - NO RATE</v>
      </c>
      <c r="N879" s="28" t="str">
        <f t="shared" si="179"/>
        <v>NULL</v>
      </c>
      <c r="O879" t="str">
        <f t="shared" si="180"/>
        <v/>
      </c>
      <c r="P879" t="str">
        <f t="shared" si="181"/>
        <v/>
      </c>
      <c r="Q879" s="10" t="s">
        <v>155</v>
      </c>
      <c r="R879" s="10"/>
      <c r="S879" s="16">
        <v>0</v>
      </c>
      <c r="T879" s="13"/>
      <c r="U879" s="14"/>
      <c r="V879" s="11"/>
      <c r="W879" s="10" t="s">
        <v>155</v>
      </c>
      <c r="X879" s="29"/>
      <c r="AA879" t="s">
        <v>331</v>
      </c>
      <c r="AB879">
        <v>0</v>
      </c>
      <c r="AI879" t="s">
        <v>155</v>
      </c>
      <c r="AQ879" t="s">
        <v>155</v>
      </c>
      <c r="AR879" t="s">
        <v>333</v>
      </c>
    </row>
    <row r="880" spans="1:44" ht="15" customHeight="1" x14ac:dyDescent="0.35">
      <c r="A880">
        <v>5</v>
      </c>
      <c r="B880" s="26">
        <f t="shared" si="169"/>
        <v>46273.71875</v>
      </c>
      <c r="C880" t="s">
        <v>55</v>
      </c>
      <c r="D880">
        <v>5</v>
      </c>
      <c r="E880" s="26">
        <f t="shared" si="170"/>
        <v>46273.84375</v>
      </c>
      <c r="F880" s="26">
        <f t="shared" si="171"/>
        <v>46273.822916666664</v>
      </c>
      <c r="G880">
        <f t="shared" si="172"/>
        <v>1</v>
      </c>
      <c r="H880">
        <f t="shared" si="173"/>
        <v>12</v>
      </c>
      <c r="I880" s="27">
        <f t="shared" si="174"/>
        <v>0</v>
      </c>
      <c r="J880" s="28" t="str">
        <f t="shared" si="175"/>
        <v>NULL</v>
      </c>
      <c r="K880" s="29" t="str">
        <f t="shared" si="176"/>
        <v>NULL</v>
      </c>
      <c r="L880" s="26" t="str">
        <f t="shared" si="177"/>
        <v/>
      </c>
      <c r="M880" t="str">
        <f t="shared" si="178"/>
        <v>UNKNOWN - NO RATE</v>
      </c>
      <c r="N880" s="28" t="str">
        <f t="shared" si="179"/>
        <v>NULL</v>
      </c>
      <c r="O880" t="str">
        <f t="shared" si="180"/>
        <v/>
      </c>
      <c r="P880" t="str">
        <f t="shared" si="181"/>
        <v/>
      </c>
      <c r="Q880" s="10" t="s">
        <v>155</v>
      </c>
      <c r="R880" s="10"/>
      <c r="S880" s="16">
        <v>0</v>
      </c>
      <c r="T880" s="13"/>
      <c r="U880" s="14"/>
      <c r="V880" s="11"/>
      <c r="W880" s="10" t="s">
        <v>155</v>
      </c>
      <c r="X880" s="29"/>
      <c r="AA880" t="s">
        <v>331</v>
      </c>
      <c r="AB880">
        <v>0</v>
      </c>
      <c r="AI880" t="s">
        <v>155</v>
      </c>
      <c r="AQ880" t="s">
        <v>155</v>
      </c>
      <c r="AR880" t="s">
        <v>333</v>
      </c>
    </row>
    <row r="881" spans="1:44" ht="15" customHeight="1" x14ac:dyDescent="0.35">
      <c r="A881">
        <v>5</v>
      </c>
      <c r="B881" s="26">
        <f t="shared" si="169"/>
        <v>46273.71875</v>
      </c>
      <c r="C881" t="s">
        <v>55</v>
      </c>
      <c r="D881">
        <v>6</v>
      </c>
      <c r="E881" s="26">
        <f t="shared" si="170"/>
        <v>46273.84375</v>
      </c>
      <c r="F881" s="26">
        <f t="shared" si="171"/>
        <v>46273.822916666664</v>
      </c>
      <c r="G881">
        <f t="shared" si="172"/>
        <v>0</v>
      </c>
      <c r="H881">
        <f t="shared" si="173"/>
        <v>0</v>
      </c>
      <c r="I881" s="27">
        <f t="shared" si="174"/>
        <v>0</v>
      </c>
      <c r="J881" s="28" t="str">
        <f t="shared" si="175"/>
        <v>NULL</v>
      </c>
      <c r="K881" s="29" t="str">
        <f t="shared" si="176"/>
        <v/>
      </c>
      <c r="L881" s="26" t="str">
        <f t="shared" si="177"/>
        <v/>
      </c>
      <c r="M881" t="str">
        <f t="shared" si="178"/>
        <v/>
      </c>
      <c r="N881" s="28" t="str">
        <f t="shared" si="179"/>
        <v>NULL</v>
      </c>
      <c r="O881" t="str">
        <f t="shared" si="180"/>
        <v/>
      </c>
      <c r="P881" t="str">
        <f t="shared" si="181"/>
        <v/>
      </c>
      <c r="Q881" s="10"/>
      <c r="R881" s="10"/>
      <c r="S881" s="16">
        <v>0</v>
      </c>
      <c r="T881" s="13"/>
      <c r="U881" s="14"/>
      <c r="V881" s="11"/>
      <c r="W881" s="10"/>
      <c r="X881" s="29"/>
      <c r="AA881" t="s">
        <v>331</v>
      </c>
      <c r="AB881">
        <v>0</v>
      </c>
      <c r="AR881" t="s">
        <v>333</v>
      </c>
    </row>
    <row r="882" spans="1:44" ht="15" customHeight="1" x14ac:dyDescent="0.35">
      <c r="A882">
        <v>5</v>
      </c>
      <c r="B882" s="26">
        <f t="shared" si="169"/>
        <v>46273.71875</v>
      </c>
      <c r="C882" t="s">
        <v>56</v>
      </c>
      <c r="D882">
        <v>1</v>
      </c>
      <c r="E882" s="26">
        <f t="shared" si="170"/>
        <v>46273.84375</v>
      </c>
      <c r="F882" s="26">
        <f t="shared" si="171"/>
        <v>46273.822916666664</v>
      </c>
      <c r="G882">
        <f t="shared" si="172"/>
        <v>1</v>
      </c>
      <c r="H882">
        <f t="shared" si="173"/>
        <v>23</v>
      </c>
      <c r="I882" s="27">
        <f t="shared" si="174"/>
        <v>3</v>
      </c>
      <c r="J882" s="28">
        <f t="shared" si="175"/>
        <v>131.37779311534811</v>
      </c>
      <c r="K882" s="29">
        <f t="shared" si="176"/>
        <v>7.2944849400227649E-3</v>
      </c>
      <c r="L882" s="26">
        <f t="shared" si="177"/>
        <v>46273.726044484938</v>
      </c>
      <c r="M882" t="str">
        <f t="shared" si="178"/>
        <v>YES</v>
      </c>
      <c r="N882" s="28">
        <f t="shared" si="179"/>
        <v>43.792597705116037</v>
      </c>
      <c r="O882" t="str">
        <f t="shared" si="180"/>
        <v/>
      </c>
      <c r="P882" t="str">
        <f t="shared" si="181"/>
        <v/>
      </c>
      <c r="Q882" s="10" t="s">
        <v>151</v>
      </c>
      <c r="R882" s="10"/>
      <c r="S882" s="16">
        <v>3</v>
      </c>
      <c r="T882" s="13">
        <v>131.37779311534811</v>
      </c>
      <c r="U882" s="14">
        <v>7.2944849421296299E-3</v>
      </c>
      <c r="V882" s="11">
        <v>46273.726044484953</v>
      </c>
      <c r="W882" s="10" t="s">
        <v>151</v>
      </c>
      <c r="X882" s="29">
        <v>0</v>
      </c>
      <c r="Z882" t="s">
        <v>335</v>
      </c>
      <c r="AA882" t="s">
        <v>331</v>
      </c>
      <c r="AB882">
        <v>3</v>
      </c>
      <c r="AC882">
        <v>38.360655737704917</v>
      </c>
      <c r="AD882">
        <v>278.05582290664103</v>
      </c>
      <c r="AE882" s="54">
        <v>3.446550127314815E-3</v>
      </c>
      <c r="AF882" s="54">
        <v>2.4982193726851849E-2</v>
      </c>
      <c r="AG882" s="53">
        <v>46273.72219655013</v>
      </c>
      <c r="AH882" s="53">
        <v>46273.743732193732</v>
      </c>
      <c r="AI882" t="s">
        <v>151</v>
      </c>
      <c r="AL882">
        <v>38.360655737704917</v>
      </c>
      <c r="AM882">
        <v>278.05582290664103</v>
      </c>
      <c r="AN882" s="54">
        <v>3.446550127314815E-3</v>
      </c>
      <c r="AO882" s="54">
        <v>2.4982193726851849E-2</v>
      </c>
      <c r="AP882" s="53">
        <v>46273.743732193732</v>
      </c>
      <c r="AQ882" t="s">
        <v>151</v>
      </c>
      <c r="AR882" t="s">
        <v>334</v>
      </c>
    </row>
    <row r="883" spans="1:44" ht="15" customHeight="1" x14ac:dyDescent="0.35">
      <c r="A883">
        <v>5</v>
      </c>
      <c r="B883" s="26">
        <f t="shared" si="169"/>
        <v>46273.71875</v>
      </c>
      <c r="C883" t="s">
        <v>56</v>
      </c>
      <c r="D883">
        <v>2</v>
      </c>
      <c r="E883" s="26">
        <f t="shared" si="170"/>
        <v>46273.84375</v>
      </c>
      <c r="F883" s="26">
        <f t="shared" si="171"/>
        <v>46273.822916666664</v>
      </c>
      <c r="G883">
        <f t="shared" si="172"/>
        <v>0</v>
      </c>
      <c r="H883">
        <f t="shared" si="173"/>
        <v>16</v>
      </c>
      <c r="I883" s="27">
        <f t="shared" si="174"/>
        <v>1</v>
      </c>
      <c r="J883" s="28">
        <f t="shared" si="175"/>
        <v>0</v>
      </c>
      <c r="K883" s="29" t="str">
        <f t="shared" si="176"/>
        <v/>
      </c>
      <c r="L883" s="26" t="str">
        <f t="shared" si="177"/>
        <v/>
      </c>
      <c r="M883" t="str">
        <f t="shared" si="178"/>
        <v/>
      </c>
      <c r="N883" s="28" t="str">
        <f t="shared" si="179"/>
        <v>NULL</v>
      </c>
      <c r="O883" t="str">
        <f t="shared" si="180"/>
        <v/>
      </c>
      <c r="P883" t="str">
        <f t="shared" si="181"/>
        <v/>
      </c>
      <c r="Q883" s="10"/>
      <c r="R883" s="10"/>
      <c r="S883" s="16">
        <v>1</v>
      </c>
      <c r="T883" s="13">
        <v>0</v>
      </c>
      <c r="U883" s="14"/>
      <c r="V883" s="11"/>
      <c r="W883" s="10"/>
      <c r="X883" s="29"/>
      <c r="AA883" t="s">
        <v>331</v>
      </c>
      <c r="AB883">
        <v>0</v>
      </c>
      <c r="AR883" t="s">
        <v>333</v>
      </c>
    </row>
    <row r="884" spans="1:44" ht="15" customHeight="1" x14ac:dyDescent="0.35">
      <c r="A884">
        <v>5</v>
      </c>
      <c r="B884" s="26">
        <f t="shared" si="169"/>
        <v>46273.71875</v>
      </c>
      <c r="C884" t="s">
        <v>56</v>
      </c>
      <c r="D884">
        <v>3</v>
      </c>
      <c r="E884" s="26">
        <f t="shared" si="170"/>
        <v>46273.84375</v>
      </c>
      <c r="F884" s="26">
        <f t="shared" si="171"/>
        <v>46273.822916666664</v>
      </c>
      <c r="G884">
        <f t="shared" si="172"/>
        <v>0</v>
      </c>
      <c r="H884">
        <f t="shared" si="173"/>
        <v>29</v>
      </c>
      <c r="I884" s="27">
        <f t="shared" si="174"/>
        <v>0</v>
      </c>
      <c r="J884" s="28" t="str">
        <f t="shared" si="175"/>
        <v>NULL</v>
      </c>
      <c r="K884" s="29" t="str">
        <f t="shared" si="176"/>
        <v/>
      </c>
      <c r="L884" s="26" t="str">
        <f t="shared" si="177"/>
        <v/>
      </c>
      <c r="M884" t="str">
        <f t="shared" si="178"/>
        <v/>
      </c>
      <c r="N884" s="28" t="str">
        <f t="shared" si="179"/>
        <v>NULL</v>
      </c>
      <c r="O884" t="str">
        <f t="shared" si="180"/>
        <v/>
      </c>
      <c r="P884" t="str">
        <f t="shared" si="181"/>
        <v/>
      </c>
      <c r="Q884" s="10"/>
      <c r="R884" s="10"/>
      <c r="S884" s="16">
        <v>0</v>
      </c>
      <c r="T884" s="13"/>
      <c r="U884" s="14"/>
      <c r="V884" s="11"/>
      <c r="W884" s="10"/>
      <c r="X884" s="29"/>
      <c r="AA884" t="s">
        <v>331</v>
      </c>
      <c r="AB884">
        <v>0</v>
      </c>
      <c r="AR884" t="s">
        <v>333</v>
      </c>
    </row>
    <row r="885" spans="1:44" ht="15" customHeight="1" x14ac:dyDescent="0.35">
      <c r="A885">
        <v>5</v>
      </c>
      <c r="B885" s="26">
        <f t="shared" si="169"/>
        <v>46273.71875</v>
      </c>
      <c r="C885" t="s">
        <v>56</v>
      </c>
      <c r="D885">
        <v>4</v>
      </c>
      <c r="E885" s="26">
        <f t="shared" si="170"/>
        <v>46273.84375</v>
      </c>
      <c r="F885" s="26">
        <f t="shared" si="171"/>
        <v>46273.822916666664</v>
      </c>
      <c r="G885">
        <f t="shared" si="172"/>
        <v>0</v>
      </c>
      <c r="H885">
        <f t="shared" si="173"/>
        <v>28</v>
      </c>
      <c r="I885" s="27">
        <f t="shared" si="174"/>
        <v>0</v>
      </c>
      <c r="J885" s="28" t="str">
        <f t="shared" si="175"/>
        <v>NULL</v>
      </c>
      <c r="K885" s="29" t="str">
        <f t="shared" si="176"/>
        <v/>
      </c>
      <c r="L885" s="26" t="str">
        <f t="shared" si="177"/>
        <v/>
      </c>
      <c r="M885" t="str">
        <f t="shared" si="178"/>
        <v/>
      </c>
      <c r="N885" s="28" t="str">
        <f t="shared" si="179"/>
        <v>NULL</v>
      </c>
      <c r="O885" t="str">
        <f t="shared" si="180"/>
        <v/>
      </c>
      <c r="P885" t="str">
        <f t="shared" si="181"/>
        <v/>
      </c>
      <c r="Q885" s="10"/>
      <c r="R885" s="10"/>
      <c r="S885" s="16">
        <v>0</v>
      </c>
      <c r="T885" s="13"/>
      <c r="U885" s="14"/>
      <c r="V885" s="11"/>
      <c r="W885" s="10"/>
      <c r="X885" s="29"/>
      <c r="AA885" t="s">
        <v>331</v>
      </c>
      <c r="AB885">
        <v>0</v>
      </c>
      <c r="AR885" t="s">
        <v>333</v>
      </c>
    </row>
    <row r="886" spans="1:44" ht="15" customHeight="1" x14ac:dyDescent="0.35">
      <c r="A886">
        <v>5</v>
      </c>
      <c r="B886" s="26">
        <f t="shared" si="169"/>
        <v>46273.71875</v>
      </c>
      <c r="C886" t="s">
        <v>56</v>
      </c>
      <c r="D886">
        <v>5</v>
      </c>
      <c r="E886" s="26">
        <f t="shared" si="170"/>
        <v>46273.84375</v>
      </c>
      <c r="F886" s="26">
        <f t="shared" si="171"/>
        <v>46273.822916666664</v>
      </c>
      <c r="G886">
        <f t="shared" si="172"/>
        <v>0</v>
      </c>
      <c r="H886">
        <f t="shared" si="173"/>
        <v>12</v>
      </c>
      <c r="I886" s="27">
        <f t="shared" si="174"/>
        <v>0</v>
      </c>
      <c r="J886" s="28" t="str">
        <f t="shared" si="175"/>
        <v>NULL</v>
      </c>
      <c r="K886" s="29" t="str">
        <f t="shared" si="176"/>
        <v/>
      </c>
      <c r="L886" s="26" t="str">
        <f t="shared" si="177"/>
        <v/>
      </c>
      <c r="M886" t="str">
        <f t="shared" si="178"/>
        <v/>
      </c>
      <c r="N886" s="28" t="str">
        <f t="shared" si="179"/>
        <v>NULL</v>
      </c>
      <c r="O886" t="str">
        <f t="shared" si="180"/>
        <v/>
      </c>
      <c r="P886" t="str">
        <f t="shared" si="181"/>
        <v/>
      </c>
      <c r="Q886" s="10"/>
      <c r="R886" s="10"/>
      <c r="S886" s="16">
        <v>0</v>
      </c>
      <c r="T886" s="13"/>
      <c r="U886" s="14"/>
      <c r="V886" s="11"/>
      <c r="W886" s="10"/>
      <c r="X886" s="29"/>
      <c r="AA886" t="s">
        <v>331</v>
      </c>
      <c r="AB886">
        <v>0</v>
      </c>
      <c r="AR886" t="s">
        <v>333</v>
      </c>
    </row>
    <row r="887" spans="1:44" ht="15" customHeight="1" x14ac:dyDescent="0.35">
      <c r="A887">
        <v>5</v>
      </c>
      <c r="B887" s="26">
        <f t="shared" si="169"/>
        <v>46273.71875</v>
      </c>
      <c r="C887" t="s">
        <v>56</v>
      </c>
      <c r="D887">
        <v>6</v>
      </c>
      <c r="E887" s="26">
        <f t="shared" si="170"/>
        <v>46273.84375</v>
      </c>
      <c r="F887" s="26">
        <f t="shared" si="171"/>
        <v>46273.822916666664</v>
      </c>
      <c r="G887">
        <f t="shared" si="172"/>
        <v>0</v>
      </c>
      <c r="H887">
        <f t="shared" si="173"/>
        <v>0</v>
      </c>
      <c r="I887" s="27">
        <f t="shared" si="174"/>
        <v>0</v>
      </c>
      <c r="J887" s="28" t="str">
        <f t="shared" si="175"/>
        <v>NULL</v>
      </c>
      <c r="K887" s="29" t="str">
        <f t="shared" si="176"/>
        <v/>
      </c>
      <c r="L887" s="26" t="str">
        <f t="shared" si="177"/>
        <v/>
      </c>
      <c r="M887" t="str">
        <f t="shared" si="178"/>
        <v/>
      </c>
      <c r="N887" s="28" t="str">
        <f t="shared" si="179"/>
        <v>NULL</v>
      </c>
      <c r="O887" t="str">
        <f t="shared" si="180"/>
        <v/>
      </c>
      <c r="P887" t="str">
        <f t="shared" si="181"/>
        <v/>
      </c>
      <c r="Q887" s="10"/>
      <c r="R887" s="10"/>
      <c r="S887" s="16">
        <v>0</v>
      </c>
      <c r="T887" s="13"/>
      <c r="U887" s="14"/>
      <c r="V887" s="11"/>
      <c r="W887" s="10"/>
      <c r="X887" s="29"/>
      <c r="AA887" t="s">
        <v>331</v>
      </c>
      <c r="AB887">
        <v>0</v>
      </c>
      <c r="AR887" t="s">
        <v>333</v>
      </c>
    </row>
    <row r="888" spans="1:44" ht="15" customHeight="1" x14ac:dyDescent="0.35">
      <c r="A888">
        <v>5</v>
      </c>
      <c r="B888" s="26">
        <f t="shared" si="169"/>
        <v>46273.71875</v>
      </c>
      <c r="C888" t="s">
        <v>57</v>
      </c>
      <c r="D888">
        <v>1</v>
      </c>
      <c r="E888" s="26">
        <f t="shared" si="170"/>
        <v>46273.84375</v>
      </c>
      <c r="F888" s="26">
        <f t="shared" si="171"/>
        <v>46273.822916666664</v>
      </c>
      <c r="G888">
        <f t="shared" si="172"/>
        <v>6</v>
      </c>
      <c r="H888">
        <f t="shared" si="173"/>
        <v>23</v>
      </c>
      <c r="I888" s="27">
        <f t="shared" si="174"/>
        <v>3</v>
      </c>
      <c r="J888" s="28">
        <f t="shared" si="175"/>
        <v>131.37779311534811</v>
      </c>
      <c r="K888" s="29">
        <f t="shared" si="176"/>
        <v>7.2944849400227649E-3</v>
      </c>
      <c r="L888" s="26">
        <f t="shared" si="177"/>
        <v>46273.726044484938</v>
      </c>
      <c r="M888" t="str">
        <f t="shared" si="178"/>
        <v>YES</v>
      </c>
      <c r="N888" s="28">
        <f t="shared" si="179"/>
        <v>43.792597705116037</v>
      </c>
      <c r="O888" t="str">
        <f t="shared" si="180"/>
        <v/>
      </c>
      <c r="P888" t="str">
        <f t="shared" si="181"/>
        <v/>
      </c>
      <c r="Q888" s="10" t="s">
        <v>151</v>
      </c>
      <c r="R888" s="10"/>
      <c r="S888" s="16">
        <v>3</v>
      </c>
      <c r="T888" s="13">
        <v>131.37779311534811</v>
      </c>
      <c r="U888" s="14">
        <v>7.2944849421296299E-3</v>
      </c>
      <c r="V888" s="11">
        <v>46273.726044484953</v>
      </c>
      <c r="W888" s="10" t="s">
        <v>151</v>
      </c>
      <c r="X888" s="29">
        <v>0</v>
      </c>
      <c r="Z888" t="s">
        <v>335</v>
      </c>
      <c r="AA888" t="s">
        <v>331</v>
      </c>
      <c r="AB888">
        <v>3</v>
      </c>
      <c r="AC888">
        <v>38.360655737704917</v>
      </c>
      <c r="AD888">
        <v>278.05582290664103</v>
      </c>
      <c r="AE888" s="54">
        <v>3.446550127314815E-3</v>
      </c>
      <c r="AF888" s="54">
        <v>2.4982193726851849E-2</v>
      </c>
      <c r="AG888" s="53">
        <v>46273.72219655013</v>
      </c>
      <c r="AH888" s="53">
        <v>46273.743732193732</v>
      </c>
      <c r="AI888" t="s">
        <v>151</v>
      </c>
      <c r="AL888">
        <v>38.360655737704917</v>
      </c>
      <c r="AM888">
        <v>278.05582290664103</v>
      </c>
      <c r="AN888" s="54">
        <v>3.446550127314815E-3</v>
      </c>
      <c r="AO888" s="54">
        <v>2.4982193726851849E-2</v>
      </c>
      <c r="AP888" s="53">
        <v>46273.743732193732</v>
      </c>
      <c r="AQ888" t="s">
        <v>151</v>
      </c>
      <c r="AR888" t="s">
        <v>334</v>
      </c>
    </row>
    <row r="889" spans="1:44" ht="15" customHeight="1" x14ac:dyDescent="0.35">
      <c r="A889">
        <v>5</v>
      </c>
      <c r="B889" s="26">
        <f t="shared" si="169"/>
        <v>46273.71875</v>
      </c>
      <c r="C889" t="s">
        <v>57</v>
      </c>
      <c r="D889">
        <v>2</v>
      </c>
      <c r="E889" s="26">
        <f t="shared" si="170"/>
        <v>46273.84375</v>
      </c>
      <c r="F889" s="26">
        <f t="shared" si="171"/>
        <v>46273.822916666664</v>
      </c>
      <c r="G889">
        <f t="shared" si="172"/>
        <v>4</v>
      </c>
      <c r="H889">
        <f t="shared" si="173"/>
        <v>16</v>
      </c>
      <c r="I889" s="27">
        <f t="shared" si="174"/>
        <v>1</v>
      </c>
      <c r="J889" s="28">
        <f t="shared" si="175"/>
        <v>0</v>
      </c>
      <c r="K889" s="29" t="str">
        <f t="shared" si="176"/>
        <v>NULL</v>
      </c>
      <c r="L889" s="26" t="str">
        <f t="shared" si="177"/>
        <v/>
      </c>
      <c r="M889" t="str">
        <f t="shared" si="178"/>
        <v>UNKNOWN - NO RATE</v>
      </c>
      <c r="N889" s="28" t="str">
        <f t="shared" si="179"/>
        <v>NULL</v>
      </c>
      <c r="O889" t="str">
        <f t="shared" si="180"/>
        <v/>
      </c>
      <c r="P889" t="str">
        <f t="shared" si="181"/>
        <v/>
      </c>
      <c r="Q889" s="10" t="s">
        <v>155</v>
      </c>
      <c r="R889" s="10"/>
      <c r="S889" s="16">
        <v>1</v>
      </c>
      <c r="T889" s="13">
        <v>0</v>
      </c>
      <c r="U889" s="14"/>
      <c r="V889" s="11"/>
      <c r="W889" s="10" t="s">
        <v>155</v>
      </c>
      <c r="X889" s="29"/>
      <c r="AA889" t="s">
        <v>331</v>
      </c>
      <c r="AB889">
        <v>0</v>
      </c>
      <c r="AI889" t="s">
        <v>155</v>
      </c>
      <c r="AQ889" t="s">
        <v>155</v>
      </c>
      <c r="AR889" t="s">
        <v>333</v>
      </c>
    </row>
    <row r="890" spans="1:44" ht="15" customHeight="1" x14ac:dyDescent="0.35">
      <c r="A890">
        <v>5</v>
      </c>
      <c r="B890" s="26">
        <f t="shared" si="169"/>
        <v>46273.71875</v>
      </c>
      <c r="C890" t="s">
        <v>57</v>
      </c>
      <c r="D890">
        <v>3</v>
      </c>
      <c r="E890" s="26">
        <f t="shared" si="170"/>
        <v>46273.84375</v>
      </c>
      <c r="F890" s="26">
        <f t="shared" si="171"/>
        <v>46273.822916666664</v>
      </c>
      <c r="G890">
        <f t="shared" si="172"/>
        <v>4</v>
      </c>
      <c r="H890">
        <f t="shared" si="173"/>
        <v>29</v>
      </c>
      <c r="I890" s="27">
        <f t="shared" si="174"/>
        <v>0</v>
      </c>
      <c r="J890" s="28" t="str">
        <f t="shared" si="175"/>
        <v>NULL</v>
      </c>
      <c r="K890" s="29" t="str">
        <f t="shared" si="176"/>
        <v>NULL</v>
      </c>
      <c r="L890" s="26" t="str">
        <f t="shared" si="177"/>
        <v/>
      </c>
      <c r="M890" t="str">
        <f t="shared" si="178"/>
        <v>UNKNOWN - NO RATE</v>
      </c>
      <c r="N890" s="28" t="str">
        <f t="shared" si="179"/>
        <v>NULL</v>
      </c>
      <c r="O890" t="str">
        <f t="shared" si="180"/>
        <v/>
      </c>
      <c r="P890" t="str">
        <f t="shared" si="181"/>
        <v/>
      </c>
      <c r="Q890" s="10" t="s">
        <v>155</v>
      </c>
      <c r="R890" s="10"/>
      <c r="S890" s="16">
        <v>0</v>
      </c>
      <c r="T890" s="13"/>
      <c r="U890" s="14"/>
      <c r="V890" s="11"/>
      <c r="W890" s="10" t="s">
        <v>155</v>
      </c>
      <c r="X890" s="29"/>
      <c r="AA890" t="s">
        <v>331</v>
      </c>
      <c r="AB890">
        <v>0</v>
      </c>
      <c r="AI890" t="s">
        <v>155</v>
      </c>
      <c r="AQ890" t="s">
        <v>155</v>
      </c>
      <c r="AR890" t="s">
        <v>333</v>
      </c>
    </row>
    <row r="891" spans="1:44" ht="15" customHeight="1" x14ac:dyDescent="0.35">
      <c r="A891">
        <v>5</v>
      </c>
      <c r="B891" s="26">
        <f t="shared" si="169"/>
        <v>46273.71875</v>
      </c>
      <c r="C891" t="s">
        <v>57</v>
      </c>
      <c r="D891">
        <v>4</v>
      </c>
      <c r="E891" s="26">
        <f t="shared" si="170"/>
        <v>46273.84375</v>
      </c>
      <c r="F891" s="26">
        <f t="shared" si="171"/>
        <v>46273.822916666664</v>
      </c>
      <c r="G891">
        <f t="shared" si="172"/>
        <v>7</v>
      </c>
      <c r="H891">
        <f t="shared" si="173"/>
        <v>28</v>
      </c>
      <c r="I891" s="27">
        <f t="shared" si="174"/>
        <v>0</v>
      </c>
      <c r="J891" s="28" t="str">
        <f t="shared" si="175"/>
        <v>NULL</v>
      </c>
      <c r="K891" s="29" t="str">
        <f t="shared" si="176"/>
        <v>NULL</v>
      </c>
      <c r="L891" s="26" t="str">
        <f t="shared" si="177"/>
        <v/>
      </c>
      <c r="M891" t="str">
        <f t="shared" si="178"/>
        <v>UNKNOWN - NO RATE</v>
      </c>
      <c r="N891" s="28" t="str">
        <f t="shared" si="179"/>
        <v>NULL</v>
      </c>
      <c r="O891" t="str">
        <f t="shared" si="180"/>
        <v/>
      </c>
      <c r="P891" t="str">
        <f t="shared" si="181"/>
        <v/>
      </c>
      <c r="Q891" s="10" t="s">
        <v>155</v>
      </c>
      <c r="R891" s="10"/>
      <c r="S891" s="16">
        <v>0</v>
      </c>
      <c r="T891" s="13"/>
      <c r="U891" s="14"/>
      <c r="V891" s="11"/>
      <c r="W891" s="10" t="s">
        <v>155</v>
      </c>
      <c r="X891" s="29"/>
      <c r="AA891" t="s">
        <v>331</v>
      </c>
      <c r="AB891">
        <v>0</v>
      </c>
      <c r="AI891" t="s">
        <v>155</v>
      </c>
      <c r="AQ891" t="s">
        <v>155</v>
      </c>
      <c r="AR891" t="s">
        <v>333</v>
      </c>
    </row>
    <row r="892" spans="1:44" ht="15" customHeight="1" x14ac:dyDescent="0.35">
      <c r="A892">
        <v>5</v>
      </c>
      <c r="B892" s="26">
        <f t="shared" si="169"/>
        <v>46273.71875</v>
      </c>
      <c r="C892" t="s">
        <v>57</v>
      </c>
      <c r="D892">
        <v>5</v>
      </c>
      <c r="E892" s="26">
        <f t="shared" si="170"/>
        <v>46273.84375</v>
      </c>
      <c r="F892" s="26">
        <f t="shared" si="171"/>
        <v>46273.822916666664</v>
      </c>
      <c r="G892">
        <f t="shared" si="172"/>
        <v>1</v>
      </c>
      <c r="H892">
        <f t="shared" si="173"/>
        <v>12</v>
      </c>
      <c r="I892" s="27">
        <f t="shared" si="174"/>
        <v>0</v>
      </c>
      <c r="J892" s="28" t="str">
        <f t="shared" si="175"/>
        <v>NULL</v>
      </c>
      <c r="K892" s="29" t="str">
        <f t="shared" si="176"/>
        <v>NULL</v>
      </c>
      <c r="L892" s="26" t="str">
        <f t="shared" si="177"/>
        <v/>
      </c>
      <c r="M892" t="str">
        <f t="shared" si="178"/>
        <v>UNKNOWN - NO RATE</v>
      </c>
      <c r="N892" s="28" t="str">
        <f t="shared" si="179"/>
        <v>NULL</v>
      </c>
      <c r="O892" t="str">
        <f t="shared" si="180"/>
        <v/>
      </c>
      <c r="P892" t="str">
        <f t="shared" si="181"/>
        <v/>
      </c>
      <c r="Q892" s="10" t="s">
        <v>155</v>
      </c>
      <c r="R892" s="10"/>
      <c r="S892" s="16">
        <v>0</v>
      </c>
      <c r="T892" s="13"/>
      <c r="U892" s="14"/>
      <c r="V892" s="11"/>
      <c r="W892" s="10" t="s">
        <v>155</v>
      </c>
      <c r="X892" s="29"/>
      <c r="AA892" t="s">
        <v>331</v>
      </c>
      <c r="AB892">
        <v>0</v>
      </c>
      <c r="AI892" t="s">
        <v>155</v>
      </c>
      <c r="AQ892" t="s">
        <v>155</v>
      </c>
      <c r="AR892" t="s">
        <v>333</v>
      </c>
    </row>
    <row r="893" spans="1:44" ht="15" customHeight="1" x14ac:dyDescent="0.35">
      <c r="A893">
        <v>5</v>
      </c>
      <c r="B893" s="26">
        <f t="shared" si="169"/>
        <v>46273.71875</v>
      </c>
      <c r="C893" t="s">
        <v>57</v>
      </c>
      <c r="D893">
        <v>6</v>
      </c>
      <c r="E893" s="26">
        <f t="shared" si="170"/>
        <v>46273.84375</v>
      </c>
      <c r="F893" s="26">
        <f t="shared" si="171"/>
        <v>46273.822916666664</v>
      </c>
      <c r="G893">
        <f t="shared" si="172"/>
        <v>0</v>
      </c>
      <c r="H893">
        <f t="shared" si="173"/>
        <v>0</v>
      </c>
      <c r="I893" s="27">
        <f t="shared" si="174"/>
        <v>0</v>
      </c>
      <c r="J893" s="28" t="str">
        <f t="shared" si="175"/>
        <v>NULL</v>
      </c>
      <c r="K893" s="29" t="str">
        <f t="shared" si="176"/>
        <v/>
      </c>
      <c r="L893" s="26" t="str">
        <f t="shared" si="177"/>
        <v/>
      </c>
      <c r="M893" t="str">
        <f t="shared" si="178"/>
        <v/>
      </c>
      <c r="N893" s="28" t="str">
        <f t="shared" si="179"/>
        <v>NULL</v>
      </c>
      <c r="O893" t="str">
        <f t="shared" si="180"/>
        <v/>
      </c>
      <c r="P893" t="str">
        <f t="shared" si="181"/>
        <v/>
      </c>
      <c r="Q893" s="10"/>
      <c r="R893" s="10"/>
      <c r="S893" s="16">
        <v>0</v>
      </c>
      <c r="T893" s="13"/>
      <c r="U893" s="14"/>
      <c r="V893" s="11"/>
      <c r="W893" s="10"/>
      <c r="X893" s="29"/>
      <c r="AA893" t="s">
        <v>331</v>
      </c>
      <c r="AB893">
        <v>0</v>
      </c>
      <c r="AR893" t="s">
        <v>333</v>
      </c>
    </row>
    <row r="894" spans="1:44" ht="15" customHeight="1" x14ac:dyDescent="0.35">
      <c r="A894">
        <v>5</v>
      </c>
      <c r="B894" s="26">
        <f t="shared" si="169"/>
        <v>46273.71875</v>
      </c>
      <c r="C894" t="s">
        <v>58</v>
      </c>
      <c r="D894">
        <v>1</v>
      </c>
      <c r="E894" s="26">
        <f t="shared" si="170"/>
        <v>46273.854166666657</v>
      </c>
      <c r="F894" s="26">
        <f t="shared" si="171"/>
        <v>46273.833333333321</v>
      </c>
      <c r="G894">
        <f t="shared" si="172"/>
        <v>0</v>
      </c>
      <c r="H894">
        <f t="shared" si="173"/>
        <v>115</v>
      </c>
      <c r="I894" s="27">
        <f t="shared" si="174"/>
        <v>3</v>
      </c>
      <c r="J894" s="28">
        <f t="shared" si="175"/>
        <v>131.37779311534811</v>
      </c>
      <c r="K894" s="29" t="str">
        <f t="shared" si="176"/>
        <v/>
      </c>
      <c r="L894" s="26" t="str">
        <f t="shared" si="177"/>
        <v/>
      </c>
      <c r="M894" t="str">
        <f t="shared" si="178"/>
        <v/>
      </c>
      <c r="N894" s="28">
        <f t="shared" si="179"/>
        <v>43.792597705116037</v>
      </c>
      <c r="O894" t="str">
        <f t="shared" si="180"/>
        <v/>
      </c>
      <c r="P894" t="str">
        <f t="shared" si="181"/>
        <v/>
      </c>
      <c r="Q894" s="10"/>
      <c r="R894" s="10"/>
      <c r="S894" s="16">
        <v>3</v>
      </c>
      <c r="T894" s="13">
        <v>131.37779311534811</v>
      </c>
      <c r="U894" s="14"/>
      <c r="V894" s="11"/>
      <c r="W894" s="10"/>
      <c r="X894" s="29"/>
      <c r="Z894" t="s">
        <v>335</v>
      </c>
      <c r="AA894" t="s">
        <v>331</v>
      </c>
      <c r="AB894">
        <v>3</v>
      </c>
      <c r="AC894">
        <v>38.360655737704917</v>
      </c>
      <c r="AD894">
        <v>278.05582290664103</v>
      </c>
      <c r="AL894">
        <v>38.360655737704917</v>
      </c>
      <c r="AM894">
        <v>278.05582290664103</v>
      </c>
      <c r="AR894" t="s">
        <v>334</v>
      </c>
    </row>
    <row r="895" spans="1:44" ht="15" customHeight="1" x14ac:dyDescent="0.35">
      <c r="A895">
        <v>5</v>
      </c>
      <c r="B895" s="26">
        <f t="shared" si="169"/>
        <v>46273.71875</v>
      </c>
      <c r="C895" t="s">
        <v>58</v>
      </c>
      <c r="D895">
        <v>2</v>
      </c>
      <c r="E895" s="26">
        <f t="shared" si="170"/>
        <v>46273.854166666657</v>
      </c>
      <c r="F895" s="26">
        <f t="shared" si="171"/>
        <v>46273.833333333321</v>
      </c>
      <c r="G895">
        <f t="shared" si="172"/>
        <v>2</v>
      </c>
      <c r="H895">
        <f t="shared" si="173"/>
        <v>33</v>
      </c>
      <c r="I895" s="27">
        <f t="shared" si="174"/>
        <v>1</v>
      </c>
      <c r="J895" s="28">
        <f t="shared" si="175"/>
        <v>0</v>
      </c>
      <c r="K895" s="29" t="str">
        <f t="shared" si="176"/>
        <v>NULL</v>
      </c>
      <c r="L895" s="26" t="str">
        <f t="shared" si="177"/>
        <v/>
      </c>
      <c r="M895" t="str">
        <f t="shared" si="178"/>
        <v>UNKNOWN - NO RATE</v>
      </c>
      <c r="N895" s="28" t="str">
        <f t="shared" si="179"/>
        <v>NULL</v>
      </c>
      <c r="O895" t="str">
        <f t="shared" si="180"/>
        <v/>
      </c>
      <c r="P895" t="str">
        <f t="shared" si="181"/>
        <v/>
      </c>
      <c r="Q895" s="10" t="s">
        <v>155</v>
      </c>
      <c r="R895" s="10"/>
      <c r="S895" s="16">
        <v>1</v>
      </c>
      <c r="T895" s="13">
        <v>0</v>
      </c>
      <c r="U895" s="14"/>
      <c r="V895" s="11"/>
      <c r="W895" s="10" t="s">
        <v>155</v>
      </c>
      <c r="X895" s="29"/>
      <c r="AA895" t="s">
        <v>331</v>
      </c>
      <c r="AB895">
        <v>0</v>
      </c>
      <c r="AI895" t="s">
        <v>155</v>
      </c>
      <c r="AQ895" t="s">
        <v>155</v>
      </c>
      <c r="AR895" t="s">
        <v>333</v>
      </c>
    </row>
    <row r="896" spans="1:44" ht="15" customHeight="1" x14ac:dyDescent="0.35">
      <c r="A896">
        <v>5</v>
      </c>
      <c r="B896" s="26">
        <f t="shared" si="169"/>
        <v>46273.71875</v>
      </c>
      <c r="C896" t="s">
        <v>58</v>
      </c>
      <c r="D896">
        <v>3</v>
      </c>
      <c r="E896" s="26">
        <f t="shared" si="170"/>
        <v>46273.854166666657</v>
      </c>
      <c r="F896" s="26">
        <f t="shared" si="171"/>
        <v>46273.833333333321</v>
      </c>
      <c r="G896">
        <f t="shared" si="172"/>
        <v>0</v>
      </c>
      <c r="H896">
        <f t="shared" si="173"/>
        <v>67</v>
      </c>
      <c r="I896" s="27">
        <f t="shared" si="174"/>
        <v>0</v>
      </c>
      <c r="J896" s="28" t="str">
        <f t="shared" si="175"/>
        <v>NULL</v>
      </c>
      <c r="K896" s="29" t="str">
        <f t="shared" si="176"/>
        <v/>
      </c>
      <c r="L896" s="26" t="str">
        <f t="shared" si="177"/>
        <v/>
      </c>
      <c r="M896" t="str">
        <f t="shared" si="178"/>
        <v/>
      </c>
      <c r="N896" s="28" t="str">
        <f t="shared" si="179"/>
        <v>NULL</v>
      </c>
      <c r="O896" t="str">
        <f t="shared" si="180"/>
        <v/>
      </c>
      <c r="P896" t="str">
        <f t="shared" si="181"/>
        <v/>
      </c>
      <c r="Q896" s="10"/>
      <c r="R896" s="10"/>
      <c r="S896" s="16">
        <v>0</v>
      </c>
      <c r="T896" s="13"/>
      <c r="U896" s="14"/>
      <c r="V896" s="11"/>
      <c r="W896" s="10"/>
      <c r="X896" s="29"/>
      <c r="AA896" t="s">
        <v>331</v>
      </c>
      <c r="AB896">
        <v>0</v>
      </c>
      <c r="AR896" t="s">
        <v>333</v>
      </c>
    </row>
    <row r="897" spans="1:44" ht="15" customHeight="1" x14ac:dyDescent="0.35">
      <c r="A897">
        <v>5</v>
      </c>
      <c r="B897" s="26">
        <f t="shared" si="169"/>
        <v>46273.71875</v>
      </c>
      <c r="C897" t="s">
        <v>58</v>
      </c>
      <c r="D897">
        <v>4</v>
      </c>
      <c r="E897" s="26">
        <f t="shared" si="170"/>
        <v>46273.854166666657</v>
      </c>
      <c r="F897" s="26">
        <f t="shared" si="171"/>
        <v>46273.833333333321</v>
      </c>
      <c r="G897">
        <f t="shared" si="172"/>
        <v>0</v>
      </c>
      <c r="H897">
        <f t="shared" si="173"/>
        <v>77</v>
      </c>
      <c r="I897" s="27">
        <f t="shared" si="174"/>
        <v>0</v>
      </c>
      <c r="J897" s="28" t="str">
        <f t="shared" si="175"/>
        <v>NULL</v>
      </c>
      <c r="K897" s="29" t="str">
        <f t="shared" si="176"/>
        <v/>
      </c>
      <c r="L897" s="26" t="str">
        <f t="shared" si="177"/>
        <v/>
      </c>
      <c r="M897" t="str">
        <f t="shared" si="178"/>
        <v/>
      </c>
      <c r="N897" s="28" t="str">
        <f t="shared" si="179"/>
        <v>NULL</v>
      </c>
      <c r="O897" t="str">
        <f t="shared" si="180"/>
        <v/>
      </c>
      <c r="P897" t="str">
        <f t="shared" si="181"/>
        <v/>
      </c>
      <c r="Q897" s="10"/>
      <c r="R897" s="10"/>
      <c r="S897" s="16">
        <v>0</v>
      </c>
      <c r="T897" s="13"/>
      <c r="U897" s="14"/>
      <c r="V897" s="11"/>
      <c r="W897" s="10"/>
      <c r="X897" s="29"/>
      <c r="AA897" t="s">
        <v>331</v>
      </c>
      <c r="AB897">
        <v>0</v>
      </c>
      <c r="AR897" t="s">
        <v>333</v>
      </c>
    </row>
    <row r="898" spans="1:44" ht="15" customHeight="1" x14ac:dyDescent="0.35">
      <c r="A898">
        <v>5</v>
      </c>
      <c r="B898" s="26">
        <f t="shared" si="169"/>
        <v>46273.71875</v>
      </c>
      <c r="C898" t="s">
        <v>58</v>
      </c>
      <c r="D898">
        <v>5</v>
      </c>
      <c r="E898" s="26">
        <f t="shared" si="170"/>
        <v>46273.854166666657</v>
      </c>
      <c r="F898" s="26">
        <f t="shared" si="171"/>
        <v>46273.833333333321</v>
      </c>
      <c r="G898">
        <f t="shared" si="172"/>
        <v>0</v>
      </c>
      <c r="H898">
        <f t="shared" si="173"/>
        <v>16</v>
      </c>
      <c r="I898" s="27">
        <f t="shared" si="174"/>
        <v>0</v>
      </c>
      <c r="J898" s="28" t="str">
        <f t="shared" si="175"/>
        <v>NULL</v>
      </c>
      <c r="K898" s="29" t="str">
        <f t="shared" si="176"/>
        <v/>
      </c>
      <c r="L898" s="26" t="str">
        <f t="shared" si="177"/>
        <v/>
      </c>
      <c r="M898" t="str">
        <f t="shared" si="178"/>
        <v/>
      </c>
      <c r="N898" s="28" t="str">
        <f t="shared" si="179"/>
        <v>NULL</v>
      </c>
      <c r="O898" t="str">
        <f t="shared" si="180"/>
        <v/>
      </c>
      <c r="P898" t="str">
        <f t="shared" si="181"/>
        <v/>
      </c>
      <c r="Q898" s="10"/>
      <c r="R898" s="10"/>
      <c r="S898" s="16">
        <v>0</v>
      </c>
      <c r="T898" s="13"/>
      <c r="U898" s="14"/>
      <c r="V898" s="11"/>
      <c r="W898" s="10"/>
      <c r="X898" s="29"/>
      <c r="AA898" t="s">
        <v>331</v>
      </c>
      <c r="AB898">
        <v>0</v>
      </c>
      <c r="AR898" t="s">
        <v>333</v>
      </c>
    </row>
    <row r="899" spans="1:44" ht="15" customHeight="1" x14ac:dyDescent="0.35">
      <c r="A899">
        <v>5</v>
      </c>
      <c r="B899" s="26">
        <f t="shared" si="169"/>
        <v>46273.71875</v>
      </c>
      <c r="C899" t="s">
        <v>58</v>
      </c>
      <c r="D899">
        <v>6</v>
      </c>
      <c r="E899" s="26">
        <f t="shared" si="170"/>
        <v>46273.854166666657</v>
      </c>
      <c r="F899" s="26">
        <f t="shared" si="171"/>
        <v>46273.833333333321</v>
      </c>
      <c r="G899">
        <f t="shared" si="172"/>
        <v>0</v>
      </c>
      <c r="H899">
        <f t="shared" si="173"/>
        <v>0</v>
      </c>
      <c r="I899" s="27">
        <f t="shared" si="174"/>
        <v>0</v>
      </c>
      <c r="J899" s="28" t="str">
        <f t="shared" si="175"/>
        <v>NULL</v>
      </c>
      <c r="K899" s="29" t="str">
        <f t="shared" si="176"/>
        <v/>
      </c>
      <c r="L899" s="26" t="str">
        <f t="shared" si="177"/>
        <v/>
      </c>
      <c r="M899" t="str">
        <f t="shared" si="178"/>
        <v/>
      </c>
      <c r="N899" s="28" t="str">
        <f t="shared" si="179"/>
        <v>NULL</v>
      </c>
      <c r="O899" t="str">
        <f t="shared" si="180"/>
        <v/>
      </c>
      <c r="P899" t="str">
        <f t="shared" si="181"/>
        <v/>
      </c>
      <c r="Q899" s="10"/>
      <c r="R899" s="10"/>
      <c r="S899" s="16">
        <v>0</v>
      </c>
      <c r="T899" s="13"/>
      <c r="U899" s="14"/>
      <c r="V899" s="11"/>
      <c r="W899" s="10"/>
      <c r="X899" s="29"/>
      <c r="AA899" t="s">
        <v>331</v>
      </c>
      <c r="AB899">
        <v>0</v>
      </c>
      <c r="AR899" t="s">
        <v>333</v>
      </c>
    </row>
    <row r="900" spans="1:44" ht="15" customHeight="1" x14ac:dyDescent="0.35">
      <c r="A900">
        <v>5</v>
      </c>
      <c r="B900" s="26">
        <f t="shared" si="169"/>
        <v>46273.71875</v>
      </c>
      <c r="C900" t="s">
        <v>59</v>
      </c>
      <c r="D900">
        <v>1</v>
      </c>
      <c r="E900" s="26">
        <f t="shared" si="170"/>
        <v>46273.854166666657</v>
      </c>
      <c r="F900" s="26">
        <f t="shared" si="171"/>
        <v>46273.833333333321</v>
      </c>
      <c r="G900">
        <f t="shared" si="172"/>
        <v>0</v>
      </c>
      <c r="H900">
        <f t="shared" si="173"/>
        <v>115</v>
      </c>
      <c r="I900" s="27">
        <f t="shared" si="174"/>
        <v>3</v>
      </c>
      <c r="J900" s="28">
        <f t="shared" si="175"/>
        <v>131.37779311534811</v>
      </c>
      <c r="K900" s="29" t="str">
        <f t="shared" si="176"/>
        <v/>
      </c>
      <c r="L900" s="26" t="str">
        <f t="shared" si="177"/>
        <v/>
      </c>
      <c r="M900" t="str">
        <f t="shared" si="178"/>
        <v/>
      </c>
      <c r="N900" s="28">
        <f t="shared" si="179"/>
        <v>43.792597705116037</v>
      </c>
      <c r="O900" t="str">
        <f t="shared" si="180"/>
        <v/>
      </c>
      <c r="P900" t="str">
        <f t="shared" si="181"/>
        <v/>
      </c>
      <c r="Q900" s="10"/>
      <c r="R900" s="10"/>
      <c r="S900" s="16">
        <v>3</v>
      </c>
      <c r="T900" s="13">
        <v>131.37779311534811</v>
      </c>
      <c r="U900" s="14"/>
      <c r="V900" s="11"/>
      <c r="W900" s="10"/>
      <c r="X900" s="29"/>
      <c r="Z900" t="s">
        <v>335</v>
      </c>
      <c r="AA900" t="s">
        <v>331</v>
      </c>
      <c r="AB900">
        <v>3</v>
      </c>
      <c r="AC900">
        <v>38.360655737704917</v>
      </c>
      <c r="AD900">
        <v>278.05582290664103</v>
      </c>
      <c r="AL900">
        <v>38.360655737704917</v>
      </c>
      <c r="AM900">
        <v>278.05582290664103</v>
      </c>
      <c r="AR900" t="s">
        <v>334</v>
      </c>
    </row>
    <row r="901" spans="1:44" ht="15" customHeight="1" x14ac:dyDescent="0.35">
      <c r="A901">
        <v>5</v>
      </c>
      <c r="B901" s="26">
        <f t="shared" si="169"/>
        <v>46273.71875</v>
      </c>
      <c r="C901" t="s">
        <v>59</v>
      </c>
      <c r="D901">
        <v>2</v>
      </c>
      <c r="E901" s="26">
        <f t="shared" si="170"/>
        <v>46273.854166666657</v>
      </c>
      <c r="F901" s="26">
        <f t="shared" si="171"/>
        <v>46273.833333333321</v>
      </c>
      <c r="G901">
        <f t="shared" si="172"/>
        <v>6</v>
      </c>
      <c r="H901">
        <f t="shared" si="173"/>
        <v>33</v>
      </c>
      <c r="I901" s="27">
        <f t="shared" si="174"/>
        <v>1</v>
      </c>
      <c r="J901" s="28">
        <f t="shared" si="175"/>
        <v>0</v>
      </c>
      <c r="K901" s="29" t="str">
        <f t="shared" si="176"/>
        <v>NULL</v>
      </c>
      <c r="L901" s="26" t="str">
        <f t="shared" si="177"/>
        <v/>
      </c>
      <c r="M901" t="str">
        <f t="shared" si="178"/>
        <v>UNKNOWN - NO RATE</v>
      </c>
      <c r="N901" s="28" t="str">
        <f t="shared" si="179"/>
        <v>NULL</v>
      </c>
      <c r="O901" t="str">
        <f t="shared" si="180"/>
        <v/>
      </c>
      <c r="P901" t="str">
        <f t="shared" si="181"/>
        <v/>
      </c>
      <c r="Q901" s="10" t="s">
        <v>155</v>
      </c>
      <c r="R901" s="10"/>
      <c r="S901" s="16">
        <v>1</v>
      </c>
      <c r="T901" s="13">
        <v>0</v>
      </c>
      <c r="U901" s="14"/>
      <c r="V901" s="11"/>
      <c r="W901" s="10" t="s">
        <v>155</v>
      </c>
      <c r="X901" s="29"/>
      <c r="AA901" t="s">
        <v>331</v>
      </c>
      <c r="AB901">
        <v>0</v>
      </c>
      <c r="AI901" t="s">
        <v>155</v>
      </c>
      <c r="AQ901" t="s">
        <v>155</v>
      </c>
      <c r="AR901" t="s">
        <v>333</v>
      </c>
    </row>
    <row r="902" spans="1:44" ht="15" customHeight="1" x14ac:dyDescent="0.35">
      <c r="A902">
        <v>5</v>
      </c>
      <c r="B902" s="26">
        <f t="shared" ref="B902:B965" si="182">INDEX(SNAP_TIMES,MATCH(A902,SNAP_NOS,0))</f>
        <v>46273.71875</v>
      </c>
      <c r="C902" t="s">
        <v>59</v>
      </c>
      <c r="D902">
        <v>3</v>
      </c>
      <c r="E902" s="26">
        <f t="shared" ref="E902:E965" si="183">IF(AND(INDEX(SH_CHG,MATCH(C902,SH_ID,0))&lt;&gt;"",B902&gt;=INDEX(SH_CHG,MATCH(C902,SH_ID,0))),INDEX(SH_DEP,MATCH(C902,SH_ID,0)),INDEX(SH_ORIG,MATCH(C902,SH_ID,0)))</f>
        <v>46273.854166666657</v>
      </c>
      <c r="F902" s="26">
        <f t="shared" ref="F902:F965" si="184">E902-LOADING_MINUTES/1440</f>
        <v>46273.833333333321</v>
      </c>
      <c r="G902">
        <f t="shared" ref="G902:G965" si="185">COUNTIFS(OL_SNAP,A902,OL_EFF,C902,OL_WT,D902,OL_OPEN,"&gt;0")</f>
        <v>1</v>
      </c>
      <c r="H902">
        <f t="shared" ref="H902:H965" si="186">SUMIFS($G$6:$G$3569,$A$6:$A$3569,A902,$D$6:$D$3569,D902,$F$6:$F$3569,"&lt;="&amp;F902)</f>
        <v>67</v>
      </c>
      <c r="I902" s="27">
        <f t="shared" ref="I902:I965" si="187">INDEX(C_RES,MATCH(1,INDEX((C_SN=A902)*(C_WT=D902),0),0))</f>
        <v>0</v>
      </c>
      <c r="J902" s="28" t="str">
        <f t="shared" ref="J902:J965" si="188">INDEX(C_RL,MATCH(1,INDEX((C_SN=A902)*(C_WT=D902),0),0))</f>
        <v>NULL</v>
      </c>
      <c r="K902" s="29" t="str">
        <f t="shared" ref="K902:K965" si="189">IF(G902=0,"",IF(ISNUMBER(J902),IF(J902&gt;0,H902/J902/24,"NULL"),"NULL"))</f>
        <v>NULL</v>
      </c>
      <c r="L902" s="26" t="str">
        <f t="shared" ref="L902:L965" si="190">IF(ISNUMBER(K902),B902+K902,"")</f>
        <v/>
      </c>
      <c r="M902" t="str">
        <f t="shared" ref="M902:M965" si="191">IF(G902=0,"",IF(B902&gt;=F902,"NO - CUTOFF PASSED",IF(ISNUMBER(K902),IF(L902&lt;=F902,"YES","NO"),"UNKNOWN - NO RATE")))</f>
        <v>UNKNOWN - NO RATE</v>
      </c>
      <c r="N902" s="28" t="str">
        <f t="shared" ref="N902:N965" si="192">IFERROR(IF(AND(INDEX(C_HRS,MATCH(1,INDEX((C_SN=A902)*(C_WT=D902),0),0))&gt;0,INDEX(C_TL,MATCH(1,INDEX((C_SN=A902)*(C_WT=D902),0),0))&gt;0),INDEX(C_TL,MATCH(1,INDEX((C_SN=A902)*(C_WT=D902),0),0))/INDEX(C_HRS,MATCH(1,INDEX((C_SN=A902)*(C_WT=D902),0),0)),"NULL"),"NULL")</f>
        <v>NULL</v>
      </c>
      <c r="O902" t="str">
        <f t="shared" ref="O902:O965" si="193">IF(M902="NO",IF(ISNUMBER(N902),ROUNDUP(H902/(N902*(F902-B902)*24),0),"CANNOT ESTIMATE - NO RATE"),"")</f>
        <v/>
      </c>
      <c r="P902" t="str">
        <f t="shared" ref="P902:P965" si="194">IF(ISNUMBER(O902),MAX(0,O902-I902),O902)</f>
        <v/>
      </c>
      <c r="Q902" s="10" t="s">
        <v>155</v>
      </c>
      <c r="R902" s="10"/>
      <c r="S902" s="16">
        <v>0</v>
      </c>
      <c r="T902" s="13"/>
      <c r="U902" s="14"/>
      <c r="V902" s="11"/>
      <c r="W902" s="10" t="s">
        <v>155</v>
      </c>
      <c r="X902" s="29"/>
      <c r="AA902" t="s">
        <v>331</v>
      </c>
      <c r="AB902">
        <v>0</v>
      </c>
      <c r="AI902" t="s">
        <v>155</v>
      </c>
      <c r="AQ902" t="s">
        <v>155</v>
      </c>
      <c r="AR902" t="s">
        <v>333</v>
      </c>
    </row>
    <row r="903" spans="1:44" ht="15" customHeight="1" x14ac:dyDescent="0.35">
      <c r="A903">
        <v>5</v>
      </c>
      <c r="B903" s="26">
        <f t="shared" si="182"/>
        <v>46273.71875</v>
      </c>
      <c r="C903" t="s">
        <v>59</v>
      </c>
      <c r="D903">
        <v>4</v>
      </c>
      <c r="E903" s="26">
        <f t="shared" si="183"/>
        <v>46273.854166666657</v>
      </c>
      <c r="F903" s="26">
        <f t="shared" si="184"/>
        <v>46273.833333333321</v>
      </c>
      <c r="G903">
        <f t="shared" si="185"/>
        <v>2</v>
      </c>
      <c r="H903">
        <f t="shared" si="186"/>
        <v>77</v>
      </c>
      <c r="I903" s="27">
        <f t="shared" si="187"/>
        <v>0</v>
      </c>
      <c r="J903" s="28" t="str">
        <f t="shared" si="188"/>
        <v>NULL</v>
      </c>
      <c r="K903" s="29" t="str">
        <f t="shared" si="189"/>
        <v>NULL</v>
      </c>
      <c r="L903" s="26" t="str">
        <f t="shared" si="190"/>
        <v/>
      </c>
      <c r="M903" t="str">
        <f t="shared" si="191"/>
        <v>UNKNOWN - NO RATE</v>
      </c>
      <c r="N903" s="28" t="str">
        <f t="shared" si="192"/>
        <v>NULL</v>
      </c>
      <c r="O903" t="str">
        <f t="shared" si="193"/>
        <v/>
      </c>
      <c r="P903" t="str">
        <f t="shared" si="194"/>
        <v/>
      </c>
      <c r="Q903" s="10" t="s">
        <v>155</v>
      </c>
      <c r="R903" s="10"/>
      <c r="S903" s="16">
        <v>0</v>
      </c>
      <c r="T903" s="13"/>
      <c r="U903" s="14"/>
      <c r="V903" s="11"/>
      <c r="W903" s="10" t="s">
        <v>155</v>
      </c>
      <c r="X903" s="29"/>
      <c r="AA903" t="s">
        <v>331</v>
      </c>
      <c r="AB903">
        <v>0</v>
      </c>
      <c r="AI903" t="s">
        <v>155</v>
      </c>
      <c r="AQ903" t="s">
        <v>155</v>
      </c>
      <c r="AR903" t="s">
        <v>333</v>
      </c>
    </row>
    <row r="904" spans="1:44" ht="15" customHeight="1" x14ac:dyDescent="0.35">
      <c r="A904">
        <v>5</v>
      </c>
      <c r="B904" s="26">
        <f t="shared" si="182"/>
        <v>46273.71875</v>
      </c>
      <c r="C904" t="s">
        <v>59</v>
      </c>
      <c r="D904">
        <v>5</v>
      </c>
      <c r="E904" s="26">
        <f t="shared" si="183"/>
        <v>46273.854166666657</v>
      </c>
      <c r="F904" s="26">
        <f t="shared" si="184"/>
        <v>46273.833333333321</v>
      </c>
      <c r="G904">
        <f t="shared" si="185"/>
        <v>0</v>
      </c>
      <c r="H904">
        <f t="shared" si="186"/>
        <v>16</v>
      </c>
      <c r="I904" s="27">
        <f t="shared" si="187"/>
        <v>0</v>
      </c>
      <c r="J904" s="28" t="str">
        <f t="shared" si="188"/>
        <v>NULL</v>
      </c>
      <c r="K904" s="29" t="str">
        <f t="shared" si="189"/>
        <v/>
      </c>
      <c r="L904" s="26" t="str">
        <f t="shared" si="190"/>
        <v/>
      </c>
      <c r="M904" t="str">
        <f t="shared" si="191"/>
        <v/>
      </c>
      <c r="N904" s="28" t="str">
        <f t="shared" si="192"/>
        <v>NULL</v>
      </c>
      <c r="O904" t="str">
        <f t="shared" si="193"/>
        <v/>
      </c>
      <c r="P904" t="str">
        <f t="shared" si="194"/>
        <v/>
      </c>
      <c r="Q904" s="10"/>
      <c r="R904" s="10"/>
      <c r="S904" s="16">
        <v>0</v>
      </c>
      <c r="T904" s="13"/>
      <c r="U904" s="14"/>
      <c r="V904" s="11"/>
      <c r="W904" s="10"/>
      <c r="X904" s="29"/>
      <c r="AA904" t="s">
        <v>331</v>
      </c>
      <c r="AB904">
        <v>0</v>
      </c>
      <c r="AR904" t="s">
        <v>333</v>
      </c>
    </row>
    <row r="905" spans="1:44" ht="15" customHeight="1" x14ac:dyDescent="0.35">
      <c r="A905">
        <v>5</v>
      </c>
      <c r="B905" s="26">
        <f t="shared" si="182"/>
        <v>46273.71875</v>
      </c>
      <c r="C905" t="s">
        <v>59</v>
      </c>
      <c r="D905">
        <v>6</v>
      </c>
      <c r="E905" s="26">
        <f t="shared" si="183"/>
        <v>46273.854166666657</v>
      </c>
      <c r="F905" s="26">
        <f t="shared" si="184"/>
        <v>46273.833333333321</v>
      </c>
      <c r="G905">
        <f t="shared" si="185"/>
        <v>0</v>
      </c>
      <c r="H905">
        <f t="shared" si="186"/>
        <v>0</v>
      </c>
      <c r="I905" s="27">
        <f t="shared" si="187"/>
        <v>0</v>
      </c>
      <c r="J905" s="28" t="str">
        <f t="shared" si="188"/>
        <v>NULL</v>
      </c>
      <c r="K905" s="29" t="str">
        <f t="shared" si="189"/>
        <v/>
      </c>
      <c r="L905" s="26" t="str">
        <f t="shared" si="190"/>
        <v/>
      </c>
      <c r="M905" t="str">
        <f t="shared" si="191"/>
        <v/>
      </c>
      <c r="N905" s="28" t="str">
        <f t="shared" si="192"/>
        <v>NULL</v>
      </c>
      <c r="O905" t="str">
        <f t="shared" si="193"/>
        <v/>
      </c>
      <c r="P905" t="str">
        <f t="shared" si="194"/>
        <v/>
      </c>
      <c r="Q905" s="10"/>
      <c r="R905" s="10"/>
      <c r="S905" s="16">
        <v>0</v>
      </c>
      <c r="T905" s="13"/>
      <c r="U905" s="14"/>
      <c r="V905" s="11"/>
      <c r="W905" s="10"/>
      <c r="X905" s="29"/>
      <c r="AA905" t="s">
        <v>331</v>
      </c>
      <c r="AB905">
        <v>0</v>
      </c>
      <c r="AR905" t="s">
        <v>333</v>
      </c>
    </row>
    <row r="906" spans="1:44" ht="15" customHeight="1" x14ac:dyDescent="0.35">
      <c r="A906">
        <v>5</v>
      </c>
      <c r="B906" s="26">
        <f t="shared" si="182"/>
        <v>46273.71875</v>
      </c>
      <c r="C906" t="s">
        <v>60</v>
      </c>
      <c r="D906">
        <v>1</v>
      </c>
      <c r="E906" s="26">
        <f t="shared" si="183"/>
        <v>46273.854166666657</v>
      </c>
      <c r="F906" s="26">
        <f t="shared" si="184"/>
        <v>46273.833333333321</v>
      </c>
      <c r="G906">
        <f t="shared" si="185"/>
        <v>0</v>
      </c>
      <c r="H906">
        <f t="shared" si="186"/>
        <v>115</v>
      </c>
      <c r="I906" s="27">
        <f t="shared" si="187"/>
        <v>3</v>
      </c>
      <c r="J906" s="28">
        <f t="shared" si="188"/>
        <v>131.37779311534811</v>
      </c>
      <c r="K906" s="29" t="str">
        <f t="shared" si="189"/>
        <v/>
      </c>
      <c r="L906" s="26" t="str">
        <f t="shared" si="190"/>
        <v/>
      </c>
      <c r="M906" t="str">
        <f t="shared" si="191"/>
        <v/>
      </c>
      <c r="N906" s="28">
        <f t="shared" si="192"/>
        <v>43.792597705116037</v>
      </c>
      <c r="O906" t="str">
        <f t="shared" si="193"/>
        <v/>
      </c>
      <c r="P906" t="str">
        <f t="shared" si="194"/>
        <v/>
      </c>
      <c r="Q906" s="10"/>
      <c r="R906" s="10"/>
      <c r="S906" s="16">
        <v>3</v>
      </c>
      <c r="T906" s="13">
        <v>131.37779311534811</v>
      </c>
      <c r="U906" s="14"/>
      <c r="V906" s="11"/>
      <c r="W906" s="10"/>
      <c r="X906" s="29"/>
      <c r="Z906" t="s">
        <v>335</v>
      </c>
      <c r="AA906" t="s">
        <v>331</v>
      </c>
      <c r="AB906">
        <v>3</v>
      </c>
      <c r="AC906">
        <v>38.360655737704917</v>
      </c>
      <c r="AD906">
        <v>278.05582290664103</v>
      </c>
      <c r="AL906">
        <v>38.360655737704917</v>
      </c>
      <c r="AM906">
        <v>278.05582290664103</v>
      </c>
      <c r="AR906" t="s">
        <v>334</v>
      </c>
    </row>
    <row r="907" spans="1:44" ht="15" customHeight="1" x14ac:dyDescent="0.35">
      <c r="A907">
        <v>5</v>
      </c>
      <c r="B907" s="26">
        <f t="shared" si="182"/>
        <v>46273.71875</v>
      </c>
      <c r="C907" t="s">
        <v>60</v>
      </c>
      <c r="D907">
        <v>2</v>
      </c>
      <c r="E907" s="26">
        <f t="shared" si="183"/>
        <v>46273.854166666657</v>
      </c>
      <c r="F907" s="26">
        <f t="shared" si="184"/>
        <v>46273.833333333321</v>
      </c>
      <c r="G907">
        <f t="shared" si="185"/>
        <v>1</v>
      </c>
      <c r="H907">
        <f t="shared" si="186"/>
        <v>33</v>
      </c>
      <c r="I907" s="27">
        <f t="shared" si="187"/>
        <v>1</v>
      </c>
      <c r="J907" s="28">
        <f t="shared" si="188"/>
        <v>0</v>
      </c>
      <c r="K907" s="29" t="str">
        <f t="shared" si="189"/>
        <v>NULL</v>
      </c>
      <c r="L907" s="26" t="str">
        <f t="shared" si="190"/>
        <v/>
      </c>
      <c r="M907" t="str">
        <f t="shared" si="191"/>
        <v>UNKNOWN - NO RATE</v>
      </c>
      <c r="N907" s="28" t="str">
        <f t="shared" si="192"/>
        <v>NULL</v>
      </c>
      <c r="O907" t="str">
        <f t="shared" si="193"/>
        <v/>
      </c>
      <c r="P907" t="str">
        <f t="shared" si="194"/>
        <v/>
      </c>
      <c r="Q907" s="10" t="s">
        <v>155</v>
      </c>
      <c r="R907" s="10"/>
      <c r="S907" s="16">
        <v>1</v>
      </c>
      <c r="T907" s="13">
        <v>0</v>
      </c>
      <c r="U907" s="14"/>
      <c r="V907" s="11"/>
      <c r="W907" s="10" t="s">
        <v>155</v>
      </c>
      <c r="X907" s="29"/>
      <c r="AA907" t="s">
        <v>331</v>
      </c>
      <c r="AB907">
        <v>0</v>
      </c>
      <c r="AI907" t="s">
        <v>155</v>
      </c>
      <c r="AQ907" t="s">
        <v>155</v>
      </c>
      <c r="AR907" t="s">
        <v>333</v>
      </c>
    </row>
    <row r="908" spans="1:44" ht="15" customHeight="1" x14ac:dyDescent="0.35">
      <c r="A908">
        <v>5</v>
      </c>
      <c r="B908" s="26">
        <f t="shared" si="182"/>
        <v>46273.71875</v>
      </c>
      <c r="C908" t="s">
        <v>60</v>
      </c>
      <c r="D908">
        <v>3</v>
      </c>
      <c r="E908" s="26">
        <f t="shared" si="183"/>
        <v>46273.854166666657</v>
      </c>
      <c r="F908" s="26">
        <f t="shared" si="184"/>
        <v>46273.833333333321</v>
      </c>
      <c r="G908">
        <f t="shared" si="185"/>
        <v>0</v>
      </c>
      <c r="H908">
        <f t="shared" si="186"/>
        <v>67</v>
      </c>
      <c r="I908" s="27">
        <f t="shared" si="187"/>
        <v>0</v>
      </c>
      <c r="J908" s="28" t="str">
        <f t="shared" si="188"/>
        <v>NULL</v>
      </c>
      <c r="K908" s="29" t="str">
        <f t="shared" si="189"/>
        <v/>
      </c>
      <c r="L908" s="26" t="str">
        <f t="shared" si="190"/>
        <v/>
      </c>
      <c r="M908" t="str">
        <f t="shared" si="191"/>
        <v/>
      </c>
      <c r="N908" s="28" t="str">
        <f t="shared" si="192"/>
        <v>NULL</v>
      </c>
      <c r="O908" t="str">
        <f t="shared" si="193"/>
        <v/>
      </c>
      <c r="P908" t="str">
        <f t="shared" si="194"/>
        <v/>
      </c>
      <c r="Q908" s="10"/>
      <c r="R908" s="10"/>
      <c r="S908" s="16">
        <v>0</v>
      </c>
      <c r="T908" s="13"/>
      <c r="U908" s="14"/>
      <c r="V908" s="11"/>
      <c r="W908" s="10"/>
      <c r="X908" s="29"/>
      <c r="AA908" t="s">
        <v>331</v>
      </c>
      <c r="AB908">
        <v>0</v>
      </c>
      <c r="AR908" t="s">
        <v>333</v>
      </c>
    </row>
    <row r="909" spans="1:44" ht="15" customHeight="1" x14ac:dyDescent="0.35">
      <c r="A909">
        <v>5</v>
      </c>
      <c r="B909" s="26">
        <f t="shared" si="182"/>
        <v>46273.71875</v>
      </c>
      <c r="C909" t="s">
        <v>60</v>
      </c>
      <c r="D909">
        <v>4</v>
      </c>
      <c r="E909" s="26">
        <f t="shared" si="183"/>
        <v>46273.854166666657</v>
      </c>
      <c r="F909" s="26">
        <f t="shared" si="184"/>
        <v>46273.833333333321</v>
      </c>
      <c r="G909">
        <f t="shared" si="185"/>
        <v>2</v>
      </c>
      <c r="H909">
        <f t="shared" si="186"/>
        <v>77</v>
      </c>
      <c r="I909" s="27">
        <f t="shared" si="187"/>
        <v>0</v>
      </c>
      <c r="J909" s="28" t="str">
        <f t="shared" si="188"/>
        <v>NULL</v>
      </c>
      <c r="K909" s="29" t="str">
        <f t="shared" si="189"/>
        <v>NULL</v>
      </c>
      <c r="L909" s="26" t="str">
        <f t="shared" si="190"/>
        <v/>
      </c>
      <c r="M909" t="str">
        <f t="shared" si="191"/>
        <v>UNKNOWN - NO RATE</v>
      </c>
      <c r="N909" s="28" t="str">
        <f t="shared" si="192"/>
        <v>NULL</v>
      </c>
      <c r="O909" t="str">
        <f t="shared" si="193"/>
        <v/>
      </c>
      <c r="P909" t="str">
        <f t="shared" si="194"/>
        <v/>
      </c>
      <c r="Q909" s="10" t="s">
        <v>155</v>
      </c>
      <c r="R909" s="10"/>
      <c r="S909" s="16">
        <v>0</v>
      </c>
      <c r="T909" s="13"/>
      <c r="U909" s="14"/>
      <c r="V909" s="11"/>
      <c r="W909" s="10" t="s">
        <v>155</v>
      </c>
      <c r="X909" s="29"/>
      <c r="AA909" t="s">
        <v>331</v>
      </c>
      <c r="AB909">
        <v>0</v>
      </c>
      <c r="AI909" t="s">
        <v>155</v>
      </c>
      <c r="AQ909" t="s">
        <v>155</v>
      </c>
      <c r="AR909" t="s">
        <v>333</v>
      </c>
    </row>
    <row r="910" spans="1:44" ht="15" customHeight="1" x14ac:dyDescent="0.35">
      <c r="A910">
        <v>5</v>
      </c>
      <c r="B910" s="26">
        <f t="shared" si="182"/>
        <v>46273.71875</v>
      </c>
      <c r="C910" t="s">
        <v>60</v>
      </c>
      <c r="D910">
        <v>5</v>
      </c>
      <c r="E910" s="26">
        <f t="shared" si="183"/>
        <v>46273.854166666657</v>
      </c>
      <c r="F910" s="26">
        <f t="shared" si="184"/>
        <v>46273.833333333321</v>
      </c>
      <c r="G910">
        <f t="shared" si="185"/>
        <v>0</v>
      </c>
      <c r="H910">
        <f t="shared" si="186"/>
        <v>16</v>
      </c>
      <c r="I910" s="27">
        <f t="shared" si="187"/>
        <v>0</v>
      </c>
      <c r="J910" s="28" t="str">
        <f t="shared" si="188"/>
        <v>NULL</v>
      </c>
      <c r="K910" s="29" t="str">
        <f t="shared" si="189"/>
        <v/>
      </c>
      <c r="L910" s="26" t="str">
        <f t="shared" si="190"/>
        <v/>
      </c>
      <c r="M910" t="str">
        <f t="shared" si="191"/>
        <v/>
      </c>
      <c r="N910" s="28" t="str">
        <f t="shared" si="192"/>
        <v>NULL</v>
      </c>
      <c r="O910" t="str">
        <f t="shared" si="193"/>
        <v/>
      </c>
      <c r="P910" t="str">
        <f t="shared" si="194"/>
        <v/>
      </c>
      <c r="Q910" s="10"/>
      <c r="R910" s="10"/>
      <c r="S910" s="16">
        <v>0</v>
      </c>
      <c r="T910" s="13"/>
      <c r="U910" s="14"/>
      <c r="V910" s="11"/>
      <c r="W910" s="10"/>
      <c r="X910" s="29"/>
      <c r="AA910" t="s">
        <v>331</v>
      </c>
      <c r="AB910">
        <v>0</v>
      </c>
      <c r="AR910" t="s">
        <v>333</v>
      </c>
    </row>
    <row r="911" spans="1:44" ht="15" customHeight="1" x14ac:dyDescent="0.35">
      <c r="A911">
        <v>5</v>
      </c>
      <c r="B911" s="26">
        <f t="shared" si="182"/>
        <v>46273.71875</v>
      </c>
      <c r="C911" t="s">
        <v>60</v>
      </c>
      <c r="D911">
        <v>6</v>
      </c>
      <c r="E911" s="26">
        <f t="shared" si="183"/>
        <v>46273.854166666657</v>
      </c>
      <c r="F911" s="26">
        <f t="shared" si="184"/>
        <v>46273.833333333321</v>
      </c>
      <c r="G911">
        <f t="shared" si="185"/>
        <v>0</v>
      </c>
      <c r="H911">
        <f t="shared" si="186"/>
        <v>0</v>
      </c>
      <c r="I911" s="27">
        <f t="shared" si="187"/>
        <v>0</v>
      </c>
      <c r="J911" s="28" t="str">
        <f t="shared" si="188"/>
        <v>NULL</v>
      </c>
      <c r="K911" s="29" t="str">
        <f t="shared" si="189"/>
        <v/>
      </c>
      <c r="L911" s="26" t="str">
        <f t="shared" si="190"/>
        <v/>
      </c>
      <c r="M911" t="str">
        <f t="shared" si="191"/>
        <v/>
      </c>
      <c r="N911" s="28" t="str">
        <f t="shared" si="192"/>
        <v>NULL</v>
      </c>
      <c r="O911" t="str">
        <f t="shared" si="193"/>
        <v/>
      </c>
      <c r="P911" t="str">
        <f t="shared" si="194"/>
        <v/>
      </c>
      <c r="Q911" s="10"/>
      <c r="R911" s="10"/>
      <c r="S911" s="16">
        <v>0</v>
      </c>
      <c r="T911" s="13"/>
      <c r="U911" s="14"/>
      <c r="V911" s="11"/>
      <c r="W911" s="10"/>
      <c r="X911" s="29"/>
      <c r="AA911" t="s">
        <v>331</v>
      </c>
      <c r="AB911">
        <v>0</v>
      </c>
      <c r="AR911" t="s">
        <v>333</v>
      </c>
    </row>
    <row r="912" spans="1:44" ht="15" customHeight="1" x14ac:dyDescent="0.35">
      <c r="A912">
        <v>5</v>
      </c>
      <c r="B912" s="26">
        <f t="shared" si="182"/>
        <v>46273.71875</v>
      </c>
      <c r="C912" t="s">
        <v>61</v>
      </c>
      <c r="D912">
        <v>1</v>
      </c>
      <c r="E912" s="26">
        <f t="shared" si="183"/>
        <v>46273.854166666657</v>
      </c>
      <c r="F912" s="26">
        <f t="shared" si="184"/>
        <v>46273.833333333321</v>
      </c>
      <c r="G912">
        <f t="shared" si="185"/>
        <v>0</v>
      </c>
      <c r="H912">
        <f t="shared" si="186"/>
        <v>115</v>
      </c>
      <c r="I912" s="27">
        <f t="shared" si="187"/>
        <v>3</v>
      </c>
      <c r="J912" s="28">
        <f t="shared" si="188"/>
        <v>131.37779311534811</v>
      </c>
      <c r="K912" s="29" t="str">
        <f t="shared" si="189"/>
        <v/>
      </c>
      <c r="L912" s="26" t="str">
        <f t="shared" si="190"/>
        <v/>
      </c>
      <c r="M912" t="str">
        <f t="shared" si="191"/>
        <v/>
      </c>
      <c r="N912" s="28">
        <f t="shared" si="192"/>
        <v>43.792597705116037</v>
      </c>
      <c r="O912" t="str">
        <f t="shared" si="193"/>
        <v/>
      </c>
      <c r="P912" t="str">
        <f t="shared" si="194"/>
        <v/>
      </c>
      <c r="Q912" s="10"/>
      <c r="R912" s="10"/>
      <c r="S912" s="16">
        <v>3</v>
      </c>
      <c r="T912" s="13">
        <v>131.37779311534811</v>
      </c>
      <c r="U912" s="14"/>
      <c r="V912" s="11"/>
      <c r="W912" s="10"/>
      <c r="X912" s="29"/>
      <c r="Z912" t="s">
        <v>335</v>
      </c>
      <c r="AA912" t="s">
        <v>331</v>
      </c>
      <c r="AB912">
        <v>3</v>
      </c>
      <c r="AC912">
        <v>38.360655737704917</v>
      </c>
      <c r="AD912">
        <v>278.05582290664103</v>
      </c>
      <c r="AL912">
        <v>38.360655737704917</v>
      </c>
      <c r="AM912">
        <v>278.05582290664103</v>
      </c>
      <c r="AR912" t="s">
        <v>334</v>
      </c>
    </row>
    <row r="913" spans="1:44" ht="15" customHeight="1" x14ac:dyDescent="0.35">
      <c r="A913">
        <v>5</v>
      </c>
      <c r="B913" s="26">
        <f t="shared" si="182"/>
        <v>46273.71875</v>
      </c>
      <c r="C913" t="s">
        <v>61</v>
      </c>
      <c r="D913">
        <v>2</v>
      </c>
      <c r="E913" s="26">
        <f t="shared" si="183"/>
        <v>46273.854166666657</v>
      </c>
      <c r="F913" s="26">
        <f t="shared" si="184"/>
        <v>46273.833333333321</v>
      </c>
      <c r="G913">
        <f t="shared" si="185"/>
        <v>0</v>
      </c>
      <c r="H913">
        <f t="shared" si="186"/>
        <v>33</v>
      </c>
      <c r="I913" s="27">
        <f t="shared" si="187"/>
        <v>1</v>
      </c>
      <c r="J913" s="28">
        <f t="shared" si="188"/>
        <v>0</v>
      </c>
      <c r="K913" s="29" t="str">
        <f t="shared" si="189"/>
        <v/>
      </c>
      <c r="L913" s="26" t="str">
        <f t="shared" si="190"/>
        <v/>
      </c>
      <c r="M913" t="str">
        <f t="shared" si="191"/>
        <v/>
      </c>
      <c r="N913" s="28" t="str">
        <f t="shared" si="192"/>
        <v>NULL</v>
      </c>
      <c r="O913" t="str">
        <f t="shared" si="193"/>
        <v/>
      </c>
      <c r="P913" t="str">
        <f t="shared" si="194"/>
        <v/>
      </c>
      <c r="Q913" s="10"/>
      <c r="R913" s="10"/>
      <c r="S913" s="16">
        <v>1</v>
      </c>
      <c r="T913" s="13">
        <v>0</v>
      </c>
      <c r="U913" s="14"/>
      <c r="V913" s="11"/>
      <c r="W913" s="10"/>
      <c r="X913" s="29"/>
      <c r="AA913" t="s">
        <v>331</v>
      </c>
      <c r="AB913">
        <v>0</v>
      </c>
      <c r="AR913" t="s">
        <v>333</v>
      </c>
    </row>
    <row r="914" spans="1:44" ht="15" customHeight="1" x14ac:dyDescent="0.35">
      <c r="A914">
        <v>5</v>
      </c>
      <c r="B914" s="26">
        <f t="shared" si="182"/>
        <v>46273.71875</v>
      </c>
      <c r="C914" t="s">
        <v>61</v>
      </c>
      <c r="D914">
        <v>3</v>
      </c>
      <c r="E914" s="26">
        <f t="shared" si="183"/>
        <v>46273.854166666657</v>
      </c>
      <c r="F914" s="26">
        <f t="shared" si="184"/>
        <v>46273.833333333321</v>
      </c>
      <c r="G914">
        <f t="shared" si="185"/>
        <v>0</v>
      </c>
      <c r="H914">
        <f t="shared" si="186"/>
        <v>67</v>
      </c>
      <c r="I914" s="27">
        <f t="shared" si="187"/>
        <v>0</v>
      </c>
      <c r="J914" s="28" t="str">
        <f t="shared" si="188"/>
        <v>NULL</v>
      </c>
      <c r="K914" s="29" t="str">
        <f t="shared" si="189"/>
        <v/>
      </c>
      <c r="L914" s="26" t="str">
        <f t="shared" si="190"/>
        <v/>
      </c>
      <c r="M914" t="str">
        <f t="shared" si="191"/>
        <v/>
      </c>
      <c r="N914" s="28" t="str">
        <f t="shared" si="192"/>
        <v>NULL</v>
      </c>
      <c r="O914" t="str">
        <f t="shared" si="193"/>
        <v/>
      </c>
      <c r="P914" t="str">
        <f t="shared" si="194"/>
        <v/>
      </c>
      <c r="Q914" s="10"/>
      <c r="R914" s="10"/>
      <c r="S914" s="16">
        <v>0</v>
      </c>
      <c r="T914" s="13"/>
      <c r="U914" s="14"/>
      <c r="V914" s="11"/>
      <c r="W914" s="10"/>
      <c r="X914" s="29"/>
      <c r="AA914" t="s">
        <v>331</v>
      </c>
      <c r="AB914">
        <v>0</v>
      </c>
      <c r="AR914" t="s">
        <v>333</v>
      </c>
    </row>
    <row r="915" spans="1:44" ht="15" customHeight="1" x14ac:dyDescent="0.35">
      <c r="A915">
        <v>5</v>
      </c>
      <c r="B915" s="26">
        <f t="shared" si="182"/>
        <v>46273.71875</v>
      </c>
      <c r="C915" t="s">
        <v>61</v>
      </c>
      <c r="D915">
        <v>4</v>
      </c>
      <c r="E915" s="26">
        <f t="shared" si="183"/>
        <v>46273.854166666657</v>
      </c>
      <c r="F915" s="26">
        <f t="shared" si="184"/>
        <v>46273.833333333321</v>
      </c>
      <c r="G915">
        <f t="shared" si="185"/>
        <v>0</v>
      </c>
      <c r="H915">
        <f t="shared" si="186"/>
        <v>77</v>
      </c>
      <c r="I915" s="27">
        <f t="shared" si="187"/>
        <v>0</v>
      </c>
      <c r="J915" s="28" t="str">
        <f t="shared" si="188"/>
        <v>NULL</v>
      </c>
      <c r="K915" s="29" t="str">
        <f t="shared" si="189"/>
        <v/>
      </c>
      <c r="L915" s="26" t="str">
        <f t="shared" si="190"/>
        <v/>
      </c>
      <c r="M915" t="str">
        <f t="shared" si="191"/>
        <v/>
      </c>
      <c r="N915" s="28" t="str">
        <f t="shared" si="192"/>
        <v>NULL</v>
      </c>
      <c r="O915" t="str">
        <f t="shared" si="193"/>
        <v/>
      </c>
      <c r="P915" t="str">
        <f t="shared" si="194"/>
        <v/>
      </c>
      <c r="Q915" s="10"/>
      <c r="R915" s="10"/>
      <c r="S915" s="16">
        <v>0</v>
      </c>
      <c r="T915" s="13"/>
      <c r="U915" s="14"/>
      <c r="V915" s="11"/>
      <c r="W915" s="10"/>
      <c r="X915" s="29"/>
      <c r="AA915" t="s">
        <v>331</v>
      </c>
      <c r="AB915">
        <v>0</v>
      </c>
      <c r="AR915" t="s">
        <v>333</v>
      </c>
    </row>
    <row r="916" spans="1:44" ht="15" customHeight="1" x14ac:dyDescent="0.35">
      <c r="A916">
        <v>5</v>
      </c>
      <c r="B916" s="26">
        <f t="shared" si="182"/>
        <v>46273.71875</v>
      </c>
      <c r="C916" t="s">
        <v>61</v>
      </c>
      <c r="D916">
        <v>5</v>
      </c>
      <c r="E916" s="26">
        <f t="shared" si="183"/>
        <v>46273.854166666657</v>
      </c>
      <c r="F916" s="26">
        <f t="shared" si="184"/>
        <v>46273.833333333321</v>
      </c>
      <c r="G916">
        <f t="shared" si="185"/>
        <v>0</v>
      </c>
      <c r="H916">
        <f t="shared" si="186"/>
        <v>16</v>
      </c>
      <c r="I916" s="27">
        <f t="shared" si="187"/>
        <v>0</v>
      </c>
      <c r="J916" s="28" t="str">
        <f t="shared" si="188"/>
        <v>NULL</v>
      </c>
      <c r="K916" s="29" t="str">
        <f t="shared" si="189"/>
        <v/>
      </c>
      <c r="L916" s="26" t="str">
        <f t="shared" si="190"/>
        <v/>
      </c>
      <c r="M916" t="str">
        <f t="shared" si="191"/>
        <v/>
      </c>
      <c r="N916" s="28" t="str">
        <f t="shared" si="192"/>
        <v>NULL</v>
      </c>
      <c r="O916" t="str">
        <f t="shared" si="193"/>
        <v/>
      </c>
      <c r="P916" t="str">
        <f t="shared" si="194"/>
        <v/>
      </c>
      <c r="Q916" s="10"/>
      <c r="R916" s="10"/>
      <c r="S916" s="16">
        <v>0</v>
      </c>
      <c r="T916" s="13"/>
      <c r="U916" s="14"/>
      <c r="V916" s="11"/>
      <c r="W916" s="10"/>
      <c r="X916" s="29"/>
      <c r="AA916" t="s">
        <v>331</v>
      </c>
      <c r="AB916">
        <v>0</v>
      </c>
      <c r="AR916" t="s">
        <v>333</v>
      </c>
    </row>
    <row r="917" spans="1:44" ht="15" customHeight="1" x14ac:dyDescent="0.35">
      <c r="A917">
        <v>5</v>
      </c>
      <c r="B917" s="26">
        <f t="shared" si="182"/>
        <v>46273.71875</v>
      </c>
      <c r="C917" t="s">
        <v>61</v>
      </c>
      <c r="D917">
        <v>6</v>
      </c>
      <c r="E917" s="26">
        <f t="shared" si="183"/>
        <v>46273.854166666657</v>
      </c>
      <c r="F917" s="26">
        <f t="shared" si="184"/>
        <v>46273.833333333321</v>
      </c>
      <c r="G917">
        <f t="shared" si="185"/>
        <v>0</v>
      </c>
      <c r="H917">
        <f t="shared" si="186"/>
        <v>0</v>
      </c>
      <c r="I917" s="27">
        <f t="shared" si="187"/>
        <v>0</v>
      </c>
      <c r="J917" s="28" t="str">
        <f t="shared" si="188"/>
        <v>NULL</v>
      </c>
      <c r="K917" s="29" t="str">
        <f t="shared" si="189"/>
        <v/>
      </c>
      <c r="L917" s="26" t="str">
        <f t="shared" si="190"/>
        <v/>
      </c>
      <c r="M917" t="str">
        <f t="shared" si="191"/>
        <v/>
      </c>
      <c r="N917" s="28" t="str">
        <f t="shared" si="192"/>
        <v>NULL</v>
      </c>
      <c r="O917" t="str">
        <f t="shared" si="193"/>
        <v/>
      </c>
      <c r="P917" t="str">
        <f t="shared" si="194"/>
        <v/>
      </c>
      <c r="Q917" s="10"/>
      <c r="R917" s="10"/>
      <c r="S917" s="16">
        <v>0</v>
      </c>
      <c r="T917" s="13"/>
      <c r="U917" s="14"/>
      <c r="V917" s="11"/>
      <c r="W917" s="10"/>
      <c r="X917" s="29"/>
      <c r="AA917" t="s">
        <v>331</v>
      </c>
      <c r="AB917">
        <v>0</v>
      </c>
      <c r="AR917" t="s">
        <v>333</v>
      </c>
    </row>
    <row r="918" spans="1:44" ht="15" customHeight="1" x14ac:dyDescent="0.35">
      <c r="A918">
        <v>5</v>
      </c>
      <c r="B918" s="26">
        <f t="shared" si="182"/>
        <v>46273.71875</v>
      </c>
      <c r="C918" t="s">
        <v>62</v>
      </c>
      <c r="D918">
        <v>1</v>
      </c>
      <c r="E918" s="26">
        <f t="shared" si="183"/>
        <v>46273.854166666657</v>
      </c>
      <c r="F918" s="26">
        <f t="shared" si="184"/>
        <v>46273.833333333321</v>
      </c>
      <c r="G918">
        <f t="shared" si="185"/>
        <v>90</v>
      </c>
      <c r="H918">
        <f t="shared" si="186"/>
        <v>115</v>
      </c>
      <c r="I918" s="27">
        <f t="shared" si="187"/>
        <v>3</v>
      </c>
      <c r="J918" s="28">
        <f t="shared" si="188"/>
        <v>131.37779311534811</v>
      </c>
      <c r="K918" s="29">
        <f t="shared" si="189"/>
        <v>3.6472424700113824E-2</v>
      </c>
      <c r="L918" s="26">
        <f t="shared" si="190"/>
        <v>46273.755222424697</v>
      </c>
      <c r="M918" t="str">
        <f t="shared" si="191"/>
        <v>YES</v>
      </c>
      <c r="N918" s="28">
        <f t="shared" si="192"/>
        <v>43.792597705116037</v>
      </c>
      <c r="O918" t="str">
        <f t="shared" si="193"/>
        <v/>
      </c>
      <c r="P918" t="str">
        <f t="shared" si="194"/>
        <v/>
      </c>
      <c r="Q918" s="10" t="s">
        <v>151</v>
      </c>
      <c r="R918" s="10"/>
      <c r="S918" s="16">
        <v>3</v>
      </c>
      <c r="T918" s="13">
        <v>131.37779311534811</v>
      </c>
      <c r="U918" s="14">
        <v>3.6472424699074073E-2</v>
      </c>
      <c r="V918" s="11">
        <v>46273.755222424697</v>
      </c>
      <c r="W918" s="10" t="s">
        <v>151</v>
      </c>
      <c r="X918" s="29">
        <v>0</v>
      </c>
      <c r="Z918" t="s">
        <v>335</v>
      </c>
      <c r="AA918" t="s">
        <v>331</v>
      </c>
      <c r="AB918">
        <v>3</v>
      </c>
      <c r="AC918">
        <v>38.360655737704917</v>
      </c>
      <c r="AD918">
        <v>278.05582290664103</v>
      </c>
      <c r="AE918" s="54">
        <v>1.7232750659722219E-2</v>
      </c>
      <c r="AF918" s="54">
        <v>0.1249109686574074</v>
      </c>
      <c r="AG918" s="53">
        <v>46273.735982750673</v>
      </c>
      <c r="AH918" s="53">
        <v>46273.843660968647</v>
      </c>
      <c r="AI918" t="s">
        <v>205</v>
      </c>
      <c r="AJ918">
        <v>4</v>
      </c>
      <c r="AK918">
        <v>1</v>
      </c>
      <c r="AL918">
        <v>38.360655737704917</v>
      </c>
      <c r="AM918">
        <v>278.05582290664103</v>
      </c>
      <c r="AN918" s="54">
        <v>1.7232750659722219E-2</v>
      </c>
      <c r="AO918" s="54">
        <v>0.1249109686574074</v>
      </c>
      <c r="AP918" s="53">
        <v>46273.843660968647</v>
      </c>
      <c r="AQ918" t="s">
        <v>205</v>
      </c>
      <c r="AR918" t="s">
        <v>334</v>
      </c>
    </row>
    <row r="919" spans="1:44" ht="15" customHeight="1" x14ac:dyDescent="0.35">
      <c r="A919">
        <v>5</v>
      </c>
      <c r="B919" s="26">
        <f t="shared" si="182"/>
        <v>46273.71875</v>
      </c>
      <c r="C919" t="s">
        <v>62</v>
      </c>
      <c r="D919">
        <v>2</v>
      </c>
      <c r="E919" s="26">
        <f t="shared" si="183"/>
        <v>46273.854166666657</v>
      </c>
      <c r="F919" s="26">
        <f t="shared" si="184"/>
        <v>46273.833333333321</v>
      </c>
      <c r="G919">
        <f t="shared" si="185"/>
        <v>6</v>
      </c>
      <c r="H919">
        <f t="shared" si="186"/>
        <v>33</v>
      </c>
      <c r="I919" s="27">
        <f t="shared" si="187"/>
        <v>1</v>
      </c>
      <c r="J919" s="28">
        <f t="shared" si="188"/>
        <v>0</v>
      </c>
      <c r="K919" s="29" t="str">
        <f t="shared" si="189"/>
        <v>NULL</v>
      </c>
      <c r="L919" s="26" t="str">
        <f t="shared" si="190"/>
        <v/>
      </c>
      <c r="M919" t="str">
        <f t="shared" si="191"/>
        <v>UNKNOWN - NO RATE</v>
      </c>
      <c r="N919" s="28" t="str">
        <f t="shared" si="192"/>
        <v>NULL</v>
      </c>
      <c r="O919" t="str">
        <f t="shared" si="193"/>
        <v/>
      </c>
      <c r="P919" t="str">
        <f t="shared" si="194"/>
        <v/>
      </c>
      <c r="Q919" s="10" t="s">
        <v>155</v>
      </c>
      <c r="R919" s="10"/>
      <c r="S919" s="16">
        <v>1</v>
      </c>
      <c r="T919" s="13">
        <v>0</v>
      </c>
      <c r="U919" s="14"/>
      <c r="V919" s="11"/>
      <c r="W919" s="10" t="s">
        <v>155</v>
      </c>
      <c r="X919" s="29"/>
      <c r="AA919" t="s">
        <v>331</v>
      </c>
      <c r="AB919">
        <v>0</v>
      </c>
      <c r="AI919" t="s">
        <v>155</v>
      </c>
      <c r="AQ919" t="s">
        <v>155</v>
      </c>
      <c r="AR919" t="s">
        <v>333</v>
      </c>
    </row>
    <row r="920" spans="1:44" ht="15" customHeight="1" x14ac:dyDescent="0.35">
      <c r="A920">
        <v>5</v>
      </c>
      <c r="B920" s="26">
        <f t="shared" si="182"/>
        <v>46273.71875</v>
      </c>
      <c r="C920" t="s">
        <v>62</v>
      </c>
      <c r="D920">
        <v>3</v>
      </c>
      <c r="E920" s="26">
        <f t="shared" si="183"/>
        <v>46273.854166666657</v>
      </c>
      <c r="F920" s="26">
        <f t="shared" si="184"/>
        <v>46273.833333333321</v>
      </c>
      <c r="G920">
        <f t="shared" si="185"/>
        <v>30</v>
      </c>
      <c r="H920">
        <f t="shared" si="186"/>
        <v>67</v>
      </c>
      <c r="I920" s="27">
        <f t="shared" si="187"/>
        <v>0</v>
      </c>
      <c r="J920" s="28" t="str">
        <f t="shared" si="188"/>
        <v>NULL</v>
      </c>
      <c r="K920" s="29" t="str">
        <f t="shared" si="189"/>
        <v>NULL</v>
      </c>
      <c r="L920" s="26" t="str">
        <f t="shared" si="190"/>
        <v/>
      </c>
      <c r="M920" t="str">
        <f t="shared" si="191"/>
        <v>UNKNOWN - NO RATE</v>
      </c>
      <c r="N920" s="28" t="str">
        <f t="shared" si="192"/>
        <v>NULL</v>
      </c>
      <c r="O920" t="str">
        <f t="shared" si="193"/>
        <v/>
      </c>
      <c r="P920" t="str">
        <f t="shared" si="194"/>
        <v/>
      </c>
      <c r="Q920" s="10" t="s">
        <v>155</v>
      </c>
      <c r="R920" s="10"/>
      <c r="S920" s="16">
        <v>0</v>
      </c>
      <c r="T920" s="13"/>
      <c r="U920" s="14"/>
      <c r="V920" s="11"/>
      <c r="W920" s="10" t="s">
        <v>155</v>
      </c>
      <c r="X920" s="29"/>
      <c r="AA920" t="s">
        <v>331</v>
      </c>
      <c r="AB920">
        <v>0</v>
      </c>
      <c r="AI920" t="s">
        <v>155</v>
      </c>
      <c r="AQ920" t="s">
        <v>155</v>
      </c>
      <c r="AR920" t="s">
        <v>333</v>
      </c>
    </row>
    <row r="921" spans="1:44" ht="15" customHeight="1" x14ac:dyDescent="0.35">
      <c r="A921">
        <v>5</v>
      </c>
      <c r="B921" s="26">
        <f t="shared" si="182"/>
        <v>46273.71875</v>
      </c>
      <c r="C921" t="s">
        <v>62</v>
      </c>
      <c r="D921">
        <v>4</v>
      </c>
      <c r="E921" s="26">
        <f t="shared" si="183"/>
        <v>46273.854166666657</v>
      </c>
      <c r="F921" s="26">
        <f t="shared" si="184"/>
        <v>46273.833333333321</v>
      </c>
      <c r="G921">
        <f t="shared" si="185"/>
        <v>40</v>
      </c>
      <c r="H921">
        <f t="shared" si="186"/>
        <v>77</v>
      </c>
      <c r="I921" s="27">
        <f t="shared" si="187"/>
        <v>0</v>
      </c>
      <c r="J921" s="28" t="str">
        <f t="shared" si="188"/>
        <v>NULL</v>
      </c>
      <c r="K921" s="29" t="str">
        <f t="shared" si="189"/>
        <v>NULL</v>
      </c>
      <c r="L921" s="26" t="str">
        <f t="shared" si="190"/>
        <v/>
      </c>
      <c r="M921" t="str">
        <f t="shared" si="191"/>
        <v>UNKNOWN - NO RATE</v>
      </c>
      <c r="N921" s="28" t="str">
        <f t="shared" si="192"/>
        <v>NULL</v>
      </c>
      <c r="O921" t="str">
        <f t="shared" si="193"/>
        <v/>
      </c>
      <c r="P921" t="str">
        <f t="shared" si="194"/>
        <v/>
      </c>
      <c r="Q921" s="10" t="s">
        <v>155</v>
      </c>
      <c r="R921" s="10"/>
      <c r="S921" s="16">
        <v>0</v>
      </c>
      <c r="T921" s="13"/>
      <c r="U921" s="14"/>
      <c r="V921" s="11"/>
      <c r="W921" s="10" t="s">
        <v>155</v>
      </c>
      <c r="X921" s="29"/>
      <c r="AA921" t="s">
        <v>331</v>
      </c>
      <c r="AB921">
        <v>0</v>
      </c>
      <c r="AI921" t="s">
        <v>155</v>
      </c>
      <c r="AQ921" t="s">
        <v>155</v>
      </c>
      <c r="AR921" t="s">
        <v>333</v>
      </c>
    </row>
    <row r="922" spans="1:44" ht="15" customHeight="1" x14ac:dyDescent="0.35">
      <c r="A922">
        <v>5</v>
      </c>
      <c r="B922" s="26">
        <f t="shared" si="182"/>
        <v>46273.71875</v>
      </c>
      <c r="C922" t="s">
        <v>62</v>
      </c>
      <c r="D922">
        <v>5</v>
      </c>
      <c r="E922" s="26">
        <f t="shared" si="183"/>
        <v>46273.854166666657</v>
      </c>
      <c r="F922" s="26">
        <f t="shared" si="184"/>
        <v>46273.833333333321</v>
      </c>
      <c r="G922">
        <f t="shared" si="185"/>
        <v>4</v>
      </c>
      <c r="H922">
        <f t="shared" si="186"/>
        <v>16</v>
      </c>
      <c r="I922" s="27">
        <f t="shared" si="187"/>
        <v>0</v>
      </c>
      <c r="J922" s="28" t="str">
        <f t="shared" si="188"/>
        <v>NULL</v>
      </c>
      <c r="K922" s="29" t="str">
        <f t="shared" si="189"/>
        <v>NULL</v>
      </c>
      <c r="L922" s="26" t="str">
        <f t="shared" si="190"/>
        <v/>
      </c>
      <c r="M922" t="str">
        <f t="shared" si="191"/>
        <v>UNKNOWN - NO RATE</v>
      </c>
      <c r="N922" s="28" t="str">
        <f t="shared" si="192"/>
        <v>NULL</v>
      </c>
      <c r="O922" t="str">
        <f t="shared" si="193"/>
        <v/>
      </c>
      <c r="P922" t="str">
        <f t="shared" si="194"/>
        <v/>
      </c>
      <c r="Q922" s="10" t="s">
        <v>155</v>
      </c>
      <c r="R922" s="10"/>
      <c r="S922" s="16">
        <v>0</v>
      </c>
      <c r="T922" s="13"/>
      <c r="U922" s="14"/>
      <c r="V922" s="11"/>
      <c r="W922" s="10" t="s">
        <v>155</v>
      </c>
      <c r="X922" s="29"/>
      <c r="AA922" t="s">
        <v>331</v>
      </c>
      <c r="AB922">
        <v>0</v>
      </c>
      <c r="AI922" t="s">
        <v>155</v>
      </c>
      <c r="AQ922" t="s">
        <v>155</v>
      </c>
      <c r="AR922" t="s">
        <v>333</v>
      </c>
    </row>
    <row r="923" spans="1:44" ht="15" customHeight="1" x14ac:dyDescent="0.35">
      <c r="A923">
        <v>5</v>
      </c>
      <c r="B923" s="26">
        <f t="shared" si="182"/>
        <v>46273.71875</v>
      </c>
      <c r="C923" t="s">
        <v>62</v>
      </c>
      <c r="D923">
        <v>6</v>
      </c>
      <c r="E923" s="26">
        <f t="shared" si="183"/>
        <v>46273.854166666657</v>
      </c>
      <c r="F923" s="26">
        <f t="shared" si="184"/>
        <v>46273.833333333321</v>
      </c>
      <c r="G923">
        <f t="shared" si="185"/>
        <v>0</v>
      </c>
      <c r="H923">
        <f t="shared" si="186"/>
        <v>0</v>
      </c>
      <c r="I923" s="27">
        <f t="shared" si="187"/>
        <v>0</v>
      </c>
      <c r="J923" s="28" t="str">
        <f t="shared" si="188"/>
        <v>NULL</v>
      </c>
      <c r="K923" s="29" t="str">
        <f t="shared" si="189"/>
        <v/>
      </c>
      <c r="L923" s="26" t="str">
        <f t="shared" si="190"/>
        <v/>
      </c>
      <c r="M923" t="str">
        <f t="shared" si="191"/>
        <v/>
      </c>
      <c r="N923" s="28" t="str">
        <f t="shared" si="192"/>
        <v>NULL</v>
      </c>
      <c r="O923" t="str">
        <f t="shared" si="193"/>
        <v/>
      </c>
      <c r="P923" t="str">
        <f t="shared" si="194"/>
        <v/>
      </c>
      <c r="Q923" s="10"/>
      <c r="R923" s="10"/>
      <c r="S923" s="16">
        <v>0</v>
      </c>
      <c r="T923" s="13"/>
      <c r="U923" s="14"/>
      <c r="V923" s="11"/>
      <c r="W923" s="10"/>
      <c r="X923" s="29"/>
      <c r="AA923" t="s">
        <v>331</v>
      </c>
      <c r="AB923">
        <v>0</v>
      </c>
      <c r="AR923" t="s">
        <v>333</v>
      </c>
    </row>
    <row r="924" spans="1:44" ht="15" customHeight="1" x14ac:dyDescent="0.35">
      <c r="A924">
        <v>5</v>
      </c>
      <c r="B924" s="26">
        <f t="shared" si="182"/>
        <v>46273.71875</v>
      </c>
      <c r="C924" t="s">
        <v>63</v>
      </c>
      <c r="D924">
        <v>1</v>
      </c>
      <c r="E924" s="26">
        <f t="shared" si="183"/>
        <v>46273.854166666657</v>
      </c>
      <c r="F924" s="26">
        <f t="shared" si="184"/>
        <v>46273.833333333321</v>
      </c>
      <c r="G924">
        <f t="shared" si="185"/>
        <v>2</v>
      </c>
      <c r="H924">
        <f t="shared" si="186"/>
        <v>115</v>
      </c>
      <c r="I924" s="27">
        <f t="shared" si="187"/>
        <v>3</v>
      </c>
      <c r="J924" s="28">
        <f t="shared" si="188"/>
        <v>131.37779311534811</v>
      </c>
      <c r="K924" s="29">
        <f t="shared" si="189"/>
        <v>3.6472424700113824E-2</v>
      </c>
      <c r="L924" s="26">
        <f t="shared" si="190"/>
        <v>46273.755222424697</v>
      </c>
      <c r="M924" t="str">
        <f t="shared" si="191"/>
        <v>YES</v>
      </c>
      <c r="N924" s="28">
        <f t="shared" si="192"/>
        <v>43.792597705116037</v>
      </c>
      <c r="O924" t="str">
        <f t="shared" si="193"/>
        <v/>
      </c>
      <c r="P924" t="str">
        <f t="shared" si="194"/>
        <v/>
      </c>
      <c r="Q924" s="10" t="s">
        <v>151</v>
      </c>
      <c r="R924" s="10"/>
      <c r="S924" s="16">
        <v>3</v>
      </c>
      <c r="T924" s="13">
        <v>131.37779311534811</v>
      </c>
      <c r="U924" s="14">
        <v>3.6472424699074073E-2</v>
      </c>
      <c r="V924" s="11">
        <v>46273.755222424697</v>
      </c>
      <c r="W924" s="10" t="s">
        <v>151</v>
      </c>
      <c r="X924" s="29">
        <v>0</v>
      </c>
      <c r="Z924" t="s">
        <v>335</v>
      </c>
      <c r="AA924" t="s">
        <v>331</v>
      </c>
      <c r="AB924">
        <v>3</v>
      </c>
      <c r="AC924">
        <v>38.360655737704917</v>
      </c>
      <c r="AD924">
        <v>278.05582290664103</v>
      </c>
      <c r="AE924" s="54">
        <v>1.7232750659722219E-2</v>
      </c>
      <c r="AF924" s="54">
        <v>0.1249109686574074</v>
      </c>
      <c r="AG924" s="53">
        <v>46273.735982750673</v>
      </c>
      <c r="AH924" s="53">
        <v>46273.843660968647</v>
      </c>
      <c r="AI924" t="s">
        <v>205</v>
      </c>
      <c r="AJ924">
        <v>4</v>
      </c>
      <c r="AK924">
        <v>1</v>
      </c>
      <c r="AL924">
        <v>38.360655737704917</v>
      </c>
      <c r="AM924">
        <v>278.05582290664103</v>
      </c>
      <c r="AN924" s="54">
        <v>1.7232750659722219E-2</v>
      </c>
      <c r="AO924" s="54">
        <v>0.1249109686574074</v>
      </c>
      <c r="AP924" s="53">
        <v>46273.843660968647</v>
      </c>
      <c r="AQ924" t="s">
        <v>205</v>
      </c>
      <c r="AR924" t="s">
        <v>334</v>
      </c>
    </row>
    <row r="925" spans="1:44" ht="15" customHeight="1" x14ac:dyDescent="0.35">
      <c r="A925">
        <v>5</v>
      </c>
      <c r="B925" s="26">
        <f t="shared" si="182"/>
        <v>46273.71875</v>
      </c>
      <c r="C925" t="s">
        <v>63</v>
      </c>
      <c r="D925">
        <v>2</v>
      </c>
      <c r="E925" s="26">
        <f t="shared" si="183"/>
        <v>46273.854166666657</v>
      </c>
      <c r="F925" s="26">
        <f t="shared" si="184"/>
        <v>46273.833333333321</v>
      </c>
      <c r="G925">
        <f t="shared" si="185"/>
        <v>2</v>
      </c>
      <c r="H925">
        <f t="shared" si="186"/>
        <v>33</v>
      </c>
      <c r="I925" s="27">
        <f t="shared" si="187"/>
        <v>1</v>
      </c>
      <c r="J925" s="28">
        <f t="shared" si="188"/>
        <v>0</v>
      </c>
      <c r="K925" s="29" t="str">
        <f t="shared" si="189"/>
        <v>NULL</v>
      </c>
      <c r="L925" s="26" t="str">
        <f t="shared" si="190"/>
        <v/>
      </c>
      <c r="M925" t="str">
        <f t="shared" si="191"/>
        <v>UNKNOWN - NO RATE</v>
      </c>
      <c r="N925" s="28" t="str">
        <f t="shared" si="192"/>
        <v>NULL</v>
      </c>
      <c r="O925" t="str">
        <f t="shared" si="193"/>
        <v/>
      </c>
      <c r="P925" t="str">
        <f t="shared" si="194"/>
        <v/>
      </c>
      <c r="Q925" s="10" t="s">
        <v>155</v>
      </c>
      <c r="R925" s="10"/>
      <c r="S925" s="16">
        <v>1</v>
      </c>
      <c r="T925" s="13">
        <v>0</v>
      </c>
      <c r="U925" s="14"/>
      <c r="V925" s="11"/>
      <c r="W925" s="10" t="s">
        <v>155</v>
      </c>
      <c r="X925" s="29"/>
      <c r="AA925" t="s">
        <v>331</v>
      </c>
      <c r="AB925">
        <v>0</v>
      </c>
      <c r="AI925" t="s">
        <v>155</v>
      </c>
      <c r="AQ925" t="s">
        <v>155</v>
      </c>
      <c r="AR925" t="s">
        <v>333</v>
      </c>
    </row>
    <row r="926" spans="1:44" ht="15" customHeight="1" x14ac:dyDescent="0.35">
      <c r="A926">
        <v>5</v>
      </c>
      <c r="B926" s="26">
        <f t="shared" si="182"/>
        <v>46273.71875</v>
      </c>
      <c r="C926" t="s">
        <v>63</v>
      </c>
      <c r="D926">
        <v>3</v>
      </c>
      <c r="E926" s="26">
        <f t="shared" si="183"/>
        <v>46273.854166666657</v>
      </c>
      <c r="F926" s="26">
        <f t="shared" si="184"/>
        <v>46273.833333333321</v>
      </c>
      <c r="G926">
        <f t="shared" si="185"/>
        <v>7</v>
      </c>
      <c r="H926">
        <f t="shared" si="186"/>
        <v>67</v>
      </c>
      <c r="I926" s="27">
        <f t="shared" si="187"/>
        <v>0</v>
      </c>
      <c r="J926" s="28" t="str">
        <f t="shared" si="188"/>
        <v>NULL</v>
      </c>
      <c r="K926" s="29" t="str">
        <f t="shared" si="189"/>
        <v>NULL</v>
      </c>
      <c r="L926" s="26" t="str">
        <f t="shared" si="190"/>
        <v/>
      </c>
      <c r="M926" t="str">
        <f t="shared" si="191"/>
        <v>UNKNOWN - NO RATE</v>
      </c>
      <c r="N926" s="28" t="str">
        <f t="shared" si="192"/>
        <v>NULL</v>
      </c>
      <c r="O926" t="str">
        <f t="shared" si="193"/>
        <v/>
      </c>
      <c r="P926" t="str">
        <f t="shared" si="194"/>
        <v/>
      </c>
      <c r="Q926" s="10" t="s">
        <v>155</v>
      </c>
      <c r="R926" s="10"/>
      <c r="S926" s="16">
        <v>0</v>
      </c>
      <c r="T926" s="13"/>
      <c r="U926" s="14"/>
      <c r="V926" s="11"/>
      <c r="W926" s="10" t="s">
        <v>155</v>
      </c>
      <c r="X926" s="29"/>
      <c r="AA926" t="s">
        <v>331</v>
      </c>
      <c r="AB926">
        <v>0</v>
      </c>
      <c r="AI926" t="s">
        <v>155</v>
      </c>
      <c r="AQ926" t="s">
        <v>155</v>
      </c>
      <c r="AR926" t="s">
        <v>333</v>
      </c>
    </row>
    <row r="927" spans="1:44" ht="15" customHeight="1" x14ac:dyDescent="0.35">
      <c r="A927">
        <v>5</v>
      </c>
      <c r="B927" s="26">
        <f t="shared" si="182"/>
        <v>46273.71875</v>
      </c>
      <c r="C927" t="s">
        <v>63</v>
      </c>
      <c r="D927">
        <v>4</v>
      </c>
      <c r="E927" s="26">
        <f t="shared" si="183"/>
        <v>46273.854166666657</v>
      </c>
      <c r="F927" s="26">
        <f t="shared" si="184"/>
        <v>46273.833333333321</v>
      </c>
      <c r="G927">
        <f t="shared" si="185"/>
        <v>5</v>
      </c>
      <c r="H927">
        <f t="shared" si="186"/>
        <v>77</v>
      </c>
      <c r="I927" s="27">
        <f t="shared" si="187"/>
        <v>0</v>
      </c>
      <c r="J927" s="28" t="str">
        <f t="shared" si="188"/>
        <v>NULL</v>
      </c>
      <c r="K927" s="29" t="str">
        <f t="shared" si="189"/>
        <v>NULL</v>
      </c>
      <c r="L927" s="26" t="str">
        <f t="shared" si="190"/>
        <v/>
      </c>
      <c r="M927" t="str">
        <f t="shared" si="191"/>
        <v>UNKNOWN - NO RATE</v>
      </c>
      <c r="N927" s="28" t="str">
        <f t="shared" si="192"/>
        <v>NULL</v>
      </c>
      <c r="O927" t="str">
        <f t="shared" si="193"/>
        <v/>
      </c>
      <c r="P927" t="str">
        <f t="shared" si="194"/>
        <v/>
      </c>
      <c r="Q927" s="10" t="s">
        <v>155</v>
      </c>
      <c r="R927" s="10"/>
      <c r="S927" s="16">
        <v>0</v>
      </c>
      <c r="T927" s="13"/>
      <c r="U927" s="14"/>
      <c r="V927" s="11"/>
      <c r="W927" s="10" t="s">
        <v>155</v>
      </c>
      <c r="X927" s="29"/>
      <c r="AA927" t="s">
        <v>331</v>
      </c>
      <c r="AB927">
        <v>0</v>
      </c>
      <c r="AI927" t="s">
        <v>155</v>
      </c>
      <c r="AQ927" t="s">
        <v>155</v>
      </c>
      <c r="AR927" t="s">
        <v>333</v>
      </c>
    </row>
    <row r="928" spans="1:44" ht="15" customHeight="1" x14ac:dyDescent="0.35">
      <c r="A928">
        <v>5</v>
      </c>
      <c r="B928" s="26">
        <f t="shared" si="182"/>
        <v>46273.71875</v>
      </c>
      <c r="C928" t="s">
        <v>63</v>
      </c>
      <c r="D928">
        <v>5</v>
      </c>
      <c r="E928" s="26">
        <f t="shared" si="183"/>
        <v>46273.854166666657</v>
      </c>
      <c r="F928" s="26">
        <f t="shared" si="184"/>
        <v>46273.833333333321</v>
      </c>
      <c r="G928">
        <f t="shared" si="185"/>
        <v>0</v>
      </c>
      <c r="H928">
        <f t="shared" si="186"/>
        <v>16</v>
      </c>
      <c r="I928" s="27">
        <f t="shared" si="187"/>
        <v>0</v>
      </c>
      <c r="J928" s="28" t="str">
        <f t="shared" si="188"/>
        <v>NULL</v>
      </c>
      <c r="K928" s="29" t="str">
        <f t="shared" si="189"/>
        <v/>
      </c>
      <c r="L928" s="26" t="str">
        <f t="shared" si="190"/>
        <v/>
      </c>
      <c r="M928" t="str">
        <f t="shared" si="191"/>
        <v/>
      </c>
      <c r="N928" s="28" t="str">
        <f t="shared" si="192"/>
        <v>NULL</v>
      </c>
      <c r="O928" t="str">
        <f t="shared" si="193"/>
        <v/>
      </c>
      <c r="P928" t="str">
        <f t="shared" si="194"/>
        <v/>
      </c>
      <c r="Q928" s="10"/>
      <c r="R928" s="10"/>
      <c r="S928" s="16">
        <v>0</v>
      </c>
      <c r="T928" s="13"/>
      <c r="U928" s="14"/>
      <c r="V928" s="11"/>
      <c r="W928" s="10"/>
      <c r="X928" s="29"/>
      <c r="AA928" t="s">
        <v>331</v>
      </c>
      <c r="AB928">
        <v>0</v>
      </c>
      <c r="AR928" t="s">
        <v>333</v>
      </c>
    </row>
    <row r="929" spans="1:44" ht="15" customHeight="1" x14ac:dyDescent="0.35">
      <c r="A929">
        <v>5</v>
      </c>
      <c r="B929" s="26">
        <f t="shared" si="182"/>
        <v>46273.71875</v>
      </c>
      <c r="C929" t="s">
        <v>63</v>
      </c>
      <c r="D929">
        <v>6</v>
      </c>
      <c r="E929" s="26">
        <f t="shared" si="183"/>
        <v>46273.854166666657</v>
      </c>
      <c r="F929" s="26">
        <f t="shared" si="184"/>
        <v>46273.833333333321</v>
      </c>
      <c r="G929">
        <f t="shared" si="185"/>
        <v>0</v>
      </c>
      <c r="H929">
        <f t="shared" si="186"/>
        <v>0</v>
      </c>
      <c r="I929" s="27">
        <f t="shared" si="187"/>
        <v>0</v>
      </c>
      <c r="J929" s="28" t="str">
        <f t="shared" si="188"/>
        <v>NULL</v>
      </c>
      <c r="K929" s="29" t="str">
        <f t="shared" si="189"/>
        <v/>
      </c>
      <c r="L929" s="26" t="str">
        <f t="shared" si="190"/>
        <v/>
      </c>
      <c r="M929" t="str">
        <f t="shared" si="191"/>
        <v/>
      </c>
      <c r="N929" s="28" t="str">
        <f t="shared" si="192"/>
        <v>NULL</v>
      </c>
      <c r="O929" t="str">
        <f t="shared" si="193"/>
        <v/>
      </c>
      <c r="P929" t="str">
        <f t="shared" si="194"/>
        <v/>
      </c>
      <c r="Q929" s="10"/>
      <c r="R929" s="10"/>
      <c r="S929" s="16">
        <v>0</v>
      </c>
      <c r="T929" s="13"/>
      <c r="U929" s="14"/>
      <c r="V929" s="11"/>
      <c r="W929" s="10"/>
      <c r="X929" s="29"/>
      <c r="AA929" t="s">
        <v>331</v>
      </c>
      <c r="AB929">
        <v>0</v>
      </c>
      <c r="AR929" t="s">
        <v>333</v>
      </c>
    </row>
    <row r="930" spans="1:44" ht="15" customHeight="1" x14ac:dyDescent="0.35">
      <c r="A930">
        <v>5</v>
      </c>
      <c r="B930" s="26">
        <f t="shared" si="182"/>
        <v>46273.71875</v>
      </c>
      <c r="C930" t="s">
        <v>64</v>
      </c>
      <c r="D930">
        <v>1</v>
      </c>
      <c r="E930" s="26">
        <f t="shared" si="183"/>
        <v>46273.864583333343</v>
      </c>
      <c r="F930" s="26">
        <f t="shared" si="184"/>
        <v>46273.843750000007</v>
      </c>
      <c r="G930">
        <f t="shared" si="185"/>
        <v>0</v>
      </c>
      <c r="H930">
        <f t="shared" si="186"/>
        <v>146</v>
      </c>
      <c r="I930" s="27">
        <f t="shared" si="187"/>
        <v>3</v>
      </c>
      <c r="J930" s="28">
        <f t="shared" si="188"/>
        <v>131.37779311534811</v>
      </c>
      <c r="K930" s="29" t="str">
        <f t="shared" si="189"/>
        <v/>
      </c>
      <c r="L930" s="26" t="str">
        <f t="shared" si="190"/>
        <v/>
      </c>
      <c r="M930" t="str">
        <f t="shared" si="191"/>
        <v/>
      </c>
      <c r="N930" s="28">
        <f t="shared" si="192"/>
        <v>43.792597705116037</v>
      </c>
      <c r="O930" t="str">
        <f t="shared" si="193"/>
        <v/>
      </c>
      <c r="P930" t="str">
        <f t="shared" si="194"/>
        <v/>
      </c>
      <c r="Q930" s="10"/>
      <c r="R930" s="10"/>
      <c r="S930" s="16">
        <v>3</v>
      </c>
      <c r="T930" s="13">
        <v>131.37779311534811</v>
      </c>
      <c r="U930" s="14"/>
      <c r="V930" s="11"/>
      <c r="W930" s="10"/>
      <c r="X930" s="29"/>
      <c r="Z930" t="s">
        <v>335</v>
      </c>
      <c r="AA930" t="s">
        <v>331</v>
      </c>
      <c r="AB930">
        <v>3</v>
      </c>
      <c r="AC930">
        <v>38.360655737704917</v>
      </c>
      <c r="AD930">
        <v>278.05582290664103</v>
      </c>
      <c r="AL930">
        <v>38.360655737704917</v>
      </c>
      <c r="AM930">
        <v>278.05582290664103</v>
      </c>
      <c r="AR930" t="s">
        <v>334</v>
      </c>
    </row>
    <row r="931" spans="1:44" ht="15" customHeight="1" x14ac:dyDescent="0.35">
      <c r="A931">
        <v>5</v>
      </c>
      <c r="B931" s="26">
        <f t="shared" si="182"/>
        <v>46273.71875</v>
      </c>
      <c r="C931" t="s">
        <v>64</v>
      </c>
      <c r="D931">
        <v>2</v>
      </c>
      <c r="E931" s="26">
        <f t="shared" si="183"/>
        <v>46273.864583333343</v>
      </c>
      <c r="F931" s="26">
        <f t="shared" si="184"/>
        <v>46273.843750000007</v>
      </c>
      <c r="G931">
        <f t="shared" si="185"/>
        <v>0</v>
      </c>
      <c r="H931">
        <f t="shared" si="186"/>
        <v>57</v>
      </c>
      <c r="I931" s="27">
        <f t="shared" si="187"/>
        <v>1</v>
      </c>
      <c r="J931" s="28">
        <f t="shared" si="188"/>
        <v>0</v>
      </c>
      <c r="K931" s="29" t="str">
        <f t="shared" si="189"/>
        <v/>
      </c>
      <c r="L931" s="26" t="str">
        <f t="shared" si="190"/>
        <v/>
      </c>
      <c r="M931" t="str">
        <f t="shared" si="191"/>
        <v/>
      </c>
      <c r="N931" s="28" t="str">
        <f t="shared" si="192"/>
        <v>NULL</v>
      </c>
      <c r="O931" t="str">
        <f t="shared" si="193"/>
        <v/>
      </c>
      <c r="P931" t="str">
        <f t="shared" si="194"/>
        <v/>
      </c>
      <c r="Q931" s="10"/>
      <c r="R931" s="10"/>
      <c r="S931" s="16">
        <v>1</v>
      </c>
      <c r="T931" s="13">
        <v>0</v>
      </c>
      <c r="U931" s="14"/>
      <c r="V931" s="11"/>
      <c r="W931" s="10"/>
      <c r="X931" s="29"/>
      <c r="AA931" t="s">
        <v>331</v>
      </c>
      <c r="AB931">
        <v>0</v>
      </c>
      <c r="AR931" t="s">
        <v>333</v>
      </c>
    </row>
    <row r="932" spans="1:44" ht="15" customHeight="1" x14ac:dyDescent="0.35">
      <c r="A932">
        <v>5</v>
      </c>
      <c r="B932" s="26">
        <f t="shared" si="182"/>
        <v>46273.71875</v>
      </c>
      <c r="C932" t="s">
        <v>64</v>
      </c>
      <c r="D932">
        <v>3</v>
      </c>
      <c r="E932" s="26">
        <f t="shared" si="183"/>
        <v>46273.864583333343</v>
      </c>
      <c r="F932" s="26">
        <f t="shared" si="184"/>
        <v>46273.843750000007</v>
      </c>
      <c r="G932">
        <f t="shared" si="185"/>
        <v>0</v>
      </c>
      <c r="H932">
        <f t="shared" si="186"/>
        <v>91</v>
      </c>
      <c r="I932" s="27">
        <f t="shared" si="187"/>
        <v>0</v>
      </c>
      <c r="J932" s="28" t="str">
        <f t="shared" si="188"/>
        <v>NULL</v>
      </c>
      <c r="K932" s="29" t="str">
        <f t="shared" si="189"/>
        <v/>
      </c>
      <c r="L932" s="26" t="str">
        <f t="shared" si="190"/>
        <v/>
      </c>
      <c r="M932" t="str">
        <f t="shared" si="191"/>
        <v/>
      </c>
      <c r="N932" s="28" t="str">
        <f t="shared" si="192"/>
        <v>NULL</v>
      </c>
      <c r="O932" t="str">
        <f t="shared" si="193"/>
        <v/>
      </c>
      <c r="P932" t="str">
        <f t="shared" si="194"/>
        <v/>
      </c>
      <c r="Q932" s="10"/>
      <c r="R932" s="10"/>
      <c r="S932" s="16">
        <v>0</v>
      </c>
      <c r="T932" s="13"/>
      <c r="U932" s="14"/>
      <c r="V932" s="11"/>
      <c r="W932" s="10"/>
      <c r="X932" s="29"/>
      <c r="AA932" t="s">
        <v>331</v>
      </c>
      <c r="AB932">
        <v>0</v>
      </c>
      <c r="AR932" t="s">
        <v>333</v>
      </c>
    </row>
    <row r="933" spans="1:44" ht="15" customHeight="1" x14ac:dyDescent="0.35">
      <c r="A933">
        <v>5</v>
      </c>
      <c r="B933" s="26">
        <f t="shared" si="182"/>
        <v>46273.71875</v>
      </c>
      <c r="C933" t="s">
        <v>64</v>
      </c>
      <c r="D933">
        <v>4</v>
      </c>
      <c r="E933" s="26">
        <f t="shared" si="183"/>
        <v>46273.864583333343</v>
      </c>
      <c r="F933" s="26">
        <f t="shared" si="184"/>
        <v>46273.843750000007</v>
      </c>
      <c r="G933">
        <f t="shared" si="185"/>
        <v>6</v>
      </c>
      <c r="H933">
        <f t="shared" si="186"/>
        <v>102</v>
      </c>
      <c r="I933" s="27">
        <f t="shared" si="187"/>
        <v>0</v>
      </c>
      <c r="J933" s="28" t="str">
        <f t="shared" si="188"/>
        <v>NULL</v>
      </c>
      <c r="K933" s="29" t="str">
        <f t="shared" si="189"/>
        <v>NULL</v>
      </c>
      <c r="L933" s="26" t="str">
        <f t="shared" si="190"/>
        <v/>
      </c>
      <c r="M933" t="str">
        <f t="shared" si="191"/>
        <v>UNKNOWN - NO RATE</v>
      </c>
      <c r="N933" s="28" t="str">
        <f t="shared" si="192"/>
        <v>NULL</v>
      </c>
      <c r="O933" t="str">
        <f t="shared" si="193"/>
        <v/>
      </c>
      <c r="P933" t="str">
        <f t="shared" si="194"/>
        <v/>
      </c>
      <c r="Q933" s="10" t="s">
        <v>155</v>
      </c>
      <c r="R933" s="10"/>
      <c r="S933" s="16">
        <v>0</v>
      </c>
      <c r="T933" s="13"/>
      <c r="U933" s="14"/>
      <c r="V933" s="11"/>
      <c r="W933" s="10" t="s">
        <v>155</v>
      </c>
      <c r="X933" s="29"/>
      <c r="AA933" t="s">
        <v>331</v>
      </c>
      <c r="AB933">
        <v>0</v>
      </c>
      <c r="AI933" t="s">
        <v>155</v>
      </c>
      <c r="AQ933" t="s">
        <v>155</v>
      </c>
      <c r="AR933" t="s">
        <v>333</v>
      </c>
    </row>
    <row r="934" spans="1:44" ht="15" customHeight="1" x14ac:dyDescent="0.35">
      <c r="A934">
        <v>5</v>
      </c>
      <c r="B934" s="26">
        <f t="shared" si="182"/>
        <v>46273.71875</v>
      </c>
      <c r="C934" t="s">
        <v>64</v>
      </c>
      <c r="D934">
        <v>5</v>
      </c>
      <c r="E934" s="26">
        <f t="shared" si="183"/>
        <v>46273.864583333343</v>
      </c>
      <c r="F934" s="26">
        <f t="shared" si="184"/>
        <v>46273.843750000007</v>
      </c>
      <c r="G934">
        <f t="shared" si="185"/>
        <v>0</v>
      </c>
      <c r="H934">
        <f t="shared" si="186"/>
        <v>19</v>
      </c>
      <c r="I934" s="27">
        <f t="shared" si="187"/>
        <v>0</v>
      </c>
      <c r="J934" s="28" t="str">
        <f t="shared" si="188"/>
        <v>NULL</v>
      </c>
      <c r="K934" s="29" t="str">
        <f t="shared" si="189"/>
        <v/>
      </c>
      <c r="L934" s="26" t="str">
        <f t="shared" si="190"/>
        <v/>
      </c>
      <c r="M934" t="str">
        <f t="shared" si="191"/>
        <v/>
      </c>
      <c r="N934" s="28" t="str">
        <f t="shared" si="192"/>
        <v>NULL</v>
      </c>
      <c r="O934" t="str">
        <f t="shared" si="193"/>
        <v/>
      </c>
      <c r="P934" t="str">
        <f t="shared" si="194"/>
        <v/>
      </c>
      <c r="Q934" s="10"/>
      <c r="R934" s="10"/>
      <c r="S934" s="16">
        <v>0</v>
      </c>
      <c r="T934" s="13"/>
      <c r="U934" s="14"/>
      <c r="V934" s="11"/>
      <c r="W934" s="10"/>
      <c r="X934" s="29"/>
      <c r="AA934" t="s">
        <v>331</v>
      </c>
      <c r="AB934">
        <v>0</v>
      </c>
      <c r="AR934" t="s">
        <v>333</v>
      </c>
    </row>
    <row r="935" spans="1:44" ht="15" customHeight="1" x14ac:dyDescent="0.35">
      <c r="A935">
        <v>5</v>
      </c>
      <c r="B935" s="26">
        <f t="shared" si="182"/>
        <v>46273.71875</v>
      </c>
      <c r="C935" t="s">
        <v>64</v>
      </c>
      <c r="D935">
        <v>6</v>
      </c>
      <c r="E935" s="26">
        <f t="shared" si="183"/>
        <v>46273.864583333343</v>
      </c>
      <c r="F935" s="26">
        <f t="shared" si="184"/>
        <v>46273.843750000007</v>
      </c>
      <c r="G935">
        <f t="shared" si="185"/>
        <v>0</v>
      </c>
      <c r="H935">
        <f t="shared" si="186"/>
        <v>0</v>
      </c>
      <c r="I935" s="27">
        <f t="shared" si="187"/>
        <v>0</v>
      </c>
      <c r="J935" s="28" t="str">
        <f t="shared" si="188"/>
        <v>NULL</v>
      </c>
      <c r="K935" s="29" t="str">
        <f t="shared" si="189"/>
        <v/>
      </c>
      <c r="L935" s="26" t="str">
        <f t="shared" si="190"/>
        <v/>
      </c>
      <c r="M935" t="str">
        <f t="shared" si="191"/>
        <v/>
      </c>
      <c r="N935" s="28" t="str">
        <f t="shared" si="192"/>
        <v>NULL</v>
      </c>
      <c r="O935" t="str">
        <f t="shared" si="193"/>
        <v/>
      </c>
      <c r="P935" t="str">
        <f t="shared" si="194"/>
        <v/>
      </c>
      <c r="Q935" s="10"/>
      <c r="R935" s="10"/>
      <c r="S935" s="16">
        <v>0</v>
      </c>
      <c r="T935" s="13"/>
      <c r="U935" s="14"/>
      <c r="V935" s="11"/>
      <c r="W935" s="10"/>
      <c r="X935" s="29"/>
      <c r="AA935" t="s">
        <v>331</v>
      </c>
      <c r="AB935">
        <v>0</v>
      </c>
      <c r="AR935" t="s">
        <v>333</v>
      </c>
    </row>
    <row r="936" spans="1:44" ht="15" customHeight="1" x14ac:dyDescent="0.35">
      <c r="A936">
        <v>5</v>
      </c>
      <c r="B936" s="26">
        <f t="shared" si="182"/>
        <v>46273.71875</v>
      </c>
      <c r="C936" t="s">
        <v>65</v>
      </c>
      <c r="D936">
        <v>1</v>
      </c>
      <c r="E936" s="26">
        <f t="shared" si="183"/>
        <v>46273.864583333343</v>
      </c>
      <c r="F936" s="26">
        <f t="shared" si="184"/>
        <v>46273.843750000007</v>
      </c>
      <c r="G936">
        <f t="shared" si="185"/>
        <v>0</v>
      </c>
      <c r="H936">
        <f t="shared" si="186"/>
        <v>146</v>
      </c>
      <c r="I936" s="27">
        <f t="shared" si="187"/>
        <v>3</v>
      </c>
      <c r="J936" s="28">
        <f t="shared" si="188"/>
        <v>131.37779311534811</v>
      </c>
      <c r="K936" s="29" t="str">
        <f t="shared" si="189"/>
        <v/>
      </c>
      <c r="L936" s="26" t="str">
        <f t="shared" si="190"/>
        <v/>
      </c>
      <c r="M936" t="str">
        <f t="shared" si="191"/>
        <v/>
      </c>
      <c r="N936" s="28">
        <f t="shared" si="192"/>
        <v>43.792597705116037</v>
      </c>
      <c r="O936" t="str">
        <f t="shared" si="193"/>
        <v/>
      </c>
      <c r="P936" t="str">
        <f t="shared" si="194"/>
        <v/>
      </c>
      <c r="Q936" s="10"/>
      <c r="R936" s="10"/>
      <c r="S936" s="16">
        <v>3</v>
      </c>
      <c r="T936" s="13">
        <v>131.37779311534811</v>
      </c>
      <c r="U936" s="14"/>
      <c r="V936" s="11"/>
      <c r="W936" s="10"/>
      <c r="X936" s="29"/>
      <c r="Z936" t="s">
        <v>335</v>
      </c>
      <c r="AA936" t="s">
        <v>331</v>
      </c>
      <c r="AB936">
        <v>3</v>
      </c>
      <c r="AC936">
        <v>38.360655737704917</v>
      </c>
      <c r="AD936">
        <v>278.05582290664103</v>
      </c>
      <c r="AL936">
        <v>38.360655737704917</v>
      </c>
      <c r="AM936">
        <v>278.05582290664103</v>
      </c>
      <c r="AR936" t="s">
        <v>334</v>
      </c>
    </row>
    <row r="937" spans="1:44" ht="15" customHeight="1" x14ac:dyDescent="0.35">
      <c r="A937">
        <v>5</v>
      </c>
      <c r="B937" s="26">
        <f t="shared" si="182"/>
        <v>46273.71875</v>
      </c>
      <c r="C937" t="s">
        <v>65</v>
      </c>
      <c r="D937">
        <v>2</v>
      </c>
      <c r="E937" s="26">
        <f t="shared" si="183"/>
        <v>46273.864583333343</v>
      </c>
      <c r="F937" s="26">
        <f t="shared" si="184"/>
        <v>46273.843750000007</v>
      </c>
      <c r="G937">
        <f t="shared" si="185"/>
        <v>6</v>
      </c>
      <c r="H937">
        <f t="shared" si="186"/>
        <v>57</v>
      </c>
      <c r="I937" s="27">
        <f t="shared" si="187"/>
        <v>1</v>
      </c>
      <c r="J937" s="28">
        <f t="shared" si="188"/>
        <v>0</v>
      </c>
      <c r="K937" s="29" t="str">
        <f t="shared" si="189"/>
        <v>NULL</v>
      </c>
      <c r="L937" s="26" t="str">
        <f t="shared" si="190"/>
        <v/>
      </c>
      <c r="M937" t="str">
        <f t="shared" si="191"/>
        <v>UNKNOWN - NO RATE</v>
      </c>
      <c r="N937" s="28" t="str">
        <f t="shared" si="192"/>
        <v>NULL</v>
      </c>
      <c r="O937" t="str">
        <f t="shared" si="193"/>
        <v/>
      </c>
      <c r="P937" t="str">
        <f t="shared" si="194"/>
        <v/>
      </c>
      <c r="Q937" s="10" t="s">
        <v>155</v>
      </c>
      <c r="R937" s="10"/>
      <c r="S937" s="16">
        <v>1</v>
      </c>
      <c r="T937" s="13">
        <v>0</v>
      </c>
      <c r="U937" s="14"/>
      <c r="V937" s="11"/>
      <c r="W937" s="10" t="s">
        <v>155</v>
      </c>
      <c r="X937" s="29"/>
      <c r="AA937" t="s">
        <v>331</v>
      </c>
      <c r="AB937">
        <v>0</v>
      </c>
      <c r="AI937" t="s">
        <v>155</v>
      </c>
      <c r="AQ937" t="s">
        <v>155</v>
      </c>
      <c r="AR937" t="s">
        <v>333</v>
      </c>
    </row>
    <row r="938" spans="1:44" ht="15" customHeight="1" x14ac:dyDescent="0.35">
      <c r="A938">
        <v>5</v>
      </c>
      <c r="B938" s="26">
        <f t="shared" si="182"/>
        <v>46273.71875</v>
      </c>
      <c r="C938" t="s">
        <v>65</v>
      </c>
      <c r="D938">
        <v>3</v>
      </c>
      <c r="E938" s="26">
        <f t="shared" si="183"/>
        <v>46273.864583333343</v>
      </c>
      <c r="F938" s="26">
        <f t="shared" si="184"/>
        <v>46273.843750000007</v>
      </c>
      <c r="G938">
        <f t="shared" si="185"/>
        <v>0</v>
      </c>
      <c r="H938">
        <f t="shared" si="186"/>
        <v>91</v>
      </c>
      <c r="I938" s="27">
        <f t="shared" si="187"/>
        <v>0</v>
      </c>
      <c r="J938" s="28" t="str">
        <f t="shared" si="188"/>
        <v>NULL</v>
      </c>
      <c r="K938" s="29" t="str">
        <f t="shared" si="189"/>
        <v/>
      </c>
      <c r="L938" s="26" t="str">
        <f t="shared" si="190"/>
        <v/>
      </c>
      <c r="M938" t="str">
        <f t="shared" si="191"/>
        <v/>
      </c>
      <c r="N938" s="28" t="str">
        <f t="shared" si="192"/>
        <v>NULL</v>
      </c>
      <c r="O938" t="str">
        <f t="shared" si="193"/>
        <v/>
      </c>
      <c r="P938" t="str">
        <f t="shared" si="194"/>
        <v/>
      </c>
      <c r="Q938" s="10"/>
      <c r="R938" s="10"/>
      <c r="S938" s="16">
        <v>0</v>
      </c>
      <c r="T938" s="13"/>
      <c r="U938" s="14"/>
      <c r="V938" s="11"/>
      <c r="W938" s="10"/>
      <c r="X938" s="29"/>
      <c r="AA938" t="s">
        <v>331</v>
      </c>
      <c r="AB938">
        <v>0</v>
      </c>
      <c r="AR938" t="s">
        <v>333</v>
      </c>
    </row>
    <row r="939" spans="1:44" ht="15" customHeight="1" x14ac:dyDescent="0.35">
      <c r="A939">
        <v>5</v>
      </c>
      <c r="B939" s="26">
        <f t="shared" si="182"/>
        <v>46273.71875</v>
      </c>
      <c r="C939" t="s">
        <v>65</v>
      </c>
      <c r="D939">
        <v>4</v>
      </c>
      <c r="E939" s="26">
        <f t="shared" si="183"/>
        <v>46273.864583333343</v>
      </c>
      <c r="F939" s="26">
        <f t="shared" si="184"/>
        <v>46273.843750000007</v>
      </c>
      <c r="G939">
        <f t="shared" si="185"/>
        <v>1</v>
      </c>
      <c r="H939">
        <f t="shared" si="186"/>
        <v>102</v>
      </c>
      <c r="I939" s="27">
        <f t="shared" si="187"/>
        <v>0</v>
      </c>
      <c r="J939" s="28" t="str">
        <f t="shared" si="188"/>
        <v>NULL</v>
      </c>
      <c r="K939" s="29" t="str">
        <f t="shared" si="189"/>
        <v>NULL</v>
      </c>
      <c r="L939" s="26" t="str">
        <f t="shared" si="190"/>
        <v/>
      </c>
      <c r="M939" t="str">
        <f t="shared" si="191"/>
        <v>UNKNOWN - NO RATE</v>
      </c>
      <c r="N939" s="28" t="str">
        <f t="shared" si="192"/>
        <v>NULL</v>
      </c>
      <c r="O939" t="str">
        <f t="shared" si="193"/>
        <v/>
      </c>
      <c r="P939" t="str">
        <f t="shared" si="194"/>
        <v/>
      </c>
      <c r="Q939" s="10" t="s">
        <v>155</v>
      </c>
      <c r="R939" s="10"/>
      <c r="S939" s="16">
        <v>0</v>
      </c>
      <c r="T939" s="13"/>
      <c r="U939" s="14"/>
      <c r="V939" s="11"/>
      <c r="W939" s="10" t="s">
        <v>155</v>
      </c>
      <c r="X939" s="29"/>
      <c r="AA939" t="s">
        <v>331</v>
      </c>
      <c r="AB939">
        <v>0</v>
      </c>
      <c r="AI939" t="s">
        <v>155</v>
      </c>
      <c r="AQ939" t="s">
        <v>155</v>
      </c>
      <c r="AR939" t="s">
        <v>333</v>
      </c>
    </row>
    <row r="940" spans="1:44" ht="15" customHeight="1" x14ac:dyDescent="0.35">
      <c r="A940">
        <v>5</v>
      </c>
      <c r="B940" s="26">
        <f t="shared" si="182"/>
        <v>46273.71875</v>
      </c>
      <c r="C940" t="s">
        <v>65</v>
      </c>
      <c r="D940">
        <v>5</v>
      </c>
      <c r="E940" s="26">
        <f t="shared" si="183"/>
        <v>46273.864583333343</v>
      </c>
      <c r="F940" s="26">
        <f t="shared" si="184"/>
        <v>46273.843750000007</v>
      </c>
      <c r="G940">
        <f t="shared" si="185"/>
        <v>0</v>
      </c>
      <c r="H940">
        <f t="shared" si="186"/>
        <v>19</v>
      </c>
      <c r="I940" s="27">
        <f t="shared" si="187"/>
        <v>0</v>
      </c>
      <c r="J940" s="28" t="str">
        <f t="shared" si="188"/>
        <v>NULL</v>
      </c>
      <c r="K940" s="29" t="str">
        <f t="shared" si="189"/>
        <v/>
      </c>
      <c r="L940" s="26" t="str">
        <f t="shared" si="190"/>
        <v/>
      </c>
      <c r="M940" t="str">
        <f t="shared" si="191"/>
        <v/>
      </c>
      <c r="N940" s="28" t="str">
        <f t="shared" si="192"/>
        <v>NULL</v>
      </c>
      <c r="O940" t="str">
        <f t="shared" si="193"/>
        <v/>
      </c>
      <c r="P940" t="str">
        <f t="shared" si="194"/>
        <v/>
      </c>
      <c r="Q940" s="10"/>
      <c r="R940" s="10"/>
      <c r="S940" s="16">
        <v>0</v>
      </c>
      <c r="T940" s="13"/>
      <c r="U940" s="14"/>
      <c r="V940" s="11"/>
      <c r="W940" s="10"/>
      <c r="X940" s="29"/>
      <c r="AA940" t="s">
        <v>331</v>
      </c>
      <c r="AB940">
        <v>0</v>
      </c>
      <c r="AR940" t="s">
        <v>333</v>
      </c>
    </row>
    <row r="941" spans="1:44" ht="15" customHeight="1" x14ac:dyDescent="0.35">
      <c r="A941">
        <v>5</v>
      </c>
      <c r="B941" s="26">
        <f t="shared" si="182"/>
        <v>46273.71875</v>
      </c>
      <c r="C941" t="s">
        <v>65</v>
      </c>
      <c r="D941">
        <v>6</v>
      </c>
      <c r="E941" s="26">
        <f t="shared" si="183"/>
        <v>46273.864583333343</v>
      </c>
      <c r="F941" s="26">
        <f t="shared" si="184"/>
        <v>46273.843750000007</v>
      </c>
      <c r="G941">
        <f t="shared" si="185"/>
        <v>0</v>
      </c>
      <c r="H941">
        <f t="shared" si="186"/>
        <v>0</v>
      </c>
      <c r="I941" s="27">
        <f t="shared" si="187"/>
        <v>0</v>
      </c>
      <c r="J941" s="28" t="str">
        <f t="shared" si="188"/>
        <v>NULL</v>
      </c>
      <c r="K941" s="29" t="str">
        <f t="shared" si="189"/>
        <v/>
      </c>
      <c r="L941" s="26" t="str">
        <f t="shared" si="190"/>
        <v/>
      </c>
      <c r="M941" t="str">
        <f t="shared" si="191"/>
        <v/>
      </c>
      <c r="N941" s="28" t="str">
        <f t="shared" si="192"/>
        <v>NULL</v>
      </c>
      <c r="O941" t="str">
        <f t="shared" si="193"/>
        <v/>
      </c>
      <c r="P941" t="str">
        <f t="shared" si="194"/>
        <v/>
      </c>
      <c r="Q941" s="10"/>
      <c r="R941" s="10"/>
      <c r="S941" s="16">
        <v>0</v>
      </c>
      <c r="T941" s="13"/>
      <c r="U941" s="14"/>
      <c r="V941" s="11"/>
      <c r="W941" s="10"/>
      <c r="X941" s="29"/>
      <c r="AA941" t="s">
        <v>331</v>
      </c>
      <c r="AB941">
        <v>0</v>
      </c>
      <c r="AR941" t="s">
        <v>333</v>
      </c>
    </row>
    <row r="942" spans="1:44" ht="15" customHeight="1" x14ac:dyDescent="0.35">
      <c r="A942">
        <v>5</v>
      </c>
      <c r="B942" s="26">
        <f t="shared" si="182"/>
        <v>46273.71875</v>
      </c>
      <c r="C942" t="s">
        <v>66</v>
      </c>
      <c r="D942">
        <v>1</v>
      </c>
      <c r="E942" s="26">
        <f t="shared" si="183"/>
        <v>46273.864583333343</v>
      </c>
      <c r="F942" s="26">
        <f t="shared" si="184"/>
        <v>46273.843750000007</v>
      </c>
      <c r="G942">
        <f t="shared" si="185"/>
        <v>0</v>
      </c>
      <c r="H942">
        <f t="shared" si="186"/>
        <v>146</v>
      </c>
      <c r="I942" s="27">
        <f t="shared" si="187"/>
        <v>3</v>
      </c>
      <c r="J942" s="28">
        <f t="shared" si="188"/>
        <v>131.37779311534811</v>
      </c>
      <c r="K942" s="29" t="str">
        <f t="shared" si="189"/>
        <v/>
      </c>
      <c r="L942" s="26" t="str">
        <f t="shared" si="190"/>
        <v/>
      </c>
      <c r="M942" t="str">
        <f t="shared" si="191"/>
        <v/>
      </c>
      <c r="N942" s="28">
        <f t="shared" si="192"/>
        <v>43.792597705116037</v>
      </c>
      <c r="O942" t="str">
        <f t="shared" si="193"/>
        <v/>
      </c>
      <c r="P942" t="str">
        <f t="shared" si="194"/>
        <v/>
      </c>
      <c r="Q942" s="10"/>
      <c r="R942" s="10"/>
      <c r="S942" s="16">
        <v>3</v>
      </c>
      <c r="T942" s="13">
        <v>131.37779311534811</v>
      </c>
      <c r="U942" s="14"/>
      <c r="V942" s="11"/>
      <c r="W942" s="10"/>
      <c r="X942" s="29"/>
      <c r="Z942" t="s">
        <v>335</v>
      </c>
      <c r="AA942" t="s">
        <v>331</v>
      </c>
      <c r="AB942">
        <v>3</v>
      </c>
      <c r="AC942">
        <v>38.360655737704917</v>
      </c>
      <c r="AD942">
        <v>278.05582290664103</v>
      </c>
      <c r="AL942">
        <v>38.360655737704917</v>
      </c>
      <c r="AM942">
        <v>278.05582290664103</v>
      </c>
      <c r="AR942" t="s">
        <v>334</v>
      </c>
    </row>
    <row r="943" spans="1:44" ht="15" customHeight="1" x14ac:dyDescent="0.35">
      <c r="A943">
        <v>5</v>
      </c>
      <c r="B943" s="26">
        <f t="shared" si="182"/>
        <v>46273.71875</v>
      </c>
      <c r="C943" t="s">
        <v>66</v>
      </c>
      <c r="D943">
        <v>2</v>
      </c>
      <c r="E943" s="26">
        <f t="shared" si="183"/>
        <v>46273.864583333343</v>
      </c>
      <c r="F943" s="26">
        <f t="shared" si="184"/>
        <v>46273.843750000007</v>
      </c>
      <c r="G943">
        <f t="shared" si="185"/>
        <v>14</v>
      </c>
      <c r="H943">
        <f t="shared" si="186"/>
        <v>57</v>
      </c>
      <c r="I943" s="27">
        <f t="shared" si="187"/>
        <v>1</v>
      </c>
      <c r="J943" s="28">
        <f t="shared" si="188"/>
        <v>0</v>
      </c>
      <c r="K943" s="29" t="str">
        <f t="shared" si="189"/>
        <v>NULL</v>
      </c>
      <c r="L943" s="26" t="str">
        <f t="shared" si="190"/>
        <v/>
      </c>
      <c r="M943" t="str">
        <f t="shared" si="191"/>
        <v>UNKNOWN - NO RATE</v>
      </c>
      <c r="N943" s="28" t="str">
        <f t="shared" si="192"/>
        <v>NULL</v>
      </c>
      <c r="O943" t="str">
        <f t="shared" si="193"/>
        <v/>
      </c>
      <c r="P943" t="str">
        <f t="shared" si="194"/>
        <v/>
      </c>
      <c r="Q943" s="10" t="s">
        <v>155</v>
      </c>
      <c r="R943" s="10"/>
      <c r="S943" s="16">
        <v>1</v>
      </c>
      <c r="T943" s="13">
        <v>0</v>
      </c>
      <c r="U943" s="14"/>
      <c r="V943" s="11"/>
      <c r="W943" s="10" t="s">
        <v>155</v>
      </c>
      <c r="X943" s="29"/>
      <c r="AA943" t="s">
        <v>331</v>
      </c>
      <c r="AB943">
        <v>0</v>
      </c>
      <c r="AI943" t="s">
        <v>155</v>
      </c>
      <c r="AQ943" t="s">
        <v>155</v>
      </c>
      <c r="AR943" t="s">
        <v>333</v>
      </c>
    </row>
    <row r="944" spans="1:44" ht="15" customHeight="1" x14ac:dyDescent="0.35">
      <c r="A944">
        <v>5</v>
      </c>
      <c r="B944" s="26">
        <f t="shared" si="182"/>
        <v>46273.71875</v>
      </c>
      <c r="C944" t="s">
        <v>66</v>
      </c>
      <c r="D944">
        <v>3</v>
      </c>
      <c r="E944" s="26">
        <f t="shared" si="183"/>
        <v>46273.864583333343</v>
      </c>
      <c r="F944" s="26">
        <f t="shared" si="184"/>
        <v>46273.843750000007</v>
      </c>
      <c r="G944">
        <f t="shared" si="185"/>
        <v>8</v>
      </c>
      <c r="H944">
        <f t="shared" si="186"/>
        <v>91</v>
      </c>
      <c r="I944" s="27">
        <f t="shared" si="187"/>
        <v>0</v>
      </c>
      <c r="J944" s="28" t="str">
        <f t="shared" si="188"/>
        <v>NULL</v>
      </c>
      <c r="K944" s="29" t="str">
        <f t="shared" si="189"/>
        <v>NULL</v>
      </c>
      <c r="L944" s="26" t="str">
        <f t="shared" si="190"/>
        <v/>
      </c>
      <c r="M944" t="str">
        <f t="shared" si="191"/>
        <v>UNKNOWN - NO RATE</v>
      </c>
      <c r="N944" s="28" t="str">
        <f t="shared" si="192"/>
        <v>NULL</v>
      </c>
      <c r="O944" t="str">
        <f t="shared" si="193"/>
        <v/>
      </c>
      <c r="P944" t="str">
        <f t="shared" si="194"/>
        <v/>
      </c>
      <c r="Q944" s="10" t="s">
        <v>155</v>
      </c>
      <c r="R944" s="10"/>
      <c r="S944" s="16">
        <v>0</v>
      </c>
      <c r="T944" s="13"/>
      <c r="U944" s="14"/>
      <c r="V944" s="11"/>
      <c r="W944" s="10" t="s">
        <v>155</v>
      </c>
      <c r="X944" s="29"/>
      <c r="AA944" t="s">
        <v>331</v>
      </c>
      <c r="AB944">
        <v>0</v>
      </c>
      <c r="AI944" t="s">
        <v>155</v>
      </c>
      <c r="AQ944" t="s">
        <v>155</v>
      </c>
      <c r="AR944" t="s">
        <v>333</v>
      </c>
    </row>
    <row r="945" spans="1:44" ht="15" customHeight="1" x14ac:dyDescent="0.35">
      <c r="A945">
        <v>5</v>
      </c>
      <c r="B945" s="26">
        <f t="shared" si="182"/>
        <v>46273.71875</v>
      </c>
      <c r="C945" t="s">
        <v>66</v>
      </c>
      <c r="D945">
        <v>4</v>
      </c>
      <c r="E945" s="26">
        <f t="shared" si="183"/>
        <v>46273.864583333343</v>
      </c>
      <c r="F945" s="26">
        <f t="shared" si="184"/>
        <v>46273.843750000007</v>
      </c>
      <c r="G945">
        <f t="shared" si="185"/>
        <v>5</v>
      </c>
      <c r="H945">
        <f t="shared" si="186"/>
        <v>102</v>
      </c>
      <c r="I945" s="27">
        <f t="shared" si="187"/>
        <v>0</v>
      </c>
      <c r="J945" s="28" t="str">
        <f t="shared" si="188"/>
        <v>NULL</v>
      </c>
      <c r="K945" s="29" t="str">
        <f t="shared" si="189"/>
        <v>NULL</v>
      </c>
      <c r="L945" s="26" t="str">
        <f t="shared" si="190"/>
        <v/>
      </c>
      <c r="M945" t="str">
        <f t="shared" si="191"/>
        <v>UNKNOWN - NO RATE</v>
      </c>
      <c r="N945" s="28" t="str">
        <f t="shared" si="192"/>
        <v>NULL</v>
      </c>
      <c r="O945" t="str">
        <f t="shared" si="193"/>
        <v/>
      </c>
      <c r="P945" t="str">
        <f t="shared" si="194"/>
        <v/>
      </c>
      <c r="Q945" s="10" t="s">
        <v>155</v>
      </c>
      <c r="R945" s="10"/>
      <c r="S945" s="16">
        <v>0</v>
      </c>
      <c r="T945" s="13"/>
      <c r="U945" s="14"/>
      <c r="V945" s="11"/>
      <c r="W945" s="10" t="s">
        <v>155</v>
      </c>
      <c r="X945" s="29"/>
      <c r="AA945" t="s">
        <v>331</v>
      </c>
      <c r="AB945">
        <v>0</v>
      </c>
      <c r="AI945" t="s">
        <v>155</v>
      </c>
      <c r="AQ945" t="s">
        <v>155</v>
      </c>
      <c r="AR945" t="s">
        <v>333</v>
      </c>
    </row>
    <row r="946" spans="1:44" ht="15" customHeight="1" x14ac:dyDescent="0.35">
      <c r="A946">
        <v>5</v>
      </c>
      <c r="B946" s="26">
        <f t="shared" si="182"/>
        <v>46273.71875</v>
      </c>
      <c r="C946" t="s">
        <v>66</v>
      </c>
      <c r="D946">
        <v>5</v>
      </c>
      <c r="E946" s="26">
        <f t="shared" si="183"/>
        <v>46273.864583333343</v>
      </c>
      <c r="F946" s="26">
        <f t="shared" si="184"/>
        <v>46273.843750000007</v>
      </c>
      <c r="G946">
        <f t="shared" si="185"/>
        <v>2</v>
      </c>
      <c r="H946">
        <f t="shared" si="186"/>
        <v>19</v>
      </c>
      <c r="I946" s="27">
        <f t="shared" si="187"/>
        <v>0</v>
      </c>
      <c r="J946" s="28" t="str">
        <f t="shared" si="188"/>
        <v>NULL</v>
      </c>
      <c r="K946" s="29" t="str">
        <f t="shared" si="189"/>
        <v>NULL</v>
      </c>
      <c r="L946" s="26" t="str">
        <f t="shared" si="190"/>
        <v/>
      </c>
      <c r="M946" t="str">
        <f t="shared" si="191"/>
        <v>UNKNOWN - NO RATE</v>
      </c>
      <c r="N946" s="28" t="str">
        <f t="shared" si="192"/>
        <v>NULL</v>
      </c>
      <c r="O946" t="str">
        <f t="shared" si="193"/>
        <v/>
      </c>
      <c r="P946" t="str">
        <f t="shared" si="194"/>
        <v/>
      </c>
      <c r="Q946" s="10" t="s">
        <v>155</v>
      </c>
      <c r="R946" s="10"/>
      <c r="S946" s="16">
        <v>0</v>
      </c>
      <c r="T946" s="13"/>
      <c r="U946" s="14"/>
      <c r="V946" s="11"/>
      <c r="W946" s="10" t="s">
        <v>155</v>
      </c>
      <c r="X946" s="29"/>
      <c r="AA946" t="s">
        <v>331</v>
      </c>
      <c r="AB946">
        <v>0</v>
      </c>
      <c r="AI946" t="s">
        <v>155</v>
      </c>
      <c r="AQ946" t="s">
        <v>155</v>
      </c>
      <c r="AR946" t="s">
        <v>333</v>
      </c>
    </row>
    <row r="947" spans="1:44" ht="15" customHeight="1" x14ac:dyDescent="0.35">
      <c r="A947">
        <v>5</v>
      </c>
      <c r="B947" s="26">
        <f t="shared" si="182"/>
        <v>46273.71875</v>
      </c>
      <c r="C947" t="s">
        <v>66</v>
      </c>
      <c r="D947">
        <v>6</v>
      </c>
      <c r="E947" s="26">
        <f t="shared" si="183"/>
        <v>46273.864583333343</v>
      </c>
      <c r="F947" s="26">
        <f t="shared" si="184"/>
        <v>46273.843750000007</v>
      </c>
      <c r="G947">
        <f t="shared" si="185"/>
        <v>0</v>
      </c>
      <c r="H947">
        <f t="shared" si="186"/>
        <v>0</v>
      </c>
      <c r="I947" s="27">
        <f t="shared" si="187"/>
        <v>0</v>
      </c>
      <c r="J947" s="28" t="str">
        <f t="shared" si="188"/>
        <v>NULL</v>
      </c>
      <c r="K947" s="29" t="str">
        <f t="shared" si="189"/>
        <v/>
      </c>
      <c r="L947" s="26" t="str">
        <f t="shared" si="190"/>
        <v/>
      </c>
      <c r="M947" t="str">
        <f t="shared" si="191"/>
        <v/>
      </c>
      <c r="N947" s="28" t="str">
        <f t="shared" si="192"/>
        <v>NULL</v>
      </c>
      <c r="O947" t="str">
        <f t="shared" si="193"/>
        <v/>
      </c>
      <c r="P947" t="str">
        <f t="shared" si="194"/>
        <v/>
      </c>
      <c r="Q947" s="10"/>
      <c r="R947" s="10"/>
      <c r="S947" s="16">
        <v>0</v>
      </c>
      <c r="T947" s="13"/>
      <c r="U947" s="14"/>
      <c r="V947" s="11"/>
      <c r="W947" s="10"/>
      <c r="X947" s="29"/>
      <c r="AA947" t="s">
        <v>331</v>
      </c>
      <c r="AB947">
        <v>0</v>
      </c>
      <c r="AR947" t="s">
        <v>333</v>
      </c>
    </row>
    <row r="948" spans="1:44" ht="15" customHeight="1" x14ac:dyDescent="0.35">
      <c r="A948">
        <v>5</v>
      </c>
      <c r="B948" s="26">
        <f t="shared" si="182"/>
        <v>46273.71875</v>
      </c>
      <c r="C948" t="s">
        <v>67</v>
      </c>
      <c r="D948">
        <v>1</v>
      </c>
      <c r="E948" s="26">
        <f t="shared" si="183"/>
        <v>46273.864583333343</v>
      </c>
      <c r="F948" s="26">
        <f t="shared" si="184"/>
        <v>46273.843750000007</v>
      </c>
      <c r="G948">
        <f t="shared" si="185"/>
        <v>4</v>
      </c>
      <c r="H948">
        <f t="shared" si="186"/>
        <v>146</v>
      </c>
      <c r="I948" s="27">
        <f t="shared" si="187"/>
        <v>3</v>
      </c>
      <c r="J948" s="28">
        <f t="shared" si="188"/>
        <v>131.37779311534811</v>
      </c>
      <c r="K948" s="29">
        <f t="shared" si="189"/>
        <v>4.6304121793187991E-2</v>
      </c>
      <c r="L948" s="26">
        <f t="shared" si="190"/>
        <v>46273.765054121795</v>
      </c>
      <c r="M948" t="str">
        <f t="shared" si="191"/>
        <v>YES</v>
      </c>
      <c r="N948" s="28">
        <f t="shared" si="192"/>
        <v>43.792597705116037</v>
      </c>
      <c r="O948" t="str">
        <f t="shared" si="193"/>
        <v/>
      </c>
      <c r="P948" t="str">
        <f t="shared" si="194"/>
        <v/>
      </c>
      <c r="Q948" s="10" t="s">
        <v>151</v>
      </c>
      <c r="R948" s="10"/>
      <c r="S948" s="16">
        <v>3</v>
      </c>
      <c r="T948" s="13">
        <v>131.37779311534811</v>
      </c>
      <c r="U948" s="14">
        <v>4.6304121793981481E-2</v>
      </c>
      <c r="V948" s="11">
        <v>46273.765054121803</v>
      </c>
      <c r="W948" s="10" t="s">
        <v>151</v>
      </c>
      <c r="X948" s="29">
        <v>0</v>
      </c>
      <c r="Z948" t="s">
        <v>335</v>
      </c>
      <c r="AA948" t="s">
        <v>331</v>
      </c>
      <c r="AB948">
        <v>3</v>
      </c>
      <c r="AC948">
        <v>38.360655737704917</v>
      </c>
      <c r="AD948">
        <v>278.05582290664103</v>
      </c>
      <c r="AE948" s="54">
        <v>2.1878100844907409E-2</v>
      </c>
      <c r="AF948" s="54">
        <v>0.158582621087963</v>
      </c>
      <c r="AG948" s="53">
        <v>46273.740628100837</v>
      </c>
      <c r="AH948" s="53">
        <v>46273.877332621079</v>
      </c>
      <c r="AI948" t="s">
        <v>205</v>
      </c>
      <c r="AJ948">
        <v>4</v>
      </c>
      <c r="AK948">
        <v>1</v>
      </c>
      <c r="AL948">
        <v>38.360655737704917</v>
      </c>
      <c r="AM948">
        <v>278.05582290664103</v>
      </c>
      <c r="AN948" s="54">
        <v>2.1878100844907409E-2</v>
      </c>
      <c r="AO948" s="54">
        <v>0.158582621087963</v>
      </c>
      <c r="AP948" s="53">
        <v>46273.877332621079</v>
      </c>
      <c r="AQ948" t="s">
        <v>205</v>
      </c>
      <c r="AR948" t="s">
        <v>334</v>
      </c>
    </row>
    <row r="949" spans="1:44" ht="15" customHeight="1" x14ac:dyDescent="0.35">
      <c r="A949">
        <v>5</v>
      </c>
      <c r="B949" s="26">
        <f t="shared" si="182"/>
        <v>46273.71875</v>
      </c>
      <c r="C949" t="s">
        <v>67</v>
      </c>
      <c r="D949">
        <v>2</v>
      </c>
      <c r="E949" s="26">
        <f t="shared" si="183"/>
        <v>46273.864583333343</v>
      </c>
      <c r="F949" s="26">
        <f t="shared" si="184"/>
        <v>46273.843750000007</v>
      </c>
      <c r="G949">
        <f t="shared" si="185"/>
        <v>1</v>
      </c>
      <c r="H949">
        <f t="shared" si="186"/>
        <v>57</v>
      </c>
      <c r="I949" s="27">
        <f t="shared" si="187"/>
        <v>1</v>
      </c>
      <c r="J949" s="28">
        <f t="shared" si="188"/>
        <v>0</v>
      </c>
      <c r="K949" s="29" t="str">
        <f t="shared" si="189"/>
        <v>NULL</v>
      </c>
      <c r="L949" s="26" t="str">
        <f t="shared" si="190"/>
        <v/>
      </c>
      <c r="M949" t="str">
        <f t="shared" si="191"/>
        <v>UNKNOWN - NO RATE</v>
      </c>
      <c r="N949" s="28" t="str">
        <f t="shared" si="192"/>
        <v>NULL</v>
      </c>
      <c r="O949" t="str">
        <f t="shared" si="193"/>
        <v/>
      </c>
      <c r="P949" t="str">
        <f t="shared" si="194"/>
        <v/>
      </c>
      <c r="Q949" s="10" t="s">
        <v>155</v>
      </c>
      <c r="R949" s="10"/>
      <c r="S949" s="16">
        <v>1</v>
      </c>
      <c r="T949" s="13">
        <v>0</v>
      </c>
      <c r="U949" s="14"/>
      <c r="V949" s="11"/>
      <c r="W949" s="10" t="s">
        <v>155</v>
      </c>
      <c r="X949" s="29"/>
      <c r="AA949" t="s">
        <v>331</v>
      </c>
      <c r="AB949">
        <v>0</v>
      </c>
      <c r="AI949" t="s">
        <v>155</v>
      </c>
      <c r="AQ949" t="s">
        <v>155</v>
      </c>
      <c r="AR949" t="s">
        <v>333</v>
      </c>
    </row>
    <row r="950" spans="1:44" ht="15" customHeight="1" x14ac:dyDescent="0.35">
      <c r="A950">
        <v>5</v>
      </c>
      <c r="B950" s="26">
        <f t="shared" si="182"/>
        <v>46273.71875</v>
      </c>
      <c r="C950" t="s">
        <v>67</v>
      </c>
      <c r="D950">
        <v>3</v>
      </c>
      <c r="E950" s="26">
        <f t="shared" si="183"/>
        <v>46273.864583333343</v>
      </c>
      <c r="F950" s="26">
        <f t="shared" si="184"/>
        <v>46273.843750000007</v>
      </c>
      <c r="G950">
        <f t="shared" si="185"/>
        <v>0</v>
      </c>
      <c r="H950">
        <f t="shared" si="186"/>
        <v>91</v>
      </c>
      <c r="I950" s="27">
        <f t="shared" si="187"/>
        <v>0</v>
      </c>
      <c r="J950" s="28" t="str">
        <f t="shared" si="188"/>
        <v>NULL</v>
      </c>
      <c r="K950" s="29" t="str">
        <f t="shared" si="189"/>
        <v/>
      </c>
      <c r="L950" s="26" t="str">
        <f t="shared" si="190"/>
        <v/>
      </c>
      <c r="M950" t="str">
        <f t="shared" si="191"/>
        <v/>
      </c>
      <c r="N950" s="28" t="str">
        <f t="shared" si="192"/>
        <v>NULL</v>
      </c>
      <c r="O950" t="str">
        <f t="shared" si="193"/>
        <v/>
      </c>
      <c r="P950" t="str">
        <f t="shared" si="194"/>
        <v/>
      </c>
      <c r="Q950" s="10"/>
      <c r="R950" s="10"/>
      <c r="S950" s="16">
        <v>0</v>
      </c>
      <c r="T950" s="13"/>
      <c r="U950" s="14"/>
      <c r="V950" s="11"/>
      <c r="W950" s="10"/>
      <c r="X950" s="29"/>
      <c r="AA950" t="s">
        <v>331</v>
      </c>
      <c r="AB950">
        <v>0</v>
      </c>
      <c r="AR950" t="s">
        <v>333</v>
      </c>
    </row>
    <row r="951" spans="1:44" ht="15" customHeight="1" x14ac:dyDescent="0.35">
      <c r="A951">
        <v>5</v>
      </c>
      <c r="B951" s="26">
        <f t="shared" si="182"/>
        <v>46273.71875</v>
      </c>
      <c r="C951" t="s">
        <v>67</v>
      </c>
      <c r="D951">
        <v>4</v>
      </c>
      <c r="E951" s="26">
        <f t="shared" si="183"/>
        <v>46273.864583333343</v>
      </c>
      <c r="F951" s="26">
        <f t="shared" si="184"/>
        <v>46273.843750000007</v>
      </c>
      <c r="G951">
        <f t="shared" si="185"/>
        <v>0</v>
      </c>
      <c r="H951">
        <f t="shared" si="186"/>
        <v>102</v>
      </c>
      <c r="I951" s="27">
        <f t="shared" si="187"/>
        <v>0</v>
      </c>
      <c r="J951" s="28" t="str">
        <f t="shared" si="188"/>
        <v>NULL</v>
      </c>
      <c r="K951" s="29" t="str">
        <f t="shared" si="189"/>
        <v/>
      </c>
      <c r="L951" s="26" t="str">
        <f t="shared" si="190"/>
        <v/>
      </c>
      <c r="M951" t="str">
        <f t="shared" si="191"/>
        <v/>
      </c>
      <c r="N951" s="28" t="str">
        <f t="shared" si="192"/>
        <v>NULL</v>
      </c>
      <c r="O951" t="str">
        <f t="shared" si="193"/>
        <v/>
      </c>
      <c r="P951" t="str">
        <f t="shared" si="194"/>
        <v/>
      </c>
      <c r="Q951" s="10"/>
      <c r="R951" s="10"/>
      <c r="S951" s="16">
        <v>0</v>
      </c>
      <c r="T951" s="13"/>
      <c r="U951" s="14"/>
      <c r="V951" s="11"/>
      <c r="W951" s="10"/>
      <c r="X951" s="29"/>
      <c r="AA951" t="s">
        <v>331</v>
      </c>
      <c r="AB951">
        <v>0</v>
      </c>
      <c r="AR951" t="s">
        <v>333</v>
      </c>
    </row>
    <row r="952" spans="1:44" ht="15" customHeight="1" x14ac:dyDescent="0.35">
      <c r="A952">
        <v>5</v>
      </c>
      <c r="B952" s="26">
        <f t="shared" si="182"/>
        <v>46273.71875</v>
      </c>
      <c r="C952" t="s">
        <v>67</v>
      </c>
      <c r="D952">
        <v>5</v>
      </c>
      <c r="E952" s="26">
        <f t="shared" si="183"/>
        <v>46273.864583333343</v>
      </c>
      <c r="F952" s="26">
        <f t="shared" si="184"/>
        <v>46273.843750000007</v>
      </c>
      <c r="G952">
        <f t="shared" si="185"/>
        <v>0</v>
      </c>
      <c r="H952">
        <f t="shared" si="186"/>
        <v>19</v>
      </c>
      <c r="I952" s="27">
        <f t="shared" si="187"/>
        <v>0</v>
      </c>
      <c r="J952" s="28" t="str">
        <f t="shared" si="188"/>
        <v>NULL</v>
      </c>
      <c r="K952" s="29" t="str">
        <f t="shared" si="189"/>
        <v/>
      </c>
      <c r="L952" s="26" t="str">
        <f t="shared" si="190"/>
        <v/>
      </c>
      <c r="M952" t="str">
        <f t="shared" si="191"/>
        <v/>
      </c>
      <c r="N952" s="28" t="str">
        <f t="shared" si="192"/>
        <v>NULL</v>
      </c>
      <c r="O952" t="str">
        <f t="shared" si="193"/>
        <v/>
      </c>
      <c r="P952" t="str">
        <f t="shared" si="194"/>
        <v/>
      </c>
      <c r="Q952" s="10"/>
      <c r="R952" s="10"/>
      <c r="S952" s="16">
        <v>0</v>
      </c>
      <c r="T952" s="13"/>
      <c r="U952" s="14"/>
      <c r="V952" s="11"/>
      <c r="W952" s="10"/>
      <c r="X952" s="29"/>
      <c r="AA952" t="s">
        <v>331</v>
      </c>
      <c r="AB952">
        <v>0</v>
      </c>
      <c r="AR952" t="s">
        <v>333</v>
      </c>
    </row>
    <row r="953" spans="1:44" ht="15" customHeight="1" x14ac:dyDescent="0.35">
      <c r="A953">
        <v>5</v>
      </c>
      <c r="B953" s="26">
        <f t="shared" si="182"/>
        <v>46273.71875</v>
      </c>
      <c r="C953" t="s">
        <v>67</v>
      </c>
      <c r="D953">
        <v>6</v>
      </c>
      <c r="E953" s="26">
        <f t="shared" si="183"/>
        <v>46273.864583333343</v>
      </c>
      <c r="F953" s="26">
        <f t="shared" si="184"/>
        <v>46273.843750000007</v>
      </c>
      <c r="G953">
        <f t="shared" si="185"/>
        <v>0</v>
      </c>
      <c r="H953">
        <f t="shared" si="186"/>
        <v>0</v>
      </c>
      <c r="I953" s="27">
        <f t="shared" si="187"/>
        <v>0</v>
      </c>
      <c r="J953" s="28" t="str">
        <f t="shared" si="188"/>
        <v>NULL</v>
      </c>
      <c r="K953" s="29" t="str">
        <f t="shared" si="189"/>
        <v/>
      </c>
      <c r="L953" s="26" t="str">
        <f t="shared" si="190"/>
        <v/>
      </c>
      <c r="M953" t="str">
        <f t="shared" si="191"/>
        <v/>
      </c>
      <c r="N953" s="28" t="str">
        <f t="shared" si="192"/>
        <v>NULL</v>
      </c>
      <c r="O953" t="str">
        <f t="shared" si="193"/>
        <v/>
      </c>
      <c r="P953" t="str">
        <f t="shared" si="194"/>
        <v/>
      </c>
      <c r="Q953" s="10"/>
      <c r="R953" s="10"/>
      <c r="S953" s="16">
        <v>0</v>
      </c>
      <c r="T953" s="13"/>
      <c r="U953" s="14"/>
      <c r="V953" s="11"/>
      <c r="W953" s="10"/>
      <c r="X953" s="29"/>
      <c r="AA953" t="s">
        <v>331</v>
      </c>
      <c r="AB953">
        <v>0</v>
      </c>
      <c r="AR953" t="s">
        <v>333</v>
      </c>
    </row>
    <row r="954" spans="1:44" ht="15" customHeight="1" x14ac:dyDescent="0.35">
      <c r="A954">
        <v>5</v>
      </c>
      <c r="B954" s="26">
        <f t="shared" si="182"/>
        <v>46273.71875</v>
      </c>
      <c r="C954" t="s">
        <v>68</v>
      </c>
      <c r="D954">
        <v>1</v>
      </c>
      <c r="E954" s="26">
        <f t="shared" si="183"/>
        <v>46273.864583333343</v>
      </c>
      <c r="F954" s="26">
        <f t="shared" si="184"/>
        <v>46273.843750000007</v>
      </c>
      <c r="G954">
        <f t="shared" si="185"/>
        <v>7</v>
      </c>
      <c r="H954">
        <f t="shared" si="186"/>
        <v>146</v>
      </c>
      <c r="I954" s="27">
        <f t="shared" si="187"/>
        <v>3</v>
      </c>
      <c r="J954" s="28">
        <f t="shared" si="188"/>
        <v>131.37779311534811</v>
      </c>
      <c r="K954" s="29">
        <f t="shared" si="189"/>
        <v>4.6304121793187991E-2</v>
      </c>
      <c r="L954" s="26">
        <f t="shared" si="190"/>
        <v>46273.765054121795</v>
      </c>
      <c r="M954" t="str">
        <f t="shared" si="191"/>
        <v>YES</v>
      </c>
      <c r="N954" s="28">
        <f t="shared" si="192"/>
        <v>43.792597705116037</v>
      </c>
      <c r="O954" t="str">
        <f t="shared" si="193"/>
        <v/>
      </c>
      <c r="P954" t="str">
        <f t="shared" si="194"/>
        <v/>
      </c>
      <c r="Q954" s="10" t="s">
        <v>151</v>
      </c>
      <c r="R954" s="10"/>
      <c r="S954" s="16">
        <v>3</v>
      </c>
      <c r="T954" s="13">
        <v>131.37779311534811</v>
      </c>
      <c r="U954" s="14">
        <v>4.6304121793981481E-2</v>
      </c>
      <c r="V954" s="11">
        <v>46273.765054121803</v>
      </c>
      <c r="W954" s="10" t="s">
        <v>151</v>
      </c>
      <c r="X954" s="29">
        <v>0</v>
      </c>
      <c r="Z954" t="s">
        <v>335</v>
      </c>
      <c r="AA954" t="s">
        <v>331</v>
      </c>
      <c r="AB954">
        <v>3</v>
      </c>
      <c r="AC954">
        <v>38.360655737704917</v>
      </c>
      <c r="AD954">
        <v>278.05582290664103</v>
      </c>
      <c r="AE954" s="54">
        <v>2.1878100844907409E-2</v>
      </c>
      <c r="AF954" s="54">
        <v>0.158582621087963</v>
      </c>
      <c r="AG954" s="53">
        <v>46273.740628100837</v>
      </c>
      <c r="AH954" s="53">
        <v>46273.877332621079</v>
      </c>
      <c r="AI954" t="s">
        <v>205</v>
      </c>
      <c r="AJ954">
        <v>4</v>
      </c>
      <c r="AK954">
        <v>1</v>
      </c>
      <c r="AL954">
        <v>38.360655737704917</v>
      </c>
      <c r="AM954">
        <v>278.05582290664103</v>
      </c>
      <c r="AN954" s="54">
        <v>2.1878100844907409E-2</v>
      </c>
      <c r="AO954" s="54">
        <v>0.158582621087963</v>
      </c>
      <c r="AP954" s="53">
        <v>46273.877332621079</v>
      </c>
      <c r="AQ954" t="s">
        <v>205</v>
      </c>
      <c r="AR954" t="s">
        <v>334</v>
      </c>
    </row>
    <row r="955" spans="1:44" ht="15" customHeight="1" x14ac:dyDescent="0.35">
      <c r="A955">
        <v>5</v>
      </c>
      <c r="B955" s="26">
        <f t="shared" si="182"/>
        <v>46273.71875</v>
      </c>
      <c r="C955" t="s">
        <v>68</v>
      </c>
      <c r="D955">
        <v>2</v>
      </c>
      <c r="E955" s="26">
        <f t="shared" si="183"/>
        <v>46273.864583333343</v>
      </c>
      <c r="F955" s="26">
        <f t="shared" si="184"/>
        <v>46273.843750000007</v>
      </c>
      <c r="G955">
        <f t="shared" si="185"/>
        <v>0</v>
      </c>
      <c r="H955">
        <f t="shared" si="186"/>
        <v>57</v>
      </c>
      <c r="I955" s="27">
        <f t="shared" si="187"/>
        <v>1</v>
      </c>
      <c r="J955" s="28">
        <f t="shared" si="188"/>
        <v>0</v>
      </c>
      <c r="K955" s="29" t="str">
        <f t="shared" si="189"/>
        <v/>
      </c>
      <c r="L955" s="26" t="str">
        <f t="shared" si="190"/>
        <v/>
      </c>
      <c r="M955" t="str">
        <f t="shared" si="191"/>
        <v/>
      </c>
      <c r="N955" s="28" t="str">
        <f t="shared" si="192"/>
        <v>NULL</v>
      </c>
      <c r="O955" t="str">
        <f t="shared" si="193"/>
        <v/>
      </c>
      <c r="P955" t="str">
        <f t="shared" si="194"/>
        <v/>
      </c>
      <c r="Q955" s="10"/>
      <c r="R955" s="10"/>
      <c r="S955" s="16">
        <v>1</v>
      </c>
      <c r="T955" s="13">
        <v>0</v>
      </c>
      <c r="U955" s="14"/>
      <c r="V955" s="11"/>
      <c r="W955" s="10"/>
      <c r="X955" s="29"/>
      <c r="AA955" t="s">
        <v>331</v>
      </c>
      <c r="AB955">
        <v>0</v>
      </c>
      <c r="AR955" t="s">
        <v>333</v>
      </c>
    </row>
    <row r="956" spans="1:44" ht="15" customHeight="1" x14ac:dyDescent="0.35">
      <c r="A956">
        <v>5</v>
      </c>
      <c r="B956" s="26">
        <f t="shared" si="182"/>
        <v>46273.71875</v>
      </c>
      <c r="C956" t="s">
        <v>68</v>
      </c>
      <c r="D956">
        <v>3</v>
      </c>
      <c r="E956" s="26">
        <f t="shared" si="183"/>
        <v>46273.864583333343</v>
      </c>
      <c r="F956" s="26">
        <f t="shared" si="184"/>
        <v>46273.843750000007</v>
      </c>
      <c r="G956">
        <f t="shared" si="185"/>
        <v>0</v>
      </c>
      <c r="H956">
        <f t="shared" si="186"/>
        <v>91</v>
      </c>
      <c r="I956" s="27">
        <f t="shared" si="187"/>
        <v>0</v>
      </c>
      <c r="J956" s="28" t="str">
        <f t="shared" si="188"/>
        <v>NULL</v>
      </c>
      <c r="K956" s="29" t="str">
        <f t="shared" si="189"/>
        <v/>
      </c>
      <c r="L956" s="26" t="str">
        <f t="shared" si="190"/>
        <v/>
      </c>
      <c r="M956" t="str">
        <f t="shared" si="191"/>
        <v/>
      </c>
      <c r="N956" s="28" t="str">
        <f t="shared" si="192"/>
        <v>NULL</v>
      </c>
      <c r="O956" t="str">
        <f t="shared" si="193"/>
        <v/>
      </c>
      <c r="P956" t="str">
        <f t="shared" si="194"/>
        <v/>
      </c>
      <c r="Q956" s="10"/>
      <c r="R956" s="10"/>
      <c r="S956" s="16">
        <v>0</v>
      </c>
      <c r="T956" s="13"/>
      <c r="U956" s="14"/>
      <c r="V956" s="11"/>
      <c r="W956" s="10"/>
      <c r="X956" s="29"/>
      <c r="AA956" t="s">
        <v>331</v>
      </c>
      <c r="AB956">
        <v>0</v>
      </c>
      <c r="AR956" t="s">
        <v>333</v>
      </c>
    </row>
    <row r="957" spans="1:44" ht="15" customHeight="1" x14ac:dyDescent="0.35">
      <c r="A957">
        <v>5</v>
      </c>
      <c r="B957" s="26">
        <f t="shared" si="182"/>
        <v>46273.71875</v>
      </c>
      <c r="C957" t="s">
        <v>68</v>
      </c>
      <c r="D957">
        <v>4</v>
      </c>
      <c r="E957" s="26">
        <f t="shared" si="183"/>
        <v>46273.864583333343</v>
      </c>
      <c r="F957" s="26">
        <f t="shared" si="184"/>
        <v>46273.843750000007</v>
      </c>
      <c r="G957">
        <f t="shared" si="185"/>
        <v>1</v>
      </c>
      <c r="H957">
        <f t="shared" si="186"/>
        <v>102</v>
      </c>
      <c r="I957" s="27">
        <f t="shared" si="187"/>
        <v>0</v>
      </c>
      <c r="J957" s="28" t="str">
        <f t="shared" si="188"/>
        <v>NULL</v>
      </c>
      <c r="K957" s="29" t="str">
        <f t="shared" si="189"/>
        <v>NULL</v>
      </c>
      <c r="L957" s="26" t="str">
        <f t="shared" si="190"/>
        <v/>
      </c>
      <c r="M957" t="str">
        <f t="shared" si="191"/>
        <v>UNKNOWN - NO RATE</v>
      </c>
      <c r="N957" s="28" t="str">
        <f t="shared" si="192"/>
        <v>NULL</v>
      </c>
      <c r="O957" t="str">
        <f t="shared" si="193"/>
        <v/>
      </c>
      <c r="P957" t="str">
        <f t="shared" si="194"/>
        <v/>
      </c>
      <c r="Q957" s="10" t="s">
        <v>155</v>
      </c>
      <c r="R957" s="10"/>
      <c r="S957" s="16">
        <v>0</v>
      </c>
      <c r="T957" s="13"/>
      <c r="U957" s="14"/>
      <c r="V957" s="11"/>
      <c r="W957" s="10" t="s">
        <v>155</v>
      </c>
      <c r="X957" s="29"/>
      <c r="AA957" t="s">
        <v>331</v>
      </c>
      <c r="AB957">
        <v>0</v>
      </c>
      <c r="AI957" t="s">
        <v>155</v>
      </c>
      <c r="AQ957" t="s">
        <v>155</v>
      </c>
      <c r="AR957" t="s">
        <v>333</v>
      </c>
    </row>
    <row r="958" spans="1:44" ht="15" customHeight="1" x14ac:dyDescent="0.35">
      <c r="A958">
        <v>5</v>
      </c>
      <c r="B958" s="26">
        <f t="shared" si="182"/>
        <v>46273.71875</v>
      </c>
      <c r="C958" t="s">
        <v>68</v>
      </c>
      <c r="D958">
        <v>5</v>
      </c>
      <c r="E958" s="26">
        <f t="shared" si="183"/>
        <v>46273.864583333343</v>
      </c>
      <c r="F958" s="26">
        <f t="shared" si="184"/>
        <v>46273.843750000007</v>
      </c>
      <c r="G958">
        <f t="shared" si="185"/>
        <v>0</v>
      </c>
      <c r="H958">
        <f t="shared" si="186"/>
        <v>19</v>
      </c>
      <c r="I958" s="27">
        <f t="shared" si="187"/>
        <v>0</v>
      </c>
      <c r="J958" s="28" t="str">
        <f t="shared" si="188"/>
        <v>NULL</v>
      </c>
      <c r="K958" s="29" t="str">
        <f t="shared" si="189"/>
        <v/>
      </c>
      <c r="L958" s="26" t="str">
        <f t="shared" si="190"/>
        <v/>
      </c>
      <c r="M958" t="str">
        <f t="shared" si="191"/>
        <v/>
      </c>
      <c r="N958" s="28" t="str">
        <f t="shared" si="192"/>
        <v>NULL</v>
      </c>
      <c r="O958" t="str">
        <f t="shared" si="193"/>
        <v/>
      </c>
      <c r="P958" t="str">
        <f t="shared" si="194"/>
        <v/>
      </c>
      <c r="Q958" s="10"/>
      <c r="R958" s="10"/>
      <c r="S958" s="16">
        <v>0</v>
      </c>
      <c r="T958" s="13"/>
      <c r="U958" s="14"/>
      <c r="V958" s="11"/>
      <c r="W958" s="10"/>
      <c r="X958" s="29"/>
      <c r="AA958" t="s">
        <v>331</v>
      </c>
      <c r="AB958">
        <v>0</v>
      </c>
      <c r="AR958" t="s">
        <v>333</v>
      </c>
    </row>
    <row r="959" spans="1:44" ht="15" customHeight="1" x14ac:dyDescent="0.35">
      <c r="A959">
        <v>5</v>
      </c>
      <c r="B959" s="26">
        <f t="shared" si="182"/>
        <v>46273.71875</v>
      </c>
      <c r="C959" t="s">
        <v>68</v>
      </c>
      <c r="D959">
        <v>6</v>
      </c>
      <c r="E959" s="26">
        <f t="shared" si="183"/>
        <v>46273.864583333343</v>
      </c>
      <c r="F959" s="26">
        <f t="shared" si="184"/>
        <v>46273.843750000007</v>
      </c>
      <c r="G959">
        <f t="shared" si="185"/>
        <v>0</v>
      </c>
      <c r="H959">
        <f t="shared" si="186"/>
        <v>0</v>
      </c>
      <c r="I959" s="27">
        <f t="shared" si="187"/>
        <v>0</v>
      </c>
      <c r="J959" s="28" t="str">
        <f t="shared" si="188"/>
        <v>NULL</v>
      </c>
      <c r="K959" s="29" t="str">
        <f t="shared" si="189"/>
        <v/>
      </c>
      <c r="L959" s="26" t="str">
        <f t="shared" si="190"/>
        <v/>
      </c>
      <c r="M959" t="str">
        <f t="shared" si="191"/>
        <v/>
      </c>
      <c r="N959" s="28" t="str">
        <f t="shared" si="192"/>
        <v>NULL</v>
      </c>
      <c r="O959" t="str">
        <f t="shared" si="193"/>
        <v/>
      </c>
      <c r="P959" t="str">
        <f t="shared" si="194"/>
        <v/>
      </c>
      <c r="Q959" s="10"/>
      <c r="R959" s="10"/>
      <c r="S959" s="16">
        <v>0</v>
      </c>
      <c r="T959" s="13"/>
      <c r="U959" s="14"/>
      <c r="V959" s="11"/>
      <c r="W959" s="10"/>
      <c r="X959" s="29"/>
      <c r="AA959" t="s">
        <v>331</v>
      </c>
      <c r="AB959">
        <v>0</v>
      </c>
      <c r="AR959" t="s">
        <v>333</v>
      </c>
    </row>
    <row r="960" spans="1:44" ht="15" customHeight="1" x14ac:dyDescent="0.35">
      <c r="A960">
        <v>5</v>
      </c>
      <c r="B960" s="26">
        <f t="shared" si="182"/>
        <v>46273.71875</v>
      </c>
      <c r="C960" t="s">
        <v>69</v>
      </c>
      <c r="D960">
        <v>1</v>
      </c>
      <c r="E960" s="26">
        <f t="shared" si="183"/>
        <v>46273.864583333343</v>
      </c>
      <c r="F960" s="26">
        <f t="shared" si="184"/>
        <v>46273.843750000007</v>
      </c>
      <c r="G960">
        <f t="shared" si="185"/>
        <v>17</v>
      </c>
      <c r="H960">
        <f t="shared" si="186"/>
        <v>146</v>
      </c>
      <c r="I960" s="27">
        <f t="shared" si="187"/>
        <v>3</v>
      </c>
      <c r="J960" s="28">
        <f t="shared" si="188"/>
        <v>131.37779311534811</v>
      </c>
      <c r="K960" s="29">
        <f t="shared" si="189"/>
        <v>4.6304121793187991E-2</v>
      </c>
      <c r="L960" s="26">
        <f t="shared" si="190"/>
        <v>46273.765054121795</v>
      </c>
      <c r="M960" t="str">
        <f t="shared" si="191"/>
        <v>YES</v>
      </c>
      <c r="N960" s="28">
        <f t="shared" si="192"/>
        <v>43.792597705116037</v>
      </c>
      <c r="O960" t="str">
        <f t="shared" si="193"/>
        <v/>
      </c>
      <c r="P960" t="str">
        <f t="shared" si="194"/>
        <v/>
      </c>
      <c r="Q960" s="10" t="s">
        <v>151</v>
      </c>
      <c r="R960" s="10"/>
      <c r="S960" s="16">
        <v>3</v>
      </c>
      <c r="T960" s="13">
        <v>131.37779311534811</v>
      </c>
      <c r="U960" s="14">
        <v>4.6304121793981481E-2</v>
      </c>
      <c r="V960" s="11">
        <v>46273.765054121803</v>
      </c>
      <c r="W960" s="10" t="s">
        <v>151</v>
      </c>
      <c r="X960" s="29">
        <v>0</v>
      </c>
      <c r="Z960" t="s">
        <v>335</v>
      </c>
      <c r="AA960" t="s">
        <v>331</v>
      </c>
      <c r="AB960">
        <v>3</v>
      </c>
      <c r="AC960">
        <v>38.360655737704917</v>
      </c>
      <c r="AD960">
        <v>278.05582290664103</v>
      </c>
      <c r="AE960" s="54">
        <v>2.1878100844907409E-2</v>
      </c>
      <c r="AF960" s="54">
        <v>0.158582621087963</v>
      </c>
      <c r="AG960" s="53">
        <v>46273.740628100837</v>
      </c>
      <c r="AH960" s="53">
        <v>46273.877332621079</v>
      </c>
      <c r="AI960" t="s">
        <v>205</v>
      </c>
      <c r="AJ960">
        <v>4</v>
      </c>
      <c r="AK960">
        <v>1</v>
      </c>
      <c r="AL960">
        <v>38.360655737704917</v>
      </c>
      <c r="AM960">
        <v>278.05582290664103</v>
      </c>
      <c r="AN960" s="54">
        <v>2.1878100844907409E-2</v>
      </c>
      <c r="AO960" s="54">
        <v>0.158582621087963</v>
      </c>
      <c r="AP960" s="53">
        <v>46273.877332621079</v>
      </c>
      <c r="AQ960" t="s">
        <v>205</v>
      </c>
      <c r="AR960" t="s">
        <v>334</v>
      </c>
    </row>
    <row r="961" spans="1:44" ht="15" customHeight="1" x14ac:dyDescent="0.35">
      <c r="A961">
        <v>5</v>
      </c>
      <c r="B961" s="26">
        <f t="shared" si="182"/>
        <v>46273.71875</v>
      </c>
      <c r="C961" t="s">
        <v>69</v>
      </c>
      <c r="D961">
        <v>2</v>
      </c>
      <c r="E961" s="26">
        <f t="shared" si="183"/>
        <v>46273.864583333343</v>
      </c>
      <c r="F961" s="26">
        <f t="shared" si="184"/>
        <v>46273.843750000007</v>
      </c>
      <c r="G961">
        <f t="shared" si="185"/>
        <v>0</v>
      </c>
      <c r="H961">
        <f t="shared" si="186"/>
        <v>57</v>
      </c>
      <c r="I961" s="27">
        <f t="shared" si="187"/>
        <v>1</v>
      </c>
      <c r="J961" s="28">
        <f t="shared" si="188"/>
        <v>0</v>
      </c>
      <c r="K961" s="29" t="str">
        <f t="shared" si="189"/>
        <v/>
      </c>
      <c r="L961" s="26" t="str">
        <f t="shared" si="190"/>
        <v/>
      </c>
      <c r="M961" t="str">
        <f t="shared" si="191"/>
        <v/>
      </c>
      <c r="N961" s="28" t="str">
        <f t="shared" si="192"/>
        <v>NULL</v>
      </c>
      <c r="O961" t="str">
        <f t="shared" si="193"/>
        <v/>
      </c>
      <c r="P961" t="str">
        <f t="shared" si="194"/>
        <v/>
      </c>
      <c r="Q961" s="10"/>
      <c r="R961" s="10"/>
      <c r="S961" s="16">
        <v>1</v>
      </c>
      <c r="T961" s="13">
        <v>0</v>
      </c>
      <c r="U961" s="14"/>
      <c r="V961" s="11"/>
      <c r="W961" s="10"/>
      <c r="X961" s="29"/>
      <c r="AA961" t="s">
        <v>331</v>
      </c>
      <c r="AB961">
        <v>0</v>
      </c>
      <c r="AR961" t="s">
        <v>333</v>
      </c>
    </row>
    <row r="962" spans="1:44" ht="15" customHeight="1" x14ac:dyDescent="0.35">
      <c r="A962">
        <v>5</v>
      </c>
      <c r="B962" s="26">
        <f t="shared" si="182"/>
        <v>46273.71875</v>
      </c>
      <c r="C962" t="s">
        <v>69</v>
      </c>
      <c r="D962">
        <v>3</v>
      </c>
      <c r="E962" s="26">
        <f t="shared" si="183"/>
        <v>46273.864583333343</v>
      </c>
      <c r="F962" s="26">
        <f t="shared" si="184"/>
        <v>46273.843750000007</v>
      </c>
      <c r="G962">
        <f t="shared" si="185"/>
        <v>8</v>
      </c>
      <c r="H962">
        <f t="shared" si="186"/>
        <v>91</v>
      </c>
      <c r="I962" s="27">
        <f t="shared" si="187"/>
        <v>0</v>
      </c>
      <c r="J962" s="28" t="str">
        <f t="shared" si="188"/>
        <v>NULL</v>
      </c>
      <c r="K962" s="29" t="str">
        <f t="shared" si="189"/>
        <v>NULL</v>
      </c>
      <c r="L962" s="26" t="str">
        <f t="shared" si="190"/>
        <v/>
      </c>
      <c r="M962" t="str">
        <f t="shared" si="191"/>
        <v>UNKNOWN - NO RATE</v>
      </c>
      <c r="N962" s="28" t="str">
        <f t="shared" si="192"/>
        <v>NULL</v>
      </c>
      <c r="O962" t="str">
        <f t="shared" si="193"/>
        <v/>
      </c>
      <c r="P962" t="str">
        <f t="shared" si="194"/>
        <v/>
      </c>
      <c r="Q962" s="10" t="s">
        <v>155</v>
      </c>
      <c r="R962" s="10"/>
      <c r="S962" s="16">
        <v>0</v>
      </c>
      <c r="T962" s="13"/>
      <c r="U962" s="14"/>
      <c r="V962" s="11"/>
      <c r="W962" s="10" t="s">
        <v>155</v>
      </c>
      <c r="X962" s="29"/>
      <c r="AA962" t="s">
        <v>331</v>
      </c>
      <c r="AB962">
        <v>0</v>
      </c>
      <c r="AI962" t="s">
        <v>155</v>
      </c>
      <c r="AQ962" t="s">
        <v>155</v>
      </c>
      <c r="AR962" t="s">
        <v>333</v>
      </c>
    </row>
    <row r="963" spans="1:44" ht="15" customHeight="1" x14ac:dyDescent="0.35">
      <c r="A963">
        <v>5</v>
      </c>
      <c r="B963" s="26">
        <f t="shared" si="182"/>
        <v>46273.71875</v>
      </c>
      <c r="C963" t="s">
        <v>69</v>
      </c>
      <c r="D963">
        <v>4</v>
      </c>
      <c r="E963" s="26">
        <f t="shared" si="183"/>
        <v>46273.864583333343</v>
      </c>
      <c r="F963" s="26">
        <f t="shared" si="184"/>
        <v>46273.843750000007</v>
      </c>
      <c r="G963">
        <f t="shared" si="185"/>
        <v>10</v>
      </c>
      <c r="H963">
        <f t="shared" si="186"/>
        <v>102</v>
      </c>
      <c r="I963" s="27">
        <f t="shared" si="187"/>
        <v>0</v>
      </c>
      <c r="J963" s="28" t="str">
        <f t="shared" si="188"/>
        <v>NULL</v>
      </c>
      <c r="K963" s="29" t="str">
        <f t="shared" si="189"/>
        <v>NULL</v>
      </c>
      <c r="L963" s="26" t="str">
        <f t="shared" si="190"/>
        <v/>
      </c>
      <c r="M963" t="str">
        <f t="shared" si="191"/>
        <v>UNKNOWN - NO RATE</v>
      </c>
      <c r="N963" s="28" t="str">
        <f t="shared" si="192"/>
        <v>NULL</v>
      </c>
      <c r="O963" t="str">
        <f t="shared" si="193"/>
        <v/>
      </c>
      <c r="P963" t="str">
        <f t="shared" si="194"/>
        <v/>
      </c>
      <c r="Q963" s="10" t="s">
        <v>155</v>
      </c>
      <c r="R963" s="10"/>
      <c r="S963" s="16">
        <v>0</v>
      </c>
      <c r="T963" s="13"/>
      <c r="U963" s="14"/>
      <c r="V963" s="11"/>
      <c r="W963" s="10" t="s">
        <v>155</v>
      </c>
      <c r="X963" s="29"/>
      <c r="AA963" t="s">
        <v>331</v>
      </c>
      <c r="AB963">
        <v>0</v>
      </c>
      <c r="AI963" t="s">
        <v>155</v>
      </c>
      <c r="AQ963" t="s">
        <v>155</v>
      </c>
      <c r="AR963" t="s">
        <v>333</v>
      </c>
    </row>
    <row r="964" spans="1:44" ht="15" customHeight="1" x14ac:dyDescent="0.35">
      <c r="A964">
        <v>5</v>
      </c>
      <c r="B964" s="26">
        <f t="shared" si="182"/>
        <v>46273.71875</v>
      </c>
      <c r="C964" t="s">
        <v>69</v>
      </c>
      <c r="D964">
        <v>5</v>
      </c>
      <c r="E964" s="26">
        <f t="shared" si="183"/>
        <v>46273.864583333343</v>
      </c>
      <c r="F964" s="26">
        <f t="shared" si="184"/>
        <v>46273.843750000007</v>
      </c>
      <c r="G964">
        <f t="shared" si="185"/>
        <v>0</v>
      </c>
      <c r="H964">
        <f t="shared" si="186"/>
        <v>19</v>
      </c>
      <c r="I964" s="27">
        <f t="shared" si="187"/>
        <v>0</v>
      </c>
      <c r="J964" s="28" t="str">
        <f t="shared" si="188"/>
        <v>NULL</v>
      </c>
      <c r="K964" s="29" t="str">
        <f t="shared" si="189"/>
        <v/>
      </c>
      <c r="L964" s="26" t="str">
        <f t="shared" si="190"/>
        <v/>
      </c>
      <c r="M964" t="str">
        <f t="shared" si="191"/>
        <v/>
      </c>
      <c r="N964" s="28" t="str">
        <f t="shared" si="192"/>
        <v>NULL</v>
      </c>
      <c r="O964" t="str">
        <f t="shared" si="193"/>
        <v/>
      </c>
      <c r="P964" t="str">
        <f t="shared" si="194"/>
        <v/>
      </c>
      <c r="Q964" s="10"/>
      <c r="R964" s="10"/>
      <c r="S964" s="16">
        <v>0</v>
      </c>
      <c r="T964" s="13"/>
      <c r="U964" s="14"/>
      <c r="V964" s="11"/>
      <c r="W964" s="10"/>
      <c r="X964" s="29"/>
      <c r="AA964" t="s">
        <v>331</v>
      </c>
      <c r="AB964">
        <v>0</v>
      </c>
      <c r="AR964" t="s">
        <v>333</v>
      </c>
    </row>
    <row r="965" spans="1:44" ht="15" customHeight="1" x14ac:dyDescent="0.35">
      <c r="A965">
        <v>5</v>
      </c>
      <c r="B965" s="26">
        <f t="shared" si="182"/>
        <v>46273.71875</v>
      </c>
      <c r="C965" t="s">
        <v>69</v>
      </c>
      <c r="D965">
        <v>6</v>
      </c>
      <c r="E965" s="26">
        <f t="shared" si="183"/>
        <v>46273.864583333343</v>
      </c>
      <c r="F965" s="26">
        <f t="shared" si="184"/>
        <v>46273.843750000007</v>
      </c>
      <c r="G965">
        <f t="shared" si="185"/>
        <v>0</v>
      </c>
      <c r="H965">
        <f t="shared" si="186"/>
        <v>0</v>
      </c>
      <c r="I965" s="27">
        <f t="shared" si="187"/>
        <v>0</v>
      </c>
      <c r="J965" s="28" t="str">
        <f t="shared" si="188"/>
        <v>NULL</v>
      </c>
      <c r="K965" s="29" t="str">
        <f t="shared" si="189"/>
        <v/>
      </c>
      <c r="L965" s="26" t="str">
        <f t="shared" si="190"/>
        <v/>
      </c>
      <c r="M965" t="str">
        <f t="shared" si="191"/>
        <v/>
      </c>
      <c r="N965" s="28" t="str">
        <f t="shared" si="192"/>
        <v>NULL</v>
      </c>
      <c r="O965" t="str">
        <f t="shared" si="193"/>
        <v/>
      </c>
      <c r="P965" t="str">
        <f t="shared" si="194"/>
        <v/>
      </c>
      <c r="Q965" s="10"/>
      <c r="R965" s="10"/>
      <c r="S965" s="16">
        <v>0</v>
      </c>
      <c r="T965" s="13"/>
      <c r="U965" s="14"/>
      <c r="V965" s="11"/>
      <c r="W965" s="10"/>
      <c r="X965" s="29"/>
      <c r="AA965" t="s">
        <v>331</v>
      </c>
      <c r="AB965">
        <v>0</v>
      </c>
      <c r="AR965" t="s">
        <v>333</v>
      </c>
    </row>
    <row r="966" spans="1:44" ht="15" customHeight="1" x14ac:dyDescent="0.35">
      <c r="A966">
        <v>5</v>
      </c>
      <c r="B966" s="26">
        <f t="shared" ref="B966:B1029" si="195">INDEX(SNAP_TIMES,MATCH(A966,SNAP_NOS,0))</f>
        <v>46273.71875</v>
      </c>
      <c r="C966" t="s">
        <v>70</v>
      </c>
      <c r="D966">
        <v>1</v>
      </c>
      <c r="E966" s="26">
        <f t="shared" ref="E966:E1029" si="196">IF(AND(INDEX(SH_CHG,MATCH(C966,SH_ID,0))&lt;&gt;"",B966&gt;=INDEX(SH_CHG,MATCH(C966,SH_ID,0))),INDEX(SH_DEP,MATCH(C966,SH_ID,0)),INDEX(SH_ORIG,MATCH(C966,SH_ID,0)))</f>
        <v>46273.864583333343</v>
      </c>
      <c r="F966" s="26">
        <f t="shared" ref="F966:F1029" si="197">E966-LOADING_MINUTES/1440</f>
        <v>46273.843750000007</v>
      </c>
      <c r="G966">
        <f t="shared" ref="G966:G1029" si="198">COUNTIFS(OL_SNAP,A966,OL_EFF,C966,OL_WT,D966,OL_OPEN,"&gt;0")</f>
        <v>3</v>
      </c>
      <c r="H966">
        <f t="shared" ref="H966:H1029" si="199">SUMIFS($G$6:$G$3569,$A$6:$A$3569,A966,$D$6:$D$3569,D966,$F$6:$F$3569,"&lt;="&amp;F966)</f>
        <v>146</v>
      </c>
      <c r="I966" s="27">
        <f t="shared" ref="I966:I1029" si="200">INDEX(C_RES,MATCH(1,INDEX((C_SN=A966)*(C_WT=D966),0),0))</f>
        <v>3</v>
      </c>
      <c r="J966" s="28">
        <f t="shared" ref="J966:J1029" si="201">INDEX(C_RL,MATCH(1,INDEX((C_SN=A966)*(C_WT=D966),0),0))</f>
        <v>131.37779311534811</v>
      </c>
      <c r="K966" s="29">
        <f t="shared" ref="K966:K1029" si="202">IF(G966=0,"",IF(ISNUMBER(J966),IF(J966&gt;0,H966/J966/24,"NULL"),"NULL"))</f>
        <v>4.6304121793187991E-2</v>
      </c>
      <c r="L966" s="26">
        <f t="shared" ref="L966:L1029" si="203">IF(ISNUMBER(K966),B966+K966,"")</f>
        <v>46273.765054121795</v>
      </c>
      <c r="M966" t="str">
        <f t="shared" ref="M966:M1029" si="204">IF(G966=0,"",IF(B966&gt;=F966,"NO - CUTOFF PASSED",IF(ISNUMBER(K966),IF(L966&lt;=F966,"YES","NO"),"UNKNOWN - NO RATE")))</f>
        <v>YES</v>
      </c>
      <c r="N966" s="28">
        <f t="shared" ref="N966:N1029" si="205">IFERROR(IF(AND(INDEX(C_HRS,MATCH(1,INDEX((C_SN=A966)*(C_WT=D966),0),0))&gt;0,INDEX(C_TL,MATCH(1,INDEX((C_SN=A966)*(C_WT=D966),0),0))&gt;0),INDEX(C_TL,MATCH(1,INDEX((C_SN=A966)*(C_WT=D966),0),0))/INDEX(C_HRS,MATCH(1,INDEX((C_SN=A966)*(C_WT=D966),0),0)),"NULL"),"NULL")</f>
        <v>43.792597705116037</v>
      </c>
      <c r="O966" t="str">
        <f t="shared" ref="O966:O1029" si="206">IF(M966="NO",IF(ISNUMBER(N966),ROUNDUP(H966/(N966*(F966-B966)*24),0),"CANNOT ESTIMATE - NO RATE"),"")</f>
        <v/>
      </c>
      <c r="P966" t="str">
        <f t="shared" ref="P966:P1029" si="207">IF(ISNUMBER(O966),MAX(0,O966-I966),O966)</f>
        <v/>
      </c>
      <c r="Q966" s="10" t="s">
        <v>151</v>
      </c>
      <c r="R966" s="10"/>
      <c r="S966" s="16">
        <v>3</v>
      </c>
      <c r="T966" s="13">
        <v>131.37779311534811</v>
      </c>
      <c r="U966" s="14">
        <v>4.6304121793981481E-2</v>
      </c>
      <c r="V966" s="11">
        <v>46273.765054121803</v>
      </c>
      <c r="W966" s="10" t="s">
        <v>151</v>
      </c>
      <c r="X966" s="29">
        <v>0</v>
      </c>
      <c r="Z966" t="s">
        <v>335</v>
      </c>
      <c r="AA966" t="s">
        <v>331</v>
      </c>
      <c r="AB966">
        <v>3</v>
      </c>
      <c r="AC966">
        <v>38.360655737704917</v>
      </c>
      <c r="AD966">
        <v>278.05582290664103</v>
      </c>
      <c r="AE966" s="54">
        <v>2.1878100844907409E-2</v>
      </c>
      <c r="AF966" s="54">
        <v>0.158582621087963</v>
      </c>
      <c r="AG966" s="53">
        <v>46273.740628100837</v>
      </c>
      <c r="AH966" s="53">
        <v>46273.877332621079</v>
      </c>
      <c r="AI966" t="s">
        <v>205</v>
      </c>
      <c r="AJ966">
        <v>4</v>
      </c>
      <c r="AK966">
        <v>1</v>
      </c>
      <c r="AL966">
        <v>38.360655737704917</v>
      </c>
      <c r="AM966">
        <v>278.05582290664103</v>
      </c>
      <c r="AN966" s="54">
        <v>2.1878100844907409E-2</v>
      </c>
      <c r="AO966" s="54">
        <v>0.158582621087963</v>
      </c>
      <c r="AP966" s="53">
        <v>46273.877332621079</v>
      </c>
      <c r="AQ966" t="s">
        <v>205</v>
      </c>
      <c r="AR966" t="s">
        <v>334</v>
      </c>
    </row>
    <row r="967" spans="1:44" ht="15" customHeight="1" x14ac:dyDescent="0.35">
      <c r="A967">
        <v>5</v>
      </c>
      <c r="B967" s="26">
        <f t="shared" si="195"/>
        <v>46273.71875</v>
      </c>
      <c r="C967" t="s">
        <v>70</v>
      </c>
      <c r="D967">
        <v>2</v>
      </c>
      <c r="E967" s="26">
        <f t="shared" si="196"/>
        <v>46273.864583333343</v>
      </c>
      <c r="F967" s="26">
        <f t="shared" si="197"/>
        <v>46273.843750000007</v>
      </c>
      <c r="G967">
        <f t="shared" si="198"/>
        <v>3</v>
      </c>
      <c r="H967">
        <f t="shared" si="199"/>
        <v>57</v>
      </c>
      <c r="I967" s="27">
        <f t="shared" si="200"/>
        <v>1</v>
      </c>
      <c r="J967" s="28">
        <f t="shared" si="201"/>
        <v>0</v>
      </c>
      <c r="K967" s="29" t="str">
        <f t="shared" si="202"/>
        <v>NULL</v>
      </c>
      <c r="L967" s="26" t="str">
        <f t="shared" si="203"/>
        <v/>
      </c>
      <c r="M967" t="str">
        <f t="shared" si="204"/>
        <v>UNKNOWN - NO RATE</v>
      </c>
      <c r="N967" s="28" t="str">
        <f t="shared" si="205"/>
        <v>NULL</v>
      </c>
      <c r="O967" t="str">
        <f t="shared" si="206"/>
        <v/>
      </c>
      <c r="P967" t="str">
        <f t="shared" si="207"/>
        <v/>
      </c>
      <c r="Q967" s="10" t="s">
        <v>155</v>
      </c>
      <c r="R967" s="10"/>
      <c r="S967" s="16">
        <v>1</v>
      </c>
      <c r="T967" s="13">
        <v>0</v>
      </c>
      <c r="U967" s="14"/>
      <c r="V967" s="11"/>
      <c r="W967" s="10" t="s">
        <v>155</v>
      </c>
      <c r="X967" s="29"/>
      <c r="AA967" t="s">
        <v>331</v>
      </c>
      <c r="AB967">
        <v>0</v>
      </c>
      <c r="AI967" t="s">
        <v>155</v>
      </c>
      <c r="AQ967" t="s">
        <v>155</v>
      </c>
      <c r="AR967" t="s">
        <v>333</v>
      </c>
    </row>
    <row r="968" spans="1:44" ht="15" customHeight="1" x14ac:dyDescent="0.35">
      <c r="A968">
        <v>5</v>
      </c>
      <c r="B968" s="26">
        <f t="shared" si="195"/>
        <v>46273.71875</v>
      </c>
      <c r="C968" t="s">
        <v>70</v>
      </c>
      <c r="D968">
        <v>3</v>
      </c>
      <c r="E968" s="26">
        <f t="shared" si="196"/>
        <v>46273.864583333343</v>
      </c>
      <c r="F968" s="26">
        <f t="shared" si="197"/>
        <v>46273.843750000007</v>
      </c>
      <c r="G968">
        <f t="shared" si="198"/>
        <v>8</v>
      </c>
      <c r="H968">
        <f t="shared" si="199"/>
        <v>91</v>
      </c>
      <c r="I968" s="27">
        <f t="shared" si="200"/>
        <v>0</v>
      </c>
      <c r="J968" s="28" t="str">
        <f t="shared" si="201"/>
        <v>NULL</v>
      </c>
      <c r="K968" s="29" t="str">
        <f t="shared" si="202"/>
        <v>NULL</v>
      </c>
      <c r="L968" s="26" t="str">
        <f t="shared" si="203"/>
        <v/>
      </c>
      <c r="M968" t="str">
        <f t="shared" si="204"/>
        <v>UNKNOWN - NO RATE</v>
      </c>
      <c r="N968" s="28" t="str">
        <f t="shared" si="205"/>
        <v>NULL</v>
      </c>
      <c r="O968" t="str">
        <f t="shared" si="206"/>
        <v/>
      </c>
      <c r="P968" t="str">
        <f t="shared" si="207"/>
        <v/>
      </c>
      <c r="Q968" s="10" t="s">
        <v>155</v>
      </c>
      <c r="R968" s="10"/>
      <c r="S968" s="16">
        <v>0</v>
      </c>
      <c r="T968" s="13"/>
      <c r="U968" s="14"/>
      <c r="V968" s="11"/>
      <c r="W968" s="10" t="s">
        <v>155</v>
      </c>
      <c r="X968" s="29"/>
      <c r="AA968" t="s">
        <v>331</v>
      </c>
      <c r="AB968">
        <v>0</v>
      </c>
      <c r="AI968" t="s">
        <v>155</v>
      </c>
      <c r="AQ968" t="s">
        <v>155</v>
      </c>
      <c r="AR968" t="s">
        <v>333</v>
      </c>
    </row>
    <row r="969" spans="1:44" ht="15" customHeight="1" x14ac:dyDescent="0.35">
      <c r="A969">
        <v>5</v>
      </c>
      <c r="B969" s="26">
        <f t="shared" si="195"/>
        <v>46273.71875</v>
      </c>
      <c r="C969" t="s">
        <v>70</v>
      </c>
      <c r="D969">
        <v>4</v>
      </c>
      <c r="E969" s="26">
        <f t="shared" si="196"/>
        <v>46273.864583333343</v>
      </c>
      <c r="F969" s="26">
        <f t="shared" si="197"/>
        <v>46273.843750000007</v>
      </c>
      <c r="G969">
        <f t="shared" si="198"/>
        <v>2</v>
      </c>
      <c r="H969">
        <f t="shared" si="199"/>
        <v>102</v>
      </c>
      <c r="I969" s="27">
        <f t="shared" si="200"/>
        <v>0</v>
      </c>
      <c r="J969" s="28" t="str">
        <f t="shared" si="201"/>
        <v>NULL</v>
      </c>
      <c r="K969" s="29" t="str">
        <f t="shared" si="202"/>
        <v>NULL</v>
      </c>
      <c r="L969" s="26" t="str">
        <f t="shared" si="203"/>
        <v/>
      </c>
      <c r="M969" t="str">
        <f t="shared" si="204"/>
        <v>UNKNOWN - NO RATE</v>
      </c>
      <c r="N969" s="28" t="str">
        <f t="shared" si="205"/>
        <v>NULL</v>
      </c>
      <c r="O969" t="str">
        <f t="shared" si="206"/>
        <v/>
      </c>
      <c r="P969" t="str">
        <f t="shared" si="207"/>
        <v/>
      </c>
      <c r="Q969" s="10" t="s">
        <v>155</v>
      </c>
      <c r="R969" s="10"/>
      <c r="S969" s="16">
        <v>0</v>
      </c>
      <c r="T969" s="13"/>
      <c r="U969" s="14"/>
      <c r="V969" s="11"/>
      <c r="W969" s="10" t="s">
        <v>155</v>
      </c>
      <c r="X969" s="29"/>
      <c r="AA969" t="s">
        <v>331</v>
      </c>
      <c r="AB969">
        <v>0</v>
      </c>
      <c r="AI969" t="s">
        <v>155</v>
      </c>
      <c r="AQ969" t="s">
        <v>155</v>
      </c>
      <c r="AR969" t="s">
        <v>333</v>
      </c>
    </row>
    <row r="970" spans="1:44" ht="15" customHeight="1" x14ac:dyDescent="0.35">
      <c r="A970">
        <v>5</v>
      </c>
      <c r="B970" s="26">
        <f t="shared" si="195"/>
        <v>46273.71875</v>
      </c>
      <c r="C970" t="s">
        <v>70</v>
      </c>
      <c r="D970">
        <v>5</v>
      </c>
      <c r="E970" s="26">
        <f t="shared" si="196"/>
        <v>46273.864583333343</v>
      </c>
      <c r="F970" s="26">
        <f t="shared" si="197"/>
        <v>46273.843750000007</v>
      </c>
      <c r="G970">
        <f t="shared" si="198"/>
        <v>1</v>
      </c>
      <c r="H970">
        <f t="shared" si="199"/>
        <v>19</v>
      </c>
      <c r="I970" s="27">
        <f t="shared" si="200"/>
        <v>0</v>
      </c>
      <c r="J970" s="28" t="str">
        <f t="shared" si="201"/>
        <v>NULL</v>
      </c>
      <c r="K970" s="29" t="str">
        <f t="shared" si="202"/>
        <v>NULL</v>
      </c>
      <c r="L970" s="26" t="str">
        <f t="shared" si="203"/>
        <v/>
      </c>
      <c r="M970" t="str">
        <f t="shared" si="204"/>
        <v>UNKNOWN - NO RATE</v>
      </c>
      <c r="N970" s="28" t="str">
        <f t="shared" si="205"/>
        <v>NULL</v>
      </c>
      <c r="O970" t="str">
        <f t="shared" si="206"/>
        <v/>
      </c>
      <c r="P970" t="str">
        <f t="shared" si="207"/>
        <v/>
      </c>
      <c r="Q970" s="10" t="s">
        <v>155</v>
      </c>
      <c r="R970" s="10"/>
      <c r="S970" s="16">
        <v>0</v>
      </c>
      <c r="T970" s="13"/>
      <c r="U970" s="14"/>
      <c r="V970" s="11"/>
      <c r="W970" s="10" t="s">
        <v>155</v>
      </c>
      <c r="X970" s="29"/>
      <c r="AA970" t="s">
        <v>331</v>
      </c>
      <c r="AB970">
        <v>0</v>
      </c>
      <c r="AI970" t="s">
        <v>155</v>
      </c>
      <c r="AQ970" t="s">
        <v>155</v>
      </c>
      <c r="AR970" t="s">
        <v>333</v>
      </c>
    </row>
    <row r="971" spans="1:44" ht="15" customHeight="1" x14ac:dyDescent="0.35">
      <c r="A971">
        <v>5</v>
      </c>
      <c r="B971" s="26">
        <f t="shared" si="195"/>
        <v>46273.71875</v>
      </c>
      <c r="C971" t="s">
        <v>70</v>
      </c>
      <c r="D971">
        <v>6</v>
      </c>
      <c r="E971" s="26">
        <f t="shared" si="196"/>
        <v>46273.864583333343</v>
      </c>
      <c r="F971" s="26">
        <f t="shared" si="197"/>
        <v>46273.843750000007</v>
      </c>
      <c r="G971">
        <f t="shared" si="198"/>
        <v>0</v>
      </c>
      <c r="H971">
        <f t="shared" si="199"/>
        <v>0</v>
      </c>
      <c r="I971" s="27">
        <f t="shared" si="200"/>
        <v>0</v>
      </c>
      <c r="J971" s="28" t="str">
        <f t="shared" si="201"/>
        <v>NULL</v>
      </c>
      <c r="K971" s="29" t="str">
        <f t="shared" si="202"/>
        <v/>
      </c>
      <c r="L971" s="26" t="str">
        <f t="shared" si="203"/>
        <v/>
      </c>
      <c r="M971" t="str">
        <f t="shared" si="204"/>
        <v/>
      </c>
      <c r="N971" s="28" t="str">
        <f t="shared" si="205"/>
        <v>NULL</v>
      </c>
      <c r="O971" t="str">
        <f t="shared" si="206"/>
        <v/>
      </c>
      <c r="P971" t="str">
        <f t="shared" si="207"/>
        <v/>
      </c>
      <c r="Q971" s="10"/>
      <c r="R971" s="10"/>
      <c r="S971" s="16">
        <v>0</v>
      </c>
      <c r="T971" s="13"/>
      <c r="U971" s="14"/>
      <c r="V971" s="11"/>
      <c r="W971" s="10"/>
      <c r="X971" s="29"/>
      <c r="AA971" t="s">
        <v>331</v>
      </c>
      <c r="AB971">
        <v>0</v>
      </c>
      <c r="AR971" t="s">
        <v>333</v>
      </c>
    </row>
    <row r="972" spans="1:44" ht="15" customHeight="1" x14ac:dyDescent="0.35">
      <c r="A972">
        <v>5</v>
      </c>
      <c r="B972" s="26">
        <f t="shared" si="195"/>
        <v>46273.71875</v>
      </c>
      <c r="C972" t="s">
        <v>71</v>
      </c>
      <c r="D972">
        <v>1</v>
      </c>
      <c r="E972" s="26">
        <f t="shared" si="196"/>
        <v>46273.875</v>
      </c>
      <c r="F972" s="26">
        <f t="shared" si="197"/>
        <v>46273.854166666664</v>
      </c>
      <c r="G972">
        <f t="shared" si="198"/>
        <v>0</v>
      </c>
      <c r="H972">
        <f t="shared" si="199"/>
        <v>153</v>
      </c>
      <c r="I972" s="27">
        <f t="shared" si="200"/>
        <v>3</v>
      </c>
      <c r="J972" s="28">
        <f t="shared" si="201"/>
        <v>131.37779311534811</v>
      </c>
      <c r="K972" s="29" t="str">
        <f t="shared" si="202"/>
        <v/>
      </c>
      <c r="L972" s="26" t="str">
        <f t="shared" si="203"/>
        <v/>
      </c>
      <c r="M972" t="str">
        <f t="shared" si="204"/>
        <v/>
      </c>
      <c r="N972" s="28">
        <f t="shared" si="205"/>
        <v>43.792597705116037</v>
      </c>
      <c r="O972" t="str">
        <f t="shared" si="206"/>
        <v/>
      </c>
      <c r="P972" t="str">
        <f t="shared" si="207"/>
        <v/>
      </c>
      <c r="Q972" s="10"/>
      <c r="R972" s="10"/>
      <c r="S972" s="16">
        <v>3</v>
      </c>
      <c r="T972" s="13">
        <v>131.37779311534811</v>
      </c>
      <c r="U972" s="14"/>
      <c r="V972" s="11"/>
      <c r="W972" s="10"/>
      <c r="X972" s="29"/>
      <c r="Z972" t="s">
        <v>335</v>
      </c>
      <c r="AA972" t="s">
        <v>331</v>
      </c>
      <c r="AB972">
        <v>3</v>
      </c>
      <c r="AC972">
        <v>38.360655737704917</v>
      </c>
      <c r="AD972">
        <v>278.05582290664103</v>
      </c>
      <c r="AL972">
        <v>38.360655737704917</v>
      </c>
      <c r="AM972">
        <v>278.05582290664103</v>
      </c>
      <c r="AR972" t="s">
        <v>334</v>
      </c>
    </row>
    <row r="973" spans="1:44" ht="15" customHeight="1" x14ac:dyDescent="0.35">
      <c r="A973">
        <v>5</v>
      </c>
      <c r="B973" s="26">
        <f t="shared" si="195"/>
        <v>46273.71875</v>
      </c>
      <c r="C973" t="s">
        <v>71</v>
      </c>
      <c r="D973">
        <v>2</v>
      </c>
      <c r="E973" s="26">
        <f t="shared" si="196"/>
        <v>46273.875</v>
      </c>
      <c r="F973" s="26">
        <f t="shared" si="197"/>
        <v>46273.854166666664</v>
      </c>
      <c r="G973">
        <f t="shared" si="198"/>
        <v>0</v>
      </c>
      <c r="H973">
        <f t="shared" si="199"/>
        <v>60</v>
      </c>
      <c r="I973" s="27">
        <f t="shared" si="200"/>
        <v>1</v>
      </c>
      <c r="J973" s="28">
        <f t="shared" si="201"/>
        <v>0</v>
      </c>
      <c r="K973" s="29" t="str">
        <f t="shared" si="202"/>
        <v/>
      </c>
      <c r="L973" s="26" t="str">
        <f t="shared" si="203"/>
        <v/>
      </c>
      <c r="M973" t="str">
        <f t="shared" si="204"/>
        <v/>
      </c>
      <c r="N973" s="28" t="str">
        <f t="shared" si="205"/>
        <v>NULL</v>
      </c>
      <c r="O973" t="str">
        <f t="shared" si="206"/>
        <v/>
      </c>
      <c r="P973" t="str">
        <f t="shared" si="207"/>
        <v/>
      </c>
      <c r="Q973" s="10"/>
      <c r="R973" s="10"/>
      <c r="S973" s="16">
        <v>1</v>
      </c>
      <c r="T973" s="13">
        <v>0</v>
      </c>
      <c r="U973" s="14"/>
      <c r="V973" s="11"/>
      <c r="W973" s="10"/>
      <c r="X973" s="29"/>
      <c r="AA973" t="s">
        <v>331</v>
      </c>
      <c r="AB973">
        <v>0</v>
      </c>
      <c r="AR973" t="s">
        <v>333</v>
      </c>
    </row>
    <row r="974" spans="1:44" ht="15" customHeight="1" x14ac:dyDescent="0.35">
      <c r="A974">
        <v>5</v>
      </c>
      <c r="B974" s="26">
        <f t="shared" si="195"/>
        <v>46273.71875</v>
      </c>
      <c r="C974" t="s">
        <v>71</v>
      </c>
      <c r="D974">
        <v>3</v>
      </c>
      <c r="E974" s="26">
        <f t="shared" si="196"/>
        <v>46273.875</v>
      </c>
      <c r="F974" s="26">
        <f t="shared" si="197"/>
        <v>46273.854166666664</v>
      </c>
      <c r="G974">
        <f t="shared" si="198"/>
        <v>3</v>
      </c>
      <c r="H974">
        <f t="shared" si="199"/>
        <v>94</v>
      </c>
      <c r="I974" s="27">
        <f t="shared" si="200"/>
        <v>0</v>
      </c>
      <c r="J974" s="28" t="str">
        <f t="shared" si="201"/>
        <v>NULL</v>
      </c>
      <c r="K974" s="29" t="str">
        <f t="shared" si="202"/>
        <v>NULL</v>
      </c>
      <c r="L974" s="26" t="str">
        <f t="shared" si="203"/>
        <v/>
      </c>
      <c r="M974" t="str">
        <f t="shared" si="204"/>
        <v>UNKNOWN - NO RATE</v>
      </c>
      <c r="N974" s="28" t="str">
        <f t="shared" si="205"/>
        <v>NULL</v>
      </c>
      <c r="O974" t="str">
        <f t="shared" si="206"/>
        <v/>
      </c>
      <c r="P974" t="str">
        <f t="shared" si="207"/>
        <v/>
      </c>
      <c r="Q974" s="10" t="s">
        <v>155</v>
      </c>
      <c r="R974" s="10"/>
      <c r="S974" s="16">
        <v>0</v>
      </c>
      <c r="T974" s="13"/>
      <c r="U974" s="14"/>
      <c r="V974" s="11"/>
      <c r="W974" s="10" t="s">
        <v>155</v>
      </c>
      <c r="X974" s="29"/>
      <c r="AA974" t="s">
        <v>331</v>
      </c>
      <c r="AB974">
        <v>0</v>
      </c>
      <c r="AI974" t="s">
        <v>155</v>
      </c>
      <c r="AQ974" t="s">
        <v>155</v>
      </c>
      <c r="AR974" t="s">
        <v>333</v>
      </c>
    </row>
    <row r="975" spans="1:44" ht="15" customHeight="1" x14ac:dyDescent="0.35">
      <c r="A975">
        <v>5</v>
      </c>
      <c r="B975" s="26">
        <f t="shared" si="195"/>
        <v>46273.71875</v>
      </c>
      <c r="C975" t="s">
        <v>71</v>
      </c>
      <c r="D975">
        <v>4</v>
      </c>
      <c r="E975" s="26">
        <f t="shared" si="196"/>
        <v>46273.875</v>
      </c>
      <c r="F975" s="26">
        <f t="shared" si="197"/>
        <v>46273.854166666664</v>
      </c>
      <c r="G975">
        <f t="shared" si="198"/>
        <v>2</v>
      </c>
      <c r="H975">
        <f t="shared" si="199"/>
        <v>106</v>
      </c>
      <c r="I975" s="27">
        <f t="shared" si="200"/>
        <v>0</v>
      </c>
      <c r="J975" s="28" t="str">
        <f t="shared" si="201"/>
        <v>NULL</v>
      </c>
      <c r="K975" s="29" t="str">
        <f t="shared" si="202"/>
        <v>NULL</v>
      </c>
      <c r="L975" s="26" t="str">
        <f t="shared" si="203"/>
        <v/>
      </c>
      <c r="M975" t="str">
        <f t="shared" si="204"/>
        <v>UNKNOWN - NO RATE</v>
      </c>
      <c r="N975" s="28" t="str">
        <f t="shared" si="205"/>
        <v>NULL</v>
      </c>
      <c r="O975" t="str">
        <f t="shared" si="206"/>
        <v/>
      </c>
      <c r="P975" t="str">
        <f t="shared" si="207"/>
        <v/>
      </c>
      <c r="Q975" s="10" t="s">
        <v>155</v>
      </c>
      <c r="R975" s="10"/>
      <c r="S975" s="16">
        <v>0</v>
      </c>
      <c r="T975" s="13"/>
      <c r="U975" s="14"/>
      <c r="V975" s="11"/>
      <c r="W975" s="10" t="s">
        <v>155</v>
      </c>
      <c r="X975" s="29"/>
      <c r="AA975" t="s">
        <v>331</v>
      </c>
      <c r="AB975">
        <v>0</v>
      </c>
      <c r="AI975" t="s">
        <v>155</v>
      </c>
      <c r="AQ975" t="s">
        <v>155</v>
      </c>
      <c r="AR975" t="s">
        <v>333</v>
      </c>
    </row>
    <row r="976" spans="1:44" ht="15" customHeight="1" x14ac:dyDescent="0.35">
      <c r="A976">
        <v>5</v>
      </c>
      <c r="B976" s="26">
        <f t="shared" si="195"/>
        <v>46273.71875</v>
      </c>
      <c r="C976" t="s">
        <v>71</v>
      </c>
      <c r="D976">
        <v>5</v>
      </c>
      <c r="E976" s="26">
        <f t="shared" si="196"/>
        <v>46273.875</v>
      </c>
      <c r="F976" s="26">
        <f t="shared" si="197"/>
        <v>46273.854166666664</v>
      </c>
      <c r="G976">
        <f t="shared" si="198"/>
        <v>1</v>
      </c>
      <c r="H976">
        <f t="shared" si="199"/>
        <v>20</v>
      </c>
      <c r="I976" s="27">
        <f t="shared" si="200"/>
        <v>0</v>
      </c>
      <c r="J976" s="28" t="str">
        <f t="shared" si="201"/>
        <v>NULL</v>
      </c>
      <c r="K976" s="29" t="str">
        <f t="shared" si="202"/>
        <v>NULL</v>
      </c>
      <c r="L976" s="26" t="str">
        <f t="shared" si="203"/>
        <v/>
      </c>
      <c r="M976" t="str">
        <f t="shared" si="204"/>
        <v>UNKNOWN - NO RATE</v>
      </c>
      <c r="N976" s="28" t="str">
        <f t="shared" si="205"/>
        <v>NULL</v>
      </c>
      <c r="O976" t="str">
        <f t="shared" si="206"/>
        <v/>
      </c>
      <c r="P976" t="str">
        <f t="shared" si="207"/>
        <v/>
      </c>
      <c r="Q976" s="10" t="s">
        <v>155</v>
      </c>
      <c r="R976" s="10"/>
      <c r="S976" s="16">
        <v>0</v>
      </c>
      <c r="T976" s="13"/>
      <c r="U976" s="14"/>
      <c r="V976" s="11"/>
      <c r="W976" s="10" t="s">
        <v>155</v>
      </c>
      <c r="X976" s="29"/>
      <c r="AA976" t="s">
        <v>331</v>
      </c>
      <c r="AB976">
        <v>0</v>
      </c>
      <c r="AI976" t="s">
        <v>155</v>
      </c>
      <c r="AQ976" t="s">
        <v>155</v>
      </c>
      <c r="AR976" t="s">
        <v>333</v>
      </c>
    </row>
    <row r="977" spans="1:44" ht="15" customHeight="1" x14ac:dyDescent="0.35">
      <c r="A977">
        <v>5</v>
      </c>
      <c r="B977" s="26">
        <f t="shared" si="195"/>
        <v>46273.71875</v>
      </c>
      <c r="C977" t="s">
        <v>71</v>
      </c>
      <c r="D977">
        <v>6</v>
      </c>
      <c r="E977" s="26">
        <f t="shared" si="196"/>
        <v>46273.875</v>
      </c>
      <c r="F977" s="26">
        <f t="shared" si="197"/>
        <v>46273.854166666664</v>
      </c>
      <c r="G977">
        <f t="shared" si="198"/>
        <v>0</v>
      </c>
      <c r="H977">
        <f t="shared" si="199"/>
        <v>0</v>
      </c>
      <c r="I977" s="27">
        <f t="shared" si="200"/>
        <v>0</v>
      </c>
      <c r="J977" s="28" t="str">
        <f t="shared" si="201"/>
        <v>NULL</v>
      </c>
      <c r="K977" s="29" t="str">
        <f t="shared" si="202"/>
        <v/>
      </c>
      <c r="L977" s="26" t="str">
        <f t="shared" si="203"/>
        <v/>
      </c>
      <c r="M977" t="str">
        <f t="shared" si="204"/>
        <v/>
      </c>
      <c r="N977" s="28" t="str">
        <f t="shared" si="205"/>
        <v>NULL</v>
      </c>
      <c r="O977" t="str">
        <f t="shared" si="206"/>
        <v/>
      </c>
      <c r="P977" t="str">
        <f t="shared" si="207"/>
        <v/>
      </c>
      <c r="Q977" s="10"/>
      <c r="R977" s="10"/>
      <c r="S977" s="16">
        <v>0</v>
      </c>
      <c r="T977" s="13"/>
      <c r="U977" s="14"/>
      <c r="V977" s="11"/>
      <c r="W977" s="10"/>
      <c r="X977" s="29"/>
      <c r="AA977" t="s">
        <v>331</v>
      </c>
      <c r="AB977">
        <v>0</v>
      </c>
      <c r="AR977" t="s">
        <v>333</v>
      </c>
    </row>
    <row r="978" spans="1:44" ht="15" customHeight="1" x14ac:dyDescent="0.35">
      <c r="A978">
        <v>5</v>
      </c>
      <c r="B978" s="26">
        <f t="shared" si="195"/>
        <v>46273.71875</v>
      </c>
      <c r="C978" t="s">
        <v>72</v>
      </c>
      <c r="D978">
        <v>1</v>
      </c>
      <c r="E978" s="26">
        <f t="shared" si="196"/>
        <v>46273.875</v>
      </c>
      <c r="F978" s="26">
        <f t="shared" si="197"/>
        <v>46273.854166666664</v>
      </c>
      <c r="G978">
        <f t="shared" si="198"/>
        <v>5</v>
      </c>
      <c r="H978">
        <f t="shared" si="199"/>
        <v>153</v>
      </c>
      <c r="I978" s="27">
        <f t="shared" si="200"/>
        <v>3</v>
      </c>
      <c r="J978" s="28">
        <f t="shared" si="201"/>
        <v>131.37779311534811</v>
      </c>
      <c r="K978" s="29">
        <f t="shared" si="202"/>
        <v>4.8524182427107959E-2</v>
      </c>
      <c r="L978" s="26">
        <f t="shared" si="203"/>
        <v>46273.767274182428</v>
      </c>
      <c r="M978" t="str">
        <f t="shared" si="204"/>
        <v>YES</v>
      </c>
      <c r="N978" s="28">
        <f t="shared" si="205"/>
        <v>43.792597705116037</v>
      </c>
      <c r="O978" t="str">
        <f t="shared" si="206"/>
        <v/>
      </c>
      <c r="P978" t="str">
        <f t="shared" si="207"/>
        <v/>
      </c>
      <c r="Q978" s="10" t="s">
        <v>151</v>
      </c>
      <c r="R978" s="10"/>
      <c r="S978" s="16">
        <v>3</v>
      </c>
      <c r="T978" s="13">
        <v>131.37779311534811</v>
      </c>
      <c r="U978" s="14">
        <v>4.8524182430555562E-2</v>
      </c>
      <c r="V978" s="11">
        <v>46273.767274182428</v>
      </c>
      <c r="W978" s="10" t="s">
        <v>151</v>
      </c>
      <c r="X978" s="29">
        <v>0</v>
      </c>
      <c r="Z978" t="s">
        <v>335</v>
      </c>
      <c r="AA978" t="s">
        <v>331</v>
      </c>
      <c r="AB978">
        <v>3</v>
      </c>
      <c r="AC978">
        <v>38.360655737704917</v>
      </c>
      <c r="AD978">
        <v>278.05582290664103</v>
      </c>
      <c r="AE978" s="54">
        <v>2.292705087962963E-2</v>
      </c>
      <c r="AF978" s="54">
        <v>0.16618589743055559</v>
      </c>
      <c r="AG978" s="53">
        <v>46273.741677050893</v>
      </c>
      <c r="AH978" s="53">
        <v>46273.884935897433</v>
      </c>
      <c r="AI978" t="s">
        <v>205</v>
      </c>
      <c r="AJ978">
        <v>4</v>
      </c>
      <c r="AK978">
        <v>1</v>
      </c>
      <c r="AL978">
        <v>38.360655737704917</v>
      </c>
      <c r="AM978">
        <v>278.05582290664103</v>
      </c>
      <c r="AN978" s="54">
        <v>2.292705087962963E-2</v>
      </c>
      <c r="AO978" s="54">
        <v>0.16618589743055559</v>
      </c>
      <c r="AP978" s="53">
        <v>46273.884935897433</v>
      </c>
      <c r="AQ978" t="s">
        <v>205</v>
      </c>
      <c r="AR978" t="s">
        <v>334</v>
      </c>
    </row>
    <row r="979" spans="1:44" ht="15" customHeight="1" x14ac:dyDescent="0.35">
      <c r="A979">
        <v>5</v>
      </c>
      <c r="B979" s="26">
        <f t="shared" si="195"/>
        <v>46273.71875</v>
      </c>
      <c r="C979" t="s">
        <v>72</v>
      </c>
      <c r="D979">
        <v>2</v>
      </c>
      <c r="E979" s="26">
        <f t="shared" si="196"/>
        <v>46273.875</v>
      </c>
      <c r="F979" s="26">
        <f t="shared" si="197"/>
        <v>46273.854166666664</v>
      </c>
      <c r="G979">
        <f t="shared" si="198"/>
        <v>3</v>
      </c>
      <c r="H979">
        <f t="shared" si="199"/>
        <v>60</v>
      </c>
      <c r="I979" s="27">
        <f t="shared" si="200"/>
        <v>1</v>
      </c>
      <c r="J979" s="28">
        <f t="shared" si="201"/>
        <v>0</v>
      </c>
      <c r="K979" s="29" t="str">
        <f t="shared" si="202"/>
        <v>NULL</v>
      </c>
      <c r="L979" s="26" t="str">
        <f t="shared" si="203"/>
        <v/>
      </c>
      <c r="M979" t="str">
        <f t="shared" si="204"/>
        <v>UNKNOWN - NO RATE</v>
      </c>
      <c r="N979" s="28" t="str">
        <f t="shared" si="205"/>
        <v>NULL</v>
      </c>
      <c r="O979" t="str">
        <f t="shared" si="206"/>
        <v/>
      </c>
      <c r="P979" t="str">
        <f t="shared" si="207"/>
        <v/>
      </c>
      <c r="Q979" s="10" t="s">
        <v>155</v>
      </c>
      <c r="R979" s="10"/>
      <c r="S979" s="16">
        <v>1</v>
      </c>
      <c r="T979" s="13">
        <v>0</v>
      </c>
      <c r="U979" s="14"/>
      <c r="V979" s="11"/>
      <c r="W979" s="10" t="s">
        <v>155</v>
      </c>
      <c r="X979" s="29"/>
      <c r="AA979" t="s">
        <v>331</v>
      </c>
      <c r="AB979">
        <v>0</v>
      </c>
      <c r="AI979" t="s">
        <v>155</v>
      </c>
      <c r="AQ979" t="s">
        <v>155</v>
      </c>
      <c r="AR979" t="s">
        <v>333</v>
      </c>
    </row>
    <row r="980" spans="1:44" ht="15" customHeight="1" x14ac:dyDescent="0.35">
      <c r="A980">
        <v>5</v>
      </c>
      <c r="B980" s="26">
        <f t="shared" si="195"/>
        <v>46273.71875</v>
      </c>
      <c r="C980" t="s">
        <v>72</v>
      </c>
      <c r="D980">
        <v>3</v>
      </c>
      <c r="E980" s="26">
        <f t="shared" si="196"/>
        <v>46273.875</v>
      </c>
      <c r="F980" s="26">
        <f t="shared" si="197"/>
        <v>46273.854166666664</v>
      </c>
      <c r="G980">
        <f t="shared" si="198"/>
        <v>0</v>
      </c>
      <c r="H980">
        <f t="shared" si="199"/>
        <v>94</v>
      </c>
      <c r="I980" s="27">
        <f t="shared" si="200"/>
        <v>0</v>
      </c>
      <c r="J980" s="28" t="str">
        <f t="shared" si="201"/>
        <v>NULL</v>
      </c>
      <c r="K980" s="29" t="str">
        <f t="shared" si="202"/>
        <v/>
      </c>
      <c r="L980" s="26" t="str">
        <f t="shared" si="203"/>
        <v/>
      </c>
      <c r="M980" t="str">
        <f t="shared" si="204"/>
        <v/>
      </c>
      <c r="N980" s="28" t="str">
        <f t="shared" si="205"/>
        <v>NULL</v>
      </c>
      <c r="O980" t="str">
        <f t="shared" si="206"/>
        <v/>
      </c>
      <c r="P980" t="str">
        <f t="shared" si="207"/>
        <v/>
      </c>
      <c r="Q980" s="10"/>
      <c r="R980" s="10"/>
      <c r="S980" s="16">
        <v>0</v>
      </c>
      <c r="T980" s="13"/>
      <c r="U980" s="14"/>
      <c r="V980" s="11"/>
      <c r="W980" s="10"/>
      <c r="X980" s="29"/>
      <c r="AA980" t="s">
        <v>331</v>
      </c>
      <c r="AB980">
        <v>0</v>
      </c>
      <c r="AR980" t="s">
        <v>333</v>
      </c>
    </row>
    <row r="981" spans="1:44" ht="15" customHeight="1" x14ac:dyDescent="0.35">
      <c r="A981">
        <v>5</v>
      </c>
      <c r="B981" s="26">
        <f t="shared" si="195"/>
        <v>46273.71875</v>
      </c>
      <c r="C981" t="s">
        <v>72</v>
      </c>
      <c r="D981">
        <v>4</v>
      </c>
      <c r="E981" s="26">
        <f t="shared" si="196"/>
        <v>46273.875</v>
      </c>
      <c r="F981" s="26">
        <f t="shared" si="197"/>
        <v>46273.854166666664</v>
      </c>
      <c r="G981">
        <f t="shared" si="198"/>
        <v>1</v>
      </c>
      <c r="H981">
        <f t="shared" si="199"/>
        <v>106</v>
      </c>
      <c r="I981" s="27">
        <f t="shared" si="200"/>
        <v>0</v>
      </c>
      <c r="J981" s="28" t="str">
        <f t="shared" si="201"/>
        <v>NULL</v>
      </c>
      <c r="K981" s="29" t="str">
        <f t="shared" si="202"/>
        <v>NULL</v>
      </c>
      <c r="L981" s="26" t="str">
        <f t="shared" si="203"/>
        <v/>
      </c>
      <c r="M981" t="str">
        <f t="shared" si="204"/>
        <v>UNKNOWN - NO RATE</v>
      </c>
      <c r="N981" s="28" t="str">
        <f t="shared" si="205"/>
        <v>NULL</v>
      </c>
      <c r="O981" t="str">
        <f t="shared" si="206"/>
        <v/>
      </c>
      <c r="P981" t="str">
        <f t="shared" si="207"/>
        <v/>
      </c>
      <c r="Q981" s="10" t="s">
        <v>155</v>
      </c>
      <c r="R981" s="10"/>
      <c r="S981" s="16">
        <v>0</v>
      </c>
      <c r="T981" s="13"/>
      <c r="U981" s="14"/>
      <c r="V981" s="11"/>
      <c r="W981" s="10" t="s">
        <v>155</v>
      </c>
      <c r="X981" s="29"/>
      <c r="AA981" t="s">
        <v>331</v>
      </c>
      <c r="AB981">
        <v>0</v>
      </c>
      <c r="AI981" t="s">
        <v>155</v>
      </c>
      <c r="AQ981" t="s">
        <v>155</v>
      </c>
      <c r="AR981" t="s">
        <v>333</v>
      </c>
    </row>
    <row r="982" spans="1:44" ht="15" customHeight="1" x14ac:dyDescent="0.35">
      <c r="A982">
        <v>5</v>
      </c>
      <c r="B982" s="26">
        <f t="shared" si="195"/>
        <v>46273.71875</v>
      </c>
      <c r="C982" t="s">
        <v>72</v>
      </c>
      <c r="D982">
        <v>5</v>
      </c>
      <c r="E982" s="26">
        <f t="shared" si="196"/>
        <v>46273.875</v>
      </c>
      <c r="F982" s="26">
        <f t="shared" si="197"/>
        <v>46273.854166666664</v>
      </c>
      <c r="G982">
        <f t="shared" si="198"/>
        <v>0</v>
      </c>
      <c r="H982">
        <f t="shared" si="199"/>
        <v>20</v>
      </c>
      <c r="I982" s="27">
        <f t="shared" si="200"/>
        <v>0</v>
      </c>
      <c r="J982" s="28" t="str">
        <f t="shared" si="201"/>
        <v>NULL</v>
      </c>
      <c r="K982" s="29" t="str">
        <f t="shared" si="202"/>
        <v/>
      </c>
      <c r="L982" s="26" t="str">
        <f t="shared" si="203"/>
        <v/>
      </c>
      <c r="M982" t="str">
        <f t="shared" si="204"/>
        <v/>
      </c>
      <c r="N982" s="28" t="str">
        <f t="shared" si="205"/>
        <v>NULL</v>
      </c>
      <c r="O982" t="str">
        <f t="shared" si="206"/>
        <v/>
      </c>
      <c r="P982" t="str">
        <f t="shared" si="207"/>
        <v/>
      </c>
      <c r="Q982" s="10"/>
      <c r="R982" s="10"/>
      <c r="S982" s="16">
        <v>0</v>
      </c>
      <c r="T982" s="13"/>
      <c r="U982" s="14"/>
      <c r="V982" s="11"/>
      <c r="W982" s="10"/>
      <c r="X982" s="29"/>
      <c r="AA982" t="s">
        <v>331</v>
      </c>
      <c r="AB982">
        <v>0</v>
      </c>
      <c r="AR982" t="s">
        <v>333</v>
      </c>
    </row>
    <row r="983" spans="1:44" ht="15" customHeight="1" x14ac:dyDescent="0.35">
      <c r="A983">
        <v>5</v>
      </c>
      <c r="B983" s="26">
        <f t="shared" si="195"/>
        <v>46273.71875</v>
      </c>
      <c r="C983" t="s">
        <v>72</v>
      </c>
      <c r="D983">
        <v>6</v>
      </c>
      <c r="E983" s="26">
        <f t="shared" si="196"/>
        <v>46273.875</v>
      </c>
      <c r="F983" s="26">
        <f t="shared" si="197"/>
        <v>46273.854166666664</v>
      </c>
      <c r="G983">
        <f t="shared" si="198"/>
        <v>0</v>
      </c>
      <c r="H983">
        <f t="shared" si="199"/>
        <v>0</v>
      </c>
      <c r="I983" s="27">
        <f t="shared" si="200"/>
        <v>0</v>
      </c>
      <c r="J983" s="28" t="str">
        <f t="shared" si="201"/>
        <v>NULL</v>
      </c>
      <c r="K983" s="29" t="str">
        <f t="shared" si="202"/>
        <v/>
      </c>
      <c r="L983" s="26" t="str">
        <f t="shared" si="203"/>
        <v/>
      </c>
      <c r="M983" t="str">
        <f t="shared" si="204"/>
        <v/>
      </c>
      <c r="N983" s="28" t="str">
        <f t="shared" si="205"/>
        <v>NULL</v>
      </c>
      <c r="O983" t="str">
        <f t="shared" si="206"/>
        <v/>
      </c>
      <c r="P983" t="str">
        <f t="shared" si="207"/>
        <v/>
      </c>
      <c r="Q983" s="10"/>
      <c r="R983" s="10"/>
      <c r="S983" s="16">
        <v>0</v>
      </c>
      <c r="T983" s="13"/>
      <c r="U983" s="14"/>
      <c r="V983" s="11"/>
      <c r="W983" s="10"/>
      <c r="X983" s="29"/>
      <c r="AA983" t="s">
        <v>331</v>
      </c>
      <c r="AB983">
        <v>0</v>
      </c>
      <c r="AR983" t="s">
        <v>333</v>
      </c>
    </row>
    <row r="984" spans="1:44" ht="15" customHeight="1" x14ac:dyDescent="0.35">
      <c r="A984">
        <v>5</v>
      </c>
      <c r="B984" s="26">
        <f t="shared" si="195"/>
        <v>46273.71875</v>
      </c>
      <c r="C984" t="s">
        <v>73</v>
      </c>
      <c r="D984">
        <v>1</v>
      </c>
      <c r="E984" s="26">
        <f t="shared" si="196"/>
        <v>46273.875</v>
      </c>
      <c r="F984" s="26">
        <f t="shared" si="197"/>
        <v>46273.854166666664</v>
      </c>
      <c r="G984">
        <f t="shared" si="198"/>
        <v>2</v>
      </c>
      <c r="H984">
        <f t="shared" si="199"/>
        <v>153</v>
      </c>
      <c r="I984" s="27">
        <f t="shared" si="200"/>
        <v>3</v>
      </c>
      <c r="J984" s="28">
        <f t="shared" si="201"/>
        <v>131.37779311534811</v>
      </c>
      <c r="K984" s="29">
        <f t="shared" si="202"/>
        <v>4.8524182427107959E-2</v>
      </c>
      <c r="L984" s="26">
        <f t="shared" si="203"/>
        <v>46273.767274182428</v>
      </c>
      <c r="M984" t="str">
        <f t="shared" si="204"/>
        <v>YES</v>
      </c>
      <c r="N984" s="28">
        <f t="shared" si="205"/>
        <v>43.792597705116037</v>
      </c>
      <c r="O984" t="str">
        <f t="shared" si="206"/>
        <v/>
      </c>
      <c r="P984" t="str">
        <f t="shared" si="207"/>
        <v/>
      </c>
      <c r="Q984" s="10" t="s">
        <v>151</v>
      </c>
      <c r="R984" s="10"/>
      <c r="S984" s="16">
        <v>3</v>
      </c>
      <c r="T984" s="13">
        <v>131.37779311534811</v>
      </c>
      <c r="U984" s="14">
        <v>4.8524182430555562E-2</v>
      </c>
      <c r="V984" s="11">
        <v>46273.767274182428</v>
      </c>
      <c r="W984" s="10" t="s">
        <v>151</v>
      </c>
      <c r="X984" s="29">
        <v>0</v>
      </c>
      <c r="Z984" t="s">
        <v>335</v>
      </c>
      <c r="AA984" t="s">
        <v>331</v>
      </c>
      <c r="AB984">
        <v>3</v>
      </c>
      <c r="AC984">
        <v>38.360655737704917</v>
      </c>
      <c r="AD984">
        <v>278.05582290664103</v>
      </c>
      <c r="AE984" s="54">
        <v>2.292705087962963E-2</v>
      </c>
      <c r="AF984" s="54">
        <v>0.16618589743055559</v>
      </c>
      <c r="AG984" s="53">
        <v>46273.741677050893</v>
      </c>
      <c r="AH984" s="53">
        <v>46273.884935897433</v>
      </c>
      <c r="AI984" t="s">
        <v>205</v>
      </c>
      <c r="AJ984">
        <v>4</v>
      </c>
      <c r="AK984">
        <v>1</v>
      </c>
      <c r="AL984">
        <v>38.360655737704917</v>
      </c>
      <c r="AM984">
        <v>278.05582290664103</v>
      </c>
      <c r="AN984" s="54">
        <v>2.292705087962963E-2</v>
      </c>
      <c r="AO984" s="54">
        <v>0.16618589743055559</v>
      </c>
      <c r="AP984" s="53">
        <v>46273.884935897433</v>
      </c>
      <c r="AQ984" t="s">
        <v>205</v>
      </c>
      <c r="AR984" t="s">
        <v>334</v>
      </c>
    </row>
    <row r="985" spans="1:44" ht="15" customHeight="1" x14ac:dyDescent="0.35">
      <c r="A985">
        <v>5</v>
      </c>
      <c r="B985" s="26">
        <f t="shared" si="195"/>
        <v>46273.71875</v>
      </c>
      <c r="C985" t="s">
        <v>73</v>
      </c>
      <c r="D985">
        <v>2</v>
      </c>
      <c r="E985" s="26">
        <f t="shared" si="196"/>
        <v>46273.875</v>
      </c>
      <c r="F985" s="26">
        <f t="shared" si="197"/>
        <v>46273.854166666664</v>
      </c>
      <c r="G985">
        <f t="shared" si="198"/>
        <v>0</v>
      </c>
      <c r="H985">
        <f t="shared" si="199"/>
        <v>60</v>
      </c>
      <c r="I985" s="27">
        <f t="shared" si="200"/>
        <v>1</v>
      </c>
      <c r="J985" s="28">
        <f t="shared" si="201"/>
        <v>0</v>
      </c>
      <c r="K985" s="29" t="str">
        <f t="shared" si="202"/>
        <v/>
      </c>
      <c r="L985" s="26" t="str">
        <f t="shared" si="203"/>
        <v/>
      </c>
      <c r="M985" t="str">
        <f t="shared" si="204"/>
        <v/>
      </c>
      <c r="N985" s="28" t="str">
        <f t="shared" si="205"/>
        <v>NULL</v>
      </c>
      <c r="O985" t="str">
        <f t="shared" si="206"/>
        <v/>
      </c>
      <c r="P985" t="str">
        <f t="shared" si="207"/>
        <v/>
      </c>
      <c r="Q985" s="10"/>
      <c r="R985" s="10"/>
      <c r="S985" s="16">
        <v>1</v>
      </c>
      <c r="T985" s="13">
        <v>0</v>
      </c>
      <c r="U985" s="14"/>
      <c r="V985" s="11"/>
      <c r="W985" s="10"/>
      <c r="X985" s="29"/>
      <c r="AA985" t="s">
        <v>331</v>
      </c>
      <c r="AB985">
        <v>0</v>
      </c>
      <c r="AR985" t="s">
        <v>333</v>
      </c>
    </row>
    <row r="986" spans="1:44" ht="15" customHeight="1" x14ac:dyDescent="0.35">
      <c r="A986">
        <v>5</v>
      </c>
      <c r="B986" s="26">
        <f t="shared" si="195"/>
        <v>46273.71875</v>
      </c>
      <c r="C986" t="s">
        <v>73</v>
      </c>
      <c r="D986">
        <v>3</v>
      </c>
      <c r="E986" s="26">
        <f t="shared" si="196"/>
        <v>46273.875</v>
      </c>
      <c r="F986" s="26">
        <f t="shared" si="197"/>
        <v>46273.854166666664</v>
      </c>
      <c r="G986">
        <f t="shared" si="198"/>
        <v>0</v>
      </c>
      <c r="H986">
        <f t="shared" si="199"/>
        <v>94</v>
      </c>
      <c r="I986" s="27">
        <f t="shared" si="200"/>
        <v>0</v>
      </c>
      <c r="J986" s="28" t="str">
        <f t="shared" si="201"/>
        <v>NULL</v>
      </c>
      <c r="K986" s="29" t="str">
        <f t="shared" si="202"/>
        <v/>
      </c>
      <c r="L986" s="26" t="str">
        <f t="shared" si="203"/>
        <v/>
      </c>
      <c r="M986" t="str">
        <f t="shared" si="204"/>
        <v/>
      </c>
      <c r="N986" s="28" t="str">
        <f t="shared" si="205"/>
        <v>NULL</v>
      </c>
      <c r="O986" t="str">
        <f t="shared" si="206"/>
        <v/>
      </c>
      <c r="P986" t="str">
        <f t="shared" si="207"/>
        <v/>
      </c>
      <c r="Q986" s="10"/>
      <c r="R986" s="10"/>
      <c r="S986" s="16">
        <v>0</v>
      </c>
      <c r="T986" s="13"/>
      <c r="U986" s="14"/>
      <c r="V986" s="11"/>
      <c r="W986" s="10"/>
      <c r="X986" s="29"/>
      <c r="AA986" t="s">
        <v>331</v>
      </c>
      <c r="AB986">
        <v>0</v>
      </c>
      <c r="AR986" t="s">
        <v>333</v>
      </c>
    </row>
    <row r="987" spans="1:44" ht="15" customHeight="1" x14ac:dyDescent="0.35">
      <c r="A987">
        <v>5</v>
      </c>
      <c r="B987" s="26">
        <f t="shared" si="195"/>
        <v>46273.71875</v>
      </c>
      <c r="C987" t="s">
        <v>73</v>
      </c>
      <c r="D987">
        <v>4</v>
      </c>
      <c r="E987" s="26">
        <f t="shared" si="196"/>
        <v>46273.875</v>
      </c>
      <c r="F987" s="26">
        <f t="shared" si="197"/>
        <v>46273.854166666664</v>
      </c>
      <c r="G987">
        <f t="shared" si="198"/>
        <v>1</v>
      </c>
      <c r="H987">
        <f t="shared" si="199"/>
        <v>106</v>
      </c>
      <c r="I987" s="27">
        <f t="shared" si="200"/>
        <v>0</v>
      </c>
      <c r="J987" s="28" t="str">
        <f t="shared" si="201"/>
        <v>NULL</v>
      </c>
      <c r="K987" s="29" t="str">
        <f t="shared" si="202"/>
        <v>NULL</v>
      </c>
      <c r="L987" s="26" t="str">
        <f t="shared" si="203"/>
        <v/>
      </c>
      <c r="M987" t="str">
        <f t="shared" si="204"/>
        <v>UNKNOWN - NO RATE</v>
      </c>
      <c r="N987" s="28" t="str">
        <f t="shared" si="205"/>
        <v>NULL</v>
      </c>
      <c r="O987" t="str">
        <f t="shared" si="206"/>
        <v/>
      </c>
      <c r="P987" t="str">
        <f t="shared" si="207"/>
        <v/>
      </c>
      <c r="Q987" s="10" t="s">
        <v>155</v>
      </c>
      <c r="R987" s="10"/>
      <c r="S987" s="16">
        <v>0</v>
      </c>
      <c r="T987" s="13"/>
      <c r="U987" s="14"/>
      <c r="V987" s="11"/>
      <c r="W987" s="10" t="s">
        <v>155</v>
      </c>
      <c r="X987" s="29"/>
      <c r="AA987" t="s">
        <v>331</v>
      </c>
      <c r="AB987">
        <v>0</v>
      </c>
      <c r="AI987" t="s">
        <v>155</v>
      </c>
      <c r="AQ987" t="s">
        <v>155</v>
      </c>
      <c r="AR987" t="s">
        <v>333</v>
      </c>
    </row>
    <row r="988" spans="1:44" ht="15" customHeight="1" x14ac:dyDescent="0.35">
      <c r="A988">
        <v>5</v>
      </c>
      <c r="B988" s="26">
        <f t="shared" si="195"/>
        <v>46273.71875</v>
      </c>
      <c r="C988" t="s">
        <v>73</v>
      </c>
      <c r="D988">
        <v>5</v>
      </c>
      <c r="E988" s="26">
        <f t="shared" si="196"/>
        <v>46273.875</v>
      </c>
      <c r="F988" s="26">
        <f t="shared" si="197"/>
        <v>46273.854166666664</v>
      </c>
      <c r="G988">
        <f t="shared" si="198"/>
        <v>0</v>
      </c>
      <c r="H988">
        <f t="shared" si="199"/>
        <v>20</v>
      </c>
      <c r="I988" s="27">
        <f t="shared" si="200"/>
        <v>0</v>
      </c>
      <c r="J988" s="28" t="str">
        <f t="shared" si="201"/>
        <v>NULL</v>
      </c>
      <c r="K988" s="29" t="str">
        <f t="shared" si="202"/>
        <v/>
      </c>
      <c r="L988" s="26" t="str">
        <f t="shared" si="203"/>
        <v/>
      </c>
      <c r="M988" t="str">
        <f t="shared" si="204"/>
        <v/>
      </c>
      <c r="N988" s="28" t="str">
        <f t="shared" si="205"/>
        <v>NULL</v>
      </c>
      <c r="O988" t="str">
        <f t="shared" si="206"/>
        <v/>
      </c>
      <c r="P988" t="str">
        <f t="shared" si="207"/>
        <v/>
      </c>
      <c r="Q988" s="10"/>
      <c r="R988" s="10"/>
      <c r="S988" s="16">
        <v>0</v>
      </c>
      <c r="T988" s="13"/>
      <c r="U988" s="14"/>
      <c r="V988" s="11"/>
      <c r="W988" s="10"/>
      <c r="X988" s="29"/>
      <c r="AA988" t="s">
        <v>331</v>
      </c>
      <c r="AB988">
        <v>0</v>
      </c>
      <c r="AR988" t="s">
        <v>333</v>
      </c>
    </row>
    <row r="989" spans="1:44" ht="15" customHeight="1" x14ac:dyDescent="0.35">
      <c r="A989">
        <v>5</v>
      </c>
      <c r="B989" s="26">
        <f t="shared" si="195"/>
        <v>46273.71875</v>
      </c>
      <c r="C989" t="s">
        <v>73</v>
      </c>
      <c r="D989">
        <v>6</v>
      </c>
      <c r="E989" s="26">
        <f t="shared" si="196"/>
        <v>46273.875</v>
      </c>
      <c r="F989" s="26">
        <f t="shared" si="197"/>
        <v>46273.854166666664</v>
      </c>
      <c r="G989">
        <f t="shared" si="198"/>
        <v>0</v>
      </c>
      <c r="H989">
        <f t="shared" si="199"/>
        <v>0</v>
      </c>
      <c r="I989" s="27">
        <f t="shared" si="200"/>
        <v>0</v>
      </c>
      <c r="J989" s="28" t="str">
        <f t="shared" si="201"/>
        <v>NULL</v>
      </c>
      <c r="K989" s="29" t="str">
        <f t="shared" si="202"/>
        <v/>
      </c>
      <c r="L989" s="26" t="str">
        <f t="shared" si="203"/>
        <v/>
      </c>
      <c r="M989" t="str">
        <f t="shared" si="204"/>
        <v/>
      </c>
      <c r="N989" s="28" t="str">
        <f t="shared" si="205"/>
        <v>NULL</v>
      </c>
      <c r="O989" t="str">
        <f t="shared" si="206"/>
        <v/>
      </c>
      <c r="P989" t="str">
        <f t="shared" si="207"/>
        <v/>
      </c>
      <c r="Q989" s="10"/>
      <c r="R989" s="10"/>
      <c r="S989" s="16">
        <v>0</v>
      </c>
      <c r="T989" s="13"/>
      <c r="U989" s="14"/>
      <c r="V989" s="11"/>
      <c r="W989" s="10"/>
      <c r="X989" s="29"/>
      <c r="AA989" t="s">
        <v>331</v>
      </c>
      <c r="AB989">
        <v>0</v>
      </c>
      <c r="AR989" t="s">
        <v>333</v>
      </c>
    </row>
    <row r="990" spans="1:44" ht="15" customHeight="1" x14ac:dyDescent="0.35">
      <c r="A990">
        <v>5</v>
      </c>
      <c r="B990" s="26">
        <f t="shared" si="195"/>
        <v>46273.71875</v>
      </c>
      <c r="C990" t="s">
        <v>74</v>
      </c>
      <c r="D990">
        <v>1</v>
      </c>
      <c r="E990" s="26">
        <f t="shared" si="196"/>
        <v>46273.885416666657</v>
      </c>
      <c r="F990" s="26">
        <f t="shared" si="197"/>
        <v>46273.864583333321</v>
      </c>
      <c r="G990">
        <f t="shared" si="198"/>
        <v>0</v>
      </c>
      <c r="H990">
        <f t="shared" si="199"/>
        <v>153</v>
      </c>
      <c r="I990" s="27">
        <f t="shared" si="200"/>
        <v>3</v>
      </c>
      <c r="J990" s="28">
        <f t="shared" si="201"/>
        <v>131.37779311534811</v>
      </c>
      <c r="K990" s="29" t="str">
        <f t="shared" si="202"/>
        <v/>
      </c>
      <c r="L990" s="26" t="str">
        <f t="shared" si="203"/>
        <v/>
      </c>
      <c r="M990" t="str">
        <f t="shared" si="204"/>
        <v/>
      </c>
      <c r="N990" s="28">
        <f t="shared" si="205"/>
        <v>43.792597705116037</v>
      </c>
      <c r="O990" t="str">
        <f t="shared" si="206"/>
        <v/>
      </c>
      <c r="P990" t="str">
        <f t="shared" si="207"/>
        <v/>
      </c>
      <c r="Q990" s="10"/>
      <c r="R990" s="10"/>
      <c r="S990" s="16">
        <v>3</v>
      </c>
      <c r="T990" s="13">
        <v>131.37779311534811</v>
      </c>
      <c r="U990" s="14"/>
      <c r="V990" s="11"/>
      <c r="W990" s="10"/>
      <c r="X990" s="29"/>
      <c r="Z990" t="s">
        <v>335</v>
      </c>
      <c r="AA990" t="s">
        <v>331</v>
      </c>
      <c r="AB990">
        <v>3</v>
      </c>
      <c r="AC990">
        <v>38.360655737704917</v>
      </c>
      <c r="AD990">
        <v>278.05582290664103</v>
      </c>
      <c r="AL990">
        <v>38.360655737704917</v>
      </c>
      <c r="AM990">
        <v>278.05582290664103</v>
      </c>
      <c r="AR990" t="s">
        <v>334</v>
      </c>
    </row>
    <row r="991" spans="1:44" ht="15" customHeight="1" x14ac:dyDescent="0.35">
      <c r="A991">
        <v>5</v>
      </c>
      <c r="B991" s="26">
        <f t="shared" si="195"/>
        <v>46273.71875</v>
      </c>
      <c r="C991" t="s">
        <v>74</v>
      </c>
      <c r="D991">
        <v>2</v>
      </c>
      <c r="E991" s="26">
        <f t="shared" si="196"/>
        <v>46273.885416666657</v>
      </c>
      <c r="F991" s="26">
        <f t="shared" si="197"/>
        <v>46273.864583333321</v>
      </c>
      <c r="G991">
        <f t="shared" si="198"/>
        <v>74</v>
      </c>
      <c r="H991">
        <f t="shared" si="199"/>
        <v>134</v>
      </c>
      <c r="I991" s="27">
        <f t="shared" si="200"/>
        <v>1</v>
      </c>
      <c r="J991" s="28">
        <f t="shared" si="201"/>
        <v>0</v>
      </c>
      <c r="K991" s="29" t="str">
        <f t="shared" si="202"/>
        <v>NULL</v>
      </c>
      <c r="L991" s="26" t="str">
        <f t="shared" si="203"/>
        <v/>
      </c>
      <c r="M991" t="str">
        <f t="shared" si="204"/>
        <v>UNKNOWN - NO RATE</v>
      </c>
      <c r="N991" s="28" t="str">
        <f t="shared" si="205"/>
        <v>NULL</v>
      </c>
      <c r="O991" t="str">
        <f t="shared" si="206"/>
        <v/>
      </c>
      <c r="P991" t="str">
        <f t="shared" si="207"/>
        <v/>
      </c>
      <c r="Q991" s="10" t="s">
        <v>155</v>
      </c>
      <c r="R991" s="10"/>
      <c r="S991" s="16">
        <v>1</v>
      </c>
      <c r="T991" s="13">
        <v>0</v>
      </c>
      <c r="U991" s="14"/>
      <c r="V991" s="11"/>
      <c r="W991" s="10" t="s">
        <v>155</v>
      </c>
      <c r="X991" s="29"/>
      <c r="AA991" t="s">
        <v>331</v>
      </c>
      <c r="AB991">
        <v>0</v>
      </c>
      <c r="AI991" t="s">
        <v>155</v>
      </c>
      <c r="AQ991" t="s">
        <v>155</v>
      </c>
      <c r="AR991" t="s">
        <v>333</v>
      </c>
    </row>
    <row r="992" spans="1:44" ht="15" customHeight="1" x14ac:dyDescent="0.35">
      <c r="A992">
        <v>5</v>
      </c>
      <c r="B992" s="26">
        <f t="shared" si="195"/>
        <v>46273.71875</v>
      </c>
      <c r="C992" t="s">
        <v>74</v>
      </c>
      <c r="D992">
        <v>3</v>
      </c>
      <c r="E992" s="26">
        <f t="shared" si="196"/>
        <v>46273.885416666657</v>
      </c>
      <c r="F992" s="26">
        <f t="shared" si="197"/>
        <v>46273.864583333321</v>
      </c>
      <c r="G992">
        <f t="shared" si="198"/>
        <v>0</v>
      </c>
      <c r="H992">
        <f t="shared" si="199"/>
        <v>94</v>
      </c>
      <c r="I992" s="27">
        <f t="shared" si="200"/>
        <v>0</v>
      </c>
      <c r="J992" s="28" t="str">
        <f t="shared" si="201"/>
        <v>NULL</v>
      </c>
      <c r="K992" s="29" t="str">
        <f t="shared" si="202"/>
        <v/>
      </c>
      <c r="L992" s="26" t="str">
        <f t="shared" si="203"/>
        <v/>
      </c>
      <c r="M992" t="str">
        <f t="shared" si="204"/>
        <v/>
      </c>
      <c r="N992" s="28" t="str">
        <f t="shared" si="205"/>
        <v>NULL</v>
      </c>
      <c r="O992" t="str">
        <f t="shared" si="206"/>
        <v/>
      </c>
      <c r="P992" t="str">
        <f t="shared" si="207"/>
        <v/>
      </c>
      <c r="Q992" s="10"/>
      <c r="R992" s="10"/>
      <c r="S992" s="16">
        <v>0</v>
      </c>
      <c r="T992" s="13"/>
      <c r="U992" s="14"/>
      <c r="V992" s="11"/>
      <c r="W992" s="10"/>
      <c r="X992" s="29"/>
      <c r="AA992" t="s">
        <v>331</v>
      </c>
      <c r="AB992">
        <v>0</v>
      </c>
      <c r="AR992" t="s">
        <v>333</v>
      </c>
    </row>
    <row r="993" spans="1:44" ht="15" customHeight="1" x14ac:dyDescent="0.35">
      <c r="A993">
        <v>5</v>
      </c>
      <c r="B993" s="26">
        <f t="shared" si="195"/>
        <v>46273.71875</v>
      </c>
      <c r="C993" t="s">
        <v>74</v>
      </c>
      <c r="D993">
        <v>4</v>
      </c>
      <c r="E993" s="26">
        <f t="shared" si="196"/>
        <v>46273.885416666657</v>
      </c>
      <c r="F993" s="26">
        <f t="shared" si="197"/>
        <v>46273.864583333321</v>
      </c>
      <c r="G993">
        <f t="shared" si="198"/>
        <v>0</v>
      </c>
      <c r="H993">
        <f t="shared" si="199"/>
        <v>106</v>
      </c>
      <c r="I993" s="27">
        <f t="shared" si="200"/>
        <v>0</v>
      </c>
      <c r="J993" s="28" t="str">
        <f t="shared" si="201"/>
        <v>NULL</v>
      </c>
      <c r="K993" s="29" t="str">
        <f t="shared" si="202"/>
        <v/>
      </c>
      <c r="L993" s="26" t="str">
        <f t="shared" si="203"/>
        <v/>
      </c>
      <c r="M993" t="str">
        <f t="shared" si="204"/>
        <v/>
      </c>
      <c r="N993" s="28" t="str">
        <f t="shared" si="205"/>
        <v>NULL</v>
      </c>
      <c r="O993" t="str">
        <f t="shared" si="206"/>
        <v/>
      </c>
      <c r="P993" t="str">
        <f t="shared" si="207"/>
        <v/>
      </c>
      <c r="Q993" s="10"/>
      <c r="R993" s="10"/>
      <c r="S993" s="16">
        <v>0</v>
      </c>
      <c r="T993" s="13"/>
      <c r="U993" s="14"/>
      <c r="V993" s="11"/>
      <c r="W993" s="10"/>
      <c r="X993" s="29"/>
      <c r="AA993" t="s">
        <v>331</v>
      </c>
      <c r="AB993">
        <v>0</v>
      </c>
      <c r="AR993" t="s">
        <v>333</v>
      </c>
    </row>
    <row r="994" spans="1:44" ht="15" customHeight="1" x14ac:dyDescent="0.35">
      <c r="A994">
        <v>5</v>
      </c>
      <c r="B994" s="26">
        <f t="shared" si="195"/>
        <v>46273.71875</v>
      </c>
      <c r="C994" t="s">
        <v>74</v>
      </c>
      <c r="D994">
        <v>5</v>
      </c>
      <c r="E994" s="26">
        <f t="shared" si="196"/>
        <v>46273.885416666657</v>
      </c>
      <c r="F994" s="26">
        <f t="shared" si="197"/>
        <v>46273.864583333321</v>
      </c>
      <c r="G994">
        <f t="shared" si="198"/>
        <v>0</v>
      </c>
      <c r="H994">
        <f t="shared" si="199"/>
        <v>20</v>
      </c>
      <c r="I994" s="27">
        <f t="shared" si="200"/>
        <v>0</v>
      </c>
      <c r="J994" s="28" t="str">
        <f t="shared" si="201"/>
        <v>NULL</v>
      </c>
      <c r="K994" s="29" t="str">
        <f t="shared" si="202"/>
        <v/>
      </c>
      <c r="L994" s="26" t="str">
        <f t="shared" si="203"/>
        <v/>
      </c>
      <c r="M994" t="str">
        <f t="shared" si="204"/>
        <v/>
      </c>
      <c r="N994" s="28" t="str">
        <f t="shared" si="205"/>
        <v>NULL</v>
      </c>
      <c r="O994" t="str">
        <f t="shared" si="206"/>
        <v/>
      </c>
      <c r="P994" t="str">
        <f t="shared" si="207"/>
        <v/>
      </c>
      <c r="Q994" s="10"/>
      <c r="R994" s="10"/>
      <c r="S994" s="16">
        <v>0</v>
      </c>
      <c r="T994" s="13"/>
      <c r="U994" s="14"/>
      <c r="V994" s="11"/>
      <c r="W994" s="10"/>
      <c r="X994" s="29"/>
      <c r="AA994" t="s">
        <v>331</v>
      </c>
      <c r="AB994">
        <v>0</v>
      </c>
      <c r="AR994" t="s">
        <v>333</v>
      </c>
    </row>
    <row r="995" spans="1:44" ht="15" customHeight="1" x14ac:dyDescent="0.35">
      <c r="A995">
        <v>5</v>
      </c>
      <c r="B995" s="26">
        <f t="shared" si="195"/>
        <v>46273.71875</v>
      </c>
      <c r="C995" t="s">
        <v>74</v>
      </c>
      <c r="D995">
        <v>6</v>
      </c>
      <c r="E995" s="26">
        <f t="shared" si="196"/>
        <v>46273.885416666657</v>
      </c>
      <c r="F995" s="26">
        <f t="shared" si="197"/>
        <v>46273.864583333321</v>
      </c>
      <c r="G995">
        <f t="shared" si="198"/>
        <v>0</v>
      </c>
      <c r="H995">
        <f t="shared" si="199"/>
        <v>0</v>
      </c>
      <c r="I995" s="27">
        <f t="shared" si="200"/>
        <v>0</v>
      </c>
      <c r="J995" s="28" t="str">
        <f t="shared" si="201"/>
        <v>NULL</v>
      </c>
      <c r="K995" s="29" t="str">
        <f t="shared" si="202"/>
        <v/>
      </c>
      <c r="L995" s="26" t="str">
        <f t="shared" si="203"/>
        <v/>
      </c>
      <c r="M995" t="str">
        <f t="shared" si="204"/>
        <v/>
      </c>
      <c r="N995" s="28" t="str">
        <f t="shared" si="205"/>
        <v>NULL</v>
      </c>
      <c r="O995" t="str">
        <f t="shared" si="206"/>
        <v/>
      </c>
      <c r="P995" t="str">
        <f t="shared" si="207"/>
        <v/>
      </c>
      <c r="Q995" s="10"/>
      <c r="R995" s="10"/>
      <c r="S995" s="16">
        <v>0</v>
      </c>
      <c r="T995" s="13"/>
      <c r="U995" s="14"/>
      <c r="V995" s="11"/>
      <c r="W995" s="10"/>
      <c r="X995" s="29"/>
      <c r="AA995" t="s">
        <v>331</v>
      </c>
      <c r="AB995">
        <v>0</v>
      </c>
      <c r="AR995" t="s">
        <v>333</v>
      </c>
    </row>
    <row r="996" spans="1:44" x14ac:dyDescent="0.35">
      <c r="A996">
        <v>6</v>
      </c>
      <c r="B996" s="26">
        <f t="shared" si="195"/>
        <v>46273.729166666657</v>
      </c>
      <c r="C996" t="s">
        <v>20</v>
      </c>
      <c r="D996">
        <v>1</v>
      </c>
      <c r="E996" s="26">
        <f t="shared" si="196"/>
        <v>46273.770833333343</v>
      </c>
      <c r="F996" s="26">
        <f t="shared" si="197"/>
        <v>46273.750000000007</v>
      </c>
      <c r="G996">
        <f t="shared" si="198"/>
        <v>0</v>
      </c>
      <c r="H996">
        <f t="shared" si="199"/>
        <v>0</v>
      </c>
      <c r="I996" s="27">
        <f t="shared" si="200"/>
        <v>4</v>
      </c>
      <c r="J996" s="28">
        <f t="shared" si="201"/>
        <v>185.80017564007298</v>
      </c>
      <c r="K996" s="29" t="str">
        <f t="shared" si="202"/>
        <v/>
      </c>
      <c r="L996" s="26" t="str">
        <f t="shared" si="203"/>
        <v/>
      </c>
      <c r="M996" t="str">
        <f t="shared" si="204"/>
        <v/>
      </c>
      <c r="N996" s="28">
        <f t="shared" si="205"/>
        <v>46.450043910018245</v>
      </c>
      <c r="O996" t="str">
        <f t="shared" si="206"/>
        <v/>
      </c>
      <c r="P996" t="str">
        <f t="shared" si="207"/>
        <v/>
      </c>
      <c r="Q996" s="10"/>
      <c r="R996" s="10"/>
      <c r="S996" s="16">
        <v>4</v>
      </c>
      <c r="T996" s="13">
        <v>185.80017564007301</v>
      </c>
      <c r="U996" s="14"/>
      <c r="V996" s="11"/>
      <c r="W996" s="10"/>
      <c r="X996" s="29"/>
      <c r="Z996" t="s">
        <v>336</v>
      </c>
      <c r="AA996" t="s">
        <v>331</v>
      </c>
      <c r="AB996">
        <v>5</v>
      </c>
      <c r="AC996">
        <v>41.05263157894737</v>
      </c>
      <c r="AD996">
        <v>548.57142857142856</v>
      </c>
      <c r="AL996">
        <v>41.05263157894737</v>
      </c>
      <c r="AM996">
        <v>548.57142857142856</v>
      </c>
      <c r="AR996" t="s">
        <v>337</v>
      </c>
    </row>
    <row r="997" spans="1:44" x14ac:dyDescent="0.35">
      <c r="A997">
        <v>6</v>
      </c>
      <c r="B997" s="26">
        <f t="shared" si="195"/>
        <v>46273.729166666657</v>
      </c>
      <c r="C997" t="s">
        <v>20</v>
      </c>
      <c r="D997">
        <v>2</v>
      </c>
      <c r="E997" s="26">
        <f t="shared" si="196"/>
        <v>46273.770833333343</v>
      </c>
      <c r="F997" s="26">
        <f t="shared" si="197"/>
        <v>46273.750000000007</v>
      </c>
      <c r="G997">
        <f t="shared" si="198"/>
        <v>0</v>
      </c>
      <c r="H997">
        <f t="shared" si="199"/>
        <v>0</v>
      </c>
      <c r="I997" s="27">
        <f t="shared" si="200"/>
        <v>2</v>
      </c>
      <c r="J997" s="28">
        <f t="shared" si="201"/>
        <v>10.718635809987818</v>
      </c>
      <c r="K997" s="29" t="str">
        <f t="shared" si="202"/>
        <v/>
      </c>
      <c r="L997" s="26" t="str">
        <f t="shared" si="203"/>
        <v/>
      </c>
      <c r="M997" t="str">
        <f t="shared" si="204"/>
        <v/>
      </c>
      <c r="N997" s="28">
        <f t="shared" si="205"/>
        <v>5.359317904993909</v>
      </c>
      <c r="O997" t="str">
        <f t="shared" si="206"/>
        <v/>
      </c>
      <c r="P997" t="str">
        <f t="shared" si="207"/>
        <v/>
      </c>
      <c r="Q997" s="10"/>
      <c r="R997" s="10"/>
      <c r="S997" s="16">
        <v>2</v>
      </c>
      <c r="T997" s="13">
        <v>10.71863580998782</v>
      </c>
      <c r="U997" s="14"/>
      <c r="V997" s="11"/>
      <c r="W997" s="10"/>
      <c r="X997" s="29"/>
      <c r="Z997" t="s">
        <v>336</v>
      </c>
      <c r="AA997" t="s">
        <v>331</v>
      </c>
      <c r="AB997">
        <v>1</v>
      </c>
      <c r="AC997">
        <v>10.71863580998782</v>
      </c>
      <c r="AD997">
        <v>11.31913677290267</v>
      </c>
      <c r="AL997">
        <v>10.71863580998782</v>
      </c>
      <c r="AM997">
        <v>11.31913677290267</v>
      </c>
      <c r="AR997" t="s">
        <v>338</v>
      </c>
    </row>
    <row r="998" spans="1:44" x14ac:dyDescent="0.35">
      <c r="A998">
        <v>6</v>
      </c>
      <c r="B998" s="26">
        <f t="shared" si="195"/>
        <v>46273.729166666657</v>
      </c>
      <c r="C998" t="s">
        <v>20</v>
      </c>
      <c r="D998">
        <v>3</v>
      </c>
      <c r="E998" s="26">
        <f t="shared" si="196"/>
        <v>46273.770833333343</v>
      </c>
      <c r="F998" s="26">
        <f t="shared" si="197"/>
        <v>46273.750000000007</v>
      </c>
      <c r="G998">
        <f t="shared" si="198"/>
        <v>1</v>
      </c>
      <c r="H998">
        <f t="shared" si="199"/>
        <v>1</v>
      </c>
      <c r="I998" s="27">
        <f t="shared" si="200"/>
        <v>1</v>
      </c>
      <c r="J998" s="28">
        <f t="shared" si="201"/>
        <v>0</v>
      </c>
      <c r="K998" s="29" t="str">
        <f t="shared" si="202"/>
        <v>NULL</v>
      </c>
      <c r="L998" s="26" t="str">
        <f t="shared" si="203"/>
        <v/>
      </c>
      <c r="M998" t="str">
        <f t="shared" si="204"/>
        <v>UNKNOWN - NO RATE</v>
      </c>
      <c r="N998" s="28" t="str">
        <f t="shared" si="205"/>
        <v>NULL</v>
      </c>
      <c r="O998" t="str">
        <f t="shared" si="206"/>
        <v/>
      </c>
      <c r="P998" t="str">
        <f t="shared" si="207"/>
        <v/>
      </c>
      <c r="Q998" s="10" t="s">
        <v>155</v>
      </c>
      <c r="R998" s="10"/>
      <c r="S998" s="16">
        <v>1</v>
      </c>
      <c r="T998" s="13">
        <v>0</v>
      </c>
      <c r="U998" s="14"/>
      <c r="V998" s="11"/>
      <c r="W998" s="10" t="s">
        <v>155</v>
      </c>
      <c r="X998" s="29"/>
      <c r="AA998" t="s">
        <v>331</v>
      </c>
      <c r="AB998">
        <v>0</v>
      </c>
      <c r="AI998" t="s">
        <v>155</v>
      </c>
      <c r="AQ998" t="s">
        <v>155</v>
      </c>
      <c r="AR998" t="s">
        <v>333</v>
      </c>
    </row>
    <row r="999" spans="1:44" x14ac:dyDescent="0.35">
      <c r="A999">
        <v>6</v>
      </c>
      <c r="B999" s="26">
        <f t="shared" si="195"/>
        <v>46273.729166666657</v>
      </c>
      <c r="C999" t="s">
        <v>20</v>
      </c>
      <c r="D999">
        <v>4</v>
      </c>
      <c r="E999" s="26">
        <f t="shared" si="196"/>
        <v>46273.770833333343</v>
      </c>
      <c r="F999" s="26">
        <f t="shared" si="197"/>
        <v>46273.750000000007</v>
      </c>
      <c r="G999">
        <f t="shared" si="198"/>
        <v>0</v>
      </c>
      <c r="H999">
        <f t="shared" si="199"/>
        <v>0</v>
      </c>
      <c r="I999" s="27">
        <f t="shared" si="200"/>
        <v>1</v>
      </c>
      <c r="J999" s="28">
        <f t="shared" si="201"/>
        <v>0</v>
      </c>
      <c r="K999" s="29" t="str">
        <f t="shared" si="202"/>
        <v/>
      </c>
      <c r="L999" s="26" t="str">
        <f t="shared" si="203"/>
        <v/>
      </c>
      <c r="M999" t="str">
        <f t="shared" si="204"/>
        <v/>
      </c>
      <c r="N999" s="28" t="str">
        <f t="shared" si="205"/>
        <v>NULL</v>
      </c>
      <c r="O999" t="str">
        <f t="shared" si="206"/>
        <v/>
      </c>
      <c r="P999" t="str">
        <f t="shared" si="207"/>
        <v/>
      </c>
      <c r="Q999" s="10"/>
      <c r="R999" s="10"/>
      <c r="S999" s="16">
        <v>1</v>
      </c>
      <c r="T999" s="13">
        <v>0</v>
      </c>
      <c r="U999" s="14"/>
      <c r="V999" s="11"/>
      <c r="W999" s="10"/>
      <c r="X999" s="29"/>
      <c r="AA999" t="s">
        <v>331</v>
      </c>
      <c r="AB999">
        <v>0</v>
      </c>
      <c r="AR999" t="s">
        <v>333</v>
      </c>
    </row>
    <row r="1000" spans="1:44" x14ac:dyDescent="0.35">
      <c r="A1000">
        <v>6</v>
      </c>
      <c r="B1000" s="26">
        <f t="shared" si="195"/>
        <v>46273.729166666657</v>
      </c>
      <c r="C1000" t="s">
        <v>20</v>
      </c>
      <c r="D1000">
        <v>5</v>
      </c>
      <c r="E1000" s="26">
        <f t="shared" si="196"/>
        <v>46273.770833333343</v>
      </c>
      <c r="F1000" s="26">
        <f t="shared" si="197"/>
        <v>46273.750000000007</v>
      </c>
      <c r="G1000">
        <f t="shared" si="198"/>
        <v>0</v>
      </c>
      <c r="H1000">
        <f t="shared" si="199"/>
        <v>0</v>
      </c>
      <c r="I1000" s="27">
        <f t="shared" si="200"/>
        <v>0</v>
      </c>
      <c r="J1000" s="28" t="str">
        <f t="shared" si="201"/>
        <v>NULL</v>
      </c>
      <c r="K1000" s="29" t="str">
        <f t="shared" si="202"/>
        <v/>
      </c>
      <c r="L1000" s="26" t="str">
        <f t="shared" si="203"/>
        <v/>
      </c>
      <c r="M1000" t="str">
        <f t="shared" si="204"/>
        <v/>
      </c>
      <c r="N1000" s="28" t="str">
        <f t="shared" si="205"/>
        <v>NULL</v>
      </c>
      <c r="O1000" t="str">
        <f t="shared" si="206"/>
        <v/>
      </c>
      <c r="P1000" t="str">
        <f t="shared" si="207"/>
        <v/>
      </c>
      <c r="Q1000" s="10"/>
      <c r="R1000" s="10"/>
      <c r="S1000" s="16">
        <v>0</v>
      </c>
      <c r="T1000" s="13"/>
      <c r="U1000" s="14"/>
      <c r="V1000" s="11"/>
      <c r="W1000" s="10"/>
      <c r="X1000" s="29"/>
      <c r="AA1000" t="s">
        <v>331</v>
      </c>
      <c r="AB1000">
        <v>0</v>
      </c>
      <c r="AR1000" t="s">
        <v>333</v>
      </c>
    </row>
    <row r="1001" spans="1:44" x14ac:dyDescent="0.35">
      <c r="A1001">
        <v>6</v>
      </c>
      <c r="B1001" s="26">
        <f t="shared" si="195"/>
        <v>46273.729166666657</v>
      </c>
      <c r="C1001" t="s">
        <v>20</v>
      </c>
      <c r="D1001">
        <v>6</v>
      </c>
      <c r="E1001" s="26">
        <f t="shared" si="196"/>
        <v>46273.770833333343</v>
      </c>
      <c r="F1001" s="26">
        <f t="shared" si="197"/>
        <v>46273.750000000007</v>
      </c>
      <c r="G1001">
        <f t="shared" si="198"/>
        <v>0</v>
      </c>
      <c r="H1001">
        <f t="shared" si="199"/>
        <v>0</v>
      </c>
      <c r="I1001" s="27">
        <f t="shared" si="200"/>
        <v>0</v>
      </c>
      <c r="J1001" s="28" t="str">
        <f t="shared" si="201"/>
        <v>NULL</v>
      </c>
      <c r="K1001" s="29" t="str">
        <f t="shared" si="202"/>
        <v/>
      </c>
      <c r="L1001" s="26" t="str">
        <f t="shared" si="203"/>
        <v/>
      </c>
      <c r="M1001" t="str">
        <f t="shared" si="204"/>
        <v/>
      </c>
      <c r="N1001" s="28" t="str">
        <f t="shared" si="205"/>
        <v>NULL</v>
      </c>
      <c r="O1001" t="str">
        <f t="shared" si="206"/>
        <v/>
      </c>
      <c r="P1001" t="str">
        <f t="shared" si="207"/>
        <v/>
      </c>
      <c r="Q1001" s="10"/>
      <c r="R1001" s="10"/>
      <c r="S1001" s="16">
        <v>0</v>
      </c>
      <c r="T1001" s="13"/>
      <c r="U1001" s="14"/>
      <c r="V1001" s="11"/>
      <c r="W1001" s="10"/>
      <c r="X1001" s="29"/>
      <c r="AA1001" t="s">
        <v>331</v>
      </c>
      <c r="AB1001">
        <v>0</v>
      </c>
      <c r="AR1001" t="s">
        <v>333</v>
      </c>
    </row>
    <row r="1002" spans="1:44" x14ac:dyDescent="0.35">
      <c r="A1002">
        <v>6</v>
      </c>
      <c r="B1002" s="26">
        <f t="shared" si="195"/>
        <v>46273.729166666657</v>
      </c>
      <c r="C1002" t="s">
        <v>43</v>
      </c>
      <c r="D1002">
        <v>1</v>
      </c>
      <c r="E1002" s="26">
        <f t="shared" si="196"/>
        <v>46273.802083333343</v>
      </c>
      <c r="F1002" s="26">
        <f t="shared" si="197"/>
        <v>46273.781250000007</v>
      </c>
      <c r="G1002">
        <f t="shared" si="198"/>
        <v>1</v>
      </c>
      <c r="H1002">
        <f t="shared" si="199"/>
        <v>1</v>
      </c>
      <c r="I1002" s="27">
        <f t="shared" si="200"/>
        <v>4</v>
      </c>
      <c r="J1002" s="28">
        <f t="shared" si="201"/>
        <v>185.80017564007298</v>
      </c>
      <c r="K1002" s="29">
        <f t="shared" si="202"/>
        <v>2.242552598409928E-4</v>
      </c>
      <c r="L1002" s="26">
        <f t="shared" si="203"/>
        <v>46273.729390921915</v>
      </c>
      <c r="M1002" t="str">
        <f t="shared" si="204"/>
        <v>YES</v>
      </c>
      <c r="N1002" s="28">
        <f t="shared" si="205"/>
        <v>46.450043910018245</v>
      </c>
      <c r="O1002" t="str">
        <f t="shared" si="206"/>
        <v/>
      </c>
      <c r="P1002" t="str">
        <f t="shared" si="207"/>
        <v/>
      </c>
      <c r="Q1002" s="10" t="s">
        <v>151</v>
      </c>
      <c r="R1002" s="10"/>
      <c r="S1002" s="16">
        <v>4</v>
      </c>
      <c r="T1002" s="13">
        <v>185.80017564007301</v>
      </c>
      <c r="U1002" s="14">
        <v>2.2425525462962961E-4</v>
      </c>
      <c r="V1002" s="11">
        <v>46273.729390921922</v>
      </c>
      <c r="W1002" s="10" t="s">
        <v>151</v>
      </c>
      <c r="X1002" s="29">
        <v>0</v>
      </c>
      <c r="Z1002" t="s">
        <v>336</v>
      </c>
      <c r="AA1002" t="s">
        <v>331</v>
      </c>
      <c r="AB1002">
        <v>5</v>
      </c>
      <c r="AC1002">
        <v>41.05263157894737</v>
      </c>
      <c r="AD1002">
        <v>548.57142857142856</v>
      </c>
      <c r="AE1002" s="54">
        <v>7.5954861111111112E-5</v>
      </c>
      <c r="AF1002" s="54">
        <v>1.014957268518519E-3</v>
      </c>
      <c r="AG1002" s="53">
        <v>46273.729242621528</v>
      </c>
      <c r="AH1002" s="53">
        <v>46273.730181623927</v>
      </c>
      <c r="AI1002" t="s">
        <v>151</v>
      </c>
      <c r="AL1002">
        <v>41.05263157894737</v>
      </c>
      <c r="AM1002">
        <v>548.57142857142856</v>
      </c>
      <c r="AN1002" s="54">
        <v>7.5954861111111112E-5</v>
      </c>
      <c r="AO1002" s="54">
        <v>1.014957268518519E-3</v>
      </c>
      <c r="AP1002" s="53">
        <v>46273.730181623927</v>
      </c>
      <c r="AQ1002" t="s">
        <v>151</v>
      </c>
      <c r="AR1002" t="s">
        <v>337</v>
      </c>
    </row>
    <row r="1003" spans="1:44" x14ac:dyDescent="0.35">
      <c r="A1003">
        <v>6</v>
      </c>
      <c r="B1003" s="26">
        <f t="shared" si="195"/>
        <v>46273.729166666657</v>
      </c>
      <c r="C1003" t="s">
        <v>43</v>
      </c>
      <c r="D1003">
        <v>2</v>
      </c>
      <c r="E1003" s="26">
        <f t="shared" si="196"/>
        <v>46273.802083333343</v>
      </c>
      <c r="F1003" s="26">
        <f t="shared" si="197"/>
        <v>46273.781250000007</v>
      </c>
      <c r="G1003">
        <f t="shared" si="198"/>
        <v>1</v>
      </c>
      <c r="H1003">
        <f t="shared" si="199"/>
        <v>1</v>
      </c>
      <c r="I1003" s="27">
        <f t="shared" si="200"/>
        <v>2</v>
      </c>
      <c r="J1003" s="28">
        <f t="shared" si="201"/>
        <v>10.718635809987818</v>
      </c>
      <c r="K1003" s="29">
        <f t="shared" si="202"/>
        <v>3.8873106060606064E-3</v>
      </c>
      <c r="L1003" s="26">
        <f t="shared" si="203"/>
        <v>46273.733053977267</v>
      </c>
      <c r="M1003" t="str">
        <f t="shared" si="204"/>
        <v>YES</v>
      </c>
      <c r="N1003" s="28">
        <f t="shared" si="205"/>
        <v>5.359317904993909</v>
      </c>
      <c r="O1003" t="str">
        <f t="shared" si="206"/>
        <v/>
      </c>
      <c r="P1003" t="str">
        <f t="shared" si="207"/>
        <v/>
      </c>
      <c r="Q1003" s="10" t="s">
        <v>151</v>
      </c>
      <c r="R1003" s="10"/>
      <c r="S1003" s="16">
        <v>2</v>
      </c>
      <c r="T1003" s="13">
        <v>10.71863580998782</v>
      </c>
      <c r="U1003" s="14">
        <v>3.8873106018518511E-3</v>
      </c>
      <c r="V1003" s="11">
        <v>46273.733053977267</v>
      </c>
      <c r="W1003" s="10" t="s">
        <v>151</v>
      </c>
      <c r="X1003" s="29">
        <v>0</v>
      </c>
      <c r="Z1003" t="s">
        <v>336</v>
      </c>
      <c r="AA1003" t="s">
        <v>331</v>
      </c>
      <c r="AB1003">
        <v>1</v>
      </c>
      <c r="AC1003">
        <v>10.71863580998782</v>
      </c>
      <c r="AD1003">
        <v>11.31913677290267</v>
      </c>
      <c r="AE1003" s="54">
        <v>3.6810816550925931E-3</v>
      </c>
      <c r="AF1003" s="54">
        <v>3.8873106018518511E-3</v>
      </c>
      <c r="AG1003" s="53">
        <v>46273.732847748317</v>
      </c>
      <c r="AH1003" s="53">
        <v>46273.733053977267</v>
      </c>
      <c r="AI1003" t="s">
        <v>151</v>
      </c>
      <c r="AL1003">
        <v>10.71863580998782</v>
      </c>
      <c r="AM1003">
        <v>11.31913677290267</v>
      </c>
      <c r="AN1003" s="54">
        <v>3.6810816550925931E-3</v>
      </c>
      <c r="AO1003" s="54">
        <v>3.8873106018518511E-3</v>
      </c>
      <c r="AP1003" s="53">
        <v>46273.733053977267</v>
      </c>
      <c r="AQ1003" t="s">
        <v>151</v>
      </c>
      <c r="AR1003" t="s">
        <v>338</v>
      </c>
    </row>
    <row r="1004" spans="1:44" x14ac:dyDescent="0.35">
      <c r="A1004">
        <v>6</v>
      </c>
      <c r="B1004" s="26">
        <f t="shared" si="195"/>
        <v>46273.729166666657</v>
      </c>
      <c r="C1004" t="s">
        <v>43</v>
      </c>
      <c r="D1004">
        <v>3</v>
      </c>
      <c r="E1004" s="26">
        <f t="shared" si="196"/>
        <v>46273.802083333343</v>
      </c>
      <c r="F1004" s="26">
        <f t="shared" si="197"/>
        <v>46273.781250000007</v>
      </c>
      <c r="G1004">
        <f t="shared" si="198"/>
        <v>0</v>
      </c>
      <c r="H1004">
        <f t="shared" si="199"/>
        <v>1</v>
      </c>
      <c r="I1004" s="27">
        <f t="shared" si="200"/>
        <v>1</v>
      </c>
      <c r="J1004" s="28">
        <f t="shared" si="201"/>
        <v>0</v>
      </c>
      <c r="K1004" s="29" t="str">
        <f t="shared" si="202"/>
        <v/>
      </c>
      <c r="L1004" s="26" t="str">
        <f t="shared" si="203"/>
        <v/>
      </c>
      <c r="M1004" t="str">
        <f t="shared" si="204"/>
        <v/>
      </c>
      <c r="N1004" s="28" t="str">
        <f t="shared" si="205"/>
        <v>NULL</v>
      </c>
      <c r="O1004" t="str">
        <f t="shared" si="206"/>
        <v/>
      </c>
      <c r="P1004" t="str">
        <f t="shared" si="207"/>
        <v/>
      </c>
      <c r="Q1004" s="10"/>
      <c r="R1004" s="10"/>
      <c r="S1004" s="16">
        <v>1</v>
      </c>
      <c r="T1004" s="13">
        <v>0</v>
      </c>
      <c r="U1004" s="14"/>
      <c r="V1004" s="11"/>
      <c r="W1004" s="10"/>
      <c r="X1004" s="29"/>
      <c r="AA1004" t="s">
        <v>331</v>
      </c>
      <c r="AB1004">
        <v>0</v>
      </c>
      <c r="AR1004" t="s">
        <v>333</v>
      </c>
    </row>
    <row r="1005" spans="1:44" x14ac:dyDescent="0.35">
      <c r="A1005">
        <v>6</v>
      </c>
      <c r="B1005" s="26">
        <f t="shared" si="195"/>
        <v>46273.729166666657</v>
      </c>
      <c r="C1005" t="s">
        <v>43</v>
      </c>
      <c r="D1005">
        <v>4</v>
      </c>
      <c r="E1005" s="26">
        <f t="shared" si="196"/>
        <v>46273.802083333343</v>
      </c>
      <c r="F1005" s="26">
        <f t="shared" si="197"/>
        <v>46273.781250000007</v>
      </c>
      <c r="G1005">
        <f t="shared" si="198"/>
        <v>3</v>
      </c>
      <c r="H1005">
        <f t="shared" si="199"/>
        <v>3</v>
      </c>
      <c r="I1005" s="27">
        <f t="shared" si="200"/>
        <v>1</v>
      </c>
      <c r="J1005" s="28">
        <f t="shared" si="201"/>
        <v>0</v>
      </c>
      <c r="K1005" s="29" t="str">
        <f t="shared" si="202"/>
        <v>NULL</v>
      </c>
      <c r="L1005" s="26" t="str">
        <f t="shared" si="203"/>
        <v/>
      </c>
      <c r="M1005" t="str">
        <f t="shared" si="204"/>
        <v>UNKNOWN - NO RATE</v>
      </c>
      <c r="N1005" s="28" t="str">
        <f t="shared" si="205"/>
        <v>NULL</v>
      </c>
      <c r="O1005" t="str">
        <f t="shared" si="206"/>
        <v/>
      </c>
      <c r="P1005" t="str">
        <f t="shared" si="207"/>
        <v/>
      </c>
      <c r="Q1005" s="10" t="s">
        <v>155</v>
      </c>
      <c r="R1005" s="10"/>
      <c r="S1005" s="16">
        <v>1</v>
      </c>
      <c r="T1005" s="13">
        <v>0</v>
      </c>
      <c r="U1005" s="14"/>
      <c r="V1005" s="11"/>
      <c r="W1005" s="10" t="s">
        <v>155</v>
      </c>
      <c r="X1005" s="29"/>
      <c r="AA1005" t="s">
        <v>331</v>
      </c>
      <c r="AB1005">
        <v>0</v>
      </c>
      <c r="AI1005" t="s">
        <v>155</v>
      </c>
      <c r="AQ1005" t="s">
        <v>155</v>
      </c>
      <c r="AR1005" t="s">
        <v>333</v>
      </c>
    </row>
    <row r="1006" spans="1:44" x14ac:dyDescent="0.35">
      <c r="A1006">
        <v>6</v>
      </c>
      <c r="B1006" s="26">
        <f t="shared" si="195"/>
        <v>46273.729166666657</v>
      </c>
      <c r="C1006" t="s">
        <v>43</v>
      </c>
      <c r="D1006">
        <v>5</v>
      </c>
      <c r="E1006" s="26">
        <f t="shared" si="196"/>
        <v>46273.802083333343</v>
      </c>
      <c r="F1006" s="26">
        <f t="shared" si="197"/>
        <v>46273.781250000007</v>
      </c>
      <c r="G1006">
        <f t="shared" si="198"/>
        <v>0</v>
      </c>
      <c r="H1006">
        <f t="shared" si="199"/>
        <v>0</v>
      </c>
      <c r="I1006" s="27">
        <f t="shared" si="200"/>
        <v>0</v>
      </c>
      <c r="J1006" s="28" t="str">
        <f t="shared" si="201"/>
        <v>NULL</v>
      </c>
      <c r="K1006" s="29" t="str">
        <f t="shared" si="202"/>
        <v/>
      </c>
      <c r="L1006" s="26" t="str">
        <f t="shared" si="203"/>
        <v/>
      </c>
      <c r="M1006" t="str">
        <f t="shared" si="204"/>
        <v/>
      </c>
      <c r="N1006" s="28" t="str">
        <f t="shared" si="205"/>
        <v>NULL</v>
      </c>
      <c r="O1006" t="str">
        <f t="shared" si="206"/>
        <v/>
      </c>
      <c r="P1006" t="str">
        <f t="shared" si="207"/>
        <v/>
      </c>
      <c r="Q1006" s="10"/>
      <c r="R1006" s="10"/>
      <c r="S1006" s="16">
        <v>0</v>
      </c>
      <c r="T1006" s="13"/>
      <c r="U1006" s="14"/>
      <c r="V1006" s="11"/>
      <c r="W1006" s="10"/>
      <c r="X1006" s="29"/>
      <c r="AA1006" t="s">
        <v>331</v>
      </c>
      <c r="AB1006">
        <v>0</v>
      </c>
      <c r="AR1006" t="s">
        <v>333</v>
      </c>
    </row>
    <row r="1007" spans="1:44" x14ac:dyDescent="0.35">
      <c r="A1007">
        <v>6</v>
      </c>
      <c r="B1007" s="26">
        <f t="shared" si="195"/>
        <v>46273.729166666657</v>
      </c>
      <c r="C1007" t="s">
        <v>43</v>
      </c>
      <c r="D1007">
        <v>6</v>
      </c>
      <c r="E1007" s="26">
        <f t="shared" si="196"/>
        <v>46273.802083333343</v>
      </c>
      <c r="F1007" s="26">
        <f t="shared" si="197"/>
        <v>46273.781250000007</v>
      </c>
      <c r="G1007">
        <f t="shared" si="198"/>
        <v>0</v>
      </c>
      <c r="H1007">
        <f t="shared" si="199"/>
        <v>0</v>
      </c>
      <c r="I1007" s="27">
        <f t="shared" si="200"/>
        <v>0</v>
      </c>
      <c r="J1007" s="28" t="str">
        <f t="shared" si="201"/>
        <v>NULL</v>
      </c>
      <c r="K1007" s="29" t="str">
        <f t="shared" si="202"/>
        <v/>
      </c>
      <c r="L1007" s="26" t="str">
        <f t="shared" si="203"/>
        <v/>
      </c>
      <c r="M1007" t="str">
        <f t="shared" si="204"/>
        <v/>
      </c>
      <c r="N1007" s="28" t="str">
        <f t="shared" si="205"/>
        <v>NULL</v>
      </c>
      <c r="O1007" t="str">
        <f t="shared" si="206"/>
        <v/>
      </c>
      <c r="P1007" t="str">
        <f t="shared" si="207"/>
        <v/>
      </c>
      <c r="Q1007" s="10"/>
      <c r="R1007" s="10"/>
      <c r="S1007" s="16">
        <v>0</v>
      </c>
      <c r="T1007" s="13"/>
      <c r="U1007" s="14"/>
      <c r="V1007" s="11"/>
      <c r="W1007" s="10"/>
      <c r="X1007" s="29"/>
      <c r="AA1007" t="s">
        <v>331</v>
      </c>
      <c r="AB1007">
        <v>0</v>
      </c>
      <c r="AR1007" t="s">
        <v>333</v>
      </c>
    </row>
    <row r="1008" spans="1:44" x14ac:dyDescent="0.35">
      <c r="A1008">
        <v>6</v>
      </c>
      <c r="B1008" s="26">
        <f t="shared" si="195"/>
        <v>46273.729166666657</v>
      </c>
      <c r="C1008" t="s">
        <v>44</v>
      </c>
      <c r="D1008">
        <v>1</v>
      </c>
      <c r="E1008" s="26">
        <f t="shared" si="196"/>
        <v>46273.8125</v>
      </c>
      <c r="F1008" s="26">
        <f t="shared" si="197"/>
        <v>46273.791666666664</v>
      </c>
      <c r="G1008">
        <f t="shared" si="198"/>
        <v>9</v>
      </c>
      <c r="H1008">
        <f t="shared" si="199"/>
        <v>10</v>
      </c>
      <c r="I1008" s="27">
        <f t="shared" si="200"/>
        <v>4</v>
      </c>
      <c r="J1008" s="28">
        <f t="shared" si="201"/>
        <v>185.80017564007298</v>
      </c>
      <c r="K1008" s="29">
        <f t="shared" si="202"/>
        <v>2.242552598409928E-3</v>
      </c>
      <c r="L1008" s="26">
        <f t="shared" si="203"/>
        <v>46273.731409219254</v>
      </c>
      <c r="M1008" t="str">
        <f t="shared" si="204"/>
        <v>YES</v>
      </c>
      <c r="N1008" s="28">
        <f t="shared" si="205"/>
        <v>46.450043910018245</v>
      </c>
      <c r="O1008" t="str">
        <f t="shared" si="206"/>
        <v/>
      </c>
      <c r="P1008" t="str">
        <f t="shared" si="207"/>
        <v/>
      </c>
      <c r="Q1008" s="10" t="s">
        <v>151</v>
      </c>
      <c r="R1008" s="10"/>
      <c r="S1008" s="16">
        <v>4</v>
      </c>
      <c r="T1008" s="13">
        <v>185.80017564007301</v>
      </c>
      <c r="U1008" s="14">
        <v>2.242552604166666E-3</v>
      </c>
      <c r="V1008" s="11">
        <v>46273.731409219261</v>
      </c>
      <c r="W1008" s="10" t="s">
        <v>151</v>
      </c>
      <c r="X1008" s="29">
        <v>0</v>
      </c>
      <c r="Z1008" t="s">
        <v>336</v>
      </c>
      <c r="AA1008" t="s">
        <v>331</v>
      </c>
      <c r="AB1008">
        <v>5</v>
      </c>
      <c r="AC1008">
        <v>41.05263157894737</v>
      </c>
      <c r="AD1008">
        <v>548.57142857142856</v>
      </c>
      <c r="AE1008" s="54">
        <v>7.5954861111111112E-4</v>
      </c>
      <c r="AF1008" s="54">
        <v>1.014957265046296E-2</v>
      </c>
      <c r="AG1008" s="53">
        <v>46273.729926215281</v>
      </c>
      <c r="AH1008" s="53">
        <v>46273.73931623932</v>
      </c>
      <c r="AI1008" t="s">
        <v>151</v>
      </c>
      <c r="AL1008">
        <v>41.05263157894737</v>
      </c>
      <c r="AM1008">
        <v>548.57142857142856</v>
      </c>
      <c r="AN1008" s="54">
        <v>7.5954861111111112E-4</v>
      </c>
      <c r="AO1008" s="54">
        <v>1.014957265046296E-2</v>
      </c>
      <c r="AP1008" s="53">
        <v>46273.73931623932</v>
      </c>
      <c r="AQ1008" t="s">
        <v>151</v>
      </c>
      <c r="AR1008" t="s">
        <v>337</v>
      </c>
    </row>
    <row r="1009" spans="1:44" x14ac:dyDescent="0.35">
      <c r="A1009">
        <v>6</v>
      </c>
      <c r="B1009" s="26">
        <f t="shared" si="195"/>
        <v>46273.729166666657</v>
      </c>
      <c r="C1009" t="s">
        <v>44</v>
      </c>
      <c r="D1009">
        <v>2</v>
      </c>
      <c r="E1009" s="26">
        <f t="shared" si="196"/>
        <v>46273.8125</v>
      </c>
      <c r="F1009" s="26">
        <f t="shared" si="197"/>
        <v>46273.791666666664</v>
      </c>
      <c r="G1009">
        <f t="shared" si="198"/>
        <v>1</v>
      </c>
      <c r="H1009">
        <f t="shared" si="199"/>
        <v>2</v>
      </c>
      <c r="I1009" s="27">
        <f t="shared" si="200"/>
        <v>2</v>
      </c>
      <c r="J1009" s="28">
        <f t="shared" si="201"/>
        <v>10.718635809987818</v>
      </c>
      <c r="K1009" s="29">
        <f t="shared" si="202"/>
        <v>7.7746212121212127E-3</v>
      </c>
      <c r="L1009" s="26">
        <f t="shared" si="203"/>
        <v>46273.736941287869</v>
      </c>
      <c r="M1009" t="str">
        <f t="shared" si="204"/>
        <v>YES</v>
      </c>
      <c r="N1009" s="28">
        <f t="shared" si="205"/>
        <v>5.359317904993909</v>
      </c>
      <c r="O1009" t="str">
        <f t="shared" si="206"/>
        <v/>
      </c>
      <c r="P1009" t="str">
        <f t="shared" si="207"/>
        <v/>
      </c>
      <c r="Q1009" s="10" t="s">
        <v>151</v>
      </c>
      <c r="R1009" s="10"/>
      <c r="S1009" s="16">
        <v>2</v>
      </c>
      <c r="T1009" s="13">
        <v>10.71863580998782</v>
      </c>
      <c r="U1009" s="14">
        <v>7.7746212152777772E-3</v>
      </c>
      <c r="V1009" s="11">
        <v>46273.736941287869</v>
      </c>
      <c r="W1009" s="10" t="s">
        <v>151</v>
      </c>
      <c r="X1009" s="29">
        <v>0</v>
      </c>
      <c r="Z1009" t="s">
        <v>336</v>
      </c>
      <c r="AA1009" t="s">
        <v>331</v>
      </c>
      <c r="AB1009">
        <v>1</v>
      </c>
      <c r="AC1009">
        <v>10.71863580998782</v>
      </c>
      <c r="AD1009">
        <v>11.31913677290267</v>
      </c>
      <c r="AE1009" s="54">
        <v>7.3621632986111112E-3</v>
      </c>
      <c r="AF1009" s="54">
        <v>7.7746212152777772E-3</v>
      </c>
      <c r="AG1009" s="53">
        <v>46273.736528829962</v>
      </c>
      <c r="AH1009" s="53">
        <v>46273.736941287869</v>
      </c>
      <c r="AI1009" t="s">
        <v>151</v>
      </c>
      <c r="AL1009">
        <v>10.71863580998782</v>
      </c>
      <c r="AM1009">
        <v>11.31913677290267</v>
      </c>
      <c r="AN1009" s="54">
        <v>7.3621632986111112E-3</v>
      </c>
      <c r="AO1009" s="54">
        <v>7.7746212152777772E-3</v>
      </c>
      <c r="AP1009" s="53">
        <v>46273.736941287869</v>
      </c>
      <c r="AQ1009" t="s">
        <v>151</v>
      </c>
      <c r="AR1009" t="s">
        <v>338</v>
      </c>
    </row>
    <row r="1010" spans="1:44" x14ac:dyDescent="0.35">
      <c r="A1010">
        <v>6</v>
      </c>
      <c r="B1010" s="26">
        <f t="shared" si="195"/>
        <v>46273.729166666657</v>
      </c>
      <c r="C1010" t="s">
        <v>44</v>
      </c>
      <c r="D1010">
        <v>3</v>
      </c>
      <c r="E1010" s="26">
        <f t="shared" si="196"/>
        <v>46273.8125</v>
      </c>
      <c r="F1010" s="26">
        <f t="shared" si="197"/>
        <v>46273.791666666664</v>
      </c>
      <c r="G1010">
        <f t="shared" si="198"/>
        <v>0</v>
      </c>
      <c r="H1010">
        <f t="shared" si="199"/>
        <v>1</v>
      </c>
      <c r="I1010" s="27">
        <f t="shared" si="200"/>
        <v>1</v>
      </c>
      <c r="J1010" s="28">
        <f t="shared" si="201"/>
        <v>0</v>
      </c>
      <c r="K1010" s="29" t="str">
        <f t="shared" si="202"/>
        <v/>
      </c>
      <c r="L1010" s="26" t="str">
        <f t="shared" si="203"/>
        <v/>
      </c>
      <c r="M1010" t="str">
        <f t="shared" si="204"/>
        <v/>
      </c>
      <c r="N1010" s="28" t="str">
        <f t="shared" si="205"/>
        <v>NULL</v>
      </c>
      <c r="O1010" t="str">
        <f t="shared" si="206"/>
        <v/>
      </c>
      <c r="P1010" t="str">
        <f t="shared" si="207"/>
        <v/>
      </c>
      <c r="Q1010" s="10"/>
      <c r="R1010" s="10"/>
      <c r="S1010" s="16">
        <v>1</v>
      </c>
      <c r="T1010" s="13">
        <v>0</v>
      </c>
      <c r="U1010" s="14"/>
      <c r="V1010" s="11"/>
      <c r="W1010" s="10"/>
      <c r="X1010" s="29"/>
      <c r="AA1010" t="s">
        <v>331</v>
      </c>
      <c r="AB1010">
        <v>0</v>
      </c>
      <c r="AR1010" t="s">
        <v>333</v>
      </c>
    </row>
    <row r="1011" spans="1:44" x14ac:dyDescent="0.35">
      <c r="A1011">
        <v>6</v>
      </c>
      <c r="B1011" s="26">
        <f t="shared" si="195"/>
        <v>46273.729166666657</v>
      </c>
      <c r="C1011" t="s">
        <v>44</v>
      </c>
      <c r="D1011">
        <v>4</v>
      </c>
      <c r="E1011" s="26">
        <f t="shared" si="196"/>
        <v>46273.8125</v>
      </c>
      <c r="F1011" s="26">
        <f t="shared" si="197"/>
        <v>46273.791666666664</v>
      </c>
      <c r="G1011">
        <f t="shared" si="198"/>
        <v>8</v>
      </c>
      <c r="H1011">
        <f t="shared" si="199"/>
        <v>11</v>
      </c>
      <c r="I1011" s="27">
        <f t="shared" si="200"/>
        <v>1</v>
      </c>
      <c r="J1011" s="28">
        <f t="shared" si="201"/>
        <v>0</v>
      </c>
      <c r="K1011" s="29" t="str">
        <f t="shared" si="202"/>
        <v>NULL</v>
      </c>
      <c r="L1011" s="26" t="str">
        <f t="shared" si="203"/>
        <v/>
      </c>
      <c r="M1011" t="str">
        <f t="shared" si="204"/>
        <v>UNKNOWN - NO RATE</v>
      </c>
      <c r="N1011" s="28" t="str">
        <f t="shared" si="205"/>
        <v>NULL</v>
      </c>
      <c r="O1011" t="str">
        <f t="shared" si="206"/>
        <v/>
      </c>
      <c r="P1011" t="str">
        <f t="shared" si="207"/>
        <v/>
      </c>
      <c r="Q1011" s="10" t="s">
        <v>155</v>
      </c>
      <c r="R1011" s="10"/>
      <c r="S1011" s="16">
        <v>1</v>
      </c>
      <c r="T1011" s="13">
        <v>0</v>
      </c>
      <c r="U1011" s="14"/>
      <c r="V1011" s="11"/>
      <c r="W1011" s="10" t="s">
        <v>155</v>
      </c>
      <c r="X1011" s="29"/>
      <c r="AA1011" t="s">
        <v>331</v>
      </c>
      <c r="AB1011">
        <v>0</v>
      </c>
      <c r="AI1011" t="s">
        <v>155</v>
      </c>
      <c r="AQ1011" t="s">
        <v>155</v>
      </c>
      <c r="AR1011" t="s">
        <v>333</v>
      </c>
    </row>
    <row r="1012" spans="1:44" x14ac:dyDescent="0.35">
      <c r="A1012">
        <v>6</v>
      </c>
      <c r="B1012" s="26">
        <f t="shared" si="195"/>
        <v>46273.729166666657</v>
      </c>
      <c r="C1012" t="s">
        <v>44</v>
      </c>
      <c r="D1012">
        <v>5</v>
      </c>
      <c r="E1012" s="26">
        <f t="shared" si="196"/>
        <v>46273.8125</v>
      </c>
      <c r="F1012" s="26">
        <f t="shared" si="197"/>
        <v>46273.791666666664</v>
      </c>
      <c r="G1012">
        <f t="shared" si="198"/>
        <v>1</v>
      </c>
      <c r="H1012">
        <f t="shared" si="199"/>
        <v>1</v>
      </c>
      <c r="I1012" s="27">
        <f t="shared" si="200"/>
        <v>0</v>
      </c>
      <c r="J1012" s="28" t="str">
        <f t="shared" si="201"/>
        <v>NULL</v>
      </c>
      <c r="K1012" s="29" t="str">
        <f t="shared" si="202"/>
        <v>NULL</v>
      </c>
      <c r="L1012" s="26" t="str">
        <f t="shared" si="203"/>
        <v/>
      </c>
      <c r="M1012" t="str">
        <f t="shared" si="204"/>
        <v>UNKNOWN - NO RATE</v>
      </c>
      <c r="N1012" s="28" t="str">
        <f t="shared" si="205"/>
        <v>NULL</v>
      </c>
      <c r="O1012" t="str">
        <f t="shared" si="206"/>
        <v/>
      </c>
      <c r="P1012" t="str">
        <f t="shared" si="207"/>
        <v/>
      </c>
      <c r="Q1012" s="10" t="s">
        <v>155</v>
      </c>
      <c r="R1012" s="10"/>
      <c r="S1012" s="16">
        <v>0</v>
      </c>
      <c r="T1012" s="13"/>
      <c r="U1012" s="14"/>
      <c r="V1012" s="11"/>
      <c r="W1012" s="10" t="s">
        <v>155</v>
      </c>
      <c r="X1012" s="29"/>
      <c r="AA1012" t="s">
        <v>331</v>
      </c>
      <c r="AB1012">
        <v>0</v>
      </c>
      <c r="AI1012" t="s">
        <v>155</v>
      </c>
      <c r="AQ1012" t="s">
        <v>155</v>
      </c>
      <c r="AR1012" t="s">
        <v>333</v>
      </c>
    </row>
    <row r="1013" spans="1:44" x14ac:dyDescent="0.35">
      <c r="A1013">
        <v>6</v>
      </c>
      <c r="B1013" s="26">
        <f t="shared" si="195"/>
        <v>46273.729166666657</v>
      </c>
      <c r="C1013" t="s">
        <v>44</v>
      </c>
      <c r="D1013">
        <v>6</v>
      </c>
      <c r="E1013" s="26">
        <f t="shared" si="196"/>
        <v>46273.8125</v>
      </c>
      <c r="F1013" s="26">
        <f t="shared" si="197"/>
        <v>46273.791666666664</v>
      </c>
      <c r="G1013">
        <f t="shared" si="198"/>
        <v>0</v>
      </c>
      <c r="H1013">
        <f t="shared" si="199"/>
        <v>0</v>
      </c>
      <c r="I1013" s="27">
        <f t="shared" si="200"/>
        <v>0</v>
      </c>
      <c r="J1013" s="28" t="str">
        <f t="shared" si="201"/>
        <v>NULL</v>
      </c>
      <c r="K1013" s="29" t="str">
        <f t="shared" si="202"/>
        <v/>
      </c>
      <c r="L1013" s="26" t="str">
        <f t="shared" si="203"/>
        <v/>
      </c>
      <c r="M1013" t="str">
        <f t="shared" si="204"/>
        <v/>
      </c>
      <c r="N1013" s="28" t="str">
        <f t="shared" si="205"/>
        <v>NULL</v>
      </c>
      <c r="O1013" t="str">
        <f t="shared" si="206"/>
        <v/>
      </c>
      <c r="P1013" t="str">
        <f t="shared" si="207"/>
        <v/>
      </c>
      <c r="Q1013" s="10"/>
      <c r="R1013" s="10"/>
      <c r="S1013" s="16">
        <v>0</v>
      </c>
      <c r="T1013" s="13"/>
      <c r="U1013" s="14"/>
      <c r="V1013" s="11"/>
      <c r="W1013" s="10"/>
      <c r="X1013" s="29"/>
      <c r="AA1013" t="s">
        <v>331</v>
      </c>
      <c r="AB1013">
        <v>0</v>
      </c>
      <c r="AR1013" t="s">
        <v>333</v>
      </c>
    </row>
    <row r="1014" spans="1:44" x14ac:dyDescent="0.35">
      <c r="A1014">
        <v>6</v>
      </c>
      <c r="B1014" s="26">
        <f t="shared" si="195"/>
        <v>46273.729166666657</v>
      </c>
      <c r="C1014" t="s">
        <v>45</v>
      </c>
      <c r="D1014">
        <v>1</v>
      </c>
      <c r="E1014" s="26">
        <f t="shared" si="196"/>
        <v>46273.802083333343</v>
      </c>
      <c r="F1014" s="26">
        <f t="shared" si="197"/>
        <v>46273.781250000007</v>
      </c>
      <c r="G1014">
        <f t="shared" si="198"/>
        <v>0</v>
      </c>
      <c r="H1014">
        <f t="shared" si="199"/>
        <v>1</v>
      </c>
      <c r="I1014" s="27">
        <f t="shared" si="200"/>
        <v>4</v>
      </c>
      <c r="J1014" s="28">
        <f t="shared" si="201"/>
        <v>185.80017564007298</v>
      </c>
      <c r="K1014" s="29" t="str">
        <f t="shared" si="202"/>
        <v/>
      </c>
      <c r="L1014" s="26" t="str">
        <f t="shared" si="203"/>
        <v/>
      </c>
      <c r="M1014" t="str">
        <f t="shared" si="204"/>
        <v/>
      </c>
      <c r="N1014" s="28">
        <f t="shared" si="205"/>
        <v>46.450043910018245</v>
      </c>
      <c r="O1014" t="str">
        <f t="shared" si="206"/>
        <v/>
      </c>
      <c r="P1014" t="str">
        <f t="shared" si="207"/>
        <v/>
      </c>
      <c r="Q1014" s="10"/>
      <c r="R1014" s="10"/>
      <c r="S1014" s="16">
        <v>4</v>
      </c>
      <c r="T1014" s="13">
        <v>185.80017564007301</v>
      </c>
      <c r="U1014" s="14"/>
      <c r="V1014" s="11"/>
      <c r="W1014" s="10"/>
      <c r="X1014" s="29"/>
      <c r="Z1014" t="s">
        <v>336</v>
      </c>
      <c r="AA1014" t="s">
        <v>331</v>
      </c>
      <c r="AB1014">
        <v>5</v>
      </c>
      <c r="AC1014">
        <v>41.05263157894737</v>
      </c>
      <c r="AD1014">
        <v>548.57142857142856</v>
      </c>
      <c r="AL1014">
        <v>41.05263157894737</v>
      </c>
      <c r="AM1014">
        <v>548.57142857142856</v>
      </c>
      <c r="AR1014" t="s">
        <v>337</v>
      </c>
    </row>
    <row r="1015" spans="1:44" x14ac:dyDescent="0.35">
      <c r="A1015">
        <v>6</v>
      </c>
      <c r="B1015" s="26">
        <f t="shared" si="195"/>
        <v>46273.729166666657</v>
      </c>
      <c r="C1015" t="s">
        <v>45</v>
      </c>
      <c r="D1015">
        <v>2</v>
      </c>
      <c r="E1015" s="26">
        <f t="shared" si="196"/>
        <v>46273.802083333343</v>
      </c>
      <c r="F1015" s="26">
        <f t="shared" si="197"/>
        <v>46273.781250000007</v>
      </c>
      <c r="G1015">
        <f t="shared" si="198"/>
        <v>0</v>
      </c>
      <c r="H1015">
        <f t="shared" si="199"/>
        <v>1</v>
      </c>
      <c r="I1015" s="27">
        <f t="shared" si="200"/>
        <v>2</v>
      </c>
      <c r="J1015" s="28">
        <f t="shared" si="201"/>
        <v>10.718635809987818</v>
      </c>
      <c r="K1015" s="29" t="str">
        <f t="shared" si="202"/>
        <v/>
      </c>
      <c r="L1015" s="26" t="str">
        <f t="shared" si="203"/>
        <v/>
      </c>
      <c r="M1015" t="str">
        <f t="shared" si="204"/>
        <v/>
      </c>
      <c r="N1015" s="28">
        <f t="shared" si="205"/>
        <v>5.359317904993909</v>
      </c>
      <c r="O1015" t="str">
        <f t="shared" si="206"/>
        <v/>
      </c>
      <c r="P1015" t="str">
        <f t="shared" si="207"/>
        <v/>
      </c>
      <c r="Q1015" s="10"/>
      <c r="R1015" s="10"/>
      <c r="S1015" s="16">
        <v>2</v>
      </c>
      <c r="T1015" s="13">
        <v>10.71863580998782</v>
      </c>
      <c r="U1015" s="14"/>
      <c r="V1015" s="11"/>
      <c r="W1015" s="10"/>
      <c r="X1015" s="29"/>
      <c r="Z1015" t="s">
        <v>336</v>
      </c>
      <c r="AA1015" t="s">
        <v>331</v>
      </c>
      <c r="AB1015">
        <v>1</v>
      </c>
      <c r="AC1015">
        <v>10.71863580998782</v>
      </c>
      <c r="AD1015">
        <v>11.31913677290267</v>
      </c>
      <c r="AL1015">
        <v>10.71863580998782</v>
      </c>
      <c r="AM1015">
        <v>11.31913677290267</v>
      </c>
      <c r="AR1015" t="s">
        <v>338</v>
      </c>
    </row>
    <row r="1016" spans="1:44" x14ac:dyDescent="0.35">
      <c r="A1016">
        <v>6</v>
      </c>
      <c r="B1016" s="26">
        <f t="shared" si="195"/>
        <v>46273.729166666657</v>
      </c>
      <c r="C1016" t="s">
        <v>45</v>
      </c>
      <c r="D1016">
        <v>3</v>
      </c>
      <c r="E1016" s="26">
        <f t="shared" si="196"/>
        <v>46273.802083333343</v>
      </c>
      <c r="F1016" s="26">
        <f t="shared" si="197"/>
        <v>46273.781250000007</v>
      </c>
      <c r="G1016">
        <f t="shared" si="198"/>
        <v>0</v>
      </c>
      <c r="H1016">
        <f t="shared" si="199"/>
        <v>1</v>
      </c>
      <c r="I1016" s="27">
        <f t="shared" si="200"/>
        <v>1</v>
      </c>
      <c r="J1016" s="28">
        <f t="shared" si="201"/>
        <v>0</v>
      </c>
      <c r="K1016" s="29" t="str">
        <f t="shared" si="202"/>
        <v/>
      </c>
      <c r="L1016" s="26" t="str">
        <f t="shared" si="203"/>
        <v/>
      </c>
      <c r="M1016" t="str">
        <f t="shared" si="204"/>
        <v/>
      </c>
      <c r="N1016" s="28" t="str">
        <f t="shared" si="205"/>
        <v>NULL</v>
      </c>
      <c r="O1016" t="str">
        <f t="shared" si="206"/>
        <v/>
      </c>
      <c r="P1016" t="str">
        <f t="shared" si="207"/>
        <v/>
      </c>
      <c r="Q1016" s="10"/>
      <c r="R1016" s="10"/>
      <c r="S1016" s="16">
        <v>1</v>
      </c>
      <c r="T1016" s="13">
        <v>0</v>
      </c>
      <c r="U1016" s="14"/>
      <c r="V1016" s="11"/>
      <c r="W1016" s="10"/>
      <c r="X1016" s="29"/>
      <c r="AA1016" t="s">
        <v>331</v>
      </c>
      <c r="AB1016">
        <v>0</v>
      </c>
      <c r="AR1016" t="s">
        <v>333</v>
      </c>
    </row>
    <row r="1017" spans="1:44" x14ac:dyDescent="0.35">
      <c r="A1017">
        <v>6</v>
      </c>
      <c r="B1017" s="26">
        <f t="shared" si="195"/>
        <v>46273.729166666657</v>
      </c>
      <c r="C1017" t="s">
        <v>45</v>
      </c>
      <c r="D1017">
        <v>4</v>
      </c>
      <c r="E1017" s="26">
        <f t="shared" si="196"/>
        <v>46273.802083333343</v>
      </c>
      <c r="F1017" s="26">
        <f t="shared" si="197"/>
        <v>46273.781250000007</v>
      </c>
      <c r="G1017">
        <f t="shared" si="198"/>
        <v>0</v>
      </c>
      <c r="H1017">
        <f t="shared" si="199"/>
        <v>3</v>
      </c>
      <c r="I1017" s="27">
        <f t="shared" si="200"/>
        <v>1</v>
      </c>
      <c r="J1017" s="28">
        <f t="shared" si="201"/>
        <v>0</v>
      </c>
      <c r="K1017" s="29" t="str">
        <f t="shared" si="202"/>
        <v/>
      </c>
      <c r="L1017" s="26" t="str">
        <f t="shared" si="203"/>
        <v/>
      </c>
      <c r="M1017" t="str">
        <f t="shared" si="204"/>
        <v/>
      </c>
      <c r="N1017" s="28" t="str">
        <f t="shared" si="205"/>
        <v>NULL</v>
      </c>
      <c r="O1017" t="str">
        <f t="shared" si="206"/>
        <v/>
      </c>
      <c r="P1017" t="str">
        <f t="shared" si="207"/>
        <v/>
      </c>
      <c r="Q1017" s="10"/>
      <c r="R1017" s="10"/>
      <c r="S1017" s="16">
        <v>1</v>
      </c>
      <c r="T1017" s="13">
        <v>0</v>
      </c>
      <c r="U1017" s="14"/>
      <c r="V1017" s="11"/>
      <c r="W1017" s="10"/>
      <c r="X1017" s="29"/>
      <c r="AA1017" t="s">
        <v>331</v>
      </c>
      <c r="AB1017">
        <v>0</v>
      </c>
      <c r="AR1017" t="s">
        <v>333</v>
      </c>
    </row>
    <row r="1018" spans="1:44" x14ac:dyDescent="0.35">
      <c r="A1018">
        <v>6</v>
      </c>
      <c r="B1018" s="26">
        <f t="shared" si="195"/>
        <v>46273.729166666657</v>
      </c>
      <c r="C1018" t="s">
        <v>45</v>
      </c>
      <c r="D1018">
        <v>5</v>
      </c>
      <c r="E1018" s="26">
        <f t="shared" si="196"/>
        <v>46273.802083333343</v>
      </c>
      <c r="F1018" s="26">
        <f t="shared" si="197"/>
        <v>46273.781250000007</v>
      </c>
      <c r="G1018">
        <f t="shared" si="198"/>
        <v>0</v>
      </c>
      <c r="H1018">
        <f t="shared" si="199"/>
        <v>0</v>
      </c>
      <c r="I1018" s="27">
        <f t="shared" si="200"/>
        <v>0</v>
      </c>
      <c r="J1018" s="28" t="str">
        <f t="shared" si="201"/>
        <v>NULL</v>
      </c>
      <c r="K1018" s="29" t="str">
        <f t="shared" si="202"/>
        <v/>
      </c>
      <c r="L1018" s="26" t="str">
        <f t="shared" si="203"/>
        <v/>
      </c>
      <c r="M1018" t="str">
        <f t="shared" si="204"/>
        <v/>
      </c>
      <c r="N1018" s="28" t="str">
        <f t="shared" si="205"/>
        <v>NULL</v>
      </c>
      <c r="O1018" t="str">
        <f t="shared" si="206"/>
        <v/>
      </c>
      <c r="P1018" t="str">
        <f t="shared" si="207"/>
        <v/>
      </c>
      <c r="Q1018" s="10"/>
      <c r="R1018" s="10"/>
      <c r="S1018" s="16">
        <v>0</v>
      </c>
      <c r="T1018" s="13"/>
      <c r="U1018" s="14"/>
      <c r="V1018" s="11"/>
      <c r="W1018" s="10"/>
      <c r="X1018" s="29"/>
      <c r="AA1018" t="s">
        <v>331</v>
      </c>
      <c r="AB1018">
        <v>0</v>
      </c>
      <c r="AR1018" t="s">
        <v>333</v>
      </c>
    </row>
    <row r="1019" spans="1:44" x14ac:dyDescent="0.35">
      <c r="A1019">
        <v>6</v>
      </c>
      <c r="B1019" s="26">
        <f t="shared" si="195"/>
        <v>46273.729166666657</v>
      </c>
      <c r="C1019" t="s">
        <v>45</v>
      </c>
      <c r="D1019">
        <v>6</v>
      </c>
      <c r="E1019" s="26">
        <f t="shared" si="196"/>
        <v>46273.802083333343</v>
      </c>
      <c r="F1019" s="26">
        <f t="shared" si="197"/>
        <v>46273.781250000007</v>
      </c>
      <c r="G1019">
        <f t="shared" si="198"/>
        <v>0</v>
      </c>
      <c r="H1019">
        <f t="shared" si="199"/>
        <v>0</v>
      </c>
      <c r="I1019" s="27">
        <f t="shared" si="200"/>
        <v>0</v>
      </c>
      <c r="J1019" s="28" t="str">
        <f t="shared" si="201"/>
        <v>NULL</v>
      </c>
      <c r="K1019" s="29" t="str">
        <f t="shared" si="202"/>
        <v/>
      </c>
      <c r="L1019" s="26" t="str">
        <f t="shared" si="203"/>
        <v/>
      </c>
      <c r="M1019" t="str">
        <f t="shared" si="204"/>
        <v/>
      </c>
      <c r="N1019" s="28" t="str">
        <f t="shared" si="205"/>
        <v>NULL</v>
      </c>
      <c r="O1019" t="str">
        <f t="shared" si="206"/>
        <v/>
      </c>
      <c r="P1019" t="str">
        <f t="shared" si="207"/>
        <v/>
      </c>
      <c r="Q1019" s="10"/>
      <c r="R1019" s="10"/>
      <c r="S1019" s="16">
        <v>0</v>
      </c>
      <c r="T1019" s="13"/>
      <c r="U1019" s="14"/>
      <c r="V1019" s="11"/>
      <c r="W1019" s="10"/>
      <c r="X1019" s="29"/>
      <c r="AA1019" t="s">
        <v>331</v>
      </c>
      <c r="AB1019">
        <v>0</v>
      </c>
      <c r="AR1019" t="s">
        <v>333</v>
      </c>
    </row>
    <row r="1020" spans="1:44" x14ac:dyDescent="0.35">
      <c r="A1020">
        <v>6</v>
      </c>
      <c r="B1020" s="26">
        <f t="shared" si="195"/>
        <v>46273.729166666657</v>
      </c>
      <c r="C1020" t="s">
        <v>46</v>
      </c>
      <c r="D1020">
        <v>1</v>
      </c>
      <c r="E1020" s="26">
        <f t="shared" si="196"/>
        <v>46273.822916666657</v>
      </c>
      <c r="F1020" s="26">
        <f t="shared" si="197"/>
        <v>46273.802083333321</v>
      </c>
      <c r="G1020">
        <f t="shared" si="198"/>
        <v>0</v>
      </c>
      <c r="H1020">
        <f t="shared" si="199"/>
        <v>16</v>
      </c>
      <c r="I1020" s="27">
        <f t="shared" si="200"/>
        <v>4</v>
      </c>
      <c r="J1020" s="28">
        <f t="shared" si="201"/>
        <v>185.80017564007298</v>
      </c>
      <c r="K1020" s="29" t="str">
        <f t="shared" si="202"/>
        <v/>
      </c>
      <c r="L1020" s="26" t="str">
        <f t="shared" si="203"/>
        <v/>
      </c>
      <c r="M1020" t="str">
        <f t="shared" si="204"/>
        <v/>
      </c>
      <c r="N1020" s="28">
        <f t="shared" si="205"/>
        <v>46.450043910018245</v>
      </c>
      <c r="O1020" t="str">
        <f t="shared" si="206"/>
        <v/>
      </c>
      <c r="P1020" t="str">
        <f t="shared" si="207"/>
        <v/>
      </c>
      <c r="Q1020" s="10"/>
      <c r="R1020" s="10"/>
      <c r="S1020" s="16">
        <v>4</v>
      </c>
      <c r="T1020" s="13">
        <v>185.80017564007301</v>
      </c>
      <c r="U1020" s="14"/>
      <c r="V1020" s="11"/>
      <c r="W1020" s="10"/>
      <c r="X1020" s="29"/>
      <c r="Z1020" t="s">
        <v>336</v>
      </c>
      <c r="AA1020" t="s">
        <v>331</v>
      </c>
      <c r="AB1020">
        <v>5</v>
      </c>
      <c r="AC1020">
        <v>41.05263157894737</v>
      </c>
      <c r="AD1020">
        <v>548.57142857142856</v>
      </c>
      <c r="AL1020">
        <v>41.05263157894737</v>
      </c>
      <c r="AM1020">
        <v>548.57142857142856</v>
      </c>
      <c r="AR1020" t="s">
        <v>337</v>
      </c>
    </row>
    <row r="1021" spans="1:44" x14ac:dyDescent="0.35">
      <c r="A1021">
        <v>6</v>
      </c>
      <c r="B1021" s="26">
        <f t="shared" si="195"/>
        <v>46273.729166666657</v>
      </c>
      <c r="C1021" t="s">
        <v>46</v>
      </c>
      <c r="D1021">
        <v>2</v>
      </c>
      <c r="E1021" s="26">
        <f t="shared" si="196"/>
        <v>46273.822916666657</v>
      </c>
      <c r="F1021" s="26">
        <f t="shared" si="197"/>
        <v>46273.802083333321</v>
      </c>
      <c r="G1021">
        <f t="shared" si="198"/>
        <v>0</v>
      </c>
      <c r="H1021">
        <f t="shared" si="199"/>
        <v>2</v>
      </c>
      <c r="I1021" s="27">
        <f t="shared" si="200"/>
        <v>2</v>
      </c>
      <c r="J1021" s="28">
        <f t="shared" si="201"/>
        <v>10.718635809987818</v>
      </c>
      <c r="K1021" s="29" t="str">
        <f t="shared" si="202"/>
        <v/>
      </c>
      <c r="L1021" s="26" t="str">
        <f t="shared" si="203"/>
        <v/>
      </c>
      <c r="M1021" t="str">
        <f t="shared" si="204"/>
        <v/>
      </c>
      <c r="N1021" s="28">
        <f t="shared" si="205"/>
        <v>5.359317904993909</v>
      </c>
      <c r="O1021" t="str">
        <f t="shared" si="206"/>
        <v/>
      </c>
      <c r="P1021" t="str">
        <f t="shared" si="207"/>
        <v/>
      </c>
      <c r="Q1021" s="10"/>
      <c r="R1021" s="10"/>
      <c r="S1021" s="16">
        <v>2</v>
      </c>
      <c r="T1021" s="13">
        <v>10.71863580998782</v>
      </c>
      <c r="U1021" s="14"/>
      <c r="V1021" s="11"/>
      <c r="W1021" s="10"/>
      <c r="X1021" s="29"/>
      <c r="Z1021" t="s">
        <v>336</v>
      </c>
      <c r="AA1021" t="s">
        <v>331</v>
      </c>
      <c r="AB1021">
        <v>1</v>
      </c>
      <c r="AC1021">
        <v>10.71863580998782</v>
      </c>
      <c r="AD1021">
        <v>11.31913677290267</v>
      </c>
      <c r="AL1021">
        <v>10.71863580998782</v>
      </c>
      <c r="AM1021">
        <v>11.31913677290267</v>
      </c>
      <c r="AR1021" t="s">
        <v>338</v>
      </c>
    </row>
    <row r="1022" spans="1:44" x14ac:dyDescent="0.35">
      <c r="A1022">
        <v>6</v>
      </c>
      <c r="B1022" s="26">
        <f t="shared" si="195"/>
        <v>46273.729166666657</v>
      </c>
      <c r="C1022" t="s">
        <v>46</v>
      </c>
      <c r="D1022">
        <v>3</v>
      </c>
      <c r="E1022" s="26">
        <f t="shared" si="196"/>
        <v>46273.822916666657</v>
      </c>
      <c r="F1022" s="26">
        <f t="shared" si="197"/>
        <v>46273.802083333321</v>
      </c>
      <c r="G1022">
        <f t="shared" si="198"/>
        <v>0</v>
      </c>
      <c r="H1022">
        <f t="shared" si="199"/>
        <v>1</v>
      </c>
      <c r="I1022" s="27">
        <f t="shared" si="200"/>
        <v>1</v>
      </c>
      <c r="J1022" s="28">
        <f t="shared" si="201"/>
        <v>0</v>
      </c>
      <c r="K1022" s="29" t="str">
        <f t="shared" si="202"/>
        <v/>
      </c>
      <c r="L1022" s="26" t="str">
        <f t="shared" si="203"/>
        <v/>
      </c>
      <c r="M1022" t="str">
        <f t="shared" si="204"/>
        <v/>
      </c>
      <c r="N1022" s="28" t="str">
        <f t="shared" si="205"/>
        <v>NULL</v>
      </c>
      <c r="O1022" t="str">
        <f t="shared" si="206"/>
        <v/>
      </c>
      <c r="P1022" t="str">
        <f t="shared" si="207"/>
        <v/>
      </c>
      <c r="Q1022" s="10"/>
      <c r="R1022" s="10"/>
      <c r="S1022" s="16">
        <v>1</v>
      </c>
      <c r="T1022" s="13">
        <v>0</v>
      </c>
      <c r="U1022" s="14"/>
      <c r="V1022" s="11"/>
      <c r="W1022" s="10"/>
      <c r="X1022" s="29"/>
      <c r="AA1022" t="s">
        <v>331</v>
      </c>
      <c r="AB1022">
        <v>0</v>
      </c>
      <c r="AR1022" t="s">
        <v>333</v>
      </c>
    </row>
    <row r="1023" spans="1:44" x14ac:dyDescent="0.35">
      <c r="A1023">
        <v>6</v>
      </c>
      <c r="B1023" s="26">
        <f t="shared" si="195"/>
        <v>46273.729166666657</v>
      </c>
      <c r="C1023" t="s">
        <v>46</v>
      </c>
      <c r="D1023">
        <v>4</v>
      </c>
      <c r="E1023" s="26">
        <f t="shared" si="196"/>
        <v>46273.822916666657</v>
      </c>
      <c r="F1023" s="26">
        <f t="shared" si="197"/>
        <v>46273.802083333321</v>
      </c>
      <c r="G1023">
        <f t="shared" si="198"/>
        <v>0</v>
      </c>
      <c r="H1023">
        <f t="shared" si="199"/>
        <v>11</v>
      </c>
      <c r="I1023" s="27">
        <f t="shared" si="200"/>
        <v>1</v>
      </c>
      <c r="J1023" s="28">
        <f t="shared" si="201"/>
        <v>0</v>
      </c>
      <c r="K1023" s="29" t="str">
        <f t="shared" si="202"/>
        <v/>
      </c>
      <c r="L1023" s="26" t="str">
        <f t="shared" si="203"/>
        <v/>
      </c>
      <c r="M1023" t="str">
        <f t="shared" si="204"/>
        <v/>
      </c>
      <c r="N1023" s="28" t="str">
        <f t="shared" si="205"/>
        <v>NULL</v>
      </c>
      <c r="O1023" t="str">
        <f t="shared" si="206"/>
        <v/>
      </c>
      <c r="P1023" t="str">
        <f t="shared" si="207"/>
        <v/>
      </c>
      <c r="Q1023" s="10"/>
      <c r="R1023" s="10"/>
      <c r="S1023" s="16">
        <v>1</v>
      </c>
      <c r="T1023" s="13">
        <v>0</v>
      </c>
      <c r="U1023" s="14"/>
      <c r="V1023" s="11"/>
      <c r="W1023" s="10"/>
      <c r="X1023" s="29"/>
      <c r="AA1023" t="s">
        <v>331</v>
      </c>
      <c r="AB1023">
        <v>0</v>
      </c>
      <c r="AR1023" t="s">
        <v>333</v>
      </c>
    </row>
    <row r="1024" spans="1:44" x14ac:dyDescent="0.35">
      <c r="A1024">
        <v>6</v>
      </c>
      <c r="B1024" s="26">
        <f t="shared" si="195"/>
        <v>46273.729166666657</v>
      </c>
      <c r="C1024" t="s">
        <v>46</v>
      </c>
      <c r="D1024">
        <v>5</v>
      </c>
      <c r="E1024" s="26">
        <f t="shared" si="196"/>
        <v>46273.822916666657</v>
      </c>
      <c r="F1024" s="26">
        <f t="shared" si="197"/>
        <v>46273.802083333321</v>
      </c>
      <c r="G1024">
        <f t="shared" si="198"/>
        <v>0</v>
      </c>
      <c r="H1024">
        <f t="shared" si="199"/>
        <v>2</v>
      </c>
      <c r="I1024" s="27">
        <f t="shared" si="200"/>
        <v>0</v>
      </c>
      <c r="J1024" s="28" t="str">
        <f t="shared" si="201"/>
        <v>NULL</v>
      </c>
      <c r="K1024" s="29" t="str">
        <f t="shared" si="202"/>
        <v/>
      </c>
      <c r="L1024" s="26" t="str">
        <f t="shared" si="203"/>
        <v/>
      </c>
      <c r="M1024" t="str">
        <f t="shared" si="204"/>
        <v/>
      </c>
      <c r="N1024" s="28" t="str">
        <f t="shared" si="205"/>
        <v>NULL</v>
      </c>
      <c r="O1024" t="str">
        <f t="shared" si="206"/>
        <v/>
      </c>
      <c r="P1024" t="str">
        <f t="shared" si="207"/>
        <v/>
      </c>
      <c r="Q1024" s="10"/>
      <c r="R1024" s="10"/>
      <c r="S1024" s="16">
        <v>0</v>
      </c>
      <c r="T1024" s="13"/>
      <c r="U1024" s="14"/>
      <c r="V1024" s="11"/>
      <c r="W1024" s="10"/>
      <c r="X1024" s="29"/>
      <c r="AA1024" t="s">
        <v>331</v>
      </c>
      <c r="AB1024">
        <v>0</v>
      </c>
      <c r="AR1024" t="s">
        <v>333</v>
      </c>
    </row>
    <row r="1025" spans="1:44" x14ac:dyDescent="0.35">
      <c r="A1025">
        <v>6</v>
      </c>
      <c r="B1025" s="26">
        <f t="shared" si="195"/>
        <v>46273.729166666657</v>
      </c>
      <c r="C1025" t="s">
        <v>46</v>
      </c>
      <c r="D1025">
        <v>6</v>
      </c>
      <c r="E1025" s="26">
        <f t="shared" si="196"/>
        <v>46273.822916666657</v>
      </c>
      <c r="F1025" s="26">
        <f t="shared" si="197"/>
        <v>46273.802083333321</v>
      </c>
      <c r="G1025">
        <f t="shared" si="198"/>
        <v>0</v>
      </c>
      <c r="H1025">
        <f t="shared" si="199"/>
        <v>0</v>
      </c>
      <c r="I1025" s="27">
        <f t="shared" si="200"/>
        <v>0</v>
      </c>
      <c r="J1025" s="28" t="str">
        <f t="shared" si="201"/>
        <v>NULL</v>
      </c>
      <c r="K1025" s="29" t="str">
        <f t="shared" si="202"/>
        <v/>
      </c>
      <c r="L1025" s="26" t="str">
        <f t="shared" si="203"/>
        <v/>
      </c>
      <c r="M1025" t="str">
        <f t="shared" si="204"/>
        <v/>
      </c>
      <c r="N1025" s="28" t="str">
        <f t="shared" si="205"/>
        <v>NULL</v>
      </c>
      <c r="O1025" t="str">
        <f t="shared" si="206"/>
        <v/>
      </c>
      <c r="P1025" t="str">
        <f t="shared" si="207"/>
        <v/>
      </c>
      <c r="Q1025" s="10"/>
      <c r="R1025" s="10"/>
      <c r="S1025" s="16">
        <v>0</v>
      </c>
      <c r="T1025" s="13"/>
      <c r="U1025" s="14"/>
      <c r="V1025" s="11"/>
      <c r="W1025" s="10"/>
      <c r="X1025" s="29"/>
      <c r="AA1025" t="s">
        <v>331</v>
      </c>
      <c r="AB1025">
        <v>0</v>
      </c>
      <c r="AR1025" t="s">
        <v>333</v>
      </c>
    </row>
    <row r="1026" spans="1:44" x14ac:dyDescent="0.35">
      <c r="A1026">
        <v>6</v>
      </c>
      <c r="B1026" s="26">
        <f t="shared" si="195"/>
        <v>46273.729166666657</v>
      </c>
      <c r="C1026" t="s">
        <v>47</v>
      </c>
      <c r="D1026">
        <v>1</v>
      </c>
      <c r="E1026" s="26">
        <f t="shared" si="196"/>
        <v>46273.822916666657</v>
      </c>
      <c r="F1026" s="26">
        <f t="shared" si="197"/>
        <v>46273.802083333321</v>
      </c>
      <c r="G1026">
        <f t="shared" si="198"/>
        <v>6</v>
      </c>
      <c r="H1026">
        <f t="shared" si="199"/>
        <v>16</v>
      </c>
      <c r="I1026" s="27">
        <f t="shared" si="200"/>
        <v>4</v>
      </c>
      <c r="J1026" s="28">
        <f t="shared" si="201"/>
        <v>185.80017564007298</v>
      </c>
      <c r="K1026" s="29">
        <f t="shared" si="202"/>
        <v>3.5880841574558848E-3</v>
      </c>
      <c r="L1026" s="26">
        <f t="shared" si="203"/>
        <v>46273.732754750818</v>
      </c>
      <c r="M1026" t="str">
        <f t="shared" si="204"/>
        <v>YES</v>
      </c>
      <c r="N1026" s="28">
        <f t="shared" si="205"/>
        <v>46.450043910018245</v>
      </c>
      <c r="O1026" t="str">
        <f t="shared" si="206"/>
        <v/>
      </c>
      <c r="P1026" t="str">
        <f t="shared" si="207"/>
        <v/>
      </c>
      <c r="Q1026" s="10" t="s">
        <v>151</v>
      </c>
      <c r="R1026" s="10"/>
      <c r="S1026" s="16">
        <v>4</v>
      </c>
      <c r="T1026" s="13">
        <v>185.80017564007301</v>
      </c>
      <c r="U1026" s="14">
        <v>3.588084155092592E-3</v>
      </c>
      <c r="V1026" s="11">
        <v>46273.732754750818</v>
      </c>
      <c r="W1026" s="10" t="s">
        <v>151</v>
      </c>
      <c r="X1026" s="29">
        <v>0</v>
      </c>
      <c r="Z1026" t="s">
        <v>336</v>
      </c>
      <c r="AA1026" t="s">
        <v>331</v>
      </c>
      <c r="AB1026">
        <v>5</v>
      </c>
      <c r="AC1026">
        <v>41.05263157894737</v>
      </c>
      <c r="AD1026">
        <v>548.57142857142856</v>
      </c>
      <c r="AE1026" s="54">
        <v>1.215277777777778E-3</v>
      </c>
      <c r="AF1026" s="54">
        <v>1.6239316238425928E-2</v>
      </c>
      <c r="AG1026" s="53">
        <v>46273.730381944442</v>
      </c>
      <c r="AH1026" s="53">
        <v>46273.745405982903</v>
      </c>
      <c r="AI1026" t="s">
        <v>151</v>
      </c>
      <c r="AL1026">
        <v>41.05263157894737</v>
      </c>
      <c r="AM1026">
        <v>548.57142857142856</v>
      </c>
      <c r="AN1026" s="54">
        <v>1.215277777777778E-3</v>
      </c>
      <c r="AO1026" s="54">
        <v>1.6239316238425928E-2</v>
      </c>
      <c r="AP1026" s="53">
        <v>46273.745405982903</v>
      </c>
      <c r="AQ1026" t="s">
        <v>151</v>
      </c>
      <c r="AR1026" t="s">
        <v>337</v>
      </c>
    </row>
    <row r="1027" spans="1:44" x14ac:dyDescent="0.35">
      <c r="A1027">
        <v>6</v>
      </c>
      <c r="B1027" s="26">
        <f t="shared" si="195"/>
        <v>46273.729166666657</v>
      </c>
      <c r="C1027" t="s">
        <v>47</v>
      </c>
      <c r="D1027">
        <v>2</v>
      </c>
      <c r="E1027" s="26">
        <f t="shared" si="196"/>
        <v>46273.822916666657</v>
      </c>
      <c r="F1027" s="26">
        <f t="shared" si="197"/>
        <v>46273.802083333321</v>
      </c>
      <c r="G1027">
        <f t="shared" si="198"/>
        <v>0</v>
      </c>
      <c r="H1027">
        <f t="shared" si="199"/>
        <v>2</v>
      </c>
      <c r="I1027" s="27">
        <f t="shared" si="200"/>
        <v>2</v>
      </c>
      <c r="J1027" s="28">
        <f t="shared" si="201"/>
        <v>10.718635809987818</v>
      </c>
      <c r="K1027" s="29" t="str">
        <f t="shared" si="202"/>
        <v/>
      </c>
      <c r="L1027" s="26" t="str">
        <f t="shared" si="203"/>
        <v/>
      </c>
      <c r="M1027" t="str">
        <f t="shared" si="204"/>
        <v/>
      </c>
      <c r="N1027" s="28">
        <f t="shared" si="205"/>
        <v>5.359317904993909</v>
      </c>
      <c r="O1027" t="str">
        <f t="shared" si="206"/>
        <v/>
      </c>
      <c r="P1027" t="str">
        <f t="shared" si="207"/>
        <v/>
      </c>
      <c r="Q1027" s="10"/>
      <c r="R1027" s="10"/>
      <c r="S1027" s="16">
        <v>2</v>
      </c>
      <c r="T1027" s="13">
        <v>10.71863580998782</v>
      </c>
      <c r="U1027" s="14"/>
      <c r="V1027" s="11"/>
      <c r="W1027" s="10"/>
      <c r="X1027" s="29"/>
      <c r="Z1027" t="s">
        <v>336</v>
      </c>
      <c r="AA1027" t="s">
        <v>331</v>
      </c>
      <c r="AB1027">
        <v>1</v>
      </c>
      <c r="AC1027">
        <v>10.71863580998782</v>
      </c>
      <c r="AD1027">
        <v>11.31913677290267</v>
      </c>
      <c r="AL1027">
        <v>10.71863580998782</v>
      </c>
      <c r="AM1027">
        <v>11.31913677290267</v>
      </c>
      <c r="AR1027" t="s">
        <v>338</v>
      </c>
    </row>
    <row r="1028" spans="1:44" x14ac:dyDescent="0.35">
      <c r="A1028">
        <v>6</v>
      </c>
      <c r="B1028" s="26">
        <f t="shared" si="195"/>
        <v>46273.729166666657</v>
      </c>
      <c r="C1028" t="s">
        <v>47</v>
      </c>
      <c r="D1028">
        <v>3</v>
      </c>
      <c r="E1028" s="26">
        <f t="shared" si="196"/>
        <v>46273.822916666657</v>
      </c>
      <c r="F1028" s="26">
        <f t="shared" si="197"/>
        <v>46273.802083333321</v>
      </c>
      <c r="G1028">
        <f t="shared" si="198"/>
        <v>0</v>
      </c>
      <c r="H1028">
        <f t="shared" si="199"/>
        <v>1</v>
      </c>
      <c r="I1028" s="27">
        <f t="shared" si="200"/>
        <v>1</v>
      </c>
      <c r="J1028" s="28">
        <f t="shared" si="201"/>
        <v>0</v>
      </c>
      <c r="K1028" s="29" t="str">
        <f t="shared" si="202"/>
        <v/>
      </c>
      <c r="L1028" s="26" t="str">
        <f t="shared" si="203"/>
        <v/>
      </c>
      <c r="M1028" t="str">
        <f t="shared" si="204"/>
        <v/>
      </c>
      <c r="N1028" s="28" t="str">
        <f t="shared" si="205"/>
        <v>NULL</v>
      </c>
      <c r="O1028" t="str">
        <f t="shared" si="206"/>
        <v/>
      </c>
      <c r="P1028" t="str">
        <f t="shared" si="207"/>
        <v/>
      </c>
      <c r="Q1028" s="10"/>
      <c r="R1028" s="10"/>
      <c r="S1028" s="16">
        <v>1</v>
      </c>
      <c r="T1028" s="13">
        <v>0</v>
      </c>
      <c r="U1028" s="14"/>
      <c r="V1028" s="11"/>
      <c r="W1028" s="10"/>
      <c r="X1028" s="29"/>
      <c r="AA1028" t="s">
        <v>331</v>
      </c>
      <c r="AB1028">
        <v>0</v>
      </c>
      <c r="AR1028" t="s">
        <v>333</v>
      </c>
    </row>
    <row r="1029" spans="1:44" x14ac:dyDescent="0.35">
      <c r="A1029">
        <v>6</v>
      </c>
      <c r="B1029" s="26">
        <f t="shared" si="195"/>
        <v>46273.729166666657</v>
      </c>
      <c r="C1029" t="s">
        <v>47</v>
      </c>
      <c r="D1029">
        <v>4</v>
      </c>
      <c r="E1029" s="26">
        <f t="shared" si="196"/>
        <v>46273.822916666657</v>
      </c>
      <c r="F1029" s="26">
        <f t="shared" si="197"/>
        <v>46273.802083333321</v>
      </c>
      <c r="G1029">
        <f t="shared" si="198"/>
        <v>0</v>
      </c>
      <c r="H1029">
        <f t="shared" si="199"/>
        <v>11</v>
      </c>
      <c r="I1029" s="27">
        <f t="shared" si="200"/>
        <v>1</v>
      </c>
      <c r="J1029" s="28">
        <f t="shared" si="201"/>
        <v>0</v>
      </c>
      <c r="K1029" s="29" t="str">
        <f t="shared" si="202"/>
        <v/>
      </c>
      <c r="L1029" s="26" t="str">
        <f t="shared" si="203"/>
        <v/>
      </c>
      <c r="M1029" t="str">
        <f t="shared" si="204"/>
        <v/>
      </c>
      <c r="N1029" s="28" t="str">
        <f t="shared" si="205"/>
        <v>NULL</v>
      </c>
      <c r="O1029" t="str">
        <f t="shared" si="206"/>
        <v/>
      </c>
      <c r="P1029" t="str">
        <f t="shared" si="207"/>
        <v/>
      </c>
      <c r="Q1029" s="10"/>
      <c r="R1029" s="10"/>
      <c r="S1029" s="16">
        <v>1</v>
      </c>
      <c r="T1029" s="13">
        <v>0</v>
      </c>
      <c r="U1029" s="14"/>
      <c r="V1029" s="11"/>
      <c r="W1029" s="10"/>
      <c r="X1029" s="29"/>
      <c r="AA1029" t="s">
        <v>331</v>
      </c>
      <c r="AB1029">
        <v>0</v>
      </c>
      <c r="AR1029" t="s">
        <v>333</v>
      </c>
    </row>
    <row r="1030" spans="1:44" x14ac:dyDescent="0.35">
      <c r="A1030">
        <v>6</v>
      </c>
      <c r="B1030" s="26">
        <f t="shared" ref="B1030:B1093" si="208">INDEX(SNAP_TIMES,MATCH(A1030,SNAP_NOS,0))</f>
        <v>46273.729166666657</v>
      </c>
      <c r="C1030" t="s">
        <v>47</v>
      </c>
      <c r="D1030">
        <v>5</v>
      </c>
      <c r="E1030" s="26">
        <f t="shared" ref="E1030:E1093" si="209">IF(AND(INDEX(SH_CHG,MATCH(C1030,SH_ID,0))&lt;&gt;"",B1030&gt;=INDEX(SH_CHG,MATCH(C1030,SH_ID,0))),INDEX(SH_DEP,MATCH(C1030,SH_ID,0)),INDEX(SH_ORIG,MATCH(C1030,SH_ID,0)))</f>
        <v>46273.822916666657</v>
      </c>
      <c r="F1030" s="26">
        <f t="shared" ref="F1030:F1093" si="210">E1030-LOADING_MINUTES/1440</f>
        <v>46273.802083333321</v>
      </c>
      <c r="G1030">
        <f t="shared" ref="G1030:G1093" si="211">COUNTIFS(OL_SNAP,A1030,OL_EFF,C1030,OL_WT,D1030,OL_OPEN,"&gt;0")</f>
        <v>1</v>
      </c>
      <c r="H1030">
        <f t="shared" ref="H1030:H1093" si="212">SUMIFS($G$6:$G$3569,$A$6:$A$3569,A1030,$D$6:$D$3569,D1030,$F$6:$F$3569,"&lt;="&amp;F1030)</f>
        <v>2</v>
      </c>
      <c r="I1030" s="27">
        <f t="shared" ref="I1030:I1093" si="213">INDEX(C_RES,MATCH(1,INDEX((C_SN=A1030)*(C_WT=D1030),0),0))</f>
        <v>0</v>
      </c>
      <c r="J1030" s="28" t="str">
        <f t="shared" ref="J1030:J1093" si="214">INDEX(C_RL,MATCH(1,INDEX((C_SN=A1030)*(C_WT=D1030),0),0))</f>
        <v>NULL</v>
      </c>
      <c r="K1030" s="29" t="str">
        <f t="shared" ref="K1030:K1093" si="215">IF(G1030=0,"",IF(ISNUMBER(J1030),IF(J1030&gt;0,H1030/J1030/24,"NULL"),"NULL"))</f>
        <v>NULL</v>
      </c>
      <c r="L1030" s="26" t="str">
        <f t="shared" ref="L1030:L1093" si="216">IF(ISNUMBER(K1030),B1030+K1030,"")</f>
        <v/>
      </c>
      <c r="M1030" t="str">
        <f t="shared" ref="M1030:M1093" si="217">IF(G1030=0,"",IF(B1030&gt;=F1030,"NO - CUTOFF PASSED",IF(ISNUMBER(K1030),IF(L1030&lt;=F1030,"YES","NO"),"UNKNOWN - NO RATE")))</f>
        <v>UNKNOWN - NO RATE</v>
      </c>
      <c r="N1030" s="28" t="str">
        <f t="shared" ref="N1030:N1093" si="218">IFERROR(IF(AND(INDEX(C_HRS,MATCH(1,INDEX((C_SN=A1030)*(C_WT=D1030),0),0))&gt;0,INDEX(C_TL,MATCH(1,INDEX((C_SN=A1030)*(C_WT=D1030),0),0))&gt;0),INDEX(C_TL,MATCH(1,INDEX((C_SN=A1030)*(C_WT=D1030),0),0))/INDEX(C_HRS,MATCH(1,INDEX((C_SN=A1030)*(C_WT=D1030),0),0)),"NULL"),"NULL")</f>
        <v>NULL</v>
      </c>
      <c r="O1030" t="str">
        <f t="shared" ref="O1030:O1093" si="219">IF(M1030="NO",IF(ISNUMBER(N1030),ROUNDUP(H1030/(N1030*(F1030-B1030)*24),0),"CANNOT ESTIMATE - NO RATE"),"")</f>
        <v/>
      </c>
      <c r="P1030" t="str">
        <f t="shared" ref="P1030:P1093" si="220">IF(ISNUMBER(O1030),MAX(0,O1030-I1030),O1030)</f>
        <v/>
      </c>
      <c r="Q1030" s="10" t="s">
        <v>155</v>
      </c>
      <c r="R1030" s="10"/>
      <c r="S1030" s="16">
        <v>0</v>
      </c>
      <c r="T1030" s="13"/>
      <c r="U1030" s="14"/>
      <c r="V1030" s="11"/>
      <c r="W1030" s="10" t="s">
        <v>155</v>
      </c>
      <c r="X1030" s="29"/>
      <c r="AA1030" t="s">
        <v>331</v>
      </c>
      <c r="AB1030">
        <v>0</v>
      </c>
      <c r="AI1030" t="s">
        <v>155</v>
      </c>
      <c r="AQ1030" t="s">
        <v>155</v>
      </c>
      <c r="AR1030" t="s">
        <v>333</v>
      </c>
    </row>
    <row r="1031" spans="1:44" x14ac:dyDescent="0.35">
      <c r="A1031">
        <v>6</v>
      </c>
      <c r="B1031" s="26">
        <f t="shared" si="208"/>
        <v>46273.729166666657</v>
      </c>
      <c r="C1031" t="s">
        <v>47</v>
      </c>
      <c r="D1031">
        <v>6</v>
      </c>
      <c r="E1031" s="26">
        <f t="shared" si="209"/>
        <v>46273.822916666657</v>
      </c>
      <c r="F1031" s="26">
        <f t="shared" si="210"/>
        <v>46273.802083333321</v>
      </c>
      <c r="G1031">
        <f t="shared" si="211"/>
        <v>0</v>
      </c>
      <c r="H1031">
        <f t="shared" si="212"/>
        <v>0</v>
      </c>
      <c r="I1031" s="27">
        <f t="shared" si="213"/>
        <v>0</v>
      </c>
      <c r="J1031" s="28" t="str">
        <f t="shared" si="214"/>
        <v>NULL</v>
      </c>
      <c r="K1031" s="29" t="str">
        <f t="shared" si="215"/>
        <v/>
      </c>
      <c r="L1031" s="26" t="str">
        <f t="shared" si="216"/>
        <v/>
      </c>
      <c r="M1031" t="str">
        <f t="shared" si="217"/>
        <v/>
      </c>
      <c r="N1031" s="28" t="str">
        <f t="shared" si="218"/>
        <v>NULL</v>
      </c>
      <c r="O1031" t="str">
        <f t="shared" si="219"/>
        <v/>
      </c>
      <c r="P1031" t="str">
        <f t="shared" si="220"/>
        <v/>
      </c>
      <c r="Q1031" s="10"/>
      <c r="R1031" s="10"/>
      <c r="S1031" s="16">
        <v>0</v>
      </c>
      <c r="T1031" s="13"/>
      <c r="U1031" s="14"/>
      <c r="V1031" s="11"/>
      <c r="W1031" s="10"/>
      <c r="X1031" s="29"/>
      <c r="AA1031" t="s">
        <v>331</v>
      </c>
      <c r="AB1031">
        <v>0</v>
      </c>
      <c r="AR1031" t="s">
        <v>333</v>
      </c>
    </row>
    <row r="1032" spans="1:44" x14ac:dyDescent="0.35">
      <c r="A1032">
        <v>6</v>
      </c>
      <c r="B1032" s="26">
        <f t="shared" si="208"/>
        <v>46273.729166666657</v>
      </c>
      <c r="C1032" t="s">
        <v>48</v>
      </c>
      <c r="D1032">
        <v>1</v>
      </c>
      <c r="E1032" s="26">
        <f t="shared" si="209"/>
        <v>46273.833333333343</v>
      </c>
      <c r="F1032" s="26">
        <f t="shared" si="210"/>
        <v>46273.812500000007</v>
      </c>
      <c r="G1032">
        <f t="shared" si="211"/>
        <v>3</v>
      </c>
      <c r="H1032">
        <f t="shared" si="212"/>
        <v>24</v>
      </c>
      <c r="I1032" s="27">
        <f t="shared" si="213"/>
        <v>4</v>
      </c>
      <c r="J1032" s="28">
        <f t="shared" si="214"/>
        <v>185.80017564007298</v>
      </c>
      <c r="K1032" s="29">
        <f t="shared" si="215"/>
        <v>5.3821262361838269E-3</v>
      </c>
      <c r="L1032" s="26">
        <f t="shared" si="216"/>
        <v>46273.734548792891</v>
      </c>
      <c r="M1032" t="str">
        <f t="shared" si="217"/>
        <v>YES</v>
      </c>
      <c r="N1032" s="28">
        <f t="shared" si="218"/>
        <v>46.450043910018245</v>
      </c>
      <c r="O1032" t="str">
        <f t="shared" si="219"/>
        <v/>
      </c>
      <c r="P1032" t="str">
        <f t="shared" si="220"/>
        <v/>
      </c>
      <c r="Q1032" s="10" t="s">
        <v>151</v>
      </c>
      <c r="R1032" s="10"/>
      <c r="S1032" s="16">
        <v>4</v>
      </c>
      <c r="T1032" s="13">
        <v>185.80017564007301</v>
      </c>
      <c r="U1032" s="14">
        <v>5.3821262384259258E-3</v>
      </c>
      <c r="V1032" s="11">
        <v>46273.734548792891</v>
      </c>
      <c r="W1032" s="10" t="s">
        <v>151</v>
      </c>
      <c r="X1032" s="29">
        <v>0</v>
      </c>
      <c r="Z1032" t="s">
        <v>336</v>
      </c>
      <c r="AA1032" t="s">
        <v>331</v>
      </c>
      <c r="AB1032">
        <v>5</v>
      </c>
      <c r="AC1032">
        <v>41.05263157894737</v>
      </c>
      <c r="AD1032">
        <v>548.57142857142856</v>
      </c>
      <c r="AE1032" s="54">
        <v>1.8229166666666669E-3</v>
      </c>
      <c r="AF1032" s="54">
        <v>2.435897436342593E-2</v>
      </c>
      <c r="AG1032" s="53">
        <v>46273.730989583331</v>
      </c>
      <c r="AH1032" s="53">
        <v>46273.753525641026</v>
      </c>
      <c r="AI1032" t="s">
        <v>151</v>
      </c>
      <c r="AL1032">
        <v>41.05263157894737</v>
      </c>
      <c r="AM1032">
        <v>548.57142857142856</v>
      </c>
      <c r="AN1032" s="54">
        <v>1.8229166666666669E-3</v>
      </c>
      <c r="AO1032" s="54">
        <v>2.435897436342593E-2</v>
      </c>
      <c r="AP1032" s="53">
        <v>46273.753525641026</v>
      </c>
      <c r="AQ1032" t="s">
        <v>151</v>
      </c>
      <c r="AR1032" t="s">
        <v>337</v>
      </c>
    </row>
    <row r="1033" spans="1:44" x14ac:dyDescent="0.35">
      <c r="A1033">
        <v>6</v>
      </c>
      <c r="B1033" s="26">
        <f t="shared" si="208"/>
        <v>46273.729166666657</v>
      </c>
      <c r="C1033" t="s">
        <v>48</v>
      </c>
      <c r="D1033">
        <v>2</v>
      </c>
      <c r="E1033" s="26">
        <f t="shared" si="209"/>
        <v>46273.833333333343</v>
      </c>
      <c r="F1033" s="26">
        <f t="shared" si="210"/>
        <v>46273.812500000007</v>
      </c>
      <c r="G1033">
        <f t="shared" si="211"/>
        <v>5</v>
      </c>
      <c r="H1033">
        <f t="shared" si="212"/>
        <v>10</v>
      </c>
      <c r="I1033" s="27">
        <f t="shared" si="213"/>
        <v>2</v>
      </c>
      <c r="J1033" s="28">
        <f t="shared" si="214"/>
        <v>10.718635809987818</v>
      </c>
      <c r="K1033" s="29">
        <f t="shared" si="215"/>
        <v>3.8873106060606066E-2</v>
      </c>
      <c r="L1033" s="26">
        <f t="shared" si="216"/>
        <v>46273.768039772716</v>
      </c>
      <c r="M1033" t="str">
        <f t="shared" si="217"/>
        <v>YES</v>
      </c>
      <c r="N1033" s="28">
        <f t="shared" si="218"/>
        <v>5.359317904993909</v>
      </c>
      <c r="O1033" t="str">
        <f t="shared" si="219"/>
        <v/>
      </c>
      <c r="P1033" t="str">
        <f t="shared" si="220"/>
        <v/>
      </c>
      <c r="Q1033" s="10" t="s">
        <v>151</v>
      </c>
      <c r="R1033" s="10"/>
      <c r="S1033" s="16">
        <v>2</v>
      </c>
      <c r="T1033" s="13">
        <v>10.71863580998782</v>
      </c>
      <c r="U1033" s="14">
        <v>3.8873106064814818E-2</v>
      </c>
      <c r="V1033" s="11">
        <v>46273.768039772724</v>
      </c>
      <c r="W1033" s="10" t="s">
        <v>151</v>
      </c>
      <c r="X1033" s="29">
        <v>0</v>
      </c>
      <c r="Z1033" t="s">
        <v>336</v>
      </c>
      <c r="AA1033" t="s">
        <v>331</v>
      </c>
      <c r="AB1033">
        <v>1</v>
      </c>
      <c r="AC1033">
        <v>10.71863580998782</v>
      </c>
      <c r="AD1033">
        <v>11.31913677290267</v>
      </c>
      <c r="AE1033" s="54">
        <v>3.6810816493055558E-2</v>
      </c>
      <c r="AF1033" s="54">
        <v>3.8873106064814818E-2</v>
      </c>
      <c r="AG1033" s="53">
        <v>46273.765977483163</v>
      </c>
      <c r="AH1033" s="53">
        <v>46273.768039772724</v>
      </c>
      <c r="AI1033" t="s">
        <v>151</v>
      </c>
      <c r="AL1033">
        <v>10.71863580998782</v>
      </c>
      <c r="AM1033">
        <v>11.31913677290267</v>
      </c>
      <c r="AN1033" s="54">
        <v>3.6810816493055558E-2</v>
      </c>
      <c r="AO1033" s="54">
        <v>3.8873106064814818E-2</v>
      </c>
      <c r="AP1033" s="53">
        <v>46273.768039772724</v>
      </c>
      <c r="AQ1033" t="s">
        <v>151</v>
      </c>
      <c r="AR1033" t="s">
        <v>338</v>
      </c>
    </row>
    <row r="1034" spans="1:44" x14ac:dyDescent="0.35">
      <c r="A1034">
        <v>6</v>
      </c>
      <c r="B1034" s="26">
        <f t="shared" si="208"/>
        <v>46273.729166666657</v>
      </c>
      <c r="C1034" t="s">
        <v>48</v>
      </c>
      <c r="D1034">
        <v>3</v>
      </c>
      <c r="E1034" s="26">
        <f t="shared" si="209"/>
        <v>46273.833333333343</v>
      </c>
      <c r="F1034" s="26">
        <f t="shared" si="210"/>
        <v>46273.812500000007</v>
      </c>
      <c r="G1034">
        <f t="shared" si="211"/>
        <v>1</v>
      </c>
      <c r="H1034">
        <f t="shared" si="212"/>
        <v>12</v>
      </c>
      <c r="I1034" s="27">
        <f t="shared" si="213"/>
        <v>1</v>
      </c>
      <c r="J1034" s="28">
        <f t="shared" si="214"/>
        <v>0</v>
      </c>
      <c r="K1034" s="29" t="str">
        <f t="shared" si="215"/>
        <v>NULL</v>
      </c>
      <c r="L1034" s="26" t="str">
        <f t="shared" si="216"/>
        <v/>
      </c>
      <c r="M1034" t="str">
        <f t="shared" si="217"/>
        <v>UNKNOWN - NO RATE</v>
      </c>
      <c r="N1034" s="28" t="str">
        <f t="shared" si="218"/>
        <v>NULL</v>
      </c>
      <c r="O1034" t="str">
        <f t="shared" si="219"/>
        <v/>
      </c>
      <c r="P1034" t="str">
        <f t="shared" si="220"/>
        <v/>
      </c>
      <c r="Q1034" s="10" t="s">
        <v>155</v>
      </c>
      <c r="R1034" s="10"/>
      <c r="S1034" s="16">
        <v>1</v>
      </c>
      <c r="T1034" s="13">
        <v>0</v>
      </c>
      <c r="U1034" s="14"/>
      <c r="V1034" s="11"/>
      <c r="W1034" s="10" t="s">
        <v>155</v>
      </c>
      <c r="X1034" s="29"/>
      <c r="AA1034" t="s">
        <v>331</v>
      </c>
      <c r="AB1034">
        <v>0</v>
      </c>
      <c r="AI1034" t="s">
        <v>155</v>
      </c>
      <c r="AQ1034" t="s">
        <v>155</v>
      </c>
      <c r="AR1034" t="s">
        <v>333</v>
      </c>
    </row>
    <row r="1035" spans="1:44" x14ac:dyDescent="0.35">
      <c r="A1035">
        <v>6</v>
      </c>
      <c r="B1035" s="26">
        <f t="shared" si="208"/>
        <v>46273.729166666657</v>
      </c>
      <c r="C1035" t="s">
        <v>48</v>
      </c>
      <c r="D1035">
        <v>4</v>
      </c>
      <c r="E1035" s="26">
        <f t="shared" si="209"/>
        <v>46273.833333333343</v>
      </c>
      <c r="F1035" s="26">
        <f t="shared" si="210"/>
        <v>46273.812500000007</v>
      </c>
      <c r="G1035">
        <f t="shared" si="211"/>
        <v>1</v>
      </c>
      <c r="H1035">
        <f t="shared" si="212"/>
        <v>16</v>
      </c>
      <c r="I1035" s="27">
        <f t="shared" si="213"/>
        <v>1</v>
      </c>
      <c r="J1035" s="28">
        <f t="shared" si="214"/>
        <v>0</v>
      </c>
      <c r="K1035" s="29" t="str">
        <f t="shared" si="215"/>
        <v>NULL</v>
      </c>
      <c r="L1035" s="26" t="str">
        <f t="shared" si="216"/>
        <v/>
      </c>
      <c r="M1035" t="str">
        <f t="shared" si="217"/>
        <v>UNKNOWN - NO RATE</v>
      </c>
      <c r="N1035" s="28" t="str">
        <f t="shared" si="218"/>
        <v>NULL</v>
      </c>
      <c r="O1035" t="str">
        <f t="shared" si="219"/>
        <v/>
      </c>
      <c r="P1035" t="str">
        <f t="shared" si="220"/>
        <v/>
      </c>
      <c r="Q1035" s="10" t="s">
        <v>155</v>
      </c>
      <c r="R1035" s="10"/>
      <c r="S1035" s="16">
        <v>1</v>
      </c>
      <c r="T1035" s="13">
        <v>0</v>
      </c>
      <c r="U1035" s="14"/>
      <c r="V1035" s="11"/>
      <c r="W1035" s="10" t="s">
        <v>155</v>
      </c>
      <c r="X1035" s="29"/>
      <c r="AA1035" t="s">
        <v>331</v>
      </c>
      <c r="AB1035">
        <v>0</v>
      </c>
      <c r="AI1035" t="s">
        <v>155</v>
      </c>
      <c r="AQ1035" t="s">
        <v>155</v>
      </c>
      <c r="AR1035" t="s">
        <v>333</v>
      </c>
    </row>
    <row r="1036" spans="1:44" x14ac:dyDescent="0.35">
      <c r="A1036">
        <v>6</v>
      </c>
      <c r="B1036" s="26">
        <f t="shared" si="208"/>
        <v>46273.729166666657</v>
      </c>
      <c r="C1036" t="s">
        <v>48</v>
      </c>
      <c r="D1036">
        <v>5</v>
      </c>
      <c r="E1036" s="26">
        <f t="shared" si="209"/>
        <v>46273.833333333343</v>
      </c>
      <c r="F1036" s="26">
        <f t="shared" si="210"/>
        <v>46273.812500000007</v>
      </c>
      <c r="G1036">
        <f t="shared" si="211"/>
        <v>2</v>
      </c>
      <c r="H1036">
        <f t="shared" si="212"/>
        <v>7</v>
      </c>
      <c r="I1036" s="27">
        <f t="shared" si="213"/>
        <v>0</v>
      </c>
      <c r="J1036" s="28" t="str">
        <f t="shared" si="214"/>
        <v>NULL</v>
      </c>
      <c r="K1036" s="29" t="str">
        <f t="shared" si="215"/>
        <v>NULL</v>
      </c>
      <c r="L1036" s="26" t="str">
        <f t="shared" si="216"/>
        <v/>
      </c>
      <c r="M1036" t="str">
        <f t="shared" si="217"/>
        <v>UNKNOWN - NO RATE</v>
      </c>
      <c r="N1036" s="28" t="str">
        <f t="shared" si="218"/>
        <v>NULL</v>
      </c>
      <c r="O1036" t="str">
        <f t="shared" si="219"/>
        <v/>
      </c>
      <c r="P1036" t="str">
        <f t="shared" si="220"/>
        <v/>
      </c>
      <c r="Q1036" s="10" t="s">
        <v>155</v>
      </c>
      <c r="R1036" s="10"/>
      <c r="S1036" s="16">
        <v>0</v>
      </c>
      <c r="T1036" s="13"/>
      <c r="U1036" s="14"/>
      <c r="V1036" s="11"/>
      <c r="W1036" s="10" t="s">
        <v>155</v>
      </c>
      <c r="X1036" s="29"/>
      <c r="AA1036" t="s">
        <v>331</v>
      </c>
      <c r="AB1036">
        <v>0</v>
      </c>
      <c r="AI1036" t="s">
        <v>155</v>
      </c>
      <c r="AQ1036" t="s">
        <v>155</v>
      </c>
      <c r="AR1036" t="s">
        <v>333</v>
      </c>
    </row>
    <row r="1037" spans="1:44" x14ac:dyDescent="0.35">
      <c r="A1037">
        <v>6</v>
      </c>
      <c r="B1037" s="26">
        <f t="shared" si="208"/>
        <v>46273.729166666657</v>
      </c>
      <c r="C1037" t="s">
        <v>48</v>
      </c>
      <c r="D1037">
        <v>6</v>
      </c>
      <c r="E1037" s="26">
        <f t="shared" si="209"/>
        <v>46273.833333333343</v>
      </c>
      <c r="F1037" s="26">
        <f t="shared" si="210"/>
        <v>46273.812500000007</v>
      </c>
      <c r="G1037">
        <f t="shared" si="211"/>
        <v>0</v>
      </c>
      <c r="H1037">
        <f t="shared" si="212"/>
        <v>0</v>
      </c>
      <c r="I1037" s="27">
        <f t="shared" si="213"/>
        <v>0</v>
      </c>
      <c r="J1037" s="28" t="str">
        <f t="shared" si="214"/>
        <v>NULL</v>
      </c>
      <c r="K1037" s="29" t="str">
        <f t="shared" si="215"/>
        <v/>
      </c>
      <c r="L1037" s="26" t="str">
        <f t="shared" si="216"/>
        <v/>
      </c>
      <c r="M1037" t="str">
        <f t="shared" si="217"/>
        <v/>
      </c>
      <c r="N1037" s="28" t="str">
        <f t="shared" si="218"/>
        <v>NULL</v>
      </c>
      <c r="O1037" t="str">
        <f t="shared" si="219"/>
        <v/>
      </c>
      <c r="P1037" t="str">
        <f t="shared" si="220"/>
        <v/>
      </c>
      <c r="Q1037" s="10"/>
      <c r="R1037" s="10"/>
      <c r="S1037" s="16">
        <v>0</v>
      </c>
      <c r="T1037" s="13"/>
      <c r="U1037" s="14"/>
      <c r="V1037" s="11"/>
      <c r="W1037" s="10"/>
      <c r="X1037" s="29"/>
      <c r="AA1037" t="s">
        <v>331</v>
      </c>
      <c r="AB1037">
        <v>0</v>
      </c>
      <c r="AR1037" t="s">
        <v>333</v>
      </c>
    </row>
    <row r="1038" spans="1:44" x14ac:dyDescent="0.35">
      <c r="A1038">
        <v>6</v>
      </c>
      <c r="B1038" s="26">
        <f t="shared" si="208"/>
        <v>46273.729166666657</v>
      </c>
      <c r="C1038" t="s">
        <v>49</v>
      </c>
      <c r="D1038">
        <v>1</v>
      </c>
      <c r="E1038" s="26">
        <f t="shared" si="209"/>
        <v>46273.833333333343</v>
      </c>
      <c r="F1038" s="26">
        <f t="shared" si="210"/>
        <v>46273.812500000007</v>
      </c>
      <c r="G1038">
        <f t="shared" si="211"/>
        <v>0</v>
      </c>
      <c r="H1038">
        <f t="shared" si="212"/>
        <v>24</v>
      </c>
      <c r="I1038" s="27">
        <f t="shared" si="213"/>
        <v>4</v>
      </c>
      <c r="J1038" s="28">
        <f t="shared" si="214"/>
        <v>185.80017564007298</v>
      </c>
      <c r="K1038" s="29" t="str">
        <f t="shared" si="215"/>
        <v/>
      </c>
      <c r="L1038" s="26" t="str">
        <f t="shared" si="216"/>
        <v/>
      </c>
      <c r="M1038" t="str">
        <f t="shared" si="217"/>
        <v/>
      </c>
      <c r="N1038" s="28">
        <f t="shared" si="218"/>
        <v>46.450043910018245</v>
      </c>
      <c r="O1038" t="str">
        <f t="shared" si="219"/>
        <v/>
      </c>
      <c r="P1038" t="str">
        <f t="shared" si="220"/>
        <v/>
      </c>
      <c r="Q1038" s="10"/>
      <c r="R1038" s="10"/>
      <c r="S1038" s="16">
        <v>4</v>
      </c>
      <c r="T1038" s="13">
        <v>185.80017564007301</v>
      </c>
      <c r="U1038" s="14"/>
      <c r="V1038" s="11"/>
      <c r="W1038" s="10"/>
      <c r="X1038" s="29"/>
      <c r="Z1038" t="s">
        <v>336</v>
      </c>
      <c r="AA1038" t="s">
        <v>331</v>
      </c>
      <c r="AB1038">
        <v>5</v>
      </c>
      <c r="AC1038">
        <v>41.05263157894737</v>
      </c>
      <c r="AD1038">
        <v>548.57142857142856</v>
      </c>
      <c r="AL1038">
        <v>41.05263157894737</v>
      </c>
      <c r="AM1038">
        <v>548.57142857142856</v>
      </c>
      <c r="AR1038" t="s">
        <v>337</v>
      </c>
    </row>
    <row r="1039" spans="1:44" x14ac:dyDescent="0.35">
      <c r="A1039">
        <v>6</v>
      </c>
      <c r="B1039" s="26">
        <f t="shared" si="208"/>
        <v>46273.729166666657</v>
      </c>
      <c r="C1039" t="s">
        <v>49</v>
      </c>
      <c r="D1039">
        <v>2</v>
      </c>
      <c r="E1039" s="26">
        <f t="shared" si="209"/>
        <v>46273.833333333343</v>
      </c>
      <c r="F1039" s="26">
        <f t="shared" si="210"/>
        <v>46273.812500000007</v>
      </c>
      <c r="G1039">
        <f t="shared" si="211"/>
        <v>1</v>
      </c>
      <c r="H1039">
        <f t="shared" si="212"/>
        <v>10</v>
      </c>
      <c r="I1039" s="27">
        <f t="shared" si="213"/>
        <v>2</v>
      </c>
      <c r="J1039" s="28">
        <f t="shared" si="214"/>
        <v>10.718635809987818</v>
      </c>
      <c r="K1039" s="29">
        <f t="shared" si="215"/>
        <v>3.8873106060606066E-2</v>
      </c>
      <c r="L1039" s="26">
        <f t="shared" si="216"/>
        <v>46273.768039772716</v>
      </c>
      <c r="M1039" t="str">
        <f t="shared" si="217"/>
        <v>YES</v>
      </c>
      <c r="N1039" s="28">
        <f t="shared" si="218"/>
        <v>5.359317904993909</v>
      </c>
      <c r="O1039" t="str">
        <f t="shared" si="219"/>
        <v/>
      </c>
      <c r="P1039" t="str">
        <f t="shared" si="220"/>
        <v/>
      </c>
      <c r="Q1039" s="10" t="s">
        <v>151</v>
      </c>
      <c r="R1039" s="10"/>
      <c r="S1039" s="16">
        <v>2</v>
      </c>
      <c r="T1039" s="13">
        <v>10.71863580998782</v>
      </c>
      <c r="U1039" s="14">
        <v>3.8873106064814818E-2</v>
      </c>
      <c r="V1039" s="11">
        <v>46273.768039772724</v>
      </c>
      <c r="W1039" s="10" t="s">
        <v>151</v>
      </c>
      <c r="X1039" s="29">
        <v>0</v>
      </c>
      <c r="Z1039" t="s">
        <v>336</v>
      </c>
      <c r="AA1039" t="s">
        <v>331</v>
      </c>
      <c r="AB1039">
        <v>1</v>
      </c>
      <c r="AC1039">
        <v>10.71863580998782</v>
      </c>
      <c r="AD1039">
        <v>11.31913677290267</v>
      </c>
      <c r="AE1039" s="54">
        <v>3.6810816493055558E-2</v>
      </c>
      <c r="AF1039" s="54">
        <v>3.8873106064814818E-2</v>
      </c>
      <c r="AG1039" s="53">
        <v>46273.765977483163</v>
      </c>
      <c r="AH1039" s="53">
        <v>46273.768039772724</v>
      </c>
      <c r="AI1039" t="s">
        <v>151</v>
      </c>
      <c r="AL1039">
        <v>10.71863580998782</v>
      </c>
      <c r="AM1039">
        <v>11.31913677290267</v>
      </c>
      <c r="AN1039" s="54">
        <v>3.6810816493055558E-2</v>
      </c>
      <c r="AO1039" s="54">
        <v>3.8873106064814818E-2</v>
      </c>
      <c r="AP1039" s="53">
        <v>46273.768039772724</v>
      </c>
      <c r="AQ1039" t="s">
        <v>151</v>
      </c>
      <c r="AR1039" t="s">
        <v>338</v>
      </c>
    </row>
    <row r="1040" spans="1:44" x14ac:dyDescent="0.35">
      <c r="A1040">
        <v>6</v>
      </c>
      <c r="B1040" s="26">
        <f t="shared" si="208"/>
        <v>46273.729166666657</v>
      </c>
      <c r="C1040" t="s">
        <v>49</v>
      </c>
      <c r="D1040">
        <v>3</v>
      </c>
      <c r="E1040" s="26">
        <f t="shared" si="209"/>
        <v>46273.833333333343</v>
      </c>
      <c r="F1040" s="26">
        <f t="shared" si="210"/>
        <v>46273.812500000007</v>
      </c>
      <c r="G1040">
        <f t="shared" si="211"/>
        <v>4</v>
      </c>
      <c r="H1040">
        <f t="shared" si="212"/>
        <v>12</v>
      </c>
      <c r="I1040" s="27">
        <f t="shared" si="213"/>
        <v>1</v>
      </c>
      <c r="J1040" s="28">
        <f t="shared" si="214"/>
        <v>0</v>
      </c>
      <c r="K1040" s="29" t="str">
        <f t="shared" si="215"/>
        <v>NULL</v>
      </c>
      <c r="L1040" s="26" t="str">
        <f t="shared" si="216"/>
        <v/>
      </c>
      <c r="M1040" t="str">
        <f t="shared" si="217"/>
        <v>UNKNOWN - NO RATE</v>
      </c>
      <c r="N1040" s="28" t="str">
        <f t="shared" si="218"/>
        <v>NULL</v>
      </c>
      <c r="O1040" t="str">
        <f t="shared" si="219"/>
        <v/>
      </c>
      <c r="P1040" t="str">
        <f t="shared" si="220"/>
        <v/>
      </c>
      <c r="Q1040" s="10" t="s">
        <v>155</v>
      </c>
      <c r="R1040" s="10"/>
      <c r="S1040" s="16">
        <v>1</v>
      </c>
      <c r="T1040" s="13">
        <v>0</v>
      </c>
      <c r="U1040" s="14"/>
      <c r="V1040" s="11"/>
      <c r="W1040" s="10" t="s">
        <v>155</v>
      </c>
      <c r="X1040" s="29"/>
      <c r="AA1040" t="s">
        <v>331</v>
      </c>
      <c r="AB1040">
        <v>0</v>
      </c>
      <c r="AI1040" t="s">
        <v>155</v>
      </c>
      <c r="AQ1040" t="s">
        <v>155</v>
      </c>
      <c r="AR1040" t="s">
        <v>333</v>
      </c>
    </row>
    <row r="1041" spans="1:44" x14ac:dyDescent="0.35">
      <c r="A1041">
        <v>6</v>
      </c>
      <c r="B1041" s="26">
        <f t="shared" si="208"/>
        <v>46273.729166666657</v>
      </c>
      <c r="C1041" t="s">
        <v>49</v>
      </c>
      <c r="D1041">
        <v>4</v>
      </c>
      <c r="E1041" s="26">
        <f t="shared" si="209"/>
        <v>46273.833333333343</v>
      </c>
      <c r="F1041" s="26">
        <f t="shared" si="210"/>
        <v>46273.812500000007</v>
      </c>
      <c r="G1041">
        <f t="shared" si="211"/>
        <v>2</v>
      </c>
      <c r="H1041">
        <f t="shared" si="212"/>
        <v>16</v>
      </c>
      <c r="I1041" s="27">
        <f t="shared" si="213"/>
        <v>1</v>
      </c>
      <c r="J1041" s="28">
        <f t="shared" si="214"/>
        <v>0</v>
      </c>
      <c r="K1041" s="29" t="str">
        <f t="shared" si="215"/>
        <v>NULL</v>
      </c>
      <c r="L1041" s="26" t="str">
        <f t="shared" si="216"/>
        <v/>
      </c>
      <c r="M1041" t="str">
        <f t="shared" si="217"/>
        <v>UNKNOWN - NO RATE</v>
      </c>
      <c r="N1041" s="28" t="str">
        <f t="shared" si="218"/>
        <v>NULL</v>
      </c>
      <c r="O1041" t="str">
        <f t="shared" si="219"/>
        <v/>
      </c>
      <c r="P1041" t="str">
        <f t="shared" si="220"/>
        <v/>
      </c>
      <c r="Q1041" s="10" t="s">
        <v>155</v>
      </c>
      <c r="R1041" s="10"/>
      <c r="S1041" s="16">
        <v>1</v>
      </c>
      <c r="T1041" s="13">
        <v>0</v>
      </c>
      <c r="U1041" s="14"/>
      <c r="V1041" s="11"/>
      <c r="W1041" s="10" t="s">
        <v>155</v>
      </c>
      <c r="X1041" s="29"/>
      <c r="AA1041" t="s">
        <v>331</v>
      </c>
      <c r="AB1041">
        <v>0</v>
      </c>
      <c r="AI1041" t="s">
        <v>155</v>
      </c>
      <c r="AQ1041" t="s">
        <v>155</v>
      </c>
      <c r="AR1041" t="s">
        <v>333</v>
      </c>
    </row>
    <row r="1042" spans="1:44" x14ac:dyDescent="0.35">
      <c r="A1042">
        <v>6</v>
      </c>
      <c r="B1042" s="26">
        <f t="shared" si="208"/>
        <v>46273.729166666657</v>
      </c>
      <c r="C1042" t="s">
        <v>49</v>
      </c>
      <c r="D1042">
        <v>5</v>
      </c>
      <c r="E1042" s="26">
        <f t="shared" si="209"/>
        <v>46273.833333333343</v>
      </c>
      <c r="F1042" s="26">
        <f t="shared" si="210"/>
        <v>46273.812500000007</v>
      </c>
      <c r="G1042">
        <f t="shared" si="211"/>
        <v>2</v>
      </c>
      <c r="H1042">
        <f t="shared" si="212"/>
        <v>7</v>
      </c>
      <c r="I1042" s="27">
        <f t="shared" si="213"/>
        <v>0</v>
      </c>
      <c r="J1042" s="28" t="str">
        <f t="shared" si="214"/>
        <v>NULL</v>
      </c>
      <c r="K1042" s="29" t="str">
        <f t="shared" si="215"/>
        <v>NULL</v>
      </c>
      <c r="L1042" s="26" t="str">
        <f t="shared" si="216"/>
        <v/>
      </c>
      <c r="M1042" t="str">
        <f t="shared" si="217"/>
        <v>UNKNOWN - NO RATE</v>
      </c>
      <c r="N1042" s="28" t="str">
        <f t="shared" si="218"/>
        <v>NULL</v>
      </c>
      <c r="O1042" t="str">
        <f t="shared" si="219"/>
        <v/>
      </c>
      <c r="P1042" t="str">
        <f t="shared" si="220"/>
        <v/>
      </c>
      <c r="Q1042" s="10" t="s">
        <v>155</v>
      </c>
      <c r="R1042" s="10"/>
      <c r="S1042" s="16">
        <v>0</v>
      </c>
      <c r="T1042" s="13"/>
      <c r="U1042" s="14"/>
      <c r="V1042" s="11"/>
      <c r="W1042" s="10" t="s">
        <v>155</v>
      </c>
      <c r="X1042" s="29"/>
      <c r="AA1042" t="s">
        <v>331</v>
      </c>
      <c r="AB1042">
        <v>0</v>
      </c>
      <c r="AI1042" t="s">
        <v>155</v>
      </c>
      <c r="AQ1042" t="s">
        <v>155</v>
      </c>
      <c r="AR1042" t="s">
        <v>333</v>
      </c>
    </row>
    <row r="1043" spans="1:44" x14ac:dyDescent="0.35">
      <c r="A1043">
        <v>6</v>
      </c>
      <c r="B1043" s="26">
        <f t="shared" si="208"/>
        <v>46273.729166666657</v>
      </c>
      <c r="C1043" t="s">
        <v>49</v>
      </c>
      <c r="D1043">
        <v>6</v>
      </c>
      <c r="E1043" s="26">
        <f t="shared" si="209"/>
        <v>46273.833333333343</v>
      </c>
      <c r="F1043" s="26">
        <f t="shared" si="210"/>
        <v>46273.812500000007</v>
      </c>
      <c r="G1043">
        <f t="shared" si="211"/>
        <v>0</v>
      </c>
      <c r="H1043">
        <f t="shared" si="212"/>
        <v>0</v>
      </c>
      <c r="I1043" s="27">
        <f t="shared" si="213"/>
        <v>0</v>
      </c>
      <c r="J1043" s="28" t="str">
        <f t="shared" si="214"/>
        <v>NULL</v>
      </c>
      <c r="K1043" s="29" t="str">
        <f t="shared" si="215"/>
        <v/>
      </c>
      <c r="L1043" s="26" t="str">
        <f t="shared" si="216"/>
        <v/>
      </c>
      <c r="M1043" t="str">
        <f t="shared" si="217"/>
        <v/>
      </c>
      <c r="N1043" s="28" t="str">
        <f t="shared" si="218"/>
        <v>NULL</v>
      </c>
      <c r="O1043" t="str">
        <f t="shared" si="219"/>
        <v/>
      </c>
      <c r="P1043" t="str">
        <f t="shared" si="220"/>
        <v/>
      </c>
      <c r="Q1043" s="10"/>
      <c r="R1043" s="10"/>
      <c r="S1043" s="16">
        <v>0</v>
      </c>
      <c r="T1043" s="13"/>
      <c r="U1043" s="14"/>
      <c r="V1043" s="11"/>
      <c r="W1043" s="10"/>
      <c r="X1043" s="29"/>
      <c r="AA1043" t="s">
        <v>331</v>
      </c>
      <c r="AB1043">
        <v>0</v>
      </c>
      <c r="AR1043" t="s">
        <v>333</v>
      </c>
    </row>
    <row r="1044" spans="1:44" x14ac:dyDescent="0.35">
      <c r="A1044">
        <v>6</v>
      </c>
      <c r="B1044" s="26">
        <f t="shared" si="208"/>
        <v>46273.729166666657</v>
      </c>
      <c r="C1044" t="s">
        <v>50</v>
      </c>
      <c r="D1044">
        <v>1</v>
      </c>
      <c r="E1044" s="26">
        <f t="shared" si="209"/>
        <v>46273.833333333343</v>
      </c>
      <c r="F1044" s="26">
        <f t="shared" si="210"/>
        <v>46273.812500000007</v>
      </c>
      <c r="G1044">
        <f t="shared" si="211"/>
        <v>5</v>
      </c>
      <c r="H1044">
        <f t="shared" si="212"/>
        <v>24</v>
      </c>
      <c r="I1044" s="27">
        <f t="shared" si="213"/>
        <v>4</v>
      </c>
      <c r="J1044" s="28">
        <f t="shared" si="214"/>
        <v>185.80017564007298</v>
      </c>
      <c r="K1044" s="29">
        <f t="shared" si="215"/>
        <v>5.3821262361838269E-3</v>
      </c>
      <c r="L1044" s="26">
        <f t="shared" si="216"/>
        <v>46273.734548792891</v>
      </c>
      <c r="M1044" t="str">
        <f t="shared" si="217"/>
        <v>YES</v>
      </c>
      <c r="N1044" s="28">
        <f t="shared" si="218"/>
        <v>46.450043910018245</v>
      </c>
      <c r="O1044" t="str">
        <f t="shared" si="219"/>
        <v/>
      </c>
      <c r="P1044" t="str">
        <f t="shared" si="220"/>
        <v/>
      </c>
      <c r="Q1044" s="10" t="s">
        <v>151</v>
      </c>
      <c r="R1044" s="10"/>
      <c r="S1044" s="16">
        <v>4</v>
      </c>
      <c r="T1044" s="13">
        <v>185.80017564007301</v>
      </c>
      <c r="U1044" s="14">
        <v>5.3821262384259258E-3</v>
      </c>
      <c r="V1044" s="11">
        <v>46273.734548792891</v>
      </c>
      <c r="W1044" s="10" t="s">
        <v>151</v>
      </c>
      <c r="X1044" s="29">
        <v>0</v>
      </c>
      <c r="Z1044" t="s">
        <v>336</v>
      </c>
      <c r="AA1044" t="s">
        <v>331</v>
      </c>
      <c r="AB1044">
        <v>5</v>
      </c>
      <c r="AC1044">
        <v>41.05263157894737</v>
      </c>
      <c r="AD1044">
        <v>548.57142857142856</v>
      </c>
      <c r="AE1044" s="54">
        <v>1.8229166666666669E-3</v>
      </c>
      <c r="AF1044" s="54">
        <v>2.435897436342593E-2</v>
      </c>
      <c r="AG1044" s="53">
        <v>46273.730989583331</v>
      </c>
      <c r="AH1044" s="53">
        <v>46273.753525641026</v>
      </c>
      <c r="AI1044" t="s">
        <v>151</v>
      </c>
      <c r="AL1044">
        <v>41.05263157894737</v>
      </c>
      <c r="AM1044">
        <v>548.57142857142856</v>
      </c>
      <c r="AN1044" s="54">
        <v>1.8229166666666669E-3</v>
      </c>
      <c r="AO1044" s="54">
        <v>2.435897436342593E-2</v>
      </c>
      <c r="AP1044" s="53">
        <v>46273.753525641026</v>
      </c>
      <c r="AQ1044" t="s">
        <v>151</v>
      </c>
      <c r="AR1044" t="s">
        <v>337</v>
      </c>
    </row>
    <row r="1045" spans="1:44" x14ac:dyDescent="0.35">
      <c r="A1045">
        <v>6</v>
      </c>
      <c r="B1045" s="26">
        <f t="shared" si="208"/>
        <v>46273.729166666657</v>
      </c>
      <c r="C1045" t="s">
        <v>50</v>
      </c>
      <c r="D1045">
        <v>2</v>
      </c>
      <c r="E1045" s="26">
        <f t="shared" si="209"/>
        <v>46273.833333333343</v>
      </c>
      <c r="F1045" s="26">
        <f t="shared" si="210"/>
        <v>46273.812500000007</v>
      </c>
      <c r="G1045">
        <f t="shared" si="211"/>
        <v>1</v>
      </c>
      <c r="H1045">
        <f t="shared" si="212"/>
        <v>10</v>
      </c>
      <c r="I1045" s="27">
        <f t="shared" si="213"/>
        <v>2</v>
      </c>
      <c r="J1045" s="28">
        <f t="shared" si="214"/>
        <v>10.718635809987818</v>
      </c>
      <c r="K1045" s="29">
        <f t="shared" si="215"/>
        <v>3.8873106060606066E-2</v>
      </c>
      <c r="L1045" s="26">
        <f t="shared" si="216"/>
        <v>46273.768039772716</v>
      </c>
      <c r="M1045" t="str">
        <f t="shared" si="217"/>
        <v>YES</v>
      </c>
      <c r="N1045" s="28">
        <f t="shared" si="218"/>
        <v>5.359317904993909</v>
      </c>
      <c r="O1045" t="str">
        <f t="shared" si="219"/>
        <v/>
      </c>
      <c r="P1045" t="str">
        <f t="shared" si="220"/>
        <v/>
      </c>
      <c r="Q1045" s="10" t="s">
        <v>151</v>
      </c>
      <c r="R1045" s="10"/>
      <c r="S1045" s="16">
        <v>2</v>
      </c>
      <c r="T1045" s="13">
        <v>10.71863580998782</v>
      </c>
      <c r="U1045" s="14">
        <v>3.8873106064814818E-2</v>
      </c>
      <c r="V1045" s="11">
        <v>46273.768039772724</v>
      </c>
      <c r="W1045" s="10" t="s">
        <v>151</v>
      </c>
      <c r="X1045" s="29">
        <v>0</v>
      </c>
      <c r="Z1045" t="s">
        <v>336</v>
      </c>
      <c r="AA1045" t="s">
        <v>331</v>
      </c>
      <c r="AB1045">
        <v>1</v>
      </c>
      <c r="AC1045">
        <v>10.71863580998782</v>
      </c>
      <c r="AD1045">
        <v>11.31913677290267</v>
      </c>
      <c r="AE1045" s="54">
        <v>3.6810816493055558E-2</v>
      </c>
      <c r="AF1045" s="54">
        <v>3.8873106064814818E-2</v>
      </c>
      <c r="AG1045" s="53">
        <v>46273.765977483163</v>
      </c>
      <c r="AH1045" s="53">
        <v>46273.768039772724</v>
      </c>
      <c r="AI1045" t="s">
        <v>151</v>
      </c>
      <c r="AL1045">
        <v>10.71863580998782</v>
      </c>
      <c r="AM1045">
        <v>11.31913677290267</v>
      </c>
      <c r="AN1045" s="54">
        <v>3.6810816493055558E-2</v>
      </c>
      <c r="AO1045" s="54">
        <v>3.8873106064814818E-2</v>
      </c>
      <c r="AP1045" s="53">
        <v>46273.768039772724</v>
      </c>
      <c r="AQ1045" t="s">
        <v>151</v>
      </c>
      <c r="AR1045" t="s">
        <v>338</v>
      </c>
    </row>
    <row r="1046" spans="1:44" x14ac:dyDescent="0.35">
      <c r="A1046">
        <v>6</v>
      </c>
      <c r="B1046" s="26">
        <f t="shared" si="208"/>
        <v>46273.729166666657</v>
      </c>
      <c r="C1046" t="s">
        <v>50</v>
      </c>
      <c r="D1046">
        <v>3</v>
      </c>
      <c r="E1046" s="26">
        <f t="shared" si="209"/>
        <v>46273.833333333343</v>
      </c>
      <c r="F1046" s="26">
        <f t="shared" si="210"/>
        <v>46273.812500000007</v>
      </c>
      <c r="G1046">
        <f t="shared" si="211"/>
        <v>0</v>
      </c>
      <c r="H1046">
        <f t="shared" si="212"/>
        <v>12</v>
      </c>
      <c r="I1046" s="27">
        <f t="shared" si="213"/>
        <v>1</v>
      </c>
      <c r="J1046" s="28">
        <f t="shared" si="214"/>
        <v>0</v>
      </c>
      <c r="K1046" s="29" t="str">
        <f t="shared" si="215"/>
        <v/>
      </c>
      <c r="L1046" s="26" t="str">
        <f t="shared" si="216"/>
        <v/>
      </c>
      <c r="M1046" t="str">
        <f t="shared" si="217"/>
        <v/>
      </c>
      <c r="N1046" s="28" t="str">
        <f t="shared" si="218"/>
        <v>NULL</v>
      </c>
      <c r="O1046" t="str">
        <f t="shared" si="219"/>
        <v/>
      </c>
      <c r="P1046" t="str">
        <f t="shared" si="220"/>
        <v/>
      </c>
      <c r="Q1046" s="10"/>
      <c r="R1046" s="10"/>
      <c r="S1046" s="16">
        <v>1</v>
      </c>
      <c r="T1046" s="13">
        <v>0</v>
      </c>
      <c r="U1046" s="14"/>
      <c r="V1046" s="11"/>
      <c r="W1046" s="10"/>
      <c r="X1046" s="29"/>
      <c r="AA1046" t="s">
        <v>331</v>
      </c>
      <c r="AB1046">
        <v>0</v>
      </c>
      <c r="AR1046" t="s">
        <v>333</v>
      </c>
    </row>
    <row r="1047" spans="1:44" x14ac:dyDescent="0.35">
      <c r="A1047">
        <v>6</v>
      </c>
      <c r="B1047" s="26">
        <f t="shared" si="208"/>
        <v>46273.729166666657</v>
      </c>
      <c r="C1047" t="s">
        <v>50</v>
      </c>
      <c r="D1047">
        <v>4</v>
      </c>
      <c r="E1047" s="26">
        <f t="shared" si="209"/>
        <v>46273.833333333343</v>
      </c>
      <c r="F1047" s="26">
        <f t="shared" si="210"/>
        <v>46273.812500000007</v>
      </c>
      <c r="G1047">
        <f t="shared" si="211"/>
        <v>2</v>
      </c>
      <c r="H1047">
        <f t="shared" si="212"/>
        <v>16</v>
      </c>
      <c r="I1047" s="27">
        <f t="shared" si="213"/>
        <v>1</v>
      </c>
      <c r="J1047" s="28">
        <f t="shared" si="214"/>
        <v>0</v>
      </c>
      <c r="K1047" s="29" t="str">
        <f t="shared" si="215"/>
        <v>NULL</v>
      </c>
      <c r="L1047" s="26" t="str">
        <f t="shared" si="216"/>
        <v/>
      </c>
      <c r="M1047" t="str">
        <f t="shared" si="217"/>
        <v>UNKNOWN - NO RATE</v>
      </c>
      <c r="N1047" s="28" t="str">
        <f t="shared" si="218"/>
        <v>NULL</v>
      </c>
      <c r="O1047" t="str">
        <f t="shared" si="219"/>
        <v/>
      </c>
      <c r="P1047" t="str">
        <f t="shared" si="220"/>
        <v/>
      </c>
      <c r="Q1047" s="10" t="s">
        <v>155</v>
      </c>
      <c r="R1047" s="10"/>
      <c r="S1047" s="16">
        <v>1</v>
      </c>
      <c r="T1047" s="13">
        <v>0</v>
      </c>
      <c r="U1047" s="14"/>
      <c r="V1047" s="11"/>
      <c r="W1047" s="10" t="s">
        <v>155</v>
      </c>
      <c r="X1047" s="29"/>
      <c r="AA1047" t="s">
        <v>331</v>
      </c>
      <c r="AB1047">
        <v>0</v>
      </c>
      <c r="AI1047" t="s">
        <v>155</v>
      </c>
      <c r="AQ1047" t="s">
        <v>155</v>
      </c>
      <c r="AR1047" t="s">
        <v>333</v>
      </c>
    </row>
    <row r="1048" spans="1:44" x14ac:dyDescent="0.35">
      <c r="A1048">
        <v>6</v>
      </c>
      <c r="B1048" s="26">
        <f t="shared" si="208"/>
        <v>46273.729166666657</v>
      </c>
      <c r="C1048" t="s">
        <v>50</v>
      </c>
      <c r="D1048">
        <v>5</v>
      </c>
      <c r="E1048" s="26">
        <f t="shared" si="209"/>
        <v>46273.833333333343</v>
      </c>
      <c r="F1048" s="26">
        <f t="shared" si="210"/>
        <v>46273.812500000007</v>
      </c>
      <c r="G1048">
        <f t="shared" si="211"/>
        <v>1</v>
      </c>
      <c r="H1048">
        <f t="shared" si="212"/>
        <v>7</v>
      </c>
      <c r="I1048" s="27">
        <f t="shared" si="213"/>
        <v>0</v>
      </c>
      <c r="J1048" s="28" t="str">
        <f t="shared" si="214"/>
        <v>NULL</v>
      </c>
      <c r="K1048" s="29" t="str">
        <f t="shared" si="215"/>
        <v>NULL</v>
      </c>
      <c r="L1048" s="26" t="str">
        <f t="shared" si="216"/>
        <v/>
      </c>
      <c r="M1048" t="str">
        <f t="shared" si="217"/>
        <v>UNKNOWN - NO RATE</v>
      </c>
      <c r="N1048" s="28" t="str">
        <f t="shared" si="218"/>
        <v>NULL</v>
      </c>
      <c r="O1048" t="str">
        <f t="shared" si="219"/>
        <v/>
      </c>
      <c r="P1048" t="str">
        <f t="shared" si="220"/>
        <v/>
      </c>
      <c r="Q1048" s="10" t="s">
        <v>155</v>
      </c>
      <c r="R1048" s="10"/>
      <c r="S1048" s="16">
        <v>0</v>
      </c>
      <c r="T1048" s="13"/>
      <c r="U1048" s="14"/>
      <c r="V1048" s="11"/>
      <c r="W1048" s="10" t="s">
        <v>155</v>
      </c>
      <c r="X1048" s="29"/>
      <c r="AA1048" t="s">
        <v>331</v>
      </c>
      <c r="AB1048">
        <v>0</v>
      </c>
      <c r="AI1048" t="s">
        <v>155</v>
      </c>
      <c r="AQ1048" t="s">
        <v>155</v>
      </c>
      <c r="AR1048" t="s">
        <v>333</v>
      </c>
    </row>
    <row r="1049" spans="1:44" x14ac:dyDescent="0.35">
      <c r="A1049">
        <v>6</v>
      </c>
      <c r="B1049" s="26">
        <f t="shared" si="208"/>
        <v>46273.729166666657</v>
      </c>
      <c r="C1049" t="s">
        <v>50</v>
      </c>
      <c r="D1049">
        <v>6</v>
      </c>
      <c r="E1049" s="26">
        <f t="shared" si="209"/>
        <v>46273.833333333343</v>
      </c>
      <c r="F1049" s="26">
        <f t="shared" si="210"/>
        <v>46273.812500000007</v>
      </c>
      <c r="G1049">
        <f t="shared" si="211"/>
        <v>0</v>
      </c>
      <c r="H1049">
        <f t="shared" si="212"/>
        <v>0</v>
      </c>
      <c r="I1049" s="27">
        <f t="shared" si="213"/>
        <v>0</v>
      </c>
      <c r="J1049" s="28" t="str">
        <f t="shared" si="214"/>
        <v>NULL</v>
      </c>
      <c r="K1049" s="29" t="str">
        <f t="shared" si="215"/>
        <v/>
      </c>
      <c r="L1049" s="26" t="str">
        <f t="shared" si="216"/>
        <v/>
      </c>
      <c r="M1049" t="str">
        <f t="shared" si="217"/>
        <v/>
      </c>
      <c r="N1049" s="28" t="str">
        <f t="shared" si="218"/>
        <v>NULL</v>
      </c>
      <c r="O1049" t="str">
        <f t="shared" si="219"/>
        <v/>
      </c>
      <c r="P1049" t="str">
        <f t="shared" si="220"/>
        <v/>
      </c>
      <c r="Q1049" s="10"/>
      <c r="R1049" s="10"/>
      <c r="S1049" s="16">
        <v>0</v>
      </c>
      <c r="T1049" s="13"/>
      <c r="U1049" s="14"/>
      <c r="V1049" s="11"/>
      <c r="W1049" s="10"/>
      <c r="X1049" s="29"/>
      <c r="AA1049" t="s">
        <v>331</v>
      </c>
      <c r="AB1049">
        <v>0</v>
      </c>
      <c r="AR1049" t="s">
        <v>333</v>
      </c>
    </row>
    <row r="1050" spans="1:44" x14ac:dyDescent="0.35">
      <c r="A1050">
        <v>6</v>
      </c>
      <c r="B1050" s="26">
        <f t="shared" si="208"/>
        <v>46273.729166666657</v>
      </c>
      <c r="C1050" t="s">
        <v>51</v>
      </c>
      <c r="D1050">
        <v>1</v>
      </c>
      <c r="E1050" s="26">
        <f t="shared" si="209"/>
        <v>46273.833333333343</v>
      </c>
      <c r="F1050" s="26">
        <f t="shared" si="210"/>
        <v>46273.812500000007</v>
      </c>
      <c r="G1050">
        <f t="shared" si="211"/>
        <v>0</v>
      </c>
      <c r="H1050">
        <f t="shared" si="212"/>
        <v>24</v>
      </c>
      <c r="I1050" s="27">
        <f t="shared" si="213"/>
        <v>4</v>
      </c>
      <c r="J1050" s="28">
        <f t="shared" si="214"/>
        <v>185.80017564007298</v>
      </c>
      <c r="K1050" s="29" t="str">
        <f t="shared" si="215"/>
        <v/>
      </c>
      <c r="L1050" s="26" t="str">
        <f t="shared" si="216"/>
        <v/>
      </c>
      <c r="M1050" t="str">
        <f t="shared" si="217"/>
        <v/>
      </c>
      <c r="N1050" s="28">
        <f t="shared" si="218"/>
        <v>46.450043910018245</v>
      </c>
      <c r="O1050" t="str">
        <f t="shared" si="219"/>
        <v/>
      </c>
      <c r="P1050" t="str">
        <f t="shared" si="220"/>
        <v/>
      </c>
      <c r="Q1050" s="10"/>
      <c r="R1050" s="10"/>
      <c r="S1050" s="16">
        <v>4</v>
      </c>
      <c r="T1050" s="13">
        <v>185.80017564007301</v>
      </c>
      <c r="U1050" s="14"/>
      <c r="V1050" s="11"/>
      <c r="W1050" s="10"/>
      <c r="X1050" s="29"/>
      <c r="Z1050" t="s">
        <v>336</v>
      </c>
      <c r="AA1050" t="s">
        <v>331</v>
      </c>
      <c r="AB1050">
        <v>5</v>
      </c>
      <c r="AC1050">
        <v>41.05263157894737</v>
      </c>
      <c r="AD1050">
        <v>548.57142857142856</v>
      </c>
      <c r="AL1050">
        <v>41.05263157894737</v>
      </c>
      <c r="AM1050">
        <v>548.57142857142856</v>
      </c>
      <c r="AR1050" t="s">
        <v>337</v>
      </c>
    </row>
    <row r="1051" spans="1:44" x14ac:dyDescent="0.35">
      <c r="A1051">
        <v>6</v>
      </c>
      <c r="B1051" s="26">
        <f t="shared" si="208"/>
        <v>46273.729166666657</v>
      </c>
      <c r="C1051" t="s">
        <v>51</v>
      </c>
      <c r="D1051">
        <v>2</v>
      </c>
      <c r="E1051" s="26">
        <f t="shared" si="209"/>
        <v>46273.833333333343</v>
      </c>
      <c r="F1051" s="26">
        <f t="shared" si="210"/>
        <v>46273.812500000007</v>
      </c>
      <c r="G1051">
        <f t="shared" si="211"/>
        <v>1</v>
      </c>
      <c r="H1051">
        <f t="shared" si="212"/>
        <v>10</v>
      </c>
      <c r="I1051" s="27">
        <f t="shared" si="213"/>
        <v>2</v>
      </c>
      <c r="J1051" s="28">
        <f t="shared" si="214"/>
        <v>10.718635809987818</v>
      </c>
      <c r="K1051" s="29">
        <f t="shared" si="215"/>
        <v>3.8873106060606066E-2</v>
      </c>
      <c r="L1051" s="26">
        <f t="shared" si="216"/>
        <v>46273.768039772716</v>
      </c>
      <c r="M1051" t="str">
        <f t="shared" si="217"/>
        <v>YES</v>
      </c>
      <c r="N1051" s="28">
        <f t="shared" si="218"/>
        <v>5.359317904993909</v>
      </c>
      <c r="O1051" t="str">
        <f t="shared" si="219"/>
        <v/>
      </c>
      <c r="P1051" t="str">
        <f t="shared" si="220"/>
        <v/>
      </c>
      <c r="Q1051" s="10" t="s">
        <v>151</v>
      </c>
      <c r="R1051" s="10"/>
      <c r="S1051" s="16">
        <v>2</v>
      </c>
      <c r="T1051" s="13">
        <v>10.71863580998782</v>
      </c>
      <c r="U1051" s="14">
        <v>3.8873106064814818E-2</v>
      </c>
      <c r="V1051" s="11">
        <v>46273.768039772724</v>
      </c>
      <c r="W1051" s="10" t="s">
        <v>151</v>
      </c>
      <c r="X1051" s="29">
        <v>0</v>
      </c>
      <c r="Z1051" t="s">
        <v>336</v>
      </c>
      <c r="AA1051" t="s">
        <v>331</v>
      </c>
      <c r="AB1051">
        <v>1</v>
      </c>
      <c r="AC1051">
        <v>10.71863580998782</v>
      </c>
      <c r="AD1051">
        <v>11.31913677290267</v>
      </c>
      <c r="AE1051" s="54">
        <v>3.6810816493055558E-2</v>
      </c>
      <c r="AF1051" s="54">
        <v>3.8873106064814818E-2</v>
      </c>
      <c r="AG1051" s="53">
        <v>46273.765977483163</v>
      </c>
      <c r="AH1051" s="53">
        <v>46273.768039772724</v>
      </c>
      <c r="AI1051" t="s">
        <v>151</v>
      </c>
      <c r="AL1051">
        <v>10.71863580998782</v>
      </c>
      <c r="AM1051">
        <v>11.31913677290267</v>
      </c>
      <c r="AN1051" s="54">
        <v>3.6810816493055558E-2</v>
      </c>
      <c r="AO1051" s="54">
        <v>3.8873106064814818E-2</v>
      </c>
      <c r="AP1051" s="53">
        <v>46273.768039772724</v>
      </c>
      <c r="AQ1051" t="s">
        <v>151</v>
      </c>
      <c r="AR1051" t="s">
        <v>338</v>
      </c>
    </row>
    <row r="1052" spans="1:44" x14ac:dyDescent="0.35">
      <c r="A1052">
        <v>6</v>
      </c>
      <c r="B1052" s="26">
        <f t="shared" si="208"/>
        <v>46273.729166666657</v>
      </c>
      <c r="C1052" t="s">
        <v>51</v>
      </c>
      <c r="D1052">
        <v>3</v>
      </c>
      <c r="E1052" s="26">
        <f t="shared" si="209"/>
        <v>46273.833333333343</v>
      </c>
      <c r="F1052" s="26">
        <f t="shared" si="210"/>
        <v>46273.812500000007</v>
      </c>
      <c r="G1052">
        <f t="shared" si="211"/>
        <v>6</v>
      </c>
      <c r="H1052">
        <f t="shared" si="212"/>
        <v>12</v>
      </c>
      <c r="I1052" s="27">
        <f t="shared" si="213"/>
        <v>1</v>
      </c>
      <c r="J1052" s="28">
        <f t="shared" si="214"/>
        <v>0</v>
      </c>
      <c r="K1052" s="29" t="str">
        <f t="shared" si="215"/>
        <v>NULL</v>
      </c>
      <c r="L1052" s="26" t="str">
        <f t="shared" si="216"/>
        <v/>
      </c>
      <c r="M1052" t="str">
        <f t="shared" si="217"/>
        <v>UNKNOWN - NO RATE</v>
      </c>
      <c r="N1052" s="28" t="str">
        <f t="shared" si="218"/>
        <v>NULL</v>
      </c>
      <c r="O1052" t="str">
        <f t="shared" si="219"/>
        <v/>
      </c>
      <c r="P1052" t="str">
        <f t="shared" si="220"/>
        <v/>
      </c>
      <c r="Q1052" s="10" t="s">
        <v>155</v>
      </c>
      <c r="R1052" s="10"/>
      <c r="S1052" s="16">
        <v>1</v>
      </c>
      <c r="T1052" s="13">
        <v>0</v>
      </c>
      <c r="U1052" s="14"/>
      <c r="V1052" s="11"/>
      <c r="W1052" s="10" t="s">
        <v>155</v>
      </c>
      <c r="X1052" s="29"/>
      <c r="AA1052" t="s">
        <v>331</v>
      </c>
      <c r="AB1052">
        <v>0</v>
      </c>
      <c r="AI1052" t="s">
        <v>155</v>
      </c>
      <c r="AQ1052" t="s">
        <v>155</v>
      </c>
      <c r="AR1052" t="s">
        <v>333</v>
      </c>
    </row>
    <row r="1053" spans="1:44" x14ac:dyDescent="0.35">
      <c r="A1053">
        <v>6</v>
      </c>
      <c r="B1053" s="26">
        <f t="shared" si="208"/>
        <v>46273.729166666657</v>
      </c>
      <c r="C1053" t="s">
        <v>51</v>
      </c>
      <c r="D1053">
        <v>4</v>
      </c>
      <c r="E1053" s="26">
        <f t="shared" si="209"/>
        <v>46273.833333333343</v>
      </c>
      <c r="F1053" s="26">
        <f t="shared" si="210"/>
        <v>46273.812500000007</v>
      </c>
      <c r="G1053">
        <f t="shared" si="211"/>
        <v>0</v>
      </c>
      <c r="H1053">
        <f t="shared" si="212"/>
        <v>16</v>
      </c>
      <c r="I1053" s="27">
        <f t="shared" si="213"/>
        <v>1</v>
      </c>
      <c r="J1053" s="28">
        <f t="shared" si="214"/>
        <v>0</v>
      </c>
      <c r="K1053" s="29" t="str">
        <f t="shared" si="215"/>
        <v/>
      </c>
      <c r="L1053" s="26" t="str">
        <f t="shared" si="216"/>
        <v/>
      </c>
      <c r="M1053" t="str">
        <f t="shared" si="217"/>
        <v/>
      </c>
      <c r="N1053" s="28" t="str">
        <f t="shared" si="218"/>
        <v>NULL</v>
      </c>
      <c r="O1053" t="str">
        <f t="shared" si="219"/>
        <v/>
      </c>
      <c r="P1053" t="str">
        <f t="shared" si="220"/>
        <v/>
      </c>
      <c r="Q1053" s="10"/>
      <c r="R1053" s="10"/>
      <c r="S1053" s="16">
        <v>1</v>
      </c>
      <c r="T1053" s="13">
        <v>0</v>
      </c>
      <c r="U1053" s="14"/>
      <c r="V1053" s="11"/>
      <c r="W1053" s="10"/>
      <c r="X1053" s="29"/>
      <c r="AA1053" t="s">
        <v>331</v>
      </c>
      <c r="AB1053">
        <v>0</v>
      </c>
      <c r="AR1053" t="s">
        <v>333</v>
      </c>
    </row>
    <row r="1054" spans="1:44" x14ac:dyDescent="0.35">
      <c r="A1054">
        <v>6</v>
      </c>
      <c r="B1054" s="26">
        <f t="shared" si="208"/>
        <v>46273.729166666657</v>
      </c>
      <c r="C1054" t="s">
        <v>51</v>
      </c>
      <c r="D1054">
        <v>5</v>
      </c>
      <c r="E1054" s="26">
        <f t="shared" si="209"/>
        <v>46273.833333333343</v>
      </c>
      <c r="F1054" s="26">
        <f t="shared" si="210"/>
        <v>46273.812500000007</v>
      </c>
      <c r="G1054">
        <f t="shared" si="211"/>
        <v>0</v>
      </c>
      <c r="H1054">
        <f t="shared" si="212"/>
        <v>7</v>
      </c>
      <c r="I1054" s="27">
        <f t="shared" si="213"/>
        <v>0</v>
      </c>
      <c r="J1054" s="28" t="str">
        <f t="shared" si="214"/>
        <v>NULL</v>
      </c>
      <c r="K1054" s="29" t="str">
        <f t="shared" si="215"/>
        <v/>
      </c>
      <c r="L1054" s="26" t="str">
        <f t="shared" si="216"/>
        <v/>
      </c>
      <c r="M1054" t="str">
        <f t="shared" si="217"/>
        <v/>
      </c>
      <c r="N1054" s="28" t="str">
        <f t="shared" si="218"/>
        <v>NULL</v>
      </c>
      <c r="O1054" t="str">
        <f t="shared" si="219"/>
        <v/>
      </c>
      <c r="P1054" t="str">
        <f t="shared" si="220"/>
        <v/>
      </c>
      <c r="Q1054" s="10"/>
      <c r="R1054" s="10"/>
      <c r="S1054" s="16">
        <v>0</v>
      </c>
      <c r="T1054" s="13"/>
      <c r="U1054" s="14"/>
      <c r="V1054" s="11"/>
      <c r="W1054" s="10"/>
      <c r="X1054" s="29"/>
      <c r="AA1054" t="s">
        <v>331</v>
      </c>
      <c r="AB1054">
        <v>0</v>
      </c>
      <c r="AR1054" t="s">
        <v>333</v>
      </c>
    </row>
    <row r="1055" spans="1:44" x14ac:dyDescent="0.35">
      <c r="A1055">
        <v>6</v>
      </c>
      <c r="B1055" s="26">
        <f t="shared" si="208"/>
        <v>46273.729166666657</v>
      </c>
      <c r="C1055" t="s">
        <v>51</v>
      </c>
      <c r="D1055">
        <v>6</v>
      </c>
      <c r="E1055" s="26">
        <f t="shared" si="209"/>
        <v>46273.833333333343</v>
      </c>
      <c r="F1055" s="26">
        <f t="shared" si="210"/>
        <v>46273.812500000007</v>
      </c>
      <c r="G1055">
        <f t="shared" si="211"/>
        <v>0</v>
      </c>
      <c r="H1055">
        <f t="shared" si="212"/>
        <v>0</v>
      </c>
      <c r="I1055" s="27">
        <f t="shared" si="213"/>
        <v>0</v>
      </c>
      <c r="J1055" s="28" t="str">
        <f t="shared" si="214"/>
        <v>NULL</v>
      </c>
      <c r="K1055" s="29" t="str">
        <f t="shared" si="215"/>
        <v/>
      </c>
      <c r="L1055" s="26" t="str">
        <f t="shared" si="216"/>
        <v/>
      </c>
      <c r="M1055" t="str">
        <f t="shared" si="217"/>
        <v/>
      </c>
      <c r="N1055" s="28" t="str">
        <f t="shared" si="218"/>
        <v>NULL</v>
      </c>
      <c r="O1055" t="str">
        <f t="shared" si="219"/>
        <v/>
      </c>
      <c r="P1055" t="str">
        <f t="shared" si="220"/>
        <v/>
      </c>
      <c r="Q1055" s="10"/>
      <c r="R1055" s="10"/>
      <c r="S1055" s="16">
        <v>0</v>
      </c>
      <c r="T1055" s="13"/>
      <c r="U1055" s="14"/>
      <c r="V1055" s="11"/>
      <c r="W1055" s="10"/>
      <c r="X1055" s="29"/>
      <c r="AA1055" t="s">
        <v>331</v>
      </c>
      <c r="AB1055">
        <v>0</v>
      </c>
      <c r="AR1055" t="s">
        <v>333</v>
      </c>
    </row>
    <row r="1056" spans="1:44" x14ac:dyDescent="0.35">
      <c r="A1056">
        <v>6</v>
      </c>
      <c r="B1056" s="26">
        <f t="shared" si="208"/>
        <v>46273.729166666657</v>
      </c>
      <c r="C1056" t="s">
        <v>52</v>
      </c>
      <c r="D1056">
        <v>1</v>
      </c>
      <c r="E1056" s="26">
        <f t="shared" si="209"/>
        <v>46273.84375</v>
      </c>
      <c r="F1056" s="26">
        <f t="shared" si="210"/>
        <v>46273.822916666664</v>
      </c>
      <c r="G1056">
        <f t="shared" si="211"/>
        <v>0</v>
      </c>
      <c r="H1056">
        <f t="shared" si="212"/>
        <v>26</v>
      </c>
      <c r="I1056" s="27">
        <f t="shared" si="213"/>
        <v>4</v>
      </c>
      <c r="J1056" s="28">
        <f t="shared" si="214"/>
        <v>185.80017564007298</v>
      </c>
      <c r="K1056" s="29" t="str">
        <f t="shared" si="215"/>
        <v/>
      </c>
      <c r="L1056" s="26" t="str">
        <f t="shared" si="216"/>
        <v/>
      </c>
      <c r="M1056" t="str">
        <f t="shared" si="217"/>
        <v/>
      </c>
      <c r="N1056" s="28">
        <f t="shared" si="218"/>
        <v>46.450043910018245</v>
      </c>
      <c r="O1056" t="str">
        <f t="shared" si="219"/>
        <v/>
      </c>
      <c r="P1056" t="str">
        <f t="shared" si="220"/>
        <v/>
      </c>
      <c r="Q1056" s="10"/>
      <c r="R1056" s="10"/>
      <c r="S1056" s="16">
        <v>4</v>
      </c>
      <c r="T1056" s="13">
        <v>185.80017564007301</v>
      </c>
      <c r="U1056" s="14"/>
      <c r="V1056" s="11"/>
      <c r="W1056" s="10"/>
      <c r="X1056" s="29"/>
      <c r="Z1056" t="s">
        <v>336</v>
      </c>
      <c r="AA1056" t="s">
        <v>331</v>
      </c>
      <c r="AB1056">
        <v>5</v>
      </c>
      <c r="AC1056">
        <v>41.05263157894737</v>
      </c>
      <c r="AD1056">
        <v>548.57142857142856</v>
      </c>
      <c r="AL1056">
        <v>41.05263157894737</v>
      </c>
      <c r="AM1056">
        <v>548.57142857142856</v>
      </c>
      <c r="AR1056" t="s">
        <v>337</v>
      </c>
    </row>
    <row r="1057" spans="1:44" x14ac:dyDescent="0.35">
      <c r="A1057">
        <v>6</v>
      </c>
      <c r="B1057" s="26">
        <f t="shared" si="208"/>
        <v>46273.729166666657</v>
      </c>
      <c r="C1057" t="s">
        <v>52</v>
      </c>
      <c r="D1057">
        <v>2</v>
      </c>
      <c r="E1057" s="26">
        <f t="shared" si="209"/>
        <v>46273.84375</v>
      </c>
      <c r="F1057" s="26">
        <f t="shared" si="210"/>
        <v>46273.822916666664</v>
      </c>
      <c r="G1057">
        <f t="shared" si="211"/>
        <v>1</v>
      </c>
      <c r="H1057">
        <f t="shared" si="212"/>
        <v>16</v>
      </c>
      <c r="I1057" s="27">
        <f t="shared" si="213"/>
        <v>2</v>
      </c>
      <c r="J1057" s="28">
        <f t="shared" si="214"/>
        <v>10.718635809987818</v>
      </c>
      <c r="K1057" s="29">
        <f t="shared" si="215"/>
        <v>6.2196969696969702E-2</v>
      </c>
      <c r="L1057" s="26">
        <f t="shared" si="216"/>
        <v>46273.791363636352</v>
      </c>
      <c r="M1057" t="str">
        <f t="shared" si="217"/>
        <v>YES</v>
      </c>
      <c r="N1057" s="28">
        <f t="shared" si="218"/>
        <v>5.359317904993909</v>
      </c>
      <c r="O1057" t="str">
        <f t="shared" si="219"/>
        <v/>
      </c>
      <c r="P1057" t="str">
        <f t="shared" si="220"/>
        <v/>
      </c>
      <c r="Q1057" s="10" t="s">
        <v>151</v>
      </c>
      <c r="R1057" s="10"/>
      <c r="S1057" s="16">
        <v>2</v>
      </c>
      <c r="T1057" s="13">
        <v>10.71863580998782</v>
      </c>
      <c r="U1057" s="14">
        <v>6.2196969699074067E-2</v>
      </c>
      <c r="V1057" s="11">
        <v>46273.791363636352</v>
      </c>
      <c r="W1057" s="10" t="s">
        <v>151</v>
      </c>
      <c r="X1057" s="29">
        <v>0</v>
      </c>
      <c r="Z1057" t="s">
        <v>336</v>
      </c>
      <c r="AA1057" t="s">
        <v>331</v>
      </c>
      <c r="AB1057">
        <v>1</v>
      </c>
      <c r="AC1057">
        <v>10.71863580998782</v>
      </c>
      <c r="AD1057">
        <v>11.31913677290267</v>
      </c>
      <c r="AE1057" s="54">
        <v>5.8897306400462958E-2</v>
      </c>
      <c r="AF1057" s="54">
        <v>6.2196969699074067E-2</v>
      </c>
      <c r="AG1057" s="53">
        <v>46273.788063973057</v>
      </c>
      <c r="AH1057" s="53">
        <v>46273.791363636352</v>
      </c>
      <c r="AI1057" t="s">
        <v>151</v>
      </c>
      <c r="AL1057">
        <v>10.71863580998782</v>
      </c>
      <c r="AM1057">
        <v>11.31913677290267</v>
      </c>
      <c r="AN1057" s="54">
        <v>5.8897306400462958E-2</v>
      </c>
      <c r="AO1057" s="54">
        <v>6.2196969699074067E-2</v>
      </c>
      <c r="AP1057" s="53">
        <v>46273.791363636352</v>
      </c>
      <c r="AQ1057" t="s">
        <v>151</v>
      </c>
      <c r="AR1057" t="s">
        <v>338</v>
      </c>
    </row>
    <row r="1058" spans="1:44" x14ac:dyDescent="0.35">
      <c r="A1058">
        <v>6</v>
      </c>
      <c r="B1058" s="26">
        <f t="shared" si="208"/>
        <v>46273.729166666657</v>
      </c>
      <c r="C1058" t="s">
        <v>52</v>
      </c>
      <c r="D1058">
        <v>3</v>
      </c>
      <c r="E1058" s="26">
        <f t="shared" si="209"/>
        <v>46273.84375</v>
      </c>
      <c r="F1058" s="26">
        <f t="shared" si="210"/>
        <v>46273.822916666664</v>
      </c>
      <c r="G1058">
        <f t="shared" si="211"/>
        <v>7</v>
      </c>
      <c r="H1058">
        <f t="shared" si="212"/>
        <v>30</v>
      </c>
      <c r="I1058" s="27">
        <f t="shared" si="213"/>
        <v>1</v>
      </c>
      <c r="J1058" s="28">
        <f t="shared" si="214"/>
        <v>0</v>
      </c>
      <c r="K1058" s="29" t="str">
        <f t="shared" si="215"/>
        <v>NULL</v>
      </c>
      <c r="L1058" s="26" t="str">
        <f t="shared" si="216"/>
        <v/>
      </c>
      <c r="M1058" t="str">
        <f t="shared" si="217"/>
        <v>UNKNOWN - NO RATE</v>
      </c>
      <c r="N1058" s="28" t="str">
        <f t="shared" si="218"/>
        <v>NULL</v>
      </c>
      <c r="O1058" t="str">
        <f t="shared" si="219"/>
        <v/>
      </c>
      <c r="P1058" t="str">
        <f t="shared" si="220"/>
        <v/>
      </c>
      <c r="Q1058" s="10" t="s">
        <v>155</v>
      </c>
      <c r="R1058" s="10"/>
      <c r="S1058" s="16">
        <v>1</v>
      </c>
      <c r="T1058" s="13">
        <v>0</v>
      </c>
      <c r="U1058" s="14"/>
      <c r="V1058" s="11"/>
      <c r="W1058" s="10" t="s">
        <v>155</v>
      </c>
      <c r="X1058" s="29"/>
      <c r="AA1058" t="s">
        <v>331</v>
      </c>
      <c r="AB1058">
        <v>0</v>
      </c>
      <c r="AI1058" t="s">
        <v>155</v>
      </c>
      <c r="AQ1058" t="s">
        <v>155</v>
      </c>
      <c r="AR1058" t="s">
        <v>333</v>
      </c>
    </row>
    <row r="1059" spans="1:44" x14ac:dyDescent="0.35">
      <c r="A1059">
        <v>6</v>
      </c>
      <c r="B1059" s="26">
        <f t="shared" si="208"/>
        <v>46273.729166666657</v>
      </c>
      <c r="C1059" t="s">
        <v>52</v>
      </c>
      <c r="D1059">
        <v>4</v>
      </c>
      <c r="E1059" s="26">
        <f t="shared" si="209"/>
        <v>46273.84375</v>
      </c>
      <c r="F1059" s="26">
        <f t="shared" si="210"/>
        <v>46273.822916666664</v>
      </c>
      <c r="G1059">
        <f t="shared" si="211"/>
        <v>3</v>
      </c>
      <c r="H1059">
        <f t="shared" si="212"/>
        <v>31</v>
      </c>
      <c r="I1059" s="27">
        <f t="shared" si="213"/>
        <v>1</v>
      </c>
      <c r="J1059" s="28">
        <f t="shared" si="214"/>
        <v>0</v>
      </c>
      <c r="K1059" s="29" t="str">
        <f t="shared" si="215"/>
        <v>NULL</v>
      </c>
      <c r="L1059" s="26" t="str">
        <f t="shared" si="216"/>
        <v/>
      </c>
      <c r="M1059" t="str">
        <f t="shared" si="217"/>
        <v>UNKNOWN - NO RATE</v>
      </c>
      <c r="N1059" s="28" t="str">
        <f t="shared" si="218"/>
        <v>NULL</v>
      </c>
      <c r="O1059" t="str">
        <f t="shared" si="219"/>
        <v/>
      </c>
      <c r="P1059" t="str">
        <f t="shared" si="220"/>
        <v/>
      </c>
      <c r="Q1059" s="10" t="s">
        <v>155</v>
      </c>
      <c r="R1059" s="10"/>
      <c r="S1059" s="16">
        <v>1</v>
      </c>
      <c r="T1059" s="13">
        <v>0</v>
      </c>
      <c r="U1059" s="14"/>
      <c r="V1059" s="11"/>
      <c r="W1059" s="10" t="s">
        <v>155</v>
      </c>
      <c r="X1059" s="29"/>
      <c r="AA1059" t="s">
        <v>331</v>
      </c>
      <c r="AB1059">
        <v>0</v>
      </c>
      <c r="AI1059" t="s">
        <v>155</v>
      </c>
      <c r="AQ1059" t="s">
        <v>155</v>
      </c>
      <c r="AR1059" t="s">
        <v>333</v>
      </c>
    </row>
    <row r="1060" spans="1:44" x14ac:dyDescent="0.35">
      <c r="A1060">
        <v>6</v>
      </c>
      <c r="B1060" s="26">
        <f t="shared" si="208"/>
        <v>46273.729166666657</v>
      </c>
      <c r="C1060" t="s">
        <v>52</v>
      </c>
      <c r="D1060">
        <v>5</v>
      </c>
      <c r="E1060" s="26">
        <f t="shared" si="209"/>
        <v>46273.84375</v>
      </c>
      <c r="F1060" s="26">
        <f t="shared" si="210"/>
        <v>46273.822916666664</v>
      </c>
      <c r="G1060">
        <f t="shared" si="211"/>
        <v>1</v>
      </c>
      <c r="H1060">
        <f t="shared" si="212"/>
        <v>12</v>
      </c>
      <c r="I1060" s="27">
        <f t="shared" si="213"/>
        <v>0</v>
      </c>
      <c r="J1060" s="28" t="str">
        <f t="shared" si="214"/>
        <v>NULL</v>
      </c>
      <c r="K1060" s="29" t="str">
        <f t="shared" si="215"/>
        <v>NULL</v>
      </c>
      <c r="L1060" s="26" t="str">
        <f t="shared" si="216"/>
        <v/>
      </c>
      <c r="M1060" t="str">
        <f t="shared" si="217"/>
        <v>UNKNOWN - NO RATE</v>
      </c>
      <c r="N1060" s="28" t="str">
        <f t="shared" si="218"/>
        <v>NULL</v>
      </c>
      <c r="O1060" t="str">
        <f t="shared" si="219"/>
        <v/>
      </c>
      <c r="P1060" t="str">
        <f t="shared" si="220"/>
        <v/>
      </c>
      <c r="Q1060" s="10" t="s">
        <v>155</v>
      </c>
      <c r="R1060" s="10"/>
      <c r="S1060" s="16">
        <v>0</v>
      </c>
      <c r="T1060" s="13"/>
      <c r="U1060" s="14"/>
      <c r="V1060" s="11"/>
      <c r="W1060" s="10" t="s">
        <v>155</v>
      </c>
      <c r="X1060" s="29"/>
      <c r="AA1060" t="s">
        <v>331</v>
      </c>
      <c r="AB1060">
        <v>0</v>
      </c>
      <c r="AI1060" t="s">
        <v>155</v>
      </c>
      <c r="AQ1060" t="s">
        <v>155</v>
      </c>
      <c r="AR1060" t="s">
        <v>333</v>
      </c>
    </row>
    <row r="1061" spans="1:44" x14ac:dyDescent="0.35">
      <c r="A1061">
        <v>6</v>
      </c>
      <c r="B1061" s="26">
        <f t="shared" si="208"/>
        <v>46273.729166666657</v>
      </c>
      <c r="C1061" t="s">
        <v>52</v>
      </c>
      <c r="D1061">
        <v>6</v>
      </c>
      <c r="E1061" s="26">
        <f t="shared" si="209"/>
        <v>46273.84375</v>
      </c>
      <c r="F1061" s="26">
        <f t="shared" si="210"/>
        <v>46273.822916666664</v>
      </c>
      <c r="G1061">
        <f t="shared" si="211"/>
        <v>0</v>
      </c>
      <c r="H1061">
        <f t="shared" si="212"/>
        <v>0</v>
      </c>
      <c r="I1061" s="27">
        <f t="shared" si="213"/>
        <v>0</v>
      </c>
      <c r="J1061" s="28" t="str">
        <f t="shared" si="214"/>
        <v>NULL</v>
      </c>
      <c r="K1061" s="29" t="str">
        <f t="shared" si="215"/>
        <v/>
      </c>
      <c r="L1061" s="26" t="str">
        <f t="shared" si="216"/>
        <v/>
      </c>
      <c r="M1061" t="str">
        <f t="shared" si="217"/>
        <v/>
      </c>
      <c r="N1061" s="28" t="str">
        <f t="shared" si="218"/>
        <v>NULL</v>
      </c>
      <c r="O1061" t="str">
        <f t="shared" si="219"/>
        <v/>
      </c>
      <c r="P1061" t="str">
        <f t="shared" si="220"/>
        <v/>
      </c>
      <c r="Q1061" s="10"/>
      <c r="R1061" s="10"/>
      <c r="S1061" s="16">
        <v>0</v>
      </c>
      <c r="T1061" s="13"/>
      <c r="U1061" s="14"/>
      <c r="V1061" s="11"/>
      <c r="W1061" s="10"/>
      <c r="X1061" s="29"/>
      <c r="AA1061" t="s">
        <v>331</v>
      </c>
      <c r="AB1061">
        <v>0</v>
      </c>
      <c r="AR1061" t="s">
        <v>333</v>
      </c>
    </row>
    <row r="1062" spans="1:44" x14ac:dyDescent="0.35">
      <c r="A1062">
        <v>6</v>
      </c>
      <c r="B1062" s="26">
        <f t="shared" si="208"/>
        <v>46273.729166666657</v>
      </c>
      <c r="C1062" t="s">
        <v>53</v>
      </c>
      <c r="D1062">
        <v>1</v>
      </c>
      <c r="E1062" s="26">
        <f t="shared" si="209"/>
        <v>46273.84375</v>
      </c>
      <c r="F1062" s="26">
        <f t="shared" si="210"/>
        <v>46273.822916666664</v>
      </c>
      <c r="G1062">
        <f t="shared" si="211"/>
        <v>0</v>
      </c>
      <c r="H1062">
        <f t="shared" si="212"/>
        <v>26</v>
      </c>
      <c r="I1062" s="27">
        <f t="shared" si="213"/>
        <v>4</v>
      </c>
      <c r="J1062" s="28">
        <f t="shared" si="214"/>
        <v>185.80017564007298</v>
      </c>
      <c r="K1062" s="29" t="str">
        <f t="shared" si="215"/>
        <v/>
      </c>
      <c r="L1062" s="26" t="str">
        <f t="shared" si="216"/>
        <v/>
      </c>
      <c r="M1062" t="str">
        <f t="shared" si="217"/>
        <v/>
      </c>
      <c r="N1062" s="28">
        <f t="shared" si="218"/>
        <v>46.450043910018245</v>
      </c>
      <c r="O1062" t="str">
        <f t="shared" si="219"/>
        <v/>
      </c>
      <c r="P1062" t="str">
        <f t="shared" si="220"/>
        <v/>
      </c>
      <c r="Q1062" s="10"/>
      <c r="R1062" s="10"/>
      <c r="S1062" s="16">
        <v>4</v>
      </c>
      <c r="T1062" s="13">
        <v>185.80017564007301</v>
      </c>
      <c r="U1062" s="14"/>
      <c r="V1062" s="11"/>
      <c r="W1062" s="10"/>
      <c r="X1062" s="29"/>
      <c r="Z1062" t="s">
        <v>336</v>
      </c>
      <c r="AA1062" t="s">
        <v>331</v>
      </c>
      <c r="AB1062">
        <v>5</v>
      </c>
      <c r="AC1062">
        <v>41.05263157894737</v>
      </c>
      <c r="AD1062">
        <v>548.57142857142856</v>
      </c>
      <c r="AL1062">
        <v>41.05263157894737</v>
      </c>
      <c r="AM1062">
        <v>548.57142857142856</v>
      </c>
      <c r="AR1062" t="s">
        <v>337</v>
      </c>
    </row>
    <row r="1063" spans="1:44" x14ac:dyDescent="0.35">
      <c r="A1063">
        <v>6</v>
      </c>
      <c r="B1063" s="26">
        <f t="shared" si="208"/>
        <v>46273.729166666657</v>
      </c>
      <c r="C1063" t="s">
        <v>53</v>
      </c>
      <c r="D1063">
        <v>2</v>
      </c>
      <c r="E1063" s="26">
        <f t="shared" si="209"/>
        <v>46273.84375</v>
      </c>
      <c r="F1063" s="26">
        <f t="shared" si="210"/>
        <v>46273.822916666664</v>
      </c>
      <c r="G1063">
        <f t="shared" si="211"/>
        <v>1</v>
      </c>
      <c r="H1063">
        <f t="shared" si="212"/>
        <v>16</v>
      </c>
      <c r="I1063" s="27">
        <f t="shared" si="213"/>
        <v>2</v>
      </c>
      <c r="J1063" s="28">
        <f t="shared" si="214"/>
        <v>10.718635809987818</v>
      </c>
      <c r="K1063" s="29">
        <f t="shared" si="215"/>
        <v>6.2196969696969702E-2</v>
      </c>
      <c r="L1063" s="26">
        <f t="shared" si="216"/>
        <v>46273.791363636352</v>
      </c>
      <c r="M1063" t="str">
        <f t="shared" si="217"/>
        <v>YES</v>
      </c>
      <c r="N1063" s="28">
        <f t="shared" si="218"/>
        <v>5.359317904993909</v>
      </c>
      <c r="O1063" t="str">
        <f t="shared" si="219"/>
        <v/>
      </c>
      <c r="P1063" t="str">
        <f t="shared" si="220"/>
        <v/>
      </c>
      <c r="Q1063" s="10" t="s">
        <v>151</v>
      </c>
      <c r="R1063" s="10"/>
      <c r="S1063" s="16">
        <v>2</v>
      </c>
      <c r="T1063" s="13">
        <v>10.71863580998782</v>
      </c>
      <c r="U1063" s="14">
        <v>6.2196969699074067E-2</v>
      </c>
      <c r="V1063" s="11">
        <v>46273.791363636352</v>
      </c>
      <c r="W1063" s="10" t="s">
        <v>151</v>
      </c>
      <c r="X1063" s="29">
        <v>0</v>
      </c>
      <c r="Z1063" t="s">
        <v>336</v>
      </c>
      <c r="AA1063" t="s">
        <v>331</v>
      </c>
      <c r="AB1063">
        <v>1</v>
      </c>
      <c r="AC1063">
        <v>10.71863580998782</v>
      </c>
      <c r="AD1063">
        <v>11.31913677290267</v>
      </c>
      <c r="AE1063" s="54">
        <v>5.8897306400462958E-2</v>
      </c>
      <c r="AF1063" s="54">
        <v>6.2196969699074067E-2</v>
      </c>
      <c r="AG1063" s="53">
        <v>46273.788063973057</v>
      </c>
      <c r="AH1063" s="53">
        <v>46273.791363636352</v>
      </c>
      <c r="AI1063" t="s">
        <v>151</v>
      </c>
      <c r="AL1063">
        <v>10.71863580998782</v>
      </c>
      <c r="AM1063">
        <v>11.31913677290267</v>
      </c>
      <c r="AN1063" s="54">
        <v>5.8897306400462958E-2</v>
      </c>
      <c r="AO1063" s="54">
        <v>6.2196969699074067E-2</v>
      </c>
      <c r="AP1063" s="53">
        <v>46273.791363636352</v>
      </c>
      <c r="AQ1063" t="s">
        <v>151</v>
      </c>
      <c r="AR1063" t="s">
        <v>338</v>
      </c>
    </row>
    <row r="1064" spans="1:44" x14ac:dyDescent="0.35">
      <c r="A1064">
        <v>6</v>
      </c>
      <c r="B1064" s="26">
        <f t="shared" si="208"/>
        <v>46273.729166666657</v>
      </c>
      <c r="C1064" t="s">
        <v>53</v>
      </c>
      <c r="D1064">
        <v>3</v>
      </c>
      <c r="E1064" s="26">
        <f t="shared" si="209"/>
        <v>46273.84375</v>
      </c>
      <c r="F1064" s="26">
        <f t="shared" si="210"/>
        <v>46273.822916666664</v>
      </c>
      <c r="G1064">
        <f t="shared" si="211"/>
        <v>6</v>
      </c>
      <c r="H1064">
        <f t="shared" si="212"/>
        <v>30</v>
      </c>
      <c r="I1064" s="27">
        <f t="shared" si="213"/>
        <v>1</v>
      </c>
      <c r="J1064" s="28">
        <f t="shared" si="214"/>
        <v>0</v>
      </c>
      <c r="K1064" s="29" t="str">
        <f t="shared" si="215"/>
        <v>NULL</v>
      </c>
      <c r="L1064" s="26" t="str">
        <f t="shared" si="216"/>
        <v/>
      </c>
      <c r="M1064" t="str">
        <f t="shared" si="217"/>
        <v>UNKNOWN - NO RATE</v>
      </c>
      <c r="N1064" s="28" t="str">
        <f t="shared" si="218"/>
        <v>NULL</v>
      </c>
      <c r="O1064" t="str">
        <f t="shared" si="219"/>
        <v/>
      </c>
      <c r="P1064" t="str">
        <f t="shared" si="220"/>
        <v/>
      </c>
      <c r="Q1064" s="10" t="s">
        <v>155</v>
      </c>
      <c r="R1064" s="10"/>
      <c r="S1064" s="16">
        <v>1</v>
      </c>
      <c r="T1064" s="13">
        <v>0</v>
      </c>
      <c r="U1064" s="14"/>
      <c r="V1064" s="11"/>
      <c r="W1064" s="10" t="s">
        <v>155</v>
      </c>
      <c r="X1064" s="29"/>
      <c r="AA1064" t="s">
        <v>331</v>
      </c>
      <c r="AB1064">
        <v>0</v>
      </c>
      <c r="AI1064" t="s">
        <v>155</v>
      </c>
      <c r="AQ1064" t="s">
        <v>155</v>
      </c>
      <c r="AR1064" t="s">
        <v>333</v>
      </c>
    </row>
    <row r="1065" spans="1:44" x14ac:dyDescent="0.35">
      <c r="A1065">
        <v>6</v>
      </c>
      <c r="B1065" s="26">
        <f t="shared" si="208"/>
        <v>46273.729166666657</v>
      </c>
      <c r="C1065" t="s">
        <v>53</v>
      </c>
      <c r="D1065">
        <v>4</v>
      </c>
      <c r="E1065" s="26">
        <f t="shared" si="209"/>
        <v>46273.84375</v>
      </c>
      <c r="F1065" s="26">
        <f t="shared" si="210"/>
        <v>46273.822916666664</v>
      </c>
      <c r="G1065">
        <f t="shared" si="211"/>
        <v>0</v>
      </c>
      <c r="H1065">
        <f t="shared" si="212"/>
        <v>31</v>
      </c>
      <c r="I1065" s="27">
        <f t="shared" si="213"/>
        <v>1</v>
      </c>
      <c r="J1065" s="28">
        <f t="shared" si="214"/>
        <v>0</v>
      </c>
      <c r="K1065" s="29" t="str">
        <f t="shared" si="215"/>
        <v/>
      </c>
      <c r="L1065" s="26" t="str">
        <f t="shared" si="216"/>
        <v/>
      </c>
      <c r="M1065" t="str">
        <f t="shared" si="217"/>
        <v/>
      </c>
      <c r="N1065" s="28" t="str">
        <f t="shared" si="218"/>
        <v>NULL</v>
      </c>
      <c r="O1065" t="str">
        <f t="shared" si="219"/>
        <v/>
      </c>
      <c r="P1065" t="str">
        <f t="shared" si="220"/>
        <v/>
      </c>
      <c r="Q1065" s="10"/>
      <c r="R1065" s="10"/>
      <c r="S1065" s="16">
        <v>1</v>
      </c>
      <c r="T1065" s="13">
        <v>0</v>
      </c>
      <c r="U1065" s="14"/>
      <c r="V1065" s="11"/>
      <c r="W1065" s="10"/>
      <c r="X1065" s="29"/>
      <c r="AA1065" t="s">
        <v>331</v>
      </c>
      <c r="AB1065">
        <v>0</v>
      </c>
      <c r="AR1065" t="s">
        <v>333</v>
      </c>
    </row>
    <row r="1066" spans="1:44" x14ac:dyDescent="0.35">
      <c r="A1066">
        <v>6</v>
      </c>
      <c r="B1066" s="26">
        <f t="shared" si="208"/>
        <v>46273.729166666657</v>
      </c>
      <c r="C1066" t="s">
        <v>53</v>
      </c>
      <c r="D1066">
        <v>5</v>
      </c>
      <c r="E1066" s="26">
        <f t="shared" si="209"/>
        <v>46273.84375</v>
      </c>
      <c r="F1066" s="26">
        <f t="shared" si="210"/>
        <v>46273.822916666664</v>
      </c>
      <c r="G1066">
        <f t="shared" si="211"/>
        <v>1</v>
      </c>
      <c r="H1066">
        <f t="shared" si="212"/>
        <v>12</v>
      </c>
      <c r="I1066" s="27">
        <f t="shared" si="213"/>
        <v>0</v>
      </c>
      <c r="J1066" s="28" t="str">
        <f t="shared" si="214"/>
        <v>NULL</v>
      </c>
      <c r="K1066" s="29" t="str">
        <f t="shared" si="215"/>
        <v>NULL</v>
      </c>
      <c r="L1066" s="26" t="str">
        <f t="shared" si="216"/>
        <v/>
      </c>
      <c r="M1066" t="str">
        <f t="shared" si="217"/>
        <v>UNKNOWN - NO RATE</v>
      </c>
      <c r="N1066" s="28" t="str">
        <f t="shared" si="218"/>
        <v>NULL</v>
      </c>
      <c r="O1066" t="str">
        <f t="shared" si="219"/>
        <v/>
      </c>
      <c r="P1066" t="str">
        <f t="shared" si="220"/>
        <v/>
      </c>
      <c r="Q1066" s="10" t="s">
        <v>155</v>
      </c>
      <c r="R1066" s="10"/>
      <c r="S1066" s="16">
        <v>0</v>
      </c>
      <c r="T1066" s="13"/>
      <c r="U1066" s="14"/>
      <c r="V1066" s="11"/>
      <c r="W1066" s="10" t="s">
        <v>155</v>
      </c>
      <c r="X1066" s="29"/>
      <c r="AA1066" t="s">
        <v>331</v>
      </c>
      <c r="AB1066">
        <v>0</v>
      </c>
      <c r="AI1066" t="s">
        <v>155</v>
      </c>
      <c r="AQ1066" t="s">
        <v>155</v>
      </c>
      <c r="AR1066" t="s">
        <v>333</v>
      </c>
    </row>
    <row r="1067" spans="1:44" x14ac:dyDescent="0.35">
      <c r="A1067">
        <v>6</v>
      </c>
      <c r="B1067" s="26">
        <f t="shared" si="208"/>
        <v>46273.729166666657</v>
      </c>
      <c r="C1067" t="s">
        <v>53</v>
      </c>
      <c r="D1067">
        <v>6</v>
      </c>
      <c r="E1067" s="26">
        <f t="shared" si="209"/>
        <v>46273.84375</v>
      </c>
      <c r="F1067" s="26">
        <f t="shared" si="210"/>
        <v>46273.822916666664</v>
      </c>
      <c r="G1067">
        <f t="shared" si="211"/>
        <v>0</v>
      </c>
      <c r="H1067">
        <f t="shared" si="212"/>
        <v>0</v>
      </c>
      <c r="I1067" s="27">
        <f t="shared" si="213"/>
        <v>0</v>
      </c>
      <c r="J1067" s="28" t="str">
        <f t="shared" si="214"/>
        <v>NULL</v>
      </c>
      <c r="K1067" s="29" t="str">
        <f t="shared" si="215"/>
        <v/>
      </c>
      <c r="L1067" s="26" t="str">
        <f t="shared" si="216"/>
        <v/>
      </c>
      <c r="M1067" t="str">
        <f t="shared" si="217"/>
        <v/>
      </c>
      <c r="N1067" s="28" t="str">
        <f t="shared" si="218"/>
        <v>NULL</v>
      </c>
      <c r="O1067" t="str">
        <f t="shared" si="219"/>
        <v/>
      </c>
      <c r="P1067" t="str">
        <f t="shared" si="220"/>
        <v/>
      </c>
      <c r="Q1067" s="10"/>
      <c r="R1067" s="10"/>
      <c r="S1067" s="16">
        <v>0</v>
      </c>
      <c r="T1067" s="13"/>
      <c r="U1067" s="14"/>
      <c r="V1067" s="11"/>
      <c r="W1067" s="10"/>
      <c r="X1067" s="29"/>
      <c r="AA1067" t="s">
        <v>331</v>
      </c>
      <c r="AB1067">
        <v>0</v>
      </c>
      <c r="AR1067" t="s">
        <v>333</v>
      </c>
    </row>
    <row r="1068" spans="1:44" x14ac:dyDescent="0.35">
      <c r="A1068">
        <v>6</v>
      </c>
      <c r="B1068" s="26">
        <f t="shared" si="208"/>
        <v>46273.729166666657</v>
      </c>
      <c r="C1068" t="s">
        <v>54</v>
      </c>
      <c r="D1068">
        <v>1</v>
      </c>
      <c r="E1068" s="26">
        <f t="shared" si="209"/>
        <v>46273.84375</v>
      </c>
      <c r="F1068" s="26">
        <f t="shared" si="210"/>
        <v>46273.822916666664</v>
      </c>
      <c r="G1068">
        <f t="shared" si="211"/>
        <v>0</v>
      </c>
      <c r="H1068">
        <f t="shared" si="212"/>
        <v>26</v>
      </c>
      <c r="I1068" s="27">
        <f t="shared" si="213"/>
        <v>4</v>
      </c>
      <c r="J1068" s="28">
        <f t="shared" si="214"/>
        <v>185.80017564007298</v>
      </c>
      <c r="K1068" s="29" t="str">
        <f t="shared" si="215"/>
        <v/>
      </c>
      <c r="L1068" s="26" t="str">
        <f t="shared" si="216"/>
        <v/>
      </c>
      <c r="M1068" t="str">
        <f t="shared" si="217"/>
        <v/>
      </c>
      <c r="N1068" s="28">
        <f t="shared" si="218"/>
        <v>46.450043910018245</v>
      </c>
      <c r="O1068" t="str">
        <f t="shared" si="219"/>
        <v/>
      </c>
      <c r="P1068" t="str">
        <f t="shared" si="220"/>
        <v/>
      </c>
      <c r="Q1068" s="10"/>
      <c r="R1068" s="10"/>
      <c r="S1068" s="16">
        <v>4</v>
      </c>
      <c r="T1068" s="13">
        <v>185.80017564007301</v>
      </c>
      <c r="U1068" s="14"/>
      <c r="V1068" s="11"/>
      <c r="W1068" s="10"/>
      <c r="X1068" s="29"/>
      <c r="Z1068" t="s">
        <v>336</v>
      </c>
      <c r="AA1068" t="s">
        <v>331</v>
      </c>
      <c r="AB1068">
        <v>5</v>
      </c>
      <c r="AC1068">
        <v>41.05263157894737</v>
      </c>
      <c r="AD1068">
        <v>548.57142857142856</v>
      </c>
      <c r="AL1068">
        <v>41.05263157894737</v>
      </c>
      <c r="AM1068">
        <v>548.57142857142856</v>
      </c>
      <c r="AR1068" t="s">
        <v>337</v>
      </c>
    </row>
    <row r="1069" spans="1:44" x14ac:dyDescent="0.35">
      <c r="A1069">
        <v>6</v>
      </c>
      <c r="B1069" s="26">
        <f t="shared" si="208"/>
        <v>46273.729166666657</v>
      </c>
      <c r="C1069" t="s">
        <v>54</v>
      </c>
      <c r="D1069">
        <v>2</v>
      </c>
      <c r="E1069" s="26">
        <f t="shared" si="209"/>
        <v>46273.84375</v>
      </c>
      <c r="F1069" s="26">
        <f t="shared" si="210"/>
        <v>46273.822916666664</v>
      </c>
      <c r="G1069">
        <f t="shared" si="211"/>
        <v>1</v>
      </c>
      <c r="H1069">
        <f t="shared" si="212"/>
        <v>16</v>
      </c>
      <c r="I1069" s="27">
        <f t="shared" si="213"/>
        <v>2</v>
      </c>
      <c r="J1069" s="28">
        <f t="shared" si="214"/>
        <v>10.718635809987818</v>
      </c>
      <c r="K1069" s="29">
        <f t="shared" si="215"/>
        <v>6.2196969696969702E-2</v>
      </c>
      <c r="L1069" s="26">
        <f t="shared" si="216"/>
        <v>46273.791363636352</v>
      </c>
      <c r="M1069" t="str">
        <f t="shared" si="217"/>
        <v>YES</v>
      </c>
      <c r="N1069" s="28">
        <f t="shared" si="218"/>
        <v>5.359317904993909</v>
      </c>
      <c r="O1069" t="str">
        <f t="shared" si="219"/>
        <v/>
      </c>
      <c r="P1069" t="str">
        <f t="shared" si="220"/>
        <v/>
      </c>
      <c r="Q1069" s="10" t="s">
        <v>151</v>
      </c>
      <c r="R1069" s="10"/>
      <c r="S1069" s="16">
        <v>2</v>
      </c>
      <c r="T1069" s="13">
        <v>10.71863580998782</v>
      </c>
      <c r="U1069" s="14">
        <v>6.2196969699074067E-2</v>
      </c>
      <c r="V1069" s="11">
        <v>46273.791363636352</v>
      </c>
      <c r="W1069" s="10" t="s">
        <v>151</v>
      </c>
      <c r="X1069" s="29">
        <v>0</v>
      </c>
      <c r="Z1069" t="s">
        <v>336</v>
      </c>
      <c r="AA1069" t="s">
        <v>331</v>
      </c>
      <c r="AB1069">
        <v>1</v>
      </c>
      <c r="AC1069">
        <v>10.71863580998782</v>
      </c>
      <c r="AD1069">
        <v>11.31913677290267</v>
      </c>
      <c r="AE1069" s="54">
        <v>5.8897306400462958E-2</v>
      </c>
      <c r="AF1069" s="54">
        <v>6.2196969699074067E-2</v>
      </c>
      <c r="AG1069" s="53">
        <v>46273.788063973057</v>
      </c>
      <c r="AH1069" s="53">
        <v>46273.791363636352</v>
      </c>
      <c r="AI1069" t="s">
        <v>151</v>
      </c>
      <c r="AL1069">
        <v>10.71863580998782</v>
      </c>
      <c r="AM1069">
        <v>11.31913677290267</v>
      </c>
      <c r="AN1069" s="54">
        <v>5.8897306400462958E-2</v>
      </c>
      <c r="AO1069" s="54">
        <v>6.2196969699074067E-2</v>
      </c>
      <c r="AP1069" s="53">
        <v>46273.791363636352</v>
      </c>
      <c r="AQ1069" t="s">
        <v>151</v>
      </c>
      <c r="AR1069" t="s">
        <v>338</v>
      </c>
    </row>
    <row r="1070" spans="1:44" x14ac:dyDescent="0.35">
      <c r="A1070">
        <v>6</v>
      </c>
      <c r="B1070" s="26">
        <f t="shared" si="208"/>
        <v>46273.729166666657</v>
      </c>
      <c r="C1070" t="s">
        <v>54</v>
      </c>
      <c r="D1070">
        <v>3</v>
      </c>
      <c r="E1070" s="26">
        <f t="shared" si="209"/>
        <v>46273.84375</v>
      </c>
      <c r="F1070" s="26">
        <f t="shared" si="210"/>
        <v>46273.822916666664</v>
      </c>
      <c r="G1070">
        <f t="shared" si="211"/>
        <v>0</v>
      </c>
      <c r="H1070">
        <f t="shared" si="212"/>
        <v>30</v>
      </c>
      <c r="I1070" s="27">
        <f t="shared" si="213"/>
        <v>1</v>
      </c>
      <c r="J1070" s="28">
        <f t="shared" si="214"/>
        <v>0</v>
      </c>
      <c r="K1070" s="29" t="str">
        <f t="shared" si="215"/>
        <v/>
      </c>
      <c r="L1070" s="26" t="str">
        <f t="shared" si="216"/>
        <v/>
      </c>
      <c r="M1070" t="str">
        <f t="shared" si="217"/>
        <v/>
      </c>
      <c r="N1070" s="28" t="str">
        <f t="shared" si="218"/>
        <v>NULL</v>
      </c>
      <c r="O1070" t="str">
        <f t="shared" si="219"/>
        <v/>
      </c>
      <c r="P1070" t="str">
        <f t="shared" si="220"/>
        <v/>
      </c>
      <c r="Q1070" s="10"/>
      <c r="R1070" s="10"/>
      <c r="S1070" s="16">
        <v>1</v>
      </c>
      <c r="T1070" s="13">
        <v>0</v>
      </c>
      <c r="U1070" s="14"/>
      <c r="V1070" s="11"/>
      <c r="W1070" s="10"/>
      <c r="X1070" s="29"/>
      <c r="AA1070" t="s">
        <v>331</v>
      </c>
      <c r="AB1070">
        <v>0</v>
      </c>
      <c r="AR1070" t="s">
        <v>333</v>
      </c>
    </row>
    <row r="1071" spans="1:44" x14ac:dyDescent="0.35">
      <c r="A1071">
        <v>6</v>
      </c>
      <c r="B1071" s="26">
        <f t="shared" si="208"/>
        <v>46273.729166666657</v>
      </c>
      <c r="C1071" t="s">
        <v>54</v>
      </c>
      <c r="D1071">
        <v>4</v>
      </c>
      <c r="E1071" s="26">
        <f t="shared" si="209"/>
        <v>46273.84375</v>
      </c>
      <c r="F1071" s="26">
        <f t="shared" si="210"/>
        <v>46273.822916666664</v>
      </c>
      <c r="G1071">
        <f t="shared" si="211"/>
        <v>3</v>
      </c>
      <c r="H1071">
        <f t="shared" si="212"/>
        <v>31</v>
      </c>
      <c r="I1071" s="27">
        <f t="shared" si="213"/>
        <v>1</v>
      </c>
      <c r="J1071" s="28">
        <f t="shared" si="214"/>
        <v>0</v>
      </c>
      <c r="K1071" s="29" t="str">
        <f t="shared" si="215"/>
        <v>NULL</v>
      </c>
      <c r="L1071" s="26" t="str">
        <f t="shared" si="216"/>
        <v/>
      </c>
      <c r="M1071" t="str">
        <f t="shared" si="217"/>
        <v>UNKNOWN - NO RATE</v>
      </c>
      <c r="N1071" s="28" t="str">
        <f t="shared" si="218"/>
        <v>NULL</v>
      </c>
      <c r="O1071" t="str">
        <f t="shared" si="219"/>
        <v/>
      </c>
      <c r="P1071" t="str">
        <f t="shared" si="220"/>
        <v/>
      </c>
      <c r="Q1071" s="10" t="s">
        <v>155</v>
      </c>
      <c r="R1071" s="10"/>
      <c r="S1071" s="16">
        <v>1</v>
      </c>
      <c r="T1071" s="13">
        <v>0</v>
      </c>
      <c r="U1071" s="14"/>
      <c r="V1071" s="11"/>
      <c r="W1071" s="10" t="s">
        <v>155</v>
      </c>
      <c r="X1071" s="29"/>
      <c r="AA1071" t="s">
        <v>331</v>
      </c>
      <c r="AB1071">
        <v>0</v>
      </c>
      <c r="AI1071" t="s">
        <v>155</v>
      </c>
      <c r="AQ1071" t="s">
        <v>155</v>
      </c>
      <c r="AR1071" t="s">
        <v>333</v>
      </c>
    </row>
    <row r="1072" spans="1:44" x14ac:dyDescent="0.35">
      <c r="A1072">
        <v>6</v>
      </c>
      <c r="B1072" s="26">
        <f t="shared" si="208"/>
        <v>46273.729166666657</v>
      </c>
      <c r="C1072" t="s">
        <v>54</v>
      </c>
      <c r="D1072">
        <v>5</v>
      </c>
      <c r="E1072" s="26">
        <f t="shared" si="209"/>
        <v>46273.84375</v>
      </c>
      <c r="F1072" s="26">
        <f t="shared" si="210"/>
        <v>46273.822916666664</v>
      </c>
      <c r="G1072">
        <f t="shared" si="211"/>
        <v>1</v>
      </c>
      <c r="H1072">
        <f t="shared" si="212"/>
        <v>12</v>
      </c>
      <c r="I1072" s="27">
        <f t="shared" si="213"/>
        <v>0</v>
      </c>
      <c r="J1072" s="28" t="str">
        <f t="shared" si="214"/>
        <v>NULL</v>
      </c>
      <c r="K1072" s="29" t="str">
        <f t="shared" si="215"/>
        <v>NULL</v>
      </c>
      <c r="L1072" s="26" t="str">
        <f t="shared" si="216"/>
        <v/>
      </c>
      <c r="M1072" t="str">
        <f t="shared" si="217"/>
        <v>UNKNOWN - NO RATE</v>
      </c>
      <c r="N1072" s="28" t="str">
        <f t="shared" si="218"/>
        <v>NULL</v>
      </c>
      <c r="O1072" t="str">
        <f t="shared" si="219"/>
        <v/>
      </c>
      <c r="P1072" t="str">
        <f t="shared" si="220"/>
        <v/>
      </c>
      <c r="Q1072" s="10" t="s">
        <v>155</v>
      </c>
      <c r="R1072" s="10"/>
      <c r="S1072" s="16">
        <v>0</v>
      </c>
      <c r="T1072" s="13"/>
      <c r="U1072" s="14"/>
      <c r="V1072" s="11"/>
      <c r="W1072" s="10" t="s">
        <v>155</v>
      </c>
      <c r="X1072" s="29"/>
      <c r="AA1072" t="s">
        <v>331</v>
      </c>
      <c r="AB1072">
        <v>0</v>
      </c>
      <c r="AI1072" t="s">
        <v>155</v>
      </c>
      <c r="AQ1072" t="s">
        <v>155</v>
      </c>
      <c r="AR1072" t="s">
        <v>333</v>
      </c>
    </row>
    <row r="1073" spans="1:44" x14ac:dyDescent="0.35">
      <c r="A1073">
        <v>6</v>
      </c>
      <c r="B1073" s="26">
        <f t="shared" si="208"/>
        <v>46273.729166666657</v>
      </c>
      <c r="C1073" t="s">
        <v>54</v>
      </c>
      <c r="D1073">
        <v>6</v>
      </c>
      <c r="E1073" s="26">
        <f t="shared" si="209"/>
        <v>46273.84375</v>
      </c>
      <c r="F1073" s="26">
        <f t="shared" si="210"/>
        <v>46273.822916666664</v>
      </c>
      <c r="G1073">
        <f t="shared" si="211"/>
        <v>0</v>
      </c>
      <c r="H1073">
        <f t="shared" si="212"/>
        <v>0</v>
      </c>
      <c r="I1073" s="27">
        <f t="shared" si="213"/>
        <v>0</v>
      </c>
      <c r="J1073" s="28" t="str">
        <f t="shared" si="214"/>
        <v>NULL</v>
      </c>
      <c r="K1073" s="29" t="str">
        <f t="shared" si="215"/>
        <v/>
      </c>
      <c r="L1073" s="26" t="str">
        <f t="shared" si="216"/>
        <v/>
      </c>
      <c r="M1073" t="str">
        <f t="shared" si="217"/>
        <v/>
      </c>
      <c r="N1073" s="28" t="str">
        <f t="shared" si="218"/>
        <v>NULL</v>
      </c>
      <c r="O1073" t="str">
        <f t="shared" si="219"/>
        <v/>
      </c>
      <c r="P1073" t="str">
        <f t="shared" si="220"/>
        <v/>
      </c>
      <c r="Q1073" s="10"/>
      <c r="R1073" s="10"/>
      <c r="S1073" s="16">
        <v>0</v>
      </c>
      <c r="T1073" s="13"/>
      <c r="U1073" s="14"/>
      <c r="V1073" s="11"/>
      <c r="W1073" s="10"/>
      <c r="X1073" s="29"/>
      <c r="AA1073" t="s">
        <v>331</v>
      </c>
      <c r="AB1073">
        <v>0</v>
      </c>
      <c r="AR1073" t="s">
        <v>333</v>
      </c>
    </row>
    <row r="1074" spans="1:44" x14ac:dyDescent="0.35">
      <c r="A1074">
        <v>6</v>
      </c>
      <c r="B1074" s="26">
        <f t="shared" si="208"/>
        <v>46273.729166666657</v>
      </c>
      <c r="C1074" t="s">
        <v>55</v>
      </c>
      <c r="D1074">
        <v>1</v>
      </c>
      <c r="E1074" s="26">
        <f t="shared" si="209"/>
        <v>46273.84375</v>
      </c>
      <c r="F1074" s="26">
        <f t="shared" si="210"/>
        <v>46273.822916666664</v>
      </c>
      <c r="G1074">
        <f t="shared" si="211"/>
        <v>0</v>
      </c>
      <c r="H1074">
        <f t="shared" si="212"/>
        <v>26</v>
      </c>
      <c r="I1074" s="27">
        <f t="shared" si="213"/>
        <v>4</v>
      </c>
      <c r="J1074" s="28">
        <f t="shared" si="214"/>
        <v>185.80017564007298</v>
      </c>
      <c r="K1074" s="29" t="str">
        <f t="shared" si="215"/>
        <v/>
      </c>
      <c r="L1074" s="26" t="str">
        <f t="shared" si="216"/>
        <v/>
      </c>
      <c r="M1074" t="str">
        <f t="shared" si="217"/>
        <v/>
      </c>
      <c r="N1074" s="28">
        <f t="shared" si="218"/>
        <v>46.450043910018245</v>
      </c>
      <c r="O1074" t="str">
        <f t="shared" si="219"/>
        <v/>
      </c>
      <c r="P1074" t="str">
        <f t="shared" si="220"/>
        <v/>
      </c>
      <c r="Q1074" s="10"/>
      <c r="R1074" s="10"/>
      <c r="S1074" s="16">
        <v>4</v>
      </c>
      <c r="T1074" s="13">
        <v>185.80017564007301</v>
      </c>
      <c r="U1074" s="14"/>
      <c r="V1074" s="11"/>
      <c r="W1074" s="10"/>
      <c r="X1074" s="29"/>
      <c r="Z1074" t="s">
        <v>336</v>
      </c>
      <c r="AA1074" t="s">
        <v>331</v>
      </c>
      <c r="AB1074">
        <v>5</v>
      </c>
      <c r="AC1074">
        <v>41.05263157894737</v>
      </c>
      <c r="AD1074">
        <v>548.57142857142856</v>
      </c>
      <c r="AL1074">
        <v>41.05263157894737</v>
      </c>
      <c r="AM1074">
        <v>548.57142857142856</v>
      </c>
      <c r="AR1074" t="s">
        <v>337</v>
      </c>
    </row>
    <row r="1075" spans="1:44" x14ac:dyDescent="0.35">
      <c r="A1075">
        <v>6</v>
      </c>
      <c r="B1075" s="26">
        <f t="shared" si="208"/>
        <v>46273.729166666657</v>
      </c>
      <c r="C1075" t="s">
        <v>55</v>
      </c>
      <c r="D1075">
        <v>2</v>
      </c>
      <c r="E1075" s="26">
        <f t="shared" si="209"/>
        <v>46273.84375</v>
      </c>
      <c r="F1075" s="26">
        <f t="shared" si="210"/>
        <v>46273.822916666664</v>
      </c>
      <c r="G1075">
        <f t="shared" si="211"/>
        <v>0</v>
      </c>
      <c r="H1075">
        <f t="shared" si="212"/>
        <v>16</v>
      </c>
      <c r="I1075" s="27">
        <f t="shared" si="213"/>
        <v>2</v>
      </c>
      <c r="J1075" s="28">
        <f t="shared" si="214"/>
        <v>10.718635809987818</v>
      </c>
      <c r="K1075" s="29" t="str">
        <f t="shared" si="215"/>
        <v/>
      </c>
      <c r="L1075" s="26" t="str">
        <f t="shared" si="216"/>
        <v/>
      </c>
      <c r="M1075" t="str">
        <f t="shared" si="217"/>
        <v/>
      </c>
      <c r="N1075" s="28">
        <f t="shared" si="218"/>
        <v>5.359317904993909</v>
      </c>
      <c r="O1075" t="str">
        <f t="shared" si="219"/>
        <v/>
      </c>
      <c r="P1075" t="str">
        <f t="shared" si="220"/>
        <v/>
      </c>
      <c r="Q1075" s="10"/>
      <c r="R1075" s="10"/>
      <c r="S1075" s="16">
        <v>2</v>
      </c>
      <c r="T1075" s="13">
        <v>10.71863580998782</v>
      </c>
      <c r="U1075" s="14"/>
      <c r="V1075" s="11"/>
      <c r="W1075" s="10"/>
      <c r="X1075" s="29"/>
      <c r="Z1075" t="s">
        <v>336</v>
      </c>
      <c r="AA1075" t="s">
        <v>331</v>
      </c>
      <c r="AB1075">
        <v>1</v>
      </c>
      <c r="AC1075">
        <v>10.71863580998782</v>
      </c>
      <c r="AD1075">
        <v>11.31913677290267</v>
      </c>
      <c r="AL1075">
        <v>10.71863580998782</v>
      </c>
      <c r="AM1075">
        <v>11.31913677290267</v>
      </c>
      <c r="AR1075" t="s">
        <v>338</v>
      </c>
    </row>
    <row r="1076" spans="1:44" x14ac:dyDescent="0.35">
      <c r="A1076">
        <v>6</v>
      </c>
      <c r="B1076" s="26">
        <f t="shared" si="208"/>
        <v>46273.729166666657</v>
      </c>
      <c r="C1076" t="s">
        <v>55</v>
      </c>
      <c r="D1076">
        <v>3</v>
      </c>
      <c r="E1076" s="26">
        <f t="shared" si="209"/>
        <v>46273.84375</v>
      </c>
      <c r="F1076" s="26">
        <f t="shared" si="210"/>
        <v>46273.822916666664</v>
      </c>
      <c r="G1076">
        <f t="shared" si="211"/>
        <v>1</v>
      </c>
      <c r="H1076">
        <f t="shared" si="212"/>
        <v>30</v>
      </c>
      <c r="I1076" s="27">
        <f t="shared" si="213"/>
        <v>1</v>
      </c>
      <c r="J1076" s="28">
        <f t="shared" si="214"/>
        <v>0</v>
      </c>
      <c r="K1076" s="29" t="str">
        <f t="shared" si="215"/>
        <v>NULL</v>
      </c>
      <c r="L1076" s="26" t="str">
        <f t="shared" si="216"/>
        <v/>
      </c>
      <c r="M1076" t="str">
        <f t="shared" si="217"/>
        <v>UNKNOWN - NO RATE</v>
      </c>
      <c r="N1076" s="28" t="str">
        <f t="shared" si="218"/>
        <v>NULL</v>
      </c>
      <c r="O1076" t="str">
        <f t="shared" si="219"/>
        <v/>
      </c>
      <c r="P1076" t="str">
        <f t="shared" si="220"/>
        <v/>
      </c>
      <c r="Q1076" s="10" t="s">
        <v>155</v>
      </c>
      <c r="R1076" s="10"/>
      <c r="S1076" s="16">
        <v>1</v>
      </c>
      <c r="T1076" s="13">
        <v>0</v>
      </c>
      <c r="U1076" s="14"/>
      <c r="V1076" s="11"/>
      <c r="W1076" s="10" t="s">
        <v>155</v>
      </c>
      <c r="X1076" s="29"/>
      <c r="AA1076" t="s">
        <v>331</v>
      </c>
      <c r="AB1076">
        <v>0</v>
      </c>
      <c r="AI1076" t="s">
        <v>155</v>
      </c>
      <c r="AQ1076" t="s">
        <v>155</v>
      </c>
      <c r="AR1076" t="s">
        <v>333</v>
      </c>
    </row>
    <row r="1077" spans="1:44" x14ac:dyDescent="0.35">
      <c r="A1077">
        <v>6</v>
      </c>
      <c r="B1077" s="26">
        <f t="shared" si="208"/>
        <v>46273.729166666657</v>
      </c>
      <c r="C1077" t="s">
        <v>55</v>
      </c>
      <c r="D1077">
        <v>4</v>
      </c>
      <c r="E1077" s="26">
        <f t="shared" si="209"/>
        <v>46273.84375</v>
      </c>
      <c r="F1077" s="26">
        <f t="shared" si="210"/>
        <v>46273.822916666664</v>
      </c>
      <c r="G1077">
        <f t="shared" si="211"/>
        <v>1</v>
      </c>
      <c r="H1077">
        <f t="shared" si="212"/>
        <v>31</v>
      </c>
      <c r="I1077" s="27">
        <f t="shared" si="213"/>
        <v>1</v>
      </c>
      <c r="J1077" s="28">
        <f t="shared" si="214"/>
        <v>0</v>
      </c>
      <c r="K1077" s="29" t="str">
        <f t="shared" si="215"/>
        <v>NULL</v>
      </c>
      <c r="L1077" s="26" t="str">
        <f t="shared" si="216"/>
        <v/>
      </c>
      <c r="M1077" t="str">
        <f t="shared" si="217"/>
        <v>UNKNOWN - NO RATE</v>
      </c>
      <c r="N1077" s="28" t="str">
        <f t="shared" si="218"/>
        <v>NULL</v>
      </c>
      <c r="O1077" t="str">
        <f t="shared" si="219"/>
        <v/>
      </c>
      <c r="P1077" t="str">
        <f t="shared" si="220"/>
        <v/>
      </c>
      <c r="Q1077" s="10" t="s">
        <v>155</v>
      </c>
      <c r="R1077" s="10"/>
      <c r="S1077" s="16">
        <v>1</v>
      </c>
      <c r="T1077" s="13">
        <v>0</v>
      </c>
      <c r="U1077" s="14"/>
      <c r="V1077" s="11"/>
      <c r="W1077" s="10" t="s">
        <v>155</v>
      </c>
      <c r="X1077" s="29"/>
      <c r="AA1077" t="s">
        <v>331</v>
      </c>
      <c r="AB1077">
        <v>0</v>
      </c>
      <c r="AI1077" t="s">
        <v>155</v>
      </c>
      <c r="AQ1077" t="s">
        <v>155</v>
      </c>
      <c r="AR1077" t="s">
        <v>333</v>
      </c>
    </row>
    <row r="1078" spans="1:44" x14ac:dyDescent="0.35">
      <c r="A1078">
        <v>6</v>
      </c>
      <c r="B1078" s="26">
        <f t="shared" si="208"/>
        <v>46273.729166666657</v>
      </c>
      <c r="C1078" t="s">
        <v>55</v>
      </c>
      <c r="D1078">
        <v>5</v>
      </c>
      <c r="E1078" s="26">
        <f t="shared" si="209"/>
        <v>46273.84375</v>
      </c>
      <c r="F1078" s="26">
        <f t="shared" si="210"/>
        <v>46273.822916666664</v>
      </c>
      <c r="G1078">
        <f t="shared" si="211"/>
        <v>1</v>
      </c>
      <c r="H1078">
        <f t="shared" si="212"/>
        <v>12</v>
      </c>
      <c r="I1078" s="27">
        <f t="shared" si="213"/>
        <v>0</v>
      </c>
      <c r="J1078" s="28" t="str">
        <f t="shared" si="214"/>
        <v>NULL</v>
      </c>
      <c r="K1078" s="29" t="str">
        <f t="shared" si="215"/>
        <v>NULL</v>
      </c>
      <c r="L1078" s="26" t="str">
        <f t="shared" si="216"/>
        <v/>
      </c>
      <c r="M1078" t="str">
        <f t="shared" si="217"/>
        <v>UNKNOWN - NO RATE</v>
      </c>
      <c r="N1078" s="28" t="str">
        <f t="shared" si="218"/>
        <v>NULL</v>
      </c>
      <c r="O1078" t="str">
        <f t="shared" si="219"/>
        <v/>
      </c>
      <c r="P1078" t="str">
        <f t="shared" si="220"/>
        <v/>
      </c>
      <c r="Q1078" s="10" t="s">
        <v>155</v>
      </c>
      <c r="R1078" s="10"/>
      <c r="S1078" s="16">
        <v>0</v>
      </c>
      <c r="T1078" s="13"/>
      <c r="U1078" s="14"/>
      <c r="V1078" s="11"/>
      <c r="W1078" s="10" t="s">
        <v>155</v>
      </c>
      <c r="X1078" s="29"/>
      <c r="AA1078" t="s">
        <v>331</v>
      </c>
      <c r="AB1078">
        <v>0</v>
      </c>
      <c r="AI1078" t="s">
        <v>155</v>
      </c>
      <c r="AQ1078" t="s">
        <v>155</v>
      </c>
      <c r="AR1078" t="s">
        <v>333</v>
      </c>
    </row>
    <row r="1079" spans="1:44" x14ac:dyDescent="0.35">
      <c r="A1079">
        <v>6</v>
      </c>
      <c r="B1079" s="26">
        <f t="shared" si="208"/>
        <v>46273.729166666657</v>
      </c>
      <c r="C1079" t="s">
        <v>55</v>
      </c>
      <c r="D1079">
        <v>6</v>
      </c>
      <c r="E1079" s="26">
        <f t="shared" si="209"/>
        <v>46273.84375</v>
      </c>
      <c r="F1079" s="26">
        <f t="shared" si="210"/>
        <v>46273.822916666664</v>
      </c>
      <c r="G1079">
        <f t="shared" si="211"/>
        <v>0</v>
      </c>
      <c r="H1079">
        <f t="shared" si="212"/>
        <v>0</v>
      </c>
      <c r="I1079" s="27">
        <f t="shared" si="213"/>
        <v>0</v>
      </c>
      <c r="J1079" s="28" t="str">
        <f t="shared" si="214"/>
        <v>NULL</v>
      </c>
      <c r="K1079" s="29" t="str">
        <f t="shared" si="215"/>
        <v/>
      </c>
      <c r="L1079" s="26" t="str">
        <f t="shared" si="216"/>
        <v/>
      </c>
      <c r="M1079" t="str">
        <f t="shared" si="217"/>
        <v/>
      </c>
      <c r="N1079" s="28" t="str">
        <f t="shared" si="218"/>
        <v>NULL</v>
      </c>
      <c r="O1079" t="str">
        <f t="shared" si="219"/>
        <v/>
      </c>
      <c r="P1079" t="str">
        <f t="shared" si="220"/>
        <v/>
      </c>
      <c r="Q1079" s="10"/>
      <c r="R1079" s="10"/>
      <c r="S1079" s="16">
        <v>0</v>
      </c>
      <c r="T1079" s="13"/>
      <c r="U1079" s="14"/>
      <c r="V1079" s="11"/>
      <c r="W1079" s="10"/>
      <c r="X1079" s="29"/>
      <c r="AA1079" t="s">
        <v>331</v>
      </c>
      <c r="AB1079">
        <v>0</v>
      </c>
      <c r="AR1079" t="s">
        <v>333</v>
      </c>
    </row>
    <row r="1080" spans="1:44" x14ac:dyDescent="0.35">
      <c r="A1080">
        <v>6</v>
      </c>
      <c r="B1080" s="26">
        <f t="shared" si="208"/>
        <v>46273.729166666657</v>
      </c>
      <c r="C1080" t="s">
        <v>56</v>
      </c>
      <c r="D1080">
        <v>1</v>
      </c>
      <c r="E1080" s="26">
        <f t="shared" si="209"/>
        <v>46273.84375</v>
      </c>
      <c r="F1080" s="26">
        <f t="shared" si="210"/>
        <v>46273.822916666664</v>
      </c>
      <c r="G1080">
        <f t="shared" si="211"/>
        <v>0</v>
      </c>
      <c r="H1080">
        <f t="shared" si="212"/>
        <v>26</v>
      </c>
      <c r="I1080" s="27">
        <f t="shared" si="213"/>
        <v>4</v>
      </c>
      <c r="J1080" s="28">
        <f t="shared" si="214"/>
        <v>185.80017564007298</v>
      </c>
      <c r="K1080" s="29" t="str">
        <f t="shared" si="215"/>
        <v/>
      </c>
      <c r="L1080" s="26" t="str">
        <f t="shared" si="216"/>
        <v/>
      </c>
      <c r="M1080" t="str">
        <f t="shared" si="217"/>
        <v/>
      </c>
      <c r="N1080" s="28">
        <f t="shared" si="218"/>
        <v>46.450043910018245</v>
      </c>
      <c r="O1080" t="str">
        <f t="shared" si="219"/>
        <v/>
      </c>
      <c r="P1080" t="str">
        <f t="shared" si="220"/>
        <v/>
      </c>
      <c r="Q1080" s="10"/>
      <c r="R1080" s="10"/>
      <c r="S1080" s="16">
        <v>4</v>
      </c>
      <c r="T1080" s="13">
        <v>185.80017564007301</v>
      </c>
      <c r="U1080" s="14"/>
      <c r="V1080" s="11"/>
      <c r="W1080" s="10"/>
      <c r="X1080" s="29"/>
      <c r="Z1080" t="s">
        <v>336</v>
      </c>
      <c r="AA1080" t="s">
        <v>331</v>
      </c>
      <c r="AB1080">
        <v>5</v>
      </c>
      <c r="AC1080">
        <v>41.05263157894737</v>
      </c>
      <c r="AD1080">
        <v>548.57142857142856</v>
      </c>
      <c r="AL1080">
        <v>41.05263157894737</v>
      </c>
      <c r="AM1080">
        <v>548.57142857142856</v>
      </c>
      <c r="AR1080" t="s">
        <v>337</v>
      </c>
    </row>
    <row r="1081" spans="1:44" x14ac:dyDescent="0.35">
      <c r="A1081">
        <v>6</v>
      </c>
      <c r="B1081" s="26">
        <f t="shared" si="208"/>
        <v>46273.729166666657</v>
      </c>
      <c r="C1081" t="s">
        <v>56</v>
      </c>
      <c r="D1081">
        <v>2</v>
      </c>
      <c r="E1081" s="26">
        <f t="shared" si="209"/>
        <v>46273.84375</v>
      </c>
      <c r="F1081" s="26">
        <f t="shared" si="210"/>
        <v>46273.822916666664</v>
      </c>
      <c r="G1081">
        <f t="shared" si="211"/>
        <v>0</v>
      </c>
      <c r="H1081">
        <f t="shared" si="212"/>
        <v>16</v>
      </c>
      <c r="I1081" s="27">
        <f t="shared" si="213"/>
        <v>2</v>
      </c>
      <c r="J1081" s="28">
        <f t="shared" si="214"/>
        <v>10.718635809987818</v>
      </c>
      <c r="K1081" s="29" t="str">
        <f t="shared" si="215"/>
        <v/>
      </c>
      <c r="L1081" s="26" t="str">
        <f t="shared" si="216"/>
        <v/>
      </c>
      <c r="M1081" t="str">
        <f t="shared" si="217"/>
        <v/>
      </c>
      <c r="N1081" s="28">
        <f t="shared" si="218"/>
        <v>5.359317904993909</v>
      </c>
      <c r="O1081" t="str">
        <f t="shared" si="219"/>
        <v/>
      </c>
      <c r="P1081" t="str">
        <f t="shared" si="220"/>
        <v/>
      </c>
      <c r="Q1081" s="10"/>
      <c r="R1081" s="10"/>
      <c r="S1081" s="16">
        <v>2</v>
      </c>
      <c r="T1081" s="13">
        <v>10.71863580998782</v>
      </c>
      <c r="U1081" s="14"/>
      <c r="V1081" s="11"/>
      <c r="W1081" s="10"/>
      <c r="X1081" s="29"/>
      <c r="Z1081" t="s">
        <v>336</v>
      </c>
      <c r="AA1081" t="s">
        <v>331</v>
      </c>
      <c r="AB1081">
        <v>1</v>
      </c>
      <c r="AC1081">
        <v>10.71863580998782</v>
      </c>
      <c r="AD1081">
        <v>11.31913677290267</v>
      </c>
      <c r="AL1081">
        <v>10.71863580998782</v>
      </c>
      <c r="AM1081">
        <v>11.31913677290267</v>
      </c>
      <c r="AR1081" t="s">
        <v>338</v>
      </c>
    </row>
    <row r="1082" spans="1:44" x14ac:dyDescent="0.35">
      <c r="A1082">
        <v>6</v>
      </c>
      <c r="B1082" s="26">
        <f t="shared" si="208"/>
        <v>46273.729166666657</v>
      </c>
      <c r="C1082" t="s">
        <v>56</v>
      </c>
      <c r="D1082">
        <v>3</v>
      </c>
      <c r="E1082" s="26">
        <f t="shared" si="209"/>
        <v>46273.84375</v>
      </c>
      <c r="F1082" s="26">
        <f t="shared" si="210"/>
        <v>46273.822916666664</v>
      </c>
      <c r="G1082">
        <f t="shared" si="211"/>
        <v>0</v>
      </c>
      <c r="H1082">
        <f t="shared" si="212"/>
        <v>30</v>
      </c>
      <c r="I1082" s="27">
        <f t="shared" si="213"/>
        <v>1</v>
      </c>
      <c r="J1082" s="28">
        <f t="shared" si="214"/>
        <v>0</v>
      </c>
      <c r="K1082" s="29" t="str">
        <f t="shared" si="215"/>
        <v/>
      </c>
      <c r="L1082" s="26" t="str">
        <f t="shared" si="216"/>
        <v/>
      </c>
      <c r="M1082" t="str">
        <f t="shared" si="217"/>
        <v/>
      </c>
      <c r="N1082" s="28" t="str">
        <f t="shared" si="218"/>
        <v>NULL</v>
      </c>
      <c r="O1082" t="str">
        <f t="shared" si="219"/>
        <v/>
      </c>
      <c r="P1082" t="str">
        <f t="shared" si="220"/>
        <v/>
      </c>
      <c r="Q1082" s="10"/>
      <c r="R1082" s="10"/>
      <c r="S1082" s="16">
        <v>1</v>
      </c>
      <c r="T1082" s="13">
        <v>0</v>
      </c>
      <c r="U1082" s="14"/>
      <c r="V1082" s="11"/>
      <c r="W1082" s="10"/>
      <c r="X1082" s="29"/>
      <c r="AA1082" t="s">
        <v>331</v>
      </c>
      <c r="AB1082">
        <v>0</v>
      </c>
      <c r="AR1082" t="s">
        <v>333</v>
      </c>
    </row>
    <row r="1083" spans="1:44" x14ac:dyDescent="0.35">
      <c r="A1083">
        <v>6</v>
      </c>
      <c r="B1083" s="26">
        <f t="shared" si="208"/>
        <v>46273.729166666657</v>
      </c>
      <c r="C1083" t="s">
        <v>56</v>
      </c>
      <c r="D1083">
        <v>4</v>
      </c>
      <c r="E1083" s="26">
        <f t="shared" si="209"/>
        <v>46273.84375</v>
      </c>
      <c r="F1083" s="26">
        <f t="shared" si="210"/>
        <v>46273.822916666664</v>
      </c>
      <c r="G1083">
        <f t="shared" si="211"/>
        <v>0</v>
      </c>
      <c r="H1083">
        <f t="shared" si="212"/>
        <v>31</v>
      </c>
      <c r="I1083" s="27">
        <f t="shared" si="213"/>
        <v>1</v>
      </c>
      <c r="J1083" s="28">
        <f t="shared" si="214"/>
        <v>0</v>
      </c>
      <c r="K1083" s="29" t="str">
        <f t="shared" si="215"/>
        <v/>
      </c>
      <c r="L1083" s="26" t="str">
        <f t="shared" si="216"/>
        <v/>
      </c>
      <c r="M1083" t="str">
        <f t="shared" si="217"/>
        <v/>
      </c>
      <c r="N1083" s="28" t="str">
        <f t="shared" si="218"/>
        <v>NULL</v>
      </c>
      <c r="O1083" t="str">
        <f t="shared" si="219"/>
        <v/>
      </c>
      <c r="P1083" t="str">
        <f t="shared" si="220"/>
        <v/>
      </c>
      <c r="Q1083" s="10"/>
      <c r="R1083" s="10"/>
      <c r="S1083" s="16">
        <v>1</v>
      </c>
      <c r="T1083" s="13">
        <v>0</v>
      </c>
      <c r="U1083" s="14"/>
      <c r="V1083" s="11"/>
      <c r="W1083" s="10"/>
      <c r="X1083" s="29"/>
      <c r="AA1083" t="s">
        <v>331</v>
      </c>
      <c r="AB1083">
        <v>0</v>
      </c>
      <c r="AR1083" t="s">
        <v>333</v>
      </c>
    </row>
    <row r="1084" spans="1:44" x14ac:dyDescent="0.35">
      <c r="A1084">
        <v>6</v>
      </c>
      <c r="B1084" s="26">
        <f t="shared" si="208"/>
        <v>46273.729166666657</v>
      </c>
      <c r="C1084" t="s">
        <v>56</v>
      </c>
      <c r="D1084">
        <v>5</v>
      </c>
      <c r="E1084" s="26">
        <f t="shared" si="209"/>
        <v>46273.84375</v>
      </c>
      <c r="F1084" s="26">
        <f t="shared" si="210"/>
        <v>46273.822916666664</v>
      </c>
      <c r="G1084">
        <f t="shared" si="211"/>
        <v>0</v>
      </c>
      <c r="H1084">
        <f t="shared" si="212"/>
        <v>12</v>
      </c>
      <c r="I1084" s="27">
        <f t="shared" si="213"/>
        <v>0</v>
      </c>
      <c r="J1084" s="28" t="str">
        <f t="shared" si="214"/>
        <v>NULL</v>
      </c>
      <c r="K1084" s="29" t="str">
        <f t="shared" si="215"/>
        <v/>
      </c>
      <c r="L1084" s="26" t="str">
        <f t="shared" si="216"/>
        <v/>
      </c>
      <c r="M1084" t="str">
        <f t="shared" si="217"/>
        <v/>
      </c>
      <c r="N1084" s="28" t="str">
        <f t="shared" si="218"/>
        <v>NULL</v>
      </c>
      <c r="O1084" t="str">
        <f t="shared" si="219"/>
        <v/>
      </c>
      <c r="P1084" t="str">
        <f t="shared" si="220"/>
        <v/>
      </c>
      <c r="Q1084" s="10"/>
      <c r="R1084" s="10"/>
      <c r="S1084" s="16">
        <v>0</v>
      </c>
      <c r="T1084" s="13"/>
      <c r="U1084" s="14"/>
      <c r="V1084" s="11"/>
      <c r="W1084" s="10"/>
      <c r="X1084" s="29"/>
      <c r="AA1084" t="s">
        <v>331</v>
      </c>
      <c r="AB1084">
        <v>0</v>
      </c>
      <c r="AR1084" t="s">
        <v>333</v>
      </c>
    </row>
    <row r="1085" spans="1:44" x14ac:dyDescent="0.35">
      <c r="A1085">
        <v>6</v>
      </c>
      <c r="B1085" s="26">
        <f t="shared" si="208"/>
        <v>46273.729166666657</v>
      </c>
      <c r="C1085" t="s">
        <v>56</v>
      </c>
      <c r="D1085">
        <v>6</v>
      </c>
      <c r="E1085" s="26">
        <f t="shared" si="209"/>
        <v>46273.84375</v>
      </c>
      <c r="F1085" s="26">
        <f t="shared" si="210"/>
        <v>46273.822916666664</v>
      </c>
      <c r="G1085">
        <f t="shared" si="211"/>
        <v>0</v>
      </c>
      <c r="H1085">
        <f t="shared" si="212"/>
        <v>0</v>
      </c>
      <c r="I1085" s="27">
        <f t="shared" si="213"/>
        <v>0</v>
      </c>
      <c r="J1085" s="28" t="str">
        <f t="shared" si="214"/>
        <v>NULL</v>
      </c>
      <c r="K1085" s="29" t="str">
        <f t="shared" si="215"/>
        <v/>
      </c>
      <c r="L1085" s="26" t="str">
        <f t="shared" si="216"/>
        <v/>
      </c>
      <c r="M1085" t="str">
        <f t="shared" si="217"/>
        <v/>
      </c>
      <c r="N1085" s="28" t="str">
        <f t="shared" si="218"/>
        <v>NULL</v>
      </c>
      <c r="O1085" t="str">
        <f t="shared" si="219"/>
        <v/>
      </c>
      <c r="P1085" t="str">
        <f t="shared" si="220"/>
        <v/>
      </c>
      <c r="Q1085" s="10"/>
      <c r="R1085" s="10"/>
      <c r="S1085" s="16">
        <v>0</v>
      </c>
      <c r="T1085" s="13"/>
      <c r="U1085" s="14"/>
      <c r="V1085" s="11"/>
      <c r="W1085" s="10"/>
      <c r="X1085" s="29"/>
      <c r="AA1085" t="s">
        <v>331</v>
      </c>
      <c r="AB1085">
        <v>0</v>
      </c>
      <c r="AR1085" t="s">
        <v>333</v>
      </c>
    </row>
    <row r="1086" spans="1:44" x14ac:dyDescent="0.35">
      <c r="A1086">
        <v>6</v>
      </c>
      <c r="B1086" s="26">
        <f t="shared" si="208"/>
        <v>46273.729166666657</v>
      </c>
      <c r="C1086" t="s">
        <v>57</v>
      </c>
      <c r="D1086">
        <v>1</v>
      </c>
      <c r="E1086" s="26">
        <f t="shared" si="209"/>
        <v>46273.84375</v>
      </c>
      <c r="F1086" s="26">
        <f t="shared" si="210"/>
        <v>46273.822916666664</v>
      </c>
      <c r="G1086">
        <f t="shared" si="211"/>
        <v>2</v>
      </c>
      <c r="H1086">
        <f t="shared" si="212"/>
        <v>26</v>
      </c>
      <c r="I1086" s="27">
        <f t="shared" si="213"/>
        <v>4</v>
      </c>
      <c r="J1086" s="28">
        <f t="shared" si="214"/>
        <v>185.80017564007298</v>
      </c>
      <c r="K1086" s="29">
        <f t="shared" si="215"/>
        <v>5.8306367558658137E-3</v>
      </c>
      <c r="L1086" s="26">
        <f t="shared" si="216"/>
        <v>46273.734997303414</v>
      </c>
      <c r="M1086" t="str">
        <f t="shared" si="217"/>
        <v>YES</v>
      </c>
      <c r="N1086" s="28">
        <f t="shared" si="218"/>
        <v>46.450043910018245</v>
      </c>
      <c r="O1086" t="str">
        <f t="shared" si="219"/>
        <v/>
      </c>
      <c r="P1086" t="str">
        <f t="shared" si="220"/>
        <v/>
      </c>
      <c r="Q1086" s="10" t="s">
        <v>151</v>
      </c>
      <c r="R1086" s="10"/>
      <c r="S1086" s="16">
        <v>4</v>
      </c>
      <c r="T1086" s="13">
        <v>185.80017564007301</v>
      </c>
      <c r="U1086" s="14">
        <v>5.8306367592592598E-3</v>
      </c>
      <c r="V1086" s="11">
        <v>46273.734997303429</v>
      </c>
      <c r="W1086" s="10" t="s">
        <v>151</v>
      </c>
      <c r="X1086" s="29">
        <v>0</v>
      </c>
      <c r="Z1086" t="s">
        <v>336</v>
      </c>
      <c r="AA1086" t="s">
        <v>331</v>
      </c>
      <c r="AB1086">
        <v>5</v>
      </c>
      <c r="AC1086">
        <v>41.05263157894737</v>
      </c>
      <c r="AD1086">
        <v>548.57142857142856</v>
      </c>
      <c r="AE1086" s="54">
        <v>1.9748263888888888E-3</v>
      </c>
      <c r="AF1086" s="54">
        <v>2.6388888888888889E-2</v>
      </c>
      <c r="AG1086" s="53">
        <v>46273.731141493059</v>
      </c>
      <c r="AH1086" s="53">
        <v>46273.755555555559</v>
      </c>
      <c r="AI1086" t="s">
        <v>151</v>
      </c>
      <c r="AL1086">
        <v>41.05263157894737</v>
      </c>
      <c r="AM1086">
        <v>548.57142857142856</v>
      </c>
      <c r="AN1086" s="54">
        <v>1.9748263888888888E-3</v>
      </c>
      <c r="AO1086" s="54">
        <v>2.6388888888888889E-2</v>
      </c>
      <c r="AP1086" s="53">
        <v>46273.755555555559</v>
      </c>
      <c r="AQ1086" t="s">
        <v>151</v>
      </c>
      <c r="AR1086" t="s">
        <v>337</v>
      </c>
    </row>
    <row r="1087" spans="1:44" x14ac:dyDescent="0.35">
      <c r="A1087">
        <v>6</v>
      </c>
      <c r="B1087" s="26">
        <f t="shared" si="208"/>
        <v>46273.729166666657</v>
      </c>
      <c r="C1087" t="s">
        <v>57</v>
      </c>
      <c r="D1087">
        <v>2</v>
      </c>
      <c r="E1087" s="26">
        <f t="shared" si="209"/>
        <v>46273.84375</v>
      </c>
      <c r="F1087" s="26">
        <f t="shared" si="210"/>
        <v>46273.822916666664</v>
      </c>
      <c r="G1087">
        <f t="shared" si="211"/>
        <v>3</v>
      </c>
      <c r="H1087">
        <f t="shared" si="212"/>
        <v>16</v>
      </c>
      <c r="I1087" s="27">
        <f t="shared" si="213"/>
        <v>2</v>
      </c>
      <c r="J1087" s="28">
        <f t="shared" si="214"/>
        <v>10.718635809987818</v>
      </c>
      <c r="K1087" s="29">
        <f t="shared" si="215"/>
        <v>6.2196969696969702E-2</v>
      </c>
      <c r="L1087" s="26">
        <f t="shared" si="216"/>
        <v>46273.791363636352</v>
      </c>
      <c r="M1087" t="str">
        <f t="shared" si="217"/>
        <v>YES</v>
      </c>
      <c r="N1087" s="28">
        <f t="shared" si="218"/>
        <v>5.359317904993909</v>
      </c>
      <c r="O1087" t="str">
        <f t="shared" si="219"/>
        <v/>
      </c>
      <c r="P1087" t="str">
        <f t="shared" si="220"/>
        <v/>
      </c>
      <c r="Q1087" s="10" t="s">
        <v>151</v>
      </c>
      <c r="R1087" s="10"/>
      <c r="S1087" s="16">
        <v>2</v>
      </c>
      <c r="T1087" s="13">
        <v>10.71863580998782</v>
      </c>
      <c r="U1087" s="14">
        <v>6.2196969699074067E-2</v>
      </c>
      <c r="V1087" s="11">
        <v>46273.791363636352</v>
      </c>
      <c r="W1087" s="10" t="s">
        <v>151</v>
      </c>
      <c r="X1087" s="29">
        <v>0</v>
      </c>
      <c r="Z1087" t="s">
        <v>336</v>
      </c>
      <c r="AA1087" t="s">
        <v>331</v>
      </c>
      <c r="AB1087">
        <v>1</v>
      </c>
      <c r="AC1087">
        <v>10.71863580998782</v>
      </c>
      <c r="AD1087">
        <v>11.31913677290267</v>
      </c>
      <c r="AE1087" s="54">
        <v>5.8897306400462958E-2</v>
      </c>
      <c r="AF1087" s="54">
        <v>6.2196969699074067E-2</v>
      </c>
      <c r="AG1087" s="53">
        <v>46273.788063973057</v>
      </c>
      <c r="AH1087" s="53">
        <v>46273.791363636352</v>
      </c>
      <c r="AI1087" t="s">
        <v>151</v>
      </c>
      <c r="AL1087">
        <v>10.71863580998782</v>
      </c>
      <c r="AM1087">
        <v>11.31913677290267</v>
      </c>
      <c r="AN1087" s="54">
        <v>5.8897306400462958E-2</v>
      </c>
      <c r="AO1087" s="54">
        <v>6.2196969699074067E-2</v>
      </c>
      <c r="AP1087" s="53">
        <v>46273.791363636352</v>
      </c>
      <c r="AQ1087" t="s">
        <v>151</v>
      </c>
      <c r="AR1087" t="s">
        <v>338</v>
      </c>
    </row>
    <row r="1088" spans="1:44" x14ac:dyDescent="0.35">
      <c r="A1088">
        <v>6</v>
      </c>
      <c r="B1088" s="26">
        <f t="shared" si="208"/>
        <v>46273.729166666657</v>
      </c>
      <c r="C1088" t="s">
        <v>57</v>
      </c>
      <c r="D1088">
        <v>3</v>
      </c>
      <c r="E1088" s="26">
        <f t="shared" si="209"/>
        <v>46273.84375</v>
      </c>
      <c r="F1088" s="26">
        <f t="shared" si="210"/>
        <v>46273.822916666664</v>
      </c>
      <c r="G1088">
        <f t="shared" si="211"/>
        <v>4</v>
      </c>
      <c r="H1088">
        <f t="shared" si="212"/>
        <v>30</v>
      </c>
      <c r="I1088" s="27">
        <f t="shared" si="213"/>
        <v>1</v>
      </c>
      <c r="J1088" s="28">
        <f t="shared" si="214"/>
        <v>0</v>
      </c>
      <c r="K1088" s="29" t="str">
        <f t="shared" si="215"/>
        <v>NULL</v>
      </c>
      <c r="L1088" s="26" t="str">
        <f t="shared" si="216"/>
        <v/>
      </c>
      <c r="M1088" t="str">
        <f t="shared" si="217"/>
        <v>UNKNOWN - NO RATE</v>
      </c>
      <c r="N1088" s="28" t="str">
        <f t="shared" si="218"/>
        <v>NULL</v>
      </c>
      <c r="O1088" t="str">
        <f t="shared" si="219"/>
        <v/>
      </c>
      <c r="P1088" t="str">
        <f t="shared" si="220"/>
        <v/>
      </c>
      <c r="Q1088" s="10" t="s">
        <v>155</v>
      </c>
      <c r="R1088" s="10"/>
      <c r="S1088" s="16">
        <v>1</v>
      </c>
      <c r="T1088" s="13">
        <v>0</v>
      </c>
      <c r="U1088" s="14"/>
      <c r="V1088" s="11"/>
      <c r="W1088" s="10" t="s">
        <v>155</v>
      </c>
      <c r="X1088" s="29"/>
      <c r="AA1088" t="s">
        <v>331</v>
      </c>
      <c r="AB1088">
        <v>0</v>
      </c>
      <c r="AI1088" t="s">
        <v>155</v>
      </c>
      <c r="AQ1088" t="s">
        <v>155</v>
      </c>
      <c r="AR1088" t="s">
        <v>333</v>
      </c>
    </row>
    <row r="1089" spans="1:44" x14ac:dyDescent="0.35">
      <c r="A1089">
        <v>6</v>
      </c>
      <c r="B1089" s="26">
        <f t="shared" si="208"/>
        <v>46273.729166666657</v>
      </c>
      <c r="C1089" t="s">
        <v>57</v>
      </c>
      <c r="D1089">
        <v>4</v>
      </c>
      <c r="E1089" s="26">
        <f t="shared" si="209"/>
        <v>46273.84375</v>
      </c>
      <c r="F1089" s="26">
        <f t="shared" si="210"/>
        <v>46273.822916666664</v>
      </c>
      <c r="G1089">
        <f t="shared" si="211"/>
        <v>8</v>
      </c>
      <c r="H1089">
        <f t="shared" si="212"/>
        <v>31</v>
      </c>
      <c r="I1089" s="27">
        <f t="shared" si="213"/>
        <v>1</v>
      </c>
      <c r="J1089" s="28">
        <f t="shared" si="214"/>
        <v>0</v>
      </c>
      <c r="K1089" s="29" t="str">
        <f t="shared" si="215"/>
        <v>NULL</v>
      </c>
      <c r="L1089" s="26" t="str">
        <f t="shared" si="216"/>
        <v/>
      </c>
      <c r="M1089" t="str">
        <f t="shared" si="217"/>
        <v>UNKNOWN - NO RATE</v>
      </c>
      <c r="N1089" s="28" t="str">
        <f t="shared" si="218"/>
        <v>NULL</v>
      </c>
      <c r="O1089" t="str">
        <f t="shared" si="219"/>
        <v/>
      </c>
      <c r="P1089" t="str">
        <f t="shared" si="220"/>
        <v/>
      </c>
      <c r="Q1089" s="10" t="s">
        <v>155</v>
      </c>
      <c r="R1089" s="10"/>
      <c r="S1089" s="16">
        <v>1</v>
      </c>
      <c r="T1089" s="13">
        <v>0</v>
      </c>
      <c r="U1089" s="14"/>
      <c r="V1089" s="11"/>
      <c r="W1089" s="10" t="s">
        <v>155</v>
      </c>
      <c r="X1089" s="29"/>
      <c r="AA1089" t="s">
        <v>331</v>
      </c>
      <c r="AB1089">
        <v>0</v>
      </c>
      <c r="AI1089" t="s">
        <v>155</v>
      </c>
      <c r="AQ1089" t="s">
        <v>155</v>
      </c>
      <c r="AR1089" t="s">
        <v>333</v>
      </c>
    </row>
    <row r="1090" spans="1:44" x14ac:dyDescent="0.35">
      <c r="A1090">
        <v>6</v>
      </c>
      <c r="B1090" s="26">
        <f t="shared" si="208"/>
        <v>46273.729166666657</v>
      </c>
      <c r="C1090" t="s">
        <v>57</v>
      </c>
      <c r="D1090">
        <v>5</v>
      </c>
      <c r="E1090" s="26">
        <f t="shared" si="209"/>
        <v>46273.84375</v>
      </c>
      <c r="F1090" s="26">
        <f t="shared" si="210"/>
        <v>46273.822916666664</v>
      </c>
      <c r="G1090">
        <f t="shared" si="211"/>
        <v>1</v>
      </c>
      <c r="H1090">
        <f t="shared" si="212"/>
        <v>12</v>
      </c>
      <c r="I1090" s="27">
        <f t="shared" si="213"/>
        <v>0</v>
      </c>
      <c r="J1090" s="28" t="str">
        <f t="shared" si="214"/>
        <v>NULL</v>
      </c>
      <c r="K1090" s="29" t="str">
        <f t="shared" si="215"/>
        <v>NULL</v>
      </c>
      <c r="L1090" s="26" t="str">
        <f t="shared" si="216"/>
        <v/>
      </c>
      <c r="M1090" t="str">
        <f t="shared" si="217"/>
        <v>UNKNOWN - NO RATE</v>
      </c>
      <c r="N1090" s="28" t="str">
        <f t="shared" si="218"/>
        <v>NULL</v>
      </c>
      <c r="O1090" t="str">
        <f t="shared" si="219"/>
        <v/>
      </c>
      <c r="P1090" t="str">
        <f t="shared" si="220"/>
        <v/>
      </c>
      <c r="Q1090" s="10" t="s">
        <v>155</v>
      </c>
      <c r="R1090" s="10"/>
      <c r="S1090" s="16">
        <v>0</v>
      </c>
      <c r="T1090" s="13"/>
      <c r="U1090" s="14"/>
      <c r="V1090" s="11"/>
      <c r="W1090" s="10" t="s">
        <v>155</v>
      </c>
      <c r="X1090" s="29"/>
      <c r="AA1090" t="s">
        <v>331</v>
      </c>
      <c r="AB1090">
        <v>0</v>
      </c>
      <c r="AI1090" t="s">
        <v>155</v>
      </c>
      <c r="AQ1090" t="s">
        <v>155</v>
      </c>
      <c r="AR1090" t="s">
        <v>333</v>
      </c>
    </row>
    <row r="1091" spans="1:44" x14ac:dyDescent="0.35">
      <c r="A1091">
        <v>6</v>
      </c>
      <c r="B1091" s="26">
        <f t="shared" si="208"/>
        <v>46273.729166666657</v>
      </c>
      <c r="C1091" t="s">
        <v>57</v>
      </c>
      <c r="D1091">
        <v>6</v>
      </c>
      <c r="E1091" s="26">
        <f t="shared" si="209"/>
        <v>46273.84375</v>
      </c>
      <c r="F1091" s="26">
        <f t="shared" si="210"/>
        <v>46273.822916666664</v>
      </c>
      <c r="G1091">
        <f t="shared" si="211"/>
        <v>0</v>
      </c>
      <c r="H1091">
        <f t="shared" si="212"/>
        <v>0</v>
      </c>
      <c r="I1091" s="27">
        <f t="shared" si="213"/>
        <v>0</v>
      </c>
      <c r="J1091" s="28" t="str">
        <f t="shared" si="214"/>
        <v>NULL</v>
      </c>
      <c r="K1091" s="29" t="str">
        <f t="shared" si="215"/>
        <v/>
      </c>
      <c r="L1091" s="26" t="str">
        <f t="shared" si="216"/>
        <v/>
      </c>
      <c r="M1091" t="str">
        <f t="shared" si="217"/>
        <v/>
      </c>
      <c r="N1091" s="28" t="str">
        <f t="shared" si="218"/>
        <v>NULL</v>
      </c>
      <c r="O1091" t="str">
        <f t="shared" si="219"/>
        <v/>
      </c>
      <c r="P1091" t="str">
        <f t="shared" si="220"/>
        <v/>
      </c>
      <c r="Q1091" s="10"/>
      <c r="R1091" s="10"/>
      <c r="S1091" s="16">
        <v>0</v>
      </c>
      <c r="T1091" s="13"/>
      <c r="U1091" s="14"/>
      <c r="V1091" s="11"/>
      <c r="W1091" s="10"/>
      <c r="X1091" s="29"/>
      <c r="AA1091" t="s">
        <v>331</v>
      </c>
      <c r="AB1091">
        <v>0</v>
      </c>
      <c r="AR1091" t="s">
        <v>333</v>
      </c>
    </row>
    <row r="1092" spans="1:44" x14ac:dyDescent="0.35">
      <c r="A1092">
        <v>6</v>
      </c>
      <c r="B1092" s="26">
        <f t="shared" si="208"/>
        <v>46273.729166666657</v>
      </c>
      <c r="C1092" t="s">
        <v>58</v>
      </c>
      <c r="D1092">
        <v>1</v>
      </c>
      <c r="E1092" s="26">
        <f t="shared" si="209"/>
        <v>46273.854166666657</v>
      </c>
      <c r="F1092" s="26">
        <f t="shared" si="210"/>
        <v>46273.833333333321</v>
      </c>
      <c r="G1092">
        <f t="shared" si="211"/>
        <v>0</v>
      </c>
      <c r="H1092">
        <f t="shared" si="212"/>
        <v>94</v>
      </c>
      <c r="I1092" s="27">
        <f t="shared" si="213"/>
        <v>4</v>
      </c>
      <c r="J1092" s="28">
        <f t="shared" si="214"/>
        <v>185.80017564007298</v>
      </c>
      <c r="K1092" s="29" t="str">
        <f t="shared" si="215"/>
        <v/>
      </c>
      <c r="L1092" s="26" t="str">
        <f t="shared" si="216"/>
        <v/>
      </c>
      <c r="M1092" t="str">
        <f t="shared" si="217"/>
        <v/>
      </c>
      <c r="N1092" s="28">
        <f t="shared" si="218"/>
        <v>46.450043910018245</v>
      </c>
      <c r="O1092" t="str">
        <f t="shared" si="219"/>
        <v/>
      </c>
      <c r="P1092" t="str">
        <f t="shared" si="220"/>
        <v/>
      </c>
      <c r="Q1092" s="10"/>
      <c r="R1092" s="10"/>
      <c r="S1092" s="16">
        <v>4</v>
      </c>
      <c r="T1092" s="13">
        <v>185.80017564007301</v>
      </c>
      <c r="U1092" s="14"/>
      <c r="V1092" s="11"/>
      <c r="W1092" s="10"/>
      <c r="X1092" s="29"/>
      <c r="Z1092" t="s">
        <v>336</v>
      </c>
      <c r="AA1092" t="s">
        <v>331</v>
      </c>
      <c r="AB1092">
        <v>5</v>
      </c>
      <c r="AC1092">
        <v>41.05263157894737</v>
      </c>
      <c r="AD1092">
        <v>548.57142857142856</v>
      </c>
      <c r="AL1092">
        <v>41.05263157894737</v>
      </c>
      <c r="AM1092">
        <v>548.57142857142856</v>
      </c>
      <c r="AR1092" t="s">
        <v>337</v>
      </c>
    </row>
    <row r="1093" spans="1:44" x14ac:dyDescent="0.35">
      <c r="A1093">
        <v>6</v>
      </c>
      <c r="B1093" s="26">
        <f t="shared" si="208"/>
        <v>46273.729166666657</v>
      </c>
      <c r="C1093" t="s">
        <v>58</v>
      </c>
      <c r="D1093">
        <v>2</v>
      </c>
      <c r="E1093" s="26">
        <f t="shared" si="209"/>
        <v>46273.854166666657</v>
      </c>
      <c r="F1093" s="26">
        <f t="shared" si="210"/>
        <v>46273.833333333321</v>
      </c>
      <c r="G1093">
        <f t="shared" si="211"/>
        <v>1</v>
      </c>
      <c r="H1093">
        <f t="shared" si="212"/>
        <v>32</v>
      </c>
      <c r="I1093" s="27">
        <f t="shared" si="213"/>
        <v>2</v>
      </c>
      <c r="J1093" s="28">
        <f t="shared" si="214"/>
        <v>10.718635809987818</v>
      </c>
      <c r="K1093" s="29">
        <f t="shared" si="215"/>
        <v>0.1243939393939394</v>
      </c>
      <c r="L1093" s="26">
        <f t="shared" si="216"/>
        <v>46273.853560606054</v>
      </c>
      <c r="M1093" t="str">
        <f t="shared" si="217"/>
        <v>NO</v>
      </c>
      <c r="N1093" s="28">
        <f t="shared" si="218"/>
        <v>5.359317904993909</v>
      </c>
      <c r="O1093">
        <f t="shared" si="219"/>
        <v>3</v>
      </c>
      <c r="P1093">
        <f t="shared" si="220"/>
        <v>1</v>
      </c>
      <c r="Q1093" s="10" t="s">
        <v>205</v>
      </c>
      <c r="R1093" s="10"/>
      <c r="S1093" s="16">
        <v>2</v>
      </c>
      <c r="T1093" s="13">
        <v>10.71863580998782</v>
      </c>
      <c r="U1093" s="14">
        <v>0.12439393939814811</v>
      </c>
      <c r="V1093" s="11">
        <v>46273.853560606061</v>
      </c>
      <c r="W1093" s="10" t="s">
        <v>205</v>
      </c>
      <c r="X1093" s="29">
        <v>0</v>
      </c>
      <c r="Z1093" t="s">
        <v>336</v>
      </c>
      <c r="AA1093" t="s">
        <v>331</v>
      </c>
      <c r="AB1093">
        <v>1</v>
      </c>
      <c r="AC1093">
        <v>10.71863580998782</v>
      </c>
      <c r="AD1093">
        <v>11.31913677290267</v>
      </c>
      <c r="AE1093" s="54">
        <v>0.1177946127893519</v>
      </c>
      <c r="AF1093" s="54">
        <v>0.12439393939814811</v>
      </c>
      <c r="AG1093" s="53">
        <v>46273.846961279458</v>
      </c>
      <c r="AH1093" s="53">
        <v>46273.853560606061</v>
      </c>
      <c r="AI1093" t="s">
        <v>205</v>
      </c>
      <c r="AJ1093">
        <v>3</v>
      </c>
      <c r="AK1093">
        <v>1</v>
      </c>
      <c r="AL1093">
        <v>10.71863580998782</v>
      </c>
      <c r="AM1093">
        <v>11.31913677290267</v>
      </c>
      <c r="AN1093" s="54">
        <v>0.1177946127893519</v>
      </c>
      <c r="AO1093" s="54">
        <v>0.12439393939814811</v>
      </c>
      <c r="AP1093" s="53">
        <v>46273.853560606061</v>
      </c>
      <c r="AQ1093" t="s">
        <v>205</v>
      </c>
      <c r="AR1093" t="s">
        <v>338</v>
      </c>
    </row>
    <row r="1094" spans="1:44" x14ac:dyDescent="0.35">
      <c r="A1094">
        <v>6</v>
      </c>
      <c r="B1094" s="26">
        <f t="shared" ref="B1094:B1157" si="221">INDEX(SNAP_TIMES,MATCH(A1094,SNAP_NOS,0))</f>
        <v>46273.729166666657</v>
      </c>
      <c r="C1094" t="s">
        <v>58</v>
      </c>
      <c r="D1094">
        <v>3</v>
      </c>
      <c r="E1094" s="26">
        <f t="shared" ref="E1094:E1157" si="222">IF(AND(INDEX(SH_CHG,MATCH(C1094,SH_ID,0))&lt;&gt;"",B1094&gt;=INDEX(SH_CHG,MATCH(C1094,SH_ID,0))),INDEX(SH_DEP,MATCH(C1094,SH_ID,0)),INDEX(SH_ORIG,MATCH(C1094,SH_ID,0)))</f>
        <v>46273.854166666657</v>
      </c>
      <c r="F1094" s="26">
        <f t="shared" ref="F1094:F1157" si="223">E1094-LOADING_MINUTES/1440</f>
        <v>46273.833333333321</v>
      </c>
      <c r="G1094">
        <f t="shared" ref="G1094:G1157" si="224">COUNTIFS(OL_SNAP,A1094,OL_EFF,C1094,OL_WT,D1094,OL_OPEN,"&gt;0")</f>
        <v>0</v>
      </c>
      <c r="H1094">
        <f t="shared" ref="H1094:H1157" si="225">SUMIFS($G$6:$G$3569,$A$6:$A$3569,A1094,$D$6:$D$3569,D1094,$F$6:$F$3569,"&lt;="&amp;F1094)</f>
        <v>68</v>
      </c>
      <c r="I1094" s="27">
        <f t="shared" ref="I1094:I1157" si="226">INDEX(C_RES,MATCH(1,INDEX((C_SN=A1094)*(C_WT=D1094),0),0))</f>
        <v>1</v>
      </c>
      <c r="J1094" s="28">
        <f t="shared" ref="J1094:J1157" si="227">INDEX(C_RL,MATCH(1,INDEX((C_SN=A1094)*(C_WT=D1094),0),0))</f>
        <v>0</v>
      </c>
      <c r="K1094" s="29" t="str">
        <f t="shared" ref="K1094:K1157" si="228">IF(G1094=0,"",IF(ISNUMBER(J1094),IF(J1094&gt;0,H1094/J1094/24,"NULL"),"NULL"))</f>
        <v/>
      </c>
      <c r="L1094" s="26" t="str">
        <f t="shared" ref="L1094:L1157" si="229">IF(ISNUMBER(K1094),B1094+K1094,"")</f>
        <v/>
      </c>
      <c r="M1094" t="str">
        <f t="shared" ref="M1094:M1157" si="230">IF(G1094=0,"",IF(B1094&gt;=F1094,"NO - CUTOFF PASSED",IF(ISNUMBER(K1094),IF(L1094&lt;=F1094,"YES","NO"),"UNKNOWN - NO RATE")))</f>
        <v/>
      </c>
      <c r="N1094" s="28" t="str">
        <f t="shared" ref="N1094:N1157" si="231">IFERROR(IF(AND(INDEX(C_HRS,MATCH(1,INDEX((C_SN=A1094)*(C_WT=D1094),0),0))&gt;0,INDEX(C_TL,MATCH(1,INDEX((C_SN=A1094)*(C_WT=D1094),0),0))&gt;0),INDEX(C_TL,MATCH(1,INDEX((C_SN=A1094)*(C_WT=D1094),0),0))/INDEX(C_HRS,MATCH(1,INDEX((C_SN=A1094)*(C_WT=D1094),0),0)),"NULL"),"NULL")</f>
        <v>NULL</v>
      </c>
      <c r="O1094" t="str">
        <f t="shared" ref="O1094:O1157" si="232">IF(M1094="NO",IF(ISNUMBER(N1094),ROUNDUP(H1094/(N1094*(F1094-B1094)*24),0),"CANNOT ESTIMATE - NO RATE"),"")</f>
        <v/>
      </c>
      <c r="P1094" t="str">
        <f t="shared" ref="P1094:P1157" si="233">IF(ISNUMBER(O1094),MAX(0,O1094-I1094),O1094)</f>
        <v/>
      </c>
      <c r="Q1094" s="10"/>
      <c r="R1094" s="10"/>
      <c r="S1094" s="16">
        <v>1</v>
      </c>
      <c r="T1094" s="13">
        <v>0</v>
      </c>
      <c r="U1094" s="14"/>
      <c r="V1094" s="11"/>
      <c r="W1094" s="10"/>
      <c r="X1094" s="29"/>
      <c r="AA1094" t="s">
        <v>331</v>
      </c>
      <c r="AB1094">
        <v>0</v>
      </c>
      <c r="AR1094" t="s">
        <v>333</v>
      </c>
    </row>
    <row r="1095" spans="1:44" x14ac:dyDescent="0.35">
      <c r="A1095">
        <v>6</v>
      </c>
      <c r="B1095" s="26">
        <f t="shared" si="221"/>
        <v>46273.729166666657</v>
      </c>
      <c r="C1095" t="s">
        <v>58</v>
      </c>
      <c r="D1095">
        <v>4</v>
      </c>
      <c r="E1095" s="26">
        <f t="shared" si="222"/>
        <v>46273.854166666657</v>
      </c>
      <c r="F1095" s="26">
        <f t="shared" si="223"/>
        <v>46273.833333333321</v>
      </c>
      <c r="G1095">
        <f t="shared" si="224"/>
        <v>0</v>
      </c>
      <c r="H1095">
        <f t="shared" si="225"/>
        <v>81</v>
      </c>
      <c r="I1095" s="27">
        <f t="shared" si="226"/>
        <v>1</v>
      </c>
      <c r="J1095" s="28">
        <f t="shared" si="227"/>
        <v>0</v>
      </c>
      <c r="K1095" s="29" t="str">
        <f t="shared" si="228"/>
        <v/>
      </c>
      <c r="L1095" s="26" t="str">
        <f t="shared" si="229"/>
        <v/>
      </c>
      <c r="M1095" t="str">
        <f t="shared" si="230"/>
        <v/>
      </c>
      <c r="N1095" s="28" t="str">
        <f t="shared" si="231"/>
        <v>NULL</v>
      </c>
      <c r="O1095" t="str">
        <f t="shared" si="232"/>
        <v/>
      </c>
      <c r="P1095" t="str">
        <f t="shared" si="233"/>
        <v/>
      </c>
      <c r="Q1095" s="10"/>
      <c r="R1095" s="10"/>
      <c r="S1095" s="16">
        <v>1</v>
      </c>
      <c r="T1095" s="13">
        <v>0</v>
      </c>
      <c r="U1095" s="14"/>
      <c r="V1095" s="11"/>
      <c r="W1095" s="10"/>
      <c r="X1095" s="29"/>
      <c r="AA1095" t="s">
        <v>331</v>
      </c>
      <c r="AB1095">
        <v>0</v>
      </c>
      <c r="AR1095" t="s">
        <v>333</v>
      </c>
    </row>
    <row r="1096" spans="1:44" x14ac:dyDescent="0.35">
      <c r="A1096">
        <v>6</v>
      </c>
      <c r="B1096" s="26">
        <f t="shared" si="221"/>
        <v>46273.729166666657</v>
      </c>
      <c r="C1096" t="s">
        <v>58</v>
      </c>
      <c r="D1096">
        <v>5</v>
      </c>
      <c r="E1096" s="26">
        <f t="shared" si="222"/>
        <v>46273.854166666657</v>
      </c>
      <c r="F1096" s="26">
        <f t="shared" si="223"/>
        <v>46273.833333333321</v>
      </c>
      <c r="G1096">
        <f t="shared" si="224"/>
        <v>0</v>
      </c>
      <c r="H1096">
        <f t="shared" si="225"/>
        <v>16</v>
      </c>
      <c r="I1096" s="27">
        <f t="shared" si="226"/>
        <v>0</v>
      </c>
      <c r="J1096" s="28" t="str">
        <f t="shared" si="227"/>
        <v>NULL</v>
      </c>
      <c r="K1096" s="29" t="str">
        <f t="shared" si="228"/>
        <v/>
      </c>
      <c r="L1096" s="26" t="str">
        <f t="shared" si="229"/>
        <v/>
      </c>
      <c r="M1096" t="str">
        <f t="shared" si="230"/>
        <v/>
      </c>
      <c r="N1096" s="28" t="str">
        <f t="shared" si="231"/>
        <v>NULL</v>
      </c>
      <c r="O1096" t="str">
        <f t="shared" si="232"/>
        <v/>
      </c>
      <c r="P1096" t="str">
        <f t="shared" si="233"/>
        <v/>
      </c>
      <c r="Q1096" s="10"/>
      <c r="R1096" s="10"/>
      <c r="S1096" s="16">
        <v>0</v>
      </c>
      <c r="T1096" s="13"/>
      <c r="U1096" s="14"/>
      <c r="V1096" s="11"/>
      <c r="W1096" s="10"/>
      <c r="X1096" s="29"/>
      <c r="AA1096" t="s">
        <v>331</v>
      </c>
      <c r="AB1096">
        <v>0</v>
      </c>
      <c r="AR1096" t="s">
        <v>333</v>
      </c>
    </row>
    <row r="1097" spans="1:44" x14ac:dyDescent="0.35">
      <c r="A1097">
        <v>6</v>
      </c>
      <c r="B1097" s="26">
        <f t="shared" si="221"/>
        <v>46273.729166666657</v>
      </c>
      <c r="C1097" t="s">
        <v>58</v>
      </c>
      <c r="D1097">
        <v>6</v>
      </c>
      <c r="E1097" s="26">
        <f t="shared" si="222"/>
        <v>46273.854166666657</v>
      </c>
      <c r="F1097" s="26">
        <f t="shared" si="223"/>
        <v>46273.833333333321</v>
      </c>
      <c r="G1097">
        <f t="shared" si="224"/>
        <v>0</v>
      </c>
      <c r="H1097">
        <f t="shared" si="225"/>
        <v>0</v>
      </c>
      <c r="I1097" s="27">
        <f t="shared" si="226"/>
        <v>0</v>
      </c>
      <c r="J1097" s="28" t="str">
        <f t="shared" si="227"/>
        <v>NULL</v>
      </c>
      <c r="K1097" s="29" t="str">
        <f t="shared" si="228"/>
        <v/>
      </c>
      <c r="L1097" s="26" t="str">
        <f t="shared" si="229"/>
        <v/>
      </c>
      <c r="M1097" t="str">
        <f t="shared" si="230"/>
        <v/>
      </c>
      <c r="N1097" s="28" t="str">
        <f t="shared" si="231"/>
        <v>NULL</v>
      </c>
      <c r="O1097" t="str">
        <f t="shared" si="232"/>
        <v/>
      </c>
      <c r="P1097" t="str">
        <f t="shared" si="233"/>
        <v/>
      </c>
      <c r="Q1097" s="10"/>
      <c r="R1097" s="10"/>
      <c r="S1097" s="16">
        <v>0</v>
      </c>
      <c r="T1097" s="13"/>
      <c r="U1097" s="14"/>
      <c r="V1097" s="11"/>
      <c r="W1097" s="10"/>
      <c r="X1097" s="29"/>
      <c r="AA1097" t="s">
        <v>331</v>
      </c>
      <c r="AB1097">
        <v>0</v>
      </c>
      <c r="AR1097" t="s">
        <v>333</v>
      </c>
    </row>
    <row r="1098" spans="1:44" x14ac:dyDescent="0.35">
      <c r="A1098">
        <v>6</v>
      </c>
      <c r="B1098" s="26">
        <f t="shared" si="221"/>
        <v>46273.729166666657</v>
      </c>
      <c r="C1098" t="s">
        <v>59</v>
      </c>
      <c r="D1098">
        <v>1</v>
      </c>
      <c r="E1098" s="26">
        <f t="shared" si="222"/>
        <v>46273.854166666657</v>
      </c>
      <c r="F1098" s="26">
        <f t="shared" si="223"/>
        <v>46273.833333333321</v>
      </c>
      <c r="G1098">
        <f t="shared" si="224"/>
        <v>0</v>
      </c>
      <c r="H1098">
        <f t="shared" si="225"/>
        <v>94</v>
      </c>
      <c r="I1098" s="27">
        <f t="shared" si="226"/>
        <v>4</v>
      </c>
      <c r="J1098" s="28">
        <f t="shared" si="227"/>
        <v>185.80017564007298</v>
      </c>
      <c r="K1098" s="29" t="str">
        <f t="shared" si="228"/>
        <v/>
      </c>
      <c r="L1098" s="26" t="str">
        <f t="shared" si="229"/>
        <v/>
      </c>
      <c r="M1098" t="str">
        <f t="shared" si="230"/>
        <v/>
      </c>
      <c r="N1098" s="28">
        <f t="shared" si="231"/>
        <v>46.450043910018245</v>
      </c>
      <c r="O1098" t="str">
        <f t="shared" si="232"/>
        <v/>
      </c>
      <c r="P1098" t="str">
        <f t="shared" si="233"/>
        <v/>
      </c>
      <c r="Q1098" s="10"/>
      <c r="R1098" s="10"/>
      <c r="S1098" s="16">
        <v>4</v>
      </c>
      <c r="T1098" s="13">
        <v>185.80017564007301</v>
      </c>
      <c r="U1098" s="14"/>
      <c r="V1098" s="11"/>
      <c r="W1098" s="10"/>
      <c r="X1098" s="29"/>
      <c r="Z1098" t="s">
        <v>336</v>
      </c>
      <c r="AA1098" t="s">
        <v>331</v>
      </c>
      <c r="AB1098">
        <v>5</v>
      </c>
      <c r="AC1098">
        <v>41.05263157894737</v>
      </c>
      <c r="AD1098">
        <v>548.57142857142856</v>
      </c>
      <c r="AL1098">
        <v>41.05263157894737</v>
      </c>
      <c r="AM1098">
        <v>548.57142857142856</v>
      </c>
      <c r="AR1098" t="s">
        <v>337</v>
      </c>
    </row>
    <row r="1099" spans="1:44" x14ac:dyDescent="0.35">
      <c r="A1099">
        <v>6</v>
      </c>
      <c r="B1099" s="26">
        <f t="shared" si="221"/>
        <v>46273.729166666657</v>
      </c>
      <c r="C1099" t="s">
        <v>59</v>
      </c>
      <c r="D1099">
        <v>2</v>
      </c>
      <c r="E1099" s="26">
        <f t="shared" si="222"/>
        <v>46273.854166666657</v>
      </c>
      <c r="F1099" s="26">
        <f t="shared" si="223"/>
        <v>46273.833333333321</v>
      </c>
      <c r="G1099">
        <f t="shared" si="224"/>
        <v>6</v>
      </c>
      <c r="H1099">
        <f t="shared" si="225"/>
        <v>32</v>
      </c>
      <c r="I1099" s="27">
        <f t="shared" si="226"/>
        <v>2</v>
      </c>
      <c r="J1099" s="28">
        <f t="shared" si="227"/>
        <v>10.718635809987818</v>
      </c>
      <c r="K1099" s="29">
        <f t="shared" si="228"/>
        <v>0.1243939393939394</v>
      </c>
      <c r="L1099" s="26">
        <f t="shared" si="229"/>
        <v>46273.853560606054</v>
      </c>
      <c r="M1099" t="str">
        <f t="shared" si="230"/>
        <v>NO</v>
      </c>
      <c r="N1099" s="28">
        <f t="shared" si="231"/>
        <v>5.359317904993909</v>
      </c>
      <c r="O1099">
        <f t="shared" si="232"/>
        <v>3</v>
      </c>
      <c r="P1099">
        <f t="shared" si="233"/>
        <v>1</v>
      </c>
      <c r="Q1099" s="10" t="s">
        <v>205</v>
      </c>
      <c r="R1099" s="10"/>
      <c r="S1099" s="16">
        <v>2</v>
      </c>
      <c r="T1099" s="13">
        <v>10.71863580998782</v>
      </c>
      <c r="U1099" s="14">
        <v>0.12439393939814811</v>
      </c>
      <c r="V1099" s="11">
        <v>46273.853560606061</v>
      </c>
      <c r="W1099" s="10" t="s">
        <v>205</v>
      </c>
      <c r="X1099" s="29">
        <v>0</v>
      </c>
      <c r="Z1099" t="s">
        <v>336</v>
      </c>
      <c r="AA1099" t="s">
        <v>331</v>
      </c>
      <c r="AB1099">
        <v>1</v>
      </c>
      <c r="AC1099">
        <v>10.71863580998782</v>
      </c>
      <c r="AD1099">
        <v>11.31913677290267</v>
      </c>
      <c r="AE1099" s="54">
        <v>0.1177946127893519</v>
      </c>
      <c r="AF1099" s="54">
        <v>0.12439393939814811</v>
      </c>
      <c r="AG1099" s="53">
        <v>46273.846961279458</v>
      </c>
      <c r="AH1099" s="53">
        <v>46273.853560606061</v>
      </c>
      <c r="AI1099" t="s">
        <v>205</v>
      </c>
      <c r="AJ1099">
        <v>3</v>
      </c>
      <c r="AK1099">
        <v>1</v>
      </c>
      <c r="AL1099">
        <v>10.71863580998782</v>
      </c>
      <c r="AM1099">
        <v>11.31913677290267</v>
      </c>
      <c r="AN1099" s="54">
        <v>0.1177946127893519</v>
      </c>
      <c r="AO1099" s="54">
        <v>0.12439393939814811</v>
      </c>
      <c r="AP1099" s="53">
        <v>46273.853560606061</v>
      </c>
      <c r="AQ1099" t="s">
        <v>205</v>
      </c>
      <c r="AR1099" t="s">
        <v>338</v>
      </c>
    </row>
    <row r="1100" spans="1:44" x14ac:dyDescent="0.35">
      <c r="A1100">
        <v>6</v>
      </c>
      <c r="B1100" s="26">
        <f t="shared" si="221"/>
        <v>46273.729166666657</v>
      </c>
      <c r="C1100" t="s">
        <v>59</v>
      </c>
      <c r="D1100">
        <v>3</v>
      </c>
      <c r="E1100" s="26">
        <f t="shared" si="222"/>
        <v>46273.854166666657</v>
      </c>
      <c r="F1100" s="26">
        <f t="shared" si="223"/>
        <v>46273.833333333321</v>
      </c>
      <c r="G1100">
        <f t="shared" si="224"/>
        <v>1</v>
      </c>
      <c r="H1100">
        <f t="shared" si="225"/>
        <v>68</v>
      </c>
      <c r="I1100" s="27">
        <f t="shared" si="226"/>
        <v>1</v>
      </c>
      <c r="J1100" s="28">
        <f t="shared" si="227"/>
        <v>0</v>
      </c>
      <c r="K1100" s="29" t="str">
        <f t="shared" si="228"/>
        <v>NULL</v>
      </c>
      <c r="L1100" s="26" t="str">
        <f t="shared" si="229"/>
        <v/>
      </c>
      <c r="M1100" t="str">
        <f t="shared" si="230"/>
        <v>UNKNOWN - NO RATE</v>
      </c>
      <c r="N1100" s="28" t="str">
        <f t="shared" si="231"/>
        <v>NULL</v>
      </c>
      <c r="O1100" t="str">
        <f t="shared" si="232"/>
        <v/>
      </c>
      <c r="P1100" t="str">
        <f t="shared" si="233"/>
        <v/>
      </c>
      <c r="Q1100" s="10" t="s">
        <v>155</v>
      </c>
      <c r="R1100" s="10"/>
      <c r="S1100" s="16">
        <v>1</v>
      </c>
      <c r="T1100" s="13">
        <v>0</v>
      </c>
      <c r="U1100" s="14"/>
      <c r="V1100" s="11"/>
      <c r="W1100" s="10" t="s">
        <v>155</v>
      </c>
      <c r="X1100" s="29"/>
      <c r="AA1100" t="s">
        <v>331</v>
      </c>
      <c r="AB1100">
        <v>0</v>
      </c>
      <c r="AI1100" t="s">
        <v>155</v>
      </c>
      <c r="AQ1100" t="s">
        <v>155</v>
      </c>
      <c r="AR1100" t="s">
        <v>333</v>
      </c>
    </row>
    <row r="1101" spans="1:44" x14ac:dyDescent="0.35">
      <c r="A1101">
        <v>6</v>
      </c>
      <c r="B1101" s="26">
        <f t="shared" si="221"/>
        <v>46273.729166666657</v>
      </c>
      <c r="C1101" t="s">
        <v>59</v>
      </c>
      <c r="D1101">
        <v>4</v>
      </c>
      <c r="E1101" s="26">
        <f t="shared" si="222"/>
        <v>46273.854166666657</v>
      </c>
      <c r="F1101" s="26">
        <f t="shared" si="223"/>
        <v>46273.833333333321</v>
      </c>
      <c r="G1101">
        <f t="shared" si="224"/>
        <v>2</v>
      </c>
      <c r="H1101">
        <f t="shared" si="225"/>
        <v>81</v>
      </c>
      <c r="I1101" s="27">
        <f t="shared" si="226"/>
        <v>1</v>
      </c>
      <c r="J1101" s="28">
        <f t="shared" si="227"/>
        <v>0</v>
      </c>
      <c r="K1101" s="29" t="str">
        <f t="shared" si="228"/>
        <v>NULL</v>
      </c>
      <c r="L1101" s="26" t="str">
        <f t="shared" si="229"/>
        <v/>
      </c>
      <c r="M1101" t="str">
        <f t="shared" si="230"/>
        <v>UNKNOWN - NO RATE</v>
      </c>
      <c r="N1101" s="28" t="str">
        <f t="shared" si="231"/>
        <v>NULL</v>
      </c>
      <c r="O1101" t="str">
        <f t="shared" si="232"/>
        <v/>
      </c>
      <c r="P1101" t="str">
        <f t="shared" si="233"/>
        <v/>
      </c>
      <c r="Q1101" s="10" t="s">
        <v>155</v>
      </c>
      <c r="R1101" s="10"/>
      <c r="S1101" s="16">
        <v>1</v>
      </c>
      <c r="T1101" s="13">
        <v>0</v>
      </c>
      <c r="U1101" s="14"/>
      <c r="V1101" s="11"/>
      <c r="W1101" s="10" t="s">
        <v>155</v>
      </c>
      <c r="X1101" s="29"/>
      <c r="AA1101" t="s">
        <v>331</v>
      </c>
      <c r="AB1101">
        <v>0</v>
      </c>
      <c r="AI1101" t="s">
        <v>155</v>
      </c>
      <c r="AQ1101" t="s">
        <v>155</v>
      </c>
      <c r="AR1101" t="s">
        <v>333</v>
      </c>
    </row>
    <row r="1102" spans="1:44" x14ac:dyDescent="0.35">
      <c r="A1102">
        <v>6</v>
      </c>
      <c r="B1102" s="26">
        <f t="shared" si="221"/>
        <v>46273.729166666657</v>
      </c>
      <c r="C1102" t="s">
        <v>59</v>
      </c>
      <c r="D1102">
        <v>5</v>
      </c>
      <c r="E1102" s="26">
        <f t="shared" si="222"/>
        <v>46273.854166666657</v>
      </c>
      <c r="F1102" s="26">
        <f t="shared" si="223"/>
        <v>46273.833333333321</v>
      </c>
      <c r="G1102">
        <f t="shared" si="224"/>
        <v>0</v>
      </c>
      <c r="H1102">
        <f t="shared" si="225"/>
        <v>16</v>
      </c>
      <c r="I1102" s="27">
        <f t="shared" si="226"/>
        <v>0</v>
      </c>
      <c r="J1102" s="28" t="str">
        <f t="shared" si="227"/>
        <v>NULL</v>
      </c>
      <c r="K1102" s="29" t="str">
        <f t="shared" si="228"/>
        <v/>
      </c>
      <c r="L1102" s="26" t="str">
        <f t="shared" si="229"/>
        <v/>
      </c>
      <c r="M1102" t="str">
        <f t="shared" si="230"/>
        <v/>
      </c>
      <c r="N1102" s="28" t="str">
        <f t="shared" si="231"/>
        <v>NULL</v>
      </c>
      <c r="O1102" t="str">
        <f t="shared" si="232"/>
        <v/>
      </c>
      <c r="P1102" t="str">
        <f t="shared" si="233"/>
        <v/>
      </c>
      <c r="Q1102" s="10"/>
      <c r="R1102" s="10"/>
      <c r="S1102" s="16">
        <v>0</v>
      </c>
      <c r="T1102" s="13"/>
      <c r="U1102" s="14"/>
      <c r="V1102" s="11"/>
      <c r="W1102" s="10"/>
      <c r="X1102" s="29"/>
      <c r="AA1102" t="s">
        <v>331</v>
      </c>
      <c r="AB1102">
        <v>0</v>
      </c>
      <c r="AR1102" t="s">
        <v>333</v>
      </c>
    </row>
    <row r="1103" spans="1:44" x14ac:dyDescent="0.35">
      <c r="A1103">
        <v>6</v>
      </c>
      <c r="B1103" s="26">
        <f t="shared" si="221"/>
        <v>46273.729166666657</v>
      </c>
      <c r="C1103" t="s">
        <v>59</v>
      </c>
      <c r="D1103">
        <v>6</v>
      </c>
      <c r="E1103" s="26">
        <f t="shared" si="222"/>
        <v>46273.854166666657</v>
      </c>
      <c r="F1103" s="26">
        <f t="shared" si="223"/>
        <v>46273.833333333321</v>
      </c>
      <c r="G1103">
        <f t="shared" si="224"/>
        <v>0</v>
      </c>
      <c r="H1103">
        <f t="shared" si="225"/>
        <v>0</v>
      </c>
      <c r="I1103" s="27">
        <f t="shared" si="226"/>
        <v>0</v>
      </c>
      <c r="J1103" s="28" t="str">
        <f t="shared" si="227"/>
        <v>NULL</v>
      </c>
      <c r="K1103" s="29" t="str">
        <f t="shared" si="228"/>
        <v/>
      </c>
      <c r="L1103" s="26" t="str">
        <f t="shared" si="229"/>
        <v/>
      </c>
      <c r="M1103" t="str">
        <f t="shared" si="230"/>
        <v/>
      </c>
      <c r="N1103" s="28" t="str">
        <f t="shared" si="231"/>
        <v>NULL</v>
      </c>
      <c r="O1103" t="str">
        <f t="shared" si="232"/>
        <v/>
      </c>
      <c r="P1103" t="str">
        <f t="shared" si="233"/>
        <v/>
      </c>
      <c r="Q1103" s="10"/>
      <c r="R1103" s="10"/>
      <c r="S1103" s="16">
        <v>0</v>
      </c>
      <c r="T1103" s="13"/>
      <c r="U1103" s="14"/>
      <c r="V1103" s="11"/>
      <c r="W1103" s="10"/>
      <c r="X1103" s="29"/>
      <c r="AA1103" t="s">
        <v>331</v>
      </c>
      <c r="AB1103">
        <v>0</v>
      </c>
      <c r="AR1103" t="s">
        <v>333</v>
      </c>
    </row>
    <row r="1104" spans="1:44" x14ac:dyDescent="0.35">
      <c r="A1104">
        <v>6</v>
      </c>
      <c r="B1104" s="26">
        <f t="shared" si="221"/>
        <v>46273.729166666657</v>
      </c>
      <c r="C1104" t="s">
        <v>60</v>
      </c>
      <c r="D1104">
        <v>1</v>
      </c>
      <c r="E1104" s="26">
        <f t="shared" si="222"/>
        <v>46273.854166666657</v>
      </c>
      <c r="F1104" s="26">
        <f t="shared" si="223"/>
        <v>46273.833333333321</v>
      </c>
      <c r="G1104">
        <f t="shared" si="224"/>
        <v>0</v>
      </c>
      <c r="H1104">
        <f t="shared" si="225"/>
        <v>94</v>
      </c>
      <c r="I1104" s="27">
        <f t="shared" si="226"/>
        <v>4</v>
      </c>
      <c r="J1104" s="28">
        <f t="shared" si="227"/>
        <v>185.80017564007298</v>
      </c>
      <c r="K1104" s="29" t="str">
        <f t="shared" si="228"/>
        <v/>
      </c>
      <c r="L1104" s="26" t="str">
        <f t="shared" si="229"/>
        <v/>
      </c>
      <c r="M1104" t="str">
        <f t="shared" si="230"/>
        <v/>
      </c>
      <c r="N1104" s="28">
        <f t="shared" si="231"/>
        <v>46.450043910018245</v>
      </c>
      <c r="O1104" t="str">
        <f t="shared" si="232"/>
        <v/>
      </c>
      <c r="P1104" t="str">
        <f t="shared" si="233"/>
        <v/>
      </c>
      <c r="Q1104" s="10"/>
      <c r="R1104" s="10"/>
      <c r="S1104" s="16">
        <v>4</v>
      </c>
      <c r="T1104" s="13">
        <v>185.80017564007301</v>
      </c>
      <c r="U1104" s="14"/>
      <c r="V1104" s="11"/>
      <c r="W1104" s="10"/>
      <c r="X1104" s="29"/>
      <c r="Z1104" t="s">
        <v>336</v>
      </c>
      <c r="AA1104" t="s">
        <v>331</v>
      </c>
      <c r="AB1104">
        <v>5</v>
      </c>
      <c r="AC1104">
        <v>41.05263157894737</v>
      </c>
      <c r="AD1104">
        <v>548.57142857142856</v>
      </c>
      <c r="AL1104">
        <v>41.05263157894737</v>
      </c>
      <c r="AM1104">
        <v>548.57142857142856</v>
      </c>
      <c r="AR1104" t="s">
        <v>337</v>
      </c>
    </row>
    <row r="1105" spans="1:44" x14ac:dyDescent="0.35">
      <c r="A1105">
        <v>6</v>
      </c>
      <c r="B1105" s="26">
        <f t="shared" si="221"/>
        <v>46273.729166666657</v>
      </c>
      <c r="C1105" t="s">
        <v>60</v>
      </c>
      <c r="D1105">
        <v>2</v>
      </c>
      <c r="E1105" s="26">
        <f t="shared" si="222"/>
        <v>46273.854166666657</v>
      </c>
      <c r="F1105" s="26">
        <f t="shared" si="223"/>
        <v>46273.833333333321</v>
      </c>
      <c r="G1105">
        <f t="shared" si="224"/>
        <v>1</v>
      </c>
      <c r="H1105">
        <f t="shared" si="225"/>
        <v>32</v>
      </c>
      <c r="I1105" s="27">
        <f t="shared" si="226"/>
        <v>2</v>
      </c>
      <c r="J1105" s="28">
        <f t="shared" si="227"/>
        <v>10.718635809987818</v>
      </c>
      <c r="K1105" s="29">
        <f t="shared" si="228"/>
        <v>0.1243939393939394</v>
      </c>
      <c r="L1105" s="26">
        <f t="shared" si="229"/>
        <v>46273.853560606054</v>
      </c>
      <c r="M1105" t="str">
        <f t="shared" si="230"/>
        <v>NO</v>
      </c>
      <c r="N1105" s="28">
        <f t="shared" si="231"/>
        <v>5.359317904993909</v>
      </c>
      <c r="O1105">
        <f t="shared" si="232"/>
        <v>3</v>
      </c>
      <c r="P1105">
        <f t="shared" si="233"/>
        <v>1</v>
      </c>
      <c r="Q1105" s="10" t="s">
        <v>205</v>
      </c>
      <c r="R1105" s="10"/>
      <c r="S1105" s="16">
        <v>2</v>
      </c>
      <c r="T1105" s="13">
        <v>10.71863580998782</v>
      </c>
      <c r="U1105" s="14">
        <v>0.12439393939814811</v>
      </c>
      <c r="V1105" s="11">
        <v>46273.853560606061</v>
      </c>
      <c r="W1105" s="10" t="s">
        <v>205</v>
      </c>
      <c r="X1105" s="29">
        <v>0</v>
      </c>
      <c r="Z1105" t="s">
        <v>336</v>
      </c>
      <c r="AA1105" t="s">
        <v>331</v>
      </c>
      <c r="AB1105">
        <v>1</v>
      </c>
      <c r="AC1105">
        <v>10.71863580998782</v>
      </c>
      <c r="AD1105">
        <v>11.31913677290267</v>
      </c>
      <c r="AE1105" s="54">
        <v>0.1177946127893519</v>
      </c>
      <c r="AF1105" s="54">
        <v>0.12439393939814811</v>
      </c>
      <c r="AG1105" s="53">
        <v>46273.846961279458</v>
      </c>
      <c r="AH1105" s="53">
        <v>46273.853560606061</v>
      </c>
      <c r="AI1105" t="s">
        <v>205</v>
      </c>
      <c r="AJ1105">
        <v>3</v>
      </c>
      <c r="AK1105">
        <v>1</v>
      </c>
      <c r="AL1105">
        <v>10.71863580998782</v>
      </c>
      <c r="AM1105">
        <v>11.31913677290267</v>
      </c>
      <c r="AN1105" s="54">
        <v>0.1177946127893519</v>
      </c>
      <c r="AO1105" s="54">
        <v>0.12439393939814811</v>
      </c>
      <c r="AP1105" s="53">
        <v>46273.853560606061</v>
      </c>
      <c r="AQ1105" t="s">
        <v>205</v>
      </c>
      <c r="AR1105" t="s">
        <v>338</v>
      </c>
    </row>
    <row r="1106" spans="1:44" x14ac:dyDescent="0.35">
      <c r="A1106">
        <v>6</v>
      </c>
      <c r="B1106" s="26">
        <f t="shared" si="221"/>
        <v>46273.729166666657</v>
      </c>
      <c r="C1106" t="s">
        <v>60</v>
      </c>
      <c r="D1106">
        <v>3</v>
      </c>
      <c r="E1106" s="26">
        <f t="shared" si="222"/>
        <v>46273.854166666657</v>
      </c>
      <c r="F1106" s="26">
        <f t="shared" si="223"/>
        <v>46273.833333333321</v>
      </c>
      <c r="G1106">
        <f t="shared" si="224"/>
        <v>0</v>
      </c>
      <c r="H1106">
        <f t="shared" si="225"/>
        <v>68</v>
      </c>
      <c r="I1106" s="27">
        <f t="shared" si="226"/>
        <v>1</v>
      </c>
      <c r="J1106" s="28">
        <f t="shared" si="227"/>
        <v>0</v>
      </c>
      <c r="K1106" s="29" t="str">
        <f t="shared" si="228"/>
        <v/>
      </c>
      <c r="L1106" s="26" t="str">
        <f t="shared" si="229"/>
        <v/>
      </c>
      <c r="M1106" t="str">
        <f t="shared" si="230"/>
        <v/>
      </c>
      <c r="N1106" s="28" t="str">
        <f t="shared" si="231"/>
        <v>NULL</v>
      </c>
      <c r="O1106" t="str">
        <f t="shared" si="232"/>
        <v/>
      </c>
      <c r="P1106" t="str">
        <f t="shared" si="233"/>
        <v/>
      </c>
      <c r="Q1106" s="10"/>
      <c r="R1106" s="10"/>
      <c r="S1106" s="16">
        <v>1</v>
      </c>
      <c r="T1106" s="13">
        <v>0</v>
      </c>
      <c r="U1106" s="14"/>
      <c r="V1106" s="11"/>
      <c r="W1106" s="10"/>
      <c r="X1106" s="29"/>
      <c r="AA1106" t="s">
        <v>331</v>
      </c>
      <c r="AB1106">
        <v>0</v>
      </c>
      <c r="AR1106" t="s">
        <v>333</v>
      </c>
    </row>
    <row r="1107" spans="1:44" x14ac:dyDescent="0.35">
      <c r="A1107">
        <v>6</v>
      </c>
      <c r="B1107" s="26">
        <f t="shared" si="221"/>
        <v>46273.729166666657</v>
      </c>
      <c r="C1107" t="s">
        <v>60</v>
      </c>
      <c r="D1107">
        <v>4</v>
      </c>
      <c r="E1107" s="26">
        <f t="shared" si="222"/>
        <v>46273.854166666657</v>
      </c>
      <c r="F1107" s="26">
        <f t="shared" si="223"/>
        <v>46273.833333333321</v>
      </c>
      <c r="G1107">
        <f t="shared" si="224"/>
        <v>2</v>
      </c>
      <c r="H1107">
        <f t="shared" si="225"/>
        <v>81</v>
      </c>
      <c r="I1107" s="27">
        <f t="shared" si="226"/>
        <v>1</v>
      </c>
      <c r="J1107" s="28">
        <f t="shared" si="227"/>
        <v>0</v>
      </c>
      <c r="K1107" s="29" t="str">
        <f t="shared" si="228"/>
        <v>NULL</v>
      </c>
      <c r="L1107" s="26" t="str">
        <f t="shared" si="229"/>
        <v/>
      </c>
      <c r="M1107" t="str">
        <f t="shared" si="230"/>
        <v>UNKNOWN - NO RATE</v>
      </c>
      <c r="N1107" s="28" t="str">
        <f t="shared" si="231"/>
        <v>NULL</v>
      </c>
      <c r="O1107" t="str">
        <f t="shared" si="232"/>
        <v/>
      </c>
      <c r="P1107" t="str">
        <f t="shared" si="233"/>
        <v/>
      </c>
      <c r="Q1107" s="10" t="s">
        <v>155</v>
      </c>
      <c r="R1107" s="10"/>
      <c r="S1107" s="16">
        <v>1</v>
      </c>
      <c r="T1107" s="13">
        <v>0</v>
      </c>
      <c r="U1107" s="14"/>
      <c r="V1107" s="11"/>
      <c r="W1107" s="10" t="s">
        <v>155</v>
      </c>
      <c r="X1107" s="29"/>
      <c r="AA1107" t="s">
        <v>331</v>
      </c>
      <c r="AB1107">
        <v>0</v>
      </c>
      <c r="AI1107" t="s">
        <v>155</v>
      </c>
      <c r="AQ1107" t="s">
        <v>155</v>
      </c>
      <c r="AR1107" t="s">
        <v>333</v>
      </c>
    </row>
    <row r="1108" spans="1:44" x14ac:dyDescent="0.35">
      <c r="A1108">
        <v>6</v>
      </c>
      <c r="B1108" s="26">
        <f t="shared" si="221"/>
        <v>46273.729166666657</v>
      </c>
      <c r="C1108" t="s">
        <v>60</v>
      </c>
      <c r="D1108">
        <v>5</v>
      </c>
      <c r="E1108" s="26">
        <f t="shared" si="222"/>
        <v>46273.854166666657</v>
      </c>
      <c r="F1108" s="26">
        <f t="shared" si="223"/>
        <v>46273.833333333321</v>
      </c>
      <c r="G1108">
        <f t="shared" si="224"/>
        <v>0</v>
      </c>
      <c r="H1108">
        <f t="shared" si="225"/>
        <v>16</v>
      </c>
      <c r="I1108" s="27">
        <f t="shared" si="226"/>
        <v>0</v>
      </c>
      <c r="J1108" s="28" t="str">
        <f t="shared" si="227"/>
        <v>NULL</v>
      </c>
      <c r="K1108" s="29" t="str">
        <f t="shared" si="228"/>
        <v/>
      </c>
      <c r="L1108" s="26" t="str">
        <f t="shared" si="229"/>
        <v/>
      </c>
      <c r="M1108" t="str">
        <f t="shared" si="230"/>
        <v/>
      </c>
      <c r="N1108" s="28" t="str">
        <f t="shared" si="231"/>
        <v>NULL</v>
      </c>
      <c r="O1108" t="str">
        <f t="shared" si="232"/>
        <v/>
      </c>
      <c r="P1108" t="str">
        <f t="shared" si="233"/>
        <v/>
      </c>
      <c r="Q1108" s="10"/>
      <c r="R1108" s="10"/>
      <c r="S1108" s="16">
        <v>0</v>
      </c>
      <c r="T1108" s="13"/>
      <c r="U1108" s="14"/>
      <c r="V1108" s="11"/>
      <c r="W1108" s="10"/>
      <c r="X1108" s="29"/>
      <c r="AA1108" t="s">
        <v>331</v>
      </c>
      <c r="AB1108">
        <v>0</v>
      </c>
      <c r="AR1108" t="s">
        <v>333</v>
      </c>
    </row>
    <row r="1109" spans="1:44" x14ac:dyDescent="0.35">
      <c r="A1109">
        <v>6</v>
      </c>
      <c r="B1109" s="26">
        <f t="shared" si="221"/>
        <v>46273.729166666657</v>
      </c>
      <c r="C1109" t="s">
        <v>60</v>
      </c>
      <c r="D1109">
        <v>6</v>
      </c>
      <c r="E1109" s="26">
        <f t="shared" si="222"/>
        <v>46273.854166666657</v>
      </c>
      <c r="F1109" s="26">
        <f t="shared" si="223"/>
        <v>46273.833333333321</v>
      </c>
      <c r="G1109">
        <f t="shared" si="224"/>
        <v>0</v>
      </c>
      <c r="H1109">
        <f t="shared" si="225"/>
        <v>0</v>
      </c>
      <c r="I1109" s="27">
        <f t="shared" si="226"/>
        <v>0</v>
      </c>
      <c r="J1109" s="28" t="str">
        <f t="shared" si="227"/>
        <v>NULL</v>
      </c>
      <c r="K1109" s="29" t="str">
        <f t="shared" si="228"/>
        <v/>
      </c>
      <c r="L1109" s="26" t="str">
        <f t="shared" si="229"/>
        <v/>
      </c>
      <c r="M1109" t="str">
        <f t="shared" si="230"/>
        <v/>
      </c>
      <c r="N1109" s="28" t="str">
        <f t="shared" si="231"/>
        <v>NULL</v>
      </c>
      <c r="O1109" t="str">
        <f t="shared" si="232"/>
        <v/>
      </c>
      <c r="P1109" t="str">
        <f t="shared" si="233"/>
        <v/>
      </c>
      <c r="Q1109" s="10"/>
      <c r="R1109" s="10"/>
      <c r="S1109" s="16">
        <v>0</v>
      </c>
      <c r="T1109" s="13"/>
      <c r="U1109" s="14"/>
      <c r="V1109" s="11"/>
      <c r="W1109" s="10"/>
      <c r="X1109" s="29"/>
      <c r="AA1109" t="s">
        <v>331</v>
      </c>
      <c r="AB1109">
        <v>0</v>
      </c>
      <c r="AR1109" t="s">
        <v>333</v>
      </c>
    </row>
    <row r="1110" spans="1:44" x14ac:dyDescent="0.35">
      <c r="A1110">
        <v>6</v>
      </c>
      <c r="B1110" s="26">
        <f t="shared" si="221"/>
        <v>46273.729166666657</v>
      </c>
      <c r="C1110" t="s">
        <v>61</v>
      </c>
      <c r="D1110">
        <v>1</v>
      </c>
      <c r="E1110" s="26">
        <f t="shared" si="222"/>
        <v>46273.854166666657</v>
      </c>
      <c r="F1110" s="26">
        <f t="shared" si="223"/>
        <v>46273.833333333321</v>
      </c>
      <c r="G1110">
        <f t="shared" si="224"/>
        <v>0</v>
      </c>
      <c r="H1110">
        <f t="shared" si="225"/>
        <v>94</v>
      </c>
      <c r="I1110" s="27">
        <f t="shared" si="226"/>
        <v>4</v>
      </c>
      <c r="J1110" s="28">
        <f t="shared" si="227"/>
        <v>185.80017564007298</v>
      </c>
      <c r="K1110" s="29" t="str">
        <f t="shared" si="228"/>
        <v/>
      </c>
      <c r="L1110" s="26" t="str">
        <f t="shared" si="229"/>
        <v/>
      </c>
      <c r="M1110" t="str">
        <f t="shared" si="230"/>
        <v/>
      </c>
      <c r="N1110" s="28">
        <f t="shared" si="231"/>
        <v>46.450043910018245</v>
      </c>
      <c r="O1110" t="str">
        <f t="shared" si="232"/>
        <v/>
      </c>
      <c r="P1110" t="str">
        <f t="shared" si="233"/>
        <v/>
      </c>
      <c r="Q1110" s="10"/>
      <c r="R1110" s="10"/>
      <c r="S1110" s="16">
        <v>4</v>
      </c>
      <c r="T1110" s="13">
        <v>185.80017564007301</v>
      </c>
      <c r="U1110" s="14"/>
      <c r="V1110" s="11"/>
      <c r="W1110" s="10"/>
      <c r="X1110" s="29"/>
      <c r="Z1110" t="s">
        <v>336</v>
      </c>
      <c r="AA1110" t="s">
        <v>331</v>
      </c>
      <c r="AB1110">
        <v>5</v>
      </c>
      <c r="AC1110">
        <v>41.05263157894737</v>
      </c>
      <c r="AD1110">
        <v>548.57142857142856</v>
      </c>
      <c r="AL1110">
        <v>41.05263157894737</v>
      </c>
      <c r="AM1110">
        <v>548.57142857142856</v>
      </c>
      <c r="AR1110" t="s">
        <v>337</v>
      </c>
    </row>
    <row r="1111" spans="1:44" x14ac:dyDescent="0.35">
      <c r="A1111">
        <v>6</v>
      </c>
      <c r="B1111" s="26">
        <f t="shared" si="221"/>
        <v>46273.729166666657</v>
      </c>
      <c r="C1111" t="s">
        <v>61</v>
      </c>
      <c r="D1111">
        <v>2</v>
      </c>
      <c r="E1111" s="26">
        <f t="shared" si="222"/>
        <v>46273.854166666657</v>
      </c>
      <c r="F1111" s="26">
        <f t="shared" si="223"/>
        <v>46273.833333333321</v>
      </c>
      <c r="G1111">
        <f t="shared" si="224"/>
        <v>0</v>
      </c>
      <c r="H1111">
        <f t="shared" si="225"/>
        <v>32</v>
      </c>
      <c r="I1111" s="27">
        <f t="shared" si="226"/>
        <v>2</v>
      </c>
      <c r="J1111" s="28">
        <f t="shared" si="227"/>
        <v>10.718635809987818</v>
      </c>
      <c r="K1111" s="29" t="str">
        <f t="shared" si="228"/>
        <v/>
      </c>
      <c r="L1111" s="26" t="str">
        <f t="shared" si="229"/>
        <v/>
      </c>
      <c r="M1111" t="str">
        <f t="shared" si="230"/>
        <v/>
      </c>
      <c r="N1111" s="28">
        <f t="shared" si="231"/>
        <v>5.359317904993909</v>
      </c>
      <c r="O1111" t="str">
        <f t="shared" si="232"/>
        <v/>
      </c>
      <c r="P1111" t="str">
        <f t="shared" si="233"/>
        <v/>
      </c>
      <c r="Q1111" s="10"/>
      <c r="R1111" s="10"/>
      <c r="S1111" s="16">
        <v>2</v>
      </c>
      <c r="T1111" s="13">
        <v>10.71863580998782</v>
      </c>
      <c r="U1111" s="14"/>
      <c r="V1111" s="11"/>
      <c r="W1111" s="10"/>
      <c r="X1111" s="29"/>
      <c r="Z1111" t="s">
        <v>336</v>
      </c>
      <c r="AA1111" t="s">
        <v>331</v>
      </c>
      <c r="AB1111">
        <v>1</v>
      </c>
      <c r="AC1111">
        <v>10.71863580998782</v>
      </c>
      <c r="AD1111">
        <v>11.31913677290267</v>
      </c>
      <c r="AL1111">
        <v>10.71863580998782</v>
      </c>
      <c r="AM1111">
        <v>11.31913677290267</v>
      </c>
      <c r="AR1111" t="s">
        <v>338</v>
      </c>
    </row>
    <row r="1112" spans="1:44" x14ac:dyDescent="0.35">
      <c r="A1112">
        <v>6</v>
      </c>
      <c r="B1112" s="26">
        <f t="shared" si="221"/>
        <v>46273.729166666657</v>
      </c>
      <c r="C1112" t="s">
        <v>61</v>
      </c>
      <c r="D1112">
        <v>3</v>
      </c>
      <c r="E1112" s="26">
        <f t="shared" si="222"/>
        <v>46273.854166666657</v>
      </c>
      <c r="F1112" s="26">
        <f t="shared" si="223"/>
        <v>46273.833333333321</v>
      </c>
      <c r="G1112">
        <f t="shared" si="224"/>
        <v>0</v>
      </c>
      <c r="H1112">
        <f t="shared" si="225"/>
        <v>68</v>
      </c>
      <c r="I1112" s="27">
        <f t="shared" si="226"/>
        <v>1</v>
      </c>
      <c r="J1112" s="28">
        <f t="shared" si="227"/>
        <v>0</v>
      </c>
      <c r="K1112" s="29" t="str">
        <f t="shared" si="228"/>
        <v/>
      </c>
      <c r="L1112" s="26" t="str">
        <f t="shared" si="229"/>
        <v/>
      </c>
      <c r="M1112" t="str">
        <f t="shared" si="230"/>
        <v/>
      </c>
      <c r="N1112" s="28" t="str">
        <f t="shared" si="231"/>
        <v>NULL</v>
      </c>
      <c r="O1112" t="str">
        <f t="shared" si="232"/>
        <v/>
      </c>
      <c r="P1112" t="str">
        <f t="shared" si="233"/>
        <v/>
      </c>
      <c r="Q1112" s="10"/>
      <c r="R1112" s="10"/>
      <c r="S1112" s="16">
        <v>1</v>
      </c>
      <c r="T1112" s="13">
        <v>0</v>
      </c>
      <c r="U1112" s="14"/>
      <c r="V1112" s="11"/>
      <c r="W1112" s="10"/>
      <c r="X1112" s="29"/>
      <c r="AA1112" t="s">
        <v>331</v>
      </c>
      <c r="AB1112">
        <v>0</v>
      </c>
      <c r="AR1112" t="s">
        <v>333</v>
      </c>
    </row>
    <row r="1113" spans="1:44" x14ac:dyDescent="0.35">
      <c r="A1113">
        <v>6</v>
      </c>
      <c r="B1113" s="26">
        <f t="shared" si="221"/>
        <v>46273.729166666657</v>
      </c>
      <c r="C1113" t="s">
        <v>61</v>
      </c>
      <c r="D1113">
        <v>4</v>
      </c>
      <c r="E1113" s="26">
        <f t="shared" si="222"/>
        <v>46273.854166666657</v>
      </c>
      <c r="F1113" s="26">
        <f t="shared" si="223"/>
        <v>46273.833333333321</v>
      </c>
      <c r="G1113">
        <f t="shared" si="224"/>
        <v>0</v>
      </c>
      <c r="H1113">
        <f t="shared" si="225"/>
        <v>81</v>
      </c>
      <c r="I1113" s="27">
        <f t="shared" si="226"/>
        <v>1</v>
      </c>
      <c r="J1113" s="28">
        <f t="shared" si="227"/>
        <v>0</v>
      </c>
      <c r="K1113" s="29" t="str">
        <f t="shared" si="228"/>
        <v/>
      </c>
      <c r="L1113" s="26" t="str">
        <f t="shared" si="229"/>
        <v/>
      </c>
      <c r="M1113" t="str">
        <f t="shared" si="230"/>
        <v/>
      </c>
      <c r="N1113" s="28" t="str">
        <f t="shared" si="231"/>
        <v>NULL</v>
      </c>
      <c r="O1113" t="str">
        <f t="shared" si="232"/>
        <v/>
      </c>
      <c r="P1113" t="str">
        <f t="shared" si="233"/>
        <v/>
      </c>
      <c r="Q1113" s="10"/>
      <c r="R1113" s="10"/>
      <c r="S1113" s="16">
        <v>1</v>
      </c>
      <c r="T1113" s="13">
        <v>0</v>
      </c>
      <c r="U1113" s="14"/>
      <c r="V1113" s="11"/>
      <c r="W1113" s="10"/>
      <c r="X1113" s="29"/>
      <c r="AA1113" t="s">
        <v>331</v>
      </c>
      <c r="AB1113">
        <v>0</v>
      </c>
      <c r="AR1113" t="s">
        <v>333</v>
      </c>
    </row>
    <row r="1114" spans="1:44" x14ac:dyDescent="0.35">
      <c r="A1114">
        <v>6</v>
      </c>
      <c r="B1114" s="26">
        <f t="shared" si="221"/>
        <v>46273.729166666657</v>
      </c>
      <c r="C1114" t="s">
        <v>61</v>
      </c>
      <c r="D1114">
        <v>5</v>
      </c>
      <c r="E1114" s="26">
        <f t="shared" si="222"/>
        <v>46273.854166666657</v>
      </c>
      <c r="F1114" s="26">
        <f t="shared" si="223"/>
        <v>46273.833333333321</v>
      </c>
      <c r="G1114">
        <f t="shared" si="224"/>
        <v>0</v>
      </c>
      <c r="H1114">
        <f t="shared" si="225"/>
        <v>16</v>
      </c>
      <c r="I1114" s="27">
        <f t="shared" si="226"/>
        <v>0</v>
      </c>
      <c r="J1114" s="28" t="str">
        <f t="shared" si="227"/>
        <v>NULL</v>
      </c>
      <c r="K1114" s="29" t="str">
        <f t="shared" si="228"/>
        <v/>
      </c>
      <c r="L1114" s="26" t="str">
        <f t="shared" si="229"/>
        <v/>
      </c>
      <c r="M1114" t="str">
        <f t="shared" si="230"/>
        <v/>
      </c>
      <c r="N1114" s="28" t="str">
        <f t="shared" si="231"/>
        <v>NULL</v>
      </c>
      <c r="O1114" t="str">
        <f t="shared" si="232"/>
        <v/>
      </c>
      <c r="P1114" t="str">
        <f t="shared" si="233"/>
        <v/>
      </c>
      <c r="Q1114" s="10"/>
      <c r="R1114" s="10"/>
      <c r="S1114" s="16">
        <v>0</v>
      </c>
      <c r="T1114" s="13"/>
      <c r="U1114" s="14"/>
      <c r="V1114" s="11"/>
      <c r="W1114" s="10"/>
      <c r="X1114" s="29"/>
      <c r="AA1114" t="s">
        <v>331</v>
      </c>
      <c r="AB1114">
        <v>0</v>
      </c>
      <c r="AR1114" t="s">
        <v>333</v>
      </c>
    </row>
    <row r="1115" spans="1:44" x14ac:dyDescent="0.35">
      <c r="A1115">
        <v>6</v>
      </c>
      <c r="B1115" s="26">
        <f t="shared" si="221"/>
        <v>46273.729166666657</v>
      </c>
      <c r="C1115" t="s">
        <v>61</v>
      </c>
      <c r="D1115">
        <v>6</v>
      </c>
      <c r="E1115" s="26">
        <f t="shared" si="222"/>
        <v>46273.854166666657</v>
      </c>
      <c r="F1115" s="26">
        <f t="shared" si="223"/>
        <v>46273.833333333321</v>
      </c>
      <c r="G1115">
        <f t="shared" si="224"/>
        <v>0</v>
      </c>
      <c r="H1115">
        <f t="shared" si="225"/>
        <v>0</v>
      </c>
      <c r="I1115" s="27">
        <f t="shared" si="226"/>
        <v>0</v>
      </c>
      <c r="J1115" s="28" t="str">
        <f t="shared" si="227"/>
        <v>NULL</v>
      </c>
      <c r="K1115" s="29" t="str">
        <f t="shared" si="228"/>
        <v/>
      </c>
      <c r="L1115" s="26" t="str">
        <f t="shared" si="229"/>
        <v/>
      </c>
      <c r="M1115" t="str">
        <f t="shared" si="230"/>
        <v/>
      </c>
      <c r="N1115" s="28" t="str">
        <f t="shared" si="231"/>
        <v>NULL</v>
      </c>
      <c r="O1115" t="str">
        <f t="shared" si="232"/>
        <v/>
      </c>
      <c r="P1115" t="str">
        <f t="shared" si="233"/>
        <v/>
      </c>
      <c r="Q1115" s="10"/>
      <c r="R1115" s="10"/>
      <c r="S1115" s="16">
        <v>0</v>
      </c>
      <c r="T1115" s="13"/>
      <c r="U1115" s="14"/>
      <c r="V1115" s="11"/>
      <c r="W1115" s="10"/>
      <c r="X1115" s="29"/>
      <c r="AA1115" t="s">
        <v>331</v>
      </c>
      <c r="AB1115">
        <v>0</v>
      </c>
      <c r="AR1115" t="s">
        <v>333</v>
      </c>
    </row>
    <row r="1116" spans="1:44" x14ac:dyDescent="0.35">
      <c r="A1116">
        <v>6</v>
      </c>
      <c r="B1116" s="26">
        <f t="shared" si="221"/>
        <v>46273.729166666657</v>
      </c>
      <c r="C1116" t="s">
        <v>62</v>
      </c>
      <c r="D1116">
        <v>1</v>
      </c>
      <c r="E1116" s="26">
        <f t="shared" si="222"/>
        <v>46273.854166666657</v>
      </c>
      <c r="F1116" s="26">
        <f t="shared" si="223"/>
        <v>46273.833333333321</v>
      </c>
      <c r="G1116">
        <f t="shared" si="224"/>
        <v>65</v>
      </c>
      <c r="H1116">
        <f t="shared" si="225"/>
        <v>94</v>
      </c>
      <c r="I1116" s="27">
        <f t="shared" si="226"/>
        <v>4</v>
      </c>
      <c r="J1116" s="28">
        <f t="shared" si="227"/>
        <v>185.80017564007298</v>
      </c>
      <c r="K1116" s="29">
        <f t="shared" si="228"/>
        <v>2.107999442505332E-2</v>
      </c>
      <c r="L1116" s="26">
        <f t="shared" si="229"/>
        <v>46273.750246661082</v>
      </c>
      <c r="M1116" t="str">
        <f t="shared" si="230"/>
        <v>YES</v>
      </c>
      <c r="N1116" s="28">
        <f t="shared" si="231"/>
        <v>46.450043910018245</v>
      </c>
      <c r="O1116" t="str">
        <f t="shared" si="232"/>
        <v/>
      </c>
      <c r="P1116" t="str">
        <f t="shared" si="233"/>
        <v/>
      </c>
      <c r="Q1116" s="10" t="s">
        <v>151</v>
      </c>
      <c r="R1116" s="10"/>
      <c r="S1116" s="16">
        <v>4</v>
      </c>
      <c r="T1116" s="13">
        <v>185.80017564007301</v>
      </c>
      <c r="U1116" s="14">
        <v>2.1079994421296301E-2</v>
      </c>
      <c r="V1116" s="11">
        <v>46273.750246661089</v>
      </c>
      <c r="W1116" s="10" t="s">
        <v>151</v>
      </c>
      <c r="X1116" s="29">
        <v>0</v>
      </c>
      <c r="Z1116" t="s">
        <v>336</v>
      </c>
      <c r="AA1116" t="s">
        <v>331</v>
      </c>
      <c r="AB1116">
        <v>5</v>
      </c>
      <c r="AC1116">
        <v>41.05263157894737</v>
      </c>
      <c r="AD1116">
        <v>548.57142857142856</v>
      </c>
      <c r="AE1116" s="54">
        <v>7.1397569444444442E-3</v>
      </c>
      <c r="AF1116" s="54">
        <v>9.5405982905092598E-2</v>
      </c>
      <c r="AG1116" s="53">
        <v>46273.736306423598</v>
      </c>
      <c r="AH1116" s="53">
        <v>46273.824572649573</v>
      </c>
      <c r="AI1116" t="s">
        <v>151</v>
      </c>
      <c r="AL1116">
        <v>41.05263157894737</v>
      </c>
      <c r="AM1116">
        <v>548.57142857142856</v>
      </c>
      <c r="AN1116" s="54">
        <v>7.1397569444444442E-3</v>
      </c>
      <c r="AO1116" s="54">
        <v>9.5405982905092598E-2</v>
      </c>
      <c r="AP1116" s="53">
        <v>46273.824572649573</v>
      </c>
      <c r="AQ1116" t="s">
        <v>151</v>
      </c>
      <c r="AR1116" t="s">
        <v>337</v>
      </c>
    </row>
    <row r="1117" spans="1:44" x14ac:dyDescent="0.35">
      <c r="A1117">
        <v>6</v>
      </c>
      <c r="B1117" s="26">
        <f t="shared" si="221"/>
        <v>46273.729166666657</v>
      </c>
      <c r="C1117" t="s">
        <v>62</v>
      </c>
      <c r="D1117">
        <v>2</v>
      </c>
      <c r="E1117" s="26">
        <f t="shared" si="222"/>
        <v>46273.854166666657</v>
      </c>
      <c r="F1117" s="26">
        <f t="shared" si="223"/>
        <v>46273.833333333321</v>
      </c>
      <c r="G1117">
        <f t="shared" si="224"/>
        <v>4</v>
      </c>
      <c r="H1117">
        <f t="shared" si="225"/>
        <v>32</v>
      </c>
      <c r="I1117" s="27">
        <f t="shared" si="226"/>
        <v>2</v>
      </c>
      <c r="J1117" s="28">
        <f t="shared" si="227"/>
        <v>10.718635809987818</v>
      </c>
      <c r="K1117" s="29">
        <f t="shared" si="228"/>
        <v>0.1243939393939394</v>
      </c>
      <c r="L1117" s="26">
        <f t="shared" si="229"/>
        <v>46273.853560606054</v>
      </c>
      <c r="M1117" t="str">
        <f t="shared" si="230"/>
        <v>NO</v>
      </c>
      <c r="N1117" s="28">
        <f t="shared" si="231"/>
        <v>5.359317904993909</v>
      </c>
      <c r="O1117">
        <f t="shared" si="232"/>
        <v>3</v>
      </c>
      <c r="P1117">
        <f t="shared" si="233"/>
        <v>1</v>
      </c>
      <c r="Q1117" s="10" t="s">
        <v>205</v>
      </c>
      <c r="R1117" s="10"/>
      <c r="S1117" s="16">
        <v>2</v>
      </c>
      <c r="T1117" s="13">
        <v>10.71863580998782</v>
      </c>
      <c r="U1117" s="14">
        <v>0.12439393939814811</v>
      </c>
      <c r="V1117" s="11">
        <v>46273.853560606061</v>
      </c>
      <c r="W1117" s="10" t="s">
        <v>205</v>
      </c>
      <c r="X1117" s="29">
        <v>0</v>
      </c>
      <c r="Z1117" t="s">
        <v>336</v>
      </c>
      <c r="AA1117" t="s">
        <v>331</v>
      </c>
      <c r="AB1117">
        <v>1</v>
      </c>
      <c r="AC1117">
        <v>10.71863580998782</v>
      </c>
      <c r="AD1117">
        <v>11.31913677290267</v>
      </c>
      <c r="AE1117" s="54">
        <v>0.1177946127893519</v>
      </c>
      <c r="AF1117" s="54">
        <v>0.12439393939814811</v>
      </c>
      <c r="AG1117" s="53">
        <v>46273.846961279458</v>
      </c>
      <c r="AH1117" s="53">
        <v>46273.853560606061</v>
      </c>
      <c r="AI1117" t="s">
        <v>205</v>
      </c>
      <c r="AJ1117">
        <v>3</v>
      </c>
      <c r="AK1117">
        <v>1</v>
      </c>
      <c r="AL1117">
        <v>10.71863580998782</v>
      </c>
      <c r="AM1117">
        <v>11.31913677290267</v>
      </c>
      <c r="AN1117" s="54">
        <v>0.1177946127893519</v>
      </c>
      <c r="AO1117" s="54">
        <v>0.12439393939814811</v>
      </c>
      <c r="AP1117" s="53">
        <v>46273.853560606061</v>
      </c>
      <c r="AQ1117" t="s">
        <v>205</v>
      </c>
      <c r="AR1117" t="s">
        <v>338</v>
      </c>
    </row>
    <row r="1118" spans="1:44" x14ac:dyDescent="0.35">
      <c r="A1118">
        <v>6</v>
      </c>
      <c r="B1118" s="26">
        <f t="shared" si="221"/>
        <v>46273.729166666657</v>
      </c>
      <c r="C1118" t="s">
        <v>62</v>
      </c>
      <c r="D1118">
        <v>3</v>
      </c>
      <c r="E1118" s="26">
        <f t="shared" si="222"/>
        <v>46273.854166666657</v>
      </c>
      <c r="F1118" s="26">
        <f t="shared" si="223"/>
        <v>46273.833333333321</v>
      </c>
      <c r="G1118">
        <f t="shared" si="224"/>
        <v>30</v>
      </c>
      <c r="H1118">
        <f t="shared" si="225"/>
        <v>68</v>
      </c>
      <c r="I1118" s="27">
        <f t="shared" si="226"/>
        <v>1</v>
      </c>
      <c r="J1118" s="28">
        <f t="shared" si="227"/>
        <v>0</v>
      </c>
      <c r="K1118" s="29" t="str">
        <f t="shared" si="228"/>
        <v>NULL</v>
      </c>
      <c r="L1118" s="26" t="str">
        <f t="shared" si="229"/>
        <v/>
      </c>
      <c r="M1118" t="str">
        <f t="shared" si="230"/>
        <v>UNKNOWN - NO RATE</v>
      </c>
      <c r="N1118" s="28" t="str">
        <f t="shared" si="231"/>
        <v>NULL</v>
      </c>
      <c r="O1118" t="str">
        <f t="shared" si="232"/>
        <v/>
      </c>
      <c r="P1118" t="str">
        <f t="shared" si="233"/>
        <v/>
      </c>
      <c r="Q1118" s="10" t="s">
        <v>155</v>
      </c>
      <c r="R1118" s="10"/>
      <c r="S1118" s="16">
        <v>1</v>
      </c>
      <c r="T1118" s="13">
        <v>0</v>
      </c>
      <c r="U1118" s="14"/>
      <c r="V1118" s="11"/>
      <c r="W1118" s="10" t="s">
        <v>155</v>
      </c>
      <c r="X1118" s="29"/>
      <c r="AA1118" t="s">
        <v>331</v>
      </c>
      <c r="AB1118">
        <v>0</v>
      </c>
      <c r="AI1118" t="s">
        <v>155</v>
      </c>
      <c r="AQ1118" t="s">
        <v>155</v>
      </c>
      <c r="AR1118" t="s">
        <v>333</v>
      </c>
    </row>
    <row r="1119" spans="1:44" x14ac:dyDescent="0.35">
      <c r="A1119">
        <v>6</v>
      </c>
      <c r="B1119" s="26">
        <f t="shared" si="221"/>
        <v>46273.729166666657</v>
      </c>
      <c r="C1119" t="s">
        <v>62</v>
      </c>
      <c r="D1119">
        <v>4</v>
      </c>
      <c r="E1119" s="26">
        <f t="shared" si="222"/>
        <v>46273.854166666657</v>
      </c>
      <c r="F1119" s="26">
        <f t="shared" si="223"/>
        <v>46273.833333333321</v>
      </c>
      <c r="G1119">
        <f t="shared" si="224"/>
        <v>41</v>
      </c>
      <c r="H1119">
        <f t="shared" si="225"/>
        <v>81</v>
      </c>
      <c r="I1119" s="27">
        <f t="shared" si="226"/>
        <v>1</v>
      </c>
      <c r="J1119" s="28">
        <f t="shared" si="227"/>
        <v>0</v>
      </c>
      <c r="K1119" s="29" t="str">
        <f t="shared" si="228"/>
        <v>NULL</v>
      </c>
      <c r="L1119" s="26" t="str">
        <f t="shared" si="229"/>
        <v/>
      </c>
      <c r="M1119" t="str">
        <f t="shared" si="230"/>
        <v>UNKNOWN - NO RATE</v>
      </c>
      <c r="N1119" s="28" t="str">
        <f t="shared" si="231"/>
        <v>NULL</v>
      </c>
      <c r="O1119" t="str">
        <f t="shared" si="232"/>
        <v/>
      </c>
      <c r="P1119" t="str">
        <f t="shared" si="233"/>
        <v/>
      </c>
      <c r="Q1119" s="10" t="s">
        <v>155</v>
      </c>
      <c r="R1119" s="10"/>
      <c r="S1119" s="16">
        <v>1</v>
      </c>
      <c r="T1119" s="13">
        <v>0</v>
      </c>
      <c r="U1119" s="14"/>
      <c r="V1119" s="11"/>
      <c r="W1119" s="10" t="s">
        <v>155</v>
      </c>
      <c r="X1119" s="29"/>
      <c r="AA1119" t="s">
        <v>331</v>
      </c>
      <c r="AB1119">
        <v>0</v>
      </c>
      <c r="AI1119" t="s">
        <v>155</v>
      </c>
      <c r="AQ1119" t="s">
        <v>155</v>
      </c>
      <c r="AR1119" t="s">
        <v>333</v>
      </c>
    </row>
    <row r="1120" spans="1:44" x14ac:dyDescent="0.35">
      <c r="A1120">
        <v>6</v>
      </c>
      <c r="B1120" s="26">
        <f t="shared" si="221"/>
        <v>46273.729166666657</v>
      </c>
      <c r="C1120" t="s">
        <v>62</v>
      </c>
      <c r="D1120">
        <v>5</v>
      </c>
      <c r="E1120" s="26">
        <f t="shared" si="222"/>
        <v>46273.854166666657</v>
      </c>
      <c r="F1120" s="26">
        <f t="shared" si="223"/>
        <v>46273.833333333321</v>
      </c>
      <c r="G1120">
        <f t="shared" si="224"/>
        <v>4</v>
      </c>
      <c r="H1120">
        <f t="shared" si="225"/>
        <v>16</v>
      </c>
      <c r="I1120" s="27">
        <f t="shared" si="226"/>
        <v>0</v>
      </c>
      <c r="J1120" s="28" t="str">
        <f t="shared" si="227"/>
        <v>NULL</v>
      </c>
      <c r="K1120" s="29" t="str">
        <f t="shared" si="228"/>
        <v>NULL</v>
      </c>
      <c r="L1120" s="26" t="str">
        <f t="shared" si="229"/>
        <v/>
      </c>
      <c r="M1120" t="str">
        <f t="shared" si="230"/>
        <v>UNKNOWN - NO RATE</v>
      </c>
      <c r="N1120" s="28" t="str">
        <f t="shared" si="231"/>
        <v>NULL</v>
      </c>
      <c r="O1120" t="str">
        <f t="shared" si="232"/>
        <v/>
      </c>
      <c r="P1120" t="str">
        <f t="shared" si="233"/>
        <v/>
      </c>
      <c r="Q1120" s="10" t="s">
        <v>155</v>
      </c>
      <c r="R1120" s="10"/>
      <c r="S1120" s="16">
        <v>0</v>
      </c>
      <c r="T1120" s="13"/>
      <c r="U1120" s="14"/>
      <c r="V1120" s="11"/>
      <c r="W1120" s="10" t="s">
        <v>155</v>
      </c>
      <c r="X1120" s="29"/>
      <c r="AA1120" t="s">
        <v>331</v>
      </c>
      <c r="AB1120">
        <v>0</v>
      </c>
      <c r="AI1120" t="s">
        <v>155</v>
      </c>
      <c r="AQ1120" t="s">
        <v>155</v>
      </c>
      <c r="AR1120" t="s">
        <v>333</v>
      </c>
    </row>
    <row r="1121" spans="1:44" x14ac:dyDescent="0.35">
      <c r="A1121">
        <v>6</v>
      </c>
      <c r="B1121" s="26">
        <f t="shared" si="221"/>
        <v>46273.729166666657</v>
      </c>
      <c r="C1121" t="s">
        <v>62</v>
      </c>
      <c r="D1121">
        <v>6</v>
      </c>
      <c r="E1121" s="26">
        <f t="shared" si="222"/>
        <v>46273.854166666657</v>
      </c>
      <c r="F1121" s="26">
        <f t="shared" si="223"/>
        <v>46273.833333333321</v>
      </c>
      <c r="G1121">
        <f t="shared" si="224"/>
        <v>0</v>
      </c>
      <c r="H1121">
        <f t="shared" si="225"/>
        <v>0</v>
      </c>
      <c r="I1121" s="27">
        <f t="shared" si="226"/>
        <v>0</v>
      </c>
      <c r="J1121" s="28" t="str">
        <f t="shared" si="227"/>
        <v>NULL</v>
      </c>
      <c r="K1121" s="29" t="str">
        <f t="shared" si="228"/>
        <v/>
      </c>
      <c r="L1121" s="26" t="str">
        <f t="shared" si="229"/>
        <v/>
      </c>
      <c r="M1121" t="str">
        <f t="shared" si="230"/>
        <v/>
      </c>
      <c r="N1121" s="28" t="str">
        <f t="shared" si="231"/>
        <v>NULL</v>
      </c>
      <c r="O1121" t="str">
        <f t="shared" si="232"/>
        <v/>
      </c>
      <c r="P1121" t="str">
        <f t="shared" si="233"/>
        <v/>
      </c>
      <c r="Q1121" s="10"/>
      <c r="R1121" s="10"/>
      <c r="S1121" s="16">
        <v>0</v>
      </c>
      <c r="T1121" s="13"/>
      <c r="U1121" s="14"/>
      <c r="V1121" s="11"/>
      <c r="W1121" s="10"/>
      <c r="X1121" s="29"/>
      <c r="AA1121" t="s">
        <v>331</v>
      </c>
      <c r="AB1121">
        <v>0</v>
      </c>
      <c r="AR1121" t="s">
        <v>333</v>
      </c>
    </row>
    <row r="1122" spans="1:44" x14ac:dyDescent="0.35">
      <c r="A1122">
        <v>6</v>
      </c>
      <c r="B1122" s="26">
        <f t="shared" si="221"/>
        <v>46273.729166666657</v>
      </c>
      <c r="C1122" t="s">
        <v>63</v>
      </c>
      <c r="D1122">
        <v>1</v>
      </c>
      <c r="E1122" s="26">
        <f t="shared" si="222"/>
        <v>46273.854166666657</v>
      </c>
      <c r="F1122" s="26">
        <f t="shared" si="223"/>
        <v>46273.833333333321</v>
      </c>
      <c r="G1122">
        <f t="shared" si="224"/>
        <v>3</v>
      </c>
      <c r="H1122">
        <f t="shared" si="225"/>
        <v>94</v>
      </c>
      <c r="I1122" s="27">
        <f t="shared" si="226"/>
        <v>4</v>
      </c>
      <c r="J1122" s="28">
        <f t="shared" si="227"/>
        <v>185.80017564007298</v>
      </c>
      <c r="K1122" s="29">
        <f t="shared" si="228"/>
        <v>2.107999442505332E-2</v>
      </c>
      <c r="L1122" s="26">
        <f t="shared" si="229"/>
        <v>46273.750246661082</v>
      </c>
      <c r="M1122" t="str">
        <f t="shared" si="230"/>
        <v>YES</v>
      </c>
      <c r="N1122" s="28">
        <f t="shared" si="231"/>
        <v>46.450043910018245</v>
      </c>
      <c r="O1122" t="str">
        <f t="shared" si="232"/>
        <v/>
      </c>
      <c r="P1122" t="str">
        <f t="shared" si="233"/>
        <v/>
      </c>
      <c r="Q1122" s="10" t="s">
        <v>151</v>
      </c>
      <c r="R1122" s="10"/>
      <c r="S1122" s="16">
        <v>4</v>
      </c>
      <c r="T1122" s="13">
        <v>185.80017564007301</v>
      </c>
      <c r="U1122" s="14">
        <v>2.1079994421296301E-2</v>
      </c>
      <c r="V1122" s="11">
        <v>46273.750246661089</v>
      </c>
      <c r="W1122" s="10" t="s">
        <v>151</v>
      </c>
      <c r="X1122" s="29">
        <v>0</v>
      </c>
      <c r="Z1122" t="s">
        <v>336</v>
      </c>
      <c r="AA1122" t="s">
        <v>331</v>
      </c>
      <c r="AB1122">
        <v>5</v>
      </c>
      <c r="AC1122">
        <v>41.05263157894737</v>
      </c>
      <c r="AD1122">
        <v>548.57142857142856</v>
      </c>
      <c r="AE1122" s="54">
        <v>7.1397569444444442E-3</v>
      </c>
      <c r="AF1122" s="54">
        <v>9.5405982905092598E-2</v>
      </c>
      <c r="AG1122" s="53">
        <v>46273.736306423598</v>
      </c>
      <c r="AH1122" s="53">
        <v>46273.824572649573</v>
      </c>
      <c r="AI1122" t="s">
        <v>151</v>
      </c>
      <c r="AL1122">
        <v>41.05263157894737</v>
      </c>
      <c r="AM1122">
        <v>548.57142857142856</v>
      </c>
      <c r="AN1122" s="54">
        <v>7.1397569444444442E-3</v>
      </c>
      <c r="AO1122" s="54">
        <v>9.5405982905092598E-2</v>
      </c>
      <c r="AP1122" s="53">
        <v>46273.824572649573</v>
      </c>
      <c r="AQ1122" t="s">
        <v>151</v>
      </c>
      <c r="AR1122" t="s">
        <v>337</v>
      </c>
    </row>
    <row r="1123" spans="1:44" x14ac:dyDescent="0.35">
      <c r="A1123">
        <v>6</v>
      </c>
      <c r="B1123" s="26">
        <f t="shared" si="221"/>
        <v>46273.729166666657</v>
      </c>
      <c r="C1123" t="s">
        <v>63</v>
      </c>
      <c r="D1123">
        <v>2</v>
      </c>
      <c r="E1123" s="26">
        <f t="shared" si="222"/>
        <v>46273.854166666657</v>
      </c>
      <c r="F1123" s="26">
        <f t="shared" si="223"/>
        <v>46273.833333333321</v>
      </c>
      <c r="G1123">
        <f t="shared" si="224"/>
        <v>4</v>
      </c>
      <c r="H1123">
        <f t="shared" si="225"/>
        <v>32</v>
      </c>
      <c r="I1123" s="27">
        <f t="shared" si="226"/>
        <v>2</v>
      </c>
      <c r="J1123" s="28">
        <f t="shared" si="227"/>
        <v>10.718635809987818</v>
      </c>
      <c r="K1123" s="29">
        <f t="shared" si="228"/>
        <v>0.1243939393939394</v>
      </c>
      <c r="L1123" s="26">
        <f t="shared" si="229"/>
        <v>46273.853560606054</v>
      </c>
      <c r="M1123" t="str">
        <f t="shared" si="230"/>
        <v>NO</v>
      </c>
      <c r="N1123" s="28">
        <f t="shared" si="231"/>
        <v>5.359317904993909</v>
      </c>
      <c r="O1123">
        <f t="shared" si="232"/>
        <v>3</v>
      </c>
      <c r="P1123">
        <f t="shared" si="233"/>
        <v>1</v>
      </c>
      <c r="Q1123" s="10" t="s">
        <v>205</v>
      </c>
      <c r="R1123" s="10"/>
      <c r="S1123" s="16">
        <v>2</v>
      </c>
      <c r="T1123" s="13">
        <v>10.71863580998782</v>
      </c>
      <c r="U1123" s="14">
        <v>0.12439393939814811</v>
      </c>
      <c r="V1123" s="11">
        <v>46273.853560606061</v>
      </c>
      <c r="W1123" s="10" t="s">
        <v>205</v>
      </c>
      <c r="X1123" s="29">
        <v>0</v>
      </c>
      <c r="Z1123" t="s">
        <v>336</v>
      </c>
      <c r="AA1123" t="s">
        <v>331</v>
      </c>
      <c r="AB1123">
        <v>1</v>
      </c>
      <c r="AC1123">
        <v>10.71863580998782</v>
      </c>
      <c r="AD1123">
        <v>11.31913677290267</v>
      </c>
      <c r="AE1123" s="54">
        <v>0.1177946127893519</v>
      </c>
      <c r="AF1123" s="54">
        <v>0.12439393939814811</v>
      </c>
      <c r="AG1123" s="53">
        <v>46273.846961279458</v>
      </c>
      <c r="AH1123" s="53">
        <v>46273.853560606061</v>
      </c>
      <c r="AI1123" t="s">
        <v>205</v>
      </c>
      <c r="AJ1123">
        <v>3</v>
      </c>
      <c r="AK1123">
        <v>1</v>
      </c>
      <c r="AL1123">
        <v>10.71863580998782</v>
      </c>
      <c r="AM1123">
        <v>11.31913677290267</v>
      </c>
      <c r="AN1123" s="54">
        <v>0.1177946127893519</v>
      </c>
      <c r="AO1123" s="54">
        <v>0.12439393939814811</v>
      </c>
      <c r="AP1123" s="53">
        <v>46273.853560606061</v>
      </c>
      <c r="AQ1123" t="s">
        <v>205</v>
      </c>
      <c r="AR1123" t="s">
        <v>338</v>
      </c>
    </row>
    <row r="1124" spans="1:44" x14ac:dyDescent="0.35">
      <c r="A1124">
        <v>6</v>
      </c>
      <c r="B1124" s="26">
        <f t="shared" si="221"/>
        <v>46273.729166666657</v>
      </c>
      <c r="C1124" t="s">
        <v>63</v>
      </c>
      <c r="D1124">
        <v>3</v>
      </c>
      <c r="E1124" s="26">
        <f t="shared" si="222"/>
        <v>46273.854166666657</v>
      </c>
      <c r="F1124" s="26">
        <f t="shared" si="223"/>
        <v>46273.833333333321</v>
      </c>
      <c r="G1124">
        <f t="shared" si="224"/>
        <v>7</v>
      </c>
      <c r="H1124">
        <f t="shared" si="225"/>
        <v>68</v>
      </c>
      <c r="I1124" s="27">
        <f t="shared" si="226"/>
        <v>1</v>
      </c>
      <c r="J1124" s="28">
        <f t="shared" si="227"/>
        <v>0</v>
      </c>
      <c r="K1124" s="29" t="str">
        <f t="shared" si="228"/>
        <v>NULL</v>
      </c>
      <c r="L1124" s="26" t="str">
        <f t="shared" si="229"/>
        <v/>
      </c>
      <c r="M1124" t="str">
        <f t="shared" si="230"/>
        <v>UNKNOWN - NO RATE</v>
      </c>
      <c r="N1124" s="28" t="str">
        <f t="shared" si="231"/>
        <v>NULL</v>
      </c>
      <c r="O1124" t="str">
        <f t="shared" si="232"/>
        <v/>
      </c>
      <c r="P1124" t="str">
        <f t="shared" si="233"/>
        <v/>
      </c>
      <c r="Q1124" s="10" t="s">
        <v>155</v>
      </c>
      <c r="R1124" s="10"/>
      <c r="S1124" s="16">
        <v>1</v>
      </c>
      <c r="T1124" s="13">
        <v>0</v>
      </c>
      <c r="U1124" s="14"/>
      <c r="V1124" s="11"/>
      <c r="W1124" s="10" t="s">
        <v>155</v>
      </c>
      <c r="X1124" s="29"/>
      <c r="AA1124" t="s">
        <v>331</v>
      </c>
      <c r="AB1124">
        <v>0</v>
      </c>
      <c r="AI1124" t="s">
        <v>155</v>
      </c>
      <c r="AQ1124" t="s">
        <v>155</v>
      </c>
      <c r="AR1124" t="s">
        <v>333</v>
      </c>
    </row>
    <row r="1125" spans="1:44" x14ac:dyDescent="0.35">
      <c r="A1125">
        <v>6</v>
      </c>
      <c r="B1125" s="26">
        <f t="shared" si="221"/>
        <v>46273.729166666657</v>
      </c>
      <c r="C1125" t="s">
        <v>63</v>
      </c>
      <c r="D1125">
        <v>4</v>
      </c>
      <c r="E1125" s="26">
        <f t="shared" si="222"/>
        <v>46273.854166666657</v>
      </c>
      <c r="F1125" s="26">
        <f t="shared" si="223"/>
        <v>46273.833333333321</v>
      </c>
      <c r="G1125">
        <f t="shared" si="224"/>
        <v>5</v>
      </c>
      <c r="H1125">
        <f t="shared" si="225"/>
        <v>81</v>
      </c>
      <c r="I1125" s="27">
        <f t="shared" si="226"/>
        <v>1</v>
      </c>
      <c r="J1125" s="28">
        <f t="shared" si="227"/>
        <v>0</v>
      </c>
      <c r="K1125" s="29" t="str">
        <f t="shared" si="228"/>
        <v>NULL</v>
      </c>
      <c r="L1125" s="26" t="str">
        <f t="shared" si="229"/>
        <v/>
      </c>
      <c r="M1125" t="str">
        <f t="shared" si="230"/>
        <v>UNKNOWN - NO RATE</v>
      </c>
      <c r="N1125" s="28" t="str">
        <f t="shared" si="231"/>
        <v>NULL</v>
      </c>
      <c r="O1125" t="str">
        <f t="shared" si="232"/>
        <v/>
      </c>
      <c r="P1125" t="str">
        <f t="shared" si="233"/>
        <v/>
      </c>
      <c r="Q1125" s="10" t="s">
        <v>155</v>
      </c>
      <c r="R1125" s="10"/>
      <c r="S1125" s="16">
        <v>1</v>
      </c>
      <c r="T1125" s="13">
        <v>0</v>
      </c>
      <c r="U1125" s="14"/>
      <c r="V1125" s="11"/>
      <c r="W1125" s="10" t="s">
        <v>155</v>
      </c>
      <c r="X1125" s="29"/>
      <c r="AA1125" t="s">
        <v>331</v>
      </c>
      <c r="AB1125">
        <v>0</v>
      </c>
      <c r="AI1125" t="s">
        <v>155</v>
      </c>
      <c r="AQ1125" t="s">
        <v>155</v>
      </c>
      <c r="AR1125" t="s">
        <v>333</v>
      </c>
    </row>
    <row r="1126" spans="1:44" x14ac:dyDescent="0.35">
      <c r="A1126">
        <v>6</v>
      </c>
      <c r="B1126" s="26">
        <f t="shared" si="221"/>
        <v>46273.729166666657</v>
      </c>
      <c r="C1126" t="s">
        <v>63</v>
      </c>
      <c r="D1126">
        <v>5</v>
      </c>
      <c r="E1126" s="26">
        <f t="shared" si="222"/>
        <v>46273.854166666657</v>
      </c>
      <c r="F1126" s="26">
        <f t="shared" si="223"/>
        <v>46273.833333333321</v>
      </c>
      <c r="G1126">
        <f t="shared" si="224"/>
        <v>0</v>
      </c>
      <c r="H1126">
        <f t="shared" si="225"/>
        <v>16</v>
      </c>
      <c r="I1126" s="27">
        <f t="shared" si="226"/>
        <v>0</v>
      </c>
      <c r="J1126" s="28" t="str">
        <f t="shared" si="227"/>
        <v>NULL</v>
      </c>
      <c r="K1126" s="29" t="str">
        <f t="shared" si="228"/>
        <v/>
      </c>
      <c r="L1126" s="26" t="str">
        <f t="shared" si="229"/>
        <v/>
      </c>
      <c r="M1126" t="str">
        <f t="shared" si="230"/>
        <v/>
      </c>
      <c r="N1126" s="28" t="str">
        <f t="shared" si="231"/>
        <v>NULL</v>
      </c>
      <c r="O1126" t="str">
        <f t="shared" si="232"/>
        <v/>
      </c>
      <c r="P1126" t="str">
        <f t="shared" si="233"/>
        <v/>
      </c>
      <c r="Q1126" s="10"/>
      <c r="R1126" s="10"/>
      <c r="S1126" s="16">
        <v>0</v>
      </c>
      <c r="T1126" s="13"/>
      <c r="U1126" s="14"/>
      <c r="V1126" s="11"/>
      <c r="W1126" s="10"/>
      <c r="X1126" s="29"/>
      <c r="AA1126" t="s">
        <v>331</v>
      </c>
      <c r="AB1126">
        <v>0</v>
      </c>
      <c r="AR1126" t="s">
        <v>333</v>
      </c>
    </row>
    <row r="1127" spans="1:44" x14ac:dyDescent="0.35">
      <c r="A1127">
        <v>6</v>
      </c>
      <c r="B1127" s="26">
        <f t="shared" si="221"/>
        <v>46273.729166666657</v>
      </c>
      <c r="C1127" t="s">
        <v>63</v>
      </c>
      <c r="D1127">
        <v>6</v>
      </c>
      <c r="E1127" s="26">
        <f t="shared" si="222"/>
        <v>46273.854166666657</v>
      </c>
      <c r="F1127" s="26">
        <f t="shared" si="223"/>
        <v>46273.833333333321</v>
      </c>
      <c r="G1127">
        <f t="shared" si="224"/>
        <v>0</v>
      </c>
      <c r="H1127">
        <f t="shared" si="225"/>
        <v>0</v>
      </c>
      <c r="I1127" s="27">
        <f t="shared" si="226"/>
        <v>0</v>
      </c>
      <c r="J1127" s="28" t="str">
        <f t="shared" si="227"/>
        <v>NULL</v>
      </c>
      <c r="K1127" s="29" t="str">
        <f t="shared" si="228"/>
        <v/>
      </c>
      <c r="L1127" s="26" t="str">
        <f t="shared" si="229"/>
        <v/>
      </c>
      <c r="M1127" t="str">
        <f t="shared" si="230"/>
        <v/>
      </c>
      <c r="N1127" s="28" t="str">
        <f t="shared" si="231"/>
        <v>NULL</v>
      </c>
      <c r="O1127" t="str">
        <f t="shared" si="232"/>
        <v/>
      </c>
      <c r="P1127" t="str">
        <f t="shared" si="233"/>
        <v/>
      </c>
      <c r="Q1127" s="10"/>
      <c r="R1127" s="10"/>
      <c r="S1127" s="16">
        <v>0</v>
      </c>
      <c r="T1127" s="13"/>
      <c r="U1127" s="14"/>
      <c r="V1127" s="11"/>
      <c r="W1127" s="10"/>
      <c r="X1127" s="29"/>
      <c r="AA1127" t="s">
        <v>331</v>
      </c>
      <c r="AB1127">
        <v>0</v>
      </c>
      <c r="AR1127" t="s">
        <v>333</v>
      </c>
    </row>
    <row r="1128" spans="1:44" x14ac:dyDescent="0.35">
      <c r="A1128">
        <v>6</v>
      </c>
      <c r="B1128" s="26">
        <f t="shared" si="221"/>
        <v>46273.729166666657</v>
      </c>
      <c r="C1128" t="s">
        <v>64</v>
      </c>
      <c r="D1128">
        <v>1</v>
      </c>
      <c r="E1128" s="26">
        <f t="shared" si="222"/>
        <v>46273.864583333343</v>
      </c>
      <c r="F1128" s="26">
        <f t="shared" si="223"/>
        <v>46273.843750000007</v>
      </c>
      <c r="G1128">
        <f t="shared" si="224"/>
        <v>0</v>
      </c>
      <c r="H1128">
        <f t="shared" si="225"/>
        <v>125</v>
      </c>
      <c r="I1128" s="27">
        <f t="shared" si="226"/>
        <v>4</v>
      </c>
      <c r="J1128" s="28">
        <f t="shared" si="227"/>
        <v>185.80017564007298</v>
      </c>
      <c r="K1128" s="29" t="str">
        <f t="shared" si="228"/>
        <v/>
      </c>
      <c r="L1128" s="26" t="str">
        <f t="shared" si="229"/>
        <v/>
      </c>
      <c r="M1128" t="str">
        <f t="shared" si="230"/>
        <v/>
      </c>
      <c r="N1128" s="28">
        <f t="shared" si="231"/>
        <v>46.450043910018245</v>
      </c>
      <c r="O1128" t="str">
        <f t="shared" si="232"/>
        <v/>
      </c>
      <c r="P1128" t="str">
        <f t="shared" si="233"/>
        <v/>
      </c>
      <c r="Q1128" s="10"/>
      <c r="R1128" s="10"/>
      <c r="S1128" s="16">
        <v>4</v>
      </c>
      <c r="T1128" s="13">
        <v>185.80017564007301</v>
      </c>
      <c r="U1128" s="14"/>
      <c r="V1128" s="11"/>
      <c r="W1128" s="10"/>
      <c r="X1128" s="29"/>
      <c r="Z1128" t="s">
        <v>336</v>
      </c>
      <c r="AA1128" t="s">
        <v>331</v>
      </c>
      <c r="AB1128">
        <v>5</v>
      </c>
      <c r="AC1128">
        <v>41.05263157894737</v>
      </c>
      <c r="AD1128">
        <v>548.57142857142856</v>
      </c>
      <c r="AL1128">
        <v>41.05263157894737</v>
      </c>
      <c r="AM1128">
        <v>548.57142857142856</v>
      </c>
      <c r="AR1128" t="s">
        <v>337</v>
      </c>
    </row>
    <row r="1129" spans="1:44" x14ac:dyDescent="0.35">
      <c r="A1129">
        <v>6</v>
      </c>
      <c r="B1129" s="26">
        <f t="shared" si="221"/>
        <v>46273.729166666657</v>
      </c>
      <c r="C1129" t="s">
        <v>64</v>
      </c>
      <c r="D1129">
        <v>2</v>
      </c>
      <c r="E1129" s="26">
        <f t="shared" si="222"/>
        <v>46273.864583333343</v>
      </c>
      <c r="F1129" s="26">
        <f t="shared" si="223"/>
        <v>46273.843750000007</v>
      </c>
      <c r="G1129">
        <f t="shared" si="224"/>
        <v>0</v>
      </c>
      <c r="H1129">
        <f t="shared" si="225"/>
        <v>53</v>
      </c>
      <c r="I1129" s="27">
        <f t="shared" si="226"/>
        <v>2</v>
      </c>
      <c r="J1129" s="28">
        <f t="shared" si="227"/>
        <v>10.718635809987818</v>
      </c>
      <c r="K1129" s="29" t="str">
        <f t="shared" si="228"/>
        <v/>
      </c>
      <c r="L1129" s="26" t="str">
        <f t="shared" si="229"/>
        <v/>
      </c>
      <c r="M1129" t="str">
        <f t="shared" si="230"/>
        <v/>
      </c>
      <c r="N1129" s="28">
        <f t="shared" si="231"/>
        <v>5.359317904993909</v>
      </c>
      <c r="O1129" t="str">
        <f t="shared" si="232"/>
        <v/>
      </c>
      <c r="P1129" t="str">
        <f t="shared" si="233"/>
        <v/>
      </c>
      <c r="Q1129" s="10"/>
      <c r="R1129" s="10"/>
      <c r="S1129" s="16">
        <v>2</v>
      </c>
      <c r="T1129" s="13">
        <v>10.71863580998782</v>
      </c>
      <c r="U1129" s="14"/>
      <c r="V1129" s="11"/>
      <c r="W1129" s="10"/>
      <c r="X1129" s="29"/>
      <c r="Z1129" t="s">
        <v>336</v>
      </c>
      <c r="AA1129" t="s">
        <v>331</v>
      </c>
      <c r="AB1129">
        <v>1</v>
      </c>
      <c r="AC1129">
        <v>10.71863580998782</v>
      </c>
      <c r="AD1129">
        <v>11.31913677290267</v>
      </c>
      <c r="AL1129">
        <v>10.71863580998782</v>
      </c>
      <c r="AM1129">
        <v>11.31913677290267</v>
      </c>
      <c r="AR1129" t="s">
        <v>338</v>
      </c>
    </row>
    <row r="1130" spans="1:44" x14ac:dyDescent="0.35">
      <c r="A1130">
        <v>6</v>
      </c>
      <c r="B1130" s="26">
        <f t="shared" si="221"/>
        <v>46273.729166666657</v>
      </c>
      <c r="C1130" t="s">
        <v>64</v>
      </c>
      <c r="D1130">
        <v>3</v>
      </c>
      <c r="E1130" s="26">
        <f t="shared" si="222"/>
        <v>46273.864583333343</v>
      </c>
      <c r="F1130" s="26">
        <f t="shared" si="223"/>
        <v>46273.843750000007</v>
      </c>
      <c r="G1130">
        <f t="shared" si="224"/>
        <v>0</v>
      </c>
      <c r="H1130">
        <f t="shared" si="225"/>
        <v>92</v>
      </c>
      <c r="I1130" s="27">
        <f t="shared" si="226"/>
        <v>1</v>
      </c>
      <c r="J1130" s="28">
        <f t="shared" si="227"/>
        <v>0</v>
      </c>
      <c r="K1130" s="29" t="str">
        <f t="shared" si="228"/>
        <v/>
      </c>
      <c r="L1130" s="26" t="str">
        <f t="shared" si="229"/>
        <v/>
      </c>
      <c r="M1130" t="str">
        <f t="shared" si="230"/>
        <v/>
      </c>
      <c r="N1130" s="28" t="str">
        <f t="shared" si="231"/>
        <v>NULL</v>
      </c>
      <c r="O1130" t="str">
        <f t="shared" si="232"/>
        <v/>
      </c>
      <c r="P1130" t="str">
        <f t="shared" si="233"/>
        <v/>
      </c>
      <c r="Q1130" s="10"/>
      <c r="R1130" s="10"/>
      <c r="S1130" s="16">
        <v>1</v>
      </c>
      <c r="T1130" s="13">
        <v>0</v>
      </c>
      <c r="U1130" s="14"/>
      <c r="V1130" s="11"/>
      <c r="W1130" s="10"/>
      <c r="X1130" s="29"/>
      <c r="AA1130" t="s">
        <v>331</v>
      </c>
      <c r="AB1130">
        <v>0</v>
      </c>
      <c r="AR1130" t="s">
        <v>333</v>
      </c>
    </row>
    <row r="1131" spans="1:44" x14ac:dyDescent="0.35">
      <c r="A1131">
        <v>6</v>
      </c>
      <c r="B1131" s="26">
        <f t="shared" si="221"/>
        <v>46273.729166666657</v>
      </c>
      <c r="C1131" t="s">
        <v>64</v>
      </c>
      <c r="D1131">
        <v>4</v>
      </c>
      <c r="E1131" s="26">
        <f t="shared" si="222"/>
        <v>46273.864583333343</v>
      </c>
      <c r="F1131" s="26">
        <f t="shared" si="223"/>
        <v>46273.843750000007</v>
      </c>
      <c r="G1131">
        <f t="shared" si="224"/>
        <v>6</v>
      </c>
      <c r="H1131">
        <f t="shared" si="225"/>
        <v>106</v>
      </c>
      <c r="I1131" s="27">
        <f t="shared" si="226"/>
        <v>1</v>
      </c>
      <c r="J1131" s="28">
        <f t="shared" si="227"/>
        <v>0</v>
      </c>
      <c r="K1131" s="29" t="str">
        <f t="shared" si="228"/>
        <v>NULL</v>
      </c>
      <c r="L1131" s="26" t="str">
        <f t="shared" si="229"/>
        <v/>
      </c>
      <c r="M1131" t="str">
        <f t="shared" si="230"/>
        <v>UNKNOWN - NO RATE</v>
      </c>
      <c r="N1131" s="28" t="str">
        <f t="shared" si="231"/>
        <v>NULL</v>
      </c>
      <c r="O1131" t="str">
        <f t="shared" si="232"/>
        <v/>
      </c>
      <c r="P1131" t="str">
        <f t="shared" si="233"/>
        <v/>
      </c>
      <c r="Q1131" s="10" t="s">
        <v>155</v>
      </c>
      <c r="R1131" s="10"/>
      <c r="S1131" s="16">
        <v>1</v>
      </c>
      <c r="T1131" s="13">
        <v>0</v>
      </c>
      <c r="U1131" s="14"/>
      <c r="V1131" s="11"/>
      <c r="W1131" s="10" t="s">
        <v>155</v>
      </c>
      <c r="X1131" s="29"/>
      <c r="AA1131" t="s">
        <v>331</v>
      </c>
      <c r="AB1131">
        <v>0</v>
      </c>
      <c r="AI1131" t="s">
        <v>155</v>
      </c>
      <c r="AQ1131" t="s">
        <v>155</v>
      </c>
      <c r="AR1131" t="s">
        <v>333</v>
      </c>
    </row>
    <row r="1132" spans="1:44" x14ac:dyDescent="0.35">
      <c r="A1132">
        <v>6</v>
      </c>
      <c r="B1132" s="26">
        <f t="shared" si="221"/>
        <v>46273.729166666657</v>
      </c>
      <c r="C1132" t="s">
        <v>64</v>
      </c>
      <c r="D1132">
        <v>5</v>
      </c>
      <c r="E1132" s="26">
        <f t="shared" si="222"/>
        <v>46273.864583333343</v>
      </c>
      <c r="F1132" s="26">
        <f t="shared" si="223"/>
        <v>46273.843750000007</v>
      </c>
      <c r="G1132">
        <f t="shared" si="224"/>
        <v>0</v>
      </c>
      <c r="H1132">
        <f t="shared" si="225"/>
        <v>19</v>
      </c>
      <c r="I1132" s="27">
        <f t="shared" si="226"/>
        <v>0</v>
      </c>
      <c r="J1132" s="28" t="str">
        <f t="shared" si="227"/>
        <v>NULL</v>
      </c>
      <c r="K1132" s="29" t="str">
        <f t="shared" si="228"/>
        <v/>
      </c>
      <c r="L1132" s="26" t="str">
        <f t="shared" si="229"/>
        <v/>
      </c>
      <c r="M1132" t="str">
        <f t="shared" si="230"/>
        <v/>
      </c>
      <c r="N1132" s="28" t="str">
        <f t="shared" si="231"/>
        <v>NULL</v>
      </c>
      <c r="O1132" t="str">
        <f t="shared" si="232"/>
        <v/>
      </c>
      <c r="P1132" t="str">
        <f t="shared" si="233"/>
        <v/>
      </c>
      <c r="Q1132" s="10"/>
      <c r="R1132" s="10"/>
      <c r="S1132" s="16">
        <v>0</v>
      </c>
      <c r="T1132" s="13"/>
      <c r="U1132" s="14"/>
      <c r="V1132" s="11"/>
      <c r="W1132" s="10"/>
      <c r="X1132" s="29"/>
      <c r="AA1132" t="s">
        <v>331</v>
      </c>
      <c r="AB1132">
        <v>0</v>
      </c>
      <c r="AR1132" t="s">
        <v>333</v>
      </c>
    </row>
    <row r="1133" spans="1:44" x14ac:dyDescent="0.35">
      <c r="A1133">
        <v>6</v>
      </c>
      <c r="B1133" s="26">
        <f t="shared" si="221"/>
        <v>46273.729166666657</v>
      </c>
      <c r="C1133" t="s">
        <v>64</v>
      </c>
      <c r="D1133">
        <v>6</v>
      </c>
      <c r="E1133" s="26">
        <f t="shared" si="222"/>
        <v>46273.864583333343</v>
      </c>
      <c r="F1133" s="26">
        <f t="shared" si="223"/>
        <v>46273.843750000007</v>
      </c>
      <c r="G1133">
        <f t="shared" si="224"/>
        <v>0</v>
      </c>
      <c r="H1133">
        <f t="shared" si="225"/>
        <v>0</v>
      </c>
      <c r="I1133" s="27">
        <f t="shared" si="226"/>
        <v>0</v>
      </c>
      <c r="J1133" s="28" t="str">
        <f t="shared" si="227"/>
        <v>NULL</v>
      </c>
      <c r="K1133" s="29" t="str">
        <f t="shared" si="228"/>
        <v/>
      </c>
      <c r="L1133" s="26" t="str">
        <f t="shared" si="229"/>
        <v/>
      </c>
      <c r="M1133" t="str">
        <f t="shared" si="230"/>
        <v/>
      </c>
      <c r="N1133" s="28" t="str">
        <f t="shared" si="231"/>
        <v>NULL</v>
      </c>
      <c r="O1133" t="str">
        <f t="shared" si="232"/>
        <v/>
      </c>
      <c r="P1133" t="str">
        <f t="shared" si="233"/>
        <v/>
      </c>
      <c r="Q1133" s="10"/>
      <c r="R1133" s="10"/>
      <c r="S1133" s="16">
        <v>0</v>
      </c>
      <c r="T1133" s="13"/>
      <c r="U1133" s="14"/>
      <c r="V1133" s="11"/>
      <c r="W1133" s="10"/>
      <c r="X1133" s="29"/>
      <c r="AA1133" t="s">
        <v>331</v>
      </c>
      <c r="AB1133">
        <v>0</v>
      </c>
      <c r="AR1133" t="s">
        <v>333</v>
      </c>
    </row>
    <row r="1134" spans="1:44" x14ac:dyDescent="0.35">
      <c r="A1134">
        <v>6</v>
      </c>
      <c r="B1134" s="26">
        <f t="shared" si="221"/>
        <v>46273.729166666657</v>
      </c>
      <c r="C1134" t="s">
        <v>65</v>
      </c>
      <c r="D1134">
        <v>1</v>
      </c>
      <c r="E1134" s="26">
        <f t="shared" si="222"/>
        <v>46273.864583333343</v>
      </c>
      <c r="F1134" s="26">
        <f t="shared" si="223"/>
        <v>46273.843750000007</v>
      </c>
      <c r="G1134">
        <f t="shared" si="224"/>
        <v>3</v>
      </c>
      <c r="H1134">
        <f t="shared" si="225"/>
        <v>125</v>
      </c>
      <c r="I1134" s="27">
        <f t="shared" si="226"/>
        <v>4</v>
      </c>
      <c r="J1134" s="28">
        <f t="shared" si="227"/>
        <v>185.80017564007298</v>
      </c>
      <c r="K1134" s="29">
        <f t="shared" si="228"/>
        <v>2.8031907480124102E-2</v>
      </c>
      <c r="L1134" s="26">
        <f t="shared" si="229"/>
        <v>46273.757198574138</v>
      </c>
      <c r="M1134" t="str">
        <f t="shared" si="230"/>
        <v>YES</v>
      </c>
      <c r="N1134" s="28">
        <f t="shared" si="231"/>
        <v>46.450043910018245</v>
      </c>
      <c r="O1134" t="str">
        <f t="shared" si="232"/>
        <v/>
      </c>
      <c r="P1134" t="str">
        <f t="shared" si="233"/>
        <v/>
      </c>
      <c r="Q1134" s="10" t="s">
        <v>151</v>
      </c>
      <c r="R1134" s="10"/>
      <c r="S1134" s="16">
        <v>4</v>
      </c>
      <c r="T1134" s="13">
        <v>185.80017564007301</v>
      </c>
      <c r="U1134" s="14">
        <v>2.8031907476851851E-2</v>
      </c>
      <c r="V1134" s="11">
        <v>46273.757198574152</v>
      </c>
      <c r="W1134" s="10" t="s">
        <v>151</v>
      </c>
      <c r="X1134" s="29">
        <v>0</v>
      </c>
      <c r="Z1134" t="s">
        <v>336</v>
      </c>
      <c r="AA1134" t="s">
        <v>331</v>
      </c>
      <c r="AB1134">
        <v>5</v>
      </c>
      <c r="AC1134">
        <v>41.05263157894737</v>
      </c>
      <c r="AD1134">
        <v>548.57142857142856</v>
      </c>
      <c r="AE1134" s="54">
        <v>9.4943576388888881E-3</v>
      </c>
      <c r="AF1134" s="54">
        <v>0.12686965812500001</v>
      </c>
      <c r="AG1134" s="53">
        <v>46273.738661024297</v>
      </c>
      <c r="AH1134" s="53">
        <v>46273.856036324782</v>
      </c>
      <c r="AI1134" t="s">
        <v>205</v>
      </c>
      <c r="AJ1134">
        <v>5</v>
      </c>
      <c r="AK1134">
        <v>1</v>
      </c>
      <c r="AL1134">
        <v>41.05263157894737</v>
      </c>
      <c r="AM1134">
        <v>548.57142857142856</v>
      </c>
      <c r="AN1134" s="54">
        <v>9.4943576388888881E-3</v>
      </c>
      <c r="AO1134" s="54">
        <v>0.12686965812500001</v>
      </c>
      <c r="AP1134" s="53">
        <v>46273.856036324782</v>
      </c>
      <c r="AQ1134" t="s">
        <v>205</v>
      </c>
      <c r="AR1134" t="s">
        <v>337</v>
      </c>
    </row>
    <row r="1135" spans="1:44" x14ac:dyDescent="0.35">
      <c r="A1135">
        <v>6</v>
      </c>
      <c r="B1135" s="26">
        <f t="shared" si="221"/>
        <v>46273.729166666657</v>
      </c>
      <c r="C1135" t="s">
        <v>65</v>
      </c>
      <c r="D1135">
        <v>2</v>
      </c>
      <c r="E1135" s="26">
        <f t="shared" si="222"/>
        <v>46273.864583333343</v>
      </c>
      <c r="F1135" s="26">
        <f t="shared" si="223"/>
        <v>46273.843750000007</v>
      </c>
      <c r="G1135">
        <f t="shared" si="224"/>
        <v>6</v>
      </c>
      <c r="H1135">
        <f t="shared" si="225"/>
        <v>53</v>
      </c>
      <c r="I1135" s="27">
        <f t="shared" si="226"/>
        <v>2</v>
      </c>
      <c r="J1135" s="28">
        <f t="shared" si="227"/>
        <v>10.718635809987818</v>
      </c>
      <c r="K1135" s="29">
        <f t="shared" si="228"/>
        <v>0.20602746212121215</v>
      </c>
      <c r="L1135" s="26">
        <f t="shared" si="229"/>
        <v>46273.935194128775</v>
      </c>
      <c r="M1135" t="str">
        <f t="shared" si="230"/>
        <v>NO</v>
      </c>
      <c r="N1135" s="28">
        <f t="shared" si="231"/>
        <v>5.359317904993909</v>
      </c>
      <c r="O1135">
        <f t="shared" si="232"/>
        <v>4</v>
      </c>
      <c r="P1135">
        <f t="shared" si="233"/>
        <v>2</v>
      </c>
      <c r="Q1135" s="10" t="s">
        <v>205</v>
      </c>
      <c r="R1135" s="10"/>
      <c r="S1135" s="16">
        <v>2</v>
      </c>
      <c r="T1135" s="13">
        <v>10.71863580998782</v>
      </c>
      <c r="U1135" s="14">
        <v>0.20602746211805559</v>
      </c>
      <c r="V1135" s="11">
        <v>46273.935194128782</v>
      </c>
      <c r="W1135" s="10" t="s">
        <v>205</v>
      </c>
      <c r="X1135" s="29">
        <v>0</v>
      </c>
      <c r="Z1135" t="s">
        <v>336</v>
      </c>
      <c r="AA1135" t="s">
        <v>331</v>
      </c>
      <c r="AB1135">
        <v>1</v>
      </c>
      <c r="AC1135">
        <v>10.71863580998782</v>
      </c>
      <c r="AD1135">
        <v>11.31913677290267</v>
      </c>
      <c r="AE1135" s="54">
        <v>0.19509732744212971</v>
      </c>
      <c r="AF1135" s="54">
        <v>0.20602746211805559</v>
      </c>
      <c r="AG1135" s="53">
        <v>46273.924263994108</v>
      </c>
      <c r="AH1135" s="53">
        <v>46273.935194128782</v>
      </c>
      <c r="AI1135" t="s">
        <v>205</v>
      </c>
      <c r="AJ1135">
        <v>4</v>
      </c>
      <c r="AK1135">
        <v>2</v>
      </c>
      <c r="AL1135">
        <v>10.71863580998782</v>
      </c>
      <c r="AM1135">
        <v>11.31913677290267</v>
      </c>
      <c r="AN1135" s="54">
        <v>0.19509732744212971</v>
      </c>
      <c r="AO1135" s="54">
        <v>0.20602746211805559</v>
      </c>
      <c r="AP1135" s="53">
        <v>46273.935194128782</v>
      </c>
      <c r="AQ1135" t="s">
        <v>205</v>
      </c>
      <c r="AR1135" t="s">
        <v>338</v>
      </c>
    </row>
    <row r="1136" spans="1:44" x14ac:dyDescent="0.35">
      <c r="A1136">
        <v>6</v>
      </c>
      <c r="B1136" s="26">
        <f t="shared" si="221"/>
        <v>46273.729166666657</v>
      </c>
      <c r="C1136" t="s">
        <v>65</v>
      </c>
      <c r="D1136">
        <v>3</v>
      </c>
      <c r="E1136" s="26">
        <f t="shared" si="222"/>
        <v>46273.864583333343</v>
      </c>
      <c r="F1136" s="26">
        <f t="shared" si="223"/>
        <v>46273.843750000007</v>
      </c>
      <c r="G1136">
        <f t="shared" si="224"/>
        <v>0</v>
      </c>
      <c r="H1136">
        <f t="shared" si="225"/>
        <v>92</v>
      </c>
      <c r="I1136" s="27">
        <f t="shared" si="226"/>
        <v>1</v>
      </c>
      <c r="J1136" s="28">
        <f t="shared" si="227"/>
        <v>0</v>
      </c>
      <c r="K1136" s="29" t="str">
        <f t="shared" si="228"/>
        <v/>
      </c>
      <c r="L1136" s="26" t="str">
        <f t="shared" si="229"/>
        <v/>
      </c>
      <c r="M1136" t="str">
        <f t="shared" si="230"/>
        <v/>
      </c>
      <c r="N1136" s="28" t="str">
        <f t="shared" si="231"/>
        <v>NULL</v>
      </c>
      <c r="O1136" t="str">
        <f t="shared" si="232"/>
        <v/>
      </c>
      <c r="P1136" t="str">
        <f t="shared" si="233"/>
        <v/>
      </c>
      <c r="Q1136" s="10"/>
      <c r="R1136" s="10"/>
      <c r="S1136" s="16">
        <v>1</v>
      </c>
      <c r="T1136" s="13">
        <v>0</v>
      </c>
      <c r="U1136" s="14"/>
      <c r="V1136" s="11"/>
      <c r="W1136" s="10"/>
      <c r="X1136" s="29"/>
      <c r="AA1136" t="s">
        <v>331</v>
      </c>
      <c r="AB1136">
        <v>0</v>
      </c>
      <c r="AR1136" t="s">
        <v>333</v>
      </c>
    </row>
    <row r="1137" spans="1:44" x14ac:dyDescent="0.35">
      <c r="A1137">
        <v>6</v>
      </c>
      <c r="B1137" s="26">
        <f t="shared" si="221"/>
        <v>46273.729166666657</v>
      </c>
      <c r="C1137" t="s">
        <v>65</v>
      </c>
      <c r="D1137">
        <v>4</v>
      </c>
      <c r="E1137" s="26">
        <f t="shared" si="222"/>
        <v>46273.864583333343</v>
      </c>
      <c r="F1137" s="26">
        <f t="shared" si="223"/>
        <v>46273.843750000007</v>
      </c>
      <c r="G1137">
        <f t="shared" si="224"/>
        <v>1</v>
      </c>
      <c r="H1137">
        <f t="shared" si="225"/>
        <v>106</v>
      </c>
      <c r="I1137" s="27">
        <f t="shared" si="226"/>
        <v>1</v>
      </c>
      <c r="J1137" s="28">
        <f t="shared" si="227"/>
        <v>0</v>
      </c>
      <c r="K1137" s="29" t="str">
        <f t="shared" si="228"/>
        <v>NULL</v>
      </c>
      <c r="L1137" s="26" t="str">
        <f t="shared" si="229"/>
        <v/>
      </c>
      <c r="M1137" t="str">
        <f t="shared" si="230"/>
        <v>UNKNOWN - NO RATE</v>
      </c>
      <c r="N1137" s="28" t="str">
        <f t="shared" si="231"/>
        <v>NULL</v>
      </c>
      <c r="O1137" t="str">
        <f t="shared" si="232"/>
        <v/>
      </c>
      <c r="P1137" t="str">
        <f t="shared" si="233"/>
        <v/>
      </c>
      <c r="Q1137" s="10" t="s">
        <v>155</v>
      </c>
      <c r="R1137" s="10"/>
      <c r="S1137" s="16">
        <v>1</v>
      </c>
      <c r="T1137" s="13">
        <v>0</v>
      </c>
      <c r="U1137" s="14"/>
      <c r="V1137" s="11"/>
      <c r="W1137" s="10" t="s">
        <v>155</v>
      </c>
      <c r="X1137" s="29"/>
      <c r="AA1137" t="s">
        <v>331</v>
      </c>
      <c r="AB1137">
        <v>0</v>
      </c>
      <c r="AI1137" t="s">
        <v>155</v>
      </c>
      <c r="AQ1137" t="s">
        <v>155</v>
      </c>
      <c r="AR1137" t="s">
        <v>333</v>
      </c>
    </row>
    <row r="1138" spans="1:44" x14ac:dyDescent="0.35">
      <c r="A1138">
        <v>6</v>
      </c>
      <c r="B1138" s="26">
        <f t="shared" si="221"/>
        <v>46273.729166666657</v>
      </c>
      <c r="C1138" t="s">
        <v>65</v>
      </c>
      <c r="D1138">
        <v>5</v>
      </c>
      <c r="E1138" s="26">
        <f t="shared" si="222"/>
        <v>46273.864583333343</v>
      </c>
      <c r="F1138" s="26">
        <f t="shared" si="223"/>
        <v>46273.843750000007</v>
      </c>
      <c r="G1138">
        <f t="shared" si="224"/>
        <v>0</v>
      </c>
      <c r="H1138">
        <f t="shared" si="225"/>
        <v>19</v>
      </c>
      <c r="I1138" s="27">
        <f t="shared" si="226"/>
        <v>0</v>
      </c>
      <c r="J1138" s="28" t="str">
        <f t="shared" si="227"/>
        <v>NULL</v>
      </c>
      <c r="K1138" s="29" t="str">
        <f t="shared" si="228"/>
        <v/>
      </c>
      <c r="L1138" s="26" t="str">
        <f t="shared" si="229"/>
        <v/>
      </c>
      <c r="M1138" t="str">
        <f t="shared" si="230"/>
        <v/>
      </c>
      <c r="N1138" s="28" t="str">
        <f t="shared" si="231"/>
        <v>NULL</v>
      </c>
      <c r="O1138" t="str">
        <f t="shared" si="232"/>
        <v/>
      </c>
      <c r="P1138" t="str">
        <f t="shared" si="233"/>
        <v/>
      </c>
      <c r="Q1138" s="10"/>
      <c r="R1138" s="10"/>
      <c r="S1138" s="16">
        <v>0</v>
      </c>
      <c r="T1138" s="13"/>
      <c r="U1138" s="14"/>
      <c r="V1138" s="11"/>
      <c r="W1138" s="10"/>
      <c r="X1138" s="29"/>
      <c r="AA1138" t="s">
        <v>331</v>
      </c>
      <c r="AB1138">
        <v>0</v>
      </c>
      <c r="AR1138" t="s">
        <v>333</v>
      </c>
    </row>
    <row r="1139" spans="1:44" x14ac:dyDescent="0.35">
      <c r="A1139">
        <v>6</v>
      </c>
      <c r="B1139" s="26">
        <f t="shared" si="221"/>
        <v>46273.729166666657</v>
      </c>
      <c r="C1139" t="s">
        <v>65</v>
      </c>
      <c r="D1139">
        <v>6</v>
      </c>
      <c r="E1139" s="26">
        <f t="shared" si="222"/>
        <v>46273.864583333343</v>
      </c>
      <c r="F1139" s="26">
        <f t="shared" si="223"/>
        <v>46273.843750000007</v>
      </c>
      <c r="G1139">
        <f t="shared" si="224"/>
        <v>0</v>
      </c>
      <c r="H1139">
        <f t="shared" si="225"/>
        <v>0</v>
      </c>
      <c r="I1139" s="27">
        <f t="shared" si="226"/>
        <v>0</v>
      </c>
      <c r="J1139" s="28" t="str">
        <f t="shared" si="227"/>
        <v>NULL</v>
      </c>
      <c r="K1139" s="29" t="str">
        <f t="shared" si="228"/>
        <v/>
      </c>
      <c r="L1139" s="26" t="str">
        <f t="shared" si="229"/>
        <v/>
      </c>
      <c r="M1139" t="str">
        <f t="shared" si="230"/>
        <v/>
      </c>
      <c r="N1139" s="28" t="str">
        <f t="shared" si="231"/>
        <v>NULL</v>
      </c>
      <c r="O1139" t="str">
        <f t="shared" si="232"/>
        <v/>
      </c>
      <c r="P1139" t="str">
        <f t="shared" si="233"/>
        <v/>
      </c>
      <c r="Q1139" s="10"/>
      <c r="R1139" s="10"/>
      <c r="S1139" s="16">
        <v>0</v>
      </c>
      <c r="T1139" s="13"/>
      <c r="U1139" s="14"/>
      <c r="V1139" s="11"/>
      <c r="W1139" s="10"/>
      <c r="X1139" s="29"/>
      <c r="AA1139" t="s">
        <v>331</v>
      </c>
      <c r="AB1139">
        <v>0</v>
      </c>
      <c r="AR1139" t="s">
        <v>333</v>
      </c>
    </row>
    <row r="1140" spans="1:44" x14ac:dyDescent="0.35">
      <c r="A1140">
        <v>6</v>
      </c>
      <c r="B1140" s="26">
        <f t="shared" si="221"/>
        <v>46273.729166666657</v>
      </c>
      <c r="C1140" t="s">
        <v>66</v>
      </c>
      <c r="D1140">
        <v>1</v>
      </c>
      <c r="E1140" s="26">
        <f t="shared" si="222"/>
        <v>46273.864583333343</v>
      </c>
      <c r="F1140" s="26">
        <f t="shared" si="223"/>
        <v>46273.843750000007</v>
      </c>
      <c r="G1140">
        <f t="shared" si="224"/>
        <v>0</v>
      </c>
      <c r="H1140">
        <f t="shared" si="225"/>
        <v>125</v>
      </c>
      <c r="I1140" s="27">
        <f t="shared" si="226"/>
        <v>4</v>
      </c>
      <c r="J1140" s="28">
        <f t="shared" si="227"/>
        <v>185.80017564007298</v>
      </c>
      <c r="K1140" s="29" t="str">
        <f t="shared" si="228"/>
        <v/>
      </c>
      <c r="L1140" s="26" t="str">
        <f t="shared" si="229"/>
        <v/>
      </c>
      <c r="M1140" t="str">
        <f t="shared" si="230"/>
        <v/>
      </c>
      <c r="N1140" s="28">
        <f t="shared" si="231"/>
        <v>46.450043910018245</v>
      </c>
      <c r="O1140" t="str">
        <f t="shared" si="232"/>
        <v/>
      </c>
      <c r="P1140" t="str">
        <f t="shared" si="233"/>
        <v/>
      </c>
      <c r="Q1140" s="10"/>
      <c r="R1140" s="10"/>
      <c r="S1140" s="16">
        <v>4</v>
      </c>
      <c r="T1140" s="13">
        <v>185.80017564007301</v>
      </c>
      <c r="U1140" s="14"/>
      <c r="V1140" s="11"/>
      <c r="W1140" s="10"/>
      <c r="X1140" s="29"/>
      <c r="Z1140" t="s">
        <v>336</v>
      </c>
      <c r="AA1140" t="s">
        <v>331</v>
      </c>
      <c r="AB1140">
        <v>5</v>
      </c>
      <c r="AC1140">
        <v>41.05263157894737</v>
      </c>
      <c r="AD1140">
        <v>548.57142857142856</v>
      </c>
      <c r="AL1140">
        <v>41.05263157894737</v>
      </c>
      <c r="AM1140">
        <v>548.57142857142856</v>
      </c>
      <c r="AR1140" t="s">
        <v>337</v>
      </c>
    </row>
    <row r="1141" spans="1:44" x14ac:dyDescent="0.35">
      <c r="A1141">
        <v>6</v>
      </c>
      <c r="B1141" s="26">
        <f t="shared" si="221"/>
        <v>46273.729166666657</v>
      </c>
      <c r="C1141" t="s">
        <v>66</v>
      </c>
      <c r="D1141">
        <v>2</v>
      </c>
      <c r="E1141" s="26">
        <f t="shared" si="222"/>
        <v>46273.864583333343</v>
      </c>
      <c r="F1141" s="26">
        <f t="shared" si="223"/>
        <v>46273.843750000007</v>
      </c>
      <c r="G1141">
        <f t="shared" si="224"/>
        <v>11</v>
      </c>
      <c r="H1141">
        <f t="shared" si="225"/>
        <v>53</v>
      </c>
      <c r="I1141" s="27">
        <f t="shared" si="226"/>
        <v>2</v>
      </c>
      <c r="J1141" s="28">
        <f t="shared" si="227"/>
        <v>10.718635809987818</v>
      </c>
      <c r="K1141" s="29">
        <f t="shared" si="228"/>
        <v>0.20602746212121215</v>
      </c>
      <c r="L1141" s="26">
        <f t="shared" si="229"/>
        <v>46273.935194128775</v>
      </c>
      <c r="M1141" t="str">
        <f t="shared" si="230"/>
        <v>NO</v>
      </c>
      <c r="N1141" s="28">
        <f t="shared" si="231"/>
        <v>5.359317904993909</v>
      </c>
      <c r="O1141">
        <f t="shared" si="232"/>
        <v>4</v>
      </c>
      <c r="P1141">
        <f t="shared" si="233"/>
        <v>2</v>
      </c>
      <c r="Q1141" s="10" t="s">
        <v>205</v>
      </c>
      <c r="R1141" s="10"/>
      <c r="S1141" s="16">
        <v>2</v>
      </c>
      <c r="T1141" s="13">
        <v>10.71863580998782</v>
      </c>
      <c r="U1141" s="14">
        <v>0.20602746211805559</v>
      </c>
      <c r="V1141" s="11">
        <v>46273.935194128782</v>
      </c>
      <c r="W1141" s="10" t="s">
        <v>205</v>
      </c>
      <c r="X1141" s="29">
        <v>0</v>
      </c>
      <c r="Z1141" t="s">
        <v>336</v>
      </c>
      <c r="AA1141" t="s">
        <v>331</v>
      </c>
      <c r="AB1141">
        <v>1</v>
      </c>
      <c r="AC1141">
        <v>10.71863580998782</v>
      </c>
      <c r="AD1141">
        <v>11.31913677290267</v>
      </c>
      <c r="AE1141" s="54">
        <v>0.19509732744212971</v>
      </c>
      <c r="AF1141" s="54">
        <v>0.20602746211805559</v>
      </c>
      <c r="AG1141" s="53">
        <v>46273.924263994108</v>
      </c>
      <c r="AH1141" s="53">
        <v>46273.935194128782</v>
      </c>
      <c r="AI1141" t="s">
        <v>205</v>
      </c>
      <c r="AJ1141">
        <v>4</v>
      </c>
      <c r="AK1141">
        <v>2</v>
      </c>
      <c r="AL1141">
        <v>10.71863580998782</v>
      </c>
      <c r="AM1141">
        <v>11.31913677290267</v>
      </c>
      <c r="AN1141" s="54">
        <v>0.19509732744212971</v>
      </c>
      <c r="AO1141" s="54">
        <v>0.20602746211805559</v>
      </c>
      <c r="AP1141" s="53">
        <v>46273.935194128782</v>
      </c>
      <c r="AQ1141" t="s">
        <v>205</v>
      </c>
      <c r="AR1141" t="s">
        <v>338</v>
      </c>
    </row>
    <row r="1142" spans="1:44" x14ac:dyDescent="0.35">
      <c r="A1142">
        <v>6</v>
      </c>
      <c r="B1142" s="26">
        <f t="shared" si="221"/>
        <v>46273.729166666657</v>
      </c>
      <c r="C1142" t="s">
        <v>66</v>
      </c>
      <c r="D1142">
        <v>3</v>
      </c>
      <c r="E1142" s="26">
        <f t="shared" si="222"/>
        <v>46273.864583333343</v>
      </c>
      <c r="F1142" s="26">
        <f t="shared" si="223"/>
        <v>46273.843750000007</v>
      </c>
      <c r="G1142">
        <f t="shared" si="224"/>
        <v>8</v>
      </c>
      <c r="H1142">
        <f t="shared" si="225"/>
        <v>92</v>
      </c>
      <c r="I1142" s="27">
        <f t="shared" si="226"/>
        <v>1</v>
      </c>
      <c r="J1142" s="28">
        <f t="shared" si="227"/>
        <v>0</v>
      </c>
      <c r="K1142" s="29" t="str">
        <f t="shared" si="228"/>
        <v>NULL</v>
      </c>
      <c r="L1142" s="26" t="str">
        <f t="shared" si="229"/>
        <v/>
      </c>
      <c r="M1142" t="str">
        <f t="shared" si="230"/>
        <v>UNKNOWN - NO RATE</v>
      </c>
      <c r="N1142" s="28" t="str">
        <f t="shared" si="231"/>
        <v>NULL</v>
      </c>
      <c r="O1142" t="str">
        <f t="shared" si="232"/>
        <v/>
      </c>
      <c r="P1142" t="str">
        <f t="shared" si="233"/>
        <v/>
      </c>
      <c r="Q1142" s="10" t="s">
        <v>155</v>
      </c>
      <c r="R1142" s="10"/>
      <c r="S1142" s="16">
        <v>1</v>
      </c>
      <c r="T1142" s="13">
        <v>0</v>
      </c>
      <c r="U1142" s="14"/>
      <c r="V1142" s="11"/>
      <c r="W1142" s="10" t="s">
        <v>155</v>
      </c>
      <c r="X1142" s="29"/>
      <c r="AA1142" t="s">
        <v>331</v>
      </c>
      <c r="AB1142">
        <v>0</v>
      </c>
      <c r="AI1142" t="s">
        <v>155</v>
      </c>
      <c r="AQ1142" t="s">
        <v>155</v>
      </c>
      <c r="AR1142" t="s">
        <v>333</v>
      </c>
    </row>
    <row r="1143" spans="1:44" x14ac:dyDescent="0.35">
      <c r="A1143">
        <v>6</v>
      </c>
      <c r="B1143" s="26">
        <f t="shared" si="221"/>
        <v>46273.729166666657</v>
      </c>
      <c r="C1143" t="s">
        <v>66</v>
      </c>
      <c r="D1143">
        <v>4</v>
      </c>
      <c r="E1143" s="26">
        <f t="shared" si="222"/>
        <v>46273.864583333343</v>
      </c>
      <c r="F1143" s="26">
        <f t="shared" si="223"/>
        <v>46273.843750000007</v>
      </c>
      <c r="G1143">
        <f t="shared" si="224"/>
        <v>5</v>
      </c>
      <c r="H1143">
        <f t="shared" si="225"/>
        <v>106</v>
      </c>
      <c r="I1143" s="27">
        <f t="shared" si="226"/>
        <v>1</v>
      </c>
      <c r="J1143" s="28">
        <f t="shared" si="227"/>
        <v>0</v>
      </c>
      <c r="K1143" s="29" t="str">
        <f t="shared" si="228"/>
        <v>NULL</v>
      </c>
      <c r="L1143" s="26" t="str">
        <f t="shared" si="229"/>
        <v/>
      </c>
      <c r="M1143" t="str">
        <f t="shared" si="230"/>
        <v>UNKNOWN - NO RATE</v>
      </c>
      <c r="N1143" s="28" t="str">
        <f t="shared" si="231"/>
        <v>NULL</v>
      </c>
      <c r="O1143" t="str">
        <f t="shared" si="232"/>
        <v/>
      </c>
      <c r="P1143" t="str">
        <f t="shared" si="233"/>
        <v/>
      </c>
      <c r="Q1143" s="10" t="s">
        <v>155</v>
      </c>
      <c r="R1143" s="10"/>
      <c r="S1143" s="16">
        <v>1</v>
      </c>
      <c r="T1143" s="13">
        <v>0</v>
      </c>
      <c r="U1143" s="14"/>
      <c r="V1143" s="11"/>
      <c r="W1143" s="10" t="s">
        <v>155</v>
      </c>
      <c r="X1143" s="29"/>
      <c r="AA1143" t="s">
        <v>331</v>
      </c>
      <c r="AB1143">
        <v>0</v>
      </c>
      <c r="AI1143" t="s">
        <v>155</v>
      </c>
      <c r="AQ1143" t="s">
        <v>155</v>
      </c>
      <c r="AR1143" t="s">
        <v>333</v>
      </c>
    </row>
    <row r="1144" spans="1:44" x14ac:dyDescent="0.35">
      <c r="A1144">
        <v>6</v>
      </c>
      <c r="B1144" s="26">
        <f t="shared" si="221"/>
        <v>46273.729166666657</v>
      </c>
      <c r="C1144" t="s">
        <v>66</v>
      </c>
      <c r="D1144">
        <v>5</v>
      </c>
      <c r="E1144" s="26">
        <f t="shared" si="222"/>
        <v>46273.864583333343</v>
      </c>
      <c r="F1144" s="26">
        <f t="shared" si="223"/>
        <v>46273.843750000007</v>
      </c>
      <c r="G1144">
        <f t="shared" si="224"/>
        <v>2</v>
      </c>
      <c r="H1144">
        <f t="shared" si="225"/>
        <v>19</v>
      </c>
      <c r="I1144" s="27">
        <f t="shared" si="226"/>
        <v>0</v>
      </c>
      <c r="J1144" s="28" t="str">
        <f t="shared" si="227"/>
        <v>NULL</v>
      </c>
      <c r="K1144" s="29" t="str">
        <f t="shared" si="228"/>
        <v>NULL</v>
      </c>
      <c r="L1144" s="26" t="str">
        <f t="shared" si="229"/>
        <v/>
      </c>
      <c r="M1144" t="str">
        <f t="shared" si="230"/>
        <v>UNKNOWN - NO RATE</v>
      </c>
      <c r="N1144" s="28" t="str">
        <f t="shared" si="231"/>
        <v>NULL</v>
      </c>
      <c r="O1144" t="str">
        <f t="shared" si="232"/>
        <v/>
      </c>
      <c r="P1144" t="str">
        <f t="shared" si="233"/>
        <v/>
      </c>
      <c r="Q1144" s="10" t="s">
        <v>155</v>
      </c>
      <c r="R1144" s="10"/>
      <c r="S1144" s="16">
        <v>0</v>
      </c>
      <c r="T1144" s="13"/>
      <c r="U1144" s="14"/>
      <c r="V1144" s="11"/>
      <c r="W1144" s="10" t="s">
        <v>155</v>
      </c>
      <c r="X1144" s="29"/>
      <c r="AA1144" t="s">
        <v>331</v>
      </c>
      <c r="AB1144">
        <v>0</v>
      </c>
      <c r="AI1144" t="s">
        <v>155</v>
      </c>
      <c r="AQ1144" t="s">
        <v>155</v>
      </c>
      <c r="AR1144" t="s">
        <v>333</v>
      </c>
    </row>
    <row r="1145" spans="1:44" x14ac:dyDescent="0.35">
      <c r="A1145">
        <v>6</v>
      </c>
      <c r="B1145" s="26">
        <f t="shared" si="221"/>
        <v>46273.729166666657</v>
      </c>
      <c r="C1145" t="s">
        <v>66</v>
      </c>
      <c r="D1145">
        <v>6</v>
      </c>
      <c r="E1145" s="26">
        <f t="shared" si="222"/>
        <v>46273.864583333343</v>
      </c>
      <c r="F1145" s="26">
        <f t="shared" si="223"/>
        <v>46273.843750000007</v>
      </c>
      <c r="G1145">
        <f t="shared" si="224"/>
        <v>0</v>
      </c>
      <c r="H1145">
        <f t="shared" si="225"/>
        <v>0</v>
      </c>
      <c r="I1145" s="27">
        <f t="shared" si="226"/>
        <v>0</v>
      </c>
      <c r="J1145" s="28" t="str">
        <f t="shared" si="227"/>
        <v>NULL</v>
      </c>
      <c r="K1145" s="29" t="str">
        <f t="shared" si="228"/>
        <v/>
      </c>
      <c r="L1145" s="26" t="str">
        <f t="shared" si="229"/>
        <v/>
      </c>
      <c r="M1145" t="str">
        <f t="shared" si="230"/>
        <v/>
      </c>
      <c r="N1145" s="28" t="str">
        <f t="shared" si="231"/>
        <v>NULL</v>
      </c>
      <c r="O1145" t="str">
        <f t="shared" si="232"/>
        <v/>
      </c>
      <c r="P1145" t="str">
        <f t="shared" si="233"/>
        <v/>
      </c>
      <c r="Q1145" s="10"/>
      <c r="R1145" s="10"/>
      <c r="S1145" s="16">
        <v>0</v>
      </c>
      <c r="T1145" s="13"/>
      <c r="U1145" s="14"/>
      <c r="V1145" s="11"/>
      <c r="W1145" s="10"/>
      <c r="X1145" s="29"/>
      <c r="AA1145" t="s">
        <v>331</v>
      </c>
      <c r="AB1145">
        <v>0</v>
      </c>
      <c r="AR1145" t="s">
        <v>333</v>
      </c>
    </row>
    <row r="1146" spans="1:44" x14ac:dyDescent="0.35">
      <c r="A1146">
        <v>6</v>
      </c>
      <c r="B1146" s="26">
        <f t="shared" si="221"/>
        <v>46273.729166666657</v>
      </c>
      <c r="C1146" t="s">
        <v>67</v>
      </c>
      <c r="D1146">
        <v>1</v>
      </c>
      <c r="E1146" s="26">
        <f t="shared" si="222"/>
        <v>46273.864583333343</v>
      </c>
      <c r="F1146" s="26">
        <f t="shared" si="223"/>
        <v>46273.843750000007</v>
      </c>
      <c r="G1146">
        <f t="shared" si="224"/>
        <v>3</v>
      </c>
      <c r="H1146">
        <f t="shared" si="225"/>
        <v>125</v>
      </c>
      <c r="I1146" s="27">
        <f t="shared" si="226"/>
        <v>4</v>
      </c>
      <c r="J1146" s="28">
        <f t="shared" si="227"/>
        <v>185.80017564007298</v>
      </c>
      <c r="K1146" s="29">
        <f t="shared" si="228"/>
        <v>2.8031907480124102E-2</v>
      </c>
      <c r="L1146" s="26">
        <f t="shared" si="229"/>
        <v>46273.757198574138</v>
      </c>
      <c r="M1146" t="str">
        <f t="shared" si="230"/>
        <v>YES</v>
      </c>
      <c r="N1146" s="28">
        <f t="shared" si="231"/>
        <v>46.450043910018245</v>
      </c>
      <c r="O1146" t="str">
        <f t="shared" si="232"/>
        <v/>
      </c>
      <c r="P1146" t="str">
        <f t="shared" si="233"/>
        <v/>
      </c>
      <c r="Q1146" s="10" t="s">
        <v>151</v>
      </c>
      <c r="R1146" s="10"/>
      <c r="S1146" s="16">
        <v>4</v>
      </c>
      <c r="T1146" s="13">
        <v>185.80017564007301</v>
      </c>
      <c r="U1146" s="14">
        <v>2.8031907476851851E-2</v>
      </c>
      <c r="V1146" s="11">
        <v>46273.757198574152</v>
      </c>
      <c r="W1146" s="10" t="s">
        <v>151</v>
      </c>
      <c r="X1146" s="29">
        <v>0</v>
      </c>
      <c r="Z1146" t="s">
        <v>336</v>
      </c>
      <c r="AA1146" t="s">
        <v>331</v>
      </c>
      <c r="AB1146">
        <v>5</v>
      </c>
      <c r="AC1146">
        <v>41.05263157894737</v>
      </c>
      <c r="AD1146">
        <v>548.57142857142856</v>
      </c>
      <c r="AE1146" s="54">
        <v>9.4943576388888881E-3</v>
      </c>
      <c r="AF1146" s="54">
        <v>0.12686965812500001</v>
      </c>
      <c r="AG1146" s="53">
        <v>46273.738661024297</v>
      </c>
      <c r="AH1146" s="53">
        <v>46273.856036324782</v>
      </c>
      <c r="AI1146" t="s">
        <v>205</v>
      </c>
      <c r="AJ1146">
        <v>5</v>
      </c>
      <c r="AK1146">
        <v>1</v>
      </c>
      <c r="AL1146">
        <v>41.05263157894737</v>
      </c>
      <c r="AM1146">
        <v>548.57142857142856</v>
      </c>
      <c r="AN1146" s="54">
        <v>9.4943576388888881E-3</v>
      </c>
      <c r="AO1146" s="54">
        <v>0.12686965812500001</v>
      </c>
      <c r="AP1146" s="53">
        <v>46273.856036324782</v>
      </c>
      <c r="AQ1146" t="s">
        <v>205</v>
      </c>
      <c r="AR1146" t="s">
        <v>337</v>
      </c>
    </row>
    <row r="1147" spans="1:44" x14ac:dyDescent="0.35">
      <c r="A1147">
        <v>6</v>
      </c>
      <c r="B1147" s="26">
        <f t="shared" si="221"/>
        <v>46273.729166666657</v>
      </c>
      <c r="C1147" t="s">
        <v>67</v>
      </c>
      <c r="D1147">
        <v>2</v>
      </c>
      <c r="E1147" s="26">
        <f t="shared" si="222"/>
        <v>46273.864583333343</v>
      </c>
      <c r="F1147" s="26">
        <f t="shared" si="223"/>
        <v>46273.843750000007</v>
      </c>
      <c r="G1147">
        <f t="shared" si="224"/>
        <v>1</v>
      </c>
      <c r="H1147">
        <f t="shared" si="225"/>
        <v>53</v>
      </c>
      <c r="I1147" s="27">
        <f t="shared" si="226"/>
        <v>2</v>
      </c>
      <c r="J1147" s="28">
        <f t="shared" si="227"/>
        <v>10.718635809987818</v>
      </c>
      <c r="K1147" s="29">
        <f t="shared" si="228"/>
        <v>0.20602746212121215</v>
      </c>
      <c r="L1147" s="26">
        <f t="shared" si="229"/>
        <v>46273.935194128775</v>
      </c>
      <c r="M1147" t="str">
        <f t="shared" si="230"/>
        <v>NO</v>
      </c>
      <c r="N1147" s="28">
        <f t="shared" si="231"/>
        <v>5.359317904993909</v>
      </c>
      <c r="O1147">
        <f t="shared" si="232"/>
        <v>4</v>
      </c>
      <c r="P1147">
        <f t="shared" si="233"/>
        <v>2</v>
      </c>
      <c r="Q1147" s="10" t="s">
        <v>205</v>
      </c>
      <c r="R1147" s="10"/>
      <c r="S1147" s="16">
        <v>2</v>
      </c>
      <c r="T1147" s="13">
        <v>10.71863580998782</v>
      </c>
      <c r="U1147" s="14">
        <v>0.20602746211805559</v>
      </c>
      <c r="V1147" s="11">
        <v>46273.935194128782</v>
      </c>
      <c r="W1147" s="10" t="s">
        <v>205</v>
      </c>
      <c r="X1147" s="29">
        <v>0</v>
      </c>
      <c r="Z1147" t="s">
        <v>336</v>
      </c>
      <c r="AA1147" t="s">
        <v>331</v>
      </c>
      <c r="AB1147">
        <v>1</v>
      </c>
      <c r="AC1147">
        <v>10.71863580998782</v>
      </c>
      <c r="AD1147">
        <v>11.31913677290267</v>
      </c>
      <c r="AE1147" s="54">
        <v>0.19509732744212971</v>
      </c>
      <c r="AF1147" s="54">
        <v>0.20602746211805559</v>
      </c>
      <c r="AG1147" s="53">
        <v>46273.924263994108</v>
      </c>
      <c r="AH1147" s="53">
        <v>46273.935194128782</v>
      </c>
      <c r="AI1147" t="s">
        <v>205</v>
      </c>
      <c r="AJ1147">
        <v>4</v>
      </c>
      <c r="AK1147">
        <v>2</v>
      </c>
      <c r="AL1147">
        <v>10.71863580998782</v>
      </c>
      <c r="AM1147">
        <v>11.31913677290267</v>
      </c>
      <c r="AN1147" s="54">
        <v>0.19509732744212971</v>
      </c>
      <c r="AO1147" s="54">
        <v>0.20602746211805559</v>
      </c>
      <c r="AP1147" s="53">
        <v>46273.935194128782</v>
      </c>
      <c r="AQ1147" t="s">
        <v>205</v>
      </c>
      <c r="AR1147" t="s">
        <v>338</v>
      </c>
    </row>
    <row r="1148" spans="1:44" x14ac:dyDescent="0.35">
      <c r="A1148">
        <v>6</v>
      </c>
      <c r="B1148" s="26">
        <f t="shared" si="221"/>
        <v>46273.729166666657</v>
      </c>
      <c r="C1148" t="s">
        <v>67</v>
      </c>
      <c r="D1148">
        <v>3</v>
      </c>
      <c r="E1148" s="26">
        <f t="shared" si="222"/>
        <v>46273.864583333343</v>
      </c>
      <c r="F1148" s="26">
        <f t="shared" si="223"/>
        <v>46273.843750000007</v>
      </c>
      <c r="G1148">
        <f t="shared" si="224"/>
        <v>0</v>
      </c>
      <c r="H1148">
        <f t="shared" si="225"/>
        <v>92</v>
      </c>
      <c r="I1148" s="27">
        <f t="shared" si="226"/>
        <v>1</v>
      </c>
      <c r="J1148" s="28">
        <f t="shared" si="227"/>
        <v>0</v>
      </c>
      <c r="K1148" s="29" t="str">
        <f t="shared" si="228"/>
        <v/>
      </c>
      <c r="L1148" s="26" t="str">
        <f t="shared" si="229"/>
        <v/>
      </c>
      <c r="M1148" t="str">
        <f t="shared" si="230"/>
        <v/>
      </c>
      <c r="N1148" s="28" t="str">
        <f t="shared" si="231"/>
        <v>NULL</v>
      </c>
      <c r="O1148" t="str">
        <f t="shared" si="232"/>
        <v/>
      </c>
      <c r="P1148" t="str">
        <f t="shared" si="233"/>
        <v/>
      </c>
      <c r="Q1148" s="10"/>
      <c r="R1148" s="10"/>
      <c r="S1148" s="16">
        <v>1</v>
      </c>
      <c r="T1148" s="13">
        <v>0</v>
      </c>
      <c r="U1148" s="14"/>
      <c r="V1148" s="11"/>
      <c r="W1148" s="10"/>
      <c r="X1148" s="29"/>
      <c r="AA1148" t="s">
        <v>331</v>
      </c>
      <c r="AB1148">
        <v>0</v>
      </c>
      <c r="AR1148" t="s">
        <v>333</v>
      </c>
    </row>
    <row r="1149" spans="1:44" x14ac:dyDescent="0.35">
      <c r="A1149">
        <v>6</v>
      </c>
      <c r="B1149" s="26">
        <f t="shared" si="221"/>
        <v>46273.729166666657</v>
      </c>
      <c r="C1149" t="s">
        <v>67</v>
      </c>
      <c r="D1149">
        <v>4</v>
      </c>
      <c r="E1149" s="26">
        <f t="shared" si="222"/>
        <v>46273.864583333343</v>
      </c>
      <c r="F1149" s="26">
        <f t="shared" si="223"/>
        <v>46273.843750000007</v>
      </c>
      <c r="G1149">
        <f t="shared" si="224"/>
        <v>0</v>
      </c>
      <c r="H1149">
        <f t="shared" si="225"/>
        <v>106</v>
      </c>
      <c r="I1149" s="27">
        <f t="shared" si="226"/>
        <v>1</v>
      </c>
      <c r="J1149" s="28">
        <f t="shared" si="227"/>
        <v>0</v>
      </c>
      <c r="K1149" s="29" t="str">
        <f t="shared" si="228"/>
        <v/>
      </c>
      <c r="L1149" s="26" t="str">
        <f t="shared" si="229"/>
        <v/>
      </c>
      <c r="M1149" t="str">
        <f t="shared" si="230"/>
        <v/>
      </c>
      <c r="N1149" s="28" t="str">
        <f t="shared" si="231"/>
        <v>NULL</v>
      </c>
      <c r="O1149" t="str">
        <f t="shared" si="232"/>
        <v/>
      </c>
      <c r="P1149" t="str">
        <f t="shared" si="233"/>
        <v/>
      </c>
      <c r="Q1149" s="10"/>
      <c r="R1149" s="10"/>
      <c r="S1149" s="16">
        <v>1</v>
      </c>
      <c r="T1149" s="13">
        <v>0</v>
      </c>
      <c r="U1149" s="14"/>
      <c r="V1149" s="11"/>
      <c r="W1149" s="10"/>
      <c r="X1149" s="29"/>
      <c r="AA1149" t="s">
        <v>331</v>
      </c>
      <c r="AB1149">
        <v>0</v>
      </c>
      <c r="AR1149" t="s">
        <v>333</v>
      </c>
    </row>
    <row r="1150" spans="1:44" x14ac:dyDescent="0.35">
      <c r="A1150">
        <v>6</v>
      </c>
      <c r="B1150" s="26">
        <f t="shared" si="221"/>
        <v>46273.729166666657</v>
      </c>
      <c r="C1150" t="s">
        <v>67</v>
      </c>
      <c r="D1150">
        <v>5</v>
      </c>
      <c r="E1150" s="26">
        <f t="shared" si="222"/>
        <v>46273.864583333343</v>
      </c>
      <c r="F1150" s="26">
        <f t="shared" si="223"/>
        <v>46273.843750000007</v>
      </c>
      <c r="G1150">
        <f t="shared" si="224"/>
        <v>0</v>
      </c>
      <c r="H1150">
        <f t="shared" si="225"/>
        <v>19</v>
      </c>
      <c r="I1150" s="27">
        <f t="shared" si="226"/>
        <v>0</v>
      </c>
      <c r="J1150" s="28" t="str">
        <f t="shared" si="227"/>
        <v>NULL</v>
      </c>
      <c r="K1150" s="29" t="str">
        <f t="shared" si="228"/>
        <v/>
      </c>
      <c r="L1150" s="26" t="str">
        <f t="shared" si="229"/>
        <v/>
      </c>
      <c r="M1150" t="str">
        <f t="shared" si="230"/>
        <v/>
      </c>
      <c r="N1150" s="28" t="str">
        <f t="shared" si="231"/>
        <v>NULL</v>
      </c>
      <c r="O1150" t="str">
        <f t="shared" si="232"/>
        <v/>
      </c>
      <c r="P1150" t="str">
        <f t="shared" si="233"/>
        <v/>
      </c>
      <c r="Q1150" s="10"/>
      <c r="R1150" s="10"/>
      <c r="S1150" s="16">
        <v>0</v>
      </c>
      <c r="T1150" s="13"/>
      <c r="U1150" s="14"/>
      <c r="V1150" s="11"/>
      <c r="W1150" s="10"/>
      <c r="X1150" s="29"/>
      <c r="AA1150" t="s">
        <v>331</v>
      </c>
      <c r="AB1150">
        <v>0</v>
      </c>
      <c r="AR1150" t="s">
        <v>333</v>
      </c>
    </row>
    <row r="1151" spans="1:44" x14ac:dyDescent="0.35">
      <c r="A1151">
        <v>6</v>
      </c>
      <c r="B1151" s="26">
        <f t="shared" si="221"/>
        <v>46273.729166666657</v>
      </c>
      <c r="C1151" t="s">
        <v>67</v>
      </c>
      <c r="D1151">
        <v>6</v>
      </c>
      <c r="E1151" s="26">
        <f t="shared" si="222"/>
        <v>46273.864583333343</v>
      </c>
      <c r="F1151" s="26">
        <f t="shared" si="223"/>
        <v>46273.843750000007</v>
      </c>
      <c r="G1151">
        <f t="shared" si="224"/>
        <v>0</v>
      </c>
      <c r="H1151">
        <f t="shared" si="225"/>
        <v>0</v>
      </c>
      <c r="I1151" s="27">
        <f t="shared" si="226"/>
        <v>0</v>
      </c>
      <c r="J1151" s="28" t="str">
        <f t="shared" si="227"/>
        <v>NULL</v>
      </c>
      <c r="K1151" s="29" t="str">
        <f t="shared" si="228"/>
        <v/>
      </c>
      <c r="L1151" s="26" t="str">
        <f t="shared" si="229"/>
        <v/>
      </c>
      <c r="M1151" t="str">
        <f t="shared" si="230"/>
        <v/>
      </c>
      <c r="N1151" s="28" t="str">
        <f t="shared" si="231"/>
        <v>NULL</v>
      </c>
      <c r="O1151" t="str">
        <f t="shared" si="232"/>
        <v/>
      </c>
      <c r="P1151" t="str">
        <f t="shared" si="233"/>
        <v/>
      </c>
      <c r="Q1151" s="10"/>
      <c r="R1151" s="10"/>
      <c r="S1151" s="16">
        <v>0</v>
      </c>
      <c r="T1151" s="13"/>
      <c r="U1151" s="14"/>
      <c r="V1151" s="11"/>
      <c r="W1151" s="10"/>
      <c r="X1151" s="29"/>
      <c r="AA1151" t="s">
        <v>331</v>
      </c>
      <c r="AB1151">
        <v>0</v>
      </c>
      <c r="AR1151" t="s">
        <v>333</v>
      </c>
    </row>
    <row r="1152" spans="1:44" x14ac:dyDescent="0.35">
      <c r="A1152">
        <v>6</v>
      </c>
      <c r="B1152" s="26">
        <f t="shared" si="221"/>
        <v>46273.729166666657</v>
      </c>
      <c r="C1152" t="s">
        <v>68</v>
      </c>
      <c r="D1152">
        <v>1</v>
      </c>
      <c r="E1152" s="26">
        <f t="shared" si="222"/>
        <v>46273.864583333343</v>
      </c>
      <c r="F1152" s="26">
        <f t="shared" si="223"/>
        <v>46273.843750000007</v>
      </c>
      <c r="G1152">
        <f t="shared" si="224"/>
        <v>5</v>
      </c>
      <c r="H1152">
        <f t="shared" si="225"/>
        <v>125</v>
      </c>
      <c r="I1152" s="27">
        <f t="shared" si="226"/>
        <v>4</v>
      </c>
      <c r="J1152" s="28">
        <f t="shared" si="227"/>
        <v>185.80017564007298</v>
      </c>
      <c r="K1152" s="29">
        <f t="shared" si="228"/>
        <v>2.8031907480124102E-2</v>
      </c>
      <c r="L1152" s="26">
        <f t="shared" si="229"/>
        <v>46273.757198574138</v>
      </c>
      <c r="M1152" t="str">
        <f t="shared" si="230"/>
        <v>YES</v>
      </c>
      <c r="N1152" s="28">
        <f t="shared" si="231"/>
        <v>46.450043910018245</v>
      </c>
      <c r="O1152" t="str">
        <f t="shared" si="232"/>
        <v/>
      </c>
      <c r="P1152" t="str">
        <f t="shared" si="233"/>
        <v/>
      </c>
      <c r="Q1152" s="10" t="s">
        <v>151</v>
      </c>
      <c r="R1152" s="10"/>
      <c r="S1152" s="16">
        <v>4</v>
      </c>
      <c r="T1152" s="13">
        <v>185.80017564007301</v>
      </c>
      <c r="U1152" s="14">
        <v>2.8031907476851851E-2</v>
      </c>
      <c r="V1152" s="11">
        <v>46273.757198574152</v>
      </c>
      <c r="W1152" s="10" t="s">
        <v>151</v>
      </c>
      <c r="X1152" s="29">
        <v>0</v>
      </c>
      <c r="Z1152" t="s">
        <v>336</v>
      </c>
      <c r="AA1152" t="s">
        <v>331</v>
      </c>
      <c r="AB1152">
        <v>5</v>
      </c>
      <c r="AC1152">
        <v>41.05263157894737</v>
      </c>
      <c r="AD1152">
        <v>548.57142857142856</v>
      </c>
      <c r="AE1152" s="54">
        <v>9.4943576388888881E-3</v>
      </c>
      <c r="AF1152" s="54">
        <v>0.12686965812500001</v>
      </c>
      <c r="AG1152" s="53">
        <v>46273.738661024297</v>
      </c>
      <c r="AH1152" s="53">
        <v>46273.856036324782</v>
      </c>
      <c r="AI1152" t="s">
        <v>205</v>
      </c>
      <c r="AJ1152">
        <v>5</v>
      </c>
      <c r="AK1152">
        <v>1</v>
      </c>
      <c r="AL1152">
        <v>41.05263157894737</v>
      </c>
      <c r="AM1152">
        <v>548.57142857142856</v>
      </c>
      <c r="AN1152" s="54">
        <v>9.4943576388888881E-3</v>
      </c>
      <c r="AO1152" s="54">
        <v>0.12686965812500001</v>
      </c>
      <c r="AP1152" s="53">
        <v>46273.856036324782</v>
      </c>
      <c r="AQ1152" t="s">
        <v>205</v>
      </c>
      <c r="AR1152" t="s">
        <v>337</v>
      </c>
    </row>
    <row r="1153" spans="1:44" x14ac:dyDescent="0.35">
      <c r="A1153">
        <v>6</v>
      </c>
      <c r="B1153" s="26">
        <f t="shared" si="221"/>
        <v>46273.729166666657</v>
      </c>
      <c r="C1153" t="s">
        <v>68</v>
      </c>
      <c r="D1153">
        <v>2</v>
      </c>
      <c r="E1153" s="26">
        <f t="shared" si="222"/>
        <v>46273.864583333343</v>
      </c>
      <c r="F1153" s="26">
        <f t="shared" si="223"/>
        <v>46273.843750000007</v>
      </c>
      <c r="G1153">
        <f t="shared" si="224"/>
        <v>0</v>
      </c>
      <c r="H1153">
        <f t="shared" si="225"/>
        <v>53</v>
      </c>
      <c r="I1153" s="27">
        <f t="shared" si="226"/>
        <v>2</v>
      </c>
      <c r="J1153" s="28">
        <f t="shared" si="227"/>
        <v>10.718635809987818</v>
      </c>
      <c r="K1153" s="29" t="str">
        <f t="shared" si="228"/>
        <v/>
      </c>
      <c r="L1153" s="26" t="str">
        <f t="shared" si="229"/>
        <v/>
      </c>
      <c r="M1153" t="str">
        <f t="shared" si="230"/>
        <v/>
      </c>
      <c r="N1153" s="28">
        <f t="shared" si="231"/>
        <v>5.359317904993909</v>
      </c>
      <c r="O1153" t="str">
        <f t="shared" si="232"/>
        <v/>
      </c>
      <c r="P1153" t="str">
        <f t="shared" si="233"/>
        <v/>
      </c>
      <c r="Q1153" s="10"/>
      <c r="R1153" s="10"/>
      <c r="S1153" s="16">
        <v>2</v>
      </c>
      <c r="T1153" s="13">
        <v>10.71863580998782</v>
      </c>
      <c r="U1153" s="14"/>
      <c r="V1153" s="11"/>
      <c r="W1153" s="10"/>
      <c r="X1153" s="29"/>
      <c r="Z1153" t="s">
        <v>336</v>
      </c>
      <c r="AA1153" t="s">
        <v>331</v>
      </c>
      <c r="AB1153">
        <v>1</v>
      </c>
      <c r="AC1153">
        <v>10.71863580998782</v>
      </c>
      <c r="AD1153">
        <v>11.31913677290267</v>
      </c>
      <c r="AL1153">
        <v>10.71863580998782</v>
      </c>
      <c r="AM1153">
        <v>11.31913677290267</v>
      </c>
      <c r="AR1153" t="s">
        <v>338</v>
      </c>
    </row>
    <row r="1154" spans="1:44" x14ac:dyDescent="0.35">
      <c r="A1154">
        <v>6</v>
      </c>
      <c r="B1154" s="26">
        <f t="shared" si="221"/>
        <v>46273.729166666657</v>
      </c>
      <c r="C1154" t="s">
        <v>68</v>
      </c>
      <c r="D1154">
        <v>3</v>
      </c>
      <c r="E1154" s="26">
        <f t="shared" si="222"/>
        <v>46273.864583333343</v>
      </c>
      <c r="F1154" s="26">
        <f t="shared" si="223"/>
        <v>46273.843750000007</v>
      </c>
      <c r="G1154">
        <f t="shared" si="224"/>
        <v>0</v>
      </c>
      <c r="H1154">
        <f t="shared" si="225"/>
        <v>92</v>
      </c>
      <c r="I1154" s="27">
        <f t="shared" si="226"/>
        <v>1</v>
      </c>
      <c r="J1154" s="28">
        <f t="shared" si="227"/>
        <v>0</v>
      </c>
      <c r="K1154" s="29" t="str">
        <f t="shared" si="228"/>
        <v/>
      </c>
      <c r="L1154" s="26" t="str">
        <f t="shared" si="229"/>
        <v/>
      </c>
      <c r="M1154" t="str">
        <f t="shared" si="230"/>
        <v/>
      </c>
      <c r="N1154" s="28" t="str">
        <f t="shared" si="231"/>
        <v>NULL</v>
      </c>
      <c r="O1154" t="str">
        <f t="shared" si="232"/>
        <v/>
      </c>
      <c r="P1154" t="str">
        <f t="shared" si="233"/>
        <v/>
      </c>
      <c r="Q1154" s="10"/>
      <c r="R1154" s="10"/>
      <c r="S1154" s="16">
        <v>1</v>
      </c>
      <c r="T1154" s="13">
        <v>0</v>
      </c>
      <c r="U1154" s="14"/>
      <c r="V1154" s="11"/>
      <c r="W1154" s="10"/>
      <c r="X1154" s="29"/>
      <c r="AA1154" t="s">
        <v>331</v>
      </c>
      <c r="AB1154">
        <v>0</v>
      </c>
      <c r="AR1154" t="s">
        <v>333</v>
      </c>
    </row>
    <row r="1155" spans="1:44" x14ac:dyDescent="0.35">
      <c r="A1155">
        <v>6</v>
      </c>
      <c r="B1155" s="26">
        <f t="shared" si="221"/>
        <v>46273.729166666657</v>
      </c>
      <c r="C1155" t="s">
        <v>68</v>
      </c>
      <c r="D1155">
        <v>4</v>
      </c>
      <c r="E1155" s="26">
        <f t="shared" si="222"/>
        <v>46273.864583333343</v>
      </c>
      <c r="F1155" s="26">
        <f t="shared" si="223"/>
        <v>46273.843750000007</v>
      </c>
      <c r="G1155">
        <f t="shared" si="224"/>
        <v>1</v>
      </c>
      <c r="H1155">
        <f t="shared" si="225"/>
        <v>106</v>
      </c>
      <c r="I1155" s="27">
        <f t="shared" si="226"/>
        <v>1</v>
      </c>
      <c r="J1155" s="28">
        <f t="shared" si="227"/>
        <v>0</v>
      </c>
      <c r="K1155" s="29" t="str">
        <f t="shared" si="228"/>
        <v>NULL</v>
      </c>
      <c r="L1155" s="26" t="str">
        <f t="shared" si="229"/>
        <v/>
      </c>
      <c r="M1155" t="str">
        <f t="shared" si="230"/>
        <v>UNKNOWN - NO RATE</v>
      </c>
      <c r="N1155" s="28" t="str">
        <f t="shared" si="231"/>
        <v>NULL</v>
      </c>
      <c r="O1155" t="str">
        <f t="shared" si="232"/>
        <v/>
      </c>
      <c r="P1155" t="str">
        <f t="shared" si="233"/>
        <v/>
      </c>
      <c r="Q1155" s="10" t="s">
        <v>155</v>
      </c>
      <c r="R1155" s="10"/>
      <c r="S1155" s="16">
        <v>1</v>
      </c>
      <c r="T1155" s="13">
        <v>0</v>
      </c>
      <c r="U1155" s="14"/>
      <c r="V1155" s="11"/>
      <c r="W1155" s="10" t="s">
        <v>155</v>
      </c>
      <c r="X1155" s="29"/>
      <c r="AA1155" t="s">
        <v>331</v>
      </c>
      <c r="AB1155">
        <v>0</v>
      </c>
      <c r="AI1155" t="s">
        <v>155</v>
      </c>
      <c r="AQ1155" t="s">
        <v>155</v>
      </c>
      <c r="AR1155" t="s">
        <v>333</v>
      </c>
    </row>
    <row r="1156" spans="1:44" x14ac:dyDescent="0.35">
      <c r="A1156">
        <v>6</v>
      </c>
      <c r="B1156" s="26">
        <f t="shared" si="221"/>
        <v>46273.729166666657</v>
      </c>
      <c r="C1156" t="s">
        <v>68</v>
      </c>
      <c r="D1156">
        <v>5</v>
      </c>
      <c r="E1156" s="26">
        <f t="shared" si="222"/>
        <v>46273.864583333343</v>
      </c>
      <c r="F1156" s="26">
        <f t="shared" si="223"/>
        <v>46273.843750000007</v>
      </c>
      <c r="G1156">
        <f t="shared" si="224"/>
        <v>0</v>
      </c>
      <c r="H1156">
        <f t="shared" si="225"/>
        <v>19</v>
      </c>
      <c r="I1156" s="27">
        <f t="shared" si="226"/>
        <v>0</v>
      </c>
      <c r="J1156" s="28" t="str">
        <f t="shared" si="227"/>
        <v>NULL</v>
      </c>
      <c r="K1156" s="29" t="str">
        <f t="shared" si="228"/>
        <v/>
      </c>
      <c r="L1156" s="26" t="str">
        <f t="shared" si="229"/>
        <v/>
      </c>
      <c r="M1156" t="str">
        <f t="shared" si="230"/>
        <v/>
      </c>
      <c r="N1156" s="28" t="str">
        <f t="shared" si="231"/>
        <v>NULL</v>
      </c>
      <c r="O1156" t="str">
        <f t="shared" si="232"/>
        <v/>
      </c>
      <c r="P1156" t="str">
        <f t="shared" si="233"/>
        <v/>
      </c>
      <c r="Q1156" s="10"/>
      <c r="R1156" s="10"/>
      <c r="S1156" s="16">
        <v>0</v>
      </c>
      <c r="T1156" s="13"/>
      <c r="U1156" s="14"/>
      <c r="V1156" s="11"/>
      <c r="W1156" s="10"/>
      <c r="X1156" s="29"/>
      <c r="AA1156" t="s">
        <v>331</v>
      </c>
      <c r="AB1156">
        <v>0</v>
      </c>
      <c r="AR1156" t="s">
        <v>333</v>
      </c>
    </row>
    <row r="1157" spans="1:44" x14ac:dyDescent="0.35">
      <c r="A1157">
        <v>6</v>
      </c>
      <c r="B1157" s="26">
        <f t="shared" si="221"/>
        <v>46273.729166666657</v>
      </c>
      <c r="C1157" t="s">
        <v>68</v>
      </c>
      <c r="D1157">
        <v>6</v>
      </c>
      <c r="E1157" s="26">
        <f t="shared" si="222"/>
        <v>46273.864583333343</v>
      </c>
      <c r="F1157" s="26">
        <f t="shared" si="223"/>
        <v>46273.843750000007</v>
      </c>
      <c r="G1157">
        <f t="shared" si="224"/>
        <v>0</v>
      </c>
      <c r="H1157">
        <f t="shared" si="225"/>
        <v>0</v>
      </c>
      <c r="I1157" s="27">
        <f t="shared" si="226"/>
        <v>0</v>
      </c>
      <c r="J1157" s="28" t="str">
        <f t="shared" si="227"/>
        <v>NULL</v>
      </c>
      <c r="K1157" s="29" t="str">
        <f t="shared" si="228"/>
        <v/>
      </c>
      <c r="L1157" s="26" t="str">
        <f t="shared" si="229"/>
        <v/>
      </c>
      <c r="M1157" t="str">
        <f t="shared" si="230"/>
        <v/>
      </c>
      <c r="N1157" s="28" t="str">
        <f t="shared" si="231"/>
        <v>NULL</v>
      </c>
      <c r="O1157" t="str">
        <f t="shared" si="232"/>
        <v/>
      </c>
      <c r="P1157" t="str">
        <f t="shared" si="233"/>
        <v/>
      </c>
      <c r="Q1157" s="10"/>
      <c r="R1157" s="10"/>
      <c r="S1157" s="16">
        <v>0</v>
      </c>
      <c r="T1157" s="13"/>
      <c r="U1157" s="14"/>
      <c r="V1157" s="11"/>
      <c r="W1157" s="10"/>
      <c r="X1157" s="29"/>
      <c r="AA1157" t="s">
        <v>331</v>
      </c>
      <c r="AB1157">
        <v>0</v>
      </c>
      <c r="AR1157" t="s">
        <v>333</v>
      </c>
    </row>
    <row r="1158" spans="1:44" x14ac:dyDescent="0.35">
      <c r="A1158">
        <v>6</v>
      </c>
      <c r="B1158" s="26">
        <f t="shared" ref="B1158:B1221" si="234">INDEX(SNAP_TIMES,MATCH(A1158,SNAP_NOS,0))</f>
        <v>46273.729166666657</v>
      </c>
      <c r="C1158" t="s">
        <v>69</v>
      </c>
      <c r="D1158">
        <v>1</v>
      </c>
      <c r="E1158" s="26">
        <f t="shared" ref="E1158:E1221" si="235">IF(AND(INDEX(SH_CHG,MATCH(C1158,SH_ID,0))&lt;&gt;"",B1158&gt;=INDEX(SH_CHG,MATCH(C1158,SH_ID,0))),INDEX(SH_DEP,MATCH(C1158,SH_ID,0)),INDEX(SH_ORIG,MATCH(C1158,SH_ID,0)))</f>
        <v>46273.864583333343</v>
      </c>
      <c r="F1158" s="26">
        <f t="shared" ref="F1158:F1221" si="236">E1158-LOADING_MINUTES/1440</f>
        <v>46273.843750000007</v>
      </c>
      <c r="G1158">
        <f t="shared" ref="G1158:G1221" si="237">COUNTIFS(OL_SNAP,A1158,OL_EFF,C1158,OL_WT,D1158,OL_OPEN,"&gt;0")</f>
        <v>15</v>
      </c>
      <c r="H1158">
        <f t="shared" ref="H1158:H1221" si="238">SUMIFS($G$6:$G$3569,$A$6:$A$3569,A1158,$D$6:$D$3569,D1158,$F$6:$F$3569,"&lt;="&amp;F1158)</f>
        <v>125</v>
      </c>
      <c r="I1158" s="27">
        <f t="shared" ref="I1158:I1221" si="239">INDEX(C_RES,MATCH(1,INDEX((C_SN=A1158)*(C_WT=D1158),0),0))</f>
        <v>4</v>
      </c>
      <c r="J1158" s="28">
        <f t="shared" ref="J1158:J1221" si="240">INDEX(C_RL,MATCH(1,INDEX((C_SN=A1158)*(C_WT=D1158),0),0))</f>
        <v>185.80017564007298</v>
      </c>
      <c r="K1158" s="29">
        <f t="shared" ref="K1158:K1221" si="241">IF(G1158=0,"",IF(ISNUMBER(J1158),IF(J1158&gt;0,H1158/J1158/24,"NULL"),"NULL"))</f>
        <v>2.8031907480124102E-2</v>
      </c>
      <c r="L1158" s="26">
        <f t="shared" ref="L1158:L1221" si="242">IF(ISNUMBER(K1158),B1158+K1158,"")</f>
        <v>46273.757198574138</v>
      </c>
      <c r="M1158" t="str">
        <f t="shared" ref="M1158:M1221" si="243">IF(G1158=0,"",IF(B1158&gt;=F1158,"NO - CUTOFF PASSED",IF(ISNUMBER(K1158),IF(L1158&lt;=F1158,"YES","NO"),"UNKNOWN - NO RATE")))</f>
        <v>YES</v>
      </c>
      <c r="N1158" s="28">
        <f t="shared" ref="N1158:N1221" si="244">IFERROR(IF(AND(INDEX(C_HRS,MATCH(1,INDEX((C_SN=A1158)*(C_WT=D1158),0),0))&gt;0,INDEX(C_TL,MATCH(1,INDEX((C_SN=A1158)*(C_WT=D1158),0),0))&gt;0),INDEX(C_TL,MATCH(1,INDEX((C_SN=A1158)*(C_WT=D1158),0),0))/INDEX(C_HRS,MATCH(1,INDEX((C_SN=A1158)*(C_WT=D1158),0),0)),"NULL"),"NULL")</f>
        <v>46.450043910018245</v>
      </c>
      <c r="O1158" t="str">
        <f t="shared" ref="O1158:O1221" si="245">IF(M1158="NO",IF(ISNUMBER(N1158),ROUNDUP(H1158/(N1158*(F1158-B1158)*24),0),"CANNOT ESTIMATE - NO RATE"),"")</f>
        <v/>
      </c>
      <c r="P1158" t="str">
        <f t="shared" ref="P1158:P1221" si="246">IF(ISNUMBER(O1158),MAX(0,O1158-I1158),O1158)</f>
        <v/>
      </c>
      <c r="Q1158" s="10" t="s">
        <v>151</v>
      </c>
      <c r="R1158" s="10"/>
      <c r="S1158" s="16">
        <v>4</v>
      </c>
      <c r="T1158" s="13">
        <v>185.80017564007301</v>
      </c>
      <c r="U1158" s="14">
        <v>2.8031907476851851E-2</v>
      </c>
      <c r="V1158" s="11">
        <v>46273.757198574152</v>
      </c>
      <c r="W1158" s="10" t="s">
        <v>151</v>
      </c>
      <c r="X1158" s="29">
        <v>0</v>
      </c>
      <c r="Z1158" t="s">
        <v>336</v>
      </c>
      <c r="AA1158" t="s">
        <v>331</v>
      </c>
      <c r="AB1158">
        <v>5</v>
      </c>
      <c r="AC1158">
        <v>41.05263157894737</v>
      </c>
      <c r="AD1158">
        <v>548.57142857142856</v>
      </c>
      <c r="AE1158" s="54">
        <v>9.4943576388888881E-3</v>
      </c>
      <c r="AF1158" s="54">
        <v>0.12686965812500001</v>
      </c>
      <c r="AG1158" s="53">
        <v>46273.738661024297</v>
      </c>
      <c r="AH1158" s="53">
        <v>46273.856036324782</v>
      </c>
      <c r="AI1158" t="s">
        <v>205</v>
      </c>
      <c r="AJ1158">
        <v>5</v>
      </c>
      <c r="AK1158">
        <v>1</v>
      </c>
      <c r="AL1158">
        <v>41.05263157894737</v>
      </c>
      <c r="AM1158">
        <v>548.57142857142856</v>
      </c>
      <c r="AN1158" s="54">
        <v>9.4943576388888881E-3</v>
      </c>
      <c r="AO1158" s="54">
        <v>0.12686965812500001</v>
      </c>
      <c r="AP1158" s="53">
        <v>46273.856036324782</v>
      </c>
      <c r="AQ1158" t="s">
        <v>205</v>
      </c>
      <c r="AR1158" t="s">
        <v>337</v>
      </c>
    </row>
    <row r="1159" spans="1:44" x14ac:dyDescent="0.35">
      <c r="A1159">
        <v>6</v>
      </c>
      <c r="B1159" s="26">
        <f t="shared" si="234"/>
        <v>46273.729166666657</v>
      </c>
      <c r="C1159" t="s">
        <v>69</v>
      </c>
      <c r="D1159">
        <v>2</v>
      </c>
      <c r="E1159" s="26">
        <f t="shared" si="235"/>
        <v>46273.864583333343</v>
      </c>
      <c r="F1159" s="26">
        <f t="shared" si="236"/>
        <v>46273.843750000007</v>
      </c>
      <c r="G1159">
        <f t="shared" si="237"/>
        <v>0</v>
      </c>
      <c r="H1159">
        <f t="shared" si="238"/>
        <v>53</v>
      </c>
      <c r="I1159" s="27">
        <f t="shared" si="239"/>
        <v>2</v>
      </c>
      <c r="J1159" s="28">
        <f t="shared" si="240"/>
        <v>10.718635809987818</v>
      </c>
      <c r="K1159" s="29" t="str">
        <f t="shared" si="241"/>
        <v/>
      </c>
      <c r="L1159" s="26" t="str">
        <f t="shared" si="242"/>
        <v/>
      </c>
      <c r="M1159" t="str">
        <f t="shared" si="243"/>
        <v/>
      </c>
      <c r="N1159" s="28">
        <f t="shared" si="244"/>
        <v>5.359317904993909</v>
      </c>
      <c r="O1159" t="str">
        <f t="shared" si="245"/>
        <v/>
      </c>
      <c r="P1159" t="str">
        <f t="shared" si="246"/>
        <v/>
      </c>
      <c r="Q1159" s="10"/>
      <c r="R1159" s="10"/>
      <c r="S1159" s="16">
        <v>2</v>
      </c>
      <c r="T1159" s="13">
        <v>10.71863580998782</v>
      </c>
      <c r="U1159" s="14"/>
      <c r="V1159" s="11"/>
      <c r="W1159" s="10"/>
      <c r="X1159" s="29"/>
      <c r="Z1159" t="s">
        <v>336</v>
      </c>
      <c r="AA1159" t="s">
        <v>331</v>
      </c>
      <c r="AB1159">
        <v>1</v>
      </c>
      <c r="AC1159">
        <v>10.71863580998782</v>
      </c>
      <c r="AD1159">
        <v>11.31913677290267</v>
      </c>
      <c r="AL1159">
        <v>10.71863580998782</v>
      </c>
      <c r="AM1159">
        <v>11.31913677290267</v>
      </c>
      <c r="AR1159" t="s">
        <v>338</v>
      </c>
    </row>
    <row r="1160" spans="1:44" x14ac:dyDescent="0.35">
      <c r="A1160">
        <v>6</v>
      </c>
      <c r="B1160" s="26">
        <f t="shared" si="234"/>
        <v>46273.729166666657</v>
      </c>
      <c r="C1160" t="s">
        <v>69</v>
      </c>
      <c r="D1160">
        <v>3</v>
      </c>
      <c r="E1160" s="26">
        <f t="shared" si="235"/>
        <v>46273.864583333343</v>
      </c>
      <c r="F1160" s="26">
        <f t="shared" si="236"/>
        <v>46273.843750000007</v>
      </c>
      <c r="G1160">
        <f t="shared" si="237"/>
        <v>8</v>
      </c>
      <c r="H1160">
        <f t="shared" si="238"/>
        <v>92</v>
      </c>
      <c r="I1160" s="27">
        <f t="shared" si="239"/>
        <v>1</v>
      </c>
      <c r="J1160" s="28">
        <f t="shared" si="240"/>
        <v>0</v>
      </c>
      <c r="K1160" s="29" t="str">
        <f t="shared" si="241"/>
        <v>NULL</v>
      </c>
      <c r="L1160" s="26" t="str">
        <f t="shared" si="242"/>
        <v/>
      </c>
      <c r="M1160" t="str">
        <f t="shared" si="243"/>
        <v>UNKNOWN - NO RATE</v>
      </c>
      <c r="N1160" s="28" t="str">
        <f t="shared" si="244"/>
        <v>NULL</v>
      </c>
      <c r="O1160" t="str">
        <f t="shared" si="245"/>
        <v/>
      </c>
      <c r="P1160" t="str">
        <f t="shared" si="246"/>
        <v/>
      </c>
      <c r="Q1160" s="10" t="s">
        <v>155</v>
      </c>
      <c r="R1160" s="10"/>
      <c r="S1160" s="16">
        <v>1</v>
      </c>
      <c r="T1160" s="13">
        <v>0</v>
      </c>
      <c r="U1160" s="14"/>
      <c r="V1160" s="11"/>
      <c r="W1160" s="10" t="s">
        <v>155</v>
      </c>
      <c r="X1160" s="29"/>
      <c r="AA1160" t="s">
        <v>331</v>
      </c>
      <c r="AB1160">
        <v>0</v>
      </c>
      <c r="AI1160" t="s">
        <v>155</v>
      </c>
      <c r="AQ1160" t="s">
        <v>155</v>
      </c>
      <c r="AR1160" t="s">
        <v>333</v>
      </c>
    </row>
    <row r="1161" spans="1:44" x14ac:dyDescent="0.35">
      <c r="A1161">
        <v>6</v>
      </c>
      <c r="B1161" s="26">
        <f t="shared" si="234"/>
        <v>46273.729166666657</v>
      </c>
      <c r="C1161" t="s">
        <v>69</v>
      </c>
      <c r="D1161">
        <v>4</v>
      </c>
      <c r="E1161" s="26">
        <f t="shared" si="235"/>
        <v>46273.864583333343</v>
      </c>
      <c r="F1161" s="26">
        <f t="shared" si="236"/>
        <v>46273.843750000007</v>
      </c>
      <c r="G1161">
        <f t="shared" si="237"/>
        <v>10</v>
      </c>
      <c r="H1161">
        <f t="shared" si="238"/>
        <v>106</v>
      </c>
      <c r="I1161" s="27">
        <f t="shared" si="239"/>
        <v>1</v>
      </c>
      <c r="J1161" s="28">
        <f t="shared" si="240"/>
        <v>0</v>
      </c>
      <c r="K1161" s="29" t="str">
        <f t="shared" si="241"/>
        <v>NULL</v>
      </c>
      <c r="L1161" s="26" t="str">
        <f t="shared" si="242"/>
        <v/>
      </c>
      <c r="M1161" t="str">
        <f t="shared" si="243"/>
        <v>UNKNOWN - NO RATE</v>
      </c>
      <c r="N1161" s="28" t="str">
        <f t="shared" si="244"/>
        <v>NULL</v>
      </c>
      <c r="O1161" t="str">
        <f t="shared" si="245"/>
        <v/>
      </c>
      <c r="P1161" t="str">
        <f t="shared" si="246"/>
        <v/>
      </c>
      <c r="Q1161" s="10" t="s">
        <v>155</v>
      </c>
      <c r="R1161" s="10"/>
      <c r="S1161" s="16">
        <v>1</v>
      </c>
      <c r="T1161" s="13">
        <v>0</v>
      </c>
      <c r="U1161" s="14"/>
      <c r="V1161" s="11"/>
      <c r="W1161" s="10" t="s">
        <v>155</v>
      </c>
      <c r="X1161" s="29"/>
      <c r="AA1161" t="s">
        <v>331</v>
      </c>
      <c r="AB1161">
        <v>0</v>
      </c>
      <c r="AI1161" t="s">
        <v>155</v>
      </c>
      <c r="AQ1161" t="s">
        <v>155</v>
      </c>
      <c r="AR1161" t="s">
        <v>333</v>
      </c>
    </row>
    <row r="1162" spans="1:44" x14ac:dyDescent="0.35">
      <c r="A1162">
        <v>6</v>
      </c>
      <c r="B1162" s="26">
        <f t="shared" si="234"/>
        <v>46273.729166666657</v>
      </c>
      <c r="C1162" t="s">
        <v>69</v>
      </c>
      <c r="D1162">
        <v>5</v>
      </c>
      <c r="E1162" s="26">
        <f t="shared" si="235"/>
        <v>46273.864583333343</v>
      </c>
      <c r="F1162" s="26">
        <f t="shared" si="236"/>
        <v>46273.843750000007</v>
      </c>
      <c r="G1162">
        <f t="shared" si="237"/>
        <v>0</v>
      </c>
      <c r="H1162">
        <f t="shared" si="238"/>
        <v>19</v>
      </c>
      <c r="I1162" s="27">
        <f t="shared" si="239"/>
        <v>0</v>
      </c>
      <c r="J1162" s="28" t="str">
        <f t="shared" si="240"/>
        <v>NULL</v>
      </c>
      <c r="K1162" s="29" t="str">
        <f t="shared" si="241"/>
        <v/>
      </c>
      <c r="L1162" s="26" t="str">
        <f t="shared" si="242"/>
        <v/>
      </c>
      <c r="M1162" t="str">
        <f t="shared" si="243"/>
        <v/>
      </c>
      <c r="N1162" s="28" t="str">
        <f t="shared" si="244"/>
        <v>NULL</v>
      </c>
      <c r="O1162" t="str">
        <f t="shared" si="245"/>
        <v/>
      </c>
      <c r="P1162" t="str">
        <f t="shared" si="246"/>
        <v/>
      </c>
      <c r="Q1162" s="10"/>
      <c r="R1162" s="10"/>
      <c r="S1162" s="16">
        <v>0</v>
      </c>
      <c r="T1162" s="13"/>
      <c r="U1162" s="14"/>
      <c r="V1162" s="11"/>
      <c r="W1162" s="10"/>
      <c r="X1162" s="29"/>
      <c r="AA1162" t="s">
        <v>331</v>
      </c>
      <c r="AB1162">
        <v>0</v>
      </c>
      <c r="AR1162" t="s">
        <v>333</v>
      </c>
    </row>
    <row r="1163" spans="1:44" x14ac:dyDescent="0.35">
      <c r="A1163">
        <v>6</v>
      </c>
      <c r="B1163" s="26">
        <f t="shared" si="234"/>
        <v>46273.729166666657</v>
      </c>
      <c r="C1163" t="s">
        <v>69</v>
      </c>
      <c r="D1163">
        <v>6</v>
      </c>
      <c r="E1163" s="26">
        <f t="shared" si="235"/>
        <v>46273.864583333343</v>
      </c>
      <c r="F1163" s="26">
        <f t="shared" si="236"/>
        <v>46273.843750000007</v>
      </c>
      <c r="G1163">
        <f t="shared" si="237"/>
        <v>0</v>
      </c>
      <c r="H1163">
        <f t="shared" si="238"/>
        <v>0</v>
      </c>
      <c r="I1163" s="27">
        <f t="shared" si="239"/>
        <v>0</v>
      </c>
      <c r="J1163" s="28" t="str">
        <f t="shared" si="240"/>
        <v>NULL</v>
      </c>
      <c r="K1163" s="29" t="str">
        <f t="shared" si="241"/>
        <v/>
      </c>
      <c r="L1163" s="26" t="str">
        <f t="shared" si="242"/>
        <v/>
      </c>
      <c r="M1163" t="str">
        <f t="shared" si="243"/>
        <v/>
      </c>
      <c r="N1163" s="28" t="str">
        <f t="shared" si="244"/>
        <v>NULL</v>
      </c>
      <c r="O1163" t="str">
        <f t="shared" si="245"/>
        <v/>
      </c>
      <c r="P1163" t="str">
        <f t="shared" si="246"/>
        <v/>
      </c>
      <c r="Q1163" s="10"/>
      <c r="R1163" s="10"/>
      <c r="S1163" s="16">
        <v>0</v>
      </c>
      <c r="T1163" s="13"/>
      <c r="U1163" s="14"/>
      <c r="V1163" s="11"/>
      <c r="W1163" s="10"/>
      <c r="X1163" s="29"/>
      <c r="AA1163" t="s">
        <v>331</v>
      </c>
      <c r="AB1163">
        <v>0</v>
      </c>
      <c r="AR1163" t="s">
        <v>333</v>
      </c>
    </row>
    <row r="1164" spans="1:44" x14ac:dyDescent="0.35">
      <c r="A1164">
        <v>6</v>
      </c>
      <c r="B1164" s="26">
        <f t="shared" si="234"/>
        <v>46273.729166666657</v>
      </c>
      <c r="C1164" t="s">
        <v>70</v>
      </c>
      <c r="D1164">
        <v>1</v>
      </c>
      <c r="E1164" s="26">
        <f t="shared" si="235"/>
        <v>46273.864583333343</v>
      </c>
      <c r="F1164" s="26">
        <f t="shared" si="236"/>
        <v>46273.843750000007</v>
      </c>
      <c r="G1164">
        <f t="shared" si="237"/>
        <v>5</v>
      </c>
      <c r="H1164">
        <f t="shared" si="238"/>
        <v>125</v>
      </c>
      <c r="I1164" s="27">
        <f t="shared" si="239"/>
        <v>4</v>
      </c>
      <c r="J1164" s="28">
        <f t="shared" si="240"/>
        <v>185.80017564007298</v>
      </c>
      <c r="K1164" s="29">
        <f t="shared" si="241"/>
        <v>2.8031907480124102E-2</v>
      </c>
      <c r="L1164" s="26">
        <f t="shared" si="242"/>
        <v>46273.757198574138</v>
      </c>
      <c r="M1164" t="str">
        <f t="shared" si="243"/>
        <v>YES</v>
      </c>
      <c r="N1164" s="28">
        <f t="shared" si="244"/>
        <v>46.450043910018245</v>
      </c>
      <c r="O1164" t="str">
        <f t="shared" si="245"/>
        <v/>
      </c>
      <c r="P1164" t="str">
        <f t="shared" si="246"/>
        <v/>
      </c>
      <c r="Q1164" s="10" t="s">
        <v>151</v>
      </c>
      <c r="R1164" s="10"/>
      <c r="S1164" s="16">
        <v>4</v>
      </c>
      <c r="T1164" s="13">
        <v>185.80017564007301</v>
      </c>
      <c r="U1164" s="14">
        <v>2.8031907476851851E-2</v>
      </c>
      <c r="V1164" s="11">
        <v>46273.757198574152</v>
      </c>
      <c r="W1164" s="10" t="s">
        <v>151</v>
      </c>
      <c r="X1164" s="29">
        <v>0</v>
      </c>
      <c r="Z1164" t="s">
        <v>336</v>
      </c>
      <c r="AA1164" t="s">
        <v>331</v>
      </c>
      <c r="AB1164">
        <v>5</v>
      </c>
      <c r="AC1164">
        <v>41.05263157894737</v>
      </c>
      <c r="AD1164">
        <v>548.57142857142856</v>
      </c>
      <c r="AE1164" s="54">
        <v>9.4943576388888881E-3</v>
      </c>
      <c r="AF1164" s="54">
        <v>0.12686965812500001</v>
      </c>
      <c r="AG1164" s="53">
        <v>46273.738661024297</v>
      </c>
      <c r="AH1164" s="53">
        <v>46273.856036324782</v>
      </c>
      <c r="AI1164" t="s">
        <v>205</v>
      </c>
      <c r="AJ1164">
        <v>5</v>
      </c>
      <c r="AK1164">
        <v>1</v>
      </c>
      <c r="AL1164">
        <v>41.05263157894737</v>
      </c>
      <c r="AM1164">
        <v>548.57142857142856</v>
      </c>
      <c r="AN1164" s="54">
        <v>9.4943576388888881E-3</v>
      </c>
      <c r="AO1164" s="54">
        <v>0.12686965812500001</v>
      </c>
      <c r="AP1164" s="53">
        <v>46273.856036324782</v>
      </c>
      <c r="AQ1164" t="s">
        <v>205</v>
      </c>
      <c r="AR1164" t="s">
        <v>337</v>
      </c>
    </row>
    <row r="1165" spans="1:44" x14ac:dyDescent="0.35">
      <c r="A1165">
        <v>6</v>
      </c>
      <c r="B1165" s="26">
        <f t="shared" si="234"/>
        <v>46273.729166666657</v>
      </c>
      <c r="C1165" t="s">
        <v>70</v>
      </c>
      <c r="D1165">
        <v>2</v>
      </c>
      <c r="E1165" s="26">
        <f t="shared" si="235"/>
        <v>46273.864583333343</v>
      </c>
      <c r="F1165" s="26">
        <f t="shared" si="236"/>
        <v>46273.843750000007</v>
      </c>
      <c r="G1165">
        <f t="shared" si="237"/>
        <v>3</v>
      </c>
      <c r="H1165">
        <f t="shared" si="238"/>
        <v>53</v>
      </c>
      <c r="I1165" s="27">
        <f t="shared" si="239"/>
        <v>2</v>
      </c>
      <c r="J1165" s="28">
        <f t="shared" si="240"/>
        <v>10.718635809987818</v>
      </c>
      <c r="K1165" s="29">
        <f t="shared" si="241"/>
        <v>0.20602746212121215</v>
      </c>
      <c r="L1165" s="26">
        <f t="shared" si="242"/>
        <v>46273.935194128775</v>
      </c>
      <c r="M1165" t="str">
        <f t="shared" si="243"/>
        <v>NO</v>
      </c>
      <c r="N1165" s="28">
        <f t="shared" si="244"/>
        <v>5.359317904993909</v>
      </c>
      <c r="O1165">
        <f t="shared" si="245"/>
        <v>4</v>
      </c>
      <c r="P1165">
        <f t="shared" si="246"/>
        <v>2</v>
      </c>
      <c r="Q1165" s="10" t="s">
        <v>205</v>
      </c>
      <c r="R1165" s="10"/>
      <c r="S1165" s="16">
        <v>2</v>
      </c>
      <c r="T1165" s="13">
        <v>10.71863580998782</v>
      </c>
      <c r="U1165" s="14">
        <v>0.20602746211805559</v>
      </c>
      <c r="V1165" s="11">
        <v>46273.935194128782</v>
      </c>
      <c r="W1165" s="10" t="s">
        <v>205</v>
      </c>
      <c r="X1165" s="29">
        <v>0</v>
      </c>
      <c r="Z1165" t="s">
        <v>336</v>
      </c>
      <c r="AA1165" t="s">
        <v>331</v>
      </c>
      <c r="AB1165">
        <v>1</v>
      </c>
      <c r="AC1165">
        <v>10.71863580998782</v>
      </c>
      <c r="AD1165">
        <v>11.31913677290267</v>
      </c>
      <c r="AE1165" s="54">
        <v>0.19509732744212971</v>
      </c>
      <c r="AF1165" s="54">
        <v>0.20602746211805559</v>
      </c>
      <c r="AG1165" s="53">
        <v>46273.924263994108</v>
      </c>
      <c r="AH1165" s="53">
        <v>46273.935194128782</v>
      </c>
      <c r="AI1165" t="s">
        <v>205</v>
      </c>
      <c r="AJ1165">
        <v>4</v>
      </c>
      <c r="AK1165">
        <v>2</v>
      </c>
      <c r="AL1165">
        <v>10.71863580998782</v>
      </c>
      <c r="AM1165">
        <v>11.31913677290267</v>
      </c>
      <c r="AN1165" s="54">
        <v>0.19509732744212971</v>
      </c>
      <c r="AO1165" s="54">
        <v>0.20602746211805559</v>
      </c>
      <c r="AP1165" s="53">
        <v>46273.935194128782</v>
      </c>
      <c r="AQ1165" t="s">
        <v>205</v>
      </c>
      <c r="AR1165" t="s">
        <v>338</v>
      </c>
    </row>
    <row r="1166" spans="1:44" x14ac:dyDescent="0.35">
      <c r="A1166">
        <v>6</v>
      </c>
      <c r="B1166" s="26">
        <f t="shared" si="234"/>
        <v>46273.729166666657</v>
      </c>
      <c r="C1166" t="s">
        <v>70</v>
      </c>
      <c r="D1166">
        <v>3</v>
      </c>
      <c r="E1166" s="26">
        <f t="shared" si="235"/>
        <v>46273.864583333343</v>
      </c>
      <c r="F1166" s="26">
        <f t="shared" si="236"/>
        <v>46273.843750000007</v>
      </c>
      <c r="G1166">
        <f t="shared" si="237"/>
        <v>8</v>
      </c>
      <c r="H1166">
        <f t="shared" si="238"/>
        <v>92</v>
      </c>
      <c r="I1166" s="27">
        <f t="shared" si="239"/>
        <v>1</v>
      </c>
      <c r="J1166" s="28">
        <f t="shared" si="240"/>
        <v>0</v>
      </c>
      <c r="K1166" s="29" t="str">
        <f t="shared" si="241"/>
        <v>NULL</v>
      </c>
      <c r="L1166" s="26" t="str">
        <f t="shared" si="242"/>
        <v/>
      </c>
      <c r="M1166" t="str">
        <f t="shared" si="243"/>
        <v>UNKNOWN - NO RATE</v>
      </c>
      <c r="N1166" s="28" t="str">
        <f t="shared" si="244"/>
        <v>NULL</v>
      </c>
      <c r="O1166" t="str">
        <f t="shared" si="245"/>
        <v/>
      </c>
      <c r="P1166" t="str">
        <f t="shared" si="246"/>
        <v/>
      </c>
      <c r="Q1166" s="10" t="s">
        <v>155</v>
      </c>
      <c r="R1166" s="10"/>
      <c r="S1166" s="16">
        <v>1</v>
      </c>
      <c r="T1166" s="13">
        <v>0</v>
      </c>
      <c r="U1166" s="14"/>
      <c r="V1166" s="11"/>
      <c r="W1166" s="10" t="s">
        <v>155</v>
      </c>
      <c r="X1166" s="29"/>
      <c r="AA1166" t="s">
        <v>331</v>
      </c>
      <c r="AB1166">
        <v>0</v>
      </c>
      <c r="AI1166" t="s">
        <v>155</v>
      </c>
      <c r="AQ1166" t="s">
        <v>155</v>
      </c>
      <c r="AR1166" t="s">
        <v>333</v>
      </c>
    </row>
    <row r="1167" spans="1:44" x14ac:dyDescent="0.35">
      <c r="A1167">
        <v>6</v>
      </c>
      <c r="B1167" s="26">
        <f t="shared" si="234"/>
        <v>46273.729166666657</v>
      </c>
      <c r="C1167" t="s">
        <v>70</v>
      </c>
      <c r="D1167">
        <v>4</v>
      </c>
      <c r="E1167" s="26">
        <f t="shared" si="235"/>
        <v>46273.864583333343</v>
      </c>
      <c r="F1167" s="26">
        <f t="shared" si="236"/>
        <v>46273.843750000007</v>
      </c>
      <c r="G1167">
        <f t="shared" si="237"/>
        <v>2</v>
      </c>
      <c r="H1167">
        <f t="shared" si="238"/>
        <v>106</v>
      </c>
      <c r="I1167" s="27">
        <f t="shared" si="239"/>
        <v>1</v>
      </c>
      <c r="J1167" s="28">
        <f t="shared" si="240"/>
        <v>0</v>
      </c>
      <c r="K1167" s="29" t="str">
        <f t="shared" si="241"/>
        <v>NULL</v>
      </c>
      <c r="L1167" s="26" t="str">
        <f t="shared" si="242"/>
        <v/>
      </c>
      <c r="M1167" t="str">
        <f t="shared" si="243"/>
        <v>UNKNOWN - NO RATE</v>
      </c>
      <c r="N1167" s="28" t="str">
        <f t="shared" si="244"/>
        <v>NULL</v>
      </c>
      <c r="O1167" t="str">
        <f t="shared" si="245"/>
        <v/>
      </c>
      <c r="P1167" t="str">
        <f t="shared" si="246"/>
        <v/>
      </c>
      <c r="Q1167" s="10" t="s">
        <v>155</v>
      </c>
      <c r="R1167" s="10"/>
      <c r="S1167" s="16">
        <v>1</v>
      </c>
      <c r="T1167" s="13">
        <v>0</v>
      </c>
      <c r="U1167" s="14"/>
      <c r="V1167" s="11"/>
      <c r="W1167" s="10" t="s">
        <v>155</v>
      </c>
      <c r="X1167" s="29"/>
      <c r="AA1167" t="s">
        <v>331</v>
      </c>
      <c r="AB1167">
        <v>0</v>
      </c>
      <c r="AI1167" t="s">
        <v>155</v>
      </c>
      <c r="AQ1167" t="s">
        <v>155</v>
      </c>
      <c r="AR1167" t="s">
        <v>333</v>
      </c>
    </row>
    <row r="1168" spans="1:44" x14ac:dyDescent="0.35">
      <c r="A1168">
        <v>6</v>
      </c>
      <c r="B1168" s="26">
        <f t="shared" si="234"/>
        <v>46273.729166666657</v>
      </c>
      <c r="C1168" t="s">
        <v>70</v>
      </c>
      <c r="D1168">
        <v>5</v>
      </c>
      <c r="E1168" s="26">
        <f t="shared" si="235"/>
        <v>46273.864583333343</v>
      </c>
      <c r="F1168" s="26">
        <f t="shared" si="236"/>
        <v>46273.843750000007</v>
      </c>
      <c r="G1168">
        <f t="shared" si="237"/>
        <v>1</v>
      </c>
      <c r="H1168">
        <f t="shared" si="238"/>
        <v>19</v>
      </c>
      <c r="I1168" s="27">
        <f t="shared" si="239"/>
        <v>0</v>
      </c>
      <c r="J1168" s="28" t="str">
        <f t="shared" si="240"/>
        <v>NULL</v>
      </c>
      <c r="K1168" s="29" t="str">
        <f t="shared" si="241"/>
        <v>NULL</v>
      </c>
      <c r="L1168" s="26" t="str">
        <f t="shared" si="242"/>
        <v/>
      </c>
      <c r="M1168" t="str">
        <f t="shared" si="243"/>
        <v>UNKNOWN - NO RATE</v>
      </c>
      <c r="N1168" s="28" t="str">
        <f t="shared" si="244"/>
        <v>NULL</v>
      </c>
      <c r="O1168" t="str">
        <f t="shared" si="245"/>
        <v/>
      </c>
      <c r="P1168" t="str">
        <f t="shared" si="246"/>
        <v/>
      </c>
      <c r="Q1168" s="10" t="s">
        <v>155</v>
      </c>
      <c r="R1168" s="10"/>
      <c r="S1168" s="16">
        <v>0</v>
      </c>
      <c r="T1168" s="13"/>
      <c r="U1168" s="14"/>
      <c r="V1168" s="11"/>
      <c r="W1168" s="10" t="s">
        <v>155</v>
      </c>
      <c r="X1168" s="29"/>
      <c r="AA1168" t="s">
        <v>331</v>
      </c>
      <c r="AB1168">
        <v>0</v>
      </c>
      <c r="AI1168" t="s">
        <v>155</v>
      </c>
      <c r="AQ1168" t="s">
        <v>155</v>
      </c>
      <c r="AR1168" t="s">
        <v>333</v>
      </c>
    </row>
    <row r="1169" spans="1:44" x14ac:dyDescent="0.35">
      <c r="A1169">
        <v>6</v>
      </c>
      <c r="B1169" s="26">
        <f t="shared" si="234"/>
        <v>46273.729166666657</v>
      </c>
      <c r="C1169" t="s">
        <v>70</v>
      </c>
      <c r="D1169">
        <v>6</v>
      </c>
      <c r="E1169" s="26">
        <f t="shared" si="235"/>
        <v>46273.864583333343</v>
      </c>
      <c r="F1169" s="26">
        <f t="shared" si="236"/>
        <v>46273.843750000007</v>
      </c>
      <c r="G1169">
        <f t="shared" si="237"/>
        <v>0</v>
      </c>
      <c r="H1169">
        <f t="shared" si="238"/>
        <v>0</v>
      </c>
      <c r="I1169" s="27">
        <f t="shared" si="239"/>
        <v>0</v>
      </c>
      <c r="J1169" s="28" t="str">
        <f t="shared" si="240"/>
        <v>NULL</v>
      </c>
      <c r="K1169" s="29" t="str">
        <f t="shared" si="241"/>
        <v/>
      </c>
      <c r="L1169" s="26" t="str">
        <f t="shared" si="242"/>
        <v/>
      </c>
      <c r="M1169" t="str">
        <f t="shared" si="243"/>
        <v/>
      </c>
      <c r="N1169" s="28" t="str">
        <f t="shared" si="244"/>
        <v>NULL</v>
      </c>
      <c r="O1169" t="str">
        <f t="shared" si="245"/>
        <v/>
      </c>
      <c r="P1169" t="str">
        <f t="shared" si="246"/>
        <v/>
      </c>
      <c r="Q1169" s="10"/>
      <c r="R1169" s="10"/>
      <c r="S1169" s="16">
        <v>0</v>
      </c>
      <c r="T1169" s="13"/>
      <c r="U1169" s="14"/>
      <c r="V1169" s="11"/>
      <c r="W1169" s="10"/>
      <c r="X1169" s="29"/>
      <c r="AA1169" t="s">
        <v>331</v>
      </c>
      <c r="AB1169">
        <v>0</v>
      </c>
      <c r="AR1169" t="s">
        <v>333</v>
      </c>
    </row>
    <row r="1170" spans="1:44" x14ac:dyDescent="0.35">
      <c r="A1170">
        <v>6</v>
      </c>
      <c r="B1170" s="26">
        <f t="shared" si="234"/>
        <v>46273.729166666657</v>
      </c>
      <c r="C1170" t="s">
        <v>71</v>
      </c>
      <c r="D1170">
        <v>1</v>
      </c>
      <c r="E1170" s="26">
        <f t="shared" si="235"/>
        <v>46273.875</v>
      </c>
      <c r="F1170" s="26">
        <f t="shared" si="236"/>
        <v>46273.854166666664</v>
      </c>
      <c r="G1170">
        <f t="shared" si="237"/>
        <v>0</v>
      </c>
      <c r="H1170">
        <f t="shared" si="238"/>
        <v>135</v>
      </c>
      <c r="I1170" s="27">
        <f t="shared" si="239"/>
        <v>4</v>
      </c>
      <c r="J1170" s="28">
        <f t="shared" si="240"/>
        <v>185.80017564007298</v>
      </c>
      <c r="K1170" s="29" t="str">
        <f t="shared" si="241"/>
        <v/>
      </c>
      <c r="L1170" s="26" t="str">
        <f t="shared" si="242"/>
        <v/>
      </c>
      <c r="M1170" t="str">
        <f t="shared" si="243"/>
        <v/>
      </c>
      <c r="N1170" s="28">
        <f t="shared" si="244"/>
        <v>46.450043910018245</v>
      </c>
      <c r="O1170" t="str">
        <f t="shared" si="245"/>
        <v/>
      </c>
      <c r="P1170" t="str">
        <f t="shared" si="246"/>
        <v/>
      </c>
      <c r="Q1170" s="10"/>
      <c r="R1170" s="10"/>
      <c r="S1170" s="16">
        <v>4</v>
      </c>
      <c r="T1170" s="13">
        <v>185.80017564007301</v>
      </c>
      <c r="U1170" s="14"/>
      <c r="V1170" s="11"/>
      <c r="W1170" s="10"/>
      <c r="X1170" s="29"/>
      <c r="Z1170" t="s">
        <v>336</v>
      </c>
      <c r="AA1170" t="s">
        <v>331</v>
      </c>
      <c r="AB1170">
        <v>5</v>
      </c>
      <c r="AC1170">
        <v>41.05263157894737</v>
      </c>
      <c r="AD1170">
        <v>548.57142857142856</v>
      </c>
      <c r="AL1170">
        <v>41.05263157894737</v>
      </c>
      <c r="AM1170">
        <v>548.57142857142856</v>
      </c>
      <c r="AR1170" t="s">
        <v>337</v>
      </c>
    </row>
    <row r="1171" spans="1:44" x14ac:dyDescent="0.35">
      <c r="A1171">
        <v>6</v>
      </c>
      <c r="B1171" s="26">
        <f t="shared" si="234"/>
        <v>46273.729166666657</v>
      </c>
      <c r="C1171" t="s">
        <v>71</v>
      </c>
      <c r="D1171">
        <v>2</v>
      </c>
      <c r="E1171" s="26">
        <f t="shared" si="235"/>
        <v>46273.875</v>
      </c>
      <c r="F1171" s="26">
        <f t="shared" si="236"/>
        <v>46273.854166666664</v>
      </c>
      <c r="G1171">
        <f t="shared" si="237"/>
        <v>0</v>
      </c>
      <c r="H1171">
        <f t="shared" si="238"/>
        <v>56</v>
      </c>
      <c r="I1171" s="27">
        <f t="shared" si="239"/>
        <v>2</v>
      </c>
      <c r="J1171" s="28">
        <f t="shared" si="240"/>
        <v>10.718635809987818</v>
      </c>
      <c r="K1171" s="29" t="str">
        <f t="shared" si="241"/>
        <v/>
      </c>
      <c r="L1171" s="26" t="str">
        <f t="shared" si="242"/>
        <v/>
      </c>
      <c r="M1171" t="str">
        <f t="shared" si="243"/>
        <v/>
      </c>
      <c r="N1171" s="28">
        <f t="shared" si="244"/>
        <v>5.359317904993909</v>
      </c>
      <c r="O1171" t="str">
        <f t="shared" si="245"/>
        <v/>
      </c>
      <c r="P1171" t="str">
        <f t="shared" si="246"/>
        <v/>
      </c>
      <c r="Q1171" s="10"/>
      <c r="R1171" s="10"/>
      <c r="S1171" s="16">
        <v>2</v>
      </c>
      <c r="T1171" s="13">
        <v>10.71863580998782</v>
      </c>
      <c r="U1171" s="14"/>
      <c r="V1171" s="11"/>
      <c r="W1171" s="10"/>
      <c r="X1171" s="29"/>
      <c r="Z1171" t="s">
        <v>336</v>
      </c>
      <c r="AA1171" t="s">
        <v>331</v>
      </c>
      <c r="AB1171">
        <v>1</v>
      </c>
      <c r="AC1171">
        <v>10.71863580998782</v>
      </c>
      <c r="AD1171">
        <v>11.31913677290267</v>
      </c>
      <c r="AL1171">
        <v>10.71863580998782</v>
      </c>
      <c r="AM1171">
        <v>11.31913677290267</v>
      </c>
      <c r="AR1171" t="s">
        <v>338</v>
      </c>
    </row>
    <row r="1172" spans="1:44" x14ac:dyDescent="0.35">
      <c r="A1172">
        <v>6</v>
      </c>
      <c r="B1172" s="26">
        <f t="shared" si="234"/>
        <v>46273.729166666657</v>
      </c>
      <c r="C1172" t="s">
        <v>71</v>
      </c>
      <c r="D1172">
        <v>3</v>
      </c>
      <c r="E1172" s="26">
        <f t="shared" si="235"/>
        <v>46273.875</v>
      </c>
      <c r="F1172" s="26">
        <f t="shared" si="236"/>
        <v>46273.854166666664</v>
      </c>
      <c r="G1172">
        <f t="shared" si="237"/>
        <v>3</v>
      </c>
      <c r="H1172">
        <f t="shared" si="238"/>
        <v>95</v>
      </c>
      <c r="I1172" s="27">
        <f t="shared" si="239"/>
        <v>1</v>
      </c>
      <c r="J1172" s="28">
        <f t="shared" si="240"/>
        <v>0</v>
      </c>
      <c r="K1172" s="29" t="str">
        <f t="shared" si="241"/>
        <v>NULL</v>
      </c>
      <c r="L1172" s="26" t="str">
        <f t="shared" si="242"/>
        <v/>
      </c>
      <c r="M1172" t="str">
        <f t="shared" si="243"/>
        <v>UNKNOWN - NO RATE</v>
      </c>
      <c r="N1172" s="28" t="str">
        <f t="shared" si="244"/>
        <v>NULL</v>
      </c>
      <c r="O1172" t="str">
        <f t="shared" si="245"/>
        <v/>
      </c>
      <c r="P1172" t="str">
        <f t="shared" si="246"/>
        <v/>
      </c>
      <c r="Q1172" s="10" t="s">
        <v>155</v>
      </c>
      <c r="R1172" s="10"/>
      <c r="S1172" s="16">
        <v>1</v>
      </c>
      <c r="T1172" s="13">
        <v>0</v>
      </c>
      <c r="U1172" s="14"/>
      <c r="V1172" s="11"/>
      <c r="W1172" s="10" t="s">
        <v>155</v>
      </c>
      <c r="X1172" s="29"/>
      <c r="AA1172" t="s">
        <v>331</v>
      </c>
      <c r="AB1172">
        <v>0</v>
      </c>
      <c r="AI1172" t="s">
        <v>155</v>
      </c>
      <c r="AQ1172" t="s">
        <v>155</v>
      </c>
      <c r="AR1172" t="s">
        <v>333</v>
      </c>
    </row>
    <row r="1173" spans="1:44" x14ac:dyDescent="0.35">
      <c r="A1173">
        <v>6</v>
      </c>
      <c r="B1173" s="26">
        <f t="shared" si="234"/>
        <v>46273.729166666657</v>
      </c>
      <c r="C1173" t="s">
        <v>71</v>
      </c>
      <c r="D1173">
        <v>4</v>
      </c>
      <c r="E1173" s="26">
        <f t="shared" si="235"/>
        <v>46273.875</v>
      </c>
      <c r="F1173" s="26">
        <f t="shared" si="236"/>
        <v>46273.854166666664</v>
      </c>
      <c r="G1173">
        <f t="shared" si="237"/>
        <v>2</v>
      </c>
      <c r="H1173">
        <f t="shared" si="238"/>
        <v>112</v>
      </c>
      <c r="I1173" s="27">
        <f t="shared" si="239"/>
        <v>1</v>
      </c>
      <c r="J1173" s="28">
        <f t="shared" si="240"/>
        <v>0</v>
      </c>
      <c r="K1173" s="29" t="str">
        <f t="shared" si="241"/>
        <v>NULL</v>
      </c>
      <c r="L1173" s="26" t="str">
        <f t="shared" si="242"/>
        <v/>
      </c>
      <c r="M1173" t="str">
        <f t="shared" si="243"/>
        <v>UNKNOWN - NO RATE</v>
      </c>
      <c r="N1173" s="28" t="str">
        <f t="shared" si="244"/>
        <v>NULL</v>
      </c>
      <c r="O1173" t="str">
        <f t="shared" si="245"/>
        <v/>
      </c>
      <c r="P1173" t="str">
        <f t="shared" si="246"/>
        <v/>
      </c>
      <c r="Q1173" s="10" t="s">
        <v>155</v>
      </c>
      <c r="R1173" s="10"/>
      <c r="S1173" s="16">
        <v>1</v>
      </c>
      <c r="T1173" s="13">
        <v>0</v>
      </c>
      <c r="U1173" s="14"/>
      <c r="V1173" s="11"/>
      <c r="W1173" s="10" t="s">
        <v>155</v>
      </c>
      <c r="X1173" s="29"/>
      <c r="AA1173" t="s">
        <v>331</v>
      </c>
      <c r="AB1173">
        <v>0</v>
      </c>
      <c r="AI1173" t="s">
        <v>155</v>
      </c>
      <c r="AQ1173" t="s">
        <v>155</v>
      </c>
      <c r="AR1173" t="s">
        <v>333</v>
      </c>
    </row>
    <row r="1174" spans="1:44" x14ac:dyDescent="0.35">
      <c r="A1174">
        <v>6</v>
      </c>
      <c r="B1174" s="26">
        <f t="shared" si="234"/>
        <v>46273.729166666657</v>
      </c>
      <c r="C1174" t="s">
        <v>71</v>
      </c>
      <c r="D1174">
        <v>5</v>
      </c>
      <c r="E1174" s="26">
        <f t="shared" si="235"/>
        <v>46273.875</v>
      </c>
      <c r="F1174" s="26">
        <f t="shared" si="236"/>
        <v>46273.854166666664</v>
      </c>
      <c r="G1174">
        <f t="shared" si="237"/>
        <v>1</v>
      </c>
      <c r="H1174">
        <f t="shared" si="238"/>
        <v>20</v>
      </c>
      <c r="I1174" s="27">
        <f t="shared" si="239"/>
        <v>0</v>
      </c>
      <c r="J1174" s="28" t="str">
        <f t="shared" si="240"/>
        <v>NULL</v>
      </c>
      <c r="K1174" s="29" t="str">
        <f t="shared" si="241"/>
        <v>NULL</v>
      </c>
      <c r="L1174" s="26" t="str">
        <f t="shared" si="242"/>
        <v/>
      </c>
      <c r="M1174" t="str">
        <f t="shared" si="243"/>
        <v>UNKNOWN - NO RATE</v>
      </c>
      <c r="N1174" s="28" t="str">
        <f t="shared" si="244"/>
        <v>NULL</v>
      </c>
      <c r="O1174" t="str">
        <f t="shared" si="245"/>
        <v/>
      </c>
      <c r="P1174" t="str">
        <f t="shared" si="246"/>
        <v/>
      </c>
      <c r="Q1174" s="10" t="s">
        <v>155</v>
      </c>
      <c r="R1174" s="10"/>
      <c r="S1174" s="16">
        <v>0</v>
      </c>
      <c r="T1174" s="13"/>
      <c r="U1174" s="14"/>
      <c r="V1174" s="11"/>
      <c r="W1174" s="10" t="s">
        <v>155</v>
      </c>
      <c r="X1174" s="29"/>
      <c r="AA1174" t="s">
        <v>331</v>
      </c>
      <c r="AB1174">
        <v>0</v>
      </c>
      <c r="AI1174" t="s">
        <v>155</v>
      </c>
      <c r="AQ1174" t="s">
        <v>155</v>
      </c>
      <c r="AR1174" t="s">
        <v>333</v>
      </c>
    </row>
    <row r="1175" spans="1:44" x14ac:dyDescent="0.35">
      <c r="A1175">
        <v>6</v>
      </c>
      <c r="B1175" s="26">
        <f t="shared" si="234"/>
        <v>46273.729166666657</v>
      </c>
      <c r="C1175" t="s">
        <v>71</v>
      </c>
      <c r="D1175">
        <v>6</v>
      </c>
      <c r="E1175" s="26">
        <f t="shared" si="235"/>
        <v>46273.875</v>
      </c>
      <c r="F1175" s="26">
        <f t="shared" si="236"/>
        <v>46273.854166666664</v>
      </c>
      <c r="G1175">
        <f t="shared" si="237"/>
        <v>0</v>
      </c>
      <c r="H1175">
        <f t="shared" si="238"/>
        <v>0</v>
      </c>
      <c r="I1175" s="27">
        <f t="shared" si="239"/>
        <v>0</v>
      </c>
      <c r="J1175" s="28" t="str">
        <f t="shared" si="240"/>
        <v>NULL</v>
      </c>
      <c r="K1175" s="29" t="str">
        <f t="shared" si="241"/>
        <v/>
      </c>
      <c r="L1175" s="26" t="str">
        <f t="shared" si="242"/>
        <v/>
      </c>
      <c r="M1175" t="str">
        <f t="shared" si="243"/>
        <v/>
      </c>
      <c r="N1175" s="28" t="str">
        <f t="shared" si="244"/>
        <v>NULL</v>
      </c>
      <c r="O1175" t="str">
        <f t="shared" si="245"/>
        <v/>
      </c>
      <c r="P1175" t="str">
        <f t="shared" si="246"/>
        <v/>
      </c>
      <c r="Q1175" s="10"/>
      <c r="R1175" s="10"/>
      <c r="S1175" s="16">
        <v>0</v>
      </c>
      <c r="T1175" s="13"/>
      <c r="U1175" s="14"/>
      <c r="V1175" s="11"/>
      <c r="W1175" s="10"/>
      <c r="X1175" s="29"/>
      <c r="AA1175" t="s">
        <v>331</v>
      </c>
      <c r="AB1175">
        <v>0</v>
      </c>
      <c r="AR1175" t="s">
        <v>333</v>
      </c>
    </row>
    <row r="1176" spans="1:44" x14ac:dyDescent="0.35">
      <c r="A1176">
        <v>6</v>
      </c>
      <c r="B1176" s="26">
        <f t="shared" si="234"/>
        <v>46273.729166666657</v>
      </c>
      <c r="C1176" t="s">
        <v>72</v>
      </c>
      <c r="D1176">
        <v>1</v>
      </c>
      <c r="E1176" s="26">
        <f t="shared" si="235"/>
        <v>46273.875</v>
      </c>
      <c r="F1176" s="26">
        <f t="shared" si="236"/>
        <v>46273.854166666664</v>
      </c>
      <c r="G1176">
        <f t="shared" si="237"/>
        <v>8</v>
      </c>
      <c r="H1176">
        <f t="shared" si="238"/>
        <v>135</v>
      </c>
      <c r="I1176" s="27">
        <f t="shared" si="239"/>
        <v>4</v>
      </c>
      <c r="J1176" s="28">
        <f t="shared" si="240"/>
        <v>185.80017564007298</v>
      </c>
      <c r="K1176" s="29">
        <f t="shared" si="241"/>
        <v>3.027446007853403E-2</v>
      </c>
      <c r="L1176" s="26">
        <f t="shared" si="242"/>
        <v>46273.759441126735</v>
      </c>
      <c r="M1176" t="str">
        <f t="shared" si="243"/>
        <v>YES</v>
      </c>
      <c r="N1176" s="28">
        <f t="shared" si="244"/>
        <v>46.450043910018245</v>
      </c>
      <c r="O1176" t="str">
        <f t="shared" si="245"/>
        <v/>
      </c>
      <c r="P1176" t="str">
        <f t="shared" si="246"/>
        <v/>
      </c>
      <c r="Q1176" s="10" t="s">
        <v>151</v>
      </c>
      <c r="R1176" s="10"/>
      <c r="S1176" s="16">
        <v>4</v>
      </c>
      <c r="T1176" s="13">
        <v>185.80017564007301</v>
      </c>
      <c r="U1176" s="14">
        <v>3.0274460081018521E-2</v>
      </c>
      <c r="V1176" s="11">
        <v>46273.759441126727</v>
      </c>
      <c r="W1176" s="10" t="s">
        <v>151</v>
      </c>
      <c r="X1176" s="29">
        <v>0</v>
      </c>
      <c r="Z1176" t="s">
        <v>336</v>
      </c>
      <c r="AA1176" t="s">
        <v>331</v>
      </c>
      <c r="AB1176">
        <v>5</v>
      </c>
      <c r="AC1176">
        <v>41.05263157894737</v>
      </c>
      <c r="AD1176">
        <v>548.57142857142856</v>
      </c>
      <c r="AE1176" s="54">
        <v>1.025390625E-2</v>
      </c>
      <c r="AF1176" s="54">
        <v>0.13701923076388889</v>
      </c>
      <c r="AG1176" s="53">
        <v>46273.739420572907</v>
      </c>
      <c r="AH1176" s="53">
        <v>46273.86618589743</v>
      </c>
      <c r="AI1176" t="s">
        <v>205</v>
      </c>
      <c r="AJ1176">
        <v>5</v>
      </c>
      <c r="AK1176">
        <v>1</v>
      </c>
      <c r="AL1176">
        <v>41.05263157894737</v>
      </c>
      <c r="AM1176">
        <v>548.57142857142856</v>
      </c>
      <c r="AN1176" s="54">
        <v>1.025390625E-2</v>
      </c>
      <c r="AO1176" s="54">
        <v>0.13701923076388889</v>
      </c>
      <c r="AP1176" s="53">
        <v>46273.86618589743</v>
      </c>
      <c r="AQ1176" t="s">
        <v>205</v>
      </c>
      <c r="AR1176" t="s">
        <v>337</v>
      </c>
    </row>
    <row r="1177" spans="1:44" x14ac:dyDescent="0.35">
      <c r="A1177">
        <v>6</v>
      </c>
      <c r="B1177" s="26">
        <f t="shared" si="234"/>
        <v>46273.729166666657</v>
      </c>
      <c r="C1177" t="s">
        <v>72</v>
      </c>
      <c r="D1177">
        <v>2</v>
      </c>
      <c r="E1177" s="26">
        <f t="shared" si="235"/>
        <v>46273.875</v>
      </c>
      <c r="F1177" s="26">
        <f t="shared" si="236"/>
        <v>46273.854166666664</v>
      </c>
      <c r="G1177">
        <f t="shared" si="237"/>
        <v>3</v>
      </c>
      <c r="H1177">
        <f t="shared" si="238"/>
        <v>56</v>
      </c>
      <c r="I1177" s="27">
        <f t="shared" si="239"/>
        <v>2</v>
      </c>
      <c r="J1177" s="28">
        <f t="shared" si="240"/>
        <v>10.718635809987818</v>
      </c>
      <c r="K1177" s="29">
        <f t="shared" si="241"/>
        <v>0.21768939393939399</v>
      </c>
      <c r="L1177" s="26">
        <f t="shared" si="242"/>
        <v>46273.946856060596</v>
      </c>
      <c r="M1177" t="str">
        <f t="shared" si="243"/>
        <v>NO</v>
      </c>
      <c r="N1177" s="28">
        <f t="shared" si="244"/>
        <v>5.359317904993909</v>
      </c>
      <c r="O1177">
        <f t="shared" si="245"/>
        <v>4</v>
      </c>
      <c r="P1177">
        <f t="shared" si="246"/>
        <v>2</v>
      </c>
      <c r="Q1177" s="10" t="s">
        <v>205</v>
      </c>
      <c r="R1177" s="10"/>
      <c r="S1177" s="16">
        <v>2</v>
      </c>
      <c r="T1177" s="13">
        <v>10.71863580998782</v>
      </c>
      <c r="U1177" s="14">
        <v>0.21768939393518519</v>
      </c>
      <c r="V1177" s="11">
        <v>46273.946856060596</v>
      </c>
      <c r="W1177" s="10" t="s">
        <v>205</v>
      </c>
      <c r="X1177" s="29">
        <v>0</v>
      </c>
      <c r="Z1177" t="s">
        <v>336</v>
      </c>
      <c r="AA1177" t="s">
        <v>331</v>
      </c>
      <c r="AB1177">
        <v>1</v>
      </c>
      <c r="AC1177">
        <v>10.71863580998782</v>
      </c>
      <c r="AD1177">
        <v>11.31913677290267</v>
      </c>
      <c r="AE1177" s="54">
        <v>0.2061405723958333</v>
      </c>
      <c r="AF1177" s="54">
        <v>0.21768939393518519</v>
      </c>
      <c r="AG1177" s="53">
        <v>46273.935307239051</v>
      </c>
      <c r="AH1177" s="53">
        <v>46273.946856060596</v>
      </c>
      <c r="AI1177" t="s">
        <v>205</v>
      </c>
      <c r="AJ1177">
        <v>4</v>
      </c>
      <c r="AK1177">
        <v>2</v>
      </c>
      <c r="AL1177">
        <v>10.71863580998782</v>
      </c>
      <c r="AM1177">
        <v>11.31913677290267</v>
      </c>
      <c r="AN1177" s="54">
        <v>0.2061405723958333</v>
      </c>
      <c r="AO1177" s="54">
        <v>0.21768939393518519</v>
      </c>
      <c r="AP1177" s="53">
        <v>46273.946856060596</v>
      </c>
      <c r="AQ1177" t="s">
        <v>205</v>
      </c>
      <c r="AR1177" t="s">
        <v>338</v>
      </c>
    </row>
    <row r="1178" spans="1:44" x14ac:dyDescent="0.35">
      <c r="A1178">
        <v>6</v>
      </c>
      <c r="B1178" s="26">
        <f t="shared" si="234"/>
        <v>46273.729166666657</v>
      </c>
      <c r="C1178" t="s">
        <v>72</v>
      </c>
      <c r="D1178">
        <v>3</v>
      </c>
      <c r="E1178" s="26">
        <f t="shared" si="235"/>
        <v>46273.875</v>
      </c>
      <c r="F1178" s="26">
        <f t="shared" si="236"/>
        <v>46273.854166666664</v>
      </c>
      <c r="G1178">
        <f t="shared" si="237"/>
        <v>0</v>
      </c>
      <c r="H1178">
        <f t="shared" si="238"/>
        <v>95</v>
      </c>
      <c r="I1178" s="27">
        <f t="shared" si="239"/>
        <v>1</v>
      </c>
      <c r="J1178" s="28">
        <f t="shared" si="240"/>
        <v>0</v>
      </c>
      <c r="K1178" s="29" t="str">
        <f t="shared" si="241"/>
        <v/>
      </c>
      <c r="L1178" s="26" t="str">
        <f t="shared" si="242"/>
        <v/>
      </c>
      <c r="M1178" t="str">
        <f t="shared" si="243"/>
        <v/>
      </c>
      <c r="N1178" s="28" t="str">
        <f t="shared" si="244"/>
        <v>NULL</v>
      </c>
      <c r="O1178" t="str">
        <f t="shared" si="245"/>
        <v/>
      </c>
      <c r="P1178" t="str">
        <f t="shared" si="246"/>
        <v/>
      </c>
      <c r="Q1178" s="10"/>
      <c r="R1178" s="10"/>
      <c r="S1178" s="16">
        <v>1</v>
      </c>
      <c r="T1178" s="13">
        <v>0</v>
      </c>
      <c r="U1178" s="14"/>
      <c r="V1178" s="11"/>
      <c r="W1178" s="10"/>
      <c r="X1178" s="29"/>
      <c r="AA1178" t="s">
        <v>331</v>
      </c>
      <c r="AB1178">
        <v>0</v>
      </c>
      <c r="AR1178" t="s">
        <v>333</v>
      </c>
    </row>
    <row r="1179" spans="1:44" x14ac:dyDescent="0.35">
      <c r="A1179">
        <v>6</v>
      </c>
      <c r="B1179" s="26">
        <f t="shared" si="234"/>
        <v>46273.729166666657</v>
      </c>
      <c r="C1179" t="s">
        <v>72</v>
      </c>
      <c r="D1179">
        <v>4</v>
      </c>
      <c r="E1179" s="26">
        <f t="shared" si="235"/>
        <v>46273.875</v>
      </c>
      <c r="F1179" s="26">
        <f t="shared" si="236"/>
        <v>46273.854166666664</v>
      </c>
      <c r="G1179">
        <f t="shared" si="237"/>
        <v>3</v>
      </c>
      <c r="H1179">
        <f t="shared" si="238"/>
        <v>112</v>
      </c>
      <c r="I1179" s="27">
        <f t="shared" si="239"/>
        <v>1</v>
      </c>
      <c r="J1179" s="28">
        <f t="shared" si="240"/>
        <v>0</v>
      </c>
      <c r="K1179" s="29" t="str">
        <f t="shared" si="241"/>
        <v>NULL</v>
      </c>
      <c r="L1179" s="26" t="str">
        <f t="shared" si="242"/>
        <v/>
      </c>
      <c r="M1179" t="str">
        <f t="shared" si="243"/>
        <v>UNKNOWN - NO RATE</v>
      </c>
      <c r="N1179" s="28" t="str">
        <f t="shared" si="244"/>
        <v>NULL</v>
      </c>
      <c r="O1179" t="str">
        <f t="shared" si="245"/>
        <v/>
      </c>
      <c r="P1179" t="str">
        <f t="shared" si="246"/>
        <v/>
      </c>
      <c r="Q1179" s="10" t="s">
        <v>155</v>
      </c>
      <c r="R1179" s="10"/>
      <c r="S1179" s="16">
        <v>1</v>
      </c>
      <c r="T1179" s="13">
        <v>0</v>
      </c>
      <c r="U1179" s="14"/>
      <c r="V1179" s="11"/>
      <c r="W1179" s="10" t="s">
        <v>155</v>
      </c>
      <c r="X1179" s="29"/>
      <c r="AA1179" t="s">
        <v>331</v>
      </c>
      <c r="AB1179">
        <v>0</v>
      </c>
      <c r="AI1179" t="s">
        <v>155</v>
      </c>
      <c r="AQ1179" t="s">
        <v>155</v>
      </c>
      <c r="AR1179" t="s">
        <v>333</v>
      </c>
    </row>
    <row r="1180" spans="1:44" x14ac:dyDescent="0.35">
      <c r="A1180">
        <v>6</v>
      </c>
      <c r="B1180" s="26">
        <f t="shared" si="234"/>
        <v>46273.729166666657</v>
      </c>
      <c r="C1180" t="s">
        <v>72</v>
      </c>
      <c r="D1180">
        <v>5</v>
      </c>
      <c r="E1180" s="26">
        <f t="shared" si="235"/>
        <v>46273.875</v>
      </c>
      <c r="F1180" s="26">
        <f t="shared" si="236"/>
        <v>46273.854166666664</v>
      </c>
      <c r="G1180">
        <f t="shared" si="237"/>
        <v>0</v>
      </c>
      <c r="H1180">
        <f t="shared" si="238"/>
        <v>20</v>
      </c>
      <c r="I1180" s="27">
        <f t="shared" si="239"/>
        <v>0</v>
      </c>
      <c r="J1180" s="28" t="str">
        <f t="shared" si="240"/>
        <v>NULL</v>
      </c>
      <c r="K1180" s="29" t="str">
        <f t="shared" si="241"/>
        <v/>
      </c>
      <c r="L1180" s="26" t="str">
        <f t="shared" si="242"/>
        <v/>
      </c>
      <c r="M1180" t="str">
        <f t="shared" si="243"/>
        <v/>
      </c>
      <c r="N1180" s="28" t="str">
        <f t="shared" si="244"/>
        <v>NULL</v>
      </c>
      <c r="O1180" t="str">
        <f t="shared" si="245"/>
        <v/>
      </c>
      <c r="P1180" t="str">
        <f t="shared" si="246"/>
        <v/>
      </c>
      <c r="Q1180" s="10"/>
      <c r="R1180" s="10"/>
      <c r="S1180" s="16">
        <v>0</v>
      </c>
      <c r="T1180" s="13"/>
      <c r="U1180" s="14"/>
      <c r="V1180" s="11"/>
      <c r="W1180" s="10"/>
      <c r="X1180" s="29"/>
      <c r="AA1180" t="s">
        <v>331</v>
      </c>
      <c r="AB1180">
        <v>0</v>
      </c>
      <c r="AR1180" t="s">
        <v>333</v>
      </c>
    </row>
    <row r="1181" spans="1:44" x14ac:dyDescent="0.35">
      <c r="A1181">
        <v>6</v>
      </c>
      <c r="B1181" s="26">
        <f t="shared" si="234"/>
        <v>46273.729166666657</v>
      </c>
      <c r="C1181" t="s">
        <v>72</v>
      </c>
      <c r="D1181">
        <v>6</v>
      </c>
      <c r="E1181" s="26">
        <f t="shared" si="235"/>
        <v>46273.875</v>
      </c>
      <c r="F1181" s="26">
        <f t="shared" si="236"/>
        <v>46273.854166666664</v>
      </c>
      <c r="G1181">
        <f t="shared" si="237"/>
        <v>0</v>
      </c>
      <c r="H1181">
        <f t="shared" si="238"/>
        <v>0</v>
      </c>
      <c r="I1181" s="27">
        <f t="shared" si="239"/>
        <v>0</v>
      </c>
      <c r="J1181" s="28" t="str">
        <f t="shared" si="240"/>
        <v>NULL</v>
      </c>
      <c r="K1181" s="29" t="str">
        <f t="shared" si="241"/>
        <v/>
      </c>
      <c r="L1181" s="26" t="str">
        <f t="shared" si="242"/>
        <v/>
      </c>
      <c r="M1181" t="str">
        <f t="shared" si="243"/>
        <v/>
      </c>
      <c r="N1181" s="28" t="str">
        <f t="shared" si="244"/>
        <v>NULL</v>
      </c>
      <c r="O1181" t="str">
        <f t="shared" si="245"/>
        <v/>
      </c>
      <c r="P1181" t="str">
        <f t="shared" si="246"/>
        <v/>
      </c>
      <c r="Q1181" s="10"/>
      <c r="R1181" s="10"/>
      <c r="S1181" s="16">
        <v>0</v>
      </c>
      <c r="T1181" s="13"/>
      <c r="U1181" s="14"/>
      <c r="V1181" s="11"/>
      <c r="W1181" s="10"/>
      <c r="X1181" s="29"/>
      <c r="AA1181" t="s">
        <v>331</v>
      </c>
      <c r="AB1181">
        <v>0</v>
      </c>
      <c r="AR1181" t="s">
        <v>333</v>
      </c>
    </row>
    <row r="1182" spans="1:44" x14ac:dyDescent="0.35">
      <c r="A1182">
        <v>6</v>
      </c>
      <c r="B1182" s="26">
        <f t="shared" si="234"/>
        <v>46273.729166666657</v>
      </c>
      <c r="C1182" t="s">
        <v>73</v>
      </c>
      <c r="D1182">
        <v>1</v>
      </c>
      <c r="E1182" s="26">
        <f t="shared" si="235"/>
        <v>46273.875</v>
      </c>
      <c r="F1182" s="26">
        <f t="shared" si="236"/>
        <v>46273.854166666664</v>
      </c>
      <c r="G1182">
        <f t="shared" si="237"/>
        <v>2</v>
      </c>
      <c r="H1182">
        <f t="shared" si="238"/>
        <v>135</v>
      </c>
      <c r="I1182" s="27">
        <f t="shared" si="239"/>
        <v>4</v>
      </c>
      <c r="J1182" s="28">
        <f t="shared" si="240"/>
        <v>185.80017564007298</v>
      </c>
      <c r="K1182" s="29">
        <f t="shared" si="241"/>
        <v>3.027446007853403E-2</v>
      </c>
      <c r="L1182" s="26">
        <f t="shared" si="242"/>
        <v>46273.759441126735</v>
      </c>
      <c r="M1182" t="str">
        <f t="shared" si="243"/>
        <v>YES</v>
      </c>
      <c r="N1182" s="28">
        <f t="shared" si="244"/>
        <v>46.450043910018245</v>
      </c>
      <c r="O1182" t="str">
        <f t="shared" si="245"/>
        <v/>
      </c>
      <c r="P1182" t="str">
        <f t="shared" si="246"/>
        <v/>
      </c>
      <c r="Q1182" s="10" t="s">
        <v>151</v>
      </c>
      <c r="R1182" s="10"/>
      <c r="S1182" s="16">
        <v>4</v>
      </c>
      <c r="T1182" s="13">
        <v>185.80017564007301</v>
      </c>
      <c r="U1182" s="14">
        <v>3.0274460081018521E-2</v>
      </c>
      <c r="V1182" s="11">
        <v>46273.759441126727</v>
      </c>
      <c r="W1182" s="10" t="s">
        <v>151</v>
      </c>
      <c r="X1182" s="29">
        <v>0</v>
      </c>
      <c r="Z1182" t="s">
        <v>336</v>
      </c>
      <c r="AA1182" t="s">
        <v>331</v>
      </c>
      <c r="AB1182">
        <v>5</v>
      </c>
      <c r="AC1182">
        <v>41.05263157894737</v>
      </c>
      <c r="AD1182">
        <v>548.57142857142856</v>
      </c>
      <c r="AE1182" s="54">
        <v>1.025390625E-2</v>
      </c>
      <c r="AF1182" s="54">
        <v>0.13701923076388889</v>
      </c>
      <c r="AG1182" s="53">
        <v>46273.739420572907</v>
      </c>
      <c r="AH1182" s="53">
        <v>46273.86618589743</v>
      </c>
      <c r="AI1182" t="s">
        <v>205</v>
      </c>
      <c r="AJ1182">
        <v>5</v>
      </c>
      <c r="AK1182">
        <v>1</v>
      </c>
      <c r="AL1182">
        <v>41.05263157894737</v>
      </c>
      <c r="AM1182">
        <v>548.57142857142856</v>
      </c>
      <c r="AN1182" s="54">
        <v>1.025390625E-2</v>
      </c>
      <c r="AO1182" s="54">
        <v>0.13701923076388889</v>
      </c>
      <c r="AP1182" s="53">
        <v>46273.86618589743</v>
      </c>
      <c r="AQ1182" t="s">
        <v>205</v>
      </c>
      <c r="AR1182" t="s">
        <v>337</v>
      </c>
    </row>
    <row r="1183" spans="1:44" x14ac:dyDescent="0.35">
      <c r="A1183">
        <v>6</v>
      </c>
      <c r="B1183" s="26">
        <f t="shared" si="234"/>
        <v>46273.729166666657</v>
      </c>
      <c r="C1183" t="s">
        <v>73</v>
      </c>
      <c r="D1183">
        <v>2</v>
      </c>
      <c r="E1183" s="26">
        <f t="shared" si="235"/>
        <v>46273.875</v>
      </c>
      <c r="F1183" s="26">
        <f t="shared" si="236"/>
        <v>46273.854166666664</v>
      </c>
      <c r="G1183">
        <f t="shared" si="237"/>
        <v>0</v>
      </c>
      <c r="H1183">
        <f t="shared" si="238"/>
        <v>56</v>
      </c>
      <c r="I1183" s="27">
        <f t="shared" si="239"/>
        <v>2</v>
      </c>
      <c r="J1183" s="28">
        <f t="shared" si="240"/>
        <v>10.718635809987818</v>
      </c>
      <c r="K1183" s="29" t="str">
        <f t="shared" si="241"/>
        <v/>
      </c>
      <c r="L1183" s="26" t="str">
        <f t="shared" si="242"/>
        <v/>
      </c>
      <c r="M1183" t="str">
        <f t="shared" si="243"/>
        <v/>
      </c>
      <c r="N1183" s="28">
        <f t="shared" si="244"/>
        <v>5.359317904993909</v>
      </c>
      <c r="O1183" t="str">
        <f t="shared" si="245"/>
        <v/>
      </c>
      <c r="P1183" t="str">
        <f t="shared" si="246"/>
        <v/>
      </c>
      <c r="Q1183" s="10"/>
      <c r="R1183" s="10"/>
      <c r="S1183" s="16">
        <v>2</v>
      </c>
      <c r="T1183" s="13">
        <v>10.71863580998782</v>
      </c>
      <c r="U1183" s="14"/>
      <c r="V1183" s="11"/>
      <c r="W1183" s="10"/>
      <c r="X1183" s="29"/>
      <c r="Z1183" t="s">
        <v>336</v>
      </c>
      <c r="AA1183" t="s">
        <v>331</v>
      </c>
      <c r="AB1183">
        <v>1</v>
      </c>
      <c r="AC1183">
        <v>10.71863580998782</v>
      </c>
      <c r="AD1183">
        <v>11.31913677290267</v>
      </c>
      <c r="AL1183">
        <v>10.71863580998782</v>
      </c>
      <c r="AM1183">
        <v>11.31913677290267</v>
      </c>
      <c r="AR1183" t="s">
        <v>338</v>
      </c>
    </row>
    <row r="1184" spans="1:44" x14ac:dyDescent="0.35">
      <c r="A1184">
        <v>6</v>
      </c>
      <c r="B1184" s="26">
        <f t="shared" si="234"/>
        <v>46273.729166666657</v>
      </c>
      <c r="C1184" t="s">
        <v>73</v>
      </c>
      <c r="D1184">
        <v>3</v>
      </c>
      <c r="E1184" s="26">
        <f t="shared" si="235"/>
        <v>46273.875</v>
      </c>
      <c r="F1184" s="26">
        <f t="shared" si="236"/>
        <v>46273.854166666664</v>
      </c>
      <c r="G1184">
        <f t="shared" si="237"/>
        <v>0</v>
      </c>
      <c r="H1184">
        <f t="shared" si="238"/>
        <v>95</v>
      </c>
      <c r="I1184" s="27">
        <f t="shared" si="239"/>
        <v>1</v>
      </c>
      <c r="J1184" s="28">
        <f t="shared" si="240"/>
        <v>0</v>
      </c>
      <c r="K1184" s="29" t="str">
        <f t="shared" si="241"/>
        <v/>
      </c>
      <c r="L1184" s="26" t="str">
        <f t="shared" si="242"/>
        <v/>
      </c>
      <c r="M1184" t="str">
        <f t="shared" si="243"/>
        <v/>
      </c>
      <c r="N1184" s="28" t="str">
        <f t="shared" si="244"/>
        <v>NULL</v>
      </c>
      <c r="O1184" t="str">
        <f t="shared" si="245"/>
        <v/>
      </c>
      <c r="P1184" t="str">
        <f t="shared" si="246"/>
        <v/>
      </c>
      <c r="Q1184" s="10"/>
      <c r="R1184" s="10"/>
      <c r="S1184" s="16">
        <v>1</v>
      </c>
      <c r="T1184" s="13">
        <v>0</v>
      </c>
      <c r="U1184" s="14"/>
      <c r="V1184" s="11"/>
      <c r="W1184" s="10"/>
      <c r="X1184" s="29"/>
      <c r="AA1184" t="s">
        <v>331</v>
      </c>
      <c r="AB1184">
        <v>0</v>
      </c>
      <c r="AR1184" t="s">
        <v>333</v>
      </c>
    </row>
    <row r="1185" spans="1:44" x14ac:dyDescent="0.35">
      <c r="A1185">
        <v>6</v>
      </c>
      <c r="B1185" s="26">
        <f t="shared" si="234"/>
        <v>46273.729166666657</v>
      </c>
      <c r="C1185" t="s">
        <v>73</v>
      </c>
      <c r="D1185">
        <v>4</v>
      </c>
      <c r="E1185" s="26">
        <f t="shared" si="235"/>
        <v>46273.875</v>
      </c>
      <c r="F1185" s="26">
        <f t="shared" si="236"/>
        <v>46273.854166666664</v>
      </c>
      <c r="G1185">
        <f t="shared" si="237"/>
        <v>1</v>
      </c>
      <c r="H1185">
        <f t="shared" si="238"/>
        <v>112</v>
      </c>
      <c r="I1185" s="27">
        <f t="shared" si="239"/>
        <v>1</v>
      </c>
      <c r="J1185" s="28">
        <f t="shared" si="240"/>
        <v>0</v>
      </c>
      <c r="K1185" s="29" t="str">
        <f t="shared" si="241"/>
        <v>NULL</v>
      </c>
      <c r="L1185" s="26" t="str">
        <f t="shared" si="242"/>
        <v/>
      </c>
      <c r="M1185" t="str">
        <f t="shared" si="243"/>
        <v>UNKNOWN - NO RATE</v>
      </c>
      <c r="N1185" s="28" t="str">
        <f t="shared" si="244"/>
        <v>NULL</v>
      </c>
      <c r="O1185" t="str">
        <f t="shared" si="245"/>
        <v/>
      </c>
      <c r="P1185" t="str">
        <f t="shared" si="246"/>
        <v/>
      </c>
      <c r="Q1185" s="10" t="s">
        <v>155</v>
      </c>
      <c r="R1185" s="10"/>
      <c r="S1185" s="16">
        <v>1</v>
      </c>
      <c r="T1185" s="13">
        <v>0</v>
      </c>
      <c r="U1185" s="14"/>
      <c r="V1185" s="11"/>
      <c r="W1185" s="10" t="s">
        <v>155</v>
      </c>
      <c r="X1185" s="29"/>
      <c r="AA1185" t="s">
        <v>331</v>
      </c>
      <c r="AB1185">
        <v>0</v>
      </c>
      <c r="AI1185" t="s">
        <v>155</v>
      </c>
      <c r="AQ1185" t="s">
        <v>155</v>
      </c>
      <c r="AR1185" t="s">
        <v>333</v>
      </c>
    </row>
    <row r="1186" spans="1:44" x14ac:dyDescent="0.35">
      <c r="A1186">
        <v>6</v>
      </c>
      <c r="B1186" s="26">
        <f t="shared" si="234"/>
        <v>46273.729166666657</v>
      </c>
      <c r="C1186" t="s">
        <v>73</v>
      </c>
      <c r="D1186">
        <v>5</v>
      </c>
      <c r="E1186" s="26">
        <f t="shared" si="235"/>
        <v>46273.875</v>
      </c>
      <c r="F1186" s="26">
        <f t="shared" si="236"/>
        <v>46273.854166666664</v>
      </c>
      <c r="G1186">
        <f t="shared" si="237"/>
        <v>0</v>
      </c>
      <c r="H1186">
        <f t="shared" si="238"/>
        <v>20</v>
      </c>
      <c r="I1186" s="27">
        <f t="shared" si="239"/>
        <v>0</v>
      </c>
      <c r="J1186" s="28" t="str">
        <f t="shared" si="240"/>
        <v>NULL</v>
      </c>
      <c r="K1186" s="29" t="str">
        <f t="shared" si="241"/>
        <v/>
      </c>
      <c r="L1186" s="26" t="str">
        <f t="shared" si="242"/>
        <v/>
      </c>
      <c r="M1186" t="str">
        <f t="shared" si="243"/>
        <v/>
      </c>
      <c r="N1186" s="28" t="str">
        <f t="shared" si="244"/>
        <v>NULL</v>
      </c>
      <c r="O1186" t="str">
        <f t="shared" si="245"/>
        <v/>
      </c>
      <c r="P1186" t="str">
        <f t="shared" si="246"/>
        <v/>
      </c>
      <c r="Q1186" s="10"/>
      <c r="R1186" s="10"/>
      <c r="S1186" s="16">
        <v>0</v>
      </c>
      <c r="T1186" s="13"/>
      <c r="U1186" s="14"/>
      <c r="V1186" s="11"/>
      <c r="W1186" s="10"/>
      <c r="X1186" s="29"/>
      <c r="AA1186" t="s">
        <v>331</v>
      </c>
      <c r="AB1186">
        <v>0</v>
      </c>
      <c r="AR1186" t="s">
        <v>333</v>
      </c>
    </row>
    <row r="1187" spans="1:44" x14ac:dyDescent="0.35">
      <c r="A1187">
        <v>6</v>
      </c>
      <c r="B1187" s="26">
        <f t="shared" si="234"/>
        <v>46273.729166666657</v>
      </c>
      <c r="C1187" t="s">
        <v>73</v>
      </c>
      <c r="D1187">
        <v>6</v>
      </c>
      <c r="E1187" s="26">
        <f t="shared" si="235"/>
        <v>46273.875</v>
      </c>
      <c r="F1187" s="26">
        <f t="shared" si="236"/>
        <v>46273.854166666664</v>
      </c>
      <c r="G1187">
        <f t="shared" si="237"/>
        <v>0</v>
      </c>
      <c r="H1187">
        <f t="shared" si="238"/>
        <v>0</v>
      </c>
      <c r="I1187" s="27">
        <f t="shared" si="239"/>
        <v>0</v>
      </c>
      <c r="J1187" s="28" t="str">
        <f t="shared" si="240"/>
        <v>NULL</v>
      </c>
      <c r="K1187" s="29" t="str">
        <f t="shared" si="241"/>
        <v/>
      </c>
      <c r="L1187" s="26" t="str">
        <f t="shared" si="242"/>
        <v/>
      </c>
      <c r="M1187" t="str">
        <f t="shared" si="243"/>
        <v/>
      </c>
      <c r="N1187" s="28" t="str">
        <f t="shared" si="244"/>
        <v>NULL</v>
      </c>
      <c r="O1187" t="str">
        <f t="shared" si="245"/>
        <v/>
      </c>
      <c r="P1187" t="str">
        <f t="shared" si="246"/>
        <v/>
      </c>
      <c r="Q1187" s="10"/>
      <c r="R1187" s="10"/>
      <c r="S1187" s="16">
        <v>0</v>
      </c>
      <c r="T1187" s="13"/>
      <c r="U1187" s="14"/>
      <c r="V1187" s="11"/>
      <c r="W1187" s="10"/>
      <c r="X1187" s="29"/>
      <c r="AA1187" t="s">
        <v>331</v>
      </c>
      <c r="AB1187">
        <v>0</v>
      </c>
      <c r="AR1187" t="s">
        <v>333</v>
      </c>
    </row>
    <row r="1188" spans="1:44" x14ac:dyDescent="0.35">
      <c r="A1188">
        <v>6</v>
      </c>
      <c r="B1188" s="26">
        <f t="shared" si="234"/>
        <v>46273.729166666657</v>
      </c>
      <c r="C1188" t="s">
        <v>74</v>
      </c>
      <c r="D1188">
        <v>1</v>
      </c>
      <c r="E1188" s="26">
        <f t="shared" si="235"/>
        <v>46273.885416666657</v>
      </c>
      <c r="F1188" s="26">
        <f t="shared" si="236"/>
        <v>46273.864583333321</v>
      </c>
      <c r="G1188">
        <f t="shared" si="237"/>
        <v>0</v>
      </c>
      <c r="H1188">
        <f t="shared" si="238"/>
        <v>135</v>
      </c>
      <c r="I1188" s="27">
        <f t="shared" si="239"/>
        <v>4</v>
      </c>
      <c r="J1188" s="28">
        <f t="shared" si="240"/>
        <v>185.80017564007298</v>
      </c>
      <c r="K1188" s="29" t="str">
        <f t="shared" si="241"/>
        <v/>
      </c>
      <c r="L1188" s="26" t="str">
        <f t="shared" si="242"/>
        <v/>
      </c>
      <c r="M1188" t="str">
        <f t="shared" si="243"/>
        <v/>
      </c>
      <c r="N1188" s="28">
        <f t="shared" si="244"/>
        <v>46.450043910018245</v>
      </c>
      <c r="O1188" t="str">
        <f t="shared" si="245"/>
        <v/>
      </c>
      <c r="P1188" t="str">
        <f t="shared" si="246"/>
        <v/>
      </c>
      <c r="Q1188" s="10"/>
      <c r="R1188" s="10"/>
      <c r="S1188" s="16">
        <v>4</v>
      </c>
      <c r="T1188" s="13">
        <v>185.80017564007301</v>
      </c>
      <c r="U1188" s="14"/>
      <c r="V1188" s="11"/>
      <c r="W1188" s="10"/>
      <c r="X1188" s="29"/>
      <c r="Z1188" t="s">
        <v>336</v>
      </c>
      <c r="AA1188" t="s">
        <v>331</v>
      </c>
      <c r="AB1188">
        <v>5</v>
      </c>
      <c r="AC1188">
        <v>41.05263157894737</v>
      </c>
      <c r="AD1188">
        <v>548.57142857142856</v>
      </c>
      <c r="AL1188">
        <v>41.05263157894737</v>
      </c>
      <c r="AM1188">
        <v>548.57142857142856</v>
      </c>
      <c r="AR1188" t="s">
        <v>337</v>
      </c>
    </row>
    <row r="1189" spans="1:44" x14ac:dyDescent="0.35">
      <c r="A1189">
        <v>6</v>
      </c>
      <c r="B1189" s="26">
        <f t="shared" si="234"/>
        <v>46273.729166666657</v>
      </c>
      <c r="C1189" t="s">
        <v>74</v>
      </c>
      <c r="D1189">
        <v>2</v>
      </c>
      <c r="E1189" s="26">
        <f t="shared" si="235"/>
        <v>46273.885416666657</v>
      </c>
      <c r="F1189" s="26">
        <f t="shared" si="236"/>
        <v>46273.864583333321</v>
      </c>
      <c r="G1189">
        <f t="shared" si="237"/>
        <v>74</v>
      </c>
      <c r="H1189">
        <f t="shared" si="238"/>
        <v>130</v>
      </c>
      <c r="I1189" s="27">
        <f t="shared" si="239"/>
        <v>2</v>
      </c>
      <c r="J1189" s="28">
        <f t="shared" si="240"/>
        <v>10.718635809987818</v>
      </c>
      <c r="K1189" s="29">
        <f t="shared" si="241"/>
        <v>0.50535037878787892</v>
      </c>
      <c r="L1189" s="26">
        <f t="shared" si="242"/>
        <v>46274.234517045443</v>
      </c>
      <c r="M1189" t="str">
        <f t="shared" si="243"/>
        <v>NO</v>
      </c>
      <c r="N1189" s="28">
        <f t="shared" si="244"/>
        <v>5.359317904993909</v>
      </c>
      <c r="O1189">
        <f t="shared" si="245"/>
        <v>8</v>
      </c>
      <c r="P1189">
        <f t="shared" si="246"/>
        <v>6</v>
      </c>
      <c r="Q1189" s="10" t="s">
        <v>205</v>
      </c>
      <c r="R1189" s="10"/>
      <c r="S1189" s="16">
        <v>2</v>
      </c>
      <c r="T1189" s="13">
        <v>10.71863580998782</v>
      </c>
      <c r="U1189" s="14">
        <v>0.50535037878472222</v>
      </c>
      <c r="V1189" s="11">
        <v>46274.23451704545</v>
      </c>
      <c r="W1189" s="10" t="s">
        <v>205</v>
      </c>
      <c r="X1189" s="29">
        <v>0</v>
      </c>
      <c r="Z1189" t="s">
        <v>336</v>
      </c>
      <c r="AA1189" t="s">
        <v>331</v>
      </c>
      <c r="AB1189">
        <v>1</v>
      </c>
      <c r="AC1189">
        <v>10.71863580998782</v>
      </c>
      <c r="AD1189">
        <v>11.31913677290267</v>
      </c>
      <c r="AE1189" s="54">
        <v>0.47854061447916668</v>
      </c>
      <c r="AF1189" s="54">
        <v>0.50535037878472222</v>
      </c>
      <c r="AG1189" s="53">
        <v>46274.207707281137</v>
      </c>
      <c r="AH1189" s="53">
        <v>46274.23451704545</v>
      </c>
      <c r="AI1189" t="s">
        <v>205</v>
      </c>
      <c r="AJ1189">
        <v>8</v>
      </c>
      <c r="AK1189">
        <v>6</v>
      </c>
      <c r="AL1189">
        <v>10.71863580998782</v>
      </c>
      <c r="AM1189">
        <v>11.31913677290267</v>
      </c>
      <c r="AN1189" s="54">
        <v>0.47854061447916668</v>
      </c>
      <c r="AO1189" s="54">
        <v>0.50535037878472222</v>
      </c>
      <c r="AP1189" s="53">
        <v>46274.23451704545</v>
      </c>
      <c r="AQ1189" t="s">
        <v>205</v>
      </c>
      <c r="AR1189" t="s">
        <v>338</v>
      </c>
    </row>
    <row r="1190" spans="1:44" x14ac:dyDescent="0.35">
      <c r="A1190">
        <v>6</v>
      </c>
      <c r="B1190" s="26">
        <f t="shared" si="234"/>
        <v>46273.729166666657</v>
      </c>
      <c r="C1190" t="s">
        <v>74</v>
      </c>
      <c r="D1190">
        <v>3</v>
      </c>
      <c r="E1190" s="26">
        <f t="shared" si="235"/>
        <v>46273.885416666657</v>
      </c>
      <c r="F1190" s="26">
        <f t="shared" si="236"/>
        <v>46273.864583333321</v>
      </c>
      <c r="G1190">
        <f t="shared" si="237"/>
        <v>0</v>
      </c>
      <c r="H1190">
        <f t="shared" si="238"/>
        <v>95</v>
      </c>
      <c r="I1190" s="27">
        <f t="shared" si="239"/>
        <v>1</v>
      </c>
      <c r="J1190" s="28">
        <f t="shared" si="240"/>
        <v>0</v>
      </c>
      <c r="K1190" s="29" t="str">
        <f t="shared" si="241"/>
        <v/>
      </c>
      <c r="L1190" s="26" t="str">
        <f t="shared" si="242"/>
        <v/>
      </c>
      <c r="M1190" t="str">
        <f t="shared" si="243"/>
        <v/>
      </c>
      <c r="N1190" s="28" t="str">
        <f t="shared" si="244"/>
        <v>NULL</v>
      </c>
      <c r="O1190" t="str">
        <f t="shared" si="245"/>
        <v/>
      </c>
      <c r="P1190" t="str">
        <f t="shared" si="246"/>
        <v/>
      </c>
      <c r="Q1190" s="10"/>
      <c r="R1190" s="10"/>
      <c r="S1190" s="16">
        <v>1</v>
      </c>
      <c r="T1190" s="13">
        <v>0</v>
      </c>
      <c r="U1190" s="14"/>
      <c r="V1190" s="11"/>
      <c r="W1190" s="10"/>
      <c r="X1190" s="29"/>
      <c r="AA1190" t="s">
        <v>331</v>
      </c>
      <c r="AB1190">
        <v>0</v>
      </c>
      <c r="AR1190" t="s">
        <v>333</v>
      </c>
    </row>
    <row r="1191" spans="1:44" x14ac:dyDescent="0.35">
      <c r="A1191">
        <v>6</v>
      </c>
      <c r="B1191" s="26">
        <f t="shared" si="234"/>
        <v>46273.729166666657</v>
      </c>
      <c r="C1191" t="s">
        <v>74</v>
      </c>
      <c r="D1191">
        <v>4</v>
      </c>
      <c r="E1191" s="26">
        <f t="shared" si="235"/>
        <v>46273.885416666657</v>
      </c>
      <c r="F1191" s="26">
        <f t="shared" si="236"/>
        <v>46273.864583333321</v>
      </c>
      <c r="G1191">
        <f t="shared" si="237"/>
        <v>0</v>
      </c>
      <c r="H1191">
        <f t="shared" si="238"/>
        <v>112</v>
      </c>
      <c r="I1191" s="27">
        <f t="shared" si="239"/>
        <v>1</v>
      </c>
      <c r="J1191" s="28">
        <f t="shared" si="240"/>
        <v>0</v>
      </c>
      <c r="K1191" s="29" t="str">
        <f t="shared" si="241"/>
        <v/>
      </c>
      <c r="L1191" s="26" t="str">
        <f t="shared" si="242"/>
        <v/>
      </c>
      <c r="M1191" t="str">
        <f t="shared" si="243"/>
        <v/>
      </c>
      <c r="N1191" s="28" t="str">
        <f t="shared" si="244"/>
        <v>NULL</v>
      </c>
      <c r="O1191" t="str">
        <f t="shared" si="245"/>
        <v/>
      </c>
      <c r="P1191" t="str">
        <f t="shared" si="246"/>
        <v/>
      </c>
      <c r="Q1191" s="10"/>
      <c r="R1191" s="10"/>
      <c r="S1191" s="16">
        <v>1</v>
      </c>
      <c r="T1191" s="13">
        <v>0</v>
      </c>
      <c r="U1191" s="14"/>
      <c r="V1191" s="11"/>
      <c r="W1191" s="10"/>
      <c r="X1191" s="29"/>
      <c r="AA1191" t="s">
        <v>331</v>
      </c>
      <c r="AB1191">
        <v>0</v>
      </c>
      <c r="AR1191" t="s">
        <v>333</v>
      </c>
    </row>
    <row r="1192" spans="1:44" x14ac:dyDescent="0.35">
      <c r="A1192">
        <v>6</v>
      </c>
      <c r="B1192" s="26">
        <f t="shared" si="234"/>
        <v>46273.729166666657</v>
      </c>
      <c r="C1192" t="s">
        <v>74</v>
      </c>
      <c r="D1192">
        <v>5</v>
      </c>
      <c r="E1192" s="26">
        <f t="shared" si="235"/>
        <v>46273.885416666657</v>
      </c>
      <c r="F1192" s="26">
        <f t="shared" si="236"/>
        <v>46273.864583333321</v>
      </c>
      <c r="G1192">
        <f t="shared" si="237"/>
        <v>0</v>
      </c>
      <c r="H1192">
        <f t="shared" si="238"/>
        <v>20</v>
      </c>
      <c r="I1192" s="27">
        <f t="shared" si="239"/>
        <v>0</v>
      </c>
      <c r="J1192" s="28" t="str">
        <f t="shared" si="240"/>
        <v>NULL</v>
      </c>
      <c r="K1192" s="29" t="str">
        <f t="shared" si="241"/>
        <v/>
      </c>
      <c r="L1192" s="26" t="str">
        <f t="shared" si="242"/>
        <v/>
      </c>
      <c r="M1192" t="str">
        <f t="shared" si="243"/>
        <v/>
      </c>
      <c r="N1192" s="28" t="str">
        <f t="shared" si="244"/>
        <v>NULL</v>
      </c>
      <c r="O1192" t="str">
        <f t="shared" si="245"/>
        <v/>
      </c>
      <c r="P1192" t="str">
        <f t="shared" si="246"/>
        <v/>
      </c>
      <c r="Q1192" s="10"/>
      <c r="R1192" s="10"/>
      <c r="S1192" s="16">
        <v>0</v>
      </c>
      <c r="T1192" s="13"/>
      <c r="U1192" s="14"/>
      <c r="V1192" s="11"/>
      <c r="W1192" s="10"/>
      <c r="X1192" s="29"/>
      <c r="AA1192" t="s">
        <v>331</v>
      </c>
      <c r="AB1192">
        <v>0</v>
      </c>
      <c r="AR1192" t="s">
        <v>333</v>
      </c>
    </row>
    <row r="1193" spans="1:44" x14ac:dyDescent="0.35">
      <c r="A1193">
        <v>6</v>
      </c>
      <c r="B1193" s="26">
        <f t="shared" si="234"/>
        <v>46273.729166666657</v>
      </c>
      <c r="C1193" t="s">
        <v>74</v>
      </c>
      <c r="D1193">
        <v>6</v>
      </c>
      <c r="E1193" s="26">
        <f t="shared" si="235"/>
        <v>46273.885416666657</v>
      </c>
      <c r="F1193" s="26">
        <f t="shared" si="236"/>
        <v>46273.864583333321</v>
      </c>
      <c r="G1193">
        <f t="shared" si="237"/>
        <v>0</v>
      </c>
      <c r="H1193">
        <f t="shared" si="238"/>
        <v>0</v>
      </c>
      <c r="I1193" s="27">
        <f t="shared" si="239"/>
        <v>0</v>
      </c>
      <c r="J1193" s="28" t="str">
        <f t="shared" si="240"/>
        <v>NULL</v>
      </c>
      <c r="K1193" s="29" t="str">
        <f t="shared" si="241"/>
        <v/>
      </c>
      <c r="L1193" s="26" t="str">
        <f t="shared" si="242"/>
        <v/>
      </c>
      <c r="M1193" t="str">
        <f t="shared" si="243"/>
        <v/>
      </c>
      <c r="N1193" s="28" t="str">
        <f t="shared" si="244"/>
        <v>NULL</v>
      </c>
      <c r="O1193" t="str">
        <f t="shared" si="245"/>
        <v/>
      </c>
      <c r="P1193" t="str">
        <f t="shared" si="246"/>
        <v/>
      </c>
      <c r="Q1193" s="10"/>
      <c r="R1193" s="10"/>
      <c r="S1193" s="16">
        <v>0</v>
      </c>
      <c r="T1193" s="13"/>
      <c r="U1193" s="14"/>
      <c r="V1193" s="11"/>
      <c r="W1193" s="10"/>
      <c r="X1193" s="29"/>
      <c r="AA1193" t="s">
        <v>331</v>
      </c>
      <c r="AB1193">
        <v>0</v>
      </c>
      <c r="AR1193" t="s">
        <v>333</v>
      </c>
    </row>
    <row r="1194" spans="1:44" x14ac:dyDescent="0.35">
      <c r="A1194">
        <v>7</v>
      </c>
      <c r="B1194" s="26">
        <f t="shared" si="234"/>
        <v>46273.739583333343</v>
      </c>
      <c r="C1194" t="s">
        <v>20</v>
      </c>
      <c r="D1194">
        <v>1</v>
      </c>
      <c r="E1194" s="26">
        <f t="shared" si="235"/>
        <v>46273.770833333343</v>
      </c>
      <c r="F1194" s="26">
        <f t="shared" si="236"/>
        <v>46273.750000000007</v>
      </c>
      <c r="G1194">
        <f t="shared" si="237"/>
        <v>0</v>
      </c>
      <c r="H1194">
        <f t="shared" si="238"/>
        <v>0</v>
      </c>
      <c r="I1194" s="27">
        <f t="shared" si="239"/>
        <v>4</v>
      </c>
      <c r="J1194" s="28">
        <f t="shared" si="240"/>
        <v>203.44509047437919</v>
      </c>
      <c r="K1194" s="29" t="str">
        <f t="shared" si="241"/>
        <v/>
      </c>
      <c r="L1194" s="26" t="str">
        <f t="shared" si="242"/>
        <v/>
      </c>
      <c r="M1194" t="str">
        <f t="shared" si="243"/>
        <v/>
      </c>
      <c r="N1194" s="28">
        <f t="shared" si="244"/>
        <v>50.861272618594796</v>
      </c>
      <c r="O1194" t="str">
        <f t="shared" si="245"/>
        <v/>
      </c>
      <c r="P1194" t="str">
        <f t="shared" si="246"/>
        <v/>
      </c>
      <c r="Q1194" s="10"/>
      <c r="R1194" s="10"/>
      <c r="S1194" s="16">
        <v>4</v>
      </c>
      <c r="T1194" s="13">
        <v>203.44509047437921</v>
      </c>
      <c r="U1194" s="14"/>
      <c r="V1194" s="11"/>
      <c r="W1194" s="10"/>
      <c r="X1194" s="29"/>
      <c r="Z1194" t="s">
        <v>339</v>
      </c>
      <c r="AA1194" t="s">
        <v>331</v>
      </c>
      <c r="AB1194">
        <v>5</v>
      </c>
      <c r="AC1194">
        <v>34.285714285714278</v>
      </c>
      <c r="AD1194">
        <v>520.48192771084337</v>
      </c>
      <c r="AL1194">
        <v>34.285714285714278</v>
      </c>
      <c r="AM1194">
        <v>520.48192771084337</v>
      </c>
      <c r="AR1194" t="s">
        <v>337</v>
      </c>
    </row>
    <row r="1195" spans="1:44" x14ac:dyDescent="0.35">
      <c r="A1195">
        <v>7</v>
      </c>
      <c r="B1195" s="26">
        <f t="shared" si="234"/>
        <v>46273.739583333343</v>
      </c>
      <c r="C1195" t="s">
        <v>20</v>
      </c>
      <c r="D1195">
        <v>2</v>
      </c>
      <c r="E1195" s="26">
        <f t="shared" si="235"/>
        <v>46273.770833333343</v>
      </c>
      <c r="F1195" s="26">
        <f t="shared" si="236"/>
        <v>46273.750000000007</v>
      </c>
      <c r="G1195">
        <f t="shared" si="237"/>
        <v>0</v>
      </c>
      <c r="H1195">
        <f t="shared" si="238"/>
        <v>0</v>
      </c>
      <c r="I1195" s="27">
        <f t="shared" si="239"/>
        <v>2</v>
      </c>
      <c r="J1195" s="28">
        <f t="shared" si="240"/>
        <v>38.393731635651321</v>
      </c>
      <c r="K1195" s="29" t="str">
        <f t="shared" si="241"/>
        <v/>
      </c>
      <c r="L1195" s="26" t="str">
        <f t="shared" si="242"/>
        <v/>
      </c>
      <c r="M1195" t="str">
        <f t="shared" si="243"/>
        <v/>
      </c>
      <c r="N1195" s="28">
        <f t="shared" si="244"/>
        <v>19.19686581782566</v>
      </c>
      <c r="O1195" t="str">
        <f t="shared" si="245"/>
        <v/>
      </c>
      <c r="P1195" t="str">
        <f t="shared" si="246"/>
        <v/>
      </c>
      <c r="Q1195" s="10"/>
      <c r="R1195" s="10"/>
      <c r="S1195" s="16">
        <v>2</v>
      </c>
      <c r="T1195" s="13">
        <v>38.393731635651321</v>
      </c>
      <c r="U1195" s="14"/>
      <c r="V1195" s="11"/>
      <c r="W1195" s="10"/>
      <c r="X1195" s="29"/>
      <c r="Z1195" t="s">
        <v>340</v>
      </c>
      <c r="AA1195" t="s">
        <v>331</v>
      </c>
      <c r="AB1195">
        <v>2</v>
      </c>
      <c r="AC1195">
        <v>22.793465873116372</v>
      </c>
      <c r="AD1195">
        <v>133.74613003095979</v>
      </c>
      <c r="AL1195">
        <v>22.793465873116372</v>
      </c>
      <c r="AM1195">
        <v>133.74613003095979</v>
      </c>
      <c r="AR1195" t="s">
        <v>332</v>
      </c>
    </row>
    <row r="1196" spans="1:44" x14ac:dyDescent="0.35">
      <c r="A1196">
        <v>7</v>
      </c>
      <c r="B1196" s="26">
        <f t="shared" si="234"/>
        <v>46273.739583333343</v>
      </c>
      <c r="C1196" t="s">
        <v>20</v>
      </c>
      <c r="D1196">
        <v>3</v>
      </c>
      <c r="E1196" s="26">
        <f t="shared" si="235"/>
        <v>46273.770833333343</v>
      </c>
      <c r="F1196" s="26">
        <f t="shared" si="236"/>
        <v>46273.750000000007</v>
      </c>
      <c r="G1196">
        <f t="shared" si="237"/>
        <v>0</v>
      </c>
      <c r="H1196">
        <f t="shared" si="238"/>
        <v>0</v>
      </c>
      <c r="I1196" s="27">
        <f t="shared" si="239"/>
        <v>1</v>
      </c>
      <c r="J1196" s="28">
        <f t="shared" si="240"/>
        <v>116.97612732095492</v>
      </c>
      <c r="K1196" s="29" t="str">
        <f t="shared" si="241"/>
        <v/>
      </c>
      <c r="L1196" s="26" t="str">
        <f t="shared" si="242"/>
        <v/>
      </c>
      <c r="M1196" t="str">
        <f t="shared" si="243"/>
        <v/>
      </c>
      <c r="N1196" s="28">
        <f t="shared" si="244"/>
        <v>116.97612732095492</v>
      </c>
      <c r="O1196" t="str">
        <f t="shared" si="245"/>
        <v/>
      </c>
      <c r="P1196" t="str">
        <f t="shared" si="246"/>
        <v/>
      </c>
      <c r="Q1196" s="10"/>
      <c r="R1196" s="10"/>
      <c r="S1196" s="16">
        <v>1</v>
      </c>
      <c r="T1196" s="13">
        <v>116.9761273209549</v>
      </c>
      <c r="U1196" s="14"/>
      <c r="V1196" s="11"/>
      <c r="W1196" s="10"/>
      <c r="X1196" s="29"/>
      <c r="AA1196" t="s">
        <v>331</v>
      </c>
      <c r="AB1196">
        <v>1</v>
      </c>
      <c r="AC1196">
        <v>116.9761273209549</v>
      </c>
      <c r="AD1196">
        <v>116.9761273209549</v>
      </c>
      <c r="AL1196">
        <v>116.9761273209549</v>
      </c>
      <c r="AM1196">
        <v>116.9761273209549</v>
      </c>
      <c r="AR1196" t="s">
        <v>338</v>
      </c>
    </row>
    <row r="1197" spans="1:44" x14ac:dyDescent="0.35">
      <c r="A1197">
        <v>7</v>
      </c>
      <c r="B1197" s="26">
        <f t="shared" si="234"/>
        <v>46273.739583333343</v>
      </c>
      <c r="C1197" t="s">
        <v>20</v>
      </c>
      <c r="D1197">
        <v>4</v>
      </c>
      <c r="E1197" s="26">
        <f t="shared" si="235"/>
        <v>46273.770833333343</v>
      </c>
      <c r="F1197" s="26">
        <f t="shared" si="236"/>
        <v>46273.750000000007</v>
      </c>
      <c r="G1197">
        <f t="shared" si="237"/>
        <v>0</v>
      </c>
      <c r="H1197">
        <f t="shared" si="238"/>
        <v>0</v>
      </c>
      <c r="I1197" s="27">
        <f t="shared" si="239"/>
        <v>1</v>
      </c>
      <c r="J1197" s="28">
        <f t="shared" si="240"/>
        <v>53.731343283582085</v>
      </c>
      <c r="K1197" s="29" t="str">
        <f t="shared" si="241"/>
        <v/>
      </c>
      <c r="L1197" s="26" t="str">
        <f t="shared" si="242"/>
        <v/>
      </c>
      <c r="M1197" t="str">
        <f t="shared" si="243"/>
        <v/>
      </c>
      <c r="N1197" s="28">
        <f t="shared" si="244"/>
        <v>53.731343283582085</v>
      </c>
      <c r="O1197" t="str">
        <f t="shared" si="245"/>
        <v/>
      </c>
      <c r="P1197" t="str">
        <f t="shared" si="246"/>
        <v/>
      </c>
      <c r="Q1197" s="10"/>
      <c r="R1197" s="10"/>
      <c r="S1197" s="16">
        <v>1</v>
      </c>
      <c r="T1197" s="13">
        <v>53.731343283582078</v>
      </c>
      <c r="U1197" s="14"/>
      <c r="V1197" s="11"/>
      <c r="W1197" s="10"/>
      <c r="X1197" s="29"/>
      <c r="AA1197" t="s">
        <v>331</v>
      </c>
      <c r="AB1197">
        <v>1</v>
      </c>
      <c r="AC1197">
        <v>53.731343283582078</v>
      </c>
      <c r="AD1197">
        <v>53.731343283582078</v>
      </c>
      <c r="AL1197">
        <v>53.731343283582078</v>
      </c>
      <c r="AM1197">
        <v>53.731343283582078</v>
      </c>
      <c r="AR1197" t="s">
        <v>338</v>
      </c>
    </row>
    <row r="1198" spans="1:44" x14ac:dyDescent="0.35">
      <c r="A1198">
        <v>7</v>
      </c>
      <c r="B1198" s="26">
        <f t="shared" si="234"/>
        <v>46273.739583333343</v>
      </c>
      <c r="C1198" t="s">
        <v>20</v>
      </c>
      <c r="D1198">
        <v>5</v>
      </c>
      <c r="E1198" s="26">
        <f t="shared" si="235"/>
        <v>46273.770833333343</v>
      </c>
      <c r="F1198" s="26">
        <f t="shared" si="236"/>
        <v>46273.750000000007</v>
      </c>
      <c r="G1198">
        <f t="shared" si="237"/>
        <v>0</v>
      </c>
      <c r="H1198">
        <f t="shared" si="238"/>
        <v>0</v>
      </c>
      <c r="I1198" s="27">
        <f t="shared" si="239"/>
        <v>1</v>
      </c>
      <c r="J1198" s="28">
        <f t="shared" si="240"/>
        <v>48.120300751879697</v>
      </c>
      <c r="K1198" s="29" t="str">
        <f t="shared" si="241"/>
        <v/>
      </c>
      <c r="L1198" s="26" t="str">
        <f t="shared" si="242"/>
        <v/>
      </c>
      <c r="M1198" t="str">
        <f t="shared" si="243"/>
        <v/>
      </c>
      <c r="N1198" s="28">
        <f t="shared" si="244"/>
        <v>48.120300751879697</v>
      </c>
      <c r="O1198" t="str">
        <f t="shared" si="245"/>
        <v/>
      </c>
      <c r="P1198" t="str">
        <f t="shared" si="246"/>
        <v/>
      </c>
      <c r="Q1198" s="10"/>
      <c r="R1198" s="10"/>
      <c r="S1198" s="16">
        <v>1</v>
      </c>
      <c r="T1198" s="13">
        <v>48.120300751879697</v>
      </c>
      <c r="U1198" s="14"/>
      <c r="V1198" s="11"/>
      <c r="W1198" s="10"/>
      <c r="X1198" s="29"/>
      <c r="AA1198" t="s">
        <v>331</v>
      </c>
      <c r="AB1198">
        <v>1</v>
      </c>
      <c r="AC1198">
        <v>48.120300751879697</v>
      </c>
      <c r="AD1198">
        <v>82.051282051282044</v>
      </c>
      <c r="AL1198">
        <v>48.120300751879697</v>
      </c>
      <c r="AM1198">
        <v>82.051282051282044</v>
      </c>
      <c r="AR1198" t="s">
        <v>338</v>
      </c>
    </row>
    <row r="1199" spans="1:44" x14ac:dyDescent="0.35">
      <c r="A1199">
        <v>7</v>
      </c>
      <c r="B1199" s="26">
        <f t="shared" si="234"/>
        <v>46273.739583333343</v>
      </c>
      <c r="C1199" t="s">
        <v>20</v>
      </c>
      <c r="D1199">
        <v>6</v>
      </c>
      <c r="E1199" s="26">
        <f t="shared" si="235"/>
        <v>46273.770833333343</v>
      </c>
      <c r="F1199" s="26">
        <f t="shared" si="236"/>
        <v>46273.750000000007</v>
      </c>
      <c r="G1199">
        <f t="shared" si="237"/>
        <v>0</v>
      </c>
      <c r="H1199">
        <f t="shared" si="238"/>
        <v>0</v>
      </c>
      <c r="I1199" s="27">
        <f t="shared" si="239"/>
        <v>2</v>
      </c>
      <c r="J1199" s="28">
        <f t="shared" si="240"/>
        <v>25.464190981432363</v>
      </c>
      <c r="K1199" s="29" t="str">
        <f t="shared" si="241"/>
        <v/>
      </c>
      <c r="L1199" s="26" t="str">
        <f t="shared" si="242"/>
        <v/>
      </c>
      <c r="M1199" t="str">
        <f t="shared" si="243"/>
        <v/>
      </c>
      <c r="N1199" s="28">
        <f t="shared" si="244"/>
        <v>12.732095490716182</v>
      </c>
      <c r="O1199" t="str">
        <f t="shared" si="245"/>
        <v/>
      </c>
      <c r="P1199" t="str">
        <f t="shared" si="246"/>
        <v/>
      </c>
      <c r="Q1199" s="10"/>
      <c r="R1199" s="10"/>
      <c r="S1199" s="16">
        <v>2</v>
      </c>
      <c r="T1199" s="13">
        <v>25.46419098143236</v>
      </c>
      <c r="U1199" s="14"/>
      <c r="V1199" s="11"/>
      <c r="W1199" s="10"/>
      <c r="X1199" s="29"/>
      <c r="AA1199" t="s">
        <v>331</v>
      </c>
      <c r="AB1199">
        <v>1</v>
      </c>
      <c r="AC1199">
        <v>25.46419098143236</v>
      </c>
      <c r="AD1199">
        <v>82.997118155619603</v>
      </c>
      <c r="AL1199">
        <v>25.46419098143236</v>
      </c>
      <c r="AM1199">
        <v>82.997118155619603</v>
      </c>
      <c r="AR1199" t="s">
        <v>338</v>
      </c>
    </row>
    <row r="1200" spans="1:44" x14ac:dyDescent="0.35">
      <c r="A1200">
        <v>7</v>
      </c>
      <c r="B1200" s="26">
        <f t="shared" si="234"/>
        <v>46273.739583333343</v>
      </c>
      <c r="C1200" t="s">
        <v>43</v>
      </c>
      <c r="D1200">
        <v>1</v>
      </c>
      <c r="E1200" s="26">
        <f t="shared" si="235"/>
        <v>46273.802083333343</v>
      </c>
      <c r="F1200" s="26">
        <f t="shared" si="236"/>
        <v>46273.781250000007</v>
      </c>
      <c r="G1200">
        <f t="shared" si="237"/>
        <v>0</v>
      </c>
      <c r="H1200">
        <f t="shared" si="238"/>
        <v>1</v>
      </c>
      <c r="I1200" s="27">
        <f t="shared" si="239"/>
        <v>4</v>
      </c>
      <c r="J1200" s="28">
        <f t="shared" si="240"/>
        <v>203.44509047437919</v>
      </c>
      <c r="K1200" s="29" t="str">
        <f t="shared" si="241"/>
        <v/>
      </c>
      <c r="L1200" s="26" t="str">
        <f t="shared" si="242"/>
        <v/>
      </c>
      <c r="M1200" t="str">
        <f t="shared" si="243"/>
        <v/>
      </c>
      <c r="N1200" s="28">
        <f t="shared" si="244"/>
        <v>50.861272618594796</v>
      </c>
      <c r="O1200" t="str">
        <f t="shared" si="245"/>
        <v/>
      </c>
      <c r="P1200" t="str">
        <f t="shared" si="246"/>
        <v/>
      </c>
      <c r="Q1200" s="10"/>
      <c r="R1200" s="10"/>
      <c r="S1200" s="16">
        <v>4</v>
      </c>
      <c r="T1200" s="13">
        <v>203.44509047437921</v>
      </c>
      <c r="U1200" s="14"/>
      <c r="V1200" s="11"/>
      <c r="W1200" s="10"/>
      <c r="X1200" s="29"/>
      <c r="Z1200" t="s">
        <v>339</v>
      </c>
      <c r="AA1200" t="s">
        <v>331</v>
      </c>
      <c r="AB1200">
        <v>5</v>
      </c>
      <c r="AC1200">
        <v>34.285714285714278</v>
      </c>
      <c r="AD1200">
        <v>520.48192771084337</v>
      </c>
      <c r="AL1200">
        <v>34.285714285714278</v>
      </c>
      <c r="AM1200">
        <v>520.48192771084337</v>
      </c>
      <c r="AR1200" t="s">
        <v>337</v>
      </c>
    </row>
    <row r="1201" spans="1:44" x14ac:dyDescent="0.35">
      <c r="A1201">
        <v>7</v>
      </c>
      <c r="B1201" s="26">
        <f t="shared" si="234"/>
        <v>46273.739583333343</v>
      </c>
      <c r="C1201" t="s">
        <v>43</v>
      </c>
      <c r="D1201">
        <v>2</v>
      </c>
      <c r="E1201" s="26">
        <f t="shared" si="235"/>
        <v>46273.802083333343</v>
      </c>
      <c r="F1201" s="26">
        <f t="shared" si="236"/>
        <v>46273.781250000007</v>
      </c>
      <c r="G1201">
        <f t="shared" si="237"/>
        <v>0</v>
      </c>
      <c r="H1201">
        <f t="shared" si="238"/>
        <v>0</v>
      </c>
      <c r="I1201" s="27">
        <f t="shared" si="239"/>
        <v>2</v>
      </c>
      <c r="J1201" s="28">
        <f t="shared" si="240"/>
        <v>38.393731635651321</v>
      </c>
      <c r="K1201" s="29" t="str">
        <f t="shared" si="241"/>
        <v/>
      </c>
      <c r="L1201" s="26" t="str">
        <f t="shared" si="242"/>
        <v/>
      </c>
      <c r="M1201" t="str">
        <f t="shared" si="243"/>
        <v/>
      </c>
      <c r="N1201" s="28">
        <f t="shared" si="244"/>
        <v>19.19686581782566</v>
      </c>
      <c r="O1201" t="str">
        <f t="shared" si="245"/>
        <v/>
      </c>
      <c r="P1201" t="str">
        <f t="shared" si="246"/>
        <v/>
      </c>
      <c r="Q1201" s="10"/>
      <c r="R1201" s="10"/>
      <c r="S1201" s="16">
        <v>2</v>
      </c>
      <c r="T1201" s="13">
        <v>38.393731635651321</v>
      </c>
      <c r="U1201" s="14"/>
      <c r="V1201" s="11"/>
      <c r="W1201" s="10"/>
      <c r="X1201" s="29"/>
      <c r="Z1201" t="s">
        <v>340</v>
      </c>
      <c r="AA1201" t="s">
        <v>331</v>
      </c>
      <c r="AB1201">
        <v>2</v>
      </c>
      <c r="AC1201">
        <v>22.793465873116372</v>
      </c>
      <c r="AD1201">
        <v>133.74613003095979</v>
      </c>
      <c r="AL1201">
        <v>22.793465873116372</v>
      </c>
      <c r="AM1201">
        <v>133.74613003095979</v>
      </c>
      <c r="AR1201" t="s">
        <v>332</v>
      </c>
    </row>
    <row r="1202" spans="1:44" x14ac:dyDescent="0.35">
      <c r="A1202">
        <v>7</v>
      </c>
      <c r="B1202" s="26">
        <f t="shared" si="234"/>
        <v>46273.739583333343</v>
      </c>
      <c r="C1202" t="s">
        <v>43</v>
      </c>
      <c r="D1202">
        <v>3</v>
      </c>
      <c r="E1202" s="26">
        <f t="shared" si="235"/>
        <v>46273.802083333343</v>
      </c>
      <c r="F1202" s="26">
        <f t="shared" si="236"/>
        <v>46273.781250000007</v>
      </c>
      <c r="G1202">
        <f t="shared" si="237"/>
        <v>0</v>
      </c>
      <c r="H1202">
        <f t="shared" si="238"/>
        <v>0</v>
      </c>
      <c r="I1202" s="27">
        <f t="shared" si="239"/>
        <v>1</v>
      </c>
      <c r="J1202" s="28">
        <f t="shared" si="240"/>
        <v>116.97612732095492</v>
      </c>
      <c r="K1202" s="29" t="str">
        <f t="shared" si="241"/>
        <v/>
      </c>
      <c r="L1202" s="26" t="str">
        <f t="shared" si="242"/>
        <v/>
      </c>
      <c r="M1202" t="str">
        <f t="shared" si="243"/>
        <v/>
      </c>
      <c r="N1202" s="28">
        <f t="shared" si="244"/>
        <v>116.97612732095492</v>
      </c>
      <c r="O1202" t="str">
        <f t="shared" si="245"/>
        <v/>
      </c>
      <c r="P1202" t="str">
        <f t="shared" si="246"/>
        <v/>
      </c>
      <c r="Q1202" s="10"/>
      <c r="R1202" s="10"/>
      <c r="S1202" s="16">
        <v>1</v>
      </c>
      <c r="T1202" s="13">
        <v>116.9761273209549</v>
      </c>
      <c r="U1202" s="14"/>
      <c r="V1202" s="11"/>
      <c r="W1202" s="10"/>
      <c r="X1202" s="29"/>
      <c r="AA1202" t="s">
        <v>331</v>
      </c>
      <c r="AB1202">
        <v>1</v>
      </c>
      <c r="AC1202">
        <v>116.9761273209549</v>
      </c>
      <c r="AD1202">
        <v>116.9761273209549</v>
      </c>
      <c r="AL1202">
        <v>116.9761273209549</v>
      </c>
      <c r="AM1202">
        <v>116.9761273209549</v>
      </c>
      <c r="AR1202" t="s">
        <v>338</v>
      </c>
    </row>
    <row r="1203" spans="1:44" x14ac:dyDescent="0.35">
      <c r="A1203">
        <v>7</v>
      </c>
      <c r="B1203" s="26">
        <f t="shared" si="234"/>
        <v>46273.739583333343</v>
      </c>
      <c r="C1203" t="s">
        <v>43</v>
      </c>
      <c r="D1203">
        <v>4</v>
      </c>
      <c r="E1203" s="26">
        <f t="shared" si="235"/>
        <v>46273.802083333343</v>
      </c>
      <c r="F1203" s="26">
        <f t="shared" si="236"/>
        <v>46273.781250000007</v>
      </c>
      <c r="G1203">
        <f t="shared" si="237"/>
        <v>0</v>
      </c>
      <c r="H1203">
        <f t="shared" si="238"/>
        <v>0</v>
      </c>
      <c r="I1203" s="27">
        <f t="shared" si="239"/>
        <v>1</v>
      </c>
      <c r="J1203" s="28">
        <f t="shared" si="240"/>
        <v>53.731343283582085</v>
      </c>
      <c r="K1203" s="29" t="str">
        <f t="shared" si="241"/>
        <v/>
      </c>
      <c r="L1203" s="26" t="str">
        <f t="shared" si="242"/>
        <v/>
      </c>
      <c r="M1203" t="str">
        <f t="shared" si="243"/>
        <v/>
      </c>
      <c r="N1203" s="28">
        <f t="shared" si="244"/>
        <v>53.731343283582085</v>
      </c>
      <c r="O1203" t="str">
        <f t="shared" si="245"/>
        <v/>
      </c>
      <c r="P1203" t="str">
        <f t="shared" si="246"/>
        <v/>
      </c>
      <c r="Q1203" s="10"/>
      <c r="R1203" s="10"/>
      <c r="S1203" s="16">
        <v>1</v>
      </c>
      <c r="T1203" s="13">
        <v>53.731343283582078</v>
      </c>
      <c r="U1203" s="14"/>
      <c r="V1203" s="11"/>
      <c r="W1203" s="10"/>
      <c r="X1203" s="29"/>
      <c r="AA1203" t="s">
        <v>331</v>
      </c>
      <c r="AB1203">
        <v>1</v>
      </c>
      <c r="AC1203">
        <v>53.731343283582078</v>
      </c>
      <c r="AD1203">
        <v>53.731343283582078</v>
      </c>
      <c r="AL1203">
        <v>53.731343283582078</v>
      </c>
      <c r="AM1203">
        <v>53.731343283582078</v>
      </c>
      <c r="AR1203" t="s">
        <v>338</v>
      </c>
    </row>
    <row r="1204" spans="1:44" x14ac:dyDescent="0.35">
      <c r="A1204">
        <v>7</v>
      </c>
      <c r="B1204" s="26">
        <f t="shared" si="234"/>
        <v>46273.739583333343</v>
      </c>
      <c r="C1204" t="s">
        <v>43</v>
      </c>
      <c r="D1204">
        <v>5</v>
      </c>
      <c r="E1204" s="26">
        <f t="shared" si="235"/>
        <v>46273.802083333343</v>
      </c>
      <c r="F1204" s="26">
        <f t="shared" si="236"/>
        <v>46273.781250000007</v>
      </c>
      <c r="G1204">
        <f t="shared" si="237"/>
        <v>0</v>
      </c>
      <c r="H1204">
        <f t="shared" si="238"/>
        <v>0</v>
      </c>
      <c r="I1204" s="27">
        <f t="shared" si="239"/>
        <v>1</v>
      </c>
      <c r="J1204" s="28">
        <f t="shared" si="240"/>
        <v>48.120300751879697</v>
      </c>
      <c r="K1204" s="29" t="str">
        <f t="shared" si="241"/>
        <v/>
      </c>
      <c r="L1204" s="26" t="str">
        <f t="shared" si="242"/>
        <v/>
      </c>
      <c r="M1204" t="str">
        <f t="shared" si="243"/>
        <v/>
      </c>
      <c r="N1204" s="28">
        <f t="shared" si="244"/>
        <v>48.120300751879697</v>
      </c>
      <c r="O1204" t="str">
        <f t="shared" si="245"/>
        <v/>
      </c>
      <c r="P1204" t="str">
        <f t="shared" si="246"/>
        <v/>
      </c>
      <c r="Q1204" s="10"/>
      <c r="R1204" s="10"/>
      <c r="S1204" s="16">
        <v>1</v>
      </c>
      <c r="T1204" s="13">
        <v>48.120300751879697</v>
      </c>
      <c r="U1204" s="14"/>
      <c r="V1204" s="11"/>
      <c r="W1204" s="10"/>
      <c r="X1204" s="29"/>
      <c r="AA1204" t="s">
        <v>331</v>
      </c>
      <c r="AB1204">
        <v>1</v>
      </c>
      <c r="AC1204">
        <v>48.120300751879697</v>
      </c>
      <c r="AD1204">
        <v>82.051282051282044</v>
      </c>
      <c r="AL1204">
        <v>48.120300751879697</v>
      </c>
      <c r="AM1204">
        <v>82.051282051282044</v>
      </c>
      <c r="AR1204" t="s">
        <v>338</v>
      </c>
    </row>
    <row r="1205" spans="1:44" x14ac:dyDescent="0.35">
      <c r="A1205">
        <v>7</v>
      </c>
      <c r="B1205" s="26">
        <f t="shared" si="234"/>
        <v>46273.739583333343</v>
      </c>
      <c r="C1205" t="s">
        <v>43</v>
      </c>
      <c r="D1205">
        <v>6</v>
      </c>
      <c r="E1205" s="26">
        <f t="shared" si="235"/>
        <v>46273.802083333343</v>
      </c>
      <c r="F1205" s="26">
        <f t="shared" si="236"/>
        <v>46273.781250000007</v>
      </c>
      <c r="G1205">
        <f t="shared" si="237"/>
        <v>2</v>
      </c>
      <c r="H1205">
        <f t="shared" si="238"/>
        <v>2</v>
      </c>
      <c r="I1205" s="27">
        <f t="shared" si="239"/>
        <v>2</v>
      </c>
      <c r="J1205" s="28">
        <f t="shared" si="240"/>
        <v>25.464190981432363</v>
      </c>
      <c r="K1205" s="29">
        <f t="shared" si="241"/>
        <v>3.2725694444444443E-3</v>
      </c>
      <c r="L1205" s="26">
        <f t="shared" si="242"/>
        <v>46273.74285590279</v>
      </c>
      <c r="M1205" t="str">
        <f t="shared" si="243"/>
        <v>YES</v>
      </c>
      <c r="N1205" s="28">
        <f t="shared" si="244"/>
        <v>12.732095490716182</v>
      </c>
      <c r="O1205" t="str">
        <f t="shared" si="245"/>
        <v/>
      </c>
      <c r="P1205" t="str">
        <f t="shared" si="246"/>
        <v/>
      </c>
      <c r="Q1205" s="10" t="s">
        <v>151</v>
      </c>
      <c r="R1205" s="10"/>
      <c r="S1205" s="16">
        <v>2</v>
      </c>
      <c r="T1205" s="13">
        <v>25.46419098143236</v>
      </c>
      <c r="U1205" s="14">
        <v>3.2725694444444438E-3</v>
      </c>
      <c r="V1205" s="11">
        <v>46273.742855902783</v>
      </c>
      <c r="W1205" s="10" t="s">
        <v>151</v>
      </c>
      <c r="X1205" s="29">
        <v>0</v>
      </c>
      <c r="AA1205" t="s">
        <v>331</v>
      </c>
      <c r="AB1205">
        <v>1</v>
      </c>
      <c r="AC1205">
        <v>25.46419098143236</v>
      </c>
      <c r="AD1205">
        <v>82.997118155619603</v>
      </c>
      <c r="AE1205" s="54">
        <v>1.004050925925926E-3</v>
      </c>
      <c r="AF1205" s="54">
        <v>3.2725694444444438E-3</v>
      </c>
      <c r="AG1205" s="53">
        <v>46273.740587384258</v>
      </c>
      <c r="AH1205" s="53">
        <v>46273.742855902783</v>
      </c>
      <c r="AI1205" t="s">
        <v>151</v>
      </c>
      <c r="AL1205">
        <v>25.46419098143236</v>
      </c>
      <c r="AM1205">
        <v>82.997118155619603</v>
      </c>
      <c r="AN1205" s="54">
        <v>1.004050925925926E-3</v>
      </c>
      <c r="AO1205" s="54">
        <v>3.2725694444444438E-3</v>
      </c>
      <c r="AP1205" s="53">
        <v>46273.742855902783</v>
      </c>
      <c r="AQ1205" t="s">
        <v>151</v>
      </c>
      <c r="AR1205" t="s">
        <v>338</v>
      </c>
    </row>
    <row r="1206" spans="1:44" x14ac:dyDescent="0.35">
      <c r="A1206">
        <v>7</v>
      </c>
      <c r="B1206" s="26">
        <f t="shared" si="234"/>
        <v>46273.739583333343</v>
      </c>
      <c r="C1206" t="s">
        <v>44</v>
      </c>
      <c r="D1206">
        <v>1</v>
      </c>
      <c r="E1206" s="26">
        <f t="shared" si="235"/>
        <v>46273.8125</v>
      </c>
      <c r="F1206" s="26">
        <f t="shared" si="236"/>
        <v>46273.791666666664</v>
      </c>
      <c r="G1206">
        <f t="shared" si="237"/>
        <v>8</v>
      </c>
      <c r="H1206">
        <f t="shared" si="238"/>
        <v>9</v>
      </c>
      <c r="I1206" s="27">
        <f t="shared" si="239"/>
        <v>4</v>
      </c>
      <c r="J1206" s="28">
        <f t="shared" si="240"/>
        <v>203.44509047437919</v>
      </c>
      <c r="K1206" s="29">
        <f t="shared" si="241"/>
        <v>1.8432491987179485E-3</v>
      </c>
      <c r="L1206" s="26">
        <f t="shared" si="242"/>
        <v>46273.741426582543</v>
      </c>
      <c r="M1206" t="str">
        <f t="shared" si="243"/>
        <v>YES</v>
      </c>
      <c r="N1206" s="28">
        <f t="shared" si="244"/>
        <v>50.861272618594796</v>
      </c>
      <c r="O1206" t="str">
        <f t="shared" si="245"/>
        <v/>
      </c>
      <c r="P1206" t="str">
        <f t="shared" si="246"/>
        <v/>
      </c>
      <c r="Q1206" s="10" t="s">
        <v>151</v>
      </c>
      <c r="R1206" s="10"/>
      <c r="S1206" s="16">
        <v>4</v>
      </c>
      <c r="T1206" s="13">
        <v>203.44509047437921</v>
      </c>
      <c r="U1206" s="14">
        <v>1.843249201388889E-3</v>
      </c>
      <c r="V1206" s="11">
        <v>46273.741426582543</v>
      </c>
      <c r="W1206" s="10" t="s">
        <v>151</v>
      </c>
      <c r="X1206" s="29">
        <v>0</v>
      </c>
      <c r="Z1206" t="s">
        <v>339</v>
      </c>
      <c r="AA1206" t="s">
        <v>331</v>
      </c>
      <c r="AB1206">
        <v>5</v>
      </c>
      <c r="AC1206">
        <v>34.285714285714278</v>
      </c>
      <c r="AD1206">
        <v>520.48192771084337</v>
      </c>
      <c r="AE1206" s="54">
        <v>7.2048611111111109E-4</v>
      </c>
      <c r="AF1206" s="54">
        <v>1.0937499999999999E-2</v>
      </c>
      <c r="AG1206" s="53">
        <v>46273.740303819453</v>
      </c>
      <c r="AH1206" s="53">
        <v>46273.750520833331</v>
      </c>
      <c r="AI1206" t="s">
        <v>151</v>
      </c>
      <c r="AL1206">
        <v>34.285714285714278</v>
      </c>
      <c r="AM1206">
        <v>520.48192771084337</v>
      </c>
      <c r="AN1206" s="54">
        <v>7.2048611111111109E-4</v>
      </c>
      <c r="AO1206" s="54">
        <v>1.0937499999999999E-2</v>
      </c>
      <c r="AP1206" s="53">
        <v>46273.750520833331</v>
      </c>
      <c r="AQ1206" t="s">
        <v>151</v>
      </c>
      <c r="AR1206" t="s">
        <v>337</v>
      </c>
    </row>
    <row r="1207" spans="1:44" x14ac:dyDescent="0.35">
      <c r="A1207">
        <v>7</v>
      </c>
      <c r="B1207" s="26">
        <f t="shared" si="234"/>
        <v>46273.739583333343</v>
      </c>
      <c r="C1207" t="s">
        <v>44</v>
      </c>
      <c r="D1207">
        <v>2</v>
      </c>
      <c r="E1207" s="26">
        <f t="shared" si="235"/>
        <v>46273.8125</v>
      </c>
      <c r="F1207" s="26">
        <f t="shared" si="236"/>
        <v>46273.791666666664</v>
      </c>
      <c r="G1207">
        <f t="shared" si="237"/>
        <v>0</v>
      </c>
      <c r="H1207">
        <f t="shared" si="238"/>
        <v>0</v>
      </c>
      <c r="I1207" s="27">
        <f t="shared" si="239"/>
        <v>2</v>
      </c>
      <c r="J1207" s="28">
        <f t="shared" si="240"/>
        <v>38.393731635651321</v>
      </c>
      <c r="K1207" s="29" t="str">
        <f t="shared" si="241"/>
        <v/>
      </c>
      <c r="L1207" s="26" t="str">
        <f t="shared" si="242"/>
        <v/>
      </c>
      <c r="M1207" t="str">
        <f t="shared" si="243"/>
        <v/>
      </c>
      <c r="N1207" s="28">
        <f t="shared" si="244"/>
        <v>19.19686581782566</v>
      </c>
      <c r="O1207" t="str">
        <f t="shared" si="245"/>
        <v/>
      </c>
      <c r="P1207" t="str">
        <f t="shared" si="246"/>
        <v/>
      </c>
      <c r="Q1207" s="10"/>
      <c r="R1207" s="10"/>
      <c r="S1207" s="16">
        <v>2</v>
      </c>
      <c r="T1207" s="13">
        <v>38.393731635651321</v>
      </c>
      <c r="U1207" s="14"/>
      <c r="V1207" s="11"/>
      <c r="W1207" s="10"/>
      <c r="X1207" s="29"/>
      <c r="Z1207" t="s">
        <v>340</v>
      </c>
      <c r="AA1207" t="s">
        <v>331</v>
      </c>
      <c r="AB1207">
        <v>2</v>
      </c>
      <c r="AC1207">
        <v>22.793465873116372</v>
      </c>
      <c r="AD1207">
        <v>133.74613003095979</v>
      </c>
      <c r="AL1207">
        <v>22.793465873116372</v>
      </c>
      <c r="AM1207">
        <v>133.74613003095979</v>
      </c>
      <c r="AR1207" t="s">
        <v>332</v>
      </c>
    </row>
    <row r="1208" spans="1:44" x14ac:dyDescent="0.35">
      <c r="A1208">
        <v>7</v>
      </c>
      <c r="B1208" s="26">
        <f t="shared" si="234"/>
        <v>46273.739583333343</v>
      </c>
      <c r="C1208" t="s">
        <v>44</v>
      </c>
      <c r="D1208">
        <v>3</v>
      </c>
      <c r="E1208" s="26">
        <f t="shared" si="235"/>
        <v>46273.8125</v>
      </c>
      <c r="F1208" s="26">
        <f t="shared" si="236"/>
        <v>46273.791666666664</v>
      </c>
      <c r="G1208">
        <f t="shared" si="237"/>
        <v>0</v>
      </c>
      <c r="H1208">
        <f t="shared" si="238"/>
        <v>0</v>
      </c>
      <c r="I1208" s="27">
        <f t="shared" si="239"/>
        <v>1</v>
      </c>
      <c r="J1208" s="28">
        <f t="shared" si="240"/>
        <v>116.97612732095492</v>
      </c>
      <c r="K1208" s="29" t="str">
        <f t="shared" si="241"/>
        <v/>
      </c>
      <c r="L1208" s="26" t="str">
        <f t="shared" si="242"/>
        <v/>
      </c>
      <c r="M1208" t="str">
        <f t="shared" si="243"/>
        <v/>
      </c>
      <c r="N1208" s="28">
        <f t="shared" si="244"/>
        <v>116.97612732095492</v>
      </c>
      <c r="O1208" t="str">
        <f t="shared" si="245"/>
        <v/>
      </c>
      <c r="P1208" t="str">
        <f t="shared" si="246"/>
        <v/>
      </c>
      <c r="Q1208" s="10"/>
      <c r="R1208" s="10"/>
      <c r="S1208" s="16">
        <v>1</v>
      </c>
      <c r="T1208" s="13">
        <v>116.9761273209549</v>
      </c>
      <c r="U1208" s="14"/>
      <c r="V1208" s="11"/>
      <c r="W1208" s="10"/>
      <c r="X1208" s="29"/>
      <c r="AA1208" t="s">
        <v>331</v>
      </c>
      <c r="AB1208">
        <v>1</v>
      </c>
      <c r="AC1208">
        <v>116.9761273209549</v>
      </c>
      <c r="AD1208">
        <v>116.9761273209549</v>
      </c>
      <c r="AL1208">
        <v>116.9761273209549</v>
      </c>
      <c r="AM1208">
        <v>116.9761273209549</v>
      </c>
      <c r="AR1208" t="s">
        <v>338</v>
      </c>
    </row>
    <row r="1209" spans="1:44" x14ac:dyDescent="0.35">
      <c r="A1209">
        <v>7</v>
      </c>
      <c r="B1209" s="26">
        <f t="shared" si="234"/>
        <v>46273.739583333343</v>
      </c>
      <c r="C1209" t="s">
        <v>44</v>
      </c>
      <c r="D1209">
        <v>4</v>
      </c>
      <c r="E1209" s="26">
        <f t="shared" si="235"/>
        <v>46273.8125</v>
      </c>
      <c r="F1209" s="26">
        <f t="shared" si="236"/>
        <v>46273.791666666664</v>
      </c>
      <c r="G1209">
        <f t="shared" si="237"/>
        <v>8</v>
      </c>
      <c r="H1209">
        <f t="shared" si="238"/>
        <v>8</v>
      </c>
      <c r="I1209" s="27">
        <f t="shared" si="239"/>
        <v>1</v>
      </c>
      <c r="J1209" s="28">
        <f t="shared" si="240"/>
        <v>53.731343283582085</v>
      </c>
      <c r="K1209" s="29">
        <f t="shared" si="241"/>
        <v>6.2037037037037043E-3</v>
      </c>
      <c r="L1209" s="26">
        <f t="shared" si="242"/>
        <v>46273.745787037049</v>
      </c>
      <c r="M1209" t="str">
        <f t="shared" si="243"/>
        <v>YES</v>
      </c>
      <c r="N1209" s="28">
        <f t="shared" si="244"/>
        <v>53.731343283582085</v>
      </c>
      <c r="O1209" t="str">
        <f t="shared" si="245"/>
        <v/>
      </c>
      <c r="P1209" t="str">
        <f t="shared" si="246"/>
        <v/>
      </c>
      <c r="Q1209" s="10" t="s">
        <v>151</v>
      </c>
      <c r="R1209" s="10"/>
      <c r="S1209" s="16">
        <v>1</v>
      </c>
      <c r="T1209" s="13">
        <v>53.731343283582078</v>
      </c>
      <c r="U1209" s="14">
        <v>6.2037037037037026E-3</v>
      </c>
      <c r="V1209" s="11">
        <v>46273.745787037027</v>
      </c>
      <c r="W1209" s="10" t="s">
        <v>151</v>
      </c>
      <c r="X1209" s="29">
        <v>0</v>
      </c>
      <c r="AA1209" t="s">
        <v>331</v>
      </c>
      <c r="AB1209">
        <v>1</v>
      </c>
      <c r="AC1209">
        <v>53.731343283582078</v>
      </c>
      <c r="AD1209">
        <v>53.731343283582078</v>
      </c>
      <c r="AE1209" s="54">
        <v>6.2037037037037026E-3</v>
      </c>
      <c r="AF1209" s="54">
        <v>6.2037037037037026E-3</v>
      </c>
      <c r="AG1209" s="53">
        <v>46273.745787037027</v>
      </c>
      <c r="AH1209" s="53">
        <v>46273.745787037027</v>
      </c>
      <c r="AI1209" t="s">
        <v>151</v>
      </c>
      <c r="AL1209">
        <v>53.731343283582078</v>
      </c>
      <c r="AM1209">
        <v>53.731343283582078</v>
      </c>
      <c r="AN1209" s="54">
        <v>6.2037037037037026E-3</v>
      </c>
      <c r="AO1209" s="54">
        <v>6.2037037037037026E-3</v>
      </c>
      <c r="AP1209" s="53">
        <v>46273.745787037027</v>
      </c>
      <c r="AQ1209" t="s">
        <v>151</v>
      </c>
      <c r="AR1209" t="s">
        <v>338</v>
      </c>
    </row>
    <row r="1210" spans="1:44" x14ac:dyDescent="0.35">
      <c r="A1210">
        <v>7</v>
      </c>
      <c r="B1210" s="26">
        <f t="shared" si="234"/>
        <v>46273.739583333343</v>
      </c>
      <c r="C1210" t="s">
        <v>44</v>
      </c>
      <c r="D1210">
        <v>5</v>
      </c>
      <c r="E1210" s="26">
        <f t="shared" si="235"/>
        <v>46273.8125</v>
      </c>
      <c r="F1210" s="26">
        <f t="shared" si="236"/>
        <v>46273.791666666664</v>
      </c>
      <c r="G1210">
        <f t="shared" si="237"/>
        <v>0</v>
      </c>
      <c r="H1210">
        <f t="shared" si="238"/>
        <v>0</v>
      </c>
      <c r="I1210" s="27">
        <f t="shared" si="239"/>
        <v>1</v>
      </c>
      <c r="J1210" s="28">
        <f t="shared" si="240"/>
        <v>48.120300751879697</v>
      </c>
      <c r="K1210" s="29" t="str">
        <f t="shared" si="241"/>
        <v/>
      </c>
      <c r="L1210" s="26" t="str">
        <f t="shared" si="242"/>
        <v/>
      </c>
      <c r="M1210" t="str">
        <f t="shared" si="243"/>
        <v/>
      </c>
      <c r="N1210" s="28">
        <f t="shared" si="244"/>
        <v>48.120300751879697</v>
      </c>
      <c r="O1210" t="str">
        <f t="shared" si="245"/>
        <v/>
      </c>
      <c r="P1210" t="str">
        <f t="shared" si="246"/>
        <v/>
      </c>
      <c r="Q1210" s="10"/>
      <c r="R1210" s="10"/>
      <c r="S1210" s="16">
        <v>1</v>
      </c>
      <c r="T1210" s="13">
        <v>48.120300751879697</v>
      </c>
      <c r="U1210" s="14"/>
      <c r="V1210" s="11"/>
      <c r="W1210" s="10"/>
      <c r="X1210" s="29"/>
      <c r="AA1210" t="s">
        <v>331</v>
      </c>
      <c r="AB1210">
        <v>1</v>
      </c>
      <c r="AC1210">
        <v>48.120300751879697</v>
      </c>
      <c r="AD1210">
        <v>82.051282051282044</v>
      </c>
      <c r="AL1210">
        <v>48.120300751879697</v>
      </c>
      <c r="AM1210">
        <v>82.051282051282044</v>
      </c>
      <c r="AR1210" t="s">
        <v>338</v>
      </c>
    </row>
    <row r="1211" spans="1:44" x14ac:dyDescent="0.35">
      <c r="A1211">
        <v>7</v>
      </c>
      <c r="B1211" s="26">
        <f t="shared" si="234"/>
        <v>46273.739583333343</v>
      </c>
      <c r="C1211" t="s">
        <v>44</v>
      </c>
      <c r="D1211">
        <v>6</v>
      </c>
      <c r="E1211" s="26">
        <f t="shared" si="235"/>
        <v>46273.8125</v>
      </c>
      <c r="F1211" s="26">
        <f t="shared" si="236"/>
        <v>46273.791666666664</v>
      </c>
      <c r="G1211">
        <f t="shared" si="237"/>
        <v>0</v>
      </c>
      <c r="H1211">
        <f t="shared" si="238"/>
        <v>2</v>
      </c>
      <c r="I1211" s="27">
        <f t="shared" si="239"/>
        <v>2</v>
      </c>
      <c r="J1211" s="28">
        <f t="shared" si="240"/>
        <v>25.464190981432363</v>
      </c>
      <c r="K1211" s="29" t="str">
        <f t="shared" si="241"/>
        <v/>
      </c>
      <c r="L1211" s="26" t="str">
        <f t="shared" si="242"/>
        <v/>
      </c>
      <c r="M1211" t="str">
        <f t="shared" si="243"/>
        <v/>
      </c>
      <c r="N1211" s="28">
        <f t="shared" si="244"/>
        <v>12.732095490716182</v>
      </c>
      <c r="O1211" t="str">
        <f t="shared" si="245"/>
        <v/>
      </c>
      <c r="P1211" t="str">
        <f t="shared" si="246"/>
        <v/>
      </c>
      <c r="Q1211" s="10"/>
      <c r="R1211" s="10"/>
      <c r="S1211" s="16">
        <v>2</v>
      </c>
      <c r="T1211" s="13">
        <v>25.46419098143236</v>
      </c>
      <c r="U1211" s="14"/>
      <c r="V1211" s="11"/>
      <c r="W1211" s="10"/>
      <c r="X1211" s="29"/>
      <c r="AA1211" t="s">
        <v>331</v>
      </c>
      <c r="AB1211">
        <v>1</v>
      </c>
      <c r="AC1211">
        <v>25.46419098143236</v>
      </c>
      <c r="AD1211">
        <v>82.997118155619603</v>
      </c>
      <c r="AL1211">
        <v>25.46419098143236</v>
      </c>
      <c r="AM1211">
        <v>82.997118155619603</v>
      </c>
      <c r="AR1211" t="s">
        <v>338</v>
      </c>
    </row>
    <row r="1212" spans="1:44" x14ac:dyDescent="0.35">
      <c r="A1212">
        <v>7</v>
      </c>
      <c r="B1212" s="26">
        <f t="shared" si="234"/>
        <v>46273.739583333343</v>
      </c>
      <c r="C1212" t="s">
        <v>45</v>
      </c>
      <c r="D1212">
        <v>1</v>
      </c>
      <c r="E1212" s="26">
        <f t="shared" si="235"/>
        <v>46273.802083333343</v>
      </c>
      <c r="F1212" s="26">
        <f t="shared" si="236"/>
        <v>46273.781250000007</v>
      </c>
      <c r="G1212">
        <f t="shared" si="237"/>
        <v>1</v>
      </c>
      <c r="H1212">
        <f t="shared" si="238"/>
        <v>1</v>
      </c>
      <c r="I1212" s="27">
        <f t="shared" si="239"/>
        <v>4</v>
      </c>
      <c r="J1212" s="28">
        <f t="shared" si="240"/>
        <v>203.44509047437919</v>
      </c>
      <c r="K1212" s="29">
        <f t="shared" si="241"/>
        <v>2.0480546652421649E-4</v>
      </c>
      <c r="L1212" s="26">
        <f t="shared" si="242"/>
        <v>46273.73978813881</v>
      </c>
      <c r="M1212" t="str">
        <f t="shared" si="243"/>
        <v>YES</v>
      </c>
      <c r="N1212" s="28">
        <f t="shared" si="244"/>
        <v>50.861272618594796</v>
      </c>
      <c r="O1212" t="str">
        <f t="shared" si="245"/>
        <v/>
      </c>
      <c r="P1212" t="str">
        <f t="shared" si="246"/>
        <v/>
      </c>
      <c r="Q1212" s="10" t="s">
        <v>151</v>
      </c>
      <c r="R1212" s="10"/>
      <c r="S1212" s="16">
        <v>4</v>
      </c>
      <c r="T1212" s="13">
        <v>203.44509047437921</v>
      </c>
      <c r="U1212" s="14">
        <v>2.0480546296296301E-4</v>
      </c>
      <c r="V1212" s="11">
        <v>46273.73978813881</v>
      </c>
      <c r="W1212" s="10" t="s">
        <v>151</v>
      </c>
      <c r="X1212" s="29">
        <v>0</v>
      </c>
      <c r="Z1212" t="s">
        <v>339</v>
      </c>
      <c r="AA1212" t="s">
        <v>331</v>
      </c>
      <c r="AB1212">
        <v>5</v>
      </c>
      <c r="AC1212">
        <v>34.285714285714278</v>
      </c>
      <c r="AD1212">
        <v>520.48192771084337</v>
      </c>
      <c r="AE1212" s="54">
        <v>8.0054016203703706E-5</v>
      </c>
      <c r="AF1212" s="54">
        <v>1.215277777777778E-3</v>
      </c>
      <c r="AG1212" s="53">
        <v>46273.73966338735</v>
      </c>
      <c r="AH1212" s="53">
        <v>46273.740798611107</v>
      </c>
      <c r="AI1212" t="s">
        <v>151</v>
      </c>
      <c r="AL1212">
        <v>34.285714285714278</v>
      </c>
      <c r="AM1212">
        <v>520.48192771084337</v>
      </c>
      <c r="AN1212" s="54">
        <v>8.0054016203703706E-5</v>
      </c>
      <c r="AO1212" s="54">
        <v>1.215277777777778E-3</v>
      </c>
      <c r="AP1212" s="53">
        <v>46273.740798611107</v>
      </c>
      <c r="AQ1212" t="s">
        <v>151</v>
      </c>
      <c r="AR1212" t="s">
        <v>337</v>
      </c>
    </row>
    <row r="1213" spans="1:44" x14ac:dyDescent="0.35">
      <c r="A1213">
        <v>7</v>
      </c>
      <c r="B1213" s="26">
        <f t="shared" si="234"/>
        <v>46273.739583333343</v>
      </c>
      <c r="C1213" t="s">
        <v>45</v>
      </c>
      <c r="D1213">
        <v>2</v>
      </c>
      <c r="E1213" s="26">
        <f t="shared" si="235"/>
        <v>46273.802083333343</v>
      </c>
      <c r="F1213" s="26">
        <f t="shared" si="236"/>
        <v>46273.781250000007</v>
      </c>
      <c r="G1213">
        <f t="shared" si="237"/>
        <v>0</v>
      </c>
      <c r="H1213">
        <f t="shared" si="238"/>
        <v>0</v>
      </c>
      <c r="I1213" s="27">
        <f t="shared" si="239"/>
        <v>2</v>
      </c>
      <c r="J1213" s="28">
        <f t="shared" si="240"/>
        <v>38.393731635651321</v>
      </c>
      <c r="K1213" s="29" t="str">
        <f t="shared" si="241"/>
        <v/>
      </c>
      <c r="L1213" s="26" t="str">
        <f t="shared" si="242"/>
        <v/>
      </c>
      <c r="M1213" t="str">
        <f t="shared" si="243"/>
        <v/>
      </c>
      <c r="N1213" s="28">
        <f t="shared" si="244"/>
        <v>19.19686581782566</v>
      </c>
      <c r="O1213" t="str">
        <f t="shared" si="245"/>
        <v/>
      </c>
      <c r="P1213" t="str">
        <f t="shared" si="246"/>
        <v/>
      </c>
      <c r="Q1213" s="10"/>
      <c r="R1213" s="10"/>
      <c r="S1213" s="16">
        <v>2</v>
      </c>
      <c r="T1213" s="13">
        <v>38.393731635651321</v>
      </c>
      <c r="U1213" s="14"/>
      <c r="V1213" s="11"/>
      <c r="W1213" s="10"/>
      <c r="X1213" s="29"/>
      <c r="Z1213" t="s">
        <v>340</v>
      </c>
      <c r="AA1213" t="s">
        <v>331</v>
      </c>
      <c r="AB1213">
        <v>2</v>
      </c>
      <c r="AC1213">
        <v>22.793465873116372</v>
      </c>
      <c r="AD1213">
        <v>133.74613003095979</v>
      </c>
      <c r="AL1213">
        <v>22.793465873116372</v>
      </c>
      <c r="AM1213">
        <v>133.74613003095979</v>
      </c>
      <c r="AR1213" t="s">
        <v>332</v>
      </c>
    </row>
    <row r="1214" spans="1:44" x14ac:dyDescent="0.35">
      <c r="A1214">
        <v>7</v>
      </c>
      <c r="B1214" s="26">
        <f t="shared" si="234"/>
        <v>46273.739583333343</v>
      </c>
      <c r="C1214" t="s">
        <v>45</v>
      </c>
      <c r="D1214">
        <v>3</v>
      </c>
      <c r="E1214" s="26">
        <f t="shared" si="235"/>
        <v>46273.802083333343</v>
      </c>
      <c r="F1214" s="26">
        <f t="shared" si="236"/>
        <v>46273.781250000007</v>
      </c>
      <c r="G1214">
        <f t="shared" si="237"/>
        <v>0</v>
      </c>
      <c r="H1214">
        <f t="shared" si="238"/>
        <v>0</v>
      </c>
      <c r="I1214" s="27">
        <f t="shared" si="239"/>
        <v>1</v>
      </c>
      <c r="J1214" s="28">
        <f t="shared" si="240"/>
        <v>116.97612732095492</v>
      </c>
      <c r="K1214" s="29" t="str">
        <f t="shared" si="241"/>
        <v/>
      </c>
      <c r="L1214" s="26" t="str">
        <f t="shared" si="242"/>
        <v/>
      </c>
      <c r="M1214" t="str">
        <f t="shared" si="243"/>
        <v/>
      </c>
      <c r="N1214" s="28">
        <f t="shared" si="244"/>
        <v>116.97612732095492</v>
      </c>
      <c r="O1214" t="str">
        <f t="shared" si="245"/>
        <v/>
      </c>
      <c r="P1214" t="str">
        <f t="shared" si="246"/>
        <v/>
      </c>
      <c r="Q1214" s="10"/>
      <c r="R1214" s="10"/>
      <c r="S1214" s="16">
        <v>1</v>
      </c>
      <c r="T1214" s="13">
        <v>116.9761273209549</v>
      </c>
      <c r="U1214" s="14"/>
      <c r="V1214" s="11"/>
      <c r="W1214" s="10"/>
      <c r="X1214" s="29"/>
      <c r="AA1214" t="s">
        <v>331</v>
      </c>
      <c r="AB1214">
        <v>1</v>
      </c>
      <c r="AC1214">
        <v>116.9761273209549</v>
      </c>
      <c r="AD1214">
        <v>116.9761273209549</v>
      </c>
      <c r="AL1214">
        <v>116.9761273209549</v>
      </c>
      <c r="AM1214">
        <v>116.9761273209549</v>
      </c>
      <c r="AR1214" t="s">
        <v>338</v>
      </c>
    </row>
    <row r="1215" spans="1:44" x14ac:dyDescent="0.35">
      <c r="A1215">
        <v>7</v>
      </c>
      <c r="B1215" s="26">
        <f t="shared" si="234"/>
        <v>46273.739583333343</v>
      </c>
      <c r="C1215" t="s">
        <v>45</v>
      </c>
      <c r="D1215">
        <v>4</v>
      </c>
      <c r="E1215" s="26">
        <f t="shared" si="235"/>
        <v>46273.802083333343</v>
      </c>
      <c r="F1215" s="26">
        <f t="shared" si="236"/>
        <v>46273.781250000007</v>
      </c>
      <c r="G1215">
        <f t="shared" si="237"/>
        <v>0</v>
      </c>
      <c r="H1215">
        <f t="shared" si="238"/>
        <v>0</v>
      </c>
      <c r="I1215" s="27">
        <f t="shared" si="239"/>
        <v>1</v>
      </c>
      <c r="J1215" s="28">
        <f t="shared" si="240"/>
        <v>53.731343283582085</v>
      </c>
      <c r="K1215" s="29" t="str">
        <f t="shared" si="241"/>
        <v/>
      </c>
      <c r="L1215" s="26" t="str">
        <f t="shared" si="242"/>
        <v/>
      </c>
      <c r="M1215" t="str">
        <f t="shared" si="243"/>
        <v/>
      </c>
      <c r="N1215" s="28">
        <f t="shared" si="244"/>
        <v>53.731343283582085</v>
      </c>
      <c r="O1215" t="str">
        <f t="shared" si="245"/>
        <v/>
      </c>
      <c r="P1215" t="str">
        <f t="shared" si="246"/>
        <v/>
      </c>
      <c r="Q1215" s="10"/>
      <c r="R1215" s="10"/>
      <c r="S1215" s="16">
        <v>1</v>
      </c>
      <c r="T1215" s="13">
        <v>53.731343283582078</v>
      </c>
      <c r="U1215" s="14"/>
      <c r="V1215" s="11"/>
      <c r="W1215" s="10"/>
      <c r="X1215" s="29"/>
      <c r="AA1215" t="s">
        <v>331</v>
      </c>
      <c r="AB1215">
        <v>1</v>
      </c>
      <c r="AC1215">
        <v>53.731343283582078</v>
      </c>
      <c r="AD1215">
        <v>53.731343283582078</v>
      </c>
      <c r="AL1215">
        <v>53.731343283582078</v>
      </c>
      <c r="AM1215">
        <v>53.731343283582078</v>
      </c>
      <c r="AR1215" t="s">
        <v>338</v>
      </c>
    </row>
    <row r="1216" spans="1:44" x14ac:dyDescent="0.35">
      <c r="A1216">
        <v>7</v>
      </c>
      <c r="B1216" s="26">
        <f t="shared" si="234"/>
        <v>46273.739583333343</v>
      </c>
      <c r="C1216" t="s">
        <v>45</v>
      </c>
      <c r="D1216">
        <v>5</v>
      </c>
      <c r="E1216" s="26">
        <f t="shared" si="235"/>
        <v>46273.802083333343</v>
      </c>
      <c r="F1216" s="26">
        <f t="shared" si="236"/>
        <v>46273.781250000007</v>
      </c>
      <c r="G1216">
        <f t="shared" si="237"/>
        <v>0</v>
      </c>
      <c r="H1216">
        <f t="shared" si="238"/>
        <v>0</v>
      </c>
      <c r="I1216" s="27">
        <f t="shared" si="239"/>
        <v>1</v>
      </c>
      <c r="J1216" s="28">
        <f t="shared" si="240"/>
        <v>48.120300751879697</v>
      </c>
      <c r="K1216" s="29" t="str">
        <f t="shared" si="241"/>
        <v/>
      </c>
      <c r="L1216" s="26" t="str">
        <f t="shared" si="242"/>
        <v/>
      </c>
      <c r="M1216" t="str">
        <f t="shared" si="243"/>
        <v/>
      </c>
      <c r="N1216" s="28">
        <f t="shared" si="244"/>
        <v>48.120300751879697</v>
      </c>
      <c r="O1216" t="str">
        <f t="shared" si="245"/>
        <v/>
      </c>
      <c r="P1216" t="str">
        <f t="shared" si="246"/>
        <v/>
      </c>
      <c r="Q1216" s="10"/>
      <c r="R1216" s="10"/>
      <c r="S1216" s="16">
        <v>1</v>
      </c>
      <c r="T1216" s="13">
        <v>48.120300751879697</v>
      </c>
      <c r="U1216" s="14"/>
      <c r="V1216" s="11"/>
      <c r="W1216" s="10"/>
      <c r="X1216" s="29"/>
      <c r="AA1216" t="s">
        <v>331</v>
      </c>
      <c r="AB1216">
        <v>1</v>
      </c>
      <c r="AC1216">
        <v>48.120300751879697</v>
      </c>
      <c r="AD1216">
        <v>82.051282051282044</v>
      </c>
      <c r="AL1216">
        <v>48.120300751879697</v>
      </c>
      <c r="AM1216">
        <v>82.051282051282044</v>
      </c>
      <c r="AR1216" t="s">
        <v>338</v>
      </c>
    </row>
    <row r="1217" spans="1:44" x14ac:dyDescent="0.35">
      <c r="A1217">
        <v>7</v>
      </c>
      <c r="B1217" s="26">
        <f t="shared" si="234"/>
        <v>46273.739583333343</v>
      </c>
      <c r="C1217" t="s">
        <v>45</v>
      </c>
      <c r="D1217">
        <v>6</v>
      </c>
      <c r="E1217" s="26">
        <f t="shared" si="235"/>
        <v>46273.802083333343</v>
      </c>
      <c r="F1217" s="26">
        <f t="shared" si="236"/>
        <v>46273.781250000007</v>
      </c>
      <c r="G1217">
        <f t="shared" si="237"/>
        <v>0</v>
      </c>
      <c r="H1217">
        <f t="shared" si="238"/>
        <v>2</v>
      </c>
      <c r="I1217" s="27">
        <f t="shared" si="239"/>
        <v>2</v>
      </c>
      <c r="J1217" s="28">
        <f t="shared" si="240"/>
        <v>25.464190981432363</v>
      </c>
      <c r="K1217" s="29" t="str">
        <f t="shared" si="241"/>
        <v/>
      </c>
      <c r="L1217" s="26" t="str">
        <f t="shared" si="242"/>
        <v/>
      </c>
      <c r="M1217" t="str">
        <f t="shared" si="243"/>
        <v/>
      </c>
      <c r="N1217" s="28">
        <f t="shared" si="244"/>
        <v>12.732095490716182</v>
      </c>
      <c r="O1217" t="str">
        <f t="shared" si="245"/>
        <v/>
      </c>
      <c r="P1217" t="str">
        <f t="shared" si="246"/>
        <v/>
      </c>
      <c r="Q1217" s="10"/>
      <c r="R1217" s="10"/>
      <c r="S1217" s="16">
        <v>2</v>
      </c>
      <c r="T1217" s="13">
        <v>25.46419098143236</v>
      </c>
      <c r="U1217" s="14"/>
      <c r="V1217" s="11"/>
      <c r="W1217" s="10"/>
      <c r="X1217" s="29"/>
      <c r="AA1217" t="s">
        <v>331</v>
      </c>
      <c r="AB1217">
        <v>1</v>
      </c>
      <c r="AC1217">
        <v>25.46419098143236</v>
      </c>
      <c r="AD1217">
        <v>82.997118155619603</v>
      </c>
      <c r="AL1217">
        <v>25.46419098143236</v>
      </c>
      <c r="AM1217">
        <v>82.997118155619603</v>
      </c>
      <c r="AR1217" t="s">
        <v>338</v>
      </c>
    </row>
    <row r="1218" spans="1:44" x14ac:dyDescent="0.35">
      <c r="A1218">
        <v>7</v>
      </c>
      <c r="B1218" s="26">
        <f t="shared" si="234"/>
        <v>46273.739583333343</v>
      </c>
      <c r="C1218" t="s">
        <v>46</v>
      </c>
      <c r="D1218">
        <v>1</v>
      </c>
      <c r="E1218" s="26">
        <f t="shared" si="235"/>
        <v>46273.822916666657</v>
      </c>
      <c r="F1218" s="26">
        <f t="shared" si="236"/>
        <v>46273.802083333321</v>
      </c>
      <c r="G1218">
        <f t="shared" si="237"/>
        <v>0</v>
      </c>
      <c r="H1218">
        <f t="shared" si="238"/>
        <v>13</v>
      </c>
      <c r="I1218" s="27">
        <f t="shared" si="239"/>
        <v>4</v>
      </c>
      <c r="J1218" s="28">
        <f t="shared" si="240"/>
        <v>203.44509047437919</v>
      </c>
      <c r="K1218" s="29" t="str">
        <f t="shared" si="241"/>
        <v/>
      </c>
      <c r="L1218" s="26" t="str">
        <f t="shared" si="242"/>
        <v/>
      </c>
      <c r="M1218" t="str">
        <f t="shared" si="243"/>
        <v/>
      </c>
      <c r="N1218" s="28">
        <f t="shared" si="244"/>
        <v>50.861272618594796</v>
      </c>
      <c r="O1218" t="str">
        <f t="shared" si="245"/>
        <v/>
      </c>
      <c r="P1218" t="str">
        <f t="shared" si="246"/>
        <v/>
      </c>
      <c r="Q1218" s="10"/>
      <c r="R1218" s="10"/>
      <c r="S1218" s="16">
        <v>4</v>
      </c>
      <c r="T1218" s="13">
        <v>203.44509047437921</v>
      </c>
      <c r="U1218" s="14"/>
      <c r="V1218" s="11"/>
      <c r="W1218" s="10"/>
      <c r="X1218" s="29"/>
      <c r="Z1218" t="s">
        <v>339</v>
      </c>
      <c r="AA1218" t="s">
        <v>331</v>
      </c>
      <c r="AB1218">
        <v>5</v>
      </c>
      <c r="AC1218">
        <v>34.285714285714278</v>
      </c>
      <c r="AD1218">
        <v>520.48192771084337</v>
      </c>
      <c r="AL1218">
        <v>34.285714285714278</v>
      </c>
      <c r="AM1218">
        <v>520.48192771084337</v>
      </c>
      <c r="AR1218" t="s">
        <v>337</v>
      </c>
    </row>
    <row r="1219" spans="1:44" x14ac:dyDescent="0.35">
      <c r="A1219">
        <v>7</v>
      </c>
      <c r="B1219" s="26">
        <f t="shared" si="234"/>
        <v>46273.739583333343</v>
      </c>
      <c r="C1219" t="s">
        <v>46</v>
      </c>
      <c r="D1219">
        <v>2</v>
      </c>
      <c r="E1219" s="26">
        <f t="shared" si="235"/>
        <v>46273.822916666657</v>
      </c>
      <c r="F1219" s="26">
        <f t="shared" si="236"/>
        <v>46273.802083333321</v>
      </c>
      <c r="G1219">
        <f t="shared" si="237"/>
        <v>0</v>
      </c>
      <c r="H1219">
        <f t="shared" si="238"/>
        <v>0</v>
      </c>
      <c r="I1219" s="27">
        <f t="shared" si="239"/>
        <v>2</v>
      </c>
      <c r="J1219" s="28">
        <f t="shared" si="240"/>
        <v>38.393731635651321</v>
      </c>
      <c r="K1219" s="29" t="str">
        <f t="shared" si="241"/>
        <v/>
      </c>
      <c r="L1219" s="26" t="str">
        <f t="shared" si="242"/>
        <v/>
      </c>
      <c r="M1219" t="str">
        <f t="shared" si="243"/>
        <v/>
      </c>
      <c r="N1219" s="28">
        <f t="shared" si="244"/>
        <v>19.19686581782566</v>
      </c>
      <c r="O1219" t="str">
        <f t="shared" si="245"/>
        <v/>
      </c>
      <c r="P1219" t="str">
        <f t="shared" si="246"/>
        <v/>
      </c>
      <c r="Q1219" s="10"/>
      <c r="R1219" s="10"/>
      <c r="S1219" s="16">
        <v>2</v>
      </c>
      <c r="T1219" s="13">
        <v>38.393731635651321</v>
      </c>
      <c r="U1219" s="14"/>
      <c r="V1219" s="11"/>
      <c r="W1219" s="10"/>
      <c r="X1219" s="29"/>
      <c r="Z1219" t="s">
        <v>340</v>
      </c>
      <c r="AA1219" t="s">
        <v>331</v>
      </c>
      <c r="AB1219">
        <v>2</v>
      </c>
      <c r="AC1219">
        <v>22.793465873116372</v>
      </c>
      <c r="AD1219">
        <v>133.74613003095979</v>
      </c>
      <c r="AL1219">
        <v>22.793465873116372</v>
      </c>
      <c r="AM1219">
        <v>133.74613003095979</v>
      </c>
      <c r="AR1219" t="s">
        <v>332</v>
      </c>
    </row>
    <row r="1220" spans="1:44" x14ac:dyDescent="0.35">
      <c r="A1220">
        <v>7</v>
      </c>
      <c r="B1220" s="26">
        <f t="shared" si="234"/>
        <v>46273.739583333343</v>
      </c>
      <c r="C1220" t="s">
        <v>46</v>
      </c>
      <c r="D1220">
        <v>3</v>
      </c>
      <c r="E1220" s="26">
        <f t="shared" si="235"/>
        <v>46273.822916666657</v>
      </c>
      <c r="F1220" s="26">
        <f t="shared" si="236"/>
        <v>46273.802083333321</v>
      </c>
      <c r="G1220">
        <f t="shared" si="237"/>
        <v>0</v>
      </c>
      <c r="H1220">
        <f t="shared" si="238"/>
        <v>0</v>
      </c>
      <c r="I1220" s="27">
        <f t="shared" si="239"/>
        <v>1</v>
      </c>
      <c r="J1220" s="28">
        <f t="shared" si="240"/>
        <v>116.97612732095492</v>
      </c>
      <c r="K1220" s="29" t="str">
        <f t="shared" si="241"/>
        <v/>
      </c>
      <c r="L1220" s="26" t="str">
        <f t="shared" si="242"/>
        <v/>
      </c>
      <c r="M1220" t="str">
        <f t="shared" si="243"/>
        <v/>
      </c>
      <c r="N1220" s="28">
        <f t="shared" si="244"/>
        <v>116.97612732095492</v>
      </c>
      <c r="O1220" t="str">
        <f t="shared" si="245"/>
        <v/>
      </c>
      <c r="P1220" t="str">
        <f t="shared" si="246"/>
        <v/>
      </c>
      <c r="Q1220" s="10"/>
      <c r="R1220" s="10"/>
      <c r="S1220" s="16">
        <v>1</v>
      </c>
      <c r="T1220" s="13">
        <v>116.9761273209549</v>
      </c>
      <c r="U1220" s="14"/>
      <c r="V1220" s="11"/>
      <c r="W1220" s="10"/>
      <c r="X1220" s="29"/>
      <c r="AA1220" t="s">
        <v>331</v>
      </c>
      <c r="AB1220">
        <v>1</v>
      </c>
      <c r="AC1220">
        <v>116.9761273209549</v>
      </c>
      <c r="AD1220">
        <v>116.9761273209549</v>
      </c>
      <c r="AL1220">
        <v>116.9761273209549</v>
      </c>
      <c r="AM1220">
        <v>116.9761273209549</v>
      </c>
      <c r="AR1220" t="s">
        <v>338</v>
      </c>
    </row>
    <row r="1221" spans="1:44" x14ac:dyDescent="0.35">
      <c r="A1221">
        <v>7</v>
      </c>
      <c r="B1221" s="26">
        <f t="shared" si="234"/>
        <v>46273.739583333343</v>
      </c>
      <c r="C1221" t="s">
        <v>46</v>
      </c>
      <c r="D1221">
        <v>4</v>
      </c>
      <c r="E1221" s="26">
        <f t="shared" si="235"/>
        <v>46273.822916666657</v>
      </c>
      <c r="F1221" s="26">
        <f t="shared" si="236"/>
        <v>46273.802083333321</v>
      </c>
      <c r="G1221">
        <f t="shared" si="237"/>
        <v>0</v>
      </c>
      <c r="H1221">
        <f t="shared" si="238"/>
        <v>8</v>
      </c>
      <c r="I1221" s="27">
        <f t="shared" si="239"/>
        <v>1</v>
      </c>
      <c r="J1221" s="28">
        <f t="shared" si="240"/>
        <v>53.731343283582085</v>
      </c>
      <c r="K1221" s="29" t="str">
        <f t="shared" si="241"/>
        <v/>
      </c>
      <c r="L1221" s="26" t="str">
        <f t="shared" si="242"/>
        <v/>
      </c>
      <c r="M1221" t="str">
        <f t="shared" si="243"/>
        <v/>
      </c>
      <c r="N1221" s="28">
        <f t="shared" si="244"/>
        <v>53.731343283582085</v>
      </c>
      <c r="O1221" t="str">
        <f t="shared" si="245"/>
        <v/>
      </c>
      <c r="P1221" t="str">
        <f t="shared" si="246"/>
        <v/>
      </c>
      <c r="Q1221" s="10"/>
      <c r="R1221" s="10"/>
      <c r="S1221" s="16">
        <v>1</v>
      </c>
      <c r="T1221" s="13">
        <v>53.731343283582078</v>
      </c>
      <c r="U1221" s="14"/>
      <c r="V1221" s="11"/>
      <c r="W1221" s="10"/>
      <c r="X1221" s="29"/>
      <c r="AA1221" t="s">
        <v>331</v>
      </c>
      <c r="AB1221">
        <v>1</v>
      </c>
      <c r="AC1221">
        <v>53.731343283582078</v>
      </c>
      <c r="AD1221">
        <v>53.731343283582078</v>
      </c>
      <c r="AL1221">
        <v>53.731343283582078</v>
      </c>
      <c r="AM1221">
        <v>53.731343283582078</v>
      </c>
      <c r="AR1221" t="s">
        <v>338</v>
      </c>
    </row>
    <row r="1222" spans="1:44" x14ac:dyDescent="0.35">
      <c r="A1222">
        <v>7</v>
      </c>
      <c r="B1222" s="26">
        <f t="shared" ref="B1222:B1285" si="247">INDEX(SNAP_TIMES,MATCH(A1222,SNAP_NOS,0))</f>
        <v>46273.739583333343</v>
      </c>
      <c r="C1222" t="s">
        <v>46</v>
      </c>
      <c r="D1222">
        <v>5</v>
      </c>
      <c r="E1222" s="26">
        <f t="shared" ref="E1222:E1285" si="248">IF(AND(INDEX(SH_CHG,MATCH(C1222,SH_ID,0))&lt;&gt;"",B1222&gt;=INDEX(SH_CHG,MATCH(C1222,SH_ID,0))),INDEX(SH_DEP,MATCH(C1222,SH_ID,0)),INDEX(SH_ORIG,MATCH(C1222,SH_ID,0)))</f>
        <v>46273.822916666657</v>
      </c>
      <c r="F1222" s="26">
        <f t="shared" ref="F1222:F1285" si="249">E1222-LOADING_MINUTES/1440</f>
        <v>46273.802083333321</v>
      </c>
      <c r="G1222">
        <f t="shared" ref="G1222:G1285" si="250">COUNTIFS(OL_SNAP,A1222,OL_EFF,C1222,OL_WT,D1222,OL_OPEN,"&gt;0")</f>
        <v>0</v>
      </c>
      <c r="H1222">
        <f t="shared" ref="H1222:H1285" si="251">SUMIFS($G$6:$G$3569,$A$6:$A$3569,A1222,$D$6:$D$3569,D1222,$F$6:$F$3569,"&lt;="&amp;F1222)</f>
        <v>1</v>
      </c>
      <c r="I1222" s="27">
        <f t="shared" ref="I1222:I1285" si="252">INDEX(C_RES,MATCH(1,INDEX((C_SN=A1222)*(C_WT=D1222),0),0))</f>
        <v>1</v>
      </c>
      <c r="J1222" s="28">
        <f t="shared" ref="J1222:J1285" si="253">INDEX(C_RL,MATCH(1,INDEX((C_SN=A1222)*(C_WT=D1222),0),0))</f>
        <v>48.120300751879697</v>
      </c>
      <c r="K1222" s="29" t="str">
        <f t="shared" ref="K1222:K1285" si="254">IF(G1222=0,"",IF(ISNUMBER(J1222),IF(J1222&gt;0,H1222/J1222/24,"NULL"),"NULL"))</f>
        <v/>
      </c>
      <c r="L1222" s="26" t="str">
        <f t="shared" ref="L1222:L1285" si="255">IF(ISNUMBER(K1222),B1222+K1222,"")</f>
        <v/>
      </c>
      <c r="M1222" t="str">
        <f t="shared" ref="M1222:M1285" si="256">IF(G1222=0,"",IF(B1222&gt;=F1222,"NO - CUTOFF PASSED",IF(ISNUMBER(K1222),IF(L1222&lt;=F1222,"YES","NO"),"UNKNOWN - NO RATE")))</f>
        <v/>
      </c>
      <c r="N1222" s="28">
        <f t="shared" ref="N1222:N1285" si="257">IFERROR(IF(AND(INDEX(C_HRS,MATCH(1,INDEX((C_SN=A1222)*(C_WT=D1222),0),0))&gt;0,INDEX(C_TL,MATCH(1,INDEX((C_SN=A1222)*(C_WT=D1222),0),0))&gt;0),INDEX(C_TL,MATCH(1,INDEX((C_SN=A1222)*(C_WT=D1222),0),0))/INDEX(C_HRS,MATCH(1,INDEX((C_SN=A1222)*(C_WT=D1222),0),0)),"NULL"),"NULL")</f>
        <v>48.120300751879697</v>
      </c>
      <c r="O1222" t="str">
        <f t="shared" ref="O1222:O1285" si="258">IF(M1222="NO",IF(ISNUMBER(N1222),ROUNDUP(H1222/(N1222*(F1222-B1222)*24),0),"CANNOT ESTIMATE - NO RATE"),"")</f>
        <v/>
      </c>
      <c r="P1222" t="str">
        <f t="shared" ref="P1222:P1285" si="259">IF(ISNUMBER(O1222),MAX(0,O1222-I1222),O1222)</f>
        <v/>
      </c>
      <c r="Q1222" s="10"/>
      <c r="R1222" s="10"/>
      <c r="S1222" s="16">
        <v>1</v>
      </c>
      <c r="T1222" s="13">
        <v>48.120300751879697</v>
      </c>
      <c r="U1222" s="14"/>
      <c r="V1222" s="11"/>
      <c r="W1222" s="10"/>
      <c r="X1222" s="29"/>
      <c r="AA1222" t="s">
        <v>331</v>
      </c>
      <c r="AB1222">
        <v>1</v>
      </c>
      <c r="AC1222">
        <v>48.120300751879697</v>
      </c>
      <c r="AD1222">
        <v>82.051282051282044</v>
      </c>
      <c r="AL1222">
        <v>48.120300751879697</v>
      </c>
      <c r="AM1222">
        <v>82.051282051282044</v>
      </c>
      <c r="AR1222" t="s">
        <v>338</v>
      </c>
    </row>
    <row r="1223" spans="1:44" x14ac:dyDescent="0.35">
      <c r="A1223">
        <v>7</v>
      </c>
      <c r="B1223" s="26">
        <f t="shared" si="247"/>
        <v>46273.739583333343</v>
      </c>
      <c r="C1223" t="s">
        <v>46</v>
      </c>
      <c r="D1223">
        <v>6</v>
      </c>
      <c r="E1223" s="26">
        <f t="shared" si="248"/>
        <v>46273.822916666657</v>
      </c>
      <c r="F1223" s="26">
        <f t="shared" si="249"/>
        <v>46273.802083333321</v>
      </c>
      <c r="G1223">
        <f t="shared" si="250"/>
        <v>0</v>
      </c>
      <c r="H1223">
        <f t="shared" si="251"/>
        <v>2</v>
      </c>
      <c r="I1223" s="27">
        <f t="shared" si="252"/>
        <v>2</v>
      </c>
      <c r="J1223" s="28">
        <f t="shared" si="253"/>
        <v>25.464190981432363</v>
      </c>
      <c r="K1223" s="29" t="str">
        <f t="shared" si="254"/>
        <v/>
      </c>
      <c r="L1223" s="26" t="str">
        <f t="shared" si="255"/>
        <v/>
      </c>
      <c r="M1223" t="str">
        <f t="shared" si="256"/>
        <v/>
      </c>
      <c r="N1223" s="28">
        <f t="shared" si="257"/>
        <v>12.732095490716182</v>
      </c>
      <c r="O1223" t="str">
        <f t="shared" si="258"/>
        <v/>
      </c>
      <c r="P1223" t="str">
        <f t="shared" si="259"/>
        <v/>
      </c>
      <c r="Q1223" s="10"/>
      <c r="R1223" s="10"/>
      <c r="S1223" s="16">
        <v>2</v>
      </c>
      <c r="T1223" s="13">
        <v>25.46419098143236</v>
      </c>
      <c r="U1223" s="14"/>
      <c r="V1223" s="11"/>
      <c r="W1223" s="10"/>
      <c r="X1223" s="29"/>
      <c r="AA1223" t="s">
        <v>331</v>
      </c>
      <c r="AB1223">
        <v>1</v>
      </c>
      <c r="AC1223">
        <v>25.46419098143236</v>
      </c>
      <c r="AD1223">
        <v>82.997118155619603</v>
      </c>
      <c r="AL1223">
        <v>25.46419098143236</v>
      </c>
      <c r="AM1223">
        <v>82.997118155619603</v>
      </c>
      <c r="AR1223" t="s">
        <v>338</v>
      </c>
    </row>
    <row r="1224" spans="1:44" x14ac:dyDescent="0.35">
      <c r="A1224">
        <v>7</v>
      </c>
      <c r="B1224" s="26">
        <f t="shared" si="247"/>
        <v>46273.739583333343</v>
      </c>
      <c r="C1224" t="s">
        <v>47</v>
      </c>
      <c r="D1224">
        <v>1</v>
      </c>
      <c r="E1224" s="26">
        <f t="shared" si="248"/>
        <v>46273.822916666657</v>
      </c>
      <c r="F1224" s="26">
        <f t="shared" si="249"/>
        <v>46273.802083333321</v>
      </c>
      <c r="G1224">
        <f t="shared" si="250"/>
        <v>4</v>
      </c>
      <c r="H1224">
        <f t="shared" si="251"/>
        <v>13</v>
      </c>
      <c r="I1224" s="27">
        <f t="shared" si="252"/>
        <v>4</v>
      </c>
      <c r="J1224" s="28">
        <f t="shared" si="253"/>
        <v>203.44509047437919</v>
      </c>
      <c r="K1224" s="29">
        <f t="shared" si="254"/>
        <v>2.6624710648148146E-3</v>
      </c>
      <c r="L1224" s="26">
        <f t="shared" si="255"/>
        <v>46273.742245804409</v>
      </c>
      <c r="M1224" t="str">
        <f t="shared" si="256"/>
        <v>YES</v>
      </c>
      <c r="N1224" s="28">
        <f t="shared" si="257"/>
        <v>50.861272618594796</v>
      </c>
      <c r="O1224" t="str">
        <f t="shared" si="258"/>
        <v/>
      </c>
      <c r="P1224" t="str">
        <f t="shared" si="259"/>
        <v/>
      </c>
      <c r="Q1224" s="10" t="s">
        <v>151</v>
      </c>
      <c r="R1224" s="10"/>
      <c r="S1224" s="16">
        <v>4</v>
      </c>
      <c r="T1224" s="13">
        <v>203.44509047437921</v>
      </c>
      <c r="U1224" s="14">
        <v>2.662471064814815E-3</v>
      </c>
      <c r="V1224" s="11">
        <v>46273.742245804387</v>
      </c>
      <c r="W1224" s="10" t="s">
        <v>151</v>
      </c>
      <c r="X1224" s="29">
        <v>0</v>
      </c>
      <c r="Z1224" t="s">
        <v>339</v>
      </c>
      <c r="AA1224" t="s">
        <v>331</v>
      </c>
      <c r="AB1224">
        <v>5</v>
      </c>
      <c r="AC1224">
        <v>34.285714285714278</v>
      </c>
      <c r="AD1224">
        <v>520.48192771084337</v>
      </c>
      <c r="AE1224" s="54">
        <v>1.0407021643518519E-3</v>
      </c>
      <c r="AF1224" s="54">
        <v>1.579861111111111E-2</v>
      </c>
      <c r="AG1224" s="53">
        <v>46273.740624035498</v>
      </c>
      <c r="AH1224" s="53">
        <v>46273.755381944437</v>
      </c>
      <c r="AI1224" t="s">
        <v>151</v>
      </c>
      <c r="AL1224">
        <v>34.285714285714278</v>
      </c>
      <c r="AM1224">
        <v>520.48192771084337</v>
      </c>
      <c r="AN1224" s="54">
        <v>1.0407021643518519E-3</v>
      </c>
      <c r="AO1224" s="54">
        <v>1.579861111111111E-2</v>
      </c>
      <c r="AP1224" s="53">
        <v>46273.755381944437</v>
      </c>
      <c r="AQ1224" t="s">
        <v>151</v>
      </c>
      <c r="AR1224" t="s">
        <v>337</v>
      </c>
    </row>
    <row r="1225" spans="1:44" x14ac:dyDescent="0.35">
      <c r="A1225">
        <v>7</v>
      </c>
      <c r="B1225" s="26">
        <f t="shared" si="247"/>
        <v>46273.739583333343</v>
      </c>
      <c r="C1225" t="s">
        <v>47</v>
      </c>
      <c r="D1225">
        <v>2</v>
      </c>
      <c r="E1225" s="26">
        <f t="shared" si="248"/>
        <v>46273.822916666657</v>
      </c>
      <c r="F1225" s="26">
        <f t="shared" si="249"/>
        <v>46273.802083333321</v>
      </c>
      <c r="G1225">
        <f t="shared" si="250"/>
        <v>0</v>
      </c>
      <c r="H1225">
        <f t="shared" si="251"/>
        <v>0</v>
      </c>
      <c r="I1225" s="27">
        <f t="shared" si="252"/>
        <v>2</v>
      </c>
      <c r="J1225" s="28">
        <f t="shared" si="253"/>
        <v>38.393731635651321</v>
      </c>
      <c r="K1225" s="29" t="str">
        <f t="shared" si="254"/>
        <v/>
      </c>
      <c r="L1225" s="26" t="str">
        <f t="shared" si="255"/>
        <v/>
      </c>
      <c r="M1225" t="str">
        <f t="shared" si="256"/>
        <v/>
      </c>
      <c r="N1225" s="28">
        <f t="shared" si="257"/>
        <v>19.19686581782566</v>
      </c>
      <c r="O1225" t="str">
        <f t="shared" si="258"/>
        <v/>
      </c>
      <c r="P1225" t="str">
        <f t="shared" si="259"/>
        <v/>
      </c>
      <c r="Q1225" s="10"/>
      <c r="R1225" s="10"/>
      <c r="S1225" s="16">
        <v>2</v>
      </c>
      <c r="T1225" s="13">
        <v>38.393731635651321</v>
      </c>
      <c r="U1225" s="14"/>
      <c r="V1225" s="11"/>
      <c r="W1225" s="10"/>
      <c r="X1225" s="29"/>
      <c r="Z1225" t="s">
        <v>340</v>
      </c>
      <c r="AA1225" t="s">
        <v>331</v>
      </c>
      <c r="AB1225">
        <v>2</v>
      </c>
      <c r="AC1225">
        <v>22.793465873116372</v>
      </c>
      <c r="AD1225">
        <v>133.74613003095979</v>
      </c>
      <c r="AL1225">
        <v>22.793465873116372</v>
      </c>
      <c r="AM1225">
        <v>133.74613003095979</v>
      </c>
      <c r="AR1225" t="s">
        <v>332</v>
      </c>
    </row>
    <row r="1226" spans="1:44" x14ac:dyDescent="0.35">
      <c r="A1226">
        <v>7</v>
      </c>
      <c r="B1226" s="26">
        <f t="shared" si="247"/>
        <v>46273.739583333343</v>
      </c>
      <c r="C1226" t="s">
        <v>47</v>
      </c>
      <c r="D1226">
        <v>3</v>
      </c>
      <c r="E1226" s="26">
        <f t="shared" si="248"/>
        <v>46273.822916666657</v>
      </c>
      <c r="F1226" s="26">
        <f t="shared" si="249"/>
        <v>46273.802083333321</v>
      </c>
      <c r="G1226">
        <f t="shared" si="250"/>
        <v>0</v>
      </c>
      <c r="H1226">
        <f t="shared" si="251"/>
        <v>0</v>
      </c>
      <c r="I1226" s="27">
        <f t="shared" si="252"/>
        <v>1</v>
      </c>
      <c r="J1226" s="28">
        <f t="shared" si="253"/>
        <v>116.97612732095492</v>
      </c>
      <c r="K1226" s="29" t="str">
        <f t="shared" si="254"/>
        <v/>
      </c>
      <c r="L1226" s="26" t="str">
        <f t="shared" si="255"/>
        <v/>
      </c>
      <c r="M1226" t="str">
        <f t="shared" si="256"/>
        <v/>
      </c>
      <c r="N1226" s="28">
        <f t="shared" si="257"/>
        <v>116.97612732095492</v>
      </c>
      <c r="O1226" t="str">
        <f t="shared" si="258"/>
        <v/>
      </c>
      <c r="P1226" t="str">
        <f t="shared" si="259"/>
        <v/>
      </c>
      <c r="Q1226" s="10"/>
      <c r="R1226" s="10"/>
      <c r="S1226" s="16">
        <v>1</v>
      </c>
      <c r="T1226" s="13">
        <v>116.9761273209549</v>
      </c>
      <c r="U1226" s="14"/>
      <c r="V1226" s="11"/>
      <c r="W1226" s="10"/>
      <c r="X1226" s="29"/>
      <c r="AA1226" t="s">
        <v>331</v>
      </c>
      <c r="AB1226">
        <v>1</v>
      </c>
      <c r="AC1226">
        <v>116.9761273209549</v>
      </c>
      <c r="AD1226">
        <v>116.9761273209549</v>
      </c>
      <c r="AL1226">
        <v>116.9761273209549</v>
      </c>
      <c r="AM1226">
        <v>116.9761273209549</v>
      </c>
      <c r="AR1226" t="s">
        <v>338</v>
      </c>
    </row>
    <row r="1227" spans="1:44" x14ac:dyDescent="0.35">
      <c r="A1227">
        <v>7</v>
      </c>
      <c r="B1227" s="26">
        <f t="shared" si="247"/>
        <v>46273.739583333343</v>
      </c>
      <c r="C1227" t="s">
        <v>47</v>
      </c>
      <c r="D1227">
        <v>4</v>
      </c>
      <c r="E1227" s="26">
        <f t="shared" si="248"/>
        <v>46273.822916666657</v>
      </c>
      <c r="F1227" s="26">
        <f t="shared" si="249"/>
        <v>46273.802083333321</v>
      </c>
      <c r="G1227">
        <f t="shared" si="250"/>
        <v>0</v>
      </c>
      <c r="H1227">
        <f t="shared" si="251"/>
        <v>8</v>
      </c>
      <c r="I1227" s="27">
        <f t="shared" si="252"/>
        <v>1</v>
      </c>
      <c r="J1227" s="28">
        <f t="shared" si="253"/>
        <v>53.731343283582085</v>
      </c>
      <c r="K1227" s="29" t="str">
        <f t="shared" si="254"/>
        <v/>
      </c>
      <c r="L1227" s="26" t="str">
        <f t="shared" si="255"/>
        <v/>
      </c>
      <c r="M1227" t="str">
        <f t="shared" si="256"/>
        <v/>
      </c>
      <c r="N1227" s="28">
        <f t="shared" si="257"/>
        <v>53.731343283582085</v>
      </c>
      <c r="O1227" t="str">
        <f t="shared" si="258"/>
        <v/>
      </c>
      <c r="P1227" t="str">
        <f t="shared" si="259"/>
        <v/>
      </c>
      <c r="Q1227" s="10"/>
      <c r="R1227" s="10"/>
      <c r="S1227" s="16">
        <v>1</v>
      </c>
      <c r="T1227" s="13">
        <v>53.731343283582078</v>
      </c>
      <c r="U1227" s="14"/>
      <c r="V1227" s="11"/>
      <c r="W1227" s="10"/>
      <c r="X1227" s="29"/>
      <c r="AA1227" t="s">
        <v>331</v>
      </c>
      <c r="AB1227">
        <v>1</v>
      </c>
      <c r="AC1227">
        <v>53.731343283582078</v>
      </c>
      <c r="AD1227">
        <v>53.731343283582078</v>
      </c>
      <c r="AL1227">
        <v>53.731343283582078</v>
      </c>
      <c r="AM1227">
        <v>53.731343283582078</v>
      </c>
      <c r="AR1227" t="s">
        <v>338</v>
      </c>
    </row>
    <row r="1228" spans="1:44" x14ac:dyDescent="0.35">
      <c r="A1228">
        <v>7</v>
      </c>
      <c r="B1228" s="26">
        <f t="shared" si="247"/>
        <v>46273.739583333343</v>
      </c>
      <c r="C1228" t="s">
        <v>47</v>
      </c>
      <c r="D1228">
        <v>5</v>
      </c>
      <c r="E1228" s="26">
        <f t="shared" si="248"/>
        <v>46273.822916666657</v>
      </c>
      <c r="F1228" s="26">
        <f t="shared" si="249"/>
        <v>46273.802083333321</v>
      </c>
      <c r="G1228">
        <f t="shared" si="250"/>
        <v>1</v>
      </c>
      <c r="H1228">
        <f t="shared" si="251"/>
        <v>1</v>
      </c>
      <c r="I1228" s="27">
        <f t="shared" si="252"/>
        <v>1</v>
      </c>
      <c r="J1228" s="28">
        <f t="shared" si="253"/>
        <v>48.120300751879697</v>
      </c>
      <c r="K1228" s="29">
        <f t="shared" si="254"/>
        <v>8.6588541666666671E-4</v>
      </c>
      <c r="L1228" s="26">
        <f t="shared" si="255"/>
        <v>46273.740449218756</v>
      </c>
      <c r="M1228" t="str">
        <f t="shared" si="256"/>
        <v>YES</v>
      </c>
      <c r="N1228" s="28">
        <f t="shared" si="257"/>
        <v>48.120300751879697</v>
      </c>
      <c r="O1228" t="str">
        <f t="shared" si="258"/>
        <v/>
      </c>
      <c r="P1228" t="str">
        <f t="shared" si="259"/>
        <v/>
      </c>
      <c r="Q1228" s="10" t="s">
        <v>151</v>
      </c>
      <c r="R1228" s="10"/>
      <c r="S1228" s="16">
        <v>1</v>
      </c>
      <c r="T1228" s="13">
        <v>48.120300751879697</v>
      </c>
      <c r="U1228" s="14">
        <v>8.6588541666666671E-4</v>
      </c>
      <c r="V1228" s="11">
        <v>46273.740449218749</v>
      </c>
      <c r="W1228" s="10" t="s">
        <v>151</v>
      </c>
      <c r="X1228" s="29">
        <v>0</v>
      </c>
      <c r="AA1228" t="s">
        <v>331</v>
      </c>
      <c r="AB1228">
        <v>1</v>
      </c>
      <c r="AC1228">
        <v>48.120300751879697</v>
      </c>
      <c r="AD1228">
        <v>82.051282051282044</v>
      </c>
      <c r="AE1228" s="54">
        <v>5.0781250000000002E-4</v>
      </c>
      <c r="AF1228" s="54">
        <v>8.6588541666666671E-4</v>
      </c>
      <c r="AG1228" s="53">
        <v>46273.740091145832</v>
      </c>
      <c r="AH1228" s="53">
        <v>46273.740449218749</v>
      </c>
      <c r="AI1228" t="s">
        <v>151</v>
      </c>
      <c r="AL1228">
        <v>48.120300751879697</v>
      </c>
      <c r="AM1228">
        <v>82.051282051282044</v>
      </c>
      <c r="AN1228" s="54">
        <v>5.0781250000000002E-4</v>
      </c>
      <c r="AO1228" s="54">
        <v>8.6588541666666671E-4</v>
      </c>
      <c r="AP1228" s="53">
        <v>46273.740449218749</v>
      </c>
      <c r="AQ1228" t="s">
        <v>151</v>
      </c>
      <c r="AR1228" t="s">
        <v>338</v>
      </c>
    </row>
    <row r="1229" spans="1:44" x14ac:dyDescent="0.35">
      <c r="A1229">
        <v>7</v>
      </c>
      <c r="B1229" s="26">
        <f t="shared" si="247"/>
        <v>46273.739583333343</v>
      </c>
      <c r="C1229" t="s">
        <v>47</v>
      </c>
      <c r="D1229">
        <v>6</v>
      </c>
      <c r="E1229" s="26">
        <f t="shared" si="248"/>
        <v>46273.822916666657</v>
      </c>
      <c r="F1229" s="26">
        <f t="shared" si="249"/>
        <v>46273.802083333321</v>
      </c>
      <c r="G1229">
        <f t="shared" si="250"/>
        <v>0</v>
      </c>
      <c r="H1229">
        <f t="shared" si="251"/>
        <v>2</v>
      </c>
      <c r="I1229" s="27">
        <f t="shared" si="252"/>
        <v>2</v>
      </c>
      <c r="J1229" s="28">
        <f t="shared" si="253"/>
        <v>25.464190981432363</v>
      </c>
      <c r="K1229" s="29" t="str">
        <f t="shared" si="254"/>
        <v/>
      </c>
      <c r="L1229" s="26" t="str">
        <f t="shared" si="255"/>
        <v/>
      </c>
      <c r="M1229" t="str">
        <f t="shared" si="256"/>
        <v/>
      </c>
      <c r="N1229" s="28">
        <f t="shared" si="257"/>
        <v>12.732095490716182</v>
      </c>
      <c r="O1229" t="str">
        <f t="shared" si="258"/>
        <v/>
      </c>
      <c r="P1229" t="str">
        <f t="shared" si="259"/>
        <v/>
      </c>
      <c r="Q1229" s="10"/>
      <c r="R1229" s="10"/>
      <c r="S1229" s="16">
        <v>2</v>
      </c>
      <c r="T1229" s="13">
        <v>25.46419098143236</v>
      </c>
      <c r="U1229" s="14"/>
      <c r="V1229" s="11"/>
      <c r="W1229" s="10"/>
      <c r="X1229" s="29"/>
      <c r="AA1229" t="s">
        <v>331</v>
      </c>
      <c r="AB1229">
        <v>1</v>
      </c>
      <c r="AC1229">
        <v>25.46419098143236</v>
      </c>
      <c r="AD1229">
        <v>82.997118155619603</v>
      </c>
      <c r="AL1229">
        <v>25.46419098143236</v>
      </c>
      <c r="AM1229">
        <v>82.997118155619603</v>
      </c>
      <c r="AR1229" t="s">
        <v>338</v>
      </c>
    </row>
    <row r="1230" spans="1:44" x14ac:dyDescent="0.35">
      <c r="A1230">
        <v>7</v>
      </c>
      <c r="B1230" s="26">
        <f t="shared" si="247"/>
        <v>46273.739583333343</v>
      </c>
      <c r="C1230" t="s">
        <v>48</v>
      </c>
      <c r="D1230">
        <v>1</v>
      </c>
      <c r="E1230" s="26">
        <f t="shared" si="248"/>
        <v>46273.833333333343</v>
      </c>
      <c r="F1230" s="26">
        <f t="shared" si="249"/>
        <v>46273.812500000007</v>
      </c>
      <c r="G1230">
        <f t="shared" si="250"/>
        <v>1</v>
      </c>
      <c r="H1230">
        <f t="shared" si="251"/>
        <v>17</v>
      </c>
      <c r="I1230" s="27">
        <f t="shared" si="252"/>
        <v>4</v>
      </c>
      <c r="J1230" s="28">
        <f t="shared" si="253"/>
        <v>203.44509047437919</v>
      </c>
      <c r="K1230" s="29">
        <f t="shared" si="254"/>
        <v>3.4816929309116808E-3</v>
      </c>
      <c r="L1230" s="26">
        <f t="shared" si="255"/>
        <v>46273.743065026276</v>
      </c>
      <c r="M1230" t="str">
        <f t="shared" si="256"/>
        <v>YES</v>
      </c>
      <c r="N1230" s="28">
        <f t="shared" si="257"/>
        <v>50.861272618594796</v>
      </c>
      <c r="O1230" t="str">
        <f t="shared" si="258"/>
        <v/>
      </c>
      <c r="P1230" t="str">
        <f t="shared" si="259"/>
        <v/>
      </c>
      <c r="Q1230" s="10" t="s">
        <v>151</v>
      </c>
      <c r="R1230" s="10"/>
      <c r="S1230" s="16">
        <v>4</v>
      </c>
      <c r="T1230" s="13">
        <v>203.44509047437921</v>
      </c>
      <c r="U1230" s="14">
        <v>3.481692928240741E-3</v>
      </c>
      <c r="V1230" s="11">
        <v>46273.743065026283</v>
      </c>
      <c r="W1230" s="10" t="s">
        <v>151</v>
      </c>
      <c r="X1230" s="29">
        <v>0</v>
      </c>
      <c r="Z1230" t="s">
        <v>339</v>
      </c>
      <c r="AA1230" t="s">
        <v>331</v>
      </c>
      <c r="AB1230">
        <v>5</v>
      </c>
      <c r="AC1230">
        <v>34.285714285714278</v>
      </c>
      <c r="AD1230">
        <v>520.48192771084337</v>
      </c>
      <c r="AE1230" s="54">
        <v>1.360918206018518E-3</v>
      </c>
      <c r="AF1230" s="54">
        <v>2.0659722222222222E-2</v>
      </c>
      <c r="AG1230" s="53">
        <v>46273.740944251549</v>
      </c>
      <c r="AH1230" s="53">
        <v>46273.760243055563</v>
      </c>
      <c r="AI1230" t="s">
        <v>151</v>
      </c>
      <c r="AL1230">
        <v>34.285714285714278</v>
      </c>
      <c r="AM1230">
        <v>520.48192771084337</v>
      </c>
      <c r="AN1230" s="54">
        <v>1.360918206018518E-3</v>
      </c>
      <c r="AO1230" s="54">
        <v>2.0659722222222222E-2</v>
      </c>
      <c r="AP1230" s="53">
        <v>46273.760243055563</v>
      </c>
      <c r="AQ1230" t="s">
        <v>151</v>
      </c>
      <c r="AR1230" t="s">
        <v>337</v>
      </c>
    </row>
    <row r="1231" spans="1:44" x14ac:dyDescent="0.35">
      <c r="A1231">
        <v>7</v>
      </c>
      <c r="B1231" s="26">
        <f t="shared" si="247"/>
        <v>46273.739583333343</v>
      </c>
      <c r="C1231" t="s">
        <v>48</v>
      </c>
      <c r="D1231">
        <v>2</v>
      </c>
      <c r="E1231" s="26">
        <f t="shared" si="248"/>
        <v>46273.833333333343</v>
      </c>
      <c r="F1231" s="26">
        <f t="shared" si="249"/>
        <v>46273.812500000007</v>
      </c>
      <c r="G1231">
        <f t="shared" si="250"/>
        <v>0</v>
      </c>
      <c r="H1231">
        <f t="shared" si="251"/>
        <v>0</v>
      </c>
      <c r="I1231" s="27">
        <f t="shared" si="252"/>
        <v>2</v>
      </c>
      <c r="J1231" s="28">
        <f t="shared" si="253"/>
        <v>38.393731635651321</v>
      </c>
      <c r="K1231" s="29" t="str">
        <f t="shared" si="254"/>
        <v/>
      </c>
      <c r="L1231" s="26" t="str">
        <f t="shared" si="255"/>
        <v/>
      </c>
      <c r="M1231" t="str">
        <f t="shared" si="256"/>
        <v/>
      </c>
      <c r="N1231" s="28">
        <f t="shared" si="257"/>
        <v>19.19686581782566</v>
      </c>
      <c r="O1231" t="str">
        <f t="shared" si="258"/>
        <v/>
      </c>
      <c r="P1231" t="str">
        <f t="shared" si="259"/>
        <v/>
      </c>
      <c r="Q1231" s="10"/>
      <c r="R1231" s="10"/>
      <c r="S1231" s="16">
        <v>2</v>
      </c>
      <c r="T1231" s="13">
        <v>38.393731635651321</v>
      </c>
      <c r="U1231" s="14"/>
      <c r="V1231" s="11"/>
      <c r="W1231" s="10"/>
      <c r="X1231" s="29"/>
      <c r="Z1231" t="s">
        <v>340</v>
      </c>
      <c r="AA1231" t="s">
        <v>331</v>
      </c>
      <c r="AB1231">
        <v>2</v>
      </c>
      <c r="AC1231">
        <v>22.793465873116372</v>
      </c>
      <c r="AD1231">
        <v>133.74613003095979</v>
      </c>
      <c r="AL1231">
        <v>22.793465873116372</v>
      </c>
      <c r="AM1231">
        <v>133.74613003095979</v>
      </c>
      <c r="AR1231" t="s">
        <v>332</v>
      </c>
    </row>
    <row r="1232" spans="1:44" x14ac:dyDescent="0.35">
      <c r="A1232">
        <v>7</v>
      </c>
      <c r="B1232" s="26">
        <f t="shared" si="247"/>
        <v>46273.739583333343</v>
      </c>
      <c r="C1232" t="s">
        <v>48</v>
      </c>
      <c r="D1232">
        <v>3</v>
      </c>
      <c r="E1232" s="26">
        <f t="shared" si="248"/>
        <v>46273.833333333343</v>
      </c>
      <c r="F1232" s="26">
        <f t="shared" si="249"/>
        <v>46273.812500000007</v>
      </c>
      <c r="G1232">
        <f t="shared" si="250"/>
        <v>0</v>
      </c>
      <c r="H1232">
        <f t="shared" si="251"/>
        <v>0</v>
      </c>
      <c r="I1232" s="27">
        <f t="shared" si="252"/>
        <v>1</v>
      </c>
      <c r="J1232" s="28">
        <f t="shared" si="253"/>
        <v>116.97612732095492</v>
      </c>
      <c r="K1232" s="29" t="str">
        <f t="shared" si="254"/>
        <v/>
      </c>
      <c r="L1232" s="26" t="str">
        <f t="shared" si="255"/>
        <v/>
      </c>
      <c r="M1232" t="str">
        <f t="shared" si="256"/>
        <v/>
      </c>
      <c r="N1232" s="28">
        <f t="shared" si="257"/>
        <v>116.97612732095492</v>
      </c>
      <c r="O1232" t="str">
        <f t="shared" si="258"/>
        <v/>
      </c>
      <c r="P1232" t="str">
        <f t="shared" si="259"/>
        <v/>
      </c>
      <c r="Q1232" s="10"/>
      <c r="R1232" s="10"/>
      <c r="S1232" s="16">
        <v>1</v>
      </c>
      <c r="T1232" s="13">
        <v>116.9761273209549</v>
      </c>
      <c r="U1232" s="14"/>
      <c r="V1232" s="11"/>
      <c r="W1232" s="10"/>
      <c r="X1232" s="29"/>
      <c r="AA1232" t="s">
        <v>331</v>
      </c>
      <c r="AB1232">
        <v>1</v>
      </c>
      <c r="AC1232">
        <v>116.9761273209549</v>
      </c>
      <c r="AD1232">
        <v>116.9761273209549</v>
      </c>
      <c r="AL1232">
        <v>116.9761273209549</v>
      </c>
      <c r="AM1232">
        <v>116.9761273209549</v>
      </c>
      <c r="AR1232" t="s">
        <v>338</v>
      </c>
    </row>
    <row r="1233" spans="1:44" x14ac:dyDescent="0.35">
      <c r="A1233">
        <v>7</v>
      </c>
      <c r="B1233" s="26">
        <f t="shared" si="247"/>
        <v>46273.739583333343</v>
      </c>
      <c r="C1233" t="s">
        <v>48</v>
      </c>
      <c r="D1233">
        <v>4</v>
      </c>
      <c r="E1233" s="26">
        <f t="shared" si="248"/>
        <v>46273.833333333343</v>
      </c>
      <c r="F1233" s="26">
        <f t="shared" si="249"/>
        <v>46273.812500000007</v>
      </c>
      <c r="G1233">
        <f t="shared" si="250"/>
        <v>0</v>
      </c>
      <c r="H1233">
        <f t="shared" si="251"/>
        <v>12</v>
      </c>
      <c r="I1233" s="27">
        <f t="shared" si="252"/>
        <v>1</v>
      </c>
      <c r="J1233" s="28">
        <f t="shared" si="253"/>
        <v>53.731343283582085</v>
      </c>
      <c r="K1233" s="29" t="str">
        <f t="shared" si="254"/>
        <v/>
      </c>
      <c r="L1233" s="26" t="str">
        <f t="shared" si="255"/>
        <v/>
      </c>
      <c r="M1233" t="str">
        <f t="shared" si="256"/>
        <v/>
      </c>
      <c r="N1233" s="28">
        <f t="shared" si="257"/>
        <v>53.731343283582085</v>
      </c>
      <c r="O1233" t="str">
        <f t="shared" si="258"/>
        <v/>
      </c>
      <c r="P1233" t="str">
        <f t="shared" si="259"/>
        <v/>
      </c>
      <c r="Q1233" s="10"/>
      <c r="R1233" s="10"/>
      <c r="S1233" s="16">
        <v>1</v>
      </c>
      <c r="T1233" s="13">
        <v>53.731343283582078</v>
      </c>
      <c r="U1233" s="14"/>
      <c r="V1233" s="11"/>
      <c r="W1233" s="10"/>
      <c r="X1233" s="29"/>
      <c r="AA1233" t="s">
        <v>331</v>
      </c>
      <c r="AB1233">
        <v>1</v>
      </c>
      <c r="AC1233">
        <v>53.731343283582078</v>
      </c>
      <c r="AD1233">
        <v>53.731343283582078</v>
      </c>
      <c r="AL1233">
        <v>53.731343283582078</v>
      </c>
      <c r="AM1233">
        <v>53.731343283582078</v>
      </c>
      <c r="AR1233" t="s">
        <v>338</v>
      </c>
    </row>
    <row r="1234" spans="1:44" x14ac:dyDescent="0.35">
      <c r="A1234">
        <v>7</v>
      </c>
      <c r="B1234" s="26">
        <f t="shared" si="247"/>
        <v>46273.739583333343</v>
      </c>
      <c r="C1234" t="s">
        <v>48</v>
      </c>
      <c r="D1234">
        <v>5</v>
      </c>
      <c r="E1234" s="26">
        <f t="shared" si="248"/>
        <v>46273.833333333343</v>
      </c>
      <c r="F1234" s="26">
        <f t="shared" si="249"/>
        <v>46273.812500000007</v>
      </c>
      <c r="G1234">
        <f t="shared" si="250"/>
        <v>1</v>
      </c>
      <c r="H1234">
        <f t="shared" si="251"/>
        <v>3</v>
      </c>
      <c r="I1234" s="27">
        <f t="shared" si="252"/>
        <v>1</v>
      </c>
      <c r="J1234" s="28">
        <f t="shared" si="253"/>
        <v>48.120300751879697</v>
      </c>
      <c r="K1234" s="29">
        <f t="shared" si="254"/>
        <v>2.5976562500000001E-3</v>
      </c>
      <c r="L1234" s="26">
        <f t="shared" si="255"/>
        <v>46273.74218098959</v>
      </c>
      <c r="M1234" t="str">
        <f t="shared" si="256"/>
        <v>YES</v>
      </c>
      <c r="N1234" s="28">
        <f t="shared" si="257"/>
        <v>48.120300751879697</v>
      </c>
      <c r="O1234" t="str">
        <f t="shared" si="258"/>
        <v/>
      </c>
      <c r="P1234" t="str">
        <f t="shared" si="259"/>
        <v/>
      </c>
      <c r="Q1234" s="10" t="s">
        <v>151</v>
      </c>
      <c r="R1234" s="10"/>
      <c r="S1234" s="16">
        <v>1</v>
      </c>
      <c r="T1234" s="13">
        <v>48.120300751879697</v>
      </c>
      <c r="U1234" s="14">
        <v>2.5976562500000001E-3</v>
      </c>
      <c r="V1234" s="11">
        <v>46273.742180989582</v>
      </c>
      <c r="W1234" s="10" t="s">
        <v>151</v>
      </c>
      <c r="X1234" s="29">
        <v>0</v>
      </c>
      <c r="AA1234" t="s">
        <v>331</v>
      </c>
      <c r="AB1234">
        <v>1</v>
      </c>
      <c r="AC1234">
        <v>48.120300751879697</v>
      </c>
      <c r="AD1234">
        <v>82.051282051282044</v>
      </c>
      <c r="AE1234" s="54">
        <v>1.5234375000000001E-3</v>
      </c>
      <c r="AF1234" s="54">
        <v>2.5976562500000001E-3</v>
      </c>
      <c r="AG1234" s="53">
        <v>46273.741106770831</v>
      </c>
      <c r="AH1234" s="53">
        <v>46273.742180989582</v>
      </c>
      <c r="AI1234" t="s">
        <v>151</v>
      </c>
      <c r="AL1234">
        <v>48.120300751879697</v>
      </c>
      <c r="AM1234">
        <v>82.051282051282044</v>
      </c>
      <c r="AN1234" s="54">
        <v>1.5234375000000001E-3</v>
      </c>
      <c r="AO1234" s="54">
        <v>2.5976562500000001E-3</v>
      </c>
      <c r="AP1234" s="53">
        <v>46273.742180989582</v>
      </c>
      <c r="AQ1234" t="s">
        <v>151</v>
      </c>
      <c r="AR1234" t="s">
        <v>338</v>
      </c>
    </row>
    <row r="1235" spans="1:44" x14ac:dyDescent="0.35">
      <c r="A1235">
        <v>7</v>
      </c>
      <c r="B1235" s="26">
        <f t="shared" si="247"/>
        <v>46273.739583333343</v>
      </c>
      <c r="C1235" t="s">
        <v>48</v>
      </c>
      <c r="D1235">
        <v>6</v>
      </c>
      <c r="E1235" s="26">
        <f t="shared" si="248"/>
        <v>46273.833333333343</v>
      </c>
      <c r="F1235" s="26">
        <f t="shared" si="249"/>
        <v>46273.812500000007</v>
      </c>
      <c r="G1235">
        <f t="shared" si="250"/>
        <v>0</v>
      </c>
      <c r="H1235">
        <f t="shared" si="251"/>
        <v>2</v>
      </c>
      <c r="I1235" s="27">
        <f t="shared" si="252"/>
        <v>2</v>
      </c>
      <c r="J1235" s="28">
        <f t="shared" si="253"/>
        <v>25.464190981432363</v>
      </c>
      <c r="K1235" s="29" t="str">
        <f t="shared" si="254"/>
        <v/>
      </c>
      <c r="L1235" s="26" t="str">
        <f t="shared" si="255"/>
        <v/>
      </c>
      <c r="M1235" t="str">
        <f t="shared" si="256"/>
        <v/>
      </c>
      <c r="N1235" s="28">
        <f t="shared" si="257"/>
        <v>12.732095490716182</v>
      </c>
      <c r="O1235" t="str">
        <f t="shared" si="258"/>
        <v/>
      </c>
      <c r="P1235" t="str">
        <f t="shared" si="259"/>
        <v/>
      </c>
      <c r="Q1235" s="10"/>
      <c r="R1235" s="10"/>
      <c r="S1235" s="16">
        <v>2</v>
      </c>
      <c r="T1235" s="13">
        <v>25.46419098143236</v>
      </c>
      <c r="U1235" s="14"/>
      <c r="V1235" s="11"/>
      <c r="W1235" s="10"/>
      <c r="X1235" s="29"/>
      <c r="AA1235" t="s">
        <v>331</v>
      </c>
      <c r="AB1235">
        <v>1</v>
      </c>
      <c r="AC1235">
        <v>25.46419098143236</v>
      </c>
      <c r="AD1235">
        <v>82.997118155619603</v>
      </c>
      <c r="AL1235">
        <v>25.46419098143236</v>
      </c>
      <c r="AM1235">
        <v>82.997118155619603</v>
      </c>
      <c r="AR1235" t="s">
        <v>338</v>
      </c>
    </row>
    <row r="1236" spans="1:44" x14ac:dyDescent="0.35">
      <c r="A1236">
        <v>7</v>
      </c>
      <c r="B1236" s="26">
        <f t="shared" si="247"/>
        <v>46273.739583333343</v>
      </c>
      <c r="C1236" t="s">
        <v>49</v>
      </c>
      <c r="D1236">
        <v>1</v>
      </c>
      <c r="E1236" s="26">
        <f t="shared" si="248"/>
        <v>46273.833333333343</v>
      </c>
      <c r="F1236" s="26">
        <f t="shared" si="249"/>
        <v>46273.812500000007</v>
      </c>
      <c r="G1236">
        <f t="shared" si="250"/>
        <v>0</v>
      </c>
      <c r="H1236">
        <f t="shared" si="251"/>
        <v>17</v>
      </c>
      <c r="I1236" s="27">
        <f t="shared" si="252"/>
        <v>4</v>
      </c>
      <c r="J1236" s="28">
        <f t="shared" si="253"/>
        <v>203.44509047437919</v>
      </c>
      <c r="K1236" s="29" t="str">
        <f t="shared" si="254"/>
        <v/>
      </c>
      <c r="L1236" s="26" t="str">
        <f t="shared" si="255"/>
        <v/>
      </c>
      <c r="M1236" t="str">
        <f t="shared" si="256"/>
        <v/>
      </c>
      <c r="N1236" s="28">
        <f t="shared" si="257"/>
        <v>50.861272618594796</v>
      </c>
      <c r="O1236" t="str">
        <f t="shared" si="258"/>
        <v/>
      </c>
      <c r="P1236" t="str">
        <f t="shared" si="259"/>
        <v/>
      </c>
      <c r="Q1236" s="10"/>
      <c r="R1236" s="10"/>
      <c r="S1236" s="16">
        <v>4</v>
      </c>
      <c r="T1236" s="13">
        <v>203.44509047437921</v>
      </c>
      <c r="U1236" s="14"/>
      <c r="V1236" s="11"/>
      <c r="W1236" s="10"/>
      <c r="X1236" s="29"/>
      <c r="Z1236" t="s">
        <v>339</v>
      </c>
      <c r="AA1236" t="s">
        <v>331</v>
      </c>
      <c r="AB1236">
        <v>5</v>
      </c>
      <c r="AC1236">
        <v>34.285714285714278</v>
      </c>
      <c r="AD1236">
        <v>520.48192771084337</v>
      </c>
      <c r="AL1236">
        <v>34.285714285714278</v>
      </c>
      <c r="AM1236">
        <v>520.48192771084337</v>
      </c>
      <c r="AR1236" t="s">
        <v>337</v>
      </c>
    </row>
    <row r="1237" spans="1:44" x14ac:dyDescent="0.35">
      <c r="A1237">
        <v>7</v>
      </c>
      <c r="B1237" s="26">
        <f t="shared" si="247"/>
        <v>46273.739583333343</v>
      </c>
      <c r="C1237" t="s">
        <v>49</v>
      </c>
      <c r="D1237">
        <v>2</v>
      </c>
      <c r="E1237" s="26">
        <f t="shared" si="248"/>
        <v>46273.833333333343</v>
      </c>
      <c r="F1237" s="26">
        <f t="shared" si="249"/>
        <v>46273.812500000007</v>
      </c>
      <c r="G1237">
        <f t="shared" si="250"/>
        <v>0</v>
      </c>
      <c r="H1237">
        <f t="shared" si="251"/>
        <v>0</v>
      </c>
      <c r="I1237" s="27">
        <f t="shared" si="252"/>
        <v>2</v>
      </c>
      <c r="J1237" s="28">
        <f t="shared" si="253"/>
        <v>38.393731635651321</v>
      </c>
      <c r="K1237" s="29" t="str">
        <f t="shared" si="254"/>
        <v/>
      </c>
      <c r="L1237" s="26" t="str">
        <f t="shared" si="255"/>
        <v/>
      </c>
      <c r="M1237" t="str">
        <f t="shared" si="256"/>
        <v/>
      </c>
      <c r="N1237" s="28">
        <f t="shared" si="257"/>
        <v>19.19686581782566</v>
      </c>
      <c r="O1237" t="str">
        <f t="shared" si="258"/>
        <v/>
      </c>
      <c r="P1237" t="str">
        <f t="shared" si="259"/>
        <v/>
      </c>
      <c r="Q1237" s="10"/>
      <c r="R1237" s="10"/>
      <c r="S1237" s="16">
        <v>2</v>
      </c>
      <c r="T1237" s="13">
        <v>38.393731635651321</v>
      </c>
      <c r="U1237" s="14"/>
      <c r="V1237" s="11"/>
      <c r="W1237" s="10"/>
      <c r="X1237" s="29"/>
      <c r="Z1237" t="s">
        <v>340</v>
      </c>
      <c r="AA1237" t="s">
        <v>331</v>
      </c>
      <c r="AB1237">
        <v>2</v>
      </c>
      <c r="AC1237">
        <v>22.793465873116372</v>
      </c>
      <c r="AD1237">
        <v>133.74613003095979</v>
      </c>
      <c r="AL1237">
        <v>22.793465873116372</v>
      </c>
      <c r="AM1237">
        <v>133.74613003095979</v>
      </c>
      <c r="AR1237" t="s">
        <v>332</v>
      </c>
    </row>
    <row r="1238" spans="1:44" x14ac:dyDescent="0.35">
      <c r="A1238">
        <v>7</v>
      </c>
      <c r="B1238" s="26">
        <f t="shared" si="247"/>
        <v>46273.739583333343</v>
      </c>
      <c r="C1238" t="s">
        <v>49</v>
      </c>
      <c r="D1238">
        <v>3</v>
      </c>
      <c r="E1238" s="26">
        <f t="shared" si="248"/>
        <v>46273.833333333343</v>
      </c>
      <c r="F1238" s="26">
        <f t="shared" si="249"/>
        <v>46273.812500000007</v>
      </c>
      <c r="G1238">
        <f t="shared" si="250"/>
        <v>0</v>
      </c>
      <c r="H1238">
        <f t="shared" si="251"/>
        <v>0</v>
      </c>
      <c r="I1238" s="27">
        <f t="shared" si="252"/>
        <v>1</v>
      </c>
      <c r="J1238" s="28">
        <f t="shared" si="253"/>
        <v>116.97612732095492</v>
      </c>
      <c r="K1238" s="29" t="str">
        <f t="shared" si="254"/>
        <v/>
      </c>
      <c r="L1238" s="26" t="str">
        <f t="shared" si="255"/>
        <v/>
      </c>
      <c r="M1238" t="str">
        <f t="shared" si="256"/>
        <v/>
      </c>
      <c r="N1238" s="28">
        <f t="shared" si="257"/>
        <v>116.97612732095492</v>
      </c>
      <c r="O1238" t="str">
        <f t="shared" si="258"/>
        <v/>
      </c>
      <c r="P1238" t="str">
        <f t="shared" si="259"/>
        <v/>
      </c>
      <c r="Q1238" s="10"/>
      <c r="R1238" s="10"/>
      <c r="S1238" s="16">
        <v>1</v>
      </c>
      <c r="T1238" s="13">
        <v>116.9761273209549</v>
      </c>
      <c r="U1238" s="14"/>
      <c r="V1238" s="11"/>
      <c r="W1238" s="10"/>
      <c r="X1238" s="29"/>
      <c r="AA1238" t="s">
        <v>331</v>
      </c>
      <c r="AB1238">
        <v>1</v>
      </c>
      <c r="AC1238">
        <v>116.9761273209549</v>
      </c>
      <c r="AD1238">
        <v>116.9761273209549</v>
      </c>
      <c r="AL1238">
        <v>116.9761273209549</v>
      </c>
      <c r="AM1238">
        <v>116.9761273209549</v>
      </c>
      <c r="AR1238" t="s">
        <v>338</v>
      </c>
    </row>
    <row r="1239" spans="1:44" x14ac:dyDescent="0.35">
      <c r="A1239">
        <v>7</v>
      </c>
      <c r="B1239" s="26">
        <f t="shared" si="247"/>
        <v>46273.739583333343</v>
      </c>
      <c r="C1239" t="s">
        <v>49</v>
      </c>
      <c r="D1239">
        <v>4</v>
      </c>
      <c r="E1239" s="26">
        <f t="shared" si="248"/>
        <v>46273.833333333343</v>
      </c>
      <c r="F1239" s="26">
        <f t="shared" si="249"/>
        <v>46273.812500000007</v>
      </c>
      <c r="G1239">
        <f t="shared" si="250"/>
        <v>0</v>
      </c>
      <c r="H1239">
        <f t="shared" si="251"/>
        <v>12</v>
      </c>
      <c r="I1239" s="27">
        <f t="shared" si="252"/>
        <v>1</v>
      </c>
      <c r="J1239" s="28">
        <f t="shared" si="253"/>
        <v>53.731343283582085</v>
      </c>
      <c r="K1239" s="29" t="str">
        <f t="shared" si="254"/>
        <v/>
      </c>
      <c r="L1239" s="26" t="str">
        <f t="shared" si="255"/>
        <v/>
      </c>
      <c r="M1239" t="str">
        <f t="shared" si="256"/>
        <v/>
      </c>
      <c r="N1239" s="28">
        <f t="shared" si="257"/>
        <v>53.731343283582085</v>
      </c>
      <c r="O1239" t="str">
        <f t="shared" si="258"/>
        <v/>
      </c>
      <c r="P1239" t="str">
        <f t="shared" si="259"/>
        <v/>
      </c>
      <c r="Q1239" s="10"/>
      <c r="R1239" s="10"/>
      <c r="S1239" s="16">
        <v>1</v>
      </c>
      <c r="T1239" s="13">
        <v>53.731343283582078</v>
      </c>
      <c r="U1239" s="14"/>
      <c r="V1239" s="11"/>
      <c r="W1239" s="10"/>
      <c r="X1239" s="29"/>
      <c r="AA1239" t="s">
        <v>331</v>
      </c>
      <c r="AB1239">
        <v>1</v>
      </c>
      <c r="AC1239">
        <v>53.731343283582078</v>
      </c>
      <c r="AD1239">
        <v>53.731343283582078</v>
      </c>
      <c r="AL1239">
        <v>53.731343283582078</v>
      </c>
      <c r="AM1239">
        <v>53.731343283582078</v>
      </c>
      <c r="AR1239" t="s">
        <v>338</v>
      </c>
    </row>
    <row r="1240" spans="1:44" x14ac:dyDescent="0.35">
      <c r="A1240">
        <v>7</v>
      </c>
      <c r="B1240" s="26">
        <f t="shared" si="247"/>
        <v>46273.739583333343</v>
      </c>
      <c r="C1240" t="s">
        <v>49</v>
      </c>
      <c r="D1240">
        <v>5</v>
      </c>
      <c r="E1240" s="26">
        <f t="shared" si="248"/>
        <v>46273.833333333343</v>
      </c>
      <c r="F1240" s="26">
        <f t="shared" si="249"/>
        <v>46273.812500000007</v>
      </c>
      <c r="G1240">
        <f t="shared" si="250"/>
        <v>0</v>
      </c>
      <c r="H1240">
        <f t="shared" si="251"/>
        <v>3</v>
      </c>
      <c r="I1240" s="27">
        <f t="shared" si="252"/>
        <v>1</v>
      </c>
      <c r="J1240" s="28">
        <f t="shared" si="253"/>
        <v>48.120300751879697</v>
      </c>
      <c r="K1240" s="29" t="str">
        <f t="shared" si="254"/>
        <v/>
      </c>
      <c r="L1240" s="26" t="str">
        <f t="shared" si="255"/>
        <v/>
      </c>
      <c r="M1240" t="str">
        <f t="shared" si="256"/>
        <v/>
      </c>
      <c r="N1240" s="28">
        <f t="shared" si="257"/>
        <v>48.120300751879697</v>
      </c>
      <c r="O1240" t="str">
        <f t="shared" si="258"/>
        <v/>
      </c>
      <c r="P1240" t="str">
        <f t="shared" si="259"/>
        <v/>
      </c>
      <c r="Q1240" s="10"/>
      <c r="R1240" s="10"/>
      <c r="S1240" s="16">
        <v>1</v>
      </c>
      <c r="T1240" s="13">
        <v>48.120300751879697</v>
      </c>
      <c r="U1240" s="14"/>
      <c r="V1240" s="11"/>
      <c r="W1240" s="10"/>
      <c r="X1240" s="29"/>
      <c r="AA1240" t="s">
        <v>331</v>
      </c>
      <c r="AB1240">
        <v>1</v>
      </c>
      <c r="AC1240">
        <v>48.120300751879697</v>
      </c>
      <c r="AD1240">
        <v>82.051282051282044</v>
      </c>
      <c r="AL1240">
        <v>48.120300751879697</v>
      </c>
      <c r="AM1240">
        <v>82.051282051282044</v>
      </c>
      <c r="AR1240" t="s">
        <v>338</v>
      </c>
    </row>
    <row r="1241" spans="1:44" x14ac:dyDescent="0.35">
      <c r="A1241">
        <v>7</v>
      </c>
      <c r="B1241" s="26">
        <f t="shared" si="247"/>
        <v>46273.739583333343</v>
      </c>
      <c r="C1241" t="s">
        <v>49</v>
      </c>
      <c r="D1241">
        <v>6</v>
      </c>
      <c r="E1241" s="26">
        <f t="shared" si="248"/>
        <v>46273.833333333343</v>
      </c>
      <c r="F1241" s="26">
        <f t="shared" si="249"/>
        <v>46273.812500000007</v>
      </c>
      <c r="G1241">
        <f t="shared" si="250"/>
        <v>0</v>
      </c>
      <c r="H1241">
        <f t="shared" si="251"/>
        <v>2</v>
      </c>
      <c r="I1241" s="27">
        <f t="shared" si="252"/>
        <v>2</v>
      </c>
      <c r="J1241" s="28">
        <f t="shared" si="253"/>
        <v>25.464190981432363</v>
      </c>
      <c r="K1241" s="29" t="str">
        <f t="shared" si="254"/>
        <v/>
      </c>
      <c r="L1241" s="26" t="str">
        <f t="shared" si="255"/>
        <v/>
      </c>
      <c r="M1241" t="str">
        <f t="shared" si="256"/>
        <v/>
      </c>
      <c r="N1241" s="28">
        <f t="shared" si="257"/>
        <v>12.732095490716182</v>
      </c>
      <c r="O1241" t="str">
        <f t="shared" si="258"/>
        <v/>
      </c>
      <c r="P1241" t="str">
        <f t="shared" si="259"/>
        <v/>
      </c>
      <c r="Q1241" s="10"/>
      <c r="R1241" s="10"/>
      <c r="S1241" s="16">
        <v>2</v>
      </c>
      <c r="T1241" s="13">
        <v>25.46419098143236</v>
      </c>
      <c r="U1241" s="14"/>
      <c r="V1241" s="11"/>
      <c r="W1241" s="10"/>
      <c r="X1241" s="29"/>
      <c r="AA1241" t="s">
        <v>331</v>
      </c>
      <c r="AB1241">
        <v>1</v>
      </c>
      <c r="AC1241">
        <v>25.46419098143236</v>
      </c>
      <c r="AD1241">
        <v>82.997118155619603</v>
      </c>
      <c r="AL1241">
        <v>25.46419098143236</v>
      </c>
      <c r="AM1241">
        <v>82.997118155619603</v>
      </c>
      <c r="AR1241" t="s">
        <v>338</v>
      </c>
    </row>
    <row r="1242" spans="1:44" x14ac:dyDescent="0.35">
      <c r="A1242">
        <v>7</v>
      </c>
      <c r="B1242" s="26">
        <f t="shared" si="247"/>
        <v>46273.739583333343</v>
      </c>
      <c r="C1242" t="s">
        <v>50</v>
      </c>
      <c r="D1242">
        <v>1</v>
      </c>
      <c r="E1242" s="26">
        <f t="shared" si="248"/>
        <v>46273.833333333343</v>
      </c>
      <c r="F1242" s="26">
        <f t="shared" si="249"/>
        <v>46273.812500000007</v>
      </c>
      <c r="G1242">
        <f t="shared" si="250"/>
        <v>3</v>
      </c>
      <c r="H1242">
        <f t="shared" si="251"/>
        <v>17</v>
      </c>
      <c r="I1242" s="27">
        <f t="shared" si="252"/>
        <v>4</v>
      </c>
      <c r="J1242" s="28">
        <f t="shared" si="253"/>
        <v>203.44509047437919</v>
      </c>
      <c r="K1242" s="29">
        <f t="shared" si="254"/>
        <v>3.4816929309116808E-3</v>
      </c>
      <c r="L1242" s="26">
        <f t="shared" si="255"/>
        <v>46273.743065026276</v>
      </c>
      <c r="M1242" t="str">
        <f t="shared" si="256"/>
        <v>YES</v>
      </c>
      <c r="N1242" s="28">
        <f t="shared" si="257"/>
        <v>50.861272618594796</v>
      </c>
      <c r="O1242" t="str">
        <f t="shared" si="258"/>
        <v/>
      </c>
      <c r="P1242" t="str">
        <f t="shared" si="259"/>
        <v/>
      </c>
      <c r="Q1242" s="10" t="s">
        <v>151</v>
      </c>
      <c r="R1242" s="10"/>
      <c r="S1242" s="16">
        <v>4</v>
      </c>
      <c r="T1242" s="13">
        <v>203.44509047437921</v>
      </c>
      <c r="U1242" s="14">
        <v>3.481692928240741E-3</v>
      </c>
      <c r="V1242" s="11">
        <v>46273.743065026283</v>
      </c>
      <c r="W1242" s="10" t="s">
        <v>151</v>
      </c>
      <c r="X1242" s="29">
        <v>0</v>
      </c>
      <c r="Z1242" t="s">
        <v>339</v>
      </c>
      <c r="AA1242" t="s">
        <v>331</v>
      </c>
      <c r="AB1242">
        <v>5</v>
      </c>
      <c r="AC1242">
        <v>34.285714285714278</v>
      </c>
      <c r="AD1242">
        <v>520.48192771084337</v>
      </c>
      <c r="AE1242" s="54">
        <v>1.360918206018518E-3</v>
      </c>
      <c r="AF1242" s="54">
        <v>2.0659722222222222E-2</v>
      </c>
      <c r="AG1242" s="53">
        <v>46273.740944251549</v>
      </c>
      <c r="AH1242" s="53">
        <v>46273.760243055563</v>
      </c>
      <c r="AI1242" t="s">
        <v>151</v>
      </c>
      <c r="AL1242">
        <v>34.285714285714278</v>
      </c>
      <c r="AM1242">
        <v>520.48192771084337</v>
      </c>
      <c r="AN1242" s="54">
        <v>1.360918206018518E-3</v>
      </c>
      <c r="AO1242" s="54">
        <v>2.0659722222222222E-2</v>
      </c>
      <c r="AP1242" s="53">
        <v>46273.760243055563</v>
      </c>
      <c r="AQ1242" t="s">
        <v>151</v>
      </c>
      <c r="AR1242" t="s">
        <v>337</v>
      </c>
    </row>
    <row r="1243" spans="1:44" x14ac:dyDescent="0.35">
      <c r="A1243">
        <v>7</v>
      </c>
      <c r="B1243" s="26">
        <f t="shared" si="247"/>
        <v>46273.739583333343</v>
      </c>
      <c r="C1243" t="s">
        <v>50</v>
      </c>
      <c r="D1243">
        <v>2</v>
      </c>
      <c r="E1243" s="26">
        <f t="shared" si="248"/>
        <v>46273.833333333343</v>
      </c>
      <c r="F1243" s="26">
        <f t="shared" si="249"/>
        <v>46273.812500000007</v>
      </c>
      <c r="G1243">
        <f t="shared" si="250"/>
        <v>0</v>
      </c>
      <c r="H1243">
        <f t="shared" si="251"/>
        <v>0</v>
      </c>
      <c r="I1243" s="27">
        <f t="shared" si="252"/>
        <v>2</v>
      </c>
      <c r="J1243" s="28">
        <f t="shared" si="253"/>
        <v>38.393731635651321</v>
      </c>
      <c r="K1243" s="29" t="str">
        <f t="shared" si="254"/>
        <v/>
      </c>
      <c r="L1243" s="26" t="str">
        <f t="shared" si="255"/>
        <v/>
      </c>
      <c r="M1243" t="str">
        <f t="shared" si="256"/>
        <v/>
      </c>
      <c r="N1243" s="28">
        <f t="shared" si="257"/>
        <v>19.19686581782566</v>
      </c>
      <c r="O1243" t="str">
        <f t="shared" si="258"/>
        <v/>
      </c>
      <c r="P1243" t="str">
        <f t="shared" si="259"/>
        <v/>
      </c>
      <c r="Q1243" s="10"/>
      <c r="R1243" s="10"/>
      <c r="S1243" s="16">
        <v>2</v>
      </c>
      <c r="T1243" s="13">
        <v>38.393731635651321</v>
      </c>
      <c r="U1243" s="14"/>
      <c r="V1243" s="11"/>
      <c r="W1243" s="10"/>
      <c r="X1243" s="29"/>
      <c r="Z1243" t="s">
        <v>340</v>
      </c>
      <c r="AA1243" t="s">
        <v>331</v>
      </c>
      <c r="AB1243">
        <v>2</v>
      </c>
      <c r="AC1243">
        <v>22.793465873116372</v>
      </c>
      <c r="AD1243">
        <v>133.74613003095979</v>
      </c>
      <c r="AL1243">
        <v>22.793465873116372</v>
      </c>
      <c r="AM1243">
        <v>133.74613003095979</v>
      </c>
      <c r="AR1243" t="s">
        <v>332</v>
      </c>
    </row>
    <row r="1244" spans="1:44" x14ac:dyDescent="0.35">
      <c r="A1244">
        <v>7</v>
      </c>
      <c r="B1244" s="26">
        <f t="shared" si="247"/>
        <v>46273.739583333343</v>
      </c>
      <c r="C1244" t="s">
        <v>50</v>
      </c>
      <c r="D1244">
        <v>3</v>
      </c>
      <c r="E1244" s="26">
        <f t="shared" si="248"/>
        <v>46273.833333333343</v>
      </c>
      <c r="F1244" s="26">
        <f t="shared" si="249"/>
        <v>46273.812500000007</v>
      </c>
      <c r="G1244">
        <f t="shared" si="250"/>
        <v>0</v>
      </c>
      <c r="H1244">
        <f t="shared" si="251"/>
        <v>0</v>
      </c>
      <c r="I1244" s="27">
        <f t="shared" si="252"/>
        <v>1</v>
      </c>
      <c r="J1244" s="28">
        <f t="shared" si="253"/>
        <v>116.97612732095492</v>
      </c>
      <c r="K1244" s="29" t="str">
        <f t="shared" si="254"/>
        <v/>
      </c>
      <c r="L1244" s="26" t="str">
        <f t="shared" si="255"/>
        <v/>
      </c>
      <c r="M1244" t="str">
        <f t="shared" si="256"/>
        <v/>
      </c>
      <c r="N1244" s="28">
        <f t="shared" si="257"/>
        <v>116.97612732095492</v>
      </c>
      <c r="O1244" t="str">
        <f t="shared" si="258"/>
        <v/>
      </c>
      <c r="P1244" t="str">
        <f t="shared" si="259"/>
        <v/>
      </c>
      <c r="Q1244" s="10"/>
      <c r="R1244" s="10"/>
      <c r="S1244" s="16">
        <v>1</v>
      </c>
      <c r="T1244" s="13">
        <v>116.9761273209549</v>
      </c>
      <c r="U1244" s="14"/>
      <c r="V1244" s="11"/>
      <c r="W1244" s="10"/>
      <c r="X1244" s="29"/>
      <c r="AA1244" t="s">
        <v>331</v>
      </c>
      <c r="AB1244">
        <v>1</v>
      </c>
      <c r="AC1244">
        <v>116.9761273209549</v>
      </c>
      <c r="AD1244">
        <v>116.9761273209549</v>
      </c>
      <c r="AL1244">
        <v>116.9761273209549</v>
      </c>
      <c r="AM1244">
        <v>116.9761273209549</v>
      </c>
      <c r="AR1244" t="s">
        <v>338</v>
      </c>
    </row>
    <row r="1245" spans="1:44" x14ac:dyDescent="0.35">
      <c r="A1245">
        <v>7</v>
      </c>
      <c r="B1245" s="26">
        <f t="shared" si="247"/>
        <v>46273.739583333343</v>
      </c>
      <c r="C1245" t="s">
        <v>50</v>
      </c>
      <c r="D1245">
        <v>4</v>
      </c>
      <c r="E1245" s="26">
        <f t="shared" si="248"/>
        <v>46273.833333333343</v>
      </c>
      <c r="F1245" s="26">
        <f t="shared" si="249"/>
        <v>46273.812500000007</v>
      </c>
      <c r="G1245">
        <f t="shared" si="250"/>
        <v>4</v>
      </c>
      <c r="H1245">
        <f t="shared" si="251"/>
        <v>12</v>
      </c>
      <c r="I1245" s="27">
        <f t="shared" si="252"/>
        <v>1</v>
      </c>
      <c r="J1245" s="28">
        <f t="shared" si="253"/>
        <v>53.731343283582085</v>
      </c>
      <c r="K1245" s="29">
        <f t="shared" si="254"/>
        <v>9.3055555555555565E-3</v>
      </c>
      <c r="L1245" s="26">
        <f t="shared" si="255"/>
        <v>46273.748888888898</v>
      </c>
      <c r="M1245" t="str">
        <f t="shared" si="256"/>
        <v>YES</v>
      </c>
      <c r="N1245" s="28">
        <f t="shared" si="257"/>
        <v>53.731343283582085</v>
      </c>
      <c r="O1245" t="str">
        <f t="shared" si="258"/>
        <v/>
      </c>
      <c r="P1245" t="str">
        <f t="shared" si="259"/>
        <v/>
      </c>
      <c r="Q1245" s="10" t="s">
        <v>151</v>
      </c>
      <c r="R1245" s="10"/>
      <c r="S1245" s="16">
        <v>1</v>
      </c>
      <c r="T1245" s="13">
        <v>53.731343283582078</v>
      </c>
      <c r="U1245" s="14">
        <v>9.3055555555555548E-3</v>
      </c>
      <c r="V1245" s="11">
        <v>46273.748888888891</v>
      </c>
      <c r="W1245" s="10" t="s">
        <v>151</v>
      </c>
      <c r="X1245" s="29">
        <v>0</v>
      </c>
      <c r="AA1245" t="s">
        <v>331</v>
      </c>
      <c r="AB1245">
        <v>1</v>
      </c>
      <c r="AC1245">
        <v>53.731343283582078</v>
      </c>
      <c r="AD1245">
        <v>53.731343283582078</v>
      </c>
      <c r="AE1245" s="54">
        <v>9.3055555555555548E-3</v>
      </c>
      <c r="AF1245" s="54">
        <v>9.3055555555555548E-3</v>
      </c>
      <c r="AG1245" s="53">
        <v>46273.748888888891</v>
      </c>
      <c r="AH1245" s="53">
        <v>46273.748888888891</v>
      </c>
      <c r="AI1245" t="s">
        <v>151</v>
      </c>
      <c r="AL1245">
        <v>53.731343283582078</v>
      </c>
      <c r="AM1245">
        <v>53.731343283582078</v>
      </c>
      <c r="AN1245" s="54">
        <v>9.3055555555555548E-3</v>
      </c>
      <c r="AO1245" s="54">
        <v>9.3055555555555548E-3</v>
      </c>
      <c r="AP1245" s="53">
        <v>46273.748888888891</v>
      </c>
      <c r="AQ1245" t="s">
        <v>151</v>
      </c>
      <c r="AR1245" t="s">
        <v>338</v>
      </c>
    </row>
    <row r="1246" spans="1:44" x14ac:dyDescent="0.35">
      <c r="A1246">
        <v>7</v>
      </c>
      <c r="B1246" s="26">
        <f t="shared" si="247"/>
        <v>46273.739583333343</v>
      </c>
      <c r="C1246" t="s">
        <v>50</v>
      </c>
      <c r="D1246">
        <v>5</v>
      </c>
      <c r="E1246" s="26">
        <f t="shared" si="248"/>
        <v>46273.833333333343</v>
      </c>
      <c r="F1246" s="26">
        <f t="shared" si="249"/>
        <v>46273.812500000007</v>
      </c>
      <c r="G1246">
        <f t="shared" si="250"/>
        <v>1</v>
      </c>
      <c r="H1246">
        <f t="shared" si="251"/>
        <v>3</v>
      </c>
      <c r="I1246" s="27">
        <f t="shared" si="252"/>
        <v>1</v>
      </c>
      <c r="J1246" s="28">
        <f t="shared" si="253"/>
        <v>48.120300751879697</v>
      </c>
      <c r="K1246" s="29">
        <f t="shared" si="254"/>
        <v>2.5976562500000001E-3</v>
      </c>
      <c r="L1246" s="26">
        <f t="shared" si="255"/>
        <v>46273.74218098959</v>
      </c>
      <c r="M1246" t="str">
        <f t="shared" si="256"/>
        <v>YES</v>
      </c>
      <c r="N1246" s="28">
        <f t="shared" si="257"/>
        <v>48.120300751879697</v>
      </c>
      <c r="O1246" t="str">
        <f t="shared" si="258"/>
        <v/>
      </c>
      <c r="P1246" t="str">
        <f t="shared" si="259"/>
        <v/>
      </c>
      <c r="Q1246" s="10" t="s">
        <v>151</v>
      </c>
      <c r="R1246" s="10"/>
      <c r="S1246" s="16">
        <v>1</v>
      </c>
      <c r="T1246" s="13">
        <v>48.120300751879697</v>
      </c>
      <c r="U1246" s="14">
        <v>2.5976562500000001E-3</v>
      </c>
      <c r="V1246" s="11">
        <v>46273.742180989582</v>
      </c>
      <c r="W1246" s="10" t="s">
        <v>151</v>
      </c>
      <c r="X1246" s="29">
        <v>0</v>
      </c>
      <c r="AA1246" t="s">
        <v>331</v>
      </c>
      <c r="AB1246">
        <v>1</v>
      </c>
      <c r="AC1246">
        <v>48.120300751879697</v>
      </c>
      <c r="AD1246">
        <v>82.051282051282044</v>
      </c>
      <c r="AE1246" s="54">
        <v>1.5234375000000001E-3</v>
      </c>
      <c r="AF1246" s="54">
        <v>2.5976562500000001E-3</v>
      </c>
      <c r="AG1246" s="53">
        <v>46273.741106770831</v>
      </c>
      <c r="AH1246" s="53">
        <v>46273.742180989582</v>
      </c>
      <c r="AI1246" t="s">
        <v>151</v>
      </c>
      <c r="AL1246">
        <v>48.120300751879697</v>
      </c>
      <c r="AM1246">
        <v>82.051282051282044</v>
      </c>
      <c r="AN1246" s="54">
        <v>1.5234375000000001E-3</v>
      </c>
      <c r="AO1246" s="54">
        <v>2.5976562500000001E-3</v>
      </c>
      <c r="AP1246" s="53">
        <v>46273.742180989582</v>
      </c>
      <c r="AQ1246" t="s">
        <v>151</v>
      </c>
      <c r="AR1246" t="s">
        <v>338</v>
      </c>
    </row>
    <row r="1247" spans="1:44" x14ac:dyDescent="0.35">
      <c r="A1247">
        <v>7</v>
      </c>
      <c r="B1247" s="26">
        <f t="shared" si="247"/>
        <v>46273.739583333343</v>
      </c>
      <c r="C1247" t="s">
        <v>50</v>
      </c>
      <c r="D1247">
        <v>6</v>
      </c>
      <c r="E1247" s="26">
        <f t="shared" si="248"/>
        <v>46273.833333333343</v>
      </c>
      <c r="F1247" s="26">
        <f t="shared" si="249"/>
        <v>46273.812500000007</v>
      </c>
      <c r="G1247">
        <f t="shared" si="250"/>
        <v>0</v>
      </c>
      <c r="H1247">
        <f t="shared" si="251"/>
        <v>2</v>
      </c>
      <c r="I1247" s="27">
        <f t="shared" si="252"/>
        <v>2</v>
      </c>
      <c r="J1247" s="28">
        <f t="shared" si="253"/>
        <v>25.464190981432363</v>
      </c>
      <c r="K1247" s="29" t="str">
        <f t="shared" si="254"/>
        <v/>
      </c>
      <c r="L1247" s="26" t="str">
        <f t="shared" si="255"/>
        <v/>
      </c>
      <c r="M1247" t="str">
        <f t="shared" si="256"/>
        <v/>
      </c>
      <c r="N1247" s="28">
        <f t="shared" si="257"/>
        <v>12.732095490716182</v>
      </c>
      <c r="O1247" t="str">
        <f t="shared" si="258"/>
        <v/>
      </c>
      <c r="P1247" t="str">
        <f t="shared" si="259"/>
        <v/>
      </c>
      <c r="Q1247" s="10"/>
      <c r="R1247" s="10"/>
      <c r="S1247" s="16">
        <v>2</v>
      </c>
      <c r="T1247" s="13">
        <v>25.46419098143236</v>
      </c>
      <c r="U1247" s="14"/>
      <c r="V1247" s="11"/>
      <c r="W1247" s="10"/>
      <c r="X1247" s="29"/>
      <c r="AA1247" t="s">
        <v>331</v>
      </c>
      <c r="AB1247">
        <v>1</v>
      </c>
      <c r="AC1247">
        <v>25.46419098143236</v>
      </c>
      <c r="AD1247">
        <v>82.997118155619603</v>
      </c>
      <c r="AL1247">
        <v>25.46419098143236</v>
      </c>
      <c r="AM1247">
        <v>82.997118155619603</v>
      </c>
      <c r="AR1247" t="s">
        <v>338</v>
      </c>
    </row>
    <row r="1248" spans="1:44" x14ac:dyDescent="0.35">
      <c r="A1248">
        <v>7</v>
      </c>
      <c r="B1248" s="26">
        <f t="shared" si="247"/>
        <v>46273.739583333343</v>
      </c>
      <c r="C1248" t="s">
        <v>51</v>
      </c>
      <c r="D1248">
        <v>1</v>
      </c>
      <c r="E1248" s="26">
        <f t="shared" si="248"/>
        <v>46273.833333333343</v>
      </c>
      <c r="F1248" s="26">
        <f t="shared" si="249"/>
        <v>46273.812500000007</v>
      </c>
      <c r="G1248">
        <f t="shared" si="250"/>
        <v>0</v>
      </c>
      <c r="H1248">
        <f t="shared" si="251"/>
        <v>17</v>
      </c>
      <c r="I1248" s="27">
        <f t="shared" si="252"/>
        <v>4</v>
      </c>
      <c r="J1248" s="28">
        <f t="shared" si="253"/>
        <v>203.44509047437919</v>
      </c>
      <c r="K1248" s="29" t="str">
        <f t="shared" si="254"/>
        <v/>
      </c>
      <c r="L1248" s="26" t="str">
        <f t="shared" si="255"/>
        <v/>
      </c>
      <c r="M1248" t="str">
        <f t="shared" si="256"/>
        <v/>
      </c>
      <c r="N1248" s="28">
        <f t="shared" si="257"/>
        <v>50.861272618594796</v>
      </c>
      <c r="O1248" t="str">
        <f t="shared" si="258"/>
        <v/>
      </c>
      <c r="P1248" t="str">
        <f t="shared" si="259"/>
        <v/>
      </c>
      <c r="Q1248" s="10"/>
      <c r="R1248" s="10"/>
      <c r="S1248" s="16">
        <v>4</v>
      </c>
      <c r="T1248" s="13">
        <v>203.44509047437921</v>
      </c>
      <c r="U1248" s="14"/>
      <c r="V1248" s="11"/>
      <c r="W1248" s="10"/>
      <c r="X1248" s="29"/>
      <c r="Z1248" t="s">
        <v>339</v>
      </c>
      <c r="AA1248" t="s">
        <v>331</v>
      </c>
      <c r="AB1248">
        <v>5</v>
      </c>
      <c r="AC1248">
        <v>34.285714285714278</v>
      </c>
      <c r="AD1248">
        <v>520.48192771084337</v>
      </c>
      <c r="AL1248">
        <v>34.285714285714278</v>
      </c>
      <c r="AM1248">
        <v>520.48192771084337</v>
      </c>
      <c r="AR1248" t="s">
        <v>337</v>
      </c>
    </row>
    <row r="1249" spans="1:44" x14ac:dyDescent="0.35">
      <c r="A1249">
        <v>7</v>
      </c>
      <c r="B1249" s="26">
        <f t="shared" si="247"/>
        <v>46273.739583333343</v>
      </c>
      <c r="C1249" t="s">
        <v>51</v>
      </c>
      <c r="D1249">
        <v>2</v>
      </c>
      <c r="E1249" s="26">
        <f t="shared" si="248"/>
        <v>46273.833333333343</v>
      </c>
      <c r="F1249" s="26">
        <f t="shared" si="249"/>
        <v>46273.812500000007</v>
      </c>
      <c r="G1249">
        <f t="shared" si="250"/>
        <v>0</v>
      </c>
      <c r="H1249">
        <f t="shared" si="251"/>
        <v>0</v>
      </c>
      <c r="I1249" s="27">
        <f t="shared" si="252"/>
        <v>2</v>
      </c>
      <c r="J1249" s="28">
        <f t="shared" si="253"/>
        <v>38.393731635651321</v>
      </c>
      <c r="K1249" s="29" t="str">
        <f t="shared" si="254"/>
        <v/>
      </c>
      <c r="L1249" s="26" t="str">
        <f t="shared" si="255"/>
        <v/>
      </c>
      <c r="M1249" t="str">
        <f t="shared" si="256"/>
        <v/>
      </c>
      <c r="N1249" s="28">
        <f t="shared" si="257"/>
        <v>19.19686581782566</v>
      </c>
      <c r="O1249" t="str">
        <f t="shared" si="258"/>
        <v/>
      </c>
      <c r="P1249" t="str">
        <f t="shared" si="259"/>
        <v/>
      </c>
      <c r="Q1249" s="10"/>
      <c r="R1249" s="10"/>
      <c r="S1249" s="16">
        <v>2</v>
      </c>
      <c r="T1249" s="13">
        <v>38.393731635651321</v>
      </c>
      <c r="U1249" s="14"/>
      <c r="V1249" s="11"/>
      <c r="W1249" s="10"/>
      <c r="X1249" s="29"/>
      <c r="Z1249" t="s">
        <v>340</v>
      </c>
      <c r="AA1249" t="s">
        <v>331</v>
      </c>
      <c r="AB1249">
        <v>2</v>
      </c>
      <c r="AC1249">
        <v>22.793465873116372</v>
      </c>
      <c r="AD1249">
        <v>133.74613003095979</v>
      </c>
      <c r="AL1249">
        <v>22.793465873116372</v>
      </c>
      <c r="AM1249">
        <v>133.74613003095979</v>
      </c>
      <c r="AR1249" t="s">
        <v>332</v>
      </c>
    </row>
    <row r="1250" spans="1:44" x14ac:dyDescent="0.35">
      <c r="A1250">
        <v>7</v>
      </c>
      <c r="B1250" s="26">
        <f t="shared" si="247"/>
        <v>46273.739583333343</v>
      </c>
      <c r="C1250" t="s">
        <v>51</v>
      </c>
      <c r="D1250">
        <v>3</v>
      </c>
      <c r="E1250" s="26">
        <f t="shared" si="248"/>
        <v>46273.833333333343</v>
      </c>
      <c r="F1250" s="26">
        <f t="shared" si="249"/>
        <v>46273.812500000007</v>
      </c>
      <c r="G1250">
        <f t="shared" si="250"/>
        <v>0</v>
      </c>
      <c r="H1250">
        <f t="shared" si="251"/>
        <v>0</v>
      </c>
      <c r="I1250" s="27">
        <f t="shared" si="252"/>
        <v>1</v>
      </c>
      <c r="J1250" s="28">
        <f t="shared" si="253"/>
        <v>116.97612732095492</v>
      </c>
      <c r="K1250" s="29" t="str">
        <f t="shared" si="254"/>
        <v/>
      </c>
      <c r="L1250" s="26" t="str">
        <f t="shared" si="255"/>
        <v/>
      </c>
      <c r="M1250" t="str">
        <f t="shared" si="256"/>
        <v/>
      </c>
      <c r="N1250" s="28">
        <f t="shared" si="257"/>
        <v>116.97612732095492</v>
      </c>
      <c r="O1250" t="str">
        <f t="shared" si="258"/>
        <v/>
      </c>
      <c r="P1250" t="str">
        <f t="shared" si="259"/>
        <v/>
      </c>
      <c r="Q1250" s="10"/>
      <c r="R1250" s="10"/>
      <c r="S1250" s="16">
        <v>1</v>
      </c>
      <c r="T1250" s="13">
        <v>116.9761273209549</v>
      </c>
      <c r="U1250" s="14"/>
      <c r="V1250" s="11"/>
      <c r="W1250" s="10"/>
      <c r="X1250" s="29"/>
      <c r="AA1250" t="s">
        <v>331</v>
      </c>
      <c r="AB1250">
        <v>1</v>
      </c>
      <c r="AC1250">
        <v>116.9761273209549</v>
      </c>
      <c r="AD1250">
        <v>116.9761273209549</v>
      </c>
      <c r="AL1250">
        <v>116.9761273209549</v>
      </c>
      <c r="AM1250">
        <v>116.9761273209549</v>
      </c>
      <c r="AR1250" t="s">
        <v>338</v>
      </c>
    </row>
    <row r="1251" spans="1:44" x14ac:dyDescent="0.35">
      <c r="A1251">
        <v>7</v>
      </c>
      <c r="B1251" s="26">
        <f t="shared" si="247"/>
        <v>46273.739583333343</v>
      </c>
      <c r="C1251" t="s">
        <v>51</v>
      </c>
      <c r="D1251">
        <v>4</v>
      </c>
      <c r="E1251" s="26">
        <f t="shared" si="248"/>
        <v>46273.833333333343</v>
      </c>
      <c r="F1251" s="26">
        <f t="shared" si="249"/>
        <v>46273.812500000007</v>
      </c>
      <c r="G1251">
        <f t="shared" si="250"/>
        <v>0</v>
      </c>
      <c r="H1251">
        <f t="shared" si="251"/>
        <v>12</v>
      </c>
      <c r="I1251" s="27">
        <f t="shared" si="252"/>
        <v>1</v>
      </c>
      <c r="J1251" s="28">
        <f t="shared" si="253"/>
        <v>53.731343283582085</v>
      </c>
      <c r="K1251" s="29" t="str">
        <f t="shared" si="254"/>
        <v/>
      </c>
      <c r="L1251" s="26" t="str">
        <f t="shared" si="255"/>
        <v/>
      </c>
      <c r="M1251" t="str">
        <f t="shared" si="256"/>
        <v/>
      </c>
      <c r="N1251" s="28">
        <f t="shared" si="257"/>
        <v>53.731343283582085</v>
      </c>
      <c r="O1251" t="str">
        <f t="shared" si="258"/>
        <v/>
      </c>
      <c r="P1251" t="str">
        <f t="shared" si="259"/>
        <v/>
      </c>
      <c r="Q1251" s="10"/>
      <c r="R1251" s="10"/>
      <c r="S1251" s="16">
        <v>1</v>
      </c>
      <c r="T1251" s="13">
        <v>53.731343283582078</v>
      </c>
      <c r="U1251" s="14"/>
      <c r="V1251" s="11"/>
      <c r="W1251" s="10"/>
      <c r="X1251" s="29"/>
      <c r="AA1251" t="s">
        <v>331</v>
      </c>
      <c r="AB1251">
        <v>1</v>
      </c>
      <c r="AC1251">
        <v>53.731343283582078</v>
      </c>
      <c r="AD1251">
        <v>53.731343283582078</v>
      </c>
      <c r="AL1251">
        <v>53.731343283582078</v>
      </c>
      <c r="AM1251">
        <v>53.731343283582078</v>
      </c>
      <c r="AR1251" t="s">
        <v>338</v>
      </c>
    </row>
    <row r="1252" spans="1:44" x14ac:dyDescent="0.35">
      <c r="A1252">
        <v>7</v>
      </c>
      <c r="B1252" s="26">
        <f t="shared" si="247"/>
        <v>46273.739583333343</v>
      </c>
      <c r="C1252" t="s">
        <v>51</v>
      </c>
      <c r="D1252">
        <v>5</v>
      </c>
      <c r="E1252" s="26">
        <f t="shared" si="248"/>
        <v>46273.833333333343</v>
      </c>
      <c r="F1252" s="26">
        <f t="shared" si="249"/>
        <v>46273.812500000007</v>
      </c>
      <c r="G1252">
        <f t="shared" si="250"/>
        <v>0</v>
      </c>
      <c r="H1252">
        <f t="shared" si="251"/>
        <v>3</v>
      </c>
      <c r="I1252" s="27">
        <f t="shared" si="252"/>
        <v>1</v>
      </c>
      <c r="J1252" s="28">
        <f t="shared" si="253"/>
        <v>48.120300751879697</v>
      </c>
      <c r="K1252" s="29" t="str">
        <f t="shared" si="254"/>
        <v/>
      </c>
      <c r="L1252" s="26" t="str">
        <f t="shared" si="255"/>
        <v/>
      </c>
      <c r="M1252" t="str">
        <f t="shared" si="256"/>
        <v/>
      </c>
      <c r="N1252" s="28">
        <f t="shared" si="257"/>
        <v>48.120300751879697</v>
      </c>
      <c r="O1252" t="str">
        <f t="shared" si="258"/>
        <v/>
      </c>
      <c r="P1252" t="str">
        <f t="shared" si="259"/>
        <v/>
      </c>
      <c r="Q1252" s="10"/>
      <c r="R1252" s="10"/>
      <c r="S1252" s="16">
        <v>1</v>
      </c>
      <c r="T1252" s="13">
        <v>48.120300751879697</v>
      </c>
      <c r="U1252" s="14"/>
      <c r="V1252" s="11"/>
      <c r="W1252" s="10"/>
      <c r="X1252" s="29"/>
      <c r="AA1252" t="s">
        <v>331</v>
      </c>
      <c r="AB1252">
        <v>1</v>
      </c>
      <c r="AC1252">
        <v>48.120300751879697</v>
      </c>
      <c r="AD1252">
        <v>82.051282051282044</v>
      </c>
      <c r="AL1252">
        <v>48.120300751879697</v>
      </c>
      <c r="AM1252">
        <v>82.051282051282044</v>
      </c>
      <c r="AR1252" t="s">
        <v>338</v>
      </c>
    </row>
    <row r="1253" spans="1:44" x14ac:dyDescent="0.35">
      <c r="A1253">
        <v>7</v>
      </c>
      <c r="B1253" s="26">
        <f t="shared" si="247"/>
        <v>46273.739583333343</v>
      </c>
      <c r="C1253" t="s">
        <v>51</v>
      </c>
      <c r="D1253">
        <v>6</v>
      </c>
      <c r="E1253" s="26">
        <f t="shared" si="248"/>
        <v>46273.833333333343</v>
      </c>
      <c r="F1253" s="26">
        <f t="shared" si="249"/>
        <v>46273.812500000007</v>
      </c>
      <c r="G1253">
        <f t="shared" si="250"/>
        <v>0</v>
      </c>
      <c r="H1253">
        <f t="shared" si="251"/>
        <v>2</v>
      </c>
      <c r="I1253" s="27">
        <f t="shared" si="252"/>
        <v>2</v>
      </c>
      <c r="J1253" s="28">
        <f t="shared" si="253"/>
        <v>25.464190981432363</v>
      </c>
      <c r="K1253" s="29" t="str">
        <f t="shared" si="254"/>
        <v/>
      </c>
      <c r="L1253" s="26" t="str">
        <f t="shared" si="255"/>
        <v/>
      </c>
      <c r="M1253" t="str">
        <f t="shared" si="256"/>
        <v/>
      </c>
      <c r="N1253" s="28">
        <f t="shared" si="257"/>
        <v>12.732095490716182</v>
      </c>
      <c r="O1253" t="str">
        <f t="shared" si="258"/>
        <v/>
      </c>
      <c r="P1253" t="str">
        <f t="shared" si="259"/>
        <v/>
      </c>
      <c r="Q1253" s="10"/>
      <c r="R1253" s="10"/>
      <c r="S1253" s="16">
        <v>2</v>
      </c>
      <c r="T1253" s="13">
        <v>25.46419098143236</v>
      </c>
      <c r="U1253" s="14"/>
      <c r="V1253" s="11"/>
      <c r="W1253" s="10"/>
      <c r="X1253" s="29"/>
      <c r="AA1253" t="s">
        <v>331</v>
      </c>
      <c r="AB1253">
        <v>1</v>
      </c>
      <c r="AC1253">
        <v>25.46419098143236</v>
      </c>
      <c r="AD1253">
        <v>82.997118155619603</v>
      </c>
      <c r="AL1253">
        <v>25.46419098143236</v>
      </c>
      <c r="AM1253">
        <v>82.997118155619603</v>
      </c>
      <c r="AR1253" t="s">
        <v>338</v>
      </c>
    </row>
    <row r="1254" spans="1:44" x14ac:dyDescent="0.35">
      <c r="A1254">
        <v>7</v>
      </c>
      <c r="B1254" s="26">
        <f t="shared" si="247"/>
        <v>46273.739583333343</v>
      </c>
      <c r="C1254" t="s">
        <v>52</v>
      </c>
      <c r="D1254">
        <v>1</v>
      </c>
      <c r="E1254" s="26">
        <f t="shared" si="248"/>
        <v>46273.84375</v>
      </c>
      <c r="F1254" s="26">
        <f t="shared" si="249"/>
        <v>46273.822916666664</v>
      </c>
      <c r="G1254">
        <f t="shared" si="250"/>
        <v>0</v>
      </c>
      <c r="H1254">
        <f t="shared" si="251"/>
        <v>19</v>
      </c>
      <c r="I1254" s="27">
        <f t="shared" si="252"/>
        <v>4</v>
      </c>
      <c r="J1254" s="28">
        <f t="shared" si="253"/>
        <v>203.44509047437919</v>
      </c>
      <c r="K1254" s="29" t="str">
        <f t="shared" si="254"/>
        <v/>
      </c>
      <c r="L1254" s="26" t="str">
        <f t="shared" si="255"/>
        <v/>
      </c>
      <c r="M1254" t="str">
        <f t="shared" si="256"/>
        <v/>
      </c>
      <c r="N1254" s="28">
        <f t="shared" si="257"/>
        <v>50.861272618594796</v>
      </c>
      <c r="O1254" t="str">
        <f t="shared" si="258"/>
        <v/>
      </c>
      <c r="P1254" t="str">
        <f t="shared" si="259"/>
        <v/>
      </c>
      <c r="Q1254" s="10"/>
      <c r="R1254" s="10"/>
      <c r="S1254" s="16">
        <v>4</v>
      </c>
      <c r="T1254" s="13">
        <v>203.44509047437921</v>
      </c>
      <c r="U1254" s="14"/>
      <c r="V1254" s="11"/>
      <c r="W1254" s="10"/>
      <c r="X1254" s="29"/>
      <c r="Z1254" t="s">
        <v>339</v>
      </c>
      <c r="AA1254" t="s">
        <v>331</v>
      </c>
      <c r="AB1254">
        <v>5</v>
      </c>
      <c r="AC1254">
        <v>34.285714285714278</v>
      </c>
      <c r="AD1254">
        <v>520.48192771084337</v>
      </c>
      <c r="AL1254">
        <v>34.285714285714278</v>
      </c>
      <c r="AM1254">
        <v>520.48192771084337</v>
      </c>
      <c r="AR1254" t="s">
        <v>337</v>
      </c>
    </row>
    <row r="1255" spans="1:44" x14ac:dyDescent="0.35">
      <c r="A1255">
        <v>7</v>
      </c>
      <c r="B1255" s="26">
        <f t="shared" si="247"/>
        <v>46273.739583333343</v>
      </c>
      <c r="C1255" t="s">
        <v>52</v>
      </c>
      <c r="D1255">
        <v>2</v>
      </c>
      <c r="E1255" s="26">
        <f t="shared" si="248"/>
        <v>46273.84375</v>
      </c>
      <c r="F1255" s="26">
        <f t="shared" si="249"/>
        <v>46273.822916666664</v>
      </c>
      <c r="G1255">
        <f t="shared" si="250"/>
        <v>0</v>
      </c>
      <c r="H1255">
        <f t="shared" si="251"/>
        <v>3</v>
      </c>
      <c r="I1255" s="27">
        <f t="shared" si="252"/>
        <v>2</v>
      </c>
      <c r="J1255" s="28">
        <f t="shared" si="253"/>
        <v>38.393731635651321</v>
      </c>
      <c r="K1255" s="29" t="str">
        <f t="shared" si="254"/>
        <v/>
      </c>
      <c r="L1255" s="26" t="str">
        <f t="shared" si="255"/>
        <v/>
      </c>
      <c r="M1255" t="str">
        <f t="shared" si="256"/>
        <v/>
      </c>
      <c r="N1255" s="28">
        <f t="shared" si="257"/>
        <v>19.19686581782566</v>
      </c>
      <c r="O1255" t="str">
        <f t="shared" si="258"/>
        <v/>
      </c>
      <c r="P1255" t="str">
        <f t="shared" si="259"/>
        <v/>
      </c>
      <c r="Q1255" s="10"/>
      <c r="R1255" s="10"/>
      <c r="S1255" s="16">
        <v>2</v>
      </c>
      <c r="T1255" s="13">
        <v>38.393731635651321</v>
      </c>
      <c r="U1255" s="14"/>
      <c r="V1255" s="11"/>
      <c r="W1255" s="10"/>
      <c r="X1255" s="29"/>
      <c r="Z1255" t="s">
        <v>340</v>
      </c>
      <c r="AA1255" t="s">
        <v>331</v>
      </c>
      <c r="AB1255">
        <v>2</v>
      </c>
      <c r="AC1255">
        <v>22.793465873116372</v>
      </c>
      <c r="AD1255">
        <v>133.74613003095979</v>
      </c>
      <c r="AL1255">
        <v>22.793465873116372</v>
      </c>
      <c r="AM1255">
        <v>133.74613003095979</v>
      </c>
      <c r="AR1255" t="s">
        <v>332</v>
      </c>
    </row>
    <row r="1256" spans="1:44" x14ac:dyDescent="0.35">
      <c r="A1256">
        <v>7</v>
      </c>
      <c r="B1256" s="26">
        <f t="shared" si="247"/>
        <v>46273.739583333343</v>
      </c>
      <c r="C1256" t="s">
        <v>52</v>
      </c>
      <c r="D1256">
        <v>3</v>
      </c>
      <c r="E1256" s="26">
        <f t="shared" si="248"/>
        <v>46273.84375</v>
      </c>
      <c r="F1256" s="26">
        <f t="shared" si="249"/>
        <v>46273.822916666664</v>
      </c>
      <c r="G1256">
        <f t="shared" si="250"/>
        <v>0</v>
      </c>
      <c r="H1256">
        <f t="shared" si="251"/>
        <v>1</v>
      </c>
      <c r="I1256" s="27">
        <f t="shared" si="252"/>
        <v>1</v>
      </c>
      <c r="J1256" s="28">
        <f t="shared" si="253"/>
        <v>116.97612732095492</v>
      </c>
      <c r="K1256" s="29" t="str">
        <f t="shared" si="254"/>
        <v/>
      </c>
      <c r="L1256" s="26" t="str">
        <f t="shared" si="255"/>
        <v/>
      </c>
      <c r="M1256" t="str">
        <f t="shared" si="256"/>
        <v/>
      </c>
      <c r="N1256" s="28">
        <f t="shared" si="257"/>
        <v>116.97612732095492</v>
      </c>
      <c r="O1256" t="str">
        <f t="shared" si="258"/>
        <v/>
      </c>
      <c r="P1256" t="str">
        <f t="shared" si="259"/>
        <v/>
      </c>
      <c r="Q1256" s="10"/>
      <c r="R1256" s="10"/>
      <c r="S1256" s="16">
        <v>1</v>
      </c>
      <c r="T1256" s="13">
        <v>116.9761273209549</v>
      </c>
      <c r="U1256" s="14"/>
      <c r="V1256" s="11"/>
      <c r="W1256" s="10"/>
      <c r="X1256" s="29"/>
      <c r="AA1256" t="s">
        <v>331</v>
      </c>
      <c r="AB1256">
        <v>1</v>
      </c>
      <c r="AC1256">
        <v>116.9761273209549</v>
      </c>
      <c r="AD1256">
        <v>116.9761273209549</v>
      </c>
      <c r="AL1256">
        <v>116.9761273209549</v>
      </c>
      <c r="AM1256">
        <v>116.9761273209549</v>
      </c>
      <c r="AR1256" t="s">
        <v>338</v>
      </c>
    </row>
    <row r="1257" spans="1:44" x14ac:dyDescent="0.35">
      <c r="A1257">
        <v>7</v>
      </c>
      <c r="B1257" s="26">
        <f t="shared" si="247"/>
        <v>46273.739583333343</v>
      </c>
      <c r="C1257" t="s">
        <v>52</v>
      </c>
      <c r="D1257">
        <v>4</v>
      </c>
      <c r="E1257" s="26">
        <f t="shared" si="248"/>
        <v>46273.84375</v>
      </c>
      <c r="F1257" s="26">
        <f t="shared" si="249"/>
        <v>46273.822916666664</v>
      </c>
      <c r="G1257">
        <f t="shared" si="250"/>
        <v>0</v>
      </c>
      <c r="H1257">
        <f t="shared" si="251"/>
        <v>26</v>
      </c>
      <c r="I1257" s="27">
        <f t="shared" si="252"/>
        <v>1</v>
      </c>
      <c r="J1257" s="28">
        <f t="shared" si="253"/>
        <v>53.731343283582085</v>
      </c>
      <c r="K1257" s="29" t="str">
        <f t="shared" si="254"/>
        <v/>
      </c>
      <c r="L1257" s="26" t="str">
        <f t="shared" si="255"/>
        <v/>
      </c>
      <c r="M1257" t="str">
        <f t="shared" si="256"/>
        <v/>
      </c>
      <c r="N1257" s="28">
        <f t="shared" si="257"/>
        <v>53.731343283582085</v>
      </c>
      <c r="O1257" t="str">
        <f t="shared" si="258"/>
        <v/>
      </c>
      <c r="P1257" t="str">
        <f t="shared" si="259"/>
        <v/>
      </c>
      <c r="Q1257" s="10"/>
      <c r="R1257" s="10"/>
      <c r="S1257" s="16">
        <v>1</v>
      </c>
      <c r="T1257" s="13">
        <v>53.731343283582078</v>
      </c>
      <c r="U1257" s="14"/>
      <c r="V1257" s="11"/>
      <c r="W1257" s="10"/>
      <c r="X1257" s="29"/>
      <c r="AA1257" t="s">
        <v>331</v>
      </c>
      <c r="AB1257">
        <v>1</v>
      </c>
      <c r="AC1257">
        <v>53.731343283582078</v>
      </c>
      <c r="AD1257">
        <v>53.731343283582078</v>
      </c>
      <c r="AL1257">
        <v>53.731343283582078</v>
      </c>
      <c r="AM1257">
        <v>53.731343283582078</v>
      </c>
      <c r="AR1257" t="s">
        <v>338</v>
      </c>
    </row>
    <row r="1258" spans="1:44" x14ac:dyDescent="0.35">
      <c r="A1258">
        <v>7</v>
      </c>
      <c r="B1258" s="26">
        <f t="shared" si="247"/>
        <v>46273.739583333343</v>
      </c>
      <c r="C1258" t="s">
        <v>52</v>
      </c>
      <c r="D1258">
        <v>5</v>
      </c>
      <c r="E1258" s="26">
        <f t="shared" si="248"/>
        <v>46273.84375</v>
      </c>
      <c r="F1258" s="26">
        <f t="shared" si="249"/>
        <v>46273.822916666664</v>
      </c>
      <c r="G1258">
        <f t="shared" si="250"/>
        <v>0</v>
      </c>
      <c r="H1258">
        <f t="shared" si="251"/>
        <v>4</v>
      </c>
      <c r="I1258" s="27">
        <f t="shared" si="252"/>
        <v>1</v>
      </c>
      <c r="J1258" s="28">
        <f t="shared" si="253"/>
        <v>48.120300751879697</v>
      </c>
      <c r="K1258" s="29" t="str">
        <f t="shared" si="254"/>
        <v/>
      </c>
      <c r="L1258" s="26" t="str">
        <f t="shared" si="255"/>
        <v/>
      </c>
      <c r="M1258" t="str">
        <f t="shared" si="256"/>
        <v/>
      </c>
      <c r="N1258" s="28">
        <f t="shared" si="257"/>
        <v>48.120300751879697</v>
      </c>
      <c r="O1258" t="str">
        <f t="shared" si="258"/>
        <v/>
      </c>
      <c r="P1258" t="str">
        <f t="shared" si="259"/>
        <v/>
      </c>
      <c r="Q1258" s="10"/>
      <c r="R1258" s="10"/>
      <c r="S1258" s="16">
        <v>1</v>
      </c>
      <c r="T1258" s="13">
        <v>48.120300751879697</v>
      </c>
      <c r="U1258" s="14"/>
      <c r="V1258" s="11"/>
      <c r="W1258" s="10"/>
      <c r="X1258" s="29"/>
      <c r="AA1258" t="s">
        <v>331</v>
      </c>
      <c r="AB1258">
        <v>1</v>
      </c>
      <c r="AC1258">
        <v>48.120300751879697</v>
      </c>
      <c r="AD1258">
        <v>82.051282051282044</v>
      </c>
      <c r="AL1258">
        <v>48.120300751879697</v>
      </c>
      <c r="AM1258">
        <v>82.051282051282044</v>
      </c>
      <c r="AR1258" t="s">
        <v>338</v>
      </c>
    </row>
    <row r="1259" spans="1:44" x14ac:dyDescent="0.35">
      <c r="A1259">
        <v>7</v>
      </c>
      <c r="B1259" s="26">
        <f t="shared" si="247"/>
        <v>46273.739583333343</v>
      </c>
      <c r="C1259" t="s">
        <v>52</v>
      </c>
      <c r="D1259">
        <v>6</v>
      </c>
      <c r="E1259" s="26">
        <f t="shared" si="248"/>
        <v>46273.84375</v>
      </c>
      <c r="F1259" s="26">
        <f t="shared" si="249"/>
        <v>46273.822916666664</v>
      </c>
      <c r="G1259">
        <f t="shared" si="250"/>
        <v>0</v>
      </c>
      <c r="H1259">
        <f t="shared" si="251"/>
        <v>4</v>
      </c>
      <c r="I1259" s="27">
        <f t="shared" si="252"/>
        <v>2</v>
      </c>
      <c r="J1259" s="28">
        <f t="shared" si="253"/>
        <v>25.464190981432363</v>
      </c>
      <c r="K1259" s="29" t="str">
        <f t="shared" si="254"/>
        <v/>
      </c>
      <c r="L1259" s="26" t="str">
        <f t="shared" si="255"/>
        <v/>
      </c>
      <c r="M1259" t="str">
        <f t="shared" si="256"/>
        <v/>
      </c>
      <c r="N1259" s="28">
        <f t="shared" si="257"/>
        <v>12.732095490716182</v>
      </c>
      <c r="O1259" t="str">
        <f t="shared" si="258"/>
        <v/>
      </c>
      <c r="P1259" t="str">
        <f t="shared" si="259"/>
        <v/>
      </c>
      <c r="Q1259" s="10"/>
      <c r="R1259" s="10"/>
      <c r="S1259" s="16">
        <v>2</v>
      </c>
      <c r="T1259" s="13">
        <v>25.46419098143236</v>
      </c>
      <c r="U1259" s="14"/>
      <c r="V1259" s="11"/>
      <c r="W1259" s="10"/>
      <c r="X1259" s="29"/>
      <c r="AA1259" t="s">
        <v>331</v>
      </c>
      <c r="AB1259">
        <v>1</v>
      </c>
      <c r="AC1259">
        <v>25.46419098143236</v>
      </c>
      <c r="AD1259">
        <v>82.997118155619603</v>
      </c>
      <c r="AL1259">
        <v>25.46419098143236</v>
      </c>
      <c r="AM1259">
        <v>82.997118155619603</v>
      </c>
      <c r="AR1259" t="s">
        <v>338</v>
      </c>
    </row>
    <row r="1260" spans="1:44" x14ac:dyDescent="0.35">
      <c r="A1260">
        <v>7</v>
      </c>
      <c r="B1260" s="26">
        <f t="shared" si="247"/>
        <v>46273.739583333343</v>
      </c>
      <c r="C1260" t="s">
        <v>53</v>
      </c>
      <c r="D1260">
        <v>1</v>
      </c>
      <c r="E1260" s="26">
        <f t="shared" si="248"/>
        <v>46273.84375</v>
      </c>
      <c r="F1260" s="26">
        <f t="shared" si="249"/>
        <v>46273.822916666664</v>
      </c>
      <c r="G1260">
        <f t="shared" si="250"/>
        <v>0</v>
      </c>
      <c r="H1260">
        <f t="shared" si="251"/>
        <v>19</v>
      </c>
      <c r="I1260" s="27">
        <f t="shared" si="252"/>
        <v>4</v>
      </c>
      <c r="J1260" s="28">
        <f t="shared" si="253"/>
        <v>203.44509047437919</v>
      </c>
      <c r="K1260" s="29" t="str">
        <f t="shared" si="254"/>
        <v/>
      </c>
      <c r="L1260" s="26" t="str">
        <f t="shared" si="255"/>
        <v/>
      </c>
      <c r="M1260" t="str">
        <f t="shared" si="256"/>
        <v/>
      </c>
      <c r="N1260" s="28">
        <f t="shared" si="257"/>
        <v>50.861272618594796</v>
      </c>
      <c r="O1260" t="str">
        <f t="shared" si="258"/>
        <v/>
      </c>
      <c r="P1260" t="str">
        <f t="shared" si="259"/>
        <v/>
      </c>
      <c r="Q1260" s="10"/>
      <c r="R1260" s="10"/>
      <c r="S1260" s="16">
        <v>4</v>
      </c>
      <c r="T1260" s="13">
        <v>203.44509047437921</v>
      </c>
      <c r="U1260" s="14"/>
      <c r="V1260" s="11"/>
      <c r="W1260" s="10"/>
      <c r="X1260" s="29"/>
      <c r="Z1260" t="s">
        <v>339</v>
      </c>
      <c r="AA1260" t="s">
        <v>331</v>
      </c>
      <c r="AB1260">
        <v>5</v>
      </c>
      <c r="AC1260">
        <v>34.285714285714278</v>
      </c>
      <c r="AD1260">
        <v>520.48192771084337</v>
      </c>
      <c r="AL1260">
        <v>34.285714285714278</v>
      </c>
      <c r="AM1260">
        <v>520.48192771084337</v>
      </c>
      <c r="AR1260" t="s">
        <v>337</v>
      </c>
    </row>
    <row r="1261" spans="1:44" x14ac:dyDescent="0.35">
      <c r="A1261">
        <v>7</v>
      </c>
      <c r="B1261" s="26">
        <f t="shared" si="247"/>
        <v>46273.739583333343</v>
      </c>
      <c r="C1261" t="s">
        <v>53</v>
      </c>
      <c r="D1261">
        <v>2</v>
      </c>
      <c r="E1261" s="26">
        <f t="shared" si="248"/>
        <v>46273.84375</v>
      </c>
      <c r="F1261" s="26">
        <f t="shared" si="249"/>
        <v>46273.822916666664</v>
      </c>
      <c r="G1261">
        <f t="shared" si="250"/>
        <v>0</v>
      </c>
      <c r="H1261">
        <f t="shared" si="251"/>
        <v>3</v>
      </c>
      <c r="I1261" s="27">
        <f t="shared" si="252"/>
        <v>2</v>
      </c>
      <c r="J1261" s="28">
        <f t="shared" si="253"/>
        <v>38.393731635651321</v>
      </c>
      <c r="K1261" s="29" t="str">
        <f t="shared" si="254"/>
        <v/>
      </c>
      <c r="L1261" s="26" t="str">
        <f t="shared" si="255"/>
        <v/>
      </c>
      <c r="M1261" t="str">
        <f t="shared" si="256"/>
        <v/>
      </c>
      <c r="N1261" s="28">
        <f t="shared" si="257"/>
        <v>19.19686581782566</v>
      </c>
      <c r="O1261" t="str">
        <f t="shared" si="258"/>
        <v/>
      </c>
      <c r="P1261" t="str">
        <f t="shared" si="259"/>
        <v/>
      </c>
      <c r="Q1261" s="10"/>
      <c r="R1261" s="10"/>
      <c r="S1261" s="16">
        <v>2</v>
      </c>
      <c r="T1261" s="13">
        <v>38.393731635651321</v>
      </c>
      <c r="U1261" s="14"/>
      <c r="V1261" s="11"/>
      <c r="W1261" s="10"/>
      <c r="X1261" s="29"/>
      <c r="Z1261" t="s">
        <v>340</v>
      </c>
      <c r="AA1261" t="s">
        <v>331</v>
      </c>
      <c r="AB1261">
        <v>2</v>
      </c>
      <c r="AC1261">
        <v>22.793465873116372</v>
      </c>
      <c r="AD1261">
        <v>133.74613003095979</v>
      </c>
      <c r="AL1261">
        <v>22.793465873116372</v>
      </c>
      <c r="AM1261">
        <v>133.74613003095979</v>
      </c>
      <c r="AR1261" t="s">
        <v>332</v>
      </c>
    </row>
    <row r="1262" spans="1:44" x14ac:dyDescent="0.35">
      <c r="A1262">
        <v>7</v>
      </c>
      <c r="B1262" s="26">
        <f t="shared" si="247"/>
        <v>46273.739583333343</v>
      </c>
      <c r="C1262" t="s">
        <v>53</v>
      </c>
      <c r="D1262">
        <v>3</v>
      </c>
      <c r="E1262" s="26">
        <f t="shared" si="248"/>
        <v>46273.84375</v>
      </c>
      <c r="F1262" s="26">
        <f t="shared" si="249"/>
        <v>46273.822916666664</v>
      </c>
      <c r="G1262">
        <f t="shared" si="250"/>
        <v>0</v>
      </c>
      <c r="H1262">
        <f t="shared" si="251"/>
        <v>1</v>
      </c>
      <c r="I1262" s="27">
        <f t="shared" si="252"/>
        <v>1</v>
      </c>
      <c r="J1262" s="28">
        <f t="shared" si="253"/>
        <v>116.97612732095492</v>
      </c>
      <c r="K1262" s="29" t="str">
        <f t="shared" si="254"/>
        <v/>
      </c>
      <c r="L1262" s="26" t="str">
        <f t="shared" si="255"/>
        <v/>
      </c>
      <c r="M1262" t="str">
        <f t="shared" si="256"/>
        <v/>
      </c>
      <c r="N1262" s="28">
        <f t="shared" si="257"/>
        <v>116.97612732095492</v>
      </c>
      <c r="O1262" t="str">
        <f t="shared" si="258"/>
        <v/>
      </c>
      <c r="P1262" t="str">
        <f t="shared" si="259"/>
        <v/>
      </c>
      <c r="Q1262" s="10"/>
      <c r="R1262" s="10"/>
      <c r="S1262" s="16">
        <v>1</v>
      </c>
      <c r="T1262" s="13">
        <v>116.9761273209549</v>
      </c>
      <c r="U1262" s="14"/>
      <c r="V1262" s="11"/>
      <c r="W1262" s="10"/>
      <c r="X1262" s="29"/>
      <c r="AA1262" t="s">
        <v>331</v>
      </c>
      <c r="AB1262">
        <v>1</v>
      </c>
      <c r="AC1262">
        <v>116.9761273209549</v>
      </c>
      <c r="AD1262">
        <v>116.9761273209549</v>
      </c>
      <c r="AL1262">
        <v>116.9761273209549</v>
      </c>
      <c r="AM1262">
        <v>116.9761273209549</v>
      </c>
      <c r="AR1262" t="s">
        <v>338</v>
      </c>
    </row>
    <row r="1263" spans="1:44" x14ac:dyDescent="0.35">
      <c r="A1263">
        <v>7</v>
      </c>
      <c r="B1263" s="26">
        <f t="shared" si="247"/>
        <v>46273.739583333343</v>
      </c>
      <c r="C1263" t="s">
        <v>53</v>
      </c>
      <c r="D1263">
        <v>4</v>
      </c>
      <c r="E1263" s="26">
        <f t="shared" si="248"/>
        <v>46273.84375</v>
      </c>
      <c r="F1263" s="26">
        <f t="shared" si="249"/>
        <v>46273.822916666664</v>
      </c>
      <c r="G1263">
        <f t="shared" si="250"/>
        <v>0</v>
      </c>
      <c r="H1263">
        <f t="shared" si="251"/>
        <v>26</v>
      </c>
      <c r="I1263" s="27">
        <f t="shared" si="252"/>
        <v>1</v>
      </c>
      <c r="J1263" s="28">
        <f t="shared" si="253"/>
        <v>53.731343283582085</v>
      </c>
      <c r="K1263" s="29" t="str">
        <f t="shared" si="254"/>
        <v/>
      </c>
      <c r="L1263" s="26" t="str">
        <f t="shared" si="255"/>
        <v/>
      </c>
      <c r="M1263" t="str">
        <f t="shared" si="256"/>
        <v/>
      </c>
      <c r="N1263" s="28">
        <f t="shared" si="257"/>
        <v>53.731343283582085</v>
      </c>
      <c r="O1263" t="str">
        <f t="shared" si="258"/>
        <v/>
      </c>
      <c r="P1263" t="str">
        <f t="shared" si="259"/>
        <v/>
      </c>
      <c r="Q1263" s="10"/>
      <c r="R1263" s="10"/>
      <c r="S1263" s="16">
        <v>1</v>
      </c>
      <c r="T1263" s="13">
        <v>53.731343283582078</v>
      </c>
      <c r="U1263" s="14"/>
      <c r="V1263" s="11"/>
      <c r="W1263" s="10"/>
      <c r="X1263" s="29"/>
      <c r="AA1263" t="s">
        <v>331</v>
      </c>
      <c r="AB1263">
        <v>1</v>
      </c>
      <c r="AC1263">
        <v>53.731343283582078</v>
      </c>
      <c r="AD1263">
        <v>53.731343283582078</v>
      </c>
      <c r="AL1263">
        <v>53.731343283582078</v>
      </c>
      <c r="AM1263">
        <v>53.731343283582078</v>
      </c>
      <c r="AR1263" t="s">
        <v>338</v>
      </c>
    </row>
    <row r="1264" spans="1:44" x14ac:dyDescent="0.35">
      <c r="A1264">
        <v>7</v>
      </c>
      <c r="B1264" s="26">
        <f t="shared" si="247"/>
        <v>46273.739583333343</v>
      </c>
      <c r="C1264" t="s">
        <v>53</v>
      </c>
      <c r="D1264">
        <v>5</v>
      </c>
      <c r="E1264" s="26">
        <f t="shared" si="248"/>
        <v>46273.84375</v>
      </c>
      <c r="F1264" s="26">
        <f t="shared" si="249"/>
        <v>46273.822916666664</v>
      </c>
      <c r="G1264">
        <f t="shared" si="250"/>
        <v>0</v>
      </c>
      <c r="H1264">
        <f t="shared" si="251"/>
        <v>4</v>
      </c>
      <c r="I1264" s="27">
        <f t="shared" si="252"/>
        <v>1</v>
      </c>
      <c r="J1264" s="28">
        <f t="shared" si="253"/>
        <v>48.120300751879697</v>
      </c>
      <c r="K1264" s="29" t="str">
        <f t="shared" si="254"/>
        <v/>
      </c>
      <c r="L1264" s="26" t="str">
        <f t="shared" si="255"/>
        <v/>
      </c>
      <c r="M1264" t="str">
        <f t="shared" si="256"/>
        <v/>
      </c>
      <c r="N1264" s="28">
        <f t="shared" si="257"/>
        <v>48.120300751879697</v>
      </c>
      <c r="O1264" t="str">
        <f t="shared" si="258"/>
        <v/>
      </c>
      <c r="P1264" t="str">
        <f t="shared" si="259"/>
        <v/>
      </c>
      <c r="Q1264" s="10"/>
      <c r="R1264" s="10"/>
      <c r="S1264" s="16">
        <v>1</v>
      </c>
      <c r="T1264" s="13">
        <v>48.120300751879697</v>
      </c>
      <c r="U1264" s="14"/>
      <c r="V1264" s="11"/>
      <c r="W1264" s="10"/>
      <c r="X1264" s="29"/>
      <c r="AA1264" t="s">
        <v>331</v>
      </c>
      <c r="AB1264">
        <v>1</v>
      </c>
      <c r="AC1264">
        <v>48.120300751879697</v>
      </c>
      <c r="AD1264">
        <v>82.051282051282044</v>
      </c>
      <c r="AL1264">
        <v>48.120300751879697</v>
      </c>
      <c r="AM1264">
        <v>82.051282051282044</v>
      </c>
      <c r="AR1264" t="s">
        <v>338</v>
      </c>
    </row>
    <row r="1265" spans="1:44" x14ac:dyDescent="0.35">
      <c r="A1265">
        <v>7</v>
      </c>
      <c r="B1265" s="26">
        <f t="shared" si="247"/>
        <v>46273.739583333343</v>
      </c>
      <c r="C1265" t="s">
        <v>53</v>
      </c>
      <c r="D1265">
        <v>6</v>
      </c>
      <c r="E1265" s="26">
        <f t="shared" si="248"/>
        <v>46273.84375</v>
      </c>
      <c r="F1265" s="26">
        <f t="shared" si="249"/>
        <v>46273.822916666664</v>
      </c>
      <c r="G1265">
        <f t="shared" si="250"/>
        <v>2</v>
      </c>
      <c r="H1265">
        <f t="shared" si="251"/>
        <v>4</v>
      </c>
      <c r="I1265" s="27">
        <f t="shared" si="252"/>
        <v>2</v>
      </c>
      <c r="J1265" s="28">
        <f t="shared" si="253"/>
        <v>25.464190981432363</v>
      </c>
      <c r="K1265" s="29">
        <f t="shared" si="254"/>
        <v>6.5451388888888885E-3</v>
      </c>
      <c r="L1265" s="26">
        <f t="shared" si="255"/>
        <v>46273.74612847223</v>
      </c>
      <c r="M1265" t="str">
        <f t="shared" si="256"/>
        <v>YES</v>
      </c>
      <c r="N1265" s="28">
        <f t="shared" si="257"/>
        <v>12.732095490716182</v>
      </c>
      <c r="O1265" t="str">
        <f t="shared" si="258"/>
        <v/>
      </c>
      <c r="P1265" t="str">
        <f t="shared" si="259"/>
        <v/>
      </c>
      <c r="Q1265" s="10" t="s">
        <v>151</v>
      </c>
      <c r="R1265" s="10"/>
      <c r="S1265" s="16">
        <v>2</v>
      </c>
      <c r="T1265" s="13">
        <v>25.46419098143236</v>
      </c>
      <c r="U1265" s="14">
        <v>6.5451388888888894E-3</v>
      </c>
      <c r="V1265" s="11">
        <v>46273.746128472223</v>
      </c>
      <c r="W1265" s="10" t="s">
        <v>151</v>
      </c>
      <c r="X1265" s="29">
        <v>0</v>
      </c>
      <c r="AA1265" t="s">
        <v>331</v>
      </c>
      <c r="AB1265">
        <v>1</v>
      </c>
      <c r="AC1265">
        <v>25.46419098143236</v>
      </c>
      <c r="AD1265">
        <v>82.997118155619603</v>
      </c>
      <c r="AE1265" s="54">
        <v>2.0081018518518521E-3</v>
      </c>
      <c r="AF1265" s="54">
        <v>6.5451388888888894E-3</v>
      </c>
      <c r="AG1265" s="53">
        <v>46273.741591435188</v>
      </c>
      <c r="AH1265" s="53">
        <v>46273.746128472223</v>
      </c>
      <c r="AI1265" t="s">
        <v>151</v>
      </c>
      <c r="AL1265">
        <v>25.46419098143236</v>
      </c>
      <c r="AM1265">
        <v>82.997118155619603</v>
      </c>
      <c r="AN1265" s="54">
        <v>2.0081018518518521E-3</v>
      </c>
      <c r="AO1265" s="54">
        <v>6.5451388888888894E-3</v>
      </c>
      <c r="AP1265" s="53">
        <v>46273.746128472223</v>
      </c>
      <c r="AQ1265" t="s">
        <v>151</v>
      </c>
      <c r="AR1265" t="s">
        <v>338</v>
      </c>
    </row>
    <row r="1266" spans="1:44" x14ac:dyDescent="0.35">
      <c r="A1266">
        <v>7</v>
      </c>
      <c r="B1266" s="26">
        <f t="shared" si="247"/>
        <v>46273.739583333343</v>
      </c>
      <c r="C1266" t="s">
        <v>54</v>
      </c>
      <c r="D1266">
        <v>1</v>
      </c>
      <c r="E1266" s="26">
        <f t="shared" si="248"/>
        <v>46273.84375</v>
      </c>
      <c r="F1266" s="26">
        <f t="shared" si="249"/>
        <v>46273.822916666664</v>
      </c>
      <c r="G1266">
        <f t="shared" si="250"/>
        <v>2</v>
      </c>
      <c r="H1266">
        <f t="shared" si="251"/>
        <v>19</v>
      </c>
      <c r="I1266" s="27">
        <f t="shared" si="252"/>
        <v>4</v>
      </c>
      <c r="J1266" s="28">
        <f t="shared" si="253"/>
        <v>203.44509047437919</v>
      </c>
      <c r="K1266" s="29">
        <f t="shared" si="254"/>
        <v>3.891303863960114E-3</v>
      </c>
      <c r="L1266" s="26">
        <f t="shared" si="255"/>
        <v>46273.743474637209</v>
      </c>
      <c r="M1266" t="str">
        <f t="shared" si="256"/>
        <v>YES</v>
      </c>
      <c r="N1266" s="28">
        <f t="shared" si="257"/>
        <v>50.861272618594796</v>
      </c>
      <c r="O1266" t="str">
        <f t="shared" si="258"/>
        <v/>
      </c>
      <c r="P1266" t="str">
        <f t="shared" si="259"/>
        <v/>
      </c>
      <c r="Q1266" s="10" t="s">
        <v>151</v>
      </c>
      <c r="R1266" s="10"/>
      <c r="S1266" s="16">
        <v>4</v>
      </c>
      <c r="T1266" s="13">
        <v>203.44509047437921</v>
      </c>
      <c r="U1266" s="14">
        <v>3.8913038657407409E-3</v>
      </c>
      <c r="V1266" s="11">
        <v>46273.743474637202</v>
      </c>
      <c r="W1266" s="10" t="s">
        <v>151</v>
      </c>
      <c r="X1266" s="29">
        <v>0</v>
      </c>
      <c r="Z1266" t="s">
        <v>339</v>
      </c>
      <c r="AA1266" t="s">
        <v>331</v>
      </c>
      <c r="AB1266">
        <v>5</v>
      </c>
      <c r="AC1266">
        <v>34.285714285714278</v>
      </c>
      <c r="AD1266">
        <v>520.48192771084337</v>
      </c>
      <c r="AE1266" s="54">
        <v>1.5210262384259259E-3</v>
      </c>
      <c r="AF1266" s="54">
        <v>2.3090277777777779E-2</v>
      </c>
      <c r="AG1266" s="53">
        <v>46273.741104359571</v>
      </c>
      <c r="AH1266" s="53">
        <v>46273.762673611112</v>
      </c>
      <c r="AI1266" t="s">
        <v>151</v>
      </c>
      <c r="AL1266">
        <v>34.285714285714278</v>
      </c>
      <c r="AM1266">
        <v>520.48192771084337</v>
      </c>
      <c r="AN1266" s="54">
        <v>1.5210262384259259E-3</v>
      </c>
      <c r="AO1266" s="54">
        <v>2.3090277777777779E-2</v>
      </c>
      <c r="AP1266" s="53">
        <v>46273.762673611112</v>
      </c>
      <c r="AQ1266" t="s">
        <v>151</v>
      </c>
      <c r="AR1266" t="s">
        <v>337</v>
      </c>
    </row>
    <row r="1267" spans="1:44" x14ac:dyDescent="0.35">
      <c r="A1267">
        <v>7</v>
      </c>
      <c r="B1267" s="26">
        <f t="shared" si="247"/>
        <v>46273.739583333343</v>
      </c>
      <c r="C1267" t="s">
        <v>54</v>
      </c>
      <c r="D1267">
        <v>2</v>
      </c>
      <c r="E1267" s="26">
        <f t="shared" si="248"/>
        <v>46273.84375</v>
      </c>
      <c r="F1267" s="26">
        <f t="shared" si="249"/>
        <v>46273.822916666664</v>
      </c>
      <c r="G1267">
        <f t="shared" si="250"/>
        <v>0</v>
      </c>
      <c r="H1267">
        <f t="shared" si="251"/>
        <v>3</v>
      </c>
      <c r="I1267" s="27">
        <f t="shared" si="252"/>
        <v>2</v>
      </c>
      <c r="J1267" s="28">
        <f t="shared" si="253"/>
        <v>38.393731635651321</v>
      </c>
      <c r="K1267" s="29" t="str">
        <f t="shared" si="254"/>
        <v/>
      </c>
      <c r="L1267" s="26" t="str">
        <f t="shared" si="255"/>
        <v/>
      </c>
      <c r="M1267" t="str">
        <f t="shared" si="256"/>
        <v/>
      </c>
      <c r="N1267" s="28">
        <f t="shared" si="257"/>
        <v>19.19686581782566</v>
      </c>
      <c r="O1267" t="str">
        <f t="shared" si="258"/>
        <v/>
      </c>
      <c r="P1267" t="str">
        <f t="shared" si="259"/>
        <v/>
      </c>
      <c r="Q1267" s="10"/>
      <c r="R1267" s="10"/>
      <c r="S1267" s="16">
        <v>2</v>
      </c>
      <c r="T1267" s="13">
        <v>38.393731635651321</v>
      </c>
      <c r="U1267" s="14"/>
      <c r="V1267" s="11"/>
      <c r="W1267" s="10"/>
      <c r="X1267" s="29"/>
      <c r="Z1267" t="s">
        <v>340</v>
      </c>
      <c r="AA1267" t="s">
        <v>331</v>
      </c>
      <c r="AB1267">
        <v>2</v>
      </c>
      <c r="AC1267">
        <v>22.793465873116372</v>
      </c>
      <c r="AD1267">
        <v>133.74613003095979</v>
      </c>
      <c r="AL1267">
        <v>22.793465873116372</v>
      </c>
      <c r="AM1267">
        <v>133.74613003095979</v>
      </c>
      <c r="AR1267" t="s">
        <v>332</v>
      </c>
    </row>
    <row r="1268" spans="1:44" x14ac:dyDescent="0.35">
      <c r="A1268">
        <v>7</v>
      </c>
      <c r="B1268" s="26">
        <f t="shared" si="247"/>
        <v>46273.739583333343</v>
      </c>
      <c r="C1268" t="s">
        <v>54</v>
      </c>
      <c r="D1268">
        <v>3</v>
      </c>
      <c r="E1268" s="26">
        <f t="shared" si="248"/>
        <v>46273.84375</v>
      </c>
      <c r="F1268" s="26">
        <f t="shared" si="249"/>
        <v>46273.822916666664</v>
      </c>
      <c r="G1268">
        <f t="shared" si="250"/>
        <v>0</v>
      </c>
      <c r="H1268">
        <f t="shared" si="251"/>
        <v>1</v>
      </c>
      <c r="I1268" s="27">
        <f t="shared" si="252"/>
        <v>1</v>
      </c>
      <c r="J1268" s="28">
        <f t="shared" si="253"/>
        <v>116.97612732095492</v>
      </c>
      <c r="K1268" s="29" t="str">
        <f t="shared" si="254"/>
        <v/>
      </c>
      <c r="L1268" s="26" t="str">
        <f t="shared" si="255"/>
        <v/>
      </c>
      <c r="M1268" t="str">
        <f t="shared" si="256"/>
        <v/>
      </c>
      <c r="N1268" s="28">
        <f t="shared" si="257"/>
        <v>116.97612732095492</v>
      </c>
      <c r="O1268" t="str">
        <f t="shared" si="258"/>
        <v/>
      </c>
      <c r="P1268" t="str">
        <f t="shared" si="259"/>
        <v/>
      </c>
      <c r="Q1268" s="10"/>
      <c r="R1268" s="10"/>
      <c r="S1268" s="16">
        <v>1</v>
      </c>
      <c r="T1268" s="13">
        <v>116.9761273209549</v>
      </c>
      <c r="U1268" s="14"/>
      <c r="V1268" s="11"/>
      <c r="W1268" s="10"/>
      <c r="X1268" s="29"/>
      <c r="AA1268" t="s">
        <v>331</v>
      </c>
      <c r="AB1268">
        <v>1</v>
      </c>
      <c r="AC1268">
        <v>116.9761273209549</v>
      </c>
      <c r="AD1268">
        <v>116.9761273209549</v>
      </c>
      <c r="AL1268">
        <v>116.9761273209549</v>
      </c>
      <c r="AM1268">
        <v>116.9761273209549</v>
      </c>
      <c r="AR1268" t="s">
        <v>338</v>
      </c>
    </row>
    <row r="1269" spans="1:44" x14ac:dyDescent="0.35">
      <c r="A1269">
        <v>7</v>
      </c>
      <c r="B1269" s="26">
        <f t="shared" si="247"/>
        <v>46273.739583333343</v>
      </c>
      <c r="C1269" t="s">
        <v>54</v>
      </c>
      <c r="D1269">
        <v>4</v>
      </c>
      <c r="E1269" s="26">
        <f t="shared" si="248"/>
        <v>46273.84375</v>
      </c>
      <c r="F1269" s="26">
        <f t="shared" si="249"/>
        <v>46273.822916666664</v>
      </c>
      <c r="G1269">
        <f t="shared" si="250"/>
        <v>1</v>
      </c>
      <c r="H1269">
        <f t="shared" si="251"/>
        <v>26</v>
      </c>
      <c r="I1269" s="27">
        <f t="shared" si="252"/>
        <v>1</v>
      </c>
      <c r="J1269" s="28">
        <f t="shared" si="253"/>
        <v>53.731343283582085</v>
      </c>
      <c r="K1269" s="29">
        <f t="shared" si="254"/>
        <v>2.0162037037037037E-2</v>
      </c>
      <c r="L1269" s="26">
        <f t="shared" si="255"/>
        <v>46273.759745370378</v>
      </c>
      <c r="M1269" t="str">
        <f t="shared" si="256"/>
        <v>YES</v>
      </c>
      <c r="N1269" s="28">
        <f t="shared" si="257"/>
        <v>53.731343283582085</v>
      </c>
      <c r="O1269" t="str">
        <f t="shared" si="258"/>
        <v/>
      </c>
      <c r="P1269" t="str">
        <f t="shared" si="259"/>
        <v/>
      </c>
      <c r="Q1269" s="10" t="s">
        <v>151</v>
      </c>
      <c r="R1269" s="10"/>
      <c r="S1269" s="16">
        <v>1</v>
      </c>
      <c r="T1269" s="13">
        <v>53.731343283582078</v>
      </c>
      <c r="U1269" s="14">
        <v>2.0162037037037041E-2</v>
      </c>
      <c r="V1269" s="11">
        <v>46273.759745370371</v>
      </c>
      <c r="W1269" s="10" t="s">
        <v>151</v>
      </c>
      <c r="X1269" s="29">
        <v>0</v>
      </c>
      <c r="AA1269" t="s">
        <v>331</v>
      </c>
      <c r="AB1269">
        <v>1</v>
      </c>
      <c r="AC1269">
        <v>53.731343283582078</v>
      </c>
      <c r="AD1269">
        <v>53.731343283582078</v>
      </c>
      <c r="AE1269" s="54">
        <v>2.0162037037037041E-2</v>
      </c>
      <c r="AF1269" s="54">
        <v>2.0162037037037041E-2</v>
      </c>
      <c r="AG1269" s="53">
        <v>46273.759745370371</v>
      </c>
      <c r="AH1269" s="53">
        <v>46273.759745370371</v>
      </c>
      <c r="AI1269" t="s">
        <v>151</v>
      </c>
      <c r="AL1269">
        <v>53.731343283582078</v>
      </c>
      <c r="AM1269">
        <v>53.731343283582078</v>
      </c>
      <c r="AN1269" s="54">
        <v>2.0162037037037041E-2</v>
      </c>
      <c r="AO1269" s="54">
        <v>2.0162037037037041E-2</v>
      </c>
      <c r="AP1269" s="53">
        <v>46273.759745370371</v>
      </c>
      <c r="AQ1269" t="s">
        <v>151</v>
      </c>
      <c r="AR1269" t="s">
        <v>338</v>
      </c>
    </row>
    <row r="1270" spans="1:44" x14ac:dyDescent="0.35">
      <c r="A1270">
        <v>7</v>
      </c>
      <c r="B1270" s="26">
        <f t="shared" si="247"/>
        <v>46273.739583333343</v>
      </c>
      <c r="C1270" t="s">
        <v>54</v>
      </c>
      <c r="D1270">
        <v>5</v>
      </c>
      <c r="E1270" s="26">
        <f t="shared" si="248"/>
        <v>46273.84375</v>
      </c>
      <c r="F1270" s="26">
        <f t="shared" si="249"/>
        <v>46273.822916666664</v>
      </c>
      <c r="G1270">
        <f t="shared" si="250"/>
        <v>0</v>
      </c>
      <c r="H1270">
        <f t="shared" si="251"/>
        <v>4</v>
      </c>
      <c r="I1270" s="27">
        <f t="shared" si="252"/>
        <v>1</v>
      </c>
      <c r="J1270" s="28">
        <f t="shared" si="253"/>
        <v>48.120300751879697</v>
      </c>
      <c r="K1270" s="29" t="str">
        <f t="shared" si="254"/>
        <v/>
      </c>
      <c r="L1270" s="26" t="str">
        <f t="shared" si="255"/>
        <v/>
      </c>
      <c r="M1270" t="str">
        <f t="shared" si="256"/>
        <v/>
      </c>
      <c r="N1270" s="28">
        <f t="shared" si="257"/>
        <v>48.120300751879697</v>
      </c>
      <c r="O1270" t="str">
        <f t="shared" si="258"/>
        <v/>
      </c>
      <c r="P1270" t="str">
        <f t="shared" si="259"/>
        <v/>
      </c>
      <c r="Q1270" s="10"/>
      <c r="R1270" s="10"/>
      <c r="S1270" s="16">
        <v>1</v>
      </c>
      <c r="T1270" s="13">
        <v>48.120300751879697</v>
      </c>
      <c r="U1270" s="14"/>
      <c r="V1270" s="11"/>
      <c r="W1270" s="10"/>
      <c r="X1270" s="29"/>
      <c r="AA1270" t="s">
        <v>331</v>
      </c>
      <c r="AB1270">
        <v>1</v>
      </c>
      <c r="AC1270">
        <v>48.120300751879697</v>
      </c>
      <c r="AD1270">
        <v>82.051282051282044</v>
      </c>
      <c r="AL1270">
        <v>48.120300751879697</v>
      </c>
      <c r="AM1270">
        <v>82.051282051282044</v>
      </c>
      <c r="AR1270" t="s">
        <v>338</v>
      </c>
    </row>
    <row r="1271" spans="1:44" x14ac:dyDescent="0.35">
      <c r="A1271">
        <v>7</v>
      </c>
      <c r="B1271" s="26">
        <f t="shared" si="247"/>
        <v>46273.739583333343</v>
      </c>
      <c r="C1271" t="s">
        <v>54</v>
      </c>
      <c r="D1271">
        <v>6</v>
      </c>
      <c r="E1271" s="26">
        <f t="shared" si="248"/>
        <v>46273.84375</v>
      </c>
      <c r="F1271" s="26">
        <f t="shared" si="249"/>
        <v>46273.822916666664</v>
      </c>
      <c r="G1271">
        <f t="shared" si="250"/>
        <v>0</v>
      </c>
      <c r="H1271">
        <f t="shared" si="251"/>
        <v>4</v>
      </c>
      <c r="I1271" s="27">
        <f t="shared" si="252"/>
        <v>2</v>
      </c>
      <c r="J1271" s="28">
        <f t="shared" si="253"/>
        <v>25.464190981432363</v>
      </c>
      <c r="K1271" s="29" t="str">
        <f t="shared" si="254"/>
        <v/>
      </c>
      <c r="L1271" s="26" t="str">
        <f t="shared" si="255"/>
        <v/>
      </c>
      <c r="M1271" t="str">
        <f t="shared" si="256"/>
        <v/>
      </c>
      <c r="N1271" s="28">
        <f t="shared" si="257"/>
        <v>12.732095490716182</v>
      </c>
      <c r="O1271" t="str">
        <f t="shared" si="258"/>
        <v/>
      </c>
      <c r="P1271" t="str">
        <f t="shared" si="259"/>
        <v/>
      </c>
      <c r="Q1271" s="10"/>
      <c r="R1271" s="10"/>
      <c r="S1271" s="16">
        <v>2</v>
      </c>
      <c r="T1271" s="13">
        <v>25.46419098143236</v>
      </c>
      <c r="U1271" s="14"/>
      <c r="V1271" s="11"/>
      <c r="W1271" s="10"/>
      <c r="X1271" s="29"/>
      <c r="AA1271" t="s">
        <v>331</v>
      </c>
      <c r="AB1271">
        <v>1</v>
      </c>
      <c r="AC1271">
        <v>25.46419098143236</v>
      </c>
      <c r="AD1271">
        <v>82.997118155619603</v>
      </c>
      <c r="AL1271">
        <v>25.46419098143236</v>
      </c>
      <c r="AM1271">
        <v>82.997118155619603</v>
      </c>
      <c r="AR1271" t="s">
        <v>338</v>
      </c>
    </row>
    <row r="1272" spans="1:44" x14ac:dyDescent="0.35">
      <c r="A1272">
        <v>7</v>
      </c>
      <c r="B1272" s="26">
        <f t="shared" si="247"/>
        <v>46273.739583333343</v>
      </c>
      <c r="C1272" t="s">
        <v>55</v>
      </c>
      <c r="D1272">
        <v>1</v>
      </c>
      <c r="E1272" s="26">
        <f t="shared" si="248"/>
        <v>46273.84375</v>
      </c>
      <c r="F1272" s="26">
        <f t="shared" si="249"/>
        <v>46273.822916666664</v>
      </c>
      <c r="G1272">
        <f t="shared" si="250"/>
        <v>0</v>
      </c>
      <c r="H1272">
        <f t="shared" si="251"/>
        <v>19</v>
      </c>
      <c r="I1272" s="27">
        <f t="shared" si="252"/>
        <v>4</v>
      </c>
      <c r="J1272" s="28">
        <f t="shared" si="253"/>
        <v>203.44509047437919</v>
      </c>
      <c r="K1272" s="29" t="str">
        <f t="shared" si="254"/>
        <v/>
      </c>
      <c r="L1272" s="26" t="str">
        <f t="shared" si="255"/>
        <v/>
      </c>
      <c r="M1272" t="str">
        <f t="shared" si="256"/>
        <v/>
      </c>
      <c r="N1272" s="28">
        <f t="shared" si="257"/>
        <v>50.861272618594796</v>
      </c>
      <c r="O1272" t="str">
        <f t="shared" si="258"/>
        <v/>
      </c>
      <c r="P1272" t="str">
        <f t="shared" si="259"/>
        <v/>
      </c>
      <c r="Q1272" s="10"/>
      <c r="R1272" s="10"/>
      <c r="S1272" s="16">
        <v>4</v>
      </c>
      <c r="T1272" s="13">
        <v>203.44509047437921</v>
      </c>
      <c r="U1272" s="14"/>
      <c r="V1272" s="11"/>
      <c r="W1272" s="10"/>
      <c r="X1272" s="29"/>
      <c r="Z1272" t="s">
        <v>339</v>
      </c>
      <c r="AA1272" t="s">
        <v>331</v>
      </c>
      <c r="AB1272">
        <v>5</v>
      </c>
      <c r="AC1272">
        <v>34.285714285714278</v>
      </c>
      <c r="AD1272">
        <v>520.48192771084337</v>
      </c>
      <c r="AL1272">
        <v>34.285714285714278</v>
      </c>
      <c r="AM1272">
        <v>520.48192771084337</v>
      </c>
      <c r="AR1272" t="s">
        <v>337</v>
      </c>
    </row>
    <row r="1273" spans="1:44" x14ac:dyDescent="0.35">
      <c r="A1273">
        <v>7</v>
      </c>
      <c r="B1273" s="26">
        <f t="shared" si="247"/>
        <v>46273.739583333343</v>
      </c>
      <c r="C1273" t="s">
        <v>55</v>
      </c>
      <c r="D1273">
        <v>2</v>
      </c>
      <c r="E1273" s="26">
        <f t="shared" si="248"/>
        <v>46273.84375</v>
      </c>
      <c r="F1273" s="26">
        <f t="shared" si="249"/>
        <v>46273.822916666664</v>
      </c>
      <c r="G1273">
        <f t="shared" si="250"/>
        <v>1</v>
      </c>
      <c r="H1273">
        <f t="shared" si="251"/>
        <v>3</v>
      </c>
      <c r="I1273" s="27">
        <f t="shared" si="252"/>
        <v>2</v>
      </c>
      <c r="J1273" s="28">
        <f t="shared" si="253"/>
        <v>38.393731635651321</v>
      </c>
      <c r="K1273" s="29">
        <f t="shared" si="254"/>
        <v>3.2557397959183678E-3</v>
      </c>
      <c r="L1273" s="26">
        <f t="shared" si="255"/>
        <v>46273.742839073137</v>
      </c>
      <c r="M1273" t="str">
        <f t="shared" si="256"/>
        <v>YES</v>
      </c>
      <c r="N1273" s="28">
        <f t="shared" si="257"/>
        <v>19.19686581782566</v>
      </c>
      <c r="O1273" t="str">
        <f t="shared" si="258"/>
        <v/>
      </c>
      <c r="P1273" t="str">
        <f t="shared" si="259"/>
        <v/>
      </c>
      <c r="Q1273" s="10" t="s">
        <v>151</v>
      </c>
      <c r="R1273" s="10"/>
      <c r="S1273" s="16">
        <v>2</v>
      </c>
      <c r="T1273" s="13">
        <v>38.393731635651321</v>
      </c>
      <c r="U1273" s="14">
        <v>3.2557397916666659E-3</v>
      </c>
      <c r="V1273" s="11">
        <v>46273.742839073122</v>
      </c>
      <c r="W1273" s="10" t="s">
        <v>151</v>
      </c>
      <c r="X1273" s="29">
        <v>0</v>
      </c>
      <c r="Z1273" t="s">
        <v>340</v>
      </c>
      <c r="AA1273" t="s">
        <v>331</v>
      </c>
      <c r="AB1273">
        <v>2</v>
      </c>
      <c r="AC1273">
        <v>22.793465873116372</v>
      </c>
      <c r="AD1273">
        <v>133.74613003095979</v>
      </c>
      <c r="AE1273" s="54">
        <v>9.3460648148148146E-4</v>
      </c>
      <c r="AF1273" s="54">
        <v>5.4840277777777778E-3</v>
      </c>
      <c r="AG1273" s="53">
        <v>46273.740517939812</v>
      </c>
      <c r="AH1273" s="53">
        <v>46273.745067361109</v>
      </c>
      <c r="AI1273" t="s">
        <v>151</v>
      </c>
      <c r="AL1273">
        <v>22.793465873116372</v>
      </c>
      <c r="AM1273">
        <v>133.74613003095979</v>
      </c>
      <c r="AN1273" s="54">
        <v>9.3460648148148146E-4</v>
      </c>
      <c r="AO1273" s="54">
        <v>5.4840277777777778E-3</v>
      </c>
      <c r="AP1273" s="53">
        <v>46273.745067361109</v>
      </c>
      <c r="AQ1273" t="s">
        <v>151</v>
      </c>
      <c r="AR1273" t="s">
        <v>332</v>
      </c>
    </row>
    <row r="1274" spans="1:44" x14ac:dyDescent="0.35">
      <c r="A1274">
        <v>7</v>
      </c>
      <c r="B1274" s="26">
        <f t="shared" si="247"/>
        <v>46273.739583333343</v>
      </c>
      <c r="C1274" t="s">
        <v>55</v>
      </c>
      <c r="D1274">
        <v>3</v>
      </c>
      <c r="E1274" s="26">
        <f t="shared" si="248"/>
        <v>46273.84375</v>
      </c>
      <c r="F1274" s="26">
        <f t="shared" si="249"/>
        <v>46273.822916666664</v>
      </c>
      <c r="G1274">
        <f t="shared" si="250"/>
        <v>0</v>
      </c>
      <c r="H1274">
        <f t="shared" si="251"/>
        <v>1</v>
      </c>
      <c r="I1274" s="27">
        <f t="shared" si="252"/>
        <v>1</v>
      </c>
      <c r="J1274" s="28">
        <f t="shared" si="253"/>
        <v>116.97612732095492</v>
      </c>
      <c r="K1274" s="29" t="str">
        <f t="shared" si="254"/>
        <v/>
      </c>
      <c r="L1274" s="26" t="str">
        <f t="shared" si="255"/>
        <v/>
      </c>
      <c r="M1274" t="str">
        <f t="shared" si="256"/>
        <v/>
      </c>
      <c r="N1274" s="28">
        <f t="shared" si="257"/>
        <v>116.97612732095492</v>
      </c>
      <c r="O1274" t="str">
        <f t="shared" si="258"/>
        <v/>
      </c>
      <c r="P1274" t="str">
        <f t="shared" si="259"/>
        <v/>
      </c>
      <c r="Q1274" s="10"/>
      <c r="R1274" s="10"/>
      <c r="S1274" s="16">
        <v>1</v>
      </c>
      <c r="T1274" s="13">
        <v>116.9761273209549</v>
      </c>
      <c r="U1274" s="14"/>
      <c r="V1274" s="11"/>
      <c r="W1274" s="10"/>
      <c r="X1274" s="29"/>
      <c r="AA1274" t="s">
        <v>331</v>
      </c>
      <c r="AB1274">
        <v>1</v>
      </c>
      <c r="AC1274">
        <v>116.9761273209549</v>
      </c>
      <c r="AD1274">
        <v>116.9761273209549</v>
      </c>
      <c r="AL1274">
        <v>116.9761273209549</v>
      </c>
      <c r="AM1274">
        <v>116.9761273209549</v>
      </c>
      <c r="AR1274" t="s">
        <v>338</v>
      </c>
    </row>
    <row r="1275" spans="1:44" x14ac:dyDescent="0.35">
      <c r="A1275">
        <v>7</v>
      </c>
      <c r="B1275" s="26">
        <f t="shared" si="247"/>
        <v>46273.739583333343</v>
      </c>
      <c r="C1275" t="s">
        <v>55</v>
      </c>
      <c r="D1275">
        <v>4</v>
      </c>
      <c r="E1275" s="26">
        <f t="shared" si="248"/>
        <v>46273.84375</v>
      </c>
      <c r="F1275" s="26">
        <f t="shared" si="249"/>
        <v>46273.822916666664</v>
      </c>
      <c r="G1275">
        <f t="shared" si="250"/>
        <v>1</v>
      </c>
      <c r="H1275">
        <f t="shared" si="251"/>
        <v>26</v>
      </c>
      <c r="I1275" s="27">
        <f t="shared" si="252"/>
        <v>1</v>
      </c>
      <c r="J1275" s="28">
        <f t="shared" si="253"/>
        <v>53.731343283582085</v>
      </c>
      <c r="K1275" s="29">
        <f t="shared" si="254"/>
        <v>2.0162037037037037E-2</v>
      </c>
      <c r="L1275" s="26">
        <f t="shared" si="255"/>
        <v>46273.759745370378</v>
      </c>
      <c r="M1275" t="str">
        <f t="shared" si="256"/>
        <v>YES</v>
      </c>
      <c r="N1275" s="28">
        <f t="shared" si="257"/>
        <v>53.731343283582085</v>
      </c>
      <c r="O1275" t="str">
        <f t="shared" si="258"/>
        <v/>
      </c>
      <c r="P1275" t="str">
        <f t="shared" si="259"/>
        <v/>
      </c>
      <c r="Q1275" s="10" t="s">
        <v>151</v>
      </c>
      <c r="R1275" s="10"/>
      <c r="S1275" s="16">
        <v>1</v>
      </c>
      <c r="T1275" s="13">
        <v>53.731343283582078</v>
      </c>
      <c r="U1275" s="14">
        <v>2.0162037037037041E-2</v>
      </c>
      <c r="V1275" s="11">
        <v>46273.759745370371</v>
      </c>
      <c r="W1275" s="10" t="s">
        <v>151</v>
      </c>
      <c r="X1275" s="29">
        <v>0</v>
      </c>
      <c r="AA1275" t="s">
        <v>331</v>
      </c>
      <c r="AB1275">
        <v>1</v>
      </c>
      <c r="AC1275">
        <v>53.731343283582078</v>
      </c>
      <c r="AD1275">
        <v>53.731343283582078</v>
      </c>
      <c r="AE1275" s="54">
        <v>2.0162037037037041E-2</v>
      </c>
      <c r="AF1275" s="54">
        <v>2.0162037037037041E-2</v>
      </c>
      <c r="AG1275" s="53">
        <v>46273.759745370371</v>
      </c>
      <c r="AH1275" s="53">
        <v>46273.759745370371</v>
      </c>
      <c r="AI1275" t="s">
        <v>151</v>
      </c>
      <c r="AL1275">
        <v>53.731343283582078</v>
      </c>
      <c r="AM1275">
        <v>53.731343283582078</v>
      </c>
      <c r="AN1275" s="54">
        <v>2.0162037037037041E-2</v>
      </c>
      <c r="AO1275" s="54">
        <v>2.0162037037037041E-2</v>
      </c>
      <c r="AP1275" s="53">
        <v>46273.759745370371</v>
      </c>
      <c r="AQ1275" t="s">
        <v>151</v>
      </c>
      <c r="AR1275" t="s">
        <v>338</v>
      </c>
    </row>
    <row r="1276" spans="1:44" x14ac:dyDescent="0.35">
      <c r="A1276">
        <v>7</v>
      </c>
      <c r="B1276" s="26">
        <f t="shared" si="247"/>
        <v>46273.739583333343</v>
      </c>
      <c r="C1276" t="s">
        <v>55</v>
      </c>
      <c r="D1276">
        <v>5</v>
      </c>
      <c r="E1276" s="26">
        <f t="shared" si="248"/>
        <v>46273.84375</v>
      </c>
      <c r="F1276" s="26">
        <f t="shared" si="249"/>
        <v>46273.822916666664</v>
      </c>
      <c r="G1276">
        <f t="shared" si="250"/>
        <v>0</v>
      </c>
      <c r="H1276">
        <f t="shared" si="251"/>
        <v>4</v>
      </c>
      <c r="I1276" s="27">
        <f t="shared" si="252"/>
        <v>1</v>
      </c>
      <c r="J1276" s="28">
        <f t="shared" si="253"/>
        <v>48.120300751879697</v>
      </c>
      <c r="K1276" s="29" t="str">
        <f t="shared" si="254"/>
        <v/>
      </c>
      <c r="L1276" s="26" t="str">
        <f t="shared" si="255"/>
        <v/>
      </c>
      <c r="M1276" t="str">
        <f t="shared" si="256"/>
        <v/>
      </c>
      <c r="N1276" s="28">
        <f t="shared" si="257"/>
        <v>48.120300751879697</v>
      </c>
      <c r="O1276" t="str">
        <f t="shared" si="258"/>
        <v/>
      </c>
      <c r="P1276" t="str">
        <f t="shared" si="259"/>
        <v/>
      </c>
      <c r="Q1276" s="10"/>
      <c r="R1276" s="10"/>
      <c r="S1276" s="16">
        <v>1</v>
      </c>
      <c r="T1276" s="13">
        <v>48.120300751879697</v>
      </c>
      <c r="U1276" s="14"/>
      <c r="V1276" s="11"/>
      <c r="W1276" s="10"/>
      <c r="X1276" s="29"/>
      <c r="AA1276" t="s">
        <v>331</v>
      </c>
      <c r="AB1276">
        <v>1</v>
      </c>
      <c r="AC1276">
        <v>48.120300751879697</v>
      </c>
      <c r="AD1276">
        <v>82.051282051282044</v>
      </c>
      <c r="AL1276">
        <v>48.120300751879697</v>
      </c>
      <c r="AM1276">
        <v>82.051282051282044</v>
      </c>
      <c r="AR1276" t="s">
        <v>338</v>
      </c>
    </row>
    <row r="1277" spans="1:44" x14ac:dyDescent="0.35">
      <c r="A1277">
        <v>7</v>
      </c>
      <c r="B1277" s="26">
        <f t="shared" si="247"/>
        <v>46273.739583333343</v>
      </c>
      <c r="C1277" t="s">
        <v>55</v>
      </c>
      <c r="D1277">
        <v>6</v>
      </c>
      <c r="E1277" s="26">
        <f t="shared" si="248"/>
        <v>46273.84375</v>
      </c>
      <c r="F1277" s="26">
        <f t="shared" si="249"/>
        <v>46273.822916666664</v>
      </c>
      <c r="G1277">
        <f t="shared" si="250"/>
        <v>0</v>
      </c>
      <c r="H1277">
        <f t="shared" si="251"/>
        <v>4</v>
      </c>
      <c r="I1277" s="27">
        <f t="shared" si="252"/>
        <v>2</v>
      </c>
      <c r="J1277" s="28">
        <f t="shared" si="253"/>
        <v>25.464190981432363</v>
      </c>
      <c r="K1277" s="29" t="str">
        <f t="shared" si="254"/>
        <v/>
      </c>
      <c r="L1277" s="26" t="str">
        <f t="shared" si="255"/>
        <v/>
      </c>
      <c r="M1277" t="str">
        <f t="shared" si="256"/>
        <v/>
      </c>
      <c r="N1277" s="28">
        <f t="shared" si="257"/>
        <v>12.732095490716182</v>
      </c>
      <c r="O1277" t="str">
        <f t="shared" si="258"/>
        <v/>
      </c>
      <c r="P1277" t="str">
        <f t="shared" si="259"/>
        <v/>
      </c>
      <c r="Q1277" s="10"/>
      <c r="R1277" s="10"/>
      <c r="S1277" s="16">
        <v>2</v>
      </c>
      <c r="T1277" s="13">
        <v>25.46419098143236</v>
      </c>
      <c r="U1277" s="14"/>
      <c r="V1277" s="11"/>
      <c r="W1277" s="10"/>
      <c r="X1277" s="29"/>
      <c r="AA1277" t="s">
        <v>331</v>
      </c>
      <c r="AB1277">
        <v>1</v>
      </c>
      <c r="AC1277">
        <v>25.46419098143236</v>
      </c>
      <c r="AD1277">
        <v>82.997118155619603</v>
      </c>
      <c r="AL1277">
        <v>25.46419098143236</v>
      </c>
      <c r="AM1277">
        <v>82.997118155619603</v>
      </c>
      <c r="AR1277" t="s">
        <v>338</v>
      </c>
    </row>
    <row r="1278" spans="1:44" x14ac:dyDescent="0.35">
      <c r="A1278">
        <v>7</v>
      </c>
      <c r="B1278" s="26">
        <f t="shared" si="247"/>
        <v>46273.739583333343</v>
      </c>
      <c r="C1278" t="s">
        <v>56</v>
      </c>
      <c r="D1278">
        <v>1</v>
      </c>
      <c r="E1278" s="26">
        <f t="shared" si="248"/>
        <v>46273.84375</v>
      </c>
      <c r="F1278" s="26">
        <f t="shared" si="249"/>
        <v>46273.822916666664</v>
      </c>
      <c r="G1278">
        <f t="shared" si="250"/>
        <v>0</v>
      </c>
      <c r="H1278">
        <f t="shared" si="251"/>
        <v>19</v>
      </c>
      <c r="I1278" s="27">
        <f t="shared" si="252"/>
        <v>4</v>
      </c>
      <c r="J1278" s="28">
        <f t="shared" si="253"/>
        <v>203.44509047437919</v>
      </c>
      <c r="K1278" s="29" t="str">
        <f t="shared" si="254"/>
        <v/>
      </c>
      <c r="L1278" s="26" t="str">
        <f t="shared" si="255"/>
        <v/>
      </c>
      <c r="M1278" t="str">
        <f t="shared" si="256"/>
        <v/>
      </c>
      <c r="N1278" s="28">
        <f t="shared" si="257"/>
        <v>50.861272618594796</v>
      </c>
      <c r="O1278" t="str">
        <f t="shared" si="258"/>
        <v/>
      </c>
      <c r="P1278" t="str">
        <f t="shared" si="259"/>
        <v/>
      </c>
      <c r="Q1278" s="10"/>
      <c r="R1278" s="10"/>
      <c r="S1278" s="16">
        <v>4</v>
      </c>
      <c r="T1278" s="13">
        <v>203.44509047437921</v>
      </c>
      <c r="U1278" s="14"/>
      <c r="V1278" s="11"/>
      <c r="W1278" s="10"/>
      <c r="X1278" s="29"/>
      <c r="Z1278" t="s">
        <v>339</v>
      </c>
      <c r="AA1278" t="s">
        <v>331</v>
      </c>
      <c r="AB1278">
        <v>5</v>
      </c>
      <c r="AC1278">
        <v>34.285714285714278</v>
      </c>
      <c r="AD1278">
        <v>520.48192771084337</v>
      </c>
      <c r="AL1278">
        <v>34.285714285714278</v>
      </c>
      <c r="AM1278">
        <v>520.48192771084337</v>
      </c>
      <c r="AR1278" t="s">
        <v>337</v>
      </c>
    </row>
    <row r="1279" spans="1:44" x14ac:dyDescent="0.35">
      <c r="A1279">
        <v>7</v>
      </c>
      <c r="B1279" s="26">
        <f t="shared" si="247"/>
        <v>46273.739583333343</v>
      </c>
      <c r="C1279" t="s">
        <v>56</v>
      </c>
      <c r="D1279">
        <v>2</v>
      </c>
      <c r="E1279" s="26">
        <f t="shared" si="248"/>
        <v>46273.84375</v>
      </c>
      <c r="F1279" s="26">
        <f t="shared" si="249"/>
        <v>46273.822916666664</v>
      </c>
      <c r="G1279">
        <f t="shared" si="250"/>
        <v>0</v>
      </c>
      <c r="H1279">
        <f t="shared" si="251"/>
        <v>3</v>
      </c>
      <c r="I1279" s="27">
        <f t="shared" si="252"/>
        <v>2</v>
      </c>
      <c r="J1279" s="28">
        <f t="shared" si="253"/>
        <v>38.393731635651321</v>
      </c>
      <c r="K1279" s="29" t="str">
        <f t="shared" si="254"/>
        <v/>
      </c>
      <c r="L1279" s="26" t="str">
        <f t="shared" si="255"/>
        <v/>
      </c>
      <c r="M1279" t="str">
        <f t="shared" si="256"/>
        <v/>
      </c>
      <c r="N1279" s="28">
        <f t="shared" si="257"/>
        <v>19.19686581782566</v>
      </c>
      <c r="O1279" t="str">
        <f t="shared" si="258"/>
        <v/>
      </c>
      <c r="P1279" t="str">
        <f t="shared" si="259"/>
        <v/>
      </c>
      <c r="Q1279" s="10"/>
      <c r="R1279" s="10"/>
      <c r="S1279" s="16">
        <v>2</v>
      </c>
      <c r="T1279" s="13">
        <v>38.393731635651321</v>
      </c>
      <c r="U1279" s="14"/>
      <c r="V1279" s="11"/>
      <c r="W1279" s="10"/>
      <c r="X1279" s="29"/>
      <c r="Z1279" t="s">
        <v>340</v>
      </c>
      <c r="AA1279" t="s">
        <v>331</v>
      </c>
      <c r="AB1279">
        <v>2</v>
      </c>
      <c r="AC1279">
        <v>22.793465873116372</v>
      </c>
      <c r="AD1279">
        <v>133.74613003095979</v>
      </c>
      <c r="AL1279">
        <v>22.793465873116372</v>
      </c>
      <c r="AM1279">
        <v>133.74613003095979</v>
      </c>
      <c r="AR1279" t="s">
        <v>332</v>
      </c>
    </row>
    <row r="1280" spans="1:44" x14ac:dyDescent="0.35">
      <c r="A1280">
        <v>7</v>
      </c>
      <c r="B1280" s="26">
        <f t="shared" si="247"/>
        <v>46273.739583333343</v>
      </c>
      <c r="C1280" t="s">
        <v>56</v>
      </c>
      <c r="D1280">
        <v>3</v>
      </c>
      <c r="E1280" s="26">
        <f t="shared" si="248"/>
        <v>46273.84375</v>
      </c>
      <c r="F1280" s="26">
        <f t="shared" si="249"/>
        <v>46273.822916666664</v>
      </c>
      <c r="G1280">
        <f t="shared" si="250"/>
        <v>0</v>
      </c>
      <c r="H1280">
        <f t="shared" si="251"/>
        <v>1</v>
      </c>
      <c r="I1280" s="27">
        <f t="shared" si="252"/>
        <v>1</v>
      </c>
      <c r="J1280" s="28">
        <f t="shared" si="253"/>
        <v>116.97612732095492</v>
      </c>
      <c r="K1280" s="29" t="str">
        <f t="shared" si="254"/>
        <v/>
      </c>
      <c r="L1280" s="26" t="str">
        <f t="shared" si="255"/>
        <v/>
      </c>
      <c r="M1280" t="str">
        <f t="shared" si="256"/>
        <v/>
      </c>
      <c r="N1280" s="28">
        <f t="shared" si="257"/>
        <v>116.97612732095492</v>
      </c>
      <c r="O1280" t="str">
        <f t="shared" si="258"/>
        <v/>
      </c>
      <c r="P1280" t="str">
        <f t="shared" si="259"/>
        <v/>
      </c>
      <c r="Q1280" s="10"/>
      <c r="R1280" s="10"/>
      <c r="S1280" s="16">
        <v>1</v>
      </c>
      <c r="T1280" s="13">
        <v>116.9761273209549</v>
      </c>
      <c r="U1280" s="14"/>
      <c r="V1280" s="11"/>
      <c r="W1280" s="10"/>
      <c r="X1280" s="29"/>
      <c r="AA1280" t="s">
        <v>331</v>
      </c>
      <c r="AB1280">
        <v>1</v>
      </c>
      <c r="AC1280">
        <v>116.9761273209549</v>
      </c>
      <c r="AD1280">
        <v>116.9761273209549</v>
      </c>
      <c r="AL1280">
        <v>116.9761273209549</v>
      </c>
      <c r="AM1280">
        <v>116.9761273209549</v>
      </c>
      <c r="AR1280" t="s">
        <v>338</v>
      </c>
    </row>
    <row r="1281" spans="1:44" x14ac:dyDescent="0.35">
      <c r="A1281">
        <v>7</v>
      </c>
      <c r="B1281" s="26">
        <f t="shared" si="247"/>
        <v>46273.739583333343</v>
      </c>
      <c r="C1281" t="s">
        <v>56</v>
      </c>
      <c r="D1281">
        <v>4</v>
      </c>
      <c r="E1281" s="26">
        <f t="shared" si="248"/>
        <v>46273.84375</v>
      </c>
      <c r="F1281" s="26">
        <f t="shared" si="249"/>
        <v>46273.822916666664</v>
      </c>
      <c r="G1281">
        <f t="shared" si="250"/>
        <v>0</v>
      </c>
      <c r="H1281">
        <f t="shared" si="251"/>
        <v>26</v>
      </c>
      <c r="I1281" s="27">
        <f t="shared" si="252"/>
        <v>1</v>
      </c>
      <c r="J1281" s="28">
        <f t="shared" si="253"/>
        <v>53.731343283582085</v>
      </c>
      <c r="K1281" s="29" t="str">
        <f t="shared" si="254"/>
        <v/>
      </c>
      <c r="L1281" s="26" t="str">
        <f t="shared" si="255"/>
        <v/>
      </c>
      <c r="M1281" t="str">
        <f t="shared" si="256"/>
        <v/>
      </c>
      <c r="N1281" s="28">
        <f t="shared" si="257"/>
        <v>53.731343283582085</v>
      </c>
      <c r="O1281" t="str">
        <f t="shared" si="258"/>
        <v/>
      </c>
      <c r="P1281" t="str">
        <f t="shared" si="259"/>
        <v/>
      </c>
      <c r="Q1281" s="10"/>
      <c r="R1281" s="10"/>
      <c r="S1281" s="16">
        <v>1</v>
      </c>
      <c r="T1281" s="13">
        <v>53.731343283582078</v>
      </c>
      <c r="U1281" s="14"/>
      <c r="V1281" s="11"/>
      <c r="W1281" s="10"/>
      <c r="X1281" s="29"/>
      <c r="AA1281" t="s">
        <v>331</v>
      </c>
      <c r="AB1281">
        <v>1</v>
      </c>
      <c r="AC1281">
        <v>53.731343283582078</v>
      </c>
      <c r="AD1281">
        <v>53.731343283582078</v>
      </c>
      <c r="AL1281">
        <v>53.731343283582078</v>
      </c>
      <c r="AM1281">
        <v>53.731343283582078</v>
      </c>
      <c r="AR1281" t="s">
        <v>338</v>
      </c>
    </row>
    <row r="1282" spans="1:44" x14ac:dyDescent="0.35">
      <c r="A1282">
        <v>7</v>
      </c>
      <c r="B1282" s="26">
        <f t="shared" si="247"/>
        <v>46273.739583333343</v>
      </c>
      <c r="C1282" t="s">
        <v>56</v>
      </c>
      <c r="D1282">
        <v>5</v>
      </c>
      <c r="E1282" s="26">
        <f t="shared" si="248"/>
        <v>46273.84375</v>
      </c>
      <c r="F1282" s="26">
        <f t="shared" si="249"/>
        <v>46273.822916666664</v>
      </c>
      <c r="G1282">
        <f t="shared" si="250"/>
        <v>0</v>
      </c>
      <c r="H1282">
        <f t="shared" si="251"/>
        <v>4</v>
      </c>
      <c r="I1282" s="27">
        <f t="shared" si="252"/>
        <v>1</v>
      </c>
      <c r="J1282" s="28">
        <f t="shared" si="253"/>
        <v>48.120300751879697</v>
      </c>
      <c r="K1282" s="29" t="str">
        <f t="shared" si="254"/>
        <v/>
      </c>
      <c r="L1282" s="26" t="str">
        <f t="shared" si="255"/>
        <v/>
      </c>
      <c r="M1282" t="str">
        <f t="shared" si="256"/>
        <v/>
      </c>
      <c r="N1282" s="28">
        <f t="shared" si="257"/>
        <v>48.120300751879697</v>
      </c>
      <c r="O1282" t="str">
        <f t="shared" si="258"/>
        <v/>
      </c>
      <c r="P1282" t="str">
        <f t="shared" si="259"/>
        <v/>
      </c>
      <c r="Q1282" s="10"/>
      <c r="R1282" s="10"/>
      <c r="S1282" s="16">
        <v>1</v>
      </c>
      <c r="T1282" s="13">
        <v>48.120300751879697</v>
      </c>
      <c r="U1282" s="14"/>
      <c r="V1282" s="11"/>
      <c r="W1282" s="10"/>
      <c r="X1282" s="29"/>
      <c r="AA1282" t="s">
        <v>331</v>
      </c>
      <c r="AB1282">
        <v>1</v>
      </c>
      <c r="AC1282">
        <v>48.120300751879697</v>
      </c>
      <c r="AD1282">
        <v>82.051282051282044</v>
      </c>
      <c r="AL1282">
        <v>48.120300751879697</v>
      </c>
      <c r="AM1282">
        <v>82.051282051282044</v>
      </c>
      <c r="AR1282" t="s">
        <v>338</v>
      </c>
    </row>
    <row r="1283" spans="1:44" x14ac:dyDescent="0.35">
      <c r="A1283">
        <v>7</v>
      </c>
      <c r="B1283" s="26">
        <f t="shared" si="247"/>
        <v>46273.739583333343</v>
      </c>
      <c r="C1283" t="s">
        <v>56</v>
      </c>
      <c r="D1283">
        <v>6</v>
      </c>
      <c r="E1283" s="26">
        <f t="shared" si="248"/>
        <v>46273.84375</v>
      </c>
      <c r="F1283" s="26">
        <f t="shared" si="249"/>
        <v>46273.822916666664</v>
      </c>
      <c r="G1283">
        <f t="shared" si="250"/>
        <v>0</v>
      </c>
      <c r="H1283">
        <f t="shared" si="251"/>
        <v>4</v>
      </c>
      <c r="I1283" s="27">
        <f t="shared" si="252"/>
        <v>2</v>
      </c>
      <c r="J1283" s="28">
        <f t="shared" si="253"/>
        <v>25.464190981432363</v>
      </c>
      <c r="K1283" s="29" t="str">
        <f t="shared" si="254"/>
        <v/>
      </c>
      <c r="L1283" s="26" t="str">
        <f t="shared" si="255"/>
        <v/>
      </c>
      <c r="M1283" t="str">
        <f t="shared" si="256"/>
        <v/>
      </c>
      <c r="N1283" s="28">
        <f t="shared" si="257"/>
        <v>12.732095490716182</v>
      </c>
      <c r="O1283" t="str">
        <f t="shared" si="258"/>
        <v/>
      </c>
      <c r="P1283" t="str">
        <f t="shared" si="259"/>
        <v/>
      </c>
      <c r="Q1283" s="10"/>
      <c r="R1283" s="10"/>
      <c r="S1283" s="16">
        <v>2</v>
      </c>
      <c r="T1283" s="13">
        <v>25.46419098143236</v>
      </c>
      <c r="U1283" s="14"/>
      <c r="V1283" s="11"/>
      <c r="W1283" s="10"/>
      <c r="X1283" s="29"/>
      <c r="AA1283" t="s">
        <v>331</v>
      </c>
      <c r="AB1283">
        <v>1</v>
      </c>
      <c r="AC1283">
        <v>25.46419098143236</v>
      </c>
      <c r="AD1283">
        <v>82.997118155619603</v>
      </c>
      <c r="AL1283">
        <v>25.46419098143236</v>
      </c>
      <c r="AM1283">
        <v>82.997118155619603</v>
      </c>
      <c r="AR1283" t="s">
        <v>338</v>
      </c>
    </row>
    <row r="1284" spans="1:44" x14ac:dyDescent="0.35">
      <c r="A1284">
        <v>7</v>
      </c>
      <c r="B1284" s="26">
        <f t="shared" si="247"/>
        <v>46273.739583333343</v>
      </c>
      <c r="C1284" t="s">
        <v>57</v>
      </c>
      <c r="D1284">
        <v>1</v>
      </c>
      <c r="E1284" s="26">
        <f t="shared" si="248"/>
        <v>46273.84375</v>
      </c>
      <c r="F1284" s="26">
        <f t="shared" si="249"/>
        <v>46273.822916666664</v>
      </c>
      <c r="G1284">
        <f t="shared" si="250"/>
        <v>0</v>
      </c>
      <c r="H1284">
        <f t="shared" si="251"/>
        <v>19</v>
      </c>
      <c r="I1284" s="27">
        <f t="shared" si="252"/>
        <v>4</v>
      </c>
      <c r="J1284" s="28">
        <f t="shared" si="253"/>
        <v>203.44509047437919</v>
      </c>
      <c r="K1284" s="29" t="str">
        <f t="shared" si="254"/>
        <v/>
      </c>
      <c r="L1284" s="26" t="str">
        <f t="shared" si="255"/>
        <v/>
      </c>
      <c r="M1284" t="str">
        <f t="shared" si="256"/>
        <v/>
      </c>
      <c r="N1284" s="28">
        <f t="shared" si="257"/>
        <v>50.861272618594796</v>
      </c>
      <c r="O1284" t="str">
        <f t="shared" si="258"/>
        <v/>
      </c>
      <c r="P1284" t="str">
        <f t="shared" si="259"/>
        <v/>
      </c>
      <c r="Q1284" s="10"/>
      <c r="R1284" s="10"/>
      <c r="S1284" s="16">
        <v>4</v>
      </c>
      <c r="T1284" s="13">
        <v>203.44509047437921</v>
      </c>
      <c r="U1284" s="14"/>
      <c r="V1284" s="11"/>
      <c r="W1284" s="10"/>
      <c r="X1284" s="29"/>
      <c r="Z1284" t="s">
        <v>339</v>
      </c>
      <c r="AA1284" t="s">
        <v>331</v>
      </c>
      <c r="AB1284">
        <v>5</v>
      </c>
      <c r="AC1284">
        <v>34.285714285714278</v>
      </c>
      <c r="AD1284">
        <v>520.48192771084337</v>
      </c>
      <c r="AL1284">
        <v>34.285714285714278</v>
      </c>
      <c r="AM1284">
        <v>520.48192771084337</v>
      </c>
      <c r="AR1284" t="s">
        <v>337</v>
      </c>
    </row>
    <row r="1285" spans="1:44" x14ac:dyDescent="0.35">
      <c r="A1285">
        <v>7</v>
      </c>
      <c r="B1285" s="26">
        <f t="shared" si="247"/>
        <v>46273.739583333343</v>
      </c>
      <c r="C1285" t="s">
        <v>57</v>
      </c>
      <c r="D1285">
        <v>2</v>
      </c>
      <c r="E1285" s="26">
        <f t="shared" si="248"/>
        <v>46273.84375</v>
      </c>
      <c r="F1285" s="26">
        <f t="shared" si="249"/>
        <v>46273.822916666664</v>
      </c>
      <c r="G1285">
        <f t="shared" si="250"/>
        <v>2</v>
      </c>
      <c r="H1285">
        <f t="shared" si="251"/>
        <v>3</v>
      </c>
      <c r="I1285" s="27">
        <f t="shared" si="252"/>
        <v>2</v>
      </c>
      <c r="J1285" s="28">
        <f t="shared" si="253"/>
        <v>38.393731635651321</v>
      </c>
      <c r="K1285" s="29">
        <f t="shared" si="254"/>
        <v>3.2557397959183678E-3</v>
      </c>
      <c r="L1285" s="26">
        <f t="shared" si="255"/>
        <v>46273.742839073137</v>
      </c>
      <c r="M1285" t="str">
        <f t="shared" si="256"/>
        <v>YES</v>
      </c>
      <c r="N1285" s="28">
        <f t="shared" si="257"/>
        <v>19.19686581782566</v>
      </c>
      <c r="O1285" t="str">
        <f t="shared" si="258"/>
        <v/>
      </c>
      <c r="P1285" t="str">
        <f t="shared" si="259"/>
        <v/>
      </c>
      <c r="Q1285" s="10" t="s">
        <v>151</v>
      </c>
      <c r="R1285" s="10"/>
      <c r="S1285" s="16">
        <v>2</v>
      </c>
      <c r="T1285" s="13">
        <v>38.393731635651321</v>
      </c>
      <c r="U1285" s="14">
        <v>3.2557397916666659E-3</v>
      </c>
      <c r="V1285" s="11">
        <v>46273.742839073122</v>
      </c>
      <c r="W1285" s="10" t="s">
        <v>151</v>
      </c>
      <c r="X1285" s="29">
        <v>0</v>
      </c>
      <c r="Z1285" t="s">
        <v>340</v>
      </c>
      <c r="AA1285" t="s">
        <v>331</v>
      </c>
      <c r="AB1285">
        <v>2</v>
      </c>
      <c r="AC1285">
        <v>22.793465873116372</v>
      </c>
      <c r="AD1285">
        <v>133.74613003095979</v>
      </c>
      <c r="AE1285" s="54">
        <v>9.3460648148148146E-4</v>
      </c>
      <c r="AF1285" s="54">
        <v>5.4840277777777778E-3</v>
      </c>
      <c r="AG1285" s="53">
        <v>46273.740517939812</v>
      </c>
      <c r="AH1285" s="53">
        <v>46273.745067361109</v>
      </c>
      <c r="AI1285" t="s">
        <v>151</v>
      </c>
      <c r="AL1285">
        <v>22.793465873116372</v>
      </c>
      <c r="AM1285">
        <v>133.74613003095979</v>
      </c>
      <c r="AN1285" s="54">
        <v>9.3460648148148146E-4</v>
      </c>
      <c r="AO1285" s="54">
        <v>5.4840277777777778E-3</v>
      </c>
      <c r="AP1285" s="53">
        <v>46273.745067361109</v>
      </c>
      <c r="AQ1285" t="s">
        <v>151</v>
      </c>
      <c r="AR1285" t="s">
        <v>332</v>
      </c>
    </row>
    <row r="1286" spans="1:44" x14ac:dyDescent="0.35">
      <c r="A1286">
        <v>7</v>
      </c>
      <c r="B1286" s="26">
        <f t="shared" ref="B1286:B1349" si="260">INDEX(SNAP_TIMES,MATCH(A1286,SNAP_NOS,0))</f>
        <v>46273.739583333343</v>
      </c>
      <c r="C1286" t="s">
        <v>57</v>
      </c>
      <c r="D1286">
        <v>3</v>
      </c>
      <c r="E1286" s="26">
        <f t="shared" ref="E1286:E1349" si="261">IF(AND(INDEX(SH_CHG,MATCH(C1286,SH_ID,0))&lt;&gt;"",B1286&gt;=INDEX(SH_CHG,MATCH(C1286,SH_ID,0))),INDEX(SH_DEP,MATCH(C1286,SH_ID,0)),INDEX(SH_ORIG,MATCH(C1286,SH_ID,0)))</f>
        <v>46273.84375</v>
      </c>
      <c r="F1286" s="26">
        <f t="shared" ref="F1286:F1349" si="262">E1286-LOADING_MINUTES/1440</f>
        <v>46273.822916666664</v>
      </c>
      <c r="G1286">
        <f t="shared" ref="G1286:G1349" si="263">COUNTIFS(OL_SNAP,A1286,OL_EFF,C1286,OL_WT,D1286,OL_OPEN,"&gt;0")</f>
        <v>1</v>
      </c>
      <c r="H1286">
        <f t="shared" ref="H1286:H1349" si="264">SUMIFS($G$6:$G$3569,$A$6:$A$3569,A1286,$D$6:$D$3569,D1286,$F$6:$F$3569,"&lt;="&amp;F1286)</f>
        <v>1</v>
      </c>
      <c r="I1286" s="27">
        <f t="shared" ref="I1286:I1349" si="265">INDEX(C_RES,MATCH(1,INDEX((C_SN=A1286)*(C_WT=D1286),0),0))</f>
        <v>1</v>
      </c>
      <c r="J1286" s="28">
        <f t="shared" ref="J1286:J1349" si="266">INDEX(C_RL,MATCH(1,INDEX((C_SN=A1286)*(C_WT=D1286),0),0))</f>
        <v>116.97612732095492</v>
      </c>
      <c r="K1286" s="29">
        <f t="shared" ref="K1286:K1349" si="267">IF(G1286=0,"",IF(ISNUMBER(J1286),IF(J1286&gt;0,H1286/J1286/24,"NULL"),"NULL"))</f>
        <v>3.5619803476946336E-4</v>
      </c>
      <c r="L1286" s="26">
        <f t="shared" ref="L1286:L1349" si="268">IF(ISNUMBER(K1286),B1286+K1286,"")</f>
        <v>46273.739939531377</v>
      </c>
      <c r="M1286" t="str">
        <f t="shared" ref="M1286:M1349" si="269">IF(G1286=0,"",IF(B1286&gt;=F1286,"NO - CUTOFF PASSED",IF(ISNUMBER(K1286),IF(L1286&lt;=F1286,"YES","NO"),"UNKNOWN - NO RATE")))</f>
        <v>YES</v>
      </c>
      <c r="N1286" s="28">
        <f t="shared" ref="N1286:N1349" si="270">IFERROR(IF(AND(INDEX(C_HRS,MATCH(1,INDEX((C_SN=A1286)*(C_WT=D1286),0),0))&gt;0,INDEX(C_TL,MATCH(1,INDEX((C_SN=A1286)*(C_WT=D1286),0),0))&gt;0),INDEX(C_TL,MATCH(1,INDEX((C_SN=A1286)*(C_WT=D1286),0),0))/INDEX(C_HRS,MATCH(1,INDEX((C_SN=A1286)*(C_WT=D1286),0),0)),"NULL"),"NULL")</f>
        <v>116.97612732095492</v>
      </c>
      <c r="O1286" t="str">
        <f t="shared" ref="O1286:O1349" si="271">IF(M1286="NO",IF(ISNUMBER(N1286),ROUNDUP(H1286/(N1286*(F1286-B1286)*24),0),"CANNOT ESTIMATE - NO RATE"),"")</f>
        <v/>
      </c>
      <c r="P1286" t="str">
        <f t="shared" ref="P1286:P1349" si="272">IF(ISNUMBER(O1286),MAX(0,O1286-I1286),O1286)</f>
        <v/>
      </c>
      <c r="Q1286" s="10" t="s">
        <v>151</v>
      </c>
      <c r="R1286" s="10"/>
      <c r="S1286" s="16">
        <v>1</v>
      </c>
      <c r="T1286" s="13">
        <v>116.9761273209549</v>
      </c>
      <c r="U1286" s="14">
        <v>3.5619803240740739E-4</v>
      </c>
      <c r="V1286" s="11">
        <v>46273.739939531362</v>
      </c>
      <c r="W1286" s="10" t="s">
        <v>151</v>
      </c>
      <c r="X1286" s="29">
        <v>0</v>
      </c>
      <c r="AA1286" t="s">
        <v>331</v>
      </c>
      <c r="AB1286">
        <v>1</v>
      </c>
      <c r="AC1286">
        <v>116.9761273209549</v>
      </c>
      <c r="AD1286">
        <v>116.9761273209549</v>
      </c>
      <c r="AE1286" s="54">
        <v>3.5619803240740739E-4</v>
      </c>
      <c r="AF1286" s="54">
        <v>3.5619803240740739E-4</v>
      </c>
      <c r="AG1286" s="53">
        <v>46273.739939531362</v>
      </c>
      <c r="AH1286" s="53">
        <v>46273.739939531362</v>
      </c>
      <c r="AI1286" t="s">
        <v>151</v>
      </c>
      <c r="AL1286">
        <v>116.9761273209549</v>
      </c>
      <c r="AM1286">
        <v>116.9761273209549</v>
      </c>
      <c r="AN1286" s="54">
        <v>3.5619803240740739E-4</v>
      </c>
      <c r="AO1286" s="54">
        <v>3.5619803240740739E-4</v>
      </c>
      <c r="AP1286" s="53">
        <v>46273.739939531362</v>
      </c>
      <c r="AQ1286" t="s">
        <v>151</v>
      </c>
      <c r="AR1286" t="s">
        <v>338</v>
      </c>
    </row>
    <row r="1287" spans="1:44" x14ac:dyDescent="0.35">
      <c r="A1287">
        <v>7</v>
      </c>
      <c r="B1287" s="26">
        <f t="shared" si="260"/>
        <v>46273.739583333343</v>
      </c>
      <c r="C1287" t="s">
        <v>57</v>
      </c>
      <c r="D1287">
        <v>4</v>
      </c>
      <c r="E1287" s="26">
        <f t="shared" si="261"/>
        <v>46273.84375</v>
      </c>
      <c r="F1287" s="26">
        <f t="shared" si="262"/>
        <v>46273.822916666664</v>
      </c>
      <c r="G1287">
        <f t="shared" si="263"/>
        <v>12</v>
      </c>
      <c r="H1287">
        <f t="shared" si="264"/>
        <v>26</v>
      </c>
      <c r="I1287" s="27">
        <f t="shared" si="265"/>
        <v>1</v>
      </c>
      <c r="J1287" s="28">
        <f t="shared" si="266"/>
        <v>53.731343283582085</v>
      </c>
      <c r="K1287" s="29">
        <f t="shared" si="267"/>
        <v>2.0162037037037037E-2</v>
      </c>
      <c r="L1287" s="26">
        <f t="shared" si="268"/>
        <v>46273.759745370378</v>
      </c>
      <c r="M1287" t="str">
        <f t="shared" si="269"/>
        <v>YES</v>
      </c>
      <c r="N1287" s="28">
        <f t="shared" si="270"/>
        <v>53.731343283582085</v>
      </c>
      <c r="O1287" t="str">
        <f t="shared" si="271"/>
        <v/>
      </c>
      <c r="P1287" t="str">
        <f t="shared" si="272"/>
        <v/>
      </c>
      <c r="Q1287" s="10" t="s">
        <v>151</v>
      </c>
      <c r="R1287" s="10"/>
      <c r="S1287" s="16">
        <v>1</v>
      </c>
      <c r="T1287" s="13">
        <v>53.731343283582078</v>
      </c>
      <c r="U1287" s="14">
        <v>2.0162037037037041E-2</v>
      </c>
      <c r="V1287" s="11">
        <v>46273.759745370371</v>
      </c>
      <c r="W1287" s="10" t="s">
        <v>151</v>
      </c>
      <c r="X1287" s="29">
        <v>0</v>
      </c>
      <c r="AA1287" t="s">
        <v>331</v>
      </c>
      <c r="AB1287">
        <v>1</v>
      </c>
      <c r="AC1287">
        <v>53.731343283582078</v>
      </c>
      <c r="AD1287">
        <v>53.731343283582078</v>
      </c>
      <c r="AE1287" s="54">
        <v>2.0162037037037041E-2</v>
      </c>
      <c r="AF1287" s="54">
        <v>2.0162037037037041E-2</v>
      </c>
      <c r="AG1287" s="53">
        <v>46273.759745370371</v>
      </c>
      <c r="AH1287" s="53">
        <v>46273.759745370371</v>
      </c>
      <c r="AI1287" t="s">
        <v>151</v>
      </c>
      <c r="AL1287">
        <v>53.731343283582078</v>
      </c>
      <c r="AM1287">
        <v>53.731343283582078</v>
      </c>
      <c r="AN1287" s="54">
        <v>2.0162037037037041E-2</v>
      </c>
      <c r="AO1287" s="54">
        <v>2.0162037037037041E-2</v>
      </c>
      <c r="AP1287" s="53">
        <v>46273.759745370371</v>
      </c>
      <c r="AQ1287" t="s">
        <v>151</v>
      </c>
      <c r="AR1287" t="s">
        <v>338</v>
      </c>
    </row>
    <row r="1288" spans="1:44" x14ac:dyDescent="0.35">
      <c r="A1288">
        <v>7</v>
      </c>
      <c r="B1288" s="26">
        <f t="shared" si="260"/>
        <v>46273.739583333343</v>
      </c>
      <c r="C1288" t="s">
        <v>57</v>
      </c>
      <c r="D1288">
        <v>5</v>
      </c>
      <c r="E1288" s="26">
        <f t="shared" si="261"/>
        <v>46273.84375</v>
      </c>
      <c r="F1288" s="26">
        <f t="shared" si="262"/>
        <v>46273.822916666664</v>
      </c>
      <c r="G1288">
        <f t="shared" si="263"/>
        <v>1</v>
      </c>
      <c r="H1288">
        <f t="shared" si="264"/>
        <v>4</v>
      </c>
      <c r="I1288" s="27">
        <f t="shared" si="265"/>
        <v>1</v>
      </c>
      <c r="J1288" s="28">
        <f t="shared" si="266"/>
        <v>48.120300751879697</v>
      </c>
      <c r="K1288" s="29">
        <f t="shared" si="267"/>
        <v>3.4635416666666669E-3</v>
      </c>
      <c r="L1288" s="26">
        <f t="shared" si="268"/>
        <v>46273.74304687501</v>
      </c>
      <c r="M1288" t="str">
        <f t="shared" si="269"/>
        <v>YES</v>
      </c>
      <c r="N1288" s="28">
        <f t="shared" si="270"/>
        <v>48.120300751879697</v>
      </c>
      <c r="O1288" t="str">
        <f t="shared" si="271"/>
        <v/>
      </c>
      <c r="P1288" t="str">
        <f t="shared" si="272"/>
        <v/>
      </c>
      <c r="Q1288" s="10" t="s">
        <v>151</v>
      </c>
      <c r="R1288" s="10"/>
      <c r="S1288" s="16">
        <v>1</v>
      </c>
      <c r="T1288" s="13">
        <v>48.120300751879697</v>
      </c>
      <c r="U1288" s="14">
        <v>3.4635416666666669E-3</v>
      </c>
      <c r="V1288" s="11">
        <v>46273.743046875003</v>
      </c>
      <c r="W1288" s="10" t="s">
        <v>151</v>
      </c>
      <c r="X1288" s="29">
        <v>0</v>
      </c>
      <c r="AA1288" t="s">
        <v>331</v>
      </c>
      <c r="AB1288">
        <v>1</v>
      </c>
      <c r="AC1288">
        <v>48.120300751879697</v>
      </c>
      <c r="AD1288">
        <v>82.051282051282044</v>
      </c>
      <c r="AE1288" s="54">
        <v>2.0312500000000001E-3</v>
      </c>
      <c r="AF1288" s="54">
        <v>3.4635416666666669E-3</v>
      </c>
      <c r="AG1288" s="53">
        <v>46273.741614583327</v>
      </c>
      <c r="AH1288" s="53">
        <v>46273.743046875003</v>
      </c>
      <c r="AI1288" t="s">
        <v>151</v>
      </c>
      <c r="AL1288">
        <v>48.120300751879697</v>
      </c>
      <c r="AM1288">
        <v>82.051282051282044</v>
      </c>
      <c r="AN1288" s="54">
        <v>2.0312500000000001E-3</v>
      </c>
      <c r="AO1288" s="54">
        <v>3.4635416666666669E-3</v>
      </c>
      <c r="AP1288" s="53">
        <v>46273.743046875003</v>
      </c>
      <c r="AQ1288" t="s">
        <v>151</v>
      </c>
      <c r="AR1288" t="s">
        <v>338</v>
      </c>
    </row>
    <row r="1289" spans="1:44" x14ac:dyDescent="0.35">
      <c r="A1289">
        <v>7</v>
      </c>
      <c r="B1289" s="26">
        <f t="shared" si="260"/>
        <v>46273.739583333343</v>
      </c>
      <c r="C1289" t="s">
        <v>57</v>
      </c>
      <c r="D1289">
        <v>6</v>
      </c>
      <c r="E1289" s="26">
        <f t="shared" si="261"/>
        <v>46273.84375</v>
      </c>
      <c r="F1289" s="26">
        <f t="shared" si="262"/>
        <v>46273.822916666664</v>
      </c>
      <c r="G1289">
        <f t="shared" si="263"/>
        <v>0</v>
      </c>
      <c r="H1289">
        <f t="shared" si="264"/>
        <v>4</v>
      </c>
      <c r="I1289" s="27">
        <f t="shared" si="265"/>
        <v>2</v>
      </c>
      <c r="J1289" s="28">
        <f t="shared" si="266"/>
        <v>25.464190981432363</v>
      </c>
      <c r="K1289" s="29" t="str">
        <f t="shared" si="267"/>
        <v/>
      </c>
      <c r="L1289" s="26" t="str">
        <f t="shared" si="268"/>
        <v/>
      </c>
      <c r="M1289" t="str">
        <f t="shared" si="269"/>
        <v/>
      </c>
      <c r="N1289" s="28">
        <f t="shared" si="270"/>
        <v>12.732095490716182</v>
      </c>
      <c r="O1289" t="str">
        <f t="shared" si="271"/>
        <v/>
      </c>
      <c r="P1289" t="str">
        <f t="shared" si="272"/>
        <v/>
      </c>
      <c r="Q1289" s="10"/>
      <c r="R1289" s="10"/>
      <c r="S1289" s="16">
        <v>2</v>
      </c>
      <c r="T1289" s="13">
        <v>25.46419098143236</v>
      </c>
      <c r="U1289" s="14"/>
      <c r="V1289" s="11"/>
      <c r="W1289" s="10"/>
      <c r="X1289" s="29"/>
      <c r="AA1289" t="s">
        <v>331</v>
      </c>
      <c r="AB1289">
        <v>1</v>
      </c>
      <c r="AC1289">
        <v>25.46419098143236</v>
      </c>
      <c r="AD1289">
        <v>82.997118155619603</v>
      </c>
      <c r="AL1289">
        <v>25.46419098143236</v>
      </c>
      <c r="AM1289">
        <v>82.997118155619603</v>
      </c>
      <c r="AR1289" t="s">
        <v>338</v>
      </c>
    </row>
    <row r="1290" spans="1:44" x14ac:dyDescent="0.35">
      <c r="A1290">
        <v>7</v>
      </c>
      <c r="B1290" s="26">
        <f t="shared" si="260"/>
        <v>46273.739583333343</v>
      </c>
      <c r="C1290" t="s">
        <v>58</v>
      </c>
      <c r="D1290">
        <v>1</v>
      </c>
      <c r="E1290" s="26">
        <f t="shared" si="261"/>
        <v>46273.854166666657</v>
      </c>
      <c r="F1290" s="26">
        <f t="shared" si="262"/>
        <v>46273.833333333321</v>
      </c>
      <c r="G1290">
        <f t="shared" si="263"/>
        <v>1</v>
      </c>
      <c r="H1290">
        <f t="shared" si="264"/>
        <v>63</v>
      </c>
      <c r="I1290" s="27">
        <f t="shared" si="265"/>
        <v>4</v>
      </c>
      <c r="J1290" s="28">
        <f t="shared" si="266"/>
        <v>203.44509047437919</v>
      </c>
      <c r="K1290" s="29">
        <f t="shared" si="267"/>
        <v>1.2902744391025641E-2</v>
      </c>
      <c r="L1290" s="26">
        <f t="shared" si="268"/>
        <v>46273.752486077734</v>
      </c>
      <c r="M1290" t="str">
        <f t="shared" si="269"/>
        <v>YES</v>
      </c>
      <c r="N1290" s="28">
        <f t="shared" si="270"/>
        <v>50.861272618594796</v>
      </c>
      <c r="O1290" t="str">
        <f t="shared" si="271"/>
        <v/>
      </c>
      <c r="P1290" t="str">
        <f t="shared" si="272"/>
        <v/>
      </c>
      <c r="Q1290" s="10" t="s">
        <v>151</v>
      </c>
      <c r="R1290" s="10"/>
      <c r="S1290" s="16">
        <v>4</v>
      </c>
      <c r="T1290" s="13">
        <v>203.44509047437921</v>
      </c>
      <c r="U1290" s="14">
        <v>1.2902744386574081E-2</v>
      </c>
      <c r="V1290" s="11">
        <v>46273.752486077727</v>
      </c>
      <c r="W1290" s="10" t="s">
        <v>151</v>
      </c>
      <c r="X1290" s="29">
        <v>0</v>
      </c>
      <c r="Z1290" t="s">
        <v>339</v>
      </c>
      <c r="AA1290" t="s">
        <v>331</v>
      </c>
      <c r="AB1290">
        <v>5</v>
      </c>
      <c r="AC1290">
        <v>34.285714285714278</v>
      </c>
      <c r="AD1290">
        <v>520.48192771084337</v>
      </c>
      <c r="AE1290" s="54">
        <v>5.0434027777777777E-3</v>
      </c>
      <c r="AF1290" s="54">
        <v>7.6562500000000006E-2</v>
      </c>
      <c r="AG1290" s="53">
        <v>46273.744626736108</v>
      </c>
      <c r="AH1290" s="53">
        <v>46273.816145833327</v>
      </c>
      <c r="AI1290" t="s">
        <v>151</v>
      </c>
      <c r="AL1290">
        <v>34.285714285714278</v>
      </c>
      <c r="AM1290">
        <v>520.48192771084337</v>
      </c>
      <c r="AN1290" s="54">
        <v>5.0434027777777777E-3</v>
      </c>
      <c r="AO1290" s="54">
        <v>7.6562500000000006E-2</v>
      </c>
      <c r="AP1290" s="53">
        <v>46273.816145833327</v>
      </c>
      <c r="AQ1290" t="s">
        <v>151</v>
      </c>
      <c r="AR1290" t="s">
        <v>337</v>
      </c>
    </row>
    <row r="1291" spans="1:44" x14ac:dyDescent="0.35">
      <c r="A1291">
        <v>7</v>
      </c>
      <c r="B1291" s="26">
        <f t="shared" si="260"/>
        <v>46273.739583333343</v>
      </c>
      <c r="C1291" t="s">
        <v>58</v>
      </c>
      <c r="D1291">
        <v>2</v>
      </c>
      <c r="E1291" s="26">
        <f t="shared" si="261"/>
        <v>46273.854166666657</v>
      </c>
      <c r="F1291" s="26">
        <f t="shared" si="262"/>
        <v>46273.833333333321</v>
      </c>
      <c r="G1291">
        <f t="shared" si="263"/>
        <v>0</v>
      </c>
      <c r="H1291">
        <f t="shared" si="264"/>
        <v>8</v>
      </c>
      <c r="I1291" s="27">
        <f t="shared" si="265"/>
        <v>2</v>
      </c>
      <c r="J1291" s="28">
        <f t="shared" si="266"/>
        <v>38.393731635651321</v>
      </c>
      <c r="K1291" s="29" t="str">
        <f t="shared" si="267"/>
        <v/>
      </c>
      <c r="L1291" s="26" t="str">
        <f t="shared" si="268"/>
        <v/>
      </c>
      <c r="M1291" t="str">
        <f t="shared" si="269"/>
        <v/>
      </c>
      <c r="N1291" s="28">
        <f t="shared" si="270"/>
        <v>19.19686581782566</v>
      </c>
      <c r="O1291" t="str">
        <f t="shared" si="271"/>
        <v/>
      </c>
      <c r="P1291" t="str">
        <f t="shared" si="272"/>
        <v/>
      </c>
      <c r="Q1291" s="10"/>
      <c r="R1291" s="10"/>
      <c r="S1291" s="16">
        <v>2</v>
      </c>
      <c r="T1291" s="13">
        <v>38.393731635651321</v>
      </c>
      <c r="U1291" s="14"/>
      <c r="V1291" s="11"/>
      <c r="W1291" s="10"/>
      <c r="X1291" s="29"/>
      <c r="Z1291" t="s">
        <v>340</v>
      </c>
      <c r="AA1291" t="s">
        <v>331</v>
      </c>
      <c r="AB1291">
        <v>2</v>
      </c>
      <c r="AC1291">
        <v>22.793465873116372</v>
      </c>
      <c r="AD1291">
        <v>133.74613003095979</v>
      </c>
      <c r="AL1291">
        <v>22.793465873116372</v>
      </c>
      <c r="AM1291">
        <v>133.74613003095979</v>
      </c>
      <c r="AR1291" t="s">
        <v>332</v>
      </c>
    </row>
    <row r="1292" spans="1:44" x14ac:dyDescent="0.35">
      <c r="A1292">
        <v>7</v>
      </c>
      <c r="B1292" s="26">
        <f t="shared" si="260"/>
        <v>46273.739583333343</v>
      </c>
      <c r="C1292" t="s">
        <v>58</v>
      </c>
      <c r="D1292">
        <v>3</v>
      </c>
      <c r="E1292" s="26">
        <f t="shared" si="261"/>
        <v>46273.854166666657</v>
      </c>
      <c r="F1292" s="26">
        <f t="shared" si="262"/>
        <v>46273.833333333321</v>
      </c>
      <c r="G1292">
        <f t="shared" si="263"/>
        <v>0</v>
      </c>
      <c r="H1292">
        <f t="shared" si="264"/>
        <v>40</v>
      </c>
      <c r="I1292" s="27">
        <f t="shared" si="265"/>
        <v>1</v>
      </c>
      <c r="J1292" s="28">
        <f t="shared" si="266"/>
        <v>116.97612732095492</v>
      </c>
      <c r="K1292" s="29" t="str">
        <f t="shared" si="267"/>
        <v/>
      </c>
      <c r="L1292" s="26" t="str">
        <f t="shared" si="268"/>
        <v/>
      </c>
      <c r="M1292" t="str">
        <f t="shared" si="269"/>
        <v/>
      </c>
      <c r="N1292" s="28">
        <f t="shared" si="270"/>
        <v>116.97612732095492</v>
      </c>
      <c r="O1292" t="str">
        <f t="shared" si="271"/>
        <v/>
      </c>
      <c r="P1292" t="str">
        <f t="shared" si="272"/>
        <v/>
      </c>
      <c r="Q1292" s="10"/>
      <c r="R1292" s="10"/>
      <c r="S1292" s="16">
        <v>1</v>
      </c>
      <c r="T1292" s="13">
        <v>116.9761273209549</v>
      </c>
      <c r="U1292" s="14"/>
      <c r="V1292" s="11"/>
      <c r="W1292" s="10"/>
      <c r="X1292" s="29"/>
      <c r="AA1292" t="s">
        <v>331</v>
      </c>
      <c r="AB1292">
        <v>1</v>
      </c>
      <c r="AC1292">
        <v>116.9761273209549</v>
      </c>
      <c r="AD1292">
        <v>116.9761273209549</v>
      </c>
      <c r="AL1292">
        <v>116.9761273209549</v>
      </c>
      <c r="AM1292">
        <v>116.9761273209549</v>
      </c>
      <c r="AR1292" t="s">
        <v>338</v>
      </c>
    </row>
    <row r="1293" spans="1:44" x14ac:dyDescent="0.35">
      <c r="A1293">
        <v>7</v>
      </c>
      <c r="B1293" s="26">
        <f t="shared" si="260"/>
        <v>46273.739583333343</v>
      </c>
      <c r="C1293" t="s">
        <v>58</v>
      </c>
      <c r="D1293">
        <v>4</v>
      </c>
      <c r="E1293" s="26">
        <f t="shared" si="261"/>
        <v>46273.854166666657</v>
      </c>
      <c r="F1293" s="26">
        <f t="shared" si="262"/>
        <v>46273.833333333321</v>
      </c>
      <c r="G1293">
        <f t="shared" si="263"/>
        <v>0</v>
      </c>
      <c r="H1293">
        <f t="shared" si="264"/>
        <v>72</v>
      </c>
      <c r="I1293" s="27">
        <f t="shared" si="265"/>
        <v>1</v>
      </c>
      <c r="J1293" s="28">
        <f t="shared" si="266"/>
        <v>53.731343283582085</v>
      </c>
      <c r="K1293" s="29" t="str">
        <f t="shared" si="267"/>
        <v/>
      </c>
      <c r="L1293" s="26" t="str">
        <f t="shared" si="268"/>
        <v/>
      </c>
      <c r="M1293" t="str">
        <f t="shared" si="269"/>
        <v/>
      </c>
      <c r="N1293" s="28">
        <f t="shared" si="270"/>
        <v>53.731343283582085</v>
      </c>
      <c r="O1293" t="str">
        <f t="shared" si="271"/>
        <v/>
      </c>
      <c r="P1293" t="str">
        <f t="shared" si="272"/>
        <v/>
      </c>
      <c r="Q1293" s="10"/>
      <c r="R1293" s="10"/>
      <c r="S1293" s="16">
        <v>1</v>
      </c>
      <c r="T1293" s="13">
        <v>53.731343283582078</v>
      </c>
      <c r="U1293" s="14"/>
      <c r="V1293" s="11"/>
      <c r="W1293" s="10"/>
      <c r="X1293" s="29"/>
      <c r="AA1293" t="s">
        <v>331</v>
      </c>
      <c r="AB1293">
        <v>1</v>
      </c>
      <c r="AC1293">
        <v>53.731343283582078</v>
      </c>
      <c r="AD1293">
        <v>53.731343283582078</v>
      </c>
      <c r="AL1293">
        <v>53.731343283582078</v>
      </c>
      <c r="AM1293">
        <v>53.731343283582078</v>
      </c>
      <c r="AR1293" t="s">
        <v>338</v>
      </c>
    </row>
    <row r="1294" spans="1:44" x14ac:dyDescent="0.35">
      <c r="A1294">
        <v>7</v>
      </c>
      <c r="B1294" s="26">
        <f t="shared" si="260"/>
        <v>46273.739583333343</v>
      </c>
      <c r="C1294" t="s">
        <v>58</v>
      </c>
      <c r="D1294">
        <v>5</v>
      </c>
      <c r="E1294" s="26">
        <f t="shared" si="261"/>
        <v>46273.854166666657</v>
      </c>
      <c r="F1294" s="26">
        <f t="shared" si="262"/>
        <v>46273.833333333321</v>
      </c>
      <c r="G1294">
        <f t="shared" si="263"/>
        <v>0</v>
      </c>
      <c r="H1294">
        <f t="shared" si="264"/>
        <v>4</v>
      </c>
      <c r="I1294" s="27">
        <f t="shared" si="265"/>
        <v>1</v>
      </c>
      <c r="J1294" s="28">
        <f t="shared" si="266"/>
        <v>48.120300751879697</v>
      </c>
      <c r="K1294" s="29" t="str">
        <f t="shared" si="267"/>
        <v/>
      </c>
      <c r="L1294" s="26" t="str">
        <f t="shared" si="268"/>
        <v/>
      </c>
      <c r="M1294" t="str">
        <f t="shared" si="269"/>
        <v/>
      </c>
      <c r="N1294" s="28">
        <f t="shared" si="270"/>
        <v>48.120300751879697</v>
      </c>
      <c r="O1294" t="str">
        <f t="shared" si="271"/>
        <v/>
      </c>
      <c r="P1294" t="str">
        <f t="shared" si="272"/>
        <v/>
      </c>
      <c r="Q1294" s="10"/>
      <c r="R1294" s="10"/>
      <c r="S1294" s="16">
        <v>1</v>
      </c>
      <c r="T1294" s="13">
        <v>48.120300751879697</v>
      </c>
      <c r="U1294" s="14"/>
      <c r="V1294" s="11"/>
      <c r="W1294" s="10"/>
      <c r="X1294" s="29"/>
      <c r="AA1294" t="s">
        <v>331</v>
      </c>
      <c r="AB1294">
        <v>1</v>
      </c>
      <c r="AC1294">
        <v>48.120300751879697</v>
      </c>
      <c r="AD1294">
        <v>82.051282051282044</v>
      </c>
      <c r="AL1294">
        <v>48.120300751879697</v>
      </c>
      <c r="AM1294">
        <v>82.051282051282044</v>
      </c>
      <c r="AR1294" t="s">
        <v>338</v>
      </c>
    </row>
    <row r="1295" spans="1:44" x14ac:dyDescent="0.35">
      <c r="A1295">
        <v>7</v>
      </c>
      <c r="B1295" s="26">
        <f t="shared" si="260"/>
        <v>46273.739583333343</v>
      </c>
      <c r="C1295" t="s">
        <v>58</v>
      </c>
      <c r="D1295">
        <v>6</v>
      </c>
      <c r="E1295" s="26">
        <f t="shared" si="261"/>
        <v>46273.854166666657</v>
      </c>
      <c r="F1295" s="26">
        <f t="shared" si="262"/>
        <v>46273.833333333321</v>
      </c>
      <c r="G1295">
        <f t="shared" si="263"/>
        <v>0</v>
      </c>
      <c r="H1295">
        <f t="shared" si="264"/>
        <v>8</v>
      </c>
      <c r="I1295" s="27">
        <f t="shared" si="265"/>
        <v>2</v>
      </c>
      <c r="J1295" s="28">
        <f t="shared" si="266"/>
        <v>25.464190981432363</v>
      </c>
      <c r="K1295" s="29" t="str">
        <f t="shared" si="267"/>
        <v/>
      </c>
      <c r="L1295" s="26" t="str">
        <f t="shared" si="268"/>
        <v/>
      </c>
      <c r="M1295" t="str">
        <f t="shared" si="269"/>
        <v/>
      </c>
      <c r="N1295" s="28">
        <f t="shared" si="270"/>
        <v>12.732095490716182</v>
      </c>
      <c r="O1295" t="str">
        <f t="shared" si="271"/>
        <v/>
      </c>
      <c r="P1295" t="str">
        <f t="shared" si="272"/>
        <v/>
      </c>
      <c r="Q1295" s="10"/>
      <c r="R1295" s="10"/>
      <c r="S1295" s="16">
        <v>2</v>
      </c>
      <c r="T1295" s="13">
        <v>25.46419098143236</v>
      </c>
      <c r="U1295" s="14"/>
      <c r="V1295" s="11"/>
      <c r="W1295" s="10"/>
      <c r="X1295" s="29"/>
      <c r="AA1295" t="s">
        <v>331</v>
      </c>
      <c r="AB1295">
        <v>1</v>
      </c>
      <c r="AC1295">
        <v>25.46419098143236</v>
      </c>
      <c r="AD1295">
        <v>82.997118155619603</v>
      </c>
      <c r="AL1295">
        <v>25.46419098143236</v>
      </c>
      <c r="AM1295">
        <v>82.997118155619603</v>
      </c>
      <c r="AR1295" t="s">
        <v>338</v>
      </c>
    </row>
    <row r="1296" spans="1:44" x14ac:dyDescent="0.35">
      <c r="A1296">
        <v>7</v>
      </c>
      <c r="B1296" s="26">
        <f t="shared" si="260"/>
        <v>46273.739583333343</v>
      </c>
      <c r="C1296" t="s">
        <v>59</v>
      </c>
      <c r="D1296">
        <v>1</v>
      </c>
      <c r="E1296" s="26">
        <f t="shared" si="261"/>
        <v>46273.854166666657</v>
      </c>
      <c r="F1296" s="26">
        <f t="shared" si="262"/>
        <v>46273.833333333321</v>
      </c>
      <c r="G1296">
        <f t="shared" si="263"/>
        <v>0</v>
      </c>
      <c r="H1296">
        <f t="shared" si="264"/>
        <v>63</v>
      </c>
      <c r="I1296" s="27">
        <f t="shared" si="265"/>
        <v>4</v>
      </c>
      <c r="J1296" s="28">
        <f t="shared" si="266"/>
        <v>203.44509047437919</v>
      </c>
      <c r="K1296" s="29" t="str">
        <f t="shared" si="267"/>
        <v/>
      </c>
      <c r="L1296" s="26" t="str">
        <f t="shared" si="268"/>
        <v/>
      </c>
      <c r="M1296" t="str">
        <f t="shared" si="269"/>
        <v/>
      </c>
      <c r="N1296" s="28">
        <f t="shared" si="270"/>
        <v>50.861272618594796</v>
      </c>
      <c r="O1296" t="str">
        <f t="shared" si="271"/>
        <v/>
      </c>
      <c r="P1296" t="str">
        <f t="shared" si="272"/>
        <v/>
      </c>
      <c r="Q1296" s="10"/>
      <c r="R1296" s="10"/>
      <c r="S1296" s="16">
        <v>4</v>
      </c>
      <c r="T1296" s="13">
        <v>203.44509047437921</v>
      </c>
      <c r="U1296" s="14"/>
      <c r="V1296" s="11"/>
      <c r="W1296" s="10"/>
      <c r="X1296" s="29"/>
      <c r="Z1296" t="s">
        <v>339</v>
      </c>
      <c r="AA1296" t="s">
        <v>331</v>
      </c>
      <c r="AB1296">
        <v>5</v>
      </c>
      <c r="AC1296">
        <v>34.285714285714278</v>
      </c>
      <c r="AD1296">
        <v>520.48192771084337</v>
      </c>
      <c r="AL1296">
        <v>34.285714285714278</v>
      </c>
      <c r="AM1296">
        <v>520.48192771084337</v>
      </c>
      <c r="AR1296" t="s">
        <v>337</v>
      </c>
    </row>
    <row r="1297" spans="1:44" x14ac:dyDescent="0.35">
      <c r="A1297">
        <v>7</v>
      </c>
      <c r="B1297" s="26">
        <f t="shared" si="260"/>
        <v>46273.739583333343</v>
      </c>
      <c r="C1297" t="s">
        <v>59</v>
      </c>
      <c r="D1297">
        <v>2</v>
      </c>
      <c r="E1297" s="26">
        <f t="shared" si="261"/>
        <v>46273.854166666657</v>
      </c>
      <c r="F1297" s="26">
        <f t="shared" si="262"/>
        <v>46273.833333333321</v>
      </c>
      <c r="G1297">
        <f t="shared" si="263"/>
        <v>0</v>
      </c>
      <c r="H1297">
        <f t="shared" si="264"/>
        <v>8</v>
      </c>
      <c r="I1297" s="27">
        <f t="shared" si="265"/>
        <v>2</v>
      </c>
      <c r="J1297" s="28">
        <f t="shared" si="266"/>
        <v>38.393731635651321</v>
      </c>
      <c r="K1297" s="29" t="str">
        <f t="shared" si="267"/>
        <v/>
      </c>
      <c r="L1297" s="26" t="str">
        <f t="shared" si="268"/>
        <v/>
      </c>
      <c r="M1297" t="str">
        <f t="shared" si="269"/>
        <v/>
      </c>
      <c r="N1297" s="28">
        <f t="shared" si="270"/>
        <v>19.19686581782566</v>
      </c>
      <c r="O1297" t="str">
        <f t="shared" si="271"/>
        <v/>
      </c>
      <c r="P1297" t="str">
        <f t="shared" si="272"/>
        <v/>
      </c>
      <c r="Q1297" s="10"/>
      <c r="R1297" s="10"/>
      <c r="S1297" s="16">
        <v>2</v>
      </c>
      <c r="T1297" s="13">
        <v>38.393731635651321</v>
      </c>
      <c r="U1297" s="14"/>
      <c r="V1297" s="11"/>
      <c r="W1297" s="10"/>
      <c r="X1297" s="29"/>
      <c r="Z1297" t="s">
        <v>340</v>
      </c>
      <c r="AA1297" t="s">
        <v>331</v>
      </c>
      <c r="AB1297">
        <v>2</v>
      </c>
      <c r="AC1297">
        <v>22.793465873116372</v>
      </c>
      <c r="AD1297">
        <v>133.74613003095979</v>
      </c>
      <c r="AL1297">
        <v>22.793465873116372</v>
      </c>
      <c r="AM1297">
        <v>133.74613003095979</v>
      </c>
      <c r="AR1297" t="s">
        <v>332</v>
      </c>
    </row>
    <row r="1298" spans="1:44" x14ac:dyDescent="0.35">
      <c r="A1298">
        <v>7</v>
      </c>
      <c r="B1298" s="26">
        <f t="shared" si="260"/>
        <v>46273.739583333343</v>
      </c>
      <c r="C1298" t="s">
        <v>59</v>
      </c>
      <c r="D1298">
        <v>3</v>
      </c>
      <c r="E1298" s="26">
        <f t="shared" si="261"/>
        <v>46273.854166666657</v>
      </c>
      <c r="F1298" s="26">
        <f t="shared" si="262"/>
        <v>46273.833333333321</v>
      </c>
      <c r="G1298">
        <f t="shared" si="263"/>
        <v>0</v>
      </c>
      <c r="H1298">
        <f t="shared" si="264"/>
        <v>40</v>
      </c>
      <c r="I1298" s="27">
        <f t="shared" si="265"/>
        <v>1</v>
      </c>
      <c r="J1298" s="28">
        <f t="shared" si="266"/>
        <v>116.97612732095492</v>
      </c>
      <c r="K1298" s="29" t="str">
        <f t="shared" si="267"/>
        <v/>
      </c>
      <c r="L1298" s="26" t="str">
        <f t="shared" si="268"/>
        <v/>
      </c>
      <c r="M1298" t="str">
        <f t="shared" si="269"/>
        <v/>
      </c>
      <c r="N1298" s="28">
        <f t="shared" si="270"/>
        <v>116.97612732095492</v>
      </c>
      <c r="O1298" t="str">
        <f t="shared" si="271"/>
        <v/>
      </c>
      <c r="P1298" t="str">
        <f t="shared" si="272"/>
        <v/>
      </c>
      <c r="Q1298" s="10"/>
      <c r="R1298" s="10"/>
      <c r="S1298" s="16">
        <v>1</v>
      </c>
      <c r="T1298" s="13">
        <v>116.9761273209549</v>
      </c>
      <c r="U1298" s="14"/>
      <c r="V1298" s="11"/>
      <c r="W1298" s="10"/>
      <c r="X1298" s="29"/>
      <c r="AA1298" t="s">
        <v>331</v>
      </c>
      <c r="AB1298">
        <v>1</v>
      </c>
      <c r="AC1298">
        <v>116.9761273209549</v>
      </c>
      <c r="AD1298">
        <v>116.9761273209549</v>
      </c>
      <c r="AL1298">
        <v>116.9761273209549</v>
      </c>
      <c r="AM1298">
        <v>116.9761273209549</v>
      </c>
      <c r="AR1298" t="s">
        <v>338</v>
      </c>
    </row>
    <row r="1299" spans="1:44" x14ac:dyDescent="0.35">
      <c r="A1299">
        <v>7</v>
      </c>
      <c r="B1299" s="26">
        <f t="shared" si="260"/>
        <v>46273.739583333343</v>
      </c>
      <c r="C1299" t="s">
        <v>59</v>
      </c>
      <c r="D1299">
        <v>4</v>
      </c>
      <c r="E1299" s="26">
        <f t="shared" si="261"/>
        <v>46273.854166666657</v>
      </c>
      <c r="F1299" s="26">
        <f t="shared" si="262"/>
        <v>46273.833333333321</v>
      </c>
      <c r="G1299">
        <f t="shared" si="263"/>
        <v>0</v>
      </c>
      <c r="H1299">
        <f t="shared" si="264"/>
        <v>72</v>
      </c>
      <c r="I1299" s="27">
        <f t="shared" si="265"/>
        <v>1</v>
      </c>
      <c r="J1299" s="28">
        <f t="shared" si="266"/>
        <v>53.731343283582085</v>
      </c>
      <c r="K1299" s="29" t="str">
        <f t="shared" si="267"/>
        <v/>
      </c>
      <c r="L1299" s="26" t="str">
        <f t="shared" si="268"/>
        <v/>
      </c>
      <c r="M1299" t="str">
        <f t="shared" si="269"/>
        <v/>
      </c>
      <c r="N1299" s="28">
        <f t="shared" si="270"/>
        <v>53.731343283582085</v>
      </c>
      <c r="O1299" t="str">
        <f t="shared" si="271"/>
        <v/>
      </c>
      <c r="P1299" t="str">
        <f t="shared" si="272"/>
        <v/>
      </c>
      <c r="Q1299" s="10"/>
      <c r="R1299" s="10"/>
      <c r="S1299" s="16">
        <v>1</v>
      </c>
      <c r="T1299" s="13">
        <v>53.731343283582078</v>
      </c>
      <c r="U1299" s="14"/>
      <c r="V1299" s="11"/>
      <c r="W1299" s="10"/>
      <c r="X1299" s="29"/>
      <c r="AA1299" t="s">
        <v>331</v>
      </c>
      <c r="AB1299">
        <v>1</v>
      </c>
      <c r="AC1299">
        <v>53.731343283582078</v>
      </c>
      <c r="AD1299">
        <v>53.731343283582078</v>
      </c>
      <c r="AL1299">
        <v>53.731343283582078</v>
      </c>
      <c r="AM1299">
        <v>53.731343283582078</v>
      </c>
      <c r="AR1299" t="s">
        <v>338</v>
      </c>
    </row>
    <row r="1300" spans="1:44" x14ac:dyDescent="0.35">
      <c r="A1300">
        <v>7</v>
      </c>
      <c r="B1300" s="26">
        <f t="shared" si="260"/>
        <v>46273.739583333343</v>
      </c>
      <c r="C1300" t="s">
        <v>59</v>
      </c>
      <c r="D1300">
        <v>5</v>
      </c>
      <c r="E1300" s="26">
        <f t="shared" si="261"/>
        <v>46273.854166666657</v>
      </c>
      <c r="F1300" s="26">
        <f t="shared" si="262"/>
        <v>46273.833333333321</v>
      </c>
      <c r="G1300">
        <f t="shared" si="263"/>
        <v>0</v>
      </c>
      <c r="H1300">
        <f t="shared" si="264"/>
        <v>4</v>
      </c>
      <c r="I1300" s="27">
        <f t="shared" si="265"/>
        <v>1</v>
      </c>
      <c r="J1300" s="28">
        <f t="shared" si="266"/>
        <v>48.120300751879697</v>
      </c>
      <c r="K1300" s="29" t="str">
        <f t="shared" si="267"/>
        <v/>
      </c>
      <c r="L1300" s="26" t="str">
        <f t="shared" si="268"/>
        <v/>
      </c>
      <c r="M1300" t="str">
        <f t="shared" si="269"/>
        <v/>
      </c>
      <c r="N1300" s="28">
        <f t="shared" si="270"/>
        <v>48.120300751879697</v>
      </c>
      <c r="O1300" t="str">
        <f t="shared" si="271"/>
        <v/>
      </c>
      <c r="P1300" t="str">
        <f t="shared" si="272"/>
        <v/>
      </c>
      <c r="Q1300" s="10"/>
      <c r="R1300" s="10"/>
      <c r="S1300" s="16">
        <v>1</v>
      </c>
      <c r="T1300" s="13">
        <v>48.120300751879697</v>
      </c>
      <c r="U1300" s="14"/>
      <c r="V1300" s="11"/>
      <c r="W1300" s="10"/>
      <c r="X1300" s="29"/>
      <c r="AA1300" t="s">
        <v>331</v>
      </c>
      <c r="AB1300">
        <v>1</v>
      </c>
      <c r="AC1300">
        <v>48.120300751879697</v>
      </c>
      <c r="AD1300">
        <v>82.051282051282044</v>
      </c>
      <c r="AL1300">
        <v>48.120300751879697</v>
      </c>
      <c r="AM1300">
        <v>82.051282051282044</v>
      </c>
      <c r="AR1300" t="s">
        <v>338</v>
      </c>
    </row>
    <row r="1301" spans="1:44" x14ac:dyDescent="0.35">
      <c r="A1301">
        <v>7</v>
      </c>
      <c r="B1301" s="26">
        <f t="shared" si="260"/>
        <v>46273.739583333343</v>
      </c>
      <c r="C1301" t="s">
        <v>59</v>
      </c>
      <c r="D1301">
        <v>6</v>
      </c>
      <c r="E1301" s="26">
        <f t="shared" si="261"/>
        <v>46273.854166666657</v>
      </c>
      <c r="F1301" s="26">
        <f t="shared" si="262"/>
        <v>46273.833333333321</v>
      </c>
      <c r="G1301">
        <f t="shared" si="263"/>
        <v>0</v>
      </c>
      <c r="H1301">
        <f t="shared" si="264"/>
        <v>8</v>
      </c>
      <c r="I1301" s="27">
        <f t="shared" si="265"/>
        <v>2</v>
      </c>
      <c r="J1301" s="28">
        <f t="shared" si="266"/>
        <v>25.464190981432363</v>
      </c>
      <c r="K1301" s="29" t="str">
        <f t="shared" si="267"/>
        <v/>
      </c>
      <c r="L1301" s="26" t="str">
        <f t="shared" si="268"/>
        <v/>
      </c>
      <c r="M1301" t="str">
        <f t="shared" si="269"/>
        <v/>
      </c>
      <c r="N1301" s="28">
        <f t="shared" si="270"/>
        <v>12.732095490716182</v>
      </c>
      <c r="O1301" t="str">
        <f t="shared" si="271"/>
        <v/>
      </c>
      <c r="P1301" t="str">
        <f t="shared" si="272"/>
        <v/>
      </c>
      <c r="Q1301" s="10"/>
      <c r="R1301" s="10"/>
      <c r="S1301" s="16">
        <v>2</v>
      </c>
      <c r="T1301" s="13">
        <v>25.46419098143236</v>
      </c>
      <c r="U1301" s="14"/>
      <c r="V1301" s="11"/>
      <c r="W1301" s="10"/>
      <c r="X1301" s="29"/>
      <c r="AA1301" t="s">
        <v>331</v>
      </c>
      <c r="AB1301">
        <v>1</v>
      </c>
      <c r="AC1301">
        <v>25.46419098143236</v>
      </c>
      <c r="AD1301">
        <v>82.997118155619603</v>
      </c>
      <c r="AL1301">
        <v>25.46419098143236</v>
      </c>
      <c r="AM1301">
        <v>82.997118155619603</v>
      </c>
      <c r="AR1301" t="s">
        <v>338</v>
      </c>
    </row>
    <row r="1302" spans="1:44" x14ac:dyDescent="0.35">
      <c r="A1302">
        <v>7</v>
      </c>
      <c r="B1302" s="26">
        <f t="shared" si="260"/>
        <v>46273.739583333343</v>
      </c>
      <c r="C1302" t="s">
        <v>60</v>
      </c>
      <c r="D1302">
        <v>1</v>
      </c>
      <c r="E1302" s="26">
        <f t="shared" si="261"/>
        <v>46273.854166666657</v>
      </c>
      <c r="F1302" s="26">
        <f t="shared" si="262"/>
        <v>46273.833333333321</v>
      </c>
      <c r="G1302">
        <f t="shared" si="263"/>
        <v>0</v>
      </c>
      <c r="H1302">
        <f t="shared" si="264"/>
        <v>63</v>
      </c>
      <c r="I1302" s="27">
        <f t="shared" si="265"/>
        <v>4</v>
      </c>
      <c r="J1302" s="28">
        <f t="shared" si="266"/>
        <v>203.44509047437919</v>
      </c>
      <c r="K1302" s="29" t="str">
        <f t="shared" si="267"/>
        <v/>
      </c>
      <c r="L1302" s="26" t="str">
        <f t="shared" si="268"/>
        <v/>
      </c>
      <c r="M1302" t="str">
        <f t="shared" si="269"/>
        <v/>
      </c>
      <c r="N1302" s="28">
        <f t="shared" si="270"/>
        <v>50.861272618594796</v>
      </c>
      <c r="O1302" t="str">
        <f t="shared" si="271"/>
        <v/>
      </c>
      <c r="P1302" t="str">
        <f t="shared" si="272"/>
        <v/>
      </c>
      <c r="Q1302" s="10"/>
      <c r="R1302" s="10"/>
      <c r="S1302" s="16">
        <v>4</v>
      </c>
      <c r="T1302" s="13">
        <v>203.44509047437921</v>
      </c>
      <c r="U1302" s="14"/>
      <c r="V1302" s="11"/>
      <c r="W1302" s="10"/>
      <c r="X1302" s="29"/>
      <c r="Z1302" t="s">
        <v>339</v>
      </c>
      <c r="AA1302" t="s">
        <v>331</v>
      </c>
      <c r="AB1302">
        <v>5</v>
      </c>
      <c r="AC1302">
        <v>34.285714285714278</v>
      </c>
      <c r="AD1302">
        <v>520.48192771084337</v>
      </c>
      <c r="AL1302">
        <v>34.285714285714278</v>
      </c>
      <c r="AM1302">
        <v>520.48192771084337</v>
      </c>
      <c r="AR1302" t="s">
        <v>337</v>
      </c>
    </row>
    <row r="1303" spans="1:44" x14ac:dyDescent="0.35">
      <c r="A1303">
        <v>7</v>
      </c>
      <c r="B1303" s="26">
        <f t="shared" si="260"/>
        <v>46273.739583333343</v>
      </c>
      <c r="C1303" t="s">
        <v>60</v>
      </c>
      <c r="D1303">
        <v>2</v>
      </c>
      <c r="E1303" s="26">
        <f t="shared" si="261"/>
        <v>46273.854166666657</v>
      </c>
      <c r="F1303" s="26">
        <f t="shared" si="262"/>
        <v>46273.833333333321</v>
      </c>
      <c r="G1303">
        <f t="shared" si="263"/>
        <v>0</v>
      </c>
      <c r="H1303">
        <f t="shared" si="264"/>
        <v>8</v>
      </c>
      <c r="I1303" s="27">
        <f t="shared" si="265"/>
        <v>2</v>
      </c>
      <c r="J1303" s="28">
        <f t="shared" si="266"/>
        <v>38.393731635651321</v>
      </c>
      <c r="K1303" s="29" t="str">
        <f t="shared" si="267"/>
        <v/>
      </c>
      <c r="L1303" s="26" t="str">
        <f t="shared" si="268"/>
        <v/>
      </c>
      <c r="M1303" t="str">
        <f t="shared" si="269"/>
        <v/>
      </c>
      <c r="N1303" s="28">
        <f t="shared" si="270"/>
        <v>19.19686581782566</v>
      </c>
      <c r="O1303" t="str">
        <f t="shared" si="271"/>
        <v/>
      </c>
      <c r="P1303" t="str">
        <f t="shared" si="272"/>
        <v/>
      </c>
      <c r="Q1303" s="10"/>
      <c r="R1303" s="10"/>
      <c r="S1303" s="16">
        <v>2</v>
      </c>
      <c r="T1303" s="13">
        <v>38.393731635651321</v>
      </c>
      <c r="U1303" s="14"/>
      <c r="V1303" s="11"/>
      <c r="W1303" s="10"/>
      <c r="X1303" s="29"/>
      <c r="Z1303" t="s">
        <v>340</v>
      </c>
      <c r="AA1303" t="s">
        <v>331</v>
      </c>
      <c r="AB1303">
        <v>2</v>
      </c>
      <c r="AC1303">
        <v>22.793465873116372</v>
      </c>
      <c r="AD1303">
        <v>133.74613003095979</v>
      </c>
      <c r="AL1303">
        <v>22.793465873116372</v>
      </c>
      <c r="AM1303">
        <v>133.74613003095979</v>
      </c>
      <c r="AR1303" t="s">
        <v>332</v>
      </c>
    </row>
    <row r="1304" spans="1:44" x14ac:dyDescent="0.35">
      <c r="A1304">
        <v>7</v>
      </c>
      <c r="B1304" s="26">
        <f t="shared" si="260"/>
        <v>46273.739583333343</v>
      </c>
      <c r="C1304" t="s">
        <v>60</v>
      </c>
      <c r="D1304">
        <v>3</v>
      </c>
      <c r="E1304" s="26">
        <f t="shared" si="261"/>
        <v>46273.854166666657</v>
      </c>
      <c r="F1304" s="26">
        <f t="shared" si="262"/>
        <v>46273.833333333321</v>
      </c>
      <c r="G1304">
        <f t="shared" si="263"/>
        <v>0</v>
      </c>
      <c r="H1304">
        <f t="shared" si="264"/>
        <v>40</v>
      </c>
      <c r="I1304" s="27">
        <f t="shared" si="265"/>
        <v>1</v>
      </c>
      <c r="J1304" s="28">
        <f t="shared" si="266"/>
        <v>116.97612732095492</v>
      </c>
      <c r="K1304" s="29" t="str">
        <f t="shared" si="267"/>
        <v/>
      </c>
      <c r="L1304" s="26" t="str">
        <f t="shared" si="268"/>
        <v/>
      </c>
      <c r="M1304" t="str">
        <f t="shared" si="269"/>
        <v/>
      </c>
      <c r="N1304" s="28">
        <f t="shared" si="270"/>
        <v>116.97612732095492</v>
      </c>
      <c r="O1304" t="str">
        <f t="shared" si="271"/>
        <v/>
      </c>
      <c r="P1304" t="str">
        <f t="shared" si="272"/>
        <v/>
      </c>
      <c r="Q1304" s="10"/>
      <c r="R1304" s="10"/>
      <c r="S1304" s="16">
        <v>1</v>
      </c>
      <c r="T1304" s="13">
        <v>116.9761273209549</v>
      </c>
      <c r="U1304" s="14"/>
      <c r="V1304" s="11"/>
      <c r="W1304" s="10"/>
      <c r="X1304" s="29"/>
      <c r="AA1304" t="s">
        <v>331</v>
      </c>
      <c r="AB1304">
        <v>1</v>
      </c>
      <c r="AC1304">
        <v>116.9761273209549</v>
      </c>
      <c r="AD1304">
        <v>116.9761273209549</v>
      </c>
      <c r="AL1304">
        <v>116.9761273209549</v>
      </c>
      <c r="AM1304">
        <v>116.9761273209549</v>
      </c>
      <c r="AR1304" t="s">
        <v>338</v>
      </c>
    </row>
    <row r="1305" spans="1:44" x14ac:dyDescent="0.35">
      <c r="A1305">
        <v>7</v>
      </c>
      <c r="B1305" s="26">
        <f t="shared" si="260"/>
        <v>46273.739583333343</v>
      </c>
      <c r="C1305" t="s">
        <v>60</v>
      </c>
      <c r="D1305">
        <v>4</v>
      </c>
      <c r="E1305" s="26">
        <f t="shared" si="261"/>
        <v>46273.854166666657</v>
      </c>
      <c r="F1305" s="26">
        <f t="shared" si="262"/>
        <v>46273.833333333321</v>
      </c>
      <c r="G1305">
        <f t="shared" si="263"/>
        <v>0</v>
      </c>
      <c r="H1305">
        <f t="shared" si="264"/>
        <v>72</v>
      </c>
      <c r="I1305" s="27">
        <f t="shared" si="265"/>
        <v>1</v>
      </c>
      <c r="J1305" s="28">
        <f t="shared" si="266"/>
        <v>53.731343283582085</v>
      </c>
      <c r="K1305" s="29" t="str">
        <f t="shared" si="267"/>
        <v/>
      </c>
      <c r="L1305" s="26" t="str">
        <f t="shared" si="268"/>
        <v/>
      </c>
      <c r="M1305" t="str">
        <f t="shared" si="269"/>
        <v/>
      </c>
      <c r="N1305" s="28">
        <f t="shared" si="270"/>
        <v>53.731343283582085</v>
      </c>
      <c r="O1305" t="str">
        <f t="shared" si="271"/>
        <v/>
      </c>
      <c r="P1305" t="str">
        <f t="shared" si="272"/>
        <v/>
      </c>
      <c r="Q1305" s="10"/>
      <c r="R1305" s="10"/>
      <c r="S1305" s="16">
        <v>1</v>
      </c>
      <c r="T1305" s="13">
        <v>53.731343283582078</v>
      </c>
      <c r="U1305" s="14"/>
      <c r="V1305" s="11"/>
      <c r="W1305" s="10"/>
      <c r="X1305" s="29"/>
      <c r="AA1305" t="s">
        <v>331</v>
      </c>
      <c r="AB1305">
        <v>1</v>
      </c>
      <c r="AC1305">
        <v>53.731343283582078</v>
      </c>
      <c r="AD1305">
        <v>53.731343283582078</v>
      </c>
      <c r="AL1305">
        <v>53.731343283582078</v>
      </c>
      <c r="AM1305">
        <v>53.731343283582078</v>
      </c>
      <c r="AR1305" t="s">
        <v>338</v>
      </c>
    </row>
    <row r="1306" spans="1:44" x14ac:dyDescent="0.35">
      <c r="A1306">
        <v>7</v>
      </c>
      <c r="B1306" s="26">
        <f t="shared" si="260"/>
        <v>46273.739583333343</v>
      </c>
      <c r="C1306" t="s">
        <v>60</v>
      </c>
      <c r="D1306">
        <v>5</v>
      </c>
      <c r="E1306" s="26">
        <f t="shared" si="261"/>
        <v>46273.854166666657</v>
      </c>
      <c r="F1306" s="26">
        <f t="shared" si="262"/>
        <v>46273.833333333321</v>
      </c>
      <c r="G1306">
        <f t="shared" si="263"/>
        <v>0</v>
      </c>
      <c r="H1306">
        <f t="shared" si="264"/>
        <v>4</v>
      </c>
      <c r="I1306" s="27">
        <f t="shared" si="265"/>
        <v>1</v>
      </c>
      <c r="J1306" s="28">
        <f t="shared" si="266"/>
        <v>48.120300751879697</v>
      </c>
      <c r="K1306" s="29" t="str">
        <f t="shared" si="267"/>
        <v/>
      </c>
      <c r="L1306" s="26" t="str">
        <f t="shared" si="268"/>
        <v/>
      </c>
      <c r="M1306" t="str">
        <f t="shared" si="269"/>
        <v/>
      </c>
      <c r="N1306" s="28">
        <f t="shared" si="270"/>
        <v>48.120300751879697</v>
      </c>
      <c r="O1306" t="str">
        <f t="shared" si="271"/>
        <v/>
      </c>
      <c r="P1306" t="str">
        <f t="shared" si="272"/>
        <v/>
      </c>
      <c r="Q1306" s="10"/>
      <c r="R1306" s="10"/>
      <c r="S1306" s="16">
        <v>1</v>
      </c>
      <c r="T1306" s="13">
        <v>48.120300751879697</v>
      </c>
      <c r="U1306" s="14"/>
      <c r="V1306" s="11"/>
      <c r="W1306" s="10"/>
      <c r="X1306" s="29"/>
      <c r="AA1306" t="s">
        <v>331</v>
      </c>
      <c r="AB1306">
        <v>1</v>
      </c>
      <c r="AC1306">
        <v>48.120300751879697</v>
      </c>
      <c r="AD1306">
        <v>82.051282051282044</v>
      </c>
      <c r="AL1306">
        <v>48.120300751879697</v>
      </c>
      <c r="AM1306">
        <v>82.051282051282044</v>
      </c>
      <c r="AR1306" t="s">
        <v>338</v>
      </c>
    </row>
    <row r="1307" spans="1:44" x14ac:dyDescent="0.35">
      <c r="A1307">
        <v>7</v>
      </c>
      <c r="B1307" s="26">
        <f t="shared" si="260"/>
        <v>46273.739583333343</v>
      </c>
      <c r="C1307" t="s">
        <v>60</v>
      </c>
      <c r="D1307">
        <v>6</v>
      </c>
      <c r="E1307" s="26">
        <f t="shared" si="261"/>
        <v>46273.854166666657</v>
      </c>
      <c r="F1307" s="26">
        <f t="shared" si="262"/>
        <v>46273.833333333321</v>
      </c>
      <c r="G1307">
        <f t="shared" si="263"/>
        <v>0</v>
      </c>
      <c r="H1307">
        <f t="shared" si="264"/>
        <v>8</v>
      </c>
      <c r="I1307" s="27">
        <f t="shared" si="265"/>
        <v>2</v>
      </c>
      <c r="J1307" s="28">
        <f t="shared" si="266"/>
        <v>25.464190981432363</v>
      </c>
      <c r="K1307" s="29" t="str">
        <f t="shared" si="267"/>
        <v/>
      </c>
      <c r="L1307" s="26" t="str">
        <f t="shared" si="268"/>
        <v/>
      </c>
      <c r="M1307" t="str">
        <f t="shared" si="269"/>
        <v/>
      </c>
      <c r="N1307" s="28">
        <f t="shared" si="270"/>
        <v>12.732095490716182</v>
      </c>
      <c r="O1307" t="str">
        <f t="shared" si="271"/>
        <v/>
      </c>
      <c r="P1307" t="str">
        <f t="shared" si="272"/>
        <v/>
      </c>
      <c r="Q1307" s="10"/>
      <c r="R1307" s="10"/>
      <c r="S1307" s="16">
        <v>2</v>
      </c>
      <c r="T1307" s="13">
        <v>25.46419098143236</v>
      </c>
      <c r="U1307" s="14"/>
      <c r="V1307" s="11"/>
      <c r="W1307" s="10"/>
      <c r="X1307" s="29"/>
      <c r="AA1307" t="s">
        <v>331</v>
      </c>
      <c r="AB1307">
        <v>1</v>
      </c>
      <c r="AC1307">
        <v>25.46419098143236</v>
      </c>
      <c r="AD1307">
        <v>82.997118155619603</v>
      </c>
      <c r="AL1307">
        <v>25.46419098143236</v>
      </c>
      <c r="AM1307">
        <v>82.997118155619603</v>
      </c>
      <c r="AR1307" t="s">
        <v>338</v>
      </c>
    </row>
    <row r="1308" spans="1:44" x14ac:dyDescent="0.35">
      <c r="A1308">
        <v>7</v>
      </c>
      <c r="B1308" s="26">
        <f t="shared" si="260"/>
        <v>46273.739583333343</v>
      </c>
      <c r="C1308" t="s">
        <v>61</v>
      </c>
      <c r="D1308">
        <v>1</v>
      </c>
      <c r="E1308" s="26">
        <f t="shared" si="261"/>
        <v>46273.854166666657</v>
      </c>
      <c r="F1308" s="26">
        <f t="shared" si="262"/>
        <v>46273.833333333321</v>
      </c>
      <c r="G1308">
        <f t="shared" si="263"/>
        <v>0</v>
      </c>
      <c r="H1308">
        <f t="shared" si="264"/>
        <v>63</v>
      </c>
      <c r="I1308" s="27">
        <f t="shared" si="265"/>
        <v>4</v>
      </c>
      <c r="J1308" s="28">
        <f t="shared" si="266"/>
        <v>203.44509047437919</v>
      </c>
      <c r="K1308" s="29" t="str">
        <f t="shared" si="267"/>
        <v/>
      </c>
      <c r="L1308" s="26" t="str">
        <f t="shared" si="268"/>
        <v/>
      </c>
      <c r="M1308" t="str">
        <f t="shared" si="269"/>
        <v/>
      </c>
      <c r="N1308" s="28">
        <f t="shared" si="270"/>
        <v>50.861272618594796</v>
      </c>
      <c r="O1308" t="str">
        <f t="shared" si="271"/>
        <v/>
      </c>
      <c r="P1308" t="str">
        <f t="shared" si="272"/>
        <v/>
      </c>
      <c r="Q1308" s="10"/>
      <c r="R1308" s="10"/>
      <c r="S1308" s="16">
        <v>4</v>
      </c>
      <c r="T1308" s="13">
        <v>203.44509047437921</v>
      </c>
      <c r="U1308" s="14"/>
      <c r="V1308" s="11"/>
      <c r="W1308" s="10"/>
      <c r="X1308" s="29"/>
      <c r="Z1308" t="s">
        <v>339</v>
      </c>
      <c r="AA1308" t="s">
        <v>331</v>
      </c>
      <c r="AB1308">
        <v>5</v>
      </c>
      <c r="AC1308">
        <v>34.285714285714278</v>
      </c>
      <c r="AD1308">
        <v>520.48192771084337</v>
      </c>
      <c r="AL1308">
        <v>34.285714285714278</v>
      </c>
      <c r="AM1308">
        <v>520.48192771084337</v>
      </c>
      <c r="AR1308" t="s">
        <v>337</v>
      </c>
    </row>
    <row r="1309" spans="1:44" x14ac:dyDescent="0.35">
      <c r="A1309">
        <v>7</v>
      </c>
      <c r="B1309" s="26">
        <f t="shared" si="260"/>
        <v>46273.739583333343</v>
      </c>
      <c r="C1309" t="s">
        <v>61</v>
      </c>
      <c r="D1309">
        <v>2</v>
      </c>
      <c r="E1309" s="26">
        <f t="shared" si="261"/>
        <v>46273.854166666657</v>
      </c>
      <c r="F1309" s="26">
        <f t="shared" si="262"/>
        <v>46273.833333333321</v>
      </c>
      <c r="G1309">
        <f t="shared" si="263"/>
        <v>1</v>
      </c>
      <c r="H1309">
        <f t="shared" si="264"/>
        <v>8</v>
      </c>
      <c r="I1309" s="27">
        <f t="shared" si="265"/>
        <v>2</v>
      </c>
      <c r="J1309" s="28">
        <f t="shared" si="266"/>
        <v>38.393731635651321</v>
      </c>
      <c r="K1309" s="29">
        <f t="shared" si="267"/>
        <v>8.6819727891156457E-3</v>
      </c>
      <c r="L1309" s="26">
        <f t="shared" si="268"/>
        <v>46273.748265306131</v>
      </c>
      <c r="M1309" t="str">
        <f t="shared" si="269"/>
        <v>YES</v>
      </c>
      <c r="N1309" s="28">
        <f t="shared" si="270"/>
        <v>19.19686581782566</v>
      </c>
      <c r="O1309" t="str">
        <f t="shared" si="271"/>
        <v/>
      </c>
      <c r="P1309" t="str">
        <f t="shared" si="272"/>
        <v/>
      </c>
      <c r="Q1309" s="10" t="s">
        <v>151</v>
      </c>
      <c r="R1309" s="10"/>
      <c r="S1309" s="16">
        <v>2</v>
      </c>
      <c r="T1309" s="13">
        <v>38.393731635651321</v>
      </c>
      <c r="U1309" s="14">
        <v>8.6819727893518508E-3</v>
      </c>
      <c r="V1309" s="11">
        <v>46273.748265306123</v>
      </c>
      <c r="W1309" s="10" t="s">
        <v>151</v>
      </c>
      <c r="X1309" s="29">
        <v>0</v>
      </c>
      <c r="Z1309" t="s">
        <v>340</v>
      </c>
      <c r="AA1309" t="s">
        <v>331</v>
      </c>
      <c r="AB1309">
        <v>2</v>
      </c>
      <c r="AC1309">
        <v>22.793465873116372</v>
      </c>
      <c r="AD1309">
        <v>133.74613003095979</v>
      </c>
      <c r="AE1309" s="54">
        <v>2.4922839467592592E-3</v>
      </c>
      <c r="AF1309" s="54">
        <v>1.4624074074074071E-2</v>
      </c>
      <c r="AG1309" s="53">
        <v>46273.742075617287</v>
      </c>
      <c r="AH1309" s="53">
        <v>46273.754207407408</v>
      </c>
      <c r="AI1309" t="s">
        <v>151</v>
      </c>
      <c r="AL1309">
        <v>22.793465873116372</v>
      </c>
      <c r="AM1309">
        <v>133.74613003095979</v>
      </c>
      <c r="AN1309" s="54">
        <v>2.4922839467592592E-3</v>
      </c>
      <c r="AO1309" s="54">
        <v>1.4624074074074071E-2</v>
      </c>
      <c r="AP1309" s="53">
        <v>46273.754207407408</v>
      </c>
      <c r="AQ1309" t="s">
        <v>151</v>
      </c>
      <c r="AR1309" t="s">
        <v>332</v>
      </c>
    </row>
    <row r="1310" spans="1:44" x14ac:dyDescent="0.35">
      <c r="A1310">
        <v>7</v>
      </c>
      <c r="B1310" s="26">
        <f t="shared" si="260"/>
        <v>46273.739583333343</v>
      </c>
      <c r="C1310" t="s">
        <v>61</v>
      </c>
      <c r="D1310">
        <v>3</v>
      </c>
      <c r="E1310" s="26">
        <f t="shared" si="261"/>
        <v>46273.854166666657</v>
      </c>
      <c r="F1310" s="26">
        <f t="shared" si="262"/>
        <v>46273.833333333321</v>
      </c>
      <c r="G1310">
        <f t="shared" si="263"/>
        <v>0</v>
      </c>
      <c r="H1310">
        <f t="shared" si="264"/>
        <v>40</v>
      </c>
      <c r="I1310" s="27">
        <f t="shared" si="265"/>
        <v>1</v>
      </c>
      <c r="J1310" s="28">
        <f t="shared" si="266"/>
        <v>116.97612732095492</v>
      </c>
      <c r="K1310" s="29" t="str">
        <f t="shared" si="267"/>
        <v/>
      </c>
      <c r="L1310" s="26" t="str">
        <f t="shared" si="268"/>
        <v/>
      </c>
      <c r="M1310" t="str">
        <f t="shared" si="269"/>
        <v/>
      </c>
      <c r="N1310" s="28">
        <f t="shared" si="270"/>
        <v>116.97612732095492</v>
      </c>
      <c r="O1310" t="str">
        <f t="shared" si="271"/>
        <v/>
      </c>
      <c r="P1310" t="str">
        <f t="shared" si="272"/>
        <v/>
      </c>
      <c r="Q1310" s="10"/>
      <c r="R1310" s="10"/>
      <c r="S1310" s="16">
        <v>1</v>
      </c>
      <c r="T1310" s="13">
        <v>116.9761273209549</v>
      </c>
      <c r="U1310" s="14"/>
      <c r="V1310" s="11"/>
      <c r="W1310" s="10"/>
      <c r="X1310" s="29"/>
      <c r="AA1310" t="s">
        <v>331</v>
      </c>
      <c r="AB1310">
        <v>1</v>
      </c>
      <c r="AC1310">
        <v>116.9761273209549</v>
      </c>
      <c r="AD1310">
        <v>116.9761273209549</v>
      </c>
      <c r="AL1310">
        <v>116.9761273209549</v>
      </c>
      <c r="AM1310">
        <v>116.9761273209549</v>
      </c>
      <c r="AR1310" t="s">
        <v>338</v>
      </c>
    </row>
    <row r="1311" spans="1:44" x14ac:dyDescent="0.35">
      <c r="A1311">
        <v>7</v>
      </c>
      <c r="B1311" s="26">
        <f t="shared" si="260"/>
        <v>46273.739583333343</v>
      </c>
      <c r="C1311" t="s">
        <v>61</v>
      </c>
      <c r="D1311">
        <v>4</v>
      </c>
      <c r="E1311" s="26">
        <f t="shared" si="261"/>
        <v>46273.854166666657</v>
      </c>
      <c r="F1311" s="26">
        <f t="shared" si="262"/>
        <v>46273.833333333321</v>
      </c>
      <c r="G1311">
        <f t="shared" si="263"/>
        <v>0</v>
      </c>
      <c r="H1311">
        <f t="shared" si="264"/>
        <v>72</v>
      </c>
      <c r="I1311" s="27">
        <f t="shared" si="265"/>
        <v>1</v>
      </c>
      <c r="J1311" s="28">
        <f t="shared" si="266"/>
        <v>53.731343283582085</v>
      </c>
      <c r="K1311" s="29" t="str">
        <f t="shared" si="267"/>
        <v/>
      </c>
      <c r="L1311" s="26" t="str">
        <f t="shared" si="268"/>
        <v/>
      </c>
      <c r="M1311" t="str">
        <f t="shared" si="269"/>
        <v/>
      </c>
      <c r="N1311" s="28">
        <f t="shared" si="270"/>
        <v>53.731343283582085</v>
      </c>
      <c r="O1311" t="str">
        <f t="shared" si="271"/>
        <v/>
      </c>
      <c r="P1311" t="str">
        <f t="shared" si="272"/>
        <v/>
      </c>
      <c r="Q1311" s="10"/>
      <c r="R1311" s="10"/>
      <c r="S1311" s="16">
        <v>1</v>
      </c>
      <c r="T1311" s="13">
        <v>53.731343283582078</v>
      </c>
      <c r="U1311" s="14"/>
      <c r="V1311" s="11"/>
      <c r="W1311" s="10"/>
      <c r="X1311" s="29"/>
      <c r="AA1311" t="s">
        <v>331</v>
      </c>
      <c r="AB1311">
        <v>1</v>
      </c>
      <c r="AC1311">
        <v>53.731343283582078</v>
      </c>
      <c r="AD1311">
        <v>53.731343283582078</v>
      </c>
      <c r="AL1311">
        <v>53.731343283582078</v>
      </c>
      <c r="AM1311">
        <v>53.731343283582078</v>
      </c>
      <c r="AR1311" t="s">
        <v>338</v>
      </c>
    </row>
    <row r="1312" spans="1:44" x14ac:dyDescent="0.35">
      <c r="A1312">
        <v>7</v>
      </c>
      <c r="B1312" s="26">
        <f t="shared" si="260"/>
        <v>46273.739583333343</v>
      </c>
      <c r="C1312" t="s">
        <v>61</v>
      </c>
      <c r="D1312">
        <v>5</v>
      </c>
      <c r="E1312" s="26">
        <f t="shared" si="261"/>
        <v>46273.854166666657</v>
      </c>
      <c r="F1312" s="26">
        <f t="shared" si="262"/>
        <v>46273.833333333321</v>
      </c>
      <c r="G1312">
        <f t="shared" si="263"/>
        <v>0</v>
      </c>
      <c r="H1312">
        <f t="shared" si="264"/>
        <v>4</v>
      </c>
      <c r="I1312" s="27">
        <f t="shared" si="265"/>
        <v>1</v>
      </c>
      <c r="J1312" s="28">
        <f t="shared" si="266"/>
        <v>48.120300751879697</v>
      </c>
      <c r="K1312" s="29" t="str">
        <f t="shared" si="267"/>
        <v/>
      </c>
      <c r="L1312" s="26" t="str">
        <f t="shared" si="268"/>
        <v/>
      </c>
      <c r="M1312" t="str">
        <f t="shared" si="269"/>
        <v/>
      </c>
      <c r="N1312" s="28">
        <f t="shared" si="270"/>
        <v>48.120300751879697</v>
      </c>
      <c r="O1312" t="str">
        <f t="shared" si="271"/>
        <v/>
      </c>
      <c r="P1312" t="str">
        <f t="shared" si="272"/>
        <v/>
      </c>
      <c r="Q1312" s="10"/>
      <c r="R1312" s="10"/>
      <c r="S1312" s="16">
        <v>1</v>
      </c>
      <c r="T1312" s="13">
        <v>48.120300751879697</v>
      </c>
      <c r="U1312" s="14"/>
      <c r="V1312" s="11"/>
      <c r="W1312" s="10"/>
      <c r="X1312" s="29"/>
      <c r="AA1312" t="s">
        <v>331</v>
      </c>
      <c r="AB1312">
        <v>1</v>
      </c>
      <c r="AC1312">
        <v>48.120300751879697</v>
      </c>
      <c r="AD1312">
        <v>82.051282051282044</v>
      </c>
      <c r="AL1312">
        <v>48.120300751879697</v>
      </c>
      <c r="AM1312">
        <v>82.051282051282044</v>
      </c>
      <c r="AR1312" t="s">
        <v>338</v>
      </c>
    </row>
    <row r="1313" spans="1:44" x14ac:dyDescent="0.35">
      <c r="A1313">
        <v>7</v>
      </c>
      <c r="B1313" s="26">
        <f t="shared" si="260"/>
        <v>46273.739583333343</v>
      </c>
      <c r="C1313" t="s">
        <v>61</v>
      </c>
      <c r="D1313">
        <v>6</v>
      </c>
      <c r="E1313" s="26">
        <f t="shared" si="261"/>
        <v>46273.854166666657</v>
      </c>
      <c r="F1313" s="26">
        <f t="shared" si="262"/>
        <v>46273.833333333321</v>
      </c>
      <c r="G1313">
        <f t="shared" si="263"/>
        <v>3</v>
      </c>
      <c r="H1313">
        <f t="shared" si="264"/>
        <v>8</v>
      </c>
      <c r="I1313" s="27">
        <f t="shared" si="265"/>
        <v>2</v>
      </c>
      <c r="J1313" s="28">
        <f t="shared" si="266"/>
        <v>25.464190981432363</v>
      </c>
      <c r="K1313" s="29">
        <f t="shared" si="267"/>
        <v>1.3090277777777777E-2</v>
      </c>
      <c r="L1313" s="26">
        <f t="shared" si="268"/>
        <v>46273.752673611118</v>
      </c>
      <c r="M1313" t="str">
        <f t="shared" si="269"/>
        <v>YES</v>
      </c>
      <c r="N1313" s="28">
        <f t="shared" si="270"/>
        <v>12.732095490716182</v>
      </c>
      <c r="O1313" t="str">
        <f t="shared" si="271"/>
        <v/>
      </c>
      <c r="P1313" t="str">
        <f t="shared" si="272"/>
        <v/>
      </c>
      <c r="Q1313" s="10" t="s">
        <v>151</v>
      </c>
      <c r="R1313" s="10"/>
      <c r="S1313" s="16">
        <v>2</v>
      </c>
      <c r="T1313" s="13">
        <v>25.46419098143236</v>
      </c>
      <c r="U1313" s="14">
        <v>1.3090277777777781E-2</v>
      </c>
      <c r="V1313" s="11">
        <v>46273.75267361111</v>
      </c>
      <c r="W1313" s="10" t="s">
        <v>151</v>
      </c>
      <c r="X1313" s="29">
        <v>0</v>
      </c>
      <c r="AA1313" t="s">
        <v>331</v>
      </c>
      <c r="AB1313">
        <v>1</v>
      </c>
      <c r="AC1313">
        <v>25.46419098143236</v>
      </c>
      <c r="AD1313">
        <v>82.997118155619603</v>
      </c>
      <c r="AE1313" s="54">
        <v>4.0162037037037041E-3</v>
      </c>
      <c r="AF1313" s="54">
        <v>1.3090277777777781E-2</v>
      </c>
      <c r="AG1313" s="53">
        <v>46273.74359953704</v>
      </c>
      <c r="AH1313" s="53">
        <v>46273.75267361111</v>
      </c>
      <c r="AI1313" t="s">
        <v>151</v>
      </c>
      <c r="AL1313">
        <v>25.46419098143236</v>
      </c>
      <c r="AM1313">
        <v>82.997118155619603</v>
      </c>
      <c r="AN1313" s="54">
        <v>4.0162037037037041E-3</v>
      </c>
      <c r="AO1313" s="54">
        <v>1.3090277777777781E-2</v>
      </c>
      <c r="AP1313" s="53">
        <v>46273.75267361111</v>
      </c>
      <c r="AQ1313" t="s">
        <v>151</v>
      </c>
      <c r="AR1313" t="s">
        <v>338</v>
      </c>
    </row>
    <row r="1314" spans="1:44" x14ac:dyDescent="0.35">
      <c r="A1314">
        <v>7</v>
      </c>
      <c r="B1314" s="26">
        <f t="shared" si="260"/>
        <v>46273.739583333343</v>
      </c>
      <c r="C1314" t="s">
        <v>62</v>
      </c>
      <c r="D1314">
        <v>1</v>
      </c>
      <c r="E1314" s="26">
        <f t="shared" si="261"/>
        <v>46273.854166666657</v>
      </c>
      <c r="F1314" s="26">
        <f t="shared" si="262"/>
        <v>46273.833333333321</v>
      </c>
      <c r="G1314">
        <f t="shared" si="263"/>
        <v>40</v>
      </c>
      <c r="H1314">
        <f t="shared" si="264"/>
        <v>63</v>
      </c>
      <c r="I1314" s="27">
        <f t="shared" si="265"/>
        <v>4</v>
      </c>
      <c r="J1314" s="28">
        <f t="shared" si="266"/>
        <v>203.44509047437919</v>
      </c>
      <c r="K1314" s="29">
        <f t="shared" si="267"/>
        <v>1.2902744391025641E-2</v>
      </c>
      <c r="L1314" s="26">
        <f t="shared" si="268"/>
        <v>46273.752486077734</v>
      </c>
      <c r="M1314" t="str">
        <f t="shared" si="269"/>
        <v>YES</v>
      </c>
      <c r="N1314" s="28">
        <f t="shared" si="270"/>
        <v>50.861272618594796</v>
      </c>
      <c r="O1314" t="str">
        <f t="shared" si="271"/>
        <v/>
      </c>
      <c r="P1314" t="str">
        <f t="shared" si="272"/>
        <v/>
      </c>
      <c r="Q1314" s="10" t="s">
        <v>151</v>
      </c>
      <c r="R1314" s="10"/>
      <c r="S1314" s="16">
        <v>4</v>
      </c>
      <c r="T1314" s="13">
        <v>203.44509047437921</v>
      </c>
      <c r="U1314" s="14">
        <v>1.2902744386574081E-2</v>
      </c>
      <c r="V1314" s="11">
        <v>46273.752486077727</v>
      </c>
      <c r="W1314" s="10" t="s">
        <v>151</v>
      </c>
      <c r="X1314" s="29">
        <v>0</v>
      </c>
      <c r="Z1314" t="s">
        <v>339</v>
      </c>
      <c r="AA1314" t="s">
        <v>331</v>
      </c>
      <c r="AB1314">
        <v>5</v>
      </c>
      <c r="AC1314">
        <v>34.285714285714278</v>
      </c>
      <c r="AD1314">
        <v>520.48192771084337</v>
      </c>
      <c r="AE1314" s="54">
        <v>5.0434027777777777E-3</v>
      </c>
      <c r="AF1314" s="54">
        <v>7.6562500000000006E-2</v>
      </c>
      <c r="AG1314" s="53">
        <v>46273.744626736108</v>
      </c>
      <c r="AH1314" s="53">
        <v>46273.816145833327</v>
      </c>
      <c r="AI1314" t="s">
        <v>151</v>
      </c>
      <c r="AL1314">
        <v>34.285714285714278</v>
      </c>
      <c r="AM1314">
        <v>520.48192771084337</v>
      </c>
      <c r="AN1314" s="54">
        <v>5.0434027777777777E-3</v>
      </c>
      <c r="AO1314" s="54">
        <v>7.6562500000000006E-2</v>
      </c>
      <c r="AP1314" s="53">
        <v>46273.816145833327</v>
      </c>
      <c r="AQ1314" t="s">
        <v>151</v>
      </c>
      <c r="AR1314" t="s">
        <v>337</v>
      </c>
    </row>
    <row r="1315" spans="1:44" x14ac:dyDescent="0.35">
      <c r="A1315">
        <v>7</v>
      </c>
      <c r="B1315" s="26">
        <f t="shared" si="260"/>
        <v>46273.739583333343</v>
      </c>
      <c r="C1315" t="s">
        <v>62</v>
      </c>
      <c r="D1315">
        <v>2</v>
      </c>
      <c r="E1315" s="26">
        <f t="shared" si="261"/>
        <v>46273.854166666657</v>
      </c>
      <c r="F1315" s="26">
        <f t="shared" si="262"/>
        <v>46273.833333333321</v>
      </c>
      <c r="G1315">
        <f t="shared" si="263"/>
        <v>0</v>
      </c>
      <c r="H1315">
        <f t="shared" si="264"/>
        <v>8</v>
      </c>
      <c r="I1315" s="27">
        <f t="shared" si="265"/>
        <v>2</v>
      </c>
      <c r="J1315" s="28">
        <f t="shared" si="266"/>
        <v>38.393731635651321</v>
      </c>
      <c r="K1315" s="29" t="str">
        <f t="shared" si="267"/>
        <v/>
      </c>
      <c r="L1315" s="26" t="str">
        <f t="shared" si="268"/>
        <v/>
      </c>
      <c r="M1315" t="str">
        <f t="shared" si="269"/>
        <v/>
      </c>
      <c r="N1315" s="28">
        <f t="shared" si="270"/>
        <v>19.19686581782566</v>
      </c>
      <c r="O1315" t="str">
        <f t="shared" si="271"/>
        <v/>
      </c>
      <c r="P1315" t="str">
        <f t="shared" si="272"/>
        <v/>
      </c>
      <c r="Q1315" s="10"/>
      <c r="R1315" s="10"/>
      <c r="S1315" s="16">
        <v>2</v>
      </c>
      <c r="T1315" s="13">
        <v>38.393731635651321</v>
      </c>
      <c r="U1315" s="14"/>
      <c r="V1315" s="11"/>
      <c r="W1315" s="10"/>
      <c r="X1315" s="29"/>
      <c r="Z1315" t="s">
        <v>340</v>
      </c>
      <c r="AA1315" t="s">
        <v>331</v>
      </c>
      <c r="AB1315">
        <v>2</v>
      </c>
      <c r="AC1315">
        <v>22.793465873116372</v>
      </c>
      <c r="AD1315">
        <v>133.74613003095979</v>
      </c>
      <c r="AL1315">
        <v>22.793465873116372</v>
      </c>
      <c r="AM1315">
        <v>133.74613003095979</v>
      </c>
      <c r="AR1315" t="s">
        <v>332</v>
      </c>
    </row>
    <row r="1316" spans="1:44" x14ac:dyDescent="0.35">
      <c r="A1316">
        <v>7</v>
      </c>
      <c r="B1316" s="26">
        <f t="shared" si="260"/>
        <v>46273.739583333343</v>
      </c>
      <c r="C1316" t="s">
        <v>62</v>
      </c>
      <c r="D1316">
        <v>3</v>
      </c>
      <c r="E1316" s="26">
        <f t="shared" si="261"/>
        <v>46273.854166666657</v>
      </c>
      <c r="F1316" s="26">
        <f t="shared" si="262"/>
        <v>46273.833333333321</v>
      </c>
      <c r="G1316">
        <f t="shared" si="263"/>
        <v>31</v>
      </c>
      <c r="H1316">
        <f t="shared" si="264"/>
        <v>40</v>
      </c>
      <c r="I1316" s="27">
        <f t="shared" si="265"/>
        <v>1</v>
      </c>
      <c r="J1316" s="28">
        <f t="shared" si="266"/>
        <v>116.97612732095492</v>
      </c>
      <c r="K1316" s="29">
        <f t="shared" si="267"/>
        <v>1.4247921390778533E-2</v>
      </c>
      <c r="L1316" s="26">
        <f t="shared" si="268"/>
        <v>46273.753831254733</v>
      </c>
      <c r="M1316" t="str">
        <f t="shared" si="269"/>
        <v>YES</v>
      </c>
      <c r="N1316" s="28">
        <f t="shared" si="270"/>
        <v>116.97612732095492</v>
      </c>
      <c r="O1316" t="str">
        <f t="shared" si="271"/>
        <v/>
      </c>
      <c r="P1316" t="str">
        <f t="shared" si="272"/>
        <v/>
      </c>
      <c r="Q1316" s="10" t="s">
        <v>151</v>
      </c>
      <c r="R1316" s="10"/>
      <c r="S1316" s="16">
        <v>1</v>
      </c>
      <c r="T1316" s="13">
        <v>116.9761273209549</v>
      </c>
      <c r="U1316" s="14">
        <v>1.424792138888889E-2</v>
      </c>
      <c r="V1316" s="11">
        <v>46273.753831254733</v>
      </c>
      <c r="W1316" s="10" t="s">
        <v>151</v>
      </c>
      <c r="X1316" s="29">
        <v>0</v>
      </c>
      <c r="AA1316" t="s">
        <v>331</v>
      </c>
      <c r="AB1316">
        <v>1</v>
      </c>
      <c r="AC1316">
        <v>116.9761273209549</v>
      </c>
      <c r="AD1316">
        <v>116.9761273209549</v>
      </c>
      <c r="AE1316" s="54">
        <v>1.424792138888889E-2</v>
      </c>
      <c r="AF1316" s="54">
        <v>1.424792138888889E-2</v>
      </c>
      <c r="AG1316" s="53">
        <v>46273.753831254733</v>
      </c>
      <c r="AH1316" s="53">
        <v>46273.753831254733</v>
      </c>
      <c r="AI1316" t="s">
        <v>151</v>
      </c>
      <c r="AL1316">
        <v>116.9761273209549</v>
      </c>
      <c r="AM1316">
        <v>116.9761273209549</v>
      </c>
      <c r="AN1316" s="54">
        <v>1.424792138888889E-2</v>
      </c>
      <c r="AO1316" s="54">
        <v>1.424792138888889E-2</v>
      </c>
      <c r="AP1316" s="53">
        <v>46273.753831254733</v>
      </c>
      <c r="AQ1316" t="s">
        <v>151</v>
      </c>
      <c r="AR1316" t="s">
        <v>338</v>
      </c>
    </row>
    <row r="1317" spans="1:44" x14ac:dyDescent="0.35">
      <c r="A1317">
        <v>7</v>
      </c>
      <c r="B1317" s="26">
        <f t="shared" si="260"/>
        <v>46273.739583333343</v>
      </c>
      <c r="C1317" t="s">
        <v>62</v>
      </c>
      <c r="D1317">
        <v>4</v>
      </c>
      <c r="E1317" s="26">
        <f t="shared" si="261"/>
        <v>46273.854166666657</v>
      </c>
      <c r="F1317" s="26">
        <f t="shared" si="262"/>
        <v>46273.833333333321</v>
      </c>
      <c r="G1317">
        <f t="shared" si="263"/>
        <v>41</v>
      </c>
      <c r="H1317">
        <f t="shared" si="264"/>
        <v>72</v>
      </c>
      <c r="I1317" s="27">
        <f t="shared" si="265"/>
        <v>1</v>
      </c>
      <c r="J1317" s="28">
        <f t="shared" si="266"/>
        <v>53.731343283582085</v>
      </c>
      <c r="K1317" s="29">
        <f t="shared" si="267"/>
        <v>5.5833333333333339E-2</v>
      </c>
      <c r="L1317" s="26">
        <f t="shared" si="268"/>
        <v>46273.795416666675</v>
      </c>
      <c r="M1317" t="str">
        <f t="shared" si="269"/>
        <v>YES</v>
      </c>
      <c r="N1317" s="28">
        <f t="shared" si="270"/>
        <v>53.731343283582085</v>
      </c>
      <c r="O1317" t="str">
        <f t="shared" si="271"/>
        <v/>
      </c>
      <c r="P1317" t="str">
        <f t="shared" si="272"/>
        <v/>
      </c>
      <c r="Q1317" s="10" t="s">
        <v>151</v>
      </c>
      <c r="R1317" s="10"/>
      <c r="S1317" s="16">
        <v>1</v>
      </c>
      <c r="T1317" s="13">
        <v>53.731343283582078</v>
      </c>
      <c r="U1317" s="14">
        <v>5.5833333333333332E-2</v>
      </c>
      <c r="V1317" s="11">
        <v>46273.795416666668</v>
      </c>
      <c r="W1317" s="10" t="s">
        <v>151</v>
      </c>
      <c r="X1317" s="29">
        <v>0</v>
      </c>
      <c r="AA1317" t="s">
        <v>331</v>
      </c>
      <c r="AB1317">
        <v>1</v>
      </c>
      <c r="AC1317">
        <v>53.731343283582078</v>
      </c>
      <c r="AD1317">
        <v>53.731343283582078</v>
      </c>
      <c r="AE1317" s="54">
        <v>5.5833333333333332E-2</v>
      </c>
      <c r="AF1317" s="54">
        <v>5.5833333333333332E-2</v>
      </c>
      <c r="AG1317" s="53">
        <v>46273.795416666668</v>
      </c>
      <c r="AH1317" s="53">
        <v>46273.795416666668</v>
      </c>
      <c r="AI1317" t="s">
        <v>151</v>
      </c>
      <c r="AL1317">
        <v>53.731343283582078</v>
      </c>
      <c r="AM1317">
        <v>53.731343283582078</v>
      </c>
      <c r="AN1317" s="54">
        <v>5.5833333333333332E-2</v>
      </c>
      <c r="AO1317" s="54">
        <v>5.5833333333333332E-2</v>
      </c>
      <c r="AP1317" s="53">
        <v>46273.795416666668</v>
      </c>
      <c r="AQ1317" t="s">
        <v>151</v>
      </c>
      <c r="AR1317" t="s">
        <v>338</v>
      </c>
    </row>
    <row r="1318" spans="1:44" x14ac:dyDescent="0.35">
      <c r="A1318">
        <v>7</v>
      </c>
      <c r="B1318" s="26">
        <f t="shared" si="260"/>
        <v>46273.739583333343</v>
      </c>
      <c r="C1318" t="s">
        <v>62</v>
      </c>
      <c r="D1318">
        <v>5</v>
      </c>
      <c r="E1318" s="26">
        <f t="shared" si="261"/>
        <v>46273.854166666657</v>
      </c>
      <c r="F1318" s="26">
        <f t="shared" si="262"/>
        <v>46273.833333333321</v>
      </c>
      <c r="G1318">
        <f t="shared" si="263"/>
        <v>0</v>
      </c>
      <c r="H1318">
        <f t="shared" si="264"/>
        <v>4</v>
      </c>
      <c r="I1318" s="27">
        <f t="shared" si="265"/>
        <v>1</v>
      </c>
      <c r="J1318" s="28">
        <f t="shared" si="266"/>
        <v>48.120300751879697</v>
      </c>
      <c r="K1318" s="29" t="str">
        <f t="shared" si="267"/>
        <v/>
      </c>
      <c r="L1318" s="26" t="str">
        <f t="shared" si="268"/>
        <v/>
      </c>
      <c r="M1318" t="str">
        <f t="shared" si="269"/>
        <v/>
      </c>
      <c r="N1318" s="28">
        <f t="shared" si="270"/>
        <v>48.120300751879697</v>
      </c>
      <c r="O1318" t="str">
        <f t="shared" si="271"/>
        <v/>
      </c>
      <c r="P1318" t="str">
        <f t="shared" si="272"/>
        <v/>
      </c>
      <c r="Q1318" s="10"/>
      <c r="R1318" s="10"/>
      <c r="S1318" s="16">
        <v>1</v>
      </c>
      <c r="T1318" s="13">
        <v>48.120300751879697</v>
      </c>
      <c r="U1318" s="14"/>
      <c r="V1318" s="11"/>
      <c r="W1318" s="10"/>
      <c r="X1318" s="29"/>
      <c r="AA1318" t="s">
        <v>331</v>
      </c>
      <c r="AB1318">
        <v>1</v>
      </c>
      <c r="AC1318">
        <v>48.120300751879697</v>
      </c>
      <c r="AD1318">
        <v>82.051282051282044</v>
      </c>
      <c r="AL1318">
        <v>48.120300751879697</v>
      </c>
      <c r="AM1318">
        <v>82.051282051282044</v>
      </c>
      <c r="AR1318" t="s">
        <v>338</v>
      </c>
    </row>
    <row r="1319" spans="1:44" x14ac:dyDescent="0.35">
      <c r="A1319">
        <v>7</v>
      </c>
      <c r="B1319" s="26">
        <f t="shared" si="260"/>
        <v>46273.739583333343</v>
      </c>
      <c r="C1319" t="s">
        <v>62</v>
      </c>
      <c r="D1319">
        <v>6</v>
      </c>
      <c r="E1319" s="26">
        <f t="shared" si="261"/>
        <v>46273.854166666657</v>
      </c>
      <c r="F1319" s="26">
        <f t="shared" si="262"/>
        <v>46273.833333333321</v>
      </c>
      <c r="G1319">
        <f t="shared" si="263"/>
        <v>1</v>
      </c>
      <c r="H1319">
        <f t="shared" si="264"/>
        <v>8</v>
      </c>
      <c r="I1319" s="27">
        <f t="shared" si="265"/>
        <v>2</v>
      </c>
      <c r="J1319" s="28">
        <f t="shared" si="266"/>
        <v>25.464190981432363</v>
      </c>
      <c r="K1319" s="29">
        <f t="shared" si="267"/>
        <v>1.3090277777777777E-2</v>
      </c>
      <c r="L1319" s="26">
        <f t="shared" si="268"/>
        <v>46273.752673611118</v>
      </c>
      <c r="M1319" t="str">
        <f t="shared" si="269"/>
        <v>YES</v>
      </c>
      <c r="N1319" s="28">
        <f t="shared" si="270"/>
        <v>12.732095490716182</v>
      </c>
      <c r="O1319" t="str">
        <f t="shared" si="271"/>
        <v/>
      </c>
      <c r="P1319" t="str">
        <f t="shared" si="272"/>
        <v/>
      </c>
      <c r="Q1319" s="10" t="s">
        <v>151</v>
      </c>
      <c r="R1319" s="10"/>
      <c r="S1319" s="16">
        <v>2</v>
      </c>
      <c r="T1319" s="13">
        <v>25.46419098143236</v>
      </c>
      <c r="U1319" s="14">
        <v>1.3090277777777781E-2</v>
      </c>
      <c r="V1319" s="11">
        <v>46273.75267361111</v>
      </c>
      <c r="W1319" s="10" t="s">
        <v>151</v>
      </c>
      <c r="X1319" s="29">
        <v>0</v>
      </c>
      <c r="AA1319" t="s">
        <v>331</v>
      </c>
      <c r="AB1319">
        <v>1</v>
      </c>
      <c r="AC1319">
        <v>25.46419098143236</v>
      </c>
      <c r="AD1319">
        <v>82.997118155619603</v>
      </c>
      <c r="AE1319" s="54">
        <v>4.0162037037037041E-3</v>
      </c>
      <c r="AF1319" s="54">
        <v>1.3090277777777781E-2</v>
      </c>
      <c r="AG1319" s="53">
        <v>46273.74359953704</v>
      </c>
      <c r="AH1319" s="53">
        <v>46273.75267361111</v>
      </c>
      <c r="AI1319" t="s">
        <v>151</v>
      </c>
      <c r="AL1319">
        <v>25.46419098143236</v>
      </c>
      <c r="AM1319">
        <v>82.997118155619603</v>
      </c>
      <c r="AN1319" s="54">
        <v>4.0162037037037041E-3</v>
      </c>
      <c r="AO1319" s="54">
        <v>1.3090277777777781E-2</v>
      </c>
      <c r="AP1319" s="53">
        <v>46273.75267361111</v>
      </c>
      <c r="AQ1319" t="s">
        <v>151</v>
      </c>
      <c r="AR1319" t="s">
        <v>338</v>
      </c>
    </row>
    <row r="1320" spans="1:44" x14ac:dyDescent="0.35">
      <c r="A1320">
        <v>7</v>
      </c>
      <c r="B1320" s="26">
        <f t="shared" si="260"/>
        <v>46273.739583333343</v>
      </c>
      <c r="C1320" t="s">
        <v>63</v>
      </c>
      <c r="D1320">
        <v>1</v>
      </c>
      <c r="E1320" s="26">
        <f t="shared" si="261"/>
        <v>46273.854166666657</v>
      </c>
      <c r="F1320" s="26">
        <f t="shared" si="262"/>
        <v>46273.833333333321</v>
      </c>
      <c r="G1320">
        <f t="shared" si="263"/>
        <v>3</v>
      </c>
      <c r="H1320">
        <f t="shared" si="264"/>
        <v>63</v>
      </c>
      <c r="I1320" s="27">
        <f t="shared" si="265"/>
        <v>4</v>
      </c>
      <c r="J1320" s="28">
        <f t="shared" si="266"/>
        <v>203.44509047437919</v>
      </c>
      <c r="K1320" s="29">
        <f t="shared" si="267"/>
        <v>1.2902744391025641E-2</v>
      </c>
      <c r="L1320" s="26">
        <f t="shared" si="268"/>
        <v>46273.752486077734</v>
      </c>
      <c r="M1320" t="str">
        <f t="shared" si="269"/>
        <v>YES</v>
      </c>
      <c r="N1320" s="28">
        <f t="shared" si="270"/>
        <v>50.861272618594796</v>
      </c>
      <c r="O1320" t="str">
        <f t="shared" si="271"/>
        <v/>
      </c>
      <c r="P1320" t="str">
        <f t="shared" si="272"/>
        <v/>
      </c>
      <c r="Q1320" s="10" t="s">
        <v>151</v>
      </c>
      <c r="R1320" s="10"/>
      <c r="S1320" s="16">
        <v>4</v>
      </c>
      <c r="T1320" s="13">
        <v>203.44509047437921</v>
      </c>
      <c r="U1320" s="14">
        <v>1.2902744386574081E-2</v>
      </c>
      <c r="V1320" s="11">
        <v>46273.752486077727</v>
      </c>
      <c r="W1320" s="10" t="s">
        <v>151</v>
      </c>
      <c r="X1320" s="29">
        <v>0</v>
      </c>
      <c r="Z1320" t="s">
        <v>339</v>
      </c>
      <c r="AA1320" t="s">
        <v>331</v>
      </c>
      <c r="AB1320">
        <v>5</v>
      </c>
      <c r="AC1320">
        <v>34.285714285714278</v>
      </c>
      <c r="AD1320">
        <v>520.48192771084337</v>
      </c>
      <c r="AE1320" s="54">
        <v>5.0434027777777777E-3</v>
      </c>
      <c r="AF1320" s="54">
        <v>7.6562500000000006E-2</v>
      </c>
      <c r="AG1320" s="53">
        <v>46273.744626736108</v>
      </c>
      <c r="AH1320" s="53">
        <v>46273.816145833327</v>
      </c>
      <c r="AI1320" t="s">
        <v>151</v>
      </c>
      <c r="AL1320">
        <v>34.285714285714278</v>
      </c>
      <c r="AM1320">
        <v>520.48192771084337</v>
      </c>
      <c r="AN1320" s="54">
        <v>5.0434027777777777E-3</v>
      </c>
      <c r="AO1320" s="54">
        <v>7.6562500000000006E-2</v>
      </c>
      <c r="AP1320" s="53">
        <v>46273.816145833327</v>
      </c>
      <c r="AQ1320" t="s">
        <v>151</v>
      </c>
      <c r="AR1320" t="s">
        <v>337</v>
      </c>
    </row>
    <row r="1321" spans="1:44" x14ac:dyDescent="0.35">
      <c r="A1321">
        <v>7</v>
      </c>
      <c r="B1321" s="26">
        <f t="shared" si="260"/>
        <v>46273.739583333343</v>
      </c>
      <c r="C1321" t="s">
        <v>63</v>
      </c>
      <c r="D1321">
        <v>2</v>
      </c>
      <c r="E1321" s="26">
        <f t="shared" si="261"/>
        <v>46273.854166666657</v>
      </c>
      <c r="F1321" s="26">
        <f t="shared" si="262"/>
        <v>46273.833333333321</v>
      </c>
      <c r="G1321">
        <f t="shared" si="263"/>
        <v>4</v>
      </c>
      <c r="H1321">
        <f t="shared" si="264"/>
        <v>8</v>
      </c>
      <c r="I1321" s="27">
        <f t="shared" si="265"/>
        <v>2</v>
      </c>
      <c r="J1321" s="28">
        <f t="shared" si="266"/>
        <v>38.393731635651321</v>
      </c>
      <c r="K1321" s="29">
        <f t="shared" si="267"/>
        <v>8.6819727891156457E-3</v>
      </c>
      <c r="L1321" s="26">
        <f t="shared" si="268"/>
        <v>46273.748265306131</v>
      </c>
      <c r="M1321" t="str">
        <f t="shared" si="269"/>
        <v>YES</v>
      </c>
      <c r="N1321" s="28">
        <f t="shared" si="270"/>
        <v>19.19686581782566</v>
      </c>
      <c r="O1321" t="str">
        <f t="shared" si="271"/>
        <v/>
      </c>
      <c r="P1321" t="str">
        <f t="shared" si="272"/>
        <v/>
      </c>
      <c r="Q1321" s="10" t="s">
        <v>151</v>
      </c>
      <c r="R1321" s="10"/>
      <c r="S1321" s="16">
        <v>2</v>
      </c>
      <c r="T1321" s="13">
        <v>38.393731635651321</v>
      </c>
      <c r="U1321" s="14">
        <v>8.6819727893518508E-3</v>
      </c>
      <c r="V1321" s="11">
        <v>46273.748265306123</v>
      </c>
      <c r="W1321" s="10" t="s">
        <v>151</v>
      </c>
      <c r="X1321" s="29">
        <v>0</v>
      </c>
      <c r="Z1321" t="s">
        <v>340</v>
      </c>
      <c r="AA1321" t="s">
        <v>331</v>
      </c>
      <c r="AB1321">
        <v>2</v>
      </c>
      <c r="AC1321">
        <v>22.793465873116372</v>
      </c>
      <c r="AD1321">
        <v>133.74613003095979</v>
      </c>
      <c r="AE1321" s="54">
        <v>2.4922839467592592E-3</v>
      </c>
      <c r="AF1321" s="54">
        <v>1.4624074074074071E-2</v>
      </c>
      <c r="AG1321" s="53">
        <v>46273.742075617287</v>
      </c>
      <c r="AH1321" s="53">
        <v>46273.754207407408</v>
      </c>
      <c r="AI1321" t="s">
        <v>151</v>
      </c>
      <c r="AL1321">
        <v>22.793465873116372</v>
      </c>
      <c r="AM1321">
        <v>133.74613003095979</v>
      </c>
      <c r="AN1321" s="54">
        <v>2.4922839467592592E-3</v>
      </c>
      <c r="AO1321" s="54">
        <v>1.4624074074074071E-2</v>
      </c>
      <c r="AP1321" s="53">
        <v>46273.754207407408</v>
      </c>
      <c r="AQ1321" t="s">
        <v>151</v>
      </c>
      <c r="AR1321" t="s">
        <v>332</v>
      </c>
    </row>
    <row r="1322" spans="1:44" x14ac:dyDescent="0.35">
      <c r="A1322">
        <v>7</v>
      </c>
      <c r="B1322" s="26">
        <f t="shared" si="260"/>
        <v>46273.739583333343</v>
      </c>
      <c r="C1322" t="s">
        <v>63</v>
      </c>
      <c r="D1322">
        <v>3</v>
      </c>
      <c r="E1322" s="26">
        <f t="shared" si="261"/>
        <v>46273.854166666657</v>
      </c>
      <c r="F1322" s="26">
        <f t="shared" si="262"/>
        <v>46273.833333333321</v>
      </c>
      <c r="G1322">
        <f t="shared" si="263"/>
        <v>8</v>
      </c>
      <c r="H1322">
        <f t="shared" si="264"/>
        <v>40</v>
      </c>
      <c r="I1322" s="27">
        <f t="shared" si="265"/>
        <v>1</v>
      </c>
      <c r="J1322" s="28">
        <f t="shared" si="266"/>
        <v>116.97612732095492</v>
      </c>
      <c r="K1322" s="29">
        <f t="shared" si="267"/>
        <v>1.4247921390778533E-2</v>
      </c>
      <c r="L1322" s="26">
        <f t="shared" si="268"/>
        <v>46273.753831254733</v>
      </c>
      <c r="M1322" t="str">
        <f t="shared" si="269"/>
        <v>YES</v>
      </c>
      <c r="N1322" s="28">
        <f t="shared" si="270"/>
        <v>116.97612732095492</v>
      </c>
      <c r="O1322" t="str">
        <f t="shared" si="271"/>
        <v/>
      </c>
      <c r="P1322" t="str">
        <f t="shared" si="272"/>
        <v/>
      </c>
      <c r="Q1322" s="10" t="s">
        <v>151</v>
      </c>
      <c r="R1322" s="10"/>
      <c r="S1322" s="16">
        <v>1</v>
      </c>
      <c r="T1322" s="13">
        <v>116.9761273209549</v>
      </c>
      <c r="U1322" s="14">
        <v>1.424792138888889E-2</v>
      </c>
      <c r="V1322" s="11">
        <v>46273.753831254733</v>
      </c>
      <c r="W1322" s="10" t="s">
        <v>151</v>
      </c>
      <c r="X1322" s="29">
        <v>0</v>
      </c>
      <c r="AA1322" t="s">
        <v>331</v>
      </c>
      <c r="AB1322">
        <v>1</v>
      </c>
      <c r="AC1322">
        <v>116.9761273209549</v>
      </c>
      <c r="AD1322">
        <v>116.9761273209549</v>
      </c>
      <c r="AE1322" s="54">
        <v>1.424792138888889E-2</v>
      </c>
      <c r="AF1322" s="54">
        <v>1.424792138888889E-2</v>
      </c>
      <c r="AG1322" s="53">
        <v>46273.753831254733</v>
      </c>
      <c r="AH1322" s="53">
        <v>46273.753831254733</v>
      </c>
      <c r="AI1322" t="s">
        <v>151</v>
      </c>
      <c r="AL1322">
        <v>116.9761273209549</v>
      </c>
      <c r="AM1322">
        <v>116.9761273209549</v>
      </c>
      <c r="AN1322" s="54">
        <v>1.424792138888889E-2</v>
      </c>
      <c r="AO1322" s="54">
        <v>1.424792138888889E-2</v>
      </c>
      <c r="AP1322" s="53">
        <v>46273.753831254733</v>
      </c>
      <c r="AQ1322" t="s">
        <v>151</v>
      </c>
      <c r="AR1322" t="s">
        <v>338</v>
      </c>
    </row>
    <row r="1323" spans="1:44" x14ac:dyDescent="0.35">
      <c r="A1323">
        <v>7</v>
      </c>
      <c r="B1323" s="26">
        <f t="shared" si="260"/>
        <v>46273.739583333343</v>
      </c>
      <c r="C1323" t="s">
        <v>63</v>
      </c>
      <c r="D1323">
        <v>4</v>
      </c>
      <c r="E1323" s="26">
        <f t="shared" si="261"/>
        <v>46273.854166666657</v>
      </c>
      <c r="F1323" s="26">
        <f t="shared" si="262"/>
        <v>46273.833333333321</v>
      </c>
      <c r="G1323">
        <f t="shared" si="263"/>
        <v>5</v>
      </c>
      <c r="H1323">
        <f t="shared" si="264"/>
        <v>72</v>
      </c>
      <c r="I1323" s="27">
        <f t="shared" si="265"/>
        <v>1</v>
      </c>
      <c r="J1323" s="28">
        <f t="shared" si="266"/>
        <v>53.731343283582085</v>
      </c>
      <c r="K1323" s="29">
        <f t="shared" si="267"/>
        <v>5.5833333333333339E-2</v>
      </c>
      <c r="L1323" s="26">
        <f t="shared" si="268"/>
        <v>46273.795416666675</v>
      </c>
      <c r="M1323" t="str">
        <f t="shared" si="269"/>
        <v>YES</v>
      </c>
      <c r="N1323" s="28">
        <f t="shared" si="270"/>
        <v>53.731343283582085</v>
      </c>
      <c r="O1323" t="str">
        <f t="shared" si="271"/>
        <v/>
      </c>
      <c r="P1323" t="str">
        <f t="shared" si="272"/>
        <v/>
      </c>
      <c r="Q1323" s="10" t="s">
        <v>151</v>
      </c>
      <c r="R1323" s="10"/>
      <c r="S1323" s="16">
        <v>1</v>
      </c>
      <c r="T1323" s="13">
        <v>53.731343283582078</v>
      </c>
      <c r="U1323" s="14">
        <v>5.5833333333333332E-2</v>
      </c>
      <c r="V1323" s="11">
        <v>46273.795416666668</v>
      </c>
      <c r="W1323" s="10" t="s">
        <v>151</v>
      </c>
      <c r="X1323" s="29">
        <v>0</v>
      </c>
      <c r="AA1323" t="s">
        <v>331</v>
      </c>
      <c r="AB1323">
        <v>1</v>
      </c>
      <c r="AC1323">
        <v>53.731343283582078</v>
      </c>
      <c r="AD1323">
        <v>53.731343283582078</v>
      </c>
      <c r="AE1323" s="54">
        <v>5.5833333333333332E-2</v>
      </c>
      <c r="AF1323" s="54">
        <v>5.5833333333333332E-2</v>
      </c>
      <c r="AG1323" s="53">
        <v>46273.795416666668</v>
      </c>
      <c r="AH1323" s="53">
        <v>46273.795416666668</v>
      </c>
      <c r="AI1323" t="s">
        <v>151</v>
      </c>
      <c r="AL1323">
        <v>53.731343283582078</v>
      </c>
      <c r="AM1323">
        <v>53.731343283582078</v>
      </c>
      <c r="AN1323" s="54">
        <v>5.5833333333333332E-2</v>
      </c>
      <c r="AO1323" s="54">
        <v>5.5833333333333332E-2</v>
      </c>
      <c r="AP1323" s="53">
        <v>46273.795416666668</v>
      </c>
      <c r="AQ1323" t="s">
        <v>151</v>
      </c>
      <c r="AR1323" t="s">
        <v>338</v>
      </c>
    </row>
    <row r="1324" spans="1:44" x14ac:dyDescent="0.35">
      <c r="A1324">
        <v>7</v>
      </c>
      <c r="B1324" s="26">
        <f t="shared" si="260"/>
        <v>46273.739583333343</v>
      </c>
      <c r="C1324" t="s">
        <v>63</v>
      </c>
      <c r="D1324">
        <v>5</v>
      </c>
      <c r="E1324" s="26">
        <f t="shared" si="261"/>
        <v>46273.854166666657</v>
      </c>
      <c r="F1324" s="26">
        <f t="shared" si="262"/>
        <v>46273.833333333321</v>
      </c>
      <c r="G1324">
        <f t="shared" si="263"/>
        <v>0</v>
      </c>
      <c r="H1324">
        <f t="shared" si="264"/>
        <v>4</v>
      </c>
      <c r="I1324" s="27">
        <f t="shared" si="265"/>
        <v>1</v>
      </c>
      <c r="J1324" s="28">
        <f t="shared" si="266"/>
        <v>48.120300751879697</v>
      </c>
      <c r="K1324" s="29" t="str">
        <f t="shared" si="267"/>
        <v/>
      </c>
      <c r="L1324" s="26" t="str">
        <f t="shared" si="268"/>
        <v/>
      </c>
      <c r="M1324" t="str">
        <f t="shared" si="269"/>
        <v/>
      </c>
      <c r="N1324" s="28">
        <f t="shared" si="270"/>
        <v>48.120300751879697</v>
      </c>
      <c r="O1324" t="str">
        <f t="shared" si="271"/>
        <v/>
      </c>
      <c r="P1324" t="str">
        <f t="shared" si="272"/>
        <v/>
      </c>
      <c r="Q1324" s="10"/>
      <c r="R1324" s="10"/>
      <c r="S1324" s="16">
        <v>1</v>
      </c>
      <c r="T1324" s="13">
        <v>48.120300751879697</v>
      </c>
      <c r="U1324" s="14"/>
      <c r="V1324" s="11"/>
      <c r="W1324" s="10"/>
      <c r="X1324" s="29"/>
      <c r="AA1324" t="s">
        <v>331</v>
      </c>
      <c r="AB1324">
        <v>1</v>
      </c>
      <c r="AC1324">
        <v>48.120300751879697</v>
      </c>
      <c r="AD1324">
        <v>82.051282051282044</v>
      </c>
      <c r="AL1324">
        <v>48.120300751879697</v>
      </c>
      <c r="AM1324">
        <v>82.051282051282044</v>
      </c>
      <c r="AR1324" t="s">
        <v>338</v>
      </c>
    </row>
    <row r="1325" spans="1:44" x14ac:dyDescent="0.35">
      <c r="A1325">
        <v>7</v>
      </c>
      <c r="B1325" s="26">
        <f t="shared" si="260"/>
        <v>46273.739583333343</v>
      </c>
      <c r="C1325" t="s">
        <v>63</v>
      </c>
      <c r="D1325">
        <v>6</v>
      </c>
      <c r="E1325" s="26">
        <f t="shared" si="261"/>
        <v>46273.854166666657</v>
      </c>
      <c r="F1325" s="26">
        <f t="shared" si="262"/>
        <v>46273.833333333321</v>
      </c>
      <c r="G1325">
        <f t="shared" si="263"/>
        <v>0</v>
      </c>
      <c r="H1325">
        <f t="shared" si="264"/>
        <v>8</v>
      </c>
      <c r="I1325" s="27">
        <f t="shared" si="265"/>
        <v>2</v>
      </c>
      <c r="J1325" s="28">
        <f t="shared" si="266"/>
        <v>25.464190981432363</v>
      </c>
      <c r="K1325" s="29" t="str">
        <f t="shared" si="267"/>
        <v/>
      </c>
      <c r="L1325" s="26" t="str">
        <f t="shared" si="268"/>
        <v/>
      </c>
      <c r="M1325" t="str">
        <f t="shared" si="269"/>
        <v/>
      </c>
      <c r="N1325" s="28">
        <f t="shared" si="270"/>
        <v>12.732095490716182</v>
      </c>
      <c r="O1325" t="str">
        <f t="shared" si="271"/>
        <v/>
      </c>
      <c r="P1325" t="str">
        <f t="shared" si="272"/>
        <v/>
      </c>
      <c r="Q1325" s="10"/>
      <c r="R1325" s="10"/>
      <c r="S1325" s="16">
        <v>2</v>
      </c>
      <c r="T1325" s="13">
        <v>25.46419098143236</v>
      </c>
      <c r="U1325" s="14"/>
      <c r="V1325" s="11"/>
      <c r="W1325" s="10"/>
      <c r="X1325" s="29"/>
      <c r="AA1325" t="s">
        <v>331</v>
      </c>
      <c r="AB1325">
        <v>1</v>
      </c>
      <c r="AC1325">
        <v>25.46419098143236</v>
      </c>
      <c r="AD1325">
        <v>82.997118155619603</v>
      </c>
      <c r="AL1325">
        <v>25.46419098143236</v>
      </c>
      <c r="AM1325">
        <v>82.997118155619603</v>
      </c>
      <c r="AR1325" t="s">
        <v>338</v>
      </c>
    </row>
    <row r="1326" spans="1:44" x14ac:dyDescent="0.35">
      <c r="A1326">
        <v>7</v>
      </c>
      <c r="B1326" s="26">
        <f t="shared" si="260"/>
        <v>46273.739583333343</v>
      </c>
      <c r="C1326" t="s">
        <v>64</v>
      </c>
      <c r="D1326">
        <v>1</v>
      </c>
      <c r="E1326" s="26">
        <f t="shared" si="261"/>
        <v>46273.864583333343</v>
      </c>
      <c r="F1326" s="26">
        <f t="shared" si="262"/>
        <v>46273.843750000007</v>
      </c>
      <c r="G1326">
        <f t="shared" si="263"/>
        <v>0</v>
      </c>
      <c r="H1326">
        <f t="shared" si="264"/>
        <v>95</v>
      </c>
      <c r="I1326" s="27">
        <f t="shared" si="265"/>
        <v>4</v>
      </c>
      <c r="J1326" s="28">
        <f t="shared" si="266"/>
        <v>203.44509047437919</v>
      </c>
      <c r="K1326" s="29" t="str">
        <f t="shared" si="267"/>
        <v/>
      </c>
      <c r="L1326" s="26" t="str">
        <f t="shared" si="268"/>
        <v/>
      </c>
      <c r="M1326" t="str">
        <f t="shared" si="269"/>
        <v/>
      </c>
      <c r="N1326" s="28">
        <f t="shared" si="270"/>
        <v>50.861272618594796</v>
      </c>
      <c r="O1326" t="str">
        <f t="shared" si="271"/>
        <v/>
      </c>
      <c r="P1326" t="str">
        <f t="shared" si="272"/>
        <v/>
      </c>
      <c r="Q1326" s="10"/>
      <c r="R1326" s="10"/>
      <c r="S1326" s="16">
        <v>4</v>
      </c>
      <c r="T1326" s="13">
        <v>203.44509047437921</v>
      </c>
      <c r="U1326" s="14"/>
      <c r="V1326" s="11"/>
      <c r="W1326" s="10"/>
      <c r="X1326" s="29"/>
      <c r="Z1326" t="s">
        <v>339</v>
      </c>
      <c r="AA1326" t="s">
        <v>331</v>
      </c>
      <c r="AB1326">
        <v>5</v>
      </c>
      <c r="AC1326">
        <v>34.285714285714278</v>
      </c>
      <c r="AD1326">
        <v>520.48192771084337</v>
      </c>
      <c r="AL1326">
        <v>34.285714285714278</v>
      </c>
      <c r="AM1326">
        <v>520.48192771084337</v>
      </c>
      <c r="AR1326" t="s">
        <v>337</v>
      </c>
    </row>
    <row r="1327" spans="1:44" x14ac:dyDescent="0.35">
      <c r="A1327">
        <v>7</v>
      </c>
      <c r="B1327" s="26">
        <f t="shared" si="260"/>
        <v>46273.739583333343</v>
      </c>
      <c r="C1327" t="s">
        <v>64</v>
      </c>
      <c r="D1327">
        <v>2</v>
      </c>
      <c r="E1327" s="26">
        <f t="shared" si="261"/>
        <v>46273.864583333343</v>
      </c>
      <c r="F1327" s="26">
        <f t="shared" si="262"/>
        <v>46273.843750000007</v>
      </c>
      <c r="G1327">
        <f t="shared" si="263"/>
        <v>0</v>
      </c>
      <c r="H1327">
        <f t="shared" si="264"/>
        <v>30</v>
      </c>
      <c r="I1327" s="27">
        <f t="shared" si="265"/>
        <v>2</v>
      </c>
      <c r="J1327" s="28">
        <f t="shared" si="266"/>
        <v>38.393731635651321</v>
      </c>
      <c r="K1327" s="29" t="str">
        <f t="shared" si="267"/>
        <v/>
      </c>
      <c r="L1327" s="26" t="str">
        <f t="shared" si="268"/>
        <v/>
      </c>
      <c r="M1327" t="str">
        <f t="shared" si="269"/>
        <v/>
      </c>
      <c r="N1327" s="28">
        <f t="shared" si="270"/>
        <v>19.19686581782566</v>
      </c>
      <c r="O1327" t="str">
        <f t="shared" si="271"/>
        <v/>
      </c>
      <c r="P1327" t="str">
        <f t="shared" si="272"/>
        <v/>
      </c>
      <c r="Q1327" s="10"/>
      <c r="R1327" s="10"/>
      <c r="S1327" s="16">
        <v>2</v>
      </c>
      <c r="T1327" s="13">
        <v>38.393731635651321</v>
      </c>
      <c r="U1327" s="14"/>
      <c r="V1327" s="11"/>
      <c r="W1327" s="10"/>
      <c r="X1327" s="29"/>
      <c r="Z1327" t="s">
        <v>340</v>
      </c>
      <c r="AA1327" t="s">
        <v>331</v>
      </c>
      <c r="AB1327">
        <v>2</v>
      </c>
      <c r="AC1327">
        <v>22.793465873116372</v>
      </c>
      <c r="AD1327">
        <v>133.74613003095979</v>
      </c>
      <c r="AL1327">
        <v>22.793465873116372</v>
      </c>
      <c r="AM1327">
        <v>133.74613003095979</v>
      </c>
      <c r="AR1327" t="s">
        <v>332</v>
      </c>
    </row>
    <row r="1328" spans="1:44" x14ac:dyDescent="0.35">
      <c r="A1328">
        <v>7</v>
      </c>
      <c r="B1328" s="26">
        <f t="shared" si="260"/>
        <v>46273.739583333343</v>
      </c>
      <c r="C1328" t="s">
        <v>64</v>
      </c>
      <c r="D1328">
        <v>3</v>
      </c>
      <c r="E1328" s="26">
        <f t="shared" si="261"/>
        <v>46273.864583333343</v>
      </c>
      <c r="F1328" s="26">
        <f t="shared" si="262"/>
        <v>46273.843750000007</v>
      </c>
      <c r="G1328">
        <f t="shared" si="263"/>
        <v>0</v>
      </c>
      <c r="H1328">
        <f t="shared" si="264"/>
        <v>59</v>
      </c>
      <c r="I1328" s="27">
        <f t="shared" si="265"/>
        <v>1</v>
      </c>
      <c r="J1328" s="28">
        <f t="shared" si="266"/>
        <v>116.97612732095492</v>
      </c>
      <c r="K1328" s="29" t="str">
        <f t="shared" si="267"/>
        <v/>
      </c>
      <c r="L1328" s="26" t="str">
        <f t="shared" si="268"/>
        <v/>
      </c>
      <c r="M1328" t="str">
        <f t="shared" si="269"/>
        <v/>
      </c>
      <c r="N1328" s="28">
        <f t="shared" si="270"/>
        <v>116.97612732095492</v>
      </c>
      <c r="O1328" t="str">
        <f t="shared" si="271"/>
        <v/>
      </c>
      <c r="P1328" t="str">
        <f t="shared" si="272"/>
        <v/>
      </c>
      <c r="Q1328" s="10"/>
      <c r="R1328" s="10"/>
      <c r="S1328" s="16">
        <v>1</v>
      </c>
      <c r="T1328" s="13">
        <v>116.9761273209549</v>
      </c>
      <c r="U1328" s="14"/>
      <c r="V1328" s="11"/>
      <c r="W1328" s="10"/>
      <c r="X1328" s="29"/>
      <c r="AA1328" t="s">
        <v>331</v>
      </c>
      <c r="AB1328">
        <v>1</v>
      </c>
      <c r="AC1328">
        <v>116.9761273209549</v>
      </c>
      <c r="AD1328">
        <v>116.9761273209549</v>
      </c>
      <c r="AL1328">
        <v>116.9761273209549</v>
      </c>
      <c r="AM1328">
        <v>116.9761273209549</v>
      </c>
      <c r="AR1328" t="s">
        <v>338</v>
      </c>
    </row>
    <row r="1329" spans="1:44" x14ac:dyDescent="0.35">
      <c r="A1329">
        <v>7</v>
      </c>
      <c r="B1329" s="26">
        <f t="shared" si="260"/>
        <v>46273.739583333343</v>
      </c>
      <c r="C1329" t="s">
        <v>64</v>
      </c>
      <c r="D1329">
        <v>4</v>
      </c>
      <c r="E1329" s="26">
        <f t="shared" si="261"/>
        <v>46273.864583333343</v>
      </c>
      <c r="F1329" s="26">
        <f t="shared" si="262"/>
        <v>46273.843750000007</v>
      </c>
      <c r="G1329">
        <f t="shared" si="263"/>
        <v>6</v>
      </c>
      <c r="H1329">
        <f t="shared" si="264"/>
        <v>100</v>
      </c>
      <c r="I1329" s="27">
        <f t="shared" si="265"/>
        <v>1</v>
      </c>
      <c r="J1329" s="28">
        <f t="shared" si="266"/>
        <v>53.731343283582085</v>
      </c>
      <c r="K1329" s="29">
        <f t="shared" si="267"/>
        <v>7.7546296296296308E-2</v>
      </c>
      <c r="L1329" s="26">
        <f t="shared" si="268"/>
        <v>46273.817129629642</v>
      </c>
      <c r="M1329" t="str">
        <f t="shared" si="269"/>
        <v>YES</v>
      </c>
      <c r="N1329" s="28">
        <f t="shared" si="270"/>
        <v>53.731343283582085</v>
      </c>
      <c r="O1329" t="str">
        <f t="shared" si="271"/>
        <v/>
      </c>
      <c r="P1329" t="str">
        <f t="shared" si="272"/>
        <v/>
      </c>
      <c r="Q1329" s="10" t="s">
        <v>151</v>
      </c>
      <c r="R1329" s="10"/>
      <c r="S1329" s="16">
        <v>1</v>
      </c>
      <c r="T1329" s="13">
        <v>53.731343283582078</v>
      </c>
      <c r="U1329" s="14">
        <v>7.7546296296296294E-2</v>
      </c>
      <c r="V1329" s="11">
        <v>46273.817129629628</v>
      </c>
      <c r="W1329" s="10" t="s">
        <v>151</v>
      </c>
      <c r="X1329" s="29">
        <v>0</v>
      </c>
      <c r="AA1329" t="s">
        <v>331</v>
      </c>
      <c r="AB1329">
        <v>1</v>
      </c>
      <c r="AC1329">
        <v>53.731343283582078</v>
      </c>
      <c r="AD1329">
        <v>53.731343283582078</v>
      </c>
      <c r="AE1329" s="54">
        <v>7.7546296296296294E-2</v>
      </c>
      <c r="AF1329" s="54">
        <v>7.7546296296296294E-2</v>
      </c>
      <c r="AG1329" s="53">
        <v>46273.817129629628</v>
      </c>
      <c r="AH1329" s="53">
        <v>46273.817129629628</v>
      </c>
      <c r="AI1329" t="s">
        <v>151</v>
      </c>
      <c r="AL1329">
        <v>53.731343283582078</v>
      </c>
      <c r="AM1329">
        <v>53.731343283582078</v>
      </c>
      <c r="AN1329" s="54">
        <v>7.7546296296296294E-2</v>
      </c>
      <c r="AO1329" s="54">
        <v>7.7546296296296294E-2</v>
      </c>
      <c r="AP1329" s="53">
        <v>46273.817129629628</v>
      </c>
      <c r="AQ1329" t="s">
        <v>151</v>
      </c>
      <c r="AR1329" t="s">
        <v>338</v>
      </c>
    </row>
    <row r="1330" spans="1:44" x14ac:dyDescent="0.35">
      <c r="A1330">
        <v>7</v>
      </c>
      <c r="B1330" s="26">
        <f t="shared" si="260"/>
        <v>46273.739583333343</v>
      </c>
      <c r="C1330" t="s">
        <v>64</v>
      </c>
      <c r="D1330">
        <v>5</v>
      </c>
      <c r="E1330" s="26">
        <f t="shared" si="261"/>
        <v>46273.864583333343</v>
      </c>
      <c r="F1330" s="26">
        <f t="shared" si="262"/>
        <v>46273.843750000007</v>
      </c>
      <c r="G1330">
        <f t="shared" si="263"/>
        <v>0</v>
      </c>
      <c r="H1330">
        <f t="shared" si="264"/>
        <v>5</v>
      </c>
      <c r="I1330" s="27">
        <f t="shared" si="265"/>
        <v>1</v>
      </c>
      <c r="J1330" s="28">
        <f t="shared" si="266"/>
        <v>48.120300751879697</v>
      </c>
      <c r="K1330" s="29" t="str">
        <f t="shared" si="267"/>
        <v/>
      </c>
      <c r="L1330" s="26" t="str">
        <f t="shared" si="268"/>
        <v/>
      </c>
      <c r="M1330" t="str">
        <f t="shared" si="269"/>
        <v/>
      </c>
      <c r="N1330" s="28">
        <f t="shared" si="270"/>
        <v>48.120300751879697</v>
      </c>
      <c r="O1330" t="str">
        <f t="shared" si="271"/>
        <v/>
      </c>
      <c r="P1330" t="str">
        <f t="shared" si="272"/>
        <v/>
      </c>
      <c r="Q1330" s="10"/>
      <c r="R1330" s="10"/>
      <c r="S1330" s="16">
        <v>1</v>
      </c>
      <c r="T1330" s="13">
        <v>48.120300751879697</v>
      </c>
      <c r="U1330" s="14"/>
      <c r="V1330" s="11"/>
      <c r="W1330" s="10"/>
      <c r="X1330" s="29"/>
      <c r="AA1330" t="s">
        <v>331</v>
      </c>
      <c r="AB1330">
        <v>1</v>
      </c>
      <c r="AC1330">
        <v>48.120300751879697</v>
      </c>
      <c r="AD1330">
        <v>82.051282051282044</v>
      </c>
      <c r="AL1330">
        <v>48.120300751879697</v>
      </c>
      <c r="AM1330">
        <v>82.051282051282044</v>
      </c>
      <c r="AR1330" t="s">
        <v>338</v>
      </c>
    </row>
    <row r="1331" spans="1:44" x14ac:dyDescent="0.35">
      <c r="A1331">
        <v>7</v>
      </c>
      <c r="B1331" s="26">
        <f t="shared" si="260"/>
        <v>46273.739583333343</v>
      </c>
      <c r="C1331" t="s">
        <v>64</v>
      </c>
      <c r="D1331">
        <v>6</v>
      </c>
      <c r="E1331" s="26">
        <f t="shared" si="261"/>
        <v>46273.864583333343</v>
      </c>
      <c r="F1331" s="26">
        <f t="shared" si="262"/>
        <v>46273.843750000007</v>
      </c>
      <c r="G1331">
        <f t="shared" si="263"/>
        <v>0</v>
      </c>
      <c r="H1331">
        <f t="shared" si="264"/>
        <v>8</v>
      </c>
      <c r="I1331" s="27">
        <f t="shared" si="265"/>
        <v>2</v>
      </c>
      <c r="J1331" s="28">
        <f t="shared" si="266"/>
        <v>25.464190981432363</v>
      </c>
      <c r="K1331" s="29" t="str">
        <f t="shared" si="267"/>
        <v/>
      </c>
      <c r="L1331" s="26" t="str">
        <f t="shared" si="268"/>
        <v/>
      </c>
      <c r="M1331" t="str">
        <f t="shared" si="269"/>
        <v/>
      </c>
      <c r="N1331" s="28">
        <f t="shared" si="270"/>
        <v>12.732095490716182</v>
      </c>
      <c r="O1331" t="str">
        <f t="shared" si="271"/>
        <v/>
      </c>
      <c r="P1331" t="str">
        <f t="shared" si="272"/>
        <v/>
      </c>
      <c r="Q1331" s="10"/>
      <c r="R1331" s="10"/>
      <c r="S1331" s="16">
        <v>2</v>
      </c>
      <c r="T1331" s="13">
        <v>25.46419098143236</v>
      </c>
      <c r="U1331" s="14"/>
      <c r="V1331" s="11"/>
      <c r="W1331" s="10"/>
      <c r="X1331" s="29"/>
      <c r="AA1331" t="s">
        <v>331</v>
      </c>
      <c r="AB1331">
        <v>1</v>
      </c>
      <c r="AC1331">
        <v>25.46419098143236</v>
      </c>
      <c r="AD1331">
        <v>82.997118155619603</v>
      </c>
      <c r="AL1331">
        <v>25.46419098143236</v>
      </c>
      <c r="AM1331">
        <v>82.997118155619603</v>
      </c>
      <c r="AR1331" t="s">
        <v>338</v>
      </c>
    </row>
    <row r="1332" spans="1:44" x14ac:dyDescent="0.35">
      <c r="A1332">
        <v>7</v>
      </c>
      <c r="B1332" s="26">
        <f t="shared" si="260"/>
        <v>46273.739583333343</v>
      </c>
      <c r="C1332" t="s">
        <v>65</v>
      </c>
      <c r="D1332">
        <v>1</v>
      </c>
      <c r="E1332" s="26">
        <f t="shared" si="261"/>
        <v>46273.864583333343</v>
      </c>
      <c r="F1332" s="26">
        <f t="shared" si="262"/>
        <v>46273.843750000007</v>
      </c>
      <c r="G1332">
        <f t="shared" si="263"/>
        <v>13</v>
      </c>
      <c r="H1332">
        <f t="shared" si="264"/>
        <v>95</v>
      </c>
      <c r="I1332" s="27">
        <f t="shared" si="265"/>
        <v>4</v>
      </c>
      <c r="J1332" s="28">
        <f t="shared" si="266"/>
        <v>203.44509047437919</v>
      </c>
      <c r="K1332" s="29">
        <f t="shared" si="267"/>
        <v>1.945651931980057E-2</v>
      </c>
      <c r="L1332" s="26">
        <f t="shared" si="268"/>
        <v>46273.759039852666</v>
      </c>
      <c r="M1332" t="str">
        <f t="shared" si="269"/>
        <v>YES</v>
      </c>
      <c r="N1332" s="28">
        <f t="shared" si="270"/>
        <v>50.861272618594796</v>
      </c>
      <c r="O1332" t="str">
        <f t="shared" si="271"/>
        <v/>
      </c>
      <c r="P1332" t="str">
        <f t="shared" si="272"/>
        <v/>
      </c>
      <c r="Q1332" s="10" t="s">
        <v>151</v>
      </c>
      <c r="R1332" s="10"/>
      <c r="S1332" s="16">
        <v>4</v>
      </c>
      <c r="T1332" s="13">
        <v>203.44509047437921</v>
      </c>
      <c r="U1332" s="14">
        <v>1.945651931712963E-2</v>
      </c>
      <c r="V1332" s="11">
        <v>46273.759039852659</v>
      </c>
      <c r="W1332" s="10" t="s">
        <v>151</v>
      </c>
      <c r="X1332" s="29">
        <v>0</v>
      </c>
      <c r="Z1332" t="s">
        <v>339</v>
      </c>
      <c r="AA1332" t="s">
        <v>331</v>
      </c>
      <c r="AB1332">
        <v>5</v>
      </c>
      <c r="AC1332">
        <v>34.285714285714278</v>
      </c>
      <c r="AD1332">
        <v>520.48192771084337</v>
      </c>
      <c r="AE1332" s="54">
        <v>7.6051311689814818E-3</v>
      </c>
      <c r="AF1332" s="54">
        <v>0.1154513888888889</v>
      </c>
      <c r="AG1332" s="53">
        <v>46273.747188464513</v>
      </c>
      <c r="AH1332" s="53">
        <v>46273.855034722219</v>
      </c>
      <c r="AI1332" t="s">
        <v>205</v>
      </c>
      <c r="AJ1332">
        <v>5</v>
      </c>
      <c r="AK1332">
        <v>1</v>
      </c>
      <c r="AL1332">
        <v>34.285714285714278</v>
      </c>
      <c r="AM1332">
        <v>520.48192771084337</v>
      </c>
      <c r="AN1332" s="54">
        <v>7.6051311689814818E-3</v>
      </c>
      <c r="AO1332" s="54">
        <v>0.1154513888888889</v>
      </c>
      <c r="AP1332" s="53">
        <v>46273.855034722219</v>
      </c>
      <c r="AQ1332" t="s">
        <v>205</v>
      </c>
      <c r="AR1332" t="s">
        <v>337</v>
      </c>
    </row>
    <row r="1333" spans="1:44" x14ac:dyDescent="0.35">
      <c r="A1333">
        <v>7</v>
      </c>
      <c r="B1333" s="26">
        <f t="shared" si="260"/>
        <v>46273.739583333343</v>
      </c>
      <c r="C1333" t="s">
        <v>65</v>
      </c>
      <c r="D1333">
        <v>2</v>
      </c>
      <c r="E1333" s="26">
        <f t="shared" si="261"/>
        <v>46273.864583333343</v>
      </c>
      <c r="F1333" s="26">
        <f t="shared" si="262"/>
        <v>46273.843750000007</v>
      </c>
      <c r="G1333">
        <f t="shared" si="263"/>
        <v>10</v>
      </c>
      <c r="H1333">
        <f t="shared" si="264"/>
        <v>30</v>
      </c>
      <c r="I1333" s="27">
        <f t="shared" si="265"/>
        <v>2</v>
      </c>
      <c r="J1333" s="28">
        <f t="shared" si="266"/>
        <v>38.393731635651321</v>
      </c>
      <c r="K1333" s="29">
        <f t="shared" si="267"/>
        <v>3.2557397959183672E-2</v>
      </c>
      <c r="L1333" s="26">
        <f t="shared" si="268"/>
        <v>46273.7721407313</v>
      </c>
      <c r="M1333" t="str">
        <f t="shared" si="269"/>
        <v>YES</v>
      </c>
      <c r="N1333" s="28">
        <f t="shared" si="270"/>
        <v>19.19686581782566</v>
      </c>
      <c r="O1333" t="str">
        <f t="shared" si="271"/>
        <v/>
      </c>
      <c r="P1333" t="str">
        <f t="shared" si="272"/>
        <v/>
      </c>
      <c r="Q1333" s="10" t="s">
        <v>151</v>
      </c>
      <c r="R1333" s="10"/>
      <c r="S1333" s="16">
        <v>2</v>
      </c>
      <c r="T1333" s="13">
        <v>38.393731635651321</v>
      </c>
      <c r="U1333" s="14">
        <v>3.2557397962962961E-2</v>
      </c>
      <c r="V1333" s="11">
        <v>46273.772140731293</v>
      </c>
      <c r="W1333" s="10" t="s">
        <v>151</v>
      </c>
      <c r="X1333" s="29">
        <v>0</v>
      </c>
      <c r="Z1333" t="s">
        <v>340</v>
      </c>
      <c r="AA1333" t="s">
        <v>331</v>
      </c>
      <c r="AB1333">
        <v>2</v>
      </c>
      <c r="AC1333">
        <v>22.793465873116372</v>
      </c>
      <c r="AD1333">
        <v>133.74613003095979</v>
      </c>
      <c r="AE1333" s="54">
        <v>9.346064814814814E-3</v>
      </c>
      <c r="AF1333" s="54">
        <v>5.4840277777777773E-2</v>
      </c>
      <c r="AG1333" s="53">
        <v>46273.748929398149</v>
      </c>
      <c r="AH1333" s="53">
        <v>46273.794423611107</v>
      </c>
      <c r="AI1333" t="s">
        <v>151</v>
      </c>
      <c r="AL1333">
        <v>22.793465873116372</v>
      </c>
      <c r="AM1333">
        <v>133.74613003095979</v>
      </c>
      <c r="AN1333" s="54">
        <v>9.346064814814814E-3</v>
      </c>
      <c r="AO1333" s="54">
        <v>5.4840277777777773E-2</v>
      </c>
      <c r="AP1333" s="53">
        <v>46273.794423611107</v>
      </c>
      <c r="AQ1333" t="s">
        <v>151</v>
      </c>
      <c r="AR1333" t="s">
        <v>332</v>
      </c>
    </row>
    <row r="1334" spans="1:44" x14ac:dyDescent="0.35">
      <c r="A1334">
        <v>7</v>
      </c>
      <c r="B1334" s="26">
        <f t="shared" si="260"/>
        <v>46273.739583333343</v>
      </c>
      <c r="C1334" t="s">
        <v>65</v>
      </c>
      <c r="D1334">
        <v>3</v>
      </c>
      <c r="E1334" s="26">
        <f t="shared" si="261"/>
        <v>46273.864583333343</v>
      </c>
      <c r="F1334" s="26">
        <f t="shared" si="262"/>
        <v>46273.843750000007</v>
      </c>
      <c r="G1334">
        <f t="shared" si="263"/>
        <v>0</v>
      </c>
      <c r="H1334">
        <f t="shared" si="264"/>
        <v>59</v>
      </c>
      <c r="I1334" s="27">
        <f t="shared" si="265"/>
        <v>1</v>
      </c>
      <c r="J1334" s="28">
        <f t="shared" si="266"/>
        <v>116.97612732095492</v>
      </c>
      <c r="K1334" s="29" t="str">
        <f t="shared" si="267"/>
        <v/>
      </c>
      <c r="L1334" s="26" t="str">
        <f t="shared" si="268"/>
        <v/>
      </c>
      <c r="M1334" t="str">
        <f t="shared" si="269"/>
        <v/>
      </c>
      <c r="N1334" s="28">
        <f t="shared" si="270"/>
        <v>116.97612732095492</v>
      </c>
      <c r="O1334" t="str">
        <f t="shared" si="271"/>
        <v/>
      </c>
      <c r="P1334" t="str">
        <f t="shared" si="272"/>
        <v/>
      </c>
      <c r="Q1334" s="10"/>
      <c r="R1334" s="10"/>
      <c r="S1334" s="16">
        <v>1</v>
      </c>
      <c r="T1334" s="13">
        <v>116.9761273209549</v>
      </c>
      <c r="U1334" s="14"/>
      <c r="V1334" s="11"/>
      <c r="W1334" s="10"/>
      <c r="X1334" s="29"/>
      <c r="AA1334" t="s">
        <v>331</v>
      </c>
      <c r="AB1334">
        <v>1</v>
      </c>
      <c r="AC1334">
        <v>116.9761273209549</v>
      </c>
      <c r="AD1334">
        <v>116.9761273209549</v>
      </c>
      <c r="AL1334">
        <v>116.9761273209549</v>
      </c>
      <c r="AM1334">
        <v>116.9761273209549</v>
      </c>
      <c r="AR1334" t="s">
        <v>338</v>
      </c>
    </row>
    <row r="1335" spans="1:44" x14ac:dyDescent="0.35">
      <c r="A1335">
        <v>7</v>
      </c>
      <c r="B1335" s="26">
        <f t="shared" si="260"/>
        <v>46273.739583333343</v>
      </c>
      <c r="C1335" t="s">
        <v>65</v>
      </c>
      <c r="D1335">
        <v>4</v>
      </c>
      <c r="E1335" s="26">
        <f t="shared" si="261"/>
        <v>46273.864583333343</v>
      </c>
      <c r="F1335" s="26">
        <f t="shared" si="262"/>
        <v>46273.843750000007</v>
      </c>
      <c r="G1335">
        <f t="shared" si="263"/>
        <v>4</v>
      </c>
      <c r="H1335">
        <f t="shared" si="264"/>
        <v>100</v>
      </c>
      <c r="I1335" s="27">
        <f t="shared" si="265"/>
        <v>1</v>
      </c>
      <c r="J1335" s="28">
        <f t="shared" si="266"/>
        <v>53.731343283582085</v>
      </c>
      <c r="K1335" s="29">
        <f t="shared" si="267"/>
        <v>7.7546296296296308E-2</v>
      </c>
      <c r="L1335" s="26">
        <f t="shared" si="268"/>
        <v>46273.817129629642</v>
      </c>
      <c r="M1335" t="str">
        <f t="shared" si="269"/>
        <v>YES</v>
      </c>
      <c r="N1335" s="28">
        <f t="shared" si="270"/>
        <v>53.731343283582085</v>
      </c>
      <c r="O1335" t="str">
        <f t="shared" si="271"/>
        <v/>
      </c>
      <c r="P1335" t="str">
        <f t="shared" si="272"/>
        <v/>
      </c>
      <c r="Q1335" s="10" t="s">
        <v>151</v>
      </c>
      <c r="R1335" s="10"/>
      <c r="S1335" s="16">
        <v>1</v>
      </c>
      <c r="T1335" s="13">
        <v>53.731343283582078</v>
      </c>
      <c r="U1335" s="14">
        <v>7.7546296296296294E-2</v>
      </c>
      <c r="V1335" s="11">
        <v>46273.817129629628</v>
      </c>
      <c r="W1335" s="10" t="s">
        <v>151</v>
      </c>
      <c r="X1335" s="29">
        <v>0</v>
      </c>
      <c r="AA1335" t="s">
        <v>331</v>
      </c>
      <c r="AB1335">
        <v>1</v>
      </c>
      <c r="AC1335">
        <v>53.731343283582078</v>
      </c>
      <c r="AD1335">
        <v>53.731343283582078</v>
      </c>
      <c r="AE1335" s="54">
        <v>7.7546296296296294E-2</v>
      </c>
      <c r="AF1335" s="54">
        <v>7.7546296296296294E-2</v>
      </c>
      <c r="AG1335" s="53">
        <v>46273.817129629628</v>
      </c>
      <c r="AH1335" s="53">
        <v>46273.817129629628</v>
      </c>
      <c r="AI1335" t="s">
        <v>151</v>
      </c>
      <c r="AL1335">
        <v>53.731343283582078</v>
      </c>
      <c r="AM1335">
        <v>53.731343283582078</v>
      </c>
      <c r="AN1335" s="54">
        <v>7.7546296296296294E-2</v>
      </c>
      <c r="AO1335" s="54">
        <v>7.7546296296296294E-2</v>
      </c>
      <c r="AP1335" s="53">
        <v>46273.817129629628</v>
      </c>
      <c r="AQ1335" t="s">
        <v>151</v>
      </c>
      <c r="AR1335" t="s">
        <v>338</v>
      </c>
    </row>
    <row r="1336" spans="1:44" x14ac:dyDescent="0.35">
      <c r="A1336">
        <v>7</v>
      </c>
      <c r="B1336" s="26">
        <f t="shared" si="260"/>
        <v>46273.739583333343</v>
      </c>
      <c r="C1336" t="s">
        <v>65</v>
      </c>
      <c r="D1336">
        <v>5</v>
      </c>
      <c r="E1336" s="26">
        <f t="shared" si="261"/>
        <v>46273.864583333343</v>
      </c>
      <c r="F1336" s="26">
        <f t="shared" si="262"/>
        <v>46273.843750000007</v>
      </c>
      <c r="G1336">
        <f t="shared" si="263"/>
        <v>0</v>
      </c>
      <c r="H1336">
        <f t="shared" si="264"/>
        <v>5</v>
      </c>
      <c r="I1336" s="27">
        <f t="shared" si="265"/>
        <v>1</v>
      </c>
      <c r="J1336" s="28">
        <f t="shared" si="266"/>
        <v>48.120300751879697</v>
      </c>
      <c r="K1336" s="29" t="str">
        <f t="shared" si="267"/>
        <v/>
      </c>
      <c r="L1336" s="26" t="str">
        <f t="shared" si="268"/>
        <v/>
      </c>
      <c r="M1336" t="str">
        <f t="shared" si="269"/>
        <v/>
      </c>
      <c r="N1336" s="28">
        <f t="shared" si="270"/>
        <v>48.120300751879697</v>
      </c>
      <c r="O1336" t="str">
        <f t="shared" si="271"/>
        <v/>
      </c>
      <c r="P1336" t="str">
        <f t="shared" si="272"/>
        <v/>
      </c>
      <c r="Q1336" s="10"/>
      <c r="R1336" s="10"/>
      <c r="S1336" s="16">
        <v>1</v>
      </c>
      <c r="T1336" s="13">
        <v>48.120300751879697</v>
      </c>
      <c r="U1336" s="14"/>
      <c r="V1336" s="11"/>
      <c r="W1336" s="10"/>
      <c r="X1336" s="29"/>
      <c r="AA1336" t="s">
        <v>331</v>
      </c>
      <c r="AB1336">
        <v>1</v>
      </c>
      <c r="AC1336">
        <v>48.120300751879697</v>
      </c>
      <c r="AD1336">
        <v>82.051282051282044</v>
      </c>
      <c r="AL1336">
        <v>48.120300751879697</v>
      </c>
      <c r="AM1336">
        <v>82.051282051282044</v>
      </c>
      <c r="AR1336" t="s">
        <v>338</v>
      </c>
    </row>
    <row r="1337" spans="1:44" x14ac:dyDescent="0.35">
      <c r="A1337">
        <v>7</v>
      </c>
      <c r="B1337" s="26">
        <f t="shared" si="260"/>
        <v>46273.739583333343</v>
      </c>
      <c r="C1337" t="s">
        <v>65</v>
      </c>
      <c r="D1337">
        <v>6</v>
      </c>
      <c r="E1337" s="26">
        <f t="shared" si="261"/>
        <v>46273.864583333343</v>
      </c>
      <c r="F1337" s="26">
        <f t="shared" si="262"/>
        <v>46273.843750000007</v>
      </c>
      <c r="G1337">
        <f t="shared" si="263"/>
        <v>0</v>
      </c>
      <c r="H1337">
        <f t="shared" si="264"/>
        <v>8</v>
      </c>
      <c r="I1337" s="27">
        <f t="shared" si="265"/>
        <v>2</v>
      </c>
      <c r="J1337" s="28">
        <f t="shared" si="266"/>
        <v>25.464190981432363</v>
      </c>
      <c r="K1337" s="29" t="str">
        <f t="shared" si="267"/>
        <v/>
      </c>
      <c r="L1337" s="26" t="str">
        <f t="shared" si="268"/>
        <v/>
      </c>
      <c r="M1337" t="str">
        <f t="shared" si="269"/>
        <v/>
      </c>
      <c r="N1337" s="28">
        <f t="shared" si="270"/>
        <v>12.732095490716182</v>
      </c>
      <c r="O1337" t="str">
        <f t="shared" si="271"/>
        <v/>
      </c>
      <c r="P1337" t="str">
        <f t="shared" si="272"/>
        <v/>
      </c>
      <c r="Q1337" s="10"/>
      <c r="R1337" s="10"/>
      <c r="S1337" s="16">
        <v>2</v>
      </c>
      <c r="T1337" s="13">
        <v>25.46419098143236</v>
      </c>
      <c r="U1337" s="14"/>
      <c r="V1337" s="11"/>
      <c r="W1337" s="10"/>
      <c r="X1337" s="29"/>
      <c r="AA1337" t="s">
        <v>331</v>
      </c>
      <c r="AB1337">
        <v>1</v>
      </c>
      <c r="AC1337">
        <v>25.46419098143236</v>
      </c>
      <c r="AD1337">
        <v>82.997118155619603</v>
      </c>
      <c r="AL1337">
        <v>25.46419098143236</v>
      </c>
      <c r="AM1337">
        <v>82.997118155619603</v>
      </c>
      <c r="AR1337" t="s">
        <v>338</v>
      </c>
    </row>
    <row r="1338" spans="1:44" x14ac:dyDescent="0.35">
      <c r="A1338">
        <v>7</v>
      </c>
      <c r="B1338" s="26">
        <f t="shared" si="260"/>
        <v>46273.739583333343</v>
      </c>
      <c r="C1338" t="s">
        <v>66</v>
      </c>
      <c r="D1338">
        <v>1</v>
      </c>
      <c r="E1338" s="26">
        <f t="shared" si="261"/>
        <v>46273.864583333343</v>
      </c>
      <c r="F1338" s="26">
        <f t="shared" si="262"/>
        <v>46273.843750000007</v>
      </c>
      <c r="G1338">
        <f t="shared" si="263"/>
        <v>3</v>
      </c>
      <c r="H1338">
        <f t="shared" si="264"/>
        <v>95</v>
      </c>
      <c r="I1338" s="27">
        <f t="shared" si="265"/>
        <v>4</v>
      </c>
      <c r="J1338" s="28">
        <f t="shared" si="266"/>
        <v>203.44509047437919</v>
      </c>
      <c r="K1338" s="29">
        <f t="shared" si="267"/>
        <v>1.945651931980057E-2</v>
      </c>
      <c r="L1338" s="26">
        <f t="shared" si="268"/>
        <v>46273.759039852666</v>
      </c>
      <c r="M1338" t="str">
        <f t="shared" si="269"/>
        <v>YES</v>
      </c>
      <c r="N1338" s="28">
        <f t="shared" si="270"/>
        <v>50.861272618594796</v>
      </c>
      <c r="O1338" t="str">
        <f t="shared" si="271"/>
        <v/>
      </c>
      <c r="P1338" t="str">
        <f t="shared" si="272"/>
        <v/>
      </c>
      <c r="Q1338" s="10" t="s">
        <v>151</v>
      </c>
      <c r="R1338" s="10"/>
      <c r="S1338" s="16">
        <v>4</v>
      </c>
      <c r="T1338" s="13">
        <v>203.44509047437921</v>
      </c>
      <c r="U1338" s="14">
        <v>1.945651931712963E-2</v>
      </c>
      <c r="V1338" s="11">
        <v>46273.759039852659</v>
      </c>
      <c r="W1338" s="10" t="s">
        <v>151</v>
      </c>
      <c r="X1338" s="29">
        <v>0</v>
      </c>
      <c r="Z1338" t="s">
        <v>339</v>
      </c>
      <c r="AA1338" t="s">
        <v>331</v>
      </c>
      <c r="AB1338">
        <v>5</v>
      </c>
      <c r="AC1338">
        <v>34.285714285714278</v>
      </c>
      <c r="AD1338">
        <v>520.48192771084337</v>
      </c>
      <c r="AE1338" s="54">
        <v>7.6051311689814818E-3</v>
      </c>
      <c r="AF1338" s="54">
        <v>0.1154513888888889</v>
      </c>
      <c r="AG1338" s="53">
        <v>46273.747188464513</v>
      </c>
      <c r="AH1338" s="53">
        <v>46273.855034722219</v>
      </c>
      <c r="AI1338" t="s">
        <v>205</v>
      </c>
      <c r="AJ1338">
        <v>5</v>
      </c>
      <c r="AK1338">
        <v>1</v>
      </c>
      <c r="AL1338">
        <v>34.285714285714278</v>
      </c>
      <c r="AM1338">
        <v>520.48192771084337</v>
      </c>
      <c r="AN1338" s="54">
        <v>7.6051311689814818E-3</v>
      </c>
      <c r="AO1338" s="54">
        <v>0.1154513888888889</v>
      </c>
      <c r="AP1338" s="53">
        <v>46273.855034722219</v>
      </c>
      <c r="AQ1338" t="s">
        <v>205</v>
      </c>
      <c r="AR1338" t="s">
        <v>337</v>
      </c>
    </row>
    <row r="1339" spans="1:44" x14ac:dyDescent="0.35">
      <c r="A1339">
        <v>7</v>
      </c>
      <c r="B1339" s="26">
        <f t="shared" si="260"/>
        <v>46273.739583333343</v>
      </c>
      <c r="C1339" t="s">
        <v>66</v>
      </c>
      <c r="D1339">
        <v>2</v>
      </c>
      <c r="E1339" s="26">
        <f t="shared" si="261"/>
        <v>46273.864583333343</v>
      </c>
      <c r="F1339" s="26">
        <f t="shared" si="262"/>
        <v>46273.843750000007</v>
      </c>
      <c r="G1339">
        <f t="shared" si="263"/>
        <v>9</v>
      </c>
      <c r="H1339">
        <f t="shared" si="264"/>
        <v>30</v>
      </c>
      <c r="I1339" s="27">
        <f t="shared" si="265"/>
        <v>2</v>
      </c>
      <c r="J1339" s="28">
        <f t="shared" si="266"/>
        <v>38.393731635651321</v>
      </c>
      <c r="K1339" s="29">
        <f t="shared" si="267"/>
        <v>3.2557397959183672E-2</v>
      </c>
      <c r="L1339" s="26">
        <f t="shared" si="268"/>
        <v>46273.7721407313</v>
      </c>
      <c r="M1339" t="str">
        <f t="shared" si="269"/>
        <v>YES</v>
      </c>
      <c r="N1339" s="28">
        <f t="shared" si="270"/>
        <v>19.19686581782566</v>
      </c>
      <c r="O1339" t="str">
        <f t="shared" si="271"/>
        <v/>
      </c>
      <c r="P1339" t="str">
        <f t="shared" si="272"/>
        <v/>
      </c>
      <c r="Q1339" s="10" t="s">
        <v>151</v>
      </c>
      <c r="R1339" s="10"/>
      <c r="S1339" s="16">
        <v>2</v>
      </c>
      <c r="T1339" s="13">
        <v>38.393731635651321</v>
      </c>
      <c r="U1339" s="14">
        <v>3.2557397962962961E-2</v>
      </c>
      <c r="V1339" s="11">
        <v>46273.772140731293</v>
      </c>
      <c r="W1339" s="10" t="s">
        <v>151</v>
      </c>
      <c r="X1339" s="29">
        <v>0</v>
      </c>
      <c r="Z1339" t="s">
        <v>340</v>
      </c>
      <c r="AA1339" t="s">
        <v>331</v>
      </c>
      <c r="AB1339">
        <v>2</v>
      </c>
      <c r="AC1339">
        <v>22.793465873116372</v>
      </c>
      <c r="AD1339">
        <v>133.74613003095979</v>
      </c>
      <c r="AE1339" s="54">
        <v>9.346064814814814E-3</v>
      </c>
      <c r="AF1339" s="54">
        <v>5.4840277777777773E-2</v>
      </c>
      <c r="AG1339" s="53">
        <v>46273.748929398149</v>
      </c>
      <c r="AH1339" s="53">
        <v>46273.794423611107</v>
      </c>
      <c r="AI1339" t="s">
        <v>151</v>
      </c>
      <c r="AL1339">
        <v>22.793465873116372</v>
      </c>
      <c r="AM1339">
        <v>133.74613003095979</v>
      </c>
      <c r="AN1339" s="54">
        <v>9.346064814814814E-3</v>
      </c>
      <c r="AO1339" s="54">
        <v>5.4840277777777773E-2</v>
      </c>
      <c r="AP1339" s="53">
        <v>46273.794423611107</v>
      </c>
      <c r="AQ1339" t="s">
        <v>151</v>
      </c>
      <c r="AR1339" t="s">
        <v>332</v>
      </c>
    </row>
    <row r="1340" spans="1:44" x14ac:dyDescent="0.35">
      <c r="A1340">
        <v>7</v>
      </c>
      <c r="B1340" s="26">
        <f t="shared" si="260"/>
        <v>46273.739583333343</v>
      </c>
      <c r="C1340" t="s">
        <v>66</v>
      </c>
      <c r="D1340">
        <v>3</v>
      </c>
      <c r="E1340" s="26">
        <f t="shared" si="261"/>
        <v>46273.864583333343</v>
      </c>
      <c r="F1340" s="26">
        <f t="shared" si="262"/>
        <v>46273.843750000007</v>
      </c>
      <c r="G1340">
        <f t="shared" si="263"/>
        <v>0</v>
      </c>
      <c r="H1340">
        <f t="shared" si="264"/>
        <v>59</v>
      </c>
      <c r="I1340" s="27">
        <f t="shared" si="265"/>
        <v>1</v>
      </c>
      <c r="J1340" s="28">
        <f t="shared" si="266"/>
        <v>116.97612732095492</v>
      </c>
      <c r="K1340" s="29" t="str">
        <f t="shared" si="267"/>
        <v/>
      </c>
      <c r="L1340" s="26" t="str">
        <f t="shared" si="268"/>
        <v/>
      </c>
      <c r="M1340" t="str">
        <f t="shared" si="269"/>
        <v/>
      </c>
      <c r="N1340" s="28">
        <f t="shared" si="270"/>
        <v>116.97612732095492</v>
      </c>
      <c r="O1340" t="str">
        <f t="shared" si="271"/>
        <v/>
      </c>
      <c r="P1340" t="str">
        <f t="shared" si="272"/>
        <v/>
      </c>
      <c r="Q1340" s="10"/>
      <c r="R1340" s="10"/>
      <c r="S1340" s="16">
        <v>1</v>
      </c>
      <c r="T1340" s="13">
        <v>116.9761273209549</v>
      </c>
      <c r="U1340" s="14"/>
      <c r="V1340" s="11"/>
      <c r="W1340" s="10"/>
      <c r="X1340" s="29"/>
      <c r="AA1340" t="s">
        <v>331</v>
      </c>
      <c r="AB1340">
        <v>1</v>
      </c>
      <c r="AC1340">
        <v>116.9761273209549</v>
      </c>
      <c r="AD1340">
        <v>116.9761273209549</v>
      </c>
      <c r="AL1340">
        <v>116.9761273209549</v>
      </c>
      <c r="AM1340">
        <v>116.9761273209549</v>
      </c>
      <c r="AR1340" t="s">
        <v>338</v>
      </c>
    </row>
    <row r="1341" spans="1:44" x14ac:dyDescent="0.35">
      <c r="A1341">
        <v>7</v>
      </c>
      <c r="B1341" s="26">
        <f t="shared" si="260"/>
        <v>46273.739583333343</v>
      </c>
      <c r="C1341" t="s">
        <v>66</v>
      </c>
      <c r="D1341">
        <v>4</v>
      </c>
      <c r="E1341" s="26">
        <f t="shared" si="261"/>
        <v>46273.864583333343</v>
      </c>
      <c r="F1341" s="26">
        <f t="shared" si="262"/>
        <v>46273.843750000007</v>
      </c>
      <c r="G1341">
        <f t="shared" si="263"/>
        <v>5</v>
      </c>
      <c r="H1341">
        <f t="shared" si="264"/>
        <v>100</v>
      </c>
      <c r="I1341" s="27">
        <f t="shared" si="265"/>
        <v>1</v>
      </c>
      <c r="J1341" s="28">
        <f t="shared" si="266"/>
        <v>53.731343283582085</v>
      </c>
      <c r="K1341" s="29">
        <f t="shared" si="267"/>
        <v>7.7546296296296308E-2</v>
      </c>
      <c r="L1341" s="26">
        <f t="shared" si="268"/>
        <v>46273.817129629642</v>
      </c>
      <c r="M1341" t="str">
        <f t="shared" si="269"/>
        <v>YES</v>
      </c>
      <c r="N1341" s="28">
        <f t="shared" si="270"/>
        <v>53.731343283582085</v>
      </c>
      <c r="O1341" t="str">
        <f t="shared" si="271"/>
        <v/>
      </c>
      <c r="P1341" t="str">
        <f t="shared" si="272"/>
        <v/>
      </c>
      <c r="Q1341" s="10" t="s">
        <v>151</v>
      </c>
      <c r="R1341" s="10"/>
      <c r="S1341" s="16">
        <v>1</v>
      </c>
      <c r="T1341" s="13">
        <v>53.731343283582078</v>
      </c>
      <c r="U1341" s="14">
        <v>7.7546296296296294E-2</v>
      </c>
      <c r="V1341" s="11">
        <v>46273.817129629628</v>
      </c>
      <c r="W1341" s="10" t="s">
        <v>151</v>
      </c>
      <c r="X1341" s="29">
        <v>0</v>
      </c>
      <c r="AA1341" t="s">
        <v>331</v>
      </c>
      <c r="AB1341">
        <v>1</v>
      </c>
      <c r="AC1341">
        <v>53.731343283582078</v>
      </c>
      <c r="AD1341">
        <v>53.731343283582078</v>
      </c>
      <c r="AE1341" s="54">
        <v>7.7546296296296294E-2</v>
      </c>
      <c r="AF1341" s="54">
        <v>7.7546296296296294E-2</v>
      </c>
      <c r="AG1341" s="53">
        <v>46273.817129629628</v>
      </c>
      <c r="AH1341" s="53">
        <v>46273.817129629628</v>
      </c>
      <c r="AI1341" t="s">
        <v>151</v>
      </c>
      <c r="AL1341">
        <v>53.731343283582078</v>
      </c>
      <c r="AM1341">
        <v>53.731343283582078</v>
      </c>
      <c r="AN1341" s="54">
        <v>7.7546296296296294E-2</v>
      </c>
      <c r="AO1341" s="54">
        <v>7.7546296296296294E-2</v>
      </c>
      <c r="AP1341" s="53">
        <v>46273.817129629628</v>
      </c>
      <c r="AQ1341" t="s">
        <v>151</v>
      </c>
      <c r="AR1341" t="s">
        <v>338</v>
      </c>
    </row>
    <row r="1342" spans="1:44" x14ac:dyDescent="0.35">
      <c r="A1342">
        <v>7</v>
      </c>
      <c r="B1342" s="26">
        <f t="shared" si="260"/>
        <v>46273.739583333343</v>
      </c>
      <c r="C1342" t="s">
        <v>66</v>
      </c>
      <c r="D1342">
        <v>5</v>
      </c>
      <c r="E1342" s="26">
        <f t="shared" si="261"/>
        <v>46273.864583333343</v>
      </c>
      <c r="F1342" s="26">
        <f t="shared" si="262"/>
        <v>46273.843750000007</v>
      </c>
      <c r="G1342">
        <f t="shared" si="263"/>
        <v>0</v>
      </c>
      <c r="H1342">
        <f t="shared" si="264"/>
        <v>5</v>
      </c>
      <c r="I1342" s="27">
        <f t="shared" si="265"/>
        <v>1</v>
      </c>
      <c r="J1342" s="28">
        <f t="shared" si="266"/>
        <v>48.120300751879697</v>
      </c>
      <c r="K1342" s="29" t="str">
        <f t="shared" si="267"/>
        <v/>
      </c>
      <c r="L1342" s="26" t="str">
        <f t="shared" si="268"/>
        <v/>
      </c>
      <c r="M1342" t="str">
        <f t="shared" si="269"/>
        <v/>
      </c>
      <c r="N1342" s="28">
        <f t="shared" si="270"/>
        <v>48.120300751879697</v>
      </c>
      <c r="O1342" t="str">
        <f t="shared" si="271"/>
        <v/>
      </c>
      <c r="P1342" t="str">
        <f t="shared" si="272"/>
        <v/>
      </c>
      <c r="Q1342" s="10"/>
      <c r="R1342" s="10"/>
      <c r="S1342" s="16">
        <v>1</v>
      </c>
      <c r="T1342" s="13">
        <v>48.120300751879697</v>
      </c>
      <c r="U1342" s="14"/>
      <c r="V1342" s="11"/>
      <c r="W1342" s="10"/>
      <c r="X1342" s="29"/>
      <c r="AA1342" t="s">
        <v>331</v>
      </c>
      <c r="AB1342">
        <v>1</v>
      </c>
      <c r="AC1342">
        <v>48.120300751879697</v>
      </c>
      <c r="AD1342">
        <v>82.051282051282044</v>
      </c>
      <c r="AL1342">
        <v>48.120300751879697</v>
      </c>
      <c r="AM1342">
        <v>82.051282051282044</v>
      </c>
      <c r="AR1342" t="s">
        <v>338</v>
      </c>
    </row>
    <row r="1343" spans="1:44" x14ac:dyDescent="0.35">
      <c r="A1343">
        <v>7</v>
      </c>
      <c r="B1343" s="26">
        <f t="shared" si="260"/>
        <v>46273.739583333343</v>
      </c>
      <c r="C1343" t="s">
        <v>66</v>
      </c>
      <c r="D1343">
        <v>6</v>
      </c>
      <c r="E1343" s="26">
        <f t="shared" si="261"/>
        <v>46273.864583333343</v>
      </c>
      <c r="F1343" s="26">
        <f t="shared" si="262"/>
        <v>46273.843750000007</v>
      </c>
      <c r="G1343">
        <f t="shared" si="263"/>
        <v>0</v>
      </c>
      <c r="H1343">
        <f t="shared" si="264"/>
        <v>8</v>
      </c>
      <c r="I1343" s="27">
        <f t="shared" si="265"/>
        <v>2</v>
      </c>
      <c r="J1343" s="28">
        <f t="shared" si="266"/>
        <v>25.464190981432363</v>
      </c>
      <c r="K1343" s="29" t="str">
        <f t="shared" si="267"/>
        <v/>
      </c>
      <c r="L1343" s="26" t="str">
        <f t="shared" si="268"/>
        <v/>
      </c>
      <c r="M1343" t="str">
        <f t="shared" si="269"/>
        <v/>
      </c>
      <c r="N1343" s="28">
        <f t="shared" si="270"/>
        <v>12.732095490716182</v>
      </c>
      <c r="O1343" t="str">
        <f t="shared" si="271"/>
        <v/>
      </c>
      <c r="P1343" t="str">
        <f t="shared" si="272"/>
        <v/>
      </c>
      <c r="Q1343" s="10"/>
      <c r="R1343" s="10"/>
      <c r="S1343" s="16">
        <v>2</v>
      </c>
      <c r="T1343" s="13">
        <v>25.46419098143236</v>
      </c>
      <c r="U1343" s="14"/>
      <c r="V1343" s="11"/>
      <c r="W1343" s="10"/>
      <c r="X1343" s="29"/>
      <c r="AA1343" t="s">
        <v>331</v>
      </c>
      <c r="AB1343">
        <v>1</v>
      </c>
      <c r="AC1343">
        <v>25.46419098143236</v>
      </c>
      <c r="AD1343">
        <v>82.997118155619603</v>
      </c>
      <c r="AL1343">
        <v>25.46419098143236</v>
      </c>
      <c r="AM1343">
        <v>82.997118155619603</v>
      </c>
      <c r="AR1343" t="s">
        <v>338</v>
      </c>
    </row>
    <row r="1344" spans="1:44" x14ac:dyDescent="0.35">
      <c r="A1344">
        <v>7</v>
      </c>
      <c r="B1344" s="26">
        <f t="shared" si="260"/>
        <v>46273.739583333343</v>
      </c>
      <c r="C1344" t="s">
        <v>67</v>
      </c>
      <c r="D1344">
        <v>1</v>
      </c>
      <c r="E1344" s="26">
        <f t="shared" si="261"/>
        <v>46273.864583333343</v>
      </c>
      <c r="F1344" s="26">
        <f t="shared" si="262"/>
        <v>46273.843750000007</v>
      </c>
      <c r="G1344">
        <f t="shared" si="263"/>
        <v>3</v>
      </c>
      <c r="H1344">
        <f t="shared" si="264"/>
        <v>95</v>
      </c>
      <c r="I1344" s="27">
        <f t="shared" si="265"/>
        <v>4</v>
      </c>
      <c r="J1344" s="28">
        <f t="shared" si="266"/>
        <v>203.44509047437919</v>
      </c>
      <c r="K1344" s="29">
        <f t="shared" si="267"/>
        <v>1.945651931980057E-2</v>
      </c>
      <c r="L1344" s="26">
        <f t="shared" si="268"/>
        <v>46273.759039852666</v>
      </c>
      <c r="M1344" t="str">
        <f t="shared" si="269"/>
        <v>YES</v>
      </c>
      <c r="N1344" s="28">
        <f t="shared" si="270"/>
        <v>50.861272618594796</v>
      </c>
      <c r="O1344" t="str">
        <f t="shared" si="271"/>
        <v/>
      </c>
      <c r="P1344" t="str">
        <f t="shared" si="272"/>
        <v/>
      </c>
      <c r="Q1344" s="10" t="s">
        <v>151</v>
      </c>
      <c r="R1344" s="10"/>
      <c r="S1344" s="16">
        <v>4</v>
      </c>
      <c r="T1344" s="13">
        <v>203.44509047437921</v>
      </c>
      <c r="U1344" s="14">
        <v>1.945651931712963E-2</v>
      </c>
      <c r="V1344" s="11">
        <v>46273.759039852659</v>
      </c>
      <c r="W1344" s="10" t="s">
        <v>151</v>
      </c>
      <c r="X1344" s="29">
        <v>0</v>
      </c>
      <c r="Z1344" t="s">
        <v>339</v>
      </c>
      <c r="AA1344" t="s">
        <v>331</v>
      </c>
      <c r="AB1344">
        <v>5</v>
      </c>
      <c r="AC1344">
        <v>34.285714285714278</v>
      </c>
      <c r="AD1344">
        <v>520.48192771084337</v>
      </c>
      <c r="AE1344" s="54">
        <v>7.6051311689814818E-3</v>
      </c>
      <c r="AF1344" s="54">
        <v>0.1154513888888889</v>
      </c>
      <c r="AG1344" s="53">
        <v>46273.747188464513</v>
      </c>
      <c r="AH1344" s="53">
        <v>46273.855034722219</v>
      </c>
      <c r="AI1344" t="s">
        <v>205</v>
      </c>
      <c r="AJ1344">
        <v>5</v>
      </c>
      <c r="AK1344">
        <v>1</v>
      </c>
      <c r="AL1344">
        <v>34.285714285714278</v>
      </c>
      <c r="AM1344">
        <v>520.48192771084337</v>
      </c>
      <c r="AN1344" s="54">
        <v>7.6051311689814818E-3</v>
      </c>
      <c r="AO1344" s="54">
        <v>0.1154513888888889</v>
      </c>
      <c r="AP1344" s="53">
        <v>46273.855034722219</v>
      </c>
      <c r="AQ1344" t="s">
        <v>205</v>
      </c>
      <c r="AR1344" t="s">
        <v>337</v>
      </c>
    </row>
    <row r="1345" spans="1:44" x14ac:dyDescent="0.35">
      <c r="A1345">
        <v>7</v>
      </c>
      <c r="B1345" s="26">
        <f t="shared" si="260"/>
        <v>46273.739583333343</v>
      </c>
      <c r="C1345" t="s">
        <v>67</v>
      </c>
      <c r="D1345">
        <v>2</v>
      </c>
      <c r="E1345" s="26">
        <f t="shared" si="261"/>
        <v>46273.864583333343</v>
      </c>
      <c r="F1345" s="26">
        <f t="shared" si="262"/>
        <v>46273.843750000007</v>
      </c>
      <c r="G1345">
        <f t="shared" si="263"/>
        <v>0</v>
      </c>
      <c r="H1345">
        <f t="shared" si="264"/>
        <v>30</v>
      </c>
      <c r="I1345" s="27">
        <f t="shared" si="265"/>
        <v>2</v>
      </c>
      <c r="J1345" s="28">
        <f t="shared" si="266"/>
        <v>38.393731635651321</v>
      </c>
      <c r="K1345" s="29" t="str">
        <f t="shared" si="267"/>
        <v/>
      </c>
      <c r="L1345" s="26" t="str">
        <f t="shared" si="268"/>
        <v/>
      </c>
      <c r="M1345" t="str">
        <f t="shared" si="269"/>
        <v/>
      </c>
      <c r="N1345" s="28">
        <f t="shared" si="270"/>
        <v>19.19686581782566</v>
      </c>
      <c r="O1345" t="str">
        <f t="shared" si="271"/>
        <v/>
      </c>
      <c r="P1345" t="str">
        <f t="shared" si="272"/>
        <v/>
      </c>
      <c r="Q1345" s="10"/>
      <c r="R1345" s="10"/>
      <c r="S1345" s="16">
        <v>2</v>
      </c>
      <c r="T1345" s="13">
        <v>38.393731635651321</v>
      </c>
      <c r="U1345" s="14"/>
      <c r="V1345" s="11"/>
      <c r="W1345" s="10"/>
      <c r="X1345" s="29"/>
      <c r="Z1345" t="s">
        <v>340</v>
      </c>
      <c r="AA1345" t="s">
        <v>331</v>
      </c>
      <c r="AB1345">
        <v>2</v>
      </c>
      <c r="AC1345">
        <v>22.793465873116372</v>
      </c>
      <c r="AD1345">
        <v>133.74613003095979</v>
      </c>
      <c r="AL1345">
        <v>22.793465873116372</v>
      </c>
      <c r="AM1345">
        <v>133.74613003095979</v>
      </c>
      <c r="AR1345" t="s">
        <v>332</v>
      </c>
    </row>
    <row r="1346" spans="1:44" x14ac:dyDescent="0.35">
      <c r="A1346">
        <v>7</v>
      </c>
      <c r="B1346" s="26">
        <f t="shared" si="260"/>
        <v>46273.739583333343</v>
      </c>
      <c r="C1346" t="s">
        <v>67</v>
      </c>
      <c r="D1346">
        <v>3</v>
      </c>
      <c r="E1346" s="26">
        <f t="shared" si="261"/>
        <v>46273.864583333343</v>
      </c>
      <c r="F1346" s="26">
        <f t="shared" si="262"/>
        <v>46273.843750000007</v>
      </c>
      <c r="G1346">
        <f t="shared" si="263"/>
        <v>0</v>
      </c>
      <c r="H1346">
        <f t="shared" si="264"/>
        <v>59</v>
      </c>
      <c r="I1346" s="27">
        <f t="shared" si="265"/>
        <v>1</v>
      </c>
      <c r="J1346" s="28">
        <f t="shared" si="266"/>
        <v>116.97612732095492</v>
      </c>
      <c r="K1346" s="29" t="str">
        <f t="shared" si="267"/>
        <v/>
      </c>
      <c r="L1346" s="26" t="str">
        <f t="shared" si="268"/>
        <v/>
      </c>
      <c r="M1346" t="str">
        <f t="shared" si="269"/>
        <v/>
      </c>
      <c r="N1346" s="28">
        <f t="shared" si="270"/>
        <v>116.97612732095492</v>
      </c>
      <c r="O1346" t="str">
        <f t="shared" si="271"/>
        <v/>
      </c>
      <c r="P1346" t="str">
        <f t="shared" si="272"/>
        <v/>
      </c>
      <c r="Q1346" s="10"/>
      <c r="R1346" s="10"/>
      <c r="S1346" s="16">
        <v>1</v>
      </c>
      <c r="T1346" s="13">
        <v>116.9761273209549</v>
      </c>
      <c r="U1346" s="14"/>
      <c r="V1346" s="11"/>
      <c r="W1346" s="10"/>
      <c r="X1346" s="29"/>
      <c r="AA1346" t="s">
        <v>331</v>
      </c>
      <c r="AB1346">
        <v>1</v>
      </c>
      <c r="AC1346">
        <v>116.9761273209549</v>
      </c>
      <c r="AD1346">
        <v>116.9761273209549</v>
      </c>
      <c r="AL1346">
        <v>116.9761273209549</v>
      </c>
      <c r="AM1346">
        <v>116.9761273209549</v>
      </c>
      <c r="AR1346" t="s">
        <v>338</v>
      </c>
    </row>
    <row r="1347" spans="1:44" x14ac:dyDescent="0.35">
      <c r="A1347">
        <v>7</v>
      </c>
      <c r="B1347" s="26">
        <f t="shared" si="260"/>
        <v>46273.739583333343</v>
      </c>
      <c r="C1347" t="s">
        <v>67</v>
      </c>
      <c r="D1347">
        <v>4</v>
      </c>
      <c r="E1347" s="26">
        <f t="shared" si="261"/>
        <v>46273.864583333343</v>
      </c>
      <c r="F1347" s="26">
        <f t="shared" si="262"/>
        <v>46273.843750000007</v>
      </c>
      <c r="G1347">
        <f t="shared" si="263"/>
        <v>0</v>
      </c>
      <c r="H1347">
        <f t="shared" si="264"/>
        <v>100</v>
      </c>
      <c r="I1347" s="27">
        <f t="shared" si="265"/>
        <v>1</v>
      </c>
      <c r="J1347" s="28">
        <f t="shared" si="266"/>
        <v>53.731343283582085</v>
      </c>
      <c r="K1347" s="29" t="str">
        <f t="shared" si="267"/>
        <v/>
      </c>
      <c r="L1347" s="26" t="str">
        <f t="shared" si="268"/>
        <v/>
      </c>
      <c r="M1347" t="str">
        <f t="shared" si="269"/>
        <v/>
      </c>
      <c r="N1347" s="28">
        <f t="shared" si="270"/>
        <v>53.731343283582085</v>
      </c>
      <c r="O1347" t="str">
        <f t="shared" si="271"/>
        <v/>
      </c>
      <c r="P1347" t="str">
        <f t="shared" si="272"/>
        <v/>
      </c>
      <c r="Q1347" s="10"/>
      <c r="R1347" s="10"/>
      <c r="S1347" s="16">
        <v>1</v>
      </c>
      <c r="T1347" s="13">
        <v>53.731343283582078</v>
      </c>
      <c r="U1347" s="14"/>
      <c r="V1347" s="11"/>
      <c r="W1347" s="10"/>
      <c r="X1347" s="29"/>
      <c r="AA1347" t="s">
        <v>331</v>
      </c>
      <c r="AB1347">
        <v>1</v>
      </c>
      <c r="AC1347">
        <v>53.731343283582078</v>
      </c>
      <c r="AD1347">
        <v>53.731343283582078</v>
      </c>
      <c r="AL1347">
        <v>53.731343283582078</v>
      </c>
      <c r="AM1347">
        <v>53.731343283582078</v>
      </c>
      <c r="AR1347" t="s">
        <v>338</v>
      </c>
    </row>
    <row r="1348" spans="1:44" x14ac:dyDescent="0.35">
      <c r="A1348">
        <v>7</v>
      </c>
      <c r="B1348" s="26">
        <f t="shared" si="260"/>
        <v>46273.739583333343</v>
      </c>
      <c r="C1348" t="s">
        <v>67</v>
      </c>
      <c r="D1348">
        <v>5</v>
      </c>
      <c r="E1348" s="26">
        <f t="shared" si="261"/>
        <v>46273.864583333343</v>
      </c>
      <c r="F1348" s="26">
        <f t="shared" si="262"/>
        <v>46273.843750000007</v>
      </c>
      <c r="G1348">
        <f t="shared" si="263"/>
        <v>0</v>
      </c>
      <c r="H1348">
        <f t="shared" si="264"/>
        <v>5</v>
      </c>
      <c r="I1348" s="27">
        <f t="shared" si="265"/>
        <v>1</v>
      </c>
      <c r="J1348" s="28">
        <f t="shared" si="266"/>
        <v>48.120300751879697</v>
      </c>
      <c r="K1348" s="29" t="str">
        <f t="shared" si="267"/>
        <v/>
      </c>
      <c r="L1348" s="26" t="str">
        <f t="shared" si="268"/>
        <v/>
      </c>
      <c r="M1348" t="str">
        <f t="shared" si="269"/>
        <v/>
      </c>
      <c r="N1348" s="28">
        <f t="shared" si="270"/>
        <v>48.120300751879697</v>
      </c>
      <c r="O1348" t="str">
        <f t="shared" si="271"/>
        <v/>
      </c>
      <c r="P1348" t="str">
        <f t="shared" si="272"/>
        <v/>
      </c>
      <c r="Q1348" s="10"/>
      <c r="R1348" s="10"/>
      <c r="S1348" s="16">
        <v>1</v>
      </c>
      <c r="T1348" s="13">
        <v>48.120300751879697</v>
      </c>
      <c r="U1348" s="14"/>
      <c r="V1348" s="11"/>
      <c r="W1348" s="10"/>
      <c r="X1348" s="29"/>
      <c r="AA1348" t="s">
        <v>331</v>
      </c>
      <c r="AB1348">
        <v>1</v>
      </c>
      <c r="AC1348">
        <v>48.120300751879697</v>
      </c>
      <c r="AD1348">
        <v>82.051282051282044</v>
      </c>
      <c r="AL1348">
        <v>48.120300751879697</v>
      </c>
      <c r="AM1348">
        <v>82.051282051282044</v>
      </c>
      <c r="AR1348" t="s">
        <v>338</v>
      </c>
    </row>
    <row r="1349" spans="1:44" x14ac:dyDescent="0.35">
      <c r="A1349">
        <v>7</v>
      </c>
      <c r="B1349" s="26">
        <f t="shared" si="260"/>
        <v>46273.739583333343</v>
      </c>
      <c r="C1349" t="s">
        <v>67</v>
      </c>
      <c r="D1349">
        <v>6</v>
      </c>
      <c r="E1349" s="26">
        <f t="shared" si="261"/>
        <v>46273.864583333343</v>
      </c>
      <c r="F1349" s="26">
        <f t="shared" si="262"/>
        <v>46273.843750000007</v>
      </c>
      <c r="G1349">
        <f t="shared" si="263"/>
        <v>0</v>
      </c>
      <c r="H1349">
        <f t="shared" si="264"/>
        <v>8</v>
      </c>
      <c r="I1349" s="27">
        <f t="shared" si="265"/>
        <v>2</v>
      </c>
      <c r="J1349" s="28">
        <f t="shared" si="266"/>
        <v>25.464190981432363</v>
      </c>
      <c r="K1349" s="29" t="str">
        <f t="shared" si="267"/>
        <v/>
      </c>
      <c r="L1349" s="26" t="str">
        <f t="shared" si="268"/>
        <v/>
      </c>
      <c r="M1349" t="str">
        <f t="shared" si="269"/>
        <v/>
      </c>
      <c r="N1349" s="28">
        <f t="shared" si="270"/>
        <v>12.732095490716182</v>
      </c>
      <c r="O1349" t="str">
        <f t="shared" si="271"/>
        <v/>
      </c>
      <c r="P1349" t="str">
        <f t="shared" si="272"/>
        <v/>
      </c>
      <c r="Q1349" s="10"/>
      <c r="R1349" s="10"/>
      <c r="S1349" s="16">
        <v>2</v>
      </c>
      <c r="T1349" s="13">
        <v>25.46419098143236</v>
      </c>
      <c r="U1349" s="14"/>
      <c r="V1349" s="11"/>
      <c r="W1349" s="10"/>
      <c r="X1349" s="29"/>
      <c r="AA1349" t="s">
        <v>331</v>
      </c>
      <c r="AB1349">
        <v>1</v>
      </c>
      <c r="AC1349">
        <v>25.46419098143236</v>
      </c>
      <c r="AD1349">
        <v>82.997118155619603</v>
      </c>
      <c r="AL1349">
        <v>25.46419098143236</v>
      </c>
      <c r="AM1349">
        <v>82.997118155619603</v>
      </c>
      <c r="AR1349" t="s">
        <v>338</v>
      </c>
    </row>
    <row r="1350" spans="1:44" x14ac:dyDescent="0.35">
      <c r="A1350">
        <v>7</v>
      </c>
      <c r="B1350" s="26">
        <f t="shared" ref="B1350:B1413" si="273">INDEX(SNAP_TIMES,MATCH(A1350,SNAP_NOS,0))</f>
        <v>46273.739583333343</v>
      </c>
      <c r="C1350" t="s">
        <v>68</v>
      </c>
      <c r="D1350">
        <v>1</v>
      </c>
      <c r="E1350" s="26">
        <f t="shared" ref="E1350:E1413" si="274">IF(AND(INDEX(SH_CHG,MATCH(C1350,SH_ID,0))&lt;&gt;"",B1350&gt;=INDEX(SH_CHG,MATCH(C1350,SH_ID,0))),INDEX(SH_DEP,MATCH(C1350,SH_ID,0)),INDEX(SH_ORIG,MATCH(C1350,SH_ID,0)))</f>
        <v>46273.864583333343</v>
      </c>
      <c r="F1350" s="26">
        <f t="shared" ref="F1350:F1413" si="275">E1350-LOADING_MINUTES/1440</f>
        <v>46273.843750000007</v>
      </c>
      <c r="G1350">
        <f t="shared" ref="G1350:G1413" si="276">COUNTIFS(OL_SNAP,A1350,OL_EFF,C1350,OL_WT,D1350,OL_OPEN,"&gt;0")</f>
        <v>1</v>
      </c>
      <c r="H1350">
        <f t="shared" ref="H1350:H1413" si="277">SUMIFS($G$6:$G$3569,$A$6:$A$3569,A1350,$D$6:$D$3569,D1350,$F$6:$F$3569,"&lt;="&amp;F1350)</f>
        <v>95</v>
      </c>
      <c r="I1350" s="27">
        <f t="shared" ref="I1350:I1413" si="278">INDEX(C_RES,MATCH(1,INDEX((C_SN=A1350)*(C_WT=D1350),0),0))</f>
        <v>4</v>
      </c>
      <c r="J1350" s="28">
        <f t="shared" ref="J1350:J1413" si="279">INDEX(C_RL,MATCH(1,INDEX((C_SN=A1350)*(C_WT=D1350),0),0))</f>
        <v>203.44509047437919</v>
      </c>
      <c r="K1350" s="29">
        <f t="shared" ref="K1350:K1413" si="280">IF(G1350=0,"",IF(ISNUMBER(J1350),IF(J1350&gt;0,H1350/J1350/24,"NULL"),"NULL"))</f>
        <v>1.945651931980057E-2</v>
      </c>
      <c r="L1350" s="26">
        <f t="shared" ref="L1350:L1413" si="281">IF(ISNUMBER(K1350),B1350+K1350,"")</f>
        <v>46273.759039852666</v>
      </c>
      <c r="M1350" t="str">
        <f t="shared" ref="M1350:M1413" si="282">IF(G1350=0,"",IF(B1350&gt;=F1350,"NO - CUTOFF PASSED",IF(ISNUMBER(K1350),IF(L1350&lt;=F1350,"YES","NO"),"UNKNOWN - NO RATE")))</f>
        <v>YES</v>
      </c>
      <c r="N1350" s="28">
        <f t="shared" ref="N1350:N1413" si="283">IFERROR(IF(AND(INDEX(C_HRS,MATCH(1,INDEX((C_SN=A1350)*(C_WT=D1350),0),0))&gt;0,INDEX(C_TL,MATCH(1,INDEX((C_SN=A1350)*(C_WT=D1350),0),0))&gt;0),INDEX(C_TL,MATCH(1,INDEX((C_SN=A1350)*(C_WT=D1350),0),0))/INDEX(C_HRS,MATCH(1,INDEX((C_SN=A1350)*(C_WT=D1350),0),0)),"NULL"),"NULL")</f>
        <v>50.861272618594796</v>
      </c>
      <c r="O1350" t="str">
        <f t="shared" ref="O1350:O1413" si="284">IF(M1350="NO",IF(ISNUMBER(N1350),ROUNDUP(H1350/(N1350*(F1350-B1350)*24),0),"CANNOT ESTIMATE - NO RATE"),"")</f>
        <v/>
      </c>
      <c r="P1350" t="str">
        <f t="shared" ref="P1350:P1413" si="285">IF(ISNUMBER(O1350),MAX(0,O1350-I1350),O1350)</f>
        <v/>
      </c>
      <c r="Q1350" s="10" t="s">
        <v>151</v>
      </c>
      <c r="R1350" s="10"/>
      <c r="S1350" s="16">
        <v>4</v>
      </c>
      <c r="T1350" s="13">
        <v>203.44509047437921</v>
      </c>
      <c r="U1350" s="14">
        <v>1.945651931712963E-2</v>
      </c>
      <c r="V1350" s="11">
        <v>46273.759039852659</v>
      </c>
      <c r="W1350" s="10" t="s">
        <v>151</v>
      </c>
      <c r="X1350" s="29">
        <v>0</v>
      </c>
      <c r="Z1350" t="s">
        <v>339</v>
      </c>
      <c r="AA1350" t="s">
        <v>331</v>
      </c>
      <c r="AB1350">
        <v>5</v>
      </c>
      <c r="AC1350">
        <v>34.285714285714278</v>
      </c>
      <c r="AD1350">
        <v>520.48192771084337</v>
      </c>
      <c r="AE1350" s="54">
        <v>7.6051311689814818E-3</v>
      </c>
      <c r="AF1350" s="54">
        <v>0.1154513888888889</v>
      </c>
      <c r="AG1350" s="53">
        <v>46273.747188464513</v>
      </c>
      <c r="AH1350" s="53">
        <v>46273.855034722219</v>
      </c>
      <c r="AI1350" t="s">
        <v>205</v>
      </c>
      <c r="AJ1350">
        <v>5</v>
      </c>
      <c r="AK1350">
        <v>1</v>
      </c>
      <c r="AL1350">
        <v>34.285714285714278</v>
      </c>
      <c r="AM1350">
        <v>520.48192771084337</v>
      </c>
      <c r="AN1350" s="54">
        <v>7.6051311689814818E-3</v>
      </c>
      <c r="AO1350" s="54">
        <v>0.1154513888888889</v>
      </c>
      <c r="AP1350" s="53">
        <v>46273.855034722219</v>
      </c>
      <c r="AQ1350" t="s">
        <v>205</v>
      </c>
      <c r="AR1350" t="s">
        <v>337</v>
      </c>
    </row>
    <row r="1351" spans="1:44" x14ac:dyDescent="0.35">
      <c r="A1351">
        <v>7</v>
      </c>
      <c r="B1351" s="26">
        <f t="shared" si="273"/>
        <v>46273.739583333343</v>
      </c>
      <c r="C1351" t="s">
        <v>68</v>
      </c>
      <c r="D1351">
        <v>2</v>
      </c>
      <c r="E1351" s="26">
        <f t="shared" si="274"/>
        <v>46273.864583333343</v>
      </c>
      <c r="F1351" s="26">
        <f t="shared" si="275"/>
        <v>46273.843750000007</v>
      </c>
      <c r="G1351">
        <f t="shared" si="276"/>
        <v>0</v>
      </c>
      <c r="H1351">
        <f t="shared" si="277"/>
        <v>30</v>
      </c>
      <c r="I1351" s="27">
        <f t="shared" si="278"/>
        <v>2</v>
      </c>
      <c r="J1351" s="28">
        <f t="shared" si="279"/>
        <v>38.393731635651321</v>
      </c>
      <c r="K1351" s="29" t="str">
        <f t="shared" si="280"/>
        <v/>
      </c>
      <c r="L1351" s="26" t="str">
        <f t="shared" si="281"/>
        <v/>
      </c>
      <c r="M1351" t="str">
        <f t="shared" si="282"/>
        <v/>
      </c>
      <c r="N1351" s="28">
        <f t="shared" si="283"/>
        <v>19.19686581782566</v>
      </c>
      <c r="O1351" t="str">
        <f t="shared" si="284"/>
        <v/>
      </c>
      <c r="P1351" t="str">
        <f t="shared" si="285"/>
        <v/>
      </c>
      <c r="Q1351" s="10"/>
      <c r="R1351" s="10"/>
      <c r="S1351" s="16">
        <v>2</v>
      </c>
      <c r="T1351" s="13">
        <v>38.393731635651321</v>
      </c>
      <c r="U1351" s="14"/>
      <c r="V1351" s="11"/>
      <c r="W1351" s="10"/>
      <c r="X1351" s="29"/>
      <c r="Z1351" t="s">
        <v>340</v>
      </c>
      <c r="AA1351" t="s">
        <v>331</v>
      </c>
      <c r="AB1351">
        <v>2</v>
      </c>
      <c r="AC1351">
        <v>22.793465873116372</v>
      </c>
      <c r="AD1351">
        <v>133.74613003095979</v>
      </c>
      <c r="AL1351">
        <v>22.793465873116372</v>
      </c>
      <c r="AM1351">
        <v>133.74613003095979</v>
      </c>
      <c r="AR1351" t="s">
        <v>332</v>
      </c>
    </row>
    <row r="1352" spans="1:44" x14ac:dyDescent="0.35">
      <c r="A1352">
        <v>7</v>
      </c>
      <c r="B1352" s="26">
        <f t="shared" si="273"/>
        <v>46273.739583333343</v>
      </c>
      <c r="C1352" t="s">
        <v>68</v>
      </c>
      <c r="D1352">
        <v>3</v>
      </c>
      <c r="E1352" s="26">
        <f t="shared" si="274"/>
        <v>46273.864583333343</v>
      </c>
      <c r="F1352" s="26">
        <f t="shared" si="275"/>
        <v>46273.843750000007</v>
      </c>
      <c r="G1352">
        <f t="shared" si="276"/>
        <v>0</v>
      </c>
      <c r="H1352">
        <f t="shared" si="277"/>
        <v>59</v>
      </c>
      <c r="I1352" s="27">
        <f t="shared" si="278"/>
        <v>1</v>
      </c>
      <c r="J1352" s="28">
        <f t="shared" si="279"/>
        <v>116.97612732095492</v>
      </c>
      <c r="K1352" s="29" t="str">
        <f t="shared" si="280"/>
        <v/>
      </c>
      <c r="L1352" s="26" t="str">
        <f t="shared" si="281"/>
        <v/>
      </c>
      <c r="M1352" t="str">
        <f t="shared" si="282"/>
        <v/>
      </c>
      <c r="N1352" s="28">
        <f t="shared" si="283"/>
        <v>116.97612732095492</v>
      </c>
      <c r="O1352" t="str">
        <f t="shared" si="284"/>
        <v/>
      </c>
      <c r="P1352" t="str">
        <f t="shared" si="285"/>
        <v/>
      </c>
      <c r="Q1352" s="10"/>
      <c r="R1352" s="10"/>
      <c r="S1352" s="16">
        <v>1</v>
      </c>
      <c r="T1352" s="13">
        <v>116.9761273209549</v>
      </c>
      <c r="U1352" s="14"/>
      <c r="V1352" s="11"/>
      <c r="W1352" s="10"/>
      <c r="X1352" s="29"/>
      <c r="AA1352" t="s">
        <v>331</v>
      </c>
      <c r="AB1352">
        <v>1</v>
      </c>
      <c r="AC1352">
        <v>116.9761273209549</v>
      </c>
      <c r="AD1352">
        <v>116.9761273209549</v>
      </c>
      <c r="AL1352">
        <v>116.9761273209549</v>
      </c>
      <c r="AM1352">
        <v>116.9761273209549</v>
      </c>
      <c r="AR1352" t="s">
        <v>338</v>
      </c>
    </row>
    <row r="1353" spans="1:44" x14ac:dyDescent="0.35">
      <c r="A1353">
        <v>7</v>
      </c>
      <c r="B1353" s="26">
        <f t="shared" si="273"/>
        <v>46273.739583333343</v>
      </c>
      <c r="C1353" t="s">
        <v>68</v>
      </c>
      <c r="D1353">
        <v>4</v>
      </c>
      <c r="E1353" s="26">
        <f t="shared" si="274"/>
        <v>46273.864583333343</v>
      </c>
      <c r="F1353" s="26">
        <f t="shared" si="275"/>
        <v>46273.843750000007</v>
      </c>
      <c r="G1353">
        <f t="shared" si="276"/>
        <v>1</v>
      </c>
      <c r="H1353">
        <f t="shared" si="277"/>
        <v>100</v>
      </c>
      <c r="I1353" s="27">
        <f t="shared" si="278"/>
        <v>1</v>
      </c>
      <c r="J1353" s="28">
        <f t="shared" si="279"/>
        <v>53.731343283582085</v>
      </c>
      <c r="K1353" s="29">
        <f t="shared" si="280"/>
        <v>7.7546296296296308E-2</v>
      </c>
      <c r="L1353" s="26">
        <f t="shared" si="281"/>
        <v>46273.817129629642</v>
      </c>
      <c r="M1353" t="str">
        <f t="shared" si="282"/>
        <v>YES</v>
      </c>
      <c r="N1353" s="28">
        <f t="shared" si="283"/>
        <v>53.731343283582085</v>
      </c>
      <c r="O1353" t="str">
        <f t="shared" si="284"/>
        <v/>
      </c>
      <c r="P1353" t="str">
        <f t="shared" si="285"/>
        <v/>
      </c>
      <c r="Q1353" s="10" t="s">
        <v>151</v>
      </c>
      <c r="R1353" s="10"/>
      <c r="S1353" s="16">
        <v>1</v>
      </c>
      <c r="T1353" s="13">
        <v>53.731343283582078</v>
      </c>
      <c r="U1353" s="14">
        <v>7.7546296296296294E-2</v>
      </c>
      <c r="V1353" s="11">
        <v>46273.817129629628</v>
      </c>
      <c r="W1353" s="10" t="s">
        <v>151</v>
      </c>
      <c r="X1353" s="29">
        <v>0</v>
      </c>
      <c r="AA1353" t="s">
        <v>331</v>
      </c>
      <c r="AB1353">
        <v>1</v>
      </c>
      <c r="AC1353">
        <v>53.731343283582078</v>
      </c>
      <c r="AD1353">
        <v>53.731343283582078</v>
      </c>
      <c r="AE1353" s="54">
        <v>7.7546296296296294E-2</v>
      </c>
      <c r="AF1353" s="54">
        <v>7.7546296296296294E-2</v>
      </c>
      <c r="AG1353" s="53">
        <v>46273.817129629628</v>
      </c>
      <c r="AH1353" s="53">
        <v>46273.817129629628</v>
      </c>
      <c r="AI1353" t="s">
        <v>151</v>
      </c>
      <c r="AL1353">
        <v>53.731343283582078</v>
      </c>
      <c r="AM1353">
        <v>53.731343283582078</v>
      </c>
      <c r="AN1353" s="54">
        <v>7.7546296296296294E-2</v>
      </c>
      <c r="AO1353" s="54">
        <v>7.7546296296296294E-2</v>
      </c>
      <c r="AP1353" s="53">
        <v>46273.817129629628</v>
      </c>
      <c r="AQ1353" t="s">
        <v>151</v>
      </c>
      <c r="AR1353" t="s">
        <v>338</v>
      </c>
    </row>
    <row r="1354" spans="1:44" x14ac:dyDescent="0.35">
      <c r="A1354">
        <v>7</v>
      </c>
      <c r="B1354" s="26">
        <f t="shared" si="273"/>
        <v>46273.739583333343</v>
      </c>
      <c r="C1354" t="s">
        <v>68</v>
      </c>
      <c r="D1354">
        <v>5</v>
      </c>
      <c r="E1354" s="26">
        <f t="shared" si="274"/>
        <v>46273.864583333343</v>
      </c>
      <c r="F1354" s="26">
        <f t="shared" si="275"/>
        <v>46273.843750000007</v>
      </c>
      <c r="G1354">
        <f t="shared" si="276"/>
        <v>0</v>
      </c>
      <c r="H1354">
        <f t="shared" si="277"/>
        <v>5</v>
      </c>
      <c r="I1354" s="27">
        <f t="shared" si="278"/>
        <v>1</v>
      </c>
      <c r="J1354" s="28">
        <f t="shared" si="279"/>
        <v>48.120300751879697</v>
      </c>
      <c r="K1354" s="29" t="str">
        <f t="shared" si="280"/>
        <v/>
      </c>
      <c r="L1354" s="26" t="str">
        <f t="shared" si="281"/>
        <v/>
      </c>
      <c r="M1354" t="str">
        <f t="shared" si="282"/>
        <v/>
      </c>
      <c r="N1354" s="28">
        <f t="shared" si="283"/>
        <v>48.120300751879697</v>
      </c>
      <c r="O1354" t="str">
        <f t="shared" si="284"/>
        <v/>
      </c>
      <c r="P1354" t="str">
        <f t="shared" si="285"/>
        <v/>
      </c>
      <c r="Q1354" s="10"/>
      <c r="R1354" s="10"/>
      <c r="S1354" s="16">
        <v>1</v>
      </c>
      <c r="T1354" s="13">
        <v>48.120300751879697</v>
      </c>
      <c r="U1354" s="14"/>
      <c r="V1354" s="11"/>
      <c r="W1354" s="10"/>
      <c r="X1354" s="29"/>
      <c r="AA1354" t="s">
        <v>331</v>
      </c>
      <c r="AB1354">
        <v>1</v>
      </c>
      <c r="AC1354">
        <v>48.120300751879697</v>
      </c>
      <c r="AD1354">
        <v>82.051282051282044</v>
      </c>
      <c r="AL1354">
        <v>48.120300751879697</v>
      </c>
      <c r="AM1354">
        <v>82.051282051282044</v>
      </c>
      <c r="AR1354" t="s">
        <v>338</v>
      </c>
    </row>
    <row r="1355" spans="1:44" x14ac:dyDescent="0.35">
      <c r="A1355">
        <v>7</v>
      </c>
      <c r="B1355" s="26">
        <f t="shared" si="273"/>
        <v>46273.739583333343</v>
      </c>
      <c r="C1355" t="s">
        <v>68</v>
      </c>
      <c r="D1355">
        <v>6</v>
      </c>
      <c r="E1355" s="26">
        <f t="shared" si="274"/>
        <v>46273.864583333343</v>
      </c>
      <c r="F1355" s="26">
        <f t="shared" si="275"/>
        <v>46273.843750000007</v>
      </c>
      <c r="G1355">
        <f t="shared" si="276"/>
        <v>0</v>
      </c>
      <c r="H1355">
        <f t="shared" si="277"/>
        <v>8</v>
      </c>
      <c r="I1355" s="27">
        <f t="shared" si="278"/>
        <v>2</v>
      </c>
      <c r="J1355" s="28">
        <f t="shared" si="279"/>
        <v>25.464190981432363</v>
      </c>
      <c r="K1355" s="29" t="str">
        <f t="shared" si="280"/>
        <v/>
      </c>
      <c r="L1355" s="26" t="str">
        <f t="shared" si="281"/>
        <v/>
      </c>
      <c r="M1355" t="str">
        <f t="shared" si="282"/>
        <v/>
      </c>
      <c r="N1355" s="28">
        <f t="shared" si="283"/>
        <v>12.732095490716182</v>
      </c>
      <c r="O1355" t="str">
        <f t="shared" si="284"/>
        <v/>
      </c>
      <c r="P1355" t="str">
        <f t="shared" si="285"/>
        <v/>
      </c>
      <c r="Q1355" s="10"/>
      <c r="R1355" s="10"/>
      <c r="S1355" s="16">
        <v>2</v>
      </c>
      <c r="T1355" s="13">
        <v>25.46419098143236</v>
      </c>
      <c r="U1355" s="14"/>
      <c r="V1355" s="11"/>
      <c r="W1355" s="10"/>
      <c r="X1355" s="29"/>
      <c r="AA1355" t="s">
        <v>331</v>
      </c>
      <c r="AB1355">
        <v>1</v>
      </c>
      <c r="AC1355">
        <v>25.46419098143236</v>
      </c>
      <c r="AD1355">
        <v>82.997118155619603</v>
      </c>
      <c r="AL1355">
        <v>25.46419098143236</v>
      </c>
      <c r="AM1355">
        <v>82.997118155619603</v>
      </c>
      <c r="AR1355" t="s">
        <v>338</v>
      </c>
    </row>
    <row r="1356" spans="1:44" x14ac:dyDescent="0.35">
      <c r="A1356">
        <v>7</v>
      </c>
      <c r="B1356" s="26">
        <f t="shared" si="273"/>
        <v>46273.739583333343</v>
      </c>
      <c r="C1356" t="s">
        <v>69</v>
      </c>
      <c r="D1356">
        <v>1</v>
      </c>
      <c r="E1356" s="26">
        <f t="shared" si="274"/>
        <v>46273.864583333343</v>
      </c>
      <c r="F1356" s="26">
        <f t="shared" si="275"/>
        <v>46273.843750000007</v>
      </c>
      <c r="G1356">
        <f t="shared" si="276"/>
        <v>6</v>
      </c>
      <c r="H1356">
        <f t="shared" si="277"/>
        <v>95</v>
      </c>
      <c r="I1356" s="27">
        <f t="shared" si="278"/>
        <v>4</v>
      </c>
      <c r="J1356" s="28">
        <f t="shared" si="279"/>
        <v>203.44509047437919</v>
      </c>
      <c r="K1356" s="29">
        <f t="shared" si="280"/>
        <v>1.945651931980057E-2</v>
      </c>
      <c r="L1356" s="26">
        <f t="shared" si="281"/>
        <v>46273.759039852666</v>
      </c>
      <c r="M1356" t="str">
        <f t="shared" si="282"/>
        <v>YES</v>
      </c>
      <c r="N1356" s="28">
        <f t="shared" si="283"/>
        <v>50.861272618594796</v>
      </c>
      <c r="O1356" t="str">
        <f t="shared" si="284"/>
        <v/>
      </c>
      <c r="P1356" t="str">
        <f t="shared" si="285"/>
        <v/>
      </c>
      <c r="Q1356" s="10" t="s">
        <v>151</v>
      </c>
      <c r="R1356" s="10"/>
      <c r="S1356" s="16">
        <v>4</v>
      </c>
      <c r="T1356" s="13">
        <v>203.44509047437921</v>
      </c>
      <c r="U1356" s="14">
        <v>1.945651931712963E-2</v>
      </c>
      <c r="V1356" s="11">
        <v>46273.759039852659</v>
      </c>
      <c r="W1356" s="10" t="s">
        <v>151</v>
      </c>
      <c r="X1356" s="29">
        <v>0</v>
      </c>
      <c r="Z1356" t="s">
        <v>339</v>
      </c>
      <c r="AA1356" t="s">
        <v>331</v>
      </c>
      <c r="AB1356">
        <v>5</v>
      </c>
      <c r="AC1356">
        <v>34.285714285714278</v>
      </c>
      <c r="AD1356">
        <v>520.48192771084337</v>
      </c>
      <c r="AE1356" s="54">
        <v>7.6051311689814818E-3</v>
      </c>
      <c r="AF1356" s="54">
        <v>0.1154513888888889</v>
      </c>
      <c r="AG1356" s="53">
        <v>46273.747188464513</v>
      </c>
      <c r="AH1356" s="53">
        <v>46273.855034722219</v>
      </c>
      <c r="AI1356" t="s">
        <v>205</v>
      </c>
      <c r="AJ1356">
        <v>5</v>
      </c>
      <c r="AK1356">
        <v>1</v>
      </c>
      <c r="AL1356">
        <v>34.285714285714278</v>
      </c>
      <c r="AM1356">
        <v>520.48192771084337</v>
      </c>
      <c r="AN1356" s="54">
        <v>7.6051311689814818E-3</v>
      </c>
      <c r="AO1356" s="54">
        <v>0.1154513888888889</v>
      </c>
      <c r="AP1356" s="53">
        <v>46273.855034722219</v>
      </c>
      <c r="AQ1356" t="s">
        <v>205</v>
      </c>
      <c r="AR1356" t="s">
        <v>337</v>
      </c>
    </row>
    <row r="1357" spans="1:44" x14ac:dyDescent="0.35">
      <c r="A1357">
        <v>7</v>
      </c>
      <c r="B1357" s="26">
        <f t="shared" si="273"/>
        <v>46273.739583333343</v>
      </c>
      <c r="C1357" t="s">
        <v>69</v>
      </c>
      <c r="D1357">
        <v>2</v>
      </c>
      <c r="E1357" s="26">
        <f t="shared" si="274"/>
        <v>46273.864583333343</v>
      </c>
      <c r="F1357" s="26">
        <f t="shared" si="275"/>
        <v>46273.843750000007</v>
      </c>
      <c r="G1357">
        <f t="shared" si="276"/>
        <v>0</v>
      </c>
      <c r="H1357">
        <f t="shared" si="277"/>
        <v>30</v>
      </c>
      <c r="I1357" s="27">
        <f t="shared" si="278"/>
        <v>2</v>
      </c>
      <c r="J1357" s="28">
        <f t="shared" si="279"/>
        <v>38.393731635651321</v>
      </c>
      <c r="K1357" s="29" t="str">
        <f t="shared" si="280"/>
        <v/>
      </c>
      <c r="L1357" s="26" t="str">
        <f t="shared" si="281"/>
        <v/>
      </c>
      <c r="M1357" t="str">
        <f t="shared" si="282"/>
        <v/>
      </c>
      <c r="N1357" s="28">
        <f t="shared" si="283"/>
        <v>19.19686581782566</v>
      </c>
      <c r="O1357" t="str">
        <f t="shared" si="284"/>
        <v/>
      </c>
      <c r="P1357" t="str">
        <f t="shared" si="285"/>
        <v/>
      </c>
      <c r="Q1357" s="10"/>
      <c r="R1357" s="10"/>
      <c r="S1357" s="16">
        <v>2</v>
      </c>
      <c r="T1357" s="13">
        <v>38.393731635651321</v>
      </c>
      <c r="U1357" s="14"/>
      <c r="V1357" s="11"/>
      <c r="W1357" s="10"/>
      <c r="X1357" s="29"/>
      <c r="Z1357" t="s">
        <v>340</v>
      </c>
      <c r="AA1357" t="s">
        <v>331</v>
      </c>
      <c r="AB1357">
        <v>2</v>
      </c>
      <c r="AC1357">
        <v>22.793465873116372</v>
      </c>
      <c r="AD1357">
        <v>133.74613003095979</v>
      </c>
      <c r="AL1357">
        <v>22.793465873116372</v>
      </c>
      <c r="AM1357">
        <v>133.74613003095979</v>
      </c>
      <c r="AR1357" t="s">
        <v>332</v>
      </c>
    </row>
    <row r="1358" spans="1:44" x14ac:dyDescent="0.35">
      <c r="A1358">
        <v>7</v>
      </c>
      <c r="B1358" s="26">
        <f t="shared" si="273"/>
        <v>46273.739583333343</v>
      </c>
      <c r="C1358" t="s">
        <v>69</v>
      </c>
      <c r="D1358">
        <v>3</v>
      </c>
      <c r="E1358" s="26">
        <f t="shared" si="274"/>
        <v>46273.864583333343</v>
      </c>
      <c r="F1358" s="26">
        <f t="shared" si="275"/>
        <v>46273.843750000007</v>
      </c>
      <c r="G1358">
        <f t="shared" si="276"/>
        <v>8</v>
      </c>
      <c r="H1358">
        <f t="shared" si="277"/>
        <v>59</v>
      </c>
      <c r="I1358" s="27">
        <f t="shared" si="278"/>
        <v>1</v>
      </c>
      <c r="J1358" s="28">
        <f t="shared" si="279"/>
        <v>116.97612732095492</v>
      </c>
      <c r="K1358" s="29">
        <f t="shared" si="280"/>
        <v>2.1015684051398337E-2</v>
      </c>
      <c r="L1358" s="26">
        <f t="shared" si="281"/>
        <v>46273.760599017398</v>
      </c>
      <c r="M1358" t="str">
        <f t="shared" si="282"/>
        <v>YES</v>
      </c>
      <c r="N1358" s="28">
        <f t="shared" si="283"/>
        <v>116.97612732095492</v>
      </c>
      <c r="O1358" t="str">
        <f t="shared" si="284"/>
        <v/>
      </c>
      <c r="P1358" t="str">
        <f t="shared" si="285"/>
        <v/>
      </c>
      <c r="Q1358" s="10" t="s">
        <v>151</v>
      </c>
      <c r="R1358" s="10"/>
      <c r="S1358" s="16">
        <v>1</v>
      </c>
      <c r="T1358" s="13">
        <v>116.9761273209549</v>
      </c>
      <c r="U1358" s="14">
        <v>2.101568405092593E-2</v>
      </c>
      <c r="V1358" s="11">
        <v>46273.760599017398</v>
      </c>
      <c r="W1358" s="10" t="s">
        <v>151</v>
      </c>
      <c r="X1358" s="29">
        <v>0</v>
      </c>
      <c r="AA1358" t="s">
        <v>331</v>
      </c>
      <c r="AB1358">
        <v>1</v>
      </c>
      <c r="AC1358">
        <v>116.9761273209549</v>
      </c>
      <c r="AD1358">
        <v>116.9761273209549</v>
      </c>
      <c r="AE1358" s="54">
        <v>2.101568405092593E-2</v>
      </c>
      <c r="AF1358" s="54">
        <v>2.101568405092593E-2</v>
      </c>
      <c r="AG1358" s="53">
        <v>46273.760599017398</v>
      </c>
      <c r="AH1358" s="53">
        <v>46273.760599017398</v>
      </c>
      <c r="AI1358" t="s">
        <v>151</v>
      </c>
      <c r="AL1358">
        <v>116.9761273209549</v>
      </c>
      <c r="AM1358">
        <v>116.9761273209549</v>
      </c>
      <c r="AN1358" s="54">
        <v>2.101568405092593E-2</v>
      </c>
      <c r="AO1358" s="54">
        <v>2.101568405092593E-2</v>
      </c>
      <c r="AP1358" s="53">
        <v>46273.760599017398</v>
      </c>
      <c r="AQ1358" t="s">
        <v>151</v>
      </c>
      <c r="AR1358" t="s">
        <v>338</v>
      </c>
    </row>
    <row r="1359" spans="1:44" x14ac:dyDescent="0.35">
      <c r="A1359">
        <v>7</v>
      </c>
      <c r="B1359" s="26">
        <f t="shared" si="273"/>
        <v>46273.739583333343</v>
      </c>
      <c r="C1359" t="s">
        <v>69</v>
      </c>
      <c r="D1359">
        <v>4</v>
      </c>
      <c r="E1359" s="26">
        <f t="shared" si="274"/>
        <v>46273.864583333343</v>
      </c>
      <c r="F1359" s="26">
        <f t="shared" si="275"/>
        <v>46273.843750000007</v>
      </c>
      <c r="G1359">
        <f t="shared" si="276"/>
        <v>10</v>
      </c>
      <c r="H1359">
        <f t="shared" si="277"/>
        <v>100</v>
      </c>
      <c r="I1359" s="27">
        <f t="shared" si="278"/>
        <v>1</v>
      </c>
      <c r="J1359" s="28">
        <f t="shared" si="279"/>
        <v>53.731343283582085</v>
      </c>
      <c r="K1359" s="29">
        <f t="shared" si="280"/>
        <v>7.7546296296296308E-2</v>
      </c>
      <c r="L1359" s="26">
        <f t="shared" si="281"/>
        <v>46273.817129629642</v>
      </c>
      <c r="M1359" t="str">
        <f t="shared" si="282"/>
        <v>YES</v>
      </c>
      <c r="N1359" s="28">
        <f t="shared" si="283"/>
        <v>53.731343283582085</v>
      </c>
      <c r="O1359" t="str">
        <f t="shared" si="284"/>
        <v/>
      </c>
      <c r="P1359" t="str">
        <f t="shared" si="285"/>
        <v/>
      </c>
      <c r="Q1359" s="10" t="s">
        <v>151</v>
      </c>
      <c r="R1359" s="10"/>
      <c r="S1359" s="16">
        <v>1</v>
      </c>
      <c r="T1359" s="13">
        <v>53.731343283582078</v>
      </c>
      <c r="U1359" s="14">
        <v>7.7546296296296294E-2</v>
      </c>
      <c r="V1359" s="11">
        <v>46273.817129629628</v>
      </c>
      <c r="W1359" s="10" t="s">
        <v>151</v>
      </c>
      <c r="X1359" s="29">
        <v>0</v>
      </c>
      <c r="AA1359" t="s">
        <v>331</v>
      </c>
      <c r="AB1359">
        <v>1</v>
      </c>
      <c r="AC1359">
        <v>53.731343283582078</v>
      </c>
      <c r="AD1359">
        <v>53.731343283582078</v>
      </c>
      <c r="AE1359" s="54">
        <v>7.7546296296296294E-2</v>
      </c>
      <c r="AF1359" s="54">
        <v>7.7546296296296294E-2</v>
      </c>
      <c r="AG1359" s="53">
        <v>46273.817129629628</v>
      </c>
      <c r="AH1359" s="53">
        <v>46273.817129629628</v>
      </c>
      <c r="AI1359" t="s">
        <v>151</v>
      </c>
      <c r="AL1359">
        <v>53.731343283582078</v>
      </c>
      <c r="AM1359">
        <v>53.731343283582078</v>
      </c>
      <c r="AN1359" s="54">
        <v>7.7546296296296294E-2</v>
      </c>
      <c r="AO1359" s="54">
        <v>7.7546296296296294E-2</v>
      </c>
      <c r="AP1359" s="53">
        <v>46273.817129629628</v>
      </c>
      <c r="AQ1359" t="s">
        <v>151</v>
      </c>
      <c r="AR1359" t="s">
        <v>338</v>
      </c>
    </row>
    <row r="1360" spans="1:44" x14ac:dyDescent="0.35">
      <c r="A1360">
        <v>7</v>
      </c>
      <c r="B1360" s="26">
        <f t="shared" si="273"/>
        <v>46273.739583333343</v>
      </c>
      <c r="C1360" t="s">
        <v>69</v>
      </c>
      <c r="D1360">
        <v>5</v>
      </c>
      <c r="E1360" s="26">
        <f t="shared" si="274"/>
        <v>46273.864583333343</v>
      </c>
      <c r="F1360" s="26">
        <f t="shared" si="275"/>
        <v>46273.843750000007</v>
      </c>
      <c r="G1360">
        <f t="shared" si="276"/>
        <v>0</v>
      </c>
      <c r="H1360">
        <f t="shared" si="277"/>
        <v>5</v>
      </c>
      <c r="I1360" s="27">
        <f t="shared" si="278"/>
        <v>1</v>
      </c>
      <c r="J1360" s="28">
        <f t="shared" si="279"/>
        <v>48.120300751879697</v>
      </c>
      <c r="K1360" s="29" t="str">
        <f t="shared" si="280"/>
        <v/>
      </c>
      <c r="L1360" s="26" t="str">
        <f t="shared" si="281"/>
        <v/>
      </c>
      <c r="M1360" t="str">
        <f t="shared" si="282"/>
        <v/>
      </c>
      <c r="N1360" s="28">
        <f t="shared" si="283"/>
        <v>48.120300751879697</v>
      </c>
      <c r="O1360" t="str">
        <f t="shared" si="284"/>
        <v/>
      </c>
      <c r="P1360" t="str">
        <f t="shared" si="285"/>
        <v/>
      </c>
      <c r="Q1360" s="10"/>
      <c r="R1360" s="10"/>
      <c r="S1360" s="16">
        <v>1</v>
      </c>
      <c r="T1360" s="13">
        <v>48.120300751879697</v>
      </c>
      <c r="U1360" s="14"/>
      <c r="V1360" s="11"/>
      <c r="W1360" s="10"/>
      <c r="X1360" s="29"/>
      <c r="AA1360" t="s">
        <v>331</v>
      </c>
      <c r="AB1360">
        <v>1</v>
      </c>
      <c r="AC1360">
        <v>48.120300751879697</v>
      </c>
      <c r="AD1360">
        <v>82.051282051282044</v>
      </c>
      <c r="AL1360">
        <v>48.120300751879697</v>
      </c>
      <c r="AM1360">
        <v>82.051282051282044</v>
      </c>
      <c r="AR1360" t="s">
        <v>338</v>
      </c>
    </row>
    <row r="1361" spans="1:44" x14ac:dyDescent="0.35">
      <c r="A1361">
        <v>7</v>
      </c>
      <c r="B1361" s="26">
        <f t="shared" si="273"/>
        <v>46273.739583333343</v>
      </c>
      <c r="C1361" t="s">
        <v>69</v>
      </c>
      <c r="D1361">
        <v>6</v>
      </c>
      <c r="E1361" s="26">
        <f t="shared" si="274"/>
        <v>46273.864583333343</v>
      </c>
      <c r="F1361" s="26">
        <f t="shared" si="275"/>
        <v>46273.843750000007</v>
      </c>
      <c r="G1361">
        <f t="shared" si="276"/>
        <v>0</v>
      </c>
      <c r="H1361">
        <f t="shared" si="277"/>
        <v>8</v>
      </c>
      <c r="I1361" s="27">
        <f t="shared" si="278"/>
        <v>2</v>
      </c>
      <c r="J1361" s="28">
        <f t="shared" si="279"/>
        <v>25.464190981432363</v>
      </c>
      <c r="K1361" s="29" t="str">
        <f t="shared" si="280"/>
        <v/>
      </c>
      <c r="L1361" s="26" t="str">
        <f t="shared" si="281"/>
        <v/>
      </c>
      <c r="M1361" t="str">
        <f t="shared" si="282"/>
        <v/>
      </c>
      <c r="N1361" s="28">
        <f t="shared" si="283"/>
        <v>12.732095490716182</v>
      </c>
      <c r="O1361" t="str">
        <f t="shared" si="284"/>
        <v/>
      </c>
      <c r="P1361" t="str">
        <f t="shared" si="285"/>
        <v/>
      </c>
      <c r="Q1361" s="10"/>
      <c r="R1361" s="10"/>
      <c r="S1361" s="16">
        <v>2</v>
      </c>
      <c r="T1361" s="13">
        <v>25.46419098143236</v>
      </c>
      <c r="U1361" s="14"/>
      <c r="V1361" s="11"/>
      <c r="W1361" s="10"/>
      <c r="X1361" s="29"/>
      <c r="AA1361" t="s">
        <v>331</v>
      </c>
      <c r="AB1361">
        <v>1</v>
      </c>
      <c r="AC1361">
        <v>25.46419098143236</v>
      </c>
      <c r="AD1361">
        <v>82.997118155619603</v>
      </c>
      <c r="AL1361">
        <v>25.46419098143236</v>
      </c>
      <c r="AM1361">
        <v>82.997118155619603</v>
      </c>
      <c r="AR1361" t="s">
        <v>338</v>
      </c>
    </row>
    <row r="1362" spans="1:44" x14ac:dyDescent="0.35">
      <c r="A1362">
        <v>7</v>
      </c>
      <c r="B1362" s="26">
        <f t="shared" si="273"/>
        <v>46273.739583333343</v>
      </c>
      <c r="C1362" t="s">
        <v>70</v>
      </c>
      <c r="D1362">
        <v>1</v>
      </c>
      <c r="E1362" s="26">
        <f t="shared" si="274"/>
        <v>46273.864583333343</v>
      </c>
      <c r="F1362" s="26">
        <f t="shared" si="275"/>
        <v>46273.843750000007</v>
      </c>
      <c r="G1362">
        <f t="shared" si="276"/>
        <v>6</v>
      </c>
      <c r="H1362">
        <f t="shared" si="277"/>
        <v>95</v>
      </c>
      <c r="I1362" s="27">
        <f t="shared" si="278"/>
        <v>4</v>
      </c>
      <c r="J1362" s="28">
        <f t="shared" si="279"/>
        <v>203.44509047437919</v>
      </c>
      <c r="K1362" s="29">
        <f t="shared" si="280"/>
        <v>1.945651931980057E-2</v>
      </c>
      <c r="L1362" s="26">
        <f t="shared" si="281"/>
        <v>46273.759039852666</v>
      </c>
      <c r="M1362" t="str">
        <f t="shared" si="282"/>
        <v>YES</v>
      </c>
      <c r="N1362" s="28">
        <f t="shared" si="283"/>
        <v>50.861272618594796</v>
      </c>
      <c r="O1362" t="str">
        <f t="shared" si="284"/>
        <v/>
      </c>
      <c r="P1362" t="str">
        <f t="shared" si="285"/>
        <v/>
      </c>
      <c r="Q1362" s="10" t="s">
        <v>151</v>
      </c>
      <c r="R1362" s="10"/>
      <c r="S1362" s="16">
        <v>4</v>
      </c>
      <c r="T1362" s="13">
        <v>203.44509047437921</v>
      </c>
      <c r="U1362" s="14">
        <v>1.945651931712963E-2</v>
      </c>
      <c r="V1362" s="11">
        <v>46273.759039852659</v>
      </c>
      <c r="W1362" s="10" t="s">
        <v>151</v>
      </c>
      <c r="X1362" s="29">
        <v>0</v>
      </c>
      <c r="Z1362" t="s">
        <v>339</v>
      </c>
      <c r="AA1362" t="s">
        <v>331</v>
      </c>
      <c r="AB1362">
        <v>5</v>
      </c>
      <c r="AC1362">
        <v>34.285714285714278</v>
      </c>
      <c r="AD1362">
        <v>520.48192771084337</v>
      </c>
      <c r="AE1362" s="54">
        <v>7.6051311689814818E-3</v>
      </c>
      <c r="AF1362" s="54">
        <v>0.1154513888888889</v>
      </c>
      <c r="AG1362" s="53">
        <v>46273.747188464513</v>
      </c>
      <c r="AH1362" s="53">
        <v>46273.855034722219</v>
      </c>
      <c r="AI1362" t="s">
        <v>205</v>
      </c>
      <c r="AJ1362">
        <v>5</v>
      </c>
      <c r="AK1362">
        <v>1</v>
      </c>
      <c r="AL1362">
        <v>34.285714285714278</v>
      </c>
      <c r="AM1362">
        <v>520.48192771084337</v>
      </c>
      <c r="AN1362" s="54">
        <v>7.6051311689814818E-3</v>
      </c>
      <c r="AO1362" s="54">
        <v>0.1154513888888889</v>
      </c>
      <c r="AP1362" s="53">
        <v>46273.855034722219</v>
      </c>
      <c r="AQ1362" t="s">
        <v>205</v>
      </c>
      <c r="AR1362" t="s">
        <v>337</v>
      </c>
    </row>
    <row r="1363" spans="1:44" x14ac:dyDescent="0.35">
      <c r="A1363">
        <v>7</v>
      </c>
      <c r="B1363" s="26">
        <f t="shared" si="273"/>
        <v>46273.739583333343</v>
      </c>
      <c r="C1363" t="s">
        <v>70</v>
      </c>
      <c r="D1363">
        <v>2</v>
      </c>
      <c r="E1363" s="26">
        <f t="shared" si="274"/>
        <v>46273.864583333343</v>
      </c>
      <c r="F1363" s="26">
        <f t="shared" si="275"/>
        <v>46273.843750000007</v>
      </c>
      <c r="G1363">
        <f t="shared" si="276"/>
        <v>3</v>
      </c>
      <c r="H1363">
        <f t="shared" si="277"/>
        <v>30</v>
      </c>
      <c r="I1363" s="27">
        <f t="shared" si="278"/>
        <v>2</v>
      </c>
      <c r="J1363" s="28">
        <f t="shared" si="279"/>
        <v>38.393731635651321</v>
      </c>
      <c r="K1363" s="29">
        <f t="shared" si="280"/>
        <v>3.2557397959183672E-2</v>
      </c>
      <c r="L1363" s="26">
        <f t="shared" si="281"/>
        <v>46273.7721407313</v>
      </c>
      <c r="M1363" t="str">
        <f t="shared" si="282"/>
        <v>YES</v>
      </c>
      <c r="N1363" s="28">
        <f t="shared" si="283"/>
        <v>19.19686581782566</v>
      </c>
      <c r="O1363" t="str">
        <f t="shared" si="284"/>
        <v/>
      </c>
      <c r="P1363" t="str">
        <f t="shared" si="285"/>
        <v/>
      </c>
      <c r="Q1363" s="10" t="s">
        <v>151</v>
      </c>
      <c r="R1363" s="10"/>
      <c r="S1363" s="16">
        <v>2</v>
      </c>
      <c r="T1363" s="13">
        <v>38.393731635651321</v>
      </c>
      <c r="U1363" s="14">
        <v>3.2557397962962961E-2</v>
      </c>
      <c r="V1363" s="11">
        <v>46273.772140731293</v>
      </c>
      <c r="W1363" s="10" t="s">
        <v>151</v>
      </c>
      <c r="X1363" s="29">
        <v>0</v>
      </c>
      <c r="Z1363" t="s">
        <v>340</v>
      </c>
      <c r="AA1363" t="s">
        <v>331</v>
      </c>
      <c r="AB1363">
        <v>2</v>
      </c>
      <c r="AC1363">
        <v>22.793465873116372</v>
      </c>
      <c r="AD1363">
        <v>133.74613003095979</v>
      </c>
      <c r="AE1363" s="54">
        <v>9.346064814814814E-3</v>
      </c>
      <c r="AF1363" s="54">
        <v>5.4840277777777773E-2</v>
      </c>
      <c r="AG1363" s="53">
        <v>46273.748929398149</v>
      </c>
      <c r="AH1363" s="53">
        <v>46273.794423611107</v>
      </c>
      <c r="AI1363" t="s">
        <v>151</v>
      </c>
      <c r="AL1363">
        <v>22.793465873116372</v>
      </c>
      <c r="AM1363">
        <v>133.74613003095979</v>
      </c>
      <c r="AN1363" s="54">
        <v>9.346064814814814E-3</v>
      </c>
      <c r="AO1363" s="54">
        <v>5.4840277777777773E-2</v>
      </c>
      <c r="AP1363" s="53">
        <v>46273.794423611107</v>
      </c>
      <c r="AQ1363" t="s">
        <v>151</v>
      </c>
      <c r="AR1363" t="s">
        <v>332</v>
      </c>
    </row>
    <row r="1364" spans="1:44" x14ac:dyDescent="0.35">
      <c r="A1364">
        <v>7</v>
      </c>
      <c r="B1364" s="26">
        <f t="shared" si="273"/>
        <v>46273.739583333343</v>
      </c>
      <c r="C1364" t="s">
        <v>70</v>
      </c>
      <c r="D1364">
        <v>3</v>
      </c>
      <c r="E1364" s="26">
        <f t="shared" si="274"/>
        <v>46273.864583333343</v>
      </c>
      <c r="F1364" s="26">
        <f t="shared" si="275"/>
        <v>46273.843750000007</v>
      </c>
      <c r="G1364">
        <f t="shared" si="276"/>
        <v>11</v>
      </c>
      <c r="H1364">
        <f t="shared" si="277"/>
        <v>59</v>
      </c>
      <c r="I1364" s="27">
        <f t="shared" si="278"/>
        <v>1</v>
      </c>
      <c r="J1364" s="28">
        <f t="shared" si="279"/>
        <v>116.97612732095492</v>
      </c>
      <c r="K1364" s="29">
        <f t="shared" si="280"/>
        <v>2.1015684051398337E-2</v>
      </c>
      <c r="L1364" s="26">
        <f t="shared" si="281"/>
        <v>46273.760599017398</v>
      </c>
      <c r="M1364" t="str">
        <f t="shared" si="282"/>
        <v>YES</v>
      </c>
      <c r="N1364" s="28">
        <f t="shared" si="283"/>
        <v>116.97612732095492</v>
      </c>
      <c r="O1364" t="str">
        <f t="shared" si="284"/>
        <v/>
      </c>
      <c r="P1364" t="str">
        <f t="shared" si="285"/>
        <v/>
      </c>
      <c r="Q1364" s="10" t="s">
        <v>151</v>
      </c>
      <c r="R1364" s="10"/>
      <c r="S1364" s="16">
        <v>1</v>
      </c>
      <c r="T1364" s="13">
        <v>116.9761273209549</v>
      </c>
      <c r="U1364" s="14">
        <v>2.101568405092593E-2</v>
      </c>
      <c r="V1364" s="11">
        <v>46273.760599017398</v>
      </c>
      <c r="W1364" s="10" t="s">
        <v>151</v>
      </c>
      <c r="X1364" s="29">
        <v>0</v>
      </c>
      <c r="AA1364" t="s">
        <v>331</v>
      </c>
      <c r="AB1364">
        <v>1</v>
      </c>
      <c r="AC1364">
        <v>116.9761273209549</v>
      </c>
      <c r="AD1364">
        <v>116.9761273209549</v>
      </c>
      <c r="AE1364" s="54">
        <v>2.101568405092593E-2</v>
      </c>
      <c r="AF1364" s="54">
        <v>2.101568405092593E-2</v>
      </c>
      <c r="AG1364" s="53">
        <v>46273.760599017398</v>
      </c>
      <c r="AH1364" s="53">
        <v>46273.760599017398</v>
      </c>
      <c r="AI1364" t="s">
        <v>151</v>
      </c>
      <c r="AL1364">
        <v>116.9761273209549</v>
      </c>
      <c r="AM1364">
        <v>116.9761273209549</v>
      </c>
      <c r="AN1364" s="54">
        <v>2.101568405092593E-2</v>
      </c>
      <c r="AO1364" s="54">
        <v>2.101568405092593E-2</v>
      </c>
      <c r="AP1364" s="53">
        <v>46273.760599017398</v>
      </c>
      <c r="AQ1364" t="s">
        <v>151</v>
      </c>
      <c r="AR1364" t="s">
        <v>338</v>
      </c>
    </row>
    <row r="1365" spans="1:44" x14ac:dyDescent="0.35">
      <c r="A1365">
        <v>7</v>
      </c>
      <c r="B1365" s="26">
        <f t="shared" si="273"/>
        <v>46273.739583333343</v>
      </c>
      <c r="C1365" t="s">
        <v>70</v>
      </c>
      <c r="D1365">
        <v>4</v>
      </c>
      <c r="E1365" s="26">
        <f t="shared" si="274"/>
        <v>46273.864583333343</v>
      </c>
      <c r="F1365" s="26">
        <f t="shared" si="275"/>
        <v>46273.843750000007</v>
      </c>
      <c r="G1365">
        <f t="shared" si="276"/>
        <v>2</v>
      </c>
      <c r="H1365">
        <f t="shared" si="277"/>
        <v>100</v>
      </c>
      <c r="I1365" s="27">
        <f t="shared" si="278"/>
        <v>1</v>
      </c>
      <c r="J1365" s="28">
        <f t="shared" si="279"/>
        <v>53.731343283582085</v>
      </c>
      <c r="K1365" s="29">
        <f t="shared" si="280"/>
        <v>7.7546296296296308E-2</v>
      </c>
      <c r="L1365" s="26">
        <f t="shared" si="281"/>
        <v>46273.817129629642</v>
      </c>
      <c r="M1365" t="str">
        <f t="shared" si="282"/>
        <v>YES</v>
      </c>
      <c r="N1365" s="28">
        <f t="shared" si="283"/>
        <v>53.731343283582085</v>
      </c>
      <c r="O1365" t="str">
        <f t="shared" si="284"/>
        <v/>
      </c>
      <c r="P1365" t="str">
        <f t="shared" si="285"/>
        <v/>
      </c>
      <c r="Q1365" s="10" t="s">
        <v>151</v>
      </c>
      <c r="R1365" s="10"/>
      <c r="S1365" s="16">
        <v>1</v>
      </c>
      <c r="T1365" s="13">
        <v>53.731343283582078</v>
      </c>
      <c r="U1365" s="14">
        <v>7.7546296296296294E-2</v>
      </c>
      <c r="V1365" s="11">
        <v>46273.817129629628</v>
      </c>
      <c r="W1365" s="10" t="s">
        <v>151</v>
      </c>
      <c r="X1365" s="29">
        <v>0</v>
      </c>
      <c r="AA1365" t="s">
        <v>331</v>
      </c>
      <c r="AB1365">
        <v>1</v>
      </c>
      <c r="AC1365">
        <v>53.731343283582078</v>
      </c>
      <c r="AD1365">
        <v>53.731343283582078</v>
      </c>
      <c r="AE1365" s="54">
        <v>7.7546296296296294E-2</v>
      </c>
      <c r="AF1365" s="54">
        <v>7.7546296296296294E-2</v>
      </c>
      <c r="AG1365" s="53">
        <v>46273.817129629628</v>
      </c>
      <c r="AH1365" s="53">
        <v>46273.817129629628</v>
      </c>
      <c r="AI1365" t="s">
        <v>151</v>
      </c>
      <c r="AL1365">
        <v>53.731343283582078</v>
      </c>
      <c r="AM1365">
        <v>53.731343283582078</v>
      </c>
      <c r="AN1365" s="54">
        <v>7.7546296296296294E-2</v>
      </c>
      <c r="AO1365" s="54">
        <v>7.7546296296296294E-2</v>
      </c>
      <c r="AP1365" s="53">
        <v>46273.817129629628</v>
      </c>
      <c r="AQ1365" t="s">
        <v>151</v>
      </c>
      <c r="AR1365" t="s">
        <v>338</v>
      </c>
    </row>
    <row r="1366" spans="1:44" x14ac:dyDescent="0.35">
      <c r="A1366">
        <v>7</v>
      </c>
      <c r="B1366" s="26">
        <f t="shared" si="273"/>
        <v>46273.739583333343</v>
      </c>
      <c r="C1366" t="s">
        <v>70</v>
      </c>
      <c r="D1366">
        <v>5</v>
      </c>
      <c r="E1366" s="26">
        <f t="shared" si="274"/>
        <v>46273.864583333343</v>
      </c>
      <c r="F1366" s="26">
        <f t="shared" si="275"/>
        <v>46273.843750000007</v>
      </c>
      <c r="G1366">
        <f t="shared" si="276"/>
        <v>1</v>
      </c>
      <c r="H1366">
        <f t="shared" si="277"/>
        <v>5</v>
      </c>
      <c r="I1366" s="27">
        <f t="shared" si="278"/>
        <v>1</v>
      </c>
      <c r="J1366" s="28">
        <f t="shared" si="279"/>
        <v>48.120300751879697</v>
      </c>
      <c r="K1366" s="29">
        <f t="shared" si="280"/>
        <v>4.3294270833333336E-3</v>
      </c>
      <c r="L1366" s="26">
        <f t="shared" si="281"/>
        <v>46273.743912760423</v>
      </c>
      <c r="M1366" t="str">
        <f t="shared" si="282"/>
        <v>YES</v>
      </c>
      <c r="N1366" s="28">
        <f t="shared" si="283"/>
        <v>48.120300751879697</v>
      </c>
      <c r="O1366" t="str">
        <f t="shared" si="284"/>
        <v/>
      </c>
      <c r="P1366" t="str">
        <f t="shared" si="285"/>
        <v/>
      </c>
      <c r="Q1366" s="10" t="s">
        <v>151</v>
      </c>
      <c r="R1366" s="10"/>
      <c r="S1366" s="16">
        <v>1</v>
      </c>
      <c r="T1366" s="13">
        <v>48.120300751879697</v>
      </c>
      <c r="U1366" s="14">
        <v>4.3294270833333344E-3</v>
      </c>
      <c r="V1366" s="11">
        <v>46273.743912760423</v>
      </c>
      <c r="W1366" s="10" t="s">
        <v>151</v>
      </c>
      <c r="X1366" s="29">
        <v>0</v>
      </c>
      <c r="AA1366" t="s">
        <v>331</v>
      </c>
      <c r="AB1366">
        <v>1</v>
      </c>
      <c r="AC1366">
        <v>48.120300751879697</v>
      </c>
      <c r="AD1366">
        <v>82.051282051282044</v>
      </c>
      <c r="AE1366" s="54">
        <v>2.5390625000000001E-3</v>
      </c>
      <c r="AF1366" s="54">
        <v>4.3294270833333344E-3</v>
      </c>
      <c r="AG1366" s="53">
        <v>46273.74212239583</v>
      </c>
      <c r="AH1366" s="53">
        <v>46273.743912760423</v>
      </c>
      <c r="AI1366" t="s">
        <v>151</v>
      </c>
      <c r="AL1366">
        <v>48.120300751879697</v>
      </c>
      <c r="AM1366">
        <v>82.051282051282044</v>
      </c>
      <c r="AN1366" s="54">
        <v>2.5390625000000001E-3</v>
      </c>
      <c r="AO1366" s="54">
        <v>4.3294270833333344E-3</v>
      </c>
      <c r="AP1366" s="53">
        <v>46273.743912760423</v>
      </c>
      <c r="AQ1366" t="s">
        <v>151</v>
      </c>
      <c r="AR1366" t="s">
        <v>338</v>
      </c>
    </row>
    <row r="1367" spans="1:44" x14ac:dyDescent="0.35">
      <c r="A1367">
        <v>7</v>
      </c>
      <c r="B1367" s="26">
        <f t="shared" si="273"/>
        <v>46273.739583333343</v>
      </c>
      <c r="C1367" t="s">
        <v>70</v>
      </c>
      <c r="D1367">
        <v>6</v>
      </c>
      <c r="E1367" s="26">
        <f t="shared" si="274"/>
        <v>46273.864583333343</v>
      </c>
      <c r="F1367" s="26">
        <f t="shared" si="275"/>
        <v>46273.843750000007</v>
      </c>
      <c r="G1367">
        <f t="shared" si="276"/>
        <v>0</v>
      </c>
      <c r="H1367">
        <f t="shared" si="277"/>
        <v>8</v>
      </c>
      <c r="I1367" s="27">
        <f t="shared" si="278"/>
        <v>2</v>
      </c>
      <c r="J1367" s="28">
        <f t="shared" si="279"/>
        <v>25.464190981432363</v>
      </c>
      <c r="K1367" s="29" t="str">
        <f t="shared" si="280"/>
        <v/>
      </c>
      <c r="L1367" s="26" t="str">
        <f t="shared" si="281"/>
        <v/>
      </c>
      <c r="M1367" t="str">
        <f t="shared" si="282"/>
        <v/>
      </c>
      <c r="N1367" s="28">
        <f t="shared" si="283"/>
        <v>12.732095490716182</v>
      </c>
      <c r="O1367" t="str">
        <f t="shared" si="284"/>
        <v/>
      </c>
      <c r="P1367" t="str">
        <f t="shared" si="285"/>
        <v/>
      </c>
      <c r="Q1367" s="10"/>
      <c r="R1367" s="10"/>
      <c r="S1367" s="16">
        <v>2</v>
      </c>
      <c r="T1367" s="13">
        <v>25.46419098143236</v>
      </c>
      <c r="U1367" s="14"/>
      <c r="V1367" s="11"/>
      <c r="W1367" s="10"/>
      <c r="X1367" s="29"/>
      <c r="AA1367" t="s">
        <v>331</v>
      </c>
      <c r="AB1367">
        <v>1</v>
      </c>
      <c r="AC1367">
        <v>25.46419098143236</v>
      </c>
      <c r="AD1367">
        <v>82.997118155619603</v>
      </c>
      <c r="AL1367">
        <v>25.46419098143236</v>
      </c>
      <c r="AM1367">
        <v>82.997118155619603</v>
      </c>
      <c r="AR1367" t="s">
        <v>338</v>
      </c>
    </row>
    <row r="1368" spans="1:44" x14ac:dyDescent="0.35">
      <c r="A1368">
        <v>7</v>
      </c>
      <c r="B1368" s="26">
        <f t="shared" si="273"/>
        <v>46273.739583333343</v>
      </c>
      <c r="C1368" t="s">
        <v>71</v>
      </c>
      <c r="D1368">
        <v>1</v>
      </c>
      <c r="E1368" s="26">
        <f t="shared" si="274"/>
        <v>46273.875</v>
      </c>
      <c r="F1368" s="26">
        <f t="shared" si="275"/>
        <v>46273.854166666664</v>
      </c>
      <c r="G1368">
        <f t="shared" si="276"/>
        <v>0</v>
      </c>
      <c r="H1368">
        <f t="shared" si="277"/>
        <v>107</v>
      </c>
      <c r="I1368" s="27">
        <f t="shared" si="278"/>
        <v>4</v>
      </c>
      <c r="J1368" s="28">
        <f t="shared" si="279"/>
        <v>203.44509047437919</v>
      </c>
      <c r="K1368" s="29" t="str">
        <f t="shared" si="280"/>
        <v/>
      </c>
      <c r="L1368" s="26" t="str">
        <f t="shared" si="281"/>
        <v/>
      </c>
      <c r="M1368" t="str">
        <f t="shared" si="282"/>
        <v/>
      </c>
      <c r="N1368" s="28">
        <f t="shared" si="283"/>
        <v>50.861272618594796</v>
      </c>
      <c r="O1368" t="str">
        <f t="shared" si="284"/>
        <v/>
      </c>
      <c r="P1368" t="str">
        <f t="shared" si="285"/>
        <v/>
      </c>
      <c r="Q1368" s="10"/>
      <c r="R1368" s="10"/>
      <c r="S1368" s="16">
        <v>4</v>
      </c>
      <c r="T1368" s="13">
        <v>203.44509047437921</v>
      </c>
      <c r="U1368" s="14"/>
      <c r="V1368" s="11"/>
      <c r="W1368" s="10"/>
      <c r="X1368" s="29"/>
      <c r="Z1368" t="s">
        <v>339</v>
      </c>
      <c r="AA1368" t="s">
        <v>331</v>
      </c>
      <c r="AB1368">
        <v>5</v>
      </c>
      <c r="AC1368">
        <v>34.285714285714278</v>
      </c>
      <c r="AD1368">
        <v>520.48192771084337</v>
      </c>
      <c r="AL1368">
        <v>34.285714285714278</v>
      </c>
      <c r="AM1368">
        <v>520.48192771084337</v>
      </c>
      <c r="AR1368" t="s">
        <v>337</v>
      </c>
    </row>
    <row r="1369" spans="1:44" x14ac:dyDescent="0.35">
      <c r="A1369">
        <v>7</v>
      </c>
      <c r="B1369" s="26">
        <f t="shared" si="273"/>
        <v>46273.739583333343</v>
      </c>
      <c r="C1369" t="s">
        <v>71</v>
      </c>
      <c r="D1369">
        <v>2</v>
      </c>
      <c r="E1369" s="26">
        <f t="shared" si="274"/>
        <v>46273.875</v>
      </c>
      <c r="F1369" s="26">
        <f t="shared" si="275"/>
        <v>46273.854166666664</v>
      </c>
      <c r="G1369">
        <f t="shared" si="276"/>
        <v>0</v>
      </c>
      <c r="H1369">
        <f t="shared" si="277"/>
        <v>33</v>
      </c>
      <c r="I1369" s="27">
        <f t="shared" si="278"/>
        <v>2</v>
      </c>
      <c r="J1369" s="28">
        <f t="shared" si="279"/>
        <v>38.393731635651321</v>
      </c>
      <c r="K1369" s="29" t="str">
        <f t="shared" si="280"/>
        <v/>
      </c>
      <c r="L1369" s="26" t="str">
        <f t="shared" si="281"/>
        <v/>
      </c>
      <c r="M1369" t="str">
        <f t="shared" si="282"/>
        <v/>
      </c>
      <c r="N1369" s="28">
        <f t="shared" si="283"/>
        <v>19.19686581782566</v>
      </c>
      <c r="O1369" t="str">
        <f t="shared" si="284"/>
        <v/>
      </c>
      <c r="P1369" t="str">
        <f t="shared" si="285"/>
        <v/>
      </c>
      <c r="Q1369" s="10"/>
      <c r="R1369" s="10"/>
      <c r="S1369" s="16">
        <v>2</v>
      </c>
      <c r="T1369" s="13">
        <v>38.393731635651321</v>
      </c>
      <c r="U1369" s="14"/>
      <c r="V1369" s="11"/>
      <c r="W1369" s="10"/>
      <c r="X1369" s="29"/>
      <c r="Z1369" t="s">
        <v>340</v>
      </c>
      <c r="AA1369" t="s">
        <v>331</v>
      </c>
      <c r="AB1369">
        <v>2</v>
      </c>
      <c r="AC1369">
        <v>22.793465873116372</v>
      </c>
      <c r="AD1369">
        <v>133.74613003095979</v>
      </c>
      <c r="AL1369">
        <v>22.793465873116372</v>
      </c>
      <c r="AM1369">
        <v>133.74613003095979</v>
      </c>
      <c r="AR1369" t="s">
        <v>332</v>
      </c>
    </row>
    <row r="1370" spans="1:44" x14ac:dyDescent="0.35">
      <c r="A1370">
        <v>7</v>
      </c>
      <c r="B1370" s="26">
        <f t="shared" si="273"/>
        <v>46273.739583333343</v>
      </c>
      <c r="C1370" t="s">
        <v>71</v>
      </c>
      <c r="D1370">
        <v>3</v>
      </c>
      <c r="E1370" s="26">
        <f t="shared" si="274"/>
        <v>46273.875</v>
      </c>
      <c r="F1370" s="26">
        <f t="shared" si="275"/>
        <v>46273.854166666664</v>
      </c>
      <c r="G1370">
        <f t="shared" si="276"/>
        <v>3</v>
      </c>
      <c r="H1370">
        <f t="shared" si="277"/>
        <v>62</v>
      </c>
      <c r="I1370" s="27">
        <f t="shared" si="278"/>
        <v>1</v>
      </c>
      <c r="J1370" s="28">
        <f t="shared" si="279"/>
        <v>116.97612732095492</v>
      </c>
      <c r="K1370" s="29">
        <f t="shared" si="280"/>
        <v>2.2084278155706724E-2</v>
      </c>
      <c r="L1370" s="26">
        <f t="shared" si="281"/>
        <v>46273.761667611499</v>
      </c>
      <c r="M1370" t="str">
        <f t="shared" si="282"/>
        <v>YES</v>
      </c>
      <c r="N1370" s="28">
        <f t="shared" si="283"/>
        <v>116.97612732095492</v>
      </c>
      <c r="O1370" t="str">
        <f t="shared" si="284"/>
        <v/>
      </c>
      <c r="P1370" t="str">
        <f t="shared" si="285"/>
        <v/>
      </c>
      <c r="Q1370" s="10" t="s">
        <v>151</v>
      </c>
      <c r="R1370" s="10"/>
      <c r="S1370" s="16">
        <v>1</v>
      </c>
      <c r="T1370" s="13">
        <v>116.9761273209549</v>
      </c>
      <c r="U1370" s="14">
        <v>2.208427815972222E-2</v>
      </c>
      <c r="V1370" s="11">
        <v>46273.761667611492</v>
      </c>
      <c r="W1370" s="10" t="s">
        <v>151</v>
      </c>
      <c r="X1370" s="29">
        <v>0</v>
      </c>
      <c r="AA1370" t="s">
        <v>331</v>
      </c>
      <c r="AB1370">
        <v>1</v>
      </c>
      <c r="AC1370">
        <v>116.9761273209549</v>
      </c>
      <c r="AD1370">
        <v>116.9761273209549</v>
      </c>
      <c r="AE1370" s="54">
        <v>2.208427815972222E-2</v>
      </c>
      <c r="AF1370" s="54">
        <v>2.208427815972222E-2</v>
      </c>
      <c r="AG1370" s="53">
        <v>46273.761667611492</v>
      </c>
      <c r="AH1370" s="53">
        <v>46273.761667611492</v>
      </c>
      <c r="AI1370" t="s">
        <v>151</v>
      </c>
      <c r="AL1370">
        <v>116.9761273209549</v>
      </c>
      <c r="AM1370">
        <v>116.9761273209549</v>
      </c>
      <c r="AN1370" s="54">
        <v>2.208427815972222E-2</v>
      </c>
      <c r="AO1370" s="54">
        <v>2.208427815972222E-2</v>
      </c>
      <c r="AP1370" s="53">
        <v>46273.761667611492</v>
      </c>
      <c r="AQ1370" t="s">
        <v>151</v>
      </c>
      <c r="AR1370" t="s">
        <v>338</v>
      </c>
    </row>
    <row r="1371" spans="1:44" x14ac:dyDescent="0.35">
      <c r="A1371">
        <v>7</v>
      </c>
      <c r="B1371" s="26">
        <f t="shared" si="273"/>
        <v>46273.739583333343</v>
      </c>
      <c r="C1371" t="s">
        <v>71</v>
      </c>
      <c r="D1371">
        <v>4</v>
      </c>
      <c r="E1371" s="26">
        <f t="shared" si="274"/>
        <v>46273.875</v>
      </c>
      <c r="F1371" s="26">
        <f t="shared" si="275"/>
        <v>46273.854166666664</v>
      </c>
      <c r="G1371">
        <f t="shared" si="276"/>
        <v>2</v>
      </c>
      <c r="H1371">
        <f t="shared" si="277"/>
        <v>106</v>
      </c>
      <c r="I1371" s="27">
        <f t="shared" si="278"/>
        <v>1</v>
      </c>
      <c r="J1371" s="28">
        <f t="shared" si="279"/>
        <v>53.731343283582085</v>
      </c>
      <c r="K1371" s="29">
        <f t="shared" si="280"/>
        <v>8.2199074074074077E-2</v>
      </c>
      <c r="L1371" s="26">
        <f t="shared" si="281"/>
        <v>46273.821782407416</v>
      </c>
      <c r="M1371" t="str">
        <f t="shared" si="282"/>
        <v>YES</v>
      </c>
      <c r="N1371" s="28">
        <f t="shared" si="283"/>
        <v>53.731343283582085</v>
      </c>
      <c r="O1371" t="str">
        <f t="shared" si="284"/>
        <v/>
      </c>
      <c r="P1371" t="str">
        <f t="shared" si="285"/>
        <v/>
      </c>
      <c r="Q1371" s="10" t="s">
        <v>151</v>
      </c>
      <c r="R1371" s="10"/>
      <c r="S1371" s="16">
        <v>1</v>
      </c>
      <c r="T1371" s="13">
        <v>53.731343283582078</v>
      </c>
      <c r="U1371" s="14">
        <v>8.2199074074074077E-2</v>
      </c>
      <c r="V1371" s="11">
        <v>46273.821782407409</v>
      </c>
      <c r="W1371" s="10" t="s">
        <v>151</v>
      </c>
      <c r="X1371" s="29">
        <v>0</v>
      </c>
      <c r="AA1371" t="s">
        <v>331</v>
      </c>
      <c r="AB1371">
        <v>1</v>
      </c>
      <c r="AC1371">
        <v>53.731343283582078</v>
      </c>
      <c r="AD1371">
        <v>53.731343283582078</v>
      </c>
      <c r="AE1371" s="54">
        <v>8.2199074074074077E-2</v>
      </c>
      <c r="AF1371" s="54">
        <v>8.2199074074074077E-2</v>
      </c>
      <c r="AG1371" s="53">
        <v>46273.821782407409</v>
      </c>
      <c r="AH1371" s="53">
        <v>46273.821782407409</v>
      </c>
      <c r="AI1371" t="s">
        <v>151</v>
      </c>
      <c r="AL1371">
        <v>53.731343283582078</v>
      </c>
      <c r="AM1371">
        <v>53.731343283582078</v>
      </c>
      <c r="AN1371" s="54">
        <v>8.2199074074074077E-2</v>
      </c>
      <c r="AO1371" s="54">
        <v>8.2199074074074077E-2</v>
      </c>
      <c r="AP1371" s="53">
        <v>46273.821782407409</v>
      </c>
      <c r="AQ1371" t="s">
        <v>151</v>
      </c>
      <c r="AR1371" t="s">
        <v>338</v>
      </c>
    </row>
    <row r="1372" spans="1:44" x14ac:dyDescent="0.35">
      <c r="A1372">
        <v>7</v>
      </c>
      <c r="B1372" s="26">
        <f t="shared" si="273"/>
        <v>46273.739583333343</v>
      </c>
      <c r="C1372" t="s">
        <v>71</v>
      </c>
      <c r="D1372">
        <v>5</v>
      </c>
      <c r="E1372" s="26">
        <f t="shared" si="274"/>
        <v>46273.875</v>
      </c>
      <c r="F1372" s="26">
        <f t="shared" si="275"/>
        <v>46273.854166666664</v>
      </c>
      <c r="G1372">
        <f t="shared" si="276"/>
        <v>1</v>
      </c>
      <c r="H1372">
        <f t="shared" si="277"/>
        <v>6</v>
      </c>
      <c r="I1372" s="27">
        <f t="shared" si="278"/>
        <v>1</v>
      </c>
      <c r="J1372" s="28">
        <f t="shared" si="279"/>
        <v>48.120300751879697</v>
      </c>
      <c r="K1372" s="29">
        <f t="shared" si="280"/>
        <v>5.1953125000000003E-3</v>
      </c>
      <c r="L1372" s="26">
        <f t="shared" si="281"/>
        <v>46273.744778645843</v>
      </c>
      <c r="M1372" t="str">
        <f t="shared" si="282"/>
        <v>YES</v>
      </c>
      <c r="N1372" s="28">
        <f t="shared" si="283"/>
        <v>48.120300751879697</v>
      </c>
      <c r="O1372" t="str">
        <f t="shared" si="284"/>
        <v/>
      </c>
      <c r="P1372" t="str">
        <f t="shared" si="285"/>
        <v/>
      </c>
      <c r="Q1372" s="10" t="s">
        <v>151</v>
      </c>
      <c r="R1372" s="10"/>
      <c r="S1372" s="16">
        <v>1</v>
      </c>
      <c r="T1372" s="13">
        <v>48.120300751879697</v>
      </c>
      <c r="U1372" s="14">
        <v>5.1953125000000003E-3</v>
      </c>
      <c r="V1372" s="11">
        <v>46273.744778645843</v>
      </c>
      <c r="W1372" s="10" t="s">
        <v>151</v>
      </c>
      <c r="X1372" s="29">
        <v>0</v>
      </c>
      <c r="AA1372" t="s">
        <v>331</v>
      </c>
      <c r="AB1372">
        <v>1</v>
      </c>
      <c r="AC1372">
        <v>48.120300751879697</v>
      </c>
      <c r="AD1372">
        <v>82.051282051282044</v>
      </c>
      <c r="AE1372" s="54">
        <v>3.0468750000000001E-3</v>
      </c>
      <c r="AF1372" s="54">
        <v>5.1953125000000003E-3</v>
      </c>
      <c r="AG1372" s="53">
        <v>46273.742630208333</v>
      </c>
      <c r="AH1372" s="53">
        <v>46273.744778645843</v>
      </c>
      <c r="AI1372" t="s">
        <v>151</v>
      </c>
      <c r="AL1372">
        <v>48.120300751879697</v>
      </c>
      <c r="AM1372">
        <v>82.051282051282044</v>
      </c>
      <c r="AN1372" s="54">
        <v>3.0468750000000001E-3</v>
      </c>
      <c r="AO1372" s="54">
        <v>5.1953125000000003E-3</v>
      </c>
      <c r="AP1372" s="53">
        <v>46273.744778645843</v>
      </c>
      <c r="AQ1372" t="s">
        <v>151</v>
      </c>
      <c r="AR1372" t="s">
        <v>338</v>
      </c>
    </row>
    <row r="1373" spans="1:44" x14ac:dyDescent="0.35">
      <c r="A1373">
        <v>7</v>
      </c>
      <c r="B1373" s="26">
        <f t="shared" si="273"/>
        <v>46273.739583333343</v>
      </c>
      <c r="C1373" t="s">
        <v>71</v>
      </c>
      <c r="D1373">
        <v>6</v>
      </c>
      <c r="E1373" s="26">
        <f t="shared" si="274"/>
        <v>46273.875</v>
      </c>
      <c r="F1373" s="26">
        <f t="shared" si="275"/>
        <v>46273.854166666664</v>
      </c>
      <c r="G1373">
        <f t="shared" si="276"/>
        <v>0</v>
      </c>
      <c r="H1373">
        <f t="shared" si="277"/>
        <v>8</v>
      </c>
      <c r="I1373" s="27">
        <f t="shared" si="278"/>
        <v>2</v>
      </c>
      <c r="J1373" s="28">
        <f t="shared" si="279"/>
        <v>25.464190981432363</v>
      </c>
      <c r="K1373" s="29" t="str">
        <f t="shared" si="280"/>
        <v/>
      </c>
      <c r="L1373" s="26" t="str">
        <f t="shared" si="281"/>
        <v/>
      </c>
      <c r="M1373" t="str">
        <f t="shared" si="282"/>
        <v/>
      </c>
      <c r="N1373" s="28">
        <f t="shared" si="283"/>
        <v>12.732095490716182</v>
      </c>
      <c r="O1373" t="str">
        <f t="shared" si="284"/>
        <v/>
      </c>
      <c r="P1373" t="str">
        <f t="shared" si="285"/>
        <v/>
      </c>
      <c r="Q1373" s="10"/>
      <c r="R1373" s="10"/>
      <c r="S1373" s="16">
        <v>2</v>
      </c>
      <c r="T1373" s="13">
        <v>25.46419098143236</v>
      </c>
      <c r="U1373" s="14"/>
      <c r="V1373" s="11"/>
      <c r="W1373" s="10"/>
      <c r="X1373" s="29"/>
      <c r="AA1373" t="s">
        <v>331</v>
      </c>
      <c r="AB1373">
        <v>1</v>
      </c>
      <c r="AC1373">
        <v>25.46419098143236</v>
      </c>
      <c r="AD1373">
        <v>82.997118155619603</v>
      </c>
      <c r="AL1373">
        <v>25.46419098143236</v>
      </c>
      <c r="AM1373">
        <v>82.997118155619603</v>
      </c>
      <c r="AR1373" t="s">
        <v>338</v>
      </c>
    </row>
    <row r="1374" spans="1:44" x14ac:dyDescent="0.35">
      <c r="A1374">
        <v>7</v>
      </c>
      <c r="B1374" s="26">
        <f t="shared" si="273"/>
        <v>46273.739583333343</v>
      </c>
      <c r="C1374" t="s">
        <v>72</v>
      </c>
      <c r="D1374">
        <v>1</v>
      </c>
      <c r="E1374" s="26">
        <f t="shared" si="274"/>
        <v>46273.875</v>
      </c>
      <c r="F1374" s="26">
        <f t="shared" si="275"/>
        <v>46273.854166666664</v>
      </c>
      <c r="G1374">
        <f t="shared" si="276"/>
        <v>8</v>
      </c>
      <c r="H1374">
        <f t="shared" si="277"/>
        <v>107</v>
      </c>
      <c r="I1374" s="27">
        <f t="shared" si="278"/>
        <v>4</v>
      </c>
      <c r="J1374" s="28">
        <f t="shared" si="279"/>
        <v>203.44509047437919</v>
      </c>
      <c r="K1374" s="29">
        <f t="shared" si="280"/>
        <v>2.1914184918091165E-2</v>
      </c>
      <c r="L1374" s="26">
        <f t="shared" si="281"/>
        <v>46273.761497518259</v>
      </c>
      <c r="M1374" t="str">
        <f t="shared" si="282"/>
        <v>YES</v>
      </c>
      <c r="N1374" s="28">
        <f t="shared" si="283"/>
        <v>50.861272618594796</v>
      </c>
      <c r="O1374" t="str">
        <f t="shared" si="284"/>
        <v/>
      </c>
      <c r="P1374" t="str">
        <f t="shared" si="285"/>
        <v/>
      </c>
      <c r="Q1374" s="10" t="s">
        <v>151</v>
      </c>
      <c r="R1374" s="10"/>
      <c r="S1374" s="16">
        <v>4</v>
      </c>
      <c r="T1374" s="13">
        <v>203.44509047437921</v>
      </c>
      <c r="U1374" s="14">
        <v>2.1914184918981481E-2</v>
      </c>
      <c r="V1374" s="11">
        <v>46273.761497518251</v>
      </c>
      <c r="W1374" s="10" t="s">
        <v>151</v>
      </c>
      <c r="X1374" s="29">
        <v>0</v>
      </c>
      <c r="Z1374" t="s">
        <v>339</v>
      </c>
      <c r="AA1374" t="s">
        <v>331</v>
      </c>
      <c r="AB1374">
        <v>5</v>
      </c>
      <c r="AC1374">
        <v>34.285714285714278</v>
      </c>
      <c r="AD1374">
        <v>520.48192771084337</v>
      </c>
      <c r="AE1374" s="54">
        <v>8.5657793171296306E-3</v>
      </c>
      <c r="AF1374" s="54">
        <v>0.1300347222222222</v>
      </c>
      <c r="AG1374" s="53">
        <v>46273.74814911266</v>
      </c>
      <c r="AH1374" s="53">
        <v>46273.869618055563</v>
      </c>
      <c r="AI1374" t="s">
        <v>205</v>
      </c>
      <c r="AJ1374">
        <v>5</v>
      </c>
      <c r="AK1374">
        <v>1</v>
      </c>
      <c r="AL1374">
        <v>34.285714285714278</v>
      </c>
      <c r="AM1374">
        <v>520.48192771084337</v>
      </c>
      <c r="AN1374" s="54">
        <v>8.5657793171296306E-3</v>
      </c>
      <c r="AO1374" s="54">
        <v>0.1300347222222222</v>
      </c>
      <c r="AP1374" s="53">
        <v>46273.869618055563</v>
      </c>
      <c r="AQ1374" t="s">
        <v>205</v>
      </c>
      <c r="AR1374" t="s">
        <v>337</v>
      </c>
    </row>
    <row r="1375" spans="1:44" x14ac:dyDescent="0.35">
      <c r="A1375">
        <v>7</v>
      </c>
      <c r="B1375" s="26">
        <f t="shared" si="273"/>
        <v>46273.739583333343</v>
      </c>
      <c r="C1375" t="s">
        <v>72</v>
      </c>
      <c r="D1375">
        <v>2</v>
      </c>
      <c r="E1375" s="26">
        <f t="shared" si="274"/>
        <v>46273.875</v>
      </c>
      <c r="F1375" s="26">
        <f t="shared" si="275"/>
        <v>46273.854166666664</v>
      </c>
      <c r="G1375">
        <f t="shared" si="276"/>
        <v>3</v>
      </c>
      <c r="H1375">
        <f t="shared" si="277"/>
        <v>33</v>
      </c>
      <c r="I1375" s="27">
        <f t="shared" si="278"/>
        <v>2</v>
      </c>
      <c r="J1375" s="28">
        <f t="shared" si="279"/>
        <v>38.393731635651321</v>
      </c>
      <c r="K1375" s="29">
        <f t="shared" si="280"/>
        <v>3.5813137755102038E-2</v>
      </c>
      <c r="L1375" s="26">
        <f t="shared" si="281"/>
        <v>46273.775396471101</v>
      </c>
      <c r="M1375" t="str">
        <f t="shared" si="282"/>
        <v>YES</v>
      </c>
      <c r="N1375" s="28">
        <f t="shared" si="283"/>
        <v>19.19686581782566</v>
      </c>
      <c r="O1375" t="str">
        <f t="shared" si="284"/>
        <v/>
      </c>
      <c r="P1375" t="str">
        <f t="shared" si="285"/>
        <v/>
      </c>
      <c r="Q1375" s="10" t="s">
        <v>151</v>
      </c>
      <c r="R1375" s="10"/>
      <c r="S1375" s="16">
        <v>2</v>
      </c>
      <c r="T1375" s="13">
        <v>38.393731635651321</v>
      </c>
      <c r="U1375" s="14">
        <v>3.5813137754629631E-2</v>
      </c>
      <c r="V1375" s="11">
        <v>46273.775396471086</v>
      </c>
      <c r="W1375" s="10" t="s">
        <v>151</v>
      </c>
      <c r="X1375" s="29">
        <v>0</v>
      </c>
      <c r="Z1375" t="s">
        <v>340</v>
      </c>
      <c r="AA1375" t="s">
        <v>331</v>
      </c>
      <c r="AB1375">
        <v>2</v>
      </c>
      <c r="AC1375">
        <v>22.793465873116372</v>
      </c>
      <c r="AD1375">
        <v>133.74613003095979</v>
      </c>
      <c r="AE1375" s="54">
        <v>1.02806712962963E-2</v>
      </c>
      <c r="AF1375" s="54">
        <v>6.0324305555555562E-2</v>
      </c>
      <c r="AG1375" s="53">
        <v>46273.749864004632</v>
      </c>
      <c r="AH1375" s="53">
        <v>46273.799907638888</v>
      </c>
      <c r="AI1375" t="s">
        <v>151</v>
      </c>
      <c r="AL1375">
        <v>22.793465873116372</v>
      </c>
      <c r="AM1375">
        <v>133.74613003095979</v>
      </c>
      <c r="AN1375" s="54">
        <v>1.02806712962963E-2</v>
      </c>
      <c r="AO1375" s="54">
        <v>6.0324305555555562E-2</v>
      </c>
      <c r="AP1375" s="53">
        <v>46273.799907638888</v>
      </c>
      <c r="AQ1375" t="s">
        <v>151</v>
      </c>
      <c r="AR1375" t="s">
        <v>332</v>
      </c>
    </row>
    <row r="1376" spans="1:44" x14ac:dyDescent="0.35">
      <c r="A1376">
        <v>7</v>
      </c>
      <c r="B1376" s="26">
        <f t="shared" si="273"/>
        <v>46273.739583333343</v>
      </c>
      <c r="C1376" t="s">
        <v>72</v>
      </c>
      <c r="D1376">
        <v>3</v>
      </c>
      <c r="E1376" s="26">
        <f t="shared" si="274"/>
        <v>46273.875</v>
      </c>
      <c r="F1376" s="26">
        <f t="shared" si="275"/>
        <v>46273.854166666664</v>
      </c>
      <c r="G1376">
        <f t="shared" si="276"/>
        <v>0</v>
      </c>
      <c r="H1376">
        <f t="shared" si="277"/>
        <v>62</v>
      </c>
      <c r="I1376" s="27">
        <f t="shared" si="278"/>
        <v>1</v>
      </c>
      <c r="J1376" s="28">
        <f t="shared" si="279"/>
        <v>116.97612732095492</v>
      </c>
      <c r="K1376" s="29" t="str">
        <f t="shared" si="280"/>
        <v/>
      </c>
      <c r="L1376" s="26" t="str">
        <f t="shared" si="281"/>
        <v/>
      </c>
      <c r="M1376" t="str">
        <f t="shared" si="282"/>
        <v/>
      </c>
      <c r="N1376" s="28">
        <f t="shared" si="283"/>
        <v>116.97612732095492</v>
      </c>
      <c r="O1376" t="str">
        <f t="shared" si="284"/>
        <v/>
      </c>
      <c r="P1376" t="str">
        <f t="shared" si="285"/>
        <v/>
      </c>
      <c r="Q1376" s="10"/>
      <c r="R1376" s="10"/>
      <c r="S1376" s="16">
        <v>1</v>
      </c>
      <c r="T1376" s="13">
        <v>116.9761273209549</v>
      </c>
      <c r="U1376" s="14"/>
      <c r="V1376" s="11"/>
      <c r="W1376" s="10"/>
      <c r="X1376" s="29"/>
      <c r="AA1376" t="s">
        <v>331</v>
      </c>
      <c r="AB1376">
        <v>1</v>
      </c>
      <c r="AC1376">
        <v>116.9761273209549</v>
      </c>
      <c r="AD1376">
        <v>116.9761273209549</v>
      </c>
      <c r="AL1376">
        <v>116.9761273209549</v>
      </c>
      <c r="AM1376">
        <v>116.9761273209549</v>
      </c>
      <c r="AR1376" t="s">
        <v>338</v>
      </c>
    </row>
    <row r="1377" spans="1:44" x14ac:dyDescent="0.35">
      <c r="A1377">
        <v>7</v>
      </c>
      <c r="B1377" s="26">
        <f t="shared" si="273"/>
        <v>46273.739583333343</v>
      </c>
      <c r="C1377" t="s">
        <v>72</v>
      </c>
      <c r="D1377">
        <v>4</v>
      </c>
      <c r="E1377" s="26">
        <f t="shared" si="274"/>
        <v>46273.875</v>
      </c>
      <c r="F1377" s="26">
        <f t="shared" si="275"/>
        <v>46273.854166666664</v>
      </c>
      <c r="G1377">
        <f t="shared" si="276"/>
        <v>3</v>
      </c>
      <c r="H1377">
        <f t="shared" si="277"/>
        <v>106</v>
      </c>
      <c r="I1377" s="27">
        <f t="shared" si="278"/>
        <v>1</v>
      </c>
      <c r="J1377" s="28">
        <f t="shared" si="279"/>
        <v>53.731343283582085</v>
      </c>
      <c r="K1377" s="29">
        <f t="shared" si="280"/>
        <v>8.2199074074074077E-2</v>
      </c>
      <c r="L1377" s="26">
        <f t="shared" si="281"/>
        <v>46273.821782407416</v>
      </c>
      <c r="M1377" t="str">
        <f t="shared" si="282"/>
        <v>YES</v>
      </c>
      <c r="N1377" s="28">
        <f t="shared" si="283"/>
        <v>53.731343283582085</v>
      </c>
      <c r="O1377" t="str">
        <f t="shared" si="284"/>
        <v/>
      </c>
      <c r="P1377" t="str">
        <f t="shared" si="285"/>
        <v/>
      </c>
      <c r="Q1377" s="10" t="s">
        <v>151</v>
      </c>
      <c r="R1377" s="10"/>
      <c r="S1377" s="16">
        <v>1</v>
      </c>
      <c r="T1377" s="13">
        <v>53.731343283582078</v>
      </c>
      <c r="U1377" s="14">
        <v>8.2199074074074077E-2</v>
      </c>
      <c r="V1377" s="11">
        <v>46273.821782407409</v>
      </c>
      <c r="W1377" s="10" t="s">
        <v>151</v>
      </c>
      <c r="X1377" s="29">
        <v>0</v>
      </c>
      <c r="AA1377" t="s">
        <v>331</v>
      </c>
      <c r="AB1377">
        <v>1</v>
      </c>
      <c r="AC1377">
        <v>53.731343283582078</v>
      </c>
      <c r="AD1377">
        <v>53.731343283582078</v>
      </c>
      <c r="AE1377" s="54">
        <v>8.2199074074074077E-2</v>
      </c>
      <c r="AF1377" s="54">
        <v>8.2199074074074077E-2</v>
      </c>
      <c r="AG1377" s="53">
        <v>46273.821782407409</v>
      </c>
      <c r="AH1377" s="53">
        <v>46273.821782407409</v>
      </c>
      <c r="AI1377" t="s">
        <v>151</v>
      </c>
      <c r="AL1377">
        <v>53.731343283582078</v>
      </c>
      <c r="AM1377">
        <v>53.731343283582078</v>
      </c>
      <c r="AN1377" s="54">
        <v>8.2199074074074077E-2</v>
      </c>
      <c r="AO1377" s="54">
        <v>8.2199074074074077E-2</v>
      </c>
      <c r="AP1377" s="53">
        <v>46273.821782407409</v>
      </c>
      <c r="AQ1377" t="s">
        <v>151</v>
      </c>
      <c r="AR1377" t="s">
        <v>338</v>
      </c>
    </row>
    <row r="1378" spans="1:44" x14ac:dyDescent="0.35">
      <c r="A1378">
        <v>7</v>
      </c>
      <c r="B1378" s="26">
        <f t="shared" si="273"/>
        <v>46273.739583333343</v>
      </c>
      <c r="C1378" t="s">
        <v>72</v>
      </c>
      <c r="D1378">
        <v>5</v>
      </c>
      <c r="E1378" s="26">
        <f t="shared" si="274"/>
        <v>46273.875</v>
      </c>
      <c r="F1378" s="26">
        <f t="shared" si="275"/>
        <v>46273.854166666664</v>
      </c>
      <c r="G1378">
        <f t="shared" si="276"/>
        <v>0</v>
      </c>
      <c r="H1378">
        <f t="shared" si="277"/>
        <v>6</v>
      </c>
      <c r="I1378" s="27">
        <f t="shared" si="278"/>
        <v>1</v>
      </c>
      <c r="J1378" s="28">
        <f t="shared" si="279"/>
        <v>48.120300751879697</v>
      </c>
      <c r="K1378" s="29" t="str">
        <f t="shared" si="280"/>
        <v/>
      </c>
      <c r="L1378" s="26" t="str">
        <f t="shared" si="281"/>
        <v/>
      </c>
      <c r="M1378" t="str">
        <f t="shared" si="282"/>
        <v/>
      </c>
      <c r="N1378" s="28">
        <f t="shared" si="283"/>
        <v>48.120300751879697</v>
      </c>
      <c r="O1378" t="str">
        <f t="shared" si="284"/>
        <v/>
      </c>
      <c r="P1378" t="str">
        <f t="shared" si="285"/>
        <v/>
      </c>
      <c r="Q1378" s="10"/>
      <c r="R1378" s="10"/>
      <c r="S1378" s="16">
        <v>1</v>
      </c>
      <c r="T1378" s="13">
        <v>48.120300751879697</v>
      </c>
      <c r="U1378" s="14"/>
      <c r="V1378" s="11"/>
      <c r="W1378" s="10"/>
      <c r="X1378" s="29"/>
      <c r="AA1378" t="s">
        <v>331</v>
      </c>
      <c r="AB1378">
        <v>1</v>
      </c>
      <c r="AC1378">
        <v>48.120300751879697</v>
      </c>
      <c r="AD1378">
        <v>82.051282051282044</v>
      </c>
      <c r="AL1378">
        <v>48.120300751879697</v>
      </c>
      <c r="AM1378">
        <v>82.051282051282044</v>
      </c>
      <c r="AR1378" t="s">
        <v>338</v>
      </c>
    </row>
    <row r="1379" spans="1:44" x14ac:dyDescent="0.35">
      <c r="A1379">
        <v>7</v>
      </c>
      <c r="B1379" s="26">
        <f t="shared" si="273"/>
        <v>46273.739583333343</v>
      </c>
      <c r="C1379" t="s">
        <v>72</v>
      </c>
      <c r="D1379">
        <v>6</v>
      </c>
      <c r="E1379" s="26">
        <f t="shared" si="274"/>
        <v>46273.875</v>
      </c>
      <c r="F1379" s="26">
        <f t="shared" si="275"/>
        <v>46273.854166666664</v>
      </c>
      <c r="G1379">
        <f t="shared" si="276"/>
        <v>0</v>
      </c>
      <c r="H1379">
        <f t="shared" si="277"/>
        <v>8</v>
      </c>
      <c r="I1379" s="27">
        <f t="shared" si="278"/>
        <v>2</v>
      </c>
      <c r="J1379" s="28">
        <f t="shared" si="279"/>
        <v>25.464190981432363</v>
      </c>
      <c r="K1379" s="29" t="str">
        <f t="shared" si="280"/>
        <v/>
      </c>
      <c r="L1379" s="26" t="str">
        <f t="shared" si="281"/>
        <v/>
      </c>
      <c r="M1379" t="str">
        <f t="shared" si="282"/>
        <v/>
      </c>
      <c r="N1379" s="28">
        <f t="shared" si="283"/>
        <v>12.732095490716182</v>
      </c>
      <c r="O1379" t="str">
        <f t="shared" si="284"/>
        <v/>
      </c>
      <c r="P1379" t="str">
        <f t="shared" si="285"/>
        <v/>
      </c>
      <c r="Q1379" s="10"/>
      <c r="R1379" s="10"/>
      <c r="S1379" s="16">
        <v>2</v>
      </c>
      <c r="T1379" s="13">
        <v>25.46419098143236</v>
      </c>
      <c r="U1379" s="14"/>
      <c r="V1379" s="11"/>
      <c r="W1379" s="10"/>
      <c r="X1379" s="29"/>
      <c r="AA1379" t="s">
        <v>331</v>
      </c>
      <c r="AB1379">
        <v>1</v>
      </c>
      <c r="AC1379">
        <v>25.46419098143236</v>
      </c>
      <c r="AD1379">
        <v>82.997118155619603</v>
      </c>
      <c r="AL1379">
        <v>25.46419098143236</v>
      </c>
      <c r="AM1379">
        <v>82.997118155619603</v>
      </c>
      <c r="AR1379" t="s">
        <v>338</v>
      </c>
    </row>
    <row r="1380" spans="1:44" x14ac:dyDescent="0.35">
      <c r="A1380">
        <v>7</v>
      </c>
      <c r="B1380" s="26">
        <f t="shared" si="273"/>
        <v>46273.739583333343</v>
      </c>
      <c r="C1380" t="s">
        <v>73</v>
      </c>
      <c r="D1380">
        <v>1</v>
      </c>
      <c r="E1380" s="26">
        <f t="shared" si="274"/>
        <v>46273.875</v>
      </c>
      <c r="F1380" s="26">
        <f t="shared" si="275"/>
        <v>46273.854166666664</v>
      </c>
      <c r="G1380">
        <f t="shared" si="276"/>
        <v>4</v>
      </c>
      <c r="H1380">
        <f t="shared" si="277"/>
        <v>107</v>
      </c>
      <c r="I1380" s="27">
        <f t="shared" si="278"/>
        <v>4</v>
      </c>
      <c r="J1380" s="28">
        <f t="shared" si="279"/>
        <v>203.44509047437919</v>
      </c>
      <c r="K1380" s="29">
        <f t="shared" si="280"/>
        <v>2.1914184918091165E-2</v>
      </c>
      <c r="L1380" s="26">
        <f t="shared" si="281"/>
        <v>46273.761497518259</v>
      </c>
      <c r="M1380" t="str">
        <f t="shared" si="282"/>
        <v>YES</v>
      </c>
      <c r="N1380" s="28">
        <f t="shared" si="283"/>
        <v>50.861272618594796</v>
      </c>
      <c r="O1380" t="str">
        <f t="shared" si="284"/>
        <v/>
      </c>
      <c r="P1380" t="str">
        <f t="shared" si="285"/>
        <v/>
      </c>
      <c r="Q1380" s="10" t="s">
        <v>151</v>
      </c>
      <c r="R1380" s="10"/>
      <c r="S1380" s="16">
        <v>4</v>
      </c>
      <c r="T1380" s="13">
        <v>203.44509047437921</v>
      </c>
      <c r="U1380" s="14">
        <v>2.1914184918981481E-2</v>
      </c>
      <c r="V1380" s="11">
        <v>46273.761497518251</v>
      </c>
      <c r="W1380" s="10" t="s">
        <v>151</v>
      </c>
      <c r="X1380" s="29">
        <v>0</v>
      </c>
      <c r="Z1380" t="s">
        <v>339</v>
      </c>
      <c r="AA1380" t="s">
        <v>331</v>
      </c>
      <c r="AB1380">
        <v>5</v>
      </c>
      <c r="AC1380">
        <v>34.285714285714278</v>
      </c>
      <c r="AD1380">
        <v>520.48192771084337</v>
      </c>
      <c r="AE1380" s="54">
        <v>8.5657793171296306E-3</v>
      </c>
      <c r="AF1380" s="54">
        <v>0.1300347222222222</v>
      </c>
      <c r="AG1380" s="53">
        <v>46273.74814911266</v>
      </c>
      <c r="AH1380" s="53">
        <v>46273.869618055563</v>
      </c>
      <c r="AI1380" t="s">
        <v>205</v>
      </c>
      <c r="AJ1380">
        <v>5</v>
      </c>
      <c r="AK1380">
        <v>1</v>
      </c>
      <c r="AL1380">
        <v>34.285714285714278</v>
      </c>
      <c r="AM1380">
        <v>520.48192771084337</v>
      </c>
      <c r="AN1380" s="54">
        <v>8.5657793171296306E-3</v>
      </c>
      <c r="AO1380" s="54">
        <v>0.1300347222222222</v>
      </c>
      <c r="AP1380" s="53">
        <v>46273.869618055563</v>
      </c>
      <c r="AQ1380" t="s">
        <v>205</v>
      </c>
      <c r="AR1380" t="s">
        <v>337</v>
      </c>
    </row>
    <row r="1381" spans="1:44" x14ac:dyDescent="0.35">
      <c r="A1381">
        <v>7</v>
      </c>
      <c r="B1381" s="26">
        <f t="shared" si="273"/>
        <v>46273.739583333343</v>
      </c>
      <c r="C1381" t="s">
        <v>73</v>
      </c>
      <c r="D1381">
        <v>2</v>
      </c>
      <c r="E1381" s="26">
        <f t="shared" si="274"/>
        <v>46273.875</v>
      </c>
      <c r="F1381" s="26">
        <f t="shared" si="275"/>
        <v>46273.854166666664</v>
      </c>
      <c r="G1381">
        <f t="shared" si="276"/>
        <v>0</v>
      </c>
      <c r="H1381">
        <f t="shared" si="277"/>
        <v>33</v>
      </c>
      <c r="I1381" s="27">
        <f t="shared" si="278"/>
        <v>2</v>
      </c>
      <c r="J1381" s="28">
        <f t="shared" si="279"/>
        <v>38.393731635651321</v>
      </c>
      <c r="K1381" s="29" t="str">
        <f t="shared" si="280"/>
        <v/>
      </c>
      <c r="L1381" s="26" t="str">
        <f t="shared" si="281"/>
        <v/>
      </c>
      <c r="M1381" t="str">
        <f t="shared" si="282"/>
        <v/>
      </c>
      <c r="N1381" s="28">
        <f t="shared" si="283"/>
        <v>19.19686581782566</v>
      </c>
      <c r="O1381" t="str">
        <f t="shared" si="284"/>
        <v/>
      </c>
      <c r="P1381" t="str">
        <f t="shared" si="285"/>
        <v/>
      </c>
      <c r="Q1381" s="10"/>
      <c r="R1381" s="10"/>
      <c r="S1381" s="16">
        <v>2</v>
      </c>
      <c r="T1381" s="13">
        <v>38.393731635651321</v>
      </c>
      <c r="U1381" s="14"/>
      <c r="V1381" s="11"/>
      <c r="W1381" s="10"/>
      <c r="X1381" s="29"/>
      <c r="Z1381" t="s">
        <v>340</v>
      </c>
      <c r="AA1381" t="s">
        <v>331</v>
      </c>
      <c r="AB1381">
        <v>2</v>
      </c>
      <c r="AC1381">
        <v>22.793465873116372</v>
      </c>
      <c r="AD1381">
        <v>133.74613003095979</v>
      </c>
      <c r="AL1381">
        <v>22.793465873116372</v>
      </c>
      <c r="AM1381">
        <v>133.74613003095979</v>
      </c>
      <c r="AR1381" t="s">
        <v>332</v>
      </c>
    </row>
    <row r="1382" spans="1:44" x14ac:dyDescent="0.35">
      <c r="A1382">
        <v>7</v>
      </c>
      <c r="B1382" s="26">
        <f t="shared" si="273"/>
        <v>46273.739583333343</v>
      </c>
      <c r="C1382" t="s">
        <v>73</v>
      </c>
      <c r="D1382">
        <v>3</v>
      </c>
      <c r="E1382" s="26">
        <f t="shared" si="274"/>
        <v>46273.875</v>
      </c>
      <c r="F1382" s="26">
        <f t="shared" si="275"/>
        <v>46273.854166666664</v>
      </c>
      <c r="G1382">
        <f t="shared" si="276"/>
        <v>0</v>
      </c>
      <c r="H1382">
        <f t="shared" si="277"/>
        <v>62</v>
      </c>
      <c r="I1382" s="27">
        <f t="shared" si="278"/>
        <v>1</v>
      </c>
      <c r="J1382" s="28">
        <f t="shared" si="279"/>
        <v>116.97612732095492</v>
      </c>
      <c r="K1382" s="29" t="str">
        <f t="shared" si="280"/>
        <v/>
      </c>
      <c r="L1382" s="26" t="str">
        <f t="shared" si="281"/>
        <v/>
      </c>
      <c r="M1382" t="str">
        <f t="shared" si="282"/>
        <v/>
      </c>
      <c r="N1382" s="28">
        <f t="shared" si="283"/>
        <v>116.97612732095492</v>
      </c>
      <c r="O1382" t="str">
        <f t="shared" si="284"/>
        <v/>
      </c>
      <c r="P1382" t="str">
        <f t="shared" si="285"/>
        <v/>
      </c>
      <c r="Q1382" s="10"/>
      <c r="R1382" s="10"/>
      <c r="S1382" s="16">
        <v>1</v>
      </c>
      <c r="T1382" s="13">
        <v>116.9761273209549</v>
      </c>
      <c r="U1382" s="14"/>
      <c r="V1382" s="11"/>
      <c r="W1382" s="10"/>
      <c r="X1382" s="29"/>
      <c r="AA1382" t="s">
        <v>331</v>
      </c>
      <c r="AB1382">
        <v>1</v>
      </c>
      <c r="AC1382">
        <v>116.9761273209549</v>
      </c>
      <c r="AD1382">
        <v>116.9761273209549</v>
      </c>
      <c r="AL1382">
        <v>116.9761273209549</v>
      </c>
      <c r="AM1382">
        <v>116.9761273209549</v>
      </c>
      <c r="AR1382" t="s">
        <v>338</v>
      </c>
    </row>
    <row r="1383" spans="1:44" x14ac:dyDescent="0.35">
      <c r="A1383">
        <v>7</v>
      </c>
      <c r="B1383" s="26">
        <f t="shared" si="273"/>
        <v>46273.739583333343</v>
      </c>
      <c r="C1383" t="s">
        <v>73</v>
      </c>
      <c r="D1383">
        <v>4</v>
      </c>
      <c r="E1383" s="26">
        <f t="shared" si="274"/>
        <v>46273.875</v>
      </c>
      <c r="F1383" s="26">
        <f t="shared" si="275"/>
        <v>46273.854166666664</v>
      </c>
      <c r="G1383">
        <f t="shared" si="276"/>
        <v>1</v>
      </c>
      <c r="H1383">
        <f t="shared" si="277"/>
        <v>106</v>
      </c>
      <c r="I1383" s="27">
        <f t="shared" si="278"/>
        <v>1</v>
      </c>
      <c r="J1383" s="28">
        <f t="shared" si="279"/>
        <v>53.731343283582085</v>
      </c>
      <c r="K1383" s="29">
        <f t="shared" si="280"/>
        <v>8.2199074074074077E-2</v>
      </c>
      <c r="L1383" s="26">
        <f t="shared" si="281"/>
        <v>46273.821782407416</v>
      </c>
      <c r="M1383" t="str">
        <f t="shared" si="282"/>
        <v>YES</v>
      </c>
      <c r="N1383" s="28">
        <f t="shared" si="283"/>
        <v>53.731343283582085</v>
      </c>
      <c r="O1383" t="str">
        <f t="shared" si="284"/>
        <v/>
      </c>
      <c r="P1383" t="str">
        <f t="shared" si="285"/>
        <v/>
      </c>
      <c r="Q1383" s="10" t="s">
        <v>151</v>
      </c>
      <c r="R1383" s="10"/>
      <c r="S1383" s="16">
        <v>1</v>
      </c>
      <c r="T1383" s="13">
        <v>53.731343283582078</v>
      </c>
      <c r="U1383" s="14">
        <v>8.2199074074074077E-2</v>
      </c>
      <c r="V1383" s="11">
        <v>46273.821782407409</v>
      </c>
      <c r="W1383" s="10" t="s">
        <v>151</v>
      </c>
      <c r="X1383" s="29">
        <v>0</v>
      </c>
      <c r="AA1383" t="s">
        <v>331</v>
      </c>
      <c r="AB1383">
        <v>1</v>
      </c>
      <c r="AC1383">
        <v>53.731343283582078</v>
      </c>
      <c r="AD1383">
        <v>53.731343283582078</v>
      </c>
      <c r="AE1383" s="54">
        <v>8.2199074074074077E-2</v>
      </c>
      <c r="AF1383" s="54">
        <v>8.2199074074074077E-2</v>
      </c>
      <c r="AG1383" s="53">
        <v>46273.821782407409</v>
      </c>
      <c r="AH1383" s="53">
        <v>46273.821782407409</v>
      </c>
      <c r="AI1383" t="s">
        <v>151</v>
      </c>
      <c r="AL1383">
        <v>53.731343283582078</v>
      </c>
      <c r="AM1383">
        <v>53.731343283582078</v>
      </c>
      <c r="AN1383" s="54">
        <v>8.2199074074074077E-2</v>
      </c>
      <c r="AO1383" s="54">
        <v>8.2199074074074077E-2</v>
      </c>
      <c r="AP1383" s="53">
        <v>46273.821782407409</v>
      </c>
      <c r="AQ1383" t="s">
        <v>151</v>
      </c>
      <c r="AR1383" t="s">
        <v>338</v>
      </c>
    </row>
    <row r="1384" spans="1:44" x14ac:dyDescent="0.35">
      <c r="A1384">
        <v>7</v>
      </c>
      <c r="B1384" s="26">
        <f t="shared" si="273"/>
        <v>46273.739583333343</v>
      </c>
      <c r="C1384" t="s">
        <v>73</v>
      </c>
      <c r="D1384">
        <v>5</v>
      </c>
      <c r="E1384" s="26">
        <f t="shared" si="274"/>
        <v>46273.875</v>
      </c>
      <c r="F1384" s="26">
        <f t="shared" si="275"/>
        <v>46273.854166666664</v>
      </c>
      <c r="G1384">
        <f t="shared" si="276"/>
        <v>0</v>
      </c>
      <c r="H1384">
        <f t="shared" si="277"/>
        <v>6</v>
      </c>
      <c r="I1384" s="27">
        <f t="shared" si="278"/>
        <v>1</v>
      </c>
      <c r="J1384" s="28">
        <f t="shared" si="279"/>
        <v>48.120300751879697</v>
      </c>
      <c r="K1384" s="29" t="str">
        <f t="shared" si="280"/>
        <v/>
      </c>
      <c r="L1384" s="26" t="str">
        <f t="shared" si="281"/>
        <v/>
      </c>
      <c r="M1384" t="str">
        <f t="shared" si="282"/>
        <v/>
      </c>
      <c r="N1384" s="28">
        <f t="shared" si="283"/>
        <v>48.120300751879697</v>
      </c>
      <c r="O1384" t="str">
        <f t="shared" si="284"/>
        <v/>
      </c>
      <c r="P1384" t="str">
        <f t="shared" si="285"/>
        <v/>
      </c>
      <c r="Q1384" s="10"/>
      <c r="R1384" s="10"/>
      <c r="S1384" s="16">
        <v>1</v>
      </c>
      <c r="T1384" s="13">
        <v>48.120300751879697</v>
      </c>
      <c r="U1384" s="14"/>
      <c r="V1384" s="11"/>
      <c r="W1384" s="10"/>
      <c r="X1384" s="29"/>
      <c r="AA1384" t="s">
        <v>331</v>
      </c>
      <c r="AB1384">
        <v>1</v>
      </c>
      <c r="AC1384">
        <v>48.120300751879697</v>
      </c>
      <c r="AD1384">
        <v>82.051282051282044</v>
      </c>
      <c r="AL1384">
        <v>48.120300751879697</v>
      </c>
      <c r="AM1384">
        <v>82.051282051282044</v>
      </c>
      <c r="AR1384" t="s">
        <v>338</v>
      </c>
    </row>
    <row r="1385" spans="1:44" x14ac:dyDescent="0.35">
      <c r="A1385">
        <v>7</v>
      </c>
      <c r="B1385" s="26">
        <f t="shared" si="273"/>
        <v>46273.739583333343</v>
      </c>
      <c r="C1385" t="s">
        <v>73</v>
      </c>
      <c r="D1385">
        <v>6</v>
      </c>
      <c r="E1385" s="26">
        <f t="shared" si="274"/>
        <v>46273.875</v>
      </c>
      <c r="F1385" s="26">
        <f t="shared" si="275"/>
        <v>46273.854166666664</v>
      </c>
      <c r="G1385">
        <f t="shared" si="276"/>
        <v>0</v>
      </c>
      <c r="H1385">
        <f t="shared" si="277"/>
        <v>8</v>
      </c>
      <c r="I1385" s="27">
        <f t="shared" si="278"/>
        <v>2</v>
      </c>
      <c r="J1385" s="28">
        <f t="shared" si="279"/>
        <v>25.464190981432363</v>
      </c>
      <c r="K1385" s="29" t="str">
        <f t="shared" si="280"/>
        <v/>
      </c>
      <c r="L1385" s="26" t="str">
        <f t="shared" si="281"/>
        <v/>
      </c>
      <c r="M1385" t="str">
        <f t="shared" si="282"/>
        <v/>
      </c>
      <c r="N1385" s="28">
        <f t="shared" si="283"/>
        <v>12.732095490716182</v>
      </c>
      <c r="O1385" t="str">
        <f t="shared" si="284"/>
        <v/>
      </c>
      <c r="P1385" t="str">
        <f t="shared" si="285"/>
        <v/>
      </c>
      <c r="Q1385" s="10"/>
      <c r="R1385" s="10"/>
      <c r="S1385" s="16">
        <v>2</v>
      </c>
      <c r="T1385" s="13">
        <v>25.46419098143236</v>
      </c>
      <c r="U1385" s="14"/>
      <c r="V1385" s="11"/>
      <c r="W1385" s="10"/>
      <c r="X1385" s="29"/>
      <c r="AA1385" t="s">
        <v>331</v>
      </c>
      <c r="AB1385">
        <v>1</v>
      </c>
      <c r="AC1385">
        <v>25.46419098143236</v>
      </c>
      <c r="AD1385">
        <v>82.997118155619603</v>
      </c>
      <c r="AL1385">
        <v>25.46419098143236</v>
      </c>
      <c r="AM1385">
        <v>82.997118155619603</v>
      </c>
      <c r="AR1385" t="s">
        <v>338</v>
      </c>
    </row>
    <row r="1386" spans="1:44" x14ac:dyDescent="0.35">
      <c r="A1386">
        <v>7</v>
      </c>
      <c r="B1386" s="26">
        <f t="shared" si="273"/>
        <v>46273.739583333343</v>
      </c>
      <c r="C1386" t="s">
        <v>74</v>
      </c>
      <c r="D1386">
        <v>1</v>
      </c>
      <c r="E1386" s="26">
        <f t="shared" si="274"/>
        <v>46273.885416666657</v>
      </c>
      <c r="F1386" s="26">
        <f t="shared" si="275"/>
        <v>46273.864583333321</v>
      </c>
      <c r="G1386">
        <f t="shared" si="276"/>
        <v>0</v>
      </c>
      <c r="H1386">
        <f t="shared" si="277"/>
        <v>107</v>
      </c>
      <c r="I1386" s="27">
        <f t="shared" si="278"/>
        <v>4</v>
      </c>
      <c r="J1386" s="28">
        <f t="shared" si="279"/>
        <v>203.44509047437919</v>
      </c>
      <c r="K1386" s="29" t="str">
        <f t="shared" si="280"/>
        <v/>
      </c>
      <c r="L1386" s="26" t="str">
        <f t="shared" si="281"/>
        <v/>
      </c>
      <c r="M1386" t="str">
        <f t="shared" si="282"/>
        <v/>
      </c>
      <c r="N1386" s="28">
        <f t="shared" si="283"/>
        <v>50.861272618594796</v>
      </c>
      <c r="O1386" t="str">
        <f t="shared" si="284"/>
        <v/>
      </c>
      <c r="P1386" t="str">
        <f t="shared" si="285"/>
        <v/>
      </c>
      <c r="Q1386" s="10"/>
      <c r="R1386" s="10"/>
      <c r="S1386" s="16">
        <v>4</v>
      </c>
      <c r="T1386" s="13">
        <v>203.44509047437921</v>
      </c>
      <c r="U1386" s="14"/>
      <c r="V1386" s="11"/>
      <c r="W1386" s="10"/>
      <c r="X1386" s="29"/>
      <c r="Z1386" t="s">
        <v>339</v>
      </c>
      <c r="AA1386" t="s">
        <v>331</v>
      </c>
      <c r="AB1386">
        <v>5</v>
      </c>
      <c r="AC1386">
        <v>34.285714285714278</v>
      </c>
      <c r="AD1386">
        <v>520.48192771084337</v>
      </c>
      <c r="AL1386">
        <v>34.285714285714278</v>
      </c>
      <c r="AM1386">
        <v>520.48192771084337</v>
      </c>
      <c r="AR1386" t="s">
        <v>337</v>
      </c>
    </row>
    <row r="1387" spans="1:44" x14ac:dyDescent="0.35">
      <c r="A1387">
        <v>7</v>
      </c>
      <c r="B1387" s="26">
        <f t="shared" si="273"/>
        <v>46273.739583333343</v>
      </c>
      <c r="C1387" t="s">
        <v>74</v>
      </c>
      <c r="D1387">
        <v>2</v>
      </c>
      <c r="E1387" s="26">
        <f t="shared" si="274"/>
        <v>46273.885416666657</v>
      </c>
      <c r="F1387" s="26">
        <f t="shared" si="275"/>
        <v>46273.864583333321</v>
      </c>
      <c r="G1387">
        <f t="shared" si="276"/>
        <v>74</v>
      </c>
      <c r="H1387">
        <f t="shared" si="277"/>
        <v>107</v>
      </c>
      <c r="I1387" s="27">
        <f t="shared" si="278"/>
        <v>2</v>
      </c>
      <c r="J1387" s="28">
        <f t="shared" si="279"/>
        <v>38.393731635651321</v>
      </c>
      <c r="K1387" s="29">
        <f t="shared" si="280"/>
        <v>0.11612138605442178</v>
      </c>
      <c r="L1387" s="26">
        <f t="shared" si="281"/>
        <v>46273.855704719397</v>
      </c>
      <c r="M1387" t="str">
        <f t="shared" si="282"/>
        <v>YES</v>
      </c>
      <c r="N1387" s="28">
        <f t="shared" si="283"/>
        <v>19.19686581782566</v>
      </c>
      <c r="O1387" t="str">
        <f t="shared" si="284"/>
        <v/>
      </c>
      <c r="P1387" t="str">
        <f t="shared" si="285"/>
        <v/>
      </c>
      <c r="Q1387" s="10" t="s">
        <v>151</v>
      </c>
      <c r="R1387" s="10"/>
      <c r="S1387" s="16">
        <v>2</v>
      </c>
      <c r="T1387" s="13">
        <v>38.393731635651321</v>
      </c>
      <c r="U1387" s="14">
        <v>0.1161213860532407</v>
      </c>
      <c r="V1387" s="11">
        <v>46273.85570471939</v>
      </c>
      <c r="W1387" s="10" t="s">
        <v>151</v>
      </c>
      <c r="X1387" s="29">
        <v>0</v>
      </c>
      <c r="Z1387" t="s">
        <v>340</v>
      </c>
      <c r="AA1387" t="s">
        <v>331</v>
      </c>
      <c r="AB1387">
        <v>2</v>
      </c>
      <c r="AC1387">
        <v>22.793465873116372</v>
      </c>
      <c r="AD1387">
        <v>133.74613003095979</v>
      </c>
      <c r="AE1387" s="54">
        <v>3.3334297835648147E-2</v>
      </c>
      <c r="AF1387" s="54">
        <v>0.1955969907407408</v>
      </c>
      <c r="AG1387" s="53">
        <v>46273.772917631177</v>
      </c>
      <c r="AH1387" s="53">
        <v>46273.935180324072</v>
      </c>
      <c r="AI1387" t="s">
        <v>205</v>
      </c>
      <c r="AJ1387">
        <v>4</v>
      </c>
      <c r="AK1387">
        <v>2</v>
      </c>
      <c r="AL1387">
        <v>22.793465873116372</v>
      </c>
      <c r="AM1387">
        <v>133.74613003095979</v>
      </c>
      <c r="AN1387" s="54">
        <v>3.3334297835648147E-2</v>
      </c>
      <c r="AO1387" s="54">
        <v>0.1955969907407408</v>
      </c>
      <c r="AP1387" s="53">
        <v>46273.935180324072</v>
      </c>
      <c r="AQ1387" t="s">
        <v>205</v>
      </c>
      <c r="AR1387" t="s">
        <v>332</v>
      </c>
    </row>
    <row r="1388" spans="1:44" x14ac:dyDescent="0.35">
      <c r="A1388">
        <v>7</v>
      </c>
      <c r="B1388" s="26">
        <f t="shared" si="273"/>
        <v>46273.739583333343</v>
      </c>
      <c r="C1388" t="s">
        <v>74</v>
      </c>
      <c r="D1388">
        <v>3</v>
      </c>
      <c r="E1388" s="26">
        <f t="shared" si="274"/>
        <v>46273.885416666657</v>
      </c>
      <c r="F1388" s="26">
        <f t="shared" si="275"/>
        <v>46273.864583333321</v>
      </c>
      <c r="G1388">
        <f t="shared" si="276"/>
        <v>0</v>
      </c>
      <c r="H1388">
        <f t="shared" si="277"/>
        <v>62</v>
      </c>
      <c r="I1388" s="27">
        <f t="shared" si="278"/>
        <v>1</v>
      </c>
      <c r="J1388" s="28">
        <f t="shared" si="279"/>
        <v>116.97612732095492</v>
      </c>
      <c r="K1388" s="29" t="str">
        <f t="shared" si="280"/>
        <v/>
      </c>
      <c r="L1388" s="26" t="str">
        <f t="shared" si="281"/>
        <v/>
      </c>
      <c r="M1388" t="str">
        <f t="shared" si="282"/>
        <v/>
      </c>
      <c r="N1388" s="28">
        <f t="shared" si="283"/>
        <v>116.97612732095492</v>
      </c>
      <c r="O1388" t="str">
        <f t="shared" si="284"/>
        <v/>
      </c>
      <c r="P1388" t="str">
        <f t="shared" si="285"/>
        <v/>
      </c>
      <c r="Q1388" s="10"/>
      <c r="R1388" s="10"/>
      <c r="S1388" s="16">
        <v>1</v>
      </c>
      <c r="T1388" s="13">
        <v>116.9761273209549</v>
      </c>
      <c r="U1388" s="14"/>
      <c r="V1388" s="11"/>
      <c r="W1388" s="10"/>
      <c r="X1388" s="29"/>
      <c r="AA1388" t="s">
        <v>331</v>
      </c>
      <c r="AB1388">
        <v>1</v>
      </c>
      <c r="AC1388">
        <v>116.9761273209549</v>
      </c>
      <c r="AD1388">
        <v>116.9761273209549</v>
      </c>
      <c r="AL1388">
        <v>116.9761273209549</v>
      </c>
      <c r="AM1388">
        <v>116.9761273209549</v>
      </c>
      <c r="AR1388" t="s">
        <v>338</v>
      </c>
    </row>
    <row r="1389" spans="1:44" x14ac:dyDescent="0.35">
      <c r="A1389">
        <v>7</v>
      </c>
      <c r="B1389" s="26">
        <f t="shared" si="273"/>
        <v>46273.739583333343</v>
      </c>
      <c r="C1389" t="s">
        <v>74</v>
      </c>
      <c r="D1389">
        <v>4</v>
      </c>
      <c r="E1389" s="26">
        <f t="shared" si="274"/>
        <v>46273.885416666657</v>
      </c>
      <c r="F1389" s="26">
        <f t="shared" si="275"/>
        <v>46273.864583333321</v>
      </c>
      <c r="G1389">
        <f t="shared" si="276"/>
        <v>0</v>
      </c>
      <c r="H1389">
        <f t="shared" si="277"/>
        <v>106</v>
      </c>
      <c r="I1389" s="27">
        <f t="shared" si="278"/>
        <v>1</v>
      </c>
      <c r="J1389" s="28">
        <f t="shared" si="279"/>
        <v>53.731343283582085</v>
      </c>
      <c r="K1389" s="29" t="str">
        <f t="shared" si="280"/>
        <v/>
      </c>
      <c r="L1389" s="26" t="str">
        <f t="shared" si="281"/>
        <v/>
      </c>
      <c r="M1389" t="str">
        <f t="shared" si="282"/>
        <v/>
      </c>
      <c r="N1389" s="28">
        <f t="shared" si="283"/>
        <v>53.731343283582085</v>
      </c>
      <c r="O1389" t="str">
        <f t="shared" si="284"/>
        <v/>
      </c>
      <c r="P1389" t="str">
        <f t="shared" si="285"/>
        <v/>
      </c>
      <c r="Q1389" s="10"/>
      <c r="R1389" s="10"/>
      <c r="S1389" s="16">
        <v>1</v>
      </c>
      <c r="T1389" s="13">
        <v>53.731343283582078</v>
      </c>
      <c r="U1389" s="14"/>
      <c r="V1389" s="11"/>
      <c r="W1389" s="10"/>
      <c r="X1389" s="29"/>
      <c r="AA1389" t="s">
        <v>331</v>
      </c>
      <c r="AB1389">
        <v>1</v>
      </c>
      <c r="AC1389">
        <v>53.731343283582078</v>
      </c>
      <c r="AD1389">
        <v>53.731343283582078</v>
      </c>
      <c r="AL1389">
        <v>53.731343283582078</v>
      </c>
      <c r="AM1389">
        <v>53.731343283582078</v>
      </c>
      <c r="AR1389" t="s">
        <v>338</v>
      </c>
    </row>
    <row r="1390" spans="1:44" x14ac:dyDescent="0.35">
      <c r="A1390">
        <v>7</v>
      </c>
      <c r="B1390" s="26">
        <f t="shared" si="273"/>
        <v>46273.739583333343</v>
      </c>
      <c r="C1390" t="s">
        <v>74</v>
      </c>
      <c r="D1390">
        <v>5</v>
      </c>
      <c r="E1390" s="26">
        <f t="shared" si="274"/>
        <v>46273.885416666657</v>
      </c>
      <c r="F1390" s="26">
        <f t="shared" si="275"/>
        <v>46273.864583333321</v>
      </c>
      <c r="G1390">
        <f t="shared" si="276"/>
        <v>0</v>
      </c>
      <c r="H1390">
        <f t="shared" si="277"/>
        <v>6</v>
      </c>
      <c r="I1390" s="27">
        <f t="shared" si="278"/>
        <v>1</v>
      </c>
      <c r="J1390" s="28">
        <f t="shared" si="279"/>
        <v>48.120300751879697</v>
      </c>
      <c r="K1390" s="29" t="str">
        <f t="shared" si="280"/>
        <v/>
      </c>
      <c r="L1390" s="26" t="str">
        <f t="shared" si="281"/>
        <v/>
      </c>
      <c r="M1390" t="str">
        <f t="shared" si="282"/>
        <v/>
      </c>
      <c r="N1390" s="28">
        <f t="shared" si="283"/>
        <v>48.120300751879697</v>
      </c>
      <c r="O1390" t="str">
        <f t="shared" si="284"/>
        <v/>
      </c>
      <c r="P1390" t="str">
        <f t="shared" si="285"/>
        <v/>
      </c>
      <c r="Q1390" s="10"/>
      <c r="R1390" s="10"/>
      <c r="S1390" s="16">
        <v>1</v>
      </c>
      <c r="T1390" s="13">
        <v>48.120300751879697</v>
      </c>
      <c r="U1390" s="14"/>
      <c r="V1390" s="11"/>
      <c r="W1390" s="10"/>
      <c r="X1390" s="29"/>
      <c r="AA1390" t="s">
        <v>331</v>
      </c>
      <c r="AB1390">
        <v>1</v>
      </c>
      <c r="AC1390">
        <v>48.120300751879697</v>
      </c>
      <c r="AD1390">
        <v>82.051282051282044</v>
      </c>
      <c r="AL1390">
        <v>48.120300751879697</v>
      </c>
      <c r="AM1390">
        <v>82.051282051282044</v>
      </c>
      <c r="AR1390" t="s">
        <v>338</v>
      </c>
    </row>
    <row r="1391" spans="1:44" x14ac:dyDescent="0.35">
      <c r="A1391">
        <v>7</v>
      </c>
      <c r="B1391" s="26">
        <f t="shared" si="273"/>
        <v>46273.739583333343</v>
      </c>
      <c r="C1391" t="s">
        <v>74</v>
      </c>
      <c r="D1391">
        <v>6</v>
      </c>
      <c r="E1391" s="26">
        <f t="shared" si="274"/>
        <v>46273.885416666657</v>
      </c>
      <c r="F1391" s="26">
        <f t="shared" si="275"/>
        <v>46273.864583333321</v>
      </c>
      <c r="G1391">
        <f t="shared" si="276"/>
        <v>0</v>
      </c>
      <c r="H1391">
        <f t="shared" si="277"/>
        <v>8</v>
      </c>
      <c r="I1391" s="27">
        <f t="shared" si="278"/>
        <v>2</v>
      </c>
      <c r="J1391" s="28">
        <f t="shared" si="279"/>
        <v>25.464190981432363</v>
      </c>
      <c r="K1391" s="29" t="str">
        <f t="shared" si="280"/>
        <v/>
      </c>
      <c r="L1391" s="26" t="str">
        <f t="shared" si="281"/>
        <v/>
      </c>
      <c r="M1391" t="str">
        <f t="shared" si="282"/>
        <v/>
      </c>
      <c r="N1391" s="28">
        <f t="shared" si="283"/>
        <v>12.732095490716182</v>
      </c>
      <c r="O1391" t="str">
        <f t="shared" si="284"/>
        <v/>
      </c>
      <c r="P1391" t="str">
        <f t="shared" si="285"/>
        <v/>
      </c>
      <c r="Q1391" s="10"/>
      <c r="R1391" s="10"/>
      <c r="S1391" s="16">
        <v>2</v>
      </c>
      <c r="T1391" s="13">
        <v>25.46419098143236</v>
      </c>
      <c r="U1391" s="14"/>
      <c r="V1391" s="11"/>
      <c r="W1391" s="10"/>
      <c r="X1391" s="29"/>
      <c r="AA1391" t="s">
        <v>331</v>
      </c>
      <c r="AB1391">
        <v>1</v>
      </c>
      <c r="AC1391">
        <v>25.46419098143236</v>
      </c>
      <c r="AD1391">
        <v>82.997118155619603</v>
      </c>
      <c r="AL1391">
        <v>25.46419098143236</v>
      </c>
      <c r="AM1391">
        <v>82.997118155619603</v>
      </c>
      <c r="AR1391" t="s">
        <v>338</v>
      </c>
    </row>
    <row r="1392" spans="1:44" x14ac:dyDescent="0.35">
      <c r="A1392">
        <v>8</v>
      </c>
      <c r="B1392" s="26">
        <f t="shared" si="273"/>
        <v>46273.75</v>
      </c>
      <c r="C1392" t="s">
        <v>20</v>
      </c>
      <c r="D1392">
        <v>1</v>
      </c>
      <c r="E1392" s="26">
        <f t="shared" si="274"/>
        <v>46273.770833333343</v>
      </c>
      <c r="F1392" s="26">
        <f t="shared" si="275"/>
        <v>46273.750000000007</v>
      </c>
      <c r="G1392">
        <f t="shared" si="276"/>
        <v>0</v>
      </c>
      <c r="H1392">
        <f t="shared" si="277"/>
        <v>0</v>
      </c>
      <c r="I1392" s="27">
        <f t="shared" si="278"/>
        <v>5</v>
      </c>
      <c r="J1392" s="28">
        <f t="shared" si="279"/>
        <v>266.11282326142305</v>
      </c>
      <c r="K1392" s="29" t="str">
        <f t="shared" si="280"/>
        <v/>
      </c>
      <c r="L1392" s="26" t="str">
        <f t="shared" si="281"/>
        <v/>
      </c>
      <c r="M1392" t="str">
        <f t="shared" si="282"/>
        <v/>
      </c>
      <c r="N1392" s="28">
        <f t="shared" si="283"/>
        <v>53.222564652284611</v>
      </c>
      <c r="O1392" t="str">
        <f t="shared" si="284"/>
        <v/>
      </c>
      <c r="P1392" t="str">
        <f t="shared" si="285"/>
        <v/>
      </c>
      <c r="Q1392" s="10"/>
      <c r="R1392" s="10"/>
      <c r="S1392" s="16">
        <v>5</v>
      </c>
      <c r="T1392" s="13">
        <v>266.11282326142299</v>
      </c>
      <c r="U1392" s="14"/>
      <c r="V1392" s="11"/>
      <c r="W1392" s="10"/>
      <c r="X1392" s="29"/>
      <c r="Z1392" t="s">
        <v>339</v>
      </c>
      <c r="AA1392" t="s">
        <v>331</v>
      </c>
      <c r="AB1392">
        <v>5</v>
      </c>
      <c r="AC1392">
        <v>36.79245283018868</v>
      </c>
      <c r="AD1392">
        <v>630.89571614019906</v>
      </c>
      <c r="AL1392">
        <v>36.79245283018868</v>
      </c>
      <c r="AM1392">
        <v>630.89571614019906</v>
      </c>
      <c r="AR1392" t="s">
        <v>337</v>
      </c>
    </row>
    <row r="1393" spans="1:44" x14ac:dyDescent="0.35">
      <c r="A1393">
        <v>8</v>
      </c>
      <c r="B1393" s="26">
        <f t="shared" si="273"/>
        <v>46273.75</v>
      </c>
      <c r="C1393" t="s">
        <v>20</v>
      </c>
      <c r="D1393">
        <v>2</v>
      </c>
      <c r="E1393" s="26">
        <f t="shared" si="274"/>
        <v>46273.770833333343</v>
      </c>
      <c r="F1393" s="26">
        <f t="shared" si="275"/>
        <v>46273.750000000007</v>
      </c>
      <c r="G1393">
        <f t="shared" si="276"/>
        <v>0</v>
      </c>
      <c r="H1393">
        <f t="shared" si="277"/>
        <v>0</v>
      </c>
      <c r="I1393" s="27">
        <f t="shared" si="278"/>
        <v>2</v>
      </c>
      <c r="J1393" s="28">
        <f t="shared" si="279"/>
        <v>48.484848484848484</v>
      </c>
      <c r="K1393" s="29" t="str">
        <f t="shared" si="280"/>
        <v/>
      </c>
      <c r="L1393" s="26" t="str">
        <f t="shared" si="281"/>
        <v/>
      </c>
      <c r="M1393" t="str">
        <f t="shared" si="282"/>
        <v/>
      </c>
      <c r="N1393" s="28">
        <f t="shared" si="283"/>
        <v>24.242424242424242</v>
      </c>
      <c r="O1393" t="str">
        <f t="shared" si="284"/>
        <v/>
      </c>
      <c r="P1393" t="str">
        <f t="shared" si="285"/>
        <v/>
      </c>
      <c r="Q1393" s="10"/>
      <c r="R1393" s="10"/>
      <c r="S1393" s="16">
        <v>2</v>
      </c>
      <c r="T1393" s="13">
        <v>48.484848484848477</v>
      </c>
      <c r="U1393" s="14"/>
      <c r="V1393" s="11"/>
      <c r="W1393" s="10"/>
      <c r="X1393" s="29"/>
      <c r="Z1393" t="s">
        <v>340</v>
      </c>
      <c r="AA1393" t="s">
        <v>331</v>
      </c>
      <c r="AB1393">
        <v>2</v>
      </c>
      <c r="AC1393">
        <v>24.553825167670801</v>
      </c>
      <c r="AD1393">
        <v>144.52554744525551</v>
      </c>
      <c r="AL1393">
        <v>24.553825167670801</v>
      </c>
      <c r="AM1393">
        <v>144.52554744525551</v>
      </c>
      <c r="AR1393" t="s">
        <v>332</v>
      </c>
    </row>
    <row r="1394" spans="1:44" x14ac:dyDescent="0.35">
      <c r="A1394">
        <v>8</v>
      </c>
      <c r="B1394" s="26">
        <f t="shared" si="273"/>
        <v>46273.75</v>
      </c>
      <c r="C1394" t="s">
        <v>20</v>
      </c>
      <c r="D1394">
        <v>3</v>
      </c>
      <c r="E1394" s="26">
        <f t="shared" si="274"/>
        <v>46273.770833333343</v>
      </c>
      <c r="F1394" s="26">
        <f t="shared" si="275"/>
        <v>46273.750000000007</v>
      </c>
      <c r="G1394">
        <f t="shared" si="276"/>
        <v>0</v>
      </c>
      <c r="H1394">
        <f t="shared" si="277"/>
        <v>0</v>
      </c>
      <c r="I1394" s="27">
        <f t="shared" si="278"/>
        <v>1</v>
      </c>
      <c r="J1394" s="28">
        <f t="shared" si="279"/>
        <v>155.48172757475083</v>
      </c>
      <c r="K1394" s="29" t="str">
        <f t="shared" si="280"/>
        <v/>
      </c>
      <c r="L1394" s="26" t="str">
        <f t="shared" si="281"/>
        <v/>
      </c>
      <c r="M1394" t="str">
        <f t="shared" si="282"/>
        <v/>
      </c>
      <c r="N1394" s="28">
        <f t="shared" si="283"/>
        <v>155.48172757475083</v>
      </c>
      <c r="O1394" t="str">
        <f t="shared" si="284"/>
        <v/>
      </c>
      <c r="P1394" t="str">
        <f t="shared" si="285"/>
        <v/>
      </c>
      <c r="Q1394" s="10"/>
      <c r="R1394" s="10"/>
      <c r="S1394" s="16">
        <v>1</v>
      </c>
      <c r="T1394" s="13">
        <v>155.48172757475081</v>
      </c>
      <c r="U1394" s="14"/>
      <c r="V1394" s="11"/>
      <c r="W1394" s="10"/>
      <c r="X1394" s="29"/>
      <c r="AA1394" t="s">
        <v>331</v>
      </c>
      <c r="AB1394">
        <v>1</v>
      </c>
      <c r="AC1394">
        <v>155.48172757475081</v>
      </c>
      <c r="AD1394">
        <v>155.48172757475081</v>
      </c>
      <c r="AL1394">
        <v>155.48172757475081</v>
      </c>
      <c r="AM1394">
        <v>155.48172757475081</v>
      </c>
      <c r="AR1394" t="s">
        <v>338</v>
      </c>
    </row>
    <row r="1395" spans="1:44" x14ac:dyDescent="0.35">
      <c r="A1395">
        <v>8</v>
      </c>
      <c r="B1395" s="26">
        <f t="shared" si="273"/>
        <v>46273.75</v>
      </c>
      <c r="C1395" t="s">
        <v>20</v>
      </c>
      <c r="D1395">
        <v>4</v>
      </c>
      <c r="E1395" s="26">
        <f t="shared" si="274"/>
        <v>46273.770833333343</v>
      </c>
      <c r="F1395" s="26">
        <f t="shared" si="275"/>
        <v>46273.750000000007</v>
      </c>
      <c r="G1395">
        <f t="shared" si="276"/>
        <v>0</v>
      </c>
      <c r="H1395">
        <f t="shared" si="277"/>
        <v>0</v>
      </c>
      <c r="I1395" s="27">
        <f t="shared" si="278"/>
        <v>1</v>
      </c>
      <c r="J1395" s="28">
        <f t="shared" si="279"/>
        <v>90.70866141732283</v>
      </c>
      <c r="K1395" s="29" t="str">
        <f t="shared" si="280"/>
        <v/>
      </c>
      <c r="L1395" s="26" t="str">
        <f t="shared" si="281"/>
        <v/>
      </c>
      <c r="M1395" t="str">
        <f t="shared" si="282"/>
        <v/>
      </c>
      <c r="N1395" s="28">
        <f t="shared" si="283"/>
        <v>90.70866141732283</v>
      </c>
      <c r="O1395" t="str">
        <f t="shared" si="284"/>
        <v/>
      </c>
      <c r="P1395" t="str">
        <f t="shared" si="285"/>
        <v/>
      </c>
      <c r="Q1395" s="10"/>
      <c r="R1395" s="10"/>
      <c r="S1395" s="16">
        <v>1</v>
      </c>
      <c r="T1395" s="13">
        <v>90.70866141732283</v>
      </c>
      <c r="U1395" s="14"/>
      <c r="V1395" s="11"/>
      <c r="W1395" s="10"/>
      <c r="X1395" s="29"/>
      <c r="AA1395" t="s">
        <v>331</v>
      </c>
      <c r="AB1395">
        <v>1</v>
      </c>
      <c r="AC1395">
        <v>90.70866141732283</v>
      </c>
      <c r="AD1395">
        <v>90.70866141732283</v>
      </c>
      <c r="AL1395">
        <v>90.70866141732283</v>
      </c>
      <c r="AM1395">
        <v>90.70866141732283</v>
      </c>
      <c r="AR1395" t="s">
        <v>338</v>
      </c>
    </row>
    <row r="1396" spans="1:44" x14ac:dyDescent="0.35">
      <c r="A1396">
        <v>8</v>
      </c>
      <c r="B1396" s="26">
        <f t="shared" si="273"/>
        <v>46273.75</v>
      </c>
      <c r="C1396" t="s">
        <v>20</v>
      </c>
      <c r="D1396">
        <v>5</v>
      </c>
      <c r="E1396" s="26">
        <f t="shared" si="274"/>
        <v>46273.770833333343</v>
      </c>
      <c r="F1396" s="26">
        <f t="shared" si="275"/>
        <v>46273.750000000007</v>
      </c>
      <c r="G1396">
        <f t="shared" si="276"/>
        <v>0</v>
      </c>
      <c r="H1396">
        <f t="shared" si="277"/>
        <v>0</v>
      </c>
      <c r="I1396" s="27">
        <f t="shared" si="278"/>
        <v>0</v>
      </c>
      <c r="J1396" s="28" t="str">
        <f t="shared" si="279"/>
        <v>NULL</v>
      </c>
      <c r="K1396" s="29" t="str">
        <f t="shared" si="280"/>
        <v/>
      </c>
      <c r="L1396" s="26" t="str">
        <f t="shared" si="281"/>
        <v/>
      </c>
      <c r="M1396" t="str">
        <f t="shared" si="282"/>
        <v/>
      </c>
      <c r="N1396" s="28">
        <f t="shared" si="283"/>
        <v>55.07649513212796</v>
      </c>
      <c r="O1396" t="str">
        <f t="shared" si="284"/>
        <v/>
      </c>
      <c r="P1396" t="str">
        <f t="shared" si="285"/>
        <v/>
      </c>
      <c r="Q1396" s="10"/>
      <c r="R1396" s="10"/>
      <c r="S1396" s="16">
        <v>0</v>
      </c>
      <c r="T1396" s="13"/>
      <c r="U1396" s="14"/>
      <c r="V1396" s="11"/>
      <c r="W1396" s="10"/>
      <c r="X1396" s="29"/>
      <c r="AA1396" t="s">
        <v>331</v>
      </c>
      <c r="AB1396">
        <v>1</v>
      </c>
      <c r="AR1396" t="s">
        <v>338</v>
      </c>
    </row>
    <row r="1397" spans="1:44" x14ac:dyDescent="0.35">
      <c r="A1397">
        <v>8</v>
      </c>
      <c r="B1397" s="26">
        <f t="shared" si="273"/>
        <v>46273.75</v>
      </c>
      <c r="C1397" t="s">
        <v>20</v>
      </c>
      <c r="D1397">
        <v>6</v>
      </c>
      <c r="E1397" s="26">
        <f t="shared" si="274"/>
        <v>46273.770833333343</v>
      </c>
      <c r="F1397" s="26">
        <f t="shared" si="275"/>
        <v>46273.750000000007</v>
      </c>
      <c r="G1397">
        <f t="shared" si="276"/>
        <v>0</v>
      </c>
      <c r="H1397">
        <f t="shared" si="277"/>
        <v>0</v>
      </c>
      <c r="I1397" s="27">
        <f t="shared" si="278"/>
        <v>2</v>
      </c>
      <c r="J1397" s="28">
        <f t="shared" si="279"/>
        <v>31.934493346980553</v>
      </c>
      <c r="K1397" s="29" t="str">
        <f t="shared" si="280"/>
        <v/>
      </c>
      <c r="L1397" s="26" t="str">
        <f t="shared" si="281"/>
        <v/>
      </c>
      <c r="M1397" t="str">
        <f t="shared" si="282"/>
        <v/>
      </c>
      <c r="N1397" s="28">
        <f t="shared" si="283"/>
        <v>15.967246673490276</v>
      </c>
      <c r="O1397" t="str">
        <f t="shared" si="284"/>
        <v/>
      </c>
      <c r="P1397" t="str">
        <f t="shared" si="285"/>
        <v/>
      </c>
      <c r="Q1397" s="10"/>
      <c r="R1397" s="10"/>
      <c r="S1397" s="16">
        <v>2</v>
      </c>
      <c r="T1397" s="13">
        <v>31.934493346980549</v>
      </c>
      <c r="U1397" s="14"/>
      <c r="V1397" s="11"/>
      <c r="W1397" s="10"/>
      <c r="X1397" s="29"/>
      <c r="AA1397" t="s">
        <v>331</v>
      </c>
      <c r="AB1397">
        <v>2</v>
      </c>
      <c r="AC1397">
        <v>12.826603325415681</v>
      </c>
      <c r="AD1397">
        <v>57.738572574178022</v>
      </c>
      <c r="AL1397">
        <v>12.826603325415681</v>
      </c>
      <c r="AM1397">
        <v>57.738572574178022</v>
      </c>
      <c r="AR1397" t="s">
        <v>332</v>
      </c>
    </row>
    <row r="1398" spans="1:44" x14ac:dyDescent="0.35">
      <c r="A1398">
        <v>8</v>
      </c>
      <c r="B1398" s="26">
        <f t="shared" si="273"/>
        <v>46273.75</v>
      </c>
      <c r="C1398" t="s">
        <v>43</v>
      </c>
      <c r="D1398">
        <v>1</v>
      </c>
      <c r="E1398" s="26">
        <f t="shared" si="274"/>
        <v>46273.802083333343</v>
      </c>
      <c r="F1398" s="26">
        <f t="shared" si="275"/>
        <v>46273.781250000007</v>
      </c>
      <c r="G1398">
        <f t="shared" si="276"/>
        <v>0</v>
      </c>
      <c r="H1398">
        <f t="shared" si="277"/>
        <v>2</v>
      </c>
      <c r="I1398" s="27">
        <f t="shared" si="278"/>
        <v>5</v>
      </c>
      <c r="J1398" s="28">
        <f t="shared" si="279"/>
        <v>266.11282326142305</v>
      </c>
      <c r="K1398" s="29" t="str">
        <f t="shared" si="280"/>
        <v/>
      </c>
      <c r="L1398" s="26" t="str">
        <f t="shared" si="281"/>
        <v/>
      </c>
      <c r="M1398" t="str">
        <f t="shared" si="282"/>
        <v/>
      </c>
      <c r="N1398" s="28">
        <f t="shared" si="283"/>
        <v>53.222564652284611</v>
      </c>
      <c r="O1398" t="str">
        <f t="shared" si="284"/>
        <v/>
      </c>
      <c r="P1398" t="str">
        <f t="shared" si="285"/>
        <v/>
      </c>
      <c r="Q1398" s="10"/>
      <c r="R1398" s="10"/>
      <c r="S1398" s="16">
        <v>5</v>
      </c>
      <c r="T1398" s="13">
        <v>266.11282326142299</v>
      </c>
      <c r="U1398" s="14"/>
      <c r="V1398" s="11"/>
      <c r="W1398" s="10"/>
      <c r="X1398" s="29"/>
      <c r="Z1398" t="s">
        <v>339</v>
      </c>
      <c r="AA1398" t="s">
        <v>331</v>
      </c>
      <c r="AB1398">
        <v>5</v>
      </c>
      <c r="AC1398">
        <v>36.79245283018868</v>
      </c>
      <c r="AD1398">
        <v>630.89571614019906</v>
      </c>
      <c r="AL1398">
        <v>36.79245283018868</v>
      </c>
      <c r="AM1398">
        <v>630.89571614019906</v>
      </c>
      <c r="AR1398" t="s">
        <v>337</v>
      </c>
    </row>
    <row r="1399" spans="1:44" x14ac:dyDescent="0.35">
      <c r="A1399">
        <v>8</v>
      </c>
      <c r="B1399" s="26">
        <f t="shared" si="273"/>
        <v>46273.75</v>
      </c>
      <c r="C1399" t="s">
        <v>43</v>
      </c>
      <c r="D1399">
        <v>2</v>
      </c>
      <c r="E1399" s="26">
        <f t="shared" si="274"/>
        <v>46273.802083333343</v>
      </c>
      <c r="F1399" s="26">
        <f t="shared" si="275"/>
        <v>46273.781250000007</v>
      </c>
      <c r="G1399">
        <f t="shared" si="276"/>
        <v>0</v>
      </c>
      <c r="H1399">
        <f t="shared" si="277"/>
        <v>0</v>
      </c>
      <c r="I1399" s="27">
        <f t="shared" si="278"/>
        <v>2</v>
      </c>
      <c r="J1399" s="28">
        <f t="shared" si="279"/>
        <v>48.484848484848484</v>
      </c>
      <c r="K1399" s="29" t="str">
        <f t="shared" si="280"/>
        <v/>
      </c>
      <c r="L1399" s="26" t="str">
        <f t="shared" si="281"/>
        <v/>
      </c>
      <c r="M1399" t="str">
        <f t="shared" si="282"/>
        <v/>
      </c>
      <c r="N1399" s="28">
        <f t="shared" si="283"/>
        <v>24.242424242424242</v>
      </c>
      <c r="O1399" t="str">
        <f t="shared" si="284"/>
        <v/>
      </c>
      <c r="P1399" t="str">
        <f t="shared" si="285"/>
        <v/>
      </c>
      <c r="Q1399" s="10"/>
      <c r="R1399" s="10"/>
      <c r="S1399" s="16">
        <v>2</v>
      </c>
      <c r="T1399" s="13">
        <v>48.484848484848477</v>
      </c>
      <c r="U1399" s="14"/>
      <c r="V1399" s="11"/>
      <c r="W1399" s="10"/>
      <c r="X1399" s="29"/>
      <c r="Z1399" t="s">
        <v>340</v>
      </c>
      <c r="AA1399" t="s">
        <v>331</v>
      </c>
      <c r="AB1399">
        <v>2</v>
      </c>
      <c r="AC1399">
        <v>24.553825167670801</v>
      </c>
      <c r="AD1399">
        <v>144.52554744525551</v>
      </c>
      <c r="AL1399">
        <v>24.553825167670801</v>
      </c>
      <c r="AM1399">
        <v>144.52554744525551</v>
      </c>
      <c r="AR1399" t="s">
        <v>332</v>
      </c>
    </row>
    <row r="1400" spans="1:44" x14ac:dyDescent="0.35">
      <c r="A1400">
        <v>8</v>
      </c>
      <c r="B1400" s="26">
        <f t="shared" si="273"/>
        <v>46273.75</v>
      </c>
      <c r="C1400" t="s">
        <v>43</v>
      </c>
      <c r="D1400">
        <v>3</v>
      </c>
      <c r="E1400" s="26">
        <f t="shared" si="274"/>
        <v>46273.802083333343</v>
      </c>
      <c r="F1400" s="26">
        <f t="shared" si="275"/>
        <v>46273.781250000007</v>
      </c>
      <c r="G1400">
        <f t="shared" si="276"/>
        <v>0</v>
      </c>
      <c r="H1400">
        <f t="shared" si="277"/>
        <v>0</v>
      </c>
      <c r="I1400" s="27">
        <f t="shared" si="278"/>
        <v>1</v>
      </c>
      <c r="J1400" s="28">
        <f t="shared" si="279"/>
        <v>155.48172757475083</v>
      </c>
      <c r="K1400" s="29" t="str">
        <f t="shared" si="280"/>
        <v/>
      </c>
      <c r="L1400" s="26" t="str">
        <f t="shared" si="281"/>
        <v/>
      </c>
      <c r="M1400" t="str">
        <f t="shared" si="282"/>
        <v/>
      </c>
      <c r="N1400" s="28">
        <f t="shared" si="283"/>
        <v>155.48172757475083</v>
      </c>
      <c r="O1400" t="str">
        <f t="shared" si="284"/>
        <v/>
      </c>
      <c r="P1400" t="str">
        <f t="shared" si="285"/>
        <v/>
      </c>
      <c r="Q1400" s="10"/>
      <c r="R1400" s="10"/>
      <c r="S1400" s="16">
        <v>1</v>
      </c>
      <c r="T1400" s="13">
        <v>155.48172757475081</v>
      </c>
      <c r="U1400" s="14"/>
      <c r="V1400" s="11"/>
      <c r="W1400" s="10"/>
      <c r="X1400" s="29"/>
      <c r="AA1400" t="s">
        <v>331</v>
      </c>
      <c r="AB1400">
        <v>1</v>
      </c>
      <c r="AC1400">
        <v>155.48172757475081</v>
      </c>
      <c r="AD1400">
        <v>155.48172757475081</v>
      </c>
      <c r="AL1400">
        <v>155.48172757475081</v>
      </c>
      <c r="AM1400">
        <v>155.48172757475081</v>
      </c>
      <c r="AR1400" t="s">
        <v>338</v>
      </c>
    </row>
    <row r="1401" spans="1:44" x14ac:dyDescent="0.35">
      <c r="A1401">
        <v>8</v>
      </c>
      <c r="B1401" s="26">
        <f t="shared" si="273"/>
        <v>46273.75</v>
      </c>
      <c r="C1401" t="s">
        <v>43</v>
      </c>
      <c r="D1401">
        <v>4</v>
      </c>
      <c r="E1401" s="26">
        <f t="shared" si="274"/>
        <v>46273.802083333343</v>
      </c>
      <c r="F1401" s="26">
        <f t="shared" si="275"/>
        <v>46273.781250000007</v>
      </c>
      <c r="G1401">
        <f t="shared" si="276"/>
        <v>0</v>
      </c>
      <c r="H1401">
        <f t="shared" si="277"/>
        <v>0</v>
      </c>
      <c r="I1401" s="27">
        <f t="shared" si="278"/>
        <v>1</v>
      </c>
      <c r="J1401" s="28">
        <f t="shared" si="279"/>
        <v>90.70866141732283</v>
      </c>
      <c r="K1401" s="29" t="str">
        <f t="shared" si="280"/>
        <v/>
      </c>
      <c r="L1401" s="26" t="str">
        <f t="shared" si="281"/>
        <v/>
      </c>
      <c r="M1401" t="str">
        <f t="shared" si="282"/>
        <v/>
      </c>
      <c r="N1401" s="28">
        <f t="shared" si="283"/>
        <v>90.70866141732283</v>
      </c>
      <c r="O1401" t="str">
        <f t="shared" si="284"/>
        <v/>
      </c>
      <c r="P1401" t="str">
        <f t="shared" si="285"/>
        <v/>
      </c>
      <c r="Q1401" s="10"/>
      <c r="R1401" s="10"/>
      <c r="S1401" s="16">
        <v>1</v>
      </c>
      <c r="T1401" s="13">
        <v>90.70866141732283</v>
      </c>
      <c r="U1401" s="14"/>
      <c r="V1401" s="11"/>
      <c r="W1401" s="10"/>
      <c r="X1401" s="29"/>
      <c r="AA1401" t="s">
        <v>331</v>
      </c>
      <c r="AB1401">
        <v>1</v>
      </c>
      <c r="AC1401">
        <v>90.70866141732283</v>
      </c>
      <c r="AD1401">
        <v>90.70866141732283</v>
      </c>
      <c r="AL1401">
        <v>90.70866141732283</v>
      </c>
      <c r="AM1401">
        <v>90.70866141732283</v>
      </c>
      <c r="AR1401" t="s">
        <v>338</v>
      </c>
    </row>
    <row r="1402" spans="1:44" x14ac:dyDescent="0.35">
      <c r="A1402">
        <v>8</v>
      </c>
      <c r="B1402" s="26">
        <f t="shared" si="273"/>
        <v>46273.75</v>
      </c>
      <c r="C1402" t="s">
        <v>43</v>
      </c>
      <c r="D1402">
        <v>5</v>
      </c>
      <c r="E1402" s="26">
        <f t="shared" si="274"/>
        <v>46273.802083333343</v>
      </c>
      <c r="F1402" s="26">
        <f t="shared" si="275"/>
        <v>46273.781250000007</v>
      </c>
      <c r="G1402">
        <f t="shared" si="276"/>
        <v>0</v>
      </c>
      <c r="H1402">
        <f t="shared" si="277"/>
        <v>0</v>
      </c>
      <c r="I1402" s="27">
        <f t="shared" si="278"/>
        <v>0</v>
      </c>
      <c r="J1402" s="28" t="str">
        <f t="shared" si="279"/>
        <v>NULL</v>
      </c>
      <c r="K1402" s="29" t="str">
        <f t="shared" si="280"/>
        <v/>
      </c>
      <c r="L1402" s="26" t="str">
        <f t="shared" si="281"/>
        <v/>
      </c>
      <c r="M1402" t="str">
        <f t="shared" si="282"/>
        <v/>
      </c>
      <c r="N1402" s="28">
        <f t="shared" si="283"/>
        <v>55.07649513212796</v>
      </c>
      <c r="O1402" t="str">
        <f t="shared" si="284"/>
        <v/>
      </c>
      <c r="P1402" t="str">
        <f t="shared" si="285"/>
        <v/>
      </c>
      <c r="Q1402" s="10"/>
      <c r="R1402" s="10"/>
      <c r="S1402" s="16">
        <v>0</v>
      </c>
      <c r="T1402" s="13"/>
      <c r="U1402" s="14"/>
      <c r="V1402" s="11"/>
      <c r="W1402" s="10"/>
      <c r="X1402" s="29"/>
      <c r="AA1402" t="s">
        <v>331</v>
      </c>
      <c r="AB1402">
        <v>1</v>
      </c>
      <c r="AR1402" t="s">
        <v>338</v>
      </c>
    </row>
    <row r="1403" spans="1:44" x14ac:dyDescent="0.35">
      <c r="A1403">
        <v>8</v>
      </c>
      <c r="B1403" s="26">
        <f t="shared" si="273"/>
        <v>46273.75</v>
      </c>
      <c r="C1403" t="s">
        <v>43</v>
      </c>
      <c r="D1403">
        <v>6</v>
      </c>
      <c r="E1403" s="26">
        <f t="shared" si="274"/>
        <v>46273.802083333343</v>
      </c>
      <c r="F1403" s="26">
        <f t="shared" si="275"/>
        <v>46273.781250000007</v>
      </c>
      <c r="G1403">
        <f t="shared" si="276"/>
        <v>0</v>
      </c>
      <c r="H1403">
        <f t="shared" si="277"/>
        <v>0</v>
      </c>
      <c r="I1403" s="27">
        <f t="shared" si="278"/>
        <v>2</v>
      </c>
      <c r="J1403" s="28">
        <f t="shared" si="279"/>
        <v>31.934493346980553</v>
      </c>
      <c r="K1403" s="29" t="str">
        <f t="shared" si="280"/>
        <v/>
      </c>
      <c r="L1403" s="26" t="str">
        <f t="shared" si="281"/>
        <v/>
      </c>
      <c r="M1403" t="str">
        <f t="shared" si="282"/>
        <v/>
      </c>
      <c r="N1403" s="28">
        <f t="shared" si="283"/>
        <v>15.967246673490276</v>
      </c>
      <c r="O1403" t="str">
        <f t="shared" si="284"/>
        <v/>
      </c>
      <c r="P1403" t="str">
        <f t="shared" si="285"/>
        <v/>
      </c>
      <c r="Q1403" s="10"/>
      <c r="R1403" s="10"/>
      <c r="S1403" s="16">
        <v>2</v>
      </c>
      <c r="T1403" s="13">
        <v>31.934493346980549</v>
      </c>
      <c r="U1403" s="14"/>
      <c r="V1403" s="11"/>
      <c r="W1403" s="10"/>
      <c r="X1403" s="29"/>
      <c r="AA1403" t="s">
        <v>331</v>
      </c>
      <c r="AB1403">
        <v>2</v>
      </c>
      <c r="AC1403">
        <v>12.826603325415681</v>
      </c>
      <c r="AD1403">
        <v>57.738572574178022</v>
      </c>
      <c r="AL1403">
        <v>12.826603325415681</v>
      </c>
      <c r="AM1403">
        <v>57.738572574178022</v>
      </c>
      <c r="AR1403" t="s">
        <v>332</v>
      </c>
    </row>
    <row r="1404" spans="1:44" x14ac:dyDescent="0.35">
      <c r="A1404">
        <v>8</v>
      </c>
      <c r="B1404" s="26">
        <f t="shared" si="273"/>
        <v>46273.75</v>
      </c>
      <c r="C1404" t="s">
        <v>44</v>
      </c>
      <c r="D1404">
        <v>1</v>
      </c>
      <c r="E1404" s="26">
        <f t="shared" si="274"/>
        <v>46273.8125</v>
      </c>
      <c r="F1404" s="26">
        <f t="shared" si="275"/>
        <v>46273.791666666664</v>
      </c>
      <c r="G1404">
        <f t="shared" si="276"/>
        <v>4</v>
      </c>
      <c r="H1404">
        <f t="shared" si="277"/>
        <v>6</v>
      </c>
      <c r="I1404" s="27">
        <f t="shared" si="278"/>
        <v>5</v>
      </c>
      <c r="J1404" s="28">
        <f t="shared" si="279"/>
        <v>266.11282326142305</v>
      </c>
      <c r="K1404" s="29">
        <f t="shared" si="280"/>
        <v>9.3945115810674721E-4</v>
      </c>
      <c r="L1404" s="26">
        <f t="shared" si="281"/>
        <v>46273.750939451158</v>
      </c>
      <c r="M1404" t="str">
        <f t="shared" si="282"/>
        <v>YES</v>
      </c>
      <c r="N1404" s="28">
        <f t="shared" si="283"/>
        <v>53.222564652284611</v>
      </c>
      <c r="O1404" t="str">
        <f t="shared" si="284"/>
        <v/>
      </c>
      <c r="P1404" t="str">
        <f t="shared" si="285"/>
        <v/>
      </c>
      <c r="Q1404" s="10" t="s">
        <v>151</v>
      </c>
      <c r="R1404" s="10"/>
      <c r="S1404" s="16">
        <v>5</v>
      </c>
      <c r="T1404" s="13">
        <v>266.11282326142299</v>
      </c>
      <c r="U1404" s="14">
        <v>9.3945115740740742E-4</v>
      </c>
      <c r="V1404" s="11">
        <v>46273.750939451158</v>
      </c>
      <c r="W1404" s="10" t="s">
        <v>151</v>
      </c>
      <c r="X1404" s="29">
        <v>0</v>
      </c>
      <c r="Z1404" t="s">
        <v>339</v>
      </c>
      <c r="AA1404" t="s">
        <v>331</v>
      </c>
      <c r="AB1404">
        <v>5</v>
      </c>
      <c r="AC1404">
        <v>36.79245283018868</v>
      </c>
      <c r="AD1404">
        <v>630.89571614019906</v>
      </c>
      <c r="AE1404" s="54">
        <v>3.9626200231481483E-4</v>
      </c>
      <c r="AF1404" s="54">
        <v>6.7948717939814813E-3</v>
      </c>
      <c r="AG1404" s="53">
        <v>46273.750396262003</v>
      </c>
      <c r="AH1404" s="53">
        <v>46273.756794871791</v>
      </c>
      <c r="AI1404" t="s">
        <v>151</v>
      </c>
      <c r="AL1404">
        <v>36.79245283018868</v>
      </c>
      <c r="AM1404">
        <v>630.89571614019906</v>
      </c>
      <c r="AN1404" s="54">
        <v>3.9626200231481483E-4</v>
      </c>
      <c r="AO1404" s="54">
        <v>6.7948717939814813E-3</v>
      </c>
      <c r="AP1404" s="53">
        <v>46273.756794871791</v>
      </c>
      <c r="AQ1404" t="s">
        <v>151</v>
      </c>
      <c r="AR1404" t="s">
        <v>337</v>
      </c>
    </row>
    <row r="1405" spans="1:44" x14ac:dyDescent="0.35">
      <c r="A1405">
        <v>8</v>
      </c>
      <c r="B1405" s="26">
        <f t="shared" si="273"/>
        <v>46273.75</v>
      </c>
      <c r="C1405" t="s">
        <v>44</v>
      </c>
      <c r="D1405">
        <v>2</v>
      </c>
      <c r="E1405" s="26">
        <f t="shared" si="274"/>
        <v>46273.8125</v>
      </c>
      <c r="F1405" s="26">
        <f t="shared" si="275"/>
        <v>46273.791666666664</v>
      </c>
      <c r="G1405">
        <f t="shared" si="276"/>
        <v>0</v>
      </c>
      <c r="H1405">
        <f t="shared" si="277"/>
        <v>0</v>
      </c>
      <c r="I1405" s="27">
        <f t="shared" si="278"/>
        <v>2</v>
      </c>
      <c r="J1405" s="28">
        <f t="shared" si="279"/>
        <v>48.484848484848484</v>
      </c>
      <c r="K1405" s="29" t="str">
        <f t="shared" si="280"/>
        <v/>
      </c>
      <c r="L1405" s="26" t="str">
        <f t="shared" si="281"/>
        <v/>
      </c>
      <c r="M1405" t="str">
        <f t="shared" si="282"/>
        <v/>
      </c>
      <c r="N1405" s="28">
        <f t="shared" si="283"/>
        <v>24.242424242424242</v>
      </c>
      <c r="O1405" t="str">
        <f t="shared" si="284"/>
        <v/>
      </c>
      <c r="P1405" t="str">
        <f t="shared" si="285"/>
        <v/>
      </c>
      <c r="Q1405" s="10"/>
      <c r="R1405" s="10"/>
      <c r="S1405" s="16">
        <v>2</v>
      </c>
      <c r="T1405" s="13">
        <v>48.484848484848477</v>
      </c>
      <c r="U1405" s="14"/>
      <c r="V1405" s="11"/>
      <c r="W1405" s="10"/>
      <c r="X1405" s="29"/>
      <c r="Z1405" t="s">
        <v>340</v>
      </c>
      <c r="AA1405" t="s">
        <v>331</v>
      </c>
      <c r="AB1405">
        <v>2</v>
      </c>
      <c r="AC1405">
        <v>24.553825167670801</v>
      </c>
      <c r="AD1405">
        <v>144.52554744525551</v>
      </c>
      <c r="AL1405">
        <v>24.553825167670801</v>
      </c>
      <c r="AM1405">
        <v>144.52554744525551</v>
      </c>
      <c r="AR1405" t="s">
        <v>332</v>
      </c>
    </row>
    <row r="1406" spans="1:44" x14ac:dyDescent="0.35">
      <c r="A1406">
        <v>8</v>
      </c>
      <c r="B1406" s="26">
        <f t="shared" si="273"/>
        <v>46273.75</v>
      </c>
      <c r="C1406" t="s">
        <v>44</v>
      </c>
      <c r="D1406">
        <v>3</v>
      </c>
      <c r="E1406" s="26">
        <f t="shared" si="274"/>
        <v>46273.8125</v>
      </c>
      <c r="F1406" s="26">
        <f t="shared" si="275"/>
        <v>46273.791666666664</v>
      </c>
      <c r="G1406">
        <f t="shared" si="276"/>
        <v>0</v>
      </c>
      <c r="H1406">
        <f t="shared" si="277"/>
        <v>0</v>
      </c>
      <c r="I1406" s="27">
        <f t="shared" si="278"/>
        <v>1</v>
      </c>
      <c r="J1406" s="28">
        <f t="shared" si="279"/>
        <v>155.48172757475083</v>
      </c>
      <c r="K1406" s="29" t="str">
        <f t="shared" si="280"/>
        <v/>
      </c>
      <c r="L1406" s="26" t="str">
        <f t="shared" si="281"/>
        <v/>
      </c>
      <c r="M1406" t="str">
        <f t="shared" si="282"/>
        <v/>
      </c>
      <c r="N1406" s="28">
        <f t="shared" si="283"/>
        <v>155.48172757475083</v>
      </c>
      <c r="O1406" t="str">
        <f t="shared" si="284"/>
        <v/>
      </c>
      <c r="P1406" t="str">
        <f t="shared" si="285"/>
        <v/>
      </c>
      <c r="Q1406" s="10"/>
      <c r="R1406" s="10"/>
      <c r="S1406" s="16">
        <v>1</v>
      </c>
      <c r="T1406" s="13">
        <v>155.48172757475081</v>
      </c>
      <c r="U1406" s="14"/>
      <c r="V1406" s="11"/>
      <c r="W1406" s="10"/>
      <c r="X1406" s="29"/>
      <c r="AA1406" t="s">
        <v>331</v>
      </c>
      <c r="AB1406">
        <v>1</v>
      </c>
      <c r="AC1406">
        <v>155.48172757475081</v>
      </c>
      <c r="AD1406">
        <v>155.48172757475081</v>
      </c>
      <c r="AL1406">
        <v>155.48172757475081</v>
      </c>
      <c r="AM1406">
        <v>155.48172757475081</v>
      </c>
      <c r="AR1406" t="s">
        <v>338</v>
      </c>
    </row>
    <row r="1407" spans="1:44" x14ac:dyDescent="0.35">
      <c r="A1407">
        <v>8</v>
      </c>
      <c r="B1407" s="26">
        <f t="shared" si="273"/>
        <v>46273.75</v>
      </c>
      <c r="C1407" t="s">
        <v>44</v>
      </c>
      <c r="D1407">
        <v>4</v>
      </c>
      <c r="E1407" s="26">
        <f t="shared" si="274"/>
        <v>46273.8125</v>
      </c>
      <c r="F1407" s="26">
        <f t="shared" si="275"/>
        <v>46273.791666666664</v>
      </c>
      <c r="G1407">
        <f t="shared" si="276"/>
        <v>8</v>
      </c>
      <c r="H1407">
        <f t="shared" si="277"/>
        <v>8</v>
      </c>
      <c r="I1407" s="27">
        <f t="shared" si="278"/>
        <v>1</v>
      </c>
      <c r="J1407" s="28">
        <f t="shared" si="279"/>
        <v>90.70866141732283</v>
      </c>
      <c r="K1407" s="29">
        <f t="shared" si="280"/>
        <v>3.6747685185185186E-3</v>
      </c>
      <c r="L1407" s="26">
        <f t="shared" si="281"/>
        <v>46273.753674768515</v>
      </c>
      <c r="M1407" t="str">
        <f t="shared" si="282"/>
        <v>YES</v>
      </c>
      <c r="N1407" s="28">
        <f t="shared" si="283"/>
        <v>90.70866141732283</v>
      </c>
      <c r="O1407" t="str">
        <f t="shared" si="284"/>
        <v/>
      </c>
      <c r="P1407" t="str">
        <f t="shared" si="285"/>
        <v/>
      </c>
      <c r="Q1407" s="10" t="s">
        <v>151</v>
      </c>
      <c r="R1407" s="10"/>
      <c r="S1407" s="16">
        <v>1</v>
      </c>
      <c r="T1407" s="13">
        <v>90.70866141732283</v>
      </c>
      <c r="U1407" s="14">
        <v>3.6747685185185191E-3</v>
      </c>
      <c r="V1407" s="11">
        <v>46273.753674768523</v>
      </c>
      <c r="W1407" s="10" t="s">
        <v>151</v>
      </c>
      <c r="X1407" s="29">
        <v>0</v>
      </c>
      <c r="AA1407" t="s">
        <v>331</v>
      </c>
      <c r="AB1407">
        <v>1</v>
      </c>
      <c r="AC1407">
        <v>90.70866141732283</v>
      </c>
      <c r="AD1407">
        <v>90.70866141732283</v>
      </c>
      <c r="AE1407" s="54">
        <v>3.6747685185185191E-3</v>
      </c>
      <c r="AF1407" s="54">
        <v>3.6747685185185191E-3</v>
      </c>
      <c r="AG1407" s="53">
        <v>46273.753674768523</v>
      </c>
      <c r="AH1407" s="53">
        <v>46273.753674768523</v>
      </c>
      <c r="AI1407" t="s">
        <v>151</v>
      </c>
      <c r="AL1407">
        <v>90.70866141732283</v>
      </c>
      <c r="AM1407">
        <v>90.70866141732283</v>
      </c>
      <c r="AN1407" s="54">
        <v>3.6747685185185191E-3</v>
      </c>
      <c r="AO1407" s="54">
        <v>3.6747685185185191E-3</v>
      </c>
      <c r="AP1407" s="53">
        <v>46273.753674768523</v>
      </c>
      <c r="AQ1407" t="s">
        <v>151</v>
      </c>
      <c r="AR1407" t="s">
        <v>338</v>
      </c>
    </row>
    <row r="1408" spans="1:44" x14ac:dyDescent="0.35">
      <c r="A1408">
        <v>8</v>
      </c>
      <c r="B1408" s="26">
        <f t="shared" si="273"/>
        <v>46273.75</v>
      </c>
      <c r="C1408" t="s">
        <v>44</v>
      </c>
      <c r="D1408">
        <v>5</v>
      </c>
      <c r="E1408" s="26">
        <f t="shared" si="274"/>
        <v>46273.8125</v>
      </c>
      <c r="F1408" s="26">
        <f t="shared" si="275"/>
        <v>46273.791666666664</v>
      </c>
      <c r="G1408">
        <f t="shared" si="276"/>
        <v>0</v>
      </c>
      <c r="H1408">
        <f t="shared" si="277"/>
        <v>0</v>
      </c>
      <c r="I1408" s="27">
        <f t="shared" si="278"/>
        <v>0</v>
      </c>
      <c r="J1408" s="28" t="str">
        <f t="shared" si="279"/>
        <v>NULL</v>
      </c>
      <c r="K1408" s="29" t="str">
        <f t="shared" si="280"/>
        <v/>
      </c>
      <c r="L1408" s="26" t="str">
        <f t="shared" si="281"/>
        <v/>
      </c>
      <c r="M1408" t="str">
        <f t="shared" si="282"/>
        <v/>
      </c>
      <c r="N1408" s="28">
        <f t="shared" si="283"/>
        <v>55.07649513212796</v>
      </c>
      <c r="O1408" t="str">
        <f t="shared" si="284"/>
        <v/>
      </c>
      <c r="P1408" t="str">
        <f t="shared" si="285"/>
        <v/>
      </c>
      <c r="Q1408" s="10"/>
      <c r="R1408" s="10"/>
      <c r="S1408" s="16">
        <v>0</v>
      </c>
      <c r="T1408" s="13"/>
      <c r="U1408" s="14"/>
      <c r="V1408" s="11"/>
      <c r="W1408" s="10"/>
      <c r="X1408" s="29"/>
      <c r="AA1408" t="s">
        <v>331</v>
      </c>
      <c r="AB1408">
        <v>1</v>
      </c>
      <c r="AR1408" t="s">
        <v>338</v>
      </c>
    </row>
    <row r="1409" spans="1:44" x14ac:dyDescent="0.35">
      <c r="A1409">
        <v>8</v>
      </c>
      <c r="B1409" s="26">
        <f t="shared" si="273"/>
        <v>46273.75</v>
      </c>
      <c r="C1409" t="s">
        <v>44</v>
      </c>
      <c r="D1409">
        <v>6</v>
      </c>
      <c r="E1409" s="26">
        <f t="shared" si="274"/>
        <v>46273.8125</v>
      </c>
      <c r="F1409" s="26">
        <f t="shared" si="275"/>
        <v>46273.791666666664</v>
      </c>
      <c r="G1409">
        <f t="shared" si="276"/>
        <v>0</v>
      </c>
      <c r="H1409">
        <f t="shared" si="277"/>
        <v>0</v>
      </c>
      <c r="I1409" s="27">
        <f t="shared" si="278"/>
        <v>2</v>
      </c>
      <c r="J1409" s="28">
        <f t="shared" si="279"/>
        <v>31.934493346980553</v>
      </c>
      <c r="K1409" s="29" t="str">
        <f t="shared" si="280"/>
        <v/>
      </c>
      <c r="L1409" s="26" t="str">
        <f t="shared" si="281"/>
        <v/>
      </c>
      <c r="M1409" t="str">
        <f t="shared" si="282"/>
        <v/>
      </c>
      <c r="N1409" s="28">
        <f t="shared" si="283"/>
        <v>15.967246673490276</v>
      </c>
      <c r="O1409" t="str">
        <f t="shared" si="284"/>
        <v/>
      </c>
      <c r="P1409" t="str">
        <f t="shared" si="285"/>
        <v/>
      </c>
      <c r="Q1409" s="10"/>
      <c r="R1409" s="10"/>
      <c r="S1409" s="16">
        <v>2</v>
      </c>
      <c r="T1409" s="13">
        <v>31.934493346980549</v>
      </c>
      <c r="U1409" s="14"/>
      <c r="V1409" s="11"/>
      <c r="W1409" s="10"/>
      <c r="X1409" s="29"/>
      <c r="AA1409" t="s">
        <v>331</v>
      </c>
      <c r="AB1409">
        <v>2</v>
      </c>
      <c r="AC1409">
        <v>12.826603325415681</v>
      </c>
      <c r="AD1409">
        <v>57.738572574178022</v>
      </c>
      <c r="AL1409">
        <v>12.826603325415681</v>
      </c>
      <c r="AM1409">
        <v>57.738572574178022</v>
      </c>
      <c r="AR1409" t="s">
        <v>332</v>
      </c>
    </row>
    <row r="1410" spans="1:44" x14ac:dyDescent="0.35">
      <c r="A1410">
        <v>8</v>
      </c>
      <c r="B1410" s="26">
        <f t="shared" si="273"/>
        <v>46273.75</v>
      </c>
      <c r="C1410" t="s">
        <v>45</v>
      </c>
      <c r="D1410">
        <v>1</v>
      </c>
      <c r="E1410" s="26">
        <f t="shared" si="274"/>
        <v>46273.802083333343</v>
      </c>
      <c r="F1410" s="26">
        <f t="shared" si="275"/>
        <v>46273.781250000007</v>
      </c>
      <c r="G1410">
        <f t="shared" si="276"/>
        <v>2</v>
      </c>
      <c r="H1410">
        <f t="shared" si="277"/>
        <v>2</v>
      </c>
      <c r="I1410" s="27">
        <f t="shared" si="278"/>
        <v>5</v>
      </c>
      <c r="J1410" s="28">
        <f t="shared" si="279"/>
        <v>266.11282326142305</v>
      </c>
      <c r="K1410" s="29">
        <f t="shared" si="280"/>
        <v>3.1315038603558235E-4</v>
      </c>
      <c r="L1410" s="26">
        <f t="shared" si="281"/>
        <v>46273.750313150384</v>
      </c>
      <c r="M1410" t="str">
        <f t="shared" si="282"/>
        <v>YES</v>
      </c>
      <c r="N1410" s="28">
        <f t="shared" si="283"/>
        <v>53.222564652284611</v>
      </c>
      <c r="O1410" t="str">
        <f t="shared" si="284"/>
        <v/>
      </c>
      <c r="P1410" t="str">
        <f t="shared" si="285"/>
        <v/>
      </c>
      <c r="Q1410" s="10" t="s">
        <v>151</v>
      </c>
      <c r="R1410" s="10"/>
      <c r="S1410" s="16">
        <v>5</v>
      </c>
      <c r="T1410" s="13">
        <v>266.11282326142299</v>
      </c>
      <c r="U1410" s="14">
        <v>3.1315038194444438E-4</v>
      </c>
      <c r="V1410" s="11">
        <v>46273.750313150384</v>
      </c>
      <c r="W1410" s="10" t="s">
        <v>151</v>
      </c>
      <c r="X1410" s="29">
        <v>0</v>
      </c>
      <c r="Z1410" t="s">
        <v>339</v>
      </c>
      <c r="AA1410" t="s">
        <v>331</v>
      </c>
      <c r="AB1410">
        <v>5</v>
      </c>
      <c r="AC1410">
        <v>36.79245283018868</v>
      </c>
      <c r="AD1410">
        <v>630.89571614019906</v>
      </c>
      <c r="AE1410" s="54">
        <v>1.3208733796296301E-4</v>
      </c>
      <c r="AF1410" s="54">
        <v>2.2649572685185179E-3</v>
      </c>
      <c r="AG1410" s="53">
        <v>46273.750132087327</v>
      </c>
      <c r="AH1410" s="53">
        <v>46273.752264957271</v>
      </c>
      <c r="AI1410" t="s">
        <v>151</v>
      </c>
      <c r="AL1410">
        <v>36.79245283018868</v>
      </c>
      <c r="AM1410">
        <v>630.89571614019906</v>
      </c>
      <c r="AN1410" s="54">
        <v>1.3208733796296301E-4</v>
      </c>
      <c r="AO1410" s="54">
        <v>2.2649572685185179E-3</v>
      </c>
      <c r="AP1410" s="53">
        <v>46273.752264957271</v>
      </c>
      <c r="AQ1410" t="s">
        <v>151</v>
      </c>
      <c r="AR1410" t="s">
        <v>337</v>
      </c>
    </row>
    <row r="1411" spans="1:44" x14ac:dyDescent="0.35">
      <c r="A1411">
        <v>8</v>
      </c>
      <c r="B1411" s="26">
        <f t="shared" si="273"/>
        <v>46273.75</v>
      </c>
      <c r="C1411" t="s">
        <v>45</v>
      </c>
      <c r="D1411">
        <v>2</v>
      </c>
      <c r="E1411" s="26">
        <f t="shared" si="274"/>
        <v>46273.802083333343</v>
      </c>
      <c r="F1411" s="26">
        <f t="shared" si="275"/>
        <v>46273.781250000007</v>
      </c>
      <c r="G1411">
        <f t="shared" si="276"/>
        <v>0</v>
      </c>
      <c r="H1411">
        <f t="shared" si="277"/>
        <v>0</v>
      </c>
      <c r="I1411" s="27">
        <f t="shared" si="278"/>
        <v>2</v>
      </c>
      <c r="J1411" s="28">
        <f t="shared" si="279"/>
        <v>48.484848484848484</v>
      </c>
      <c r="K1411" s="29" t="str">
        <f t="shared" si="280"/>
        <v/>
      </c>
      <c r="L1411" s="26" t="str">
        <f t="shared" si="281"/>
        <v/>
      </c>
      <c r="M1411" t="str">
        <f t="shared" si="282"/>
        <v/>
      </c>
      <c r="N1411" s="28">
        <f t="shared" si="283"/>
        <v>24.242424242424242</v>
      </c>
      <c r="O1411" t="str">
        <f t="shared" si="284"/>
        <v/>
      </c>
      <c r="P1411" t="str">
        <f t="shared" si="285"/>
        <v/>
      </c>
      <c r="Q1411" s="10"/>
      <c r="R1411" s="10"/>
      <c r="S1411" s="16">
        <v>2</v>
      </c>
      <c r="T1411" s="13">
        <v>48.484848484848477</v>
      </c>
      <c r="U1411" s="14"/>
      <c r="V1411" s="11"/>
      <c r="W1411" s="10"/>
      <c r="X1411" s="29"/>
      <c r="Z1411" t="s">
        <v>340</v>
      </c>
      <c r="AA1411" t="s">
        <v>331</v>
      </c>
      <c r="AB1411">
        <v>2</v>
      </c>
      <c r="AC1411">
        <v>24.553825167670801</v>
      </c>
      <c r="AD1411">
        <v>144.52554744525551</v>
      </c>
      <c r="AL1411">
        <v>24.553825167670801</v>
      </c>
      <c r="AM1411">
        <v>144.52554744525551</v>
      </c>
      <c r="AR1411" t="s">
        <v>332</v>
      </c>
    </row>
    <row r="1412" spans="1:44" x14ac:dyDescent="0.35">
      <c r="A1412">
        <v>8</v>
      </c>
      <c r="B1412" s="26">
        <f t="shared" si="273"/>
        <v>46273.75</v>
      </c>
      <c r="C1412" t="s">
        <v>45</v>
      </c>
      <c r="D1412">
        <v>3</v>
      </c>
      <c r="E1412" s="26">
        <f t="shared" si="274"/>
        <v>46273.802083333343</v>
      </c>
      <c r="F1412" s="26">
        <f t="shared" si="275"/>
        <v>46273.781250000007</v>
      </c>
      <c r="G1412">
        <f t="shared" si="276"/>
        <v>0</v>
      </c>
      <c r="H1412">
        <f t="shared" si="277"/>
        <v>0</v>
      </c>
      <c r="I1412" s="27">
        <f t="shared" si="278"/>
        <v>1</v>
      </c>
      <c r="J1412" s="28">
        <f t="shared" si="279"/>
        <v>155.48172757475083</v>
      </c>
      <c r="K1412" s="29" t="str">
        <f t="shared" si="280"/>
        <v/>
      </c>
      <c r="L1412" s="26" t="str">
        <f t="shared" si="281"/>
        <v/>
      </c>
      <c r="M1412" t="str">
        <f t="shared" si="282"/>
        <v/>
      </c>
      <c r="N1412" s="28">
        <f t="shared" si="283"/>
        <v>155.48172757475083</v>
      </c>
      <c r="O1412" t="str">
        <f t="shared" si="284"/>
        <v/>
      </c>
      <c r="P1412" t="str">
        <f t="shared" si="285"/>
        <v/>
      </c>
      <c r="Q1412" s="10"/>
      <c r="R1412" s="10"/>
      <c r="S1412" s="16">
        <v>1</v>
      </c>
      <c r="T1412" s="13">
        <v>155.48172757475081</v>
      </c>
      <c r="U1412" s="14"/>
      <c r="V1412" s="11"/>
      <c r="W1412" s="10"/>
      <c r="X1412" s="29"/>
      <c r="AA1412" t="s">
        <v>331</v>
      </c>
      <c r="AB1412">
        <v>1</v>
      </c>
      <c r="AC1412">
        <v>155.48172757475081</v>
      </c>
      <c r="AD1412">
        <v>155.48172757475081</v>
      </c>
      <c r="AL1412">
        <v>155.48172757475081</v>
      </c>
      <c r="AM1412">
        <v>155.48172757475081</v>
      </c>
      <c r="AR1412" t="s">
        <v>338</v>
      </c>
    </row>
    <row r="1413" spans="1:44" x14ac:dyDescent="0.35">
      <c r="A1413">
        <v>8</v>
      </c>
      <c r="B1413" s="26">
        <f t="shared" si="273"/>
        <v>46273.75</v>
      </c>
      <c r="C1413" t="s">
        <v>45</v>
      </c>
      <c r="D1413">
        <v>4</v>
      </c>
      <c r="E1413" s="26">
        <f t="shared" si="274"/>
        <v>46273.802083333343</v>
      </c>
      <c r="F1413" s="26">
        <f t="shared" si="275"/>
        <v>46273.781250000007</v>
      </c>
      <c r="G1413">
        <f t="shared" si="276"/>
        <v>0</v>
      </c>
      <c r="H1413">
        <f t="shared" si="277"/>
        <v>0</v>
      </c>
      <c r="I1413" s="27">
        <f t="shared" si="278"/>
        <v>1</v>
      </c>
      <c r="J1413" s="28">
        <f t="shared" si="279"/>
        <v>90.70866141732283</v>
      </c>
      <c r="K1413" s="29" t="str">
        <f t="shared" si="280"/>
        <v/>
      </c>
      <c r="L1413" s="26" t="str">
        <f t="shared" si="281"/>
        <v/>
      </c>
      <c r="M1413" t="str">
        <f t="shared" si="282"/>
        <v/>
      </c>
      <c r="N1413" s="28">
        <f t="shared" si="283"/>
        <v>90.70866141732283</v>
      </c>
      <c r="O1413" t="str">
        <f t="shared" si="284"/>
        <v/>
      </c>
      <c r="P1413" t="str">
        <f t="shared" si="285"/>
        <v/>
      </c>
      <c r="Q1413" s="10"/>
      <c r="R1413" s="10"/>
      <c r="S1413" s="16">
        <v>1</v>
      </c>
      <c r="T1413" s="13">
        <v>90.70866141732283</v>
      </c>
      <c r="U1413" s="14"/>
      <c r="V1413" s="11"/>
      <c r="W1413" s="10"/>
      <c r="X1413" s="29"/>
      <c r="AA1413" t="s">
        <v>331</v>
      </c>
      <c r="AB1413">
        <v>1</v>
      </c>
      <c r="AC1413">
        <v>90.70866141732283</v>
      </c>
      <c r="AD1413">
        <v>90.70866141732283</v>
      </c>
      <c r="AL1413">
        <v>90.70866141732283</v>
      </c>
      <c r="AM1413">
        <v>90.70866141732283</v>
      </c>
      <c r="AR1413" t="s">
        <v>338</v>
      </c>
    </row>
    <row r="1414" spans="1:44" x14ac:dyDescent="0.35">
      <c r="A1414">
        <v>8</v>
      </c>
      <c r="B1414" s="26">
        <f t="shared" ref="B1414:B1477" si="286">INDEX(SNAP_TIMES,MATCH(A1414,SNAP_NOS,0))</f>
        <v>46273.75</v>
      </c>
      <c r="C1414" t="s">
        <v>45</v>
      </c>
      <c r="D1414">
        <v>5</v>
      </c>
      <c r="E1414" s="26">
        <f t="shared" ref="E1414:E1477" si="287">IF(AND(INDEX(SH_CHG,MATCH(C1414,SH_ID,0))&lt;&gt;"",B1414&gt;=INDEX(SH_CHG,MATCH(C1414,SH_ID,0))),INDEX(SH_DEP,MATCH(C1414,SH_ID,0)),INDEX(SH_ORIG,MATCH(C1414,SH_ID,0)))</f>
        <v>46273.802083333343</v>
      </c>
      <c r="F1414" s="26">
        <f t="shared" ref="F1414:F1477" si="288">E1414-LOADING_MINUTES/1440</f>
        <v>46273.781250000007</v>
      </c>
      <c r="G1414">
        <f t="shared" ref="G1414:G1477" si="289">COUNTIFS(OL_SNAP,A1414,OL_EFF,C1414,OL_WT,D1414,OL_OPEN,"&gt;0")</f>
        <v>0</v>
      </c>
      <c r="H1414">
        <f t="shared" ref="H1414:H1477" si="290">SUMIFS($G$6:$G$3569,$A$6:$A$3569,A1414,$D$6:$D$3569,D1414,$F$6:$F$3569,"&lt;="&amp;F1414)</f>
        <v>0</v>
      </c>
      <c r="I1414" s="27">
        <f t="shared" ref="I1414:I1477" si="291">INDEX(C_RES,MATCH(1,INDEX((C_SN=A1414)*(C_WT=D1414),0),0))</f>
        <v>0</v>
      </c>
      <c r="J1414" s="28" t="str">
        <f t="shared" ref="J1414:J1477" si="292">INDEX(C_RL,MATCH(1,INDEX((C_SN=A1414)*(C_WT=D1414),0),0))</f>
        <v>NULL</v>
      </c>
      <c r="K1414" s="29" t="str">
        <f t="shared" ref="K1414:K1477" si="293">IF(G1414=0,"",IF(ISNUMBER(J1414),IF(J1414&gt;0,H1414/J1414/24,"NULL"),"NULL"))</f>
        <v/>
      </c>
      <c r="L1414" s="26" t="str">
        <f t="shared" ref="L1414:L1477" si="294">IF(ISNUMBER(K1414),B1414+K1414,"")</f>
        <v/>
      </c>
      <c r="M1414" t="str">
        <f t="shared" ref="M1414:M1477" si="295">IF(G1414=0,"",IF(B1414&gt;=F1414,"NO - CUTOFF PASSED",IF(ISNUMBER(K1414),IF(L1414&lt;=F1414,"YES","NO"),"UNKNOWN - NO RATE")))</f>
        <v/>
      </c>
      <c r="N1414" s="28">
        <f t="shared" ref="N1414:N1477" si="296">IFERROR(IF(AND(INDEX(C_HRS,MATCH(1,INDEX((C_SN=A1414)*(C_WT=D1414),0),0))&gt;0,INDEX(C_TL,MATCH(1,INDEX((C_SN=A1414)*(C_WT=D1414),0),0))&gt;0),INDEX(C_TL,MATCH(1,INDEX((C_SN=A1414)*(C_WT=D1414),0),0))/INDEX(C_HRS,MATCH(1,INDEX((C_SN=A1414)*(C_WT=D1414),0),0)),"NULL"),"NULL")</f>
        <v>55.07649513212796</v>
      </c>
      <c r="O1414" t="str">
        <f t="shared" ref="O1414:O1477" si="297">IF(M1414="NO",IF(ISNUMBER(N1414),ROUNDUP(H1414/(N1414*(F1414-B1414)*24),0),"CANNOT ESTIMATE - NO RATE"),"")</f>
        <v/>
      </c>
      <c r="P1414" t="str">
        <f t="shared" ref="P1414:P1477" si="298">IF(ISNUMBER(O1414),MAX(0,O1414-I1414),O1414)</f>
        <v/>
      </c>
      <c r="Q1414" s="10"/>
      <c r="R1414" s="10"/>
      <c r="S1414" s="16">
        <v>0</v>
      </c>
      <c r="T1414" s="13"/>
      <c r="U1414" s="14"/>
      <c r="V1414" s="11"/>
      <c r="W1414" s="10"/>
      <c r="X1414" s="29"/>
      <c r="AA1414" t="s">
        <v>331</v>
      </c>
      <c r="AB1414">
        <v>1</v>
      </c>
      <c r="AR1414" t="s">
        <v>338</v>
      </c>
    </row>
    <row r="1415" spans="1:44" x14ac:dyDescent="0.35">
      <c r="A1415">
        <v>8</v>
      </c>
      <c r="B1415" s="26">
        <f t="shared" si="286"/>
        <v>46273.75</v>
      </c>
      <c r="C1415" t="s">
        <v>45</v>
      </c>
      <c r="D1415">
        <v>6</v>
      </c>
      <c r="E1415" s="26">
        <f t="shared" si="287"/>
        <v>46273.802083333343</v>
      </c>
      <c r="F1415" s="26">
        <f t="shared" si="288"/>
        <v>46273.781250000007</v>
      </c>
      <c r="G1415">
        <f t="shared" si="289"/>
        <v>0</v>
      </c>
      <c r="H1415">
        <f t="shared" si="290"/>
        <v>0</v>
      </c>
      <c r="I1415" s="27">
        <f t="shared" si="291"/>
        <v>2</v>
      </c>
      <c r="J1415" s="28">
        <f t="shared" si="292"/>
        <v>31.934493346980553</v>
      </c>
      <c r="K1415" s="29" t="str">
        <f t="shared" si="293"/>
        <v/>
      </c>
      <c r="L1415" s="26" t="str">
        <f t="shared" si="294"/>
        <v/>
      </c>
      <c r="M1415" t="str">
        <f t="shared" si="295"/>
        <v/>
      </c>
      <c r="N1415" s="28">
        <f t="shared" si="296"/>
        <v>15.967246673490276</v>
      </c>
      <c r="O1415" t="str">
        <f t="shared" si="297"/>
        <v/>
      </c>
      <c r="P1415" t="str">
        <f t="shared" si="298"/>
        <v/>
      </c>
      <c r="Q1415" s="10"/>
      <c r="R1415" s="10"/>
      <c r="S1415" s="16">
        <v>2</v>
      </c>
      <c r="T1415" s="13">
        <v>31.934493346980549</v>
      </c>
      <c r="U1415" s="14"/>
      <c r="V1415" s="11"/>
      <c r="W1415" s="10"/>
      <c r="X1415" s="29"/>
      <c r="AA1415" t="s">
        <v>331</v>
      </c>
      <c r="AB1415">
        <v>2</v>
      </c>
      <c r="AC1415">
        <v>12.826603325415681</v>
      </c>
      <c r="AD1415">
        <v>57.738572574178022</v>
      </c>
      <c r="AL1415">
        <v>12.826603325415681</v>
      </c>
      <c r="AM1415">
        <v>57.738572574178022</v>
      </c>
      <c r="AR1415" t="s">
        <v>332</v>
      </c>
    </row>
    <row r="1416" spans="1:44" x14ac:dyDescent="0.35">
      <c r="A1416">
        <v>8</v>
      </c>
      <c r="B1416" s="26">
        <f t="shared" si="286"/>
        <v>46273.75</v>
      </c>
      <c r="C1416" t="s">
        <v>46</v>
      </c>
      <c r="D1416">
        <v>1</v>
      </c>
      <c r="E1416" s="26">
        <f t="shared" si="287"/>
        <v>46273.822916666657</v>
      </c>
      <c r="F1416" s="26">
        <f t="shared" si="288"/>
        <v>46273.802083333321</v>
      </c>
      <c r="G1416">
        <f t="shared" si="289"/>
        <v>0</v>
      </c>
      <c r="H1416">
        <f t="shared" si="290"/>
        <v>18</v>
      </c>
      <c r="I1416" s="27">
        <f t="shared" si="291"/>
        <v>5</v>
      </c>
      <c r="J1416" s="28">
        <f t="shared" si="292"/>
        <v>266.11282326142305</v>
      </c>
      <c r="K1416" s="29" t="str">
        <f t="shared" si="293"/>
        <v/>
      </c>
      <c r="L1416" s="26" t="str">
        <f t="shared" si="294"/>
        <v/>
      </c>
      <c r="M1416" t="str">
        <f t="shared" si="295"/>
        <v/>
      </c>
      <c r="N1416" s="28">
        <f t="shared" si="296"/>
        <v>53.222564652284611</v>
      </c>
      <c r="O1416" t="str">
        <f t="shared" si="297"/>
        <v/>
      </c>
      <c r="P1416" t="str">
        <f t="shared" si="298"/>
        <v/>
      </c>
      <c r="Q1416" s="10"/>
      <c r="R1416" s="10"/>
      <c r="S1416" s="16">
        <v>5</v>
      </c>
      <c r="T1416" s="13">
        <v>266.11282326142299</v>
      </c>
      <c r="U1416" s="14"/>
      <c r="V1416" s="11"/>
      <c r="W1416" s="10"/>
      <c r="X1416" s="29"/>
      <c r="Z1416" t="s">
        <v>339</v>
      </c>
      <c r="AA1416" t="s">
        <v>331</v>
      </c>
      <c r="AB1416">
        <v>5</v>
      </c>
      <c r="AC1416">
        <v>36.79245283018868</v>
      </c>
      <c r="AD1416">
        <v>630.89571614019906</v>
      </c>
      <c r="AL1416">
        <v>36.79245283018868</v>
      </c>
      <c r="AM1416">
        <v>630.89571614019906</v>
      </c>
      <c r="AR1416" t="s">
        <v>337</v>
      </c>
    </row>
    <row r="1417" spans="1:44" x14ac:dyDescent="0.35">
      <c r="A1417">
        <v>8</v>
      </c>
      <c r="B1417" s="26">
        <f t="shared" si="286"/>
        <v>46273.75</v>
      </c>
      <c r="C1417" t="s">
        <v>46</v>
      </c>
      <c r="D1417">
        <v>2</v>
      </c>
      <c r="E1417" s="26">
        <f t="shared" si="287"/>
        <v>46273.822916666657</v>
      </c>
      <c r="F1417" s="26">
        <f t="shared" si="288"/>
        <v>46273.802083333321</v>
      </c>
      <c r="G1417">
        <f t="shared" si="289"/>
        <v>0</v>
      </c>
      <c r="H1417">
        <f t="shared" si="290"/>
        <v>0</v>
      </c>
      <c r="I1417" s="27">
        <f t="shared" si="291"/>
        <v>2</v>
      </c>
      <c r="J1417" s="28">
        <f t="shared" si="292"/>
        <v>48.484848484848484</v>
      </c>
      <c r="K1417" s="29" t="str">
        <f t="shared" si="293"/>
        <v/>
      </c>
      <c r="L1417" s="26" t="str">
        <f t="shared" si="294"/>
        <v/>
      </c>
      <c r="M1417" t="str">
        <f t="shared" si="295"/>
        <v/>
      </c>
      <c r="N1417" s="28">
        <f t="shared" si="296"/>
        <v>24.242424242424242</v>
      </c>
      <c r="O1417" t="str">
        <f t="shared" si="297"/>
        <v/>
      </c>
      <c r="P1417" t="str">
        <f t="shared" si="298"/>
        <v/>
      </c>
      <c r="Q1417" s="10"/>
      <c r="R1417" s="10"/>
      <c r="S1417" s="16">
        <v>2</v>
      </c>
      <c r="T1417" s="13">
        <v>48.484848484848477</v>
      </c>
      <c r="U1417" s="14"/>
      <c r="V1417" s="11"/>
      <c r="W1417" s="10"/>
      <c r="X1417" s="29"/>
      <c r="Z1417" t="s">
        <v>340</v>
      </c>
      <c r="AA1417" t="s">
        <v>331</v>
      </c>
      <c r="AB1417">
        <v>2</v>
      </c>
      <c r="AC1417">
        <v>24.553825167670801</v>
      </c>
      <c r="AD1417">
        <v>144.52554744525551</v>
      </c>
      <c r="AL1417">
        <v>24.553825167670801</v>
      </c>
      <c r="AM1417">
        <v>144.52554744525551</v>
      </c>
      <c r="AR1417" t="s">
        <v>332</v>
      </c>
    </row>
    <row r="1418" spans="1:44" x14ac:dyDescent="0.35">
      <c r="A1418">
        <v>8</v>
      </c>
      <c r="B1418" s="26">
        <f t="shared" si="286"/>
        <v>46273.75</v>
      </c>
      <c r="C1418" t="s">
        <v>46</v>
      </c>
      <c r="D1418">
        <v>3</v>
      </c>
      <c r="E1418" s="26">
        <f t="shared" si="287"/>
        <v>46273.822916666657</v>
      </c>
      <c r="F1418" s="26">
        <f t="shared" si="288"/>
        <v>46273.802083333321</v>
      </c>
      <c r="G1418">
        <f t="shared" si="289"/>
        <v>0</v>
      </c>
      <c r="H1418">
        <f t="shared" si="290"/>
        <v>0</v>
      </c>
      <c r="I1418" s="27">
        <f t="shared" si="291"/>
        <v>1</v>
      </c>
      <c r="J1418" s="28">
        <f t="shared" si="292"/>
        <v>155.48172757475083</v>
      </c>
      <c r="K1418" s="29" t="str">
        <f t="shared" si="293"/>
        <v/>
      </c>
      <c r="L1418" s="26" t="str">
        <f t="shared" si="294"/>
        <v/>
      </c>
      <c r="M1418" t="str">
        <f t="shared" si="295"/>
        <v/>
      </c>
      <c r="N1418" s="28">
        <f t="shared" si="296"/>
        <v>155.48172757475083</v>
      </c>
      <c r="O1418" t="str">
        <f t="shared" si="297"/>
        <v/>
      </c>
      <c r="P1418" t="str">
        <f t="shared" si="298"/>
        <v/>
      </c>
      <c r="Q1418" s="10"/>
      <c r="R1418" s="10"/>
      <c r="S1418" s="16">
        <v>1</v>
      </c>
      <c r="T1418" s="13">
        <v>155.48172757475081</v>
      </c>
      <c r="U1418" s="14"/>
      <c r="V1418" s="11"/>
      <c r="W1418" s="10"/>
      <c r="X1418" s="29"/>
      <c r="AA1418" t="s">
        <v>331</v>
      </c>
      <c r="AB1418">
        <v>1</v>
      </c>
      <c r="AC1418">
        <v>155.48172757475081</v>
      </c>
      <c r="AD1418">
        <v>155.48172757475081</v>
      </c>
      <c r="AL1418">
        <v>155.48172757475081</v>
      </c>
      <c r="AM1418">
        <v>155.48172757475081</v>
      </c>
      <c r="AR1418" t="s">
        <v>338</v>
      </c>
    </row>
    <row r="1419" spans="1:44" x14ac:dyDescent="0.35">
      <c r="A1419">
        <v>8</v>
      </c>
      <c r="B1419" s="26">
        <f t="shared" si="286"/>
        <v>46273.75</v>
      </c>
      <c r="C1419" t="s">
        <v>46</v>
      </c>
      <c r="D1419">
        <v>4</v>
      </c>
      <c r="E1419" s="26">
        <f t="shared" si="287"/>
        <v>46273.822916666657</v>
      </c>
      <c r="F1419" s="26">
        <f t="shared" si="288"/>
        <v>46273.802083333321</v>
      </c>
      <c r="G1419">
        <f t="shared" si="289"/>
        <v>0</v>
      </c>
      <c r="H1419">
        <f t="shared" si="290"/>
        <v>8</v>
      </c>
      <c r="I1419" s="27">
        <f t="shared" si="291"/>
        <v>1</v>
      </c>
      <c r="J1419" s="28">
        <f t="shared" si="292"/>
        <v>90.70866141732283</v>
      </c>
      <c r="K1419" s="29" t="str">
        <f t="shared" si="293"/>
        <v/>
      </c>
      <c r="L1419" s="26" t="str">
        <f t="shared" si="294"/>
        <v/>
      </c>
      <c r="M1419" t="str">
        <f t="shared" si="295"/>
        <v/>
      </c>
      <c r="N1419" s="28">
        <f t="shared" si="296"/>
        <v>90.70866141732283</v>
      </c>
      <c r="O1419" t="str">
        <f t="shared" si="297"/>
        <v/>
      </c>
      <c r="P1419" t="str">
        <f t="shared" si="298"/>
        <v/>
      </c>
      <c r="Q1419" s="10"/>
      <c r="R1419" s="10"/>
      <c r="S1419" s="16">
        <v>1</v>
      </c>
      <c r="T1419" s="13">
        <v>90.70866141732283</v>
      </c>
      <c r="U1419" s="14"/>
      <c r="V1419" s="11"/>
      <c r="W1419" s="10"/>
      <c r="X1419" s="29"/>
      <c r="AA1419" t="s">
        <v>331</v>
      </c>
      <c r="AB1419">
        <v>1</v>
      </c>
      <c r="AC1419">
        <v>90.70866141732283</v>
      </c>
      <c r="AD1419">
        <v>90.70866141732283</v>
      </c>
      <c r="AL1419">
        <v>90.70866141732283</v>
      </c>
      <c r="AM1419">
        <v>90.70866141732283</v>
      </c>
      <c r="AR1419" t="s">
        <v>338</v>
      </c>
    </row>
    <row r="1420" spans="1:44" x14ac:dyDescent="0.35">
      <c r="A1420">
        <v>8</v>
      </c>
      <c r="B1420" s="26">
        <f t="shared" si="286"/>
        <v>46273.75</v>
      </c>
      <c r="C1420" t="s">
        <v>46</v>
      </c>
      <c r="D1420">
        <v>5</v>
      </c>
      <c r="E1420" s="26">
        <f t="shared" si="287"/>
        <v>46273.822916666657</v>
      </c>
      <c r="F1420" s="26">
        <f t="shared" si="288"/>
        <v>46273.802083333321</v>
      </c>
      <c r="G1420">
        <f t="shared" si="289"/>
        <v>0</v>
      </c>
      <c r="H1420">
        <f t="shared" si="290"/>
        <v>0</v>
      </c>
      <c r="I1420" s="27">
        <f t="shared" si="291"/>
        <v>0</v>
      </c>
      <c r="J1420" s="28" t="str">
        <f t="shared" si="292"/>
        <v>NULL</v>
      </c>
      <c r="K1420" s="29" t="str">
        <f t="shared" si="293"/>
        <v/>
      </c>
      <c r="L1420" s="26" t="str">
        <f t="shared" si="294"/>
        <v/>
      </c>
      <c r="M1420" t="str">
        <f t="shared" si="295"/>
        <v/>
      </c>
      <c r="N1420" s="28">
        <f t="shared" si="296"/>
        <v>55.07649513212796</v>
      </c>
      <c r="O1420" t="str">
        <f t="shared" si="297"/>
        <v/>
      </c>
      <c r="P1420" t="str">
        <f t="shared" si="298"/>
        <v/>
      </c>
      <c r="Q1420" s="10"/>
      <c r="R1420" s="10"/>
      <c r="S1420" s="16">
        <v>0</v>
      </c>
      <c r="T1420" s="13"/>
      <c r="U1420" s="14"/>
      <c r="V1420" s="11"/>
      <c r="W1420" s="10"/>
      <c r="X1420" s="29"/>
      <c r="AA1420" t="s">
        <v>331</v>
      </c>
      <c r="AB1420">
        <v>1</v>
      </c>
      <c r="AR1420" t="s">
        <v>338</v>
      </c>
    </row>
    <row r="1421" spans="1:44" x14ac:dyDescent="0.35">
      <c r="A1421">
        <v>8</v>
      </c>
      <c r="B1421" s="26">
        <f t="shared" si="286"/>
        <v>46273.75</v>
      </c>
      <c r="C1421" t="s">
        <v>46</v>
      </c>
      <c r="D1421">
        <v>6</v>
      </c>
      <c r="E1421" s="26">
        <f t="shared" si="287"/>
        <v>46273.822916666657</v>
      </c>
      <c r="F1421" s="26">
        <f t="shared" si="288"/>
        <v>46273.802083333321</v>
      </c>
      <c r="G1421">
        <f t="shared" si="289"/>
        <v>0</v>
      </c>
      <c r="H1421">
        <f t="shared" si="290"/>
        <v>0</v>
      </c>
      <c r="I1421" s="27">
        <f t="shared" si="291"/>
        <v>2</v>
      </c>
      <c r="J1421" s="28">
        <f t="shared" si="292"/>
        <v>31.934493346980553</v>
      </c>
      <c r="K1421" s="29" t="str">
        <f t="shared" si="293"/>
        <v/>
      </c>
      <c r="L1421" s="26" t="str">
        <f t="shared" si="294"/>
        <v/>
      </c>
      <c r="M1421" t="str">
        <f t="shared" si="295"/>
        <v/>
      </c>
      <c r="N1421" s="28">
        <f t="shared" si="296"/>
        <v>15.967246673490276</v>
      </c>
      <c r="O1421" t="str">
        <f t="shared" si="297"/>
        <v/>
      </c>
      <c r="P1421" t="str">
        <f t="shared" si="298"/>
        <v/>
      </c>
      <c r="Q1421" s="10"/>
      <c r="R1421" s="10"/>
      <c r="S1421" s="16">
        <v>2</v>
      </c>
      <c r="T1421" s="13">
        <v>31.934493346980549</v>
      </c>
      <c r="U1421" s="14"/>
      <c r="V1421" s="11"/>
      <c r="W1421" s="10"/>
      <c r="X1421" s="29"/>
      <c r="AA1421" t="s">
        <v>331</v>
      </c>
      <c r="AB1421">
        <v>2</v>
      </c>
      <c r="AC1421">
        <v>12.826603325415681</v>
      </c>
      <c r="AD1421">
        <v>57.738572574178022</v>
      </c>
      <c r="AL1421">
        <v>12.826603325415681</v>
      </c>
      <c r="AM1421">
        <v>57.738572574178022</v>
      </c>
      <c r="AR1421" t="s">
        <v>332</v>
      </c>
    </row>
    <row r="1422" spans="1:44" x14ac:dyDescent="0.35">
      <c r="A1422">
        <v>8</v>
      </c>
      <c r="B1422" s="26">
        <f t="shared" si="286"/>
        <v>46273.75</v>
      </c>
      <c r="C1422" t="s">
        <v>47</v>
      </c>
      <c r="D1422">
        <v>1</v>
      </c>
      <c r="E1422" s="26">
        <f t="shared" si="287"/>
        <v>46273.822916666657</v>
      </c>
      <c r="F1422" s="26">
        <f t="shared" si="288"/>
        <v>46273.802083333321</v>
      </c>
      <c r="G1422">
        <f t="shared" si="289"/>
        <v>12</v>
      </c>
      <c r="H1422">
        <f t="shared" si="290"/>
        <v>18</v>
      </c>
      <c r="I1422" s="27">
        <f t="shared" si="291"/>
        <v>5</v>
      </c>
      <c r="J1422" s="28">
        <f t="shared" si="292"/>
        <v>266.11282326142305</v>
      </c>
      <c r="K1422" s="29">
        <f t="shared" si="293"/>
        <v>2.8183534743202415E-3</v>
      </c>
      <c r="L1422" s="26">
        <f t="shared" si="294"/>
        <v>46273.752818353474</v>
      </c>
      <c r="M1422" t="str">
        <f t="shared" si="295"/>
        <v>YES</v>
      </c>
      <c r="N1422" s="28">
        <f t="shared" si="296"/>
        <v>53.222564652284611</v>
      </c>
      <c r="O1422" t="str">
        <f t="shared" si="297"/>
        <v/>
      </c>
      <c r="P1422" t="str">
        <f t="shared" si="298"/>
        <v/>
      </c>
      <c r="Q1422" s="10" t="s">
        <v>151</v>
      </c>
      <c r="R1422" s="10"/>
      <c r="S1422" s="16">
        <v>5</v>
      </c>
      <c r="T1422" s="13">
        <v>266.11282326142299</v>
      </c>
      <c r="U1422" s="14">
        <v>2.8183534722222218E-3</v>
      </c>
      <c r="V1422" s="11">
        <v>46273.752818353467</v>
      </c>
      <c r="W1422" s="10" t="s">
        <v>151</v>
      </c>
      <c r="X1422" s="29">
        <v>0</v>
      </c>
      <c r="Z1422" t="s">
        <v>339</v>
      </c>
      <c r="AA1422" t="s">
        <v>331</v>
      </c>
      <c r="AB1422">
        <v>5</v>
      </c>
      <c r="AC1422">
        <v>36.79245283018868</v>
      </c>
      <c r="AD1422">
        <v>630.89571614019906</v>
      </c>
      <c r="AE1422" s="54">
        <v>1.188786006944444E-3</v>
      </c>
      <c r="AF1422" s="54">
        <v>2.038461538194444E-2</v>
      </c>
      <c r="AG1422" s="53">
        <v>46273.751188786009</v>
      </c>
      <c r="AH1422" s="53">
        <v>46273.770384615382</v>
      </c>
      <c r="AI1422" t="s">
        <v>151</v>
      </c>
      <c r="AL1422">
        <v>36.79245283018868</v>
      </c>
      <c r="AM1422">
        <v>630.89571614019906</v>
      </c>
      <c r="AN1422" s="54">
        <v>1.188786006944444E-3</v>
      </c>
      <c r="AO1422" s="54">
        <v>2.038461538194444E-2</v>
      </c>
      <c r="AP1422" s="53">
        <v>46273.770384615382</v>
      </c>
      <c r="AQ1422" t="s">
        <v>151</v>
      </c>
      <c r="AR1422" t="s">
        <v>337</v>
      </c>
    </row>
    <row r="1423" spans="1:44" x14ac:dyDescent="0.35">
      <c r="A1423">
        <v>8</v>
      </c>
      <c r="B1423" s="26">
        <f t="shared" si="286"/>
        <v>46273.75</v>
      </c>
      <c r="C1423" t="s">
        <v>47</v>
      </c>
      <c r="D1423">
        <v>2</v>
      </c>
      <c r="E1423" s="26">
        <f t="shared" si="287"/>
        <v>46273.822916666657</v>
      </c>
      <c r="F1423" s="26">
        <f t="shared" si="288"/>
        <v>46273.802083333321</v>
      </c>
      <c r="G1423">
        <f t="shared" si="289"/>
        <v>0</v>
      </c>
      <c r="H1423">
        <f t="shared" si="290"/>
        <v>0</v>
      </c>
      <c r="I1423" s="27">
        <f t="shared" si="291"/>
        <v>2</v>
      </c>
      <c r="J1423" s="28">
        <f t="shared" si="292"/>
        <v>48.484848484848484</v>
      </c>
      <c r="K1423" s="29" t="str">
        <f t="shared" si="293"/>
        <v/>
      </c>
      <c r="L1423" s="26" t="str">
        <f t="shared" si="294"/>
        <v/>
      </c>
      <c r="M1423" t="str">
        <f t="shared" si="295"/>
        <v/>
      </c>
      <c r="N1423" s="28">
        <f t="shared" si="296"/>
        <v>24.242424242424242</v>
      </c>
      <c r="O1423" t="str">
        <f t="shared" si="297"/>
        <v/>
      </c>
      <c r="P1423" t="str">
        <f t="shared" si="298"/>
        <v/>
      </c>
      <c r="Q1423" s="10"/>
      <c r="R1423" s="10"/>
      <c r="S1423" s="16">
        <v>2</v>
      </c>
      <c r="T1423" s="13">
        <v>48.484848484848477</v>
      </c>
      <c r="U1423" s="14"/>
      <c r="V1423" s="11"/>
      <c r="W1423" s="10"/>
      <c r="X1423" s="29"/>
      <c r="Z1423" t="s">
        <v>340</v>
      </c>
      <c r="AA1423" t="s">
        <v>331</v>
      </c>
      <c r="AB1423">
        <v>2</v>
      </c>
      <c r="AC1423">
        <v>24.553825167670801</v>
      </c>
      <c r="AD1423">
        <v>144.52554744525551</v>
      </c>
      <c r="AL1423">
        <v>24.553825167670801</v>
      </c>
      <c r="AM1423">
        <v>144.52554744525551</v>
      </c>
      <c r="AR1423" t="s">
        <v>332</v>
      </c>
    </row>
    <row r="1424" spans="1:44" x14ac:dyDescent="0.35">
      <c r="A1424">
        <v>8</v>
      </c>
      <c r="B1424" s="26">
        <f t="shared" si="286"/>
        <v>46273.75</v>
      </c>
      <c r="C1424" t="s">
        <v>47</v>
      </c>
      <c r="D1424">
        <v>3</v>
      </c>
      <c r="E1424" s="26">
        <f t="shared" si="287"/>
        <v>46273.822916666657</v>
      </c>
      <c r="F1424" s="26">
        <f t="shared" si="288"/>
        <v>46273.802083333321</v>
      </c>
      <c r="G1424">
        <f t="shared" si="289"/>
        <v>0</v>
      </c>
      <c r="H1424">
        <f t="shared" si="290"/>
        <v>0</v>
      </c>
      <c r="I1424" s="27">
        <f t="shared" si="291"/>
        <v>1</v>
      </c>
      <c r="J1424" s="28">
        <f t="shared" si="292"/>
        <v>155.48172757475083</v>
      </c>
      <c r="K1424" s="29" t="str">
        <f t="shared" si="293"/>
        <v/>
      </c>
      <c r="L1424" s="26" t="str">
        <f t="shared" si="294"/>
        <v/>
      </c>
      <c r="M1424" t="str">
        <f t="shared" si="295"/>
        <v/>
      </c>
      <c r="N1424" s="28">
        <f t="shared" si="296"/>
        <v>155.48172757475083</v>
      </c>
      <c r="O1424" t="str">
        <f t="shared" si="297"/>
        <v/>
      </c>
      <c r="P1424" t="str">
        <f t="shared" si="298"/>
        <v/>
      </c>
      <c r="Q1424" s="10"/>
      <c r="R1424" s="10"/>
      <c r="S1424" s="16">
        <v>1</v>
      </c>
      <c r="T1424" s="13">
        <v>155.48172757475081</v>
      </c>
      <c r="U1424" s="14"/>
      <c r="V1424" s="11"/>
      <c r="W1424" s="10"/>
      <c r="X1424" s="29"/>
      <c r="AA1424" t="s">
        <v>331</v>
      </c>
      <c r="AB1424">
        <v>1</v>
      </c>
      <c r="AC1424">
        <v>155.48172757475081</v>
      </c>
      <c r="AD1424">
        <v>155.48172757475081</v>
      </c>
      <c r="AL1424">
        <v>155.48172757475081</v>
      </c>
      <c r="AM1424">
        <v>155.48172757475081</v>
      </c>
      <c r="AR1424" t="s">
        <v>338</v>
      </c>
    </row>
    <row r="1425" spans="1:44" x14ac:dyDescent="0.35">
      <c r="A1425">
        <v>8</v>
      </c>
      <c r="B1425" s="26">
        <f t="shared" si="286"/>
        <v>46273.75</v>
      </c>
      <c r="C1425" t="s">
        <v>47</v>
      </c>
      <c r="D1425">
        <v>4</v>
      </c>
      <c r="E1425" s="26">
        <f t="shared" si="287"/>
        <v>46273.822916666657</v>
      </c>
      <c r="F1425" s="26">
        <f t="shared" si="288"/>
        <v>46273.802083333321</v>
      </c>
      <c r="G1425">
        <f t="shared" si="289"/>
        <v>0</v>
      </c>
      <c r="H1425">
        <f t="shared" si="290"/>
        <v>8</v>
      </c>
      <c r="I1425" s="27">
        <f t="shared" si="291"/>
        <v>1</v>
      </c>
      <c r="J1425" s="28">
        <f t="shared" si="292"/>
        <v>90.70866141732283</v>
      </c>
      <c r="K1425" s="29" t="str">
        <f t="shared" si="293"/>
        <v/>
      </c>
      <c r="L1425" s="26" t="str">
        <f t="shared" si="294"/>
        <v/>
      </c>
      <c r="M1425" t="str">
        <f t="shared" si="295"/>
        <v/>
      </c>
      <c r="N1425" s="28">
        <f t="shared" si="296"/>
        <v>90.70866141732283</v>
      </c>
      <c r="O1425" t="str">
        <f t="shared" si="297"/>
        <v/>
      </c>
      <c r="P1425" t="str">
        <f t="shared" si="298"/>
        <v/>
      </c>
      <c r="Q1425" s="10"/>
      <c r="R1425" s="10"/>
      <c r="S1425" s="16">
        <v>1</v>
      </c>
      <c r="T1425" s="13">
        <v>90.70866141732283</v>
      </c>
      <c r="U1425" s="14"/>
      <c r="V1425" s="11"/>
      <c r="W1425" s="10"/>
      <c r="X1425" s="29"/>
      <c r="AA1425" t="s">
        <v>331</v>
      </c>
      <c r="AB1425">
        <v>1</v>
      </c>
      <c r="AC1425">
        <v>90.70866141732283</v>
      </c>
      <c r="AD1425">
        <v>90.70866141732283</v>
      </c>
      <c r="AL1425">
        <v>90.70866141732283</v>
      </c>
      <c r="AM1425">
        <v>90.70866141732283</v>
      </c>
      <c r="AR1425" t="s">
        <v>338</v>
      </c>
    </row>
    <row r="1426" spans="1:44" x14ac:dyDescent="0.35">
      <c r="A1426">
        <v>8</v>
      </c>
      <c r="B1426" s="26">
        <f t="shared" si="286"/>
        <v>46273.75</v>
      </c>
      <c r="C1426" t="s">
        <v>47</v>
      </c>
      <c r="D1426">
        <v>5</v>
      </c>
      <c r="E1426" s="26">
        <f t="shared" si="287"/>
        <v>46273.822916666657</v>
      </c>
      <c r="F1426" s="26">
        <f t="shared" si="288"/>
        <v>46273.802083333321</v>
      </c>
      <c r="G1426">
        <f t="shared" si="289"/>
        <v>0</v>
      </c>
      <c r="H1426">
        <f t="shared" si="290"/>
        <v>0</v>
      </c>
      <c r="I1426" s="27">
        <f t="shared" si="291"/>
        <v>0</v>
      </c>
      <c r="J1426" s="28" t="str">
        <f t="shared" si="292"/>
        <v>NULL</v>
      </c>
      <c r="K1426" s="29" t="str">
        <f t="shared" si="293"/>
        <v/>
      </c>
      <c r="L1426" s="26" t="str">
        <f t="shared" si="294"/>
        <v/>
      </c>
      <c r="M1426" t="str">
        <f t="shared" si="295"/>
        <v/>
      </c>
      <c r="N1426" s="28">
        <f t="shared" si="296"/>
        <v>55.07649513212796</v>
      </c>
      <c r="O1426" t="str">
        <f t="shared" si="297"/>
        <v/>
      </c>
      <c r="P1426" t="str">
        <f t="shared" si="298"/>
        <v/>
      </c>
      <c r="Q1426" s="10"/>
      <c r="R1426" s="10"/>
      <c r="S1426" s="16">
        <v>0</v>
      </c>
      <c r="T1426" s="13"/>
      <c r="U1426" s="14"/>
      <c r="V1426" s="11"/>
      <c r="W1426" s="10"/>
      <c r="X1426" s="29"/>
      <c r="AA1426" t="s">
        <v>331</v>
      </c>
      <c r="AB1426">
        <v>1</v>
      </c>
      <c r="AR1426" t="s">
        <v>338</v>
      </c>
    </row>
    <row r="1427" spans="1:44" x14ac:dyDescent="0.35">
      <c r="A1427">
        <v>8</v>
      </c>
      <c r="B1427" s="26">
        <f t="shared" si="286"/>
        <v>46273.75</v>
      </c>
      <c r="C1427" t="s">
        <v>47</v>
      </c>
      <c r="D1427">
        <v>6</v>
      </c>
      <c r="E1427" s="26">
        <f t="shared" si="287"/>
        <v>46273.822916666657</v>
      </c>
      <c r="F1427" s="26">
        <f t="shared" si="288"/>
        <v>46273.802083333321</v>
      </c>
      <c r="G1427">
        <f t="shared" si="289"/>
        <v>0</v>
      </c>
      <c r="H1427">
        <f t="shared" si="290"/>
        <v>0</v>
      </c>
      <c r="I1427" s="27">
        <f t="shared" si="291"/>
        <v>2</v>
      </c>
      <c r="J1427" s="28">
        <f t="shared" si="292"/>
        <v>31.934493346980553</v>
      </c>
      <c r="K1427" s="29" t="str">
        <f t="shared" si="293"/>
        <v/>
      </c>
      <c r="L1427" s="26" t="str">
        <f t="shared" si="294"/>
        <v/>
      </c>
      <c r="M1427" t="str">
        <f t="shared" si="295"/>
        <v/>
      </c>
      <c r="N1427" s="28">
        <f t="shared" si="296"/>
        <v>15.967246673490276</v>
      </c>
      <c r="O1427" t="str">
        <f t="shared" si="297"/>
        <v/>
      </c>
      <c r="P1427" t="str">
        <f t="shared" si="298"/>
        <v/>
      </c>
      <c r="Q1427" s="10"/>
      <c r="R1427" s="10"/>
      <c r="S1427" s="16">
        <v>2</v>
      </c>
      <c r="T1427" s="13">
        <v>31.934493346980549</v>
      </c>
      <c r="U1427" s="14"/>
      <c r="V1427" s="11"/>
      <c r="W1427" s="10"/>
      <c r="X1427" s="29"/>
      <c r="AA1427" t="s">
        <v>331</v>
      </c>
      <c r="AB1427">
        <v>2</v>
      </c>
      <c r="AC1427">
        <v>12.826603325415681</v>
      </c>
      <c r="AD1427">
        <v>57.738572574178022</v>
      </c>
      <c r="AL1427">
        <v>12.826603325415681</v>
      </c>
      <c r="AM1427">
        <v>57.738572574178022</v>
      </c>
      <c r="AR1427" t="s">
        <v>332</v>
      </c>
    </row>
    <row r="1428" spans="1:44" x14ac:dyDescent="0.35">
      <c r="A1428">
        <v>8</v>
      </c>
      <c r="B1428" s="26">
        <f t="shared" si="286"/>
        <v>46273.75</v>
      </c>
      <c r="C1428" t="s">
        <v>48</v>
      </c>
      <c r="D1428">
        <v>1</v>
      </c>
      <c r="E1428" s="26">
        <f t="shared" si="287"/>
        <v>46273.833333333343</v>
      </c>
      <c r="F1428" s="26">
        <f t="shared" si="288"/>
        <v>46273.812500000007</v>
      </c>
      <c r="G1428">
        <f t="shared" si="289"/>
        <v>1</v>
      </c>
      <c r="H1428">
        <f t="shared" si="290"/>
        <v>24</v>
      </c>
      <c r="I1428" s="27">
        <f t="shared" si="291"/>
        <v>5</v>
      </c>
      <c r="J1428" s="28">
        <f t="shared" si="292"/>
        <v>266.11282326142305</v>
      </c>
      <c r="K1428" s="29">
        <f t="shared" si="293"/>
        <v>3.7578046324269888E-3</v>
      </c>
      <c r="L1428" s="26">
        <f t="shared" si="294"/>
        <v>46273.753757804632</v>
      </c>
      <c r="M1428" t="str">
        <f t="shared" si="295"/>
        <v>YES</v>
      </c>
      <c r="N1428" s="28">
        <f t="shared" si="296"/>
        <v>53.222564652284611</v>
      </c>
      <c r="O1428" t="str">
        <f t="shared" si="297"/>
        <v/>
      </c>
      <c r="P1428" t="str">
        <f t="shared" si="298"/>
        <v/>
      </c>
      <c r="Q1428" s="10" t="s">
        <v>151</v>
      </c>
      <c r="R1428" s="10"/>
      <c r="S1428" s="16">
        <v>5</v>
      </c>
      <c r="T1428" s="13">
        <v>266.11282326142299</v>
      </c>
      <c r="U1428" s="14">
        <v>3.7578046296296301E-3</v>
      </c>
      <c r="V1428" s="11">
        <v>46273.753757804632</v>
      </c>
      <c r="W1428" s="10" t="s">
        <v>151</v>
      </c>
      <c r="X1428" s="29">
        <v>0</v>
      </c>
      <c r="Z1428" t="s">
        <v>339</v>
      </c>
      <c r="AA1428" t="s">
        <v>331</v>
      </c>
      <c r="AB1428">
        <v>5</v>
      </c>
      <c r="AC1428">
        <v>36.79245283018868</v>
      </c>
      <c r="AD1428">
        <v>630.89571614019906</v>
      </c>
      <c r="AE1428" s="54">
        <v>1.5850480092592591E-3</v>
      </c>
      <c r="AF1428" s="54">
        <v>2.7179487175925929E-2</v>
      </c>
      <c r="AG1428" s="53">
        <v>46273.751585048012</v>
      </c>
      <c r="AH1428" s="53">
        <v>46273.777179487173</v>
      </c>
      <c r="AI1428" t="s">
        <v>151</v>
      </c>
      <c r="AL1428">
        <v>36.79245283018868</v>
      </c>
      <c r="AM1428">
        <v>630.89571614019906</v>
      </c>
      <c r="AN1428" s="54">
        <v>1.5850480092592591E-3</v>
      </c>
      <c r="AO1428" s="54">
        <v>2.7179487175925929E-2</v>
      </c>
      <c r="AP1428" s="53">
        <v>46273.777179487173</v>
      </c>
      <c r="AQ1428" t="s">
        <v>151</v>
      </c>
      <c r="AR1428" t="s">
        <v>337</v>
      </c>
    </row>
    <row r="1429" spans="1:44" x14ac:dyDescent="0.35">
      <c r="A1429">
        <v>8</v>
      </c>
      <c r="B1429" s="26">
        <f t="shared" si="286"/>
        <v>46273.75</v>
      </c>
      <c r="C1429" t="s">
        <v>48</v>
      </c>
      <c r="D1429">
        <v>2</v>
      </c>
      <c r="E1429" s="26">
        <f t="shared" si="287"/>
        <v>46273.833333333343</v>
      </c>
      <c r="F1429" s="26">
        <f t="shared" si="288"/>
        <v>46273.812500000007</v>
      </c>
      <c r="G1429">
        <f t="shared" si="289"/>
        <v>2</v>
      </c>
      <c r="H1429">
        <f t="shared" si="290"/>
        <v>2</v>
      </c>
      <c r="I1429" s="27">
        <f t="shared" si="291"/>
        <v>2</v>
      </c>
      <c r="J1429" s="28">
        <f t="shared" si="292"/>
        <v>48.484848484848484</v>
      </c>
      <c r="K1429" s="29">
        <f t="shared" si="293"/>
        <v>1.71875E-3</v>
      </c>
      <c r="L1429" s="26">
        <f t="shared" si="294"/>
        <v>46273.751718749998</v>
      </c>
      <c r="M1429" t="str">
        <f t="shared" si="295"/>
        <v>YES</v>
      </c>
      <c r="N1429" s="28">
        <f t="shared" si="296"/>
        <v>24.242424242424242</v>
      </c>
      <c r="O1429" t="str">
        <f t="shared" si="297"/>
        <v/>
      </c>
      <c r="P1429" t="str">
        <f t="shared" si="298"/>
        <v/>
      </c>
      <c r="Q1429" s="10" t="s">
        <v>151</v>
      </c>
      <c r="R1429" s="10"/>
      <c r="S1429" s="16">
        <v>2</v>
      </c>
      <c r="T1429" s="13">
        <v>48.484848484848477</v>
      </c>
      <c r="U1429" s="14">
        <v>1.71875E-3</v>
      </c>
      <c r="V1429" s="11">
        <v>46273.751718749998</v>
      </c>
      <c r="W1429" s="10" t="s">
        <v>151</v>
      </c>
      <c r="X1429" s="29">
        <v>0</v>
      </c>
      <c r="Z1429" t="s">
        <v>340</v>
      </c>
      <c r="AA1429" t="s">
        <v>331</v>
      </c>
      <c r="AB1429">
        <v>2</v>
      </c>
      <c r="AC1429">
        <v>24.553825167670801</v>
      </c>
      <c r="AD1429">
        <v>144.52554744525551</v>
      </c>
      <c r="AE1429" s="54">
        <v>5.765993287037037E-4</v>
      </c>
      <c r="AF1429" s="54">
        <v>3.39390431712963E-3</v>
      </c>
      <c r="AG1429" s="53">
        <v>46273.750576599326</v>
      </c>
      <c r="AH1429" s="53">
        <v>46273.753393904321</v>
      </c>
      <c r="AI1429" t="s">
        <v>151</v>
      </c>
      <c r="AL1429">
        <v>24.553825167670801</v>
      </c>
      <c r="AM1429">
        <v>144.52554744525551</v>
      </c>
      <c r="AN1429" s="54">
        <v>5.765993287037037E-4</v>
      </c>
      <c r="AO1429" s="54">
        <v>3.39390431712963E-3</v>
      </c>
      <c r="AP1429" s="53">
        <v>46273.753393904321</v>
      </c>
      <c r="AQ1429" t="s">
        <v>151</v>
      </c>
      <c r="AR1429" t="s">
        <v>332</v>
      </c>
    </row>
    <row r="1430" spans="1:44" x14ac:dyDescent="0.35">
      <c r="A1430">
        <v>8</v>
      </c>
      <c r="B1430" s="26">
        <f t="shared" si="286"/>
        <v>46273.75</v>
      </c>
      <c r="C1430" t="s">
        <v>48</v>
      </c>
      <c r="D1430">
        <v>3</v>
      </c>
      <c r="E1430" s="26">
        <f t="shared" si="287"/>
        <v>46273.833333333343</v>
      </c>
      <c r="F1430" s="26">
        <f t="shared" si="288"/>
        <v>46273.812500000007</v>
      </c>
      <c r="G1430">
        <f t="shared" si="289"/>
        <v>0</v>
      </c>
      <c r="H1430">
        <f t="shared" si="290"/>
        <v>0</v>
      </c>
      <c r="I1430" s="27">
        <f t="shared" si="291"/>
        <v>1</v>
      </c>
      <c r="J1430" s="28">
        <f t="shared" si="292"/>
        <v>155.48172757475083</v>
      </c>
      <c r="K1430" s="29" t="str">
        <f t="shared" si="293"/>
        <v/>
      </c>
      <c r="L1430" s="26" t="str">
        <f t="shared" si="294"/>
        <v/>
      </c>
      <c r="M1430" t="str">
        <f t="shared" si="295"/>
        <v/>
      </c>
      <c r="N1430" s="28">
        <f t="shared" si="296"/>
        <v>155.48172757475083</v>
      </c>
      <c r="O1430" t="str">
        <f t="shared" si="297"/>
        <v/>
      </c>
      <c r="P1430" t="str">
        <f t="shared" si="298"/>
        <v/>
      </c>
      <c r="Q1430" s="10"/>
      <c r="R1430" s="10"/>
      <c r="S1430" s="16">
        <v>1</v>
      </c>
      <c r="T1430" s="13">
        <v>155.48172757475081</v>
      </c>
      <c r="U1430" s="14"/>
      <c r="V1430" s="11"/>
      <c r="W1430" s="10"/>
      <c r="X1430" s="29"/>
      <c r="AA1430" t="s">
        <v>331</v>
      </c>
      <c r="AB1430">
        <v>1</v>
      </c>
      <c r="AC1430">
        <v>155.48172757475081</v>
      </c>
      <c r="AD1430">
        <v>155.48172757475081</v>
      </c>
      <c r="AL1430">
        <v>155.48172757475081</v>
      </c>
      <c r="AM1430">
        <v>155.48172757475081</v>
      </c>
      <c r="AR1430" t="s">
        <v>338</v>
      </c>
    </row>
    <row r="1431" spans="1:44" x14ac:dyDescent="0.35">
      <c r="A1431">
        <v>8</v>
      </c>
      <c r="B1431" s="26">
        <f t="shared" si="286"/>
        <v>46273.75</v>
      </c>
      <c r="C1431" t="s">
        <v>48</v>
      </c>
      <c r="D1431">
        <v>4</v>
      </c>
      <c r="E1431" s="26">
        <f t="shared" si="287"/>
        <v>46273.833333333343</v>
      </c>
      <c r="F1431" s="26">
        <f t="shared" si="288"/>
        <v>46273.812500000007</v>
      </c>
      <c r="G1431">
        <f t="shared" si="289"/>
        <v>0</v>
      </c>
      <c r="H1431">
        <f t="shared" si="290"/>
        <v>8</v>
      </c>
      <c r="I1431" s="27">
        <f t="shared" si="291"/>
        <v>1</v>
      </c>
      <c r="J1431" s="28">
        <f t="shared" si="292"/>
        <v>90.70866141732283</v>
      </c>
      <c r="K1431" s="29" t="str">
        <f t="shared" si="293"/>
        <v/>
      </c>
      <c r="L1431" s="26" t="str">
        <f t="shared" si="294"/>
        <v/>
      </c>
      <c r="M1431" t="str">
        <f t="shared" si="295"/>
        <v/>
      </c>
      <c r="N1431" s="28">
        <f t="shared" si="296"/>
        <v>90.70866141732283</v>
      </c>
      <c r="O1431" t="str">
        <f t="shared" si="297"/>
        <v/>
      </c>
      <c r="P1431" t="str">
        <f t="shared" si="298"/>
        <v/>
      </c>
      <c r="Q1431" s="10"/>
      <c r="R1431" s="10"/>
      <c r="S1431" s="16">
        <v>1</v>
      </c>
      <c r="T1431" s="13">
        <v>90.70866141732283</v>
      </c>
      <c r="U1431" s="14"/>
      <c r="V1431" s="11"/>
      <c r="W1431" s="10"/>
      <c r="X1431" s="29"/>
      <c r="AA1431" t="s">
        <v>331</v>
      </c>
      <c r="AB1431">
        <v>1</v>
      </c>
      <c r="AC1431">
        <v>90.70866141732283</v>
      </c>
      <c r="AD1431">
        <v>90.70866141732283</v>
      </c>
      <c r="AL1431">
        <v>90.70866141732283</v>
      </c>
      <c r="AM1431">
        <v>90.70866141732283</v>
      </c>
      <c r="AR1431" t="s">
        <v>338</v>
      </c>
    </row>
    <row r="1432" spans="1:44" x14ac:dyDescent="0.35">
      <c r="A1432">
        <v>8</v>
      </c>
      <c r="B1432" s="26">
        <f t="shared" si="286"/>
        <v>46273.75</v>
      </c>
      <c r="C1432" t="s">
        <v>48</v>
      </c>
      <c r="D1432">
        <v>5</v>
      </c>
      <c r="E1432" s="26">
        <f t="shared" si="287"/>
        <v>46273.833333333343</v>
      </c>
      <c r="F1432" s="26">
        <f t="shared" si="288"/>
        <v>46273.812500000007</v>
      </c>
      <c r="G1432">
        <f t="shared" si="289"/>
        <v>0</v>
      </c>
      <c r="H1432">
        <f t="shared" si="290"/>
        <v>0</v>
      </c>
      <c r="I1432" s="27">
        <f t="shared" si="291"/>
        <v>0</v>
      </c>
      <c r="J1432" s="28" t="str">
        <f t="shared" si="292"/>
        <v>NULL</v>
      </c>
      <c r="K1432" s="29" t="str">
        <f t="shared" si="293"/>
        <v/>
      </c>
      <c r="L1432" s="26" t="str">
        <f t="shared" si="294"/>
        <v/>
      </c>
      <c r="M1432" t="str">
        <f t="shared" si="295"/>
        <v/>
      </c>
      <c r="N1432" s="28">
        <f t="shared" si="296"/>
        <v>55.07649513212796</v>
      </c>
      <c r="O1432" t="str">
        <f t="shared" si="297"/>
        <v/>
      </c>
      <c r="P1432" t="str">
        <f t="shared" si="298"/>
        <v/>
      </c>
      <c r="Q1432" s="10"/>
      <c r="R1432" s="10"/>
      <c r="S1432" s="16">
        <v>0</v>
      </c>
      <c r="T1432" s="13"/>
      <c r="U1432" s="14"/>
      <c r="V1432" s="11"/>
      <c r="W1432" s="10"/>
      <c r="X1432" s="29"/>
      <c r="AA1432" t="s">
        <v>331</v>
      </c>
      <c r="AB1432">
        <v>1</v>
      </c>
      <c r="AR1432" t="s">
        <v>338</v>
      </c>
    </row>
    <row r="1433" spans="1:44" x14ac:dyDescent="0.35">
      <c r="A1433">
        <v>8</v>
      </c>
      <c r="B1433" s="26">
        <f t="shared" si="286"/>
        <v>46273.75</v>
      </c>
      <c r="C1433" t="s">
        <v>48</v>
      </c>
      <c r="D1433">
        <v>6</v>
      </c>
      <c r="E1433" s="26">
        <f t="shared" si="287"/>
        <v>46273.833333333343</v>
      </c>
      <c r="F1433" s="26">
        <f t="shared" si="288"/>
        <v>46273.812500000007</v>
      </c>
      <c r="G1433">
        <f t="shared" si="289"/>
        <v>0</v>
      </c>
      <c r="H1433">
        <f t="shared" si="290"/>
        <v>0</v>
      </c>
      <c r="I1433" s="27">
        <f t="shared" si="291"/>
        <v>2</v>
      </c>
      <c r="J1433" s="28">
        <f t="shared" si="292"/>
        <v>31.934493346980553</v>
      </c>
      <c r="K1433" s="29" t="str">
        <f t="shared" si="293"/>
        <v/>
      </c>
      <c r="L1433" s="26" t="str">
        <f t="shared" si="294"/>
        <v/>
      </c>
      <c r="M1433" t="str">
        <f t="shared" si="295"/>
        <v/>
      </c>
      <c r="N1433" s="28">
        <f t="shared" si="296"/>
        <v>15.967246673490276</v>
      </c>
      <c r="O1433" t="str">
        <f t="shared" si="297"/>
        <v/>
      </c>
      <c r="P1433" t="str">
        <f t="shared" si="298"/>
        <v/>
      </c>
      <c r="Q1433" s="10"/>
      <c r="R1433" s="10"/>
      <c r="S1433" s="16">
        <v>2</v>
      </c>
      <c r="T1433" s="13">
        <v>31.934493346980549</v>
      </c>
      <c r="U1433" s="14"/>
      <c r="V1433" s="11"/>
      <c r="W1433" s="10"/>
      <c r="X1433" s="29"/>
      <c r="AA1433" t="s">
        <v>331</v>
      </c>
      <c r="AB1433">
        <v>2</v>
      </c>
      <c r="AC1433">
        <v>12.826603325415681</v>
      </c>
      <c r="AD1433">
        <v>57.738572574178022</v>
      </c>
      <c r="AL1433">
        <v>12.826603325415681</v>
      </c>
      <c r="AM1433">
        <v>57.738572574178022</v>
      </c>
      <c r="AR1433" t="s">
        <v>332</v>
      </c>
    </row>
    <row r="1434" spans="1:44" x14ac:dyDescent="0.35">
      <c r="A1434">
        <v>8</v>
      </c>
      <c r="B1434" s="26">
        <f t="shared" si="286"/>
        <v>46273.75</v>
      </c>
      <c r="C1434" t="s">
        <v>49</v>
      </c>
      <c r="D1434">
        <v>1</v>
      </c>
      <c r="E1434" s="26">
        <f t="shared" si="287"/>
        <v>46273.833333333343</v>
      </c>
      <c r="F1434" s="26">
        <f t="shared" si="288"/>
        <v>46273.812500000007</v>
      </c>
      <c r="G1434">
        <f t="shared" si="289"/>
        <v>0</v>
      </c>
      <c r="H1434">
        <f t="shared" si="290"/>
        <v>24</v>
      </c>
      <c r="I1434" s="27">
        <f t="shared" si="291"/>
        <v>5</v>
      </c>
      <c r="J1434" s="28">
        <f t="shared" si="292"/>
        <v>266.11282326142305</v>
      </c>
      <c r="K1434" s="29" t="str">
        <f t="shared" si="293"/>
        <v/>
      </c>
      <c r="L1434" s="26" t="str">
        <f t="shared" si="294"/>
        <v/>
      </c>
      <c r="M1434" t="str">
        <f t="shared" si="295"/>
        <v/>
      </c>
      <c r="N1434" s="28">
        <f t="shared" si="296"/>
        <v>53.222564652284611</v>
      </c>
      <c r="O1434" t="str">
        <f t="shared" si="297"/>
        <v/>
      </c>
      <c r="P1434" t="str">
        <f t="shared" si="298"/>
        <v/>
      </c>
      <c r="Q1434" s="10"/>
      <c r="R1434" s="10"/>
      <c r="S1434" s="16">
        <v>5</v>
      </c>
      <c r="T1434" s="13">
        <v>266.11282326142299</v>
      </c>
      <c r="U1434" s="14"/>
      <c r="V1434" s="11"/>
      <c r="W1434" s="10"/>
      <c r="X1434" s="29"/>
      <c r="Z1434" t="s">
        <v>339</v>
      </c>
      <c r="AA1434" t="s">
        <v>331</v>
      </c>
      <c r="AB1434">
        <v>5</v>
      </c>
      <c r="AC1434">
        <v>36.79245283018868</v>
      </c>
      <c r="AD1434">
        <v>630.89571614019906</v>
      </c>
      <c r="AL1434">
        <v>36.79245283018868</v>
      </c>
      <c r="AM1434">
        <v>630.89571614019906</v>
      </c>
      <c r="AR1434" t="s">
        <v>337</v>
      </c>
    </row>
    <row r="1435" spans="1:44" x14ac:dyDescent="0.35">
      <c r="A1435">
        <v>8</v>
      </c>
      <c r="B1435" s="26">
        <f t="shared" si="286"/>
        <v>46273.75</v>
      </c>
      <c r="C1435" t="s">
        <v>49</v>
      </c>
      <c r="D1435">
        <v>2</v>
      </c>
      <c r="E1435" s="26">
        <f t="shared" si="287"/>
        <v>46273.833333333343</v>
      </c>
      <c r="F1435" s="26">
        <f t="shared" si="288"/>
        <v>46273.812500000007</v>
      </c>
      <c r="G1435">
        <f t="shared" si="289"/>
        <v>0</v>
      </c>
      <c r="H1435">
        <f t="shared" si="290"/>
        <v>2</v>
      </c>
      <c r="I1435" s="27">
        <f t="shared" si="291"/>
        <v>2</v>
      </c>
      <c r="J1435" s="28">
        <f t="shared" si="292"/>
        <v>48.484848484848484</v>
      </c>
      <c r="K1435" s="29" t="str">
        <f t="shared" si="293"/>
        <v/>
      </c>
      <c r="L1435" s="26" t="str">
        <f t="shared" si="294"/>
        <v/>
      </c>
      <c r="M1435" t="str">
        <f t="shared" si="295"/>
        <v/>
      </c>
      <c r="N1435" s="28">
        <f t="shared" si="296"/>
        <v>24.242424242424242</v>
      </c>
      <c r="O1435" t="str">
        <f t="shared" si="297"/>
        <v/>
      </c>
      <c r="P1435" t="str">
        <f t="shared" si="298"/>
        <v/>
      </c>
      <c r="Q1435" s="10"/>
      <c r="R1435" s="10"/>
      <c r="S1435" s="16">
        <v>2</v>
      </c>
      <c r="T1435" s="13">
        <v>48.484848484848477</v>
      </c>
      <c r="U1435" s="14"/>
      <c r="V1435" s="11"/>
      <c r="W1435" s="10"/>
      <c r="X1435" s="29"/>
      <c r="Z1435" t="s">
        <v>340</v>
      </c>
      <c r="AA1435" t="s">
        <v>331</v>
      </c>
      <c r="AB1435">
        <v>2</v>
      </c>
      <c r="AC1435">
        <v>24.553825167670801</v>
      </c>
      <c r="AD1435">
        <v>144.52554744525551</v>
      </c>
      <c r="AL1435">
        <v>24.553825167670801</v>
      </c>
      <c r="AM1435">
        <v>144.52554744525551</v>
      </c>
      <c r="AR1435" t="s">
        <v>332</v>
      </c>
    </row>
    <row r="1436" spans="1:44" x14ac:dyDescent="0.35">
      <c r="A1436">
        <v>8</v>
      </c>
      <c r="B1436" s="26">
        <f t="shared" si="286"/>
        <v>46273.75</v>
      </c>
      <c r="C1436" t="s">
        <v>49</v>
      </c>
      <c r="D1436">
        <v>3</v>
      </c>
      <c r="E1436" s="26">
        <f t="shared" si="287"/>
        <v>46273.833333333343</v>
      </c>
      <c r="F1436" s="26">
        <f t="shared" si="288"/>
        <v>46273.812500000007</v>
      </c>
      <c r="G1436">
        <f t="shared" si="289"/>
        <v>0</v>
      </c>
      <c r="H1436">
        <f t="shared" si="290"/>
        <v>0</v>
      </c>
      <c r="I1436" s="27">
        <f t="shared" si="291"/>
        <v>1</v>
      </c>
      <c r="J1436" s="28">
        <f t="shared" si="292"/>
        <v>155.48172757475083</v>
      </c>
      <c r="K1436" s="29" t="str">
        <f t="shared" si="293"/>
        <v/>
      </c>
      <c r="L1436" s="26" t="str">
        <f t="shared" si="294"/>
        <v/>
      </c>
      <c r="M1436" t="str">
        <f t="shared" si="295"/>
        <v/>
      </c>
      <c r="N1436" s="28">
        <f t="shared" si="296"/>
        <v>155.48172757475083</v>
      </c>
      <c r="O1436" t="str">
        <f t="shared" si="297"/>
        <v/>
      </c>
      <c r="P1436" t="str">
        <f t="shared" si="298"/>
        <v/>
      </c>
      <c r="Q1436" s="10"/>
      <c r="R1436" s="10"/>
      <c r="S1436" s="16">
        <v>1</v>
      </c>
      <c r="T1436" s="13">
        <v>155.48172757475081</v>
      </c>
      <c r="U1436" s="14"/>
      <c r="V1436" s="11"/>
      <c r="W1436" s="10"/>
      <c r="X1436" s="29"/>
      <c r="AA1436" t="s">
        <v>331</v>
      </c>
      <c r="AB1436">
        <v>1</v>
      </c>
      <c r="AC1436">
        <v>155.48172757475081</v>
      </c>
      <c r="AD1436">
        <v>155.48172757475081</v>
      </c>
      <c r="AL1436">
        <v>155.48172757475081</v>
      </c>
      <c r="AM1436">
        <v>155.48172757475081</v>
      </c>
      <c r="AR1436" t="s">
        <v>338</v>
      </c>
    </row>
    <row r="1437" spans="1:44" x14ac:dyDescent="0.35">
      <c r="A1437">
        <v>8</v>
      </c>
      <c r="B1437" s="26">
        <f t="shared" si="286"/>
        <v>46273.75</v>
      </c>
      <c r="C1437" t="s">
        <v>49</v>
      </c>
      <c r="D1437">
        <v>4</v>
      </c>
      <c r="E1437" s="26">
        <f t="shared" si="287"/>
        <v>46273.833333333343</v>
      </c>
      <c r="F1437" s="26">
        <f t="shared" si="288"/>
        <v>46273.812500000007</v>
      </c>
      <c r="G1437">
        <f t="shared" si="289"/>
        <v>0</v>
      </c>
      <c r="H1437">
        <f t="shared" si="290"/>
        <v>8</v>
      </c>
      <c r="I1437" s="27">
        <f t="shared" si="291"/>
        <v>1</v>
      </c>
      <c r="J1437" s="28">
        <f t="shared" si="292"/>
        <v>90.70866141732283</v>
      </c>
      <c r="K1437" s="29" t="str">
        <f t="shared" si="293"/>
        <v/>
      </c>
      <c r="L1437" s="26" t="str">
        <f t="shared" si="294"/>
        <v/>
      </c>
      <c r="M1437" t="str">
        <f t="shared" si="295"/>
        <v/>
      </c>
      <c r="N1437" s="28">
        <f t="shared" si="296"/>
        <v>90.70866141732283</v>
      </c>
      <c r="O1437" t="str">
        <f t="shared" si="297"/>
        <v/>
      </c>
      <c r="P1437" t="str">
        <f t="shared" si="298"/>
        <v/>
      </c>
      <c r="Q1437" s="10"/>
      <c r="R1437" s="10"/>
      <c r="S1437" s="16">
        <v>1</v>
      </c>
      <c r="T1437" s="13">
        <v>90.70866141732283</v>
      </c>
      <c r="U1437" s="14"/>
      <c r="V1437" s="11"/>
      <c r="W1437" s="10"/>
      <c r="X1437" s="29"/>
      <c r="AA1437" t="s">
        <v>331</v>
      </c>
      <c r="AB1437">
        <v>1</v>
      </c>
      <c r="AC1437">
        <v>90.70866141732283</v>
      </c>
      <c r="AD1437">
        <v>90.70866141732283</v>
      </c>
      <c r="AL1437">
        <v>90.70866141732283</v>
      </c>
      <c r="AM1437">
        <v>90.70866141732283</v>
      </c>
      <c r="AR1437" t="s">
        <v>338</v>
      </c>
    </row>
    <row r="1438" spans="1:44" x14ac:dyDescent="0.35">
      <c r="A1438">
        <v>8</v>
      </c>
      <c r="B1438" s="26">
        <f t="shared" si="286"/>
        <v>46273.75</v>
      </c>
      <c r="C1438" t="s">
        <v>49</v>
      </c>
      <c r="D1438">
        <v>5</v>
      </c>
      <c r="E1438" s="26">
        <f t="shared" si="287"/>
        <v>46273.833333333343</v>
      </c>
      <c r="F1438" s="26">
        <f t="shared" si="288"/>
        <v>46273.812500000007</v>
      </c>
      <c r="G1438">
        <f t="shared" si="289"/>
        <v>0</v>
      </c>
      <c r="H1438">
        <f t="shared" si="290"/>
        <v>0</v>
      </c>
      <c r="I1438" s="27">
        <f t="shared" si="291"/>
        <v>0</v>
      </c>
      <c r="J1438" s="28" t="str">
        <f t="shared" si="292"/>
        <v>NULL</v>
      </c>
      <c r="K1438" s="29" t="str">
        <f t="shared" si="293"/>
        <v/>
      </c>
      <c r="L1438" s="26" t="str">
        <f t="shared" si="294"/>
        <v/>
      </c>
      <c r="M1438" t="str">
        <f t="shared" si="295"/>
        <v/>
      </c>
      <c r="N1438" s="28">
        <f t="shared" si="296"/>
        <v>55.07649513212796</v>
      </c>
      <c r="O1438" t="str">
        <f t="shared" si="297"/>
        <v/>
      </c>
      <c r="P1438" t="str">
        <f t="shared" si="298"/>
        <v/>
      </c>
      <c r="Q1438" s="10"/>
      <c r="R1438" s="10"/>
      <c r="S1438" s="16">
        <v>0</v>
      </c>
      <c r="T1438" s="13"/>
      <c r="U1438" s="14"/>
      <c r="V1438" s="11"/>
      <c r="W1438" s="10"/>
      <c r="X1438" s="29"/>
      <c r="AA1438" t="s">
        <v>331</v>
      </c>
      <c r="AB1438">
        <v>1</v>
      </c>
      <c r="AR1438" t="s">
        <v>338</v>
      </c>
    </row>
    <row r="1439" spans="1:44" x14ac:dyDescent="0.35">
      <c r="A1439">
        <v>8</v>
      </c>
      <c r="B1439" s="26">
        <f t="shared" si="286"/>
        <v>46273.75</v>
      </c>
      <c r="C1439" t="s">
        <v>49</v>
      </c>
      <c r="D1439">
        <v>6</v>
      </c>
      <c r="E1439" s="26">
        <f t="shared" si="287"/>
        <v>46273.833333333343</v>
      </c>
      <c r="F1439" s="26">
        <f t="shared" si="288"/>
        <v>46273.812500000007</v>
      </c>
      <c r="G1439">
        <f t="shared" si="289"/>
        <v>0</v>
      </c>
      <c r="H1439">
        <f t="shared" si="290"/>
        <v>0</v>
      </c>
      <c r="I1439" s="27">
        <f t="shared" si="291"/>
        <v>2</v>
      </c>
      <c r="J1439" s="28">
        <f t="shared" si="292"/>
        <v>31.934493346980553</v>
      </c>
      <c r="K1439" s="29" t="str">
        <f t="shared" si="293"/>
        <v/>
      </c>
      <c r="L1439" s="26" t="str">
        <f t="shared" si="294"/>
        <v/>
      </c>
      <c r="M1439" t="str">
        <f t="shared" si="295"/>
        <v/>
      </c>
      <c r="N1439" s="28">
        <f t="shared" si="296"/>
        <v>15.967246673490276</v>
      </c>
      <c r="O1439" t="str">
        <f t="shared" si="297"/>
        <v/>
      </c>
      <c r="P1439" t="str">
        <f t="shared" si="298"/>
        <v/>
      </c>
      <c r="Q1439" s="10"/>
      <c r="R1439" s="10"/>
      <c r="S1439" s="16">
        <v>2</v>
      </c>
      <c r="T1439" s="13">
        <v>31.934493346980549</v>
      </c>
      <c r="U1439" s="14"/>
      <c r="V1439" s="11"/>
      <c r="W1439" s="10"/>
      <c r="X1439" s="29"/>
      <c r="AA1439" t="s">
        <v>331</v>
      </c>
      <c r="AB1439">
        <v>2</v>
      </c>
      <c r="AC1439">
        <v>12.826603325415681</v>
      </c>
      <c r="AD1439">
        <v>57.738572574178022</v>
      </c>
      <c r="AL1439">
        <v>12.826603325415681</v>
      </c>
      <c r="AM1439">
        <v>57.738572574178022</v>
      </c>
      <c r="AR1439" t="s">
        <v>332</v>
      </c>
    </row>
    <row r="1440" spans="1:44" x14ac:dyDescent="0.35">
      <c r="A1440">
        <v>8</v>
      </c>
      <c r="B1440" s="26">
        <f t="shared" si="286"/>
        <v>46273.75</v>
      </c>
      <c r="C1440" t="s">
        <v>50</v>
      </c>
      <c r="D1440">
        <v>1</v>
      </c>
      <c r="E1440" s="26">
        <f t="shared" si="287"/>
        <v>46273.833333333343</v>
      </c>
      <c r="F1440" s="26">
        <f t="shared" si="288"/>
        <v>46273.812500000007</v>
      </c>
      <c r="G1440">
        <f t="shared" si="289"/>
        <v>3</v>
      </c>
      <c r="H1440">
        <f t="shared" si="290"/>
        <v>24</v>
      </c>
      <c r="I1440" s="27">
        <f t="shared" si="291"/>
        <v>5</v>
      </c>
      <c r="J1440" s="28">
        <f t="shared" si="292"/>
        <v>266.11282326142305</v>
      </c>
      <c r="K1440" s="29">
        <f t="shared" si="293"/>
        <v>3.7578046324269888E-3</v>
      </c>
      <c r="L1440" s="26">
        <f t="shared" si="294"/>
        <v>46273.753757804632</v>
      </c>
      <c r="M1440" t="str">
        <f t="shared" si="295"/>
        <v>YES</v>
      </c>
      <c r="N1440" s="28">
        <f t="shared" si="296"/>
        <v>53.222564652284611</v>
      </c>
      <c r="O1440" t="str">
        <f t="shared" si="297"/>
        <v/>
      </c>
      <c r="P1440" t="str">
        <f t="shared" si="298"/>
        <v/>
      </c>
      <c r="Q1440" s="10" t="s">
        <v>151</v>
      </c>
      <c r="R1440" s="10"/>
      <c r="S1440" s="16">
        <v>5</v>
      </c>
      <c r="T1440" s="13">
        <v>266.11282326142299</v>
      </c>
      <c r="U1440" s="14">
        <v>3.7578046296296301E-3</v>
      </c>
      <c r="V1440" s="11">
        <v>46273.753757804632</v>
      </c>
      <c r="W1440" s="10" t="s">
        <v>151</v>
      </c>
      <c r="X1440" s="29">
        <v>0</v>
      </c>
      <c r="Z1440" t="s">
        <v>339</v>
      </c>
      <c r="AA1440" t="s">
        <v>331</v>
      </c>
      <c r="AB1440">
        <v>5</v>
      </c>
      <c r="AC1440">
        <v>36.79245283018868</v>
      </c>
      <c r="AD1440">
        <v>630.89571614019906</v>
      </c>
      <c r="AE1440" s="54">
        <v>1.5850480092592591E-3</v>
      </c>
      <c r="AF1440" s="54">
        <v>2.7179487175925929E-2</v>
      </c>
      <c r="AG1440" s="53">
        <v>46273.751585048012</v>
      </c>
      <c r="AH1440" s="53">
        <v>46273.777179487173</v>
      </c>
      <c r="AI1440" t="s">
        <v>151</v>
      </c>
      <c r="AL1440">
        <v>36.79245283018868</v>
      </c>
      <c r="AM1440">
        <v>630.89571614019906</v>
      </c>
      <c r="AN1440" s="54">
        <v>1.5850480092592591E-3</v>
      </c>
      <c r="AO1440" s="54">
        <v>2.7179487175925929E-2</v>
      </c>
      <c r="AP1440" s="53">
        <v>46273.777179487173</v>
      </c>
      <c r="AQ1440" t="s">
        <v>151</v>
      </c>
      <c r="AR1440" t="s">
        <v>337</v>
      </c>
    </row>
    <row r="1441" spans="1:44" x14ac:dyDescent="0.35">
      <c r="A1441">
        <v>8</v>
      </c>
      <c r="B1441" s="26">
        <f t="shared" si="286"/>
        <v>46273.75</v>
      </c>
      <c r="C1441" t="s">
        <v>50</v>
      </c>
      <c r="D1441">
        <v>2</v>
      </c>
      <c r="E1441" s="26">
        <f t="shared" si="287"/>
        <v>46273.833333333343</v>
      </c>
      <c r="F1441" s="26">
        <f t="shared" si="288"/>
        <v>46273.812500000007</v>
      </c>
      <c r="G1441">
        <f t="shared" si="289"/>
        <v>0</v>
      </c>
      <c r="H1441">
        <f t="shared" si="290"/>
        <v>2</v>
      </c>
      <c r="I1441" s="27">
        <f t="shared" si="291"/>
        <v>2</v>
      </c>
      <c r="J1441" s="28">
        <f t="shared" si="292"/>
        <v>48.484848484848484</v>
      </c>
      <c r="K1441" s="29" t="str">
        <f t="shared" si="293"/>
        <v/>
      </c>
      <c r="L1441" s="26" t="str">
        <f t="shared" si="294"/>
        <v/>
      </c>
      <c r="M1441" t="str">
        <f t="shared" si="295"/>
        <v/>
      </c>
      <c r="N1441" s="28">
        <f t="shared" si="296"/>
        <v>24.242424242424242</v>
      </c>
      <c r="O1441" t="str">
        <f t="shared" si="297"/>
        <v/>
      </c>
      <c r="P1441" t="str">
        <f t="shared" si="298"/>
        <v/>
      </c>
      <c r="Q1441" s="10"/>
      <c r="R1441" s="10"/>
      <c r="S1441" s="16">
        <v>2</v>
      </c>
      <c r="T1441" s="13">
        <v>48.484848484848477</v>
      </c>
      <c r="U1441" s="14"/>
      <c r="V1441" s="11"/>
      <c r="W1441" s="10"/>
      <c r="X1441" s="29"/>
      <c r="Z1441" t="s">
        <v>340</v>
      </c>
      <c r="AA1441" t="s">
        <v>331</v>
      </c>
      <c r="AB1441">
        <v>2</v>
      </c>
      <c r="AC1441">
        <v>24.553825167670801</v>
      </c>
      <c r="AD1441">
        <v>144.52554744525551</v>
      </c>
      <c r="AL1441">
        <v>24.553825167670801</v>
      </c>
      <c r="AM1441">
        <v>144.52554744525551</v>
      </c>
      <c r="AR1441" t="s">
        <v>332</v>
      </c>
    </row>
    <row r="1442" spans="1:44" x14ac:dyDescent="0.35">
      <c r="A1442">
        <v>8</v>
      </c>
      <c r="B1442" s="26">
        <f t="shared" si="286"/>
        <v>46273.75</v>
      </c>
      <c r="C1442" t="s">
        <v>50</v>
      </c>
      <c r="D1442">
        <v>3</v>
      </c>
      <c r="E1442" s="26">
        <f t="shared" si="287"/>
        <v>46273.833333333343</v>
      </c>
      <c r="F1442" s="26">
        <f t="shared" si="288"/>
        <v>46273.812500000007</v>
      </c>
      <c r="G1442">
        <f t="shared" si="289"/>
        <v>0</v>
      </c>
      <c r="H1442">
        <f t="shared" si="290"/>
        <v>0</v>
      </c>
      <c r="I1442" s="27">
        <f t="shared" si="291"/>
        <v>1</v>
      </c>
      <c r="J1442" s="28">
        <f t="shared" si="292"/>
        <v>155.48172757475083</v>
      </c>
      <c r="K1442" s="29" t="str">
        <f t="shared" si="293"/>
        <v/>
      </c>
      <c r="L1442" s="26" t="str">
        <f t="shared" si="294"/>
        <v/>
      </c>
      <c r="M1442" t="str">
        <f t="shared" si="295"/>
        <v/>
      </c>
      <c r="N1442" s="28">
        <f t="shared" si="296"/>
        <v>155.48172757475083</v>
      </c>
      <c r="O1442" t="str">
        <f t="shared" si="297"/>
        <v/>
      </c>
      <c r="P1442" t="str">
        <f t="shared" si="298"/>
        <v/>
      </c>
      <c r="Q1442" s="10"/>
      <c r="R1442" s="10"/>
      <c r="S1442" s="16">
        <v>1</v>
      </c>
      <c r="T1442" s="13">
        <v>155.48172757475081</v>
      </c>
      <c r="U1442" s="14"/>
      <c r="V1442" s="11"/>
      <c r="W1442" s="10"/>
      <c r="X1442" s="29"/>
      <c r="AA1442" t="s">
        <v>331</v>
      </c>
      <c r="AB1442">
        <v>1</v>
      </c>
      <c r="AC1442">
        <v>155.48172757475081</v>
      </c>
      <c r="AD1442">
        <v>155.48172757475081</v>
      </c>
      <c r="AL1442">
        <v>155.48172757475081</v>
      </c>
      <c r="AM1442">
        <v>155.48172757475081</v>
      </c>
      <c r="AR1442" t="s">
        <v>338</v>
      </c>
    </row>
    <row r="1443" spans="1:44" x14ac:dyDescent="0.35">
      <c r="A1443">
        <v>8</v>
      </c>
      <c r="B1443" s="26">
        <f t="shared" si="286"/>
        <v>46273.75</v>
      </c>
      <c r="C1443" t="s">
        <v>50</v>
      </c>
      <c r="D1443">
        <v>4</v>
      </c>
      <c r="E1443" s="26">
        <f t="shared" si="287"/>
        <v>46273.833333333343</v>
      </c>
      <c r="F1443" s="26">
        <f t="shared" si="288"/>
        <v>46273.812500000007</v>
      </c>
      <c r="G1443">
        <f t="shared" si="289"/>
        <v>0</v>
      </c>
      <c r="H1443">
        <f t="shared" si="290"/>
        <v>8</v>
      </c>
      <c r="I1443" s="27">
        <f t="shared" si="291"/>
        <v>1</v>
      </c>
      <c r="J1443" s="28">
        <f t="shared" si="292"/>
        <v>90.70866141732283</v>
      </c>
      <c r="K1443" s="29" t="str">
        <f t="shared" si="293"/>
        <v/>
      </c>
      <c r="L1443" s="26" t="str">
        <f t="shared" si="294"/>
        <v/>
      </c>
      <c r="M1443" t="str">
        <f t="shared" si="295"/>
        <v/>
      </c>
      <c r="N1443" s="28">
        <f t="shared" si="296"/>
        <v>90.70866141732283</v>
      </c>
      <c r="O1443" t="str">
        <f t="shared" si="297"/>
        <v/>
      </c>
      <c r="P1443" t="str">
        <f t="shared" si="298"/>
        <v/>
      </c>
      <c r="Q1443" s="10"/>
      <c r="R1443" s="10"/>
      <c r="S1443" s="16">
        <v>1</v>
      </c>
      <c r="T1443" s="13">
        <v>90.70866141732283</v>
      </c>
      <c r="U1443" s="14"/>
      <c r="V1443" s="11"/>
      <c r="W1443" s="10"/>
      <c r="X1443" s="29"/>
      <c r="AA1443" t="s">
        <v>331</v>
      </c>
      <c r="AB1443">
        <v>1</v>
      </c>
      <c r="AC1443">
        <v>90.70866141732283</v>
      </c>
      <c r="AD1443">
        <v>90.70866141732283</v>
      </c>
      <c r="AL1443">
        <v>90.70866141732283</v>
      </c>
      <c r="AM1443">
        <v>90.70866141732283</v>
      </c>
      <c r="AR1443" t="s">
        <v>338</v>
      </c>
    </row>
    <row r="1444" spans="1:44" x14ac:dyDescent="0.35">
      <c r="A1444">
        <v>8</v>
      </c>
      <c r="B1444" s="26">
        <f t="shared" si="286"/>
        <v>46273.75</v>
      </c>
      <c r="C1444" t="s">
        <v>50</v>
      </c>
      <c r="D1444">
        <v>5</v>
      </c>
      <c r="E1444" s="26">
        <f t="shared" si="287"/>
        <v>46273.833333333343</v>
      </c>
      <c r="F1444" s="26">
        <f t="shared" si="288"/>
        <v>46273.812500000007</v>
      </c>
      <c r="G1444">
        <f t="shared" si="289"/>
        <v>0</v>
      </c>
      <c r="H1444">
        <f t="shared" si="290"/>
        <v>0</v>
      </c>
      <c r="I1444" s="27">
        <f t="shared" si="291"/>
        <v>0</v>
      </c>
      <c r="J1444" s="28" t="str">
        <f t="shared" si="292"/>
        <v>NULL</v>
      </c>
      <c r="K1444" s="29" t="str">
        <f t="shared" si="293"/>
        <v/>
      </c>
      <c r="L1444" s="26" t="str">
        <f t="shared" si="294"/>
        <v/>
      </c>
      <c r="M1444" t="str">
        <f t="shared" si="295"/>
        <v/>
      </c>
      <c r="N1444" s="28">
        <f t="shared" si="296"/>
        <v>55.07649513212796</v>
      </c>
      <c r="O1444" t="str">
        <f t="shared" si="297"/>
        <v/>
      </c>
      <c r="P1444" t="str">
        <f t="shared" si="298"/>
        <v/>
      </c>
      <c r="Q1444" s="10"/>
      <c r="R1444" s="10"/>
      <c r="S1444" s="16">
        <v>0</v>
      </c>
      <c r="T1444" s="13"/>
      <c r="U1444" s="14"/>
      <c r="V1444" s="11"/>
      <c r="W1444" s="10"/>
      <c r="X1444" s="29"/>
      <c r="AA1444" t="s">
        <v>331</v>
      </c>
      <c r="AB1444">
        <v>1</v>
      </c>
      <c r="AR1444" t="s">
        <v>338</v>
      </c>
    </row>
    <row r="1445" spans="1:44" x14ac:dyDescent="0.35">
      <c r="A1445">
        <v>8</v>
      </c>
      <c r="B1445" s="26">
        <f t="shared" si="286"/>
        <v>46273.75</v>
      </c>
      <c r="C1445" t="s">
        <v>50</v>
      </c>
      <c r="D1445">
        <v>6</v>
      </c>
      <c r="E1445" s="26">
        <f t="shared" si="287"/>
        <v>46273.833333333343</v>
      </c>
      <c r="F1445" s="26">
        <f t="shared" si="288"/>
        <v>46273.812500000007</v>
      </c>
      <c r="G1445">
        <f t="shared" si="289"/>
        <v>0</v>
      </c>
      <c r="H1445">
        <f t="shared" si="290"/>
        <v>0</v>
      </c>
      <c r="I1445" s="27">
        <f t="shared" si="291"/>
        <v>2</v>
      </c>
      <c r="J1445" s="28">
        <f t="shared" si="292"/>
        <v>31.934493346980553</v>
      </c>
      <c r="K1445" s="29" t="str">
        <f t="shared" si="293"/>
        <v/>
      </c>
      <c r="L1445" s="26" t="str">
        <f t="shared" si="294"/>
        <v/>
      </c>
      <c r="M1445" t="str">
        <f t="shared" si="295"/>
        <v/>
      </c>
      <c r="N1445" s="28">
        <f t="shared" si="296"/>
        <v>15.967246673490276</v>
      </c>
      <c r="O1445" t="str">
        <f t="shared" si="297"/>
        <v/>
      </c>
      <c r="P1445" t="str">
        <f t="shared" si="298"/>
        <v/>
      </c>
      <c r="Q1445" s="10"/>
      <c r="R1445" s="10"/>
      <c r="S1445" s="16">
        <v>2</v>
      </c>
      <c r="T1445" s="13">
        <v>31.934493346980549</v>
      </c>
      <c r="U1445" s="14"/>
      <c r="V1445" s="11"/>
      <c r="W1445" s="10"/>
      <c r="X1445" s="29"/>
      <c r="AA1445" t="s">
        <v>331</v>
      </c>
      <c r="AB1445">
        <v>2</v>
      </c>
      <c r="AC1445">
        <v>12.826603325415681</v>
      </c>
      <c r="AD1445">
        <v>57.738572574178022</v>
      </c>
      <c r="AL1445">
        <v>12.826603325415681</v>
      </c>
      <c r="AM1445">
        <v>57.738572574178022</v>
      </c>
      <c r="AR1445" t="s">
        <v>332</v>
      </c>
    </row>
    <row r="1446" spans="1:44" x14ac:dyDescent="0.35">
      <c r="A1446">
        <v>8</v>
      </c>
      <c r="B1446" s="26">
        <f t="shared" si="286"/>
        <v>46273.75</v>
      </c>
      <c r="C1446" t="s">
        <v>51</v>
      </c>
      <c r="D1446">
        <v>1</v>
      </c>
      <c r="E1446" s="26">
        <f t="shared" si="287"/>
        <v>46273.833333333343</v>
      </c>
      <c r="F1446" s="26">
        <f t="shared" si="288"/>
        <v>46273.812500000007</v>
      </c>
      <c r="G1446">
        <f t="shared" si="289"/>
        <v>2</v>
      </c>
      <c r="H1446">
        <f t="shared" si="290"/>
        <v>24</v>
      </c>
      <c r="I1446" s="27">
        <f t="shared" si="291"/>
        <v>5</v>
      </c>
      <c r="J1446" s="28">
        <f t="shared" si="292"/>
        <v>266.11282326142305</v>
      </c>
      <c r="K1446" s="29">
        <f t="shared" si="293"/>
        <v>3.7578046324269888E-3</v>
      </c>
      <c r="L1446" s="26">
        <f t="shared" si="294"/>
        <v>46273.753757804632</v>
      </c>
      <c r="M1446" t="str">
        <f t="shared" si="295"/>
        <v>YES</v>
      </c>
      <c r="N1446" s="28">
        <f t="shared" si="296"/>
        <v>53.222564652284611</v>
      </c>
      <c r="O1446" t="str">
        <f t="shared" si="297"/>
        <v/>
      </c>
      <c r="P1446" t="str">
        <f t="shared" si="298"/>
        <v/>
      </c>
      <c r="Q1446" s="10" t="s">
        <v>151</v>
      </c>
      <c r="R1446" s="10"/>
      <c r="S1446" s="16">
        <v>5</v>
      </c>
      <c r="T1446" s="13">
        <v>266.11282326142299</v>
      </c>
      <c r="U1446" s="14">
        <v>3.7578046296296301E-3</v>
      </c>
      <c r="V1446" s="11">
        <v>46273.753757804632</v>
      </c>
      <c r="W1446" s="10" t="s">
        <v>151</v>
      </c>
      <c r="X1446" s="29">
        <v>0</v>
      </c>
      <c r="Z1446" t="s">
        <v>339</v>
      </c>
      <c r="AA1446" t="s">
        <v>331</v>
      </c>
      <c r="AB1446">
        <v>5</v>
      </c>
      <c r="AC1446">
        <v>36.79245283018868</v>
      </c>
      <c r="AD1446">
        <v>630.89571614019906</v>
      </c>
      <c r="AE1446" s="54">
        <v>1.5850480092592591E-3</v>
      </c>
      <c r="AF1446" s="54">
        <v>2.7179487175925929E-2</v>
      </c>
      <c r="AG1446" s="53">
        <v>46273.751585048012</v>
      </c>
      <c r="AH1446" s="53">
        <v>46273.777179487173</v>
      </c>
      <c r="AI1446" t="s">
        <v>151</v>
      </c>
      <c r="AL1446">
        <v>36.79245283018868</v>
      </c>
      <c r="AM1446">
        <v>630.89571614019906</v>
      </c>
      <c r="AN1446" s="54">
        <v>1.5850480092592591E-3</v>
      </c>
      <c r="AO1446" s="54">
        <v>2.7179487175925929E-2</v>
      </c>
      <c r="AP1446" s="53">
        <v>46273.777179487173</v>
      </c>
      <c r="AQ1446" t="s">
        <v>151</v>
      </c>
      <c r="AR1446" t="s">
        <v>337</v>
      </c>
    </row>
    <row r="1447" spans="1:44" x14ac:dyDescent="0.35">
      <c r="A1447">
        <v>8</v>
      </c>
      <c r="B1447" s="26">
        <f t="shared" si="286"/>
        <v>46273.75</v>
      </c>
      <c r="C1447" t="s">
        <v>51</v>
      </c>
      <c r="D1447">
        <v>2</v>
      </c>
      <c r="E1447" s="26">
        <f t="shared" si="287"/>
        <v>46273.833333333343</v>
      </c>
      <c r="F1447" s="26">
        <f t="shared" si="288"/>
        <v>46273.812500000007</v>
      </c>
      <c r="G1447">
        <f t="shared" si="289"/>
        <v>0</v>
      </c>
      <c r="H1447">
        <f t="shared" si="290"/>
        <v>2</v>
      </c>
      <c r="I1447" s="27">
        <f t="shared" si="291"/>
        <v>2</v>
      </c>
      <c r="J1447" s="28">
        <f t="shared" si="292"/>
        <v>48.484848484848484</v>
      </c>
      <c r="K1447" s="29" t="str">
        <f t="shared" si="293"/>
        <v/>
      </c>
      <c r="L1447" s="26" t="str">
        <f t="shared" si="294"/>
        <v/>
      </c>
      <c r="M1447" t="str">
        <f t="shared" si="295"/>
        <v/>
      </c>
      <c r="N1447" s="28">
        <f t="shared" si="296"/>
        <v>24.242424242424242</v>
      </c>
      <c r="O1447" t="str">
        <f t="shared" si="297"/>
        <v/>
      </c>
      <c r="P1447" t="str">
        <f t="shared" si="298"/>
        <v/>
      </c>
      <c r="Q1447" s="10"/>
      <c r="R1447" s="10"/>
      <c r="S1447" s="16">
        <v>2</v>
      </c>
      <c r="T1447" s="13">
        <v>48.484848484848477</v>
      </c>
      <c r="U1447" s="14"/>
      <c r="V1447" s="11"/>
      <c r="W1447" s="10"/>
      <c r="X1447" s="29"/>
      <c r="Z1447" t="s">
        <v>340</v>
      </c>
      <c r="AA1447" t="s">
        <v>331</v>
      </c>
      <c r="AB1447">
        <v>2</v>
      </c>
      <c r="AC1447">
        <v>24.553825167670801</v>
      </c>
      <c r="AD1447">
        <v>144.52554744525551</v>
      </c>
      <c r="AL1447">
        <v>24.553825167670801</v>
      </c>
      <c r="AM1447">
        <v>144.52554744525551</v>
      </c>
      <c r="AR1447" t="s">
        <v>332</v>
      </c>
    </row>
    <row r="1448" spans="1:44" x14ac:dyDescent="0.35">
      <c r="A1448">
        <v>8</v>
      </c>
      <c r="B1448" s="26">
        <f t="shared" si="286"/>
        <v>46273.75</v>
      </c>
      <c r="C1448" t="s">
        <v>51</v>
      </c>
      <c r="D1448">
        <v>3</v>
      </c>
      <c r="E1448" s="26">
        <f t="shared" si="287"/>
        <v>46273.833333333343</v>
      </c>
      <c r="F1448" s="26">
        <f t="shared" si="288"/>
        <v>46273.812500000007</v>
      </c>
      <c r="G1448">
        <f t="shared" si="289"/>
        <v>0</v>
      </c>
      <c r="H1448">
        <f t="shared" si="290"/>
        <v>0</v>
      </c>
      <c r="I1448" s="27">
        <f t="shared" si="291"/>
        <v>1</v>
      </c>
      <c r="J1448" s="28">
        <f t="shared" si="292"/>
        <v>155.48172757475083</v>
      </c>
      <c r="K1448" s="29" t="str">
        <f t="shared" si="293"/>
        <v/>
      </c>
      <c r="L1448" s="26" t="str">
        <f t="shared" si="294"/>
        <v/>
      </c>
      <c r="M1448" t="str">
        <f t="shared" si="295"/>
        <v/>
      </c>
      <c r="N1448" s="28">
        <f t="shared" si="296"/>
        <v>155.48172757475083</v>
      </c>
      <c r="O1448" t="str">
        <f t="shared" si="297"/>
        <v/>
      </c>
      <c r="P1448" t="str">
        <f t="shared" si="298"/>
        <v/>
      </c>
      <c r="Q1448" s="10"/>
      <c r="R1448" s="10"/>
      <c r="S1448" s="16">
        <v>1</v>
      </c>
      <c r="T1448" s="13">
        <v>155.48172757475081</v>
      </c>
      <c r="U1448" s="14"/>
      <c r="V1448" s="11"/>
      <c r="W1448" s="10"/>
      <c r="X1448" s="29"/>
      <c r="AA1448" t="s">
        <v>331</v>
      </c>
      <c r="AB1448">
        <v>1</v>
      </c>
      <c r="AC1448">
        <v>155.48172757475081</v>
      </c>
      <c r="AD1448">
        <v>155.48172757475081</v>
      </c>
      <c r="AL1448">
        <v>155.48172757475081</v>
      </c>
      <c r="AM1448">
        <v>155.48172757475081</v>
      </c>
      <c r="AR1448" t="s">
        <v>338</v>
      </c>
    </row>
    <row r="1449" spans="1:44" x14ac:dyDescent="0.35">
      <c r="A1449">
        <v>8</v>
      </c>
      <c r="B1449" s="26">
        <f t="shared" si="286"/>
        <v>46273.75</v>
      </c>
      <c r="C1449" t="s">
        <v>51</v>
      </c>
      <c r="D1449">
        <v>4</v>
      </c>
      <c r="E1449" s="26">
        <f t="shared" si="287"/>
        <v>46273.833333333343</v>
      </c>
      <c r="F1449" s="26">
        <f t="shared" si="288"/>
        <v>46273.812500000007</v>
      </c>
      <c r="G1449">
        <f t="shared" si="289"/>
        <v>0</v>
      </c>
      <c r="H1449">
        <f t="shared" si="290"/>
        <v>8</v>
      </c>
      <c r="I1449" s="27">
        <f t="shared" si="291"/>
        <v>1</v>
      </c>
      <c r="J1449" s="28">
        <f t="shared" si="292"/>
        <v>90.70866141732283</v>
      </c>
      <c r="K1449" s="29" t="str">
        <f t="shared" si="293"/>
        <v/>
      </c>
      <c r="L1449" s="26" t="str">
        <f t="shared" si="294"/>
        <v/>
      </c>
      <c r="M1449" t="str">
        <f t="shared" si="295"/>
        <v/>
      </c>
      <c r="N1449" s="28">
        <f t="shared" si="296"/>
        <v>90.70866141732283</v>
      </c>
      <c r="O1449" t="str">
        <f t="shared" si="297"/>
        <v/>
      </c>
      <c r="P1449" t="str">
        <f t="shared" si="298"/>
        <v/>
      </c>
      <c r="Q1449" s="10"/>
      <c r="R1449" s="10"/>
      <c r="S1449" s="16">
        <v>1</v>
      </c>
      <c r="T1449" s="13">
        <v>90.70866141732283</v>
      </c>
      <c r="U1449" s="14"/>
      <c r="V1449" s="11"/>
      <c r="W1449" s="10"/>
      <c r="X1449" s="29"/>
      <c r="AA1449" t="s">
        <v>331</v>
      </c>
      <c r="AB1449">
        <v>1</v>
      </c>
      <c r="AC1449">
        <v>90.70866141732283</v>
      </c>
      <c r="AD1449">
        <v>90.70866141732283</v>
      </c>
      <c r="AL1449">
        <v>90.70866141732283</v>
      </c>
      <c r="AM1449">
        <v>90.70866141732283</v>
      </c>
      <c r="AR1449" t="s">
        <v>338</v>
      </c>
    </row>
    <row r="1450" spans="1:44" x14ac:dyDescent="0.35">
      <c r="A1450">
        <v>8</v>
      </c>
      <c r="B1450" s="26">
        <f t="shared" si="286"/>
        <v>46273.75</v>
      </c>
      <c r="C1450" t="s">
        <v>51</v>
      </c>
      <c r="D1450">
        <v>5</v>
      </c>
      <c r="E1450" s="26">
        <f t="shared" si="287"/>
        <v>46273.833333333343</v>
      </c>
      <c r="F1450" s="26">
        <f t="shared" si="288"/>
        <v>46273.812500000007</v>
      </c>
      <c r="G1450">
        <f t="shared" si="289"/>
        <v>0</v>
      </c>
      <c r="H1450">
        <f t="shared" si="290"/>
        <v>0</v>
      </c>
      <c r="I1450" s="27">
        <f t="shared" si="291"/>
        <v>0</v>
      </c>
      <c r="J1450" s="28" t="str">
        <f t="shared" si="292"/>
        <v>NULL</v>
      </c>
      <c r="K1450" s="29" t="str">
        <f t="shared" si="293"/>
        <v/>
      </c>
      <c r="L1450" s="26" t="str">
        <f t="shared" si="294"/>
        <v/>
      </c>
      <c r="M1450" t="str">
        <f t="shared" si="295"/>
        <v/>
      </c>
      <c r="N1450" s="28">
        <f t="shared" si="296"/>
        <v>55.07649513212796</v>
      </c>
      <c r="O1450" t="str">
        <f t="shared" si="297"/>
        <v/>
      </c>
      <c r="P1450" t="str">
        <f t="shared" si="298"/>
        <v/>
      </c>
      <c r="Q1450" s="10"/>
      <c r="R1450" s="10"/>
      <c r="S1450" s="16">
        <v>0</v>
      </c>
      <c r="T1450" s="13"/>
      <c r="U1450" s="14"/>
      <c r="V1450" s="11"/>
      <c r="W1450" s="10"/>
      <c r="X1450" s="29"/>
      <c r="AA1450" t="s">
        <v>331</v>
      </c>
      <c r="AB1450">
        <v>1</v>
      </c>
      <c r="AR1450" t="s">
        <v>338</v>
      </c>
    </row>
    <row r="1451" spans="1:44" x14ac:dyDescent="0.35">
      <c r="A1451">
        <v>8</v>
      </c>
      <c r="B1451" s="26">
        <f t="shared" si="286"/>
        <v>46273.75</v>
      </c>
      <c r="C1451" t="s">
        <v>51</v>
      </c>
      <c r="D1451">
        <v>6</v>
      </c>
      <c r="E1451" s="26">
        <f t="shared" si="287"/>
        <v>46273.833333333343</v>
      </c>
      <c r="F1451" s="26">
        <f t="shared" si="288"/>
        <v>46273.812500000007</v>
      </c>
      <c r="G1451">
        <f t="shared" si="289"/>
        <v>0</v>
      </c>
      <c r="H1451">
        <f t="shared" si="290"/>
        <v>0</v>
      </c>
      <c r="I1451" s="27">
        <f t="shared" si="291"/>
        <v>2</v>
      </c>
      <c r="J1451" s="28">
        <f t="shared" si="292"/>
        <v>31.934493346980553</v>
      </c>
      <c r="K1451" s="29" t="str">
        <f t="shared" si="293"/>
        <v/>
      </c>
      <c r="L1451" s="26" t="str">
        <f t="shared" si="294"/>
        <v/>
      </c>
      <c r="M1451" t="str">
        <f t="shared" si="295"/>
        <v/>
      </c>
      <c r="N1451" s="28">
        <f t="shared" si="296"/>
        <v>15.967246673490276</v>
      </c>
      <c r="O1451" t="str">
        <f t="shared" si="297"/>
        <v/>
      </c>
      <c r="P1451" t="str">
        <f t="shared" si="298"/>
        <v/>
      </c>
      <c r="Q1451" s="10"/>
      <c r="R1451" s="10"/>
      <c r="S1451" s="16">
        <v>2</v>
      </c>
      <c r="T1451" s="13">
        <v>31.934493346980549</v>
      </c>
      <c r="U1451" s="14"/>
      <c r="V1451" s="11"/>
      <c r="W1451" s="10"/>
      <c r="X1451" s="29"/>
      <c r="AA1451" t="s">
        <v>331</v>
      </c>
      <c r="AB1451">
        <v>2</v>
      </c>
      <c r="AC1451">
        <v>12.826603325415681</v>
      </c>
      <c r="AD1451">
        <v>57.738572574178022</v>
      </c>
      <c r="AL1451">
        <v>12.826603325415681</v>
      </c>
      <c r="AM1451">
        <v>57.738572574178022</v>
      </c>
      <c r="AR1451" t="s">
        <v>332</v>
      </c>
    </row>
    <row r="1452" spans="1:44" x14ac:dyDescent="0.35">
      <c r="A1452">
        <v>8</v>
      </c>
      <c r="B1452" s="26">
        <f t="shared" si="286"/>
        <v>46273.75</v>
      </c>
      <c r="C1452" t="s">
        <v>52</v>
      </c>
      <c r="D1452">
        <v>1</v>
      </c>
      <c r="E1452" s="26">
        <f t="shared" si="287"/>
        <v>46273.84375</v>
      </c>
      <c r="F1452" s="26">
        <f t="shared" si="288"/>
        <v>46273.822916666664</v>
      </c>
      <c r="G1452">
        <f t="shared" si="289"/>
        <v>4</v>
      </c>
      <c r="H1452">
        <f t="shared" si="290"/>
        <v>30</v>
      </c>
      <c r="I1452" s="27">
        <f t="shared" si="291"/>
        <v>5</v>
      </c>
      <c r="J1452" s="28">
        <f t="shared" si="292"/>
        <v>266.11282326142305</v>
      </c>
      <c r="K1452" s="29">
        <f t="shared" si="293"/>
        <v>4.6972557905337357E-3</v>
      </c>
      <c r="L1452" s="26">
        <f t="shared" si="294"/>
        <v>46273.75469725579</v>
      </c>
      <c r="M1452" t="str">
        <f t="shared" si="295"/>
        <v>YES</v>
      </c>
      <c r="N1452" s="28">
        <f t="shared" si="296"/>
        <v>53.222564652284611</v>
      </c>
      <c r="O1452" t="str">
        <f t="shared" si="297"/>
        <v/>
      </c>
      <c r="P1452" t="str">
        <f t="shared" si="298"/>
        <v/>
      </c>
      <c r="Q1452" s="10" t="s">
        <v>151</v>
      </c>
      <c r="R1452" s="10"/>
      <c r="S1452" s="16">
        <v>5</v>
      </c>
      <c r="T1452" s="13">
        <v>266.11282326142299</v>
      </c>
      <c r="U1452" s="14">
        <v>4.6972557870370371E-3</v>
      </c>
      <c r="V1452" s="11">
        <v>46273.75469725579</v>
      </c>
      <c r="W1452" s="10" t="s">
        <v>151</v>
      </c>
      <c r="X1452" s="29">
        <v>0</v>
      </c>
      <c r="Z1452" t="s">
        <v>339</v>
      </c>
      <c r="AA1452" t="s">
        <v>331</v>
      </c>
      <c r="AB1452">
        <v>5</v>
      </c>
      <c r="AC1452">
        <v>36.79245283018868</v>
      </c>
      <c r="AD1452">
        <v>630.89571614019906</v>
      </c>
      <c r="AE1452" s="54">
        <v>1.9813100115740742E-3</v>
      </c>
      <c r="AF1452" s="54">
        <v>3.3974358969907408E-2</v>
      </c>
      <c r="AG1452" s="53">
        <v>46273.751981310008</v>
      </c>
      <c r="AH1452" s="53">
        <v>46273.783974358972</v>
      </c>
      <c r="AI1452" t="s">
        <v>151</v>
      </c>
      <c r="AL1452">
        <v>36.79245283018868</v>
      </c>
      <c r="AM1452">
        <v>630.89571614019906</v>
      </c>
      <c r="AN1452" s="54">
        <v>1.9813100115740742E-3</v>
      </c>
      <c r="AO1452" s="54">
        <v>3.3974358969907408E-2</v>
      </c>
      <c r="AP1452" s="53">
        <v>46273.783974358972</v>
      </c>
      <c r="AQ1452" t="s">
        <v>151</v>
      </c>
      <c r="AR1452" t="s">
        <v>337</v>
      </c>
    </row>
    <row r="1453" spans="1:44" x14ac:dyDescent="0.35">
      <c r="A1453">
        <v>8</v>
      </c>
      <c r="B1453" s="26">
        <f t="shared" si="286"/>
        <v>46273.75</v>
      </c>
      <c r="C1453" t="s">
        <v>52</v>
      </c>
      <c r="D1453">
        <v>2</v>
      </c>
      <c r="E1453" s="26">
        <f t="shared" si="287"/>
        <v>46273.84375</v>
      </c>
      <c r="F1453" s="26">
        <f t="shared" si="288"/>
        <v>46273.822916666664</v>
      </c>
      <c r="G1453">
        <f t="shared" si="289"/>
        <v>0</v>
      </c>
      <c r="H1453">
        <f t="shared" si="290"/>
        <v>2</v>
      </c>
      <c r="I1453" s="27">
        <f t="shared" si="291"/>
        <v>2</v>
      </c>
      <c r="J1453" s="28">
        <f t="shared" si="292"/>
        <v>48.484848484848484</v>
      </c>
      <c r="K1453" s="29" t="str">
        <f t="shared" si="293"/>
        <v/>
      </c>
      <c r="L1453" s="26" t="str">
        <f t="shared" si="294"/>
        <v/>
      </c>
      <c r="M1453" t="str">
        <f t="shared" si="295"/>
        <v/>
      </c>
      <c r="N1453" s="28">
        <f t="shared" si="296"/>
        <v>24.242424242424242</v>
      </c>
      <c r="O1453" t="str">
        <f t="shared" si="297"/>
        <v/>
      </c>
      <c r="P1453" t="str">
        <f t="shared" si="298"/>
        <v/>
      </c>
      <c r="Q1453" s="10"/>
      <c r="R1453" s="10"/>
      <c r="S1453" s="16">
        <v>2</v>
      </c>
      <c r="T1453" s="13">
        <v>48.484848484848477</v>
      </c>
      <c r="U1453" s="14"/>
      <c r="V1453" s="11"/>
      <c r="W1453" s="10"/>
      <c r="X1453" s="29"/>
      <c r="Z1453" t="s">
        <v>340</v>
      </c>
      <c r="AA1453" t="s">
        <v>331</v>
      </c>
      <c r="AB1453">
        <v>2</v>
      </c>
      <c r="AC1453">
        <v>24.553825167670801</v>
      </c>
      <c r="AD1453">
        <v>144.52554744525551</v>
      </c>
      <c r="AL1453">
        <v>24.553825167670801</v>
      </c>
      <c r="AM1453">
        <v>144.52554744525551</v>
      </c>
      <c r="AR1453" t="s">
        <v>332</v>
      </c>
    </row>
    <row r="1454" spans="1:44" x14ac:dyDescent="0.35">
      <c r="A1454">
        <v>8</v>
      </c>
      <c r="B1454" s="26">
        <f t="shared" si="286"/>
        <v>46273.75</v>
      </c>
      <c r="C1454" t="s">
        <v>52</v>
      </c>
      <c r="D1454">
        <v>3</v>
      </c>
      <c r="E1454" s="26">
        <f t="shared" si="287"/>
        <v>46273.84375</v>
      </c>
      <c r="F1454" s="26">
        <f t="shared" si="288"/>
        <v>46273.822916666664</v>
      </c>
      <c r="G1454">
        <f t="shared" si="289"/>
        <v>0</v>
      </c>
      <c r="H1454">
        <f t="shared" si="290"/>
        <v>0</v>
      </c>
      <c r="I1454" s="27">
        <f t="shared" si="291"/>
        <v>1</v>
      </c>
      <c r="J1454" s="28">
        <f t="shared" si="292"/>
        <v>155.48172757475083</v>
      </c>
      <c r="K1454" s="29" t="str">
        <f t="shared" si="293"/>
        <v/>
      </c>
      <c r="L1454" s="26" t="str">
        <f t="shared" si="294"/>
        <v/>
      </c>
      <c r="M1454" t="str">
        <f t="shared" si="295"/>
        <v/>
      </c>
      <c r="N1454" s="28">
        <f t="shared" si="296"/>
        <v>155.48172757475083</v>
      </c>
      <c r="O1454" t="str">
        <f t="shared" si="297"/>
        <v/>
      </c>
      <c r="P1454" t="str">
        <f t="shared" si="298"/>
        <v/>
      </c>
      <c r="Q1454" s="10"/>
      <c r="R1454" s="10"/>
      <c r="S1454" s="16">
        <v>1</v>
      </c>
      <c r="T1454" s="13">
        <v>155.48172757475081</v>
      </c>
      <c r="U1454" s="14"/>
      <c r="V1454" s="11"/>
      <c r="W1454" s="10"/>
      <c r="X1454" s="29"/>
      <c r="AA1454" t="s">
        <v>331</v>
      </c>
      <c r="AB1454">
        <v>1</v>
      </c>
      <c r="AC1454">
        <v>155.48172757475081</v>
      </c>
      <c r="AD1454">
        <v>155.48172757475081</v>
      </c>
      <c r="AL1454">
        <v>155.48172757475081</v>
      </c>
      <c r="AM1454">
        <v>155.48172757475081</v>
      </c>
      <c r="AR1454" t="s">
        <v>338</v>
      </c>
    </row>
    <row r="1455" spans="1:44" x14ac:dyDescent="0.35">
      <c r="A1455">
        <v>8</v>
      </c>
      <c r="B1455" s="26">
        <f t="shared" si="286"/>
        <v>46273.75</v>
      </c>
      <c r="C1455" t="s">
        <v>52</v>
      </c>
      <c r="D1455">
        <v>4</v>
      </c>
      <c r="E1455" s="26">
        <f t="shared" si="287"/>
        <v>46273.84375</v>
      </c>
      <c r="F1455" s="26">
        <f t="shared" si="288"/>
        <v>46273.822916666664</v>
      </c>
      <c r="G1455">
        <f t="shared" si="289"/>
        <v>0</v>
      </c>
      <c r="H1455">
        <f t="shared" si="290"/>
        <v>8</v>
      </c>
      <c r="I1455" s="27">
        <f t="shared" si="291"/>
        <v>1</v>
      </c>
      <c r="J1455" s="28">
        <f t="shared" si="292"/>
        <v>90.70866141732283</v>
      </c>
      <c r="K1455" s="29" t="str">
        <f t="shared" si="293"/>
        <v/>
      </c>
      <c r="L1455" s="26" t="str">
        <f t="shared" si="294"/>
        <v/>
      </c>
      <c r="M1455" t="str">
        <f t="shared" si="295"/>
        <v/>
      </c>
      <c r="N1455" s="28">
        <f t="shared" si="296"/>
        <v>90.70866141732283</v>
      </c>
      <c r="O1455" t="str">
        <f t="shared" si="297"/>
        <v/>
      </c>
      <c r="P1455" t="str">
        <f t="shared" si="298"/>
        <v/>
      </c>
      <c r="Q1455" s="10"/>
      <c r="R1455" s="10"/>
      <c r="S1455" s="16">
        <v>1</v>
      </c>
      <c r="T1455" s="13">
        <v>90.70866141732283</v>
      </c>
      <c r="U1455" s="14"/>
      <c r="V1455" s="11"/>
      <c r="W1455" s="10"/>
      <c r="X1455" s="29"/>
      <c r="AA1455" t="s">
        <v>331</v>
      </c>
      <c r="AB1455">
        <v>1</v>
      </c>
      <c r="AC1455">
        <v>90.70866141732283</v>
      </c>
      <c r="AD1455">
        <v>90.70866141732283</v>
      </c>
      <c r="AL1455">
        <v>90.70866141732283</v>
      </c>
      <c r="AM1455">
        <v>90.70866141732283</v>
      </c>
      <c r="AR1455" t="s">
        <v>338</v>
      </c>
    </row>
    <row r="1456" spans="1:44" x14ac:dyDescent="0.35">
      <c r="A1456">
        <v>8</v>
      </c>
      <c r="B1456" s="26">
        <f t="shared" si="286"/>
        <v>46273.75</v>
      </c>
      <c r="C1456" t="s">
        <v>52</v>
      </c>
      <c r="D1456">
        <v>5</v>
      </c>
      <c r="E1456" s="26">
        <f t="shared" si="287"/>
        <v>46273.84375</v>
      </c>
      <c r="F1456" s="26">
        <f t="shared" si="288"/>
        <v>46273.822916666664</v>
      </c>
      <c r="G1456">
        <f t="shared" si="289"/>
        <v>0</v>
      </c>
      <c r="H1456">
        <f t="shared" si="290"/>
        <v>0</v>
      </c>
      <c r="I1456" s="27">
        <f t="shared" si="291"/>
        <v>0</v>
      </c>
      <c r="J1456" s="28" t="str">
        <f t="shared" si="292"/>
        <v>NULL</v>
      </c>
      <c r="K1456" s="29" t="str">
        <f t="shared" si="293"/>
        <v/>
      </c>
      <c r="L1456" s="26" t="str">
        <f t="shared" si="294"/>
        <v/>
      </c>
      <c r="M1456" t="str">
        <f t="shared" si="295"/>
        <v/>
      </c>
      <c r="N1456" s="28">
        <f t="shared" si="296"/>
        <v>55.07649513212796</v>
      </c>
      <c r="O1456" t="str">
        <f t="shared" si="297"/>
        <v/>
      </c>
      <c r="P1456" t="str">
        <f t="shared" si="298"/>
        <v/>
      </c>
      <c r="Q1456" s="10"/>
      <c r="R1456" s="10"/>
      <c r="S1456" s="16">
        <v>0</v>
      </c>
      <c r="T1456" s="13"/>
      <c r="U1456" s="14"/>
      <c r="V1456" s="11"/>
      <c r="W1456" s="10"/>
      <c r="X1456" s="29"/>
      <c r="AA1456" t="s">
        <v>331</v>
      </c>
      <c r="AB1456">
        <v>1</v>
      </c>
      <c r="AR1456" t="s">
        <v>338</v>
      </c>
    </row>
    <row r="1457" spans="1:44" x14ac:dyDescent="0.35">
      <c r="A1457">
        <v>8</v>
      </c>
      <c r="B1457" s="26">
        <f t="shared" si="286"/>
        <v>46273.75</v>
      </c>
      <c r="C1457" t="s">
        <v>52</v>
      </c>
      <c r="D1457">
        <v>6</v>
      </c>
      <c r="E1457" s="26">
        <f t="shared" si="287"/>
        <v>46273.84375</v>
      </c>
      <c r="F1457" s="26">
        <f t="shared" si="288"/>
        <v>46273.822916666664</v>
      </c>
      <c r="G1457">
        <f t="shared" si="289"/>
        <v>0</v>
      </c>
      <c r="H1457">
        <f t="shared" si="290"/>
        <v>0</v>
      </c>
      <c r="I1457" s="27">
        <f t="shared" si="291"/>
        <v>2</v>
      </c>
      <c r="J1457" s="28">
        <f t="shared" si="292"/>
        <v>31.934493346980553</v>
      </c>
      <c r="K1457" s="29" t="str">
        <f t="shared" si="293"/>
        <v/>
      </c>
      <c r="L1457" s="26" t="str">
        <f t="shared" si="294"/>
        <v/>
      </c>
      <c r="M1457" t="str">
        <f t="shared" si="295"/>
        <v/>
      </c>
      <c r="N1457" s="28">
        <f t="shared" si="296"/>
        <v>15.967246673490276</v>
      </c>
      <c r="O1457" t="str">
        <f t="shared" si="297"/>
        <v/>
      </c>
      <c r="P1457" t="str">
        <f t="shared" si="298"/>
        <v/>
      </c>
      <c r="Q1457" s="10"/>
      <c r="R1457" s="10"/>
      <c r="S1457" s="16">
        <v>2</v>
      </c>
      <c r="T1457" s="13">
        <v>31.934493346980549</v>
      </c>
      <c r="U1457" s="14"/>
      <c r="V1457" s="11"/>
      <c r="W1457" s="10"/>
      <c r="X1457" s="29"/>
      <c r="AA1457" t="s">
        <v>331</v>
      </c>
      <c r="AB1457">
        <v>2</v>
      </c>
      <c r="AC1457">
        <v>12.826603325415681</v>
      </c>
      <c r="AD1457">
        <v>57.738572574178022</v>
      </c>
      <c r="AL1457">
        <v>12.826603325415681</v>
      </c>
      <c r="AM1457">
        <v>57.738572574178022</v>
      </c>
      <c r="AR1457" t="s">
        <v>332</v>
      </c>
    </row>
    <row r="1458" spans="1:44" x14ac:dyDescent="0.35">
      <c r="A1458">
        <v>8</v>
      </c>
      <c r="B1458" s="26">
        <f t="shared" si="286"/>
        <v>46273.75</v>
      </c>
      <c r="C1458" t="s">
        <v>53</v>
      </c>
      <c r="D1458">
        <v>1</v>
      </c>
      <c r="E1458" s="26">
        <f t="shared" si="287"/>
        <v>46273.84375</v>
      </c>
      <c r="F1458" s="26">
        <f t="shared" si="288"/>
        <v>46273.822916666664</v>
      </c>
      <c r="G1458">
        <f t="shared" si="289"/>
        <v>1</v>
      </c>
      <c r="H1458">
        <f t="shared" si="290"/>
        <v>30</v>
      </c>
      <c r="I1458" s="27">
        <f t="shared" si="291"/>
        <v>5</v>
      </c>
      <c r="J1458" s="28">
        <f t="shared" si="292"/>
        <v>266.11282326142305</v>
      </c>
      <c r="K1458" s="29">
        <f t="shared" si="293"/>
        <v>4.6972557905337357E-3</v>
      </c>
      <c r="L1458" s="26">
        <f t="shared" si="294"/>
        <v>46273.75469725579</v>
      </c>
      <c r="M1458" t="str">
        <f t="shared" si="295"/>
        <v>YES</v>
      </c>
      <c r="N1458" s="28">
        <f t="shared" si="296"/>
        <v>53.222564652284611</v>
      </c>
      <c r="O1458" t="str">
        <f t="shared" si="297"/>
        <v/>
      </c>
      <c r="P1458" t="str">
        <f t="shared" si="298"/>
        <v/>
      </c>
      <c r="Q1458" s="10" t="s">
        <v>151</v>
      </c>
      <c r="R1458" s="10"/>
      <c r="S1458" s="16">
        <v>5</v>
      </c>
      <c r="T1458" s="13">
        <v>266.11282326142299</v>
      </c>
      <c r="U1458" s="14">
        <v>4.6972557870370371E-3</v>
      </c>
      <c r="V1458" s="11">
        <v>46273.75469725579</v>
      </c>
      <c r="W1458" s="10" t="s">
        <v>151</v>
      </c>
      <c r="X1458" s="29">
        <v>0</v>
      </c>
      <c r="Z1458" t="s">
        <v>339</v>
      </c>
      <c r="AA1458" t="s">
        <v>331</v>
      </c>
      <c r="AB1458">
        <v>5</v>
      </c>
      <c r="AC1458">
        <v>36.79245283018868</v>
      </c>
      <c r="AD1458">
        <v>630.89571614019906</v>
      </c>
      <c r="AE1458" s="54">
        <v>1.9813100115740742E-3</v>
      </c>
      <c r="AF1458" s="54">
        <v>3.3974358969907408E-2</v>
      </c>
      <c r="AG1458" s="53">
        <v>46273.751981310008</v>
      </c>
      <c r="AH1458" s="53">
        <v>46273.783974358972</v>
      </c>
      <c r="AI1458" t="s">
        <v>151</v>
      </c>
      <c r="AL1458">
        <v>36.79245283018868</v>
      </c>
      <c r="AM1458">
        <v>630.89571614019906</v>
      </c>
      <c r="AN1458" s="54">
        <v>1.9813100115740742E-3</v>
      </c>
      <c r="AO1458" s="54">
        <v>3.3974358969907408E-2</v>
      </c>
      <c r="AP1458" s="53">
        <v>46273.783974358972</v>
      </c>
      <c r="AQ1458" t="s">
        <v>151</v>
      </c>
      <c r="AR1458" t="s">
        <v>337</v>
      </c>
    </row>
    <row r="1459" spans="1:44" x14ac:dyDescent="0.35">
      <c r="A1459">
        <v>8</v>
      </c>
      <c r="B1459" s="26">
        <f t="shared" si="286"/>
        <v>46273.75</v>
      </c>
      <c r="C1459" t="s">
        <v>53</v>
      </c>
      <c r="D1459">
        <v>2</v>
      </c>
      <c r="E1459" s="26">
        <f t="shared" si="287"/>
        <v>46273.84375</v>
      </c>
      <c r="F1459" s="26">
        <f t="shared" si="288"/>
        <v>46273.822916666664</v>
      </c>
      <c r="G1459">
        <f t="shared" si="289"/>
        <v>0</v>
      </c>
      <c r="H1459">
        <f t="shared" si="290"/>
        <v>2</v>
      </c>
      <c r="I1459" s="27">
        <f t="shared" si="291"/>
        <v>2</v>
      </c>
      <c r="J1459" s="28">
        <f t="shared" si="292"/>
        <v>48.484848484848484</v>
      </c>
      <c r="K1459" s="29" t="str">
        <f t="shared" si="293"/>
        <v/>
      </c>
      <c r="L1459" s="26" t="str">
        <f t="shared" si="294"/>
        <v/>
      </c>
      <c r="M1459" t="str">
        <f t="shared" si="295"/>
        <v/>
      </c>
      <c r="N1459" s="28">
        <f t="shared" si="296"/>
        <v>24.242424242424242</v>
      </c>
      <c r="O1459" t="str">
        <f t="shared" si="297"/>
        <v/>
      </c>
      <c r="P1459" t="str">
        <f t="shared" si="298"/>
        <v/>
      </c>
      <c r="Q1459" s="10"/>
      <c r="R1459" s="10"/>
      <c r="S1459" s="16">
        <v>2</v>
      </c>
      <c r="T1459" s="13">
        <v>48.484848484848477</v>
      </c>
      <c r="U1459" s="14"/>
      <c r="V1459" s="11"/>
      <c r="W1459" s="10"/>
      <c r="X1459" s="29"/>
      <c r="Z1459" t="s">
        <v>340</v>
      </c>
      <c r="AA1459" t="s">
        <v>331</v>
      </c>
      <c r="AB1459">
        <v>2</v>
      </c>
      <c r="AC1459">
        <v>24.553825167670801</v>
      </c>
      <c r="AD1459">
        <v>144.52554744525551</v>
      </c>
      <c r="AL1459">
        <v>24.553825167670801</v>
      </c>
      <c r="AM1459">
        <v>144.52554744525551</v>
      </c>
      <c r="AR1459" t="s">
        <v>332</v>
      </c>
    </row>
    <row r="1460" spans="1:44" x14ac:dyDescent="0.35">
      <c r="A1460">
        <v>8</v>
      </c>
      <c r="B1460" s="26">
        <f t="shared" si="286"/>
        <v>46273.75</v>
      </c>
      <c r="C1460" t="s">
        <v>53</v>
      </c>
      <c r="D1460">
        <v>3</v>
      </c>
      <c r="E1460" s="26">
        <f t="shared" si="287"/>
        <v>46273.84375</v>
      </c>
      <c r="F1460" s="26">
        <f t="shared" si="288"/>
        <v>46273.822916666664</v>
      </c>
      <c r="G1460">
        <f t="shared" si="289"/>
        <v>0</v>
      </c>
      <c r="H1460">
        <f t="shared" si="290"/>
        <v>0</v>
      </c>
      <c r="I1460" s="27">
        <f t="shared" si="291"/>
        <v>1</v>
      </c>
      <c r="J1460" s="28">
        <f t="shared" si="292"/>
        <v>155.48172757475083</v>
      </c>
      <c r="K1460" s="29" t="str">
        <f t="shared" si="293"/>
        <v/>
      </c>
      <c r="L1460" s="26" t="str">
        <f t="shared" si="294"/>
        <v/>
      </c>
      <c r="M1460" t="str">
        <f t="shared" si="295"/>
        <v/>
      </c>
      <c r="N1460" s="28">
        <f t="shared" si="296"/>
        <v>155.48172757475083</v>
      </c>
      <c r="O1460" t="str">
        <f t="shared" si="297"/>
        <v/>
      </c>
      <c r="P1460" t="str">
        <f t="shared" si="298"/>
        <v/>
      </c>
      <c r="Q1460" s="10"/>
      <c r="R1460" s="10"/>
      <c r="S1460" s="16">
        <v>1</v>
      </c>
      <c r="T1460" s="13">
        <v>155.48172757475081</v>
      </c>
      <c r="U1460" s="14"/>
      <c r="V1460" s="11"/>
      <c r="W1460" s="10"/>
      <c r="X1460" s="29"/>
      <c r="AA1460" t="s">
        <v>331</v>
      </c>
      <c r="AB1460">
        <v>1</v>
      </c>
      <c r="AC1460">
        <v>155.48172757475081</v>
      </c>
      <c r="AD1460">
        <v>155.48172757475081</v>
      </c>
      <c r="AL1460">
        <v>155.48172757475081</v>
      </c>
      <c r="AM1460">
        <v>155.48172757475081</v>
      </c>
      <c r="AR1460" t="s">
        <v>338</v>
      </c>
    </row>
    <row r="1461" spans="1:44" x14ac:dyDescent="0.35">
      <c r="A1461">
        <v>8</v>
      </c>
      <c r="B1461" s="26">
        <f t="shared" si="286"/>
        <v>46273.75</v>
      </c>
      <c r="C1461" t="s">
        <v>53</v>
      </c>
      <c r="D1461">
        <v>4</v>
      </c>
      <c r="E1461" s="26">
        <f t="shared" si="287"/>
        <v>46273.84375</v>
      </c>
      <c r="F1461" s="26">
        <f t="shared" si="288"/>
        <v>46273.822916666664</v>
      </c>
      <c r="G1461">
        <f t="shared" si="289"/>
        <v>0</v>
      </c>
      <c r="H1461">
        <f t="shared" si="290"/>
        <v>8</v>
      </c>
      <c r="I1461" s="27">
        <f t="shared" si="291"/>
        <v>1</v>
      </c>
      <c r="J1461" s="28">
        <f t="shared" si="292"/>
        <v>90.70866141732283</v>
      </c>
      <c r="K1461" s="29" t="str">
        <f t="shared" si="293"/>
        <v/>
      </c>
      <c r="L1461" s="26" t="str">
        <f t="shared" si="294"/>
        <v/>
      </c>
      <c r="M1461" t="str">
        <f t="shared" si="295"/>
        <v/>
      </c>
      <c r="N1461" s="28">
        <f t="shared" si="296"/>
        <v>90.70866141732283</v>
      </c>
      <c r="O1461" t="str">
        <f t="shared" si="297"/>
        <v/>
      </c>
      <c r="P1461" t="str">
        <f t="shared" si="298"/>
        <v/>
      </c>
      <c r="Q1461" s="10"/>
      <c r="R1461" s="10"/>
      <c r="S1461" s="16">
        <v>1</v>
      </c>
      <c r="T1461" s="13">
        <v>90.70866141732283</v>
      </c>
      <c r="U1461" s="14"/>
      <c r="V1461" s="11"/>
      <c r="W1461" s="10"/>
      <c r="X1461" s="29"/>
      <c r="AA1461" t="s">
        <v>331</v>
      </c>
      <c r="AB1461">
        <v>1</v>
      </c>
      <c r="AC1461">
        <v>90.70866141732283</v>
      </c>
      <c r="AD1461">
        <v>90.70866141732283</v>
      </c>
      <c r="AL1461">
        <v>90.70866141732283</v>
      </c>
      <c r="AM1461">
        <v>90.70866141732283</v>
      </c>
      <c r="AR1461" t="s">
        <v>338</v>
      </c>
    </row>
    <row r="1462" spans="1:44" x14ac:dyDescent="0.35">
      <c r="A1462">
        <v>8</v>
      </c>
      <c r="B1462" s="26">
        <f t="shared" si="286"/>
        <v>46273.75</v>
      </c>
      <c r="C1462" t="s">
        <v>53</v>
      </c>
      <c r="D1462">
        <v>5</v>
      </c>
      <c r="E1462" s="26">
        <f t="shared" si="287"/>
        <v>46273.84375</v>
      </c>
      <c r="F1462" s="26">
        <f t="shared" si="288"/>
        <v>46273.822916666664</v>
      </c>
      <c r="G1462">
        <f t="shared" si="289"/>
        <v>0</v>
      </c>
      <c r="H1462">
        <f t="shared" si="290"/>
        <v>0</v>
      </c>
      <c r="I1462" s="27">
        <f t="shared" si="291"/>
        <v>0</v>
      </c>
      <c r="J1462" s="28" t="str">
        <f t="shared" si="292"/>
        <v>NULL</v>
      </c>
      <c r="K1462" s="29" t="str">
        <f t="shared" si="293"/>
        <v/>
      </c>
      <c r="L1462" s="26" t="str">
        <f t="shared" si="294"/>
        <v/>
      </c>
      <c r="M1462" t="str">
        <f t="shared" si="295"/>
        <v/>
      </c>
      <c r="N1462" s="28">
        <f t="shared" si="296"/>
        <v>55.07649513212796</v>
      </c>
      <c r="O1462" t="str">
        <f t="shared" si="297"/>
        <v/>
      </c>
      <c r="P1462" t="str">
        <f t="shared" si="298"/>
        <v/>
      </c>
      <c r="Q1462" s="10"/>
      <c r="R1462" s="10"/>
      <c r="S1462" s="16">
        <v>0</v>
      </c>
      <c r="T1462" s="13"/>
      <c r="U1462" s="14"/>
      <c r="V1462" s="11"/>
      <c r="W1462" s="10"/>
      <c r="X1462" s="29"/>
      <c r="AA1462" t="s">
        <v>331</v>
      </c>
      <c r="AB1462">
        <v>1</v>
      </c>
      <c r="AR1462" t="s">
        <v>338</v>
      </c>
    </row>
    <row r="1463" spans="1:44" x14ac:dyDescent="0.35">
      <c r="A1463">
        <v>8</v>
      </c>
      <c r="B1463" s="26">
        <f t="shared" si="286"/>
        <v>46273.75</v>
      </c>
      <c r="C1463" t="s">
        <v>53</v>
      </c>
      <c r="D1463">
        <v>6</v>
      </c>
      <c r="E1463" s="26">
        <f t="shared" si="287"/>
        <v>46273.84375</v>
      </c>
      <c r="F1463" s="26">
        <f t="shared" si="288"/>
        <v>46273.822916666664</v>
      </c>
      <c r="G1463">
        <f t="shared" si="289"/>
        <v>0</v>
      </c>
      <c r="H1463">
        <f t="shared" si="290"/>
        <v>0</v>
      </c>
      <c r="I1463" s="27">
        <f t="shared" si="291"/>
        <v>2</v>
      </c>
      <c r="J1463" s="28">
        <f t="shared" si="292"/>
        <v>31.934493346980553</v>
      </c>
      <c r="K1463" s="29" t="str">
        <f t="shared" si="293"/>
        <v/>
      </c>
      <c r="L1463" s="26" t="str">
        <f t="shared" si="294"/>
        <v/>
      </c>
      <c r="M1463" t="str">
        <f t="shared" si="295"/>
        <v/>
      </c>
      <c r="N1463" s="28">
        <f t="shared" si="296"/>
        <v>15.967246673490276</v>
      </c>
      <c r="O1463" t="str">
        <f t="shared" si="297"/>
        <v/>
      </c>
      <c r="P1463" t="str">
        <f t="shared" si="298"/>
        <v/>
      </c>
      <c r="Q1463" s="10"/>
      <c r="R1463" s="10"/>
      <c r="S1463" s="16">
        <v>2</v>
      </c>
      <c r="T1463" s="13">
        <v>31.934493346980549</v>
      </c>
      <c r="U1463" s="14"/>
      <c r="V1463" s="11"/>
      <c r="W1463" s="10"/>
      <c r="X1463" s="29"/>
      <c r="AA1463" t="s">
        <v>331</v>
      </c>
      <c r="AB1463">
        <v>2</v>
      </c>
      <c r="AC1463">
        <v>12.826603325415681</v>
      </c>
      <c r="AD1463">
        <v>57.738572574178022</v>
      </c>
      <c r="AL1463">
        <v>12.826603325415681</v>
      </c>
      <c r="AM1463">
        <v>57.738572574178022</v>
      </c>
      <c r="AR1463" t="s">
        <v>332</v>
      </c>
    </row>
    <row r="1464" spans="1:44" x14ac:dyDescent="0.35">
      <c r="A1464">
        <v>8</v>
      </c>
      <c r="B1464" s="26">
        <f t="shared" si="286"/>
        <v>46273.75</v>
      </c>
      <c r="C1464" t="s">
        <v>54</v>
      </c>
      <c r="D1464">
        <v>1</v>
      </c>
      <c r="E1464" s="26">
        <f t="shared" si="287"/>
        <v>46273.84375</v>
      </c>
      <c r="F1464" s="26">
        <f t="shared" si="288"/>
        <v>46273.822916666664</v>
      </c>
      <c r="G1464">
        <f t="shared" si="289"/>
        <v>1</v>
      </c>
      <c r="H1464">
        <f t="shared" si="290"/>
        <v>30</v>
      </c>
      <c r="I1464" s="27">
        <f t="shared" si="291"/>
        <v>5</v>
      </c>
      <c r="J1464" s="28">
        <f t="shared" si="292"/>
        <v>266.11282326142305</v>
      </c>
      <c r="K1464" s="29">
        <f t="shared" si="293"/>
        <v>4.6972557905337357E-3</v>
      </c>
      <c r="L1464" s="26">
        <f t="shared" si="294"/>
        <v>46273.75469725579</v>
      </c>
      <c r="M1464" t="str">
        <f t="shared" si="295"/>
        <v>YES</v>
      </c>
      <c r="N1464" s="28">
        <f t="shared" si="296"/>
        <v>53.222564652284611</v>
      </c>
      <c r="O1464" t="str">
        <f t="shared" si="297"/>
        <v/>
      </c>
      <c r="P1464" t="str">
        <f t="shared" si="298"/>
        <v/>
      </c>
      <c r="Q1464" s="10" t="s">
        <v>151</v>
      </c>
      <c r="R1464" s="10"/>
      <c r="S1464" s="16">
        <v>5</v>
      </c>
      <c r="T1464" s="13">
        <v>266.11282326142299</v>
      </c>
      <c r="U1464" s="14">
        <v>4.6972557870370371E-3</v>
      </c>
      <c r="V1464" s="11">
        <v>46273.75469725579</v>
      </c>
      <c r="W1464" s="10" t="s">
        <v>151</v>
      </c>
      <c r="X1464" s="29">
        <v>0</v>
      </c>
      <c r="Z1464" t="s">
        <v>339</v>
      </c>
      <c r="AA1464" t="s">
        <v>331</v>
      </c>
      <c r="AB1464">
        <v>5</v>
      </c>
      <c r="AC1464">
        <v>36.79245283018868</v>
      </c>
      <c r="AD1464">
        <v>630.89571614019906</v>
      </c>
      <c r="AE1464" s="54">
        <v>1.9813100115740742E-3</v>
      </c>
      <c r="AF1464" s="54">
        <v>3.3974358969907408E-2</v>
      </c>
      <c r="AG1464" s="53">
        <v>46273.751981310008</v>
      </c>
      <c r="AH1464" s="53">
        <v>46273.783974358972</v>
      </c>
      <c r="AI1464" t="s">
        <v>151</v>
      </c>
      <c r="AL1464">
        <v>36.79245283018868</v>
      </c>
      <c r="AM1464">
        <v>630.89571614019906</v>
      </c>
      <c r="AN1464" s="54">
        <v>1.9813100115740742E-3</v>
      </c>
      <c r="AO1464" s="54">
        <v>3.3974358969907408E-2</v>
      </c>
      <c r="AP1464" s="53">
        <v>46273.783974358972</v>
      </c>
      <c r="AQ1464" t="s">
        <v>151</v>
      </c>
      <c r="AR1464" t="s">
        <v>337</v>
      </c>
    </row>
    <row r="1465" spans="1:44" x14ac:dyDescent="0.35">
      <c r="A1465">
        <v>8</v>
      </c>
      <c r="B1465" s="26">
        <f t="shared" si="286"/>
        <v>46273.75</v>
      </c>
      <c r="C1465" t="s">
        <v>54</v>
      </c>
      <c r="D1465">
        <v>2</v>
      </c>
      <c r="E1465" s="26">
        <f t="shared" si="287"/>
        <v>46273.84375</v>
      </c>
      <c r="F1465" s="26">
        <f t="shared" si="288"/>
        <v>46273.822916666664</v>
      </c>
      <c r="G1465">
        <f t="shared" si="289"/>
        <v>0</v>
      </c>
      <c r="H1465">
        <f t="shared" si="290"/>
        <v>2</v>
      </c>
      <c r="I1465" s="27">
        <f t="shared" si="291"/>
        <v>2</v>
      </c>
      <c r="J1465" s="28">
        <f t="shared" si="292"/>
        <v>48.484848484848484</v>
      </c>
      <c r="K1465" s="29" t="str">
        <f t="shared" si="293"/>
        <v/>
      </c>
      <c r="L1465" s="26" t="str">
        <f t="shared" si="294"/>
        <v/>
      </c>
      <c r="M1465" t="str">
        <f t="shared" si="295"/>
        <v/>
      </c>
      <c r="N1465" s="28">
        <f t="shared" si="296"/>
        <v>24.242424242424242</v>
      </c>
      <c r="O1465" t="str">
        <f t="shared" si="297"/>
        <v/>
      </c>
      <c r="P1465" t="str">
        <f t="shared" si="298"/>
        <v/>
      </c>
      <c r="Q1465" s="10"/>
      <c r="R1465" s="10"/>
      <c r="S1465" s="16">
        <v>2</v>
      </c>
      <c r="T1465" s="13">
        <v>48.484848484848477</v>
      </c>
      <c r="U1465" s="14"/>
      <c r="V1465" s="11"/>
      <c r="W1465" s="10"/>
      <c r="X1465" s="29"/>
      <c r="Z1465" t="s">
        <v>340</v>
      </c>
      <c r="AA1465" t="s">
        <v>331</v>
      </c>
      <c r="AB1465">
        <v>2</v>
      </c>
      <c r="AC1465">
        <v>24.553825167670801</v>
      </c>
      <c r="AD1465">
        <v>144.52554744525551</v>
      </c>
      <c r="AL1465">
        <v>24.553825167670801</v>
      </c>
      <c r="AM1465">
        <v>144.52554744525551</v>
      </c>
      <c r="AR1465" t="s">
        <v>332</v>
      </c>
    </row>
    <row r="1466" spans="1:44" x14ac:dyDescent="0.35">
      <c r="A1466">
        <v>8</v>
      </c>
      <c r="B1466" s="26">
        <f t="shared" si="286"/>
        <v>46273.75</v>
      </c>
      <c r="C1466" t="s">
        <v>54</v>
      </c>
      <c r="D1466">
        <v>3</v>
      </c>
      <c r="E1466" s="26">
        <f t="shared" si="287"/>
        <v>46273.84375</v>
      </c>
      <c r="F1466" s="26">
        <f t="shared" si="288"/>
        <v>46273.822916666664</v>
      </c>
      <c r="G1466">
        <f t="shared" si="289"/>
        <v>0</v>
      </c>
      <c r="H1466">
        <f t="shared" si="290"/>
        <v>0</v>
      </c>
      <c r="I1466" s="27">
        <f t="shared" si="291"/>
        <v>1</v>
      </c>
      <c r="J1466" s="28">
        <f t="shared" si="292"/>
        <v>155.48172757475083</v>
      </c>
      <c r="K1466" s="29" t="str">
        <f t="shared" si="293"/>
        <v/>
      </c>
      <c r="L1466" s="26" t="str">
        <f t="shared" si="294"/>
        <v/>
      </c>
      <c r="M1466" t="str">
        <f t="shared" si="295"/>
        <v/>
      </c>
      <c r="N1466" s="28">
        <f t="shared" si="296"/>
        <v>155.48172757475083</v>
      </c>
      <c r="O1466" t="str">
        <f t="shared" si="297"/>
        <v/>
      </c>
      <c r="P1466" t="str">
        <f t="shared" si="298"/>
        <v/>
      </c>
      <c r="Q1466" s="10"/>
      <c r="R1466" s="10"/>
      <c r="S1466" s="16">
        <v>1</v>
      </c>
      <c r="T1466" s="13">
        <v>155.48172757475081</v>
      </c>
      <c r="U1466" s="14"/>
      <c r="V1466" s="11"/>
      <c r="W1466" s="10"/>
      <c r="X1466" s="29"/>
      <c r="AA1466" t="s">
        <v>331</v>
      </c>
      <c r="AB1466">
        <v>1</v>
      </c>
      <c r="AC1466">
        <v>155.48172757475081</v>
      </c>
      <c r="AD1466">
        <v>155.48172757475081</v>
      </c>
      <c r="AL1466">
        <v>155.48172757475081</v>
      </c>
      <c r="AM1466">
        <v>155.48172757475081</v>
      </c>
      <c r="AR1466" t="s">
        <v>338</v>
      </c>
    </row>
    <row r="1467" spans="1:44" x14ac:dyDescent="0.35">
      <c r="A1467">
        <v>8</v>
      </c>
      <c r="B1467" s="26">
        <f t="shared" si="286"/>
        <v>46273.75</v>
      </c>
      <c r="C1467" t="s">
        <v>54</v>
      </c>
      <c r="D1467">
        <v>4</v>
      </c>
      <c r="E1467" s="26">
        <f t="shared" si="287"/>
        <v>46273.84375</v>
      </c>
      <c r="F1467" s="26">
        <f t="shared" si="288"/>
        <v>46273.822916666664</v>
      </c>
      <c r="G1467">
        <f t="shared" si="289"/>
        <v>0</v>
      </c>
      <c r="H1467">
        <f t="shared" si="290"/>
        <v>8</v>
      </c>
      <c r="I1467" s="27">
        <f t="shared" si="291"/>
        <v>1</v>
      </c>
      <c r="J1467" s="28">
        <f t="shared" si="292"/>
        <v>90.70866141732283</v>
      </c>
      <c r="K1467" s="29" t="str">
        <f t="shared" si="293"/>
        <v/>
      </c>
      <c r="L1467" s="26" t="str">
        <f t="shared" si="294"/>
        <v/>
      </c>
      <c r="M1467" t="str">
        <f t="shared" si="295"/>
        <v/>
      </c>
      <c r="N1467" s="28">
        <f t="shared" si="296"/>
        <v>90.70866141732283</v>
      </c>
      <c r="O1467" t="str">
        <f t="shared" si="297"/>
        <v/>
      </c>
      <c r="P1467" t="str">
        <f t="shared" si="298"/>
        <v/>
      </c>
      <c r="Q1467" s="10"/>
      <c r="R1467" s="10"/>
      <c r="S1467" s="16">
        <v>1</v>
      </c>
      <c r="T1467" s="13">
        <v>90.70866141732283</v>
      </c>
      <c r="U1467" s="14"/>
      <c r="V1467" s="11"/>
      <c r="W1467" s="10"/>
      <c r="X1467" s="29"/>
      <c r="AA1467" t="s">
        <v>331</v>
      </c>
      <c r="AB1467">
        <v>1</v>
      </c>
      <c r="AC1467">
        <v>90.70866141732283</v>
      </c>
      <c r="AD1467">
        <v>90.70866141732283</v>
      </c>
      <c r="AL1467">
        <v>90.70866141732283</v>
      </c>
      <c r="AM1467">
        <v>90.70866141732283</v>
      </c>
      <c r="AR1467" t="s">
        <v>338</v>
      </c>
    </row>
    <row r="1468" spans="1:44" x14ac:dyDescent="0.35">
      <c r="A1468">
        <v>8</v>
      </c>
      <c r="B1468" s="26">
        <f t="shared" si="286"/>
        <v>46273.75</v>
      </c>
      <c r="C1468" t="s">
        <v>54</v>
      </c>
      <c r="D1468">
        <v>5</v>
      </c>
      <c r="E1468" s="26">
        <f t="shared" si="287"/>
        <v>46273.84375</v>
      </c>
      <c r="F1468" s="26">
        <f t="shared" si="288"/>
        <v>46273.822916666664</v>
      </c>
      <c r="G1468">
        <f t="shared" si="289"/>
        <v>0</v>
      </c>
      <c r="H1468">
        <f t="shared" si="290"/>
        <v>0</v>
      </c>
      <c r="I1468" s="27">
        <f t="shared" si="291"/>
        <v>0</v>
      </c>
      <c r="J1468" s="28" t="str">
        <f t="shared" si="292"/>
        <v>NULL</v>
      </c>
      <c r="K1468" s="29" t="str">
        <f t="shared" si="293"/>
        <v/>
      </c>
      <c r="L1468" s="26" t="str">
        <f t="shared" si="294"/>
        <v/>
      </c>
      <c r="M1468" t="str">
        <f t="shared" si="295"/>
        <v/>
      </c>
      <c r="N1468" s="28">
        <f t="shared" si="296"/>
        <v>55.07649513212796</v>
      </c>
      <c r="O1468" t="str">
        <f t="shared" si="297"/>
        <v/>
      </c>
      <c r="P1468" t="str">
        <f t="shared" si="298"/>
        <v/>
      </c>
      <c r="Q1468" s="10"/>
      <c r="R1468" s="10"/>
      <c r="S1468" s="16">
        <v>0</v>
      </c>
      <c r="T1468" s="13"/>
      <c r="U1468" s="14"/>
      <c r="V1468" s="11"/>
      <c r="W1468" s="10"/>
      <c r="X1468" s="29"/>
      <c r="AA1468" t="s">
        <v>331</v>
      </c>
      <c r="AB1468">
        <v>1</v>
      </c>
      <c r="AR1468" t="s">
        <v>338</v>
      </c>
    </row>
    <row r="1469" spans="1:44" x14ac:dyDescent="0.35">
      <c r="A1469">
        <v>8</v>
      </c>
      <c r="B1469" s="26">
        <f t="shared" si="286"/>
        <v>46273.75</v>
      </c>
      <c r="C1469" t="s">
        <v>54</v>
      </c>
      <c r="D1469">
        <v>6</v>
      </c>
      <c r="E1469" s="26">
        <f t="shared" si="287"/>
        <v>46273.84375</v>
      </c>
      <c r="F1469" s="26">
        <f t="shared" si="288"/>
        <v>46273.822916666664</v>
      </c>
      <c r="G1469">
        <f t="shared" si="289"/>
        <v>0</v>
      </c>
      <c r="H1469">
        <f t="shared" si="290"/>
        <v>0</v>
      </c>
      <c r="I1469" s="27">
        <f t="shared" si="291"/>
        <v>2</v>
      </c>
      <c r="J1469" s="28">
        <f t="shared" si="292"/>
        <v>31.934493346980553</v>
      </c>
      <c r="K1469" s="29" t="str">
        <f t="shared" si="293"/>
        <v/>
      </c>
      <c r="L1469" s="26" t="str">
        <f t="shared" si="294"/>
        <v/>
      </c>
      <c r="M1469" t="str">
        <f t="shared" si="295"/>
        <v/>
      </c>
      <c r="N1469" s="28">
        <f t="shared" si="296"/>
        <v>15.967246673490276</v>
      </c>
      <c r="O1469" t="str">
        <f t="shared" si="297"/>
        <v/>
      </c>
      <c r="P1469" t="str">
        <f t="shared" si="298"/>
        <v/>
      </c>
      <c r="Q1469" s="10"/>
      <c r="R1469" s="10"/>
      <c r="S1469" s="16">
        <v>2</v>
      </c>
      <c r="T1469" s="13">
        <v>31.934493346980549</v>
      </c>
      <c r="U1469" s="14"/>
      <c r="V1469" s="11"/>
      <c r="W1469" s="10"/>
      <c r="X1469" s="29"/>
      <c r="AA1469" t="s">
        <v>331</v>
      </c>
      <c r="AB1469">
        <v>2</v>
      </c>
      <c r="AC1469">
        <v>12.826603325415681</v>
      </c>
      <c r="AD1469">
        <v>57.738572574178022</v>
      </c>
      <c r="AL1469">
        <v>12.826603325415681</v>
      </c>
      <c r="AM1469">
        <v>57.738572574178022</v>
      </c>
      <c r="AR1469" t="s">
        <v>332</v>
      </c>
    </row>
    <row r="1470" spans="1:44" x14ac:dyDescent="0.35">
      <c r="A1470">
        <v>8</v>
      </c>
      <c r="B1470" s="26">
        <f t="shared" si="286"/>
        <v>46273.75</v>
      </c>
      <c r="C1470" t="s">
        <v>55</v>
      </c>
      <c r="D1470">
        <v>1</v>
      </c>
      <c r="E1470" s="26">
        <f t="shared" si="287"/>
        <v>46273.84375</v>
      </c>
      <c r="F1470" s="26">
        <f t="shared" si="288"/>
        <v>46273.822916666664</v>
      </c>
      <c r="G1470">
        <f t="shared" si="289"/>
        <v>0</v>
      </c>
      <c r="H1470">
        <f t="shared" si="290"/>
        <v>30</v>
      </c>
      <c r="I1470" s="27">
        <f t="shared" si="291"/>
        <v>5</v>
      </c>
      <c r="J1470" s="28">
        <f t="shared" si="292"/>
        <v>266.11282326142305</v>
      </c>
      <c r="K1470" s="29" t="str">
        <f t="shared" si="293"/>
        <v/>
      </c>
      <c r="L1470" s="26" t="str">
        <f t="shared" si="294"/>
        <v/>
      </c>
      <c r="M1470" t="str">
        <f t="shared" si="295"/>
        <v/>
      </c>
      <c r="N1470" s="28">
        <f t="shared" si="296"/>
        <v>53.222564652284611</v>
      </c>
      <c r="O1470" t="str">
        <f t="shared" si="297"/>
        <v/>
      </c>
      <c r="P1470" t="str">
        <f t="shared" si="298"/>
        <v/>
      </c>
      <c r="Q1470" s="10"/>
      <c r="R1470" s="10"/>
      <c r="S1470" s="16">
        <v>5</v>
      </c>
      <c r="T1470" s="13">
        <v>266.11282326142299</v>
      </c>
      <c r="U1470" s="14"/>
      <c r="V1470" s="11"/>
      <c r="W1470" s="10"/>
      <c r="X1470" s="29"/>
      <c r="Z1470" t="s">
        <v>339</v>
      </c>
      <c r="AA1470" t="s">
        <v>331</v>
      </c>
      <c r="AB1470">
        <v>5</v>
      </c>
      <c r="AC1470">
        <v>36.79245283018868</v>
      </c>
      <c r="AD1470">
        <v>630.89571614019906</v>
      </c>
      <c r="AL1470">
        <v>36.79245283018868</v>
      </c>
      <c r="AM1470">
        <v>630.89571614019906</v>
      </c>
      <c r="AR1470" t="s">
        <v>337</v>
      </c>
    </row>
    <row r="1471" spans="1:44" x14ac:dyDescent="0.35">
      <c r="A1471">
        <v>8</v>
      </c>
      <c r="B1471" s="26">
        <f t="shared" si="286"/>
        <v>46273.75</v>
      </c>
      <c r="C1471" t="s">
        <v>55</v>
      </c>
      <c r="D1471">
        <v>2</v>
      </c>
      <c r="E1471" s="26">
        <f t="shared" si="287"/>
        <v>46273.84375</v>
      </c>
      <c r="F1471" s="26">
        <f t="shared" si="288"/>
        <v>46273.822916666664</v>
      </c>
      <c r="G1471">
        <f t="shared" si="289"/>
        <v>0</v>
      </c>
      <c r="H1471">
        <f t="shared" si="290"/>
        <v>2</v>
      </c>
      <c r="I1471" s="27">
        <f t="shared" si="291"/>
        <v>2</v>
      </c>
      <c r="J1471" s="28">
        <f t="shared" si="292"/>
        <v>48.484848484848484</v>
      </c>
      <c r="K1471" s="29" t="str">
        <f t="shared" si="293"/>
        <v/>
      </c>
      <c r="L1471" s="26" t="str">
        <f t="shared" si="294"/>
        <v/>
      </c>
      <c r="M1471" t="str">
        <f t="shared" si="295"/>
        <v/>
      </c>
      <c r="N1471" s="28">
        <f t="shared" si="296"/>
        <v>24.242424242424242</v>
      </c>
      <c r="O1471" t="str">
        <f t="shared" si="297"/>
        <v/>
      </c>
      <c r="P1471" t="str">
        <f t="shared" si="298"/>
        <v/>
      </c>
      <c r="Q1471" s="10"/>
      <c r="R1471" s="10"/>
      <c r="S1471" s="16">
        <v>2</v>
      </c>
      <c r="T1471" s="13">
        <v>48.484848484848477</v>
      </c>
      <c r="U1471" s="14"/>
      <c r="V1471" s="11"/>
      <c r="W1471" s="10"/>
      <c r="X1471" s="29"/>
      <c r="Z1471" t="s">
        <v>340</v>
      </c>
      <c r="AA1471" t="s">
        <v>331</v>
      </c>
      <c r="AB1471">
        <v>2</v>
      </c>
      <c r="AC1471">
        <v>24.553825167670801</v>
      </c>
      <c r="AD1471">
        <v>144.52554744525551</v>
      </c>
      <c r="AL1471">
        <v>24.553825167670801</v>
      </c>
      <c r="AM1471">
        <v>144.52554744525551</v>
      </c>
      <c r="AR1471" t="s">
        <v>332</v>
      </c>
    </row>
    <row r="1472" spans="1:44" x14ac:dyDescent="0.35">
      <c r="A1472">
        <v>8</v>
      </c>
      <c r="B1472" s="26">
        <f t="shared" si="286"/>
        <v>46273.75</v>
      </c>
      <c r="C1472" t="s">
        <v>55</v>
      </c>
      <c r="D1472">
        <v>3</v>
      </c>
      <c r="E1472" s="26">
        <f t="shared" si="287"/>
        <v>46273.84375</v>
      </c>
      <c r="F1472" s="26">
        <f t="shared" si="288"/>
        <v>46273.822916666664</v>
      </c>
      <c r="G1472">
        <f t="shared" si="289"/>
        <v>0</v>
      </c>
      <c r="H1472">
        <f t="shared" si="290"/>
        <v>0</v>
      </c>
      <c r="I1472" s="27">
        <f t="shared" si="291"/>
        <v>1</v>
      </c>
      <c r="J1472" s="28">
        <f t="shared" si="292"/>
        <v>155.48172757475083</v>
      </c>
      <c r="K1472" s="29" t="str">
        <f t="shared" si="293"/>
        <v/>
      </c>
      <c r="L1472" s="26" t="str">
        <f t="shared" si="294"/>
        <v/>
      </c>
      <c r="M1472" t="str">
        <f t="shared" si="295"/>
        <v/>
      </c>
      <c r="N1472" s="28">
        <f t="shared" si="296"/>
        <v>155.48172757475083</v>
      </c>
      <c r="O1472" t="str">
        <f t="shared" si="297"/>
        <v/>
      </c>
      <c r="P1472" t="str">
        <f t="shared" si="298"/>
        <v/>
      </c>
      <c r="Q1472" s="10"/>
      <c r="R1472" s="10"/>
      <c r="S1472" s="16">
        <v>1</v>
      </c>
      <c r="T1472" s="13">
        <v>155.48172757475081</v>
      </c>
      <c r="U1472" s="14"/>
      <c r="V1472" s="11"/>
      <c r="W1472" s="10"/>
      <c r="X1472" s="29"/>
      <c r="AA1472" t="s">
        <v>331</v>
      </c>
      <c r="AB1472">
        <v>1</v>
      </c>
      <c r="AC1472">
        <v>155.48172757475081</v>
      </c>
      <c r="AD1472">
        <v>155.48172757475081</v>
      </c>
      <c r="AL1472">
        <v>155.48172757475081</v>
      </c>
      <c r="AM1472">
        <v>155.48172757475081</v>
      </c>
      <c r="AR1472" t="s">
        <v>338</v>
      </c>
    </row>
    <row r="1473" spans="1:44" x14ac:dyDescent="0.35">
      <c r="A1473">
        <v>8</v>
      </c>
      <c r="B1473" s="26">
        <f t="shared" si="286"/>
        <v>46273.75</v>
      </c>
      <c r="C1473" t="s">
        <v>55</v>
      </c>
      <c r="D1473">
        <v>4</v>
      </c>
      <c r="E1473" s="26">
        <f t="shared" si="287"/>
        <v>46273.84375</v>
      </c>
      <c r="F1473" s="26">
        <f t="shared" si="288"/>
        <v>46273.822916666664</v>
      </c>
      <c r="G1473">
        <f t="shared" si="289"/>
        <v>0</v>
      </c>
      <c r="H1473">
        <f t="shared" si="290"/>
        <v>8</v>
      </c>
      <c r="I1473" s="27">
        <f t="shared" si="291"/>
        <v>1</v>
      </c>
      <c r="J1473" s="28">
        <f t="shared" si="292"/>
        <v>90.70866141732283</v>
      </c>
      <c r="K1473" s="29" t="str">
        <f t="shared" si="293"/>
        <v/>
      </c>
      <c r="L1473" s="26" t="str">
        <f t="shared" si="294"/>
        <v/>
      </c>
      <c r="M1473" t="str">
        <f t="shared" si="295"/>
        <v/>
      </c>
      <c r="N1473" s="28">
        <f t="shared" si="296"/>
        <v>90.70866141732283</v>
      </c>
      <c r="O1473" t="str">
        <f t="shared" si="297"/>
        <v/>
      </c>
      <c r="P1473" t="str">
        <f t="shared" si="298"/>
        <v/>
      </c>
      <c r="Q1473" s="10"/>
      <c r="R1473" s="10"/>
      <c r="S1473" s="16">
        <v>1</v>
      </c>
      <c r="T1473" s="13">
        <v>90.70866141732283</v>
      </c>
      <c r="U1473" s="14"/>
      <c r="V1473" s="11"/>
      <c r="W1473" s="10"/>
      <c r="X1473" s="29"/>
      <c r="AA1473" t="s">
        <v>331</v>
      </c>
      <c r="AB1473">
        <v>1</v>
      </c>
      <c r="AC1473">
        <v>90.70866141732283</v>
      </c>
      <c r="AD1473">
        <v>90.70866141732283</v>
      </c>
      <c r="AL1473">
        <v>90.70866141732283</v>
      </c>
      <c r="AM1473">
        <v>90.70866141732283</v>
      </c>
      <c r="AR1473" t="s">
        <v>338</v>
      </c>
    </row>
    <row r="1474" spans="1:44" x14ac:dyDescent="0.35">
      <c r="A1474">
        <v>8</v>
      </c>
      <c r="B1474" s="26">
        <f t="shared" si="286"/>
        <v>46273.75</v>
      </c>
      <c r="C1474" t="s">
        <v>55</v>
      </c>
      <c r="D1474">
        <v>5</v>
      </c>
      <c r="E1474" s="26">
        <f t="shared" si="287"/>
        <v>46273.84375</v>
      </c>
      <c r="F1474" s="26">
        <f t="shared" si="288"/>
        <v>46273.822916666664</v>
      </c>
      <c r="G1474">
        <f t="shared" si="289"/>
        <v>0</v>
      </c>
      <c r="H1474">
        <f t="shared" si="290"/>
        <v>0</v>
      </c>
      <c r="I1474" s="27">
        <f t="shared" si="291"/>
        <v>0</v>
      </c>
      <c r="J1474" s="28" t="str">
        <f t="shared" si="292"/>
        <v>NULL</v>
      </c>
      <c r="K1474" s="29" t="str">
        <f t="shared" si="293"/>
        <v/>
      </c>
      <c r="L1474" s="26" t="str">
        <f t="shared" si="294"/>
        <v/>
      </c>
      <c r="M1474" t="str">
        <f t="shared" si="295"/>
        <v/>
      </c>
      <c r="N1474" s="28">
        <f t="shared" si="296"/>
        <v>55.07649513212796</v>
      </c>
      <c r="O1474" t="str">
        <f t="shared" si="297"/>
        <v/>
      </c>
      <c r="P1474" t="str">
        <f t="shared" si="298"/>
        <v/>
      </c>
      <c r="Q1474" s="10"/>
      <c r="R1474" s="10"/>
      <c r="S1474" s="16">
        <v>0</v>
      </c>
      <c r="T1474" s="13"/>
      <c r="U1474" s="14"/>
      <c r="V1474" s="11"/>
      <c r="W1474" s="10"/>
      <c r="X1474" s="29"/>
      <c r="AA1474" t="s">
        <v>331</v>
      </c>
      <c r="AB1474">
        <v>1</v>
      </c>
      <c r="AR1474" t="s">
        <v>338</v>
      </c>
    </row>
    <row r="1475" spans="1:44" x14ac:dyDescent="0.35">
      <c r="A1475">
        <v>8</v>
      </c>
      <c r="B1475" s="26">
        <f t="shared" si="286"/>
        <v>46273.75</v>
      </c>
      <c r="C1475" t="s">
        <v>55</v>
      </c>
      <c r="D1475">
        <v>6</v>
      </c>
      <c r="E1475" s="26">
        <f t="shared" si="287"/>
        <v>46273.84375</v>
      </c>
      <c r="F1475" s="26">
        <f t="shared" si="288"/>
        <v>46273.822916666664</v>
      </c>
      <c r="G1475">
        <f t="shared" si="289"/>
        <v>0</v>
      </c>
      <c r="H1475">
        <f t="shared" si="290"/>
        <v>0</v>
      </c>
      <c r="I1475" s="27">
        <f t="shared" si="291"/>
        <v>2</v>
      </c>
      <c r="J1475" s="28">
        <f t="shared" si="292"/>
        <v>31.934493346980553</v>
      </c>
      <c r="K1475" s="29" t="str">
        <f t="shared" si="293"/>
        <v/>
      </c>
      <c r="L1475" s="26" t="str">
        <f t="shared" si="294"/>
        <v/>
      </c>
      <c r="M1475" t="str">
        <f t="shared" si="295"/>
        <v/>
      </c>
      <c r="N1475" s="28">
        <f t="shared" si="296"/>
        <v>15.967246673490276</v>
      </c>
      <c r="O1475" t="str">
        <f t="shared" si="297"/>
        <v/>
      </c>
      <c r="P1475" t="str">
        <f t="shared" si="298"/>
        <v/>
      </c>
      <c r="Q1475" s="10"/>
      <c r="R1475" s="10"/>
      <c r="S1475" s="16">
        <v>2</v>
      </c>
      <c r="T1475" s="13">
        <v>31.934493346980549</v>
      </c>
      <c r="U1475" s="14"/>
      <c r="V1475" s="11"/>
      <c r="W1475" s="10"/>
      <c r="X1475" s="29"/>
      <c r="AA1475" t="s">
        <v>331</v>
      </c>
      <c r="AB1475">
        <v>2</v>
      </c>
      <c r="AC1475">
        <v>12.826603325415681</v>
      </c>
      <c r="AD1475">
        <v>57.738572574178022</v>
      </c>
      <c r="AL1475">
        <v>12.826603325415681</v>
      </c>
      <c r="AM1475">
        <v>57.738572574178022</v>
      </c>
      <c r="AR1475" t="s">
        <v>332</v>
      </c>
    </row>
    <row r="1476" spans="1:44" x14ac:dyDescent="0.35">
      <c r="A1476">
        <v>8</v>
      </c>
      <c r="B1476" s="26">
        <f t="shared" si="286"/>
        <v>46273.75</v>
      </c>
      <c r="C1476" t="s">
        <v>56</v>
      </c>
      <c r="D1476">
        <v>1</v>
      </c>
      <c r="E1476" s="26">
        <f t="shared" si="287"/>
        <v>46273.84375</v>
      </c>
      <c r="F1476" s="26">
        <f t="shared" si="288"/>
        <v>46273.822916666664</v>
      </c>
      <c r="G1476">
        <f t="shared" si="289"/>
        <v>0</v>
      </c>
      <c r="H1476">
        <f t="shared" si="290"/>
        <v>30</v>
      </c>
      <c r="I1476" s="27">
        <f t="shared" si="291"/>
        <v>5</v>
      </c>
      <c r="J1476" s="28">
        <f t="shared" si="292"/>
        <v>266.11282326142305</v>
      </c>
      <c r="K1476" s="29" t="str">
        <f t="shared" si="293"/>
        <v/>
      </c>
      <c r="L1476" s="26" t="str">
        <f t="shared" si="294"/>
        <v/>
      </c>
      <c r="M1476" t="str">
        <f t="shared" si="295"/>
        <v/>
      </c>
      <c r="N1476" s="28">
        <f t="shared" si="296"/>
        <v>53.222564652284611</v>
      </c>
      <c r="O1476" t="str">
        <f t="shared" si="297"/>
        <v/>
      </c>
      <c r="P1476" t="str">
        <f t="shared" si="298"/>
        <v/>
      </c>
      <c r="Q1476" s="10"/>
      <c r="R1476" s="10"/>
      <c r="S1476" s="16">
        <v>5</v>
      </c>
      <c r="T1476" s="13">
        <v>266.11282326142299</v>
      </c>
      <c r="U1476" s="14"/>
      <c r="V1476" s="11"/>
      <c r="W1476" s="10"/>
      <c r="X1476" s="29"/>
      <c r="Z1476" t="s">
        <v>339</v>
      </c>
      <c r="AA1476" t="s">
        <v>331</v>
      </c>
      <c r="AB1476">
        <v>5</v>
      </c>
      <c r="AC1476">
        <v>36.79245283018868</v>
      </c>
      <c r="AD1476">
        <v>630.89571614019906</v>
      </c>
      <c r="AL1476">
        <v>36.79245283018868</v>
      </c>
      <c r="AM1476">
        <v>630.89571614019906</v>
      </c>
      <c r="AR1476" t="s">
        <v>337</v>
      </c>
    </row>
    <row r="1477" spans="1:44" x14ac:dyDescent="0.35">
      <c r="A1477">
        <v>8</v>
      </c>
      <c r="B1477" s="26">
        <f t="shared" si="286"/>
        <v>46273.75</v>
      </c>
      <c r="C1477" t="s">
        <v>56</v>
      </c>
      <c r="D1477">
        <v>2</v>
      </c>
      <c r="E1477" s="26">
        <f t="shared" si="287"/>
        <v>46273.84375</v>
      </c>
      <c r="F1477" s="26">
        <f t="shared" si="288"/>
        <v>46273.822916666664</v>
      </c>
      <c r="G1477">
        <f t="shared" si="289"/>
        <v>0</v>
      </c>
      <c r="H1477">
        <f t="shared" si="290"/>
        <v>2</v>
      </c>
      <c r="I1477" s="27">
        <f t="shared" si="291"/>
        <v>2</v>
      </c>
      <c r="J1477" s="28">
        <f t="shared" si="292"/>
        <v>48.484848484848484</v>
      </c>
      <c r="K1477" s="29" t="str">
        <f t="shared" si="293"/>
        <v/>
      </c>
      <c r="L1477" s="26" t="str">
        <f t="shared" si="294"/>
        <v/>
      </c>
      <c r="M1477" t="str">
        <f t="shared" si="295"/>
        <v/>
      </c>
      <c r="N1477" s="28">
        <f t="shared" si="296"/>
        <v>24.242424242424242</v>
      </c>
      <c r="O1477" t="str">
        <f t="shared" si="297"/>
        <v/>
      </c>
      <c r="P1477" t="str">
        <f t="shared" si="298"/>
        <v/>
      </c>
      <c r="Q1477" s="10"/>
      <c r="R1477" s="10"/>
      <c r="S1477" s="16">
        <v>2</v>
      </c>
      <c r="T1477" s="13">
        <v>48.484848484848477</v>
      </c>
      <c r="U1477" s="14"/>
      <c r="V1477" s="11"/>
      <c r="W1477" s="10"/>
      <c r="X1477" s="29"/>
      <c r="Z1477" t="s">
        <v>340</v>
      </c>
      <c r="AA1477" t="s">
        <v>331</v>
      </c>
      <c r="AB1477">
        <v>2</v>
      </c>
      <c r="AC1477">
        <v>24.553825167670801</v>
      </c>
      <c r="AD1477">
        <v>144.52554744525551</v>
      </c>
      <c r="AL1477">
        <v>24.553825167670801</v>
      </c>
      <c r="AM1477">
        <v>144.52554744525551</v>
      </c>
      <c r="AR1477" t="s">
        <v>332</v>
      </c>
    </row>
    <row r="1478" spans="1:44" x14ac:dyDescent="0.35">
      <c r="A1478">
        <v>8</v>
      </c>
      <c r="B1478" s="26">
        <f t="shared" ref="B1478:B1541" si="299">INDEX(SNAP_TIMES,MATCH(A1478,SNAP_NOS,0))</f>
        <v>46273.75</v>
      </c>
      <c r="C1478" t="s">
        <v>56</v>
      </c>
      <c r="D1478">
        <v>3</v>
      </c>
      <c r="E1478" s="26">
        <f t="shared" ref="E1478:E1541" si="300">IF(AND(INDEX(SH_CHG,MATCH(C1478,SH_ID,0))&lt;&gt;"",B1478&gt;=INDEX(SH_CHG,MATCH(C1478,SH_ID,0))),INDEX(SH_DEP,MATCH(C1478,SH_ID,0)),INDEX(SH_ORIG,MATCH(C1478,SH_ID,0)))</f>
        <v>46273.84375</v>
      </c>
      <c r="F1478" s="26">
        <f t="shared" ref="F1478:F1541" si="301">E1478-LOADING_MINUTES/1440</f>
        <v>46273.822916666664</v>
      </c>
      <c r="G1478">
        <f t="shared" ref="G1478:G1541" si="302">COUNTIFS(OL_SNAP,A1478,OL_EFF,C1478,OL_WT,D1478,OL_OPEN,"&gt;0")</f>
        <v>0</v>
      </c>
      <c r="H1478">
        <f t="shared" ref="H1478:H1541" si="303">SUMIFS($G$6:$G$3569,$A$6:$A$3569,A1478,$D$6:$D$3569,D1478,$F$6:$F$3569,"&lt;="&amp;F1478)</f>
        <v>0</v>
      </c>
      <c r="I1478" s="27">
        <f t="shared" ref="I1478:I1541" si="304">INDEX(C_RES,MATCH(1,INDEX((C_SN=A1478)*(C_WT=D1478),0),0))</f>
        <v>1</v>
      </c>
      <c r="J1478" s="28">
        <f t="shared" ref="J1478:J1541" si="305">INDEX(C_RL,MATCH(1,INDEX((C_SN=A1478)*(C_WT=D1478),0),0))</f>
        <v>155.48172757475083</v>
      </c>
      <c r="K1478" s="29" t="str">
        <f t="shared" ref="K1478:K1541" si="306">IF(G1478=0,"",IF(ISNUMBER(J1478),IF(J1478&gt;0,H1478/J1478/24,"NULL"),"NULL"))</f>
        <v/>
      </c>
      <c r="L1478" s="26" t="str">
        <f t="shared" ref="L1478:L1541" si="307">IF(ISNUMBER(K1478),B1478+K1478,"")</f>
        <v/>
      </c>
      <c r="M1478" t="str">
        <f t="shared" ref="M1478:M1541" si="308">IF(G1478=0,"",IF(B1478&gt;=F1478,"NO - CUTOFF PASSED",IF(ISNUMBER(K1478),IF(L1478&lt;=F1478,"YES","NO"),"UNKNOWN - NO RATE")))</f>
        <v/>
      </c>
      <c r="N1478" s="28">
        <f t="shared" ref="N1478:N1541" si="309">IFERROR(IF(AND(INDEX(C_HRS,MATCH(1,INDEX((C_SN=A1478)*(C_WT=D1478),0),0))&gt;0,INDEX(C_TL,MATCH(1,INDEX((C_SN=A1478)*(C_WT=D1478),0),0))&gt;0),INDEX(C_TL,MATCH(1,INDEX((C_SN=A1478)*(C_WT=D1478),0),0))/INDEX(C_HRS,MATCH(1,INDEX((C_SN=A1478)*(C_WT=D1478),0),0)),"NULL"),"NULL")</f>
        <v>155.48172757475083</v>
      </c>
      <c r="O1478" t="str">
        <f t="shared" ref="O1478:O1541" si="310">IF(M1478="NO",IF(ISNUMBER(N1478),ROUNDUP(H1478/(N1478*(F1478-B1478)*24),0),"CANNOT ESTIMATE - NO RATE"),"")</f>
        <v/>
      </c>
      <c r="P1478" t="str">
        <f t="shared" ref="P1478:P1541" si="311">IF(ISNUMBER(O1478),MAX(0,O1478-I1478),O1478)</f>
        <v/>
      </c>
      <c r="Q1478" s="10"/>
      <c r="R1478" s="10"/>
      <c r="S1478" s="16">
        <v>1</v>
      </c>
      <c r="T1478" s="13">
        <v>155.48172757475081</v>
      </c>
      <c r="U1478" s="14"/>
      <c r="V1478" s="11"/>
      <c r="W1478" s="10"/>
      <c r="X1478" s="29"/>
      <c r="AA1478" t="s">
        <v>331</v>
      </c>
      <c r="AB1478">
        <v>1</v>
      </c>
      <c r="AC1478">
        <v>155.48172757475081</v>
      </c>
      <c r="AD1478">
        <v>155.48172757475081</v>
      </c>
      <c r="AL1478">
        <v>155.48172757475081</v>
      </c>
      <c r="AM1478">
        <v>155.48172757475081</v>
      </c>
      <c r="AR1478" t="s">
        <v>338</v>
      </c>
    </row>
    <row r="1479" spans="1:44" x14ac:dyDescent="0.35">
      <c r="A1479">
        <v>8</v>
      </c>
      <c r="B1479" s="26">
        <f t="shared" si="299"/>
        <v>46273.75</v>
      </c>
      <c r="C1479" t="s">
        <v>56</v>
      </c>
      <c r="D1479">
        <v>4</v>
      </c>
      <c r="E1479" s="26">
        <f t="shared" si="300"/>
        <v>46273.84375</v>
      </c>
      <c r="F1479" s="26">
        <f t="shared" si="301"/>
        <v>46273.822916666664</v>
      </c>
      <c r="G1479">
        <f t="shared" si="302"/>
        <v>0</v>
      </c>
      <c r="H1479">
        <f t="shared" si="303"/>
        <v>8</v>
      </c>
      <c r="I1479" s="27">
        <f t="shared" si="304"/>
        <v>1</v>
      </c>
      <c r="J1479" s="28">
        <f t="shared" si="305"/>
        <v>90.70866141732283</v>
      </c>
      <c r="K1479" s="29" t="str">
        <f t="shared" si="306"/>
        <v/>
      </c>
      <c r="L1479" s="26" t="str">
        <f t="shared" si="307"/>
        <v/>
      </c>
      <c r="M1479" t="str">
        <f t="shared" si="308"/>
        <v/>
      </c>
      <c r="N1479" s="28">
        <f t="shared" si="309"/>
        <v>90.70866141732283</v>
      </c>
      <c r="O1479" t="str">
        <f t="shared" si="310"/>
        <v/>
      </c>
      <c r="P1479" t="str">
        <f t="shared" si="311"/>
        <v/>
      </c>
      <c r="Q1479" s="10"/>
      <c r="R1479" s="10"/>
      <c r="S1479" s="16">
        <v>1</v>
      </c>
      <c r="T1479" s="13">
        <v>90.70866141732283</v>
      </c>
      <c r="U1479" s="14"/>
      <c r="V1479" s="11"/>
      <c r="W1479" s="10"/>
      <c r="X1479" s="29"/>
      <c r="AA1479" t="s">
        <v>331</v>
      </c>
      <c r="AB1479">
        <v>1</v>
      </c>
      <c r="AC1479">
        <v>90.70866141732283</v>
      </c>
      <c r="AD1479">
        <v>90.70866141732283</v>
      </c>
      <c r="AL1479">
        <v>90.70866141732283</v>
      </c>
      <c r="AM1479">
        <v>90.70866141732283</v>
      </c>
      <c r="AR1479" t="s">
        <v>338</v>
      </c>
    </row>
    <row r="1480" spans="1:44" x14ac:dyDescent="0.35">
      <c r="A1480">
        <v>8</v>
      </c>
      <c r="B1480" s="26">
        <f t="shared" si="299"/>
        <v>46273.75</v>
      </c>
      <c r="C1480" t="s">
        <v>56</v>
      </c>
      <c r="D1480">
        <v>5</v>
      </c>
      <c r="E1480" s="26">
        <f t="shared" si="300"/>
        <v>46273.84375</v>
      </c>
      <c r="F1480" s="26">
        <f t="shared" si="301"/>
        <v>46273.822916666664</v>
      </c>
      <c r="G1480">
        <f t="shared" si="302"/>
        <v>0</v>
      </c>
      <c r="H1480">
        <f t="shared" si="303"/>
        <v>0</v>
      </c>
      <c r="I1480" s="27">
        <f t="shared" si="304"/>
        <v>0</v>
      </c>
      <c r="J1480" s="28" t="str">
        <f t="shared" si="305"/>
        <v>NULL</v>
      </c>
      <c r="K1480" s="29" t="str">
        <f t="shared" si="306"/>
        <v/>
      </c>
      <c r="L1480" s="26" t="str">
        <f t="shared" si="307"/>
        <v/>
      </c>
      <c r="M1480" t="str">
        <f t="shared" si="308"/>
        <v/>
      </c>
      <c r="N1480" s="28">
        <f t="shared" si="309"/>
        <v>55.07649513212796</v>
      </c>
      <c r="O1480" t="str">
        <f t="shared" si="310"/>
        <v/>
      </c>
      <c r="P1480" t="str">
        <f t="shared" si="311"/>
        <v/>
      </c>
      <c r="Q1480" s="10"/>
      <c r="R1480" s="10"/>
      <c r="S1480" s="16">
        <v>0</v>
      </c>
      <c r="T1480" s="13"/>
      <c r="U1480" s="14"/>
      <c r="V1480" s="11"/>
      <c r="W1480" s="10"/>
      <c r="X1480" s="29"/>
      <c r="AA1480" t="s">
        <v>331</v>
      </c>
      <c r="AB1480">
        <v>1</v>
      </c>
      <c r="AR1480" t="s">
        <v>338</v>
      </c>
    </row>
    <row r="1481" spans="1:44" x14ac:dyDescent="0.35">
      <c r="A1481">
        <v>8</v>
      </c>
      <c r="B1481" s="26">
        <f t="shared" si="299"/>
        <v>46273.75</v>
      </c>
      <c r="C1481" t="s">
        <v>56</v>
      </c>
      <c r="D1481">
        <v>6</v>
      </c>
      <c r="E1481" s="26">
        <f t="shared" si="300"/>
        <v>46273.84375</v>
      </c>
      <c r="F1481" s="26">
        <f t="shared" si="301"/>
        <v>46273.822916666664</v>
      </c>
      <c r="G1481">
        <f t="shared" si="302"/>
        <v>0</v>
      </c>
      <c r="H1481">
        <f t="shared" si="303"/>
        <v>0</v>
      </c>
      <c r="I1481" s="27">
        <f t="shared" si="304"/>
        <v>2</v>
      </c>
      <c r="J1481" s="28">
        <f t="shared" si="305"/>
        <v>31.934493346980553</v>
      </c>
      <c r="K1481" s="29" t="str">
        <f t="shared" si="306"/>
        <v/>
      </c>
      <c r="L1481" s="26" t="str">
        <f t="shared" si="307"/>
        <v/>
      </c>
      <c r="M1481" t="str">
        <f t="shared" si="308"/>
        <v/>
      </c>
      <c r="N1481" s="28">
        <f t="shared" si="309"/>
        <v>15.967246673490276</v>
      </c>
      <c r="O1481" t="str">
        <f t="shared" si="310"/>
        <v/>
      </c>
      <c r="P1481" t="str">
        <f t="shared" si="311"/>
        <v/>
      </c>
      <c r="Q1481" s="10"/>
      <c r="R1481" s="10"/>
      <c r="S1481" s="16">
        <v>2</v>
      </c>
      <c r="T1481" s="13">
        <v>31.934493346980549</v>
      </c>
      <c r="U1481" s="14"/>
      <c r="V1481" s="11"/>
      <c r="W1481" s="10"/>
      <c r="X1481" s="29"/>
      <c r="AA1481" t="s">
        <v>331</v>
      </c>
      <c r="AB1481">
        <v>2</v>
      </c>
      <c r="AC1481">
        <v>12.826603325415681</v>
      </c>
      <c r="AD1481">
        <v>57.738572574178022</v>
      </c>
      <c r="AL1481">
        <v>12.826603325415681</v>
      </c>
      <c r="AM1481">
        <v>57.738572574178022</v>
      </c>
      <c r="AR1481" t="s">
        <v>332</v>
      </c>
    </row>
    <row r="1482" spans="1:44" x14ac:dyDescent="0.35">
      <c r="A1482">
        <v>8</v>
      </c>
      <c r="B1482" s="26">
        <f t="shared" si="299"/>
        <v>46273.75</v>
      </c>
      <c r="C1482" t="s">
        <v>57</v>
      </c>
      <c r="D1482">
        <v>1</v>
      </c>
      <c r="E1482" s="26">
        <f t="shared" si="300"/>
        <v>46273.84375</v>
      </c>
      <c r="F1482" s="26">
        <f t="shared" si="301"/>
        <v>46273.822916666664</v>
      </c>
      <c r="G1482">
        <f t="shared" si="302"/>
        <v>0</v>
      </c>
      <c r="H1482">
        <f t="shared" si="303"/>
        <v>30</v>
      </c>
      <c r="I1482" s="27">
        <f t="shared" si="304"/>
        <v>5</v>
      </c>
      <c r="J1482" s="28">
        <f t="shared" si="305"/>
        <v>266.11282326142305</v>
      </c>
      <c r="K1482" s="29" t="str">
        <f t="shared" si="306"/>
        <v/>
      </c>
      <c r="L1482" s="26" t="str">
        <f t="shared" si="307"/>
        <v/>
      </c>
      <c r="M1482" t="str">
        <f t="shared" si="308"/>
        <v/>
      </c>
      <c r="N1482" s="28">
        <f t="shared" si="309"/>
        <v>53.222564652284611</v>
      </c>
      <c r="O1482" t="str">
        <f t="shared" si="310"/>
        <v/>
      </c>
      <c r="P1482" t="str">
        <f t="shared" si="311"/>
        <v/>
      </c>
      <c r="Q1482" s="10"/>
      <c r="R1482" s="10"/>
      <c r="S1482" s="16">
        <v>5</v>
      </c>
      <c r="T1482" s="13">
        <v>266.11282326142299</v>
      </c>
      <c r="U1482" s="14"/>
      <c r="V1482" s="11"/>
      <c r="W1482" s="10"/>
      <c r="X1482" s="29"/>
      <c r="Z1482" t="s">
        <v>339</v>
      </c>
      <c r="AA1482" t="s">
        <v>331</v>
      </c>
      <c r="AB1482">
        <v>5</v>
      </c>
      <c r="AC1482">
        <v>36.79245283018868</v>
      </c>
      <c r="AD1482">
        <v>630.89571614019906</v>
      </c>
      <c r="AL1482">
        <v>36.79245283018868</v>
      </c>
      <c r="AM1482">
        <v>630.89571614019906</v>
      </c>
      <c r="AR1482" t="s">
        <v>337</v>
      </c>
    </row>
    <row r="1483" spans="1:44" x14ac:dyDescent="0.35">
      <c r="A1483">
        <v>8</v>
      </c>
      <c r="B1483" s="26">
        <f t="shared" si="299"/>
        <v>46273.75</v>
      </c>
      <c r="C1483" t="s">
        <v>57</v>
      </c>
      <c r="D1483">
        <v>2</v>
      </c>
      <c r="E1483" s="26">
        <f t="shared" si="300"/>
        <v>46273.84375</v>
      </c>
      <c r="F1483" s="26">
        <f t="shared" si="301"/>
        <v>46273.822916666664</v>
      </c>
      <c r="G1483">
        <f t="shared" si="302"/>
        <v>0</v>
      </c>
      <c r="H1483">
        <f t="shared" si="303"/>
        <v>2</v>
      </c>
      <c r="I1483" s="27">
        <f t="shared" si="304"/>
        <v>2</v>
      </c>
      <c r="J1483" s="28">
        <f t="shared" si="305"/>
        <v>48.484848484848484</v>
      </c>
      <c r="K1483" s="29" t="str">
        <f t="shared" si="306"/>
        <v/>
      </c>
      <c r="L1483" s="26" t="str">
        <f t="shared" si="307"/>
        <v/>
      </c>
      <c r="M1483" t="str">
        <f t="shared" si="308"/>
        <v/>
      </c>
      <c r="N1483" s="28">
        <f t="shared" si="309"/>
        <v>24.242424242424242</v>
      </c>
      <c r="O1483" t="str">
        <f t="shared" si="310"/>
        <v/>
      </c>
      <c r="P1483" t="str">
        <f t="shared" si="311"/>
        <v/>
      </c>
      <c r="Q1483" s="10"/>
      <c r="R1483" s="10"/>
      <c r="S1483" s="16">
        <v>2</v>
      </c>
      <c r="T1483" s="13">
        <v>48.484848484848477</v>
      </c>
      <c r="U1483" s="14"/>
      <c r="V1483" s="11"/>
      <c r="W1483" s="10"/>
      <c r="X1483" s="29"/>
      <c r="Z1483" t="s">
        <v>340</v>
      </c>
      <c r="AA1483" t="s">
        <v>331</v>
      </c>
      <c r="AB1483">
        <v>2</v>
      </c>
      <c r="AC1483">
        <v>24.553825167670801</v>
      </c>
      <c r="AD1483">
        <v>144.52554744525551</v>
      </c>
      <c r="AL1483">
        <v>24.553825167670801</v>
      </c>
      <c r="AM1483">
        <v>144.52554744525551</v>
      </c>
      <c r="AR1483" t="s">
        <v>332</v>
      </c>
    </row>
    <row r="1484" spans="1:44" x14ac:dyDescent="0.35">
      <c r="A1484">
        <v>8</v>
      </c>
      <c r="B1484" s="26">
        <f t="shared" si="299"/>
        <v>46273.75</v>
      </c>
      <c r="C1484" t="s">
        <v>57</v>
      </c>
      <c r="D1484">
        <v>3</v>
      </c>
      <c r="E1484" s="26">
        <f t="shared" si="300"/>
        <v>46273.84375</v>
      </c>
      <c r="F1484" s="26">
        <f t="shared" si="301"/>
        <v>46273.822916666664</v>
      </c>
      <c r="G1484">
        <f t="shared" si="302"/>
        <v>0</v>
      </c>
      <c r="H1484">
        <f t="shared" si="303"/>
        <v>0</v>
      </c>
      <c r="I1484" s="27">
        <f t="shared" si="304"/>
        <v>1</v>
      </c>
      <c r="J1484" s="28">
        <f t="shared" si="305"/>
        <v>155.48172757475083</v>
      </c>
      <c r="K1484" s="29" t="str">
        <f t="shared" si="306"/>
        <v/>
      </c>
      <c r="L1484" s="26" t="str">
        <f t="shared" si="307"/>
        <v/>
      </c>
      <c r="M1484" t="str">
        <f t="shared" si="308"/>
        <v/>
      </c>
      <c r="N1484" s="28">
        <f t="shared" si="309"/>
        <v>155.48172757475083</v>
      </c>
      <c r="O1484" t="str">
        <f t="shared" si="310"/>
        <v/>
      </c>
      <c r="P1484" t="str">
        <f t="shared" si="311"/>
        <v/>
      </c>
      <c r="Q1484" s="10"/>
      <c r="R1484" s="10"/>
      <c r="S1484" s="16">
        <v>1</v>
      </c>
      <c r="T1484" s="13">
        <v>155.48172757475081</v>
      </c>
      <c r="U1484" s="14"/>
      <c r="V1484" s="11"/>
      <c r="W1484" s="10"/>
      <c r="X1484" s="29"/>
      <c r="AA1484" t="s">
        <v>331</v>
      </c>
      <c r="AB1484">
        <v>1</v>
      </c>
      <c r="AC1484">
        <v>155.48172757475081</v>
      </c>
      <c r="AD1484">
        <v>155.48172757475081</v>
      </c>
      <c r="AL1484">
        <v>155.48172757475081</v>
      </c>
      <c r="AM1484">
        <v>155.48172757475081</v>
      </c>
      <c r="AR1484" t="s">
        <v>338</v>
      </c>
    </row>
    <row r="1485" spans="1:44" x14ac:dyDescent="0.35">
      <c r="A1485">
        <v>8</v>
      </c>
      <c r="B1485" s="26">
        <f t="shared" si="299"/>
        <v>46273.75</v>
      </c>
      <c r="C1485" t="s">
        <v>57</v>
      </c>
      <c r="D1485">
        <v>4</v>
      </c>
      <c r="E1485" s="26">
        <f t="shared" si="300"/>
        <v>46273.84375</v>
      </c>
      <c r="F1485" s="26">
        <f t="shared" si="301"/>
        <v>46273.822916666664</v>
      </c>
      <c r="G1485">
        <f t="shared" si="302"/>
        <v>0</v>
      </c>
      <c r="H1485">
        <f t="shared" si="303"/>
        <v>8</v>
      </c>
      <c r="I1485" s="27">
        <f t="shared" si="304"/>
        <v>1</v>
      </c>
      <c r="J1485" s="28">
        <f t="shared" si="305"/>
        <v>90.70866141732283</v>
      </c>
      <c r="K1485" s="29" t="str">
        <f t="shared" si="306"/>
        <v/>
      </c>
      <c r="L1485" s="26" t="str">
        <f t="shared" si="307"/>
        <v/>
      </c>
      <c r="M1485" t="str">
        <f t="shared" si="308"/>
        <v/>
      </c>
      <c r="N1485" s="28">
        <f t="shared" si="309"/>
        <v>90.70866141732283</v>
      </c>
      <c r="O1485" t="str">
        <f t="shared" si="310"/>
        <v/>
      </c>
      <c r="P1485" t="str">
        <f t="shared" si="311"/>
        <v/>
      </c>
      <c r="Q1485" s="10"/>
      <c r="R1485" s="10"/>
      <c r="S1485" s="16">
        <v>1</v>
      </c>
      <c r="T1485" s="13">
        <v>90.70866141732283</v>
      </c>
      <c r="U1485" s="14"/>
      <c r="V1485" s="11"/>
      <c r="W1485" s="10"/>
      <c r="X1485" s="29"/>
      <c r="AA1485" t="s">
        <v>331</v>
      </c>
      <c r="AB1485">
        <v>1</v>
      </c>
      <c r="AC1485">
        <v>90.70866141732283</v>
      </c>
      <c r="AD1485">
        <v>90.70866141732283</v>
      </c>
      <c r="AL1485">
        <v>90.70866141732283</v>
      </c>
      <c r="AM1485">
        <v>90.70866141732283</v>
      </c>
      <c r="AR1485" t="s">
        <v>338</v>
      </c>
    </row>
    <row r="1486" spans="1:44" x14ac:dyDescent="0.35">
      <c r="A1486">
        <v>8</v>
      </c>
      <c r="B1486" s="26">
        <f t="shared" si="299"/>
        <v>46273.75</v>
      </c>
      <c r="C1486" t="s">
        <v>57</v>
      </c>
      <c r="D1486">
        <v>5</v>
      </c>
      <c r="E1486" s="26">
        <f t="shared" si="300"/>
        <v>46273.84375</v>
      </c>
      <c r="F1486" s="26">
        <f t="shared" si="301"/>
        <v>46273.822916666664</v>
      </c>
      <c r="G1486">
        <f t="shared" si="302"/>
        <v>0</v>
      </c>
      <c r="H1486">
        <f t="shared" si="303"/>
        <v>0</v>
      </c>
      <c r="I1486" s="27">
        <f t="shared" si="304"/>
        <v>0</v>
      </c>
      <c r="J1486" s="28" t="str">
        <f t="shared" si="305"/>
        <v>NULL</v>
      </c>
      <c r="K1486" s="29" t="str">
        <f t="shared" si="306"/>
        <v/>
      </c>
      <c r="L1486" s="26" t="str">
        <f t="shared" si="307"/>
        <v/>
      </c>
      <c r="M1486" t="str">
        <f t="shared" si="308"/>
        <v/>
      </c>
      <c r="N1486" s="28">
        <f t="shared" si="309"/>
        <v>55.07649513212796</v>
      </c>
      <c r="O1486" t="str">
        <f t="shared" si="310"/>
        <v/>
      </c>
      <c r="P1486" t="str">
        <f t="shared" si="311"/>
        <v/>
      </c>
      <c r="Q1486" s="10"/>
      <c r="R1486" s="10"/>
      <c r="S1486" s="16">
        <v>0</v>
      </c>
      <c r="T1486" s="13"/>
      <c r="U1486" s="14"/>
      <c r="V1486" s="11"/>
      <c r="W1486" s="10"/>
      <c r="X1486" s="29"/>
      <c r="AA1486" t="s">
        <v>331</v>
      </c>
      <c r="AB1486">
        <v>1</v>
      </c>
      <c r="AR1486" t="s">
        <v>338</v>
      </c>
    </row>
    <row r="1487" spans="1:44" x14ac:dyDescent="0.35">
      <c r="A1487">
        <v>8</v>
      </c>
      <c r="B1487" s="26">
        <f t="shared" si="299"/>
        <v>46273.75</v>
      </c>
      <c r="C1487" t="s">
        <v>57</v>
      </c>
      <c r="D1487">
        <v>6</v>
      </c>
      <c r="E1487" s="26">
        <f t="shared" si="300"/>
        <v>46273.84375</v>
      </c>
      <c r="F1487" s="26">
        <f t="shared" si="301"/>
        <v>46273.822916666664</v>
      </c>
      <c r="G1487">
        <f t="shared" si="302"/>
        <v>0</v>
      </c>
      <c r="H1487">
        <f t="shared" si="303"/>
        <v>0</v>
      </c>
      <c r="I1487" s="27">
        <f t="shared" si="304"/>
        <v>2</v>
      </c>
      <c r="J1487" s="28">
        <f t="shared" si="305"/>
        <v>31.934493346980553</v>
      </c>
      <c r="K1487" s="29" t="str">
        <f t="shared" si="306"/>
        <v/>
      </c>
      <c r="L1487" s="26" t="str">
        <f t="shared" si="307"/>
        <v/>
      </c>
      <c r="M1487" t="str">
        <f t="shared" si="308"/>
        <v/>
      </c>
      <c r="N1487" s="28">
        <f t="shared" si="309"/>
        <v>15.967246673490276</v>
      </c>
      <c r="O1487" t="str">
        <f t="shared" si="310"/>
        <v/>
      </c>
      <c r="P1487" t="str">
        <f t="shared" si="311"/>
        <v/>
      </c>
      <c r="Q1487" s="10"/>
      <c r="R1487" s="10"/>
      <c r="S1487" s="16">
        <v>2</v>
      </c>
      <c r="T1487" s="13">
        <v>31.934493346980549</v>
      </c>
      <c r="U1487" s="14"/>
      <c r="V1487" s="11"/>
      <c r="W1487" s="10"/>
      <c r="X1487" s="29"/>
      <c r="AA1487" t="s">
        <v>331</v>
      </c>
      <c r="AB1487">
        <v>2</v>
      </c>
      <c r="AC1487">
        <v>12.826603325415681</v>
      </c>
      <c r="AD1487">
        <v>57.738572574178022</v>
      </c>
      <c r="AL1487">
        <v>12.826603325415681</v>
      </c>
      <c r="AM1487">
        <v>57.738572574178022</v>
      </c>
      <c r="AR1487" t="s">
        <v>332</v>
      </c>
    </row>
    <row r="1488" spans="1:44" x14ac:dyDescent="0.35">
      <c r="A1488">
        <v>8</v>
      </c>
      <c r="B1488" s="26">
        <f t="shared" si="299"/>
        <v>46273.75</v>
      </c>
      <c r="C1488" t="s">
        <v>58</v>
      </c>
      <c r="D1488">
        <v>1</v>
      </c>
      <c r="E1488" s="26">
        <f t="shared" si="300"/>
        <v>46273.854166666657</v>
      </c>
      <c r="F1488" s="26">
        <f t="shared" si="301"/>
        <v>46273.833333333321</v>
      </c>
      <c r="G1488">
        <f t="shared" si="302"/>
        <v>0</v>
      </c>
      <c r="H1488">
        <f t="shared" si="303"/>
        <v>48</v>
      </c>
      <c r="I1488" s="27">
        <f t="shared" si="304"/>
        <v>5</v>
      </c>
      <c r="J1488" s="28">
        <f t="shared" si="305"/>
        <v>266.11282326142305</v>
      </c>
      <c r="K1488" s="29" t="str">
        <f t="shared" si="306"/>
        <v/>
      </c>
      <c r="L1488" s="26" t="str">
        <f t="shared" si="307"/>
        <v/>
      </c>
      <c r="M1488" t="str">
        <f t="shared" si="308"/>
        <v/>
      </c>
      <c r="N1488" s="28">
        <f t="shared" si="309"/>
        <v>53.222564652284611</v>
      </c>
      <c r="O1488" t="str">
        <f t="shared" si="310"/>
        <v/>
      </c>
      <c r="P1488" t="str">
        <f t="shared" si="311"/>
        <v/>
      </c>
      <c r="Q1488" s="10"/>
      <c r="R1488" s="10"/>
      <c r="S1488" s="16">
        <v>5</v>
      </c>
      <c r="T1488" s="13">
        <v>266.11282326142299</v>
      </c>
      <c r="U1488" s="14"/>
      <c r="V1488" s="11"/>
      <c r="W1488" s="10"/>
      <c r="X1488" s="29"/>
      <c r="Z1488" t="s">
        <v>339</v>
      </c>
      <c r="AA1488" t="s">
        <v>331</v>
      </c>
      <c r="AB1488">
        <v>5</v>
      </c>
      <c r="AC1488">
        <v>36.79245283018868</v>
      </c>
      <c r="AD1488">
        <v>630.89571614019906</v>
      </c>
      <c r="AL1488">
        <v>36.79245283018868</v>
      </c>
      <c r="AM1488">
        <v>630.89571614019906</v>
      </c>
      <c r="AR1488" t="s">
        <v>337</v>
      </c>
    </row>
    <row r="1489" spans="1:44" x14ac:dyDescent="0.35">
      <c r="A1489">
        <v>8</v>
      </c>
      <c r="B1489" s="26">
        <f t="shared" si="299"/>
        <v>46273.75</v>
      </c>
      <c r="C1489" t="s">
        <v>58</v>
      </c>
      <c r="D1489">
        <v>2</v>
      </c>
      <c r="E1489" s="26">
        <f t="shared" si="300"/>
        <v>46273.854166666657</v>
      </c>
      <c r="F1489" s="26">
        <f t="shared" si="301"/>
        <v>46273.833333333321</v>
      </c>
      <c r="G1489">
        <f t="shared" si="302"/>
        <v>2</v>
      </c>
      <c r="H1489">
        <f t="shared" si="303"/>
        <v>9</v>
      </c>
      <c r="I1489" s="27">
        <f t="shared" si="304"/>
        <v>2</v>
      </c>
      <c r="J1489" s="28">
        <f t="shared" si="305"/>
        <v>48.484848484848484</v>
      </c>
      <c r="K1489" s="29">
        <f t="shared" si="306"/>
        <v>7.7343750000000008E-3</v>
      </c>
      <c r="L1489" s="26">
        <f t="shared" si="307"/>
        <v>46273.757734375002</v>
      </c>
      <c r="M1489" t="str">
        <f t="shared" si="308"/>
        <v>YES</v>
      </c>
      <c r="N1489" s="28">
        <f t="shared" si="309"/>
        <v>24.242424242424242</v>
      </c>
      <c r="O1489" t="str">
        <f t="shared" si="310"/>
        <v/>
      </c>
      <c r="P1489" t="str">
        <f t="shared" si="311"/>
        <v/>
      </c>
      <c r="Q1489" s="10" t="s">
        <v>151</v>
      </c>
      <c r="R1489" s="10"/>
      <c r="S1489" s="16">
        <v>2</v>
      </c>
      <c r="T1489" s="13">
        <v>48.484848484848477</v>
      </c>
      <c r="U1489" s="14">
        <v>7.7343749999999999E-3</v>
      </c>
      <c r="V1489" s="11">
        <v>46273.757734375002</v>
      </c>
      <c r="W1489" s="10" t="s">
        <v>151</v>
      </c>
      <c r="X1489" s="29">
        <v>0</v>
      </c>
      <c r="Z1489" t="s">
        <v>340</v>
      </c>
      <c r="AA1489" t="s">
        <v>331</v>
      </c>
      <c r="AB1489">
        <v>2</v>
      </c>
      <c r="AC1489">
        <v>24.553825167670801</v>
      </c>
      <c r="AD1489">
        <v>144.52554744525551</v>
      </c>
      <c r="AE1489" s="54">
        <v>2.5946969675925921E-3</v>
      </c>
      <c r="AF1489" s="54">
        <v>1.5272569444444439E-2</v>
      </c>
      <c r="AG1489" s="53">
        <v>46273.752594696969</v>
      </c>
      <c r="AH1489" s="53">
        <v>46273.765272569442</v>
      </c>
      <c r="AI1489" t="s">
        <v>151</v>
      </c>
      <c r="AL1489">
        <v>24.553825167670801</v>
      </c>
      <c r="AM1489">
        <v>144.52554744525551</v>
      </c>
      <c r="AN1489" s="54">
        <v>2.5946969675925921E-3</v>
      </c>
      <c r="AO1489" s="54">
        <v>1.5272569444444439E-2</v>
      </c>
      <c r="AP1489" s="53">
        <v>46273.765272569442</v>
      </c>
      <c r="AQ1489" t="s">
        <v>151</v>
      </c>
      <c r="AR1489" t="s">
        <v>332</v>
      </c>
    </row>
    <row r="1490" spans="1:44" x14ac:dyDescent="0.35">
      <c r="A1490">
        <v>8</v>
      </c>
      <c r="B1490" s="26">
        <f t="shared" si="299"/>
        <v>46273.75</v>
      </c>
      <c r="C1490" t="s">
        <v>58</v>
      </c>
      <c r="D1490">
        <v>3</v>
      </c>
      <c r="E1490" s="26">
        <f t="shared" si="300"/>
        <v>46273.854166666657</v>
      </c>
      <c r="F1490" s="26">
        <f t="shared" si="301"/>
        <v>46273.833333333321</v>
      </c>
      <c r="G1490">
        <f t="shared" si="302"/>
        <v>0</v>
      </c>
      <c r="H1490">
        <f t="shared" si="303"/>
        <v>7</v>
      </c>
      <c r="I1490" s="27">
        <f t="shared" si="304"/>
        <v>1</v>
      </c>
      <c r="J1490" s="28">
        <f t="shared" si="305"/>
        <v>155.48172757475083</v>
      </c>
      <c r="K1490" s="29" t="str">
        <f t="shared" si="306"/>
        <v/>
      </c>
      <c r="L1490" s="26" t="str">
        <f t="shared" si="307"/>
        <v/>
      </c>
      <c r="M1490" t="str">
        <f t="shared" si="308"/>
        <v/>
      </c>
      <c r="N1490" s="28">
        <f t="shared" si="309"/>
        <v>155.48172757475083</v>
      </c>
      <c r="O1490" t="str">
        <f t="shared" si="310"/>
        <v/>
      </c>
      <c r="P1490" t="str">
        <f t="shared" si="311"/>
        <v/>
      </c>
      <c r="Q1490" s="10"/>
      <c r="R1490" s="10"/>
      <c r="S1490" s="16">
        <v>1</v>
      </c>
      <c r="T1490" s="13">
        <v>155.48172757475081</v>
      </c>
      <c r="U1490" s="14"/>
      <c r="V1490" s="11"/>
      <c r="W1490" s="10"/>
      <c r="X1490" s="29"/>
      <c r="AA1490" t="s">
        <v>331</v>
      </c>
      <c r="AB1490">
        <v>1</v>
      </c>
      <c r="AC1490">
        <v>155.48172757475081</v>
      </c>
      <c r="AD1490">
        <v>155.48172757475081</v>
      </c>
      <c r="AL1490">
        <v>155.48172757475081</v>
      </c>
      <c r="AM1490">
        <v>155.48172757475081</v>
      </c>
      <c r="AR1490" t="s">
        <v>338</v>
      </c>
    </row>
    <row r="1491" spans="1:44" x14ac:dyDescent="0.35">
      <c r="A1491">
        <v>8</v>
      </c>
      <c r="B1491" s="26">
        <f t="shared" si="299"/>
        <v>46273.75</v>
      </c>
      <c r="C1491" t="s">
        <v>58</v>
      </c>
      <c r="D1491">
        <v>4</v>
      </c>
      <c r="E1491" s="26">
        <f t="shared" si="300"/>
        <v>46273.854166666657</v>
      </c>
      <c r="F1491" s="26">
        <f t="shared" si="301"/>
        <v>46273.833333333321</v>
      </c>
      <c r="G1491">
        <f t="shared" si="302"/>
        <v>0</v>
      </c>
      <c r="H1491">
        <f t="shared" si="303"/>
        <v>57</v>
      </c>
      <c r="I1491" s="27">
        <f t="shared" si="304"/>
        <v>1</v>
      </c>
      <c r="J1491" s="28">
        <f t="shared" si="305"/>
        <v>90.70866141732283</v>
      </c>
      <c r="K1491" s="29" t="str">
        <f t="shared" si="306"/>
        <v/>
      </c>
      <c r="L1491" s="26" t="str">
        <f t="shared" si="307"/>
        <v/>
      </c>
      <c r="M1491" t="str">
        <f t="shared" si="308"/>
        <v/>
      </c>
      <c r="N1491" s="28">
        <f t="shared" si="309"/>
        <v>90.70866141732283</v>
      </c>
      <c r="O1491" t="str">
        <f t="shared" si="310"/>
        <v/>
      </c>
      <c r="P1491" t="str">
        <f t="shared" si="311"/>
        <v/>
      </c>
      <c r="Q1491" s="10"/>
      <c r="R1491" s="10"/>
      <c r="S1491" s="16">
        <v>1</v>
      </c>
      <c r="T1491" s="13">
        <v>90.70866141732283</v>
      </c>
      <c r="U1491" s="14"/>
      <c r="V1491" s="11"/>
      <c r="W1491" s="10"/>
      <c r="X1491" s="29"/>
      <c r="AA1491" t="s">
        <v>331</v>
      </c>
      <c r="AB1491">
        <v>1</v>
      </c>
      <c r="AC1491">
        <v>90.70866141732283</v>
      </c>
      <c r="AD1491">
        <v>90.70866141732283</v>
      </c>
      <c r="AL1491">
        <v>90.70866141732283</v>
      </c>
      <c r="AM1491">
        <v>90.70866141732283</v>
      </c>
      <c r="AR1491" t="s">
        <v>338</v>
      </c>
    </row>
    <row r="1492" spans="1:44" x14ac:dyDescent="0.35">
      <c r="A1492">
        <v>8</v>
      </c>
      <c r="B1492" s="26">
        <f t="shared" si="299"/>
        <v>46273.75</v>
      </c>
      <c r="C1492" t="s">
        <v>58</v>
      </c>
      <c r="D1492">
        <v>5</v>
      </c>
      <c r="E1492" s="26">
        <f t="shared" si="300"/>
        <v>46273.854166666657</v>
      </c>
      <c r="F1492" s="26">
        <f t="shared" si="301"/>
        <v>46273.833333333321</v>
      </c>
      <c r="G1492">
        <f t="shared" si="302"/>
        <v>0</v>
      </c>
      <c r="H1492">
        <f t="shared" si="303"/>
        <v>0</v>
      </c>
      <c r="I1492" s="27">
        <f t="shared" si="304"/>
        <v>0</v>
      </c>
      <c r="J1492" s="28" t="str">
        <f t="shared" si="305"/>
        <v>NULL</v>
      </c>
      <c r="K1492" s="29" t="str">
        <f t="shared" si="306"/>
        <v/>
      </c>
      <c r="L1492" s="26" t="str">
        <f t="shared" si="307"/>
        <v/>
      </c>
      <c r="M1492" t="str">
        <f t="shared" si="308"/>
        <v/>
      </c>
      <c r="N1492" s="28">
        <f t="shared" si="309"/>
        <v>55.07649513212796</v>
      </c>
      <c r="O1492" t="str">
        <f t="shared" si="310"/>
        <v/>
      </c>
      <c r="P1492" t="str">
        <f t="shared" si="311"/>
        <v/>
      </c>
      <c r="Q1492" s="10"/>
      <c r="R1492" s="10"/>
      <c r="S1492" s="16">
        <v>0</v>
      </c>
      <c r="T1492" s="13"/>
      <c r="U1492" s="14"/>
      <c r="V1492" s="11"/>
      <c r="W1492" s="10"/>
      <c r="X1492" s="29"/>
      <c r="AA1492" t="s">
        <v>331</v>
      </c>
      <c r="AB1492">
        <v>1</v>
      </c>
      <c r="AR1492" t="s">
        <v>338</v>
      </c>
    </row>
    <row r="1493" spans="1:44" x14ac:dyDescent="0.35">
      <c r="A1493">
        <v>8</v>
      </c>
      <c r="B1493" s="26">
        <f t="shared" si="299"/>
        <v>46273.75</v>
      </c>
      <c r="C1493" t="s">
        <v>58</v>
      </c>
      <c r="D1493">
        <v>6</v>
      </c>
      <c r="E1493" s="26">
        <f t="shared" si="300"/>
        <v>46273.854166666657</v>
      </c>
      <c r="F1493" s="26">
        <f t="shared" si="301"/>
        <v>46273.833333333321</v>
      </c>
      <c r="G1493">
        <f t="shared" si="302"/>
        <v>0</v>
      </c>
      <c r="H1493">
        <f t="shared" si="303"/>
        <v>1</v>
      </c>
      <c r="I1493" s="27">
        <f t="shared" si="304"/>
        <v>2</v>
      </c>
      <c r="J1493" s="28">
        <f t="shared" si="305"/>
        <v>31.934493346980553</v>
      </c>
      <c r="K1493" s="29" t="str">
        <f t="shared" si="306"/>
        <v/>
      </c>
      <c r="L1493" s="26" t="str">
        <f t="shared" si="307"/>
        <v/>
      </c>
      <c r="M1493" t="str">
        <f t="shared" si="308"/>
        <v/>
      </c>
      <c r="N1493" s="28">
        <f t="shared" si="309"/>
        <v>15.967246673490276</v>
      </c>
      <c r="O1493" t="str">
        <f t="shared" si="310"/>
        <v/>
      </c>
      <c r="P1493" t="str">
        <f t="shared" si="311"/>
        <v/>
      </c>
      <c r="Q1493" s="10"/>
      <c r="R1493" s="10"/>
      <c r="S1493" s="16">
        <v>2</v>
      </c>
      <c r="T1493" s="13">
        <v>31.934493346980549</v>
      </c>
      <c r="U1493" s="14"/>
      <c r="V1493" s="11"/>
      <c r="W1493" s="10"/>
      <c r="X1493" s="29"/>
      <c r="AA1493" t="s">
        <v>331</v>
      </c>
      <c r="AB1493">
        <v>2</v>
      </c>
      <c r="AC1493">
        <v>12.826603325415681</v>
      </c>
      <c r="AD1493">
        <v>57.738572574178022</v>
      </c>
      <c r="AL1493">
        <v>12.826603325415681</v>
      </c>
      <c r="AM1493">
        <v>57.738572574178022</v>
      </c>
      <c r="AR1493" t="s">
        <v>332</v>
      </c>
    </row>
    <row r="1494" spans="1:44" x14ac:dyDescent="0.35">
      <c r="A1494">
        <v>8</v>
      </c>
      <c r="B1494" s="26">
        <f t="shared" si="299"/>
        <v>46273.75</v>
      </c>
      <c r="C1494" t="s">
        <v>59</v>
      </c>
      <c r="D1494">
        <v>1</v>
      </c>
      <c r="E1494" s="26">
        <f t="shared" si="300"/>
        <v>46273.854166666657</v>
      </c>
      <c r="F1494" s="26">
        <f t="shared" si="301"/>
        <v>46273.833333333321</v>
      </c>
      <c r="G1494">
        <f t="shared" si="302"/>
        <v>0</v>
      </c>
      <c r="H1494">
        <f t="shared" si="303"/>
        <v>48</v>
      </c>
      <c r="I1494" s="27">
        <f t="shared" si="304"/>
        <v>5</v>
      </c>
      <c r="J1494" s="28">
        <f t="shared" si="305"/>
        <v>266.11282326142305</v>
      </c>
      <c r="K1494" s="29" t="str">
        <f t="shared" si="306"/>
        <v/>
      </c>
      <c r="L1494" s="26" t="str">
        <f t="shared" si="307"/>
        <v/>
      </c>
      <c r="M1494" t="str">
        <f t="shared" si="308"/>
        <v/>
      </c>
      <c r="N1494" s="28">
        <f t="shared" si="309"/>
        <v>53.222564652284611</v>
      </c>
      <c r="O1494" t="str">
        <f t="shared" si="310"/>
        <v/>
      </c>
      <c r="P1494" t="str">
        <f t="shared" si="311"/>
        <v/>
      </c>
      <c r="Q1494" s="10"/>
      <c r="R1494" s="10"/>
      <c r="S1494" s="16">
        <v>5</v>
      </c>
      <c r="T1494" s="13">
        <v>266.11282326142299</v>
      </c>
      <c r="U1494" s="14"/>
      <c r="V1494" s="11"/>
      <c r="W1494" s="10"/>
      <c r="X1494" s="29"/>
      <c r="Z1494" t="s">
        <v>339</v>
      </c>
      <c r="AA1494" t="s">
        <v>331</v>
      </c>
      <c r="AB1494">
        <v>5</v>
      </c>
      <c r="AC1494">
        <v>36.79245283018868</v>
      </c>
      <c r="AD1494">
        <v>630.89571614019906</v>
      </c>
      <c r="AL1494">
        <v>36.79245283018868</v>
      </c>
      <c r="AM1494">
        <v>630.89571614019906</v>
      </c>
      <c r="AR1494" t="s">
        <v>337</v>
      </c>
    </row>
    <row r="1495" spans="1:44" x14ac:dyDescent="0.35">
      <c r="A1495">
        <v>8</v>
      </c>
      <c r="B1495" s="26">
        <f t="shared" si="299"/>
        <v>46273.75</v>
      </c>
      <c r="C1495" t="s">
        <v>59</v>
      </c>
      <c r="D1495">
        <v>2</v>
      </c>
      <c r="E1495" s="26">
        <f t="shared" si="300"/>
        <v>46273.854166666657</v>
      </c>
      <c r="F1495" s="26">
        <f t="shared" si="301"/>
        <v>46273.833333333321</v>
      </c>
      <c r="G1495">
        <f t="shared" si="302"/>
        <v>1</v>
      </c>
      <c r="H1495">
        <f t="shared" si="303"/>
        <v>9</v>
      </c>
      <c r="I1495" s="27">
        <f t="shared" si="304"/>
        <v>2</v>
      </c>
      <c r="J1495" s="28">
        <f t="shared" si="305"/>
        <v>48.484848484848484</v>
      </c>
      <c r="K1495" s="29">
        <f t="shared" si="306"/>
        <v>7.7343750000000008E-3</v>
      </c>
      <c r="L1495" s="26">
        <f t="shared" si="307"/>
        <v>46273.757734375002</v>
      </c>
      <c r="M1495" t="str">
        <f t="shared" si="308"/>
        <v>YES</v>
      </c>
      <c r="N1495" s="28">
        <f t="shared" si="309"/>
        <v>24.242424242424242</v>
      </c>
      <c r="O1495" t="str">
        <f t="shared" si="310"/>
        <v/>
      </c>
      <c r="P1495" t="str">
        <f t="shared" si="311"/>
        <v/>
      </c>
      <c r="Q1495" s="10" t="s">
        <v>151</v>
      </c>
      <c r="R1495" s="10"/>
      <c r="S1495" s="16">
        <v>2</v>
      </c>
      <c r="T1495" s="13">
        <v>48.484848484848477</v>
      </c>
      <c r="U1495" s="14">
        <v>7.7343749999999999E-3</v>
      </c>
      <c r="V1495" s="11">
        <v>46273.757734375002</v>
      </c>
      <c r="W1495" s="10" t="s">
        <v>151</v>
      </c>
      <c r="X1495" s="29">
        <v>0</v>
      </c>
      <c r="Z1495" t="s">
        <v>340</v>
      </c>
      <c r="AA1495" t="s">
        <v>331</v>
      </c>
      <c r="AB1495">
        <v>2</v>
      </c>
      <c r="AC1495">
        <v>24.553825167670801</v>
      </c>
      <c r="AD1495">
        <v>144.52554744525551</v>
      </c>
      <c r="AE1495" s="54">
        <v>2.5946969675925921E-3</v>
      </c>
      <c r="AF1495" s="54">
        <v>1.5272569444444439E-2</v>
      </c>
      <c r="AG1495" s="53">
        <v>46273.752594696969</v>
      </c>
      <c r="AH1495" s="53">
        <v>46273.765272569442</v>
      </c>
      <c r="AI1495" t="s">
        <v>151</v>
      </c>
      <c r="AL1495">
        <v>24.553825167670801</v>
      </c>
      <c r="AM1495">
        <v>144.52554744525551</v>
      </c>
      <c r="AN1495" s="54">
        <v>2.5946969675925921E-3</v>
      </c>
      <c r="AO1495" s="54">
        <v>1.5272569444444439E-2</v>
      </c>
      <c r="AP1495" s="53">
        <v>46273.765272569442</v>
      </c>
      <c r="AQ1495" t="s">
        <v>151</v>
      </c>
      <c r="AR1495" t="s">
        <v>332</v>
      </c>
    </row>
    <row r="1496" spans="1:44" x14ac:dyDescent="0.35">
      <c r="A1496">
        <v>8</v>
      </c>
      <c r="B1496" s="26">
        <f t="shared" si="299"/>
        <v>46273.75</v>
      </c>
      <c r="C1496" t="s">
        <v>59</v>
      </c>
      <c r="D1496">
        <v>3</v>
      </c>
      <c r="E1496" s="26">
        <f t="shared" si="300"/>
        <v>46273.854166666657</v>
      </c>
      <c r="F1496" s="26">
        <f t="shared" si="301"/>
        <v>46273.833333333321</v>
      </c>
      <c r="G1496">
        <f t="shared" si="302"/>
        <v>0</v>
      </c>
      <c r="H1496">
        <f t="shared" si="303"/>
        <v>7</v>
      </c>
      <c r="I1496" s="27">
        <f t="shared" si="304"/>
        <v>1</v>
      </c>
      <c r="J1496" s="28">
        <f t="shared" si="305"/>
        <v>155.48172757475083</v>
      </c>
      <c r="K1496" s="29" t="str">
        <f t="shared" si="306"/>
        <v/>
      </c>
      <c r="L1496" s="26" t="str">
        <f t="shared" si="307"/>
        <v/>
      </c>
      <c r="M1496" t="str">
        <f t="shared" si="308"/>
        <v/>
      </c>
      <c r="N1496" s="28">
        <f t="shared" si="309"/>
        <v>155.48172757475083</v>
      </c>
      <c r="O1496" t="str">
        <f t="shared" si="310"/>
        <v/>
      </c>
      <c r="P1496" t="str">
        <f t="shared" si="311"/>
        <v/>
      </c>
      <c r="Q1496" s="10"/>
      <c r="R1496" s="10"/>
      <c r="S1496" s="16">
        <v>1</v>
      </c>
      <c r="T1496" s="13">
        <v>155.48172757475081</v>
      </c>
      <c r="U1496" s="14"/>
      <c r="V1496" s="11"/>
      <c r="W1496" s="10"/>
      <c r="X1496" s="29"/>
      <c r="AA1496" t="s">
        <v>331</v>
      </c>
      <c r="AB1496">
        <v>1</v>
      </c>
      <c r="AC1496">
        <v>155.48172757475081</v>
      </c>
      <c r="AD1496">
        <v>155.48172757475081</v>
      </c>
      <c r="AL1496">
        <v>155.48172757475081</v>
      </c>
      <c r="AM1496">
        <v>155.48172757475081</v>
      </c>
      <c r="AR1496" t="s">
        <v>338</v>
      </c>
    </row>
    <row r="1497" spans="1:44" x14ac:dyDescent="0.35">
      <c r="A1497">
        <v>8</v>
      </c>
      <c r="B1497" s="26">
        <f t="shared" si="299"/>
        <v>46273.75</v>
      </c>
      <c r="C1497" t="s">
        <v>59</v>
      </c>
      <c r="D1497">
        <v>4</v>
      </c>
      <c r="E1497" s="26">
        <f t="shared" si="300"/>
        <v>46273.854166666657</v>
      </c>
      <c r="F1497" s="26">
        <f t="shared" si="301"/>
        <v>46273.833333333321</v>
      </c>
      <c r="G1497">
        <f t="shared" si="302"/>
        <v>0</v>
      </c>
      <c r="H1497">
        <f t="shared" si="303"/>
        <v>57</v>
      </c>
      <c r="I1497" s="27">
        <f t="shared" si="304"/>
        <v>1</v>
      </c>
      <c r="J1497" s="28">
        <f t="shared" si="305"/>
        <v>90.70866141732283</v>
      </c>
      <c r="K1497" s="29" t="str">
        <f t="shared" si="306"/>
        <v/>
      </c>
      <c r="L1497" s="26" t="str">
        <f t="shared" si="307"/>
        <v/>
      </c>
      <c r="M1497" t="str">
        <f t="shared" si="308"/>
        <v/>
      </c>
      <c r="N1497" s="28">
        <f t="shared" si="309"/>
        <v>90.70866141732283</v>
      </c>
      <c r="O1497" t="str">
        <f t="shared" si="310"/>
        <v/>
      </c>
      <c r="P1497" t="str">
        <f t="shared" si="311"/>
        <v/>
      </c>
      <c r="Q1497" s="10"/>
      <c r="R1497" s="10"/>
      <c r="S1497" s="16">
        <v>1</v>
      </c>
      <c r="T1497" s="13">
        <v>90.70866141732283</v>
      </c>
      <c r="U1497" s="14"/>
      <c r="V1497" s="11"/>
      <c r="W1497" s="10"/>
      <c r="X1497" s="29"/>
      <c r="AA1497" t="s">
        <v>331</v>
      </c>
      <c r="AB1497">
        <v>1</v>
      </c>
      <c r="AC1497">
        <v>90.70866141732283</v>
      </c>
      <c r="AD1497">
        <v>90.70866141732283</v>
      </c>
      <c r="AL1497">
        <v>90.70866141732283</v>
      </c>
      <c r="AM1497">
        <v>90.70866141732283</v>
      </c>
      <c r="AR1497" t="s">
        <v>338</v>
      </c>
    </row>
    <row r="1498" spans="1:44" x14ac:dyDescent="0.35">
      <c r="A1498">
        <v>8</v>
      </c>
      <c r="B1498" s="26">
        <f t="shared" si="299"/>
        <v>46273.75</v>
      </c>
      <c r="C1498" t="s">
        <v>59</v>
      </c>
      <c r="D1498">
        <v>5</v>
      </c>
      <c r="E1498" s="26">
        <f t="shared" si="300"/>
        <v>46273.854166666657</v>
      </c>
      <c r="F1498" s="26">
        <f t="shared" si="301"/>
        <v>46273.833333333321</v>
      </c>
      <c r="G1498">
        <f t="shared" si="302"/>
        <v>0</v>
      </c>
      <c r="H1498">
        <f t="shared" si="303"/>
        <v>0</v>
      </c>
      <c r="I1498" s="27">
        <f t="shared" si="304"/>
        <v>0</v>
      </c>
      <c r="J1498" s="28" t="str">
        <f t="shared" si="305"/>
        <v>NULL</v>
      </c>
      <c r="K1498" s="29" t="str">
        <f t="shared" si="306"/>
        <v/>
      </c>
      <c r="L1498" s="26" t="str">
        <f t="shared" si="307"/>
        <v/>
      </c>
      <c r="M1498" t="str">
        <f t="shared" si="308"/>
        <v/>
      </c>
      <c r="N1498" s="28">
        <f t="shared" si="309"/>
        <v>55.07649513212796</v>
      </c>
      <c r="O1498" t="str">
        <f t="shared" si="310"/>
        <v/>
      </c>
      <c r="P1498" t="str">
        <f t="shared" si="311"/>
        <v/>
      </c>
      <c r="Q1498" s="10"/>
      <c r="R1498" s="10"/>
      <c r="S1498" s="16">
        <v>0</v>
      </c>
      <c r="T1498" s="13"/>
      <c r="U1498" s="14"/>
      <c r="V1498" s="11"/>
      <c r="W1498" s="10"/>
      <c r="X1498" s="29"/>
      <c r="AA1498" t="s">
        <v>331</v>
      </c>
      <c r="AB1498">
        <v>1</v>
      </c>
      <c r="AR1498" t="s">
        <v>338</v>
      </c>
    </row>
    <row r="1499" spans="1:44" x14ac:dyDescent="0.35">
      <c r="A1499">
        <v>8</v>
      </c>
      <c r="B1499" s="26">
        <f t="shared" si="299"/>
        <v>46273.75</v>
      </c>
      <c r="C1499" t="s">
        <v>59</v>
      </c>
      <c r="D1499">
        <v>6</v>
      </c>
      <c r="E1499" s="26">
        <f t="shared" si="300"/>
        <v>46273.854166666657</v>
      </c>
      <c r="F1499" s="26">
        <f t="shared" si="301"/>
        <v>46273.833333333321</v>
      </c>
      <c r="G1499">
        <f t="shared" si="302"/>
        <v>0</v>
      </c>
      <c r="H1499">
        <f t="shared" si="303"/>
        <v>1</v>
      </c>
      <c r="I1499" s="27">
        <f t="shared" si="304"/>
        <v>2</v>
      </c>
      <c r="J1499" s="28">
        <f t="shared" si="305"/>
        <v>31.934493346980553</v>
      </c>
      <c r="K1499" s="29" t="str">
        <f t="shared" si="306"/>
        <v/>
      </c>
      <c r="L1499" s="26" t="str">
        <f t="shared" si="307"/>
        <v/>
      </c>
      <c r="M1499" t="str">
        <f t="shared" si="308"/>
        <v/>
      </c>
      <c r="N1499" s="28">
        <f t="shared" si="309"/>
        <v>15.967246673490276</v>
      </c>
      <c r="O1499" t="str">
        <f t="shared" si="310"/>
        <v/>
      </c>
      <c r="P1499" t="str">
        <f t="shared" si="311"/>
        <v/>
      </c>
      <c r="Q1499" s="10"/>
      <c r="R1499" s="10"/>
      <c r="S1499" s="16">
        <v>2</v>
      </c>
      <c r="T1499" s="13">
        <v>31.934493346980549</v>
      </c>
      <c r="U1499" s="14"/>
      <c r="V1499" s="11"/>
      <c r="W1499" s="10"/>
      <c r="X1499" s="29"/>
      <c r="AA1499" t="s">
        <v>331</v>
      </c>
      <c r="AB1499">
        <v>2</v>
      </c>
      <c r="AC1499">
        <v>12.826603325415681</v>
      </c>
      <c r="AD1499">
        <v>57.738572574178022</v>
      </c>
      <c r="AL1499">
        <v>12.826603325415681</v>
      </c>
      <c r="AM1499">
        <v>57.738572574178022</v>
      </c>
      <c r="AR1499" t="s">
        <v>332</v>
      </c>
    </row>
    <row r="1500" spans="1:44" x14ac:dyDescent="0.35">
      <c r="A1500">
        <v>8</v>
      </c>
      <c r="B1500" s="26">
        <f t="shared" si="299"/>
        <v>46273.75</v>
      </c>
      <c r="C1500" t="s">
        <v>60</v>
      </c>
      <c r="D1500">
        <v>1</v>
      </c>
      <c r="E1500" s="26">
        <f t="shared" si="300"/>
        <v>46273.854166666657</v>
      </c>
      <c r="F1500" s="26">
        <f t="shared" si="301"/>
        <v>46273.833333333321</v>
      </c>
      <c r="G1500">
        <f t="shared" si="302"/>
        <v>0</v>
      </c>
      <c r="H1500">
        <f t="shared" si="303"/>
        <v>48</v>
      </c>
      <c r="I1500" s="27">
        <f t="shared" si="304"/>
        <v>5</v>
      </c>
      <c r="J1500" s="28">
        <f t="shared" si="305"/>
        <v>266.11282326142305</v>
      </c>
      <c r="K1500" s="29" t="str">
        <f t="shared" si="306"/>
        <v/>
      </c>
      <c r="L1500" s="26" t="str">
        <f t="shared" si="307"/>
        <v/>
      </c>
      <c r="M1500" t="str">
        <f t="shared" si="308"/>
        <v/>
      </c>
      <c r="N1500" s="28">
        <f t="shared" si="309"/>
        <v>53.222564652284611</v>
      </c>
      <c r="O1500" t="str">
        <f t="shared" si="310"/>
        <v/>
      </c>
      <c r="P1500" t="str">
        <f t="shared" si="311"/>
        <v/>
      </c>
      <c r="Q1500" s="10"/>
      <c r="R1500" s="10"/>
      <c r="S1500" s="16">
        <v>5</v>
      </c>
      <c r="T1500" s="13">
        <v>266.11282326142299</v>
      </c>
      <c r="U1500" s="14"/>
      <c r="V1500" s="11"/>
      <c r="W1500" s="10"/>
      <c r="X1500" s="29"/>
      <c r="Z1500" t="s">
        <v>339</v>
      </c>
      <c r="AA1500" t="s">
        <v>331</v>
      </c>
      <c r="AB1500">
        <v>5</v>
      </c>
      <c r="AC1500">
        <v>36.79245283018868</v>
      </c>
      <c r="AD1500">
        <v>630.89571614019906</v>
      </c>
      <c r="AL1500">
        <v>36.79245283018868</v>
      </c>
      <c r="AM1500">
        <v>630.89571614019906</v>
      </c>
      <c r="AR1500" t="s">
        <v>337</v>
      </c>
    </row>
    <row r="1501" spans="1:44" x14ac:dyDescent="0.35">
      <c r="A1501">
        <v>8</v>
      </c>
      <c r="B1501" s="26">
        <f t="shared" si="299"/>
        <v>46273.75</v>
      </c>
      <c r="C1501" t="s">
        <v>60</v>
      </c>
      <c r="D1501">
        <v>2</v>
      </c>
      <c r="E1501" s="26">
        <f t="shared" si="300"/>
        <v>46273.854166666657</v>
      </c>
      <c r="F1501" s="26">
        <f t="shared" si="301"/>
        <v>46273.833333333321</v>
      </c>
      <c r="G1501">
        <f t="shared" si="302"/>
        <v>0</v>
      </c>
      <c r="H1501">
        <f t="shared" si="303"/>
        <v>9</v>
      </c>
      <c r="I1501" s="27">
        <f t="shared" si="304"/>
        <v>2</v>
      </c>
      <c r="J1501" s="28">
        <f t="shared" si="305"/>
        <v>48.484848484848484</v>
      </c>
      <c r="K1501" s="29" t="str">
        <f t="shared" si="306"/>
        <v/>
      </c>
      <c r="L1501" s="26" t="str">
        <f t="shared" si="307"/>
        <v/>
      </c>
      <c r="M1501" t="str">
        <f t="shared" si="308"/>
        <v/>
      </c>
      <c r="N1501" s="28">
        <f t="shared" si="309"/>
        <v>24.242424242424242</v>
      </c>
      <c r="O1501" t="str">
        <f t="shared" si="310"/>
        <v/>
      </c>
      <c r="P1501" t="str">
        <f t="shared" si="311"/>
        <v/>
      </c>
      <c r="Q1501" s="10"/>
      <c r="R1501" s="10"/>
      <c r="S1501" s="16">
        <v>2</v>
      </c>
      <c r="T1501" s="13">
        <v>48.484848484848477</v>
      </c>
      <c r="U1501" s="14"/>
      <c r="V1501" s="11"/>
      <c r="W1501" s="10"/>
      <c r="X1501" s="29"/>
      <c r="Z1501" t="s">
        <v>340</v>
      </c>
      <c r="AA1501" t="s">
        <v>331</v>
      </c>
      <c r="AB1501">
        <v>2</v>
      </c>
      <c r="AC1501">
        <v>24.553825167670801</v>
      </c>
      <c r="AD1501">
        <v>144.52554744525551</v>
      </c>
      <c r="AL1501">
        <v>24.553825167670801</v>
      </c>
      <c r="AM1501">
        <v>144.52554744525551</v>
      </c>
      <c r="AR1501" t="s">
        <v>332</v>
      </c>
    </row>
    <row r="1502" spans="1:44" x14ac:dyDescent="0.35">
      <c r="A1502">
        <v>8</v>
      </c>
      <c r="B1502" s="26">
        <f t="shared" si="299"/>
        <v>46273.75</v>
      </c>
      <c r="C1502" t="s">
        <v>60</v>
      </c>
      <c r="D1502">
        <v>3</v>
      </c>
      <c r="E1502" s="26">
        <f t="shared" si="300"/>
        <v>46273.854166666657</v>
      </c>
      <c r="F1502" s="26">
        <f t="shared" si="301"/>
        <v>46273.833333333321</v>
      </c>
      <c r="G1502">
        <f t="shared" si="302"/>
        <v>0</v>
      </c>
      <c r="H1502">
        <f t="shared" si="303"/>
        <v>7</v>
      </c>
      <c r="I1502" s="27">
        <f t="shared" si="304"/>
        <v>1</v>
      </c>
      <c r="J1502" s="28">
        <f t="shared" si="305"/>
        <v>155.48172757475083</v>
      </c>
      <c r="K1502" s="29" t="str">
        <f t="shared" si="306"/>
        <v/>
      </c>
      <c r="L1502" s="26" t="str">
        <f t="shared" si="307"/>
        <v/>
      </c>
      <c r="M1502" t="str">
        <f t="shared" si="308"/>
        <v/>
      </c>
      <c r="N1502" s="28">
        <f t="shared" si="309"/>
        <v>155.48172757475083</v>
      </c>
      <c r="O1502" t="str">
        <f t="shared" si="310"/>
        <v/>
      </c>
      <c r="P1502" t="str">
        <f t="shared" si="311"/>
        <v/>
      </c>
      <c r="Q1502" s="10"/>
      <c r="R1502" s="10"/>
      <c r="S1502" s="16">
        <v>1</v>
      </c>
      <c r="T1502" s="13">
        <v>155.48172757475081</v>
      </c>
      <c r="U1502" s="14"/>
      <c r="V1502" s="11"/>
      <c r="W1502" s="10"/>
      <c r="X1502" s="29"/>
      <c r="AA1502" t="s">
        <v>331</v>
      </c>
      <c r="AB1502">
        <v>1</v>
      </c>
      <c r="AC1502">
        <v>155.48172757475081</v>
      </c>
      <c r="AD1502">
        <v>155.48172757475081</v>
      </c>
      <c r="AL1502">
        <v>155.48172757475081</v>
      </c>
      <c r="AM1502">
        <v>155.48172757475081</v>
      </c>
      <c r="AR1502" t="s">
        <v>338</v>
      </c>
    </row>
    <row r="1503" spans="1:44" x14ac:dyDescent="0.35">
      <c r="A1503">
        <v>8</v>
      </c>
      <c r="B1503" s="26">
        <f t="shared" si="299"/>
        <v>46273.75</v>
      </c>
      <c r="C1503" t="s">
        <v>60</v>
      </c>
      <c r="D1503">
        <v>4</v>
      </c>
      <c r="E1503" s="26">
        <f t="shared" si="300"/>
        <v>46273.854166666657</v>
      </c>
      <c r="F1503" s="26">
        <f t="shared" si="301"/>
        <v>46273.833333333321</v>
      </c>
      <c r="G1503">
        <f t="shared" si="302"/>
        <v>0</v>
      </c>
      <c r="H1503">
        <f t="shared" si="303"/>
        <v>57</v>
      </c>
      <c r="I1503" s="27">
        <f t="shared" si="304"/>
        <v>1</v>
      </c>
      <c r="J1503" s="28">
        <f t="shared" si="305"/>
        <v>90.70866141732283</v>
      </c>
      <c r="K1503" s="29" t="str">
        <f t="shared" si="306"/>
        <v/>
      </c>
      <c r="L1503" s="26" t="str">
        <f t="shared" si="307"/>
        <v/>
      </c>
      <c r="M1503" t="str">
        <f t="shared" si="308"/>
        <v/>
      </c>
      <c r="N1503" s="28">
        <f t="shared" si="309"/>
        <v>90.70866141732283</v>
      </c>
      <c r="O1503" t="str">
        <f t="shared" si="310"/>
        <v/>
      </c>
      <c r="P1503" t="str">
        <f t="shared" si="311"/>
        <v/>
      </c>
      <c r="Q1503" s="10"/>
      <c r="R1503" s="10"/>
      <c r="S1503" s="16">
        <v>1</v>
      </c>
      <c r="T1503" s="13">
        <v>90.70866141732283</v>
      </c>
      <c r="U1503" s="14"/>
      <c r="V1503" s="11"/>
      <c r="W1503" s="10"/>
      <c r="X1503" s="29"/>
      <c r="AA1503" t="s">
        <v>331</v>
      </c>
      <c r="AB1503">
        <v>1</v>
      </c>
      <c r="AC1503">
        <v>90.70866141732283</v>
      </c>
      <c r="AD1503">
        <v>90.70866141732283</v>
      </c>
      <c r="AL1503">
        <v>90.70866141732283</v>
      </c>
      <c r="AM1503">
        <v>90.70866141732283</v>
      </c>
      <c r="AR1503" t="s">
        <v>338</v>
      </c>
    </row>
    <row r="1504" spans="1:44" x14ac:dyDescent="0.35">
      <c r="A1504">
        <v>8</v>
      </c>
      <c r="B1504" s="26">
        <f t="shared" si="299"/>
        <v>46273.75</v>
      </c>
      <c r="C1504" t="s">
        <v>60</v>
      </c>
      <c r="D1504">
        <v>5</v>
      </c>
      <c r="E1504" s="26">
        <f t="shared" si="300"/>
        <v>46273.854166666657</v>
      </c>
      <c r="F1504" s="26">
        <f t="shared" si="301"/>
        <v>46273.833333333321</v>
      </c>
      <c r="G1504">
        <f t="shared" si="302"/>
        <v>0</v>
      </c>
      <c r="H1504">
        <f t="shared" si="303"/>
        <v>0</v>
      </c>
      <c r="I1504" s="27">
        <f t="shared" si="304"/>
        <v>0</v>
      </c>
      <c r="J1504" s="28" t="str">
        <f t="shared" si="305"/>
        <v>NULL</v>
      </c>
      <c r="K1504" s="29" t="str">
        <f t="shared" si="306"/>
        <v/>
      </c>
      <c r="L1504" s="26" t="str">
        <f t="shared" si="307"/>
        <v/>
      </c>
      <c r="M1504" t="str">
        <f t="shared" si="308"/>
        <v/>
      </c>
      <c r="N1504" s="28">
        <f t="shared" si="309"/>
        <v>55.07649513212796</v>
      </c>
      <c r="O1504" t="str">
        <f t="shared" si="310"/>
        <v/>
      </c>
      <c r="P1504" t="str">
        <f t="shared" si="311"/>
        <v/>
      </c>
      <c r="Q1504" s="10"/>
      <c r="R1504" s="10"/>
      <c r="S1504" s="16">
        <v>0</v>
      </c>
      <c r="T1504" s="13"/>
      <c r="U1504" s="14"/>
      <c r="V1504" s="11"/>
      <c r="W1504" s="10"/>
      <c r="X1504" s="29"/>
      <c r="AA1504" t="s">
        <v>331</v>
      </c>
      <c r="AB1504">
        <v>1</v>
      </c>
      <c r="AR1504" t="s">
        <v>338</v>
      </c>
    </row>
    <row r="1505" spans="1:44" x14ac:dyDescent="0.35">
      <c r="A1505">
        <v>8</v>
      </c>
      <c r="B1505" s="26">
        <f t="shared" si="299"/>
        <v>46273.75</v>
      </c>
      <c r="C1505" t="s">
        <v>60</v>
      </c>
      <c r="D1505">
        <v>6</v>
      </c>
      <c r="E1505" s="26">
        <f t="shared" si="300"/>
        <v>46273.854166666657</v>
      </c>
      <c r="F1505" s="26">
        <f t="shared" si="301"/>
        <v>46273.833333333321</v>
      </c>
      <c r="G1505">
        <f t="shared" si="302"/>
        <v>0</v>
      </c>
      <c r="H1505">
        <f t="shared" si="303"/>
        <v>1</v>
      </c>
      <c r="I1505" s="27">
        <f t="shared" si="304"/>
        <v>2</v>
      </c>
      <c r="J1505" s="28">
        <f t="shared" si="305"/>
        <v>31.934493346980553</v>
      </c>
      <c r="K1505" s="29" t="str">
        <f t="shared" si="306"/>
        <v/>
      </c>
      <c r="L1505" s="26" t="str">
        <f t="shared" si="307"/>
        <v/>
      </c>
      <c r="M1505" t="str">
        <f t="shared" si="308"/>
        <v/>
      </c>
      <c r="N1505" s="28">
        <f t="shared" si="309"/>
        <v>15.967246673490276</v>
      </c>
      <c r="O1505" t="str">
        <f t="shared" si="310"/>
        <v/>
      </c>
      <c r="P1505" t="str">
        <f t="shared" si="311"/>
        <v/>
      </c>
      <c r="Q1505" s="10"/>
      <c r="R1505" s="10"/>
      <c r="S1505" s="16">
        <v>2</v>
      </c>
      <c r="T1505" s="13">
        <v>31.934493346980549</v>
      </c>
      <c r="U1505" s="14"/>
      <c r="V1505" s="11"/>
      <c r="W1505" s="10"/>
      <c r="X1505" s="29"/>
      <c r="AA1505" t="s">
        <v>331</v>
      </c>
      <c r="AB1505">
        <v>2</v>
      </c>
      <c r="AC1505">
        <v>12.826603325415681</v>
      </c>
      <c r="AD1505">
        <v>57.738572574178022</v>
      </c>
      <c r="AL1505">
        <v>12.826603325415681</v>
      </c>
      <c r="AM1505">
        <v>57.738572574178022</v>
      </c>
      <c r="AR1505" t="s">
        <v>332</v>
      </c>
    </row>
    <row r="1506" spans="1:44" x14ac:dyDescent="0.35">
      <c r="A1506">
        <v>8</v>
      </c>
      <c r="B1506" s="26">
        <f t="shared" si="299"/>
        <v>46273.75</v>
      </c>
      <c r="C1506" t="s">
        <v>61</v>
      </c>
      <c r="D1506">
        <v>1</v>
      </c>
      <c r="E1506" s="26">
        <f t="shared" si="300"/>
        <v>46273.854166666657</v>
      </c>
      <c r="F1506" s="26">
        <f t="shared" si="301"/>
        <v>46273.833333333321</v>
      </c>
      <c r="G1506">
        <f t="shared" si="302"/>
        <v>0</v>
      </c>
      <c r="H1506">
        <f t="shared" si="303"/>
        <v>48</v>
      </c>
      <c r="I1506" s="27">
        <f t="shared" si="304"/>
        <v>5</v>
      </c>
      <c r="J1506" s="28">
        <f t="shared" si="305"/>
        <v>266.11282326142305</v>
      </c>
      <c r="K1506" s="29" t="str">
        <f t="shared" si="306"/>
        <v/>
      </c>
      <c r="L1506" s="26" t="str">
        <f t="shared" si="307"/>
        <v/>
      </c>
      <c r="M1506" t="str">
        <f t="shared" si="308"/>
        <v/>
      </c>
      <c r="N1506" s="28">
        <f t="shared" si="309"/>
        <v>53.222564652284611</v>
      </c>
      <c r="O1506" t="str">
        <f t="shared" si="310"/>
        <v/>
      </c>
      <c r="P1506" t="str">
        <f t="shared" si="311"/>
        <v/>
      </c>
      <c r="Q1506" s="10"/>
      <c r="R1506" s="10"/>
      <c r="S1506" s="16">
        <v>5</v>
      </c>
      <c r="T1506" s="13">
        <v>266.11282326142299</v>
      </c>
      <c r="U1506" s="14"/>
      <c r="V1506" s="11"/>
      <c r="W1506" s="10"/>
      <c r="X1506" s="29"/>
      <c r="Z1506" t="s">
        <v>339</v>
      </c>
      <c r="AA1506" t="s">
        <v>331</v>
      </c>
      <c r="AB1506">
        <v>5</v>
      </c>
      <c r="AC1506">
        <v>36.79245283018868</v>
      </c>
      <c r="AD1506">
        <v>630.89571614019906</v>
      </c>
      <c r="AL1506">
        <v>36.79245283018868</v>
      </c>
      <c r="AM1506">
        <v>630.89571614019906</v>
      </c>
      <c r="AR1506" t="s">
        <v>337</v>
      </c>
    </row>
    <row r="1507" spans="1:44" x14ac:dyDescent="0.35">
      <c r="A1507">
        <v>8</v>
      </c>
      <c r="B1507" s="26">
        <f t="shared" si="299"/>
        <v>46273.75</v>
      </c>
      <c r="C1507" t="s">
        <v>61</v>
      </c>
      <c r="D1507">
        <v>2</v>
      </c>
      <c r="E1507" s="26">
        <f t="shared" si="300"/>
        <v>46273.854166666657</v>
      </c>
      <c r="F1507" s="26">
        <f t="shared" si="301"/>
        <v>46273.833333333321</v>
      </c>
      <c r="G1507">
        <f t="shared" si="302"/>
        <v>0</v>
      </c>
      <c r="H1507">
        <f t="shared" si="303"/>
        <v>9</v>
      </c>
      <c r="I1507" s="27">
        <f t="shared" si="304"/>
        <v>2</v>
      </c>
      <c r="J1507" s="28">
        <f t="shared" si="305"/>
        <v>48.484848484848484</v>
      </c>
      <c r="K1507" s="29" t="str">
        <f t="shared" si="306"/>
        <v/>
      </c>
      <c r="L1507" s="26" t="str">
        <f t="shared" si="307"/>
        <v/>
      </c>
      <c r="M1507" t="str">
        <f t="shared" si="308"/>
        <v/>
      </c>
      <c r="N1507" s="28">
        <f t="shared" si="309"/>
        <v>24.242424242424242</v>
      </c>
      <c r="O1507" t="str">
        <f t="shared" si="310"/>
        <v/>
      </c>
      <c r="P1507" t="str">
        <f t="shared" si="311"/>
        <v/>
      </c>
      <c r="Q1507" s="10"/>
      <c r="R1507" s="10"/>
      <c r="S1507" s="16">
        <v>2</v>
      </c>
      <c r="T1507" s="13">
        <v>48.484848484848477</v>
      </c>
      <c r="U1507" s="14"/>
      <c r="V1507" s="11"/>
      <c r="W1507" s="10"/>
      <c r="X1507" s="29"/>
      <c r="Z1507" t="s">
        <v>340</v>
      </c>
      <c r="AA1507" t="s">
        <v>331</v>
      </c>
      <c r="AB1507">
        <v>2</v>
      </c>
      <c r="AC1507">
        <v>24.553825167670801</v>
      </c>
      <c r="AD1507">
        <v>144.52554744525551</v>
      </c>
      <c r="AL1507">
        <v>24.553825167670801</v>
      </c>
      <c r="AM1507">
        <v>144.52554744525551</v>
      </c>
      <c r="AR1507" t="s">
        <v>332</v>
      </c>
    </row>
    <row r="1508" spans="1:44" x14ac:dyDescent="0.35">
      <c r="A1508">
        <v>8</v>
      </c>
      <c r="B1508" s="26">
        <f t="shared" si="299"/>
        <v>46273.75</v>
      </c>
      <c r="C1508" t="s">
        <v>61</v>
      </c>
      <c r="D1508">
        <v>3</v>
      </c>
      <c r="E1508" s="26">
        <f t="shared" si="300"/>
        <v>46273.854166666657</v>
      </c>
      <c r="F1508" s="26">
        <f t="shared" si="301"/>
        <v>46273.833333333321</v>
      </c>
      <c r="G1508">
        <f t="shared" si="302"/>
        <v>0</v>
      </c>
      <c r="H1508">
        <f t="shared" si="303"/>
        <v>7</v>
      </c>
      <c r="I1508" s="27">
        <f t="shared" si="304"/>
        <v>1</v>
      </c>
      <c r="J1508" s="28">
        <f t="shared" si="305"/>
        <v>155.48172757475083</v>
      </c>
      <c r="K1508" s="29" t="str">
        <f t="shared" si="306"/>
        <v/>
      </c>
      <c r="L1508" s="26" t="str">
        <f t="shared" si="307"/>
        <v/>
      </c>
      <c r="M1508" t="str">
        <f t="shared" si="308"/>
        <v/>
      </c>
      <c r="N1508" s="28">
        <f t="shared" si="309"/>
        <v>155.48172757475083</v>
      </c>
      <c r="O1508" t="str">
        <f t="shared" si="310"/>
        <v/>
      </c>
      <c r="P1508" t="str">
        <f t="shared" si="311"/>
        <v/>
      </c>
      <c r="Q1508" s="10"/>
      <c r="R1508" s="10"/>
      <c r="S1508" s="16">
        <v>1</v>
      </c>
      <c r="T1508" s="13">
        <v>155.48172757475081</v>
      </c>
      <c r="U1508" s="14"/>
      <c r="V1508" s="11"/>
      <c r="W1508" s="10"/>
      <c r="X1508" s="29"/>
      <c r="AA1508" t="s">
        <v>331</v>
      </c>
      <c r="AB1508">
        <v>1</v>
      </c>
      <c r="AC1508">
        <v>155.48172757475081</v>
      </c>
      <c r="AD1508">
        <v>155.48172757475081</v>
      </c>
      <c r="AL1508">
        <v>155.48172757475081</v>
      </c>
      <c r="AM1508">
        <v>155.48172757475081</v>
      </c>
      <c r="AR1508" t="s">
        <v>338</v>
      </c>
    </row>
    <row r="1509" spans="1:44" x14ac:dyDescent="0.35">
      <c r="A1509">
        <v>8</v>
      </c>
      <c r="B1509" s="26">
        <f t="shared" si="299"/>
        <v>46273.75</v>
      </c>
      <c r="C1509" t="s">
        <v>61</v>
      </c>
      <c r="D1509">
        <v>4</v>
      </c>
      <c r="E1509" s="26">
        <f t="shared" si="300"/>
        <v>46273.854166666657</v>
      </c>
      <c r="F1509" s="26">
        <f t="shared" si="301"/>
        <v>46273.833333333321</v>
      </c>
      <c r="G1509">
        <f t="shared" si="302"/>
        <v>0</v>
      </c>
      <c r="H1509">
        <f t="shared" si="303"/>
        <v>57</v>
      </c>
      <c r="I1509" s="27">
        <f t="shared" si="304"/>
        <v>1</v>
      </c>
      <c r="J1509" s="28">
        <f t="shared" si="305"/>
        <v>90.70866141732283</v>
      </c>
      <c r="K1509" s="29" t="str">
        <f t="shared" si="306"/>
        <v/>
      </c>
      <c r="L1509" s="26" t="str">
        <f t="shared" si="307"/>
        <v/>
      </c>
      <c r="M1509" t="str">
        <f t="shared" si="308"/>
        <v/>
      </c>
      <c r="N1509" s="28">
        <f t="shared" si="309"/>
        <v>90.70866141732283</v>
      </c>
      <c r="O1509" t="str">
        <f t="shared" si="310"/>
        <v/>
      </c>
      <c r="P1509" t="str">
        <f t="shared" si="311"/>
        <v/>
      </c>
      <c r="Q1509" s="10"/>
      <c r="R1509" s="10"/>
      <c r="S1509" s="16">
        <v>1</v>
      </c>
      <c r="T1509" s="13">
        <v>90.70866141732283</v>
      </c>
      <c r="U1509" s="14"/>
      <c r="V1509" s="11"/>
      <c r="W1509" s="10"/>
      <c r="X1509" s="29"/>
      <c r="AA1509" t="s">
        <v>331</v>
      </c>
      <c r="AB1509">
        <v>1</v>
      </c>
      <c r="AC1509">
        <v>90.70866141732283</v>
      </c>
      <c r="AD1509">
        <v>90.70866141732283</v>
      </c>
      <c r="AL1509">
        <v>90.70866141732283</v>
      </c>
      <c r="AM1509">
        <v>90.70866141732283</v>
      </c>
      <c r="AR1509" t="s">
        <v>338</v>
      </c>
    </row>
    <row r="1510" spans="1:44" x14ac:dyDescent="0.35">
      <c r="A1510">
        <v>8</v>
      </c>
      <c r="B1510" s="26">
        <f t="shared" si="299"/>
        <v>46273.75</v>
      </c>
      <c r="C1510" t="s">
        <v>61</v>
      </c>
      <c r="D1510">
        <v>5</v>
      </c>
      <c r="E1510" s="26">
        <f t="shared" si="300"/>
        <v>46273.854166666657</v>
      </c>
      <c r="F1510" s="26">
        <f t="shared" si="301"/>
        <v>46273.833333333321</v>
      </c>
      <c r="G1510">
        <f t="shared" si="302"/>
        <v>0</v>
      </c>
      <c r="H1510">
        <f t="shared" si="303"/>
        <v>0</v>
      </c>
      <c r="I1510" s="27">
        <f t="shared" si="304"/>
        <v>0</v>
      </c>
      <c r="J1510" s="28" t="str">
        <f t="shared" si="305"/>
        <v>NULL</v>
      </c>
      <c r="K1510" s="29" t="str">
        <f t="shared" si="306"/>
        <v/>
      </c>
      <c r="L1510" s="26" t="str">
        <f t="shared" si="307"/>
        <v/>
      </c>
      <c r="M1510" t="str">
        <f t="shared" si="308"/>
        <v/>
      </c>
      <c r="N1510" s="28">
        <f t="shared" si="309"/>
        <v>55.07649513212796</v>
      </c>
      <c r="O1510" t="str">
        <f t="shared" si="310"/>
        <v/>
      </c>
      <c r="P1510" t="str">
        <f t="shared" si="311"/>
        <v/>
      </c>
      <c r="Q1510" s="10"/>
      <c r="R1510" s="10"/>
      <c r="S1510" s="16">
        <v>0</v>
      </c>
      <c r="T1510" s="13"/>
      <c r="U1510" s="14"/>
      <c r="V1510" s="11"/>
      <c r="W1510" s="10"/>
      <c r="X1510" s="29"/>
      <c r="AA1510" t="s">
        <v>331</v>
      </c>
      <c r="AB1510">
        <v>1</v>
      </c>
      <c r="AR1510" t="s">
        <v>338</v>
      </c>
    </row>
    <row r="1511" spans="1:44" x14ac:dyDescent="0.35">
      <c r="A1511">
        <v>8</v>
      </c>
      <c r="B1511" s="26">
        <f t="shared" si="299"/>
        <v>46273.75</v>
      </c>
      <c r="C1511" t="s">
        <v>61</v>
      </c>
      <c r="D1511">
        <v>6</v>
      </c>
      <c r="E1511" s="26">
        <f t="shared" si="300"/>
        <v>46273.854166666657</v>
      </c>
      <c r="F1511" s="26">
        <f t="shared" si="301"/>
        <v>46273.833333333321</v>
      </c>
      <c r="G1511">
        <f t="shared" si="302"/>
        <v>0</v>
      </c>
      <c r="H1511">
        <f t="shared" si="303"/>
        <v>1</v>
      </c>
      <c r="I1511" s="27">
        <f t="shared" si="304"/>
        <v>2</v>
      </c>
      <c r="J1511" s="28">
        <f t="shared" si="305"/>
        <v>31.934493346980553</v>
      </c>
      <c r="K1511" s="29" t="str">
        <f t="shared" si="306"/>
        <v/>
      </c>
      <c r="L1511" s="26" t="str">
        <f t="shared" si="307"/>
        <v/>
      </c>
      <c r="M1511" t="str">
        <f t="shared" si="308"/>
        <v/>
      </c>
      <c r="N1511" s="28">
        <f t="shared" si="309"/>
        <v>15.967246673490276</v>
      </c>
      <c r="O1511" t="str">
        <f t="shared" si="310"/>
        <v/>
      </c>
      <c r="P1511" t="str">
        <f t="shared" si="311"/>
        <v/>
      </c>
      <c r="Q1511" s="10"/>
      <c r="R1511" s="10"/>
      <c r="S1511" s="16">
        <v>2</v>
      </c>
      <c r="T1511" s="13">
        <v>31.934493346980549</v>
      </c>
      <c r="U1511" s="14"/>
      <c r="V1511" s="11"/>
      <c r="W1511" s="10"/>
      <c r="X1511" s="29"/>
      <c r="AA1511" t="s">
        <v>331</v>
      </c>
      <c r="AB1511">
        <v>2</v>
      </c>
      <c r="AC1511">
        <v>12.826603325415681</v>
      </c>
      <c r="AD1511">
        <v>57.738572574178022</v>
      </c>
      <c r="AL1511">
        <v>12.826603325415681</v>
      </c>
      <c r="AM1511">
        <v>57.738572574178022</v>
      </c>
      <c r="AR1511" t="s">
        <v>332</v>
      </c>
    </row>
    <row r="1512" spans="1:44" x14ac:dyDescent="0.35">
      <c r="A1512">
        <v>8</v>
      </c>
      <c r="B1512" s="26">
        <f t="shared" si="299"/>
        <v>46273.75</v>
      </c>
      <c r="C1512" t="s">
        <v>62</v>
      </c>
      <c r="D1512">
        <v>1</v>
      </c>
      <c r="E1512" s="26">
        <f t="shared" si="300"/>
        <v>46273.854166666657</v>
      </c>
      <c r="F1512" s="26">
        <f t="shared" si="301"/>
        <v>46273.833333333321</v>
      </c>
      <c r="G1512">
        <f t="shared" si="302"/>
        <v>15</v>
      </c>
      <c r="H1512">
        <f t="shared" si="303"/>
        <v>48</v>
      </c>
      <c r="I1512" s="27">
        <f t="shared" si="304"/>
        <v>5</v>
      </c>
      <c r="J1512" s="28">
        <f t="shared" si="305"/>
        <v>266.11282326142305</v>
      </c>
      <c r="K1512" s="29">
        <f t="shared" si="306"/>
        <v>7.5156092648539776E-3</v>
      </c>
      <c r="L1512" s="26">
        <f t="shared" si="307"/>
        <v>46273.757515609264</v>
      </c>
      <c r="M1512" t="str">
        <f t="shared" si="308"/>
        <v>YES</v>
      </c>
      <c r="N1512" s="28">
        <f t="shared" si="309"/>
        <v>53.222564652284611</v>
      </c>
      <c r="O1512" t="str">
        <f t="shared" si="310"/>
        <v/>
      </c>
      <c r="P1512" t="str">
        <f t="shared" si="311"/>
        <v/>
      </c>
      <c r="Q1512" s="10" t="s">
        <v>151</v>
      </c>
      <c r="R1512" s="10"/>
      <c r="S1512" s="16">
        <v>5</v>
      </c>
      <c r="T1512" s="13">
        <v>266.11282326142299</v>
      </c>
      <c r="U1512" s="14">
        <v>7.5156092592592594E-3</v>
      </c>
      <c r="V1512" s="11">
        <v>46273.757515609257</v>
      </c>
      <c r="W1512" s="10" t="s">
        <v>151</v>
      </c>
      <c r="X1512" s="29">
        <v>0</v>
      </c>
      <c r="Z1512" t="s">
        <v>339</v>
      </c>
      <c r="AA1512" t="s">
        <v>331</v>
      </c>
      <c r="AB1512">
        <v>5</v>
      </c>
      <c r="AC1512">
        <v>36.79245283018868</v>
      </c>
      <c r="AD1512">
        <v>630.89571614019906</v>
      </c>
      <c r="AE1512" s="54">
        <v>3.170096018518519E-3</v>
      </c>
      <c r="AF1512" s="54">
        <v>5.4358974363425933E-2</v>
      </c>
      <c r="AG1512" s="53">
        <v>46273.753170096032</v>
      </c>
      <c r="AH1512" s="53">
        <v>46273.804358974361</v>
      </c>
      <c r="AI1512" t="s">
        <v>151</v>
      </c>
      <c r="AL1512">
        <v>36.79245283018868</v>
      </c>
      <c r="AM1512">
        <v>630.89571614019906</v>
      </c>
      <c r="AN1512" s="54">
        <v>3.170096018518519E-3</v>
      </c>
      <c r="AO1512" s="54">
        <v>5.4358974363425933E-2</v>
      </c>
      <c r="AP1512" s="53">
        <v>46273.804358974361</v>
      </c>
      <c r="AQ1512" t="s">
        <v>151</v>
      </c>
      <c r="AR1512" t="s">
        <v>337</v>
      </c>
    </row>
    <row r="1513" spans="1:44" x14ac:dyDescent="0.35">
      <c r="A1513">
        <v>8</v>
      </c>
      <c r="B1513" s="26">
        <f t="shared" si="299"/>
        <v>46273.75</v>
      </c>
      <c r="C1513" t="s">
        <v>62</v>
      </c>
      <c r="D1513">
        <v>2</v>
      </c>
      <c r="E1513" s="26">
        <f t="shared" si="300"/>
        <v>46273.854166666657</v>
      </c>
      <c r="F1513" s="26">
        <f t="shared" si="301"/>
        <v>46273.833333333321</v>
      </c>
      <c r="G1513">
        <f t="shared" si="302"/>
        <v>0</v>
      </c>
      <c r="H1513">
        <f t="shared" si="303"/>
        <v>9</v>
      </c>
      <c r="I1513" s="27">
        <f t="shared" si="304"/>
        <v>2</v>
      </c>
      <c r="J1513" s="28">
        <f t="shared" si="305"/>
        <v>48.484848484848484</v>
      </c>
      <c r="K1513" s="29" t="str">
        <f t="shared" si="306"/>
        <v/>
      </c>
      <c r="L1513" s="26" t="str">
        <f t="shared" si="307"/>
        <v/>
      </c>
      <c r="M1513" t="str">
        <f t="shared" si="308"/>
        <v/>
      </c>
      <c r="N1513" s="28">
        <f t="shared" si="309"/>
        <v>24.242424242424242</v>
      </c>
      <c r="O1513" t="str">
        <f t="shared" si="310"/>
        <v/>
      </c>
      <c r="P1513" t="str">
        <f t="shared" si="311"/>
        <v/>
      </c>
      <c r="Q1513" s="10"/>
      <c r="R1513" s="10"/>
      <c r="S1513" s="16">
        <v>2</v>
      </c>
      <c r="T1513" s="13">
        <v>48.484848484848477</v>
      </c>
      <c r="U1513" s="14"/>
      <c r="V1513" s="11"/>
      <c r="W1513" s="10"/>
      <c r="X1513" s="29"/>
      <c r="Z1513" t="s">
        <v>340</v>
      </c>
      <c r="AA1513" t="s">
        <v>331</v>
      </c>
      <c r="AB1513">
        <v>2</v>
      </c>
      <c r="AC1513">
        <v>24.553825167670801</v>
      </c>
      <c r="AD1513">
        <v>144.52554744525551</v>
      </c>
      <c r="AL1513">
        <v>24.553825167670801</v>
      </c>
      <c r="AM1513">
        <v>144.52554744525551</v>
      </c>
      <c r="AR1513" t="s">
        <v>332</v>
      </c>
    </row>
    <row r="1514" spans="1:44" x14ac:dyDescent="0.35">
      <c r="A1514">
        <v>8</v>
      </c>
      <c r="B1514" s="26">
        <f t="shared" si="299"/>
        <v>46273.75</v>
      </c>
      <c r="C1514" t="s">
        <v>62</v>
      </c>
      <c r="D1514">
        <v>3</v>
      </c>
      <c r="E1514" s="26">
        <f t="shared" si="300"/>
        <v>46273.854166666657</v>
      </c>
      <c r="F1514" s="26">
        <f t="shared" si="301"/>
        <v>46273.833333333321</v>
      </c>
      <c r="G1514">
        <f t="shared" si="302"/>
        <v>0</v>
      </c>
      <c r="H1514">
        <f t="shared" si="303"/>
        <v>7</v>
      </c>
      <c r="I1514" s="27">
        <f t="shared" si="304"/>
        <v>1</v>
      </c>
      <c r="J1514" s="28">
        <f t="shared" si="305"/>
        <v>155.48172757475083</v>
      </c>
      <c r="K1514" s="29" t="str">
        <f t="shared" si="306"/>
        <v/>
      </c>
      <c r="L1514" s="26" t="str">
        <f t="shared" si="307"/>
        <v/>
      </c>
      <c r="M1514" t="str">
        <f t="shared" si="308"/>
        <v/>
      </c>
      <c r="N1514" s="28">
        <f t="shared" si="309"/>
        <v>155.48172757475083</v>
      </c>
      <c r="O1514" t="str">
        <f t="shared" si="310"/>
        <v/>
      </c>
      <c r="P1514" t="str">
        <f t="shared" si="311"/>
        <v/>
      </c>
      <c r="Q1514" s="10"/>
      <c r="R1514" s="10"/>
      <c r="S1514" s="16">
        <v>1</v>
      </c>
      <c r="T1514" s="13">
        <v>155.48172757475081</v>
      </c>
      <c r="U1514" s="14"/>
      <c r="V1514" s="11"/>
      <c r="W1514" s="10"/>
      <c r="X1514" s="29"/>
      <c r="AA1514" t="s">
        <v>331</v>
      </c>
      <c r="AB1514">
        <v>1</v>
      </c>
      <c r="AC1514">
        <v>155.48172757475081</v>
      </c>
      <c r="AD1514">
        <v>155.48172757475081</v>
      </c>
      <c r="AL1514">
        <v>155.48172757475081</v>
      </c>
      <c r="AM1514">
        <v>155.48172757475081</v>
      </c>
      <c r="AR1514" t="s">
        <v>338</v>
      </c>
    </row>
    <row r="1515" spans="1:44" x14ac:dyDescent="0.35">
      <c r="A1515">
        <v>8</v>
      </c>
      <c r="B1515" s="26">
        <f t="shared" si="299"/>
        <v>46273.75</v>
      </c>
      <c r="C1515" t="s">
        <v>62</v>
      </c>
      <c r="D1515">
        <v>4</v>
      </c>
      <c r="E1515" s="26">
        <f t="shared" si="300"/>
        <v>46273.854166666657</v>
      </c>
      <c r="F1515" s="26">
        <f t="shared" si="301"/>
        <v>46273.833333333321</v>
      </c>
      <c r="G1515">
        <f t="shared" si="302"/>
        <v>44</v>
      </c>
      <c r="H1515">
        <f t="shared" si="303"/>
        <v>57</v>
      </c>
      <c r="I1515" s="27">
        <f t="shared" si="304"/>
        <v>1</v>
      </c>
      <c r="J1515" s="28">
        <f t="shared" si="305"/>
        <v>90.70866141732283</v>
      </c>
      <c r="K1515" s="29">
        <f t="shared" si="306"/>
        <v>2.6182725694444447E-2</v>
      </c>
      <c r="L1515" s="26">
        <f t="shared" si="307"/>
        <v>46273.776182725691</v>
      </c>
      <c r="M1515" t="str">
        <f t="shared" si="308"/>
        <v>YES</v>
      </c>
      <c r="N1515" s="28">
        <f t="shared" si="309"/>
        <v>90.70866141732283</v>
      </c>
      <c r="O1515" t="str">
        <f t="shared" si="310"/>
        <v/>
      </c>
      <c r="P1515" t="str">
        <f t="shared" si="311"/>
        <v/>
      </c>
      <c r="Q1515" s="10" t="s">
        <v>151</v>
      </c>
      <c r="R1515" s="10"/>
      <c r="S1515" s="16">
        <v>1</v>
      </c>
      <c r="T1515" s="13">
        <v>90.70866141732283</v>
      </c>
      <c r="U1515" s="14">
        <v>2.618272569444444E-2</v>
      </c>
      <c r="V1515" s="11">
        <v>46273.776182725691</v>
      </c>
      <c r="W1515" s="10" t="s">
        <v>151</v>
      </c>
      <c r="X1515" s="29">
        <v>0</v>
      </c>
      <c r="AA1515" t="s">
        <v>331</v>
      </c>
      <c r="AB1515">
        <v>1</v>
      </c>
      <c r="AC1515">
        <v>90.70866141732283</v>
      </c>
      <c r="AD1515">
        <v>90.70866141732283</v>
      </c>
      <c r="AE1515" s="54">
        <v>2.618272569444444E-2</v>
      </c>
      <c r="AF1515" s="54">
        <v>2.618272569444444E-2</v>
      </c>
      <c r="AG1515" s="53">
        <v>46273.776182725691</v>
      </c>
      <c r="AH1515" s="53">
        <v>46273.776182725691</v>
      </c>
      <c r="AI1515" t="s">
        <v>151</v>
      </c>
      <c r="AL1515">
        <v>90.70866141732283</v>
      </c>
      <c r="AM1515">
        <v>90.70866141732283</v>
      </c>
      <c r="AN1515" s="54">
        <v>2.618272569444444E-2</v>
      </c>
      <c r="AO1515" s="54">
        <v>2.618272569444444E-2</v>
      </c>
      <c r="AP1515" s="53">
        <v>46273.776182725691</v>
      </c>
      <c r="AQ1515" t="s">
        <v>151</v>
      </c>
      <c r="AR1515" t="s">
        <v>338</v>
      </c>
    </row>
    <row r="1516" spans="1:44" x14ac:dyDescent="0.35">
      <c r="A1516">
        <v>8</v>
      </c>
      <c r="B1516" s="26">
        <f t="shared" si="299"/>
        <v>46273.75</v>
      </c>
      <c r="C1516" t="s">
        <v>62</v>
      </c>
      <c r="D1516">
        <v>5</v>
      </c>
      <c r="E1516" s="26">
        <f t="shared" si="300"/>
        <v>46273.854166666657</v>
      </c>
      <c r="F1516" s="26">
        <f t="shared" si="301"/>
        <v>46273.833333333321</v>
      </c>
      <c r="G1516">
        <f t="shared" si="302"/>
        <v>0</v>
      </c>
      <c r="H1516">
        <f t="shared" si="303"/>
        <v>0</v>
      </c>
      <c r="I1516" s="27">
        <f t="shared" si="304"/>
        <v>0</v>
      </c>
      <c r="J1516" s="28" t="str">
        <f t="shared" si="305"/>
        <v>NULL</v>
      </c>
      <c r="K1516" s="29" t="str">
        <f t="shared" si="306"/>
        <v/>
      </c>
      <c r="L1516" s="26" t="str">
        <f t="shared" si="307"/>
        <v/>
      </c>
      <c r="M1516" t="str">
        <f t="shared" si="308"/>
        <v/>
      </c>
      <c r="N1516" s="28">
        <f t="shared" si="309"/>
        <v>55.07649513212796</v>
      </c>
      <c r="O1516" t="str">
        <f t="shared" si="310"/>
        <v/>
      </c>
      <c r="P1516" t="str">
        <f t="shared" si="311"/>
        <v/>
      </c>
      <c r="Q1516" s="10"/>
      <c r="R1516" s="10"/>
      <c r="S1516" s="16">
        <v>0</v>
      </c>
      <c r="T1516" s="13"/>
      <c r="U1516" s="14"/>
      <c r="V1516" s="11"/>
      <c r="W1516" s="10"/>
      <c r="X1516" s="29"/>
      <c r="AA1516" t="s">
        <v>331</v>
      </c>
      <c r="AB1516">
        <v>1</v>
      </c>
      <c r="AR1516" t="s">
        <v>338</v>
      </c>
    </row>
    <row r="1517" spans="1:44" x14ac:dyDescent="0.35">
      <c r="A1517">
        <v>8</v>
      </c>
      <c r="B1517" s="26">
        <f t="shared" si="299"/>
        <v>46273.75</v>
      </c>
      <c r="C1517" t="s">
        <v>62</v>
      </c>
      <c r="D1517">
        <v>6</v>
      </c>
      <c r="E1517" s="26">
        <f t="shared" si="300"/>
        <v>46273.854166666657</v>
      </c>
      <c r="F1517" s="26">
        <f t="shared" si="301"/>
        <v>46273.833333333321</v>
      </c>
      <c r="G1517">
        <f t="shared" si="302"/>
        <v>1</v>
      </c>
      <c r="H1517">
        <f t="shared" si="303"/>
        <v>1</v>
      </c>
      <c r="I1517" s="27">
        <f t="shared" si="304"/>
        <v>2</v>
      </c>
      <c r="J1517" s="28">
        <f t="shared" si="305"/>
        <v>31.934493346980553</v>
      </c>
      <c r="K1517" s="29">
        <f t="shared" si="306"/>
        <v>1.3047542735042737E-3</v>
      </c>
      <c r="L1517" s="26">
        <f t="shared" si="307"/>
        <v>46273.751304754274</v>
      </c>
      <c r="M1517" t="str">
        <f t="shared" si="308"/>
        <v>YES</v>
      </c>
      <c r="N1517" s="28">
        <f t="shared" si="309"/>
        <v>15.967246673490276</v>
      </c>
      <c r="O1517" t="str">
        <f t="shared" si="310"/>
        <v/>
      </c>
      <c r="P1517" t="str">
        <f t="shared" si="311"/>
        <v/>
      </c>
      <c r="Q1517" s="10" t="s">
        <v>151</v>
      </c>
      <c r="R1517" s="10"/>
      <c r="S1517" s="16">
        <v>2</v>
      </c>
      <c r="T1517" s="13">
        <v>31.934493346980549</v>
      </c>
      <c r="U1517" s="14">
        <v>1.304754270833333E-3</v>
      </c>
      <c r="V1517" s="11">
        <v>46273.751304754267</v>
      </c>
      <c r="W1517" s="10" t="s">
        <v>151</v>
      </c>
      <c r="X1517" s="29">
        <v>0</v>
      </c>
      <c r="AA1517" t="s">
        <v>331</v>
      </c>
      <c r="AB1517">
        <v>2</v>
      </c>
      <c r="AC1517">
        <v>12.826603325415681</v>
      </c>
      <c r="AD1517">
        <v>57.738572574178022</v>
      </c>
      <c r="AE1517" s="54">
        <v>7.2164351851851849E-4</v>
      </c>
      <c r="AF1517" s="54">
        <v>3.2484567939814819E-3</v>
      </c>
      <c r="AG1517" s="53">
        <v>46273.750721643519</v>
      </c>
      <c r="AH1517" s="53">
        <v>46273.753248456793</v>
      </c>
      <c r="AI1517" t="s">
        <v>151</v>
      </c>
      <c r="AL1517">
        <v>12.826603325415681</v>
      </c>
      <c r="AM1517">
        <v>57.738572574178022</v>
      </c>
      <c r="AN1517" s="54">
        <v>7.2164351851851849E-4</v>
      </c>
      <c r="AO1517" s="54">
        <v>3.2484567939814819E-3</v>
      </c>
      <c r="AP1517" s="53">
        <v>46273.753248456793</v>
      </c>
      <c r="AQ1517" t="s">
        <v>151</v>
      </c>
      <c r="AR1517" t="s">
        <v>332</v>
      </c>
    </row>
    <row r="1518" spans="1:44" x14ac:dyDescent="0.35">
      <c r="A1518">
        <v>8</v>
      </c>
      <c r="B1518" s="26">
        <f t="shared" si="299"/>
        <v>46273.75</v>
      </c>
      <c r="C1518" t="s">
        <v>63</v>
      </c>
      <c r="D1518">
        <v>1</v>
      </c>
      <c r="E1518" s="26">
        <f t="shared" si="300"/>
        <v>46273.854166666657</v>
      </c>
      <c r="F1518" s="26">
        <f t="shared" si="301"/>
        <v>46273.833333333321</v>
      </c>
      <c r="G1518">
        <f t="shared" si="302"/>
        <v>3</v>
      </c>
      <c r="H1518">
        <f t="shared" si="303"/>
        <v>48</v>
      </c>
      <c r="I1518" s="27">
        <f t="shared" si="304"/>
        <v>5</v>
      </c>
      <c r="J1518" s="28">
        <f t="shared" si="305"/>
        <v>266.11282326142305</v>
      </c>
      <c r="K1518" s="29">
        <f t="shared" si="306"/>
        <v>7.5156092648539776E-3</v>
      </c>
      <c r="L1518" s="26">
        <f t="shared" si="307"/>
        <v>46273.757515609264</v>
      </c>
      <c r="M1518" t="str">
        <f t="shared" si="308"/>
        <v>YES</v>
      </c>
      <c r="N1518" s="28">
        <f t="shared" si="309"/>
        <v>53.222564652284611</v>
      </c>
      <c r="O1518" t="str">
        <f t="shared" si="310"/>
        <v/>
      </c>
      <c r="P1518" t="str">
        <f t="shared" si="311"/>
        <v/>
      </c>
      <c r="Q1518" s="10" t="s">
        <v>151</v>
      </c>
      <c r="R1518" s="10"/>
      <c r="S1518" s="16">
        <v>5</v>
      </c>
      <c r="T1518" s="13">
        <v>266.11282326142299</v>
      </c>
      <c r="U1518" s="14">
        <v>7.5156092592592594E-3</v>
      </c>
      <c r="V1518" s="11">
        <v>46273.757515609257</v>
      </c>
      <c r="W1518" s="10" t="s">
        <v>151</v>
      </c>
      <c r="X1518" s="29">
        <v>0</v>
      </c>
      <c r="Z1518" t="s">
        <v>339</v>
      </c>
      <c r="AA1518" t="s">
        <v>331</v>
      </c>
      <c r="AB1518">
        <v>5</v>
      </c>
      <c r="AC1518">
        <v>36.79245283018868</v>
      </c>
      <c r="AD1518">
        <v>630.89571614019906</v>
      </c>
      <c r="AE1518" s="54">
        <v>3.170096018518519E-3</v>
      </c>
      <c r="AF1518" s="54">
        <v>5.4358974363425933E-2</v>
      </c>
      <c r="AG1518" s="53">
        <v>46273.753170096032</v>
      </c>
      <c r="AH1518" s="53">
        <v>46273.804358974361</v>
      </c>
      <c r="AI1518" t="s">
        <v>151</v>
      </c>
      <c r="AL1518">
        <v>36.79245283018868</v>
      </c>
      <c r="AM1518">
        <v>630.89571614019906</v>
      </c>
      <c r="AN1518" s="54">
        <v>3.170096018518519E-3</v>
      </c>
      <c r="AO1518" s="54">
        <v>5.4358974363425933E-2</v>
      </c>
      <c r="AP1518" s="53">
        <v>46273.804358974361</v>
      </c>
      <c r="AQ1518" t="s">
        <v>151</v>
      </c>
      <c r="AR1518" t="s">
        <v>337</v>
      </c>
    </row>
    <row r="1519" spans="1:44" x14ac:dyDescent="0.35">
      <c r="A1519">
        <v>8</v>
      </c>
      <c r="B1519" s="26">
        <f t="shared" si="299"/>
        <v>46273.75</v>
      </c>
      <c r="C1519" t="s">
        <v>63</v>
      </c>
      <c r="D1519">
        <v>2</v>
      </c>
      <c r="E1519" s="26">
        <f t="shared" si="300"/>
        <v>46273.854166666657</v>
      </c>
      <c r="F1519" s="26">
        <f t="shared" si="301"/>
        <v>46273.833333333321</v>
      </c>
      <c r="G1519">
        <f t="shared" si="302"/>
        <v>4</v>
      </c>
      <c r="H1519">
        <f t="shared" si="303"/>
        <v>9</v>
      </c>
      <c r="I1519" s="27">
        <f t="shared" si="304"/>
        <v>2</v>
      </c>
      <c r="J1519" s="28">
        <f t="shared" si="305"/>
        <v>48.484848484848484</v>
      </c>
      <c r="K1519" s="29">
        <f t="shared" si="306"/>
        <v>7.7343750000000008E-3</v>
      </c>
      <c r="L1519" s="26">
        <f t="shared" si="307"/>
        <v>46273.757734375002</v>
      </c>
      <c r="M1519" t="str">
        <f t="shared" si="308"/>
        <v>YES</v>
      </c>
      <c r="N1519" s="28">
        <f t="shared" si="309"/>
        <v>24.242424242424242</v>
      </c>
      <c r="O1519" t="str">
        <f t="shared" si="310"/>
        <v/>
      </c>
      <c r="P1519" t="str">
        <f t="shared" si="311"/>
        <v/>
      </c>
      <c r="Q1519" s="10" t="s">
        <v>151</v>
      </c>
      <c r="R1519" s="10"/>
      <c r="S1519" s="16">
        <v>2</v>
      </c>
      <c r="T1519" s="13">
        <v>48.484848484848477</v>
      </c>
      <c r="U1519" s="14">
        <v>7.7343749999999999E-3</v>
      </c>
      <c r="V1519" s="11">
        <v>46273.757734375002</v>
      </c>
      <c r="W1519" s="10" t="s">
        <v>151</v>
      </c>
      <c r="X1519" s="29">
        <v>0</v>
      </c>
      <c r="Z1519" t="s">
        <v>340</v>
      </c>
      <c r="AA1519" t="s">
        <v>331</v>
      </c>
      <c r="AB1519">
        <v>2</v>
      </c>
      <c r="AC1519">
        <v>24.553825167670801</v>
      </c>
      <c r="AD1519">
        <v>144.52554744525551</v>
      </c>
      <c r="AE1519" s="54">
        <v>2.5946969675925921E-3</v>
      </c>
      <c r="AF1519" s="54">
        <v>1.5272569444444439E-2</v>
      </c>
      <c r="AG1519" s="53">
        <v>46273.752594696969</v>
      </c>
      <c r="AH1519" s="53">
        <v>46273.765272569442</v>
      </c>
      <c r="AI1519" t="s">
        <v>151</v>
      </c>
      <c r="AL1519">
        <v>24.553825167670801</v>
      </c>
      <c r="AM1519">
        <v>144.52554744525551</v>
      </c>
      <c r="AN1519" s="54">
        <v>2.5946969675925921E-3</v>
      </c>
      <c r="AO1519" s="54">
        <v>1.5272569444444439E-2</v>
      </c>
      <c r="AP1519" s="53">
        <v>46273.765272569442</v>
      </c>
      <c r="AQ1519" t="s">
        <v>151</v>
      </c>
      <c r="AR1519" t="s">
        <v>332</v>
      </c>
    </row>
    <row r="1520" spans="1:44" x14ac:dyDescent="0.35">
      <c r="A1520">
        <v>8</v>
      </c>
      <c r="B1520" s="26">
        <f t="shared" si="299"/>
        <v>46273.75</v>
      </c>
      <c r="C1520" t="s">
        <v>63</v>
      </c>
      <c r="D1520">
        <v>3</v>
      </c>
      <c r="E1520" s="26">
        <f t="shared" si="300"/>
        <v>46273.854166666657</v>
      </c>
      <c r="F1520" s="26">
        <f t="shared" si="301"/>
        <v>46273.833333333321</v>
      </c>
      <c r="G1520">
        <f t="shared" si="302"/>
        <v>7</v>
      </c>
      <c r="H1520">
        <f t="shared" si="303"/>
        <v>7</v>
      </c>
      <c r="I1520" s="27">
        <f t="shared" si="304"/>
        <v>1</v>
      </c>
      <c r="J1520" s="28">
        <f t="shared" si="305"/>
        <v>155.48172757475083</v>
      </c>
      <c r="K1520" s="29">
        <f t="shared" si="306"/>
        <v>1.8758903133903133E-3</v>
      </c>
      <c r="L1520" s="26">
        <f t="shared" si="307"/>
        <v>46273.751875890317</v>
      </c>
      <c r="M1520" t="str">
        <f t="shared" si="308"/>
        <v>YES</v>
      </c>
      <c r="N1520" s="28">
        <f t="shared" si="309"/>
        <v>155.48172757475083</v>
      </c>
      <c r="O1520" t="str">
        <f t="shared" si="310"/>
        <v/>
      </c>
      <c r="P1520" t="str">
        <f t="shared" si="311"/>
        <v/>
      </c>
      <c r="Q1520" s="10" t="s">
        <v>151</v>
      </c>
      <c r="R1520" s="10"/>
      <c r="S1520" s="16">
        <v>1</v>
      </c>
      <c r="T1520" s="13">
        <v>155.48172757475081</v>
      </c>
      <c r="U1520" s="14">
        <v>1.8758903124999999E-3</v>
      </c>
      <c r="V1520" s="11">
        <v>46273.75187589031</v>
      </c>
      <c r="W1520" s="10" t="s">
        <v>151</v>
      </c>
      <c r="X1520" s="29">
        <v>0</v>
      </c>
      <c r="AA1520" t="s">
        <v>331</v>
      </c>
      <c r="AB1520">
        <v>1</v>
      </c>
      <c r="AC1520">
        <v>155.48172757475081</v>
      </c>
      <c r="AD1520">
        <v>155.48172757475081</v>
      </c>
      <c r="AE1520" s="54">
        <v>1.8758903124999999E-3</v>
      </c>
      <c r="AF1520" s="54">
        <v>1.8758903124999999E-3</v>
      </c>
      <c r="AG1520" s="53">
        <v>46273.75187589031</v>
      </c>
      <c r="AH1520" s="53">
        <v>46273.75187589031</v>
      </c>
      <c r="AI1520" t="s">
        <v>151</v>
      </c>
      <c r="AL1520">
        <v>155.48172757475081</v>
      </c>
      <c r="AM1520">
        <v>155.48172757475081</v>
      </c>
      <c r="AN1520" s="54">
        <v>1.8758903124999999E-3</v>
      </c>
      <c r="AO1520" s="54">
        <v>1.8758903124999999E-3</v>
      </c>
      <c r="AP1520" s="53">
        <v>46273.75187589031</v>
      </c>
      <c r="AQ1520" t="s">
        <v>151</v>
      </c>
      <c r="AR1520" t="s">
        <v>338</v>
      </c>
    </row>
    <row r="1521" spans="1:44" x14ac:dyDescent="0.35">
      <c r="A1521">
        <v>8</v>
      </c>
      <c r="B1521" s="26">
        <f t="shared" si="299"/>
        <v>46273.75</v>
      </c>
      <c r="C1521" t="s">
        <v>63</v>
      </c>
      <c r="D1521">
        <v>4</v>
      </c>
      <c r="E1521" s="26">
        <f t="shared" si="300"/>
        <v>46273.854166666657</v>
      </c>
      <c r="F1521" s="26">
        <f t="shared" si="301"/>
        <v>46273.833333333321</v>
      </c>
      <c r="G1521">
        <f t="shared" si="302"/>
        <v>5</v>
      </c>
      <c r="H1521">
        <f t="shared" si="303"/>
        <v>57</v>
      </c>
      <c r="I1521" s="27">
        <f t="shared" si="304"/>
        <v>1</v>
      </c>
      <c r="J1521" s="28">
        <f t="shared" si="305"/>
        <v>90.70866141732283</v>
      </c>
      <c r="K1521" s="29">
        <f t="shared" si="306"/>
        <v>2.6182725694444447E-2</v>
      </c>
      <c r="L1521" s="26">
        <f t="shared" si="307"/>
        <v>46273.776182725691</v>
      </c>
      <c r="M1521" t="str">
        <f t="shared" si="308"/>
        <v>YES</v>
      </c>
      <c r="N1521" s="28">
        <f t="shared" si="309"/>
        <v>90.70866141732283</v>
      </c>
      <c r="O1521" t="str">
        <f t="shared" si="310"/>
        <v/>
      </c>
      <c r="P1521" t="str">
        <f t="shared" si="311"/>
        <v/>
      </c>
      <c r="Q1521" s="10" t="s">
        <v>151</v>
      </c>
      <c r="R1521" s="10"/>
      <c r="S1521" s="16">
        <v>1</v>
      </c>
      <c r="T1521" s="13">
        <v>90.70866141732283</v>
      </c>
      <c r="U1521" s="14">
        <v>2.618272569444444E-2</v>
      </c>
      <c r="V1521" s="11">
        <v>46273.776182725691</v>
      </c>
      <c r="W1521" s="10" t="s">
        <v>151</v>
      </c>
      <c r="X1521" s="29">
        <v>0</v>
      </c>
      <c r="AA1521" t="s">
        <v>331</v>
      </c>
      <c r="AB1521">
        <v>1</v>
      </c>
      <c r="AC1521">
        <v>90.70866141732283</v>
      </c>
      <c r="AD1521">
        <v>90.70866141732283</v>
      </c>
      <c r="AE1521" s="54">
        <v>2.618272569444444E-2</v>
      </c>
      <c r="AF1521" s="54">
        <v>2.618272569444444E-2</v>
      </c>
      <c r="AG1521" s="53">
        <v>46273.776182725691</v>
      </c>
      <c r="AH1521" s="53">
        <v>46273.776182725691</v>
      </c>
      <c r="AI1521" t="s">
        <v>151</v>
      </c>
      <c r="AL1521">
        <v>90.70866141732283</v>
      </c>
      <c r="AM1521">
        <v>90.70866141732283</v>
      </c>
      <c r="AN1521" s="54">
        <v>2.618272569444444E-2</v>
      </c>
      <c r="AO1521" s="54">
        <v>2.618272569444444E-2</v>
      </c>
      <c r="AP1521" s="53">
        <v>46273.776182725691</v>
      </c>
      <c r="AQ1521" t="s">
        <v>151</v>
      </c>
      <c r="AR1521" t="s">
        <v>338</v>
      </c>
    </row>
    <row r="1522" spans="1:44" x14ac:dyDescent="0.35">
      <c r="A1522">
        <v>8</v>
      </c>
      <c r="B1522" s="26">
        <f t="shared" si="299"/>
        <v>46273.75</v>
      </c>
      <c r="C1522" t="s">
        <v>63</v>
      </c>
      <c r="D1522">
        <v>5</v>
      </c>
      <c r="E1522" s="26">
        <f t="shared" si="300"/>
        <v>46273.854166666657</v>
      </c>
      <c r="F1522" s="26">
        <f t="shared" si="301"/>
        <v>46273.833333333321</v>
      </c>
      <c r="G1522">
        <f t="shared" si="302"/>
        <v>0</v>
      </c>
      <c r="H1522">
        <f t="shared" si="303"/>
        <v>0</v>
      </c>
      <c r="I1522" s="27">
        <f t="shared" si="304"/>
        <v>0</v>
      </c>
      <c r="J1522" s="28" t="str">
        <f t="shared" si="305"/>
        <v>NULL</v>
      </c>
      <c r="K1522" s="29" t="str">
        <f t="shared" si="306"/>
        <v/>
      </c>
      <c r="L1522" s="26" t="str">
        <f t="shared" si="307"/>
        <v/>
      </c>
      <c r="M1522" t="str">
        <f t="shared" si="308"/>
        <v/>
      </c>
      <c r="N1522" s="28">
        <f t="shared" si="309"/>
        <v>55.07649513212796</v>
      </c>
      <c r="O1522" t="str">
        <f t="shared" si="310"/>
        <v/>
      </c>
      <c r="P1522" t="str">
        <f t="shared" si="311"/>
        <v/>
      </c>
      <c r="Q1522" s="10"/>
      <c r="R1522" s="10"/>
      <c r="S1522" s="16">
        <v>0</v>
      </c>
      <c r="T1522" s="13"/>
      <c r="U1522" s="14"/>
      <c r="V1522" s="11"/>
      <c r="W1522" s="10"/>
      <c r="X1522" s="29"/>
      <c r="AA1522" t="s">
        <v>331</v>
      </c>
      <c r="AB1522">
        <v>1</v>
      </c>
      <c r="AR1522" t="s">
        <v>338</v>
      </c>
    </row>
    <row r="1523" spans="1:44" x14ac:dyDescent="0.35">
      <c r="A1523">
        <v>8</v>
      </c>
      <c r="B1523" s="26">
        <f t="shared" si="299"/>
        <v>46273.75</v>
      </c>
      <c r="C1523" t="s">
        <v>63</v>
      </c>
      <c r="D1523">
        <v>6</v>
      </c>
      <c r="E1523" s="26">
        <f t="shared" si="300"/>
        <v>46273.854166666657</v>
      </c>
      <c r="F1523" s="26">
        <f t="shared" si="301"/>
        <v>46273.833333333321</v>
      </c>
      <c r="G1523">
        <f t="shared" si="302"/>
        <v>0</v>
      </c>
      <c r="H1523">
        <f t="shared" si="303"/>
        <v>1</v>
      </c>
      <c r="I1523" s="27">
        <f t="shared" si="304"/>
        <v>2</v>
      </c>
      <c r="J1523" s="28">
        <f t="shared" si="305"/>
        <v>31.934493346980553</v>
      </c>
      <c r="K1523" s="29" t="str">
        <f t="shared" si="306"/>
        <v/>
      </c>
      <c r="L1523" s="26" t="str">
        <f t="shared" si="307"/>
        <v/>
      </c>
      <c r="M1523" t="str">
        <f t="shared" si="308"/>
        <v/>
      </c>
      <c r="N1523" s="28">
        <f t="shared" si="309"/>
        <v>15.967246673490276</v>
      </c>
      <c r="O1523" t="str">
        <f t="shared" si="310"/>
        <v/>
      </c>
      <c r="P1523" t="str">
        <f t="shared" si="311"/>
        <v/>
      </c>
      <c r="Q1523" s="10"/>
      <c r="R1523" s="10"/>
      <c r="S1523" s="16">
        <v>2</v>
      </c>
      <c r="T1523" s="13">
        <v>31.934493346980549</v>
      </c>
      <c r="U1523" s="14"/>
      <c r="V1523" s="11"/>
      <c r="W1523" s="10"/>
      <c r="X1523" s="29"/>
      <c r="AA1523" t="s">
        <v>331</v>
      </c>
      <c r="AB1523">
        <v>2</v>
      </c>
      <c r="AC1523">
        <v>12.826603325415681</v>
      </c>
      <c r="AD1523">
        <v>57.738572574178022</v>
      </c>
      <c r="AL1523">
        <v>12.826603325415681</v>
      </c>
      <c r="AM1523">
        <v>57.738572574178022</v>
      </c>
      <c r="AR1523" t="s">
        <v>332</v>
      </c>
    </row>
    <row r="1524" spans="1:44" x14ac:dyDescent="0.35">
      <c r="A1524">
        <v>8</v>
      </c>
      <c r="B1524" s="26">
        <f t="shared" si="299"/>
        <v>46273.75</v>
      </c>
      <c r="C1524" t="s">
        <v>64</v>
      </c>
      <c r="D1524">
        <v>1</v>
      </c>
      <c r="E1524" s="26">
        <f t="shared" si="300"/>
        <v>46273.864583333343</v>
      </c>
      <c r="F1524" s="26">
        <f t="shared" si="301"/>
        <v>46273.843750000007</v>
      </c>
      <c r="G1524">
        <f t="shared" si="302"/>
        <v>2</v>
      </c>
      <c r="H1524">
        <f t="shared" si="303"/>
        <v>84</v>
      </c>
      <c r="I1524" s="27">
        <f t="shared" si="304"/>
        <v>5</v>
      </c>
      <c r="J1524" s="28">
        <f t="shared" si="305"/>
        <v>266.11282326142305</v>
      </c>
      <c r="K1524" s="29">
        <f t="shared" si="306"/>
        <v>1.3152316213494461E-2</v>
      </c>
      <c r="L1524" s="26">
        <f t="shared" si="307"/>
        <v>46273.763152316213</v>
      </c>
      <c r="M1524" t="str">
        <f t="shared" si="308"/>
        <v>YES</v>
      </c>
      <c r="N1524" s="28">
        <f t="shared" si="309"/>
        <v>53.222564652284611</v>
      </c>
      <c r="O1524" t="str">
        <f t="shared" si="310"/>
        <v/>
      </c>
      <c r="P1524" t="str">
        <f t="shared" si="311"/>
        <v/>
      </c>
      <c r="Q1524" s="10" t="s">
        <v>151</v>
      </c>
      <c r="R1524" s="10"/>
      <c r="S1524" s="16">
        <v>5</v>
      </c>
      <c r="T1524" s="13">
        <v>266.11282326142299</v>
      </c>
      <c r="U1524" s="14">
        <v>1.3152316215277781E-2</v>
      </c>
      <c r="V1524" s="11">
        <v>46273.763152316213</v>
      </c>
      <c r="W1524" s="10" t="s">
        <v>151</v>
      </c>
      <c r="X1524" s="29">
        <v>0</v>
      </c>
      <c r="Z1524" t="s">
        <v>339</v>
      </c>
      <c r="AA1524" t="s">
        <v>331</v>
      </c>
      <c r="AB1524">
        <v>5</v>
      </c>
      <c r="AC1524">
        <v>36.79245283018868</v>
      </c>
      <c r="AD1524">
        <v>630.89571614019906</v>
      </c>
      <c r="AE1524" s="54">
        <v>5.5476680439814812E-3</v>
      </c>
      <c r="AF1524" s="54">
        <v>9.5128205127314819E-2</v>
      </c>
      <c r="AG1524" s="53">
        <v>46273.755547668043</v>
      </c>
      <c r="AH1524" s="53">
        <v>46273.845128205117</v>
      </c>
      <c r="AI1524" t="s">
        <v>205</v>
      </c>
      <c r="AJ1524">
        <v>6</v>
      </c>
      <c r="AK1524">
        <v>1</v>
      </c>
      <c r="AL1524">
        <v>36.79245283018868</v>
      </c>
      <c r="AM1524">
        <v>630.89571614019906</v>
      </c>
      <c r="AN1524" s="54">
        <v>5.5476680439814812E-3</v>
      </c>
      <c r="AO1524" s="54">
        <v>9.5128205127314819E-2</v>
      </c>
      <c r="AP1524" s="53">
        <v>46273.845128205117</v>
      </c>
      <c r="AQ1524" t="s">
        <v>205</v>
      </c>
      <c r="AR1524" t="s">
        <v>337</v>
      </c>
    </row>
    <row r="1525" spans="1:44" x14ac:dyDescent="0.35">
      <c r="A1525">
        <v>8</v>
      </c>
      <c r="B1525" s="26">
        <f t="shared" si="299"/>
        <v>46273.75</v>
      </c>
      <c r="C1525" t="s">
        <v>64</v>
      </c>
      <c r="D1525">
        <v>2</v>
      </c>
      <c r="E1525" s="26">
        <f t="shared" si="300"/>
        <v>46273.864583333343</v>
      </c>
      <c r="F1525" s="26">
        <f t="shared" si="301"/>
        <v>46273.843750000007</v>
      </c>
      <c r="G1525">
        <f t="shared" si="302"/>
        <v>0</v>
      </c>
      <c r="H1525">
        <f t="shared" si="303"/>
        <v>15</v>
      </c>
      <c r="I1525" s="27">
        <f t="shared" si="304"/>
        <v>2</v>
      </c>
      <c r="J1525" s="28">
        <f t="shared" si="305"/>
        <v>48.484848484848484</v>
      </c>
      <c r="K1525" s="29" t="str">
        <f t="shared" si="306"/>
        <v/>
      </c>
      <c r="L1525" s="26" t="str">
        <f t="shared" si="307"/>
        <v/>
      </c>
      <c r="M1525" t="str">
        <f t="shared" si="308"/>
        <v/>
      </c>
      <c r="N1525" s="28">
        <f t="shared" si="309"/>
        <v>24.242424242424242</v>
      </c>
      <c r="O1525" t="str">
        <f t="shared" si="310"/>
        <v/>
      </c>
      <c r="P1525" t="str">
        <f t="shared" si="311"/>
        <v/>
      </c>
      <c r="Q1525" s="10"/>
      <c r="R1525" s="10"/>
      <c r="S1525" s="16">
        <v>2</v>
      </c>
      <c r="T1525" s="13">
        <v>48.484848484848477</v>
      </c>
      <c r="U1525" s="14"/>
      <c r="V1525" s="11"/>
      <c r="W1525" s="10"/>
      <c r="X1525" s="29"/>
      <c r="Z1525" t="s">
        <v>340</v>
      </c>
      <c r="AA1525" t="s">
        <v>331</v>
      </c>
      <c r="AB1525">
        <v>2</v>
      </c>
      <c r="AC1525">
        <v>24.553825167670801</v>
      </c>
      <c r="AD1525">
        <v>144.52554744525551</v>
      </c>
      <c r="AL1525">
        <v>24.553825167670801</v>
      </c>
      <c r="AM1525">
        <v>144.52554744525551</v>
      </c>
      <c r="AR1525" t="s">
        <v>332</v>
      </c>
    </row>
    <row r="1526" spans="1:44" x14ac:dyDescent="0.35">
      <c r="A1526">
        <v>8</v>
      </c>
      <c r="B1526" s="26">
        <f t="shared" si="299"/>
        <v>46273.75</v>
      </c>
      <c r="C1526" t="s">
        <v>64</v>
      </c>
      <c r="D1526">
        <v>3</v>
      </c>
      <c r="E1526" s="26">
        <f t="shared" si="300"/>
        <v>46273.864583333343</v>
      </c>
      <c r="F1526" s="26">
        <f t="shared" si="301"/>
        <v>46273.843750000007</v>
      </c>
      <c r="G1526">
        <f t="shared" si="302"/>
        <v>0</v>
      </c>
      <c r="H1526">
        <f t="shared" si="303"/>
        <v>8</v>
      </c>
      <c r="I1526" s="27">
        <f t="shared" si="304"/>
        <v>1</v>
      </c>
      <c r="J1526" s="28">
        <f t="shared" si="305"/>
        <v>155.48172757475083</v>
      </c>
      <c r="K1526" s="29" t="str">
        <f t="shared" si="306"/>
        <v/>
      </c>
      <c r="L1526" s="26" t="str">
        <f t="shared" si="307"/>
        <v/>
      </c>
      <c r="M1526" t="str">
        <f t="shared" si="308"/>
        <v/>
      </c>
      <c r="N1526" s="28">
        <f t="shared" si="309"/>
        <v>155.48172757475083</v>
      </c>
      <c r="O1526" t="str">
        <f t="shared" si="310"/>
        <v/>
      </c>
      <c r="P1526" t="str">
        <f t="shared" si="311"/>
        <v/>
      </c>
      <c r="Q1526" s="10"/>
      <c r="R1526" s="10"/>
      <c r="S1526" s="16">
        <v>1</v>
      </c>
      <c r="T1526" s="13">
        <v>155.48172757475081</v>
      </c>
      <c r="U1526" s="14"/>
      <c r="V1526" s="11"/>
      <c r="W1526" s="10"/>
      <c r="X1526" s="29"/>
      <c r="AA1526" t="s">
        <v>331</v>
      </c>
      <c r="AB1526">
        <v>1</v>
      </c>
      <c r="AC1526">
        <v>155.48172757475081</v>
      </c>
      <c r="AD1526">
        <v>155.48172757475081</v>
      </c>
      <c r="AL1526">
        <v>155.48172757475081</v>
      </c>
      <c r="AM1526">
        <v>155.48172757475081</v>
      </c>
      <c r="AR1526" t="s">
        <v>338</v>
      </c>
    </row>
    <row r="1527" spans="1:44" x14ac:dyDescent="0.35">
      <c r="A1527">
        <v>8</v>
      </c>
      <c r="B1527" s="26">
        <f t="shared" si="299"/>
        <v>46273.75</v>
      </c>
      <c r="C1527" t="s">
        <v>64</v>
      </c>
      <c r="D1527">
        <v>4</v>
      </c>
      <c r="E1527" s="26">
        <f t="shared" si="300"/>
        <v>46273.864583333343</v>
      </c>
      <c r="F1527" s="26">
        <f t="shared" si="301"/>
        <v>46273.843750000007</v>
      </c>
      <c r="G1527">
        <f t="shared" si="302"/>
        <v>0</v>
      </c>
      <c r="H1527">
        <f t="shared" si="303"/>
        <v>76</v>
      </c>
      <c r="I1527" s="27">
        <f t="shared" si="304"/>
        <v>1</v>
      </c>
      <c r="J1527" s="28">
        <f t="shared" si="305"/>
        <v>90.70866141732283</v>
      </c>
      <c r="K1527" s="29" t="str">
        <f t="shared" si="306"/>
        <v/>
      </c>
      <c r="L1527" s="26" t="str">
        <f t="shared" si="307"/>
        <v/>
      </c>
      <c r="M1527" t="str">
        <f t="shared" si="308"/>
        <v/>
      </c>
      <c r="N1527" s="28">
        <f t="shared" si="309"/>
        <v>90.70866141732283</v>
      </c>
      <c r="O1527" t="str">
        <f t="shared" si="310"/>
        <v/>
      </c>
      <c r="P1527" t="str">
        <f t="shared" si="311"/>
        <v/>
      </c>
      <c r="Q1527" s="10"/>
      <c r="R1527" s="10"/>
      <c r="S1527" s="16">
        <v>1</v>
      </c>
      <c r="T1527" s="13">
        <v>90.70866141732283</v>
      </c>
      <c r="U1527" s="14"/>
      <c r="V1527" s="11"/>
      <c r="W1527" s="10"/>
      <c r="X1527" s="29"/>
      <c r="AA1527" t="s">
        <v>331</v>
      </c>
      <c r="AB1527">
        <v>1</v>
      </c>
      <c r="AC1527">
        <v>90.70866141732283</v>
      </c>
      <c r="AD1527">
        <v>90.70866141732283</v>
      </c>
      <c r="AL1527">
        <v>90.70866141732283</v>
      </c>
      <c r="AM1527">
        <v>90.70866141732283</v>
      </c>
      <c r="AR1527" t="s">
        <v>338</v>
      </c>
    </row>
    <row r="1528" spans="1:44" x14ac:dyDescent="0.35">
      <c r="A1528">
        <v>8</v>
      </c>
      <c r="B1528" s="26">
        <f t="shared" si="299"/>
        <v>46273.75</v>
      </c>
      <c r="C1528" t="s">
        <v>64</v>
      </c>
      <c r="D1528">
        <v>5</v>
      </c>
      <c r="E1528" s="26">
        <f t="shared" si="300"/>
        <v>46273.864583333343</v>
      </c>
      <c r="F1528" s="26">
        <f t="shared" si="301"/>
        <v>46273.843750000007</v>
      </c>
      <c r="G1528">
        <f t="shared" si="302"/>
        <v>0</v>
      </c>
      <c r="H1528">
        <f t="shared" si="303"/>
        <v>0</v>
      </c>
      <c r="I1528" s="27">
        <f t="shared" si="304"/>
        <v>0</v>
      </c>
      <c r="J1528" s="28" t="str">
        <f t="shared" si="305"/>
        <v>NULL</v>
      </c>
      <c r="K1528" s="29" t="str">
        <f t="shared" si="306"/>
        <v/>
      </c>
      <c r="L1528" s="26" t="str">
        <f t="shared" si="307"/>
        <v/>
      </c>
      <c r="M1528" t="str">
        <f t="shared" si="308"/>
        <v/>
      </c>
      <c r="N1528" s="28">
        <f t="shared" si="309"/>
        <v>55.07649513212796</v>
      </c>
      <c r="O1528" t="str">
        <f t="shared" si="310"/>
        <v/>
      </c>
      <c r="P1528" t="str">
        <f t="shared" si="311"/>
        <v/>
      </c>
      <c r="Q1528" s="10"/>
      <c r="R1528" s="10"/>
      <c r="S1528" s="16">
        <v>0</v>
      </c>
      <c r="T1528" s="13"/>
      <c r="U1528" s="14"/>
      <c r="V1528" s="11"/>
      <c r="W1528" s="10"/>
      <c r="X1528" s="29"/>
      <c r="AA1528" t="s">
        <v>331</v>
      </c>
      <c r="AB1528">
        <v>1</v>
      </c>
      <c r="AR1528" t="s">
        <v>338</v>
      </c>
    </row>
    <row r="1529" spans="1:44" x14ac:dyDescent="0.35">
      <c r="A1529">
        <v>8</v>
      </c>
      <c r="B1529" s="26">
        <f t="shared" si="299"/>
        <v>46273.75</v>
      </c>
      <c r="C1529" t="s">
        <v>64</v>
      </c>
      <c r="D1529">
        <v>6</v>
      </c>
      <c r="E1529" s="26">
        <f t="shared" si="300"/>
        <v>46273.864583333343</v>
      </c>
      <c r="F1529" s="26">
        <f t="shared" si="301"/>
        <v>46273.843750000007</v>
      </c>
      <c r="G1529">
        <f t="shared" si="302"/>
        <v>0</v>
      </c>
      <c r="H1529">
        <f t="shared" si="303"/>
        <v>19</v>
      </c>
      <c r="I1529" s="27">
        <f t="shared" si="304"/>
        <v>2</v>
      </c>
      <c r="J1529" s="28">
        <f t="shared" si="305"/>
        <v>31.934493346980553</v>
      </c>
      <c r="K1529" s="29" t="str">
        <f t="shared" si="306"/>
        <v/>
      </c>
      <c r="L1529" s="26" t="str">
        <f t="shared" si="307"/>
        <v/>
      </c>
      <c r="M1529" t="str">
        <f t="shared" si="308"/>
        <v/>
      </c>
      <c r="N1529" s="28">
        <f t="shared" si="309"/>
        <v>15.967246673490276</v>
      </c>
      <c r="O1529" t="str">
        <f t="shared" si="310"/>
        <v/>
      </c>
      <c r="P1529" t="str">
        <f t="shared" si="311"/>
        <v/>
      </c>
      <c r="Q1529" s="10"/>
      <c r="R1529" s="10"/>
      <c r="S1529" s="16">
        <v>2</v>
      </c>
      <c r="T1529" s="13">
        <v>31.934493346980549</v>
      </c>
      <c r="U1529" s="14"/>
      <c r="V1529" s="11"/>
      <c r="W1529" s="10"/>
      <c r="X1529" s="29"/>
      <c r="AA1529" t="s">
        <v>331</v>
      </c>
      <c r="AB1529">
        <v>2</v>
      </c>
      <c r="AC1529">
        <v>12.826603325415681</v>
      </c>
      <c r="AD1529">
        <v>57.738572574178022</v>
      </c>
      <c r="AL1529">
        <v>12.826603325415681</v>
      </c>
      <c r="AM1529">
        <v>57.738572574178022</v>
      </c>
      <c r="AR1529" t="s">
        <v>332</v>
      </c>
    </row>
    <row r="1530" spans="1:44" x14ac:dyDescent="0.35">
      <c r="A1530">
        <v>8</v>
      </c>
      <c r="B1530" s="26">
        <f t="shared" si="299"/>
        <v>46273.75</v>
      </c>
      <c r="C1530" t="s">
        <v>65</v>
      </c>
      <c r="D1530">
        <v>1</v>
      </c>
      <c r="E1530" s="26">
        <f t="shared" si="300"/>
        <v>46273.864583333343</v>
      </c>
      <c r="F1530" s="26">
        <f t="shared" si="301"/>
        <v>46273.843750000007</v>
      </c>
      <c r="G1530">
        <f t="shared" si="302"/>
        <v>18</v>
      </c>
      <c r="H1530">
        <f t="shared" si="303"/>
        <v>84</v>
      </c>
      <c r="I1530" s="27">
        <f t="shared" si="304"/>
        <v>5</v>
      </c>
      <c r="J1530" s="28">
        <f t="shared" si="305"/>
        <v>266.11282326142305</v>
      </c>
      <c r="K1530" s="29">
        <f t="shared" si="306"/>
        <v>1.3152316213494461E-2</v>
      </c>
      <c r="L1530" s="26">
        <f t="shared" si="307"/>
        <v>46273.763152316213</v>
      </c>
      <c r="M1530" t="str">
        <f t="shared" si="308"/>
        <v>YES</v>
      </c>
      <c r="N1530" s="28">
        <f t="shared" si="309"/>
        <v>53.222564652284611</v>
      </c>
      <c r="O1530" t="str">
        <f t="shared" si="310"/>
        <v/>
      </c>
      <c r="P1530" t="str">
        <f t="shared" si="311"/>
        <v/>
      </c>
      <c r="Q1530" s="10" t="s">
        <v>151</v>
      </c>
      <c r="R1530" s="10"/>
      <c r="S1530" s="16">
        <v>5</v>
      </c>
      <c r="T1530" s="13">
        <v>266.11282326142299</v>
      </c>
      <c r="U1530" s="14">
        <v>1.3152316215277781E-2</v>
      </c>
      <c r="V1530" s="11">
        <v>46273.763152316213</v>
      </c>
      <c r="W1530" s="10" t="s">
        <v>151</v>
      </c>
      <c r="X1530" s="29">
        <v>0</v>
      </c>
      <c r="Z1530" t="s">
        <v>339</v>
      </c>
      <c r="AA1530" t="s">
        <v>331</v>
      </c>
      <c r="AB1530">
        <v>5</v>
      </c>
      <c r="AC1530">
        <v>36.79245283018868</v>
      </c>
      <c r="AD1530">
        <v>630.89571614019906</v>
      </c>
      <c r="AE1530" s="54">
        <v>5.5476680439814812E-3</v>
      </c>
      <c r="AF1530" s="54">
        <v>9.5128205127314819E-2</v>
      </c>
      <c r="AG1530" s="53">
        <v>46273.755547668043</v>
      </c>
      <c r="AH1530" s="53">
        <v>46273.845128205117</v>
      </c>
      <c r="AI1530" t="s">
        <v>205</v>
      </c>
      <c r="AJ1530">
        <v>6</v>
      </c>
      <c r="AK1530">
        <v>1</v>
      </c>
      <c r="AL1530">
        <v>36.79245283018868</v>
      </c>
      <c r="AM1530">
        <v>630.89571614019906</v>
      </c>
      <c r="AN1530" s="54">
        <v>5.5476680439814812E-3</v>
      </c>
      <c r="AO1530" s="54">
        <v>9.5128205127314819E-2</v>
      </c>
      <c r="AP1530" s="53">
        <v>46273.845128205117</v>
      </c>
      <c r="AQ1530" t="s">
        <v>205</v>
      </c>
      <c r="AR1530" t="s">
        <v>337</v>
      </c>
    </row>
    <row r="1531" spans="1:44" x14ac:dyDescent="0.35">
      <c r="A1531">
        <v>8</v>
      </c>
      <c r="B1531" s="26">
        <f t="shared" si="299"/>
        <v>46273.75</v>
      </c>
      <c r="C1531" t="s">
        <v>65</v>
      </c>
      <c r="D1531">
        <v>2</v>
      </c>
      <c r="E1531" s="26">
        <f t="shared" si="300"/>
        <v>46273.864583333343</v>
      </c>
      <c r="F1531" s="26">
        <f t="shared" si="301"/>
        <v>46273.843750000007</v>
      </c>
      <c r="G1531">
        <f t="shared" si="302"/>
        <v>0</v>
      </c>
      <c r="H1531">
        <f t="shared" si="303"/>
        <v>15</v>
      </c>
      <c r="I1531" s="27">
        <f t="shared" si="304"/>
        <v>2</v>
      </c>
      <c r="J1531" s="28">
        <f t="shared" si="305"/>
        <v>48.484848484848484</v>
      </c>
      <c r="K1531" s="29" t="str">
        <f t="shared" si="306"/>
        <v/>
      </c>
      <c r="L1531" s="26" t="str">
        <f t="shared" si="307"/>
        <v/>
      </c>
      <c r="M1531" t="str">
        <f t="shared" si="308"/>
        <v/>
      </c>
      <c r="N1531" s="28">
        <f t="shared" si="309"/>
        <v>24.242424242424242</v>
      </c>
      <c r="O1531" t="str">
        <f t="shared" si="310"/>
        <v/>
      </c>
      <c r="P1531" t="str">
        <f t="shared" si="311"/>
        <v/>
      </c>
      <c r="Q1531" s="10"/>
      <c r="R1531" s="10"/>
      <c r="S1531" s="16">
        <v>2</v>
      </c>
      <c r="T1531" s="13">
        <v>48.484848484848477</v>
      </c>
      <c r="U1531" s="14"/>
      <c r="V1531" s="11"/>
      <c r="W1531" s="10"/>
      <c r="X1531" s="29"/>
      <c r="Z1531" t="s">
        <v>340</v>
      </c>
      <c r="AA1531" t="s">
        <v>331</v>
      </c>
      <c r="AB1531">
        <v>2</v>
      </c>
      <c r="AC1531">
        <v>24.553825167670801</v>
      </c>
      <c r="AD1531">
        <v>144.52554744525551</v>
      </c>
      <c r="AL1531">
        <v>24.553825167670801</v>
      </c>
      <c r="AM1531">
        <v>144.52554744525551</v>
      </c>
      <c r="AR1531" t="s">
        <v>332</v>
      </c>
    </row>
    <row r="1532" spans="1:44" x14ac:dyDescent="0.35">
      <c r="A1532">
        <v>8</v>
      </c>
      <c r="B1532" s="26">
        <f t="shared" si="299"/>
        <v>46273.75</v>
      </c>
      <c r="C1532" t="s">
        <v>65</v>
      </c>
      <c r="D1532">
        <v>3</v>
      </c>
      <c r="E1532" s="26">
        <f t="shared" si="300"/>
        <v>46273.864583333343</v>
      </c>
      <c r="F1532" s="26">
        <f t="shared" si="301"/>
        <v>46273.843750000007</v>
      </c>
      <c r="G1532">
        <f t="shared" si="302"/>
        <v>0</v>
      </c>
      <c r="H1532">
        <f t="shared" si="303"/>
        <v>8</v>
      </c>
      <c r="I1532" s="27">
        <f t="shared" si="304"/>
        <v>1</v>
      </c>
      <c r="J1532" s="28">
        <f t="shared" si="305"/>
        <v>155.48172757475083</v>
      </c>
      <c r="K1532" s="29" t="str">
        <f t="shared" si="306"/>
        <v/>
      </c>
      <c r="L1532" s="26" t="str">
        <f t="shared" si="307"/>
        <v/>
      </c>
      <c r="M1532" t="str">
        <f t="shared" si="308"/>
        <v/>
      </c>
      <c r="N1532" s="28">
        <f t="shared" si="309"/>
        <v>155.48172757475083</v>
      </c>
      <c r="O1532" t="str">
        <f t="shared" si="310"/>
        <v/>
      </c>
      <c r="P1532" t="str">
        <f t="shared" si="311"/>
        <v/>
      </c>
      <c r="Q1532" s="10"/>
      <c r="R1532" s="10"/>
      <c r="S1532" s="16">
        <v>1</v>
      </c>
      <c r="T1532" s="13">
        <v>155.48172757475081</v>
      </c>
      <c r="U1532" s="14"/>
      <c r="V1532" s="11"/>
      <c r="W1532" s="10"/>
      <c r="X1532" s="29"/>
      <c r="AA1532" t="s">
        <v>331</v>
      </c>
      <c r="AB1532">
        <v>1</v>
      </c>
      <c r="AC1532">
        <v>155.48172757475081</v>
      </c>
      <c r="AD1532">
        <v>155.48172757475081</v>
      </c>
      <c r="AL1532">
        <v>155.48172757475081</v>
      </c>
      <c r="AM1532">
        <v>155.48172757475081</v>
      </c>
      <c r="AR1532" t="s">
        <v>338</v>
      </c>
    </row>
    <row r="1533" spans="1:44" x14ac:dyDescent="0.35">
      <c r="A1533">
        <v>8</v>
      </c>
      <c r="B1533" s="26">
        <f t="shared" si="299"/>
        <v>46273.75</v>
      </c>
      <c r="C1533" t="s">
        <v>65</v>
      </c>
      <c r="D1533">
        <v>4</v>
      </c>
      <c r="E1533" s="26">
        <f t="shared" si="300"/>
        <v>46273.864583333343</v>
      </c>
      <c r="F1533" s="26">
        <f t="shared" si="301"/>
        <v>46273.843750000007</v>
      </c>
      <c r="G1533">
        <f t="shared" si="302"/>
        <v>5</v>
      </c>
      <c r="H1533">
        <f t="shared" si="303"/>
        <v>76</v>
      </c>
      <c r="I1533" s="27">
        <f t="shared" si="304"/>
        <v>1</v>
      </c>
      <c r="J1533" s="28">
        <f t="shared" si="305"/>
        <v>90.70866141732283</v>
      </c>
      <c r="K1533" s="29">
        <f t="shared" si="306"/>
        <v>3.4910300925925931E-2</v>
      </c>
      <c r="L1533" s="26">
        <f t="shared" si="307"/>
        <v>46273.784910300928</v>
      </c>
      <c r="M1533" t="str">
        <f t="shared" si="308"/>
        <v>YES</v>
      </c>
      <c r="N1533" s="28">
        <f t="shared" si="309"/>
        <v>90.70866141732283</v>
      </c>
      <c r="O1533" t="str">
        <f t="shared" si="310"/>
        <v/>
      </c>
      <c r="P1533" t="str">
        <f t="shared" si="311"/>
        <v/>
      </c>
      <c r="Q1533" s="10" t="s">
        <v>151</v>
      </c>
      <c r="R1533" s="10"/>
      <c r="S1533" s="16">
        <v>1</v>
      </c>
      <c r="T1533" s="13">
        <v>90.70866141732283</v>
      </c>
      <c r="U1533" s="14">
        <v>3.4910300925925918E-2</v>
      </c>
      <c r="V1533" s="11">
        <v>46273.784910300928</v>
      </c>
      <c r="W1533" s="10" t="s">
        <v>151</v>
      </c>
      <c r="X1533" s="29">
        <v>0</v>
      </c>
      <c r="AA1533" t="s">
        <v>331</v>
      </c>
      <c r="AB1533">
        <v>1</v>
      </c>
      <c r="AC1533">
        <v>90.70866141732283</v>
      </c>
      <c r="AD1533">
        <v>90.70866141732283</v>
      </c>
      <c r="AE1533" s="54">
        <v>3.4910300925925918E-2</v>
      </c>
      <c r="AF1533" s="54">
        <v>3.4910300925925918E-2</v>
      </c>
      <c r="AG1533" s="53">
        <v>46273.784910300928</v>
      </c>
      <c r="AH1533" s="53">
        <v>46273.784910300928</v>
      </c>
      <c r="AI1533" t="s">
        <v>151</v>
      </c>
      <c r="AL1533">
        <v>90.70866141732283</v>
      </c>
      <c r="AM1533">
        <v>90.70866141732283</v>
      </c>
      <c r="AN1533" s="54">
        <v>3.4910300925925918E-2</v>
      </c>
      <c r="AO1533" s="54">
        <v>3.4910300925925918E-2</v>
      </c>
      <c r="AP1533" s="53">
        <v>46273.784910300928</v>
      </c>
      <c r="AQ1533" t="s">
        <v>151</v>
      </c>
      <c r="AR1533" t="s">
        <v>338</v>
      </c>
    </row>
    <row r="1534" spans="1:44" x14ac:dyDescent="0.35">
      <c r="A1534">
        <v>8</v>
      </c>
      <c r="B1534" s="26">
        <f t="shared" si="299"/>
        <v>46273.75</v>
      </c>
      <c r="C1534" t="s">
        <v>65</v>
      </c>
      <c r="D1534">
        <v>5</v>
      </c>
      <c r="E1534" s="26">
        <f t="shared" si="300"/>
        <v>46273.864583333343</v>
      </c>
      <c r="F1534" s="26">
        <f t="shared" si="301"/>
        <v>46273.843750000007</v>
      </c>
      <c r="G1534">
        <f t="shared" si="302"/>
        <v>0</v>
      </c>
      <c r="H1534">
        <f t="shared" si="303"/>
        <v>0</v>
      </c>
      <c r="I1534" s="27">
        <f t="shared" si="304"/>
        <v>0</v>
      </c>
      <c r="J1534" s="28" t="str">
        <f t="shared" si="305"/>
        <v>NULL</v>
      </c>
      <c r="K1534" s="29" t="str">
        <f t="shared" si="306"/>
        <v/>
      </c>
      <c r="L1534" s="26" t="str">
        <f t="shared" si="307"/>
        <v/>
      </c>
      <c r="M1534" t="str">
        <f t="shared" si="308"/>
        <v/>
      </c>
      <c r="N1534" s="28">
        <f t="shared" si="309"/>
        <v>55.07649513212796</v>
      </c>
      <c r="O1534" t="str">
        <f t="shared" si="310"/>
        <v/>
      </c>
      <c r="P1534" t="str">
        <f t="shared" si="311"/>
        <v/>
      </c>
      <c r="Q1534" s="10"/>
      <c r="R1534" s="10"/>
      <c r="S1534" s="16">
        <v>0</v>
      </c>
      <c r="T1534" s="13"/>
      <c r="U1534" s="14"/>
      <c r="V1534" s="11"/>
      <c r="W1534" s="10"/>
      <c r="X1534" s="29"/>
      <c r="AA1534" t="s">
        <v>331</v>
      </c>
      <c r="AB1534">
        <v>1</v>
      </c>
      <c r="AR1534" t="s">
        <v>338</v>
      </c>
    </row>
    <row r="1535" spans="1:44" x14ac:dyDescent="0.35">
      <c r="A1535">
        <v>8</v>
      </c>
      <c r="B1535" s="26">
        <f t="shared" si="299"/>
        <v>46273.75</v>
      </c>
      <c r="C1535" t="s">
        <v>65</v>
      </c>
      <c r="D1535">
        <v>6</v>
      </c>
      <c r="E1535" s="26">
        <f t="shared" si="300"/>
        <v>46273.864583333343</v>
      </c>
      <c r="F1535" s="26">
        <f t="shared" si="301"/>
        <v>46273.843750000007</v>
      </c>
      <c r="G1535">
        <f t="shared" si="302"/>
        <v>8</v>
      </c>
      <c r="H1535">
        <f t="shared" si="303"/>
        <v>19</v>
      </c>
      <c r="I1535" s="27">
        <f t="shared" si="304"/>
        <v>2</v>
      </c>
      <c r="J1535" s="28">
        <f t="shared" si="305"/>
        <v>31.934493346980553</v>
      </c>
      <c r="K1535" s="29">
        <f t="shared" si="306"/>
        <v>2.4790331196581195E-2</v>
      </c>
      <c r="L1535" s="26">
        <f t="shared" si="307"/>
        <v>46273.774790331197</v>
      </c>
      <c r="M1535" t="str">
        <f t="shared" si="308"/>
        <v>YES</v>
      </c>
      <c r="N1535" s="28">
        <f t="shared" si="309"/>
        <v>15.967246673490276</v>
      </c>
      <c r="O1535" t="str">
        <f t="shared" si="310"/>
        <v/>
      </c>
      <c r="P1535" t="str">
        <f t="shared" si="311"/>
        <v/>
      </c>
      <c r="Q1535" s="10" t="s">
        <v>151</v>
      </c>
      <c r="R1535" s="10"/>
      <c r="S1535" s="16">
        <v>2</v>
      </c>
      <c r="T1535" s="13">
        <v>31.934493346980549</v>
      </c>
      <c r="U1535" s="14">
        <v>2.479033119212963E-2</v>
      </c>
      <c r="V1535" s="11">
        <v>46273.77479033119</v>
      </c>
      <c r="W1535" s="10" t="s">
        <v>151</v>
      </c>
      <c r="X1535" s="29">
        <v>0</v>
      </c>
      <c r="AA1535" t="s">
        <v>331</v>
      </c>
      <c r="AB1535">
        <v>2</v>
      </c>
      <c r="AC1535">
        <v>12.826603325415681</v>
      </c>
      <c r="AD1535">
        <v>57.738572574178022</v>
      </c>
      <c r="AE1535" s="54">
        <v>1.3711226851851849E-2</v>
      </c>
      <c r="AF1535" s="54">
        <v>6.1720679016203712E-2</v>
      </c>
      <c r="AG1535" s="53">
        <v>46273.763711226849</v>
      </c>
      <c r="AH1535" s="53">
        <v>46273.811720679019</v>
      </c>
      <c r="AI1535" t="s">
        <v>151</v>
      </c>
      <c r="AL1535">
        <v>12.826603325415681</v>
      </c>
      <c r="AM1535">
        <v>57.738572574178022</v>
      </c>
      <c r="AN1535" s="54">
        <v>1.3711226851851849E-2</v>
      </c>
      <c r="AO1535" s="54">
        <v>6.1720679016203712E-2</v>
      </c>
      <c r="AP1535" s="53">
        <v>46273.811720679019</v>
      </c>
      <c r="AQ1535" t="s">
        <v>151</v>
      </c>
      <c r="AR1535" t="s">
        <v>332</v>
      </c>
    </row>
    <row r="1536" spans="1:44" x14ac:dyDescent="0.35">
      <c r="A1536">
        <v>8</v>
      </c>
      <c r="B1536" s="26">
        <f t="shared" si="299"/>
        <v>46273.75</v>
      </c>
      <c r="C1536" t="s">
        <v>66</v>
      </c>
      <c r="D1536">
        <v>1</v>
      </c>
      <c r="E1536" s="26">
        <f t="shared" si="300"/>
        <v>46273.864583333343</v>
      </c>
      <c r="F1536" s="26">
        <f t="shared" si="301"/>
        <v>46273.843750000007</v>
      </c>
      <c r="G1536">
        <f t="shared" si="302"/>
        <v>7</v>
      </c>
      <c r="H1536">
        <f t="shared" si="303"/>
        <v>84</v>
      </c>
      <c r="I1536" s="27">
        <f t="shared" si="304"/>
        <v>5</v>
      </c>
      <c r="J1536" s="28">
        <f t="shared" si="305"/>
        <v>266.11282326142305</v>
      </c>
      <c r="K1536" s="29">
        <f t="shared" si="306"/>
        <v>1.3152316213494461E-2</v>
      </c>
      <c r="L1536" s="26">
        <f t="shared" si="307"/>
        <v>46273.763152316213</v>
      </c>
      <c r="M1536" t="str">
        <f t="shared" si="308"/>
        <v>YES</v>
      </c>
      <c r="N1536" s="28">
        <f t="shared" si="309"/>
        <v>53.222564652284611</v>
      </c>
      <c r="O1536" t="str">
        <f t="shared" si="310"/>
        <v/>
      </c>
      <c r="P1536" t="str">
        <f t="shared" si="311"/>
        <v/>
      </c>
      <c r="Q1536" s="10" t="s">
        <v>151</v>
      </c>
      <c r="R1536" s="10"/>
      <c r="S1536" s="16">
        <v>5</v>
      </c>
      <c r="T1536" s="13">
        <v>266.11282326142299</v>
      </c>
      <c r="U1536" s="14">
        <v>1.3152316215277781E-2</v>
      </c>
      <c r="V1536" s="11">
        <v>46273.763152316213</v>
      </c>
      <c r="W1536" s="10" t="s">
        <v>151</v>
      </c>
      <c r="X1536" s="29">
        <v>0</v>
      </c>
      <c r="Z1536" t="s">
        <v>339</v>
      </c>
      <c r="AA1536" t="s">
        <v>331</v>
      </c>
      <c r="AB1536">
        <v>5</v>
      </c>
      <c r="AC1536">
        <v>36.79245283018868</v>
      </c>
      <c r="AD1536">
        <v>630.89571614019906</v>
      </c>
      <c r="AE1536" s="54">
        <v>5.5476680439814812E-3</v>
      </c>
      <c r="AF1536" s="54">
        <v>9.5128205127314819E-2</v>
      </c>
      <c r="AG1536" s="53">
        <v>46273.755547668043</v>
      </c>
      <c r="AH1536" s="53">
        <v>46273.845128205117</v>
      </c>
      <c r="AI1536" t="s">
        <v>205</v>
      </c>
      <c r="AJ1536">
        <v>6</v>
      </c>
      <c r="AK1536">
        <v>1</v>
      </c>
      <c r="AL1536">
        <v>36.79245283018868</v>
      </c>
      <c r="AM1536">
        <v>630.89571614019906</v>
      </c>
      <c r="AN1536" s="54">
        <v>5.5476680439814812E-3</v>
      </c>
      <c r="AO1536" s="54">
        <v>9.5128205127314819E-2</v>
      </c>
      <c r="AP1536" s="53">
        <v>46273.845128205117</v>
      </c>
      <c r="AQ1536" t="s">
        <v>205</v>
      </c>
      <c r="AR1536" t="s">
        <v>337</v>
      </c>
    </row>
    <row r="1537" spans="1:44" x14ac:dyDescent="0.35">
      <c r="A1537">
        <v>8</v>
      </c>
      <c r="B1537" s="26">
        <f t="shared" si="299"/>
        <v>46273.75</v>
      </c>
      <c r="C1537" t="s">
        <v>66</v>
      </c>
      <c r="D1537">
        <v>2</v>
      </c>
      <c r="E1537" s="26">
        <f t="shared" si="300"/>
        <v>46273.864583333343</v>
      </c>
      <c r="F1537" s="26">
        <f t="shared" si="301"/>
        <v>46273.843750000007</v>
      </c>
      <c r="G1537">
        <f t="shared" si="302"/>
        <v>2</v>
      </c>
      <c r="H1537">
        <f t="shared" si="303"/>
        <v>15</v>
      </c>
      <c r="I1537" s="27">
        <f t="shared" si="304"/>
        <v>2</v>
      </c>
      <c r="J1537" s="28">
        <f t="shared" si="305"/>
        <v>48.484848484848484</v>
      </c>
      <c r="K1537" s="29">
        <f t="shared" si="306"/>
        <v>1.2890625000000001E-2</v>
      </c>
      <c r="L1537" s="26">
        <f t="shared" si="307"/>
        <v>46273.762890625003</v>
      </c>
      <c r="M1537" t="str">
        <f t="shared" si="308"/>
        <v>YES</v>
      </c>
      <c r="N1537" s="28">
        <f t="shared" si="309"/>
        <v>24.242424242424242</v>
      </c>
      <c r="O1537" t="str">
        <f t="shared" si="310"/>
        <v/>
      </c>
      <c r="P1537" t="str">
        <f t="shared" si="311"/>
        <v/>
      </c>
      <c r="Q1537" s="10" t="s">
        <v>151</v>
      </c>
      <c r="R1537" s="10"/>
      <c r="S1537" s="16">
        <v>2</v>
      </c>
      <c r="T1537" s="13">
        <v>48.484848484848477</v>
      </c>
      <c r="U1537" s="14">
        <v>1.2890624999999999E-2</v>
      </c>
      <c r="V1537" s="11">
        <v>46273.762890625003</v>
      </c>
      <c r="W1537" s="10" t="s">
        <v>151</v>
      </c>
      <c r="X1537" s="29">
        <v>0</v>
      </c>
      <c r="Z1537" t="s">
        <v>340</v>
      </c>
      <c r="AA1537" t="s">
        <v>331</v>
      </c>
      <c r="AB1537">
        <v>2</v>
      </c>
      <c r="AC1537">
        <v>24.553825167670801</v>
      </c>
      <c r="AD1537">
        <v>144.52554744525551</v>
      </c>
      <c r="AE1537" s="54">
        <v>4.3244949537037036E-3</v>
      </c>
      <c r="AF1537" s="54">
        <v>2.5454282407407412E-2</v>
      </c>
      <c r="AG1537" s="53">
        <v>46273.754324494963</v>
      </c>
      <c r="AH1537" s="53">
        <v>46273.775454282397</v>
      </c>
      <c r="AI1537" t="s">
        <v>151</v>
      </c>
      <c r="AL1537">
        <v>24.553825167670801</v>
      </c>
      <c r="AM1537">
        <v>144.52554744525551</v>
      </c>
      <c r="AN1537" s="54">
        <v>4.3244949537037036E-3</v>
      </c>
      <c r="AO1537" s="54">
        <v>2.5454282407407412E-2</v>
      </c>
      <c r="AP1537" s="53">
        <v>46273.775454282397</v>
      </c>
      <c r="AQ1537" t="s">
        <v>151</v>
      </c>
      <c r="AR1537" t="s">
        <v>332</v>
      </c>
    </row>
    <row r="1538" spans="1:44" x14ac:dyDescent="0.35">
      <c r="A1538">
        <v>8</v>
      </c>
      <c r="B1538" s="26">
        <f t="shared" si="299"/>
        <v>46273.75</v>
      </c>
      <c r="C1538" t="s">
        <v>66</v>
      </c>
      <c r="D1538">
        <v>3</v>
      </c>
      <c r="E1538" s="26">
        <f t="shared" si="300"/>
        <v>46273.864583333343</v>
      </c>
      <c r="F1538" s="26">
        <f t="shared" si="301"/>
        <v>46273.843750000007</v>
      </c>
      <c r="G1538">
        <f t="shared" si="302"/>
        <v>1</v>
      </c>
      <c r="H1538">
        <f t="shared" si="303"/>
        <v>8</v>
      </c>
      <c r="I1538" s="27">
        <f t="shared" si="304"/>
        <v>1</v>
      </c>
      <c r="J1538" s="28">
        <f t="shared" si="305"/>
        <v>155.48172757475083</v>
      </c>
      <c r="K1538" s="29">
        <f t="shared" si="306"/>
        <v>2.1438746438746437E-3</v>
      </c>
      <c r="L1538" s="26">
        <f t="shared" si="307"/>
        <v>46273.752143874641</v>
      </c>
      <c r="M1538" t="str">
        <f t="shared" si="308"/>
        <v>YES</v>
      </c>
      <c r="N1538" s="28">
        <f t="shared" si="309"/>
        <v>155.48172757475083</v>
      </c>
      <c r="O1538" t="str">
        <f t="shared" si="310"/>
        <v/>
      </c>
      <c r="P1538" t="str">
        <f t="shared" si="311"/>
        <v/>
      </c>
      <c r="Q1538" s="10" t="s">
        <v>151</v>
      </c>
      <c r="R1538" s="10"/>
      <c r="S1538" s="16">
        <v>1</v>
      </c>
      <c r="T1538" s="13">
        <v>155.48172757475081</v>
      </c>
      <c r="U1538" s="14">
        <v>2.1438746412037039E-3</v>
      </c>
      <c r="V1538" s="11">
        <v>46273.752143874641</v>
      </c>
      <c r="W1538" s="10" t="s">
        <v>151</v>
      </c>
      <c r="X1538" s="29">
        <v>0</v>
      </c>
      <c r="AA1538" t="s">
        <v>331</v>
      </c>
      <c r="AB1538">
        <v>1</v>
      </c>
      <c r="AC1538">
        <v>155.48172757475081</v>
      </c>
      <c r="AD1538">
        <v>155.48172757475081</v>
      </c>
      <c r="AE1538" s="54">
        <v>2.1438746412037039E-3</v>
      </c>
      <c r="AF1538" s="54">
        <v>2.1438746412037039E-3</v>
      </c>
      <c r="AG1538" s="53">
        <v>46273.752143874641</v>
      </c>
      <c r="AH1538" s="53">
        <v>46273.752143874641</v>
      </c>
      <c r="AI1538" t="s">
        <v>151</v>
      </c>
      <c r="AL1538">
        <v>155.48172757475081</v>
      </c>
      <c r="AM1538">
        <v>155.48172757475081</v>
      </c>
      <c r="AN1538" s="54">
        <v>2.1438746412037039E-3</v>
      </c>
      <c r="AO1538" s="54">
        <v>2.1438746412037039E-3</v>
      </c>
      <c r="AP1538" s="53">
        <v>46273.752143874641</v>
      </c>
      <c r="AQ1538" t="s">
        <v>151</v>
      </c>
      <c r="AR1538" t="s">
        <v>338</v>
      </c>
    </row>
    <row r="1539" spans="1:44" x14ac:dyDescent="0.35">
      <c r="A1539">
        <v>8</v>
      </c>
      <c r="B1539" s="26">
        <f t="shared" si="299"/>
        <v>46273.75</v>
      </c>
      <c r="C1539" t="s">
        <v>66</v>
      </c>
      <c r="D1539">
        <v>4</v>
      </c>
      <c r="E1539" s="26">
        <f t="shared" si="300"/>
        <v>46273.864583333343</v>
      </c>
      <c r="F1539" s="26">
        <f t="shared" si="301"/>
        <v>46273.843750000007</v>
      </c>
      <c r="G1539">
        <f t="shared" si="302"/>
        <v>1</v>
      </c>
      <c r="H1539">
        <f t="shared" si="303"/>
        <v>76</v>
      </c>
      <c r="I1539" s="27">
        <f t="shared" si="304"/>
        <v>1</v>
      </c>
      <c r="J1539" s="28">
        <f t="shared" si="305"/>
        <v>90.70866141732283</v>
      </c>
      <c r="K1539" s="29">
        <f t="shared" si="306"/>
        <v>3.4910300925925931E-2</v>
      </c>
      <c r="L1539" s="26">
        <f t="shared" si="307"/>
        <v>46273.784910300928</v>
      </c>
      <c r="M1539" t="str">
        <f t="shared" si="308"/>
        <v>YES</v>
      </c>
      <c r="N1539" s="28">
        <f t="shared" si="309"/>
        <v>90.70866141732283</v>
      </c>
      <c r="O1539" t="str">
        <f t="shared" si="310"/>
        <v/>
      </c>
      <c r="P1539" t="str">
        <f t="shared" si="311"/>
        <v/>
      </c>
      <c r="Q1539" s="10" t="s">
        <v>151</v>
      </c>
      <c r="R1539" s="10"/>
      <c r="S1539" s="16">
        <v>1</v>
      </c>
      <c r="T1539" s="13">
        <v>90.70866141732283</v>
      </c>
      <c r="U1539" s="14">
        <v>3.4910300925925918E-2</v>
      </c>
      <c r="V1539" s="11">
        <v>46273.784910300928</v>
      </c>
      <c r="W1539" s="10" t="s">
        <v>151</v>
      </c>
      <c r="X1539" s="29">
        <v>0</v>
      </c>
      <c r="AA1539" t="s">
        <v>331</v>
      </c>
      <c r="AB1539">
        <v>1</v>
      </c>
      <c r="AC1539">
        <v>90.70866141732283</v>
      </c>
      <c r="AD1539">
        <v>90.70866141732283</v>
      </c>
      <c r="AE1539" s="54">
        <v>3.4910300925925918E-2</v>
      </c>
      <c r="AF1539" s="54">
        <v>3.4910300925925918E-2</v>
      </c>
      <c r="AG1539" s="53">
        <v>46273.784910300928</v>
      </c>
      <c r="AH1539" s="53">
        <v>46273.784910300928</v>
      </c>
      <c r="AI1539" t="s">
        <v>151</v>
      </c>
      <c r="AL1539">
        <v>90.70866141732283</v>
      </c>
      <c r="AM1539">
        <v>90.70866141732283</v>
      </c>
      <c r="AN1539" s="54">
        <v>3.4910300925925918E-2</v>
      </c>
      <c r="AO1539" s="54">
        <v>3.4910300925925918E-2</v>
      </c>
      <c r="AP1539" s="53">
        <v>46273.784910300928</v>
      </c>
      <c r="AQ1539" t="s">
        <v>151</v>
      </c>
      <c r="AR1539" t="s">
        <v>338</v>
      </c>
    </row>
    <row r="1540" spans="1:44" x14ac:dyDescent="0.35">
      <c r="A1540">
        <v>8</v>
      </c>
      <c r="B1540" s="26">
        <f t="shared" si="299"/>
        <v>46273.75</v>
      </c>
      <c r="C1540" t="s">
        <v>66</v>
      </c>
      <c r="D1540">
        <v>5</v>
      </c>
      <c r="E1540" s="26">
        <f t="shared" si="300"/>
        <v>46273.864583333343</v>
      </c>
      <c r="F1540" s="26">
        <f t="shared" si="301"/>
        <v>46273.843750000007</v>
      </c>
      <c r="G1540">
        <f t="shared" si="302"/>
        <v>0</v>
      </c>
      <c r="H1540">
        <f t="shared" si="303"/>
        <v>0</v>
      </c>
      <c r="I1540" s="27">
        <f t="shared" si="304"/>
        <v>0</v>
      </c>
      <c r="J1540" s="28" t="str">
        <f t="shared" si="305"/>
        <v>NULL</v>
      </c>
      <c r="K1540" s="29" t="str">
        <f t="shared" si="306"/>
        <v/>
      </c>
      <c r="L1540" s="26" t="str">
        <f t="shared" si="307"/>
        <v/>
      </c>
      <c r="M1540" t="str">
        <f t="shared" si="308"/>
        <v/>
      </c>
      <c r="N1540" s="28">
        <f t="shared" si="309"/>
        <v>55.07649513212796</v>
      </c>
      <c r="O1540" t="str">
        <f t="shared" si="310"/>
        <v/>
      </c>
      <c r="P1540" t="str">
        <f t="shared" si="311"/>
        <v/>
      </c>
      <c r="Q1540" s="10"/>
      <c r="R1540" s="10"/>
      <c r="S1540" s="16">
        <v>0</v>
      </c>
      <c r="T1540" s="13"/>
      <c r="U1540" s="14"/>
      <c r="V1540" s="11"/>
      <c r="W1540" s="10"/>
      <c r="X1540" s="29"/>
      <c r="AA1540" t="s">
        <v>331</v>
      </c>
      <c r="AB1540">
        <v>1</v>
      </c>
      <c r="AR1540" t="s">
        <v>338</v>
      </c>
    </row>
    <row r="1541" spans="1:44" x14ac:dyDescent="0.35">
      <c r="A1541">
        <v>8</v>
      </c>
      <c r="B1541" s="26">
        <f t="shared" si="299"/>
        <v>46273.75</v>
      </c>
      <c r="C1541" t="s">
        <v>66</v>
      </c>
      <c r="D1541">
        <v>6</v>
      </c>
      <c r="E1541" s="26">
        <f t="shared" si="300"/>
        <v>46273.864583333343</v>
      </c>
      <c r="F1541" s="26">
        <f t="shared" si="301"/>
        <v>46273.843750000007</v>
      </c>
      <c r="G1541">
        <f t="shared" si="302"/>
        <v>10</v>
      </c>
      <c r="H1541">
        <f t="shared" si="303"/>
        <v>19</v>
      </c>
      <c r="I1541" s="27">
        <f t="shared" si="304"/>
        <v>2</v>
      </c>
      <c r="J1541" s="28">
        <f t="shared" si="305"/>
        <v>31.934493346980553</v>
      </c>
      <c r="K1541" s="29">
        <f t="shared" si="306"/>
        <v>2.4790331196581195E-2</v>
      </c>
      <c r="L1541" s="26">
        <f t="shared" si="307"/>
        <v>46273.774790331197</v>
      </c>
      <c r="M1541" t="str">
        <f t="shared" si="308"/>
        <v>YES</v>
      </c>
      <c r="N1541" s="28">
        <f t="shared" si="309"/>
        <v>15.967246673490276</v>
      </c>
      <c r="O1541" t="str">
        <f t="shared" si="310"/>
        <v/>
      </c>
      <c r="P1541" t="str">
        <f t="shared" si="311"/>
        <v/>
      </c>
      <c r="Q1541" s="10" t="s">
        <v>151</v>
      </c>
      <c r="R1541" s="10"/>
      <c r="S1541" s="16">
        <v>2</v>
      </c>
      <c r="T1541" s="13">
        <v>31.934493346980549</v>
      </c>
      <c r="U1541" s="14">
        <v>2.479033119212963E-2</v>
      </c>
      <c r="V1541" s="11">
        <v>46273.77479033119</v>
      </c>
      <c r="W1541" s="10" t="s">
        <v>151</v>
      </c>
      <c r="X1541" s="29">
        <v>0</v>
      </c>
      <c r="AA1541" t="s">
        <v>331</v>
      </c>
      <c r="AB1541">
        <v>2</v>
      </c>
      <c r="AC1541">
        <v>12.826603325415681</v>
      </c>
      <c r="AD1541">
        <v>57.738572574178022</v>
      </c>
      <c r="AE1541" s="54">
        <v>1.3711226851851849E-2</v>
      </c>
      <c r="AF1541" s="54">
        <v>6.1720679016203712E-2</v>
      </c>
      <c r="AG1541" s="53">
        <v>46273.763711226849</v>
      </c>
      <c r="AH1541" s="53">
        <v>46273.811720679019</v>
      </c>
      <c r="AI1541" t="s">
        <v>151</v>
      </c>
      <c r="AL1541">
        <v>12.826603325415681</v>
      </c>
      <c r="AM1541">
        <v>57.738572574178022</v>
      </c>
      <c r="AN1541" s="54">
        <v>1.3711226851851849E-2</v>
      </c>
      <c r="AO1541" s="54">
        <v>6.1720679016203712E-2</v>
      </c>
      <c r="AP1541" s="53">
        <v>46273.811720679019</v>
      </c>
      <c r="AQ1541" t="s">
        <v>151</v>
      </c>
      <c r="AR1541" t="s">
        <v>332</v>
      </c>
    </row>
    <row r="1542" spans="1:44" x14ac:dyDescent="0.35">
      <c r="A1542">
        <v>8</v>
      </c>
      <c r="B1542" s="26">
        <f t="shared" ref="B1542:B1605" si="312">INDEX(SNAP_TIMES,MATCH(A1542,SNAP_NOS,0))</f>
        <v>46273.75</v>
      </c>
      <c r="C1542" t="s">
        <v>67</v>
      </c>
      <c r="D1542">
        <v>1</v>
      </c>
      <c r="E1542" s="26">
        <f t="shared" ref="E1542:E1605" si="313">IF(AND(INDEX(SH_CHG,MATCH(C1542,SH_ID,0))&lt;&gt;"",B1542&gt;=INDEX(SH_CHG,MATCH(C1542,SH_ID,0))),INDEX(SH_DEP,MATCH(C1542,SH_ID,0)),INDEX(SH_ORIG,MATCH(C1542,SH_ID,0)))</f>
        <v>46273.864583333343</v>
      </c>
      <c r="F1542" s="26">
        <f t="shared" ref="F1542:F1605" si="314">E1542-LOADING_MINUTES/1440</f>
        <v>46273.843750000007</v>
      </c>
      <c r="G1542">
        <f t="shared" ref="G1542:G1605" si="315">COUNTIFS(OL_SNAP,A1542,OL_EFF,C1542,OL_WT,D1542,OL_OPEN,"&gt;0")</f>
        <v>2</v>
      </c>
      <c r="H1542">
        <f t="shared" ref="H1542:H1605" si="316">SUMIFS($G$6:$G$3569,$A$6:$A$3569,A1542,$D$6:$D$3569,D1542,$F$6:$F$3569,"&lt;="&amp;F1542)</f>
        <v>84</v>
      </c>
      <c r="I1542" s="27">
        <f t="shared" ref="I1542:I1605" si="317">INDEX(C_RES,MATCH(1,INDEX((C_SN=A1542)*(C_WT=D1542),0),0))</f>
        <v>5</v>
      </c>
      <c r="J1542" s="28">
        <f t="shared" ref="J1542:J1605" si="318">INDEX(C_RL,MATCH(1,INDEX((C_SN=A1542)*(C_WT=D1542),0),0))</f>
        <v>266.11282326142305</v>
      </c>
      <c r="K1542" s="29">
        <f t="shared" ref="K1542:K1605" si="319">IF(G1542=0,"",IF(ISNUMBER(J1542),IF(J1542&gt;0,H1542/J1542/24,"NULL"),"NULL"))</f>
        <v>1.3152316213494461E-2</v>
      </c>
      <c r="L1542" s="26">
        <f t="shared" ref="L1542:L1605" si="320">IF(ISNUMBER(K1542),B1542+K1542,"")</f>
        <v>46273.763152316213</v>
      </c>
      <c r="M1542" t="str">
        <f t="shared" ref="M1542:M1605" si="321">IF(G1542=0,"",IF(B1542&gt;=F1542,"NO - CUTOFF PASSED",IF(ISNUMBER(K1542),IF(L1542&lt;=F1542,"YES","NO"),"UNKNOWN - NO RATE")))</f>
        <v>YES</v>
      </c>
      <c r="N1542" s="28">
        <f t="shared" ref="N1542:N1605" si="322">IFERROR(IF(AND(INDEX(C_HRS,MATCH(1,INDEX((C_SN=A1542)*(C_WT=D1542),0),0))&gt;0,INDEX(C_TL,MATCH(1,INDEX((C_SN=A1542)*(C_WT=D1542),0),0))&gt;0),INDEX(C_TL,MATCH(1,INDEX((C_SN=A1542)*(C_WT=D1542),0),0))/INDEX(C_HRS,MATCH(1,INDEX((C_SN=A1542)*(C_WT=D1542),0),0)),"NULL"),"NULL")</f>
        <v>53.222564652284611</v>
      </c>
      <c r="O1542" t="str">
        <f t="shared" ref="O1542:O1605" si="323">IF(M1542="NO",IF(ISNUMBER(N1542),ROUNDUP(H1542/(N1542*(F1542-B1542)*24),0),"CANNOT ESTIMATE - NO RATE"),"")</f>
        <v/>
      </c>
      <c r="P1542" t="str">
        <f t="shared" ref="P1542:P1605" si="324">IF(ISNUMBER(O1542),MAX(0,O1542-I1542),O1542)</f>
        <v/>
      </c>
      <c r="Q1542" s="10" t="s">
        <v>151</v>
      </c>
      <c r="R1542" s="10"/>
      <c r="S1542" s="16">
        <v>5</v>
      </c>
      <c r="T1542" s="13">
        <v>266.11282326142299</v>
      </c>
      <c r="U1542" s="14">
        <v>1.3152316215277781E-2</v>
      </c>
      <c r="V1542" s="11">
        <v>46273.763152316213</v>
      </c>
      <c r="W1542" s="10" t="s">
        <v>151</v>
      </c>
      <c r="X1542" s="29">
        <v>0</v>
      </c>
      <c r="Z1542" t="s">
        <v>339</v>
      </c>
      <c r="AA1542" t="s">
        <v>331</v>
      </c>
      <c r="AB1542">
        <v>5</v>
      </c>
      <c r="AC1542">
        <v>36.79245283018868</v>
      </c>
      <c r="AD1542">
        <v>630.89571614019906</v>
      </c>
      <c r="AE1542" s="54">
        <v>5.5476680439814812E-3</v>
      </c>
      <c r="AF1542" s="54">
        <v>9.5128205127314819E-2</v>
      </c>
      <c r="AG1542" s="53">
        <v>46273.755547668043</v>
      </c>
      <c r="AH1542" s="53">
        <v>46273.845128205117</v>
      </c>
      <c r="AI1542" t="s">
        <v>205</v>
      </c>
      <c r="AJ1542">
        <v>6</v>
      </c>
      <c r="AK1542">
        <v>1</v>
      </c>
      <c r="AL1542">
        <v>36.79245283018868</v>
      </c>
      <c r="AM1542">
        <v>630.89571614019906</v>
      </c>
      <c r="AN1542" s="54">
        <v>5.5476680439814812E-3</v>
      </c>
      <c r="AO1542" s="54">
        <v>9.5128205127314819E-2</v>
      </c>
      <c r="AP1542" s="53">
        <v>46273.845128205117</v>
      </c>
      <c r="AQ1542" t="s">
        <v>205</v>
      </c>
      <c r="AR1542" t="s">
        <v>337</v>
      </c>
    </row>
    <row r="1543" spans="1:44" x14ac:dyDescent="0.35">
      <c r="A1543">
        <v>8</v>
      </c>
      <c r="B1543" s="26">
        <f t="shared" si="312"/>
        <v>46273.75</v>
      </c>
      <c r="C1543" t="s">
        <v>67</v>
      </c>
      <c r="D1543">
        <v>2</v>
      </c>
      <c r="E1543" s="26">
        <f t="shared" si="313"/>
        <v>46273.864583333343</v>
      </c>
      <c r="F1543" s="26">
        <f t="shared" si="314"/>
        <v>46273.843750000007</v>
      </c>
      <c r="G1543">
        <f t="shared" si="315"/>
        <v>1</v>
      </c>
      <c r="H1543">
        <f t="shared" si="316"/>
        <v>15</v>
      </c>
      <c r="I1543" s="27">
        <f t="shared" si="317"/>
        <v>2</v>
      </c>
      <c r="J1543" s="28">
        <f t="shared" si="318"/>
        <v>48.484848484848484</v>
      </c>
      <c r="K1543" s="29">
        <f t="shared" si="319"/>
        <v>1.2890625000000001E-2</v>
      </c>
      <c r="L1543" s="26">
        <f t="shared" si="320"/>
        <v>46273.762890625003</v>
      </c>
      <c r="M1543" t="str">
        <f t="shared" si="321"/>
        <v>YES</v>
      </c>
      <c r="N1543" s="28">
        <f t="shared" si="322"/>
        <v>24.242424242424242</v>
      </c>
      <c r="O1543" t="str">
        <f t="shared" si="323"/>
        <v/>
      </c>
      <c r="P1543" t="str">
        <f t="shared" si="324"/>
        <v/>
      </c>
      <c r="Q1543" s="10" t="s">
        <v>151</v>
      </c>
      <c r="R1543" s="10"/>
      <c r="S1543" s="16">
        <v>2</v>
      </c>
      <c r="T1543" s="13">
        <v>48.484848484848477</v>
      </c>
      <c r="U1543" s="14">
        <v>1.2890624999999999E-2</v>
      </c>
      <c r="V1543" s="11">
        <v>46273.762890625003</v>
      </c>
      <c r="W1543" s="10" t="s">
        <v>151</v>
      </c>
      <c r="X1543" s="29">
        <v>0</v>
      </c>
      <c r="Z1543" t="s">
        <v>340</v>
      </c>
      <c r="AA1543" t="s">
        <v>331</v>
      </c>
      <c r="AB1543">
        <v>2</v>
      </c>
      <c r="AC1543">
        <v>24.553825167670801</v>
      </c>
      <c r="AD1543">
        <v>144.52554744525551</v>
      </c>
      <c r="AE1543" s="54">
        <v>4.3244949537037036E-3</v>
      </c>
      <c r="AF1543" s="54">
        <v>2.5454282407407412E-2</v>
      </c>
      <c r="AG1543" s="53">
        <v>46273.754324494963</v>
      </c>
      <c r="AH1543" s="53">
        <v>46273.775454282397</v>
      </c>
      <c r="AI1543" t="s">
        <v>151</v>
      </c>
      <c r="AL1543">
        <v>24.553825167670801</v>
      </c>
      <c r="AM1543">
        <v>144.52554744525551</v>
      </c>
      <c r="AN1543" s="54">
        <v>4.3244949537037036E-3</v>
      </c>
      <c r="AO1543" s="54">
        <v>2.5454282407407412E-2</v>
      </c>
      <c r="AP1543" s="53">
        <v>46273.775454282397</v>
      </c>
      <c r="AQ1543" t="s">
        <v>151</v>
      </c>
      <c r="AR1543" t="s">
        <v>332</v>
      </c>
    </row>
    <row r="1544" spans="1:44" x14ac:dyDescent="0.35">
      <c r="A1544">
        <v>8</v>
      </c>
      <c r="B1544" s="26">
        <f t="shared" si="312"/>
        <v>46273.75</v>
      </c>
      <c r="C1544" t="s">
        <v>67</v>
      </c>
      <c r="D1544">
        <v>3</v>
      </c>
      <c r="E1544" s="26">
        <f t="shared" si="313"/>
        <v>46273.864583333343</v>
      </c>
      <c r="F1544" s="26">
        <f t="shared" si="314"/>
        <v>46273.843750000007</v>
      </c>
      <c r="G1544">
        <f t="shared" si="315"/>
        <v>0</v>
      </c>
      <c r="H1544">
        <f t="shared" si="316"/>
        <v>8</v>
      </c>
      <c r="I1544" s="27">
        <f t="shared" si="317"/>
        <v>1</v>
      </c>
      <c r="J1544" s="28">
        <f t="shared" si="318"/>
        <v>155.48172757475083</v>
      </c>
      <c r="K1544" s="29" t="str">
        <f t="shared" si="319"/>
        <v/>
      </c>
      <c r="L1544" s="26" t="str">
        <f t="shared" si="320"/>
        <v/>
      </c>
      <c r="M1544" t="str">
        <f t="shared" si="321"/>
        <v/>
      </c>
      <c r="N1544" s="28">
        <f t="shared" si="322"/>
        <v>155.48172757475083</v>
      </c>
      <c r="O1544" t="str">
        <f t="shared" si="323"/>
        <v/>
      </c>
      <c r="P1544" t="str">
        <f t="shared" si="324"/>
        <v/>
      </c>
      <c r="Q1544" s="10"/>
      <c r="R1544" s="10"/>
      <c r="S1544" s="16">
        <v>1</v>
      </c>
      <c r="T1544" s="13">
        <v>155.48172757475081</v>
      </c>
      <c r="U1544" s="14"/>
      <c r="V1544" s="11"/>
      <c r="W1544" s="10"/>
      <c r="X1544" s="29"/>
      <c r="AA1544" t="s">
        <v>331</v>
      </c>
      <c r="AB1544">
        <v>1</v>
      </c>
      <c r="AC1544">
        <v>155.48172757475081</v>
      </c>
      <c r="AD1544">
        <v>155.48172757475081</v>
      </c>
      <c r="AL1544">
        <v>155.48172757475081</v>
      </c>
      <c r="AM1544">
        <v>155.48172757475081</v>
      </c>
      <c r="AR1544" t="s">
        <v>338</v>
      </c>
    </row>
    <row r="1545" spans="1:44" x14ac:dyDescent="0.35">
      <c r="A1545">
        <v>8</v>
      </c>
      <c r="B1545" s="26">
        <f t="shared" si="312"/>
        <v>46273.75</v>
      </c>
      <c r="C1545" t="s">
        <v>67</v>
      </c>
      <c r="D1545">
        <v>4</v>
      </c>
      <c r="E1545" s="26">
        <f t="shared" si="313"/>
        <v>46273.864583333343</v>
      </c>
      <c r="F1545" s="26">
        <f t="shared" si="314"/>
        <v>46273.843750000007</v>
      </c>
      <c r="G1545">
        <f t="shared" si="315"/>
        <v>0</v>
      </c>
      <c r="H1545">
        <f t="shared" si="316"/>
        <v>76</v>
      </c>
      <c r="I1545" s="27">
        <f t="shared" si="317"/>
        <v>1</v>
      </c>
      <c r="J1545" s="28">
        <f t="shared" si="318"/>
        <v>90.70866141732283</v>
      </c>
      <c r="K1545" s="29" t="str">
        <f t="shared" si="319"/>
        <v/>
      </c>
      <c r="L1545" s="26" t="str">
        <f t="shared" si="320"/>
        <v/>
      </c>
      <c r="M1545" t="str">
        <f t="shared" si="321"/>
        <v/>
      </c>
      <c r="N1545" s="28">
        <f t="shared" si="322"/>
        <v>90.70866141732283</v>
      </c>
      <c r="O1545" t="str">
        <f t="shared" si="323"/>
        <v/>
      </c>
      <c r="P1545" t="str">
        <f t="shared" si="324"/>
        <v/>
      </c>
      <c r="Q1545" s="10"/>
      <c r="R1545" s="10"/>
      <c r="S1545" s="16">
        <v>1</v>
      </c>
      <c r="T1545" s="13">
        <v>90.70866141732283</v>
      </c>
      <c r="U1545" s="14"/>
      <c r="V1545" s="11"/>
      <c r="W1545" s="10"/>
      <c r="X1545" s="29"/>
      <c r="AA1545" t="s">
        <v>331</v>
      </c>
      <c r="AB1545">
        <v>1</v>
      </c>
      <c r="AC1545">
        <v>90.70866141732283</v>
      </c>
      <c r="AD1545">
        <v>90.70866141732283</v>
      </c>
      <c r="AL1545">
        <v>90.70866141732283</v>
      </c>
      <c r="AM1545">
        <v>90.70866141732283</v>
      </c>
      <c r="AR1545" t="s">
        <v>338</v>
      </c>
    </row>
    <row r="1546" spans="1:44" x14ac:dyDescent="0.35">
      <c r="A1546">
        <v>8</v>
      </c>
      <c r="B1546" s="26">
        <f t="shared" si="312"/>
        <v>46273.75</v>
      </c>
      <c r="C1546" t="s">
        <v>67</v>
      </c>
      <c r="D1546">
        <v>5</v>
      </c>
      <c r="E1546" s="26">
        <f t="shared" si="313"/>
        <v>46273.864583333343</v>
      </c>
      <c r="F1546" s="26">
        <f t="shared" si="314"/>
        <v>46273.843750000007</v>
      </c>
      <c r="G1546">
        <f t="shared" si="315"/>
        <v>0</v>
      </c>
      <c r="H1546">
        <f t="shared" si="316"/>
        <v>0</v>
      </c>
      <c r="I1546" s="27">
        <f t="shared" si="317"/>
        <v>0</v>
      </c>
      <c r="J1546" s="28" t="str">
        <f t="shared" si="318"/>
        <v>NULL</v>
      </c>
      <c r="K1546" s="29" t="str">
        <f t="shared" si="319"/>
        <v/>
      </c>
      <c r="L1546" s="26" t="str">
        <f t="shared" si="320"/>
        <v/>
      </c>
      <c r="M1546" t="str">
        <f t="shared" si="321"/>
        <v/>
      </c>
      <c r="N1546" s="28">
        <f t="shared" si="322"/>
        <v>55.07649513212796</v>
      </c>
      <c r="O1546" t="str">
        <f t="shared" si="323"/>
        <v/>
      </c>
      <c r="P1546" t="str">
        <f t="shared" si="324"/>
        <v/>
      </c>
      <c r="Q1546" s="10"/>
      <c r="R1546" s="10"/>
      <c r="S1546" s="16">
        <v>0</v>
      </c>
      <c r="T1546" s="13"/>
      <c r="U1546" s="14"/>
      <c r="V1546" s="11"/>
      <c r="W1546" s="10"/>
      <c r="X1546" s="29"/>
      <c r="AA1546" t="s">
        <v>331</v>
      </c>
      <c r="AB1546">
        <v>1</v>
      </c>
      <c r="AR1546" t="s">
        <v>338</v>
      </c>
    </row>
    <row r="1547" spans="1:44" x14ac:dyDescent="0.35">
      <c r="A1547">
        <v>8</v>
      </c>
      <c r="B1547" s="26">
        <f t="shared" si="312"/>
        <v>46273.75</v>
      </c>
      <c r="C1547" t="s">
        <v>67</v>
      </c>
      <c r="D1547">
        <v>6</v>
      </c>
      <c r="E1547" s="26">
        <f t="shared" si="313"/>
        <v>46273.864583333343</v>
      </c>
      <c r="F1547" s="26">
        <f t="shared" si="314"/>
        <v>46273.843750000007</v>
      </c>
      <c r="G1547">
        <f t="shared" si="315"/>
        <v>0</v>
      </c>
      <c r="H1547">
        <f t="shared" si="316"/>
        <v>19</v>
      </c>
      <c r="I1547" s="27">
        <f t="shared" si="317"/>
        <v>2</v>
      </c>
      <c r="J1547" s="28">
        <f t="shared" si="318"/>
        <v>31.934493346980553</v>
      </c>
      <c r="K1547" s="29" t="str">
        <f t="shared" si="319"/>
        <v/>
      </c>
      <c r="L1547" s="26" t="str">
        <f t="shared" si="320"/>
        <v/>
      </c>
      <c r="M1547" t="str">
        <f t="shared" si="321"/>
        <v/>
      </c>
      <c r="N1547" s="28">
        <f t="shared" si="322"/>
        <v>15.967246673490276</v>
      </c>
      <c r="O1547" t="str">
        <f t="shared" si="323"/>
        <v/>
      </c>
      <c r="P1547" t="str">
        <f t="shared" si="324"/>
        <v/>
      </c>
      <c r="Q1547" s="10"/>
      <c r="R1547" s="10"/>
      <c r="S1547" s="16">
        <v>2</v>
      </c>
      <c r="T1547" s="13">
        <v>31.934493346980549</v>
      </c>
      <c r="U1547" s="14"/>
      <c r="V1547" s="11"/>
      <c r="W1547" s="10"/>
      <c r="X1547" s="29"/>
      <c r="AA1547" t="s">
        <v>331</v>
      </c>
      <c r="AB1547">
        <v>2</v>
      </c>
      <c r="AC1547">
        <v>12.826603325415681</v>
      </c>
      <c r="AD1547">
        <v>57.738572574178022</v>
      </c>
      <c r="AL1547">
        <v>12.826603325415681</v>
      </c>
      <c r="AM1547">
        <v>57.738572574178022</v>
      </c>
      <c r="AR1547" t="s">
        <v>332</v>
      </c>
    </row>
    <row r="1548" spans="1:44" x14ac:dyDescent="0.35">
      <c r="A1548">
        <v>8</v>
      </c>
      <c r="B1548" s="26">
        <f t="shared" si="312"/>
        <v>46273.75</v>
      </c>
      <c r="C1548" t="s">
        <v>68</v>
      </c>
      <c r="D1548">
        <v>1</v>
      </c>
      <c r="E1548" s="26">
        <f t="shared" si="313"/>
        <v>46273.864583333343</v>
      </c>
      <c r="F1548" s="26">
        <f t="shared" si="314"/>
        <v>46273.843750000007</v>
      </c>
      <c r="G1548">
        <f t="shared" si="315"/>
        <v>1</v>
      </c>
      <c r="H1548">
        <f t="shared" si="316"/>
        <v>84</v>
      </c>
      <c r="I1548" s="27">
        <f t="shared" si="317"/>
        <v>5</v>
      </c>
      <c r="J1548" s="28">
        <f t="shared" si="318"/>
        <v>266.11282326142305</v>
      </c>
      <c r="K1548" s="29">
        <f t="shared" si="319"/>
        <v>1.3152316213494461E-2</v>
      </c>
      <c r="L1548" s="26">
        <f t="shared" si="320"/>
        <v>46273.763152316213</v>
      </c>
      <c r="M1548" t="str">
        <f t="shared" si="321"/>
        <v>YES</v>
      </c>
      <c r="N1548" s="28">
        <f t="shared" si="322"/>
        <v>53.222564652284611</v>
      </c>
      <c r="O1548" t="str">
        <f t="shared" si="323"/>
        <v/>
      </c>
      <c r="P1548" t="str">
        <f t="shared" si="324"/>
        <v/>
      </c>
      <c r="Q1548" s="10" t="s">
        <v>151</v>
      </c>
      <c r="R1548" s="10"/>
      <c r="S1548" s="16">
        <v>5</v>
      </c>
      <c r="T1548" s="13">
        <v>266.11282326142299</v>
      </c>
      <c r="U1548" s="14">
        <v>1.3152316215277781E-2</v>
      </c>
      <c r="V1548" s="11">
        <v>46273.763152316213</v>
      </c>
      <c r="W1548" s="10" t="s">
        <v>151</v>
      </c>
      <c r="X1548" s="29">
        <v>0</v>
      </c>
      <c r="Z1548" t="s">
        <v>339</v>
      </c>
      <c r="AA1548" t="s">
        <v>331</v>
      </c>
      <c r="AB1548">
        <v>5</v>
      </c>
      <c r="AC1548">
        <v>36.79245283018868</v>
      </c>
      <c r="AD1548">
        <v>630.89571614019906</v>
      </c>
      <c r="AE1548" s="54">
        <v>5.5476680439814812E-3</v>
      </c>
      <c r="AF1548" s="54">
        <v>9.5128205127314819E-2</v>
      </c>
      <c r="AG1548" s="53">
        <v>46273.755547668043</v>
      </c>
      <c r="AH1548" s="53">
        <v>46273.845128205117</v>
      </c>
      <c r="AI1548" t="s">
        <v>205</v>
      </c>
      <c r="AJ1548">
        <v>6</v>
      </c>
      <c r="AK1548">
        <v>1</v>
      </c>
      <c r="AL1548">
        <v>36.79245283018868</v>
      </c>
      <c r="AM1548">
        <v>630.89571614019906</v>
      </c>
      <c r="AN1548" s="54">
        <v>5.5476680439814812E-3</v>
      </c>
      <c r="AO1548" s="54">
        <v>9.5128205127314819E-2</v>
      </c>
      <c r="AP1548" s="53">
        <v>46273.845128205117</v>
      </c>
      <c r="AQ1548" t="s">
        <v>205</v>
      </c>
      <c r="AR1548" t="s">
        <v>337</v>
      </c>
    </row>
    <row r="1549" spans="1:44" x14ac:dyDescent="0.35">
      <c r="A1549">
        <v>8</v>
      </c>
      <c r="B1549" s="26">
        <f t="shared" si="312"/>
        <v>46273.75</v>
      </c>
      <c r="C1549" t="s">
        <v>68</v>
      </c>
      <c r="D1549">
        <v>2</v>
      </c>
      <c r="E1549" s="26">
        <f t="shared" si="313"/>
        <v>46273.864583333343</v>
      </c>
      <c r="F1549" s="26">
        <f t="shared" si="314"/>
        <v>46273.843750000007</v>
      </c>
      <c r="G1549">
        <f t="shared" si="315"/>
        <v>0</v>
      </c>
      <c r="H1549">
        <f t="shared" si="316"/>
        <v>15</v>
      </c>
      <c r="I1549" s="27">
        <f t="shared" si="317"/>
        <v>2</v>
      </c>
      <c r="J1549" s="28">
        <f t="shared" si="318"/>
        <v>48.484848484848484</v>
      </c>
      <c r="K1549" s="29" t="str">
        <f t="shared" si="319"/>
        <v/>
      </c>
      <c r="L1549" s="26" t="str">
        <f t="shared" si="320"/>
        <v/>
      </c>
      <c r="M1549" t="str">
        <f t="shared" si="321"/>
        <v/>
      </c>
      <c r="N1549" s="28">
        <f t="shared" si="322"/>
        <v>24.242424242424242</v>
      </c>
      <c r="O1549" t="str">
        <f t="shared" si="323"/>
        <v/>
      </c>
      <c r="P1549" t="str">
        <f t="shared" si="324"/>
        <v/>
      </c>
      <c r="Q1549" s="10"/>
      <c r="R1549" s="10"/>
      <c r="S1549" s="16">
        <v>2</v>
      </c>
      <c r="T1549" s="13">
        <v>48.484848484848477</v>
      </c>
      <c r="U1549" s="14"/>
      <c r="V1549" s="11"/>
      <c r="W1549" s="10"/>
      <c r="X1549" s="29"/>
      <c r="Z1549" t="s">
        <v>340</v>
      </c>
      <c r="AA1549" t="s">
        <v>331</v>
      </c>
      <c r="AB1549">
        <v>2</v>
      </c>
      <c r="AC1549">
        <v>24.553825167670801</v>
      </c>
      <c r="AD1549">
        <v>144.52554744525551</v>
      </c>
      <c r="AL1549">
        <v>24.553825167670801</v>
      </c>
      <c r="AM1549">
        <v>144.52554744525551</v>
      </c>
      <c r="AR1549" t="s">
        <v>332</v>
      </c>
    </row>
    <row r="1550" spans="1:44" x14ac:dyDescent="0.35">
      <c r="A1550">
        <v>8</v>
      </c>
      <c r="B1550" s="26">
        <f t="shared" si="312"/>
        <v>46273.75</v>
      </c>
      <c r="C1550" t="s">
        <v>68</v>
      </c>
      <c r="D1550">
        <v>3</v>
      </c>
      <c r="E1550" s="26">
        <f t="shared" si="313"/>
        <v>46273.864583333343</v>
      </c>
      <c r="F1550" s="26">
        <f t="shared" si="314"/>
        <v>46273.843750000007</v>
      </c>
      <c r="G1550">
        <f t="shared" si="315"/>
        <v>0</v>
      </c>
      <c r="H1550">
        <f t="shared" si="316"/>
        <v>8</v>
      </c>
      <c r="I1550" s="27">
        <f t="shared" si="317"/>
        <v>1</v>
      </c>
      <c r="J1550" s="28">
        <f t="shared" si="318"/>
        <v>155.48172757475083</v>
      </c>
      <c r="K1550" s="29" t="str">
        <f t="shared" si="319"/>
        <v/>
      </c>
      <c r="L1550" s="26" t="str">
        <f t="shared" si="320"/>
        <v/>
      </c>
      <c r="M1550" t="str">
        <f t="shared" si="321"/>
        <v/>
      </c>
      <c r="N1550" s="28">
        <f t="shared" si="322"/>
        <v>155.48172757475083</v>
      </c>
      <c r="O1550" t="str">
        <f t="shared" si="323"/>
        <v/>
      </c>
      <c r="P1550" t="str">
        <f t="shared" si="324"/>
        <v/>
      </c>
      <c r="Q1550" s="10"/>
      <c r="R1550" s="10"/>
      <c r="S1550" s="16">
        <v>1</v>
      </c>
      <c r="T1550" s="13">
        <v>155.48172757475081</v>
      </c>
      <c r="U1550" s="14"/>
      <c r="V1550" s="11"/>
      <c r="W1550" s="10"/>
      <c r="X1550" s="29"/>
      <c r="AA1550" t="s">
        <v>331</v>
      </c>
      <c r="AB1550">
        <v>1</v>
      </c>
      <c r="AC1550">
        <v>155.48172757475081</v>
      </c>
      <c r="AD1550">
        <v>155.48172757475081</v>
      </c>
      <c r="AL1550">
        <v>155.48172757475081</v>
      </c>
      <c r="AM1550">
        <v>155.48172757475081</v>
      </c>
      <c r="AR1550" t="s">
        <v>338</v>
      </c>
    </row>
    <row r="1551" spans="1:44" x14ac:dyDescent="0.35">
      <c r="A1551">
        <v>8</v>
      </c>
      <c r="B1551" s="26">
        <f t="shared" si="312"/>
        <v>46273.75</v>
      </c>
      <c r="C1551" t="s">
        <v>68</v>
      </c>
      <c r="D1551">
        <v>4</v>
      </c>
      <c r="E1551" s="26">
        <f t="shared" si="313"/>
        <v>46273.864583333343</v>
      </c>
      <c r="F1551" s="26">
        <f t="shared" si="314"/>
        <v>46273.843750000007</v>
      </c>
      <c r="G1551">
        <f t="shared" si="315"/>
        <v>1</v>
      </c>
      <c r="H1551">
        <f t="shared" si="316"/>
        <v>76</v>
      </c>
      <c r="I1551" s="27">
        <f t="shared" si="317"/>
        <v>1</v>
      </c>
      <c r="J1551" s="28">
        <f t="shared" si="318"/>
        <v>90.70866141732283</v>
      </c>
      <c r="K1551" s="29">
        <f t="shared" si="319"/>
        <v>3.4910300925925931E-2</v>
      </c>
      <c r="L1551" s="26">
        <f t="shared" si="320"/>
        <v>46273.784910300928</v>
      </c>
      <c r="M1551" t="str">
        <f t="shared" si="321"/>
        <v>YES</v>
      </c>
      <c r="N1551" s="28">
        <f t="shared" si="322"/>
        <v>90.70866141732283</v>
      </c>
      <c r="O1551" t="str">
        <f t="shared" si="323"/>
        <v/>
      </c>
      <c r="P1551" t="str">
        <f t="shared" si="324"/>
        <v/>
      </c>
      <c r="Q1551" s="10" t="s">
        <v>151</v>
      </c>
      <c r="R1551" s="10"/>
      <c r="S1551" s="16">
        <v>1</v>
      </c>
      <c r="T1551" s="13">
        <v>90.70866141732283</v>
      </c>
      <c r="U1551" s="14">
        <v>3.4910300925925918E-2</v>
      </c>
      <c r="V1551" s="11">
        <v>46273.784910300928</v>
      </c>
      <c r="W1551" s="10" t="s">
        <v>151</v>
      </c>
      <c r="X1551" s="29">
        <v>0</v>
      </c>
      <c r="AA1551" t="s">
        <v>331</v>
      </c>
      <c r="AB1551">
        <v>1</v>
      </c>
      <c r="AC1551">
        <v>90.70866141732283</v>
      </c>
      <c r="AD1551">
        <v>90.70866141732283</v>
      </c>
      <c r="AE1551" s="54">
        <v>3.4910300925925918E-2</v>
      </c>
      <c r="AF1551" s="54">
        <v>3.4910300925925918E-2</v>
      </c>
      <c r="AG1551" s="53">
        <v>46273.784910300928</v>
      </c>
      <c r="AH1551" s="53">
        <v>46273.784910300928</v>
      </c>
      <c r="AI1551" t="s">
        <v>151</v>
      </c>
      <c r="AL1551">
        <v>90.70866141732283</v>
      </c>
      <c r="AM1551">
        <v>90.70866141732283</v>
      </c>
      <c r="AN1551" s="54">
        <v>3.4910300925925918E-2</v>
      </c>
      <c r="AO1551" s="54">
        <v>3.4910300925925918E-2</v>
      </c>
      <c r="AP1551" s="53">
        <v>46273.784910300928</v>
      </c>
      <c r="AQ1551" t="s">
        <v>151</v>
      </c>
      <c r="AR1551" t="s">
        <v>338</v>
      </c>
    </row>
    <row r="1552" spans="1:44" x14ac:dyDescent="0.35">
      <c r="A1552">
        <v>8</v>
      </c>
      <c r="B1552" s="26">
        <f t="shared" si="312"/>
        <v>46273.75</v>
      </c>
      <c r="C1552" t="s">
        <v>68</v>
      </c>
      <c r="D1552">
        <v>5</v>
      </c>
      <c r="E1552" s="26">
        <f t="shared" si="313"/>
        <v>46273.864583333343</v>
      </c>
      <c r="F1552" s="26">
        <f t="shared" si="314"/>
        <v>46273.843750000007</v>
      </c>
      <c r="G1552">
        <f t="shared" si="315"/>
        <v>0</v>
      </c>
      <c r="H1552">
        <f t="shared" si="316"/>
        <v>0</v>
      </c>
      <c r="I1552" s="27">
        <f t="shared" si="317"/>
        <v>0</v>
      </c>
      <c r="J1552" s="28" t="str">
        <f t="shared" si="318"/>
        <v>NULL</v>
      </c>
      <c r="K1552" s="29" t="str">
        <f t="shared" si="319"/>
        <v/>
      </c>
      <c r="L1552" s="26" t="str">
        <f t="shared" si="320"/>
        <v/>
      </c>
      <c r="M1552" t="str">
        <f t="shared" si="321"/>
        <v/>
      </c>
      <c r="N1552" s="28">
        <f t="shared" si="322"/>
        <v>55.07649513212796</v>
      </c>
      <c r="O1552" t="str">
        <f t="shared" si="323"/>
        <v/>
      </c>
      <c r="P1552" t="str">
        <f t="shared" si="324"/>
        <v/>
      </c>
      <c r="Q1552" s="10"/>
      <c r="R1552" s="10"/>
      <c r="S1552" s="16">
        <v>0</v>
      </c>
      <c r="T1552" s="13"/>
      <c r="U1552" s="14"/>
      <c r="V1552" s="11"/>
      <c r="W1552" s="10"/>
      <c r="X1552" s="29"/>
      <c r="AA1552" t="s">
        <v>331</v>
      </c>
      <c r="AB1552">
        <v>1</v>
      </c>
      <c r="AR1552" t="s">
        <v>338</v>
      </c>
    </row>
    <row r="1553" spans="1:44" x14ac:dyDescent="0.35">
      <c r="A1553">
        <v>8</v>
      </c>
      <c r="B1553" s="26">
        <f t="shared" si="312"/>
        <v>46273.75</v>
      </c>
      <c r="C1553" t="s">
        <v>68</v>
      </c>
      <c r="D1553">
        <v>6</v>
      </c>
      <c r="E1553" s="26">
        <f t="shared" si="313"/>
        <v>46273.864583333343</v>
      </c>
      <c r="F1553" s="26">
        <f t="shared" si="314"/>
        <v>46273.843750000007</v>
      </c>
      <c r="G1553">
        <f t="shared" si="315"/>
        <v>0</v>
      </c>
      <c r="H1553">
        <f t="shared" si="316"/>
        <v>19</v>
      </c>
      <c r="I1553" s="27">
        <f t="shared" si="317"/>
        <v>2</v>
      </c>
      <c r="J1553" s="28">
        <f t="shared" si="318"/>
        <v>31.934493346980553</v>
      </c>
      <c r="K1553" s="29" t="str">
        <f t="shared" si="319"/>
        <v/>
      </c>
      <c r="L1553" s="26" t="str">
        <f t="shared" si="320"/>
        <v/>
      </c>
      <c r="M1553" t="str">
        <f t="shared" si="321"/>
        <v/>
      </c>
      <c r="N1553" s="28">
        <f t="shared" si="322"/>
        <v>15.967246673490276</v>
      </c>
      <c r="O1553" t="str">
        <f t="shared" si="323"/>
        <v/>
      </c>
      <c r="P1553" t="str">
        <f t="shared" si="324"/>
        <v/>
      </c>
      <c r="Q1553" s="10"/>
      <c r="R1553" s="10"/>
      <c r="S1553" s="16">
        <v>2</v>
      </c>
      <c r="T1553" s="13">
        <v>31.934493346980549</v>
      </c>
      <c r="U1553" s="14"/>
      <c r="V1553" s="11"/>
      <c r="W1553" s="10"/>
      <c r="X1553" s="29"/>
      <c r="AA1553" t="s">
        <v>331</v>
      </c>
      <c r="AB1553">
        <v>2</v>
      </c>
      <c r="AC1553">
        <v>12.826603325415681</v>
      </c>
      <c r="AD1553">
        <v>57.738572574178022</v>
      </c>
      <c r="AL1553">
        <v>12.826603325415681</v>
      </c>
      <c r="AM1553">
        <v>57.738572574178022</v>
      </c>
      <c r="AR1553" t="s">
        <v>332</v>
      </c>
    </row>
    <row r="1554" spans="1:44" x14ac:dyDescent="0.35">
      <c r="A1554">
        <v>8</v>
      </c>
      <c r="B1554" s="26">
        <f t="shared" si="312"/>
        <v>46273.75</v>
      </c>
      <c r="C1554" t="s">
        <v>69</v>
      </c>
      <c r="D1554">
        <v>1</v>
      </c>
      <c r="E1554" s="26">
        <f t="shared" si="313"/>
        <v>46273.864583333343</v>
      </c>
      <c r="F1554" s="26">
        <f t="shared" si="314"/>
        <v>46273.843750000007</v>
      </c>
      <c r="G1554">
        <f t="shared" si="315"/>
        <v>0</v>
      </c>
      <c r="H1554">
        <f t="shared" si="316"/>
        <v>84</v>
      </c>
      <c r="I1554" s="27">
        <f t="shared" si="317"/>
        <v>5</v>
      </c>
      <c r="J1554" s="28">
        <f t="shared" si="318"/>
        <v>266.11282326142305</v>
      </c>
      <c r="K1554" s="29" t="str">
        <f t="shared" si="319"/>
        <v/>
      </c>
      <c r="L1554" s="26" t="str">
        <f t="shared" si="320"/>
        <v/>
      </c>
      <c r="M1554" t="str">
        <f t="shared" si="321"/>
        <v/>
      </c>
      <c r="N1554" s="28">
        <f t="shared" si="322"/>
        <v>53.222564652284611</v>
      </c>
      <c r="O1554" t="str">
        <f t="shared" si="323"/>
        <v/>
      </c>
      <c r="P1554" t="str">
        <f t="shared" si="324"/>
        <v/>
      </c>
      <c r="Q1554" s="10"/>
      <c r="R1554" s="10"/>
      <c r="S1554" s="16">
        <v>5</v>
      </c>
      <c r="T1554" s="13">
        <v>266.11282326142299</v>
      </c>
      <c r="U1554" s="14"/>
      <c r="V1554" s="11"/>
      <c r="W1554" s="10"/>
      <c r="X1554" s="29"/>
      <c r="Z1554" t="s">
        <v>339</v>
      </c>
      <c r="AA1554" t="s">
        <v>331</v>
      </c>
      <c r="AB1554">
        <v>5</v>
      </c>
      <c r="AC1554">
        <v>36.79245283018868</v>
      </c>
      <c r="AD1554">
        <v>630.89571614019906</v>
      </c>
      <c r="AL1554">
        <v>36.79245283018868</v>
      </c>
      <c r="AM1554">
        <v>630.89571614019906</v>
      </c>
      <c r="AR1554" t="s">
        <v>337</v>
      </c>
    </row>
    <row r="1555" spans="1:44" x14ac:dyDescent="0.35">
      <c r="A1555">
        <v>8</v>
      </c>
      <c r="B1555" s="26">
        <f t="shared" si="312"/>
        <v>46273.75</v>
      </c>
      <c r="C1555" t="s">
        <v>69</v>
      </c>
      <c r="D1555">
        <v>2</v>
      </c>
      <c r="E1555" s="26">
        <f t="shared" si="313"/>
        <v>46273.864583333343</v>
      </c>
      <c r="F1555" s="26">
        <f t="shared" si="314"/>
        <v>46273.843750000007</v>
      </c>
      <c r="G1555">
        <f t="shared" si="315"/>
        <v>0</v>
      </c>
      <c r="H1555">
        <f t="shared" si="316"/>
        <v>15</v>
      </c>
      <c r="I1555" s="27">
        <f t="shared" si="317"/>
        <v>2</v>
      </c>
      <c r="J1555" s="28">
        <f t="shared" si="318"/>
        <v>48.484848484848484</v>
      </c>
      <c r="K1555" s="29" t="str">
        <f t="shared" si="319"/>
        <v/>
      </c>
      <c r="L1555" s="26" t="str">
        <f t="shared" si="320"/>
        <v/>
      </c>
      <c r="M1555" t="str">
        <f t="shared" si="321"/>
        <v/>
      </c>
      <c r="N1555" s="28">
        <f t="shared" si="322"/>
        <v>24.242424242424242</v>
      </c>
      <c r="O1555" t="str">
        <f t="shared" si="323"/>
        <v/>
      </c>
      <c r="P1555" t="str">
        <f t="shared" si="324"/>
        <v/>
      </c>
      <c r="Q1555" s="10"/>
      <c r="R1555" s="10"/>
      <c r="S1555" s="16">
        <v>2</v>
      </c>
      <c r="T1555" s="13">
        <v>48.484848484848477</v>
      </c>
      <c r="U1555" s="14"/>
      <c r="V1555" s="11"/>
      <c r="W1555" s="10"/>
      <c r="X1555" s="29"/>
      <c r="Z1555" t="s">
        <v>340</v>
      </c>
      <c r="AA1555" t="s">
        <v>331</v>
      </c>
      <c r="AB1555">
        <v>2</v>
      </c>
      <c r="AC1555">
        <v>24.553825167670801</v>
      </c>
      <c r="AD1555">
        <v>144.52554744525551</v>
      </c>
      <c r="AL1555">
        <v>24.553825167670801</v>
      </c>
      <c r="AM1555">
        <v>144.52554744525551</v>
      </c>
      <c r="AR1555" t="s">
        <v>332</v>
      </c>
    </row>
    <row r="1556" spans="1:44" x14ac:dyDescent="0.35">
      <c r="A1556">
        <v>8</v>
      </c>
      <c r="B1556" s="26">
        <f t="shared" si="312"/>
        <v>46273.75</v>
      </c>
      <c r="C1556" t="s">
        <v>69</v>
      </c>
      <c r="D1556">
        <v>3</v>
      </c>
      <c r="E1556" s="26">
        <f t="shared" si="313"/>
        <v>46273.864583333343</v>
      </c>
      <c r="F1556" s="26">
        <f t="shared" si="314"/>
        <v>46273.843750000007</v>
      </c>
      <c r="G1556">
        <f t="shared" si="315"/>
        <v>0</v>
      </c>
      <c r="H1556">
        <f t="shared" si="316"/>
        <v>8</v>
      </c>
      <c r="I1556" s="27">
        <f t="shared" si="317"/>
        <v>1</v>
      </c>
      <c r="J1556" s="28">
        <f t="shared" si="318"/>
        <v>155.48172757475083</v>
      </c>
      <c r="K1556" s="29" t="str">
        <f t="shared" si="319"/>
        <v/>
      </c>
      <c r="L1556" s="26" t="str">
        <f t="shared" si="320"/>
        <v/>
      </c>
      <c r="M1556" t="str">
        <f t="shared" si="321"/>
        <v/>
      </c>
      <c r="N1556" s="28">
        <f t="shared" si="322"/>
        <v>155.48172757475083</v>
      </c>
      <c r="O1556" t="str">
        <f t="shared" si="323"/>
        <v/>
      </c>
      <c r="P1556" t="str">
        <f t="shared" si="324"/>
        <v/>
      </c>
      <c r="Q1556" s="10"/>
      <c r="R1556" s="10"/>
      <c r="S1556" s="16">
        <v>1</v>
      </c>
      <c r="T1556" s="13">
        <v>155.48172757475081</v>
      </c>
      <c r="U1556" s="14"/>
      <c r="V1556" s="11"/>
      <c r="W1556" s="10"/>
      <c r="X1556" s="29"/>
      <c r="AA1556" t="s">
        <v>331</v>
      </c>
      <c r="AB1556">
        <v>1</v>
      </c>
      <c r="AC1556">
        <v>155.48172757475081</v>
      </c>
      <c r="AD1556">
        <v>155.48172757475081</v>
      </c>
      <c r="AL1556">
        <v>155.48172757475081</v>
      </c>
      <c r="AM1556">
        <v>155.48172757475081</v>
      </c>
      <c r="AR1556" t="s">
        <v>338</v>
      </c>
    </row>
    <row r="1557" spans="1:44" x14ac:dyDescent="0.35">
      <c r="A1557">
        <v>8</v>
      </c>
      <c r="B1557" s="26">
        <f t="shared" si="312"/>
        <v>46273.75</v>
      </c>
      <c r="C1557" t="s">
        <v>69</v>
      </c>
      <c r="D1557">
        <v>4</v>
      </c>
      <c r="E1557" s="26">
        <f t="shared" si="313"/>
        <v>46273.864583333343</v>
      </c>
      <c r="F1557" s="26">
        <f t="shared" si="314"/>
        <v>46273.843750000007</v>
      </c>
      <c r="G1557">
        <f t="shared" si="315"/>
        <v>10</v>
      </c>
      <c r="H1557">
        <f t="shared" si="316"/>
        <v>76</v>
      </c>
      <c r="I1557" s="27">
        <f t="shared" si="317"/>
        <v>1</v>
      </c>
      <c r="J1557" s="28">
        <f t="shared" si="318"/>
        <v>90.70866141732283</v>
      </c>
      <c r="K1557" s="29">
        <f t="shared" si="319"/>
        <v>3.4910300925925931E-2</v>
      </c>
      <c r="L1557" s="26">
        <f t="shared" si="320"/>
        <v>46273.784910300928</v>
      </c>
      <c r="M1557" t="str">
        <f t="shared" si="321"/>
        <v>YES</v>
      </c>
      <c r="N1557" s="28">
        <f t="shared" si="322"/>
        <v>90.70866141732283</v>
      </c>
      <c r="O1557" t="str">
        <f t="shared" si="323"/>
        <v/>
      </c>
      <c r="P1557" t="str">
        <f t="shared" si="324"/>
        <v/>
      </c>
      <c r="Q1557" s="10" t="s">
        <v>151</v>
      </c>
      <c r="R1557" s="10"/>
      <c r="S1557" s="16">
        <v>1</v>
      </c>
      <c r="T1557" s="13">
        <v>90.70866141732283</v>
      </c>
      <c r="U1557" s="14">
        <v>3.4910300925925918E-2</v>
      </c>
      <c r="V1557" s="11">
        <v>46273.784910300928</v>
      </c>
      <c r="W1557" s="10" t="s">
        <v>151</v>
      </c>
      <c r="X1557" s="29">
        <v>0</v>
      </c>
      <c r="AA1557" t="s">
        <v>331</v>
      </c>
      <c r="AB1557">
        <v>1</v>
      </c>
      <c r="AC1557">
        <v>90.70866141732283</v>
      </c>
      <c r="AD1557">
        <v>90.70866141732283</v>
      </c>
      <c r="AE1557" s="54">
        <v>3.4910300925925918E-2</v>
      </c>
      <c r="AF1557" s="54">
        <v>3.4910300925925918E-2</v>
      </c>
      <c r="AG1557" s="53">
        <v>46273.784910300928</v>
      </c>
      <c r="AH1557" s="53">
        <v>46273.784910300928</v>
      </c>
      <c r="AI1557" t="s">
        <v>151</v>
      </c>
      <c r="AL1557">
        <v>90.70866141732283</v>
      </c>
      <c r="AM1557">
        <v>90.70866141732283</v>
      </c>
      <c r="AN1557" s="54">
        <v>3.4910300925925918E-2</v>
      </c>
      <c r="AO1557" s="54">
        <v>3.4910300925925918E-2</v>
      </c>
      <c r="AP1557" s="53">
        <v>46273.784910300928</v>
      </c>
      <c r="AQ1557" t="s">
        <v>151</v>
      </c>
      <c r="AR1557" t="s">
        <v>338</v>
      </c>
    </row>
    <row r="1558" spans="1:44" x14ac:dyDescent="0.35">
      <c r="A1558">
        <v>8</v>
      </c>
      <c r="B1558" s="26">
        <f t="shared" si="312"/>
        <v>46273.75</v>
      </c>
      <c r="C1558" t="s">
        <v>69</v>
      </c>
      <c r="D1558">
        <v>5</v>
      </c>
      <c r="E1558" s="26">
        <f t="shared" si="313"/>
        <v>46273.864583333343</v>
      </c>
      <c r="F1558" s="26">
        <f t="shared" si="314"/>
        <v>46273.843750000007</v>
      </c>
      <c r="G1558">
        <f t="shared" si="315"/>
        <v>0</v>
      </c>
      <c r="H1558">
        <f t="shared" si="316"/>
        <v>0</v>
      </c>
      <c r="I1558" s="27">
        <f t="shared" si="317"/>
        <v>0</v>
      </c>
      <c r="J1558" s="28" t="str">
        <f t="shared" si="318"/>
        <v>NULL</v>
      </c>
      <c r="K1558" s="29" t="str">
        <f t="shared" si="319"/>
        <v/>
      </c>
      <c r="L1558" s="26" t="str">
        <f t="shared" si="320"/>
        <v/>
      </c>
      <c r="M1558" t="str">
        <f t="shared" si="321"/>
        <v/>
      </c>
      <c r="N1558" s="28">
        <f t="shared" si="322"/>
        <v>55.07649513212796</v>
      </c>
      <c r="O1558" t="str">
        <f t="shared" si="323"/>
        <v/>
      </c>
      <c r="P1558" t="str">
        <f t="shared" si="324"/>
        <v/>
      </c>
      <c r="Q1558" s="10"/>
      <c r="R1558" s="10"/>
      <c r="S1558" s="16">
        <v>0</v>
      </c>
      <c r="T1558" s="13"/>
      <c r="U1558" s="14"/>
      <c r="V1558" s="11"/>
      <c r="W1558" s="10"/>
      <c r="X1558" s="29"/>
      <c r="AA1558" t="s">
        <v>331</v>
      </c>
      <c r="AB1558">
        <v>1</v>
      </c>
      <c r="AR1558" t="s">
        <v>338</v>
      </c>
    </row>
    <row r="1559" spans="1:44" x14ac:dyDescent="0.35">
      <c r="A1559">
        <v>8</v>
      </c>
      <c r="B1559" s="26">
        <f t="shared" si="312"/>
        <v>46273.75</v>
      </c>
      <c r="C1559" t="s">
        <v>69</v>
      </c>
      <c r="D1559">
        <v>6</v>
      </c>
      <c r="E1559" s="26">
        <f t="shared" si="313"/>
        <v>46273.864583333343</v>
      </c>
      <c r="F1559" s="26">
        <f t="shared" si="314"/>
        <v>46273.843750000007</v>
      </c>
      <c r="G1559">
        <f t="shared" si="315"/>
        <v>0</v>
      </c>
      <c r="H1559">
        <f t="shared" si="316"/>
        <v>19</v>
      </c>
      <c r="I1559" s="27">
        <f t="shared" si="317"/>
        <v>2</v>
      </c>
      <c r="J1559" s="28">
        <f t="shared" si="318"/>
        <v>31.934493346980553</v>
      </c>
      <c r="K1559" s="29" t="str">
        <f t="shared" si="319"/>
        <v/>
      </c>
      <c r="L1559" s="26" t="str">
        <f t="shared" si="320"/>
        <v/>
      </c>
      <c r="M1559" t="str">
        <f t="shared" si="321"/>
        <v/>
      </c>
      <c r="N1559" s="28">
        <f t="shared" si="322"/>
        <v>15.967246673490276</v>
      </c>
      <c r="O1559" t="str">
        <f t="shared" si="323"/>
        <v/>
      </c>
      <c r="P1559" t="str">
        <f t="shared" si="324"/>
        <v/>
      </c>
      <c r="Q1559" s="10"/>
      <c r="R1559" s="10"/>
      <c r="S1559" s="16">
        <v>2</v>
      </c>
      <c r="T1559" s="13">
        <v>31.934493346980549</v>
      </c>
      <c r="U1559" s="14"/>
      <c r="V1559" s="11"/>
      <c r="W1559" s="10"/>
      <c r="X1559" s="29"/>
      <c r="AA1559" t="s">
        <v>331</v>
      </c>
      <c r="AB1559">
        <v>2</v>
      </c>
      <c r="AC1559">
        <v>12.826603325415681</v>
      </c>
      <c r="AD1559">
        <v>57.738572574178022</v>
      </c>
      <c r="AL1559">
        <v>12.826603325415681</v>
      </c>
      <c r="AM1559">
        <v>57.738572574178022</v>
      </c>
      <c r="AR1559" t="s">
        <v>332</v>
      </c>
    </row>
    <row r="1560" spans="1:44" x14ac:dyDescent="0.35">
      <c r="A1560">
        <v>8</v>
      </c>
      <c r="B1560" s="26">
        <f t="shared" si="312"/>
        <v>46273.75</v>
      </c>
      <c r="C1560" t="s">
        <v>70</v>
      </c>
      <c r="D1560">
        <v>1</v>
      </c>
      <c r="E1560" s="26">
        <f t="shared" si="313"/>
        <v>46273.864583333343</v>
      </c>
      <c r="F1560" s="26">
        <f t="shared" si="314"/>
        <v>46273.843750000007</v>
      </c>
      <c r="G1560">
        <f t="shared" si="315"/>
        <v>6</v>
      </c>
      <c r="H1560">
        <f t="shared" si="316"/>
        <v>84</v>
      </c>
      <c r="I1560" s="27">
        <f t="shared" si="317"/>
        <v>5</v>
      </c>
      <c r="J1560" s="28">
        <f t="shared" si="318"/>
        <v>266.11282326142305</v>
      </c>
      <c r="K1560" s="29">
        <f t="shared" si="319"/>
        <v>1.3152316213494461E-2</v>
      </c>
      <c r="L1560" s="26">
        <f t="shared" si="320"/>
        <v>46273.763152316213</v>
      </c>
      <c r="M1560" t="str">
        <f t="shared" si="321"/>
        <v>YES</v>
      </c>
      <c r="N1560" s="28">
        <f t="shared" si="322"/>
        <v>53.222564652284611</v>
      </c>
      <c r="O1560" t="str">
        <f t="shared" si="323"/>
        <v/>
      </c>
      <c r="P1560" t="str">
        <f t="shared" si="324"/>
        <v/>
      </c>
      <c r="Q1560" s="10" t="s">
        <v>151</v>
      </c>
      <c r="R1560" s="10"/>
      <c r="S1560" s="16">
        <v>5</v>
      </c>
      <c r="T1560" s="13">
        <v>266.11282326142299</v>
      </c>
      <c r="U1560" s="14">
        <v>1.3152316215277781E-2</v>
      </c>
      <c r="V1560" s="11">
        <v>46273.763152316213</v>
      </c>
      <c r="W1560" s="10" t="s">
        <v>151</v>
      </c>
      <c r="X1560" s="29">
        <v>0</v>
      </c>
      <c r="Z1560" t="s">
        <v>339</v>
      </c>
      <c r="AA1560" t="s">
        <v>331</v>
      </c>
      <c r="AB1560">
        <v>5</v>
      </c>
      <c r="AC1560">
        <v>36.79245283018868</v>
      </c>
      <c r="AD1560">
        <v>630.89571614019906</v>
      </c>
      <c r="AE1560" s="54">
        <v>5.5476680439814812E-3</v>
      </c>
      <c r="AF1560" s="54">
        <v>9.5128205127314819E-2</v>
      </c>
      <c r="AG1560" s="53">
        <v>46273.755547668043</v>
      </c>
      <c r="AH1560" s="53">
        <v>46273.845128205117</v>
      </c>
      <c r="AI1560" t="s">
        <v>205</v>
      </c>
      <c r="AJ1560">
        <v>6</v>
      </c>
      <c r="AK1560">
        <v>1</v>
      </c>
      <c r="AL1560">
        <v>36.79245283018868</v>
      </c>
      <c r="AM1560">
        <v>630.89571614019906</v>
      </c>
      <c r="AN1560" s="54">
        <v>5.5476680439814812E-3</v>
      </c>
      <c r="AO1560" s="54">
        <v>9.5128205127314819E-2</v>
      </c>
      <c r="AP1560" s="53">
        <v>46273.845128205117</v>
      </c>
      <c r="AQ1560" t="s">
        <v>205</v>
      </c>
      <c r="AR1560" t="s">
        <v>337</v>
      </c>
    </row>
    <row r="1561" spans="1:44" x14ac:dyDescent="0.35">
      <c r="A1561">
        <v>8</v>
      </c>
      <c r="B1561" s="26">
        <f t="shared" si="312"/>
        <v>46273.75</v>
      </c>
      <c r="C1561" t="s">
        <v>70</v>
      </c>
      <c r="D1561">
        <v>2</v>
      </c>
      <c r="E1561" s="26">
        <f t="shared" si="313"/>
        <v>46273.864583333343</v>
      </c>
      <c r="F1561" s="26">
        <f t="shared" si="314"/>
        <v>46273.843750000007</v>
      </c>
      <c r="G1561">
        <f t="shared" si="315"/>
        <v>3</v>
      </c>
      <c r="H1561">
        <f t="shared" si="316"/>
        <v>15</v>
      </c>
      <c r="I1561" s="27">
        <f t="shared" si="317"/>
        <v>2</v>
      </c>
      <c r="J1561" s="28">
        <f t="shared" si="318"/>
        <v>48.484848484848484</v>
      </c>
      <c r="K1561" s="29">
        <f t="shared" si="319"/>
        <v>1.2890625000000001E-2</v>
      </c>
      <c r="L1561" s="26">
        <f t="shared" si="320"/>
        <v>46273.762890625003</v>
      </c>
      <c r="M1561" t="str">
        <f t="shared" si="321"/>
        <v>YES</v>
      </c>
      <c r="N1561" s="28">
        <f t="shared" si="322"/>
        <v>24.242424242424242</v>
      </c>
      <c r="O1561" t="str">
        <f t="shared" si="323"/>
        <v/>
      </c>
      <c r="P1561" t="str">
        <f t="shared" si="324"/>
        <v/>
      </c>
      <c r="Q1561" s="10" t="s">
        <v>151</v>
      </c>
      <c r="R1561" s="10"/>
      <c r="S1561" s="16">
        <v>2</v>
      </c>
      <c r="T1561" s="13">
        <v>48.484848484848477</v>
      </c>
      <c r="U1561" s="14">
        <v>1.2890624999999999E-2</v>
      </c>
      <c r="V1561" s="11">
        <v>46273.762890625003</v>
      </c>
      <c r="W1561" s="10" t="s">
        <v>151</v>
      </c>
      <c r="X1561" s="29">
        <v>0</v>
      </c>
      <c r="Z1561" t="s">
        <v>340</v>
      </c>
      <c r="AA1561" t="s">
        <v>331</v>
      </c>
      <c r="AB1561">
        <v>2</v>
      </c>
      <c r="AC1561">
        <v>24.553825167670801</v>
      </c>
      <c r="AD1561">
        <v>144.52554744525551</v>
      </c>
      <c r="AE1561" s="54">
        <v>4.3244949537037036E-3</v>
      </c>
      <c r="AF1561" s="54">
        <v>2.5454282407407412E-2</v>
      </c>
      <c r="AG1561" s="53">
        <v>46273.754324494963</v>
      </c>
      <c r="AH1561" s="53">
        <v>46273.775454282397</v>
      </c>
      <c r="AI1561" t="s">
        <v>151</v>
      </c>
      <c r="AL1561">
        <v>24.553825167670801</v>
      </c>
      <c r="AM1561">
        <v>144.52554744525551</v>
      </c>
      <c r="AN1561" s="54">
        <v>4.3244949537037036E-3</v>
      </c>
      <c r="AO1561" s="54">
        <v>2.5454282407407412E-2</v>
      </c>
      <c r="AP1561" s="53">
        <v>46273.775454282397</v>
      </c>
      <c r="AQ1561" t="s">
        <v>151</v>
      </c>
      <c r="AR1561" t="s">
        <v>332</v>
      </c>
    </row>
    <row r="1562" spans="1:44" x14ac:dyDescent="0.35">
      <c r="A1562">
        <v>8</v>
      </c>
      <c r="B1562" s="26">
        <f t="shared" si="312"/>
        <v>46273.75</v>
      </c>
      <c r="C1562" t="s">
        <v>70</v>
      </c>
      <c r="D1562">
        <v>3</v>
      </c>
      <c r="E1562" s="26">
        <f t="shared" si="313"/>
        <v>46273.864583333343</v>
      </c>
      <c r="F1562" s="26">
        <f t="shared" si="314"/>
        <v>46273.843750000007</v>
      </c>
      <c r="G1562">
        <f t="shared" si="315"/>
        <v>0</v>
      </c>
      <c r="H1562">
        <f t="shared" si="316"/>
        <v>8</v>
      </c>
      <c r="I1562" s="27">
        <f t="shared" si="317"/>
        <v>1</v>
      </c>
      <c r="J1562" s="28">
        <f t="shared" si="318"/>
        <v>155.48172757475083</v>
      </c>
      <c r="K1562" s="29" t="str">
        <f t="shared" si="319"/>
        <v/>
      </c>
      <c r="L1562" s="26" t="str">
        <f t="shared" si="320"/>
        <v/>
      </c>
      <c r="M1562" t="str">
        <f t="shared" si="321"/>
        <v/>
      </c>
      <c r="N1562" s="28">
        <f t="shared" si="322"/>
        <v>155.48172757475083</v>
      </c>
      <c r="O1562" t="str">
        <f t="shared" si="323"/>
        <v/>
      </c>
      <c r="P1562" t="str">
        <f t="shared" si="324"/>
        <v/>
      </c>
      <c r="Q1562" s="10"/>
      <c r="R1562" s="10"/>
      <c r="S1562" s="16">
        <v>1</v>
      </c>
      <c r="T1562" s="13">
        <v>155.48172757475081</v>
      </c>
      <c r="U1562" s="14"/>
      <c r="V1562" s="11"/>
      <c r="W1562" s="10"/>
      <c r="X1562" s="29"/>
      <c r="AA1562" t="s">
        <v>331</v>
      </c>
      <c r="AB1562">
        <v>1</v>
      </c>
      <c r="AC1562">
        <v>155.48172757475081</v>
      </c>
      <c r="AD1562">
        <v>155.48172757475081</v>
      </c>
      <c r="AL1562">
        <v>155.48172757475081</v>
      </c>
      <c r="AM1562">
        <v>155.48172757475081</v>
      </c>
      <c r="AR1562" t="s">
        <v>338</v>
      </c>
    </row>
    <row r="1563" spans="1:44" x14ac:dyDescent="0.35">
      <c r="A1563">
        <v>8</v>
      </c>
      <c r="B1563" s="26">
        <f t="shared" si="312"/>
        <v>46273.75</v>
      </c>
      <c r="C1563" t="s">
        <v>70</v>
      </c>
      <c r="D1563">
        <v>4</v>
      </c>
      <c r="E1563" s="26">
        <f t="shared" si="313"/>
        <v>46273.864583333343</v>
      </c>
      <c r="F1563" s="26">
        <f t="shared" si="314"/>
        <v>46273.843750000007</v>
      </c>
      <c r="G1563">
        <f t="shared" si="315"/>
        <v>2</v>
      </c>
      <c r="H1563">
        <f t="shared" si="316"/>
        <v>76</v>
      </c>
      <c r="I1563" s="27">
        <f t="shared" si="317"/>
        <v>1</v>
      </c>
      <c r="J1563" s="28">
        <f t="shared" si="318"/>
        <v>90.70866141732283</v>
      </c>
      <c r="K1563" s="29">
        <f t="shared" si="319"/>
        <v>3.4910300925925931E-2</v>
      </c>
      <c r="L1563" s="26">
        <f t="shared" si="320"/>
        <v>46273.784910300928</v>
      </c>
      <c r="M1563" t="str">
        <f t="shared" si="321"/>
        <v>YES</v>
      </c>
      <c r="N1563" s="28">
        <f t="shared" si="322"/>
        <v>90.70866141732283</v>
      </c>
      <c r="O1563" t="str">
        <f t="shared" si="323"/>
        <v/>
      </c>
      <c r="P1563" t="str">
        <f t="shared" si="324"/>
        <v/>
      </c>
      <c r="Q1563" s="10" t="s">
        <v>151</v>
      </c>
      <c r="R1563" s="10"/>
      <c r="S1563" s="16">
        <v>1</v>
      </c>
      <c r="T1563" s="13">
        <v>90.70866141732283</v>
      </c>
      <c r="U1563" s="14">
        <v>3.4910300925925918E-2</v>
      </c>
      <c r="V1563" s="11">
        <v>46273.784910300928</v>
      </c>
      <c r="W1563" s="10" t="s">
        <v>151</v>
      </c>
      <c r="X1563" s="29">
        <v>0</v>
      </c>
      <c r="AA1563" t="s">
        <v>331</v>
      </c>
      <c r="AB1563">
        <v>1</v>
      </c>
      <c r="AC1563">
        <v>90.70866141732283</v>
      </c>
      <c r="AD1563">
        <v>90.70866141732283</v>
      </c>
      <c r="AE1563" s="54">
        <v>3.4910300925925918E-2</v>
      </c>
      <c r="AF1563" s="54">
        <v>3.4910300925925918E-2</v>
      </c>
      <c r="AG1563" s="53">
        <v>46273.784910300928</v>
      </c>
      <c r="AH1563" s="53">
        <v>46273.784910300928</v>
      </c>
      <c r="AI1563" t="s">
        <v>151</v>
      </c>
      <c r="AL1563">
        <v>90.70866141732283</v>
      </c>
      <c r="AM1563">
        <v>90.70866141732283</v>
      </c>
      <c r="AN1563" s="54">
        <v>3.4910300925925918E-2</v>
      </c>
      <c r="AO1563" s="54">
        <v>3.4910300925925918E-2</v>
      </c>
      <c r="AP1563" s="53">
        <v>46273.784910300928</v>
      </c>
      <c r="AQ1563" t="s">
        <v>151</v>
      </c>
      <c r="AR1563" t="s">
        <v>338</v>
      </c>
    </row>
    <row r="1564" spans="1:44" x14ac:dyDescent="0.35">
      <c r="A1564">
        <v>8</v>
      </c>
      <c r="B1564" s="26">
        <f t="shared" si="312"/>
        <v>46273.75</v>
      </c>
      <c r="C1564" t="s">
        <v>70</v>
      </c>
      <c r="D1564">
        <v>5</v>
      </c>
      <c r="E1564" s="26">
        <f t="shared" si="313"/>
        <v>46273.864583333343</v>
      </c>
      <c r="F1564" s="26">
        <f t="shared" si="314"/>
        <v>46273.843750000007</v>
      </c>
      <c r="G1564">
        <f t="shared" si="315"/>
        <v>0</v>
      </c>
      <c r="H1564">
        <f t="shared" si="316"/>
        <v>0</v>
      </c>
      <c r="I1564" s="27">
        <f t="shared" si="317"/>
        <v>0</v>
      </c>
      <c r="J1564" s="28" t="str">
        <f t="shared" si="318"/>
        <v>NULL</v>
      </c>
      <c r="K1564" s="29" t="str">
        <f t="shared" si="319"/>
        <v/>
      </c>
      <c r="L1564" s="26" t="str">
        <f t="shared" si="320"/>
        <v/>
      </c>
      <c r="M1564" t="str">
        <f t="shared" si="321"/>
        <v/>
      </c>
      <c r="N1564" s="28">
        <f t="shared" si="322"/>
        <v>55.07649513212796</v>
      </c>
      <c r="O1564" t="str">
        <f t="shared" si="323"/>
        <v/>
      </c>
      <c r="P1564" t="str">
        <f t="shared" si="324"/>
        <v/>
      </c>
      <c r="Q1564" s="10"/>
      <c r="R1564" s="10"/>
      <c r="S1564" s="16">
        <v>0</v>
      </c>
      <c r="T1564" s="13"/>
      <c r="U1564" s="14"/>
      <c r="V1564" s="11"/>
      <c r="W1564" s="10"/>
      <c r="X1564" s="29"/>
      <c r="AA1564" t="s">
        <v>331</v>
      </c>
      <c r="AB1564">
        <v>1</v>
      </c>
      <c r="AR1564" t="s">
        <v>338</v>
      </c>
    </row>
    <row r="1565" spans="1:44" x14ac:dyDescent="0.35">
      <c r="A1565">
        <v>8</v>
      </c>
      <c r="B1565" s="26">
        <f t="shared" si="312"/>
        <v>46273.75</v>
      </c>
      <c r="C1565" t="s">
        <v>70</v>
      </c>
      <c r="D1565">
        <v>6</v>
      </c>
      <c r="E1565" s="26">
        <f t="shared" si="313"/>
        <v>46273.864583333343</v>
      </c>
      <c r="F1565" s="26">
        <f t="shared" si="314"/>
        <v>46273.843750000007</v>
      </c>
      <c r="G1565">
        <f t="shared" si="315"/>
        <v>0</v>
      </c>
      <c r="H1565">
        <f t="shared" si="316"/>
        <v>19</v>
      </c>
      <c r="I1565" s="27">
        <f t="shared" si="317"/>
        <v>2</v>
      </c>
      <c r="J1565" s="28">
        <f t="shared" si="318"/>
        <v>31.934493346980553</v>
      </c>
      <c r="K1565" s="29" t="str">
        <f t="shared" si="319"/>
        <v/>
      </c>
      <c r="L1565" s="26" t="str">
        <f t="shared" si="320"/>
        <v/>
      </c>
      <c r="M1565" t="str">
        <f t="shared" si="321"/>
        <v/>
      </c>
      <c r="N1565" s="28">
        <f t="shared" si="322"/>
        <v>15.967246673490276</v>
      </c>
      <c r="O1565" t="str">
        <f t="shared" si="323"/>
        <v/>
      </c>
      <c r="P1565" t="str">
        <f t="shared" si="324"/>
        <v/>
      </c>
      <c r="Q1565" s="10"/>
      <c r="R1565" s="10"/>
      <c r="S1565" s="16">
        <v>2</v>
      </c>
      <c r="T1565" s="13">
        <v>31.934493346980549</v>
      </c>
      <c r="U1565" s="14"/>
      <c r="V1565" s="11"/>
      <c r="W1565" s="10"/>
      <c r="X1565" s="29"/>
      <c r="AA1565" t="s">
        <v>331</v>
      </c>
      <c r="AB1565">
        <v>2</v>
      </c>
      <c r="AC1565">
        <v>12.826603325415681</v>
      </c>
      <c r="AD1565">
        <v>57.738572574178022</v>
      </c>
      <c r="AL1565">
        <v>12.826603325415681</v>
      </c>
      <c r="AM1565">
        <v>57.738572574178022</v>
      </c>
      <c r="AR1565" t="s">
        <v>332</v>
      </c>
    </row>
    <row r="1566" spans="1:44" x14ac:dyDescent="0.35">
      <c r="A1566">
        <v>8</v>
      </c>
      <c r="B1566" s="26">
        <f t="shared" si="312"/>
        <v>46273.75</v>
      </c>
      <c r="C1566" t="s">
        <v>71</v>
      </c>
      <c r="D1566">
        <v>1</v>
      </c>
      <c r="E1566" s="26">
        <f t="shared" si="313"/>
        <v>46273.875</v>
      </c>
      <c r="F1566" s="26">
        <f t="shared" si="314"/>
        <v>46273.854166666664</v>
      </c>
      <c r="G1566">
        <f t="shared" si="315"/>
        <v>0</v>
      </c>
      <c r="H1566">
        <f t="shared" si="316"/>
        <v>96</v>
      </c>
      <c r="I1566" s="27">
        <f t="shared" si="317"/>
        <v>5</v>
      </c>
      <c r="J1566" s="28">
        <f t="shared" si="318"/>
        <v>266.11282326142305</v>
      </c>
      <c r="K1566" s="29" t="str">
        <f t="shared" si="319"/>
        <v/>
      </c>
      <c r="L1566" s="26" t="str">
        <f t="shared" si="320"/>
        <v/>
      </c>
      <c r="M1566" t="str">
        <f t="shared" si="321"/>
        <v/>
      </c>
      <c r="N1566" s="28">
        <f t="shared" si="322"/>
        <v>53.222564652284611</v>
      </c>
      <c r="O1566" t="str">
        <f t="shared" si="323"/>
        <v/>
      </c>
      <c r="P1566" t="str">
        <f t="shared" si="324"/>
        <v/>
      </c>
      <c r="Q1566" s="10"/>
      <c r="R1566" s="10"/>
      <c r="S1566" s="16">
        <v>5</v>
      </c>
      <c r="T1566" s="13">
        <v>266.11282326142299</v>
      </c>
      <c r="U1566" s="14"/>
      <c r="V1566" s="11"/>
      <c r="W1566" s="10"/>
      <c r="X1566" s="29"/>
      <c r="Z1566" t="s">
        <v>339</v>
      </c>
      <c r="AA1566" t="s">
        <v>331</v>
      </c>
      <c r="AB1566">
        <v>5</v>
      </c>
      <c r="AC1566">
        <v>36.79245283018868</v>
      </c>
      <c r="AD1566">
        <v>630.89571614019906</v>
      </c>
      <c r="AL1566">
        <v>36.79245283018868</v>
      </c>
      <c r="AM1566">
        <v>630.89571614019906</v>
      </c>
      <c r="AR1566" t="s">
        <v>337</v>
      </c>
    </row>
    <row r="1567" spans="1:44" x14ac:dyDescent="0.35">
      <c r="A1567">
        <v>8</v>
      </c>
      <c r="B1567" s="26">
        <f t="shared" si="312"/>
        <v>46273.75</v>
      </c>
      <c r="C1567" t="s">
        <v>71</v>
      </c>
      <c r="D1567">
        <v>2</v>
      </c>
      <c r="E1567" s="26">
        <f t="shared" si="313"/>
        <v>46273.875</v>
      </c>
      <c r="F1567" s="26">
        <f t="shared" si="314"/>
        <v>46273.854166666664</v>
      </c>
      <c r="G1567">
        <f t="shared" si="315"/>
        <v>0</v>
      </c>
      <c r="H1567">
        <f t="shared" si="316"/>
        <v>19</v>
      </c>
      <c r="I1567" s="27">
        <f t="shared" si="317"/>
        <v>2</v>
      </c>
      <c r="J1567" s="28">
        <f t="shared" si="318"/>
        <v>48.484848484848484</v>
      </c>
      <c r="K1567" s="29" t="str">
        <f t="shared" si="319"/>
        <v/>
      </c>
      <c r="L1567" s="26" t="str">
        <f t="shared" si="320"/>
        <v/>
      </c>
      <c r="M1567" t="str">
        <f t="shared" si="321"/>
        <v/>
      </c>
      <c r="N1567" s="28">
        <f t="shared" si="322"/>
        <v>24.242424242424242</v>
      </c>
      <c r="O1567" t="str">
        <f t="shared" si="323"/>
        <v/>
      </c>
      <c r="P1567" t="str">
        <f t="shared" si="324"/>
        <v/>
      </c>
      <c r="Q1567" s="10"/>
      <c r="R1567" s="10"/>
      <c r="S1567" s="16">
        <v>2</v>
      </c>
      <c r="T1567" s="13">
        <v>48.484848484848477</v>
      </c>
      <c r="U1567" s="14"/>
      <c r="V1567" s="11"/>
      <c r="W1567" s="10"/>
      <c r="X1567" s="29"/>
      <c r="Z1567" t="s">
        <v>340</v>
      </c>
      <c r="AA1567" t="s">
        <v>331</v>
      </c>
      <c r="AB1567">
        <v>2</v>
      </c>
      <c r="AC1567">
        <v>24.553825167670801</v>
      </c>
      <c r="AD1567">
        <v>144.52554744525551</v>
      </c>
      <c r="AL1567">
        <v>24.553825167670801</v>
      </c>
      <c r="AM1567">
        <v>144.52554744525551</v>
      </c>
      <c r="AR1567" t="s">
        <v>332</v>
      </c>
    </row>
    <row r="1568" spans="1:44" x14ac:dyDescent="0.35">
      <c r="A1568">
        <v>8</v>
      </c>
      <c r="B1568" s="26">
        <f t="shared" si="312"/>
        <v>46273.75</v>
      </c>
      <c r="C1568" t="s">
        <v>71</v>
      </c>
      <c r="D1568">
        <v>3</v>
      </c>
      <c r="E1568" s="26">
        <f t="shared" si="313"/>
        <v>46273.875</v>
      </c>
      <c r="F1568" s="26">
        <f t="shared" si="314"/>
        <v>46273.854166666664</v>
      </c>
      <c r="G1568">
        <f t="shared" si="315"/>
        <v>0</v>
      </c>
      <c r="H1568">
        <f t="shared" si="316"/>
        <v>8</v>
      </c>
      <c r="I1568" s="27">
        <f t="shared" si="317"/>
        <v>1</v>
      </c>
      <c r="J1568" s="28">
        <f t="shared" si="318"/>
        <v>155.48172757475083</v>
      </c>
      <c r="K1568" s="29" t="str">
        <f t="shared" si="319"/>
        <v/>
      </c>
      <c r="L1568" s="26" t="str">
        <f t="shared" si="320"/>
        <v/>
      </c>
      <c r="M1568" t="str">
        <f t="shared" si="321"/>
        <v/>
      </c>
      <c r="N1568" s="28">
        <f t="shared" si="322"/>
        <v>155.48172757475083</v>
      </c>
      <c r="O1568" t="str">
        <f t="shared" si="323"/>
        <v/>
      </c>
      <c r="P1568" t="str">
        <f t="shared" si="324"/>
        <v/>
      </c>
      <c r="Q1568" s="10"/>
      <c r="R1568" s="10"/>
      <c r="S1568" s="16">
        <v>1</v>
      </c>
      <c r="T1568" s="13">
        <v>155.48172757475081</v>
      </c>
      <c r="U1568" s="14"/>
      <c r="V1568" s="11"/>
      <c r="W1568" s="10"/>
      <c r="X1568" s="29"/>
      <c r="AA1568" t="s">
        <v>331</v>
      </c>
      <c r="AB1568">
        <v>1</v>
      </c>
      <c r="AC1568">
        <v>155.48172757475081</v>
      </c>
      <c r="AD1568">
        <v>155.48172757475081</v>
      </c>
      <c r="AL1568">
        <v>155.48172757475081</v>
      </c>
      <c r="AM1568">
        <v>155.48172757475081</v>
      </c>
      <c r="AR1568" t="s">
        <v>338</v>
      </c>
    </row>
    <row r="1569" spans="1:44" x14ac:dyDescent="0.35">
      <c r="A1569">
        <v>8</v>
      </c>
      <c r="B1569" s="26">
        <f t="shared" si="312"/>
        <v>46273.75</v>
      </c>
      <c r="C1569" t="s">
        <v>71</v>
      </c>
      <c r="D1569">
        <v>4</v>
      </c>
      <c r="E1569" s="26">
        <f t="shared" si="313"/>
        <v>46273.875</v>
      </c>
      <c r="F1569" s="26">
        <f t="shared" si="314"/>
        <v>46273.854166666664</v>
      </c>
      <c r="G1569">
        <f t="shared" si="315"/>
        <v>2</v>
      </c>
      <c r="H1569">
        <f t="shared" si="316"/>
        <v>83</v>
      </c>
      <c r="I1569" s="27">
        <f t="shared" si="317"/>
        <v>1</v>
      </c>
      <c r="J1569" s="28">
        <f t="shared" si="318"/>
        <v>90.70866141732283</v>
      </c>
      <c r="K1569" s="29">
        <f t="shared" si="319"/>
        <v>3.8125723379629634E-2</v>
      </c>
      <c r="L1569" s="26">
        <f t="shared" si="320"/>
        <v>46273.788125723382</v>
      </c>
      <c r="M1569" t="str">
        <f t="shared" si="321"/>
        <v>YES</v>
      </c>
      <c r="N1569" s="28">
        <f t="shared" si="322"/>
        <v>90.70866141732283</v>
      </c>
      <c r="O1569" t="str">
        <f t="shared" si="323"/>
        <v/>
      </c>
      <c r="P1569" t="str">
        <f t="shared" si="324"/>
        <v/>
      </c>
      <c r="Q1569" s="10" t="s">
        <v>151</v>
      </c>
      <c r="R1569" s="10"/>
      <c r="S1569" s="16">
        <v>1</v>
      </c>
      <c r="T1569" s="13">
        <v>90.70866141732283</v>
      </c>
      <c r="U1569" s="14">
        <v>3.8125723379629627E-2</v>
      </c>
      <c r="V1569" s="11">
        <v>46273.788125723382</v>
      </c>
      <c r="W1569" s="10" t="s">
        <v>151</v>
      </c>
      <c r="X1569" s="29">
        <v>0</v>
      </c>
      <c r="AA1569" t="s">
        <v>331</v>
      </c>
      <c r="AB1569">
        <v>1</v>
      </c>
      <c r="AC1569">
        <v>90.70866141732283</v>
      </c>
      <c r="AD1569">
        <v>90.70866141732283</v>
      </c>
      <c r="AE1569" s="54">
        <v>3.8125723379629627E-2</v>
      </c>
      <c r="AF1569" s="54">
        <v>3.8125723379629627E-2</v>
      </c>
      <c r="AG1569" s="53">
        <v>46273.788125723382</v>
      </c>
      <c r="AH1569" s="53">
        <v>46273.788125723382</v>
      </c>
      <c r="AI1569" t="s">
        <v>151</v>
      </c>
      <c r="AL1569">
        <v>90.70866141732283</v>
      </c>
      <c r="AM1569">
        <v>90.70866141732283</v>
      </c>
      <c r="AN1569" s="54">
        <v>3.8125723379629627E-2</v>
      </c>
      <c r="AO1569" s="54">
        <v>3.8125723379629627E-2</v>
      </c>
      <c r="AP1569" s="53">
        <v>46273.788125723382</v>
      </c>
      <c r="AQ1569" t="s">
        <v>151</v>
      </c>
      <c r="AR1569" t="s">
        <v>338</v>
      </c>
    </row>
    <row r="1570" spans="1:44" x14ac:dyDescent="0.35">
      <c r="A1570">
        <v>8</v>
      </c>
      <c r="B1570" s="26">
        <f t="shared" si="312"/>
        <v>46273.75</v>
      </c>
      <c r="C1570" t="s">
        <v>71</v>
      </c>
      <c r="D1570">
        <v>5</v>
      </c>
      <c r="E1570" s="26">
        <f t="shared" si="313"/>
        <v>46273.875</v>
      </c>
      <c r="F1570" s="26">
        <f t="shared" si="314"/>
        <v>46273.854166666664</v>
      </c>
      <c r="G1570">
        <f t="shared" si="315"/>
        <v>0</v>
      </c>
      <c r="H1570">
        <f t="shared" si="316"/>
        <v>0</v>
      </c>
      <c r="I1570" s="27">
        <f t="shared" si="317"/>
        <v>0</v>
      </c>
      <c r="J1570" s="28" t="str">
        <f t="shared" si="318"/>
        <v>NULL</v>
      </c>
      <c r="K1570" s="29" t="str">
        <f t="shared" si="319"/>
        <v/>
      </c>
      <c r="L1570" s="26" t="str">
        <f t="shared" si="320"/>
        <v/>
      </c>
      <c r="M1570" t="str">
        <f t="shared" si="321"/>
        <v/>
      </c>
      <c r="N1570" s="28">
        <f t="shared" si="322"/>
        <v>55.07649513212796</v>
      </c>
      <c r="O1570" t="str">
        <f t="shared" si="323"/>
        <v/>
      </c>
      <c r="P1570" t="str">
        <f t="shared" si="324"/>
        <v/>
      </c>
      <c r="Q1570" s="10"/>
      <c r="R1570" s="10"/>
      <c r="S1570" s="16">
        <v>0</v>
      </c>
      <c r="T1570" s="13"/>
      <c r="U1570" s="14"/>
      <c r="V1570" s="11"/>
      <c r="W1570" s="10"/>
      <c r="X1570" s="29"/>
      <c r="AA1570" t="s">
        <v>331</v>
      </c>
      <c r="AB1570">
        <v>1</v>
      </c>
      <c r="AR1570" t="s">
        <v>338</v>
      </c>
    </row>
    <row r="1571" spans="1:44" x14ac:dyDescent="0.35">
      <c r="A1571">
        <v>8</v>
      </c>
      <c r="B1571" s="26">
        <f t="shared" si="312"/>
        <v>46273.75</v>
      </c>
      <c r="C1571" t="s">
        <v>71</v>
      </c>
      <c r="D1571">
        <v>6</v>
      </c>
      <c r="E1571" s="26">
        <f t="shared" si="313"/>
        <v>46273.875</v>
      </c>
      <c r="F1571" s="26">
        <f t="shared" si="314"/>
        <v>46273.854166666664</v>
      </c>
      <c r="G1571">
        <f t="shared" si="315"/>
        <v>0</v>
      </c>
      <c r="H1571">
        <f t="shared" si="316"/>
        <v>19</v>
      </c>
      <c r="I1571" s="27">
        <f t="shared" si="317"/>
        <v>2</v>
      </c>
      <c r="J1571" s="28">
        <f t="shared" si="318"/>
        <v>31.934493346980553</v>
      </c>
      <c r="K1571" s="29" t="str">
        <f t="shared" si="319"/>
        <v/>
      </c>
      <c r="L1571" s="26" t="str">
        <f t="shared" si="320"/>
        <v/>
      </c>
      <c r="M1571" t="str">
        <f t="shared" si="321"/>
        <v/>
      </c>
      <c r="N1571" s="28">
        <f t="shared" si="322"/>
        <v>15.967246673490276</v>
      </c>
      <c r="O1571" t="str">
        <f t="shared" si="323"/>
        <v/>
      </c>
      <c r="P1571" t="str">
        <f t="shared" si="324"/>
        <v/>
      </c>
      <c r="Q1571" s="10"/>
      <c r="R1571" s="10"/>
      <c r="S1571" s="16">
        <v>2</v>
      </c>
      <c r="T1571" s="13">
        <v>31.934493346980549</v>
      </c>
      <c r="U1571" s="14"/>
      <c r="V1571" s="11"/>
      <c r="W1571" s="10"/>
      <c r="X1571" s="29"/>
      <c r="AA1571" t="s">
        <v>331</v>
      </c>
      <c r="AB1571">
        <v>2</v>
      </c>
      <c r="AC1571">
        <v>12.826603325415681</v>
      </c>
      <c r="AD1571">
        <v>57.738572574178022</v>
      </c>
      <c r="AL1571">
        <v>12.826603325415681</v>
      </c>
      <c r="AM1571">
        <v>57.738572574178022</v>
      </c>
      <c r="AR1571" t="s">
        <v>332</v>
      </c>
    </row>
    <row r="1572" spans="1:44" x14ac:dyDescent="0.35">
      <c r="A1572">
        <v>8</v>
      </c>
      <c r="B1572" s="26">
        <f t="shared" si="312"/>
        <v>46273.75</v>
      </c>
      <c r="C1572" t="s">
        <v>72</v>
      </c>
      <c r="D1572">
        <v>1</v>
      </c>
      <c r="E1572" s="26">
        <f t="shared" si="313"/>
        <v>46273.875</v>
      </c>
      <c r="F1572" s="26">
        <f t="shared" si="314"/>
        <v>46273.854166666664</v>
      </c>
      <c r="G1572">
        <f t="shared" si="315"/>
        <v>8</v>
      </c>
      <c r="H1572">
        <f t="shared" si="316"/>
        <v>96</v>
      </c>
      <c r="I1572" s="27">
        <f t="shared" si="317"/>
        <v>5</v>
      </c>
      <c r="J1572" s="28">
        <f t="shared" si="318"/>
        <v>266.11282326142305</v>
      </c>
      <c r="K1572" s="29">
        <f t="shared" si="319"/>
        <v>1.5031218529707955E-2</v>
      </c>
      <c r="L1572" s="26">
        <f t="shared" si="320"/>
        <v>46273.765031218529</v>
      </c>
      <c r="M1572" t="str">
        <f t="shared" si="321"/>
        <v>YES</v>
      </c>
      <c r="N1572" s="28">
        <f t="shared" si="322"/>
        <v>53.222564652284611</v>
      </c>
      <c r="O1572" t="str">
        <f t="shared" si="323"/>
        <v/>
      </c>
      <c r="P1572" t="str">
        <f t="shared" si="324"/>
        <v/>
      </c>
      <c r="Q1572" s="10" t="s">
        <v>151</v>
      </c>
      <c r="R1572" s="10"/>
      <c r="S1572" s="16">
        <v>5</v>
      </c>
      <c r="T1572" s="13">
        <v>266.11282326142299</v>
      </c>
      <c r="U1572" s="14">
        <v>1.503121853009259E-2</v>
      </c>
      <c r="V1572" s="11">
        <v>46273.765031218529</v>
      </c>
      <c r="W1572" s="10" t="s">
        <v>151</v>
      </c>
      <c r="X1572" s="29">
        <v>0</v>
      </c>
      <c r="Z1572" t="s">
        <v>339</v>
      </c>
      <c r="AA1572" t="s">
        <v>331</v>
      </c>
      <c r="AB1572">
        <v>5</v>
      </c>
      <c r="AC1572">
        <v>36.79245283018868</v>
      </c>
      <c r="AD1572">
        <v>630.89571614019906</v>
      </c>
      <c r="AE1572" s="54">
        <v>6.3401920486111114E-3</v>
      </c>
      <c r="AF1572" s="54">
        <v>0.1087179487152778</v>
      </c>
      <c r="AG1572" s="53">
        <v>46273.756340192027</v>
      </c>
      <c r="AH1572" s="53">
        <v>46273.858717948708</v>
      </c>
      <c r="AI1572" t="s">
        <v>205</v>
      </c>
      <c r="AJ1572">
        <v>6</v>
      </c>
      <c r="AK1572">
        <v>1</v>
      </c>
      <c r="AL1572">
        <v>36.79245283018868</v>
      </c>
      <c r="AM1572">
        <v>630.89571614019906</v>
      </c>
      <c r="AN1572" s="54">
        <v>6.3401920486111114E-3</v>
      </c>
      <c r="AO1572" s="54">
        <v>0.1087179487152778</v>
      </c>
      <c r="AP1572" s="53">
        <v>46273.858717948708</v>
      </c>
      <c r="AQ1572" t="s">
        <v>205</v>
      </c>
      <c r="AR1572" t="s">
        <v>337</v>
      </c>
    </row>
    <row r="1573" spans="1:44" x14ac:dyDescent="0.35">
      <c r="A1573">
        <v>8</v>
      </c>
      <c r="B1573" s="26">
        <f t="shared" si="312"/>
        <v>46273.75</v>
      </c>
      <c r="C1573" t="s">
        <v>72</v>
      </c>
      <c r="D1573">
        <v>2</v>
      </c>
      <c r="E1573" s="26">
        <f t="shared" si="313"/>
        <v>46273.875</v>
      </c>
      <c r="F1573" s="26">
        <f t="shared" si="314"/>
        <v>46273.854166666664</v>
      </c>
      <c r="G1573">
        <f t="shared" si="315"/>
        <v>4</v>
      </c>
      <c r="H1573">
        <f t="shared" si="316"/>
        <v>19</v>
      </c>
      <c r="I1573" s="27">
        <f t="shared" si="317"/>
        <v>2</v>
      </c>
      <c r="J1573" s="28">
        <f t="shared" si="318"/>
        <v>48.484848484848484</v>
      </c>
      <c r="K1573" s="29">
        <f t="shared" si="319"/>
        <v>1.6328125000000002E-2</v>
      </c>
      <c r="L1573" s="26">
        <f t="shared" si="320"/>
        <v>46273.766328124999</v>
      </c>
      <c r="M1573" t="str">
        <f t="shared" si="321"/>
        <v>YES</v>
      </c>
      <c r="N1573" s="28">
        <f t="shared" si="322"/>
        <v>24.242424242424242</v>
      </c>
      <c r="O1573" t="str">
        <f t="shared" si="323"/>
        <v/>
      </c>
      <c r="P1573" t="str">
        <f t="shared" si="324"/>
        <v/>
      </c>
      <c r="Q1573" s="10" t="s">
        <v>151</v>
      </c>
      <c r="R1573" s="10"/>
      <c r="S1573" s="16">
        <v>2</v>
      </c>
      <c r="T1573" s="13">
        <v>48.484848484848477</v>
      </c>
      <c r="U1573" s="14">
        <v>1.6328124999999999E-2</v>
      </c>
      <c r="V1573" s="11">
        <v>46273.766328124999</v>
      </c>
      <c r="W1573" s="10" t="s">
        <v>151</v>
      </c>
      <c r="X1573" s="29">
        <v>0</v>
      </c>
      <c r="Z1573" t="s">
        <v>340</v>
      </c>
      <c r="AA1573" t="s">
        <v>331</v>
      </c>
      <c r="AB1573">
        <v>2</v>
      </c>
      <c r="AC1573">
        <v>24.553825167670801</v>
      </c>
      <c r="AD1573">
        <v>144.52554744525551</v>
      </c>
      <c r="AE1573" s="54">
        <v>5.4776935995370368E-3</v>
      </c>
      <c r="AF1573" s="54">
        <v>3.2242091053240753E-2</v>
      </c>
      <c r="AG1573" s="53">
        <v>46273.755477693601</v>
      </c>
      <c r="AH1573" s="53">
        <v>46273.782242091052</v>
      </c>
      <c r="AI1573" t="s">
        <v>151</v>
      </c>
      <c r="AL1573">
        <v>24.553825167670801</v>
      </c>
      <c r="AM1573">
        <v>144.52554744525551</v>
      </c>
      <c r="AN1573" s="54">
        <v>5.4776935995370368E-3</v>
      </c>
      <c r="AO1573" s="54">
        <v>3.2242091053240753E-2</v>
      </c>
      <c r="AP1573" s="53">
        <v>46273.782242091052</v>
      </c>
      <c r="AQ1573" t="s">
        <v>151</v>
      </c>
      <c r="AR1573" t="s">
        <v>332</v>
      </c>
    </row>
    <row r="1574" spans="1:44" x14ac:dyDescent="0.35">
      <c r="A1574">
        <v>8</v>
      </c>
      <c r="B1574" s="26">
        <f t="shared" si="312"/>
        <v>46273.75</v>
      </c>
      <c r="C1574" t="s">
        <v>72</v>
      </c>
      <c r="D1574">
        <v>3</v>
      </c>
      <c r="E1574" s="26">
        <f t="shared" si="313"/>
        <v>46273.875</v>
      </c>
      <c r="F1574" s="26">
        <f t="shared" si="314"/>
        <v>46273.854166666664</v>
      </c>
      <c r="G1574">
        <f t="shared" si="315"/>
        <v>0</v>
      </c>
      <c r="H1574">
        <f t="shared" si="316"/>
        <v>8</v>
      </c>
      <c r="I1574" s="27">
        <f t="shared" si="317"/>
        <v>1</v>
      </c>
      <c r="J1574" s="28">
        <f t="shared" si="318"/>
        <v>155.48172757475083</v>
      </c>
      <c r="K1574" s="29" t="str">
        <f t="shared" si="319"/>
        <v/>
      </c>
      <c r="L1574" s="26" t="str">
        <f t="shared" si="320"/>
        <v/>
      </c>
      <c r="M1574" t="str">
        <f t="shared" si="321"/>
        <v/>
      </c>
      <c r="N1574" s="28">
        <f t="shared" si="322"/>
        <v>155.48172757475083</v>
      </c>
      <c r="O1574" t="str">
        <f t="shared" si="323"/>
        <v/>
      </c>
      <c r="P1574" t="str">
        <f t="shared" si="324"/>
        <v/>
      </c>
      <c r="Q1574" s="10"/>
      <c r="R1574" s="10"/>
      <c r="S1574" s="16">
        <v>1</v>
      </c>
      <c r="T1574" s="13">
        <v>155.48172757475081</v>
      </c>
      <c r="U1574" s="14"/>
      <c r="V1574" s="11"/>
      <c r="W1574" s="10"/>
      <c r="X1574" s="29"/>
      <c r="AA1574" t="s">
        <v>331</v>
      </c>
      <c r="AB1574">
        <v>1</v>
      </c>
      <c r="AC1574">
        <v>155.48172757475081</v>
      </c>
      <c r="AD1574">
        <v>155.48172757475081</v>
      </c>
      <c r="AL1574">
        <v>155.48172757475081</v>
      </c>
      <c r="AM1574">
        <v>155.48172757475081</v>
      </c>
      <c r="AR1574" t="s">
        <v>338</v>
      </c>
    </row>
    <row r="1575" spans="1:44" x14ac:dyDescent="0.35">
      <c r="A1575">
        <v>8</v>
      </c>
      <c r="B1575" s="26">
        <f t="shared" si="312"/>
        <v>46273.75</v>
      </c>
      <c r="C1575" t="s">
        <v>72</v>
      </c>
      <c r="D1575">
        <v>4</v>
      </c>
      <c r="E1575" s="26">
        <f t="shared" si="313"/>
        <v>46273.875</v>
      </c>
      <c r="F1575" s="26">
        <f t="shared" si="314"/>
        <v>46273.854166666664</v>
      </c>
      <c r="G1575">
        <f t="shared" si="315"/>
        <v>4</v>
      </c>
      <c r="H1575">
        <f t="shared" si="316"/>
        <v>83</v>
      </c>
      <c r="I1575" s="27">
        <f t="shared" si="317"/>
        <v>1</v>
      </c>
      <c r="J1575" s="28">
        <f t="shared" si="318"/>
        <v>90.70866141732283</v>
      </c>
      <c r="K1575" s="29">
        <f t="shared" si="319"/>
        <v>3.8125723379629634E-2</v>
      </c>
      <c r="L1575" s="26">
        <f t="shared" si="320"/>
        <v>46273.788125723382</v>
      </c>
      <c r="M1575" t="str">
        <f t="shared" si="321"/>
        <v>YES</v>
      </c>
      <c r="N1575" s="28">
        <f t="shared" si="322"/>
        <v>90.70866141732283</v>
      </c>
      <c r="O1575" t="str">
        <f t="shared" si="323"/>
        <v/>
      </c>
      <c r="P1575" t="str">
        <f t="shared" si="324"/>
        <v/>
      </c>
      <c r="Q1575" s="10" t="s">
        <v>151</v>
      </c>
      <c r="R1575" s="10"/>
      <c r="S1575" s="16">
        <v>1</v>
      </c>
      <c r="T1575" s="13">
        <v>90.70866141732283</v>
      </c>
      <c r="U1575" s="14">
        <v>3.8125723379629627E-2</v>
      </c>
      <c r="V1575" s="11">
        <v>46273.788125723382</v>
      </c>
      <c r="W1575" s="10" t="s">
        <v>151</v>
      </c>
      <c r="X1575" s="29">
        <v>0</v>
      </c>
      <c r="AA1575" t="s">
        <v>331</v>
      </c>
      <c r="AB1575">
        <v>1</v>
      </c>
      <c r="AC1575">
        <v>90.70866141732283</v>
      </c>
      <c r="AD1575">
        <v>90.70866141732283</v>
      </c>
      <c r="AE1575" s="54">
        <v>3.8125723379629627E-2</v>
      </c>
      <c r="AF1575" s="54">
        <v>3.8125723379629627E-2</v>
      </c>
      <c r="AG1575" s="53">
        <v>46273.788125723382</v>
      </c>
      <c r="AH1575" s="53">
        <v>46273.788125723382</v>
      </c>
      <c r="AI1575" t="s">
        <v>151</v>
      </c>
      <c r="AL1575">
        <v>90.70866141732283</v>
      </c>
      <c r="AM1575">
        <v>90.70866141732283</v>
      </c>
      <c r="AN1575" s="54">
        <v>3.8125723379629627E-2</v>
      </c>
      <c r="AO1575" s="54">
        <v>3.8125723379629627E-2</v>
      </c>
      <c r="AP1575" s="53">
        <v>46273.788125723382</v>
      </c>
      <c r="AQ1575" t="s">
        <v>151</v>
      </c>
      <c r="AR1575" t="s">
        <v>338</v>
      </c>
    </row>
    <row r="1576" spans="1:44" x14ac:dyDescent="0.35">
      <c r="A1576">
        <v>8</v>
      </c>
      <c r="B1576" s="26">
        <f t="shared" si="312"/>
        <v>46273.75</v>
      </c>
      <c r="C1576" t="s">
        <v>72</v>
      </c>
      <c r="D1576">
        <v>5</v>
      </c>
      <c r="E1576" s="26">
        <f t="shared" si="313"/>
        <v>46273.875</v>
      </c>
      <c r="F1576" s="26">
        <f t="shared" si="314"/>
        <v>46273.854166666664</v>
      </c>
      <c r="G1576">
        <f t="shared" si="315"/>
        <v>0</v>
      </c>
      <c r="H1576">
        <f t="shared" si="316"/>
        <v>0</v>
      </c>
      <c r="I1576" s="27">
        <f t="shared" si="317"/>
        <v>0</v>
      </c>
      <c r="J1576" s="28" t="str">
        <f t="shared" si="318"/>
        <v>NULL</v>
      </c>
      <c r="K1576" s="29" t="str">
        <f t="shared" si="319"/>
        <v/>
      </c>
      <c r="L1576" s="26" t="str">
        <f t="shared" si="320"/>
        <v/>
      </c>
      <c r="M1576" t="str">
        <f t="shared" si="321"/>
        <v/>
      </c>
      <c r="N1576" s="28">
        <f t="shared" si="322"/>
        <v>55.07649513212796</v>
      </c>
      <c r="O1576" t="str">
        <f t="shared" si="323"/>
        <v/>
      </c>
      <c r="P1576" t="str">
        <f t="shared" si="324"/>
        <v/>
      </c>
      <c r="Q1576" s="10"/>
      <c r="R1576" s="10"/>
      <c r="S1576" s="16">
        <v>0</v>
      </c>
      <c r="T1576" s="13"/>
      <c r="U1576" s="14"/>
      <c r="V1576" s="11"/>
      <c r="W1576" s="10"/>
      <c r="X1576" s="29"/>
      <c r="AA1576" t="s">
        <v>331</v>
      </c>
      <c r="AB1576">
        <v>1</v>
      </c>
      <c r="AR1576" t="s">
        <v>338</v>
      </c>
    </row>
    <row r="1577" spans="1:44" x14ac:dyDescent="0.35">
      <c r="A1577">
        <v>8</v>
      </c>
      <c r="B1577" s="26">
        <f t="shared" si="312"/>
        <v>46273.75</v>
      </c>
      <c r="C1577" t="s">
        <v>72</v>
      </c>
      <c r="D1577">
        <v>6</v>
      </c>
      <c r="E1577" s="26">
        <f t="shared" si="313"/>
        <v>46273.875</v>
      </c>
      <c r="F1577" s="26">
        <f t="shared" si="314"/>
        <v>46273.854166666664</v>
      </c>
      <c r="G1577">
        <f t="shared" si="315"/>
        <v>0</v>
      </c>
      <c r="H1577">
        <f t="shared" si="316"/>
        <v>19</v>
      </c>
      <c r="I1577" s="27">
        <f t="shared" si="317"/>
        <v>2</v>
      </c>
      <c r="J1577" s="28">
        <f t="shared" si="318"/>
        <v>31.934493346980553</v>
      </c>
      <c r="K1577" s="29" t="str">
        <f t="shared" si="319"/>
        <v/>
      </c>
      <c r="L1577" s="26" t="str">
        <f t="shared" si="320"/>
        <v/>
      </c>
      <c r="M1577" t="str">
        <f t="shared" si="321"/>
        <v/>
      </c>
      <c r="N1577" s="28">
        <f t="shared" si="322"/>
        <v>15.967246673490276</v>
      </c>
      <c r="O1577" t="str">
        <f t="shared" si="323"/>
        <v/>
      </c>
      <c r="P1577" t="str">
        <f t="shared" si="324"/>
        <v/>
      </c>
      <c r="Q1577" s="10"/>
      <c r="R1577" s="10"/>
      <c r="S1577" s="16">
        <v>2</v>
      </c>
      <c r="T1577" s="13">
        <v>31.934493346980549</v>
      </c>
      <c r="U1577" s="14"/>
      <c r="V1577" s="11"/>
      <c r="W1577" s="10"/>
      <c r="X1577" s="29"/>
      <c r="AA1577" t="s">
        <v>331</v>
      </c>
      <c r="AB1577">
        <v>2</v>
      </c>
      <c r="AC1577">
        <v>12.826603325415681</v>
      </c>
      <c r="AD1577">
        <v>57.738572574178022</v>
      </c>
      <c r="AL1577">
        <v>12.826603325415681</v>
      </c>
      <c r="AM1577">
        <v>57.738572574178022</v>
      </c>
      <c r="AR1577" t="s">
        <v>332</v>
      </c>
    </row>
    <row r="1578" spans="1:44" x14ac:dyDescent="0.35">
      <c r="A1578">
        <v>8</v>
      </c>
      <c r="B1578" s="26">
        <f t="shared" si="312"/>
        <v>46273.75</v>
      </c>
      <c r="C1578" t="s">
        <v>73</v>
      </c>
      <c r="D1578">
        <v>1</v>
      </c>
      <c r="E1578" s="26">
        <f t="shared" si="313"/>
        <v>46273.875</v>
      </c>
      <c r="F1578" s="26">
        <f t="shared" si="314"/>
        <v>46273.854166666664</v>
      </c>
      <c r="G1578">
        <f t="shared" si="315"/>
        <v>4</v>
      </c>
      <c r="H1578">
        <f t="shared" si="316"/>
        <v>96</v>
      </c>
      <c r="I1578" s="27">
        <f t="shared" si="317"/>
        <v>5</v>
      </c>
      <c r="J1578" s="28">
        <f t="shared" si="318"/>
        <v>266.11282326142305</v>
      </c>
      <c r="K1578" s="29">
        <f t="shared" si="319"/>
        <v>1.5031218529707955E-2</v>
      </c>
      <c r="L1578" s="26">
        <f t="shared" si="320"/>
        <v>46273.765031218529</v>
      </c>
      <c r="M1578" t="str">
        <f t="shared" si="321"/>
        <v>YES</v>
      </c>
      <c r="N1578" s="28">
        <f t="shared" si="322"/>
        <v>53.222564652284611</v>
      </c>
      <c r="O1578" t="str">
        <f t="shared" si="323"/>
        <v/>
      </c>
      <c r="P1578" t="str">
        <f t="shared" si="324"/>
        <v/>
      </c>
      <c r="Q1578" s="10" t="s">
        <v>151</v>
      </c>
      <c r="R1578" s="10"/>
      <c r="S1578" s="16">
        <v>5</v>
      </c>
      <c r="T1578" s="13">
        <v>266.11282326142299</v>
      </c>
      <c r="U1578" s="14">
        <v>1.503121853009259E-2</v>
      </c>
      <c r="V1578" s="11">
        <v>46273.765031218529</v>
      </c>
      <c r="W1578" s="10" t="s">
        <v>151</v>
      </c>
      <c r="X1578" s="29">
        <v>0</v>
      </c>
      <c r="Z1578" t="s">
        <v>339</v>
      </c>
      <c r="AA1578" t="s">
        <v>331</v>
      </c>
      <c r="AB1578">
        <v>5</v>
      </c>
      <c r="AC1578">
        <v>36.79245283018868</v>
      </c>
      <c r="AD1578">
        <v>630.89571614019906</v>
      </c>
      <c r="AE1578" s="54">
        <v>6.3401920486111114E-3</v>
      </c>
      <c r="AF1578" s="54">
        <v>0.1087179487152778</v>
      </c>
      <c r="AG1578" s="53">
        <v>46273.756340192027</v>
      </c>
      <c r="AH1578" s="53">
        <v>46273.858717948708</v>
      </c>
      <c r="AI1578" t="s">
        <v>205</v>
      </c>
      <c r="AJ1578">
        <v>6</v>
      </c>
      <c r="AK1578">
        <v>1</v>
      </c>
      <c r="AL1578">
        <v>36.79245283018868</v>
      </c>
      <c r="AM1578">
        <v>630.89571614019906</v>
      </c>
      <c r="AN1578" s="54">
        <v>6.3401920486111114E-3</v>
      </c>
      <c r="AO1578" s="54">
        <v>0.1087179487152778</v>
      </c>
      <c r="AP1578" s="53">
        <v>46273.858717948708</v>
      </c>
      <c r="AQ1578" t="s">
        <v>205</v>
      </c>
      <c r="AR1578" t="s">
        <v>337</v>
      </c>
    </row>
    <row r="1579" spans="1:44" x14ac:dyDescent="0.35">
      <c r="A1579">
        <v>8</v>
      </c>
      <c r="B1579" s="26">
        <f t="shared" si="312"/>
        <v>46273.75</v>
      </c>
      <c r="C1579" t="s">
        <v>73</v>
      </c>
      <c r="D1579">
        <v>2</v>
      </c>
      <c r="E1579" s="26">
        <f t="shared" si="313"/>
        <v>46273.875</v>
      </c>
      <c r="F1579" s="26">
        <f t="shared" si="314"/>
        <v>46273.854166666664</v>
      </c>
      <c r="G1579">
        <f t="shared" si="315"/>
        <v>0</v>
      </c>
      <c r="H1579">
        <f t="shared" si="316"/>
        <v>19</v>
      </c>
      <c r="I1579" s="27">
        <f t="shared" si="317"/>
        <v>2</v>
      </c>
      <c r="J1579" s="28">
        <f t="shared" si="318"/>
        <v>48.484848484848484</v>
      </c>
      <c r="K1579" s="29" t="str">
        <f t="shared" si="319"/>
        <v/>
      </c>
      <c r="L1579" s="26" t="str">
        <f t="shared" si="320"/>
        <v/>
      </c>
      <c r="M1579" t="str">
        <f t="shared" si="321"/>
        <v/>
      </c>
      <c r="N1579" s="28">
        <f t="shared" si="322"/>
        <v>24.242424242424242</v>
      </c>
      <c r="O1579" t="str">
        <f t="shared" si="323"/>
        <v/>
      </c>
      <c r="P1579" t="str">
        <f t="shared" si="324"/>
        <v/>
      </c>
      <c r="Q1579" s="10"/>
      <c r="R1579" s="10"/>
      <c r="S1579" s="16">
        <v>2</v>
      </c>
      <c r="T1579" s="13">
        <v>48.484848484848477</v>
      </c>
      <c r="U1579" s="14"/>
      <c r="V1579" s="11"/>
      <c r="W1579" s="10"/>
      <c r="X1579" s="29"/>
      <c r="Z1579" t="s">
        <v>340</v>
      </c>
      <c r="AA1579" t="s">
        <v>331</v>
      </c>
      <c r="AB1579">
        <v>2</v>
      </c>
      <c r="AC1579">
        <v>24.553825167670801</v>
      </c>
      <c r="AD1579">
        <v>144.52554744525551</v>
      </c>
      <c r="AL1579">
        <v>24.553825167670801</v>
      </c>
      <c r="AM1579">
        <v>144.52554744525551</v>
      </c>
      <c r="AR1579" t="s">
        <v>332</v>
      </c>
    </row>
    <row r="1580" spans="1:44" x14ac:dyDescent="0.35">
      <c r="A1580">
        <v>8</v>
      </c>
      <c r="B1580" s="26">
        <f t="shared" si="312"/>
        <v>46273.75</v>
      </c>
      <c r="C1580" t="s">
        <v>73</v>
      </c>
      <c r="D1580">
        <v>3</v>
      </c>
      <c r="E1580" s="26">
        <f t="shared" si="313"/>
        <v>46273.875</v>
      </c>
      <c r="F1580" s="26">
        <f t="shared" si="314"/>
        <v>46273.854166666664</v>
      </c>
      <c r="G1580">
        <f t="shared" si="315"/>
        <v>0</v>
      </c>
      <c r="H1580">
        <f t="shared" si="316"/>
        <v>8</v>
      </c>
      <c r="I1580" s="27">
        <f t="shared" si="317"/>
        <v>1</v>
      </c>
      <c r="J1580" s="28">
        <f t="shared" si="318"/>
        <v>155.48172757475083</v>
      </c>
      <c r="K1580" s="29" t="str">
        <f t="shared" si="319"/>
        <v/>
      </c>
      <c r="L1580" s="26" t="str">
        <f t="shared" si="320"/>
        <v/>
      </c>
      <c r="M1580" t="str">
        <f t="shared" si="321"/>
        <v/>
      </c>
      <c r="N1580" s="28">
        <f t="shared" si="322"/>
        <v>155.48172757475083</v>
      </c>
      <c r="O1580" t="str">
        <f t="shared" si="323"/>
        <v/>
      </c>
      <c r="P1580" t="str">
        <f t="shared" si="324"/>
        <v/>
      </c>
      <c r="Q1580" s="10"/>
      <c r="R1580" s="10"/>
      <c r="S1580" s="16">
        <v>1</v>
      </c>
      <c r="T1580" s="13">
        <v>155.48172757475081</v>
      </c>
      <c r="U1580" s="14"/>
      <c r="V1580" s="11"/>
      <c r="W1580" s="10"/>
      <c r="X1580" s="29"/>
      <c r="AA1580" t="s">
        <v>331</v>
      </c>
      <c r="AB1580">
        <v>1</v>
      </c>
      <c r="AC1580">
        <v>155.48172757475081</v>
      </c>
      <c r="AD1580">
        <v>155.48172757475081</v>
      </c>
      <c r="AL1580">
        <v>155.48172757475081</v>
      </c>
      <c r="AM1580">
        <v>155.48172757475081</v>
      </c>
      <c r="AR1580" t="s">
        <v>338</v>
      </c>
    </row>
    <row r="1581" spans="1:44" x14ac:dyDescent="0.35">
      <c r="A1581">
        <v>8</v>
      </c>
      <c r="B1581" s="26">
        <f t="shared" si="312"/>
        <v>46273.75</v>
      </c>
      <c r="C1581" t="s">
        <v>73</v>
      </c>
      <c r="D1581">
        <v>4</v>
      </c>
      <c r="E1581" s="26">
        <f t="shared" si="313"/>
        <v>46273.875</v>
      </c>
      <c r="F1581" s="26">
        <f t="shared" si="314"/>
        <v>46273.854166666664</v>
      </c>
      <c r="G1581">
        <f t="shared" si="315"/>
        <v>1</v>
      </c>
      <c r="H1581">
        <f t="shared" si="316"/>
        <v>83</v>
      </c>
      <c r="I1581" s="27">
        <f t="shared" si="317"/>
        <v>1</v>
      </c>
      <c r="J1581" s="28">
        <f t="shared" si="318"/>
        <v>90.70866141732283</v>
      </c>
      <c r="K1581" s="29">
        <f t="shared" si="319"/>
        <v>3.8125723379629634E-2</v>
      </c>
      <c r="L1581" s="26">
        <f t="shared" si="320"/>
        <v>46273.788125723382</v>
      </c>
      <c r="M1581" t="str">
        <f t="shared" si="321"/>
        <v>YES</v>
      </c>
      <c r="N1581" s="28">
        <f t="shared" si="322"/>
        <v>90.70866141732283</v>
      </c>
      <c r="O1581" t="str">
        <f t="shared" si="323"/>
        <v/>
      </c>
      <c r="P1581" t="str">
        <f t="shared" si="324"/>
        <v/>
      </c>
      <c r="Q1581" s="10" t="s">
        <v>151</v>
      </c>
      <c r="R1581" s="10"/>
      <c r="S1581" s="16">
        <v>1</v>
      </c>
      <c r="T1581" s="13">
        <v>90.70866141732283</v>
      </c>
      <c r="U1581" s="14">
        <v>3.8125723379629627E-2</v>
      </c>
      <c r="V1581" s="11">
        <v>46273.788125723382</v>
      </c>
      <c r="W1581" s="10" t="s">
        <v>151</v>
      </c>
      <c r="X1581" s="29">
        <v>0</v>
      </c>
      <c r="AA1581" t="s">
        <v>331</v>
      </c>
      <c r="AB1581">
        <v>1</v>
      </c>
      <c r="AC1581">
        <v>90.70866141732283</v>
      </c>
      <c r="AD1581">
        <v>90.70866141732283</v>
      </c>
      <c r="AE1581" s="54">
        <v>3.8125723379629627E-2</v>
      </c>
      <c r="AF1581" s="54">
        <v>3.8125723379629627E-2</v>
      </c>
      <c r="AG1581" s="53">
        <v>46273.788125723382</v>
      </c>
      <c r="AH1581" s="53">
        <v>46273.788125723382</v>
      </c>
      <c r="AI1581" t="s">
        <v>151</v>
      </c>
      <c r="AL1581">
        <v>90.70866141732283</v>
      </c>
      <c r="AM1581">
        <v>90.70866141732283</v>
      </c>
      <c r="AN1581" s="54">
        <v>3.8125723379629627E-2</v>
      </c>
      <c r="AO1581" s="54">
        <v>3.8125723379629627E-2</v>
      </c>
      <c r="AP1581" s="53">
        <v>46273.788125723382</v>
      </c>
      <c r="AQ1581" t="s">
        <v>151</v>
      </c>
      <c r="AR1581" t="s">
        <v>338</v>
      </c>
    </row>
    <row r="1582" spans="1:44" x14ac:dyDescent="0.35">
      <c r="A1582">
        <v>8</v>
      </c>
      <c r="B1582" s="26">
        <f t="shared" si="312"/>
        <v>46273.75</v>
      </c>
      <c r="C1582" t="s">
        <v>73</v>
      </c>
      <c r="D1582">
        <v>5</v>
      </c>
      <c r="E1582" s="26">
        <f t="shared" si="313"/>
        <v>46273.875</v>
      </c>
      <c r="F1582" s="26">
        <f t="shared" si="314"/>
        <v>46273.854166666664</v>
      </c>
      <c r="G1582">
        <f t="shared" si="315"/>
        <v>0</v>
      </c>
      <c r="H1582">
        <f t="shared" si="316"/>
        <v>0</v>
      </c>
      <c r="I1582" s="27">
        <f t="shared" si="317"/>
        <v>0</v>
      </c>
      <c r="J1582" s="28" t="str">
        <f t="shared" si="318"/>
        <v>NULL</v>
      </c>
      <c r="K1582" s="29" t="str">
        <f t="shared" si="319"/>
        <v/>
      </c>
      <c r="L1582" s="26" t="str">
        <f t="shared" si="320"/>
        <v/>
      </c>
      <c r="M1582" t="str">
        <f t="shared" si="321"/>
        <v/>
      </c>
      <c r="N1582" s="28">
        <f t="shared" si="322"/>
        <v>55.07649513212796</v>
      </c>
      <c r="O1582" t="str">
        <f t="shared" si="323"/>
        <v/>
      </c>
      <c r="P1582" t="str">
        <f t="shared" si="324"/>
        <v/>
      </c>
      <c r="Q1582" s="10"/>
      <c r="R1582" s="10"/>
      <c r="S1582" s="16">
        <v>0</v>
      </c>
      <c r="T1582" s="13"/>
      <c r="U1582" s="14"/>
      <c r="V1582" s="11"/>
      <c r="W1582" s="10"/>
      <c r="X1582" s="29"/>
      <c r="AA1582" t="s">
        <v>331</v>
      </c>
      <c r="AB1582">
        <v>1</v>
      </c>
      <c r="AR1582" t="s">
        <v>338</v>
      </c>
    </row>
    <row r="1583" spans="1:44" x14ac:dyDescent="0.35">
      <c r="A1583">
        <v>8</v>
      </c>
      <c r="B1583" s="26">
        <f t="shared" si="312"/>
        <v>46273.75</v>
      </c>
      <c r="C1583" t="s">
        <v>73</v>
      </c>
      <c r="D1583">
        <v>6</v>
      </c>
      <c r="E1583" s="26">
        <f t="shared" si="313"/>
        <v>46273.875</v>
      </c>
      <c r="F1583" s="26">
        <f t="shared" si="314"/>
        <v>46273.854166666664</v>
      </c>
      <c r="G1583">
        <f t="shared" si="315"/>
        <v>0</v>
      </c>
      <c r="H1583">
        <f t="shared" si="316"/>
        <v>19</v>
      </c>
      <c r="I1583" s="27">
        <f t="shared" si="317"/>
        <v>2</v>
      </c>
      <c r="J1583" s="28">
        <f t="shared" si="318"/>
        <v>31.934493346980553</v>
      </c>
      <c r="K1583" s="29" t="str">
        <f t="shared" si="319"/>
        <v/>
      </c>
      <c r="L1583" s="26" t="str">
        <f t="shared" si="320"/>
        <v/>
      </c>
      <c r="M1583" t="str">
        <f t="shared" si="321"/>
        <v/>
      </c>
      <c r="N1583" s="28">
        <f t="shared" si="322"/>
        <v>15.967246673490276</v>
      </c>
      <c r="O1583" t="str">
        <f t="shared" si="323"/>
        <v/>
      </c>
      <c r="P1583" t="str">
        <f t="shared" si="324"/>
        <v/>
      </c>
      <c r="Q1583" s="10"/>
      <c r="R1583" s="10"/>
      <c r="S1583" s="16">
        <v>2</v>
      </c>
      <c r="T1583" s="13">
        <v>31.934493346980549</v>
      </c>
      <c r="U1583" s="14"/>
      <c r="V1583" s="11"/>
      <c r="W1583" s="10"/>
      <c r="X1583" s="29"/>
      <c r="AA1583" t="s">
        <v>331</v>
      </c>
      <c r="AB1583">
        <v>2</v>
      </c>
      <c r="AC1583">
        <v>12.826603325415681</v>
      </c>
      <c r="AD1583">
        <v>57.738572574178022</v>
      </c>
      <c r="AL1583">
        <v>12.826603325415681</v>
      </c>
      <c r="AM1583">
        <v>57.738572574178022</v>
      </c>
      <c r="AR1583" t="s">
        <v>332</v>
      </c>
    </row>
    <row r="1584" spans="1:44" x14ac:dyDescent="0.35">
      <c r="A1584">
        <v>8</v>
      </c>
      <c r="B1584" s="26">
        <f t="shared" si="312"/>
        <v>46273.75</v>
      </c>
      <c r="C1584" t="s">
        <v>74</v>
      </c>
      <c r="D1584">
        <v>1</v>
      </c>
      <c r="E1584" s="26">
        <f t="shared" si="313"/>
        <v>46273.885416666657</v>
      </c>
      <c r="F1584" s="26">
        <f t="shared" si="314"/>
        <v>46273.864583333321</v>
      </c>
      <c r="G1584">
        <f t="shared" si="315"/>
        <v>0</v>
      </c>
      <c r="H1584">
        <f t="shared" si="316"/>
        <v>96</v>
      </c>
      <c r="I1584" s="27">
        <f t="shared" si="317"/>
        <v>5</v>
      </c>
      <c r="J1584" s="28">
        <f t="shared" si="318"/>
        <v>266.11282326142305</v>
      </c>
      <c r="K1584" s="29" t="str">
        <f t="shared" si="319"/>
        <v/>
      </c>
      <c r="L1584" s="26" t="str">
        <f t="shared" si="320"/>
        <v/>
      </c>
      <c r="M1584" t="str">
        <f t="shared" si="321"/>
        <v/>
      </c>
      <c r="N1584" s="28">
        <f t="shared" si="322"/>
        <v>53.222564652284611</v>
      </c>
      <c r="O1584" t="str">
        <f t="shared" si="323"/>
        <v/>
      </c>
      <c r="P1584" t="str">
        <f t="shared" si="324"/>
        <v/>
      </c>
      <c r="Q1584" s="10"/>
      <c r="R1584" s="10"/>
      <c r="S1584" s="16">
        <v>5</v>
      </c>
      <c r="T1584" s="13">
        <v>266.11282326142299</v>
      </c>
      <c r="U1584" s="14"/>
      <c r="V1584" s="11"/>
      <c r="W1584" s="10"/>
      <c r="X1584" s="29"/>
      <c r="Z1584" t="s">
        <v>339</v>
      </c>
      <c r="AA1584" t="s">
        <v>331</v>
      </c>
      <c r="AB1584">
        <v>5</v>
      </c>
      <c r="AC1584">
        <v>36.79245283018868</v>
      </c>
      <c r="AD1584">
        <v>630.89571614019906</v>
      </c>
      <c r="AL1584">
        <v>36.79245283018868</v>
      </c>
      <c r="AM1584">
        <v>630.89571614019906</v>
      </c>
      <c r="AR1584" t="s">
        <v>337</v>
      </c>
    </row>
    <row r="1585" spans="1:44" x14ac:dyDescent="0.35">
      <c r="A1585">
        <v>8</v>
      </c>
      <c r="B1585" s="26">
        <f t="shared" si="312"/>
        <v>46273.75</v>
      </c>
      <c r="C1585" t="s">
        <v>74</v>
      </c>
      <c r="D1585">
        <v>2</v>
      </c>
      <c r="E1585" s="26">
        <f t="shared" si="313"/>
        <v>46273.885416666657</v>
      </c>
      <c r="F1585" s="26">
        <f t="shared" si="314"/>
        <v>46273.864583333321</v>
      </c>
      <c r="G1585">
        <f t="shared" si="315"/>
        <v>74</v>
      </c>
      <c r="H1585">
        <f t="shared" si="316"/>
        <v>93</v>
      </c>
      <c r="I1585" s="27">
        <f t="shared" si="317"/>
        <v>2</v>
      </c>
      <c r="J1585" s="28">
        <f t="shared" si="318"/>
        <v>48.484848484848484</v>
      </c>
      <c r="K1585" s="29">
        <f t="shared" si="319"/>
        <v>7.9921875000000003E-2</v>
      </c>
      <c r="L1585" s="26">
        <f t="shared" si="320"/>
        <v>46273.829921875003</v>
      </c>
      <c r="M1585" t="str">
        <f t="shared" si="321"/>
        <v>YES</v>
      </c>
      <c r="N1585" s="28">
        <f t="shared" si="322"/>
        <v>24.242424242424242</v>
      </c>
      <c r="O1585" t="str">
        <f t="shared" si="323"/>
        <v/>
      </c>
      <c r="P1585" t="str">
        <f t="shared" si="324"/>
        <v/>
      </c>
      <c r="Q1585" s="10" t="s">
        <v>151</v>
      </c>
      <c r="R1585" s="10"/>
      <c r="S1585" s="16">
        <v>2</v>
      </c>
      <c r="T1585" s="13">
        <v>48.484848484848477</v>
      </c>
      <c r="U1585" s="14">
        <v>7.9921875000000003E-2</v>
      </c>
      <c r="V1585" s="11">
        <v>46273.829921875003</v>
      </c>
      <c r="W1585" s="10" t="s">
        <v>151</v>
      </c>
      <c r="X1585" s="29">
        <v>0</v>
      </c>
      <c r="Z1585" t="s">
        <v>340</v>
      </c>
      <c r="AA1585" t="s">
        <v>331</v>
      </c>
      <c r="AB1585">
        <v>2</v>
      </c>
      <c r="AC1585">
        <v>24.553825167670801</v>
      </c>
      <c r="AD1585">
        <v>144.52554744525551</v>
      </c>
      <c r="AE1585" s="54">
        <v>2.6811868692129631E-2</v>
      </c>
      <c r="AF1585" s="54">
        <v>0.15781655092592589</v>
      </c>
      <c r="AG1585" s="53">
        <v>46273.776811868687</v>
      </c>
      <c r="AH1585" s="53">
        <v>46273.907816550927</v>
      </c>
      <c r="AI1585" t="s">
        <v>205</v>
      </c>
      <c r="AJ1585">
        <v>3</v>
      </c>
      <c r="AK1585">
        <v>1</v>
      </c>
      <c r="AL1585">
        <v>24.553825167670801</v>
      </c>
      <c r="AM1585">
        <v>144.52554744525551</v>
      </c>
      <c r="AN1585" s="54">
        <v>2.6811868692129631E-2</v>
      </c>
      <c r="AO1585" s="54">
        <v>0.15781655092592589</v>
      </c>
      <c r="AP1585" s="53">
        <v>46273.907816550927</v>
      </c>
      <c r="AQ1585" t="s">
        <v>205</v>
      </c>
      <c r="AR1585" t="s">
        <v>332</v>
      </c>
    </row>
    <row r="1586" spans="1:44" x14ac:dyDescent="0.35">
      <c r="A1586">
        <v>8</v>
      </c>
      <c r="B1586" s="26">
        <f t="shared" si="312"/>
        <v>46273.75</v>
      </c>
      <c r="C1586" t="s">
        <v>74</v>
      </c>
      <c r="D1586">
        <v>3</v>
      </c>
      <c r="E1586" s="26">
        <f t="shared" si="313"/>
        <v>46273.885416666657</v>
      </c>
      <c r="F1586" s="26">
        <f t="shared" si="314"/>
        <v>46273.864583333321</v>
      </c>
      <c r="G1586">
        <f t="shared" si="315"/>
        <v>0</v>
      </c>
      <c r="H1586">
        <f t="shared" si="316"/>
        <v>8</v>
      </c>
      <c r="I1586" s="27">
        <f t="shared" si="317"/>
        <v>1</v>
      </c>
      <c r="J1586" s="28">
        <f t="shared" si="318"/>
        <v>155.48172757475083</v>
      </c>
      <c r="K1586" s="29" t="str">
        <f t="shared" si="319"/>
        <v/>
      </c>
      <c r="L1586" s="26" t="str">
        <f t="shared" si="320"/>
        <v/>
      </c>
      <c r="M1586" t="str">
        <f t="shared" si="321"/>
        <v/>
      </c>
      <c r="N1586" s="28">
        <f t="shared" si="322"/>
        <v>155.48172757475083</v>
      </c>
      <c r="O1586" t="str">
        <f t="shared" si="323"/>
        <v/>
      </c>
      <c r="P1586" t="str">
        <f t="shared" si="324"/>
        <v/>
      </c>
      <c r="Q1586" s="10"/>
      <c r="R1586" s="10"/>
      <c r="S1586" s="16">
        <v>1</v>
      </c>
      <c r="T1586" s="13">
        <v>155.48172757475081</v>
      </c>
      <c r="U1586" s="14"/>
      <c r="V1586" s="11"/>
      <c r="W1586" s="10"/>
      <c r="X1586" s="29"/>
      <c r="AA1586" t="s">
        <v>331</v>
      </c>
      <c r="AB1586">
        <v>1</v>
      </c>
      <c r="AC1586">
        <v>155.48172757475081</v>
      </c>
      <c r="AD1586">
        <v>155.48172757475081</v>
      </c>
      <c r="AL1586">
        <v>155.48172757475081</v>
      </c>
      <c r="AM1586">
        <v>155.48172757475081</v>
      </c>
      <c r="AR1586" t="s">
        <v>338</v>
      </c>
    </row>
    <row r="1587" spans="1:44" x14ac:dyDescent="0.35">
      <c r="A1587">
        <v>8</v>
      </c>
      <c r="B1587" s="26">
        <f t="shared" si="312"/>
        <v>46273.75</v>
      </c>
      <c r="C1587" t="s">
        <v>74</v>
      </c>
      <c r="D1587">
        <v>4</v>
      </c>
      <c r="E1587" s="26">
        <f t="shared" si="313"/>
        <v>46273.885416666657</v>
      </c>
      <c r="F1587" s="26">
        <f t="shared" si="314"/>
        <v>46273.864583333321</v>
      </c>
      <c r="G1587">
        <f t="shared" si="315"/>
        <v>0</v>
      </c>
      <c r="H1587">
        <f t="shared" si="316"/>
        <v>83</v>
      </c>
      <c r="I1587" s="27">
        <f t="shared" si="317"/>
        <v>1</v>
      </c>
      <c r="J1587" s="28">
        <f t="shared" si="318"/>
        <v>90.70866141732283</v>
      </c>
      <c r="K1587" s="29" t="str">
        <f t="shared" si="319"/>
        <v/>
      </c>
      <c r="L1587" s="26" t="str">
        <f t="shared" si="320"/>
        <v/>
      </c>
      <c r="M1587" t="str">
        <f t="shared" si="321"/>
        <v/>
      </c>
      <c r="N1587" s="28">
        <f t="shared" si="322"/>
        <v>90.70866141732283</v>
      </c>
      <c r="O1587" t="str">
        <f t="shared" si="323"/>
        <v/>
      </c>
      <c r="P1587" t="str">
        <f t="shared" si="324"/>
        <v/>
      </c>
      <c r="Q1587" s="10"/>
      <c r="R1587" s="10"/>
      <c r="S1587" s="16">
        <v>1</v>
      </c>
      <c r="T1587" s="13">
        <v>90.70866141732283</v>
      </c>
      <c r="U1587" s="14"/>
      <c r="V1587" s="11"/>
      <c r="W1587" s="10"/>
      <c r="X1587" s="29"/>
      <c r="AA1587" t="s">
        <v>331</v>
      </c>
      <c r="AB1587">
        <v>1</v>
      </c>
      <c r="AC1587">
        <v>90.70866141732283</v>
      </c>
      <c r="AD1587">
        <v>90.70866141732283</v>
      </c>
      <c r="AL1587">
        <v>90.70866141732283</v>
      </c>
      <c r="AM1587">
        <v>90.70866141732283</v>
      </c>
      <c r="AR1587" t="s">
        <v>338</v>
      </c>
    </row>
    <row r="1588" spans="1:44" x14ac:dyDescent="0.35">
      <c r="A1588">
        <v>8</v>
      </c>
      <c r="B1588" s="26">
        <f t="shared" si="312"/>
        <v>46273.75</v>
      </c>
      <c r="C1588" t="s">
        <v>74</v>
      </c>
      <c r="D1588">
        <v>5</v>
      </c>
      <c r="E1588" s="26">
        <f t="shared" si="313"/>
        <v>46273.885416666657</v>
      </c>
      <c r="F1588" s="26">
        <f t="shared" si="314"/>
        <v>46273.864583333321</v>
      </c>
      <c r="G1588">
        <f t="shared" si="315"/>
        <v>0</v>
      </c>
      <c r="H1588">
        <f t="shared" si="316"/>
        <v>0</v>
      </c>
      <c r="I1588" s="27">
        <f t="shared" si="317"/>
        <v>0</v>
      </c>
      <c r="J1588" s="28" t="str">
        <f t="shared" si="318"/>
        <v>NULL</v>
      </c>
      <c r="K1588" s="29" t="str">
        <f t="shared" si="319"/>
        <v/>
      </c>
      <c r="L1588" s="26" t="str">
        <f t="shared" si="320"/>
        <v/>
      </c>
      <c r="M1588" t="str">
        <f t="shared" si="321"/>
        <v/>
      </c>
      <c r="N1588" s="28">
        <f t="shared" si="322"/>
        <v>55.07649513212796</v>
      </c>
      <c r="O1588" t="str">
        <f t="shared" si="323"/>
        <v/>
      </c>
      <c r="P1588" t="str">
        <f t="shared" si="324"/>
        <v/>
      </c>
      <c r="Q1588" s="10"/>
      <c r="R1588" s="10"/>
      <c r="S1588" s="16">
        <v>0</v>
      </c>
      <c r="T1588" s="13"/>
      <c r="U1588" s="14"/>
      <c r="V1588" s="11"/>
      <c r="W1588" s="10"/>
      <c r="X1588" s="29"/>
      <c r="AA1588" t="s">
        <v>331</v>
      </c>
      <c r="AB1588">
        <v>1</v>
      </c>
      <c r="AR1588" t="s">
        <v>338</v>
      </c>
    </row>
    <row r="1589" spans="1:44" x14ac:dyDescent="0.35">
      <c r="A1589">
        <v>8</v>
      </c>
      <c r="B1589" s="26">
        <f t="shared" si="312"/>
        <v>46273.75</v>
      </c>
      <c r="C1589" t="s">
        <v>74</v>
      </c>
      <c r="D1589">
        <v>6</v>
      </c>
      <c r="E1589" s="26">
        <f t="shared" si="313"/>
        <v>46273.885416666657</v>
      </c>
      <c r="F1589" s="26">
        <f t="shared" si="314"/>
        <v>46273.864583333321</v>
      </c>
      <c r="G1589">
        <f t="shared" si="315"/>
        <v>0</v>
      </c>
      <c r="H1589">
        <f t="shared" si="316"/>
        <v>19</v>
      </c>
      <c r="I1589" s="27">
        <f t="shared" si="317"/>
        <v>2</v>
      </c>
      <c r="J1589" s="28">
        <f t="shared" si="318"/>
        <v>31.934493346980553</v>
      </c>
      <c r="K1589" s="29" t="str">
        <f t="shared" si="319"/>
        <v/>
      </c>
      <c r="L1589" s="26" t="str">
        <f t="shared" si="320"/>
        <v/>
      </c>
      <c r="M1589" t="str">
        <f t="shared" si="321"/>
        <v/>
      </c>
      <c r="N1589" s="28">
        <f t="shared" si="322"/>
        <v>15.967246673490276</v>
      </c>
      <c r="O1589" t="str">
        <f t="shared" si="323"/>
        <v/>
      </c>
      <c r="P1589" t="str">
        <f t="shared" si="324"/>
        <v/>
      </c>
      <c r="Q1589" s="10"/>
      <c r="R1589" s="10"/>
      <c r="S1589" s="16">
        <v>2</v>
      </c>
      <c r="T1589" s="13">
        <v>31.934493346980549</v>
      </c>
      <c r="U1589" s="14"/>
      <c r="V1589" s="11"/>
      <c r="W1589" s="10"/>
      <c r="X1589" s="29"/>
      <c r="AA1589" t="s">
        <v>331</v>
      </c>
      <c r="AB1589">
        <v>2</v>
      </c>
      <c r="AC1589">
        <v>12.826603325415681</v>
      </c>
      <c r="AD1589">
        <v>57.738572574178022</v>
      </c>
      <c r="AL1589">
        <v>12.826603325415681</v>
      </c>
      <c r="AM1589">
        <v>57.738572574178022</v>
      </c>
      <c r="AR1589" t="s">
        <v>332</v>
      </c>
    </row>
    <row r="1590" spans="1:44" x14ac:dyDescent="0.35">
      <c r="A1590">
        <v>9</v>
      </c>
      <c r="B1590" s="26">
        <f t="shared" si="312"/>
        <v>46273.760416666657</v>
      </c>
      <c r="C1590" t="s">
        <v>20</v>
      </c>
      <c r="D1590">
        <v>1</v>
      </c>
      <c r="E1590" s="26">
        <f t="shared" si="313"/>
        <v>46273.770833333343</v>
      </c>
      <c r="F1590" s="26">
        <f t="shared" si="314"/>
        <v>46273.750000000007</v>
      </c>
      <c r="G1590">
        <f t="shared" si="315"/>
        <v>0</v>
      </c>
      <c r="H1590">
        <f t="shared" si="316"/>
        <v>0</v>
      </c>
      <c r="I1590" s="27">
        <f t="shared" si="317"/>
        <v>5</v>
      </c>
      <c r="J1590" s="28">
        <f t="shared" si="318"/>
        <v>238.31306482204621</v>
      </c>
      <c r="K1590" s="29" t="str">
        <f t="shared" si="319"/>
        <v/>
      </c>
      <c r="L1590" s="26" t="str">
        <f t="shared" si="320"/>
        <v/>
      </c>
      <c r="M1590" t="str">
        <f t="shared" si="321"/>
        <v/>
      </c>
      <c r="N1590" s="28">
        <f t="shared" si="322"/>
        <v>47.662612964409242</v>
      </c>
      <c r="O1590" t="str">
        <f t="shared" si="323"/>
        <v/>
      </c>
      <c r="P1590" t="str">
        <f t="shared" si="324"/>
        <v/>
      </c>
      <c r="Q1590" s="10"/>
      <c r="R1590" s="10"/>
      <c r="S1590" s="16">
        <v>5</v>
      </c>
      <c r="T1590" s="13">
        <v>238.31306482204619</v>
      </c>
      <c r="U1590" s="14"/>
      <c r="V1590" s="11"/>
      <c r="W1590" s="10"/>
      <c r="X1590" s="29"/>
      <c r="Z1590" t="s">
        <v>339</v>
      </c>
      <c r="AA1590" t="s">
        <v>331</v>
      </c>
      <c r="AB1590">
        <v>5</v>
      </c>
      <c r="AC1590">
        <v>32.231404958677693</v>
      </c>
      <c r="AD1590">
        <v>500.5347593582888</v>
      </c>
      <c r="AL1590">
        <v>32.231404958677693</v>
      </c>
      <c r="AM1590">
        <v>500.5347593582888</v>
      </c>
      <c r="AR1590" t="s">
        <v>337</v>
      </c>
    </row>
    <row r="1591" spans="1:44" x14ac:dyDescent="0.35">
      <c r="A1591">
        <v>9</v>
      </c>
      <c r="B1591" s="26">
        <f t="shared" si="312"/>
        <v>46273.760416666657</v>
      </c>
      <c r="C1591" t="s">
        <v>20</v>
      </c>
      <c r="D1591">
        <v>2</v>
      </c>
      <c r="E1591" s="26">
        <f t="shared" si="313"/>
        <v>46273.770833333343</v>
      </c>
      <c r="F1591" s="26">
        <f t="shared" si="314"/>
        <v>46273.750000000007</v>
      </c>
      <c r="G1591">
        <f t="shared" si="315"/>
        <v>0</v>
      </c>
      <c r="H1591">
        <f t="shared" si="316"/>
        <v>0</v>
      </c>
      <c r="I1591" s="27">
        <f t="shared" si="317"/>
        <v>2</v>
      </c>
      <c r="J1591" s="28">
        <f t="shared" si="318"/>
        <v>42.786769880365938</v>
      </c>
      <c r="K1591" s="29" t="str">
        <f t="shared" si="319"/>
        <v/>
      </c>
      <c r="L1591" s="26" t="str">
        <f t="shared" si="320"/>
        <v/>
      </c>
      <c r="M1591" t="str">
        <f t="shared" si="321"/>
        <v/>
      </c>
      <c r="N1591" s="28">
        <f t="shared" si="322"/>
        <v>21.393384940182969</v>
      </c>
      <c r="O1591" t="str">
        <f t="shared" si="323"/>
        <v/>
      </c>
      <c r="P1591" t="str">
        <f t="shared" si="324"/>
        <v/>
      </c>
      <c r="Q1591" s="10"/>
      <c r="R1591" s="10" t="s">
        <v>341</v>
      </c>
      <c r="S1591" s="16">
        <v>3</v>
      </c>
      <c r="T1591" s="13">
        <v>58.11184727974674</v>
      </c>
      <c r="U1591" s="14"/>
      <c r="V1591" s="11"/>
      <c r="W1591" s="10"/>
      <c r="X1591" s="29"/>
      <c r="Y1591" t="s">
        <v>342</v>
      </c>
      <c r="Z1591" t="s">
        <v>340</v>
      </c>
      <c r="AA1591" t="s">
        <v>331</v>
      </c>
      <c r="AB1591">
        <v>2</v>
      </c>
      <c r="AC1591">
        <v>23.759925750232028</v>
      </c>
      <c r="AD1591">
        <v>102.45795601552391</v>
      </c>
      <c r="AL1591">
        <v>35.639888625348043</v>
      </c>
      <c r="AM1591">
        <v>117.78303341490469</v>
      </c>
      <c r="AR1591" t="s">
        <v>332</v>
      </c>
    </row>
    <row r="1592" spans="1:44" x14ac:dyDescent="0.35">
      <c r="A1592">
        <v>9</v>
      </c>
      <c r="B1592" s="26">
        <f t="shared" si="312"/>
        <v>46273.760416666657</v>
      </c>
      <c r="C1592" t="s">
        <v>20</v>
      </c>
      <c r="D1592">
        <v>3</v>
      </c>
      <c r="E1592" s="26">
        <f t="shared" si="313"/>
        <v>46273.770833333343</v>
      </c>
      <c r="F1592" s="26">
        <f t="shared" si="314"/>
        <v>46273.750000000007</v>
      </c>
      <c r="G1592">
        <f t="shared" si="315"/>
        <v>0</v>
      </c>
      <c r="H1592">
        <f t="shared" si="316"/>
        <v>0</v>
      </c>
      <c r="I1592" s="27">
        <f t="shared" si="317"/>
        <v>1</v>
      </c>
      <c r="J1592" s="28">
        <f t="shared" si="318"/>
        <v>125.15114873035067</v>
      </c>
      <c r="K1592" s="29" t="str">
        <f t="shared" si="319"/>
        <v/>
      </c>
      <c r="L1592" s="26" t="str">
        <f t="shared" si="320"/>
        <v/>
      </c>
      <c r="M1592" t="str">
        <f t="shared" si="321"/>
        <v/>
      </c>
      <c r="N1592" s="28">
        <f t="shared" si="322"/>
        <v>125.15114873035067</v>
      </c>
      <c r="O1592" t="str">
        <f t="shared" si="323"/>
        <v/>
      </c>
      <c r="P1592" t="str">
        <f t="shared" si="324"/>
        <v/>
      </c>
      <c r="Q1592" s="10"/>
      <c r="R1592" s="10"/>
      <c r="S1592" s="16">
        <v>1</v>
      </c>
      <c r="T1592" s="13">
        <v>125.1511487303507</v>
      </c>
      <c r="U1592" s="14"/>
      <c r="V1592" s="11"/>
      <c r="W1592" s="10"/>
      <c r="X1592" s="29"/>
      <c r="AA1592" t="s">
        <v>331</v>
      </c>
      <c r="AB1592">
        <v>1</v>
      </c>
      <c r="AC1592">
        <v>125.1511487303507</v>
      </c>
      <c r="AD1592">
        <v>125.1511487303507</v>
      </c>
      <c r="AL1592">
        <v>125.1511487303507</v>
      </c>
      <c r="AM1592">
        <v>125.1511487303507</v>
      </c>
      <c r="AR1592" t="s">
        <v>338</v>
      </c>
    </row>
    <row r="1593" spans="1:44" x14ac:dyDescent="0.35">
      <c r="A1593">
        <v>9</v>
      </c>
      <c r="B1593" s="26">
        <f t="shared" si="312"/>
        <v>46273.760416666657</v>
      </c>
      <c r="C1593" t="s">
        <v>20</v>
      </c>
      <c r="D1593">
        <v>4</v>
      </c>
      <c r="E1593" s="26">
        <f t="shared" si="313"/>
        <v>46273.770833333343</v>
      </c>
      <c r="F1593" s="26">
        <f t="shared" si="314"/>
        <v>46273.750000000007</v>
      </c>
      <c r="G1593">
        <f t="shared" si="315"/>
        <v>0</v>
      </c>
      <c r="H1593">
        <f t="shared" si="316"/>
        <v>0</v>
      </c>
      <c r="I1593" s="27">
        <f t="shared" si="317"/>
        <v>1</v>
      </c>
      <c r="J1593" s="28">
        <f t="shared" si="318"/>
        <v>109.09090909090909</v>
      </c>
      <c r="K1593" s="29" t="str">
        <f t="shared" si="319"/>
        <v/>
      </c>
      <c r="L1593" s="26" t="str">
        <f t="shared" si="320"/>
        <v/>
      </c>
      <c r="M1593" t="str">
        <f t="shared" si="321"/>
        <v/>
      </c>
      <c r="N1593" s="28">
        <f t="shared" si="322"/>
        <v>109.09090909090909</v>
      </c>
      <c r="O1593" t="str">
        <f t="shared" si="323"/>
        <v/>
      </c>
      <c r="P1593" t="str">
        <f t="shared" si="324"/>
        <v/>
      </c>
      <c r="Q1593" s="10"/>
      <c r="R1593" s="10"/>
      <c r="S1593" s="16">
        <v>1</v>
      </c>
      <c r="T1593" s="13">
        <v>109.09090909090909</v>
      </c>
      <c r="U1593" s="14"/>
      <c r="V1593" s="11"/>
      <c r="W1593" s="10"/>
      <c r="X1593" s="29"/>
      <c r="AA1593" t="s">
        <v>331</v>
      </c>
      <c r="AB1593">
        <v>1</v>
      </c>
      <c r="AC1593">
        <v>109.09090909090909</v>
      </c>
      <c r="AD1593">
        <v>109.09090909090909</v>
      </c>
      <c r="AL1593">
        <v>109.09090909090909</v>
      </c>
      <c r="AM1593">
        <v>109.09090909090909</v>
      </c>
      <c r="AR1593" t="s">
        <v>338</v>
      </c>
    </row>
    <row r="1594" spans="1:44" x14ac:dyDescent="0.35">
      <c r="A1594">
        <v>9</v>
      </c>
      <c r="B1594" s="26">
        <f t="shared" si="312"/>
        <v>46273.760416666657</v>
      </c>
      <c r="C1594" t="s">
        <v>20</v>
      </c>
      <c r="D1594">
        <v>5</v>
      </c>
      <c r="E1594" s="26">
        <f t="shared" si="313"/>
        <v>46273.770833333343</v>
      </c>
      <c r="F1594" s="26">
        <f t="shared" si="314"/>
        <v>46273.750000000007</v>
      </c>
      <c r="G1594">
        <f t="shared" si="315"/>
        <v>0</v>
      </c>
      <c r="H1594">
        <f t="shared" si="316"/>
        <v>0</v>
      </c>
      <c r="I1594" s="27">
        <f t="shared" si="317"/>
        <v>1</v>
      </c>
      <c r="J1594" s="28">
        <f t="shared" si="318"/>
        <v>34.226447709593778</v>
      </c>
      <c r="K1594" s="29" t="str">
        <f t="shared" si="319"/>
        <v/>
      </c>
      <c r="L1594" s="26" t="str">
        <f t="shared" si="320"/>
        <v/>
      </c>
      <c r="M1594" t="str">
        <f t="shared" si="321"/>
        <v/>
      </c>
      <c r="N1594" s="28">
        <f t="shared" si="322"/>
        <v>34.226447709593778</v>
      </c>
      <c r="O1594" t="str">
        <f t="shared" si="323"/>
        <v/>
      </c>
      <c r="P1594" t="str">
        <f t="shared" si="324"/>
        <v/>
      </c>
      <c r="Q1594" s="10"/>
      <c r="R1594" s="10"/>
      <c r="S1594" s="16">
        <v>1</v>
      </c>
      <c r="T1594" s="13">
        <v>34.226447709593778</v>
      </c>
      <c r="U1594" s="14"/>
      <c r="V1594" s="11"/>
      <c r="W1594" s="10"/>
      <c r="X1594" s="29"/>
      <c r="AA1594" t="s">
        <v>331</v>
      </c>
      <c r="AB1594">
        <v>1</v>
      </c>
      <c r="AC1594">
        <v>34.226447709593778</v>
      </c>
      <c r="AD1594">
        <v>43.540406816932382</v>
      </c>
      <c r="AL1594">
        <v>34.226447709593778</v>
      </c>
      <c r="AM1594">
        <v>43.540406816932382</v>
      </c>
      <c r="AR1594" t="s">
        <v>338</v>
      </c>
    </row>
    <row r="1595" spans="1:44" x14ac:dyDescent="0.35">
      <c r="A1595">
        <v>9</v>
      </c>
      <c r="B1595" s="26">
        <f t="shared" si="312"/>
        <v>46273.760416666657</v>
      </c>
      <c r="C1595" t="s">
        <v>20</v>
      </c>
      <c r="D1595">
        <v>6</v>
      </c>
      <c r="E1595" s="26">
        <f t="shared" si="313"/>
        <v>46273.770833333343</v>
      </c>
      <c r="F1595" s="26">
        <f t="shared" si="314"/>
        <v>46273.750000000007</v>
      </c>
      <c r="G1595">
        <f t="shared" si="315"/>
        <v>0</v>
      </c>
      <c r="H1595">
        <f t="shared" si="316"/>
        <v>0</v>
      </c>
      <c r="I1595" s="27">
        <f t="shared" si="317"/>
        <v>2</v>
      </c>
      <c r="J1595" s="28">
        <f t="shared" si="318"/>
        <v>36.525047558655672</v>
      </c>
      <c r="K1595" s="29" t="str">
        <f t="shared" si="319"/>
        <v/>
      </c>
      <c r="L1595" s="26" t="str">
        <f t="shared" si="320"/>
        <v/>
      </c>
      <c r="M1595" t="str">
        <f t="shared" si="321"/>
        <v/>
      </c>
      <c r="N1595" s="28">
        <f t="shared" si="322"/>
        <v>18.262523779327836</v>
      </c>
      <c r="O1595" t="str">
        <f t="shared" si="323"/>
        <v/>
      </c>
      <c r="P1595" t="str">
        <f t="shared" si="324"/>
        <v/>
      </c>
      <c r="Q1595" s="10"/>
      <c r="R1595" s="10"/>
      <c r="S1595" s="16">
        <v>1</v>
      </c>
      <c r="T1595" s="13">
        <v>21.199970159274869</v>
      </c>
      <c r="U1595" s="14"/>
      <c r="V1595" s="11"/>
      <c r="W1595" s="10"/>
      <c r="X1595" s="29"/>
      <c r="AA1595" t="s">
        <v>331</v>
      </c>
      <c r="AB1595">
        <v>2</v>
      </c>
      <c r="AC1595">
        <v>30.650154798761609</v>
      </c>
      <c r="AD1595">
        <v>43.59571495109455</v>
      </c>
      <c r="AL1595">
        <v>15.32507739938081</v>
      </c>
      <c r="AM1595">
        <v>21.199970159274869</v>
      </c>
      <c r="AR1595" t="s">
        <v>332</v>
      </c>
    </row>
    <row r="1596" spans="1:44" x14ac:dyDescent="0.35">
      <c r="A1596">
        <v>9</v>
      </c>
      <c r="B1596" s="26">
        <f t="shared" si="312"/>
        <v>46273.760416666657</v>
      </c>
      <c r="C1596" t="s">
        <v>43</v>
      </c>
      <c r="D1596">
        <v>1</v>
      </c>
      <c r="E1596" s="26">
        <f t="shared" si="313"/>
        <v>46273.802083333343</v>
      </c>
      <c r="F1596" s="26">
        <f t="shared" si="314"/>
        <v>46273.781250000007</v>
      </c>
      <c r="G1596">
        <f t="shared" si="315"/>
        <v>0</v>
      </c>
      <c r="H1596">
        <f t="shared" si="316"/>
        <v>2</v>
      </c>
      <c r="I1596" s="27">
        <f t="shared" si="317"/>
        <v>5</v>
      </c>
      <c r="J1596" s="28">
        <f t="shared" si="318"/>
        <v>238.31306482204621</v>
      </c>
      <c r="K1596" s="29" t="str">
        <f t="shared" si="319"/>
        <v/>
      </c>
      <c r="L1596" s="26" t="str">
        <f t="shared" si="320"/>
        <v/>
      </c>
      <c r="M1596" t="str">
        <f t="shared" si="321"/>
        <v/>
      </c>
      <c r="N1596" s="28">
        <f t="shared" si="322"/>
        <v>47.662612964409242</v>
      </c>
      <c r="O1596" t="str">
        <f t="shared" si="323"/>
        <v/>
      </c>
      <c r="P1596" t="str">
        <f t="shared" si="324"/>
        <v/>
      </c>
      <c r="Q1596" s="10"/>
      <c r="R1596" s="10"/>
      <c r="S1596" s="16">
        <v>5</v>
      </c>
      <c r="T1596" s="13">
        <v>238.31306482204619</v>
      </c>
      <c r="U1596" s="14"/>
      <c r="V1596" s="11"/>
      <c r="W1596" s="10"/>
      <c r="X1596" s="29"/>
      <c r="Z1596" t="s">
        <v>339</v>
      </c>
      <c r="AA1596" t="s">
        <v>331</v>
      </c>
      <c r="AB1596">
        <v>5</v>
      </c>
      <c r="AC1596">
        <v>32.231404958677693</v>
      </c>
      <c r="AD1596">
        <v>500.5347593582888</v>
      </c>
      <c r="AL1596">
        <v>32.231404958677693</v>
      </c>
      <c r="AM1596">
        <v>500.5347593582888</v>
      </c>
      <c r="AR1596" t="s">
        <v>337</v>
      </c>
    </row>
    <row r="1597" spans="1:44" x14ac:dyDescent="0.35">
      <c r="A1597">
        <v>9</v>
      </c>
      <c r="B1597" s="26">
        <f t="shared" si="312"/>
        <v>46273.760416666657</v>
      </c>
      <c r="C1597" t="s">
        <v>43</v>
      </c>
      <c r="D1597">
        <v>2</v>
      </c>
      <c r="E1597" s="26">
        <f t="shared" si="313"/>
        <v>46273.802083333343</v>
      </c>
      <c r="F1597" s="26">
        <f t="shared" si="314"/>
        <v>46273.781250000007</v>
      </c>
      <c r="G1597">
        <f t="shared" si="315"/>
        <v>0</v>
      </c>
      <c r="H1597">
        <f t="shared" si="316"/>
        <v>0</v>
      </c>
      <c r="I1597" s="27">
        <f t="shared" si="317"/>
        <v>2</v>
      </c>
      <c r="J1597" s="28">
        <f t="shared" si="318"/>
        <v>42.786769880365938</v>
      </c>
      <c r="K1597" s="29" t="str">
        <f t="shared" si="319"/>
        <v/>
      </c>
      <c r="L1597" s="26" t="str">
        <f t="shared" si="320"/>
        <v/>
      </c>
      <c r="M1597" t="str">
        <f t="shared" si="321"/>
        <v/>
      </c>
      <c r="N1597" s="28">
        <f t="shared" si="322"/>
        <v>21.393384940182969</v>
      </c>
      <c r="O1597" t="str">
        <f t="shared" si="323"/>
        <v/>
      </c>
      <c r="P1597" t="str">
        <f t="shared" si="324"/>
        <v/>
      </c>
      <c r="Q1597" s="10"/>
      <c r="R1597" s="10" t="s">
        <v>341</v>
      </c>
      <c r="S1597" s="16">
        <v>3</v>
      </c>
      <c r="T1597" s="13">
        <v>58.11184727974674</v>
      </c>
      <c r="U1597" s="14"/>
      <c r="V1597" s="11"/>
      <c r="W1597" s="10"/>
      <c r="X1597" s="29"/>
      <c r="Y1597" t="s">
        <v>342</v>
      </c>
      <c r="Z1597" t="s">
        <v>340</v>
      </c>
      <c r="AA1597" t="s">
        <v>331</v>
      </c>
      <c r="AB1597">
        <v>2</v>
      </c>
      <c r="AC1597">
        <v>23.759925750232028</v>
      </c>
      <c r="AD1597">
        <v>102.45795601552391</v>
      </c>
      <c r="AL1597">
        <v>35.639888625348043</v>
      </c>
      <c r="AM1597">
        <v>117.78303341490469</v>
      </c>
      <c r="AR1597" t="s">
        <v>332</v>
      </c>
    </row>
    <row r="1598" spans="1:44" x14ac:dyDescent="0.35">
      <c r="A1598">
        <v>9</v>
      </c>
      <c r="B1598" s="26">
        <f t="shared" si="312"/>
        <v>46273.760416666657</v>
      </c>
      <c r="C1598" t="s">
        <v>43</v>
      </c>
      <c r="D1598">
        <v>3</v>
      </c>
      <c r="E1598" s="26">
        <f t="shared" si="313"/>
        <v>46273.802083333343</v>
      </c>
      <c r="F1598" s="26">
        <f t="shared" si="314"/>
        <v>46273.781250000007</v>
      </c>
      <c r="G1598">
        <f t="shared" si="315"/>
        <v>0</v>
      </c>
      <c r="H1598">
        <f t="shared" si="316"/>
        <v>0</v>
      </c>
      <c r="I1598" s="27">
        <f t="shared" si="317"/>
        <v>1</v>
      </c>
      <c r="J1598" s="28">
        <f t="shared" si="318"/>
        <v>125.15114873035067</v>
      </c>
      <c r="K1598" s="29" t="str">
        <f t="shared" si="319"/>
        <v/>
      </c>
      <c r="L1598" s="26" t="str">
        <f t="shared" si="320"/>
        <v/>
      </c>
      <c r="M1598" t="str">
        <f t="shared" si="321"/>
        <v/>
      </c>
      <c r="N1598" s="28">
        <f t="shared" si="322"/>
        <v>125.15114873035067</v>
      </c>
      <c r="O1598" t="str">
        <f t="shared" si="323"/>
        <v/>
      </c>
      <c r="P1598" t="str">
        <f t="shared" si="324"/>
        <v/>
      </c>
      <c r="Q1598" s="10"/>
      <c r="R1598" s="10"/>
      <c r="S1598" s="16">
        <v>1</v>
      </c>
      <c r="T1598" s="13">
        <v>125.1511487303507</v>
      </c>
      <c r="U1598" s="14"/>
      <c r="V1598" s="11"/>
      <c r="W1598" s="10"/>
      <c r="X1598" s="29"/>
      <c r="AA1598" t="s">
        <v>331</v>
      </c>
      <c r="AB1598">
        <v>1</v>
      </c>
      <c r="AC1598">
        <v>125.1511487303507</v>
      </c>
      <c r="AD1598">
        <v>125.1511487303507</v>
      </c>
      <c r="AL1598">
        <v>125.1511487303507</v>
      </c>
      <c r="AM1598">
        <v>125.1511487303507</v>
      </c>
      <c r="AR1598" t="s">
        <v>338</v>
      </c>
    </row>
    <row r="1599" spans="1:44" x14ac:dyDescent="0.35">
      <c r="A1599">
        <v>9</v>
      </c>
      <c r="B1599" s="26">
        <f t="shared" si="312"/>
        <v>46273.760416666657</v>
      </c>
      <c r="C1599" t="s">
        <v>43</v>
      </c>
      <c r="D1599">
        <v>4</v>
      </c>
      <c r="E1599" s="26">
        <f t="shared" si="313"/>
        <v>46273.802083333343</v>
      </c>
      <c r="F1599" s="26">
        <f t="shared" si="314"/>
        <v>46273.781250000007</v>
      </c>
      <c r="G1599">
        <f t="shared" si="315"/>
        <v>0</v>
      </c>
      <c r="H1599">
        <f t="shared" si="316"/>
        <v>0</v>
      </c>
      <c r="I1599" s="27">
        <f t="shared" si="317"/>
        <v>1</v>
      </c>
      <c r="J1599" s="28">
        <f t="shared" si="318"/>
        <v>109.09090909090909</v>
      </c>
      <c r="K1599" s="29" t="str">
        <f t="shared" si="319"/>
        <v/>
      </c>
      <c r="L1599" s="26" t="str">
        <f t="shared" si="320"/>
        <v/>
      </c>
      <c r="M1599" t="str">
        <f t="shared" si="321"/>
        <v/>
      </c>
      <c r="N1599" s="28">
        <f t="shared" si="322"/>
        <v>109.09090909090909</v>
      </c>
      <c r="O1599" t="str">
        <f t="shared" si="323"/>
        <v/>
      </c>
      <c r="P1599" t="str">
        <f t="shared" si="324"/>
        <v/>
      </c>
      <c r="Q1599" s="10"/>
      <c r="R1599" s="10"/>
      <c r="S1599" s="16">
        <v>1</v>
      </c>
      <c r="T1599" s="13">
        <v>109.09090909090909</v>
      </c>
      <c r="U1599" s="14"/>
      <c r="V1599" s="11"/>
      <c r="W1599" s="10"/>
      <c r="X1599" s="29"/>
      <c r="AA1599" t="s">
        <v>331</v>
      </c>
      <c r="AB1599">
        <v>1</v>
      </c>
      <c r="AC1599">
        <v>109.09090909090909</v>
      </c>
      <c r="AD1599">
        <v>109.09090909090909</v>
      </c>
      <c r="AL1599">
        <v>109.09090909090909</v>
      </c>
      <c r="AM1599">
        <v>109.09090909090909</v>
      </c>
      <c r="AR1599" t="s">
        <v>338</v>
      </c>
    </row>
    <row r="1600" spans="1:44" x14ac:dyDescent="0.35">
      <c r="A1600">
        <v>9</v>
      </c>
      <c r="B1600" s="26">
        <f t="shared" si="312"/>
        <v>46273.760416666657</v>
      </c>
      <c r="C1600" t="s">
        <v>43</v>
      </c>
      <c r="D1600">
        <v>5</v>
      </c>
      <c r="E1600" s="26">
        <f t="shared" si="313"/>
        <v>46273.802083333343</v>
      </c>
      <c r="F1600" s="26">
        <f t="shared" si="314"/>
        <v>46273.781250000007</v>
      </c>
      <c r="G1600">
        <f t="shared" si="315"/>
        <v>0</v>
      </c>
      <c r="H1600">
        <f t="shared" si="316"/>
        <v>0</v>
      </c>
      <c r="I1600" s="27">
        <f t="shared" si="317"/>
        <v>1</v>
      </c>
      <c r="J1600" s="28">
        <f t="shared" si="318"/>
        <v>34.226447709593778</v>
      </c>
      <c r="K1600" s="29" t="str">
        <f t="shared" si="319"/>
        <v/>
      </c>
      <c r="L1600" s="26" t="str">
        <f t="shared" si="320"/>
        <v/>
      </c>
      <c r="M1600" t="str">
        <f t="shared" si="321"/>
        <v/>
      </c>
      <c r="N1600" s="28">
        <f t="shared" si="322"/>
        <v>34.226447709593778</v>
      </c>
      <c r="O1600" t="str">
        <f t="shared" si="323"/>
        <v/>
      </c>
      <c r="P1600" t="str">
        <f t="shared" si="324"/>
        <v/>
      </c>
      <c r="Q1600" s="10"/>
      <c r="R1600" s="10"/>
      <c r="S1600" s="16">
        <v>1</v>
      </c>
      <c r="T1600" s="13">
        <v>34.226447709593778</v>
      </c>
      <c r="U1600" s="14"/>
      <c r="V1600" s="11"/>
      <c r="W1600" s="10"/>
      <c r="X1600" s="29"/>
      <c r="AA1600" t="s">
        <v>331</v>
      </c>
      <c r="AB1600">
        <v>1</v>
      </c>
      <c r="AC1600">
        <v>34.226447709593778</v>
      </c>
      <c r="AD1600">
        <v>43.540406816932382</v>
      </c>
      <c r="AL1600">
        <v>34.226447709593778</v>
      </c>
      <c r="AM1600">
        <v>43.540406816932382</v>
      </c>
      <c r="AR1600" t="s">
        <v>338</v>
      </c>
    </row>
    <row r="1601" spans="1:44" x14ac:dyDescent="0.35">
      <c r="A1601">
        <v>9</v>
      </c>
      <c r="B1601" s="26">
        <f t="shared" si="312"/>
        <v>46273.760416666657</v>
      </c>
      <c r="C1601" t="s">
        <v>43</v>
      </c>
      <c r="D1601">
        <v>6</v>
      </c>
      <c r="E1601" s="26">
        <f t="shared" si="313"/>
        <v>46273.802083333343</v>
      </c>
      <c r="F1601" s="26">
        <f t="shared" si="314"/>
        <v>46273.781250000007</v>
      </c>
      <c r="G1601">
        <f t="shared" si="315"/>
        <v>0</v>
      </c>
      <c r="H1601">
        <f t="shared" si="316"/>
        <v>0</v>
      </c>
      <c r="I1601" s="27">
        <f t="shared" si="317"/>
        <v>2</v>
      </c>
      <c r="J1601" s="28">
        <f t="shared" si="318"/>
        <v>36.525047558655672</v>
      </c>
      <c r="K1601" s="29" t="str">
        <f t="shared" si="319"/>
        <v/>
      </c>
      <c r="L1601" s="26" t="str">
        <f t="shared" si="320"/>
        <v/>
      </c>
      <c r="M1601" t="str">
        <f t="shared" si="321"/>
        <v/>
      </c>
      <c r="N1601" s="28">
        <f t="shared" si="322"/>
        <v>18.262523779327836</v>
      </c>
      <c r="O1601" t="str">
        <f t="shared" si="323"/>
        <v/>
      </c>
      <c r="P1601" t="str">
        <f t="shared" si="324"/>
        <v/>
      </c>
      <c r="Q1601" s="10"/>
      <c r="R1601" s="10"/>
      <c r="S1601" s="16">
        <v>1</v>
      </c>
      <c r="T1601" s="13">
        <v>21.199970159274869</v>
      </c>
      <c r="U1601" s="14"/>
      <c r="V1601" s="11"/>
      <c r="W1601" s="10"/>
      <c r="X1601" s="29"/>
      <c r="AA1601" t="s">
        <v>331</v>
      </c>
      <c r="AB1601">
        <v>2</v>
      </c>
      <c r="AC1601">
        <v>30.650154798761609</v>
      </c>
      <c r="AD1601">
        <v>43.59571495109455</v>
      </c>
      <c r="AL1601">
        <v>15.32507739938081</v>
      </c>
      <c r="AM1601">
        <v>21.199970159274869</v>
      </c>
      <c r="AR1601" t="s">
        <v>332</v>
      </c>
    </row>
    <row r="1602" spans="1:44" x14ac:dyDescent="0.35">
      <c r="A1602">
        <v>9</v>
      </c>
      <c r="B1602" s="26">
        <f t="shared" si="312"/>
        <v>46273.760416666657</v>
      </c>
      <c r="C1602" t="s">
        <v>44</v>
      </c>
      <c r="D1602">
        <v>1</v>
      </c>
      <c r="E1602" s="26">
        <f t="shared" si="313"/>
        <v>46273.8125</v>
      </c>
      <c r="F1602" s="26">
        <f t="shared" si="314"/>
        <v>46273.791666666664</v>
      </c>
      <c r="G1602">
        <f t="shared" si="315"/>
        <v>1</v>
      </c>
      <c r="H1602">
        <f t="shared" si="316"/>
        <v>3</v>
      </c>
      <c r="I1602" s="27">
        <f t="shared" si="317"/>
        <v>5</v>
      </c>
      <c r="J1602" s="28">
        <f t="shared" si="318"/>
        <v>238.31306482204621</v>
      </c>
      <c r="K1602" s="29">
        <f t="shared" si="319"/>
        <v>5.2452013108614227E-4</v>
      </c>
      <c r="L1602" s="26">
        <f t="shared" si="320"/>
        <v>46273.760941186789</v>
      </c>
      <c r="M1602" t="str">
        <f t="shared" si="321"/>
        <v>YES</v>
      </c>
      <c r="N1602" s="28">
        <f t="shared" si="322"/>
        <v>47.662612964409242</v>
      </c>
      <c r="O1602" t="str">
        <f t="shared" si="323"/>
        <v/>
      </c>
      <c r="P1602" t="str">
        <f t="shared" si="324"/>
        <v/>
      </c>
      <c r="Q1602" s="10" t="s">
        <v>151</v>
      </c>
      <c r="R1602" s="10"/>
      <c r="S1602" s="16">
        <v>5</v>
      </c>
      <c r="T1602" s="13">
        <v>238.31306482204619</v>
      </c>
      <c r="U1602" s="14">
        <v>5.2452012731481483E-4</v>
      </c>
      <c r="V1602" s="11">
        <v>46273.760941186803</v>
      </c>
      <c r="W1602" s="10" t="s">
        <v>151</v>
      </c>
      <c r="X1602" s="29">
        <v>0</v>
      </c>
      <c r="Z1602" t="s">
        <v>339</v>
      </c>
      <c r="AA1602" t="s">
        <v>331</v>
      </c>
      <c r="AB1602">
        <v>5</v>
      </c>
      <c r="AC1602">
        <v>32.231404958677693</v>
      </c>
      <c r="AD1602">
        <v>500.5347593582888</v>
      </c>
      <c r="AE1602" s="54">
        <v>2.4973290509259258E-4</v>
      </c>
      <c r="AF1602" s="54">
        <v>3.878205127314815E-3</v>
      </c>
      <c r="AG1602" s="53">
        <v>46273.760666399568</v>
      </c>
      <c r="AH1602" s="53">
        <v>46273.764294871791</v>
      </c>
      <c r="AI1602" t="s">
        <v>151</v>
      </c>
      <c r="AL1602">
        <v>32.231404958677693</v>
      </c>
      <c r="AM1602">
        <v>500.5347593582888</v>
      </c>
      <c r="AN1602" s="54">
        <v>2.4973290509259258E-4</v>
      </c>
      <c r="AO1602" s="54">
        <v>3.878205127314815E-3</v>
      </c>
      <c r="AP1602" s="53">
        <v>46273.764294871791</v>
      </c>
      <c r="AQ1602" t="s">
        <v>151</v>
      </c>
      <c r="AR1602" t="s">
        <v>337</v>
      </c>
    </row>
    <row r="1603" spans="1:44" x14ac:dyDescent="0.35">
      <c r="A1603">
        <v>9</v>
      </c>
      <c r="B1603" s="26">
        <f t="shared" si="312"/>
        <v>46273.760416666657</v>
      </c>
      <c r="C1603" t="s">
        <v>44</v>
      </c>
      <c r="D1603">
        <v>2</v>
      </c>
      <c r="E1603" s="26">
        <f t="shared" si="313"/>
        <v>46273.8125</v>
      </c>
      <c r="F1603" s="26">
        <f t="shared" si="314"/>
        <v>46273.791666666664</v>
      </c>
      <c r="G1603">
        <f t="shared" si="315"/>
        <v>0</v>
      </c>
      <c r="H1603">
        <f t="shared" si="316"/>
        <v>0</v>
      </c>
      <c r="I1603" s="27">
        <f t="shared" si="317"/>
        <v>2</v>
      </c>
      <c r="J1603" s="28">
        <f t="shared" si="318"/>
        <v>42.786769880365938</v>
      </c>
      <c r="K1603" s="29" t="str">
        <f t="shared" si="319"/>
        <v/>
      </c>
      <c r="L1603" s="26" t="str">
        <f t="shared" si="320"/>
        <v/>
      </c>
      <c r="M1603" t="str">
        <f t="shared" si="321"/>
        <v/>
      </c>
      <c r="N1603" s="28">
        <f t="shared" si="322"/>
        <v>21.393384940182969</v>
      </c>
      <c r="O1603" t="str">
        <f t="shared" si="323"/>
        <v/>
      </c>
      <c r="P1603" t="str">
        <f t="shared" si="324"/>
        <v/>
      </c>
      <c r="Q1603" s="10"/>
      <c r="R1603" s="10" t="s">
        <v>341</v>
      </c>
      <c r="S1603" s="16">
        <v>3</v>
      </c>
      <c r="T1603" s="13">
        <v>58.11184727974674</v>
      </c>
      <c r="U1603" s="14"/>
      <c r="V1603" s="11"/>
      <c r="W1603" s="10"/>
      <c r="X1603" s="29"/>
      <c r="Y1603" t="s">
        <v>342</v>
      </c>
      <c r="Z1603" t="s">
        <v>340</v>
      </c>
      <c r="AA1603" t="s">
        <v>331</v>
      </c>
      <c r="AB1603">
        <v>2</v>
      </c>
      <c r="AC1603">
        <v>23.759925750232028</v>
      </c>
      <c r="AD1603">
        <v>102.45795601552391</v>
      </c>
      <c r="AL1603">
        <v>35.639888625348043</v>
      </c>
      <c r="AM1603">
        <v>117.78303341490469</v>
      </c>
      <c r="AR1603" t="s">
        <v>332</v>
      </c>
    </row>
    <row r="1604" spans="1:44" x14ac:dyDescent="0.35">
      <c r="A1604">
        <v>9</v>
      </c>
      <c r="B1604" s="26">
        <f t="shared" si="312"/>
        <v>46273.760416666657</v>
      </c>
      <c r="C1604" t="s">
        <v>44</v>
      </c>
      <c r="D1604">
        <v>3</v>
      </c>
      <c r="E1604" s="26">
        <f t="shared" si="313"/>
        <v>46273.8125</v>
      </c>
      <c r="F1604" s="26">
        <f t="shared" si="314"/>
        <v>46273.791666666664</v>
      </c>
      <c r="G1604">
        <f t="shared" si="315"/>
        <v>0</v>
      </c>
      <c r="H1604">
        <f t="shared" si="316"/>
        <v>0</v>
      </c>
      <c r="I1604" s="27">
        <f t="shared" si="317"/>
        <v>1</v>
      </c>
      <c r="J1604" s="28">
        <f t="shared" si="318"/>
        <v>125.15114873035067</v>
      </c>
      <c r="K1604" s="29" t="str">
        <f t="shared" si="319"/>
        <v/>
      </c>
      <c r="L1604" s="26" t="str">
        <f t="shared" si="320"/>
        <v/>
      </c>
      <c r="M1604" t="str">
        <f t="shared" si="321"/>
        <v/>
      </c>
      <c r="N1604" s="28">
        <f t="shared" si="322"/>
        <v>125.15114873035067</v>
      </c>
      <c r="O1604" t="str">
        <f t="shared" si="323"/>
        <v/>
      </c>
      <c r="P1604" t="str">
        <f t="shared" si="324"/>
        <v/>
      </c>
      <c r="Q1604" s="10"/>
      <c r="R1604" s="10"/>
      <c r="S1604" s="16">
        <v>1</v>
      </c>
      <c r="T1604" s="13">
        <v>125.1511487303507</v>
      </c>
      <c r="U1604" s="14"/>
      <c r="V1604" s="11"/>
      <c r="W1604" s="10"/>
      <c r="X1604" s="29"/>
      <c r="AA1604" t="s">
        <v>331</v>
      </c>
      <c r="AB1604">
        <v>1</v>
      </c>
      <c r="AC1604">
        <v>125.1511487303507</v>
      </c>
      <c r="AD1604">
        <v>125.1511487303507</v>
      </c>
      <c r="AL1604">
        <v>125.1511487303507</v>
      </c>
      <c r="AM1604">
        <v>125.1511487303507</v>
      </c>
      <c r="AR1604" t="s">
        <v>338</v>
      </c>
    </row>
    <row r="1605" spans="1:44" x14ac:dyDescent="0.35">
      <c r="A1605">
        <v>9</v>
      </c>
      <c r="B1605" s="26">
        <f t="shared" si="312"/>
        <v>46273.760416666657</v>
      </c>
      <c r="C1605" t="s">
        <v>44</v>
      </c>
      <c r="D1605">
        <v>4</v>
      </c>
      <c r="E1605" s="26">
        <f t="shared" si="313"/>
        <v>46273.8125</v>
      </c>
      <c r="F1605" s="26">
        <f t="shared" si="314"/>
        <v>46273.791666666664</v>
      </c>
      <c r="G1605">
        <f t="shared" si="315"/>
        <v>8</v>
      </c>
      <c r="H1605">
        <f t="shared" si="316"/>
        <v>8</v>
      </c>
      <c r="I1605" s="27">
        <f t="shared" si="317"/>
        <v>1</v>
      </c>
      <c r="J1605" s="28">
        <f t="shared" si="318"/>
        <v>109.09090909090909</v>
      </c>
      <c r="K1605" s="29">
        <f t="shared" si="319"/>
        <v>3.0555555555555557E-3</v>
      </c>
      <c r="L1605" s="26">
        <f t="shared" si="320"/>
        <v>46273.763472222214</v>
      </c>
      <c r="M1605" t="str">
        <f t="shared" si="321"/>
        <v>YES</v>
      </c>
      <c r="N1605" s="28">
        <f t="shared" si="322"/>
        <v>109.09090909090909</v>
      </c>
      <c r="O1605" t="str">
        <f t="shared" si="323"/>
        <v/>
      </c>
      <c r="P1605" t="str">
        <f t="shared" si="324"/>
        <v/>
      </c>
      <c r="Q1605" s="10" t="s">
        <v>151</v>
      </c>
      <c r="R1605" s="10"/>
      <c r="S1605" s="16">
        <v>1</v>
      </c>
      <c r="T1605" s="13">
        <v>109.09090909090909</v>
      </c>
      <c r="U1605" s="14">
        <v>3.0555555555555561E-3</v>
      </c>
      <c r="V1605" s="11">
        <v>46273.763472222221</v>
      </c>
      <c r="W1605" s="10" t="s">
        <v>151</v>
      </c>
      <c r="X1605" s="29">
        <v>0</v>
      </c>
      <c r="AA1605" t="s">
        <v>331</v>
      </c>
      <c r="AB1605">
        <v>1</v>
      </c>
      <c r="AC1605">
        <v>109.09090909090909</v>
      </c>
      <c r="AD1605">
        <v>109.09090909090909</v>
      </c>
      <c r="AE1605" s="54">
        <v>3.0555555555555561E-3</v>
      </c>
      <c r="AF1605" s="54">
        <v>3.0555555555555561E-3</v>
      </c>
      <c r="AG1605" s="53">
        <v>46273.763472222221</v>
      </c>
      <c r="AH1605" s="53">
        <v>46273.763472222221</v>
      </c>
      <c r="AI1605" t="s">
        <v>151</v>
      </c>
      <c r="AL1605">
        <v>109.09090909090909</v>
      </c>
      <c r="AM1605">
        <v>109.09090909090909</v>
      </c>
      <c r="AN1605" s="54">
        <v>3.0555555555555561E-3</v>
      </c>
      <c r="AO1605" s="54">
        <v>3.0555555555555561E-3</v>
      </c>
      <c r="AP1605" s="53">
        <v>46273.763472222221</v>
      </c>
      <c r="AQ1605" t="s">
        <v>151</v>
      </c>
      <c r="AR1605" t="s">
        <v>338</v>
      </c>
    </row>
    <row r="1606" spans="1:44" x14ac:dyDescent="0.35">
      <c r="A1606">
        <v>9</v>
      </c>
      <c r="B1606" s="26">
        <f t="shared" ref="B1606:B1669" si="325">INDEX(SNAP_TIMES,MATCH(A1606,SNAP_NOS,0))</f>
        <v>46273.760416666657</v>
      </c>
      <c r="C1606" t="s">
        <v>44</v>
      </c>
      <c r="D1606">
        <v>5</v>
      </c>
      <c r="E1606" s="26">
        <f t="shared" ref="E1606:E1669" si="326">IF(AND(INDEX(SH_CHG,MATCH(C1606,SH_ID,0))&lt;&gt;"",B1606&gt;=INDEX(SH_CHG,MATCH(C1606,SH_ID,0))),INDEX(SH_DEP,MATCH(C1606,SH_ID,0)),INDEX(SH_ORIG,MATCH(C1606,SH_ID,0)))</f>
        <v>46273.8125</v>
      </c>
      <c r="F1606" s="26">
        <f t="shared" ref="F1606:F1669" si="327">E1606-LOADING_MINUTES/1440</f>
        <v>46273.791666666664</v>
      </c>
      <c r="G1606">
        <f t="shared" ref="G1606:G1669" si="328">COUNTIFS(OL_SNAP,A1606,OL_EFF,C1606,OL_WT,D1606,OL_OPEN,"&gt;0")</f>
        <v>0</v>
      </c>
      <c r="H1606">
        <f t="shared" ref="H1606:H1669" si="329">SUMIFS($G$6:$G$3569,$A$6:$A$3569,A1606,$D$6:$D$3569,D1606,$F$6:$F$3569,"&lt;="&amp;F1606)</f>
        <v>0</v>
      </c>
      <c r="I1606" s="27">
        <f t="shared" ref="I1606:I1669" si="330">INDEX(C_RES,MATCH(1,INDEX((C_SN=A1606)*(C_WT=D1606),0),0))</f>
        <v>1</v>
      </c>
      <c r="J1606" s="28">
        <f t="shared" ref="J1606:J1669" si="331">INDEX(C_RL,MATCH(1,INDEX((C_SN=A1606)*(C_WT=D1606),0),0))</f>
        <v>34.226447709593778</v>
      </c>
      <c r="K1606" s="29" t="str">
        <f t="shared" ref="K1606:K1669" si="332">IF(G1606=0,"",IF(ISNUMBER(J1606),IF(J1606&gt;0,H1606/J1606/24,"NULL"),"NULL"))</f>
        <v/>
      </c>
      <c r="L1606" s="26" t="str">
        <f t="shared" ref="L1606:L1669" si="333">IF(ISNUMBER(K1606),B1606+K1606,"")</f>
        <v/>
      </c>
      <c r="M1606" t="str">
        <f t="shared" ref="M1606:M1669" si="334">IF(G1606=0,"",IF(B1606&gt;=F1606,"NO - CUTOFF PASSED",IF(ISNUMBER(K1606),IF(L1606&lt;=F1606,"YES","NO"),"UNKNOWN - NO RATE")))</f>
        <v/>
      </c>
      <c r="N1606" s="28">
        <f t="shared" ref="N1606:N1669" si="335">IFERROR(IF(AND(INDEX(C_HRS,MATCH(1,INDEX((C_SN=A1606)*(C_WT=D1606),0),0))&gt;0,INDEX(C_TL,MATCH(1,INDEX((C_SN=A1606)*(C_WT=D1606),0),0))&gt;0),INDEX(C_TL,MATCH(1,INDEX((C_SN=A1606)*(C_WT=D1606),0),0))/INDEX(C_HRS,MATCH(1,INDEX((C_SN=A1606)*(C_WT=D1606),0),0)),"NULL"),"NULL")</f>
        <v>34.226447709593778</v>
      </c>
      <c r="O1606" t="str">
        <f t="shared" ref="O1606:O1669" si="336">IF(M1606="NO",IF(ISNUMBER(N1606),ROUNDUP(H1606/(N1606*(F1606-B1606)*24),0),"CANNOT ESTIMATE - NO RATE"),"")</f>
        <v/>
      </c>
      <c r="P1606" t="str">
        <f t="shared" ref="P1606:P1669" si="337">IF(ISNUMBER(O1606),MAX(0,O1606-I1606),O1606)</f>
        <v/>
      </c>
      <c r="Q1606" s="10"/>
      <c r="R1606" s="10"/>
      <c r="S1606" s="16">
        <v>1</v>
      </c>
      <c r="T1606" s="13">
        <v>34.226447709593778</v>
      </c>
      <c r="U1606" s="14"/>
      <c r="V1606" s="11"/>
      <c r="W1606" s="10"/>
      <c r="X1606" s="29"/>
      <c r="AA1606" t="s">
        <v>331</v>
      </c>
      <c r="AB1606">
        <v>1</v>
      </c>
      <c r="AC1606">
        <v>34.226447709593778</v>
      </c>
      <c r="AD1606">
        <v>43.540406816932382</v>
      </c>
      <c r="AL1606">
        <v>34.226447709593778</v>
      </c>
      <c r="AM1606">
        <v>43.540406816932382</v>
      </c>
      <c r="AR1606" t="s">
        <v>338</v>
      </c>
    </row>
    <row r="1607" spans="1:44" x14ac:dyDescent="0.35">
      <c r="A1607">
        <v>9</v>
      </c>
      <c r="B1607" s="26">
        <f t="shared" si="325"/>
        <v>46273.760416666657</v>
      </c>
      <c r="C1607" t="s">
        <v>44</v>
      </c>
      <c r="D1607">
        <v>6</v>
      </c>
      <c r="E1607" s="26">
        <f t="shared" si="326"/>
        <v>46273.8125</v>
      </c>
      <c r="F1607" s="26">
        <f t="shared" si="327"/>
        <v>46273.791666666664</v>
      </c>
      <c r="G1607">
        <f t="shared" si="328"/>
        <v>0</v>
      </c>
      <c r="H1607">
        <f t="shared" si="329"/>
        <v>0</v>
      </c>
      <c r="I1607" s="27">
        <f t="shared" si="330"/>
        <v>2</v>
      </c>
      <c r="J1607" s="28">
        <f t="shared" si="331"/>
        <v>36.525047558655672</v>
      </c>
      <c r="K1607" s="29" t="str">
        <f t="shared" si="332"/>
        <v/>
      </c>
      <c r="L1607" s="26" t="str">
        <f t="shared" si="333"/>
        <v/>
      </c>
      <c r="M1607" t="str">
        <f t="shared" si="334"/>
        <v/>
      </c>
      <c r="N1607" s="28">
        <f t="shared" si="335"/>
        <v>18.262523779327836</v>
      </c>
      <c r="O1607" t="str">
        <f t="shared" si="336"/>
        <v/>
      </c>
      <c r="P1607" t="str">
        <f t="shared" si="337"/>
        <v/>
      </c>
      <c r="Q1607" s="10"/>
      <c r="R1607" s="10"/>
      <c r="S1607" s="16">
        <v>1</v>
      </c>
      <c r="T1607" s="13">
        <v>21.199970159274869</v>
      </c>
      <c r="U1607" s="14"/>
      <c r="V1607" s="11"/>
      <c r="W1607" s="10"/>
      <c r="X1607" s="29"/>
      <c r="AA1607" t="s">
        <v>331</v>
      </c>
      <c r="AB1607">
        <v>2</v>
      </c>
      <c r="AC1607">
        <v>30.650154798761609</v>
      </c>
      <c r="AD1607">
        <v>43.59571495109455</v>
      </c>
      <c r="AL1607">
        <v>15.32507739938081</v>
      </c>
      <c r="AM1607">
        <v>21.199970159274869</v>
      </c>
      <c r="AR1607" t="s">
        <v>332</v>
      </c>
    </row>
    <row r="1608" spans="1:44" x14ac:dyDescent="0.35">
      <c r="A1608">
        <v>9</v>
      </c>
      <c r="B1608" s="26">
        <f t="shared" si="325"/>
        <v>46273.760416666657</v>
      </c>
      <c r="C1608" t="s">
        <v>45</v>
      </c>
      <c r="D1608">
        <v>1</v>
      </c>
      <c r="E1608" s="26">
        <f t="shared" si="326"/>
        <v>46273.802083333343</v>
      </c>
      <c r="F1608" s="26">
        <f t="shared" si="327"/>
        <v>46273.781250000007</v>
      </c>
      <c r="G1608">
        <f t="shared" si="328"/>
        <v>2</v>
      </c>
      <c r="H1608">
        <f t="shared" si="329"/>
        <v>2</v>
      </c>
      <c r="I1608" s="27">
        <f t="shared" si="330"/>
        <v>5</v>
      </c>
      <c r="J1608" s="28">
        <f t="shared" si="331"/>
        <v>238.31306482204621</v>
      </c>
      <c r="K1608" s="29">
        <f t="shared" si="332"/>
        <v>3.4968008739076151E-4</v>
      </c>
      <c r="L1608" s="26">
        <f t="shared" si="333"/>
        <v>46273.760766346742</v>
      </c>
      <c r="M1608" t="str">
        <f t="shared" si="334"/>
        <v>YES</v>
      </c>
      <c r="N1608" s="28">
        <f t="shared" si="335"/>
        <v>47.662612964409242</v>
      </c>
      <c r="O1608" t="str">
        <f t="shared" si="336"/>
        <v/>
      </c>
      <c r="P1608" t="str">
        <f t="shared" si="337"/>
        <v/>
      </c>
      <c r="Q1608" s="10" t="s">
        <v>151</v>
      </c>
      <c r="R1608" s="10"/>
      <c r="S1608" s="16">
        <v>5</v>
      </c>
      <c r="T1608" s="13">
        <v>238.31306482204619</v>
      </c>
      <c r="U1608" s="14">
        <v>3.4968009259259261E-4</v>
      </c>
      <c r="V1608" s="11">
        <v>46273.76076634675</v>
      </c>
      <c r="W1608" s="10" t="s">
        <v>151</v>
      </c>
      <c r="X1608" s="29">
        <v>0</v>
      </c>
      <c r="Z1608" t="s">
        <v>339</v>
      </c>
      <c r="AA1608" t="s">
        <v>331</v>
      </c>
      <c r="AB1608">
        <v>5</v>
      </c>
      <c r="AC1608">
        <v>32.231404958677693</v>
      </c>
      <c r="AD1608">
        <v>500.5347593582888</v>
      </c>
      <c r="AE1608" s="54">
        <v>1.66488599537037E-4</v>
      </c>
      <c r="AF1608" s="54">
        <v>2.585470081018519E-3</v>
      </c>
      <c r="AG1608" s="53">
        <v>46273.760583155257</v>
      </c>
      <c r="AH1608" s="53">
        <v>46273.763002136751</v>
      </c>
      <c r="AI1608" t="s">
        <v>151</v>
      </c>
      <c r="AL1608">
        <v>32.231404958677693</v>
      </c>
      <c r="AM1608">
        <v>500.5347593582888</v>
      </c>
      <c r="AN1608" s="54">
        <v>1.66488599537037E-4</v>
      </c>
      <c r="AO1608" s="54">
        <v>2.585470081018519E-3</v>
      </c>
      <c r="AP1608" s="53">
        <v>46273.763002136751</v>
      </c>
      <c r="AQ1608" t="s">
        <v>151</v>
      </c>
      <c r="AR1608" t="s">
        <v>337</v>
      </c>
    </row>
    <row r="1609" spans="1:44" x14ac:dyDescent="0.35">
      <c r="A1609">
        <v>9</v>
      </c>
      <c r="B1609" s="26">
        <f t="shared" si="325"/>
        <v>46273.760416666657</v>
      </c>
      <c r="C1609" t="s">
        <v>45</v>
      </c>
      <c r="D1609">
        <v>2</v>
      </c>
      <c r="E1609" s="26">
        <f t="shared" si="326"/>
        <v>46273.802083333343</v>
      </c>
      <c r="F1609" s="26">
        <f t="shared" si="327"/>
        <v>46273.781250000007</v>
      </c>
      <c r="G1609">
        <f t="shared" si="328"/>
        <v>0</v>
      </c>
      <c r="H1609">
        <f t="shared" si="329"/>
        <v>0</v>
      </c>
      <c r="I1609" s="27">
        <f t="shared" si="330"/>
        <v>2</v>
      </c>
      <c r="J1609" s="28">
        <f t="shared" si="331"/>
        <v>42.786769880365938</v>
      </c>
      <c r="K1609" s="29" t="str">
        <f t="shared" si="332"/>
        <v/>
      </c>
      <c r="L1609" s="26" t="str">
        <f t="shared" si="333"/>
        <v/>
      </c>
      <c r="M1609" t="str">
        <f t="shared" si="334"/>
        <v/>
      </c>
      <c r="N1609" s="28">
        <f t="shared" si="335"/>
        <v>21.393384940182969</v>
      </c>
      <c r="O1609" t="str">
        <f t="shared" si="336"/>
        <v/>
      </c>
      <c r="P1609" t="str">
        <f t="shared" si="337"/>
        <v/>
      </c>
      <c r="Q1609" s="10"/>
      <c r="R1609" s="10" t="s">
        <v>341</v>
      </c>
      <c r="S1609" s="16">
        <v>3</v>
      </c>
      <c r="T1609" s="13">
        <v>58.11184727974674</v>
      </c>
      <c r="U1609" s="14"/>
      <c r="V1609" s="11"/>
      <c r="W1609" s="10"/>
      <c r="X1609" s="29"/>
      <c r="Y1609" t="s">
        <v>342</v>
      </c>
      <c r="Z1609" t="s">
        <v>340</v>
      </c>
      <c r="AA1609" t="s">
        <v>331</v>
      </c>
      <c r="AB1609">
        <v>2</v>
      </c>
      <c r="AC1609">
        <v>23.759925750232028</v>
      </c>
      <c r="AD1609">
        <v>102.45795601552391</v>
      </c>
      <c r="AL1609">
        <v>35.639888625348043</v>
      </c>
      <c r="AM1609">
        <v>117.78303341490469</v>
      </c>
      <c r="AR1609" t="s">
        <v>332</v>
      </c>
    </row>
    <row r="1610" spans="1:44" x14ac:dyDescent="0.35">
      <c r="A1610">
        <v>9</v>
      </c>
      <c r="B1610" s="26">
        <f t="shared" si="325"/>
        <v>46273.760416666657</v>
      </c>
      <c r="C1610" t="s">
        <v>45</v>
      </c>
      <c r="D1610">
        <v>3</v>
      </c>
      <c r="E1610" s="26">
        <f t="shared" si="326"/>
        <v>46273.802083333343</v>
      </c>
      <c r="F1610" s="26">
        <f t="shared" si="327"/>
        <v>46273.781250000007</v>
      </c>
      <c r="G1610">
        <f t="shared" si="328"/>
        <v>0</v>
      </c>
      <c r="H1610">
        <f t="shared" si="329"/>
        <v>0</v>
      </c>
      <c r="I1610" s="27">
        <f t="shared" si="330"/>
        <v>1</v>
      </c>
      <c r="J1610" s="28">
        <f t="shared" si="331"/>
        <v>125.15114873035067</v>
      </c>
      <c r="K1610" s="29" t="str">
        <f t="shared" si="332"/>
        <v/>
      </c>
      <c r="L1610" s="26" t="str">
        <f t="shared" si="333"/>
        <v/>
      </c>
      <c r="M1610" t="str">
        <f t="shared" si="334"/>
        <v/>
      </c>
      <c r="N1610" s="28">
        <f t="shared" si="335"/>
        <v>125.15114873035067</v>
      </c>
      <c r="O1610" t="str">
        <f t="shared" si="336"/>
        <v/>
      </c>
      <c r="P1610" t="str">
        <f t="shared" si="337"/>
        <v/>
      </c>
      <c r="Q1610" s="10"/>
      <c r="R1610" s="10"/>
      <c r="S1610" s="16">
        <v>1</v>
      </c>
      <c r="T1610" s="13">
        <v>125.1511487303507</v>
      </c>
      <c r="U1610" s="14"/>
      <c r="V1610" s="11"/>
      <c r="W1610" s="10"/>
      <c r="X1610" s="29"/>
      <c r="AA1610" t="s">
        <v>331</v>
      </c>
      <c r="AB1610">
        <v>1</v>
      </c>
      <c r="AC1610">
        <v>125.1511487303507</v>
      </c>
      <c r="AD1610">
        <v>125.1511487303507</v>
      </c>
      <c r="AL1610">
        <v>125.1511487303507</v>
      </c>
      <c r="AM1610">
        <v>125.1511487303507</v>
      </c>
      <c r="AR1610" t="s">
        <v>338</v>
      </c>
    </row>
    <row r="1611" spans="1:44" x14ac:dyDescent="0.35">
      <c r="A1611">
        <v>9</v>
      </c>
      <c r="B1611" s="26">
        <f t="shared" si="325"/>
        <v>46273.760416666657</v>
      </c>
      <c r="C1611" t="s">
        <v>45</v>
      </c>
      <c r="D1611">
        <v>4</v>
      </c>
      <c r="E1611" s="26">
        <f t="shared" si="326"/>
        <v>46273.802083333343</v>
      </c>
      <c r="F1611" s="26">
        <f t="shared" si="327"/>
        <v>46273.781250000007</v>
      </c>
      <c r="G1611">
        <f t="shared" si="328"/>
        <v>0</v>
      </c>
      <c r="H1611">
        <f t="shared" si="329"/>
        <v>0</v>
      </c>
      <c r="I1611" s="27">
        <f t="shared" si="330"/>
        <v>1</v>
      </c>
      <c r="J1611" s="28">
        <f t="shared" si="331"/>
        <v>109.09090909090909</v>
      </c>
      <c r="K1611" s="29" t="str">
        <f t="shared" si="332"/>
        <v/>
      </c>
      <c r="L1611" s="26" t="str">
        <f t="shared" si="333"/>
        <v/>
      </c>
      <c r="M1611" t="str">
        <f t="shared" si="334"/>
        <v/>
      </c>
      <c r="N1611" s="28">
        <f t="shared" si="335"/>
        <v>109.09090909090909</v>
      </c>
      <c r="O1611" t="str">
        <f t="shared" si="336"/>
        <v/>
      </c>
      <c r="P1611" t="str">
        <f t="shared" si="337"/>
        <v/>
      </c>
      <c r="Q1611" s="10"/>
      <c r="R1611" s="10"/>
      <c r="S1611" s="16">
        <v>1</v>
      </c>
      <c r="T1611" s="13">
        <v>109.09090909090909</v>
      </c>
      <c r="U1611" s="14"/>
      <c r="V1611" s="11"/>
      <c r="W1611" s="10"/>
      <c r="X1611" s="29"/>
      <c r="AA1611" t="s">
        <v>331</v>
      </c>
      <c r="AB1611">
        <v>1</v>
      </c>
      <c r="AC1611">
        <v>109.09090909090909</v>
      </c>
      <c r="AD1611">
        <v>109.09090909090909</v>
      </c>
      <c r="AL1611">
        <v>109.09090909090909</v>
      </c>
      <c r="AM1611">
        <v>109.09090909090909</v>
      </c>
      <c r="AR1611" t="s">
        <v>338</v>
      </c>
    </row>
    <row r="1612" spans="1:44" x14ac:dyDescent="0.35">
      <c r="A1612">
        <v>9</v>
      </c>
      <c r="B1612" s="26">
        <f t="shared" si="325"/>
        <v>46273.760416666657</v>
      </c>
      <c r="C1612" t="s">
        <v>45</v>
      </c>
      <c r="D1612">
        <v>5</v>
      </c>
      <c r="E1612" s="26">
        <f t="shared" si="326"/>
        <v>46273.802083333343</v>
      </c>
      <c r="F1612" s="26">
        <f t="shared" si="327"/>
        <v>46273.781250000007</v>
      </c>
      <c r="G1612">
        <f t="shared" si="328"/>
        <v>0</v>
      </c>
      <c r="H1612">
        <f t="shared" si="329"/>
        <v>0</v>
      </c>
      <c r="I1612" s="27">
        <f t="shared" si="330"/>
        <v>1</v>
      </c>
      <c r="J1612" s="28">
        <f t="shared" si="331"/>
        <v>34.226447709593778</v>
      </c>
      <c r="K1612" s="29" t="str">
        <f t="shared" si="332"/>
        <v/>
      </c>
      <c r="L1612" s="26" t="str">
        <f t="shared" si="333"/>
        <v/>
      </c>
      <c r="M1612" t="str">
        <f t="shared" si="334"/>
        <v/>
      </c>
      <c r="N1612" s="28">
        <f t="shared" si="335"/>
        <v>34.226447709593778</v>
      </c>
      <c r="O1612" t="str">
        <f t="shared" si="336"/>
        <v/>
      </c>
      <c r="P1612" t="str">
        <f t="shared" si="337"/>
        <v/>
      </c>
      <c r="Q1612" s="10"/>
      <c r="R1612" s="10"/>
      <c r="S1612" s="16">
        <v>1</v>
      </c>
      <c r="T1612" s="13">
        <v>34.226447709593778</v>
      </c>
      <c r="U1612" s="14"/>
      <c r="V1612" s="11"/>
      <c r="W1612" s="10"/>
      <c r="X1612" s="29"/>
      <c r="AA1612" t="s">
        <v>331</v>
      </c>
      <c r="AB1612">
        <v>1</v>
      </c>
      <c r="AC1612">
        <v>34.226447709593778</v>
      </c>
      <c r="AD1612">
        <v>43.540406816932382</v>
      </c>
      <c r="AL1612">
        <v>34.226447709593778</v>
      </c>
      <c r="AM1612">
        <v>43.540406816932382</v>
      </c>
      <c r="AR1612" t="s">
        <v>338</v>
      </c>
    </row>
    <row r="1613" spans="1:44" x14ac:dyDescent="0.35">
      <c r="A1613">
        <v>9</v>
      </c>
      <c r="B1613" s="26">
        <f t="shared" si="325"/>
        <v>46273.760416666657</v>
      </c>
      <c r="C1613" t="s">
        <v>45</v>
      </c>
      <c r="D1613">
        <v>6</v>
      </c>
      <c r="E1613" s="26">
        <f t="shared" si="326"/>
        <v>46273.802083333343</v>
      </c>
      <c r="F1613" s="26">
        <f t="shared" si="327"/>
        <v>46273.781250000007</v>
      </c>
      <c r="G1613">
        <f t="shared" si="328"/>
        <v>0</v>
      </c>
      <c r="H1613">
        <f t="shared" si="329"/>
        <v>0</v>
      </c>
      <c r="I1613" s="27">
        <f t="shared" si="330"/>
        <v>2</v>
      </c>
      <c r="J1613" s="28">
        <f t="shared" si="331"/>
        <v>36.525047558655672</v>
      </c>
      <c r="K1613" s="29" t="str">
        <f t="shared" si="332"/>
        <v/>
      </c>
      <c r="L1613" s="26" t="str">
        <f t="shared" si="333"/>
        <v/>
      </c>
      <c r="M1613" t="str">
        <f t="shared" si="334"/>
        <v/>
      </c>
      <c r="N1613" s="28">
        <f t="shared" si="335"/>
        <v>18.262523779327836</v>
      </c>
      <c r="O1613" t="str">
        <f t="shared" si="336"/>
        <v/>
      </c>
      <c r="P1613" t="str">
        <f t="shared" si="337"/>
        <v/>
      </c>
      <c r="Q1613" s="10"/>
      <c r="R1613" s="10"/>
      <c r="S1613" s="16">
        <v>1</v>
      </c>
      <c r="T1613" s="13">
        <v>21.199970159274869</v>
      </c>
      <c r="U1613" s="14"/>
      <c r="V1613" s="11"/>
      <c r="W1613" s="10"/>
      <c r="X1613" s="29"/>
      <c r="AA1613" t="s">
        <v>331</v>
      </c>
      <c r="AB1613">
        <v>2</v>
      </c>
      <c r="AC1613">
        <v>30.650154798761609</v>
      </c>
      <c r="AD1613">
        <v>43.59571495109455</v>
      </c>
      <c r="AL1613">
        <v>15.32507739938081</v>
      </c>
      <c r="AM1613">
        <v>21.199970159274869</v>
      </c>
      <c r="AR1613" t="s">
        <v>332</v>
      </c>
    </row>
    <row r="1614" spans="1:44" x14ac:dyDescent="0.35">
      <c r="A1614">
        <v>9</v>
      </c>
      <c r="B1614" s="26">
        <f t="shared" si="325"/>
        <v>46273.760416666657</v>
      </c>
      <c r="C1614" t="s">
        <v>46</v>
      </c>
      <c r="D1614">
        <v>1</v>
      </c>
      <c r="E1614" s="26">
        <f t="shared" si="326"/>
        <v>46273.822916666657</v>
      </c>
      <c r="F1614" s="26">
        <f t="shared" si="327"/>
        <v>46273.802083333321</v>
      </c>
      <c r="G1614">
        <f t="shared" si="328"/>
        <v>0</v>
      </c>
      <c r="H1614">
        <f t="shared" si="329"/>
        <v>18</v>
      </c>
      <c r="I1614" s="27">
        <f t="shared" si="330"/>
        <v>5</v>
      </c>
      <c r="J1614" s="28">
        <f t="shared" si="331"/>
        <v>238.31306482204621</v>
      </c>
      <c r="K1614" s="29" t="str">
        <f t="shared" si="332"/>
        <v/>
      </c>
      <c r="L1614" s="26" t="str">
        <f t="shared" si="333"/>
        <v/>
      </c>
      <c r="M1614" t="str">
        <f t="shared" si="334"/>
        <v/>
      </c>
      <c r="N1614" s="28">
        <f t="shared" si="335"/>
        <v>47.662612964409242</v>
      </c>
      <c r="O1614" t="str">
        <f t="shared" si="336"/>
        <v/>
      </c>
      <c r="P1614" t="str">
        <f t="shared" si="337"/>
        <v/>
      </c>
      <c r="Q1614" s="10"/>
      <c r="R1614" s="10"/>
      <c r="S1614" s="16">
        <v>5</v>
      </c>
      <c r="T1614" s="13">
        <v>238.31306482204619</v>
      </c>
      <c r="U1614" s="14"/>
      <c r="V1614" s="11"/>
      <c r="W1614" s="10"/>
      <c r="X1614" s="29"/>
      <c r="Z1614" t="s">
        <v>339</v>
      </c>
      <c r="AA1614" t="s">
        <v>331</v>
      </c>
      <c r="AB1614">
        <v>5</v>
      </c>
      <c r="AC1614">
        <v>32.231404958677693</v>
      </c>
      <c r="AD1614">
        <v>500.5347593582888</v>
      </c>
      <c r="AL1614">
        <v>32.231404958677693</v>
      </c>
      <c r="AM1614">
        <v>500.5347593582888</v>
      </c>
      <c r="AR1614" t="s">
        <v>337</v>
      </c>
    </row>
    <row r="1615" spans="1:44" x14ac:dyDescent="0.35">
      <c r="A1615">
        <v>9</v>
      </c>
      <c r="B1615" s="26">
        <f t="shared" si="325"/>
        <v>46273.760416666657</v>
      </c>
      <c r="C1615" t="s">
        <v>46</v>
      </c>
      <c r="D1615">
        <v>2</v>
      </c>
      <c r="E1615" s="26">
        <f t="shared" si="326"/>
        <v>46273.822916666657</v>
      </c>
      <c r="F1615" s="26">
        <f t="shared" si="327"/>
        <v>46273.802083333321</v>
      </c>
      <c r="G1615">
        <f t="shared" si="328"/>
        <v>0</v>
      </c>
      <c r="H1615">
        <f t="shared" si="329"/>
        <v>0</v>
      </c>
      <c r="I1615" s="27">
        <f t="shared" si="330"/>
        <v>2</v>
      </c>
      <c r="J1615" s="28">
        <f t="shared" si="331"/>
        <v>42.786769880365938</v>
      </c>
      <c r="K1615" s="29" t="str">
        <f t="shared" si="332"/>
        <v/>
      </c>
      <c r="L1615" s="26" t="str">
        <f t="shared" si="333"/>
        <v/>
      </c>
      <c r="M1615" t="str">
        <f t="shared" si="334"/>
        <v/>
      </c>
      <c r="N1615" s="28">
        <f t="shared" si="335"/>
        <v>21.393384940182969</v>
      </c>
      <c r="O1615" t="str">
        <f t="shared" si="336"/>
        <v/>
      </c>
      <c r="P1615" t="str">
        <f t="shared" si="337"/>
        <v/>
      </c>
      <c r="Q1615" s="10"/>
      <c r="R1615" s="10" t="s">
        <v>341</v>
      </c>
      <c r="S1615" s="16">
        <v>3</v>
      </c>
      <c r="T1615" s="13">
        <v>58.11184727974674</v>
      </c>
      <c r="U1615" s="14"/>
      <c r="V1615" s="11"/>
      <c r="W1615" s="10"/>
      <c r="X1615" s="29"/>
      <c r="Y1615" t="s">
        <v>342</v>
      </c>
      <c r="Z1615" t="s">
        <v>340</v>
      </c>
      <c r="AA1615" t="s">
        <v>331</v>
      </c>
      <c r="AB1615">
        <v>2</v>
      </c>
      <c r="AC1615">
        <v>23.759925750232028</v>
      </c>
      <c r="AD1615">
        <v>102.45795601552391</v>
      </c>
      <c r="AL1615">
        <v>35.639888625348043</v>
      </c>
      <c r="AM1615">
        <v>117.78303341490469</v>
      </c>
      <c r="AR1615" t="s">
        <v>332</v>
      </c>
    </row>
    <row r="1616" spans="1:44" x14ac:dyDescent="0.35">
      <c r="A1616">
        <v>9</v>
      </c>
      <c r="B1616" s="26">
        <f t="shared" si="325"/>
        <v>46273.760416666657</v>
      </c>
      <c r="C1616" t="s">
        <v>46</v>
      </c>
      <c r="D1616">
        <v>3</v>
      </c>
      <c r="E1616" s="26">
        <f t="shared" si="326"/>
        <v>46273.822916666657</v>
      </c>
      <c r="F1616" s="26">
        <f t="shared" si="327"/>
        <v>46273.802083333321</v>
      </c>
      <c r="G1616">
        <f t="shared" si="328"/>
        <v>0</v>
      </c>
      <c r="H1616">
        <f t="shared" si="329"/>
        <v>0</v>
      </c>
      <c r="I1616" s="27">
        <f t="shared" si="330"/>
        <v>1</v>
      </c>
      <c r="J1616" s="28">
        <f t="shared" si="331"/>
        <v>125.15114873035067</v>
      </c>
      <c r="K1616" s="29" t="str">
        <f t="shared" si="332"/>
        <v/>
      </c>
      <c r="L1616" s="26" t="str">
        <f t="shared" si="333"/>
        <v/>
      </c>
      <c r="M1616" t="str">
        <f t="shared" si="334"/>
        <v/>
      </c>
      <c r="N1616" s="28">
        <f t="shared" si="335"/>
        <v>125.15114873035067</v>
      </c>
      <c r="O1616" t="str">
        <f t="shared" si="336"/>
        <v/>
      </c>
      <c r="P1616" t="str">
        <f t="shared" si="337"/>
        <v/>
      </c>
      <c r="Q1616" s="10"/>
      <c r="R1616" s="10"/>
      <c r="S1616" s="16">
        <v>1</v>
      </c>
      <c r="T1616" s="13">
        <v>125.1511487303507</v>
      </c>
      <c r="U1616" s="14"/>
      <c r="V1616" s="11"/>
      <c r="W1616" s="10"/>
      <c r="X1616" s="29"/>
      <c r="AA1616" t="s">
        <v>331</v>
      </c>
      <c r="AB1616">
        <v>1</v>
      </c>
      <c r="AC1616">
        <v>125.1511487303507</v>
      </c>
      <c r="AD1616">
        <v>125.1511487303507</v>
      </c>
      <c r="AL1616">
        <v>125.1511487303507</v>
      </c>
      <c r="AM1616">
        <v>125.1511487303507</v>
      </c>
      <c r="AR1616" t="s">
        <v>338</v>
      </c>
    </row>
    <row r="1617" spans="1:44" x14ac:dyDescent="0.35">
      <c r="A1617">
        <v>9</v>
      </c>
      <c r="B1617" s="26">
        <f t="shared" si="325"/>
        <v>46273.760416666657</v>
      </c>
      <c r="C1617" t="s">
        <v>46</v>
      </c>
      <c r="D1617">
        <v>4</v>
      </c>
      <c r="E1617" s="26">
        <f t="shared" si="326"/>
        <v>46273.822916666657</v>
      </c>
      <c r="F1617" s="26">
        <f t="shared" si="327"/>
        <v>46273.802083333321</v>
      </c>
      <c r="G1617">
        <f t="shared" si="328"/>
        <v>0</v>
      </c>
      <c r="H1617">
        <f t="shared" si="329"/>
        <v>8</v>
      </c>
      <c r="I1617" s="27">
        <f t="shared" si="330"/>
        <v>1</v>
      </c>
      <c r="J1617" s="28">
        <f t="shared" si="331"/>
        <v>109.09090909090909</v>
      </c>
      <c r="K1617" s="29" t="str">
        <f t="shared" si="332"/>
        <v/>
      </c>
      <c r="L1617" s="26" t="str">
        <f t="shared" si="333"/>
        <v/>
      </c>
      <c r="M1617" t="str">
        <f t="shared" si="334"/>
        <v/>
      </c>
      <c r="N1617" s="28">
        <f t="shared" si="335"/>
        <v>109.09090909090909</v>
      </c>
      <c r="O1617" t="str">
        <f t="shared" si="336"/>
        <v/>
      </c>
      <c r="P1617" t="str">
        <f t="shared" si="337"/>
        <v/>
      </c>
      <c r="Q1617" s="10"/>
      <c r="R1617" s="10"/>
      <c r="S1617" s="16">
        <v>1</v>
      </c>
      <c r="T1617" s="13">
        <v>109.09090909090909</v>
      </c>
      <c r="U1617" s="14"/>
      <c r="V1617" s="11"/>
      <c r="W1617" s="10"/>
      <c r="X1617" s="29"/>
      <c r="AA1617" t="s">
        <v>331</v>
      </c>
      <c r="AB1617">
        <v>1</v>
      </c>
      <c r="AC1617">
        <v>109.09090909090909</v>
      </c>
      <c r="AD1617">
        <v>109.09090909090909</v>
      </c>
      <c r="AL1617">
        <v>109.09090909090909</v>
      </c>
      <c r="AM1617">
        <v>109.09090909090909</v>
      </c>
      <c r="AR1617" t="s">
        <v>338</v>
      </c>
    </row>
    <row r="1618" spans="1:44" x14ac:dyDescent="0.35">
      <c r="A1618">
        <v>9</v>
      </c>
      <c r="B1618" s="26">
        <f t="shared" si="325"/>
        <v>46273.760416666657</v>
      </c>
      <c r="C1618" t="s">
        <v>46</v>
      </c>
      <c r="D1618">
        <v>5</v>
      </c>
      <c r="E1618" s="26">
        <f t="shared" si="326"/>
        <v>46273.822916666657</v>
      </c>
      <c r="F1618" s="26">
        <f t="shared" si="327"/>
        <v>46273.802083333321</v>
      </c>
      <c r="G1618">
        <f t="shared" si="328"/>
        <v>0</v>
      </c>
      <c r="H1618">
        <f t="shared" si="329"/>
        <v>0</v>
      </c>
      <c r="I1618" s="27">
        <f t="shared" si="330"/>
        <v>1</v>
      </c>
      <c r="J1618" s="28">
        <f t="shared" si="331"/>
        <v>34.226447709593778</v>
      </c>
      <c r="K1618" s="29" t="str">
        <f t="shared" si="332"/>
        <v/>
      </c>
      <c r="L1618" s="26" t="str">
        <f t="shared" si="333"/>
        <v/>
      </c>
      <c r="M1618" t="str">
        <f t="shared" si="334"/>
        <v/>
      </c>
      <c r="N1618" s="28">
        <f t="shared" si="335"/>
        <v>34.226447709593778</v>
      </c>
      <c r="O1618" t="str">
        <f t="shared" si="336"/>
        <v/>
      </c>
      <c r="P1618" t="str">
        <f t="shared" si="337"/>
        <v/>
      </c>
      <c r="Q1618" s="10"/>
      <c r="R1618" s="10"/>
      <c r="S1618" s="16">
        <v>1</v>
      </c>
      <c r="T1618" s="13">
        <v>34.226447709593778</v>
      </c>
      <c r="U1618" s="14"/>
      <c r="V1618" s="11"/>
      <c r="W1618" s="10"/>
      <c r="X1618" s="29"/>
      <c r="AA1618" t="s">
        <v>331</v>
      </c>
      <c r="AB1618">
        <v>1</v>
      </c>
      <c r="AC1618">
        <v>34.226447709593778</v>
      </c>
      <c r="AD1618">
        <v>43.540406816932382</v>
      </c>
      <c r="AL1618">
        <v>34.226447709593778</v>
      </c>
      <c r="AM1618">
        <v>43.540406816932382</v>
      </c>
      <c r="AR1618" t="s">
        <v>338</v>
      </c>
    </row>
    <row r="1619" spans="1:44" x14ac:dyDescent="0.35">
      <c r="A1619">
        <v>9</v>
      </c>
      <c r="B1619" s="26">
        <f t="shared" si="325"/>
        <v>46273.760416666657</v>
      </c>
      <c r="C1619" t="s">
        <v>46</v>
      </c>
      <c r="D1619">
        <v>6</v>
      </c>
      <c r="E1619" s="26">
        <f t="shared" si="326"/>
        <v>46273.822916666657</v>
      </c>
      <c r="F1619" s="26">
        <f t="shared" si="327"/>
        <v>46273.802083333321</v>
      </c>
      <c r="G1619">
        <f t="shared" si="328"/>
        <v>0</v>
      </c>
      <c r="H1619">
        <f t="shared" si="329"/>
        <v>0</v>
      </c>
      <c r="I1619" s="27">
        <f t="shared" si="330"/>
        <v>2</v>
      </c>
      <c r="J1619" s="28">
        <f t="shared" si="331"/>
        <v>36.525047558655672</v>
      </c>
      <c r="K1619" s="29" t="str">
        <f t="shared" si="332"/>
        <v/>
      </c>
      <c r="L1619" s="26" t="str">
        <f t="shared" si="333"/>
        <v/>
      </c>
      <c r="M1619" t="str">
        <f t="shared" si="334"/>
        <v/>
      </c>
      <c r="N1619" s="28">
        <f t="shared" si="335"/>
        <v>18.262523779327836</v>
      </c>
      <c r="O1619" t="str">
        <f t="shared" si="336"/>
        <v/>
      </c>
      <c r="P1619" t="str">
        <f t="shared" si="337"/>
        <v/>
      </c>
      <c r="Q1619" s="10"/>
      <c r="R1619" s="10"/>
      <c r="S1619" s="16">
        <v>1</v>
      </c>
      <c r="T1619" s="13">
        <v>21.199970159274869</v>
      </c>
      <c r="U1619" s="14"/>
      <c r="V1619" s="11"/>
      <c r="W1619" s="10"/>
      <c r="X1619" s="29"/>
      <c r="AA1619" t="s">
        <v>331</v>
      </c>
      <c r="AB1619">
        <v>2</v>
      </c>
      <c r="AC1619">
        <v>30.650154798761609</v>
      </c>
      <c r="AD1619">
        <v>43.59571495109455</v>
      </c>
      <c r="AL1619">
        <v>15.32507739938081</v>
      </c>
      <c r="AM1619">
        <v>21.199970159274869</v>
      </c>
      <c r="AR1619" t="s">
        <v>332</v>
      </c>
    </row>
    <row r="1620" spans="1:44" x14ac:dyDescent="0.35">
      <c r="A1620">
        <v>9</v>
      </c>
      <c r="B1620" s="26">
        <f t="shared" si="325"/>
        <v>46273.760416666657</v>
      </c>
      <c r="C1620" t="s">
        <v>47</v>
      </c>
      <c r="D1620">
        <v>1</v>
      </c>
      <c r="E1620" s="26">
        <f t="shared" si="326"/>
        <v>46273.822916666657</v>
      </c>
      <c r="F1620" s="26">
        <f t="shared" si="327"/>
        <v>46273.802083333321</v>
      </c>
      <c r="G1620">
        <f t="shared" si="328"/>
        <v>15</v>
      </c>
      <c r="H1620">
        <f t="shared" si="329"/>
        <v>18</v>
      </c>
      <c r="I1620" s="27">
        <f t="shared" si="330"/>
        <v>5</v>
      </c>
      <c r="J1620" s="28">
        <f t="shared" si="331"/>
        <v>238.31306482204621</v>
      </c>
      <c r="K1620" s="29">
        <f t="shared" si="332"/>
        <v>3.1471207865168536E-3</v>
      </c>
      <c r="L1620" s="26">
        <f t="shared" si="333"/>
        <v>46273.763563787441</v>
      </c>
      <c r="M1620" t="str">
        <f t="shared" si="334"/>
        <v>YES</v>
      </c>
      <c r="N1620" s="28">
        <f t="shared" si="335"/>
        <v>47.662612964409242</v>
      </c>
      <c r="O1620" t="str">
        <f t="shared" si="336"/>
        <v/>
      </c>
      <c r="P1620" t="str">
        <f t="shared" si="337"/>
        <v/>
      </c>
      <c r="Q1620" s="10" t="s">
        <v>151</v>
      </c>
      <c r="R1620" s="10"/>
      <c r="S1620" s="16">
        <v>5</v>
      </c>
      <c r="T1620" s="13">
        <v>238.31306482204619</v>
      </c>
      <c r="U1620" s="14">
        <v>3.1471207870370369E-3</v>
      </c>
      <c r="V1620" s="11">
        <v>46273.763563787463</v>
      </c>
      <c r="W1620" s="10" t="s">
        <v>151</v>
      </c>
      <c r="X1620" s="29">
        <v>0</v>
      </c>
      <c r="Z1620" t="s">
        <v>339</v>
      </c>
      <c r="AA1620" t="s">
        <v>331</v>
      </c>
      <c r="AB1620">
        <v>5</v>
      </c>
      <c r="AC1620">
        <v>32.231404958677693</v>
      </c>
      <c r="AD1620">
        <v>500.5347593582888</v>
      </c>
      <c r="AE1620" s="54">
        <v>1.498397430555555E-3</v>
      </c>
      <c r="AF1620" s="54">
        <v>2.3269230763888892E-2</v>
      </c>
      <c r="AG1620" s="53">
        <v>46273.761915064097</v>
      </c>
      <c r="AH1620" s="53">
        <v>46273.783685897433</v>
      </c>
      <c r="AI1620" t="s">
        <v>151</v>
      </c>
      <c r="AL1620">
        <v>32.231404958677693</v>
      </c>
      <c r="AM1620">
        <v>500.5347593582888</v>
      </c>
      <c r="AN1620" s="54">
        <v>1.498397430555555E-3</v>
      </c>
      <c r="AO1620" s="54">
        <v>2.3269230763888892E-2</v>
      </c>
      <c r="AP1620" s="53">
        <v>46273.783685897433</v>
      </c>
      <c r="AQ1620" t="s">
        <v>151</v>
      </c>
      <c r="AR1620" t="s">
        <v>337</v>
      </c>
    </row>
    <row r="1621" spans="1:44" x14ac:dyDescent="0.35">
      <c r="A1621">
        <v>9</v>
      </c>
      <c r="B1621" s="26">
        <f t="shared" si="325"/>
        <v>46273.760416666657</v>
      </c>
      <c r="C1621" t="s">
        <v>47</v>
      </c>
      <c r="D1621">
        <v>2</v>
      </c>
      <c r="E1621" s="26">
        <f t="shared" si="326"/>
        <v>46273.822916666657</v>
      </c>
      <c r="F1621" s="26">
        <f t="shared" si="327"/>
        <v>46273.802083333321</v>
      </c>
      <c r="G1621">
        <f t="shared" si="328"/>
        <v>0</v>
      </c>
      <c r="H1621">
        <f t="shared" si="329"/>
        <v>0</v>
      </c>
      <c r="I1621" s="27">
        <f t="shared" si="330"/>
        <v>2</v>
      </c>
      <c r="J1621" s="28">
        <f t="shared" si="331"/>
        <v>42.786769880365938</v>
      </c>
      <c r="K1621" s="29" t="str">
        <f t="shared" si="332"/>
        <v/>
      </c>
      <c r="L1621" s="26" t="str">
        <f t="shared" si="333"/>
        <v/>
      </c>
      <c r="M1621" t="str">
        <f t="shared" si="334"/>
        <v/>
      </c>
      <c r="N1621" s="28">
        <f t="shared" si="335"/>
        <v>21.393384940182969</v>
      </c>
      <c r="O1621" t="str">
        <f t="shared" si="336"/>
        <v/>
      </c>
      <c r="P1621" t="str">
        <f t="shared" si="337"/>
        <v/>
      </c>
      <c r="Q1621" s="10"/>
      <c r="R1621" s="10" t="s">
        <v>341</v>
      </c>
      <c r="S1621" s="16">
        <v>3</v>
      </c>
      <c r="T1621" s="13">
        <v>58.11184727974674</v>
      </c>
      <c r="U1621" s="14"/>
      <c r="V1621" s="11"/>
      <c r="W1621" s="10"/>
      <c r="X1621" s="29"/>
      <c r="Y1621" t="s">
        <v>342</v>
      </c>
      <c r="Z1621" t="s">
        <v>340</v>
      </c>
      <c r="AA1621" t="s">
        <v>331</v>
      </c>
      <c r="AB1621">
        <v>2</v>
      </c>
      <c r="AC1621">
        <v>23.759925750232028</v>
      </c>
      <c r="AD1621">
        <v>102.45795601552391</v>
      </c>
      <c r="AL1621">
        <v>35.639888625348043</v>
      </c>
      <c r="AM1621">
        <v>117.78303341490469</v>
      </c>
      <c r="AR1621" t="s">
        <v>332</v>
      </c>
    </row>
    <row r="1622" spans="1:44" x14ac:dyDescent="0.35">
      <c r="A1622">
        <v>9</v>
      </c>
      <c r="B1622" s="26">
        <f t="shared" si="325"/>
        <v>46273.760416666657</v>
      </c>
      <c r="C1622" t="s">
        <v>47</v>
      </c>
      <c r="D1622">
        <v>3</v>
      </c>
      <c r="E1622" s="26">
        <f t="shared" si="326"/>
        <v>46273.822916666657</v>
      </c>
      <c r="F1622" s="26">
        <f t="shared" si="327"/>
        <v>46273.802083333321</v>
      </c>
      <c r="G1622">
        <f t="shared" si="328"/>
        <v>0</v>
      </c>
      <c r="H1622">
        <f t="shared" si="329"/>
        <v>0</v>
      </c>
      <c r="I1622" s="27">
        <f t="shared" si="330"/>
        <v>1</v>
      </c>
      <c r="J1622" s="28">
        <f t="shared" si="331"/>
        <v>125.15114873035067</v>
      </c>
      <c r="K1622" s="29" t="str">
        <f t="shared" si="332"/>
        <v/>
      </c>
      <c r="L1622" s="26" t="str">
        <f t="shared" si="333"/>
        <v/>
      </c>
      <c r="M1622" t="str">
        <f t="shared" si="334"/>
        <v/>
      </c>
      <c r="N1622" s="28">
        <f t="shared" si="335"/>
        <v>125.15114873035067</v>
      </c>
      <c r="O1622" t="str">
        <f t="shared" si="336"/>
        <v/>
      </c>
      <c r="P1622" t="str">
        <f t="shared" si="337"/>
        <v/>
      </c>
      <c r="Q1622" s="10"/>
      <c r="R1622" s="10"/>
      <c r="S1622" s="16">
        <v>1</v>
      </c>
      <c r="T1622" s="13">
        <v>125.1511487303507</v>
      </c>
      <c r="U1622" s="14"/>
      <c r="V1622" s="11"/>
      <c r="W1622" s="10"/>
      <c r="X1622" s="29"/>
      <c r="AA1622" t="s">
        <v>331</v>
      </c>
      <c r="AB1622">
        <v>1</v>
      </c>
      <c r="AC1622">
        <v>125.1511487303507</v>
      </c>
      <c r="AD1622">
        <v>125.1511487303507</v>
      </c>
      <c r="AL1622">
        <v>125.1511487303507</v>
      </c>
      <c r="AM1622">
        <v>125.1511487303507</v>
      </c>
      <c r="AR1622" t="s">
        <v>338</v>
      </c>
    </row>
    <row r="1623" spans="1:44" x14ac:dyDescent="0.35">
      <c r="A1623">
        <v>9</v>
      </c>
      <c r="B1623" s="26">
        <f t="shared" si="325"/>
        <v>46273.760416666657</v>
      </c>
      <c r="C1623" t="s">
        <v>47</v>
      </c>
      <c r="D1623">
        <v>4</v>
      </c>
      <c r="E1623" s="26">
        <f t="shared" si="326"/>
        <v>46273.822916666657</v>
      </c>
      <c r="F1623" s="26">
        <f t="shared" si="327"/>
        <v>46273.802083333321</v>
      </c>
      <c r="G1623">
        <f t="shared" si="328"/>
        <v>0</v>
      </c>
      <c r="H1623">
        <f t="shared" si="329"/>
        <v>8</v>
      </c>
      <c r="I1623" s="27">
        <f t="shared" si="330"/>
        <v>1</v>
      </c>
      <c r="J1623" s="28">
        <f t="shared" si="331"/>
        <v>109.09090909090909</v>
      </c>
      <c r="K1623" s="29" t="str">
        <f t="shared" si="332"/>
        <v/>
      </c>
      <c r="L1623" s="26" t="str">
        <f t="shared" si="333"/>
        <v/>
      </c>
      <c r="M1623" t="str">
        <f t="shared" si="334"/>
        <v/>
      </c>
      <c r="N1623" s="28">
        <f t="shared" si="335"/>
        <v>109.09090909090909</v>
      </c>
      <c r="O1623" t="str">
        <f t="shared" si="336"/>
        <v/>
      </c>
      <c r="P1623" t="str">
        <f t="shared" si="337"/>
        <v/>
      </c>
      <c r="Q1623" s="10"/>
      <c r="R1623" s="10"/>
      <c r="S1623" s="16">
        <v>1</v>
      </c>
      <c r="T1623" s="13">
        <v>109.09090909090909</v>
      </c>
      <c r="U1623" s="14"/>
      <c r="V1623" s="11"/>
      <c r="W1623" s="10"/>
      <c r="X1623" s="29"/>
      <c r="AA1623" t="s">
        <v>331</v>
      </c>
      <c r="AB1623">
        <v>1</v>
      </c>
      <c r="AC1623">
        <v>109.09090909090909</v>
      </c>
      <c r="AD1623">
        <v>109.09090909090909</v>
      </c>
      <c r="AL1623">
        <v>109.09090909090909</v>
      </c>
      <c r="AM1623">
        <v>109.09090909090909</v>
      </c>
      <c r="AR1623" t="s">
        <v>338</v>
      </c>
    </row>
    <row r="1624" spans="1:44" x14ac:dyDescent="0.35">
      <c r="A1624">
        <v>9</v>
      </c>
      <c r="B1624" s="26">
        <f t="shared" si="325"/>
        <v>46273.760416666657</v>
      </c>
      <c r="C1624" t="s">
        <v>47</v>
      </c>
      <c r="D1624">
        <v>5</v>
      </c>
      <c r="E1624" s="26">
        <f t="shared" si="326"/>
        <v>46273.822916666657</v>
      </c>
      <c r="F1624" s="26">
        <f t="shared" si="327"/>
        <v>46273.802083333321</v>
      </c>
      <c r="G1624">
        <f t="shared" si="328"/>
        <v>0</v>
      </c>
      <c r="H1624">
        <f t="shared" si="329"/>
        <v>0</v>
      </c>
      <c r="I1624" s="27">
        <f t="shared" si="330"/>
        <v>1</v>
      </c>
      <c r="J1624" s="28">
        <f t="shared" si="331"/>
        <v>34.226447709593778</v>
      </c>
      <c r="K1624" s="29" t="str">
        <f t="shared" si="332"/>
        <v/>
      </c>
      <c r="L1624" s="26" t="str">
        <f t="shared" si="333"/>
        <v/>
      </c>
      <c r="M1624" t="str">
        <f t="shared" si="334"/>
        <v/>
      </c>
      <c r="N1624" s="28">
        <f t="shared" si="335"/>
        <v>34.226447709593778</v>
      </c>
      <c r="O1624" t="str">
        <f t="shared" si="336"/>
        <v/>
      </c>
      <c r="P1624" t="str">
        <f t="shared" si="337"/>
        <v/>
      </c>
      <c r="Q1624" s="10"/>
      <c r="R1624" s="10"/>
      <c r="S1624" s="16">
        <v>1</v>
      </c>
      <c r="T1624" s="13">
        <v>34.226447709593778</v>
      </c>
      <c r="U1624" s="14"/>
      <c r="V1624" s="11"/>
      <c r="W1624" s="10"/>
      <c r="X1624" s="29"/>
      <c r="AA1624" t="s">
        <v>331</v>
      </c>
      <c r="AB1624">
        <v>1</v>
      </c>
      <c r="AC1624">
        <v>34.226447709593778</v>
      </c>
      <c r="AD1624">
        <v>43.540406816932382</v>
      </c>
      <c r="AL1624">
        <v>34.226447709593778</v>
      </c>
      <c r="AM1624">
        <v>43.540406816932382</v>
      </c>
      <c r="AR1624" t="s">
        <v>338</v>
      </c>
    </row>
    <row r="1625" spans="1:44" x14ac:dyDescent="0.35">
      <c r="A1625">
        <v>9</v>
      </c>
      <c r="B1625" s="26">
        <f t="shared" si="325"/>
        <v>46273.760416666657</v>
      </c>
      <c r="C1625" t="s">
        <v>47</v>
      </c>
      <c r="D1625">
        <v>6</v>
      </c>
      <c r="E1625" s="26">
        <f t="shared" si="326"/>
        <v>46273.822916666657</v>
      </c>
      <c r="F1625" s="26">
        <f t="shared" si="327"/>
        <v>46273.802083333321</v>
      </c>
      <c r="G1625">
        <f t="shared" si="328"/>
        <v>0</v>
      </c>
      <c r="H1625">
        <f t="shared" si="329"/>
        <v>0</v>
      </c>
      <c r="I1625" s="27">
        <f t="shared" si="330"/>
        <v>2</v>
      </c>
      <c r="J1625" s="28">
        <f t="shared" si="331"/>
        <v>36.525047558655672</v>
      </c>
      <c r="K1625" s="29" t="str">
        <f t="shared" si="332"/>
        <v/>
      </c>
      <c r="L1625" s="26" t="str">
        <f t="shared" si="333"/>
        <v/>
      </c>
      <c r="M1625" t="str">
        <f t="shared" si="334"/>
        <v/>
      </c>
      <c r="N1625" s="28">
        <f t="shared" si="335"/>
        <v>18.262523779327836</v>
      </c>
      <c r="O1625" t="str">
        <f t="shared" si="336"/>
        <v/>
      </c>
      <c r="P1625" t="str">
        <f t="shared" si="337"/>
        <v/>
      </c>
      <c r="Q1625" s="10"/>
      <c r="R1625" s="10"/>
      <c r="S1625" s="16">
        <v>1</v>
      </c>
      <c r="T1625" s="13">
        <v>21.199970159274869</v>
      </c>
      <c r="U1625" s="14"/>
      <c r="V1625" s="11"/>
      <c r="W1625" s="10"/>
      <c r="X1625" s="29"/>
      <c r="AA1625" t="s">
        <v>331</v>
      </c>
      <c r="AB1625">
        <v>2</v>
      </c>
      <c r="AC1625">
        <v>30.650154798761609</v>
      </c>
      <c r="AD1625">
        <v>43.59571495109455</v>
      </c>
      <c r="AL1625">
        <v>15.32507739938081</v>
      </c>
      <c r="AM1625">
        <v>21.199970159274869</v>
      </c>
      <c r="AR1625" t="s">
        <v>332</v>
      </c>
    </row>
    <row r="1626" spans="1:44" x14ac:dyDescent="0.35">
      <c r="A1626">
        <v>9</v>
      </c>
      <c r="B1626" s="26">
        <f t="shared" si="325"/>
        <v>46273.760416666657</v>
      </c>
      <c r="C1626" t="s">
        <v>48</v>
      </c>
      <c r="D1626">
        <v>1</v>
      </c>
      <c r="E1626" s="26">
        <f t="shared" si="326"/>
        <v>46273.833333333343</v>
      </c>
      <c r="F1626" s="26">
        <f t="shared" si="327"/>
        <v>46273.812500000007</v>
      </c>
      <c r="G1626">
        <f t="shared" si="328"/>
        <v>1</v>
      </c>
      <c r="H1626">
        <f t="shared" si="329"/>
        <v>25</v>
      </c>
      <c r="I1626" s="27">
        <f t="shared" si="330"/>
        <v>5</v>
      </c>
      <c r="J1626" s="28">
        <f t="shared" si="331"/>
        <v>238.31306482204621</v>
      </c>
      <c r="K1626" s="29">
        <f t="shared" si="332"/>
        <v>4.3710010923845187E-3</v>
      </c>
      <c r="L1626" s="26">
        <f t="shared" si="333"/>
        <v>46273.764787667751</v>
      </c>
      <c r="M1626" t="str">
        <f t="shared" si="334"/>
        <v>YES</v>
      </c>
      <c r="N1626" s="28">
        <f t="shared" si="335"/>
        <v>47.662612964409242</v>
      </c>
      <c r="O1626" t="str">
        <f t="shared" si="336"/>
        <v/>
      </c>
      <c r="P1626" t="str">
        <f t="shared" si="337"/>
        <v/>
      </c>
      <c r="Q1626" s="10" t="s">
        <v>151</v>
      </c>
      <c r="R1626" s="10"/>
      <c r="S1626" s="16">
        <v>5</v>
      </c>
      <c r="T1626" s="13">
        <v>238.31306482204619</v>
      </c>
      <c r="U1626" s="14">
        <v>4.3710010879629627E-3</v>
      </c>
      <c r="V1626" s="11">
        <v>46273.764787667751</v>
      </c>
      <c r="W1626" s="10" t="s">
        <v>151</v>
      </c>
      <c r="X1626" s="29">
        <v>0</v>
      </c>
      <c r="Z1626" t="s">
        <v>339</v>
      </c>
      <c r="AA1626" t="s">
        <v>331</v>
      </c>
      <c r="AB1626">
        <v>5</v>
      </c>
      <c r="AC1626">
        <v>32.231404958677693</v>
      </c>
      <c r="AD1626">
        <v>500.5347593582888</v>
      </c>
      <c r="AE1626" s="54">
        <v>2.081107546296296E-3</v>
      </c>
      <c r="AF1626" s="54">
        <v>3.2318376064814823E-2</v>
      </c>
      <c r="AG1626" s="53">
        <v>46273.762497774223</v>
      </c>
      <c r="AH1626" s="53">
        <v>46273.792735042727</v>
      </c>
      <c r="AI1626" t="s">
        <v>151</v>
      </c>
      <c r="AL1626">
        <v>32.231404958677693</v>
      </c>
      <c r="AM1626">
        <v>500.5347593582888</v>
      </c>
      <c r="AN1626" s="54">
        <v>2.081107546296296E-3</v>
      </c>
      <c r="AO1626" s="54">
        <v>3.2318376064814823E-2</v>
      </c>
      <c r="AP1626" s="53">
        <v>46273.792735042727</v>
      </c>
      <c r="AQ1626" t="s">
        <v>151</v>
      </c>
      <c r="AR1626" t="s">
        <v>337</v>
      </c>
    </row>
    <row r="1627" spans="1:44" x14ac:dyDescent="0.35">
      <c r="A1627">
        <v>9</v>
      </c>
      <c r="B1627" s="26">
        <f t="shared" si="325"/>
        <v>46273.760416666657</v>
      </c>
      <c r="C1627" t="s">
        <v>48</v>
      </c>
      <c r="D1627">
        <v>2</v>
      </c>
      <c r="E1627" s="26">
        <f t="shared" si="326"/>
        <v>46273.833333333343</v>
      </c>
      <c r="F1627" s="26">
        <f t="shared" si="327"/>
        <v>46273.812500000007</v>
      </c>
      <c r="G1627">
        <f t="shared" si="328"/>
        <v>2</v>
      </c>
      <c r="H1627">
        <f t="shared" si="329"/>
        <v>2</v>
      </c>
      <c r="I1627" s="27">
        <f t="shared" si="330"/>
        <v>2</v>
      </c>
      <c r="J1627" s="28">
        <f t="shared" si="331"/>
        <v>42.786769880365938</v>
      </c>
      <c r="K1627" s="29">
        <f t="shared" si="332"/>
        <v>1.9476425438596492E-3</v>
      </c>
      <c r="L1627" s="26">
        <f t="shared" si="333"/>
        <v>46273.762364309201</v>
      </c>
      <c r="M1627" t="str">
        <f t="shared" si="334"/>
        <v>YES</v>
      </c>
      <c r="N1627" s="28">
        <f t="shared" si="335"/>
        <v>21.393384940182969</v>
      </c>
      <c r="O1627" t="str">
        <f t="shared" si="336"/>
        <v/>
      </c>
      <c r="P1627" t="str">
        <f t="shared" si="337"/>
        <v/>
      </c>
      <c r="Q1627" s="10" t="s">
        <v>151</v>
      </c>
      <c r="R1627" s="10" t="s">
        <v>341</v>
      </c>
      <c r="S1627" s="16">
        <v>3</v>
      </c>
      <c r="T1627" s="13">
        <v>58.11184727974674</v>
      </c>
      <c r="U1627" s="14">
        <v>1.4340162500000001E-3</v>
      </c>
      <c r="V1627" s="11">
        <v>46273.761850682917</v>
      </c>
      <c r="W1627" s="10" t="s">
        <v>151</v>
      </c>
      <c r="X1627" s="29">
        <v>5.136262962962963E-4</v>
      </c>
      <c r="Y1627" t="s">
        <v>342</v>
      </c>
      <c r="Z1627" t="s">
        <v>340</v>
      </c>
      <c r="AA1627" t="s">
        <v>331</v>
      </c>
      <c r="AB1627">
        <v>2</v>
      </c>
      <c r="AC1627">
        <v>23.759925750232028</v>
      </c>
      <c r="AD1627">
        <v>102.45795601552391</v>
      </c>
      <c r="AE1627" s="54">
        <v>8.1334174768518523E-4</v>
      </c>
      <c r="AF1627" s="54">
        <v>3.5073061342592591E-3</v>
      </c>
      <c r="AG1627" s="53">
        <v>46273.761230008407</v>
      </c>
      <c r="AH1627" s="53">
        <v>46273.763923972801</v>
      </c>
      <c r="AI1627" t="s">
        <v>151</v>
      </c>
      <c r="AL1627">
        <v>35.639888625348043</v>
      </c>
      <c r="AM1627">
        <v>117.78303341490469</v>
      </c>
      <c r="AN1627" s="54">
        <v>7.0751560185185181E-4</v>
      </c>
      <c r="AO1627" s="54">
        <v>2.3382040856481478E-3</v>
      </c>
      <c r="AP1627" s="53">
        <v>46273.762754870753</v>
      </c>
      <c r="AQ1627" t="s">
        <v>151</v>
      </c>
      <c r="AR1627" t="s">
        <v>332</v>
      </c>
    </row>
    <row r="1628" spans="1:44" x14ac:dyDescent="0.35">
      <c r="A1628">
        <v>9</v>
      </c>
      <c r="B1628" s="26">
        <f t="shared" si="325"/>
        <v>46273.760416666657</v>
      </c>
      <c r="C1628" t="s">
        <v>48</v>
      </c>
      <c r="D1628">
        <v>3</v>
      </c>
      <c r="E1628" s="26">
        <f t="shared" si="326"/>
        <v>46273.833333333343</v>
      </c>
      <c r="F1628" s="26">
        <f t="shared" si="327"/>
        <v>46273.812500000007</v>
      </c>
      <c r="G1628">
        <f t="shared" si="328"/>
        <v>0</v>
      </c>
      <c r="H1628">
        <f t="shared" si="329"/>
        <v>0</v>
      </c>
      <c r="I1628" s="27">
        <f t="shared" si="330"/>
        <v>1</v>
      </c>
      <c r="J1628" s="28">
        <f t="shared" si="331"/>
        <v>125.15114873035067</v>
      </c>
      <c r="K1628" s="29" t="str">
        <f t="shared" si="332"/>
        <v/>
      </c>
      <c r="L1628" s="26" t="str">
        <f t="shared" si="333"/>
        <v/>
      </c>
      <c r="M1628" t="str">
        <f t="shared" si="334"/>
        <v/>
      </c>
      <c r="N1628" s="28">
        <f t="shared" si="335"/>
        <v>125.15114873035067</v>
      </c>
      <c r="O1628" t="str">
        <f t="shared" si="336"/>
        <v/>
      </c>
      <c r="P1628" t="str">
        <f t="shared" si="337"/>
        <v/>
      </c>
      <c r="Q1628" s="10"/>
      <c r="R1628" s="10"/>
      <c r="S1628" s="16">
        <v>1</v>
      </c>
      <c r="T1628" s="13">
        <v>125.1511487303507</v>
      </c>
      <c r="U1628" s="14"/>
      <c r="V1628" s="11"/>
      <c r="W1628" s="10"/>
      <c r="X1628" s="29"/>
      <c r="AA1628" t="s">
        <v>331</v>
      </c>
      <c r="AB1628">
        <v>1</v>
      </c>
      <c r="AC1628">
        <v>125.1511487303507</v>
      </c>
      <c r="AD1628">
        <v>125.1511487303507</v>
      </c>
      <c r="AL1628">
        <v>125.1511487303507</v>
      </c>
      <c r="AM1628">
        <v>125.1511487303507</v>
      </c>
      <c r="AR1628" t="s">
        <v>338</v>
      </c>
    </row>
    <row r="1629" spans="1:44" x14ac:dyDescent="0.35">
      <c r="A1629">
        <v>9</v>
      </c>
      <c r="B1629" s="26">
        <f t="shared" si="325"/>
        <v>46273.760416666657</v>
      </c>
      <c r="C1629" t="s">
        <v>48</v>
      </c>
      <c r="D1629">
        <v>4</v>
      </c>
      <c r="E1629" s="26">
        <f t="shared" si="326"/>
        <v>46273.833333333343</v>
      </c>
      <c r="F1629" s="26">
        <f t="shared" si="327"/>
        <v>46273.812500000007</v>
      </c>
      <c r="G1629">
        <f t="shared" si="328"/>
        <v>0</v>
      </c>
      <c r="H1629">
        <f t="shared" si="329"/>
        <v>9</v>
      </c>
      <c r="I1629" s="27">
        <f t="shared" si="330"/>
        <v>1</v>
      </c>
      <c r="J1629" s="28">
        <f t="shared" si="331"/>
        <v>109.09090909090909</v>
      </c>
      <c r="K1629" s="29" t="str">
        <f t="shared" si="332"/>
        <v/>
      </c>
      <c r="L1629" s="26" t="str">
        <f t="shared" si="333"/>
        <v/>
      </c>
      <c r="M1629" t="str">
        <f t="shared" si="334"/>
        <v/>
      </c>
      <c r="N1629" s="28">
        <f t="shared" si="335"/>
        <v>109.09090909090909</v>
      </c>
      <c r="O1629" t="str">
        <f t="shared" si="336"/>
        <v/>
      </c>
      <c r="P1629" t="str">
        <f t="shared" si="337"/>
        <v/>
      </c>
      <c r="Q1629" s="10"/>
      <c r="R1629" s="10"/>
      <c r="S1629" s="16">
        <v>1</v>
      </c>
      <c r="T1629" s="13">
        <v>109.09090909090909</v>
      </c>
      <c r="U1629" s="14"/>
      <c r="V1629" s="11"/>
      <c r="W1629" s="10"/>
      <c r="X1629" s="29"/>
      <c r="AA1629" t="s">
        <v>331</v>
      </c>
      <c r="AB1629">
        <v>1</v>
      </c>
      <c r="AC1629">
        <v>109.09090909090909</v>
      </c>
      <c r="AD1629">
        <v>109.09090909090909</v>
      </c>
      <c r="AL1629">
        <v>109.09090909090909</v>
      </c>
      <c r="AM1629">
        <v>109.09090909090909</v>
      </c>
      <c r="AR1629" t="s">
        <v>338</v>
      </c>
    </row>
    <row r="1630" spans="1:44" x14ac:dyDescent="0.35">
      <c r="A1630">
        <v>9</v>
      </c>
      <c r="B1630" s="26">
        <f t="shared" si="325"/>
        <v>46273.760416666657</v>
      </c>
      <c r="C1630" t="s">
        <v>48</v>
      </c>
      <c r="D1630">
        <v>5</v>
      </c>
      <c r="E1630" s="26">
        <f t="shared" si="326"/>
        <v>46273.833333333343</v>
      </c>
      <c r="F1630" s="26">
        <f t="shared" si="327"/>
        <v>46273.812500000007</v>
      </c>
      <c r="G1630">
        <f t="shared" si="328"/>
        <v>0</v>
      </c>
      <c r="H1630">
        <f t="shared" si="329"/>
        <v>1</v>
      </c>
      <c r="I1630" s="27">
        <f t="shared" si="330"/>
        <v>1</v>
      </c>
      <c r="J1630" s="28">
        <f t="shared" si="331"/>
        <v>34.226447709593778</v>
      </c>
      <c r="K1630" s="29" t="str">
        <f t="shared" si="332"/>
        <v/>
      </c>
      <c r="L1630" s="26" t="str">
        <f t="shared" si="333"/>
        <v/>
      </c>
      <c r="M1630" t="str">
        <f t="shared" si="334"/>
        <v/>
      </c>
      <c r="N1630" s="28">
        <f t="shared" si="335"/>
        <v>34.226447709593778</v>
      </c>
      <c r="O1630" t="str">
        <f t="shared" si="336"/>
        <v/>
      </c>
      <c r="P1630" t="str">
        <f t="shared" si="337"/>
        <v/>
      </c>
      <c r="Q1630" s="10"/>
      <c r="R1630" s="10"/>
      <c r="S1630" s="16">
        <v>1</v>
      </c>
      <c r="T1630" s="13">
        <v>34.226447709593778</v>
      </c>
      <c r="U1630" s="14"/>
      <c r="V1630" s="11"/>
      <c r="W1630" s="10"/>
      <c r="X1630" s="29"/>
      <c r="AA1630" t="s">
        <v>331</v>
      </c>
      <c r="AB1630">
        <v>1</v>
      </c>
      <c r="AC1630">
        <v>34.226447709593778</v>
      </c>
      <c r="AD1630">
        <v>43.540406816932382</v>
      </c>
      <c r="AL1630">
        <v>34.226447709593778</v>
      </c>
      <c r="AM1630">
        <v>43.540406816932382</v>
      </c>
      <c r="AR1630" t="s">
        <v>338</v>
      </c>
    </row>
    <row r="1631" spans="1:44" x14ac:dyDescent="0.35">
      <c r="A1631">
        <v>9</v>
      </c>
      <c r="B1631" s="26">
        <f t="shared" si="325"/>
        <v>46273.760416666657</v>
      </c>
      <c r="C1631" t="s">
        <v>48</v>
      </c>
      <c r="D1631">
        <v>6</v>
      </c>
      <c r="E1631" s="26">
        <f t="shared" si="326"/>
        <v>46273.833333333343</v>
      </c>
      <c r="F1631" s="26">
        <f t="shared" si="327"/>
        <v>46273.812500000007</v>
      </c>
      <c r="G1631">
        <f t="shared" si="328"/>
        <v>0</v>
      </c>
      <c r="H1631">
        <f t="shared" si="329"/>
        <v>0</v>
      </c>
      <c r="I1631" s="27">
        <f t="shared" si="330"/>
        <v>2</v>
      </c>
      <c r="J1631" s="28">
        <f t="shared" si="331"/>
        <v>36.525047558655672</v>
      </c>
      <c r="K1631" s="29" t="str">
        <f t="shared" si="332"/>
        <v/>
      </c>
      <c r="L1631" s="26" t="str">
        <f t="shared" si="333"/>
        <v/>
      </c>
      <c r="M1631" t="str">
        <f t="shared" si="334"/>
        <v/>
      </c>
      <c r="N1631" s="28">
        <f t="shared" si="335"/>
        <v>18.262523779327836</v>
      </c>
      <c r="O1631" t="str">
        <f t="shared" si="336"/>
        <v/>
      </c>
      <c r="P1631" t="str">
        <f t="shared" si="337"/>
        <v/>
      </c>
      <c r="Q1631" s="10"/>
      <c r="R1631" s="10"/>
      <c r="S1631" s="16">
        <v>1</v>
      </c>
      <c r="T1631" s="13">
        <v>21.199970159274869</v>
      </c>
      <c r="U1631" s="14"/>
      <c r="V1631" s="11"/>
      <c r="W1631" s="10"/>
      <c r="X1631" s="29"/>
      <c r="AA1631" t="s">
        <v>331</v>
      </c>
      <c r="AB1631">
        <v>2</v>
      </c>
      <c r="AC1631">
        <v>30.650154798761609</v>
      </c>
      <c r="AD1631">
        <v>43.59571495109455</v>
      </c>
      <c r="AL1631">
        <v>15.32507739938081</v>
      </c>
      <c r="AM1631">
        <v>21.199970159274869</v>
      </c>
      <c r="AR1631" t="s">
        <v>332</v>
      </c>
    </row>
    <row r="1632" spans="1:44" x14ac:dyDescent="0.35">
      <c r="A1632">
        <v>9</v>
      </c>
      <c r="B1632" s="26">
        <f t="shared" si="325"/>
        <v>46273.760416666657</v>
      </c>
      <c r="C1632" t="s">
        <v>49</v>
      </c>
      <c r="D1632">
        <v>1</v>
      </c>
      <c r="E1632" s="26">
        <f t="shared" si="326"/>
        <v>46273.833333333343</v>
      </c>
      <c r="F1632" s="26">
        <f t="shared" si="327"/>
        <v>46273.812500000007</v>
      </c>
      <c r="G1632">
        <f t="shared" si="328"/>
        <v>0</v>
      </c>
      <c r="H1632">
        <f t="shared" si="329"/>
        <v>25</v>
      </c>
      <c r="I1632" s="27">
        <f t="shared" si="330"/>
        <v>5</v>
      </c>
      <c r="J1632" s="28">
        <f t="shared" si="331"/>
        <v>238.31306482204621</v>
      </c>
      <c r="K1632" s="29" t="str">
        <f t="shared" si="332"/>
        <v/>
      </c>
      <c r="L1632" s="26" t="str">
        <f t="shared" si="333"/>
        <v/>
      </c>
      <c r="M1632" t="str">
        <f t="shared" si="334"/>
        <v/>
      </c>
      <c r="N1632" s="28">
        <f t="shared" si="335"/>
        <v>47.662612964409242</v>
      </c>
      <c r="O1632" t="str">
        <f t="shared" si="336"/>
        <v/>
      </c>
      <c r="P1632" t="str">
        <f t="shared" si="337"/>
        <v/>
      </c>
      <c r="Q1632" s="10"/>
      <c r="R1632" s="10"/>
      <c r="S1632" s="16">
        <v>5</v>
      </c>
      <c r="T1632" s="13">
        <v>238.31306482204619</v>
      </c>
      <c r="U1632" s="14"/>
      <c r="V1632" s="11"/>
      <c r="W1632" s="10"/>
      <c r="X1632" s="29"/>
      <c r="Z1632" t="s">
        <v>339</v>
      </c>
      <c r="AA1632" t="s">
        <v>331</v>
      </c>
      <c r="AB1632">
        <v>5</v>
      </c>
      <c r="AC1632">
        <v>32.231404958677693</v>
      </c>
      <c r="AD1632">
        <v>500.5347593582888</v>
      </c>
      <c r="AL1632">
        <v>32.231404958677693</v>
      </c>
      <c r="AM1632">
        <v>500.5347593582888</v>
      </c>
      <c r="AR1632" t="s">
        <v>337</v>
      </c>
    </row>
    <row r="1633" spans="1:44" x14ac:dyDescent="0.35">
      <c r="A1633">
        <v>9</v>
      </c>
      <c r="B1633" s="26">
        <f t="shared" si="325"/>
        <v>46273.760416666657</v>
      </c>
      <c r="C1633" t="s">
        <v>49</v>
      </c>
      <c r="D1633">
        <v>2</v>
      </c>
      <c r="E1633" s="26">
        <f t="shared" si="326"/>
        <v>46273.833333333343</v>
      </c>
      <c r="F1633" s="26">
        <f t="shared" si="327"/>
        <v>46273.812500000007</v>
      </c>
      <c r="G1633">
        <f t="shared" si="328"/>
        <v>0</v>
      </c>
      <c r="H1633">
        <f t="shared" si="329"/>
        <v>2</v>
      </c>
      <c r="I1633" s="27">
        <f t="shared" si="330"/>
        <v>2</v>
      </c>
      <c r="J1633" s="28">
        <f t="shared" si="331"/>
        <v>42.786769880365938</v>
      </c>
      <c r="K1633" s="29" t="str">
        <f t="shared" si="332"/>
        <v/>
      </c>
      <c r="L1633" s="26" t="str">
        <f t="shared" si="333"/>
        <v/>
      </c>
      <c r="M1633" t="str">
        <f t="shared" si="334"/>
        <v/>
      </c>
      <c r="N1633" s="28">
        <f t="shared" si="335"/>
        <v>21.393384940182969</v>
      </c>
      <c r="O1633" t="str">
        <f t="shared" si="336"/>
        <v/>
      </c>
      <c r="P1633" t="str">
        <f t="shared" si="337"/>
        <v/>
      </c>
      <c r="Q1633" s="10"/>
      <c r="R1633" s="10" t="s">
        <v>341</v>
      </c>
      <c r="S1633" s="16">
        <v>3</v>
      </c>
      <c r="T1633" s="13">
        <v>58.11184727974674</v>
      </c>
      <c r="U1633" s="14"/>
      <c r="V1633" s="11"/>
      <c r="W1633" s="10"/>
      <c r="X1633" s="29"/>
      <c r="Y1633" t="s">
        <v>342</v>
      </c>
      <c r="Z1633" t="s">
        <v>340</v>
      </c>
      <c r="AA1633" t="s">
        <v>331</v>
      </c>
      <c r="AB1633">
        <v>2</v>
      </c>
      <c r="AC1633">
        <v>23.759925750232028</v>
      </c>
      <c r="AD1633">
        <v>102.45795601552391</v>
      </c>
      <c r="AL1633">
        <v>35.639888625348043</v>
      </c>
      <c r="AM1633">
        <v>117.78303341490469</v>
      </c>
      <c r="AR1633" t="s">
        <v>332</v>
      </c>
    </row>
    <row r="1634" spans="1:44" x14ac:dyDescent="0.35">
      <c r="A1634">
        <v>9</v>
      </c>
      <c r="B1634" s="26">
        <f t="shared" si="325"/>
        <v>46273.760416666657</v>
      </c>
      <c r="C1634" t="s">
        <v>49</v>
      </c>
      <c r="D1634">
        <v>3</v>
      </c>
      <c r="E1634" s="26">
        <f t="shared" si="326"/>
        <v>46273.833333333343</v>
      </c>
      <c r="F1634" s="26">
        <f t="shared" si="327"/>
        <v>46273.812500000007</v>
      </c>
      <c r="G1634">
        <f t="shared" si="328"/>
        <v>0</v>
      </c>
      <c r="H1634">
        <f t="shared" si="329"/>
        <v>0</v>
      </c>
      <c r="I1634" s="27">
        <f t="shared" si="330"/>
        <v>1</v>
      </c>
      <c r="J1634" s="28">
        <f t="shared" si="331"/>
        <v>125.15114873035067</v>
      </c>
      <c r="K1634" s="29" t="str">
        <f t="shared" si="332"/>
        <v/>
      </c>
      <c r="L1634" s="26" t="str">
        <f t="shared" si="333"/>
        <v/>
      </c>
      <c r="M1634" t="str">
        <f t="shared" si="334"/>
        <v/>
      </c>
      <c r="N1634" s="28">
        <f t="shared" si="335"/>
        <v>125.15114873035067</v>
      </c>
      <c r="O1634" t="str">
        <f t="shared" si="336"/>
        <v/>
      </c>
      <c r="P1634" t="str">
        <f t="shared" si="337"/>
        <v/>
      </c>
      <c r="Q1634" s="10"/>
      <c r="R1634" s="10"/>
      <c r="S1634" s="16">
        <v>1</v>
      </c>
      <c r="T1634" s="13">
        <v>125.1511487303507</v>
      </c>
      <c r="U1634" s="14"/>
      <c r="V1634" s="11"/>
      <c r="W1634" s="10"/>
      <c r="X1634" s="29"/>
      <c r="AA1634" t="s">
        <v>331</v>
      </c>
      <c r="AB1634">
        <v>1</v>
      </c>
      <c r="AC1634">
        <v>125.1511487303507</v>
      </c>
      <c r="AD1634">
        <v>125.1511487303507</v>
      </c>
      <c r="AL1634">
        <v>125.1511487303507</v>
      </c>
      <c r="AM1634">
        <v>125.1511487303507</v>
      </c>
      <c r="AR1634" t="s">
        <v>338</v>
      </c>
    </row>
    <row r="1635" spans="1:44" x14ac:dyDescent="0.35">
      <c r="A1635">
        <v>9</v>
      </c>
      <c r="B1635" s="26">
        <f t="shared" si="325"/>
        <v>46273.760416666657</v>
      </c>
      <c r="C1635" t="s">
        <v>49</v>
      </c>
      <c r="D1635">
        <v>4</v>
      </c>
      <c r="E1635" s="26">
        <f t="shared" si="326"/>
        <v>46273.833333333343</v>
      </c>
      <c r="F1635" s="26">
        <f t="shared" si="327"/>
        <v>46273.812500000007</v>
      </c>
      <c r="G1635">
        <f t="shared" si="328"/>
        <v>0</v>
      </c>
      <c r="H1635">
        <f t="shared" si="329"/>
        <v>9</v>
      </c>
      <c r="I1635" s="27">
        <f t="shared" si="330"/>
        <v>1</v>
      </c>
      <c r="J1635" s="28">
        <f t="shared" si="331"/>
        <v>109.09090909090909</v>
      </c>
      <c r="K1635" s="29" t="str">
        <f t="shared" si="332"/>
        <v/>
      </c>
      <c r="L1635" s="26" t="str">
        <f t="shared" si="333"/>
        <v/>
      </c>
      <c r="M1635" t="str">
        <f t="shared" si="334"/>
        <v/>
      </c>
      <c r="N1635" s="28">
        <f t="shared" si="335"/>
        <v>109.09090909090909</v>
      </c>
      <c r="O1635" t="str">
        <f t="shared" si="336"/>
        <v/>
      </c>
      <c r="P1635" t="str">
        <f t="shared" si="337"/>
        <v/>
      </c>
      <c r="Q1635" s="10"/>
      <c r="R1635" s="10"/>
      <c r="S1635" s="16">
        <v>1</v>
      </c>
      <c r="T1635" s="13">
        <v>109.09090909090909</v>
      </c>
      <c r="U1635" s="14"/>
      <c r="V1635" s="11"/>
      <c r="W1635" s="10"/>
      <c r="X1635" s="29"/>
      <c r="AA1635" t="s">
        <v>331</v>
      </c>
      <c r="AB1635">
        <v>1</v>
      </c>
      <c r="AC1635">
        <v>109.09090909090909</v>
      </c>
      <c r="AD1635">
        <v>109.09090909090909</v>
      </c>
      <c r="AL1635">
        <v>109.09090909090909</v>
      </c>
      <c r="AM1635">
        <v>109.09090909090909</v>
      </c>
      <c r="AR1635" t="s">
        <v>338</v>
      </c>
    </row>
    <row r="1636" spans="1:44" x14ac:dyDescent="0.35">
      <c r="A1636">
        <v>9</v>
      </c>
      <c r="B1636" s="26">
        <f t="shared" si="325"/>
        <v>46273.760416666657</v>
      </c>
      <c r="C1636" t="s">
        <v>49</v>
      </c>
      <c r="D1636">
        <v>5</v>
      </c>
      <c r="E1636" s="26">
        <f t="shared" si="326"/>
        <v>46273.833333333343</v>
      </c>
      <c r="F1636" s="26">
        <f t="shared" si="327"/>
        <v>46273.812500000007</v>
      </c>
      <c r="G1636">
        <f t="shared" si="328"/>
        <v>0</v>
      </c>
      <c r="H1636">
        <f t="shared" si="329"/>
        <v>1</v>
      </c>
      <c r="I1636" s="27">
        <f t="shared" si="330"/>
        <v>1</v>
      </c>
      <c r="J1636" s="28">
        <f t="shared" si="331"/>
        <v>34.226447709593778</v>
      </c>
      <c r="K1636" s="29" t="str">
        <f t="shared" si="332"/>
        <v/>
      </c>
      <c r="L1636" s="26" t="str">
        <f t="shared" si="333"/>
        <v/>
      </c>
      <c r="M1636" t="str">
        <f t="shared" si="334"/>
        <v/>
      </c>
      <c r="N1636" s="28">
        <f t="shared" si="335"/>
        <v>34.226447709593778</v>
      </c>
      <c r="O1636" t="str">
        <f t="shared" si="336"/>
        <v/>
      </c>
      <c r="P1636" t="str">
        <f t="shared" si="337"/>
        <v/>
      </c>
      <c r="Q1636" s="10"/>
      <c r="R1636" s="10"/>
      <c r="S1636" s="16">
        <v>1</v>
      </c>
      <c r="T1636" s="13">
        <v>34.226447709593778</v>
      </c>
      <c r="U1636" s="14"/>
      <c r="V1636" s="11"/>
      <c r="W1636" s="10"/>
      <c r="X1636" s="29"/>
      <c r="AA1636" t="s">
        <v>331</v>
      </c>
      <c r="AB1636">
        <v>1</v>
      </c>
      <c r="AC1636">
        <v>34.226447709593778</v>
      </c>
      <c r="AD1636">
        <v>43.540406816932382</v>
      </c>
      <c r="AL1636">
        <v>34.226447709593778</v>
      </c>
      <c r="AM1636">
        <v>43.540406816932382</v>
      </c>
      <c r="AR1636" t="s">
        <v>338</v>
      </c>
    </row>
    <row r="1637" spans="1:44" x14ac:dyDescent="0.35">
      <c r="A1637">
        <v>9</v>
      </c>
      <c r="B1637" s="26">
        <f t="shared" si="325"/>
        <v>46273.760416666657</v>
      </c>
      <c r="C1637" t="s">
        <v>49</v>
      </c>
      <c r="D1637">
        <v>6</v>
      </c>
      <c r="E1637" s="26">
        <f t="shared" si="326"/>
        <v>46273.833333333343</v>
      </c>
      <c r="F1637" s="26">
        <f t="shared" si="327"/>
        <v>46273.812500000007</v>
      </c>
      <c r="G1637">
        <f t="shared" si="328"/>
        <v>0</v>
      </c>
      <c r="H1637">
        <f t="shared" si="329"/>
        <v>0</v>
      </c>
      <c r="I1637" s="27">
        <f t="shared" si="330"/>
        <v>2</v>
      </c>
      <c r="J1637" s="28">
        <f t="shared" si="331"/>
        <v>36.525047558655672</v>
      </c>
      <c r="K1637" s="29" t="str">
        <f t="shared" si="332"/>
        <v/>
      </c>
      <c r="L1637" s="26" t="str">
        <f t="shared" si="333"/>
        <v/>
      </c>
      <c r="M1637" t="str">
        <f t="shared" si="334"/>
        <v/>
      </c>
      <c r="N1637" s="28">
        <f t="shared" si="335"/>
        <v>18.262523779327836</v>
      </c>
      <c r="O1637" t="str">
        <f t="shared" si="336"/>
        <v/>
      </c>
      <c r="P1637" t="str">
        <f t="shared" si="337"/>
        <v/>
      </c>
      <c r="Q1637" s="10"/>
      <c r="R1637" s="10"/>
      <c r="S1637" s="16">
        <v>1</v>
      </c>
      <c r="T1637" s="13">
        <v>21.199970159274869</v>
      </c>
      <c r="U1637" s="14"/>
      <c r="V1637" s="11"/>
      <c r="W1637" s="10"/>
      <c r="X1637" s="29"/>
      <c r="AA1637" t="s">
        <v>331</v>
      </c>
      <c r="AB1637">
        <v>2</v>
      </c>
      <c r="AC1637">
        <v>30.650154798761609</v>
      </c>
      <c r="AD1637">
        <v>43.59571495109455</v>
      </c>
      <c r="AL1637">
        <v>15.32507739938081</v>
      </c>
      <c r="AM1637">
        <v>21.199970159274869</v>
      </c>
      <c r="AR1637" t="s">
        <v>332</v>
      </c>
    </row>
    <row r="1638" spans="1:44" x14ac:dyDescent="0.35">
      <c r="A1638">
        <v>9</v>
      </c>
      <c r="B1638" s="26">
        <f t="shared" si="325"/>
        <v>46273.760416666657</v>
      </c>
      <c r="C1638" t="s">
        <v>50</v>
      </c>
      <c r="D1638">
        <v>1</v>
      </c>
      <c r="E1638" s="26">
        <f t="shared" si="326"/>
        <v>46273.833333333343</v>
      </c>
      <c r="F1638" s="26">
        <f t="shared" si="327"/>
        <v>46273.812500000007</v>
      </c>
      <c r="G1638">
        <f t="shared" si="328"/>
        <v>3</v>
      </c>
      <c r="H1638">
        <f t="shared" si="329"/>
        <v>25</v>
      </c>
      <c r="I1638" s="27">
        <f t="shared" si="330"/>
        <v>5</v>
      </c>
      <c r="J1638" s="28">
        <f t="shared" si="331"/>
        <v>238.31306482204621</v>
      </c>
      <c r="K1638" s="29">
        <f t="shared" si="332"/>
        <v>4.3710010923845187E-3</v>
      </c>
      <c r="L1638" s="26">
        <f t="shared" si="333"/>
        <v>46273.764787667751</v>
      </c>
      <c r="M1638" t="str">
        <f t="shared" si="334"/>
        <v>YES</v>
      </c>
      <c r="N1638" s="28">
        <f t="shared" si="335"/>
        <v>47.662612964409242</v>
      </c>
      <c r="O1638" t="str">
        <f t="shared" si="336"/>
        <v/>
      </c>
      <c r="P1638" t="str">
        <f t="shared" si="337"/>
        <v/>
      </c>
      <c r="Q1638" s="10" t="s">
        <v>151</v>
      </c>
      <c r="R1638" s="10"/>
      <c r="S1638" s="16">
        <v>5</v>
      </c>
      <c r="T1638" s="13">
        <v>238.31306482204619</v>
      </c>
      <c r="U1638" s="14">
        <v>4.3710010879629627E-3</v>
      </c>
      <c r="V1638" s="11">
        <v>46273.764787667751</v>
      </c>
      <c r="W1638" s="10" t="s">
        <v>151</v>
      </c>
      <c r="X1638" s="29">
        <v>0</v>
      </c>
      <c r="Z1638" t="s">
        <v>339</v>
      </c>
      <c r="AA1638" t="s">
        <v>331</v>
      </c>
      <c r="AB1638">
        <v>5</v>
      </c>
      <c r="AC1638">
        <v>32.231404958677693</v>
      </c>
      <c r="AD1638">
        <v>500.5347593582888</v>
      </c>
      <c r="AE1638" s="54">
        <v>2.081107546296296E-3</v>
      </c>
      <c r="AF1638" s="54">
        <v>3.2318376064814823E-2</v>
      </c>
      <c r="AG1638" s="53">
        <v>46273.762497774223</v>
      </c>
      <c r="AH1638" s="53">
        <v>46273.792735042727</v>
      </c>
      <c r="AI1638" t="s">
        <v>151</v>
      </c>
      <c r="AL1638">
        <v>32.231404958677693</v>
      </c>
      <c r="AM1638">
        <v>500.5347593582888</v>
      </c>
      <c r="AN1638" s="54">
        <v>2.081107546296296E-3</v>
      </c>
      <c r="AO1638" s="54">
        <v>3.2318376064814823E-2</v>
      </c>
      <c r="AP1638" s="53">
        <v>46273.792735042727</v>
      </c>
      <c r="AQ1638" t="s">
        <v>151</v>
      </c>
      <c r="AR1638" t="s">
        <v>337</v>
      </c>
    </row>
    <row r="1639" spans="1:44" x14ac:dyDescent="0.35">
      <c r="A1639">
        <v>9</v>
      </c>
      <c r="B1639" s="26">
        <f t="shared" si="325"/>
        <v>46273.760416666657</v>
      </c>
      <c r="C1639" t="s">
        <v>50</v>
      </c>
      <c r="D1639">
        <v>2</v>
      </c>
      <c r="E1639" s="26">
        <f t="shared" si="326"/>
        <v>46273.833333333343</v>
      </c>
      <c r="F1639" s="26">
        <f t="shared" si="327"/>
        <v>46273.812500000007</v>
      </c>
      <c r="G1639">
        <f t="shared" si="328"/>
        <v>0</v>
      </c>
      <c r="H1639">
        <f t="shared" si="329"/>
        <v>2</v>
      </c>
      <c r="I1639" s="27">
        <f t="shared" si="330"/>
        <v>2</v>
      </c>
      <c r="J1639" s="28">
        <f t="shared" si="331"/>
        <v>42.786769880365938</v>
      </c>
      <c r="K1639" s="29" t="str">
        <f t="shared" si="332"/>
        <v/>
      </c>
      <c r="L1639" s="26" t="str">
        <f t="shared" si="333"/>
        <v/>
      </c>
      <c r="M1639" t="str">
        <f t="shared" si="334"/>
        <v/>
      </c>
      <c r="N1639" s="28">
        <f t="shared" si="335"/>
        <v>21.393384940182969</v>
      </c>
      <c r="O1639" t="str">
        <f t="shared" si="336"/>
        <v/>
      </c>
      <c r="P1639" t="str">
        <f t="shared" si="337"/>
        <v/>
      </c>
      <c r="Q1639" s="10"/>
      <c r="R1639" s="10" t="s">
        <v>341</v>
      </c>
      <c r="S1639" s="16">
        <v>3</v>
      </c>
      <c r="T1639" s="13">
        <v>58.11184727974674</v>
      </c>
      <c r="U1639" s="14"/>
      <c r="V1639" s="11"/>
      <c r="W1639" s="10"/>
      <c r="X1639" s="29"/>
      <c r="Y1639" t="s">
        <v>342</v>
      </c>
      <c r="Z1639" t="s">
        <v>340</v>
      </c>
      <c r="AA1639" t="s">
        <v>331</v>
      </c>
      <c r="AB1639">
        <v>2</v>
      </c>
      <c r="AC1639">
        <v>23.759925750232028</v>
      </c>
      <c r="AD1639">
        <v>102.45795601552391</v>
      </c>
      <c r="AL1639">
        <v>35.639888625348043</v>
      </c>
      <c r="AM1639">
        <v>117.78303341490469</v>
      </c>
      <c r="AR1639" t="s">
        <v>332</v>
      </c>
    </row>
    <row r="1640" spans="1:44" x14ac:dyDescent="0.35">
      <c r="A1640">
        <v>9</v>
      </c>
      <c r="B1640" s="26">
        <f t="shared" si="325"/>
        <v>46273.760416666657</v>
      </c>
      <c r="C1640" t="s">
        <v>50</v>
      </c>
      <c r="D1640">
        <v>3</v>
      </c>
      <c r="E1640" s="26">
        <f t="shared" si="326"/>
        <v>46273.833333333343</v>
      </c>
      <c r="F1640" s="26">
        <f t="shared" si="327"/>
        <v>46273.812500000007</v>
      </c>
      <c r="G1640">
        <f t="shared" si="328"/>
        <v>0</v>
      </c>
      <c r="H1640">
        <f t="shared" si="329"/>
        <v>0</v>
      </c>
      <c r="I1640" s="27">
        <f t="shared" si="330"/>
        <v>1</v>
      </c>
      <c r="J1640" s="28">
        <f t="shared" si="331"/>
        <v>125.15114873035067</v>
      </c>
      <c r="K1640" s="29" t="str">
        <f t="shared" si="332"/>
        <v/>
      </c>
      <c r="L1640" s="26" t="str">
        <f t="shared" si="333"/>
        <v/>
      </c>
      <c r="M1640" t="str">
        <f t="shared" si="334"/>
        <v/>
      </c>
      <c r="N1640" s="28">
        <f t="shared" si="335"/>
        <v>125.15114873035067</v>
      </c>
      <c r="O1640" t="str">
        <f t="shared" si="336"/>
        <v/>
      </c>
      <c r="P1640" t="str">
        <f t="shared" si="337"/>
        <v/>
      </c>
      <c r="Q1640" s="10"/>
      <c r="R1640" s="10"/>
      <c r="S1640" s="16">
        <v>1</v>
      </c>
      <c r="T1640" s="13">
        <v>125.1511487303507</v>
      </c>
      <c r="U1640" s="14"/>
      <c r="V1640" s="11"/>
      <c r="W1640" s="10"/>
      <c r="X1640" s="29"/>
      <c r="AA1640" t="s">
        <v>331</v>
      </c>
      <c r="AB1640">
        <v>1</v>
      </c>
      <c r="AC1640">
        <v>125.1511487303507</v>
      </c>
      <c r="AD1640">
        <v>125.1511487303507</v>
      </c>
      <c r="AL1640">
        <v>125.1511487303507</v>
      </c>
      <c r="AM1640">
        <v>125.1511487303507</v>
      </c>
      <c r="AR1640" t="s">
        <v>338</v>
      </c>
    </row>
    <row r="1641" spans="1:44" x14ac:dyDescent="0.35">
      <c r="A1641">
        <v>9</v>
      </c>
      <c r="B1641" s="26">
        <f t="shared" si="325"/>
        <v>46273.760416666657</v>
      </c>
      <c r="C1641" t="s">
        <v>50</v>
      </c>
      <c r="D1641">
        <v>4</v>
      </c>
      <c r="E1641" s="26">
        <f t="shared" si="326"/>
        <v>46273.833333333343</v>
      </c>
      <c r="F1641" s="26">
        <f t="shared" si="327"/>
        <v>46273.812500000007</v>
      </c>
      <c r="G1641">
        <f t="shared" si="328"/>
        <v>0</v>
      </c>
      <c r="H1641">
        <f t="shared" si="329"/>
        <v>9</v>
      </c>
      <c r="I1641" s="27">
        <f t="shared" si="330"/>
        <v>1</v>
      </c>
      <c r="J1641" s="28">
        <f t="shared" si="331"/>
        <v>109.09090909090909</v>
      </c>
      <c r="K1641" s="29" t="str">
        <f t="shared" si="332"/>
        <v/>
      </c>
      <c r="L1641" s="26" t="str">
        <f t="shared" si="333"/>
        <v/>
      </c>
      <c r="M1641" t="str">
        <f t="shared" si="334"/>
        <v/>
      </c>
      <c r="N1641" s="28">
        <f t="shared" si="335"/>
        <v>109.09090909090909</v>
      </c>
      <c r="O1641" t="str">
        <f t="shared" si="336"/>
        <v/>
      </c>
      <c r="P1641" t="str">
        <f t="shared" si="337"/>
        <v/>
      </c>
      <c r="Q1641" s="10"/>
      <c r="R1641" s="10"/>
      <c r="S1641" s="16">
        <v>1</v>
      </c>
      <c r="T1641" s="13">
        <v>109.09090909090909</v>
      </c>
      <c r="U1641" s="14"/>
      <c r="V1641" s="11"/>
      <c r="W1641" s="10"/>
      <c r="X1641" s="29"/>
      <c r="AA1641" t="s">
        <v>331</v>
      </c>
      <c r="AB1641">
        <v>1</v>
      </c>
      <c r="AC1641">
        <v>109.09090909090909</v>
      </c>
      <c r="AD1641">
        <v>109.09090909090909</v>
      </c>
      <c r="AL1641">
        <v>109.09090909090909</v>
      </c>
      <c r="AM1641">
        <v>109.09090909090909</v>
      </c>
      <c r="AR1641" t="s">
        <v>338</v>
      </c>
    </row>
    <row r="1642" spans="1:44" x14ac:dyDescent="0.35">
      <c r="A1642">
        <v>9</v>
      </c>
      <c r="B1642" s="26">
        <f t="shared" si="325"/>
        <v>46273.760416666657</v>
      </c>
      <c r="C1642" t="s">
        <v>50</v>
      </c>
      <c r="D1642">
        <v>5</v>
      </c>
      <c r="E1642" s="26">
        <f t="shared" si="326"/>
        <v>46273.833333333343</v>
      </c>
      <c r="F1642" s="26">
        <f t="shared" si="327"/>
        <v>46273.812500000007</v>
      </c>
      <c r="G1642">
        <f t="shared" si="328"/>
        <v>0</v>
      </c>
      <c r="H1642">
        <f t="shared" si="329"/>
        <v>1</v>
      </c>
      <c r="I1642" s="27">
        <f t="shared" si="330"/>
        <v>1</v>
      </c>
      <c r="J1642" s="28">
        <f t="shared" si="331"/>
        <v>34.226447709593778</v>
      </c>
      <c r="K1642" s="29" t="str">
        <f t="shared" si="332"/>
        <v/>
      </c>
      <c r="L1642" s="26" t="str">
        <f t="shared" si="333"/>
        <v/>
      </c>
      <c r="M1642" t="str">
        <f t="shared" si="334"/>
        <v/>
      </c>
      <c r="N1642" s="28">
        <f t="shared" si="335"/>
        <v>34.226447709593778</v>
      </c>
      <c r="O1642" t="str">
        <f t="shared" si="336"/>
        <v/>
      </c>
      <c r="P1642" t="str">
        <f t="shared" si="337"/>
        <v/>
      </c>
      <c r="Q1642" s="10"/>
      <c r="R1642" s="10"/>
      <c r="S1642" s="16">
        <v>1</v>
      </c>
      <c r="T1642" s="13">
        <v>34.226447709593778</v>
      </c>
      <c r="U1642" s="14"/>
      <c r="V1642" s="11"/>
      <c r="W1642" s="10"/>
      <c r="X1642" s="29"/>
      <c r="AA1642" t="s">
        <v>331</v>
      </c>
      <c r="AB1642">
        <v>1</v>
      </c>
      <c r="AC1642">
        <v>34.226447709593778</v>
      </c>
      <c r="AD1642">
        <v>43.540406816932382</v>
      </c>
      <c r="AL1642">
        <v>34.226447709593778</v>
      </c>
      <c r="AM1642">
        <v>43.540406816932382</v>
      </c>
      <c r="AR1642" t="s">
        <v>338</v>
      </c>
    </row>
    <row r="1643" spans="1:44" x14ac:dyDescent="0.35">
      <c r="A1643">
        <v>9</v>
      </c>
      <c r="B1643" s="26">
        <f t="shared" si="325"/>
        <v>46273.760416666657</v>
      </c>
      <c r="C1643" t="s">
        <v>50</v>
      </c>
      <c r="D1643">
        <v>6</v>
      </c>
      <c r="E1643" s="26">
        <f t="shared" si="326"/>
        <v>46273.833333333343</v>
      </c>
      <c r="F1643" s="26">
        <f t="shared" si="327"/>
        <v>46273.812500000007</v>
      </c>
      <c r="G1643">
        <f t="shared" si="328"/>
        <v>0</v>
      </c>
      <c r="H1643">
        <f t="shared" si="329"/>
        <v>0</v>
      </c>
      <c r="I1643" s="27">
        <f t="shared" si="330"/>
        <v>2</v>
      </c>
      <c r="J1643" s="28">
        <f t="shared" si="331"/>
        <v>36.525047558655672</v>
      </c>
      <c r="K1643" s="29" t="str">
        <f t="shared" si="332"/>
        <v/>
      </c>
      <c r="L1643" s="26" t="str">
        <f t="shared" si="333"/>
        <v/>
      </c>
      <c r="M1643" t="str">
        <f t="shared" si="334"/>
        <v/>
      </c>
      <c r="N1643" s="28">
        <f t="shared" si="335"/>
        <v>18.262523779327836</v>
      </c>
      <c r="O1643" t="str">
        <f t="shared" si="336"/>
        <v/>
      </c>
      <c r="P1643" t="str">
        <f t="shared" si="337"/>
        <v/>
      </c>
      <c r="Q1643" s="10"/>
      <c r="R1643" s="10"/>
      <c r="S1643" s="16">
        <v>1</v>
      </c>
      <c r="T1643" s="13">
        <v>21.199970159274869</v>
      </c>
      <c r="U1643" s="14"/>
      <c r="V1643" s="11"/>
      <c r="W1643" s="10"/>
      <c r="X1643" s="29"/>
      <c r="AA1643" t="s">
        <v>331</v>
      </c>
      <c r="AB1643">
        <v>2</v>
      </c>
      <c r="AC1643">
        <v>30.650154798761609</v>
      </c>
      <c r="AD1643">
        <v>43.59571495109455</v>
      </c>
      <c r="AL1643">
        <v>15.32507739938081</v>
      </c>
      <c r="AM1643">
        <v>21.199970159274869</v>
      </c>
      <c r="AR1643" t="s">
        <v>332</v>
      </c>
    </row>
    <row r="1644" spans="1:44" x14ac:dyDescent="0.35">
      <c r="A1644">
        <v>9</v>
      </c>
      <c r="B1644" s="26">
        <f t="shared" si="325"/>
        <v>46273.760416666657</v>
      </c>
      <c r="C1644" t="s">
        <v>51</v>
      </c>
      <c r="D1644">
        <v>1</v>
      </c>
      <c r="E1644" s="26">
        <f t="shared" si="326"/>
        <v>46273.833333333343</v>
      </c>
      <c r="F1644" s="26">
        <f t="shared" si="327"/>
        <v>46273.812500000007</v>
      </c>
      <c r="G1644">
        <f t="shared" si="328"/>
        <v>3</v>
      </c>
      <c r="H1644">
        <f t="shared" si="329"/>
        <v>25</v>
      </c>
      <c r="I1644" s="27">
        <f t="shared" si="330"/>
        <v>5</v>
      </c>
      <c r="J1644" s="28">
        <f t="shared" si="331"/>
        <v>238.31306482204621</v>
      </c>
      <c r="K1644" s="29">
        <f t="shared" si="332"/>
        <v>4.3710010923845187E-3</v>
      </c>
      <c r="L1644" s="26">
        <f t="shared" si="333"/>
        <v>46273.764787667751</v>
      </c>
      <c r="M1644" t="str">
        <f t="shared" si="334"/>
        <v>YES</v>
      </c>
      <c r="N1644" s="28">
        <f t="shared" si="335"/>
        <v>47.662612964409242</v>
      </c>
      <c r="O1644" t="str">
        <f t="shared" si="336"/>
        <v/>
      </c>
      <c r="P1644" t="str">
        <f t="shared" si="337"/>
        <v/>
      </c>
      <c r="Q1644" s="10" t="s">
        <v>151</v>
      </c>
      <c r="R1644" s="10"/>
      <c r="S1644" s="16">
        <v>5</v>
      </c>
      <c r="T1644" s="13">
        <v>238.31306482204619</v>
      </c>
      <c r="U1644" s="14">
        <v>4.3710010879629627E-3</v>
      </c>
      <c r="V1644" s="11">
        <v>46273.764787667751</v>
      </c>
      <c r="W1644" s="10" t="s">
        <v>151</v>
      </c>
      <c r="X1644" s="29">
        <v>0</v>
      </c>
      <c r="Z1644" t="s">
        <v>339</v>
      </c>
      <c r="AA1644" t="s">
        <v>331</v>
      </c>
      <c r="AB1644">
        <v>5</v>
      </c>
      <c r="AC1644">
        <v>32.231404958677693</v>
      </c>
      <c r="AD1644">
        <v>500.5347593582888</v>
      </c>
      <c r="AE1644" s="54">
        <v>2.081107546296296E-3</v>
      </c>
      <c r="AF1644" s="54">
        <v>3.2318376064814823E-2</v>
      </c>
      <c r="AG1644" s="53">
        <v>46273.762497774223</v>
      </c>
      <c r="AH1644" s="53">
        <v>46273.792735042727</v>
      </c>
      <c r="AI1644" t="s">
        <v>151</v>
      </c>
      <c r="AL1644">
        <v>32.231404958677693</v>
      </c>
      <c r="AM1644">
        <v>500.5347593582888</v>
      </c>
      <c r="AN1644" s="54">
        <v>2.081107546296296E-3</v>
      </c>
      <c r="AO1644" s="54">
        <v>3.2318376064814823E-2</v>
      </c>
      <c r="AP1644" s="53">
        <v>46273.792735042727</v>
      </c>
      <c r="AQ1644" t="s">
        <v>151</v>
      </c>
      <c r="AR1644" t="s">
        <v>337</v>
      </c>
    </row>
    <row r="1645" spans="1:44" x14ac:dyDescent="0.35">
      <c r="A1645">
        <v>9</v>
      </c>
      <c r="B1645" s="26">
        <f t="shared" si="325"/>
        <v>46273.760416666657</v>
      </c>
      <c r="C1645" t="s">
        <v>51</v>
      </c>
      <c r="D1645">
        <v>2</v>
      </c>
      <c r="E1645" s="26">
        <f t="shared" si="326"/>
        <v>46273.833333333343</v>
      </c>
      <c r="F1645" s="26">
        <f t="shared" si="327"/>
        <v>46273.812500000007</v>
      </c>
      <c r="G1645">
        <f t="shared" si="328"/>
        <v>0</v>
      </c>
      <c r="H1645">
        <f t="shared" si="329"/>
        <v>2</v>
      </c>
      <c r="I1645" s="27">
        <f t="shared" si="330"/>
        <v>2</v>
      </c>
      <c r="J1645" s="28">
        <f t="shared" si="331"/>
        <v>42.786769880365938</v>
      </c>
      <c r="K1645" s="29" t="str">
        <f t="shared" si="332"/>
        <v/>
      </c>
      <c r="L1645" s="26" t="str">
        <f t="shared" si="333"/>
        <v/>
      </c>
      <c r="M1645" t="str">
        <f t="shared" si="334"/>
        <v/>
      </c>
      <c r="N1645" s="28">
        <f t="shared" si="335"/>
        <v>21.393384940182969</v>
      </c>
      <c r="O1645" t="str">
        <f t="shared" si="336"/>
        <v/>
      </c>
      <c r="P1645" t="str">
        <f t="shared" si="337"/>
        <v/>
      </c>
      <c r="Q1645" s="10"/>
      <c r="R1645" s="10" t="s">
        <v>341</v>
      </c>
      <c r="S1645" s="16">
        <v>3</v>
      </c>
      <c r="T1645" s="13">
        <v>58.11184727974674</v>
      </c>
      <c r="U1645" s="14"/>
      <c r="V1645" s="11"/>
      <c r="W1645" s="10"/>
      <c r="X1645" s="29"/>
      <c r="Y1645" t="s">
        <v>342</v>
      </c>
      <c r="Z1645" t="s">
        <v>340</v>
      </c>
      <c r="AA1645" t="s">
        <v>331</v>
      </c>
      <c r="AB1645">
        <v>2</v>
      </c>
      <c r="AC1645">
        <v>23.759925750232028</v>
      </c>
      <c r="AD1645">
        <v>102.45795601552391</v>
      </c>
      <c r="AL1645">
        <v>35.639888625348043</v>
      </c>
      <c r="AM1645">
        <v>117.78303341490469</v>
      </c>
      <c r="AR1645" t="s">
        <v>332</v>
      </c>
    </row>
    <row r="1646" spans="1:44" x14ac:dyDescent="0.35">
      <c r="A1646">
        <v>9</v>
      </c>
      <c r="B1646" s="26">
        <f t="shared" si="325"/>
        <v>46273.760416666657</v>
      </c>
      <c r="C1646" t="s">
        <v>51</v>
      </c>
      <c r="D1646">
        <v>3</v>
      </c>
      <c r="E1646" s="26">
        <f t="shared" si="326"/>
        <v>46273.833333333343</v>
      </c>
      <c r="F1646" s="26">
        <f t="shared" si="327"/>
        <v>46273.812500000007</v>
      </c>
      <c r="G1646">
        <f t="shared" si="328"/>
        <v>0</v>
      </c>
      <c r="H1646">
        <f t="shared" si="329"/>
        <v>0</v>
      </c>
      <c r="I1646" s="27">
        <f t="shared" si="330"/>
        <v>1</v>
      </c>
      <c r="J1646" s="28">
        <f t="shared" si="331"/>
        <v>125.15114873035067</v>
      </c>
      <c r="K1646" s="29" t="str">
        <f t="shared" si="332"/>
        <v/>
      </c>
      <c r="L1646" s="26" t="str">
        <f t="shared" si="333"/>
        <v/>
      </c>
      <c r="M1646" t="str">
        <f t="shared" si="334"/>
        <v/>
      </c>
      <c r="N1646" s="28">
        <f t="shared" si="335"/>
        <v>125.15114873035067</v>
      </c>
      <c r="O1646" t="str">
        <f t="shared" si="336"/>
        <v/>
      </c>
      <c r="P1646" t="str">
        <f t="shared" si="337"/>
        <v/>
      </c>
      <c r="Q1646" s="10"/>
      <c r="R1646" s="10"/>
      <c r="S1646" s="16">
        <v>1</v>
      </c>
      <c r="T1646" s="13">
        <v>125.1511487303507</v>
      </c>
      <c r="U1646" s="14"/>
      <c r="V1646" s="11"/>
      <c r="W1646" s="10"/>
      <c r="X1646" s="29"/>
      <c r="AA1646" t="s">
        <v>331</v>
      </c>
      <c r="AB1646">
        <v>1</v>
      </c>
      <c r="AC1646">
        <v>125.1511487303507</v>
      </c>
      <c r="AD1646">
        <v>125.1511487303507</v>
      </c>
      <c r="AL1646">
        <v>125.1511487303507</v>
      </c>
      <c r="AM1646">
        <v>125.1511487303507</v>
      </c>
      <c r="AR1646" t="s">
        <v>338</v>
      </c>
    </row>
    <row r="1647" spans="1:44" x14ac:dyDescent="0.35">
      <c r="A1647">
        <v>9</v>
      </c>
      <c r="B1647" s="26">
        <f t="shared" si="325"/>
        <v>46273.760416666657</v>
      </c>
      <c r="C1647" t="s">
        <v>51</v>
      </c>
      <c r="D1647">
        <v>4</v>
      </c>
      <c r="E1647" s="26">
        <f t="shared" si="326"/>
        <v>46273.833333333343</v>
      </c>
      <c r="F1647" s="26">
        <f t="shared" si="327"/>
        <v>46273.812500000007</v>
      </c>
      <c r="G1647">
        <f t="shared" si="328"/>
        <v>1</v>
      </c>
      <c r="H1647">
        <f t="shared" si="329"/>
        <v>9</v>
      </c>
      <c r="I1647" s="27">
        <f t="shared" si="330"/>
        <v>1</v>
      </c>
      <c r="J1647" s="28">
        <f t="shared" si="331"/>
        <v>109.09090909090909</v>
      </c>
      <c r="K1647" s="29">
        <f t="shared" si="332"/>
        <v>3.4375E-3</v>
      </c>
      <c r="L1647" s="26">
        <f t="shared" si="333"/>
        <v>46273.76385416666</v>
      </c>
      <c r="M1647" t="str">
        <f t="shared" si="334"/>
        <v>YES</v>
      </c>
      <c r="N1647" s="28">
        <f t="shared" si="335"/>
        <v>109.09090909090909</v>
      </c>
      <c r="O1647" t="str">
        <f t="shared" si="336"/>
        <v/>
      </c>
      <c r="P1647" t="str">
        <f t="shared" si="337"/>
        <v/>
      </c>
      <c r="Q1647" s="10" t="s">
        <v>151</v>
      </c>
      <c r="R1647" s="10"/>
      <c r="S1647" s="16">
        <v>1</v>
      </c>
      <c r="T1647" s="13">
        <v>109.09090909090909</v>
      </c>
      <c r="U1647" s="14">
        <v>3.4375E-3</v>
      </c>
      <c r="V1647" s="11">
        <v>46273.763854166667</v>
      </c>
      <c r="W1647" s="10" t="s">
        <v>151</v>
      </c>
      <c r="X1647" s="29">
        <v>0</v>
      </c>
      <c r="AA1647" t="s">
        <v>331</v>
      </c>
      <c r="AB1647">
        <v>1</v>
      </c>
      <c r="AC1647">
        <v>109.09090909090909</v>
      </c>
      <c r="AD1647">
        <v>109.09090909090909</v>
      </c>
      <c r="AE1647" s="54">
        <v>3.4375E-3</v>
      </c>
      <c r="AF1647" s="54">
        <v>3.4375E-3</v>
      </c>
      <c r="AG1647" s="53">
        <v>46273.763854166667</v>
      </c>
      <c r="AH1647" s="53">
        <v>46273.763854166667</v>
      </c>
      <c r="AI1647" t="s">
        <v>151</v>
      </c>
      <c r="AL1647">
        <v>109.09090909090909</v>
      </c>
      <c r="AM1647">
        <v>109.09090909090909</v>
      </c>
      <c r="AN1647" s="54">
        <v>3.4375E-3</v>
      </c>
      <c r="AO1647" s="54">
        <v>3.4375E-3</v>
      </c>
      <c r="AP1647" s="53">
        <v>46273.763854166667</v>
      </c>
      <c r="AQ1647" t="s">
        <v>151</v>
      </c>
      <c r="AR1647" t="s">
        <v>338</v>
      </c>
    </row>
    <row r="1648" spans="1:44" x14ac:dyDescent="0.35">
      <c r="A1648">
        <v>9</v>
      </c>
      <c r="B1648" s="26">
        <f t="shared" si="325"/>
        <v>46273.760416666657</v>
      </c>
      <c r="C1648" t="s">
        <v>51</v>
      </c>
      <c r="D1648">
        <v>5</v>
      </c>
      <c r="E1648" s="26">
        <f t="shared" si="326"/>
        <v>46273.833333333343</v>
      </c>
      <c r="F1648" s="26">
        <f t="shared" si="327"/>
        <v>46273.812500000007</v>
      </c>
      <c r="G1648">
        <f t="shared" si="328"/>
        <v>1</v>
      </c>
      <c r="H1648">
        <f t="shared" si="329"/>
        <v>1</v>
      </c>
      <c r="I1648" s="27">
        <f t="shared" si="330"/>
        <v>1</v>
      </c>
      <c r="J1648" s="28">
        <f t="shared" si="331"/>
        <v>34.226447709593778</v>
      </c>
      <c r="K1648" s="29">
        <f t="shared" si="332"/>
        <v>1.217382154882155E-3</v>
      </c>
      <c r="L1648" s="26">
        <f t="shared" si="333"/>
        <v>46273.761634048809</v>
      </c>
      <c r="M1648" t="str">
        <f t="shared" si="334"/>
        <v>YES</v>
      </c>
      <c r="N1648" s="28">
        <f t="shared" si="335"/>
        <v>34.226447709593778</v>
      </c>
      <c r="O1648" t="str">
        <f t="shared" si="336"/>
        <v/>
      </c>
      <c r="P1648" t="str">
        <f t="shared" si="337"/>
        <v/>
      </c>
      <c r="Q1648" s="10" t="s">
        <v>151</v>
      </c>
      <c r="R1648" s="10"/>
      <c r="S1648" s="16">
        <v>1</v>
      </c>
      <c r="T1648" s="13">
        <v>34.226447709593778</v>
      </c>
      <c r="U1648" s="14">
        <v>1.217382152777778E-3</v>
      </c>
      <c r="V1648" s="11">
        <v>46273.761634048817</v>
      </c>
      <c r="W1648" s="10" t="s">
        <v>151</v>
      </c>
      <c r="X1648" s="29">
        <v>0</v>
      </c>
      <c r="AA1648" t="s">
        <v>331</v>
      </c>
      <c r="AB1648">
        <v>1</v>
      </c>
      <c r="AC1648">
        <v>34.226447709593778</v>
      </c>
      <c r="AD1648">
        <v>43.540406816932382</v>
      </c>
      <c r="AE1648" s="54">
        <v>9.5696548611111116E-4</v>
      </c>
      <c r="AF1648" s="54">
        <v>1.217382152777778E-3</v>
      </c>
      <c r="AG1648" s="53">
        <v>46273.761373632151</v>
      </c>
      <c r="AH1648" s="53">
        <v>46273.761634048817</v>
      </c>
      <c r="AI1648" t="s">
        <v>151</v>
      </c>
      <c r="AL1648">
        <v>34.226447709593778</v>
      </c>
      <c r="AM1648">
        <v>43.540406816932382</v>
      </c>
      <c r="AN1648" s="54">
        <v>9.5696548611111116E-4</v>
      </c>
      <c r="AO1648" s="54">
        <v>1.217382152777778E-3</v>
      </c>
      <c r="AP1648" s="53">
        <v>46273.761634048817</v>
      </c>
      <c r="AQ1648" t="s">
        <v>151</v>
      </c>
      <c r="AR1648" t="s">
        <v>338</v>
      </c>
    </row>
    <row r="1649" spans="1:44" x14ac:dyDescent="0.35">
      <c r="A1649">
        <v>9</v>
      </c>
      <c r="B1649" s="26">
        <f t="shared" si="325"/>
        <v>46273.760416666657</v>
      </c>
      <c r="C1649" t="s">
        <v>51</v>
      </c>
      <c r="D1649">
        <v>6</v>
      </c>
      <c r="E1649" s="26">
        <f t="shared" si="326"/>
        <v>46273.833333333343</v>
      </c>
      <c r="F1649" s="26">
        <f t="shared" si="327"/>
        <v>46273.812500000007</v>
      </c>
      <c r="G1649">
        <f t="shared" si="328"/>
        <v>0</v>
      </c>
      <c r="H1649">
        <f t="shared" si="329"/>
        <v>0</v>
      </c>
      <c r="I1649" s="27">
        <f t="shared" si="330"/>
        <v>2</v>
      </c>
      <c r="J1649" s="28">
        <f t="shared" si="331"/>
        <v>36.525047558655672</v>
      </c>
      <c r="K1649" s="29" t="str">
        <f t="shared" si="332"/>
        <v/>
      </c>
      <c r="L1649" s="26" t="str">
        <f t="shared" si="333"/>
        <v/>
      </c>
      <c r="M1649" t="str">
        <f t="shared" si="334"/>
        <v/>
      </c>
      <c r="N1649" s="28">
        <f t="shared" si="335"/>
        <v>18.262523779327836</v>
      </c>
      <c r="O1649" t="str">
        <f t="shared" si="336"/>
        <v/>
      </c>
      <c r="P1649" t="str">
        <f t="shared" si="337"/>
        <v/>
      </c>
      <c r="Q1649" s="10"/>
      <c r="R1649" s="10"/>
      <c r="S1649" s="16">
        <v>1</v>
      </c>
      <c r="T1649" s="13">
        <v>21.199970159274869</v>
      </c>
      <c r="U1649" s="14"/>
      <c r="V1649" s="11"/>
      <c r="W1649" s="10"/>
      <c r="X1649" s="29"/>
      <c r="AA1649" t="s">
        <v>331</v>
      </c>
      <c r="AB1649">
        <v>2</v>
      </c>
      <c r="AC1649">
        <v>30.650154798761609</v>
      </c>
      <c r="AD1649">
        <v>43.59571495109455</v>
      </c>
      <c r="AL1649">
        <v>15.32507739938081</v>
      </c>
      <c r="AM1649">
        <v>21.199970159274869</v>
      </c>
      <c r="AR1649" t="s">
        <v>332</v>
      </c>
    </row>
    <row r="1650" spans="1:44" x14ac:dyDescent="0.35">
      <c r="A1650">
        <v>9</v>
      </c>
      <c r="B1650" s="26">
        <f t="shared" si="325"/>
        <v>46273.760416666657</v>
      </c>
      <c r="C1650" t="s">
        <v>52</v>
      </c>
      <c r="D1650">
        <v>1</v>
      </c>
      <c r="E1650" s="26">
        <f t="shared" si="326"/>
        <v>46273.84375</v>
      </c>
      <c r="F1650" s="26">
        <f t="shared" si="327"/>
        <v>46273.822916666664</v>
      </c>
      <c r="G1650">
        <f t="shared" si="328"/>
        <v>8</v>
      </c>
      <c r="H1650">
        <f t="shared" si="329"/>
        <v>38</v>
      </c>
      <c r="I1650" s="27">
        <f t="shared" si="330"/>
        <v>5</v>
      </c>
      <c r="J1650" s="28">
        <f t="shared" si="331"/>
        <v>238.31306482204621</v>
      </c>
      <c r="K1650" s="29">
        <f t="shared" si="332"/>
        <v>6.6439216604244691E-3</v>
      </c>
      <c r="L1650" s="26">
        <f t="shared" si="333"/>
        <v>46273.767060588318</v>
      </c>
      <c r="M1650" t="str">
        <f t="shared" si="334"/>
        <v>YES</v>
      </c>
      <c r="N1650" s="28">
        <f t="shared" si="335"/>
        <v>47.662612964409242</v>
      </c>
      <c r="O1650" t="str">
        <f t="shared" si="336"/>
        <v/>
      </c>
      <c r="P1650" t="str">
        <f t="shared" si="337"/>
        <v/>
      </c>
      <c r="Q1650" s="10" t="s">
        <v>151</v>
      </c>
      <c r="R1650" s="10"/>
      <c r="S1650" s="16">
        <v>5</v>
      </c>
      <c r="T1650" s="13">
        <v>238.31306482204619</v>
      </c>
      <c r="U1650" s="14">
        <v>6.6439216550925936E-3</v>
      </c>
      <c r="V1650" s="11">
        <v>46273.767060588318</v>
      </c>
      <c r="W1650" s="10" t="s">
        <v>151</v>
      </c>
      <c r="X1650" s="29">
        <v>0</v>
      </c>
      <c r="Z1650" t="s">
        <v>339</v>
      </c>
      <c r="AA1650" t="s">
        <v>331</v>
      </c>
      <c r="AB1650">
        <v>5</v>
      </c>
      <c r="AC1650">
        <v>32.231404958677693</v>
      </c>
      <c r="AD1650">
        <v>500.5347593582888</v>
      </c>
      <c r="AE1650" s="54">
        <v>3.1632834722222221E-3</v>
      </c>
      <c r="AF1650" s="54">
        <v>4.9123931620370383E-2</v>
      </c>
      <c r="AG1650" s="53">
        <v>46273.763579950137</v>
      </c>
      <c r="AH1650" s="53">
        <v>46273.809540598289</v>
      </c>
      <c r="AI1650" t="s">
        <v>151</v>
      </c>
      <c r="AL1650">
        <v>32.231404958677693</v>
      </c>
      <c r="AM1650">
        <v>500.5347593582888</v>
      </c>
      <c r="AN1650" s="54">
        <v>3.1632834722222221E-3</v>
      </c>
      <c r="AO1650" s="54">
        <v>4.9123931620370383E-2</v>
      </c>
      <c r="AP1650" s="53">
        <v>46273.809540598289</v>
      </c>
      <c r="AQ1650" t="s">
        <v>151</v>
      </c>
      <c r="AR1650" t="s">
        <v>337</v>
      </c>
    </row>
    <row r="1651" spans="1:44" x14ac:dyDescent="0.35">
      <c r="A1651">
        <v>9</v>
      </c>
      <c r="B1651" s="26">
        <f t="shared" si="325"/>
        <v>46273.760416666657</v>
      </c>
      <c r="C1651" t="s">
        <v>52</v>
      </c>
      <c r="D1651">
        <v>2</v>
      </c>
      <c r="E1651" s="26">
        <f t="shared" si="326"/>
        <v>46273.84375</v>
      </c>
      <c r="F1651" s="26">
        <f t="shared" si="327"/>
        <v>46273.822916666664</v>
      </c>
      <c r="G1651">
        <f t="shared" si="328"/>
        <v>2</v>
      </c>
      <c r="H1651">
        <f t="shared" si="329"/>
        <v>9</v>
      </c>
      <c r="I1651" s="27">
        <f t="shared" si="330"/>
        <v>2</v>
      </c>
      <c r="J1651" s="28">
        <f t="shared" si="331"/>
        <v>42.786769880365938</v>
      </c>
      <c r="K1651" s="29">
        <f t="shared" si="332"/>
        <v>8.7643914473684217E-3</v>
      </c>
      <c r="L1651" s="26">
        <f t="shared" si="333"/>
        <v>46273.769181058102</v>
      </c>
      <c r="M1651" t="str">
        <f t="shared" si="334"/>
        <v>YES</v>
      </c>
      <c r="N1651" s="28">
        <f t="shared" si="335"/>
        <v>21.393384940182969</v>
      </c>
      <c r="O1651" t="str">
        <f t="shared" si="336"/>
        <v/>
      </c>
      <c r="P1651" t="str">
        <f t="shared" si="337"/>
        <v/>
      </c>
      <c r="Q1651" s="10" t="s">
        <v>151</v>
      </c>
      <c r="R1651" s="10" t="s">
        <v>341</v>
      </c>
      <c r="S1651" s="16">
        <v>3</v>
      </c>
      <c r="T1651" s="13">
        <v>58.11184727974674</v>
      </c>
      <c r="U1651" s="14">
        <v>6.4530731250000001E-3</v>
      </c>
      <c r="V1651" s="11">
        <v>46273.766869739789</v>
      </c>
      <c r="W1651" s="10" t="s">
        <v>151</v>
      </c>
      <c r="X1651" s="29">
        <v>2.3113183217592591E-3</v>
      </c>
      <c r="Y1651" t="s">
        <v>342</v>
      </c>
      <c r="Z1651" t="s">
        <v>340</v>
      </c>
      <c r="AA1651" t="s">
        <v>331</v>
      </c>
      <c r="AB1651">
        <v>2</v>
      </c>
      <c r="AC1651">
        <v>23.759925750232028</v>
      </c>
      <c r="AD1651">
        <v>102.45795601552391</v>
      </c>
      <c r="AE1651" s="54">
        <v>3.6600378819444451E-3</v>
      </c>
      <c r="AF1651" s="54">
        <v>1.5782877604166669E-2</v>
      </c>
      <c r="AG1651" s="53">
        <v>46273.764076704552</v>
      </c>
      <c r="AH1651" s="53">
        <v>46273.776199544271</v>
      </c>
      <c r="AI1651" t="s">
        <v>151</v>
      </c>
      <c r="AL1651">
        <v>35.639888625348043</v>
      </c>
      <c r="AM1651">
        <v>117.78303341490469</v>
      </c>
      <c r="AN1651" s="54">
        <v>3.183820196759259E-3</v>
      </c>
      <c r="AO1651" s="54">
        <v>1.052191840277778E-2</v>
      </c>
      <c r="AP1651" s="53">
        <v>46273.770938585069</v>
      </c>
      <c r="AQ1651" t="s">
        <v>151</v>
      </c>
      <c r="AR1651" t="s">
        <v>332</v>
      </c>
    </row>
    <row r="1652" spans="1:44" x14ac:dyDescent="0.35">
      <c r="A1652">
        <v>9</v>
      </c>
      <c r="B1652" s="26">
        <f t="shared" si="325"/>
        <v>46273.760416666657</v>
      </c>
      <c r="C1652" t="s">
        <v>52</v>
      </c>
      <c r="D1652">
        <v>3</v>
      </c>
      <c r="E1652" s="26">
        <f t="shared" si="326"/>
        <v>46273.84375</v>
      </c>
      <c r="F1652" s="26">
        <f t="shared" si="327"/>
        <v>46273.822916666664</v>
      </c>
      <c r="G1652">
        <f t="shared" si="328"/>
        <v>1</v>
      </c>
      <c r="H1652">
        <f t="shared" si="329"/>
        <v>2</v>
      </c>
      <c r="I1652" s="27">
        <f t="shared" si="330"/>
        <v>1</v>
      </c>
      <c r="J1652" s="28">
        <f t="shared" si="331"/>
        <v>125.15114873035067</v>
      </c>
      <c r="K1652" s="29">
        <f t="shared" si="332"/>
        <v>6.6586151368760061E-4</v>
      </c>
      <c r="L1652" s="26">
        <f t="shared" si="333"/>
        <v>46273.761082528174</v>
      </c>
      <c r="M1652" t="str">
        <f t="shared" si="334"/>
        <v>YES</v>
      </c>
      <c r="N1652" s="28">
        <f t="shared" si="335"/>
        <v>125.15114873035067</v>
      </c>
      <c r="O1652" t="str">
        <f t="shared" si="336"/>
        <v/>
      </c>
      <c r="P1652" t="str">
        <f t="shared" si="337"/>
        <v/>
      </c>
      <c r="Q1652" s="10" t="s">
        <v>151</v>
      </c>
      <c r="R1652" s="10"/>
      <c r="S1652" s="16">
        <v>1</v>
      </c>
      <c r="T1652" s="13">
        <v>125.1511487303507</v>
      </c>
      <c r="U1652" s="14">
        <v>6.6586151620370371E-4</v>
      </c>
      <c r="V1652" s="11">
        <v>46273.761082528181</v>
      </c>
      <c r="W1652" s="10" t="s">
        <v>151</v>
      </c>
      <c r="X1652" s="29">
        <v>0</v>
      </c>
      <c r="AA1652" t="s">
        <v>331</v>
      </c>
      <c r="AB1652">
        <v>1</v>
      </c>
      <c r="AC1652">
        <v>125.1511487303507</v>
      </c>
      <c r="AD1652">
        <v>125.1511487303507</v>
      </c>
      <c r="AE1652" s="54">
        <v>6.6586151620370371E-4</v>
      </c>
      <c r="AF1652" s="54">
        <v>6.6586151620370371E-4</v>
      </c>
      <c r="AG1652" s="53">
        <v>46273.761082528181</v>
      </c>
      <c r="AH1652" s="53">
        <v>46273.761082528181</v>
      </c>
      <c r="AI1652" t="s">
        <v>151</v>
      </c>
      <c r="AL1652">
        <v>125.1511487303507</v>
      </c>
      <c r="AM1652">
        <v>125.1511487303507</v>
      </c>
      <c r="AN1652" s="54">
        <v>6.6586151620370371E-4</v>
      </c>
      <c r="AO1652" s="54">
        <v>6.6586151620370371E-4</v>
      </c>
      <c r="AP1652" s="53">
        <v>46273.761082528181</v>
      </c>
      <c r="AQ1652" t="s">
        <v>151</v>
      </c>
      <c r="AR1652" t="s">
        <v>338</v>
      </c>
    </row>
    <row r="1653" spans="1:44" x14ac:dyDescent="0.35">
      <c r="A1653">
        <v>9</v>
      </c>
      <c r="B1653" s="26">
        <f t="shared" si="325"/>
        <v>46273.760416666657</v>
      </c>
      <c r="C1653" t="s">
        <v>52</v>
      </c>
      <c r="D1653">
        <v>4</v>
      </c>
      <c r="E1653" s="26">
        <f t="shared" si="326"/>
        <v>46273.84375</v>
      </c>
      <c r="F1653" s="26">
        <f t="shared" si="327"/>
        <v>46273.822916666664</v>
      </c>
      <c r="G1653">
        <f t="shared" si="328"/>
        <v>2</v>
      </c>
      <c r="H1653">
        <f t="shared" si="329"/>
        <v>12</v>
      </c>
      <c r="I1653" s="27">
        <f t="shared" si="330"/>
        <v>1</v>
      </c>
      <c r="J1653" s="28">
        <f t="shared" si="331"/>
        <v>109.09090909090909</v>
      </c>
      <c r="K1653" s="29">
        <f t="shared" si="332"/>
        <v>4.5833333333333334E-3</v>
      </c>
      <c r="L1653" s="26">
        <f t="shared" si="333"/>
        <v>46273.764999999992</v>
      </c>
      <c r="M1653" t="str">
        <f t="shared" si="334"/>
        <v>YES</v>
      </c>
      <c r="N1653" s="28">
        <f t="shared" si="335"/>
        <v>109.09090909090909</v>
      </c>
      <c r="O1653" t="str">
        <f t="shared" si="336"/>
        <v/>
      </c>
      <c r="P1653" t="str">
        <f t="shared" si="337"/>
        <v/>
      </c>
      <c r="Q1653" s="10" t="s">
        <v>151</v>
      </c>
      <c r="R1653" s="10"/>
      <c r="S1653" s="16">
        <v>1</v>
      </c>
      <c r="T1653" s="13">
        <v>109.09090909090909</v>
      </c>
      <c r="U1653" s="14">
        <v>4.5833333333333334E-3</v>
      </c>
      <c r="V1653" s="11">
        <v>46273.764999999999</v>
      </c>
      <c r="W1653" s="10" t="s">
        <v>151</v>
      </c>
      <c r="X1653" s="29">
        <v>0</v>
      </c>
      <c r="AA1653" t="s">
        <v>331</v>
      </c>
      <c r="AB1653">
        <v>1</v>
      </c>
      <c r="AC1653">
        <v>109.09090909090909</v>
      </c>
      <c r="AD1653">
        <v>109.09090909090909</v>
      </c>
      <c r="AE1653" s="54">
        <v>4.5833333333333334E-3</v>
      </c>
      <c r="AF1653" s="54">
        <v>4.5833333333333334E-3</v>
      </c>
      <c r="AG1653" s="53">
        <v>46273.764999999999</v>
      </c>
      <c r="AH1653" s="53">
        <v>46273.764999999999</v>
      </c>
      <c r="AI1653" t="s">
        <v>151</v>
      </c>
      <c r="AL1653">
        <v>109.09090909090909</v>
      </c>
      <c r="AM1653">
        <v>109.09090909090909</v>
      </c>
      <c r="AN1653" s="54">
        <v>4.5833333333333334E-3</v>
      </c>
      <c r="AO1653" s="54">
        <v>4.5833333333333334E-3</v>
      </c>
      <c r="AP1653" s="53">
        <v>46273.764999999999</v>
      </c>
      <c r="AQ1653" t="s">
        <v>151</v>
      </c>
      <c r="AR1653" t="s">
        <v>338</v>
      </c>
    </row>
    <row r="1654" spans="1:44" x14ac:dyDescent="0.35">
      <c r="A1654">
        <v>9</v>
      </c>
      <c r="B1654" s="26">
        <f t="shared" si="325"/>
        <v>46273.760416666657</v>
      </c>
      <c r="C1654" t="s">
        <v>52</v>
      </c>
      <c r="D1654">
        <v>5</v>
      </c>
      <c r="E1654" s="26">
        <f t="shared" si="326"/>
        <v>46273.84375</v>
      </c>
      <c r="F1654" s="26">
        <f t="shared" si="327"/>
        <v>46273.822916666664</v>
      </c>
      <c r="G1654">
        <f t="shared" si="328"/>
        <v>1</v>
      </c>
      <c r="H1654">
        <f t="shared" si="329"/>
        <v>2</v>
      </c>
      <c r="I1654" s="27">
        <f t="shared" si="330"/>
        <v>1</v>
      </c>
      <c r="J1654" s="28">
        <f t="shared" si="331"/>
        <v>34.226447709593778</v>
      </c>
      <c r="K1654" s="29">
        <f t="shared" si="332"/>
        <v>2.43476430976431E-3</v>
      </c>
      <c r="L1654" s="26">
        <f t="shared" si="333"/>
        <v>46273.762851430969</v>
      </c>
      <c r="M1654" t="str">
        <f t="shared" si="334"/>
        <v>YES</v>
      </c>
      <c r="N1654" s="28">
        <f t="shared" si="335"/>
        <v>34.226447709593778</v>
      </c>
      <c r="O1654" t="str">
        <f t="shared" si="336"/>
        <v/>
      </c>
      <c r="P1654" t="str">
        <f t="shared" si="337"/>
        <v/>
      </c>
      <c r="Q1654" s="10" t="s">
        <v>151</v>
      </c>
      <c r="R1654" s="10"/>
      <c r="S1654" s="16">
        <v>1</v>
      </c>
      <c r="T1654" s="13">
        <v>34.226447709593778</v>
      </c>
      <c r="U1654" s="14">
        <v>2.434764305555556E-3</v>
      </c>
      <c r="V1654" s="11">
        <v>46273.762851430969</v>
      </c>
      <c r="W1654" s="10" t="s">
        <v>151</v>
      </c>
      <c r="X1654" s="29">
        <v>0</v>
      </c>
      <c r="AA1654" t="s">
        <v>331</v>
      </c>
      <c r="AB1654">
        <v>1</v>
      </c>
      <c r="AC1654">
        <v>34.226447709593778</v>
      </c>
      <c r="AD1654">
        <v>43.540406816932382</v>
      </c>
      <c r="AE1654" s="54">
        <v>1.9139309722222221E-3</v>
      </c>
      <c r="AF1654" s="54">
        <v>2.434764305555556E-3</v>
      </c>
      <c r="AG1654" s="53">
        <v>46273.762330597638</v>
      </c>
      <c r="AH1654" s="53">
        <v>46273.762851430969</v>
      </c>
      <c r="AI1654" t="s">
        <v>151</v>
      </c>
      <c r="AL1654">
        <v>34.226447709593778</v>
      </c>
      <c r="AM1654">
        <v>43.540406816932382</v>
      </c>
      <c r="AN1654" s="54">
        <v>1.9139309722222221E-3</v>
      </c>
      <c r="AO1654" s="54">
        <v>2.434764305555556E-3</v>
      </c>
      <c r="AP1654" s="53">
        <v>46273.762851430969</v>
      </c>
      <c r="AQ1654" t="s">
        <v>151</v>
      </c>
      <c r="AR1654" t="s">
        <v>338</v>
      </c>
    </row>
    <row r="1655" spans="1:44" x14ac:dyDescent="0.35">
      <c r="A1655">
        <v>9</v>
      </c>
      <c r="B1655" s="26">
        <f t="shared" si="325"/>
        <v>46273.760416666657</v>
      </c>
      <c r="C1655" t="s">
        <v>52</v>
      </c>
      <c r="D1655">
        <v>6</v>
      </c>
      <c r="E1655" s="26">
        <f t="shared" si="326"/>
        <v>46273.84375</v>
      </c>
      <c r="F1655" s="26">
        <f t="shared" si="327"/>
        <v>46273.822916666664</v>
      </c>
      <c r="G1655">
        <f t="shared" si="328"/>
        <v>0</v>
      </c>
      <c r="H1655">
        <f t="shared" si="329"/>
        <v>0</v>
      </c>
      <c r="I1655" s="27">
        <f t="shared" si="330"/>
        <v>2</v>
      </c>
      <c r="J1655" s="28">
        <f t="shared" si="331"/>
        <v>36.525047558655672</v>
      </c>
      <c r="K1655" s="29" t="str">
        <f t="shared" si="332"/>
        <v/>
      </c>
      <c r="L1655" s="26" t="str">
        <f t="shared" si="333"/>
        <v/>
      </c>
      <c r="M1655" t="str">
        <f t="shared" si="334"/>
        <v/>
      </c>
      <c r="N1655" s="28">
        <f t="shared" si="335"/>
        <v>18.262523779327836</v>
      </c>
      <c r="O1655" t="str">
        <f t="shared" si="336"/>
        <v/>
      </c>
      <c r="P1655" t="str">
        <f t="shared" si="337"/>
        <v/>
      </c>
      <c r="Q1655" s="10"/>
      <c r="R1655" s="10"/>
      <c r="S1655" s="16">
        <v>1</v>
      </c>
      <c r="T1655" s="13">
        <v>21.199970159274869</v>
      </c>
      <c r="U1655" s="14"/>
      <c r="V1655" s="11"/>
      <c r="W1655" s="10"/>
      <c r="X1655" s="29"/>
      <c r="AA1655" t="s">
        <v>331</v>
      </c>
      <c r="AB1655">
        <v>2</v>
      </c>
      <c r="AC1655">
        <v>30.650154798761609</v>
      </c>
      <c r="AD1655">
        <v>43.59571495109455</v>
      </c>
      <c r="AL1655">
        <v>15.32507739938081</v>
      </c>
      <c r="AM1655">
        <v>21.199970159274869</v>
      </c>
      <c r="AR1655" t="s">
        <v>332</v>
      </c>
    </row>
    <row r="1656" spans="1:44" x14ac:dyDescent="0.35">
      <c r="A1656">
        <v>9</v>
      </c>
      <c r="B1656" s="26">
        <f t="shared" si="325"/>
        <v>46273.760416666657</v>
      </c>
      <c r="C1656" t="s">
        <v>53</v>
      </c>
      <c r="D1656">
        <v>1</v>
      </c>
      <c r="E1656" s="26">
        <f t="shared" si="326"/>
        <v>46273.84375</v>
      </c>
      <c r="F1656" s="26">
        <f t="shared" si="327"/>
        <v>46273.822916666664</v>
      </c>
      <c r="G1656">
        <f t="shared" si="328"/>
        <v>1</v>
      </c>
      <c r="H1656">
        <f t="shared" si="329"/>
        <v>38</v>
      </c>
      <c r="I1656" s="27">
        <f t="shared" si="330"/>
        <v>5</v>
      </c>
      <c r="J1656" s="28">
        <f t="shared" si="331"/>
        <v>238.31306482204621</v>
      </c>
      <c r="K1656" s="29">
        <f t="shared" si="332"/>
        <v>6.6439216604244691E-3</v>
      </c>
      <c r="L1656" s="26">
        <f t="shared" si="333"/>
        <v>46273.767060588318</v>
      </c>
      <c r="M1656" t="str">
        <f t="shared" si="334"/>
        <v>YES</v>
      </c>
      <c r="N1656" s="28">
        <f t="shared" si="335"/>
        <v>47.662612964409242</v>
      </c>
      <c r="O1656" t="str">
        <f t="shared" si="336"/>
        <v/>
      </c>
      <c r="P1656" t="str">
        <f t="shared" si="337"/>
        <v/>
      </c>
      <c r="Q1656" s="10" t="s">
        <v>151</v>
      </c>
      <c r="R1656" s="10"/>
      <c r="S1656" s="16">
        <v>5</v>
      </c>
      <c r="T1656" s="13">
        <v>238.31306482204619</v>
      </c>
      <c r="U1656" s="14">
        <v>6.6439216550925936E-3</v>
      </c>
      <c r="V1656" s="11">
        <v>46273.767060588318</v>
      </c>
      <c r="W1656" s="10" t="s">
        <v>151</v>
      </c>
      <c r="X1656" s="29">
        <v>0</v>
      </c>
      <c r="Z1656" t="s">
        <v>339</v>
      </c>
      <c r="AA1656" t="s">
        <v>331</v>
      </c>
      <c r="AB1656">
        <v>5</v>
      </c>
      <c r="AC1656">
        <v>32.231404958677693</v>
      </c>
      <c r="AD1656">
        <v>500.5347593582888</v>
      </c>
      <c r="AE1656" s="54">
        <v>3.1632834722222221E-3</v>
      </c>
      <c r="AF1656" s="54">
        <v>4.9123931620370383E-2</v>
      </c>
      <c r="AG1656" s="53">
        <v>46273.763579950137</v>
      </c>
      <c r="AH1656" s="53">
        <v>46273.809540598289</v>
      </c>
      <c r="AI1656" t="s">
        <v>151</v>
      </c>
      <c r="AL1656">
        <v>32.231404958677693</v>
      </c>
      <c r="AM1656">
        <v>500.5347593582888</v>
      </c>
      <c r="AN1656" s="54">
        <v>3.1632834722222221E-3</v>
      </c>
      <c r="AO1656" s="54">
        <v>4.9123931620370383E-2</v>
      </c>
      <c r="AP1656" s="53">
        <v>46273.809540598289</v>
      </c>
      <c r="AQ1656" t="s">
        <v>151</v>
      </c>
      <c r="AR1656" t="s">
        <v>337</v>
      </c>
    </row>
    <row r="1657" spans="1:44" x14ac:dyDescent="0.35">
      <c r="A1657">
        <v>9</v>
      </c>
      <c r="B1657" s="26">
        <f t="shared" si="325"/>
        <v>46273.760416666657</v>
      </c>
      <c r="C1657" t="s">
        <v>53</v>
      </c>
      <c r="D1657">
        <v>2</v>
      </c>
      <c r="E1657" s="26">
        <f t="shared" si="326"/>
        <v>46273.84375</v>
      </c>
      <c r="F1657" s="26">
        <f t="shared" si="327"/>
        <v>46273.822916666664</v>
      </c>
      <c r="G1657">
        <f t="shared" si="328"/>
        <v>0</v>
      </c>
      <c r="H1657">
        <f t="shared" si="329"/>
        <v>9</v>
      </c>
      <c r="I1657" s="27">
        <f t="shared" si="330"/>
        <v>2</v>
      </c>
      <c r="J1657" s="28">
        <f t="shared" si="331"/>
        <v>42.786769880365938</v>
      </c>
      <c r="K1657" s="29" t="str">
        <f t="shared" si="332"/>
        <v/>
      </c>
      <c r="L1657" s="26" t="str">
        <f t="shared" si="333"/>
        <v/>
      </c>
      <c r="M1657" t="str">
        <f t="shared" si="334"/>
        <v/>
      </c>
      <c r="N1657" s="28">
        <f t="shared" si="335"/>
        <v>21.393384940182969</v>
      </c>
      <c r="O1657" t="str">
        <f t="shared" si="336"/>
        <v/>
      </c>
      <c r="P1657" t="str">
        <f t="shared" si="337"/>
        <v/>
      </c>
      <c r="Q1657" s="10"/>
      <c r="R1657" s="10" t="s">
        <v>341</v>
      </c>
      <c r="S1657" s="16">
        <v>3</v>
      </c>
      <c r="T1657" s="13">
        <v>58.11184727974674</v>
      </c>
      <c r="U1657" s="14"/>
      <c r="V1657" s="11"/>
      <c r="W1657" s="10"/>
      <c r="X1657" s="29"/>
      <c r="Y1657" t="s">
        <v>342</v>
      </c>
      <c r="Z1657" t="s">
        <v>340</v>
      </c>
      <c r="AA1657" t="s">
        <v>331</v>
      </c>
      <c r="AB1657">
        <v>2</v>
      </c>
      <c r="AC1657">
        <v>23.759925750232028</v>
      </c>
      <c r="AD1657">
        <v>102.45795601552391</v>
      </c>
      <c r="AL1657">
        <v>35.639888625348043</v>
      </c>
      <c r="AM1657">
        <v>117.78303341490469</v>
      </c>
      <c r="AR1657" t="s">
        <v>332</v>
      </c>
    </row>
    <row r="1658" spans="1:44" x14ac:dyDescent="0.35">
      <c r="A1658">
        <v>9</v>
      </c>
      <c r="B1658" s="26">
        <f t="shared" si="325"/>
        <v>46273.760416666657</v>
      </c>
      <c r="C1658" t="s">
        <v>53</v>
      </c>
      <c r="D1658">
        <v>3</v>
      </c>
      <c r="E1658" s="26">
        <f t="shared" si="326"/>
        <v>46273.84375</v>
      </c>
      <c r="F1658" s="26">
        <f t="shared" si="327"/>
        <v>46273.822916666664</v>
      </c>
      <c r="G1658">
        <f t="shared" si="328"/>
        <v>0</v>
      </c>
      <c r="H1658">
        <f t="shared" si="329"/>
        <v>2</v>
      </c>
      <c r="I1658" s="27">
        <f t="shared" si="330"/>
        <v>1</v>
      </c>
      <c r="J1658" s="28">
        <f t="shared" si="331"/>
        <v>125.15114873035067</v>
      </c>
      <c r="K1658" s="29" t="str">
        <f t="shared" si="332"/>
        <v/>
      </c>
      <c r="L1658" s="26" t="str">
        <f t="shared" si="333"/>
        <v/>
      </c>
      <c r="M1658" t="str">
        <f t="shared" si="334"/>
        <v/>
      </c>
      <c r="N1658" s="28">
        <f t="shared" si="335"/>
        <v>125.15114873035067</v>
      </c>
      <c r="O1658" t="str">
        <f t="shared" si="336"/>
        <v/>
      </c>
      <c r="P1658" t="str">
        <f t="shared" si="337"/>
        <v/>
      </c>
      <c r="Q1658" s="10"/>
      <c r="R1658" s="10"/>
      <c r="S1658" s="16">
        <v>1</v>
      </c>
      <c r="T1658" s="13">
        <v>125.1511487303507</v>
      </c>
      <c r="U1658" s="14"/>
      <c r="V1658" s="11"/>
      <c r="W1658" s="10"/>
      <c r="X1658" s="29"/>
      <c r="AA1658" t="s">
        <v>331</v>
      </c>
      <c r="AB1658">
        <v>1</v>
      </c>
      <c r="AC1658">
        <v>125.1511487303507</v>
      </c>
      <c r="AD1658">
        <v>125.1511487303507</v>
      </c>
      <c r="AL1658">
        <v>125.1511487303507</v>
      </c>
      <c r="AM1658">
        <v>125.1511487303507</v>
      </c>
      <c r="AR1658" t="s">
        <v>338</v>
      </c>
    </row>
    <row r="1659" spans="1:44" x14ac:dyDescent="0.35">
      <c r="A1659">
        <v>9</v>
      </c>
      <c r="B1659" s="26">
        <f t="shared" si="325"/>
        <v>46273.760416666657</v>
      </c>
      <c r="C1659" t="s">
        <v>53</v>
      </c>
      <c r="D1659">
        <v>4</v>
      </c>
      <c r="E1659" s="26">
        <f t="shared" si="326"/>
        <v>46273.84375</v>
      </c>
      <c r="F1659" s="26">
        <f t="shared" si="327"/>
        <v>46273.822916666664</v>
      </c>
      <c r="G1659">
        <f t="shared" si="328"/>
        <v>0</v>
      </c>
      <c r="H1659">
        <f t="shared" si="329"/>
        <v>12</v>
      </c>
      <c r="I1659" s="27">
        <f t="shared" si="330"/>
        <v>1</v>
      </c>
      <c r="J1659" s="28">
        <f t="shared" si="331"/>
        <v>109.09090909090909</v>
      </c>
      <c r="K1659" s="29" t="str">
        <f t="shared" si="332"/>
        <v/>
      </c>
      <c r="L1659" s="26" t="str">
        <f t="shared" si="333"/>
        <v/>
      </c>
      <c r="M1659" t="str">
        <f t="shared" si="334"/>
        <v/>
      </c>
      <c r="N1659" s="28">
        <f t="shared" si="335"/>
        <v>109.09090909090909</v>
      </c>
      <c r="O1659" t="str">
        <f t="shared" si="336"/>
        <v/>
      </c>
      <c r="P1659" t="str">
        <f t="shared" si="337"/>
        <v/>
      </c>
      <c r="Q1659" s="10"/>
      <c r="R1659" s="10"/>
      <c r="S1659" s="16">
        <v>1</v>
      </c>
      <c r="T1659" s="13">
        <v>109.09090909090909</v>
      </c>
      <c r="U1659" s="14"/>
      <c r="V1659" s="11"/>
      <c r="W1659" s="10"/>
      <c r="X1659" s="29"/>
      <c r="AA1659" t="s">
        <v>331</v>
      </c>
      <c r="AB1659">
        <v>1</v>
      </c>
      <c r="AC1659">
        <v>109.09090909090909</v>
      </c>
      <c r="AD1659">
        <v>109.09090909090909</v>
      </c>
      <c r="AL1659">
        <v>109.09090909090909</v>
      </c>
      <c r="AM1659">
        <v>109.09090909090909</v>
      </c>
      <c r="AR1659" t="s">
        <v>338</v>
      </c>
    </row>
    <row r="1660" spans="1:44" x14ac:dyDescent="0.35">
      <c r="A1660">
        <v>9</v>
      </c>
      <c r="B1660" s="26">
        <f t="shared" si="325"/>
        <v>46273.760416666657</v>
      </c>
      <c r="C1660" t="s">
        <v>53</v>
      </c>
      <c r="D1660">
        <v>5</v>
      </c>
      <c r="E1660" s="26">
        <f t="shared" si="326"/>
        <v>46273.84375</v>
      </c>
      <c r="F1660" s="26">
        <f t="shared" si="327"/>
        <v>46273.822916666664</v>
      </c>
      <c r="G1660">
        <f t="shared" si="328"/>
        <v>0</v>
      </c>
      <c r="H1660">
        <f t="shared" si="329"/>
        <v>2</v>
      </c>
      <c r="I1660" s="27">
        <f t="shared" si="330"/>
        <v>1</v>
      </c>
      <c r="J1660" s="28">
        <f t="shared" si="331"/>
        <v>34.226447709593778</v>
      </c>
      <c r="K1660" s="29" t="str">
        <f t="shared" si="332"/>
        <v/>
      </c>
      <c r="L1660" s="26" t="str">
        <f t="shared" si="333"/>
        <v/>
      </c>
      <c r="M1660" t="str">
        <f t="shared" si="334"/>
        <v/>
      </c>
      <c r="N1660" s="28">
        <f t="shared" si="335"/>
        <v>34.226447709593778</v>
      </c>
      <c r="O1660" t="str">
        <f t="shared" si="336"/>
        <v/>
      </c>
      <c r="P1660" t="str">
        <f t="shared" si="337"/>
        <v/>
      </c>
      <c r="Q1660" s="10"/>
      <c r="R1660" s="10"/>
      <c r="S1660" s="16">
        <v>1</v>
      </c>
      <c r="T1660" s="13">
        <v>34.226447709593778</v>
      </c>
      <c r="U1660" s="14"/>
      <c r="V1660" s="11"/>
      <c r="W1660" s="10"/>
      <c r="X1660" s="29"/>
      <c r="AA1660" t="s">
        <v>331</v>
      </c>
      <c r="AB1660">
        <v>1</v>
      </c>
      <c r="AC1660">
        <v>34.226447709593778</v>
      </c>
      <c r="AD1660">
        <v>43.540406816932382</v>
      </c>
      <c r="AL1660">
        <v>34.226447709593778</v>
      </c>
      <c r="AM1660">
        <v>43.540406816932382</v>
      </c>
      <c r="AR1660" t="s">
        <v>338</v>
      </c>
    </row>
    <row r="1661" spans="1:44" x14ac:dyDescent="0.35">
      <c r="A1661">
        <v>9</v>
      </c>
      <c r="B1661" s="26">
        <f t="shared" si="325"/>
        <v>46273.760416666657</v>
      </c>
      <c r="C1661" t="s">
        <v>53</v>
      </c>
      <c r="D1661">
        <v>6</v>
      </c>
      <c r="E1661" s="26">
        <f t="shared" si="326"/>
        <v>46273.84375</v>
      </c>
      <c r="F1661" s="26">
        <f t="shared" si="327"/>
        <v>46273.822916666664</v>
      </c>
      <c r="G1661">
        <f t="shared" si="328"/>
        <v>0</v>
      </c>
      <c r="H1661">
        <f t="shared" si="329"/>
        <v>0</v>
      </c>
      <c r="I1661" s="27">
        <f t="shared" si="330"/>
        <v>2</v>
      </c>
      <c r="J1661" s="28">
        <f t="shared" si="331"/>
        <v>36.525047558655672</v>
      </c>
      <c r="K1661" s="29" t="str">
        <f t="shared" si="332"/>
        <v/>
      </c>
      <c r="L1661" s="26" t="str">
        <f t="shared" si="333"/>
        <v/>
      </c>
      <c r="M1661" t="str">
        <f t="shared" si="334"/>
        <v/>
      </c>
      <c r="N1661" s="28">
        <f t="shared" si="335"/>
        <v>18.262523779327836</v>
      </c>
      <c r="O1661" t="str">
        <f t="shared" si="336"/>
        <v/>
      </c>
      <c r="P1661" t="str">
        <f t="shared" si="337"/>
        <v/>
      </c>
      <c r="Q1661" s="10"/>
      <c r="R1661" s="10"/>
      <c r="S1661" s="16">
        <v>1</v>
      </c>
      <c r="T1661" s="13">
        <v>21.199970159274869</v>
      </c>
      <c r="U1661" s="14"/>
      <c r="V1661" s="11"/>
      <c r="W1661" s="10"/>
      <c r="X1661" s="29"/>
      <c r="AA1661" t="s">
        <v>331</v>
      </c>
      <c r="AB1661">
        <v>2</v>
      </c>
      <c r="AC1661">
        <v>30.650154798761609</v>
      </c>
      <c r="AD1661">
        <v>43.59571495109455</v>
      </c>
      <c r="AL1661">
        <v>15.32507739938081</v>
      </c>
      <c r="AM1661">
        <v>21.199970159274869</v>
      </c>
      <c r="AR1661" t="s">
        <v>332</v>
      </c>
    </row>
    <row r="1662" spans="1:44" x14ac:dyDescent="0.35">
      <c r="A1662">
        <v>9</v>
      </c>
      <c r="B1662" s="26">
        <f t="shared" si="325"/>
        <v>46273.760416666657</v>
      </c>
      <c r="C1662" t="s">
        <v>54</v>
      </c>
      <c r="D1662">
        <v>1</v>
      </c>
      <c r="E1662" s="26">
        <f t="shared" si="326"/>
        <v>46273.84375</v>
      </c>
      <c r="F1662" s="26">
        <f t="shared" si="327"/>
        <v>46273.822916666664</v>
      </c>
      <c r="G1662">
        <f t="shared" si="328"/>
        <v>1</v>
      </c>
      <c r="H1662">
        <f t="shared" si="329"/>
        <v>38</v>
      </c>
      <c r="I1662" s="27">
        <f t="shared" si="330"/>
        <v>5</v>
      </c>
      <c r="J1662" s="28">
        <f t="shared" si="331"/>
        <v>238.31306482204621</v>
      </c>
      <c r="K1662" s="29">
        <f t="shared" si="332"/>
        <v>6.6439216604244691E-3</v>
      </c>
      <c r="L1662" s="26">
        <f t="shared" si="333"/>
        <v>46273.767060588318</v>
      </c>
      <c r="M1662" t="str">
        <f t="shared" si="334"/>
        <v>YES</v>
      </c>
      <c r="N1662" s="28">
        <f t="shared" si="335"/>
        <v>47.662612964409242</v>
      </c>
      <c r="O1662" t="str">
        <f t="shared" si="336"/>
        <v/>
      </c>
      <c r="P1662" t="str">
        <f t="shared" si="337"/>
        <v/>
      </c>
      <c r="Q1662" s="10" t="s">
        <v>151</v>
      </c>
      <c r="R1662" s="10"/>
      <c r="S1662" s="16">
        <v>5</v>
      </c>
      <c r="T1662" s="13">
        <v>238.31306482204619</v>
      </c>
      <c r="U1662" s="14">
        <v>6.6439216550925936E-3</v>
      </c>
      <c r="V1662" s="11">
        <v>46273.767060588318</v>
      </c>
      <c r="W1662" s="10" t="s">
        <v>151</v>
      </c>
      <c r="X1662" s="29">
        <v>0</v>
      </c>
      <c r="Z1662" t="s">
        <v>339</v>
      </c>
      <c r="AA1662" t="s">
        <v>331</v>
      </c>
      <c r="AB1662">
        <v>5</v>
      </c>
      <c r="AC1662">
        <v>32.231404958677693</v>
      </c>
      <c r="AD1662">
        <v>500.5347593582888</v>
      </c>
      <c r="AE1662" s="54">
        <v>3.1632834722222221E-3</v>
      </c>
      <c r="AF1662" s="54">
        <v>4.9123931620370383E-2</v>
      </c>
      <c r="AG1662" s="53">
        <v>46273.763579950137</v>
      </c>
      <c r="AH1662" s="53">
        <v>46273.809540598289</v>
      </c>
      <c r="AI1662" t="s">
        <v>151</v>
      </c>
      <c r="AL1662">
        <v>32.231404958677693</v>
      </c>
      <c r="AM1662">
        <v>500.5347593582888</v>
      </c>
      <c r="AN1662" s="54">
        <v>3.1632834722222221E-3</v>
      </c>
      <c r="AO1662" s="54">
        <v>4.9123931620370383E-2</v>
      </c>
      <c r="AP1662" s="53">
        <v>46273.809540598289</v>
      </c>
      <c r="AQ1662" t="s">
        <v>151</v>
      </c>
      <c r="AR1662" t="s">
        <v>337</v>
      </c>
    </row>
    <row r="1663" spans="1:44" x14ac:dyDescent="0.35">
      <c r="A1663">
        <v>9</v>
      </c>
      <c r="B1663" s="26">
        <f t="shared" si="325"/>
        <v>46273.760416666657</v>
      </c>
      <c r="C1663" t="s">
        <v>54</v>
      </c>
      <c r="D1663">
        <v>2</v>
      </c>
      <c r="E1663" s="26">
        <f t="shared" si="326"/>
        <v>46273.84375</v>
      </c>
      <c r="F1663" s="26">
        <f t="shared" si="327"/>
        <v>46273.822916666664</v>
      </c>
      <c r="G1663">
        <f t="shared" si="328"/>
        <v>2</v>
      </c>
      <c r="H1663">
        <f t="shared" si="329"/>
        <v>9</v>
      </c>
      <c r="I1663" s="27">
        <f t="shared" si="330"/>
        <v>2</v>
      </c>
      <c r="J1663" s="28">
        <f t="shared" si="331"/>
        <v>42.786769880365938</v>
      </c>
      <c r="K1663" s="29">
        <f t="shared" si="332"/>
        <v>8.7643914473684217E-3</v>
      </c>
      <c r="L1663" s="26">
        <f t="shared" si="333"/>
        <v>46273.769181058102</v>
      </c>
      <c r="M1663" t="str">
        <f t="shared" si="334"/>
        <v>YES</v>
      </c>
      <c r="N1663" s="28">
        <f t="shared" si="335"/>
        <v>21.393384940182969</v>
      </c>
      <c r="O1663" t="str">
        <f t="shared" si="336"/>
        <v/>
      </c>
      <c r="P1663" t="str">
        <f t="shared" si="337"/>
        <v/>
      </c>
      <c r="Q1663" s="10" t="s">
        <v>151</v>
      </c>
      <c r="R1663" s="10" t="s">
        <v>341</v>
      </c>
      <c r="S1663" s="16">
        <v>3</v>
      </c>
      <c r="T1663" s="13">
        <v>58.11184727974674</v>
      </c>
      <c r="U1663" s="14">
        <v>6.4530731250000001E-3</v>
      </c>
      <c r="V1663" s="11">
        <v>46273.766869739789</v>
      </c>
      <c r="W1663" s="10" t="s">
        <v>151</v>
      </c>
      <c r="X1663" s="29">
        <v>2.3113183217592591E-3</v>
      </c>
      <c r="Y1663" t="s">
        <v>342</v>
      </c>
      <c r="Z1663" t="s">
        <v>340</v>
      </c>
      <c r="AA1663" t="s">
        <v>331</v>
      </c>
      <c r="AB1663">
        <v>2</v>
      </c>
      <c r="AC1663">
        <v>23.759925750232028</v>
      </c>
      <c r="AD1663">
        <v>102.45795601552391</v>
      </c>
      <c r="AE1663" s="54">
        <v>3.6600378819444451E-3</v>
      </c>
      <c r="AF1663" s="54">
        <v>1.5782877604166669E-2</v>
      </c>
      <c r="AG1663" s="53">
        <v>46273.764076704552</v>
      </c>
      <c r="AH1663" s="53">
        <v>46273.776199544271</v>
      </c>
      <c r="AI1663" t="s">
        <v>151</v>
      </c>
      <c r="AL1663">
        <v>35.639888625348043</v>
      </c>
      <c r="AM1663">
        <v>117.78303341490469</v>
      </c>
      <c r="AN1663" s="54">
        <v>3.183820196759259E-3</v>
      </c>
      <c r="AO1663" s="54">
        <v>1.052191840277778E-2</v>
      </c>
      <c r="AP1663" s="53">
        <v>46273.770938585069</v>
      </c>
      <c r="AQ1663" t="s">
        <v>151</v>
      </c>
      <c r="AR1663" t="s">
        <v>332</v>
      </c>
    </row>
    <row r="1664" spans="1:44" x14ac:dyDescent="0.35">
      <c r="A1664">
        <v>9</v>
      </c>
      <c r="B1664" s="26">
        <f t="shared" si="325"/>
        <v>46273.760416666657</v>
      </c>
      <c r="C1664" t="s">
        <v>54</v>
      </c>
      <c r="D1664">
        <v>3</v>
      </c>
      <c r="E1664" s="26">
        <f t="shared" si="326"/>
        <v>46273.84375</v>
      </c>
      <c r="F1664" s="26">
        <f t="shared" si="327"/>
        <v>46273.822916666664</v>
      </c>
      <c r="G1664">
        <f t="shared" si="328"/>
        <v>0</v>
      </c>
      <c r="H1664">
        <f t="shared" si="329"/>
        <v>2</v>
      </c>
      <c r="I1664" s="27">
        <f t="shared" si="330"/>
        <v>1</v>
      </c>
      <c r="J1664" s="28">
        <f t="shared" si="331"/>
        <v>125.15114873035067</v>
      </c>
      <c r="K1664" s="29" t="str">
        <f t="shared" si="332"/>
        <v/>
      </c>
      <c r="L1664" s="26" t="str">
        <f t="shared" si="333"/>
        <v/>
      </c>
      <c r="M1664" t="str">
        <f t="shared" si="334"/>
        <v/>
      </c>
      <c r="N1664" s="28">
        <f t="shared" si="335"/>
        <v>125.15114873035067</v>
      </c>
      <c r="O1664" t="str">
        <f t="shared" si="336"/>
        <v/>
      </c>
      <c r="P1664" t="str">
        <f t="shared" si="337"/>
        <v/>
      </c>
      <c r="Q1664" s="10"/>
      <c r="R1664" s="10"/>
      <c r="S1664" s="16">
        <v>1</v>
      </c>
      <c r="T1664" s="13">
        <v>125.1511487303507</v>
      </c>
      <c r="U1664" s="14"/>
      <c r="V1664" s="11"/>
      <c r="W1664" s="10"/>
      <c r="X1664" s="29"/>
      <c r="AA1664" t="s">
        <v>331</v>
      </c>
      <c r="AB1664">
        <v>1</v>
      </c>
      <c r="AC1664">
        <v>125.1511487303507</v>
      </c>
      <c r="AD1664">
        <v>125.1511487303507</v>
      </c>
      <c r="AL1664">
        <v>125.1511487303507</v>
      </c>
      <c r="AM1664">
        <v>125.1511487303507</v>
      </c>
      <c r="AR1664" t="s">
        <v>338</v>
      </c>
    </row>
    <row r="1665" spans="1:44" x14ac:dyDescent="0.35">
      <c r="A1665">
        <v>9</v>
      </c>
      <c r="B1665" s="26">
        <f t="shared" si="325"/>
        <v>46273.760416666657</v>
      </c>
      <c r="C1665" t="s">
        <v>54</v>
      </c>
      <c r="D1665">
        <v>4</v>
      </c>
      <c r="E1665" s="26">
        <f t="shared" si="326"/>
        <v>46273.84375</v>
      </c>
      <c r="F1665" s="26">
        <f t="shared" si="327"/>
        <v>46273.822916666664</v>
      </c>
      <c r="G1665">
        <f t="shared" si="328"/>
        <v>1</v>
      </c>
      <c r="H1665">
        <f t="shared" si="329"/>
        <v>12</v>
      </c>
      <c r="I1665" s="27">
        <f t="shared" si="330"/>
        <v>1</v>
      </c>
      <c r="J1665" s="28">
        <f t="shared" si="331"/>
        <v>109.09090909090909</v>
      </c>
      <c r="K1665" s="29">
        <f t="shared" si="332"/>
        <v>4.5833333333333334E-3</v>
      </c>
      <c r="L1665" s="26">
        <f t="shared" si="333"/>
        <v>46273.764999999992</v>
      </c>
      <c r="M1665" t="str">
        <f t="shared" si="334"/>
        <v>YES</v>
      </c>
      <c r="N1665" s="28">
        <f t="shared" si="335"/>
        <v>109.09090909090909</v>
      </c>
      <c r="O1665" t="str">
        <f t="shared" si="336"/>
        <v/>
      </c>
      <c r="P1665" t="str">
        <f t="shared" si="337"/>
        <v/>
      </c>
      <c r="Q1665" s="10" t="s">
        <v>151</v>
      </c>
      <c r="R1665" s="10"/>
      <c r="S1665" s="16">
        <v>1</v>
      </c>
      <c r="T1665" s="13">
        <v>109.09090909090909</v>
      </c>
      <c r="U1665" s="14">
        <v>4.5833333333333334E-3</v>
      </c>
      <c r="V1665" s="11">
        <v>46273.764999999999</v>
      </c>
      <c r="W1665" s="10" t="s">
        <v>151</v>
      </c>
      <c r="X1665" s="29">
        <v>0</v>
      </c>
      <c r="AA1665" t="s">
        <v>331</v>
      </c>
      <c r="AB1665">
        <v>1</v>
      </c>
      <c r="AC1665">
        <v>109.09090909090909</v>
      </c>
      <c r="AD1665">
        <v>109.09090909090909</v>
      </c>
      <c r="AE1665" s="54">
        <v>4.5833333333333334E-3</v>
      </c>
      <c r="AF1665" s="54">
        <v>4.5833333333333334E-3</v>
      </c>
      <c r="AG1665" s="53">
        <v>46273.764999999999</v>
      </c>
      <c r="AH1665" s="53">
        <v>46273.764999999999</v>
      </c>
      <c r="AI1665" t="s">
        <v>151</v>
      </c>
      <c r="AL1665">
        <v>109.09090909090909</v>
      </c>
      <c r="AM1665">
        <v>109.09090909090909</v>
      </c>
      <c r="AN1665" s="54">
        <v>4.5833333333333334E-3</v>
      </c>
      <c r="AO1665" s="54">
        <v>4.5833333333333334E-3</v>
      </c>
      <c r="AP1665" s="53">
        <v>46273.764999999999</v>
      </c>
      <c r="AQ1665" t="s">
        <v>151</v>
      </c>
      <c r="AR1665" t="s">
        <v>338</v>
      </c>
    </row>
    <row r="1666" spans="1:44" x14ac:dyDescent="0.35">
      <c r="A1666">
        <v>9</v>
      </c>
      <c r="B1666" s="26">
        <f t="shared" si="325"/>
        <v>46273.760416666657</v>
      </c>
      <c r="C1666" t="s">
        <v>54</v>
      </c>
      <c r="D1666">
        <v>5</v>
      </c>
      <c r="E1666" s="26">
        <f t="shared" si="326"/>
        <v>46273.84375</v>
      </c>
      <c r="F1666" s="26">
        <f t="shared" si="327"/>
        <v>46273.822916666664</v>
      </c>
      <c r="G1666">
        <f t="shared" si="328"/>
        <v>0</v>
      </c>
      <c r="H1666">
        <f t="shared" si="329"/>
        <v>2</v>
      </c>
      <c r="I1666" s="27">
        <f t="shared" si="330"/>
        <v>1</v>
      </c>
      <c r="J1666" s="28">
        <f t="shared" si="331"/>
        <v>34.226447709593778</v>
      </c>
      <c r="K1666" s="29" t="str">
        <f t="shared" si="332"/>
        <v/>
      </c>
      <c r="L1666" s="26" t="str">
        <f t="shared" si="333"/>
        <v/>
      </c>
      <c r="M1666" t="str">
        <f t="shared" si="334"/>
        <v/>
      </c>
      <c r="N1666" s="28">
        <f t="shared" si="335"/>
        <v>34.226447709593778</v>
      </c>
      <c r="O1666" t="str">
        <f t="shared" si="336"/>
        <v/>
      </c>
      <c r="P1666" t="str">
        <f t="shared" si="337"/>
        <v/>
      </c>
      <c r="Q1666" s="10"/>
      <c r="R1666" s="10"/>
      <c r="S1666" s="16">
        <v>1</v>
      </c>
      <c r="T1666" s="13">
        <v>34.226447709593778</v>
      </c>
      <c r="U1666" s="14"/>
      <c r="V1666" s="11"/>
      <c r="W1666" s="10"/>
      <c r="X1666" s="29"/>
      <c r="AA1666" t="s">
        <v>331</v>
      </c>
      <c r="AB1666">
        <v>1</v>
      </c>
      <c r="AC1666">
        <v>34.226447709593778</v>
      </c>
      <c r="AD1666">
        <v>43.540406816932382</v>
      </c>
      <c r="AL1666">
        <v>34.226447709593778</v>
      </c>
      <c r="AM1666">
        <v>43.540406816932382</v>
      </c>
      <c r="AR1666" t="s">
        <v>338</v>
      </c>
    </row>
    <row r="1667" spans="1:44" x14ac:dyDescent="0.35">
      <c r="A1667">
        <v>9</v>
      </c>
      <c r="B1667" s="26">
        <f t="shared" si="325"/>
        <v>46273.760416666657</v>
      </c>
      <c r="C1667" t="s">
        <v>54</v>
      </c>
      <c r="D1667">
        <v>6</v>
      </c>
      <c r="E1667" s="26">
        <f t="shared" si="326"/>
        <v>46273.84375</v>
      </c>
      <c r="F1667" s="26">
        <f t="shared" si="327"/>
        <v>46273.822916666664</v>
      </c>
      <c r="G1667">
        <f t="shared" si="328"/>
        <v>0</v>
      </c>
      <c r="H1667">
        <f t="shared" si="329"/>
        <v>0</v>
      </c>
      <c r="I1667" s="27">
        <f t="shared" si="330"/>
        <v>2</v>
      </c>
      <c r="J1667" s="28">
        <f t="shared" si="331"/>
        <v>36.525047558655672</v>
      </c>
      <c r="K1667" s="29" t="str">
        <f t="shared" si="332"/>
        <v/>
      </c>
      <c r="L1667" s="26" t="str">
        <f t="shared" si="333"/>
        <v/>
      </c>
      <c r="M1667" t="str">
        <f t="shared" si="334"/>
        <v/>
      </c>
      <c r="N1667" s="28">
        <f t="shared" si="335"/>
        <v>18.262523779327836</v>
      </c>
      <c r="O1667" t="str">
        <f t="shared" si="336"/>
        <v/>
      </c>
      <c r="P1667" t="str">
        <f t="shared" si="337"/>
        <v/>
      </c>
      <c r="Q1667" s="10"/>
      <c r="R1667" s="10"/>
      <c r="S1667" s="16">
        <v>1</v>
      </c>
      <c r="T1667" s="13">
        <v>21.199970159274869</v>
      </c>
      <c r="U1667" s="14"/>
      <c r="V1667" s="11"/>
      <c r="W1667" s="10"/>
      <c r="X1667" s="29"/>
      <c r="AA1667" t="s">
        <v>331</v>
      </c>
      <c r="AB1667">
        <v>2</v>
      </c>
      <c r="AC1667">
        <v>30.650154798761609</v>
      </c>
      <c r="AD1667">
        <v>43.59571495109455</v>
      </c>
      <c r="AL1667">
        <v>15.32507739938081</v>
      </c>
      <c r="AM1667">
        <v>21.199970159274869</v>
      </c>
      <c r="AR1667" t="s">
        <v>332</v>
      </c>
    </row>
    <row r="1668" spans="1:44" x14ac:dyDescent="0.35">
      <c r="A1668">
        <v>9</v>
      </c>
      <c r="B1668" s="26">
        <f t="shared" si="325"/>
        <v>46273.760416666657</v>
      </c>
      <c r="C1668" t="s">
        <v>55</v>
      </c>
      <c r="D1668">
        <v>1</v>
      </c>
      <c r="E1668" s="26">
        <f t="shared" si="326"/>
        <v>46273.84375</v>
      </c>
      <c r="F1668" s="26">
        <f t="shared" si="327"/>
        <v>46273.822916666664</v>
      </c>
      <c r="G1668">
        <f t="shared" si="328"/>
        <v>0</v>
      </c>
      <c r="H1668">
        <f t="shared" si="329"/>
        <v>38</v>
      </c>
      <c r="I1668" s="27">
        <f t="shared" si="330"/>
        <v>5</v>
      </c>
      <c r="J1668" s="28">
        <f t="shared" si="331"/>
        <v>238.31306482204621</v>
      </c>
      <c r="K1668" s="29" t="str">
        <f t="shared" si="332"/>
        <v/>
      </c>
      <c r="L1668" s="26" t="str">
        <f t="shared" si="333"/>
        <v/>
      </c>
      <c r="M1668" t="str">
        <f t="shared" si="334"/>
        <v/>
      </c>
      <c r="N1668" s="28">
        <f t="shared" si="335"/>
        <v>47.662612964409242</v>
      </c>
      <c r="O1668" t="str">
        <f t="shared" si="336"/>
        <v/>
      </c>
      <c r="P1668" t="str">
        <f t="shared" si="337"/>
        <v/>
      </c>
      <c r="Q1668" s="10"/>
      <c r="R1668" s="10"/>
      <c r="S1668" s="16">
        <v>5</v>
      </c>
      <c r="T1668" s="13">
        <v>238.31306482204619</v>
      </c>
      <c r="U1668" s="14"/>
      <c r="V1668" s="11"/>
      <c r="W1668" s="10"/>
      <c r="X1668" s="29"/>
      <c r="Z1668" t="s">
        <v>339</v>
      </c>
      <c r="AA1668" t="s">
        <v>331</v>
      </c>
      <c r="AB1668">
        <v>5</v>
      </c>
      <c r="AC1668">
        <v>32.231404958677693</v>
      </c>
      <c r="AD1668">
        <v>500.5347593582888</v>
      </c>
      <c r="AL1668">
        <v>32.231404958677693</v>
      </c>
      <c r="AM1668">
        <v>500.5347593582888</v>
      </c>
      <c r="AR1668" t="s">
        <v>337</v>
      </c>
    </row>
    <row r="1669" spans="1:44" x14ac:dyDescent="0.35">
      <c r="A1669">
        <v>9</v>
      </c>
      <c r="B1669" s="26">
        <f t="shared" si="325"/>
        <v>46273.760416666657</v>
      </c>
      <c r="C1669" t="s">
        <v>55</v>
      </c>
      <c r="D1669">
        <v>2</v>
      </c>
      <c r="E1669" s="26">
        <f t="shared" si="326"/>
        <v>46273.84375</v>
      </c>
      <c r="F1669" s="26">
        <f t="shared" si="327"/>
        <v>46273.822916666664</v>
      </c>
      <c r="G1669">
        <f t="shared" si="328"/>
        <v>0</v>
      </c>
      <c r="H1669">
        <f t="shared" si="329"/>
        <v>9</v>
      </c>
      <c r="I1669" s="27">
        <f t="shared" si="330"/>
        <v>2</v>
      </c>
      <c r="J1669" s="28">
        <f t="shared" si="331"/>
        <v>42.786769880365938</v>
      </c>
      <c r="K1669" s="29" t="str">
        <f t="shared" si="332"/>
        <v/>
      </c>
      <c r="L1669" s="26" t="str">
        <f t="shared" si="333"/>
        <v/>
      </c>
      <c r="M1669" t="str">
        <f t="shared" si="334"/>
        <v/>
      </c>
      <c r="N1669" s="28">
        <f t="shared" si="335"/>
        <v>21.393384940182969</v>
      </c>
      <c r="O1669" t="str">
        <f t="shared" si="336"/>
        <v/>
      </c>
      <c r="P1669" t="str">
        <f t="shared" si="337"/>
        <v/>
      </c>
      <c r="Q1669" s="10"/>
      <c r="R1669" s="10" t="s">
        <v>341</v>
      </c>
      <c r="S1669" s="16">
        <v>3</v>
      </c>
      <c r="T1669" s="13">
        <v>58.11184727974674</v>
      </c>
      <c r="U1669" s="14"/>
      <c r="V1669" s="11"/>
      <c r="W1669" s="10"/>
      <c r="X1669" s="29"/>
      <c r="Y1669" t="s">
        <v>342</v>
      </c>
      <c r="Z1669" t="s">
        <v>340</v>
      </c>
      <c r="AA1669" t="s">
        <v>331</v>
      </c>
      <c r="AB1669">
        <v>2</v>
      </c>
      <c r="AC1669">
        <v>23.759925750232028</v>
      </c>
      <c r="AD1669">
        <v>102.45795601552391</v>
      </c>
      <c r="AL1669">
        <v>35.639888625348043</v>
      </c>
      <c r="AM1669">
        <v>117.78303341490469</v>
      </c>
      <c r="AR1669" t="s">
        <v>332</v>
      </c>
    </row>
    <row r="1670" spans="1:44" x14ac:dyDescent="0.35">
      <c r="A1670">
        <v>9</v>
      </c>
      <c r="B1670" s="26">
        <f t="shared" ref="B1670:B1733" si="338">INDEX(SNAP_TIMES,MATCH(A1670,SNAP_NOS,0))</f>
        <v>46273.760416666657</v>
      </c>
      <c r="C1670" t="s">
        <v>55</v>
      </c>
      <c r="D1670">
        <v>3</v>
      </c>
      <c r="E1670" s="26">
        <f t="shared" ref="E1670:E1733" si="339">IF(AND(INDEX(SH_CHG,MATCH(C1670,SH_ID,0))&lt;&gt;"",B1670&gt;=INDEX(SH_CHG,MATCH(C1670,SH_ID,0))),INDEX(SH_DEP,MATCH(C1670,SH_ID,0)),INDEX(SH_ORIG,MATCH(C1670,SH_ID,0)))</f>
        <v>46273.84375</v>
      </c>
      <c r="F1670" s="26">
        <f t="shared" ref="F1670:F1733" si="340">E1670-LOADING_MINUTES/1440</f>
        <v>46273.822916666664</v>
      </c>
      <c r="G1670">
        <f t="shared" ref="G1670:G1733" si="341">COUNTIFS(OL_SNAP,A1670,OL_EFF,C1670,OL_WT,D1670,OL_OPEN,"&gt;0")</f>
        <v>0</v>
      </c>
      <c r="H1670">
        <f t="shared" ref="H1670:H1733" si="342">SUMIFS($G$6:$G$3569,$A$6:$A$3569,A1670,$D$6:$D$3569,D1670,$F$6:$F$3569,"&lt;="&amp;F1670)</f>
        <v>2</v>
      </c>
      <c r="I1670" s="27">
        <f t="shared" ref="I1670:I1733" si="343">INDEX(C_RES,MATCH(1,INDEX((C_SN=A1670)*(C_WT=D1670),0),0))</f>
        <v>1</v>
      </c>
      <c r="J1670" s="28">
        <f t="shared" ref="J1670:J1733" si="344">INDEX(C_RL,MATCH(1,INDEX((C_SN=A1670)*(C_WT=D1670),0),0))</f>
        <v>125.15114873035067</v>
      </c>
      <c r="K1670" s="29" t="str">
        <f t="shared" ref="K1670:K1733" si="345">IF(G1670=0,"",IF(ISNUMBER(J1670),IF(J1670&gt;0,H1670/J1670/24,"NULL"),"NULL"))</f>
        <v/>
      </c>
      <c r="L1670" s="26" t="str">
        <f t="shared" ref="L1670:L1733" si="346">IF(ISNUMBER(K1670),B1670+K1670,"")</f>
        <v/>
      </c>
      <c r="M1670" t="str">
        <f t="shared" ref="M1670:M1733" si="347">IF(G1670=0,"",IF(B1670&gt;=F1670,"NO - CUTOFF PASSED",IF(ISNUMBER(K1670),IF(L1670&lt;=F1670,"YES","NO"),"UNKNOWN - NO RATE")))</f>
        <v/>
      </c>
      <c r="N1670" s="28">
        <f t="shared" ref="N1670:N1733" si="348">IFERROR(IF(AND(INDEX(C_HRS,MATCH(1,INDEX((C_SN=A1670)*(C_WT=D1670),0),0))&gt;0,INDEX(C_TL,MATCH(1,INDEX((C_SN=A1670)*(C_WT=D1670),0),0))&gt;0),INDEX(C_TL,MATCH(1,INDEX((C_SN=A1670)*(C_WT=D1670),0),0))/INDEX(C_HRS,MATCH(1,INDEX((C_SN=A1670)*(C_WT=D1670),0),0)),"NULL"),"NULL")</f>
        <v>125.15114873035067</v>
      </c>
      <c r="O1670" t="str">
        <f t="shared" ref="O1670:O1733" si="349">IF(M1670="NO",IF(ISNUMBER(N1670),ROUNDUP(H1670/(N1670*(F1670-B1670)*24),0),"CANNOT ESTIMATE - NO RATE"),"")</f>
        <v/>
      </c>
      <c r="P1670" t="str">
        <f t="shared" ref="P1670:P1733" si="350">IF(ISNUMBER(O1670),MAX(0,O1670-I1670),O1670)</f>
        <v/>
      </c>
      <c r="Q1670" s="10"/>
      <c r="R1670" s="10"/>
      <c r="S1670" s="16">
        <v>1</v>
      </c>
      <c r="T1670" s="13">
        <v>125.1511487303507</v>
      </c>
      <c r="U1670" s="14"/>
      <c r="V1670" s="11"/>
      <c r="W1670" s="10"/>
      <c r="X1670" s="29"/>
      <c r="AA1670" t="s">
        <v>331</v>
      </c>
      <c r="AB1670">
        <v>1</v>
      </c>
      <c r="AC1670">
        <v>125.1511487303507</v>
      </c>
      <c r="AD1670">
        <v>125.1511487303507</v>
      </c>
      <c r="AL1670">
        <v>125.1511487303507</v>
      </c>
      <c r="AM1670">
        <v>125.1511487303507</v>
      </c>
      <c r="AR1670" t="s">
        <v>338</v>
      </c>
    </row>
    <row r="1671" spans="1:44" x14ac:dyDescent="0.35">
      <c r="A1671">
        <v>9</v>
      </c>
      <c r="B1671" s="26">
        <f t="shared" si="338"/>
        <v>46273.760416666657</v>
      </c>
      <c r="C1671" t="s">
        <v>55</v>
      </c>
      <c r="D1671">
        <v>4</v>
      </c>
      <c r="E1671" s="26">
        <f t="shared" si="339"/>
        <v>46273.84375</v>
      </c>
      <c r="F1671" s="26">
        <f t="shared" si="340"/>
        <v>46273.822916666664</v>
      </c>
      <c r="G1671">
        <f t="shared" si="341"/>
        <v>0</v>
      </c>
      <c r="H1671">
        <f t="shared" si="342"/>
        <v>12</v>
      </c>
      <c r="I1671" s="27">
        <f t="shared" si="343"/>
        <v>1</v>
      </c>
      <c r="J1671" s="28">
        <f t="shared" si="344"/>
        <v>109.09090909090909</v>
      </c>
      <c r="K1671" s="29" t="str">
        <f t="shared" si="345"/>
        <v/>
      </c>
      <c r="L1671" s="26" t="str">
        <f t="shared" si="346"/>
        <v/>
      </c>
      <c r="M1671" t="str">
        <f t="shared" si="347"/>
        <v/>
      </c>
      <c r="N1671" s="28">
        <f t="shared" si="348"/>
        <v>109.09090909090909</v>
      </c>
      <c r="O1671" t="str">
        <f t="shared" si="349"/>
        <v/>
      </c>
      <c r="P1671" t="str">
        <f t="shared" si="350"/>
        <v/>
      </c>
      <c r="Q1671" s="10"/>
      <c r="R1671" s="10"/>
      <c r="S1671" s="16">
        <v>1</v>
      </c>
      <c r="T1671" s="13">
        <v>109.09090909090909</v>
      </c>
      <c r="U1671" s="14"/>
      <c r="V1671" s="11"/>
      <c r="W1671" s="10"/>
      <c r="X1671" s="29"/>
      <c r="AA1671" t="s">
        <v>331</v>
      </c>
      <c r="AB1671">
        <v>1</v>
      </c>
      <c r="AC1671">
        <v>109.09090909090909</v>
      </c>
      <c r="AD1671">
        <v>109.09090909090909</v>
      </c>
      <c r="AL1671">
        <v>109.09090909090909</v>
      </c>
      <c r="AM1671">
        <v>109.09090909090909</v>
      </c>
      <c r="AR1671" t="s">
        <v>338</v>
      </c>
    </row>
    <row r="1672" spans="1:44" x14ac:dyDescent="0.35">
      <c r="A1672">
        <v>9</v>
      </c>
      <c r="B1672" s="26">
        <f t="shared" si="338"/>
        <v>46273.760416666657</v>
      </c>
      <c r="C1672" t="s">
        <v>55</v>
      </c>
      <c r="D1672">
        <v>5</v>
      </c>
      <c r="E1672" s="26">
        <f t="shared" si="339"/>
        <v>46273.84375</v>
      </c>
      <c r="F1672" s="26">
        <f t="shared" si="340"/>
        <v>46273.822916666664</v>
      </c>
      <c r="G1672">
        <f t="shared" si="341"/>
        <v>0</v>
      </c>
      <c r="H1672">
        <f t="shared" si="342"/>
        <v>2</v>
      </c>
      <c r="I1672" s="27">
        <f t="shared" si="343"/>
        <v>1</v>
      </c>
      <c r="J1672" s="28">
        <f t="shared" si="344"/>
        <v>34.226447709593778</v>
      </c>
      <c r="K1672" s="29" t="str">
        <f t="shared" si="345"/>
        <v/>
      </c>
      <c r="L1672" s="26" t="str">
        <f t="shared" si="346"/>
        <v/>
      </c>
      <c r="M1672" t="str">
        <f t="shared" si="347"/>
        <v/>
      </c>
      <c r="N1672" s="28">
        <f t="shared" si="348"/>
        <v>34.226447709593778</v>
      </c>
      <c r="O1672" t="str">
        <f t="shared" si="349"/>
        <v/>
      </c>
      <c r="P1672" t="str">
        <f t="shared" si="350"/>
        <v/>
      </c>
      <c r="Q1672" s="10"/>
      <c r="R1672" s="10"/>
      <c r="S1672" s="16">
        <v>1</v>
      </c>
      <c r="T1672" s="13">
        <v>34.226447709593778</v>
      </c>
      <c r="U1672" s="14"/>
      <c r="V1672" s="11"/>
      <c r="W1672" s="10"/>
      <c r="X1672" s="29"/>
      <c r="AA1672" t="s">
        <v>331</v>
      </c>
      <c r="AB1672">
        <v>1</v>
      </c>
      <c r="AC1672">
        <v>34.226447709593778</v>
      </c>
      <c r="AD1672">
        <v>43.540406816932382</v>
      </c>
      <c r="AL1672">
        <v>34.226447709593778</v>
      </c>
      <c r="AM1672">
        <v>43.540406816932382</v>
      </c>
      <c r="AR1672" t="s">
        <v>338</v>
      </c>
    </row>
    <row r="1673" spans="1:44" x14ac:dyDescent="0.35">
      <c r="A1673">
        <v>9</v>
      </c>
      <c r="B1673" s="26">
        <f t="shared" si="338"/>
        <v>46273.760416666657</v>
      </c>
      <c r="C1673" t="s">
        <v>55</v>
      </c>
      <c r="D1673">
        <v>6</v>
      </c>
      <c r="E1673" s="26">
        <f t="shared" si="339"/>
        <v>46273.84375</v>
      </c>
      <c r="F1673" s="26">
        <f t="shared" si="340"/>
        <v>46273.822916666664</v>
      </c>
      <c r="G1673">
        <f t="shared" si="341"/>
        <v>0</v>
      </c>
      <c r="H1673">
        <f t="shared" si="342"/>
        <v>0</v>
      </c>
      <c r="I1673" s="27">
        <f t="shared" si="343"/>
        <v>2</v>
      </c>
      <c r="J1673" s="28">
        <f t="shared" si="344"/>
        <v>36.525047558655672</v>
      </c>
      <c r="K1673" s="29" t="str">
        <f t="shared" si="345"/>
        <v/>
      </c>
      <c r="L1673" s="26" t="str">
        <f t="shared" si="346"/>
        <v/>
      </c>
      <c r="M1673" t="str">
        <f t="shared" si="347"/>
        <v/>
      </c>
      <c r="N1673" s="28">
        <f t="shared" si="348"/>
        <v>18.262523779327836</v>
      </c>
      <c r="O1673" t="str">
        <f t="shared" si="349"/>
        <v/>
      </c>
      <c r="P1673" t="str">
        <f t="shared" si="350"/>
        <v/>
      </c>
      <c r="Q1673" s="10"/>
      <c r="R1673" s="10"/>
      <c r="S1673" s="16">
        <v>1</v>
      </c>
      <c r="T1673" s="13">
        <v>21.199970159274869</v>
      </c>
      <c r="U1673" s="14"/>
      <c r="V1673" s="11"/>
      <c r="W1673" s="10"/>
      <c r="X1673" s="29"/>
      <c r="AA1673" t="s">
        <v>331</v>
      </c>
      <c r="AB1673">
        <v>2</v>
      </c>
      <c r="AC1673">
        <v>30.650154798761609</v>
      </c>
      <c r="AD1673">
        <v>43.59571495109455</v>
      </c>
      <c r="AL1673">
        <v>15.32507739938081</v>
      </c>
      <c r="AM1673">
        <v>21.199970159274869</v>
      </c>
      <c r="AR1673" t="s">
        <v>332</v>
      </c>
    </row>
    <row r="1674" spans="1:44" x14ac:dyDescent="0.35">
      <c r="A1674">
        <v>9</v>
      </c>
      <c r="B1674" s="26">
        <f t="shared" si="338"/>
        <v>46273.760416666657</v>
      </c>
      <c r="C1674" t="s">
        <v>56</v>
      </c>
      <c r="D1674">
        <v>1</v>
      </c>
      <c r="E1674" s="26">
        <f t="shared" si="339"/>
        <v>46273.84375</v>
      </c>
      <c r="F1674" s="26">
        <f t="shared" si="340"/>
        <v>46273.822916666664</v>
      </c>
      <c r="G1674">
        <f t="shared" si="341"/>
        <v>2</v>
      </c>
      <c r="H1674">
        <f t="shared" si="342"/>
        <v>38</v>
      </c>
      <c r="I1674" s="27">
        <f t="shared" si="343"/>
        <v>5</v>
      </c>
      <c r="J1674" s="28">
        <f t="shared" si="344"/>
        <v>238.31306482204621</v>
      </c>
      <c r="K1674" s="29">
        <f t="shared" si="345"/>
        <v>6.6439216604244691E-3</v>
      </c>
      <c r="L1674" s="26">
        <f t="shared" si="346"/>
        <v>46273.767060588318</v>
      </c>
      <c r="M1674" t="str">
        <f t="shared" si="347"/>
        <v>YES</v>
      </c>
      <c r="N1674" s="28">
        <f t="shared" si="348"/>
        <v>47.662612964409242</v>
      </c>
      <c r="O1674" t="str">
        <f t="shared" si="349"/>
        <v/>
      </c>
      <c r="P1674" t="str">
        <f t="shared" si="350"/>
        <v/>
      </c>
      <c r="Q1674" s="10" t="s">
        <v>151</v>
      </c>
      <c r="R1674" s="10"/>
      <c r="S1674" s="16">
        <v>5</v>
      </c>
      <c r="T1674" s="13">
        <v>238.31306482204619</v>
      </c>
      <c r="U1674" s="14">
        <v>6.6439216550925936E-3</v>
      </c>
      <c r="V1674" s="11">
        <v>46273.767060588318</v>
      </c>
      <c r="W1674" s="10" t="s">
        <v>151</v>
      </c>
      <c r="X1674" s="29">
        <v>0</v>
      </c>
      <c r="Z1674" t="s">
        <v>339</v>
      </c>
      <c r="AA1674" t="s">
        <v>331</v>
      </c>
      <c r="AB1674">
        <v>5</v>
      </c>
      <c r="AC1674">
        <v>32.231404958677693</v>
      </c>
      <c r="AD1674">
        <v>500.5347593582888</v>
      </c>
      <c r="AE1674" s="54">
        <v>3.1632834722222221E-3</v>
      </c>
      <c r="AF1674" s="54">
        <v>4.9123931620370383E-2</v>
      </c>
      <c r="AG1674" s="53">
        <v>46273.763579950137</v>
      </c>
      <c r="AH1674" s="53">
        <v>46273.809540598289</v>
      </c>
      <c r="AI1674" t="s">
        <v>151</v>
      </c>
      <c r="AL1674">
        <v>32.231404958677693</v>
      </c>
      <c r="AM1674">
        <v>500.5347593582888</v>
      </c>
      <c r="AN1674" s="54">
        <v>3.1632834722222221E-3</v>
      </c>
      <c r="AO1674" s="54">
        <v>4.9123931620370383E-2</v>
      </c>
      <c r="AP1674" s="53">
        <v>46273.809540598289</v>
      </c>
      <c r="AQ1674" t="s">
        <v>151</v>
      </c>
      <c r="AR1674" t="s">
        <v>337</v>
      </c>
    </row>
    <row r="1675" spans="1:44" x14ac:dyDescent="0.35">
      <c r="A1675">
        <v>9</v>
      </c>
      <c r="B1675" s="26">
        <f t="shared" si="338"/>
        <v>46273.760416666657</v>
      </c>
      <c r="C1675" t="s">
        <v>56</v>
      </c>
      <c r="D1675">
        <v>2</v>
      </c>
      <c r="E1675" s="26">
        <f t="shared" si="339"/>
        <v>46273.84375</v>
      </c>
      <c r="F1675" s="26">
        <f t="shared" si="340"/>
        <v>46273.822916666664</v>
      </c>
      <c r="G1675">
        <f t="shared" si="341"/>
        <v>3</v>
      </c>
      <c r="H1675">
        <f t="shared" si="342"/>
        <v>9</v>
      </c>
      <c r="I1675" s="27">
        <f t="shared" si="343"/>
        <v>2</v>
      </c>
      <c r="J1675" s="28">
        <f t="shared" si="344"/>
        <v>42.786769880365938</v>
      </c>
      <c r="K1675" s="29">
        <f t="shared" si="345"/>
        <v>8.7643914473684217E-3</v>
      </c>
      <c r="L1675" s="26">
        <f t="shared" si="346"/>
        <v>46273.769181058102</v>
      </c>
      <c r="M1675" t="str">
        <f t="shared" si="347"/>
        <v>YES</v>
      </c>
      <c r="N1675" s="28">
        <f t="shared" si="348"/>
        <v>21.393384940182969</v>
      </c>
      <c r="O1675" t="str">
        <f t="shared" si="349"/>
        <v/>
      </c>
      <c r="P1675" t="str">
        <f t="shared" si="350"/>
        <v/>
      </c>
      <c r="Q1675" s="10" t="s">
        <v>151</v>
      </c>
      <c r="R1675" s="10" t="s">
        <v>341</v>
      </c>
      <c r="S1675" s="16">
        <v>3</v>
      </c>
      <c r="T1675" s="13">
        <v>58.11184727974674</v>
      </c>
      <c r="U1675" s="14">
        <v>6.4530731250000001E-3</v>
      </c>
      <c r="V1675" s="11">
        <v>46273.766869739789</v>
      </c>
      <c r="W1675" s="10" t="s">
        <v>151</v>
      </c>
      <c r="X1675" s="29">
        <v>2.3113183217592591E-3</v>
      </c>
      <c r="Y1675" t="s">
        <v>342</v>
      </c>
      <c r="Z1675" t="s">
        <v>340</v>
      </c>
      <c r="AA1675" t="s">
        <v>331</v>
      </c>
      <c r="AB1675">
        <v>2</v>
      </c>
      <c r="AC1675">
        <v>23.759925750232028</v>
      </c>
      <c r="AD1675">
        <v>102.45795601552391</v>
      </c>
      <c r="AE1675" s="54">
        <v>3.6600378819444451E-3</v>
      </c>
      <c r="AF1675" s="54">
        <v>1.5782877604166669E-2</v>
      </c>
      <c r="AG1675" s="53">
        <v>46273.764076704552</v>
      </c>
      <c r="AH1675" s="53">
        <v>46273.776199544271</v>
      </c>
      <c r="AI1675" t="s">
        <v>151</v>
      </c>
      <c r="AL1675">
        <v>35.639888625348043</v>
      </c>
      <c r="AM1675">
        <v>117.78303341490469</v>
      </c>
      <c r="AN1675" s="54">
        <v>3.183820196759259E-3</v>
      </c>
      <c r="AO1675" s="54">
        <v>1.052191840277778E-2</v>
      </c>
      <c r="AP1675" s="53">
        <v>46273.770938585069</v>
      </c>
      <c r="AQ1675" t="s">
        <v>151</v>
      </c>
      <c r="AR1675" t="s">
        <v>332</v>
      </c>
    </row>
    <row r="1676" spans="1:44" x14ac:dyDescent="0.35">
      <c r="A1676">
        <v>9</v>
      </c>
      <c r="B1676" s="26">
        <f t="shared" si="338"/>
        <v>46273.760416666657</v>
      </c>
      <c r="C1676" t="s">
        <v>56</v>
      </c>
      <c r="D1676">
        <v>3</v>
      </c>
      <c r="E1676" s="26">
        <f t="shared" si="339"/>
        <v>46273.84375</v>
      </c>
      <c r="F1676" s="26">
        <f t="shared" si="340"/>
        <v>46273.822916666664</v>
      </c>
      <c r="G1676">
        <f t="shared" si="341"/>
        <v>1</v>
      </c>
      <c r="H1676">
        <f t="shared" si="342"/>
        <v>2</v>
      </c>
      <c r="I1676" s="27">
        <f t="shared" si="343"/>
        <v>1</v>
      </c>
      <c r="J1676" s="28">
        <f t="shared" si="344"/>
        <v>125.15114873035067</v>
      </c>
      <c r="K1676" s="29">
        <f t="shared" si="345"/>
        <v>6.6586151368760061E-4</v>
      </c>
      <c r="L1676" s="26">
        <f t="shared" si="346"/>
        <v>46273.761082528174</v>
      </c>
      <c r="M1676" t="str">
        <f t="shared" si="347"/>
        <v>YES</v>
      </c>
      <c r="N1676" s="28">
        <f t="shared" si="348"/>
        <v>125.15114873035067</v>
      </c>
      <c r="O1676" t="str">
        <f t="shared" si="349"/>
        <v/>
      </c>
      <c r="P1676" t="str">
        <f t="shared" si="350"/>
        <v/>
      </c>
      <c r="Q1676" s="10" t="s">
        <v>151</v>
      </c>
      <c r="R1676" s="10"/>
      <c r="S1676" s="16">
        <v>1</v>
      </c>
      <c r="T1676" s="13">
        <v>125.1511487303507</v>
      </c>
      <c r="U1676" s="14">
        <v>6.6586151620370371E-4</v>
      </c>
      <c r="V1676" s="11">
        <v>46273.761082528181</v>
      </c>
      <c r="W1676" s="10" t="s">
        <v>151</v>
      </c>
      <c r="X1676" s="29">
        <v>0</v>
      </c>
      <c r="AA1676" t="s">
        <v>331</v>
      </c>
      <c r="AB1676">
        <v>1</v>
      </c>
      <c r="AC1676">
        <v>125.1511487303507</v>
      </c>
      <c r="AD1676">
        <v>125.1511487303507</v>
      </c>
      <c r="AE1676" s="54">
        <v>6.6586151620370371E-4</v>
      </c>
      <c r="AF1676" s="54">
        <v>6.6586151620370371E-4</v>
      </c>
      <c r="AG1676" s="53">
        <v>46273.761082528181</v>
      </c>
      <c r="AH1676" s="53">
        <v>46273.761082528181</v>
      </c>
      <c r="AI1676" t="s">
        <v>151</v>
      </c>
      <c r="AL1676">
        <v>125.1511487303507</v>
      </c>
      <c r="AM1676">
        <v>125.1511487303507</v>
      </c>
      <c r="AN1676" s="54">
        <v>6.6586151620370371E-4</v>
      </c>
      <c r="AO1676" s="54">
        <v>6.6586151620370371E-4</v>
      </c>
      <c r="AP1676" s="53">
        <v>46273.761082528181</v>
      </c>
      <c r="AQ1676" t="s">
        <v>151</v>
      </c>
      <c r="AR1676" t="s">
        <v>338</v>
      </c>
    </row>
    <row r="1677" spans="1:44" x14ac:dyDescent="0.35">
      <c r="A1677">
        <v>9</v>
      </c>
      <c r="B1677" s="26">
        <f t="shared" si="338"/>
        <v>46273.760416666657</v>
      </c>
      <c r="C1677" t="s">
        <v>56</v>
      </c>
      <c r="D1677">
        <v>4</v>
      </c>
      <c r="E1677" s="26">
        <f t="shared" si="339"/>
        <v>46273.84375</v>
      </c>
      <c r="F1677" s="26">
        <f t="shared" si="340"/>
        <v>46273.822916666664</v>
      </c>
      <c r="G1677">
        <f t="shared" si="341"/>
        <v>0</v>
      </c>
      <c r="H1677">
        <f t="shared" si="342"/>
        <v>12</v>
      </c>
      <c r="I1677" s="27">
        <f t="shared" si="343"/>
        <v>1</v>
      </c>
      <c r="J1677" s="28">
        <f t="shared" si="344"/>
        <v>109.09090909090909</v>
      </c>
      <c r="K1677" s="29" t="str">
        <f t="shared" si="345"/>
        <v/>
      </c>
      <c r="L1677" s="26" t="str">
        <f t="shared" si="346"/>
        <v/>
      </c>
      <c r="M1677" t="str">
        <f t="shared" si="347"/>
        <v/>
      </c>
      <c r="N1677" s="28">
        <f t="shared" si="348"/>
        <v>109.09090909090909</v>
      </c>
      <c r="O1677" t="str">
        <f t="shared" si="349"/>
        <v/>
      </c>
      <c r="P1677" t="str">
        <f t="shared" si="350"/>
        <v/>
      </c>
      <c r="Q1677" s="10"/>
      <c r="R1677" s="10"/>
      <c r="S1677" s="16">
        <v>1</v>
      </c>
      <c r="T1677" s="13">
        <v>109.09090909090909</v>
      </c>
      <c r="U1677" s="14"/>
      <c r="V1677" s="11"/>
      <c r="W1677" s="10"/>
      <c r="X1677" s="29"/>
      <c r="AA1677" t="s">
        <v>331</v>
      </c>
      <c r="AB1677">
        <v>1</v>
      </c>
      <c r="AC1677">
        <v>109.09090909090909</v>
      </c>
      <c r="AD1677">
        <v>109.09090909090909</v>
      </c>
      <c r="AL1677">
        <v>109.09090909090909</v>
      </c>
      <c r="AM1677">
        <v>109.09090909090909</v>
      </c>
      <c r="AR1677" t="s">
        <v>338</v>
      </c>
    </row>
    <row r="1678" spans="1:44" x14ac:dyDescent="0.35">
      <c r="A1678">
        <v>9</v>
      </c>
      <c r="B1678" s="26">
        <f t="shared" si="338"/>
        <v>46273.760416666657</v>
      </c>
      <c r="C1678" t="s">
        <v>56</v>
      </c>
      <c r="D1678">
        <v>5</v>
      </c>
      <c r="E1678" s="26">
        <f t="shared" si="339"/>
        <v>46273.84375</v>
      </c>
      <c r="F1678" s="26">
        <f t="shared" si="340"/>
        <v>46273.822916666664</v>
      </c>
      <c r="G1678">
        <f t="shared" si="341"/>
        <v>0</v>
      </c>
      <c r="H1678">
        <f t="shared" si="342"/>
        <v>2</v>
      </c>
      <c r="I1678" s="27">
        <f t="shared" si="343"/>
        <v>1</v>
      </c>
      <c r="J1678" s="28">
        <f t="shared" si="344"/>
        <v>34.226447709593778</v>
      </c>
      <c r="K1678" s="29" t="str">
        <f t="shared" si="345"/>
        <v/>
      </c>
      <c r="L1678" s="26" t="str">
        <f t="shared" si="346"/>
        <v/>
      </c>
      <c r="M1678" t="str">
        <f t="shared" si="347"/>
        <v/>
      </c>
      <c r="N1678" s="28">
        <f t="shared" si="348"/>
        <v>34.226447709593778</v>
      </c>
      <c r="O1678" t="str">
        <f t="shared" si="349"/>
        <v/>
      </c>
      <c r="P1678" t="str">
        <f t="shared" si="350"/>
        <v/>
      </c>
      <c r="Q1678" s="10"/>
      <c r="R1678" s="10"/>
      <c r="S1678" s="16">
        <v>1</v>
      </c>
      <c r="T1678" s="13">
        <v>34.226447709593778</v>
      </c>
      <c r="U1678" s="14"/>
      <c r="V1678" s="11"/>
      <c r="W1678" s="10"/>
      <c r="X1678" s="29"/>
      <c r="AA1678" t="s">
        <v>331</v>
      </c>
      <c r="AB1678">
        <v>1</v>
      </c>
      <c r="AC1678">
        <v>34.226447709593778</v>
      </c>
      <c r="AD1678">
        <v>43.540406816932382</v>
      </c>
      <c r="AL1678">
        <v>34.226447709593778</v>
      </c>
      <c r="AM1678">
        <v>43.540406816932382</v>
      </c>
      <c r="AR1678" t="s">
        <v>338</v>
      </c>
    </row>
    <row r="1679" spans="1:44" x14ac:dyDescent="0.35">
      <c r="A1679">
        <v>9</v>
      </c>
      <c r="B1679" s="26">
        <f t="shared" si="338"/>
        <v>46273.760416666657</v>
      </c>
      <c r="C1679" t="s">
        <v>56</v>
      </c>
      <c r="D1679">
        <v>6</v>
      </c>
      <c r="E1679" s="26">
        <f t="shared" si="339"/>
        <v>46273.84375</v>
      </c>
      <c r="F1679" s="26">
        <f t="shared" si="340"/>
        <v>46273.822916666664</v>
      </c>
      <c r="G1679">
        <f t="shared" si="341"/>
        <v>0</v>
      </c>
      <c r="H1679">
        <f t="shared" si="342"/>
        <v>0</v>
      </c>
      <c r="I1679" s="27">
        <f t="shared" si="343"/>
        <v>2</v>
      </c>
      <c r="J1679" s="28">
        <f t="shared" si="344"/>
        <v>36.525047558655672</v>
      </c>
      <c r="K1679" s="29" t="str">
        <f t="shared" si="345"/>
        <v/>
      </c>
      <c r="L1679" s="26" t="str">
        <f t="shared" si="346"/>
        <v/>
      </c>
      <c r="M1679" t="str">
        <f t="shared" si="347"/>
        <v/>
      </c>
      <c r="N1679" s="28">
        <f t="shared" si="348"/>
        <v>18.262523779327836</v>
      </c>
      <c r="O1679" t="str">
        <f t="shared" si="349"/>
        <v/>
      </c>
      <c r="P1679" t="str">
        <f t="shared" si="350"/>
        <v/>
      </c>
      <c r="Q1679" s="10"/>
      <c r="R1679" s="10"/>
      <c r="S1679" s="16">
        <v>1</v>
      </c>
      <c r="T1679" s="13">
        <v>21.199970159274869</v>
      </c>
      <c r="U1679" s="14"/>
      <c r="V1679" s="11"/>
      <c r="W1679" s="10"/>
      <c r="X1679" s="29"/>
      <c r="AA1679" t="s">
        <v>331</v>
      </c>
      <c r="AB1679">
        <v>2</v>
      </c>
      <c r="AC1679">
        <v>30.650154798761609</v>
      </c>
      <c r="AD1679">
        <v>43.59571495109455</v>
      </c>
      <c r="AL1679">
        <v>15.32507739938081</v>
      </c>
      <c r="AM1679">
        <v>21.199970159274869</v>
      </c>
      <c r="AR1679" t="s">
        <v>332</v>
      </c>
    </row>
    <row r="1680" spans="1:44" x14ac:dyDescent="0.35">
      <c r="A1680">
        <v>9</v>
      </c>
      <c r="B1680" s="26">
        <f t="shared" si="338"/>
        <v>46273.760416666657</v>
      </c>
      <c r="C1680" t="s">
        <v>57</v>
      </c>
      <c r="D1680">
        <v>1</v>
      </c>
      <c r="E1680" s="26">
        <f t="shared" si="339"/>
        <v>46273.84375</v>
      </c>
      <c r="F1680" s="26">
        <f t="shared" si="340"/>
        <v>46273.822916666664</v>
      </c>
      <c r="G1680">
        <f t="shared" si="341"/>
        <v>1</v>
      </c>
      <c r="H1680">
        <f t="shared" si="342"/>
        <v>38</v>
      </c>
      <c r="I1680" s="27">
        <f t="shared" si="343"/>
        <v>5</v>
      </c>
      <c r="J1680" s="28">
        <f t="shared" si="344"/>
        <v>238.31306482204621</v>
      </c>
      <c r="K1680" s="29">
        <f t="shared" si="345"/>
        <v>6.6439216604244691E-3</v>
      </c>
      <c r="L1680" s="26">
        <f t="shared" si="346"/>
        <v>46273.767060588318</v>
      </c>
      <c r="M1680" t="str">
        <f t="shared" si="347"/>
        <v>YES</v>
      </c>
      <c r="N1680" s="28">
        <f t="shared" si="348"/>
        <v>47.662612964409242</v>
      </c>
      <c r="O1680" t="str">
        <f t="shared" si="349"/>
        <v/>
      </c>
      <c r="P1680" t="str">
        <f t="shared" si="350"/>
        <v/>
      </c>
      <c r="Q1680" s="10" t="s">
        <v>151</v>
      </c>
      <c r="R1680" s="10"/>
      <c r="S1680" s="16">
        <v>5</v>
      </c>
      <c r="T1680" s="13">
        <v>238.31306482204619</v>
      </c>
      <c r="U1680" s="14">
        <v>6.6439216550925936E-3</v>
      </c>
      <c r="V1680" s="11">
        <v>46273.767060588318</v>
      </c>
      <c r="W1680" s="10" t="s">
        <v>151</v>
      </c>
      <c r="X1680" s="29">
        <v>0</v>
      </c>
      <c r="Z1680" t="s">
        <v>339</v>
      </c>
      <c r="AA1680" t="s">
        <v>331</v>
      </c>
      <c r="AB1680">
        <v>5</v>
      </c>
      <c r="AC1680">
        <v>32.231404958677693</v>
      </c>
      <c r="AD1680">
        <v>500.5347593582888</v>
      </c>
      <c r="AE1680" s="54">
        <v>3.1632834722222221E-3</v>
      </c>
      <c r="AF1680" s="54">
        <v>4.9123931620370383E-2</v>
      </c>
      <c r="AG1680" s="53">
        <v>46273.763579950137</v>
      </c>
      <c r="AH1680" s="53">
        <v>46273.809540598289</v>
      </c>
      <c r="AI1680" t="s">
        <v>151</v>
      </c>
      <c r="AL1680">
        <v>32.231404958677693</v>
      </c>
      <c r="AM1680">
        <v>500.5347593582888</v>
      </c>
      <c r="AN1680" s="54">
        <v>3.1632834722222221E-3</v>
      </c>
      <c r="AO1680" s="54">
        <v>4.9123931620370383E-2</v>
      </c>
      <c r="AP1680" s="53">
        <v>46273.809540598289</v>
      </c>
      <c r="AQ1680" t="s">
        <v>151</v>
      </c>
      <c r="AR1680" t="s">
        <v>337</v>
      </c>
    </row>
    <row r="1681" spans="1:44" x14ac:dyDescent="0.35">
      <c r="A1681">
        <v>9</v>
      </c>
      <c r="B1681" s="26">
        <f t="shared" si="338"/>
        <v>46273.760416666657</v>
      </c>
      <c r="C1681" t="s">
        <v>57</v>
      </c>
      <c r="D1681">
        <v>2</v>
      </c>
      <c r="E1681" s="26">
        <f t="shared" si="339"/>
        <v>46273.84375</v>
      </c>
      <c r="F1681" s="26">
        <f t="shared" si="340"/>
        <v>46273.822916666664</v>
      </c>
      <c r="G1681">
        <f t="shared" si="341"/>
        <v>0</v>
      </c>
      <c r="H1681">
        <f t="shared" si="342"/>
        <v>9</v>
      </c>
      <c r="I1681" s="27">
        <f t="shared" si="343"/>
        <v>2</v>
      </c>
      <c r="J1681" s="28">
        <f t="shared" si="344"/>
        <v>42.786769880365938</v>
      </c>
      <c r="K1681" s="29" t="str">
        <f t="shared" si="345"/>
        <v/>
      </c>
      <c r="L1681" s="26" t="str">
        <f t="shared" si="346"/>
        <v/>
      </c>
      <c r="M1681" t="str">
        <f t="shared" si="347"/>
        <v/>
      </c>
      <c r="N1681" s="28">
        <f t="shared" si="348"/>
        <v>21.393384940182969</v>
      </c>
      <c r="O1681" t="str">
        <f t="shared" si="349"/>
        <v/>
      </c>
      <c r="P1681" t="str">
        <f t="shared" si="350"/>
        <v/>
      </c>
      <c r="Q1681" s="10"/>
      <c r="R1681" s="10" t="s">
        <v>341</v>
      </c>
      <c r="S1681" s="16">
        <v>3</v>
      </c>
      <c r="T1681" s="13">
        <v>58.11184727974674</v>
      </c>
      <c r="U1681" s="14"/>
      <c r="V1681" s="11"/>
      <c r="W1681" s="10"/>
      <c r="X1681" s="29"/>
      <c r="Y1681" t="s">
        <v>342</v>
      </c>
      <c r="Z1681" t="s">
        <v>340</v>
      </c>
      <c r="AA1681" t="s">
        <v>331</v>
      </c>
      <c r="AB1681">
        <v>2</v>
      </c>
      <c r="AC1681">
        <v>23.759925750232028</v>
      </c>
      <c r="AD1681">
        <v>102.45795601552391</v>
      </c>
      <c r="AL1681">
        <v>35.639888625348043</v>
      </c>
      <c r="AM1681">
        <v>117.78303341490469</v>
      </c>
      <c r="AR1681" t="s">
        <v>332</v>
      </c>
    </row>
    <row r="1682" spans="1:44" x14ac:dyDescent="0.35">
      <c r="A1682">
        <v>9</v>
      </c>
      <c r="B1682" s="26">
        <f t="shared" si="338"/>
        <v>46273.760416666657</v>
      </c>
      <c r="C1682" t="s">
        <v>57</v>
      </c>
      <c r="D1682">
        <v>3</v>
      </c>
      <c r="E1682" s="26">
        <f t="shared" si="339"/>
        <v>46273.84375</v>
      </c>
      <c r="F1682" s="26">
        <f t="shared" si="340"/>
        <v>46273.822916666664</v>
      </c>
      <c r="G1682">
        <f t="shared" si="341"/>
        <v>0</v>
      </c>
      <c r="H1682">
        <f t="shared" si="342"/>
        <v>2</v>
      </c>
      <c r="I1682" s="27">
        <f t="shared" si="343"/>
        <v>1</v>
      </c>
      <c r="J1682" s="28">
        <f t="shared" si="344"/>
        <v>125.15114873035067</v>
      </c>
      <c r="K1682" s="29" t="str">
        <f t="shared" si="345"/>
        <v/>
      </c>
      <c r="L1682" s="26" t="str">
        <f t="shared" si="346"/>
        <v/>
      </c>
      <c r="M1682" t="str">
        <f t="shared" si="347"/>
        <v/>
      </c>
      <c r="N1682" s="28">
        <f t="shared" si="348"/>
        <v>125.15114873035067</v>
      </c>
      <c r="O1682" t="str">
        <f t="shared" si="349"/>
        <v/>
      </c>
      <c r="P1682" t="str">
        <f t="shared" si="350"/>
        <v/>
      </c>
      <c r="Q1682" s="10"/>
      <c r="R1682" s="10"/>
      <c r="S1682" s="16">
        <v>1</v>
      </c>
      <c r="T1682" s="13">
        <v>125.1511487303507</v>
      </c>
      <c r="U1682" s="14"/>
      <c r="V1682" s="11"/>
      <c r="W1682" s="10"/>
      <c r="X1682" s="29"/>
      <c r="AA1682" t="s">
        <v>331</v>
      </c>
      <c r="AB1682">
        <v>1</v>
      </c>
      <c r="AC1682">
        <v>125.1511487303507</v>
      </c>
      <c r="AD1682">
        <v>125.1511487303507</v>
      </c>
      <c r="AL1682">
        <v>125.1511487303507</v>
      </c>
      <c r="AM1682">
        <v>125.1511487303507</v>
      </c>
      <c r="AR1682" t="s">
        <v>338</v>
      </c>
    </row>
    <row r="1683" spans="1:44" x14ac:dyDescent="0.35">
      <c r="A1683">
        <v>9</v>
      </c>
      <c r="B1683" s="26">
        <f t="shared" si="338"/>
        <v>46273.760416666657</v>
      </c>
      <c r="C1683" t="s">
        <v>57</v>
      </c>
      <c r="D1683">
        <v>4</v>
      </c>
      <c r="E1683" s="26">
        <f t="shared" si="339"/>
        <v>46273.84375</v>
      </c>
      <c r="F1683" s="26">
        <f t="shared" si="340"/>
        <v>46273.822916666664</v>
      </c>
      <c r="G1683">
        <f t="shared" si="341"/>
        <v>0</v>
      </c>
      <c r="H1683">
        <f t="shared" si="342"/>
        <v>12</v>
      </c>
      <c r="I1683" s="27">
        <f t="shared" si="343"/>
        <v>1</v>
      </c>
      <c r="J1683" s="28">
        <f t="shared" si="344"/>
        <v>109.09090909090909</v>
      </c>
      <c r="K1683" s="29" t="str">
        <f t="shared" si="345"/>
        <v/>
      </c>
      <c r="L1683" s="26" t="str">
        <f t="shared" si="346"/>
        <v/>
      </c>
      <c r="M1683" t="str">
        <f t="shared" si="347"/>
        <v/>
      </c>
      <c r="N1683" s="28">
        <f t="shared" si="348"/>
        <v>109.09090909090909</v>
      </c>
      <c r="O1683" t="str">
        <f t="shared" si="349"/>
        <v/>
      </c>
      <c r="P1683" t="str">
        <f t="shared" si="350"/>
        <v/>
      </c>
      <c r="Q1683" s="10"/>
      <c r="R1683" s="10"/>
      <c r="S1683" s="16">
        <v>1</v>
      </c>
      <c r="T1683" s="13">
        <v>109.09090909090909</v>
      </c>
      <c r="U1683" s="14"/>
      <c r="V1683" s="11"/>
      <c r="W1683" s="10"/>
      <c r="X1683" s="29"/>
      <c r="AA1683" t="s">
        <v>331</v>
      </c>
      <c r="AB1683">
        <v>1</v>
      </c>
      <c r="AC1683">
        <v>109.09090909090909</v>
      </c>
      <c r="AD1683">
        <v>109.09090909090909</v>
      </c>
      <c r="AL1683">
        <v>109.09090909090909</v>
      </c>
      <c r="AM1683">
        <v>109.09090909090909</v>
      </c>
      <c r="AR1683" t="s">
        <v>338</v>
      </c>
    </row>
    <row r="1684" spans="1:44" x14ac:dyDescent="0.35">
      <c r="A1684">
        <v>9</v>
      </c>
      <c r="B1684" s="26">
        <f t="shared" si="338"/>
        <v>46273.760416666657</v>
      </c>
      <c r="C1684" t="s">
        <v>57</v>
      </c>
      <c r="D1684">
        <v>5</v>
      </c>
      <c r="E1684" s="26">
        <f t="shared" si="339"/>
        <v>46273.84375</v>
      </c>
      <c r="F1684" s="26">
        <f t="shared" si="340"/>
        <v>46273.822916666664</v>
      </c>
      <c r="G1684">
        <f t="shared" si="341"/>
        <v>0</v>
      </c>
      <c r="H1684">
        <f t="shared" si="342"/>
        <v>2</v>
      </c>
      <c r="I1684" s="27">
        <f t="shared" si="343"/>
        <v>1</v>
      </c>
      <c r="J1684" s="28">
        <f t="shared" si="344"/>
        <v>34.226447709593778</v>
      </c>
      <c r="K1684" s="29" t="str">
        <f t="shared" si="345"/>
        <v/>
      </c>
      <c r="L1684" s="26" t="str">
        <f t="shared" si="346"/>
        <v/>
      </c>
      <c r="M1684" t="str">
        <f t="shared" si="347"/>
        <v/>
      </c>
      <c r="N1684" s="28">
        <f t="shared" si="348"/>
        <v>34.226447709593778</v>
      </c>
      <c r="O1684" t="str">
        <f t="shared" si="349"/>
        <v/>
      </c>
      <c r="P1684" t="str">
        <f t="shared" si="350"/>
        <v/>
      </c>
      <c r="Q1684" s="10"/>
      <c r="R1684" s="10"/>
      <c r="S1684" s="16">
        <v>1</v>
      </c>
      <c r="T1684" s="13">
        <v>34.226447709593778</v>
      </c>
      <c r="U1684" s="14"/>
      <c r="V1684" s="11"/>
      <c r="W1684" s="10"/>
      <c r="X1684" s="29"/>
      <c r="AA1684" t="s">
        <v>331</v>
      </c>
      <c r="AB1684">
        <v>1</v>
      </c>
      <c r="AC1684">
        <v>34.226447709593778</v>
      </c>
      <c r="AD1684">
        <v>43.540406816932382</v>
      </c>
      <c r="AL1684">
        <v>34.226447709593778</v>
      </c>
      <c r="AM1684">
        <v>43.540406816932382</v>
      </c>
      <c r="AR1684" t="s">
        <v>338</v>
      </c>
    </row>
    <row r="1685" spans="1:44" x14ac:dyDescent="0.35">
      <c r="A1685">
        <v>9</v>
      </c>
      <c r="B1685" s="26">
        <f t="shared" si="338"/>
        <v>46273.760416666657</v>
      </c>
      <c r="C1685" t="s">
        <v>57</v>
      </c>
      <c r="D1685">
        <v>6</v>
      </c>
      <c r="E1685" s="26">
        <f t="shared" si="339"/>
        <v>46273.84375</v>
      </c>
      <c r="F1685" s="26">
        <f t="shared" si="340"/>
        <v>46273.822916666664</v>
      </c>
      <c r="G1685">
        <f t="shared" si="341"/>
        <v>0</v>
      </c>
      <c r="H1685">
        <f t="shared" si="342"/>
        <v>0</v>
      </c>
      <c r="I1685" s="27">
        <f t="shared" si="343"/>
        <v>2</v>
      </c>
      <c r="J1685" s="28">
        <f t="shared" si="344"/>
        <v>36.525047558655672</v>
      </c>
      <c r="K1685" s="29" t="str">
        <f t="shared" si="345"/>
        <v/>
      </c>
      <c r="L1685" s="26" t="str">
        <f t="shared" si="346"/>
        <v/>
      </c>
      <c r="M1685" t="str">
        <f t="shared" si="347"/>
        <v/>
      </c>
      <c r="N1685" s="28">
        <f t="shared" si="348"/>
        <v>18.262523779327836</v>
      </c>
      <c r="O1685" t="str">
        <f t="shared" si="349"/>
        <v/>
      </c>
      <c r="P1685" t="str">
        <f t="shared" si="350"/>
        <v/>
      </c>
      <c r="Q1685" s="10"/>
      <c r="R1685" s="10"/>
      <c r="S1685" s="16">
        <v>1</v>
      </c>
      <c r="T1685" s="13">
        <v>21.199970159274869</v>
      </c>
      <c r="U1685" s="14"/>
      <c r="V1685" s="11"/>
      <c r="W1685" s="10"/>
      <c r="X1685" s="29"/>
      <c r="AA1685" t="s">
        <v>331</v>
      </c>
      <c r="AB1685">
        <v>2</v>
      </c>
      <c r="AC1685">
        <v>30.650154798761609</v>
      </c>
      <c r="AD1685">
        <v>43.59571495109455</v>
      </c>
      <c r="AL1685">
        <v>15.32507739938081</v>
      </c>
      <c r="AM1685">
        <v>21.199970159274869</v>
      </c>
      <c r="AR1685" t="s">
        <v>332</v>
      </c>
    </row>
    <row r="1686" spans="1:44" x14ac:dyDescent="0.35">
      <c r="A1686">
        <v>9</v>
      </c>
      <c r="B1686" s="26">
        <f t="shared" si="338"/>
        <v>46273.760416666657</v>
      </c>
      <c r="C1686" t="s">
        <v>58</v>
      </c>
      <c r="D1686">
        <v>1</v>
      </c>
      <c r="E1686" s="26">
        <f t="shared" si="339"/>
        <v>46273.854166666657</v>
      </c>
      <c r="F1686" s="26">
        <f t="shared" si="340"/>
        <v>46273.833333333321</v>
      </c>
      <c r="G1686">
        <f t="shared" si="341"/>
        <v>0</v>
      </c>
      <c r="H1686">
        <f t="shared" si="342"/>
        <v>58</v>
      </c>
      <c r="I1686" s="27">
        <f t="shared" si="343"/>
        <v>5</v>
      </c>
      <c r="J1686" s="28">
        <f t="shared" si="344"/>
        <v>238.31306482204621</v>
      </c>
      <c r="K1686" s="29" t="str">
        <f t="shared" si="345"/>
        <v/>
      </c>
      <c r="L1686" s="26" t="str">
        <f t="shared" si="346"/>
        <v/>
      </c>
      <c r="M1686" t="str">
        <f t="shared" si="347"/>
        <v/>
      </c>
      <c r="N1686" s="28">
        <f t="shared" si="348"/>
        <v>47.662612964409242</v>
      </c>
      <c r="O1686" t="str">
        <f t="shared" si="349"/>
        <v/>
      </c>
      <c r="P1686" t="str">
        <f t="shared" si="350"/>
        <v/>
      </c>
      <c r="Q1686" s="10"/>
      <c r="R1686" s="10"/>
      <c r="S1686" s="16">
        <v>5</v>
      </c>
      <c r="T1686" s="13">
        <v>238.31306482204619</v>
      </c>
      <c r="U1686" s="14"/>
      <c r="V1686" s="11"/>
      <c r="W1686" s="10"/>
      <c r="X1686" s="29"/>
      <c r="Z1686" t="s">
        <v>339</v>
      </c>
      <c r="AA1686" t="s">
        <v>331</v>
      </c>
      <c r="AB1686">
        <v>5</v>
      </c>
      <c r="AC1686">
        <v>32.231404958677693</v>
      </c>
      <c r="AD1686">
        <v>500.5347593582888</v>
      </c>
      <c r="AL1686">
        <v>32.231404958677693</v>
      </c>
      <c r="AM1686">
        <v>500.5347593582888</v>
      </c>
      <c r="AR1686" t="s">
        <v>337</v>
      </c>
    </row>
    <row r="1687" spans="1:44" x14ac:dyDescent="0.35">
      <c r="A1687">
        <v>9</v>
      </c>
      <c r="B1687" s="26">
        <f t="shared" si="338"/>
        <v>46273.760416666657</v>
      </c>
      <c r="C1687" t="s">
        <v>58</v>
      </c>
      <c r="D1687">
        <v>2</v>
      </c>
      <c r="E1687" s="26">
        <f t="shared" si="339"/>
        <v>46273.854166666657</v>
      </c>
      <c r="F1687" s="26">
        <f t="shared" si="340"/>
        <v>46273.833333333321</v>
      </c>
      <c r="G1687">
        <f t="shared" si="341"/>
        <v>0</v>
      </c>
      <c r="H1687">
        <f t="shared" si="342"/>
        <v>16</v>
      </c>
      <c r="I1687" s="27">
        <f t="shared" si="343"/>
        <v>2</v>
      </c>
      <c r="J1687" s="28">
        <f t="shared" si="344"/>
        <v>42.786769880365938</v>
      </c>
      <c r="K1687" s="29" t="str">
        <f t="shared" si="345"/>
        <v/>
      </c>
      <c r="L1687" s="26" t="str">
        <f t="shared" si="346"/>
        <v/>
      </c>
      <c r="M1687" t="str">
        <f t="shared" si="347"/>
        <v/>
      </c>
      <c r="N1687" s="28">
        <f t="shared" si="348"/>
        <v>21.393384940182969</v>
      </c>
      <c r="O1687" t="str">
        <f t="shared" si="349"/>
        <v/>
      </c>
      <c r="P1687" t="str">
        <f t="shared" si="350"/>
        <v/>
      </c>
      <c r="Q1687" s="10"/>
      <c r="R1687" s="10" t="s">
        <v>341</v>
      </c>
      <c r="S1687" s="16">
        <v>3</v>
      </c>
      <c r="T1687" s="13">
        <v>58.11184727974674</v>
      </c>
      <c r="U1687" s="14"/>
      <c r="V1687" s="11"/>
      <c r="W1687" s="10"/>
      <c r="X1687" s="29"/>
      <c r="Y1687" t="s">
        <v>342</v>
      </c>
      <c r="Z1687" t="s">
        <v>340</v>
      </c>
      <c r="AA1687" t="s">
        <v>331</v>
      </c>
      <c r="AB1687">
        <v>2</v>
      </c>
      <c r="AC1687">
        <v>23.759925750232028</v>
      </c>
      <c r="AD1687">
        <v>102.45795601552391</v>
      </c>
      <c r="AL1687">
        <v>35.639888625348043</v>
      </c>
      <c r="AM1687">
        <v>117.78303341490469</v>
      </c>
      <c r="AR1687" t="s">
        <v>332</v>
      </c>
    </row>
    <row r="1688" spans="1:44" x14ac:dyDescent="0.35">
      <c r="A1688">
        <v>9</v>
      </c>
      <c r="B1688" s="26">
        <f t="shared" si="338"/>
        <v>46273.760416666657</v>
      </c>
      <c r="C1688" t="s">
        <v>58</v>
      </c>
      <c r="D1688">
        <v>3</v>
      </c>
      <c r="E1688" s="26">
        <f t="shared" si="339"/>
        <v>46273.854166666657</v>
      </c>
      <c r="F1688" s="26">
        <f t="shared" si="340"/>
        <v>46273.833333333321</v>
      </c>
      <c r="G1688">
        <f t="shared" si="341"/>
        <v>0</v>
      </c>
      <c r="H1688">
        <f t="shared" si="342"/>
        <v>2</v>
      </c>
      <c r="I1688" s="27">
        <f t="shared" si="343"/>
        <v>1</v>
      </c>
      <c r="J1688" s="28">
        <f t="shared" si="344"/>
        <v>125.15114873035067</v>
      </c>
      <c r="K1688" s="29" t="str">
        <f t="shared" si="345"/>
        <v/>
      </c>
      <c r="L1688" s="26" t="str">
        <f t="shared" si="346"/>
        <v/>
      </c>
      <c r="M1688" t="str">
        <f t="shared" si="347"/>
        <v/>
      </c>
      <c r="N1688" s="28">
        <f t="shared" si="348"/>
        <v>125.15114873035067</v>
      </c>
      <c r="O1688" t="str">
        <f t="shared" si="349"/>
        <v/>
      </c>
      <c r="P1688" t="str">
        <f t="shared" si="350"/>
        <v/>
      </c>
      <c r="Q1688" s="10"/>
      <c r="R1688" s="10"/>
      <c r="S1688" s="16">
        <v>1</v>
      </c>
      <c r="T1688" s="13">
        <v>125.1511487303507</v>
      </c>
      <c r="U1688" s="14"/>
      <c r="V1688" s="11"/>
      <c r="W1688" s="10"/>
      <c r="X1688" s="29"/>
      <c r="AA1688" t="s">
        <v>331</v>
      </c>
      <c r="AB1688">
        <v>1</v>
      </c>
      <c r="AC1688">
        <v>125.1511487303507</v>
      </c>
      <c r="AD1688">
        <v>125.1511487303507</v>
      </c>
      <c r="AL1688">
        <v>125.1511487303507</v>
      </c>
      <c r="AM1688">
        <v>125.1511487303507</v>
      </c>
      <c r="AR1688" t="s">
        <v>338</v>
      </c>
    </row>
    <row r="1689" spans="1:44" x14ac:dyDescent="0.35">
      <c r="A1689">
        <v>9</v>
      </c>
      <c r="B1689" s="26">
        <f t="shared" si="338"/>
        <v>46273.760416666657</v>
      </c>
      <c r="C1689" t="s">
        <v>58</v>
      </c>
      <c r="D1689">
        <v>4</v>
      </c>
      <c r="E1689" s="26">
        <f t="shared" si="339"/>
        <v>46273.854166666657</v>
      </c>
      <c r="F1689" s="26">
        <f t="shared" si="340"/>
        <v>46273.833333333321</v>
      </c>
      <c r="G1689">
        <f t="shared" si="341"/>
        <v>0</v>
      </c>
      <c r="H1689">
        <f t="shared" si="342"/>
        <v>38</v>
      </c>
      <c r="I1689" s="27">
        <f t="shared" si="343"/>
        <v>1</v>
      </c>
      <c r="J1689" s="28">
        <f t="shared" si="344"/>
        <v>109.09090909090909</v>
      </c>
      <c r="K1689" s="29" t="str">
        <f t="shared" si="345"/>
        <v/>
      </c>
      <c r="L1689" s="26" t="str">
        <f t="shared" si="346"/>
        <v/>
      </c>
      <c r="M1689" t="str">
        <f t="shared" si="347"/>
        <v/>
      </c>
      <c r="N1689" s="28">
        <f t="shared" si="348"/>
        <v>109.09090909090909</v>
      </c>
      <c r="O1689" t="str">
        <f t="shared" si="349"/>
        <v/>
      </c>
      <c r="P1689" t="str">
        <f t="shared" si="350"/>
        <v/>
      </c>
      <c r="Q1689" s="10"/>
      <c r="R1689" s="10"/>
      <c r="S1689" s="16">
        <v>1</v>
      </c>
      <c r="T1689" s="13">
        <v>109.09090909090909</v>
      </c>
      <c r="U1689" s="14"/>
      <c r="V1689" s="11"/>
      <c r="W1689" s="10"/>
      <c r="X1689" s="29"/>
      <c r="AA1689" t="s">
        <v>331</v>
      </c>
      <c r="AB1689">
        <v>1</v>
      </c>
      <c r="AC1689">
        <v>109.09090909090909</v>
      </c>
      <c r="AD1689">
        <v>109.09090909090909</v>
      </c>
      <c r="AL1689">
        <v>109.09090909090909</v>
      </c>
      <c r="AM1689">
        <v>109.09090909090909</v>
      </c>
      <c r="AR1689" t="s">
        <v>338</v>
      </c>
    </row>
    <row r="1690" spans="1:44" x14ac:dyDescent="0.35">
      <c r="A1690">
        <v>9</v>
      </c>
      <c r="B1690" s="26">
        <f t="shared" si="338"/>
        <v>46273.760416666657</v>
      </c>
      <c r="C1690" t="s">
        <v>58</v>
      </c>
      <c r="D1690">
        <v>5</v>
      </c>
      <c r="E1690" s="26">
        <f t="shared" si="339"/>
        <v>46273.854166666657</v>
      </c>
      <c r="F1690" s="26">
        <f t="shared" si="340"/>
        <v>46273.833333333321</v>
      </c>
      <c r="G1690">
        <f t="shared" si="341"/>
        <v>0</v>
      </c>
      <c r="H1690">
        <f t="shared" si="342"/>
        <v>2</v>
      </c>
      <c r="I1690" s="27">
        <f t="shared" si="343"/>
        <v>1</v>
      </c>
      <c r="J1690" s="28">
        <f t="shared" si="344"/>
        <v>34.226447709593778</v>
      </c>
      <c r="K1690" s="29" t="str">
        <f t="shared" si="345"/>
        <v/>
      </c>
      <c r="L1690" s="26" t="str">
        <f t="shared" si="346"/>
        <v/>
      </c>
      <c r="M1690" t="str">
        <f t="shared" si="347"/>
        <v/>
      </c>
      <c r="N1690" s="28">
        <f t="shared" si="348"/>
        <v>34.226447709593778</v>
      </c>
      <c r="O1690" t="str">
        <f t="shared" si="349"/>
        <v/>
      </c>
      <c r="P1690" t="str">
        <f t="shared" si="350"/>
        <v/>
      </c>
      <c r="Q1690" s="10"/>
      <c r="R1690" s="10"/>
      <c r="S1690" s="16">
        <v>1</v>
      </c>
      <c r="T1690" s="13">
        <v>34.226447709593778</v>
      </c>
      <c r="U1690" s="14"/>
      <c r="V1690" s="11"/>
      <c r="W1690" s="10"/>
      <c r="X1690" s="29"/>
      <c r="AA1690" t="s">
        <v>331</v>
      </c>
      <c r="AB1690">
        <v>1</v>
      </c>
      <c r="AC1690">
        <v>34.226447709593778</v>
      </c>
      <c r="AD1690">
        <v>43.540406816932382</v>
      </c>
      <c r="AL1690">
        <v>34.226447709593778</v>
      </c>
      <c r="AM1690">
        <v>43.540406816932382</v>
      </c>
      <c r="AR1690" t="s">
        <v>338</v>
      </c>
    </row>
    <row r="1691" spans="1:44" x14ac:dyDescent="0.35">
      <c r="A1691">
        <v>9</v>
      </c>
      <c r="B1691" s="26">
        <f t="shared" si="338"/>
        <v>46273.760416666657</v>
      </c>
      <c r="C1691" t="s">
        <v>58</v>
      </c>
      <c r="D1691">
        <v>6</v>
      </c>
      <c r="E1691" s="26">
        <f t="shared" si="339"/>
        <v>46273.854166666657</v>
      </c>
      <c r="F1691" s="26">
        <f t="shared" si="340"/>
        <v>46273.833333333321</v>
      </c>
      <c r="G1691">
        <f t="shared" si="341"/>
        <v>0</v>
      </c>
      <c r="H1691">
        <f t="shared" si="342"/>
        <v>7</v>
      </c>
      <c r="I1691" s="27">
        <f t="shared" si="343"/>
        <v>2</v>
      </c>
      <c r="J1691" s="28">
        <f t="shared" si="344"/>
        <v>36.525047558655672</v>
      </c>
      <c r="K1691" s="29" t="str">
        <f t="shared" si="345"/>
        <v/>
      </c>
      <c r="L1691" s="26" t="str">
        <f t="shared" si="346"/>
        <v/>
      </c>
      <c r="M1691" t="str">
        <f t="shared" si="347"/>
        <v/>
      </c>
      <c r="N1691" s="28">
        <f t="shared" si="348"/>
        <v>18.262523779327836</v>
      </c>
      <c r="O1691" t="str">
        <f t="shared" si="349"/>
        <v/>
      </c>
      <c r="P1691" t="str">
        <f t="shared" si="350"/>
        <v/>
      </c>
      <c r="Q1691" s="10"/>
      <c r="R1691" s="10"/>
      <c r="S1691" s="16">
        <v>1</v>
      </c>
      <c r="T1691" s="13">
        <v>21.199970159274869</v>
      </c>
      <c r="U1691" s="14"/>
      <c r="V1691" s="11"/>
      <c r="W1691" s="10"/>
      <c r="X1691" s="29"/>
      <c r="AA1691" t="s">
        <v>331</v>
      </c>
      <c r="AB1691">
        <v>2</v>
      </c>
      <c r="AC1691">
        <v>30.650154798761609</v>
      </c>
      <c r="AD1691">
        <v>43.59571495109455</v>
      </c>
      <c r="AL1691">
        <v>15.32507739938081</v>
      </c>
      <c r="AM1691">
        <v>21.199970159274869</v>
      </c>
      <c r="AR1691" t="s">
        <v>332</v>
      </c>
    </row>
    <row r="1692" spans="1:44" x14ac:dyDescent="0.35">
      <c r="A1692">
        <v>9</v>
      </c>
      <c r="B1692" s="26">
        <f t="shared" si="338"/>
        <v>46273.760416666657</v>
      </c>
      <c r="C1692" t="s">
        <v>59</v>
      </c>
      <c r="D1692">
        <v>1</v>
      </c>
      <c r="E1692" s="26">
        <f t="shared" si="339"/>
        <v>46273.854166666657</v>
      </c>
      <c r="F1692" s="26">
        <f t="shared" si="340"/>
        <v>46273.833333333321</v>
      </c>
      <c r="G1692">
        <f t="shared" si="341"/>
        <v>1</v>
      </c>
      <c r="H1692">
        <f t="shared" si="342"/>
        <v>58</v>
      </c>
      <c r="I1692" s="27">
        <f t="shared" si="343"/>
        <v>5</v>
      </c>
      <c r="J1692" s="28">
        <f t="shared" si="344"/>
        <v>238.31306482204621</v>
      </c>
      <c r="K1692" s="29">
        <f t="shared" si="345"/>
        <v>1.0140722534332083E-2</v>
      </c>
      <c r="L1692" s="26">
        <f t="shared" si="346"/>
        <v>46273.770557389194</v>
      </c>
      <c r="M1692" t="str">
        <f t="shared" si="347"/>
        <v>YES</v>
      </c>
      <c r="N1692" s="28">
        <f t="shared" si="348"/>
        <v>47.662612964409242</v>
      </c>
      <c r="O1692" t="str">
        <f t="shared" si="349"/>
        <v/>
      </c>
      <c r="P1692" t="str">
        <f t="shared" si="350"/>
        <v/>
      </c>
      <c r="Q1692" s="10" t="s">
        <v>151</v>
      </c>
      <c r="R1692" s="10"/>
      <c r="S1692" s="16">
        <v>5</v>
      </c>
      <c r="T1692" s="13">
        <v>238.31306482204619</v>
      </c>
      <c r="U1692" s="14">
        <v>1.0140722534722219E-2</v>
      </c>
      <c r="V1692" s="11">
        <v>46273.770557389202</v>
      </c>
      <c r="W1692" s="10" t="s">
        <v>151</v>
      </c>
      <c r="X1692" s="29">
        <v>0</v>
      </c>
      <c r="Z1692" t="s">
        <v>339</v>
      </c>
      <c r="AA1692" t="s">
        <v>331</v>
      </c>
      <c r="AB1692">
        <v>5</v>
      </c>
      <c r="AC1692">
        <v>32.231404958677693</v>
      </c>
      <c r="AD1692">
        <v>500.5347593582888</v>
      </c>
      <c r="AE1692" s="54">
        <v>4.8281695138888891E-3</v>
      </c>
      <c r="AF1692" s="54">
        <v>7.4978632476851853E-2</v>
      </c>
      <c r="AG1692" s="53">
        <v>46273.765244836177</v>
      </c>
      <c r="AH1692" s="53">
        <v>46273.835395299153</v>
      </c>
      <c r="AI1692" t="s">
        <v>205</v>
      </c>
      <c r="AJ1692">
        <v>6</v>
      </c>
      <c r="AK1692">
        <v>1</v>
      </c>
      <c r="AL1692">
        <v>32.231404958677693</v>
      </c>
      <c r="AM1692">
        <v>500.5347593582888</v>
      </c>
      <c r="AN1692" s="54">
        <v>4.8281695138888891E-3</v>
      </c>
      <c r="AO1692" s="54">
        <v>7.4978632476851853E-2</v>
      </c>
      <c r="AP1692" s="53">
        <v>46273.835395299153</v>
      </c>
      <c r="AQ1692" t="s">
        <v>205</v>
      </c>
      <c r="AR1692" t="s">
        <v>337</v>
      </c>
    </row>
    <row r="1693" spans="1:44" x14ac:dyDescent="0.35">
      <c r="A1693">
        <v>9</v>
      </c>
      <c r="B1693" s="26">
        <f t="shared" si="338"/>
        <v>46273.760416666657</v>
      </c>
      <c r="C1693" t="s">
        <v>59</v>
      </c>
      <c r="D1693">
        <v>2</v>
      </c>
      <c r="E1693" s="26">
        <f t="shared" si="339"/>
        <v>46273.854166666657</v>
      </c>
      <c r="F1693" s="26">
        <f t="shared" si="340"/>
        <v>46273.833333333321</v>
      </c>
      <c r="G1693">
        <f t="shared" si="341"/>
        <v>3</v>
      </c>
      <c r="H1693">
        <f t="shared" si="342"/>
        <v>16</v>
      </c>
      <c r="I1693" s="27">
        <f t="shared" si="343"/>
        <v>2</v>
      </c>
      <c r="J1693" s="28">
        <f t="shared" si="344"/>
        <v>42.786769880365938</v>
      </c>
      <c r="K1693" s="29">
        <f t="shared" si="345"/>
        <v>1.5581140350877194E-2</v>
      </c>
      <c r="L1693" s="26">
        <f t="shared" si="346"/>
        <v>46273.77599780701</v>
      </c>
      <c r="M1693" t="str">
        <f t="shared" si="347"/>
        <v>YES</v>
      </c>
      <c r="N1693" s="28">
        <f t="shared" si="348"/>
        <v>21.393384940182969</v>
      </c>
      <c r="O1693" t="str">
        <f t="shared" si="349"/>
        <v/>
      </c>
      <c r="P1693" t="str">
        <f t="shared" si="350"/>
        <v/>
      </c>
      <c r="Q1693" s="10" t="s">
        <v>151</v>
      </c>
      <c r="R1693" s="10" t="s">
        <v>341</v>
      </c>
      <c r="S1693" s="16">
        <v>3</v>
      </c>
      <c r="T1693" s="13">
        <v>58.11184727974674</v>
      </c>
      <c r="U1693" s="14">
        <v>1.1472130000000001E-2</v>
      </c>
      <c r="V1693" s="11">
        <v>46273.771888796669</v>
      </c>
      <c r="W1693" s="10" t="s">
        <v>151</v>
      </c>
      <c r="X1693" s="29">
        <v>4.1090103472222221E-3</v>
      </c>
      <c r="Y1693" t="s">
        <v>342</v>
      </c>
      <c r="Z1693" t="s">
        <v>340</v>
      </c>
      <c r="AA1693" t="s">
        <v>331</v>
      </c>
      <c r="AB1693">
        <v>2</v>
      </c>
      <c r="AC1693">
        <v>23.759925750232028</v>
      </c>
      <c r="AD1693">
        <v>102.45795601552391</v>
      </c>
      <c r="AE1693" s="54">
        <v>6.5067340046296301E-3</v>
      </c>
      <c r="AF1693" s="54">
        <v>2.8058449074074069E-2</v>
      </c>
      <c r="AG1693" s="53">
        <v>46273.766923400668</v>
      </c>
      <c r="AH1693" s="53">
        <v>46273.78847511574</v>
      </c>
      <c r="AI1693" t="s">
        <v>151</v>
      </c>
      <c r="AL1693">
        <v>35.639888625348043</v>
      </c>
      <c r="AM1693">
        <v>117.78303341490469</v>
      </c>
      <c r="AN1693" s="54">
        <v>5.6601247800925928E-3</v>
      </c>
      <c r="AO1693" s="54">
        <v>1.8705632719907411E-2</v>
      </c>
      <c r="AP1693" s="53">
        <v>46273.779122299376</v>
      </c>
      <c r="AQ1693" t="s">
        <v>151</v>
      </c>
      <c r="AR1693" t="s">
        <v>332</v>
      </c>
    </row>
    <row r="1694" spans="1:44" x14ac:dyDescent="0.35">
      <c r="A1694">
        <v>9</v>
      </c>
      <c r="B1694" s="26">
        <f t="shared" si="338"/>
        <v>46273.760416666657</v>
      </c>
      <c r="C1694" t="s">
        <v>59</v>
      </c>
      <c r="D1694">
        <v>3</v>
      </c>
      <c r="E1694" s="26">
        <f t="shared" si="339"/>
        <v>46273.854166666657</v>
      </c>
      <c r="F1694" s="26">
        <f t="shared" si="340"/>
        <v>46273.833333333321</v>
      </c>
      <c r="G1694">
        <f t="shared" si="341"/>
        <v>0</v>
      </c>
      <c r="H1694">
        <f t="shared" si="342"/>
        <v>2</v>
      </c>
      <c r="I1694" s="27">
        <f t="shared" si="343"/>
        <v>1</v>
      </c>
      <c r="J1694" s="28">
        <f t="shared" si="344"/>
        <v>125.15114873035067</v>
      </c>
      <c r="K1694" s="29" t="str">
        <f t="shared" si="345"/>
        <v/>
      </c>
      <c r="L1694" s="26" t="str">
        <f t="shared" si="346"/>
        <v/>
      </c>
      <c r="M1694" t="str">
        <f t="shared" si="347"/>
        <v/>
      </c>
      <c r="N1694" s="28">
        <f t="shared" si="348"/>
        <v>125.15114873035067</v>
      </c>
      <c r="O1694" t="str">
        <f t="shared" si="349"/>
        <v/>
      </c>
      <c r="P1694" t="str">
        <f t="shared" si="350"/>
        <v/>
      </c>
      <c r="Q1694" s="10"/>
      <c r="R1694" s="10"/>
      <c r="S1694" s="16">
        <v>1</v>
      </c>
      <c r="T1694" s="13">
        <v>125.1511487303507</v>
      </c>
      <c r="U1694" s="14"/>
      <c r="V1694" s="11"/>
      <c r="W1694" s="10"/>
      <c r="X1694" s="29"/>
      <c r="AA1694" t="s">
        <v>331</v>
      </c>
      <c r="AB1694">
        <v>1</v>
      </c>
      <c r="AC1694">
        <v>125.1511487303507</v>
      </c>
      <c r="AD1694">
        <v>125.1511487303507</v>
      </c>
      <c r="AL1694">
        <v>125.1511487303507</v>
      </c>
      <c r="AM1694">
        <v>125.1511487303507</v>
      </c>
      <c r="AR1694" t="s">
        <v>338</v>
      </c>
    </row>
    <row r="1695" spans="1:44" x14ac:dyDescent="0.35">
      <c r="A1695">
        <v>9</v>
      </c>
      <c r="B1695" s="26">
        <f t="shared" si="338"/>
        <v>46273.760416666657</v>
      </c>
      <c r="C1695" t="s">
        <v>59</v>
      </c>
      <c r="D1695">
        <v>4</v>
      </c>
      <c r="E1695" s="26">
        <f t="shared" si="339"/>
        <v>46273.854166666657</v>
      </c>
      <c r="F1695" s="26">
        <f t="shared" si="340"/>
        <v>46273.833333333321</v>
      </c>
      <c r="G1695">
        <f t="shared" si="341"/>
        <v>0</v>
      </c>
      <c r="H1695">
        <f t="shared" si="342"/>
        <v>38</v>
      </c>
      <c r="I1695" s="27">
        <f t="shared" si="343"/>
        <v>1</v>
      </c>
      <c r="J1695" s="28">
        <f t="shared" si="344"/>
        <v>109.09090909090909</v>
      </c>
      <c r="K1695" s="29" t="str">
        <f t="shared" si="345"/>
        <v/>
      </c>
      <c r="L1695" s="26" t="str">
        <f t="shared" si="346"/>
        <v/>
      </c>
      <c r="M1695" t="str">
        <f t="shared" si="347"/>
        <v/>
      </c>
      <c r="N1695" s="28">
        <f t="shared" si="348"/>
        <v>109.09090909090909</v>
      </c>
      <c r="O1695" t="str">
        <f t="shared" si="349"/>
        <v/>
      </c>
      <c r="P1695" t="str">
        <f t="shared" si="350"/>
        <v/>
      </c>
      <c r="Q1695" s="10"/>
      <c r="R1695" s="10"/>
      <c r="S1695" s="16">
        <v>1</v>
      </c>
      <c r="T1695" s="13">
        <v>109.09090909090909</v>
      </c>
      <c r="U1695" s="14"/>
      <c r="V1695" s="11"/>
      <c r="W1695" s="10"/>
      <c r="X1695" s="29"/>
      <c r="AA1695" t="s">
        <v>331</v>
      </c>
      <c r="AB1695">
        <v>1</v>
      </c>
      <c r="AC1695">
        <v>109.09090909090909</v>
      </c>
      <c r="AD1695">
        <v>109.09090909090909</v>
      </c>
      <c r="AL1695">
        <v>109.09090909090909</v>
      </c>
      <c r="AM1695">
        <v>109.09090909090909</v>
      </c>
      <c r="AR1695" t="s">
        <v>338</v>
      </c>
    </row>
    <row r="1696" spans="1:44" x14ac:dyDescent="0.35">
      <c r="A1696">
        <v>9</v>
      </c>
      <c r="B1696" s="26">
        <f t="shared" si="338"/>
        <v>46273.760416666657</v>
      </c>
      <c r="C1696" t="s">
        <v>59</v>
      </c>
      <c r="D1696">
        <v>5</v>
      </c>
      <c r="E1696" s="26">
        <f t="shared" si="339"/>
        <v>46273.854166666657</v>
      </c>
      <c r="F1696" s="26">
        <f t="shared" si="340"/>
        <v>46273.833333333321</v>
      </c>
      <c r="G1696">
        <f t="shared" si="341"/>
        <v>0</v>
      </c>
      <c r="H1696">
        <f t="shared" si="342"/>
        <v>2</v>
      </c>
      <c r="I1696" s="27">
        <f t="shared" si="343"/>
        <v>1</v>
      </c>
      <c r="J1696" s="28">
        <f t="shared" si="344"/>
        <v>34.226447709593778</v>
      </c>
      <c r="K1696" s="29" t="str">
        <f t="shared" si="345"/>
        <v/>
      </c>
      <c r="L1696" s="26" t="str">
        <f t="shared" si="346"/>
        <v/>
      </c>
      <c r="M1696" t="str">
        <f t="shared" si="347"/>
        <v/>
      </c>
      <c r="N1696" s="28">
        <f t="shared" si="348"/>
        <v>34.226447709593778</v>
      </c>
      <c r="O1696" t="str">
        <f t="shared" si="349"/>
        <v/>
      </c>
      <c r="P1696" t="str">
        <f t="shared" si="350"/>
        <v/>
      </c>
      <c r="Q1696" s="10"/>
      <c r="R1696" s="10"/>
      <c r="S1696" s="16">
        <v>1</v>
      </c>
      <c r="T1696" s="13">
        <v>34.226447709593778</v>
      </c>
      <c r="U1696" s="14"/>
      <c r="V1696" s="11"/>
      <c r="W1696" s="10"/>
      <c r="X1696" s="29"/>
      <c r="AA1696" t="s">
        <v>331</v>
      </c>
      <c r="AB1696">
        <v>1</v>
      </c>
      <c r="AC1696">
        <v>34.226447709593778</v>
      </c>
      <c r="AD1696">
        <v>43.540406816932382</v>
      </c>
      <c r="AL1696">
        <v>34.226447709593778</v>
      </c>
      <c r="AM1696">
        <v>43.540406816932382</v>
      </c>
      <c r="AR1696" t="s">
        <v>338</v>
      </c>
    </row>
    <row r="1697" spans="1:44" x14ac:dyDescent="0.35">
      <c r="A1697">
        <v>9</v>
      </c>
      <c r="B1697" s="26">
        <f t="shared" si="338"/>
        <v>46273.760416666657</v>
      </c>
      <c r="C1697" t="s">
        <v>59</v>
      </c>
      <c r="D1697">
        <v>6</v>
      </c>
      <c r="E1697" s="26">
        <f t="shared" si="339"/>
        <v>46273.854166666657</v>
      </c>
      <c r="F1697" s="26">
        <f t="shared" si="340"/>
        <v>46273.833333333321</v>
      </c>
      <c r="G1697">
        <f t="shared" si="341"/>
        <v>0</v>
      </c>
      <c r="H1697">
        <f t="shared" si="342"/>
        <v>7</v>
      </c>
      <c r="I1697" s="27">
        <f t="shared" si="343"/>
        <v>2</v>
      </c>
      <c r="J1697" s="28">
        <f t="shared" si="344"/>
        <v>36.525047558655672</v>
      </c>
      <c r="K1697" s="29" t="str">
        <f t="shared" si="345"/>
        <v/>
      </c>
      <c r="L1697" s="26" t="str">
        <f t="shared" si="346"/>
        <v/>
      </c>
      <c r="M1697" t="str">
        <f t="shared" si="347"/>
        <v/>
      </c>
      <c r="N1697" s="28">
        <f t="shared" si="348"/>
        <v>18.262523779327836</v>
      </c>
      <c r="O1697" t="str">
        <f t="shared" si="349"/>
        <v/>
      </c>
      <c r="P1697" t="str">
        <f t="shared" si="350"/>
        <v/>
      </c>
      <c r="Q1697" s="10"/>
      <c r="R1697" s="10"/>
      <c r="S1697" s="16">
        <v>1</v>
      </c>
      <c r="T1697" s="13">
        <v>21.199970159274869</v>
      </c>
      <c r="U1697" s="14"/>
      <c r="V1697" s="11"/>
      <c r="W1697" s="10"/>
      <c r="X1697" s="29"/>
      <c r="AA1697" t="s">
        <v>331</v>
      </c>
      <c r="AB1697">
        <v>2</v>
      </c>
      <c r="AC1697">
        <v>30.650154798761609</v>
      </c>
      <c r="AD1697">
        <v>43.59571495109455</v>
      </c>
      <c r="AL1697">
        <v>15.32507739938081</v>
      </c>
      <c r="AM1697">
        <v>21.199970159274869</v>
      </c>
      <c r="AR1697" t="s">
        <v>332</v>
      </c>
    </row>
    <row r="1698" spans="1:44" x14ac:dyDescent="0.35">
      <c r="A1698">
        <v>9</v>
      </c>
      <c r="B1698" s="26">
        <f t="shared" si="338"/>
        <v>46273.760416666657</v>
      </c>
      <c r="C1698" t="s">
        <v>60</v>
      </c>
      <c r="D1698">
        <v>1</v>
      </c>
      <c r="E1698" s="26">
        <f t="shared" si="339"/>
        <v>46273.854166666657</v>
      </c>
      <c r="F1698" s="26">
        <f t="shared" si="340"/>
        <v>46273.833333333321</v>
      </c>
      <c r="G1698">
        <f t="shared" si="341"/>
        <v>4</v>
      </c>
      <c r="H1698">
        <f t="shared" si="342"/>
        <v>58</v>
      </c>
      <c r="I1698" s="27">
        <f t="shared" si="343"/>
        <v>5</v>
      </c>
      <c r="J1698" s="28">
        <f t="shared" si="344"/>
        <v>238.31306482204621</v>
      </c>
      <c r="K1698" s="29">
        <f t="shared" si="345"/>
        <v>1.0140722534332083E-2</v>
      </c>
      <c r="L1698" s="26">
        <f t="shared" si="346"/>
        <v>46273.770557389194</v>
      </c>
      <c r="M1698" t="str">
        <f t="shared" si="347"/>
        <v>YES</v>
      </c>
      <c r="N1698" s="28">
        <f t="shared" si="348"/>
        <v>47.662612964409242</v>
      </c>
      <c r="O1698" t="str">
        <f t="shared" si="349"/>
        <v/>
      </c>
      <c r="P1698" t="str">
        <f t="shared" si="350"/>
        <v/>
      </c>
      <c r="Q1698" s="10" t="s">
        <v>151</v>
      </c>
      <c r="R1698" s="10"/>
      <c r="S1698" s="16">
        <v>5</v>
      </c>
      <c r="T1698" s="13">
        <v>238.31306482204619</v>
      </c>
      <c r="U1698" s="14">
        <v>1.0140722534722219E-2</v>
      </c>
      <c r="V1698" s="11">
        <v>46273.770557389202</v>
      </c>
      <c r="W1698" s="10" t="s">
        <v>151</v>
      </c>
      <c r="X1698" s="29">
        <v>0</v>
      </c>
      <c r="Z1698" t="s">
        <v>339</v>
      </c>
      <c r="AA1698" t="s">
        <v>331</v>
      </c>
      <c r="AB1698">
        <v>5</v>
      </c>
      <c r="AC1698">
        <v>32.231404958677693</v>
      </c>
      <c r="AD1698">
        <v>500.5347593582888</v>
      </c>
      <c r="AE1698" s="54">
        <v>4.8281695138888891E-3</v>
      </c>
      <c r="AF1698" s="54">
        <v>7.4978632476851853E-2</v>
      </c>
      <c r="AG1698" s="53">
        <v>46273.765244836177</v>
      </c>
      <c r="AH1698" s="53">
        <v>46273.835395299153</v>
      </c>
      <c r="AI1698" t="s">
        <v>205</v>
      </c>
      <c r="AJ1698">
        <v>6</v>
      </c>
      <c r="AK1698">
        <v>1</v>
      </c>
      <c r="AL1698">
        <v>32.231404958677693</v>
      </c>
      <c r="AM1698">
        <v>500.5347593582888</v>
      </c>
      <c r="AN1698" s="54">
        <v>4.8281695138888891E-3</v>
      </c>
      <c r="AO1698" s="54">
        <v>7.4978632476851853E-2</v>
      </c>
      <c r="AP1698" s="53">
        <v>46273.835395299153</v>
      </c>
      <c r="AQ1698" t="s">
        <v>205</v>
      </c>
      <c r="AR1698" t="s">
        <v>337</v>
      </c>
    </row>
    <row r="1699" spans="1:44" x14ac:dyDescent="0.35">
      <c r="A1699">
        <v>9</v>
      </c>
      <c r="B1699" s="26">
        <f t="shared" si="338"/>
        <v>46273.760416666657</v>
      </c>
      <c r="C1699" t="s">
        <v>60</v>
      </c>
      <c r="D1699">
        <v>2</v>
      </c>
      <c r="E1699" s="26">
        <f t="shared" si="339"/>
        <v>46273.854166666657</v>
      </c>
      <c r="F1699" s="26">
        <f t="shared" si="340"/>
        <v>46273.833333333321</v>
      </c>
      <c r="G1699">
        <f t="shared" si="341"/>
        <v>0</v>
      </c>
      <c r="H1699">
        <f t="shared" si="342"/>
        <v>16</v>
      </c>
      <c r="I1699" s="27">
        <f t="shared" si="343"/>
        <v>2</v>
      </c>
      <c r="J1699" s="28">
        <f t="shared" si="344"/>
        <v>42.786769880365938</v>
      </c>
      <c r="K1699" s="29" t="str">
        <f t="shared" si="345"/>
        <v/>
      </c>
      <c r="L1699" s="26" t="str">
        <f t="shared" si="346"/>
        <v/>
      </c>
      <c r="M1699" t="str">
        <f t="shared" si="347"/>
        <v/>
      </c>
      <c r="N1699" s="28">
        <f t="shared" si="348"/>
        <v>21.393384940182969</v>
      </c>
      <c r="O1699" t="str">
        <f t="shared" si="349"/>
        <v/>
      </c>
      <c r="P1699" t="str">
        <f t="shared" si="350"/>
        <v/>
      </c>
      <c r="Q1699" s="10"/>
      <c r="R1699" s="10" t="s">
        <v>341</v>
      </c>
      <c r="S1699" s="16">
        <v>3</v>
      </c>
      <c r="T1699" s="13">
        <v>58.11184727974674</v>
      </c>
      <c r="U1699" s="14"/>
      <c r="V1699" s="11"/>
      <c r="W1699" s="10"/>
      <c r="X1699" s="29"/>
      <c r="Y1699" t="s">
        <v>342</v>
      </c>
      <c r="Z1699" t="s">
        <v>340</v>
      </c>
      <c r="AA1699" t="s">
        <v>331</v>
      </c>
      <c r="AB1699">
        <v>2</v>
      </c>
      <c r="AC1699">
        <v>23.759925750232028</v>
      </c>
      <c r="AD1699">
        <v>102.45795601552391</v>
      </c>
      <c r="AL1699">
        <v>35.639888625348043</v>
      </c>
      <c r="AM1699">
        <v>117.78303341490469</v>
      </c>
      <c r="AR1699" t="s">
        <v>332</v>
      </c>
    </row>
    <row r="1700" spans="1:44" x14ac:dyDescent="0.35">
      <c r="A1700">
        <v>9</v>
      </c>
      <c r="B1700" s="26">
        <f t="shared" si="338"/>
        <v>46273.760416666657</v>
      </c>
      <c r="C1700" t="s">
        <v>60</v>
      </c>
      <c r="D1700">
        <v>3</v>
      </c>
      <c r="E1700" s="26">
        <f t="shared" si="339"/>
        <v>46273.854166666657</v>
      </c>
      <c r="F1700" s="26">
        <f t="shared" si="340"/>
        <v>46273.833333333321</v>
      </c>
      <c r="G1700">
        <f t="shared" si="341"/>
        <v>0</v>
      </c>
      <c r="H1700">
        <f t="shared" si="342"/>
        <v>2</v>
      </c>
      <c r="I1700" s="27">
        <f t="shared" si="343"/>
        <v>1</v>
      </c>
      <c r="J1700" s="28">
        <f t="shared" si="344"/>
        <v>125.15114873035067</v>
      </c>
      <c r="K1700" s="29" t="str">
        <f t="shared" si="345"/>
        <v/>
      </c>
      <c r="L1700" s="26" t="str">
        <f t="shared" si="346"/>
        <v/>
      </c>
      <c r="M1700" t="str">
        <f t="shared" si="347"/>
        <v/>
      </c>
      <c r="N1700" s="28">
        <f t="shared" si="348"/>
        <v>125.15114873035067</v>
      </c>
      <c r="O1700" t="str">
        <f t="shared" si="349"/>
        <v/>
      </c>
      <c r="P1700" t="str">
        <f t="shared" si="350"/>
        <v/>
      </c>
      <c r="Q1700" s="10"/>
      <c r="R1700" s="10"/>
      <c r="S1700" s="16">
        <v>1</v>
      </c>
      <c r="T1700" s="13">
        <v>125.1511487303507</v>
      </c>
      <c r="U1700" s="14"/>
      <c r="V1700" s="11"/>
      <c r="W1700" s="10"/>
      <c r="X1700" s="29"/>
      <c r="AA1700" t="s">
        <v>331</v>
      </c>
      <c r="AB1700">
        <v>1</v>
      </c>
      <c r="AC1700">
        <v>125.1511487303507</v>
      </c>
      <c r="AD1700">
        <v>125.1511487303507</v>
      </c>
      <c r="AL1700">
        <v>125.1511487303507</v>
      </c>
      <c r="AM1700">
        <v>125.1511487303507</v>
      </c>
      <c r="AR1700" t="s">
        <v>338</v>
      </c>
    </row>
    <row r="1701" spans="1:44" x14ac:dyDescent="0.35">
      <c r="A1701">
        <v>9</v>
      </c>
      <c r="B1701" s="26">
        <f t="shared" si="338"/>
        <v>46273.760416666657</v>
      </c>
      <c r="C1701" t="s">
        <v>60</v>
      </c>
      <c r="D1701">
        <v>4</v>
      </c>
      <c r="E1701" s="26">
        <f t="shared" si="339"/>
        <v>46273.854166666657</v>
      </c>
      <c r="F1701" s="26">
        <f t="shared" si="340"/>
        <v>46273.833333333321</v>
      </c>
      <c r="G1701">
        <f t="shared" si="341"/>
        <v>0</v>
      </c>
      <c r="H1701">
        <f t="shared" si="342"/>
        <v>38</v>
      </c>
      <c r="I1701" s="27">
        <f t="shared" si="343"/>
        <v>1</v>
      </c>
      <c r="J1701" s="28">
        <f t="shared" si="344"/>
        <v>109.09090909090909</v>
      </c>
      <c r="K1701" s="29" t="str">
        <f t="shared" si="345"/>
        <v/>
      </c>
      <c r="L1701" s="26" t="str">
        <f t="shared" si="346"/>
        <v/>
      </c>
      <c r="M1701" t="str">
        <f t="shared" si="347"/>
        <v/>
      </c>
      <c r="N1701" s="28">
        <f t="shared" si="348"/>
        <v>109.09090909090909</v>
      </c>
      <c r="O1701" t="str">
        <f t="shared" si="349"/>
        <v/>
      </c>
      <c r="P1701" t="str">
        <f t="shared" si="350"/>
        <v/>
      </c>
      <c r="Q1701" s="10"/>
      <c r="R1701" s="10"/>
      <c r="S1701" s="16">
        <v>1</v>
      </c>
      <c r="T1701" s="13">
        <v>109.09090909090909</v>
      </c>
      <c r="U1701" s="14"/>
      <c r="V1701" s="11"/>
      <c r="W1701" s="10"/>
      <c r="X1701" s="29"/>
      <c r="AA1701" t="s">
        <v>331</v>
      </c>
      <c r="AB1701">
        <v>1</v>
      </c>
      <c r="AC1701">
        <v>109.09090909090909</v>
      </c>
      <c r="AD1701">
        <v>109.09090909090909</v>
      </c>
      <c r="AL1701">
        <v>109.09090909090909</v>
      </c>
      <c r="AM1701">
        <v>109.09090909090909</v>
      </c>
      <c r="AR1701" t="s">
        <v>338</v>
      </c>
    </row>
    <row r="1702" spans="1:44" x14ac:dyDescent="0.35">
      <c r="A1702">
        <v>9</v>
      </c>
      <c r="B1702" s="26">
        <f t="shared" si="338"/>
        <v>46273.760416666657</v>
      </c>
      <c r="C1702" t="s">
        <v>60</v>
      </c>
      <c r="D1702">
        <v>5</v>
      </c>
      <c r="E1702" s="26">
        <f t="shared" si="339"/>
        <v>46273.854166666657</v>
      </c>
      <c r="F1702" s="26">
        <f t="shared" si="340"/>
        <v>46273.833333333321</v>
      </c>
      <c r="G1702">
        <f t="shared" si="341"/>
        <v>0</v>
      </c>
      <c r="H1702">
        <f t="shared" si="342"/>
        <v>2</v>
      </c>
      <c r="I1702" s="27">
        <f t="shared" si="343"/>
        <v>1</v>
      </c>
      <c r="J1702" s="28">
        <f t="shared" si="344"/>
        <v>34.226447709593778</v>
      </c>
      <c r="K1702" s="29" t="str">
        <f t="shared" si="345"/>
        <v/>
      </c>
      <c r="L1702" s="26" t="str">
        <f t="shared" si="346"/>
        <v/>
      </c>
      <c r="M1702" t="str">
        <f t="shared" si="347"/>
        <v/>
      </c>
      <c r="N1702" s="28">
        <f t="shared" si="348"/>
        <v>34.226447709593778</v>
      </c>
      <c r="O1702" t="str">
        <f t="shared" si="349"/>
        <v/>
      </c>
      <c r="P1702" t="str">
        <f t="shared" si="350"/>
        <v/>
      </c>
      <c r="Q1702" s="10"/>
      <c r="R1702" s="10"/>
      <c r="S1702" s="16">
        <v>1</v>
      </c>
      <c r="T1702" s="13">
        <v>34.226447709593778</v>
      </c>
      <c r="U1702" s="14"/>
      <c r="V1702" s="11"/>
      <c r="W1702" s="10"/>
      <c r="X1702" s="29"/>
      <c r="AA1702" t="s">
        <v>331</v>
      </c>
      <c r="AB1702">
        <v>1</v>
      </c>
      <c r="AC1702">
        <v>34.226447709593778</v>
      </c>
      <c r="AD1702">
        <v>43.540406816932382</v>
      </c>
      <c r="AL1702">
        <v>34.226447709593778</v>
      </c>
      <c r="AM1702">
        <v>43.540406816932382</v>
      </c>
      <c r="AR1702" t="s">
        <v>338</v>
      </c>
    </row>
    <row r="1703" spans="1:44" x14ac:dyDescent="0.35">
      <c r="A1703">
        <v>9</v>
      </c>
      <c r="B1703" s="26">
        <f t="shared" si="338"/>
        <v>46273.760416666657</v>
      </c>
      <c r="C1703" t="s">
        <v>60</v>
      </c>
      <c r="D1703">
        <v>6</v>
      </c>
      <c r="E1703" s="26">
        <f t="shared" si="339"/>
        <v>46273.854166666657</v>
      </c>
      <c r="F1703" s="26">
        <f t="shared" si="340"/>
        <v>46273.833333333321</v>
      </c>
      <c r="G1703">
        <f t="shared" si="341"/>
        <v>0</v>
      </c>
      <c r="H1703">
        <f t="shared" si="342"/>
        <v>7</v>
      </c>
      <c r="I1703" s="27">
        <f t="shared" si="343"/>
        <v>2</v>
      </c>
      <c r="J1703" s="28">
        <f t="shared" si="344"/>
        <v>36.525047558655672</v>
      </c>
      <c r="K1703" s="29" t="str">
        <f t="shared" si="345"/>
        <v/>
      </c>
      <c r="L1703" s="26" t="str">
        <f t="shared" si="346"/>
        <v/>
      </c>
      <c r="M1703" t="str">
        <f t="shared" si="347"/>
        <v/>
      </c>
      <c r="N1703" s="28">
        <f t="shared" si="348"/>
        <v>18.262523779327836</v>
      </c>
      <c r="O1703" t="str">
        <f t="shared" si="349"/>
        <v/>
      </c>
      <c r="P1703" t="str">
        <f t="shared" si="350"/>
        <v/>
      </c>
      <c r="Q1703" s="10"/>
      <c r="R1703" s="10"/>
      <c r="S1703" s="16">
        <v>1</v>
      </c>
      <c r="T1703" s="13">
        <v>21.199970159274869</v>
      </c>
      <c r="U1703" s="14"/>
      <c r="V1703" s="11"/>
      <c r="W1703" s="10"/>
      <c r="X1703" s="29"/>
      <c r="AA1703" t="s">
        <v>331</v>
      </c>
      <c r="AB1703">
        <v>2</v>
      </c>
      <c r="AC1703">
        <v>30.650154798761609</v>
      </c>
      <c r="AD1703">
        <v>43.59571495109455</v>
      </c>
      <c r="AL1703">
        <v>15.32507739938081</v>
      </c>
      <c r="AM1703">
        <v>21.199970159274869</v>
      </c>
      <c r="AR1703" t="s">
        <v>332</v>
      </c>
    </row>
    <row r="1704" spans="1:44" x14ac:dyDescent="0.35">
      <c r="A1704">
        <v>9</v>
      </c>
      <c r="B1704" s="26">
        <f t="shared" si="338"/>
        <v>46273.760416666657</v>
      </c>
      <c r="C1704" t="s">
        <v>61</v>
      </c>
      <c r="D1704">
        <v>1</v>
      </c>
      <c r="E1704" s="26">
        <f t="shared" si="339"/>
        <v>46273.854166666657</v>
      </c>
      <c r="F1704" s="26">
        <f t="shared" si="340"/>
        <v>46273.833333333321</v>
      </c>
      <c r="G1704">
        <f t="shared" si="341"/>
        <v>2</v>
      </c>
      <c r="H1704">
        <f t="shared" si="342"/>
        <v>58</v>
      </c>
      <c r="I1704" s="27">
        <f t="shared" si="343"/>
        <v>5</v>
      </c>
      <c r="J1704" s="28">
        <f t="shared" si="344"/>
        <v>238.31306482204621</v>
      </c>
      <c r="K1704" s="29">
        <f t="shared" si="345"/>
        <v>1.0140722534332083E-2</v>
      </c>
      <c r="L1704" s="26">
        <f t="shared" si="346"/>
        <v>46273.770557389194</v>
      </c>
      <c r="M1704" t="str">
        <f t="shared" si="347"/>
        <v>YES</v>
      </c>
      <c r="N1704" s="28">
        <f t="shared" si="348"/>
        <v>47.662612964409242</v>
      </c>
      <c r="O1704" t="str">
        <f t="shared" si="349"/>
        <v/>
      </c>
      <c r="P1704" t="str">
        <f t="shared" si="350"/>
        <v/>
      </c>
      <c r="Q1704" s="10" t="s">
        <v>151</v>
      </c>
      <c r="R1704" s="10"/>
      <c r="S1704" s="16">
        <v>5</v>
      </c>
      <c r="T1704" s="13">
        <v>238.31306482204619</v>
      </c>
      <c r="U1704" s="14">
        <v>1.0140722534722219E-2</v>
      </c>
      <c r="V1704" s="11">
        <v>46273.770557389202</v>
      </c>
      <c r="W1704" s="10" t="s">
        <v>151</v>
      </c>
      <c r="X1704" s="29">
        <v>0</v>
      </c>
      <c r="Z1704" t="s">
        <v>339</v>
      </c>
      <c r="AA1704" t="s">
        <v>331</v>
      </c>
      <c r="AB1704">
        <v>5</v>
      </c>
      <c r="AC1704">
        <v>32.231404958677693</v>
      </c>
      <c r="AD1704">
        <v>500.5347593582888</v>
      </c>
      <c r="AE1704" s="54">
        <v>4.8281695138888891E-3</v>
      </c>
      <c r="AF1704" s="54">
        <v>7.4978632476851853E-2</v>
      </c>
      <c r="AG1704" s="53">
        <v>46273.765244836177</v>
      </c>
      <c r="AH1704" s="53">
        <v>46273.835395299153</v>
      </c>
      <c r="AI1704" t="s">
        <v>205</v>
      </c>
      <c r="AJ1704">
        <v>6</v>
      </c>
      <c r="AK1704">
        <v>1</v>
      </c>
      <c r="AL1704">
        <v>32.231404958677693</v>
      </c>
      <c r="AM1704">
        <v>500.5347593582888</v>
      </c>
      <c r="AN1704" s="54">
        <v>4.8281695138888891E-3</v>
      </c>
      <c r="AO1704" s="54">
        <v>7.4978632476851853E-2</v>
      </c>
      <c r="AP1704" s="53">
        <v>46273.835395299153</v>
      </c>
      <c r="AQ1704" t="s">
        <v>205</v>
      </c>
      <c r="AR1704" t="s">
        <v>337</v>
      </c>
    </row>
    <row r="1705" spans="1:44" x14ac:dyDescent="0.35">
      <c r="A1705">
        <v>9</v>
      </c>
      <c r="B1705" s="26">
        <f t="shared" si="338"/>
        <v>46273.760416666657</v>
      </c>
      <c r="C1705" t="s">
        <v>61</v>
      </c>
      <c r="D1705">
        <v>2</v>
      </c>
      <c r="E1705" s="26">
        <f t="shared" si="339"/>
        <v>46273.854166666657</v>
      </c>
      <c r="F1705" s="26">
        <f t="shared" si="340"/>
        <v>46273.833333333321</v>
      </c>
      <c r="G1705">
        <f t="shared" si="341"/>
        <v>0</v>
      </c>
      <c r="H1705">
        <f t="shared" si="342"/>
        <v>16</v>
      </c>
      <c r="I1705" s="27">
        <f t="shared" si="343"/>
        <v>2</v>
      </c>
      <c r="J1705" s="28">
        <f t="shared" si="344"/>
        <v>42.786769880365938</v>
      </c>
      <c r="K1705" s="29" t="str">
        <f t="shared" si="345"/>
        <v/>
      </c>
      <c r="L1705" s="26" t="str">
        <f t="shared" si="346"/>
        <v/>
      </c>
      <c r="M1705" t="str">
        <f t="shared" si="347"/>
        <v/>
      </c>
      <c r="N1705" s="28">
        <f t="shared" si="348"/>
        <v>21.393384940182969</v>
      </c>
      <c r="O1705" t="str">
        <f t="shared" si="349"/>
        <v/>
      </c>
      <c r="P1705" t="str">
        <f t="shared" si="350"/>
        <v/>
      </c>
      <c r="Q1705" s="10"/>
      <c r="R1705" s="10" t="s">
        <v>341</v>
      </c>
      <c r="S1705" s="16">
        <v>3</v>
      </c>
      <c r="T1705" s="13">
        <v>58.11184727974674</v>
      </c>
      <c r="U1705" s="14"/>
      <c r="V1705" s="11"/>
      <c r="W1705" s="10"/>
      <c r="X1705" s="29"/>
      <c r="Y1705" t="s">
        <v>342</v>
      </c>
      <c r="Z1705" t="s">
        <v>340</v>
      </c>
      <c r="AA1705" t="s">
        <v>331</v>
      </c>
      <c r="AB1705">
        <v>2</v>
      </c>
      <c r="AC1705">
        <v>23.759925750232028</v>
      </c>
      <c r="AD1705">
        <v>102.45795601552391</v>
      </c>
      <c r="AL1705">
        <v>35.639888625348043</v>
      </c>
      <c r="AM1705">
        <v>117.78303341490469</v>
      </c>
      <c r="AR1705" t="s">
        <v>332</v>
      </c>
    </row>
    <row r="1706" spans="1:44" x14ac:dyDescent="0.35">
      <c r="A1706">
        <v>9</v>
      </c>
      <c r="B1706" s="26">
        <f t="shared" si="338"/>
        <v>46273.760416666657</v>
      </c>
      <c r="C1706" t="s">
        <v>61</v>
      </c>
      <c r="D1706">
        <v>3</v>
      </c>
      <c r="E1706" s="26">
        <f t="shared" si="339"/>
        <v>46273.854166666657</v>
      </c>
      <c r="F1706" s="26">
        <f t="shared" si="340"/>
        <v>46273.833333333321</v>
      </c>
      <c r="G1706">
        <f t="shared" si="341"/>
        <v>0</v>
      </c>
      <c r="H1706">
        <f t="shared" si="342"/>
        <v>2</v>
      </c>
      <c r="I1706" s="27">
        <f t="shared" si="343"/>
        <v>1</v>
      </c>
      <c r="J1706" s="28">
        <f t="shared" si="344"/>
        <v>125.15114873035067</v>
      </c>
      <c r="K1706" s="29" t="str">
        <f t="shared" si="345"/>
        <v/>
      </c>
      <c r="L1706" s="26" t="str">
        <f t="shared" si="346"/>
        <v/>
      </c>
      <c r="M1706" t="str">
        <f t="shared" si="347"/>
        <v/>
      </c>
      <c r="N1706" s="28">
        <f t="shared" si="348"/>
        <v>125.15114873035067</v>
      </c>
      <c r="O1706" t="str">
        <f t="shared" si="349"/>
        <v/>
      </c>
      <c r="P1706" t="str">
        <f t="shared" si="350"/>
        <v/>
      </c>
      <c r="Q1706" s="10"/>
      <c r="R1706" s="10"/>
      <c r="S1706" s="16">
        <v>1</v>
      </c>
      <c r="T1706" s="13">
        <v>125.1511487303507</v>
      </c>
      <c r="U1706" s="14"/>
      <c r="V1706" s="11"/>
      <c r="W1706" s="10"/>
      <c r="X1706" s="29"/>
      <c r="AA1706" t="s">
        <v>331</v>
      </c>
      <c r="AB1706">
        <v>1</v>
      </c>
      <c r="AC1706">
        <v>125.1511487303507</v>
      </c>
      <c r="AD1706">
        <v>125.1511487303507</v>
      </c>
      <c r="AL1706">
        <v>125.1511487303507</v>
      </c>
      <c r="AM1706">
        <v>125.1511487303507</v>
      </c>
      <c r="AR1706" t="s">
        <v>338</v>
      </c>
    </row>
    <row r="1707" spans="1:44" x14ac:dyDescent="0.35">
      <c r="A1707">
        <v>9</v>
      </c>
      <c r="B1707" s="26">
        <f t="shared" si="338"/>
        <v>46273.760416666657</v>
      </c>
      <c r="C1707" t="s">
        <v>61</v>
      </c>
      <c r="D1707">
        <v>4</v>
      </c>
      <c r="E1707" s="26">
        <f t="shared" si="339"/>
        <v>46273.854166666657</v>
      </c>
      <c r="F1707" s="26">
        <f t="shared" si="340"/>
        <v>46273.833333333321</v>
      </c>
      <c r="G1707">
        <f t="shared" si="341"/>
        <v>0</v>
      </c>
      <c r="H1707">
        <f t="shared" si="342"/>
        <v>38</v>
      </c>
      <c r="I1707" s="27">
        <f t="shared" si="343"/>
        <v>1</v>
      </c>
      <c r="J1707" s="28">
        <f t="shared" si="344"/>
        <v>109.09090909090909</v>
      </c>
      <c r="K1707" s="29" t="str">
        <f t="shared" si="345"/>
        <v/>
      </c>
      <c r="L1707" s="26" t="str">
        <f t="shared" si="346"/>
        <v/>
      </c>
      <c r="M1707" t="str">
        <f t="shared" si="347"/>
        <v/>
      </c>
      <c r="N1707" s="28">
        <f t="shared" si="348"/>
        <v>109.09090909090909</v>
      </c>
      <c r="O1707" t="str">
        <f t="shared" si="349"/>
        <v/>
      </c>
      <c r="P1707" t="str">
        <f t="shared" si="350"/>
        <v/>
      </c>
      <c r="Q1707" s="10"/>
      <c r="R1707" s="10"/>
      <c r="S1707" s="16">
        <v>1</v>
      </c>
      <c r="T1707" s="13">
        <v>109.09090909090909</v>
      </c>
      <c r="U1707" s="14"/>
      <c r="V1707" s="11"/>
      <c r="W1707" s="10"/>
      <c r="X1707" s="29"/>
      <c r="AA1707" t="s">
        <v>331</v>
      </c>
      <c r="AB1707">
        <v>1</v>
      </c>
      <c r="AC1707">
        <v>109.09090909090909</v>
      </c>
      <c r="AD1707">
        <v>109.09090909090909</v>
      </c>
      <c r="AL1707">
        <v>109.09090909090909</v>
      </c>
      <c r="AM1707">
        <v>109.09090909090909</v>
      </c>
      <c r="AR1707" t="s">
        <v>338</v>
      </c>
    </row>
    <row r="1708" spans="1:44" x14ac:dyDescent="0.35">
      <c r="A1708">
        <v>9</v>
      </c>
      <c r="B1708" s="26">
        <f t="shared" si="338"/>
        <v>46273.760416666657</v>
      </c>
      <c r="C1708" t="s">
        <v>61</v>
      </c>
      <c r="D1708">
        <v>5</v>
      </c>
      <c r="E1708" s="26">
        <f t="shared" si="339"/>
        <v>46273.854166666657</v>
      </c>
      <c r="F1708" s="26">
        <f t="shared" si="340"/>
        <v>46273.833333333321</v>
      </c>
      <c r="G1708">
        <f t="shared" si="341"/>
        <v>0</v>
      </c>
      <c r="H1708">
        <f t="shared" si="342"/>
        <v>2</v>
      </c>
      <c r="I1708" s="27">
        <f t="shared" si="343"/>
        <v>1</v>
      </c>
      <c r="J1708" s="28">
        <f t="shared" si="344"/>
        <v>34.226447709593778</v>
      </c>
      <c r="K1708" s="29" t="str">
        <f t="shared" si="345"/>
        <v/>
      </c>
      <c r="L1708" s="26" t="str">
        <f t="shared" si="346"/>
        <v/>
      </c>
      <c r="M1708" t="str">
        <f t="shared" si="347"/>
        <v/>
      </c>
      <c r="N1708" s="28">
        <f t="shared" si="348"/>
        <v>34.226447709593778</v>
      </c>
      <c r="O1708" t="str">
        <f t="shared" si="349"/>
        <v/>
      </c>
      <c r="P1708" t="str">
        <f t="shared" si="350"/>
        <v/>
      </c>
      <c r="Q1708" s="10"/>
      <c r="R1708" s="10"/>
      <c r="S1708" s="16">
        <v>1</v>
      </c>
      <c r="T1708" s="13">
        <v>34.226447709593778</v>
      </c>
      <c r="U1708" s="14"/>
      <c r="V1708" s="11"/>
      <c r="W1708" s="10"/>
      <c r="X1708" s="29"/>
      <c r="AA1708" t="s">
        <v>331</v>
      </c>
      <c r="AB1708">
        <v>1</v>
      </c>
      <c r="AC1708">
        <v>34.226447709593778</v>
      </c>
      <c r="AD1708">
        <v>43.540406816932382</v>
      </c>
      <c r="AL1708">
        <v>34.226447709593778</v>
      </c>
      <c r="AM1708">
        <v>43.540406816932382</v>
      </c>
      <c r="AR1708" t="s">
        <v>338</v>
      </c>
    </row>
    <row r="1709" spans="1:44" x14ac:dyDescent="0.35">
      <c r="A1709">
        <v>9</v>
      </c>
      <c r="B1709" s="26">
        <f t="shared" si="338"/>
        <v>46273.760416666657</v>
      </c>
      <c r="C1709" t="s">
        <v>61</v>
      </c>
      <c r="D1709">
        <v>6</v>
      </c>
      <c r="E1709" s="26">
        <f t="shared" si="339"/>
        <v>46273.854166666657</v>
      </c>
      <c r="F1709" s="26">
        <f t="shared" si="340"/>
        <v>46273.833333333321</v>
      </c>
      <c r="G1709">
        <f t="shared" si="341"/>
        <v>0</v>
      </c>
      <c r="H1709">
        <f t="shared" si="342"/>
        <v>7</v>
      </c>
      <c r="I1709" s="27">
        <f t="shared" si="343"/>
        <v>2</v>
      </c>
      <c r="J1709" s="28">
        <f t="shared" si="344"/>
        <v>36.525047558655672</v>
      </c>
      <c r="K1709" s="29" t="str">
        <f t="shared" si="345"/>
        <v/>
      </c>
      <c r="L1709" s="26" t="str">
        <f t="shared" si="346"/>
        <v/>
      </c>
      <c r="M1709" t="str">
        <f t="shared" si="347"/>
        <v/>
      </c>
      <c r="N1709" s="28">
        <f t="shared" si="348"/>
        <v>18.262523779327836</v>
      </c>
      <c r="O1709" t="str">
        <f t="shared" si="349"/>
        <v/>
      </c>
      <c r="P1709" t="str">
        <f t="shared" si="350"/>
        <v/>
      </c>
      <c r="Q1709" s="10"/>
      <c r="R1709" s="10"/>
      <c r="S1709" s="16">
        <v>1</v>
      </c>
      <c r="T1709" s="13">
        <v>21.199970159274869</v>
      </c>
      <c r="U1709" s="14"/>
      <c r="V1709" s="11"/>
      <c r="W1709" s="10"/>
      <c r="X1709" s="29"/>
      <c r="AA1709" t="s">
        <v>331</v>
      </c>
      <c r="AB1709">
        <v>2</v>
      </c>
      <c r="AC1709">
        <v>30.650154798761609</v>
      </c>
      <c r="AD1709">
        <v>43.59571495109455</v>
      </c>
      <c r="AL1709">
        <v>15.32507739938081</v>
      </c>
      <c r="AM1709">
        <v>21.199970159274869</v>
      </c>
      <c r="AR1709" t="s">
        <v>332</v>
      </c>
    </row>
    <row r="1710" spans="1:44" x14ac:dyDescent="0.35">
      <c r="A1710">
        <v>9</v>
      </c>
      <c r="B1710" s="26">
        <f t="shared" si="338"/>
        <v>46273.760416666657</v>
      </c>
      <c r="C1710" t="s">
        <v>62</v>
      </c>
      <c r="D1710">
        <v>1</v>
      </c>
      <c r="E1710" s="26">
        <f t="shared" si="339"/>
        <v>46273.854166666657</v>
      </c>
      <c r="F1710" s="26">
        <f t="shared" si="340"/>
        <v>46273.833333333321</v>
      </c>
      <c r="G1710">
        <f t="shared" si="341"/>
        <v>10</v>
      </c>
      <c r="H1710">
        <f t="shared" si="342"/>
        <v>58</v>
      </c>
      <c r="I1710" s="27">
        <f t="shared" si="343"/>
        <v>5</v>
      </c>
      <c r="J1710" s="28">
        <f t="shared" si="344"/>
        <v>238.31306482204621</v>
      </c>
      <c r="K1710" s="29">
        <f t="shared" si="345"/>
        <v>1.0140722534332083E-2</v>
      </c>
      <c r="L1710" s="26">
        <f t="shared" si="346"/>
        <v>46273.770557389194</v>
      </c>
      <c r="M1710" t="str">
        <f t="shared" si="347"/>
        <v>YES</v>
      </c>
      <c r="N1710" s="28">
        <f t="shared" si="348"/>
        <v>47.662612964409242</v>
      </c>
      <c r="O1710" t="str">
        <f t="shared" si="349"/>
        <v/>
      </c>
      <c r="P1710" t="str">
        <f t="shared" si="350"/>
        <v/>
      </c>
      <c r="Q1710" s="10" t="s">
        <v>151</v>
      </c>
      <c r="R1710" s="10"/>
      <c r="S1710" s="16">
        <v>5</v>
      </c>
      <c r="T1710" s="13">
        <v>238.31306482204619</v>
      </c>
      <c r="U1710" s="14">
        <v>1.0140722534722219E-2</v>
      </c>
      <c r="V1710" s="11">
        <v>46273.770557389202</v>
      </c>
      <c r="W1710" s="10" t="s">
        <v>151</v>
      </c>
      <c r="X1710" s="29">
        <v>0</v>
      </c>
      <c r="Z1710" t="s">
        <v>339</v>
      </c>
      <c r="AA1710" t="s">
        <v>331</v>
      </c>
      <c r="AB1710">
        <v>5</v>
      </c>
      <c r="AC1710">
        <v>32.231404958677693</v>
      </c>
      <c r="AD1710">
        <v>500.5347593582888</v>
      </c>
      <c r="AE1710" s="54">
        <v>4.8281695138888891E-3</v>
      </c>
      <c r="AF1710" s="54">
        <v>7.4978632476851853E-2</v>
      </c>
      <c r="AG1710" s="53">
        <v>46273.765244836177</v>
      </c>
      <c r="AH1710" s="53">
        <v>46273.835395299153</v>
      </c>
      <c r="AI1710" t="s">
        <v>205</v>
      </c>
      <c r="AJ1710">
        <v>6</v>
      </c>
      <c r="AK1710">
        <v>1</v>
      </c>
      <c r="AL1710">
        <v>32.231404958677693</v>
      </c>
      <c r="AM1710">
        <v>500.5347593582888</v>
      </c>
      <c r="AN1710" s="54">
        <v>4.8281695138888891E-3</v>
      </c>
      <c r="AO1710" s="54">
        <v>7.4978632476851853E-2</v>
      </c>
      <c r="AP1710" s="53">
        <v>46273.835395299153</v>
      </c>
      <c r="AQ1710" t="s">
        <v>205</v>
      </c>
      <c r="AR1710" t="s">
        <v>337</v>
      </c>
    </row>
    <row r="1711" spans="1:44" x14ac:dyDescent="0.35">
      <c r="A1711">
        <v>9</v>
      </c>
      <c r="B1711" s="26">
        <f t="shared" si="338"/>
        <v>46273.760416666657</v>
      </c>
      <c r="C1711" t="s">
        <v>62</v>
      </c>
      <c r="D1711">
        <v>2</v>
      </c>
      <c r="E1711" s="26">
        <f t="shared" si="339"/>
        <v>46273.854166666657</v>
      </c>
      <c r="F1711" s="26">
        <f t="shared" si="340"/>
        <v>46273.833333333321</v>
      </c>
      <c r="G1711">
        <f t="shared" si="341"/>
        <v>0</v>
      </c>
      <c r="H1711">
        <f t="shared" si="342"/>
        <v>16</v>
      </c>
      <c r="I1711" s="27">
        <f t="shared" si="343"/>
        <v>2</v>
      </c>
      <c r="J1711" s="28">
        <f t="shared" si="344"/>
        <v>42.786769880365938</v>
      </c>
      <c r="K1711" s="29" t="str">
        <f t="shared" si="345"/>
        <v/>
      </c>
      <c r="L1711" s="26" t="str">
        <f t="shared" si="346"/>
        <v/>
      </c>
      <c r="M1711" t="str">
        <f t="shared" si="347"/>
        <v/>
      </c>
      <c r="N1711" s="28">
        <f t="shared" si="348"/>
        <v>21.393384940182969</v>
      </c>
      <c r="O1711" t="str">
        <f t="shared" si="349"/>
        <v/>
      </c>
      <c r="P1711" t="str">
        <f t="shared" si="350"/>
        <v/>
      </c>
      <c r="Q1711" s="10"/>
      <c r="R1711" s="10" t="s">
        <v>341</v>
      </c>
      <c r="S1711" s="16">
        <v>3</v>
      </c>
      <c r="T1711" s="13">
        <v>58.11184727974674</v>
      </c>
      <c r="U1711" s="14"/>
      <c r="V1711" s="11"/>
      <c r="W1711" s="10"/>
      <c r="X1711" s="29"/>
      <c r="Y1711" t="s">
        <v>342</v>
      </c>
      <c r="Z1711" t="s">
        <v>340</v>
      </c>
      <c r="AA1711" t="s">
        <v>331</v>
      </c>
      <c r="AB1711">
        <v>2</v>
      </c>
      <c r="AC1711">
        <v>23.759925750232028</v>
      </c>
      <c r="AD1711">
        <v>102.45795601552391</v>
      </c>
      <c r="AL1711">
        <v>35.639888625348043</v>
      </c>
      <c r="AM1711">
        <v>117.78303341490469</v>
      </c>
      <c r="AR1711" t="s">
        <v>332</v>
      </c>
    </row>
    <row r="1712" spans="1:44" x14ac:dyDescent="0.35">
      <c r="A1712">
        <v>9</v>
      </c>
      <c r="B1712" s="26">
        <f t="shared" si="338"/>
        <v>46273.760416666657</v>
      </c>
      <c r="C1712" t="s">
        <v>62</v>
      </c>
      <c r="D1712">
        <v>3</v>
      </c>
      <c r="E1712" s="26">
        <f t="shared" si="339"/>
        <v>46273.854166666657</v>
      </c>
      <c r="F1712" s="26">
        <f t="shared" si="340"/>
        <v>46273.833333333321</v>
      </c>
      <c r="G1712">
        <f t="shared" si="341"/>
        <v>0</v>
      </c>
      <c r="H1712">
        <f t="shared" si="342"/>
        <v>2</v>
      </c>
      <c r="I1712" s="27">
        <f t="shared" si="343"/>
        <v>1</v>
      </c>
      <c r="J1712" s="28">
        <f t="shared" si="344"/>
        <v>125.15114873035067</v>
      </c>
      <c r="K1712" s="29" t="str">
        <f t="shared" si="345"/>
        <v/>
      </c>
      <c r="L1712" s="26" t="str">
        <f t="shared" si="346"/>
        <v/>
      </c>
      <c r="M1712" t="str">
        <f t="shared" si="347"/>
        <v/>
      </c>
      <c r="N1712" s="28">
        <f t="shared" si="348"/>
        <v>125.15114873035067</v>
      </c>
      <c r="O1712" t="str">
        <f t="shared" si="349"/>
        <v/>
      </c>
      <c r="P1712" t="str">
        <f t="shared" si="350"/>
        <v/>
      </c>
      <c r="Q1712" s="10"/>
      <c r="R1712" s="10"/>
      <c r="S1712" s="16">
        <v>1</v>
      </c>
      <c r="T1712" s="13">
        <v>125.1511487303507</v>
      </c>
      <c r="U1712" s="14"/>
      <c r="V1712" s="11"/>
      <c r="W1712" s="10"/>
      <c r="X1712" s="29"/>
      <c r="AA1712" t="s">
        <v>331</v>
      </c>
      <c r="AB1712">
        <v>1</v>
      </c>
      <c r="AC1712">
        <v>125.1511487303507</v>
      </c>
      <c r="AD1712">
        <v>125.1511487303507</v>
      </c>
      <c r="AL1712">
        <v>125.1511487303507</v>
      </c>
      <c r="AM1712">
        <v>125.1511487303507</v>
      </c>
      <c r="AR1712" t="s">
        <v>338</v>
      </c>
    </row>
    <row r="1713" spans="1:44" x14ac:dyDescent="0.35">
      <c r="A1713">
        <v>9</v>
      </c>
      <c r="B1713" s="26">
        <f t="shared" si="338"/>
        <v>46273.760416666657</v>
      </c>
      <c r="C1713" t="s">
        <v>62</v>
      </c>
      <c r="D1713">
        <v>4</v>
      </c>
      <c r="E1713" s="26">
        <f t="shared" si="339"/>
        <v>46273.854166666657</v>
      </c>
      <c r="F1713" s="26">
        <f t="shared" si="340"/>
        <v>46273.833333333321</v>
      </c>
      <c r="G1713">
        <f t="shared" si="341"/>
        <v>21</v>
      </c>
      <c r="H1713">
        <f t="shared" si="342"/>
        <v>38</v>
      </c>
      <c r="I1713" s="27">
        <f t="shared" si="343"/>
        <v>1</v>
      </c>
      <c r="J1713" s="28">
        <f t="shared" si="344"/>
        <v>109.09090909090909</v>
      </c>
      <c r="K1713" s="29">
        <f t="shared" si="345"/>
        <v>1.4513888888888889E-2</v>
      </c>
      <c r="L1713" s="26">
        <f t="shared" si="346"/>
        <v>46273.774930555548</v>
      </c>
      <c r="M1713" t="str">
        <f t="shared" si="347"/>
        <v>YES</v>
      </c>
      <c r="N1713" s="28">
        <f t="shared" si="348"/>
        <v>109.09090909090909</v>
      </c>
      <c r="O1713" t="str">
        <f t="shared" si="349"/>
        <v/>
      </c>
      <c r="P1713" t="str">
        <f t="shared" si="350"/>
        <v/>
      </c>
      <c r="Q1713" s="10" t="s">
        <v>151</v>
      </c>
      <c r="R1713" s="10"/>
      <c r="S1713" s="16">
        <v>1</v>
      </c>
      <c r="T1713" s="13">
        <v>109.09090909090909</v>
      </c>
      <c r="U1713" s="14">
        <v>1.451388888888889E-2</v>
      </c>
      <c r="V1713" s="11">
        <v>46273.774930555563</v>
      </c>
      <c r="W1713" s="10" t="s">
        <v>151</v>
      </c>
      <c r="X1713" s="29">
        <v>0</v>
      </c>
      <c r="AA1713" t="s">
        <v>331</v>
      </c>
      <c r="AB1713">
        <v>1</v>
      </c>
      <c r="AC1713">
        <v>109.09090909090909</v>
      </c>
      <c r="AD1713">
        <v>109.09090909090909</v>
      </c>
      <c r="AE1713" s="54">
        <v>1.451388888888889E-2</v>
      </c>
      <c r="AF1713" s="54">
        <v>1.451388888888889E-2</v>
      </c>
      <c r="AG1713" s="53">
        <v>46273.774930555563</v>
      </c>
      <c r="AH1713" s="53">
        <v>46273.774930555563</v>
      </c>
      <c r="AI1713" t="s">
        <v>151</v>
      </c>
      <c r="AL1713">
        <v>109.09090909090909</v>
      </c>
      <c r="AM1713">
        <v>109.09090909090909</v>
      </c>
      <c r="AN1713" s="54">
        <v>1.451388888888889E-2</v>
      </c>
      <c r="AO1713" s="54">
        <v>1.451388888888889E-2</v>
      </c>
      <c r="AP1713" s="53">
        <v>46273.774930555563</v>
      </c>
      <c r="AQ1713" t="s">
        <v>151</v>
      </c>
      <c r="AR1713" t="s">
        <v>338</v>
      </c>
    </row>
    <row r="1714" spans="1:44" x14ac:dyDescent="0.35">
      <c r="A1714">
        <v>9</v>
      </c>
      <c r="B1714" s="26">
        <f t="shared" si="338"/>
        <v>46273.760416666657</v>
      </c>
      <c r="C1714" t="s">
        <v>62</v>
      </c>
      <c r="D1714">
        <v>5</v>
      </c>
      <c r="E1714" s="26">
        <f t="shared" si="339"/>
        <v>46273.854166666657</v>
      </c>
      <c r="F1714" s="26">
        <f t="shared" si="340"/>
        <v>46273.833333333321</v>
      </c>
      <c r="G1714">
        <f t="shared" si="341"/>
        <v>0</v>
      </c>
      <c r="H1714">
        <f t="shared" si="342"/>
        <v>2</v>
      </c>
      <c r="I1714" s="27">
        <f t="shared" si="343"/>
        <v>1</v>
      </c>
      <c r="J1714" s="28">
        <f t="shared" si="344"/>
        <v>34.226447709593778</v>
      </c>
      <c r="K1714" s="29" t="str">
        <f t="shared" si="345"/>
        <v/>
      </c>
      <c r="L1714" s="26" t="str">
        <f t="shared" si="346"/>
        <v/>
      </c>
      <c r="M1714" t="str">
        <f t="shared" si="347"/>
        <v/>
      </c>
      <c r="N1714" s="28">
        <f t="shared" si="348"/>
        <v>34.226447709593778</v>
      </c>
      <c r="O1714" t="str">
        <f t="shared" si="349"/>
        <v/>
      </c>
      <c r="P1714" t="str">
        <f t="shared" si="350"/>
        <v/>
      </c>
      <c r="Q1714" s="10"/>
      <c r="R1714" s="10"/>
      <c r="S1714" s="16">
        <v>1</v>
      </c>
      <c r="T1714" s="13">
        <v>34.226447709593778</v>
      </c>
      <c r="U1714" s="14"/>
      <c r="V1714" s="11"/>
      <c r="W1714" s="10"/>
      <c r="X1714" s="29"/>
      <c r="AA1714" t="s">
        <v>331</v>
      </c>
      <c r="AB1714">
        <v>1</v>
      </c>
      <c r="AC1714">
        <v>34.226447709593778</v>
      </c>
      <c r="AD1714">
        <v>43.540406816932382</v>
      </c>
      <c r="AL1714">
        <v>34.226447709593778</v>
      </c>
      <c r="AM1714">
        <v>43.540406816932382</v>
      </c>
      <c r="AR1714" t="s">
        <v>338</v>
      </c>
    </row>
    <row r="1715" spans="1:44" x14ac:dyDescent="0.35">
      <c r="A1715">
        <v>9</v>
      </c>
      <c r="B1715" s="26">
        <f t="shared" si="338"/>
        <v>46273.760416666657</v>
      </c>
      <c r="C1715" t="s">
        <v>62</v>
      </c>
      <c r="D1715">
        <v>6</v>
      </c>
      <c r="E1715" s="26">
        <f t="shared" si="339"/>
        <v>46273.854166666657</v>
      </c>
      <c r="F1715" s="26">
        <f t="shared" si="340"/>
        <v>46273.833333333321</v>
      </c>
      <c r="G1715">
        <f t="shared" si="341"/>
        <v>7</v>
      </c>
      <c r="H1715">
        <f t="shared" si="342"/>
        <v>7</v>
      </c>
      <c r="I1715" s="27">
        <f t="shared" si="343"/>
        <v>2</v>
      </c>
      <c r="J1715" s="28">
        <f t="shared" si="344"/>
        <v>36.525047558655672</v>
      </c>
      <c r="K1715" s="29">
        <f t="shared" si="345"/>
        <v>7.9853877314814813E-3</v>
      </c>
      <c r="L1715" s="26">
        <f t="shared" si="346"/>
        <v>46273.768402054389</v>
      </c>
      <c r="M1715" t="str">
        <f t="shared" si="347"/>
        <v>YES</v>
      </c>
      <c r="N1715" s="28">
        <f t="shared" si="348"/>
        <v>18.262523779327836</v>
      </c>
      <c r="O1715" t="str">
        <f t="shared" si="349"/>
        <v/>
      </c>
      <c r="P1715" t="str">
        <f t="shared" si="350"/>
        <v/>
      </c>
      <c r="Q1715" s="10" t="s">
        <v>151</v>
      </c>
      <c r="R1715" s="10"/>
      <c r="S1715" s="16">
        <v>1</v>
      </c>
      <c r="T1715" s="13">
        <v>21.199970159274869</v>
      </c>
      <c r="U1715" s="14">
        <v>1.375788099537037E-2</v>
      </c>
      <c r="V1715" s="11">
        <v>46273.77417454766</v>
      </c>
      <c r="W1715" s="10" t="s">
        <v>151</v>
      </c>
      <c r="X1715" s="29">
        <v>-5.7724932638888891E-3</v>
      </c>
      <c r="AA1715" t="s">
        <v>331</v>
      </c>
      <c r="AB1715">
        <v>2</v>
      </c>
      <c r="AC1715">
        <v>30.650154798761609</v>
      </c>
      <c r="AD1715">
        <v>43.59571495109455</v>
      </c>
      <c r="AE1715" s="54">
        <v>6.6902599768518516E-3</v>
      </c>
      <c r="AF1715" s="54">
        <v>9.5159932638888885E-3</v>
      </c>
      <c r="AG1715" s="53">
        <v>46273.767106926629</v>
      </c>
      <c r="AH1715" s="53">
        <v>46273.769932659932</v>
      </c>
      <c r="AI1715" t="s">
        <v>151</v>
      </c>
      <c r="AL1715">
        <v>15.32507739938081</v>
      </c>
      <c r="AM1715">
        <v>21.199970159274869</v>
      </c>
      <c r="AN1715" s="54">
        <v>1.375788099537037E-2</v>
      </c>
      <c r="AO1715" s="54">
        <v>1.9031986527777781E-2</v>
      </c>
      <c r="AP1715" s="53">
        <v>46273.779448653193</v>
      </c>
      <c r="AQ1715" t="s">
        <v>151</v>
      </c>
      <c r="AR1715" t="s">
        <v>332</v>
      </c>
    </row>
    <row r="1716" spans="1:44" x14ac:dyDescent="0.35">
      <c r="A1716">
        <v>9</v>
      </c>
      <c r="B1716" s="26">
        <f t="shared" si="338"/>
        <v>46273.760416666657</v>
      </c>
      <c r="C1716" t="s">
        <v>63</v>
      </c>
      <c r="D1716">
        <v>1</v>
      </c>
      <c r="E1716" s="26">
        <f t="shared" si="339"/>
        <v>46273.854166666657</v>
      </c>
      <c r="F1716" s="26">
        <f t="shared" si="340"/>
        <v>46273.833333333321</v>
      </c>
      <c r="G1716">
        <f t="shared" si="341"/>
        <v>3</v>
      </c>
      <c r="H1716">
        <f t="shared" si="342"/>
        <v>58</v>
      </c>
      <c r="I1716" s="27">
        <f t="shared" si="343"/>
        <v>5</v>
      </c>
      <c r="J1716" s="28">
        <f t="shared" si="344"/>
        <v>238.31306482204621</v>
      </c>
      <c r="K1716" s="29">
        <f t="shared" si="345"/>
        <v>1.0140722534332083E-2</v>
      </c>
      <c r="L1716" s="26">
        <f t="shared" si="346"/>
        <v>46273.770557389194</v>
      </c>
      <c r="M1716" t="str">
        <f t="shared" si="347"/>
        <v>YES</v>
      </c>
      <c r="N1716" s="28">
        <f t="shared" si="348"/>
        <v>47.662612964409242</v>
      </c>
      <c r="O1716" t="str">
        <f t="shared" si="349"/>
        <v/>
      </c>
      <c r="P1716" t="str">
        <f t="shared" si="350"/>
        <v/>
      </c>
      <c r="Q1716" s="10" t="s">
        <v>151</v>
      </c>
      <c r="R1716" s="10"/>
      <c r="S1716" s="16">
        <v>5</v>
      </c>
      <c r="T1716" s="13">
        <v>238.31306482204619</v>
      </c>
      <c r="U1716" s="14">
        <v>1.0140722534722219E-2</v>
      </c>
      <c r="V1716" s="11">
        <v>46273.770557389202</v>
      </c>
      <c r="W1716" s="10" t="s">
        <v>151</v>
      </c>
      <c r="X1716" s="29">
        <v>0</v>
      </c>
      <c r="Z1716" t="s">
        <v>339</v>
      </c>
      <c r="AA1716" t="s">
        <v>331</v>
      </c>
      <c r="AB1716">
        <v>5</v>
      </c>
      <c r="AC1716">
        <v>32.231404958677693</v>
      </c>
      <c r="AD1716">
        <v>500.5347593582888</v>
      </c>
      <c r="AE1716" s="54">
        <v>4.8281695138888891E-3</v>
      </c>
      <c r="AF1716" s="54">
        <v>7.4978632476851853E-2</v>
      </c>
      <c r="AG1716" s="53">
        <v>46273.765244836177</v>
      </c>
      <c r="AH1716" s="53">
        <v>46273.835395299153</v>
      </c>
      <c r="AI1716" t="s">
        <v>205</v>
      </c>
      <c r="AJ1716">
        <v>6</v>
      </c>
      <c r="AK1716">
        <v>1</v>
      </c>
      <c r="AL1716">
        <v>32.231404958677693</v>
      </c>
      <c r="AM1716">
        <v>500.5347593582888</v>
      </c>
      <c r="AN1716" s="54">
        <v>4.8281695138888891E-3</v>
      </c>
      <c r="AO1716" s="54">
        <v>7.4978632476851853E-2</v>
      </c>
      <c r="AP1716" s="53">
        <v>46273.835395299153</v>
      </c>
      <c r="AQ1716" t="s">
        <v>205</v>
      </c>
      <c r="AR1716" t="s">
        <v>337</v>
      </c>
    </row>
    <row r="1717" spans="1:44" x14ac:dyDescent="0.35">
      <c r="A1717">
        <v>9</v>
      </c>
      <c r="B1717" s="26">
        <f t="shared" si="338"/>
        <v>46273.760416666657</v>
      </c>
      <c r="C1717" t="s">
        <v>63</v>
      </c>
      <c r="D1717">
        <v>2</v>
      </c>
      <c r="E1717" s="26">
        <f t="shared" si="339"/>
        <v>46273.854166666657</v>
      </c>
      <c r="F1717" s="26">
        <f t="shared" si="340"/>
        <v>46273.833333333321</v>
      </c>
      <c r="G1717">
        <f t="shared" si="341"/>
        <v>4</v>
      </c>
      <c r="H1717">
        <f t="shared" si="342"/>
        <v>16</v>
      </c>
      <c r="I1717" s="27">
        <f t="shared" si="343"/>
        <v>2</v>
      </c>
      <c r="J1717" s="28">
        <f t="shared" si="344"/>
        <v>42.786769880365938</v>
      </c>
      <c r="K1717" s="29">
        <f t="shared" si="345"/>
        <v>1.5581140350877194E-2</v>
      </c>
      <c r="L1717" s="26">
        <f t="shared" si="346"/>
        <v>46273.77599780701</v>
      </c>
      <c r="M1717" t="str">
        <f t="shared" si="347"/>
        <v>YES</v>
      </c>
      <c r="N1717" s="28">
        <f t="shared" si="348"/>
        <v>21.393384940182969</v>
      </c>
      <c r="O1717" t="str">
        <f t="shared" si="349"/>
        <v/>
      </c>
      <c r="P1717" t="str">
        <f t="shared" si="350"/>
        <v/>
      </c>
      <c r="Q1717" s="10" t="s">
        <v>151</v>
      </c>
      <c r="R1717" s="10" t="s">
        <v>341</v>
      </c>
      <c r="S1717" s="16">
        <v>3</v>
      </c>
      <c r="T1717" s="13">
        <v>58.11184727974674</v>
      </c>
      <c r="U1717" s="14">
        <v>1.1472130000000001E-2</v>
      </c>
      <c r="V1717" s="11">
        <v>46273.771888796669</v>
      </c>
      <c r="W1717" s="10" t="s">
        <v>151</v>
      </c>
      <c r="X1717" s="29">
        <v>4.1090103472222221E-3</v>
      </c>
      <c r="Y1717" t="s">
        <v>342</v>
      </c>
      <c r="Z1717" t="s">
        <v>340</v>
      </c>
      <c r="AA1717" t="s">
        <v>331</v>
      </c>
      <c r="AB1717">
        <v>2</v>
      </c>
      <c r="AC1717">
        <v>23.759925750232028</v>
      </c>
      <c r="AD1717">
        <v>102.45795601552391</v>
      </c>
      <c r="AE1717" s="54">
        <v>6.5067340046296301E-3</v>
      </c>
      <c r="AF1717" s="54">
        <v>2.8058449074074069E-2</v>
      </c>
      <c r="AG1717" s="53">
        <v>46273.766923400668</v>
      </c>
      <c r="AH1717" s="53">
        <v>46273.78847511574</v>
      </c>
      <c r="AI1717" t="s">
        <v>151</v>
      </c>
      <c r="AL1717">
        <v>35.639888625348043</v>
      </c>
      <c r="AM1717">
        <v>117.78303341490469</v>
      </c>
      <c r="AN1717" s="54">
        <v>5.6601247800925928E-3</v>
      </c>
      <c r="AO1717" s="54">
        <v>1.8705632719907411E-2</v>
      </c>
      <c r="AP1717" s="53">
        <v>46273.779122299376</v>
      </c>
      <c r="AQ1717" t="s">
        <v>151</v>
      </c>
      <c r="AR1717" t="s">
        <v>332</v>
      </c>
    </row>
    <row r="1718" spans="1:44" x14ac:dyDescent="0.35">
      <c r="A1718">
        <v>9</v>
      </c>
      <c r="B1718" s="26">
        <f t="shared" si="338"/>
        <v>46273.760416666657</v>
      </c>
      <c r="C1718" t="s">
        <v>63</v>
      </c>
      <c r="D1718">
        <v>3</v>
      </c>
      <c r="E1718" s="26">
        <f t="shared" si="339"/>
        <v>46273.854166666657</v>
      </c>
      <c r="F1718" s="26">
        <f t="shared" si="340"/>
        <v>46273.833333333321</v>
      </c>
      <c r="G1718">
        <f t="shared" si="341"/>
        <v>0</v>
      </c>
      <c r="H1718">
        <f t="shared" si="342"/>
        <v>2</v>
      </c>
      <c r="I1718" s="27">
        <f t="shared" si="343"/>
        <v>1</v>
      </c>
      <c r="J1718" s="28">
        <f t="shared" si="344"/>
        <v>125.15114873035067</v>
      </c>
      <c r="K1718" s="29" t="str">
        <f t="shared" si="345"/>
        <v/>
      </c>
      <c r="L1718" s="26" t="str">
        <f t="shared" si="346"/>
        <v/>
      </c>
      <c r="M1718" t="str">
        <f t="shared" si="347"/>
        <v/>
      </c>
      <c r="N1718" s="28">
        <f t="shared" si="348"/>
        <v>125.15114873035067</v>
      </c>
      <c r="O1718" t="str">
        <f t="shared" si="349"/>
        <v/>
      </c>
      <c r="P1718" t="str">
        <f t="shared" si="350"/>
        <v/>
      </c>
      <c r="Q1718" s="10"/>
      <c r="R1718" s="10"/>
      <c r="S1718" s="16">
        <v>1</v>
      </c>
      <c r="T1718" s="13">
        <v>125.1511487303507</v>
      </c>
      <c r="U1718" s="14"/>
      <c r="V1718" s="11"/>
      <c r="W1718" s="10"/>
      <c r="X1718" s="29"/>
      <c r="AA1718" t="s">
        <v>331</v>
      </c>
      <c r="AB1718">
        <v>1</v>
      </c>
      <c r="AC1718">
        <v>125.1511487303507</v>
      </c>
      <c r="AD1718">
        <v>125.1511487303507</v>
      </c>
      <c r="AL1718">
        <v>125.1511487303507</v>
      </c>
      <c r="AM1718">
        <v>125.1511487303507</v>
      </c>
      <c r="AR1718" t="s">
        <v>338</v>
      </c>
    </row>
    <row r="1719" spans="1:44" x14ac:dyDescent="0.35">
      <c r="A1719">
        <v>9</v>
      </c>
      <c r="B1719" s="26">
        <f t="shared" si="338"/>
        <v>46273.760416666657</v>
      </c>
      <c r="C1719" t="s">
        <v>63</v>
      </c>
      <c r="D1719">
        <v>4</v>
      </c>
      <c r="E1719" s="26">
        <f t="shared" si="339"/>
        <v>46273.854166666657</v>
      </c>
      <c r="F1719" s="26">
        <f t="shared" si="340"/>
        <v>46273.833333333321</v>
      </c>
      <c r="G1719">
        <f t="shared" si="341"/>
        <v>5</v>
      </c>
      <c r="H1719">
        <f t="shared" si="342"/>
        <v>38</v>
      </c>
      <c r="I1719" s="27">
        <f t="shared" si="343"/>
        <v>1</v>
      </c>
      <c r="J1719" s="28">
        <f t="shared" si="344"/>
        <v>109.09090909090909</v>
      </c>
      <c r="K1719" s="29">
        <f t="shared" si="345"/>
        <v>1.4513888888888889E-2</v>
      </c>
      <c r="L1719" s="26">
        <f t="shared" si="346"/>
        <v>46273.774930555548</v>
      </c>
      <c r="M1719" t="str">
        <f t="shared" si="347"/>
        <v>YES</v>
      </c>
      <c r="N1719" s="28">
        <f t="shared" si="348"/>
        <v>109.09090909090909</v>
      </c>
      <c r="O1719" t="str">
        <f t="shared" si="349"/>
        <v/>
      </c>
      <c r="P1719" t="str">
        <f t="shared" si="350"/>
        <v/>
      </c>
      <c r="Q1719" s="10" t="s">
        <v>151</v>
      </c>
      <c r="R1719" s="10"/>
      <c r="S1719" s="16">
        <v>1</v>
      </c>
      <c r="T1719" s="13">
        <v>109.09090909090909</v>
      </c>
      <c r="U1719" s="14">
        <v>1.451388888888889E-2</v>
      </c>
      <c r="V1719" s="11">
        <v>46273.774930555563</v>
      </c>
      <c r="W1719" s="10" t="s">
        <v>151</v>
      </c>
      <c r="X1719" s="29">
        <v>0</v>
      </c>
      <c r="AA1719" t="s">
        <v>331</v>
      </c>
      <c r="AB1719">
        <v>1</v>
      </c>
      <c r="AC1719">
        <v>109.09090909090909</v>
      </c>
      <c r="AD1719">
        <v>109.09090909090909</v>
      </c>
      <c r="AE1719" s="54">
        <v>1.451388888888889E-2</v>
      </c>
      <c r="AF1719" s="54">
        <v>1.451388888888889E-2</v>
      </c>
      <c r="AG1719" s="53">
        <v>46273.774930555563</v>
      </c>
      <c r="AH1719" s="53">
        <v>46273.774930555563</v>
      </c>
      <c r="AI1719" t="s">
        <v>151</v>
      </c>
      <c r="AL1719">
        <v>109.09090909090909</v>
      </c>
      <c r="AM1719">
        <v>109.09090909090909</v>
      </c>
      <c r="AN1719" s="54">
        <v>1.451388888888889E-2</v>
      </c>
      <c r="AO1719" s="54">
        <v>1.451388888888889E-2</v>
      </c>
      <c r="AP1719" s="53">
        <v>46273.774930555563</v>
      </c>
      <c r="AQ1719" t="s">
        <v>151</v>
      </c>
      <c r="AR1719" t="s">
        <v>338</v>
      </c>
    </row>
    <row r="1720" spans="1:44" x14ac:dyDescent="0.35">
      <c r="A1720">
        <v>9</v>
      </c>
      <c r="B1720" s="26">
        <f t="shared" si="338"/>
        <v>46273.760416666657</v>
      </c>
      <c r="C1720" t="s">
        <v>63</v>
      </c>
      <c r="D1720">
        <v>5</v>
      </c>
      <c r="E1720" s="26">
        <f t="shared" si="339"/>
        <v>46273.854166666657</v>
      </c>
      <c r="F1720" s="26">
        <f t="shared" si="340"/>
        <v>46273.833333333321</v>
      </c>
      <c r="G1720">
        <f t="shared" si="341"/>
        <v>0</v>
      </c>
      <c r="H1720">
        <f t="shared" si="342"/>
        <v>2</v>
      </c>
      <c r="I1720" s="27">
        <f t="shared" si="343"/>
        <v>1</v>
      </c>
      <c r="J1720" s="28">
        <f t="shared" si="344"/>
        <v>34.226447709593778</v>
      </c>
      <c r="K1720" s="29" t="str">
        <f t="shared" si="345"/>
        <v/>
      </c>
      <c r="L1720" s="26" t="str">
        <f t="shared" si="346"/>
        <v/>
      </c>
      <c r="M1720" t="str">
        <f t="shared" si="347"/>
        <v/>
      </c>
      <c r="N1720" s="28">
        <f t="shared" si="348"/>
        <v>34.226447709593778</v>
      </c>
      <c r="O1720" t="str">
        <f t="shared" si="349"/>
        <v/>
      </c>
      <c r="P1720" t="str">
        <f t="shared" si="350"/>
        <v/>
      </c>
      <c r="Q1720" s="10"/>
      <c r="R1720" s="10"/>
      <c r="S1720" s="16">
        <v>1</v>
      </c>
      <c r="T1720" s="13">
        <v>34.226447709593778</v>
      </c>
      <c r="U1720" s="14"/>
      <c r="V1720" s="11"/>
      <c r="W1720" s="10"/>
      <c r="X1720" s="29"/>
      <c r="AA1720" t="s">
        <v>331</v>
      </c>
      <c r="AB1720">
        <v>1</v>
      </c>
      <c r="AC1720">
        <v>34.226447709593778</v>
      </c>
      <c r="AD1720">
        <v>43.540406816932382</v>
      </c>
      <c r="AL1720">
        <v>34.226447709593778</v>
      </c>
      <c r="AM1720">
        <v>43.540406816932382</v>
      </c>
      <c r="AR1720" t="s">
        <v>338</v>
      </c>
    </row>
    <row r="1721" spans="1:44" x14ac:dyDescent="0.35">
      <c r="A1721">
        <v>9</v>
      </c>
      <c r="B1721" s="26">
        <f t="shared" si="338"/>
        <v>46273.760416666657</v>
      </c>
      <c r="C1721" t="s">
        <v>63</v>
      </c>
      <c r="D1721">
        <v>6</v>
      </c>
      <c r="E1721" s="26">
        <f t="shared" si="339"/>
        <v>46273.854166666657</v>
      </c>
      <c r="F1721" s="26">
        <f t="shared" si="340"/>
        <v>46273.833333333321</v>
      </c>
      <c r="G1721">
        <f t="shared" si="341"/>
        <v>0</v>
      </c>
      <c r="H1721">
        <f t="shared" si="342"/>
        <v>7</v>
      </c>
      <c r="I1721" s="27">
        <f t="shared" si="343"/>
        <v>2</v>
      </c>
      <c r="J1721" s="28">
        <f t="shared" si="344"/>
        <v>36.525047558655672</v>
      </c>
      <c r="K1721" s="29" t="str">
        <f t="shared" si="345"/>
        <v/>
      </c>
      <c r="L1721" s="26" t="str">
        <f t="shared" si="346"/>
        <v/>
      </c>
      <c r="M1721" t="str">
        <f t="shared" si="347"/>
        <v/>
      </c>
      <c r="N1721" s="28">
        <f t="shared" si="348"/>
        <v>18.262523779327836</v>
      </c>
      <c r="O1721" t="str">
        <f t="shared" si="349"/>
        <v/>
      </c>
      <c r="P1721" t="str">
        <f t="shared" si="350"/>
        <v/>
      </c>
      <c r="Q1721" s="10"/>
      <c r="R1721" s="10"/>
      <c r="S1721" s="16">
        <v>1</v>
      </c>
      <c r="T1721" s="13">
        <v>21.199970159274869</v>
      </c>
      <c r="U1721" s="14"/>
      <c r="V1721" s="11"/>
      <c r="W1721" s="10"/>
      <c r="X1721" s="29"/>
      <c r="AA1721" t="s">
        <v>331</v>
      </c>
      <c r="AB1721">
        <v>2</v>
      </c>
      <c r="AC1721">
        <v>30.650154798761609</v>
      </c>
      <c r="AD1721">
        <v>43.59571495109455</v>
      </c>
      <c r="AL1721">
        <v>15.32507739938081</v>
      </c>
      <c r="AM1721">
        <v>21.199970159274869</v>
      </c>
      <c r="AR1721" t="s">
        <v>332</v>
      </c>
    </row>
    <row r="1722" spans="1:44" x14ac:dyDescent="0.35">
      <c r="A1722">
        <v>9</v>
      </c>
      <c r="B1722" s="26">
        <f t="shared" si="338"/>
        <v>46273.760416666657</v>
      </c>
      <c r="C1722" t="s">
        <v>64</v>
      </c>
      <c r="D1722">
        <v>1</v>
      </c>
      <c r="E1722" s="26">
        <f t="shared" si="339"/>
        <v>46273.864583333343</v>
      </c>
      <c r="F1722" s="26">
        <f t="shared" si="340"/>
        <v>46273.843750000007</v>
      </c>
      <c r="G1722">
        <f t="shared" si="341"/>
        <v>0</v>
      </c>
      <c r="H1722">
        <f t="shared" si="342"/>
        <v>87</v>
      </c>
      <c r="I1722" s="27">
        <f t="shared" si="343"/>
        <v>5</v>
      </c>
      <c r="J1722" s="28">
        <f t="shared" si="344"/>
        <v>238.31306482204621</v>
      </c>
      <c r="K1722" s="29" t="str">
        <f t="shared" si="345"/>
        <v/>
      </c>
      <c r="L1722" s="26" t="str">
        <f t="shared" si="346"/>
        <v/>
      </c>
      <c r="M1722" t="str">
        <f t="shared" si="347"/>
        <v/>
      </c>
      <c r="N1722" s="28">
        <f t="shared" si="348"/>
        <v>47.662612964409242</v>
      </c>
      <c r="O1722" t="str">
        <f t="shared" si="349"/>
        <v/>
      </c>
      <c r="P1722" t="str">
        <f t="shared" si="350"/>
        <v/>
      </c>
      <c r="Q1722" s="10"/>
      <c r="R1722" s="10"/>
      <c r="S1722" s="16">
        <v>5</v>
      </c>
      <c r="T1722" s="13">
        <v>238.31306482204619</v>
      </c>
      <c r="U1722" s="14"/>
      <c r="V1722" s="11"/>
      <c r="W1722" s="10"/>
      <c r="X1722" s="29"/>
      <c r="Z1722" t="s">
        <v>339</v>
      </c>
      <c r="AA1722" t="s">
        <v>331</v>
      </c>
      <c r="AB1722">
        <v>5</v>
      </c>
      <c r="AC1722">
        <v>32.231404958677693</v>
      </c>
      <c r="AD1722">
        <v>500.5347593582888</v>
      </c>
      <c r="AL1722">
        <v>32.231404958677693</v>
      </c>
      <c r="AM1722">
        <v>500.5347593582888</v>
      </c>
      <c r="AR1722" t="s">
        <v>337</v>
      </c>
    </row>
    <row r="1723" spans="1:44" x14ac:dyDescent="0.35">
      <c r="A1723">
        <v>9</v>
      </c>
      <c r="B1723" s="26">
        <f t="shared" si="338"/>
        <v>46273.760416666657</v>
      </c>
      <c r="C1723" t="s">
        <v>64</v>
      </c>
      <c r="D1723">
        <v>2</v>
      </c>
      <c r="E1723" s="26">
        <f t="shared" si="339"/>
        <v>46273.864583333343</v>
      </c>
      <c r="F1723" s="26">
        <f t="shared" si="340"/>
        <v>46273.843750000007</v>
      </c>
      <c r="G1723">
        <f t="shared" si="341"/>
        <v>0</v>
      </c>
      <c r="H1723">
        <f t="shared" si="342"/>
        <v>23</v>
      </c>
      <c r="I1723" s="27">
        <f t="shared" si="343"/>
        <v>2</v>
      </c>
      <c r="J1723" s="28">
        <f t="shared" si="344"/>
        <v>42.786769880365938</v>
      </c>
      <c r="K1723" s="29" t="str">
        <f t="shared" si="345"/>
        <v/>
      </c>
      <c r="L1723" s="26" t="str">
        <f t="shared" si="346"/>
        <v/>
      </c>
      <c r="M1723" t="str">
        <f t="shared" si="347"/>
        <v/>
      </c>
      <c r="N1723" s="28">
        <f t="shared" si="348"/>
        <v>21.393384940182969</v>
      </c>
      <c r="O1723" t="str">
        <f t="shared" si="349"/>
        <v/>
      </c>
      <c r="P1723" t="str">
        <f t="shared" si="350"/>
        <v/>
      </c>
      <c r="Q1723" s="10"/>
      <c r="R1723" s="10" t="s">
        <v>341</v>
      </c>
      <c r="S1723" s="16">
        <v>3</v>
      </c>
      <c r="T1723" s="13">
        <v>58.11184727974674</v>
      </c>
      <c r="U1723" s="14"/>
      <c r="V1723" s="11"/>
      <c r="W1723" s="10"/>
      <c r="X1723" s="29"/>
      <c r="Y1723" t="s">
        <v>342</v>
      </c>
      <c r="Z1723" t="s">
        <v>340</v>
      </c>
      <c r="AA1723" t="s">
        <v>331</v>
      </c>
      <c r="AB1723">
        <v>2</v>
      </c>
      <c r="AC1723">
        <v>23.759925750232028</v>
      </c>
      <c r="AD1723">
        <v>102.45795601552391</v>
      </c>
      <c r="AL1723">
        <v>35.639888625348043</v>
      </c>
      <c r="AM1723">
        <v>117.78303341490469</v>
      </c>
      <c r="AR1723" t="s">
        <v>332</v>
      </c>
    </row>
    <row r="1724" spans="1:44" x14ac:dyDescent="0.35">
      <c r="A1724">
        <v>9</v>
      </c>
      <c r="B1724" s="26">
        <f t="shared" si="338"/>
        <v>46273.760416666657</v>
      </c>
      <c r="C1724" t="s">
        <v>64</v>
      </c>
      <c r="D1724">
        <v>3</v>
      </c>
      <c r="E1724" s="26">
        <f t="shared" si="339"/>
        <v>46273.864583333343</v>
      </c>
      <c r="F1724" s="26">
        <f t="shared" si="340"/>
        <v>46273.843750000007</v>
      </c>
      <c r="G1724">
        <f t="shared" si="341"/>
        <v>0</v>
      </c>
      <c r="H1724">
        <f t="shared" si="342"/>
        <v>2</v>
      </c>
      <c r="I1724" s="27">
        <f t="shared" si="343"/>
        <v>1</v>
      </c>
      <c r="J1724" s="28">
        <f t="shared" si="344"/>
        <v>125.15114873035067</v>
      </c>
      <c r="K1724" s="29" t="str">
        <f t="shared" si="345"/>
        <v/>
      </c>
      <c r="L1724" s="26" t="str">
        <f t="shared" si="346"/>
        <v/>
      </c>
      <c r="M1724" t="str">
        <f t="shared" si="347"/>
        <v/>
      </c>
      <c r="N1724" s="28">
        <f t="shared" si="348"/>
        <v>125.15114873035067</v>
      </c>
      <c r="O1724" t="str">
        <f t="shared" si="349"/>
        <v/>
      </c>
      <c r="P1724" t="str">
        <f t="shared" si="350"/>
        <v/>
      </c>
      <c r="Q1724" s="10"/>
      <c r="R1724" s="10"/>
      <c r="S1724" s="16">
        <v>1</v>
      </c>
      <c r="T1724" s="13">
        <v>125.1511487303507</v>
      </c>
      <c r="U1724" s="14"/>
      <c r="V1724" s="11"/>
      <c r="W1724" s="10"/>
      <c r="X1724" s="29"/>
      <c r="AA1724" t="s">
        <v>331</v>
      </c>
      <c r="AB1724">
        <v>1</v>
      </c>
      <c r="AC1724">
        <v>125.1511487303507</v>
      </c>
      <c r="AD1724">
        <v>125.1511487303507</v>
      </c>
      <c r="AL1724">
        <v>125.1511487303507</v>
      </c>
      <c r="AM1724">
        <v>125.1511487303507</v>
      </c>
      <c r="AR1724" t="s">
        <v>338</v>
      </c>
    </row>
    <row r="1725" spans="1:44" x14ac:dyDescent="0.35">
      <c r="A1725">
        <v>9</v>
      </c>
      <c r="B1725" s="26">
        <f t="shared" si="338"/>
        <v>46273.760416666657</v>
      </c>
      <c r="C1725" t="s">
        <v>64</v>
      </c>
      <c r="D1725">
        <v>4</v>
      </c>
      <c r="E1725" s="26">
        <f t="shared" si="339"/>
        <v>46273.864583333343</v>
      </c>
      <c r="F1725" s="26">
        <f t="shared" si="340"/>
        <v>46273.843750000007</v>
      </c>
      <c r="G1725">
        <f t="shared" si="341"/>
        <v>0</v>
      </c>
      <c r="H1725">
        <f t="shared" si="342"/>
        <v>53</v>
      </c>
      <c r="I1725" s="27">
        <f t="shared" si="343"/>
        <v>1</v>
      </c>
      <c r="J1725" s="28">
        <f t="shared" si="344"/>
        <v>109.09090909090909</v>
      </c>
      <c r="K1725" s="29" t="str">
        <f t="shared" si="345"/>
        <v/>
      </c>
      <c r="L1725" s="26" t="str">
        <f t="shared" si="346"/>
        <v/>
      </c>
      <c r="M1725" t="str">
        <f t="shared" si="347"/>
        <v/>
      </c>
      <c r="N1725" s="28">
        <f t="shared" si="348"/>
        <v>109.09090909090909</v>
      </c>
      <c r="O1725" t="str">
        <f t="shared" si="349"/>
        <v/>
      </c>
      <c r="P1725" t="str">
        <f t="shared" si="350"/>
        <v/>
      </c>
      <c r="Q1725" s="10"/>
      <c r="R1725" s="10"/>
      <c r="S1725" s="16">
        <v>1</v>
      </c>
      <c r="T1725" s="13">
        <v>109.09090909090909</v>
      </c>
      <c r="U1725" s="14"/>
      <c r="V1725" s="11"/>
      <c r="W1725" s="10"/>
      <c r="X1725" s="29"/>
      <c r="AA1725" t="s">
        <v>331</v>
      </c>
      <c r="AB1725">
        <v>1</v>
      </c>
      <c r="AC1725">
        <v>109.09090909090909</v>
      </c>
      <c r="AD1725">
        <v>109.09090909090909</v>
      </c>
      <c r="AL1725">
        <v>109.09090909090909</v>
      </c>
      <c r="AM1725">
        <v>109.09090909090909</v>
      </c>
      <c r="AR1725" t="s">
        <v>338</v>
      </c>
    </row>
    <row r="1726" spans="1:44" x14ac:dyDescent="0.35">
      <c r="A1726">
        <v>9</v>
      </c>
      <c r="B1726" s="26">
        <f t="shared" si="338"/>
        <v>46273.760416666657</v>
      </c>
      <c r="C1726" t="s">
        <v>64</v>
      </c>
      <c r="D1726">
        <v>5</v>
      </c>
      <c r="E1726" s="26">
        <f t="shared" si="339"/>
        <v>46273.864583333343</v>
      </c>
      <c r="F1726" s="26">
        <f t="shared" si="340"/>
        <v>46273.843750000007</v>
      </c>
      <c r="G1726">
        <f t="shared" si="341"/>
        <v>0</v>
      </c>
      <c r="H1726">
        <f t="shared" si="342"/>
        <v>2</v>
      </c>
      <c r="I1726" s="27">
        <f t="shared" si="343"/>
        <v>1</v>
      </c>
      <c r="J1726" s="28">
        <f t="shared" si="344"/>
        <v>34.226447709593778</v>
      </c>
      <c r="K1726" s="29" t="str">
        <f t="shared" si="345"/>
        <v/>
      </c>
      <c r="L1726" s="26" t="str">
        <f t="shared" si="346"/>
        <v/>
      </c>
      <c r="M1726" t="str">
        <f t="shared" si="347"/>
        <v/>
      </c>
      <c r="N1726" s="28">
        <f t="shared" si="348"/>
        <v>34.226447709593778</v>
      </c>
      <c r="O1726" t="str">
        <f t="shared" si="349"/>
        <v/>
      </c>
      <c r="P1726" t="str">
        <f t="shared" si="350"/>
        <v/>
      </c>
      <c r="Q1726" s="10"/>
      <c r="R1726" s="10"/>
      <c r="S1726" s="16">
        <v>1</v>
      </c>
      <c r="T1726" s="13">
        <v>34.226447709593778</v>
      </c>
      <c r="U1726" s="14"/>
      <c r="V1726" s="11"/>
      <c r="W1726" s="10"/>
      <c r="X1726" s="29"/>
      <c r="AA1726" t="s">
        <v>331</v>
      </c>
      <c r="AB1726">
        <v>1</v>
      </c>
      <c r="AC1726">
        <v>34.226447709593778</v>
      </c>
      <c r="AD1726">
        <v>43.540406816932382</v>
      </c>
      <c r="AL1726">
        <v>34.226447709593778</v>
      </c>
      <c r="AM1726">
        <v>43.540406816932382</v>
      </c>
      <c r="AR1726" t="s">
        <v>338</v>
      </c>
    </row>
    <row r="1727" spans="1:44" x14ac:dyDescent="0.35">
      <c r="A1727">
        <v>9</v>
      </c>
      <c r="B1727" s="26">
        <f t="shared" si="338"/>
        <v>46273.760416666657</v>
      </c>
      <c r="C1727" t="s">
        <v>64</v>
      </c>
      <c r="D1727">
        <v>6</v>
      </c>
      <c r="E1727" s="26">
        <f t="shared" si="339"/>
        <v>46273.864583333343</v>
      </c>
      <c r="F1727" s="26">
        <f t="shared" si="340"/>
        <v>46273.843750000007</v>
      </c>
      <c r="G1727">
        <f t="shared" si="341"/>
        <v>0</v>
      </c>
      <c r="H1727">
        <f t="shared" si="342"/>
        <v>17</v>
      </c>
      <c r="I1727" s="27">
        <f t="shared" si="343"/>
        <v>2</v>
      </c>
      <c r="J1727" s="28">
        <f t="shared" si="344"/>
        <v>36.525047558655672</v>
      </c>
      <c r="K1727" s="29" t="str">
        <f t="shared" si="345"/>
        <v/>
      </c>
      <c r="L1727" s="26" t="str">
        <f t="shared" si="346"/>
        <v/>
      </c>
      <c r="M1727" t="str">
        <f t="shared" si="347"/>
        <v/>
      </c>
      <c r="N1727" s="28">
        <f t="shared" si="348"/>
        <v>18.262523779327836</v>
      </c>
      <c r="O1727" t="str">
        <f t="shared" si="349"/>
        <v/>
      </c>
      <c r="P1727" t="str">
        <f t="shared" si="350"/>
        <v/>
      </c>
      <c r="Q1727" s="10"/>
      <c r="R1727" s="10"/>
      <c r="S1727" s="16">
        <v>1</v>
      </c>
      <c r="T1727" s="13">
        <v>21.199970159274869</v>
      </c>
      <c r="U1727" s="14"/>
      <c r="V1727" s="11"/>
      <c r="W1727" s="10"/>
      <c r="X1727" s="29"/>
      <c r="AA1727" t="s">
        <v>331</v>
      </c>
      <c r="AB1727">
        <v>2</v>
      </c>
      <c r="AC1727">
        <v>30.650154798761609</v>
      </c>
      <c r="AD1727">
        <v>43.59571495109455</v>
      </c>
      <c r="AL1727">
        <v>15.32507739938081</v>
      </c>
      <c r="AM1727">
        <v>21.199970159274869</v>
      </c>
      <c r="AR1727" t="s">
        <v>332</v>
      </c>
    </row>
    <row r="1728" spans="1:44" x14ac:dyDescent="0.35">
      <c r="A1728">
        <v>9</v>
      </c>
      <c r="B1728" s="26">
        <f t="shared" si="338"/>
        <v>46273.760416666657</v>
      </c>
      <c r="C1728" t="s">
        <v>65</v>
      </c>
      <c r="D1728">
        <v>1</v>
      </c>
      <c r="E1728" s="26">
        <f t="shared" si="339"/>
        <v>46273.864583333343</v>
      </c>
      <c r="F1728" s="26">
        <f t="shared" si="340"/>
        <v>46273.843750000007</v>
      </c>
      <c r="G1728">
        <f t="shared" si="341"/>
        <v>11</v>
      </c>
      <c r="H1728">
        <f t="shared" si="342"/>
        <v>87</v>
      </c>
      <c r="I1728" s="27">
        <f t="shared" si="343"/>
        <v>5</v>
      </c>
      <c r="J1728" s="28">
        <f t="shared" si="344"/>
        <v>238.31306482204621</v>
      </c>
      <c r="K1728" s="29">
        <f t="shared" si="345"/>
        <v>1.5211083801498125E-2</v>
      </c>
      <c r="L1728" s="26">
        <f t="shared" si="346"/>
        <v>46273.77562775046</v>
      </c>
      <c r="M1728" t="str">
        <f t="shared" si="347"/>
        <v>YES</v>
      </c>
      <c r="N1728" s="28">
        <f t="shared" si="348"/>
        <v>47.662612964409242</v>
      </c>
      <c r="O1728" t="str">
        <f t="shared" si="349"/>
        <v/>
      </c>
      <c r="P1728" t="str">
        <f t="shared" si="350"/>
        <v/>
      </c>
      <c r="Q1728" s="10" t="s">
        <v>151</v>
      </c>
      <c r="R1728" s="10"/>
      <c r="S1728" s="16">
        <v>5</v>
      </c>
      <c r="T1728" s="13">
        <v>238.31306482204619</v>
      </c>
      <c r="U1728" s="14">
        <v>1.52110837962963E-2</v>
      </c>
      <c r="V1728" s="11">
        <v>46273.77562775046</v>
      </c>
      <c r="W1728" s="10" t="s">
        <v>151</v>
      </c>
      <c r="X1728" s="29">
        <v>0</v>
      </c>
      <c r="Z1728" t="s">
        <v>339</v>
      </c>
      <c r="AA1728" t="s">
        <v>331</v>
      </c>
      <c r="AB1728">
        <v>5</v>
      </c>
      <c r="AC1728">
        <v>32.231404958677693</v>
      </c>
      <c r="AD1728">
        <v>500.5347593582888</v>
      </c>
      <c r="AE1728" s="54">
        <v>7.2422542708333332E-3</v>
      </c>
      <c r="AF1728" s="54">
        <v>0.11246794871527779</v>
      </c>
      <c r="AG1728" s="53">
        <v>46273.767658920937</v>
      </c>
      <c r="AH1728" s="53">
        <v>46273.872884615383</v>
      </c>
      <c r="AI1728" t="s">
        <v>205</v>
      </c>
      <c r="AJ1728">
        <v>7</v>
      </c>
      <c r="AK1728">
        <v>2</v>
      </c>
      <c r="AL1728">
        <v>32.231404958677693</v>
      </c>
      <c r="AM1728">
        <v>500.5347593582888</v>
      </c>
      <c r="AN1728" s="54">
        <v>7.2422542708333332E-3</v>
      </c>
      <c r="AO1728" s="54">
        <v>0.11246794871527779</v>
      </c>
      <c r="AP1728" s="53">
        <v>46273.872884615383</v>
      </c>
      <c r="AQ1728" t="s">
        <v>205</v>
      </c>
      <c r="AR1728" t="s">
        <v>337</v>
      </c>
    </row>
    <row r="1729" spans="1:44" x14ac:dyDescent="0.35">
      <c r="A1729">
        <v>9</v>
      </c>
      <c r="B1729" s="26">
        <f t="shared" si="338"/>
        <v>46273.760416666657</v>
      </c>
      <c r="C1729" t="s">
        <v>65</v>
      </c>
      <c r="D1729">
        <v>2</v>
      </c>
      <c r="E1729" s="26">
        <f t="shared" si="339"/>
        <v>46273.864583333343</v>
      </c>
      <c r="F1729" s="26">
        <f t="shared" si="340"/>
        <v>46273.843750000007</v>
      </c>
      <c r="G1729">
        <f t="shared" si="341"/>
        <v>0</v>
      </c>
      <c r="H1729">
        <f t="shared" si="342"/>
        <v>23</v>
      </c>
      <c r="I1729" s="27">
        <f t="shared" si="343"/>
        <v>2</v>
      </c>
      <c r="J1729" s="28">
        <f t="shared" si="344"/>
        <v>42.786769880365938</v>
      </c>
      <c r="K1729" s="29" t="str">
        <f t="shared" si="345"/>
        <v/>
      </c>
      <c r="L1729" s="26" t="str">
        <f t="shared" si="346"/>
        <v/>
      </c>
      <c r="M1729" t="str">
        <f t="shared" si="347"/>
        <v/>
      </c>
      <c r="N1729" s="28">
        <f t="shared" si="348"/>
        <v>21.393384940182969</v>
      </c>
      <c r="O1729" t="str">
        <f t="shared" si="349"/>
        <v/>
      </c>
      <c r="P1729" t="str">
        <f t="shared" si="350"/>
        <v/>
      </c>
      <c r="Q1729" s="10"/>
      <c r="R1729" s="10" t="s">
        <v>341</v>
      </c>
      <c r="S1729" s="16">
        <v>3</v>
      </c>
      <c r="T1729" s="13">
        <v>58.11184727974674</v>
      </c>
      <c r="U1729" s="14"/>
      <c r="V1729" s="11"/>
      <c r="W1729" s="10"/>
      <c r="X1729" s="29"/>
      <c r="Y1729" t="s">
        <v>342</v>
      </c>
      <c r="Z1729" t="s">
        <v>340</v>
      </c>
      <c r="AA1729" t="s">
        <v>331</v>
      </c>
      <c r="AB1729">
        <v>2</v>
      </c>
      <c r="AC1729">
        <v>23.759925750232028</v>
      </c>
      <c r="AD1729">
        <v>102.45795601552391</v>
      </c>
      <c r="AL1729">
        <v>35.639888625348043</v>
      </c>
      <c r="AM1729">
        <v>117.78303341490469</v>
      </c>
      <c r="AR1729" t="s">
        <v>332</v>
      </c>
    </row>
    <row r="1730" spans="1:44" x14ac:dyDescent="0.35">
      <c r="A1730">
        <v>9</v>
      </c>
      <c r="B1730" s="26">
        <f t="shared" si="338"/>
        <v>46273.760416666657</v>
      </c>
      <c r="C1730" t="s">
        <v>65</v>
      </c>
      <c r="D1730">
        <v>3</v>
      </c>
      <c r="E1730" s="26">
        <f t="shared" si="339"/>
        <v>46273.864583333343</v>
      </c>
      <c r="F1730" s="26">
        <f t="shared" si="340"/>
        <v>46273.843750000007</v>
      </c>
      <c r="G1730">
        <f t="shared" si="341"/>
        <v>0</v>
      </c>
      <c r="H1730">
        <f t="shared" si="342"/>
        <v>2</v>
      </c>
      <c r="I1730" s="27">
        <f t="shared" si="343"/>
        <v>1</v>
      </c>
      <c r="J1730" s="28">
        <f t="shared" si="344"/>
        <v>125.15114873035067</v>
      </c>
      <c r="K1730" s="29" t="str">
        <f t="shared" si="345"/>
        <v/>
      </c>
      <c r="L1730" s="26" t="str">
        <f t="shared" si="346"/>
        <v/>
      </c>
      <c r="M1730" t="str">
        <f t="shared" si="347"/>
        <v/>
      </c>
      <c r="N1730" s="28">
        <f t="shared" si="348"/>
        <v>125.15114873035067</v>
      </c>
      <c r="O1730" t="str">
        <f t="shared" si="349"/>
        <v/>
      </c>
      <c r="P1730" t="str">
        <f t="shared" si="350"/>
        <v/>
      </c>
      <c r="Q1730" s="10"/>
      <c r="R1730" s="10"/>
      <c r="S1730" s="16">
        <v>1</v>
      </c>
      <c r="T1730" s="13">
        <v>125.1511487303507</v>
      </c>
      <c r="U1730" s="14"/>
      <c r="V1730" s="11"/>
      <c r="W1730" s="10"/>
      <c r="X1730" s="29"/>
      <c r="AA1730" t="s">
        <v>331</v>
      </c>
      <c r="AB1730">
        <v>1</v>
      </c>
      <c r="AC1730">
        <v>125.1511487303507</v>
      </c>
      <c r="AD1730">
        <v>125.1511487303507</v>
      </c>
      <c r="AL1730">
        <v>125.1511487303507</v>
      </c>
      <c r="AM1730">
        <v>125.1511487303507</v>
      </c>
      <c r="AR1730" t="s">
        <v>338</v>
      </c>
    </row>
    <row r="1731" spans="1:44" x14ac:dyDescent="0.35">
      <c r="A1731">
        <v>9</v>
      </c>
      <c r="B1731" s="26">
        <f t="shared" si="338"/>
        <v>46273.760416666657</v>
      </c>
      <c r="C1731" t="s">
        <v>65</v>
      </c>
      <c r="D1731">
        <v>4</v>
      </c>
      <c r="E1731" s="26">
        <f t="shared" si="339"/>
        <v>46273.864583333343</v>
      </c>
      <c r="F1731" s="26">
        <f t="shared" si="340"/>
        <v>46273.843750000007</v>
      </c>
      <c r="G1731">
        <f t="shared" si="341"/>
        <v>0</v>
      </c>
      <c r="H1731">
        <f t="shared" si="342"/>
        <v>53</v>
      </c>
      <c r="I1731" s="27">
        <f t="shared" si="343"/>
        <v>1</v>
      </c>
      <c r="J1731" s="28">
        <f t="shared" si="344"/>
        <v>109.09090909090909</v>
      </c>
      <c r="K1731" s="29" t="str">
        <f t="shared" si="345"/>
        <v/>
      </c>
      <c r="L1731" s="26" t="str">
        <f t="shared" si="346"/>
        <v/>
      </c>
      <c r="M1731" t="str">
        <f t="shared" si="347"/>
        <v/>
      </c>
      <c r="N1731" s="28">
        <f t="shared" si="348"/>
        <v>109.09090909090909</v>
      </c>
      <c r="O1731" t="str">
        <f t="shared" si="349"/>
        <v/>
      </c>
      <c r="P1731" t="str">
        <f t="shared" si="350"/>
        <v/>
      </c>
      <c r="Q1731" s="10"/>
      <c r="R1731" s="10"/>
      <c r="S1731" s="16">
        <v>1</v>
      </c>
      <c r="T1731" s="13">
        <v>109.09090909090909</v>
      </c>
      <c r="U1731" s="14"/>
      <c r="V1731" s="11"/>
      <c r="W1731" s="10"/>
      <c r="X1731" s="29"/>
      <c r="AA1731" t="s">
        <v>331</v>
      </c>
      <c r="AB1731">
        <v>1</v>
      </c>
      <c r="AC1731">
        <v>109.09090909090909</v>
      </c>
      <c r="AD1731">
        <v>109.09090909090909</v>
      </c>
      <c r="AL1731">
        <v>109.09090909090909</v>
      </c>
      <c r="AM1731">
        <v>109.09090909090909</v>
      </c>
      <c r="AR1731" t="s">
        <v>338</v>
      </c>
    </row>
    <row r="1732" spans="1:44" x14ac:dyDescent="0.35">
      <c r="A1732">
        <v>9</v>
      </c>
      <c r="B1732" s="26">
        <f t="shared" si="338"/>
        <v>46273.760416666657</v>
      </c>
      <c r="C1732" t="s">
        <v>65</v>
      </c>
      <c r="D1732">
        <v>5</v>
      </c>
      <c r="E1732" s="26">
        <f t="shared" si="339"/>
        <v>46273.864583333343</v>
      </c>
      <c r="F1732" s="26">
        <f t="shared" si="340"/>
        <v>46273.843750000007</v>
      </c>
      <c r="G1732">
        <f t="shared" si="341"/>
        <v>0</v>
      </c>
      <c r="H1732">
        <f t="shared" si="342"/>
        <v>2</v>
      </c>
      <c r="I1732" s="27">
        <f t="shared" si="343"/>
        <v>1</v>
      </c>
      <c r="J1732" s="28">
        <f t="shared" si="344"/>
        <v>34.226447709593778</v>
      </c>
      <c r="K1732" s="29" t="str">
        <f t="shared" si="345"/>
        <v/>
      </c>
      <c r="L1732" s="26" t="str">
        <f t="shared" si="346"/>
        <v/>
      </c>
      <c r="M1732" t="str">
        <f t="shared" si="347"/>
        <v/>
      </c>
      <c r="N1732" s="28">
        <f t="shared" si="348"/>
        <v>34.226447709593778</v>
      </c>
      <c r="O1732" t="str">
        <f t="shared" si="349"/>
        <v/>
      </c>
      <c r="P1732" t="str">
        <f t="shared" si="350"/>
        <v/>
      </c>
      <c r="Q1732" s="10"/>
      <c r="R1732" s="10"/>
      <c r="S1732" s="16">
        <v>1</v>
      </c>
      <c r="T1732" s="13">
        <v>34.226447709593778</v>
      </c>
      <c r="U1732" s="14"/>
      <c r="V1732" s="11"/>
      <c r="W1732" s="10"/>
      <c r="X1732" s="29"/>
      <c r="AA1732" t="s">
        <v>331</v>
      </c>
      <c r="AB1732">
        <v>1</v>
      </c>
      <c r="AC1732">
        <v>34.226447709593778</v>
      </c>
      <c r="AD1732">
        <v>43.540406816932382</v>
      </c>
      <c r="AL1732">
        <v>34.226447709593778</v>
      </c>
      <c r="AM1732">
        <v>43.540406816932382</v>
      </c>
      <c r="AR1732" t="s">
        <v>338</v>
      </c>
    </row>
    <row r="1733" spans="1:44" x14ac:dyDescent="0.35">
      <c r="A1733">
        <v>9</v>
      </c>
      <c r="B1733" s="26">
        <f t="shared" si="338"/>
        <v>46273.760416666657</v>
      </c>
      <c r="C1733" t="s">
        <v>65</v>
      </c>
      <c r="D1733">
        <v>6</v>
      </c>
      <c r="E1733" s="26">
        <f t="shared" si="339"/>
        <v>46273.864583333343</v>
      </c>
      <c r="F1733" s="26">
        <f t="shared" si="340"/>
        <v>46273.843750000007</v>
      </c>
      <c r="G1733">
        <f t="shared" si="341"/>
        <v>0</v>
      </c>
      <c r="H1733">
        <f t="shared" si="342"/>
        <v>17</v>
      </c>
      <c r="I1733" s="27">
        <f t="shared" si="343"/>
        <v>2</v>
      </c>
      <c r="J1733" s="28">
        <f t="shared" si="344"/>
        <v>36.525047558655672</v>
      </c>
      <c r="K1733" s="29" t="str">
        <f t="shared" si="345"/>
        <v/>
      </c>
      <c r="L1733" s="26" t="str">
        <f t="shared" si="346"/>
        <v/>
      </c>
      <c r="M1733" t="str">
        <f t="shared" si="347"/>
        <v/>
      </c>
      <c r="N1733" s="28">
        <f t="shared" si="348"/>
        <v>18.262523779327836</v>
      </c>
      <c r="O1733" t="str">
        <f t="shared" si="349"/>
        <v/>
      </c>
      <c r="P1733" t="str">
        <f t="shared" si="350"/>
        <v/>
      </c>
      <c r="Q1733" s="10"/>
      <c r="R1733" s="10"/>
      <c r="S1733" s="16">
        <v>1</v>
      </c>
      <c r="T1733" s="13">
        <v>21.199970159274869</v>
      </c>
      <c r="U1733" s="14"/>
      <c r="V1733" s="11"/>
      <c r="W1733" s="10"/>
      <c r="X1733" s="29"/>
      <c r="AA1733" t="s">
        <v>331</v>
      </c>
      <c r="AB1733">
        <v>2</v>
      </c>
      <c r="AC1733">
        <v>30.650154798761609</v>
      </c>
      <c r="AD1733">
        <v>43.59571495109455</v>
      </c>
      <c r="AL1733">
        <v>15.32507739938081</v>
      </c>
      <c r="AM1733">
        <v>21.199970159274869</v>
      </c>
      <c r="AR1733" t="s">
        <v>332</v>
      </c>
    </row>
    <row r="1734" spans="1:44" x14ac:dyDescent="0.35">
      <c r="A1734">
        <v>9</v>
      </c>
      <c r="B1734" s="26">
        <f t="shared" ref="B1734:B1797" si="351">INDEX(SNAP_TIMES,MATCH(A1734,SNAP_NOS,0))</f>
        <v>46273.760416666657</v>
      </c>
      <c r="C1734" t="s">
        <v>66</v>
      </c>
      <c r="D1734">
        <v>1</v>
      </c>
      <c r="E1734" s="26">
        <f t="shared" ref="E1734:E1797" si="352">IF(AND(INDEX(SH_CHG,MATCH(C1734,SH_ID,0))&lt;&gt;"",B1734&gt;=INDEX(SH_CHG,MATCH(C1734,SH_ID,0))),INDEX(SH_DEP,MATCH(C1734,SH_ID,0)),INDEX(SH_ORIG,MATCH(C1734,SH_ID,0)))</f>
        <v>46273.864583333343</v>
      </c>
      <c r="F1734" s="26">
        <f t="shared" ref="F1734:F1797" si="353">E1734-LOADING_MINUTES/1440</f>
        <v>46273.843750000007</v>
      </c>
      <c r="G1734">
        <f t="shared" ref="G1734:G1797" si="354">COUNTIFS(OL_SNAP,A1734,OL_EFF,C1734,OL_WT,D1734,OL_OPEN,"&gt;0")</f>
        <v>7</v>
      </c>
      <c r="H1734">
        <f t="shared" ref="H1734:H1797" si="355">SUMIFS($G$6:$G$3569,$A$6:$A$3569,A1734,$D$6:$D$3569,D1734,$F$6:$F$3569,"&lt;="&amp;F1734)</f>
        <v>87</v>
      </c>
      <c r="I1734" s="27">
        <f t="shared" ref="I1734:I1797" si="356">INDEX(C_RES,MATCH(1,INDEX((C_SN=A1734)*(C_WT=D1734),0),0))</f>
        <v>5</v>
      </c>
      <c r="J1734" s="28">
        <f t="shared" ref="J1734:J1797" si="357">INDEX(C_RL,MATCH(1,INDEX((C_SN=A1734)*(C_WT=D1734),0),0))</f>
        <v>238.31306482204621</v>
      </c>
      <c r="K1734" s="29">
        <f t="shared" ref="K1734:K1797" si="358">IF(G1734=0,"",IF(ISNUMBER(J1734),IF(J1734&gt;0,H1734/J1734/24,"NULL"),"NULL"))</f>
        <v>1.5211083801498125E-2</v>
      </c>
      <c r="L1734" s="26">
        <f t="shared" ref="L1734:L1797" si="359">IF(ISNUMBER(K1734),B1734+K1734,"")</f>
        <v>46273.77562775046</v>
      </c>
      <c r="M1734" t="str">
        <f t="shared" ref="M1734:M1797" si="360">IF(G1734=0,"",IF(B1734&gt;=F1734,"NO - CUTOFF PASSED",IF(ISNUMBER(K1734),IF(L1734&lt;=F1734,"YES","NO"),"UNKNOWN - NO RATE")))</f>
        <v>YES</v>
      </c>
      <c r="N1734" s="28">
        <f t="shared" ref="N1734:N1797" si="361">IFERROR(IF(AND(INDEX(C_HRS,MATCH(1,INDEX((C_SN=A1734)*(C_WT=D1734),0),0))&gt;0,INDEX(C_TL,MATCH(1,INDEX((C_SN=A1734)*(C_WT=D1734),0),0))&gt;0),INDEX(C_TL,MATCH(1,INDEX((C_SN=A1734)*(C_WT=D1734),0),0))/INDEX(C_HRS,MATCH(1,INDEX((C_SN=A1734)*(C_WT=D1734),0),0)),"NULL"),"NULL")</f>
        <v>47.662612964409242</v>
      </c>
      <c r="O1734" t="str">
        <f t="shared" ref="O1734:O1797" si="362">IF(M1734="NO",IF(ISNUMBER(N1734),ROUNDUP(H1734/(N1734*(F1734-B1734)*24),0),"CANNOT ESTIMATE - NO RATE"),"")</f>
        <v/>
      </c>
      <c r="P1734" t="str">
        <f t="shared" ref="P1734:P1797" si="363">IF(ISNUMBER(O1734),MAX(0,O1734-I1734),O1734)</f>
        <v/>
      </c>
      <c r="Q1734" s="10" t="s">
        <v>151</v>
      </c>
      <c r="R1734" s="10"/>
      <c r="S1734" s="16">
        <v>5</v>
      </c>
      <c r="T1734" s="13">
        <v>238.31306482204619</v>
      </c>
      <c r="U1734" s="14">
        <v>1.52110837962963E-2</v>
      </c>
      <c r="V1734" s="11">
        <v>46273.77562775046</v>
      </c>
      <c r="W1734" s="10" t="s">
        <v>151</v>
      </c>
      <c r="X1734" s="29">
        <v>0</v>
      </c>
      <c r="Z1734" t="s">
        <v>339</v>
      </c>
      <c r="AA1734" t="s">
        <v>331</v>
      </c>
      <c r="AB1734">
        <v>5</v>
      </c>
      <c r="AC1734">
        <v>32.231404958677693</v>
      </c>
      <c r="AD1734">
        <v>500.5347593582888</v>
      </c>
      <c r="AE1734" s="54">
        <v>7.2422542708333332E-3</v>
      </c>
      <c r="AF1734" s="54">
        <v>0.11246794871527779</v>
      </c>
      <c r="AG1734" s="53">
        <v>46273.767658920937</v>
      </c>
      <c r="AH1734" s="53">
        <v>46273.872884615383</v>
      </c>
      <c r="AI1734" t="s">
        <v>205</v>
      </c>
      <c r="AJ1734">
        <v>7</v>
      </c>
      <c r="AK1734">
        <v>2</v>
      </c>
      <c r="AL1734">
        <v>32.231404958677693</v>
      </c>
      <c r="AM1734">
        <v>500.5347593582888</v>
      </c>
      <c r="AN1734" s="54">
        <v>7.2422542708333332E-3</v>
      </c>
      <c r="AO1734" s="54">
        <v>0.11246794871527779</v>
      </c>
      <c r="AP1734" s="53">
        <v>46273.872884615383</v>
      </c>
      <c r="AQ1734" t="s">
        <v>205</v>
      </c>
      <c r="AR1734" t="s">
        <v>337</v>
      </c>
    </row>
    <row r="1735" spans="1:44" x14ac:dyDescent="0.35">
      <c r="A1735">
        <v>9</v>
      </c>
      <c r="B1735" s="26">
        <f t="shared" si="351"/>
        <v>46273.760416666657</v>
      </c>
      <c r="C1735" t="s">
        <v>66</v>
      </c>
      <c r="D1735">
        <v>2</v>
      </c>
      <c r="E1735" s="26">
        <f t="shared" si="352"/>
        <v>46273.864583333343</v>
      </c>
      <c r="F1735" s="26">
        <f t="shared" si="353"/>
        <v>46273.843750000007</v>
      </c>
      <c r="G1735">
        <f t="shared" si="354"/>
        <v>2</v>
      </c>
      <c r="H1735">
        <f t="shared" si="355"/>
        <v>23</v>
      </c>
      <c r="I1735" s="27">
        <f t="shared" si="356"/>
        <v>2</v>
      </c>
      <c r="J1735" s="28">
        <f t="shared" si="357"/>
        <v>42.786769880365938</v>
      </c>
      <c r="K1735" s="29">
        <f t="shared" si="358"/>
        <v>2.2397889254385964E-2</v>
      </c>
      <c r="L1735" s="26">
        <f t="shared" si="359"/>
        <v>46273.782814555911</v>
      </c>
      <c r="M1735" t="str">
        <f t="shared" si="360"/>
        <v>YES</v>
      </c>
      <c r="N1735" s="28">
        <f t="shared" si="361"/>
        <v>21.393384940182969</v>
      </c>
      <c r="O1735" t="str">
        <f t="shared" si="362"/>
        <v/>
      </c>
      <c r="P1735" t="str">
        <f t="shared" si="363"/>
        <v/>
      </c>
      <c r="Q1735" s="10" t="s">
        <v>151</v>
      </c>
      <c r="R1735" s="10" t="s">
        <v>341</v>
      </c>
      <c r="S1735" s="16">
        <v>3</v>
      </c>
      <c r="T1735" s="13">
        <v>58.11184727974674</v>
      </c>
      <c r="U1735" s="14">
        <v>1.6491186875000001E-2</v>
      </c>
      <c r="V1735" s="11">
        <v>46273.776907853542</v>
      </c>
      <c r="W1735" s="10" t="s">
        <v>151</v>
      </c>
      <c r="X1735" s="29">
        <v>5.9067023726851846E-3</v>
      </c>
      <c r="Y1735" t="s">
        <v>342</v>
      </c>
      <c r="Z1735" t="s">
        <v>340</v>
      </c>
      <c r="AA1735" t="s">
        <v>331</v>
      </c>
      <c r="AB1735">
        <v>2</v>
      </c>
      <c r="AC1735">
        <v>23.759925750232028</v>
      </c>
      <c r="AD1735">
        <v>102.45795601552391</v>
      </c>
      <c r="AE1735" s="54">
        <v>9.3534301388888876E-3</v>
      </c>
      <c r="AF1735" s="54">
        <v>4.0334020543981483E-2</v>
      </c>
      <c r="AG1735" s="53">
        <v>46273.769770096791</v>
      </c>
      <c r="AH1735" s="53">
        <v>46273.800750687209</v>
      </c>
      <c r="AI1735" t="s">
        <v>151</v>
      </c>
      <c r="AL1735">
        <v>35.639888625348043</v>
      </c>
      <c r="AM1735">
        <v>117.78303341490469</v>
      </c>
      <c r="AN1735" s="54">
        <v>8.1364293750000004E-3</v>
      </c>
      <c r="AO1735" s="54">
        <v>2.6889347025462959E-2</v>
      </c>
      <c r="AP1735" s="53">
        <v>46273.787306013692</v>
      </c>
      <c r="AQ1735" t="s">
        <v>151</v>
      </c>
      <c r="AR1735" t="s">
        <v>332</v>
      </c>
    </row>
    <row r="1736" spans="1:44" x14ac:dyDescent="0.35">
      <c r="A1736">
        <v>9</v>
      </c>
      <c r="B1736" s="26">
        <f t="shared" si="351"/>
        <v>46273.760416666657</v>
      </c>
      <c r="C1736" t="s">
        <v>66</v>
      </c>
      <c r="D1736">
        <v>3</v>
      </c>
      <c r="E1736" s="26">
        <f t="shared" si="352"/>
        <v>46273.864583333343</v>
      </c>
      <c r="F1736" s="26">
        <f t="shared" si="353"/>
        <v>46273.843750000007</v>
      </c>
      <c r="G1736">
        <f t="shared" si="354"/>
        <v>0</v>
      </c>
      <c r="H1736">
        <f t="shared" si="355"/>
        <v>2</v>
      </c>
      <c r="I1736" s="27">
        <f t="shared" si="356"/>
        <v>1</v>
      </c>
      <c r="J1736" s="28">
        <f t="shared" si="357"/>
        <v>125.15114873035067</v>
      </c>
      <c r="K1736" s="29" t="str">
        <f t="shared" si="358"/>
        <v/>
      </c>
      <c r="L1736" s="26" t="str">
        <f t="shared" si="359"/>
        <v/>
      </c>
      <c r="M1736" t="str">
        <f t="shared" si="360"/>
        <v/>
      </c>
      <c r="N1736" s="28">
        <f t="shared" si="361"/>
        <v>125.15114873035067</v>
      </c>
      <c r="O1736" t="str">
        <f t="shared" si="362"/>
        <v/>
      </c>
      <c r="P1736" t="str">
        <f t="shared" si="363"/>
        <v/>
      </c>
      <c r="Q1736" s="10"/>
      <c r="R1736" s="10"/>
      <c r="S1736" s="16">
        <v>1</v>
      </c>
      <c r="T1736" s="13">
        <v>125.1511487303507</v>
      </c>
      <c r="U1736" s="14"/>
      <c r="V1736" s="11"/>
      <c r="W1736" s="10"/>
      <c r="X1736" s="29"/>
      <c r="AA1736" t="s">
        <v>331</v>
      </c>
      <c r="AB1736">
        <v>1</v>
      </c>
      <c r="AC1736">
        <v>125.1511487303507</v>
      </c>
      <c r="AD1736">
        <v>125.1511487303507</v>
      </c>
      <c r="AL1736">
        <v>125.1511487303507</v>
      </c>
      <c r="AM1736">
        <v>125.1511487303507</v>
      </c>
      <c r="AR1736" t="s">
        <v>338</v>
      </c>
    </row>
    <row r="1737" spans="1:44" x14ac:dyDescent="0.35">
      <c r="A1737">
        <v>9</v>
      </c>
      <c r="B1737" s="26">
        <f t="shared" si="351"/>
        <v>46273.760416666657</v>
      </c>
      <c r="C1737" t="s">
        <v>66</v>
      </c>
      <c r="D1737">
        <v>4</v>
      </c>
      <c r="E1737" s="26">
        <f t="shared" si="352"/>
        <v>46273.864583333343</v>
      </c>
      <c r="F1737" s="26">
        <f t="shared" si="353"/>
        <v>46273.843750000007</v>
      </c>
      <c r="G1737">
        <f t="shared" si="354"/>
        <v>0</v>
      </c>
      <c r="H1737">
        <f t="shared" si="355"/>
        <v>53</v>
      </c>
      <c r="I1737" s="27">
        <f t="shared" si="356"/>
        <v>1</v>
      </c>
      <c r="J1737" s="28">
        <f t="shared" si="357"/>
        <v>109.09090909090909</v>
      </c>
      <c r="K1737" s="29" t="str">
        <f t="shared" si="358"/>
        <v/>
      </c>
      <c r="L1737" s="26" t="str">
        <f t="shared" si="359"/>
        <v/>
      </c>
      <c r="M1737" t="str">
        <f t="shared" si="360"/>
        <v/>
      </c>
      <c r="N1737" s="28">
        <f t="shared" si="361"/>
        <v>109.09090909090909</v>
      </c>
      <c r="O1737" t="str">
        <f t="shared" si="362"/>
        <v/>
      </c>
      <c r="P1737" t="str">
        <f t="shared" si="363"/>
        <v/>
      </c>
      <c r="Q1737" s="10"/>
      <c r="R1737" s="10"/>
      <c r="S1737" s="16">
        <v>1</v>
      </c>
      <c r="T1737" s="13">
        <v>109.09090909090909</v>
      </c>
      <c r="U1737" s="14"/>
      <c r="V1737" s="11"/>
      <c r="W1737" s="10"/>
      <c r="X1737" s="29"/>
      <c r="AA1737" t="s">
        <v>331</v>
      </c>
      <c r="AB1737">
        <v>1</v>
      </c>
      <c r="AC1737">
        <v>109.09090909090909</v>
      </c>
      <c r="AD1737">
        <v>109.09090909090909</v>
      </c>
      <c r="AL1737">
        <v>109.09090909090909</v>
      </c>
      <c r="AM1737">
        <v>109.09090909090909</v>
      </c>
      <c r="AR1737" t="s">
        <v>338</v>
      </c>
    </row>
    <row r="1738" spans="1:44" x14ac:dyDescent="0.35">
      <c r="A1738">
        <v>9</v>
      </c>
      <c r="B1738" s="26">
        <f t="shared" si="351"/>
        <v>46273.760416666657</v>
      </c>
      <c r="C1738" t="s">
        <v>66</v>
      </c>
      <c r="D1738">
        <v>5</v>
      </c>
      <c r="E1738" s="26">
        <f t="shared" si="352"/>
        <v>46273.864583333343</v>
      </c>
      <c r="F1738" s="26">
        <f t="shared" si="353"/>
        <v>46273.843750000007</v>
      </c>
      <c r="G1738">
        <f t="shared" si="354"/>
        <v>0</v>
      </c>
      <c r="H1738">
        <f t="shared" si="355"/>
        <v>2</v>
      </c>
      <c r="I1738" s="27">
        <f t="shared" si="356"/>
        <v>1</v>
      </c>
      <c r="J1738" s="28">
        <f t="shared" si="357"/>
        <v>34.226447709593778</v>
      </c>
      <c r="K1738" s="29" t="str">
        <f t="shared" si="358"/>
        <v/>
      </c>
      <c r="L1738" s="26" t="str">
        <f t="shared" si="359"/>
        <v/>
      </c>
      <c r="M1738" t="str">
        <f t="shared" si="360"/>
        <v/>
      </c>
      <c r="N1738" s="28">
        <f t="shared" si="361"/>
        <v>34.226447709593778</v>
      </c>
      <c r="O1738" t="str">
        <f t="shared" si="362"/>
        <v/>
      </c>
      <c r="P1738" t="str">
        <f t="shared" si="363"/>
        <v/>
      </c>
      <c r="Q1738" s="10"/>
      <c r="R1738" s="10"/>
      <c r="S1738" s="16">
        <v>1</v>
      </c>
      <c r="T1738" s="13">
        <v>34.226447709593778</v>
      </c>
      <c r="U1738" s="14"/>
      <c r="V1738" s="11"/>
      <c r="W1738" s="10"/>
      <c r="X1738" s="29"/>
      <c r="AA1738" t="s">
        <v>331</v>
      </c>
      <c r="AB1738">
        <v>1</v>
      </c>
      <c r="AC1738">
        <v>34.226447709593778</v>
      </c>
      <c r="AD1738">
        <v>43.540406816932382</v>
      </c>
      <c r="AL1738">
        <v>34.226447709593778</v>
      </c>
      <c r="AM1738">
        <v>43.540406816932382</v>
      </c>
      <c r="AR1738" t="s">
        <v>338</v>
      </c>
    </row>
    <row r="1739" spans="1:44" x14ac:dyDescent="0.35">
      <c r="A1739">
        <v>9</v>
      </c>
      <c r="B1739" s="26">
        <f t="shared" si="351"/>
        <v>46273.760416666657</v>
      </c>
      <c r="C1739" t="s">
        <v>66</v>
      </c>
      <c r="D1739">
        <v>6</v>
      </c>
      <c r="E1739" s="26">
        <f t="shared" si="352"/>
        <v>46273.864583333343</v>
      </c>
      <c r="F1739" s="26">
        <f t="shared" si="353"/>
        <v>46273.843750000007</v>
      </c>
      <c r="G1739">
        <f t="shared" si="354"/>
        <v>10</v>
      </c>
      <c r="H1739">
        <f t="shared" si="355"/>
        <v>17</v>
      </c>
      <c r="I1739" s="27">
        <f t="shared" si="356"/>
        <v>2</v>
      </c>
      <c r="J1739" s="28">
        <f t="shared" si="357"/>
        <v>36.525047558655672</v>
      </c>
      <c r="K1739" s="29">
        <f t="shared" si="358"/>
        <v>1.9393084490740741E-2</v>
      </c>
      <c r="L1739" s="26">
        <f t="shared" si="359"/>
        <v>46273.779809751148</v>
      </c>
      <c r="M1739" t="str">
        <f t="shared" si="360"/>
        <v>YES</v>
      </c>
      <c r="N1739" s="28">
        <f t="shared" si="361"/>
        <v>18.262523779327836</v>
      </c>
      <c r="O1739" t="str">
        <f t="shared" si="362"/>
        <v/>
      </c>
      <c r="P1739" t="str">
        <f t="shared" si="363"/>
        <v/>
      </c>
      <c r="Q1739" s="10" t="s">
        <v>151</v>
      </c>
      <c r="R1739" s="10"/>
      <c r="S1739" s="16">
        <v>1</v>
      </c>
      <c r="T1739" s="13">
        <v>21.199970159274869</v>
      </c>
      <c r="U1739" s="14">
        <v>3.3411996712962959E-2</v>
      </c>
      <c r="V1739" s="11">
        <v>46273.79382866338</v>
      </c>
      <c r="W1739" s="10" t="s">
        <v>151</v>
      </c>
      <c r="X1739" s="29">
        <v>-1.4018912222222219E-2</v>
      </c>
      <c r="AA1739" t="s">
        <v>331</v>
      </c>
      <c r="AB1739">
        <v>2</v>
      </c>
      <c r="AC1739">
        <v>30.650154798761609</v>
      </c>
      <c r="AD1739">
        <v>43.59571495109455</v>
      </c>
      <c r="AE1739" s="54">
        <v>1.6247774212962959E-2</v>
      </c>
      <c r="AF1739" s="54">
        <v>2.3110269363425921E-2</v>
      </c>
      <c r="AG1739" s="53">
        <v>46273.776664440877</v>
      </c>
      <c r="AH1739" s="53">
        <v>46273.783526936022</v>
      </c>
      <c r="AI1739" t="s">
        <v>151</v>
      </c>
      <c r="AL1739">
        <v>15.32507739938081</v>
      </c>
      <c r="AM1739">
        <v>21.199970159274869</v>
      </c>
      <c r="AN1739" s="54">
        <v>3.3411996712962959E-2</v>
      </c>
      <c r="AO1739" s="54">
        <v>4.622053871527778E-2</v>
      </c>
      <c r="AP1739" s="53">
        <v>46273.80663720538</v>
      </c>
      <c r="AQ1739" t="s">
        <v>151</v>
      </c>
      <c r="AR1739" t="s">
        <v>332</v>
      </c>
    </row>
    <row r="1740" spans="1:44" x14ac:dyDescent="0.35">
      <c r="A1740">
        <v>9</v>
      </c>
      <c r="B1740" s="26">
        <f t="shared" si="351"/>
        <v>46273.760416666657</v>
      </c>
      <c r="C1740" t="s">
        <v>67</v>
      </c>
      <c r="D1740">
        <v>1</v>
      </c>
      <c r="E1740" s="26">
        <f t="shared" si="352"/>
        <v>46273.864583333343</v>
      </c>
      <c r="F1740" s="26">
        <f t="shared" si="353"/>
        <v>46273.843750000007</v>
      </c>
      <c r="G1740">
        <f t="shared" si="354"/>
        <v>2</v>
      </c>
      <c r="H1740">
        <f t="shared" si="355"/>
        <v>87</v>
      </c>
      <c r="I1740" s="27">
        <f t="shared" si="356"/>
        <v>5</v>
      </c>
      <c r="J1740" s="28">
        <f t="shared" si="357"/>
        <v>238.31306482204621</v>
      </c>
      <c r="K1740" s="29">
        <f t="shared" si="358"/>
        <v>1.5211083801498125E-2</v>
      </c>
      <c r="L1740" s="26">
        <f t="shared" si="359"/>
        <v>46273.77562775046</v>
      </c>
      <c r="M1740" t="str">
        <f t="shared" si="360"/>
        <v>YES</v>
      </c>
      <c r="N1740" s="28">
        <f t="shared" si="361"/>
        <v>47.662612964409242</v>
      </c>
      <c r="O1740" t="str">
        <f t="shared" si="362"/>
        <v/>
      </c>
      <c r="P1740" t="str">
        <f t="shared" si="363"/>
        <v/>
      </c>
      <c r="Q1740" s="10" t="s">
        <v>151</v>
      </c>
      <c r="R1740" s="10"/>
      <c r="S1740" s="16">
        <v>5</v>
      </c>
      <c r="T1740" s="13">
        <v>238.31306482204619</v>
      </c>
      <c r="U1740" s="14">
        <v>1.52110837962963E-2</v>
      </c>
      <c r="V1740" s="11">
        <v>46273.77562775046</v>
      </c>
      <c r="W1740" s="10" t="s">
        <v>151</v>
      </c>
      <c r="X1740" s="29">
        <v>0</v>
      </c>
      <c r="Z1740" t="s">
        <v>339</v>
      </c>
      <c r="AA1740" t="s">
        <v>331</v>
      </c>
      <c r="AB1740">
        <v>5</v>
      </c>
      <c r="AC1740">
        <v>32.231404958677693</v>
      </c>
      <c r="AD1740">
        <v>500.5347593582888</v>
      </c>
      <c r="AE1740" s="54">
        <v>7.2422542708333332E-3</v>
      </c>
      <c r="AF1740" s="54">
        <v>0.11246794871527779</v>
      </c>
      <c r="AG1740" s="53">
        <v>46273.767658920937</v>
      </c>
      <c r="AH1740" s="53">
        <v>46273.872884615383</v>
      </c>
      <c r="AI1740" t="s">
        <v>205</v>
      </c>
      <c r="AJ1740">
        <v>7</v>
      </c>
      <c r="AK1740">
        <v>2</v>
      </c>
      <c r="AL1740">
        <v>32.231404958677693</v>
      </c>
      <c r="AM1740">
        <v>500.5347593582888</v>
      </c>
      <c r="AN1740" s="54">
        <v>7.2422542708333332E-3</v>
      </c>
      <c r="AO1740" s="54">
        <v>0.11246794871527779</v>
      </c>
      <c r="AP1740" s="53">
        <v>46273.872884615383</v>
      </c>
      <c r="AQ1740" t="s">
        <v>205</v>
      </c>
      <c r="AR1740" t="s">
        <v>337</v>
      </c>
    </row>
    <row r="1741" spans="1:44" x14ac:dyDescent="0.35">
      <c r="A1741">
        <v>9</v>
      </c>
      <c r="B1741" s="26">
        <f t="shared" si="351"/>
        <v>46273.760416666657</v>
      </c>
      <c r="C1741" t="s">
        <v>67</v>
      </c>
      <c r="D1741">
        <v>2</v>
      </c>
      <c r="E1741" s="26">
        <f t="shared" si="352"/>
        <v>46273.864583333343</v>
      </c>
      <c r="F1741" s="26">
        <f t="shared" si="353"/>
        <v>46273.843750000007</v>
      </c>
      <c r="G1741">
        <f t="shared" si="354"/>
        <v>1</v>
      </c>
      <c r="H1741">
        <f t="shared" si="355"/>
        <v>23</v>
      </c>
      <c r="I1741" s="27">
        <f t="shared" si="356"/>
        <v>2</v>
      </c>
      <c r="J1741" s="28">
        <f t="shared" si="357"/>
        <v>42.786769880365938</v>
      </c>
      <c r="K1741" s="29">
        <f t="shared" si="358"/>
        <v>2.2397889254385964E-2</v>
      </c>
      <c r="L1741" s="26">
        <f t="shared" si="359"/>
        <v>46273.782814555911</v>
      </c>
      <c r="M1741" t="str">
        <f t="shared" si="360"/>
        <v>YES</v>
      </c>
      <c r="N1741" s="28">
        <f t="shared" si="361"/>
        <v>21.393384940182969</v>
      </c>
      <c r="O1741" t="str">
        <f t="shared" si="362"/>
        <v/>
      </c>
      <c r="P1741" t="str">
        <f t="shared" si="363"/>
        <v/>
      </c>
      <c r="Q1741" s="10" t="s">
        <v>151</v>
      </c>
      <c r="R1741" s="10" t="s">
        <v>341</v>
      </c>
      <c r="S1741" s="16">
        <v>3</v>
      </c>
      <c r="T1741" s="13">
        <v>58.11184727974674</v>
      </c>
      <c r="U1741" s="14">
        <v>1.6491186875000001E-2</v>
      </c>
      <c r="V1741" s="11">
        <v>46273.776907853542</v>
      </c>
      <c r="W1741" s="10" t="s">
        <v>151</v>
      </c>
      <c r="X1741" s="29">
        <v>5.9067023726851846E-3</v>
      </c>
      <c r="Y1741" t="s">
        <v>342</v>
      </c>
      <c r="Z1741" t="s">
        <v>340</v>
      </c>
      <c r="AA1741" t="s">
        <v>331</v>
      </c>
      <c r="AB1741">
        <v>2</v>
      </c>
      <c r="AC1741">
        <v>23.759925750232028</v>
      </c>
      <c r="AD1741">
        <v>102.45795601552391</v>
      </c>
      <c r="AE1741" s="54">
        <v>9.3534301388888876E-3</v>
      </c>
      <c r="AF1741" s="54">
        <v>4.0334020543981483E-2</v>
      </c>
      <c r="AG1741" s="53">
        <v>46273.769770096791</v>
      </c>
      <c r="AH1741" s="53">
        <v>46273.800750687209</v>
      </c>
      <c r="AI1741" t="s">
        <v>151</v>
      </c>
      <c r="AL1741">
        <v>35.639888625348043</v>
      </c>
      <c r="AM1741">
        <v>117.78303341490469</v>
      </c>
      <c r="AN1741" s="54">
        <v>8.1364293750000004E-3</v>
      </c>
      <c r="AO1741" s="54">
        <v>2.6889347025462959E-2</v>
      </c>
      <c r="AP1741" s="53">
        <v>46273.787306013692</v>
      </c>
      <c r="AQ1741" t="s">
        <v>151</v>
      </c>
      <c r="AR1741" t="s">
        <v>332</v>
      </c>
    </row>
    <row r="1742" spans="1:44" x14ac:dyDescent="0.35">
      <c r="A1742">
        <v>9</v>
      </c>
      <c r="B1742" s="26">
        <f t="shared" si="351"/>
        <v>46273.760416666657</v>
      </c>
      <c r="C1742" t="s">
        <v>67</v>
      </c>
      <c r="D1742">
        <v>3</v>
      </c>
      <c r="E1742" s="26">
        <f t="shared" si="352"/>
        <v>46273.864583333343</v>
      </c>
      <c r="F1742" s="26">
        <f t="shared" si="353"/>
        <v>46273.843750000007</v>
      </c>
      <c r="G1742">
        <f t="shared" si="354"/>
        <v>0</v>
      </c>
      <c r="H1742">
        <f t="shared" si="355"/>
        <v>2</v>
      </c>
      <c r="I1742" s="27">
        <f t="shared" si="356"/>
        <v>1</v>
      </c>
      <c r="J1742" s="28">
        <f t="shared" si="357"/>
        <v>125.15114873035067</v>
      </c>
      <c r="K1742" s="29" t="str">
        <f t="shared" si="358"/>
        <v/>
      </c>
      <c r="L1742" s="26" t="str">
        <f t="shared" si="359"/>
        <v/>
      </c>
      <c r="M1742" t="str">
        <f t="shared" si="360"/>
        <v/>
      </c>
      <c r="N1742" s="28">
        <f t="shared" si="361"/>
        <v>125.15114873035067</v>
      </c>
      <c r="O1742" t="str">
        <f t="shared" si="362"/>
        <v/>
      </c>
      <c r="P1742" t="str">
        <f t="shared" si="363"/>
        <v/>
      </c>
      <c r="Q1742" s="10"/>
      <c r="R1742" s="10"/>
      <c r="S1742" s="16">
        <v>1</v>
      </c>
      <c r="T1742" s="13">
        <v>125.1511487303507</v>
      </c>
      <c r="U1742" s="14"/>
      <c r="V1742" s="11"/>
      <c r="W1742" s="10"/>
      <c r="X1742" s="29"/>
      <c r="AA1742" t="s">
        <v>331</v>
      </c>
      <c r="AB1742">
        <v>1</v>
      </c>
      <c r="AC1742">
        <v>125.1511487303507</v>
      </c>
      <c r="AD1742">
        <v>125.1511487303507</v>
      </c>
      <c r="AL1742">
        <v>125.1511487303507</v>
      </c>
      <c r="AM1742">
        <v>125.1511487303507</v>
      </c>
      <c r="AR1742" t="s">
        <v>338</v>
      </c>
    </row>
    <row r="1743" spans="1:44" x14ac:dyDescent="0.35">
      <c r="A1743">
        <v>9</v>
      </c>
      <c r="B1743" s="26">
        <f t="shared" si="351"/>
        <v>46273.760416666657</v>
      </c>
      <c r="C1743" t="s">
        <v>67</v>
      </c>
      <c r="D1743">
        <v>4</v>
      </c>
      <c r="E1743" s="26">
        <f t="shared" si="352"/>
        <v>46273.864583333343</v>
      </c>
      <c r="F1743" s="26">
        <f t="shared" si="353"/>
        <v>46273.843750000007</v>
      </c>
      <c r="G1743">
        <f t="shared" si="354"/>
        <v>2</v>
      </c>
      <c r="H1743">
        <f t="shared" si="355"/>
        <v>53</v>
      </c>
      <c r="I1743" s="27">
        <f t="shared" si="356"/>
        <v>1</v>
      </c>
      <c r="J1743" s="28">
        <f t="shared" si="357"/>
        <v>109.09090909090909</v>
      </c>
      <c r="K1743" s="29">
        <f t="shared" si="358"/>
        <v>2.0243055555555556E-2</v>
      </c>
      <c r="L1743" s="26">
        <f t="shared" si="359"/>
        <v>46273.780659722215</v>
      </c>
      <c r="M1743" t="str">
        <f t="shared" si="360"/>
        <v>YES</v>
      </c>
      <c r="N1743" s="28">
        <f t="shared" si="361"/>
        <v>109.09090909090909</v>
      </c>
      <c r="O1743" t="str">
        <f t="shared" si="362"/>
        <v/>
      </c>
      <c r="P1743" t="str">
        <f t="shared" si="363"/>
        <v/>
      </c>
      <c r="Q1743" s="10" t="s">
        <v>151</v>
      </c>
      <c r="R1743" s="10"/>
      <c r="S1743" s="16">
        <v>1</v>
      </c>
      <c r="T1743" s="13">
        <v>109.09090909090909</v>
      </c>
      <c r="U1743" s="14">
        <v>2.0243055555555559E-2</v>
      </c>
      <c r="V1743" s="11">
        <v>46273.780659722222</v>
      </c>
      <c r="W1743" s="10" t="s">
        <v>151</v>
      </c>
      <c r="X1743" s="29">
        <v>0</v>
      </c>
      <c r="AA1743" t="s">
        <v>331</v>
      </c>
      <c r="AB1743">
        <v>1</v>
      </c>
      <c r="AC1743">
        <v>109.09090909090909</v>
      </c>
      <c r="AD1743">
        <v>109.09090909090909</v>
      </c>
      <c r="AE1743" s="54">
        <v>2.0243055555555559E-2</v>
      </c>
      <c r="AF1743" s="54">
        <v>2.0243055555555559E-2</v>
      </c>
      <c r="AG1743" s="53">
        <v>46273.780659722222</v>
      </c>
      <c r="AH1743" s="53">
        <v>46273.780659722222</v>
      </c>
      <c r="AI1743" t="s">
        <v>151</v>
      </c>
      <c r="AL1743">
        <v>109.09090909090909</v>
      </c>
      <c r="AM1743">
        <v>109.09090909090909</v>
      </c>
      <c r="AN1743" s="54">
        <v>2.0243055555555559E-2</v>
      </c>
      <c r="AO1743" s="54">
        <v>2.0243055555555559E-2</v>
      </c>
      <c r="AP1743" s="53">
        <v>46273.780659722222</v>
      </c>
      <c r="AQ1743" t="s">
        <v>151</v>
      </c>
      <c r="AR1743" t="s">
        <v>338</v>
      </c>
    </row>
    <row r="1744" spans="1:44" x14ac:dyDescent="0.35">
      <c r="A1744">
        <v>9</v>
      </c>
      <c r="B1744" s="26">
        <f t="shared" si="351"/>
        <v>46273.760416666657</v>
      </c>
      <c r="C1744" t="s">
        <v>67</v>
      </c>
      <c r="D1744">
        <v>5</v>
      </c>
      <c r="E1744" s="26">
        <f t="shared" si="352"/>
        <v>46273.864583333343</v>
      </c>
      <c r="F1744" s="26">
        <f t="shared" si="353"/>
        <v>46273.843750000007</v>
      </c>
      <c r="G1744">
        <f t="shared" si="354"/>
        <v>0</v>
      </c>
      <c r="H1744">
        <f t="shared" si="355"/>
        <v>2</v>
      </c>
      <c r="I1744" s="27">
        <f t="shared" si="356"/>
        <v>1</v>
      </c>
      <c r="J1744" s="28">
        <f t="shared" si="357"/>
        <v>34.226447709593778</v>
      </c>
      <c r="K1744" s="29" t="str">
        <f t="shared" si="358"/>
        <v/>
      </c>
      <c r="L1744" s="26" t="str">
        <f t="shared" si="359"/>
        <v/>
      </c>
      <c r="M1744" t="str">
        <f t="shared" si="360"/>
        <v/>
      </c>
      <c r="N1744" s="28">
        <f t="shared" si="361"/>
        <v>34.226447709593778</v>
      </c>
      <c r="O1744" t="str">
        <f t="shared" si="362"/>
        <v/>
      </c>
      <c r="P1744" t="str">
        <f t="shared" si="363"/>
        <v/>
      </c>
      <c r="Q1744" s="10"/>
      <c r="R1744" s="10"/>
      <c r="S1744" s="16">
        <v>1</v>
      </c>
      <c r="T1744" s="13">
        <v>34.226447709593778</v>
      </c>
      <c r="U1744" s="14"/>
      <c r="V1744" s="11"/>
      <c r="W1744" s="10"/>
      <c r="X1744" s="29"/>
      <c r="AA1744" t="s">
        <v>331</v>
      </c>
      <c r="AB1744">
        <v>1</v>
      </c>
      <c r="AC1744">
        <v>34.226447709593778</v>
      </c>
      <c r="AD1744">
        <v>43.540406816932382</v>
      </c>
      <c r="AL1744">
        <v>34.226447709593778</v>
      </c>
      <c r="AM1744">
        <v>43.540406816932382</v>
      </c>
      <c r="AR1744" t="s">
        <v>338</v>
      </c>
    </row>
    <row r="1745" spans="1:44" x14ac:dyDescent="0.35">
      <c r="A1745">
        <v>9</v>
      </c>
      <c r="B1745" s="26">
        <f t="shared" si="351"/>
        <v>46273.760416666657</v>
      </c>
      <c r="C1745" t="s">
        <v>67</v>
      </c>
      <c r="D1745">
        <v>6</v>
      </c>
      <c r="E1745" s="26">
        <f t="shared" si="352"/>
        <v>46273.864583333343</v>
      </c>
      <c r="F1745" s="26">
        <f t="shared" si="353"/>
        <v>46273.843750000007</v>
      </c>
      <c r="G1745">
        <f t="shared" si="354"/>
        <v>0</v>
      </c>
      <c r="H1745">
        <f t="shared" si="355"/>
        <v>17</v>
      </c>
      <c r="I1745" s="27">
        <f t="shared" si="356"/>
        <v>2</v>
      </c>
      <c r="J1745" s="28">
        <f t="shared" si="357"/>
        <v>36.525047558655672</v>
      </c>
      <c r="K1745" s="29" t="str">
        <f t="shared" si="358"/>
        <v/>
      </c>
      <c r="L1745" s="26" t="str">
        <f t="shared" si="359"/>
        <v/>
      </c>
      <c r="M1745" t="str">
        <f t="shared" si="360"/>
        <v/>
      </c>
      <c r="N1745" s="28">
        <f t="shared" si="361"/>
        <v>18.262523779327836</v>
      </c>
      <c r="O1745" t="str">
        <f t="shared" si="362"/>
        <v/>
      </c>
      <c r="P1745" t="str">
        <f t="shared" si="363"/>
        <v/>
      </c>
      <c r="Q1745" s="10"/>
      <c r="R1745" s="10"/>
      <c r="S1745" s="16">
        <v>1</v>
      </c>
      <c r="T1745" s="13">
        <v>21.199970159274869</v>
      </c>
      <c r="U1745" s="14"/>
      <c r="V1745" s="11"/>
      <c r="W1745" s="10"/>
      <c r="X1745" s="29"/>
      <c r="AA1745" t="s">
        <v>331</v>
      </c>
      <c r="AB1745">
        <v>2</v>
      </c>
      <c r="AC1745">
        <v>30.650154798761609</v>
      </c>
      <c r="AD1745">
        <v>43.59571495109455</v>
      </c>
      <c r="AL1745">
        <v>15.32507739938081</v>
      </c>
      <c r="AM1745">
        <v>21.199970159274869</v>
      </c>
      <c r="AR1745" t="s">
        <v>332</v>
      </c>
    </row>
    <row r="1746" spans="1:44" x14ac:dyDescent="0.35">
      <c r="A1746">
        <v>9</v>
      </c>
      <c r="B1746" s="26">
        <f t="shared" si="351"/>
        <v>46273.760416666657</v>
      </c>
      <c r="C1746" t="s">
        <v>68</v>
      </c>
      <c r="D1746">
        <v>1</v>
      </c>
      <c r="E1746" s="26">
        <f t="shared" si="352"/>
        <v>46273.864583333343</v>
      </c>
      <c r="F1746" s="26">
        <f t="shared" si="353"/>
        <v>46273.843750000007</v>
      </c>
      <c r="G1746">
        <f t="shared" si="354"/>
        <v>0</v>
      </c>
      <c r="H1746">
        <f t="shared" si="355"/>
        <v>87</v>
      </c>
      <c r="I1746" s="27">
        <f t="shared" si="356"/>
        <v>5</v>
      </c>
      <c r="J1746" s="28">
        <f t="shared" si="357"/>
        <v>238.31306482204621</v>
      </c>
      <c r="K1746" s="29" t="str">
        <f t="shared" si="358"/>
        <v/>
      </c>
      <c r="L1746" s="26" t="str">
        <f t="shared" si="359"/>
        <v/>
      </c>
      <c r="M1746" t="str">
        <f t="shared" si="360"/>
        <v/>
      </c>
      <c r="N1746" s="28">
        <f t="shared" si="361"/>
        <v>47.662612964409242</v>
      </c>
      <c r="O1746" t="str">
        <f t="shared" si="362"/>
        <v/>
      </c>
      <c r="P1746" t="str">
        <f t="shared" si="363"/>
        <v/>
      </c>
      <c r="Q1746" s="10"/>
      <c r="R1746" s="10"/>
      <c r="S1746" s="16">
        <v>5</v>
      </c>
      <c r="T1746" s="13">
        <v>238.31306482204619</v>
      </c>
      <c r="U1746" s="14"/>
      <c r="V1746" s="11"/>
      <c r="W1746" s="10"/>
      <c r="X1746" s="29"/>
      <c r="Z1746" t="s">
        <v>339</v>
      </c>
      <c r="AA1746" t="s">
        <v>331</v>
      </c>
      <c r="AB1746">
        <v>5</v>
      </c>
      <c r="AC1746">
        <v>32.231404958677693</v>
      </c>
      <c r="AD1746">
        <v>500.5347593582888</v>
      </c>
      <c r="AL1746">
        <v>32.231404958677693</v>
      </c>
      <c r="AM1746">
        <v>500.5347593582888</v>
      </c>
      <c r="AR1746" t="s">
        <v>337</v>
      </c>
    </row>
    <row r="1747" spans="1:44" x14ac:dyDescent="0.35">
      <c r="A1747">
        <v>9</v>
      </c>
      <c r="B1747" s="26">
        <f t="shared" si="351"/>
        <v>46273.760416666657</v>
      </c>
      <c r="C1747" t="s">
        <v>68</v>
      </c>
      <c r="D1747">
        <v>2</v>
      </c>
      <c r="E1747" s="26">
        <f t="shared" si="352"/>
        <v>46273.864583333343</v>
      </c>
      <c r="F1747" s="26">
        <f t="shared" si="353"/>
        <v>46273.843750000007</v>
      </c>
      <c r="G1747">
        <f t="shared" si="354"/>
        <v>0</v>
      </c>
      <c r="H1747">
        <f t="shared" si="355"/>
        <v>23</v>
      </c>
      <c r="I1747" s="27">
        <f t="shared" si="356"/>
        <v>2</v>
      </c>
      <c r="J1747" s="28">
        <f t="shared" si="357"/>
        <v>42.786769880365938</v>
      </c>
      <c r="K1747" s="29" t="str">
        <f t="shared" si="358"/>
        <v/>
      </c>
      <c r="L1747" s="26" t="str">
        <f t="shared" si="359"/>
        <v/>
      </c>
      <c r="M1747" t="str">
        <f t="shared" si="360"/>
        <v/>
      </c>
      <c r="N1747" s="28">
        <f t="shared" si="361"/>
        <v>21.393384940182969</v>
      </c>
      <c r="O1747" t="str">
        <f t="shared" si="362"/>
        <v/>
      </c>
      <c r="P1747" t="str">
        <f t="shared" si="363"/>
        <v/>
      </c>
      <c r="Q1747" s="10"/>
      <c r="R1747" s="10" t="s">
        <v>341</v>
      </c>
      <c r="S1747" s="16">
        <v>3</v>
      </c>
      <c r="T1747" s="13">
        <v>58.11184727974674</v>
      </c>
      <c r="U1747" s="14"/>
      <c r="V1747" s="11"/>
      <c r="W1747" s="10"/>
      <c r="X1747" s="29"/>
      <c r="Y1747" t="s">
        <v>342</v>
      </c>
      <c r="Z1747" t="s">
        <v>340</v>
      </c>
      <c r="AA1747" t="s">
        <v>331</v>
      </c>
      <c r="AB1747">
        <v>2</v>
      </c>
      <c r="AC1747">
        <v>23.759925750232028</v>
      </c>
      <c r="AD1747">
        <v>102.45795601552391</v>
      </c>
      <c r="AL1747">
        <v>35.639888625348043</v>
      </c>
      <c r="AM1747">
        <v>117.78303341490469</v>
      </c>
      <c r="AR1747" t="s">
        <v>332</v>
      </c>
    </row>
    <row r="1748" spans="1:44" x14ac:dyDescent="0.35">
      <c r="A1748">
        <v>9</v>
      </c>
      <c r="B1748" s="26">
        <f t="shared" si="351"/>
        <v>46273.760416666657</v>
      </c>
      <c r="C1748" t="s">
        <v>68</v>
      </c>
      <c r="D1748">
        <v>3</v>
      </c>
      <c r="E1748" s="26">
        <f t="shared" si="352"/>
        <v>46273.864583333343</v>
      </c>
      <c r="F1748" s="26">
        <f t="shared" si="353"/>
        <v>46273.843750000007</v>
      </c>
      <c r="G1748">
        <f t="shared" si="354"/>
        <v>0</v>
      </c>
      <c r="H1748">
        <f t="shared" si="355"/>
        <v>2</v>
      </c>
      <c r="I1748" s="27">
        <f t="shared" si="356"/>
        <v>1</v>
      </c>
      <c r="J1748" s="28">
        <f t="shared" si="357"/>
        <v>125.15114873035067</v>
      </c>
      <c r="K1748" s="29" t="str">
        <f t="shared" si="358"/>
        <v/>
      </c>
      <c r="L1748" s="26" t="str">
        <f t="shared" si="359"/>
        <v/>
      </c>
      <c r="M1748" t="str">
        <f t="shared" si="360"/>
        <v/>
      </c>
      <c r="N1748" s="28">
        <f t="shared" si="361"/>
        <v>125.15114873035067</v>
      </c>
      <c r="O1748" t="str">
        <f t="shared" si="362"/>
        <v/>
      </c>
      <c r="P1748" t="str">
        <f t="shared" si="363"/>
        <v/>
      </c>
      <c r="Q1748" s="10"/>
      <c r="R1748" s="10"/>
      <c r="S1748" s="16">
        <v>1</v>
      </c>
      <c r="T1748" s="13">
        <v>125.1511487303507</v>
      </c>
      <c r="U1748" s="14"/>
      <c r="V1748" s="11"/>
      <c r="W1748" s="10"/>
      <c r="X1748" s="29"/>
      <c r="AA1748" t="s">
        <v>331</v>
      </c>
      <c r="AB1748">
        <v>1</v>
      </c>
      <c r="AC1748">
        <v>125.1511487303507</v>
      </c>
      <c r="AD1748">
        <v>125.1511487303507</v>
      </c>
      <c r="AL1748">
        <v>125.1511487303507</v>
      </c>
      <c r="AM1748">
        <v>125.1511487303507</v>
      </c>
      <c r="AR1748" t="s">
        <v>338</v>
      </c>
    </row>
    <row r="1749" spans="1:44" x14ac:dyDescent="0.35">
      <c r="A1749">
        <v>9</v>
      </c>
      <c r="B1749" s="26">
        <f t="shared" si="351"/>
        <v>46273.760416666657</v>
      </c>
      <c r="C1749" t="s">
        <v>68</v>
      </c>
      <c r="D1749">
        <v>4</v>
      </c>
      <c r="E1749" s="26">
        <f t="shared" si="352"/>
        <v>46273.864583333343</v>
      </c>
      <c r="F1749" s="26">
        <f t="shared" si="353"/>
        <v>46273.843750000007</v>
      </c>
      <c r="G1749">
        <f t="shared" si="354"/>
        <v>1</v>
      </c>
      <c r="H1749">
        <f t="shared" si="355"/>
        <v>53</v>
      </c>
      <c r="I1749" s="27">
        <f t="shared" si="356"/>
        <v>1</v>
      </c>
      <c r="J1749" s="28">
        <f t="shared" si="357"/>
        <v>109.09090909090909</v>
      </c>
      <c r="K1749" s="29">
        <f t="shared" si="358"/>
        <v>2.0243055555555556E-2</v>
      </c>
      <c r="L1749" s="26">
        <f t="shared" si="359"/>
        <v>46273.780659722215</v>
      </c>
      <c r="M1749" t="str">
        <f t="shared" si="360"/>
        <v>YES</v>
      </c>
      <c r="N1749" s="28">
        <f t="shared" si="361"/>
        <v>109.09090909090909</v>
      </c>
      <c r="O1749" t="str">
        <f t="shared" si="362"/>
        <v/>
      </c>
      <c r="P1749" t="str">
        <f t="shared" si="363"/>
        <v/>
      </c>
      <c r="Q1749" s="10" t="s">
        <v>151</v>
      </c>
      <c r="R1749" s="10"/>
      <c r="S1749" s="16">
        <v>1</v>
      </c>
      <c r="T1749" s="13">
        <v>109.09090909090909</v>
      </c>
      <c r="U1749" s="14">
        <v>2.0243055555555559E-2</v>
      </c>
      <c r="V1749" s="11">
        <v>46273.780659722222</v>
      </c>
      <c r="W1749" s="10" t="s">
        <v>151</v>
      </c>
      <c r="X1749" s="29">
        <v>0</v>
      </c>
      <c r="AA1749" t="s">
        <v>331</v>
      </c>
      <c r="AB1749">
        <v>1</v>
      </c>
      <c r="AC1749">
        <v>109.09090909090909</v>
      </c>
      <c r="AD1749">
        <v>109.09090909090909</v>
      </c>
      <c r="AE1749" s="54">
        <v>2.0243055555555559E-2</v>
      </c>
      <c r="AF1749" s="54">
        <v>2.0243055555555559E-2</v>
      </c>
      <c r="AG1749" s="53">
        <v>46273.780659722222</v>
      </c>
      <c r="AH1749" s="53">
        <v>46273.780659722222</v>
      </c>
      <c r="AI1749" t="s">
        <v>151</v>
      </c>
      <c r="AL1749">
        <v>109.09090909090909</v>
      </c>
      <c r="AM1749">
        <v>109.09090909090909</v>
      </c>
      <c r="AN1749" s="54">
        <v>2.0243055555555559E-2</v>
      </c>
      <c r="AO1749" s="54">
        <v>2.0243055555555559E-2</v>
      </c>
      <c r="AP1749" s="53">
        <v>46273.780659722222</v>
      </c>
      <c r="AQ1749" t="s">
        <v>151</v>
      </c>
      <c r="AR1749" t="s">
        <v>338</v>
      </c>
    </row>
    <row r="1750" spans="1:44" x14ac:dyDescent="0.35">
      <c r="A1750">
        <v>9</v>
      </c>
      <c r="B1750" s="26">
        <f t="shared" si="351"/>
        <v>46273.760416666657</v>
      </c>
      <c r="C1750" t="s">
        <v>68</v>
      </c>
      <c r="D1750">
        <v>5</v>
      </c>
      <c r="E1750" s="26">
        <f t="shared" si="352"/>
        <v>46273.864583333343</v>
      </c>
      <c r="F1750" s="26">
        <f t="shared" si="353"/>
        <v>46273.843750000007</v>
      </c>
      <c r="G1750">
        <f t="shared" si="354"/>
        <v>0</v>
      </c>
      <c r="H1750">
        <f t="shared" si="355"/>
        <v>2</v>
      </c>
      <c r="I1750" s="27">
        <f t="shared" si="356"/>
        <v>1</v>
      </c>
      <c r="J1750" s="28">
        <f t="shared" si="357"/>
        <v>34.226447709593778</v>
      </c>
      <c r="K1750" s="29" t="str">
        <f t="shared" si="358"/>
        <v/>
      </c>
      <c r="L1750" s="26" t="str">
        <f t="shared" si="359"/>
        <v/>
      </c>
      <c r="M1750" t="str">
        <f t="shared" si="360"/>
        <v/>
      </c>
      <c r="N1750" s="28">
        <f t="shared" si="361"/>
        <v>34.226447709593778</v>
      </c>
      <c r="O1750" t="str">
        <f t="shared" si="362"/>
        <v/>
      </c>
      <c r="P1750" t="str">
        <f t="shared" si="363"/>
        <v/>
      </c>
      <c r="Q1750" s="10"/>
      <c r="R1750" s="10"/>
      <c r="S1750" s="16">
        <v>1</v>
      </c>
      <c r="T1750" s="13">
        <v>34.226447709593778</v>
      </c>
      <c r="U1750" s="14"/>
      <c r="V1750" s="11"/>
      <c r="W1750" s="10"/>
      <c r="X1750" s="29"/>
      <c r="AA1750" t="s">
        <v>331</v>
      </c>
      <c r="AB1750">
        <v>1</v>
      </c>
      <c r="AC1750">
        <v>34.226447709593778</v>
      </c>
      <c r="AD1750">
        <v>43.540406816932382</v>
      </c>
      <c r="AL1750">
        <v>34.226447709593778</v>
      </c>
      <c r="AM1750">
        <v>43.540406816932382</v>
      </c>
      <c r="AR1750" t="s">
        <v>338</v>
      </c>
    </row>
    <row r="1751" spans="1:44" x14ac:dyDescent="0.35">
      <c r="A1751">
        <v>9</v>
      </c>
      <c r="B1751" s="26">
        <f t="shared" si="351"/>
        <v>46273.760416666657</v>
      </c>
      <c r="C1751" t="s">
        <v>68</v>
      </c>
      <c r="D1751">
        <v>6</v>
      </c>
      <c r="E1751" s="26">
        <f t="shared" si="352"/>
        <v>46273.864583333343</v>
      </c>
      <c r="F1751" s="26">
        <f t="shared" si="353"/>
        <v>46273.843750000007</v>
      </c>
      <c r="G1751">
        <f t="shared" si="354"/>
        <v>0</v>
      </c>
      <c r="H1751">
        <f t="shared" si="355"/>
        <v>17</v>
      </c>
      <c r="I1751" s="27">
        <f t="shared" si="356"/>
        <v>2</v>
      </c>
      <c r="J1751" s="28">
        <f t="shared" si="357"/>
        <v>36.525047558655672</v>
      </c>
      <c r="K1751" s="29" t="str">
        <f t="shared" si="358"/>
        <v/>
      </c>
      <c r="L1751" s="26" t="str">
        <f t="shared" si="359"/>
        <v/>
      </c>
      <c r="M1751" t="str">
        <f t="shared" si="360"/>
        <v/>
      </c>
      <c r="N1751" s="28">
        <f t="shared" si="361"/>
        <v>18.262523779327836</v>
      </c>
      <c r="O1751" t="str">
        <f t="shared" si="362"/>
        <v/>
      </c>
      <c r="P1751" t="str">
        <f t="shared" si="363"/>
        <v/>
      </c>
      <c r="Q1751" s="10"/>
      <c r="R1751" s="10"/>
      <c r="S1751" s="16">
        <v>1</v>
      </c>
      <c r="T1751" s="13">
        <v>21.199970159274869</v>
      </c>
      <c r="U1751" s="14"/>
      <c r="V1751" s="11"/>
      <c r="W1751" s="10"/>
      <c r="X1751" s="29"/>
      <c r="AA1751" t="s">
        <v>331</v>
      </c>
      <c r="AB1751">
        <v>2</v>
      </c>
      <c r="AC1751">
        <v>30.650154798761609</v>
      </c>
      <c r="AD1751">
        <v>43.59571495109455</v>
      </c>
      <c r="AL1751">
        <v>15.32507739938081</v>
      </c>
      <c r="AM1751">
        <v>21.199970159274869</v>
      </c>
      <c r="AR1751" t="s">
        <v>332</v>
      </c>
    </row>
    <row r="1752" spans="1:44" x14ac:dyDescent="0.35">
      <c r="A1752">
        <v>9</v>
      </c>
      <c r="B1752" s="26">
        <f t="shared" si="351"/>
        <v>46273.760416666657</v>
      </c>
      <c r="C1752" t="s">
        <v>69</v>
      </c>
      <c r="D1752">
        <v>1</v>
      </c>
      <c r="E1752" s="26">
        <f t="shared" si="352"/>
        <v>46273.864583333343</v>
      </c>
      <c r="F1752" s="26">
        <f t="shared" si="353"/>
        <v>46273.843750000007</v>
      </c>
      <c r="G1752">
        <f t="shared" si="354"/>
        <v>0</v>
      </c>
      <c r="H1752">
        <f t="shared" si="355"/>
        <v>87</v>
      </c>
      <c r="I1752" s="27">
        <f t="shared" si="356"/>
        <v>5</v>
      </c>
      <c r="J1752" s="28">
        <f t="shared" si="357"/>
        <v>238.31306482204621</v>
      </c>
      <c r="K1752" s="29" t="str">
        <f t="shared" si="358"/>
        <v/>
      </c>
      <c r="L1752" s="26" t="str">
        <f t="shared" si="359"/>
        <v/>
      </c>
      <c r="M1752" t="str">
        <f t="shared" si="360"/>
        <v/>
      </c>
      <c r="N1752" s="28">
        <f t="shared" si="361"/>
        <v>47.662612964409242</v>
      </c>
      <c r="O1752" t="str">
        <f t="shared" si="362"/>
        <v/>
      </c>
      <c r="P1752" t="str">
        <f t="shared" si="363"/>
        <v/>
      </c>
      <c r="Q1752" s="10"/>
      <c r="R1752" s="10"/>
      <c r="S1752" s="16">
        <v>5</v>
      </c>
      <c r="T1752" s="13">
        <v>238.31306482204619</v>
      </c>
      <c r="U1752" s="14"/>
      <c r="V1752" s="11"/>
      <c r="W1752" s="10"/>
      <c r="X1752" s="29"/>
      <c r="Z1752" t="s">
        <v>339</v>
      </c>
      <c r="AA1752" t="s">
        <v>331</v>
      </c>
      <c r="AB1752">
        <v>5</v>
      </c>
      <c r="AC1752">
        <v>32.231404958677693</v>
      </c>
      <c r="AD1752">
        <v>500.5347593582888</v>
      </c>
      <c r="AL1752">
        <v>32.231404958677693</v>
      </c>
      <c r="AM1752">
        <v>500.5347593582888</v>
      </c>
      <c r="AR1752" t="s">
        <v>337</v>
      </c>
    </row>
    <row r="1753" spans="1:44" x14ac:dyDescent="0.35">
      <c r="A1753">
        <v>9</v>
      </c>
      <c r="B1753" s="26">
        <f t="shared" si="351"/>
        <v>46273.760416666657</v>
      </c>
      <c r="C1753" t="s">
        <v>69</v>
      </c>
      <c r="D1753">
        <v>2</v>
      </c>
      <c r="E1753" s="26">
        <f t="shared" si="352"/>
        <v>46273.864583333343</v>
      </c>
      <c r="F1753" s="26">
        <f t="shared" si="353"/>
        <v>46273.843750000007</v>
      </c>
      <c r="G1753">
        <f t="shared" si="354"/>
        <v>0</v>
      </c>
      <c r="H1753">
        <f t="shared" si="355"/>
        <v>23</v>
      </c>
      <c r="I1753" s="27">
        <f t="shared" si="356"/>
        <v>2</v>
      </c>
      <c r="J1753" s="28">
        <f t="shared" si="357"/>
        <v>42.786769880365938</v>
      </c>
      <c r="K1753" s="29" t="str">
        <f t="shared" si="358"/>
        <v/>
      </c>
      <c r="L1753" s="26" t="str">
        <f t="shared" si="359"/>
        <v/>
      </c>
      <c r="M1753" t="str">
        <f t="shared" si="360"/>
        <v/>
      </c>
      <c r="N1753" s="28">
        <f t="shared" si="361"/>
        <v>21.393384940182969</v>
      </c>
      <c r="O1753" t="str">
        <f t="shared" si="362"/>
        <v/>
      </c>
      <c r="P1753" t="str">
        <f t="shared" si="363"/>
        <v/>
      </c>
      <c r="Q1753" s="10"/>
      <c r="R1753" s="10" t="s">
        <v>341</v>
      </c>
      <c r="S1753" s="16">
        <v>3</v>
      </c>
      <c r="T1753" s="13">
        <v>58.11184727974674</v>
      </c>
      <c r="U1753" s="14"/>
      <c r="V1753" s="11"/>
      <c r="W1753" s="10"/>
      <c r="X1753" s="29"/>
      <c r="Y1753" t="s">
        <v>342</v>
      </c>
      <c r="Z1753" t="s">
        <v>340</v>
      </c>
      <c r="AA1753" t="s">
        <v>331</v>
      </c>
      <c r="AB1753">
        <v>2</v>
      </c>
      <c r="AC1753">
        <v>23.759925750232028</v>
      </c>
      <c r="AD1753">
        <v>102.45795601552391</v>
      </c>
      <c r="AL1753">
        <v>35.639888625348043</v>
      </c>
      <c r="AM1753">
        <v>117.78303341490469</v>
      </c>
      <c r="AR1753" t="s">
        <v>332</v>
      </c>
    </row>
    <row r="1754" spans="1:44" x14ac:dyDescent="0.35">
      <c r="A1754">
        <v>9</v>
      </c>
      <c r="B1754" s="26">
        <f t="shared" si="351"/>
        <v>46273.760416666657</v>
      </c>
      <c r="C1754" t="s">
        <v>69</v>
      </c>
      <c r="D1754">
        <v>3</v>
      </c>
      <c r="E1754" s="26">
        <f t="shared" si="352"/>
        <v>46273.864583333343</v>
      </c>
      <c r="F1754" s="26">
        <f t="shared" si="353"/>
        <v>46273.843750000007</v>
      </c>
      <c r="G1754">
        <f t="shared" si="354"/>
        <v>0</v>
      </c>
      <c r="H1754">
        <f t="shared" si="355"/>
        <v>2</v>
      </c>
      <c r="I1754" s="27">
        <f t="shared" si="356"/>
        <v>1</v>
      </c>
      <c r="J1754" s="28">
        <f t="shared" si="357"/>
        <v>125.15114873035067</v>
      </c>
      <c r="K1754" s="29" t="str">
        <f t="shared" si="358"/>
        <v/>
      </c>
      <c r="L1754" s="26" t="str">
        <f t="shared" si="359"/>
        <v/>
      </c>
      <c r="M1754" t="str">
        <f t="shared" si="360"/>
        <v/>
      </c>
      <c r="N1754" s="28">
        <f t="shared" si="361"/>
        <v>125.15114873035067</v>
      </c>
      <c r="O1754" t="str">
        <f t="shared" si="362"/>
        <v/>
      </c>
      <c r="P1754" t="str">
        <f t="shared" si="363"/>
        <v/>
      </c>
      <c r="Q1754" s="10"/>
      <c r="R1754" s="10"/>
      <c r="S1754" s="16">
        <v>1</v>
      </c>
      <c r="T1754" s="13">
        <v>125.1511487303507</v>
      </c>
      <c r="U1754" s="14"/>
      <c r="V1754" s="11"/>
      <c r="W1754" s="10"/>
      <c r="X1754" s="29"/>
      <c r="AA1754" t="s">
        <v>331</v>
      </c>
      <c r="AB1754">
        <v>1</v>
      </c>
      <c r="AC1754">
        <v>125.1511487303507</v>
      </c>
      <c r="AD1754">
        <v>125.1511487303507</v>
      </c>
      <c r="AL1754">
        <v>125.1511487303507</v>
      </c>
      <c r="AM1754">
        <v>125.1511487303507</v>
      </c>
      <c r="AR1754" t="s">
        <v>338</v>
      </c>
    </row>
    <row r="1755" spans="1:44" x14ac:dyDescent="0.35">
      <c r="A1755">
        <v>9</v>
      </c>
      <c r="B1755" s="26">
        <f t="shared" si="351"/>
        <v>46273.760416666657</v>
      </c>
      <c r="C1755" t="s">
        <v>69</v>
      </c>
      <c r="D1755">
        <v>4</v>
      </c>
      <c r="E1755" s="26">
        <f t="shared" si="352"/>
        <v>46273.864583333343</v>
      </c>
      <c r="F1755" s="26">
        <f t="shared" si="353"/>
        <v>46273.843750000007</v>
      </c>
      <c r="G1755">
        <f t="shared" si="354"/>
        <v>10</v>
      </c>
      <c r="H1755">
        <f t="shared" si="355"/>
        <v>53</v>
      </c>
      <c r="I1755" s="27">
        <f t="shared" si="356"/>
        <v>1</v>
      </c>
      <c r="J1755" s="28">
        <f t="shared" si="357"/>
        <v>109.09090909090909</v>
      </c>
      <c r="K1755" s="29">
        <f t="shared" si="358"/>
        <v>2.0243055555555556E-2</v>
      </c>
      <c r="L1755" s="26">
        <f t="shared" si="359"/>
        <v>46273.780659722215</v>
      </c>
      <c r="M1755" t="str">
        <f t="shared" si="360"/>
        <v>YES</v>
      </c>
      <c r="N1755" s="28">
        <f t="shared" si="361"/>
        <v>109.09090909090909</v>
      </c>
      <c r="O1755" t="str">
        <f t="shared" si="362"/>
        <v/>
      </c>
      <c r="P1755" t="str">
        <f t="shared" si="363"/>
        <v/>
      </c>
      <c r="Q1755" s="10" t="s">
        <v>151</v>
      </c>
      <c r="R1755" s="10"/>
      <c r="S1755" s="16">
        <v>1</v>
      </c>
      <c r="T1755" s="13">
        <v>109.09090909090909</v>
      </c>
      <c r="U1755" s="14">
        <v>2.0243055555555559E-2</v>
      </c>
      <c r="V1755" s="11">
        <v>46273.780659722222</v>
      </c>
      <c r="W1755" s="10" t="s">
        <v>151</v>
      </c>
      <c r="X1755" s="29">
        <v>0</v>
      </c>
      <c r="AA1755" t="s">
        <v>331</v>
      </c>
      <c r="AB1755">
        <v>1</v>
      </c>
      <c r="AC1755">
        <v>109.09090909090909</v>
      </c>
      <c r="AD1755">
        <v>109.09090909090909</v>
      </c>
      <c r="AE1755" s="54">
        <v>2.0243055555555559E-2</v>
      </c>
      <c r="AF1755" s="54">
        <v>2.0243055555555559E-2</v>
      </c>
      <c r="AG1755" s="53">
        <v>46273.780659722222</v>
      </c>
      <c r="AH1755" s="53">
        <v>46273.780659722222</v>
      </c>
      <c r="AI1755" t="s">
        <v>151</v>
      </c>
      <c r="AL1755">
        <v>109.09090909090909</v>
      </c>
      <c r="AM1755">
        <v>109.09090909090909</v>
      </c>
      <c r="AN1755" s="54">
        <v>2.0243055555555559E-2</v>
      </c>
      <c r="AO1755" s="54">
        <v>2.0243055555555559E-2</v>
      </c>
      <c r="AP1755" s="53">
        <v>46273.780659722222</v>
      </c>
      <c r="AQ1755" t="s">
        <v>151</v>
      </c>
      <c r="AR1755" t="s">
        <v>338</v>
      </c>
    </row>
    <row r="1756" spans="1:44" x14ac:dyDescent="0.35">
      <c r="A1756">
        <v>9</v>
      </c>
      <c r="B1756" s="26">
        <f t="shared" si="351"/>
        <v>46273.760416666657</v>
      </c>
      <c r="C1756" t="s">
        <v>69</v>
      </c>
      <c r="D1756">
        <v>5</v>
      </c>
      <c r="E1756" s="26">
        <f t="shared" si="352"/>
        <v>46273.864583333343</v>
      </c>
      <c r="F1756" s="26">
        <f t="shared" si="353"/>
        <v>46273.843750000007</v>
      </c>
      <c r="G1756">
        <f t="shared" si="354"/>
        <v>0</v>
      </c>
      <c r="H1756">
        <f t="shared" si="355"/>
        <v>2</v>
      </c>
      <c r="I1756" s="27">
        <f t="shared" si="356"/>
        <v>1</v>
      </c>
      <c r="J1756" s="28">
        <f t="shared" si="357"/>
        <v>34.226447709593778</v>
      </c>
      <c r="K1756" s="29" t="str">
        <f t="shared" si="358"/>
        <v/>
      </c>
      <c r="L1756" s="26" t="str">
        <f t="shared" si="359"/>
        <v/>
      </c>
      <c r="M1756" t="str">
        <f t="shared" si="360"/>
        <v/>
      </c>
      <c r="N1756" s="28">
        <f t="shared" si="361"/>
        <v>34.226447709593778</v>
      </c>
      <c r="O1756" t="str">
        <f t="shared" si="362"/>
        <v/>
      </c>
      <c r="P1756" t="str">
        <f t="shared" si="363"/>
        <v/>
      </c>
      <c r="Q1756" s="10"/>
      <c r="R1756" s="10"/>
      <c r="S1756" s="16">
        <v>1</v>
      </c>
      <c r="T1756" s="13">
        <v>34.226447709593778</v>
      </c>
      <c r="U1756" s="14"/>
      <c r="V1756" s="11"/>
      <c r="W1756" s="10"/>
      <c r="X1756" s="29"/>
      <c r="AA1756" t="s">
        <v>331</v>
      </c>
      <c r="AB1756">
        <v>1</v>
      </c>
      <c r="AC1756">
        <v>34.226447709593778</v>
      </c>
      <c r="AD1756">
        <v>43.540406816932382</v>
      </c>
      <c r="AL1756">
        <v>34.226447709593778</v>
      </c>
      <c r="AM1756">
        <v>43.540406816932382</v>
      </c>
      <c r="AR1756" t="s">
        <v>338</v>
      </c>
    </row>
    <row r="1757" spans="1:44" x14ac:dyDescent="0.35">
      <c r="A1757">
        <v>9</v>
      </c>
      <c r="B1757" s="26">
        <f t="shared" si="351"/>
        <v>46273.760416666657</v>
      </c>
      <c r="C1757" t="s">
        <v>69</v>
      </c>
      <c r="D1757">
        <v>6</v>
      </c>
      <c r="E1757" s="26">
        <f t="shared" si="352"/>
        <v>46273.864583333343</v>
      </c>
      <c r="F1757" s="26">
        <f t="shared" si="353"/>
        <v>46273.843750000007</v>
      </c>
      <c r="G1757">
        <f t="shared" si="354"/>
        <v>0</v>
      </c>
      <c r="H1757">
        <f t="shared" si="355"/>
        <v>17</v>
      </c>
      <c r="I1757" s="27">
        <f t="shared" si="356"/>
        <v>2</v>
      </c>
      <c r="J1757" s="28">
        <f t="shared" si="357"/>
        <v>36.525047558655672</v>
      </c>
      <c r="K1757" s="29" t="str">
        <f t="shared" si="358"/>
        <v/>
      </c>
      <c r="L1757" s="26" t="str">
        <f t="shared" si="359"/>
        <v/>
      </c>
      <c r="M1757" t="str">
        <f t="shared" si="360"/>
        <v/>
      </c>
      <c r="N1757" s="28">
        <f t="shared" si="361"/>
        <v>18.262523779327836</v>
      </c>
      <c r="O1757" t="str">
        <f t="shared" si="362"/>
        <v/>
      </c>
      <c r="P1757" t="str">
        <f t="shared" si="363"/>
        <v/>
      </c>
      <c r="Q1757" s="10"/>
      <c r="R1757" s="10"/>
      <c r="S1757" s="16">
        <v>1</v>
      </c>
      <c r="T1757" s="13">
        <v>21.199970159274869</v>
      </c>
      <c r="U1757" s="14"/>
      <c r="V1757" s="11"/>
      <c r="W1757" s="10"/>
      <c r="X1757" s="29"/>
      <c r="AA1757" t="s">
        <v>331</v>
      </c>
      <c r="AB1757">
        <v>2</v>
      </c>
      <c r="AC1757">
        <v>30.650154798761609</v>
      </c>
      <c r="AD1757">
        <v>43.59571495109455</v>
      </c>
      <c r="AL1757">
        <v>15.32507739938081</v>
      </c>
      <c r="AM1757">
        <v>21.199970159274869</v>
      </c>
      <c r="AR1757" t="s">
        <v>332</v>
      </c>
    </row>
    <row r="1758" spans="1:44" x14ac:dyDescent="0.35">
      <c r="A1758">
        <v>9</v>
      </c>
      <c r="B1758" s="26">
        <f t="shared" si="351"/>
        <v>46273.760416666657</v>
      </c>
      <c r="C1758" t="s">
        <v>70</v>
      </c>
      <c r="D1758">
        <v>1</v>
      </c>
      <c r="E1758" s="26">
        <f t="shared" si="352"/>
        <v>46273.864583333343</v>
      </c>
      <c r="F1758" s="26">
        <f t="shared" si="353"/>
        <v>46273.843750000007</v>
      </c>
      <c r="G1758">
        <f t="shared" si="354"/>
        <v>9</v>
      </c>
      <c r="H1758">
        <f t="shared" si="355"/>
        <v>87</v>
      </c>
      <c r="I1758" s="27">
        <f t="shared" si="356"/>
        <v>5</v>
      </c>
      <c r="J1758" s="28">
        <f t="shared" si="357"/>
        <v>238.31306482204621</v>
      </c>
      <c r="K1758" s="29">
        <f t="shared" si="358"/>
        <v>1.5211083801498125E-2</v>
      </c>
      <c r="L1758" s="26">
        <f t="shared" si="359"/>
        <v>46273.77562775046</v>
      </c>
      <c r="M1758" t="str">
        <f t="shared" si="360"/>
        <v>YES</v>
      </c>
      <c r="N1758" s="28">
        <f t="shared" si="361"/>
        <v>47.662612964409242</v>
      </c>
      <c r="O1758" t="str">
        <f t="shared" si="362"/>
        <v/>
      </c>
      <c r="P1758" t="str">
        <f t="shared" si="363"/>
        <v/>
      </c>
      <c r="Q1758" s="10" t="s">
        <v>151</v>
      </c>
      <c r="R1758" s="10"/>
      <c r="S1758" s="16">
        <v>5</v>
      </c>
      <c r="T1758" s="13">
        <v>238.31306482204619</v>
      </c>
      <c r="U1758" s="14">
        <v>1.52110837962963E-2</v>
      </c>
      <c r="V1758" s="11">
        <v>46273.77562775046</v>
      </c>
      <c r="W1758" s="10" t="s">
        <v>151</v>
      </c>
      <c r="X1758" s="29">
        <v>0</v>
      </c>
      <c r="Z1758" t="s">
        <v>339</v>
      </c>
      <c r="AA1758" t="s">
        <v>331</v>
      </c>
      <c r="AB1758">
        <v>5</v>
      </c>
      <c r="AC1758">
        <v>32.231404958677693</v>
      </c>
      <c r="AD1758">
        <v>500.5347593582888</v>
      </c>
      <c r="AE1758" s="54">
        <v>7.2422542708333332E-3</v>
      </c>
      <c r="AF1758" s="54">
        <v>0.11246794871527779</v>
      </c>
      <c r="AG1758" s="53">
        <v>46273.767658920937</v>
      </c>
      <c r="AH1758" s="53">
        <v>46273.872884615383</v>
      </c>
      <c r="AI1758" t="s">
        <v>205</v>
      </c>
      <c r="AJ1758">
        <v>7</v>
      </c>
      <c r="AK1758">
        <v>2</v>
      </c>
      <c r="AL1758">
        <v>32.231404958677693</v>
      </c>
      <c r="AM1758">
        <v>500.5347593582888</v>
      </c>
      <c r="AN1758" s="54">
        <v>7.2422542708333332E-3</v>
      </c>
      <c r="AO1758" s="54">
        <v>0.11246794871527779</v>
      </c>
      <c r="AP1758" s="53">
        <v>46273.872884615383</v>
      </c>
      <c r="AQ1758" t="s">
        <v>205</v>
      </c>
      <c r="AR1758" t="s">
        <v>337</v>
      </c>
    </row>
    <row r="1759" spans="1:44" x14ac:dyDescent="0.35">
      <c r="A1759">
        <v>9</v>
      </c>
      <c r="B1759" s="26">
        <f t="shared" si="351"/>
        <v>46273.760416666657</v>
      </c>
      <c r="C1759" t="s">
        <v>70</v>
      </c>
      <c r="D1759">
        <v>2</v>
      </c>
      <c r="E1759" s="26">
        <f t="shared" si="352"/>
        <v>46273.864583333343</v>
      </c>
      <c r="F1759" s="26">
        <f t="shared" si="353"/>
        <v>46273.843750000007</v>
      </c>
      <c r="G1759">
        <f t="shared" si="354"/>
        <v>4</v>
      </c>
      <c r="H1759">
        <f t="shared" si="355"/>
        <v>23</v>
      </c>
      <c r="I1759" s="27">
        <f t="shared" si="356"/>
        <v>2</v>
      </c>
      <c r="J1759" s="28">
        <f t="shared" si="357"/>
        <v>42.786769880365938</v>
      </c>
      <c r="K1759" s="29">
        <f t="shared" si="358"/>
        <v>2.2397889254385964E-2</v>
      </c>
      <c r="L1759" s="26">
        <f t="shared" si="359"/>
        <v>46273.782814555911</v>
      </c>
      <c r="M1759" t="str">
        <f t="shared" si="360"/>
        <v>YES</v>
      </c>
      <c r="N1759" s="28">
        <f t="shared" si="361"/>
        <v>21.393384940182969</v>
      </c>
      <c r="O1759" t="str">
        <f t="shared" si="362"/>
        <v/>
      </c>
      <c r="P1759" t="str">
        <f t="shared" si="363"/>
        <v/>
      </c>
      <c r="Q1759" s="10" t="s">
        <v>151</v>
      </c>
      <c r="R1759" s="10" t="s">
        <v>341</v>
      </c>
      <c r="S1759" s="16">
        <v>3</v>
      </c>
      <c r="T1759" s="13">
        <v>58.11184727974674</v>
      </c>
      <c r="U1759" s="14">
        <v>1.6491186875000001E-2</v>
      </c>
      <c r="V1759" s="11">
        <v>46273.776907853542</v>
      </c>
      <c r="W1759" s="10" t="s">
        <v>151</v>
      </c>
      <c r="X1759" s="29">
        <v>5.9067023726851846E-3</v>
      </c>
      <c r="Y1759" t="s">
        <v>342</v>
      </c>
      <c r="Z1759" t="s">
        <v>340</v>
      </c>
      <c r="AA1759" t="s">
        <v>331</v>
      </c>
      <c r="AB1759">
        <v>2</v>
      </c>
      <c r="AC1759">
        <v>23.759925750232028</v>
      </c>
      <c r="AD1759">
        <v>102.45795601552391</v>
      </c>
      <c r="AE1759" s="54">
        <v>9.3534301388888876E-3</v>
      </c>
      <c r="AF1759" s="54">
        <v>4.0334020543981483E-2</v>
      </c>
      <c r="AG1759" s="53">
        <v>46273.769770096791</v>
      </c>
      <c r="AH1759" s="53">
        <v>46273.800750687209</v>
      </c>
      <c r="AI1759" t="s">
        <v>151</v>
      </c>
      <c r="AL1759">
        <v>35.639888625348043</v>
      </c>
      <c r="AM1759">
        <v>117.78303341490469</v>
      </c>
      <c r="AN1759" s="54">
        <v>8.1364293750000004E-3</v>
      </c>
      <c r="AO1759" s="54">
        <v>2.6889347025462959E-2</v>
      </c>
      <c r="AP1759" s="53">
        <v>46273.787306013692</v>
      </c>
      <c r="AQ1759" t="s">
        <v>151</v>
      </c>
      <c r="AR1759" t="s">
        <v>332</v>
      </c>
    </row>
    <row r="1760" spans="1:44" x14ac:dyDescent="0.35">
      <c r="A1760">
        <v>9</v>
      </c>
      <c r="B1760" s="26">
        <f t="shared" si="351"/>
        <v>46273.760416666657</v>
      </c>
      <c r="C1760" t="s">
        <v>70</v>
      </c>
      <c r="D1760">
        <v>3</v>
      </c>
      <c r="E1760" s="26">
        <f t="shared" si="352"/>
        <v>46273.864583333343</v>
      </c>
      <c r="F1760" s="26">
        <f t="shared" si="353"/>
        <v>46273.843750000007</v>
      </c>
      <c r="G1760">
        <f t="shared" si="354"/>
        <v>0</v>
      </c>
      <c r="H1760">
        <f t="shared" si="355"/>
        <v>2</v>
      </c>
      <c r="I1760" s="27">
        <f t="shared" si="356"/>
        <v>1</v>
      </c>
      <c r="J1760" s="28">
        <f t="shared" si="357"/>
        <v>125.15114873035067</v>
      </c>
      <c r="K1760" s="29" t="str">
        <f t="shared" si="358"/>
        <v/>
      </c>
      <c r="L1760" s="26" t="str">
        <f t="shared" si="359"/>
        <v/>
      </c>
      <c r="M1760" t="str">
        <f t="shared" si="360"/>
        <v/>
      </c>
      <c r="N1760" s="28">
        <f t="shared" si="361"/>
        <v>125.15114873035067</v>
      </c>
      <c r="O1760" t="str">
        <f t="shared" si="362"/>
        <v/>
      </c>
      <c r="P1760" t="str">
        <f t="shared" si="363"/>
        <v/>
      </c>
      <c r="Q1760" s="10"/>
      <c r="R1760" s="10"/>
      <c r="S1760" s="16">
        <v>1</v>
      </c>
      <c r="T1760" s="13">
        <v>125.1511487303507</v>
      </c>
      <c r="U1760" s="14"/>
      <c r="V1760" s="11"/>
      <c r="W1760" s="10"/>
      <c r="X1760" s="29"/>
      <c r="AA1760" t="s">
        <v>331</v>
      </c>
      <c r="AB1760">
        <v>1</v>
      </c>
      <c r="AC1760">
        <v>125.1511487303507</v>
      </c>
      <c r="AD1760">
        <v>125.1511487303507</v>
      </c>
      <c r="AL1760">
        <v>125.1511487303507</v>
      </c>
      <c r="AM1760">
        <v>125.1511487303507</v>
      </c>
      <c r="AR1760" t="s">
        <v>338</v>
      </c>
    </row>
    <row r="1761" spans="1:44" x14ac:dyDescent="0.35">
      <c r="A1761">
        <v>9</v>
      </c>
      <c r="B1761" s="26">
        <f t="shared" si="351"/>
        <v>46273.760416666657</v>
      </c>
      <c r="C1761" t="s">
        <v>70</v>
      </c>
      <c r="D1761">
        <v>4</v>
      </c>
      <c r="E1761" s="26">
        <f t="shared" si="352"/>
        <v>46273.864583333343</v>
      </c>
      <c r="F1761" s="26">
        <f t="shared" si="353"/>
        <v>46273.843750000007</v>
      </c>
      <c r="G1761">
        <f t="shared" si="354"/>
        <v>2</v>
      </c>
      <c r="H1761">
        <f t="shared" si="355"/>
        <v>53</v>
      </c>
      <c r="I1761" s="27">
        <f t="shared" si="356"/>
        <v>1</v>
      </c>
      <c r="J1761" s="28">
        <f t="shared" si="357"/>
        <v>109.09090909090909</v>
      </c>
      <c r="K1761" s="29">
        <f t="shared" si="358"/>
        <v>2.0243055555555556E-2</v>
      </c>
      <c r="L1761" s="26">
        <f t="shared" si="359"/>
        <v>46273.780659722215</v>
      </c>
      <c r="M1761" t="str">
        <f t="shared" si="360"/>
        <v>YES</v>
      </c>
      <c r="N1761" s="28">
        <f t="shared" si="361"/>
        <v>109.09090909090909</v>
      </c>
      <c r="O1761" t="str">
        <f t="shared" si="362"/>
        <v/>
      </c>
      <c r="P1761" t="str">
        <f t="shared" si="363"/>
        <v/>
      </c>
      <c r="Q1761" s="10" t="s">
        <v>151</v>
      </c>
      <c r="R1761" s="10"/>
      <c r="S1761" s="16">
        <v>1</v>
      </c>
      <c r="T1761" s="13">
        <v>109.09090909090909</v>
      </c>
      <c r="U1761" s="14">
        <v>2.0243055555555559E-2</v>
      </c>
      <c r="V1761" s="11">
        <v>46273.780659722222</v>
      </c>
      <c r="W1761" s="10" t="s">
        <v>151</v>
      </c>
      <c r="X1761" s="29">
        <v>0</v>
      </c>
      <c r="AA1761" t="s">
        <v>331</v>
      </c>
      <c r="AB1761">
        <v>1</v>
      </c>
      <c r="AC1761">
        <v>109.09090909090909</v>
      </c>
      <c r="AD1761">
        <v>109.09090909090909</v>
      </c>
      <c r="AE1761" s="54">
        <v>2.0243055555555559E-2</v>
      </c>
      <c r="AF1761" s="54">
        <v>2.0243055555555559E-2</v>
      </c>
      <c r="AG1761" s="53">
        <v>46273.780659722222</v>
      </c>
      <c r="AH1761" s="53">
        <v>46273.780659722222</v>
      </c>
      <c r="AI1761" t="s">
        <v>151</v>
      </c>
      <c r="AL1761">
        <v>109.09090909090909</v>
      </c>
      <c r="AM1761">
        <v>109.09090909090909</v>
      </c>
      <c r="AN1761" s="54">
        <v>2.0243055555555559E-2</v>
      </c>
      <c r="AO1761" s="54">
        <v>2.0243055555555559E-2</v>
      </c>
      <c r="AP1761" s="53">
        <v>46273.780659722222</v>
      </c>
      <c r="AQ1761" t="s">
        <v>151</v>
      </c>
      <c r="AR1761" t="s">
        <v>338</v>
      </c>
    </row>
    <row r="1762" spans="1:44" x14ac:dyDescent="0.35">
      <c r="A1762">
        <v>9</v>
      </c>
      <c r="B1762" s="26">
        <f t="shared" si="351"/>
        <v>46273.760416666657</v>
      </c>
      <c r="C1762" t="s">
        <v>70</v>
      </c>
      <c r="D1762">
        <v>5</v>
      </c>
      <c r="E1762" s="26">
        <f t="shared" si="352"/>
        <v>46273.864583333343</v>
      </c>
      <c r="F1762" s="26">
        <f t="shared" si="353"/>
        <v>46273.843750000007</v>
      </c>
      <c r="G1762">
        <f t="shared" si="354"/>
        <v>0</v>
      </c>
      <c r="H1762">
        <f t="shared" si="355"/>
        <v>2</v>
      </c>
      <c r="I1762" s="27">
        <f t="shared" si="356"/>
        <v>1</v>
      </c>
      <c r="J1762" s="28">
        <f t="shared" si="357"/>
        <v>34.226447709593778</v>
      </c>
      <c r="K1762" s="29" t="str">
        <f t="shared" si="358"/>
        <v/>
      </c>
      <c r="L1762" s="26" t="str">
        <f t="shared" si="359"/>
        <v/>
      </c>
      <c r="M1762" t="str">
        <f t="shared" si="360"/>
        <v/>
      </c>
      <c r="N1762" s="28">
        <f t="shared" si="361"/>
        <v>34.226447709593778</v>
      </c>
      <c r="O1762" t="str">
        <f t="shared" si="362"/>
        <v/>
      </c>
      <c r="P1762" t="str">
        <f t="shared" si="363"/>
        <v/>
      </c>
      <c r="Q1762" s="10"/>
      <c r="R1762" s="10"/>
      <c r="S1762" s="16">
        <v>1</v>
      </c>
      <c r="T1762" s="13">
        <v>34.226447709593778</v>
      </c>
      <c r="U1762" s="14"/>
      <c r="V1762" s="11"/>
      <c r="W1762" s="10"/>
      <c r="X1762" s="29"/>
      <c r="AA1762" t="s">
        <v>331</v>
      </c>
      <c r="AB1762">
        <v>1</v>
      </c>
      <c r="AC1762">
        <v>34.226447709593778</v>
      </c>
      <c r="AD1762">
        <v>43.540406816932382</v>
      </c>
      <c r="AL1762">
        <v>34.226447709593778</v>
      </c>
      <c r="AM1762">
        <v>43.540406816932382</v>
      </c>
      <c r="AR1762" t="s">
        <v>338</v>
      </c>
    </row>
    <row r="1763" spans="1:44" x14ac:dyDescent="0.35">
      <c r="A1763">
        <v>9</v>
      </c>
      <c r="B1763" s="26">
        <f t="shared" si="351"/>
        <v>46273.760416666657</v>
      </c>
      <c r="C1763" t="s">
        <v>70</v>
      </c>
      <c r="D1763">
        <v>6</v>
      </c>
      <c r="E1763" s="26">
        <f t="shared" si="352"/>
        <v>46273.864583333343</v>
      </c>
      <c r="F1763" s="26">
        <f t="shared" si="353"/>
        <v>46273.843750000007</v>
      </c>
      <c r="G1763">
        <f t="shared" si="354"/>
        <v>0</v>
      </c>
      <c r="H1763">
        <f t="shared" si="355"/>
        <v>17</v>
      </c>
      <c r="I1763" s="27">
        <f t="shared" si="356"/>
        <v>2</v>
      </c>
      <c r="J1763" s="28">
        <f t="shared" si="357"/>
        <v>36.525047558655672</v>
      </c>
      <c r="K1763" s="29" t="str">
        <f t="shared" si="358"/>
        <v/>
      </c>
      <c r="L1763" s="26" t="str">
        <f t="shared" si="359"/>
        <v/>
      </c>
      <c r="M1763" t="str">
        <f t="shared" si="360"/>
        <v/>
      </c>
      <c r="N1763" s="28">
        <f t="shared" si="361"/>
        <v>18.262523779327836</v>
      </c>
      <c r="O1763" t="str">
        <f t="shared" si="362"/>
        <v/>
      </c>
      <c r="P1763" t="str">
        <f t="shared" si="363"/>
        <v/>
      </c>
      <c r="Q1763" s="10"/>
      <c r="R1763" s="10"/>
      <c r="S1763" s="16">
        <v>1</v>
      </c>
      <c r="T1763" s="13">
        <v>21.199970159274869</v>
      </c>
      <c r="U1763" s="14"/>
      <c r="V1763" s="11"/>
      <c r="W1763" s="10"/>
      <c r="X1763" s="29"/>
      <c r="AA1763" t="s">
        <v>331</v>
      </c>
      <c r="AB1763">
        <v>2</v>
      </c>
      <c r="AC1763">
        <v>30.650154798761609</v>
      </c>
      <c r="AD1763">
        <v>43.59571495109455</v>
      </c>
      <c r="AL1763">
        <v>15.32507739938081</v>
      </c>
      <c r="AM1763">
        <v>21.199970159274869</v>
      </c>
      <c r="AR1763" t="s">
        <v>332</v>
      </c>
    </row>
    <row r="1764" spans="1:44" x14ac:dyDescent="0.35">
      <c r="A1764">
        <v>9</v>
      </c>
      <c r="B1764" s="26">
        <f t="shared" si="351"/>
        <v>46273.760416666657</v>
      </c>
      <c r="C1764" t="s">
        <v>71</v>
      </c>
      <c r="D1764">
        <v>1</v>
      </c>
      <c r="E1764" s="26">
        <f t="shared" si="352"/>
        <v>46273.875</v>
      </c>
      <c r="F1764" s="26">
        <f t="shared" si="353"/>
        <v>46273.854166666664</v>
      </c>
      <c r="G1764">
        <f t="shared" si="354"/>
        <v>0</v>
      </c>
      <c r="H1764">
        <f t="shared" si="355"/>
        <v>100</v>
      </c>
      <c r="I1764" s="27">
        <f t="shared" si="356"/>
        <v>5</v>
      </c>
      <c r="J1764" s="28">
        <f t="shared" si="357"/>
        <v>238.31306482204621</v>
      </c>
      <c r="K1764" s="29" t="str">
        <f t="shared" si="358"/>
        <v/>
      </c>
      <c r="L1764" s="26" t="str">
        <f t="shared" si="359"/>
        <v/>
      </c>
      <c r="M1764" t="str">
        <f t="shared" si="360"/>
        <v/>
      </c>
      <c r="N1764" s="28">
        <f t="shared" si="361"/>
        <v>47.662612964409242</v>
      </c>
      <c r="O1764" t="str">
        <f t="shared" si="362"/>
        <v/>
      </c>
      <c r="P1764" t="str">
        <f t="shared" si="363"/>
        <v/>
      </c>
      <c r="Q1764" s="10"/>
      <c r="R1764" s="10"/>
      <c r="S1764" s="16">
        <v>5</v>
      </c>
      <c r="T1764" s="13">
        <v>238.31306482204619</v>
      </c>
      <c r="U1764" s="14"/>
      <c r="V1764" s="11"/>
      <c r="W1764" s="10"/>
      <c r="X1764" s="29"/>
      <c r="Z1764" t="s">
        <v>339</v>
      </c>
      <c r="AA1764" t="s">
        <v>331</v>
      </c>
      <c r="AB1764">
        <v>5</v>
      </c>
      <c r="AC1764">
        <v>32.231404958677693</v>
      </c>
      <c r="AD1764">
        <v>500.5347593582888</v>
      </c>
      <c r="AL1764">
        <v>32.231404958677693</v>
      </c>
      <c r="AM1764">
        <v>500.5347593582888</v>
      </c>
      <c r="AR1764" t="s">
        <v>337</v>
      </c>
    </row>
    <row r="1765" spans="1:44" x14ac:dyDescent="0.35">
      <c r="A1765">
        <v>9</v>
      </c>
      <c r="B1765" s="26">
        <f t="shared" si="351"/>
        <v>46273.760416666657</v>
      </c>
      <c r="C1765" t="s">
        <v>71</v>
      </c>
      <c r="D1765">
        <v>2</v>
      </c>
      <c r="E1765" s="26">
        <f t="shared" si="352"/>
        <v>46273.875</v>
      </c>
      <c r="F1765" s="26">
        <f t="shared" si="353"/>
        <v>46273.854166666664</v>
      </c>
      <c r="G1765">
        <f t="shared" si="354"/>
        <v>0</v>
      </c>
      <c r="H1765">
        <f t="shared" si="355"/>
        <v>27</v>
      </c>
      <c r="I1765" s="27">
        <f t="shared" si="356"/>
        <v>2</v>
      </c>
      <c r="J1765" s="28">
        <f t="shared" si="357"/>
        <v>42.786769880365938</v>
      </c>
      <c r="K1765" s="29" t="str">
        <f t="shared" si="358"/>
        <v/>
      </c>
      <c r="L1765" s="26" t="str">
        <f t="shared" si="359"/>
        <v/>
      </c>
      <c r="M1765" t="str">
        <f t="shared" si="360"/>
        <v/>
      </c>
      <c r="N1765" s="28">
        <f t="shared" si="361"/>
        <v>21.393384940182969</v>
      </c>
      <c r="O1765" t="str">
        <f t="shared" si="362"/>
        <v/>
      </c>
      <c r="P1765" t="str">
        <f t="shared" si="363"/>
        <v/>
      </c>
      <c r="Q1765" s="10"/>
      <c r="R1765" s="10" t="s">
        <v>341</v>
      </c>
      <c r="S1765" s="16">
        <v>3</v>
      </c>
      <c r="T1765" s="13">
        <v>58.11184727974674</v>
      </c>
      <c r="U1765" s="14"/>
      <c r="V1765" s="11"/>
      <c r="W1765" s="10"/>
      <c r="X1765" s="29"/>
      <c r="Y1765" t="s">
        <v>342</v>
      </c>
      <c r="Z1765" t="s">
        <v>340</v>
      </c>
      <c r="AA1765" t="s">
        <v>331</v>
      </c>
      <c r="AB1765">
        <v>2</v>
      </c>
      <c r="AC1765">
        <v>23.759925750232028</v>
      </c>
      <c r="AD1765">
        <v>102.45795601552391</v>
      </c>
      <c r="AL1765">
        <v>35.639888625348043</v>
      </c>
      <c r="AM1765">
        <v>117.78303341490469</v>
      </c>
      <c r="AR1765" t="s">
        <v>332</v>
      </c>
    </row>
    <row r="1766" spans="1:44" x14ac:dyDescent="0.35">
      <c r="A1766">
        <v>9</v>
      </c>
      <c r="B1766" s="26">
        <f t="shared" si="351"/>
        <v>46273.760416666657</v>
      </c>
      <c r="C1766" t="s">
        <v>71</v>
      </c>
      <c r="D1766">
        <v>3</v>
      </c>
      <c r="E1766" s="26">
        <f t="shared" si="352"/>
        <v>46273.875</v>
      </c>
      <c r="F1766" s="26">
        <f t="shared" si="353"/>
        <v>46273.854166666664</v>
      </c>
      <c r="G1766">
        <f t="shared" si="354"/>
        <v>1</v>
      </c>
      <c r="H1766">
        <f t="shared" si="355"/>
        <v>3</v>
      </c>
      <c r="I1766" s="27">
        <f t="shared" si="356"/>
        <v>1</v>
      </c>
      <c r="J1766" s="28">
        <f t="shared" si="357"/>
        <v>125.15114873035067</v>
      </c>
      <c r="K1766" s="29">
        <f t="shared" si="358"/>
        <v>9.9879227053140097E-4</v>
      </c>
      <c r="L1766" s="26">
        <f t="shared" si="359"/>
        <v>46273.761415458925</v>
      </c>
      <c r="M1766" t="str">
        <f t="shared" si="360"/>
        <v>YES</v>
      </c>
      <c r="N1766" s="28">
        <f t="shared" si="361"/>
        <v>125.15114873035067</v>
      </c>
      <c r="O1766" t="str">
        <f t="shared" si="362"/>
        <v/>
      </c>
      <c r="P1766" t="str">
        <f t="shared" si="363"/>
        <v/>
      </c>
      <c r="Q1766" s="10" t="s">
        <v>151</v>
      </c>
      <c r="R1766" s="10"/>
      <c r="S1766" s="16">
        <v>1</v>
      </c>
      <c r="T1766" s="13">
        <v>125.1511487303507</v>
      </c>
      <c r="U1766" s="14">
        <v>9.9879226851851848E-4</v>
      </c>
      <c r="V1766" s="11">
        <v>46273.761415458932</v>
      </c>
      <c r="W1766" s="10" t="s">
        <v>151</v>
      </c>
      <c r="X1766" s="29">
        <v>0</v>
      </c>
      <c r="AA1766" t="s">
        <v>331</v>
      </c>
      <c r="AB1766">
        <v>1</v>
      </c>
      <c r="AC1766">
        <v>125.1511487303507</v>
      </c>
      <c r="AD1766">
        <v>125.1511487303507</v>
      </c>
      <c r="AE1766" s="54">
        <v>9.9879226851851848E-4</v>
      </c>
      <c r="AF1766" s="54">
        <v>9.9879226851851848E-4</v>
      </c>
      <c r="AG1766" s="53">
        <v>46273.761415458932</v>
      </c>
      <c r="AH1766" s="53">
        <v>46273.761415458932</v>
      </c>
      <c r="AI1766" t="s">
        <v>151</v>
      </c>
      <c r="AL1766">
        <v>125.1511487303507</v>
      </c>
      <c r="AM1766">
        <v>125.1511487303507</v>
      </c>
      <c r="AN1766" s="54">
        <v>9.9879226851851848E-4</v>
      </c>
      <c r="AO1766" s="54">
        <v>9.9879226851851848E-4</v>
      </c>
      <c r="AP1766" s="53">
        <v>46273.761415458932</v>
      </c>
      <c r="AQ1766" t="s">
        <v>151</v>
      </c>
      <c r="AR1766" t="s">
        <v>338</v>
      </c>
    </row>
    <row r="1767" spans="1:44" x14ac:dyDescent="0.35">
      <c r="A1767">
        <v>9</v>
      </c>
      <c r="B1767" s="26">
        <f t="shared" si="351"/>
        <v>46273.760416666657</v>
      </c>
      <c r="C1767" t="s">
        <v>71</v>
      </c>
      <c r="D1767">
        <v>4</v>
      </c>
      <c r="E1767" s="26">
        <f t="shared" si="352"/>
        <v>46273.875</v>
      </c>
      <c r="F1767" s="26">
        <f t="shared" si="353"/>
        <v>46273.854166666664</v>
      </c>
      <c r="G1767">
        <f t="shared" si="354"/>
        <v>2</v>
      </c>
      <c r="H1767">
        <f t="shared" si="355"/>
        <v>60</v>
      </c>
      <c r="I1767" s="27">
        <f t="shared" si="356"/>
        <v>1</v>
      </c>
      <c r="J1767" s="28">
        <f t="shared" si="357"/>
        <v>109.09090909090909</v>
      </c>
      <c r="K1767" s="29">
        <f t="shared" si="358"/>
        <v>2.2916666666666665E-2</v>
      </c>
      <c r="L1767" s="26">
        <f t="shared" si="359"/>
        <v>46273.783333333326</v>
      </c>
      <c r="M1767" t="str">
        <f t="shared" si="360"/>
        <v>YES</v>
      </c>
      <c r="N1767" s="28">
        <f t="shared" si="361"/>
        <v>109.09090909090909</v>
      </c>
      <c r="O1767" t="str">
        <f t="shared" si="362"/>
        <v/>
      </c>
      <c r="P1767" t="str">
        <f t="shared" si="363"/>
        <v/>
      </c>
      <c r="Q1767" s="10" t="s">
        <v>151</v>
      </c>
      <c r="R1767" s="10"/>
      <c r="S1767" s="16">
        <v>1</v>
      </c>
      <c r="T1767" s="13">
        <v>109.09090909090909</v>
      </c>
      <c r="U1767" s="14">
        <v>2.2916666666666669E-2</v>
      </c>
      <c r="V1767" s="11">
        <v>46273.783333333333</v>
      </c>
      <c r="W1767" s="10" t="s">
        <v>151</v>
      </c>
      <c r="X1767" s="29">
        <v>0</v>
      </c>
      <c r="AA1767" t="s">
        <v>331</v>
      </c>
      <c r="AB1767">
        <v>1</v>
      </c>
      <c r="AC1767">
        <v>109.09090909090909</v>
      </c>
      <c r="AD1767">
        <v>109.09090909090909</v>
      </c>
      <c r="AE1767" s="54">
        <v>2.2916666666666669E-2</v>
      </c>
      <c r="AF1767" s="54">
        <v>2.2916666666666669E-2</v>
      </c>
      <c r="AG1767" s="53">
        <v>46273.783333333333</v>
      </c>
      <c r="AH1767" s="53">
        <v>46273.783333333333</v>
      </c>
      <c r="AI1767" t="s">
        <v>151</v>
      </c>
      <c r="AL1767">
        <v>109.09090909090909</v>
      </c>
      <c r="AM1767">
        <v>109.09090909090909</v>
      </c>
      <c r="AN1767" s="54">
        <v>2.2916666666666669E-2</v>
      </c>
      <c r="AO1767" s="54">
        <v>2.2916666666666669E-2</v>
      </c>
      <c r="AP1767" s="53">
        <v>46273.783333333333</v>
      </c>
      <c r="AQ1767" t="s">
        <v>151</v>
      </c>
      <c r="AR1767" t="s">
        <v>338</v>
      </c>
    </row>
    <row r="1768" spans="1:44" x14ac:dyDescent="0.35">
      <c r="A1768">
        <v>9</v>
      </c>
      <c r="B1768" s="26">
        <f t="shared" si="351"/>
        <v>46273.760416666657</v>
      </c>
      <c r="C1768" t="s">
        <v>71</v>
      </c>
      <c r="D1768">
        <v>5</v>
      </c>
      <c r="E1768" s="26">
        <f t="shared" si="352"/>
        <v>46273.875</v>
      </c>
      <c r="F1768" s="26">
        <f t="shared" si="353"/>
        <v>46273.854166666664</v>
      </c>
      <c r="G1768">
        <f t="shared" si="354"/>
        <v>0</v>
      </c>
      <c r="H1768">
        <f t="shared" si="355"/>
        <v>2</v>
      </c>
      <c r="I1768" s="27">
        <f t="shared" si="356"/>
        <v>1</v>
      </c>
      <c r="J1768" s="28">
        <f t="shared" si="357"/>
        <v>34.226447709593778</v>
      </c>
      <c r="K1768" s="29" t="str">
        <f t="shared" si="358"/>
        <v/>
      </c>
      <c r="L1768" s="26" t="str">
        <f t="shared" si="359"/>
        <v/>
      </c>
      <c r="M1768" t="str">
        <f t="shared" si="360"/>
        <v/>
      </c>
      <c r="N1768" s="28">
        <f t="shared" si="361"/>
        <v>34.226447709593778</v>
      </c>
      <c r="O1768" t="str">
        <f t="shared" si="362"/>
        <v/>
      </c>
      <c r="P1768" t="str">
        <f t="shared" si="363"/>
        <v/>
      </c>
      <c r="Q1768" s="10"/>
      <c r="R1768" s="10"/>
      <c r="S1768" s="16">
        <v>1</v>
      </c>
      <c r="T1768" s="13">
        <v>34.226447709593778</v>
      </c>
      <c r="U1768" s="14"/>
      <c r="V1768" s="11"/>
      <c r="W1768" s="10"/>
      <c r="X1768" s="29"/>
      <c r="AA1768" t="s">
        <v>331</v>
      </c>
      <c r="AB1768">
        <v>1</v>
      </c>
      <c r="AC1768">
        <v>34.226447709593778</v>
      </c>
      <c r="AD1768">
        <v>43.540406816932382</v>
      </c>
      <c r="AL1768">
        <v>34.226447709593778</v>
      </c>
      <c r="AM1768">
        <v>43.540406816932382</v>
      </c>
      <c r="AR1768" t="s">
        <v>338</v>
      </c>
    </row>
    <row r="1769" spans="1:44" x14ac:dyDescent="0.35">
      <c r="A1769">
        <v>9</v>
      </c>
      <c r="B1769" s="26">
        <f t="shared" si="351"/>
        <v>46273.760416666657</v>
      </c>
      <c r="C1769" t="s">
        <v>71</v>
      </c>
      <c r="D1769">
        <v>6</v>
      </c>
      <c r="E1769" s="26">
        <f t="shared" si="352"/>
        <v>46273.875</v>
      </c>
      <c r="F1769" s="26">
        <f t="shared" si="353"/>
        <v>46273.854166666664</v>
      </c>
      <c r="G1769">
        <f t="shared" si="354"/>
        <v>0</v>
      </c>
      <c r="H1769">
        <f t="shared" si="355"/>
        <v>17</v>
      </c>
      <c r="I1769" s="27">
        <f t="shared" si="356"/>
        <v>2</v>
      </c>
      <c r="J1769" s="28">
        <f t="shared" si="357"/>
        <v>36.525047558655672</v>
      </c>
      <c r="K1769" s="29" t="str">
        <f t="shared" si="358"/>
        <v/>
      </c>
      <c r="L1769" s="26" t="str">
        <f t="shared" si="359"/>
        <v/>
      </c>
      <c r="M1769" t="str">
        <f t="shared" si="360"/>
        <v/>
      </c>
      <c r="N1769" s="28">
        <f t="shared" si="361"/>
        <v>18.262523779327836</v>
      </c>
      <c r="O1769" t="str">
        <f t="shared" si="362"/>
        <v/>
      </c>
      <c r="P1769" t="str">
        <f t="shared" si="363"/>
        <v/>
      </c>
      <c r="Q1769" s="10"/>
      <c r="R1769" s="10"/>
      <c r="S1769" s="16">
        <v>1</v>
      </c>
      <c r="T1769" s="13">
        <v>21.199970159274869</v>
      </c>
      <c r="U1769" s="14"/>
      <c r="V1769" s="11"/>
      <c r="W1769" s="10"/>
      <c r="X1769" s="29"/>
      <c r="AA1769" t="s">
        <v>331</v>
      </c>
      <c r="AB1769">
        <v>2</v>
      </c>
      <c r="AC1769">
        <v>30.650154798761609</v>
      </c>
      <c r="AD1769">
        <v>43.59571495109455</v>
      </c>
      <c r="AL1769">
        <v>15.32507739938081</v>
      </c>
      <c r="AM1769">
        <v>21.199970159274869</v>
      </c>
      <c r="AR1769" t="s">
        <v>332</v>
      </c>
    </row>
    <row r="1770" spans="1:44" x14ac:dyDescent="0.35">
      <c r="A1770">
        <v>9</v>
      </c>
      <c r="B1770" s="26">
        <f t="shared" si="351"/>
        <v>46273.760416666657</v>
      </c>
      <c r="C1770" t="s">
        <v>72</v>
      </c>
      <c r="D1770">
        <v>1</v>
      </c>
      <c r="E1770" s="26">
        <f t="shared" si="352"/>
        <v>46273.875</v>
      </c>
      <c r="F1770" s="26">
        <f t="shared" si="353"/>
        <v>46273.854166666664</v>
      </c>
      <c r="G1770">
        <f t="shared" si="354"/>
        <v>9</v>
      </c>
      <c r="H1770">
        <f t="shared" si="355"/>
        <v>100</v>
      </c>
      <c r="I1770" s="27">
        <f t="shared" si="356"/>
        <v>5</v>
      </c>
      <c r="J1770" s="28">
        <f t="shared" si="357"/>
        <v>238.31306482204621</v>
      </c>
      <c r="K1770" s="29">
        <f t="shared" si="358"/>
        <v>1.7484004369538075E-2</v>
      </c>
      <c r="L1770" s="26">
        <f t="shared" si="359"/>
        <v>46273.777900671026</v>
      </c>
      <c r="M1770" t="str">
        <f t="shared" si="360"/>
        <v>YES</v>
      </c>
      <c r="N1770" s="28">
        <f t="shared" si="361"/>
        <v>47.662612964409242</v>
      </c>
      <c r="O1770" t="str">
        <f t="shared" si="362"/>
        <v/>
      </c>
      <c r="P1770" t="str">
        <f t="shared" si="363"/>
        <v/>
      </c>
      <c r="Q1770" s="10" t="s">
        <v>151</v>
      </c>
      <c r="R1770" s="10"/>
      <c r="S1770" s="16">
        <v>5</v>
      </c>
      <c r="T1770" s="13">
        <v>238.31306482204619</v>
      </c>
      <c r="U1770" s="14">
        <v>1.7484004375000001E-2</v>
      </c>
      <c r="V1770" s="11">
        <v>46273.777900671033</v>
      </c>
      <c r="W1770" s="10" t="s">
        <v>151</v>
      </c>
      <c r="X1770" s="29">
        <v>0</v>
      </c>
      <c r="Z1770" t="s">
        <v>339</v>
      </c>
      <c r="AA1770" t="s">
        <v>331</v>
      </c>
      <c r="AB1770">
        <v>5</v>
      </c>
      <c r="AC1770">
        <v>32.231404958677693</v>
      </c>
      <c r="AD1770">
        <v>500.5347593582888</v>
      </c>
      <c r="AE1770" s="54">
        <v>8.3244301967592589E-3</v>
      </c>
      <c r="AF1770" s="54">
        <v>0.12927350427083331</v>
      </c>
      <c r="AG1770" s="53">
        <v>46273.768741096857</v>
      </c>
      <c r="AH1770" s="53">
        <v>46273.889690170938</v>
      </c>
      <c r="AI1770" t="s">
        <v>205</v>
      </c>
      <c r="AJ1770">
        <v>7</v>
      </c>
      <c r="AK1770">
        <v>2</v>
      </c>
      <c r="AL1770">
        <v>32.231404958677693</v>
      </c>
      <c r="AM1770">
        <v>500.5347593582888</v>
      </c>
      <c r="AN1770" s="54">
        <v>8.3244301967592589E-3</v>
      </c>
      <c r="AO1770" s="54">
        <v>0.12927350427083331</v>
      </c>
      <c r="AP1770" s="53">
        <v>46273.889690170938</v>
      </c>
      <c r="AQ1770" t="s">
        <v>205</v>
      </c>
      <c r="AR1770" t="s">
        <v>337</v>
      </c>
    </row>
    <row r="1771" spans="1:44" x14ac:dyDescent="0.35">
      <c r="A1771">
        <v>9</v>
      </c>
      <c r="B1771" s="26">
        <f t="shared" si="351"/>
        <v>46273.760416666657</v>
      </c>
      <c r="C1771" t="s">
        <v>72</v>
      </c>
      <c r="D1771">
        <v>2</v>
      </c>
      <c r="E1771" s="26">
        <f t="shared" si="352"/>
        <v>46273.875</v>
      </c>
      <c r="F1771" s="26">
        <f t="shared" si="353"/>
        <v>46273.854166666664</v>
      </c>
      <c r="G1771">
        <f t="shared" si="354"/>
        <v>4</v>
      </c>
      <c r="H1771">
        <f t="shared" si="355"/>
        <v>27</v>
      </c>
      <c r="I1771" s="27">
        <f t="shared" si="356"/>
        <v>2</v>
      </c>
      <c r="J1771" s="28">
        <f t="shared" si="357"/>
        <v>42.786769880365938</v>
      </c>
      <c r="K1771" s="29">
        <f t="shared" si="358"/>
        <v>2.6293174342105263E-2</v>
      </c>
      <c r="L1771" s="26">
        <f t="shared" si="359"/>
        <v>46273.786709840999</v>
      </c>
      <c r="M1771" t="str">
        <f t="shared" si="360"/>
        <v>YES</v>
      </c>
      <c r="N1771" s="28">
        <f t="shared" si="361"/>
        <v>21.393384940182969</v>
      </c>
      <c r="O1771" t="str">
        <f t="shared" si="362"/>
        <v/>
      </c>
      <c r="P1771" t="str">
        <f t="shared" si="363"/>
        <v/>
      </c>
      <c r="Q1771" s="10" t="s">
        <v>151</v>
      </c>
      <c r="R1771" s="10" t="s">
        <v>341</v>
      </c>
      <c r="S1771" s="16">
        <v>3</v>
      </c>
      <c r="T1771" s="13">
        <v>58.11184727974674</v>
      </c>
      <c r="U1771" s="14">
        <v>1.9359219375E-2</v>
      </c>
      <c r="V1771" s="11">
        <v>46273.77977588604</v>
      </c>
      <c r="W1771" s="10" t="s">
        <v>151</v>
      </c>
      <c r="X1771" s="29">
        <v>6.9339549652777778E-3</v>
      </c>
      <c r="Y1771" t="s">
        <v>342</v>
      </c>
      <c r="Z1771" t="s">
        <v>340</v>
      </c>
      <c r="AA1771" t="s">
        <v>331</v>
      </c>
      <c r="AB1771">
        <v>2</v>
      </c>
      <c r="AC1771">
        <v>23.759925750232028</v>
      </c>
      <c r="AD1771">
        <v>102.45795601552391</v>
      </c>
      <c r="AE1771" s="54">
        <v>1.0980113634259259E-2</v>
      </c>
      <c r="AF1771" s="54">
        <v>4.7348632812499999E-2</v>
      </c>
      <c r="AG1771" s="53">
        <v>46273.771396780299</v>
      </c>
      <c r="AH1771" s="53">
        <v>46273.807765299483</v>
      </c>
      <c r="AI1771" t="s">
        <v>151</v>
      </c>
      <c r="AL1771">
        <v>35.639888625348043</v>
      </c>
      <c r="AM1771">
        <v>117.78303341490469</v>
      </c>
      <c r="AN1771" s="54">
        <v>9.5514605787037025E-3</v>
      </c>
      <c r="AO1771" s="54">
        <v>3.1565755208333331E-2</v>
      </c>
      <c r="AP1771" s="53">
        <v>46273.791982421877</v>
      </c>
      <c r="AQ1771" t="s">
        <v>151</v>
      </c>
      <c r="AR1771" t="s">
        <v>332</v>
      </c>
    </row>
    <row r="1772" spans="1:44" x14ac:dyDescent="0.35">
      <c r="A1772">
        <v>9</v>
      </c>
      <c r="B1772" s="26">
        <f t="shared" si="351"/>
        <v>46273.760416666657</v>
      </c>
      <c r="C1772" t="s">
        <v>72</v>
      </c>
      <c r="D1772">
        <v>3</v>
      </c>
      <c r="E1772" s="26">
        <f t="shared" si="352"/>
        <v>46273.875</v>
      </c>
      <c r="F1772" s="26">
        <f t="shared" si="353"/>
        <v>46273.854166666664</v>
      </c>
      <c r="G1772">
        <f t="shared" si="354"/>
        <v>0</v>
      </c>
      <c r="H1772">
        <f t="shared" si="355"/>
        <v>3</v>
      </c>
      <c r="I1772" s="27">
        <f t="shared" si="356"/>
        <v>1</v>
      </c>
      <c r="J1772" s="28">
        <f t="shared" si="357"/>
        <v>125.15114873035067</v>
      </c>
      <c r="K1772" s="29" t="str">
        <f t="shared" si="358"/>
        <v/>
      </c>
      <c r="L1772" s="26" t="str">
        <f t="shared" si="359"/>
        <v/>
      </c>
      <c r="M1772" t="str">
        <f t="shared" si="360"/>
        <v/>
      </c>
      <c r="N1772" s="28">
        <f t="shared" si="361"/>
        <v>125.15114873035067</v>
      </c>
      <c r="O1772" t="str">
        <f t="shared" si="362"/>
        <v/>
      </c>
      <c r="P1772" t="str">
        <f t="shared" si="363"/>
        <v/>
      </c>
      <c r="Q1772" s="10"/>
      <c r="R1772" s="10"/>
      <c r="S1772" s="16">
        <v>1</v>
      </c>
      <c r="T1772" s="13">
        <v>125.1511487303507</v>
      </c>
      <c r="U1772" s="14"/>
      <c r="V1772" s="11"/>
      <c r="W1772" s="10"/>
      <c r="X1772" s="29"/>
      <c r="AA1772" t="s">
        <v>331</v>
      </c>
      <c r="AB1772">
        <v>1</v>
      </c>
      <c r="AC1772">
        <v>125.1511487303507</v>
      </c>
      <c r="AD1772">
        <v>125.1511487303507</v>
      </c>
      <c r="AL1772">
        <v>125.1511487303507</v>
      </c>
      <c r="AM1772">
        <v>125.1511487303507</v>
      </c>
      <c r="AR1772" t="s">
        <v>338</v>
      </c>
    </row>
    <row r="1773" spans="1:44" x14ac:dyDescent="0.35">
      <c r="A1773">
        <v>9</v>
      </c>
      <c r="B1773" s="26">
        <f t="shared" si="351"/>
        <v>46273.760416666657</v>
      </c>
      <c r="C1773" t="s">
        <v>72</v>
      </c>
      <c r="D1773">
        <v>4</v>
      </c>
      <c r="E1773" s="26">
        <f t="shared" si="352"/>
        <v>46273.875</v>
      </c>
      <c r="F1773" s="26">
        <f t="shared" si="353"/>
        <v>46273.854166666664</v>
      </c>
      <c r="G1773">
        <f t="shared" si="354"/>
        <v>4</v>
      </c>
      <c r="H1773">
        <f t="shared" si="355"/>
        <v>60</v>
      </c>
      <c r="I1773" s="27">
        <f t="shared" si="356"/>
        <v>1</v>
      </c>
      <c r="J1773" s="28">
        <f t="shared" si="357"/>
        <v>109.09090909090909</v>
      </c>
      <c r="K1773" s="29">
        <f t="shared" si="358"/>
        <v>2.2916666666666665E-2</v>
      </c>
      <c r="L1773" s="26">
        <f t="shared" si="359"/>
        <v>46273.783333333326</v>
      </c>
      <c r="M1773" t="str">
        <f t="shared" si="360"/>
        <v>YES</v>
      </c>
      <c r="N1773" s="28">
        <f t="shared" si="361"/>
        <v>109.09090909090909</v>
      </c>
      <c r="O1773" t="str">
        <f t="shared" si="362"/>
        <v/>
      </c>
      <c r="P1773" t="str">
        <f t="shared" si="363"/>
        <v/>
      </c>
      <c r="Q1773" s="10" t="s">
        <v>151</v>
      </c>
      <c r="R1773" s="10"/>
      <c r="S1773" s="16">
        <v>1</v>
      </c>
      <c r="T1773" s="13">
        <v>109.09090909090909</v>
      </c>
      <c r="U1773" s="14">
        <v>2.2916666666666669E-2</v>
      </c>
      <c r="V1773" s="11">
        <v>46273.783333333333</v>
      </c>
      <c r="W1773" s="10" t="s">
        <v>151</v>
      </c>
      <c r="X1773" s="29">
        <v>0</v>
      </c>
      <c r="AA1773" t="s">
        <v>331</v>
      </c>
      <c r="AB1773">
        <v>1</v>
      </c>
      <c r="AC1773">
        <v>109.09090909090909</v>
      </c>
      <c r="AD1773">
        <v>109.09090909090909</v>
      </c>
      <c r="AE1773" s="54">
        <v>2.2916666666666669E-2</v>
      </c>
      <c r="AF1773" s="54">
        <v>2.2916666666666669E-2</v>
      </c>
      <c r="AG1773" s="53">
        <v>46273.783333333333</v>
      </c>
      <c r="AH1773" s="53">
        <v>46273.783333333333</v>
      </c>
      <c r="AI1773" t="s">
        <v>151</v>
      </c>
      <c r="AL1773">
        <v>109.09090909090909</v>
      </c>
      <c r="AM1773">
        <v>109.09090909090909</v>
      </c>
      <c r="AN1773" s="54">
        <v>2.2916666666666669E-2</v>
      </c>
      <c r="AO1773" s="54">
        <v>2.2916666666666669E-2</v>
      </c>
      <c r="AP1773" s="53">
        <v>46273.783333333333</v>
      </c>
      <c r="AQ1773" t="s">
        <v>151</v>
      </c>
      <c r="AR1773" t="s">
        <v>338</v>
      </c>
    </row>
    <row r="1774" spans="1:44" x14ac:dyDescent="0.35">
      <c r="A1774">
        <v>9</v>
      </c>
      <c r="B1774" s="26">
        <f t="shared" si="351"/>
        <v>46273.760416666657</v>
      </c>
      <c r="C1774" t="s">
        <v>72</v>
      </c>
      <c r="D1774">
        <v>5</v>
      </c>
      <c r="E1774" s="26">
        <f t="shared" si="352"/>
        <v>46273.875</v>
      </c>
      <c r="F1774" s="26">
        <f t="shared" si="353"/>
        <v>46273.854166666664</v>
      </c>
      <c r="G1774">
        <f t="shared" si="354"/>
        <v>0</v>
      </c>
      <c r="H1774">
        <f t="shared" si="355"/>
        <v>2</v>
      </c>
      <c r="I1774" s="27">
        <f t="shared" si="356"/>
        <v>1</v>
      </c>
      <c r="J1774" s="28">
        <f t="shared" si="357"/>
        <v>34.226447709593778</v>
      </c>
      <c r="K1774" s="29" t="str">
        <f t="shared" si="358"/>
        <v/>
      </c>
      <c r="L1774" s="26" t="str">
        <f t="shared" si="359"/>
        <v/>
      </c>
      <c r="M1774" t="str">
        <f t="shared" si="360"/>
        <v/>
      </c>
      <c r="N1774" s="28">
        <f t="shared" si="361"/>
        <v>34.226447709593778</v>
      </c>
      <c r="O1774" t="str">
        <f t="shared" si="362"/>
        <v/>
      </c>
      <c r="P1774" t="str">
        <f t="shared" si="363"/>
        <v/>
      </c>
      <c r="Q1774" s="10"/>
      <c r="R1774" s="10"/>
      <c r="S1774" s="16">
        <v>1</v>
      </c>
      <c r="T1774" s="13">
        <v>34.226447709593778</v>
      </c>
      <c r="U1774" s="14"/>
      <c r="V1774" s="11"/>
      <c r="W1774" s="10"/>
      <c r="X1774" s="29"/>
      <c r="AA1774" t="s">
        <v>331</v>
      </c>
      <c r="AB1774">
        <v>1</v>
      </c>
      <c r="AC1774">
        <v>34.226447709593778</v>
      </c>
      <c r="AD1774">
        <v>43.540406816932382</v>
      </c>
      <c r="AL1774">
        <v>34.226447709593778</v>
      </c>
      <c r="AM1774">
        <v>43.540406816932382</v>
      </c>
      <c r="AR1774" t="s">
        <v>338</v>
      </c>
    </row>
    <row r="1775" spans="1:44" x14ac:dyDescent="0.35">
      <c r="A1775">
        <v>9</v>
      </c>
      <c r="B1775" s="26">
        <f t="shared" si="351"/>
        <v>46273.760416666657</v>
      </c>
      <c r="C1775" t="s">
        <v>72</v>
      </c>
      <c r="D1775">
        <v>6</v>
      </c>
      <c r="E1775" s="26">
        <f t="shared" si="352"/>
        <v>46273.875</v>
      </c>
      <c r="F1775" s="26">
        <f t="shared" si="353"/>
        <v>46273.854166666664</v>
      </c>
      <c r="G1775">
        <f t="shared" si="354"/>
        <v>0</v>
      </c>
      <c r="H1775">
        <f t="shared" si="355"/>
        <v>17</v>
      </c>
      <c r="I1775" s="27">
        <f t="shared" si="356"/>
        <v>2</v>
      </c>
      <c r="J1775" s="28">
        <f t="shared" si="357"/>
        <v>36.525047558655672</v>
      </c>
      <c r="K1775" s="29" t="str">
        <f t="shared" si="358"/>
        <v/>
      </c>
      <c r="L1775" s="26" t="str">
        <f t="shared" si="359"/>
        <v/>
      </c>
      <c r="M1775" t="str">
        <f t="shared" si="360"/>
        <v/>
      </c>
      <c r="N1775" s="28">
        <f t="shared" si="361"/>
        <v>18.262523779327836</v>
      </c>
      <c r="O1775" t="str">
        <f t="shared" si="362"/>
        <v/>
      </c>
      <c r="P1775" t="str">
        <f t="shared" si="363"/>
        <v/>
      </c>
      <c r="Q1775" s="10"/>
      <c r="R1775" s="10"/>
      <c r="S1775" s="16">
        <v>1</v>
      </c>
      <c r="T1775" s="13">
        <v>21.199970159274869</v>
      </c>
      <c r="U1775" s="14"/>
      <c r="V1775" s="11"/>
      <c r="W1775" s="10"/>
      <c r="X1775" s="29"/>
      <c r="AA1775" t="s">
        <v>331</v>
      </c>
      <c r="AB1775">
        <v>2</v>
      </c>
      <c r="AC1775">
        <v>30.650154798761609</v>
      </c>
      <c r="AD1775">
        <v>43.59571495109455</v>
      </c>
      <c r="AL1775">
        <v>15.32507739938081</v>
      </c>
      <c r="AM1775">
        <v>21.199970159274869</v>
      </c>
      <c r="AR1775" t="s">
        <v>332</v>
      </c>
    </row>
    <row r="1776" spans="1:44" x14ac:dyDescent="0.35">
      <c r="A1776">
        <v>9</v>
      </c>
      <c r="B1776" s="26">
        <f t="shared" si="351"/>
        <v>46273.760416666657</v>
      </c>
      <c r="C1776" t="s">
        <v>73</v>
      </c>
      <c r="D1776">
        <v>1</v>
      </c>
      <c r="E1776" s="26">
        <f t="shared" si="352"/>
        <v>46273.875</v>
      </c>
      <c r="F1776" s="26">
        <f t="shared" si="353"/>
        <v>46273.854166666664</v>
      </c>
      <c r="G1776">
        <f t="shared" si="354"/>
        <v>4</v>
      </c>
      <c r="H1776">
        <f t="shared" si="355"/>
        <v>100</v>
      </c>
      <c r="I1776" s="27">
        <f t="shared" si="356"/>
        <v>5</v>
      </c>
      <c r="J1776" s="28">
        <f t="shared" si="357"/>
        <v>238.31306482204621</v>
      </c>
      <c r="K1776" s="29">
        <f t="shared" si="358"/>
        <v>1.7484004369538075E-2</v>
      </c>
      <c r="L1776" s="26">
        <f t="shared" si="359"/>
        <v>46273.777900671026</v>
      </c>
      <c r="M1776" t="str">
        <f t="shared" si="360"/>
        <v>YES</v>
      </c>
      <c r="N1776" s="28">
        <f t="shared" si="361"/>
        <v>47.662612964409242</v>
      </c>
      <c r="O1776" t="str">
        <f t="shared" si="362"/>
        <v/>
      </c>
      <c r="P1776" t="str">
        <f t="shared" si="363"/>
        <v/>
      </c>
      <c r="Q1776" s="10" t="s">
        <v>151</v>
      </c>
      <c r="R1776" s="10"/>
      <c r="S1776" s="16">
        <v>5</v>
      </c>
      <c r="T1776" s="13">
        <v>238.31306482204619</v>
      </c>
      <c r="U1776" s="14">
        <v>1.7484004375000001E-2</v>
      </c>
      <c r="V1776" s="11">
        <v>46273.777900671033</v>
      </c>
      <c r="W1776" s="10" t="s">
        <v>151</v>
      </c>
      <c r="X1776" s="29">
        <v>0</v>
      </c>
      <c r="Z1776" t="s">
        <v>339</v>
      </c>
      <c r="AA1776" t="s">
        <v>331</v>
      </c>
      <c r="AB1776">
        <v>5</v>
      </c>
      <c r="AC1776">
        <v>32.231404958677693</v>
      </c>
      <c r="AD1776">
        <v>500.5347593582888</v>
      </c>
      <c r="AE1776" s="54">
        <v>8.3244301967592589E-3</v>
      </c>
      <c r="AF1776" s="54">
        <v>0.12927350427083331</v>
      </c>
      <c r="AG1776" s="53">
        <v>46273.768741096857</v>
      </c>
      <c r="AH1776" s="53">
        <v>46273.889690170938</v>
      </c>
      <c r="AI1776" t="s">
        <v>205</v>
      </c>
      <c r="AJ1776">
        <v>7</v>
      </c>
      <c r="AK1776">
        <v>2</v>
      </c>
      <c r="AL1776">
        <v>32.231404958677693</v>
      </c>
      <c r="AM1776">
        <v>500.5347593582888</v>
      </c>
      <c r="AN1776" s="54">
        <v>8.3244301967592589E-3</v>
      </c>
      <c r="AO1776" s="54">
        <v>0.12927350427083331</v>
      </c>
      <c r="AP1776" s="53">
        <v>46273.889690170938</v>
      </c>
      <c r="AQ1776" t="s">
        <v>205</v>
      </c>
      <c r="AR1776" t="s">
        <v>337</v>
      </c>
    </row>
    <row r="1777" spans="1:44" x14ac:dyDescent="0.35">
      <c r="A1777">
        <v>9</v>
      </c>
      <c r="B1777" s="26">
        <f t="shared" si="351"/>
        <v>46273.760416666657</v>
      </c>
      <c r="C1777" t="s">
        <v>73</v>
      </c>
      <c r="D1777">
        <v>2</v>
      </c>
      <c r="E1777" s="26">
        <f t="shared" si="352"/>
        <v>46273.875</v>
      </c>
      <c r="F1777" s="26">
        <f t="shared" si="353"/>
        <v>46273.854166666664</v>
      </c>
      <c r="G1777">
        <f t="shared" si="354"/>
        <v>0</v>
      </c>
      <c r="H1777">
        <f t="shared" si="355"/>
        <v>27</v>
      </c>
      <c r="I1777" s="27">
        <f t="shared" si="356"/>
        <v>2</v>
      </c>
      <c r="J1777" s="28">
        <f t="shared" si="357"/>
        <v>42.786769880365938</v>
      </c>
      <c r="K1777" s="29" t="str">
        <f t="shared" si="358"/>
        <v/>
      </c>
      <c r="L1777" s="26" t="str">
        <f t="shared" si="359"/>
        <v/>
      </c>
      <c r="M1777" t="str">
        <f t="shared" si="360"/>
        <v/>
      </c>
      <c r="N1777" s="28">
        <f t="shared" si="361"/>
        <v>21.393384940182969</v>
      </c>
      <c r="O1777" t="str">
        <f t="shared" si="362"/>
        <v/>
      </c>
      <c r="P1777" t="str">
        <f t="shared" si="363"/>
        <v/>
      </c>
      <c r="Q1777" s="10"/>
      <c r="R1777" s="10" t="s">
        <v>341</v>
      </c>
      <c r="S1777" s="16">
        <v>3</v>
      </c>
      <c r="T1777" s="13">
        <v>58.11184727974674</v>
      </c>
      <c r="U1777" s="14"/>
      <c r="V1777" s="11"/>
      <c r="W1777" s="10"/>
      <c r="X1777" s="29"/>
      <c r="Y1777" t="s">
        <v>342</v>
      </c>
      <c r="Z1777" t="s">
        <v>340</v>
      </c>
      <c r="AA1777" t="s">
        <v>331</v>
      </c>
      <c r="AB1777">
        <v>2</v>
      </c>
      <c r="AC1777">
        <v>23.759925750232028</v>
      </c>
      <c r="AD1777">
        <v>102.45795601552391</v>
      </c>
      <c r="AL1777">
        <v>35.639888625348043</v>
      </c>
      <c r="AM1777">
        <v>117.78303341490469</v>
      </c>
      <c r="AR1777" t="s">
        <v>332</v>
      </c>
    </row>
    <row r="1778" spans="1:44" x14ac:dyDescent="0.35">
      <c r="A1778">
        <v>9</v>
      </c>
      <c r="B1778" s="26">
        <f t="shared" si="351"/>
        <v>46273.760416666657</v>
      </c>
      <c r="C1778" t="s">
        <v>73</v>
      </c>
      <c r="D1778">
        <v>3</v>
      </c>
      <c r="E1778" s="26">
        <f t="shared" si="352"/>
        <v>46273.875</v>
      </c>
      <c r="F1778" s="26">
        <f t="shared" si="353"/>
        <v>46273.854166666664</v>
      </c>
      <c r="G1778">
        <f t="shared" si="354"/>
        <v>0</v>
      </c>
      <c r="H1778">
        <f t="shared" si="355"/>
        <v>3</v>
      </c>
      <c r="I1778" s="27">
        <f t="shared" si="356"/>
        <v>1</v>
      </c>
      <c r="J1778" s="28">
        <f t="shared" si="357"/>
        <v>125.15114873035067</v>
      </c>
      <c r="K1778" s="29" t="str">
        <f t="shared" si="358"/>
        <v/>
      </c>
      <c r="L1778" s="26" t="str">
        <f t="shared" si="359"/>
        <v/>
      </c>
      <c r="M1778" t="str">
        <f t="shared" si="360"/>
        <v/>
      </c>
      <c r="N1778" s="28">
        <f t="shared" si="361"/>
        <v>125.15114873035067</v>
      </c>
      <c r="O1778" t="str">
        <f t="shared" si="362"/>
        <v/>
      </c>
      <c r="P1778" t="str">
        <f t="shared" si="363"/>
        <v/>
      </c>
      <c r="Q1778" s="10"/>
      <c r="R1778" s="10"/>
      <c r="S1778" s="16">
        <v>1</v>
      </c>
      <c r="T1778" s="13">
        <v>125.1511487303507</v>
      </c>
      <c r="U1778" s="14"/>
      <c r="V1778" s="11"/>
      <c r="W1778" s="10"/>
      <c r="X1778" s="29"/>
      <c r="AA1778" t="s">
        <v>331</v>
      </c>
      <c r="AB1778">
        <v>1</v>
      </c>
      <c r="AC1778">
        <v>125.1511487303507</v>
      </c>
      <c r="AD1778">
        <v>125.1511487303507</v>
      </c>
      <c r="AL1778">
        <v>125.1511487303507</v>
      </c>
      <c r="AM1778">
        <v>125.1511487303507</v>
      </c>
      <c r="AR1778" t="s">
        <v>338</v>
      </c>
    </row>
    <row r="1779" spans="1:44" x14ac:dyDescent="0.35">
      <c r="A1779">
        <v>9</v>
      </c>
      <c r="B1779" s="26">
        <f t="shared" si="351"/>
        <v>46273.760416666657</v>
      </c>
      <c r="C1779" t="s">
        <v>73</v>
      </c>
      <c r="D1779">
        <v>4</v>
      </c>
      <c r="E1779" s="26">
        <f t="shared" si="352"/>
        <v>46273.875</v>
      </c>
      <c r="F1779" s="26">
        <f t="shared" si="353"/>
        <v>46273.854166666664</v>
      </c>
      <c r="G1779">
        <f t="shared" si="354"/>
        <v>1</v>
      </c>
      <c r="H1779">
        <f t="shared" si="355"/>
        <v>60</v>
      </c>
      <c r="I1779" s="27">
        <f t="shared" si="356"/>
        <v>1</v>
      </c>
      <c r="J1779" s="28">
        <f t="shared" si="357"/>
        <v>109.09090909090909</v>
      </c>
      <c r="K1779" s="29">
        <f t="shared" si="358"/>
        <v>2.2916666666666665E-2</v>
      </c>
      <c r="L1779" s="26">
        <f t="shared" si="359"/>
        <v>46273.783333333326</v>
      </c>
      <c r="M1779" t="str">
        <f t="shared" si="360"/>
        <v>YES</v>
      </c>
      <c r="N1779" s="28">
        <f t="shared" si="361"/>
        <v>109.09090909090909</v>
      </c>
      <c r="O1779" t="str">
        <f t="shared" si="362"/>
        <v/>
      </c>
      <c r="P1779" t="str">
        <f t="shared" si="363"/>
        <v/>
      </c>
      <c r="Q1779" s="10" t="s">
        <v>151</v>
      </c>
      <c r="R1779" s="10"/>
      <c r="S1779" s="16">
        <v>1</v>
      </c>
      <c r="T1779" s="13">
        <v>109.09090909090909</v>
      </c>
      <c r="U1779" s="14">
        <v>2.2916666666666669E-2</v>
      </c>
      <c r="V1779" s="11">
        <v>46273.783333333333</v>
      </c>
      <c r="W1779" s="10" t="s">
        <v>151</v>
      </c>
      <c r="X1779" s="29">
        <v>0</v>
      </c>
      <c r="AA1779" t="s">
        <v>331</v>
      </c>
      <c r="AB1779">
        <v>1</v>
      </c>
      <c r="AC1779">
        <v>109.09090909090909</v>
      </c>
      <c r="AD1779">
        <v>109.09090909090909</v>
      </c>
      <c r="AE1779" s="54">
        <v>2.2916666666666669E-2</v>
      </c>
      <c r="AF1779" s="54">
        <v>2.2916666666666669E-2</v>
      </c>
      <c r="AG1779" s="53">
        <v>46273.783333333333</v>
      </c>
      <c r="AH1779" s="53">
        <v>46273.783333333333</v>
      </c>
      <c r="AI1779" t="s">
        <v>151</v>
      </c>
      <c r="AL1779">
        <v>109.09090909090909</v>
      </c>
      <c r="AM1779">
        <v>109.09090909090909</v>
      </c>
      <c r="AN1779" s="54">
        <v>2.2916666666666669E-2</v>
      </c>
      <c r="AO1779" s="54">
        <v>2.2916666666666669E-2</v>
      </c>
      <c r="AP1779" s="53">
        <v>46273.783333333333</v>
      </c>
      <c r="AQ1779" t="s">
        <v>151</v>
      </c>
      <c r="AR1779" t="s">
        <v>338</v>
      </c>
    </row>
    <row r="1780" spans="1:44" x14ac:dyDescent="0.35">
      <c r="A1780">
        <v>9</v>
      </c>
      <c r="B1780" s="26">
        <f t="shared" si="351"/>
        <v>46273.760416666657</v>
      </c>
      <c r="C1780" t="s">
        <v>73</v>
      </c>
      <c r="D1780">
        <v>5</v>
      </c>
      <c r="E1780" s="26">
        <f t="shared" si="352"/>
        <v>46273.875</v>
      </c>
      <c r="F1780" s="26">
        <f t="shared" si="353"/>
        <v>46273.854166666664</v>
      </c>
      <c r="G1780">
        <f t="shared" si="354"/>
        <v>0</v>
      </c>
      <c r="H1780">
        <f t="shared" si="355"/>
        <v>2</v>
      </c>
      <c r="I1780" s="27">
        <f t="shared" si="356"/>
        <v>1</v>
      </c>
      <c r="J1780" s="28">
        <f t="shared" si="357"/>
        <v>34.226447709593778</v>
      </c>
      <c r="K1780" s="29" t="str">
        <f t="shared" si="358"/>
        <v/>
      </c>
      <c r="L1780" s="26" t="str">
        <f t="shared" si="359"/>
        <v/>
      </c>
      <c r="M1780" t="str">
        <f t="shared" si="360"/>
        <v/>
      </c>
      <c r="N1780" s="28">
        <f t="shared" si="361"/>
        <v>34.226447709593778</v>
      </c>
      <c r="O1780" t="str">
        <f t="shared" si="362"/>
        <v/>
      </c>
      <c r="P1780" t="str">
        <f t="shared" si="363"/>
        <v/>
      </c>
      <c r="Q1780" s="10"/>
      <c r="R1780" s="10"/>
      <c r="S1780" s="16">
        <v>1</v>
      </c>
      <c r="T1780" s="13">
        <v>34.226447709593778</v>
      </c>
      <c r="U1780" s="14"/>
      <c r="V1780" s="11"/>
      <c r="W1780" s="10"/>
      <c r="X1780" s="29"/>
      <c r="AA1780" t="s">
        <v>331</v>
      </c>
      <c r="AB1780">
        <v>1</v>
      </c>
      <c r="AC1780">
        <v>34.226447709593778</v>
      </c>
      <c r="AD1780">
        <v>43.540406816932382</v>
      </c>
      <c r="AL1780">
        <v>34.226447709593778</v>
      </c>
      <c r="AM1780">
        <v>43.540406816932382</v>
      </c>
      <c r="AR1780" t="s">
        <v>338</v>
      </c>
    </row>
    <row r="1781" spans="1:44" x14ac:dyDescent="0.35">
      <c r="A1781">
        <v>9</v>
      </c>
      <c r="B1781" s="26">
        <f t="shared" si="351"/>
        <v>46273.760416666657</v>
      </c>
      <c r="C1781" t="s">
        <v>73</v>
      </c>
      <c r="D1781">
        <v>6</v>
      </c>
      <c r="E1781" s="26">
        <f t="shared" si="352"/>
        <v>46273.875</v>
      </c>
      <c r="F1781" s="26">
        <f t="shared" si="353"/>
        <v>46273.854166666664</v>
      </c>
      <c r="G1781">
        <f t="shared" si="354"/>
        <v>0</v>
      </c>
      <c r="H1781">
        <f t="shared" si="355"/>
        <v>17</v>
      </c>
      <c r="I1781" s="27">
        <f t="shared" si="356"/>
        <v>2</v>
      </c>
      <c r="J1781" s="28">
        <f t="shared" si="357"/>
        <v>36.525047558655672</v>
      </c>
      <c r="K1781" s="29" t="str">
        <f t="shared" si="358"/>
        <v/>
      </c>
      <c r="L1781" s="26" t="str">
        <f t="shared" si="359"/>
        <v/>
      </c>
      <c r="M1781" t="str">
        <f t="shared" si="360"/>
        <v/>
      </c>
      <c r="N1781" s="28">
        <f t="shared" si="361"/>
        <v>18.262523779327836</v>
      </c>
      <c r="O1781" t="str">
        <f t="shared" si="362"/>
        <v/>
      </c>
      <c r="P1781" t="str">
        <f t="shared" si="363"/>
        <v/>
      </c>
      <c r="Q1781" s="10"/>
      <c r="R1781" s="10"/>
      <c r="S1781" s="16">
        <v>1</v>
      </c>
      <c r="T1781" s="13">
        <v>21.199970159274869</v>
      </c>
      <c r="U1781" s="14"/>
      <c r="V1781" s="11"/>
      <c r="W1781" s="10"/>
      <c r="X1781" s="29"/>
      <c r="AA1781" t="s">
        <v>331</v>
      </c>
      <c r="AB1781">
        <v>2</v>
      </c>
      <c r="AC1781">
        <v>30.650154798761609</v>
      </c>
      <c r="AD1781">
        <v>43.59571495109455</v>
      </c>
      <c r="AL1781">
        <v>15.32507739938081</v>
      </c>
      <c r="AM1781">
        <v>21.199970159274869</v>
      </c>
      <c r="AR1781" t="s">
        <v>332</v>
      </c>
    </row>
    <row r="1782" spans="1:44" x14ac:dyDescent="0.35">
      <c r="A1782">
        <v>9</v>
      </c>
      <c r="B1782" s="26">
        <f t="shared" si="351"/>
        <v>46273.760416666657</v>
      </c>
      <c r="C1782" t="s">
        <v>74</v>
      </c>
      <c r="D1782">
        <v>1</v>
      </c>
      <c r="E1782" s="26">
        <f t="shared" si="352"/>
        <v>46273.885416666657</v>
      </c>
      <c r="F1782" s="26">
        <f t="shared" si="353"/>
        <v>46273.864583333321</v>
      </c>
      <c r="G1782">
        <f t="shared" si="354"/>
        <v>0</v>
      </c>
      <c r="H1782">
        <f t="shared" si="355"/>
        <v>100</v>
      </c>
      <c r="I1782" s="27">
        <f t="shared" si="356"/>
        <v>5</v>
      </c>
      <c r="J1782" s="28">
        <f t="shared" si="357"/>
        <v>238.31306482204621</v>
      </c>
      <c r="K1782" s="29" t="str">
        <f t="shared" si="358"/>
        <v/>
      </c>
      <c r="L1782" s="26" t="str">
        <f t="shared" si="359"/>
        <v/>
      </c>
      <c r="M1782" t="str">
        <f t="shared" si="360"/>
        <v/>
      </c>
      <c r="N1782" s="28">
        <f t="shared" si="361"/>
        <v>47.662612964409242</v>
      </c>
      <c r="O1782" t="str">
        <f t="shared" si="362"/>
        <v/>
      </c>
      <c r="P1782" t="str">
        <f t="shared" si="363"/>
        <v/>
      </c>
      <c r="Q1782" s="10"/>
      <c r="R1782" s="10"/>
      <c r="S1782" s="16">
        <v>5</v>
      </c>
      <c r="T1782" s="13">
        <v>238.31306482204619</v>
      </c>
      <c r="U1782" s="14"/>
      <c r="V1782" s="11"/>
      <c r="W1782" s="10"/>
      <c r="X1782" s="29"/>
      <c r="Z1782" t="s">
        <v>339</v>
      </c>
      <c r="AA1782" t="s">
        <v>331</v>
      </c>
      <c r="AB1782">
        <v>5</v>
      </c>
      <c r="AC1782">
        <v>32.231404958677693</v>
      </c>
      <c r="AD1782">
        <v>500.5347593582888</v>
      </c>
      <c r="AL1782">
        <v>32.231404958677693</v>
      </c>
      <c r="AM1782">
        <v>500.5347593582888</v>
      </c>
      <c r="AR1782" t="s">
        <v>337</v>
      </c>
    </row>
    <row r="1783" spans="1:44" x14ac:dyDescent="0.35">
      <c r="A1783">
        <v>9</v>
      </c>
      <c r="B1783" s="26">
        <f t="shared" si="351"/>
        <v>46273.760416666657</v>
      </c>
      <c r="C1783" t="s">
        <v>74</v>
      </c>
      <c r="D1783">
        <v>2</v>
      </c>
      <c r="E1783" s="26">
        <f t="shared" si="352"/>
        <v>46273.885416666657</v>
      </c>
      <c r="F1783" s="26">
        <f t="shared" si="353"/>
        <v>46273.864583333321</v>
      </c>
      <c r="G1783">
        <f t="shared" si="354"/>
        <v>74</v>
      </c>
      <c r="H1783">
        <f t="shared" si="355"/>
        <v>101</v>
      </c>
      <c r="I1783" s="27">
        <f t="shared" si="356"/>
        <v>2</v>
      </c>
      <c r="J1783" s="28">
        <f t="shared" si="357"/>
        <v>42.786769880365938</v>
      </c>
      <c r="K1783" s="29">
        <f t="shared" si="358"/>
        <v>9.8355948464912288E-2</v>
      </c>
      <c r="L1783" s="26">
        <f t="shared" si="359"/>
        <v>46273.858772615124</v>
      </c>
      <c r="M1783" t="str">
        <f t="shared" si="360"/>
        <v>YES</v>
      </c>
      <c r="N1783" s="28">
        <f t="shared" si="361"/>
        <v>21.393384940182969</v>
      </c>
      <c r="O1783" t="str">
        <f t="shared" si="362"/>
        <v/>
      </c>
      <c r="P1783" t="str">
        <f t="shared" si="363"/>
        <v/>
      </c>
      <c r="Q1783" s="10" t="s">
        <v>151</v>
      </c>
      <c r="R1783" s="10" t="s">
        <v>341</v>
      </c>
      <c r="S1783" s="16">
        <v>3</v>
      </c>
      <c r="T1783" s="13">
        <v>58.11184727974674</v>
      </c>
      <c r="U1783" s="14">
        <v>7.2417820636574079E-2</v>
      </c>
      <c r="V1783" s="11">
        <v>46273.832834487301</v>
      </c>
      <c r="W1783" s="10" t="s">
        <v>151</v>
      </c>
      <c r="X1783" s="29">
        <v>2.5938127824074071E-2</v>
      </c>
      <c r="Y1783" t="s">
        <v>342</v>
      </c>
      <c r="Z1783" t="s">
        <v>340</v>
      </c>
      <c r="AA1783" t="s">
        <v>331</v>
      </c>
      <c r="AB1783">
        <v>2</v>
      </c>
      <c r="AC1783">
        <v>23.759925750232028</v>
      </c>
      <c r="AD1783">
        <v>102.45795601552391</v>
      </c>
      <c r="AE1783" s="54">
        <v>4.1073758414351853E-2</v>
      </c>
      <c r="AF1783" s="54">
        <v>0.17711895978009259</v>
      </c>
      <c r="AG1783" s="53">
        <v>46273.801490425081</v>
      </c>
      <c r="AH1783" s="53">
        <v>46273.93753562645</v>
      </c>
      <c r="AI1783" t="s">
        <v>205</v>
      </c>
      <c r="AJ1783">
        <v>4</v>
      </c>
      <c r="AK1783">
        <v>2</v>
      </c>
      <c r="AL1783">
        <v>35.639888625348043</v>
      </c>
      <c r="AM1783">
        <v>117.78303341490469</v>
      </c>
      <c r="AN1783" s="54">
        <v>3.5729537708333328E-2</v>
      </c>
      <c r="AO1783" s="54">
        <v>0.1180793065162037</v>
      </c>
      <c r="AP1783" s="53">
        <v>46273.878495973193</v>
      </c>
      <c r="AQ1783" t="s">
        <v>205</v>
      </c>
      <c r="AR1783" t="s">
        <v>332</v>
      </c>
    </row>
    <row r="1784" spans="1:44" x14ac:dyDescent="0.35">
      <c r="A1784">
        <v>9</v>
      </c>
      <c r="B1784" s="26">
        <f t="shared" si="351"/>
        <v>46273.760416666657</v>
      </c>
      <c r="C1784" t="s">
        <v>74</v>
      </c>
      <c r="D1784">
        <v>3</v>
      </c>
      <c r="E1784" s="26">
        <f t="shared" si="352"/>
        <v>46273.885416666657</v>
      </c>
      <c r="F1784" s="26">
        <f t="shared" si="353"/>
        <v>46273.864583333321</v>
      </c>
      <c r="G1784">
        <f t="shared" si="354"/>
        <v>0</v>
      </c>
      <c r="H1784">
        <f t="shared" si="355"/>
        <v>3</v>
      </c>
      <c r="I1784" s="27">
        <f t="shared" si="356"/>
        <v>1</v>
      </c>
      <c r="J1784" s="28">
        <f t="shared" si="357"/>
        <v>125.15114873035067</v>
      </c>
      <c r="K1784" s="29" t="str">
        <f t="shared" si="358"/>
        <v/>
      </c>
      <c r="L1784" s="26" t="str">
        <f t="shared" si="359"/>
        <v/>
      </c>
      <c r="M1784" t="str">
        <f t="shared" si="360"/>
        <v/>
      </c>
      <c r="N1784" s="28">
        <f t="shared" si="361"/>
        <v>125.15114873035067</v>
      </c>
      <c r="O1784" t="str">
        <f t="shared" si="362"/>
        <v/>
      </c>
      <c r="P1784" t="str">
        <f t="shared" si="363"/>
        <v/>
      </c>
      <c r="Q1784" s="10"/>
      <c r="R1784" s="10"/>
      <c r="S1784" s="16">
        <v>1</v>
      </c>
      <c r="T1784" s="13">
        <v>125.1511487303507</v>
      </c>
      <c r="U1784" s="14"/>
      <c r="V1784" s="11"/>
      <c r="W1784" s="10"/>
      <c r="X1784" s="29"/>
      <c r="AA1784" t="s">
        <v>331</v>
      </c>
      <c r="AB1784">
        <v>1</v>
      </c>
      <c r="AC1784">
        <v>125.1511487303507</v>
      </c>
      <c r="AD1784">
        <v>125.1511487303507</v>
      </c>
      <c r="AL1784">
        <v>125.1511487303507</v>
      </c>
      <c r="AM1784">
        <v>125.1511487303507</v>
      </c>
      <c r="AR1784" t="s">
        <v>338</v>
      </c>
    </row>
    <row r="1785" spans="1:44" x14ac:dyDescent="0.35">
      <c r="A1785">
        <v>9</v>
      </c>
      <c r="B1785" s="26">
        <f t="shared" si="351"/>
        <v>46273.760416666657</v>
      </c>
      <c r="C1785" t="s">
        <v>74</v>
      </c>
      <c r="D1785">
        <v>4</v>
      </c>
      <c r="E1785" s="26">
        <f t="shared" si="352"/>
        <v>46273.885416666657</v>
      </c>
      <c r="F1785" s="26">
        <f t="shared" si="353"/>
        <v>46273.864583333321</v>
      </c>
      <c r="G1785">
        <f t="shared" si="354"/>
        <v>0</v>
      </c>
      <c r="H1785">
        <f t="shared" si="355"/>
        <v>60</v>
      </c>
      <c r="I1785" s="27">
        <f t="shared" si="356"/>
        <v>1</v>
      </c>
      <c r="J1785" s="28">
        <f t="shared" si="357"/>
        <v>109.09090909090909</v>
      </c>
      <c r="K1785" s="29" t="str">
        <f t="shared" si="358"/>
        <v/>
      </c>
      <c r="L1785" s="26" t="str">
        <f t="shared" si="359"/>
        <v/>
      </c>
      <c r="M1785" t="str">
        <f t="shared" si="360"/>
        <v/>
      </c>
      <c r="N1785" s="28">
        <f t="shared" si="361"/>
        <v>109.09090909090909</v>
      </c>
      <c r="O1785" t="str">
        <f t="shared" si="362"/>
        <v/>
      </c>
      <c r="P1785" t="str">
        <f t="shared" si="363"/>
        <v/>
      </c>
      <c r="Q1785" s="10"/>
      <c r="R1785" s="10"/>
      <c r="S1785" s="16">
        <v>1</v>
      </c>
      <c r="T1785" s="13">
        <v>109.09090909090909</v>
      </c>
      <c r="U1785" s="14"/>
      <c r="V1785" s="11"/>
      <c r="W1785" s="10"/>
      <c r="X1785" s="29"/>
      <c r="AA1785" t="s">
        <v>331</v>
      </c>
      <c r="AB1785">
        <v>1</v>
      </c>
      <c r="AC1785">
        <v>109.09090909090909</v>
      </c>
      <c r="AD1785">
        <v>109.09090909090909</v>
      </c>
      <c r="AL1785">
        <v>109.09090909090909</v>
      </c>
      <c r="AM1785">
        <v>109.09090909090909</v>
      </c>
      <c r="AR1785" t="s">
        <v>338</v>
      </c>
    </row>
    <row r="1786" spans="1:44" x14ac:dyDescent="0.35">
      <c r="A1786">
        <v>9</v>
      </c>
      <c r="B1786" s="26">
        <f t="shared" si="351"/>
        <v>46273.760416666657</v>
      </c>
      <c r="C1786" t="s">
        <v>74</v>
      </c>
      <c r="D1786">
        <v>5</v>
      </c>
      <c r="E1786" s="26">
        <f t="shared" si="352"/>
        <v>46273.885416666657</v>
      </c>
      <c r="F1786" s="26">
        <f t="shared" si="353"/>
        <v>46273.864583333321</v>
      </c>
      <c r="G1786">
        <f t="shared" si="354"/>
        <v>0</v>
      </c>
      <c r="H1786">
        <f t="shared" si="355"/>
        <v>2</v>
      </c>
      <c r="I1786" s="27">
        <f t="shared" si="356"/>
        <v>1</v>
      </c>
      <c r="J1786" s="28">
        <f t="shared" si="357"/>
        <v>34.226447709593778</v>
      </c>
      <c r="K1786" s="29" t="str">
        <f t="shared" si="358"/>
        <v/>
      </c>
      <c r="L1786" s="26" t="str">
        <f t="shared" si="359"/>
        <v/>
      </c>
      <c r="M1786" t="str">
        <f t="shared" si="360"/>
        <v/>
      </c>
      <c r="N1786" s="28">
        <f t="shared" si="361"/>
        <v>34.226447709593778</v>
      </c>
      <c r="O1786" t="str">
        <f t="shared" si="362"/>
        <v/>
      </c>
      <c r="P1786" t="str">
        <f t="shared" si="363"/>
        <v/>
      </c>
      <c r="Q1786" s="10"/>
      <c r="R1786" s="10"/>
      <c r="S1786" s="16">
        <v>1</v>
      </c>
      <c r="T1786" s="13">
        <v>34.226447709593778</v>
      </c>
      <c r="U1786" s="14"/>
      <c r="V1786" s="11"/>
      <c r="W1786" s="10"/>
      <c r="X1786" s="29"/>
      <c r="AA1786" t="s">
        <v>331</v>
      </c>
      <c r="AB1786">
        <v>1</v>
      </c>
      <c r="AC1786">
        <v>34.226447709593778</v>
      </c>
      <c r="AD1786">
        <v>43.540406816932382</v>
      </c>
      <c r="AL1786">
        <v>34.226447709593778</v>
      </c>
      <c r="AM1786">
        <v>43.540406816932382</v>
      </c>
      <c r="AR1786" t="s">
        <v>338</v>
      </c>
    </row>
    <row r="1787" spans="1:44" x14ac:dyDescent="0.35">
      <c r="A1787">
        <v>9</v>
      </c>
      <c r="B1787" s="26">
        <f t="shared" si="351"/>
        <v>46273.760416666657</v>
      </c>
      <c r="C1787" t="s">
        <v>74</v>
      </c>
      <c r="D1787">
        <v>6</v>
      </c>
      <c r="E1787" s="26">
        <f t="shared" si="352"/>
        <v>46273.885416666657</v>
      </c>
      <c r="F1787" s="26">
        <f t="shared" si="353"/>
        <v>46273.864583333321</v>
      </c>
      <c r="G1787">
        <f t="shared" si="354"/>
        <v>0</v>
      </c>
      <c r="H1787">
        <f t="shared" si="355"/>
        <v>17</v>
      </c>
      <c r="I1787" s="27">
        <f t="shared" si="356"/>
        <v>2</v>
      </c>
      <c r="J1787" s="28">
        <f t="shared" si="357"/>
        <v>36.525047558655672</v>
      </c>
      <c r="K1787" s="29" t="str">
        <f t="shared" si="358"/>
        <v/>
      </c>
      <c r="L1787" s="26" t="str">
        <f t="shared" si="359"/>
        <v/>
      </c>
      <c r="M1787" t="str">
        <f t="shared" si="360"/>
        <v/>
      </c>
      <c r="N1787" s="28">
        <f t="shared" si="361"/>
        <v>18.262523779327836</v>
      </c>
      <c r="O1787" t="str">
        <f t="shared" si="362"/>
        <v/>
      </c>
      <c r="P1787" t="str">
        <f t="shared" si="363"/>
        <v/>
      </c>
      <c r="Q1787" s="10"/>
      <c r="R1787" s="10"/>
      <c r="S1787" s="16">
        <v>1</v>
      </c>
      <c r="T1787" s="13">
        <v>21.199970159274869</v>
      </c>
      <c r="U1787" s="14"/>
      <c r="V1787" s="11"/>
      <c r="W1787" s="10"/>
      <c r="X1787" s="29"/>
      <c r="AA1787" t="s">
        <v>331</v>
      </c>
      <c r="AB1787">
        <v>2</v>
      </c>
      <c r="AC1787">
        <v>30.650154798761609</v>
      </c>
      <c r="AD1787">
        <v>43.59571495109455</v>
      </c>
      <c r="AL1787">
        <v>15.32507739938081</v>
      </c>
      <c r="AM1787">
        <v>21.199970159274869</v>
      </c>
      <c r="AR1787" t="s">
        <v>332</v>
      </c>
    </row>
    <row r="1788" spans="1:44" x14ac:dyDescent="0.35">
      <c r="A1788">
        <v>10</v>
      </c>
      <c r="B1788" s="26">
        <f t="shared" si="351"/>
        <v>46273.770833333343</v>
      </c>
      <c r="C1788" t="s">
        <v>20</v>
      </c>
      <c r="D1788">
        <v>1</v>
      </c>
      <c r="E1788" s="26">
        <f t="shared" si="352"/>
        <v>46273.770833333343</v>
      </c>
      <c r="F1788" s="26">
        <f t="shared" si="353"/>
        <v>46273.750000000007</v>
      </c>
      <c r="G1788">
        <f t="shared" si="354"/>
        <v>0</v>
      </c>
      <c r="H1788">
        <f t="shared" si="355"/>
        <v>0</v>
      </c>
      <c r="I1788" s="27">
        <f t="shared" si="356"/>
        <v>5</v>
      </c>
      <c r="J1788" s="28">
        <f t="shared" si="357"/>
        <v>232.82041479499188</v>
      </c>
      <c r="K1788" s="29" t="str">
        <f t="shared" si="358"/>
        <v/>
      </c>
      <c r="L1788" s="26" t="str">
        <f t="shared" si="359"/>
        <v/>
      </c>
      <c r="M1788" t="str">
        <f t="shared" si="360"/>
        <v/>
      </c>
      <c r="N1788" s="28">
        <f t="shared" si="361"/>
        <v>46.564082958998377</v>
      </c>
      <c r="O1788" t="str">
        <f t="shared" si="362"/>
        <v/>
      </c>
      <c r="P1788" t="str">
        <f t="shared" si="363"/>
        <v/>
      </c>
      <c r="Q1788" s="10"/>
      <c r="R1788" s="10"/>
      <c r="S1788" s="16">
        <v>5</v>
      </c>
      <c r="T1788" s="13">
        <v>232.8204147949919</v>
      </c>
      <c r="U1788" s="14"/>
      <c r="V1788" s="11"/>
      <c r="W1788" s="10"/>
      <c r="X1788" s="29"/>
      <c r="Z1788" t="s">
        <v>339</v>
      </c>
      <c r="AA1788" t="s">
        <v>331</v>
      </c>
      <c r="AB1788">
        <v>5</v>
      </c>
      <c r="AC1788">
        <v>28.67647058823529</v>
      </c>
      <c r="AD1788">
        <v>461.47380218548608</v>
      </c>
      <c r="AL1788">
        <v>28.67647058823529</v>
      </c>
      <c r="AM1788">
        <v>461.47380218548608</v>
      </c>
      <c r="AR1788" t="s">
        <v>337</v>
      </c>
    </row>
    <row r="1789" spans="1:44" x14ac:dyDescent="0.35">
      <c r="A1789">
        <v>10</v>
      </c>
      <c r="B1789" s="26">
        <f t="shared" si="351"/>
        <v>46273.770833333343</v>
      </c>
      <c r="C1789" t="s">
        <v>20</v>
      </c>
      <c r="D1789">
        <v>2</v>
      </c>
      <c r="E1789" s="26">
        <f t="shared" si="352"/>
        <v>46273.770833333343</v>
      </c>
      <c r="F1789" s="26">
        <f t="shared" si="353"/>
        <v>46273.750000000007</v>
      </c>
      <c r="G1789">
        <f t="shared" si="354"/>
        <v>0</v>
      </c>
      <c r="H1789">
        <f t="shared" si="355"/>
        <v>0</v>
      </c>
      <c r="I1789" s="27">
        <f t="shared" si="356"/>
        <v>2</v>
      </c>
      <c r="J1789" s="28">
        <f t="shared" si="357"/>
        <v>50.339296730413324</v>
      </c>
      <c r="K1789" s="29" t="str">
        <f t="shared" si="358"/>
        <v/>
      </c>
      <c r="L1789" s="26" t="str">
        <f t="shared" si="359"/>
        <v/>
      </c>
      <c r="M1789" t="str">
        <f t="shared" si="360"/>
        <v/>
      </c>
      <c r="N1789" s="28">
        <f t="shared" si="361"/>
        <v>25.169648365206662</v>
      </c>
      <c r="O1789" t="str">
        <f t="shared" si="362"/>
        <v/>
      </c>
      <c r="P1789" t="str">
        <f t="shared" si="363"/>
        <v/>
      </c>
      <c r="Q1789" s="10"/>
      <c r="R1789" s="10" t="s">
        <v>343</v>
      </c>
      <c r="S1789" s="16">
        <v>3</v>
      </c>
      <c r="T1789" s="13">
        <v>66.880156592572831</v>
      </c>
      <c r="U1789" s="14"/>
      <c r="V1789" s="11"/>
      <c r="W1789" s="10"/>
      <c r="X1789" s="29"/>
      <c r="Y1789" t="s">
        <v>344</v>
      </c>
      <c r="Z1789" t="s">
        <v>340</v>
      </c>
      <c r="AA1789" t="s">
        <v>331</v>
      </c>
      <c r="AB1789">
        <v>2</v>
      </c>
      <c r="AC1789">
        <v>29.21581579692366</v>
      </c>
      <c r="AD1789">
        <v>106.4128256513026</v>
      </c>
      <c r="AL1789">
        <v>43.823723695385482</v>
      </c>
      <c r="AM1789">
        <v>122.9536855134621</v>
      </c>
      <c r="AR1789" t="s">
        <v>332</v>
      </c>
    </row>
    <row r="1790" spans="1:44" x14ac:dyDescent="0.35">
      <c r="A1790">
        <v>10</v>
      </c>
      <c r="B1790" s="26">
        <f t="shared" si="351"/>
        <v>46273.770833333343</v>
      </c>
      <c r="C1790" t="s">
        <v>20</v>
      </c>
      <c r="D1790">
        <v>3</v>
      </c>
      <c r="E1790" s="26">
        <f t="shared" si="352"/>
        <v>46273.770833333343</v>
      </c>
      <c r="F1790" s="26">
        <f t="shared" si="353"/>
        <v>46273.750000000007</v>
      </c>
      <c r="G1790">
        <f t="shared" si="354"/>
        <v>0</v>
      </c>
      <c r="H1790">
        <f t="shared" si="355"/>
        <v>0</v>
      </c>
      <c r="I1790" s="27">
        <f t="shared" si="356"/>
        <v>1</v>
      </c>
      <c r="J1790" s="28">
        <f t="shared" si="357"/>
        <v>103.5171102661597</v>
      </c>
      <c r="K1790" s="29" t="str">
        <f t="shared" si="358"/>
        <v/>
      </c>
      <c r="L1790" s="26" t="str">
        <f t="shared" si="359"/>
        <v/>
      </c>
      <c r="M1790" t="str">
        <f t="shared" si="360"/>
        <v/>
      </c>
      <c r="N1790" s="28">
        <f t="shared" si="361"/>
        <v>103.5171102661597</v>
      </c>
      <c r="O1790" t="str">
        <f t="shared" si="362"/>
        <v/>
      </c>
      <c r="P1790" t="str">
        <f t="shared" si="363"/>
        <v/>
      </c>
      <c r="Q1790" s="10"/>
      <c r="R1790" s="10"/>
      <c r="S1790" s="16">
        <v>1</v>
      </c>
      <c r="T1790" s="13">
        <v>103.5171102661597</v>
      </c>
      <c r="U1790" s="14"/>
      <c r="V1790" s="11"/>
      <c r="W1790" s="10"/>
      <c r="X1790" s="29"/>
      <c r="AA1790" t="s">
        <v>331</v>
      </c>
      <c r="AB1790">
        <v>1</v>
      </c>
      <c r="AC1790">
        <v>103.5171102661597</v>
      </c>
      <c r="AD1790">
        <v>103.5171102661597</v>
      </c>
      <c r="AL1790">
        <v>103.5171102661597</v>
      </c>
      <c r="AM1790">
        <v>103.5171102661597</v>
      </c>
      <c r="AR1790" t="s">
        <v>338</v>
      </c>
    </row>
    <row r="1791" spans="1:44" x14ac:dyDescent="0.35">
      <c r="A1791">
        <v>10</v>
      </c>
      <c r="B1791" s="26">
        <f t="shared" si="351"/>
        <v>46273.770833333343</v>
      </c>
      <c r="C1791" t="s">
        <v>20</v>
      </c>
      <c r="D1791">
        <v>4</v>
      </c>
      <c r="E1791" s="26">
        <f t="shared" si="352"/>
        <v>46273.770833333343</v>
      </c>
      <c r="F1791" s="26">
        <f t="shared" si="353"/>
        <v>46273.750000000007</v>
      </c>
      <c r="G1791">
        <f t="shared" si="354"/>
        <v>0</v>
      </c>
      <c r="H1791">
        <f t="shared" si="355"/>
        <v>0</v>
      </c>
      <c r="I1791" s="27">
        <f t="shared" si="356"/>
        <v>1</v>
      </c>
      <c r="J1791" s="28">
        <f t="shared" si="357"/>
        <v>122.42914979757086</v>
      </c>
      <c r="K1791" s="29" t="str">
        <f t="shared" si="358"/>
        <v/>
      </c>
      <c r="L1791" s="26" t="str">
        <f t="shared" si="359"/>
        <v/>
      </c>
      <c r="M1791" t="str">
        <f t="shared" si="360"/>
        <v/>
      </c>
      <c r="N1791" s="28">
        <f t="shared" si="361"/>
        <v>122.42914979757086</v>
      </c>
      <c r="O1791" t="str">
        <f t="shared" si="362"/>
        <v/>
      </c>
      <c r="P1791" t="str">
        <f t="shared" si="363"/>
        <v/>
      </c>
      <c r="Q1791" s="10"/>
      <c r="R1791" s="10"/>
      <c r="S1791" s="16">
        <v>1</v>
      </c>
      <c r="T1791" s="13">
        <v>122.4291497975709</v>
      </c>
      <c r="U1791" s="14"/>
      <c r="V1791" s="11"/>
      <c r="W1791" s="10"/>
      <c r="X1791" s="29"/>
      <c r="AA1791" t="s">
        <v>331</v>
      </c>
      <c r="AB1791">
        <v>1</v>
      </c>
      <c r="AC1791">
        <v>122.4291497975709</v>
      </c>
      <c r="AD1791">
        <v>122.4291497975709</v>
      </c>
      <c r="AL1791">
        <v>122.4291497975709</v>
      </c>
      <c r="AM1791">
        <v>122.4291497975709</v>
      </c>
      <c r="AR1791" t="s">
        <v>338</v>
      </c>
    </row>
    <row r="1792" spans="1:44" x14ac:dyDescent="0.35">
      <c r="A1792">
        <v>10</v>
      </c>
      <c r="B1792" s="26">
        <f t="shared" si="351"/>
        <v>46273.770833333343</v>
      </c>
      <c r="C1792" t="s">
        <v>20</v>
      </c>
      <c r="D1792">
        <v>5</v>
      </c>
      <c r="E1792" s="26">
        <f t="shared" si="352"/>
        <v>46273.770833333343</v>
      </c>
      <c r="F1792" s="26">
        <f t="shared" si="353"/>
        <v>46273.750000000007</v>
      </c>
      <c r="G1792">
        <f t="shared" si="354"/>
        <v>0</v>
      </c>
      <c r="H1792">
        <f t="shared" si="355"/>
        <v>0</v>
      </c>
      <c r="I1792" s="27">
        <f t="shared" si="356"/>
        <v>1</v>
      </c>
      <c r="J1792" s="28">
        <f t="shared" si="357"/>
        <v>24.642190416925949</v>
      </c>
      <c r="K1792" s="29" t="str">
        <f t="shared" si="358"/>
        <v/>
      </c>
      <c r="L1792" s="26" t="str">
        <f t="shared" si="359"/>
        <v/>
      </c>
      <c r="M1792" t="str">
        <f t="shared" si="360"/>
        <v/>
      </c>
      <c r="N1792" s="28">
        <f t="shared" si="361"/>
        <v>24.642190416925949</v>
      </c>
      <c r="O1792" t="str">
        <f t="shared" si="362"/>
        <v/>
      </c>
      <c r="P1792" t="str">
        <f t="shared" si="363"/>
        <v/>
      </c>
      <c r="Q1792" s="10"/>
      <c r="R1792" s="10"/>
      <c r="S1792" s="16">
        <v>1</v>
      </c>
      <c r="T1792" s="13">
        <v>24.642190416925949</v>
      </c>
      <c r="U1792" s="14"/>
      <c r="V1792" s="11"/>
      <c r="W1792" s="10"/>
      <c r="X1792" s="29"/>
      <c r="AA1792" t="s">
        <v>331</v>
      </c>
      <c r="AB1792">
        <v>1</v>
      </c>
      <c r="AC1792">
        <v>24.642190416925949</v>
      </c>
      <c r="AD1792">
        <v>29.128356013240161</v>
      </c>
      <c r="AL1792">
        <v>24.642190416925949</v>
      </c>
      <c r="AM1792">
        <v>29.128356013240161</v>
      </c>
      <c r="AR1792" t="s">
        <v>338</v>
      </c>
    </row>
    <row r="1793" spans="1:44" x14ac:dyDescent="0.35">
      <c r="A1793">
        <v>10</v>
      </c>
      <c r="B1793" s="26">
        <f t="shared" si="351"/>
        <v>46273.770833333343</v>
      </c>
      <c r="C1793" t="s">
        <v>20</v>
      </c>
      <c r="D1793">
        <v>6</v>
      </c>
      <c r="E1793" s="26">
        <f t="shared" si="352"/>
        <v>46273.770833333343</v>
      </c>
      <c r="F1793" s="26">
        <f t="shared" si="353"/>
        <v>46273.750000000007</v>
      </c>
      <c r="G1793">
        <f t="shared" si="354"/>
        <v>0</v>
      </c>
      <c r="H1793">
        <f t="shared" si="355"/>
        <v>0</v>
      </c>
      <c r="I1793" s="27">
        <f t="shared" si="356"/>
        <v>2</v>
      </c>
      <c r="J1793" s="28">
        <f t="shared" si="357"/>
        <v>38.585209003215432</v>
      </c>
      <c r="K1793" s="29" t="str">
        <f t="shared" si="358"/>
        <v/>
      </c>
      <c r="L1793" s="26" t="str">
        <f t="shared" si="359"/>
        <v/>
      </c>
      <c r="M1793" t="str">
        <f t="shared" si="360"/>
        <v/>
      </c>
      <c r="N1793" s="28">
        <f t="shared" si="361"/>
        <v>19.292604501607716</v>
      </c>
      <c r="O1793" t="str">
        <f t="shared" si="362"/>
        <v/>
      </c>
      <c r="P1793" t="str">
        <f t="shared" si="363"/>
        <v/>
      </c>
      <c r="Q1793" s="10"/>
      <c r="R1793" s="10"/>
      <c r="S1793" s="16">
        <v>1</v>
      </c>
      <c r="T1793" s="13">
        <v>22.044349141055928</v>
      </c>
      <c r="U1793" s="14"/>
      <c r="V1793" s="11"/>
      <c r="W1793" s="10"/>
      <c r="X1793" s="29"/>
      <c r="AA1793" t="s">
        <v>331</v>
      </c>
      <c r="AB1793">
        <v>2</v>
      </c>
      <c r="AC1793">
        <v>33.081719724319001</v>
      </c>
      <c r="AD1793">
        <v>43.398392652124002</v>
      </c>
      <c r="AL1793">
        <v>16.5408598621595</v>
      </c>
      <c r="AM1793">
        <v>22.044349141055928</v>
      </c>
      <c r="AR1793" t="s">
        <v>332</v>
      </c>
    </row>
    <row r="1794" spans="1:44" x14ac:dyDescent="0.35">
      <c r="A1794">
        <v>10</v>
      </c>
      <c r="B1794" s="26">
        <f t="shared" si="351"/>
        <v>46273.770833333343</v>
      </c>
      <c r="C1794" t="s">
        <v>43</v>
      </c>
      <c r="D1794">
        <v>1</v>
      </c>
      <c r="E1794" s="26">
        <f t="shared" si="352"/>
        <v>46273.802083333343</v>
      </c>
      <c r="F1794" s="26">
        <f t="shared" si="353"/>
        <v>46273.781250000007</v>
      </c>
      <c r="G1794">
        <f t="shared" si="354"/>
        <v>0</v>
      </c>
      <c r="H1794">
        <f t="shared" si="355"/>
        <v>2</v>
      </c>
      <c r="I1794" s="27">
        <f t="shared" si="356"/>
        <v>5</v>
      </c>
      <c r="J1794" s="28">
        <f t="shared" si="357"/>
        <v>232.82041479499188</v>
      </c>
      <c r="K1794" s="29" t="str">
        <f t="shared" si="358"/>
        <v/>
      </c>
      <c r="L1794" s="26" t="str">
        <f t="shared" si="359"/>
        <v/>
      </c>
      <c r="M1794" t="str">
        <f t="shared" si="360"/>
        <v/>
      </c>
      <c r="N1794" s="28">
        <f t="shared" si="361"/>
        <v>46.564082958998377</v>
      </c>
      <c r="O1794" t="str">
        <f t="shared" si="362"/>
        <v/>
      </c>
      <c r="P1794" t="str">
        <f t="shared" si="363"/>
        <v/>
      </c>
      <c r="Q1794" s="10"/>
      <c r="R1794" s="10"/>
      <c r="S1794" s="16">
        <v>5</v>
      </c>
      <c r="T1794" s="13">
        <v>232.8204147949919</v>
      </c>
      <c r="U1794" s="14"/>
      <c r="V1794" s="11"/>
      <c r="W1794" s="10"/>
      <c r="X1794" s="29"/>
      <c r="Z1794" t="s">
        <v>339</v>
      </c>
      <c r="AA1794" t="s">
        <v>331</v>
      </c>
      <c r="AB1794">
        <v>5</v>
      </c>
      <c r="AC1794">
        <v>28.67647058823529</v>
      </c>
      <c r="AD1794">
        <v>461.47380218548608</v>
      </c>
      <c r="AL1794">
        <v>28.67647058823529</v>
      </c>
      <c r="AM1794">
        <v>461.47380218548608</v>
      </c>
      <c r="AR1794" t="s">
        <v>337</v>
      </c>
    </row>
    <row r="1795" spans="1:44" x14ac:dyDescent="0.35">
      <c r="A1795">
        <v>10</v>
      </c>
      <c r="B1795" s="26">
        <f t="shared" si="351"/>
        <v>46273.770833333343</v>
      </c>
      <c r="C1795" t="s">
        <v>43</v>
      </c>
      <c r="D1795">
        <v>2</v>
      </c>
      <c r="E1795" s="26">
        <f t="shared" si="352"/>
        <v>46273.802083333343</v>
      </c>
      <c r="F1795" s="26">
        <f t="shared" si="353"/>
        <v>46273.781250000007</v>
      </c>
      <c r="G1795">
        <f t="shared" si="354"/>
        <v>0</v>
      </c>
      <c r="H1795">
        <f t="shared" si="355"/>
        <v>0</v>
      </c>
      <c r="I1795" s="27">
        <f t="shared" si="356"/>
        <v>2</v>
      </c>
      <c r="J1795" s="28">
        <f t="shared" si="357"/>
        <v>50.339296730413324</v>
      </c>
      <c r="K1795" s="29" t="str">
        <f t="shared" si="358"/>
        <v/>
      </c>
      <c r="L1795" s="26" t="str">
        <f t="shared" si="359"/>
        <v/>
      </c>
      <c r="M1795" t="str">
        <f t="shared" si="360"/>
        <v/>
      </c>
      <c r="N1795" s="28">
        <f t="shared" si="361"/>
        <v>25.169648365206662</v>
      </c>
      <c r="O1795" t="str">
        <f t="shared" si="362"/>
        <v/>
      </c>
      <c r="P1795" t="str">
        <f t="shared" si="363"/>
        <v/>
      </c>
      <c r="Q1795" s="10"/>
      <c r="R1795" s="10" t="s">
        <v>343</v>
      </c>
      <c r="S1795" s="16">
        <v>3</v>
      </c>
      <c r="T1795" s="13">
        <v>66.880156592572831</v>
      </c>
      <c r="U1795" s="14"/>
      <c r="V1795" s="11"/>
      <c r="W1795" s="10"/>
      <c r="X1795" s="29"/>
      <c r="Y1795" t="s">
        <v>344</v>
      </c>
      <c r="Z1795" t="s">
        <v>340</v>
      </c>
      <c r="AA1795" t="s">
        <v>331</v>
      </c>
      <c r="AB1795">
        <v>2</v>
      </c>
      <c r="AC1795">
        <v>29.21581579692366</v>
      </c>
      <c r="AD1795">
        <v>106.4128256513026</v>
      </c>
      <c r="AL1795">
        <v>43.823723695385482</v>
      </c>
      <c r="AM1795">
        <v>122.9536855134621</v>
      </c>
      <c r="AR1795" t="s">
        <v>332</v>
      </c>
    </row>
    <row r="1796" spans="1:44" x14ac:dyDescent="0.35">
      <c r="A1796">
        <v>10</v>
      </c>
      <c r="B1796" s="26">
        <f t="shared" si="351"/>
        <v>46273.770833333343</v>
      </c>
      <c r="C1796" t="s">
        <v>43</v>
      </c>
      <c r="D1796">
        <v>3</v>
      </c>
      <c r="E1796" s="26">
        <f t="shared" si="352"/>
        <v>46273.802083333343</v>
      </c>
      <c r="F1796" s="26">
        <f t="shared" si="353"/>
        <v>46273.781250000007</v>
      </c>
      <c r="G1796">
        <f t="shared" si="354"/>
        <v>0</v>
      </c>
      <c r="H1796">
        <f t="shared" si="355"/>
        <v>0</v>
      </c>
      <c r="I1796" s="27">
        <f t="shared" si="356"/>
        <v>1</v>
      </c>
      <c r="J1796" s="28">
        <f t="shared" si="357"/>
        <v>103.5171102661597</v>
      </c>
      <c r="K1796" s="29" t="str">
        <f t="shared" si="358"/>
        <v/>
      </c>
      <c r="L1796" s="26" t="str">
        <f t="shared" si="359"/>
        <v/>
      </c>
      <c r="M1796" t="str">
        <f t="shared" si="360"/>
        <v/>
      </c>
      <c r="N1796" s="28">
        <f t="shared" si="361"/>
        <v>103.5171102661597</v>
      </c>
      <c r="O1796" t="str">
        <f t="shared" si="362"/>
        <v/>
      </c>
      <c r="P1796" t="str">
        <f t="shared" si="363"/>
        <v/>
      </c>
      <c r="Q1796" s="10"/>
      <c r="R1796" s="10"/>
      <c r="S1796" s="16">
        <v>1</v>
      </c>
      <c r="T1796" s="13">
        <v>103.5171102661597</v>
      </c>
      <c r="U1796" s="14"/>
      <c r="V1796" s="11"/>
      <c r="W1796" s="10"/>
      <c r="X1796" s="29"/>
      <c r="AA1796" t="s">
        <v>331</v>
      </c>
      <c r="AB1796">
        <v>1</v>
      </c>
      <c r="AC1796">
        <v>103.5171102661597</v>
      </c>
      <c r="AD1796">
        <v>103.5171102661597</v>
      </c>
      <c r="AL1796">
        <v>103.5171102661597</v>
      </c>
      <c r="AM1796">
        <v>103.5171102661597</v>
      </c>
      <c r="AR1796" t="s">
        <v>338</v>
      </c>
    </row>
    <row r="1797" spans="1:44" x14ac:dyDescent="0.35">
      <c r="A1797">
        <v>10</v>
      </c>
      <c r="B1797" s="26">
        <f t="shared" si="351"/>
        <v>46273.770833333343</v>
      </c>
      <c r="C1797" t="s">
        <v>43</v>
      </c>
      <c r="D1797">
        <v>4</v>
      </c>
      <c r="E1797" s="26">
        <f t="shared" si="352"/>
        <v>46273.802083333343</v>
      </c>
      <c r="F1797" s="26">
        <f t="shared" si="353"/>
        <v>46273.781250000007</v>
      </c>
      <c r="G1797">
        <f t="shared" si="354"/>
        <v>0</v>
      </c>
      <c r="H1797">
        <f t="shared" si="355"/>
        <v>0</v>
      </c>
      <c r="I1797" s="27">
        <f t="shared" si="356"/>
        <v>1</v>
      </c>
      <c r="J1797" s="28">
        <f t="shared" si="357"/>
        <v>122.42914979757086</v>
      </c>
      <c r="K1797" s="29" t="str">
        <f t="shared" si="358"/>
        <v/>
      </c>
      <c r="L1797" s="26" t="str">
        <f t="shared" si="359"/>
        <v/>
      </c>
      <c r="M1797" t="str">
        <f t="shared" si="360"/>
        <v/>
      </c>
      <c r="N1797" s="28">
        <f t="shared" si="361"/>
        <v>122.42914979757086</v>
      </c>
      <c r="O1797" t="str">
        <f t="shared" si="362"/>
        <v/>
      </c>
      <c r="P1797" t="str">
        <f t="shared" si="363"/>
        <v/>
      </c>
      <c r="Q1797" s="10"/>
      <c r="R1797" s="10"/>
      <c r="S1797" s="16">
        <v>1</v>
      </c>
      <c r="T1797" s="13">
        <v>122.4291497975709</v>
      </c>
      <c r="U1797" s="14"/>
      <c r="V1797" s="11"/>
      <c r="W1797" s="10"/>
      <c r="X1797" s="29"/>
      <c r="AA1797" t="s">
        <v>331</v>
      </c>
      <c r="AB1797">
        <v>1</v>
      </c>
      <c r="AC1797">
        <v>122.4291497975709</v>
      </c>
      <c r="AD1797">
        <v>122.4291497975709</v>
      </c>
      <c r="AL1797">
        <v>122.4291497975709</v>
      </c>
      <c r="AM1797">
        <v>122.4291497975709</v>
      </c>
      <c r="AR1797" t="s">
        <v>338</v>
      </c>
    </row>
    <row r="1798" spans="1:44" x14ac:dyDescent="0.35">
      <c r="A1798">
        <v>10</v>
      </c>
      <c r="B1798" s="26">
        <f t="shared" ref="B1798:B1861" si="364">INDEX(SNAP_TIMES,MATCH(A1798,SNAP_NOS,0))</f>
        <v>46273.770833333343</v>
      </c>
      <c r="C1798" t="s">
        <v>43</v>
      </c>
      <c r="D1798">
        <v>5</v>
      </c>
      <c r="E1798" s="26">
        <f t="shared" ref="E1798:E1861" si="365">IF(AND(INDEX(SH_CHG,MATCH(C1798,SH_ID,0))&lt;&gt;"",B1798&gt;=INDEX(SH_CHG,MATCH(C1798,SH_ID,0))),INDEX(SH_DEP,MATCH(C1798,SH_ID,0)),INDEX(SH_ORIG,MATCH(C1798,SH_ID,0)))</f>
        <v>46273.802083333343</v>
      </c>
      <c r="F1798" s="26">
        <f t="shared" ref="F1798:F1861" si="366">E1798-LOADING_MINUTES/1440</f>
        <v>46273.781250000007</v>
      </c>
      <c r="G1798">
        <f t="shared" ref="G1798:G1861" si="367">COUNTIFS(OL_SNAP,A1798,OL_EFF,C1798,OL_WT,D1798,OL_OPEN,"&gt;0")</f>
        <v>0</v>
      </c>
      <c r="H1798">
        <f t="shared" ref="H1798:H1861" si="368">SUMIFS($G$6:$G$3569,$A$6:$A$3569,A1798,$D$6:$D$3569,D1798,$F$6:$F$3569,"&lt;="&amp;F1798)</f>
        <v>0</v>
      </c>
      <c r="I1798" s="27">
        <f t="shared" ref="I1798:I1861" si="369">INDEX(C_RES,MATCH(1,INDEX((C_SN=A1798)*(C_WT=D1798),0),0))</f>
        <v>1</v>
      </c>
      <c r="J1798" s="28">
        <f t="shared" ref="J1798:J1861" si="370">INDEX(C_RL,MATCH(1,INDEX((C_SN=A1798)*(C_WT=D1798),0),0))</f>
        <v>24.642190416925949</v>
      </c>
      <c r="K1798" s="29" t="str">
        <f t="shared" ref="K1798:K1861" si="371">IF(G1798=0,"",IF(ISNUMBER(J1798),IF(J1798&gt;0,H1798/J1798/24,"NULL"),"NULL"))</f>
        <v/>
      </c>
      <c r="L1798" s="26" t="str">
        <f t="shared" ref="L1798:L1861" si="372">IF(ISNUMBER(K1798),B1798+K1798,"")</f>
        <v/>
      </c>
      <c r="M1798" t="str">
        <f t="shared" ref="M1798:M1861" si="373">IF(G1798=0,"",IF(B1798&gt;=F1798,"NO - CUTOFF PASSED",IF(ISNUMBER(K1798),IF(L1798&lt;=F1798,"YES","NO"),"UNKNOWN - NO RATE")))</f>
        <v/>
      </c>
      <c r="N1798" s="28">
        <f t="shared" ref="N1798:N1861" si="374">IFERROR(IF(AND(INDEX(C_HRS,MATCH(1,INDEX((C_SN=A1798)*(C_WT=D1798),0),0))&gt;0,INDEX(C_TL,MATCH(1,INDEX((C_SN=A1798)*(C_WT=D1798),0),0))&gt;0),INDEX(C_TL,MATCH(1,INDEX((C_SN=A1798)*(C_WT=D1798),0),0))/INDEX(C_HRS,MATCH(1,INDEX((C_SN=A1798)*(C_WT=D1798),0),0)),"NULL"),"NULL")</f>
        <v>24.642190416925949</v>
      </c>
      <c r="O1798" t="str">
        <f t="shared" ref="O1798:O1861" si="375">IF(M1798="NO",IF(ISNUMBER(N1798),ROUNDUP(H1798/(N1798*(F1798-B1798)*24),0),"CANNOT ESTIMATE - NO RATE"),"")</f>
        <v/>
      </c>
      <c r="P1798" t="str">
        <f t="shared" ref="P1798:P1861" si="376">IF(ISNUMBER(O1798),MAX(0,O1798-I1798),O1798)</f>
        <v/>
      </c>
      <c r="Q1798" s="10"/>
      <c r="R1798" s="10"/>
      <c r="S1798" s="16">
        <v>1</v>
      </c>
      <c r="T1798" s="13">
        <v>24.642190416925949</v>
      </c>
      <c r="U1798" s="14"/>
      <c r="V1798" s="11"/>
      <c r="W1798" s="10"/>
      <c r="X1798" s="29"/>
      <c r="AA1798" t="s">
        <v>331</v>
      </c>
      <c r="AB1798">
        <v>1</v>
      </c>
      <c r="AC1798">
        <v>24.642190416925949</v>
      </c>
      <c r="AD1798">
        <v>29.128356013240161</v>
      </c>
      <c r="AL1798">
        <v>24.642190416925949</v>
      </c>
      <c r="AM1798">
        <v>29.128356013240161</v>
      </c>
      <c r="AR1798" t="s">
        <v>338</v>
      </c>
    </row>
    <row r="1799" spans="1:44" x14ac:dyDescent="0.35">
      <c r="A1799">
        <v>10</v>
      </c>
      <c r="B1799" s="26">
        <f t="shared" si="364"/>
        <v>46273.770833333343</v>
      </c>
      <c r="C1799" t="s">
        <v>43</v>
      </c>
      <c r="D1799">
        <v>6</v>
      </c>
      <c r="E1799" s="26">
        <f t="shared" si="365"/>
        <v>46273.802083333343</v>
      </c>
      <c r="F1799" s="26">
        <f t="shared" si="366"/>
        <v>46273.781250000007</v>
      </c>
      <c r="G1799">
        <f t="shared" si="367"/>
        <v>0</v>
      </c>
      <c r="H1799">
        <f t="shared" si="368"/>
        <v>0</v>
      </c>
      <c r="I1799" s="27">
        <f t="shared" si="369"/>
        <v>2</v>
      </c>
      <c r="J1799" s="28">
        <f t="shared" si="370"/>
        <v>38.585209003215432</v>
      </c>
      <c r="K1799" s="29" t="str">
        <f t="shared" si="371"/>
        <v/>
      </c>
      <c r="L1799" s="26" t="str">
        <f t="shared" si="372"/>
        <v/>
      </c>
      <c r="M1799" t="str">
        <f t="shared" si="373"/>
        <v/>
      </c>
      <c r="N1799" s="28">
        <f t="shared" si="374"/>
        <v>19.292604501607716</v>
      </c>
      <c r="O1799" t="str">
        <f t="shared" si="375"/>
        <v/>
      </c>
      <c r="P1799" t="str">
        <f t="shared" si="376"/>
        <v/>
      </c>
      <c r="Q1799" s="10"/>
      <c r="R1799" s="10"/>
      <c r="S1799" s="16">
        <v>1</v>
      </c>
      <c r="T1799" s="13">
        <v>22.044349141055928</v>
      </c>
      <c r="U1799" s="14"/>
      <c r="V1799" s="11"/>
      <c r="W1799" s="10"/>
      <c r="X1799" s="29"/>
      <c r="AA1799" t="s">
        <v>331</v>
      </c>
      <c r="AB1799">
        <v>2</v>
      </c>
      <c r="AC1799">
        <v>33.081719724319001</v>
      </c>
      <c r="AD1799">
        <v>43.398392652124002</v>
      </c>
      <c r="AL1799">
        <v>16.5408598621595</v>
      </c>
      <c r="AM1799">
        <v>22.044349141055928</v>
      </c>
      <c r="AR1799" t="s">
        <v>332</v>
      </c>
    </row>
    <row r="1800" spans="1:44" x14ac:dyDescent="0.35">
      <c r="A1800">
        <v>10</v>
      </c>
      <c r="B1800" s="26">
        <f t="shared" si="364"/>
        <v>46273.770833333343</v>
      </c>
      <c r="C1800" t="s">
        <v>44</v>
      </c>
      <c r="D1800">
        <v>1</v>
      </c>
      <c r="E1800" s="26">
        <f t="shared" si="365"/>
        <v>46273.8125</v>
      </c>
      <c r="F1800" s="26">
        <f t="shared" si="366"/>
        <v>46273.791666666664</v>
      </c>
      <c r="G1800">
        <f t="shared" si="367"/>
        <v>0</v>
      </c>
      <c r="H1800">
        <f t="shared" si="368"/>
        <v>2</v>
      </c>
      <c r="I1800" s="27">
        <f t="shared" si="369"/>
        <v>5</v>
      </c>
      <c r="J1800" s="28">
        <f t="shared" si="370"/>
        <v>232.82041479499188</v>
      </c>
      <c r="K1800" s="29" t="str">
        <f t="shared" si="371"/>
        <v/>
      </c>
      <c r="L1800" s="26" t="str">
        <f t="shared" si="372"/>
        <v/>
      </c>
      <c r="M1800" t="str">
        <f t="shared" si="373"/>
        <v/>
      </c>
      <c r="N1800" s="28">
        <f t="shared" si="374"/>
        <v>46.564082958998377</v>
      </c>
      <c r="O1800" t="str">
        <f t="shared" si="375"/>
        <v/>
      </c>
      <c r="P1800" t="str">
        <f t="shared" si="376"/>
        <v/>
      </c>
      <c r="Q1800" s="10"/>
      <c r="R1800" s="10"/>
      <c r="S1800" s="16">
        <v>5</v>
      </c>
      <c r="T1800" s="13">
        <v>232.8204147949919</v>
      </c>
      <c r="U1800" s="14"/>
      <c r="V1800" s="11"/>
      <c r="W1800" s="10"/>
      <c r="X1800" s="29"/>
      <c r="Z1800" t="s">
        <v>339</v>
      </c>
      <c r="AA1800" t="s">
        <v>331</v>
      </c>
      <c r="AB1800">
        <v>5</v>
      </c>
      <c r="AC1800">
        <v>28.67647058823529</v>
      </c>
      <c r="AD1800">
        <v>461.47380218548608</v>
      </c>
      <c r="AL1800">
        <v>28.67647058823529</v>
      </c>
      <c r="AM1800">
        <v>461.47380218548608</v>
      </c>
      <c r="AR1800" t="s">
        <v>337</v>
      </c>
    </row>
    <row r="1801" spans="1:44" x14ac:dyDescent="0.35">
      <c r="A1801">
        <v>10</v>
      </c>
      <c r="B1801" s="26">
        <f t="shared" si="364"/>
        <v>46273.770833333343</v>
      </c>
      <c r="C1801" t="s">
        <v>44</v>
      </c>
      <c r="D1801">
        <v>2</v>
      </c>
      <c r="E1801" s="26">
        <f t="shared" si="365"/>
        <v>46273.8125</v>
      </c>
      <c r="F1801" s="26">
        <f t="shared" si="366"/>
        <v>46273.791666666664</v>
      </c>
      <c r="G1801">
        <f t="shared" si="367"/>
        <v>0</v>
      </c>
      <c r="H1801">
        <f t="shared" si="368"/>
        <v>0</v>
      </c>
      <c r="I1801" s="27">
        <f t="shared" si="369"/>
        <v>2</v>
      </c>
      <c r="J1801" s="28">
        <f t="shared" si="370"/>
        <v>50.339296730413324</v>
      </c>
      <c r="K1801" s="29" t="str">
        <f t="shared" si="371"/>
        <v/>
      </c>
      <c r="L1801" s="26" t="str">
        <f t="shared" si="372"/>
        <v/>
      </c>
      <c r="M1801" t="str">
        <f t="shared" si="373"/>
        <v/>
      </c>
      <c r="N1801" s="28">
        <f t="shared" si="374"/>
        <v>25.169648365206662</v>
      </c>
      <c r="O1801" t="str">
        <f t="shared" si="375"/>
        <v/>
      </c>
      <c r="P1801" t="str">
        <f t="shared" si="376"/>
        <v/>
      </c>
      <c r="Q1801" s="10"/>
      <c r="R1801" s="10" t="s">
        <v>343</v>
      </c>
      <c r="S1801" s="16">
        <v>3</v>
      </c>
      <c r="T1801" s="13">
        <v>66.880156592572831</v>
      </c>
      <c r="U1801" s="14"/>
      <c r="V1801" s="11"/>
      <c r="W1801" s="10"/>
      <c r="X1801" s="29"/>
      <c r="Y1801" t="s">
        <v>344</v>
      </c>
      <c r="Z1801" t="s">
        <v>340</v>
      </c>
      <c r="AA1801" t="s">
        <v>331</v>
      </c>
      <c r="AB1801">
        <v>2</v>
      </c>
      <c r="AC1801">
        <v>29.21581579692366</v>
      </c>
      <c r="AD1801">
        <v>106.4128256513026</v>
      </c>
      <c r="AL1801">
        <v>43.823723695385482</v>
      </c>
      <c r="AM1801">
        <v>122.9536855134621</v>
      </c>
      <c r="AR1801" t="s">
        <v>332</v>
      </c>
    </row>
    <row r="1802" spans="1:44" x14ac:dyDescent="0.35">
      <c r="A1802">
        <v>10</v>
      </c>
      <c r="B1802" s="26">
        <f t="shared" si="364"/>
        <v>46273.770833333343</v>
      </c>
      <c r="C1802" t="s">
        <v>44</v>
      </c>
      <c r="D1802">
        <v>3</v>
      </c>
      <c r="E1802" s="26">
        <f t="shared" si="365"/>
        <v>46273.8125</v>
      </c>
      <c r="F1802" s="26">
        <f t="shared" si="366"/>
        <v>46273.791666666664</v>
      </c>
      <c r="G1802">
        <f t="shared" si="367"/>
        <v>0</v>
      </c>
      <c r="H1802">
        <f t="shared" si="368"/>
        <v>0</v>
      </c>
      <c r="I1802" s="27">
        <f t="shared" si="369"/>
        <v>1</v>
      </c>
      <c r="J1802" s="28">
        <f t="shared" si="370"/>
        <v>103.5171102661597</v>
      </c>
      <c r="K1802" s="29" t="str">
        <f t="shared" si="371"/>
        <v/>
      </c>
      <c r="L1802" s="26" t="str">
        <f t="shared" si="372"/>
        <v/>
      </c>
      <c r="M1802" t="str">
        <f t="shared" si="373"/>
        <v/>
      </c>
      <c r="N1802" s="28">
        <f t="shared" si="374"/>
        <v>103.5171102661597</v>
      </c>
      <c r="O1802" t="str">
        <f t="shared" si="375"/>
        <v/>
      </c>
      <c r="P1802" t="str">
        <f t="shared" si="376"/>
        <v/>
      </c>
      <c r="Q1802" s="10"/>
      <c r="R1802" s="10"/>
      <c r="S1802" s="16">
        <v>1</v>
      </c>
      <c r="T1802" s="13">
        <v>103.5171102661597</v>
      </c>
      <c r="U1802" s="14"/>
      <c r="V1802" s="11"/>
      <c r="W1802" s="10"/>
      <c r="X1802" s="29"/>
      <c r="AA1802" t="s">
        <v>331</v>
      </c>
      <c r="AB1802">
        <v>1</v>
      </c>
      <c r="AC1802">
        <v>103.5171102661597</v>
      </c>
      <c r="AD1802">
        <v>103.5171102661597</v>
      </c>
      <c r="AL1802">
        <v>103.5171102661597</v>
      </c>
      <c r="AM1802">
        <v>103.5171102661597</v>
      </c>
      <c r="AR1802" t="s">
        <v>338</v>
      </c>
    </row>
    <row r="1803" spans="1:44" x14ac:dyDescent="0.35">
      <c r="A1803">
        <v>10</v>
      </c>
      <c r="B1803" s="26">
        <f t="shared" si="364"/>
        <v>46273.770833333343</v>
      </c>
      <c r="C1803" t="s">
        <v>44</v>
      </c>
      <c r="D1803">
        <v>4</v>
      </c>
      <c r="E1803" s="26">
        <f t="shared" si="365"/>
        <v>46273.8125</v>
      </c>
      <c r="F1803" s="26">
        <f t="shared" si="366"/>
        <v>46273.791666666664</v>
      </c>
      <c r="G1803">
        <f t="shared" si="367"/>
        <v>0</v>
      </c>
      <c r="H1803">
        <f t="shared" si="368"/>
        <v>0</v>
      </c>
      <c r="I1803" s="27">
        <f t="shared" si="369"/>
        <v>1</v>
      </c>
      <c r="J1803" s="28">
        <f t="shared" si="370"/>
        <v>122.42914979757086</v>
      </c>
      <c r="K1803" s="29" t="str">
        <f t="shared" si="371"/>
        <v/>
      </c>
      <c r="L1803" s="26" t="str">
        <f t="shared" si="372"/>
        <v/>
      </c>
      <c r="M1803" t="str">
        <f t="shared" si="373"/>
        <v/>
      </c>
      <c r="N1803" s="28">
        <f t="shared" si="374"/>
        <v>122.42914979757086</v>
      </c>
      <c r="O1803" t="str">
        <f t="shared" si="375"/>
        <v/>
      </c>
      <c r="P1803" t="str">
        <f t="shared" si="376"/>
        <v/>
      </c>
      <c r="Q1803" s="10"/>
      <c r="R1803" s="10"/>
      <c r="S1803" s="16">
        <v>1</v>
      </c>
      <c r="T1803" s="13">
        <v>122.4291497975709</v>
      </c>
      <c r="U1803" s="14"/>
      <c r="V1803" s="11"/>
      <c r="W1803" s="10"/>
      <c r="X1803" s="29"/>
      <c r="AA1803" t="s">
        <v>331</v>
      </c>
      <c r="AB1803">
        <v>1</v>
      </c>
      <c r="AC1803">
        <v>122.4291497975709</v>
      </c>
      <c r="AD1803">
        <v>122.4291497975709</v>
      </c>
      <c r="AL1803">
        <v>122.4291497975709</v>
      </c>
      <c r="AM1803">
        <v>122.4291497975709</v>
      </c>
      <c r="AR1803" t="s">
        <v>338</v>
      </c>
    </row>
    <row r="1804" spans="1:44" x14ac:dyDescent="0.35">
      <c r="A1804">
        <v>10</v>
      </c>
      <c r="B1804" s="26">
        <f t="shared" si="364"/>
        <v>46273.770833333343</v>
      </c>
      <c r="C1804" t="s">
        <v>44</v>
      </c>
      <c r="D1804">
        <v>5</v>
      </c>
      <c r="E1804" s="26">
        <f t="shared" si="365"/>
        <v>46273.8125</v>
      </c>
      <c r="F1804" s="26">
        <f t="shared" si="366"/>
        <v>46273.791666666664</v>
      </c>
      <c r="G1804">
        <f t="shared" si="367"/>
        <v>0</v>
      </c>
      <c r="H1804">
        <f t="shared" si="368"/>
        <v>0</v>
      </c>
      <c r="I1804" s="27">
        <f t="shared" si="369"/>
        <v>1</v>
      </c>
      <c r="J1804" s="28">
        <f t="shared" si="370"/>
        <v>24.642190416925949</v>
      </c>
      <c r="K1804" s="29" t="str">
        <f t="shared" si="371"/>
        <v/>
      </c>
      <c r="L1804" s="26" t="str">
        <f t="shared" si="372"/>
        <v/>
      </c>
      <c r="M1804" t="str">
        <f t="shared" si="373"/>
        <v/>
      </c>
      <c r="N1804" s="28">
        <f t="shared" si="374"/>
        <v>24.642190416925949</v>
      </c>
      <c r="O1804" t="str">
        <f t="shared" si="375"/>
        <v/>
      </c>
      <c r="P1804" t="str">
        <f t="shared" si="376"/>
        <v/>
      </c>
      <c r="Q1804" s="10"/>
      <c r="R1804" s="10"/>
      <c r="S1804" s="16">
        <v>1</v>
      </c>
      <c r="T1804" s="13">
        <v>24.642190416925949</v>
      </c>
      <c r="U1804" s="14"/>
      <c r="V1804" s="11"/>
      <c r="W1804" s="10"/>
      <c r="X1804" s="29"/>
      <c r="AA1804" t="s">
        <v>331</v>
      </c>
      <c r="AB1804">
        <v>1</v>
      </c>
      <c r="AC1804">
        <v>24.642190416925949</v>
      </c>
      <c r="AD1804">
        <v>29.128356013240161</v>
      </c>
      <c r="AL1804">
        <v>24.642190416925949</v>
      </c>
      <c r="AM1804">
        <v>29.128356013240161</v>
      </c>
      <c r="AR1804" t="s">
        <v>338</v>
      </c>
    </row>
    <row r="1805" spans="1:44" x14ac:dyDescent="0.35">
      <c r="A1805">
        <v>10</v>
      </c>
      <c r="B1805" s="26">
        <f t="shared" si="364"/>
        <v>46273.770833333343</v>
      </c>
      <c r="C1805" t="s">
        <v>44</v>
      </c>
      <c r="D1805">
        <v>6</v>
      </c>
      <c r="E1805" s="26">
        <f t="shared" si="365"/>
        <v>46273.8125</v>
      </c>
      <c r="F1805" s="26">
        <f t="shared" si="366"/>
        <v>46273.791666666664</v>
      </c>
      <c r="G1805">
        <f t="shared" si="367"/>
        <v>0</v>
      </c>
      <c r="H1805">
        <f t="shared" si="368"/>
        <v>0</v>
      </c>
      <c r="I1805" s="27">
        <f t="shared" si="369"/>
        <v>2</v>
      </c>
      <c r="J1805" s="28">
        <f t="shared" si="370"/>
        <v>38.585209003215432</v>
      </c>
      <c r="K1805" s="29" t="str">
        <f t="shared" si="371"/>
        <v/>
      </c>
      <c r="L1805" s="26" t="str">
        <f t="shared" si="372"/>
        <v/>
      </c>
      <c r="M1805" t="str">
        <f t="shared" si="373"/>
        <v/>
      </c>
      <c r="N1805" s="28">
        <f t="shared" si="374"/>
        <v>19.292604501607716</v>
      </c>
      <c r="O1805" t="str">
        <f t="shared" si="375"/>
        <v/>
      </c>
      <c r="P1805" t="str">
        <f t="shared" si="376"/>
        <v/>
      </c>
      <c r="Q1805" s="10"/>
      <c r="R1805" s="10"/>
      <c r="S1805" s="16">
        <v>1</v>
      </c>
      <c r="T1805" s="13">
        <v>22.044349141055928</v>
      </c>
      <c r="U1805" s="14"/>
      <c r="V1805" s="11"/>
      <c r="W1805" s="10"/>
      <c r="X1805" s="29"/>
      <c r="AA1805" t="s">
        <v>331</v>
      </c>
      <c r="AB1805">
        <v>2</v>
      </c>
      <c r="AC1805">
        <v>33.081719724319001</v>
      </c>
      <c r="AD1805">
        <v>43.398392652124002</v>
      </c>
      <c r="AL1805">
        <v>16.5408598621595</v>
      </c>
      <c r="AM1805">
        <v>22.044349141055928</v>
      </c>
      <c r="AR1805" t="s">
        <v>332</v>
      </c>
    </row>
    <row r="1806" spans="1:44" x14ac:dyDescent="0.35">
      <c r="A1806">
        <v>10</v>
      </c>
      <c r="B1806" s="26">
        <f t="shared" si="364"/>
        <v>46273.770833333343</v>
      </c>
      <c r="C1806" t="s">
        <v>45</v>
      </c>
      <c r="D1806">
        <v>1</v>
      </c>
      <c r="E1806" s="26">
        <f t="shared" si="365"/>
        <v>46273.802083333343</v>
      </c>
      <c r="F1806" s="26">
        <f t="shared" si="366"/>
        <v>46273.781250000007</v>
      </c>
      <c r="G1806">
        <f t="shared" si="367"/>
        <v>2</v>
      </c>
      <c r="H1806">
        <f t="shared" si="368"/>
        <v>2</v>
      </c>
      <c r="I1806" s="27">
        <f t="shared" si="369"/>
        <v>5</v>
      </c>
      <c r="J1806" s="28">
        <f t="shared" si="370"/>
        <v>232.82041479499188</v>
      </c>
      <c r="K1806" s="29">
        <f t="shared" si="371"/>
        <v>3.5792966611932126E-4</v>
      </c>
      <c r="L1806" s="26">
        <f t="shared" si="372"/>
        <v>46273.771191263011</v>
      </c>
      <c r="M1806" t="str">
        <f t="shared" si="373"/>
        <v>YES</v>
      </c>
      <c r="N1806" s="28">
        <f t="shared" si="374"/>
        <v>46.564082958998377</v>
      </c>
      <c r="O1806" t="str">
        <f t="shared" si="375"/>
        <v/>
      </c>
      <c r="P1806" t="str">
        <f t="shared" si="376"/>
        <v/>
      </c>
      <c r="Q1806" s="10" t="s">
        <v>151</v>
      </c>
      <c r="R1806" s="10"/>
      <c r="S1806" s="16">
        <v>5</v>
      </c>
      <c r="T1806" s="13">
        <v>232.8204147949919</v>
      </c>
      <c r="U1806" s="14">
        <v>3.5792966435185179E-4</v>
      </c>
      <c r="V1806" s="11">
        <v>46273.771191263011</v>
      </c>
      <c r="W1806" s="10" t="s">
        <v>151</v>
      </c>
      <c r="X1806" s="29">
        <v>0</v>
      </c>
      <c r="Z1806" t="s">
        <v>339</v>
      </c>
      <c r="AA1806" t="s">
        <v>331</v>
      </c>
      <c r="AB1806">
        <v>5</v>
      </c>
      <c r="AC1806">
        <v>28.67647058823529</v>
      </c>
      <c r="AD1806">
        <v>461.47380218548608</v>
      </c>
      <c r="AE1806" s="54">
        <v>1.805808564814815E-4</v>
      </c>
      <c r="AF1806" s="54">
        <v>2.905982905092593E-3</v>
      </c>
      <c r="AG1806" s="53">
        <v>46273.771013914193</v>
      </c>
      <c r="AH1806" s="53">
        <v>46273.773739316239</v>
      </c>
      <c r="AI1806" t="s">
        <v>151</v>
      </c>
      <c r="AL1806">
        <v>28.67647058823529</v>
      </c>
      <c r="AM1806">
        <v>461.47380218548608</v>
      </c>
      <c r="AN1806" s="54">
        <v>1.805808564814815E-4</v>
      </c>
      <c r="AO1806" s="54">
        <v>2.905982905092593E-3</v>
      </c>
      <c r="AP1806" s="53">
        <v>46273.773739316239</v>
      </c>
      <c r="AQ1806" t="s">
        <v>151</v>
      </c>
      <c r="AR1806" t="s">
        <v>337</v>
      </c>
    </row>
    <row r="1807" spans="1:44" x14ac:dyDescent="0.35">
      <c r="A1807">
        <v>10</v>
      </c>
      <c r="B1807" s="26">
        <f t="shared" si="364"/>
        <v>46273.770833333343</v>
      </c>
      <c r="C1807" t="s">
        <v>45</v>
      </c>
      <c r="D1807">
        <v>2</v>
      </c>
      <c r="E1807" s="26">
        <f t="shared" si="365"/>
        <v>46273.802083333343</v>
      </c>
      <c r="F1807" s="26">
        <f t="shared" si="366"/>
        <v>46273.781250000007</v>
      </c>
      <c r="G1807">
        <f t="shared" si="367"/>
        <v>0</v>
      </c>
      <c r="H1807">
        <f t="shared" si="368"/>
        <v>0</v>
      </c>
      <c r="I1807" s="27">
        <f t="shared" si="369"/>
        <v>2</v>
      </c>
      <c r="J1807" s="28">
        <f t="shared" si="370"/>
        <v>50.339296730413324</v>
      </c>
      <c r="K1807" s="29" t="str">
        <f t="shared" si="371"/>
        <v/>
      </c>
      <c r="L1807" s="26" t="str">
        <f t="shared" si="372"/>
        <v/>
      </c>
      <c r="M1807" t="str">
        <f t="shared" si="373"/>
        <v/>
      </c>
      <c r="N1807" s="28">
        <f t="shared" si="374"/>
        <v>25.169648365206662</v>
      </c>
      <c r="O1807" t="str">
        <f t="shared" si="375"/>
        <v/>
      </c>
      <c r="P1807" t="str">
        <f t="shared" si="376"/>
        <v/>
      </c>
      <c r="Q1807" s="10"/>
      <c r="R1807" s="10" t="s">
        <v>343</v>
      </c>
      <c r="S1807" s="16">
        <v>3</v>
      </c>
      <c r="T1807" s="13">
        <v>66.880156592572831</v>
      </c>
      <c r="U1807" s="14"/>
      <c r="V1807" s="11"/>
      <c r="W1807" s="10"/>
      <c r="X1807" s="29"/>
      <c r="Y1807" t="s">
        <v>344</v>
      </c>
      <c r="Z1807" t="s">
        <v>340</v>
      </c>
      <c r="AA1807" t="s">
        <v>331</v>
      </c>
      <c r="AB1807">
        <v>2</v>
      </c>
      <c r="AC1807">
        <v>29.21581579692366</v>
      </c>
      <c r="AD1807">
        <v>106.4128256513026</v>
      </c>
      <c r="AL1807">
        <v>43.823723695385482</v>
      </c>
      <c r="AM1807">
        <v>122.9536855134621</v>
      </c>
      <c r="AR1807" t="s">
        <v>332</v>
      </c>
    </row>
    <row r="1808" spans="1:44" x14ac:dyDescent="0.35">
      <c r="A1808">
        <v>10</v>
      </c>
      <c r="B1808" s="26">
        <f t="shared" si="364"/>
        <v>46273.770833333343</v>
      </c>
      <c r="C1808" t="s">
        <v>45</v>
      </c>
      <c r="D1808">
        <v>3</v>
      </c>
      <c r="E1808" s="26">
        <f t="shared" si="365"/>
        <v>46273.802083333343</v>
      </c>
      <c r="F1808" s="26">
        <f t="shared" si="366"/>
        <v>46273.781250000007</v>
      </c>
      <c r="G1808">
        <f t="shared" si="367"/>
        <v>0</v>
      </c>
      <c r="H1808">
        <f t="shared" si="368"/>
        <v>0</v>
      </c>
      <c r="I1808" s="27">
        <f t="shared" si="369"/>
        <v>1</v>
      </c>
      <c r="J1808" s="28">
        <f t="shared" si="370"/>
        <v>103.5171102661597</v>
      </c>
      <c r="K1808" s="29" t="str">
        <f t="shared" si="371"/>
        <v/>
      </c>
      <c r="L1808" s="26" t="str">
        <f t="shared" si="372"/>
        <v/>
      </c>
      <c r="M1808" t="str">
        <f t="shared" si="373"/>
        <v/>
      </c>
      <c r="N1808" s="28">
        <f t="shared" si="374"/>
        <v>103.5171102661597</v>
      </c>
      <c r="O1808" t="str">
        <f t="shared" si="375"/>
        <v/>
      </c>
      <c r="P1808" t="str">
        <f t="shared" si="376"/>
        <v/>
      </c>
      <c r="Q1808" s="10"/>
      <c r="R1808" s="10"/>
      <c r="S1808" s="16">
        <v>1</v>
      </c>
      <c r="T1808" s="13">
        <v>103.5171102661597</v>
      </c>
      <c r="U1808" s="14"/>
      <c r="V1808" s="11"/>
      <c r="W1808" s="10"/>
      <c r="X1808" s="29"/>
      <c r="AA1808" t="s">
        <v>331</v>
      </c>
      <c r="AB1808">
        <v>1</v>
      </c>
      <c r="AC1808">
        <v>103.5171102661597</v>
      </c>
      <c r="AD1808">
        <v>103.5171102661597</v>
      </c>
      <c r="AL1808">
        <v>103.5171102661597</v>
      </c>
      <c r="AM1808">
        <v>103.5171102661597</v>
      </c>
      <c r="AR1808" t="s">
        <v>338</v>
      </c>
    </row>
    <row r="1809" spans="1:44" x14ac:dyDescent="0.35">
      <c r="A1809">
        <v>10</v>
      </c>
      <c r="B1809" s="26">
        <f t="shared" si="364"/>
        <v>46273.770833333343</v>
      </c>
      <c r="C1809" t="s">
        <v>45</v>
      </c>
      <c r="D1809">
        <v>4</v>
      </c>
      <c r="E1809" s="26">
        <f t="shared" si="365"/>
        <v>46273.802083333343</v>
      </c>
      <c r="F1809" s="26">
        <f t="shared" si="366"/>
        <v>46273.781250000007</v>
      </c>
      <c r="G1809">
        <f t="shared" si="367"/>
        <v>0</v>
      </c>
      <c r="H1809">
        <f t="shared" si="368"/>
        <v>0</v>
      </c>
      <c r="I1809" s="27">
        <f t="shared" si="369"/>
        <v>1</v>
      </c>
      <c r="J1809" s="28">
        <f t="shared" si="370"/>
        <v>122.42914979757086</v>
      </c>
      <c r="K1809" s="29" t="str">
        <f t="shared" si="371"/>
        <v/>
      </c>
      <c r="L1809" s="26" t="str">
        <f t="shared" si="372"/>
        <v/>
      </c>
      <c r="M1809" t="str">
        <f t="shared" si="373"/>
        <v/>
      </c>
      <c r="N1809" s="28">
        <f t="shared" si="374"/>
        <v>122.42914979757086</v>
      </c>
      <c r="O1809" t="str">
        <f t="shared" si="375"/>
        <v/>
      </c>
      <c r="P1809" t="str">
        <f t="shared" si="376"/>
        <v/>
      </c>
      <c r="Q1809" s="10"/>
      <c r="R1809" s="10"/>
      <c r="S1809" s="16">
        <v>1</v>
      </c>
      <c r="T1809" s="13">
        <v>122.4291497975709</v>
      </c>
      <c r="U1809" s="14"/>
      <c r="V1809" s="11"/>
      <c r="W1809" s="10"/>
      <c r="X1809" s="29"/>
      <c r="AA1809" t="s">
        <v>331</v>
      </c>
      <c r="AB1809">
        <v>1</v>
      </c>
      <c r="AC1809">
        <v>122.4291497975709</v>
      </c>
      <c r="AD1809">
        <v>122.4291497975709</v>
      </c>
      <c r="AL1809">
        <v>122.4291497975709</v>
      </c>
      <c r="AM1809">
        <v>122.4291497975709</v>
      </c>
      <c r="AR1809" t="s">
        <v>338</v>
      </c>
    </row>
    <row r="1810" spans="1:44" x14ac:dyDescent="0.35">
      <c r="A1810">
        <v>10</v>
      </c>
      <c r="B1810" s="26">
        <f t="shared" si="364"/>
        <v>46273.770833333343</v>
      </c>
      <c r="C1810" t="s">
        <v>45</v>
      </c>
      <c r="D1810">
        <v>5</v>
      </c>
      <c r="E1810" s="26">
        <f t="shared" si="365"/>
        <v>46273.802083333343</v>
      </c>
      <c r="F1810" s="26">
        <f t="shared" si="366"/>
        <v>46273.781250000007</v>
      </c>
      <c r="G1810">
        <f t="shared" si="367"/>
        <v>0</v>
      </c>
      <c r="H1810">
        <f t="shared" si="368"/>
        <v>0</v>
      </c>
      <c r="I1810" s="27">
        <f t="shared" si="369"/>
        <v>1</v>
      </c>
      <c r="J1810" s="28">
        <f t="shared" si="370"/>
        <v>24.642190416925949</v>
      </c>
      <c r="K1810" s="29" t="str">
        <f t="shared" si="371"/>
        <v/>
      </c>
      <c r="L1810" s="26" t="str">
        <f t="shared" si="372"/>
        <v/>
      </c>
      <c r="M1810" t="str">
        <f t="shared" si="373"/>
        <v/>
      </c>
      <c r="N1810" s="28">
        <f t="shared" si="374"/>
        <v>24.642190416925949</v>
      </c>
      <c r="O1810" t="str">
        <f t="shared" si="375"/>
        <v/>
      </c>
      <c r="P1810" t="str">
        <f t="shared" si="376"/>
        <v/>
      </c>
      <c r="Q1810" s="10"/>
      <c r="R1810" s="10"/>
      <c r="S1810" s="16">
        <v>1</v>
      </c>
      <c r="T1810" s="13">
        <v>24.642190416925949</v>
      </c>
      <c r="U1810" s="14"/>
      <c r="V1810" s="11"/>
      <c r="W1810" s="10"/>
      <c r="X1810" s="29"/>
      <c r="AA1810" t="s">
        <v>331</v>
      </c>
      <c r="AB1810">
        <v>1</v>
      </c>
      <c r="AC1810">
        <v>24.642190416925949</v>
      </c>
      <c r="AD1810">
        <v>29.128356013240161</v>
      </c>
      <c r="AL1810">
        <v>24.642190416925949</v>
      </c>
      <c r="AM1810">
        <v>29.128356013240161</v>
      </c>
      <c r="AR1810" t="s">
        <v>338</v>
      </c>
    </row>
    <row r="1811" spans="1:44" x14ac:dyDescent="0.35">
      <c r="A1811">
        <v>10</v>
      </c>
      <c r="B1811" s="26">
        <f t="shared" si="364"/>
        <v>46273.770833333343</v>
      </c>
      <c r="C1811" t="s">
        <v>45</v>
      </c>
      <c r="D1811">
        <v>6</v>
      </c>
      <c r="E1811" s="26">
        <f t="shared" si="365"/>
        <v>46273.802083333343</v>
      </c>
      <c r="F1811" s="26">
        <f t="shared" si="366"/>
        <v>46273.781250000007</v>
      </c>
      <c r="G1811">
        <f t="shared" si="367"/>
        <v>0</v>
      </c>
      <c r="H1811">
        <f t="shared" si="368"/>
        <v>0</v>
      </c>
      <c r="I1811" s="27">
        <f t="shared" si="369"/>
        <v>2</v>
      </c>
      <c r="J1811" s="28">
        <f t="shared" si="370"/>
        <v>38.585209003215432</v>
      </c>
      <c r="K1811" s="29" t="str">
        <f t="shared" si="371"/>
        <v/>
      </c>
      <c r="L1811" s="26" t="str">
        <f t="shared" si="372"/>
        <v/>
      </c>
      <c r="M1811" t="str">
        <f t="shared" si="373"/>
        <v/>
      </c>
      <c r="N1811" s="28">
        <f t="shared" si="374"/>
        <v>19.292604501607716</v>
      </c>
      <c r="O1811" t="str">
        <f t="shared" si="375"/>
        <v/>
      </c>
      <c r="P1811" t="str">
        <f t="shared" si="376"/>
        <v/>
      </c>
      <c r="Q1811" s="10"/>
      <c r="R1811" s="10"/>
      <c r="S1811" s="16">
        <v>1</v>
      </c>
      <c r="T1811" s="13">
        <v>22.044349141055928</v>
      </c>
      <c r="U1811" s="14"/>
      <c r="V1811" s="11"/>
      <c r="W1811" s="10"/>
      <c r="X1811" s="29"/>
      <c r="AA1811" t="s">
        <v>331</v>
      </c>
      <c r="AB1811">
        <v>2</v>
      </c>
      <c r="AC1811">
        <v>33.081719724319001</v>
      </c>
      <c r="AD1811">
        <v>43.398392652124002</v>
      </c>
      <c r="AL1811">
        <v>16.5408598621595</v>
      </c>
      <c r="AM1811">
        <v>22.044349141055928</v>
      </c>
      <c r="AR1811" t="s">
        <v>332</v>
      </c>
    </row>
    <row r="1812" spans="1:44" x14ac:dyDescent="0.35">
      <c r="A1812">
        <v>10</v>
      </c>
      <c r="B1812" s="26">
        <f t="shared" si="364"/>
        <v>46273.770833333343</v>
      </c>
      <c r="C1812" t="s">
        <v>46</v>
      </c>
      <c r="D1812">
        <v>1</v>
      </c>
      <c r="E1812" s="26">
        <f t="shared" si="365"/>
        <v>46273.822916666657</v>
      </c>
      <c r="F1812" s="26">
        <f t="shared" si="366"/>
        <v>46273.802083333321</v>
      </c>
      <c r="G1812">
        <f t="shared" si="367"/>
        <v>0</v>
      </c>
      <c r="H1812">
        <f t="shared" si="368"/>
        <v>9</v>
      </c>
      <c r="I1812" s="27">
        <f t="shared" si="369"/>
        <v>5</v>
      </c>
      <c r="J1812" s="28">
        <f t="shared" si="370"/>
        <v>232.82041479499188</v>
      </c>
      <c r="K1812" s="29" t="str">
        <f t="shared" si="371"/>
        <v/>
      </c>
      <c r="L1812" s="26" t="str">
        <f t="shared" si="372"/>
        <v/>
      </c>
      <c r="M1812" t="str">
        <f t="shared" si="373"/>
        <v/>
      </c>
      <c r="N1812" s="28">
        <f t="shared" si="374"/>
        <v>46.564082958998377</v>
      </c>
      <c r="O1812" t="str">
        <f t="shared" si="375"/>
        <v/>
      </c>
      <c r="P1812" t="str">
        <f t="shared" si="376"/>
        <v/>
      </c>
      <c r="Q1812" s="10"/>
      <c r="R1812" s="10"/>
      <c r="S1812" s="16">
        <v>5</v>
      </c>
      <c r="T1812" s="13">
        <v>232.8204147949919</v>
      </c>
      <c r="U1812" s="14"/>
      <c r="V1812" s="11"/>
      <c r="W1812" s="10"/>
      <c r="X1812" s="29"/>
      <c r="Z1812" t="s">
        <v>339</v>
      </c>
      <c r="AA1812" t="s">
        <v>331</v>
      </c>
      <c r="AB1812">
        <v>5</v>
      </c>
      <c r="AC1812">
        <v>28.67647058823529</v>
      </c>
      <c r="AD1812">
        <v>461.47380218548608</v>
      </c>
      <c r="AL1812">
        <v>28.67647058823529</v>
      </c>
      <c r="AM1812">
        <v>461.47380218548608</v>
      </c>
      <c r="AR1812" t="s">
        <v>337</v>
      </c>
    </row>
    <row r="1813" spans="1:44" x14ac:dyDescent="0.35">
      <c r="A1813">
        <v>10</v>
      </c>
      <c r="B1813" s="26">
        <f t="shared" si="364"/>
        <v>46273.770833333343</v>
      </c>
      <c r="C1813" t="s">
        <v>46</v>
      </c>
      <c r="D1813">
        <v>2</v>
      </c>
      <c r="E1813" s="26">
        <f t="shared" si="365"/>
        <v>46273.822916666657</v>
      </c>
      <c r="F1813" s="26">
        <f t="shared" si="366"/>
        <v>46273.802083333321</v>
      </c>
      <c r="G1813">
        <f t="shared" si="367"/>
        <v>0</v>
      </c>
      <c r="H1813">
        <f t="shared" si="368"/>
        <v>0</v>
      </c>
      <c r="I1813" s="27">
        <f t="shared" si="369"/>
        <v>2</v>
      </c>
      <c r="J1813" s="28">
        <f t="shared" si="370"/>
        <v>50.339296730413324</v>
      </c>
      <c r="K1813" s="29" t="str">
        <f t="shared" si="371"/>
        <v/>
      </c>
      <c r="L1813" s="26" t="str">
        <f t="shared" si="372"/>
        <v/>
      </c>
      <c r="M1813" t="str">
        <f t="shared" si="373"/>
        <v/>
      </c>
      <c r="N1813" s="28">
        <f t="shared" si="374"/>
        <v>25.169648365206662</v>
      </c>
      <c r="O1813" t="str">
        <f t="shared" si="375"/>
        <v/>
      </c>
      <c r="P1813" t="str">
        <f t="shared" si="376"/>
        <v/>
      </c>
      <c r="Q1813" s="10"/>
      <c r="R1813" s="10" t="s">
        <v>343</v>
      </c>
      <c r="S1813" s="16">
        <v>3</v>
      </c>
      <c r="T1813" s="13">
        <v>66.880156592572831</v>
      </c>
      <c r="U1813" s="14"/>
      <c r="V1813" s="11"/>
      <c r="W1813" s="10"/>
      <c r="X1813" s="29"/>
      <c r="Y1813" t="s">
        <v>344</v>
      </c>
      <c r="Z1813" t="s">
        <v>340</v>
      </c>
      <c r="AA1813" t="s">
        <v>331</v>
      </c>
      <c r="AB1813">
        <v>2</v>
      </c>
      <c r="AC1813">
        <v>29.21581579692366</v>
      </c>
      <c r="AD1813">
        <v>106.4128256513026</v>
      </c>
      <c r="AL1813">
        <v>43.823723695385482</v>
      </c>
      <c r="AM1813">
        <v>122.9536855134621</v>
      </c>
      <c r="AR1813" t="s">
        <v>332</v>
      </c>
    </row>
    <row r="1814" spans="1:44" x14ac:dyDescent="0.35">
      <c r="A1814">
        <v>10</v>
      </c>
      <c r="B1814" s="26">
        <f t="shared" si="364"/>
        <v>46273.770833333343</v>
      </c>
      <c r="C1814" t="s">
        <v>46</v>
      </c>
      <c r="D1814">
        <v>3</v>
      </c>
      <c r="E1814" s="26">
        <f t="shared" si="365"/>
        <v>46273.822916666657</v>
      </c>
      <c r="F1814" s="26">
        <f t="shared" si="366"/>
        <v>46273.802083333321</v>
      </c>
      <c r="G1814">
        <f t="shared" si="367"/>
        <v>0</v>
      </c>
      <c r="H1814">
        <f t="shared" si="368"/>
        <v>0</v>
      </c>
      <c r="I1814" s="27">
        <f t="shared" si="369"/>
        <v>1</v>
      </c>
      <c r="J1814" s="28">
        <f t="shared" si="370"/>
        <v>103.5171102661597</v>
      </c>
      <c r="K1814" s="29" t="str">
        <f t="shared" si="371"/>
        <v/>
      </c>
      <c r="L1814" s="26" t="str">
        <f t="shared" si="372"/>
        <v/>
      </c>
      <c r="M1814" t="str">
        <f t="shared" si="373"/>
        <v/>
      </c>
      <c r="N1814" s="28">
        <f t="shared" si="374"/>
        <v>103.5171102661597</v>
      </c>
      <c r="O1814" t="str">
        <f t="shared" si="375"/>
        <v/>
      </c>
      <c r="P1814" t="str">
        <f t="shared" si="376"/>
        <v/>
      </c>
      <c r="Q1814" s="10"/>
      <c r="R1814" s="10"/>
      <c r="S1814" s="16">
        <v>1</v>
      </c>
      <c r="T1814" s="13">
        <v>103.5171102661597</v>
      </c>
      <c r="U1814" s="14"/>
      <c r="V1814" s="11"/>
      <c r="W1814" s="10"/>
      <c r="X1814" s="29"/>
      <c r="AA1814" t="s">
        <v>331</v>
      </c>
      <c r="AB1814">
        <v>1</v>
      </c>
      <c r="AC1814">
        <v>103.5171102661597</v>
      </c>
      <c r="AD1814">
        <v>103.5171102661597</v>
      </c>
      <c r="AL1814">
        <v>103.5171102661597</v>
      </c>
      <c r="AM1814">
        <v>103.5171102661597</v>
      </c>
      <c r="AR1814" t="s">
        <v>338</v>
      </c>
    </row>
    <row r="1815" spans="1:44" x14ac:dyDescent="0.35">
      <c r="A1815">
        <v>10</v>
      </c>
      <c r="B1815" s="26">
        <f t="shared" si="364"/>
        <v>46273.770833333343</v>
      </c>
      <c r="C1815" t="s">
        <v>46</v>
      </c>
      <c r="D1815">
        <v>4</v>
      </c>
      <c r="E1815" s="26">
        <f t="shared" si="365"/>
        <v>46273.822916666657</v>
      </c>
      <c r="F1815" s="26">
        <f t="shared" si="366"/>
        <v>46273.802083333321</v>
      </c>
      <c r="G1815">
        <f t="shared" si="367"/>
        <v>0</v>
      </c>
      <c r="H1815">
        <f t="shared" si="368"/>
        <v>0</v>
      </c>
      <c r="I1815" s="27">
        <f t="shared" si="369"/>
        <v>1</v>
      </c>
      <c r="J1815" s="28">
        <f t="shared" si="370"/>
        <v>122.42914979757086</v>
      </c>
      <c r="K1815" s="29" t="str">
        <f t="shared" si="371"/>
        <v/>
      </c>
      <c r="L1815" s="26" t="str">
        <f t="shared" si="372"/>
        <v/>
      </c>
      <c r="M1815" t="str">
        <f t="shared" si="373"/>
        <v/>
      </c>
      <c r="N1815" s="28">
        <f t="shared" si="374"/>
        <v>122.42914979757086</v>
      </c>
      <c r="O1815" t="str">
        <f t="shared" si="375"/>
        <v/>
      </c>
      <c r="P1815" t="str">
        <f t="shared" si="376"/>
        <v/>
      </c>
      <c r="Q1815" s="10"/>
      <c r="R1815" s="10"/>
      <c r="S1815" s="16">
        <v>1</v>
      </c>
      <c r="T1815" s="13">
        <v>122.4291497975709</v>
      </c>
      <c r="U1815" s="14"/>
      <c r="V1815" s="11"/>
      <c r="W1815" s="10"/>
      <c r="X1815" s="29"/>
      <c r="AA1815" t="s">
        <v>331</v>
      </c>
      <c r="AB1815">
        <v>1</v>
      </c>
      <c r="AC1815">
        <v>122.4291497975709</v>
      </c>
      <c r="AD1815">
        <v>122.4291497975709</v>
      </c>
      <c r="AL1815">
        <v>122.4291497975709</v>
      </c>
      <c r="AM1815">
        <v>122.4291497975709</v>
      </c>
      <c r="AR1815" t="s">
        <v>338</v>
      </c>
    </row>
    <row r="1816" spans="1:44" x14ac:dyDescent="0.35">
      <c r="A1816">
        <v>10</v>
      </c>
      <c r="B1816" s="26">
        <f t="shared" si="364"/>
        <v>46273.770833333343</v>
      </c>
      <c r="C1816" t="s">
        <v>46</v>
      </c>
      <c r="D1816">
        <v>5</v>
      </c>
      <c r="E1816" s="26">
        <f t="shared" si="365"/>
        <v>46273.822916666657</v>
      </c>
      <c r="F1816" s="26">
        <f t="shared" si="366"/>
        <v>46273.802083333321</v>
      </c>
      <c r="G1816">
        <f t="shared" si="367"/>
        <v>0</v>
      </c>
      <c r="H1816">
        <f t="shared" si="368"/>
        <v>0</v>
      </c>
      <c r="I1816" s="27">
        <f t="shared" si="369"/>
        <v>1</v>
      </c>
      <c r="J1816" s="28">
        <f t="shared" si="370"/>
        <v>24.642190416925949</v>
      </c>
      <c r="K1816" s="29" t="str">
        <f t="shared" si="371"/>
        <v/>
      </c>
      <c r="L1816" s="26" t="str">
        <f t="shared" si="372"/>
        <v/>
      </c>
      <c r="M1816" t="str">
        <f t="shared" si="373"/>
        <v/>
      </c>
      <c r="N1816" s="28">
        <f t="shared" si="374"/>
        <v>24.642190416925949</v>
      </c>
      <c r="O1816" t="str">
        <f t="shared" si="375"/>
        <v/>
      </c>
      <c r="P1816" t="str">
        <f t="shared" si="376"/>
        <v/>
      </c>
      <c r="Q1816" s="10"/>
      <c r="R1816" s="10"/>
      <c r="S1816" s="16">
        <v>1</v>
      </c>
      <c r="T1816" s="13">
        <v>24.642190416925949</v>
      </c>
      <c r="U1816" s="14"/>
      <c r="V1816" s="11"/>
      <c r="W1816" s="10"/>
      <c r="X1816" s="29"/>
      <c r="AA1816" t="s">
        <v>331</v>
      </c>
      <c r="AB1816">
        <v>1</v>
      </c>
      <c r="AC1816">
        <v>24.642190416925949</v>
      </c>
      <c r="AD1816">
        <v>29.128356013240161</v>
      </c>
      <c r="AL1816">
        <v>24.642190416925949</v>
      </c>
      <c r="AM1816">
        <v>29.128356013240161</v>
      </c>
      <c r="AR1816" t="s">
        <v>338</v>
      </c>
    </row>
    <row r="1817" spans="1:44" x14ac:dyDescent="0.35">
      <c r="A1817">
        <v>10</v>
      </c>
      <c r="B1817" s="26">
        <f t="shared" si="364"/>
        <v>46273.770833333343</v>
      </c>
      <c r="C1817" t="s">
        <v>46</v>
      </c>
      <c r="D1817">
        <v>6</v>
      </c>
      <c r="E1817" s="26">
        <f t="shared" si="365"/>
        <v>46273.822916666657</v>
      </c>
      <c r="F1817" s="26">
        <f t="shared" si="366"/>
        <v>46273.802083333321</v>
      </c>
      <c r="G1817">
        <f t="shared" si="367"/>
        <v>0</v>
      </c>
      <c r="H1817">
        <f t="shared" si="368"/>
        <v>0</v>
      </c>
      <c r="I1817" s="27">
        <f t="shared" si="369"/>
        <v>2</v>
      </c>
      <c r="J1817" s="28">
        <f t="shared" si="370"/>
        <v>38.585209003215432</v>
      </c>
      <c r="K1817" s="29" t="str">
        <f t="shared" si="371"/>
        <v/>
      </c>
      <c r="L1817" s="26" t="str">
        <f t="shared" si="372"/>
        <v/>
      </c>
      <c r="M1817" t="str">
        <f t="shared" si="373"/>
        <v/>
      </c>
      <c r="N1817" s="28">
        <f t="shared" si="374"/>
        <v>19.292604501607716</v>
      </c>
      <c r="O1817" t="str">
        <f t="shared" si="375"/>
        <v/>
      </c>
      <c r="P1817" t="str">
        <f t="shared" si="376"/>
        <v/>
      </c>
      <c r="Q1817" s="10"/>
      <c r="R1817" s="10"/>
      <c r="S1817" s="16">
        <v>1</v>
      </c>
      <c r="T1817" s="13">
        <v>22.044349141055928</v>
      </c>
      <c r="U1817" s="14"/>
      <c r="V1817" s="11"/>
      <c r="W1817" s="10"/>
      <c r="X1817" s="29"/>
      <c r="AA1817" t="s">
        <v>331</v>
      </c>
      <c r="AB1817">
        <v>2</v>
      </c>
      <c r="AC1817">
        <v>33.081719724319001</v>
      </c>
      <c r="AD1817">
        <v>43.398392652124002</v>
      </c>
      <c r="AL1817">
        <v>16.5408598621595</v>
      </c>
      <c r="AM1817">
        <v>22.044349141055928</v>
      </c>
      <c r="AR1817" t="s">
        <v>332</v>
      </c>
    </row>
    <row r="1818" spans="1:44" x14ac:dyDescent="0.35">
      <c r="A1818">
        <v>10</v>
      </c>
      <c r="B1818" s="26">
        <f t="shared" si="364"/>
        <v>46273.770833333343</v>
      </c>
      <c r="C1818" t="s">
        <v>47</v>
      </c>
      <c r="D1818">
        <v>1</v>
      </c>
      <c r="E1818" s="26">
        <f t="shared" si="365"/>
        <v>46273.822916666657</v>
      </c>
      <c r="F1818" s="26">
        <f t="shared" si="366"/>
        <v>46273.802083333321</v>
      </c>
      <c r="G1818">
        <f t="shared" si="367"/>
        <v>7</v>
      </c>
      <c r="H1818">
        <f t="shared" si="368"/>
        <v>9</v>
      </c>
      <c r="I1818" s="27">
        <f t="shared" si="369"/>
        <v>5</v>
      </c>
      <c r="J1818" s="28">
        <f t="shared" si="370"/>
        <v>232.82041479499188</v>
      </c>
      <c r="K1818" s="29">
        <f t="shared" si="371"/>
        <v>1.6106834975369458E-3</v>
      </c>
      <c r="L1818" s="26">
        <f t="shared" si="372"/>
        <v>46273.772444016839</v>
      </c>
      <c r="M1818" t="str">
        <f t="shared" si="373"/>
        <v>YES</v>
      </c>
      <c r="N1818" s="28">
        <f t="shared" si="374"/>
        <v>46.564082958998377</v>
      </c>
      <c r="O1818" t="str">
        <f t="shared" si="375"/>
        <v/>
      </c>
      <c r="P1818" t="str">
        <f t="shared" si="376"/>
        <v/>
      </c>
      <c r="Q1818" s="10" t="s">
        <v>151</v>
      </c>
      <c r="R1818" s="10"/>
      <c r="S1818" s="16">
        <v>5</v>
      </c>
      <c r="T1818" s="13">
        <v>232.8204147949919</v>
      </c>
      <c r="U1818" s="14">
        <v>1.6106834953703701E-3</v>
      </c>
      <c r="V1818" s="11">
        <v>46273.772444016831</v>
      </c>
      <c r="W1818" s="10" t="s">
        <v>151</v>
      </c>
      <c r="X1818" s="29">
        <v>0</v>
      </c>
      <c r="Z1818" t="s">
        <v>339</v>
      </c>
      <c r="AA1818" t="s">
        <v>331</v>
      </c>
      <c r="AB1818">
        <v>5</v>
      </c>
      <c r="AC1818">
        <v>28.67647058823529</v>
      </c>
      <c r="AD1818">
        <v>461.47380218548608</v>
      </c>
      <c r="AE1818" s="54">
        <v>8.1261384259259249E-4</v>
      </c>
      <c r="AF1818" s="54">
        <v>1.3076923078703701E-2</v>
      </c>
      <c r="AG1818" s="53">
        <v>46273.771645947178</v>
      </c>
      <c r="AH1818" s="53">
        <v>46273.78391025641</v>
      </c>
      <c r="AI1818" t="s">
        <v>151</v>
      </c>
      <c r="AL1818">
        <v>28.67647058823529</v>
      </c>
      <c r="AM1818">
        <v>461.47380218548608</v>
      </c>
      <c r="AN1818" s="54">
        <v>8.1261384259259249E-4</v>
      </c>
      <c r="AO1818" s="54">
        <v>1.3076923078703701E-2</v>
      </c>
      <c r="AP1818" s="53">
        <v>46273.78391025641</v>
      </c>
      <c r="AQ1818" t="s">
        <v>151</v>
      </c>
      <c r="AR1818" t="s">
        <v>337</v>
      </c>
    </row>
    <row r="1819" spans="1:44" x14ac:dyDescent="0.35">
      <c r="A1819">
        <v>10</v>
      </c>
      <c r="B1819" s="26">
        <f t="shared" si="364"/>
        <v>46273.770833333343</v>
      </c>
      <c r="C1819" t="s">
        <v>47</v>
      </c>
      <c r="D1819">
        <v>2</v>
      </c>
      <c r="E1819" s="26">
        <f t="shared" si="365"/>
        <v>46273.822916666657</v>
      </c>
      <c r="F1819" s="26">
        <f t="shared" si="366"/>
        <v>46273.802083333321</v>
      </c>
      <c r="G1819">
        <f t="shared" si="367"/>
        <v>0</v>
      </c>
      <c r="H1819">
        <f t="shared" si="368"/>
        <v>0</v>
      </c>
      <c r="I1819" s="27">
        <f t="shared" si="369"/>
        <v>2</v>
      </c>
      <c r="J1819" s="28">
        <f t="shared" si="370"/>
        <v>50.339296730413324</v>
      </c>
      <c r="K1819" s="29" t="str">
        <f t="shared" si="371"/>
        <v/>
      </c>
      <c r="L1819" s="26" t="str">
        <f t="shared" si="372"/>
        <v/>
      </c>
      <c r="M1819" t="str">
        <f t="shared" si="373"/>
        <v/>
      </c>
      <c r="N1819" s="28">
        <f t="shared" si="374"/>
        <v>25.169648365206662</v>
      </c>
      <c r="O1819" t="str">
        <f t="shared" si="375"/>
        <v/>
      </c>
      <c r="P1819" t="str">
        <f t="shared" si="376"/>
        <v/>
      </c>
      <c r="Q1819" s="10"/>
      <c r="R1819" s="10" t="s">
        <v>343</v>
      </c>
      <c r="S1819" s="16">
        <v>3</v>
      </c>
      <c r="T1819" s="13">
        <v>66.880156592572831</v>
      </c>
      <c r="U1819" s="14"/>
      <c r="V1819" s="11"/>
      <c r="W1819" s="10"/>
      <c r="X1819" s="29"/>
      <c r="Y1819" t="s">
        <v>344</v>
      </c>
      <c r="Z1819" t="s">
        <v>340</v>
      </c>
      <c r="AA1819" t="s">
        <v>331</v>
      </c>
      <c r="AB1819">
        <v>2</v>
      </c>
      <c r="AC1819">
        <v>29.21581579692366</v>
      </c>
      <c r="AD1819">
        <v>106.4128256513026</v>
      </c>
      <c r="AL1819">
        <v>43.823723695385482</v>
      </c>
      <c r="AM1819">
        <v>122.9536855134621</v>
      </c>
      <c r="AR1819" t="s">
        <v>332</v>
      </c>
    </row>
    <row r="1820" spans="1:44" x14ac:dyDescent="0.35">
      <c r="A1820">
        <v>10</v>
      </c>
      <c r="B1820" s="26">
        <f t="shared" si="364"/>
        <v>46273.770833333343</v>
      </c>
      <c r="C1820" t="s">
        <v>47</v>
      </c>
      <c r="D1820">
        <v>3</v>
      </c>
      <c r="E1820" s="26">
        <f t="shared" si="365"/>
        <v>46273.822916666657</v>
      </c>
      <c r="F1820" s="26">
        <f t="shared" si="366"/>
        <v>46273.802083333321</v>
      </c>
      <c r="G1820">
        <f t="shared" si="367"/>
        <v>0</v>
      </c>
      <c r="H1820">
        <f t="shared" si="368"/>
        <v>0</v>
      </c>
      <c r="I1820" s="27">
        <f t="shared" si="369"/>
        <v>1</v>
      </c>
      <c r="J1820" s="28">
        <f t="shared" si="370"/>
        <v>103.5171102661597</v>
      </c>
      <c r="K1820" s="29" t="str">
        <f t="shared" si="371"/>
        <v/>
      </c>
      <c r="L1820" s="26" t="str">
        <f t="shared" si="372"/>
        <v/>
      </c>
      <c r="M1820" t="str">
        <f t="shared" si="373"/>
        <v/>
      </c>
      <c r="N1820" s="28">
        <f t="shared" si="374"/>
        <v>103.5171102661597</v>
      </c>
      <c r="O1820" t="str">
        <f t="shared" si="375"/>
        <v/>
      </c>
      <c r="P1820" t="str">
        <f t="shared" si="376"/>
        <v/>
      </c>
      <c r="Q1820" s="10"/>
      <c r="R1820" s="10"/>
      <c r="S1820" s="16">
        <v>1</v>
      </c>
      <c r="T1820" s="13">
        <v>103.5171102661597</v>
      </c>
      <c r="U1820" s="14"/>
      <c r="V1820" s="11"/>
      <c r="W1820" s="10"/>
      <c r="X1820" s="29"/>
      <c r="AA1820" t="s">
        <v>331</v>
      </c>
      <c r="AB1820">
        <v>1</v>
      </c>
      <c r="AC1820">
        <v>103.5171102661597</v>
      </c>
      <c r="AD1820">
        <v>103.5171102661597</v>
      </c>
      <c r="AL1820">
        <v>103.5171102661597</v>
      </c>
      <c r="AM1820">
        <v>103.5171102661597</v>
      </c>
      <c r="AR1820" t="s">
        <v>338</v>
      </c>
    </row>
    <row r="1821" spans="1:44" x14ac:dyDescent="0.35">
      <c r="A1821">
        <v>10</v>
      </c>
      <c r="B1821" s="26">
        <f t="shared" si="364"/>
        <v>46273.770833333343</v>
      </c>
      <c r="C1821" t="s">
        <v>47</v>
      </c>
      <c r="D1821">
        <v>4</v>
      </c>
      <c r="E1821" s="26">
        <f t="shared" si="365"/>
        <v>46273.822916666657</v>
      </c>
      <c r="F1821" s="26">
        <f t="shared" si="366"/>
        <v>46273.802083333321</v>
      </c>
      <c r="G1821">
        <f t="shared" si="367"/>
        <v>0</v>
      </c>
      <c r="H1821">
        <f t="shared" si="368"/>
        <v>0</v>
      </c>
      <c r="I1821" s="27">
        <f t="shared" si="369"/>
        <v>1</v>
      </c>
      <c r="J1821" s="28">
        <f t="shared" si="370"/>
        <v>122.42914979757086</v>
      </c>
      <c r="K1821" s="29" t="str">
        <f t="shared" si="371"/>
        <v/>
      </c>
      <c r="L1821" s="26" t="str">
        <f t="shared" si="372"/>
        <v/>
      </c>
      <c r="M1821" t="str">
        <f t="shared" si="373"/>
        <v/>
      </c>
      <c r="N1821" s="28">
        <f t="shared" si="374"/>
        <v>122.42914979757086</v>
      </c>
      <c r="O1821" t="str">
        <f t="shared" si="375"/>
        <v/>
      </c>
      <c r="P1821" t="str">
        <f t="shared" si="376"/>
        <v/>
      </c>
      <c r="Q1821" s="10"/>
      <c r="R1821" s="10"/>
      <c r="S1821" s="16">
        <v>1</v>
      </c>
      <c r="T1821" s="13">
        <v>122.4291497975709</v>
      </c>
      <c r="U1821" s="14"/>
      <c r="V1821" s="11"/>
      <c r="W1821" s="10"/>
      <c r="X1821" s="29"/>
      <c r="AA1821" t="s">
        <v>331</v>
      </c>
      <c r="AB1821">
        <v>1</v>
      </c>
      <c r="AC1821">
        <v>122.4291497975709</v>
      </c>
      <c r="AD1821">
        <v>122.4291497975709</v>
      </c>
      <c r="AL1821">
        <v>122.4291497975709</v>
      </c>
      <c r="AM1821">
        <v>122.4291497975709</v>
      </c>
      <c r="AR1821" t="s">
        <v>338</v>
      </c>
    </row>
    <row r="1822" spans="1:44" x14ac:dyDescent="0.35">
      <c r="A1822">
        <v>10</v>
      </c>
      <c r="B1822" s="26">
        <f t="shared" si="364"/>
        <v>46273.770833333343</v>
      </c>
      <c r="C1822" t="s">
        <v>47</v>
      </c>
      <c r="D1822">
        <v>5</v>
      </c>
      <c r="E1822" s="26">
        <f t="shared" si="365"/>
        <v>46273.822916666657</v>
      </c>
      <c r="F1822" s="26">
        <f t="shared" si="366"/>
        <v>46273.802083333321</v>
      </c>
      <c r="G1822">
        <f t="shared" si="367"/>
        <v>0</v>
      </c>
      <c r="H1822">
        <f t="shared" si="368"/>
        <v>0</v>
      </c>
      <c r="I1822" s="27">
        <f t="shared" si="369"/>
        <v>1</v>
      </c>
      <c r="J1822" s="28">
        <f t="shared" si="370"/>
        <v>24.642190416925949</v>
      </c>
      <c r="K1822" s="29" t="str">
        <f t="shared" si="371"/>
        <v/>
      </c>
      <c r="L1822" s="26" t="str">
        <f t="shared" si="372"/>
        <v/>
      </c>
      <c r="M1822" t="str">
        <f t="shared" si="373"/>
        <v/>
      </c>
      <c r="N1822" s="28">
        <f t="shared" si="374"/>
        <v>24.642190416925949</v>
      </c>
      <c r="O1822" t="str">
        <f t="shared" si="375"/>
        <v/>
      </c>
      <c r="P1822" t="str">
        <f t="shared" si="376"/>
        <v/>
      </c>
      <c r="Q1822" s="10"/>
      <c r="R1822" s="10"/>
      <c r="S1822" s="16">
        <v>1</v>
      </c>
      <c r="T1822" s="13">
        <v>24.642190416925949</v>
      </c>
      <c r="U1822" s="14"/>
      <c r="V1822" s="11"/>
      <c r="W1822" s="10"/>
      <c r="X1822" s="29"/>
      <c r="AA1822" t="s">
        <v>331</v>
      </c>
      <c r="AB1822">
        <v>1</v>
      </c>
      <c r="AC1822">
        <v>24.642190416925949</v>
      </c>
      <c r="AD1822">
        <v>29.128356013240161</v>
      </c>
      <c r="AL1822">
        <v>24.642190416925949</v>
      </c>
      <c r="AM1822">
        <v>29.128356013240161</v>
      </c>
      <c r="AR1822" t="s">
        <v>338</v>
      </c>
    </row>
    <row r="1823" spans="1:44" x14ac:dyDescent="0.35">
      <c r="A1823">
        <v>10</v>
      </c>
      <c r="B1823" s="26">
        <f t="shared" si="364"/>
        <v>46273.770833333343</v>
      </c>
      <c r="C1823" t="s">
        <v>47</v>
      </c>
      <c r="D1823">
        <v>6</v>
      </c>
      <c r="E1823" s="26">
        <f t="shared" si="365"/>
        <v>46273.822916666657</v>
      </c>
      <c r="F1823" s="26">
        <f t="shared" si="366"/>
        <v>46273.802083333321</v>
      </c>
      <c r="G1823">
        <f t="shared" si="367"/>
        <v>0</v>
      </c>
      <c r="H1823">
        <f t="shared" si="368"/>
        <v>0</v>
      </c>
      <c r="I1823" s="27">
        <f t="shared" si="369"/>
        <v>2</v>
      </c>
      <c r="J1823" s="28">
        <f t="shared" si="370"/>
        <v>38.585209003215432</v>
      </c>
      <c r="K1823" s="29" t="str">
        <f t="shared" si="371"/>
        <v/>
      </c>
      <c r="L1823" s="26" t="str">
        <f t="shared" si="372"/>
        <v/>
      </c>
      <c r="M1823" t="str">
        <f t="shared" si="373"/>
        <v/>
      </c>
      <c r="N1823" s="28">
        <f t="shared" si="374"/>
        <v>19.292604501607716</v>
      </c>
      <c r="O1823" t="str">
        <f t="shared" si="375"/>
        <v/>
      </c>
      <c r="P1823" t="str">
        <f t="shared" si="376"/>
        <v/>
      </c>
      <c r="Q1823" s="10"/>
      <c r="R1823" s="10"/>
      <c r="S1823" s="16">
        <v>1</v>
      </c>
      <c r="T1823" s="13">
        <v>22.044349141055928</v>
      </c>
      <c r="U1823" s="14"/>
      <c r="V1823" s="11"/>
      <c r="W1823" s="10"/>
      <c r="X1823" s="29"/>
      <c r="AA1823" t="s">
        <v>331</v>
      </c>
      <c r="AB1823">
        <v>2</v>
      </c>
      <c r="AC1823">
        <v>33.081719724319001</v>
      </c>
      <c r="AD1823">
        <v>43.398392652124002</v>
      </c>
      <c r="AL1823">
        <v>16.5408598621595</v>
      </c>
      <c r="AM1823">
        <v>22.044349141055928</v>
      </c>
      <c r="AR1823" t="s">
        <v>332</v>
      </c>
    </row>
    <row r="1824" spans="1:44" x14ac:dyDescent="0.35">
      <c r="A1824">
        <v>10</v>
      </c>
      <c r="B1824" s="26">
        <f t="shared" si="364"/>
        <v>46273.770833333343</v>
      </c>
      <c r="C1824" t="s">
        <v>48</v>
      </c>
      <c r="D1824">
        <v>1</v>
      </c>
      <c r="E1824" s="26">
        <f t="shared" si="365"/>
        <v>46273.833333333343</v>
      </c>
      <c r="F1824" s="26">
        <f t="shared" si="366"/>
        <v>46273.812500000007</v>
      </c>
      <c r="G1824">
        <f t="shared" si="367"/>
        <v>1</v>
      </c>
      <c r="H1824">
        <f t="shared" si="368"/>
        <v>12</v>
      </c>
      <c r="I1824" s="27">
        <f t="shared" si="369"/>
        <v>5</v>
      </c>
      <c r="J1824" s="28">
        <f t="shared" si="370"/>
        <v>232.82041479499188</v>
      </c>
      <c r="K1824" s="29">
        <f t="shared" si="371"/>
        <v>2.1475779967159276E-3</v>
      </c>
      <c r="L1824" s="26">
        <f t="shared" si="372"/>
        <v>46273.772980911337</v>
      </c>
      <c r="M1824" t="str">
        <f t="shared" si="373"/>
        <v>YES</v>
      </c>
      <c r="N1824" s="28">
        <f t="shared" si="374"/>
        <v>46.564082958998377</v>
      </c>
      <c r="O1824" t="str">
        <f t="shared" si="375"/>
        <v/>
      </c>
      <c r="P1824" t="str">
        <f t="shared" si="376"/>
        <v/>
      </c>
      <c r="Q1824" s="10" t="s">
        <v>151</v>
      </c>
      <c r="R1824" s="10"/>
      <c r="S1824" s="16">
        <v>5</v>
      </c>
      <c r="T1824" s="13">
        <v>232.8204147949919</v>
      </c>
      <c r="U1824" s="14">
        <v>2.1475779976851848E-3</v>
      </c>
      <c r="V1824" s="11">
        <v>46273.77298091133</v>
      </c>
      <c r="W1824" s="10" t="s">
        <v>151</v>
      </c>
      <c r="X1824" s="29">
        <v>0</v>
      </c>
      <c r="Z1824" t="s">
        <v>339</v>
      </c>
      <c r="AA1824" t="s">
        <v>331</v>
      </c>
      <c r="AB1824">
        <v>5</v>
      </c>
      <c r="AC1824">
        <v>28.67647058823529</v>
      </c>
      <c r="AD1824">
        <v>461.47380218548608</v>
      </c>
      <c r="AE1824" s="54">
        <v>1.0834851273148151E-3</v>
      </c>
      <c r="AF1824" s="54">
        <v>1.7435897430555559E-2</v>
      </c>
      <c r="AG1824" s="53">
        <v>46273.771916818463</v>
      </c>
      <c r="AH1824" s="53">
        <v>46273.788269230761</v>
      </c>
      <c r="AI1824" t="s">
        <v>151</v>
      </c>
      <c r="AL1824">
        <v>28.67647058823529</v>
      </c>
      <c r="AM1824">
        <v>461.47380218548608</v>
      </c>
      <c r="AN1824" s="54">
        <v>1.0834851273148151E-3</v>
      </c>
      <c r="AO1824" s="54">
        <v>1.7435897430555559E-2</v>
      </c>
      <c r="AP1824" s="53">
        <v>46273.788269230761</v>
      </c>
      <c r="AQ1824" t="s">
        <v>151</v>
      </c>
      <c r="AR1824" t="s">
        <v>337</v>
      </c>
    </row>
    <row r="1825" spans="1:44" x14ac:dyDescent="0.35">
      <c r="A1825">
        <v>10</v>
      </c>
      <c r="B1825" s="26">
        <f t="shared" si="364"/>
        <v>46273.770833333343</v>
      </c>
      <c r="C1825" t="s">
        <v>48</v>
      </c>
      <c r="D1825">
        <v>2</v>
      </c>
      <c r="E1825" s="26">
        <f t="shared" si="365"/>
        <v>46273.833333333343</v>
      </c>
      <c r="F1825" s="26">
        <f t="shared" si="366"/>
        <v>46273.812500000007</v>
      </c>
      <c r="G1825">
        <f t="shared" si="367"/>
        <v>0</v>
      </c>
      <c r="H1825">
        <f t="shared" si="368"/>
        <v>3</v>
      </c>
      <c r="I1825" s="27">
        <f t="shared" si="369"/>
        <v>2</v>
      </c>
      <c r="J1825" s="28">
        <f t="shared" si="370"/>
        <v>50.339296730413324</v>
      </c>
      <c r="K1825" s="29" t="str">
        <f t="shared" si="371"/>
        <v/>
      </c>
      <c r="L1825" s="26" t="str">
        <f t="shared" si="372"/>
        <v/>
      </c>
      <c r="M1825" t="str">
        <f t="shared" si="373"/>
        <v/>
      </c>
      <c r="N1825" s="28">
        <f t="shared" si="374"/>
        <v>25.169648365206662</v>
      </c>
      <c r="O1825" t="str">
        <f t="shared" si="375"/>
        <v/>
      </c>
      <c r="P1825" t="str">
        <f t="shared" si="376"/>
        <v/>
      </c>
      <c r="Q1825" s="10"/>
      <c r="R1825" s="10" t="s">
        <v>343</v>
      </c>
      <c r="S1825" s="16">
        <v>3</v>
      </c>
      <c r="T1825" s="13">
        <v>66.880156592572831</v>
      </c>
      <c r="U1825" s="14"/>
      <c r="V1825" s="11"/>
      <c r="W1825" s="10"/>
      <c r="X1825" s="29"/>
      <c r="Y1825" t="s">
        <v>344</v>
      </c>
      <c r="Z1825" t="s">
        <v>340</v>
      </c>
      <c r="AA1825" t="s">
        <v>331</v>
      </c>
      <c r="AB1825">
        <v>2</v>
      </c>
      <c r="AC1825">
        <v>29.21581579692366</v>
      </c>
      <c r="AD1825">
        <v>106.4128256513026</v>
      </c>
      <c r="AL1825">
        <v>43.823723695385482</v>
      </c>
      <c r="AM1825">
        <v>122.9536855134621</v>
      </c>
      <c r="AR1825" t="s">
        <v>332</v>
      </c>
    </row>
    <row r="1826" spans="1:44" x14ac:dyDescent="0.35">
      <c r="A1826">
        <v>10</v>
      </c>
      <c r="B1826" s="26">
        <f t="shared" si="364"/>
        <v>46273.770833333343</v>
      </c>
      <c r="C1826" t="s">
        <v>48</v>
      </c>
      <c r="D1826">
        <v>3</v>
      </c>
      <c r="E1826" s="26">
        <f t="shared" si="365"/>
        <v>46273.833333333343</v>
      </c>
      <c r="F1826" s="26">
        <f t="shared" si="366"/>
        <v>46273.812500000007</v>
      </c>
      <c r="G1826">
        <f t="shared" si="367"/>
        <v>0</v>
      </c>
      <c r="H1826">
        <f t="shared" si="368"/>
        <v>0</v>
      </c>
      <c r="I1826" s="27">
        <f t="shared" si="369"/>
        <v>1</v>
      </c>
      <c r="J1826" s="28">
        <f t="shared" si="370"/>
        <v>103.5171102661597</v>
      </c>
      <c r="K1826" s="29" t="str">
        <f t="shared" si="371"/>
        <v/>
      </c>
      <c r="L1826" s="26" t="str">
        <f t="shared" si="372"/>
        <v/>
      </c>
      <c r="M1826" t="str">
        <f t="shared" si="373"/>
        <v/>
      </c>
      <c r="N1826" s="28">
        <f t="shared" si="374"/>
        <v>103.5171102661597</v>
      </c>
      <c r="O1826" t="str">
        <f t="shared" si="375"/>
        <v/>
      </c>
      <c r="P1826" t="str">
        <f t="shared" si="376"/>
        <v/>
      </c>
      <c r="Q1826" s="10"/>
      <c r="R1826" s="10"/>
      <c r="S1826" s="16">
        <v>1</v>
      </c>
      <c r="T1826" s="13">
        <v>103.5171102661597</v>
      </c>
      <c r="U1826" s="14"/>
      <c r="V1826" s="11"/>
      <c r="W1826" s="10"/>
      <c r="X1826" s="29"/>
      <c r="AA1826" t="s">
        <v>331</v>
      </c>
      <c r="AB1826">
        <v>1</v>
      </c>
      <c r="AC1826">
        <v>103.5171102661597</v>
      </c>
      <c r="AD1826">
        <v>103.5171102661597</v>
      </c>
      <c r="AL1826">
        <v>103.5171102661597</v>
      </c>
      <c r="AM1826">
        <v>103.5171102661597</v>
      </c>
      <c r="AR1826" t="s">
        <v>338</v>
      </c>
    </row>
    <row r="1827" spans="1:44" x14ac:dyDescent="0.35">
      <c r="A1827">
        <v>10</v>
      </c>
      <c r="B1827" s="26">
        <f t="shared" si="364"/>
        <v>46273.770833333343</v>
      </c>
      <c r="C1827" t="s">
        <v>48</v>
      </c>
      <c r="D1827">
        <v>4</v>
      </c>
      <c r="E1827" s="26">
        <f t="shared" si="365"/>
        <v>46273.833333333343</v>
      </c>
      <c r="F1827" s="26">
        <f t="shared" si="366"/>
        <v>46273.812500000007</v>
      </c>
      <c r="G1827">
        <f t="shared" si="367"/>
        <v>0</v>
      </c>
      <c r="H1827">
        <f t="shared" si="368"/>
        <v>0</v>
      </c>
      <c r="I1827" s="27">
        <f t="shared" si="369"/>
        <v>1</v>
      </c>
      <c r="J1827" s="28">
        <f t="shared" si="370"/>
        <v>122.42914979757086</v>
      </c>
      <c r="K1827" s="29" t="str">
        <f t="shared" si="371"/>
        <v/>
      </c>
      <c r="L1827" s="26" t="str">
        <f t="shared" si="372"/>
        <v/>
      </c>
      <c r="M1827" t="str">
        <f t="shared" si="373"/>
        <v/>
      </c>
      <c r="N1827" s="28">
        <f t="shared" si="374"/>
        <v>122.42914979757086</v>
      </c>
      <c r="O1827" t="str">
        <f t="shared" si="375"/>
        <v/>
      </c>
      <c r="P1827" t="str">
        <f t="shared" si="376"/>
        <v/>
      </c>
      <c r="Q1827" s="10"/>
      <c r="R1827" s="10"/>
      <c r="S1827" s="16">
        <v>1</v>
      </c>
      <c r="T1827" s="13">
        <v>122.4291497975709</v>
      </c>
      <c r="U1827" s="14"/>
      <c r="V1827" s="11"/>
      <c r="W1827" s="10"/>
      <c r="X1827" s="29"/>
      <c r="AA1827" t="s">
        <v>331</v>
      </c>
      <c r="AB1827">
        <v>1</v>
      </c>
      <c r="AC1827">
        <v>122.4291497975709</v>
      </c>
      <c r="AD1827">
        <v>122.4291497975709</v>
      </c>
      <c r="AL1827">
        <v>122.4291497975709</v>
      </c>
      <c r="AM1827">
        <v>122.4291497975709</v>
      </c>
      <c r="AR1827" t="s">
        <v>338</v>
      </c>
    </row>
    <row r="1828" spans="1:44" x14ac:dyDescent="0.35">
      <c r="A1828">
        <v>10</v>
      </c>
      <c r="B1828" s="26">
        <f t="shared" si="364"/>
        <v>46273.770833333343</v>
      </c>
      <c r="C1828" t="s">
        <v>48</v>
      </c>
      <c r="D1828">
        <v>5</v>
      </c>
      <c r="E1828" s="26">
        <f t="shared" si="365"/>
        <v>46273.833333333343</v>
      </c>
      <c r="F1828" s="26">
        <f t="shared" si="366"/>
        <v>46273.812500000007</v>
      </c>
      <c r="G1828">
        <f t="shared" si="367"/>
        <v>0</v>
      </c>
      <c r="H1828">
        <f t="shared" si="368"/>
        <v>1</v>
      </c>
      <c r="I1828" s="27">
        <f t="shared" si="369"/>
        <v>1</v>
      </c>
      <c r="J1828" s="28">
        <f t="shared" si="370"/>
        <v>24.642190416925949</v>
      </c>
      <c r="K1828" s="29" t="str">
        <f t="shared" si="371"/>
        <v/>
      </c>
      <c r="L1828" s="26" t="str">
        <f t="shared" si="372"/>
        <v/>
      </c>
      <c r="M1828" t="str">
        <f t="shared" si="373"/>
        <v/>
      </c>
      <c r="N1828" s="28">
        <f t="shared" si="374"/>
        <v>24.642190416925949</v>
      </c>
      <c r="O1828" t="str">
        <f t="shared" si="375"/>
        <v/>
      </c>
      <c r="P1828" t="str">
        <f t="shared" si="376"/>
        <v/>
      </c>
      <c r="Q1828" s="10"/>
      <c r="R1828" s="10"/>
      <c r="S1828" s="16">
        <v>1</v>
      </c>
      <c r="T1828" s="13">
        <v>24.642190416925949</v>
      </c>
      <c r="U1828" s="14"/>
      <c r="V1828" s="11"/>
      <c r="W1828" s="10"/>
      <c r="X1828" s="29"/>
      <c r="AA1828" t="s">
        <v>331</v>
      </c>
      <c r="AB1828">
        <v>1</v>
      </c>
      <c r="AC1828">
        <v>24.642190416925949</v>
      </c>
      <c r="AD1828">
        <v>29.128356013240161</v>
      </c>
      <c r="AL1828">
        <v>24.642190416925949</v>
      </c>
      <c r="AM1828">
        <v>29.128356013240161</v>
      </c>
      <c r="AR1828" t="s">
        <v>338</v>
      </c>
    </row>
    <row r="1829" spans="1:44" x14ac:dyDescent="0.35">
      <c r="A1829">
        <v>10</v>
      </c>
      <c r="B1829" s="26">
        <f t="shared" si="364"/>
        <v>46273.770833333343</v>
      </c>
      <c r="C1829" t="s">
        <v>48</v>
      </c>
      <c r="D1829">
        <v>6</v>
      </c>
      <c r="E1829" s="26">
        <f t="shared" si="365"/>
        <v>46273.833333333343</v>
      </c>
      <c r="F1829" s="26">
        <f t="shared" si="366"/>
        <v>46273.812500000007</v>
      </c>
      <c r="G1829">
        <f t="shared" si="367"/>
        <v>0</v>
      </c>
      <c r="H1829">
        <f t="shared" si="368"/>
        <v>0</v>
      </c>
      <c r="I1829" s="27">
        <f t="shared" si="369"/>
        <v>2</v>
      </c>
      <c r="J1829" s="28">
        <f t="shared" si="370"/>
        <v>38.585209003215432</v>
      </c>
      <c r="K1829" s="29" t="str">
        <f t="shared" si="371"/>
        <v/>
      </c>
      <c r="L1829" s="26" t="str">
        <f t="shared" si="372"/>
        <v/>
      </c>
      <c r="M1829" t="str">
        <f t="shared" si="373"/>
        <v/>
      </c>
      <c r="N1829" s="28">
        <f t="shared" si="374"/>
        <v>19.292604501607716</v>
      </c>
      <c r="O1829" t="str">
        <f t="shared" si="375"/>
        <v/>
      </c>
      <c r="P1829" t="str">
        <f t="shared" si="376"/>
        <v/>
      </c>
      <c r="Q1829" s="10"/>
      <c r="R1829" s="10"/>
      <c r="S1829" s="16">
        <v>1</v>
      </c>
      <c r="T1829" s="13">
        <v>22.044349141055928</v>
      </c>
      <c r="U1829" s="14"/>
      <c r="V1829" s="11"/>
      <c r="W1829" s="10"/>
      <c r="X1829" s="29"/>
      <c r="AA1829" t="s">
        <v>331</v>
      </c>
      <c r="AB1829">
        <v>2</v>
      </c>
      <c r="AC1829">
        <v>33.081719724319001</v>
      </c>
      <c r="AD1829">
        <v>43.398392652124002</v>
      </c>
      <c r="AL1829">
        <v>16.5408598621595</v>
      </c>
      <c r="AM1829">
        <v>22.044349141055928</v>
      </c>
      <c r="AR1829" t="s">
        <v>332</v>
      </c>
    </row>
    <row r="1830" spans="1:44" x14ac:dyDescent="0.35">
      <c r="A1830">
        <v>10</v>
      </c>
      <c r="B1830" s="26">
        <f t="shared" si="364"/>
        <v>46273.770833333343</v>
      </c>
      <c r="C1830" t="s">
        <v>49</v>
      </c>
      <c r="D1830">
        <v>1</v>
      </c>
      <c r="E1830" s="26">
        <f t="shared" si="365"/>
        <v>46273.833333333343</v>
      </c>
      <c r="F1830" s="26">
        <f t="shared" si="366"/>
        <v>46273.812500000007</v>
      </c>
      <c r="G1830">
        <f t="shared" si="367"/>
        <v>0</v>
      </c>
      <c r="H1830">
        <f t="shared" si="368"/>
        <v>12</v>
      </c>
      <c r="I1830" s="27">
        <f t="shared" si="369"/>
        <v>5</v>
      </c>
      <c r="J1830" s="28">
        <f t="shared" si="370"/>
        <v>232.82041479499188</v>
      </c>
      <c r="K1830" s="29" t="str">
        <f t="shared" si="371"/>
        <v/>
      </c>
      <c r="L1830" s="26" t="str">
        <f t="shared" si="372"/>
        <v/>
      </c>
      <c r="M1830" t="str">
        <f t="shared" si="373"/>
        <v/>
      </c>
      <c r="N1830" s="28">
        <f t="shared" si="374"/>
        <v>46.564082958998377</v>
      </c>
      <c r="O1830" t="str">
        <f t="shared" si="375"/>
        <v/>
      </c>
      <c r="P1830" t="str">
        <f t="shared" si="376"/>
        <v/>
      </c>
      <c r="Q1830" s="10"/>
      <c r="R1830" s="10"/>
      <c r="S1830" s="16">
        <v>5</v>
      </c>
      <c r="T1830" s="13">
        <v>232.8204147949919</v>
      </c>
      <c r="U1830" s="14"/>
      <c r="V1830" s="11"/>
      <c r="W1830" s="10"/>
      <c r="X1830" s="29"/>
      <c r="Z1830" t="s">
        <v>339</v>
      </c>
      <c r="AA1830" t="s">
        <v>331</v>
      </c>
      <c r="AB1830">
        <v>5</v>
      </c>
      <c r="AC1830">
        <v>28.67647058823529</v>
      </c>
      <c r="AD1830">
        <v>461.47380218548608</v>
      </c>
      <c r="AL1830">
        <v>28.67647058823529</v>
      </c>
      <c r="AM1830">
        <v>461.47380218548608</v>
      </c>
      <c r="AR1830" t="s">
        <v>337</v>
      </c>
    </row>
    <row r="1831" spans="1:44" x14ac:dyDescent="0.35">
      <c r="A1831">
        <v>10</v>
      </c>
      <c r="B1831" s="26">
        <f t="shared" si="364"/>
        <v>46273.770833333343</v>
      </c>
      <c r="C1831" t="s">
        <v>49</v>
      </c>
      <c r="D1831">
        <v>2</v>
      </c>
      <c r="E1831" s="26">
        <f t="shared" si="365"/>
        <v>46273.833333333343</v>
      </c>
      <c r="F1831" s="26">
        <f t="shared" si="366"/>
        <v>46273.812500000007</v>
      </c>
      <c r="G1831">
        <f t="shared" si="367"/>
        <v>3</v>
      </c>
      <c r="H1831">
        <f t="shared" si="368"/>
        <v>3</v>
      </c>
      <c r="I1831" s="27">
        <f t="shared" si="369"/>
        <v>2</v>
      </c>
      <c r="J1831" s="28">
        <f t="shared" si="370"/>
        <v>50.339296730413324</v>
      </c>
      <c r="K1831" s="29">
        <f t="shared" si="371"/>
        <v>2.4831495098039218E-3</v>
      </c>
      <c r="L1831" s="26">
        <f t="shared" si="372"/>
        <v>46273.773316482853</v>
      </c>
      <c r="M1831" t="str">
        <f t="shared" si="373"/>
        <v>YES</v>
      </c>
      <c r="N1831" s="28">
        <f t="shared" si="374"/>
        <v>25.169648365206662</v>
      </c>
      <c r="O1831" t="str">
        <f t="shared" si="375"/>
        <v/>
      </c>
      <c r="P1831" t="str">
        <f t="shared" si="376"/>
        <v/>
      </c>
      <c r="Q1831" s="10" t="s">
        <v>151</v>
      </c>
      <c r="R1831" s="10" t="s">
        <v>343</v>
      </c>
      <c r="S1831" s="16">
        <v>3</v>
      </c>
      <c r="T1831" s="13">
        <v>66.880156592572831</v>
      </c>
      <c r="U1831" s="14">
        <v>1.8690147569444451E-3</v>
      </c>
      <c r="V1831" s="11">
        <v>46273.772702348098</v>
      </c>
      <c r="W1831" s="10" t="s">
        <v>151</v>
      </c>
      <c r="X1831" s="29">
        <v>6.1413474537037036E-4</v>
      </c>
      <c r="Y1831" t="s">
        <v>344</v>
      </c>
      <c r="Z1831" t="s">
        <v>340</v>
      </c>
      <c r="AA1831" t="s">
        <v>331</v>
      </c>
      <c r="AB1831">
        <v>2</v>
      </c>
      <c r="AC1831">
        <v>29.21581579692366</v>
      </c>
      <c r="AD1831">
        <v>106.4128256513026</v>
      </c>
      <c r="AE1831" s="54">
        <v>1.1746704282407411E-3</v>
      </c>
      <c r="AF1831" s="54">
        <v>4.2785045254629629E-3</v>
      </c>
      <c r="AG1831" s="53">
        <v>46273.772008003783</v>
      </c>
      <c r="AH1831" s="53">
        <v>46273.775111837858</v>
      </c>
      <c r="AI1831" t="s">
        <v>151</v>
      </c>
      <c r="AL1831">
        <v>43.823723695385482</v>
      </c>
      <c r="AM1831">
        <v>122.9536855134621</v>
      </c>
      <c r="AN1831" s="54">
        <v>1.0166429745370369E-3</v>
      </c>
      <c r="AO1831" s="54">
        <v>2.8523363425925919E-3</v>
      </c>
      <c r="AP1831" s="53">
        <v>46273.773685669687</v>
      </c>
      <c r="AQ1831" t="s">
        <v>151</v>
      </c>
      <c r="AR1831" t="s">
        <v>332</v>
      </c>
    </row>
    <row r="1832" spans="1:44" x14ac:dyDescent="0.35">
      <c r="A1832">
        <v>10</v>
      </c>
      <c r="B1832" s="26">
        <f t="shared" si="364"/>
        <v>46273.770833333343</v>
      </c>
      <c r="C1832" t="s">
        <v>49</v>
      </c>
      <c r="D1832">
        <v>3</v>
      </c>
      <c r="E1832" s="26">
        <f t="shared" si="365"/>
        <v>46273.833333333343</v>
      </c>
      <c r="F1832" s="26">
        <f t="shared" si="366"/>
        <v>46273.812500000007</v>
      </c>
      <c r="G1832">
        <f t="shared" si="367"/>
        <v>0</v>
      </c>
      <c r="H1832">
        <f t="shared" si="368"/>
        <v>0</v>
      </c>
      <c r="I1832" s="27">
        <f t="shared" si="369"/>
        <v>1</v>
      </c>
      <c r="J1832" s="28">
        <f t="shared" si="370"/>
        <v>103.5171102661597</v>
      </c>
      <c r="K1832" s="29" t="str">
        <f t="shared" si="371"/>
        <v/>
      </c>
      <c r="L1832" s="26" t="str">
        <f t="shared" si="372"/>
        <v/>
      </c>
      <c r="M1832" t="str">
        <f t="shared" si="373"/>
        <v/>
      </c>
      <c r="N1832" s="28">
        <f t="shared" si="374"/>
        <v>103.5171102661597</v>
      </c>
      <c r="O1832" t="str">
        <f t="shared" si="375"/>
        <v/>
      </c>
      <c r="P1832" t="str">
        <f t="shared" si="376"/>
        <v/>
      </c>
      <c r="Q1832" s="10"/>
      <c r="R1832" s="10"/>
      <c r="S1832" s="16">
        <v>1</v>
      </c>
      <c r="T1832" s="13">
        <v>103.5171102661597</v>
      </c>
      <c r="U1832" s="14"/>
      <c r="V1832" s="11"/>
      <c r="W1832" s="10"/>
      <c r="X1832" s="29"/>
      <c r="AA1832" t="s">
        <v>331</v>
      </c>
      <c r="AB1832">
        <v>1</v>
      </c>
      <c r="AC1832">
        <v>103.5171102661597</v>
      </c>
      <c r="AD1832">
        <v>103.5171102661597</v>
      </c>
      <c r="AL1832">
        <v>103.5171102661597</v>
      </c>
      <c r="AM1832">
        <v>103.5171102661597</v>
      </c>
      <c r="AR1832" t="s">
        <v>338</v>
      </c>
    </row>
    <row r="1833" spans="1:44" x14ac:dyDescent="0.35">
      <c r="A1833">
        <v>10</v>
      </c>
      <c r="B1833" s="26">
        <f t="shared" si="364"/>
        <v>46273.770833333343</v>
      </c>
      <c r="C1833" t="s">
        <v>49</v>
      </c>
      <c r="D1833">
        <v>4</v>
      </c>
      <c r="E1833" s="26">
        <f t="shared" si="365"/>
        <v>46273.833333333343</v>
      </c>
      <c r="F1833" s="26">
        <f t="shared" si="366"/>
        <v>46273.812500000007</v>
      </c>
      <c r="G1833">
        <f t="shared" si="367"/>
        <v>0</v>
      </c>
      <c r="H1833">
        <f t="shared" si="368"/>
        <v>0</v>
      </c>
      <c r="I1833" s="27">
        <f t="shared" si="369"/>
        <v>1</v>
      </c>
      <c r="J1833" s="28">
        <f t="shared" si="370"/>
        <v>122.42914979757086</v>
      </c>
      <c r="K1833" s="29" t="str">
        <f t="shared" si="371"/>
        <v/>
      </c>
      <c r="L1833" s="26" t="str">
        <f t="shared" si="372"/>
        <v/>
      </c>
      <c r="M1833" t="str">
        <f t="shared" si="373"/>
        <v/>
      </c>
      <c r="N1833" s="28">
        <f t="shared" si="374"/>
        <v>122.42914979757086</v>
      </c>
      <c r="O1833" t="str">
        <f t="shared" si="375"/>
        <v/>
      </c>
      <c r="P1833" t="str">
        <f t="shared" si="376"/>
        <v/>
      </c>
      <c r="Q1833" s="10"/>
      <c r="R1833" s="10"/>
      <c r="S1833" s="16">
        <v>1</v>
      </c>
      <c r="T1833" s="13">
        <v>122.4291497975709</v>
      </c>
      <c r="U1833" s="14"/>
      <c r="V1833" s="11"/>
      <c r="W1833" s="10"/>
      <c r="X1833" s="29"/>
      <c r="AA1833" t="s">
        <v>331</v>
      </c>
      <c r="AB1833">
        <v>1</v>
      </c>
      <c r="AC1833">
        <v>122.4291497975709</v>
      </c>
      <c r="AD1833">
        <v>122.4291497975709</v>
      </c>
      <c r="AL1833">
        <v>122.4291497975709</v>
      </c>
      <c r="AM1833">
        <v>122.4291497975709</v>
      </c>
      <c r="AR1833" t="s">
        <v>338</v>
      </c>
    </row>
    <row r="1834" spans="1:44" x14ac:dyDescent="0.35">
      <c r="A1834">
        <v>10</v>
      </c>
      <c r="B1834" s="26">
        <f t="shared" si="364"/>
        <v>46273.770833333343</v>
      </c>
      <c r="C1834" t="s">
        <v>49</v>
      </c>
      <c r="D1834">
        <v>5</v>
      </c>
      <c r="E1834" s="26">
        <f t="shared" si="365"/>
        <v>46273.833333333343</v>
      </c>
      <c r="F1834" s="26">
        <f t="shared" si="366"/>
        <v>46273.812500000007</v>
      </c>
      <c r="G1834">
        <f t="shared" si="367"/>
        <v>0</v>
      </c>
      <c r="H1834">
        <f t="shared" si="368"/>
        <v>1</v>
      </c>
      <c r="I1834" s="27">
        <f t="shared" si="369"/>
        <v>1</v>
      </c>
      <c r="J1834" s="28">
        <f t="shared" si="370"/>
        <v>24.642190416925949</v>
      </c>
      <c r="K1834" s="29" t="str">
        <f t="shared" si="371"/>
        <v/>
      </c>
      <c r="L1834" s="26" t="str">
        <f t="shared" si="372"/>
        <v/>
      </c>
      <c r="M1834" t="str">
        <f t="shared" si="373"/>
        <v/>
      </c>
      <c r="N1834" s="28">
        <f t="shared" si="374"/>
        <v>24.642190416925949</v>
      </c>
      <c r="O1834" t="str">
        <f t="shared" si="375"/>
        <v/>
      </c>
      <c r="P1834" t="str">
        <f t="shared" si="376"/>
        <v/>
      </c>
      <c r="Q1834" s="10"/>
      <c r="R1834" s="10"/>
      <c r="S1834" s="16">
        <v>1</v>
      </c>
      <c r="T1834" s="13">
        <v>24.642190416925949</v>
      </c>
      <c r="U1834" s="14"/>
      <c r="V1834" s="11"/>
      <c r="W1834" s="10"/>
      <c r="X1834" s="29"/>
      <c r="AA1834" t="s">
        <v>331</v>
      </c>
      <c r="AB1834">
        <v>1</v>
      </c>
      <c r="AC1834">
        <v>24.642190416925949</v>
      </c>
      <c r="AD1834">
        <v>29.128356013240161</v>
      </c>
      <c r="AL1834">
        <v>24.642190416925949</v>
      </c>
      <c r="AM1834">
        <v>29.128356013240161</v>
      </c>
      <c r="AR1834" t="s">
        <v>338</v>
      </c>
    </row>
    <row r="1835" spans="1:44" x14ac:dyDescent="0.35">
      <c r="A1835">
        <v>10</v>
      </c>
      <c r="B1835" s="26">
        <f t="shared" si="364"/>
        <v>46273.770833333343</v>
      </c>
      <c r="C1835" t="s">
        <v>49</v>
      </c>
      <c r="D1835">
        <v>6</v>
      </c>
      <c r="E1835" s="26">
        <f t="shared" si="365"/>
        <v>46273.833333333343</v>
      </c>
      <c r="F1835" s="26">
        <f t="shared" si="366"/>
        <v>46273.812500000007</v>
      </c>
      <c r="G1835">
        <f t="shared" si="367"/>
        <v>0</v>
      </c>
      <c r="H1835">
        <f t="shared" si="368"/>
        <v>0</v>
      </c>
      <c r="I1835" s="27">
        <f t="shared" si="369"/>
        <v>2</v>
      </c>
      <c r="J1835" s="28">
        <f t="shared" si="370"/>
        <v>38.585209003215432</v>
      </c>
      <c r="K1835" s="29" t="str">
        <f t="shared" si="371"/>
        <v/>
      </c>
      <c r="L1835" s="26" t="str">
        <f t="shared" si="372"/>
        <v/>
      </c>
      <c r="M1835" t="str">
        <f t="shared" si="373"/>
        <v/>
      </c>
      <c r="N1835" s="28">
        <f t="shared" si="374"/>
        <v>19.292604501607716</v>
      </c>
      <c r="O1835" t="str">
        <f t="shared" si="375"/>
        <v/>
      </c>
      <c r="P1835" t="str">
        <f t="shared" si="376"/>
        <v/>
      </c>
      <c r="Q1835" s="10"/>
      <c r="R1835" s="10"/>
      <c r="S1835" s="16">
        <v>1</v>
      </c>
      <c r="T1835" s="13">
        <v>22.044349141055928</v>
      </c>
      <c r="U1835" s="14"/>
      <c r="V1835" s="11"/>
      <c r="W1835" s="10"/>
      <c r="X1835" s="29"/>
      <c r="AA1835" t="s">
        <v>331</v>
      </c>
      <c r="AB1835">
        <v>2</v>
      </c>
      <c r="AC1835">
        <v>33.081719724319001</v>
      </c>
      <c r="AD1835">
        <v>43.398392652124002</v>
      </c>
      <c r="AL1835">
        <v>16.5408598621595</v>
      </c>
      <c r="AM1835">
        <v>22.044349141055928</v>
      </c>
      <c r="AR1835" t="s">
        <v>332</v>
      </c>
    </row>
    <row r="1836" spans="1:44" x14ac:dyDescent="0.35">
      <c r="A1836">
        <v>10</v>
      </c>
      <c r="B1836" s="26">
        <f t="shared" si="364"/>
        <v>46273.770833333343</v>
      </c>
      <c r="C1836" t="s">
        <v>50</v>
      </c>
      <c r="D1836">
        <v>1</v>
      </c>
      <c r="E1836" s="26">
        <f t="shared" si="365"/>
        <v>46273.833333333343</v>
      </c>
      <c r="F1836" s="26">
        <f t="shared" si="366"/>
        <v>46273.812500000007</v>
      </c>
      <c r="G1836">
        <f t="shared" si="367"/>
        <v>1</v>
      </c>
      <c r="H1836">
        <f t="shared" si="368"/>
        <v>12</v>
      </c>
      <c r="I1836" s="27">
        <f t="shared" si="369"/>
        <v>5</v>
      </c>
      <c r="J1836" s="28">
        <f t="shared" si="370"/>
        <v>232.82041479499188</v>
      </c>
      <c r="K1836" s="29">
        <f t="shared" si="371"/>
        <v>2.1475779967159276E-3</v>
      </c>
      <c r="L1836" s="26">
        <f t="shared" si="372"/>
        <v>46273.772980911337</v>
      </c>
      <c r="M1836" t="str">
        <f t="shared" si="373"/>
        <v>YES</v>
      </c>
      <c r="N1836" s="28">
        <f t="shared" si="374"/>
        <v>46.564082958998377</v>
      </c>
      <c r="O1836" t="str">
        <f t="shared" si="375"/>
        <v/>
      </c>
      <c r="P1836" t="str">
        <f t="shared" si="376"/>
        <v/>
      </c>
      <c r="Q1836" s="10" t="s">
        <v>151</v>
      </c>
      <c r="R1836" s="10"/>
      <c r="S1836" s="16">
        <v>5</v>
      </c>
      <c r="T1836" s="13">
        <v>232.8204147949919</v>
      </c>
      <c r="U1836" s="14">
        <v>2.1475779976851848E-3</v>
      </c>
      <c r="V1836" s="11">
        <v>46273.77298091133</v>
      </c>
      <c r="W1836" s="10" t="s">
        <v>151</v>
      </c>
      <c r="X1836" s="29">
        <v>0</v>
      </c>
      <c r="Z1836" t="s">
        <v>339</v>
      </c>
      <c r="AA1836" t="s">
        <v>331</v>
      </c>
      <c r="AB1836">
        <v>5</v>
      </c>
      <c r="AC1836">
        <v>28.67647058823529</v>
      </c>
      <c r="AD1836">
        <v>461.47380218548608</v>
      </c>
      <c r="AE1836" s="54">
        <v>1.0834851273148151E-3</v>
      </c>
      <c r="AF1836" s="54">
        <v>1.7435897430555559E-2</v>
      </c>
      <c r="AG1836" s="53">
        <v>46273.771916818463</v>
      </c>
      <c r="AH1836" s="53">
        <v>46273.788269230761</v>
      </c>
      <c r="AI1836" t="s">
        <v>151</v>
      </c>
      <c r="AL1836">
        <v>28.67647058823529</v>
      </c>
      <c r="AM1836">
        <v>461.47380218548608</v>
      </c>
      <c r="AN1836" s="54">
        <v>1.0834851273148151E-3</v>
      </c>
      <c r="AO1836" s="54">
        <v>1.7435897430555559E-2</v>
      </c>
      <c r="AP1836" s="53">
        <v>46273.788269230761</v>
      </c>
      <c r="AQ1836" t="s">
        <v>151</v>
      </c>
      <c r="AR1836" t="s">
        <v>337</v>
      </c>
    </row>
    <row r="1837" spans="1:44" x14ac:dyDescent="0.35">
      <c r="A1837">
        <v>10</v>
      </c>
      <c r="B1837" s="26">
        <f t="shared" si="364"/>
        <v>46273.770833333343</v>
      </c>
      <c r="C1837" t="s">
        <v>50</v>
      </c>
      <c r="D1837">
        <v>2</v>
      </c>
      <c r="E1837" s="26">
        <f t="shared" si="365"/>
        <v>46273.833333333343</v>
      </c>
      <c r="F1837" s="26">
        <f t="shared" si="366"/>
        <v>46273.812500000007</v>
      </c>
      <c r="G1837">
        <f t="shared" si="367"/>
        <v>0</v>
      </c>
      <c r="H1837">
        <f t="shared" si="368"/>
        <v>3</v>
      </c>
      <c r="I1837" s="27">
        <f t="shared" si="369"/>
        <v>2</v>
      </c>
      <c r="J1837" s="28">
        <f t="shared" si="370"/>
        <v>50.339296730413324</v>
      </c>
      <c r="K1837" s="29" t="str">
        <f t="shared" si="371"/>
        <v/>
      </c>
      <c r="L1837" s="26" t="str">
        <f t="shared" si="372"/>
        <v/>
      </c>
      <c r="M1837" t="str">
        <f t="shared" si="373"/>
        <v/>
      </c>
      <c r="N1837" s="28">
        <f t="shared" si="374"/>
        <v>25.169648365206662</v>
      </c>
      <c r="O1837" t="str">
        <f t="shared" si="375"/>
        <v/>
      </c>
      <c r="P1837" t="str">
        <f t="shared" si="376"/>
        <v/>
      </c>
      <c r="Q1837" s="10"/>
      <c r="R1837" s="10" t="s">
        <v>343</v>
      </c>
      <c r="S1837" s="16">
        <v>3</v>
      </c>
      <c r="T1837" s="13">
        <v>66.880156592572831</v>
      </c>
      <c r="U1837" s="14"/>
      <c r="V1837" s="11"/>
      <c r="W1837" s="10"/>
      <c r="X1837" s="29"/>
      <c r="Y1837" t="s">
        <v>344</v>
      </c>
      <c r="Z1837" t="s">
        <v>340</v>
      </c>
      <c r="AA1837" t="s">
        <v>331</v>
      </c>
      <c r="AB1837">
        <v>2</v>
      </c>
      <c r="AC1837">
        <v>29.21581579692366</v>
      </c>
      <c r="AD1837">
        <v>106.4128256513026</v>
      </c>
      <c r="AL1837">
        <v>43.823723695385482</v>
      </c>
      <c r="AM1837">
        <v>122.9536855134621</v>
      </c>
      <c r="AR1837" t="s">
        <v>332</v>
      </c>
    </row>
    <row r="1838" spans="1:44" x14ac:dyDescent="0.35">
      <c r="A1838">
        <v>10</v>
      </c>
      <c r="B1838" s="26">
        <f t="shared" si="364"/>
        <v>46273.770833333343</v>
      </c>
      <c r="C1838" t="s">
        <v>50</v>
      </c>
      <c r="D1838">
        <v>3</v>
      </c>
      <c r="E1838" s="26">
        <f t="shared" si="365"/>
        <v>46273.833333333343</v>
      </c>
      <c r="F1838" s="26">
        <f t="shared" si="366"/>
        <v>46273.812500000007</v>
      </c>
      <c r="G1838">
        <f t="shared" si="367"/>
        <v>0</v>
      </c>
      <c r="H1838">
        <f t="shared" si="368"/>
        <v>0</v>
      </c>
      <c r="I1838" s="27">
        <f t="shared" si="369"/>
        <v>1</v>
      </c>
      <c r="J1838" s="28">
        <f t="shared" si="370"/>
        <v>103.5171102661597</v>
      </c>
      <c r="K1838" s="29" t="str">
        <f t="shared" si="371"/>
        <v/>
      </c>
      <c r="L1838" s="26" t="str">
        <f t="shared" si="372"/>
        <v/>
      </c>
      <c r="M1838" t="str">
        <f t="shared" si="373"/>
        <v/>
      </c>
      <c r="N1838" s="28">
        <f t="shared" si="374"/>
        <v>103.5171102661597</v>
      </c>
      <c r="O1838" t="str">
        <f t="shared" si="375"/>
        <v/>
      </c>
      <c r="P1838" t="str">
        <f t="shared" si="376"/>
        <v/>
      </c>
      <c r="Q1838" s="10"/>
      <c r="R1838" s="10"/>
      <c r="S1838" s="16">
        <v>1</v>
      </c>
      <c r="T1838" s="13">
        <v>103.5171102661597</v>
      </c>
      <c r="U1838" s="14"/>
      <c r="V1838" s="11"/>
      <c r="W1838" s="10"/>
      <c r="X1838" s="29"/>
      <c r="AA1838" t="s">
        <v>331</v>
      </c>
      <c r="AB1838">
        <v>1</v>
      </c>
      <c r="AC1838">
        <v>103.5171102661597</v>
      </c>
      <c r="AD1838">
        <v>103.5171102661597</v>
      </c>
      <c r="AL1838">
        <v>103.5171102661597</v>
      </c>
      <c r="AM1838">
        <v>103.5171102661597</v>
      </c>
      <c r="AR1838" t="s">
        <v>338</v>
      </c>
    </row>
    <row r="1839" spans="1:44" x14ac:dyDescent="0.35">
      <c r="A1839">
        <v>10</v>
      </c>
      <c r="B1839" s="26">
        <f t="shared" si="364"/>
        <v>46273.770833333343</v>
      </c>
      <c r="C1839" t="s">
        <v>50</v>
      </c>
      <c r="D1839">
        <v>4</v>
      </c>
      <c r="E1839" s="26">
        <f t="shared" si="365"/>
        <v>46273.833333333343</v>
      </c>
      <c r="F1839" s="26">
        <f t="shared" si="366"/>
        <v>46273.812500000007</v>
      </c>
      <c r="G1839">
        <f t="shared" si="367"/>
        <v>0</v>
      </c>
      <c r="H1839">
        <f t="shared" si="368"/>
        <v>0</v>
      </c>
      <c r="I1839" s="27">
        <f t="shared" si="369"/>
        <v>1</v>
      </c>
      <c r="J1839" s="28">
        <f t="shared" si="370"/>
        <v>122.42914979757086</v>
      </c>
      <c r="K1839" s="29" t="str">
        <f t="shared" si="371"/>
        <v/>
      </c>
      <c r="L1839" s="26" t="str">
        <f t="shared" si="372"/>
        <v/>
      </c>
      <c r="M1839" t="str">
        <f t="shared" si="373"/>
        <v/>
      </c>
      <c r="N1839" s="28">
        <f t="shared" si="374"/>
        <v>122.42914979757086</v>
      </c>
      <c r="O1839" t="str">
        <f t="shared" si="375"/>
        <v/>
      </c>
      <c r="P1839" t="str">
        <f t="shared" si="376"/>
        <v/>
      </c>
      <c r="Q1839" s="10"/>
      <c r="R1839" s="10"/>
      <c r="S1839" s="16">
        <v>1</v>
      </c>
      <c r="T1839" s="13">
        <v>122.4291497975709</v>
      </c>
      <c r="U1839" s="14"/>
      <c r="V1839" s="11"/>
      <c r="W1839" s="10"/>
      <c r="X1839" s="29"/>
      <c r="AA1839" t="s">
        <v>331</v>
      </c>
      <c r="AB1839">
        <v>1</v>
      </c>
      <c r="AC1839">
        <v>122.4291497975709</v>
      </c>
      <c r="AD1839">
        <v>122.4291497975709</v>
      </c>
      <c r="AL1839">
        <v>122.4291497975709</v>
      </c>
      <c r="AM1839">
        <v>122.4291497975709</v>
      </c>
      <c r="AR1839" t="s">
        <v>338</v>
      </c>
    </row>
    <row r="1840" spans="1:44" x14ac:dyDescent="0.35">
      <c r="A1840">
        <v>10</v>
      </c>
      <c r="B1840" s="26">
        <f t="shared" si="364"/>
        <v>46273.770833333343</v>
      </c>
      <c r="C1840" t="s">
        <v>50</v>
      </c>
      <c r="D1840">
        <v>5</v>
      </c>
      <c r="E1840" s="26">
        <f t="shared" si="365"/>
        <v>46273.833333333343</v>
      </c>
      <c r="F1840" s="26">
        <f t="shared" si="366"/>
        <v>46273.812500000007</v>
      </c>
      <c r="G1840">
        <f t="shared" si="367"/>
        <v>0</v>
      </c>
      <c r="H1840">
        <f t="shared" si="368"/>
        <v>1</v>
      </c>
      <c r="I1840" s="27">
        <f t="shared" si="369"/>
        <v>1</v>
      </c>
      <c r="J1840" s="28">
        <f t="shared" si="370"/>
        <v>24.642190416925949</v>
      </c>
      <c r="K1840" s="29" t="str">
        <f t="shared" si="371"/>
        <v/>
      </c>
      <c r="L1840" s="26" t="str">
        <f t="shared" si="372"/>
        <v/>
      </c>
      <c r="M1840" t="str">
        <f t="shared" si="373"/>
        <v/>
      </c>
      <c r="N1840" s="28">
        <f t="shared" si="374"/>
        <v>24.642190416925949</v>
      </c>
      <c r="O1840" t="str">
        <f t="shared" si="375"/>
        <v/>
      </c>
      <c r="P1840" t="str">
        <f t="shared" si="376"/>
        <v/>
      </c>
      <c r="Q1840" s="10"/>
      <c r="R1840" s="10"/>
      <c r="S1840" s="16">
        <v>1</v>
      </c>
      <c r="T1840" s="13">
        <v>24.642190416925949</v>
      </c>
      <c r="U1840" s="14"/>
      <c r="V1840" s="11"/>
      <c r="W1840" s="10"/>
      <c r="X1840" s="29"/>
      <c r="AA1840" t="s">
        <v>331</v>
      </c>
      <c r="AB1840">
        <v>1</v>
      </c>
      <c r="AC1840">
        <v>24.642190416925949</v>
      </c>
      <c r="AD1840">
        <v>29.128356013240161</v>
      </c>
      <c r="AL1840">
        <v>24.642190416925949</v>
      </c>
      <c r="AM1840">
        <v>29.128356013240161</v>
      </c>
      <c r="AR1840" t="s">
        <v>338</v>
      </c>
    </row>
    <row r="1841" spans="1:44" x14ac:dyDescent="0.35">
      <c r="A1841">
        <v>10</v>
      </c>
      <c r="B1841" s="26">
        <f t="shared" si="364"/>
        <v>46273.770833333343</v>
      </c>
      <c r="C1841" t="s">
        <v>50</v>
      </c>
      <c r="D1841">
        <v>6</v>
      </c>
      <c r="E1841" s="26">
        <f t="shared" si="365"/>
        <v>46273.833333333343</v>
      </c>
      <c r="F1841" s="26">
        <f t="shared" si="366"/>
        <v>46273.812500000007</v>
      </c>
      <c r="G1841">
        <f t="shared" si="367"/>
        <v>0</v>
      </c>
      <c r="H1841">
        <f t="shared" si="368"/>
        <v>0</v>
      </c>
      <c r="I1841" s="27">
        <f t="shared" si="369"/>
        <v>2</v>
      </c>
      <c r="J1841" s="28">
        <f t="shared" si="370"/>
        <v>38.585209003215432</v>
      </c>
      <c r="K1841" s="29" t="str">
        <f t="shared" si="371"/>
        <v/>
      </c>
      <c r="L1841" s="26" t="str">
        <f t="shared" si="372"/>
        <v/>
      </c>
      <c r="M1841" t="str">
        <f t="shared" si="373"/>
        <v/>
      </c>
      <c r="N1841" s="28">
        <f t="shared" si="374"/>
        <v>19.292604501607716</v>
      </c>
      <c r="O1841" t="str">
        <f t="shared" si="375"/>
        <v/>
      </c>
      <c r="P1841" t="str">
        <f t="shared" si="376"/>
        <v/>
      </c>
      <c r="Q1841" s="10"/>
      <c r="R1841" s="10"/>
      <c r="S1841" s="16">
        <v>1</v>
      </c>
      <c r="T1841" s="13">
        <v>22.044349141055928</v>
      </c>
      <c r="U1841" s="14"/>
      <c r="V1841" s="11"/>
      <c r="W1841" s="10"/>
      <c r="X1841" s="29"/>
      <c r="AA1841" t="s">
        <v>331</v>
      </c>
      <c r="AB1841">
        <v>2</v>
      </c>
      <c r="AC1841">
        <v>33.081719724319001</v>
      </c>
      <c r="AD1841">
        <v>43.398392652124002</v>
      </c>
      <c r="AL1841">
        <v>16.5408598621595</v>
      </c>
      <c r="AM1841">
        <v>22.044349141055928</v>
      </c>
      <c r="AR1841" t="s">
        <v>332</v>
      </c>
    </row>
    <row r="1842" spans="1:44" x14ac:dyDescent="0.35">
      <c r="A1842">
        <v>10</v>
      </c>
      <c r="B1842" s="26">
        <f t="shared" si="364"/>
        <v>46273.770833333343</v>
      </c>
      <c r="C1842" t="s">
        <v>51</v>
      </c>
      <c r="D1842">
        <v>1</v>
      </c>
      <c r="E1842" s="26">
        <f t="shared" si="365"/>
        <v>46273.833333333343</v>
      </c>
      <c r="F1842" s="26">
        <f t="shared" si="366"/>
        <v>46273.812500000007</v>
      </c>
      <c r="G1842">
        <f t="shared" si="367"/>
        <v>1</v>
      </c>
      <c r="H1842">
        <f t="shared" si="368"/>
        <v>12</v>
      </c>
      <c r="I1842" s="27">
        <f t="shared" si="369"/>
        <v>5</v>
      </c>
      <c r="J1842" s="28">
        <f t="shared" si="370"/>
        <v>232.82041479499188</v>
      </c>
      <c r="K1842" s="29">
        <f t="shared" si="371"/>
        <v>2.1475779967159276E-3</v>
      </c>
      <c r="L1842" s="26">
        <f t="shared" si="372"/>
        <v>46273.772980911337</v>
      </c>
      <c r="M1842" t="str">
        <f t="shared" si="373"/>
        <v>YES</v>
      </c>
      <c r="N1842" s="28">
        <f t="shared" si="374"/>
        <v>46.564082958998377</v>
      </c>
      <c r="O1842" t="str">
        <f t="shared" si="375"/>
        <v/>
      </c>
      <c r="P1842" t="str">
        <f t="shared" si="376"/>
        <v/>
      </c>
      <c r="Q1842" s="10" t="s">
        <v>151</v>
      </c>
      <c r="R1842" s="10"/>
      <c r="S1842" s="16">
        <v>5</v>
      </c>
      <c r="T1842" s="13">
        <v>232.8204147949919</v>
      </c>
      <c r="U1842" s="14">
        <v>2.1475779976851848E-3</v>
      </c>
      <c r="V1842" s="11">
        <v>46273.77298091133</v>
      </c>
      <c r="W1842" s="10" t="s">
        <v>151</v>
      </c>
      <c r="X1842" s="29">
        <v>0</v>
      </c>
      <c r="Z1842" t="s">
        <v>339</v>
      </c>
      <c r="AA1842" t="s">
        <v>331</v>
      </c>
      <c r="AB1842">
        <v>5</v>
      </c>
      <c r="AC1842">
        <v>28.67647058823529</v>
      </c>
      <c r="AD1842">
        <v>461.47380218548608</v>
      </c>
      <c r="AE1842" s="54">
        <v>1.0834851273148151E-3</v>
      </c>
      <c r="AF1842" s="54">
        <v>1.7435897430555559E-2</v>
      </c>
      <c r="AG1842" s="53">
        <v>46273.771916818463</v>
      </c>
      <c r="AH1842" s="53">
        <v>46273.788269230761</v>
      </c>
      <c r="AI1842" t="s">
        <v>151</v>
      </c>
      <c r="AL1842">
        <v>28.67647058823529</v>
      </c>
      <c r="AM1842">
        <v>461.47380218548608</v>
      </c>
      <c r="AN1842" s="54">
        <v>1.0834851273148151E-3</v>
      </c>
      <c r="AO1842" s="54">
        <v>1.7435897430555559E-2</v>
      </c>
      <c r="AP1842" s="53">
        <v>46273.788269230761</v>
      </c>
      <c r="AQ1842" t="s">
        <v>151</v>
      </c>
      <c r="AR1842" t="s">
        <v>337</v>
      </c>
    </row>
    <row r="1843" spans="1:44" x14ac:dyDescent="0.35">
      <c r="A1843">
        <v>10</v>
      </c>
      <c r="B1843" s="26">
        <f t="shared" si="364"/>
        <v>46273.770833333343</v>
      </c>
      <c r="C1843" t="s">
        <v>51</v>
      </c>
      <c r="D1843">
        <v>2</v>
      </c>
      <c r="E1843" s="26">
        <f t="shared" si="365"/>
        <v>46273.833333333343</v>
      </c>
      <c r="F1843" s="26">
        <f t="shared" si="366"/>
        <v>46273.812500000007</v>
      </c>
      <c r="G1843">
        <f t="shared" si="367"/>
        <v>0</v>
      </c>
      <c r="H1843">
        <f t="shared" si="368"/>
        <v>3</v>
      </c>
      <c r="I1843" s="27">
        <f t="shared" si="369"/>
        <v>2</v>
      </c>
      <c r="J1843" s="28">
        <f t="shared" si="370"/>
        <v>50.339296730413324</v>
      </c>
      <c r="K1843" s="29" t="str">
        <f t="shared" si="371"/>
        <v/>
      </c>
      <c r="L1843" s="26" t="str">
        <f t="shared" si="372"/>
        <v/>
      </c>
      <c r="M1843" t="str">
        <f t="shared" si="373"/>
        <v/>
      </c>
      <c r="N1843" s="28">
        <f t="shared" si="374"/>
        <v>25.169648365206662</v>
      </c>
      <c r="O1843" t="str">
        <f t="shared" si="375"/>
        <v/>
      </c>
      <c r="P1843" t="str">
        <f t="shared" si="376"/>
        <v/>
      </c>
      <c r="Q1843" s="10"/>
      <c r="R1843" s="10" t="s">
        <v>343</v>
      </c>
      <c r="S1843" s="16">
        <v>3</v>
      </c>
      <c r="T1843" s="13">
        <v>66.880156592572831</v>
      </c>
      <c r="U1843" s="14"/>
      <c r="V1843" s="11"/>
      <c r="W1843" s="10"/>
      <c r="X1843" s="29"/>
      <c r="Y1843" t="s">
        <v>344</v>
      </c>
      <c r="Z1843" t="s">
        <v>340</v>
      </c>
      <c r="AA1843" t="s">
        <v>331</v>
      </c>
      <c r="AB1843">
        <v>2</v>
      </c>
      <c r="AC1843">
        <v>29.21581579692366</v>
      </c>
      <c r="AD1843">
        <v>106.4128256513026</v>
      </c>
      <c r="AL1843">
        <v>43.823723695385482</v>
      </c>
      <c r="AM1843">
        <v>122.9536855134621</v>
      </c>
      <c r="AR1843" t="s">
        <v>332</v>
      </c>
    </row>
    <row r="1844" spans="1:44" x14ac:dyDescent="0.35">
      <c r="A1844">
        <v>10</v>
      </c>
      <c r="B1844" s="26">
        <f t="shared" si="364"/>
        <v>46273.770833333343</v>
      </c>
      <c r="C1844" t="s">
        <v>51</v>
      </c>
      <c r="D1844">
        <v>3</v>
      </c>
      <c r="E1844" s="26">
        <f t="shared" si="365"/>
        <v>46273.833333333343</v>
      </c>
      <c r="F1844" s="26">
        <f t="shared" si="366"/>
        <v>46273.812500000007</v>
      </c>
      <c r="G1844">
        <f t="shared" si="367"/>
        <v>0</v>
      </c>
      <c r="H1844">
        <f t="shared" si="368"/>
        <v>0</v>
      </c>
      <c r="I1844" s="27">
        <f t="shared" si="369"/>
        <v>1</v>
      </c>
      <c r="J1844" s="28">
        <f t="shared" si="370"/>
        <v>103.5171102661597</v>
      </c>
      <c r="K1844" s="29" t="str">
        <f t="shared" si="371"/>
        <v/>
      </c>
      <c r="L1844" s="26" t="str">
        <f t="shared" si="372"/>
        <v/>
      </c>
      <c r="M1844" t="str">
        <f t="shared" si="373"/>
        <v/>
      </c>
      <c r="N1844" s="28">
        <f t="shared" si="374"/>
        <v>103.5171102661597</v>
      </c>
      <c r="O1844" t="str">
        <f t="shared" si="375"/>
        <v/>
      </c>
      <c r="P1844" t="str">
        <f t="shared" si="376"/>
        <v/>
      </c>
      <c r="Q1844" s="10"/>
      <c r="R1844" s="10"/>
      <c r="S1844" s="16">
        <v>1</v>
      </c>
      <c r="T1844" s="13">
        <v>103.5171102661597</v>
      </c>
      <c r="U1844" s="14"/>
      <c r="V1844" s="11"/>
      <c r="W1844" s="10"/>
      <c r="X1844" s="29"/>
      <c r="AA1844" t="s">
        <v>331</v>
      </c>
      <c r="AB1844">
        <v>1</v>
      </c>
      <c r="AC1844">
        <v>103.5171102661597</v>
      </c>
      <c r="AD1844">
        <v>103.5171102661597</v>
      </c>
      <c r="AL1844">
        <v>103.5171102661597</v>
      </c>
      <c r="AM1844">
        <v>103.5171102661597</v>
      </c>
      <c r="AR1844" t="s">
        <v>338</v>
      </c>
    </row>
    <row r="1845" spans="1:44" x14ac:dyDescent="0.35">
      <c r="A1845">
        <v>10</v>
      </c>
      <c r="B1845" s="26">
        <f t="shared" si="364"/>
        <v>46273.770833333343</v>
      </c>
      <c r="C1845" t="s">
        <v>51</v>
      </c>
      <c r="D1845">
        <v>4</v>
      </c>
      <c r="E1845" s="26">
        <f t="shared" si="365"/>
        <v>46273.833333333343</v>
      </c>
      <c r="F1845" s="26">
        <f t="shared" si="366"/>
        <v>46273.812500000007</v>
      </c>
      <c r="G1845">
        <f t="shared" si="367"/>
        <v>0</v>
      </c>
      <c r="H1845">
        <f t="shared" si="368"/>
        <v>0</v>
      </c>
      <c r="I1845" s="27">
        <f t="shared" si="369"/>
        <v>1</v>
      </c>
      <c r="J1845" s="28">
        <f t="shared" si="370"/>
        <v>122.42914979757086</v>
      </c>
      <c r="K1845" s="29" t="str">
        <f t="shared" si="371"/>
        <v/>
      </c>
      <c r="L1845" s="26" t="str">
        <f t="shared" si="372"/>
        <v/>
      </c>
      <c r="M1845" t="str">
        <f t="shared" si="373"/>
        <v/>
      </c>
      <c r="N1845" s="28">
        <f t="shared" si="374"/>
        <v>122.42914979757086</v>
      </c>
      <c r="O1845" t="str">
        <f t="shared" si="375"/>
        <v/>
      </c>
      <c r="P1845" t="str">
        <f t="shared" si="376"/>
        <v/>
      </c>
      <c r="Q1845" s="10"/>
      <c r="R1845" s="10"/>
      <c r="S1845" s="16">
        <v>1</v>
      </c>
      <c r="T1845" s="13">
        <v>122.4291497975709</v>
      </c>
      <c r="U1845" s="14"/>
      <c r="V1845" s="11"/>
      <c r="W1845" s="10"/>
      <c r="X1845" s="29"/>
      <c r="AA1845" t="s">
        <v>331</v>
      </c>
      <c r="AB1845">
        <v>1</v>
      </c>
      <c r="AC1845">
        <v>122.4291497975709</v>
      </c>
      <c r="AD1845">
        <v>122.4291497975709</v>
      </c>
      <c r="AL1845">
        <v>122.4291497975709</v>
      </c>
      <c r="AM1845">
        <v>122.4291497975709</v>
      </c>
      <c r="AR1845" t="s">
        <v>338</v>
      </c>
    </row>
    <row r="1846" spans="1:44" x14ac:dyDescent="0.35">
      <c r="A1846">
        <v>10</v>
      </c>
      <c r="B1846" s="26">
        <f t="shared" si="364"/>
        <v>46273.770833333343</v>
      </c>
      <c r="C1846" t="s">
        <v>51</v>
      </c>
      <c r="D1846">
        <v>5</v>
      </c>
      <c r="E1846" s="26">
        <f t="shared" si="365"/>
        <v>46273.833333333343</v>
      </c>
      <c r="F1846" s="26">
        <f t="shared" si="366"/>
        <v>46273.812500000007</v>
      </c>
      <c r="G1846">
        <f t="shared" si="367"/>
        <v>1</v>
      </c>
      <c r="H1846">
        <f t="shared" si="368"/>
        <v>1</v>
      </c>
      <c r="I1846" s="27">
        <f t="shared" si="369"/>
        <v>1</v>
      </c>
      <c r="J1846" s="28">
        <f t="shared" si="370"/>
        <v>24.642190416925949</v>
      </c>
      <c r="K1846" s="29">
        <f t="shared" si="371"/>
        <v>1.6908670033670033E-3</v>
      </c>
      <c r="L1846" s="26">
        <f t="shared" si="372"/>
        <v>46273.772524200343</v>
      </c>
      <c r="M1846" t="str">
        <f t="shared" si="373"/>
        <v>YES</v>
      </c>
      <c r="N1846" s="28">
        <f t="shared" si="374"/>
        <v>24.642190416925949</v>
      </c>
      <c r="O1846" t="str">
        <f t="shared" si="375"/>
        <v/>
      </c>
      <c r="P1846" t="str">
        <f t="shared" si="376"/>
        <v/>
      </c>
      <c r="Q1846" s="10" t="s">
        <v>151</v>
      </c>
      <c r="R1846" s="10"/>
      <c r="S1846" s="16">
        <v>1</v>
      </c>
      <c r="T1846" s="13">
        <v>24.642190416925949</v>
      </c>
      <c r="U1846" s="14">
        <v>1.690867002314815E-3</v>
      </c>
      <c r="V1846" s="11">
        <v>46273.772524200343</v>
      </c>
      <c r="W1846" s="10" t="s">
        <v>151</v>
      </c>
      <c r="X1846" s="29">
        <v>0</v>
      </c>
      <c r="AA1846" t="s">
        <v>331</v>
      </c>
      <c r="AB1846">
        <v>1</v>
      </c>
      <c r="AC1846">
        <v>24.642190416925949</v>
      </c>
      <c r="AD1846">
        <v>29.128356013240161</v>
      </c>
      <c r="AE1846" s="54">
        <v>1.4304503356481479E-3</v>
      </c>
      <c r="AF1846" s="54">
        <v>1.690867002314815E-3</v>
      </c>
      <c r="AG1846" s="53">
        <v>46273.77226378367</v>
      </c>
      <c r="AH1846" s="53">
        <v>46273.772524200343</v>
      </c>
      <c r="AI1846" t="s">
        <v>151</v>
      </c>
      <c r="AL1846">
        <v>24.642190416925949</v>
      </c>
      <c r="AM1846">
        <v>29.128356013240161</v>
      </c>
      <c r="AN1846" s="54">
        <v>1.4304503356481479E-3</v>
      </c>
      <c r="AO1846" s="54">
        <v>1.690867002314815E-3</v>
      </c>
      <c r="AP1846" s="53">
        <v>46273.772524200343</v>
      </c>
      <c r="AQ1846" t="s">
        <v>151</v>
      </c>
      <c r="AR1846" t="s">
        <v>338</v>
      </c>
    </row>
    <row r="1847" spans="1:44" x14ac:dyDescent="0.35">
      <c r="A1847">
        <v>10</v>
      </c>
      <c r="B1847" s="26">
        <f t="shared" si="364"/>
        <v>46273.770833333343</v>
      </c>
      <c r="C1847" t="s">
        <v>51</v>
      </c>
      <c r="D1847">
        <v>6</v>
      </c>
      <c r="E1847" s="26">
        <f t="shared" si="365"/>
        <v>46273.833333333343</v>
      </c>
      <c r="F1847" s="26">
        <f t="shared" si="366"/>
        <v>46273.812500000007</v>
      </c>
      <c r="G1847">
        <f t="shared" si="367"/>
        <v>0</v>
      </c>
      <c r="H1847">
        <f t="shared" si="368"/>
        <v>0</v>
      </c>
      <c r="I1847" s="27">
        <f t="shared" si="369"/>
        <v>2</v>
      </c>
      <c r="J1847" s="28">
        <f t="shared" si="370"/>
        <v>38.585209003215432</v>
      </c>
      <c r="K1847" s="29" t="str">
        <f t="shared" si="371"/>
        <v/>
      </c>
      <c r="L1847" s="26" t="str">
        <f t="shared" si="372"/>
        <v/>
      </c>
      <c r="M1847" t="str">
        <f t="shared" si="373"/>
        <v/>
      </c>
      <c r="N1847" s="28">
        <f t="shared" si="374"/>
        <v>19.292604501607716</v>
      </c>
      <c r="O1847" t="str">
        <f t="shared" si="375"/>
        <v/>
      </c>
      <c r="P1847" t="str">
        <f t="shared" si="376"/>
        <v/>
      </c>
      <c r="Q1847" s="10"/>
      <c r="R1847" s="10"/>
      <c r="S1847" s="16">
        <v>1</v>
      </c>
      <c r="T1847" s="13">
        <v>22.044349141055928</v>
      </c>
      <c r="U1847" s="14"/>
      <c r="V1847" s="11"/>
      <c r="W1847" s="10"/>
      <c r="X1847" s="29"/>
      <c r="AA1847" t="s">
        <v>331</v>
      </c>
      <c r="AB1847">
        <v>2</v>
      </c>
      <c r="AC1847">
        <v>33.081719724319001</v>
      </c>
      <c r="AD1847">
        <v>43.398392652124002</v>
      </c>
      <c r="AL1847">
        <v>16.5408598621595</v>
      </c>
      <c r="AM1847">
        <v>22.044349141055928</v>
      </c>
      <c r="AR1847" t="s">
        <v>332</v>
      </c>
    </row>
    <row r="1848" spans="1:44" x14ac:dyDescent="0.35">
      <c r="A1848">
        <v>10</v>
      </c>
      <c r="B1848" s="26">
        <f t="shared" si="364"/>
        <v>46273.770833333343</v>
      </c>
      <c r="C1848" t="s">
        <v>52</v>
      </c>
      <c r="D1848">
        <v>1</v>
      </c>
      <c r="E1848" s="26">
        <f t="shared" si="365"/>
        <v>46273.84375</v>
      </c>
      <c r="F1848" s="26">
        <f t="shared" si="366"/>
        <v>46273.822916666664</v>
      </c>
      <c r="G1848">
        <f t="shared" si="367"/>
        <v>4</v>
      </c>
      <c r="H1848">
        <f t="shared" si="368"/>
        <v>18</v>
      </c>
      <c r="I1848" s="27">
        <f t="shared" si="369"/>
        <v>5</v>
      </c>
      <c r="J1848" s="28">
        <f t="shared" si="370"/>
        <v>232.82041479499188</v>
      </c>
      <c r="K1848" s="29">
        <f t="shared" si="371"/>
        <v>3.2213669950738916E-3</v>
      </c>
      <c r="L1848" s="26">
        <f t="shared" si="372"/>
        <v>46273.774054700341</v>
      </c>
      <c r="M1848" t="str">
        <f t="shared" si="373"/>
        <v>YES</v>
      </c>
      <c r="N1848" s="28">
        <f t="shared" si="374"/>
        <v>46.564082958998377</v>
      </c>
      <c r="O1848" t="str">
        <f t="shared" si="375"/>
        <v/>
      </c>
      <c r="P1848" t="str">
        <f t="shared" si="376"/>
        <v/>
      </c>
      <c r="Q1848" s="10" t="s">
        <v>151</v>
      </c>
      <c r="R1848" s="10"/>
      <c r="S1848" s="16">
        <v>5</v>
      </c>
      <c r="T1848" s="13">
        <v>232.8204147949919</v>
      </c>
      <c r="U1848" s="14">
        <v>3.221366990740741E-3</v>
      </c>
      <c r="V1848" s="11">
        <v>46273.774054700327</v>
      </c>
      <c r="W1848" s="10" t="s">
        <v>151</v>
      </c>
      <c r="X1848" s="29">
        <v>0</v>
      </c>
      <c r="Z1848" t="s">
        <v>339</v>
      </c>
      <c r="AA1848" t="s">
        <v>331</v>
      </c>
      <c r="AB1848">
        <v>5</v>
      </c>
      <c r="AC1848">
        <v>28.67647058823529</v>
      </c>
      <c r="AD1848">
        <v>461.47380218548608</v>
      </c>
      <c r="AE1848" s="54">
        <v>1.625227685185185E-3</v>
      </c>
      <c r="AF1848" s="54">
        <v>2.6153846157407411E-2</v>
      </c>
      <c r="AG1848" s="53">
        <v>46273.772458561019</v>
      </c>
      <c r="AH1848" s="53">
        <v>46273.796987179492</v>
      </c>
      <c r="AI1848" t="s">
        <v>151</v>
      </c>
      <c r="AL1848">
        <v>28.67647058823529</v>
      </c>
      <c r="AM1848">
        <v>461.47380218548608</v>
      </c>
      <c r="AN1848" s="54">
        <v>1.625227685185185E-3</v>
      </c>
      <c r="AO1848" s="54">
        <v>2.6153846157407411E-2</v>
      </c>
      <c r="AP1848" s="53">
        <v>46273.796987179492</v>
      </c>
      <c r="AQ1848" t="s">
        <v>151</v>
      </c>
      <c r="AR1848" t="s">
        <v>337</v>
      </c>
    </row>
    <row r="1849" spans="1:44" x14ac:dyDescent="0.35">
      <c r="A1849">
        <v>10</v>
      </c>
      <c r="B1849" s="26">
        <f t="shared" si="364"/>
        <v>46273.770833333343</v>
      </c>
      <c r="C1849" t="s">
        <v>52</v>
      </c>
      <c r="D1849">
        <v>2</v>
      </c>
      <c r="E1849" s="26">
        <f t="shared" si="365"/>
        <v>46273.84375</v>
      </c>
      <c r="F1849" s="26">
        <f t="shared" si="366"/>
        <v>46273.822916666664</v>
      </c>
      <c r="G1849">
        <f t="shared" si="367"/>
        <v>0</v>
      </c>
      <c r="H1849">
        <f t="shared" si="368"/>
        <v>7</v>
      </c>
      <c r="I1849" s="27">
        <f t="shared" si="369"/>
        <v>2</v>
      </c>
      <c r="J1849" s="28">
        <f t="shared" si="370"/>
        <v>50.339296730413324</v>
      </c>
      <c r="K1849" s="29" t="str">
        <f t="shared" si="371"/>
        <v/>
      </c>
      <c r="L1849" s="26" t="str">
        <f t="shared" si="372"/>
        <v/>
      </c>
      <c r="M1849" t="str">
        <f t="shared" si="373"/>
        <v/>
      </c>
      <c r="N1849" s="28">
        <f t="shared" si="374"/>
        <v>25.169648365206662</v>
      </c>
      <c r="O1849" t="str">
        <f t="shared" si="375"/>
        <v/>
      </c>
      <c r="P1849" t="str">
        <f t="shared" si="376"/>
        <v/>
      </c>
      <c r="Q1849" s="10"/>
      <c r="R1849" s="10" t="s">
        <v>343</v>
      </c>
      <c r="S1849" s="16">
        <v>3</v>
      </c>
      <c r="T1849" s="13">
        <v>66.880156592572831</v>
      </c>
      <c r="U1849" s="14"/>
      <c r="V1849" s="11"/>
      <c r="W1849" s="10"/>
      <c r="X1849" s="29"/>
      <c r="Y1849" t="s">
        <v>344</v>
      </c>
      <c r="Z1849" t="s">
        <v>340</v>
      </c>
      <c r="AA1849" t="s">
        <v>331</v>
      </c>
      <c r="AB1849">
        <v>2</v>
      </c>
      <c r="AC1849">
        <v>29.21581579692366</v>
      </c>
      <c r="AD1849">
        <v>106.4128256513026</v>
      </c>
      <c r="AL1849">
        <v>43.823723695385482</v>
      </c>
      <c r="AM1849">
        <v>122.9536855134621</v>
      </c>
      <c r="AR1849" t="s">
        <v>332</v>
      </c>
    </row>
    <row r="1850" spans="1:44" x14ac:dyDescent="0.35">
      <c r="A1850">
        <v>10</v>
      </c>
      <c r="B1850" s="26">
        <f t="shared" si="364"/>
        <v>46273.770833333343</v>
      </c>
      <c r="C1850" t="s">
        <v>52</v>
      </c>
      <c r="D1850">
        <v>3</v>
      </c>
      <c r="E1850" s="26">
        <f t="shared" si="365"/>
        <v>46273.84375</v>
      </c>
      <c r="F1850" s="26">
        <f t="shared" si="366"/>
        <v>46273.822916666664</v>
      </c>
      <c r="G1850">
        <f t="shared" si="367"/>
        <v>0</v>
      </c>
      <c r="H1850">
        <f t="shared" si="368"/>
        <v>0</v>
      </c>
      <c r="I1850" s="27">
        <f t="shared" si="369"/>
        <v>1</v>
      </c>
      <c r="J1850" s="28">
        <f t="shared" si="370"/>
        <v>103.5171102661597</v>
      </c>
      <c r="K1850" s="29" t="str">
        <f t="shared" si="371"/>
        <v/>
      </c>
      <c r="L1850" s="26" t="str">
        <f t="shared" si="372"/>
        <v/>
      </c>
      <c r="M1850" t="str">
        <f t="shared" si="373"/>
        <v/>
      </c>
      <c r="N1850" s="28">
        <f t="shared" si="374"/>
        <v>103.5171102661597</v>
      </c>
      <c r="O1850" t="str">
        <f t="shared" si="375"/>
        <v/>
      </c>
      <c r="P1850" t="str">
        <f t="shared" si="376"/>
        <v/>
      </c>
      <c r="Q1850" s="10"/>
      <c r="R1850" s="10"/>
      <c r="S1850" s="16">
        <v>1</v>
      </c>
      <c r="T1850" s="13">
        <v>103.5171102661597</v>
      </c>
      <c r="U1850" s="14"/>
      <c r="V1850" s="11"/>
      <c r="W1850" s="10"/>
      <c r="X1850" s="29"/>
      <c r="AA1850" t="s">
        <v>331</v>
      </c>
      <c r="AB1850">
        <v>1</v>
      </c>
      <c r="AC1850">
        <v>103.5171102661597</v>
      </c>
      <c r="AD1850">
        <v>103.5171102661597</v>
      </c>
      <c r="AL1850">
        <v>103.5171102661597</v>
      </c>
      <c r="AM1850">
        <v>103.5171102661597</v>
      </c>
      <c r="AR1850" t="s">
        <v>338</v>
      </c>
    </row>
    <row r="1851" spans="1:44" x14ac:dyDescent="0.35">
      <c r="A1851">
        <v>10</v>
      </c>
      <c r="B1851" s="26">
        <f t="shared" si="364"/>
        <v>46273.770833333343</v>
      </c>
      <c r="C1851" t="s">
        <v>52</v>
      </c>
      <c r="D1851">
        <v>4</v>
      </c>
      <c r="E1851" s="26">
        <f t="shared" si="365"/>
        <v>46273.84375</v>
      </c>
      <c r="F1851" s="26">
        <f t="shared" si="366"/>
        <v>46273.822916666664</v>
      </c>
      <c r="G1851">
        <f t="shared" si="367"/>
        <v>0</v>
      </c>
      <c r="H1851">
        <f t="shared" si="368"/>
        <v>0</v>
      </c>
      <c r="I1851" s="27">
        <f t="shared" si="369"/>
        <v>1</v>
      </c>
      <c r="J1851" s="28">
        <f t="shared" si="370"/>
        <v>122.42914979757086</v>
      </c>
      <c r="K1851" s="29" t="str">
        <f t="shared" si="371"/>
        <v/>
      </c>
      <c r="L1851" s="26" t="str">
        <f t="shared" si="372"/>
        <v/>
      </c>
      <c r="M1851" t="str">
        <f t="shared" si="373"/>
        <v/>
      </c>
      <c r="N1851" s="28">
        <f t="shared" si="374"/>
        <v>122.42914979757086</v>
      </c>
      <c r="O1851" t="str">
        <f t="shared" si="375"/>
        <v/>
      </c>
      <c r="P1851" t="str">
        <f t="shared" si="376"/>
        <v/>
      </c>
      <c r="Q1851" s="10"/>
      <c r="R1851" s="10"/>
      <c r="S1851" s="16">
        <v>1</v>
      </c>
      <c r="T1851" s="13">
        <v>122.4291497975709</v>
      </c>
      <c r="U1851" s="14"/>
      <c r="V1851" s="11"/>
      <c r="W1851" s="10"/>
      <c r="X1851" s="29"/>
      <c r="AA1851" t="s">
        <v>331</v>
      </c>
      <c r="AB1851">
        <v>1</v>
      </c>
      <c r="AC1851">
        <v>122.4291497975709</v>
      </c>
      <c r="AD1851">
        <v>122.4291497975709</v>
      </c>
      <c r="AL1851">
        <v>122.4291497975709</v>
      </c>
      <c r="AM1851">
        <v>122.4291497975709</v>
      </c>
      <c r="AR1851" t="s">
        <v>338</v>
      </c>
    </row>
    <row r="1852" spans="1:44" x14ac:dyDescent="0.35">
      <c r="A1852">
        <v>10</v>
      </c>
      <c r="B1852" s="26">
        <f t="shared" si="364"/>
        <v>46273.770833333343</v>
      </c>
      <c r="C1852" t="s">
        <v>52</v>
      </c>
      <c r="D1852">
        <v>5</v>
      </c>
      <c r="E1852" s="26">
        <f t="shared" si="365"/>
        <v>46273.84375</v>
      </c>
      <c r="F1852" s="26">
        <f t="shared" si="366"/>
        <v>46273.822916666664</v>
      </c>
      <c r="G1852">
        <f t="shared" si="367"/>
        <v>1</v>
      </c>
      <c r="H1852">
        <f t="shared" si="368"/>
        <v>2</v>
      </c>
      <c r="I1852" s="27">
        <f t="shared" si="369"/>
        <v>1</v>
      </c>
      <c r="J1852" s="28">
        <f t="shared" si="370"/>
        <v>24.642190416925949</v>
      </c>
      <c r="K1852" s="29">
        <f t="shared" si="371"/>
        <v>3.3817340067340065E-3</v>
      </c>
      <c r="L1852" s="26">
        <f t="shared" si="372"/>
        <v>46273.774215067351</v>
      </c>
      <c r="M1852" t="str">
        <f t="shared" si="373"/>
        <v>YES</v>
      </c>
      <c r="N1852" s="28">
        <f t="shared" si="374"/>
        <v>24.642190416925949</v>
      </c>
      <c r="O1852" t="str">
        <f t="shared" si="375"/>
        <v/>
      </c>
      <c r="P1852" t="str">
        <f t="shared" si="376"/>
        <v/>
      </c>
      <c r="Q1852" s="10" t="s">
        <v>151</v>
      </c>
      <c r="R1852" s="10"/>
      <c r="S1852" s="16">
        <v>1</v>
      </c>
      <c r="T1852" s="13">
        <v>24.642190416925949</v>
      </c>
      <c r="U1852" s="14">
        <v>3.38173400462963E-3</v>
      </c>
      <c r="V1852" s="11">
        <v>46273.774215067351</v>
      </c>
      <c r="W1852" s="10" t="s">
        <v>151</v>
      </c>
      <c r="X1852" s="29">
        <v>0</v>
      </c>
      <c r="AA1852" t="s">
        <v>331</v>
      </c>
      <c r="AB1852">
        <v>1</v>
      </c>
      <c r="AC1852">
        <v>24.642190416925949</v>
      </c>
      <c r="AD1852">
        <v>29.128356013240161</v>
      </c>
      <c r="AE1852" s="54">
        <v>2.8609006712962959E-3</v>
      </c>
      <c r="AF1852" s="54">
        <v>3.38173400462963E-3</v>
      </c>
      <c r="AG1852" s="53">
        <v>46273.77369423402</v>
      </c>
      <c r="AH1852" s="53">
        <v>46273.774215067351</v>
      </c>
      <c r="AI1852" t="s">
        <v>151</v>
      </c>
      <c r="AL1852">
        <v>24.642190416925949</v>
      </c>
      <c r="AM1852">
        <v>29.128356013240161</v>
      </c>
      <c r="AN1852" s="54">
        <v>2.8609006712962959E-3</v>
      </c>
      <c r="AO1852" s="54">
        <v>3.38173400462963E-3</v>
      </c>
      <c r="AP1852" s="53">
        <v>46273.774215067351</v>
      </c>
      <c r="AQ1852" t="s">
        <v>151</v>
      </c>
      <c r="AR1852" t="s">
        <v>338</v>
      </c>
    </row>
    <row r="1853" spans="1:44" x14ac:dyDescent="0.35">
      <c r="A1853">
        <v>10</v>
      </c>
      <c r="B1853" s="26">
        <f t="shared" si="364"/>
        <v>46273.770833333343</v>
      </c>
      <c r="C1853" t="s">
        <v>52</v>
      </c>
      <c r="D1853">
        <v>6</v>
      </c>
      <c r="E1853" s="26">
        <f t="shared" si="365"/>
        <v>46273.84375</v>
      </c>
      <c r="F1853" s="26">
        <f t="shared" si="366"/>
        <v>46273.822916666664</v>
      </c>
      <c r="G1853">
        <f t="shared" si="367"/>
        <v>0</v>
      </c>
      <c r="H1853">
        <f t="shared" si="368"/>
        <v>0</v>
      </c>
      <c r="I1853" s="27">
        <f t="shared" si="369"/>
        <v>2</v>
      </c>
      <c r="J1853" s="28">
        <f t="shared" si="370"/>
        <v>38.585209003215432</v>
      </c>
      <c r="K1853" s="29" t="str">
        <f t="shared" si="371"/>
        <v/>
      </c>
      <c r="L1853" s="26" t="str">
        <f t="shared" si="372"/>
        <v/>
      </c>
      <c r="M1853" t="str">
        <f t="shared" si="373"/>
        <v/>
      </c>
      <c r="N1853" s="28">
        <f t="shared" si="374"/>
        <v>19.292604501607716</v>
      </c>
      <c r="O1853" t="str">
        <f t="shared" si="375"/>
        <v/>
      </c>
      <c r="P1853" t="str">
        <f t="shared" si="376"/>
        <v/>
      </c>
      <c r="Q1853" s="10"/>
      <c r="R1853" s="10"/>
      <c r="S1853" s="16">
        <v>1</v>
      </c>
      <c r="T1853" s="13">
        <v>22.044349141055928</v>
      </c>
      <c r="U1853" s="14"/>
      <c r="V1853" s="11"/>
      <c r="W1853" s="10"/>
      <c r="X1853" s="29"/>
      <c r="AA1853" t="s">
        <v>331</v>
      </c>
      <c r="AB1853">
        <v>2</v>
      </c>
      <c r="AC1853">
        <v>33.081719724319001</v>
      </c>
      <c r="AD1853">
        <v>43.398392652124002</v>
      </c>
      <c r="AL1853">
        <v>16.5408598621595</v>
      </c>
      <c r="AM1853">
        <v>22.044349141055928</v>
      </c>
      <c r="AR1853" t="s">
        <v>332</v>
      </c>
    </row>
    <row r="1854" spans="1:44" x14ac:dyDescent="0.35">
      <c r="A1854">
        <v>10</v>
      </c>
      <c r="B1854" s="26">
        <f t="shared" si="364"/>
        <v>46273.770833333343</v>
      </c>
      <c r="C1854" t="s">
        <v>53</v>
      </c>
      <c r="D1854">
        <v>1</v>
      </c>
      <c r="E1854" s="26">
        <f t="shared" si="365"/>
        <v>46273.84375</v>
      </c>
      <c r="F1854" s="26">
        <f t="shared" si="366"/>
        <v>46273.822916666664</v>
      </c>
      <c r="G1854">
        <f t="shared" si="367"/>
        <v>0</v>
      </c>
      <c r="H1854">
        <f t="shared" si="368"/>
        <v>18</v>
      </c>
      <c r="I1854" s="27">
        <f t="shared" si="369"/>
        <v>5</v>
      </c>
      <c r="J1854" s="28">
        <f t="shared" si="370"/>
        <v>232.82041479499188</v>
      </c>
      <c r="K1854" s="29" t="str">
        <f t="shared" si="371"/>
        <v/>
      </c>
      <c r="L1854" s="26" t="str">
        <f t="shared" si="372"/>
        <v/>
      </c>
      <c r="M1854" t="str">
        <f t="shared" si="373"/>
        <v/>
      </c>
      <c r="N1854" s="28">
        <f t="shared" si="374"/>
        <v>46.564082958998377</v>
      </c>
      <c r="O1854" t="str">
        <f t="shared" si="375"/>
        <v/>
      </c>
      <c r="P1854" t="str">
        <f t="shared" si="376"/>
        <v/>
      </c>
      <c r="Q1854" s="10"/>
      <c r="R1854" s="10"/>
      <c r="S1854" s="16">
        <v>5</v>
      </c>
      <c r="T1854" s="13">
        <v>232.8204147949919</v>
      </c>
      <c r="U1854" s="14"/>
      <c r="V1854" s="11"/>
      <c r="W1854" s="10"/>
      <c r="X1854" s="29"/>
      <c r="Z1854" t="s">
        <v>339</v>
      </c>
      <c r="AA1854" t="s">
        <v>331</v>
      </c>
      <c r="AB1854">
        <v>5</v>
      </c>
      <c r="AC1854">
        <v>28.67647058823529</v>
      </c>
      <c r="AD1854">
        <v>461.47380218548608</v>
      </c>
      <c r="AL1854">
        <v>28.67647058823529</v>
      </c>
      <c r="AM1854">
        <v>461.47380218548608</v>
      </c>
      <c r="AR1854" t="s">
        <v>337</v>
      </c>
    </row>
    <row r="1855" spans="1:44" x14ac:dyDescent="0.35">
      <c r="A1855">
        <v>10</v>
      </c>
      <c r="B1855" s="26">
        <f t="shared" si="364"/>
        <v>46273.770833333343</v>
      </c>
      <c r="C1855" t="s">
        <v>53</v>
      </c>
      <c r="D1855">
        <v>2</v>
      </c>
      <c r="E1855" s="26">
        <f t="shared" si="365"/>
        <v>46273.84375</v>
      </c>
      <c r="F1855" s="26">
        <f t="shared" si="366"/>
        <v>46273.822916666664</v>
      </c>
      <c r="G1855">
        <f t="shared" si="367"/>
        <v>0</v>
      </c>
      <c r="H1855">
        <f t="shared" si="368"/>
        <v>7</v>
      </c>
      <c r="I1855" s="27">
        <f t="shared" si="369"/>
        <v>2</v>
      </c>
      <c r="J1855" s="28">
        <f t="shared" si="370"/>
        <v>50.339296730413324</v>
      </c>
      <c r="K1855" s="29" t="str">
        <f t="shared" si="371"/>
        <v/>
      </c>
      <c r="L1855" s="26" t="str">
        <f t="shared" si="372"/>
        <v/>
      </c>
      <c r="M1855" t="str">
        <f t="shared" si="373"/>
        <v/>
      </c>
      <c r="N1855" s="28">
        <f t="shared" si="374"/>
        <v>25.169648365206662</v>
      </c>
      <c r="O1855" t="str">
        <f t="shared" si="375"/>
        <v/>
      </c>
      <c r="P1855" t="str">
        <f t="shared" si="376"/>
        <v/>
      </c>
      <c r="Q1855" s="10"/>
      <c r="R1855" s="10" t="s">
        <v>343</v>
      </c>
      <c r="S1855" s="16">
        <v>3</v>
      </c>
      <c r="T1855" s="13">
        <v>66.880156592572831</v>
      </c>
      <c r="U1855" s="14"/>
      <c r="V1855" s="11"/>
      <c r="W1855" s="10"/>
      <c r="X1855" s="29"/>
      <c r="Y1855" t="s">
        <v>344</v>
      </c>
      <c r="Z1855" t="s">
        <v>340</v>
      </c>
      <c r="AA1855" t="s">
        <v>331</v>
      </c>
      <c r="AB1855">
        <v>2</v>
      </c>
      <c r="AC1855">
        <v>29.21581579692366</v>
      </c>
      <c r="AD1855">
        <v>106.4128256513026</v>
      </c>
      <c r="AL1855">
        <v>43.823723695385482</v>
      </c>
      <c r="AM1855">
        <v>122.9536855134621</v>
      </c>
      <c r="AR1855" t="s">
        <v>332</v>
      </c>
    </row>
    <row r="1856" spans="1:44" x14ac:dyDescent="0.35">
      <c r="A1856">
        <v>10</v>
      </c>
      <c r="B1856" s="26">
        <f t="shared" si="364"/>
        <v>46273.770833333343</v>
      </c>
      <c r="C1856" t="s">
        <v>53</v>
      </c>
      <c r="D1856">
        <v>3</v>
      </c>
      <c r="E1856" s="26">
        <f t="shared" si="365"/>
        <v>46273.84375</v>
      </c>
      <c r="F1856" s="26">
        <f t="shared" si="366"/>
        <v>46273.822916666664</v>
      </c>
      <c r="G1856">
        <f t="shared" si="367"/>
        <v>0</v>
      </c>
      <c r="H1856">
        <f t="shared" si="368"/>
        <v>0</v>
      </c>
      <c r="I1856" s="27">
        <f t="shared" si="369"/>
        <v>1</v>
      </c>
      <c r="J1856" s="28">
        <f t="shared" si="370"/>
        <v>103.5171102661597</v>
      </c>
      <c r="K1856" s="29" t="str">
        <f t="shared" si="371"/>
        <v/>
      </c>
      <c r="L1856" s="26" t="str">
        <f t="shared" si="372"/>
        <v/>
      </c>
      <c r="M1856" t="str">
        <f t="shared" si="373"/>
        <v/>
      </c>
      <c r="N1856" s="28">
        <f t="shared" si="374"/>
        <v>103.5171102661597</v>
      </c>
      <c r="O1856" t="str">
        <f t="shared" si="375"/>
        <v/>
      </c>
      <c r="P1856" t="str">
        <f t="shared" si="376"/>
        <v/>
      </c>
      <c r="Q1856" s="10"/>
      <c r="R1856" s="10"/>
      <c r="S1856" s="16">
        <v>1</v>
      </c>
      <c r="T1856" s="13">
        <v>103.5171102661597</v>
      </c>
      <c r="U1856" s="14"/>
      <c r="V1856" s="11"/>
      <c r="W1856" s="10"/>
      <c r="X1856" s="29"/>
      <c r="AA1856" t="s">
        <v>331</v>
      </c>
      <c r="AB1856">
        <v>1</v>
      </c>
      <c r="AC1856">
        <v>103.5171102661597</v>
      </c>
      <c r="AD1856">
        <v>103.5171102661597</v>
      </c>
      <c r="AL1856">
        <v>103.5171102661597</v>
      </c>
      <c r="AM1856">
        <v>103.5171102661597</v>
      </c>
      <c r="AR1856" t="s">
        <v>338</v>
      </c>
    </row>
    <row r="1857" spans="1:44" x14ac:dyDescent="0.35">
      <c r="A1857">
        <v>10</v>
      </c>
      <c r="B1857" s="26">
        <f t="shared" si="364"/>
        <v>46273.770833333343</v>
      </c>
      <c r="C1857" t="s">
        <v>53</v>
      </c>
      <c r="D1857">
        <v>4</v>
      </c>
      <c r="E1857" s="26">
        <f t="shared" si="365"/>
        <v>46273.84375</v>
      </c>
      <c r="F1857" s="26">
        <f t="shared" si="366"/>
        <v>46273.822916666664</v>
      </c>
      <c r="G1857">
        <f t="shared" si="367"/>
        <v>0</v>
      </c>
      <c r="H1857">
        <f t="shared" si="368"/>
        <v>0</v>
      </c>
      <c r="I1857" s="27">
        <f t="shared" si="369"/>
        <v>1</v>
      </c>
      <c r="J1857" s="28">
        <f t="shared" si="370"/>
        <v>122.42914979757086</v>
      </c>
      <c r="K1857" s="29" t="str">
        <f t="shared" si="371"/>
        <v/>
      </c>
      <c r="L1857" s="26" t="str">
        <f t="shared" si="372"/>
        <v/>
      </c>
      <c r="M1857" t="str">
        <f t="shared" si="373"/>
        <v/>
      </c>
      <c r="N1857" s="28">
        <f t="shared" si="374"/>
        <v>122.42914979757086</v>
      </c>
      <c r="O1857" t="str">
        <f t="shared" si="375"/>
        <v/>
      </c>
      <c r="P1857" t="str">
        <f t="shared" si="376"/>
        <v/>
      </c>
      <c r="Q1857" s="10"/>
      <c r="R1857" s="10"/>
      <c r="S1857" s="16">
        <v>1</v>
      </c>
      <c r="T1857" s="13">
        <v>122.4291497975709</v>
      </c>
      <c r="U1857" s="14"/>
      <c r="V1857" s="11"/>
      <c r="W1857" s="10"/>
      <c r="X1857" s="29"/>
      <c r="AA1857" t="s">
        <v>331</v>
      </c>
      <c r="AB1857">
        <v>1</v>
      </c>
      <c r="AC1857">
        <v>122.4291497975709</v>
      </c>
      <c r="AD1857">
        <v>122.4291497975709</v>
      </c>
      <c r="AL1857">
        <v>122.4291497975709</v>
      </c>
      <c r="AM1857">
        <v>122.4291497975709</v>
      </c>
      <c r="AR1857" t="s">
        <v>338</v>
      </c>
    </row>
    <row r="1858" spans="1:44" x14ac:dyDescent="0.35">
      <c r="A1858">
        <v>10</v>
      </c>
      <c r="B1858" s="26">
        <f t="shared" si="364"/>
        <v>46273.770833333343</v>
      </c>
      <c r="C1858" t="s">
        <v>53</v>
      </c>
      <c r="D1858">
        <v>5</v>
      </c>
      <c r="E1858" s="26">
        <f t="shared" si="365"/>
        <v>46273.84375</v>
      </c>
      <c r="F1858" s="26">
        <f t="shared" si="366"/>
        <v>46273.822916666664</v>
      </c>
      <c r="G1858">
        <f t="shared" si="367"/>
        <v>0</v>
      </c>
      <c r="H1858">
        <f t="shared" si="368"/>
        <v>2</v>
      </c>
      <c r="I1858" s="27">
        <f t="shared" si="369"/>
        <v>1</v>
      </c>
      <c r="J1858" s="28">
        <f t="shared" si="370"/>
        <v>24.642190416925949</v>
      </c>
      <c r="K1858" s="29" t="str">
        <f t="shared" si="371"/>
        <v/>
      </c>
      <c r="L1858" s="26" t="str">
        <f t="shared" si="372"/>
        <v/>
      </c>
      <c r="M1858" t="str">
        <f t="shared" si="373"/>
        <v/>
      </c>
      <c r="N1858" s="28">
        <f t="shared" si="374"/>
        <v>24.642190416925949</v>
      </c>
      <c r="O1858" t="str">
        <f t="shared" si="375"/>
        <v/>
      </c>
      <c r="P1858" t="str">
        <f t="shared" si="376"/>
        <v/>
      </c>
      <c r="Q1858" s="10"/>
      <c r="R1858" s="10"/>
      <c r="S1858" s="16">
        <v>1</v>
      </c>
      <c r="T1858" s="13">
        <v>24.642190416925949</v>
      </c>
      <c r="U1858" s="14"/>
      <c r="V1858" s="11"/>
      <c r="W1858" s="10"/>
      <c r="X1858" s="29"/>
      <c r="AA1858" t="s">
        <v>331</v>
      </c>
      <c r="AB1858">
        <v>1</v>
      </c>
      <c r="AC1858">
        <v>24.642190416925949</v>
      </c>
      <c r="AD1858">
        <v>29.128356013240161</v>
      </c>
      <c r="AL1858">
        <v>24.642190416925949</v>
      </c>
      <c r="AM1858">
        <v>29.128356013240161</v>
      </c>
      <c r="AR1858" t="s">
        <v>338</v>
      </c>
    </row>
    <row r="1859" spans="1:44" x14ac:dyDescent="0.35">
      <c r="A1859">
        <v>10</v>
      </c>
      <c r="B1859" s="26">
        <f t="shared" si="364"/>
        <v>46273.770833333343</v>
      </c>
      <c r="C1859" t="s">
        <v>53</v>
      </c>
      <c r="D1859">
        <v>6</v>
      </c>
      <c r="E1859" s="26">
        <f t="shared" si="365"/>
        <v>46273.84375</v>
      </c>
      <c r="F1859" s="26">
        <f t="shared" si="366"/>
        <v>46273.822916666664</v>
      </c>
      <c r="G1859">
        <f t="shared" si="367"/>
        <v>0</v>
      </c>
      <c r="H1859">
        <f t="shared" si="368"/>
        <v>0</v>
      </c>
      <c r="I1859" s="27">
        <f t="shared" si="369"/>
        <v>2</v>
      </c>
      <c r="J1859" s="28">
        <f t="shared" si="370"/>
        <v>38.585209003215432</v>
      </c>
      <c r="K1859" s="29" t="str">
        <f t="shared" si="371"/>
        <v/>
      </c>
      <c r="L1859" s="26" t="str">
        <f t="shared" si="372"/>
        <v/>
      </c>
      <c r="M1859" t="str">
        <f t="shared" si="373"/>
        <v/>
      </c>
      <c r="N1859" s="28">
        <f t="shared" si="374"/>
        <v>19.292604501607716</v>
      </c>
      <c r="O1859" t="str">
        <f t="shared" si="375"/>
        <v/>
      </c>
      <c r="P1859" t="str">
        <f t="shared" si="376"/>
        <v/>
      </c>
      <c r="Q1859" s="10"/>
      <c r="R1859" s="10"/>
      <c r="S1859" s="16">
        <v>1</v>
      </c>
      <c r="T1859" s="13">
        <v>22.044349141055928</v>
      </c>
      <c r="U1859" s="14"/>
      <c r="V1859" s="11"/>
      <c r="W1859" s="10"/>
      <c r="X1859" s="29"/>
      <c r="AA1859" t="s">
        <v>331</v>
      </c>
      <c r="AB1859">
        <v>2</v>
      </c>
      <c r="AC1859">
        <v>33.081719724319001</v>
      </c>
      <c r="AD1859">
        <v>43.398392652124002</v>
      </c>
      <c r="AL1859">
        <v>16.5408598621595</v>
      </c>
      <c r="AM1859">
        <v>22.044349141055928</v>
      </c>
      <c r="AR1859" t="s">
        <v>332</v>
      </c>
    </row>
    <row r="1860" spans="1:44" x14ac:dyDescent="0.35">
      <c r="A1860">
        <v>10</v>
      </c>
      <c r="B1860" s="26">
        <f t="shared" si="364"/>
        <v>46273.770833333343</v>
      </c>
      <c r="C1860" t="s">
        <v>54</v>
      </c>
      <c r="D1860">
        <v>1</v>
      </c>
      <c r="E1860" s="26">
        <f t="shared" si="365"/>
        <v>46273.84375</v>
      </c>
      <c r="F1860" s="26">
        <f t="shared" si="366"/>
        <v>46273.822916666664</v>
      </c>
      <c r="G1860">
        <f t="shared" si="367"/>
        <v>0</v>
      </c>
      <c r="H1860">
        <f t="shared" si="368"/>
        <v>18</v>
      </c>
      <c r="I1860" s="27">
        <f t="shared" si="369"/>
        <v>5</v>
      </c>
      <c r="J1860" s="28">
        <f t="shared" si="370"/>
        <v>232.82041479499188</v>
      </c>
      <c r="K1860" s="29" t="str">
        <f t="shared" si="371"/>
        <v/>
      </c>
      <c r="L1860" s="26" t="str">
        <f t="shared" si="372"/>
        <v/>
      </c>
      <c r="M1860" t="str">
        <f t="shared" si="373"/>
        <v/>
      </c>
      <c r="N1860" s="28">
        <f t="shared" si="374"/>
        <v>46.564082958998377</v>
      </c>
      <c r="O1860" t="str">
        <f t="shared" si="375"/>
        <v/>
      </c>
      <c r="P1860" t="str">
        <f t="shared" si="376"/>
        <v/>
      </c>
      <c r="Q1860" s="10"/>
      <c r="R1860" s="10"/>
      <c r="S1860" s="16">
        <v>5</v>
      </c>
      <c r="T1860" s="13">
        <v>232.8204147949919</v>
      </c>
      <c r="U1860" s="14"/>
      <c r="V1860" s="11"/>
      <c r="W1860" s="10"/>
      <c r="X1860" s="29"/>
      <c r="Z1860" t="s">
        <v>339</v>
      </c>
      <c r="AA1860" t="s">
        <v>331</v>
      </c>
      <c r="AB1860">
        <v>5</v>
      </c>
      <c r="AC1860">
        <v>28.67647058823529</v>
      </c>
      <c r="AD1860">
        <v>461.47380218548608</v>
      </c>
      <c r="AL1860">
        <v>28.67647058823529</v>
      </c>
      <c r="AM1860">
        <v>461.47380218548608</v>
      </c>
      <c r="AR1860" t="s">
        <v>337</v>
      </c>
    </row>
    <row r="1861" spans="1:44" x14ac:dyDescent="0.35">
      <c r="A1861">
        <v>10</v>
      </c>
      <c r="B1861" s="26">
        <f t="shared" si="364"/>
        <v>46273.770833333343</v>
      </c>
      <c r="C1861" t="s">
        <v>54</v>
      </c>
      <c r="D1861">
        <v>2</v>
      </c>
      <c r="E1861" s="26">
        <f t="shared" si="365"/>
        <v>46273.84375</v>
      </c>
      <c r="F1861" s="26">
        <f t="shared" si="366"/>
        <v>46273.822916666664</v>
      </c>
      <c r="G1861">
        <f t="shared" si="367"/>
        <v>4</v>
      </c>
      <c r="H1861">
        <f t="shared" si="368"/>
        <v>7</v>
      </c>
      <c r="I1861" s="27">
        <f t="shared" si="369"/>
        <v>2</v>
      </c>
      <c r="J1861" s="28">
        <f t="shared" si="370"/>
        <v>50.339296730413324</v>
      </c>
      <c r="K1861" s="29">
        <f t="shared" si="371"/>
        <v>5.7940155228758177E-3</v>
      </c>
      <c r="L1861" s="26">
        <f t="shared" si="372"/>
        <v>46273.776627348867</v>
      </c>
      <c r="M1861" t="str">
        <f t="shared" si="373"/>
        <v>YES</v>
      </c>
      <c r="N1861" s="28">
        <f t="shared" si="374"/>
        <v>25.169648365206662</v>
      </c>
      <c r="O1861" t="str">
        <f t="shared" si="375"/>
        <v/>
      </c>
      <c r="P1861" t="str">
        <f t="shared" si="376"/>
        <v/>
      </c>
      <c r="Q1861" s="10" t="s">
        <v>151</v>
      </c>
      <c r="R1861" s="10" t="s">
        <v>343</v>
      </c>
      <c r="S1861" s="16">
        <v>3</v>
      </c>
      <c r="T1861" s="13">
        <v>66.880156592572831</v>
      </c>
      <c r="U1861" s="14">
        <v>4.3610344444444454E-3</v>
      </c>
      <c r="V1861" s="11">
        <v>46273.775194367779</v>
      </c>
      <c r="W1861" s="10" t="s">
        <v>151</v>
      </c>
      <c r="X1861" s="29">
        <v>1.432981076388889E-3</v>
      </c>
      <c r="Y1861" t="s">
        <v>344</v>
      </c>
      <c r="Z1861" t="s">
        <v>340</v>
      </c>
      <c r="AA1861" t="s">
        <v>331</v>
      </c>
      <c r="AB1861">
        <v>2</v>
      </c>
      <c r="AC1861">
        <v>29.21581579692366</v>
      </c>
      <c r="AD1861">
        <v>106.4128256513026</v>
      </c>
      <c r="AE1861" s="54">
        <v>2.7408976736111109E-3</v>
      </c>
      <c r="AF1861" s="54">
        <v>9.9831772222222226E-3</v>
      </c>
      <c r="AG1861" s="53">
        <v>46273.773574231011</v>
      </c>
      <c r="AH1861" s="53">
        <v>46273.780816510553</v>
      </c>
      <c r="AI1861" t="s">
        <v>151</v>
      </c>
      <c r="AL1861">
        <v>43.823723695385482</v>
      </c>
      <c r="AM1861">
        <v>122.9536855134621</v>
      </c>
      <c r="AN1861" s="54">
        <v>2.3721669328703701E-3</v>
      </c>
      <c r="AO1861" s="54">
        <v>6.655451481481482E-3</v>
      </c>
      <c r="AP1861" s="53">
        <v>46273.777488784814</v>
      </c>
      <c r="AQ1861" t="s">
        <v>151</v>
      </c>
      <c r="AR1861" t="s">
        <v>332</v>
      </c>
    </row>
    <row r="1862" spans="1:44" x14ac:dyDescent="0.35">
      <c r="A1862">
        <v>10</v>
      </c>
      <c r="B1862" s="26">
        <f t="shared" ref="B1862:B1925" si="377">INDEX(SNAP_TIMES,MATCH(A1862,SNAP_NOS,0))</f>
        <v>46273.770833333343</v>
      </c>
      <c r="C1862" t="s">
        <v>54</v>
      </c>
      <c r="D1862">
        <v>3</v>
      </c>
      <c r="E1862" s="26">
        <f t="shared" ref="E1862:E1925" si="378">IF(AND(INDEX(SH_CHG,MATCH(C1862,SH_ID,0))&lt;&gt;"",B1862&gt;=INDEX(SH_CHG,MATCH(C1862,SH_ID,0))),INDEX(SH_DEP,MATCH(C1862,SH_ID,0)),INDEX(SH_ORIG,MATCH(C1862,SH_ID,0)))</f>
        <v>46273.84375</v>
      </c>
      <c r="F1862" s="26">
        <f t="shared" ref="F1862:F1925" si="379">E1862-LOADING_MINUTES/1440</f>
        <v>46273.822916666664</v>
      </c>
      <c r="G1862">
        <f t="shared" ref="G1862:G1925" si="380">COUNTIFS(OL_SNAP,A1862,OL_EFF,C1862,OL_WT,D1862,OL_OPEN,"&gt;0")</f>
        <v>0</v>
      </c>
      <c r="H1862">
        <f t="shared" ref="H1862:H1925" si="381">SUMIFS($G$6:$G$3569,$A$6:$A$3569,A1862,$D$6:$D$3569,D1862,$F$6:$F$3569,"&lt;="&amp;F1862)</f>
        <v>0</v>
      </c>
      <c r="I1862" s="27">
        <f t="shared" ref="I1862:I1925" si="382">INDEX(C_RES,MATCH(1,INDEX((C_SN=A1862)*(C_WT=D1862),0),0))</f>
        <v>1</v>
      </c>
      <c r="J1862" s="28">
        <f t="shared" ref="J1862:J1925" si="383">INDEX(C_RL,MATCH(1,INDEX((C_SN=A1862)*(C_WT=D1862),0),0))</f>
        <v>103.5171102661597</v>
      </c>
      <c r="K1862" s="29" t="str">
        <f t="shared" ref="K1862:K1925" si="384">IF(G1862=0,"",IF(ISNUMBER(J1862),IF(J1862&gt;0,H1862/J1862/24,"NULL"),"NULL"))</f>
        <v/>
      </c>
      <c r="L1862" s="26" t="str">
        <f t="shared" ref="L1862:L1925" si="385">IF(ISNUMBER(K1862),B1862+K1862,"")</f>
        <v/>
      </c>
      <c r="M1862" t="str">
        <f t="shared" ref="M1862:M1925" si="386">IF(G1862=0,"",IF(B1862&gt;=F1862,"NO - CUTOFF PASSED",IF(ISNUMBER(K1862),IF(L1862&lt;=F1862,"YES","NO"),"UNKNOWN - NO RATE")))</f>
        <v/>
      </c>
      <c r="N1862" s="28">
        <f t="shared" ref="N1862:N1925" si="387">IFERROR(IF(AND(INDEX(C_HRS,MATCH(1,INDEX((C_SN=A1862)*(C_WT=D1862),0),0))&gt;0,INDEX(C_TL,MATCH(1,INDEX((C_SN=A1862)*(C_WT=D1862),0),0))&gt;0),INDEX(C_TL,MATCH(1,INDEX((C_SN=A1862)*(C_WT=D1862),0),0))/INDEX(C_HRS,MATCH(1,INDEX((C_SN=A1862)*(C_WT=D1862),0),0)),"NULL"),"NULL")</f>
        <v>103.5171102661597</v>
      </c>
      <c r="O1862" t="str">
        <f t="shared" ref="O1862:O1925" si="388">IF(M1862="NO",IF(ISNUMBER(N1862),ROUNDUP(H1862/(N1862*(F1862-B1862)*24),0),"CANNOT ESTIMATE - NO RATE"),"")</f>
        <v/>
      </c>
      <c r="P1862" t="str">
        <f t="shared" ref="P1862:P1925" si="389">IF(ISNUMBER(O1862),MAX(0,O1862-I1862),O1862)</f>
        <v/>
      </c>
      <c r="Q1862" s="10"/>
      <c r="R1862" s="10"/>
      <c r="S1862" s="16">
        <v>1</v>
      </c>
      <c r="T1862" s="13">
        <v>103.5171102661597</v>
      </c>
      <c r="U1862" s="14"/>
      <c r="V1862" s="11"/>
      <c r="W1862" s="10"/>
      <c r="X1862" s="29"/>
      <c r="AA1862" t="s">
        <v>331</v>
      </c>
      <c r="AB1862">
        <v>1</v>
      </c>
      <c r="AC1862">
        <v>103.5171102661597</v>
      </c>
      <c r="AD1862">
        <v>103.5171102661597</v>
      </c>
      <c r="AL1862">
        <v>103.5171102661597</v>
      </c>
      <c r="AM1862">
        <v>103.5171102661597</v>
      </c>
      <c r="AR1862" t="s">
        <v>338</v>
      </c>
    </row>
    <row r="1863" spans="1:44" x14ac:dyDescent="0.35">
      <c r="A1863">
        <v>10</v>
      </c>
      <c r="B1863" s="26">
        <f t="shared" si="377"/>
        <v>46273.770833333343</v>
      </c>
      <c r="C1863" t="s">
        <v>54</v>
      </c>
      <c r="D1863">
        <v>4</v>
      </c>
      <c r="E1863" s="26">
        <f t="shared" si="378"/>
        <v>46273.84375</v>
      </c>
      <c r="F1863" s="26">
        <f t="shared" si="379"/>
        <v>46273.822916666664</v>
      </c>
      <c r="G1863">
        <f t="shared" si="380"/>
        <v>0</v>
      </c>
      <c r="H1863">
        <f t="shared" si="381"/>
        <v>0</v>
      </c>
      <c r="I1863" s="27">
        <f t="shared" si="382"/>
        <v>1</v>
      </c>
      <c r="J1863" s="28">
        <f t="shared" si="383"/>
        <v>122.42914979757086</v>
      </c>
      <c r="K1863" s="29" t="str">
        <f t="shared" si="384"/>
        <v/>
      </c>
      <c r="L1863" s="26" t="str">
        <f t="shared" si="385"/>
        <v/>
      </c>
      <c r="M1863" t="str">
        <f t="shared" si="386"/>
        <v/>
      </c>
      <c r="N1863" s="28">
        <f t="shared" si="387"/>
        <v>122.42914979757086</v>
      </c>
      <c r="O1863" t="str">
        <f t="shared" si="388"/>
        <v/>
      </c>
      <c r="P1863" t="str">
        <f t="shared" si="389"/>
        <v/>
      </c>
      <c r="Q1863" s="10"/>
      <c r="R1863" s="10"/>
      <c r="S1863" s="16">
        <v>1</v>
      </c>
      <c r="T1863" s="13">
        <v>122.4291497975709</v>
      </c>
      <c r="U1863" s="14"/>
      <c r="V1863" s="11"/>
      <c r="W1863" s="10"/>
      <c r="X1863" s="29"/>
      <c r="AA1863" t="s">
        <v>331</v>
      </c>
      <c r="AB1863">
        <v>1</v>
      </c>
      <c r="AC1863">
        <v>122.4291497975709</v>
      </c>
      <c r="AD1863">
        <v>122.4291497975709</v>
      </c>
      <c r="AL1863">
        <v>122.4291497975709</v>
      </c>
      <c r="AM1863">
        <v>122.4291497975709</v>
      </c>
      <c r="AR1863" t="s">
        <v>338</v>
      </c>
    </row>
    <row r="1864" spans="1:44" x14ac:dyDescent="0.35">
      <c r="A1864">
        <v>10</v>
      </c>
      <c r="B1864" s="26">
        <f t="shared" si="377"/>
        <v>46273.770833333343</v>
      </c>
      <c r="C1864" t="s">
        <v>54</v>
      </c>
      <c r="D1864">
        <v>5</v>
      </c>
      <c r="E1864" s="26">
        <f t="shared" si="378"/>
        <v>46273.84375</v>
      </c>
      <c r="F1864" s="26">
        <f t="shared" si="379"/>
        <v>46273.822916666664</v>
      </c>
      <c r="G1864">
        <f t="shared" si="380"/>
        <v>0</v>
      </c>
      <c r="H1864">
        <f t="shared" si="381"/>
        <v>2</v>
      </c>
      <c r="I1864" s="27">
        <f t="shared" si="382"/>
        <v>1</v>
      </c>
      <c r="J1864" s="28">
        <f t="shared" si="383"/>
        <v>24.642190416925949</v>
      </c>
      <c r="K1864" s="29" t="str">
        <f t="shared" si="384"/>
        <v/>
      </c>
      <c r="L1864" s="26" t="str">
        <f t="shared" si="385"/>
        <v/>
      </c>
      <c r="M1864" t="str">
        <f t="shared" si="386"/>
        <v/>
      </c>
      <c r="N1864" s="28">
        <f t="shared" si="387"/>
        <v>24.642190416925949</v>
      </c>
      <c r="O1864" t="str">
        <f t="shared" si="388"/>
        <v/>
      </c>
      <c r="P1864" t="str">
        <f t="shared" si="389"/>
        <v/>
      </c>
      <c r="Q1864" s="10"/>
      <c r="R1864" s="10"/>
      <c r="S1864" s="16">
        <v>1</v>
      </c>
      <c r="T1864" s="13">
        <v>24.642190416925949</v>
      </c>
      <c r="U1864" s="14"/>
      <c r="V1864" s="11"/>
      <c r="W1864" s="10"/>
      <c r="X1864" s="29"/>
      <c r="AA1864" t="s">
        <v>331</v>
      </c>
      <c r="AB1864">
        <v>1</v>
      </c>
      <c r="AC1864">
        <v>24.642190416925949</v>
      </c>
      <c r="AD1864">
        <v>29.128356013240161</v>
      </c>
      <c r="AL1864">
        <v>24.642190416925949</v>
      </c>
      <c r="AM1864">
        <v>29.128356013240161</v>
      </c>
      <c r="AR1864" t="s">
        <v>338</v>
      </c>
    </row>
    <row r="1865" spans="1:44" x14ac:dyDescent="0.35">
      <c r="A1865">
        <v>10</v>
      </c>
      <c r="B1865" s="26">
        <f t="shared" si="377"/>
        <v>46273.770833333343</v>
      </c>
      <c r="C1865" t="s">
        <v>54</v>
      </c>
      <c r="D1865">
        <v>6</v>
      </c>
      <c r="E1865" s="26">
        <f t="shared" si="378"/>
        <v>46273.84375</v>
      </c>
      <c r="F1865" s="26">
        <f t="shared" si="379"/>
        <v>46273.822916666664</v>
      </c>
      <c r="G1865">
        <f t="shared" si="380"/>
        <v>0</v>
      </c>
      <c r="H1865">
        <f t="shared" si="381"/>
        <v>0</v>
      </c>
      <c r="I1865" s="27">
        <f t="shared" si="382"/>
        <v>2</v>
      </c>
      <c r="J1865" s="28">
        <f t="shared" si="383"/>
        <v>38.585209003215432</v>
      </c>
      <c r="K1865" s="29" t="str">
        <f t="shared" si="384"/>
        <v/>
      </c>
      <c r="L1865" s="26" t="str">
        <f t="shared" si="385"/>
        <v/>
      </c>
      <c r="M1865" t="str">
        <f t="shared" si="386"/>
        <v/>
      </c>
      <c r="N1865" s="28">
        <f t="shared" si="387"/>
        <v>19.292604501607716</v>
      </c>
      <c r="O1865" t="str">
        <f t="shared" si="388"/>
        <v/>
      </c>
      <c r="P1865" t="str">
        <f t="shared" si="389"/>
        <v/>
      </c>
      <c r="Q1865" s="10"/>
      <c r="R1865" s="10"/>
      <c r="S1865" s="16">
        <v>1</v>
      </c>
      <c r="T1865" s="13">
        <v>22.044349141055928</v>
      </c>
      <c r="U1865" s="14"/>
      <c r="V1865" s="11"/>
      <c r="W1865" s="10"/>
      <c r="X1865" s="29"/>
      <c r="AA1865" t="s">
        <v>331</v>
      </c>
      <c r="AB1865">
        <v>2</v>
      </c>
      <c r="AC1865">
        <v>33.081719724319001</v>
      </c>
      <c r="AD1865">
        <v>43.398392652124002</v>
      </c>
      <c r="AL1865">
        <v>16.5408598621595</v>
      </c>
      <c r="AM1865">
        <v>22.044349141055928</v>
      </c>
      <c r="AR1865" t="s">
        <v>332</v>
      </c>
    </row>
    <row r="1866" spans="1:44" x14ac:dyDescent="0.35">
      <c r="A1866">
        <v>10</v>
      </c>
      <c r="B1866" s="26">
        <f t="shared" si="377"/>
        <v>46273.770833333343</v>
      </c>
      <c r="C1866" t="s">
        <v>55</v>
      </c>
      <c r="D1866">
        <v>1</v>
      </c>
      <c r="E1866" s="26">
        <f t="shared" si="378"/>
        <v>46273.84375</v>
      </c>
      <c r="F1866" s="26">
        <f t="shared" si="379"/>
        <v>46273.822916666664</v>
      </c>
      <c r="G1866">
        <f t="shared" si="380"/>
        <v>0</v>
      </c>
      <c r="H1866">
        <f t="shared" si="381"/>
        <v>18</v>
      </c>
      <c r="I1866" s="27">
        <f t="shared" si="382"/>
        <v>5</v>
      </c>
      <c r="J1866" s="28">
        <f t="shared" si="383"/>
        <v>232.82041479499188</v>
      </c>
      <c r="K1866" s="29" t="str">
        <f t="shared" si="384"/>
        <v/>
      </c>
      <c r="L1866" s="26" t="str">
        <f t="shared" si="385"/>
        <v/>
      </c>
      <c r="M1866" t="str">
        <f t="shared" si="386"/>
        <v/>
      </c>
      <c r="N1866" s="28">
        <f t="shared" si="387"/>
        <v>46.564082958998377</v>
      </c>
      <c r="O1866" t="str">
        <f t="shared" si="388"/>
        <v/>
      </c>
      <c r="P1866" t="str">
        <f t="shared" si="389"/>
        <v/>
      </c>
      <c r="Q1866" s="10"/>
      <c r="R1866" s="10"/>
      <c r="S1866" s="16">
        <v>5</v>
      </c>
      <c r="T1866" s="13">
        <v>232.8204147949919</v>
      </c>
      <c r="U1866" s="14"/>
      <c r="V1866" s="11"/>
      <c r="W1866" s="10"/>
      <c r="X1866" s="29"/>
      <c r="Z1866" t="s">
        <v>339</v>
      </c>
      <c r="AA1866" t="s">
        <v>331</v>
      </c>
      <c r="AB1866">
        <v>5</v>
      </c>
      <c r="AC1866">
        <v>28.67647058823529</v>
      </c>
      <c r="AD1866">
        <v>461.47380218548608</v>
      </c>
      <c r="AL1866">
        <v>28.67647058823529</v>
      </c>
      <c r="AM1866">
        <v>461.47380218548608</v>
      </c>
      <c r="AR1866" t="s">
        <v>337</v>
      </c>
    </row>
    <row r="1867" spans="1:44" x14ac:dyDescent="0.35">
      <c r="A1867">
        <v>10</v>
      </c>
      <c r="B1867" s="26">
        <f t="shared" si="377"/>
        <v>46273.770833333343</v>
      </c>
      <c r="C1867" t="s">
        <v>55</v>
      </c>
      <c r="D1867">
        <v>2</v>
      </c>
      <c r="E1867" s="26">
        <f t="shared" si="378"/>
        <v>46273.84375</v>
      </c>
      <c r="F1867" s="26">
        <f t="shared" si="379"/>
        <v>46273.822916666664</v>
      </c>
      <c r="G1867">
        <f t="shared" si="380"/>
        <v>0</v>
      </c>
      <c r="H1867">
        <f t="shared" si="381"/>
        <v>7</v>
      </c>
      <c r="I1867" s="27">
        <f t="shared" si="382"/>
        <v>2</v>
      </c>
      <c r="J1867" s="28">
        <f t="shared" si="383"/>
        <v>50.339296730413324</v>
      </c>
      <c r="K1867" s="29" t="str">
        <f t="shared" si="384"/>
        <v/>
      </c>
      <c r="L1867" s="26" t="str">
        <f t="shared" si="385"/>
        <v/>
      </c>
      <c r="M1867" t="str">
        <f t="shared" si="386"/>
        <v/>
      </c>
      <c r="N1867" s="28">
        <f t="shared" si="387"/>
        <v>25.169648365206662</v>
      </c>
      <c r="O1867" t="str">
        <f t="shared" si="388"/>
        <v/>
      </c>
      <c r="P1867" t="str">
        <f t="shared" si="389"/>
        <v/>
      </c>
      <c r="Q1867" s="10"/>
      <c r="R1867" s="10" t="s">
        <v>343</v>
      </c>
      <c r="S1867" s="16">
        <v>3</v>
      </c>
      <c r="T1867" s="13">
        <v>66.880156592572831</v>
      </c>
      <c r="U1867" s="14"/>
      <c r="V1867" s="11"/>
      <c r="W1867" s="10"/>
      <c r="X1867" s="29"/>
      <c r="Y1867" t="s">
        <v>344</v>
      </c>
      <c r="Z1867" t="s">
        <v>340</v>
      </c>
      <c r="AA1867" t="s">
        <v>331</v>
      </c>
      <c r="AB1867">
        <v>2</v>
      </c>
      <c r="AC1867">
        <v>29.21581579692366</v>
      </c>
      <c r="AD1867">
        <v>106.4128256513026</v>
      </c>
      <c r="AL1867">
        <v>43.823723695385482</v>
      </c>
      <c r="AM1867">
        <v>122.9536855134621</v>
      </c>
      <c r="AR1867" t="s">
        <v>332</v>
      </c>
    </row>
    <row r="1868" spans="1:44" x14ac:dyDescent="0.35">
      <c r="A1868">
        <v>10</v>
      </c>
      <c r="B1868" s="26">
        <f t="shared" si="377"/>
        <v>46273.770833333343</v>
      </c>
      <c r="C1868" t="s">
        <v>55</v>
      </c>
      <c r="D1868">
        <v>3</v>
      </c>
      <c r="E1868" s="26">
        <f t="shared" si="378"/>
        <v>46273.84375</v>
      </c>
      <c r="F1868" s="26">
        <f t="shared" si="379"/>
        <v>46273.822916666664</v>
      </c>
      <c r="G1868">
        <f t="shared" si="380"/>
        <v>0</v>
      </c>
      <c r="H1868">
        <f t="shared" si="381"/>
        <v>0</v>
      </c>
      <c r="I1868" s="27">
        <f t="shared" si="382"/>
        <v>1</v>
      </c>
      <c r="J1868" s="28">
        <f t="shared" si="383"/>
        <v>103.5171102661597</v>
      </c>
      <c r="K1868" s="29" t="str">
        <f t="shared" si="384"/>
        <v/>
      </c>
      <c r="L1868" s="26" t="str">
        <f t="shared" si="385"/>
        <v/>
      </c>
      <c r="M1868" t="str">
        <f t="shared" si="386"/>
        <v/>
      </c>
      <c r="N1868" s="28">
        <f t="shared" si="387"/>
        <v>103.5171102661597</v>
      </c>
      <c r="O1868" t="str">
        <f t="shared" si="388"/>
        <v/>
      </c>
      <c r="P1868" t="str">
        <f t="shared" si="389"/>
        <v/>
      </c>
      <c r="Q1868" s="10"/>
      <c r="R1868" s="10"/>
      <c r="S1868" s="16">
        <v>1</v>
      </c>
      <c r="T1868" s="13">
        <v>103.5171102661597</v>
      </c>
      <c r="U1868" s="14"/>
      <c r="V1868" s="11"/>
      <c r="W1868" s="10"/>
      <c r="X1868" s="29"/>
      <c r="AA1868" t="s">
        <v>331</v>
      </c>
      <c r="AB1868">
        <v>1</v>
      </c>
      <c r="AC1868">
        <v>103.5171102661597</v>
      </c>
      <c r="AD1868">
        <v>103.5171102661597</v>
      </c>
      <c r="AL1868">
        <v>103.5171102661597</v>
      </c>
      <c r="AM1868">
        <v>103.5171102661597</v>
      </c>
      <c r="AR1868" t="s">
        <v>338</v>
      </c>
    </row>
    <row r="1869" spans="1:44" x14ac:dyDescent="0.35">
      <c r="A1869">
        <v>10</v>
      </c>
      <c r="B1869" s="26">
        <f t="shared" si="377"/>
        <v>46273.770833333343</v>
      </c>
      <c r="C1869" t="s">
        <v>55</v>
      </c>
      <c r="D1869">
        <v>4</v>
      </c>
      <c r="E1869" s="26">
        <f t="shared" si="378"/>
        <v>46273.84375</v>
      </c>
      <c r="F1869" s="26">
        <f t="shared" si="379"/>
        <v>46273.822916666664</v>
      </c>
      <c r="G1869">
        <f t="shared" si="380"/>
        <v>0</v>
      </c>
      <c r="H1869">
        <f t="shared" si="381"/>
        <v>0</v>
      </c>
      <c r="I1869" s="27">
        <f t="shared" si="382"/>
        <v>1</v>
      </c>
      <c r="J1869" s="28">
        <f t="shared" si="383"/>
        <v>122.42914979757086</v>
      </c>
      <c r="K1869" s="29" t="str">
        <f t="shared" si="384"/>
        <v/>
      </c>
      <c r="L1869" s="26" t="str">
        <f t="shared" si="385"/>
        <v/>
      </c>
      <c r="M1869" t="str">
        <f t="shared" si="386"/>
        <v/>
      </c>
      <c r="N1869" s="28">
        <f t="shared" si="387"/>
        <v>122.42914979757086</v>
      </c>
      <c r="O1869" t="str">
        <f t="shared" si="388"/>
        <v/>
      </c>
      <c r="P1869" t="str">
        <f t="shared" si="389"/>
        <v/>
      </c>
      <c r="Q1869" s="10"/>
      <c r="R1869" s="10"/>
      <c r="S1869" s="16">
        <v>1</v>
      </c>
      <c r="T1869" s="13">
        <v>122.4291497975709</v>
      </c>
      <c r="U1869" s="14"/>
      <c r="V1869" s="11"/>
      <c r="W1869" s="10"/>
      <c r="X1869" s="29"/>
      <c r="AA1869" t="s">
        <v>331</v>
      </c>
      <c r="AB1869">
        <v>1</v>
      </c>
      <c r="AC1869">
        <v>122.4291497975709</v>
      </c>
      <c r="AD1869">
        <v>122.4291497975709</v>
      </c>
      <c r="AL1869">
        <v>122.4291497975709</v>
      </c>
      <c r="AM1869">
        <v>122.4291497975709</v>
      </c>
      <c r="AR1869" t="s">
        <v>338</v>
      </c>
    </row>
    <row r="1870" spans="1:44" x14ac:dyDescent="0.35">
      <c r="A1870">
        <v>10</v>
      </c>
      <c r="B1870" s="26">
        <f t="shared" si="377"/>
        <v>46273.770833333343</v>
      </c>
      <c r="C1870" t="s">
        <v>55</v>
      </c>
      <c r="D1870">
        <v>5</v>
      </c>
      <c r="E1870" s="26">
        <f t="shared" si="378"/>
        <v>46273.84375</v>
      </c>
      <c r="F1870" s="26">
        <f t="shared" si="379"/>
        <v>46273.822916666664</v>
      </c>
      <c r="G1870">
        <f t="shared" si="380"/>
        <v>0</v>
      </c>
      <c r="H1870">
        <f t="shared" si="381"/>
        <v>2</v>
      </c>
      <c r="I1870" s="27">
        <f t="shared" si="382"/>
        <v>1</v>
      </c>
      <c r="J1870" s="28">
        <f t="shared" si="383"/>
        <v>24.642190416925949</v>
      </c>
      <c r="K1870" s="29" t="str">
        <f t="shared" si="384"/>
        <v/>
      </c>
      <c r="L1870" s="26" t="str">
        <f t="shared" si="385"/>
        <v/>
      </c>
      <c r="M1870" t="str">
        <f t="shared" si="386"/>
        <v/>
      </c>
      <c r="N1870" s="28">
        <f t="shared" si="387"/>
        <v>24.642190416925949</v>
      </c>
      <c r="O1870" t="str">
        <f t="shared" si="388"/>
        <v/>
      </c>
      <c r="P1870" t="str">
        <f t="shared" si="389"/>
        <v/>
      </c>
      <c r="Q1870" s="10"/>
      <c r="R1870" s="10"/>
      <c r="S1870" s="16">
        <v>1</v>
      </c>
      <c r="T1870" s="13">
        <v>24.642190416925949</v>
      </c>
      <c r="U1870" s="14"/>
      <c r="V1870" s="11"/>
      <c r="W1870" s="10"/>
      <c r="X1870" s="29"/>
      <c r="AA1870" t="s">
        <v>331</v>
      </c>
      <c r="AB1870">
        <v>1</v>
      </c>
      <c r="AC1870">
        <v>24.642190416925949</v>
      </c>
      <c r="AD1870">
        <v>29.128356013240161</v>
      </c>
      <c r="AL1870">
        <v>24.642190416925949</v>
      </c>
      <c r="AM1870">
        <v>29.128356013240161</v>
      </c>
      <c r="AR1870" t="s">
        <v>338</v>
      </c>
    </row>
    <row r="1871" spans="1:44" x14ac:dyDescent="0.35">
      <c r="A1871">
        <v>10</v>
      </c>
      <c r="B1871" s="26">
        <f t="shared" si="377"/>
        <v>46273.770833333343</v>
      </c>
      <c r="C1871" t="s">
        <v>55</v>
      </c>
      <c r="D1871">
        <v>6</v>
      </c>
      <c r="E1871" s="26">
        <f t="shared" si="378"/>
        <v>46273.84375</v>
      </c>
      <c r="F1871" s="26">
        <f t="shared" si="379"/>
        <v>46273.822916666664</v>
      </c>
      <c r="G1871">
        <f t="shared" si="380"/>
        <v>0</v>
      </c>
      <c r="H1871">
        <f t="shared" si="381"/>
        <v>0</v>
      </c>
      <c r="I1871" s="27">
        <f t="shared" si="382"/>
        <v>2</v>
      </c>
      <c r="J1871" s="28">
        <f t="shared" si="383"/>
        <v>38.585209003215432</v>
      </c>
      <c r="K1871" s="29" t="str">
        <f t="shared" si="384"/>
        <v/>
      </c>
      <c r="L1871" s="26" t="str">
        <f t="shared" si="385"/>
        <v/>
      </c>
      <c r="M1871" t="str">
        <f t="shared" si="386"/>
        <v/>
      </c>
      <c r="N1871" s="28">
        <f t="shared" si="387"/>
        <v>19.292604501607716</v>
      </c>
      <c r="O1871" t="str">
        <f t="shared" si="388"/>
        <v/>
      </c>
      <c r="P1871" t="str">
        <f t="shared" si="389"/>
        <v/>
      </c>
      <c r="Q1871" s="10"/>
      <c r="R1871" s="10"/>
      <c r="S1871" s="16">
        <v>1</v>
      </c>
      <c r="T1871" s="13">
        <v>22.044349141055928</v>
      </c>
      <c r="U1871" s="14"/>
      <c r="V1871" s="11"/>
      <c r="W1871" s="10"/>
      <c r="X1871" s="29"/>
      <c r="AA1871" t="s">
        <v>331</v>
      </c>
      <c r="AB1871">
        <v>2</v>
      </c>
      <c r="AC1871">
        <v>33.081719724319001</v>
      </c>
      <c r="AD1871">
        <v>43.398392652124002</v>
      </c>
      <c r="AL1871">
        <v>16.5408598621595</v>
      </c>
      <c r="AM1871">
        <v>22.044349141055928</v>
      </c>
      <c r="AR1871" t="s">
        <v>332</v>
      </c>
    </row>
    <row r="1872" spans="1:44" x14ac:dyDescent="0.35">
      <c r="A1872">
        <v>10</v>
      </c>
      <c r="B1872" s="26">
        <f t="shared" si="377"/>
        <v>46273.770833333343</v>
      </c>
      <c r="C1872" t="s">
        <v>56</v>
      </c>
      <c r="D1872">
        <v>1</v>
      </c>
      <c r="E1872" s="26">
        <f t="shared" si="378"/>
        <v>46273.84375</v>
      </c>
      <c r="F1872" s="26">
        <f t="shared" si="379"/>
        <v>46273.822916666664</v>
      </c>
      <c r="G1872">
        <f t="shared" si="380"/>
        <v>1</v>
      </c>
      <c r="H1872">
        <f t="shared" si="381"/>
        <v>18</v>
      </c>
      <c r="I1872" s="27">
        <f t="shared" si="382"/>
        <v>5</v>
      </c>
      <c r="J1872" s="28">
        <f t="shared" si="383"/>
        <v>232.82041479499188</v>
      </c>
      <c r="K1872" s="29">
        <f t="shared" si="384"/>
        <v>3.2213669950738916E-3</v>
      </c>
      <c r="L1872" s="26">
        <f t="shared" si="385"/>
        <v>46273.774054700341</v>
      </c>
      <c r="M1872" t="str">
        <f t="shared" si="386"/>
        <v>YES</v>
      </c>
      <c r="N1872" s="28">
        <f t="shared" si="387"/>
        <v>46.564082958998377</v>
      </c>
      <c r="O1872" t="str">
        <f t="shared" si="388"/>
        <v/>
      </c>
      <c r="P1872" t="str">
        <f t="shared" si="389"/>
        <v/>
      </c>
      <c r="Q1872" s="10" t="s">
        <v>151</v>
      </c>
      <c r="R1872" s="10"/>
      <c r="S1872" s="16">
        <v>5</v>
      </c>
      <c r="T1872" s="13">
        <v>232.8204147949919</v>
      </c>
      <c r="U1872" s="14">
        <v>3.221366990740741E-3</v>
      </c>
      <c r="V1872" s="11">
        <v>46273.774054700327</v>
      </c>
      <c r="W1872" s="10" t="s">
        <v>151</v>
      </c>
      <c r="X1872" s="29">
        <v>0</v>
      </c>
      <c r="Z1872" t="s">
        <v>339</v>
      </c>
      <c r="AA1872" t="s">
        <v>331</v>
      </c>
      <c r="AB1872">
        <v>5</v>
      </c>
      <c r="AC1872">
        <v>28.67647058823529</v>
      </c>
      <c r="AD1872">
        <v>461.47380218548608</v>
      </c>
      <c r="AE1872" s="54">
        <v>1.625227685185185E-3</v>
      </c>
      <c r="AF1872" s="54">
        <v>2.6153846157407411E-2</v>
      </c>
      <c r="AG1872" s="53">
        <v>46273.772458561019</v>
      </c>
      <c r="AH1872" s="53">
        <v>46273.796987179492</v>
      </c>
      <c r="AI1872" t="s">
        <v>151</v>
      </c>
      <c r="AL1872">
        <v>28.67647058823529</v>
      </c>
      <c r="AM1872">
        <v>461.47380218548608</v>
      </c>
      <c r="AN1872" s="54">
        <v>1.625227685185185E-3</v>
      </c>
      <c r="AO1872" s="54">
        <v>2.6153846157407411E-2</v>
      </c>
      <c r="AP1872" s="53">
        <v>46273.796987179492</v>
      </c>
      <c r="AQ1872" t="s">
        <v>151</v>
      </c>
      <c r="AR1872" t="s">
        <v>337</v>
      </c>
    </row>
    <row r="1873" spans="1:44" x14ac:dyDescent="0.35">
      <c r="A1873">
        <v>10</v>
      </c>
      <c r="B1873" s="26">
        <f t="shared" si="377"/>
        <v>46273.770833333343</v>
      </c>
      <c r="C1873" t="s">
        <v>56</v>
      </c>
      <c r="D1873">
        <v>2</v>
      </c>
      <c r="E1873" s="26">
        <f t="shared" si="378"/>
        <v>46273.84375</v>
      </c>
      <c r="F1873" s="26">
        <f t="shared" si="379"/>
        <v>46273.822916666664</v>
      </c>
      <c r="G1873">
        <f t="shared" si="380"/>
        <v>0</v>
      </c>
      <c r="H1873">
        <f t="shared" si="381"/>
        <v>7</v>
      </c>
      <c r="I1873" s="27">
        <f t="shared" si="382"/>
        <v>2</v>
      </c>
      <c r="J1873" s="28">
        <f t="shared" si="383"/>
        <v>50.339296730413324</v>
      </c>
      <c r="K1873" s="29" t="str">
        <f t="shared" si="384"/>
        <v/>
      </c>
      <c r="L1873" s="26" t="str">
        <f t="shared" si="385"/>
        <v/>
      </c>
      <c r="M1873" t="str">
        <f t="shared" si="386"/>
        <v/>
      </c>
      <c r="N1873" s="28">
        <f t="shared" si="387"/>
        <v>25.169648365206662</v>
      </c>
      <c r="O1873" t="str">
        <f t="shared" si="388"/>
        <v/>
      </c>
      <c r="P1873" t="str">
        <f t="shared" si="389"/>
        <v/>
      </c>
      <c r="Q1873" s="10"/>
      <c r="R1873" s="10" t="s">
        <v>343</v>
      </c>
      <c r="S1873" s="16">
        <v>3</v>
      </c>
      <c r="T1873" s="13">
        <v>66.880156592572831</v>
      </c>
      <c r="U1873" s="14"/>
      <c r="V1873" s="11"/>
      <c r="W1873" s="10"/>
      <c r="X1873" s="29"/>
      <c r="Y1873" t="s">
        <v>344</v>
      </c>
      <c r="Z1873" t="s">
        <v>340</v>
      </c>
      <c r="AA1873" t="s">
        <v>331</v>
      </c>
      <c r="AB1873">
        <v>2</v>
      </c>
      <c r="AC1873">
        <v>29.21581579692366</v>
      </c>
      <c r="AD1873">
        <v>106.4128256513026</v>
      </c>
      <c r="AL1873">
        <v>43.823723695385482</v>
      </c>
      <c r="AM1873">
        <v>122.9536855134621</v>
      </c>
      <c r="AR1873" t="s">
        <v>332</v>
      </c>
    </row>
    <row r="1874" spans="1:44" x14ac:dyDescent="0.35">
      <c r="A1874">
        <v>10</v>
      </c>
      <c r="B1874" s="26">
        <f t="shared" si="377"/>
        <v>46273.770833333343</v>
      </c>
      <c r="C1874" t="s">
        <v>56</v>
      </c>
      <c r="D1874">
        <v>3</v>
      </c>
      <c r="E1874" s="26">
        <f t="shared" si="378"/>
        <v>46273.84375</v>
      </c>
      <c r="F1874" s="26">
        <f t="shared" si="379"/>
        <v>46273.822916666664</v>
      </c>
      <c r="G1874">
        <f t="shared" si="380"/>
        <v>0</v>
      </c>
      <c r="H1874">
        <f t="shared" si="381"/>
        <v>0</v>
      </c>
      <c r="I1874" s="27">
        <f t="shared" si="382"/>
        <v>1</v>
      </c>
      <c r="J1874" s="28">
        <f t="shared" si="383"/>
        <v>103.5171102661597</v>
      </c>
      <c r="K1874" s="29" t="str">
        <f t="shared" si="384"/>
        <v/>
      </c>
      <c r="L1874" s="26" t="str">
        <f t="shared" si="385"/>
        <v/>
      </c>
      <c r="M1874" t="str">
        <f t="shared" si="386"/>
        <v/>
      </c>
      <c r="N1874" s="28">
        <f t="shared" si="387"/>
        <v>103.5171102661597</v>
      </c>
      <c r="O1874" t="str">
        <f t="shared" si="388"/>
        <v/>
      </c>
      <c r="P1874" t="str">
        <f t="shared" si="389"/>
        <v/>
      </c>
      <c r="Q1874" s="10"/>
      <c r="R1874" s="10"/>
      <c r="S1874" s="16">
        <v>1</v>
      </c>
      <c r="T1874" s="13">
        <v>103.5171102661597</v>
      </c>
      <c r="U1874" s="14"/>
      <c r="V1874" s="11"/>
      <c r="W1874" s="10"/>
      <c r="X1874" s="29"/>
      <c r="AA1874" t="s">
        <v>331</v>
      </c>
      <c r="AB1874">
        <v>1</v>
      </c>
      <c r="AC1874">
        <v>103.5171102661597</v>
      </c>
      <c r="AD1874">
        <v>103.5171102661597</v>
      </c>
      <c r="AL1874">
        <v>103.5171102661597</v>
      </c>
      <c r="AM1874">
        <v>103.5171102661597</v>
      </c>
      <c r="AR1874" t="s">
        <v>338</v>
      </c>
    </row>
    <row r="1875" spans="1:44" x14ac:dyDescent="0.35">
      <c r="A1875">
        <v>10</v>
      </c>
      <c r="B1875" s="26">
        <f t="shared" si="377"/>
        <v>46273.770833333343</v>
      </c>
      <c r="C1875" t="s">
        <v>56</v>
      </c>
      <c r="D1875">
        <v>4</v>
      </c>
      <c r="E1875" s="26">
        <f t="shared" si="378"/>
        <v>46273.84375</v>
      </c>
      <c r="F1875" s="26">
        <f t="shared" si="379"/>
        <v>46273.822916666664</v>
      </c>
      <c r="G1875">
        <f t="shared" si="380"/>
        <v>0</v>
      </c>
      <c r="H1875">
        <f t="shared" si="381"/>
        <v>0</v>
      </c>
      <c r="I1875" s="27">
        <f t="shared" si="382"/>
        <v>1</v>
      </c>
      <c r="J1875" s="28">
        <f t="shared" si="383"/>
        <v>122.42914979757086</v>
      </c>
      <c r="K1875" s="29" t="str">
        <f t="shared" si="384"/>
        <v/>
      </c>
      <c r="L1875" s="26" t="str">
        <f t="shared" si="385"/>
        <v/>
      </c>
      <c r="M1875" t="str">
        <f t="shared" si="386"/>
        <v/>
      </c>
      <c r="N1875" s="28">
        <f t="shared" si="387"/>
        <v>122.42914979757086</v>
      </c>
      <c r="O1875" t="str">
        <f t="shared" si="388"/>
        <v/>
      </c>
      <c r="P1875" t="str">
        <f t="shared" si="389"/>
        <v/>
      </c>
      <c r="Q1875" s="10"/>
      <c r="R1875" s="10"/>
      <c r="S1875" s="16">
        <v>1</v>
      </c>
      <c r="T1875" s="13">
        <v>122.4291497975709</v>
      </c>
      <c r="U1875" s="14"/>
      <c r="V1875" s="11"/>
      <c r="W1875" s="10"/>
      <c r="X1875" s="29"/>
      <c r="AA1875" t="s">
        <v>331</v>
      </c>
      <c r="AB1875">
        <v>1</v>
      </c>
      <c r="AC1875">
        <v>122.4291497975709</v>
      </c>
      <c r="AD1875">
        <v>122.4291497975709</v>
      </c>
      <c r="AL1875">
        <v>122.4291497975709</v>
      </c>
      <c r="AM1875">
        <v>122.4291497975709</v>
      </c>
      <c r="AR1875" t="s">
        <v>338</v>
      </c>
    </row>
    <row r="1876" spans="1:44" x14ac:dyDescent="0.35">
      <c r="A1876">
        <v>10</v>
      </c>
      <c r="B1876" s="26">
        <f t="shared" si="377"/>
        <v>46273.770833333343</v>
      </c>
      <c r="C1876" t="s">
        <v>56</v>
      </c>
      <c r="D1876">
        <v>5</v>
      </c>
      <c r="E1876" s="26">
        <f t="shared" si="378"/>
        <v>46273.84375</v>
      </c>
      <c r="F1876" s="26">
        <f t="shared" si="379"/>
        <v>46273.822916666664</v>
      </c>
      <c r="G1876">
        <f t="shared" si="380"/>
        <v>0</v>
      </c>
      <c r="H1876">
        <f t="shared" si="381"/>
        <v>2</v>
      </c>
      <c r="I1876" s="27">
        <f t="shared" si="382"/>
        <v>1</v>
      </c>
      <c r="J1876" s="28">
        <f t="shared" si="383"/>
        <v>24.642190416925949</v>
      </c>
      <c r="K1876" s="29" t="str">
        <f t="shared" si="384"/>
        <v/>
      </c>
      <c r="L1876" s="26" t="str">
        <f t="shared" si="385"/>
        <v/>
      </c>
      <c r="M1876" t="str">
        <f t="shared" si="386"/>
        <v/>
      </c>
      <c r="N1876" s="28">
        <f t="shared" si="387"/>
        <v>24.642190416925949</v>
      </c>
      <c r="O1876" t="str">
        <f t="shared" si="388"/>
        <v/>
      </c>
      <c r="P1876" t="str">
        <f t="shared" si="389"/>
        <v/>
      </c>
      <c r="Q1876" s="10"/>
      <c r="R1876" s="10"/>
      <c r="S1876" s="16">
        <v>1</v>
      </c>
      <c r="T1876" s="13">
        <v>24.642190416925949</v>
      </c>
      <c r="U1876" s="14"/>
      <c r="V1876" s="11"/>
      <c r="W1876" s="10"/>
      <c r="X1876" s="29"/>
      <c r="AA1876" t="s">
        <v>331</v>
      </c>
      <c r="AB1876">
        <v>1</v>
      </c>
      <c r="AC1876">
        <v>24.642190416925949</v>
      </c>
      <c r="AD1876">
        <v>29.128356013240161</v>
      </c>
      <c r="AL1876">
        <v>24.642190416925949</v>
      </c>
      <c r="AM1876">
        <v>29.128356013240161</v>
      </c>
      <c r="AR1876" t="s">
        <v>338</v>
      </c>
    </row>
    <row r="1877" spans="1:44" x14ac:dyDescent="0.35">
      <c r="A1877">
        <v>10</v>
      </c>
      <c r="B1877" s="26">
        <f t="shared" si="377"/>
        <v>46273.770833333343</v>
      </c>
      <c r="C1877" t="s">
        <v>56</v>
      </c>
      <c r="D1877">
        <v>6</v>
      </c>
      <c r="E1877" s="26">
        <f t="shared" si="378"/>
        <v>46273.84375</v>
      </c>
      <c r="F1877" s="26">
        <f t="shared" si="379"/>
        <v>46273.822916666664</v>
      </c>
      <c r="G1877">
        <f t="shared" si="380"/>
        <v>0</v>
      </c>
      <c r="H1877">
        <f t="shared" si="381"/>
        <v>0</v>
      </c>
      <c r="I1877" s="27">
        <f t="shared" si="382"/>
        <v>2</v>
      </c>
      <c r="J1877" s="28">
        <f t="shared" si="383"/>
        <v>38.585209003215432</v>
      </c>
      <c r="K1877" s="29" t="str">
        <f t="shared" si="384"/>
        <v/>
      </c>
      <c r="L1877" s="26" t="str">
        <f t="shared" si="385"/>
        <v/>
      </c>
      <c r="M1877" t="str">
        <f t="shared" si="386"/>
        <v/>
      </c>
      <c r="N1877" s="28">
        <f t="shared" si="387"/>
        <v>19.292604501607716</v>
      </c>
      <c r="O1877" t="str">
        <f t="shared" si="388"/>
        <v/>
      </c>
      <c r="P1877" t="str">
        <f t="shared" si="389"/>
        <v/>
      </c>
      <c r="Q1877" s="10"/>
      <c r="R1877" s="10"/>
      <c r="S1877" s="16">
        <v>1</v>
      </c>
      <c r="T1877" s="13">
        <v>22.044349141055928</v>
      </c>
      <c r="U1877" s="14"/>
      <c r="V1877" s="11"/>
      <c r="W1877" s="10"/>
      <c r="X1877" s="29"/>
      <c r="AA1877" t="s">
        <v>331</v>
      </c>
      <c r="AB1877">
        <v>2</v>
      </c>
      <c r="AC1877">
        <v>33.081719724319001</v>
      </c>
      <c r="AD1877">
        <v>43.398392652124002</v>
      </c>
      <c r="AL1877">
        <v>16.5408598621595</v>
      </c>
      <c r="AM1877">
        <v>22.044349141055928</v>
      </c>
      <c r="AR1877" t="s">
        <v>332</v>
      </c>
    </row>
    <row r="1878" spans="1:44" x14ac:dyDescent="0.35">
      <c r="A1878">
        <v>10</v>
      </c>
      <c r="B1878" s="26">
        <f t="shared" si="377"/>
        <v>46273.770833333343</v>
      </c>
      <c r="C1878" t="s">
        <v>57</v>
      </c>
      <c r="D1878">
        <v>1</v>
      </c>
      <c r="E1878" s="26">
        <f t="shared" si="378"/>
        <v>46273.84375</v>
      </c>
      <c r="F1878" s="26">
        <f t="shared" si="379"/>
        <v>46273.822916666664</v>
      </c>
      <c r="G1878">
        <f t="shared" si="380"/>
        <v>1</v>
      </c>
      <c r="H1878">
        <f t="shared" si="381"/>
        <v>18</v>
      </c>
      <c r="I1878" s="27">
        <f t="shared" si="382"/>
        <v>5</v>
      </c>
      <c r="J1878" s="28">
        <f t="shared" si="383"/>
        <v>232.82041479499188</v>
      </c>
      <c r="K1878" s="29">
        <f t="shared" si="384"/>
        <v>3.2213669950738916E-3</v>
      </c>
      <c r="L1878" s="26">
        <f t="shared" si="385"/>
        <v>46273.774054700341</v>
      </c>
      <c r="M1878" t="str">
        <f t="shared" si="386"/>
        <v>YES</v>
      </c>
      <c r="N1878" s="28">
        <f t="shared" si="387"/>
        <v>46.564082958998377</v>
      </c>
      <c r="O1878" t="str">
        <f t="shared" si="388"/>
        <v/>
      </c>
      <c r="P1878" t="str">
        <f t="shared" si="389"/>
        <v/>
      </c>
      <c r="Q1878" s="10" t="s">
        <v>151</v>
      </c>
      <c r="R1878" s="10"/>
      <c r="S1878" s="16">
        <v>5</v>
      </c>
      <c r="T1878" s="13">
        <v>232.8204147949919</v>
      </c>
      <c r="U1878" s="14">
        <v>3.221366990740741E-3</v>
      </c>
      <c r="V1878" s="11">
        <v>46273.774054700327</v>
      </c>
      <c r="W1878" s="10" t="s">
        <v>151</v>
      </c>
      <c r="X1878" s="29">
        <v>0</v>
      </c>
      <c r="Z1878" t="s">
        <v>339</v>
      </c>
      <c r="AA1878" t="s">
        <v>331</v>
      </c>
      <c r="AB1878">
        <v>5</v>
      </c>
      <c r="AC1878">
        <v>28.67647058823529</v>
      </c>
      <c r="AD1878">
        <v>461.47380218548608</v>
      </c>
      <c r="AE1878" s="54">
        <v>1.625227685185185E-3</v>
      </c>
      <c r="AF1878" s="54">
        <v>2.6153846157407411E-2</v>
      </c>
      <c r="AG1878" s="53">
        <v>46273.772458561019</v>
      </c>
      <c r="AH1878" s="53">
        <v>46273.796987179492</v>
      </c>
      <c r="AI1878" t="s">
        <v>151</v>
      </c>
      <c r="AL1878">
        <v>28.67647058823529</v>
      </c>
      <c r="AM1878">
        <v>461.47380218548608</v>
      </c>
      <c r="AN1878" s="54">
        <v>1.625227685185185E-3</v>
      </c>
      <c r="AO1878" s="54">
        <v>2.6153846157407411E-2</v>
      </c>
      <c r="AP1878" s="53">
        <v>46273.796987179492</v>
      </c>
      <c r="AQ1878" t="s">
        <v>151</v>
      </c>
      <c r="AR1878" t="s">
        <v>337</v>
      </c>
    </row>
    <row r="1879" spans="1:44" x14ac:dyDescent="0.35">
      <c r="A1879">
        <v>10</v>
      </c>
      <c r="B1879" s="26">
        <f t="shared" si="377"/>
        <v>46273.770833333343</v>
      </c>
      <c r="C1879" t="s">
        <v>57</v>
      </c>
      <c r="D1879">
        <v>2</v>
      </c>
      <c r="E1879" s="26">
        <f t="shared" si="378"/>
        <v>46273.84375</v>
      </c>
      <c r="F1879" s="26">
        <f t="shared" si="379"/>
        <v>46273.822916666664</v>
      </c>
      <c r="G1879">
        <f t="shared" si="380"/>
        <v>0</v>
      </c>
      <c r="H1879">
        <f t="shared" si="381"/>
        <v>7</v>
      </c>
      <c r="I1879" s="27">
        <f t="shared" si="382"/>
        <v>2</v>
      </c>
      <c r="J1879" s="28">
        <f t="shared" si="383"/>
        <v>50.339296730413324</v>
      </c>
      <c r="K1879" s="29" t="str">
        <f t="shared" si="384"/>
        <v/>
      </c>
      <c r="L1879" s="26" t="str">
        <f t="shared" si="385"/>
        <v/>
      </c>
      <c r="M1879" t="str">
        <f t="shared" si="386"/>
        <v/>
      </c>
      <c r="N1879" s="28">
        <f t="shared" si="387"/>
        <v>25.169648365206662</v>
      </c>
      <c r="O1879" t="str">
        <f t="shared" si="388"/>
        <v/>
      </c>
      <c r="P1879" t="str">
        <f t="shared" si="389"/>
        <v/>
      </c>
      <c r="Q1879" s="10"/>
      <c r="R1879" s="10" t="s">
        <v>343</v>
      </c>
      <c r="S1879" s="16">
        <v>3</v>
      </c>
      <c r="T1879" s="13">
        <v>66.880156592572831</v>
      </c>
      <c r="U1879" s="14"/>
      <c r="V1879" s="11"/>
      <c r="W1879" s="10"/>
      <c r="X1879" s="29"/>
      <c r="Y1879" t="s">
        <v>344</v>
      </c>
      <c r="Z1879" t="s">
        <v>340</v>
      </c>
      <c r="AA1879" t="s">
        <v>331</v>
      </c>
      <c r="AB1879">
        <v>2</v>
      </c>
      <c r="AC1879">
        <v>29.21581579692366</v>
      </c>
      <c r="AD1879">
        <v>106.4128256513026</v>
      </c>
      <c r="AL1879">
        <v>43.823723695385482</v>
      </c>
      <c r="AM1879">
        <v>122.9536855134621</v>
      </c>
      <c r="AR1879" t="s">
        <v>332</v>
      </c>
    </row>
    <row r="1880" spans="1:44" x14ac:dyDescent="0.35">
      <c r="A1880">
        <v>10</v>
      </c>
      <c r="B1880" s="26">
        <f t="shared" si="377"/>
        <v>46273.770833333343</v>
      </c>
      <c r="C1880" t="s">
        <v>57</v>
      </c>
      <c r="D1880">
        <v>3</v>
      </c>
      <c r="E1880" s="26">
        <f t="shared" si="378"/>
        <v>46273.84375</v>
      </c>
      <c r="F1880" s="26">
        <f t="shared" si="379"/>
        <v>46273.822916666664</v>
      </c>
      <c r="G1880">
        <f t="shared" si="380"/>
        <v>0</v>
      </c>
      <c r="H1880">
        <f t="shared" si="381"/>
        <v>0</v>
      </c>
      <c r="I1880" s="27">
        <f t="shared" si="382"/>
        <v>1</v>
      </c>
      <c r="J1880" s="28">
        <f t="shared" si="383"/>
        <v>103.5171102661597</v>
      </c>
      <c r="K1880" s="29" t="str">
        <f t="shared" si="384"/>
        <v/>
      </c>
      <c r="L1880" s="26" t="str">
        <f t="shared" si="385"/>
        <v/>
      </c>
      <c r="M1880" t="str">
        <f t="shared" si="386"/>
        <v/>
      </c>
      <c r="N1880" s="28">
        <f t="shared" si="387"/>
        <v>103.5171102661597</v>
      </c>
      <c r="O1880" t="str">
        <f t="shared" si="388"/>
        <v/>
      </c>
      <c r="P1880" t="str">
        <f t="shared" si="389"/>
        <v/>
      </c>
      <c r="Q1880" s="10"/>
      <c r="R1880" s="10"/>
      <c r="S1880" s="16">
        <v>1</v>
      </c>
      <c r="T1880" s="13">
        <v>103.5171102661597</v>
      </c>
      <c r="U1880" s="14"/>
      <c r="V1880" s="11"/>
      <c r="W1880" s="10"/>
      <c r="X1880" s="29"/>
      <c r="AA1880" t="s">
        <v>331</v>
      </c>
      <c r="AB1880">
        <v>1</v>
      </c>
      <c r="AC1880">
        <v>103.5171102661597</v>
      </c>
      <c r="AD1880">
        <v>103.5171102661597</v>
      </c>
      <c r="AL1880">
        <v>103.5171102661597</v>
      </c>
      <c r="AM1880">
        <v>103.5171102661597</v>
      </c>
      <c r="AR1880" t="s">
        <v>338</v>
      </c>
    </row>
    <row r="1881" spans="1:44" x14ac:dyDescent="0.35">
      <c r="A1881">
        <v>10</v>
      </c>
      <c r="B1881" s="26">
        <f t="shared" si="377"/>
        <v>46273.770833333343</v>
      </c>
      <c r="C1881" t="s">
        <v>57</v>
      </c>
      <c r="D1881">
        <v>4</v>
      </c>
      <c r="E1881" s="26">
        <f t="shared" si="378"/>
        <v>46273.84375</v>
      </c>
      <c r="F1881" s="26">
        <f t="shared" si="379"/>
        <v>46273.822916666664</v>
      </c>
      <c r="G1881">
        <f t="shared" si="380"/>
        <v>0</v>
      </c>
      <c r="H1881">
        <f t="shared" si="381"/>
        <v>0</v>
      </c>
      <c r="I1881" s="27">
        <f t="shared" si="382"/>
        <v>1</v>
      </c>
      <c r="J1881" s="28">
        <f t="shared" si="383"/>
        <v>122.42914979757086</v>
      </c>
      <c r="K1881" s="29" t="str">
        <f t="shared" si="384"/>
        <v/>
      </c>
      <c r="L1881" s="26" t="str">
        <f t="shared" si="385"/>
        <v/>
      </c>
      <c r="M1881" t="str">
        <f t="shared" si="386"/>
        <v/>
      </c>
      <c r="N1881" s="28">
        <f t="shared" si="387"/>
        <v>122.42914979757086</v>
      </c>
      <c r="O1881" t="str">
        <f t="shared" si="388"/>
        <v/>
      </c>
      <c r="P1881" t="str">
        <f t="shared" si="389"/>
        <v/>
      </c>
      <c r="Q1881" s="10"/>
      <c r="R1881" s="10"/>
      <c r="S1881" s="16">
        <v>1</v>
      </c>
      <c r="T1881" s="13">
        <v>122.4291497975709</v>
      </c>
      <c r="U1881" s="14"/>
      <c r="V1881" s="11"/>
      <c r="W1881" s="10"/>
      <c r="X1881" s="29"/>
      <c r="AA1881" t="s">
        <v>331</v>
      </c>
      <c r="AB1881">
        <v>1</v>
      </c>
      <c r="AC1881">
        <v>122.4291497975709</v>
      </c>
      <c r="AD1881">
        <v>122.4291497975709</v>
      </c>
      <c r="AL1881">
        <v>122.4291497975709</v>
      </c>
      <c r="AM1881">
        <v>122.4291497975709</v>
      </c>
      <c r="AR1881" t="s">
        <v>338</v>
      </c>
    </row>
    <row r="1882" spans="1:44" x14ac:dyDescent="0.35">
      <c r="A1882">
        <v>10</v>
      </c>
      <c r="B1882" s="26">
        <f t="shared" si="377"/>
        <v>46273.770833333343</v>
      </c>
      <c r="C1882" t="s">
        <v>57</v>
      </c>
      <c r="D1882">
        <v>5</v>
      </c>
      <c r="E1882" s="26">
        <f t="shared" si="378"/>
        <v>46273.84375</v>
      </c>
      <c r="F1882" s="26">
        <f t="shared" si="379"/>
        <v>46273.822916666664</v>
      </c>
      <c r="G1882">
        <f t="shared" si="380"/>
        <v>0</v>
      </c>
      <c r="H1882">
        <f t="shared" si="381"/>
        <v>2</v>
      </c>
      <c r="I1882" s="27">
        <f t="shared" si="382"/>
        <v>1</v>
      </c>
      <c r="J1882" s="28">
        <f t="shared" si="383"/>
        <v>24.642190416925949</v>
      </c>
      <c r="K1882" s="29" t="str">
        <f t="shared" si="384"/>
        <v/>
      </c>
      <c r="L1882" s="26" t="str">
        <f t="shared" si="385"/>
        <v/>
      </c>
      <c r="M1882" t="str">
        <f t="shared" si="386"/>
        <v/>
      </c>
      <c r="N1882" s="28">
        <f t="shared" si="387"/>
        <v>24.642190416925949</v>
      </c>
      <c r="O1882" t="str">
        <f t="shared" si="388"/>
        <v/>
      </c>
      <c r="P1882" t="str">
        <f t="shared" si="389"/>
        <v/>
      </c>
      <c r="Q1882" s="10"/>
      <c r="R1882" s="10"/>
      <c r="S1882" s="16">
        <v>1</v>
      </c>
      <c r="T1882" s="13">
        <v>24.642190416925949</v>
      </c>
      <c r="U1882" s="14"/>
      <c r="V1882" s="11"/>
      <c r="W1882" s="10"/>
      <c r="X1882" s="29"/>
      <c r="AA1882" t="s">
        <v>331</v>
      </c>
      <c r="AB1882">
        <v>1</v>
      </c>
      <c r="AC1882">
        <v>24.642190416925949</v>
      </c>
      <c r="AD1882">
        <v>29.128356013240161</v>
      </c>
      <c r="AL1882">
        <v>24.642190416925949</v>
      </c>
      <c r="AM1882">
        <v>29.128356013240161</v>
      </c>
      <c r="AR1882" t="s">
        <v>338</v>
      </c>
    </row>
    <row r="1883" spans="1:44" x14ac:dyDescent="0.35">
      <c r="A1883">
        <v>10</v>
      </c>
      <c r="B1883" s="26">
        <f t="shared" si="377"/>
        <v>46273.770833333343</v>
      </c>
      <c r="C1883" t="s">
        <v>57</v>
      </c>
      <c r="D1883">
        <v>6</v>
      </c>
      <c r="E1883" s="26">
        <f t="shared" si="378"/>
        <v>46273.84375</v>
      </c>
      <c r="F1883" s="26">
        <f t="shared" si="379"/>
        <v>46273.822916666664</v>
      </c>
      <c r="G1883">
        <f t="shared" si="380"/>
        <v>0</v>
      </c>
      <c r="H1883">
        <f t="shared" si="381"/>
        <v>0</v>
      </c>
      <c r="I1883" s="27">
        <f t="shared" si="382"/>
        <v>2</v>
      </c>
      <c r="J1883" s="28">
        <f t="shared" si="383"/>
        <v>38.585209003215432</v>
      </c>
      <c r="K1883" s="29" t="str">
        <f t="shared" si="384"/>
        <v/>
      </c>
      <c r="L1883" s="26" t="str">
        <f t="shared" si="385"/>
        <v/>
      </c>
      <c r="M1883" t="str">
        <f t="shared" si="386"/>
        <v/>
      </c>
      <c r="N1883" s="28">
        <f t="shared" si="387"/>
        <v>19.292604501607716</v>
      </c>
      <c r="O1883" t="str">
        <f t="shared" si="388"/>
        <v/>
      </c>
      <c r="P1883" t="str">
        <f t="shared" si="389"/>
        <v/>
      </c>
      <c r="Q1883" s="10"/>
      <c r="R1883" s="10"/>
      <c r="S1883" s="16">
        <v>1</v>
      </c>
      <c r="T1883" s="13">
        <v>22.044349141055928</v>
      </c>
      <c r="U1883" s="14"/>
      <c r="V1883" s="11"/>
      <c r="W1883" s="10"/>
      <c r="X1883" s="29"/>
      <c r="AA1883" t="s">
        <v>331</v>
      </c>
      <c r="AB1883">
        <v>2</v>
      </c>
      <c r="AC1883">
        <v>33.081719724319001</v>
      </c>
      <c r="AD1883">
        <v>43.398392652124002</v>
      </c>
      <c r="AL1883">
        <v>16.5408598621595</v>
      </c>
      <c r="AM1883">
        <v>22.044349141055928</v>
      </c>
      <c r="AR1883" t="s">
        <v>332</v>
      </c>
    </row>
    <row r="1884" spans="1:44" x14ac:dyDescent="0.35">
      <c r="A1884">
        <v>10</v>
      </c>
      <c r="B1884" s="26">
        <f t="shared" si="377"/>
        <v>46273.770833333343</v>
      </c>
      <c r="C1884" t="s">
        <v>58</v>
      </c>
      <c r="D1884">
        <v>1</v>
      </c>
      <c r="E1884" s="26">
        <f t="shared" si="378"/>
        <v>46273.854166666657</v>
      </c>
      <c r="F1884" s="26">
        <f t="shared" si="379"/>
        <v>46273.833333333321</v>
      </c>
      <c r="G1884">
        <f t="shared" si="380"/>
        <v>0</v>
      </c>
      <c r="H1884">
        <f t="shared" si="381"/>
        <v>31</v>
      </c>
      <c r="I1884" s="27">
        <f t="shared" si="382"/>
        <v>5</v>
      </c>
      <c r="J1884" s="28">
        <f t="shared" si="383"/>
        <v>232.82041479499188</v>
      </c>
      <c r="K1884" s="29" t="str">
        <f t="shared" si="384"/>
        <v/>
      </c>
      <c r="L1884" s="26" t="str">
        <f t="shared" si="385"/>
        <v/>
      </c>
      <c r="M1884" t="str">
        <f t="shared" si="386"/>
        <v/>
      </c>
      <c r="N1884" s="28">
        <f t="shared" si="387"/>
        <v>46.564082958998377</v>
      </c>
      <c r="O1884" t="str">
        <f t="shared" si="388"/>
        <v/>
      </c>
      <c r="P1884" t="str">
        <f t="shared" si="389"/>
        <v/>
      </c>
      <c r="Q1884" s="10"/>
      <c r="R1884" s="10"/>
      <c r="S1884" s="16">
        <v>5</v>
      </c>
      <c r="T1884" s="13">
        <v>232.8204147949919</v>
      </c>
      <c r="U1884" s="14"/>
      <c r="V1884" s="11"/>
      <c r="W1884" s="10"/>
      <c r="X1884" s="29"/>
      <c r="Z1884" t="s">
        <v>339</v>
      </c>
      <c r="AA1884" t="s">
        <v>331</v>
      </c>
      <c r="AB1884">
        <v>5</v>
      </c>
      <c r="AC1884">
        <v>28.67647058823529</v>
      </c>
      <c r="AD1884">
        <v>461.47380218548608</v>
      </c>
      <c r="AL1884">
        <v>28.67647058823529</v>
      </c>
      <c r="AM1884">
        <v>461.47380218548608</v>
      </c>
      <c r="AR1884" t="s">
        <v>337</v>
      </c>
    </row>
    <row r="1885" spans="1:44" x14ac:dyDescent="0.35">
      <c r="A1885">
        <v>10</v>
      </c>
      <c r="B1885" s="26">
        <f t="shared" si="377"/>
        <v>46273.770833333343</v>
      </c>
      <c r="C1885" t="s">
        <v>58</v>
      </c>
      <c r="D1885">
        <v>2</v>
      </c>
      <c r="E1885" s="26">
        <f t="shared" si="378"/>
        <v>46273.854166666657</v>
      </c>
      <c r="F1885" s="26">
        <f t="shared" si="379"/>
        <v>46273.833333333321</v>
      </c>
      <c r="G1885">
        <f t="shared" si="380"/>
        <v>0</v>
      </c>
      <c r="H1885">
        <f t="shared" si="381"/>
        <v>12</v>
      </c>
      <c r="I1885" s="27">
        <f t="shared" si="382"/>
        <v>2</v>
      </c>
      <c r="J1885" s="28">
        <f t="shared" si="383"/>
        <v>50.339296730413324</v>
      </c>
      <c r="K1885" s="29" t="str">
        <f t="shared" si="384"/>
        <v/>
      </c>
      <c r="L1885" s="26" t="str">
        <f t="shared" si="385"/>
        <v/>
      </c>
      <c r="M1885" t="str">
        <f t="shared" si="386"/>
        <v/>
      </c>
      <c r="N1885" s="28">
        <f t="shared" si="387"/>
        <v>25.169648365206662</v>
      </c>
      <c r="O1885" t="str">
        <f t="shared" si="388"/>
        <v/>
      </c>
      <c r="P1885" t="str">
        <f t="shared" si="389"/>
        <v/>
      </c>
      <c r="Q1885" s="10"/>
      <c r="R1885" s="10" t="s">
        <v>343</v>
      </c>
      <c r="S1885" s="16">
        <v>3</v>
      </c>
      <c r="T1885" s="13">
        <v>66.880156592572831</v>
      </c>
      <c r="U1885" s="14"/>
      <c r="V1885" s="11"/>
      <c r="W1885" s="10"/>
      <c r="X1885" s="29"/>
      <c r="Y1885" t="s">
        <v>344</v>
      </c>
      <c r="Z1885" t="s">
        <v>340</v>
      </c>
      <c r="AA1885" t="s">
        <v>331</v>
      </c>
      <c r="AB1885">
        <v>2</v>
      </c>
      <c r="AC1885">
        <v>29.21581579692366</v>
      </c>
      <c r="AD1885">
        <v>106.4128256513026</v>
      </c>
      <c r="AL1885">
        <v>43.823723695385482</v>
      </c>
      <c r="AM1885">
        <v>122.9536855134621</v>
      </c>
      <c r="AR1885" t="s">
        <v>332</v>
      </c>
    </row>
    <row r="1886" spans="1:44" x14ac:dyDescent="0.35">
      <c r="A1886">
        <v>10</v>
      </c>
      <c r="B1886" s="26">
        <f t="shared" si="377"/>
        <v>46273.770833333343</v>
      </c>
      <c r="C1886" t="s">
        <v>58</v>
      </c>
      <c r="D1886">
        <v>3</v>
      </c>
      <c r="E1886" s="26">
        <f t="shared" si="378"/>
        <v>46273.854166666657</v>
      </c>
      <c r="F1886" s="26">
        <f t="shared" si="379"/>
        <v>46273.833333333321</v>
      </c>
      <c r="G1886">
        <f t="shared" si="380"/>
        <v>0</v>
      </c>
      <c r="H1886">
        <f t="shared" si="381"/>
        <v>0</v>
      </c>
      <c r="I1886" s="27">
        <f t="shared" si="382"/>
        <v>1</v>
      </c>
      <c r="J1886" s="28">
        <f t="shared" si="383"/>
        <v>103.5171102661597</v>
      </c>
      <c r="K1886" s="29" t="str">
        <f t="shared" si="384"/>
        <v/>
      </c>
      <c r="L1886" s="26" t="str">
        <f t="shared" si="385"/>
        <v/>
      </c>
      <c r="M1886" t="str">
        <f t="shared" si="386"/>
        <v/>
      </c>
      <c r="N1886" s="28">
        <f t="shared" si="387"/>
        <v>103.5171102661597</v>
      </c>
      <c r="O1886" t="str">
        <f t="shared" si="388"/>
        <v/>
      </c>
      <c r="P1886" t="str">
        <f t="shared" si="389"/>
        <v/>
      </c>
      <c r="Q1886" s="10"/>
      <c r="R1886" s="10"/>
      <c r="S1886" s="16">
        <v>1</v>
      </c>
      <c r="T1886" s="13">
        <v>103.5171102661597</v>
      </c>
      <c r="U1886" s="14"/>
      <c r="V1886" s="11"/>
      <c r="W1886" s="10"/>
      <c r="X1886" s="29"/>
      <c r="AA1886" t="s">
        <v>331</v>
      </c>
      <c r="AB1886">
        <v>1</v>
      </c>
      <c r="AC1886">
        <v>103.5171102661597</v>
      </c>
      <c r="AD1886">
        <v>103.5171102661597</v>
      </c>
      <c r="AL1886">
        <v>103.5171102661597</v>
      </c>
      <c r="AM1886">
        <v>103.5171102661597</v>
      </c>
      <c r="AR1886" t="s">
        <v>338</v>
      </c>
    </row>
    <row r="1887" spans="1:44" x14ac:dyDescent="0.35">
      <c r="A1887">
        <v>10</v>
      </c>
      <c r="B1887" s="26">
        <f t="shared" si="377"/>
        <v>46273.770833333343</v>
      </c>
      <c r="C1887" t="s">
        <v>58</v>
      </c>
      <c r="D1887">
        <v>4</v>
      </c>
      <c r="E1887" s="26">
        <f t="shared" si="378"/>
        <v>46273.854166666657</v>
      </c>
      <c r="F1887" s="26">
        <f t="shared" si="379"/>
        <v>46273.833333333321</v>
      </c>
      <c r="G1887">
        <f t="shared" si="380"/>
        <v>0</v>
      </c>
      <c r="H1887">
        <f t="shared" si="381"/>
        <v>7</v>
      </c>
      <c r="I1887" s="27">
        <f t="shared" si="382"/>
        <v>1</v>
      </c>
      <c r="J1887" s="28">
        <f t="shared" si="383"/>
        <v>122.42914979757086</v>
      </c>
      <c r="K1887" s="29" t="str">
        <f t="shared" si="384"/>
        <v/>
      </c>
      <c r="L1887" s="26" t="str">
        <f t="shared" si="385"/>
        <v/>
      </c>
      <c r="M1887" t="str">
        <f t="shared" si="386"/>
        <v/>
      </c>
      <c r="N1887" s="28">
        <f t="shared" si="387"/>
        <v>122.42914979757086</v>
      </c>
      <c r="O1887" t="str">
        <f t="shared" si="388"/>
        <v/>
      </c>
      <c r="P1887" t="str">
        <f t="shared" si="389"/>
        <v/>
      </c>
      <c r="Q1887" s="10"/>
      <c r="R1887" s="10"/>
      <c r="S1887" s="16">
        <v>1</v>
      </c>
      <c r="T1887" s="13">
        <v>122.4291497975709</v>
      </c>
      <c r="U1887" s="14"/>
      <c r="V1887" s="11"/>
      <c r="W1887" s="10"/>
      <c r="X1887" s="29"/>
      <c r="AA1887" t="s">
        <v>331</v>
      </c>
      <c r="AB1887">
        <v>1</v>
      </c>
      <c r="AC1887">
        <v>122.4291497975709</v>
      </c>
      <c r="AD1887">
        <v>122.4291497975709</v>
      </c>
      <c r="AL1887">
        <v>122.4291497975709</v>
      </c>
      <c r="AM1887">
        <v>122.4291497975709</v>
      </c>
      <c r="AR1887" t="s">
        <v>338</v>
      </c>
    </row>
    <row r="1888" spans="1:44" x14ac:dyDescent="0.35">
      <c r="A1888">
        <v>10</v>
      </c>
      <c r="B1888" s="26">
        <f t="shared" si="377"/>
        <v>46273.770833333343</v>
      </c>
      <c r="C1888" t="s">
        <v>58</v>
      </c>
      <c r="D1888">
        <v>5</v>
      </c>
      <c r="E1888" s="26">
        <f t="shared" si="378"/>
        <v>46273.854166666657</v>
      </c>
      <c r="F1888" s="26">
        <f t="shared" si="379"/>
        <v>46273.833333333321</v>
      </c>
      <c r="G1888">
        <f t="shared" si="380"/>
        <v>0</v>
      </c>
      <c r="H1888">
        <f t="shared" si="381"/>
        <v>3</v>
      </c>
      <c r="I1888" s="27">
        <f t="shared" si="382"/>
        <v>1</v>
      </c>
      <c r="J1888" s="28">
        <f t="shared" si="383"/>
        <v>24.642190416925949</v>
      </c>
      <c r="K1888" s="29" t="str">
        <f t="shared" si="384"/>
        <v/>
      </c>
      <c r="L1888" s="26" t="str">
        <f t="shared" si="385"/>
        <v/>
      </c>
      <c r="M1888" t="str">
        <f t="shared" si="386"/>
        <v/>
      </c>
      <c r="N1888" s="28">
        <f t="shared" si="387"/>
        <v>24.642190416925949</v>
      </c>
      <c r="O1888" t="str">
        <f t="shared" si="388"/>
        <v/>
      </c>
      <c r="P1888" t="str">
        <f t="shared" si="389"/>
        <v/>
      </c>
      <c r="Q1888" s="10"/>
      <c r="R1888" s="10"/>
      <c r="S1888" s="16">
        <v>1</v>
      </c>
      <c r="T1888" s="13">
        <v>24.642190416925949</v>
      </c>
      <c r="U1888" s="14"/>
      <c r="V1888" s="11"/>
      <c r="W1888" s="10"/>
      <c r="X1888" s="29"/>
      <c r="AA1888" t="s">
        <v>331</v>
      </c>
      <c r="AB1888">
        <v>1</v>
      </c>
      <c r="AC1888">
        <v>24.642190416925949</v>
      </c>
      <c r="AD1888">
        <v>29.128356013240161</v>
      </c>
      <c r="AL1888">
        <v>24.642190416925949</v>
      </c>
      <c r="AM1888">
        <v>29.128356013240161</v>
      </c>
      <c r="AR1888" t="s">
        <v>338</v>
      </c>
    </row>
    <row r="1889" spans="1:44" x14ac:dyDescent="0.35">
      <c r="A1889">
        <v>10</v>
      </c>
      <c r="B1889" s="26">
        <f t="shared" si="377"/>
        <v>46273.770833333343</v>
      </c>
      <c r="C1889" t="s">
        <v>58</v>
      </c>
      <c r="D1889">
        <v>6</v>
      </c>
      <c r="E1889" s="26">
        <f t="shared" si="378"/>
        <v>46273.854166666657</v>
      </c>
      <c r="F1889" s="26">
        <f t="shared" si="379"/>
        <v>46273.833333333321</v>
      </c>
      <c r="G1889">
        <f t="shared" si="380"/>
        <v>0</v>
      </c>
      <c r="H1889">
        <f t="shared" si="381"/>
        <v>6</v>
      </c>
      <c r="I1889" s="27">
        <f t="shared" si="382"/>
        <v>2</v>
      </c>
      <c r="J1889" s="28">
        <f t="shared" si="383"/>
        <v>38.585209003215432</v>
      </c>
      <c r="K1889" s="29" t="str">
        <f t="shared" si="384"/>
        <v/>
      </c>
      <c r="L1889" s="26" t="str">
        <f t="shared" si="385"/>
        <v/>
      </c>
      <c r="M1889" t="str">
        <f t="shared" si="386"/>
        <v/>
      </c>
      <c r="N1889" s="28">
        <f t="shared" si="387"/>
        <v>19.292604501607716</v>
      </c>
      <c r="O1889" t="str">
        <f t="shared" si="388"/>
        <v/>
      </c>
      <c r="P1889" t="str">
        <f t="shared" si="389"/>
        <v/>
      </c>
      <c r="Q1889" s="10"/>
      <c r="R1889" s="10"/>
      <c r="S1889" s="16">
        <v>1</v>
      </c>
      <c r="T1889" s="13">
        <v>22.044349141055928</v>
      </c>
      <c r="U1889" s="14"/>
      <c r="V1889" s="11"/>
      <c r="W1889" s="10"/>
      <c r="X1889" s="29"/>
      <c r="AA1889" t="s">
        <v>331</v>
      </c>
      <c r="AB1889">
        <v>2</v>
      </c>
      <c r="AC1889">
        <v>33.081719724319001</v>
      </c>
      <c r="AD1889">
        <v>43.398392652124002</v>
      </c>
      <c r="AL1889">
        <v>16.5408598621595</v>
      </c>
      <c r="AM1889">
        <v>22.044349141055928</v>
      </c>
      <c r="AR1889" t="s">
        <v>332</v>
      </c>
    </row>
    <row r="1890" spans="1:44" x14ac:dyDescent="0.35">
      <c r="A1890">
        <v>10</v>
      </c>
      <c r="B1890" s="26">
        <f t="shared" si="377"/>
        <v>46273.770833333343</v>
      </c>
      <c r="C1890" t="s">
        <v>59</v>
      </c>
      <c r="D1890">
        <v>1</v>
      </c>
      <c r="E1890" s="26">
        <f t="shared" si="378"/>
        <v>46273.854166666657</v>
      </c>
      <c r="F1890" s="26">
        <f t="shared" si="379"/>
        <v>46273.833333333321</v>
      </c>
      <c r="G1890">
        <f t="shared" si="380"/>
        <v>0</v>
      </c>
      <c r="H1890">
        <f t="shared" si="381"/>
        <v>31</v>
      </c>
      <c r="I1890" s="27">
        <f t="shared" si="382"/>
        <v>5</v>
      </c>
      <c r="J1890" s="28">
        <f t="shared" si="383"/>
        <v>232.82041479499188</v>
      </c>
      <c r="K1890" s="29" t="str">
        <f t="shared" si="384"/>
        <v/>
      </c>
      <c r="L1890" s="26" t="str">
        <f t="shared" si="385"/>
        <v/>
      </c>
      <c r="M1890" t="str">
        <f t="shared" si="386"/>
        <v/>
      </c>
      <c r="N1890" s="28">
        <f t="shared" si="387"/>
        <v>46.564082958998377</v>
      </c>
      <c r="O1890" t="str">
        <f t="shared" si="388"/>
        <v/>
      </c>
      <c r="P1890" t="str">
        <f t="shared" si="389"/>
        <v/>
      </c>
      <c r="Q1890" s="10"/>
      <c r="R1890" s="10"/>
      <c r="S1890" s="16">
        <v>5</v>
      </c>
      <c r="T1890" s="13">
        <v>232.8204147949919</v>
      </c>
      <c r="U1890" s="14"/>
      <c r="V1890" s="11"/>
      <c r="W1890" s="10"/>
      <c r="X1890" s="29"/>
      <c r="Z1890" t="s">
        <v>339</v>
      </c>
      <c r="AA1890" t="s">
        <v>331</v>
      </c>
      <c r="AB1890">
        <v>5</v>
      </c>
      <c r="AC1890">
        <v>28.67647058823529</v>
      </c>
      <c r="AD1890">
        <v>461.47380218548608</v>
      </c>
      <c r="AL1890">
        <v>28.67647058823529</v>
      </c>
      <c r="AM1890">
        <v>461.47380218548608</v>
      </c>
      <c r="AR1890" t="s">
        <v>337</v>
      </c>
    </row>
    <row r="1891" spans="1:44" x14ac:dyDescent="0.35">
      <c r="A1891">
        <v>10</v>
      </c>
      <c r="B1891" s="26">
        <f t="shared" si="377"/>
        <v>46273.770833333343</v>
      </c>
      <c r="C1891" t="s">
        <v>59</v>
      </c>
      <c r="D1891">
        <v>2</v>
      </c>
      <c r="E1891" s="26">
        <f t="shared" si="378"/>
        <v>46273.854166666657</v>
      </c>
      <c r="F1891" s="26">
        <f t="shared" si="379"/>
        <v>46273.833333333321</v>
      </c>
      <c r="G1891">
        <f t="shared" si="380"/>
        <v>0</v>
      </c>
      <c r="H1891">
        <f t="shared" si="381"/>
        <v>12</v>
      </c>
      <c r="I1891" s="27">
        <f t="shared" si="382"/>
        <v>2</v>
      </c>
      <c r="J1891" s="28">
        <f t="shared" si="383"/>
        <v>50.339296730413324</v>
      </c>
      <c r="K1891" s="29" t="str">
        <f t="shared" si="384"/>
        <v/>
      </c>
      <c r="L1891" s="26" t="str">
        <f t="shared" si="385"/>
        <v/>
      </c>
      <c r="M1891" t="str">
        <f t="shared" si="386"/>
        <v/>
      </c>
      <c r="N1891" s="28">
        <f t="shared" si="387"/>
        <v>25.169648365206662</v>
      </c>
      <c r="O1891" t="str">
        <f t="shared" si="388"/>
        <v/>
      </c>
      <c r="P1891" t="str">
        <f t="shared" si="389"/>
        <v/>
      </c>
      <c r="Q1891" s="10"/>
      <c r="R1891" s="10" t="s">
        <v>343</v>
      </c>
      <c r="S1891" s="16">
        <v>3</v>
      </c>
      <c r="T1891" s="13">
        <v>66.880156592572831</v>
      </c>
      <c r="U1891" s="14"/>
      <c r="V1891" s="11"/>
      <c r="W1891" s="10"/>
      <c r="X1891" s="29"/>
      <c r="Y1891" t="s">
        <v>344</v>
      </c>
      <c r="Z1891" t="s">
        <v>340</v>
      </c>
      <c r="AA1891" t="s">
        <v>331</v>
      </c>
      <c r="AB1891">
        <v>2</v>
      </c>
      <c r="AC1891">
        <v>29.21581579692366</v>
      </c>
      <c r="AD1891">
        <v>106.4128256513026</v>
      </c>
      <c r="AL1891">
        <v>43.823723695385482</v>
      </c>
      <c r="AM1891">
        <v>122.9536855134621</v>
      </c>
      <c r="AR1891" t="s">
        <v>332</v>
      </c>
    </row>
    <row r="1892" spans="1:44" x14ac:dyDescent="0.35">
      <c r="A1892">
        <v>10</v>
      </c>
      <c r="B1892" s="26">
        <f t="shared" si="377"/>
        <v>46273.770833333343</v>
      </c>
      <c r="C1892" t="s">
        <v>59</v>
      </c>
      <c r="D1892">
        <v>3</v>
      </c>
      <c r="E1892" s="26">
        <f t="shared" si="378"/>
        <v>46273.854166666657</v>
      </c>
      <c r="F1892" s="26">
        <f t="shared" si="379"/>
        <v>46273.833333333321</v>
      </c>
      <c r="G1892">
        <f t="shared" si="380"/>
        <v>0</v>
      </c>
      <c r="H1892">
        <f t="shared" si="381"/>
        <v>0</v>
      </c>
      <c r="I1892" s="27">
        <f t="shared" si="382"/>
        <v>1</v>
      </c>
      <c r="J1892" s="28">
        <f t="shared" si="383"/>
        <v>103.5171102661597</v>
      </c>
      <c r="K1892" s="29" t="str">
        <f t="shared" si="384"/>
        <v/>
      </c>
      <c r="L1892" s="26" t="str">
        <f t="shared" si="385"/>
        <v/>
      </c>
      <c r="M1892" t="str">
        <f t="shared" si="386"/>
        <v/>
      </c>
      <c r="N1892" s="28">
        <f t="shared" si="387"/>
        <v>103.5171102661597</v>
      </c>
      <c r="O1892" t="str">
        <f t="shared" si="388"/>
        <v/>
      </c>
      <c r="P1892" t="str">
        <f t="shared" si="389"/>
        <v/>
      </c>
      <c r="Q1892" s="10"/>
      <c r="R1892" s="10"/>
      <c r="S1892" s="16">
        <v>1</v>
      </c>
      <c r="T1892" s="13">
        <v>103.5171102661597</v>
      </c>
      <c r="U1892" s="14"/>
      <c r="V1892" s="11"/>
      <c r="W1892" s="10"/>
      <c r="X1892" s="29"/>
      <c r="AA1892" t="s">
        <v>331</v>
      </c>
      <c r="AB1892">
        <v>1</v>
      </c>
      <c r="AC1892">
        <v>103.5171102661597</v>
      </c>
      <c r="AD1892">
        <v>103.5171102661597</v>
      </c>
      <c r="AL1892">
        <v>103.5171102661597</v>
      </c>
      <c r="AM1892">
        <v>103.5171102661597</v>
      </c>
      <c r="AR1892" t="s">
        <v>338</v>
      </c>
    </row>
    <row r="1893" spans="1:44" x14ac:dyDescent="0.35">
      <c r="A1893">
        <v>10</v>
      </c>
      <c r="B1893" s="26">
        <f t="shared" si="377"/>
        <v>46273.770833333343</v>
      </c>
      <c r="C1893" t="s">
        <v>59</v>
      </c>
      <c r="D1893">
        <v>4</v>
      </c>
      <c r="E1893" s="26">
        <f t="shared" si="378"/>
        <v>46273.854166666657</v>
      </c>
      <c r="F1893" s="26">
        <f t="shared" si="379"/>
        <v>46273.833333333321</v>
      </c>
      <c r="G1893">
        <f t="shared" si="380"/>
        <v>0</v>
      </c>
      <c r="H1893">
        <f t="shared" si="381"/>
        <v>7</v>
      </c>
      <c r="I1893" s="27">
        <f t="shared" si="382"/>
        <v>1</v>
      </c>
      <c r="J1893" s="28">
        <f t="shared" si="383"/>
        <v>122.42914979757086</v>
      </c>
      <c r="K1893" s="29" t="str">
        <f t="shared" si="384"/>
        <v/>
      </c>
      <c r="L1893" s="26" t="str">
        <f t="shared" si="385"/>
        <v/>
      </c>
      <c r="M1893" t="str">
        <f t="shared" si="386"/>
        <v/>
      </c>
      <c r="N1893" s="28">
        <f t="shared" si="387"/>
        <v>122.42914979757086</v>
      </c>
      <c r="O1893" t="str">
        <f t="shared" si="388"/>
        <v/>
      </c>
      <c r="P1893" t="str">
        <f t="shared" si="389"/>
        <v/>
      </c>
      <c r="Q1893" s="10"/>
      <c r="R1893" s="10"/>
      <c r="S1893" s="16">
        <v>1</v>
      </c>
      <c r="T1893" s="13">
        <v>122.4291497975709</v>
      </c>
      <c r="U1893" s="14"/>
      <c r="V1893" s="11"/>
      <c r="W1893" s="10"/>
      <c r="X1893" s="29"/>
      <c r="AA1893" t="s">
        <v>331</v>
      </c>
      <c r="AB1893">
        <v>1</v>
      </c>
      <c r="AC1893">
        <v>122.4291497975709</v>
      </c>
      <c r="AD1893">
        <v>122.4291497975709</v>
      </c>
      <c r="AL1893">
        <v>122.4291497975709</v>
      </c>
      <c r="AM1893">
        <v>122.4291497975709</v>
      </c>
      <c r="AR1893" t="s">
        <v>338</v>
      </c>
    </row>
    <row r="1894" spans="1:44" x14ac:dyDescent="0.35">
      <c r="A1894">
        <v>10</v>
      </c>
      <c r="B1894" s="26">
        <f t="shared" si="377"/>
        <v>46273.770833333343</v>
      </c>
      <c r="C1894" t="s">
        <v>59</v>
      </c>
      <c r="D1894">
        <v>5</v>
      </c>
      <c r="E1894" s="26">
        <f t="shared" si="378"/>
        <v>46273.854166666657</v>
      </c>
      <c r="F1894" s="26">
        <f t="shared" si="379"/>
        <v>46273.833333333321</v>
      </c>
      <c r="G1894">
        <f t="shared" si="380"/>
        <v>0</v>
      </c>
      <c r="H1894">
        <f t="shared" si="381"/>
        <v>3</v>
      </c>
      <c r="I1894" s="27">
        <f t="shared" si="382"/>
        <v>1</v>
      </c>
      <c r="J1894" s="28">
        <f t="shared" si="383"/>
        <v>24.642190416925949</v>
      </c>
      <c r="K1894" s="29" t="str">
        <f t="shared" si="384"/>
        <v/>
      </c>
      <c r="L1894" s="26" t="str">
        <f t="shared" si="385"/>
        <v/>
      </c>
      <c r="M1894" t="str">
        <f t="shared" si="386"/>
        <v/>
      </c>
      <c r="N1894" s="28">
        <f t="shared" si="387"/>
        <v>24.642190416925949</v>
      </c>
      <c r="O1894" t="str">
        <f t="shared" si="388"/>
        <v/>
      </c>
      <c r="P1894" t="str">
        <f t="shared" si="389"/>
        <v/>
      </c>
      <c r="Q1894" s="10"/>
      <c r="R1894" s="10"/>
      <c r="S1894" s="16">
        <v>1</v>
      </c>
      <c r="T1894" s="13">
        <v>24.642190416925949</v>
      </c>
      <c r="U1894" s="14"/>
      <c r="V1894" s="11"/>
      <c r="W1894" s="10"/>
      <c r="X1894" s="29"/>
      <c r="AA1894" t="s">
        <v>331</v>
      </c>
      <c r="AB1894">
        <v>1</v>
      </c>
      <c r="AC1894">
        <v>24.642190416925949</v>
      </c>
      <c r="AD1894">
        <v>29.128356013240161</v>
      </c>
      <c r="AL1894">
        <v>24.642190416925949</v>
      </c>
      <c r="AM1894">
        <v>29.128356013240161</v>
      </c>
      <c r="AR1894" t="s">
        <v>338</v>
      </c>
    </row>
    <row r="1895" spans="1:44" x14ac:dyDescent="0.35">
      <c r="A1895">
        <v>10</v>
      </c>
      <c r="B1895" s="26">
        <f t="shared" si="377"/>
        <v>46273.770833333343</v>
      </c>
      <c r="C1895" t="s">
        <v>59</v>
      </c>
      <c r="D1895">
        <v>6</v>
      </c>
      <c r="E1895" s="26">
        <f t="shared" si="378"/>
        <v>46273.854166666657</v>
      </c>
      <c r="F1895" s="26">
        <f t="shared" si="379"/>
        <v>46273.833333333321</v>
      </c>
      <c r="G1895">
        <f t="shared" si="380"/>
        <v>0</v>
      </c>
      <c r="H1895">
        <f t="shared" si="381"/>
        <v>6</v>
      </c>
      <c r="I1895" s="27">
        <f t="shared" si="382"/>
        <v>2</v>
      </c>
      <c r="J1895" s="28">
        <f t="shared" si="383"/>
        <v>38.585209003215432</v>
      </c>
      <c r="K1895" s="29" t="str">
        <f t="shared" si="384"/>
        <v/>
      </c>
      <c r="L1895" s="26" t="str">
        <f t="shared" si="385"/>
        <v/>
      </c>
      <c r="M1895" t="str">
        <f t="shared" si="386"/>
        <v/>
      </c>
      <c r="N1895" s="28">
        <f t="shared" si="387"/>
        <v>19.292604501607716</v>
      </c>
      <c r="O1895" t="str">
        <f t="shared" si="388"/>
        <v/>
      </c>
      <c r="P1895" t="str">
        <f t="shared" si="389"/>
        <v/>
      </c>
      <c r="Q1895" s="10"/>
      <c r="R1895" s="10"/>
      <c r="S1895" s="16">
        <v>1</v>
      </c>
      <c r="T1895" s="13">
        <v>22.044349141055928</v>
      </c>
      <c r="U1895" s="14"/>
      <c r="V1895" s="11"/>
      <c r="W1895" s="10"/>
      <c r="X1895" s="29"/>
      <c r="AA1895" t="s">
        <v>331</v>
      </c>
      <c r="AB1895">
        <v>2</v>
      </c>
      <c r="AC1895">
        <v>33.081719724319001</v>
      </c>
      <c r="AD1895">
        <v>43.398392652124002</v>
      </c>
      <c r="AL1895">
        <v>16.5408598621595</v>
      </c>
      <c r="AM1895">
        <v>22.044349141055928</v>
      </c>
      <c r="AR1895" t="s">
        <v>332</v>
      </c>
    </row>
    <row r="1896" spans="1:44" x14ac:dyDescent="0.35">
      <c r="A1896">
        <v>10</v>
      </c>
      <c r="B1896" s="26">
        <f t="shared" si="377"/>
        <v>46273.770833333343</v>
      </c>
      <c r="C1896" t="s">
        <v>60</v>
      </c>
      <c r="D1896">
        <v>1</v>
      </c>
      <c r="E1896" s="26">
        <f t="shared" si="378"/>
        <v>46273.854166666657</v>
      </c>
      <c r="F1896" s="26">
        <f t="shared" si="379"/>
        <v>46273.833333333321</v>
      </c>
      <c r="G1896">
        <f t="shared" si="380"/>
        <v>2</v>
      </c>
      <c r="H1896">
        <f t="shared" si="381"/>
        <v>31</v>
      </c>
      <c r="I1896" s="27">
        <f t="shared" si="382"/>
        <v>5</v>
      </c>
      <c r="J1896" s="28">
        <f t="shared" si="383"/>
        <v>232.82041479499188</v>
      </c>
      <c r="K1896" s="29">
        <f t="shared" si="384"/>
        <v>5.5479098248494806E-3</v>
      </c>
      <c r="L1896" s="26">
        <f t="shared" si="385"/>
        <v>46273.776381243166</v>
      </c>
      <c r="M1896" t="str">
        <f t="shared" si="386"/>
        <v>YES</v>
      </c>
      <c r="N1896" s="28">
        <f t="shared" si="387"/>
        <v>46.564082958998377</v>
      </c>
      <c r="O1896" t="str">
        <f t="shared" si="388"/>
        <v/>
      </c>
      <c r="P1896" t="str">
        <f t="shared" si="389"/>
        <v/>
      </c>
      <c r="Q1896" s="10" t="s">
        <v>151</v>
      </c>
      <c r="R1896" s="10"/>
      <c r="S1896" s="16">
        <v>5</v>
      </c>
      <c r="T1896" s="13">
        <v>232.8204147949919</v>
      </c>
      <c r="U1896" s="14">
        <v>5.5479098263888889E-3</v>
      </c>
      <c r="V1896" s="11">
        <v>46273.776381243159</v>
      </c>
      <c r="W1896" s="10" t="s">
        <v>151</v>
      </c>
      <c r="X1896" s="29">
        <v>0</v>
      </c>
      <c r="Z1896" t="s">
        <v>339</v>
      </c>
      <c r="AA1896" t="s">
        <v>331</v>
      </c>
      <c r="AB1896">
        <v>5</v>
      </c>
      <c r="AC1896">
        <v>28.67647058823529</v>
      </c>
      <c r="AD1896">
        <v>461.47380218548608</v>
      </c>
      <c r="AE1896" s="54">
        <v>2.7990032407407411E-3</v>
      </c>
      <c r="AF1896" s="54">
        <v>4.5042735046296301E-2</v>
      </c>
      <c r="AG1896" s="53">
        <v>46273.773632336583</v>
      </c>
      <c r="AH1896" s="53">
        <v>46273.81587606838</v>
      </c>
      <c r="AI1896" t="s">
        <v>151</v>
      </c>
      <c r="AL1896">
        <v>28.67647058823529</v>
      </c>
      <c r="AM1896">
        <v>461.47380218548608</v>
      </c>
      <c r="AN1896" s="54">
        <v>2.7990032407407411E-3</v>
      </c>
      <c r="AO1896" s="54">
        <v>4.5042735046296301E-2</v>
      </c>
      <c r="AP1896" s="53">
        <v>46273.81587606838</v>
      </c>
      <c r="AQ1896" t="s">
        <v>151</v>
      </c>
      <c r="AR1896" t="s">
        <v>337</v>
      </c>
    </row>
    <row r="1897" spans="1:44" x14ac:dyDescent="0.35">
      <c r="A1897">
        <v>10</v>
      </c>
      <c r="B1897" s="26">
        <f t="shared" si="377"/>
        <v>46273.770833333343</v>
      </c>
      <c r="C1897" t="s">
        <v>60</v>
      </c>
      <c r="D1897">
        <v>2</v>
      </c>
      <c r="E1897" s="26">
        <f t="shared" si="378"/>
        <v>46273.854166666657</v>
      </c>
      <c r="F1897" s="26">
        <f t="shared" si="379"/>
        <v>46273.833333333321</v>
      </c>
      <c r="G1897">
        <f t="shared" si="380"/>
        <v>0</v>
      </c>
      <c r="H1897">
        <f t="shared" si="381"/>
        <v>12</v>
      </c>
      <c r="I1897" s="27">
        <f t="shared" si="382"/>
        <v>2</v>
      </c>
      <c r="J1897" s="28">
        <f t="shared" si="383"/>
        <v>50.339296730413324</v>
      </c>
      <c r="K1897" s="29" t="str">
        <f t="shared" si="384"/>
        <v/>
      </c>
      <c r="L1897" s="26" t="str">
        <f t="shared" si="385"/>
        <v/>
      </c>
      <c r="M1897" t="str">
        <f t="shared" si="386"/>
        <v/>
      </c>
      <c r="N1897" s="28">
        <f t="shared" si="387"/>
        <v>25.169648365206662</v>
      </c>
      <c r="O1897" t="str">
        <f t="shared" si="388"/>
        <v/>
      </c>
      <c r="P1897" t="str">
        <f t="shared" si="389"/>
        <v/>
      </c>
      <c r="Q1897" s="10"/>
      <c r="R1897" s="10" t="s">
        <v>343</v>
      </c>
      <c r="S1897" s="16">
        <v>3</v>
      </c>
      <c r="T1897" s="13">
        <v>66.880156592572831</v>
      </c>
      <c r="U1897" s="14"/>
      <c r="V1897" s="11"/>
      <c r="W1897" s="10"/>
      <c r="X1897" s="29"/>
      <c r="Y1897" t="s">
        <v>344</v>
      </c>
      <c r="Z1897" t="s">
        <v>340</v>
      </c>
      <c r="AA1897" t="s">
        <v>331</v>
      </c>
      <c r="AB1897">
        <v>2</v>
      </c>
      <c r="AC1897">
        <v>29.21581579692366</v>
      </c>
      <c r="AD1897">
        <v>106.4128256513026</v>
      </c>
      <c r="AL1897">
        <v>43.823723695385482</v>
      </c>
      <c r="AM1897">
        <v>122.9536855134621</v>
      </c>
      <c r="AR1897" t="s">
        <v>332</v>
      </c>
    </row>
    <row r="1898" spans="1:44" x14ac:dyDescent="0.35">
      <c r="A1898">
        <v>10</v>
      </c>
      <c r="B1898" s="26">
        <f t="shared" si="377"/>
        <v>46273.770833333343</v>
      </c>
      <c r="C1898" t="s">
        <v>60</v>
      </c>
      <c r="D1898">
        <v>3</v>
      </c>
      <c r="E1898" s="26">
        <f t="shared" si="378"/>
        <v>46273.854166666657</v>
      </c>
      <c r="F1898" s="26">
        <f t="shared" si="379"/>
        <v>46273.833333333321</v>
      </c>
      <c r="G1898">
        <f t="shared" si="380"/>
        <v>0</v>
      </c>
      <c r="H1898">
        <f t="shared" si="381"/>
        <v>0</v>
      </c>
      <c r="I1898" s="27">
        <f t="shared" si="382"/>
        <v>1</v>
      </c>
      <c r="J1898" s="28">
        <f t="shared" si="383"/>
        <v>103.5171102661597</v>
      </c>
      <c r="K1898" s="29" t="str">
        <f t="shared" si="384"/>
        <v/>
      </c>
      <c r="L1898" s="26" t="str">
        <f t="shared" si="385"/>
        <v/>
      </c>
      <c r="M1898" t="str">
        <f t="shared" si="386"/>
        <v/>
      </c>
      <c r="N1898" s="28">
        <f t="shared" si="387"/>
        <v>103.5171102661597</v>
      </c>
      <c r="O1898" t="str">
        <f t="shared" si="388"/>
        <v/>
      </c>
      <c r="P1898" t="str">
        <f t="shared" si="389"/>
        <v/>
      </c>
      <c r="Q1898" s="10"/>
      <c r="R1898" s="10"/>
      <c r="S1898" s="16">
        <v>1</v>
      </c>
      <c r="T1898" s="13">
        <v>103.5171102661597</v>
      </c>
      <c r="U1898" s="14"/>
      <c r="V1898" s="11"/>
      <c r="W1898" s="10"/>
      <c r="X1898" s="29"/>
      <c r="AA1898" t="s">
        <v>331</v>
      </c>
      <c r="AB1898">
        <v>1</v>
      </c>
      <c r="AC1898">
        <v>103.5171102661597</v>
      </c>
      <c r="AD1898">
        <v>103.5171102661597</v>
      </c>
      <c r="AL1898">
        <v>103.5171102661597</v>
      </c>
      <c r="AM1898">
        <v>103.5171102661597</v>
      </c>
      <c r="AR1898" t="s">
        <v>338</v>
      </c>
    </row>
    <row r="1899" spans="1:44" x14ac:dyDescent="0.35">
      <c r="A1899">
        <v>10</v>
      </c>
      <c r="B1899" s="26">
        <f t="shared" si="377"/>
        <v>46273.770833333343</v>
      </c>
      <c r="C1899" t="s">
        <v>60</v>
      </c>
      <c r="D1899">
        <v>4</v>
      </c>
      <c r="E1899" s="26">
        <f t="shared" si="378"/>
        <v>46273.854166666657</v>
      </c>
      <c r="F1899" s="26">
        <f t="shared" si="379"/>
        <v>46273.833333333321</v>
      </c>
      <c r="G1899">
        <f t="shared" si="380"/>
        <v>0</v>
      </c>
      <c r="H1899">
        <f t="shared" si="381"/>
        <v>7</v>
      </c>
      <c r="I1899" s="27">
        <f t="shared" si="382"/>
        <v>1</v>
      </c>
      <c r="J1899" s="28">
        <f t="shared" si="383"/>
        <v>122.42914979757086</v>
      </c>
      <c r="K1899" s="29" t="str">
        <f t="shared" si="384"/>
        <v/>
      </c>
      <c r="L1899" s="26" t="str">
        <f t="shared" si="385"/>
        <v/>
      </c>
      <c r="M1899" t="str">
        <f t="shared" si="386"/>
        <v/>
      </c>
      <c r="N1899" s="28">
        <f t="shared" si="387"/>
        <v>122.42914979757086</v>
      </c>
      <c r="O1899" t="str">
        <f t="shared" si="388"/>
        <v/>
      </c>
      <c r="P1899" t="str">
        <f t="shared" si="389"/>
        <v/>
      </c>
      <c r="Q1899" s="10"/>
      <c r="R1899" s="10"/>
      <c r="S1899" s="16">
        <v>1</v>
      </c>
      <c r="T1899" s="13">
        <v>122.4291497975709</v>
      </c>
      <c r="U1899" s="14"/>
      <c r="V1899" s="11"/>
      <c r="W1899" s="10"/>
      <c r="X1899" s="29"/>
      <c r="AA1899" t="s">
        <v>331</v>
      </c>
      <c r="AB1899">
        <v>1</v>
      </c>
      <c r="AC1899">
        <v>122.4291497975709</v>
      </c>
      <c r="AD1899">
        <v>122.4291497975709</v>
      </c>
      <c r="AL1899">
        <v>122.4291497975709</v>
      </c>
      <c r="AM1899">
        <v>122.4291497975709</v>
      </c>
      <c r="AR1899" t="s">
        <v>338</v>
      </c>
    </row>
    <row r="1900" spans="1:44" x14ac:dyDescent="0.35">
      <c r="A1900">
        <v>10</v>
      </c>
      <c r="B1900" s="26">
        <f t="shared" si="377"/>
        <v>46273.770833333343</v>
      </c>
      <c r="C1900" t="s">
        <v>60</v>
      </c>
      <c r="D1900">
        <v>5</v>
      </c>
      <c r="E1900" s="26">
        <f t="shared" si="378"/>
        <v>46273.854166666657</v>
      </c>
      <c r="F1900" s="26">
        <f t="shared" si="379"/>
        <v>46273.833333333321</v>
      </c>
      <c r="G1900">
        <f t="shared" si="380"/>
        <v>1</v>
      </c>
      <c r="H1900">
        <f t="shared" si="381"/>
        <v>3</v>
      </c>
      <c r="I1900" s="27">
        <f t="shared" si="382"/>
        <v>1</v>
      </c>
      <c r="J1900" s="28">
        <f t="shared" si="383"/>
        <v>24.642190416925949</v>
      </c>
      <c r="K1900" s="29">
        <f t="shared" si="384"/>
        <v>5.0726010101010098E-3</v>
      </c>
      <c r="L1900" s="26">
        <f t="shared" si="385"/>
        <v>46273.775905934352</v>
      </c>
      <c r="M1900" t="str">
        <f t="shared" si="386"/>
        <v>YES</v>
      </c>
      <c r="N1900" s="28">
        <f t="shared" si="387"/>
        <v>24.642190416925949</v>
      </c>
      <c r="O1900" t="str">
        <f t="shared" si="388"/>
        <v/>
      </c>
      <c r="P1900" t="str">
        <f t="shared" si="389"/>
        <v/>
      </c>
      <c r="Q1900" s="10" t="s">
        <v>151</v>
      </c>
      <c r="R1900" s="10"/>
      <c r="S1900" s="16">
        <v>1</v>
      </c>
      <c r="T1900" s="13">
        <v>24.642190416925949</v>
      </c>
      <c r="U1900" s="14">
        <v>5.0726010069444454E-3</v>
      </c>
      <c r="V1900" s="11">
        <v>46273.775905934337</v>
      </c>
      <c r="W1900" s="10" t="s">
        <v>151</v>
      </c>
      <c r="X1900" s="29">
        <v>0</v>
      </c>
      <c r="AA1900" t="s">
        <v>331</v>
      </c>
      <c r="AB1900">
        <v>1</v>
      </c>
      <c r="AC1900">
        <v>24.642190416925949</v>
      </c>
      <c r="AD1900">
        <v>29.128356013240161</v>
      </c>
      <c r="AE1900" s="54">
        <v>4.2913510069444438E-3</v>
      </c>
      <c r="AF1900" s="54">
        <v>5.0726010069444454E-3</v>
      </c>
      <c r="AG1900" s="53">
        <v>46273.775124684347</v>
      </c>
      <c r="AH1900" s="53">
        <v>46273.775905934337</v>
      </c>
      <c r="AI1900" t="s">
        <v>151</v>
      </c>
      <c r="AL1900">
        <v>24.642190416925949</v>
      </c>
      <c r="AM1900">
        <v>29.128356013240161</v>
      </c>
      <c r="AN1900" s="54">
        <v>4.2913510069444438E-3</v>
      </c>
      <c r="AO1900" s="54">
        <v>5.0726010069444454E-3</v>
      </c>
      <c r="AP1900" s="53">
        <v>46273.775905934337</v>
      </c>
      <c r="AQ1900" t="s">
        <v>151</v>
      </c>
      <c r="AR1900" t="s">
        <v>338</v>
      </c>
    </row>
    <row r="1901" spans="1:44" x14ac:dyDescent="0.35">
      <c r="A1901">
        <v>10</v>
      </c>
      <c r="B1901" s="26">
        <f t="shared" si="377"/>
        <v>46273.770833333343</v>
      </c>
      <c r="C1901" t="s">
        <v>60</v>
      </c>
      <c r="D1901">
        <v>6</v>
      </c>
      <c r="E1901" s="26">
        <f t="shared" si="378"/>
        <v>46273.854166666657</v>
      </c>
      <c r="F1901" s="26">
        <f t="shared" si="379"/>
        <v>46273.833333333321</v>
      </c>
      <c r="G1901">
        <f t="shared" si="380"/>
        <v>0</v>
      </c>
      <c r="H1901">
        <f t="shared" si="381"/>
        <v>6</v>
      </c>
      <c r="I1901" s="27">
        <f t="shared" si="382"/>
        <v>2</v>
      </c>
      <c r="J1901" s="28">
        <f t="shared" si="383"/>
        <v>38.585209003215432</v>
      </c>
      <c r="K1901" s="29" t="str">
        <f t="shared" si="384"/>
        <v/>
      </c>
      <c r="L1901" s="26" t="str">
        <f t="shared" si="385"/>
        <v/>
      </c>
      <c r="M1901" t="str">
        <f t="shared" si="386"/>
        <v/>
      </c>
      <c r="N1901" s="28">
        <f t="shared" si="387"/>
        <v>19.292604501607716</v>
      </c>
      <c r="O1901" t="str">
        <f t="shared" si="388"/>
        <v/>
      </c>
      <c r="P1901" t="str">
        <f t="shared" si="389"/>
        <v/>
      </c>
      <c r="Q1901" s="10"/>
      <c r="R1901" s="10"/>
      <c r="S1901" s="16">
        <v>1</v>
      </c>
      <c r="T1901" s="13">
        <v>22.044349141055928</v>
      </c>
      <c r="U1901" s="14"/>
      <c r="V1901" s="11"/>
      <c r="W1901" s="10"/>
      <c r="X1901" s="29"/>
      <c r="AA1901" t="s">
        <v>331</v>
      </c>
      <c r="AB1901">
        <v>2</v>
      </c>
      <c r="AC1901">
        <v>33.081719724319001</v>
      </c>
      <c r="AD1901">
        <v>43.398392652124002</v>
      </c>
      <c r="AL1901">
        <v>16.5408598621595</v>
      </c>
      <c r="AM1901">
        <v>22.044349141055928</v>
      </c>
      <c r="AR1901" t="s">
        <v>332</v>
      </c>
    </row>
    <row r="1902" spans="1:44" x14ac:dyDescent="0.35">
      <c r="A1902">
        <v>10</v>
      </c>
      <c r="B1902" s="26">
        <f t="shared" si="377"/>
        <v>46273.770833333343</v>
      </c>
      <c r="C1902" t="s">
        <v>61</v>
      </c>
      <c r="D1902">
        <v>1</v>
      </c>
      <c r="E1902" s="26">
        <f t="shared" si="378"/>
        <v>46273.854166666657</v>
      </c>
      <c r="F1902" s="26">
        <f t="shared" si="379"/>
        <v>46273.833333333321</v>
      </c>
      <c r="G1902">
        <f t="shared" si="380"/>
        <v>1</v>
      </c>
      <c r="H1902">
        <f t="shared" si="381"/>
        <v>31</v>
      </c>
      <c r="I1902" s="27">
        <f t="shared" si="382"/>
        <v>5</v>
      </c>
      <c r="J1902" s="28">
        <f t="shared" si="383"/>
        <v>232.82041479499188</v>
      </c>
      <c r="K1902" s="29">
        <f t="shared" si="384"/>
        <v>5.5479098248494806E-3</v>
      </c>
      <c r="L1902" s="26">
        <f t="shared" si="385"/>
        <v>46273.776381243166</v>
      </c>
      <c r="M1902" t="str">
        <f t="shared" si="386"/>
        <v>YES</v>
      </c>
      <c r="N1902" s="28">
        <f t="shared" si="387"/>
        <v>46.564082958998377</v>
      </c>
      <c r="O1902" t="str">
        <f t="shared" si="388"/>
        <v/>
      </c>
      <c r="P1902" t="str">
        <f t="shared" si="389"/>
        <v/>
      </c>
      <c r="Q1902" s="10" t="s">
        <v>151</v>
      </c>
      <c r="R1902" s="10"/>
      <c r="S1902" s="16">
        <v>5</v>
      </c>
      <c r="T1902" s="13">
        <v>232.8204147949919</v>
      </c>
      <c r="U1902" s="14">
        <v>5.5479098263888889E-3</v>
      </c>
      <c r="V1902" s="11">
        <v>46273.776381243159</v>
      </c>
      <c r="W1902" s="10" t="s">
        <v>151</v>
      </c>
      <c r="X1902" s="29">
        <v>0</v>
      </c>
      <c r="Z1902" t="s">
        <v>339</v>
      </c>
      <c r="AA1902" t="s">
        <v>331</v>
      </c>
      <c r="AB1902">
        <v>5</v>
      </c>
      <c r="AC1902">
        <v>28.67647058823529</v>
      </c>
      <c r="AD1902">
        <v>461.47380218548608</v>
      </c>
      <c r="AE1902" s="54">
        <v>2.7990032407407411E-3</v>
      </c>
      <c r="AF1902" s="54">
        <v>4.5042735046296301E-2</v>
      </c>
      <c r="AG1902" s="53">
        <v>46273.773632336583</v>
      </c>
      <c r="AH1902" s="53">
        <v>46273.81587606838</v>
      </c>
      <c r="AI1902" t="s">
        <v>151</v>
      </c>
      <c r="AL1902">
        <v>28.67647058823529</v>
      </c>
      <c r="AM1902">
        <v>461.47380218548608</v>
      </c>
      <c r="AN1902" s="54">
        <v>2.7990032407407411E-3</v>
      </c>
      <c r="AO1902" s="54">
        <v>4.5042735046296301E-2</v>
      </c>
      <c r="AP1902" s="53">
        <v>46273.81587606838</v>
      </c>
      <c r="AQ1902" t="s">
        <v>151</v>
      </c>
      <c r="AR1902" t="s">
        <v>337</v>
      </c>
    </row>
    <row r="1903" spans="1:44" x14ac:dyDescent="0.35">
      <c r="A1903">
        <v>10</v>
      </c>
      <c r="B1903" s="26">
        <f t="shared" si="377"/>
        <v>46273.770833333343</v>
      </c>
      <c r="C1903" t="s">
        <v>61</v>
      </c>
      <c r="D1903">
        <v>2</v>
      </c>
      <c r="E1903" s="26">
        <f t="shared" si="378"/>
        <v>46273.854166666657</v>
      </c>
      <c r="F1903" s="26">
        <f t="shared" si="379"/>
        <v>46273.833333333321</v>
      </c>
      <c r="G1903">
        <f t="shared" si="380"/>
        <v>0</v>
      </c>
      <c r="H1903">
        <f t="shared" si="381"/>
        <v>12</v>
      </c>
      <c r="I1903" s="27">
        <f t="shared" si="382"/>
        <v>2</v>
      </c>
      <c r="J1903" s="28">
        <f t="shared" si="383"/>
        <v>50.339296730413324</v>
      </c>
      <c r="K1903" s="29" t="str">
        <f t="shared" si="384"/>
        <v/>
      </c>
      <c r="L1903" s="26" t="str">
        <f t="shared" si="385"/>
        <v/>
      </c>
      <c r="M1903" t="str">
        <f t="shared" si="386"/>
        <v/>
      </c>
      <c r="N1903" s="28">
        <f t="shared" si="387"/>
        <v>25.169648365206662</v>
      </c>
      <c r="O1903" t="str">
        <f t="shared" si="388"/>
        <v/>
      </c>
      <c r="P1903" t="str">
        <f t="shared" si="389"/>
        <v/>
      </c>
      <c r="Q1903" s="10"/>
      <c r="R1903" s="10" t="s">
        <v>343</v>
      </c>
      <c r="S1903" s="16">
        <v>3</v>
      </c>
      <c r="T1903" s="13">
        <v>66.880156592572831</v>
      </c>
      <c r="U1903" s="14"/>
      <c r="V1903" s="11"/>
      <c r="W1903" s="10"/>
      <c r="X1903" s="29"/>
      <c r="Y1903" t="s">
        <v>344</v>
      </c>
      <c r="Z1903" t="s">
        <v>340</v>
      </c>
      <c r="AA1903" t="s">
        <v>331</v>
      </c>
      <c r="AB1903">
        <v>2</v>
      </c>
      <c r="AC1903">
        <v>29.21581579692366</v>
      </c>
      <c r="AD1903">
        <v>106.4128256513026</v>
      </c>
      <c r="AL1903">
        <v>43.823723695385482</v>
      </c>
      <c r="AM1903">
        <v>122.9536855134621</v>
      </c>
      <c r="AR1903" t="s">
        <v>332</v>
      </c>
    </row>
    <row r="1904" spans="1:44" x14ac:dyDescent="0.35">
      <c r="A1904">
        <v>10</v>
      </c>
      <c r="B1904" s="26">
        <f t="shared" si="377"/>
        <v>46273.770833333343</v>
      </c>
      <c r="C1904" t="s">
        <v>61</v>
      </c>
      <c r="D1904">
        <v>3</v>
      </c>
      <c r="E1904" s="26">
        <f t="shared" si="378"/>
        <v>46273.854166666657</v>
      </c>
      <c r="F1904" s="26">
        <f t="shared" si="379"/>
        <v>46273.833333333321</v>
      </c>
      <c r="G1904">
        <f t="shared" si="380"/>
        <v>0</v>
      </c>
      <c r="H1904">
        <f t="shared" si="381"/>
        <v>0</v>
      </c>
      <c r="I1904" s="27">
        <f t="shared" si="382"/>
        <v>1</v>
      </c>
      <c r="J1904" s="28">
        <f t="shared" si="383"/>
        <v>103.5171102661597</v>
      </c>
      <c r="K1904" s="29" t="str">
        <f t="shared" si="384"/>
        <v/>
      </c>
      <c r="L1904" s="26" t="str">
        <f t="shared" si="385"/>
        <v/>
      </c>
      <c r="M1904" t="str">
        <f t="shared" si="386"/>
        <v/>
      </c>
      <c r="N1904" s="28">
        <f t="shared" si="387"/>
        <v>103.5171102661597</v>
      </c>
      <c r="O1904" t="str">
        <f t="shared" si="388"/>
        <v/>
      </c>
      <c r="P1904" t="str">
        <f t="shared" si="389"/>
        <v/>
      </c>
      <c r="Q1904" s="10"/>
      <c r="R1904" s="10"/>
      <c r="S1904" s="16">
        <v>1</v>
      </c>
      <c r="T1904" s="13">
        <v>103.5171102661597</v>
      </c>
      <c r="U1904" s="14"/>
      <c r="V1904" s="11"/>
      <c r="W1904" s="10"/>
      <c r="X1904" s="29"/>
      <c r="AA1904" t="s">
        <v>331</v>
      </c>
      <c r="AB1904">
        <v>1</v>
      </c>
      <c r="AC1904">
        <v>103.5171102661597</v>
      </c>
      <c r="AD1904">
        <v>103.5171102661597</v>
      </c>
      <c r="AL1904">
        <v>103.5171102661597</v>
      </c>
      <c r="AM1904">
        <v>103.5171102661597</v>
      </c>
      <c r="AR1904" t="s">
        <v>338</v>
      </c>
    </row>
    <row r="1905" spans="1:44" x14ac:dyDescent="0.35">
      <c r="A1905">
        <v>10</v>
      </c>
      <c r="B1905" s="26">
        <f t="shared" si="377"/>
        <v>46273.770833333343</v>
      </c>
      <c r="C1905" t="s">
        <v>61</v>
      </c>
      <c r="D1905">
        <v>4</v>
      </c>
      <c r="E1905" s="26">
        <f t="shared" si="378"/>
        <v>46273.854166666657</v>
      </c>
      <c r="F1905" s="26">
        <f t="shared" si="379"/>
        <v>46273.833333333321</v>
      </c>
      <c r="G1905">
        <f t="shared" si="380"/>
        <v>0</v>
      </c>
      <c r="H1905">
        <f t="shared" si="381"/>
        <v>7</v>
      </c>
      <c r="I1905" s="27">
        <f t="shared" si="382"/>
        <v>1</v>
      </c>
      <c r="J1905" s="28">
        <f t="shared" si="383"/>
        <v>122.42914979757086</v>
      </c>
      <c r="K1905" s="29" t="str">
        <f t="shared" si="384"/>
        <v/>
      </c>
      <c r="L1905" s="26" t="str">
        <f t="shared" si="385"/>
        <v/>
      </c>
      <c r="M1905" t="str">
        <f t="shared" si="386"/>
        <v/>
      </c>
      <c r="N1905" s="28">
        <f t="shared" si="387"/>
        <v>122.42914979757086</v>
      </c>
      <c r="O1905" t="str">
        <f t="shared" si="388"/>
        <v/>
      </c>
      <c r="P1905" t="str">
        <f t="shared" si="389"/>
        <v/>
      </c>
      <c r="Q1905" s="10"/>
      <c r="R1905" s="10"/>
      <c r="S1905" s="16">
        <v>1</v>
      </c>
      <c r="T1905" s="13">
        <v>122.4291497975709</v>
      </c>
      <c r="U1905" s="14"/>
      <c r="V1905" s="11"/>
      <c r="W1905" s="10"/>
      <c r="X1905" s="29"/>
      <c r="AA1905" t="s">
        <v>331</v>
      </c>
      <c r="AB1905">
        <v>1</v>
      </c>
      <c r="AC1905">
        <v>122.4291497975709</v>
      </c>
      <c r="AD1905">
        <v>122.4291497975709</v>
      </c>
      <c r="AL1905">
        <v>122.4291497975709</v>
      </c>
      <c r="AM1905">
        <v>122.4291497975709</v>
      </c>
      <c r="AR1905" t="s">
        <v>338</v>
      </c>
    </row>
    <row r="1906" spans="1:44" x14ac:dyDescent="0.35">
      <c r="A1906">
        <v>10</v>
      </c>
      <c r="B1906" s="26">
        <f t="shared" si="377"/>
        <v>46273.770833333343</v>
      </c>
      <c r="C1906" t="s">
        <v>61</v>
      </c>
      <c r="D1906">
        <v>5</v>
      </c>
      <c r="E1906" s="26">
        <f t="shared" si="378"/>
        <v>46273.854166666657</v>
      </c>
      <c r="F1906" s="26">
        <f t="shared" si="379"/>
        <v>46273.833333333321</v>
      </c>
      <c r="G1906">
        <f t="shared" si="380"/>
        <v>0</v>
      </c>
      <c r="H1906">
        <f t="shared" si="381"/>
        <v>3</v>
      </c>
      <c r="I1906" s="27">
        <f t="shared" si="382"/>
        <v>1</v>
      </c>
      <c r="J1906" s="28">
        <f t="shared" si="383"/>
        <v>24.642190416925949</v>
      </c>
      <c r="K1906" s="29" t="str">
        <f t="shared" si="384"/>
        <v/>
      </c>
      <c r="L1906" s="26" t="str">
        <f t="shared" si="385"/>
        <v/>
      </c>
      <c r="M1906" t="str">
        <f t="shared" si="386"/>
        <v/>
      </c>
      <c r="N1906" s="28">
        <f t="shared" si="387"/>
        <v>24.642190416925949</v>
      </c>
      <c r="O1906" t="str">
        <f t="shared" si="388"/>
        <v/>
      </c>
      <c r="P1906" t="str">
        <f t="shared" si="389"/>
        <v/>
      </c>
      <c r="Q1906" s="10"/>
      <c r="R1906" s="10"/>
      <c r="S1906" s="16">
        <v>1</v>
      </c>
      <c r="T1906" s="13">
        <v>24.642190416925949</v>
      </c>
      <c r="U1906" s="14"/>
      <c r="V1906" s="11"/>
      <c r="W1906" s="10"/>
      <c r="X1906" s="29"/>
      <c r="AA1906" t="s">
        <v>331</v>
      </c>
      <c r="AB1906">
        <v>1</v>
      </c>
      <c r="AC1906">
        <v>24.642190416925949</v>
      </c>
      <c r="AD1906">
        <v>29.128356013240161</v>
      </c>
      <c r="AL1906">
        <v>24.642190416925949</v>
      </c>
      <c r="AM1906">
        <v>29.128356013240161</v>
      </c>
      <c r="AR1906" t="s">
        <v>338</v>
      </c>
    </row>
    <row r="1907" spans="1:44" x14ac:dyDescent="0.35">
      <c r="A1907">
        <v>10</v>
      </c>
      <c r="B1907" s="26">
        <f t="shared" si="377"/>
        <v>46273.770833333343</v>
      </c>
      <c r="C1907" t="s">
        <v>61</v>
      </c>
      <c r="D1907">
        <v>6</v>
      </c>
      <c r="E1907" s="26">
        <f t="shared" si="378"/>
        <v>46273.854166666657</v>
      </c>
      <c r="F1907" s="26">
        <f t="shared" si="379"/>
        <v>46273.833333333321</v>
      </c>
      <c r="G1907">
        <f t="shared" si="380"/>
        <v>0</v>
      </c>
      <c r="H1907">
        <f t="shared" si="381"/>
        <v>6</v>
      </c>
      <c r="I1907" s="27">
        <f t="shared" si="382"/>
        <v>2</v>
      </c>
      <c r="J1907" s="28">
        <f t="shared" si="383"/>
        <v>38.585209003215432</v>
      </c>
      <c r="K1907" s="29" t="str">
        <f t="shared" si="384"/>
        <v/>
      </c>
      <c r="L1907" s="26" t="str">
        <f t="shared" si="385"/>
        <v/>
      </c>
      <c r="M1907" t="str">
        <f t="shared" si="386"/>
        <v/>
      </c>
      <c r="N1907" s="28">
        <f t="shared" si="387"/>
        <v>19.292604501607716</v>
      </c>
      <c r="O1907" t="str">
        <f t="shared" si="388"/>
        <v/>
      </c>
      <c r="P1907" t="str">
        <f t="shared" si="389"/>
        <v/>
      </c>
      <c r="Q1907" s="10"/>
      <c r="R1907" s="10"/>
      <c r="S1907" s="16">
        <v>1</v>
      </c>
      <c r="T1907" s="13">
        <v>22.044349141055928</v>
      </c>
      <c r="U1907" s="14"/>
      <c r="V1907" s="11"/>
      <c r="W1907" s="10"/>
      <c r="X1907" s="29"/>
      <c r="AA1907" t="s">
        <v>331</v>
      </c>
      <c r="AB1907">
        <v>2</v>
      </c>
      <c r="AC1907">
        <v>33.081719724319001</v>
      </c>
      <c r="AD1907">
        <v>43.398392652124002</v>
      </c>
      <c r="AL1907">
        <v>16.5408598621595</v>
      </c>
      <c r="AM1907">
        <v>22.044349141055928</v>
      </c>
      <c r="AR1907" t="s">
        <v>332</v>
      </c>
    </row>
    <row r="1908" spans="1:44" x14ac:dyDescent="0.35">
      <c r="A1908">
        <v>10</v>
      </c>
      <c r="B1908" s="26">
        <f t="shared" si="377"/>
        <v>46273.770833333343</v>
      </c>
      <c r="C1908" t="s">
        <v>62</v>
      </c>
      <c r="D1908">
        <v>1</v>
      </c>
      <c r="E1908" s="26">
        <f t="shared" si="378"/>
        <v>46273.854166666657</v>
      </c>
      <c r="F1908" s="26">
        <f t="shared" si="379"/>
        <v>46273.833333333321</v>
      </c>
      <c r="G1908">
        <f t="shared" si="380"/>
        <v>6</v>
      </c>
      <c r="H1908">
        <f t="shared" si="381"/>
        <v>31</v>
      </c>
      <c r="I1908" s="27">
        <f t="shared" si="382"/>
        <v>5</v>
      </c>
      <c r="J1908" s="28">
        <f t="shared" si="383"/>
        <v>232.82041479499188</v>
      </c>
      <c r="K1908" s="29">
        <f t="shared" si="384"/>
        <v>5.5479098248494806E-3</v>
      </c>
      <c r="L1908" s="26">
        <f t="shared" si="385"/>
        <v>46273.776381243166</v>
      </c>
      <c r="M1908" t="str">
        <f t="shared" si="386"/>
        <v>YES</v>
      </c>
      <c r="N1908" s="28">
        <f t="shared" si="387"/>
        <v>46.564082958998377</v>
      </c>
      <c r="O1908" t="str">
        <f t="shared" si="388"/>
        <v/>
      </c>
      <c r="P1908" t="str">
        <f t="shared" si="389"/>
        <v/>
      </c>
      <c r="Q1908" s="10" t="s">
        <v>151</v>
      </c>
      <c r="R1908" s="10"/>
      <c r="S1908" s="16">
        <v>5</v>
      </c>
      <c r="T1908" s="13">
        <v>232.8204147949919</v>
      </c>
      <c r="U1908" s="14">
        <v>5.5479098263888889E-3</v>
      </c>
      <c r="V1908" s="11">
        <v>46273.776381243159</v>
      </c>
      <c r="W1908" s="10" t="s">
        <v>151</v>
      </c>
      <c r="X1908" s="29">
        <v>0</v>
      </c>
      <c r="Z1908" t="s">
        <v>339</v>
      </c>
      <c r="AA1908" t="s">
        <v>331</v>
      </c>
      <c r="AB1908">
        <v>5</v>
      </c>
      <c r="AC1908">
        <v>28.67647058823529</v>
      </c>
      <c r="AD1908">
        <v>461.47380218548608</v>
      </c>
      <c r="AE1908" s="54">
        <v>2.7990032407407411E-3</v>
      </c>
      <c r="AF1908" s="54">
        <v>4.5042735046296301E-2</v>
      </c>
      <c r="AG1908" s="53">
        <v>46273.773632336583</v>
      </c>
      <c r="AH1908" s="53">
        <v>46273.81587606838</v>
      </c>
      <c r="AI1908" t="s">
        <v>151</v>
      </c>
      <c r="AL1908">
        <v>28.67647058823529</v>
      </c>
      <c r="AM1908">
        <v>461.47380218548608</v>
      </c>
      <c r="AN1908" s="54">
        <v>2.7990032407407411E-3</v>
      </c>
      <c r="AO1908" s="54">
        <v>4.5042735046296301E-2</v>
      </c>
      <c r="AP1908" s="53">
        <v>46273.81587606838</v>
      </c>
      <c r="AQ1908" t="s">
        <v>151</v>
      </c>
      <c r="AR1908" t="s">
        <v>337</v>
      </c>
    </row>
    <row r="1909" spans="1:44" x14ac:dyDescent="0.35">
      <c r="A1909">
        <v>10</v>
      </c>
      <c r="B1909" s="26">
        <f t="shared" si="377"/>
        <v>46273.770833333343</v>
      </c>
      <c r="C1909" t="s">
        <v>62</v>
      </c>
      <c r="D1909">
        <v>2</v>
      </c>
      <c r="E1909" s="26">
        <f t="shared" si="378"/>
        <v>46273.854166666657</v>
      </c>
      <c r="F1909" s="26">
        <f t="shared" si="379"/>
        <v>46273.833333333321</v>
      </c>
      <c r="G1909">
        <f t="shared" si="380"/>
        <v>2</v>
      </c>
      <c r="H1909">
        <f t="shared" si="381"/>
        <v>12</v>
      </c>
      <c r="I1909" s="27">
        <f t="shared" si="382"/>
        <v>2</v>
      </c>
      <c r="J1909" s="28">
        <f t="shared" si="383"/>
        <v>50.339296730413324</v>
      </c>
      <c r="K1909" s="29">
        <f t="shared" si="384"/>
        <v>9.9325980392156871E-3</v>
      </c>
      <c r="L1909" s="26">
        <f t="shared" si="385"/>
        <v>46273.780765931384</v>
      </c>
      <c r="M1909" t="str">
        <f t="shared" si="386"/>
        <v>YES</v>
      </c>
      <c r="N1909" s="28">
        <f t="shared" si="387"/>
        <v>25.169648365206662</v>
      </c>
      <c r="O1909" t="str">
        <f t="shared" si="388"/>
        <v/>
      </c>
      <c r="P1909" t="str">
        <f t="shared" si="389"/>
        <v/>
      </c>
      <c r="Q1909" s="10" t="s">
        <v>151</v>
      </c>
      <c r="R1909" s="10" t="s">
        <v>343</v>
      </c>
      <c r="S1909" s="16">
        <v>3</v>
      </c>
      <c r="T1909" s="13">
        <v>66.880156592572831</v>
      </c>
      <c r="U1909" s="14">
        <v>7.476059050925926E-3</v>
      </c>
      <c r="V1909" s="11">
        <v>46273.778309392394</v>
      </c>
      <c r="W1909" s="10" t="s">
        <v>151</v>
      </c>
      <c r="X1909" s="29">
        <v>2.4565389930555561E-3</v>
      </c>
      <c r="Y1909" t="s">
        <v>344</v>
      </c>
      <c r="Z1909" t="s">
        <v>340</v>
      </c>
      <c r="AA1909" t="s">
        <v>331</v>
      </c>
      <c r="AB1909">
        <v>2</v>
      </c>
      <c r="AC1909">
        <v>29.21581579692366</v>
      </c>
      <c r="AD1909">
        <v>106.4128256513026</v>
      </c>
      <c r="AE1909" s="54">
        <v>4.698681736111111E-3</v>
      </c>
      <c r="AF1909" s="54">
        <v>1.711401809027778E-2</v>
      </c>
      <c r="AG1909" s="53">
        <v>46273.775532015068</v>
      </c>
      <c r="AH1909" s="53">
        <v>46273.787947351433</v>
      </c>
      <c r="AI1909" t="s">
        <v>151</v>
      </c>
      <c r="AL1909">
        <v>43.823723695385482</v>
      </c>
      <c r="AM1909">
        <v>122.9536855134621</v>
      </c>
      <c r="AN1909" s="54">
        <v>4.0665718750000001E-3</v>
      </c>
      <c r="AO1909" s="54">
        <v>1.1409345393518519E-2</v>
      </c>
      <c r="AP1909" s="53">
        <v>46273.782242678717</v>
      </c>
      <c r="AQ1909" t="s">
        <v>151</v>
      </c>
      <c r="AR1909" t="s">
        <v>332</v>
      </c>
    </row>
    <row r="1910" spans="1:44" x14ac:dyDescent="0.35">
      <c r="A1910">
        <v>10</v>
      </c>
      <c r="B1910" s="26">
        <f t="shared" si="377"/>
        <v>46273.770833333343</v>
      </c>
      <c r="C1910" t="s">
        <v>62</v>
      </c>
      <c r="D1910">
        <v>3</v>
      </c>
      <c r="E1910" s="26">
        <f t="shared" si="378"/>
        <v>46273.854166666657</v>
      </c>
      <c r="F1910" s="26">
        <f t="shared" si="379"/>
        <v>46273.833333333321</v>
      </c>
      <c r="G1910">
        <f t="shared" si="380"/>
        <v>0</v>
      </c>
      <c r="H1910">
        <f t="shared" si="381"/>
        <v>0</v>
      </c>
      <c r="I1910" s="27">
        <f t="shared" si="382"/>
        <v>1</v>
      </c>
      <c r="J1910" s="28">
        <f t="shared" si="383"/>
        <v>103.5171102661597</v>
      </c>
      <c r="K1910" s="29" t="str">
        <f t="shared" si="384"/>
        <v/>
      </c>
      <c r="L1910" s="26" t="str">
        <f t="shared" si="385"/>
        <v/>
      </c>
      <c r="M1910" t="str">
        <f t="shared" si="386"/>
        <v/>
      </c>
      <c r="N1910" s="28">
        <f t="shared" si="387"/>
        <v>103.5171102661597</v>
      </c>
      <c r="O1910" t="str">
        <f t="shared" si="388"/>
        <v/>
      </c>
      <c r="P1910" t="str">
        <f t="shared" si="389"/>
        <v/>
      </c>
      <c r="Q1910" s="10"/>
      <c r="R1910" s="10"/>
      <c r="S1910" s="16">
        <v>1</v>
      </c>
      <c r="T1910" s="13">
        <v>103.5171102661597</v>
      </c>
      <c r="U1910" s="14"/>
      <c r="V1910" s="11"/>
      <c r="W1910" s="10"/>
      <c r="X1910" s="29"/>
      <c r="AA1910" t="s">
        <v>331</v>
      </c>
      <c r="AB1910">
        <v>1</v>
      </c>
      <c r="AC1910">
        <v>103.5171102661597</v>
      </c>
      <c r="AD1910">
        <v>103.5171102661597</v>
      </c>
      <c r="AL1910">
        <v>103.5171102661597</v>
      </c>
      <c r="AM1910">
        <v>103.5171102661597</v>
      </c>
      <c r="AR1910" t="s">
        <v>338</v>
      </c>
    </row>
    <row r="1911" spans="1:44" x14ac:dyDescent="0.35">
      <c r="A1911">
        <v>10</v>
      </c>
      <c r="B1911" s="26">
        <f t="shared" si="377"/>
        <v>46273.770833333343</v>
      </c>
      <c r="C1911" t="s">
        <v>62</v>
      </c>
      <c r="D1911">
        <v>4</v>
      </c>
      <c r="E1911" s="26">
        <f t="shared" si="378"/>
        <v>46273.854166666657</v>
      </c>
      <c r="F1911" s="26">
        <f t="shared" si="379"/>
        <v>46273.833333333321</v>
      </c>
      <c r="G1911">
        <f t="shared" si="380"/>
        <v>2</v>
      </c>
      <c r="H1911">
        <f t="shared" si="381"/>
        <v>7</v>
      </c>
      <c r="I1911" s="27">
        <f t="shared" si="382"/>
        <v>1</v>
      </c>
      <c r="J1911" s="28">
        <f t="shared" si="383"/>
        <v>122.42914979757086</v>
      </c>
      <c r="K1911" s="29">
        <f t="shared" si="384"/>
        <v>2.3823302469135801E-3</v>
      </c>
      <c r="L1911" s="26">
        <f t="shared" si="385"/>
        <v>46273.77321566359</v>
      </c>
      <c r="M1911" t="str">
        <f t="shared" si="386"/>
        <v>YES</v>
      </c>
      <c r="N1911" s="28">
        <f t="shared" si="387"/>
        <v>122.42914979757086</v>
      </c>
      <c r="O1911" t="str">
        <f t="shared" si="388"/>
        <v/>
      </c>
      <c r="P1911" t="str">
        <f t="shared" si="389"/>
        <v/>
      </c>
      <c r="Q1911" s="10" t="s">
        <v>151</v>
      </c>
      <c r="R1911" s="10"/>
      <c r="S1911" s="16">
        <v>1</v>
      </c>
      <c r="T1911" s="13">
        <v>122.4291497975709</v>
      </c>
      <c r="U1911" s="14">
        <v>2.3823302430555551E-3</v>
      </c>
      <c r="V1911" s="11">
        <v>46273.77321566359</v>
      </c>
      <c r="W1911" s="10" t="s">
        <v>151</v>
      </c>
      <c r="X1911" s="29">
        <v>0</v>
      </c>
      <c r="AA1911" t="s">
        <v>331</v>
      </c>
      <c r="AB1911">
        <v>1</v>
      </c>
      <c r="AC1911">
        <v>122.4291497975709</v>
      </c>
      <c r="AD1911">
        <v>122.4291497975709</v>
      </c>
      <c r="AE1911" s="54">
        <v>2.3823302430555551E-3</v>
      </c>
      <c r="AF1911" s="54">
        <v>2.3823302430555551E-3</v>
      </c>
      <c r="AG1911" s="53">
        <v>46273.77321566359</v>
      </c>
      <c r="AH1911" s="53">
        <v>46273.77321566359</v>
      </c>
      <c r="AI1911" t="s">
        <v>151</v>
      </c>
      <c r="AL1911">
        <v>122.4291497975709</v>
      </c>
      <c r="AM1911">
        <v>122.4291497975709</v>
      </c>
      <c r="AN1911" s="54">
        <v>2.3823302430555551E-3</v>
      </c>
      <c r="AO1911" s="54">
        <v>2.3823302430555551E-3</v>
      </c>
      <c r="AP1911" s="53">
        <v>46273.77321566359</v>
      </c>
      <c r="AQ1911" t="s">
        <v>151</v>
      </c>
      <c r="AR1911" t="s">
        <v>338</v>
      </c>
    </row>
    <row r="1912" spans="1:44" x14ac:dyDescent="0.35">
      <c r="A1912">
        <v>10</v>
      </c>
      <c r="B1912" s="26">
        <f t="shared" si="377"/>
        <v>46273.770833333343</v>
      </c>
      <c r="C1912" t="s">
        <v>62</v>
      </c>
      <c r="D1912">
        <v>5</v>
      </c>
      <c r="E1912" s="26">
        <f t="shared" si="378"/>
        <v>46273.854166666657</v>
      </c>
      <c r="F1912" s="26">
        <f t="shared" si="379"/>
        <v>46273.833333333321</v>
      </c>
      <c r="G1912">
        <f t="shared" si="380"/>
        <v>0</v>
      </c>
      <c r="H1912">
        <f t="shared" si="381"/>
        <v>3</v>
      </c>
      <c r="I1912" s="27">
        <f t="shared" si="382"/>
        <v>1</v>
      </c>
      <c r="J1912" s="28">
        <f t="shared" si="383"/>
        <v>24.642190416925949</v>
      </c>
      <c r="K1912" s="29" t="str">
        <f t="shared" si="384"/>
        <v/>
      </c>
      <c r="L1912" s="26" t="str">
        <f t="shared" si="385"/>
        <v/>
      </c>
      <c r="M1912" t="str">
        <f t="shared" si="386"/>
        <v/>
      </c>
      <c r="N1912" s="28">
        <f t="shared" si="387"/>
        <v>24.642190416925949</v>
      </c>
      <c r="O1912" t="str">
        <f t="shared" si="388"/>
        <v/>
      </c>
      <c r="P1912" t="str">
        <f t="shared" si="389"/>
        <v/>
      </c>
      <c r="Q1912" s="10"/>
      <c r="R1912" s="10"/>
      <c r="S1912" s="16">
        <v>1</v>
      </c>
      <c r="T1912" s="13">
        <v>24.642190416925949</v>
      </c>
      <c r="U1912" s="14"/>
      <c r="V1912" s="11"/>
      <c r="W1912" s="10"/>
      <c r="X1912" s="29"/>
      <c r="AA1912" t="s">
        <v>331</v>
      </c>
      <c r="AB1912">
        <v>1</v>
      </c>
      <c r="AC1912">
        <v>24.642190416925949</v>
      </c>
      <c r="AD1912">
        <v>29.128356013240161</v>
      </c>
      <c r="AL1912">
        <v>24.642190416925949</v>
      </c>
      <c r="AM1912">
        <v>29.128356013240161</v>
      </c>
      <c r="AR1912" t="s">
        <v>338</v>
      </c>
    </row>
    <row r="1913" spans="1:44" x14ac:dyDescent="0.35">
      <c r="A1913">
        <v>10</v>
      </c>
      <c r="B1913" s="26">
        <f t="shared" si="377"/>
        <v>46273.770833333343</v>
      </c>
      <c r="C1913" t="s">
        <v>62</v>
      </c>
      <c r="D1913">
        <v>6</v>
      </c>
      <c r="E1913" s="26">
        <f t="shared" si="378"/>
        <v>46273.854166666657</v>
      </c>
      <c r="F1913" s="26">
        <f t="shared" si="379"/>
        <v>46273.833333333321</v>
      </c>
      <c r="G1913">
        <f t="shared" si="380"/>
        <v>6</v>
      </c>
      <c r="H1913">
        <f t="shared" si="381"/>
        <v>6</v>
      </c>
      <c r="I1913" s="27">
        <f t="shared" si="382"/>
        <v>2</v>
      </c>
      <c r="J1913" s="28">
        <f t="shared" si="383"/>
        <v>38.585209003215432</v>
      </c>
      <c r="K1913" s="29">
        <f t="shared" si="384"/>
        <v>6.4791666666666669E-3</v>
      </c>
      <c r="L1913" s="26">
        <f t="shared" si="385"/>
        <v>46273.777312500009</v>
      </c>
      <c r="M1913" t="str">
        <f t="shared" si="386"/>
        <v>YES</v>
      </c>
      <c r="N1913" s="28">
        <f t="shared" si="387"/>
        <v>19.292604501607716</v>
      </c>
      <c r="O1913" t="str">
        <f t="shared" si="388"/>
        <v/>
      </c>
      <c r="P1913" t="str">
        <f t="shared" si="389"/>
        <v/>
      </c>
      <c r="Q1913" s="10" t="s">
        <v>151</v>
      </c>
      <c r="R1913" s="10"/>
      <c r="S1913" s="16">
        <v>1</v>
      </c>
      <c r="T1913" s="13">
        <v>22.044349141055928</v>
      </c>
      <c r="U1913" s="14">
        <v>1.1340774837962961E-2</v>
      </c>
      <c r="V1913" s="11">
        <v>46273.782174108172</v>
      </c>
      <c r="W1913" s="10" t="s">
        <v>151</v>
      </c>
      <c r="X1913" s="29">
        <v>-4.8616081712962956E-3</v>
      </c>
      <c r="AA1913" t="s">
        <v>331</v>
      </c>
      <c r="AB1913">
        <v>2</v>
      </c>
      <c r="AC1913">
        <v>33.081719724319001</v>
      </c>
      <c r="AD1913">
        <v>43.398392652124002</v>
      </c>
      <c r="AE1913" s="54">
        <v>5.7605820138888894E-3</v>
      </c>
      <c r="AF1913" s="54">
        <v>7.5570436458333341E-3</v>
      </c>
      <c r="AG1913" s="53">
        <v>46273.776593915347</v>
      </c>
      <c r="AH1913" s="53">
        <v>46273.778390376989</v>
      </c>
      <c r="AI1913" t="s">
        <v>151</v>
      </c>
      <c r="AL1913">
        <v>16.5408598621595</v>
      </c>
      <c r="AM1913">
        <v>22.044349141055928</v>
      </c>
      <c r="AN1913" s="54">
        <v>1.1340774837962961E-2</v>
      </c>
      <c r="AO1913" s="54">
        <v>1.511408730324074E-2</v>
      </c>
      <c r="AP1913" s="53">
        <v>46273.785947420627</v>
      </c>
      <c r="AQ1913" t="s">
        <v>151</v>
      </c>
      <c r="AR1913" t="s">
        <v>332</v>
      </c>
    </row>
    <row r="1914" spans="1:44" x14ac:dyDescent="0.35">
      <c r="A1914">
        <v>10</v>
      </c>
      <c r="B1914" s="26">
        <f t="shared" si="377"/>
        <v>46273.770833333343</v>
      </c>
      <c r="C1914" t="s">
        <v>63</v>
      </c>
      <c r="D1914">
        <v>1</v>
      </c>
      <c r="E1914" s="26">
        <f t="shared" si="378"/>
        <v>46273.854166666657</v>
      </c>
      <c r="F1914" s="26">
        <f t="shared" si="379"/>
        <v>46273.833333333321</v>
      </c>
      <c r="G1914">
        <f t="shared" si="380"/>
        <v>4</v>
      </c>
      <c r="H1914">
        <f t="shared" si="381"/>
        <v>31</v>
      </c>
      <c r="I1914" s="27">
        <f t="shared" si="382"/>
        <v>5</v>
      </c>
      <c r="J1914" s="28">
        <f t="shared" si="383"/>
        <v>232.82041479499188</v>
      </c>
      <c r="K1914" s="29">
        <f t="shared" si="384"/>
        <v>5.5479098248494806E-3</v>
      </c>
      <c r="L1914" s="26">
        <f t="shared" si="385"/>
        <v>46273.776381243166</v>
      </c>
      <c r="M1914" t="str">
        <f t="shared" si="386"/>
        <v>YES</v>
      </c>
      <c r="N1914" s="28">
        <f t="shared" si="387"/>
        <v>46.564082958998377</v>
      </c>
      <c r="O1914" t="str">
        <f t="shared" si="388"/>
        <v/>
      </c>
      <c r="P1914" t="str">
        <f t="shared" si="389"/>
        <v/>
      </c>
      <c r="Q1914" s="10" t="s">
        <v>151</v>
      </c>
      <c r="R1914" s="10"/>
      <c r="S1914" s="16">
        <v>5</v>
      </c>
      <c r="T1914" s="13">
        <v>232.8204147949919</v>
      </c>
      <c r="U1914" s="14">
        <v>5.5479098263888889E-3</v>
      </c>
      <c r="V1914" s="11">
        <v>46273.776381243159</v>
      </c>
      <c r="W1914" s="10" t="s">
        <v>151</v>
      </c>
      <c r="X1914" s="29">
        <v>0</v>
      </c>
      <c r="Z1914" t="s">
        <v>339</v>
      </c>
      <c r="AA1914" t="s">
        <v>331</v>
      </c>
      <c r="AB1914">
        <v>5</v>
      </c>
      <c r="AC1914">
        <v>28.67647058823529</v>
      </c>
      <c r="AD1914">
        <v>461.47380218548608</v>
      </c>
      <c r="AE1914" s="54">
        <v>2.7990032407407411E-3</v>
      </c>
      <c r="AF1914" s="54">
        <v>4.5042735046296301E-2</v>
      </c>
      <c r="AG1914" s="53">
        <v>46273.773632336583</v>
      </c>
      <c r="AH1914" s="53">
        <v>46273.81587606838</v>
      </c>
      <c r="AI1914" t="s">
        <v>151</v>
      </c>
      <c r="AL1914">
        <v>28.67647058823529</v>
      </c>
      <c r="AM1914">
        <v>461.47380218548608</v>
      </c>
      <c r="AN1914" s="54">
        <v>2.7990032407407411E-3</v>
      </c>
      <c r="AO1914" s="54">
        <v>4.5042735046296301E-2</v>
      </c>
      <c r="AP1914" s="53">
        <v>46273.81587606838</v>
      </c>
      <c r="AQ1914" t="s">
        <v>151</v>
      </c>
      <c r="AR1914" t="s">
        <v>337</v>
      </c>
    </row>
    <row r="1915" spans="1:44" x14ac:dyDescent="0.35">
      <c r="A1915">
        <v>10</v>
      </c>
      <c r="B1915" s="26">
        <f t="shared" si="377"/>
        <v>46273.770833333343</v>
      </c>
      <c r="C1915" t="s">
        <v>63</v>
      </c>
      <c r="D1915">
        <v>2</v>
      </c>
      <c r="E1915" s="26">
        <f t="shared" si="378"/>
        <v>46273.854166666657</v>
      </c>
      <c r="F1915" s="26">
        <f t="shared" si="379"/>
        <v>46273.833333333321</v>
      </c>
      <c r="G1915">
        <f t="shared" si="380"/>
        <v>3</v>
      </c>
      <c r="H1915">
        <f t="shared" si="381"/>
        <v>12</v>
      </c>
      <c r="I1915" s="27">
        <f t="shared" si="382"/>
        <v>2</v>
      </c>
      <c r="J1915" s="28">
        <f t="shared" si="383"/>
        <v>50.339296730413324</v>
      </c>
      <c r="K1915" s="29">
        <f t="shared" si="384"/>
        <v>9.9325980392156871E-3</v>
      </c>
      <c r="L1915" s="26">
        <f t="shared" si="385"/>
        <v>46273.780765931384</v>
      </c>
      <c r="M1915" t="str">
        <f t="shared" si="386"/>
        <v>YES</v>
      </c>
      <c r="N1915" s="28">
        <f t="shared" si="387"/>
        <v>25.169648365206662</v>
      </c>
      <c r="O1915" t="str">
        <f t="shared" si="388"/>
        <v/>
      </c>
      <c r="P1915" t="str">
        <f t="shared" si="389"/>
        <v/>
      </c>
      <c r="Q1915" s="10" t="s">
        <v>151</v>
      </c>
      <c r="R1915" s="10" t="s">
        <v>343</v>
      </c>
      <c r="S1915" s="16">
        <v>3</v>
      </c>
      <c r="T1915" s="13">
        <v>66.880156592572831</v>
      </c>
      <c r="U1915" s="14">
        <v>7.476059050925926E-3</v>
      </c>
      <c r="V1915" s="11">
        <v>46273.778309392394</v>
      </c>
      <c r="W1915" s="10" t="s">
        <v>151</v>
      </c>
      <c r="X1915" s="29">
        <v>2.4565389930555561E-3</v>
      </c>
      <c r="Y1915" t="s">
        <v>344</v>
      </c>
      <c r="Z1915" t="s">
        <v>340</v>
      </c>
      <c r="AA1915" t="s">
        <v>331</v>
      </c>
      <c r="AB1915">
        <v>2</v>
      </c>
      <c r="AC1915">
        <v>29.21581579692366</v>
      </c>
      <c r="AD1915">
        <v>106.4128256513026</v>
      </c>
      <c r="AE1915" s="54">
        <v>4.698681736111111E-3</v>
      </c>
      <c r="AF1915" s="54">
        <v>1.711401809027778E-2</v>
      </c>
      <c r="AG1915" s="53">
        <v>46273.775532015068</v>
      </c>
      <c r="AH1915" s="53">
        <v>46273.787947351433</v>
      </c>
      <c r="AI1915" t="s">
        <v>151</v>
      </c>
      <c r="AL1915">
        <v>43.823723695385482</v>
      </c>
      <c r="AM1915">
        <v>122.9536855134621</v>
      </c>
      <c r="AN1915" s="54">
        <v>4.0665718750000001E-3</v>
      </c>
      <c r="AO1915" s="54">
        <v>1.1409345393518519E-2</v>
      </c>
      <c r="AP1915" s="53">
        <v>46273.782242678717</v>
      </c>
      <c r="AQ1915" t="s">
        <v>151</v>
      </c>
      <c r="AR1915" t="s">
        <v>332</v>
      </c>
    </row>
    <row r="1916" spans="1:44" x14ac:dyDescent="0.35">
      <c r="A1916">
        <v>10</v>
      </c>
      <c r="B1916" s="26">
        <f t="shared" si="377"/>
        <v>46273.770833333343</v>
      </c>
      <c r="C1916" t="s">
        <v>63</v>
      </c>
      <c r="D1916">
        <v>3</v>
      </c>
      <c r="E1916" s="26">
        <f t="shared" si="378"/>
        <v>46273.854166666657</v>
      </c>
      <c r="F1916" s="26">
        <f t="shared" si="379"/>
        <v>46273.833333333321</v>
      </c>
      <c r="G1916">
        <f t="shared" si="380"/>
        <v>0</v>
      </c>
      <c r="H1916">
        <f t="shared" si="381"/>
        <v>0</v>
      </c>
      <c r="I1916" s="27">
        <f t="shared" si="382"/>
        <v>1</v>
      </c>
      <c r="J1916" s="28">
        <f t="shared" si="383"/>
        <v>103.5171102661597</v>
      </c>
      <c r="K1916" s="29" t="str">
        <f t="shared" si="384"/>
        <v/>
      </c>
      <c r="L1916" s="26" t="str">
        <f t="shared" si="385"/>
        <v/>
      </c>
      <c r="M1916" t="str">
        <f t="shared" si="386"/>
        <v/>
      </c>
      <c r="N1916" s="28">
        <f t="shared" si="387"/>
        <v>103.5171102661597</v>
      </c>
      <c r="O1916" t="str">
        <f t="shared" si="388"/>
        <v/>
      </c>
      <c r="P1916" t="str">
        <f t="shared" si="389"/>
        <v/>
      </c>
      <c r="Q1916" s="10"/>
      <c r="R1916" s="10"/>
      <c r="S1916" s="16">
        <v>1</v>
      </c>
      <c r="T1916" s="13">
        <v>103.5171102661597</v>
      </c>
      <c r="U1916" s="14"/>
      <c r="V1916" s="11"/>
      <c r="W1916" s="10"/>
      <c r="X1916" s="29"/>
      <c r="AA1916" t="s">
        <v>331</v>
      </c>
      <c r="AB1916">
        <v>1</v>
      </c>
      <c r="AC1916">
        <v>103.5171102661597</v>
      </c>
      <c r="AD1916">
        <v>103.5171102661597</v>
      </c>
      <c r="AL1916">
        <v>103.5171102661597</v>
      </c>
      <c r="AM1916">
        <v>103.5171102661597</v>
      </c>
      <c r="AR1916" t="s">
        <v>338</v>
      </c>
    </row>
    <row r="1917" spans="1:44" x14ac:dyDescent="0.35">
      <c r="A1917">
        <v>10</v>
      </c>
      <c r="B1917" s="26">
        <f t="shared" si="377"/>
        <v>46273.770833333343</v>
      </c>
      <c r="C1917" t="s">
        <v>63</v>
      </c>
      <c r="D1917">
        <v>4</v>
      </c>
      <c r="E1917" s="26">
        <f t="shared" si="378"/>
        <v>46273.854166666657</v>
      </c>
      <c r="F1917" s="26">
        <f t="shared" si="379"/>
        <v>46273.833333333321</v>
      </c>
      <c r="G1917">
        <f t="shared" si="380"/>
        <v>5</v>
      </c>
      <c r="H1917">
        <f t="shared" si="381"/>
        <v>7</v>
      </c>
      <c r="I1917" s="27">
        <f t="shared" si="382"/>
        <v>1</v>
      </c>
      <c r="J1917" s="28">
        <f t="shared" si="383"/>
        <v>122.42914979757086</v>
      </c>
      <c r="K1917" s="29">
        <f t="shared" si="384"/>
        <v>2.3823302469135801E-3</v>
      </c>
      <c r="L1917" s="26">
        <f t="shared" si="385"/>
        <v>46273.77321566359</v>
      </c>
      <c r="M1917" t="str">
        <f t="shared" si="386"/>
        <v>YES</v>
      </c>
      <c r="N1917" s="28">
        <f t="shared" si="387"/>
        <v>122.42914979757086</v>
      </c>
      <c r="O1917" t="str">
        <f t="shared" si="388"/>
        <v/>
      </c>
      <c r="P1917" t="str">
        <f t="shared" si="389"/>
        <v/>
      </c>
      <c r="Q1917" s="10" t="s">
        <v>151</v>
      </c>
      <c r="R1917" s="10"/>
      <c r="S1917" s="16">
        <v>1</v>
      </c>
      <c r="T1917" s="13">
        <v>122.4291497975709</v>
      </c>
      <c r="U1917" s="14">
        <v>2.3823302430555551E-3</v>
      </c>
      <c r="V1917" s="11">
        <v>46273.77321566359</v>
      </c>
      <c r="W1917" s="10" t="s">
        <v>151</v>
      </c>
      <c r="X1917" s="29">
        <v>0</v>
      </c>
      <c r="AA1917" t="s">
        <v>331</v>
      </c>
      <c r="AB1917">
        <v>1</v>
      </c>
      <c r="AC1917">
        <v>122.4291497975709</v>
      </c>
      <c r="AD1917">
        <v>122.4291497975709</v>
      </c>
      <c r="AE1917" s="54">
        <v>2.3823302430555551E-3</v>
      </c>
      <c r="AF1917" s="54">
        <v>2.3823302430555551E-3</v>
      </c>
      <c r="AG1917" s="53">
        <v>46273.77321566359</v>
      </c>
      <c r="AH1917" s="53">
        <v>46273.77321566359</v>
      </c>
      <c r="AI1917" t="s">
        <v>151</v>
      </c>
      <c r="AL1917">
        <v>122.4291497975709</v>
      </c>
      <c r="AM1917">
        <v>122.4291497975709</v>
      </c>
      <c r="AN1917" s="54">
        <v>2.3823302430555551E-3</v>
      </c>
      <c r="AO1917" s="54">
        <v>2.3823302430555551E-3</v>
      </c>
      <c r="AP1917" s="53">
        <v>46273.77321566359</v>
      </c>
      <c r="AQ1917" t="s">
        <v>151</v>
      </c>
      <c r="AR1917" t="s">
        <v>338</v>
      </c>
    </row>
    <row r="1918" spans="1:44" x14ac:dyDescent="0.35">
      <c r="A1918">
        <v>10</v>
      </c>
      <c r="B1918" s="26">
        <f t="shared" si="377"/>
        <v>46273.770833333343</v>
      </c>
      <c r="C1918" t="s">
        <v>63</v>
      </c>
      <c r="D1918">
        <v>5</v>
      </c>
      <c r="E1918" s="26">
        <f t="shared" si="378"/>
        <v>46273.854166666657</v>
      </c>
      <c r="F1918" s="26">
        <f t="shared" si="379"/>
        <v>46273.833333333321</v>
      </c>
      <c r="G1918">
        <f t="shared" si="380"/>
        <v>0</v>
      </c>
      <c r="H1918">
        <f t="shared" si="381"/>
        <v>3</v>
      </c>
      <c r="I1918" s="27">
        <f t="shared" si="382"/>
        <v>1</v>
      </c>
      <c r="J1918" s="28">
        <f t="shared" si="383"/>
        <v>24.642190416925949</v>
      </c>
      <c r="K1918" s="29" t="str">
        <f t="shared" si="384"/>
        <v/>
      </c>
      <c r="L1918" s="26" t="str">
        <f t="shared" si="385"/>
        <v/>
      </c>
      <c r="M1918" t="str">
        <f t="shared" si="386"/>
        <v/>
      </c>
      <c r="N1918" s="28">
        <f t="shared" si="387"/>
        <v>24.642190416925949</v>
      </c>
      <c r="O1918" t="str">
        <f t="shared" si="388"/>
        <v/>
      </c>
      <c r="P1918" t="str">
        <f t="shared" si="389"/>
        <v/>
      </c>
      <c r="Q1918" s="10"/>
      <c r="R1918" s="10"/>
      <c r="S1918" s="16">
        <v>1</v>
      </c>
      <c r="T1918" s="13">
        <v>24.642190416925949</v>
      </c>
      <c r="U1918" s="14"/>
      <c r="V1918" s="11"/>
      <c r="W1918" s="10"/>
      <c r="X1918" s="29"/>
      <c r="AA1918" t="s">
        <v>331</v>
      </c>
      <c r="AB1918">
        <v>1</v>
      </c>
      <c r="AC1918">
        <v>24.642190416925949</v>
      </c>
      <c r="AD1918">
        <v>29.128356013240161</v>
      </c>
      <c r="AL1918">
        <v>24.642190416925949</v>
      </c>
      <c r="AM1918">
        <v>29.128356013240161</v>
      </c>
      <c r="AR1918" t="s">
        <v>338</v>
      </c>
    </row>
    <row r="1919" spans="1:44" x14ac:dyDescent="0.35">
      <c r="A1919">
        <v>10</v>
      </c>
      <c r="B1919" s="26">
        <f t="shared" si="377"/>
        <v>46273.770833333343</v>
      </c>
      <c r="C1919" t="s">
        <v>63</v>
      </c>
      <c r="D1919">
        <v>6</v>
      </c>
      <c r="E1919" s="26">
        <f t="shared" si="378"/>
        <v>46273.854166666657</v>
      </c>
      <c r="F1919" s="26">
        <f t="shared" si="379"/>
        <v>46273.833333333321</v>
      </c>
      <c r="G1919">
        <f t="shared" si="380"/>
        <v>0</v>
      </c>
      <c r="H1919">
        <f t="shared" si="381"/>
        <v>6</v>
      </c>
      <c r="I1919" s="27">
        <f t="shared" si="382"/>
        <v>2</v>
      </c>
      <c r="J1919" s="28">
        <f t="shared" si="383"/>
        <v>38.585209003215432</v>
      </c>
      <c r="K1919" s="29" t="str">
        <f t="shared" si="384"/>
        <v/>
      </c>
      <c r="L1919" s="26" t="str">
        <f t="shared" si="385"/>
        <v/>
      </c>
      <c r="M1919" t="str">
        <f t="shared" si="386"/>
        <v/>
      </c>
      <c r="N1919" s="28">
        <f t="shared" si="387"/>
        <v>19.292604501607716</v>
      </c>
      <c r="O1919" t="str">
        <f t="shared" si="388"/>
        <v/>
      </c>
      <c r="P1919" t="str">
        <f t="shared" si="389"/>
        <v/>
      </c>
      <c r="Q1919" s="10"/>
      <c r="R1919" s="10"/>
      <c r="S1919" s="16">
        <v>1</v>
      </c>
      <c r="T1919" s="13">
        <v>22.044349141055928</v>
      </c>
      <c r="U1919" s="14"/>
      <c r="V1919" s="11"/>
      <c r="W1919" s="10"/>
      <c r="X1919" s="29"/>
      <c r="AA1919" t="s">
        <v>331</v>
      </c>
      <c r="AB1919">
        <v>2</v>
      </c>
      <c r="AC1919">
        <v>33.081719724319001</v>
      </c>
      <c r="AD1919">
        <v>43.398392652124002</v>
      </c>
      <c r="AL1919">
        <v>16.5408598621595</v>
      </c>
      <c r="AM1919">
        <v>22.044349141055928</v>
      </c>
      <c r="AR1919" t="s">
        <v>332</v>
      </c>
    </row>
    <row r="1920" spans="1:44" x14ac:dyDescent="0.35">
      <c r="A1920">
        <v>10</v>
      </c>
      <c r="B1920" s="26">
        <f t="shared" si="377"/>
        <v>46273.770833333343</v>
      </c>
      <c r="C1920" t="s">
        <v>64</v>
      </c>
      <c r="D1920">
        <v>1</v>
      </c>
      <c r="E1920" s="26">
        <f t="shared" si="378"/>
        <v>46273.864583333343</v>
      </c>
      <c r="F1920" s="26">
        <f t="shared" si="379"/>
        <v>46273.843750000007</v>
      </c>
      <c r="G1920">
        <f t="shared" si="380"/>
        <v>0</v>
      </c>
      <c r="H1920">
        <f t="shared" si="381"/>
        <v>52</v>
      </c>
      <c r="I1920" s="27">
        <f t="shared" si="382"/>
        <v>5</v>
      </c>
      <c r="J1920" s="28">
        <f t="shared" si="383"/>
        <v>232.82041479499188</v>
      </c>
      <c r="K1920" s="29" t="str">
        <f t="shared" si="384"/>
        <v/>
      </c>
      <c r="L1920" s="26" t="str">
        <f t="shared" si="385"/>
        <v/>
      </c>
      <c r="M1920" t="str">
        <f t="shared" si="386"/>
        <v/>
      </c>
      <c r="N1920" s="28">
        <f t="shared" si="387"/>
        <v>46.564082958998377</v>
      </c>
      <c r="O1920" t="str">
        <f t="shared" si="388"/>
        <v/>
      </c>
      <c r="P1920" t="str">
        <f t="shared" si="389"/>
        <v/>
      </c>
      <c r="Q1920" s="10"/>
      <c r="R1920" s="10"/>
      <c r="S1920" s="16">
        <v>5</v>
      </c>
      <c r="T1920" s="13">
        <v>232.8204147949919</v>
      </c>
      <c r="U1920" s="14"/>
      <c r="V1920" s="11"/>
      <c r="W1920" s="10"/>
      <c r="X1920" s="29"/>
      <c r="Z1920" t="s">
        <v>339</v>
      </c>
      <c r="AA1920" t="s">
        <v>331</v>
      </c>
      <c r="AB1920">
        <v>5</v>
      </c>
      <c r="AC1920">
        <v>28.67647058823529</v>
      </c>
      <c r="AD1920">
        <v>461.47380218548608</v>
      </c>
      <c r="AL1920">
        <v>28.67647058823529</v>
      </c>
      <c r="AM1920">
        <v>461.47380218548608</v>
      </c>
      <c r="AR1920" t="s">
        <v>337</v>
      </c>
    </row>
    <row r="1921" spans="1:44" x14ac:dyDescent="0.35">
      <c r="A1921">
        <v>10</v>
      </c>
      <c r="B1921" s="26">
        <f t="shared" si="377"/>
        <v>46273.770833333343</v>
      </c>
      <c r="C1921" t="s">
        <v>64</v>
      </c>
      <c r="D1921">
        <v>2</v>
      </c>
      <c r="E1921" s="26">
        <f t="shared" si="378"/>
        <v>46273.864583333343</v>
      </c>
      <c r="F1921" s="26">
        <f t="shared" si="379"/>
        <v>46273.843750000007</v>
      </c>
      <c r="G1921">
        <f t="shared" si="380"/>
        <v>0</v>
      </c>
      <c r="H1921">
        <f t="shared" si="381"/>
        <v>35</v>
      </c>
      <c r="I1921" s="27">
        <f t="shared" si="382"/>
        <v>2</v>
      </c>
      <c r="J1921" s="28">
        <f t="shared" si="383"/>
        <v>50.339296730413324</v>
      </c>
      <c r="K1921" s="29" t="str">
        <f t="shared" si="384"/>
        <v/>
      </c>
      <c r="L1921" s="26" t="str">
        <f t="shared" si="385"/>
        <v/>
      </c>
      <c r="M1921" t="str">
        <f t="shared" si="386"/>
        <v/>
      </c>
      <c r="N1921" s="28">
        <f t="shared" si="387"/>
        <v>25.169648365206662</v>
      </c>
      <c r="O1921" t="str">
        <f t="shared" si="388"/>
        <v/>
      </c>
      <c r="P1921" t="str">
        <f t="shared" si="389"/>
        <v/>
      </c>
      <c r="Q1921" s="10"/>
      <c r="R1921" s="10" t="s">
        <v>343</v>
      </c>
      <c r="S1921" s="16">
        <v>3</v>
      </c>
      <c r="T1921" s="13">
        <v>66.880156592572831</v>
      </c>
      <c r="U1921" s="14"/>
      <c r="V1921" s="11"/>
      <c r="W1921" s="10"/>
      <c r="X1921" s="29"/>
      <c r="Y1921" t="s">
        <v>344</v>
      </c>
      <c r="Z1921" t="s">
        <v>340</v>
      </c>
      <c r="AA1921" t="s">
        <v>331</v>
      </c>
      <c r="AB1921">
        <v>2</v>
      </c>
      <c r="AC1921">
        <v>29.21581579692366</v>
      </c>
      <c r="AD1921">
        <v>106.4128256513026</v>
      </c>
      <c r="AL1921">
        <v>43.823723695385482</v>
      </c>
      <c r="AM1921">
        <v>122.9536855134621</v>
      </c>
      <c r="AR1921" t="s">
        <v>332</v>
      </c>
    </row>
    <row r="1922" spans="1:44" x14ac:dyDescent="0.35">
      <c r="A1922">
        <v>10</v>
      </c>
      <c r="B1922" s="26">
        <f t="shared" si="377"/>
        <v>46273.770833333343</v>
      </c>
      <c r="C1922" t="s">
        <v>64</v>
      </c>
      <c r="D1922">
        <v>3</v>
      </c>
      <c r="E1922" s="26">
        <f t="shared" si="378"/>
        <v>46273.864583333343</v>
      </c>
      <c r="F1922" s="26">
        <f t="shared" si="379"/>
        <v>46273.843750000007</v>
      </c>
      <c r="G1922">
        <f t="shared" si="380"/>
        <v>0</v>
      </c>
      <c r="H1922">
        <f t="shared" si="381"/>
        <v>1</v>
      </c>
      <c r="I1922" s="27">
        <f t="shared" si="382"/>
        <v>1</v>
      </c>
      <c r="J1922" s="28">
        <f t="shared" si="383"/>
        <v>103.5171102661597</v>
      </c>
      <c r="K1922" s="29" t="str">
        <f t="shared" si="384"/>
        <v/>
      </c>
      <c r="L1922" s="26" t="str">
        <f t="shared" si="385"/>
        <v/>
      </c>
      <c r="M1922" t="str">
        <f t="shared" si="386"/>
        <v/>
      </c>
      <c r="N1922" s="28">
        <f t="shared" si="387"/>
        <v>103.5171102661597</v>
      </c>
      <c r="O1922" t="str">
        <f t="shared" si="388"/>
        <v/>
      </c>
      <c r="P1922" t="str">
        <f t="shared" si="389"/>
        <v/>
      </c>
      <c r="Q1922" s="10"/>
      <c r="R1922" s="10"/>
      <c r="S1922" s="16">
        <v>1</v>
      </c>
      <c r="T1922" s="13">
        <v>103.5171102661597</v>
      </c>
      <c r="U1922" s="14"/>
      <c r="V1922" s="11"/>
      <c r="W1922" s="10"/>
      <c r="X1922" s="29"/>
      <c r="AA1922" t="s">
        <v>331</v>
      </c>
      <c r="AB1922">
        <v>1</v>
      </c>
      <c r="AC1922">
        <v>103.5171102661597</v>
      </c>
      <c r="AD1922">
        <v>103.5171102661597</v>
      </c>
      <c r="AL1922">
        <v>103.5171102661597</v>
      </c>
      <c r="AM1922">
        <v>103.5171102661597</v>
      </c>
      <c r="AR1922" t="s">
        <v>338</v>
      </c>
    </row>
    <row r="1923" spans="1:44" x14ac:dyDescent="0.35">
      <c r="A1923">
        <v>10</v>
      </c>
      <c r="B1923" s="26">
        <f t="shared" si="377"/>
        <v>46273.770833333343</v>
      </c>
      <c r="C1923" t="s">
        <v>64</v>
      </c>
      <c r="D1923">
        <v>4</v>
      </c>
      <c r="E1923" s="26">
        <f t="shared" si="378"/>
        <v>46273.864583333343</v>
      </c>
      <c r="F1923" s="26">
        <f t="shared" si="379"/>
        <v>46273.843750000007</v>
      </c>
      <c r="G1923">
        <f t="shared" si="380"/>
        <v>2</v>
      </c>
      <c r="H1923">
        <f t="shared" si="381"/>
        <v>21</v>
      </c>
      <c r="I1923" s="27">
        <f t="shared" si="382"/>
        <v>1</v>
      </c>
      <c r="J1923" s="28">
        <f t="shared" si="383"/>
        <v>122.42914979757086</v>
      </c>
      <c r="K1923" s="29">
        <f t="shared" si="384"/>
        <v>7.1469907407407411E-3</v>
      </c>
      <c r="L1923" s="26">
        <f t="shared" si="385"/>
        <v>46273.777980324085</v>
      </c>
      <c r="M1923" t="str">
        <f t="shared" si="386"/>
        <v>YES</v>
      </c>
      <c r="N1923" s="28">
        <f t="shared" si="387"/>
        <v>122.42914979757086</v>
      </c>
      <c r="O1923" t="str">
        <f t="shared" si="388"/>
        <v/>
      </c>
      <c r="P1923" t="str">
        <f t="shared" si="389"/>
        <v/>
      </c>
      <c r="Q1923" s="10" t="s">
        <v>151</v>
      </c>
      <c r="R1923" s="10"/>
      <c r="S1923" s="16">
        <v>1</v>
      </c>
      <c r="T1923" s="13">
        <v>122.4291497975709</v>
      </c>
      <c r="U1923" s="14">
        <v>7.1469907407407411E-3</v>
      </c>
      <c r="V1923" s="11">
        <v>46273.777980324077</v>
      </c>
      <c r="W1923" s="10" t="s">
        <v>151</v>
      </c>
      <c r="X1923" s="29">
        <v>0</v>
      </c>
      <c r="AA1923" t="s">
        <v>331</v>
      </c>
      <c r="AB1923">
        <v>1</v>
      </c>
      <c r="AC1923">
        <v>122.4291497975709</v>
      </c>
      <c r="AD1923">
        <v>122.4291497975709</v>
      </c>
      <c r="AE1923" s="54">
        <v>7.1469907407407411E-3</v>
      </c>
      <c r="AF1923" s="54">
        <v>7.1469907407407411E-3</v>
      </c>
      <c r="AG1923" s="53">
        <v>46273.777980324077</v>
      </c>
      <c r="AH1923" s="53">
        <v>46273.777980324077</v>
      </c>
      <c r="AI1923" t="s">
        <v>151</v>
      </c>
      <c r="AL1923">
        <v>122.4291497975709</v>
      </c>
      <c r="AM1923">
        <v>122.4291497975709</v>
      </c>
      <c r="AN1923" s="54">
        <v>7.1469907407407411E-3</v>
      </c>
      <c r="AO1923" s="54">
        <v>7.1469907407407411E-3</v>
      </c>
      <c r="AP1923" s="53">
        <v>46273.777980324077</v>
      </c>
      <c r="AQ1923" t="s">
        <v>151</v>
      </c>
      <c r="AR1923" t="s">
        <v>338</v>
      </c>
    </row>
    <row r="1924" spans="1:44" x14ac:dyDescent="0.35">
      <c r="A1924">
        <v>10</v>
      </c>
      <c r="B1924" s="26">
        <f t="shared" si="377"/>
        <v>46273.770833333343</v>
      </c>
      <c r="C1924" t="s">
        <v>64</v>
      </c>
      <c r="D1924">
        <v>5</v>
      </c>
      <c r="E1924" s="26">
        <f t="shared" si="378"/>
        <v>46273.864583333343</v>
      </c>
      <c r="F1924" s="26">
        <f t="shared" si="379"/>
        <v>46273.843750000007</v>
      </c>
      <c r="G1924">
        <f t="shared" si="380"/>
        <v>0</v>
      </c>
      <c r="H1924">
        <f t="shared" si="381"/>
        <v>3</v>
      </c>
      <c r="I1924" s="27">
        <f t="shared" si="382"/>
        <v>1</v>
      </c>
      <c r="J1924" s="28">
        <f t="shared" si="383"/>
        <v>24.642190416925949</v>
      </c>
      <c r="K1924" s="29" t="str">
        <f t="shared" si="384"/>
        <v/>
      </c>
      <c r="L1924" s="26" t="str">
        <f t="shared" si="385"/>
        <v/>
      </c>
      <c r="M1924" t="str">
        <f t="shared" si="386"/>
        <v/>
      </c>
      <c r="N1924" s="28">
        <f t="shared" si="387"/>
        <v>24.642190416925949</v>
      </c>
      <c r="O1924" t="str">
        <f t="shared" si="388"/>
        <v/>
      </c>
      <c r="P1924" t="str">
        <f t="shared" si="389"/>
        <v/>
      </c>
      <c r="Q1924" s="10"/>
      <c r="R1924" s="10"/>
      <c r="S1924" s="16">
        <v>1</v>
      </c>
      <c r="T1924" s="13">
        <v>24.642190416925949</v>
      </c>
      <c r="U1924" s="14"/>
      <c r="V1924" s="11"/>
      <c r="W1924" s="10"/>
      <c r="X1924" s="29"/>
      <c r="AA1924" t="s">
        <v>331</v>
      </c>
      <c r="AB1924">
        <v>1</v>
      </c>
      <c r="AC1924">
        <v>24.642190416925949</v>
      </c>
      <c r="AD1924">
        <v>29.128356013240161</v>
      </c>
      <c r="AL1924">
        <v>24.642190416925949</v>
      </c>
      <c r="AM1924">
        <v>29.128356013240161</v>
      </c>
      <c r="AR1924" t="s">
        <v>338</v>
      </c>
    </row>
    <row r="1925" spans="1:44" x14ac:dyDescent="0.35">
      <c r="A1925">
        <v>10</v>
      </c>
      <c r="B1925" s="26">
        <f t="shared" si="377"/>
        <v>46273.770833333343</v>
      </c>
      <c r="C1925" t="s">
        <v>64</v>
      </c>
      <c r="D1925">
        <v>6</v>
      </c>
      <c r="E1925" s="26">
        <f t="shared" si="378"/>
        <v>46273.864583333343</v>
      </c>
      <c r="F1925" s="26">
        <f t="shared" si="379"/>
        <v>46273.843750000007</v>
      </c>
      <c r="G1925">
        <f t="shared" si="380"/>
        <v>0</v>
      </c>
      <c r="H1925">
        <f t="shared" si="381"/>
        <v>6</v>
      </c>
      <c r="I1925" s="27">
        <f t="shared" si="382"/>
        <v>2</v>
      </c>
      <c r="J1925" s="28">
        <f t="shared" si="383"/>
        <v>38.585209003215432</v>
      </c>
      <c r="K1925" s="29" t="str">
        <f t="shared" si="384"/>
        <v/>
      </c>
      <c r="L1925" s="26" t="str">
        <f t="shared" si="385"/>
        <v/>
      </c>
      <c r="M1925" t="str">
        <f t="shared" si="386"/>
        <v/>
      </c>
      <c r="N1925" s="28">
        <f t="shared" si="387"/>
        <v>19.292604501607716</v>
      </c>
      <c r="O1925" t="str">
        <f t="shared" si="388"/>
        <v/>
      </c>
      <c r="P1925" t="str">
        <f t="shared" si="389"/>
        <v/>
      </c>
      <c r="Q1925" s="10"/>
      <c r="R1925" s="10"/>
      <c r="S1925" s="16">
        <v>1</v>
      </c>
      <c r="T1925" s="13">
        <v>22.044349141055928</v>
      </c>
      <c r="U1925" s="14"/>
      <c r="V1925" s="11"/>
      <c r="W1925" s="10"/>
      <c r="X1925" s="29"/>
      <c r="AA1925" t="s">
        <v>331</v>
      </c>
      <c r="AB1925">
        <v>2</v>
      </c>
      <c r="AC1925">
        <v>33.081719724319001</v>
      </c>
      <c r="AD1925">
        <v>43.398392652124002</v>
      </c>
      <c r="AL1925">
        <v>16.5408598621595</v>
      </c>
      <c r="AM1925">
        <v>22.044349141055928</v>
      </c>
      <c r="AR1925" t="s">
        <v>332</v>
      </c>
    </row>
    <row r="1926" spans="1:44" x14ac:dyDescent="0.35">
      <c r="A1926">
        <v>10</v>
      </c>
      <c r="B1926" s="26">
        <f t="shared" ref="B1926:B1989" si="390">INDEX(SNAP_TIMES,MATCH(A1926,SNAP_NOS,0))</f>
        <v>46273.770833333343</v>
      </c>
      <c r="C1926" t="s">
        <v>65</v>
      </c>
      <c r="D1926">
        <v>1</v>
      </c>
      <c r="E1926" s="26">
        <f t="shared" ref="E1926:E1989" si="391">IF(AND(INDEX(SH_CHG,MATCH(C1926,SH_ID,0))&lt;&gt;"",B1926&gt;=INDEX(SH_CHG,MATCH(C1926,SH_ID,0))),INDEX(SH_DEP,MATCH(C1926,SH_ID,0)),INDEX(SH_ORIG,MATCH(C1926,SH_ID,0)))</f>
        <v>46273.864583333343</v>
      </c>
      <c r="F1926" s="26">
        <f t="shared" ref="F1926:F1989" si="392">E1926-LOADING_MINUTES/1440</f>
        <v>46273.843750000007</v>
      </c>
      <c r="G1926">
        <f t="shared" ref="G1926:G1989" si="393">COUNTIFS(OL_SNAP,A1926,OL_EFF,C1926,OL_WT,D1926,OL_OPEN,"&gt;0")</f>
        <v>6</v>
      </c>
      <c r="H1926">
        <f t="shared" ref="H1926:H1989" si="394">SUMIFS($G$6:$G$3569,$A$6:$A$3569,A1926,$D$6:$D$3569,D1926,$F$6:$F$3569,"&lt;="&amp;F1926)</f>
        <v>52</v>
      </c>
      <c r="I1926" s="27">
        <f t="shared" ref="I1926:I1989" si="395">INDEX(C_RES,MATCH(1,INDEX((C_SN=A1926)*(C_WT=D1926),0),0))</f>
        <v>5</v>
      </c>
      <c r="J1926" s="28">
        <f t="shared" ref="J1926:J1989" si="396">INDEX(C_RL,MATCH(1,INDEX((C_SN=A1926)*(C_WT=D1926),0),0))</f>
        <v>232.82041479499188</v>
      </c>
      <c r="K1926" s="29">
        <f t="shared" ref="K1926:K1989" si="397">IF(G1926=0,"",IF(ISNUMBER(J1926),IF(J1926&gt;0,H1926/J1926/24,"NULL"),"NULL"))</f>
        <v>9.3061713191023542E-3</v>
      </c>
      <c r="L1926" s="26">
        <f t="shared" ref="L1926:L1989" si="398">IF(ISNUMBER(K1926),B1926+K1926,"")</f>
        <v>46273.780139504663</v>
      </c>
      <c r="M1926" t="str">
        <f t="shared" ref="M1926:M1989" si="399">IF(G1926=0,"",IF(B1926&gt;=F1926,"NO - CUTOFF PASSED",IF(ISNUMBER(K1926),IF(L1926&lt;=F1926,"YES","NO"),"UNKNOWN - NO RATE")))</f>
        <v>YES</v>
      </c>
      <c r="N1926" s="28">
        <f t="shared" ref="N1926:N1989" si="400">IFERROR(IF(AND(INDEX(C_HRS,MATCH(1,INDEX((C_SN=A1926)*(C_WT=D1926),0),0))&gt;0,INDEX(C_TL,MATCH(1,INDEX((C_SN=A1926)*(C_WT=D1926),0),0))&gt;0),INDEX(C_TL,MATCH(1,INDEX((C_SN=A1926)*(C_WT=D1926),0),0))/INDEX(C_HRS,MATCH(1,INDEX((C_SN=A1926)*(C_WT=D1926),0),0)),"NULL"),"NULL")</f>
        <v>46.564082958998377</v>
      </c>
      <c r="O1926" t="str">
        <f t="shared" ref="O1926:O1989" si="401">IF(M1926="NO",IF(ISNUMBER(N1926),ROUNDUP(H1926/(N1926*(F1926-B1926)*24),0),"CANNOT ESTIMATE - NO RATE"),"")</f>
        <v/>
      </c>
      <c r="P1926" t="str">
        <f t="shared" ref="P1926:P1989" si="402">IF(ISNUMBER(O1926),MAX(0,O1926-I1926),O1926)</f>
        <v/>
      </c>
      <c r="Q1926" s="10" t="s">
        <v>151</v>
      </c>
      <c r="R1926" s="10"/>
      <c r="S1926" s="16">
        <v>5</v>
      </c>
      <c r="T1926" s="13">
        <v>232.8204147949919</v>
      </c>
      <c r="U1926" s="14">
        <v>9.3061713194444451E-3</v>
      </c>
      <c r="V1926" s="11">
        <v>46273.780139504663</v>
      </c>
      <c r="W1926" s="10" t="s">
        <v>151</v>
      </c>
      <c r="X1926" s="29">
        <v>0</v>
      </c>
      <c r="Z1926" t="s">
        <v>339</v>
      </c>
      <c r="AA1926" t="s">
        <v>331</v>
      </c>
      <c r="AB1926">
        <v>5</v>
      </c>
      <c r="AC1926">
        <v>28.67647058823529</v>
      </c>
      <c r="AD1926">
        <v>461.47380218548608</v>
      </c>
      <c r="AE1926" s="54">
        <v>4.6951022106481487E-3</v>
      </c>
      <c r="AF1926" s="54">
        <v>7.5555555555555556E-2</v>
      </c>
      <c r="AG1926" s="53">
        <v>46273.775528435537</v>
      </c>
      <c r="AH1926" s="53">
        <v>46273.846388888887</v>
      </c>
      <c r="AI1926" t="s">
        <v>205</v>
      </c>
      <c r="AJ1926">
        <v>6</v>
      </c>
      <c r="AK1926">
        <v>1</v>
      </c>
      <c r="AL1926">
        <v>28.67647058823529</v>
      </c>
      <c r="AM1926">
        <v>461.47380218548608</v>
      </c>
      <c r="AN1926" s="54">
        <v>4.6951022106481487E-3</v>
      </c>
      <c r="AO1926" s="54">
        <v>7.5555555555555556E-2</v>
      </c>
      <c r="AP1926" s="53">
        <v>46273.846388888887</v>
      </c>
      <c r="AQ1926" t="s">
        <v>205</v>
      </c>
      <c r="AR1926" t="s">
        <v>337</v>
      </c>
    </row>
    <row r="1927" spans="1:44" x14ac:dyDescent="0.35">
      <c r="A1927">
        <v>10</v>
      </c>
      <c r="B1927" s="26">
        <f t="shared" si="390"/>
        <v>46273.770833333343</v>
      </c>
      <c r="C1927" t="s">
        <v>65</v>
      </c>
      <c r="D1927">
        <v>2</v>
      </c>
      <c r="E1927" s="26">
        <f t="shared" si="391"/>
        <v>46273.864583333343</v>
      </c>
      <c r="F1927" s="26">
        <f t="shared" si="392"/>
        <v>46273.843750000007</v>
      </c>
      <c r="G1927">
        <f t="shared" si="393"/>
        <v>0</v>
      </c>
      <c r="H1927">
        <f t="shared" si="394"/>
        <v>35</v>
      </c>
      <c r="I1927" s="27">
        <f t="shared" si="395"/>
        <v>2</v>
      </c>
      <c r="J1927" s="28">
        <f t="shared" si="396"/>
        <v>50.339296730413324</v>
      </c>
      <c r="K1927" s="29" t="str">
        <f t="shared" si="397"/>
        <v/>
      </c>
      <c r="L1927" s="26" t="str">
        <f t="shared" si="398"/>
        <v/>
      </c>
      <c r="M1927" t="str">
        <f t="shared" si="399"/>
        <v/>
      </c>
      <c r="N1927" s="28">
        <f t="shared" si="400"/>
        <v>25.169648365206662</v>
      </c>
      <c r="O1927" t="str">
        <f t="shared" si="401"/>
        <v/>
      </c>
      <c r="P1927" t="str">
        <f t="shared" si="402"/>
        <v/>
      </c>
      <c r="Q1927" s="10"/>
      <c r="R1927" s="10" t="s">
        <v>343</v>
      </c>
      <c r="S1927" s="16">
        <v>3</v>
      </c>
      <c r="T1927" s="13">
        <v>66.880156592572831</v>
      </c>
      <c r="U1927" s="14"/>
      <c r="V1927" s="11"/>
      <c r="W1927" s="10"/>
      <c r="X1927" s="29"/>
      <c r="Y1927" t="s">
        <v>344</v>
      </c>
      <c r="Z1927" t="s">
        <v>340</v>
      </c>
      <c r="AA1927" t="s">
        <v>331</v>
      </c>
      <c r="AB1927">
        <v>2</v>
      </c>
      <c r="AC1927">
        <v>29.21581579692366</v>
      </c>
      <c r="AD1927">
        <v>106.4128256513026</v>
      </c>
      <c r="AL1927">
        <v>43.823723695385482</v>
      </c>
      <c r="AM1927">
        <v>122.9536855134621</v>
      </c>
      <c r="AR1927" t="s">
        <v>332</v>
      </c>
    </row>
    <row r="1928" spans="1:44" x14ac:dyDescent="0.35">
      <c r="A1928">
        <v>10</v>
      </c>
      <c r="B1928" s="26">
        <f t="shared" si="390"/>
        <v>46273.770833333343</v>
      </c>
      <c r="C1928" t="s">
        <v>65</v>
      </c>
      <c r="D1928">
        <v>3</v>
      </c>
      <c r="E1928" s="26">
        <f t="shared" si="391"/>
        <v>46273.864583333343</v>
      </c>
      <c r="F1928" s="26">
        <f t="shared" si="392"/>
        <v>46273.843750000007</v>
      </c>
      <c r="G1928">
        <f t="shared" si="393"/>
        <v>0</v>
      </c>
      <c r="H1928">
        <f t="shared" si="394"/>
        <v>1</v>
      </c>
      <c r="I1928" s="27">
        <f t="shared" si="395"/>
        <v>1</v>
      </c>
      <c r="J1928" s="28">
        <f t="shared" si="396"/>
        <v>103.5171102661597</v>
      </c>
      <c r="K1928" s="29" t="str">
        <f t="shared" si="397"/>
        <v/>
      </c>
      <c r="L1928" s="26" t="str">
        <f t="shared" si="398"/>
        <v/>
      </c>
      <c r="M1928" t="str">
        <f t="shared" si="399"/>
        <v/>
      </c>
      <c r="N1928" s="28">
        <f t="shared" si="400"/>
        <v>103.5171102661597</v>
      </c>
      <c r="O1928" t="str">
        <f t="shared" si="401"/>
        <v/>
      </c>
      <c r="P1928" t="str">
        <f t="shared" si="402"/>
        <v/>
      </c>
      <c r="Q1928" s="10"/>
      <c r="R1928" s="10"/>
      <c r="S1928" s="16">
        <v>1</v>
      </c>
      <c r="T1928" s="13">
        <v>103.5171102661597</v>
      </c>
      <c r="U1928" s="14"/>
      <c r="V1928" s="11"/>
      <c r="W1928" s="10"/>
      <c r="X1928" s="29"/>
      <c r="AA1928" t="s">
        <v>331</v>
      </c>
      <c r="AB1928">
        <v>1</v>
      </c>
      <c r="AC1928">
        <v>103.5171102661597</v>
      </c>
      <c r="AD1928">
        <v>103.5171102661597</v>
      </c>
      <c r="AL1928">
        <v>103.5171102661597</v>
      </c>
      <c r="AM1928">
        <v>103.5171102661597</v>
      </c>
      <c r="AR1928" t="s">
        <v>338</v>
      </c>
    </row>
    <row r="1929" spans="1:44" x14ac:dyDescent="0.35">
      <c r="A1929">
        <v>10</v>
      </c>
      <c r="B1929" s="26">
        <f t="shared" si="390"/>
        <v>46273.770833333343</v>
      </c>
      <c r="C1929" t="s">
        <v>65</v>
      </c>
      <c r="D1929">
        <v>4</v>
      </c>
      <c r="E1929" s="26">
        <f t="shared" si="391"/>
        <v>46273.864583333343</v>
      </c>
      <c r="F1929" s="26">
        <f t="shared" si="392"/>
        <v>46273.843750000007</v>
      </c>
      <c r="G1929">
        <f t="shared" si="393"/>
        <v>0</v>
      </c>
      <c r="H1929">
        <f t="shared" si="394"/>
        <v>21</v>
      </c>
      <c r="I1929" s="27">
        <f t="shared" si="395"/>
        <v>1</v>
      </c>
      <c r="J1929" s="28">
        <f t="shared" si="396"/>
        <v>122.42914979757086</v>
      </c>
      <c r="K1929" s="29" t="str">
        <f t="shared" si="397"/>
        <v/>
      </c>
      <c r="L1929" s="26" t="str">
        <f t="shared" si="398"/>
        <v/>
      </c>
      <c r="M1929" t="str">
        <f t="shared" si="399"/>
        <v/>
      </c>
      <c r="N1929" s="28">
        <f t="shared" si="400"/>
        <v>122.42914979757086</v>
      </c>
      <c r="O1929" t="str">
        <f t="shared" si="401"/>
        <v/>
      </c>
      <c r="P1929" t="str">
        <f t="shared" si="402"/>
        <v/>
      </c>
      <c r="Q1929" s="10"/>
      <c r="R1929" s="10"/>
      <c r="S1929" s="16">
        <v>1</v>
      </c>
      <c r="T1929" s="13">
        <v>122.4291497975709</v>
      </c>
      <c r="U1929" s="14"/>
      <c r="V1929" s="11"/>
      <c r="W1929" s="10"/>
      <c r="X1929" s="29"/>
      <c r="AA1929" t="s">
        <v>331</v>
      </c>
      <c r="AB1929">
        <v>1</v>
      </c>
      <c r="AC1929">
        <v>122.4291497975709</v>
      </c>
      <c r="AD1929">
        <v>122.4291497975709</v>
      </c>
      <c r="AL1929">
        <v>122.4291497975709</v>
      </c>
      <c r="AM1929">
        <v>122.4291497975709</v>
      </c>
      <c r="AR1929" t="s">
        <v>338</v>
      </c>
    </row>
    <row r="1930" spans="1:44" x14ac:dyDescent="0.35">
      <c r="A1930">
        <v>10</v>
      </c>
      <c r="B1930" s="26">
        <f t="shared" si="390"/>
        <v>46273.770833333343</v>
      </c>
      <c r="C1930" t="s">
        <v>65</v>
      </c>
      <c r="D1930">
        <v>5</v>
      </c>
      <c r="E1930" s="26">
        <f t="shared" si="391"/>
        <v>46273.864583333343</v>
      </c>
      <c r="F1930" s="26">
        <f t="shared" si="392"/>
        <v>46273.843750000007</v>
      </c>
      <c r="G1930">
        <f t="shared" si="393"/>
        <v>0</v>
      </c>
      <c r="H1930">
        <f t="shared" si="394"/>
        <v>3</v>
      </c>
      <c r="I1930" s="27">
        <f t="shared" si="395"/>
        <v>1</v>
      </c>
      <c r="J1930" s="28">
        <f t="shared" si="396"/>
        <v>24.642190416925949</v>
      </c>
      <c r="K1930" s="29" t="str">
        <f t="shared" si="397"/>
        <v/>
      </c>
      <c r="L1930" s="26" t="str">
        <f t="shared" si="398"/>
        <v/>
      </c>
      <c r="M1930" t="str">
        <f t="shared" si="399"/>
        <v/>
      </c>
      <c r="N1930" s="28">
        <f t="shared" si="400"/>
        <v>24.642190416925949</v>
      </c>
      <c r="O1930" t="str">
        <f t="shared" si="401"/>
        <v/>
      </c>
      <c r="P1930" t="str">
        <f t="shared" si="402"/>
        <v/>
      </c>
      <c r="Q1930" s="10"/>
      <c r="R1930" s="10"/>
      <c r="S1930" s="16">
        <v>1</v>
      </c>
      <c r="T1930" s="13">
        <v>24.642190416925949</v>
      </c>
      <c r="U1930" s="14"/>
      <c r="V1930" s="11"/>
      <c r="W1930" s="10"/>
      <c r="X1930" s="29"/>
      <c r="AA1930" t="s">
        <v>331</v>
      </c>
      <c r="AB1930">
        <v>1</v>
      </c>
      <c r="AC1930">
        <v>24.642190416925949</v>
      </c>
      <c r="AD1930">
        <v>29.128356013240161</v>
      </c>
      <c r="AL1930">
        <v>24.642190416925949</v>
      </c>
      <c r="AM1930">
        <v>29.128356013240161</v>
      </c>
      <c r="AR1930" t="s">
        <v>338</v>
      </c>
    </row>
    <row r="1931" spans="1:44" x14ac:dyDescent="0.35">
      <c r="A1931">
        <v>10</v>
      </c>
      <c r="B1931" s="26">
        <f t="shared" si="390"/>
        <v>46273.770833333343</v>
      </c>
      <c r="C1931" t="s">
        <v>65</v>
      </c>
      <c r="D1931">
        <v>6</v>
      </c>
      <c r="E1931" s="26">
        <f t="shared" si="391"/>
        <v>46273.864583333343</v>
      </c>
      <c r="F1931" s="26">
        <f t="shared" si="392"/>
        <v>46273.843750000007</v>
      </c>
      <c r="G1931">
        <f t="shared" si="393"/>
        <v>0</v>
      </c>
      <c r="H1931">
        <f t="shared" si="394"/>
        <v>6</v>
      </c>
      <c r="I1931" s="27">
        <f t="shared" si="395"/>
        <v>2</v>
      </c>
      <c r="J1931" s="28">
        <f t="shared" si="396"/>
        <v>38.585209003215432</v>
      </c>
      <c r="K1931" s="29" t="str">
        <f t="shared" si="397"/>
        <v/>
      </c>
      <c r="L1931" s="26" t="str">
        <f t="shared" si="398"/>
        <v/>
      </c>
      <c r="M1931" t="str">
        <f t="shared" si="399"/>
        <v/>
      </c>
      <c r="N1931" s="28">
        <f t="shared" si="400"/>
        <v>19.292604501607716</v>
      </c>
      <c r="O1931" t="str">
        <f t="shared" si="401"/>
        <v/>
      </c>
      <c r="P1931" t="str">
        <f t="shared" si="402"/>
        <v/>
      </c>
      <c r="Q1931" s="10"/>
      <c r="R1931" s="10"/>
      <c r="S1931" s="16">
        <v>1</v>
      </c>
      <c r="T1931" s="13">
        <v>22.044349141055928</v>
      </c>
      <c r="U1931" s="14"/>
      <c r="V1931" s="11"/>
      <c r="W1931" s="10"/>
      <c r="X1931" s="29"/>
      <c r="AA1931" t="s">
        <v>331</v>
      </c>
      <c r="AB1931">
        <v>2</v>
      </c>
      <c r="AC1931">
        <v>33.081719724319001</v>
      </c>
      <c r="AD1931">
        <v>43.398392652124002</v>
      </c>
      <c r="AL1931">
        <v>16.5408598621595</v>
      </c>
      <c r="AM1931">
        <v>22.044349141055928</v>
      </c>
      <c r="AR1931" t="s">
        <v>332</v>
      </c>
    </row>
    <row r="1932" spans="1:44" x14ac:dyDescent="0.35">
      <c r="A1932">
        <v>10</v>
      </c>
      <c r="B1932" s="26">
        <f t="shared" si="390"/>
        <v>46273.770833333343</v>
      </c>
      <c r="C1932" t="s">
        <v>66</v>
      </c>
      <c r="D1932">
        <v>1</v>
      </c>
      <c r="E1932" s="26">
        <f t="shared" si="391"/>
        <v>46273.864583333343</v>
      </c>
      <c r="F1932" s="26">
        <f t="shared" si="392"/>
        <v>46273.843750000007</v>
      </c>
      <c r="G1932">
        <f t="shared" si="393"/>
        <v>5</v>
      </c>
      <c r="H1932">
        <f t="shared" si="394"/>
        <v>52</v>
      </c>
      <c r="I1932" s="27">
        <f t="shared" si="395"/>
        <v>5</v>
      </c>
      <c r="J1932" s="28">
        <f t="shared" si="396"/>
        <v>232.82041479499188</v>
      </c>
      <c r="K1932" s="29">
        <f t="shared" si="397"/>
        <v>9.3061713191023542E-3</v>
      </c>
      <c r="L1932" s="26">
        <f t="shared" si="398"/>
        <v>46273.780139504663</v>
      </c>
      <c r="M1932" t="str">
        <f t="shared" si="399"/>
        <v>YES</v>
      </c>
      <c r="N1932" s="28">
        <f t="shared" si="400"/>
        <v>46.564082958998377</v>
      </c>
      <c r="O1932" t="str">
        <f t="shared" si="401"/>
        <v/>
      </c>
      <c r="P1932" t="str">
        <f t="shared" si="402"/>
        <v/>
      </c>
      <c r="Q1932" s="10" t="s">
        <v>151</v>
      </c>
      <c r="R1932" s="10"/>
      <c r="S1932" s="16">
        <v>5</v>
      </c>
      <c r="T1932" s="13">
        <v>232.8204147949919</v>
      </c>
      <c r="U1932" s="14">
        <v>9.3061713194444451E-3</v>
      </c>
      <c r="V1932" s="11">
        <v>46273.780139504663</v>
      </c>
      <c r="W1932" s="10" t="s">
        <v>151</v>
      </c>
      <c r="X1932" s="29">
        <v>0</v>
      </c>
      <c r="Z1932" t="s">
        <v>339</v>
      </c>
      <c r="AA1932" t="s">
        <v>331</v>
      </c>
      <c r="AB1932">
        <v>5</v>
      </c>
      <c r="AC1932">
        <v>28.67647058823529</v>
      </c>
      <c r="AD1932">
        <v>461.47380218548608</v>
      </c>
      <c r="AE1932" s="54">
        <v>4.6951022106481487E-3</v>
      </c>
      <c r="AF1932" s="54">
        <v>7.5555555555555556E-2</v>
      </c>
      <c r="AG1932" s="53">
        <v>46273.775528435537</v>
      </c>
      <c r="AH1932" s="53">
        <v>46273.846388888887</v>
      </c>
      <c r="AI1932" t="s">
        <v>205</v>
      </c>
      <c r="AJ1932">
        <v>6</v>
      </c>
      <c r="AK1932">
        <v>1</v>
      </c>
      <c r="AL1932">
        <v>28.67647058823529</v>
      </c>
      <c r="AM1932">
        <v>461.47380218548608</v>
      </c>
      <c r="AN1932" s="54">
        <v>4.6951022106481487E-3</v>
      </c>
      <c r="AO1932" s="54">
        <v>7.5555555555555556E-2</v>
      </c>
      <c r="AP1932" s="53">
        <v>46273.846388888887</v>
      </c>
      <c r="AQ1932" t="s">
        <v>205</v>
      </c>
      <c r="AR1932" t="s">
        <v>337</v>
      </c>
    </row>
    <row r="1933" spans="1:44" x14ac:dyDescent="0.35">
      <c r="A1933">
        <v>10</v>
      </c>
      <c r="B1933" s="26">
        <f t="shared" si="390"/>
        <v>46273.770833333343</v>
      </c>
      <c r="C1933" t="s">
        <v>66</v>
      </c>
      <c r="D1933">
        <v>2</v>
      </c>
      <c r="E1933" s="26">
        <f t="shared" si="391"/>
        <v>46273.864583333343</v>
      </c>
      <c r="F1933" s="26">
        <f t="shared" si="392"/>
        <v>46273.843750000007</v>
      </c>
      <c r="G1933">
        <f t="shared" si="393"/>
        <v>20</v>
      </c>
      <c r="H1933">
        <f t="shared" si="394"/>
        <v>35</v>
      </c>
      <c r="I1933" s="27">
        <f t="shared" si="395"/>
        <v>2</v>
      </c>
      <c r="J1933" s="28">
        <f t="shared" si="396"/>
        <v>50.339296730413324</v>
      </c>
      <c r="K1933" s="29">
        <f t="shared" si="397"/>
        <v>2.8970077614379086E-2</v>
      </c>
      <c r="L1933" s="26">
        <f t="shared" si="398"/>
        <v>46273.799803410955</v>
      </c>
      <c r="M1933" t="str">
        <f t="shared" si="399"/>
        <v>YES</v>
      </c>
      <c r="N1933" s="28">
        <f t="shared" si="400"/>
        <v>25.169648365206662</v>
      </c>
      <c r="O1933" t="str">
        <f t="shared" si="401"/>
        <v/>
      </c>
      <c r="P1933" t="str">
        <f t="shared" si="402"/>
        <v/>
      </c>
      <c r="Q1933" s="10" t="s">
        <v>151</v>
      </c>
      <c r="R1933" s="10" t="s">
        <v>343</v>
      </c>
      <c r="S1933" s="16">
        <v>3</v>
      </c>
      <c r="T1933" s="13">
        <v>66.880156592572831</v>
      </c>
      <c r="U1933" s="14">
        <v>2.1805172233796299E-2</v>
      </c>
      <c r="V1933" s="11">
        <v>46273.792638505569</v>
      </c>
      <c r="W1933" s="10" t="s">
        <v>151</v>
      </c>
      <c r="X1933" s="29">
        <v>7.164905381944444E-3</v>
      </c>
      <c r="Y1933" t="s">
        <v>344</v>
      </c>
      <c r="Z1933" t="s">
        <v>340</v>
      </c>
      <c r="AA1933" t="s">
        <v>331</v>
      </c>
      <c r="AB1933">
        <v>2</v>
      </c>
      <c r="AC1933">
        <v>29.21581579692366</v>
      </c>
      <c r="AD1933">
        <v>106.4128256513026</v>
      </c>
      <c r="AE1933" s="54">
        <v>1.37044883912037E-2</v>
      </c>
      <c r="AF1933" s="54">
        <v>4.9915886087962963E-2</v>
      </c>
      <c r="AG1933" s="53">
        <v>46273.784537821717</v>
      </c>
      <c r="AH1933" s="53">
        <v>46273.82074921942</v>
      </c>
      <c r="AI1933" t="s">
        <v>151</v>
      </c>
      <c r="AL1933">
        <v>43.823723695385482</v>
      </c>
      <c r="AM1933">
        <v>122.9536855134621</v>
      </c>
      <c r="AN1933" s="54">
        <v>1.186083465277778E-2</v>
      </c>
      <c r="AO1933" s="54">
        <v>3.3277257395833343E-2</v>
      </c>
      <c r="AP1933" s="53">
        <v>46273.804110590732</v>
      </c>
      <c r="AQ1933" t="s">
        <v>151</v>
      </c>
      <c r="AR1933" t="s">
        <v>332</v>
      </c>
    </row>
    <row r="1934" spans="1:44" x14ac:dyDescent="0.35">
      <c r="A1934">
        <v>10</v>
      </c>
      <c r="B1934" s="26">
        <f t="shared" si="390"/>
        <v>46273.770833333343</v>
      </c>
      <c r="C1934" t="s">
        <v>66</v>
      </c>
      <c r="D1934">
        <v>3</v>
      </c>
      <c r="E1934" s="26">
        <f t="shared" si="391"/>
        <v>46273.864583333343</v>
      </c>
      <c r="F1934" s="26">
        <f t="shared" si="392"/>
        <v>46273.843750000007</v>
      </c>
      <c r="G1934">
        <f t="shared" si="393"/>
        <v>0</v>
      </c>
      <c r="H1934">
        <f t="shared" si="394"/>
        <v>1</v>
      </c>
      <c r="I1934" s="27">
        <f t="shared" si="395"/>
        <v>1</v>
      </c>
      <c r="J1934" s="28">
        <f t="shared" si="396"/>
        <v>103.5171102661597</v>
      </c>
      <c r="K1934" s="29" t="str">
        <f t="shared" si="397"/>
        <v/>
      </c>
      <c r="L1934" s="26" t="str">
        <f t="shared" si="398"/>
        <v/>
      </c>
      <c r="M1934" t="str">
        <f t="shared" si="399"/>
        <v/>
      </c>
      <c r="N1934" s="28">
        <f t="shared" si="400"/>
        <v>103.5171102661597</v>
      </c>
      <c r="O1934" t="str">
        <f t="shared" si="401"/>
        <v/>
      </c>
      <c r="P1934" t="str">
        <f t="shared" si="402"/>
        <v/>
      </c>
      <c r="Q1934" s="10"/>
      <c r="R1934" s="10"/>
      <c r="S1934" s="16">
        <v>1</v>
      </c>
      <c r="T1934" s="13">
        <v>103.5171102661597</v>
      </c>
      <c r="U1934" s="14"/>
      <c r="V1934" s="11"/>
      <c r="W1934" s="10"/>
      <c r="X1934" s="29"/>
      <c r="AA1934" t="s">
        <v>331</v>
      </c>
      <c r="AB1934">
        <v>1</v>
      </c>
      <c r="AC1934">
        <v>103.5171102661597</v>
      </c>
      <c r="AD1934">
        <v>103.5171102661597</v>
      </c>
      <c r="AL1934">
        <v>103.5171102661597</v>
      </c>
      <c r="AM1934">
        <v>103.5171102661597</v>
      </c>
      <c r="AR1934" t="s">
        <v>338</v>
      </c>
    </row>
    <row r="1935" spans="1:44" x14ac:dyDescent="0.35">
      <c r="A1935">
        <v>10</v>
      </c>
      <c r="B1935" s="26">
        <f t="shared" si="390"/>
        <v>46273.770833333343</v>
      </c>
      <c r="C1935" t="s">
        <v>66</v>
      </c>
      <c r="D1935">
        <v>4</v>
      </c>
      <c r="E1935" s="26">
        <f t="shared" si="391"/>
        <v>46273.864583333343</v>
      </c>
      <c r="F1935" s="26">
        <f t="shared" si="392"/>
        <v>46273.843750000007</v>
      </c>
      <c r="G1935">
        <f t="shared" si="393"/>
        <v>1</v>
      </c>
      <c r="H1935">
        <f t="shared" si="394"/>
        <v>21</v>
      </c>
      <c r="I1935" s="27">
        <f t="shared" si="395"/>
        <v>1</v>
      </c>
      <c r="J1935" s="28">
        <f t="shared" si="396"/>
        <v>122.42914979757086</v>
      </c>
      <c r="K1935" s="29">
        <f t="shared" si="397"/>
        <v>7.1469907407407411E-3</v>
      </c>
      <c r="L1935" s="26">
        <f t="shared" si="398"/>
        <v>46273.777980324085</v>
      </c>
      <c r="M1935" t="str">
        <f t="shared" si="399"/>
        <v>YES</v>
      </c>
      <c r="N1935" s="28">
        <f t="shared" si="400"/>
        <v>122.42914979757086</v>
      </c>
      <c r="O1935" t="str">
        <f t="shared" si="401"/>
        <v/>
      </c>
      <c r="P1935" t="str">
        <f t="shared" si="402"/>
        <v/>
      </c>
      <c r="Q1935" s="10" t="s">
        <v>151</v>
      </c>
      <c r="R1935" s="10"/>
      <c r="S1935" s="16">
        <v>1</v>
      </c>
      <c r="T1935" s="13">
        <v>122.4291497975709</v>
      </c>
      <c r="U1935" s="14">
        <v>7.1469907407407411E-3</v>
      </c>
      <c r="V1935" s="11">
        <v>46273.777980324077</v>
      </c>
      <c r="W1935" s="10" t="s">
        <v>151</v>
      </c>
      <c r="X1935" s="29">
        <v>0</v>
      </c>
      <c r="AA1935" t="s">
        <v>331</v>
      </c>
      <c r="AB1935">
        <v>1</v>
      </c>
      <c r="AC1935">
        <v>122.4291497975709</v>
      </c>
      <c r="AD1935">
        <v>122.4291497975709</v>
      </c>
      <c r="AE1935" s="54">
        <v>7.1469907407407411E-3</v>
      </c>
      <c r="AF1935" s="54">
        <v>7.1469907407407411E-3</v>
      </c>
      <c r="AG1935" s="53">
        <v>46273.777980324077</v>
      </c>
      <c r="AH1935" s="53">
        <v>46273.777980324077</v>
      </c>
      <c r="AI1935" t="s">
        <v>151</v>
      </c>
      <c r="AL1935">
        <v>122.4291497975709</v>
      </c>
      <c r="AM1935">
        <v>122.4291497975709</v>
      </c>
      <c r="AN1935" s="54">
        <v>7.1469907407407411E-3</v>
      </c>
      <c r="AO1935" s="54">
        <v>7.1469907407407411E-3</v>
      </c>
      <c r="AP1935" s="53">
        <v>46273.777980324077</v>
      </c>
      <c r="AQ1935" t="s">
        <v>151</v>
      </c>
      <c r="AR1935" t="s">
        <v>338</v>
      </c>
    </row>
    <row r="1936" spans="1:44" x14ac:dyDescent="0.35">
      <c r="A1936">
        <v>10</v>
      </c>
      <c r="B1936" s="26">
        <f t="shared" si="390"/>
        <v>46273.770833333343</v>
      </c>
      <c r="C1936" t="s">
        <v>66</v>
      </c>
      <c r="D1936">
        <v>5</v>
      </c>
      <c r="E1936" s="26">
        <f t="shared" si="391"/>
        <v>46273.864583333343</v>
      </c>
      <c r="F1936" s="26">
        <f t="shared" si="392"/>
        <v>46273.843750000007</v>
      </c>
      <c r="G1936">
        <f t="shared" si="393"/>
        <v>0</v>
      </c>
      <c r="H1936">
        <f t="shared" si="394"/>
        <v>3</v>
      </c>
      <c r="I1936" s="27">
        <f t="shared" si="395"/>
        <v>1</v>
      </c>
      <c r="J1936" s="28">
        <f t="shared" si="396"/>
        <v>24.642190416925949</v>
      </c>
      <c r="K1936" s="29" t="str">
        <f t="shared" si="397"/>
        <v/>
      </c>
      <c r="L1936" s="26" t="str">
        <f t="shared" si="398"/>
        <v/>
      </c>
      <c r="M1936" t="str">
        <f t="shared" si="399"/>
        <v/>
      </c>
      <c r="N1936" s="28">
        <f t="shared" si="400"/>
        <v>24.642190416925949</v>
      </c>
      <c r="O1936" t="str">
        <f t="shared" si="401"/>
        <v/>
      </c>
      <c r="P1936" t="str">
        <f t="shared" si="402"/>
        <v/>
      </c>
      <c r="Q1936" s="10"/>
      <c r="R1936" s="10"/>
      <c r="S1936" s="16">
        <v>1</v>
      </c>
      <c r="T1936" s="13">
        <v>24.642190416925949</v>
      </c>
      <c r="U1936" s="14"/>
      <c r="V1936" s="11"/>
      <c r="W1936" s="10"/>
      <c r="X1936" s="29"/>
      <c r="AA1936" t="s">
        <v>331</v>
      </c>
      <c r="AB1936">
        <v>1</v>
      </c>
      <c r="AC1936">
        <v>24.642190416925949</v>
      </c>
      <c r="AD1936">
        <v>29.128356013240161</v>
      </c>
      <c r="AL1936">
        <v>24.642190416925949</v>
      </c>
      <c r="AM1936">
        <v>29.128356013240161</v>
      </c>
      <c r="AR1936" t="s">
        <v>338</v>
      </c>
    </row>
    <row r="1937" spans="1:44" x14ac:dyDescent="0.35">
      <c r="A1937">
        <v>10</v>
      </c>
      <c r="B1937" s="26">
        <f t="shared" si="390"/>
        <v>46273.770833333343</v>
      </c>
      <c r="C1937" t="s">
        <v>66</v>
      </c>
      <c r="D1937">
        <v>6</v>
      </c>
      <c r="E1937" s="26">
        <f t="shared" si="391"/>
        <v>46273.864583333343</v>
      </c>
      <c r="F1937" s="26">
        <f t="shared" si="392"/>
        <v>46273.843750000007</v>
      </c>
      <c r="G1937">
        <f t="shared" si="393"/>
        <v>0</v>
      </c>
      <c r="H1937">
        <f t="shared" si="394"/>
        <v>6</v>
      </c>
      <c r="I1937" s="27">
        <f t="shared" si="395"/>
        <v>2</v>
      </c>
      <c r="J1937" s="28">
        <f t="shared" si="396"/>
        <v>38.585209003215432</v>
      </c>
      <c r="K1937" s="29" t="str">
        <f t="shared" si="397"/>
        <v/>
      </c>
      <c r="L1937" s="26" t="str">
        <f t="shared" si="398"/>
        <v/>
      </c>
      <c r="M1937" t="str">
        <f t="shared" si="399"/>
        <v/>
      </c>
      <c r="N1937" s="28">
        <f t="shared" si="400"/>
        <v>19.292604501607716</v>
      </c>
      <c r="O1937" t="str">
        <f t="shared" si="401"/>
        <v/>
      </c>
      <c r="P1937" t="str">
        <f t="shared" si="402"/>
        <v/>
      </c>
      <c r="Q1937" s="10"/>
      <c r="R1937" s="10"/>
      <c r="S1937" s="16">
        <v>1</v>
      </c>
      <c r="T1937" s="13">
        <v>22.044349141055928</v>
      </c>
      <c r="U1937" s="14"/>
      <c r="V1937" s="11"/>
      <c r="W1937" s="10"/>
      <c r="X1937" s="29"/>
      <c r="AA1937" t="s">
        <v>331</v>
      </c>
      <c r="AB1937">
        <v>2</v>
      </c>
      <c r="AC1937">
        <v>33.081719724319001</v>
      </c>
      <c r="AD1937">
        <v>43.398392652124002</v>
      </c>
      <c r="AL1937">
        <v>16.5408598621595</v>
      </c>
      <c r="AM1937">
        <v>22.044349141055928</v>
      </c>
      <c r="AR1937" t="s">
        <v>332</v>
      </c>
    </row>
    <row r="1938" spans="1:44" x14ac:dyDescent="0.35">
      <c r="A1938">
        <v>10</v>
      </c>
      <c r="B1938" s="26">
        <f t="shared" si="390"/>
        <v>46273.770833333343</v>
      </c>
      <c r="C1938" t="s">
        <v>67</v>
      </c>
      <c r="D1938">
        <v>1</v>
      </c>
      <c r="E1938" s="26">
        <f t="shared" si="391"/>
        <v>46273.864583333343</v>
      </c>
      <c r="F1938" s="26">
        <f t="shared" si="392"/>
        <v>46273.843750000007</v>
      </c>
      <c r="G1938">
        <f t="shared" si="393"/>
        <v>1</v>
      </c>
      <c r="H1938">
        <f t="shared" si="394"/>
        <v>52</v>
      </c>
      <c r="I1938" s="27">
        <f t="shared" si="395"/>
        <v>5</v>
      </c>
      <c r="J1938" s="28">
        <f t="shared" si="396"/>
        <v>232.82041479499188</v>
      </c>
      <c r="K1938" s="29">
        <f t="shared" si="397"/>
        <v>9.3061713191023542E-3</v>
      </c>
      <c r="L1938" s="26">
        <f t="shared" si="398"/>
        <v>46273.780139504663</v>
      </c>
      <c r="M1938" t="str">
        <f t="shared" si="399"/>
        <v>YES</v>
      </c>
      <c r="N1938" s="28">
        <f t="shared" si="400"/>
        <v>46.564082958998377</v>
      </c>
      <c r="O1938" t="str">
        <f t="shared" si="401"/>
        <v/>
      </c>
      <c r="P1938" t="str">
        <f t="shared" si="402"/>
        <v/>
      </c>
      <c r="Q1938" s="10" t="s">
        <v>151</v>
      </c>
      <c r="R1938" s="10"/>
      <c r="S1938" s="16">
        <v>5</v>
      </c>
      <c r="T1938" s="13">
        <v>232.8204147949919</v>
      </c>
      <c r="U1938" s="14">
        <v>9.3061713194444451E-3</v>
      </c>
      <c r="V1938" s="11">
        <v>46273.780139504663</v>
      </c>
      <c r="W1938" s="10" t="s">
        <v>151</v>
      </c>
      <c r="X1938" s="29">
        <v>0</v>
      </c>
      <c r="Z1938" t="s">
        <v>339</v>
      </c>
      <c r="AA1938" t="s">
        <v>331</v>
      </c>
      <c r="AB1938">
        <v>5</v>
      </c>
      <c r="AC1938">
        <v>28.67647058823529</v>
      </c>
      <c r="AD1938">
        <v>461.47380218548608</v>
      </c>
      <c r="AE1938" s="54">
        <v>4.6951022106481487E-3</v>
      </c>
      <c r="AF1938" s="54">
        <v>7.5555555555555556E-2</v>
      </c>
      <c r="AG1938" s="53">
        <v>46273.775528435537</v>
      </c>
      <c r="AH1938" s="53">
        <v>46273.846388888887</v>
      </c>
      <c r="AI1938" t="s">
        <v>205</v>
      </c>
      <c r="AJ1938">
        <v>6</v>
      </c>
      <c r="AK1938">
        <v>1</v>
      </c>
      <c r="AL1938">
        <v>28.67647058823529</v>
      </c>
      <c r="AM1938">
        <v>461.47380218548608</v>
      </c>
      <c r="AN1938" s="54">
        <v>4.6951022106481487E-3</v>
      </c>
      <c r="AO1938" s="54">
        <v>7.5555555555555556E-2</v>
      </c>
      <c r="AP1938" s="53">
        <v>46273.846388888887</v>
      </c>
      <c r="AQ1938" t="s">
        <v>205</v>
      </c>
      <c r="AR1938" t="s">
        <v>337</v>
      </c>
    </row>
    <row r="1939" spans="1:44" x14ac:dyDescent="0.35">
      <c r="A1939">
        <v>10</v>
      </c>
      <c r="B1939" s="26">
        <f t="shared" si="390"/>
        <v>46273.770833333343</v>
      </c>
      <c r="C1939" t="s">
        <v>67</v>
      </c>
      <c r="D1939">
        <v>2</v>
      </c>
      <c r="E1939" s="26">
        <f t="shared" si="391"/>
        <v>46273.864583333343</v>
      </c>
      <c r="F1939" s="26">
        <f t="shared" si="392"/>
        <v>46273.843750000007</v>
      </c>
      <c r="G1939">
        <f t="shared" si="393"/>
        <v>0</v>
      </c>
      <c r="H1939">
        <f t="shared" si="394"/>
        <v>35</v>
      </c>
      <c r="I1939" s="27">
        <f t="shared" si="395"/>
        <v>2</v>
      </c>
      <c r="J1939" s="28">
        <f t="shared" si="396"/>
        <v>50.339296730413324</v>
      </c>
      <c r="K1939" s="29" t="str">
        <f t="shared" si="397"/>
        <v/>
      </c>
      <c r="L1939" s="26" t="str">
        <f t="shared" si="398"/>
        <v/>
      </c>
      <c r="M1939" t="str">
        <f t="shared" si="399"/>
        <v/>
      </c>
      <c r="N1939" s="28">
        <f t="shared" si="400"/>
        <v>25.169648365206662</v>
      </c>
      <c r="O1939" t="str">
        <f t="shared" si="401"/>
        <v/>
      </c>
      <c r="P1939" t="str">
        <f t="shared" si="402"/>
        <v/>
      </c>
      <c r="Q1939" s="10"/>
      <c r="R1939" s="10" t="s">
        <v>343</v>
      </c>
      <c r="S1939" s="16">
        <v>3</v>
      </c>
      <c r="T1939" s="13">
        <v>66.880156592572831</v>
      </c>
      <c r="U1939" s="14"/>
      <c r="V1939" s="11"/>
      <c r="W1939" s="10"/>
      <c r="X1939" s="29"/>
      <c r="Y1939" t="s">
        <v>344</v>
      </c>
      <c r="Z1939" t="s">
        <v>340</v>
      </c>
      <c r="AA1939" t="s">
        <v>331</v>
      </c>
      <c r="AB1939">
        <v>2</v>
      </c>
      <c r="AC1939">
        <v>29.21581579692366</v>
      </c>
      <c r="AD1939">
        <v>106.4128256513026</v>
      </c>
      <c r="AL1939">
        <v>43.823723695385482</v>
      </c>
      <c r="AM1939">
        <v>122.9536855134621</v>
      </c>
      <c r="AR1939" t="s">
        <v>332</v>
      </c>
    </row>
    <row r="1940" spans="1:44" x14ac:dyDescent="0.35">
      <c r="A1940">
        <v>10</v>
      </c>
      <c r="B1940" s="26">
        <f t="shared" si="390"/>
        <v>46273.770833333343</v>
      </c>
      <c r="C1940" t="s">
        <v>67</v>
      </c>
      <c r="D1940">
        <v>3</v>
      </c>
      <c r="E1940" s="26">
        <f t="shared" si="391"/>
        <v>46273.864583333343</v>
      </c>
      <c r="F1940" s="26">
        <f t="shared" si="392"/>
        <v>46273.843750000007</v>
      </c>
      <c r="G1940">
        <f t="shared" si="393"/>
        <v>0</v>
      </c>
      <c r="H1940">
        <f t="shared" si="394"/>
        <v>1</v>
      </c>
      <c r="I1940" s="27">
        <f t="shared" si="395"/>
        <v>1</v>
      </c>
      <c r="J1940" s="28">
        <f t="shared" si="396"/>
        <v>103.5171102661597</v>
      </c>
      <c r="K1940" s="29" t="str">
        <f t="shared" si="397"/>
        <v/>
      </c>
      <c r="L1940" s="26" t="str">
        <f t="shared" si="398"/>
        <v/>
      </c>
      <c r="M1940" t="str">
        <f t="shared" si="399"/>
        <v/>
      </c>
      <c r="N1940" s="28">
        <f t="shared" si="400"/>
        <v>103.5171102661597</v>
      </c>
      <c r="O1940" t="str">
        <f t="shared" si="401"/>
        <v/>
      </c>
      <c r="P1940" t="str">
        <f t="shared" si="402"/>
        <v/>
      </c>
      <c r="Q1940" s="10"/>
      <c r="R1940" s="10"/>
      <c r="S1940" s="16">
        <v>1</v>
      </c>
      <c r="T1940" s="13">
        <v>103.5171102661597</v>
      </c>
      <c r="U1940" s="14"/>
      <c r="V1940" s="11"/>
      <c r="W1940" s="10"/>
      <c r="X1940" s="29"/>
      <c r="AA1940" t="s">
        <v>331</v>
      </c>
      <c r="AB1940">
        <v>1</v>
      </c>
      <c r="AC1940">
        <v>103.5171102661597</v>
      </c>
      <c r="AD1940">
        <v>103.5171102661597</v>
      </c>
      <c r="AL1940">
        <v>103.5171102661597</v>
      </c>
      <c r="AM1940">
        <v>103.5171102661597</v>
      </c>
      <c r="AR1940" t="s">
        <v>338</v>
      </c>
    </row>
    <row r="1941" spans="1:44" x14ac:dyDescent="0.35">
      <c r="A1941">
        <v>10</v>
      </c>
      <c r="B1941" s="26">
        <f t="shared" si="390"/>
        <v>46273.770833333343</v>
      </c>
      <c r="C1941" t="s">
        <v>67</v>
      </c>
      <c r="D1941">
        <v>4</v>
      </c>
      <c r="E1941" s="26">
        <f t="shared" si="391"/>
        <v>46273.864583333343</v>
      </c>
      <c r="F1941" s="26">
        <f t="shared" si="392"/>
        <v>46273.843750000007</v>
      </c>
      <c r="G1941">
        <f t="shared" si="393"/>
        <v>0</v>
      </c>
      <c r="H1941">
        <f t="shared" si="394"/>
        <v>21</v>
      </c>
      <c r="I1941" s="27">
        <f t="shared" si="395"/>
        <v>1</v>
      </c>
      <c r="J1941" s="28">
        <f t="shared" si="396"/>
        <v>122.42914979757086</v>
      </c>
      <c r="K1941" s="29" t="str">
        <f t="shared" si="397"/>
        <v/>
      </c>
      <c r="L1941" s="26" t="str">
        <f t="shared" si="398"/>
        <v/>
      </c>
      <c r="M1941" t="str">
        <f t="shared" si="399"/>
        <v/>
      </c>
      <c r="N1941" s="28">
        <f t="shared" si="400"/>
        <v>122.42914979757086</v>
      </c>
      <c r="O1941" t="str">
        <f t="shared" si="401"/>
        <v/>
      </c>
      <c r="P1941" t="str">
        <f t="shared" si="402"/>
        <v/>
      </c>
      <c r="Q1941" s="10"/>
      <c r="R1941" s="10"/>
      <c r="S1941" s="16">
        <v>1</v>
      </c>
      <c r="T1941" s="13">
        <v>122.4291497975709</v>
      </c>
      <c r="U1941" s="14"/>
      <c r="V1941" s="11"/>
      <c r="W1941" s="10"/>
      <c r="X1941" s="29"/>
      <c r="AA1941" t="s">
        <v>331</v>
      </c>
      <c r="AB1941">
        <v>1</v>
      </c>
      <c r="AC1941">
        <v>122.4291497975709</v>
      </c>
      <c r="AD1941">
        <v>122.4291497975709</v>
      </c>
      <c r="AL1941">
        <v>122.4291497975709</v>
      </c>
      <c r="AM1941">
        <v>122.4291497975709</v>
      </c>
      <c r="AR1941" t="s">
        <v>338</v>
      </c>
    </row>
    <row r="1942" spans="1:44" x14ac:dyDescent="0.35">
      <c r="A1942">
        <v>10</v>
      </c>
      <c r="B1942" s="26">
        <f t="shared" si="390"/>
        <v>46273.770833333343</v>
      </c>
      <c r="C1942" t="s">
        <v>67</v>
      </c>
      <c r="D1942">
        <v>5</v>
      </c>
      <c r="E1942" s="26">
        <f t="shared" si="391"/>
        <v>46273.864583333343</v>
      </c>
      <c r="F1942" s="26">
        <f t="shared" si="392"/>
        <v>46273.843750000007</v>
      </c>
      <c r="G1942">
        <f t="shared" si="393"/>
        <v>0</v>
      </c>
      <c r="H1942">
        <f t="shared" si="394"/>
        <v>3</v>
      </c>
      <c r="I1942" s="27">
        <f t="shared" si="395"/>
        <v>1</v>
      </c>
      <c r="J1942" s="28">
        <f t="shared" si="396"/>
        <v>24.642190416925949</v>
      </c>
      <c r="K1942" s="29" t="str">
        <f t="shared" si="397"/>
        <v/>
      </c>
      <c r="L1942" s="26" t="str">
        <f t="shared" si="398"/>
        <v/>
      </c>
      <c r="M1942" t="str">
        <f t="shared" si="399"/>
        <v/>
      </c>
      <c r="N1942" s="28">
        <f t="shared" si="400"/>
        <v>24.642190416925949</v>
      </c>
      <c r="O1942" t="str">
        <f t="shared" si="401"/>
        <v/>
      </c>
      <c r="P1942" t="str">
        <f t="shared" si="402"/>
        <v/>
      </c>
      <c r="Q1942" s="10"/>
      <c r="R1942" s="10"/>
      <c r="S1942" s="16">
        <v>1</v>
      </c>
      <c r="T1942" s="13">
        <v>24.642190416925949</v>
      </c>
      <c r="U1942" s="14"/>
      <c r="V1942" s="11"/>
      <c r="W1942" s="10"/>
      <c r="X1942" s="29"/>
      <c r="AA1942" t="s">
        <v>331</v>
      </c>
      <c r="AB1942">
        <v>1</v>
      </c>
      <c r="AC1942">
        <v>24.642190416925949</v>
      </c>
      <c r="AD1942">
        <v>29.128356013240161</v>
      </c>
      <c r="AL1942">
        <v>24.642190416925949</v>
      </c>
      <c r="AM1942">
        <v>29.128356013240161</v>
      </c>
      <c r="AR1942" t="s">
        <v>338</v>
      </c>
    </row>
    <row r="1943" spans="1:44" x14ac:dyDescent="0.35">
      <c r="A1943">
        <v>10</v>
      </c>
      <c r="B1943" s="26">
        <f t="shared" si="390"/>
        <v>46273.770833333343</v>
      </c>
      <c r="C1943" t="s">
        <v>67</v>
      </c>
      <c r="D1943">
        <v>6</v>
      </c>
      <c r="E1943" s="26">
        <f t="shared" si="391"/>
        <v>46273.864583333343</v>
      </c>
      <c r="F1943" s="26">
        <f t="shared" si="392"/>
        <v>46273.843750000007</v>
      </c>
      <c r="G1943">
        <f t="shared" si="393"/>
        <v>0</v>
      </c>
      <c r="H1943">
        <f t="shared" si="394"/>
        <v>6</v>
      </c>
      <c r="I1943" s="27">
        <f t="shared" si="395"/>
        <v>2</v>
      </c>
      <c r="J1943" s="28">
        <f t="shared" si="396"/>
        <v>38.585209003215432</v>
      </c>
      <c r="K1943" s="29" t="str">
        <f t="shared" si="397"/>
        <v/>
      </c>
      <c r="L1943" s="26" t="str">
        <f t="shared" si="398"/>
        <v/>
      </c>
      <c r="M1943" t="str">
        <f t="shared" si="399"/>
        <v/>
      </c>
      <c r="N1943" s="28">
        <f t="shared" si="400"/>
        <v>19.292604501607716</v>
      </c>
      <c r="O1943" t="str">
        <f t="shared" si="401"/>
        <v/>
      </c>
      <c r="P1943" t="str">
        <f t="shared" si="402"/>
        <v/>
      </c>
      <c r="Q1943" s="10"/>
      <c r="R1943" s="10"/>
      <c r="S1943" s="16">
        <v>1</v>
      </c>
      <c r="T1943" s="13">
        <v>22.044349141055928</v>
      </c>
      <c r="U1943" s="14"/>
      <c r="V1943" s="11"/>
      <c r="W1943" s="10"/>
      <c r="X1943" s="29"/>
      <c r="AA1943" t="s">
        <v>331</v>
      </c>
      <c r="AB1943">
        <v>2</v>
      </c>
      <c r="AC1943">
        <v>33.081719724319001</v>
      </c>
      <c r="AD1943">
        <v>43.398392652124002</v>
      </c>
      <c r="AL1943">
        <v>16.5408598621595</v>
      </c>
      <c r="AM1943">
        <v>22.044349141055928</v>
      </c>
      <c r="AR1943" t="s">
        <v>332</v>
      </c>
    </row>
    <row r="1944" spans="1:44" x14ac:dyDescent="0.35">
      <c r="A1944">
        <v>10</v>
      </c>
      <c r="B1944" s="26">
        <f t="shared" si="390"/>
        <v>46273.770833333343</v>
      </c>
      <c r="C1944" t="s">
        <v>68</v>
      </c>
      <c r="D1944">
        <v>1</v>
      </c>
      <c r="E1944" s="26">
        <f t="shared" si="391"/>
        <v>46273.864583333343</v>
      </c>
      <c r="F1944" s="26">
        <f t="shared" si="392"/>
        <v>46273.843750000007</v>
      </c>
      <c r="G1944">
        <f t="shared" si="393"/>
        <v>0</v>
      </c>
      <c r="H1944">
        <f t="shared" si="394"/>
        <v>52</v>
      </c>
      <c r="I1944" s="27">
        <f t="shared" si="395"/>
        <v>5</v>
      </c>
      <c r="J1944" s="28">
        <f t="shared" si="396"/>
        <v>232.82041479499188</v>
      </c>
      <c r="K1944" s="29" t="str">
        <f t="shared" si="397"/>
        <v/>
      </c>
      <c r="L1944" s="26" t="str">
        <f t="shared" si="398"/>
        <v/>
      </c>
      <c r="M1944" t="str">
        <f t="shared" si="399"/>
        <v/>
      </c>
      <c r="N1944" s="28">
        <f t="shared" si="400"/>
        <v>46.564082958998377</v>
      </c>
      <c r="O1944" t="str">
        <f t="shared" si="401"/>
        <v/>
      </c>
      <c r="P1944" t="str">
        <f t="shared" si="402"/>
        <v/>
      </c>
      <c r="Q1944" s="10"/>
      <c r="R1944" s="10"/>
      <c r="S1944" s="16">
        <v>5</v>
      </c>
      <c r="T1944" s="13">
        <v>232.8204147949919</v>
      </c>
      <c r="U1944" s="14"/>
      <c r="V1944" s="11"/>
      <c r="W1944" s="10"/>
      <c r="X1944" s="29"/>
      <c r="Z1944" t="s">
        <v>339</v>
      </c>
      <c r="AA1944" t="s">
        <v>331</v>
      </c>
      <c r="AB1944">
        <v>5</v>
      </c>
      <c r="AC1944">
        <v>28.67647058823529</v>
      </c>
      <c r="AD1944">
        <v>461.47380218548608</v>
      </c>
      <c r="AL1944">
        <v>28.67647058823529</v>
      </c>
      <c r="AM1944">
        <v>461.47380218548608</v>
      </c>
      <c r="AR1944" t="s">
        <v>337</v>
      </c>
    </row>
    <row r="1945" spans="1:44" x14ac:dyDescent="0.35">
      <c r="A1945">
        <v>10</v>
      </c>
      <c r="B1945" s="26">
        <f t="shared" si="390"/>
        <v>46273.770833333343</v>
      </c>
      <c r="C1945" t="s">
        <v>68</v>
      </c>
      <c r="D1945">
        <v>2</v>
      </c>
      <c r="E1945" s="26">
        <f t="shared" si="391"/>
        <v>46273.864583333343</v>
      </c>
      <c r="F1945" s="26">
        <f t="shared" si="392"/>
        <v>46273.843750000007</v>
      </c>
      <c r="G1945">
        <f t="shared" si="393"/>
        <v>0</v>
      </c>
      <c r="H1945">
        <f t="shared" si="394"/>
        <v>35</v>
      </c>
      <c r="I1945" s="27">
        <f t="shared" si="395"/>
        <v>2</v>
      </c>
      <c r="J1945" s="28">
        <f t="shared" si="396"/>
        <v>50.339296730413324</v>
      </c>
      <c r="K1945" s="29" t="str">
        <f t="shared" si="397"/>
        <v/>
      </c>
      <c r="L1945" s="26" t="str">
        <f t="shared" si="398"/>
        <v/>
      </c>
      <c r="M1945" t="str">
        <f t="shared" si="399"/>
        <v/>
      </c>
      <c r="N1945" s="28">
        <f t="shared" si="400"/>
        <v>25.169648365206662</v>
      </c>
      <c r="O1945" t="str">
        <f t="shared" si="401"/>
        <v/>
      </c>
      <c r="P1945" t="str">
        <f t="shared" si="402"/>
        <v/>
      </c>
      <c r="Q1945" s="10"/>
      <c r="R1945" s="10" t="s">
        <v>343</v>
      </c>
      <c r="S1945" s="16">
        <v>3</v>
      </c>
      <c r="T1945" s="13">
        <v>66.880156592572831</v>
      </c>
      <c r="U1945" s="14"/>
      <c r="V1945" s="11"/>
      <c r="W1945" s="10"/>
      <c r="X1945" s="29"/>
      <c r="Y1945" t="s">
        <v>344</v>
      </c>
      <c r="Z1945" t="s">
        <v>340</v>
      </c>
      <c r="AA1945" t="s">
        <v>331</v>
      </c>
      <c r="AB1945">
        <v>2</v>
      </c>
      <c r="AC1945">
        <v>29.21581579692366</v>
      </c>
      <c r="AD1945">
        <v>106.4128256513026</v>
      </c>
      <c r="AL1945">
        <v>43.823723695385482</v>
      </c>
      <c r="AM1945">
        <v>122.9536855134621</v>
      </c>
      <c r="AR1945" t="s">
        <v>332</v>
      </c>
    </row>
    <row r="1946" spans="1:44" x14ac:dyDescent="0.35">
      <c r="A1946">
        <v>10</v>
      </c>
      <c r="B1946" s="26">
        <f t="shared" si="390"/>
        <v>46273.770833333343</v>
      </c>
      <c r="C1946" t="s">
        <v>68</v>
      </c>
      <c r="D1946">
        <v>3</v>
      </c>
      <c r="E1946" s="26">
        <f t="shared" si="391"/>
        <v>46273.864583333343</v>
      </c>
      <c r="F1946" s="26">
        <f t="shared" si="392"/>
        <v>46273.843750000007</v>
      </c>
      <c r="G1946">
        <f t="shared" si="393"/>
        <v>0</v>
      </c>
      <c r="H1946">
        <f t="shared" si="394"/>
        <v>1</v>
      </c>
      <c r="I1946" s="27">
        <f t="shared" si="395"/>
        <v>1</v>
      </c>
      <c r="J1946" s="28">
        <f t="shared" si="396"/>
        <v>103.5171102661597</v>
      </c>
      <c r="K1946" s="29" t="str">
        <f t="shared" si="397"/>
        <v/>
      </c>
      <c r="L1946" s="26" t="str">
        <f t="shared" si="398"/>
        <v/>
      </c>
      <c r="M1946" t="str">
        <f t="shared" si="399"/>
        <v/>
      </c>
      <c r="N1946" s="28">
        <f t="shared" si="400"/>
        <v>103.5171102661597</v>
      </c>
      <c r="O1946" t="str">
        <f t="shared" si="401"/>
        <v/>
      </c>
      <c r="P1946" t="str">
        <f t="shared" si="402"/>
        <v/>
      </c>
      <c r="Q1946" s="10"/>
      <c r="R1946" s="10"/>
      <c r="S1946" s="16">
        <v>1</v>
      </c>
      <c r="T1946" s="13">
        <v>103.5171102661597</v>
      </c>
      <c r="U1946" s="14"/>
      <c r="V1946" s="11"/>
      <c r="W1946" s="10"/>
      <c r="X1946" s="29"/>
      <c r="AA1946" t="s">
        <v>331</v>
      </c>
      <c r="AB1946">
        <v>1</v>
      </c>
      <c r="AC1946">
        <v>103.5171102661597</v>
      </c>
      <c r="AD1946">
        <v>103.5171102661597</v>
      </c>
      <c r="AL1946">
        <v>103.5171102661597</v>
      </c>
      <c r="AM1946">
        <v>103.5171102661597</v>
      </c>
      <c r="AR1946" t="s">
        <v>338</v>
      </c>
    </row>
    <row r="1947" spans="1:44" x14ac:dyDescent="0.35">
      <c r="A1947">
        <v>10</v>
      </c>
      <c r="B1947" s="26">
        <f t="shared" si="390"/>
        <v>46273.770833333343</v>
      </c>
      <c r="C1947" t="s">
        <v>68</v>
      </c>
      <c r="D1947">
        <v>4</v>
      </c>
      <c r="E1947" s="26">
        <f t="shared" si="391"/>
        <v>46273.864583333343</v>
      </c>
      <c r="F1947" s="26">
        <f t="shared" si="392"/>
        <v>46273.843750000007</v>
      </c>
      <c r="G1947">
        <f t="shared" si="393"/>
        <v>0</v>
      </c>
      <c r="H1947">
        <f t="shared" si="394"/>
        <v>21</v>
      </c>
      <c r="I1947" s="27">
        <f t="shared" si="395"/>
        <v>1</v>
      </c>
      <c r="J1947" s="28">
        <f t="shared" si="396"/>
        <v>122.42914979757086</v>
      </c>
      <c r="K1947" s="29" t="str">
        <f t="shared" si="397"/>
        <v/>
      </c>
      <c r="L1947" s="26" t="str">
        <f t="shared" si="398"/>
        <v/>
      </c>
      <c r="M1947" t="str">
        <f t="shared" si="399"/>
        <v/>
      </c>
      <c r="N1947" s="28">
        <f t="shared" si="400"/>
        <v>122.42914979757086</v>
      </c>
      <c r="O1947" t="str">
        <f t="shared" si="401"/>
        <v/>
      </c>
      <c r="P1947" t="str">
        <f t="shared" si="402"/>
        <v/>
      </c>
      <c r="Q1947" s="10"/>
      <c r="R1947" s="10"/>
      <c r="S1947" s="16">
        <v>1</v>
      </c>
      <c r="T1947" s="13">
        <v>122.4291497975709</v>
      </c>
      <c r="U1947" s="14"/>
      <c r="V1947" s="11"/>
      <c r="W1947" s="10"/>
      <c r="X1947" s="29"/>
      <c r="AA1947" t="s">
        <v>331</v>
      </c>
      <c r="AB1947">
        <v>1</v>
      </c>
      <c r="AC1947">
        <v>122.4291497975709</v>
      </c>
      <c r="AD1947">
        <v>122.4291497975709</v>
      </c>
      <c r="AL1947">
        <v>122.4291497975709</v>
      </c>
      <c r="AM1947">
        <v>122.4291497975709</v>
      </c>
      <c r="AR1947" t="s">
        <v>338</v>
      </c>
    </row>
    <row r="1948" spans="1:44" x14ac:dyDescent="0.35">
      <c r="A1948">
        <v>10</v>
      </c>
      <c r="B1948" s="26">
        <f t="shared" si="390"/>
        <v>46273.770833333343</v>
      </c>
      <c r="C1948" t="s">
        <v>68</v>
      </c>
      <c r="D1948">
        <v>5</v>
      </c>
      <c r="E1948" s="26">
        <f t="shared" si="391"/>
        <v>46273.864583333343</v>
      </c>
      <c r="F1948" s="26">
        <f t="shared" si="392"/>
        <v>46273.843750000007</v>
      </c>
      <c r="G1948">
        <f t="shared" si="393"/>
        <v>0</v>
      </c>
      <c r="H1948">
        <f t="shared" si="394"/>
        <v>3</v>
      </c>
      <c r="I1948" s="27">
        <f t="shared" si="395"/>
        <v>1</v>
      </c>
      <c r="J1948" s="28">
        <f t="shared" si="396"/>
        <v>24.642190416925949</v>
      </c>
      <c r="K1948" s="29" t="str">
        <f t="shared" si="397"/>
        <v/>
      </c>
      <c r="L1948" s="26" t="str">
        <f t="shared" si="398"/>
        <v/>
      </c>
      <c r="M1948" t="str">
        <f t="shared" si="399"/>
        <v/>
      </c>
      <c r="N1948" s="28">
        <f t="shared" si="400"/>
        <v>24.642190416925949</v>
      </c>
      <c r="O1948" t="str">
        <f t="shared" si="401"/>
        <v/>
      </c>
      <c r="P1948" t="str">
        <f t="shared" si="402"/>
        <v/>
      </c>
      <c r="Q1948" s="10"/>
      <c r="R1948" s="10"/>
      <c r="S1948" s="16">
        <v>1</v>
      </c>
      <c r="T1948" s="13">
        <v>24.642190416925949</v>
      </c>
      <c r="U1948" s="14"/>
      <c r="V1948" s="11"/>
      <c r="W1948" s="10"/>
      <c r="X1948" s="29"/>
      <c r="AA1948" t="s">
        <v>331</v>
      </c>
      <c r="AB1948">
        <v>1</v>
      </c>
      <c r="AC1948">
        <v>24.642190416925949</v>
      </c>
      <c r="AD1948">
        <v>29.128356013240161</v>
      </c>
      <c r="AL1948">
        <v>24.642190416925949</v>
      </c>
      <c r="AM1948">
        <v>29.128356013240161</v>
      </c>
      <c r="AR1948" t="s">
        <v>338</v>
      </c>
    </row>
    <row r="1949" spans="1:44" x14ac:dyDescent="0.35">
      <c r="A1949">
        <v>10</v>
      </c>
      <c r="B1949" s="26">
        <f t="shared" si="390"/>
        <v>46273.770833333343</v>
      </c>
      <c r="C1949" t="s">
        <v>68</v>
      </c>
      <c r="D1949">
        <v>6</v>
      </c>
      <c r="E1949" s="26">
        <f t="shared" si="391"/>
        <v>46273.864583333343</v>
      </c>
      <c r="F1949" s="26">
        <f t="shared" si="392"/>
        <v>46273.843750000007</v>
      </c>
      <c r="G1949">
        <f t="shared" si="393"/>
        <v>0</v>
      </c>
      <c r="H1949">
        <f t="shared" si="394"/>
        <v>6</v>
      </c>
      <c r="I1949" s="27">
        <f t="shared" si="395"/>
        <v>2</v>
      </c>
      <c r="J1949" s="28">
        <f t="shared" si="396"/>
        <v>38.585209003215432</v>
      </c>
      <c r="K1949" s="29" t="str">
        <f t="shared" si="397"/>
        <v/>
      </c>
      <c r="L1949" s="26" t="str">
        <f t="shared" si="398"/>
        <v/>
      </c>
      <c r="M1949" t="str">
        <f t="shared" si="399"/>
        <v/>
      </c>
      <c r="N1949" s="28">
        <f t="shared" si="400"/>
        <v>19.292604501607716</v>
      </c>
      <c r="O1949" t="str">
        <f t="shared" si="401"/>
        <v/>
      </c>
      <c r="P1949" t="str">
        <f t="shared" si="402"/>
        <v/>
      </c>
      <c r="Q1949" s="10"/>
      <c r="R1949" s="10"/>
      <c r="S1949" s="16">
        <v>1</v>
      </c>
      <c r="T1949" s="13">
        <v>22.044349141055928</v>
      </c>
      <c r="U1949" s="14"/>
      <c r="V1949" s="11"/>
      <c r="W1949" s="10"/>
      <c r="X1949" s="29"/>
      <c r="AA1949" t="s">
        <v>331</v>
      </c>
      <c r="AB1949">
        <v>2</v>
      </c>
      <c r="AC1949">
        <v>33.081719724319001</v>
      </c>
      <c r="AD1949">
        <v>43.398392652124002</v>
      </c>
      <c r="AL1949">
        <v>16.5408598621595</v>
      </c>
      <c r="AM1949">
        <v>22.044349141055928</v>
      </c>
      <c r="AR1949" t="s">
        <v>332</v>
      </c>
    </row>
    <row r="1950" spans="1:44" x14ac:dyDescent="0.35">
      <c r="A1950">
        <v>10</v>
      </c>
      <c r="B1950" s="26">
        <f t="shared" si="390"/>
        <v>46273.770833333343</v>
      </c>
      <c r="C1950" t="s">
        <v>69</v>
      </c>
      <c r="D1950">
        <v>1</v>
      </c>
      <c r="E1950" s="26">
        <f t="shared" si="391"/>
        <v>46273.864583333343</v>
      </c>
      <c r="F1950" s="26">
        <f t="shared" si="392"/>
        <v>46273.843750000007</v>
      </c>
      <c r="G1950">
        <f t="shared" si="393"/>
        <v>0</v>
      </c>
      <c r="H1950">
        <f t="shared" si="394"/>
        <v>52</v>
      </c>
      <c r="I1950" s="27">
        <f t="shared" si="395"/>
        <v>5</v>
      </c>
      <c r="J1950" s="28">
        <f t="shared" si="396"/>
        <v>232.82041479499188</v>
      </c>
      <c r="K1950" s="29" t="str">
        <f t="shared" si="397"/>
        <v/>
      </c>
      <c r="L1950" s="26" t="str">
        <f t="shared" si="398"/>
        <v/>
      </c>
      <c r="M1950" t="str">
        <f t="shared" si="399"/>
        <v/>
      </c>
      <c r="N1950" s="28">
        <f t="shared" si="400"/>
        <v>46.564082958998377</v>
      </c>
      <c r="O1950" t="str">
        <f t="shared" si="401"/>
        <v/>
      </c>
      <c r="P1950" t="str">
        <f t="shared" si="402"/>
        <v/>
      </c>
      <c r="Q1950" s="10"/>
      <c r="R1950" s="10"/>
      <c r="S1950" s="16">
        <v>5</v>
      </c>
      <c r="T1950" s="13">
        <v>232.8204147949919</v>
      </c>
      <c r="U1950" s="14"/>
      <c r="V1950" s="11"/>
      <c r="W1950" s="10"/>
      <c r="X1950" s="29"/>
      <c r="Z1950" t="s">
        <v>339</v>
      </c>
      <c r="AA1950" t="s">
        <v>331</v>
      </c>
      <c r="AB1950">
        <v>5</v>
      </c>
      <c r="AC1950">
        <v>28.67647058823529</v>
      </c>
      <c r="AD1950">
        <v>461.47380218548608</v>
      </c>
      <c r="AL1950">
        <v>28.67647058823529</v>
      </c>
      <c r="AM1950">
        <v>461.47380218548608</v>
      </c>
      <c r="AR1950" t="s">
        <v>337</v>
      </c>
    </row>
    <row r="1951" spans="1:44" x14ac:dyDescent="0.35">
      <c r="A1951">
        <v>10</v>
      </c>
      <c r="B1951" s="26">
        <f t="shared" si="390"/>
        <v>46273.770833333343</v>
      </c>
      <c r="C1951" t="s">
        <v>69</v>
      </c>
      <c r="D1951">
        <v>2</v>
      </c>
      <c r="E1951" s="26">
        <f t="shared" si="391"/>
        <v>46273.864583333343</v>
      </c>
      <c r="F1951" s="26">
        <f t="shared" si="392"/>
        <v>46273.843750000007</v>
      </c>
      <c r="G1951">
        <f t="shared" si="393"/>
        <v>0</v>
      </c>
      <c r="H1951">
        <f t="shared" si="394"/>
        <v>35</v>
      </c>
      <c r="I1951" s="27">
        <f t="shared" si="395"/>
        <v>2</v>
      </c>
      <c r="J1951" s="28">
        <f t="shared" si="396"/>
        <v>50.339296730413324</v>
      </c>
      <c r="K1951" s="29" t="str">
        <f t="shared" si="397"/>
        <v/>
      </c>
      <c r="L1951" s="26" t="str">
        <f t="shared" si="398"/>
        <v/>
      </c>
      <c r="M1951" t="str">
        <f t="shared" si="399"/>
        <v/>
      </c>
      <c r="N1951" s="28">
        <f t="shared" si="400"/>
        <v>25.169648365206662</v>
      </c>
      <c r="O1951" t="str">
        <f t="shared" si="401"/>
        <v/>
      </c>
      <c r="P1951" t="str">
        <f t="shared" si="402"/>
        <v/>
      </c>
      <c r="Q1951" s="10"/>
      <c r="R1951" s="10" t="s">
        <v>343</v>
      </c>
      <c r="S1951" s="16">
        <v>3</v>
      </c>
      <c r="T1951" s="13">
        <v>66.880156592572831</v>
      </c>
      <c r="U1951" s="14"/>
      <c r="V1951" s="11"/>
      <c r="W1951" s="10"/>
      <c r="X1951" s="29"/>
      <c r="Y1951" t="s">
        <v>344</v>
      </c>
      <c r="Z1951" t="s">
        <v>340</v>
      </c>
      <c r="AA1951" t="s">
        <v>331</v>
      </c>
      <c r="AB1951">
        <v>2</v>
      </c>
      <c r="AC1951">
        <v>29.21581579692366</v>
      </c>
      <c r="AD1951">
        <v>106.4128256513026</v>
      </c>
      <c r="AL1951">
        <v>43.823723695385482</v>
      </c>
      <c r="AM1951">
        <v>122.9536855134621</v>
      </c>
      <c r="AR1951" t="s">
        <v>332</v>
      </c>
    </row>
    <row r="1952" spans="1:44" x14ac:dyDescent="0.35">
      <c r="A1952">
        <v>10</v>
      </c>
      <c r="B1952" s="26">
        <f t="shared" si="390"/>
        <v>46273.770833333343</v>
      </c>
      <c r="C1952" t="s">
        <v>69</v>
      </c>
      <c r="D1952">
        <v>3</v>
      </c>
      <c r="E1952" s="26">
        <f t="shared" si="391"/>
        <v>46273.864583333343</v>
      </c>
      <c r="F1952" s="26">
        <f t="shared" si="392"/>
        <v>46273.843750000007</v>
      </c>
      <c r="G1952">
        <f t="shared" si="393"/>
        <v>1</v>
      </c>
      <c r="H1952">
        <f t="shared" si="394"/>
        <v>1</v>
      </c>
      <c r="I1952" s="27">
        <f t="shared" si="395"/>
        <v>1</v>
      </c>
      <c r="J1952" s="28">
        <f t="shared" si="396"/>
        <v>103.5171102661597</v>
      </c>
      <c r="K1952" s="29">
        <f t="shared" si="397"/>
        <v>4.0250994796449342E-4</v>
      </c>
      <c r="L1952" s="26">
        <f t="shared" si="398"/>
        <v>46273.771235843291</v>
      </c>
      <c r="M1952" t="str">
        <f t="shared" si="399"/>
        <v>YES</v>
      </c>
      <c r="N1952" s="28">
        <f t="shared" si="400"/>
        <v>103.5171102661597</v>
      </c>
      <c r="O1952" t="str">
        <f t="shared" si="401"/>
        <v/>
      </c>
      <c r="P1952" t="str">
        <f t="shared" si="402"/>
        <v/>
      </c>
      <c r="Q1952" s="10" t="s">
        <v>151</v>
      </c>
      <c r="R1952" s="10"/>
      <c r="S1952" s="16">
        <v>1</v>
      </c>
      <c r="T1952" s="13">
        <v>103.5171102661597</v>
      </c>
      <c r="U1952" s="14">
        <v>4.0250995370370369E-4</v>
      </c>
      <c r="V1952" s="11">
        <v>46273.771235843276</v>
      </c>
      <c r="W1952" s="10" t="s">
        <v>151</v>
      </c>
      <c r="X1952" s="29">
        <v>0</v>
      </c>
      <c r="AA1952" t="s">
        <v>331</v>
      </c>
      <c r="AB1952">
        <v>1</v>
      </c>
      <c r="AC1952">
        <v>103.5171102661597</v>
      </c>
      <c r="AD1952">
        <v>103.5171102661597</v>
      </c>
      <c r="AE1952" s="54">
        <v>4.0250995370370369E-4</v>
      </c>
      <c r="AF1952" s="54">
        <v>4.0250995370370369E-4</v>
      </c>
      <c r="AG1952" s="53">
        <v>46273.771235843276</v>
      </c>
      <c r="AH1952" s="53">
        <v>46273.771235843276</v>
      </c>
      <c r="AI1952" t="s">
        <v>151</v>
      </c>
      <c r="AL1952">
        <v>103.5171102661597</v>
      </c>
      <c r="AM1952">
        <v>103.5171102661597</v>
      </c>
      <c r="AN1952" s="54">
        <v>4.0250995370370369E-4</v>
      </c>
      <c r="AO1952" s="54">
        <v>4.0250995370370369E-4</v>
      </c>
      <c r="AP1952" s="53">
        <v>46273.771235843276</v>
      </c>
      <c r="AQ1952" t="s">
        <v>151</v>
      </c>
      <c r="AR1952" t="s">
        <v>338</v>
      </c>
    </row>
    <row r="1953" spans="1:44" x14ac:dyDescent="0.35">
      <c r="A1953">
        <v>10</v>
      </c>
      <c r="B1953" s="26">
        <f t="shared" si="390"/>
        <v>46273.770833333343</v>
      </c>
      <c r="C1953" t="s">
        <v>69</v>
      </c>
      <c r="D1953">
        <v>4</v>
      </c>
      <c r="E1953" s="26">
        <f t="shared" si="391"/>
        <v>46273.864583333343</v>
      </c>
      <c r="F1953" s="26">
        <f t="shared" si="392"/>
        <v>46273.843750000007</v>
      </c>
      <c r="G1953">
        <f t="shared" si="393"/>
        <v>9</v>
      </c>
      <c r="H1953">
        <f t="shared" si="394"/>
        <v>21</v>
      </c>
      <c r="I1953" s="27">
        <f t="shared" si="395"/>
        <v>1</v>
      </c>
      <c r="J1953" s="28">
        <f t="shared" si="396"/>
        <v>122.42914979757086</v>
      </c>
      <c r="K1953" s="29">
        <f t="shared" si="397"/>
        <v>7.1469907407407411E-3</v>
      </c>
      <c r="L1953" s="26">
        <f t="shared" si="398"/>
        <v>46273.777980324085</v>
      </c>
      <c r="M1953" t="str">
        <f t="shared" si="399"/>
        <v>YES</v>
      </c>
      <c r="N1953" s="28">
        <f t="shared" si="400"/>
        <v>122.42914979757086</v>
      </c>
      <c r="O1953" t="str">
        <f t="shared" si="401"/>
        <v/>
      </c>
      <c r="P1953" t="str">
        <f t="shared" si="402"/>
        <v/>
      </c>
      <c r="Q1953" s="10" t="s">
        <v>151</v>
      </c>
      <c r="R1953" s="10"/>
      <c r="S1953" s="16">
        <v>1</v>
      </c>
      <c r="T1953" s="13">
        <v>122.4291497975709</v>
      </c>
      <c r="U1953" s="14">
        <v>7.1469907407407411E-3</v>
      </c>
      <c r="V1953" s="11">
        <v>46273.777980324077</v>
      </c>
      <c r="W1953" s="10" t="s">
        <v>151</v>
      </c>
      <c r="X1953" s="29">
        <v>0</v>
      </c>
      <c r="AA1953" t="s">
        <v>331</v>
      </c>
      <c r="AB1953">
        <v>1</v>
      </c>
      <c r="AC1953">
        <v>122.4291497975709</v>
      </c>
      <c r="AD1953">
        <v>122.4291497975709</v>
      </c>
      <c r="AE1953" s="54">
        <v>7.1469907407407411E-3</v>
      </c>
      <c r="AF1953" s="54">
        <v>7.1469907407407411E-3</v>
      </c>
      <c r="AG1953" s="53">
        <v>46273.777980324077</v>
      </c>
      <c r="AH1953" s="53">
        <v>46273.777980324077</v>
      </c>
      <c r="AI1953" t="s">
        <v>151</v>
      </c>
      <c r="AL1953">
        <v>122.4291497975709</v>
      </c>
      <c r="AM1953">
        <v>122.4291497975709</v>
      </c>
      <c r="AN1953" s="54">
        <v>7.1469907407407411E-3</v>
      </c>
      <c r="AO1953" s="54">
        <v>7.1469907407407411E-3</v>
      </c>
      <c r="AP1953" s="53">
        <v>46273.777980324077</v>
      </c>
      <c r="AQ1953" t="s">
        <v>151</v>
      </c>
      <c r="AR1953" t="s">
        <v>338</v>
      </c>
    </row>
    <row r="1954" spans="1:44" x14ac:dyDescent="0.35">
      <c r="A1954">
        <v>10</v>
      </c>
      <c r="B1954" s="26">
        <f t="shared" si="390"/>
        <v>46273.770833333343</v>
      </c>
      <c r="C1954" t="s">
        <v>69</v>
      </c>
      <c r="D1954">
        <v>5</v>
      </c>
      <c r="E1954" s="26">
        <f t="shared" si="391"/>
        <v>46273.864583333343</v>
      </c>
      <c r="F1954" s="26">
        <f t="shared" si="392"/>
        <v>46273.843750000007</v>
      </c>
      <c r="G1954">
        <f t="shared" si="393"/>
        <v>0</v>
      </c>
      <c r="H1954">
        <f t="shared" si="394"/>
        <v>3</v>
      </c>
      <c r="I1954" s="27">
        <f t="shared" si="395"/>
        <v>1</v>
      </c>
      <c r="J1954" s="28">
        <f t="shared" si="396"/>
        <v>24.642190416925949</v>
      </c>
      <c r="K1954" s="29" t="str">
        <f t="shared" si="397"/>
        <v/>
      </c>
      <c r="L1954" s="26" t="str">
        <f t="shared" si="398"/>
        <v/>
      </c>
      <c r="M1954" t="str">
        <f t="shared" si="399"/>
        <v/>
      </c>
      <c r="N1954" s="28">
        <f t="shared" si="400"/>
        <v>24.642190416925949</v>
      </c>
      <c r="O1954" t="str">
        <f t="shared" si="401"/>
        <v/>
      </c>
      <c r="P1954" t="str">
        <f t="shared" si="402"/>
        <v/>
      </c>
      <c r="Q1954" s="10"/>
      <c r="R1954" s="10"/>
      <c r="S1954" s="16">
        <v>1</v>
      </c>
      <c r="T1954" s="13">
        <v>24.642190416925949</v>
      </c>
      <c r="U1954" s="14"/>
      <c r="V1954" s="11"/>
      <c r="W1954" s="10"/>
      <c r="X1954" s="29"/>
      <c r="AA1954" t="s">
        <v>331</v>
      </c>
      <c r="AB1954">
        <v>1</v>
      </c>
      <c r="AC1954">
        <v>24.642190416925949</v>
      </c>
      <c r="AD1954">
        <v>29.128356013240161</v>
      </c>
      <c r="AL1954">
        <v>24.642190416925949</v>
      </c>
      <c r="AM1954">
        <v>29.128356013240161</v>
      </c>
      <c r="AR1954" t="s">
        <v>338</v>
      </c>
    </row>
    <row r="1955" spans="1:44" x14ac:dyDescent="0.35">
      <c r="A1955">
        <v>10</v>
      </c>
      <c r="B1955" s="26">
        <f t="shared" si="390"/>
        <v>46273.770833333343</v>
      </c>
      <c r="C1955" t="s">
        <v>69</v>
      </c>
      <c r="D1955">
        <v>6</v>
      </c>
      <c r="E1955" s="26">
        <f t="shared" si="391"/>
        <v>46273.864583333343</v>
      </c>
      <c r="F1955" s="26">
        <f t="shared" si="392"/>
        <v>46273.843750000007</v>
      </c>
      <c r="G1955">
        <f t="shared" si="393"/>
        <v>0</v>
      </c>
      <c r="H1955">
        <f t="shared" si="394"/>
        <v>6</v>
      </c>
      <c r="I1955" s="27">
        <f t="shared" si="395"/>
        <v>2</v>
      </c>
      <c r="J1955" s="28">
        <f t="shared" si="396"/>
        <v>38.585209003215432</v>
      </c>
      <c r="K1955" s="29" t="str">
        <f t="shared" si="397"/>
        <v/>
      </c>
      <c r="L1955" s="26" t="str">
        <f t="shared" si="398"/>
        <v/>
      </c>
      <c r="M1955" t="str">
        <f t="shared" si="399"/>
        <v/>
      </c>
      <c r="N1955" s="28">
        <f t="shared" si="400"/>
        <v>19.292604501607716</v>
      </c>
      <c r="O1955" t="str">
        <f t="shared" si="401"/>
        <v/>
      </c>
      <c r="P1955" t="str">
        <f t="shared" si="402"/>
        <v/>
      </c>
      <c r="Q1955" s="10"/>
      <c r="R1955" s="10"/>
      <c r="S1955" s="16">
        <v>1</v>
      </c>
      <c r="T1955" s="13">
        <v>22.044349141055928</v>
      </c>
      <c r="U1955" s="14"/>
      <c r="V1955" s="11"/>
      <c r="W1955" s="10"/>
      <c r="X1955" s="29"/>
      <c r="AA1955" t="s">
        <v>331</v>
      </c>
      <c r="AB1955">
        <v>2</v>
      </c>
      <c r="AC1955">
        <v>33.081719724319001</v>
      </c>
      <c r="AD1955">
        <v>43.398392652124002</v>
      </c>
      <c r="AL1955">
        <v>16.5408598621595</v>
      </c>
      <c r="AM1955">
        <v>22.044349141055928</v>
      </c>
      <c r="AR1955" t="s">
        <v>332</v>
      </c>
    </row>
    <row r="1956" spans="1:44" x14ac:dyDescent="0.35">
      <c r="A1956">
        <v>10</v>
      </c>
      <c r="B1956" s="26">
        <f t="shared" si="390"/>
        <v>46273.770833333343</v>
      </c>
      <c r="C1956" t="s">
        <v>70</v>
      </c>
      <c r="D1956">
        <v>1</v>
      </c>
      <c r="E1956" s="26">
        <f t="shared" si="391"/>
        <v>46273.864583333343</v>
      </c>
      <c r="F1956" s="26">
        <f t="shared" si="392"/>
        <v>46273.843750000007</v>
      </c>
      <c r="G1956">
        <f t="shared" si="393"/>
        <v>9</v>
      </c>
      <c r="H1956">
        <f t="shared" si="394"/>
        <v>52</v>
      </c>
      <c r="I1956" s="27">
        <f t="shared" si="395"/>
        <v>5</v>
      </c>
      <c r="J1956" s="28">
        <f t="shared" si="396"/>
        <v>232.82041479499188</v>
      </c>
      <c r="K1956" s="29">
        <f t="shared" si="397"/>
        <v>9.3061713191023542E-3</v>
      </c>
      <c r="L1956" s="26">
        <f t="shared" si="398"/>
        <v>46273.780139504663</v>
      </c>
      <c r="M1956" t="str">
        <f t="shared" si="399"/>
        <v>YES</v>
      </c>
      <c r="N1956" s="28">
        <f t="shared" si="400"/>
        <v>46.564082958998377</v>
      </c>
      <c r="O1956" t="str">
        <f t="shared" si="401"/>
        <v/>
      </c>
      <c r="P1956" t="str">
        <f t="shared" si="402"/>
        <v/>
      </c>
      <c r="Q1956" s="10" t="s">
        <v>151</v>
      </c>
      <c r="R1956" s="10"/>
      <c r="S1956" s="16">
        <v>5</v>
      </c>
      <c r="T1956" s="13">
        <v>232.8204147949919</v>
      </c>
      <c r="U1956" s="14">
        <v>9.3061713194444451E-3</v>
      </c>
      <c r="V1956" s="11">
        <v>46273.780139504663</v>
      </c>
      <c r="W1956" s="10" t="s">
        <v>151</v>
      </c>
      <c r="X1956" s="29">
        <v>0</v>
      </c>
      <c r="Z1956" t="s">
        <v>339</v>
      </c>
      <c r="AA1956" t="s">
        <v>331</v>
      </c>
      <c r="AB1956">
        <v>5</v>
      </c>
      <c r="AC1956">
        <v>28.67647058823529</v>
      </c>
      <c r="AD1956">
        <v>461.47380218548608</v>
      </c>
      <c r="AE1956" s="54">
        <v>4.6951022106481487E-3</v>
      </c>
      <c r="AF1956" s="54">
        <v>7.5555555555555556E-2</v>
      </c>
      <c r="AG1956" s="53">
        <v>46273.775528435537</v>
      </c>
      <c r="AH1956" s="53">
        <v>46273.846388888887</v>
      </c>
      <c r="AI1956" t="s">
        <v>205</v>
      </c>
      <c r="AJ1956">
        <v>6</v>
      </c>
      <c r="AK1956">
        <v>1</v>
      </c>
      <c r="AL1956">
        <v>28.67647058823529</v>
      </c>
      <c r="AM1956">
        <v>461.47380218548608</v>
      </c>
      <c r="AN1956" s="54">
        <v>4.6951022106481487E-3</v>
      </c>
      <c r="AO1956" s="54">
        <v>7.5555555555555556E-2</v>
      </c>
      <c r="AP1956" s="53">
        <v>46273.846388888887</v>
      </c>
      <c r="AQ1956" t="s">
        <v>205</v>
      </c>
      <c r="AR1956" t="s">
        <v>337</v>
      </c>
    </row>
    <row r="1957" spans="1:44" x14ac:dyDescent="0.35">
      <c r="A1957">
        <v>10</v>
      </c>
      <c r="B1957" s="26">
        <f t="shared" si="390"/>
        <v>46273.770833333343</v>
      </c>
      <c r="C1957" t="s">
        <v>70</v>
      </c>
      <c r="D1957">
        <v>2</v>
      </c>
      <c r="E1957" s="26">
        <f t="shared" si="391"/>
        <v>46273.864583333343</v>
      </c>
      <c r="F1957" s="26">
        <f t="shared" si="392"/>
        <v>46273.843750000007</v>
      </c>
      <c r="G1957">
        <f t="shared" si="393"/>
        <v>3</v>
      </c>
      <c r="H1957">
        <f t="shared" si="394"/>
        <v>35</v>
      </c>
      <c r="I1957" s="27">
        <f t="shared" si="395"/>
        <v>2</v>
      </c>
      <c r="J1957" s="28">
        <f t="shared" si="396"/>
        <v>50.339296730413324</v>
      </c>
      <c r="K1957" s="29">
        <f t="shared" si="397"/>
        <v>2.8970077614379086E-2</v>
      </c>
      <c r="L1957" s="26">
        <f t="shared" si="398"/>
        <v>46273.799803410955</v>
      </c>
      <c r="M1957" t="str">
        <f t="shared" si="399"/>
        <v>YES</v>
      </c>
      <c r="N1957" s="28">
        <f t="shared" si="400"/>
        <v>25.169648365206662</v>
      </c>
      <c r="O1957" t="str">
        <f t="shared" si="401"/>
        <v/>
      </c>
      <c r="P1957" t="str">
        <f t="shared" si="402"/>
        <v/>
      </c>
      <c r="Q1957" s="10" t="s">
        <v>151</v>
      </c>
      <c r="R1957" s="10" t="s">
        <v>343</v>
      </c>
      <c r="S1957" s="16">
        <v>3</v>
      </c>
      <c r="T1957" s="13">
        <v>66.880156592572831</v>
      </c>
      <c r="U1957" s="14">
        <v>2.1805172233796299E-2</v>
      </c>
      <c r="V1957" s="11">
        <v>46273.792638505569</v>
      </c>
      <c r="W1957" s="10" t="s">
        <v>151</v>
      </c>
      <c r="X1957" s="29">
        <v>7.164905381944444E-3</v>
      </c>
      <c r="Y1957" t="s">
        <v>344</v>
      </c>
      <c r="Z1957" t="s">
        <v>340</v>
      </c>
      <c r="AA1957" t="s">
        <v>331</v>
      </c>
      <c r="AB1957">
        <v>2</v>
      </c>
      <c r="AC1957">
        <v>29.21581579692366</v>
      </c>
      <c r="AD1957">
        <v>106.4128256513026</v>
      </c>
      <c r="AE1957" s="54">
        <v>1.37044883912037E-2</v>
      </c>
      <c r="AF1957" s="54">
        <v>4.9915886087962963E-2</v>
      </c>
      <c r="AG1957" s="53">
        <v>46273.784537821717</v>
      </c>
      <c r="AH1957" s="53">
        <v>46273.82074921942</v>
      </c>
      <c r="AI1957" t="s">
        <v>151</v>
      </c>
      <c r="AL1957">
        <v>43.823723695385482</v>
      </c>
      <c r="AM1957">
        <v>122.9536855134621</v>
      </c>
      <c r="AN1957" s="54">
        <v>1.186083465277778E-2</v>
      </c>
      <c r="AO1957" s="54">
        <v>3.3277257395833343E-2</v>
      </c>
      <c r="AP1957" s="53">
        <v>46273.804110590732</v>
      </c>
      <c r="AQ1957" t="s">
        <v>151</v>
      </c>
      <c r="AR1957" t="s">
        <v>332</v>
      </c>
    </row>
    <row r="1958" spans="1:44" x14ac:dyDescent="0.35">
      <c r="A1958">
        <v>10</v>
      </c>
      <c r="B1958" s="26">
        <f t="shared" si="390"/>
        <v>46273.770833333343</v>
      </c>
      <c r="C1958" t="s">
        <v>70</v>
      </c>
      <c r="D1958">
        <v>3</v>
      </c>
      <c r="E1958" s="26">
        <f t="shared" si="391"/>
        <v>46273.864583333343</v>
      </c>
      <c r="F1958" s="26">
        <f t="shared" si="392"/>
        <v>46273.843750000007</v>
      </c>
      <c r="G1958">
        <f t="shared" si="393"/>
        <v>0</v>
      </c>
      <c r="H1958">
        <f t="shared" si="394"/>
        <v>1</v>
      </c>
      <c r="I1958" s="27">
        <f t="shared" si="395"/>
        <v>1</v>
      </c>
      <c r="J1958" s="28">
        <f t="shared" si="396"/>
        <v>103.5171102661597</v>
      </c>
      <c r="K1958" s="29" t="str">
        <f t="shared" si="397"/>
        <v/>
      </c>
      <c r="L1958" s="26" t="str">
        <f t="shared" si="398"/>
        <v/>
      </c>
      <c r="M1958" t="str">
        <f t="shared" si="399"/>
        <v/>
      </c>
      <c r="N1958" s="28">
        <f t="shared" si="400"/>
        <v>103.5171102661597</v>
      </c>
      <c r="O1958" t="str">
        <f t="shared" si="401"/>
        <v/>
      </c>
      <c r="P1958" t="str">
        <f t="shared" si="402"/>
        <v/>
      </c>
      <c r="Q1958" s="10"/>
      <c r="R1958" s="10"/>
      <c r="S1958" s="16">
        <v>1</v>
      </c>
      <c r="T1958" s="13">
        <v>103.5171102661597</v>
      </c>
      <c r="U1958" s="14"/>
      <c r="V1958" s="11"/>
      <c r="W1958" s="10"/>
      <c r="X1958" s="29"/>
      <c r="AA1958" t="s">
        <v>331</v>
      </c>
      <c r="AB1958">
        <v>1</v>
      </c>
      <c r="AC1958">
        <v>103.5171102661597</v>
      </c>
      <c r="AD1958">
        <v>103.5171102661597</v>
      </c>
      <c r="AL1958">
        <v>103.5171102661597</v>
      </c>
      <c r="AM1958">
        <v>103.5171102661597</v>
      </c>
      <c r="AR1958" t="s">
        <v>338</v>
      </c>
    </row>
    <row r="1959" spans="1:44" x14ac:dyDescent="0.35">
      <c r="A1959">
        <v>10</v>
      </c>
      <c r="B1959" s="26">
        <f t="shared" si="390"/>
        <v>46273.770833333343</v>
      </c>
      <c r="C1959" t="s">
        <v>70</v>
      </c>
      <c r="D1959">
        <v>4</v>
      </c>
      <c r="E1959" s="26">
        <f t="shared" si="391"/>
        <v>46273.864583333343</v>
      </c>
      <c r="F1959" s="26">
        <f t="shared" si="392"/>
        <v>46273.843750000007</v>
      </c>
      <c r="G1959">
        <f t="shared" si="393"/>
        <v>2</v>
      </c>
      <c r="H1959">
        <f t="shared" si="394"/>
        <v>21</v>
      </c>
      <c r="I1959" s="27">
        <f t="shared" si="395"/>
        <v>1</v>
      </c>
      <c r="J1959" s="28">
        <f t="shared" si="396"/>
        <v>122.42914979757086</v>
      </c>
      <c r="K1959" s="29">
        <f t="shared" si="397"/>
        <v>7.1469907407407411E-3</v>
      </c>
      <c r="L1959" s="26">
        <f t="shared" si="398"/>
        <v>46273.777980324085</v>
      </c>
      <c r="M1959" t="str">
        <f t="shared" si="399"/>
        <v>YES</v>
      </c>
      <c r="N1959" s="28">
        <f t="shared" si="400"/>
        <v>122.42914979757086</v>
      </c>
      <c r="O1959" t="str">
        <f t="shared" si="401"/>
        <v/>
      </c>
      <c r="P1959" t="str">
        <f t="shared" si="402"/>
        <v/>
      </c>
      <c r="Q1959" s="10" t="s">
        <v>151</v>
      </c>
      <c r="R1959" s="10"/>
      <c r="S1959" s="16">
        <v>1</v>
      </c>
      <c r="T1959" s="13">
        <v>122.4291497975709</v>
      </c>
      <c r="U1959" s="14">
        <v>7.1469907407407411E-3</v>
      </c>
      <c r="V1959" s="11">
        <v>46273.777980324077</v>
      </c>
      <c r="W1959" s="10" t="s">
        <v>151</v>
      </c>
      <c r="X1959" s="29">
        <v>0</v>
      </c>
      <c r="AA1959" t="s">
        <v>331</v>
      </c>
      <c r="AB1959">
        <v>1</v>
      </c>
      <c r="AC1959">
        <v>122.4291497975709</v>
      </c>
      <c r="AD1959">
        <v>122.4291497975709</v>
      </c>
      <c r="AE1959" s="54">
        <v>7.1469907407407411E-3</v>
      </c>
      <c r="AF1959" s="54">
        <v>7.1469907407407411E-3</v>
      </c>
      <c r="AG1959" s="53">
        <v>46273.777980324077</v>
      </c>
      <c r="AH1959" s="53">
        <v>46273.777980324077</v>
      </c>
      <c r="AI1959" t="s">
        <v>151</v>
      </c>
      <c r="AL1959">
        <v>122.4291497975709</v>
      </c>
      <c r="AM1959">
        <v>122.4291497975709</v>
      </c>
      <c r="AN1959" s="54">
        <v>7.1469907407407411E-3</v>
      </c>
      <c r="AO1959" s="54">
        <v>7.1469907407407411E-3</v>
      </c>
      <c r="AP1959" s="53">
        <v>46273.777980324077</v>
      </c>
      <c r="AQ1959" t="s">
        <v>151</v>
      </c>
      <c r="AR1959" t="s">
        <v>338</v>
      </c>
    </row>
    <row r="1960" spans="1:44" x14ac:dyDescent="0.35">
      <c r="A1960">
        <v>10</v>
      </c>
      <c r="B1960" s="26">
        <f t="shared" si="390"/>
        <v>46273.770833333343</v>
      </c>
      <c r="C1960" t="s">
        <v>70</v>
      </c>
      <c r="D1960">
        <v>5</v>
      </c>
      <c r="E1960" s="26">
        <f t="shared" si="391"/>
        <v>46273.864583333343</v>
      </c>
      <c r="F1960" s="26">
        <f t="shared" si="392"/>
        <v>46273.843750000007</v>
      </c>
      <c r="G1960">
        <f t="shared" si="393"/>
        <v>0</v>
      </c>
      <c r="H1960">
        <f t="shared" si="394"/>
        <v>3</v>
      </c>
      <c r="I1960" s="27">
        <f t="shared" si="395"/>
        <v>1</v>
      </c>
      <c r="J1960" s="28">
        <f t="shared" si="396"/>
        <v>24.642190416925949</v>
      </c>
      <c r="K1960" s="29" t="str">
        <f t="shared" si="397"/>
        <v/>
      </c>
      <c r="L1960" s="26" t="str">
        <f t="shared" si="398"/>
        <v/>
      </c>
      <c r="M1960" t="str">
        <f t="shared" si="399"/>
        <v/>
      </c>
      <c r="N1960" s="28">
        <f t="shared" si="400"/>
        <v>24.642190416925949</v>
      </c>
      <c r="O1960" t="str">
        <f t="shared" si="401"/>
        <v/>
      </c>
      <c r="P1960" t="str">
        <f t="shared" si="402"/>
        <v/>
      </c>
      <c r="Q1960" s="10"/>
      <c r="R1960" s="10"/>
      <c r="S1960" s="16">
        <v>1</v>
      </c>
      <c r="T1960" s="13">
        <v>24.642190416925949</v>
      </c>
      <c r="U1960" s="14"/>
      <c r="V1960" s="11"/>
      <c r="W1960" s="10"/>
      <c r="X1960" s="29"/>
      <c r="AA1960" t="s">
        <v>331</v>
      </c>
      <c r="AB1960">
        <v>1</v>
      </c>
      <c r="AC1960">
        <v>24.642190416925949</v>
      </c>
      <c r="AD1960">
        <v>29.128356013240161</v>
      </c>
      <c r="AL1960">
        <v>24.642190416925949</v>
      </c>
      <c r="AM1960">
        <v>29.128356013240161</v>
      </c>
      <c r="AR1960" t="s">
        <v>338</v>
      </c>
    </row>
    <row r="1961" spans="1:44" x14ac:dyDescent="0.35">
      <c r="A1961">
        <v>10</v>
      </c>
      <c r="B1961" s="26">
        <f t="shared" si="390"/>
        <v>46273.770833333343</v>
      </c>
      <c r="C1961" t="s">
        <v>70</v>
      </c>
      <c r="D1961">
        <v>6</v>
      </c>
      <c r="E1961" s="26">
        <f t="shared" si="391"/>
        <v>46273.864583333343</v>
      </c>
      <c r="F1961" s="26">
        <f t="shared" si="392"/>
        <v>46273.843750000007</v>
      </c>
      <c r="G1961">
        <f t="shared" si="393"/>
        <v>0</v>
      </c>
      <c r="H1961">
        <f t="shared" si="394"/>
        <v>6</v>
      </c>
      <c r="I1961" s="27">
        <f t="shared" si="395"/>
        <v>2</v>
      </c>
      <c r="J1961" s="28">
        <f t="shared" si="396"/>
        <v>38.585209003215432</v>
      </c>
      <c r="K1961" s="29" t="str">
        <f t="shared" si="397"/>
        <v/>
      </c>
      <c r="L1961" s="26" t="str">
        <f t="shared" si="398"/>
        <v/>
      </c>
      <c r="M1961" t="str">
        <f t="shared" si="399"/>
        <v/>
      </c>
      <c r="N1961" s="28">
        <f t="shared" si="400"/>
        <v>19.292604501607716</v>
      </c>
      <c r="O1961" t="str">
        <f t="shared" si="401"/>
        <v/>
      </c>
      <c r="P1961" t="str">
        <f t="shared" si="402"/>
        <v/>
      </c>
      <c r="Q1961" s="10"/>
      <c r="R1961" s="10"/>
      <c r="S1961" s="16">
        <v>1</v>
      </c>
      <c r="T1961" s="13">
        <v>22.044349141055928</v>
      </c>
      <c r="U1961" s="14"/>
      <c r="V1961" s="11"/>
      <c r="W1961" s="10"/>
      <c r="X1961" s="29"/>
      <c r="AA1961" t="s">
        <v>331</v>
      </c>
      <c r="AB1961">
        <v>2</v>
      </c>
      <c r="AC1961">
        <v>33.081719724319001</v>
      </c>
      <c r="AD1961">
        <v>43.398392652124002</v>
      </c>
      <c r="AL1961">
        <v>16.5408598621595</v>
      </c>
      <c r="AM1961">
        <v>22.044349141055928</v>
      </c>
      <c r="AR1961" t="s">
        <v>332</v>
      </c>
    </row>
    <row r="1962" spans="1:44" x14ac:dyDescent="0.35">
      <c r="A1962">
        <v>10</v>
      </c>
      <c r="B1962" s="26">
        <f t="shared" si="390"/>
        <v>46273.770833333343</v>
      </c>
      <c r="C1962" t="s">
        <v>71</v>
      </c>
      <c r="D1962">
        <v>1</v>
      </c>
      <c r="E1962" s="26">
        <f t="shared" si="391"/>
        <v>46273.875</v>
      </c>
      <c r="F1962" s="26">
        <f t="shared" si="392"/>
        <v>46273.854166666664</v>
      </c>
      <c r="G1962">
        <f t="shared" si="393"/>
        <v>0</v>
      </c>
      <c r="H1962">
        <f t="shared" si="394"/>
        <v>73</v>
      </c>
      <c r="I1962" s="27">
        <f t="shared" si="395"/>
        <v>5</v>
      </c>
      <c r="J1962" s="28">
        <f t="shared" si="396"/>
        <v>232.82041479499188</v>
      </c>
      <c r="K1962" s="29" t="str">
        <f t="shared" si="397"/>
        <v/>
      </c>
      <c r="L1962" s="26" t="str">
        <f t="shared" si="398"/>
        <v/>
      </c>
      <c r="M1962" t="str">
        <f t="shared" si="399"/>
        <v/>
      </c>
      <c r="N1962" s="28">
        <f t="shared" si="400"/>
        <v>46.564082958998377</v>
      </c>
      <c r="O1962" t="str">
        <f t="shared" si="401"/>
        <v/>
      </c>
      <c r="P1962" t="str">
        <f t="shared" si="402"/>
        <v/>
      </c>
      <c r="Q1962" s="10"/>
      <c r="R1962" s="10"/>
      <c r="S1962" s="16">
        <v>5</v>
      </c>
      <c r="T1962" s="13">
        <v>232.8204147949919</v>
      </c>
      <c r="U1962" s="14"/>
      <c r="V1962" s="11"/>
      <c r="W1962" s="10"/>
      <c r="X1962" s="29"/>
      <c r="Z1962" t="s">
        <v>339</v>
      </c>
      <c r="AA1962" t="s">
        <v>331</v>
      </c>
      <c r="AB1962">
        <v>5</v>
      </c>
      <c r="AC1962">
        <v>28.67647058823529</v>
      </c>
      <c r="AD1962">
        <v>461.47380218548608</v>
      </c>
      <c r="AL1962">
        <v>28.67647058823529</v>
      </c>
      <c r="AM1962">
        <v>461.47380218548608</v>
      </c>
      <c r="AR1962" t="s">
        <v>337</v>
      </c>
    </row>
    <row r="1963" spans="1:44" x14ac:dyDescent="0.35">
      <c r="A1963">
        <v>10</v>
      </c>
      <c r="B1963" s="26">
        <f t="shared" si="390"/>
        <v>46273.770833333343</v>
      </c>
      <c r="C1963" t="s">
        <v>71</v>
      </c>
      <c r="D1963">
        <v>2</v>
      </c>
      <c r="E1963" s="26">
        <f t="shared" si="391"/>
        <v>46273.875</v>
      </c>
      <c r="F1963" s="26">
        <f t="shared" si="392"/>
        <v>46273.854166666664</v>
      </c>
      <c r="G1963">
        <f t="shared" si="393"/>
        <v>0</v>
      </c>
      <c r="H1963">
        <f t="shared" si="394"/>
        <v>42</v>
      </c>
      <c r="I1963" s="27">
        <f t="shared" si="395"/>
        <v>2</v>
      </c>
      <c r="J1963" s="28">
        <f t="shared" si="396"/>
        <v>50.339296730413324</v>
      </c>
      <c r="K1963" s="29" t="str">
        <f t="shared" si="397"/>
        <v/>
      </c>
      <c r="L1963" s="26" t="str">
        <f t="shared" si="398"/>
        <v/>
      </c>
      <c r="M1963" t="str">
        <f t="shared" si="399"/>
        <v/>
      </c>
      <c r="N1963" s="28">
        <f t="shared" si="400"/>
        <v>25.169648365206662</v>
      </c>
      <c r="O1963" t="str">
        <f t="shared" si="401"/>
        <v/>
      </c>
      <c r="P1963" t="str">
        <f t="shared" si="402"/>
        <v/>
      </c>
      <c r="Q1963" s="10"/>
      <c r="R1963" s="10" t="s">
        <v>343</v>
      </c>
      <c r="S1963" s="16">
        <v>3</v>
      </c>
      <c r="T1963" s="13">
        <v>66.880156592572831</v>
      </c>
      <c r="U1963" s="14"/>
      <c r="V1963" s="11"/>
      <c r="W1963" s="10"/>
      <c r="X1963" s="29"/>
      <c r="Y1963" t="s">
        <v>344</v>
      </c>
      <c r="Z1963" t="s">
        <v>340</v>
      </c>
      <c r="AA1963" t="s">
        <v>331</v>
      </c>
      <c r="AB1963">
        <v>2</v>
      </c>
      <c r="AC1963">
        <v>29.21581579692366</v>
      </c>
      <c r="AD1963">
        <v>106.4128256513026</v>
      </c>
      <c r="AL1963">
        <v>43.823723695385482</v>
      </c>
      <c r="AM1963">
        <v>122.9536855134621</v>
      </c>
      <c r="AR1963" t="s">
        <v>332</v>
      </c>
    </row>
    <row r="1964" spans="1:44" x14ac:dyDescent="0.35">
      <c r="A1964">
        <v>10</v>
      </c>
      <c r="B1964" s="26">
        <f t="shared" si="390"/>
        <v>46273.770833333343</v>
      </c>
      <c r="C1964" t="s">
        <v>71</v>
      </c>
      <c r="D1964">
        <v>3</v>
      </c>
      <c r="E1964" s="26">
        <f t="shared" si="391"/>
        <v>46273.875</v>
      </c>
      <c r="F1964" s="26">
        <f t="shared" si="392"/>
        <v>46273.854166666664</v>
      </c>
      <c r="G1964">
        <f t="shared" si="393"/>
        <v>0</v>
      </c>
      <c r="H1964">
        <f t="shared" si="394"/>
        <v>1</v>
      </c>
      <c r="I1964" s="27">
        <f t="shared" si="395"/>
        <v>1</v>
      </c>
      <c r="J1964" s="28">
        <f t="shared" si="396"/>
        <v>103.5171102661597</v>
      </c>
      <c r="K1964" s="29" t="str">
        <f t="shared" si="397"/>
        <v/>
      </c>
      <c r="L1964" s="26" t="str">
        <f t="shared" si="398"/>
        <v/>
      </c>
      <c r="M1964" t="str">
        <f t="shared" si="399"/>
        <v/>
      </c>
      <c r="N1964" s="28">
        <f t="shared" si="400"/>
        <v>103.5171102661597</v>
      </c>
      <c r="O1964" t="str">
        <f t="shared" si="401"/>
        <v/>
      </c>
      <c r="P1964" t="str">
        <f t="shared" si="402"/>
        <v/>
      </c>
      <c r="Q1964" s="10"/>
      <c r="R1964" s="10"/>
      <c r="S1964" s="16">
        <v>1</v>
      </c>
      <c r="T1964" s="13">
        <v>103.5171102661597</v>
      </c>
      <c r="U1964" s="14"/>
      <c r="V1964" s="11"/>
      <c r="W1964" s="10"/>
      <c r="X1964" s="29"/>
      <c r="AA1964" t="s">
        <v>331</v>
      </c>
      <c r="AB1964">
        <v>1</v>
      </c>
      <c r="AC1964">
        <v>103.5171102661597</v>
      </c>
      <c r="AD1964">
        <v>103.5171102661597</v>
      </c>
      <c r="AL1964">
        <v>103.5171102661597</v>
      </c>
      <c r="AM1964">
        <v>103.5171102661597</v>
      </c>
      <c r="AR1964" t="s">
        <v>338</v>
      </c>
    </row>
    <row r="1965" spans="1:44" x14ac:dyDescent="0.35">
      <c r="A1965">
        <v>10</v>
      </c>
      <c r="B1965" s="26">
        <f t="shared" si="390"/>
        <v>46273.770833333343</v>
      </c>
      <c r="C1965" t="s">
        <v>71</v>
      </c>
      <c r="D1965">
        <v>4</v>
      </c>
      <c r="E1965" s="26">
        <f t="shared" si="391"/>
        <v>46273.875</v>
      </c>
      <c r="F1965" s="26">
        <f t="shared" si="392"/>
        <v>46273.854166666664</v>
      </c>
      <c r="G1965">
        <f t="shared" si="393"/>
        <v>2</v>
      </c>
      <c r="H1965">
        <f t="shared" si="394"/>
        <v>28</v>
      </c>
      <c r="I1965" s="27">
        <f t="shared" si="395"/>
        <v>1</v>
      </c>
      <c r="J1965" s="28">
        <f t="shared" si="396"/>
        <v>122.42914979757086</v>
      </c>
      <c r="K1965" s="29">
        <f t="shared" si="397"/>
        <v>9.5293209876543203E-3</v>
      </c>
      <c r="L1965" s="26">
        <f t="shared" si="398"/>
        <v>46273.780362654332</v>
      </c>
      <c r="M1965" t="str">
        <f t="shared" si="399"/>
        <v>YES</v>
      </c>
      <c r="N1965" s="28">
        <f t="shared" si="400"/>
        <v>122.42914979757086</v>
      </c>
      <c r="O1965" t="str">
        <f t="shared" si="401"/>
        <v/>
      </c>
      <c r="P1965" t="str">
        <f t="shared" si="402"/>
        <v/>
      </c>
      <c r="Q1965" s="10" t="s">
        <v>151</v>
      </c>
      <c r="R1965" s="10"/>
      <c r="S1965" s="16">
        <v>1</v>
      </c>
      <c r="T1965" s="13">
        <v>122.4291497975709</v>
      </c>
      <c r="U1965" s="14">
        <v>9.529320983796297E-3</v>
      </c>
      <c r="V1965" s="11">
        <v>46273.780362654332</v>
      </c>
      <c r="W1965" s="10" t="s">
        <v>151</v>
      </c>
      <c r="X1965" s="29">
        <v>0</v>
      </c>
      <c r="AA1965" t="s">
        <v>331</v>
      </c>
      <c r="AB1965">
        <v>1</v>
      </c>
      <c r="AC1965">
        <v>122.4291497975709</v>
      </c>
      <c r="AD1965">
        <v>122.4291497975709</v>
      </c>
      <c r="AE1965" s="54">
        <v>9.529320983796297E-3</v>
      </c>
      <c r="AF1965" s="54">
        <v>9.529320983796297E-3</v>
      </c>
      <c r="AG1965" s="53">
        <v>46273.780362654332</v>
      </c>
      <c r="AH1965" s="53">
        <v>46273.780362654332</v>
      </c>
      <c r="AI1965" t="s">
        <v>151</v>
      </c>
      <c r="AL1965">
        <v>122.4291497975709</v>
      </c>
      <c r="AM1965">
        <v>122.4291497975709</v>
      </c>
      <c r="AN1965" s="54">
        <v>9.529320983796297E-3</v>
      </c>
      <c r="AO1965" s="54">
        <v>9.529320983796297E-3</v>
      </c>
      <c r="AP1965" s="53">
        <v>46273.780362654332</v>
      </c>
      <c r="AQ1965" t="s">
        <v>151</v>
      </c>
      <c r="AR1965" t="s">
        <v>338</v>
      </c>
    </row>
    <row r="1966" spans="1:44" x14ac:dyDescent="0.35">
      <c r="A1966">
        <v>10</v>
      </c>
      <c r="B1966" s="26">
        <f t="shared" si="390"/>
        <v>46273.770833333343</v>
      </c>
      <c r="C1966" t="s">
        <v>71</v>
      </c>
      <c r="D1966">
        <v>5</v>
      </c>
      <c r="E1966" s="26">
        <f t="shared" si="391"/>
        <v>46273.875</v>
      </c>
      <c r="F1966" s="26">
        <f t="shared" si="392"/>
        <v>46273.854166666664</v>
      </c>
      <c r="G1966">
        <f t="shared" si="393"/>
        <v>0</v>
      </c>
      <c r="H1966">
        <f t="shared" si="394"/>
        <v>3</v>
      </c>
      <c r="I1966" s="27">
        <f t="shared" si="395"/>
        <v>1</v>
      </c>
      <c r="J1966" s="28">
        <f t="shared" si="396"/>
        <v>24.642190416925949</v>
      </c>
      <c r="K1966" s="29" t="str">
        <f t="shared" si="397"/>
        <v/>
      </c>
      <c r="L1966" s="26" t="str">
        <f t="shared" si="398"/>
        <v/>
      </c>
      <c r="M1966" t="str">
        <f t="shared" si="399"/>
        <v/>
      </c>
      <c r="N1966" s="28">
        <f t="shared" si="400"/>
        <v>24.642190416925949</v>
      </c>
      <c r="O1966" t="str">
        <f t="shared" si="401"/>
        <v/>
      </c>
      <c r="P1966" t="str">
        <f t="shared" si="402"/>
        <v/>
      </c>
      <c r="Q1966" s="10"/>
      <c r="R1966" s="10"/>
      <c r="S1966" s="16">
        <v>1</v>
      </c>
      <c r="T1966" s="13">
        <v>24.642190416925949</v>
      </c>
      <c r="U1966" s="14"/>
      <c r="V1966" s="11"/>
      <c r="W1966" s="10"/>
      <c r="X1966" s="29"/>
      <c r="AA1966" t="s">
        <v>331</v>
      </c>
      <c r="AB1966">
        <v>1</v>
      </c>
      <c r="AC1966">
        <v>24.642190416925949</v>
      </c>
      <c r="AD1966">
        <v>29.128356013240161</v>
      </c>
      <c r="AL1966">
        <v>24.642190416925949</v>
      </c>
      <c r="AM1966">
        <v>29.128356013240161</v>
      </c>
      <c r="AR1966" t="s">
        <v>338</v>
      </c>
    </row>
    <row r="1967" spans="1:44" x14ac:dyDescent="0.35">
      <c r="A1967">
        <v>10</v>
      </c>
      <c r="B1967" s="26">
        <f t="shared" si="390"/>
        <v>46273.770833333343</v>
      </c>
      <c r="C1967" t="s">
        <v>71</v>
      </c>
      <c r="D1967">
        <v>6</v>
      </c>
      <c r="E1967" s="26">
        <f t="shared" si="391"/>
        <v>46273.875</v>
      </c>
      <c r="F1967" s="26">
        <f t="shared" si="392"/>
        <v>46273.854166666664</v>
      </c>
      <c r="G1967">
        <f t="shared" si="393"/>
        <v>0</v>
      </c>
      <c r="H1967">
        <f t="shared" si="394"/>
        <v>6</v>
      </c>
      <c r="I1967" s="27">
        <f t="shared" si="395"/>
        <v>2</v>
      </c>
      <c r="J1967" s="28">
        <f t="shared" si="396"/>
        <v>38.585209003215432</v>
      </c>
      <c r="K1967" s="29" t="str">
        <f t="shared" si="397"/>
        <v/>
      </c>
      <c r="L1967" s="26" t="str">
        <f t="shared" si="398"/>
        <v/>
      </c>
      <c r="M1967" t="str">
        <f t="shared" si="399"/>
        <v/>
      </c>
      <c r="N1967" s="28">
        <f t="shared" si="400"/>
        <v>19.292604501607716</v>
      </c>
      <c r="O1967" t="str">
        <f t="shared" si="401"/>
        <v/>
      </c>
      <c r="P1967" t="str">
        <f t="shared" si="402"/>
        <v/>
      </c>
      <c r="Q1967" s="10"/>
      <c r="R1967" s="10"/>
      <c r="S1967" s="16">
        <v>1</v>
      </c>
      <c r="T1967" s="13">
        <v>22.044349141055928</v>
      </c>
      <c r="U1967" s="14"/>
      <c r="V1967" s="11"/>
      <c r="W1967" s="10"/>
      <c r="X1967" s="29"/>
      <c r="AA1967" t="s">
        <v>331</v>
      </c>
      <c r="AB1967">
        <v>2</v>
      </c>
      <c r="AC1967">
        <v>33.081719724319001</v>
      </c>
      <c r="AD1967">
        <v>43.398392652124002</v>
      </c>
      <c r="AL1967">
        <v>16.5408598621595</v>
      </c>
      <c r="AM1967">
        <v>22.044349141055928</v>
      </c>
      <c r="AR1967" t="s">
        <v>332</v>
      </c>
    </row>
    <row r="1968" spans="1:44" x14ac:dyDescent="0.35">
      <c r="A1968">
        <v>10</v>
      </c>
      <c r="B1968" s="26">
        <f t="shared" si="390"/>
        <v>46273.770833333343</v>
      </c>
      <c r="C1968" t="s">
        <v>72</v>
      </c>
      <c r="D1968">
        <v>1</v>
      </c>
      <c r="E1968" s="26">
        <f t="shared" si="391"/>
        <v>46273.875</v>
      </c>
      <c r="F1968" s="26">
        <f t="shared" si="392"/>
        <v>46273.854166666664</v>
      </c>
      <c r="G1968">
        <f t="shared" si="393"/>
        <v>16</v>
      </c>
      <c r="H1968">
        <f t="shared" si="394"/>
        <v>73</v>
      </c>
      <c r="I1968" s="27">
        <f t="shared" si="395"/>
        <v>5</v>
      </c>
      <c r="J1968" s="28">
        <f t="shared" si="396"/>
        <v>232.82041479499188</v>
      </c>
      <c r="K1968" s="29">
        <f t="shared" si="397"/>
        <v>1.3064432813355226E-2</v>
      </c>
      <c r="L1968" s="26">
        <f t="shared" si="398"/>
        <v>46273.783897766159</v>
      </c>
      <c r="M1968" t="str">
        <f t="shared" si="399"/>
        <v>YES</v>
      </c>
      <c r="N1968" s="28">
        <f t="shared" si="400"/>
        <v>46.564082958998377</v>
      </c>
      <c r="O1968" t="str">
        <f t="shared" si="401"/>
        <v/>
      </c>
      <c r="P1968" t="str">
        <f t="shared" si="402"/>
        <v/>
      </c>
      <c r="Q1968" s="10" t="s">
        <v>151</v>
      </c>
      <c r="R1968" s="10"/>
      <c r="S1968" s="16">
        <v>5</v>
      </c>
      <c r="T1968" s="13">
        <v>232.8204147949919</v>
      </c>
      <c r="U1968" s="14">
        <v>1.30644328125E-2</v>
      </c>
      <c r="V1968" s="11">
        <v>46273.783897766159</v>
      </c>
      <c r="W1968" s="10" t="s">
        <v>151</v>
      </c>
      <c r="X1968" s="29">
        <v>0</v>
      </c>
      <c r="Z1968" t="s">
        <v>339</v>
      </c>
      <c r="AA1968" t="s">
        <v>331</v>
      </c>
      <c r="AB1968">
        <v>5</v>
      </c>
      <c r="AC1968">
        <v>28.67647058823529</v>
      </c>
      <c r="AD1968">
        <v>461.47380218548608</v>
      </c>
      <c r="AE1968" s="54">
        <v>6.5912011689814812E-3</v>
      </c>
      <c r="AF1968" s="54">
        <v>0.1060683760648148</v>
      </c>
      <c r="AG1968" s="53">
        <v>46273.777424534499</v>
      </c>
      <c r="AH1968" s="53">
        <v>46273.876901709387</v>
      </c>
      <c r="AI1968" t="s">
        <v>205</v>
      </c>
      <c r="AJ1968">
        <v>7</v>
      </c>
      <c r="AK1968">
        <v>2</v>
      </c>
      <c r="AL1968">
        <v>28.67647058823529</v>
      </c>
      <c r="AM1968">
        <v>461.47380218548608</v>
      </c>
      <c r="AN1968" s="54">
        <v>6.5912011689814812E-3</v>
      </c>
      <c r="AO1968" s="54">
        <v>0.1060683760648148</v>
      </c>
      <c r="AP1968" s="53">
        <v>46273.876901709387</v>
      </c>
      <c r="AQ1968" t="s">
        <v>205</v>
      </c>
      <c r="AR1968" t="s">
        <v>337</v>
      </c>
    </row>
    <row r="1969" spans="1:44" x14ac:dyDescent="0.35">
      <c r="A1969">
        <v>10</v>
      </c>
      <c r="B1969" s="26">
        <f t="shared" si="390"/>
        <v>46273.770833333343</v>
      </c>
      <c r="C1969" t="s">
        <v>72</v>
      </c>
      <c r="D1969">
        <v>2</v>
      </c>
      <c r="E1969" s="26">
        <f t="shared" si="391"/>
        <v>46273.875</v>
      </c>
      <c r="F1969" s="26">
        <f t="shared" si="392"/>
        <v>46273.854166666664</v>
      </c>
      <c r="G1969">
        <f t="shared" si="393"/>
        <v>6</v>
      </c>
      <c r="H1969">
        <f t="shared" si="394"/>
        <v>42</v>
      </c>
      <c r="I1969" s="27">
        <f t="shared" si="395"/>
        <v>2</v>
      </c>
      <c r="J1969" s="28">
        <f t="shared" si="396"/>
        <v>50.339296730413324</v>
      </c>
      <c r="K1969" s="29">
        <f t="shared" si="397"/>
        <v>3.4764093137254905E-2</v>
      </c>
      <c r="L1969" s="26">
        <f t="shared" si="398"/>
        <v>46273.805597426479</v>
      </c>
      <c r="M1969" t="str">
        <f t="shared" si="399"/>
        <v>YES</v>
      </c>
      <c r="N1969" s="28">
        <f t="shared" si="400"/>
        <v>25.169648365206662</v>
      </c>
      <c r="O1969" t="str">
        <f t="shared" si="401"/>
        <v/>
      </c>
      <c r="P1969" t="str">
        <f t="shared" si="402"/>
        <v/>
      </c>
      <c r="Q1969" s="10" t="s">
        <v>151</v>
      </c>
      <c r="R1969" s="10" t="s">
        <v>343</v>
      </c>
      <c r="S1969" s="16">
        <v>3</v>
      </c>
      <c r="T1969" s="13">
        <v>66.880156592572831</v>
      </c>
      <c r="U1969" s="14">
        <v>2.6166206678240739E-2</v>
      </c>
      <c r="V1969" s="11">
        <v>46273.796999540013</v>
      </c>
      <c r="W1969" s="10" t="s">
        <v>151</v>
      </c>
      <c r="X1969" s="29">
        <v>8.5978864583333339E-3</v>
      </c>
      <c r="Y1969" t="s">
        <v>344</v>
      </c>
      <c r="Z1969" t="s">
        <v>340</v>
      </c>
      <c r="AA1969" t="s">
        <v>331</v>
      </c>
      <c r="AB1969">
        <v>2</v>
      </c>
      <c r="AC1969">
        <v>29.21581579692366</v>
      </c>
      <c r="AD1969">
        <v>106.4128256513026</v>
      </c>
      <c r="AE1969" s="54">
        <v>1.644538606481482E-2</v>
      </c>
      <c r="AF1969" s="54">
        <v>5.9899063310185179E-2</v>
      </c>
      <c r="AG1969" s="53">
        <v>46273.787278719399</v>
      </c>
      <c r="AH1969" s="53">
        <v>46273.830732396636</v>
      </c>
      <c r="AI1969" t="s">
        <v>151</v>
      </c>
      <c r="AL1969">
        <v>43.823723695385482</v>
      </c>
      <c r="AM1969">
        <v>122.9536855134621</v>
      </c>
      <c r="AN1969" s="54">
        <v>1.423300157407408E-2</v>
      </c>
      <c r="AO1969" s="54">
        <v>3.9932708877314822E-2</v>
      </c>
      <c r="AP1969" s="53">
        <v>46273.81076604221</v>
      </c>
      <c r="AQ1969" t="s">
        <v>151</v>
      </c>
      <c r="AR1969" t="s">
        <v>332</v>
      </c>
    </row>
    <row r="1970" spans="1:44" x14ac:dyDescent="0.35">
      <c r="A1970">
        <v>10</v>
      </c>
      <c r="B1970" s="26">
        <f t="shared" si="390"/>
        <v>46273.770833333343</v>
      </c>
      <c r="C1970" t="s">
        <v>72</v>
      </c>
      <c r="D1970">
        <v>3</v>
      </c>
      <c r="E1970" s="26">
        <f t="shared" si="391"/>
        <v>46273.875</v>
      </c>
      <c r="F1970" s="26">
        <f t="shared" si="392"/>
        <v>46273.854166666664</v>
      </c>
      <c r="G1970">
        <f t="shared" si="393"/>
        <v>0</v>
      </c>
      <c r="H1970">
        <f t="shared" si="394"/>
        <v>1</v>
      </c>
      <c r="I1970" s="27">
        <f t="shared" si="395"/>
        <v>1</v>
      </c>
      <c r="J1970" s="28">
        <f t="shared" si="396"/>
        <v>103.5171102661597</v>
      </c>
      <c r="K1970" s="29" t="str">
        <f t="shared" si="397"/>
        <v/>
      </c>
      <c r="L1970" s="26" t="str">
        <f t="shared" si="398"/>
        <v/>
      </c>
      <c r="M1970" t="str">
        <f t="shared" si="399"/>
        <v/>
      </c>
      <c r="N1970" s="28">
        <f t="shared" si="400"/>
        <v>103.5171102661597</v>
      </c>
      <c r="O1970" t="str">
        <f t="shared" si="401"/>
        <v/>
      </c>
      <c r="P1970" t="str">
        <f t="shared" si="402"/>
        <v/>
      </c>
      <c r="Q1970" s="10"/>
      <c r="R1970" s="10"/>
      <c r="S1970" s="16">
        <v>1</v>
      </c>
      <c r="T1970" s="13">
        <v>103.5171102661597</v>
      </c>
      <c r="U1970" s="14"/>
      <c r="V1970" s="11"/>
      <c r="W1970" s="10"/>
      <c r="X1970" s="29"/>
      <c r="AA1970" t="s">
        <v>331</v>
      </c>
      <c r="AB1970">
        <v>1</v>
      </c>
      <c r="AC1970">
        <v>103.5171102661597</v>
      </c>
      <c r="AD1970">
        <v>103.5171102661597</v>
      </c>
      <c r="AL1970">
        <v>103.5171102661597</v>
      </c>
      <c r="AM1970">
        <v>103.5171102661597</v>
      </c>
      <c r="AR1970" t="s">
        <v>338</v>
      </c>
    </row>
    <row r="1971" spans="1:44" x14ac:dyDescent="0.35">
      <c r="A1971">
        <v>10</v>
      </c>
      <c r="B1971" s="26">
        <f t="shared" si="390"/>
        <v>46273.770833333343</v>
      </c>
      <c r="C1971" t="s">
        <v>72</v>
      </c>
      <c r="D1971">
        <v>4</v>
      </c>
      <c r="E1971" s="26">
        <f t="shared" si="391"/>
        <v>46273.875</v>
      </c>
      <c r="F1971" s="26">
        <f t="shared" si="392"/>
        <v>46273.854166666664</v>
      </c>
      <c r="G1971">
        <f t="shared" si="393"/>
        <v>4</v>
      </c>
      <c r="H1971">
        <f t="shared" si="394"/>
        <v>28</v>
      </c>
      <c r="I1971" s="27">
        <f t="shared" si="395"/>
        <v>1</v>
      </c>
      <c r="J1971" s="28">
        <f t="shared" si="396"/>
        <v>122.42914979757086</v>
      </c>
      <c r="K1971" s="29">
        <f t="shared" si="397"/>
        <v>9.5293209876543203E-3</v>
      </c>
      <c r="L1971" s="26">
        <f t="shared" si="398"/>
        <v>46273.780362654332</v>
      </c>
      <c r="M1971" t="str">
        <f t="shared" si="399"/>
        <v>YES</v>
      </c>
      <c r="N1971" s="28">
        <f t="shared" si="400"/>
        <v>122.42914979757086</v>
      </c>
      <c r="O1971" t="str">
        <f t="shared" si="401"/>
        <v/>
      </c>
      <c r="P1971" t="str">
        <f t="shared" si="402"/>
        <v/>
      </c>
      <c r="Q1971" s="10" t="s">
        <v>151</v>
      </c>
      <c r="R1971" s="10"/>
      <c r="S1971" s="16">
        <v>1</v>
      </c>
      <c r="T1971" s="13">
        <v>122.4291497975709</v>
      </c>
      <c r="U1971" s="14">
        <v>9.529320983796297E-3</v>
      </c>
      <c r="V1971" s="11">
        <v>46273.780362654332</v>
      </c>
      <c r="W1971" s="10" t="s">
        <v>151</v>
      </c>
      <c r="X1971" s="29">
        <v>0</v>
      </c>
      <c r="AA1971" t="s">
        <v>331</v>
      </c>
      <c r="AB1971">
        <v>1</v>
      </c>
      <c r="AC1971">
        <v>122.4291497975709</v>
      </c>
      <c r="AD1971">
        <v>122.4291497975709</v>
      </c>
      <c r="AE1971" s="54">
        <v>9.529320983796297E-3</v>
      </c>
      <c r="AF1971" s="54">
        <v>9.529320983796297E-3</v>
      </c>
      <c r="AG1971" s="53">
        <v>46273.780362654332</v>
      </c>
      <c r="AH1971" s="53">
        <v>46273.780362654332</v>
      </c>
      <c r="AI1971" t="s">
        <v>151</v>
      </c>
      <c r="AL1971">
        <v>122.4291497975709</v>
      </c>
      <c r="AM1971">
        <v>122.4291497975709</v>
      </c>
      <c r="AN1971" s="54">
        <v>9.529320983796297E-3</v>
      </c>
      <c r="AO1971" s="54">
        <v>9.529320983796297E-3</v>
      </c>
      <c r="AP1971" s="53">
        <v>46273.780362654332</v>
      </c>
      <c r="AQ1971" t="s">
        <v>151</v>
      </c>
      <c r="AR1971" t="s">
        <v>338</v>
      </c>
    </row>
    <row r="1972" spans="1:44" x14ac:dyDescent="0.35">
      <c r="A1972">
        <v>10</v>
      </c>
      <c r="B1972" s="26">
        <f t="shared" si="390"/>
        <v>46273.770833333343</v>
      </c>
      <c r="C1972" t="s">
        <v>72</v>
      </c>
      <c r="D1972">
        <v>5</v>
      </c>
      <c r="E1972" s="26">
        <f t="shared" si="391"/>
        <v>46273.875</v>
      </c>
      <c r="F1972" s="26">
        <f t="shared" si="392"/>
        <v>46273.854166666664</v>
      </c>
      <c r="G1972">
        <f t="shared" si="393"/>
        <v>0</v>
      </c>
      <c r="H1972">
        <f t="shared" si="394"/>
        <v>3</v>
      </c>
      <c r="I1972" s="27">
        <f t="shared" si="395"/>
        <v>1</v>
      </c>
      <c r="J1972" s="28">
        <f t="shared" si="396"/>
        <v>24.642190416925949</v>
      </c>
      <c r="K1972" s="29" t="str">
        <f t="shared" si="397"/>
        <v/>
      </c>
      <c r="L1972" s="26" t="str">
        <f t="shared" si="398"/>
        <v/>
      </c>
      <c r="M1972" t="str">
        <f t="shared" si="399"/>
        <v/>
      </c>
      <c r="N1972" s="28">
        <f t="shared" si="400"/>
        <v>24.642190416925949</v>
      </c>
      <c r="O1972" t="str">
        <f t="shared" si="401"/>
        <v/>
      </c>
      <c r="P1972" t="str">
        <f t="shared" si="402"/>
        <v/>
      </c>
      <c r="Q1972" s="10"/>
      <c r="R1972" s="10"/>
      <c r="S1972" s="16">
        <v>1</v>
      </c>
      <c r="T1972" s="13">
        <v>24.642190416925949</v>
      </c>
      <c r="U1972" s="14"/>
      <c r="V1972" s="11"/>
      <c r="W1972" s="10"/>
      <c r="X1972" s="29"/>
      <c r="AA1972" t="s">
        <v>331</v>
      </c>
      <c r="AB1972">
        <v>1</v>
      </c>
      <c r="AC1972">
        <v>24.642190416925949</v>
      </c>
      <c r="AD1972">
        <v>29.128356013240161</v>
      </c>
      <c r="AL1972">
        <v>24.642190416925949</v>
      </c>
      <c r="AM1972">
        <v>29.128356013240161</v>
      </c>
      <c r="AR1972" t="s">
        <v>338</v>
      </c>
    </row>
    <row r="1973" spans="1:44" x14ac:dyDescent="0.35">
      <c r="A1973">
        <v>10</v>
      </c>
      <c r="B1973" s="26">
        <f t="shared" si="390"/>
        <v>46273.770833333343</v>
      </c>
      <c r="C1973" t="s">
        <v>72</v>
      </c>
      <c r="D1973">
        <v>6</v>
      </c>
      <c r="E1973" s="26">
        <f t="shared" si="391"/>
        <v>46273.875</v>
      </c>
      <c r="F1973" s="26">
        <f t="shared" si="392"/>
        <v>46273.854166666664</v>
      </c>
      <c r="G1973">
        <f t="shared" si="393"/>
        <v>0</v>
      </c>
      <c r="H1973">
        <f t="shared" si="394"/>
        <v>6</v>
      </c>
      <c r="I1973" s="27">
        <f t="shared" si="395"/>
        <v>2</v>
      </c>
      <c r="J1973" s="28">
        <f t="shared" si="396"/>
        <v>38.585209003215432</v>
      </c>
      <c r="K1973" s="29" t="str">
        <f t="shared" si="397"/>
        <v/>
      </c>
      <c r="L1973" s="26" t="str">
        <f t="shared" si="398"/>
        <v/>
      </c>
      <c r="M1973" t="str">
        <f t="shared" si="399"/>
        <v/>
      </c>
      <c r="N1973" s="28">
        <f t="shared" si="400"/>
        <v>19.292604501607716</v>
      </c>
      <c r="O1973" t="str">
        <f t="shared" si="401"/>
        <v/>
      </c>
      <c r="P1973" t="str">
        <f t="shared" si="402"/>
        <v/>
      </c>
      <c r="Q1973" s="10"/>
      <c r="R1973" s="10"/>
      <c r="S1973" s="16">
        <v>1</v>
      </c>
      <c r="T1973" s="13">
        <v>22.044349141055928</v>
      </c>
      <c r="U1973" s="14"/>
      <c r="V1973" s="11"/>
      <c r="W1973" s="10"/>
      <c r="X1973" s="29"/>
      <c r="AA1973" t="s">
        <v>331</v>
      </c>
      <c r="AB1973">
        <v>2</v>
      </c>
      <c r="AC1973">
        <v>33.081719724319001</v>
      </c>
      <c r="AD1973">
        <v>43.398392652124002</v>
      </c>
      <c r="AL1973">
        <v>16.5408598621595</v>
      </c>
      <c r="AM1973">
        <v>22.044349141055928</v>
      </c>
      <c r="AR1973" t="s">
        <v>332</v>
      </c>
    </row>
    <row r="1974" spans="1:44" x14ac:dyDescent="0.35">
      <c r="A1974">
        <v>10</v>
      </c>
      <c r="B1974" s="26">
        <f t="shared" si="390"/>
        <v>46273.770833333343</v>
      </c>
      <c r="C1974" t="s">
        <v>73</v>
      </c>
      <c r="D1974">
        <v>1</v>
      </c>
      <c r="E1974" s="26">
        <f t="shared" si="391"/>
        <v>46273.875</v>
      </c>
      <c r="F1974" s="26">
        <f t="shared" si="392"/>
        <v>46273.854166666664</v>
      </c>
      <c r="G1974">
        <f t="shared" si="393"/>
        <v>5</v>
      </c>
      <c r="H1974">
        <f t="shared" si="394"/>
        <v>73</v>
      </c>
      <c r="I1974" s="27">
        <f t="shared" si="395"/>
        <v>5</v>
      </c>
      <c r="J1974" s="28">
        <f t="shared" si="396"/>
        <v>232.82041479499188</v>
      </c>
      <c r="K1974" s="29">
        <f t="shared" si="397"/>
        <v>1.3064432813355226E-2</v>
      </c>
      <c r="L1974" s="26">
        <f t="shared" si="398"/>
        <v>46273.783897766159</v>
      </c>
      <c r="M1974" t="str">
        <f t="shared" si="399"/>
        <v>YES</v>
      </c>
      <c r="N1974" s="28">
        <f t="shared" si="400"/>
        <v>46.564082958998377</v>
      </c>
      <c r="O1974" t="str">
        <f t="shared" si="401"/>
        <v/>
      </c>
      <c r="P1974" t="str">
        <f t="shared" si="402"/>
        <v/>
      </c>
      <c r="Q1974" s="10" t="s">
        <v>151</v>
      </c>
      <c r="R1974" s="10"/>
      <c r="S1974" s="16">
        <v>5</v>
      </c>
      <c r="T1974" s="13">
        <v>232.8204147949919</v>
      </c>
      <c r="U1974" s="14">
        <v>1.30644328125E-2</v>
      </c>
      <c r="V1974" s="11">
        <v>46273.783897766159</v>
      </c>
      <c r="W1974" s="10" t="s">
        <v>151</v>
      </c>
      <c r="X1974" s="29">
        <v>0</v>
      </c>
      <c r="Z1974" t="s">
        <v>339</v>
      </c>
      <c r="AA1974" t="s">
        <v>331</v>
      </c>
      <c r="AB1974">
        <v>5</v>
      </c>
      <c r="AC1974">
        <v>28.67647058823529</v>
      </c>
      <c r="AD1974">
        <v>461.47380218548608</v>
      </c>
      <c r="AE1974" s="54">
        <v>6.5912011689814812E-3</v>
      </c>
      <c r="AF1974" s="54">
        <v>0.1060683760648148</v>
      </c>
      <c r="AG1974" s="53">
        <v>46273.777424534499</v>
      </c>
      <c r="AH1974" s="53">
        <v>46273.876901709387</v>
      </c>
      <c r="AI1974" t="s">
        <v>205</v>
      </c>
      <c r="AJ1974">
        <v>7</v>
      </c>
      <c r="AK1974">
        <v>2</v>
      </c>
      <c r="AL1974">
        <v>28.67647058823529</v>
      </c>
      <c r="AM1974">
        <v>461.47380218548608</v>
      </c>
      <c r="AN1974" s="54">
        <v>6.5912011689814812E-3</v>
      </c>
      <c r="AO1974" s="54">
        <v>0.1060683760648148</v>
      </c>
      <c r="AP1974" s="53">
        <v>46273.876901709387</v>
      </c>
      <c r="AQ1974" t="s">
        <v>205</v>
      </c>
      <c r="AR1974" t="s">
        <v>337</v>
      </c>
    </row>
    <row r="1975" spans="1:44" x14ac:dyDescent="0.35">
      <c r="A1975">
        <v>10</v>
      </c>
      <c r="B1975" s="26">
        <f t="shared" si="390"/>
        <v>46273.770833333343</v>
      </c>
      <c r="C1975" t="s">
        <v>73</v>
      </c>
      <c r="D1975">
        <v>2</v>
      </c>
      <c r="E1975" s="26">
        <f t="shared" si="391"/>
        <v>46273.875</v>
      </c>
      <c r="F1975" s="26">
        <f t="shared" si="392"/>
        <v>46273.854166666664</v>
      </c>
      <c r="G1975">
        <f t="shared" si="393"/>
        <v>1</v>
      </c>
      <c r="H1975">
        <f t="shared" si="394"/>
        <v>42</v>
      </c>
      <c r="I1975" s="27">
        <f t="shared" si="395"/>
        <v>2</v>
      </c>
      <c r="J1975" s="28">
        <f t="shared" si="396"/>
        <v>50.339296730413324</v>
      </c>
      <c r="K1975" s="29">
        <f t="shared" si="397"/>
        <v>3.4764093137254905E-2</v>
      </c>
      <c r="L1975" s="26">
        <f t="shared" si="398"/>
        <v>46273.805597426479</v>
      </c>
      <c r="M1975" t="str">
        <f t="shared" si="399"/>
        <v>YES</v>
      </c>
      <c r="N1975" s="28">
        <f t="shared" si="400"/>
        <v>25.169648365206662</v>
      </c>
      <c r="O1975" t="str">
        <f t="shared" si="401"/>
        <v/>
      </c>
      <c r="P1975" t="str">
        <f t="shared" si="402"/>
        <v/>
      </c>
      <c r="Q1975" s="10" t="s">
        <v>151</v>
      </c>
      <c r="R1975" s="10" t="s">
        <v>343</v>
      </c>
      <c r="S1975" s="16">
        <v>3</v>
      </c>
      <c r="T1975" s="13">
        <v>66.880156592572831</v>
      </c>
      <c r="U1975" s="14">
        <v>2.6166206678240739E-2</v>
      </c>
      <c r="V1975" s="11">
        <v>46273.796999540013</v>
      </c>
      <c r="W1975" s="10" t="s">
        <v>151</v>
      </c>
      <c r="X1975" s="29">
        <v>8.5978864583333339E-3</v>
      </c>
      <c r="Y1975" t="s">
        <v>344</v>
      </c>
      <c r="Z1975" t="s">
        <v>340</v>
      </c>
      <c r="AA1975" t="s">
        <v>331</v>
      </c>
      <c r="AB1975">
        <v>2</v>
      </c>
      <c r="AC1975">
        <v>29.21581579692366</v>
      </c>
      <c r="AD1975">
        <v>106.4128256513026</v>
      </c>
      <c r="AE1975" s="54">
        <v>1.644538606481482E-2</v>
      </c>
      <c r="AF1975" s="54">
        <v>5.9899063310185179E-2</v>
      </c>
      <c r="AG1975" s="53">
        <v>46273.787278719399</v>
      </c>
      <c r="AH1975" s="53">
        <v>46273.830732396636</v>
      </c>
      <c r="AI1975" t="s">
        <v>151</v>
      </c>
      <c r="AL1975">
        <v>43.823723695385482</v>
      </c>
      <c r="AM1975">
        <v>122.9536855134621</v>
      </c>
      <c r="AN1975" s="54">
        <v>1.423300157407408E-2</v>
      </c>
      <c r="AO1975" s="54">
        <v>3.9932708877314822E-2</v>
      </c>
      <c r="AP1975" s="53">
        <v>46273.81076604221</v>
      </c>
      <c r="AQ1975" t="s">
        <v>151</v>
      </c>
      <c r="AR1975" t="s">
        <v>332</v>
      </c>
    </row>
    <row r="1976" spans="1:44" x14ac:dyDescent="0.35">
      <c r="A1976">
        <v>10</v>
      </c>
      <c r="B1976" s="26">
        <f t="shared" si="390"/>
        <v>46273.770833333343</v>
      </c>
      <c r="C1976" t="s">
        <v>73</v>
      </c>
      <c r="D1976">
        <v>3</v>
      </c>
      <c r="E1976" s="26">
        <f t="shared" si="391"/>
        <v>46273.875</v>
      </c>
      <c r="F1976" s="26">
        <f t="shared" si="392"/>
        <v>46273.854166666664</v>
      </c>
      <c r="G1976">
        <f t="shared" si="393"/>
        <v>0</v>
      </c>
      <c r="H1976">
        <f t="shared" si="394"/>
        <v>1</v>
      </c>
      <c r="I1976" s="27">
        <f t="shared" si="395"/>
        <v>1</v>
      </c>
      <c r="J1976" s="28">
        <f t="shared" si="396"/>
        <v>103.5171102661597</v>
      </c>
      <c r="K1976" s="29" t="str">
        <f t="shared" si="397"/>
        <v/>
      </c>
      <c r="L1976" s="26" t="str">
        <f t="shared" si="398"/>
        <v/>
      </c>
      <c r="M1976" t="str">
        <f t="shared" si="399"/>
        <v/>
      </c>
      <c r="N1976" s="28">
        <f t="shared" si="400"/>
        <v>103.5171102661597</v>
      </c>
      <c r="O1976" t="str">
        <f t="shared" si="401"/>
        <v/>
      </c>
      <c r="P1976" t="str">
        <f t="shared" si="402"/>
        <v/>
      </c>
      <c r="Q1976" s="10"/>
      <c r="R1976" s="10"/>
      <c r="S1976" s="16">
        <v>1</v>
      </c>
      <c r="T1976" s="13">
        <v>103.5171102661597</v>
      </c>
      <c r="U1976" s="14"/>
      <c r="V1976" s="11"/>
      <c r="W1976" s="10"/>
      <c r="X1976" s="29"/>
      <c r="AA1976" t="s">
        <v>331</v>
      </c>
      <c r="AB1976">
        <v>1</v>
      </c>
      <c r="AC1976">
        <v>103.5171102661597</v>
      </c>
      <c r="AD1976">
        <v>103.5171102661597</v>
      </c>
      <c r="AL1976">
        <v>103.5171102661597</v>
      </c>
      <c r="AM1976">
        <v>103.5171102661597</v>
      </c>
      <c r="AR1976" t="s">
        <v>338</v>
      </c>
    </row>
    <row r="1977" spans="1:44" x14ac:dyDescent="0.35">
      <c r="A1977">
        <v>10</v>
      </c>
      <c r="B1977" s="26">
        <f t="shared" si="390"/>
        <v>46273.770833333343</v>
      </c>
      <c r="C1977" t="s">
        <v>73</v>
      </c>
      <c r="D1977">
        <v>4</v>
      </c>
      <c r="E1977" s="26">
        <f t="shared" si="391"/>
        <v>46273.875</v>
      </c>
      <c r="F1977" s="26">
        <f t="shared" si="392"/>
        <v>46273.854166666664</v>
      </c>
      <c r="G1977">
        <f t="shared" si="393"/>
        <v>1</v>
      </c>
      <c r="H1977">
        <f t="shared" si="394"/>
        <v>28</v>
      </c>
      <c r="I1977" s="27">
        <f t="shared" si="395"/>
        <v>1</v>
      </c>
      <c r="J1977" s="28">
        <f t="shared" si="396"/>
        <v>122.42914979757086</v>
      </c>
      <c r="K1977" s="29">
        <f t="shared" si="397"/>
        <v>9.5293209876543203E-3</v>
      </c>
      <c r="L1977" s="26">
        <f t="shared" si="398"/>
        <v>46273.780362654332</v>
      </c>
      <c r="M1977" t="str">
        <f t="shared" si="399"/>
        <v>YES</v>
      </c>
      <c r="N1977" s="28">
        <f t="shared" si="400"/>
        <v>122.42914979757086</v>
      </c>
      <c r="O1977" t="str">
        <f t="shared" si="401"/>
        <v/>
      </c>
      <c r="P1977" t="str">
        <f t="shared" si="402"/>
        <v/>
      </c>
      <c r="Q1977" s="10" t="s">
        <v>151</v>
      </c>
      <c r="R1977" s="10"/>
      <c r="S1977" s="16">
        <v>1</v>
      </c>
      <c r="T1977" s="13">
        <v>122.4291497975709</v>
      </c>
      <c r="U1977" s="14">
        <v>9.529320983796297E-3</v>
      </c>
      <c r="V1977" s="11">
        <v>46273.780362654332</v>
      </c>
      <c r="W1977" s="10" t="s">
        <v>151</v>
      </c>
      <c r="X1977" s="29">
        <v>0</v>
      </c>
      <c r="AA1977" t="s">
        <v>331</v>
      </c>
      <c r="AB1977">
        <v>1</v>
      </c>
      <c r="AC1977">
        <v>122.4291497975709</v>
      </c>
      <c r="AD1977">
        <v>122.4291497975709</v>
      </c>
      <c r="AE1977" s="54">
        <v>9.529320983796297E-3</v>
      </c>
      <c r="AF1977" s="54">
        <v>9.529320983796297E-3</v>
      </c>
      <c r="AG1977" s="53">
        <v>46273.780362654332</v>
      </c>
      <c r="AH1977" s="53">
        <v>46273.780362654332</v>
      </c>
      <c r="AI1977" t="s">
        <v>151</v>
      </c>
      <c r="AL1977">
        <v>122.4291497975709</v>
      </c>
      <c r="AM1977">
        <v>122.4291497975709</v>
      </c>
      <c r="AN1977" s="54">
        <v>9.529320983796297E-3</v>
      </c>
      <c r="AO1977" s="54">
        <v>9.529320983796297E-3</v>
      </c>
      <c r="AP1977" s="53">
        <v>46273.780362654332</v>
      </c>
      <c r="AQ1977" t="s">
        <v>151</v>
      </c>
      <c r="AR1977" t="s">
        <v>338</v>
      </c>
    </row>
    <row r="1978" spans="1:44" x14ac:dyDescent="0.35">
      <c r="A1978">
        <v>10</v>
      </c>
      <c r="B1978" s="26">
        <f t="shared" si="390"/>
        <v>46273.770833333343</v>
      </c>
      <c r="C1978" t="s">
        <v>73</v>
      </c>
      <c r="D1978">
        <v>5</v>
      </c>
      <c r="E1978" s="26">
        <f t="shared" si="391"/>
        <v>46273.875</v>
      </c>
      <c r="F1978" s="26">
        <f t="shared" si="392"/>
        <v>46273.854166666664</v>
      </c>
      <c r="G1978">
        <f t="shared" si="393"/>
        <v>0</v>
      </c>
      <c r="H1978">
        <f t="shared" si="394"/>
        <v>3</v>
      </c>
      <c r="I1978" s="27">
        <f t="shared" si="395"/>
        <v>1</v>
      </c>
      <c r="J1978" s="28">
        <f t="shared" si="396"/>
        <v>24.642190416925949</v>
      </c>
      <c r="K1978" s="29" t="str">
        <f t="shared" si="397"/>
        <v/>
      </c>
      <c r="L1978" s="26" t="str">
        <f t="shared" si="398"/>
        <v/>
      </c>
      <c r="M1978" t="str">
        <f t="shared" si="399"/>
        <v/>
      </c>
      <c r="N1978" s="28">
        <f t="shared" si="400"/>
        <v>24.642190416925949</v>
      </c>
      <c r="O1978" t="str">
        <f t="shared" si="401"/>
        <v/>
      </c>
      <c r="P1978" t="str">
        <f t="shared" si="402"/>
        <v/>
      </c>
      <c r="Q1978" s="10"/>
      <c r="R1978" s="10"/>
      <c r="S1978" s="16">
        <v>1</v>
      </c>
      <c r="T1978" s="13">
        <v>24.642190416925949</v>
      </c>
      <c r="U1978" s="14"/>
      <c r="V1978" s="11"/>
      <c r="W1978" s="10"/>
      <c r="X1978" s="29"/>
      <c r="AA1978" t="s">
        <v>331</v>
      </c>
      <c r="AB1978">
        <v>1</v>
      </c>
      <c r="AC1978">
        <v>24.642190416925949</v>
      </c>
      <c r="AD1978">
        <v>29.128356013240161</v>
      </c>
      <c r="AL1978">
        <v>24.642190416925949</v>
      </c>
      <c r="AM1978">
        <v>29.128356013240161</v>
      </c>
      <c r="AR1978" t="s">
        <v>338</v>
      </c>
    </row>
    <row r="1979" spans="1:44" x14ac:dyDescent="0.35">
      <c r="A1979">
        <v>10</v>
      </c>
      <c r="B1979" s="26">
        <f t="shared" si="390"/>
        <v>46273.770833333343</v>
      </c>
      <c r="C1979" t="s">
        <v>73</v>
      </c>
      <c r="D1979">
        <v>6</v>
      </c>
      <c r="E1979" s="26">
        <f t="shared" si="391"/>
        <v>46273.875</v>
      </c>
      <c r="F1979" s="26">
        <f t="shared" si="392"/>
        <v>46273.854166666664</v>
      </c>
      <c r="G1979">
        <f t="shared" si="393"/>
        <v>0</v>
      </c>
      <c r="H1979">
        <f t="shared" si="394"/>
        <v>6</v>
      </c>
      <c r="I1979" s="27">
        <f t="shared" si="395"/>
        <v>2</v>
      </c>
      <c r="J1979" s="28">
        <f t="shared" si="396"/>
        <v>38.585209003215432</v>
      </c>
      <c r="K1979" s="29" t="str">
        <f t="shared" si="397"/>
        <v/>
      </c>
      <c r="L1979" s="26" t="str">
        <f t="shared" si="398"/>
        <v/>
      </c>
      <c r="M1979" t="str">
        <f t="shared" si="399"/>
        <v/>
      </c>
      <c r="N1979" s="28">
        <f t="shared" si="400"/>
        <v>19.292604501607716</v>
      </c>
      <c r="O1979" t="str">
        <f t="shared" si="401"/>
        <v/>
      </c>
      <c r="P1979" t="str">
        <f t="shared" si="402"/>
        <v/>
      </c>
      <c r="Q1979" s="10"/>
      <c r="R1979" s="10"/>
      <c r="S1979" s="16">
        <v>1</v>
      </c>
      <c r="T1979" s="13">
        <v>22.044349141055928</v>
      </c>
      <c r="U1979" s="14"/>
      <c r="V1979" s="11"/>
      <c r="W1979" s="10"/>
      <c r="X1979" s="29"/>
      <c r="AA1979" t="s">
        <v>331</v>
      </c>
      <c r="AB1979">
        <v>2</v>
      </c>
      <c r="AC1979">
        <v>33.081719724319001</v>
      </c>
      <c r="AD1979">
        <v>43.398392652124002</v>
      </c>
      <c r="AL1979">
        <v>16.5408598621595</v>
      </c>
      <c r="AM1979">
        <v>22.044349141055928</v>
      </c>
      <c r="AR1979" t="s">
        <v>332</v>
      </c>
    </row>
    <row r="1980" spans="1:44" x14ac:dyDescent="0.35">
      <c r="A1980">
        <v>10</v>
      </c>
      <c r="B1980" s="26">
        <f t="shared" si="390"/>
        <v>46273.770833333343</v>
      </c>
      <c r="C1980" t="s">
        <v>74</v>
      </c>
      <c r="D1980">
        <v>1</v>
      </c>
      <c r="E1980" s="26">
        <f t="shared" si="391"/>
        <v>46273.885416666657</v>
      </c>
      <c r="F1980" s="26">
        <f t="shared" si="392"/>
        <v>46273.864583333321</v>
      </c>
      <c r="G1980">
        <f t="shared" si="393"/>
        <v>0</v>
      </c>
      <c r="H1980">
        <f t="shared" si="394"/>
        <v>73</v>
      </c>
      <c r="I1980" s="27">
        <f t="shared" si="395"/>
        <v>5</v>
      </c>
      <c r="J1980" s="28">
        <f t="shared" si="396"/>
        <v>232.82041479499188</v>
      </c>
      <c r="K1980" s="29" t="str">
        <f t="shared" si="397"/>
        <v/>
      </c>
      <c r="L1980" s="26" t="str">
        <f t="shared" si="398"/>
        <v/>
      </c>
      <c r="M1980" t="str">
        <f t="shared" si="399"/>
        <v/>
      </c>
      <c r="N1980" s="28">
        <f t="shared" si="400"/>
        <v>46.564082958998377</v>
      </c>
      <c r="O1980" t="str">
        <f t="shared" si="401"/>
        <v/>
      </c>
      <c r="P1980" t="str">
        <f t="shared" si="402"/>
        <v/>
      </c>
      <c r="Q1980" s="10"/>
      <c r="R1980" s="10"/>
      <c r="S1980" s="16">
        <v>5</v>
      </c>
      <c r="T1980" s="13">
        <v>232.8204147949919</v>
      </c>
      <c r="U1980" s="14"/>
      <c r="V1980" s="11"/>
      <c r="W1980" s="10"/>
      <c r="X1980" s="29"/>
      <c r="Z1980" t="s">
        <v>339</v>
      </c>
      <c r="AA1980" t="s">
        <v>331</v>
      </c>
      <c r="AB1980">
        <v>5</v>
      </c>
      <c r="AC1980">
        <v>28.67647058823529</v>
      </c>
      <c r="AD1980">
        <v>461.47380218548608</v>
      </c>
      <c r="AL1980">
        <v>28.67647058823529</v>
      </c>
      <c r="AM1980">
        <v>461.47380218548608</v>
      </c>
      <c r="AR1980" t="s">
        <v>337</v>
      </c>
    </row>
    <row r="1981" spans="1:44" x14ac:dyDescent="0.35">
      <c r="A1981">
        <v>10</v>
      </c>
      <c r="B1981" s="26">
        <f t="shared" si="390"/>
        <v>46273.770833333343</v>
      </c>
      <c r="C1981" t="s">
        <v>74</v>
      </c>
      <c r="D1981">
        <v>2</v>
      </c>
      <c r="E1981" s="26">
        <f t="shared" si="391"/>
        <v>46273.885416666657</v>
      </c>
      <c r="F1981" s="26">
        <f t="shared" si="392"/>
        <v>46273.864583333321</v>
      </c>
      <c r="G1981">
        <f t="shared" si="393"/>
        <v>73</v>
      </c>
      <c r="H1981">
        <f t="shared" si="394"/>
        <v>115</v>
      </c>
      <c r="I1981" s="27">
        <f t="shared" si="395"/>
        <v>2</v>
      </c>
      <c r="J1981" s="28">
        <f t="shared" si="396"/>
        <v>50.339296730413324</v>
      </c>
      <c r="K1981" s="29">
        <f t="shared" si="397"/>
        <v>9.5187397875816995E-2</v>
      </c>
      <c r="L1981" s="26">
        <f t="shared" si="398"/>
        <v>46273.86602073122</v>
      </c>
      <c r="M1981" t="str">
        <f t="shared" si="399"/>
        <v>NO</v>
      </c>
      <c r="N1981" s="28">
        <f t="shared" si="400"/>
        <v>25.169648365206662</v>
      </c>
      <c r="O1981">
        <f t="shared" si="401"/>
        <v>3</v>
      </c>
      <c r="P1981">
        <f t="shared" si="402"/>
        <v>1</v>
      </c>
      <c r="Q1981" s="10" t="s">
        <v>205</v>
      </c>
      <c r="R1981" s="10" t="s">
        <v>343</v>
      </c>
      <c r="S1981" s="16">
        <v>3</v>
      </c>
      <c r="T1981" s="13">
        <v>66.880156592572831</v>
      </c>
      <c r="U1981" s="14">
        <v>7.1645565902777777E-2</v>
      </c>
      <c r="V1981" s="11">
        <v>46273.842478899227</v>
      </c>
      <c r="W1981" s="10" t="s">
        <v>151</v>
      </c>
      <c r="X1981" s="29">
        <v>2.3541831979166671E-2</v>
      </c>
      <c r="Y1981" t="s">
        <v>344</v>
      </c>
      <c r="Z1981" t="s">
        <v>340</v>
      </c>
      <c r="AA1981" t="s">
        <v>331</v>
      </c>
      <c r="AB1981">
        <v>2</v>
      </c>
      <c r="AC1981">
        <v>29.21581579692366</v>
      </c>
      <c r="AD1981">
        <v>106.4128256513026</v>
      </c>
      <c r="AE1981" s="54">
        <v>4.5029033275462961E-2</v>
      </c>
      <c r="AF1981" s="54">
        <v>0.16400934001157411</v>
      </c>
      <c r="AG1981" s="53">
        <v>46273.81586236661</v>
      </c>
      <c r="AH1981" s="53">
        <v>46273.934842673341</v>
      </c>
      <c r="AI1981" t="s">
        <v>205</v>
      </c>
      <c r="AJ1981">
        <v>4</v>
      </c>
      <c r="AK1981">
        <v>2</v>
      </c>
      <c r="AL1981">
        <v>43.823723695385482</v>
      </c>
      <c r="AM1981">
        <v>122.9536855134621</v>
      </c>
      <c r="AN1981" s="54">
        <v>3.8971313842592593E-2</v>
      </c>
      <c r="AO1981" s="54">
        <v>0.10933956</v>
      </c>
      <c r="AP1981" s="53">
        <v>46273.880172893347</v>
      </c>
      <c r="AQ1981" t="s">
        <v>205</v>
      </c>
      <c r="AR1981" t="s">
        <v>332</v>
      </c>
    </row>
    <row r="1982" spans="1:44" x14ac:dyDescent="0.35">
      <c r="A1982">
        <v>10</v>
      </c>
      <c r="B1982" s="26">
        <f t="shared" si="390"/>
        <v>46273.770833333343</v>
      </c>
      <c r="C1982" t="s">
        <v>74</v>
      </c>
      <c r="D1982">
        <v>3</v>
      </c>
      <c r="E1982" s="26">
        <f t="shared" si="391"/>
        <v>46273.885416666657</v>
      </c>
      <c r="F1982" s="26">
        <f t="shared" si="392"/>
        <v>46273.864583333321</v>
      </c>
      <c r="G1982">
        <f t="shared" si="393"/>
        <v>0</v>
      </c>
      <c r="H1982">
        <f t="shared" si="394"/>
        <v>1</v>
      </c>
      <c r="I1982" s="27">
        <f t="shared" si="395"/>
        <v>1</v>
      </c>
      <c r="J1982" s="28">
        <f t="shared" si="396"/>
        <v>103.5171102661597</v>
      </c>
      <c r="K1982" s="29" t="str">
        <f t="shared" si="397"/>
        <v/>
      </c>
      <c r="L1982" s="26" t="str">
        <f t="shared" si="398"/>
        <v/>
      </c>
      <c r="M1982" t="str">
        <f t="shared" si="399"/>
        <v/>
      </c>
      <c r="N1982" s="28">
        <f t="shared" si="400"/>
        <v>103.5171102661597</v>
      </c>
      <c r="O1982" t="str">
        <f t="shared" si="401"/>
        <v/>
      </c>
      <c r="P1982" t="str">
        <f t="shared" si="402"/>
        <v/>
      </c>
      <c r="Q1982" s="10"/>
      <c r="R1982" s="10"/>
      <c r="S1982" s="16">
        <v>1</v>
      </c>
      <c r="T1982" s="13">
        <v>103.5171102661597</v>
      </c>
      <c r="U1982" s="14"/>
      <c r="V1982" s="11"/>
      <c r="W1982" s="10"/>
      <c r="X1982" s="29"/>
      <c r="AA1982" t="s">
        <v>331</v>
      </c>
      <c r="AB1982">
        <v>1</v>
      </c>
      <c r="AC1982">
        <v>103.5171102661597</v>
      </c>
      <c r="AD1982">
        <v>103.5171102661597</v>
      </c>
      <c r="AL1982">
        <v>103.5171102661597</v>
      </c>
      <c r="AM1982">
        <v>103.5171102661597</v>
      </c>
      <c r="AR1982" t="s">
        <v>338</v>
      </c>
    </row>
    <row r="1983" spans="1:44" x14ac:dyDescent="0.35">
      <c r="A1983">
        <v>10</v>
      </c>
      <c r="B1983" s="26">
        <f t="shared" si="390"/>
        <v>46273.770833333343</v>
      </c>
      <c r="C1983" t="s">
        <v>74</v>
      </c>
      <c r="D1983">
        <v>4</v>
      </c>
      <c r="E1983" s="26">
        <f t="shared" si="391"/>
        <v>46273.885416666657</v>
      </c>
      <c r="F1983" s="26">
        <f t="shared" si="392"/>
        <v>46273.864583333321</v>
      </c>
      <c r="G1983">
        <f t="shared" si="393"/>
        <v>0</v>
      </c>
      <c r="H1983">
        <f t="shared" si="394"/>
        <v>28</v>
      </c>
      <c r="I1983" s="27">
        <f t="shared" si="395"/>
        <v>1</v>
      </c>
      <c r="J1983" s="28">
        <f t="shared" si="396"/>
        <v>122.42914979757086</v>
      </c>
      <c r="K1983" s="29" t="str">
        <f t="shared" si="397"/>
        <v/>
      </c>
      <c r="L1983" s="26" t="str">
        <f t="shared" si="398"/>
        <v/>
      </c>
      <c r="M1983" t="str">
        <f t="shared" si="399"/>
        <v/>
      </c>
      <c r="N1983" s="28">
        <f t="shared" si="400"/>
        <v>122.42914979757086</v>
      </c>
      <c r="O1983" t="str">
        <f t="shared" si="401"/>
        <v/>
      </c>
      <c r="P1983" t="str">
        <f t="shared" si="402"/>
        <v/>
      </c>
      <c r="Q1983" s="10"/>
      <c r="R1983" s="10"/>
      <c r="S1983" s="16">
        <v>1</v>
      </c>
      <c r="T1983" s="13">
        <v>122.4291497975709</v>
      </c>
      <c r="U1983" s="14"/>
      <c r="V1983" s="11"/>
      <c r="W1983" s="10"/>
      <c r="X1983" s="29"/>
      <c r="AA1983" t="s">
        <v>331</v>
      </c>
      <c r="AB1983">
        <v>1</v>
      </c>
      <c r="AC1983">
        <v>122.4291497975709</v>
      </c>
      <c r="AD1983">
        <v>122.4291497975709</v>
      </c>
      <c r="AL1983">
        <v>122.4291497975709</v>
      </c>
      <c r="AM1983">
        <v>122.4291497975709</v>
      </c>
      <c r="AR1983" t="s">
        <v>338</v>
      </c>
    </row>
    <row r="1984" spans="1:44" x14ac:dyDescent="0.35">
      <c r="A1984">
        <v>10</v>
      </c>
      <c r="B1984" s="26">
        <f t="shared" si="390"/>
        <v>46273.770833333343</v>
      </c>
      <c r="C1984" t="s">
        <v>74</v>
      </c>
      <c r="D1984">
        <v>5</v>
      </c>
      <c r="E1984" s="26">
        <f t="shared" si="391"/>
        <v>46273.885416666657</v>
      </c>
      <c r="F1984" s="26">
        <f t="shared" si="392"/>
        <v>46273.864583333321</v>
      </c>
      <c r="G1984">
        <f t="shared" si="393"/>
        <v>0</v>
      </c>
      <c r="H1984">
        <f t="shared" si="394"/>
        <v>3</v>
      </c>
      <c r="I1984" s="27">
        <f t="shared" si="395"/>
        <v>1</v>
      </c>
      <c r="J1984" s="28">
        <f t="shared" si="396"/>
        <v>24.642190416925949</v>
      </c>
      <c r="K1984" s="29" t="str">
        <f t="shared" si="397"/>
        <v/>
      </c>
      <c r="L1984" s="26" t="str">
        <f t="shared" si="398"/>
        <v/>
      </c>
      <c r="M1984" t="str">
        <f t="shared" si="399"/>
        <v/>
      </c>
      <c r="N1984" s="28">
        <f t="shared" si="400"/>
        <v>24.642190416925949</v>
      </c>
      <c r="O1984" t="str">
        <f t="shared" si="401"/>
        <v/>
      </c>
      <c r="P1984" t="str">
        <f t="shared" si="402"/>
        <v/>
      </c>
      <c r="Q1984" s="10"/>
      <c r="R1984" s="10"/>
      <c r="S1984" s="16">
        <v>1</v>
      </c>
      <c r="T1984" s="13">
        <v>24.642190416925949</v>
      </c>
      <c r="U1984" s="14"/>
      <c r="V1984" s="11"/>
      <c r="W1984" s="10"/>
      <c r="X1984" s="29"/>
      <c r="AA1984" t="s">
        <v>331</v>
      </c>
      <c r="AB1984">
        <v>1</v>
      </c>
      <c r="AC1984">
        <v>24.642190416925949</v>
      </c>
      <c r="AD1984">
        <v>29.128356013240161</v>
      </c>
      <c r="AL1984">
        <v>24.642190416925949</v>
      </c>
      <c r="AM1984">
        <v>29.128356013240161</v>
      </c>
      <c r="AR1984" t="s">
        <v>338</v>
      </c>
    </row>
    <row r="1985" spans="1:44" x14ac:dyDescent="0.35">
      <c r="A1985">
        <v>10</v>
      </c>
      <c r="B1985" s="26">
        <f t="shared" si="390"/>
        <v>46273.770833333343</v>
      </c>
      <c r="C1985" t="s">
        <v>74</v>
      </c>
      <c r="D1985">
        <v>6</v>
      </c>
      <c r="E1985" s="26">
        <f t="shared" si="391"/>
        <v>46273.885416666657</v>
      </c>
      <c r="F1985" s="26">
        <f t="shared" si="392"/>
        <v>46273.864583333321</v>
      </c>
      <c r="G1985">
        <f t="shared" si="393"/>
        <v>0</v>
      </c>
      <c r="H1985">
        <f t="shared" si="394"/>
        <v>6</v>
      </c>
      <c r="I1985" s="27">
        <f t="shared" si="395"/>
        <v>2</v>
      </c>
      <c r="J1985" s="28">
        <f t="shared" si="396"/>
        <v>38.585209003215432</v>
      </c>
      <c r="K1985" s="29" t="str">
        <f t="shared" si="397"/>
        <v/>
      </c>
      <c r="L1985" s="26" t="str">
        <f t="shared" si="398"/>
        <v/>
      </c>
      <c r="M1985" t="str">
        <f t="shared" si="399"/>
        <v/>
      </c>
      <c r="N1985" s="28">
        <f t="shared" si="400"/>
        <v>19.292604501607716</v>
      </c>
      <c r="O1985" t="str">
        <f t="shared" si="401"/>
        <v/>
      </c>
      <c r="P1985" t="str">
        <f t="shared" si="402"/>
        <v/>
      </c>
      <c r="Q1985" s="10"/>
      <c r="R1985" s="10"/>
      <c r="S1985" s="16">
        <v>1</v>
      </c>
      <c r="T1985" s="13">
        <v>22.044349141055928</v>
      </c>
      <c r="U1985" s="14"/>
      <c r="V1985" s="11"/>
      <c r="W1985" s="10"/>
      <c r="X1985" s="29"/>
      <c r="AA1985" t="s">
        <v>331</v>
      </c>
      <c r="AB1985">
        <v>2</v>
      </c>
      <c r="AC1985">
        <v>33.081719724319001</v>
      </c>
      <c r="AD1985">
        <v>43.398392652124002</v>
      </c>
      <c r="AL1985">
        <v>16.5408598621595</v>
      </c>
      <c r="AM1985">
        <v>22.044349141055928</v>
      </c>
      <c r="AR1985" t="s">
        <v>332</v>
      </c>
    </row>
    <row r="1986" spans="1:44" x14ac:dyDescent="0.35">
      <c r="A1986">
        <v>11</v>
      </c>
      <c r="B1986" s="26">
        <f t="shared" si="390"/>
        <v>46273.78125</v>
      </c>
      <c r="C1986" t="s">
        <v>20</v>
      </c>
      <c r="D1986">
        <v>1</v>
      </c>
      <c r="E1986" s="26">
        <f t="shared" si="391"/>
        <v>46273.770833333343</v>
      </c>
      <c r="F1986" s="26">
        <f t="shared" si="392"/>
        <v>46273.750000000007</v>
      </c>
      <c r="G1986">
        <f t="shared" si="393"/>
        <v>0</v>
      </c>
      <c r="H1986">
        <f t="shared" si="394"/>
        <v>0</v>
      </c>
      <c r="I1986" s="27">
        <f t="shared" si="395"/>
        <v>5</v>
      </c>
      <c r="J1986" s="28">
        <f t="shared" si="396"/>
        <v>221.18197776477473</v>
      </c>
      <c r="K1986" s="29" t="str">
        <f t="shared" si="397"/>
        <v/>
      </c>
      <c r="L1986" s="26" t="str">
        <f t="shared" si="398"/>
        <v/>
      </c>
      <c r="M1986" t="str">
        <f t="shared" si="399"/>
        <v/>
      </c>
      <c r="N1986" s="28">
        <f t="shared" si="400"/>
        <v>44.236395552954946</v>
      </c>
      <c r="O1986" t="str">
        <f t="shared" si="401"/>
        <v/>
      </c>
      <c r="P1986" t="str">
        <f t="shared" si="402"/>
        <v/>
      </c>
      <c r="Q1986" s="10"/>
      <c r="R1986" s="10"/>
      <c r="S1986" s="16">
        <v>5</v>
      </c>
      <c r="T1986" s="13">
        <v>221.1819777647747</v>
      </c>
      <c r="U1986" s="14"/>
      <c r="V1986" s="11"/>
      <c r="W1986" s="10"/>
      <c r="X1986" s="29"/>
      <c r="Z1986" t="s">
        <v>339</v>
      </c>
      <c r="AA1986" t="s">
        <v>331</v>
      </c>
      <c r="AB1986">
        <v>5</v>
      </c>
      <c r="AC1986">
        <v>25.827814569536422</v>
      </c>
      <c r="AD1986">
        <v>434.43642697188358</v>
      </c>
      <c r="AL1986">
        <v>25.827814569536422</v>
      </c>
      <c r="AM1986">
        <v>434.43642697188358</v>
      </c>
      <c r="AR1986" t="s">
        <v>337</v>
      </c>
    </row>
    <row r="1987" spans="1:44" x14ac:dyDescent="0.35">
      <c r="A1987">
        <v>11</v>
      </c>
      <c r="B1987" s="26">
        <f t="shared" si="390"/>
        <v>46273.78125</v>
      </c>
      <c r="C1987" t="s">
        <v>20</v>
      </c>
      <c r="D1987">
        <v>2</v>
      </c>
      <c r="E1987" s="26">
        <f t="shared" si="391"/>
        <v>46273.770833333343</v>
      </c>
      <c r="F1987" s="26">
        <f t="shared" si="392"/>
        <v>46273.750000000007</v>
      </c>
      <c r="G1987">
        <f t="shared" si="393"/>
        <v>0</v>
      </c>
      <c r="H1987">
        <f t="shared" si="394"/>
        <v>0</v>
      </c>
      <c r="I1987" s="27">
        <f t="shared" si="395"/>
        <v>2</v>
      </c>
      <c r="J1987" s="28">
        <f t="shared" si="396"/>
        <v>64.140582097748492</v>
      </c>
      <c r="K1987" s="29" t="str">
        <f t="shared" si="397"/>
        <v/>
      </c>
      <c r="L1987" s="26" t="str">
        <f t="shared" si="398"/>
        <v/>
      </c>
      <c r="M1987" t="str">
        <f t="shared" si="399"/>
        <v/>
      </c>
      <c r="N1987" s="28">
        <f t="shared" si="400"/>
        <v>32.070291048874246</v>
      </c>
      <c r="O1987" t="str">
        <f t="shared" si="401"/>
        <v/>
      </c>
      <c r="P1987" t="str">
        <f t="shared" si="402"/>
        <v/>
      </c>
      <c r="Q1987" s="10"/>
      <c r="R1987" s="10" t="s">
        <v>341</v>
      </c>
      <c r="S1987" s="16">
        <v>3</v>
      </c>
      <c r="T1987" s="13">
        <v>83.027443411617099</v>
      </c>
      <c r="U1987" s="14"/>
      <c r="V1987" s="11"/>
      <c r="W1987" s="10"/>
      <c r="X1987" s="29"/>
      <c r="Y1987" t="s">
        <v>345</v>
      </c>
      <c r="AA1987" t="s">
        <v>331</v>
      </c>
      <c r="AB1987">
        <v>2</v>
      </c>
      <c r="AC1987">
        <v>38.201269896494743</v>
      </c>
      <c r="AD1987">
        <v>125.10220768601801</v>
      </c>
      <c r="AL1987">
        <v>57.088131210363343</v>
      </c>
      <c r="AM1987">
        <v>143.9890689998866</v>
      </c>
      <c r="AR1987" t="s">
        <v>332</v>
      </c>
    </row>
    <row r="1988" spans="1:44" x14ac:dyDescent="0.35">
      <c r="A1988">
        <v>11</v>
      </c>
      <c r="B1988" s="26">
        <f t="shared" si="390"/>
        <v>46273.78125</v>
      </c>
      <c r="C1988" t="s">
        <v>20</v>
      </c>
      <c r="D1988">
        <v>3</v>
      </c>
      <c r="E1988" s="26">
        <f t="shared" si="391"/>
        <v>46273.770833333343</v>
      </c>
      <c r="F1988" s="26">
        <f t="shared" si="392"/>
        <v>46273.750000000007</v>
      </c>
      <c r="G1988">
        <f t="shared" si="393"/>
        <v>0</v>
      </c>
      <c r="H1988">
        <f t="shared" si="394"/>
        <v>0</v>
      </c>
      <c r="I1988" s="27">
        <f t="shared" si="395"/>
        <v>1</v>
      </c>
      <c r="J1988" s="28">
        <f t="shared" si="396"/>
        <v>85.277995301487863</v>
      </c>
      <c r="K1988" s="29" t="str">
        <f t="shared" si="397"/>
        <v/>
      </c>
      <c r="L1988" s="26" t="str">
        <f t="shared" si="398"/>
        <v/>
      </c>
      <c r="M1988" t="str">
        <f t="shared" si="399"/>
        <v/>
      </c>
      <c r="N1988" s="28">
        <f t="shared" si="400"/>
        <v>85.277995301487863</v>
      </c>
      <c r="O1988" t="str">
        <f t="shared" si="401"/>
        <v/>
      </c>
      <c r="P1988" t="str">
        <f t="shared" si="402"/>
        <v/>
      </c>
      <c r="Q1988" s="10"/>
      <c r="R1988" s="10"/>
      <c r="S1988" s="16">
        <v>1</v>
      </c>
      <c r="T1988" s="13">
        <v>85.277995301487863</v>
      </c>
      <c r="U1988" s="14"/>
      <c r="V1988" s="11"/>
      <c r="W1988" s="10"/>
      <c r="X1988" s="29"/>
      <c r="AA1988" t="s">
        <v>331</v>
      </c>
      <c r="AB1988">
        <v>1</v>
      </c>
      <c r="AC1988">
        <v>85.277995301487863</v>
      </c>
      <c r="AD1988">
        <v>85.277995301487863</v>
      </c>
      <c r="AL1988">
        <v>85.277995301487863</v>
      </c>
      <c r="AM1988">
        <v>85.277995301487863</v>
      </c>
      <c r="AR1988" t="s">
        <v>338</v>
      </c>
    </row>
    <row r="1989" spans="1:44" x14ac:dyDescent="0.35">
      <c r="A1989">
        <v>11</v>
      </c>
      <c r="B1989" s="26">
        <f t="shared" si="390"/>
        <v>46273.78125</v>
      </c>
      <c r="C1989" t="s">
        <v>20</v>
      </c>
      <c r="D1989">
        <v>4</v>
      </c>
      <c r="E1989" s="26">
        <f t="shared" si="391"/>
        <v>46273.770833333343</v>
      </c>
      <c r="F1989" s="26">
        <f t="shared" si="392"/>
        <v>46273.750000000007</v>
      </c>
      <c r="G1989">
        <f t="shared" si="393"/>
        <v>0</v>
      </c>
      <c r="H1989">
        <f t="shared" si="394"/>
        <v>0</v>
      </c>
      <c r="I1989" s="27">
        <f t="shared" si="395"/>
        <v>1</v>
      </c>
      <c r="J1989" s="28">
        <f t="shared" si="396"/>
        <v>122.73615635179154</v>
      </c>
      <c r="K1989" s="29" t="str">
        <f t="shared" si="397"/>
        <v/>
      </c>
      <c r="L1989" s="26" t="str">
        <f t="shared" si="398"/>
        <v/>
      </c>
      <c r="M1989" t="str">
        <f t="shared" si="399"/>
        <v/>
      </c>
      <c r="N1989" s="28">
        <f t="shared" si="400"/>
        <v>122.73615635179154</v>
      </c>
      <c r="O1989" t="str">
        <f t="shared" si="401"/>
        <v/>
      </c>
      <c r="P1989" t="str">
        <f t="shared" si="402"/>
        <v/>
      </c>
      <c r="Q1989" s="10"/>
      <c r="R1989" s="10"/>
      <c r="S1989" s="16">
        <v>1</v>
      </c>
      <c r="T1989" s="13">
        <v>122.73615635179149</v>
      </c>
      <c r="U1989" s="14"/>
      <c r="V1989" s="11"/>
      <c r="W1989" s="10"/>
      <c r="X1989" s="29"/>
      <c r="AA1989" t="s">
        <v>331</v>
      </c>
      <c r="AB1989">
        <v>1</v>
      </c>
      <c r="AC1989">
        <v>122.73615635179149</v>
      </c>
      <c r="AD1989">
        <v>122.73615635179149</v>
      </c>
      <c r="AL1989">
        <v>122.73615635179149</v>
      </c>
      <c r="AM1989">
        <v>122.73615635179149</v>
      </c>
      <c r="AR1989" t="s">
        <v>338</v>
      </c>
    </row>
    <row r="1990" spans="1:44" x14ac:dyDescent="0.35">
      <c r="A1990">
        <v>11</v>
      </c>
      <c r="B1990" s="26">
        <f t="shared" ref="B1990:B2053" si="403">INDEX(SNAP_TIMES,MATCH(A1990,SNAP_NOS,0))</f>
        <v>46273.78125</v>
      </c>
      <c r="C1990" t="s">
        <v>20</v>
      </c>
      <c r="D1990">
        <v>5</v>
      </c>
      <c r="E1990" s="26">
        <f t="shared" ref="E1990:E2053" si="404">IF(AND(INDEX(SH_CHG,MATCH(C1990,SH_ID,0))&lt;&gt;"",B1990&gt;=INDEX(SH_CHG,MATCH(C1990,SH_ID,0))),INDEX(SH_DEP,MATCH(C1990,SH_ID,0)),INDEX(SH_ORIG,MATCH(C1990,SH_ID,0)))</f>
        <v>46273.770833333343</v>
      </c>
      <c r="F1990" s="26">
        <f t="shared" ref="F1990:F2053" si="405">E1990-LOADING_MINUTES/1440</f>
        <v>46273.750000000007</v>
      </c>
      <c r="G1990">
        <f t="shared" ref="G1990:G2053" si="406">COUNTIFS(OL_SNAP,A1990,OL_EFF,C1990,OL_WT,D1990,OL_OPEN,"&gt;0")</f>
        <v>0</v>
      </c>
      <c r="H1990">
        <f t="shared" ref="H1990:H2053" si="407">SUMIFS($G$6:$G$3569,$A$6:$A$3569,A1990,$D$6:$D$3569,D1990,$F$6:$F$3569,"&lt;="&amp;F1990)</f>
        <v>0</v>
      </c>
      <c r="I1990" s="27">
        <f t="shared" ref="I1990:I2053" si="408">INDEX(C_RES,MATCH(1,INDEX((C_SN=A1990)*(C_WT=D1990),0),0))</f>
        <v>1</v>
      </c>
      <c r="J1990" s="28">
        <f t="shared" ref="J1990:J2053" si="409">INDEX(C_RL,MATCH(1,INDEX((C_SN=A1990)*(C_WT=D1990),0),0))</f>
        <v>19.251336898395724</v>
      </c>
      <c r="K1990" s="29" t="str">
        <f t="shared" ref="K1990:K2053" si="410">IF(G1990=0,"",IF(ISNUMBER(J1990),IF(J1990&gt;0,H1990/J1990/24,"NULL"),"NULL"))</f>
        <v/>
      </c>
      <c r="L1990" s="26" t="str">
        <f t="shared" ref="L1990:L2053" si="411">IF(ISNUMBER(K1990),B1990+K1990,"")</f>
        <v/>
      </c>
      <c r="M1990" t="str">
        <f t="shared" ref="M1990:M2053" si="412">IF(G1990=0,"",IF(B1990&gt;=F1990,"NO - CUTOFF PASSED",IF(ISNUMBER(K1990),IF(L1990&lt;=F1990,"YES","NO"),"UNKNOWN - NO RATE")))</f>
        <v/>
      </c>
      <c r="N1990" s="28">
        <f t="shared" ref="N1990:N2053" si="413">IFERROR(IF(AND(INDEX(C_HRS,MATCH(1,INDEX((C_SN=A1990)*(C_WT=D1990),0),0))&gt;0,INDEX(C_TL,MATCH(1,INDEX((C_SN=A1990)*(C_WT=D1990),0),0))&gt;0),INDEX(C_TL,MATCH(1,INDEX((C_SN=A1990)*(C_WT=D1990),0),0))/INDEX(C_HRS,MATCH(1,INDEX((C_SN=A1990)*(C_WT=D1990),0),0)),"NULL"),"NULL")</f>
        <v>19.251336898395724</v>
      </c>
      <c r="O1990" t="str">
        <f t="shared" ref="O1990:O2053" si="414">IF(M1990="NO",IF(ISNUMBER(N1990),ROUNDUP(H1990/(N1990*(F1990-B1990)*24),0),"CANNOT ESTIMATE - NO RATE"),"")</f>
        <v/>
      </c>
      <c r="P1990" t="str">
        <f t="shared" ref="P1990:P2053" si="415">IF(ISNUMBER(O1990),MAX(0,O1990-I1990),O1990)</f>
        <v/>
      </c>
      <c r="Q1990" s="10"/>
      <c r="R1990" s="10"/>
      <c r="S1990" s="16">
        <v>1</v>
      </c>
      <c r="T1990" s="13">
        <v>19.251336898395721</v>
      </c>
      <c r="U1990" s="14"/>
      <c r="V1990" s="11"/>
      <c r="W1990" s="10"/>
      <c r="X1990" s="29"/>
      <c r="AA1990" t="s">
        <v>331</v>
      </c>
      <c r="AB1990">
        <v>1</v>
      </c>
      <c r="AC1990">
        <v>19.251336898395721</v>
      </c>
      <c r="AD1990">
        <v>21.88449848024316</v>
      </c>
      <c r="AL1990">
        <v>19.251336898395721</v>
      </c>
      <c r="AM1990">
        <v>21.88449848024316</v>
      </c>
      <c r="AR1990" t="s">
        <v>338</v>
      </c>
    </row>
    <row r="1991" spans="1:44" x14ac:dyDescent="0.35">
      <c r="A1991">
        <v>11</v>
      </c>
      <c r="B1991" s="26">
        <f t="shared" si="403"/>
        <v>46273.78125</v>
      </c>
      <c r="C1991" t="s">
        <v>20</v>
      </c>
      <c r="D1991">
        <v>6</v>
      </c>
      <c r="E1991" s="26">
        <f t="shared" si="404"/>
        <v>46273.770833333343</v>
      </c>
      <c r="F1991" s="26">
        <f t="shared" si="405"/>
        <v>46273.750000000007</v>
      </c>
      <c r="G1991">
        <f t="shared" si="406"/>
        <v>0</v>
      </c>
      <c r="H1991">
        <f t="shared" si="407"/>
        <v>0</v>
      </c>
      <c r="I1991" s="27">
        <f t="shared" si="408"/>
        <v>2</v>
      </c>
      <c r="J1991" s="28">
        <f t="shared" si="409"/>
        <v>32.84119553474973</v>
      </c>
      <c r="K1991" s="29" t="str">
        <f t="shared" si="410"/>
        <v/>
      </c>
      <c r="L1991" s="26" t="str">
        <f t="shared" si="411"/>
        <v/>
      </c>
      <c r="M1991" t="str">
        <f t="shared" si="412"/>
        <v/>
      </c>
      <c r="N1991" s="28">
        <f t="shared" si="413"/>
        <v>16.420597767374865</v>
      </c>
      <c r="O1991" t="str">
        <f t="shared" si="414"/>
        <v/>
      </c>
      <c r="P1991" t="str">
        <f t="shared" si="415"/>
        <v/>
      </c>
      <c r="Q1991" s="10"/>
      <c r="R1991" s="10"/>
      <c r="S1991" s="16">
        <v>1</v>
      </c>
      <c r="T1991" s="13">
        <v>13.954334220881121</v>
      </c>
      <c r="U1991" s="14"/>
      <c r="V1991" s="11"/>
      <c r="W1991" s="10"/>
      <c r="X1991" s="29"/>
      <c r="AA1991" t="s">
        <v>331</v>
      </c>
      <c r="AB1991">
        <v>2</v>
      </c>
      <c r="AC1991">
        <v>27.362553838358249</v>
      </c>
      <c r="AD1991">
        <v>37.773722627737222</v>
      </c>
      <c r="AL1991">
        <v>13.681276919179121</v>
      </c>
      <c r="AM1991">
        <v>13.954334220881121</v>
      </c>
      <c r="AR1991" t="s">
        <v>332</v>
      </c>
    </row>
    <row r="1992" spans="1:44" x14ac:dyDescent="0.35">
      <c r="A1992">
        <v>11</v>
      </c>
      <c r="B1992" s="26">
        <f t="shared" si="403"/>
        <v>46273.78125</v>
      </c>
      <c r="C1992" t="s">
        <v>43</v>
      </c>
      <c r="D1992">
        <v>1</v>
      </c>
      <c r="E1992" s="26">
        <f t="shared" si="404"/>
        <v>46273.802083333343</v>
      </c>
      <c r="F1992" s="26">
        <f t="shared" si="405"/>
        <v>46273.781250000007</v>
      </c>
      <c r="G1992">
        <f t="shared" si="406"/>
        <v>0</v>
      </c>
      <c r="H1992">
        <f t="shared" si="407"/>
        <v>2</v>
      </c>
      <c r="I1992" s="27">
        <f t="shared" si="408"/>
        <v>5</v>
      </c>
      <c r="J1992" s="28">
        <f t="shared" si="409"/>
        <v>221.18197776477473</v>
      </c>
      <c r="K1992" s="29" t="str">
        <f t="shared" si="410"/>
        <v/>
      </c>
      <c r="L1992" s="26" t="str">
        <f t="shared" si="411"/>
        <v/>
      </c>
      <c r="M1992" t="str">
        <f t="shared" si="412"/>
        <v/>
      </c>
      <c r="N1992" s="28">
        <f t="shared" si="413"/>
        <v>44.236395552954946</v>
      </c>
      <c r="O1992" t="str">
        <f t="shared" si="414"/>
        <v/>
      </c>
      <c r="P1992" t="str">
        <f t="shared" si="415"/>
        <v/>
      </c>
      <c r="Q1992" s="10"/>
      <c r="R1992" s="10"/>
      <c r="S1992" s="16">
        <v>5</v>
      </c>
      <c r="T1992" s="13">
        <v>221.1819777647747</v>
      </c>
      <c r="U1992" s="14"/>
      <c r="V1992" s="11"/>
      <c r="W1992" s="10"/>
      <c r="X1992" s="29"/>
      <c r="Z1992" t="s">
        <v>339</v>
      </c>
      <c r="AA1992" t="s">
        <v>331</v>
      </c>
      <c r="AB1992">
        <v>5</v>
      </c>
      <c r="AC1992">
        <v>25.827814569536422</v>
      </c>
      <c r="AD1992">
        <v>434.43642697188358</v>
      </c>
      <c r="AL1992">
        <v>25.827814569536422</v>
      </c>
      <c r="AM1992">
        <v>434.43642697188358</v>
      </c>
      <c r="AR1992" t="s">
        <v>337</v>
      </c>
    </row>
    <row r="1993" spans="1:44" x14ac:dyDescent="0.35">
      <c r="A1993">
        <v>11</v>
      </c>
      <c r="B1993" s="26">
        <f t="shared" si="403"/>
        <v>46273.78125</v>
      </c>
      <c r="C1993" t="s">
        <v>43</v>
      </c>
      <c r="D1993">
        <v>2</v>
      </c>
      <c r="E1993" s="26">
        <f t="shared" si="404"/>
        <v>46273.802083333343</v>
      </c>
      <c r="F1993" s="26">
        <f t="shared" si="405"/>
        <v>46273.781250000007</v>
      </c>
      <c r="G1993">
        <f t="shared" si="406"/>
        <v>0</v>
      </c>
      <c r="H1993">
        <f t="shared" si="407"/>
        <v>0</v>
      </c>
      <c r="I1993" s="27">
        <f t="shared" si="408"/>
        <v>2</v>
      </c>
      <c r="J1993" s="28">
        <f t="shared" si="409"/>
        <v>64.140582097748492</v>
      </c>
      <c r="K1993" s="29" t="str">
        <f t="shared" si="410"/>
        <v/>
      </c>
      <c r="L1993" s="26" t="str">
        <f t="shared" si="411"/>
        <v/>
      </c>
      <c r="M1993" t="str">
        <f t="shared" si="412"/>
        <v/>
      </c>
      <c r="N1993" s="28">
        <f t="shared" si="413"/>
        <v>32.070291048874246</v>
      </c>
      <c r="O1993" t="str">
        <f t="shared" si="414"/>
        <v/>
      </c>
      <c r="P1993" t="str">
        <f t="shared" si="415"/>
        <v/>
      </c>
      <c r="Q1993" s="10"/>
      <c r="R1993" s="10" t="s">
        <v>341</v>
      </c>
      <c r="S1993" s="16">
        <v>3</v>
      </c>
      <c r="T1993" s="13">
        <v>83.027443411617099</v>
      </c>
      <c r="U1993" s="14"/>
      <c r="V1993" s="11"/>
      <c r="W1993" s="10"/>
      <c r="X1993" s="29"/>
      <c r="Y1993" t="s">
        <v>345</v>
      </c>
      <c r="AA1993" t="s">
        <v>331</v>
      </c>
      <c r="AB1993">
        <v>2</v>
      </c>
      <c r="AC1993">
        <v>38.201269896494743</v>
      </c>
      <c r="AD1993">
        <v>125.10220768601801</v>
      </c>
      <c r="AL1993">
        <v>57.088131210363343</v>
      </c>
      <c r="AM1993">
        <v>143.9890689998866</v>
      </c>
      <c r="AR1993" t="s">
        <v>332</v>
      </c>
    </row>
    <row r="1994" spans="1:44" x14ac:dyDescent="0.35">
      <c r="A1994">
        <v>11</v>
      </c>
      <c r="B1994" s="26">
        <f t="shared" si="403"/>
        <v>46273.78125</v>
      </c>
      <c r="C1994" t="s">
        <v>43</v>
      </c>
      <c r="D1994">
        <v>3</v>
      </c>
      <c r="E1994" s="26">
        <f t="shared" si="404"/>
        <v>46273.802083333343</v>
      </c>
      <c r="F1994" s="26">
        <f t="shared" si="405"/>
        <v>46273.781250000007</v>
      </c>
      <c r="G1994">
        <f t="shared" si="406"/>
        <v>0</v>
      </c>
      <c r="H1994">
        <f t="shared" si="407"/>
        <v>0</v>
      </c>
      <c r="I1994" s="27">
        <f t="shared" si="408"/>
        <v>1</v>
      </c>
      <c r="J1994" s="28">
        <f t="shared" si="409"/>
        <v>85.277995301487863</v>
      </c>
      <c r="K1994" s="29" t="str">
        <f t="shared" si="410"/>
        <v/>
      </c>
      <c r="L1994" s="26" t="str">
        <f t="shared" si="411"/>
        <v/>
      </c>
      <c r="M1994" t="str">
        <f t="shared" si="412"/>
        <v/>
      </c>
      <c r="N1994" s="28">
        <f t="shared" si="413"/>
        <v>85.277995301487863</v>
      </c>
      <c r="O1994" t="str">
        <f t="shared" si="414"/>
        <v/>
      </c>
      <c r="P1994" t="str">
        <f t="shared" si="415"/>
        <v/>
      </c>
      <c r="Q1994" s="10"/>
      <c r="R1994" s="10"/>
      <c r="S1994" s="16">
        <v>1</v>
      </c>
      <c r="T1994" s="13">
        <v>85.277995301487863</v>
      </c>
      <c r="U1994" s="14"/>
      <c r="V1994" s="11"/>
      <c r="W1994" s="10"/>
      <c r="X1994" s="29"/>
      <c r="AA1994" t="s">
        <v>331</v>
      </c>
      <c r="AB1994">
        <v>1</v>
      </c>
      <c r="AC1994">
        <v>85.277995301487863</v>
      </c>
      <c r="AD1994">
        <v>85.277995301487863</v>
      </c>
      <c r="AL1994">
        <v>85.277995301487863</v>
      </c>
      <c r="AM1994">
        <v>85.277995301487863</v>
      </c>
      <c r="AR1994" t="s">
        <v>338</v>
      </c>
    </row>
    <row r="1995" spans="1:44" x14ac:dyDescent="0.35">
      <c r="A1995">
        <v>11</v>
      </c>
      <c r="B1995" s="26">
        <f t="shared" si="403"/>
        <v>46273.78125</v>
      </c>
      <c r="C1995" t="s">
        <v>43</v>
      </c>
      <c r="D1995">
        <v>4</v>
      </c>
      <c r="E1995" s="26">
        <f t="shared" si="404"/>
        <v>46273.802083333343</v>
      </c>
      <c r="F1995" s="26">
        <f t="shared" si="405"/>
        <v>46273.781250000007</v>
      </c>
      <c r="G1995">
        <f t="shared" si="406"/>
        <v>0</v>
      </c>
      <c r="H1995">
        <f t="shared" si="407"/>
        <v>0</v>
      </c>
      <c r="I1995" s="27">
        <f t="shared" si="408"/>
        <v>1</v>
      </c>
      <c r="J1995" s="28">
        <f t="shared" si="409"/>
        <v>122.73615635179154</v>
      </c>
      <c r="K1995" s="29" t="str">
        <f t="shared" si="410"/>
        <v/>
      </c>
      <c r="L1995" s="26" t="str">
        <f t="shared" si="411"/>
        <v/>
      </c>
      <c r="M1995" t="str">
        <f t="shared" si="412"/>
        <v/>
      </c>
      <c r="N1995" s="28">
        <f t="shared" si="413"/>
        <v>122.73615635179154</v>
      </c>
      <c r="O1995" t="str">
        <f t="shared" si="414"/>
        <v/>
      </c>
      <c r="P1995" t="str">
        <f t="shared" si="415"/>
        <v/>
      </c>
      <c r="Q1995" s="10"/>
      <c r="R1995" s="10"/>
      <c r="S1995" s="16">
        <v>1</v>
      </c>
      <c r="T1995" s="13">
        <v>122.73615635179149</v>
      </c>
      <c r="U1995" s="14"/>
      <c r="V1995" s="11"/>
      <c r="W1995" s="10"/>
      <c r="X1995" s="29"/>
      <c r="AA1995" t="s">
        <v>331</v>
      </c>
      <c r="AB1995">
        <v>1</v>
      </c>
      <c r="AC1995">
        <v>122.73615635179149</v>
      </c>
      <c r="AD1995">
        <v>122.73615635179149</v>
      </c>
      <c r="AL1995">
        <v>122.73615635179149</v>
      </c>
      <c r="AM1995">
        <v>122.73615635179149</v>
      </c>
      <c r="AR1995" t="s">
        <v>338</v>
      </c>
    </row>
    <row r="1996" spans="1:44" x14ac:dyDescent="0.35">
      <c r="A1996">
        <v>11</v>
      </c>
      <c r="B1996" s="26">
        <f t="shared" si="403"/>
        <v>46273.78125</v>
      </c>
      <c r="C1996" t="s">
        <v>43</v>
      </c>
      <c r="D1996">
        <v>5</v>
      </c>
      <c r="E1996" s="26">
        <f t="shared" si="404"/>
        <v>46273.802083333343</v>
      </c>
      <c r="F1996" s="26">
        <f t="shared" si="405"/>
        <v>46273.781250000007</v>
      </c>
      <c r="G1996">
        <f t="shared" si="406"/>
        <v>0</v>
      </c>
      <c r="H1996">
        <f t="shared" si="407"/>
        <v>0</v>
      </c>
      <c r="I1996" s="27">
        <f t="shared" si="408"/>
        <v>1</v>
      </c>
      <c r="J1996" s="28">
        <f t="shared" si="409"/>
        <v>19.251336898395724</v>
      </c>
      <c r="K1996" s="29" t="str">
        <f t="shared" si="410"/>
        <v/>
      </c>
      <c r="L1996" s="26" t="str">
        <f t="shared" si="411"/>
        <v/>
      </c>
      <c r="M1996" t="str">
        <f t="shared" si="412"/>
        <v/>
      </c>
      <c r="N1996" s="28">
        <f t="shared" si="413"/>
        <v>19.251336898395724</v>
      </c>
      <c r="O1996" t="str">
        <f t="shared" si="414"/>
        <v/>
      </c>
      <c r="P1996" t="str">
        <f t="shared" si="415"/>
        <v/>
      </c>
      <c r="Q1996" s="10"/>
      <c r="R1996" s="10"/>
      <c r="S1996" s="16">
        <v>1</v>
      </c>
      <c r="T1996" s="13">
        <v>19.251336898395721</v>
      </c>
      <c r="U1996" s="14"/>
      <c r="V1996" s="11"/>
      <c r="W1996" s="10"/>
      <c r="X1996" s="29"/>
      <c r="AA1996" t="s">
        <v>331</v>
      </c>
      <c r="AB1996">
        <v>1</v>
      </c>
      <c r="AC1996">
        <v>19.251336898395721</v>
      </c>
      <c r="AD1996">
        <v>21.88449848024316</v>
      </c>
      <c r="AL1996">
        <v>19.251336898395721</v>
      </c>
      <c r="AM1996">
        <v>21.88449848024316</v>
      </c>
      <c r="AR1996" t="s">
        <v>338</v>
      </c>
    </row>
    <row r="1997" spans="1:44" x14ac:dyDescent="0.35">
      <c r="A1997">
        <v>11</v>
      </c>
      <c r="B1997" s="26">
        <f t="shared" si="403"/>
        <v>46273.78125</v>
      </c>
      <c r="C1997" t="s">
        <v>43</v>
      </c>
      <c r="D1997">
        <v>6</v>
      </c>
      <c r="E1997" s="26">
        <f t="shared" si="404"/>
        <v>46273.802083333343</v>
      </c>
      <c r="F1997" s="26">
        <f t="shared" si="405"/>
        <v>46273.781250000007</v>
      </c>
      <c r="G1997">
        <f t="shared" si="406"/>
        <v>0</v>
      </c>
      <c r="H1997">
        <f t="shared" si="407"/>
        <v>0</v>
      </c>
      <c r="I1997" s="27">
        <f t="shared" si="408"/>
        <v>2</v>
      </c>
      <c r="J1997" s="28">
        <f t="shared" si="409"/>
        <v>32.84119553474973</v>
      </c>
      <c r="K1997" s="29" t="str">
        <f t="shared" si="410"/>
        <v/>
      </c>
      <c r="L1997" s="26" t="str">
        <f t="shared" si="411"/>
        <v/>
      </c>
      <c r="M1997" t="str">
        <f t="shared" si="412"/>
        <v/>
      </c>
      <c r="N1997" s="28">
        <f t="shared" si="413"/>
        <v>16.420597767374865</v>
      </c>
      <c r="O1997" t="str">
        <f t="shared" si="414"/>
        <v/>
      </c>
      <c r="P1997" t="str">
        <f t="shared" si="415"/>
        <v/>
      </c>
      <c r="Q1997" s="10"/>
      <c r="R1997" s="10"/>
      <c r="S1997" s="16">
        <v>1</v>
      </c>
      <c r="T1997" s="13">
        <v>13.954334220881121</v>
      </c>
      <c r="U1997" s="14"/>
      <c r="V1997" s="11"/>
      <c r="W1997" s="10"/>
      <c r="X1997" s="29"/>
      <c r="AA1997" t="s">
        <v>331</v>
      </c>
      <c r="AB1997">
        <v>2</v>
      </c>
      <c r="AC1997">
        <v>27.362553838358249</v>
      </c>
      <c r="AD1997">
        <v>37.773722627737222</v>
      </c>
      <c r="AL1997">
        <v>13.681276919179121</v>
      </c>
      <c r="AM1997">
        <v>13.954334220881121</v>
      </c>
      <c r="AR1997" t="s">
        <v>332</v>
      </c>
    </row>
    <row r="1998" spans="1:44" x14ac:dyDescent="0.35">
      <c r="A1998">
        <v>11</v>
      </c>
      <c r="B1998" s="26">
        <f t="shared" si="403"/>
        <v>46273.78125</v>
      </c>
      <c r="C1998" t="s">
        <v>44</v>
      </c>
      <c r="D1998">
        <v>1</v>
      </c>
      <c r="E1998" s="26">
        <f t="shared" si="404"/>
        <v>46273.8125</v>
      </c>
      <c r="F1998" s="26">
        <f t="shared" si="405"/>
        <v>46273.791666666664</v>
      </c>
      <c r="G1998">
        <f t="shared" si="406"/>
        <v>0</v>
      </c>
      <c r="H1998">
        <f t="shared" si="407"/>
        <v>2</v>
      </c>
      <c r="I1998" s="27">
        <f t="shared" si="408"/>
        <v>5</v>
      </c>
      <c r="J1998" s="28">
        <f t="shared" si="409"/>
        <v>221.18197776477473</v>
      </c>
      <c r="K1998" s="29" t="str">
        <f t="shared" si="410"/>
        <v/>
      </c>
      <c r="L1998" s="26" t="str">
        <f t="shared" si="411"/>
        <v/>
      </c>
      <c r="M1998" t="str">
        <f t="shared" si="412"/>
        <v/>
      </c>
      <c r="N1998" s="28">
        <f t="shared" si="413"/>
        <v>44.236395552954946</v>
      </c>
      <c r="O1998" t="str">
        <f t="shared" si="414"/>
        <v/>
      </c>
      <c r="P1998" t="str">
        <f t="shared" si="415"/>
        <v/>
      </c>
      <c r="Q1998" s="10"/>
      <c r="R1998" s="10"/>
      <c r="S1998" s="16">
        <v>5</v>
      </c>
      <c r="T1998" s="13">
        <v>221.1819777647747</v>
      </c>
      <c r="U1998" s="14"/>
      <c r="V1998" s="11"/>
      <c r="W1998" s="10"/>
      <c r="X1998" s="29"/>
      <c r="Z1998" t="s">
        <v>339</v>
      </c>
      <c r="AA1998" t="s">
        <v>331</v>
      </c>
      <c r="AB1998">
        <v>5</v>
      </c>
      <c r="AC1998">
        <v>25.827814569536422</v>
      </c>
      <c r="AD1998">
        <v>434.43642697188358</v>
      </c>
      <c r="AL1998">
        <v>25.827814569536422</v>
      </c>
      <c r="AM1998">
        <v>434.43642697188358</v>
      </c>
      <c r="AR1998" t="s">
        <v>337</v>
      </c>
    </row>
    <row r="1999" spans="1:44" x14ac:dyDescent="0.35">
      <c r="A1999">
        <v>11</v>
      </c>
      <c r="B1999" s="26">
        <f t="shared" si="403"/>
        <v>46273.78125</v>
      </c>
      <c r="C1999" t="s">
        <v>44</v>
      </c>
      <c r="D1999">
        <v>2</v>
      </c>
      <c r="E1999" s="26">
        <f t="shared" si="404"/>
        <v>46273.8125</v>
      </c>
      <c r="F1999" s="26">
        <f t="shared" si="405"/>
        <v>46273.791666666664</v>
      </c>
      <c r="G1999">
        <f t="shared" si="406"/>
        <v>0</v>
      </c>
      <c r="H1999">
        <f t="shared" si="407"/>
        <v>0</v>
      </c>
      <c r="I1999" s="27">
        <f t="shared" si="408"/>
        <v>2</v>
      </c>
      <c r="J1999" s="28">
        <f t="shared" si="409"/>
        <v>64.140582097748492</v>
      </c>
      <c r="K1999" s="29" t="str">
        <f t="shared" si="410"/>
        <v/>
      </c>
      <c r="L1999" s="26" t="str">
        <f t="shared" si="411"/>
        <v/>
      </c>
      <c r="M1999" t="str">
        <f t="shared" si="412"/>
        <v/>
      </c>
      <c r="N1999" s="28">
        <f t="shared" si="413"/>
        <v>32.070291048874246</v>
      </c>
      <c r="O1999" t="str">
        <f t="shared" si="414"/>
        <v/>
      </c>
      <c r="P1999" t="str">
        <f t="shared" si="415"/>
        <v/>
      </c>
      <c r="Q1999" s="10"/>
      <c r="R1999" s="10" t="s">
        <v>341</v>
      </c>
      <c r="S1999" s="16">
        <v>3</v>
      </c>
      <c r="T1999" s="13">
        <v>83.027443411617099</v>
      </c>
      <c r="U1999" s="14"/>
      <c r="V1999" s="11"/>
      <c r="W1999" s="10"/>
      <c r="X1999" s="29"/>
      <c r="Y1999" t="s">
        <v>345</v>
      </c>
      <c r="AA1999" t="s">
        <v>331</v>
      </c>
      <c r="AB1999">
        <v>2</v>
      </c>
      <c r="AC1999">
        <v>38.201269896494743</v>
      </c>
      <c r="AD1999">
        <v>125.10220768601801</v>
      </c>
      <c r="AL1999">
        <v>57.088131210363343</v>
      </c>
      <c r="AM1999">
        <v>143.9890689998866</v>
      </c>
      <c r="AR1999" t="s">
        <v>332</v>
      </c>
    </row>
    <row r="2000" spans="1:44" x14ac:dyDescent="0.35">
      <c r="A2000">
        <v>11</v>
      </c>
      <c r="B2000" s="26">
        <f t="shared" si="403"/>
        <v>46273.78125</v>
      </c>
      <c r="C2000" t="s">
        <v>44</v>
      </c>
      <c r="D2000">
        <v>3</v>
      </c>
      <c r="E2000" s="26">
        <f t="shared" si="404"/>
        <v>46273.8125</v>
      </c>
      <c r="F2000" s="26">
        <f t="shared" si="405"/>
        <v>46273.791666666664</v>
      </c>
      <c r="G2000">
        <f t="shared" si="406"/>
        <v>0</v>
      </c>
      <c r="H2000">
        <f t="shared" si="407"/>
        <v>0</v>
      </c>
      <c r="I2000" s="27">
        <f t="shared" si="408"/>
        <v>1</v>
      </c>
      <c r="J2000" s="28">
        <f t="shared" si="409"/>
        <v>85.277995301487863</v>
      </c>
      <c r="K2000" s="29" t="str">
        <f t="shared" si="410"/>
        <v/>
      </c>
      <c r="L2000" s="26" t="str">
        <f t="shared" si="411"/>
        <v/>
      </c>
      <c r="M2000" t="str">
        <f t="shared" si="412"/>
        <v/>
      </c>
      <c r="N2000" s="28">
        <f t="shared" si="413"/>
        <v>85.277995301487863</v>
      </c>
      <c r="O2000" t="str">
        <f t="shared" si="414"/>
        <v/>
      </c>
      <c r="P2000" t="str">
        <f t="shared" si="415"/>
        <v/>
      </c>
      <c r="Q2000" s="10"/>
      <c r="R2000" s="10"/>
      <c r="S2000" s="16">
        <v>1</v>
      </c>
      <c r="T2000" s="13">
        <v>85.277995301487863</v>
      </c>
      <c r="U2000" s="14"/>
      <c r="V2000" s="11"/>
      <c r="W2000" s="10"/>
      <c r="X2000" s="29"/>
      <c r="AA2000" t="s">
        <v>331</v>
      </c>
      <c r="AB2000">
        <v>1</v>
      </c>
      <c r="AC2000">
        <v>85.277995301487863</v>
      </c>
      <c r="AD2000">
        <v>85.277995301487863</v>
      </c>
      <c r="AL2000">
        <v>85.277995301487863</v>
      </c>
      <c r="AM2000">
        <v>85.277995301487863</v>
      </c>
      <c r="AR2000" t="s">
        <v>338</v>
      </c>
    </row>
    <row r="2001" spans="1:44" x14ac:dyDescent="0.35">
      <c r="A2001">
        <v>11</v>
      </c>
      <c r="B2001" s="26">
        <f t="shared" si="403"/>
        <v>46273.78125</v>
      </c>
      <c r="C2001" t="s">
        <v>44</v>
      </c>
      <c r="D2001">
        <v>4</v>
      </c>
      <c r="E2001" s="26">
        <f t="shared" si="404"/>
        <v>46273.8125</v>
      </c>
      <c r="F2001" s="26">
        <f t="shared" si="405"/>
        <v>46273.791666666664</v>
      </c>
      <c r="G2001">
        <f t="shared" si="406"/>
        <v>0</v>
      </c>
      <c r="H2001">
        <f t="shared" si="407"/>
        <v>0</v>
      </c>
      <c r="I2001" s="27">
        <f t="shared" si="408"/>
        <v>1</v>
      </c>
      <c r="J2001" s="28">
        <f t="shared" si="409"/>
        <v>122.73615635179154</v>
      </c>
      <c r="K2001" s="29" t="str">
        <f t="shared" si="410"/>
        <v/>
      </c>
      <c r="L2001" s="26" t="str">
        <f t="shared" si="411"/>
        <v/>
      </c>
      <c r="M2001" t="str">
        <f t="shared" si="412"/>
        <v/>
      </c>
      <c r="N2001" s="28">
        <f t="shared" si="413"/>
        <v>122.73615635179154</v>
      </c>
      <c r="O2001" t="str">
        <f t="shared" si="414"/>
        <v/>
      </c>
      <c r="P2001" t="str">
        <f t="shared" si="415"/>
        <v/>
      </c>
      <c r="Q2001" s="10"/>
      <c r="R2001" s="10"/>
      <c r="S2001" s="16">
        <v>1</v>
      </c>
      <c r="T2001" s="13">
        <v>122.73615635179149</v>
      </c>
      <c r="U2001" s="14"/>
      <c r="V2001" s="11"/>
      <c r="W2001" s="10"/>
      <c r="X2001" s="29"/>
      <c r="AA2001" t="s">
        <v>331</v>
      </c>
      <c r="AB2001">
        <v>1</v>
      </c>
      <c r="AC2001">
        <v>122.73615635179149</v>
      </c>
      <c r="AD2001">
        <v>122.73615635179149</v>
      </c>
      <c r="AL2001">
        <v>122.73615635179149</v>
      </c>
      <c r="AM2001">
        <v>122.73615635179149</v>
      </c>
      <c r="AR2001" t="s">
        <v>338</v>
      </c>
    </row>
    <row r="2002" spans="1:44" x14ac:dyDescent="0.35">
      <c r="A2002">
        <v>11</v>
      </c>
      <c r="B2002" s="26">
        <f t="shared" si="403"/>
        <v>46273.78125</v>
      </c>
      <c r="C2002" t="s">
        <v>44</v>
      </c>
      <c r="D2002">
        <v>5</v>
      </c>
      <c r="E2002" s="26">
        <f t="shared" si="404"/>
        <v>46273.8125</v>
      </c>
      <c r="F2002" s="26">
        <f t="shared" si="405"/>
        <v>46273.791666666664</v>
      </c>
      <c r="G2002">
        <f t="shared" si="406"/>
        <v>0</v>
      </c>
      <c r="H2002">
        <f t="shared" si="407"/>
        <v>0</v>
      </c>
      <c r="I2002" s="27">
        <f t="shared" si="408"/>
        <v>1</v>
      </c>
      <c r="J2002" s="28">
        <f t="shared" si="409"/>
        <v>19.251336898395724</v>
      </c>
      <c r="K2002" s="29" t="str">
        <f t="shared" si="410"/>
        <v/>
      </c>
      <c r="L2002" s="26" t="str">
        <f t="shared" si="411"/>
        <v/>
      </c>
      <c r="M2002" t="str">
        <f t="shared" si="412"/>
        <v/>
      </c>
      <c r="N2002" s="28">
        <f t="shared" si="413"/>
        <v>19.251336898395724</v>
      </c>
      <c r="O2002" t="str">
        <f t="shared" si="414"/>
        <v/>
      </c>
      <c r="P2002" t="str">
        <f t="shared" si="415"/>
        <v/>
      </c>
      <c r="Q2002" s="10"/>
      <c r="R2002" s="10"/>
      <c r="S2002" s="16">
        <v>1</v>
      </c>
      <c r="T2002" s="13">
        <v>19.251336898395721</v>
      </c>
      <c r="U2002" s="14"/>
      <c r="V2002" s="11"/>
      <c r="W2002" s="10"/>
      <c r="X2002" s="29"/>
      <c r="AA2002" t="s">
        <v>331</v>
      </c>
      <c r="AB2002">
        <v>1</v>
      </c>
      <c r="AC2002">
        <v>19.251336898395721</v>
      </c>
      <c r="AD2002">
        <v>21.88449848024316</v>
      </c>
      <c r="AL2002">
        <v>19.251336898395721</v>
      </c>
      <c r="AM2002">
        <v>21.88449848024316</v>
      </c>
      <c r="AR2002" t="s">
        <v>338</v>
      </c>
    </row>
    <row r="2003" spans="1:44" x14ac:dyDescent="0.35">
      <c r="A2003">
        <v>11</v>
      </c>
      <c r="B2003" s="26">
        <f t="shared" si="403"/>
        <v>46273.78125</v>
      </c>
      <c r="C2003" t="s">
        <v>44</v>
      </c>
      <c r="D2003">
        <v>6</v>
      </c>
      <c r="E2003" s="26">
        <f t="shared" si="404"/>
        <v>46273.8125</v>
      </c>
      <c r="F2003" s="26">
        <f t="shared" si="405"/>
        <v>46273.791666666664</v>
      </c>
      <c r="G2003">
        <f t="shared" si="406"/>
        <v>0</v>
      </c>
      <c r="H2003">
        <f t="shared" si="407"/>
        <v>0</v>
      </c>
      <c r="I2003" s="27">
        <f t="shared" si="408"/>
        <v>2</v>
      </c>
      <c r="J2003" s="28">
        <f t="shared" si="409"/>
        <v>32.84119553474973</v>
      </c>
      <c r="K2003" s="29" t="str">
        <f t="shared" si="410"/>
        <v/>
      </c>
      <c r="L2003" s="26" t="str">
        <f t="shared" si="411"/>
        <v/>
      </c>
      <c r="M2003" t="str">
        <f t="shared" si="412"/>
        <v/>
      </c>
      <c r="N2003" s="28">
        <f t="shared" si="413"/>
        <v>16.420597767374865</v>
      </c>
      <c r="O2003" t="str">
        <f t="shared" si="414"/>
        <v/>
      </c>
      <c r="P2003" t="str">
        <f t="shared" si="415"/>
        <v/>
      </c>
      <c r="Q2003" s="10"/>
      <c r="R2003" s="10"/>
      <c r="S2003" s="16">
        <v>1</v>
      </c>
      <c r="T2003" s="13">
        <v>13.954334220881121</v>
      </c>
      <c r="U2003" s="14"/>
      <c r="V2003" s="11"/>
      <c r="W2003" s="10"/>
      <c r="X2003" s="29"/>
      <c r="AA2003" t="s">
        <v>331</v>
      </c>
      <c r="AB2003">
        <v>2</v>
      </c>
      <c r="AC2003">
        <v>27.362553838358249</v>
      </c>
      <c r="AD2003">
        <v>37.773722627737222</v>
      </c>
      <c r="AL2003">
        <v>13.681276919179121</v>
      </c>
      <c r="AM2003">
        <v>13.954334220881121</v>
      </c>
      <c r="AR2003" t="s">
        <v>332</v>
      </c>
    </row>
    <row r="2004" spans="1:44" x14ac:dyDescent="0.35">
      <c r="A2004">
        <v>11</v>
      </c>
      <c r="B2004" s="26">
        <f t="shared" si="403"/>
        <v>46273.78125</v>
      </c>
      <c r="C2004" t="s">
        <v>45</v>
      </c>
      <c r="D2004">
        <v>1</v>
      </c>
      <c r="E2004" s="26">
        <f t="shared" si="404"/>
        <v>46273.802083333343</v>
      </c>
      <c r="F2004" s="26">
        <f t="shared" si="405"/>
        <v>46273.781250000007</v>
      </c>
      <c r="G2004">
        <f t="shared" si="406"/>
        <v>2</v>
      </c>
      <c r="H2004">
        <f t="shared" si="407"/>
        <v>2</v>
      </c>
      <c r="I2004" s="27">
        <f t="shared" si="408"/>
        <v>5</v>
      </c>
      <c r="J2004" s="28">
        <f t="shared" si="409"/>
        <v>221.18197776477473</v>
      </c>
      <c r="K2004" s="29">
        <f t="shared" si="410"/>
        <v>3.7676366843033513E-4</v>
      </c>
      <c r="L2004" s="26">
        <f t="shared" si="411"/>
        <v>46273.781626763666</v>
      </c>
      <c r="M2004" t="str">
        <f t="shared" si="412"/>
        <v>NO - CUTOFF PASSED</v>
      </c>
      <c r="N2004" s="28">
        <f t="shared" si="413"/>
        <v>44.236395552954946</v>
      </c>
      <c r="O2004" t="str">
        <f t="shared" si="414"/>
        <v/>
      </c>
      <c r="P2004" t="str">
        <f t="shared" si="415"/>
        <v/>
      </c>
      <c r="Q2004" s="10" t="s">
        <v>346</v>
      </c>
      <c r="R2004" s="10"/>
      <c r="S2004" s="16">
        <v>5</v>
      </c>
      <c r="T2004" s="13">
        <v>221.1819777647747</v>
      </c>
      <c r="U2004" s="14"/>
      <c r="V2004" s="11"/>
      <c r="W2004" s="10" t="s">
        <v>346</v>
      </c>
      <c r="X2004" s="29"/>
      <c r="Z2004" t="s">
        <v>339</v>
      </c>
      <c r="AA2004" t="s">
        <v>331</v>
      </c>
      <c r="AB2004">
        <v>5</v>
      </c>
      <c r="AC2004">
        <v>25.827814569536422</v>
      </c>
      <c r="AD2004">
        <v>434.43642697188358</v>
      </c>
      <c r="AI2004" t="s">
        <v>346</v>
      </c>
      <c r="AL2004">
        <v>25.827814569536422</v>
      </c>
      <c r="AM2004">
        <v>434.43642697188358</v>
      </c>
      <c r="AQ2004" t="s">
        <v>346</v>
      </c>
      <c r="AR2004" t="s">
        <v>337</v>
      </c>
    </row>
    <row r="2005" spans="1:44" x14ac:dyDescent="0.35">
      <c r="A2005">
        <v>11</v>
      </c>
      <c r="B2005" s="26">
        <f t="shared" si="403"/>
        <v>46273.78125</v>
      </c>
      <c r="C2005" t="s">
        <v>45</v>
      </c>
      <c r="D2005">
        <v>2</v>
      </c>
      <c r="E2005" s="26">
        <f t="shared" si="404"/>
        <v>46273.802083333343</v>
      </c>
      <c r="F2005" s="26">
        <f t="shared" si="405"/>
        <v>46273.781250000007</v>
      </c>
      <c r="G2005">
        <f t="shared" si="406"/>
        <v>0</v>
      </c>
      <c r="H2005">
        <f t="shared" si="407"/>
        <v>0</v>
      </c>
      <c r="I2005" s="27">
        <f t="shared" si="408"/>
        <v>2</v>
      </c>
      <c r="J2005" s="28">
        <f t="shared" si="409"/>
        <v>64.140582097748492</v>
      </c>
      <c r="K2005" s="29" t="str">
        <f t="shared" si="410"/>
        <v/>
      </c>
      <c r="L2005" s="26" t="str">
        <f t="shared" si="411"/>
        <v/>
      </c>
      <c r="M2005" t="str">
        <f t="shared" si="412"/>
        <v/>
      </c>
      <c r="N2005" s="28">
        <f t="shared" si="413"/>
        <v>32.070291048874246</v>
      </c>
      <c r="O2005" t="str">
        <f t="shared" si="414"/>
        <v/>
      </c>
      <c r="P2005" t="str">
        <f t="shared" si="415"/>
        <v/>
      </c>
      <c r="Q2005" s="10"/>
      <c r="R2005" s="10" t="s">
        <v>341</v>
      </c>
      <c r="S2005" s="16">
        <v>3</v>
      </c>
      <c r="T2005" s="13">
        <v>83.027443411617099</v>
      </c>
      <c r="U2005" s="14"/>
      <c r="V2005" s="11"/>
      <c r="W2005" s="10"/>
      <c r="X2005" s="29"/>
      <c r="Y2005" t="s">
        <v>345</v>
      </c>
      <c r="AA2005" t="s">
        <v>331</v>
      </c>
      <c r="AB2005">
        <v>2</v>
      </c>
      <c r="AC2005">
        <v>38.201269896494743</v>
      </c>
      <c r="AD2005">
        <v>125.10220768601801</v>
      </c>
      <c r="AL2005">
        <v>57.088131210363343</v>
      </c>
      <c r="AM2005">
        <v>143.9890689998866</v>
      </c>
      <c r="AR2005" t="s">
        <v>332</v>
      </c>
    </row>
    <row r="2006" spans="1:44" x14ac:dyDescent="0.35">
      <c r="A2006">
        <v>11</v>
      </c>
      <c r="B2006" s="26">
        <f t="shared" si="403"/>
        <v>46273.78125</v>
      </c>
      <c r="C2006" t="s">
        <v>45</v>
      </c>
      <c r="D2006">
        <v>3</v>
      </c>
      <c r="E2006" s="26">
        <f t="shared" si="404"/>
        <v>46273.802083333343</v>
      </c>
      <c r="F2006" s="26">
        <f t="shared" si="405"/>
        <v>46273.781250000007</v>
      </c>
      <c r="G2006">
        <f t="shared" si="406"/>
        <v>0</v>
      </c>
      <c r="H2006">
        <f t="shared" si="407"/>
        <v>0</v>
      </c>
      <c r="I2006" s="27">
        <f t="shared" si="408"/>
        <v>1</v>
      </c>
      <c r="J2006" s="28">
        <f t="shared" si="409"/>
        <v>85.277995301487863</v>
      </c>
      <c r="K2006" s="29" t="str">
        <f t="shared" si="410"/>
        <v/>
      </c>
      <c r="L2006" s="26" t="str">
        <f t="shared" si="411"/>
        <v/>
      </c>
      <c r="M2006" t="str">
        <f t="shared" si="412"/>
        <v/>
      </c>
      <c r="N2006" s="28">
        <f t="shared" si="413"/>
        <v>85.277995301487863</v>
      </c>
      <c r="O2006" t="str">
        <f t="shared" si="414"/>
        <v/>
      </c>
      <c r="P2006" t="str">
        <f t="shared" si="415"/>
        <v/>
      </c>
      <c r="Q2006" s="10"/>
      <c r="R2006" s="10"/>
      <c r="S2006" s="16">
        <v>1</v>
      </c>
      <c r="T2006" s="13">
        <v>85.277995301487863</v>
      </c>
      <c r="U2006" s="14"/>
      <c r="V2006" s="11"/>
      <c r="W2006" s="10"/>
      <c r="X2006" s="29"/>
      <c r="AA2006" t="s">
        <v>331</v>
      </c>
      <c r="AB2006">
        <v>1</v>
      </c>
      <c r="AC2006">
        <v>85.277995301487863</v>
      </c>
      <c r="AD2006">
        <v>85.277995301487863</v>
      </c>
      <c r="AL2006">
        <v>85.277995301487863</v>
      </c>
      <c r="AM2006">
        <v>85.277995301487863</v>
      </c>
      <c r="AR2006" t="s">
        <v>338</v>
      </c>
    </row>
    <row r="2007" spans="1:44" x14ac:dyDescent="0.35">
      <c r="A2007">
        <v>11</v>
      </c>
      <c r="B2007" s="26">
        <f t="shared" si="403"/>
        <v>46273.78125</v>
      </c>
      <c r="C2007" t="s">
        <v>45</v>
      </c>
      <c r="D2007">
        <v>4</v>
      </c>
      <c r="E2007" s="26">
        <f t="shared" si="404"/>
        <v>46273.802083333343</v>
      </c>
      <c r="F2007" s="26">
        <f t="shared" si="405"/>
        <v>46273.781250000007</v>
      </c>
      <c r="G2007">
        <f t="shared" si="406"/>
        <v>0</v>
      </c>
      <c r="H2007">
        <f t="shared" si="407"/>
        <v>0</v>
      </c>
      <c r="I2007" s="27">
        <f t="shared" si="408"/>
        <v>1</v>
      </c>
      <c r="J2007" s="28">
        <f t="shared" si="409"/>
        <v>122.73615635179154</v>
      </c>
      <c r="K2007" s="29" t="str">
        <f t="shared" si="410"/>
        <v/>
      </c>
      <c r="L2007" s="26" t="str">
        <f t="shared" si="411"/>
        <v/>
      </c>
      <c r="M2007" t="str">
        <f t="shared" si="412"/>
        <v/>
      </c>
      <c r="N2007" s="28">
        <f t="shared" si="413"/>
        <v>122.73615635179154</v>
      </c>
      <c r="O2007" t="str">
        <f t="shared" si="414"/>
        <v/>
      </c>
      <c r="P2007" t="str">
        <f t="shared" si="415"/>
        <v/>
      </c>
      <c r="Q2007" s="10"/>
      <c r="R2007" s="10"/>
      <c r="S2007" s="16">
        <v>1</v>
      </c>
      <c r="T2007" s="13">
        <v>122.73615635179149</v>
      </c>
      <c r="U2007" s="14"/>
      <c r="V2007" s="11"/>
      <c r="W2007" s="10"/>
      <c r="X2007" s="29"/>
      <c r="AA2007" t="s">
        <v>331</v>
      </c>
      <c r="AB2007">
        <v>1</v>
      </c>
      <c r="AC2007">
        <v>122.73615635179149</v>
      </c>
      <c r="AD2007">
        <v>122.73615635179149</v>
      </c>
      <c r="AL2007">
        <v>122.73615635179149</v>
      </c>
      <c r="AM2007">
        <v>122.73615635179149</v>
      </c>
      <c r="AR2007" t="s">
        <v>338</v>
      </c>
    </row>
    <row r="2008" spans="1:44" x14ac:dyDescent="0.35">
      <c r="A2008">
        <v>11</v>
      </c>
      <c r="B2008" s="26">
        <f t="shared" si="403"/>
        <v>46273.78125</v>
      </c>
      <c r="C2008" t="s">
        <v>45</v>
      </c>
      <c r="D2008">
        <v>5</v>
      </c>
      <c r="E2008" s="26">
        <f t="shared" si="404"/>
        <v>46273.802083333343</v>
      </c>
      <c r="F2008" s="26">
        <f t="shared" si="405"/>
        <v>46273.781250000007</v>
      </c>
      <c r="G2008">
        <f t="shared" si="406"/>
        <v>0</v>
      </c>
      <c r="H2008">
        <f t="shared" si="407"/>
        <v>0</v>
      </c>
      <c r="I2008" s="27">
        <f t="shared" si="408"/>
        <v>1</v>
      </c>
      <c r="J2008" s="28">
        <f t="shared" si="409"/>
        <v>19.251336898395724</v>
      </c>
      <c r="K2008" s="29" t="str">
        <f t="shared" si="410"/>
        <v/>
      </c>
      <c r="L2008" s="26" t="str">
        <f t="shared" si="411"/>
        <v/>
      </c>
      <c r="M2008" t="str">
        <f t="shared" si="412"/>
        <v/>
      </c>
      <c r="N2008" s="28">
        <f t="shared" si="413"/>
        <v>19.251336898395724</v>
      </c>
      <c r="O2008" t="str">
        <f t="shared" si="414"/>
        <v/>
      </c>
      <c r="P2008" t="str">
        <f t="shared" si="415"/>
        <v/>
      </c>
      <c r="Q2008" s="10"/>
      <c r="R2008" s="10"/>
      <c r="S2008" s="16">
        <v>1</v>
      </c>
      <c r="T2008" s="13">
        <v>19.251336898395721</v>
      </c>
      <c r="U2008" s="14"/>
      <c r="V2008" s="11"/>
      <c r="W2008" s="10"/>
      <c r="X2008" s="29"/>
      <c r="AA2008" t="s">
        <v>331</v>
      </c>
      <c r="AB2008">
        <v>1</v>
      </c>
      <c r="AC2008">
        <v>19.251336898395721</v>
      </c>
      <c r="AD2008">
        <v>21.88449848024316</v>
      </c>
      <c r="AL2008">
        <v>19.251336898395721</v>
      </c>
      <c r="AM2008">
        <v>21.88449848024316</v>
      </c>
      <c r="AR2008" t="s">
        <v>338</v>
      </c>
    </row>
    <row r="2009" spans="1:44" x14ac:dyDescent="0.35">
      <c r="A2009">
        <v>11</v>
      </c>
      <c r="B2009" s="26">
        <f t="shared" si="403"/>
        <v>46273.78125</v>
      </c>
      <c r="C2009" t="s">
        <v>45</v>
      </c>
      <c r="D2009">
        <v>6</v>
      </c>
      <c r="E2009" s="26">
        <f t="shared" si="404"/>
        <v>46273.802083333343</v>
      </c>
      <c r="F2009" s="26">
        <f t="shared" si="405"/>
        <v>46273.781250000007</v>
      </c>
      <c r="G2009">
        <f t="shared" si="406"/>
        <v>0</v>
      </c>
      <c r="H2009">
        <f t="shared" si="407"/>
        <v>0</v>
      </c>
      <c r="I2009" s="27">
        <f t="shared" si="408"/>
        <v>2</v>
      </c>
      <c r="J2009" s="28">
        <f t="shared" si="409"/>
        <v>32.84119553474973</v>
      </c>
      <c r="K2009" s="29" t="str">
        <f t="shared" si="410"/>
        <v/>
      </c>
      <c r="L2009" s="26" t="str">
        <f t="shared" si="411"/>
        <v/>
      </c>
      <c r="M2009" t="str">
        <f t="shared" si="412"/>
        <v/>
      </c>
      <c r="N2009" s="28">
        <f t="shared" si="413"/>
        <v>16.420597767374865</v>
      </c>
      <c r="O2009" t="str">
        <f t="shared" si="414"/>
        <v/>
      </c>
      <c r="P2009" t="str">
        <f t="shared" si="415"/>
        <v/>
      </c>
      <c r="Q2009" s="10"/>
      <c r="R2009" s="10"/>
      <c r="S2009" s="16">
        <v>1</v>
      </c>
      <c r="T2009" s="13">
        <v>13.954334220881121</v>
      </c>
      <c r="U2009" s="14"/>
      <c r="V2009" s="11"/>
      <c r="W2009" s="10"/>
      <c r="X2009" s="29"/>
      <c r="AA2009" t="s">
        <v>331</v>
      </c>
      <c r="AB2009">
        <v>2</v>
      </c>
      <c r="AC2009">
        <v>27.362553838358249</v>
      </c>
      <c r="AD2009">
        <v>37.773722627737222</v>
      </c>
      <c r="AL2009">
        <v>13.681276919179121</v>
      </c>
      <c r="AM2009">
        <v>13.954334220881121</v>
      </c>
      <c r="AR2009" t="s">
        <v>332</v>
      </c>
    </row>
    <row r="2010" spans="1:44" x14ac:dyDescent="0.35">
      <c r="A2010">
        <v>11</v>
      </c>
      <c r="B2010" s="26">
        <f t="shared" si="403"/>
        <v>46273.78125</v>
      </c>
      <c r="C2010" t="s">
        <v>46</v>
      </c>
      <c r="D2010">
        <v>1</v>
      </c>
      <c r="E2010" s="26">
        <f t="shared" si="404"/>
        <v>46273.822916666657</v>
      </c>
      <c r="F2010" s="26">
        <f t="shared" si="405"/>
        <v>46273.802083333321</v>
      </c>
      <c r="G2010">
        <f t="shared" si="406"/>
        <v>0</v>
      </c>
      <c r="H2010">
        <f t="shared" si="407"/>
        <v>2</v>
      </c>
      <c r="I2010" s="27">
        <f t="shared" si="408"/>
        <v>5</v>
      </c>
      <c r="J2010" s="28">
        <f t="shared" si="409"/>
        <v>221.18197776477473</v>
      </c>
      <c r="K2010" s="29" t="str">
        <f t="shared" si="410"/>
        <v/>
      </c>
      <c r="L2010" s="26" t="str">
        <f t="shared" si="411"/>
        <v/>
      </c>
      <c r="M2010" t="str">
        <f t="shared" si="412"/>
        <v/>
      </c>
      <c r="N2010" s="28">
        <f t="shared" si="413"/>
        <v>44.236395552954946</v>
      </c>
      <c r="O2010" t="str">
        <f t="shared" si="414"/>
        <v/>
      </c>
      <c r="P2010" t="str">
        <f t="shared" si="415"/>
        <v/>
      </c>
      <c r="Q2010" s="10"/>
      <c r="R2010" s="10"/>
      <c r="S2010" s="16">
        <v>5</v>
      </c>
      <c r="T2010" s="13">
        <v>221.1819777647747</v>
      </c>
      <c r="U2010" s="14"/>
      <c r="V2010" s="11"/>
      <c r="W2010" s="10"/>
      <c r="X2010" s="29"/>
      <c r="Z2010" t="s">
        <v>339</v>
      </c>
      <c r="AA2010" t="s">
        <v>331</v>
      </c>
      <c r="AB2010">
        <v>5</v>
      </c>
      <c r="AC2010">
        <v>25.827814569536422</v>
      </c>
      <c r="AD2010">
        <v>434.43642697188358</v>
      </c>
      <c r="AL2010">
        <v>25.827814569536422</v>
      </c>
      <c r="AM2010">
        <v>434.43642697188358</v>
      </c>
      <c r="AR2010" t="s">
        <v>337</v>
      </c>
    </row>
    <row r="2011" spans="1:44" x14ac:dyDescent="0.35">
      <c r="A2011">
        <v>11</v>
      </c>
      <c r="B2011" s="26">
        <f t="shared" si="403"/>
        <v>46273.78125</v>
      </c>
      <c r="C2011" t="s">
        <v>46</v>
      </c>
      <c r="D2011">
        <v>2</v>
      </c>
      <c r="E2011" s="26">
        <f t="shared" si="404"/>
        <v>46273.822916666657</v>
      </c>
      <c r="F2011" s="26">
        <f t="shared" si="405"/>
        <v>46273.802083333321</v>
      </c>
      <c r="G2011">
        <f t="shared" si="406"/>
        <v>0</v>
      </c>
      <c r="H2011">
        <f t="shared" si="407"/>
        <v>0</v>
      </c>
      <c r="I2011" s="27">
        <f t="shared" si="408"/>
        <v>2</v>
      </c>
      <c r="J2011" s="28">
        <f t="shared" si="409"/>
        <v>64.140582097748492</v>
      </c>
      <c r="K2011" s="29" t="str">
        <f t="shared" si="410"/>
        <v/>
      </c>
      <c r="L2011" s="26" t="str">
        <f t="shared" si="411"/>
        <v/>
      </c>
      <c r="M2011" t="str">
        <f t="shared" si="412"/>
        <v/>
      </c>
      <c r="N2011" s="28">
        <f t="shared" si="413"/>
        <v>32.070291048874246</v>
      </c>
      <c r="O2011" t="str">
        <f t="shared" si="414"/>
        <v/>
      </c>
      <c r="P2011" t="str">
        <f t="shared" si="415"/>
        <v/>
      </c>
      <c r="Q2011" s="10"/>
      <c r="R2011" s="10" t="s">
        <v>341</v>
      </c>
      <c r="S2011" s="16">
        <v>3</v>
      </c>
      <c r="T2011" s="13">
        <v>83.027443411617099</v>
      </c>
      <c r="U2011" s="14"/>
      <c r="V2011" s="11"/>
      <c r="W2011" s="10"/>
      <c r="X2011" s="29"/>
      <c r="Y2011" t="s">
        <v>345</v>
      </c>
      <c r="AA2011" t="s">
        <v>331</v>
      </c>
      <c r="AB2011">
        <v>2</v>
      </c>
      <c r="AC2011">
        <v>38.201269896494743</v>
      </c>
      <c r="AD2011">
        <v>125.10220768601801</v>
      </c>
      <c r="AL2011">
        <v>57.088131210363343</v>
      </c>
      <c r="AM2011">
        <v>143.9890689998866</v>
      </c>
      <c r="AR2011" t="s">
        <v>332</v>
      </c>
    </row>
    <row r="2012" spans="1:44" x14ac:dyDescent="0.35">
      <c r="A2012">
        <v>11</v>
      </c>
      <c r="B2012" s="26">
        <f t="shared" si="403"/>
        <v>46273.78125</v>
      </c>
      <c r="C2012" t="s">
        <v>46</v>
      </c>
      <c r="D2012">
        <v>3</v>
      </c>
      <c r="E2012" s="26">
        <f t="shared" si="404"/>
        <v>46273.822916666657</v>
      </c>
      <c r="F2012" s="26">
        <f t="shared" si="405"/>
        <v>46273.802083333321</v>
      </c>
      <c r="G2012">
        <f t="shared" si="406"/>
        <v>0</v>
      </c>
      <c r="H2012">
        <f t="shared" si="407"/>
        <v>0</v>
      </c>
      <c r="I2012" s="27">
        <f t="shared" si="408"/>
        <v>1</v>
      </c>
      <c r="J2012" s="28">
        <f t="shared" si="409"/>
        <v>85.277995301487863</v>
      </c>
      <c r="K2012" s="29" t="str">
        <f t="shared" si="410"/>
        <v/>
      </c>
      <c r="L2012" s="26" t="str">
        <f t="shared" si="411"/>
        <v/>
      </c>
      <c r="M2012" t="str">
        <f t="shared" si="412"/>
        <v/>
      </c>
      <c r="N2012" s="28">
        <f t="shared" si="413"/>
        <v>85.277995301487863</v>
      </c>
      <c r="O2012" t="str">
        <f t="shared" si="414"/>
        <v/>
      </c>
      <c r="P2012" t="str">
        <f t="shared" si="415"/>
        <v/>
      </c>
      <c r="Q2012" s="10"/>
      <c r="R2012" s="10"/>
      <c r="S2012" s="16">
        <v>1</v>
      </c>
      <c r="T2012" s="13">
        <v>85.277995301487863</v>
      </c>
      <c r="U2012" s="14"/>
      <c r="V2012" s="11"/>
      <c r="W2012" s="10"/>
      <c r="X2012" s="29"/>
      <c r="AA2012" t="s">
        <v>331</v>
      </c>
      <c r="AB2012">
        <v>1</v>
      </c>
      <c r="AC2012">
        <v>85.277995301487863</v>
      </c>
      <c r="AD2012">
        <v>85.277995301487863</v>
      </c>
      <c r="AL2012">
        <v>85.277995301487863</v>
      </c>
      <c r="AM2012">
        <v>85.277995301487863</v>
      </c>
      <c r="AR2012" t="s">
        <v>338</v>
      </c>
    </row>
    <row r="2013" spans="1:44" x14ac:dyDescent="0.35">
      <c r="A2013">
        <v>11</v>
      </c>
      <c r="B2013" s="26">
        <f t="shared" si="403"/>
        <v>46273.78125</v>
      </c>
      <c r="C2013" t="s">
        <v>46</v>
      </c>
      <c r="D2013">
        <v>4</v>
      </c>
      <c r="E2013" s="26">
        <f t="shared" si="404"/>
        <v>46273.822916666657</v>
      </c>
      <c r="F2013" s="26">
        <f t="shared" si="405"/>
        <v>46273.802083333321</v>
      </c>
      <c r="G2013">
        <f t="shared" si="406"/>
        <v>0</v>
      </c>
      <c r="H2013">
        <f t="shared" si="407"/>
        <v>0</v>
      </c>
      <c r="I2013" s="27">
        <f t="shared" si="408"/>
        <v>1</v>
      </c>
      <c r="J2013" s="28">
        <f t="shared" si="409"/>
        <v>122.73615635179154</v>
      </c>
      <c r="K2013" s="29" t="str">
        <f t="shared" si="410"/>
        <v/>
      </c>
      <c r="L2013" s="26" t="str">
        <f t="shared" si="411"/>
        <v/>
      </c>
      <c r="M2013" t="str">
        <f t="shared" si="412"/>
        <v/>
      </c>
      <c r="N2013" s="28">
        <f t="shared" si="413"/>
        <v>122.73615635179154</v>
      </c>
      <c r="O2013" t="str">
        <f t="shared" si="414"/>
        <v/>
      </c>
      <c r="P2013" t="str">
        <f t="shared" si="415"/>
        <v/>
      </c>
      <c r="Q2013" s="10"/>
      <c r="R2013" s="10"/>
      <c r="S2013" s="16">
        <v>1</v>
      </c>
      <c r="T2013" s="13">
        <v>122.73615635179149</v>
      </c>
      <c r="U2013" s="14"/>
      <c r="V2013" s="11"/>
      <c r="W2013" s="10"/>
      <c r="X2013" s="29"/>
      <c r="AA2013" t="s">
        <v>331</v>
      </c>
      <c r="AB2013">
        <v>1</v>
      </c>
      <c r="AC2013">
        <v>122.73615635179149</v>
      </c>
      <c r="AD2013">
        <v>122.73615635179149</v>
      </c>
      <c r="AL2013">
        <v>122.73615635179149</v>
      </c>
      <c r="AM2013">
        <v>122.73615635179149</v>
      </c>
      <c r="AR2013" t="s">
        <v>338</v>
      </c>
    </row>
    <row r="2014" spans="1:44" x14ac:dyDescent="0.35">
      <c r="A2014">
        <v>11</v>
      </c>
      <c r="B2014" s="26">
        <f t="shared" si="403"/>
        <v>46273.78125</v>
      </c>
      <c r="C2014" t="s">
        <v>46</v>
      </c>
      <c r="D2014">
        <v>5</v>
      </c>
      <c r="E2014" s="26">
        <f t="shared" si="404"/>
        <v>46273.822916666657</v>
      </c>
      <c r="F2014" s="26">
        <f t="shared" si="405"/>
        <v>46273.802083333321</v>
      </c>
      <c r="G2014">
        <f t="shared" si="406"/>
        <v>0</v>
      </c>
      <c r="H2014">
        <f t="shared" si="407"/>
        <v>0</v>
      </c>
      <c r="I2014" s="27">
        <f t="shared" si="408"/>
        <v>1</v>
      </c>
      <c r="J2014" s="28">
        <f t="shared" si="409"/>
        <v>19.251336898395724</v>
      </c>
      <c r="K2014" s="29" t="str">
        <f t="shared" si="410"/>
        <v/>
      </c>
      <c r="L2014" s="26" t="str">
        <f t="shared" si="411"/>
        <v/>
      </c>
      <c r="M2014" t="str">
        <f t="shared" si="412"/>
        <v/>
      </c>
      <c r="N2014" s="28">
        <f t="shared" si="413"/>
        <v>19.251336898395724</v>
      </c>
      <c r="O2014" t="str">
        <f t="shared" si="414"/>
        <v/>
      </c>
      <c r="P2014" t="str">
        <f t="shared" si="415"/>
        <v/>
      </c>
      <c r="Q2014" s="10"/>
      <c r="R2014" s="10"/>
      <c r="S2014" s="16">
        <v>1</v>
      </c>
      <c r="T2014" s="13">
        <v>19.251336898395721</v>
      </c>
      <c r="U2014" s="14"/>
      <c r="V2014" s="11"/>
      <c r="W2014" s="10"/>
      <c r="X2014" s="29"/>
      <c r="AA2014" t="s">
        <v>331</v>
      </c>
      <c r="AB2014">
        <v>1</v>
      </c>
      <c r="AC2014">
        <v>19.251336898395721</v>
      </c>
      <c r="AD2014">
        <v>21.88449848024316</v>
      </c>
      <c r="AL2014">
        <v>19.251336898395721</v>
      </c>
      <c r="AM2014">
        <v>21.88449848024316</v>
      </c>
      <c r="AR2014" t="s">
        <v>338</v>
      </c>
    </row>
    <row r="2015" spans="1:44" x14ac:dyDescent="0.35">
      <c r="A2015">
        <v>11</v>
      </c>
      <c r="B2015" s="26">
        <f t="shared" si="403"/>
        <v>46273.78125</v>
      </c>
      <c r="C2015" t="s">
        <v>46</v>
      </c>
      <c r="D2015">
        <v>6</v>
      </c>
      <c r="E2015" s="26">
        <f t="shared" si="404"/>
        <v>46273.822916666657</v>
      </c>
      <c r="F2015" s="26">
        <f t="shared" si="405"/>
        <v>46273.802083333321</v>
      </c>
      <c r="G2015">
        <f t="shared" si="406"/>
        <v>0</v>
      </c>
      <c r="H2015">
        <f t="shared" si="407"/>
        <v>0</v>
      </c>
      <c r="I2015" s="27">
        <f t="shared" si="408"/>
        <v>2</v>
      </c>
      <c r="J2015" s="28">
        <f t="shared" si="409"/>
        <v>32.84119553474973</v>
      </c>
      <c r="K2015" s="29" t="str">
        <f t="shared" si="410"/>
        <v/>
      </c>
      <c r="L2015" s="26" t="str">
        <f t="shared" si="411"/>
        <v/>
      </c>
      <c r="M2015" t="str">
        <f t="shared" si="412"/>
        <v/>
      </c>
      <c r="N2015" s="28">
        <f t="shared" si="413"/>
        <v>16.420597767374865</v>
      </c>
      <c r="O2015" t="str">
        <f t="shared" si="414"/>
        <v/>
      </c>
      <c r="P2015" t="str">
        <f t="shared" si="415"/>
        <v/>
      </c>
      <c r="Q2015" s="10"/>
      <c r="R2015" s="10"/>
      <c r="S2015" s="16">
        <v>1</v>
      </c>
      <c r="T2015" s="13">
        <v>13.954334220881121</v>
      </c>
      <c r="U2015" s="14"/>
      <c r="V2015" s="11"/>
      <c r="W2015" s="10"/>
      <c r="X2015" s="29"/>
      <c r="AA2015" t="s">
        <v>331</v>
      </c>
      <c r="AB2015">
        <v>2</v>
      </c>
      <c r="AC2015">
        <v>27.362553838358249</v>
      </c>
      <c r="AD2015">
        <v>37.773722627737222</v>
      </c>
      <c r="AL2015">
        <v>13.681276919179121</v>
      </c>
      <c r="AM2015">
        <v>13.954334220881121</v>
      </c>
      <c r="AR2015" t="s">
        <v>332</v>
      </c>
    </row>
    <row r="2016" spans="1:44" x14ac:dyDescent="0.35">
      <c r="A2016">
        <v>11</v>
      </c>
      <c r="B2016" s="26">
        <f t="shared" si="403"/>
        <v>46273.78125</v>
      </c>
      <c r="C2016" t="s">
        <v>47</v>
      </c>
      <c r="D2016">
        <v>1</v>
      </c>
      <c r="E2016" s="26">
        <f t="shared" si="404"/>
        <v>46273.822916666657</v>
      </c>
      <c r="F2016" s="26">
        <f t="shared" si="405"/>
        <v>46273.802083333321</v>
      </c>
      <c r="G2016">
        <f t="shared" si="406"/>
        <v>0</v>
      </c>
      <c r="H2016">
        <f t="shared" si="407"/>
        <v>2</v>
      </c>
      <c r="I2016" s="27">
        <f t="shared" si="408"/>
        <v>5</v>
      </c>
      <c r="J2016" s="28">
        <f t="shared" si="409"/>
        <v>221.18197776477473</v>
      </c>
      <c r="K2016" s="29" t="str">
        <f t="shared" si="410"/>
        <v/>
      </c>
      <c r="L2016" s="26" t="str">
        <f t="shared" si="411"/>
        <v/>
      </c>
      <c r="M2016" t="str">
        <f t="shared" si="412"/>
        <v/>
      </c>
      <c r="N2016" s="28">
        <f t="shared" si="413"/>
        <v>44.236395552954946</v>
      </c>
      <c r="O2016" t="str">
        <f t="shared" si="414"/>
        <v/>
      </c>
      <c r="P2016" t="str">
        <f t="shared" si="415"/>
        <v/>
      </c>
      <c r="Q2016" s="10"/>
      <c r="R2016" s="10"/>
      <c r="S2016" s="16">
        <v>5</v>
      </c>
      <c r="T2016" s="13">
        <v>221.1819777647747</v>
      </c>
      <c r="U2016" s="14"/>
      <c r="V2016" s="11"/>
      <c r="W2016" s="10"/>
      <c r="X2016" s="29"/>
      <c r="Z2016" t="s">
        <v>339</v>
      </c>
      <c r="AA2016" t="s">
        <v>331</v>
      </c>
      <c r="AB2016">
        <v>5</v>
      </c>
      <c r="AC2016">
        <v>25.827814569536422</v>
      </c>
      <c r="AD2016">
        <v>434.43642697188358</v>
      </c>
      <c r="AL2016">
        <v>25.827814569536422</v>
      </c>
      <c r="AM2016">
        <v>434.43642697188358</v>
      </c>
      <c r="AR2016" t="s">
        <v>337</v>
      </c>
    </row>
    <row r="2017" spans="1:44" x14ac:dyDescent="0.35">
      <c r="A2017">
        <v>11</v>
      </c>
      <c r="B2017" s="26">
        <f t="shared" si="403"/>
        <v>46273.78125</v>
      </c>
      <c r="C2017" t="s">
        <v>47</v>
      </c>
      <c r="D2017">
        <v>2</v>
      </c>
      <c r="E2017" s="26">
        <f t="shared" si="404"/>
        <v>46273.822916666657</v>
      </c>
      <c r="F2017" s="26">
        <f t="shared" si="405"/>
        <v>46273.802083333321</v>
      </c>
      <c r="G2017">
        <f t="shared" si="406"/>
        <v>0</v>
      </c>
      <c r="H2017">
        <f t="shared" si="407"/>
        <v>0</v>
      </c>
      <c r="I2017" s="27">
        <f t="shared" si="408"/>
        <v>2</v>
      </c>
      <c r="J2017" s="28">
        <f t="shared" si="409"/>
        <v>64.140582097748492</v>
      </c>
      <c r="K2017" s="29" t="str">
        <f t="shared" si="410"/>
        <v/>
      </c>
      <c r="L2017" s="26" t="str">
        <f t="shared" si="411"/>
        <v/>
      </c>
      <c r="M2017" t="str">
        <f t="shared" si="412"/>
        <v/>
      </c>
      <c r="N2017" s="28">
        <f t="shared" si="413"/>
        <v>32.070291048874246</v>
      </c>
      <c r="O2017" t="str">
        <f t="shared" si="414"/>
        <v/>
      </c>
      <c r="P2017" t="str">
        <f t="shared" si="415"/>
        <v/>
      </c>
      <c r="Q2017" s="10"/>
      <c r="R2017" s="10" t="s">
        <v>341</v>
      </c>
      <c r="S2017" s="16">
        <v>3</v>
      </c>
      <c r="T2017" s="13">
        <v>83.027443411617099</v>
      </c>
      <c r="U2017" s="14"/>
      <c r="V2017" s="11"/>
      <c r="W2017" s="10"/>
      <c r="X2017" s="29"/>
      <c r="Y2017" t="s">
        <v>345</v>
      </c>
      <c r="AA2017" t="s">
        <v>331</v>
      </c>
      <c r="AB2017">
        <v>2</v>
      </c>
      <c r="AC2017">
        <v>38.201269896494743</v>
      </c>
      <c r="AD2017">
        <v>125.10220768601801</v>
      </c>
      <c r="AL2017">
        <v>57.088131210363343</v>
      </c>
      <c r="AM2017">
        <v>143.9890689998866</v>
      </c>
      <c r="AR2017" t="s">
        <v>332</v>
      </c>
    </row>
    <row r="2018" spans="1:44" x14ac:dyDescent="0.35">
      <c r="A2018">
        <v>11</v>
      </c>
      <c r="B2018" s="26">
        <f t="shared" si="403"/>
        <v>46273.78125</v>
      </c>
      <c r="C2018" t="s">
        <v>47</v>
      </c>
      <c r="D2018">
        <v>3</v>
      </c>
      <c r="E2018" s="26">
        <f t="shared" si="404"/>
        <v>46273.822916666657</v>
      </c>
      <c r="F2018" s="26">
        <f t="shared" si="405"/>
        <v>46273.802083333321</v>
      </c>
      <c r="G2018">
        <f t="shared" si="406"/>
        <v>0</v>
      </c>
      <c r="H2018">
        <f t="shared" si="407"/>
        <v>0</v>
      </c>
      <c r="I2018" s="27">
        <f t="shared" si="408"/>
        <v>1</v>
      </c>
      <c r="J2018" s="28">
        <f t="shared" si="409"/>
        <v>85.277995301487863</v>
      </c>
      <c r="K2018" s="29" t="str">
        <f t="shared" si="410"/>
        <v/>
      </c>
      <c r="L2018" s="26" t="str">
        <f t="shared" si="411"/>
        <v/>
      </c>
      <c r="M2018" t="str">
        <f t="shared" si="412"/>
        <v/>
      </c>
      <c r="N2018" s="28">
        <f t="shared" si="413"/>
        <v>85.277995301487863</v>
      </c>
      <c r="O2018" t="str">
        <f t="shared" si="414"/>
        <v/>
      </c>
      <c r="P2018" t="str">
        <f t="shared" si="415"/>
        <v/>
      </c>
      <c r="Q2018" s="10"/>
      <c r="R2018" s="10"/>
      <c r="S2018" s="16">
        <v>1</v>
      </c>
      <c r="T2018" s="13">
        <v>85.277995301487863</v>
      </c>
      <c r="U2018" s="14"/>
      <c r="V2018" s="11"/>
      <c r="W2018" s="10"/>
      <c r="X2018" s="29"/>
      <c r="AA2018" t="s">
        <v>331</v>
      </c>
      <c r="AB2018">
        <v>1</v>
      </c>
      <c r="AC2018">
        <v>85.277995301487863</v>
      </c>
      <c r="AD2018">
        <v>85.277995301487863</v>
      </c>
      <c r="AL2018">
        <v>85.277995301487863</v>
      </c>
      <c r="AM2018">
        <v>85.277995301487863</v>
      </c>
      <c r="AR2018" t="s">
        <v>338</v>
      </c>
    </row>
    <row r="2019" spans="1:44" x14ac:dyDescent="0.35">
      <c r="A2019">
        <v>11</v>
      </c>
      <c r="B2019" s="26">
        <f t="shared" si="403"/>
        <v>46273.78125</v>
      </c>
      <c r="C2019" t="s">
        <v>47</v>
      </c>
      <c r="D2019">
        <v>4</v>
      </c>
      <c r="E2019" s="26">
        <f t="shared" si="404"/>
        <v>46273.822916666657</v>
      </c>
      <c r="F2019" s="26">
        <f t="shared" si="405"/>
        <v>46273.802083333321</v>
      </c>
      <c r="G2019">
        <f t="shared" si="406"/>
        <v>0</v>
      </c>
      <c r="H2019">
        <f t="shared" si="407"/>
        <v>0</v>
      </c>
      <c r="I2019" s="27">
        <f t="shared" si="408"/>
        <v>1</v>
      </c>
      <c r="J2019" s="28">
        <f t="shared" si="409"/>
        <v>122.73615635179154</v>
      </c>
      <c r="K2019" s="29" t="str">
        <f t="shared" si="410"/>
        <v/>
      </c>
      <c r="L2019" s="26" t="str">
        <f t="shared" si="411"/>
        <v/>
      </c>
      <c r="M2019" t="str">
        <f t="shared" si="412"/>
        <v/>
      </c>
      <c r="N2019" s="28">
        <f t="shared" si="413"/>
        <v>122.73615635179154</v>
      </c>
      <c r="O2019" t="str">
        <f t="shared" si="414"/>
        <v/>
      </c>
      <c r="P2019" t="str">
        <f t="shared" si="415"/>
        <v/>
      </c>
      <c r="Q2019" s="10"/>
      <c r="R2019" s="10"/>
      <c r="S2019" s="16">
        <v>1</v>
      </c>
      <c r="T2019" s="13">
        <v>122.73615635179149</v>
      </c>
      <c r="U2019" s="14"/>
      <c r="V2019" s="11"/>
      <c r="W2019" s="10"/>
      <c r="X2019" s="29"/>
      <c r="AA2019" t="s">
        <v>331</v>
      </c>
      <c r="AB2019">
        <v>1</v>
      </c>
      <c r="AC2019">
        <v>122.73615635179149</v>
      </c>
      <c r="AD2019">
        <v>122.73615635179149</v>
      </c>
      <c r="AL2019">
        <v>122.73615635179149</v>
      </c>
      <c r="AM2019">
        <v>122.73615635179149</v>
      </c>
      <c r="AR2019" t="s">
        <v>338</v>
      </c>
    </row>
    <row r="2020" spans="1:44" x14ac:dyDescent="0.35">
      <c r="A2020">
        <v>11</v>
      </c>
      <c r="B2020" s="26">
        <f t="shared" si="403"/>
        <v>46273.78125</v>
      </c>
      <c r="C2020" t="s">
        <v>47</v>
      </c>
      <c r="D2020">
        <v>5</v>
      </c>
      <c r="E2020" s="26">
        <f t="shared" si="404"/>
        <v>46273.822916666657</v>
      </c>
      <c r="F2020" s="26">
        <f t="shared" si="405"/>
        <v>46273.802083333321</v>
      </c>
      <c r="G2020">
        <f t="shared" si="406"/>
        <v>0</v>
      </c>
      <c r="H2020">
        <f t="shared" si="407"/>
        <v>0</v>
      </c>
      <c r="I2020" s="27">
        <f t="shared" si="408"/>
        <v>1</v>
      </c>
      <c r="J2020" s="28">
        <f t="shared" si="409"/>
        <v>19.251336898395724</v>
      </c>
      <c r="K2020" s="29" t="str">
        <f t="shared" si="410"/>
        <v/>
      </c>
      <c r="L2020" s="26" t="str">
        <f t="shared" si="411"/>
        <v/>
      </c>
      <c r="M2020" t="str">
        <f t="shared" si="412"/>
        <v/>
      </c>
      <c r="N2020" s="28">
        <f t="shared" si="413"/>
        <v>19.251336898395724</v>
      </c>
      <c r="O2020" t="str">
        <f t="shared" si="414"/>
        <v/>
      </c>
      <c r="P2020" t="str">
        <f t="shared" si="415"/>
        <v/>
      </c>
      <c r="Q2020" s="10"/>
      <c r="R2020" s="10"/>
      <c r="S2020" s="16">
        <v>1</v>
      </c>
      <c r="T2020" s="13">
        <v>19.251336898395721</v>
      </c>
      <c r="U2020" s="14"/>
      <c r="V2020" s="11"/>
      <c r="W2020" s="10"/>
      <c r="X2020" s="29"/>
      <c r="AA2020" t="s">
        <v>331</v>
      </c>
      <c r="AB2020">
        <v>1</v>
      </c>
      <c r="AC2020">
        <v>19.251336898395721</v>
      </c>
      <c r="AD2020">
        <v>21.88449848024316</v>
      </c>
      <c r="AL2020">
        <v>19.251336898395721</v>
      </c>
      <c r="AM2020">
        <v>21.88449848024316</v>
      </c>
      <c r="AR2020" t="s">
        <v>338</v>
      </c>
    </row>
    <row r="2021" spans="1:44" x14ac:dyDescent="0.35">
      <c r="A2021">
        <v>11</v>
      </c>
      <c r="B2021" s="26">
        <f t="shared" si="403"/>
        <v>46273.78125</v>
      </c>
      <c r="C2021" t="s">
        <v>47</v>
      </c>
      <c r="D2021">
        <v>6</v>
      </c>
      <c r="E2021" s="26">
        <f t="shared" si="404"/>
        <v>46273.822916666657</v>
      </c>
      <c r="F2021" s="26">
        <f t="shared" si="405"/>
        <v>46273.802083333321</v>
      </c>
      <c r="G2021">
        <f t="shared" si="406"/>
        <v>0</v>
      </c>
      <c r="H2021">
        <f t="shared" si="407"/>
        <v>0</v>
      </c>
      <c r="I2021" s="27">
        <f t="shared" si="408"/>
        <v>2</v>
      </c>
      <c r="J2021" s="28">
        <f t="shared" si="409"/>
        <v>32.84119553474973</v>
      </c>
      <c r="K2021" s="29" t="str">
        <f t="shared" si="410"/>
        <v/>
      </c>
      <c r="L2021" s="26" t="str">
        <f t="shared" si="411"/>
        <v/>
      </c>
      <c r="M2021" t="str">
        <f t="shared" si="412"/>
        <v/>
      </c>
      <c r="N2021" s="28">
        <f t="shared" si="413"/>
        <v>16.420597767374865</v>
      </c>
      <c r="O2021" t="str">
        <f t="shared" si="414"/>
        <v/>
      </c>
      <c r="P2021" t="str">
        <f t="shared" si="415"/>
        <v/>
      </c>
      <c r="Q2021" s="10"/>
      <c r="R2021" s="10"/>
      <c r="S2021" s="16">
        <v>1</v>
      </c>
      <c r="T2021" s="13">
        <v>13.954334220881121</v>
      </c>
      <c r="U2021" s="14"/>
      <c r="V2021" s="11"/>
      <c r="W2021" s="10"/>
      <c r="X2021" s="29"/>
      <c r="AA2021" t="s">
        <v>331</v>
      </c>
      <c r="AB2021">
        <v>2</v>
      </c>
      <c r="AC2021">
        <v>27.362553838358249</v>
      </c>
      <c r="AD2021">
        <v>37.773722627737222</v>
      </c>
      <c r="AL2021">
        <v>13.681276919179121</v>
      </c>
      <c r="AM2021">
        <v>13.954334220881121</v>
      </c>
      <c r="AR2021" t="s">
        <v>332</v>
      </c>
    </row>
    <row r="2022" spans="1:44" x14ac:dyDescent="0.35">
      <c r="A2022">
        <v>11</v>
      </c>
      <c r="B2022" s="26">
        <f t="shared" si="403"/>
        <v>46273.78125</v>
      </c>
      <c r="C2022" t="s">
        <v>48</v>
      </c>
      <c r="D2022">
        <v>1</v>
      </c>
      <c r="E2022" s="26">
        <f t="shared" si="404"/>
        <v>46273.833333333343</v>
      </c>
      <c r="F2022" s="26">
        <f t="shared" si="405"/>
        <v>46273.812500000007</v>
      </c>
      <c r="G2022">
        <f t="shared" si="406"/>
        <v>1</v>
      </c>
      <c r="H2022">
        <f t="shared" si="407"/>
        <v>4</v>
      </c>
      <c r="I2022" s="27">
        <f t="shared" si="408"/>
        <v>5</v>
      </c>
      <c r="J2022" s="28">
        <f t="shared" si="409"/>
        <v>221.18197776477473</v>
      </c>
      <c r="K2022" s="29">
        <f t="shared" si="410"/>
        <v>7.5352733686067026E-4</v>
      </c>
      <c r="L2022" s="26">
        <f t="shared" si="411"/>
        <v>46273.78200352734</v>
      </c>
      <c r="M2022" t="str">
        <f t="shared" si="412"/>
        <v>YES</v>
      </c>
      <c r="N2022" s="28">
        <f t="shared" si="413"/>
        <v>44.236395552954946</v>
      </c>
      <c r="O2022" t="str">
        <f t="shared" si="414"/>
        <v/>
      </c>
      <c r="P2022" t="str">
        <f t="shared" si="415"/>
        <v/>
      </c>
      <c r="Q2022" s="10" t="s">
        <v>151</v>
      </c>
      <c r="R2022" s="10"/>
      <c r="S2022" s="16">
        <v>5</v>
      </c>
      <c r="T2022" s="13">
        <v>221.1819777647747</v>
      </c>
      <c r="U2022" s="14">
        <v>7.5352733796296288E-4</v>
      </c>
      <c r="V2022" s="11">
        <v>46273.78200352734</v>
      </c>
      <c r="W2022" s="10" t="s">
        <v>151</v>
      </c>
      <c r="X2022" s="29">
        <v>0</v>
      </c>
      <c r="Z2022" t="s">
        <v>339</v>
      </c>
      <c r="AA2022" t="s">
        <v>331</v>
      </c>
      <c r="AB2022">
        <v>5</v>
      </c>
      <c r="AC2022">
        <v>25.827814569536422</v>
      </c>
      <c r="AD2022">
        <v>434.43642697188358</v>
      </c>
      <c r="AE2022" s="54">
        <v>3.8363879629629632E-4</v>
      </c>
      <c r="AF2022" s="54">
        <v>6.452991458333333E-3</v>
      </c>
      <c r="AG2022" s="53">
        <v>46273.781633638799</v>
      </c>
      <c r="AH2022" s="53">
        <v>46273.787702991453</v>
      </c>
      <c r="AI2022" t="s">
        <v>151</v>
      </c>
      <c r="AL2022">
        <v>25.827814569536422</v>
      </c>
      <c r="AM2022">
        <v>434.43642697188358</v>
      </c>
      <c r="AN2022" s="54">
        <v>3.8363879629629632E-4</v>
      </c>
      <c r="AO2022" s="54">
        <v>6.452991458333333E-3</v>
      </c>
      <c r="AP2022" s="53">
        <v>46273.787702991453</v>
      </c>
      <c r="AQ2022" t="s">
        <v>151</v>
      </c>
      <c r="AR2022" t="s">
        <v>337</v>
      </c>
    </row>
    <row r="2023" spans="1:44" x14ac:dyDescent="0.35">
      <c r="A2023">
        <v>11</v>
      </c>
      <c r="B2023" s="26">
        <f t="shared" si="403"/>
        <v>46273.78125</v>
      </c>
      <c r="C2023" t="s">
        <v>48</v>
      </c>
      <c r="D2023">
        <v>2</v>
      </c>
      <c r="E2023" s="26">
        <f t="shared" si="404"/>
        <v>46273.833333333343</v>
      </c>
      <c r="F2023" s="26">
        <f t="shared" si="405"/>
        <v>46273.812500000007</v>
      </c>
      <c r="G2023">
        <f t="shared" si="406"/>
        <v>0</v>
      </c>
      <c r="H2023">
        <f t="shared" si="407"/>
        <v>0</v>
      </c>
      <c r="I2023" s="27">
        <f t="shared" si="408"/>
        <v>2</v>
      </c>
      <c r="J2023" s="28">
        <f t="shared" si="409"/>
        <v>64.140582097748492</v>
      </c>
      <c r="K2023" s="29" t="str">
        <f t="shared" si="410"/>
        <v/>
      </c>
      <c r="L2023" s="26" t="str">
        <f t="shared" si="411"/>
        <v/>
      </c>
      <c r="M2023" t="str">
        <f t="shared" si="412"/>
        <v/>
      </c>
      <c r="N2023" s="28">
        <f t="shared" si="413"/>
        <v>32.070291048874246</v>
      </c>
      <c r="O2023" t="str">
        <f t="shared" si="414"/>
        <v/>
      </c>
      <c r="P2023" t="str">
        <f t="shared" si="415"/>
        <v/>
      </c>
      <c r="Q2023" s="10"/>
      <c r="R2023" s="10" t="s">
        <v>341</v>
      </c>
      <c r="S2023" s="16">
        <v>3</v>
      </c>
      <c r="T2023" s="13">
        <v>83.027443411617099</v>
      </c>
      <c r="U2023" s="14"/>
      <c r="V2023" s="11"/>
      <c r="W2023" s="10"/>
      <c r="X2023" s="29"/>
      <c r="Y2023" t="s">
        <v>345</v>
      </c>
      <c r="AA2023" t="s">
        <v>331</v>
      </c>
      <c r="AB2023">
        <v>2</v>
      </c>
      <c r="AC2023">
        <v>38.201269896494743</v>
      </c>
      <c r="AD2023">
        <v>125.10220768601801</v>
      </c>
      <c r="AL2023">
        <v>57.088131210363343</v>
      </c>
      <c r="AM2023">
        <v>143.9890689998866</v>
      </c>
      <c r="AR2023" t="s">
        <v>332</v>
      </c>
    </row>
    <row r="2024" spans="1:44" x14ac:dyDescent="0.35">
      <c r="A2024">
        <v>11</v>
      </c>
      <c r="B2024" s="26">
        <f t="shared" si="403"/>
        <v>46273.78125</v>
      </c>
      <c r="C2024" t="s">
        <v>48</v>
      </c>
      <c r="D2024">
        <v>3</v>
      </c>
      <c r="E2024" s="26">
        <f t="shared" si="404"/>
        <v>46273.833333333343</v>
      </c>
      <c r="F2024" s="26">
        <f t="shared" si="405"/>
        <v>46273.812500000007</v>
      </c>
      <c r="G2024">
        <f t="shared" si="406"/>
        <v>0</v>
      </c>
      <c r="H2024">
        <f t="shared" si="407"/>
        <v>0</v>
      </c>
      <c r="I2024" s="27">
        <f t="shared" si="408"/>
        <v>1</v>
      </c>
      <c r="J2024" s="28">
        <f t="shared" si="409"/>
        <v>85.277995301487863</v>
      </c>
      <c r="K2024" s="29" t="str">
        <f t="shared" si="410"/>
        <v/>
      </c>
      <c r="L2024" s="26" t="str">
        <f t="shared" si="411"/>
        <v/>
      </c>
      <c r="M2024" t="str">
        <f t="shared" si="412"/>
        <v/>
      </c>
      <c r="N2024" s="28">
        <f t="shared" si="413"/>
        <v>85.277995301487863</v>
      </c>
      <c r="O2024" t="str">
        <f t="shared" si="414"/>
        <v/>
      </c>
      <c r="P2024" t="str">
        <f t="shared" si="415"/>
        <v/>
      </c>
      <c r="Q2024" s="10"/>
      <c r="R2024" s="10"/>
      <c r="S2024" s="16">
        <v>1</v>
      </c>
      <c r="T2024" s="13">
        <v>85.277995301487863</v>
      </c>
      <c r="U2024" s="14"/>
      <c r="V2024" s="11"/>
      <c r="W2024" s="10"/>
      <c r="X2024" s="29"/>
      <c r="AA2024" t="s">
        <v>331</v>
      </c>
      <c r="AB2024">
        <v>1</v>
      </c>
      <c r="AC2024">
        <v>85.277995301487863</v>
      </c>
      <c r="AD2024">
        <v>85.277995301487863</v>
      </c>
      <c r="AL2024">
        <v>85.277995301487863</v>
      </c>
      <c r="AM2024">
        <v>85.277995301487863</v>
      </c>
      <c r="AR2024" t="s">
        <v>338</v>
      </c>
    </row>
    <row r="2025" spans="1:44" x14ac:dyDescent="0.35">
      <c r="A2025">
        <v>11</v>
      </c>
      <c r="B2025" s="26">
        <f t="shared" si="403"/>
        <v>46273.78125</v>
      </c>
      <c r="C2025" t="s">
        <v>48</v>
      </c>
      <c r="D2025">
        <v>4</v>
      </c>
      <c r="E2025" s="26">
        <f t="shared" si="404"/>
        <v>46273.833333333343</v>
      </c>
      <c r="F2025" s="26">
        <f t="shared" si="405"/>
        <v>46273.812500000007</v>
      </c>
      <c r="G2025">
        <f t="shared" si="406"/>
        <v>0</v>
      </c>
      <c r="H2025">
        <f t="shared" si="407"/>
        <v>0</v>
      </c>
      <c r="I2025" s="27">
        <f t="shared" si="408"/>
        <v>1</v>
      </c>
      <c r="J2025" s="28">
        <f t="shared" si="409"/>
        <v>122.73615635179154</v>
      </c>
      <c r="K2025" s="29" t="str">
        <f t="shared" si="410"/>
        <v/>
      </c>
      <c r="L2025" s="26" t="str">
        <f t="shared" si="411"/>
        <v/>
      </c>
      <c r="M2025" t="str">
        <f t="shared" si="412"/>
        <v/>
      </c>
      <c r="N2025" s="28">
        <f t="shared" si="413"/>
        <v>122.73615635179154</v>
      </c>
      <c r="O2025" t="str">
        <f t="shared" si="414"/>
        <v/>
      </c>
      <c r="P2025" t="str">
        <f t="shared" si="415"/>
        <v/>
      </c>
      <c r="Q2025" s="10"/>
      <c r="R2025" s="10"/>
      <c r="S2025" s="16">
        <v>1</v>
      </c>
      <c r="T2025" s="13">
        <v>122.73615635179149</v>
      </c>
      <c r="U2025" s="14"/>
      <c r="V2025" s="11"/>
      <c r="W2025" s="10"/>
      <c r="X2025" s="29"/>
      <c r="AA2025" t="s">
        <v>331</v>
      </c>
      <c r="AB2025">
        <v>1</v>
      </c>
      <c r="AC2025">
        <v>122.73615635179149</v>
      </c>
      <c r="AD2025">
        <v>122.73615635179149</v>
      </c>
      <c r="AL2025">
        <v>122.73615635179149</v>
      </c>
      <c r="AM2025">
        <v>122.73615635179149</v>
      </c>
      <c r="AR2025" t="s">
        <v>338</v>
      </c>
    </row>
    <row r="2026" spans="1:44" x14ac:dyDescent="0.35">
      <c r="A2026">
        <v>11</v>
      </c>
      <c r="B2026" s="26">
        <f t="shared" si="403"/>
        <v>46273.78125</v>
      </c>
      <c r="C2026" t="s">
        <v>48</v>
      </c>
      <c r="D2026">
        <v>5</v>
      </c>
      <c r="E2026" s="26">
        <f t="shared" si="404"/>
        <v>46273.833333333343</v>
      </c>
      <c r="F2026" s="26">
        <f t="shared" si="405"/>
        <v>46273.812500000007</v>
      </c>
      <c r="G2026">
        <f t="shared" si="406"/>
        <v>0</v>
      </c>
      <c r="H2026">
        <f t="shared" si="407"/>
        <v>1</v>
      </c>
      <c r="I2026" s="27">
        <f t="shared" si="408"/>
        <v>1</v>
      </c>
      <c r="J2026" s="28">
        <f t="shared" si="409"/>
        <v>19.251336898395724</v>
      </c>
      <c r="K2026" s="29" t="str">
        <f t="shared" si="410"/>
        <v/>
      </c>
      <c r="L2026" s="26" t="str">
        <f t="shared" si="411"/>
        <v/>
      </c>
      <c r="M2026" t="str">
        <f t="shared" si="412"/>
        <v/>
      </c>
      <c r="N2026" s="28">
        <f t="shared" si="413"/>
        <v>19.251336898395724</v>
      </c>
      <c r="O2026" t="str">
        <f t="shared" si="414"/>
        <v/>
      </c>
      <c r="P2026" t="str">
        <f t="shared" si="415"/>
        <v/>
      </c>
      <c r="Q2026" s="10"/>
      <c r="R2026" s="10"/>
      <c r="S2026" s="16">
        <v>1</v>
      </c>
      <c r="T2026" s="13">
        <v>19.251336898395721</v>
      </c>
      <c r="U2026" s="14"/>
      <c r="V2026" s="11"/>
      <c r="W2026" s="10"/>
      <c r="X2026" s="29"/>
      <c r="AA2026" t="s">
        <v>331</v>
      </c>
      <c r="AB2026">
        <v>1</v>
      </c>
      <c r="AC2026">
        <v>19.251336898395721</v>
      </c>
      <c r="AD2026">
        <v>21.88449848024316</v>
      </c>
      <c r="AL2026">
        <v>19.251336898395721</v>
      </c>
      <c r="AM2026">
        <v>21.88449848024316</v>
      </c>
      <c r="AR2026" t="s">
        <v>338</v>
      </c>
    </row>
    <row r="2027" spans="1:44" x14ac:dyDescent="0.35">
      <c r="A2027">
        <v>11</v>
      </c>
      <c r="B2027" s="26">
        <f t="shared" si="403"/>
        <v>46273.78125</v>
      </c>
      <c r="C2027" t="s">
        <v>48</v>
      </c>
      <c r="D2027">
        <v>6</v>
      </c>
      <c r="E2027" s="26">
        <f t="shared" si="404"/>
        <v>46273.833333333343</v>
      </c>
      <c r="F2027" s="26">
        <f t="shared" si="405"/>
        <v>46273.812500000007</v>
      </c>
      <c r="G2027">
        <f t="shared" si="406"/>
        <v>0</v>
      </c>
      <c r="H2027">
        <f t="shared" si="407"/>
        <v>0</v>
      </c>
      <c r="I2027" s="27">
        <f t="shared" si="408"/>
        <v>2</v>
      </c>
      <c r="J2027" s="28">
        <f t="shared" si="409"/>
        <v>32.84119553474973</v>
      </c>
      <c r="K2027" s="29" t="str">
        <f t="shared" si="410"/>
        <v/>
      </c>
      <c r="L2027" s="26" t="str">
        <f t="shared" si="411"/>
        <v/>
      </c>
      <c r="M2027" t="str">
        <f t="shared" si="412"/>
        <v/>
      </c>
      <c r="N2027" s="28">
        <f t="shared" si="413"/>
        <v>16.420597767374865</v>
      </c>
      <c r="O2027" t="str">
        <f t="shared" si="414"/>
        <v/>
      </c>
      <c r="P2027" t="str">
        <f t="shared" si="415"/>
        <v/>
      </c>
      <c r="Q2027" s="10"/>
      <c r="R2027" s="10"/>
      <c r="S2027" s="16">
        <v>1</v>
      </c>
      <c r="T2027" s="13">
        <v>13.954334220881121</v>
      </c>
      <c r="U2027" s="14"/>
      <c r="V2027" s="11"/>
      <c r="W2027" s="10"/>
      <c r="X2027" s="29"/>
      <c r="AA2027" t="s">
        <v>331</v>
      </c>
      <c r="AB2027">
        <v>2</v>
      </c>
      <c r="AC2027">
        <v>27.362553838358249</v>
      </c>
      <c r="AD2027">
        <v>37.773722627737222</v>
      </c>
      <c r="AL2027">
        <v>13.681276919179121</v>
      </c>
      <c r="AM2027">
        <v>13.954334220881121</v>
      </c>
      <c r="AR2027" t="s">
        <v>332</v>
      </c>
    </row>
    <row r="2028" spans="1:44" x14ac:dyDescent="0.35">
      <c r="A2028">
        <v>11</v>
      </c>
      <c r="B2028" s="26">
        <f t="shared" si="403"/>
        <v>46273.78125</v>
      </c>
      <c r="C2028" t="s">
        <v>49</v>
      </c>
      <c r="D2028">
        <v>1</v>
      </c>
      <c r="E2028" s="26">
        <f t="shared" si="404"/>
        <v>46273.833333333343</v>
      </c>
      <c r="F2028" s="26">
        <f t="shared" si="405"/>
        <v>46273.812500000007</v>
      </c>
      <c r="G2028">
        <f t="shared" si="406"/>
        <v>0</v>
      </c>
      <c r="H2028">
        <f t="shared" si="407"/>
        <v>4</v>
      </c>
      <c r="I2028" s="27">
        <f t="shared" si="408"/>
        <v>5</v>
      </c>
      <c r="J2028" s="28">
        <f t="shared" si="409"/>
        <v>221.18197776477473</v>
      </c>
      <c r="K2028" s="29" t="str">
        <f t="shared" si="410"/>
        <v/>
      </c>
      <c r="L2028" s="26" t="str">
        <f t="shared" si="411"/>
        <v/>
      </c>
      <c r="M2028" t="str">
        <f t="shared" si="412"/>
        <v/>
      </c>
      <c r="N2028" s="28">
        <f t="shared" si="413"/>
        <v>44.236395552954946</v>
      </c>
      <c r="O2028" t="str">
        <f t="shared" si="414"/>
        <v/>
      </c>
      <c r="P2028" t="str">
        <f t="shared" si="415"/>
        <v/>
      </c>
      <c r="Q2028" s="10"/>
      <c r="R2028" s="10"/>
      <c r="S2028" s="16">
        <v>5</v>
      </c>
      <c r="T2028" s="13">
        <v>221.1819777647747</v>
      </c>
      <c r="U2028" s="14"/>
      <c r="V2028" s="11"/>
      <c r="W2028" s="10"/>
      <c r="X2028" s="29"/>
      <c r="Z2028" t="s">
        <v>339</v>
      </c>
      <c r="AA2028" t="s">
        <v>331</v>
      </c>
      <c r="AB2028">
        <v>5</v>
      </c>
      <c r="AC2028">
        <v>25.827814569536422</v>
      </c>
      <c r="AD2028">
        <v>434.43642697188358</v>
      </c>
      <c r="AL2028">
        <v>25.827814569536422</v>
      </c>
      <c r="AM2028">
        <v>434.43642697188358</v>
      </c>
      <c r="AR2028" t="s">
        <v>337</v>
      </c>
    </row>
    <row r="2029" spans="1:44" x14ac:dyDescent="0.35">
      <c r="A2029">
        <v>11</v>
      </c>
      <c r="B2029" s="26">
        <f t="shared" si="403"/>
        <v>46273.78125</v>
      </c>
      <c r="C2029" t="s">
        <v>49</v>
      </c>
      <c r="D2029">
        <v>2</v>
      </c>
      <c r="E2029" s="26">
        <f t="shared" si="404"/>
        <v>46273.833333333343</v>
      </c>
      <c r="F2029" s="26">
        <f t="shared" si="405"/>
        <v>46273.812500000007</v>
      </c>
      <c r="G2029">
        <f t="shared" si="406"/>
        <v>0</v>
      </c>
      <c r="H2029">
        <f t="shared" si="407"/>
        <v>0</v>
      </c>
      <c r="I2029" s="27">
        <f t="shared" si="408"/>
        <v>2</v>
      </c>
      <c r="J2029" s="28">
        <f t="shared" si="409"/>
        <v>64.140582097748492</v>
      </c>
      <c r="K2029" s="29" t="str">
        <f t="shared" si="410"/>
        <v/>
      </c>
      <c r="L2029" s="26" t="str">
        <f t="shared" si="411"/>
        <v/>
      </c>
      <c r="M2029" t="str">
        <f t="shared" si="412"/>
        <v/>
      </c>
      <c r="N2029" s="28">
        <f t="shared" si="413"/>
        <v>32.070291048874246</v>
      </c>
      <c r="O2029" t="str">
        <f t="shared" si="414"/>
        <v/>
      </c>
      <c r="P2029" t="str">
        <f t="shared" si="415"/>
        <v/>
      </c>
      <c r="Q2029" s="10"/>
      <c r="R2029" s="10" t="s">
        <v>341</v>
      </c>
      <c r="S2029" s="16">
        <v>3</v>
      </c>
      <c r="T2029" s="13">
        <v>83.027443411617099</v>
      </c>
      <c r="U2029" s="14"/>
      <c r="V2029" s="11"/>
      <c r="W2029" s="10"/>
      <c r="X2029" s="29"/>
      <c r="Y2029" t="s">
        <v>345</v>
      </c>
      <c r="AA2029" t="s">
        <v>331</v>
      </c>
      <c r="AB2029">
        <v>2</v>
      </c>
      <c r="AC2029">
        <v>38.201269896494743</v>
      </c>
      <c r="AD2029">
        <v>125.10220768601801</v>
      </c>
      <c r="AL2029">
        <v>57.088131210363343</v>
      </c>
      <c r="AM2029">
        <v>143.9890689998866</v>
      </c>
      <c r="AR2029" t="s">
        <v>332</v>
      </c>
    </row>
    <row r="2030" spans="1:44" x14ac:dyDescent="0.35">
      <c r="A2030">
        <v>11</v>
      </c>
      <c r="B2030" s="26">
        <f t="shared" si="403"/>
        <v>46273.78125</v>
      </c>
      <c r="C2030" t="s">
        <v>49</v>
      </c>
      <c r="D2030">
        <v>3</v>
      </c>
      <c r="E2030" s="26">
        <f t="shared" si="404"/>
        <v>46273.833333333343</v>
      </c>
      <c r="F2030" s="26">
        <f t="shared" si="405"/>
        <v>46273.812500000007</v>
      </c>
      <c r="G2030">
        <f t="shared" si="406"/>
        <v>0</v>
      </c>
      <c r="H2030">
        <f t="shared" si="407"/>
        <v>0</v>
      </c>
      <c r="I2030" s="27">
        <f t="shared" si="408"/>
        <v>1</v>
      </c>
      <c r="J2030" s="28">
        <f t="shared" si="409"/>
        <v>85.277995301487863</v>
      </c>
      <c r="K2030" s="29" t="str">
        <f t="shared" si="410"/>
        <v/>
      </c>
      <c r="L2030" s="26" t="str">
        <f t="shared" si="411"/>
        <v/>
      </c>
      <c r="M2030" t="str">
        <f t="shared" si="412"/>
        <v/>
      </c>
      <c r="N2030" s="28">
        <f t="shared" si="413"/>
        <v>85.277995301487863</v>
      </c>
      <c r="O2030" t="str">
        <f t="shared" si="414"/>
        <v/>
      </c>
      <c r="P2030" t="str">
        <f t="shared" si="415"/>
        <v/>
      </c>
      <c r="Q2030" s="10"/>
      <c r="R2030" s="10"/>
      <c r="S2030" s="16">
        <v>1</v>
      </c>
      <c r="T2030" s="13">
        <v>85.277995301487863</v>
      </c>
      <c r="U2030" s="14"/>
      <c r="V2030" s="11"/>
      <c r="W2030" s="10"/>
      <c r="X2030" s="29"/>
      <c r="AA2030" t="s">
        <v>331</v>
      </c>
      <c r="AB2030">
        <v>1</v>
      </c>
      <c r="AC2030">
        <v>85.277995301487863</v>
      </c>
      <c r="AD2030">
        <v>85.277995301487863</v>
      </c>
      <c r="AL2030">
        <v>85.277995301487863</v>
      </c>
      <c r="AM2030">
        <v>85.277995301487863</v>
      </c>
      <c r="AR2030" t="s">
        <v>338</v>
      </c>
    </row>
    <row r="2031" spans="1:44" x14ac:dyDescent="0.35">
      <c r="A2031">
        <v>11</v>
      </c>
      <c r="B2031" s="26">
        <f t="shared" si="403"/>
        <v>46273.78125</v>
      </c>
      <c r="C2031" t="s">
        <v>49</v>
      </c>
      <c r="D2031">
        <v>4</v>
      </c>
      <c r="E2031" s="26">
        <f t="shared" si="404"/>
        <v>46273.833333333343</v>
      </c>
      <c r="F2031" s="26">
        <f t="shared" si="405"/>
        <v>46273.812500000007</v>
      </c>
      <c r="G2031">
        <f t="shared" si="406"/>
        <v>0</v>
      </c>
      <c r="H2031">
        <f t="shared" si="407"/>
        <v>0</v>
      </c>
      <c r="I2031" s="27">
        <f t="shared" si="408"/>
        <v>1</v>
      </c>
      <c r="J2031" s="28">
        <f t="shared" si="409"/>
        <v>122.73615635179154</v>
      </c>
      <c r="K2031" s="29" t="str">
        <f t="shared" si="410"/>
        <v/>
      </c>
      <c r="L2031" s="26" t="str">
        <f t="shared" si="411"/>
        <v/>
      </c>
      <c r="M2031" t="str">
        <f t="shared" si="412"/>
        <v/>
      </c>
      <c r="N2031" s="28">
        <f t="shared" si="413"/>
        <v>122.73615635179154</v>
      </c>
      <c r="O2031" t="str">
        <f t="shared" si="414"/>
        <v/>
      </c>
      <c r="P2031" t="str">
        <f t="shared" si="415"/>
        <v/>
      </c>
      <c r="Q2031" s="10"/>
      <c r="R2031" s="10"/>
      <c r="S2031" s="16">
        <v>1</v>
      </c>
      <c r="T2031" s="13">
        <v>122.73615635179149</v>
      </c>
      <c r="U2031" s="14"/>
      <c r="V2031" s="11"/>
      <c r="W2031" s="10"/>
      <c r="X2031" s="29"/>
      <c r="AA2031" t="s">
        <v>331</v>
      </c>
      <c r="AB2031">
        <v>1</v>
      </c>
      <c r="AC2031">
        <v>122.73615635179149</v>
      </c>
      <c r="AD2031">
        <v>122.73615635179149</v>
      </c>
      <c r="AL2031">
        <v>122.73615635179149</v>
      </c>
      <c r="AM2031">
        <v>122.73615635179149</v>
      </c>
      <c r="AR2031" t="s">
        <v>338</v>
      </c>
    </row>
    <row r="2032" spans="1:44" x14ac:dyDescent="0.35">
      <c r="A2032">
        <v>11</v>
      </c>
      <c r="B2032" s="26">
        <f t="shared" si="403"/>
        <v>46273.78125</v>
      </c>
      <c r="C2032" t="s">
        <v>49</v>
      </c>
      <c r="D2032">
        <v>5</v>
      </c>
      <c r="E2032" s="26">
        <f t="shared" si="404"/>
        <v>46273.833333333343</v>
      </c>
      <c r="F2032" s="26">
        <f t="shared" si="405"/>
        <v>46273.812500000007</v>
      </c>
      <c r="G2032">
        <f t="shared" si="406"/>
        <v>0</v>
      </c>
      <c r="H2032">
        <f t="shared" si="407"/>
        <v>1</v>
      </c>
      <c r="I2032" s="27">
        <f t="shared" si="408"/>
        <v>1</v>
      </c>
      <c r="J2032" s="28">
        <f t="shared" si="409"/>
        <v>19.251336898395724</v>
      </c>
      <c r="K2032" s="29" t="str">
        <f t="shared" si="410"/>
        <v/>
      </c>
      <c r="L2032" s="26" t="str">
        <f t="shared" si="411"/>
        <v/>
      </c>
      <c r="M2032" t="str">
        <f t="shared" si="412"/>
        <v/>
      </c>
      <c r="N2032" s="28">
        <f t="shared" si="413"/>
        <v>19.251336898395724</v>
      </c>
      <c r="O2032" t="str">
        <f t="shared" si="414"/>
        <v/>
      </c>
      <c r="P2032" t="str">
        <f t="shared" si="415"/>
        <v/>
      </c>
      <c r="Q2032" s="10"/>
      <c r="R2032" s="10"/>
      <c r="S2032" s="16">
        <v>1</v>
      </c>
      <c r="T2032" s="13">
        <v>19.251336898395721</v>
      </c>
      <c r="U2032" s="14"/>
      <c r="V2032" s="11"/>
      <c r="W2032" s="10"/>
      <c r="X2032" s="29"/>
      <c r="AA2032" t="s">
        <v>331</v>
      </c>
      <c r="AB2032">
        <v>1</v>
      </c>
      <c r="AC2032">
        <v>19.251336898395721</v>
      </c>
      <c r="AD2032">
        <v>21.88449848024316</v>
      </c>
      <c r="AL2032">
        <v>19.251336898395721</v>
      </c>
      <c r="AM2032">
        <v>21.88449848024316</v>
      </c>
      <c r="AR2032" t="s">
        <v>338</v>
      </c>
    </row>
    <row r="2033" spans="1:44" x14ac:dyDescent="0.35">
      <c r="A2033">
        <v>11</v>
      </c>
      <c r="B2033" s="26">
        <f t="shared" si="403"/>
        <v>46273.78125</v>
      </c>
      <c r="C2033" t="s">
        <v>49</v>
      </c>
      <c r="D2033">
        <v>6</v>
      </c>
      <c r="E2033" s="26">
        <f t="shared" si="404"/>
        <v>46273.833333333343</v>
      </c>
      <c r="F2033" s="26">
        <f t="shared" si="405"/>
        <v>46273.812500000007</v>
      </c>
      <c r="G2033">
        <f t="shared" si="406"/>
        <v>0</v>
      </c>
      <c r="H2033">
        <f t="shared" si="407"/>
        <v>0</v>
      </c>
      <c r="I2033" s="27">
        <f t="shared" si="408"/>
        <v>2</v>
      </c>
      <c r="J2033" s="28">
        <f t="shared" si="409"/>
        <v>32.84119553474973</v>
      </c>
      <c r="K2033" s="29" t="str">
        <f t="shared" si="410"/>
        <v/>
      </c>
      <c r="L2033" s="26" t="str">
        <f t="shared" si="411"/>
        <v/>
      </c>
      <c r="M2033" t="str">
        <f t="shared" si="412"/>
        <v/>
      </c>
      <c r="N2033" s="28">
        <f t="shared" si="413"/>
        <v>16.420597767374865</v>
      </c>
      <c r="O2033" t="str">
        <f t="shared" si="414"/>
        <v/>
      </c>
      <c r="P2033" t="str">
        <f t="shared" si="415"/>
        <v/>
      </c>
      <c r="Q2033" s="10"/>
      <c r="R2033" s="10"/>
      <c r="S2033" s="16">
        <v>1</v>
      </c>
      <c r="T2033" s="13">
        <v>13.954334220881121</v>
      </c>
      <c r="U2033" s="14"/>
      <c r="V2033" s="11"/>
      <c r="W2033" s="10"/>
      <c r="X2033" s="29"/>
      <c r="AA2033" t="s">
        <v>331</v>
      </c>
      <c r="AB2033">
        <v>2</v>
      </c>
      <c r="AC2033">
        <v>27.362553838358249</v>
      </c>
      <c r="AD2033">
        <v>37.773722627737222</v>
      </c>
      <c r="AL2033">
        <v>13.681276919179121</v>
      </c>
      <c r="AM2033">
        <v>13.954334220881121</v>
      </c>
      <c r="AR2033" t="s">
        <v>332</v>
      </c>
    </row>
    <row r="2034" spans="1:44" x14ac:dyDescent="0.35">
      <c r="A2034">
        <v>11</v>
      </c>
      <c r="B2034" s="26">
        <f t="shared" si="403"/>
        <v>46273.78125</v>
      </c>
      <c r="C2034" t="s">
        <v>50</v>
      </c>
      <c r="D2034">
        <v>1</v>
      </c>
      <c r="E2034" s="26">
        <f t="shared" si="404"/>
        <v>46273.833333333343</v>
      </c>
      <c r="F2034" s="26">
        <f t="shared" si="405"/>
        <v>46273.812500000007</v>
      </c>
      <c r="G2034">
        <f t="shared" si="406"/>
        <v>1</v>
      </c>
      <c r="H2034">
        <f t="shared" si="407"/>
        <v>4</v>
      </c>
      <c r="I2034" s="27">
        <f t="shared" si="408"/>
        <v>5</v>
      </c>
      <c r="J2034" s="28">
        <f t="shared" si="409"/>
        <v>221.18197776477473</v>
      </c>
      <c r="K2034" s="29">
        <f t="shared" si="410"/>
        <v>7.5352733686067026E-4</v>
      </c>
      <c r="L2034" s="26">
        <f t="shared" si="411"/>
        <v>46273.78200352734</v>
      </c>
      <c r="M2034" t="str">
        <f t="shared" si="412"/>
        <v>YES</v>
      </c>
      <c r="N2034" s="28">
        <f t="shared" si="413"/>
        <v>44.236395552954946</v>
      </c>
      <c r="O2034" t="str">
        <f t="shared" si="414"/>
        <v/>
      </c>
      <c r="P2034" t="str">
        <f t="shared" si="415"/>
        <v/>
      </c>
      <c r="Q2034" s="10" t="s">
        <v>151</v>
      </c>
      <c r="R2034" s="10"/>
      <c r="S2034" s="16">
        <v>5</v>
      </c>
      <c r="T2034" s="13">
        <v>221.1819777647747</v>
      </c>
      <c r="U2034" s="14">
        <v>7.5352733796296288E-4</v>
      </c>
      <c r="V2034" s="11">
        <v>46273.78200352734</v>
      </c>
      <c r="W2034" s="10" t="s">
        <v>151</v>
      </c>
      <c r="X2034" s="29">
        <v>0</v>
      </c>
      <c r="Z2034" t="s">
        <v>339</v>
      </c>
      <c r="AA2034" t="s">
        <v>331</v>
      </c>
      <c r="AB2034">
        <v>5</v>
      </c>
      <c r="AC2034">
        <v>25.827814569536422</v>
      </c>
      <c r="AD2034">
        <v>434.43642697188358</v>
      </c>
      <c r="AE2034" s="54">
        <v>3.8363879629629632E-4</v>
      </c>
      <c r="AF2034" s="54">
        <v>6.452991458333333E-3</v>
      </c>
      <c r="AG2034" s="53">
        <v>46273.781633638799</v>
      </c>
      <c r="AH2034" s="53">
        <v>46273.787702991453</v>
      </c>
      <c r="AI2034" t="s">
        <v>151</v>
      </c>
      <c r="AL2034">
        <v>25.827814569536422</v>
      </c>
      <c r="AM2034">
        <v>434.43642697188358</v>
      </c>
      <c r="AN2034" s="54">
        <v>3.8363879629629632E-4</v>
      </c>
      <c r="AO2034" s="54">
        <v>6.452991458333333E-3</v>
      </c>
      <c r="AP2034" s="53">
        <v>46273.787702991453</v>
      </c>
      <c r="AQ2034" t="s">
        <v>151</v>
      </c>
      <c r="AR2034" t="s">
        <v>337</v>
      </c>
    </row>
    <row r="2035" spans="1:44" x14ac:dyDescent="0.35">
      <c r="A2035">
        <v>11</v>
      </c>
      <c r="B2035" s="26">
        <f t="shared" si="403"/>
        <v>46273.78125</v>
      </c>
      <c r="C2035" t="s">
        <v>50</v>
      </c>
      <c r="D2035">
        <v>2</v>
      </c>
      <c r="E2035" s="26">
        <f t="shared" si="404"/>
        <v>46273.833333333343</v>
      </c>
      <c r="F2035" s="26">
        <f t="shared" si="405"/>
        <v>46273.812500000007</v>
      </c>
      <c r="G2035">
        <f t="shared" si="406"/>
        <v>0</v>
      </c>
      <c r="H2035">
        <f t="shared" si="407"/>
        <v>0</v>
      </c>
      <c r="I2035" s="27">
        <f t="shared" si="408"/>
        <v>2</v>
      </c>
      <c r="J2035" s="28">
        <f t="shared" si="409"/>
        <v>64.140582097748492</v>
      </c>
      <c r="K2035" s="29" t="str">
        <f t="shared" si="410"/>
        <v/>
      </c>
      <c r="L2035" s="26" t="str">
        <f t="shared" si="411"/>
        <v/>
      </c>
      <c r="M2035" t="str">
        <f t="shared" si="412"/>
        <v/>
      </c>
      <c r="N2035" s="28">
        <f t="shared" si="413"/>
        <v>32.070291048874246</v>
      </c>
      <c r="O2035" t="str">
        <f t="shared" si="414"/>
        <v/>
      </c>
      <c r="P2035" t="str">
        <f t="shared" si="415"/>
        <v/>
      </c>
      <c r="Q2035" s="10"/>
      <c r="R2035" s="10" t="s">
        <v>341</v>
      </c>
      <c r="S2035" s="16">
        <v>3</v>
      </c>
      <c r="T2035" s="13">
        <v>83.027443411617099</v>
      </c>
      <c r="U2035" s="14"/>
      <c r="V2035" s="11"/>
      <c r="W2035" s="10"/>
      <c r="X2035" s="29"/>
      <c r="Y2035" t="s">
        <v>345</v>
      </c>
      <c r="AA2035" t="s">
        <v>331</v>
      </c>
      <c r="AB2035">
        <v>2</v>
      </c>
      <c r="AC2035">
        <v>38.201269896494743</v>
      </c>
      <c r="AD2035">
        <v>125.10220768601801</v>
      </c>
      <c r="AL2035">
        <v>57.088131210363343</v>
      </c>
      <c r="AM2035">
        <v>143.9890689998866</v>
      </c>
      <c r="AR2035" t="s">
        <v>332</v>
      </c>
    </row>
    <row r="2036" spans="1:44" x14ac:dyDescent="0.35">
      <c r="A2036">
        <v>11</v>
      </c>
      <c r="B2036" s="26">
        <f t="shared" si="403"/>
        <v>46273.78125</v>
      </c>
      <c r="C2036" t="s">
        <v>50</v>
      </c>
      <c r="D2036">
        <v>3</v>
      </c>
      <c r="E2036" s="26">
        <f t="shared" si="404"/>
        <v>46273.833333333343</v>
      </c>
      <c r="F2036" s="26">
        <f t="shared" si="405"/>
        <v>46273.812500000007</v>
      </c>
      <c r="G2036">
        <f t="shared" si="406"/>
        <v>0</v>
      </c>
      <c r="H2036">
        <f t="shared" si="407"/>
        <v>0</v>
      </c>
      <c r="I2036" s="27">
        <f t="shared" si="408"/>
        <v>1</v>
      </c>
      <c r="J2036" s="28">
        <f t="shared" si="409"/>
        <v>85.277995301487863</v>
      </c>
      <c r="K2036" s="29" t="str">
        <f t="shared" si="410"/>
        <v/>
      </c>
      <c r="L2036" s="26" t="str">
        <f t="shared" si="411"/>
        <v/>
      </c>
      <c r="M2036" t="str">
        <f t="shared" si="412"/>
        <v/>
      </c>
      <c r="N2036" s="28">
        <f t="shared" si="413"/>
        <v>85.277995301487863</v>
      </c>
      <c r="O2036" t="str">
        <f t="shared" si="414"/>
        <v/>
      </c>
      <c r="P2036" t="str">
        <f t="shared" si="415"/>
        <v/>
      </c>
      <c r="Q2036" s="10"/>
      <c r="R2036" s="10"/>
      <c r="S2036" s="16">
        <v>1</v>
      </c>
      <c r="T2036" s="13">
        <v>85.277995301487863</v>
      </c>
      <c r="U2036" s="14"/>
      <c r="V2036" s="11"/>
      <c r="W2036" s="10"/>
      <c r="X2036" s="29"/>
      <c r="AA2036" t="s">
        <v>331</v>
      </c>
      <c r="AB2036">
        <v>1</v>
      </c>
      <c r="AC2036">
        <v>85.277995301487863</v>
      </c>
      <c r="AD2036">
        <v>85.277995301487863</v>
      </c>
      <c r="AL2036">
        <v>85.277995301487863</v>
      </c>
      <c r="AM2036">
        <v>85.277995301487863</v>
      </c>
      <c r="AR2036" t="s">
        <v>338</v>
      </c>
    </row>
    <row r="2037" spans="1:44" x14ac:dyDescent="0.35">
      <c r="A2037">
        <v>11</v>
      </c>
      <c r="B2037" s="26">
        <f t="shared" si="403"/>
        <v>46273.78125</v>
      </c>
      <c r="C2037" t="s">
        <v>50</v>
      </c>
      <c r="D2037">
        <v>4</v>
      </c>
      <c r="E2037" s="26">
        <f t="shared" si="404"/>
        <v>46273.833333333343</v>
      </c>
      <c r="F2037" s="26">
        <f t="shared" si="405"/>
        <v>46273.812500000007</v>
      </c>
      <c r="G2037">
        <f t="shared" si="406"/>
        <v>0</v>
      </c>
      <c r="H2037">
        <f t="shared" si="407"/>
        <v>0</v>
      </c>
      <c r="I2037" s="27">
        <f t="shared" si="408"/>
        <v>1</v>
      </c>
      <c r="J2037" s="28">
        <f t="shared" si="409"/>
        <v>122.73615635179154</v>
      </c>
      <c r="K2037" s="29" t="str">
        <f t="shared" si="410"/>
        <v/>
      </c>
      <c r="L2037" s="26" t="str">
        <f t="shared" si="411"/>
        <v/>
      </c>
      <c r="M2037" t="str">
        <f t="shared" si="412"/>
        <v/>
      </c>
      <c r="N2037" s="28">
        <f t="shared" si="413"/>
        <v>122.73615635179154</v>
      </c>
      <c r="O2037" t="str">
        <f t="shared" si="414"/>
        <v/>
      </c>
      <c r="P2037" t="str">
        <f t="shared" si="415"/>
        <v/>
      </c>
      <c r="Q2037" s="10"/>
      <c r="R2037" s="10"/>
      <c r="S2037" s="16">
        <v>1</v>
      </c>
      <c r="T2037" s="13">
        <v>122.73615635179149</v>
      </c>
      <c r="U2037" s="14"/>
      <c r="V2037" s="11"/>
      <c r="W2037" s="10"/>
      <c r="X2037" s="29"/>
      <c r="AA2037" t="s">
        <v>331</v>
      </c>
      <c r="AB2037">
        <v>1</v>
      </c>
      <c r="AC2037">
        <v>122.73615635179149</v>
      </c>
      <c r="AD2037">
        <v>122.73615635179149</v>
      </c>
      <c r="AL2037">
        <v>122.73615635179149</v>
      </c>
      <c r="AM2037">
        <v>122.73615635179149</v>
      </c>
      <c r="AR2037" t="s">
        <v>338</v>
      </c>
    </row>
    <row r="2038" spans="1:44" x14ac:dyDescent="0.35">
      <c r="A2038">
        <v>11</v>
      </c>
      <c r="B2038" s="26">
        <f t="shared" si="403"/>
        <v>46273.78125</v>
      </c>
      <c r="C2038" t="s">
        <v>50</v>
      </c>
      <c r="D2038">
        <v>5</v>
      </c>
      <c r="E2038" s="26">
        <f t="shared" si="404"/>
        <v>46273.833333333343</v>
      </c>
      <c r="F2038" s="26">
        <f t="shared" si="405"/>
        <v>46273.812500000007</v>
      </c>
      <c r="G2038">
        <f t="shared" si="406"/>
        <v>0</v>
      </c>
      <c r="H2038">
        <f t="shared" si="407"/>
        <v>1</v>
      </c>
      <c r="I2038" s="27">
        <f t="shared" si="408"/>
        <v>1</v>
      </c>
      <c r="J2038" s="28">
        <f t="shared" si="409"/>
        <v>19.251336898395724</v>
      </c>
      <c r="K2038" s="29" t="str">
        <f t="shared" si="410"/>
        <v/>
      </c>
      <c r="L2038" s="26" t="str">
        <f t="shared" si="411"/>
        <v/>
      </c>
      <c r="M2038" t="str">
        <f t="shared" si="412"/>
        <v/>
      </c>
      <c r="N2038" s="28">
        <f t="shared" si="413"/>
        <v>19.251336898395724</v>
      </c>
      <c r="O2038" t="str">
        <f t="shared" si="414"/>
        <v/>
      </c>
      <c r="P2038" t="str">
        <f t="shared" si="415"/>
        <v/>
      </c>
      <c r="Q2038" s="10"/>
      <c r="R2038" s="10"/>
      <c r="S2038" s="16">
        <v>1</v>
      </c>
      <c r="T2038" s="13">
        <v>19.251336898395721</v>
      </c>
      <c r="U2038" s="14"/>
      <c r="V2038" s="11"/>
      <c r="W2038" s="10"/>
      <c r="X2038" s="29"/>
      <c r="AA2038" t="s">
        <v>331</v>
      </c>
      <c r="AB2038">
        <v>1</v>
      </c>
      <c r="AC2038">
        <v>19.251336898395721</v>
      </c>
      <c r="AD2038">
        <v>21.88449848024316</v>
      </c>
      <c r="AL2038">
        <v>19.251336898395721</v>
      </c>
      <c r="AM2038">
        <v>21.88449848024316</v>
      </c>
      <c r="AR2038" t="s">
        <v>338</v>
      </c>
    </row>
    <row r="2039" spans="1:44" x14ac:dyDescent="0.35">
      <c r="A2039">
        <v>11</v>
      </c>
      <c r="B2039" s="26">
        <f t="shared" si="403"/>
        <v>46273.78125</v>
      </c>
      <c r="C2039" t="s">
        <v>50</v>
      </c>
      <c r="D2039">
        <v>6</v>
      </c>
      <c r="E2039" s="26">
        <f t="shared" si="404"/>
        <v>46273.833333333343</v>
      </c>
      <c r="F2039" s="26">
        <f t="shared" si="405"/>
        <v>46273.812500000007</v>
      </c>
      <c r="G2039">
        <f t="shared" si="406"/>
        <v>0</v>
      </c>
      <c r="H2039">
        <f t="shared" si="407"/>
        <v>0</v>
      </c>
      <c r="I2039" s="27">
        <f t="shared" si="408"/>
        <v>2</v>
      </c>
      <c r="J2039" s="28">
        <f t="shared" si="409"/>
        <v>32.84119553474973</v>
      </c>
      <c r="K2039" s="29" t="str">
        <f t="shared" si="410"/>
        <v/>
      </c>
      <c r="L2039" s="26" t="str">
        <f t="shared" si="411"/>
        <v/>
      </c>
      <c r="M2039" t="str">
        <f t="shared" si="412"/>
        <v/>
      </c>
      <c r="N2039" s="28">
        <f t="shared" si="413"/>
        <v>16.420597767374865</v>
      </c>
      <c r="O2039" t="str">
        <f t="shared" si="414"/>
        <v/>
      </c>
      <c r="P2039" t="str">
        <f t="shared" si="415"/>
        <v/>
      </c>
      <c r="Q2039" s="10"/>
      <c r="R2039" s="10"/>
      <c r="S2039" s="16">
        <v>1</v>
      </c>
      <c r="T2039" s="13">
        <v>13.954334220881121</v>
      </c>
      <c r="U2039" s="14"/>
      <c r="V2039" s="11"/>
      <c r="W2039" s="10"/>
      <c r="X2039" s="29"/>
      <c r="AA2039" t="s">
        <v>331</v>
      </c>
      <c r="AB2039">
        <v>2</v>
      </c>
      <c r="AC2039">
        <v>27.362553838358249</v>
      </c>
      <c r="AD2039">
        <v>37.773722627737222</v>
      </c>
      <c r="AL2039">
        <v>13.681276919179121</v>
      </c>
      <c r="AM2039">
        <v>13.954334220881121</v>
      </c>
      <c r="AR2039" t="s">
        <v>332</v>
      </c>
    </row>
    <row r="2040" spans="1:44" x14ac:dyDescent="0.35">
      <c r="A2040">
        <v>11</v>
      </c>
      <c r="B2040" s="26">
        <f t="shared" si="403"/>
        <v>46273.78125</v>
      </c>
      <c r="C2040" t="s">
        <v>51</v>
      </c>
      <c r="D2040">
        <v>1</v>
      </c>
      <c r="E2040" s="26">
        <f t="shared" si="404"/>
        <v>46273.833333333343</v>
      </c>
      <c r="F2040" s="26">
        <f t="shared" si="405"/>
        <v>46273.812500000007</v>
      </c>
      <c r="G2040">
        <f t="shared" si="406"/>
        <v>0</v>
      </c>
      <c r="H2040">
        <f t="shared" si="407"/>
        <v>4</v>
      </c>
      <c r="I2040" s="27">
        <f t="shared" si="408"/>
        <v>5</v>
      </c>
      <c r="J2040" s="28">
        <f t="shared" si="409"/>
        <v>221.18197776477473</v>
      </c>
      <c r="K2040" s="29" t="str">
        <f t="shared" si="410"/>
        <v/>
      </c>
      <c r="L2040" s="26" t="str">
        <f t="shared" si="411"/>
        <v/>
      </c>
      <c r="M2040" t="str">
        <f t="shared" si="412"/>
        <v/>
      </c>
      <c r="N2040" s="28">
        <f t="shared" si="413"/>
        <v>44.236395552954946</v>
      </c>
      <c r="O2040" t="str">
        <f t="shared" si="414"/>
        <v/>
      </c>
      <c r="P2040" t="str">
        <f t="shared" si="415"/>
        <v/>
      </c>
      <c r="Q2040" s="10"/>
      <c r="R2040" s="10"/>
      <c r="S2040" s="16">
        <v>5</v>
      </c>
      <c r="T2040" s="13">
        <v>221.1819777647747</v>
      </c>
      <c r="U2040" s="14"/>
      <c r="V2040" s="11"/>
      <c r="W2040" s="10"/>
      <c r="X2040" s="29"/>
      <c r="Z2040" t="s">
        <v>339</v>
      </c>
      <c r="AA2040" t="s">
        <v>331</v>
      </c>
      <c r="AB2040">
        <v>5</v>
      </c>
      <c r="AC2040">
        <v>25.827814569536422</v>
      </c>
      <c r="AD2040">
        <v>434.43642697188358</v>
      </c>
      <c r="AL2040">
        <v>25.827814569536422</v>
      </c>
      <c r="AM2040">
        <v>434.43642697188358</v>
      </c>
      <c r="AR2040" t="s">
        <v>337</v>
      </c>
    </row>
    <row r="2041" spans="1:44" x14ac:dyDescent="0.35">
      <c r="A2041">
        <v>11</v>
      </c>
      <c r="B2041" s="26">
        <f t="shared" si="403"/>
        <v>46273.78125</v>
      </c>
      <c r="C2041" t="s">
        <v>51</v>
      </c>
      <c r="D2041">
        <v>2</v>
      </c>
      <c r="E2041" s="26">
        <f t="shared" si="404"/>
        <v>46273.833333333343</v>
      </c>
      <c r="F2041" s="26">
        <f t="shared" si="405"/>
        <v>46273.812500000007</v>
      </c>
      <c r="G2041">
        <f t="shared" si="406"/>
        <v>0</v>
      </c>
      <c r="H2041">
        <f t="shared" si="407"/>
        <v>0</v>
      </c>
      <c r="I2041" s="27">
        <f t="shared" si="408"/>
        <v>2</v>
      </c>
      <c r="J2041" s="28">
        <f t="shared" si="409"/>
        <v>64.140582097748492</v>
      </c>
      <c r="K2041" s="29" t="str">
        <f t="shared" si="410"/>
        <v/>
      </c>
      <c r="L2041" s="26" t="str">
        <f t="shared" si="411"/>
        <v/>
      </c>
      <c r="M2041" t="str">
        <f t="shared" si="412"/>
        <v/>
      </c>
      <c r="N2041" s="28">
        <f t="shared" si="413"/>
        <v>32.070291048874246</v>
      </c>
      <c r="O2041" t="str">
        <f t="shared" si="414"/>
        <v/>
      </c>
      <c r="P2041" t="str">
        <f t="shared" si="415"/>
        <v/>
      </c>
      <c r="Q2041" s="10"/>
      <c r="R2041" s="10" t="s">
        <v>341</v>
      </c>
      <c r="S2041" s="16">
        <v>3</v>
      </c>
      <c r="T2041" s="13">
        <v>83.027443411617099</v>
      </c>
      <c r="U2041" s="14"/>
      <c r="V2041" s="11"/>
      <c r="W2041" s="10"/>
      <c r="X2041" s="29"/>
      <c r="Y2041" t="s">
        <v>345</v>
      </c>
      <c r="AA2041" t="s">
        <v>331</v>
      </c>
      <c r="AB2041">
        <v>2</v>
      </c>
      <c r="AC2041">
        <v>38.201269896494743</v>
      </c>
      <c r="AD2041">
        <v>125.10220768601801</v>
      </c>
      <c r="AL2041">
        <v>57.088131210363343</v>
      </c>
      <c r="AM2041">
        <v>143.9890689998866</v>
      </c>
      <c r="AR2041" t="s">
        <v>332</v>
      </c>
    </row>
    <row r="2042" spans="1:44" x14ac:dyDescent="0.35">
      <c r="A2042">
        <v>11</v>
      </c>
      <c r="B2042" s="26">
        <f t="shared" si="403"/>
        <v>46273.78125</v>
      </c>
      <c r="C2042" t="s">
        <v>51</v>
      </c>
      <c r="D2042">
        <v>3</v>
      </c>
      <c r="E2042" s="26">
        <f t="shared" si="404"/>
        <v>46273.833333333343</v>
      </c>
      <c r="F2042" s="26">
        <f t="shared" si="405"/>
        <v>46273.812500000007</v>
      </c>
      <c r="G2042">
        <f t="shared" si="406"/>
        <v>0</v>
      </c>
      <c r="H2042">
        <f t="shared" si="407"/>
        <v>0</v>
      </c>
      <c r="I2042" s="27">
        <f t="shared" si="408"/>
        <v>1</v>
      </c>
      <c r="J2042" s="28">
        <f t="shared" si="409"/>
        <v>85.277995301487863</v>
      </c>
      <c r="K2042" s="29" t="str">
        <f t="shared" si="410"/>
        <v/>
      </c>
      <c r="L2042" s="26" t="str">
        <f t="shared" si="411"/>
        <v/>
      </c>
      <c r="M2042" t="str">
        <f t="shared" si="412"/>
        <v/>
      </c>
      <c r="N2042" s="28">
        <f t="shared" si="413"/>
        <v>85.277995301487863</v>
      </c>
      <c r="O2042" t="str">
        <f t="shared" si="414"/>
        <v/>
      </c>
      <c r="P2042" t="str">
        <f t="shared" si="415"/>
        <v/>
      </c>
      <c r="Q2042" s="10"/>
      <c r="R2042" s="10"/>
      <c r="S2042" s="16">
        <v>1</v>
      </c>
      <c r="T2042" s="13">
        <v>85.277995301487863</v>
      </c>
      <c r="U2042" s="14"/>
      <c r="V2042" s="11"/>
      <c r="W2042" s="10"/>
      <c r="X2042" s="29"/>
      <c r="AA2042" t="s">
        <v>331</v>
      </c>
      <c r="AB2042">
        <v>1</v>
      </c>
      <c r="AC2042">
        <v>85.277995301487863</v>
      </c>
      <c r="AD2042">
        <v>85.277995301487863</v>
      </c>
      <c r="AL2042">
        <v>85.277995301487863</v>
      </c>
      <c r="AM2042">
        <v>85.277995301487863</v>
      </c>
      <c r="AR2042" t="s">
        <v>338</v>
      </c>
    </row>
    <row r="2043" spans="1:44" x14ac:dyDescent="0.35">
      <c r="A2043">
        <v>11</v>
      </c>
      <c r="B2043" s="26">
        <f t="shared" si="403"/>
        <v>46273.78125</v>
      </c>
      <c r="C2043" t="s">
        <v>51</v>
      </c>
      <c r="D2043">
        <v>4</v>
      </c>
      <c r="E2043" s="26">
        <f t="shared" si="404"/>
        <v>46273.833333333343</v>
      </c>
      <c r="F2043" s="26">
        <f t="shared" si="405"/>
        <v>46273.812500000007</v>
      </c>
      <c r="G2043">
        <f t="shared" si="406"/>
        <v>0</v>
      </c>
      <c r="H2043">
        <f t="shared" si="407"/>
        <v>0</v>
      </c>
      <c r="I2043" s="27">
        <f t="shared" si="408"/>
        <v>1</v>
      </c>
      <c r="J2043" s="28">
        <f t="shared" si="409"/>
        <v>122.73615635179154</v>
      </c>
      <c r="K2043" s="29" t="str">
        <f t="shared" si="410"/>
        <v/>
      </c>
      <c r="L2043" s="26" t="str">
        <f t="shared" si="411"/>
        <v/>
      </c>
      <c r="M2043" t="str">
        <f t="shared" si="412"/>
        <v/>
      </c>
      <c r="N2043" s="28">
        <f t="shared" si="413"/>
        <v>122.73615635179154</v>
      </c>
      <c r="O2043" t="str">
        <f t="shared" si="414"/>
        <v/>
      </c>
      <c r="P2043" t="str">
        <f t="shared" si="415"/>
        <v/>
      </c>
      <c r="Q2043" s="10"/>
      <c r="R2043" s="10"/>
      <c r="S2043" s="16">
        <v>1</v>
      </c>
      <c r="T2043" s="13">
        <v>122.73615635179149</v>
      </c>
      <c r="U2043" s="14"/>
      <c r="V2043" s="11"/>
      <c r="W2043" s="10"/>
      <c r="X2043" s="29"/>
      <c r="AA2043" t="s">
        <v>331</v>
      </c>
      <c r="AB2043">
        <v>1</v>
      </c>
      <c r="AC2043">
        <v>122.73615635179149</v>
      </c>
      <c r="AD2043">
        <v>122.73615635179149</v>
      </c>
      <c r="AL2043">
        <v>122.73615635179149</v>
      </c>
      <c r="AM2043">
        <v>122.73615635179149</v>
      </c>
      <c r="AR2043" t="s">
        <v>338</v>
      </c>
    </row>
    <row r="2044" spans="1:44" x14ac:dyDescent="0.35">
      <c r="A2044">
        <v>11</v>
      </c>
      <c r="B2044" s="26">
        <f t="shared" si="403"/>
        <v>46273.78125</v>
      </c>
      <c r="C2044" t="s">
        <v>51</v>
      </c>
      <c r="D2044">
        <v>5</v>
      </c>
      <c r="E2044" s="26">
        <f t="shared" si="404"/>
        <v>46273.833333333343</v>
      </c>
      <c r="F2044" s="26">
        <f t="shared" si="405"/>
        <v>46273.812500000007</v>
      </c>
      <c r="G2044">
        <f t="shared" si="406"/>
        <v>1</v>
      </c>
      <c r="H2044">
        <f t="shared" si="407"/>
        <v>1</v>
      </c>
      <c r="I2044" s="27">
        <f t="shared" si="408"/>
        <v>1</v>
      </c>
      <c r="J2044" s="28">
        <f t="shared" si="409"/>
        <v>19.251336898395724</v>
      </c>
      <c r="K2044" s="29">
        <f t="shared" si="410"/>
        <v>2.1643518518518518E-3</v>
      </c>
      <c r="L2044" s="26">
        <f t="shared" si="411"/>
        <v>46273.783414351848</v>
      </c>
      <c r="M2044" t="str">
        <f t="shared" si="412"/>
        <v>YES</v>
      </c>
      <c r="N2044" s="28">
        <f t="shared" si="413"/>
        <v>19.251336898395724</v>
      </c>
      <c r="O2044" t="str">
        <f t="shared" si="414"/>
        <v/>
      </c>
      <c r="P2044" t="str">
        <f t="shared" si="415"/>
        <v/>
      </c>
      <c r="Q2044" s="10" t="s">
        <v>151</v>
      </c>
      <c r="R2044" s="10"/>
      <c r="S2044" s="16">
        <v>1</v>
      </c>
      <c r="T2044" s="13">
        <v>19.251336898395721</v>
      </c>
      <c r="U2044" s="14">
        <v>2.1643518518518522E-3</v>
      </c>
      <c r="V2044" s="11">
        <v>46273.783414351848</v>
      </c>
      <c r="W2044" s="10" t="s">
        <v>151</v>
      </c>
      <c r="X2044" s="29">
        <v>0</v>
      </c>
      <c r="AA2044" t="s">
        <v>331</v>
      </c>
      <c r="AB2044">
        <v>1</v>
      </c>
      <c r="AC2044">
        <v>19.251336898395721</v>
      </c>
      <c r="AD2044">
        <v>21.88449848024316</v>
      </c>
      <c r="AE2044" s="54">
        <v>1.9039351851851849E-3</v>
      </c>
      <c r="AF2044" s="54">
        <v>2.1643518518518522E-3</v>
      </c>
      <c r="AG2044" s="53">
        <v>46273.783153935183</v>
      </c>
      <c r="AH2044" s="53">
        <v>46273.783414351848</v>
      </c>
      <c r="AI2044" t="s">
        <v>151</v>
      </c>
      <c r="AL2044">
        <v>19.251336898395721</v>
      </c>
      <c r="AM2044">
        <v>21.88449848024316</v>
      </c>
      <c r="AN2044" s="54">
        <v>1.9039351851851849E-3</v>
      </c>
      <c r="AO2044" s="54">
        <v>2.1643518518518522E-3</v>
      </c>
      <c r="AP2044" s="53">
        <v>46273.783414351848</v>
      </c>
      <c r="AQ2044" t="s">
        <v>151</v>
      </c>
      <c r="AR2044" t="s">
        <v>338</v>
      </c>
    </row>
    <row r="2045" spans="1:44" x14ac:dyDescent="0.35">
      <c r="A2045">
        <v>11</v>
      </c>
      <c r="B2045" s="26">
        <f t="shared" si="403"/>
        <v>46273.78125</v>
      </c>
      <c r="C2045" t="s">
        <v>51</v>
      </c>
      <c r="D2045">
        <v>6</v>
      </c>
      <c r="E2045" s="26">
        <f t="shared" si="404"/>
        <v>46273.833333333343</v>
      </c>
      <c r="F2045" s="26">
        <f t="shared" si="405"/>
        <v>46273.812500000007</v>
      </c>
      <c r="G2045">
        <f t="shared" si="406"/>
        <v>0</v>
      </c>
      <c r="H2045">
        <f t="shared" si="407"/>
        <v>0</v>
      </c>
      <c r="I2045" s="27">
        <f t="shared" si="408"/>
        <v>2</v>
      </c>
      <c r="J2045" s="28">
        <f t="shared" si="409"/>
        <v>32.84119553474973</v>
      </c>
      <c r="K2045" s="29" t="str">
        <f t="shared" si="410"/>
        <v/>
      </c>
      <c r="L2045" s="26" t="str">
        <f t="shared" si="411"/>
        <v/>
      </c>
      <c r="M2045" t="str">
        <f t="shared" si="412"/>
        <v/>
      </c>
      <c r="N2045" s="28">
        <f t="shared" si="413"/>
        <v>16.420597767374865</v>
      </c>
      <c r="O2045" t="str">
        <f t="shared" si="414"/>
        <v/>
      </c>
      <c r="P2045" t="str">
        <f t="shared" si="415"/>
        <v/>
      </c>
      <c r="Q2045" s="10"/>
      <c r="R2045" s="10"/>
      <c r="S2045" s="16">
        <v>1</v>
      </c>
      <c r="T2045" s="13">
        <v>13.954334220881121</v>
      </c>
      <c r="U2045" s="14"/>
      <c r="V2045" s="11"/>
      <c r="W2045" s="10"/>
      <c r="X2045" s="29"/>
      <c r="AA2045" t="s">
        <v>331</v>
      </c>
      <c r="AB2045">
        <v>2</v>
      </c>
      <c r="AC2045">
        <v>27.362553838358249</v>
      </c>
      <c r="AD2045">
        <v>37.773722627737222</v>
      </c>
      <c r="AL2045">
        <v>13.681276919179121</v>
      </c>
      <c r="AM2045">
        <v>13.954334220881121</v>
      </c>
      <c r="AR2045" t="s">
        <v>332</v>
      </c>
    </row>
    <row r="2046" spans="1:44" x14ac:dyDescent="0.35">
      <c r="A2046">
        <v>11</v>
      </c>
      <c r="B2046" s="26">
        <f t="shared" si="403"/>
        <v>46273.78125</v>
      </c>
      <c r="C2046" t="s">
        <v>52</v>
      </c>
      <c r="D2046">
        <v>1</v>
      </c>
      <c r="E2046" s="26">
        <f t="shared" si="404"/>
        <v>46273.84375</v>
      </c>
      <c r="F2046" s="26">
        <f t="shared" si="405"/>
        <v>46273.822916666664</v>
      </c>
      <c r="G2046">
        <f t="shared" si="406"/>
        <v>1</v>
      </c>
      <c r="H2046">
        <f t="shared" si="407"/>
        <v>9</v>
      </c>
      <c r="I2046" s="27">
        <f t="shared" si="408"/>
        <v>5</v>
      </c>
      <c r="J2046" s="28">
        <f t="shared" si="409"/>
        <v>221.18197776477473</v>
      </c>
      <c r="K2046" s="29">
        <f t="shared" si="410"/>
        <v>1.6954365079365078E-3</v>
      </c>
      <c r="L2046" s="26">
        <f t="shared" si="411"/>
        <v>46273.782945436506</v>
      </c>
      <c r="M2046" t="str">
        <f t="shared" si="412"/>
        <v>YES</v>
      </c>
      <c r="N2046" s="28">
        <f t="shared" si="413"/>
        <v>44.236395552954946</v>
      </c>
      <c r="O2046" t="str">
        <f t="shared" si="414"/>
        <v/>
      </c>
      <c r="P2046" t="str">
        <f t="shared" si="415"/>
        <v/>
      </c>
      <c r="Q2046" s="10" t="s">
        <v>151</v>
      </c>
      <c r="R2046" s="10"/>
      <c r="S2046" s="16">
        <v>5</v>
      </c>
      <c r="T2046" s="13">
        <v>221.1819777647747</v>
      </c>
      <c r="U2046" s="14">
        <v>1.69543650462963E-3</v>
      </c>
      <c r="V2046" s="11">
        <v>46273.782945436513</v>
      </c>
      <c r="W2046" s="10" t="s">
        <v>151</v>
      </c>
      <c r="X2046" s="29">
        <v>0</v>
      </c>
      <c r="Z2046" t="s">
        <v>339</v>
      </c>
      <c r="AA2046" t="s">
        <v>331</v>
      </c>
      <c r="AB2046">
        <v>5</v>
      </c>
      <c r="AC2046">
        <v>25.827814569536422</v>
      </c>
      <c r="AD2046">
        <v>434.43642697188358</v>
      </c>
      <c r="AE2046" s="54">
        <v>8.6318728009259253E-4</v>
      </c>
      <c r="AF2046" s="54">
        <v>1.4519230763888891E-2</v>
      </c>
      <c r="AG2046" s="53">
        <v>46273.782113187277</v>
      </c>
      <c r="AH2046" s="53">
        <v>46273.795769230761</v>
      </c>
      <c r="AI2046" t="s">
        <v>151</v>
      </c>
      <c r="AL2046">
        <v>25.827814569536422</v>
      </c>
      <c r="AM2046">
        <v>434.43642697188358</v>
      </c>
      <c r="AN2046" s="54">
        <v>8.6318728009259253E-4</v>
      </c>
      <c r="AO2046" s="54">
        <v>1.4519230763888891E-2</v>
      </c>
      <c r="AP2046" s="53">
        <v>46273.795769230761</v>
      </c>
      <c r="AQ2046" t="s">
        <v>151</v>
      </c>
      <c r="AR2046" t="s">
        <v>337</v>
      </c>
    </row>
    <row r="2047" spans="1:44" x14ac:dyDescent="0.35">
      <c r="A2047">
        <v>11</v>
      </c>
      <c r="B2047" s="26">
        <f t="shared" si="403"/>
        <v>46273.78125</v>
      </c>
      <c r="C2047" t="s">
        <v>52</v>
      </c>
      <c r="D2047">
        <v>2</v>
      </c>
      <c r="E2047" s="26">
        <f t="shared" si="404"/>
        <v>46273.84375</v>
      </c>
      <c r="F2047" s="26">
        <f t="shared" si="405"/>
        <v>46273.822916666664</v>
      </c>
      <c r="G2047">
        <f t="shared" si="406"/>
        <v>0</v>
      </c>
      <c r="H2047">
        <f t="shared" si="407"/>
        <v>1</v>
      </c>
      <c r="I2047" s="27">
        <f t="shared" si="408"/>
        <v>2</v>
      </c>
      <c r="J2047" s="28">
        <f t="shared" si="409"/>
        <v>64.140582097748492</v>
      </c>
      <c r="K2047" s="29" t="str">
        <f t="shared" si="410"/>
        <v/>
      </c>
      <c r="L2047" s="26" t="str">
        <f t="shared" si="411"/>
        <v/>
      </c>
      <c r="M2047" t="str">
        <f t="shared" si="412"/>
        <v/>
      </c>
      <c r="N2047" s="28">
        <f t="shared" si="413"/>
        <v>32.070291048874246</v>
      </c>
      <c r="O2047" t="str">
        <f t="shared" si="414"/>
        <v/>
      </c>
      <c r="P2047" t="str">
        <f t="shared" si="415"/>
        <v/>
      </c>
      <c r="Q2047" s="10"/>
      <c r="R2047" s="10" t="s">
        <v>341</v>
      </c>
      <c r="S2047" s="16">
        <v>3</v>
      </c>
      <c r="T2047" s="13">
        <v>83.027443411617099</v>
      </c>
      <c r="U2047" s="14"/>
      <c r="V2047" s="11"/>
      <c r="W2047" s="10"/>
      <c r="X2047" s="29"/>
      <c r="Y2047" t="s">
        <v>345</v>
      </c>
      <c r="AA2047" t="s">
        <v>331</v>
      </c>
      <c r="AB2047">
        <v>2</v>
      </c>
      <c r="AC2047">
        <v>38.201269896494743</v>
      </c>
      <c r="AD2047">
        <v>125.10220768601801</v>
      </c>
      <c r="AL2047">
        <v>57.088131210363343</v>
      </c>
      <c r="AM2047">
        <v>143.9890689998866</v>
      </c>
      <c r="AR2047" t="s">
        <v>332</v>
      </c>
    </row>
    <row r="2048" spans="1:44" x14ac:dyDescent="0.35">
      <c r="A2048">
        <v>11</v>
      </c>
      <c r="B2048" s="26">
        <f t="shared" si="403"/>
        <v>46273.78125</v>
      </c>
      <c r="C2048" t="s">
        <v>52</v>
      </c>
      <c r="D2048">
        <v>3</v>
      </c>
      <c r="E2048" s="26">
        <f t="shared" si="404"/>
        <v>46273.84375</v>
      </c>
      <c r="F2048" s="26">
        <f t="shared" si="405"/>
        <v>46273.822916666664</v>
      </c>
      <c r="G2048">
        <f t="shared" si="406"/>
        <v>0</v>
      </c>
      <c r="H2048">
        <f t="shared" si="407"/>
        <v>0</v>
      </c>
      <c r="I2048" s="27">
        <f t="shared" si="408"/>
        <v>1</v>
      </c>
      <c r="J2048" s="28">
        <f t="shared" si="409"/>
        <v>85.277995301487863</v>
      </c>
      <c r="K2048" s="29" t="str">
        <f t="shared" si="410"/>
        <v/>
      </c>
      <c r="L2048" s="26" t="str">
        <f t="shared" si="411"/>
        <v/>
      </c>
      <c r="M2048" t="str">
        <f t="shared" si="412"/>
        <v/>
      </c>
      <c r="N2048" s="28">
        <f t="shared" si="413"/>
        <v>85.277995301487863</v>
      </c>
      <c r="O2048" t="str">
        <f t="shared" si="414"/>
        <v/>
      </c>
      <c r="P2048" t="str">
        <f t="shared" si="415"/>
        <v/>
      </c>
      <c r="Q2048" s="10"/>
      <c r="R2048" s="10"/>
      <c r="S2048" s="16">
        <v>1</v>
      </c>
      <c r="T2048" s="13">
        <v>85.277995301487863</v>
      </c>
      <c r="U2048" s="14"/>
      <c r="V2048" s="11"/>
      <c r="W2048" s="10"/>
      <c r="X2048" s="29"/>
      <c r="AA2048" t="s">
        <v>331</v>
      </c>
      <c r="AB2048">
        <v>1</v>
      </c>
      <c r="AC2048">
        <v>85.277995301487863</v>
      </c>
      <c r="AD2048">
        <v>85.277995301487863</v>
      </c>
      <c r="AL2048">
        <v>85.277995301487863</v>
      </c>
      <c r="AM2048">
        <v>85.277995301487863</v>
      </c>
      <c r="AR2048" t="s">
        <v>338</v>
      </c>
    </row>
    <row r="2049" spans="1:44" x14ac:dyDescent="0.35">
      <c r="A2049">
        <v>11</v>
      </c>
      <c r="B2049" s="26">
        <f t="shared" si="403"/>
        <v>46273.78125</v>
      </c>
      <c r="C2049" t="s">
        <v>52</v>
      </c>
      <c r="D2049">
        <v>4</v>
      </c>
      <c r="E2049" s="26">
        <f t="shared" si="404"/>
        <v>46273.84375</v>
      </c>
      <c r="F2049" s="26">
        <f t="shared" si="405"/>
        <v>46273.822916666664</v>
      </c>
      <c r="G2049">
        <f t="shared" si="406"/>
        <v>0</v>
      </c>
      <c r="H2049">
        <f t="shared" si="407"/>
        <v>0</v>
      </c>
      <c r="I2049" s="27">
        <f t="shared" si="408"/>
        <v>1</v>
      </c>
      <c r="J2049" s="28">
        <f t="shared" si="409"/>
        <v>122.73615635179154</v>
      </c>
      <c r="K2049" s="29" t="str">
        <f t="shared" si="410"/>
        <v/>
      </c>
      <c r="L2049" s="26" t="str">
        <f t="shared" si="411"/>
        <v/>
      </c>
      <c r="M2049" t="str">
        <f t="shared" si="412"/>
        <v/>
      </c>
      <c r="N2049" s="28">
        <f t="shared" si="413"/>
        <v>122.73615635179154</v>
      </c>
      <c r="O2049" t="str">
        <f t="shared" si="414"/>
        <v/>
      </c>
      <c r="P2049" t="str">
        <f t="shared" si="415"/>
        <v/>
      </c>
      <c r="Q2049" s="10"/>
      <c r="R2049" s="10"/>
      <c r="S2049" s="16">
        <v>1</v>
      </c>
      <c r="T2049" s="13">
        <v>122.73615635179149</v>
      </c>
      <c r="U2049" s="14"/>
      <c r="V2049" s="11"/>
      <c r="W2049" s="10"/>
      <c r="X2049" s="29"/>
      <c r="AA2049" t="s">
        <v>331</v>
      </c>
      <c r="AB2049">
        <v>1</v>
      </c>
      <c r="AC2049">
        <v>122.73615635179149</v>
      </c>
      <c r="AD2049">
        <v>122.73615635179149</v>
      </c>
      <c r="AL2049">
        <v>122.73615635179149</v>
      </c>
      <c r="AM2049">
        <v>122.73615635179149</v>
      </c>
      <c r="AR2049" t="s">
        <v>338</v>
      </c>
    </row>
    <row r="2050" spans="1:44" x14ac:dyDescent="0.35">
      <c r="A2050">
        <v>11</v>
      </c>
      <c r="B2050" s="26">
        <f t="shared" si="403"/>
        <v>46273.78125</v>
      </c>
      <c r="C2050" t="s">
        <v>52</v>
      </c>
      <c r="D2050">
        <v>5</v>
      </c>
      <c r="E2050" s="26">
        <f t="shared" si="404"/>
        <v>46273.84375</v>
      </c>
      <c r="F2050" s="26">
        <f t="shared" si="405"/>
        <v>46273.822916666664</v>
      </c>
      <c r="G2050">
        <f t="shared" si="406"/>
        <v>1</v>
      </c>
      <c r="H2050">
        <f t="shared" si="407"/>
        <v>2</v>
      </c>
      <c r="I2050" s="27">
        <f t="shared" si="408"/>
        <v>1</v>
      </c>
      <c r="J2050" s="28">
        <f t="shared" si="409"/>
        <v>19.251336898395724</v>
      </c>
      <c r="K2050" s="29">
        <f t="shared" si="410"/>
        <v>4.3287037037037035E-3</v>
      </c>
      <c r="L2050" s="26">
        <f t="shared" si="411"/>
        <v>46273.785578703704</v>
      </c>
      <c r="M2050" t="str">
        <f t="shared" si="412"/>
        <v>YES</v>
      </c>
      <c r="N2050" s="28">
        <f t="shared" si="413"/>
        <v>19.251336898395724</v>
      </c>
      <c r="O2050" t="str">
        <f t="shared" si="414"/>
        <v/>
      </c>
      <c r="P2050" t="str">
        <f t="shared" si="415"/>
        <v/>
      </c>
      <c r="Q2050" s="10" t="s">
        <v>151</v>
      </c>
      <c r="R2050" s="10"/>
      <c r="S2050" s="16">
        <v>1</v>
      </c>
      <c r="T2050" s="13">
        <v>19.251336898395721</v>
      </c>
      <c r="U2050" s="14">
        <v>4.3287037037037044E-3</v>
      </c>
      <c r="V2050" s="11">
        <v>46273.785578703697</v>
      </c>
      <c r="W2050" s="10" t="s">
        <v>151</v>
      </c>
      <c r="X2050" s="29">
        <v>0</v>
      </c>
      <c r="AA2050" t="s">
        <v>331</v>
      </c>
      <c r="AB2050">
        <v>1</v>
      </c>
      <c r="AC2050">
        <v>19.251336898395721</v>
      </c>
      <c r="AD2050">
        <v>21.88449848024316</v>
      </c>
      <c r="AE2050" s="54">
        <v>3.8078703703703699E-3</v>
      </c>
      <c r="AF2050" s="54">
        <v>4.3287037037037044E-3</v>
      </c>
      <c r="AG2050" s="53">
        <v>46273.785057870373</v>
      </c>
      <c r="AH2050" s="53">
        <v>46273.785578703697</v>
      </c>
      <c r="AI2050" t="s">
        <v>151</v>
      </c>
      <c r="AL2050">
        <v>19.251336898395721</v>
      </c>
      <c r="AM2050">
        <v>21.88449848024316</v>
      </c>
      <c r="AN2050" s="54">
        <v>3.8078703703703699E-3</v>
      </c>
      <c r="AO2050" s="54">
        <v>4.3287037037037044E-3</v>
      </c>
      <c r="AP2050" s="53">
        <v>46273.785578703697</v>
      </c>
      <c r="AQ2050" t="s">
        <v>151</v>
      </c>
      <c r="AR2050" t="s">
        <v>338</v>
      </c>
    </row>
    <row r="2051" spans="1:44" x14ac:dyDescent="0.35">
      <c r="A2051">
        <v>11</v>
      </c>
      <c r="B2051" s="26">
        <f t="shared" si="403"/>
        <v>46273.78125</v>
      </c>
      <c r="C2051" t="s">
        <v>52</v>
      </c>
      <c r="D2051">
        <v>6</v>
      </c>
      <c r="E2051" s="26">
        <f t="shared" si="404"/>
        <v>46273.84375</v>
      </c>
      <c r="F2051" s="26">
        <f t="shared" si="405"/>
        <v>46273.822916666664</v>
      </c>
      <c r="G2051">
        <f t="shared" si="406"/>
        <v>0</v>
      </c>
      <c r="H2051">
        <f t="shared" si="407"/>
        <v>1</v>
      </c>
      <c r="I2051" s="27">
        <f t="shared" si="408"/>
        <v>2</v>
      </c>
      <c r="J2051" s="28">
        <f t="shared" si="409"/>
        <v>32.84119553474973</v>
      </c>
      <c r="K2051" s="29" t="str">
        <f t="shared" si="410"/>
        <v/>
      </c>
      <c r="L2051" s="26" t="str">
        <f t="shared" si="411"/>
        <v/>
      </c>
      <c r="M2051" t="str">
        <f t="shared" si="412"/>
        <v/>
      </c>
      <c r="N2051" s="28">
        <f t="shared" si="413"/>
        <v>16.420597767374865</v>
      </c>
      <c r="O2051" t="str">
        <f t="shared" si="414"/>
        <v/>
      </c>
      <c r="P2051" t="str">
        <f t="shared" si="415"/>
        <v/>
      </c>
      <c r="Q2051" s="10"/>
      <c r="R2051" s="10"/>
      <c r="S2051" s="16">
        <v>1</v>
      </c>
      <c r="T2051" s="13">
        <v>13.954334220881121</v>
      </c>
      <c r="U2051" s="14"/>
      <c r="V2051" s="11"/>
      <c r="W2051" s="10"/>
      <c r="X2051" s="29"/>
      <c r="AA2051" t="s">
        <v>331</v>
      </c>
      <c r="AB2051">
        <v>2</v>
      </c>
      <c r="AC2051">
        <v>27.362553838358249</v>
      </c>
      <c r="AD2051">
        <v>37.773722627737222</v>
      </c>
      <c r="AL2051">
        <v>13.681276919179121</v>
      </c>
      <c r="AM2051">
        <v>13.954334220881121</v>
      </c>
      <c r="AR2051" t="s">
        <v>332</v>
      </c>
    </row>
    <row r="2052" spans="1:44" x14ac:dyDescent="0.35">
      <c r="A2052">
        <v>11</v>
      </c>
      <c r="B2052" s="26">
        <f t="shared" si="403"/>
        <v>46273.78125</v>
      </c>
      <c r="C2052" t="s">
        <v>53</v>
      </c>
      <c r="D2052">
        <v>1</v>
      </c>
      <c r="E2052" s="26">
        <f t="shared" si="404"/>
        <v>46273.84375</v>
      </c>
      <c r="F2052" s="26">
        <f t="shared" si="405"/>
        <v>46273.822916666664</v>
      </c>
      <c r="G2052">
        <f t="shared" si="406"/>
        <v>1</v>
      </c>
      <c r="H2052">
        <f t="shared" si="407"/>
        <v>9</v>
      </c>
      <c r="I2052" s="27">
        <f t="shared" si="408"/>
        <v>5</v>
      </c>
      <c r="J2052" s="28">
        <f t="shared" si="409"/>
        <v>221.18197776477473</v>
      </c>
      <c r="K2052" s="29">
        <f t="shared" si="410"/>
        <v>1.6954365079365078E-3</v>
      </c>
      <c r="L2052" s="26">
        <f t="shared" si="411"/>
        <v>46273.782945436506</v>
      </c>
      <c r="M2052" t="str">
        <f t="shared" si="412"/>
        <v>YES</v>
      </c>
      <c r="N2052" s="28">
        <f t="shared" si="413"/>
        <v>44.236395552954946</v>
      </c>
      <c r="O2052" t="str">
        <f t="shared" si="414"/>
        <v/>
      </c>
      <c r="P2052" t="str">
        <f t="shared" si="415"/>
        <v/>
      </c>
      <c r="Q2052" s="10" t="s">
        <v>151</v>
      </c>
      <c r="R2052" s="10"/>
      <c r="S2052" s="16">
        <v>5</v>
      </c>
      <c r="T2052" s="13">
        <v>221.1819777647747</v>
      </c>
      <c r="U2052" s="14">
        <v>1.69543650462963E-3</v>
      </c>
      <c r="V2052" s="11">
        <v>46273.782945436513</v>
      </c>
      <c r="W2052" s="10" t="s">
        <v>151</v>
      </c>
      <c r="X2052" s="29">
        <v>0</v>
      </c>
      <c r="Z2052" t="s">
        <v>339</v>
      </c>
      <c r="AA2052" t="s">
        <v>331</v>
      </c>
      <c r="AB2052">
        <v>5</v>
      </c>
      <c r="AC2052">
        <v>25.827814569536422</v>
      </c>
      <c r="AD2052">
        <v>434.43642697188358</v>
      </c>
      <c r="AE2052" s="54">
        <v>8.6318728009259253E-4</v>
      </c>
      <c r="AF2052" s="54">
        <v>1.4519230763888891E-2</v>
      </c>
      <c r="AG2052" s="53">
        <v>46273.782113187277</v>
      </c>
      <c r="AH2052" s="53">
        <v>46273.795769230761</v>
      </c>
      <c r="AI2052" t="s">
        <v>151</v>
      </c>
      <c r="AL2052">
        <v>25.827814569536422</v>
      </c>
      <c r="AM2052">
        <v>434.43642697188358</v>
      </c>
      <c r="AN2052" s="54">
        <v>8.6318728009259253E-4</v>
      </c>
      <c r="AO2052" s="54">
        <v>1.4519230763888891E-2</v>
      </c>
      <c r="AP2052" s="53">
        <v>46273.795769230761</v>
      </c>
      <c r="AQ2052" t="s">
        <v>151</v>
      </c>
      <c r="AR2052" t="s">
        <v>337</v>
      </c>
    </row>
    <row r="2053" spans="1:44" x14ac:dyDescent="0.35">
      <c r="A2053">
        <v>11</v>
      </c>
      <c r="B2053" s="26">
        <f t="shared" si="403"/>
        <v>46273.78125</v>
      </c>
      <c r="C2053" t="s">
        <v>53</v>
      </c>
      <c r="D2053">
        <v>2</v>
      </c>
      <c r="E2053" s="26">
        <f t="shared" si="404"/>
        <v>46273.84375</v>
      </c>
      <c r="F2053" s="26">
        <f t="shared" si="405"/>
        <v>46273.822916666664</v>
      </c>
      <c r="G2053">
        <f t="shared" si="406"/>
        <v>0</v>
      </c>
      <c r="H2053">
        <f t="shared" si="407"/>
        <v>1</v>
      </c>
      <c r="I2053" s="27">
        <f t="shared" si="408"/>
        <v>2</v>
      </c>
      <c r="J2053" s="28">
        <f t="shared" si="409"/>
        <v>64.140582097748492</v>
      </c>
      <c r="K2053" s="29" t="str">
        <f t="shared" si="410"/>
        <v/>
      </c>
      <c r="L2053" s="26" t="str">
        <f t="shared" si="411"/>
        <v/>
      </c>
      <c r="M2053" t="str">
        <f t="shared" si="412"/>
        <v/>
      </c>
      <c r="N2053" s="28">
        <f t="shared" si="413"/>
        <v>32.070291048874246</v>
      </c>
      <c r="O2053" t="str">
        <f t="shared" si="414"/>
        <v/>
      </c>
      <c r="P2053" t="str">
        <f t="shared" si="415"/>
        <v/>
      </c>
      <c r="Q2053" s="10"/>
      <c r="R2053" s="10" t="s">
        <v>341</v>
      </c>
      <c r="S2053" s="16">
        <v>3</v>
      </c>
      <c r="T2053" s="13">
        <v>83.027443411617099</v>
      </c>
      <c r="U2053" s="14"/>
      <c r="V2053" s="11"/>
      <c r="W2053" s="10"/>
      <c r="X2053" s="29"/>
      <c r="Y2053" t="s">
        <v>345</v>
      </c>
      <c r="AA2053" t="s">
        <v>331</v>
      </c>
      <c r="AB2053">
        <v>2</v>
      </c>
      <c r="AC2053">
        <v>38.201269896494743</v>
      </c>
      <c r="AD2053">
        <v>125.10220768601801</v>
      </c>
      <c r="AL2053">
        <v>57.088131210363343</v>
      </c>
      <c r="AM2053">
        <v>143.9890689998866</v>
      </c>
      <c r="AR2053" t="s">
        <v>332</v>
      </c>
    </row>
    <row r="2054" spans="1:44" x14ac:dyDescent="0.35">
      <c r="A2054">
        <v>11</v>
      </c>
      <c r="B2054" s="26">
        <f t="shared" ref="B2054:B2117" si="416">INDEX(SNAP_TIMES,MATCH(A2054,SNAP_NOS,0))</f>
        <v>46273.78125</v>
      </c>
      <c r="C2054" t="s">
        <v>53</v>
      </c>
      <c r="D2054">
        <v>3</v>
      </c>
      <c r="E2054" s="26">
        <f t="shared" ref="E2054:E2117" si="417">IF(AND(INDEX(SH_CHG,MATCH(C2054,SH_ID,0))&lt;&gt;"",B2054&gt;=INDEX(SH_CHG,MATCH(C2054,SH_ID,0))),INDEX(SH_DEP,MATCH(C2054,SH_ID,0)),INDEX(SH_ORIG,MATCH(C2054,SH_ID,0)))</f>
        <v>46273.84375</v>
      </c>
      <c r="F2054" s="26">
        <f t="shared" ref="F2054:F2117" si="418">E2054-LOADING_MINUTES/1440</f>
        <v>46273.822916666664</v>
      </c>
      <c r="G2054">
        <f t="shared" ref="G2054:G2117" si="419">COUNTIFS(OL_SNAP,A2054,OL_EFF,C2054,OL_WT,D2054,OL_OPEN,"&gt;0")</f>
        <v>0</v>
      </c>
      <c r="H2054">
        <f t="shared" ref="H2054:H2117" si="420">SUMIFS($G$6:$G$3569,$A$6:$A$3569,A2054,$D$6:$D$3569,D2054,$F$6:$F$3569,"&lt;="&amp;F2054)</f>
        <v>0</v>
      </c>
      <c r="I2054" s="27">
        <f t="shared" ref="I2054:I2117" si="421">INDEX(C_RES,MATCH(1,INDEX((C_SN=A2054)*(C_WT=D2054),0),0))</f>
        <v>1</v>
      </c>
      <c r="J2054" s="28">
        <f t="shared" ref="J2054:J2117" si="422">INDEX(C_RL,MATCH(1,INDEX((C_SN=A2054)*(C_WT=D2054),0),0))</f>
        <v>85.277995301487863</v>
      </c>
      <c r="K2054" s="29" t="str">
        <f t="shared" ref="K2054:K2117" si="423">IF(G2054=0,"",IF(ISNUMBER(J2054),IF(J2054&gt;0,H2054/J2054/24,"NULL"),"NULL"))</f>
        <v/>
      </c>
      <c r="L2054" s="26" t="str">
        <f t="shared" ref="L2054:L2117" si="424">IF(ISNUMBER(K2054),B2054+K2054,"")</f>
        <v/>
      </c>
      <c r="M2054" t="str">
        <f t="shared" ref="M2054:M2117" si="425">IF(G2054=0,"",IF(B2054&gt;=F2054,"NO - CUTOFF PASSED",IF(ISNUMBER(K2054),IF(L2054&lt;=F2054,"YES","NO"),"UNKNOWN - NO RATE")))</f>
        <v/>
      </c>
      <c r="N2054" s="28">
        <f t="shared" ref="N2054:N2117" si="426">IFERROR(IF(AND(INDEX(C_HRS,MATCH(1,INDEX((C_SN=A2054)*(C_WT=D2054),0),0))&gt;0,INDEX(C_TL,MATCH(1,INDEX((C_SN=A2054)*(C_WT=D2054),0),0))&gt;0),INDEX(C_TL,MATCH(1,INDEX((C_SN=A2054)*(C_WT=D2054),0),0))/INDEX(C_HRS,MATCH(1,INDEX((C_SN=A2054)*(C_WT=D2054),0),0)),"NULL"),"NULL")</f>
        <v>85.277995301487863</v>
      </c>
      <c r="O2054" t="str">
        <f t="shared" ref="O2054:O2117" si="427">IF(M2054="NO",IF(ISNUMBER(N2054),ROUNDUP(H2054/(N2054*(F2054-B2054)*24),0),"CANNOT ESTIMATE - NO RATE"),"")</f>
        <v/>
      </c>
      <c r="P2054" t="str">
        <f t="shared" ref="P2054:P2117" si="428">IF(ISNUMBER(O2054),MAX(0,O2054-I2054),O2054)</f>
        <v/>
      </c>
      <c r="Q2054" s="10"/>
      <c r="R2054" s="10"/>
      <c r="S2054" s="16">
        <v>1</v>
      </c>
      <c r="T2054" s="13">
        <v>85.277995301487863</v>
      </c>
      <c r="U2054" s="14"/>
      <c r="V2054" s="11"/>
      <c r="W2054" s="10"/>
      <c r="X2054" s="29"/>
      <c r="AA2054" t="s">
        <v>331</v>
      </c>
      <c r="AB2054">
        <v>1</v>
      </c>
      <c r="AC2054">
        <v>85.277995301487863</v>
      </c>
      <c r="AD2054">
        <v>85.277995301487863</v>
      </c>
      <c r="AL2054">
        <v>85.277995301487863</v>
      </c>
      <c r="AM2054">
        <v>85.277995301487863</v>
      </c>
      <c r="AR2054" t="s">
        <v>338</v>
      </c>
    </row>
    <row r="2055" spans="1:44" x14ac:dyDescent="0.35">
      <c r="A2055">
        <v>11</v>
      </c>
      <c r="B2055" s="26">
        <f t="shared" si="416"/>
        <v>46273.78125</v>
      </c>
      <c r="C2055" t="s">
        <v>53</v>
      </c>
      <c r="D2055">
        <v>4</v>
      </c>
      <c r="E2055" s="26">
        <f t="shared" si="417"/>
        <v>46273.84375</v>
      </c>
      <c r="F2055" s="26">
        <f t="shared" si="418"/>
        <v>46273.822916666664</v>
      </c>
      <c r="G2055">
        <f t="shared" si="419"/>
        <v>0</v>
      </c>
      <c r="H2055">
        <f t="shared" si="420"/>
        <v>0</v>
      </c>
      <c r="I2055" s="27">
        <f t="shared" si="421"/>
        <v>1</v>
      </c>
      <c r="J2055" s="28">
        <f t="shared" si="422"/>
        <v>122.73615635179154</v>
      </c>
      <c r="K2055" s="29" t="str">
        <f t="shared" si="423"/>
        <v/>
      </c>
      <c r="L2055" s="26" t="str">
        <f t="shared" si="424"/>
        <v/>
      </c>
      <c r="M2055" t="str">
        <f t="shared" si="425"/>
        <v/>
      </c>
      <c r="N2055" s="28">
        <f t="shared" si="426"/>
        <v>122.73615635179154</v>
      </c>
      <c r="O2055" t="str">
        <f t="shared" si="427"/>
        <v/>
      </c>
      <c r="P2055" t="str">
        <f t="shared" si="428"/>
        <v/>
      </c>
      <c r="Q2055" s="10"/>
      <c r="R2055" s="10"/>
      <c r="S2055" s="16">
        <v>1</v>
      </c>
      <c r="T2055" s="13">
        <v>122.73615635179149</v>
      </c>
      <c r="U2055" s="14"/>
      <c r="V2055" s="11"/>
      <c r="W2055" s="10"/>
      <c r="X2055" s="29"/>
      <c r="AA2055" t="s">
        <v>331</v>
      </c>
      <c r="AB2055">
        <v>1</v>
      </c>
      <c r="AC2055">
        <v>122.73615635179149</v>
      </c>
      <c r="AD2055">
        <v>122.73615635179149</v>
      </c>
      <c r="AL2055">
        <v>122.73615635179149</v>
      </c>
      <c r="AM2055">
        <v>122.73615635179149</v>
      </c>
      <c r="AR2055" t="s">
        <v>338</v>
      </c>
    </row>
    <row r="2056" spans="1:44" x14ac:dyDescent="0.35">
      <c r="A2056">
        <v>11</v>
      </c>
      <c r="B2056" s="26">
        <f t="shared" si="416"/>
        <v>46273.78125</v>
      </c>
      <c r="C2056" t="s">
        <v>53</v>
      </c>
      <c r="D2056">
        <v>5</v>
      </c>
      <c r="E2056" s="26">
        <f t="shared" si="417"/>
        <v>46273.84375</v>
      </c>
      <c r="F2056" s="26">
        <f t="shared" si="418"/>
        <v>46273.822916666664</v>
      </c>
      <c r="G2056">
        <f t="shared" si="419"/>
        <v>0</v>
      </c>
      <c r="H2056">
        <f t="shared" si="420"/>
        <v>2</v>
      </c>
      <c r="I2056" s="27">
        <f t="shared" si="421"/>
        <v>1</v>
      </c>
      <c r="J2056" s="28">
        <f t="shared" si="422"/>
        <v>19.251336898395724</v>
      </c>
      <c r="K2056" s="29" t="str">
        <f t="shared" si="423"/>
        <v/>
      </c>
      <c r="L2056" s="26" t="str">
        <f t="shared" si="424"/>
        <v/>
      </c>
      <c r="M2056" t="str">
        <f t="shared" si="425"/>
        <v/>
      </c>
      <c r="N2056" s="28">
        <f t="shared" si="426"/>
        <v>19.251336898395724</v>
      </c>
      <c r="O2056" t="str">
        <f t="shared" si="427"/>
        <v/>
      </c>
      <c r="P2056" t="str">
        <f t="shared" si="428"/>
        <v/>
      </c>
      <c r="Q2056" s="10"/>
      <c r="R2056" s="10"/>
      <c r="S2056" s="16">
        <v>1</v>
      </c>
      <c r="T2056" s="13">
        <v>19.251336898395721</v>
      </c>
      <c r="U2056" s="14"/>
      <c r="V2056" s="11"/>
      <c r="W2056" s="10"/>
      <c r="X2056" s="29"/>
      <c r="AA2056" t="s">
        <v>331</v>
      </c>
      <c r="AB2056">
        <v>1</v>
      </c>
      <c r="AC2056">
        <v>19.251336898395721</v>
      </c>
      <c r="AD2056">
        <v>21.88449848024316</v>
      </c>
      <c r="AL2056">
        <v>19.251336898395721</v>
      </c>
      <c r="AM2056">
        <v>21.88449848024316</v>
      </c>
      <c r="AR2056" t="s">
        <v>338</v>
      </c>
    </row>
    <row r="2057" spans="1:44" x14ac:dyDescent="0.35">
      <c r="A2057">
        <v>11</v>
      </c>
      <c r="B2057" s="26">
        <f t="shared" si="416"/>
        <v>46273.78125</v>
      </c>
      <c r="C2057" t="s">
        <v>53</v>
      </c>
      <c r="D2057">
        <v>6</v>
      </c>
      <c r="E2057" s="26">
        <f t="shared" si="417"/>
        <v>46273.84375</v>
      </c>
      <c r="F2057" s="26">
        <f t="shared" si="418"/>
        <v>46273.822916666664</v>
      </c>
      <c r="G2057">
        <f t="shared" si="419"/>
        <v>0</v>
      </c>
      <c r="H2057">
        <f t="shared" si="420"/>
        <v>1</v>
      </c>
      <c r="I2057" s="27">
        <f t="shared" si="421"/>
        <v>2</v>
      </c>
      <c r="J2057" s="28">
        <f t="shared" si="422"/>
        <v>32.84119553474973</v>
      </c>
      <c r="K2057" s="29" t="str">
        <f t="shared" si="423"/>
        <v/>
      </c>
      <c r="L2057" s="26" t="str">
        <f t="shared" si="424"/>
        <v/>
      </c>
      <c r="M2057" t="str">
        <f t="shared" si="425"/>
        <v/>
      </c>
      <c r="N2057" s="28">
        <f t="shared" si="426"/>
        <v>16.420597767374865</v>
      </c>
      <c r="O2057" t="str">
        <f t="shared" si="427"/>
        <v/>
      </c>
      <c r="P2057" t="str">
        <f t="shared" si="428"/>
        <v/>
      </c>
      <c r="Q2057" s="10"/>
      <c r="R2057" s="10"/>
      <c r="S2057" s="16">
        <v>1</v>
      </c>
      <c r="T2057" s="13">
        <v>13.954334220881121</v>
      </c>
      <c r="U2057" s="14"/>
      <c r="V2057" s="11"/>
      <c r="W2057" s="10"/>
      <c r="X2057" s="29"/>
      <c r="AA2057" t="s">
        <v>331</v>
      </c>
      <c r="AB2057">
        <v>2</v>
      </c>
      <c r="AC2057">
        <v>27.362553838358249</v>
      </c>
      <c r="AD2057">
        <v>37.773722627737222</v>
      </c>
      <c r="AL2057">
        <v>13.681276919179121</v>
      </c>
      <c r="AM2057">
        <v>13.954334220881121</v>
      </c>
      <c r="AR2057" t="s">
        <v>332</v>
      </c>
    </row>
    <row r="2058" spans="1:44" x14ac:dyDescent="0.35">
      <c r="A2058">
        <v>11</v>
      </c>
      <c r="B2058" s="26">
        <f t="shared" si="416"/>
        <v>46273.78125</v>
      </c>
      <c r="C2058" t="s">
        <v>54</v>
      </c>
      <c r="D2058">
        <v>1</v>
      </c>
      <c r="E2058" s="26">
        <f t="shared" si="417"/>
        <v>46273.84375</v>
      </c>
      <c r="F2058" s="26">
        <f t="shared" si="418"/>
        <v>46273.822916666664</v>
      </c>
      <c r="G2058">
        <f t="shared" si="419"/>
        <v>0</v>
      </c>
      <c r="H2058">
        <f t="shared" si="420"/>
        <v>9</v>
      </c>
      <c r="I2058" s="27">
        <f t="shared" si="421"/>
        <v>5</v>
      </c>
      <c r="J2058" s="28">
        <f t="shared" si="422"/>
        <v>221.18197776477473</v>
      </c>
      <c r="K2058" s="29" t="str">
        <f t="shared" si="423"/>
        <v/>
      </c>
      <c r="L2058" s="26" t="str">
        <f t="shared" si="424"/>
        <v/>
      </c>
      <c r="M2058" t="str">
        <f t="shared" si="425"/>
        <v/>
      </c>
      <c r="N2058" s="28">
        <f t="shared" si="426"/>
        <v>44.236395552954946</v>
      </c>
      <c r="O2058" t="str">
        <f t="shared" si="427"/>
        <v/>
      </c>
      <c r="P2058" t="str">
        <f t="shared" si="428"/>
        <v/>
      </c>
      <c r="Q2058" s="10"/>
      <c r="R2058" s="10"/>
      <c r="S2058" s="16">
        <v>5</v>
      </c>
      <c r="T2058" s="13">
        <v>221.1819777647747</v>
      </c>
      <c r="U2058" s="14"/>
      <c r="V2058" s="11"/>
      <c r="W2058" s="10"/>
      <c r="X2058" s="29"/>
      <c r="Z2058" t="s">
        <v>339</v>
      </c>
      <c r="AA2058" t="s">
        <v>331</v>
      </c>
      <c r="AB2058">
        <v>5</v>
      </c>
      <c r="AC2058">
        <v>25.827814569536422</v>
      </c>
      <c r="AD2058">
        <v>434.43642697188358</v>
      </c>
      <c r="AL2058">
        <v>25.827814569536422</v>
      </c>
      <c r="AM2058">
        <v>434.43642697188358</v>
      </c>
      <c r="AR2058" t="s">
        <v>337</v>
      </c>
    </row>
    <row r="2059" spans="1:44" x14ac:dyDescent="0.35">
      <c r="A2059">
        <v>11</v>
      </c>
      <c r="B2059" s="26">
        <f t="shared" si="416"/>
        <v>46273.78125</v>
      </c>
      <c r="C2059" t="s">
        <v>54</v>
      </c>
      <c r="D2059">
        <v>2</v>
      </c>
      <c r="E2059" s="26">
        <f t="shared" si="417"/>
        <v>46273.84375</v>
      </c>
      <c r="F2059" s="26">
        <f t="shared" si="418"/>
        <v>46273.822916666664</v>
      </c>
      <c r="G2059">
        <f t="shared" si="419"/>
        <v>0</v>
      </c>
      <c r="H2059">
        <f t="shared" si="420"/>
        <v>1</v>
      </c>
      <c r="I2059" s="27">
        <f t="shared" si="421"/>
        <v>2</v>
      </c>
      <c r="J2059" s="28">
        <f t="shared" si="422"/>
        <v>64.140582097748492</v>
      </c>
      <c r="K2059" s="29" t="str">
        <f t="shared" si="423"/>
        <v/>
      </c>
      <c r="L2059" s="26" t="str">
        <f t="shared" si="424"/>
        <v/>
      </c>
      <c r="M2059" t="str">
        <f t="shared" si="425"/>
        <v/>
      </c>
      <c r="N2059" s="28">
        <f t="shared" si="426"/>
        <v>32.070291048874246</v>
      </c>
      <c r="O2059" t="str">
        <f t="shared" si="427"/>
        <v/>
      </c>
      <c r="P2059" t="str">
        <f t="shared" si="428"/>
        <v/>
      </c>
      <c r="Q2059" s="10"/>
      <c r="R2059" s="10" t="s">
        <v>341</v>
      </c>
      <c r="S2059" s="16">
        <v>3</v>
      </c>
      <c r="T2059" s="13">
        <v>83.027443411617099</v>
      </c>
      <c r="U2059" s="14"/>
      <c r="V2059" s="11"/>
      <c r="W2059" s="10"/>
      <c r="X2059" s="29"/>
      <c r="Y2059" t="s">
        <v>345</v>
      </c>
      <c r="AA2059" t="s">
        <v>331</v>
      </c>
      <c r="AB2059">
        <v>2</v>
      </c>
      <c r="AC2059">
        <v>38.201269896494743</v>
      </c>
      <c r="AD2059">
        <v>125.10220768601801</v>
      </c>
      <c r="AL2059">
        <v>57.088131210363343</v>
      </c>
      <c r="AM2059">
        <v>143.9890689998866</v>
      </c>
      <c r="AR2059" t="s">
        <v>332</v>
      </c>
    </row>
    <row r="2060" spans="1:44" x14ac:dyDescent="0.35">
      <c r="A2060">
        <v>11</v>
      </c>
      <c r="B2060" s="26">
        <f t="shared" si="416"/>
        <v>46273.78125</v>
      </c>
      <c r="C2060" t="s">
        <v>54</v>
      </c>
      <c r="D2060">
        <v>3</v>
      </c>
      <c r="E2060" s="26">
        <f t="shared" si="417"/>
        <v>46273.84375</v>
      </c>
      <c r="F2060" s="26">
        <f t="shared" si="418"/>
        <v>46273.822916666664</v>
      </c>
      <c r="G2060">
        <f t="shared" si="419"/>
        <v>0</v>
      </c>
      <c r="H2060">
        <f t="shared" si="420"/>
        <v>0</v>
      </c>
      <c r="I2060" s="27">
        <f t="shared" si="421"/>
        <v>1</v>
      </c>
      <c r="J2060" s="28">
        <f t="shared" si="422"/>
        <v>85.277995301487863</v>
      </c>
      <c r="K2060" s="29" t="str">
        <f t="shared" si="423"/>
        <v/>
      </c>
      <c r="L2060" s="26" t="str">
        <f t="shared" si="424"/>
        <v/>
      </c>
      <c r="M2060" t="str">
        <f t="shared" si="425"/>
        <v/>
      </c>
      <c r="N2060" s="28">
        <f t="shared" si="426"/>
        <v>85.277995301487863</v>
      </c>
      <c r="O2060" t="str">
        <f t="shared" si="427"/>
        <v/>
      </c>
      <c r="P2060" t="str">
        <f t="shared" si="428"/>
        <v/>
      </c>
      <c r="Q2060" s="10"/>
      <c r="R2060" s="10"/>
      <c r="S2060" s="16">
        <v>1</v>
      </c>
      <c r="T2060" s="13">
        <v>85.277995301487863</v>
      </c>
      <c r="U2060" s="14"/>
      <c r="V2060" s="11"/>
      <c r="W2060" s="10"/>
      <c r="X2060" s="29"/>
      <c r="AA2060" t="s">
        <v>331</v>
      </c>
      <c r="AB2060">
        <v>1</v>
      </c>
      <c r="AC2060">
        <v>85.277995301487863</v>
      </c>
      <c r="AD2060">
        <v>85.277995301487863</v>
      </c>
      <c r="AL2060">
        <v>85.277995301487863</v>
      </c>
      <c r="AM2060">
        <v>85.277995301487863</v>
      </c>
      <c r="AR2060" t="s">
        <v>338</v>
      </c>
    </row>
    <row r="2061" spans="1:44" x14ac:dyDescent="0.35">
      <c r="A2061">
        <v>11</v>
      </c>
      <c r="B2061" s="26">
        <f t="shared" si="416"/>
        <v>46273.78125</v>
      </c>
      <c r="C2061" t="s">
        <v>54</v>
      </c>
      <c r="D2061">
        <v>4</v>
      </c>
      <c r="E2061" s="26">
        <f t="shared" si="417"/>
        <v>46273.84375</v>
      </c>
      <c r="F2061" s="26">
        <f t="shared" si="418"/>
        <v>46273.822916666664</v>
      </c>
      <c r="G2061">
        <f t="shared" si="419"/>
        <v>0</v>
      </c>
      <c r="H2061">
        <f t="shared" si="420"/>
        <v>0</v>
      </c>
      <c r="I2061" s="27">
        <f t="shared" si="421"/>
        <v>1</v>
      </c>
      <c r="J2061" s="28">
        <f t="shared" si="422"/>
        <v>122.73615635179154</v>
      </c>
      <c r="K2061" s="29" t="str">
        <f t="shared" si="423"/>
        <v/>
      </c>
      <c r="L2061" s="26" t="str">
        <f t="shared" si="424"/>
        <v/>
      </c>
      <c r="M2061" t="str">
        <f t="shared" si="425"/>
        <v/>
      </c>
      <c r="N2061" s="28">
        <f t="shared" si="426"/>
        <v>122.73615635179154</v>
      </c>
      <c r="O2061" t="str">
        <f t="shared" si="427"/>
        <v/>
      </c>
      <c r="P2061" t="str">
        <f t="shared" si="428"/>
        <v/>
      </c>
      <c r="Q2061" s="10"/>
      <c r="R2061" s="10"/>
      <c r="S2061" s="16">
        <v>1</v>
      </c>
      <c r="T2061" s="13">
        <v>122.73615635179149</v>
      </c>
      <c r="U2061" s="14"/>
      <c r="V2061" s="11"/>
      <c r="W2061" s="10"/>
      <c r="X2061" s="29"/>
      <c r="AA2061" t="s">
        <v>331</v>
      </c>
      <c r="AB2061">
        <v>1</v>
      </c>
      <c r="AC2061">
        <v>122.73615635179149</v>
      </c>
      <c r="AD2061">
        <v>122.73615635179149</v>
      </c>
      <c r="AL2061">
        <v>122.73615635179149</v>
      </c>
      <c r="AM2061">
        <v>122.73615635179149</v>
      </c>
      <c r="AR2061" t="s">
        <v>338</v>
      </c>
    </row>
    <row r="2062" spans="1:44" x14ac:dyDescent="0.35">
      <c r="A2062">
        <v>11</v>
      </c>
      <c r="B2062" s="26">
        <f t="shared" si="416"/>
        <v>46273.78125</v>
      </c>
      <c r="C2062" t="s">
        <v>54</v>
      </c>
      <c r="D2062">
        <v>5</v>
      </c>
      <c r="E2062" s="26">
        <f t="shared" si="417"/>
        <v>46273.84375</v>
      </c>
      <c r="F2062" s="26">
        <f t="shared" si="418"/>
        <v>46273.822916666664</v>
      </c>
      <c r="G2062">
        <f t="shared" si="419"/>
        <v>0</v>
      </c>
      <c r="H2062">
        <f t="shared" si="420"/>
        <v>2</v>
      </c>
      <c r="I2062" s="27">
        <f t="shared" si="421"/>
        <v>1</v>
      </c>
      <c r="J2062" s="28">
        <f t="shared" si="422"/>
        <v>19.251336898395724</v>
      </c>
      <c r="K2062" s="29" t="str">
        <f t="shared" si="423"/>
        <v/>
      </c>
      <c r="L2062" s="26" t="str">
        <f t="shared" si="424"/>
        <v/>
      </c>
      <c r="M2062" t="str">
        <f t="shared" si="425"/>
        <v/>
      </c>
      <c r="N2062" s="28">
        <f t="shared" si="426"/>
        <v>19.251336898395724</v>
      </c>
      <c r="O2062" t="str">
        <f t="shared" si="427"/>
        <v/>
      </c>
      <c r="P2062" t="str">
        <f t="shared" si="428"/>
        <v/>
      </c>
      <c r="Q2062" s="10"/>
      <c r="R2062" s="10"/>
      <c r="S2062" s="16">
        <v>1</v>
      </c>
      <c r="T2062" s="13">
        <v>19.251336898395721</v>
      </c>
      <c r="U2062" s="14"/>
      <c r="V2062" s="11"/>
      <c r="W2062" s="10"/>
      <c r="X2062" s="29"/>
      <c r="AA2062" t="s">
        <v>331</v>
      </c>
      <c r="AB2062">
        <v>1</v>
      </c>
      <c r="AC2062">
        <v>19.251336898395721</v>
      </c>
      <c r="AD2062">
        <v>21.88449848024316</v>
      </c>
      <c r="AL2062">
        <v>19.251336898395721</v>
      </c>
      <c r="AM2062">
        <v>21.88449848024316</v>
      </c>
      <c r="AR2062" t="s">
        <v>338</v>
      </c>
    </row>
    <row r="2063" spans="1:44" x14ac:dyDescent="0.35">
      <c r="A2063">
        <v>11</v>
      </c>
      <c r="B2063" s="26">
        <f t="shared" si="416"/>
        <v>46273.78125</v>
      </c>
      <c r="C2063" t="s">
        <v>54</v>
      </c>
      <c r="D2063">
        <v>6</v>
      </c>
      <c r="E2063" s="26">
        <f t="shared" si="417"/>
        <v>46273.84375</v>
      </c>
      <c r="F2063" s="26">
        <f t="shared" si="418"/>
        <v>46273.822916666664</v>
      </c>
      <c r="G2063">
        <f t="shared" si="419"/>
        <v>0</v>
      </c>
      <c r="H2063">
        <f t="shared" si="420"/>
        <v>1</v>
      </c>
      <c r="I2063" s="27">
        <f t="shared" si="421"/>
        <v>2</v>
      </c>
      <c r="J2063" s="28">
        <f t="shared" si="422"/>
        <v>32.84119553474973</v>
      </c>
      <c r="K2063" s="29" t="str">
        <f t="shared" si="423"/>
        <v/>
      </c>
      <c r="L2063" s="26" t="str">
        <f t="shared" si="424"/>
        <v/>
      </c>
      <c r="M2063" t="str">
        <f t="shared" si="425"/>
        <v/>
      </c>
      <c r="N2063" s="28">
        <f t="shared" si="426"/>
        <v>16.420597767374865</v>
      </c>
      <c r="O2063" t="str">
        <f t="shared" si="427"/>
        <v/>
      </c>
      <c r="P2063" t="str">
        <f t="shared" si="428"/>
        <v/>
      </c>
      <c r="Q2063" s="10"/>
      <c r="R2063" s="10"/>
      <c r="S2063" s="16">
        <v>1</v>
      </c>
      <c r="T2063" s="13">
        <v>13.954334220881121</v>
      </c>
      <c r="U2063" s="14"/>
      <c r="V2063" s="11"/>
      <c r="W2063" s="10"/>
      <c r="X2063" s="29"/>
      <c r="AA2063" t="s">
        <v>331</v>
      </c>
      <c r="AB2063">
        <v>2</v>
      </c>
      <c r="AC2063">
        <v>27.362553838358249</v>
      </c>
      <c r="AD2063">
        <v>37.773722627737222</v>
      </c>
      <c r="AL2063">
        <v>13.681276919179121</v>
      </c>
      <c r="AM2063">
        <v>13.954334220881121</v>
      </c>
      <c r="AR2063" t="s">
        <v>332</v>
      </c>
    </row>
    <row r="2064" spans="1:44" x14ac:dyDescent="0.35">
      <c r="A2064">
        <v>11</v>
      </c>
      <c r="B2064" s="26">
        <f t="shared" si="416"/>
        <v>46273.78125</v>
      </c>
      <c r="C2064" t="s">
        <v>55</v>
      </c>
      <c r="D2064">
        <v>1</v>
      </c>
      <c r="E2064" s="26">
        <f t="shared" si="417"/>
        <v>46273.84375</v>
      </c>
      <c r="F2064" s="26">
        <f t="shared" si="418"/>
        <v>46273.822916666664</v>
      </c>
      <c r="G2064">
        <f t="shared" si="419"/>
        <v>2</v>
      </c>
      <c r="H2064">
        <f t="shared" si="420"/>
        <v>9</v>
      </c>
      <c r="I2064" s="27">
        <f t="shared" si="421"/>
        <v>5</v>
      </c>
      <c r="J2064" s="28">
        <f t="shared" si="422"/>
        <v>221.18197776477473</v>
      </c>
      <c r="K2064" s="29">
        <f t="shared" si="423"/>
        <v>1.6954365079365078E-3</v>
      </c>
      <c r="L2064" s="26">
        <f t="shared" si="424"/>
        <v>46273.782945436506</v>
      </c>
      <c r="M2064" t="str">
        <f t="shared" si="425"/>
        <v>YES</v>
      </c>
      <c r="N2064" s="28">
        <f t="shared" si="426"/>
        <v>44.236395552954946</v>
      </c>
      <c r="O2064" t="str">
        <f t="shared" si="427"/>
        <v/>
      </c>
      <c r="P2064" t="str">
        <f t="shared" si="428"/>
        <v/>
      </c>
      <c r="Q2064" s="10" t="s">
        <v>151</v>
      </c>
      <c r="R2064" s="10"/>
      <c r="S2064" s="16">
        <v>5</v>
      </c>
      <c r="T2064" s="13">
        <v>221.1819777647747</v>
      </c>
      <c r="U2064" s="14">
        <v>1.69543650462963E-3</v>
      </c>
      <c r="V2064" s="11">
        <v>46273.782945436513</v>
      </c>
      <c r="W2064" s="10" t="s">
        <v>151</v>
      </c>
      <c r="X2064" s="29">
        <v>0</v>
      </c>
      <c r="Z2064" t="s">
        <v>339</v>
      </c>
      <c r="AA2064" t="s">
        <v>331</v>
      </c>
      <c r="AB2064">
        <v>5</v>
      </c>
      <c r="AC2064">
        <v>25.827814569536422</v>
      </c>
      <c r="AD2064">
        <v>434.43642697188358</v>
      </c>
      <c r="AE2064" s="54">
        <v>8.6318728009259253E-4</v>
      </c>
      <c r="AF2064" s="54">
        <v>1.4519230763888891E-2</v>
      </c>
      <c r="AG2064" s="53">
        <v>46273.782113187277</v>
      </c>
      <c r="AH2064" s="53">
        <v>46273.795769230761</v>
      </c>
      <c r="AI2064" t="s">
        <v>151</v>
      </c>
      <c r="AL2064">
        <v>25.827814569536422</v>
      </c>
      <c r="AM2064">
        <v>434.43642697188358</v>
      </c>
      <c r="AN2064" s="54">
        <v>8.6318728009259253E-4</v>
      </c>
      <c r="AO2064" s="54">
        <v>1.4519230763888891E-2</v>
      </c>
      <c r="AP2064" s="53">
        <v>46273.795769230761</v>
      </c>
      <c r="AQ2064" t="s">
        <v>151</v>
      </c>
      <c r="AR2064" t="s">
        <v>337</v>
      </c>
    </row>
    <row r="2065" spans="1:44" x14ac:dyDescent="0.35">
      <c r="A2065">
        <v>11</v>
      </c>
      <c r="B2065" s="26">
        <f t="shared" si="416"/>
        <v>46273.78125</v>
      </c>
      <c r="C2065" t="s">
        <v>55</v>
      </c>
      <c r="D2065">
        <v>2</v>
      </c>
      <c r="E2065" s="26">
        <f t="shared" si="417"/>
        <v>46273.84375</v>
      </c>
      <c r="F2065" s="26">
        <f t="shared" si="418"/>
        <v>46273.822916666664</v>
      </c>
      <c r="G2065">
        <f t="shared" si="419"/>
        <v>1</v>
      </c>
      <c r="H2065">
        <f t="shared" si="420"/>
        <v>1</v>
      </c>
      <c r="I2065" s="27">
        <f t="shared" si="421"/>
        <v>2</v>
      </c>
      <c r="J2065" s="28">
        <f t="shared" si="422"/>
        <v>64.140582097748492</v>
      </c>
      <c r="K2065" s="29">
        <f t="shared" si="423"/>
        <v>6.4961472602739724E-4</v>
      </c>
      <c r="L2065" s="26">
        <f t="shared" si="424"/>
        <v>46273.781899614725</v>
      </c>
      <c r="M2065" t="str">
        <f t="shared" si="425"/>
        <v>YES</v>
      </c>
      <c r="N2065" s="28">
        <f t="shared" si="426"/>
        <v>32.070291048874246</v>
      </c>
      <c r="O2065" t="str">
        <f t="shared" si="427"/>
        <v/>
      </c>
      <c r="P2065" t="str">
        <f t="shared" si="428"/>
        <v/>
      </c>
      <c r="Q2065" s="10" t="s">
        <v>151</v>
      </c>
      <c r="R2065" s="10" t="s">
        <v>341</v>
      </c>
      <c r="S2065" s="16">
        <v>3</v>
      </c>
      <c r="T2065" s="13">
        <v>83.027443411617099</v>
      </c>
      <c r="U2065" s="14">
        <v>5.0184210648148147E-4</v>
      </c>
      <c r="V2065" s="11">
        <v>46273.781751842092</v>
      </c>
      <c r="W2065" s="10" t="s">
        <v>151</v>
      </c>
      <c r="X2065" s="29">
        <v>1.4777262731481479E-4</v>
      </c>
      <c r="Y2065" t="s">
        <v>345</v>
      </c>
      <c r="AA2065" t="s">
        <v>331</v>
      </c>
      <c r="AB2065">
        <v>2</v>
      </c>
      <c r="AC2065">
        <v>38.201269896494743</v>
      </c>
      <c r="AD2065">
        <v>125.10220768601801</v>
      </c>
      <c r="AE2065" s="54">
        <v>3.3306100694444448E-4</v>
      </c>
      <c r="AF2065" s="54">
        <v>1.090714178240741E-3</v>
      </c>
      <c r="AG2065" s="53">
        <v>46273.781583061012</v>
      </c>
      <c r="AH2065" s="53">
        <v>46273.782340714177</v>
      </c>
      <c r="AI2065" t="s">
        <v>151</v>
      </c>
      <c r="AL2065">
        <v>57.088131210363343</v>
      </c>
      <c r="AM2065">
        <v>143.9890689998866</v>
      </c>
      <c r="AN2065" s="54">
        <v>2.8937381944444448E-4</v>
      </c>
      <c r="AO2065" s="54">
        <v>7.2986565972222217E-4</v>
      </c>
      <c r="AP2065" s="53">
        <v>46273.781979865656</v>
      </c>
      <c r="AQ2065" t="s">
        <v>151</v>
      </c>
      <c r="AR2065" t="s">
        <v>332</v>
      </c>
    </row>
    <row r="2066" spans="1:44" x14ac:dyDescent="0.35">
      <c r="A2066">
        <v>11</v>
      </c>
      <c r="B2066" s="26">
        <f t="shared" si="416"/>
        <v>46273.78125</v>
      </c>
      <c r="C2066" t="s">
        <v>55</v>
      </c>
      <c r="D2066">
        <v>3</v>
      </c>
      <c r="E2066" s="26">
        <f t="shared" si="417"/>
        <v>46273.84375</v>
      </c>
      <c r="F2066" s="26">
        <f t="shared" si="418"/>
        <v>46273.822916666664</v>
      </c>
      <c r="G2066">
        <f t="shared" si="419"/>
        <v>0</v>
      </c>
      <c r="H2066">
        <f t="shared" si="420"/>
        <v>0</v>
      </c>
      <c r="I2066" s="27">
        <f t="shared" si="421"/>
        <v>1</v>
      </c>
      <c r="J2066" s="28">
        <f t="shared" si="422"/>
        <v>85.277995301487863</v>
      </c>
      <c r="K2066" s="29" t="str">
        <f t="shared" si="423"/>
        <v/>
      </c>
      <c r="L2066" s="26" t="str">
        <f t="shared" si="424"/>
        <v/>
      </c>
      <c r="M2066" t="str">
        <f t="shared" si="425"/>
        <v/>
      </c>
      <c r="N2066" s="28">
        <f t="shared" si="426"/>
        <v>85.277995301487863</v>
      </c>
      <c r="O2066" t="str">
        <f t="shared" si="427"/>
        <v/>
      </c>
      <c r="P2066" t="str">
        <f t="shared" si="428"/>
        <v/>
      </c>
      <c r="Q2066" s="10"/>
      <c r="R2066" s="10"/>
      <c r="S2066" s="16">
        <v>1</v>
      </c>
      <c r="T2066" s="13">
        <v>85.277995301487863</v>
      </c>
      <c r="U2066" s="14"/>
      <c r="V2066" s="11"/>
      <c r="W2066" s="10"/>
      <c r="X2066" s="29"/>
      <c r="AA2066" t="s">
        <v>331</v>
      </c>
      <c r="AB2066">
        <v>1</v>
      </c>
      <c r="AC2066">
        <v>85.277995301487863</v>
      </c>
      <c r="AD2066">
        <v>85.277995301487863</v>
      </c>
      <c r="AL2066">
        <v>85.277995301487863</v>
      </c>
      <c r="AM2066">
        <v>85.277995301487863</v>
      </c>
      <c r="AR2066" t="s">
        <v>338</v>
      </c>
    </row>
    <row r="2067" spans="1:44" x14ac:dyDescent="0.35">
      <c r="A2067">
        <v>11</v>
      </c>
      <c r="B2067" s="26">
        <f t="shared" si="416"/>
        <v>46273.78125</v>
      </c>
      <c r="C2067" t="s">
        <v>55</v>
      </c>
      <c r="D2067">
        <v>4</v>
      </c>
      <c r="E2067" s="26">
        <f t="shared" si="417"/>
        <v>46273.84375</v>
      </c>
      <c r="F2067" s="26">
        <f t="shared" si="418"/>
        <v>46273.822916666664</v>
      </c>
      <c r="G2067">
        <f t="shared" si="419"/>
        <v>0</v>
      </c>
      <c r="H2067">
        <f t="shared" si="420"/>
        <v>0</v>
      </c>
      <c r="I2067" s="27">
        <f t="shared" si="421"/>
        <v>1</v>
      </c>
      <c r="J2067" s="28">
        <f t="shared" si="422"/>
        <v>122.73615635179154</v>
      </c>
      <c r="K2067" s="29" t="str">
        <f t="shared" si="423"/>
        <v/>
      </c>
      <c r="L2067" s="26" t="str">
        <f t="shared" si="424"/>
        <v/>
      </c>
      <c r="M2067" t="str">
        <f t="shared" si="425"/>
        <v/>
      </c>
      <c r="N2067" s="28">
        <f t="shared" si="426"/>
        <v>122.73615635179154</v>
      </c>
      <c r="O2067" t="str">
        <f t="shared" si="427"/>
        <v/>
      </c>
      <c r="P2067" t="str">
        <f t="shared" si="428"/>
        <v/>
      </c>
      <c r="Q2067" s="10"/>
      <c r="R2067" s="10"/>
      <c r="S2067" s="16">
        <v>1</v>
      </c>
      <c r="T2067" s="13">
        <v>122.73615635179149</v>
      </c>
      <c r="U2067" s="14"/>
      <c r="V2067" s="11"/>
      <c r="W2067" s="10"/>
      <c r="X2067" s="29"/>
      <c r="AA2067" t="s">
        <v>331</v>
      </c>
      <c r="AB2067">
        <v>1</v>
      </c>
      <c r="AC2067">
        <v>122.73615635179149</v>
      </c>
      <c r="AD2067">
        <v>122.73615635179149</v>
      </c>
      <c r="AL2067">
        <v>122.73615635179149</v>
      </c>
      <c r="AM2067">
        <v>122.73615635179149</v>
      </c>
      <c r="AR2067" t="s">
        <v>338</v>
      </c>
    </row>
    <row r="2068" spans="1:44" x14ac:dyDescent="0.35">
      <c r="A2068">
        <v>11</v>
      </c>
      <c r="B2068" s="26">
        <f t="shared" si="416"/>
        <v>46273.78125</v>
      </c>
      <c r="C2068" t="s">
        <v>55</v>
      </c>
      <c r="D2068">
        <v>5</v>
      </c>
      <c r="E2068" s="26">
        <f t="shared" si="417"/>
        <v>46273.84375</v>
      </c>
      <c r="F2068" s="26">
        <f t="shared" si="418"/>
        <v>46273.822916666664</v>
      </c>
      <c r="G2068">
        <f t="shared" si="419"/>
        <v>0</v>
      </c>
      <c r="H2068">
        <f t="shared" si="420"/>
        <v>2</v>
      </c>
      <c r="I2068" s="27">
        <f t="shared" si="421"/>
        <v>1</v>
      </c>
      <c r="J2068" s="28">
        <f t="shared" si="422"/>
        <v>19.251336898395724</v>
      </c>
      <c r="K2068" s="29" t="str">
        <f t="shared" si="423"/>
        <v/>
      </c>
      <c r="L2068" s="26" t="str">
        <f t="shared" si="424"/>
        <v/>
      </c>
      <c r="M2068" t="str">
        <f t="shared" si="425"/>
        <v/>
      </c>
      <c r="N2068" s="28">
        <f t="shared" si="426"/>
        <v>19.251336898395724</v>
      </c>
      <c r="O2068" t="str">
        <f t="shared" si="427"/>
        <v/>
      </c>
      <c r="P2068" t="str">
        <f t="shared" si="428"/>
        <v/>
      </c>
      <c r="Q2068" s="10"/>
      <c r="R2068" s="10"/>
      <c r="S2068" s="16">
        <v>1</v>
      </c>
      <c r="T2068" s="13">
        <v>19.251336898395721</v>
      </c>
      <c r="U2068" s="14"/>
      <c r="V2068" s="11"/>
      <c r="W2068" s="10"/>
      <c r="X2068" s="29"/>
      <c r="AA2068" t="s">
        <v>331</v>
      </c>
      <c r="AB2068">
        <v>1</v>
      </c>
      <c r="AC2068">
        <v>19.251336898395721</v>
      </c>
      <c r="AD2068">
        <v>21.88449848024316</v>
      </c>
      <c r="AL2068">
        <v>19.251336898395721</v>
      </c>
      <c r="AM2068">
        <v>21.88449848024316</v>
      </c>
      <c r="AR2068" t="s">
        <v>338</v>
      </c>
    </row>
    <row r="2069" spans="1:44" x14ac:dyDescent="0.35">
      <c r="A2069">
        <v>11</v>
      </c>
      <c r="B2069" s="26">
        <f t="shared" si="416"/>
        <v>46273.78125</v>
      </c>
      <c r="C2069" t="s">
        <v>55</v>
      </c>
      <c r="D2069">
        <v>6</v>
      </c>
      <c r="E2069" s="26">
        <f t="shared" si="417"/>
        <v>46273.84375</v>
      </c>
      <c r="F2069" s="26">
        <f t="shared" si="418"/>
        <v>46273.822916666664</v>
      </c>
      <c r="G2069">
        <f t="shared" si="419"/>
        <v>0</v>
      </c>
      <c r="H2069">
        <f t="shared" si="420"/>
        <v>1</v>
      </c>
      <c r="I2069" s="27">
        <f t="shared" si="421"/>
        <v>2</v>
      </c>
      <c r="J2069" s="28">
        <f t="shared" si="422"/>
        <v>32.84119553474973</v>
      </c>
      <c r="K2069" s="29" t="str">
        <f t="shared" si="423"/>
        <v/>
      </c>
      <c r="L2069" s="26" t="str">
        <f t="shared" si="424"/>
        <v/>
      </c>
      <c r="M2069" t="str">
        <f t="shared" si="425"/>
        <v/>
      </c>
      <c r="N2069" s="28">
        <f t="shared" si="426"/>
        <v>16.420597767374865</v>
      </c>
      <c r="O2069" t="str">
        <f t="shared" si="427"/>
        <v/>
      </c>
      <c r="P2069" t="str">
        <f t="shared" si="428"/>
        <v/>
      </c>
      <c r="Q2069" s="10"/>
      <c r="R2069" s="10"/>
      <c r="S2069" s="16">
        <v>1</v>
      </c>
      <c r="T2069" s="13">
        <v>13.954334220881121</v>
      </c>
      <c r="U2069" s="14"/>
      <c r="V2069" s="11"/>
      <c r="W2069" s="10"/>
      <c r="X2069" s="29"/>
      <c r="AA2069" t="s">
        <v>331</v>
      </c>
      <c r="AB2069">
        <v>2</v>
      </c>
      <c r="AC2069">
        <v>27.362553838358249</v>
      </c>
      <c r="AD2069">
        <v>37.773722627737222</v>
      </c>
      <c r="AL2069">
        <v>13.681276919179121</v>
      </c>
      <c r="AM2069">
        <v>13.954334220881121</v>
      </c>
      <c r="AR2069" t="s">
        <v>332</v>
      </c>
    </row>
    <row r="2070" spans="1:44" x14ac:dyDescent="0.35">
      <c r="A2070">
        <v>11</v>
      </c>
      <c r="B2070" s="26">
        <f t="shared" si="416"/>
        <v>46273.78125</v>
      </c>
      <c r="C2070" t="s">
        <v>56</v>
      </c>
      <c r="D2070">
        <v>1</v>
      </c>
      <c r="E2070" s="26">
        <f t="shared" si="417"/>
        <v>46273.84375</v>
      </c>
      <c r="F2070" s="26">
        <f t="shared" si="418"/>
        <v>46273.822916666664</v>
      </c>
      <c r="G2070">
        <f t="shared" si="419"/>
        <v>0</v>
      </c>
      <c r="H2070">
        <f t="shared" si="420"/>
        <v>9</v>
      </c>
      <c r="I2070" s="27">
        <f t="shared" si="421"/>
        <v>5</v>
      </c>
      <c r="J2070" s="28">
        <f t="shared" si="422"/>
        <v>221.18197776477473</v>
      </c>
      <c r="K2070" s="29" t="str">
        <f t="shared" si="423"/>
        <v/>
      </c>
      <c r="L2070" s="26" t="str">
        <f t="shared" si="424"/>
        <v/>
      </c>
      <c r="M2070" t="str">
        <f t="shared" si="425"/>
        <v/>
      </c>
      <c r="N2070" s="28">
        <f t="shared" si="426"/>
        <v>44.236395552954946</v>
      </c>
      <c r="O2070" t="str">
        <f t="shared" si="427"/>
        <v/>
      </c>
      <c r="P2070" t="str">
        <f t="shared" si="428"/>
        <v/>
      </c>
      <c r="Q2070" s="10"/>
      <c r="R2070" s="10"/>
      <c r="S2070" s="16">
        <v>5</v>
      </c>
      <c r="T2070" s="13">
        <v>221.1819777647747</v>
      </c>
      <c r="U2070" s="14"/>
      <c r="V2070" s="11"/>
      <c r="W2070" s="10"/>
      <c r="X2070" s="29"/>
      <c r="Z2070" t="s">
        <v>339</v>
      </c>
      <c r="AA2070" t="s">
        <v>331</v>
      </c>
      <c r="AB2070">
        <v>5</v>
      </c>
      <c r="AC2070">
        <v>25.827814569536422</v>
      </c>
      <c r="AD2070">
        <v>434.43642697188358</v>
      </c>
      <c r="AL2070">
        <v>25.827814569536422</v>
      </c>
      <c r="AM2070">
        <v>434.43642697188358</v>
      </c>
      <c r="AR2070" t="s">
        <v>337</v>
      </c>
    </row>
    <row r="2071" spans="1:44" x14ac:dyDescent="0.35">
      <c r="A2071">
        <v>11</v>
      </c>
      <c r="B2071" s="26">
        <f t="shared" si="416"/>
        <v>46273.78125</v>
      </c>
      <c r="C2071" t="s">
        <v>56</v>
      </c>
      <c r="D2071">
        <v>2</v>
      </c>
      <c r="E2071" s="26">
        <f t="shared" si="417"/>
        <v>46273.84375</v>
      </c>
      <c r="F2071" s="26">
        <f t="shared" si="418"/>
        <v>46273.822916666664</v>
      </c>
      <c r="G2071">
        <f t="shared" si="419"/>
        <v>0</v>
      </c>
      <c r="H2071">
        <f t="shared" si="420"/>
        <v>1</v>
      </c>
      <c r="I2071" s="27">
        <f t="shared" si="421"/>
        <v>2</v>
      </c>
      <c r="J2071" s="28">
        <f t="shared" si="422"/>
        <v>64.140582097748492</v>
      </c>
      <c r="K2071" s="29" t="str">
        <f t="shared" si="423"/>
        <v/>
      </c>
      <c r="L2071" s="26" t="str">
        <f t="shared" si="424"/>
        <v/>
      </c>
      <c r="M2071" t="str">
        <f t="shared" si="425"/>
        <v/>
      </c>
      <c r="N2071" s="28">
        <f t="shared" si="426"/>
        <v>32.070291048874246</v>
      </c>
      <c r="O2071" t="str">
        <f t="shared" si="427"/>
        <v/>
      </c>
      <c r="P2071" t="str">
        <f t="shared" si="428"/>
        <v/>
      </c>
      <c r="Q2071" s="10"/>
      <c r="R2071" s="10" t="s">
        <v>341</v>
      </c>
      <c r="S2071" s="16">
        <v>3</v>
      </c>
      <c r="T2071" s="13">
        <v>83.027443411617099</v>
      </c>
      <c r="U2071" s="14"/>
      <c r="V2071" s="11"/>
      <c r="W2071" s="10"/>
      <c r="X2071" s="29"/>
      <c r="Y2071" t="s">
        <v>345</v>
      </c>
      <c r="AA2071" t="s">
        <v>331</v>
      </c>
      <c r="AB2071">
        <v>2</v>
      </c>
      <c r="AC2071">
        <v>38.201269896494743</v>
      </c>
      <c r="AD2071">
        <v>125.10220768601801</v>
      </c>
      <c r="AL2071">
        <v>57.088131210363343</v>
      </c>
      <c r="AM2071">
        <v>143.9890689998866</v>
      </c>
      <c r="AR2071" t="s">
        <v>332</v>
      </c>
    </row>
    <row r="2072" spans="1:44" x14ac:dyDescent="0.35">
      <c r="A2072">
        <v>11</v>
      </c>
      <c r="B2072" s="26">
        <f t="shared" si="416"/>
        <v>46273.78125</v>
      </c>
      <c r="C2072" t="s">
        <v>56</v>
      </c>
      <c r="D2072">
        <v>3</v>
      </c>
      <c r="E2072" s="26">
        <f t="shared" si="417"/>
        <v>46273.84375</v>
      </c>
      <c r="F2072" s="26">
        <f t="shared" si="418"/>
        <v>46273.822916666664</v>
      </c>
      <c r="G2072">
        <f t="shared" si="419"/>
        <v>0</v>
      </c>
      <c r="H2072">
        <f t="shared" si="420"/>
        <v>0</v>
      </c>
      <c r="I2072" s="27">
        <f t="shared" si="421"/>
        <v>1</v>
      </c>
      <c r="J2072" s="28">
        <f t="shared" si="422"/>
        <v>85.277995301487863</v>
      </c>
      <c r="K2072" s="29" t="str">
        <f t="shared" si="423"/>
        <v/>
      </c>
      <c r="L2072" s="26" t="str">
        <f t="shared" si="424"/>
        <v/>
      </c>
      <c r="M2072" t="str">
        <f t="shared" si="425"/>
        <v/>
      </c>
      <c r="N2072" s="28">
        <f t="shared" si="426"/>
        <v>85.277995301487863</v>
      </c>
      <c r="O2072" t="str">
        <f t="shared" si="427"/>
        <v/>
      </c>
      <c r="P2072" t="str">
        <f t="shared" si="428"/>
        <v/>
      </c>
      <c r="Q2072" s="10"/>
      <c r="R2072" s="10"/>
      <c r="S2072" s="16">
        <v>1</v>
      </c>
      <c r="T2072" s="13">
        <v>85.277995301487863</v>
      </c>
      <c r="U2072" s="14"/>
      <c r="V2072" s="11"/>
      <c r="W2072" s="10"/>
      <c r="X2072" s="29"/>
      <c r="AA2072" t="s">
        <v>331</v>
      </c>
      <c r="AB2072">
        <v>1</v>
      </c>
      <c r="AC2072">
        <v>85.277995301487863</v>
      </c>
      <c r="AD2072">
        <v>85.277995301487863</v>
      </c>
      <c r="AL2072">
        <v>85.277995301487863</v>
      </c>
      <c r="AM2072">
        <v>85.277995301487863</v>
      </c>
      <c r="AR2072" t="s">
        <v>338</v>
      </c>
    </row>
    <row r="2073" spans="1:44" x14ac:dyDescent="0.35">
      <c r="A2073">
        <v>11</v>
      </c>
      <c r="B2073" s="26">
        <f t="shared" si="416"/>
        <v>46273.78125</v>
      </c>
      <c r="C2073" t="s">
        <v>56</v>
      </c>
      <c r="D2073">
        <v>4</v>
      </c>
      <c r="E2073" s="26">
        <f t="shared" si="417"/>
        <v>46273.84375</v>
      </c>
      <c r="F2073" s="26">
        <f t="shared" si="418"/>
        <v>46273.822916666664</v>
      </c>
      <c r="G2073">
        <f t="shared" si="419"/>
        <v>0</v>
      </c>
      <c r="H2073">
        <f t="shared" si="420"/>
        <v>0</v>
      </c>
      <c r="I2073" s="27">
        <f t="shared" si="421"/>
        <v>1</v>
      </c>
      <c r="J2073" s="28">
        <f t="shared" si="422"/>
        <v>122.73615635179154</v>
      </c>
      <c r="K2073" s="29" t="str">
        <f t="shared" si="423"/>
        <v/>
      </c>
      <c r="L2073" s="26" t="str">
        <f t="shared" si="424"/>
        <v/>
      </c>
      <c r="M2073" t="str">
        <f t="shared" si="425"/>
        <v/>
      </c>
      <c r="N2073" s="28">
        <f t="shared" si="426"/>
        <v>122.73615635179154</v>
      </c>
      <c r="O2073" t="str">
        <f t="shared" si="427"/>
        <v/>
      </c>
      <c r="P2073" t="str">
        <f t="shared" si="428"/>
        <v/>
      </c>
      <c r="Q2073" s="10"/>
      <c r="R2073" s="10"/>
      <c r="S2073" s="16">
        <v>1</v>
      </c>
      <c r="T2073" s="13">
        <v>122.73615635179149</v>
      </c>
      <c r="U2073" s="14"/>
      <c r="V2073" s="11"/>
      <c r="W2073" s="10"/>
      <c r="X2073" s="29"/>
      <c r="AA2073" t="s">
        <v>331</v>
      </c>
      <c r="AB2073">
        <v>1</v>
      </c>
      <c r="AC2073">
        <v>122.73615635179149</v>
      </c>
      <c r="AD2073">
        <v>122.73615635179149</v>
      </c>
      <c r="AL2073">
        <v>122.73615635179149</v>
      </c>
      <c r="AM2073">
        <v>122.73615635179149</v>
      </c>
      <c r="AR2073" t="s">
        <v>338</v>
      </c>
    </row>
    <row r="2074" spans="1:44" x14ac:dyDescent="0.35">
      <c r="A2074">
        <v>11</v>
      </c>
      <c r="B2074" s="26">
        <f t="shared" si="416"/>
        <v>46273.78125</v>
      </c>
      <c r="C2074" t="s">
        <v>56</v>
      </c>
      <c r="D2074">
        <v>5</v>
      </c>
      <c r="E2074" s="26">
        <f t="shared" si="417"/>
        <v>46273.84375</v>
      </c>
      <c r="F2074" s="26">
        <f t="shared" si="418"/>
        <v>46273.822916666664</v>
      </c>
      <c r="G2074">
        <f t="shared" si="419"/>
        <v>0</v>
      </c>
      <c r="H2074">
        <f t="shared" si="420"/>
        <v>2</v>
      </c>
      <c r="I2074" s="27">
        <f t="shared" si="421"/>
        <v>1</v>
      </c>
      <c r="J2074" s="28">
        <f t="shared" si="422"/>
        <v>19.251336898395724</v>
      </c>
      <c r="K2074" s="29" t="str">
        <f t="shared" si="423"/>
        <v/>
      </c>
      <c r="L2074" s="26" t="str">
        <f t="shared" si="424"/>
        <v/>
      </c>
      <c r="M2074" t="str">
        <f t="shared" si="425"/>
        <v/>
      </c>
      <c r="N2074" s="28">
        <f t="shared" si="426"/>
        <v>19.251336898395724</v>
      </c>
      <c r="O2074" t="str">
        <f t="shared" si="427"/>
        <v/>
      </c>
      <c r="P2074" t="str">
        <f t="shared" si="428"/>
        <v/>
      </c>
      <c r="Q2074" s="10"/>
      <c r="R2074" s="10"/>
      <c r="S2074" s="16">
        <v>1</v>
      </c>
      <c r="T2074" s="13">
        <v>19.251336898395721</v>
      </c>
      <c r="U2074" s="14"/>
      <c r="V2074" s="11"/>
      <c r="W2074" s="10"/>
      <c r="X2074" s="29"/>
      <c r="AA2074" t="s">
        <v>331</v>
      </c>
      <c r="AB2074">
        <v>1</v>
      </c>
      <c r="AC2074">
        <v>19.251336898395721</v>
      </c>
      <c r="AD2074">
        <v>21.88449848024316</v>
      </c>
      <c r="AL2074">
        <v>19.251336898395721</v>
      </c>
      <c r="AM2074">
        <v>21.88449848024316</v>
      </c>
      <c r="AR2074" t="s">
        <v>338</v>
      </c>
    </row>
    <row r="2075" spans="1:44" x14ac:dyDescent="0.35">
      <c r="A2075">
        <v>11</v>
      </c>
      <c r="B2075" s="26">
        <f t="shared" si="416"/>
        <v>46273.78125</v>
      </c>
      <c r="C2075" t="s">
        <v>56</v>
      </c>
      <c r="D2075">
        <v>6</v>
      </c>
      <c r="E2075" s="26">
        <f t="shared" si="417"/>
        <v>46273.84375</v>
      </c>
      <c r="F2075" s="26">
        <f t="shared" si="418"/>
        <v>46273.822916666664</v>
      </c>
      <c r="G2075">
        <f t="shared" si="419"/>
        <v>1</v>
      </c>
      <c r="H2075">
        <f t="shared" si="420"/>
        <v>1</v>
      </c>
      <c r="I2075" s="27">
        <f t="shared" si="421"/>
        <v>2</v>
      </c>
      <c r="J2075" s="28">
        <f t="shared" si="422"/>
        <v>32.84119553474973</v>
      </c>
      <c r="K2075" s="29">
        <f t="shared" si="423"/>
        <v>1.2687317251461989E-3</v>
      </c>
      <c r="L2075" s="26">
        <f t="shared" si="424"/>
        <v>46273.782518731728</v>
      </c>
      <c r="M2075" t="str">
        <f t="shared" si="425"/>
        <v>YES</v>
      </c>
      <c r="N2075" s="28">
        <f t="shared" si="426"/>
        <v>16.420597767374865</v>
      </c>
      <c r="O2075" t="str">
        <f t="shared" si="427"/>
        <v/>
      </c>
      <c r="P2075" t="str">
        <f t="shared" si="428"/>
        <v/>
      </c>
      <c r="Q2075" s="10" t="s">
        <v>151</v>
      </c>
      <c r="R2075" s="10"/>
      <c r="S2075" s="16">
        <v>1</v>
      </c>
      <c r="T2075" s="13">
        <v>13.954334220881121</v>
      </c>
      <c r="U2075" s="14">
        <v>2.985930104166667E-3</v>
      </c>
      <c r="V2075" s="11">
        <v>46273.784235930107</v>
      </c>
      <c r="W2075" s="10" t="s">
        <v>151</v>
      </c>
      <c r="X2075" s="29">
        <v>-1.7171983796296301E-3</v>
      </c>
      <c r="AA2075" t="s">
        <v>331</v>
      </c>
      <c r="AB2075">
        <v>2</v>
      </c>
      <c r="AC2075">
        <v>27.362553838358249</v>
      </c>
      <c r="AD2075">
        <v>37.773722627737222</v>
      </c>
      <c r="AE2075" s="54">
        <v>1.103059583333333E-3</v>
      </c>
      <c r="AF2075" s="54">
        <v>1.5227623495370371E-3</v>
      </c>
      <c r="AG2075" s="53">
        <v>46273.782353059592</v>
      </c>
      <c r="AH2075" s="53">
        <v>46273.782772762352</v>
      </c>
      <c r="AI2075" t="s">
        <v>151</v>
      </c>
      <c r="AL2075">
        <v>13.681276919179121</v>
      </c>
      <c r="AM2075">
        <v>13.954334220881121</v>
      </c>
      <c r="AN2075" s="54">
        <v>2.985930104166667E-3</v>
      </c>
      <c r="AO2075" s="54">
        <v>3.0455246875E-3</v>
      </c>
      <c r="AP2075" s="53">
        <v>46273.784295524689</v>
      </c>
      <c r="AQ2075" t="s">
        <v>151</v>
      </c>
      <c r="AR2075" t="s">
        <v>332</v>
      </c>
    </row>
    <row r="2076" spans="1:44" x14ac:dyDescent="0.35">
      <c r="A2076">
        <v>11</v>
      </c>
      <c r="B2076" s="26">
        <f t="shared" si="416"/>
        <v>46273.78125</v>
      </c>
      <c r="C2076" t="s">
        <v>57</v>
      </c>
      <c r="D2076">
        <v>1</v>
      </c>
      <c r="E2076" s="26">
        <f t="shared" si="417"/>
        <v>46273.84375</v>
      </c>
      <c r="F2076" s="26">
        <f t="shared" si="418"/>
        <v>46273.822916666664</v>
      </c>
      <c r="G2076">
        <f t="shared" si="419"/>
        <v>1</v>
      </c>
      <c r="H2076">
        <f t="shared" si="420"/>
        <v>9</v>
      </c>
      <c r="I2076" s="27">
        <f t="shared" si="421"/>
        <v>5</v>
      </c>
      <c r="J2076" s="28">
        <f t="shared" si="422"/>
        <v>221.18197776477473</v>
      </c>
      <c r="K2076" s="29">
        <f t="shared" si="423"/>
        <v>1.6954365079365078E-3</v>
      </c>
      <c r="L2076" s="26">
        <f t="shared" si="424"/>
        <v>46273.782945436506</v>
      </c>
      <c r="M2076" t="str">
        <f t="shared" si="425"/>
        <v>YES</v>
      </c>
      <c r="N2076" s="28">
        <f t="shared" si="426"/>
        <v>44.236395552954946</v>
      </c>
      <c r="O2076" t="str">
        <f t="shared" si="427"/>
        <v/>
      </c>
      <c r="P2076" t="str">
        <f t="shared" si="428"/>
        <v/>
      </c>
      <c r="Q2076" s="10" t="s">
        <v>151</v>
      </c>
      <c r="R2076" s="10"/>
      <c r="S2076" s="16">
        <v>5</v>
      </c>
      <c r="T2076" s="13">
        <v>221.1819777647747</v>
      </c>
      <c r="U2076" s="14">
        <v>1.69543650462963E-3</v>
      </c>
      <c r="V2076" s="11">
        <v>46273.782945436513</v>
      </c>
      <c r="W2076" s="10" t="s">
        <v>151</v>
      </c>
      <c r="X2076" s="29">
        <v>0</v>
      </c>
      <c r="Z2076" t="s">
        <v>339</v>
      </c>
      <c r="AA2076" t="s">
        <v>331</v>
      </c>
      <c r="AB2076">
        <v>5</v>
      </c>
      <c r="AC2076">
        <v>25.827814569536422</v>
      </c>
      <c r="AD2076">
        <v>434.43642697188358</v>
      </c>
      <c r="AE2076" s="54">
        <v>8.6318728009259253E-4</v>
      </c>
      <c r="AF2076" s="54">
        <v>1.4519230763888891E-2</v>
      </c>
      <c r="AG2076" s="53">
        <v>46273.782113187277</v>
      </c>
      <c r="AH2076" s="53">
        <v>46273.795769230761</v>
      </c>
      <c r="AI2076" t="s">
        <v>151</v>
      </c>
      <c r="AL2076">
        <v>25.827814569536422</v>
      </c>
      <c r="AM2076">
        <v>434.43642697188358</v>
      </c>
      <c r="AN2076" s="54">
        <v>8.6318728009259253E-4</v>
      </c>
      <c r="AO2076" s="54">
        <v>1.4519230763888891E-2</v>
      </c>
      <c r="AP2076" s="53">
        <v>46273.795769230761</v>
      </c>
      <c r="AQ2076" t="s">
        <v>151</v>
      </c>
      <c r="AR2076" t="s">
        <v>337</v>
      </c>
    </row>
    <row r="2077" spans="1:44" x14ac:dyDescent="0.35">
      <c r="A2077">
        <v>11</v>
      </c>
      <c r="B2077" s="26">
        <f t="shared" si="416"/>
        <v>46273.78125</v>
      </c>
      <c r="C2077" t="s">
        <v>57</v>
      </c>
      <c r="D2077">
        <v>2</v>
      </c>
      <c r="E2077" s="26">
        <f t="shared" si="417"/>
        <v>46273.84375</v>
      </c>
      <c r="F2077" s="26">
        <f t="shared" si="418"/>
        <v>46273.822916666664</v>
      </c>
      <c r="G2077">
        <f t="shared" si="419"/>
        <v>0</v>
      </c>
      <c r="H2077">
        <f t="shared" si="420"/>
        <v>1</v>
      </c>
      <c r="I2077" s="27">
        <f t="shared" si="421"/>
        <v>2</v>
      </c>
      <c r="J2077" s="28">
        <f t="shared" si="422"/>
        <v>64.140582097748492</v>
      </c>
      <c r="K2077" s="29" t="str">
        <f t="shared" si="423"/>
        <v/>
      </c>
      <c r="L2077" s="26" t="str">
        <f t="shared" si="424"/>
        <v/>
      </c>
      <c r="M2077" t="str">
        <f t="shared" si="425"/>
        <v/>
      </c>
      <c r="N2077" s="28">
        <f t="shared" si="426"/>
        <v>32.070291048874246</v>
      </c>
      <c r="O2077" t="str">
        <f t="shared" si="427"/>
        <v/>
      </c>
      <c r="P2077" t="str">
        <f t="shared" si="428"/>
        <v/>
      </c>
      <c r="Q2077" s="10"/>
      <c r="R2077" s="10" t="s">
        <v>341</v>
      </c>
      <c r="S2077" s="16">
        <v>3</v>
      </c>
      <c r="T2077" s="13">
        <v>83.027443411617099</v>
      </c>
      <c r="U2077" s="14"/>
      <c r="V2077" s="11"/>
      <c r="W2077" s="10"/>
      <c r="X2077" s="29"/>
      <c r="Y2077" t="s">
        <v>345</v>
      </c>
      <c r="AA2077" t="s">
        <v>331</v>
      </c>
      <c r="AB2077">
        <v>2</v>
      </c>
      <c r="AC2077">
        <v>38.201269896494743</v>
      </c>
      <c r="AD2077">
        <v>125.10220768601801</v>
      </c>
      <c r="AL2077">
        <v>57.088131210363343</v>
      </c>
      <c r="AM2077">
        <v>143.9890689998866</v>
      </c>
      <c r="AR2077" t="s">
        <v>332</v>
      </c>
    </row>
    <row r="2078" spans="1:44" x14ac:dyDescent="0.35">
      <c r="A2078">
        <v>11</v>
      </c>
      <c r="B2078" s="26">
        <f t="shared" si="416"/>
        <v>46273.78125</v>
      </c>
      <c r="C2078" t="s">
        <v>57</v>
      </c>
      <c r="D2078">
        <v>3</v>
      </c>
      <c r="E2078" s="26">
        <f t="shared" si="417"/>
        <v>46273.84375</v>
      </c>
      <c r="F2078" s="26">
        <f t="shared" si="418"/>
        <v>46273.822916666664</v>
      </c>
      <c r="G2078">
        <f t="shared" si="419"/>
        <v>0</v>
      </c>
      <c r="H2078">
        <f t="shared" si="420"/>
        <v>0</v>
      </c>
      <c r="I2078" s="27">
        <f t="shared" si="421"/>
        <v>1</v>
      </c>
      <c r="J2078" s="28">
        <f t="shared" si="422"/>
        <v>85.277995301487863</v>
      </c>
      <c r="K2078" s="29" t="str">
        <f t="shared" si="423"/>
        <v/>
      </c>
      <c r="L2078" s="26" t="str">
        <f t="shared" si="424"/>
        <v/>
      </c>
      <c r="M2078" t="str">
        <f t="shared" si="425"/>
        <v/>
      </c>
      <c r="N2078" s="28">
        <f t="shared" si="426"/>
        <v>85.277995301487863</v>
      </c>
      <c r="O2078" t="str">
        <f t="shared" si="427"/>
        <v/>
      </c>
      <c r="P2078" t="str">
        <f t="shared" si="428"/>
        <v/>
      </c>
      <c r="Q2078" s="10"/>
      <c r="R2078" s="10"/>
      <c r="S2078" s="16">
        <v>1</v>
      </c>
      <c r="T2078" s="13">
        <v>85.277995301487863</v>
      </c>
      <c r="U2078" s="14"/>
      <c r="V2078" s="11"/>
      <c r="W2078" s="10"/>
      <c r="X2078" s="29"/>
      <c r="AA2078" t="s">
        <v>331</v>
      </c>
      <c r="AB2078">
        <v>1</v>
      </c>
      <c r="AC2078">
        <v>85.277995301487863</v>
      </c>
      <c r="AD2078">
        <v>85.277995301487863</v>
      </c>
      <c r="AL2078">
        <v>85.277995301487863</v>
      </c>
      <c r="AM2078">
        <v>85.277995301487863</v>
      </c>
      <c r="AR2078" t="s">
        <v>338</v>
      </c>
    </row>
    <row r="2079" spans="1:44" x14ac:dyDescent="0.35">
      <c r="A2079">
        <v>11</v>
      </c>
      <c r="B2079" s="26">
        <f t="shared" si="416"/>
        <v>46273.78125</v>
      </c>
      <c r="C2079" t="s">
        <v>57</v>
      </c>
      <c r="D2079">
        <v>4</v>
      </c>
      <c r="E2079" s="26">
        <f t="shared" si="417"/>
        <v>46273.84375</v>
      </c>
      <c r="F2079" s="26">
        <f t="shared" si="418"/>
        <v>46273.822916666664</v>
      </c>
      <c r="G2079">
        <f t="shared" si="419"/>
        <v>0</v>
      </c>
      <c r="H2079">
        <f t="shared" si="420"/>
        <v>0</v>
      </c>
      <c r="I2079" s="27">
        <f t="shared" si="421"/>
        <v>1</v>
      </c>
      <c r="J2079" s="28">
        <f t="shared" si="422"/>
        <v>122.73615635179154</v>
      </c>
      <c r="K2079" s="29" t="str">
        <f t="shared" si="423"/>
        <v/>
      </c>
      <c r="L2079" s="26" t="str">
        <f t="shared" si="424"/>
        <v/>
      </c>
      <c r="M2079" t="str">
        <f t="shared" si="425"/>
        <v/>
      </c>
      <c r="N2079" s="28">
        <f t="shared" si="426"/>
        <v>122.73615635179154</v>
      </c>
      <c r="O2079" t="str">
        <f t="shared" si="427"/>
        <v/>
      </c>
      <c r="P2079" t="str">
        <f t="shared" si="428"/>
        <v/>
      </c>
      <c r="Q2079" s="10"/>
      <c r="R2079" s="10"/>
      <c r="S2079" s="16">
        <v>1</v>
      </c>
      <c r="T2079" s="13">
        <v>122.73615635179149</v>
      </c>
      <c r="U2079" s="14"/>
      <c r="V2079" s="11"/>
      <c r="W2079" s="10"/>
      <c r="X2079" s="29"/>
      <c r="AA2079" t="s">
        <v>331</v>
      </c>
      <c r="AB2079">
        <v>1</v>
      </c>
      <c r="AC2079">
        <v>122.73615635179149</v>
      </c>
      <c r="AD2079">
        <v>122.73615635179149</v>
      </c>
      <c r="AL2079">
        <v>122.73615635179149</v>
      </c>
      <c r="AM2079">
        <v>122.73615635179149</v>
      </c>
      <c r="AR2079" t="s">
        <v>338</v>
      </c>
    </row>
    <row r="2080" spans="1:44" x14ac:dyDescent="0.35">
      <c r="A2080">
        <v>11</v>
      </c>
      <c r="B2080" s="26">
        <f t="shared" si="416"/>
        <v>46273.78125</v>
      </c>
      <c r="C2080" t="s">
        <v>57</v>
      </c>
      <c r="D2080">
        <v>5</v>
      </c>
      <c r="E2080" s="26">
        <f t="shared" si="417"/>
        <v>46273.84375</v>
      </c>
      <c r="F2080" s="26">
        <f t="shared" si="418"/>
        <v>46273.822916666664</v>
      </c>
      <c r="G2080">
        <f t="shared" si="419"/>
        <v>0</v>
      </c>
      <c r="H2080">
        <f t="shared" si="420"/>
        <v>2</v>
      </c>
      <c r="I2080" s="27">
        <f t="shared" si="421"/>
        <v>1</v>
      </c>
      <c r="J2080" s="28">
        <f t="shared" si="422"/>
        <v>19.251336898395724</v>
      </c>
      <c r="K2080" s="29" t="str">
        <f t="shared" si="423"/>
        <v/>
      </c>
      <c r="L2080" s="26" t="str">
        <f t="shared" si="424"/>
        <v/>
      </c>
      <c r="M2080" t="str">
        <f t="shared" si="425"/>
        <v/>
      </c>
      <c r="N2080" s="28">
        <f t="shared" si="426"/>
        <v>19.251336898395724</v>
      </c>
      <c r="O2080" t="str">
        <f t="shared" si="427"/>
        <v/>
      </c>
      <c r="P2080" t="str">
        <f t="shared" si="428"/>
        <v/>
      </c>
      <c r="Q2080" s="10"/>
      <c r="R2080" s="10"/>
      <c r="S2080" s="16">
        <v>1</v>
      </c>
      <c r="T2080" s="13">
        <v>19.251336898395721</v>
      </c>
      <c r="U2080" s="14"/>
      <c r="V2080" s="11"/>
      <c r="W2080" s="10"/>
      <c r="X2080" s="29"/>
      <c r="AA2080" t="s">
        <v>331</v>
      </c>
      <c r="AB2080">
        <v>1</v>
      </c>
      <c r="AC2080">
        <v>19.251336898395721</v>
      </c>
      <c r="AD2080">
        <v>21.88449848024316</v>
      </c>
      <c r="AL2080">
        <v>19.251336898395721</v>
      </c>
      <c r="AM2080">
        <v>21.88449848024316</v>
      </c>
      <c r="AR2080" t="s">
        <v>338</v>
      </c>
    </row>
    <row r="2081" spans="1:44" x14ac:dyDescent="0.35">
      <c r="A2081">
        <v>11</v>
      </c>
      <c r="B2081" s="26">
        <f t="shared" si="416"/>
        <v>46273.78125</v>
      </c>
      <c r="C2081" t="s">
        <v>57</v>
      </c>
      <c r="D2081">
        <v>6</v>
      </c>
      <c r="E2081" s="26">
        <f t="shared" si="417"/>
        <v>46273.84375</v>
      </c>
      <c r="F2081" s="26">
        <f t="shared" si="418"/>
        <v>46273.822916666664</v>
      </c>
      <c r="G2081">
        <f t="shared" si="419"/>
        <v>0</v>
      </c>
      <c r="H2081">
        <f t="shared" si="420"/>
        <v>1</v>
      </c>
      <c r="I2081" s="27">
        <f t="shared" si="421"/>
        <v>2</v>
      </c>
      <c r="J2081" s="28">
        <f t="shared" si="422"/>
        <v>32.84119553474973</v>
      </c>
      <c r="K2081" s="29" t="str">
        <f t="shared" si="423"/>
        <v/>
      </c>
      <c r="L2081" s="26" t="str">
        <f t="shared" si="424"/>
        <v/>
      </c>
      <c r="M2081" t="str">
        <f t="shared" si="425"/>
        <v/>
      </c>
      <c r="N2081" s="28">
        <f t="shared" si="426"/>
        <v>16.420597767374865</v>
      </c>
      <c r="O2081" t="str">
        <f t="shared" si="427"/>
        <v/>
      </c>
      <c r="P2081" t="str">
        <f t="shared" si="428"/>
        <v/>
      </c>
      <c r="Q2081" s="10"/>
      <c r="R2081" s="10"/>
      <c r="S2081" s="16">
        <v>1</v>
      </c>
      <c r="T2081" s="13">
        <v>13.954334220881121</v>
      </c>
      <c r="U2081" s="14"/>
      <c r="V2081" s="11"/>
      <c r="W2081" s="10"/>
      <c r="X2081" s="29"/>
      <c r="AA2081" t="s">
        <v>331</v>
      </c>
      <c r="AB2081">
        <v>2</v>
      </c>
      <c r="AC2081">
        <v>27.362553838358249</v>
      </c>
      <c r="AD2081">
        <v>37.773722627737222</v>
      </c>
      <c r="AL2081">
        <v>13.681276919179121</v>
      </c>
      <c r="AM2081">
        <v>13.954334220881121</v>
      </c>
      <c r="AR2081" t="s">
        <v>332</v>
      </c>
    </row>
    <row r="2082" spans="1:44" x14ac:dyDescent="0.35">
      <c r="A2082">
        <v>11</v>
      </c>
      <c r="B2082" s="26">
        <f t="shared" si="416"/>
        <v>46273.78125</v>
      </c>
      <c r="C2082" t="s">
        <v>58</v>
      </c>
      <c r="D2082">
        <v>1</v>
      </c>
      <c r="E2082" s="26">
        <f t="shared" si="417"/>
        <v>46273.854166666657</v>
      </c>
      <c r="F2082" s="26">
        <f t="shared" si="418"/>
        <v>46273.833333333321</v>
      </c>
      <c r="G2082">
        <f t="shared" si="419"/>
        <v>0</v>
      </c>
      <c r="H2082">
        <f t="shared" si="420"/>
        <v>22</v>
      </c>
      <c r="I2082" s="27">
        <f t="shared" si="421"/>
        <v>5</v>
      </c>
      <c r="J2082" s="28">
        <f t="shared" si="422"/>
        <v>221.18197776477473</v>
      </c>
      <c r="K2082" s="29" t="str">
        <f t="shared" si="423"/>
        <v/>
      </c>
      <c r="L2082" s="26" t="str">
        <f t="shared" si="424"/>
        <v/>
      </c>
      <c r="M2082" t="str">
        <f t="shared" si="425"/>
        <v/>
      </c>
      <c r="N2082" s="28">
        <f t="shared" si="426"/>
        <v>44.236395552954946</v>
      </c>
      <c r="O2082" t="str">
        <f t="shared" si="427"/>
        <v/>
      </c>
      <c r="P2082" t="str">
        <f t="shared" si="428"/>
        <v/>
      </c>
      <c r="Q2082" s="10"/>
      <c r="R2082" s="10"/>
      <c r="S2082" s="16">
        <v>5</v>
      </c>
      <c r="T2082" s="13">
        <v>221.1819777647747</v>
      </c>
      <c r="U2082" s="14"/>
      <c r="V2082" s="11"/>
      <c r="W2082" s="10"/>
      <c r="X2082" s="29"/>
      <c r="Z2082" t="s">
        <v>339</v>
      </c>
      <c r="AA2082" t="s">
        <v>331</v>
      </c>
      <c r="AB2082">
        <v>5</v>
      </c>
      <c r="AC2082">
        <v>25.827814569536422</v>
      </c>
      <c r="AD2082">
        <v>434.43642697188358</v>
      </c>
      <c r="AL2082">
        <v>25.827814569536422</v>
      </c>
      <c r="AM2082">
        <v>434.43642697188358</v>
      </c>
      <c r="AR2082" t="s">
        <v>337</v>
      </c>
    </row>
    <row r="2083" spans="1:44" x14ac:dyDescent="0.35">
      <c r="A2083">
        <v>11</v>
      </c>
      <c r="B2083" s="26">
        <f t="shared" si="416"/>
        <v>46273.78125</v>
      </c>
      <c r="C2083" t="s">
        <v>58</v>
      </c>
      <c r="D2083">
        <v>2</v>
      </c>
      <c r="E2083" s="26">
        <f t="shared" si="417"/>
        <v>46273.854166666657</v>
      </c>
      <c r="F2083" s="26">
        <f t="shared" si="418"/>
        <v>46273.833333333321</v>
      </c>
      <c r="G2083">
        <f t="shared" si="419"/>
        <v>0</v>
      </c>
      <c r="H2083">
        <f t="shared" si="420"/>
        <v>8</v>
      </c>
      <c r="I2083" s="27">
        <f t="shared" si="421"/>
        <v>2</v>
      </c>
      <c r="J2083" s="28">
        <f t="shared" si="422"/>
        <v>64.140582097748492</v>
      </c>
      <c r="K2083" s="29" t="str">
        <f t="shared" si="423"/>
        <v/>
      </c>
      <c r="L2083" s="26" t="str">
        <f t="shared" si="424"/>
        <v/>
      </c>
      <c r="M2083" t="str">
        <f t="shared" si="425"/>
        <v/>
      </c>
      <c r="N2083" s="28">
        <f t="shared" si="426"/>
        <v>32.070291048874246</v>
      </c>
      <c r="O2083" t="str">
        <f t="shared" si="427"/>
        <v/>
      </c>
      <c r="P2083" t="str">
        <f t="shared" si="428"/>
        <v/>
      </c>
      <c r="Q2083" s="10"/>
      <c r="R2083" s="10" t="s">
        <v>341</v>
      </c>
      <c r="S2083" s="16">
        <v>3</v>
      </c>
      <c r="T2083" s="13">
        <v>83.027443411617099</v>
      </c>
      <c r="U2083" s="14"/>
      <c r="V2083" s="11"/>
      <c r="W2083" s="10"/>
      <c r="X2083" s="29"/>
      <c r="Y2083" t="s">
        <v>345</v>
      </c>
      <c r="AA2083" t="s">
        <v>331</v>
      </c>
      <c r="AB2083">
        <v>2</v>
      </c>
      <c r="AC2083">
        <v>38.201269896494743</v>
      </c>
      <c r="AD2083">
        <v>125.10220768601801</v>
      </c>
      <c r="AL2083">
        <v>57.088131210363343</v>
      </c>
      <c r="AM2083">
        <v>143.9890689998866</v>
      </c>
      <c r="AR2083" t="s">
        <v>332</v>
      </c>
    </row>
    <row r="2084" spans="1:44" x14ac:dyDescent="0.35">
      <c r="A2084">
        <v>11</v>
      </c>
      <c r="B2084" s="26">
        <f t="shared" si="416"/>
        <v>46273.78125</v>
      </c>
      <c r="C2084" t="s">
        <v>58</v>
      </c>
      <c r="D2084">
        <v>3</v>
      </c>
      <c r="E2084" s="26">
        <f t="shared" si="417"/>
        <v>46273.854166666657</v>
      </c>
      <c r="F2084" s="26">
        <f t="shared" si="418"/>
        <v>46273.833333333321</v>
      </c>
      <c r="G2084">
        <f t="shared" si="419"/>
        <v>0</v>
      </c>
      <c r="H2084">
        <f t="shared" si="420"/>
        <v>0</v>
      </c>
      <c r="I2084" s="27">
        <f t="shared" si="421"/>
        <v>1</v>
      </c>
      <c r="J2084" s="28">
        <f t="shared" si="422"/>
        <v>85.277995301487863</v>
      </c>
      <c r="K2084" s="29" t="str">
        <f t="shared" si="423"/>
        <v/>
      </c>
      <c r="L2084" s="26" t="str">
        <f t="shared" si="424"/>
        <v/>
      </c>
      <c r="M2084" t="str">
        <f t="shared" si="425"/>
        <v/>
      </c>
      <c r="N2084" s="28">
        <f t="shared" si="426"/>
        <v>85.277995301487863</v>
      </c>
      <c r="O2084" t="str">
        <f t="shared" si="427"/>
        <v/>
      </c>
      <c r="P2084" t="str">
        <f t="shared" si="428"/>
        <v/>
      </c>
      <c r="Q2084" s="10"/>
      <c r="R2084" s="10"/>
      <c r="S2084" s="16">
        <v>1</v>
      </c>
      <c r="T2084" s="13">
        <v>85.277995301487863</v>
      </c>
      <c r="U2084" s="14"/>
      <c r="V2084" s="11"/>
      <c r="W2084" s="10"/>
      <c r="X2084" s="29"/>
      <c r="AA2084" t="s">
        <v>331</v>
      </c>
      <c r="AB2084">
        <v>1</v>
      </c>
      <c r="AC2084">
        <v>85.277995301487863</v>
      </c>
      <c r="AD2084">
        <v>85.277995301487863</v>
      </c>
      <c r="AL2084">
        <v>85.277995301487863</v>
      </c>
      <c r="AM2084">
        <v>85.277995301487863</v>
      </c>
      <c r="AR2084" t="s">
        <v>338</v>
      </c>
    </row>
    <row r="2085" spans="1:44" x14ac:dyDescent="0.35">
      <c r="A2085">
        <v>11</v>
      </c>
      <c r="B2085" s="26">
        <f t="shared" si="416"/>
        <v>46273.78125</v>
      </c>
      <c r="C2085" t="s">
        <v>58</v>
      </c>
      <c r="D2085">
        <v>4</v>
      </c>
      <c r="E2085" s="26">
        <f t="shared" si="417"/>
        <v>46273.854166666657</v>
      </c>
      <c r="F2085" s="26">
        <f t="shared" si="418"/>
        <v>46273.833333333321</v>
      </c>
      <c r="G2085">
        <f t="shared" si="419"/>
        <v>0</v>
      </c>
      <c r="H2085">
        <f t="shared" si="420"/>
        <v>0</v>
      </c>
      <c r="I2085" s="27">
        <f t="shared" si="421"/>
        <v>1</v>
      </c>
      <c r="J2085" s="28">
        <f t="shared" si="422"/>
        <v>122.73615635179154</v>
      </c>
      <c r="K2085" s="29" t="str">
        <f t="shared" si="423"/>
        <v/>
      </c>
      <c r="L2085" s="26" t="str">
        <f t="shared" si="424"/>
        <v/>
      </c>
      <c r="M2085" t="str">
        <f t="shared" si="425"/>
        <v/>
      </c>
      <c r="N2085" s="28">
        <f t="shared" si="426"/>
        <v>122.73615635179154</v>
      </c>
      <c r="O2085" t="str">
        <f t="shared" si="427"/>
        <v/>
      </c>
      <c r="P2085" t="str">
        <f t="shared" si="428"/>
        <v/>
      </c>
      <c r="Q2085" s="10"/>
      <c r="R2085" s="10"/>
      <c r="S2085" s="16">
        <v>1</v>
      </c>
      <c r="T2085" s="13">
        <v>122.73615635179149</v>
      </c>
      <c r="U2085" s="14"/>
      <c r="V2085" s="11"/>
      <c r="W2085" s="10"/>
      <c r="X2085" s="29"/>
      <c r="AA2085" t="s">
        <v>331</v>
      </c>
      <c r="AB2085">
        <v>1</v>
      </c>
      <c r="AC2085">
        <v>122.73615635179149</v>
      </c>
      <c r="AD2085">
        <v>122.73615635179149</v>
      </c>
      <c r="AL2085">
        <v>122.73615635179149</v>
      </c>
      <c r="AM2085">
        <v>122.73615635179149</v>
      </c>
      <c r="AR2085" t="s">
        <v>338</v>
      </c>
    </row>
    <row r="2086" spans="1:44" x14ac:dyDescent="0.35">
      <c r="A2086">
        <v>11</v>
      </c>
      <c r="B2086" s="26">
        <f t="shared" si="416"/>
        <v>46273.78125</v>
      </c>
      <c r="C2086" t="s">
        <v>58</v>
      </c>
      <c r="D2086">
        <v>5</v>
      </c>
      <c r="E2086" s="26">
        <f t="shared" si="417"/>
        <v>46273.854166666657</v>
      </c>
      <c r="F2086" s="26">
        <f t="shared" si="418"/>
        <v>46273.833333333321</v>
      </c>
      <c r="G2086">
        <f t="shared" si="419"/>
        <v>0</v>
      </c>
      <c r="H2086">
        <f t="shared" si="420"/>
        <v>5</v>
      </c>
      <c r="I2086" s="27">
        <f t="shared" si="421"/>
        <v>1</v>
      </c>
      <c r="J2086" s="28">
        <f t="shared" si="422"/>
        <v>19.251336898395724</v>
      </c>
      <c r="K2086" s="29" t="str">
        <f t="shared" si="423"/>
        <v/>
      </c>
      <c r="L2086" s="26" t="str">
        <f t="shared" si="424"/>
        <v/>
      </c>
      <c r="M2086" t="str">
        <f t="shared" si="425"/>
        <v/>
      </c>
      <c r="N2086" s="28">
        <f t="shared" si="426"/>
        <v>19.251336898395724</v>
      </c>
      <c r="O2086" t="str">
        <f t="shared" si="427"/>
        <v/>
      </c>
      <c r="P2086" t="str">
        <f t="shared" si="428"/>
        <v/>
      </c>
      <c r="Q2086" s="10"/>
      <c r="R2086" s="10"/>
      <c r="S2086" s="16">
        <v>1</v>
      </c>
      <c r="T2086" s="13">
        <v>19.251336898395721</v>
      </c>
      <c r="U2086" s="14"/>
      <c r="V2086" s="11"/>
      <c r="W2086" s="10"/>
      <c r="X2086" s="29"/>
      <c r="AA2086" t="s">
        <v>331</v>
      </c>
      <c r="AB2086">
        <v>1</v>
      </c>
      <c r="AC2086">
        <v>19.251336898395721</v>
      </c>
      <c r="AD2086">
        <v>21.88449848024316</v>
      </c>
      <c r="AL2086">
        <v>19.251336898395721</v>
      </c>
      <c r="AM2086">
        <v>21.88449848024316</v>
      </c>
      <c r="AR2086" t="s">
        <v>338</v>
      </c>
    </row>
    <row r="2087" spans="1:44" x14ac:dyDescent="0.35">
      <c r="A2087">
        <v>11</v>
      </c>
      <c r="B2087" s="26">
        <f t="shared" si="416"/>
        <v>46273.78125</v>
      </c>
      <c r="C2087" t="s">
        <v>58</v>
      </c>
      <c r="D2087">
        <v>6</v>
      </c>
      <c r="E2087" s="26">
        <f t="shared" si="417"/>
        <v>46273.854166666657</v>
      </c>
      <c r="F2087" s="26">
        <f t="shared" si="418"/>
        <v>46273.833333333321</v>
      </c>
      <c r="G2087">
        <f t="shared" si="419"/>
        <v>0</v>
      </c>
      <c r="H2087">
        <f t="shared" si="420"/>
        <v>6</v>
      </c>
      <c r="I2087" s="27">
        <f t="shared" si="421"/>
        <v>2</v>
      </c>
      <c r="J2087" s="28">
        <f t="shared" si="422"/>
        <v>32.84119553474973</v>
      </c>
      <c r="K2087" s="29" t="str">
        <f t="shared" si="423"/>
        <v/>
      </c>
      <c r="L2087" s="26" t="str">
        <f t="shared" si="424"/>
        <v/>
      </c>
      <c r="M2087" t="str">
        <f t="shared" si="425"/>
        <v/>
      </c>
      <c r="N2087" s="28">
        <f t="shared" si="426"/>
        <v>16.420597767374865</v>
      </c>
      <c r="O2087" t="str">
        <f t="shared" si="427"/>
        <v/>
      </c>
      <c r="P2087" t="str">
        <f t="shared" si="428"/>
        <v/>
      </c>
      <c r="Q2087" s="10"/>
      <c r="R2087" s="10"/>
      <c r="S2087" s="16">
        <v>1</v>
      </c>
      <c r="T2087" s="13">
        <v>13.954334220881121</v>
      </c>
      <c r="U2087" s="14"/>
      <c r="V2087" s="11"/>
      <c r="W2087" s="10"/>
      <c r="X2087" s="29"/>
      <c r="AA2087" t="s">
        <v>331</v>
      </c>
      <c r="AB2087">
        <v>2</v>
      </c>
      <c r="AC2087">
        <v>27.362553838358249</v>
      </c>
      <c r="AD2087">
        <v>37.773722627737222</v>
      </c>
      <c r="AL2087">
        <v>13.681276919179121</v>
      </c>
      <c r="AM2087">
        <v>13.954334220881121</v>
      </c>
      <c r="AR2087" t="s">
        <v>332</v>
      </c>
    </row>
    <row r="2088" spans="1:44" x14ac:dyDescent="0.35">
      <c r="A2088">
        <v>11</v>
      </c>
      <c r="B2088" s="26">
        <f t="shared" si="416"/>
        <v>46273.78125</v>
      </c>
      <c r="C2088" t="s">
        <v>59</v>
      </c>
      <c r="D2088">
        <v>1</v>
      </c>
      <c r="E2088" s="26">
        <f t="shared" si="417"/>
        <v>46273.854166666657</v>
      </c>
      <c r="F2088" s="26">
        <f t="shared" si="418"/>
        <v>46273.833333333321</v>
      </c>
      <c r="G2088">
        <f t="shared" si="419"/>
        <v>0</v>
      </c>
      <c r="H2088">
        <f t="shared" si="420"/>
        <v>22</v>
      </c>
      <c r="I2088" s="27">
        <f t="shared" si="421"/>
        <v>5</v>
      </c>
      <c r="J2088" s="28">
        <f t="shared" si="422"/>
        <v>221.18197776477473</v>
      </c>
      <c r="K2088" s="29" t="str">
        <f t="shared" si="423"/>
        <v/>
      </c>
      <c r="L2088" s="26" t="str">
        <f t="shared" si="424"/>
        <v/>
      </c>
      <c r="M2088" t="str">
        <f t="shared" si="425"/>
        <v/>
      </c>
      <c r="N2088" s="28">
        <f t="shared" si="426"/>
        <v>44.236395552954946</v>
      </c>
      <c r="O2088" t="str">
        <f t="shared" si="427"/>
        <v/>
      </c>
      <c r="P2088" t="str">
        <f t="shared" si="428"/>
        <v/>
      </c>
      <c r="Q2088" s="10"/>
      <c r="R2088" s="10"/>
      <c r="S2088" s="16">
        <v>5</v>
      </c>
      <c r="T2088" s="13">
        <v>221.1819777647747</v>
      </c>
      <c r="U2088" s="14"/>
      <c r="V2088" s="11"/>
      <c r="W2088" s="10"/>
      <c r="X2088" s="29"/>
      <c r="Z2088" t="s">
        <v>339</v>
      </c>
      <c r="AA2088" t="s">
        <v>331</v>
      </c>
      <c r="AB2088">
        <v>5</v>
      </c>
      <c r="AC2088">
        <v>25.827814569536422</v>
      </c>
      <c r="AD2088">
        <v>434.43642697188358</v>
      </c>
      <c r="AL2088">
        <v>25.827814569536422</v>
      </c>
      <c r="AM2088">
        <v>434.43642697188358</v>
      </c>
      <c r="AR2088" t="s">
        <v>337</v>
      </c>
    </row>
    <row r="2089" spans="1:44" x14ac:dyDescent="0.35">
      <c r="A2089">
        <v>11</v>
      </c>
      <c r="B2089" s="26">
        <f t="shared" si="416"/>
        <v>46273.78125</v>
      </c>
      <c r="C2089" t="s">
        <v>59</v>
      </c>
      <c r="D2089">
        <v>2</v>
      </c>
      <c r="E2089" s="26">
        <f t="shared" si="417"/>
        <v>46273.854166666657</v>
      </c>
      <c r="F2089" s="26">
        <f t="shared" si="418"/>
        <v>46273.833333333321</v>
      </c>
      <c r="G2089">
        <f t="shared" si="419"/>
        <v>0</v>
      </c>
      <c r="H2089">
        <f t="shared" si="420"/>
        <v>8</v>
      </c>
      <c r="I2089" s="27">
        <f t="shared" si="421"/>
        <v>2</v>
      </c>
      <c r="J2089" s="28">
        <f t="shared" si="422"/>
        <v>64.140582097748492</v>
      </c>
      <c r="K2089" s="29" t="str">
        <f t="shared" si="423"/>
        <v/>
      </c>
      <c r="L2089" s="26" t="str">
        <f t="shared" si="424"/>
        <v/>
      </c>
      <c r="M2089" t="str">
        <f t="shared" si="425"/>
        <v/>
      </c>
      <c r="N2089" s="28">
        <f t="shared" si="426"/>
        <v>32.070291048874246</v>
      </c>
      <c r="O2089" t="str">
        <f t="shared" si="427"/>
        <v/>
      </c>
      <c r="P2089" t="str">
        <f t="shared" si="428"/>
        <v/>
      </c>
      <c r="Q2089" s="10"/>
      <c r="R2089" s="10" t="s">
        <v>341</v>
      </c>
      <c r="S2089" s="16">
        <v>3</v>
      </c>
      <c r="T2089" s="13">
        <v>83.027443411617099</v>
      </c>
      <c r="U2089" s="14"/>
      <c r="V2089" s="11"/>
      <c r="W2089" s="10"/>
      <c r="X2089" s="29"/>
      <c r="Y2089" t="s">
        <v>345</v>
      </c>
      <c r="AA2089" t="s">
        <v>331</v>
      </c>
      <c r="AB2089">
        <v>2</v>
      </c>
      <c r="AC2089">
        <v>38.201269896494743</v>
      </c>
      <c r="AD2089">
        <v>125.10220768601801</v>
      </c>
      <c r="AL2089">
        <v>57.088131210363343</v>
      </c>
      <c r="AM2089">
        <v>143.9890689998866</v>
      </c>
      <c r="AR2089" t="s">
        <v>332</v>
      </c>
    </row>
    <row r="2090" spans="1:44" x14ac:dyDescent="0.35">
      <c r="A2090">
        <v>11</v>
      </c>
      <c r="B2090" s="26">
        <f t="shared" si="416"/>
        <v>46273.78125</v>
      </c>
      <c r="C2090" t="s">
        <v>59</v>
      </c>
      <c r="D2090">
        <v>3</v>
      </c>
      <c r="E2090" s="26">
        <f t="shared" si="417"/>
        <v>46273.854166666657</v>
      </c>
      <c r="F2090" s="26">
        <f t="shared" si="418"/>
        <v>46273.833333333321</v>
      </c>
      <c r="G2090">
        <f t="shared" si="419"/>
        <v>0</v>
      </c>
      <c r="H2090">
        <f t="shared" si="420"/>
        <v>0</v>
      </c>
      <c r="I2090" s="27">
        <f t="shared" si="421"/>
        <v>1</v>
      </c>
      <c r="J2090" s="28">
        <f t="shared" si="422"/>
        <v>85.277995301487863</v>
      </c>
      <c r="K2090" s="29" t="str">
        <f t="shared" si="423"/>
        <v/>
      </c>
      <c r="L2090" s="26" t="str">
        <f t="shared" si="424"/>
        <v/>
      </c>
      <c r="M2090" t="str">
        <f t="shared" si="425"/>
        <v/>
      </c>
      <c r="N2090" s="28">
        <f t="shared" si="426"/>
        <v>85.277995301487863</v>
      </c>
      <c r="O2090" t="str">
        <f t="shared" si="427"/>
        <v/>
      </c>
      <c r="P2090" t="str">
        <f t="shared" si="428"/>
        <v/>
      </c>
      <c r="Q2090" s="10"/>
      <c r="R2090" s="10"/>
      <c r="S2090" s="16">
        <v>1</v>
      </c>
      <c r="T2090" s="13">
        <v>85.277995301487863</v>
      </c>
      <c r="U2090" s="14"/>
      <c r="V2090" s="11"/>
      <c r="W2090" s="10"/>
      <c r="X2090" s="29"/>
      <c r="AA2090" t="s">
        <v>331</v>
      </c>
      <c r="AB2090">
        <v>1</v>
      </c>
      <c r="AC2090">
        <v>85.277995301487863</v>
      </c>
      <c r="AD2090">
        <v>85.277995301487863</v>
      </c>
      <c r="AL2090">
        <v>85.277995301487863</v>
      </c>
      <c r="AM2090">
        <v>85.277995301487863</v>
      </c>
      <c r="AR2090" t="s">
        <v>338</v>
      </c>
    </row>
    <row r="2091" spans="1:44" x14ac:dyDescent="0.35">
      <c r="A2091">
        <v>11</v>
      </c>
      <c r="B2091" s="26">
        <f t="shared" si="416"/>
        <v>46273.78125</v>
      </c>
      <c r="C2091" t="s">
        <v>59</v>
      </c>
      <c r="D2091">
        <v>4</v>
      </c>
      <c r="E2091" s="26">
        <f t="shared" si="417"/>
        <v>46273.854166666657</v>
      </c>
      <c r="F2091" s="26">
        <f t="shared" si="418"/>
        <v>46273.833333333321</v>
      </c>
      <c r="G2091">
        <f t="shared" si="419"/>
        <v>0</v>
      </c>
      <c r="H2091">
        <f t="shared" si="420"/>
        <v>0</v>
      </c>
      <c r="I2091" s="27">
        <f t="shared" si="421"/>
        <v>1</v>
      </c>
      <c r="J2091" s="28">
        <f t="shared" si="422"/>
        <v>122.73615635179154</v>
      </c>
      <c r="K2091" s="29" t="str">
        <f t="shared" si="423"/>
        <v/>
      </c>
      <c r="L2091" s="26" t="str">
        <f t="shared" si="424"/>
        <v/>
      </c>
      <c r="M2091" t="str">
        <f t="shared" si="425"/>
        <v/>
      </c>
      <c r="N2091" s="28">
        <f t="shared" si="426"/>
        <v>122.73615635179154</v>
      </c>
      <c r="O2091" t="str">
        <f t="shared" si="427"/>
        <v/>
      </c>
      <c r="P2091" t="str">
        <f t="shared" si="428"/>
        <v/>
      </c>
      <c r="Q2091" s="10"/>
      <c r="R2091" s="10"/>
      <c r="S2091" s="16">
        <v>1</v>
      </c>
      <c r="T2091" s="13">
        <v>122.73615635179149</v>
      </c>
      <c r="U2091" s="14"/>
      <c r="V2091" s="11"/>
      <c r="W2091" s="10"/>
      <c r="X2091" s="29"/>
      <c r="AA2091" t="s">
        <v>331</v>
      </c>
      <c r="AB2091">
        <v>1</v>
      </c>
      <c r="AC2091">
        <v>122.73615635179149</v>
      </c>
      <c r="AD2091">
        <v>122.73615635179149</v>
      </c>
      <c r="AL2091">
        <v>122.73615635179149</v>
      </c>
      <c r="AM2091">
        <v>122.73615635179149</v>
      </c>
      <c r="AR2091" t="s">
        <v>338</v>
      </c>
    </row>
    <row r="2092" spans="1:44" x14ac:dyDescent="0.35">
      <c r="A2092">
        <v>11</v>
      </c>
      <c r="B2092" s="26">
        <f t="shared" si="416"/>
        <v>46273.78125</v>
      </c>
      <c r="C2092" t="s">
        <v>59</v>
      </c>
      <c r="D2092">
        <v>5</v>
      </c>
      <c r="E2092" s="26">
        <f t="shared" si="417"/>
        <v>46273.854166666657</v>
      </c>
      <c r="F2092" s="26">
        <f t="shared" si="418"/>
        <v>46273.833333333321</v>
      </c>
      <c r="G2092">
        <f t="shared" si="419"/>
        <v>0</v>
      </c>
      <c r="H2092">
        <f t="shared" si="420"/>
        <v>5</v>
      </c>
      <c r="I2092" s="27">
        <f t="shared" si="421"/>
        <v>1</v>
      </c>
      <c r="J2092" s="28">
        <f t="shared" si="422"/>
        <v>19.251336898395724</v>
      </c>
      <c r="K2092" s="29" t="str">
        <f t="shared" si="423"/>
        <v/>
      </c>
      <c r="L2092" s="26" t="str">
        <f t="shared" si="424"/>
        <v/>
      </c>
      <c r="M2092" t="str">
        <f t="shared" si="425"/>
        <v/>
      </c>
      <c r="N2092" s="28">
        <f t="shared" si="426"/>
        <v>19.251336898395724</v>
      </c>
      <c r="O2092" t="str">
        <f t="shared" si="427"/>
        <v/>
      </c>
      <c r="P2092" t="str">
        <f t="shared" si="428"/>
        <v/>
      </c>
      <c r="Q2092" s="10"/>
      <c r="R2092" s="10"/>
      <c r="S2092" s="16">
        <v>1</v>
      </c>
      <c r="T2092" s="13">
        <v>19.251336898395721</v>
      </c>
      <c r="U2092" s="14"/>
      <c r="V2092" s="11"/>
      <c r="W2092" s="10"/>
      <c r="X2092" s="29"/>
      <c r="AA2092" t="s">
        <v>331</v>
      </c>
      <c r="AB2092">
        <v>1</v>
      </c>
      <c r="AC2092">
        <v>19.251336898395721</v>
      </c>
      <c r="AD2092">
        <v>21.88449848024316</v>
      </c>
      <c r="AL2092">
        <v>19.251336898395721</v>
      </c>
      <c r="AM2092">
        <v>21.88449848024316</v>
      </c>
      <c r="AR2092" t="s">
        <v>338</v>
      </c>
    </row>
    <row r="2093" spans="1:44" x14ac:dyDescent="0.35">
      <c r="A2093">
        <v>11</v>
      </c>
      <c r="B2093" s="26">
        <f t="shared" si="416"/>
        <v>46273.78125</v>
      </c>
      <c r="C2093" t="s">
        <v>59</v>
      </c>
      <c r="D2093">
        <v>6</v>
      </c>
      <c r="E2093" s="26">
        <f t="shared" si="417"/>
        <v>46273.854166666657</v>
      </c>
      <c r="F2093" s="26">
        <f t="shared" si="418"/>
        <v>46273.833333333321</v>
      </c>
      <c r="G2093">
        <f t="shared" si="419"/>
        <v>0</v>
      </c>
      <c r="H2093">
        <f t="shared" si="420"/>
        <v>6</v>
      </c>
      <c r="I2093" s="27">
        <f t="shared" si="421"/>
        <v>2</v>
      </c>
      <c r="J2093" s="28">
        <f t="shared" si="422"/>
        <v>32.84119553474973</v>
      </c>
      <c r="K2093" s="29" t="str">
        <f t="shared" si="423"/>
        <v/>
      </c>
      <c r="L2093" s="26" t="str">
        <f t="shared" si="424"/>
        <v/>
      </c>
      <c r="M2093" t="str">
        <f t="shared" si="425"/>
        <v/>
      </c>
      <c r="N2093" s="28">
        <f t="shared" si="426"/>
        <v>16.420597767374865</v>
      </c>
      <c r="O2093" t="str">
        <f t="shared" si="427"/>
        <v/>
      </c>
      <c r="P2093" t="str">
        <f t="shared" si="428"/>
        <v/>
      </c>
      <c r="Q2093" s="10"/>
      <c r="R2093" s="10"/>
      <c r="S2093" s="16">
        <v>1</v>
      </c>
      <c r="T2093" s="13">
        <v>13.954334220881121</v>
      </c>
      <c r="U2093" s="14"/>
      <c r="V2093" s="11"/>
      <c r="W2093" s="10"/>
      <c r="X2093" s="29"/>
      <c r="AA2093" t="s">
        <v>331</v>
      </c>
      <c r="AB2093">
        <v>2</v>
      </c>
      <c r="AC2093">
        <v>27.362553838358249</v>
      </c>
      <c r="AD2093">
        <v>37.773722627737222</v>
      </c>
      <c r="AL2093">
        <v>13.681276919179121</v>
      </c>
      <c r="AM2093">
        <v>13.954334220881121</v>
      </c>
      <c r="AR2093" t="s">
        <v>332</v>
      </c>
    </row>
    <row r="2094" spans="1:44" x14ac:dyDescent="0.35">
      <c r="A2094">
        <v>11</v>
      </c>
      <c r="B2094" s="26">
        <f t="shared" si="416"/>
        <v>46273.78125</v>
      </c>
      <c r="C2094" t="s">
        <v>60</v>
      </c>
      <c r="D2094">
        <v>1</v>
      </c>
      <c r="E2094" s="26">
        <f t="shared" si="417"/>
        <v>46273.854166666657</v>
      </c>
      <c r="F2094" s="26">
        <f t="shared" si="418"/>
        <v>46273.833333333321</v>
      </c>
      <c r="G2094">
        <f t="shared" si="419"/>
        <v>0</v>
      </c>
      <c r="H2094">
        <f t="shared" si="420"/>
        <v>22</v>
      </c>
      <c r="I2094" s="27">
        <f t="shared" si="421"/>
        <v>5</v>
      </c>
      <c r="J2094" s="28">
        <f t="shared" si="422"/>
        <v>221.18197776477473</v>
      </c>
      <c r="K2094" s="29" t="str">
        <f t="shared" si="423"/>
        <v/>
      </c>
      <c r="L2094" s="26" t="str">
        <f t="shared" si="424"/>
        <v/>
      </c>
      <c r="M2094" t="str">
        <f t="shared" si="425"/>
        <v/>
      </c>
      <c r="N2094" s="28">
        <f t="shared" si="426"/>
        <v>44.236395552954946</v>
      </c>
      <c r="O2094" t="str">
        <f t="shared" si="427"/>
        <v/>
      </c>
      <c r="P2094" t="str">
        <f t="shared" si="428"/>
        <v/>
      </c>
      <c r="Q2094" s="10"/>
      <c r="R2094" s="10"/>
      <c r="S2094" s="16">
        <v>5</v>
      </c>
      <c r="T2094" s="13">
        <v>221.1819777647747</v>
      </c>
      <c r="U2094" s="14"/>
      <c r="V2094" s="11"/>
      <c r="W2094" s="10"/>
      <c r="X2094" s="29"/>
      <c r="Z2094" t="s">
        <v>339</v>
      </c>
      <c r="AA2094" t="s">
        <v>331</v>
      </c>
      <c r="AB2094">
        <v>5</v>
      </c>
      <c r="AC2094">
        <v>25.827814569536422</v>
      </c>
      <c r="AD2094">
        <v>434.43642697188358</v>
      </c>
      <c r="AL2094">
        <v>25.827814569536422</v>
      </c>
      <c r="AM2094">
        <v>434.43642697188358</v>
      </c>
      <c r="AR2094" t="s">
        <v>337</v>
      </c>
    </row>
    <row r="2095" spans="1:44" x14ac:dyDescent="0.35">
      <c r="A2095">
        <v>11</v>
      </c>
      <c r="B2095" s="26">
        <f t="shared" si="416"/>
        <v>46273.78125</v>
      </c>
      <c r="C2095" t="s">
        <v>60</v>
      </c>
      <c r="D2095">
        <v>2</v>
      </c>
      <c r="E2095" s="26">
        <f t="shared" si="417"/>
        <v>46273.854166666657</v>
      </c>
      <c r="F2095" s="26">
        <f t="shared" si="418"/>
        <v>46273.833333333321</v>
      </c>
      <c r="G2095">
        <f t="shared" si="419"/>
        <v>0</v>
      </c>
      <c r="H2095">
        <f t="shared" si="420"/>
        <v>8</v>
      </c>
      <c r="I2095" s="27">
        <f t="shared" si="421"/>
        <v>2</v>
      </c>
      <c r="J2095" s="28">
        <f t="shared" si="422"/>
        <v>64.140582097748492</v>
      </c>
      <c r="K2095" s="29" t="str">
        <f t="shared" si="423"/>
        <v/>
      </c>
      <c r="L2095" s="26" t="str">
        <f t="shared" si="424"/>
        <v/>
      </c>
      <c r="M2095" t="str">
        <f t="shared" si="425"/>
        <v/>
      </c>
      <c r="N2095" s="28">
        <f t="shared" si="426"/>
        <v>32.070291048874246</v>
      </c>
      <c r="O2095" t="str">
        <f t="shared" si="427"/>
        <v/>
      </c>
      <c r="P2095" t="str">
        <f t="shared" si="428"/>
        <v/>
      </c>
      <c r="Q2095" s="10"/>
      <c r="R2095" s="10" t="s">
        <v>341</v>
      </c>
      <c r="S2095" s="16">
        <v>3</v>
      </c>
      <c r="T2095" s="13">
        <v>83.027443411617099</v>
      </c>
      <c r="U2095" s="14"/>
      <c r="V2095" s="11"/>
      <c r="W2095" s="10"/>
      <c r="X2095" s="29"/>
      <c r="Y2095" t="s">
        <v>345</v>
      </c>
      <c r="AA2095" t="s">
        <v>331</v>
      </c>
      <c r="AB2095">
        <v>2</v>
      </c>
      <c r="AC2095">
        <v>38.201269896494743</v>
      </c>
      <c r="AD2095">
        <v>125.10220768601801</v>
      </c>
      <c r="AL2095">
        <v>57.088131210363343</v>
      </c>
      <c r="AM2095">
        <v>143.9890689998866</v>
      </c>
      <c r="AR2095" t="s">
        <v>332</v>
      </c>
    </row>
    <row r="2096" spans="1:44" x14ac:dyDescent="0.35">
      <c r="A2096">
        <v>11</v>
      </c>
      <c r="B2096" s="26">
        <f t="shared" si="416"/>
        <v>46273.78125</v>
      </c>
      <c r="C2096" t="s">
        <v>60</v>
      </c>
      <c r="D2096">
        <v>3</v>
      </c>
      <c r="E2096" s="26">
        <f t="shared" si="417"/>
        <v>46273.854166666657</v>
      </c>
      <c r="F2096" s="26">
        <f t="shared" si="418"/>
        <v>46273.833333333321</v>
      </c>
      <c r="G2096">
        <f t="shared" si="419"/>
        <v>0</v>
      </c>
      <c r="H2096">
        <f t="shared" si="420"/>
        <v>0</v>
      </c>
      <c r="I2096" s="27">
        <f t="shared" si="421"/>
        <v>1</v>
      </c>
      <c r="J2096" s="28">
        <f t="shared" si="422"/>
        <v>85.277995301487863</v>
      </c>
      <c r="K2096" s="29" t="str">
        <f t="shared" si="423"/>
        <v/>
      </c>
      <c r="L2096" s="26" t="str">
        <f t="shared" si="424"/>
        <v/>
      </c>
      <c r="M2096" t="str">
        <f t="shared" si="425"/>
        <v/>
      </c>
      <c r="N2096" s="28">
        <f t="shared" si="426"/>
        <v>85.277995301487863</v>
      </c>
      <c r="O2096" t="str">
        <f t="shared" si="427"/>
        <v/>
      </c>
      <c r="P2096" t="str">
        <f t="shared" si="428"/>
        <v/>
      </c>
      <c r="Q2096" s="10"/>
      <c r="R2096" s="10"/>
      <c r="S2096" s="16">
        <v>1</v>
      </c>
      <c r="T2096" s="13">
        <v>85.277995301487863</v>
      </c>
      <c r="U2096" s="14"/>
      <c r="V2096" s="11"/>
      <c r="W2096" s="10"/>
      <c r="X2096" s="29"/>
      <c r="AA2096" t="s">
        <v>331</v>
      </c>
      <c r="AB2096">
        <v>1</v>
      </c>
      <c r="AC2096">
        <v>85.277995301487863</v>
      </c>
      <c r="AD2096">
        <v>85.277995301487863</v>
      </c>
      <c r="AL2096">
        <v>85.277995301487863</v>
      </c>
      <c r="AM2096">
        <v>85.277995301487863</v>
      </c>
      <c r="AR2096" t="s">
        <v>338</v>
      </c>
    </row>
    <row r="2097" spans="1:44" x14ac:dyDescent="0.35">
      <c r="A2097">
        <v>11</v>
      </c>
      <c r="B2097" s="26">
        <f t="shared" si="416"/>
        <v>46273.78125</v>
      </c>
      <c r="C2097" t="s">
        <v>60</v>
      </c>
      <c r="D2097">
        <v>4</v>
      </c>
      <c r="E2097" s="26">
        <f t="shared" si="417"/>
        <v>46273.854166666657</v>
      </c>
      <c r="F2097" s="26">
        <f t="shared" si="418"/>
        <v>46273.833333333321</v>
      </c>
      <c r="G2097">
        <f t="shared" si="419"/>
        <v>0</v>
      </c>
      <c r="H2097">
        <f t="shared" si="420"/>
        <v>0</v>
      </c>
      <c r="I2097" s="27">
        <f t="shared" si="421"/>
        <v>1</v>
      </c>
      <c r="J2097" s="28">
        <f t="shared" si="422"/>
        <v>122.73615635179154</v>
      </c>
      <c r="K2097" s="29" t="str">
        <f t="shared" si="423"/>
        <v/>
      </c>
      <c r="L2097" s="26" t="str">
        <f t="shared" si="424"/>
        <v/>
      </c>
      <c r="M2097" t="str">
        <f t="shared" si="425"/>
        <v/>
      </c>
      <c r="N2097" s="28">
        <f t="shared" si="426"/>
        <v>122.73615635179154</v>
      </c>
      <c r="O2097" t="str">
        <f t="shared" si="427"/>
        <v/>
      </c>
      <c r="P2097" t="str">
        <f t="shared" si="428"/>
        <v/>
      </c>
      <c r="Q2097" s="10"/>
      <c r="R2097" s="10"/>
      <c r="S2097" s="16">
        <v>1</v>
      </c>
      <c r="T2097" s="13">
        <v>122.73615635179149</v>
      </c>
      <c r="U2097" s="14"/>
      <c r="V2097" s="11"/>
      <c r="W2097" s="10"/>
      <c r="X2097" s="29"/>
      <c r="AA2097" t="s">
        <v>331</v>
      </c>
      <c r="AB2097">
        <v>1</v>
      </c>
      <c r="AC2097">
        <v>122.73615635179149</v>
      </c>
      <c r="AD2097">
        <v>122.73615635179149</v>
      </c>
      <c r="AL2097">
        <v>122.73615635179149</v>
      </c>
      <c r="AM2097">
        <v>122.73615635179149</v>
      </c>
      <c r="AR2097" t="s">
        <v>338</v>
      </c>
    </row>
    <row r="2098" spans="1:44" x14ac:dyDescent="0.35">
      <c r="A2098">
        <v>11</v>
      </c>
      <c r="B2098" s="26">
        <f t="shared" si="416"/>
        <v>46273.78125</v>
      </c>
      <c r="C2098" t="s">
        <v>60</v>
      </c>
      <c r="D2098">
        <v>5</v>
      </c>
      <c r="E2098" s="26">
        <f t="shared" si="417"/>
        <v>46273.854166666657</v>
      </c>
      <c r="F2098" s="26">
        <f t="shared" si="418"/>
        <v>46273.833333333321</v>
      </c>
      <c r="G2098">
        <f t="shared" si="419"/>
        <v>1</v>
      </c>
      <c r="H2098">
        <f t="shared" si="420"/>
        <v>5</v>
      </c>
      <c r="I2098" s="27">
        <f t="shared" si="421"/>
        <v>1</v>
      </c>
      <c r="J2098" s="28">
        <f t="shared" si="422"/>
        <v>19.251336898395724</v>
      </c>
      <c r="K2098" s="29">
        <f t="shared" si="423"/>
        <v>1.0821759259259258E-2</v>
      </c>
      <c r="L2098" s="26">
        <f t="shared" si="424"/>
        <v>46273.792071759257</v>
      </c>
      <c r="M2098" t="str">
        <f t="shared" si="425"/>
        <v>YES</v>
      </c>
      <c r="N2098" s="28">
        <f t="shared" si="426"/>
        <v>19.251336898395724</v>
      </c>
      <c r="O2098" t="str">
        <f t="shared" si="427"/>
        <v/>
      </c>
      <c r="P2098" t="str">
        <f t="shared" si="428"/>
        <v/>
      </c>
      <c r="Q2098" s="10" t="s">
        <v>151</v>
      </c>
      <c r="R2098" s="10"/>
      <c r="S2098" s="16">
        <v>1</v>
      </c>
      <c r="T2098" s="13">
        <v>19.251336898395721</v>
      </c>
      <c r="U2098" s="14">
        <v>1.082175925925926E-2</v>
      </c>
      <c r="V2098" s="11">
        <v>46273.792071759257</v>
      </c>
      <c r="W2098" s="10" t="s">
        <v>151</v>
      </c>
      <c r="X2098" s="29">
        <v>0</v>
      </c>
      <c r="AA2098" t="s">
        <v>331</v>
      </c>
      <c r="AB2098">
        <v>1</v>
      </c>
      <c r="AC2098">
        <v>19.251336898395721</v>
      </c>
      <c r="AD2098">
        <v>21.88449848024316</v>
      </c>
      <c r="AE2098" s="54">
        <v>9.5196759259259262E-3</v>
      </c>
      <c r="AF2098" s="54">
        <v>1.082175925925926E-2</v>
      </c>
      <c r="AG2098" s="53">
        <v>46273.790769675928</v>
      </c>
      <c r="AH2098" s="53">
        <v>46273.792071759257</v>
      </c>
      <c r="AI2098" t="s">
        <v>151</v>
      </c>
      <c r="AL2098">
        <v>19.251336898395721</v>
      </c>
      <c r="AM2098">
        <v>21.88449848024316</v>
      </c>
      <c r="AN2098" s="54">
        <v>9.5196759259259262E-3</v>
      </c>
      <c r="AO2098" s="54">
        <v>1.082175925925926E-2</v>
      </c>
      <c r="AP2098" s="53">
        <v>46273.792071759257</v>
      </c>
      <c r="AQ2098" t="s">
        <v>151</v>
      </c>
      <c r="AR2098" t="s">
        <v>338</v>
      </c>
    </row>
    <row r="2099" spans="1:44" x14ac:dyDescent="0.35">
      <c r="A2099">
        <v>11</v>
      </c>
      <c r="B2099" s="26">
        <f t="shared" si="416"/>
        <v>46273.78125</v>
      </c>
      <c r="C2099" t="s">
        <v>60</v>
      </c>
      <c r="D2099">
        <v>6</v>
      </c>
      <c r="E2099" s="26">
        <f t="shared" si="417"/>
        <v>46273.854166666657</v>
      </c>
      <c r="F2099" s="26">
        <f t="shared" si="418"/>
        <v>46273.833333333321</v>
      </c>
      <c r="G2099">
        <f t="shared" si="419"/>
        <v>0</v>
      </c>
      <c r="H2099">
        <f t="shared" si="420"/>
        <v>6</v>
      </c>
      <c r="I2099" s="27">
        <f t="shared" si="421"/>
        <v>2</v>
      </c>
      <c r="J2099" s="28">
        <f t="shared" si="422"/>
        <v>32.84119553474973</v>
      </c>
      <c r="K2099" s="29" t="str">
        <f t="shared" si="423"/>
        <v/>
      </c>
      <c r="L2099" s="26" t="str">
        <f t="shared" si="424"/>
        <v/>
      </c>
      <c r="M2099" t="str">
        <f t="shared" si="425"/>
        <v/>
      </c>
      <c r="N2099" s="28">
        <f t="shared" si="426"/>
        <v>16.420597767374865</v>
      </c>
      <c r="O2099" t="str">
        <f t="shared" si="427"/>
        <v/>
      </c>
      <c r="P2099" t="str">
        <f t="shared" si="428"/>
        <v/>
      </c>
      <c r="Q2099" s="10"/>
      <c r="R2099" s="10"/>
      <c r="S2099" s="16">
        <v>1</v>
      </c>
      <c r="T2099" s="13">
        <v>13.954334220881121</v>
      </c>
      <c r="U2099" s="14"/>
      <c r="V2099" s="11"/>
      <c r="W2099" s="10"/>
      <c r="X2099" s="29"/>
      <c r="AA2099" t="s">
        <v>331</v>
      </c>
      <c r="AB2099">
        <v>2</v>
      </c>
      <c r="AC2099">
        <v>27.362553838358249</v>
      </c>
      <c r="AD2099">
        <v>37.773722627737222</v>
      </c>
      <c r="AL2099">
        <v>13.681276919179121</v>
      </c>
      <c r="AM2099">
        <v>13.954334220881121</v>
      </c>
      <c r="AR2099" t="s">
        <v>332</v>
      </c>
    </row>
    <row r="2100" spans="1:44" x14ac:dyDescent="0.35">
      <c r="A2100">
        <v>11</v>
      </c>
      <c r="B2100" s="26">
        <f t="shared" si="416"/>
        <v>46273.78125</v>
      </c>
      <c r="C2100" t="s">
        <v>61</v>
      </c>
      <c r="D2100">
        <v>1</v>
      </c>
      <c r="E2100" s="26">
        <f t="shared" si="417"/>
        <v>46273.854166666657</v>
      </c>
      <c r="F2100" s="26">
        <f t="shared" si="418"/>
        <v>46273.833333333321</v>
      </c>
      <c r="G2100">
        <f t="shared" si="419"/>
        <v>7</v>
      </c>
      <c r="H2100">
        <f t="shared" si="420"/>
        <v>22</v>
      </c>
      <c r="I2100" s="27">
        <f t="shared" si="421"/>
        <v>5</v>
      </c>
      <c r="J2100" s="28">
        <f t="shared" si="422"/>
        <v>221.18197776477473</v>
      </c>
      <c r="K2100" s="29">
        <f t="shared" si="423"/>
        <v>4.1444003527336864E-3</v>
      </c>
      <c r="L2100" s="26">
        <f t="shared" si="424"/>
        <v>46273.785394400351</v>
      </c>
      <c r="M2100" t="str">
        <f t="shared" si="425"/>
        <v>YES</v>
      </c>
      <c r="N2100" s="28">
        <f t="shared" si="426"/>
        <v>44.236395552954946</v>
      </c>
      <c r="O2100" t="str">
        <f t="shared" si="427"/>
        <v/>
      </c>
      <c r="P2100" t="str">
        <f t="shared" si="428"/>
        <v/>
      </c>
      <c r="Q2100" s="10" t="s">
        <v>151</v>
      </c>
      <c r="R2100" s="10"/>
      <c r="S2100" s="16">
        <v>5</v>
      </c>
      <c r="T2100" s="13">
        <v>221.1819777647747</v>
      </c>
      <c r="U2100" s="14">
        <v>4.1444003472222218E-3</v>
      </c>
      <c r="V2100" s="11">
        <v>46273.785394400336</v>
      </c>
      <c r="W2100" s="10" t="s">
        <v>151</v>
      </c>
      <c r="X2100" s="29">
        <v>0</v>
      </c>
      <c r="Z2100" t="s">
        <v>339</v>
      </c>
      <c r="AA2100" t="s">
        <v>331</v>
      </c>
      <c r="AB2100">
        <v>5</v>
      </c>
      <c r="AC2100">
        <v>25.827814569536422</v>
      </c>
      <c r="AD2100">
        <v>434.43642697188358</v>
      </c>
      <c r="AE2100" s="54">
        <v>2.1100133680555561E-3</v>
      </c>
      <c r="AF2100" s="54">
        <v>3.5491452986111109E-2</v>
      </c>
      <c r="AG2100" s="53">
        <v>46273.783360013367</v>
      </c>
      <c r="AH2100" s="53">
        <v>46273.816741452989</v>
      </c>
      <c r="AI2100" t="s">
        <v>151</v>
      </c>
      <c r="AL2100">
        <v>25.827814569536422</v>
      </c>
      <c r="AM2100">
        <v>434.43642697188358</v>
      </c>
      <c r="AN2100" s="54">
        <v>2.1100133680555561E-3</v>
      </c>
      <c r="AO2100" s="54">
        <v>3.5491452986111109E-2</v>
      </c>
      <c r="AP2100" s="53">
        <v>46273.816741452989</v>
      </c>
      <c r="AQ2100" t="s">
        <v>151</v>
      </c>
      <c r="AR2100" t="s">
        <v>337</v>
      </c>
    </row>
    <row r="2101" spans="1:44" x14ac:dyDescent="0.35">
      <c r="A2101">
        <v>11</v>
      </c>
      <c r="B2101" s="26">
        <f t="shared" si="416"/>
        <v>46273.78125</v>
      </c>
      <c r="C2101" t="s">
        <v>61</v>
      </c>
      <c r="D2101">
        <v>2</v>
      </c>
      <c r="E2101" s="26">
        <f t="shared" si="417"/>
        <v>46273.854166666657</v>
      </c>
      <c r="F2101" s="26">
        <f t="shared" si="418"/>
        <v>46273.833333333321</v>
      </c>
      <c r="G2101">
        <f t="shared" si="419"/>
        <v>2</v>
      </c>
      <c r="H2101">
        <f t="shared" si="420"/>
        <v>8</v>
      </c>
      <c r="I2101" s="27">
        <f t="shared" si="421"/>
        <v>2</v>
      </c>
      <c r="J2101" s="28">
        <f t="shared" si="422"/>
        <v>64.140582097748492</v>
      </c>
      <c r="K2101" s="29">
        <f t="shared" si="423"/>
        <v>5.1969178082191779E-3</v>
      </c>
      <c r="L2101" s="26">
        <f t="shared" si="424"/>
        <v>46273.786446917809</v>
      </c>
      <c r="M2101" t="str">
        <f t="shared" si="425"/>
        <v>YES</v>
      </c>
      <c r="N2101" s="28">
        <f t="shared" si="426"/>
        <v>32.070291048874246</v>
      </c>
      <c r="O2101" t="str">
        <f t="shared" si="427"/>
        <v/>
      </c>
      <c r="P2101" t="str">
        <f t="shared" si="428"/>
        <v/>
      </c>
      <c r="Q2101" s="10" t="s">
        <v>151</v>
      </c>
      <c r="R2101" s="10" t="s">
        <v>341</v>
      </c>
      <c r="S2101" s="16">
        <v>3</v>
      </c>
      <c r="T2101" s="13">
        <v>83.027443411617099</v>
      </c>
      <c r="U2101" s="14">
        <v>4.0147368055555559E-3</v>
      </c>
      <c r="V2101" s="11">
        <v>46273.78526473682</v>
      </c>
      <c r="W2101" s="10" t="s">
        <v>151</v>
      </c>
      <c r="X2101" s="29">
        <v>1.18218099537037E-3</v>
      </c>
      <c r="Y2101" t="s">
        <v>345</v>
      </c>
      <c r="AA2101" t="s">
        <v>331</v>
      </c>
      <c r="AB2101">
        <v>2</v>
      </c>
      <c r="AC2101">
        <v>38.201269896494743</v>
      </c>
      <c r="AD2101">
        <v>125.10220768601801</v>
      </c>
      <c r="AE2101" s="54">
        <v>2.6644880208333329E-3</v>
      </c>
      <c r="AF2101" s="54">
        <v>8.7257134143518527E-3</v>
      </c>
      <c r="AG2101" s="53">
        <v>46273.78391448802</v>
      </c>
      <c r="AH2101" s="53">
        <v>46273.789975713429</v>
      </c>
      <c r="AI2101" t="s">
        <v>151</v>
      </c>
      <c r="AL2101">
        <v>57.088131210363343</v>
      </c>
      <c r="AM2101">
        <v>143.9890689998866</v>
      </c>
      <c r="AN2101" s="54">
        <v>2.3149905439814821E-3</v>
      </c>
      <c r="AO2101" s="54">
        <v>5.8389252893518524E-3</v>
      </c>
      <c r="AP2101" s="53">
        <v>46273.787088925303</v>
      </c>
      <c r="AQ2101" t="s">
        <v>151</v>
      </c>
      <c r="AR2101" t="s">
        <v>332</v>
      </c>
    </row>
    <row r="2102" spans="1:44" x14ac:dyDescent="0.35">
      <c r="A2102">
        <v>11</v>
      </c>
      <c r="B2102" s="26">
        <f t="shared" si="416"/>
        <v>46273.78125</v>
      </c>
      <c r="C2102" t="s">
        <v>61</v>
      </c>
      <c r="D2102">
        <v>3</v>
      </c>
      <c r="E2102" s="26">
        <f t="shared" si="417"/>
        <v>46273.854166666657</v>
      </c>
      <c r="F2102" s="26">
        <f t="shared" si="418"/>
        <v>46273.833333333321</v>
      </c>
      <c r="G2102">
        <f t="shared" si="419"/>
        <v>0</v>
      </c>
      <c r="H2102">
        <f t="shared" si="420"/>
        <v>0</v>
      </c>
      <c r="I2102" s="27">
        <f t="shared" si="421"/>
        <v>1</v>
      </c>
      <c r="J2102" s="28">
        <f t="shared" si="422"/>
        <v>85.277995301487863</v>
      </c>
      <c r="K2102" s="29" t="str">
        <f t="shared" si="423"/>
        <v/>
      </c>
      <c r="L2102" s="26" t="str">
        <f t="shared" si="424"/>
        <v/>
      </c>
      <c r="M2102" t="str">
        <f t="shared" si="425"/>
        <v/>
      </c>
      <c r="N2102" s="28">
        <f t="shared" si="426"/>
        <v>85.277995301487863</v>
      </c>
      <c r="O2102" t="str">
        <f t="shared" si="427"/>
        <v/>
      </c>
      <c r="P2102" t="str">
        <f t="shared" si="428"/>
        <v/>
      </c>
      <c r="Q2102" s="10"/>
      <c r="R2102" s="10"/>
      <c r="S2102" s="16">
        <v>1</v>
      </c>
      <c r="T2102" s="13">
        <v>85.277995301487863</v>
      </c>
      <c r="U2102" s="14"/>
      <c r="V2102" s="11"/>
      <c r="W2102" s="10"/>
      <c r="X2102" s="29"/>
      <c r="AA2102" t="s">
        <v>331</v>
      </c>
      <c r="AB2102">
        <v>1</v>
      </c>
      <c r="AC2102">
        <v>85.277995301487863</v>
      </c>
      <c r="AD2102">
        <v>85.277995301487863</v>
      </c>
      <c r="AL2102">
        <v>85.277995301487863</v>
      </c>
      <c r="AM2102">
        <v>85.277995301487863</v>
      </c>
      <c r="AR2102" t="s">
        <v>338</v>
      </c>
    </row>
    <row r="2103" spans="1:44" x14ac:dyDescent="0.35">
      <c r="A2103">
        <v>11</v>
      </c>
      <c r="B2103" s="26">
        <f t="shared" si="416"/>
        <v>46273.78125</v>
      </c>
      <c r="C2103" t="s">
        <v>61</v>
      </c>
      <c r="D2103">
        <v>4</v>
      </c>
      <c r="E2103" s="26">
        <f t="shared" si="417"/>
        <v>46273.854166666657</v>
      </c>
      <c r="F2103" s="26">
        <f t="shared" si="418"/>
        <v>46273.833333333321</v>
      </c>
      <c r="G2103">
        <f t="shared" si="419"/>
        <v>0</v>
      </c>
      <c r="H2103">
        <f t="shared" si="420"/>
        <v>0</v>
      </c>
      <c r="I2103" s="27">
        <f t="shared" si="421"/>
        <v>1</v>
      </c>
      <c r="J2103" s="28">
        <f t="shared" si="422"/>
        <v>122.73615635179154</v>
      </c>
      <c r="K2103" s="29" t="str">
        <f t="shared" si="423"/>
        <v/>
      </c>
      <c r="L2103" s="26" t="str">
        <f t="shared" si="424"/>
        <v/>
      </c>
      <c r="M2103" t="str">
        <f t="shared" si="425"/>
        <v/>
      </c>
      <c r="N2103" s="28">
        <f t="shared" si="426"/>
        <v>122.73615635179154</v>
      </c>
      <c r="O2103" t="str">
        <f t="shared" si="427"/>
        <v/>
      </c>
      <c r="P2103" t="str">
        <f t="shared" si="428"/>
        <v/>
      </c>
      <c r="Q2103" s="10"/>
      <c r="R2103" s="10"/>
      <c r="S2103" s="16">
        <v>1</v>
      </c>
      <c r="T2103" s="13">
        <v>122.73615635179149</v>
      </c>
      <c r="U2103" s="14"/>
      <c r="V2103" s="11"/>
      <c r="W2103" s="10"/>
      <c r="X2103" s="29"/>
      <c r="AA2103" t="s">
        <v>331</v>
      </c>
      <c r="AB2103">
        <v>1</v>
      </c>
      <c r="AC2103">
        <v>122.73615635179149</v>
      </c>
      <c r="AD2103">
        <v>122.73615635179149</v>
      </c>
      <c r="AL2103">
        <v>122.73615635179149</v>
      </c>
      <c r="AM2103">
        <v>122.73615635179149</v>
      </c>
      <c r="AR2103" t="s">
        <v>338</v>
      </c>
    </row>
    <row r="2104" spans="1:44" x14ac:dyDescent="0.35">
      <c r="A2104">
        <v>11</v>
      </c>
      <c r="B2104" s="26">
        <f t="shared" si="416"/>
        <v>46273.78125</v>
      </c>
      <c r="C2104" t="s">
        <v>61</v>
      </c>
      <c r="D2104">
        <v>5</v>
      </c>
      <c r="E2104" s="26">
        <f t="shared" si="417"/>
        <v>46273.854166666657</v>
      </c>
      <c r="F2104" s="26">
        <f t="shared" si="418"/>
        <v>46273.833333333321</v>
      </c>
      <c r="G2104">
        <f t="shared" si="419"/>
        <v>2</v>
      </c>
      <c r="H2104">
        <f t="shared" si="420"/>
        <v>5</v>
      </c>
      <c r="I2104" s="27">
        <f t="shared" si="421"/>
        <v>1</v>
      </c>
      <c r="J2104" s="28">
        <f t="shared" si="422"/>
        <v>19.251336898395724</v>
      </c>
      <c r="K2104" s="29">
        <f t="shared" si="423"/>
        <v>1.0821759259259258E-2</v>
      </c>
      <c r="L2104" s="26">
        <f t="shared" si="424"/>
        <v>46273.792071759257</v>
      </c>
      <c r="M2104" t="str">
        <f t="shared" si="425"/>
        <v>YES</v>
      </c>
      <c r="N2104" s="28">
        <f t="shared" si="426"/>
        <v>19.251336898395724</v>
      </c>
      <c r="O2104" t="str">
        <f t="shared" si="427"/>
        <v/>
      </c>
      <c r="P2104" t="str">
        <f t="shared" si="428"/>
        <v/>
      </c>
      <c r="Q2104" s="10" t="s">
        <v>151</v>
      </c>
      <c r="R2104" s="10"/>
      <c r="S2104" s="16">
        <v>1</v>
      </c>
      <c r="T2104" s="13">
        <v>19.251336898395721</v>
      </c>
      <c r="U2104" s="14">
        <v>1.082175925925926E-2</v>
      </c>
      <c r="V2104" s="11">
        <v>46273.792071759257</v>
      </c>
      <c r="W2104" s="10" t="s">
        <v>151</v>
      </c>
      <c r="X2104" s="29">
        <v>0</v>
      </c>
      <c r="AA2104" t="s">
        <v>331</v>
      </c>
      <c r="AB2104">
        <v>1</v>
      </c>
      <c r="AC2104">
        <v>19.251336898395721</v>
      </c>
      <c r="AD2104">
        <v>21.88449848024316</v>
      </c>
      <c r="AE2104" s="54">
        <v>9.5196759259259262E-3</v>
      </c>
      <c r="AF2104" s="54">
        <v>1.082175925925926E-2</v>
      </c>
      <c r="AG2104" s="53">
        <v>46273.790769675928</v>
      </c>
      <c r="AH2104" s="53">
        <v>46273.792071759257</v>
      </c>
      <c r="AI2104" t="s">
        <v>151</v>
      </c>
      <c r="AL2104">
        <v>19.251336898395721</v>
      </c>
      <c r="AM2104">
        <v>21.88449848024316</v>
      </c>
      <c r="AN2104" s="54">
        <v>9.5196759259259262E-3</v>
      </c>
      <c r="AO2104" s="54">
        <v>1.082175925925926E-2</v>
      </c>
      <c r="AP2104" s="53">
        <v>46273.792071759257</v>
      </c>
      <c r="AQ2104" t="s">
        <v>151</v>
      </c>
      <c r="AR2104" t="s">
        <v>338</v>
      </c>
    </row>
    <row r="2105" spans="1:44" x14ac:dyDescent="0.35">
      <c r="A2105">
        <v>11</v>
      </c>
      <c r="B2105" s="26">
        <f t="shared" si="416"/>
        <v>46273.78125</v>
      </c>
      <c r="C2105" t="s">
        <v>61</v>
      </c>
      <c r="D2105">
        <v>6</v>
      </c>
      <c r="E2105" s="26">
        <f t="shared" si="417"/>
        <v>46273.854166666657</v>
      </c>
      <c r="F2105" s="26">
        <f t="shared" si="418"/>
        <v>46273.833333333321</v>
      </c>
      <c r="G2105">
        <f t="shared" si="419"/>
        <v>0</v>
      </c>
      <c r="H2105">
        <f t="shared" si="420"/>
        <v>6</v>
      </c>
      <c r="I2105" s="27">
        <f t="shared" si="421"/>
        <v>2</v>
      </c>
      <c r="J2105" s="28">
        <f t="shared" si="422"/>
        <v>32.84119553474973</v>
      </c>
      <c r="K2105" s="29" t="str">
        <f t="shared" si="423"/>
        <v/>
      </c>
      <c r="L2105" s="26" t="str">
        <f t="shared" si="424"/>
        <v/>
      </c>
      <c r="M2105" t="str">
        <f t="shared" si="425"/>
        <v/>
      </c>
      <c r="N2105" s="28">
        <f t="shared" si="426"/>
        <v>16.420597767374865</v>
      </c>
      <c r="O2105" t="str">
        <f t="shared" si="427"/>
        <v/>
      </c>
      <c r="P2105" t="str">
        <f t="shared" si="428"/>
        <v/>
      </c>
      <c r="Q2105" s="10"/>
      <c r="R2105" s="10"/>
      <c r="S2105" s="16">
        <v>1</v>
      </c>
      <c r="T2105" s="13">
        <v>13.954334220881121</v>
      </c>
      <c r="U2105" s="14"/>
      <c r="V2105" s="11"/>
      <c r="W2105" s="10"/>
      <c r="X2105" s="29"/>
      <c r="AA2105" t="s">
        <v>331</v>
      </c>
      <c r="AB2105">
        <v>2</v>
      </c>
      <c r="AC2105">
        <v>27.362553838358249</v>
      </c>
      <c r="AD2105">
        <v>37.773722627737222</v>
      </c>
      <c r="AL2105">
        <v>13.681276919179121</v>
      </c>
      <c r="AM2105">
        <v>13.954334220881121</v>
      </c>
      <c r="AR2105" t="s">
        <v>332</v>
      </c>
    </row>
    <row r="2106" spans="1:44" x14ac:dyDescent="0.35">
      <c r="A2106">
        <v>11</v>
      </c>
      <c r="B2106" s="26">
        <f t="shared" si="416"/>
        <v>46273.78125</v>
      </c>
      <c r="C2106" t="s">
        <v>62</v>
      </c>
      <c r="D2106">
        <v>1</v>
      </c>
      <c r="E2106" s="26">
        <f t="shared" si="417"/>
        <v>46273.854166666657</v>
      </c>
      <c r="F2106" s="26">
        <f t="shared" si="418"/>
        <v>46273.833333333321</v>
      </c>
      <c r="G2106">
        <f t="shared" si="419"/>
        <v>2</v>
      </c>
      <c r="H2106">
        <f t="shared" si="420"/>
        <v>22</v>
      </c>
      <c r="I2106" s="27">
        <f t="shared" si="421"/>
        <v>5</v>
      </c>
      <c r="J2106" s="28">
        <f t="shared" si="422"/>
        <v>221.18197776477473</v>
      </c>
      <c r="K2106" s="29">
        <f t="shared" si="423"/>
        <v>4.1444003527336864E-3</v>
      </c>
      <c r="L2106" s="26">
        <f t="shared" si="424"/>
        <v>46273.785394400351</v>
      </c>
      <c r="M2106" t="str">
        <f t="shared" si="425"/>
        <v>YES</v>
      </c>
      <c r="N2106" s="28">
        <f t="shared" si="426"/>
        <v>44.236395552954946</v>
      </c>
      <c r="O2106" t="str">
        <f t="shared" si="427"/>
        <v/>
      </c>
      <c r="P2106" t="str">
        <f t="shared" si="428"/>
        <v/>
      </c>
      <c r="Q2106" s="10" t="s">
        <v>151</v>
      </c>
      <c r="R2106" s="10"/>
      <c r="S2106" s="16">
        <v>5</v>
      </c>
      <c r="T2106" s="13">
        <v>221.1819777647747</v>
      </c>
      <c r="U2106" s="14">
        <v>4.1444003472222218E-3</v>
      </c>
      <c r="V2106" s="11">
        <v>46273.785394400336</v>
      </c>
      <c r="W2106" s="10" t="s">
        <v>151</v>
      </c>
      <c r="X2106" s="29">
        <v>0</v>
      </c>
      <c r="Z2106" t="s">
        <v>339</v>
      </c>
      <c r="AA2106" t="s">
        <v>331</v>
      </c>
      <c r="AB2106">
        <v>5</v>
      </c>
      <c r="AC2106">
        <v>25.827814569536422</v>
      </c>
      <c r="AD2106">
        <v>434.43642697188358</v>
      </c>
      <c r="AE2106" s="54">
        <v>2.1100133680555561E-3</v>
      </c>
      <c r="AF2106" s="54">
        <v>3.5491452986111109E-2</v>
      </c>
      <c r="AG2106" s="53">
        <v>46273.783360013367</v>
      </c>
      <c r="AH2106" s="53">
        <v>46273.816741452989</v>
      </c>
      <c r="AI2106" t="s">
        <v>151</v>
      </c>
      <c r="AL2106">
        <v>25.827814569536422</v>
      </c>
      <c r="AM2106">
        <v>434.43642697188358</v>
      </c>
      <c r="AN2106" s="54">
        <v>2.1100133680555561E-3</v>
      </c>
      <c r="AO2106" s="54">
        <v>3.5491452986111109E-2</v>
      </c>
      <c r="AP2106" s="53">
        <v>46273.816741452989</v>
      </c>
      <c r="AQ2106" t="s">
        <v>151</v>
      </c>
      <c r="AR2106" t="s">
        <v>337</v>
      </c>
    </row>
    <row r="2107" spans="1:44" x14ac:dyDescent="0.35">
      <c r="A2107">
        <v>11</v>
      </c>
      <c r="B2107" s="26">
        <f t="shared" si="416"/>
        <v>46273.78125</v>
      </c>
      <c r="C2107" t="s">
        <v>62</v>
      </c>
      <c r="D2107">
        <v>2</v>
      </c>
      <c r="E2107" s="26">
        <f t="shared" si="417"/>
        <v>46273.854166666657</v>
      </c>
      <c r="F2107" s="26">
        <f t="shared" si="418"/>
        <v>46273.833333333321</v>
      </c>
      <c r="G2107">
        <f t="shared" si="419"/>
        <v>2</v>
      </c>
      <c r="H2107">
        <f t="shared" si="420"/>
        <v>8</v>
      </c>
      <c r="I2107" s="27">
        <f t="shared" si="421"/>
        <v>2</v>
      </c>
      <c r="J2107" s="28">
        <f t="shared" si="422"/>
        <v>64.140582097748492</v>
      </c>
      <c r="K2107" s="29">
        <f t="shared" si="423"/>
        <v>5.1969178082191779E-3</v>
      </c>
      <c r="L2107" s="26">
        <f t="shared" si="424"/>
        <v>46273.786446917809</v>
      </c>
      <c r="M2107" t="str">
        <f t="shared" si="425"/>
        <v>YES</v>
      </c>
      <c r="N2107" s="28">
        <f t="shared" si="426"/>
        <v>32.070291048874246</v>
      </c>
      <c r="O2107" t="str">
        <f t="shared" si="427"/>
        <v/>
      </c>
      <c r="P2107" t="str">
        <f t="shared" si="428"/>
        <v/>
      </c>
      <c r="Q2107" s="10" t="s">
        <v>151</v>
      </c>
      <c r="R2107" s="10" t="s">
        <v>341</v>
      </c>
      <c r="S2107" s="16">
        <v>3</v>
      </c>
      <c r="T2107" s="13">
        <v>83.027443411617099</v>
      </c>
      <c r="U2107" s="14">
        <v>4.0147368055555559E-3</v>
      </c>
      <c r="V2107" s="11">
        <v>46273.78526473682</v>
      </c>
      <c r="W2107" s="10" t="s">
        <v>151</v>
      </c>
      <c r="X2107" s="29">
        <v>1.18218099537037E-3</v>
      </c>
      <c r="Y2107" t="s">
        <v>345</v>
      </c>
      <c r="AA2107" t="s">
        <v>331</v>
      </c>
      <c r="AB2107">
        <v>2</v>
      </c>
      <c r="AC2107">
        <v>38.201269896494743</v>
      </c>
      <c r="AD2107">
        <v>125.10220768601801</v>
      </c>
      <c r="AE2107" s="54">
        <v>2.6644880208333329E-3</v>
      </c>
      <c r="AF2107" s="54">
        <v>8.7257134143518527E-3</v>
      </c>
      <c r="AG2107" s="53">
        <v>46273.78391448802</v>
      </c>
      <c r="AH2107" s="53">
        <v>46273.789975713429</v>
      </c>
      <c r="AI2107" t="s">
        <v>151</v>
      </c>
      <c r="AL2107">
        <v>57.088131210363343</v>
      </c>
      <c r="AM2107">
        <v>143.9890689998866</v>
      </c>
      <c r="AN2107" s="54">
        <v>2.3149905439814821E-3</v>
      </c>
      <c r="AO2107" s="54">
        <v>5.8389252893518524E-3</v>
      </c>
      <c r="AP2107" s="53">
        <v>46273.787088925303</v>
      </c>
      <c r="AQ2107" t="s">
        <v>151</v>
      </c>
      <c r="AR2107" t="s">
        <v>332</v>
      </c>
    </row>
    <row r="2108" spans="1:44" x14ac:dyDescent="0.35">
      <c r="A2108">
        <v>11</v>
      </c>
      <c r="B2108" s="26">
        <f t="shared" si="416"/>
        <v>46273.78125</v>
      </c>
      <c r="C2108" t="s">
        <v>62</v>
      </c>
      <c r="D2108">
        <v>3</v>
      </c>
      <c r="E2108" s="26">
        <f t="shared" si="417"/>
        <v>46273.854166666657</v>
      </c>
      <c r="F2108" s="26">
        <f t="shared" si="418"/>
        <v>46273.833333333321</v>
      </c>
      <c r="G2108">
        <f t="shared" si="419"/>
        <v>0</v>
      </c>
      <c r="H2108">
        <f t="shared" si="420"/>
        <v>0</v>
      </c>
      <c r="I2108" s="27">
        <f t="shared" si="421"/>
        <v>1</v>
      </c>
      <c r="J2108" s="28">
        <f t="shared" si="422"/>
        <v>85.277995301487863</v>
      </c>
      <c r="K2108" s="29" t="str">
        <f t="shared" si="423"/>
        <v/>
      </c>
      <c r="L2108" s="26" t="str">
        <f t="shared" si="424"/>
        <v/>
      </c>
      <c r="M2108" t="str">
        <f t="shared" si="425"/>
        <v/>
      </c>
      <c r="N2108" s="28">
        <f t="shared" si="426"/>
        <v>85.277995301487863</v>
      </c>
      <c r="O2108" t="str">
        <f t="shared" si="427"/>
        <v/>
      </c>
      <c r="P2108" t="str">
        <f t="shared" si="428"/>
        <v/>
      </c>
      <c r="Q2108" s="10"/>
      <c r="R2108" s="10"/>
      <c r="S2108" s="16">
        <v>1</v>
      </c>
      <c r="T2108" s="13">
        <v>85.277995301487863</v>
      </c>
      <c r="U2108" s="14"/>
      <c r="V2108" s="11"/>
      <c r="W2108" s="10"/>
      <c r="X2108" s="29"/>
      <c r="AA2108" t="s">
        <v>331</v>
      </c>
      <c r="AB2108">
        <v>1</v>
      </c>
      <c r="AC2108">
        <v>85.277995301487863</v>
      </c>
      <c r="AD2108">
        <v>85.277995301487863</v>
      </c>
      <c r="AL2108">
        <v>85.277995301487863</v>
      </c>
      <c r="AM2108">
        <v>85.277995301487863</v>
      </c>
      <c r="AR2108" t="s">
        <v>338</v>
      </c>
    </row>
    <row r="2109" spans="1:44" x14ac:dyDescent="0.35">
      <c r="A2109">
        <v>11</v>
      </c>
      <c r="B2109" s="26">
        <f t="shared" si="416"/>
        <v>46273.78125</v>
      </c>
      <c r="C2109" t="s">
        <v>62</v>
      </c>
      <c r="D2109">
        <v>4</v>
      </c>
      <c r="E2109" s="26">
        <f t="shared" si="417"/>
        <v>46273.854166666657</v>
      </c>
      <c r="F2109" s="26">
        <f t="shared" si="418"/>
        <v>46273.833333333321</v>
      </c>
      <c r="G2109">
        <f t="shared" si="419"/>
        <v>0</v>
      </c>
      <c r="H2109">
        <f t="shared" si="420"/>
        <v>0</v>
      </c>
      <c r="I2109" s="27">
        <f t="shared" si="421"/>
        <v>1</v>
      </c>
      <c r="J2109" s="28">
        <f t="shared" si="422"/>
        <v>122.73615635179154</v>
      </c>
      <c r="K2109" s="29" t="str">
        <f t="shared" si="423"/>
        <v/>
      </c>
      <c r="L2109" s="26" t="str">
        <f t="shared" si="424"/>
        <v/>
      </c>
      <c r="M2109" t="str">
        <f t="shared" si="425"/>
        <v/>
      </c>
      <c r="N2109" s="28">
        <f t="shared" si="426"/>
        <v>122.73615635179154</v>
      </c>
      <c r="O2109" t="str">
        <f t="shared" si="427"/>
        <v/>
      </c>
      <c r="P2109" t="str">
        <f t="shared" si="428"/>
        <v/>
      </c>
      <c r="Q2109" s="10"/>
      <c r="R2109" s="10"/>
      <c r="S2109" s="16">
        <v>1</v>
      </c>
      <c r="T2109" s="13">
        <v>122.73615635179149</v>
      </c>
      <c r="U2109" s="14"/>
      <c r="V2109" s="11"/>
      <c r="W2109" s="10"/>
      <c r="X2109" s="29"/>
      <c r="AA2109" t="s">
        <v>331</v>
      </c>
      <c r="AB2109">
        <v>1</v>
      </c>
      <c r="AC2109">
        <v>122.73615635179149</v>
      </c>
      <c r="AD2109">
        <v>122.73615635179149</v>
      </c>
      <c r="AL2109">
        <v>122.73615635179149</v>
      </c>
      <c r="AM2109">
        <v>122.73615635179149</v>
      </c>
      <c r="AR2109" t="s">
        <v>338</v>
      </c>
    </row>
    <row r="2110" spans="1:44" x14ac:dyDescent="0.35">
      <c r="A2110">
        <v>11</v>
      </c>
      <c r="B2110" s="26">
        <f t="shared" si="416"/>
        <v>46273.78125</v>
      </c>
      <c r="C2110" t="s">
        <v>62</v>
      </c>
      <c r="D2110">
        <v>5</v>
      </c>
      <c r="E2110" s="26">
        <f t="shared" si="417"/>
        <v>46273.854166666657</v>
      </c>
      <c r="F2110" s="26">
        <f t="shared" si="418"/>
        <v>46273.833333333321</v>
      </c>
      <c r="G2110">
        <f t="shared" si="419"/>
        <v>0</v>
      </c>
      <c r="H2110">
        <f t="shared" si="420"/>
        <v>5</v>
      </c>
      <c r="I2110" s="27">
        <f t="shared" si="421"/>
        <v>1</v>
      </c>
      <c r="J2110" s="28">
        <f t="shared" si="422"/>
        <v>19.251336898395724</v>
      </c>
      <c r="K2110" s="29" t="str">
        <f t="shared" si="423"/>
        <v/>
      </c>
      <c r="L2110" s="26" t="str">
        <f t="shared" si="424"/>
        <v/>
      </c>
      <c r="M2110" t="str">
        <f t="shared" si="425"/>
        <v/>
      </c>
      <c r="N2110" s="28">
        <f t="shared" si="426"/>
        <v>19.251336898395724</v>
      </c>
      <c r="O2110" t="str">
        <f t="shared" si="427"/>
        <v/>
      </c>
      <c r="P2110" t="str">
        <f t="shared" si="428"/>
        <v/>
      </c>
      <c r="Q2110" s="10"/>
      <c r="R2110" s="10"/>
      <c r="S2110" s="16">
        <v>1</v>
      </c>
      <c r="T2110" s="13">
        <v>19.251336898395721</v>
      </c>
      <c r="U2110" s="14"/>
      <c r="V2110" s="11"/>
      <c r="W2110" s="10"/>
      <c r="X2110" s="29"/>
      <c r="AA2110" t="s">
        <v>331</v>
      </c>
      <c r="AB2110">
        <v>1</v>
      </c>
      <c r="AC2110">
        <v>19.251336898395721</v>
      </c>
      <c r="AD2110">
        <v>21.88449848024316</v>
      </c>
      <c r="AL2110">
        <v>19.251336898395721</v>
      </c>
      <c r="AM2110">
        <v>21.88449848024316</v>
      </c>
      <c r="AR2110" t="s">
        <v>338</v>
      </c>
    </row>
    <row r="2111" spans="1:44" x14ac:dyDescent="0.35">
      <c r="A2111">
        <v>11</v>
      </c>
      <c r="B2111" s="26">
        <f t="shared" si="416"/>
        <v>46273.78125</v>
      </c>
      <c r="C2111" t="s">
        <v>62</v>
      </c>
      <c r="D2111">
        <v>6</v>
      </c>
      <c r="E2111" s="26">
        <f t="shared" si="417"/>
        <v>46273.854166666657</v>
      </c>
      <c r="F2111" s="26">
        <f t="shared" si="418"/>
        <v>46273.833333333321</v>
      </c>
      <c r="G2111">
        <f t="shared" si="419"/>
        <v>5</v>
      </c>
      <c r="H2111">
        <f t="shared" si="420"/>
        <v>6</v>
      </c>
      <c r="I2111" s="27">
        <f t="shared" si="421"/>
        <v>2</v>
      </c>
      <c r="J2111" s="28">
        <f t="shared" si="422"/>
        <v>32.84119553474973</v>
      </c>
      <c r="K2111" s="29">
        <f t="shared" si="423"/>
        <v>7.6123903508771929E-3</v>
      </c>
      <c r="L2111" s="26">
        <f t="shared" si="424"/>
        <v>46273.788862390349</v>
      </c>
      <c r="M2111" t="str">
        <f t="shared" si="425"/>
        <v>YES</v>
      </c>
      <c r="N2111" s="28">
        <f t="shared" si="426"/>
        <v>16.420597767374865</v>
      </c>
      <c r="O2111" t="str">
        <f t="shared" si="427"/>
        <v/>
      </c>
      <c r="P2111" t="str">
        <f t="shared" si="428"/>
        <v/>
      </c>
      <c r="Q2111" s="10" t="s">
        <v>151</v>
      </c>
      <c r="R2111" s="10"/>
      <c r="S2111" s="16">
        <v>1</v>
      </c>
      <c r="T2111" s="13">
        <v>13.954334220881121</v>
      </c>
      <c r="U2111" s="14">
        <v>1.7915580636574079E-2</v>
      </c>
      <c r="V2111" s="11">
        <v>46273.79916558064</v>
      </c>
      <c r="W2111" s="10" t="s">
        <v>151</v>
      </c>
      <c r="X2111" s="29">
        <v>-1.030319028935185E-2</v>
      </c>
      <c r="AA2111" t="s">
        <v>331</v>
      </c>
      <c r="AB2111">
        <v>2</v>
      </c>
      <c r="AC2111">
        <v>27.362553838358249</v>
      </c>
      <c r="AD2111">
        <v>37.773722627737222</v>
      </c>
      <c r="AE2111" s="54">
        <v>6.6183574884259256E-3</v>
      </c>
      <c r="AF2111" s="54">
        <v>9.136574074074073E-3</v>
      </c>
      <c r="AG2111" s="53">
        <v>46273.787868357489</v>
      </c>
      <c r="AH2111" s="53">
        <v>46273.790386574074</v>
      </c>
      <c r="AI2111" t="s">
        <v>151</v>
      </c>
      <c r="AL2111">
        <v>13.681276919179121</v>
      </c>
      <c r="AM2111">
        <v>13.954334220881121</v>
      </c>
      <c r="AN2111" s="54">
        <v>1.7915580636574079E-2</v>
      </c>
      <c r="AO2111" s="54">
        <v>1.8273148148148149E-2</v>
      </c>
      <c r="AP2111" s="53">
        <v>46273.799523148147</v>
      </c>
      <c r="AQ2111" t="s">
        <v>151</v>
      </c>
      <c r="AR2111" t="s">
        <v>332</v>
      </c>
    </row>
    <row r="2112" spans="1:44" x14ac:dyDescent="0.35">
      <c r="A2112">
        <v>11</v>
      </c>
      <c r="B2112" s="26">
        <f t="shared" si="416"/>
        <v>46273.78125</v>
      </c>
      <c r="C2112" t="s">
        <v>63</v>
      </c>
      <c r="D2112">
        <v>1</v>
      </c>
      <c r="E2112" s="26">
        <f t="shared" si="417"/>
        <v>46273.854166666657</v>
      </c>
      <c r="F2112" s="26">
        <f t="shared" si="418"/>
        <v>46273.833333333321</v>
      </c>
      <c r="G2112">
        <f t="shared" si="419"/>
        <v>4</v>
      </c>
      <c r="H2112">
        <f t="shared" si="420"/>
        <v>22</v>
      </c>
      <c r="I2112" s="27">
        <f t="shared" si="421"/>
        <v>5</v>
      </c>
      <c r="J2112" s="28">
        <f t="shared" si="422"/>
        <v>221.18197776477473</v>
      </c>
      <c r="K2112" s="29">
        <f t="shared" si="423"/>
        <v>4.1444003527336864E-3</v>
      </c>
      <c r="L2112" s="26">
        <f t="shared" si="424"/>
        <v>46273.785394400351</v>
      </c>
      <c r="M2112" t="str">
        <f t="shared" si="425"/>
        <v>YES</v>
      </c>
      <c r="N2112" s="28">
        <f t="shared" si="426"/>
        <v>44.236395552954946</v>
      </c>
      <c r="O2112" t="str">
        <f t="shared" si="427"/>
        <v/>
      </c>
      <c r="P2112" t="str">
        <f t="shared" si="428"/>
        <v/>
      </c>
      <c r="Q2112" s="10" t="s">
        <v>151</v>
      </c>
      <c r="R2112" s="10"/>
      <c r="S2112" s="16">
        <v>5</v>
      </c>
      <c r="T2112" s="13">
        <v>221.1819777647747</v>
      </c>
      <c r="U2112" s="14">
        <v>4.1444003472222218E-3</v>
      </c>
      <c r="V2112" s="11">
        <v>46273.785394400336</v>
      </c>
      <c r="W2112" s="10" t="s">
        <v>151</v>
      </c>
      <c r="X2112" s="29">
        <v>0</v>
      </c>
      <c r="Z2112" t="s">
        <v>339</v>
      </c>
      <c r="AA2112" t="s">
        <v>331</v>
      </c>
      <c r="AB2112">
        <v>5</v>
      </c>
      <c r="AC2112">
        <v>25.827814569536422</v>
      </c>
      <c r="AD2112">
        <v>434.43642697188358</v>
      </c>
      <c r="AE2112" s="54">
        <v>2.1100133680555561E-3</v>
      </c>
      <c r="AF2112" s="54">
        <v>3.5491452986111109E-2</v>
      </c>
      <c r="AG2112" s="53">
        <v>46273.783360013367</v>
      </c>
      <c r="AH2112" s="53">
        <v>46273.816741452989</v>
      </c>
      <c r="AI2112" t="s">
        <v>151</v>
      </c>
      <c r="AL2112">
        <v>25.827814569536422</v>
      </c>
      <c r="AM2112">
        <v>434.43642697188358</v>
      </c>
      <c r="AN2112" s="54">
        <v>2.1100133680555561E-3</v>
      </c>
      <c r="AO2112" s="54">
        <v>3.5491452986111109E-2</v>
      </c>
      <c r="AP2112" s="53">
        <v>46273.816741452989</v>
      </c>
      <c r="AQ2112" t="s">
        <v>151</v>
      </c>
      <c r="AR2112" t="s">
        <v>337</v>
      </c>
    </row>
    <row r="2113" spans="1:44" x14ac:dyDescent="0.35">
      <c r="A2113">
        <v>11</v>
      </c>
      <c r="B2113" s="26">
        <f t="shared" si="416"/>
        <v>46273.78125</v>
      </c>
      <c r="C2113" t="s">
        <v>63</v>
      </c>
      <c r="D2113">
        <v>2</v>
      </c>
      <c r="E2113" s="26">
        <f t="shared" si="417"/>
        <v>46273.854166666657</v>
      </c>
      <c r="F2113" s="26">
        <f t="shared" si="418"/>
        <v>46273.833333333321</v>
      </c>
      <c r="G2113">
        <f t="shared" si="419"/>
        <v>3</v>
      </c>
      <c r="H2113">
        <f t="shared" si="420"/>
        <v>8</v>
      </c>
      <c r="I2113" s="27">
        <f t="shared" si="421"/>
        <v>2</v>
      </c>
      <c r="J2113" s="28">
        <f t="shared" si="422"/>
        <v>64.140582097748492</v>
      </c>
      <c r="K2113" s="29">
        <f t="shared" si="423"/>
        <v>5.1969178082191779E-3</v>
      </c>
      <c r="L2113" s="26">
        <f t="shared" si="424"/>
        <v>46273.786446917809</v>
      </c>
      <c r="M2113" t="str">
        <f t="shared" si="425"/>
        <v>YES</v>
      </c>
      <c r="N2113" s="28">
        <f t="shared" si="426"/>
        <v>32.070291048874246</v>
      </c>
      <c r="O2113" t="str">
        <f t="shared" si="427"/>
        <v/>
      </c>
      <c r="P2113" t="str">
        <f t="shared" si="428"/>
        <v/>
      </c>
      <c r="Q2113" s="10" t="s">
        <v>151</v>
      </c>
      <c r="R2113" s="10" t="s">
        <v>341</v>
      </c>
      <c r="S2113" s="16">
        <v>3</v>
      </c>
      <c r="T2113" s="13">
        <v>83.027443411617099</v>
      </c>
      <c r="U2113" s="14">
        <v>4.0147368055555559E-3</v>
      </c>
      <c r="V2113" s="11">
        <v>46273.78526473682</v>
      </c>
      <c r="W2113" s="10" t="s">
        <v>151</v>
      </c>
      <c r="X2113" s="29">
        <v>1.18218099537037E-3</v>
      </c>
      <c r="Y2113" t="s">
        <v>345</v>
      </c>
      <c r="AA2113" t="s">
        <v>331</v>
      </c>
      <c r="AB2113">
        <v>2</v>
      </c>
      <c r="AC2113">
        <v>38.201269896494743</v>
      </c>
      <c r="AD2113">
        <v>125.10220768601801</v>
      </c>
      <c r="AE2113" s="54">
        <v>2.6644880208333329E-3</v>
      </c>
      <c r="AF2113" s="54">
        <v>8.7257134143518527E-3</v>
      </c>
      <c r="AG2113" s="53">
        <v>46273.78391448802</v>
      </c>
      <c r="AH2113" s="53">
        <v>46273.789975713429</v>
      </c>
      <c r="AI2113" t="s">
        <v>151</v>
      </c>
      <c r="AL2113">
        <v>57.088131210363343</v>
      </c>
      <c r="AM2113">
        <v>143.9890689998866</v>
      </c>
      <c r="AN2113" s="54">
        <v>2.3149905439814821E-3</v>
      </c>
      <c r="AO2113" s="54">
        <v>5.8389252893518524E-3</v>
      </c>
      <c r="AP2113" s="53">
        <v>46273.787088925303</v>
      </c>
      <c r="AQ2113" t="s">
        <v>151</v>
      </c>
      <c r="AR2113" t="s">
        <v>332</v>
      </c>
    </row>
    <row r="2114" spans="1:44" x14ac:dyDescent="0.35">
      <c r="A2114">
        <v>11</v>
      </c>
      <c r="B2114" s="26">
        <f t="shared" si="416"/>
        <v>46273.78125</v>
      </c>
      <c r="C2114" t="s">
        <v>63</v>
      </c>
      <c r="D2114">
        <v>3</v>
      </c>
      <c r="E2114" s="26">
        <f t="shared" si="417"/>
        <v>46273.854166666657</v>
      </c>
      <c r="F2114" s="26">
        <f t="shared" si="418"/>
        <v>46273.833333333321</v>
      </c>
      <c r="G2114">
        <f t="shared" si="419"/>
        <v>0</v>
      </c>
      <c r="H2114">
        <f t="shared" si="420"/>
        <v>0</v>
      </c>
      <c r="I2114" s="27">
        <f t="shared" si="421"/>
        <v>1</v>
      </c>
      <c r="J2114" s="28">
        <f t="shared" si="422"/>
        <v>85.277995301487863</v>
      </c>
      <c r="K2114" s="29" t="str">
        <f t="shared" si="423"/>
        <v/>
      </c>
      <c r="L2114" s="26" t="str">
        <f t="shared" si="424"/>
        <v/>
      </c>
      <c r="M2114" t="str">
        <f t="shared" si="425"/>
        <v/>
      </c>
      <c r="N2114" s="28">
        <f t="shared" si="426"/>
        <v>85.277995301487863</v>
      </c>
      <c r="O2114" t="str">
        <f t="shared" si="427"/>
        <v/>
      </c>
      <c r="P2114" t="str">
        <f t="shared" si="428"/>
        <v/>
      </c>
      <c r="Q2114" s="10"/>
      <c r="R2114" s="10"/>
      <c r="S2114" s="16">
        <v>1</v>
      </c>
      <c r="T2114" s="13">
        <v>85.277995301487863</v>
      </c>
      <c r="U2114" s="14"/>
      <c r="V2114" s="11"/>
      <c r="W2114" s="10"/>
      <c r="X2114" s="29"/>
      <c r="AA2114" t="s">
        <v>331</v>
      </c>
      <c r="AB2114">
        <v>1</v>
      </c>
      <c r="AC2114">
        <v>85.277995301487863</v>
      </c>
      <c r="AD2114">
        <v>85.277995301487863</v>
      </c>
      <c r="AL2114">
        <v>85.277995301487863</v>
      </c>
      <c r="AM2114">
        <v>85.277995301487863</v>
      </c>
      <c r="AR2114" t="s">
        <v>338</v>
      </c>
    </row>
    <row r="2115" spans="1:44" x14ac:dyDescent="0.35">
      <c r="A2115">
        <v>11</v>
      </c>
      <c r="B2115" s="26">
        <f t="shared" si="416"/>
        <v>46273.78125</v>
      </c>
      <c r="C2115" t="s">
        <v>63</v>
      </c>
      <c r="D2115">
        <v>4</v>
      </c>
      <c r="E2115" s="26">
        <f t="shared" si="417"/>
        <v>46273.854166666657</v>
      </c>
      <c r="F2115" s="26">
        <f t="shared" si="418"/>
        <v>46273.833333333321</v>
      </c>
      <c r="G2115">
        <f t="shared" si="419"/>
        <v>0</v>
      </c>
      <c r="H2115">
        <f t="shared" si="420"/>
        <v>0</v>
      </c>
      <c r="I2115" s="27">
        <f t="shared" si="421"/>
        <v>1</v>
      </c>
      <c r="J2115" s="28">
        <f t="shared" si="422"/>
        <v>122.73615635179154</v>
      </c>
      <c r="K2115" s="29" t="str">
        <f t="shared" si="423"/>
        <v/>
      </c>
      <c r="L2115" s="26" t="str">
        <f t="shared" si="424"/>
        <v/>
      </c>
      <c r="M2115" t="str">
        <f t="shared" si="425"/>
        <v/>
      </c>
      <c r="N2115" s="28">
        <f t="shared" si="426"/>
        <v>122.73615635179154</v>
      </c>
      <c r="O2115" t="str">
        <f t="shared" si="427"/>
        <v/>
      </c>
      <c r="P2115" t="str">
        <f t="shared" si="428"/>
        <v/>
      </c>
      <c r="Q2115" s="10"/>
      <c r="R2115" s="10"/>
      <c r="S2115" s="16">
        <v>1</v>
      </c>
      <c r="T2115" s="13">
        <v>122.73615635179149</v>
      </c>
      <c r="U2115" s="14"/>
      <c r="V2115" s="11"/>
      <c r="W2115" s="10"/>
      <c r="X2115" s="29"/>
      <c r="AA2115" t="s">
        <v>331</v>
      </c>
      <c r="AB2115">
        <v>1</v>
      </c>
      <c r="AC2115">
        <v>122.73615635179149</v>
      </c>
      <c r="AD2115">
        <v>122.73615635179149</v>
      </c>
      <c r="AL2115">
        <v>122.73615635179149</v>
      </c>
      <c r="AM2115">
        <v>122.73615635179149</v>
      </c>
      <c r="AR2115" t="s">
        <v>338</v>
      </c>
    </row>
    <row r="2116" spans="1:44" x14ac:dyDescent="0.35">
      <c r="A2116">
        <v>11</v>
      </c>
      <c r="B2116" s="26">
        <f t="shared" si="416"/>
        <v>46273.78125</v>
      </c>
      <c r="C2116" t="s">
        <v>63</v>
      </c>
      <c r="D2116">
        <v>5</v>
      </c>
      <c r="E2116" s="26">
        <f t="shared" si="417"/>
        <v>46273.854166666657</v>
      </c>
      <c r="F2116" s="26">
        <f t="shared" si="418"/>
        <v>46273.833333333321</v>
      </c>
      <c r="G2116">
        <f t="shared" si="419"/>
        <v>0</v>
      </c>
      <c r="H2116">
        <f t="shared" si="420"/>
        <v>5</v>
      </c>
      <c r="I2116" s="27">
        <f t="shared" si="421"/>
        <v>1</v>
      </c>
      <c r="J2116" s="28">
        <f t="shared" si="422"/>
        <v>19.251336898395724</v>
      </c>
      <c r="K2116" s="29" t="str">
        <f t="shared" si="423"/>
        <v/>
      </c>
      <c r="L2116" s="26" t="str">
        <f t="shared" si="424"/>
        <v/>
      </c>
      <c r="M2116" t="str">
        <f t="shared" si="425"/>
        <v/>
      </c>
      <c r="N2116" s="28">
        <f t="shared" si="426"/>
        <v>19.251336898395724</v>
      </c>
      <c r="O2116" t="str">
        <f t="shared" si="427"/>
        <v/>
      </c>
      <c r="P2116" t="str">
        <f t="shared" si="428"/>
        <v/>
      </c>
      <c r="Q2116" s="10"/>
      <c r="R2116" s="10"/>
      <c r="S2116" s="16">
        <v>1</v>
      </c>
      <c r="T2116" s="13">
        <v>19.251336898395721</v>
      </c>
      <c r="U2116" s="14"/>
      <c r="V2116" s="11"/>
      <c r="W2116" s="10"/>
      <c r="X2116" s="29"/>
      <c r="AA2116" t="s">
        <v>331</v>
      </c>
      <c r="AB2116">
        <v>1</v>
      </c>
      <c r="AC2116">
        <v>19.251336898395721</v>
      </c>
      <c r="AD2116">
        <v>21.88449848024316</v>
      </c>
      <c r="AL2116">
        <v>19.251336898395721</v>
      </c>
      <c r="AM2116">
        <v>21.88449848024316</v>
      </c>
      <c r="AR2116" t="s">
        <v>338</v>
      </c>
    </row>
    <row r="2117" spans="1:44" x14ac:dyDescent="0.35">
      <c r="A2117">
        <v>11</v>
      </c>
      <c r="B2117" s="26">
        <f t="shared" si="416"/>
        <v>46273.78125</v>
      </c>
      <c r="C2117" t="s">
        <v>63</v>
      </c>
      <c r="D2117">
        <v>6</v>
      </c>
      <c r="E2117" s="26">
        <f t="shared" si="417"/>
        <v>46273.854166666657</v>
      </c>
      <c r="F2117" s="26">
        <f t="shared" si="418"/>
        <v>46273.833333333321</v>
      </c>
      <c r="G2117">
        <f t="shared" si="419"/>
        <v>0</v>
      </c>
      <c r="H2117">
        <f t="shared" si="420"/>
        <v>6</v>
      </c>
      <c r="I2117" s="27">
        <f t="shared" si="421"/>
        <v>2</v>
      </c>
      <c r="J2117" s="28">
        <f t="shared" si="422"/>
        <v>32.84119553474973</v>
      </c>
      <c r="K2117" s="29" t="str">
        <f t="shared" si="423"/>
        <v/>
      </c>
      <c r="L2117" s="26" t="str">
        <f t="shared" si="424"/>
        <v/>
      </c>
      <c r="M2117" t="str">
        <f t="shared" si="425"/>
        <v/>
      </c>
      <c r="N2117" s="28">
        <f t="shared" si="426"/>
        <v>16.420597767374865</v>
      </c>
      <c r="O2117" t="str">
        <f t="shared" si="427"/>
        <v/>
      </c>
      <c r="P2117" t="str">
        <f t="shared" si="428"/>
        <v/>
      </c>
      <c r="Q2117" s="10"/>
      <c r="R2117" s="10"/>
      <c r="S2117" s="16">
        <v>1</v>
      </c>
      <c r="T2117" s="13">
        <v>13.954334220881121</v>
      </c>
      <c r="U2117" s="14"/>
      <c r="V2117" s="11"/>
      <c r="W2117" s="10"/>
      <c r="X2117" s="29"/>
      <c r="AA2117" t="s">
        <v>331</v>
      </c>
      <c r="AB2117">
        <v>2</v>
      </c>
      <c r="AC2117">
        <v>27.362553838358249</v>
      </c>
      <c r="AD2117">
        <v>37.773722627737222</v>
      </c>
      <c r="AL2117">
        <v>13.681276919179121</v>
      </c>
      <c r="AM2117">
        <v>13.954334220881121</v>
      </c>
      <c r="AR2117" t="s">
        <v>332</v>
      </c>
    </row>
    <row r="2118" spans="1:44" x14ac:dyDescent="0.35">
      <c r="A2118">
        <v>11</v>
      </c>
      <c r="B2118" s="26">
        <f t="shared" ref="B2118:B2181" si="429">INDEX(SNAP_TIMES,MATCH(A2118,SNAP_NOS,0))</f>
        <v>46273.78125</v>
      </c>
      <c r="C2118" t="s">
        <v>64</v>
      </c>
      <c r="D2118">
        <v>1</v>
      </c>
      <c r="E2118" s="26">
        <f t="shared" ref="E2118:E2181" si="430">IF(AND(INDEX(SH_CHG,MATCH(C2118,SH_ID,0))&lt;&gt;"",B2118&gt;=INDEX(SH_CHG,MATCH(C2118,SH_ID,0))),INDEX(SH_DEP,MATCH(C2118,SH_ID,0)),INDEX(SH_ORIG,MATCH(C2118,SH_ID,0)))</f>
        <v>46273.864583333343</v>
      </c>
      <c r="F2118" s="26">
        <f t="shared" ref="F2118:F2181" si="431">E2118-LOADING_MINUTES/1440</f>
        <v>46273.843750000007</v>
      </c>
      <c r="G2118">
        <f t="shared" ref="G2118:G2181" si="432">COUNTIFS(OL_SNAP,A2118,OL_EFF,C2118,OL_WT,D2118,OL_OPEN,"&gt;0")</f>
        <v>0</v>
      </c>
      <c r="H2118">
        <f t="shared" ref="H2118:H2181" si="433">SUMIFS($G$6:$G$3569,$A$6:$A$3569,A2118,$D$6:$D$3569,D2118,$F$6:$F$3569,"&lt;="&amp;F2118)</f>
        <v>38</v>
      </c>
      <c r="I2118" s="27">
        <f t="shared" ref="I2118:I2181" si="434">INDEX(C_RES,MATCH(1,INDEX((C_SN=A2118)*(C_WT=D2118),0),0))</f>
        <v>5</v>
      </c>
      <c r="J2118" s="28">
        <f t="shared" ref="J2118:J2181" si="435">INDEX(C_RL,MATCH(1,INDEX((C_SN=A2118)*(C_WT=D2118),0),0))</f>
        <v>221.18197776477473</v>
      </c>
      <c r="K2118" s="29" t="str">
        <f t="shared" ref="K2118:K2181" si="436">IF(G2118=0,"",IF(ISNUMBER(J2118),IF(J2118&gt;0,H2118/J2118/24,"NULL"),"NULL"))</f>
        <v/>
      </c>
      <c r="L2118" s="26" t="str">
        <f t="shared" ref="L2118:L2181" si="437">IF(ISNUMBER(K2118),B2118+K2118,"")</f>
        <v/>
      </c>
      <c r="M2118" t="str">
        <f t="shared" ref="M2118:M2181" si="438">IF(G2118=0,"",IF(B2118&gt;=F2118,"NO - CUTOFF PASSED",IF(ISNUMBER(K2118),IF(L2118&lt;=F2118,"YES","NO"),"UNKNOWN - NO RATE")))</f>
        <v/>
      </c>
      <c r="N2118" s="28">
        <f t="shared" ref="N2118:N2181" si="439">IFERROR(IF(AND(INDEX(C_HRS,MATCH(1,INDEX((C_SN=A2118)*(C_WT=D2118),0),0))&gt;0,INDEX(C_TL,MATCH(1,INDEX((C_SN=A2118)*(C_WT=D2118),0),0))&gt;0),INDEX(C_TL,MATCH(1,INDEX((C_SN=A2118)*(C_WT=D2118),0),0))/INDEX(C_HRS,MATCH(1,INDEX((C_SN=A2118)*(C_WT=D2118),0),0)),"NULL"),"NULL")</f>
        <v>44.236395552954946</v>
      </c>
      <c r="O2118" t="str">
        <f t="shared" ref="O2118:O2181" si="440">IF(M2118="NO",IF(ISNUMBER(N2118),ROUNDUP(H2118/(N2118*(F2118-B2118)*24),0),"CANNOT ESTIMATE - NO RATE"),"")</f>
        <v/>
      </c>
      <c r="P2118" t="str">
        <f t="shared" ref="P2118:P2181" si="441">IF(ISNUMBER(O2118),MAX(0,O2118-I2118),O2118)</f>
        <v/>
      </c>
      <c r="Q2118" s="10"/>
      <c r="R2118" s="10"/>
      <c r="S2118" s="16">
        <v>5</v>
      </c>
      <c r="T2118" s="13">
        <v>221.1819777647747</v>
      </c>
      <c r="U2118" s="14"/>
      <c r="V2118" s="11"/>
      <c r="W2118" s="10"/>
      <c r="X2118" s="29"/>
      <c r="Z2118" t="s">
        <v>339</v>
      </c>
      <c r="AA2118" t="s">
        <v>331</v>
      </c>
      <c r="AB2118">
        <v>5</v>
      </c>
      <c r="AC2118">
        <v>25.827814569536422</v>
      </c>
      <c r="AD2118">
        <v>434.43642697188358</v>
      </c>
      <c r="AL2118">
        <v>25.827814569536422</v>
      </c>
      <c r="AM2118">
        <v>434.43642697188358</v>
      </c>
      <c r="AR2118" t="s">
        <v>337</v>
      </c>
    </row>
    <row r="2119" spans="1:44" x14ac:dyDescent="0.35">
      <c r="A2119">
        <v>11</v>
      </c>
      <c r="B2119" s="26">
        <f t="shared" si="429"/>
        <v>46273.78125</v>
      </c>
      <c r="C2119" t="s">
        <v>64</v>
      </c>
      <c r="D2119">
        <v>2</v>
      </c>
      <c r="E2119" s="26">
        <f t="shared" si="430"/>
        <v>46273.864583333343</v>
      </c>
      <c r="F2119" s="26">
        <f t="shared" si="431"/>
        <v>46273.843750000007</v>
      </c>
      <c r="G2119">
        <f t="shared" si="432"/>
        <v>4</v>
      </c>
      <c r="H2119">
        <f t="shared" si="433"/>
        <v>22</v>
      </c>
      <c r="I2119" s="27">
        <f t="shared" si="434"/>
        <v>2</v>
      </c>
      <c r="J2119" s="28">
        <f t="shared" si="435"/>
        <v>64.140582097748492</v>
      </c>
      <c r="K2119" s="29">
        <f t="shared" si="436"/>
        <v>1.429152397260274E-2</v>
      </c>
      <c r="L2119" s="26">
        <f t="shared" si="437"/>
        <v>46273.79554152397</v>
      </c>
      <c r="M2119" t="str">
        <f t="shared" si="438"/>
        <v>YES</v>
      </c>
      <c r="N2119" s="28">
        <f t="shared" si="439"/>
        <v>32.070291048874246</v>
      </c>
      <c r="O2119" t="str">
        <f t="shared" si="440"/>
        <v/>
      </c>
      <c r="P2119" t="str">
        <f t="shared" si="441"/>
        <v/>
      </c>
      <c r="Q2119" s="10" t="s">
        <v>151</v>
      </c>
      <c r="R2119" s="10" t="s">
        <v>341</v>
      </c>
      <c r="S2119" s="16">
        <v>3</v>
      </c>
      <c r="T2119" s="13">
        <v>83.027443411617099</v>
      </c>
      <c r="U2119" s="14">
        <v>1.104052622685185E-2</v>
      </c>
      <c r="V2119" s="11">
        <v>46273.792290526217</v>
      </c>
      <c r="W2119" s="10" t="s">
        <v>151</v>
      </c>
      <c r="X2119" s="29">
        <v>3.2509977430555561E-3</v>
      </c>
      <c r="Y2119" t="s">
        <v>345</v>
      </c>
      <c r="AA2119" t="s">
        <v>331</v>
      </c>
      <c r="AB2119">
        <v>2</v>
      </c>
      <c r="AC2119">
        <v>38.201269896494743</v>
      </c>
      <c r="AD2119">
        <v>125.10220768601801</v>
      </c>
      <c r="AE2119" s="54">
        <v>7.3273420486111114E-3</v>
      </c>
      <c r="AF2119" s="54">
        <v>2.3995711898148149E-2</v>
      </c>
      <c r="AG2119" s="53">
        <v>46273.788577342049</v>
      </c>
      <c r="AH2119" s="53">
        <v>46273.805245711897</v>
      </c>
      <c r="AI2119" t="s">
        <v>151</v>
      </c>
      <c r="AL2119">
        <v>57.088131210363343</v>
      </c>
      <c r="AM2119">
        <v>143.9890689998866</v>
      </c>
      <c r="AN2119" s="54">
        <v>6.3662240046296293E-3</v>
      </c>
      <c r="AO2119" s="54">
        <v>1.6057044560185189E-2</v>
      </c>
      <c r="AP2119" s="53">
        <v>46273.797307044559</v>
      </c>
      <c r="AQ2119" t="s">
        <v>151</v>
      </c>
      <c r="AR2119" t="s">
        <v>332</v>
      </c>
    </row>
    <row r="2120" spans="1:44" x14ac:dyDescent="0.35">
      <c r="A2120">
        <v>11</v>
      </c>
      <c r="B2120" s="26">
        <f t="shared" si="429"/>
        <v>46273.78125</v>
      </c>
      <c r="C2120" t="s">
        <v>64</v>
      </c>
      <c r="D2120">
        <v>3</v>
      </c>
      <c r="E2120" s="26">
        <f t="shared" si="430"/>
        <v>46273.864583333343</v>
      </c>
      <c r="F2120" s="26">
        <f t="shared" si="431"/>
        <v>46273.843750000007</v>
      </c>
      <c r="G2120">
        <f t="shared" si="432"/>
        <v>0</v>
      </c>
      <c r="H2120">
        <f t="shared" si="433"/>
        <v>1</v>
      </c>
      <c r="I2120" s="27">
        <f t="shared" si="434"/>
        <v>1</v>
      </c>
      <c r="J2120" s="28">
        <f t="shared" si="435"/>
        <v>85.277995301487863</v>
      </c>
      <c r="K2120" s="29" t="str">
        <f t="shared" si="436"/>
        <v/>
      </c>
      <c r="L2120" s="26" t="str">
        <f t="shared" si="437"/>
        <v/>
      </c>
      <c r="M2120" t="str">
        <f t="shared" si="438"/>
        <v/>
      </c>
      <c r="N2120" s="28">
        <f t="shared" si="439"/>
        <v>85.277995301487863</v>
      </c>
      <c r="O2120" t="str">
        <f t="shared" si="440"/>
        <v/>
      </c>
      <c r="P2120" t="str">
        <f t="shared" si="441"/>
        <v/>
      </c>
      <c r="Q2120" s="10"/>
      <c r="R2120" s="10"/>
      <c r="S2120" s="16">
        <v>1</v>
      </c>
      <c r="T2120" s="13">
        <v>85.277995301487863</v>
      </c>
      <c r="U2120" s="14"/>
      <c r="V2120" s="11"/>
      <c r="W2120" s="10"/>
      <c r="X2120" s="29"/>
      <c r="AA2120" t="s">
        <v>331</v>
      </c>
      <c r="AB2120">
        <v>1</v>
      </c>
      <c r="AC2120">
        <v>85.277995301487863</v>
      </c>
      <c r="AD2120">
        <v>85.277995301487863</v>
      </c>
      <c r="AL2120">
        <v>85.277995301487863</v>
      </c>
      <c r="AM2120">
        <v>85.277995301487863</v>
      </c>
      <c r="AR2120" t="s">
        <v>338</v>
      </c>
    </row>
    <row r="2121" spans="1:44" x14ac:dyDescent="0.35">
      <c r="A2121">
        <v>11</v>
      </c>
      <c r="B2121" s="26">
        <f t="shared" si="429"/>
        <v>46273.78125</v>
      </c>
      <c r="C2121" t="s">
        <v>64</v>
      </c>
      <c r="D2121">
        <v>4</v>
      </c>
      <c r="E2121" s="26">
        <f t="shared" si="430"/>
        <v>46273.864583333343</v>
      </c>
      <c r="F2121" s="26">
        <f t="shared" si="431"/>
        <v>46273.843750000007</v>
      </c>
      <c r="G2121">
        <f t="shared" si="432"/>
        <v>0</v>
      </c>
      <c r="H2121">
        <f t="shared" si="433"/>
        <v>0</v>
      </c>
      <c r="I2121" s="27">
        <f t="shared" si="434"/>
        <v>1</v>
      </c>
      <c r="J2121" s="28">
        <f t="shared" si="435"/>
        <v>122.73615635179154</v>
      </c>
      <c r="K2121" s="29" t="str">
        <f t="shared" si="436"/>
        <v/>
      </c>
      <c r="L2121" s="26" t="str">
        <f t="shared" si="437"/>
        <v/>
      </c>
      <c r="M2121" t="str">
        <f t="shared" si="438"/>
        <v/>
      </c>
      <c r="N2121" s="28">
        <f t="shared" si="439"/>
        <v>122.73615635179154</v>
      </c>
      <c r="O2121" t="str">
        <f t="shared" si="440"/>
        <v/>
      </c>
      <c r="P2121" t="str">
        <f t="shared" si="441"/>
        <v/>
      </c>
      <c r="Q2121" s="10"/>
      <c r="R2121" s="10"/>
      <c r="S2121" s="16">
        <v>1</v>
      </c>
      <c r="T2121" s="13">
        <v>122.73615635179149</v>
      </c>
      <c r="U2121" s="14"/>
      <c r="V2121" s="11"/>
      <c r="W2121" s="10"/>
      <c r="X2121" s="29"/>
      <c r="AA2121" t="s">
        <v>331</v>
      </c>
      <c r="AB2121">
        <v>1</v>
      </c>
      <c r="AC2121">
        <v>122.73615635179149</v>
      </c>
      <c r="AD2121">
        <v>122.73615635179149</v>
      </c>
      <c r="AL2121">
        <v>122.73615635179149</v>
      </c>
      <c r="AM2121">
        <v>122.73615635179149</v>
      </c>
      <c r="AR2121" t="s">
        <v>338</v>
      </c>
    </row>
    <row r="2122" spans="1:44" x14ac:dyDescent="0.35">
      <c r="A2122">
        <v>11</v>
      </c>
      <c r="B2122" s="26">
        <f t="shared" si="429"/>
        <v>46273.78125</v>
      </c>
      <c r="C2122" t="s">
        <v>64</v>
      </c>
      <c r="D2122">
        <v>5</v>
      </c>
      <c r="E2122" s="26">
        <f t="shared" si="430"/>
        <v>46273.864583333343</v>
      </c>
      <c r="F2122" s="26">
        <f t="shared" si="431"/>
        <v>46273.843750000007</v>
      </c>
      <c r="G2122">
        <f t="shared" si="432"/>
        <v>0</v>
      </c>
      <c r="H2122">
        <f t="shared" si="433"/>
        <v>5</v>
      </c>
      <c r="I2122" s="27">
        <f t="shared" si="434"/>
        <v>1</v>
      </c>
      <c r="J2122" s="28">
        <f t="shared" si="435"/>
        <v>19.251336898395724</v>
      </c>
      <c r="K2122" s="29" t="str">
        <f t="shared" si="436"/>
        <v/>
      </c>
      <c r="L2122" s="26" t="str">
        <f t="shared" si="437"/>
        <v/>
      </c>
      <c r="M2122" t="str">
        <f t="shared" si="438"/>
        <v/>
      </c>
      <c r="N2122" s="28">
        <f t="shared" si="439"/>
        <v>19.251336898395724</v>
      </c>
      <c r="O2122" t="str">
        <f t="shared" si="440"/>
        <v/>
      </c>
      <c r="P2122" t="str">
        <f t="shared" si="441"/>
        <v/>
      </c>
      <c r="Q2122" s="10"/>
      <c r="R2122" s="10"/>
      <c r="S2122" s="16">
        <v>1</v>
      </c>
      <c r="T2122" s="13">
        <v>19.251336898395721</v>
      </c>
      <c r="U2122" s="14"/>
      <c r="V2122" s="11"/>
      <c r="W2122" s="10"/>
      <c r="X2122" s="29"/>
      <c r="AA2122" t="s">
        <v>331</v>
      </c>
      <c r="AB2122">
        <v>1</v>
      </c>
      <c r="AC2122">
        <v>19.251336898395721</v>
      </c>
      <c r="AD2122">
        <v>21.88449848024316</v>
      </c>
      <c r="AL2122">
        <v>19.251336898395721</v>
      </c>
      <c r="AM2122">
        <v>21.88449848024316</v>
      </c>
      <c r="AR2122" t="s">
        <v>338</v>
      </c>
    </row>
    <row r="2123" spans="1:44" x14ac:dyDescent="0.35">
      <c r="A2123">
        <v>11</v>
      </c>
      <c r="B2123" s="26">
        <f t="shared" si="429"/>
        <v>46273.78125</v>
      </c>
      <c r="C2123" t="s">
        <v>64</v>
      </c>
      <c r="D2123">
        <v>6</v>
      </c>
      <c r="E2123" s="26">
        <f t="shared" si="430"/>
        <v>46273.864583333343</v>
      </c>
      <c r="F2123" s="26">
        <f t="shared" si="431"/>
        <v>46273.843750000007</v>
      </c>
      <c r="G2123">
        <f t="shared" si="432"/>
        <v>1</v>
      </c>
      <c r="H2123">
        <f t="shared" si="433"/>
        <v>17</v>
      </c>
      <c r="I2123" s="27">
        <f t="shared" si="434"/>
        <v>2</v>
      </c>
      <c r="J2123" s="28">
        <f t="shared" si="435"/>
        <v>32.84119553474973</v>
      </c>
      <c r="K2123" s="29">
        <f t="shared" si="436"/>
        <v>2.1568439327485381E-2</v>
      </c>
      <c r="L2123" s="26">
        <f t="shared" si="437"/>
        <v>46273.802818439326</v>
      </c>
      <c r="M2123" t="str">
        <f t="shared" si="438"/>
        <v>YES</v>
      </c>
      <c r="N2123" s="28">
        <f t="shared" si="439"/>
        <v>16.420597767374865</v>
      </c>
      <c r="O2123" t="str">
        <f t="shared" si="440"/>
        <v/>
      </c>
      <c r="P2123" t="str">
        <f t="shared" si="441"/>
        <v/>
      </c>
      <c r="Q2123" s="10" t="s">
        <v>151</v>
      </c>
      <c r="R2123" s="10"/>
      <c r="S2123" s="16">
        <v>1</v>
      </c>
      <c r="T2123" s="13">
        <v>13.954334220881121</v>
      </c>
      <c r="U2123" s="14">
        <v>5.0760811805555549E-2</v>
      </c>
      <c r="V2123" s="11">
        <v>46273.832010811821</v>
      </c>
      <c r="W2123" s="10" t="s">
        <v>151</v>
      </c>
      <c r="X2123" s="29">
        <v>-2.9192372488425929E-2</v>
      </c>
      <c r="AA2123" t="s">
        <v>331</v>
      </c>
      <c r="AB2123">
        <v>2</v>
      </c>
      <c r="AC2123">
        <v>27.362553838358249</v>
      </c>
      <c r="AD2123">
        <v>37.773722627737222</v>
      </c>
      <c r="AE2123" s="54">
        <v>1.875201288194445E-2</v>
      </c>
      <c r="AF2123" s="54">
        <v>2.5886959872685189E-2</v>
      </c>
      <c r="AG2123" s="53">
        <v>46273.800002012882</v>
      </c>
      <c r="AH2123" s="53">
        <v>46273.807136959869</v>
      </c>
      <c r="AI2123" t="s">
        <v>151</v>
      </c>
      <c r="AL2123">
        <v>13.681276919179121</v>
      </c>
      <c r="AM2123">
        <v>13.954334220881121</v>
      </c>
      <c r="AN2123" s="54">
        <v>5.0760811805555549E-2</v>
      </c>
      <c r="AO2123" s="54">
        <v>5.1773919756944453E-2</v>
      </c>
      <c r="AP2123" s="53">
        <v>46273.83302391976</v>
      </c>
      <c r="AQ2123" t="s">
        <v>151</v>
      </c>
      <c r="AR2123" t="s">
        <v>332</v>
      </c>
    </row>
    <row r="2124" spans="1:44" x14ac:dyDescent="0.35">
      <c r="A2124">
        <v>11</v>
      </c>
      <c r="B2124" s="26">
        <f t="shared" si="429"/>
        <v>46273.78125</v>
      </c>
      <c r="C2124" t="s">
        <v>65</v>
      </c>
      <c r="D2124">
        <v>1</v>
      </c>
      <c r="E2124" s="26">
        <f t="shared" si="430"/>
        <v>46273.864583333343</v>
      </c>
      <c r="F2124" s="26">
        <f t="shared" si="431"/>
        <v>46273.843750000007</v>
      </c>
      <c r="G2124">
        <f t="shared" si="432"/>
        <v>3</v>
      </c>
      <c r="H2124">
        <f t="shared" si="433"/>
        <v>38</v>
      </c>
      <c r="I2124" s="27">
        <f t="shared" si="434"/>
        <v>5</v>
      </c>
      <c r="J2124" s="28">
        <f t="shared" si="435"/>
        <v>221.18197776477473</v>
      </c>
      <c r="K2124" s="29">
        <f t="shared" si="436"/>
        <v>7.1585097001763661E-3</v>
      </c>
      <c r="L2124" s="26">
        <f t="shared" si="437"/>
        <v>46273.788408509703</v>
      </c>
      <c r="M2124" t="str">
        <f t="shared" si="438"/>
        <v>YES</v>
      </c>
      <c r="N2124" s="28">
        <f t="shared" si="439"/>
        <v>44.236395552954946</v>
      </c>
      <c r="O2124" t="str">
        <f t="shared" si="440"/>
        <v/>
      </c>
      <c r="P2124" t="str">
        <f t="shared" si="441"/>
        <v/>
      </c>
      <c r="Q2124" s="10" t="s">
        <v>151</v>
      </c>
      <c r="R2124" s="10"/>
      <c r="S2124" s="16">
        <v>5</v>
      </c>
      <c r="T2124" s="13">
        <v>221.1819777647747</v>
      </c>
      <c r="U2124" s="14">
        <v>7.1585096990740733E-3</v>
      </c>
      <c r="V2124" s="11">
        <v>46273.788408509703</v>
      </c>
      <c r="W2124" s="10" t="s">
        <v>151</v>
      </c>
      <c r="X2124" s="29">
        <v>0</v>
      </c>
      <c r="Z2124" t="s">
        <v>339</v>
      </c>
      <c r="AA2124" t="s">
        <v>331</v>
      </c>
      <c r="AB2124">
        <v>5</v>
      </c>
      <c r="AC2124">
        <v>25.827814569536422</v>
      </c>
      <c r="AD2124">
        <v>434.43642697188358</v>
      </c>
      <c r="AE2124" s="54">
        <v>3.6445685416666659E-3</v>
      </c>
      <c r="AF2124" s="54">
        <v>6.1303418807870373E-2</v>
      </c>
      <c r="AG2124" s="53">
        <v>46273.78489456854</v>
      </c>
      <c r="AH2124" s="53">
        <v>46273.842553418814</v>
      </c>
      <c r="AI2124" t="s">
        <v>151</v>
      </c>
      <c r="AL2124">
        <v>25.827814569536422</v>
      </c>
      <c r="AM2124">
        <v>434.43642697188358</v>
      </c>
      <c r="AN2124" s="54">
        <v>3.6445685416666659E-3</v>
      </c>
      <c r="AO2124" s="54">
        <v>6.1303418807870373E-2</v>
      </c>
      <c r="AP2124" s="53">
        <v>46273.842553418814</v>
      </c>
      <c r="AQ2124" t="s">
        <v>151</v>
      </c>
      <c r="AR2124" t="s">
        <v>337</v>
      </c>
    </row>
    <row r="2125" spans="1:44" x14ac:dyDescent="0.35">
      <c r="A2125">
        <v>11</v>
      </c>
      <c r="B2125" s="26">
        <f t="shared" si="429"/>
        <v>46273.78125</v>
      </c>
      <c r="C2125" t="s">
        <v>65</v>
      </c>
      <c r="D2125">
        <v>2</v>
      </c>
      <c r="E2125" s="26">
        <f t="shared" si="430"/>
        <v>46273.864583333343</v>
      </c>
      <c r="F2125" s="26">
        <f t="shared" si="431"/>
        <v>46273.843750000007</v>
      </c>
      <c r="G2125">
        <f t="shared" si="432"/>
        <v>0</v>
      </c>
      <c r="H2125">
        <f t="shared" si="433"/>
        <v>22</v>
      </c>
      <c r="I2125" s="27">
        <f t="shared" si="434"/>
        <v>2</v>
      </c>
      <c r="J2125" s="28">
        <f t="shared" si="435"/>
        <v>64.140582097748492</v>
      </c>
      <c r="K2125" s="29" t="str">
        <f t="shared" si="436"/>
        <v/>
      </c>
      <c r="L2125" s="26" t="str">
        <f t="shared" si="437"/>
        <v/>
      </c>
      <c r="M2125" t="str">
        <f t="shared" si="438"/>
        <v/>
      </c>
      <c r="N2125" s="28">
        <f t="shared" si="439"/>
        <v>32.070291048874246</v>
      </c>
      <c r="O2125" t="str">
        <f t="shared" si="440"/>
        <v/>
      </c>
      <c r="P2125" t="str">
        <f t="shared" si="441"/>
        <v/>
      </c>
      <c r="Q2125" s="10"/>
      <c r="R2125" s="10" t="s">
        <v>341</v>
      </c>
      <c r="S2125" s="16">
        <v>3</v>
      </c>
      <c r="T2125" s="13">
        <v>83.027443411617099</v>
      </c>
      <c r="U2125" s="14"/>
      <c r="V2125" s="11"/>
      <c r="W2125" s="10"/>
      <c r="X2125" s="29"/>
      <c r="Y2125" t="s">
        <v>345</v>
      </c>
      <c r="AA2125" t="s">
        <v>331</v>
      </c>
      <c r="AB2125">
        <v>2</v>
      </c>
      <c r="AC2125">
        <v>38.201269896494743</v>
      </c>
      <c r="AD2125">
        <v>125.10220768601801</v>
      </c>
      <c r="AL2125">
        <v>57.088131210363343</v>
      </c>
      <c r="AM2125">
        <v>143.9890689998866</v>
      </c>
      <c r="AR2125" t="s">
        <v>332</v>
      </c>
    </row>
    <row r="2126" spans="1:44" x14ac:dyDescent="0.35">
      <c r="A2126">
        <v>11</v>
      </c>
      <c r="B2126" s="26">
        <f t="shared" si="429"/>
        <v>46273.78125</v>
      </c>
      <c r="C2126" t="s">
        <v>65</v>
      </c>
      <c r="D2126">
        <v>3</v>
      </c>
      <c r="E2126" s="26">
        <f t="shared" si="430"/>
        <v>46273.864583333343</v>
      </c>
      <c r="F2126" s="26">
        <f t="shared" si="431"/>
        <v>46273.843750000007</v>
      </c>
      <c r="G2126">
        <f t="shared" si="432"/>
        <v>0</v>
      </c>
      <c r="H2126">
        <f t="shared" si="433"/>
        <v>1</v>
      </c>
      <c r="I2126" s="27">
        <f t="shared" si="434"/>
        <v>1</v>
      </c>
      <c r="J2126" s="28">
        <f t="shared" si="435"/>
        <v>85.277995301487863</v>
      </c>
      <c r="K2126" s="29" t="str">
        <f t="shared" si="436"/>
        <v/>
      </c>
      <c r="L2126" s="26" t="str">
        <f t="shared" si="437"/>
        <v/>
      </c>
      <c r="M2126" t="str">
        <f t="shared" si="438"/>
        <v/>
      </c>
      <c r="N2126" s="28">
        <f t="shared" si="439"/>
        <v>85.277995301487863</v>
      </c>
      <c r="O2126" t="str">
        <f t="shared" si="440"/>
        <v/>
      </c>
      <c r="P2126" t="str">
        <f t="shared" si="441"/>
        <v/>
      </c>
      <c r="Q2126" s="10"/>
      <c r="R2126" s="10"/>
      <c r="S2126" s="16">
        <v>1</v>
      </c>
      <c r="T2126" s="13">
        <v>85.277995301487863</v>
      </c>
      <c r="U2126" s="14"/>
      <c r="V2126" s="11"/>
      <c r="W2126" s="10"/>
      <c r="X2126" s="29"/>
      <c r="AA2126" t="s">
        <v>331</v>
      </c>
      <c r="AB2126">
        <v>1</v>
      </c>
      <c r="AC2126">
        <v>85.277995301487863</v>
      </c>
      <c r="AD2126">
        <v>85.277995301487863</v>
      </c>
      <c r="AL2126">
        <v>85.277995301487863</v>
      </c>
      <c r="AM2126">
        <v>85.277995301487863</v>
      </c>
      <c r="AR2126" t="s">
        <v>338</v>
      </c>
    </row>
    <row r="2127" spans="1:44" x14ac:dyDescent="0.35">
      <c r="A2127">
        <v>11</v>
      </c>
      <c r="B2127" s="26">
        <f t="shared" si="429"/>
        <v>46273.78125</v>
      </c>
      <c r="C2127" t="s">
        <v>65</v>
      </c>
      <c r="D2127">
        <v>4</v>
      </c>
      <c r="E2127" s="26">
        <f t="shared" si="430"/>
        <v>46273.864583333343</v>
      </c>
      <c r="F2127" s="26">
        <f t="shared" si="431"/>
        <v>46273.843750000007</v>
      </c>
      <c r="G2127">
        <f t="shared" si="432"/>
        <v>0</v>
      </c>
      <c r="H2127">
        <f t="shared" si="433"/>
        <v>0</v>
      </c>
      <c r="I2127" s="27">
        <f t="shared" si="434"/>
        <v>1</v>
      </c>
      <c r="J2127" s="28">
        <f t="shared" si="435"/>
        <v>122.73615635179154</v>
      </c>
      <c r="K2127" s="29" t="str">
        <f t="shared" si="436"/>
        <v/>
      </c>
      <c r="L2127" s="26" t="str">
        <f t="shared" si="437"/>
        <v/>
      </c>
      <c r="M2127" t="str">
        <f t="shared" si="438"/>
        <v/>
      </c>
      <c r="N2127" s="28">
        <f t="shared" si="439"/>
        <v>122.73615635179154</v>
      </c>
      <c r="O2127" t="str">
        <f t="shared" si="440"/>
        <v/>
      </c>
      <c r="P2127" t="str">
        <f t="shared" si="441"/>
        <v/>
      </c>
      <c r="Q2127" s="10"/>
      <c r="R2127" s="10"/>
      <c r="S2127" s="16">
        <v>1</v>
      </c>
      <c r="T2127" s="13">
        <v>122.73615635179149</v>
      </c>
      <c r="U2127" s="14"/>
      <c r="V2127" s="11"/>
      <c r="W2127" s="10"/>
      <c r="X2127" s="29"/>
      <c r="AA2127" t="s">
        <v>331</v>
      </c>
      <c r="AB2127">
        <v>1</v>
      </c>
      <c r="AC2127">
        <v>122.73615635179149</v>
      </c>
      <c r="AD2127">
        <v>122.73615635179149</v>
      </c>
      <c r="AL2127">
        <v>122.73615635179149</v>
      </c>
      <c r="AM2127">
        <v>122.73615635179149</v>
      </c>
      <c r="AR2127" t="s">
        <v>338</v>
      </c>
    </row>
    <row r="2128" spans="1:44" x14ac:dyDescent="0.35">
      <c r="A2128">
        <v>11</v>
      </c>
      <c r="B2128" s="26">
        <f t="shared" si="429"/>
        <v>46273.78125</v>
      </c>
      <c r="C2128" t="s">
        <v>65</v>
      </c>
      <c r="D2128">
        <v>5</v>
      </c>
      <c r="E2128" s="26">
        <f t="shared" si="430"/>
        <v>46273.864583333343</v>
      </c>
      <c r="F2128" s="26">
        <f t="shared" si="431"/>
        <v>46273.843750000007</v>
      </c>
      <c r="G2128">
        <f t="shared" si="432"/>
        <v>0</v>
      </c>
      <c r="H2128">
        <f t="shared" si="433"/>
        <v>5</v>
      </c>
      <c r="I2128" s="27">
        <f t="shared" si="434"/>
        <v>1</v>
      </c>
      <c r="J2128" s="28">
        <f t="shared" si="435"/>
        <v>19.251336898395724</v>
      </c>
      <c r="K2128" s="29" t="str">
        <f t="shared" si="436"/>
        <v/>
      </c>
      <c r="L2128" s="26" t="str">
        <f t="shared" si="437"/>
        <v/>
      </c>
      <c r="M2128" t="str">
        <f t="shared" si="438"/>
        <v/>
      </c>
      <c r="N2128" s="28">
        <f t="shared" si="439"/>
        <v>19.251336898395724</v>
      </c>
      <c r="O2128" t="str">
        <f t="shared" si="440"/>
        <v/>
      </c>
      <c r="P2128" t="str">
        <f t="shared" si="441"/>
        <v/>
      </c>
      <c r="Q2128" s="10"/>
      <c r="R2128" s="10"/>
      <c r="S2128" s="16">
        <v>1</v>
      </c>
      <c r="T2128" s="13">
        <v>19.251336898395721</v>
      </c>
      <c r="U2128" s="14"/>
      <c r="V2128" s="11"/>
      <c r="W2128" s="10"/>
      <c r="X2128" s="29"/>
      <c r="AA2128" t="s">
        <v>331</v>
      </c>
      <c r="AB2128">
        <v>1</v>
      </c>
      <c r="AC2128">
        <v>19.251336898395721</v>
      </c>
      <c r="AD2128">
        <v>21.88449848024316</v>
      </c>
      <c r="AL2128">
        <v>19.251336898395721</v>
      </c>
      <c r="AM2128">
        <v>21.88449848024316</v>
      </c>
      <c r="AR2128" t="s">
        <v>338</v>
      </c>
    </row>
    <row r="2129" spans="1:44" x14ac:dyDescent="0.35">
      <c r="A2129">
        <v>11</v>
      </c>
      <c r="B2129" s="26">
        <f t="shared" si="429"/>
        <v>46273.78125</v>
      </c>
      <c r="C2129" t="s">
        <v>65</v>
      </c>
      <c r="D2129">
        <v>6</v>
      </c>
      <c r="E2129" s="26">
        <f t="shared" si="430"/>
        <v>46273.864583333343</v>
      </c>
      <c r="F2129" s="26">
        <f t="shared" si="431"/>
        <v>46273.843750000007</v>
      </c>
      <c r="G2129">
        <f t="shared" si="432"/>
        <v>0</v>
      </c>
      <c r="H2129">
        <f t="shared" si="433"/>
        <v>17</v>
      </c>
      <c r="I2129" s="27">
        <f t="shared" si="434"/>
        <v>2</v>
      </c>
      <c r="J2129" s="28">
        <f t="shared" si="435"/>
        <v>32.84119553474973</v>
      </c>
      <c r="K2129" s="29" t="str">
        <f t="shared" si="436"/>
        <v/>
      </c>
      <c r="L2129" s="26" t="str">
        <f t="shared" si="437"/>
        <v/>
      </c>
      <c r="M2129" t="str">
        <f t="shared" si="438"/>
        <v/>
      </c>
      <c r="N2129" s="28">
        <f t="shared" si="439"/>
        <v>16.420597767374865</v>
      </c>
      <c r="O2129" t="str">
        <f t="shared" si="440"/>
        <v/>
      </c>
      <c r="P2129" t="str">
        <f t="shared" si="441"/>
        <v/>
      </c>
      <c r="Q2129" s="10"/>
      <c r="R2129" s="10"/>
      <c r="S2129" s="16">
        <v>1</v>
      </c>
      <c r="T2129" s="13">
        <v>13.954334220881121</v>
      </c>
      <c r="U2129" s="14"/>
      <c r="V2129" s="11"/>
      <c r="W2129" s="10"/>
      <c r="X2129" s="29"/>
      <c r="AA2129" t="s">
        <v>331</v>
      </c>
      <c r="AB2129">
        <v>2</v>
      </c>
      <c r="AC2129">
        <v>27.362553838358249</v>
      </c>
      <c r="AD2129">
        <v>37.773722627737222</v>
      </c>
      <c r="AL2129">
        <v>13.681276919179121</v>
      </c>
      <c r="AM2129">
        <v>13.954334220881121</v>
      </c>
      <c r="AR2129" t="s">
        <v>332</v>
      </c>
    </row>
    <row r="2130" spans="1:44" x14ac:dyDescent="0.35">
      <c r="A2130">
        <v>11</v>
      </c>
      <c r="B2130" s="26">
        <f t="shared" si="429"/>
        <v>46273.78125</v>
      </c>
      <c r="C2130" t="s">
        <v>66</v>
      </c>
      <c r="D2130">
        <v>1</v>
      </c>
      <c r="E2130" s="26">
        <f t="shared" si="430"/>
        <v>46273.864583333343</v>
      </c>
      <c r="F2130" s="26">
        <f t="shared" si="431"/>
        <v>46273.843750000007</v>
      </c>
      <c r="G2130">
        <f t="shared" si="432"/>
        <v>4</v>
      </c>
      <c r="H2130">
        <f t="shared" si="433"/>
        <v>38</v>
      </c>
      <c r="I2130" s="27">
        <f t="shared" si="434"/>
        <v>5</v>
      </c>
      <c r="J2130" s="28">
        <f t="shared" si="435"/>
        <v>221.18197776477473</v>
      </c>
      <c r="K2130" s="29">
        <f t="shared" si="436"/>
        <v>7.1585097001763661E-3</v>
      </c>
      <c r="L2130" s="26">
        <f t="shared" si="437"/>
        <v>46273.788408509703</v>
      </c>
      <c r="M2130" t="str">
        <f t="shared" si="438"/>
        <v>YES</v>
      </c>
      <c r="N2130" s="28">
        <f t="shared" si="439"/>
        <v>44.236395552954946</v>
      </c>
      <c r="O2130" t="str">
        <f t="shared" si="440"/>
        <v/>
      </c>
      <c r="P2130" t="str">
        <f t="shared" si="441"/>
        <v/>
      </c>
      <c r="Q2130" s="10" t="s">
        <v>151</v>
      </c>
      <c r="R2130" s="10"/>
      <c r="S2130" s="16">
        <v>5</v>
      </c>
      <c r="T2130" s="13">
        <v>221.1819777647747</v>
      </c>
      <c r="U2130" s="14">
        <v>7.1585096990740733E-3</v>
      </c>
      <c r="V2130" s="11">
        <v>46273.788408509703</v>
      </c>
      <c r="W2130" s="10" t="s">
        <v>151</v>
      </c>
      <c r="X2130" s="29">
        <v>0</v>
      </c>
      <c r="Z2130" t="s">
        <v>339</v>
      </c>
      <c r="AA2130" t="s">
        <v>331</v>
      </c>
      <c r="AB2130">
        <v>5</v>
      </c>
      <c r="AC2130">
        <v>25.827814569536422</v>
      </c>
      <c r="AD2130">
        <v>434.43642697188358</v>
      </c>
      <c r="AE2130" s="54">
        <v>3.6445685416666659E-3</v>
      </c>
      <c r="AF2130" s="54">
        <v>6.1303418807870373E-2</v>
      </c>
      <c r="AG2130" s="53">
        <v>46273.78489456854</v>
      </c>
      <c r="AH2130" s="53">
        <v>46273.842553418814</v>
      </c>
      <c r="AI2130" t="s">
        <v>151</v>
      </c>
      <c r="AL2130">
        <v>25.827814569536422</v>
      </c>
      <c r="AM2130">
        <v>434.43642697188358</v>
      </c>
      <c r="AN2130" s="54">
        <v>3.6445685416666659E-3</v>
      </c>
      <c r="AO2130" s="54">
        <v>6.1303418807870373E-2</v>
      </c>
      <c r="AP2130" s="53">
        <v>46273.842553418814</v>
      </c>
      <c r="AQ2130" t="s">
        <v>151</v>
      </c>
      <c r="AR2130" t="s">
        <v>337</v>
      </c>
    </row>
    <row r="2131" spans="1:44" x14ac:dyDescent="0.35">
      <c r="A2131">
        <v>11</v>
      </c>
      <c r="B2131" s="26">
        <f t="shared" si="429"/>
        <v>46273.78125</v>
      </c>
      <c r="C2131" t="s">
        <v>66</v>
      </c>
      <c r="D2131">
        <v>2</v>
      </c>
      <c r="E2131" s="26">
        <f t="shared" si="430"/>
        <v>46273.864583333343</v>
      </c>
      <c r="F2131" s="26">
        <f t="shared" si="431"/>
        <v>46273.843750000007</v>
      </c>
      <c r="G2131">
        <f t="shared" si="432"/>
        <v>7</v>
      </c>
      <c r="H2131">
        <f t="shared" si="433"/>
        <v>22</v>
      </c>
      <c r="I2131" s="27">
        <f t="shared" si="434"/>
        <v>2</v>
      </c>
      <c r="J2131" s="28">
        <f t="shared" si="435"/>
        <v>64.140582097748492</v>
      </c>
      <c r="K2131" s="29">
        <f t="shared" si="436"/>
        <v>1.429152397260274E-2</v>
      </c>
      <c r="L2131" s="26">
        <f t="shared" si="437"/>
        <v>46273.79554152397</v>
      </c>
      <c r="M2131" t="str">
        <f t="shared" si="438"/>
        <v>YES</v>
      </c>
      <c r="N2131" s="28">
        <f t="shared" si="439"/>
        <v>32.070291048874246</v>
      </c>
      <c r="O2131" t="str">
        <f t="shared" si="440"/>
        <v/>
      </c>
      <c r="P2131" t="str">
        <f t="shared" si="441"/>
        <v/>
      </c>
      <c r="Q2131" s="10" t="s">
        <v>151</v>
      </c>
      <c r="R2131" s="10" t="s">
        <v>341</v>
      </c>
      <c r="S2131" s="16">
        <v>3</v>
      </c>
      <c r="T2131" s="13">
        <v>83.027443411617099</v>
      </c>
      <c r="U2131" s="14">
        <v>1.104052622685185E-2</v>
      </c>
      <c r="V2131" s="11">
        <v>46273.792290526217</v>
      </c>
      <c r="W2131" s="10" t="s">
        <v>151</v>
      </c>
      <c r="X2131" s="29">
        <v>3.2509977430555561E-3</v>
      </c>
      <c r="Y2131" t="s">
        <v>345</v>
      </c>
      <c r="AA2131" t="s">
        <v>331</v>
      </c>
      <c r="AB2131">
        <v>2</v>
      </c>
      <c r="AC2131">
        <v>38.201269896494743</v>
      </c>
      <c r="AD2131">
        <v>125.10220768601801</v>
      </c>
      <c r="AE2131" s="54">
        <v>7.3273420486111114E-3</v>
      </c>
      <c r="AF2131" s="54">
        <v>2.3995711898148149E-2</v>
      </c>
      <c r="AG2131" s="53">
        <v>46273.788577342049</v>
      </c>
      <c r="AH2131" s="53">
        <v>46273.805245711897</v>
      </c>
      <c r="AI2131" t="s">
        <v>151</v>
      </c>
      <c r="AL2131">
        <v>57.088131210363343</v>
      </c>
      <c r="AM2131">
        <v>143.9890689998866</v>
      </c>
      <c r="AN2131" s="54">
        <v>6.3662240046296293E-3</v>
      </c>
      <c r="AO2131" s="54">
        <v>1.6057044560185189E-2</v>
      </c>
      <c r="AP2131" s="53">
        <v>46273.797307044559</v>
      </c>
      <c r="AQ2131" t="s">
        <v>151</v>
      </c>
      <c r="AR2131" t="s">
        <v>332</v>
      </c>
    </row>
    <row r="2132" spans="1:44" x14ac:dyDescent="0.35">
      <c r="A2132">
        <v>11</v>
      </c>
      <c r="B2132" s="26">
        <f t="shared" si="429"/>
        <v>46273.78125</v>
      </c>
      <c r="C2132" t="s">
        <v>66</v>
      </c>
      <c r="D2132">
        <v>3</v>
      </c>
      <c r="E2132" s="26">
        <f t="shared" si="430"/>
        <v>46273.864583333343</v>
      </c>
      <c r="F2132" s="26">
        <f t="shared" si="431"/>
        <v>46273.843750000007</v>
      </c>
      <c r="G2132">
        <f t="shared" si="432"/>
        <v>0</v>
      </c>
      <c r="H2132">
        <f t="shared" si="433"/>
        <v>1</v>
      </c>
      <c r="I2132" s="27">
        <f t="shared" si="434"/>
        <v>1</v>
      </c>
      <c r="J2132" s="28">
        <f t="shared" si="435"/>
        <v>85.277995301487863</v>
      </c>
      <c r="K2132" s="29" t="str">
        <f t="shared" si="436"/>
        <v/>
      </c>
      <c r="L2132" s="26" t="str">
        <f t="shared" si="437"/>
        <v/>
      </c>
      <c r="M2132" t="str">
        <f t="shared" si="438"/>
        <v/>
      </c>
      <c r="N2132" s="28">
        <f t="shared" si="439"/>
        <v>85.277995301487863</v>
      </c>
      <c r="O2132" t="str">
        <f t="shared" si="440"/>
        <v/>
      </c>
      <c r="P2132" t="str">
        <f t="shared" si="441"/>
        <v/>
      </c>
      <c r="Q2132" s="10"/>
      <c r="R2132" s="10"/>
      <c r="S2132" s="16">
        <v>1</v>
      </c>
      <c r="T2132" s="13">
        <v>85.277995301487863</v>
      </c>
      <c r="U2132" s="14"/>
      <c r="V2132" s="11"/>
      <c r="W2132" s="10"/>
      <c r="X2132" s="29"/>
      <c r="AA2132" t="s">
        <v>331</v>
      </c>
      <c r="AB2132">
        <v>1</v>
      </c>
      <c r="AC2132">
        <v>85.277995301487863</v>
      </c>
      <c r="AD2132">
        <v>85.277995301487863</v>
      </c>
      <c r="AL2132">
        <v>85.277995301487863</v>
      </c>
      <c r="AM2132">
        <v>85.277995301487863</v>
      </c>
      <c r="AR2132" t="s">
        <v>338</v>
      </c>
    </row>
    <row r="2133" spans="1:44" x14ac:dyDescent="0.35">
      <c r="A2133">
        <v>11</v>
      </c>
      <c r="B2133" s="26">
        <f t="shared" si="429"/>
        <v>46273.78125</v>
      </c>
      <c r="C2133" t="s">
        <v>66</v>
      </c>
      <c r="D2133">
        <v>4</v>
      </c>
      <c r="E2133" s="26">
        <f t="shared" si="430"/>
        <v>46273.864583333343</v>
      </c>
      <c r="F2133" s="26">
        <f t="shared" si="431"/>
        <v>46273.843750000007</v>
      </c>
      <c r="G2133">
        <f t="shared" si="432"/>
        <v>0</v>
      </c>
      <c r="H2133">
        <f t="shared" si="433"/>
        <v>0</v>
      </c>
      <c r="I2133" s="27">
        <f t="shared" si="434"/>
        <v>1</v>
      </c>
      <c r="J2133" s="28">
        <f t="shared" si="435"/>
        <v>122.73615635179154</v>
      </c>
      <c r="K2133" s="29" t="str">
        <f t="shared" si="436"/>
        <v/>
      </c>
      <c r="L2133" s="26" t="str">
        <f t="shared" si="437"/>
        <v/>
      </c>
      <c r="M2133" t="str">
        <f t="shared" si="438"/>
        <v/>
      </c>
      <c r="N2133" s="28">
        <f t="shared" si="439"/>
        <v>122.73615635179154</v>
      </c>
      <c r="O2133" t="str">
        <f t="shared" si="440"/>
        <v/>
      </c>
      <c r="P2133" t="str">
        <f t="shared" si="441"/>
        <v/>
      </c>
      <c r="Q2133" s="10"/>
      <c r="R2133" s="10"/>
      <c r="S2133" s="16">
        <v>1</v>
      </c>
      <c r="T2133" s="13">
        <v>122.73615635179149</v>
      </c>
      <c r="U2133" s="14"/>
      <c r="V2133" s="11"/>
      <c r="W2133" s="10"/>
      <c r="X2133" s="29"/>
      <c r="AA2133" t="s">
        <v>331</v>
      </c>
      <c r="AB2133">
        <v>1</v>
      </c>
      <c r="AC2133">
        <v>122.73615635179149</v>
      </c>
      <c r="AD2133">
        <v>122.73615635179149</v>
      </c>
      <c r="AL2133">
        <v>122.73615635179149</v>
      </c>
      <c r="AM2133">
        <v>122.73615635179149</v>
      </c>
      <c r="AR2133" t="s">
        <v>338</v>
      </c>
    </row>
    <row r="2134" spans="1:44" x14ac:dyDescent="0.35">
      <c r="A2134">
        <v>11</v>
      </c>
      <c r="B2134" s="26">
        <f t="shared" si="429"/>
        <v>46273.78125</v>
      </c>
      <c r="C2134" t="s">
        <v>66</v>
      </c>
      <c r="D2134">
        <v>5</v>
      </c>
      <c r="E2134" s="26">
        <f t="shared" si="430"/>
        <v>46273.864583333343</v>
      </c>
      <c r="F2134" s="26">
        <f t="shared" si="431"/>
        <v>46273.843750000007</v>
      </c>
      <c r="G2134">
        <f t="shared" si="432"/>
        <v>0</v>
      </c>
      <c r="H2134">
        <f t="shared" si="433"/>
        <v>5</v>
      </c>
      <c r="I2134" s="27">
        <f t="shared" si="434"/>
        <v>1</v>
      </c>
      <c r="J2134" s="28">
        <f t="shared" si="435"/>
        <v>19.251336898395724</v>
      </c>
      <c r="K2134" s="29" t="str">
        <f t="shared" si="436"/>
        <v/>
      </c>
      <c r="L2134" s="26" t="str">
        <f t="shared" si="437"/>
        <v/>
      </c>
      <c r="M2134" t="str">
        <f t="shared" si="438"/>
        <v/>
      </c>
      <c r="N2134" s="28">
        <f t="shared" si="439"/>
        <v>19.251336898395724</v>
      </c>
      <c r="O2134" t="str">
        <f t="shared" si="440"/>
        <v/>
      </c>
      <c r="P2134" t="str">
        <f t="shared" si="441"/>
        <v/>
      </c>
      <c r="Q2134" s="10"/>
      <c r="R2134" s="10"/>
      <c r="S2134" s="16">
        <v>1</v>
      </c>
      <c r="T2134" s="13">
        <v>19.251336898395721</v>
      </c>
      <c r="U2134" s="14"/>
      <c r="V2134" s="11"/>
      <c r="W2134" s="10"/>
      <c r="X2134" s="29"/>
      <c r="AA2134" t="s">
        <v>331</v>
      </c>
      <c r="AB2134">
        <v>1</v>
      </c>
      <c r="AC2134">
        <v>19.251336898395721</v>
      </c>
      <c r="AD2134">
        <v>21.88449848024316</v>
      </c>
      <c r="AL2134">
        <v>19.251336898395721</v>
      </c>
      <c r="AM2134">
        <v>21.88449848024316</v>
      </c>
      <c r="AR2134" t="s">
        <v>338</v>
      </c>
    </row>
    <row r="2135" spans="1:44" x14ac:dyDescent="0.35">
      <c r="A2135">
        <v>11</v>
      </c>
      <c r="B2135" s="26">
        <f t="shared" si="429"/>
        <v>46273.78125</v>
      </c>
      <c r="C2135" t="s">
        <v>66</v>
      </c>
      <c r="D2135">
        <v>6</v>
      </c>
      <c r="E2135" s="26">
        <f t="shared" si="430"/>
        <v>46273.864583333343</v>
      </c>
      <c r="F2135" s="26">
        <f t="shared" si="431"/>
        <v>46273.843750000007</v>
      </c>
      <c r="G2135">
        <f t="shared" si="432"/>
        <v>8</v>
      </c>
      <c r="H2135">
        <f t="shared" si="433"/>
        <v>17</v>
      </c>
      <c r="I2135" s="27">
        <f t="shared" si="434"/>
        <v>2</v>
      </c>
      <c r="J2135" s="28">
        <f t="shared" si="435"/>
        <v>32.84119553474973</v>
      </c>
      <c r="K2135" s="29">
        <f t="shared" si="436"/>
        <v>2.1568439327485381E-2</v>
      </c>
      <c r="L2135" s="26">
        <f t="shared" si="437"/>
        <v>46273.802818439326</v>
      </c>
      <c r="M2135" t="str">
        <f t="shared" si="438"/>
        <v>YES</v>
      </c>
      <c r="N2135" s="28">
        <f t="shared" si="439"/>
        <v>16.420597767374865</v>
      </c>
      <c r="O2135" t="str">
        <f t="shared" si="440"/>
        <v/>
      </c>
      <c r="P2135" t="str">
        <f t="shared" si="441"/>
        <v/>
      </c>
      <c r="Q2135" s="10" t="s">
        <v>151</v>
      </c>
      <c r="R2135" s="10"/>
      <c r="S2135" s="16">
        <v>1</v>
      </c>
      <c r="T2135" s="13">
        <v>13.954334220881121</v>
      </c>
      <c r="U2135" s="14">
        <v>5.0760811805555549E-2</v>
      </c>
      <c r="V2135" s="11">
        <v>46273.832010811821</v>
      </c>
      <c r="W2135" s="10" t="s">
        <v>151</v>
      </c>
      <c r="X2135" s="29">
        <v>-2.9192372488425929E-2</v>
      </c>
      <c r="AA2135" t="s">
        <v>331</v>
      </c>
      <c r="AB2135">
        <v>2</v>
      </c>
      <c r="AC2135">
        <v>27.362553838358249</v>
      </c>
      <c r="AD2135">
        <v>37.773722627737222</v>
      </c>
      <c r="AE2135" s="54">
        <v>1.875201288194445E-2</v>
      </c>
      <c r="AF2135" s="54">
        <v>2.5886959872685189E-2</v>
      </c>
      <c r="AG2135" s="53">
        <v>46273.800002012882</v>
      </c>
      <c r="AH2135" s="53">
        <v>46273.807136959869</v>
      </c>
      <c r="AI2135" t="s">
        <v>151</v>
      </c>
      <c r="AL2135">
        <v>13.681276919179121</v>
      </c>
      <c r="AM2135">
        <v>13.954334220881121</v>
      </c>
      <c r="AN2135" s="54">
        <v>5.0760811805555549E-2</v>
      </c>
      <c r="AO2135" s="54">
        <v>5.1773919756944453E-2</v>
      </c>
      <c r="AP2135" s="53">
        <v>46273.83302391976</v>
      </c>
      <c r="AQ2135" t="s">
        <v>151</v>
      </c>
      <c r="AR2135" t="s">
        <v>332</v>
      </c>
    </row>
    <row r="2136" spans="1:44" x14ac:dyDescent="0.35">
      <c r="A2136">
        <v>11</v>
      </c>
      <c r="B2136" s="26">
        <f t="shared" si="429"/>
        <v>46273.78125</v>
      </c>
      <c r="C2136" t="s">
        <v>67</v>
      </c>
      <c r="D2136">
        <v>1</v>
      </c>
      <c r="E2136" s="26">
        <f t="shared" si="430"/>
        <v>46273.864583333343</v>
      </c>
      <c r="F2136" s="26">
        <f t="shared" si="431"/>
        <v>46273.843750000007</v>
      </c>
      <c r="G2136">
        <f t="shared" si="432"/>
        <v>0</v>
      </c>
      <c r="H2136">
        <f t="shared" si="433"/>
        <v>38</v>
      </c>
      <c r="I2136" s="27">
        <f t="shared" si="434"/>
        <v>5</v>
      </c>
      <c r="J2136" s="28">
        <f t="shared" si="435"/>
        <v>221.18197776477473</v>
      </c>
      <c r="K2136" s="29" t="str">
        <f t="shared" si="436"/>
        <v/>
      </c>
      <c r="L2136" s="26" t="str">
        <f t="shared" si="437"/>
        <v/>
      </c>
      <c r="M2136" t="str">
        <f t="shared" si="438"/>
        <v/>
      </c>
      <c r="N2136" s="28">
        <f t="shared" si="439"/>
        <v>44.236395552954946</v>
      </c>
      <c r="O2136" t="str">
        <f t="shared" si="440"/>
        <v/>
      </c>
      <c r="P2136" t="str">
        <f t="shared" si="441"/>
        <v/>
      </c>
      <c r="Q2136" s="10"/>
      <c r="R2136" s="10"/>
      <c r="S2136" s="16">
        <v>5</v>
      </c>
      <c r="T2136" s="13">
        <v>221.1819777647747</v>
      </c>
      <c r="U2136" s="14"/>
      <c r="V2136" s="11"/>
      <c r="W2136" s="10"/>
      <c r="X2136" s="29"/>
      <c r="Z2136" t="s">
        <v>339</v>
      </c>
      <c r="AA2136" t="s">
        <v>331</v>
      </c>
      <c r="AB2136">
        <v>5</v>
      </c>
      <c r="AC2136">
        <v>25.827814569536422</v>
      </c>
      <c r="AD2136">
        <v>434.43642697188358</v>
      </c>
      <c r="AL2136">
        <v>25.827814569536422</v>
      </c>
      <c r="AM2136">
        <v>434.43642697188358</v>
      </c>
      <c r="AR2136" t="s">
        <v>337</v>
      </c>
    </row>
    <row r="2137" spans="1:44" x14ac:dyDescent="0.35">
      <c r="A2137">
        <v>11</v>
      </c>
      <c r="B2137" s="26">
        <f t="shared" si="429"/>
        <v>46273.78125</v>
      </c>
      <c r="C2137" t="s">
        <v>67</v>
      </c>
      <c r="D2137">
        <v>2</v>
      </c>
      <c r="E2137" s="26">
        <f t="shared" si="430"/>
        <v>46273.864583333343</v>
      </c>
      <c r="F2137" s="26">
        <f t="shared" si="431"/>
        <v>46273.843750000007</v>
      </c>
      <c r="G2137">
        <f t="shared" si="432"/>
        <v>0</v>
      </c>
      <c r="H2137">
        <f t="shared" si="433"/>
        <v>22</v>
      </c>
      <c r="I2137" s="27">
        <f t="shared" si="434"/>
        <v>2</v>
      </c>
      <c r="J2137" s="28">
        <f t="shared" si="435"/>
        <v>64.140582097748492</v>
      </c>
      <c r="K2137" s="29" t="str">
        <f t="shared" si="436"/>
        <v/>
      </c>
      <c r="L2137" s="26" t="str">
        <f t="shared" si="437"/>
        <v/>
      </c>
      <c r="M2137" t="str">
        <f t="shared" si="438"/>
        <v/>
      </c>
      <c r="N2137" s="28">
        <f t="shared" si="439"/>
        <v>32.070291048874246</v>
      </c>
      <c r="O2137" t="str">
        <f t="shared" si="440"/>
        <v/>
      </c>
      <c r="P2137" t="str">
        <f t="shared" si="441"/>
        <v/>
      </c>
      <c r="Q2137" s="10"/>
      <c r="R2137" s="10" t="s">
        <v>341</v>
      </c>
      <c r="S2137" s="16">
        <v>3</v>
      </c>
      <c r="T2137" s="13">
        <v>83.027443411617099</v>
      </c>
      <c r="U2137" s="14"/>
      <c r="V2137" s="11"/>
      <c r="W2137" s="10"/>
      <c r="X2137" s="29"/>
      <c r="Y2137" t="s">
        <v>345</v>
      </c>
      <c r="AA2137" t="s">
        <v>331</v>
      </c>
      <c r="AB2137">
        <v>2</v>
      </c>
      <c r="AC2137">
        <v>38.201269896494743</v>
      </c>
      <c r="AD2137">
        <v>125.10220768601801</v>
      </c>
      <c r="AL2137">
        <v>57.088131210363343</v>
      </c>
      <c r="AM2137">
        <v>143.9890689998866</v>
      </c>
      <c r="AR2137" t="s">
        <v>332</v>
      </c>
    </row>
    <row r="2138" spans="1:44" x14ac:dyDescent="0.35">
      <c r="A2138">
        <v>11</v>
      </c>
      <c r="B2138" s="26">
        <f t="shared" si="429"/>
        <v>46273.78125</v>
      </c>
      <c r="C2138" t="s">
        <v>67</v>
      </c>
      <c r="D2138">
        <v>3</v>
      </c>
      <c r="E2138" s="26">
        <f t="shared" si="430"/>
        <v>46273.864583333343</v>
      </c>
      <c r="F2138" s="26">
        <f t="shared" si="431"/>
        <v>46273.843750000007</v>
      </c>
      <c r="G2138">
        <f t="shared" si="432"/>
        <v>0</v>
      </c>
      <c r="H2138">
        <f t="shared" si="433"/>
        <v>1</v>
      </c>
      <c r="I2138" s="27">
        <f t="shared" si="434"/>
        <v>1</v>
      </c>
      <c r="J2138" s="28">
        <f t="shared" si="435"/>
        <v>85.277995301487863</v>
      </c>
      <c r="K2138" s="29" t="str">
        <f t="shared" si="436"/>
        <v/>
      </c>
      <c r="L2138" s="26" t="str">
        <f t="shared" si="437"/>
        <v/>
      </c>
      <c r="M2138" t="str">
        <f t="shared" si="438"/>
        <v/>
      </c>
      <c r="N2138" s="28">
        <f t="shared" si="439"/>
        <v>85.277995301487863</v>
      </c>
      <c r="O2138" t="str">
        <f t="shared" si="440"/>
        <v/>
      </c>
      <c r="P2138" t="str">
        <f t="shared" si="441"/>
        <v/>
      </c>
      <c r="Q2138" s="10"/>
      <c r="R2138" s="10"/>
      <c r="S2138" s="16">
        <v>1</v>
      </c>
      <c r="T2138" s="13">
        <v>85.277995301487863</v>
      </c>
      <c r="U2138" s="14"/>
      <c r="V2138" s="11"/>
      <c r="W2138" s="10"/>
      <c r="X2138" s="29"/>
      <c r="AA2138" t="s">
        <v>331</v>
      </c>
      <c r="AB2138">
        <v>1</v>
      </c>
      <c r="AC2138">
        <v>85.277995301487863</v>
      </c>
      <c r="AD2138">
        <v>85.277995301487863</v>
      </c>
      <c r="AL2138">
        <v>85.277995301487863</v>
      </c>
      <c r="AM2138">
        <v>85.277995301487863</v>
      </c>
      <c r="AR2138" t="s">
        <v>338</v>
      </c>
    </row>
    <row r="2139" spans="1:44" x14ac:dyDescent="0.35">
      <c r="A2139">
        <v>11</v>
      </c>
      <c r="B2139" s="26">
        <f t="shared" si="429"/>
        <v>46273.78125</v>
      </c>
      <c r="C2139" t="s">
        <v>67</v>
      </c>
      <c r="D2139">
        <v>4</v>
      </c>
      <c r="E2139" s="26">
        <f t="shared" si="430"/>
        <v>46273.864583333343</v>
      </c>
      <c r="F2139" s="26">
        <f t="shared" si="431"/>
        <v>46273.843750000007</v>
      </c>
      <c r="G2139">
        <f t="shared" si="432"/>
        <v>0</v>
      </c>
      <c r="H2139">
        <f t="shared" si="433"/>
        <v>0</v>
      </c>
      <c r="I2139" s="27">
        <f t="shared" si="434"/>
        <v>1</v>
      </c>
      <c r="J2139" s="28">
        <f t="shared" si="435"/>
        <v>122.73615635179154</v>
      </c>
      <c r="K2139" s="29" t="str">
        <f t="shared" si="436"/>
        <v/>
      </c>
      <c r="L2139" s="26" t="str">
        <f t="shared" si="437"/>
        <v/>
      </c>
      <c r="M2139" t="str">
        <f t="shared" si="438"/>
        <v/>
      </c>
      <c r="N2139" s="28">
        <f t="shared" si="439"/>
        <v>122.73615635179154</v>
      </c>
      <c r="O2139" t="str">
        <f t="shared" si="440"/>
        <v/>
      </c>
      <c r="P2139" t="str">
        <f t="shared" si="441"/>
        <v/>
      </c>
      <c r="Q2139" s="10"/>
      <c r="R2139" s="10"/>
      <c r="S2139" s="16">
        <v>1</v>
      </c>
      <c r="T2139" s="13">
        <v>122.73615635179149</v>
      </c>
      <c r="U2139" s="14"/>
      <c r="V2139" s="11"/>
      <c r="W2139" s="10"/>
      <c r="X2139" s="29"/>
      <c r="AA2139" t="s">
        <v>331</v>
      </c>
      <c r="AB2139">
        <v>1</v>
      </c>
      <c r="AC2139">
        <v>122.73615635179149</v>
      </c>
      <c r="AD2139">
        <v>122.73615635179149</v>
      </c>
      <c r="AL2139">
        <v>122.73615635179149</v>
      </c>
      <c r="AM2139">
        <v>122.73615635179149</v>
      </c>
      <c r="AR2139" t="s">
        <v>338</v>
      </c>
    </row>
    <row r="2140" spans="1:44" x14ac:dyDescent="0.35">
      <c r="A2140">
        <v>11</v>
      </c>
      <c r="B2140" s="26">
        <f t="shared" si="429"/>
        <v>46273.78125</v>
      </c>
      <c r="C2140" t="s">
        <v>67</v>
      </c>
      <c r="D2140">
        <v>5</v>
      </c>
      <c r="E2140" s="26">
        <f t="shared" si="430"/>
        <v>46273.864583333343</v>
      </c>
      <c r="F2140" s="26">
        <f t="shared" si="431"/>
        <v>46273.843750000007</v>
      </c>
      <c r="G2140">
        <f t="shared" si="432"/>
        <v>0</v>
      </c>
      <c r="H2140">
        <f t="shared" si="433"/>
        <v>5</v>
      </c>
      <c r="I2140" s="27">
        <f t="shared" si="434"/>
        <v>1</v>
      </c>
      <c r="J2140" s="28">
        <f t="shared" si="435"/>
        <v>19.251336898395724</v>
      </c>
      <c r="K2140" s="29" t="str">
        <f t="shared" si="436"/>
        <v/>
      </c>
      <c r="L2140" s="26" t="str">
        <f t="shared" si="437"/>
        <v/>
      </c>
      <c r="M2140" t="str">
        <f t="shared" si="438"/>
        <v/>
      </c>
      <c r="N2140" s="28">
        <f t="shared" si="439"/>
        <v>19.251336898395724</v>
      </c>
      <c r="O2140" t="str">
        <f t="shared" si="440"/>
        <v/>
      </c>
      <c r="P2140" t="str">
        <f t="shared" si="441"/>
        <v/>
      </c>
      <c r="Q2140" s="10"/>
      <c r="R2140" s="10"/>
      <c r="S2140" s="16">
        <v>1</v>
      </c>
      <c r="T2140" s="13">
        <v>19.251336898395721</v>
      </c>
      <c r="U2140" s="14"/>
      <c r="V2140" s="11"/>
      <c r="W2140" s="10"/>
      <c r="X2140" s="29"/>
      <c r="AA2140" t="s">
        <v>331</v>
      </c>
      <c r="AB2140">
        <v>1</v>
      </c>
      <c r="AC2140">
        <v>19.251336898395721</v>
      </c>
      <c r="AD2140">
        <v>21.88449848024316</v>
      </c>
      <c r="AL2140">
        <v>19.251336898395721</v>
      </c>
      <c r="AM2140">
        <v>21.88449848024316</v>
      </c>
      <c r="AR2140" t="s">
        <v>338</v>
      </c>
    </row>
    <row r="2141" spans="1:44" x14ac:dyDescent="0.35">
      <c r="A2141">
        <v>11</v>
      </c>
      <c r="B2141" s="26">
        <f t="shared" si="429"/>
        <v>46273.78125</v>
      </c>
      <c r="C2141" t="s">
        <v>67</v>
      </c>
      <c r="D2141">
        <v>6</v>
      </c>
      <c r="E2141" s="26">
        <f t="shared" si="430"/>
        <v>46273.864583333343</v>
      </c>
      <c r="F2141" s="26">
        <f t="shared" si="431"/>
        <v>46273.843750000007</v>
      </c>
      <c r="G2141">
        <f t="shared" si="432"/>
        <v>0</v>
      </c>
      <c r="H2141">
        <f t="shared" si="433"/>
        <v>17</v>
      </c>
      <c r="I2141" s="27">
        <f t="shared" si="434"/>
        <v>2</v>
      </c>
      <c r="J2141" s="28">
        <f t="shared" si="435"/>
        <v>32.84119553474973</v>
      </c>
      <c r="K2141" s="29" t="str">
        <f t="shared" si="436"/>
        <v/>
      </c>
      <c r="L2141" s="26" t="str">
        <f t="shared" si="437"/>
        <v/>
      </c>
      <c r="M2141" t="str">
        <f t="shared" si="438"/>
        <v/>
      </c>
      <c r="N2141" s="28">
        <f t="shared" si="439"/>
        <v>16.420597767374865</v>
      </c>
      <c r="O2141" t="str">
        <f t="shared" si="440"/>
        <v/>
      </c>
      <c r="P2141" t="str">
        <f t="shared" si="441"/>
        <v/>
      </c>
      <c r="Q2141" s="10"/>
      <c r="R2141" s="10"/>
      <c r="S2141" s="16">
        <v>1</v>
      </c>
      <c r="T2141" s="13">
        <v>13.954334220881121</v>
      </c>
      <c r="U2141" s="14"/>
      <c r="V2141" s="11"/>
      <c r="W2141" s="10"/>
      <c r="X2141" s="29"/>
      <c r="AA2141" t="s">
        <v>331</v>
      </c>
      <c r="AB2141">
        <v>2</v>
      </c>
      <c r="AC2141">
        <v>27.362553838358249</v>
      </c>
      <c r="AD2141">
        <v>37.773722627737222</v>
      </c>
      <c r="AL2141">
        <v>13.681276919179121</v>
      </c>
      <c r="AM2141">
        <v>13.954334220881121</v>
      </c>
      <c r="AR2141" t="s">
        <v>332</v>
      </c>
    </row>
    <row r="2142" spans="1:44" x14ac:dyDescent="0.35">
      <c r="A2142">
        <v>11</v>
      </c>
      <c r="B2142" s="26">
        <f t="shared" si="429"/>
        <v>46273.78125</v>
      </c>
      <c r="C2142" t="s">
        <v>68</v>
      </c>
      <c r="D2142">
        <v>1</v>
      </c>
      <c r="E2142" s="26">
        <f t="shared" si="430"/>
        <v>46273.864583333343</v>
      </c>
      <c r="F2142" s="26">
        <f t="shared" si="431"/>
        <v>46273.843750000007</v>
      </c>
      <c r="G2142">
        <f t="shared" si="432"/>
        <v>0</v>
      </c>
      <c r="H2142">
        <f t="shared" si="433"/>
        <v>38</v>
      </c>
      <c r="I2142" s="27">
        <f t="shared" si="434"/>
        <v>5</v>
      </c>
      <c r="J2142" s="28">
        <f t="shared" si="435"/>
        <v>221.18197776477473</v>
      </c>
      <c r="K2142" s="29" t="str">
        <f t="shared" si="436"/>
        <v/>
      </c>
      <c r="L2142" s="26" t="str">
        <f t="shared" si="437"/>
        <v/>
      </c>
      <c r="M2142" t="str">
        <f t="shared" si="438"/>
        <v/>
      </c>
      <c r="N2142" s="28">
        <f t="shared" si="439"/>
        <v>44.236395552954946</v>
      </c>
      <c r="O2142" t="str">
        <f t="shared" si="440"/>
        <v/>
      </c>
      <c r="P2142" t="str">
        <f t="shared" si="441"/>
        <v/>
      </c>
      <c r="Q2142" s="10"/>
      <c r="R2142" s="10"/>
      <c r="S2142" s="16">
        <v>5</v>
      </c>
      <c r="T2142" s="13">
        <v>221.1819777647747</v>
      </c>
      <c r="U2142" s="14"/>
      <c r="V2142" s="11"/>
      <c r="W2142" s="10"/>
      <c r="X2142" s="29"/>
      <c r="Z2142" t="s">
        <v>339</v>
      </c>
      <c r="AA2142" t="s">
        <v>331</v>
      </c>
      <c r="AB2142">
        <v>5</v>
      </c>
      <c r="AC2142">
        <v>25.827814569536422</v>
      </c>
      <c r="AD2142">
        <v>434.43642697188358</v>
      </c>
      <c r="AL2142">
        <v>25.827814569536422</v>
      </c>
      <c r="AM2142">
        <v>434.43642697188358</v>
      </c>
      <c r="AR2142" t="s">
        <v>337</v>
      </c>
    </row>
    <row r="2143" spans="1:44" x14ac:dyDescent="0.35">
      <c r="A2143">
        <v>11</v>
      </c>
      <c r="B2143" s="26">
        <f t="shared" si="429"/>
        <v>46273.78125</v>
      </c>
      <c r="C2143" t="s">
        <v>68</v>
      </c>
      <c r="D2143">
        <v>2</v>
      </c>
      <c r="E2143" s="26">
        <f t="shared" si="430"/>
        <v>46273.864583333343</v>
      </c>
      <c r="F2143" s="26">
        <f t="shared" si="431"/>
        <v>46273.843750000007</v>
      </c>
      <c r="G2143">
        <f t="shared" si="432"/>
        <v>0</v>
      </c>
      <c r="H2143">
        <f t="shared" si="433"/>
        <v>22</v>
      </c>
      <c r="I2143" s="27">
        <f t="shared" si="434"/>
        <v>2</v>
      </c>
      <c r="J2143" s="28">
        <f t="shared" si="435"/>
        <v>64.140582097748492</v>
      </c>
      <c r="K2143" s="29" t="str">
        <f t="shared" si="436"/>
        <v/>
      </c>
      <c r="L2143" s="26" t="str">
        <f t="shared" si="437"/>
        <v/>
      </c>
      <c r="M2143" t="str">
        <f t="shared" si="438"/>
        <v/>
      </c>
      <c r="N2143" s="28">
        <f t="shared" si="439"/>
        <v>32.070291048874246</v>
      </c>
      <c r="O2143" t="str">
        <f t="shared" si="440"/>
        <v/>
      </c>
      <c r="P2143" t="str">
        <f t="shared" si="441"/>
        <v/>
      </c>
      <c r="Q2143" s="10"/>
      <c r="R2143" s="10" t="s">
        <v>341</v>
      </c>
      <c r="S2143" s="16">
        <v>3</v>
      </c>
      <c r="T2143" s="13">
        <v>83.027443411617099</v>
      </c>
      <c r="U2143" s="14"/>
      <c r="V2143" s="11"/>
      <c r="W2143" s="10"/>
      <c r="X2143" s="29"/>
      <c r="Y2143" t="s">
        <v>345</v>
      </c>
      <c r="AA2143" t="s">
        <v>331</v>
      </c>
      <c r="AB2143">
        <v>2</v>
      </c>
      <c r="AC2143">
        <v>38.201269896494743</v>
      </c>
      <c r="AD2143">
        <v>125.10220768601801</v>
      </c>
      <c r="AL2143">
        <v>57.088131210363343</v>
      </c>
      <c r="AM2143">
        <v>143.9890689998866</v>
      </c>
      <c r="AR2143" t="s">
        <v>332</v>
      </c>
    </row>
    <row r="2144" spans="1:44" x14ac:dyDescent="0.35">
      <c r="A2144">
        <v>11</v>
      </c>
      <c r="B2144" s="26">
        <f t="shared" si="429"/>
        <v>46273.78125</v>
      </c>
      <c r="C2144" t="s">
        <v>68</v>
      </c>
      <c r="D2144">
        <v>3</v>
      </c>
      <c r="E2144" s="26">
        <f t="shared" si="430"/>
        <v>46273.864583333343</v>
      </c>
      <c r="F2144" s="26">
        <f t="shared" si="431"/>
        <v>46273.843750000007</v>
      </c>
      <c r="G2144">
        <f t="shared" si="432"/>
        <v>0</v>
      </c>
      <c r="H2144">
        <f t="shared" si="433"/>
        <v>1</v>
      </c>
      <c r="I2144" s="27">
        <f t="shared" si="434"/>
        <v>1</v>
      </c>
      <c r="J2144" s="28">
        <f t="shared" si="435"/>
        <v>85.277995301487863</v>
      </c>
      <c r="K2144" s="29" t="str">
        <f t="shared" si="436"/>
        <v/>
      </c>
      <c r="L2144" s="26" t="str">
        <f t="shared" si="437"/>
        <v/>
      </c>
      <c r="M2144" t="str">
        <f t="shared" si="438"/>
        <v/>
      </c>
      <c r="N2144" s="28">
        <f t="shared" si="439"/>
        <v>85.277995301487863</v>
      </c>
      <c r="O2144" t="str">
        <f t="shared" si="440"/>
        <v/>
      </c>
      <c r="P2144" t="str">
        <f t="shared" si="441"/>
        <v/>
      </c>
      <c r="Q2144" s="10"/>
      <c r="R2144" s="10"/>
      <c r="S2144" s="16">
        <v>1</v>
      </c>
      <c r="T2144" s="13">
        <v>85.277995301487863</v>
      </c>
      <c r="U2144" s="14"/>
      <c r="V2144" s="11"/>
      <c r="W2144" s="10"/>
      <c r="X2144" s="29"/>
      <c r="AA2144" t="s">
        <v>331</v>
      </c>
      <c r="AB2144">
        <v>1</v>
      </c>
      <c r="AC2144">
        <v>85.277995301487863</v>
      </c>
      <c r="AD2144">
        <v>85.277995301487863</v>
      </c>
      <c r="AL2144">
        <v>85.277995301487863</v>
      </c>
      <c r="AM2144">
        <v>85.277995301487863</v>
      </c>
      <c r="AR2144" t="s">
        <v>338</v>
      </c>
    </row>
    <row r="2145" spans="1:44" x14ac:dyDescent="0.35">
      <c r="A2145">
        <v>11</v>
      </c>
      <c r="B2145" s="26">
        <f t="shared" si="429"/>
        <v>46273.78125</v>
      </c>
      <c r="C2145" t="s">
        <v>68</v>
      </c>
      <c r="D2145">
        <v>4</v>
      </c>
      <c r="E2145" s="26">
        <f t="shared" si="430"/>
        <v>46273.864583333343</v>
      </c>
      <c r="F2145" s="26">
        <f t="shared" si="431"/>
        <v>46273.843750000007</v>
      </c>
      <c r="G2145">
        <f t="shared" si="432"/>
        <v>0</v>
      </c>
      <c r="H2145">
        <f t="shared" si="433"/>
        <v>0</v>
      </c>
      <c r="I2145" s="27">
        <f t="shared" si="434"/>
        <v>1</v>
      </c>
      <c r="J2145" s="28">
        <f t="shared" si="435"/>
        <v>122.73615635179154</v>
      </c>
      <c r="K2145" s="29" t="str">
        <f t="shared" si="436"/>
        <v/>
      </c>
      <c r="L2145" s="26" t="str">
        <f t="shared" si="437"/>
        <v/>
      </c>
      <c r="M2145" t="str">
        <f t="shared" si="438"/>
        <v/>
      </c>
      <c r="N2145" s="28">
        <f t="shared" si="439"/>
        <v>122.73615635179154</v>
      </c>
      <c r="O2145" t="str">
        <f t="shared" si="440"/>
        <v/>
      </c>
      <c r="P2145" t="str">
        <f t="shared" si="441"/>
        <v/>
      </c>
      <c r="Q2145" s="10"/>
      <c r="R2145" s="10"/>
      <c r="S2145" s="16">
        <v>1</v>
      </c>
      <c r="T2145" s="13">
        <v>122.73615635179149</v>
      </c>
      <c r="U2145" s="14"/>
      <c r="V2145" s="11"/>
      <c r="W2145" s="10"/>
      <c r="X2145" s="29"/>
      <c r="AA2145" t="s">
        <v>331</v>
      </c>
      <c r="AB2145">
        <v>1</v>
      </c>
      <c r="AC2145">
        <v>122.73615635179149</v>
      </c>
      <c r="AD2145">
        <v>122.73615635179149</v>
      </c>
      <c r="AL2145">
        <v>122.73615635179149</v>
      </c>
      <c r="AM2145">
        <v>122.73615635179149</v>
      </c>
      <c r="AR2145" t="s">
        <v>338</v>
      </c>
    </row>
    <row r="2146" spans="1:44" x14ac:dyDescent="0.35">
      <c r="A2146">
        <v>11</v>
      </c>
      <c r="B2146" s="26">
        <f t="shared" si="429"/>
        <v>46273.78125</v>
      </c>
      <c r="C2146" t="s">
        <v>68</v>
      </c>
      <c r="D2146">
        <v>5</v>
      </c>
      <c r="E2146" s="26">
        <f t="shared" si="430"/>
        <v>46273.864583333343</v>
      </c>
      <c r="F2146" s="26">
        <f t="shared" si="431"/>
        <v>46273.843750000007</v>
      </c>
      <c r="G2146">
        <f t="shared" si="432"/>
        <v>0</v>
      </c>
      <c r="H2146">
        <f t="shared" si="433"/>
        <v>5</v>
      </c>
      <c r="I2146" s="27">
        <f t="shared" si="434"/>
        <v>1</v>
      </c>
      <c r="J2146" s="28">
        <f t="shared" si="435"/>
        <v>19.251336898395724</v>
      </c>
      <c r="K2146" s="29" t="str">
        <f t="shared" si="436"/>
        <v/>
      </c>
      <c r="L2146" s="26" t="str">
        <f t="shared" si="437"/>
        <v/>
      </c>
      <c r="M2146" t="str">
        <f t="shared" si="438"/>
        <v/>
      </c>
      <c r="N2146" s="28">
        <f t="shared" si="439"/>
        <v>19.251336898395724</v>
      </c>
      <c r="O2146" t="str">
        <f t="shared" si="440"/>
        <v/>
      </c>
      <c r="P2146" t="str">
        <f t="shared" si="441"/>
        <v/>
      </c>
      <c r="Q2146" s="10"/>
      <c r="R2146" s="10"/>
      <c r="S2146" s="16">
        <v>1</v>
      </c>
      <c r="T2146" s="13">
        <v>19.251336898395721</v>
      </c>
      <c r="U2146" s="14"/>
      <c r="V2146" s="11"/>
      <c r="W2146" s="10"/>
      <c r="X2146" s="29"/>
      <c r="AA2146" t="s">
        <v>331</v>
      </c>
      <c r="AB2146">
        <v>1</v>
      </c>
      <c r="AC2146">
        <v>19.251336898395721</v>
      </c>
      <c r="AD2146">
        <v>21.88449848024316</v>
      </c>
      <c r="AL2146">
        <v>19.251336898395721</v>
      </c>
      <c r="AM2146">
        <v>21.88449848024316</v>
      </c>
      <c r="AR2146" t="s">
        <v>338</v>
      </c>
    </row>
    <row r="2147" spans="1:44" x14ac:dyDescent="0.35">
      <c r="A2147">
        <v>11</v>
      </c>
      <c r="B2147" s="26">
        <f t="shared" si="429"/>
        <v>46273.78125</v>
      </c>
      <c r="C2147" t="s">
        <v>68</v>
      </c>
      <c r="D2147">
        <v>6</v>
      </c>
      <c r="E2147" s="26">
        <f t="shared" si="430"/>
        <v>46273.864583333343</v>
      </c>
      <c r="F2147" s="26">
        <f t="shared" si="431"/>
        <v>46273.843750000007</v>
      </c>
      <c r="G2147">
        <f t="shared" si="432"/>
        <v>1</v>
      </c>
      <c r="H2147">
        <f t="shared" si="433"/>
        <v>17</v>
      </c>
      <c r="I2147" s="27">
        <f t="shared" si="434"/>
        <v>2</v>
      </c>
      <c r="J2147" s="28">
        <f t="shared" si="435"/>
        <v>32.84119553474973</v>
      </c>
      <c r="K2147" s="29">
        <f t="shared" si="436"/>
        <v>2.1568439327485381E-2</v>
      </c>
      <c r="L2147" s="26">
        <f t="shared" si="437"/>
        <v>46273.802818439326</v>
      </c>
      <c r="M2147" t="str">
        <f t="shared" si="438"/>
        <v>YES</v>
      </c>
      <c r="N2147" s="28">
        <f t="shared" si="439"/>
        <v>16.420597767374865</v>
      </c>
      <c r="O2147" t="str">
        <f t="shared" si="440"/>
        <v/>
      </c>
      <c r="P2147" t="str">
        <f t="shared" si="441"/>
        <v/>
      </c>
      <c r="Q2147" s="10" t="s">
        <v>151</v>
      </c>
      <c r="R2147" s="10"/>
      <c r="S2147" s="16">
        <v>1</v>
      </c>
      <c r="T2147" s="13">
        <v>13.954334220881121</v>
      </c>
      <c r="U2147" s="14">
        <v>5.0760811805555549E-2</v>
      </c>
      <c r="V2147" s="11">
        <v>46273.832010811821</v>
      </c>
      <c r="W2147" s="10" t="s">
        <v>151</v>
      </c>
      <c r="X2147" s="29">
        <v>-2.9192372488425929E-2</v>
      </c>
      <c r="AA2147" t="s">
        <v>331</v>
      </c>
      <c r="AB2147">
        <v>2</v>
      </c>
      <c r="AC2147">
        <v>27.362553838358249</v>
      </c>
      <c r="AD2147">
        <v>37.773722627737222</v>
      </c>
      <c r="AE2147" s="54">
        <v>1.875201288194445E-2</v>
      </c>
      <c r="AF2147" s="54">
        <v>2.5886959872685189E-2</v>
      </c>
      <c r="AG2147" s="53">
        <v>46273.800002012882</v>
      </c>
      <c r="AH2147" s="53">
        <v>46273.807136959869</v>
      </c>
      <c r="AI2147" t="s">
        <v>151</v>
      </c>
      <c r="AL2147">
        <v>13.681276919179121</v>
      </c>
      <c r="AM2147">
        <v>13.954334220881121</v>
      </c>
      <c r="AN2147" s="54">
        <v>5.0760811805555549E-2</v>
      </c>
      <c r="AO2147" s="54">
        <v>5.1773919756944453E-2</v>
      </c>
      <c r="AP2147" s="53">
        <v>46273.83302391976</v>
      </c>
      <c r="AQ2147" t="s">
        <v>151</v>
      </c>
      <c r="AR2147" t="s">
        <v>332</v>
      </c>
    </row>
    <row r="2148" spans="1:44" x14ac:dyDescent="0.35">
      <c r="A2148">
        <v>11</v>
      </c>
      <c r="B2148" s="26">
        <f t="shared" si="429"/>
        <v>46273.78125</v>
      </c>
      <c r="C2148" t="s">
        <v>69</v>
      </c>
      <c r="D2148">
        <v>1</v>
      </c>
      <c r="E2148" s="26">
        <f t="shared" si="430"/>
        <v>46273.864583333343</v>
      </c>
      <c r="F2148" s="26">
        <f t="shared" si="431"/>
        <v>46273.843750000007</v>
      </c>
      <c r="G2148">
        <f t="shared" si="432"/>
        <v>0</v>
      </c>
      <c r="H2148">
        <f t="shared" si="433"/>
        <v>38</v>
      </c>
      <c r="I2148" s="27">
        <f t="shared" si="434"/>
        <v>5</v>
      </c>
      <c r="J2148" s="28">
        <f t="shared" si="435"/>
        <v>221.18197776477473</v>
      </c>
      <c r="K2148" s="29" t="str">
        <f t="shared" si="436"/>
        <v/>
      </c>
      <c r="L2148" s="26" t="str">
        <f t="shared" si="437"/>
        <v/>
      </c>
      <c r="M2148" t="str">
        <f t="shared" si="438"/>
        <v/>
      </c>
      <c r="N2148" s="28">
        <f t="shared" si="439"/>
        <v>44.236395552954946</v>
      </c>
      <c r="O2148" t="str">
        <f t="shared" si="440"/>
        <v/>
      </c>
      <c r="P2148" t="str">
        <f t="shared" si="441"/>
        <v/>
      </c>
      <c r="Q2148" s="10"/>
      <c r="R2148" s="10"/>
      <c r="S2148" s="16">
        <v>5</v>
      </c>
      <c r="T2148" s="13">
        <v>221.1819777647747</v>
      </c>
      <c r="U2148" s="14"/>
      <c r="V2148" s="11"/>
      <c r="W2148" s="10"/>
      <c r="X2148" s="29"/>
      <c r="Z2148" t="s">
        <v>339</v>
      </c>
      <c r="AA2148" t="s">
        <v>331</v>
      </c>
      <c r="AB2148">
        <v>5</v>
      </c>
      <c r="AC2148">
        <v>25.827814569536422</v>
      </c>
      <c r="AD2148">
        <v>434.43642697188358</v>
      </c>
      <c r="AL2148">
        <v>25.827814569536422</v>
      </c>
      <c r="AM2148">
        <v>434.43642697188358</v>
      </c>
      <c r="AR2148" t="s">
        <v>337</v>
      </c>
    </row>
    <row r="2149" spans="1:44" x14ac:dyDescent="0.35">
      <c r="A2149">
        <v>11</v>
      </c>
      <c r="B2149" s="26">
        <f t="shared" si="429"/>
        <v>46273.78125</v>
      </c>
      <c r="C2149" t="s">
        <v>69</v>
      </c>
      <c r="D2149">
        <v>2</v>
      </c>
      <c r="E2149" s="26">
        <f t="shared" si="430"/>
        <v>46273.864583333343</v>
      </c>
      <c r="F2149" s="26">
        <f t="shared" si="431"/>
        <v>46273.843750000007</v>
      </c>
      <c r="G2149">
        <f t="shared" si="432"/>
        <v>0</v>
      </c>
      <c r="H2149">
        <f t="shared" si="433"/>
        <v>22</v>
      </c>
      <c r="I2149" s="27">
        <f t="shared" si="434"/>
        <v>2</v>
      </c>
      <c r="J2149" s="28">
        <f t="shared" si="435"/>
        <v>64.140582097748492</v>
      </c>
      <c r="K2149" s="29" t="str">
        <f t="shared" si="436"/>
        <v/>
      </c>
      <c r="L2149" s="26" t="str">
        <f t="shared" si="437"/>
        <v/>
      </c>
      <c r="M2149" t="str">
        <f t="shared" si="438"/>
        <v/>
      </c>
      <c r="N2149" s="28">
        <f t="shared" si="439"/>
        <v>32.070291048874246</v>
      </c>
      <c r="O2149" t="str">
        <f t="shared" si="440"/>
        <v/>
      </c>
      <c r="P2149" t="str">
        <f t="shared" si="441"/>
        <v/>
      </c>
      <c r="Q2149" s="10"/>
      <c r="R2149" s="10" t="s">
        <v>341</v>
      </c>
      <c r="S2149" s="16">
        <v>3</v>
      </c>
      <c r="T2149" s="13">
        <v>83.027443411617099</v>
      </c>
      <c r="U2149" s="14"/>
      <c r="V2149" s="11"/>
      <c r="W2149" s="10"/>
      <c r="X2149" s="29"/>
      <c r="Y2149" t="s">
        <v>345</v>
      </c>
      <c r="AA2149" t="s">
        <v>331</v>
      </c>
      <c r="AB2149">
        <v>2</v>
      </c>
      <c r="AC2149">
        <v>38.201269896494743</v>
      </c>
      <c r="AD2149">
        <v>125.10220768601801</v>
      </c>
      <c r="AL2149">
        <v>57.088131210363343</v>
      </c>
      <c r="AM2149">
        <v>143.9890689998866</v>
      </c>
      <c r="AR2149" t="s">
        <v>332</v>
      </c>
    </row>
    <row r="2150" spans="1:44" x14ac:dyDescent="0.35">
      <c r="A2150">
        <v>11</v>
      </c>
      <c r="B2150" s="26">
        <f t="shared" si="429"/>
        <v>46273.78125</v>
      </c>
      <c r="C2150" t="s">
        <v>69</v>
      </c>
      <c r="D2150">
        <v>3</v>
      </c>
      <c r="E2150" s="26">
        <f t="shared" si="430"/>
        <v>46273.864583333343</v>
      </c>
      <c r="F2150" s="26">
        <f t="shared" si="431"/>
        <v>46273.843750000007</v>
      </c>
      <c r="G2150">
        <f t="shared" si="432"/>
        <v>1</v>
      </c>
      <c r="H2150">
        <f t="shared" si="433"/>
        <v>1</v>
      </c>
      <c r="I2150" s="27">
        <f t="shared" si="434"/>
        <v>1</v>
      </c>
      <c r="J2150" s="28">
        <f t="shared" si="435"/>
        <v>85.277995301487863</v>
      </c>
      <c r="K2150" s="29">
        <f t="shared" si="436"/>
        <v>4.8859810223446582E-4</v>
      </c>
      <c r="L2150" s="26">
        <f t="shared" si="437"/>
        <v>46273.781738598103</v>
      </c>
      <c r="M2150" t="str">
        <f t="shared" si="438"/>
        <v>YES</v>
      </c>
      <c r="N2150" s="28">
        <f t="shared" si="439"/>
        <v>85.277995301487863</v>
      </c>
      <c r="O2150" t="str">
        <f t="shared" si="440"/>
        <v/>
      </c>
      <c r="P2150" t="str">
        <f t="shared" si="441"/>
        <v/>
      </c>
      <c r="Q2150" s="10" t="s">
        <v>151</v>
      </c>
      <c r="R2150" s="10"/>
      <c r="S2150" s="16">
        <v>1</v>
      </c>
      <c r="T2150" s="13">
        <v>85.277995301487863</v>
      </c>
      <c r="U2150" s="14">
        <v>4.8859810185185185E-4</v>
      </c>
      <c r="V2150" s="11">
        <v>46273.781738598103</v>
      </c>
      <c r="W2150" s="10" t="s">
        <v>151</v>
      </c>
      <c r="X2150" s="29">
        <v>0</v>
      </c>
      <c r="AA2150" t="s">
        <v>331</v>
      </c>
      <c r="AB2150">
        <v>1</v>
      </c>
      <c r="AC2150">
        <v>85.277995301487863</v>
      </c>
      <c r="AD2150">
        <v>85.277995301487863</v>
      </c>
      <c r="AE2150" s="54">
        <v>4.8859810185185185E-4</v>
      </c>
      <c r="AF2150" s="54">
        <v>4.8859810185185185E-4</v>
      </c>
      <c r="AG2150" s="53">
        <v>46273.781738598103</v>
      </c>
      <c r="AH2150" s="53">
        <v>46273.781738598103</v>
      </c>
      <c r="AI2150" t="s">
        <v>151</v>
      </c>
      <c r="AL2150">
        <v>85.277995301487863</v>
      </c>
      <c r="AM2150">
        <v>85.277995301487863</v>
      </c>
      <c r="AN2150" s="54">
        <v>4.8859810185185185E-4</v>
      </c>
      <c r="AO2150" s="54">
        <v>4.8859810185185185E-4</v>
      </c>
      <c r="AP2150" s="53">
        <v>46273.781738598103</v>
      </c>
      <c r="AQ2150" t="s">
        <v>151</v>
      </c>
      <c r="AR2150" t="s">
        <v>338</v>
      </c>
    </row>
    <row r="2151" spans="1:44" x14ac:dyDescent="0.35">
      <c r="A2151">
        <v>11</v>
      </c>
      <c r="B2151" s="26">
        <f t="shared" si="429"/>
        <v>46273.78125</v>
      </c>
      <c r="C2151" t="s">
        <v>69</v>
      </c>
      <c r="D2151">
        <v>4</v>
      </c>
      <c r="E2151" s="26">
        <f t="shared" si="430"/>
        <v>46273.864583333343</v>
      </c>
      <c r="F2151" s="26">
        <f t="shared" si="431"/>
        <v>46273.843750000007</v>
      </c>
      <c r="G2151">
        <f t="shared" si="432"/>
        <v>0</v>
      </c>
      <c r="H2151">
        <f t="shared" si="433"/>
        <v>0</v>
      </c>
      <c r="I2151" s="27">
        <f t="shared" si="434"/>
        <v>1</v>
      </c>
      <c r="J2151" s="28">
        <f t="shared" si="435"/>
        <v>122.73615635179154</v>
      </c>
      <c r="K2151" s="29" t="str">
        <f t="shared" si="436"/>
        <v/>
      </c>
      <c r="L2151" s="26" t="str">
        <f t="shared" si="437"/>
        <v/>
      </c>
      <c r="M2151" t="str">
        <f t="shared" si="438"/>
        <v/>
      </c>
      <c r="N2151" s="28">
        <f t="shared" si="439"/>
        <v>122.73615635179154</v>
      </c>
      <c r="O2151" t="str">
        <f t="shared" si="440"/>
        <v/>
      </c>
      <c r="P2151" t="str">
        <f t="shared" si="441"/>
        <v/>
      </c>
      <c r="Q2151" s="10"/>
      <c r="R2151" s="10"/>
      <c r="S2151" s="16">
        <v>1</v>
      </c>
      <c r="T2151" s="13">
        <v>122.73615635179149</v>
      </c>
      <c r="U2151" s="14"/>
      <c r="V2151" s="11"/>
      <c r="W2151" s="10"/>
      <c r="X2151" s="29"/>
      <c r="AA2151" t="s">
        <v>331</v>
      </c>
      <c r="AB2151">
        <v>1</v>
      </c>
      <c r="AC2151">
        <v>122.73615635179149</v>
      </c>
      <c r="AD2151">
        <v>122.73615635179149</v>
      </c>
      <c r="AL2151">
        <v>122.73615635179149</v>
      </c>
      <c r="AM2151">
        <v>122.73615635179149</v>
      </c>
      <c r="AR2151" t="s">
        <v>338</v>
      </c>
    </row>
    <row r="2152" spans="1:44" x14ac:dyDescent="0.35">
      <c r="A2152">
        <v>11</v>
      </c>
      <c r="B2152" s="26">
        <f t="shared" si="429"/>
        <v>46273.78125</v>
      </c>
      <c r="C2152" t="s">
        <v>69</v>
      </c>
      <c r="D2152">
        <v>5</v>
      </c>
      <c r="E2152" s="26">
        <f t="shared" si="430"/>
        <v>46273.864583333343</v>
      </c>
      <c r="F2152" s="26">
        <f t="shared" si="431"/>
        <v>46273.843750000007</v>
      </c>
      <c r="G2152">
        <f t="shared" si="432"/>
        <v>0</v>
      </c>
      <c r="H2152">
        <f t="shared" si="433"/>
        <v>5</v>
      </c>
      <c r="I2152" s="27">
        <f t="shared" si="434"/>
        <v>1</v>
      </c>
      <c r="J2152" s="28">
        <f t="shared" si="435"/>
        <v>19.251336898395724</v>
      </c>
      <c r="K2152" s="29" t="str">
        <f t="shared" si="436"/>
        <v/>
      </c>
      <c r="L2152" s="26" t="str">
        <f t="shared" si="437"/>
        <v/>
      </c>
      <c r="M2152" t="str">
        <f t="shared" si="438"/>
        <v/>
      </c>
      <c r="N2152" s="28">
        <f t="shared" si="439"/>
        <v>19.251336898395724</v>
      </c>
      <c r="O2152" t="str">
        <f t="shared" si="440"/>
        <v/>
      </c>
      <c r="P2152" t="str">
        <f t="shared" si="441"/>
        <v/>
      </c>
      <c r="Q2152" s="10"/>
      <c r="R2152" s="10"/>
      <c r="S2152" s="16">
        <v>1</v>
      </c>
      <c r="T2152" s="13">
        <v>19.251336898395721</v>
      </c>
      <c r="U2152" s="14"/>
      <c r="V2152" s="11"/>
      <c r="W2152" s="10"/>
      <c r="X2152" s="29"/>
      <c r="AA2152" t="s">
        <v>331</v>
      </c>
      <c r="AB2152">
        <v>1</v>
      </c>
      <c r="AC2152">
        <v>19.251336898395721</v>
      </c>
      <c r="AD2152">
        <v>21.88449848024316</v>
      </c>
      <c r="AL2152">
        <v>19.251336898395721</v>
      </c>
      <c r="AM2152">
        <v>21.88449848024316</v>
      </c>
      <c r="AR2152" t="s">
        <v>338</v>
      </c>
    </row>
    <row r="2153" spans="1:44" x14ac:dyDescent="0.35">
      <c r="A2153">
        <v>11</v>
      </c>
      <c r="B2153" s="26">
        <f t="shared" si="429"/>
        <v>46273.78125</v>
      </c>
      <c r="C2153" t="s">
        <v>69</v>
      </c>
      <c r="D2153">
        <v>6</v>
      </c>
      <c r="E2153" s="26">
        <f t="shared" si="430"/>
        <v>46273.864583333343</v>
      </c>
      <c r="F2153" s="26">
        <f t="shared" si="431"/>
        <v>46273.843750000007</v>
      </c>
      <c r="G2153">
        <f t="shared" si="432"/>
        <v>1</v>
      </c>
      <c r="H2153">
        <f t="shared" si="433"/>
        <v>17</v>
      </c>
      <c r="I2153" s="27">
        <f t="shared" si="434"/>
        <v>2</v>
      </c>
      <c r="J2153" s="28">
        <f t="shared" si="435"/>
        <v>32.84119553474973</v>
      </c>
      <c r="K2153" s="29">
        <f t="shared" si="436"/>
        <v>2.1568439327485381E-2</v>
      </c>
      <c r="L2153" s="26">
        <f t="shared" si="437"/>
        <v>46273.802818439326</v>
      </c>
      <c r="M2153" t="str">
        <f t="shared" si="438"/>
        <v>YES</v>
      </c>
      <c r="N2153" s="28">
        <f t="shared" si="439"/>
        <v>16.420597767374865</v>
      </c>
      <c r="O2153" t="str">
        <f t="shared" si="440"/>
        <v/>
      </c>
      <c r="P2153" t="str">
        <f t="shared" si="441"/>
        <v/>
      </c>
      <c r="Q2153" s="10" t="s">
        <v>151</v>
      </c>
      <c r="R2153" s="10"/>
      <c r="S2153" s="16">
        <v>1</v>
      </c>
      <c r="T2153" s="13">
        <v>13.954334220881121</v>
      </c>
      <c r="U2153" s="14">
        <v>5.0760811805555549E-2</v>
      </c>
      <c r="V2153" s="11">
        <v>46273.832010811821</v>
      </c>
      <c r="W2153" s="10" t="s">
        <v>151</v>
      </c>
      <c r="X2153" s="29">
        <v>-2.9192372488425929E-2</v>
      </c>
      <c r="AA2153" t="s">
        <v>331</v>
      </c>
      <c r="AB2153">
        <v>2</v>
      </c>
      <c r="AC2153">
        <v>27.362553838358249</v>
      </c>
      <c r="AD2153">
        <v>37.773722627737222</v>
      </c>
      <c r="AE2153" s="54">
        <v>1.875201288194445E-2</v>
      </c>
      <c r="AF2153" s="54">
        <v>2.5886959872685189E-2</v>
      </c>
      <c r="AG2153" s="53">
        <v>46273.800002012882</v>
      </c>
      <c r="AH2153" s="53">
        <v>46273.807136959869</v>
      </c>
      <c r="AI2153" t="s">
        <v>151</v>
      </c>
      <c r="AL2153">
        <v>13.681276919179121</v>
      </c>
      <c r="AM2153">
        <v>13.954334220881121</v>
      </c>
      <c r="AN2153" s="54">
        <v>5.0760811805555549E-2</v>
      </c>
      <c r="AO2153" s="54">
        <v>5.1773919756944453E-2</v>
      </c>
      <c r="AP2153" s="53">
        <v>46273.83302391976</v>
      </c>
      <c r="AQ2153" t="s">
        <v>151</v>
      </c>
      <c r="AR2153" t="s">
        <v>332</v>
      </c>
    </row>
    <row r="2154" spans="1:44" x14ac:dyDescent="0.35">
      <c r="A2154">
        <v>11</v>
      </c>
      <c r="B2154" s="26">
        <f t="shared" si="429"/>
        <v>46273.78125</v>
      </c>
      <c r="C2154" t="s">
        <v>70</v>
      </c>
      <c r="D2154">
        <v>1</v>
      </c>
      <c r="E2154" s="26">
        <f t="shared" si="430"/>
        <v>46273.864583333343</v>
      </c>
      <c r="F2154" s="26">
        <f t="shared" si="431"/>
        <v>46273.843750000007</v>
      </c>
      <c r="G2154">
        <f t="shared" si="432"/>
        <v>9</v>
      </c>
      <c r="H2154">
        <f t="shared" si="433"/>
        <v>38</v>
      </c>
      <c r="I2154" s="27">
        <f t="shared" si="434"/>
        <v>5</v>
      </c>
      <c r="J2154" s="28">
        <f t="shared" si="435"/>
        <v>221.18197776477473</v>
      </c>
      <c r="K2154" s="29">
        <f t="shared" si="436"/>
        <v>7.1585097001763661E-3</v>
      </c>
      <c r="L2154" s="26">
        <f t="shared" si="437"/>
        <v>46273.788408509703</v>
      </c>
      <c r="M2154" t="str">
        <f t="shared" si="438"/>
        <v>YES</v>
      </c>
      <c r="N2154" s="28">
        <f t="shared" si="439"/>
        <v>44.236395552954946</v>
      </c>
      <c r="O2154" t="str">
        <f t="shared" si="440"/>
        <v/>
      </c>
      <c r="P2154" t="str">
        <f t="shared" si="441"/>
        <v/>
      </c>
      <c r="Q2154" s="10" t="s">
        <v>151</v>
      </c>
      <c r="R2154" s="10"/>
      <c r="S2154" s="16">
        <v>5</v>
      </c>
      <c r="T2154" s="13">
        <v>221.1819777647747</v>
      </c>
      <c r="U2154" s="14">
        <v>7.1585096990740733E-3</v>
      </c>
      <c r="V2154" s="11">
        <v>46273.788408509703</v>
      </c>
      <c r="W2154" s="10" t="s">
        <v>151</v>
      </c>
      <c r="X2154" s="29">
        <v>0</v>
      </c>
      <c r="Z2154" t="s">
        <v>339</v>
      </c>
      <c r="AA2154" t="s">
        <v>331</v>
      </c>
      <c r="AB2154">
        <v>5</v>
      </c>
      <c r="AC2154">
        <v>25.827814569536422</v>
      </c>
      <c r="AD2154">
        <v>434.43642697188358</v>
      </c>
      <c r="AE2154" s="54">
        <v>3.6445685416666659E-3</v>
      </c>
      <c r="AF2154" s="54">
        <v>6.1303418807870373E-2</v>
      </c>
      <c r="AG2154" s="53">
        <v>46273.78489456854</v>
      </c>
      <c r="AH2154" s="53">
        <v>46273.842553418814</v>
      </c>
      <c r="AI2154" t="s">
        <v>151</v>
      </c>
      <c r="AL2154">
        <v>25.827814569536422</v>
      </c>
      <c r="AM2154">
        <v>434.43642697188358</v>
      </c>
      <c r="AN2154" s="54">
        <v>3.6445685416666659E-3</v>
      </c>
      <c r="AO2154" s="54">
        <v>6.1303418807870373E-2</v>
      </c>
      <c r="AP2154" s="53">
        <v>46273.842553418814</v>
      </c>
      <c r="AQ2154" t="s">
        <v>151</v>
      </c>
      <c r="AR2154" t="s">
        <v>337</v>
      </c>
    </row>
    <row r="2155" spans="1:44" x14ac:dyDescent="0.35">
      <c r="A2155">
        <v>11</v>
      </c>
      <c r="B2155" s="26">
        <f t="shared" si="429"/>
        <v>46273.78125</v>
      </c>
      <c r="C2155" t="s">
        <v>70</v>
      </c>
      <c r="D2155">
        <v>2</v>
      </c>
      <c r="E2155" s="26">
        <f t="shared" si="430"/>
        <v>46273.864583333343</v>
      </c>
      <c r="F2155" s="26">
        <f t="shared" si="431"/>
        <v>46273.843750000007</v>
      </c>
      <c r="G2155">
        <f t="shared" si="432"/>
        <v>3</v>
      </c>
      <c r="H2155">
        <f t="shared" si="433"/>
        <v>22</v>
      </c>
      <c r="I2155" s="27">
        <f t="shared" si="434"/>
        <v>2</v>
      </c>
      <c r="J2155" s="28">
        <f t="shared" si="435"/>
        <v>64.140582097748492</v>
      </c>
      <c r="K2155" s="29">
        <f t="shared" si="436"/>
        <v>1.429152397260274E-2</v>
      </c>
      <c r="L2155" s="26">
        <f t="shared" si="437"/>
        <v>46273.79554152397</v>
      </c>
      <c r="M2155" t="str">
        <f t="shared" si="438"/>
        <v>YES</v>
      </c>
      <c r="N2155" s="28">
        <f t="shared" si="439"/>
        <v>32.070291048874246</v>
      </c>
      <c r="O2155" t="str">
        <f t="shared" si="440"/>
        <v/>
      </c>
      <c r="P2155" t="str">
        <f t="shared" si="441"/>
        <v/>
      </c>
      <c r="Q2155" s="10" t="s">
        <v>151</v>
      </c>
      <c r="R2155" s="10" t="s">
        <v>341</v>
      </c>
      <c r="S2155" s="16">
        <v>3</v>
      </c>
      <c r="T2155" s="13">
        <v>83.027443411617099</v>
      </c>
      <c r="U2155" s="14">
        <v>1.104052622685185E-2</v>
      </c>
      <c r="V2155" s="11">
        <v>46273.792290526217</v>
      </c>
      <c r="W2155" s="10" t="s">
        <v>151</v>
      </c>
      <c r="X2155" s="29">
        <v>3.2509977430555561E-3</v>
      </c>
      <c r="Y2155" t="s">
        <v>345</v>
      </c>
      <c r="AA2155" t="s">
        <v>331</v>
      </c>
      <c r="AB2155">
        <v>2</v>
      </c>
      <c r="AC2155">
        <v>38.201269896494743</v>
      </c>
      <c r="AD2155">
        <v>125.10220768601801</v>
      </c>
      <c r="AE2155" s="54">
        <v>7.3273420486111114E-3</v>
      </c>
      <c r="AF2155" s="54">
        <v>2.3995711898148149E-2</v>
      </c>
      <c r="AG2155" s="53">
        <v>46273.788577342049</v>
      </c>
      <c r="AH2155" s="53">
        <v>46273.805245711897</v>
      </c>
      <c r="AI2155" t="s">
        <v>151</v>
      </c>
      <c r="AL2155">
        <v>57.088131210363343</v>
      </c>
      <c r="AM2155">
        <v>143.9890689998866</v>
      </c>
      <c r="AN2155" s="54">
        <v>6.3662240046296293E-3</v>
      </c>
      <c r="AO2155" s="54">
        <v>1.6057044560185189E-2</v>
      </c>
      <c r="AP2155" s="53">
        <v>46273.797307044559</v>
      </c>
      <c r="AQ2155" t="s">
        <v>151</v>
      </c>
      <c r="AR2155" t="s">
        <v>332</v>
      </c>
    </row>
    <row r="2156" spans="1:44" x14ac:dyDescent="0.35">
      <c r="A2156">
        <v>11</v>
      </c>
      <c r="B2156" s="26">
        <f t="shared" si="429"/>
        <v>46273.78125</v>
      </c>
      <c r="C2156" t="s">
        <v>70</v>
      </c>
      <c r="D2156">
        <v>3</v>
      </c>
      <c r="E2156" s="26">
        <f t="shared" si="430"/>
        <v>46273.864583333343</v>
      </c>
      <c r="F2156" s="26">
        <f t="shared" si="431"/>
        <v>46273.843750000007</v>
      </c>
      <c r="G2156">
        <f t="shared" si="432"/>
        <v>0</v>
      </c>
      <c r="H2156">
        <f t="shared" si="433"/>
        <v>1</v>
      </c>
      <c r="I2156" s="27">
        <f t="shared" si="434"/>
        <v>1</v>
      </c>
      <c r="J2156" s="28">
        <f t="shared" si="435"/>
        <v>85.277995301487863</v>
      </c>
      <c r="K2156" s="29" t="str">
        <f t="shared" si="436"/>
        <v/>
      </c>
      <c r="L2156" s="26" t="str">
        <f t="shared" si="437"/>
        <v/>
      </c>
      <c r="M2156" t="str">
        <f t="shared" si="438"/>
        <v/>
      </c>
      <c r="N2156" s="28">
        <f t="shared" si="439"/>
        <v>85.277995301487863</v>
      </c>
      <c r="O2156" t="str">
        <f t="shared" si="440"/>
        <v/>
      </c>
      <c r="P2156" t="str">
        <f t="shared" si="441"/>
        <v/>
      </c>
      <c r="Q2156" s="10"/>
      <c r="R2156" s="10"/>
      <c r="S2156" s="16">
        <v>1</v>
      </c>
      <c r="T2156" s="13">
        <v>85.277995301487863</v>
      </c>
      <c r="U2156" s="14"/>
      <c r="V2156" s="11"/>
      <c r="W2156" s="10"/>
      <c r="X2156" s="29"/>
      <c r="AA2156" t="s">
        <v>331</v>
      </c>
      <c r="AB2156">
        <v>1</v>
      </c>
      <c r="AC2156">
        <v>85.277995301487863</v>
      </c>
      <c r="AD2156">
        <v>85.277995301487863</v>
      </c>
      <c r="AL2156">
        <v>85.277995301487863</v>
      </c>
      <c r="AM2156">
        <v>85.277995301487863</v>
      </c>
      <c r="AR2156" t="s">
        <v>338</v>
      </c>
    </row>
    <row r="2157" spans="1:44" x14ac:dyDescent="0.35">
      <c r="A2157">
        <v>11</v>
      </c>
      <c r="B2157" s="26">
        <f t="shared" si="429"/>
        <v>46273.78125</v>
      </c>
      <c r="C2157" t="s">
        <v>70</v>
      </c>
      <c r="D2157">
        <v>4</v>
      </c>
      <c r="E2157" s="26">
        <f t="shared" si="430"/>
        <v>46273.864583333343</v>
      </c>
      <c r="F2157" s="26">
        <f t="shared" si="431"/>
        <v>46273.843750000007</v>
      </c>
      <c r="G2157">
        <f t="shared" si="432"/>
        <v>0</v>
      </c>
      <c r="H2157">
        <f t="shared" si="433"/>
        <v>0</v>
      </c>
      <c r="I2157" s="27">
        <f t="shared" si="434"/>
        <v>1</v>
      </c>
      <c r="J2157" s="28">
        <f t="shared" si="435"/>
        <v>122.73615635179154</v>
      </c>
      <c r="K2157" s="29" t="str">
        <f t="shared" si="436"/>
        <v/>
      </c>
      <c r="L2157" s="26" t="str">
        <f t="shared" si="437"/>
        <v/>
      </c>
      <c r="M2157" t="str">
        <f t="shared" si="438"/>
        <v/>
      </c>
      <c r="N2157" s="28">
        <f t="shared" si="439"/>
        <v>122.73615635179154</v>
      </c>
      <c r="O2157" t="str">
        <f t="shared" si="440"/>
        <v/>
      </c>
      <c r="P2157" t="str">
        <f t="shared" si="441"/>
        <v/>
      </c>
      <c r="Q2157" s="10"/>
      <c r="R2157" s="10"/>
      <c r="S2157" s="16">
        <v>1</v>
      </c>
      <c r="T2157" s="13">
        <v>122.73615635179149</v>
      </c>
      <c r="U2157" s="14"/>
      <c r="V2157" s="11"/>
      <c r="W2157" s="10"/>
      <c r="X2157" s="29"/>
      <c r="AA2157" t="s">
        <v>331</v>
      </c>
      <c r="AB2157">
        <v>1</v>
      </c>
      <c r="AC2157">
        <v>122.73615635179149</v>
      </c>
      <c r="AD2157">
        <v>122.73615635179149</v>
      </c>
      <c r="AL2157">
        <v>122.73615635179149</v>
      </c>
      <c r="AM2157">
        <v>122.73615635179149</v>
      </c>
      <c r="AR2157" t="s">
        <v>338</v>
      </c>
    </row>
    <row r="2158" spans="1:44" x14ac:dyDescent="0.35">
      <c r="A2158">
        <v>11</v>
      </c>
      <c r="B2158" s="26">
        <f t="shared" si="429"/>
        <v>46273.78125</v>
      </c>
      <c r="C2158" t="s">
        <v>70</v>
      </c>
      <c r="D2158">
        <v>5</v>
      </c>
      <c r="E2158" s="26">
        <f t="shared" si="430"/>
        <v>46273.864583333343</v>
      </c>
      <c r="F2158" s="26">
        <f t="shared" si="431"/>
        <v>46273.843750000007</v>
      </c>
      <c r="G2158">
        <f t="shared" si="432"/>
        <v>0</v>
      </c>
      <c r="H2158">
        <f t="shared" si="433"/>
        <v>5</v>
      </c>
      <c r="I2158" s="27">
        <f t="shared" si="434"/>
        <v>1</v>
      </c>
      <c r="J2158" s="28">
        <f t="shared" si="435"/>
        <v>19.251336898395724</v>
      </c>
      <c r="K2158" s="29" t="str">
        <f t="shared" si="436"/>
        <v/>
      </c>
      <c r="L2158" s="26" t="str">
        <f t="shared" si="437"/>
        <v/>
      </c>
      <c r="M2158" t="str">
        <f t="shared" si="438"/>
        <v/>
      </c>
      <c r="N2158" s="28">
        <f t="shared" si="439"/>
        <v>19.251336898395724</v>
      </c>
      <c r="O2158" t="str">
        <f t="shared" si="440"/>
        <v/>
      </c>
      <c r="P2158" t="str">
        <f t="shared" si="441"/>
        <v/>
      </c>
      <c r="Q2158" s="10"/>
      <c r="R2158" s="10"/>
      <c r="S2158" s="16">
        <v>1</v>
      </c>
      <c r="T2158" s="13">
        <v>19.251336898395721</v>
      </c>
      <c r="U2158" s="14"/>
      <c r="V2158" s="11"/>
      <c r="W2158" s="10"/>
      <c r="X2158" s="29"/>
      <c r="AA2158" t="s">
        <v>331</v>
      </c>
      <c r="AB2158">
        <v>1</v>
      </c>
      <c r="AC2158">
        <v>19.251336898395721</v>
      </c>
      <c r="AD2158">
        <v>21.88449848024316</v>
      </c>
      <c r="AL2158">
        <v>19.251336898395721</v>
      </c>
      <c r="AM2158">
        <v>21.88449848024316</v>
      </c>
      <c r="AR2158" t="s">
        <v>338</v>
      </c>
    </row>
    <row r="2159" spans="1:44" x14ac:dyDescent="0.35">
      <c r="A2159">
        <v>11</v>
      </c>
      <c r="B2159" s="26">
        <f t="shared" si="429"/>
        <v>46273.78125</v>
      </c>
      <c r="C2159" t="s">
        <v>70</v>
      </c>
      <c r="D2159">
        <v>6</v>
      </c>
      <c r="E2159" s="26">
        <f t="shared" si="430"/>
        <v>46273.864583333343</v>
      </c>
      <c r="F2159" s="26">
        <f t="shared" si="431"/>
        <v>46273.843750000007</v>
      </c>
      <c r="G2159">
        <f t="shared" si="432"/>
        <v>0</v>
      </c>
      <c r="H2159">
        <f t="shared" si="433"/>
        <v>17</v>
      </c>
      <c r="I2159" s="27">
        <f t="shared" si="434"/>
        <v>2</v>
      </c>
      <c r="J2159" s="28">
        <f t="shared" si="435"/>
        <v>32.84119553474973</v>
      </c>
      <c r="K2159" s="29" t="str">
        <f t="shared" si="436"/>
        <v/>
      </c>
      <c r="L2159" s="26" t="str">
        <f t="shared" si="437"/>
        <v/>
      </c>
      <c r="M2159" t="str">
        <f t="shared" si="438"/>
        <v/>
      </c>
      <c r="N2159" s="28">
        <f t="shared" si="439"/>
        <v>16.420597767374865</v>
      </c>
      <c r="O2159" t="str">
        <f t="shared" si="440"/>
        <v/>
      </c>
      <c r="P2159" t="str">
        <f t="shared" si="441"/>
        <v/>
      </c>
      <c r="Q2159" s="10"/>
      <c r="R2159" s="10"/>
      <c r="S2159" s="16">
        <v>1</v>
      </c>
      <c r="T2159" s="13">
        <v>13.954334220881121</v>
      </c>
      <c r="U2159" s="14"/>
      <c r="V2159" s="11"/>
      <c r="W2159" s="10"/>
      <c r="X2159" s="29"/>
      <c r="AA2159" t="s">
        <v>331</v>
      </c>
      <c r="AB2159">
        <v>2</v>
      </c>
      <c r="AC2159">
        <v>27.362553838358249</v>
      </c>
      <c r="AD2159">
        <v>37.773722627737222</v>
      </c>
      <c r="AL2159">
        <v>13.681276919179121</v>
      </c>
      <c r="AM2159">
        <v>13.954334220881121</v>
      </c>
      <c r="AR2159" t="s">
        <v>332</v>
      </c>
    </row>
    <row r="2160" spans="1:44" x14ac:dyDescent="0.35">
      <c r="A2160">
        <v>11</v>
      </c>
      <c r="B2160" s="26">
        <f t="shared" si="429"/>
        <v>46273.78125</v>
      </c>
      <c r="C2160" t="s">
        <v>71</v>
      </c>
      <c r="D2160">
        <v>1</v>
      </c>
      <c r="E2160" s="26">
        <f t="shared" si="430"/>
        <v>46273.875</v>
      </c>
      <c r="F2160" s="26">
        <f t="shared" si="431"/>
        <v>46273.854166666664</v>
      </c>
      <c r="G2160">
        <f t="shared" si="432"/>
        <v>0</v>
      </c>
      <c r="H2160">
        <f t="shared" si="433"/>
        <v>59</v>
      </c>
      <c r="I2160" s="27">
        <f t="shared" si="434"/>
        <v>5</v>
      </c>
      <c r="J2160" s="28">
        <f t="shared" si="435"/>
        <v>221.18197776477473</v>
      </c>
      <c r="K2160" s="29" t="str">
        <f t="shared" si="436"/>
        <v/>
      </c>
      <c r="L2160" s="26" t="str">
        <f t="shared" si="437"/>
        <v/>
      </c>
      <c r="M2160" t="str">
        <f t="shared" si="438"/>
        <v/>
      </c>
      <c r="N2160" s="28">
        <f t="shared" si="439"/>
        <v>44.236395552954946</v>
      </c>
      <c r="O2160" t="str">
        <f t="shared" si="440"/>
        <v/>
      </c>
      <c r="P2160" t="str">
        <f t="shared" si="441"/>
        <v/>
      </c>
      <c r="Q2160" s="10"/>
      <c r="R2160" s="10"/>
      <c r="S2160" s="16">
        <v>5</v>
      </c>
      <c r="T2160" s="13">
        <v>221.1819777647747</v>
      </c>
      <c r="U2160" s="14"/>
      <c r="V2160" s="11"/>
      <c r="W2160" s="10"/>
      <c r="X2160" s="29"/>
      <c r="Z2160" t="s">
        <v>339</v>
      </c>
      <c r="AA2160" t="s">
        <v>331</v>
      </c>
      <c r="AB2160">
        <v>5</v>
      </c>
      <c r="AC2160">
        <v>25.827814569536422</v>
      </c>
      <c r="AD2160">
        <v>434.43642697188358</v>
      </c>
      <c r="AL2160">
        <v>25.827814569536422</v>
      </c>
      <c r="AM2160">
        <v>434.43642697188358</v>
      </c>
      <c r="AR2160" t="s">
        <v>337</v>
      </c>
    </row>
    <row r="2161" spans="1:44" x14ac:dyDescent="0.35">
      <c r="A2161">
        <v>11</v>
      </c>
      <c r="B2161" s="26">
        <f t="shared" si="429"/>
        <v>46273.78125</v>
      </c>
      <c r="C2161" t="s">
        <v>71</v>
      </c>
      <c r="D2161">
        <v>2</v>
      </c>
      <c r="E2161" s="26">
        <f t="shared" si="430"/>
        <v>46273.875</v>
      </c>
      <c r="F2161" s="26">
        <f t="shared" si="431"/>
        <v>46273.854166666664</v>
      </c>
      <c r="G2161">
        <f t="shared" si="432"/>
        <v>1</v>
      </c>
      <c r="H2161">
        <f t="shared" si="433"/>
        <v>29</v>
      </c>
      <c r="I2161" s="27">
        <f t="shared" si="434"/>
        <v>2</v>
      </c>
      <c r="J2161" s="28">
        <f t="shared" si="435"/>
        <v>64.140582097748492</v>
      </c>
      <c r="K2161" s="29">
        <f t="shared" si="436"/>
        <v>1.8838827054794522E-2</v>
      </c>
      <c r="L2161" s="26">
        <f t="shared" si="437"/>
        <v>46273.800088827054</v>
      </c>
      <c r="M2161" t="str">
        <f t="shared" si="438"/>
        <v>YES</v>
      </c>
      <c r="N2161" s="28">
        <f t="shared" si="439"/>
        <v>32.070291048874246</v>
      </c>
      <c r="O2161" t="str">
        <f t="shared" si="440"/>
        <v/>
      </c>
      <c r="P2161" t="str">
        <f t="shared" si="441"/>
        <v/>
      </c>
      <c r="Q2161" s="10" t="s">
        <v>151</v>
      </c>
      <c r="R2161" s="10" t="s">
        <v>341</v>
      </c>
      <c r="S2161" s="16">
        <v>3</v>
      </c>
      <c r="T2161" s="13">
        <v>83.027443411617099</v>
      </c>
      <c r="U2161" s="14">
        <v>1.45534209375E-2</v>
      </c>
      <c r="V2161" s="11">
        <v>46273.795803420937</v>
      </c>
      <c r="W2161" s="10" t="s">
        <v>151</v>
      </c>
      <c r="X2161" s="29">
        <v>4.2854061226851852E-3</v>
      </c>
      <c r="Y2161" t="s">
        <v>345</v>
      </c>
      <c r="AA2161" t="s">
        <v>331</v>
      </c>
      <c r="AB2161">
        <v>2</v>
      </c>
      <c r="AC2161">
        <v>38.201269896494743</v>
      </c>
      <c r="AD2161">
        <v>125.10220768601801</v>
      </c>
      <c r="AE2161" s="54">
        <v>9.6587690624999993E-3</v>
      </c>
      <c r="AF2161" s="54">
        <v>3.163071114583333E-2</v>
      </c>
      <c r="AG2161" s="53">
        <v>46273.790908769057</v>
      </c>
      <c r="AH2161" s="53">
        <v>46273.812880711142</v>
      </c>
      <c r="AI2161" t="s">
        <v>151</v>
      </c>
      <c r="AL2161">
        <v>57.088131210363343</v>
      </c>
      <c r="AM2161">
        <v>143.9890689998866</v>
      </c>
      <c r="AN2161" s="54">
        <v>8.3918407291666657E-3</v>
      </c>
      <c r="AO2161" s="54">
        <v>2.1166104189814811E-2</v>
      </c>
      <c r="AP2161" s="53">
        <v>46273.80241610419</v>
      </c>
      <c r="AQ2161" t="s">
        <v>151</v>
      </c>
      <c r="AR2161" t="s">
        <v>332</v>
      </c>
    </row>
    <row r="2162" spans="1:44" x14ac:dyDescent="0.35">
      <c r="A2162">
        <v>11</v>
      </c>
      <c r="B2162" s="26">
        <f t="shared" si="429"/>
        <v>46273.78125</v>
      </c>
      <c r="C2162" t="s">
        <v>71</v>
      </c>
      <c r="D2162">
        <v>3</v>
      </c>
      <c r="E2162" s="26">
        <f t="shared" si="430"/>
        <v>46273.875</v>
      </c>
      <c r="F2162" s="26">
        <f t="shared" si="431"/>
        <v>46273.854166666664</v>
      </c>
      <c r="G2162">
        <f t="shared" si="432"/>
        <v>0</v>
      </c>
      <c r="H2162">
        <f t="shared" si="433"/>
        <v>1</v>
      </c>
      <c r="I2162" s="27">
        <f t="shared" si="434"/>
        <v>1</v>
      </c>
      <c r="J2162" s="28">
        <f t="shared" si="435"/>
        <v>85.277995301487863</v>
      </c>
      <c r="K2162" s="29" t="str">
        <f t="shared" si="436"/>
        <v/>
      </c>
      <c r="L2162" s="26" t="str">
        <f t="shared" si="437"/>
        <v/>
      </c>
      <c r="M2162" t="str">
        <f t="shared" si="438"/>
        <v/>
      </c>
      <c r="N2162" s="28">
        <f t="shared" si="439"/>
        <v>85.277995301487863</v>
      </c>
      <c r="O2162" t="str">
        <f t="shared" si="440"/>
        <v/>
      </c>
      <c r="P2162" t="str">
        <f t="shared" si="441"/>
        <v/>
      </c>
      <c r="Q2162" s="10"/>
      <c r="R2162" s="10"/>
      <c r="S2162" s="16">
        <v>1</v>
      </c>
      <c r="T2162" s="13">
        <v>85.277995301487863</v>
      </c>
      <c r="U2162" s="14"/>
      <c r="V2162" s="11"/>
      <c r="W2162" s="10"/>
      <c r="X2162" s="29"/>
      <c r="AA2162" t="s">
        <v>331</v>
      </c>
      <c r="AB2162">
        <v>1</v>
      </c>
      <c r="AC2162">
        <v>85.277995301487863</v>
      </c>
      <c r="AD2162">
        <v>85.277995301487863</v>
      </c>
      <c r="AL2162">
        <v>85.277995301487863</v>
      </c>
      <c r="AM2162">
        <v>85.277995301487863</v>
      </c>
      <c r="AR2162" t="s">
        <v>338</v>
      </c>
    </row>
    <row r="2163" spans="1:44" x14ac:dyDescent="0.35">
      <c r="A2163">
        <v>11</v>
      </c>
      <c r="B2163" s="26">
        <f t="shared" si="429"/>
        <v>46273.78125</v>
      </c>
      <c r="C2163" t="s">
        <v>71</v>
      </c>
      <c r="D2163">
        <v>4</v>
      </c>
      <c r="E2163" s="26">
        <f t="shared" si="430"/>
        <v>46273.875</v>
      </c>
      <c r="F2163" s="26">
        <f t="shared" si="431"/>
        <v>46273.854166666664</v>
      </c>
      <c r="G2163">
        <f t="shared" si="432"/>
        <v>0</v>
      </c>
      <c r="H2163">
        <f t="shared" si="433"/>
        <v>0</v>
      </c>
      <c r="I2163" s="27">
        <f t="shared" si="434"/>
        <v>1</v>
      </c>
      <c r="J2163" s="28">
        <f t="shared" si="435"/>
        <v>122.73615635179154</v>
      </c>
      <c r="K2163" s="29" t="str">
        <f t="shared" si="436"/>
        <v/>
      </c>
      <c r="L2163" s="26" t="str">
        <f t="shared" si="437"/>
        <v/>
      </c>
      <c r="M2163" t="str">
        <f t="shared" si="438"/>
        <v/>
      </c>
      <c r="N2163" s="28">
        <f t="shared" si="439"/>
        <v>122.73615635179154</v>
      </c>
      <c r="O2163" t="str">
        <f t="shared" si="440"/>
        <v/>
      </c>
      <c r="P2163" t="str">
        <f t="shared" si="441"/>
        <v/>
      </c>
      <c r="Q2163" s="10"/>
      <c r="R2163" s="10"/>
      <c r="S2163" s="16">
        <v>1</v>
      </c>
      <c r="T2163" s="13">
        <v>122.73615635179149</v>
      </c>
      <c r="U2163" s="14"/>
      <c r="V2163" s="11"/>
      <c r="W2163" s="10"/>
      <c r="X2163" s="29"/>
      <c r="AA2163" t="s">
        <v>331</v>
      </c>
      <c r="AB2163">
        <v>1</v>
      </c>
      <c r="AC2163">
        <v>122.73615635179149</v>
      </c>
      <c r="AD2163">
        <v>122.73615635179149</v>
      </c>
      <c r="AL2163">
        <v>122.73615635179149</v>
      </c>
      <c r="AM2163">
        <v>122.73615635179149</v>
      </c>
      <c r="AR2163" t="s">
        <v>338</v>
      </c>
    </row>
    <row r="2164" spans="1:44" x14ac:dyDescent="0.35">
      <c r="A2164">
        <v>11</v>
      </c>
      <c r="B2164" s="26">
        <f t="shared" si="429"/>
        <v>46273.78125</v>
      </c>
      <c r="C2164" t="s">
        <v>71</v>
      </c>
      <c r="D2164">
        <v>5</v>
      </c>
      <c r="E2164" s="26">
        <f t="shared" si="430"/>
        <v>46273.875</v>
      </c>
      <c r="F2164" s="26">
        <f t="shared" si="431"/>
        <v>46273.854166666664</v>
      </c>
      <c r="G2164">
        <f t="shared" si="432"/>
        <v>0</v>
      </c>
      <c r="H2164">
        <f t="shared" si="433"/>
        <v>5</v>
      </c>
      <c r="I2164" s="27">
        <f t="shared" si="434"/>
        <v>1</v>
      </c>
      <c r="J2164" s="28">
        <f t="shared" si="435"/>
        <v>19.251336898395724</v>
      </c>
      <c r="K2164" s="29" t="str">
        <f t="shared" si="436"/>
        <v/>
      </c>
      <c r="L2164" s="26" t="str">
        <f t="shared" si="437"/>
        <v/>
      </c>
      <c r="M2164" t="str">
        <f t="shared" si="438"/>
        <v/>
      </c>
      <c r="N2164" s="28">
        <f t="shared" si="439"/>
        <v>19.251336898395724</v>
      </c>
      <c r="O2164" t="str">
        <f t="shared" si="440"/>
        <v/>
      </c>
      <c r="P2164" t="str">
        <f t="shared" si="441"/>
        <v/>
      </c>
      <c r="Q2164" s="10"/>
      <c r="R2164" s="10"/>
      <c r="S2164" s="16">
        <v>1</v>
      </c>
      <c r="T2164" s="13">
        <v>19.251336898395721</v>
      </c>
      <c r="U2164" s="14"/>
      <c r="V2164" s="11"/>
      <c r="W2164" s="10"/>
      <c r="X2164" s="29"/>
      <c r="AA2164" t="s">
        <v>331</v>
      </c>
      <c r="AB2164">
        <v>1</v>
      </c>
      <c r="AC2164">
        <v>19.251336898395721</v>
      </c>
      <c r="AD2164">
        <v>21.88449848024316</v>
      </c>
      <c r="AL2164">
        <v>19.251336898395721</v>
      </c>
      <c r="AM2164">
        <v>21.88449848024316</v>
      </c>
      <c r="AR2164" t="s">
        <v>338</v>
      </c>
    </row>
    <row r="2165" spans="1:44" x14ac:dyDescent="0.35">
      <c r="A2165">
        <v>11</v>
      </c>
      <c r="B2165" s="26">
        <f t="shared" si="429"/>
        <v>46273.78125</v>
      </c>
      <c r="C2165" t="s">
        <v>71</v>
      </c>
      <c r="D2165">
        <v>6</v>
      </c>
      <c r="E2165" s="26">
        <f t="shared" si="430"/>
        <v>46273.875</v>
      </c>
      <c r="F2165" s="26">
        <f t="shared" si="431"/>
        <v>46273.854166666664</v>
      </c>
      <c r="G2165">
        <f t="shared" si="432"/>
        <v>0</v>
      </c>
      <c r="H2165">
        <f t="shared" si="433"/>
        <v>17</v>
      </c>
      <c r="I2165" s="27">
        <f t="shared" si="434"/>
        <v>2</v>
      </c>
      <c r="J2165" s="28">
        <f t="shared" si="435"/>
        <v>32.84119553474973</v>
      </c>
      <c r="K2165" s="29" t="str">
        <f t="shared" si="436"/>
        <v/>
      </c>
      <c r="L2165" s="26" t="str">
        <f t="shared" si="437"/>
        <v/>
      </c>
      <c r="M2165" t="str">
        <f t="shared" si="438"/>
        <v/>
      </c>
      <c r="N2165" s="28">
        <f t="shared" si="439"/>
        <v>16.420597767374865</v>
      </c>
      <c r="O2165" t="str">
        <f t="shared" si="440"/>
        <v/>
      </c>
      <c r="P2165" t="str">
        <f t="shared" si="441"/>
        <v/>
      </c>
      <c r="Q2165" s="10"/>
      <c r="R2165" s="10"/>
      <c r="S2165" s="16">
        <v>1</v>
      </c>
      <c r="T2165" s="13">
        <v>13.954334220881121</v>
      </c>
      <c r="U2165" s="14"/>
      <c r="V2165" s="11"/>
      <c r="W2165" s="10"/>
      <c r="X2165" s="29"/>
      <c r="AA2165" t="s">
        <v>331</v>
      </c>
      <c r="AB2165">
        <v>2</v>
      </c>
      <c r="AC2165">
        <v>27.362553838358249</v>
      </c>
      <c r="AD2165">
        <v>37.773722627737222</v>
      </c>
      <c r="AL2165">
        <v>13.681276919179121</v>
      </c>
      <c r="AM2165">
        <v>13.954334220881121</v>
      </c>
      <c r="AR2165" t="s">
        <v>332</v>
      </c>
    </row>
    <row r="2166" spans="1:44" x14ac:dyDescent="0.35">
      <c r="A2166">
        <v>11</v>
      </c>
      <c r="B2166" s="26">
        <f t="shared" si="429"/>
        <v>46273.78125</v>
      </c>
      <c r="C2166" t="s">
        <v>72</v>
      </c>
      <c r="D2166">
        <v>1</v>
      </c>
      <c r="E2166" s="26">
        <f t="shared" si="430"/>
        <v>46273.875</v>
      </c>
      <c r="F2166" s="26">
        <f t="shared" si="431"/>
        <v>46273.854166666664</v>
      </c>
      <c r="G2166">
        <f t="shared" si="432"/>
        <v>16</v>
      </c>
      <c r="H2166">
        <f t="shared" si="433"/>
        <v>59</v>
      </c>
      <c r="I2166" s="27">
        <f t="shared" si="434"/>
        <v>5</v>
      </c>
      <c r="J2166" s="28">
        <f t="shared" si="435"/>
        <v>221.18197776477473</v>
      </c>
      <c r="K2166" s="29">
        <f t="shared" si="436"/>
        <v>1.1114528218694885E-2</v>
      </c>
      <c r="L2166" s="26">
        <f t="shared" si="437"/>
        <v>46273.792364528221</v>
      </c>
      <c r="M2166" t="str">
        <f t="shared" si="438"/>
        <v>YES</v>
      </c>
      <c r="N2166" s="28">
        <f t="shared" si="439"/>
        <v>44.236395552954946</v>
      </c>
      <c r="O2166" t="str">
        <f t="shared" si="440"/>
        <v/>
      </c>
      <c r="P2166" t="str">
        <f t="shared" si="441"/>
        <v/>
      </c>
      <c r="Q2166" s="10" t="s">
        <v>151</v>
      </c>
      <c r="R2166" s="10"/>
      <c r="S2166" s="16">
        <v>5</v>
      </c>
      <c r="T2166" s="13">
        <v>221.1819777647747</v>
      </c>
      <c r="U2166" s="14">
        <v>1.111452821759259E-2</v>
      </c>
      <c r="V2166" s="11">
        <v>46273.792364528221</v>
      </c>
      <c r="W2166" s="10" t="s">
        <v>151</v>
      </c>
      <c r="X2166" s="29">
        <v>0</v>
      </c>
      <c r="Z2166" t="s">
        <v>339</v>
      </c>
      <c r="AA2166" t="s">
        <v>331</v>
      </c>
      <c r="AB2166">
        <v>5</v>
      </c>
      <c r="AC2166">
        <v>25.827814569536422</v>
      </c>
      <c r="AD2166">
        <v>434.43642697188358</v>
      </c>
      <c r="AE2166" s="54">
        <v>5.6586721990740741E-3</v>
      </c>
      <c r="AF2166" s="54">
        <v>9.5181623935185186E-2</v>
      </c>
      <c r="AG2166" s="53">
        <v>46273.786908672213</v>
      </c>
      <c r="AH2166" s="53">
        <v>46273.876431623932</v>
      </c>
      <c r="AI2166" t="s">
        <v>205</v>
      </c>
      <c r="AJ2166">
        <v>7</v>
      </c>
      <c r="AK2166">
        <v>2</v>
      </c>
      <c r="AL2166">
        <v>25.827814569536422</v>
      </c>
      <c r="AM2166">
        <v>434.43642697188358</v>
      </c>
      <c r="AN2166" s="54">
        <v>5.6586721990740741E-3</v>
      </c>
      <c r="AO2166" s="54">
        <v>9.5181623935185186E-2</v>
      </c>
      <c r="AP2166" s="53">
        <v>46273.876431623932</v>
      </c>
      <c r="AQ2166" t="s">
        <v>205</v>
      </c>
      <c r="AR2166" t="s">
        <v>337</v>
      </c>
    </row>
    <row r="2167" spans="1:44" x14ac:dyDescent="0.35">
      <c r="A2167">
        <v>11</v>
      </c>
      <c r="B2167" s="26">
        <f t="shared" si="429"/>
        <v>46273.78125</v>
      </c>
      <c r="C2167" t="s">
        <v>72</v>
      </c>
      <c r="D2167">
        <v>2</v>
      </c>
      <c r="E2167" s="26">
        <f t="shared" si="430"/>
        <v>46273.875</v>
      </c>
      <c r="F2167" s="26">
        <f t="shared" si="431"/>
        <v>46273.854166666664</v>
      </c>
      <c r="G2167">
        <f t="shared" si="432"/>
        <v>6</v>
      </c>
      <c r="H2167">
        <f t="shared" si="433"/>
        <v>29</v>
      </c>
      <c r="I2167" s="27">
        <f t="shared" si="434"/>
        <v>2</v>
      </c>
      <c r="J2167" s="28">
        <f t="shared" si="435"/>
        <v>64.140582097748492</v>
      </c>
      <c r="K2167" s="29">
        <f t="shared" si="436"/>
        <v>1.8838827054794522E-2</v>
      </c>
      <c r="L2167" s="26">
        <f t="shared" si="437"/>
        <v>46273.800088827054</v>
      </c>
      <c r="M2167" t="str">
        <f t="shared" si="438"/>
        <v>YES</v>
      </c>
      <c r="N2167" s="28">
        <f t="shared" si="439"/>
        <v>32.070291048874246</v>
      </c>
      <c r="O2167" t="str">
        <f t="shared" si="440"/>
        <v/>
      </c>
      <c r="P2167" t="str">
        <f t="shared" si="441"/>
        <v/>
      </c>
      <c r="Q2167" s="10" t="s">
        <v>151</v>
      </c>
      <c r="R2167" s="10" t="s">
        <v>341</v>
      </c>
      <c r="S2167" s="16">
        <v>3</v>
      </c>
      <c r="T2167" s="13">
        <v>83.027443411617099</v>
      </c>
      <c r="U2167" s="14">
        <v>1.45534209375E-2</v>
      </c>
      <c r="V2167" s="11">
        <v>46273.795803420937</v>
      </c>
      <c r="W2167" s="10" t="s">
        <v>151</v>
      </c>
      <c r="X2167" s="29">
        <v>4.2854061226851852E-3</v>
      </c>
      <c r="Y2167" t="s">
        <v>345</v>
      </c>
      <c r="AA2167" t="s">
        <v>331</v>
      </c>
      <c r="AB2167">
        <v>2</v>
      </c>
      <c r="AC2167">
        <v>38.201269896494743</v>
      </c>
      <c r="AD2167">
        <v>125.10220768601801</v>
      </c>
      <c r="AE2167" s="54">
        <v>9.6587690624999993E-3</v>
      </c>
      <c r="AF2167" s="54">
        <v>3.163071114583333E-2</v>
      </c>
      <c r="AG2167" s="53">
        <v>46273.790908769057</v>
      </c>
      <c r="AH2167" s="53">
        <v>46273.812880711142</v>
      </c>
      <c r="AI2167" t="s">
        <v>151</v>
      </c>
      <c r="AL2167">
        <v>57.088131210363343</v>
      </c>
      <c r="AM2167">
        <v>143.9890689998866</v>
      </c>
      <c r="AN2167" s="54">
        <v>8.3918407291666657E-3</v>
      </c>
      <c r="AO2167" s="54">
        <v>2.1166104189814811E-2</v>
      </c>
      <c r="AP2167" s="53">
        <v>46273.80241610419</v>
      </c>
      <c r="AQ2167" t="s">
        <v>151</v>
      </c>
      <c r="AR2167" t="s">
        <v>332</v>
      </c>
    </row>
    <row r="2168" spans="1:44" x14ac:dyDescent="0.35">
      <c r="A2168">
        <v>11</v>
      </c>
      <c r="B2168" s="26">
        <f t="shared" si="429"/>
        <v>46273.78125</v>
      </c>
      <c r="C2168" t="s">
        <v>72</v>
      </c>
      <c r="D2168">
        <v>3</v>
      </c>
      <c r="E2168" s="26">
        <f t="shared" si="430"/>
        <v>46273.875</v>
      </c>
      <c r="F2168" s="26">
        <f t="shared" si="431"/>
        <v>46273.854166666664</v>
      </c>
      <c r="G2168">
        <f t="shared" si="432"/>
        <v>0</v>
      </c>
      <c r="H2168">
        <f t="shared" si="433"/>
        <v>1</v>
      </c>
      <c r="I2168" s="27">
        <f t="shared" si="434"/>
        <v>1</v>
      </c>
      <c r="J2168" s="28">
        <f t="shared" si="435"/>
        <v>85.277995301487863</v>
      </c>
      <c r="K2168" s="29" t="str">
        <f t="shared" si="436"/>
        <v/>
      </c>
      <c r="L2168" s="26" t="str">
        <f t="shared" si="437"/>
        <v/>
      </c>
      <c r="M2168" t="str">
        <f t="shared" si="438"/>
        <v/>
      </c>
      <c r="N2168" s="28">
        <f t="shared" si="439"/>
        <v>85.277995301487863</v>
      </c>
      <c r="O2168" t="str">
        <f t="shared" si="440"/>
        <v/>
      </c>
      <c r="P2168" t="str">
        <f t="shared" si="441"/>
        <v/>
      </c>
      <c r="Q2168" s="10"/>
      <c r="R2168" s="10"/>
      <c r="S2168" s="16">
        <v>1</v>
      </c>
      <c r="T2168" s="13">
        <v>85.277995301487863</v>
      </c>
      <c r="U2168" s="14"/>
      <c r="V2168" s="11"/>
      <c r="W2168" s="10"/>
      <c r="X2168" s="29"/>
      <c r="AA2168" t="s">
        <v>331</v>
      </c>
      <c r="AB2168">
        <v>1</v>
      </c>
      <c r="AC2168">
        <v>85.277995301487863</v>
      </c>
      <c r="AD2168">
        <v>85.277995301487863</v>
      </c>
      <c r="AL2168">
        <v>85.277995301487863</v>
      </c>
      <c r="AM2168">
        <v>85.277995301487863</v>
      </c>
      <c r="AR2168" t="s">
        <v>338</v>
      </c>
    </row>
    <row r="2169" spans="1:44" x14ac:dyDescent="0.35">
      <c r="A2169">
        <v>11</v>
      </c>
      <c r="B2169" s="26">
        <f t="shared" si="429"/>
        <v>46273.78125</v>
      </c>
      <c r="C2169" t="s">
        <v>72</v>
      </c>
      <c r="D2169">
        <v>4</v>
      </c>
      <c r="E2169" s="26">
        <f t="shared" si="430"/>
        <v>46273.875</v>
      </c>
      <c r="F2169" s="26">
        <f t="shared" si="431"/>
        <v>46273.854166666664</v>
      </c>
      <c r="G2169">
        <f t="shared" si="432"/>
        <v>0</v>
      </c>
      <c r="H2169">
        <f t="shared" si="433"/>
        <v>0</v>
      </c>
      <c r="I2169" s="27">
        <f t="shared" si="434"/>
        <v>1</v>
      </c>
      <c r="J2169" s="28">
        <f t="shared" si="435"/>
        <v>122.73615635179154</v>
      </c>
      <c r="K2169" s="29" t="str">
        <f t="shared" si="436"/>
        <v/>
      </c>
      <c r="L2169" s="26" t="str">
        <f t="shared" si="437"/>
        <v/>
      </c>
      <c r="M2169" t="str">
        <f t="shared" si="438"/>
        <v/>
      </c>
      <c r="N2169" s="28">
        <f t="shared" si="439"/>
        <v>122.73615635179154</v>
      </c>
      <c r="O2169" t="str">
        <f t="shared" si="440"/>
        <v/>
      </c>
      <c r="P2169" t="str">
        <f t="shared" si="441"/>
        <v/>
      </c>
      <c r="Q2169" s="10"/>
      <c r="R2169" s="10"/>
      <c r="S2169" s="16">
        <v>1</v>
      </c>
      <c r="T2169" s="13">
        <v>122.73615635179149</v>
      </c>
      <c r="U2169" s="14"/>
      <c r="V2169" s="11"/>
      <c r="W2169" s="10"/>
      <c r="X2169" s="29"/>
      <c r="AA2169" t="s">
        <v>331</v>
      </c>
      <c r="AB2169">
        <v>1</v>
      </c>
      <c r="AC2169">
        <v>122.73615635179149</v>
      </c>
      <c r="AD2169">
        <v>122.73615635179149</v>
      </c>
      <c r="AL2169">
        <v>122.73615635179149</v>
      </c>
      <c r="AM2169">
        <v>122.73615635179149</v>
      </c>
      <c r="AR2169" t="s">
        <v>338</v>
      </c>
    </row>
    <row r="2170" spans="1:44" x14ac:dyDescent="0.35">
      <c r="A2170">
        <v>11</v>
      </c>
      <c r="B2170" s="26">
        <f t="shared" si="429"/>
        <v>46273.78125</v>
      </c>
      <c r="C2170" t="s">
        <v>72</v>
      </c>
      <c r="D2170">
        <v>5</v>
      </c>
      <c r="E2170" s="26">
        <f t="shared" si="430"/>
        <v>46273.875</v>
      </c>
      <c r="F2170" s="26">
        <f t="shared" si="431"/>
        <v>46273.854166666664</v>
      </c>
      <c r="G2170">
        <f t="shared" si="432"/>
        <v>0</v>
      </c>
      <c r="H2170">
        <f t="shared" si="433"/>
        <v>5</v>
      </c>
      <c r="I2170" s="27">
        <f t="shared" si="434"/>
        <v>1</v>
      </c>
      <c r="J2170" s="28">
        <f t="shared" si="435"/>
        <v>19.251336898395724</v>
      </c>
      <c r="K2170" s="29" t="str">
        <f t="shared" si="436"/>
        <v/>
      </c>
      <c r="L2170" s="26" t="str">
        <f t="shared" si="437"/>
        <v/>
      </c>
      <c r="M2170" t="str">
        <f t="shared" si="438"/>
        <v/>
      </c>
      <c r="N2170" s="28">
        <f t="shared" si="439"/>
        <v>19.251336898395724</v>
      </c>
      <c r="O2170" t="str">
        <f t="shared" si="440"/>
        <v/>
      </c>
      <c r="P2170" t="str">
        <f t="shared" si="441"/>
        <v/>
      </c>
      <c r="Q2170" s="10"/>
      <c r="R2170" s="10"/>
      <c r="S2170" s="16">
        <v>1</v>
      </c>
      <c r="T2170" s="13">
        <v>19.251336898395721</v>
      </c>
      <c r="U2170" s="14"/>
      <c r="V2170" s="11"/>
      <c r="W2170" s="10"/>
      <c r="X2170" s="29"/>
      <c r="AA2170" t="s">
        <v>331</v>
      </c>
      <c r="AB2170">
        <v>1</v>
      </c>
      <c r="AC2170">
        <v>19.251336898395721</v>
      </c>
      <c r="AD2170">
        <v>21.88449848024316</v>
      </c>
      <c r="AL2170">
        <v>19.251336898395721</v>
      </c>
      <c r="AM2170">
        <v>21.88449848024316</v>
      </c>
      <c r="AR2170" t="s">
        <v>338</v>
      </c>
    </row>
    <row r="2171" spans="1:44" x14ac:dyDescent="0.35">
      <c r="A2171">
        <v>11</v>
      </c>
      <c r="B2171" s="26">
        <f t="shared" si="429"/>
        <v>46273.78125</v>
      </c>
      <c r="C2171" t="s">
        <v>72</v>
      </c>
      <c r="D2171">
        <v>6</v>
      </c>
      <c r="E2171" s="26">
        <f t="shared" si="430"/>
        <v>46273.875</v>
      </c>
      <c r="F2171" s="26">
        <f t="shared" si="431"/>
        <v>46273.854166666664</v>
      </c>
      <c r="G2171">
        <f t="shared" si="432"/>
        <v>0</v>
      </c>
      <c r="H2171">
        <f t="shared" si="433"/>
        <v>17</v>
      </c>
      <c r="I2171" s="27">
        <f t="shared" si="434"/>
        <v>2</v>
      </c>
      <c r="J2171" s="28">
        <f t="shared" si="435"/>
        <v>32.84119553474973</v>
      </c>
      <c r="K2171" s="29" t="str">
        <f t="shared" si="436"/>
        <v/>
      </c>
      <c r="L2171" s="26" t="str">
        <f t="shared" si="437"/>
        <v/>
      </c>
      <c r="M2171" t="str">
        <f t="shared" si="438"/>
        <v/>
      </c>
      <c r="N2171" s="28">
        <f t="shared" si="439"/>
        <v>16.420597767374865</v>
      </c>
      <c r="O2171" t="str">
        <f t="shared" si="440"/>
        <v/>
      </c>
      <c r="P2171" t="str">
        <f t="shared" si="441"/>
        <v/>
      </c>
      <c r="Q2171" s="10"/>
      <c r="R2171" s="10"/>
      <c r="S2171" s="16">
        <v>1</v>
      </c>
      <c r="T2171" s="13">
        <v>13.954334220881121</v>
      </c>
      <c r="U2171" s="14"/>
      <c r="V2171" s="11"/>
      <c r="W2171" s="10"/>
      <c r="X2171" s="29"/>
      <c r="AA2171" t="s">
        <v>331</v>
      </c>
      <c r="AB2171">
        <v>2</v>
      </c>
      <c r="AC2171">
        <v>27.362553838358249</v>
      </c>
      <c r="AD2171">
        <v>37.773722627737222</v>
      </c>
      <c r="AL2171">
        <v>13.681276919179121</v>
      </c>
      <c r="AM2171">
        <v>13.954334220881121</v>
      </c>
      <c r="AR2171" t="s">
        <v>332</v>
      </c>
    </row>
    <row r="2172" spans="1:44" x14ac:dyDescent="0.35">
      <c r="A2172">
        <v>11</v>
      </c>
      <c r="B2172" s="26">
        <f t="shared" si="429"/>
        <v>46273.78125</v>
      </c>
      <c r="C2172" t="s">
        <v>73</v>
      </c>
      <c r="D2172">
        <v>1</v>
      </c>
      <c r="E2172" s="26">
        <f t="shared" si="430"/>
        <v>46273.875</v>
      </c>
      <c r="F2172" s="26">
        <f t="shared" si="431"/>
        <v>46273.854166666664</v>
      </c>
      <c r="G2172">
        <f t="shared" si="432"/>
        <v>5</v>
      </c>
      <c r="H2172">
        <f t="shared" si="433"/>
        <v>59</v>
      </c>
      <c r="I2172" s="27">
        <f t="shared" si="434"/>
        <v>5</v>
      </c>
      <c r="J2172" s="28">
        <f t="shared" si="435"/>
        <v>221.18197776477473</v>
      </c>
      <c r="K2172" s="29">
        <f t="shared" si="436"/>
        <v>1.1114528218694885E-2</v>
      </c>
      <c r="L2172" s="26">
        <f t="shared" si="437"/>
        <v>46273.792364528221</v>
      </c>
      <c r="M2172" t="str">
        <f t="shared" si="438"/>
        <v>YES</v>
      </c>
      <c r="N2172" s="28">
        <f t="shared" si="439"/>
        <v>44.236395552954946</v>
      </c>
      <c r="O2172" t="str">
        <f t="shared" si="440"/>
        <v/>
      </c>
      <c r="P2172" t="str">
        <f t="shared" si="441"/>
        <v/>
      </c>
      <c r="Q2172" s="10" t="s">
        <v>151</v>
      </c>
      <c r="R2172" s="10"/>
      <c r="S2172" s="16">
        <v>5</v>
      </c>
      <c r="T2172" s="13">
        <v>221.1819777647747</v>
      </c>
      <c r="U2172" s="14">
        <v>1.111452821759259E-2</v>
      </c>
      <c r="V2172" s="11">
        <v>46273.792364528221</v>
      </c>
      <c r="W2172" s="10" t="s">
        <v>151</v>
      </c>
      <c r="X2172" s="29">
        <v>0</v>
      </c>
      <c r="Z2172" t="s">
        <v>339</v>
      </c>
      <c r="AA2172" t="s">
        <v>331</v>
      </c>
      <c r="AB2172">
        <v>5</v>
      </c>
      <c r="AC2172">
        <v>25.827814569536422</v>
      </c>
      <c r="AD2172">
        <v>434.43642697188358</v>
      </c>
      <c r="AE2172" s="54">
        <v>5.6586721990740741E-3</v>
      </c>
      <c r="AF2172" s="54">
        <v>9.5181623935185186E-2</v>
      </c>
      <c r="AG2172" s="53">
        <v>46273.786908672213</v>
      </c>
      <c r="AH2172" s="53">
        <v>46273.876431623932</v>
      </c>
      <c r="AI2172" t="s">
        <v>205</v>
      </c>
      <c r="AJ2172">
        <v>7</v>
      </c>
      <c r="AK2172">
        <v>2</v>
      </c>
      <c r="AL2172">
        <v>25.827814569536422</v>
      </c>
      <c r="AM2172">
        <v>434.43642697188358</v>
      </c>
      <c r="AN2172" s="54">
        <v>5.6586721990740741E-3</v>
      </c>
      <c r="AO2172" s="54">
        <v>9.5181623935185186E-2</v>
      </c>
      <c r="AP2172" s="53">
        <v>46273.876431623932</v>
      </c>
      <c r="AQ2172" t="s">
        <v>205</v>
      </c>
      <c r="AR2172" t="s">
        <v>337</v>
      </c>
    </row>
    <row r="2173" spans="1:44" x14ac:dyDescent="0.35">
      <c r="A2173">
        <v>11</v>
      </c>
      <c r="B2173" s="26">
        <f t="shared" si="429"/>
        <v>46273.78125</v>
      </c>
      <c r="C2173" t="s">
        <v>73</v>
      </c>
      <c r="D2173">
        <v>2</v>
      </c>
      <c r="E2173" s="26">
        <f t="shared" si="430"/>
        <v>46273.875</v>
      </c>
      <c r="F2173" s="26">
        <f t="shared" si="431"/>
        <v>46273.854166666664</v>
      </c>
      <c r="G2173">
        <f t="shared" si="432"/>
        <v>0</v>
      </c>
      <c r="H2173">
        <f t="shared" si="433"/>
        <v>29</v>
      </c>
      <c r="I2173" s="27">
        <f t="shared" si="434"/>
        <v>2</v>
      </c>
      <c r="J2173" s="28">
        <f t="shared" si="435"/>
        <v>64.140582097748492</v>
      </c>
      <c r="K2173" s="29" t="str">
        <f t="shared" si="436"/>
        <v/>
      </c>
      <c r="L2173" s="26" t="str">
        <f t="shared" si="437"/>
        <v/>
      </c>
      <c r="M2173" t="str">
        <f t="shared" si="438"/>
        <v/>
      </c>
      <c r="N2173" s="28">
        <f t="shared" si="439"/>
        <v>32.070291048874246</v>
      </c>
      <c r="O2173" t="str">
        <f t="shared" si="440"/>
        <v/>
      </c>
      <c r="P2173" t="str">
        <f t="shared" si="441"/>
        <v/>
      </c>
      <c r="Q2173" s="10"/>
      <c r="R2173" s="10" t="s">
        <v>341</v>
      </c>
      <c r="S2173" s="16">
        <v>3</v>
      </c>
      <c r="T2173" s="13">
        <v>83.027443411617099</v>
      </c>
      <c r="U2173" s="14"/>
      <c r="V2173" s="11"/>
      <c r="W2173" s="10"/>
      <c r="X2173" s="29"/>
      <c r="Y2173" t="s">
        <v>345</v>
      </c>
      <c r="AA2173" t="s">
        <v>331</v>
      </c>
      <c r="AB2173">
        <v>2</v>
      </c>
      <c r="AC2173">
        <v>38.201269896494743</v>
      </c>
      <c r="AD2173">
        <v>125.10220768601801</v>
      </c>
      <c r="AL2173">
        <v>57.088131210363343</v>
      </c>
      <c r="AM2173">
        <v>143.9890689998866</v>
      </c>
      <c r="AR2173" t="s">
        <v>332</v>
      </c>
    </row>
    <row r="2174" spans="1:44" x14ac:dyDescent="0.35">
      <c r="A2174">
        <v>11</v>
      </c>
      <c r="B2174" s="26">
        <f t="shared" si="429"/>
        <v>46273.78125</v>
      </c>
      <c r="C2174" t="s">
        <v>73</v>
      </c>
      <c r="D2174">
        <v>3</v>
      </c>
      <c r="E2174" s="26">
        <f t="shared" si="430"/>
        <v>46273.875</v>
      </c>
      <c r="F2174" s="26">
        <f t="shared" si="431"/>
        <v>46273.854166666664</v>
      </c>
      <c r="G2174">
        <f t="shared" si="432"/>
        <v>0</v>
      </c>
      <c r="H2174">
        <f t="shared" si="433"/>
        <v>1</v>
      </c>
      <c r="I2174" s="27">
        <f t="shared" si="434"/>
        <v>1</v>
      </c>
      <c r="J2174" s="28">
        <f t="shared" si="435"/>
        <v>85.277995301487863</v>
      </c>
      <c r="K2174" s="29" t="str">
        <f t="shared" si="436"/>
        <v/>
      </c>
      <c r="L2174" s="26" t="str">
        <f t="shared" si="437"/>
        <v/>
      </c>
      <c r="M2174" t="str">
        <f t="shared" si="438"/>
        <v/>
      </c>
      <c r="N2174" s="28">
        <f t="shared" si="439"/>
        <v>85.277995301487863</v>
      </c>
      <c r="O2174" t="str">
        <f t="shared" si="440"/>
        <v/>
      </c>
      <c r="P2174" t="str">
        <f t="shared" si="441"/>
        <v/>
      </c>
      <c r="Q2174" s="10"/>
      <c r="R2174" s="10"/>
      <c r="S2174" s="16">
        <v>1</v>
      </c>
      <c r="T2174" s="13">
        <v>85.277995301487863</v>
      </c>
      <c r="U2174" s="14"/>
      <c r="V2174" s="11"/>
      <c r="W2174" s="10"/>
      <c r="X2174" s="29"/>
      <c r="AA2174" t="s">
        <v>331</v>
      </c>
      <c r="AB2174">
        <v>1</v>
      </c>
      <c r="AC2174">
        <v>85.277995301487863</v>
      </c>
      <c r="AD2174">
        <v>85.277995301487863</v>
      </c>
      <c r="AL2174">
        <v>85.277995301487863</v>
      </c>
      <c r="AM2174">
        <v>85.277995301487863</v>
      </c>
      <c r="AR2174" t="s">
        <v>338</v>
      </c>
    </row>
    <row r="2175" spans="1:44" x14ac:dyDescent="0.35">
      <c r="A2175">
        <v>11</v>
      </c>
      <c r="B2175" s="26">
        <f t="shared" si="429"/>
        <v>46273.78125</v>
      </c>
      <c r="C2175" t="s">
        <v>73</v>
      </c>
      <c r="D2175">
        <v>4</v>
      </c>
      <c r="E2175" s="26">
        <f t="shared" si="430"/>
        <v>46273.875</v>
      </c>
      <c r="F2175" s="26">
        <f t="shared" si="431"/>
        <v>46273.854166666664</v>
      </c>
      <c r="G2175">
        <f t="shared" si="432"/>
        <v>0</v>
      </c>
      <c r="H2175">
        <f t="shared" si="433"/>
        <v>0</v>
      </c>
      <c r="I2175" s="27">
        <f t="shared" si="434"/>
        <v>1</v>
      </c>
      <c r="J2175" s="28">
        <f t="shared" si="435"/>
        <v>122.73615635179154</v>
      </c>
      <c r="K2175" s="29" t="str">
        <f t="shared" si="436"/>
        <v/>
      </c>
      <c r="L2175" s="26" t="str">
        <f t="shared" si="437"/>
        <v/>
      </c>
      <c r="M2175" t="str">
        <f t="shared" si="438"/>
        <v/>
      </c>
      <c r="N2175" s="28">
        <f t="shared" si="439"/>
        <v>122.73615635179154</v>
      </c>
      <c r="O2175" t="str">
        <f t="shared" si="440"/>
        <v/>
      </c>
      <c r="P2175" t="str">
        <f t="shared" si="441"/>
        <v/>
      </c>
      <c r="Q2175" s="10"/>
      <c r="R2175" s="10"/>
      <c r="S2175" s="16">
        <v>1</v>
      </c>
      <c r="T2175" s="13">
        <v>122.73615635179149</v>
      </c>
      <c r="U2175" s="14"/>
      <c r="V2175" s="11"/>
      <c r="W2175" s="10"/>
      <c r="X2175" s="29"/>
      <c r="AA2175" t="s">
        <v>331</v>
      </c>
      <c r="AB2175">
        <v>1</v>
      </c>
      <c r="AC2175">
        <v>122.73615635179149</v>
      </c>
      <c r="AD2175">
        <v>122.73615635179149</v>
      </c>
      <c r="AL2175">
        <v>122.73615635179149</v>
      </c>
      <c r="AM2175">
        <v>122.73615635179149</v>
      </c>
      <c r="AR2175" t="s">
        <v>338</v>
      </c>
    </row>
    <row r="2176" spans="1:44" x14ac:dyDescent="0.35">
      <c r="A2176">
        <v>11</v>
      </c>
      <c r="B2176" s="26">
        <f t="shared" si="429"/>
        <v>46273.78125</v>
      </c>
      <c r="C2176" t="s">
        <v>73</v>
      </c>
      <c r="D2176">
        <v>5</v>
      </c>
      <c r="E2176" s="26">
        <f t="shared" si="430"/>
        <v>46273.875</v>
      </c>
      <c r="F2176" s="26">
        <f t="shared" si="431"/>
        <v>46273.854166666664</v>
      </c>
      <c r="G2176">
        <f t="shared" si="432"/>
        <v>0</v>
      </c>
      <c r="H2176">
        <f t="shared" si="433"/>
        <v>5</v>
      </c>
      <c r="I2176" s="27">
        <f t="shared" si="434"/>
        <v>1</v>
      </c>
      <c r="J2176" s="28">
        <f t="shared" si="435"/>
        <v>19.251336898395724</v>
      </c>
      <c r="K2176" s="29" t="str">
        <f t="shared" si="436"/>
        <v/>
      </c>
      <c r="L2176" s="26" t="str">
        <f t="shared" si="437"/>
        <v/>
      </c>
      <c r="M2176" t="str">
        <f t="shared" si="438"/>
        <v/>
      </c>
      <c r="N2176" s="28">
        <f t="shared" si="439"/>
        <v>19.251336898395724</v>
      </c>
      <c r="O2176" t="str">
        <f t="shared" si="440"/>
        <v/>
      </c>
      <c r="P2176" t="str">
        <f t="shared" si="441"/>
        <v/>
      </c>
      <c r="Q2176" s="10"/>
      <c r="R2176" s="10"/>
      <c r="S2176" s="16">
        <v>1</v>
      </c>
      <c r="T2176" s="13">
        <v>19.251336898395721</v>
      </c>
      <c r="U2176" s="14"/>
      <c r="V2176" s="11"/>
      <c r="W2176" s="10"/>
      <c r="X2176" s="29"/>
      <c r="AA2176" t="s">
        <v>331</v>
      </c>
      <c r="AB2176">
        <v>1</v>
      </c>
      <c r="AC2176">
        <v>19.251336898395721</v>
      </c>
      <c r="AD2176">
        <v>21.88449848024316</v>
      </c>
      <c r="AL2176">
        <v>19.251336898395721</v>
      </c>
      <c r="AM2176">
        <v>21.88449848024316</v>
      </c>
      <c r="AR2176" t="s">
        <v>338</v>
      </c>
    </row>
    <row r="2177" spans="1:44" x14ac:dyDescent="0.35">
      <c r="A2177">
        <v>11</v>
      </c>
      <c r="B2177" s="26">
        <f t="shared" si="429"/>
        <v>46273.78125</v>
      </c>
      <c r="C2177" t="s">
        <v>73</v>
      </c>
      <c r="D2177">
        <v>6</v>
      </c>
      <c r="E2177" s="26">
        <f t="shared" si="430"/>
        <v>46273.875</v>
      </c>
      <c r="F2177" s="26">
        <f t="shared" si="431"/>
        <v>46273.854166666664</v>
      </c>
      <c r="G2177">
        <f t="shared" si="432"/>
        <v>0</v>
      </c>
      <c r="H2177">
        <f t="shared" si="433"/>
        <v>17</v>
      </c>
      <c r="I2177" s="27">
        <f t="shared" si="434"/>
        <v>2</v>
      </c>
      <c r="J2177" s="28">
        <f t="shared" si="435"/>
        <v>32.84119553474973</v>
      </c>
      <c r="K2177" s="29" t="str">
        <f t="shared" si="436"/>
        <v/>
      </c>
      <c r="L2177" s="26" t="str">
        <f t="shared" si="437"/>
        <v/>
      </c>
      <c r="M2177" t="str">
        <f t="shared" si="438"/>
        <v/>
      </c>
      <c r="N2177" s="28">
        <f t="shared" si="439"/>
        <v>16.420597767374865</v>
      </c>
      <c r="O2177" t="str">
        <f t="shared" si="440"/>
        <v/>
      </c>
      <c r="P2177" t="str">
        <f t="shared" si="441"/>
        <v/>
      </c>
      <c r="Q2177" s="10"/>
      <c r="R2177" s="10"/>
      <c r="S2177" s="16">
        <v>1</v>
      </c>
      <c r="T2177" s="13">
        <v>13.954334220881121</v>
      </c>
      <c r="U2177" s="14"/>
      <c r="V2177" s="11"/>
      <c r="W2177" s="10"/>
      <c r="X2177" s="29"/>
      <c r="AA2177" t="s">
        <v>331</v>
      </c>
      <c r="AB2177">
        <v>2</v>
      </c>
      <c r="AC2177">
        <v>27.362553838358249</v>
      </c>
      <c r="AD2177">
        <v>37.773722627737222</v>
      </c>
      <c r="AL2177">
        <v>13.681276919179121</v>
      </c>
      <c r="AM2177">
        <v>13.954334220881121</v>
      </c>
      <c r="AR2177" t="s">
        <v>332</v>
      </c>
    </row>
    <row r="2178" spans="1:44" x14ac:dyDescent="0.35">
      <c r="A2178">
        <v>11</v>
      </c>
      <c r="B2178" s="26">
        <f t="shared" si="429"/>
        <v>46273.78125</v>
      </c>
      <c r="C2178" t="s">
        <v>74</v>
      </c>
      <c r="D2178">
        <v>1</v>
      </c>
      <c r="E2178" s="26">
        <f t="shared" si="430"/>
        <v>46273.885416666657</v>
      </c>
      <c r="F2178" s="26">
        <f t="shared" si="431"/>
        <v>46273.864583333321</v>
      </c>
      <c r="G2178">
        <f t="shared" si="432"/>
        <v>0</v>
      </c>
      <c r="H2178">
        <f t="shared" si="433"/>
        <v>59</v>
      </c>
      <c r="I2178" s="27">
        <f t="shared" si="434"/>
        <v>5</v>
      </c>
      <c r="J2178" s="28">
        <f t="shared" si="435"/>
        <v>221.18197776477473</v>
      </c>
      <c r="K2178" s="29" t="str">
        <f t="shared" si="436"/>
        <v/>
      </c>
      <c r="L2178" s="26" t="str">
        <f t="shared" si="437"/>
        <v/>
      </c>
      <c r="M2178" t="str">
        <f t="shared" si="438"/>
        <v/>
      </c>
      <c r="N2178" s="28">
        <f t="shared" si="439"/>
        <v>44.236395552954946</v>
      </c>
      <c r="O2178" t="str">
        <f t="shared" si="440"/>
        <v/>
      </c>
      <c r="P2178" t="str">
        <f t="shared" si="441"/>
        <v/>
      </c>
      <c r="Q2178" s="10"/>
      <c r="R2178" s="10"/>
      <c r="S2178" s="16">
        <v>5</v>
      </c>
      <c r="T2178" s="13">
        <v>221.1819777647747</v>
      </c>
      <c r="U2178" s="14"/>
      <c r="V2178" s="11"/>
      <c r="W2178" s="10"/>
      <c r="X2178" s="29"/>
      <c r="Z2178" t="s">
        <v>339</v>
      </c>
      <c r="AA2178" t="s">
        <v>331</v>
      </c>
      <c r="AB2178">
        <v>5</v>
      </c>
      <c r="AC2178">
        <v>25.827814569536422</v>
      </c>
      <c r="AD2178">
        <v>434.43642697188358</v>
      </c>
      <c r="AL2178">
        <v>25.827814569536422</v>
      </c>
      <c r="AM2178">
        <v>434.43642697188358</v>
      </c>
      <c r="AR2178" t="s">
        <v>337</v>
      </c>
    </row>
    <row r="2179" spans="1:44" x14ac:dyDescent="0.35">
      <c r="A2179">
        <v>11</v>
      </c>
      <c r="B2179" s="26">
        <f t="shared" si="429"/>
        <v>46273.78125</v>
      </c>
      <c r="C2179" t="s">
        <v>74</v>
      </c>
      <c r="D2179">
        <v>2</v>
      </c>
      <c r="E2179" s="26">
        <f t="shared" si="430"/>
        <v>46273.885416666657</v>
      </c>
      <c r="F2179" s="26">
        <f t="shared" si="431"/>
        <v>46273.864583333321</v>
      </c>
      <c r="G2179">
        <f t="shared" si="432"/>
        <v>54</v>
      </c>
      <c r="H2179">
        <f t="shared" si="433"/>
        <v>83</v>
      </c>
      <c r="I2179" s="27">
        <f t="shared" si="434"/>
        <v>2</v>
      </c>
      <c r="J2179" s="28">
        <f t="shared" si="435"/>
        <v>64.140582097748492</v>
      </c>
      <c r="K2179" s="29">
        <f t="shared" si="436"/>
        <v>5.3918022260273972E-2</v>
      </c>
      <c r="L2179" s="26">
        <f t="shared" si="437"/>
        <v>46273.835168022262</v>
      </c>
      <c r="M2179" t="str">
        <f t="shared" si="438"/>
        <v>YES</v>
      </c>
      <c r="N2179" s="28">
        <f t="shared" si="439"/>
        <v>32.070291048874246</v>
      </c>
      <c r="O2179" t="str">
        <f t="shared" si="440"/>
        <v/>
      </c>
      <c r="P2179" t="str">
        <f t="shared" si="441"/>
        <v/>
      </c>
      <c r="Q2179" s="10" t="s">
        <v>151</v>
      </c>
      <c r="R2179" s="10" t="s">
        <v>341</v>
      </c>
      <c r="S2179" s="16">
        <v>3</v>
      </c>
      <c r="T2179" s="13">
        <v>83.027443411617099</v>
      </c>
      <c r="U2179" s="14">
        <v>4.1652894409722217E-2</v>
      </c>
      <c r="V2179" s="11">
        <v>46273.822902894412</v>
      </c>
      <c r="W2179" s="10" t="s">
        <v>151</v>
      </c>
      <c r="X2179" s="29">
        <v>1.226512784722222E-2</v>
      </c>
      <c r="Y2179" t="s">
        <v>345</v>
      </c>
      <c r="AA2179" t="s">
        <v>331</v>
      </c>
      <c r="AB2179">
        <v>2</v>
      </c>
      <c r="AC2179">
        <v>38.201269896494743</v>
      </c>
      <c r="AD2179">
        <v>125.10220768601801</v>
      </c>
      <c r="AE2179" s="54">
        <v>2.7644063182870372E-2</v>
      </c>
      <c r="AF2179" s="54">
        <v>9.0529276712962972E-2</v>
      </c>
      <c r="AG2179" s="53">
        <v>46273.808894063193</v>
      </c>
      <c r="AH2179" s="53">
        <v>46273.871779276713</v>
      </c>
      <c r="AI2179" t="s">
        <v>205</v>
      </c>
      <c r="AJ2179">
        <v>3</v>
      </c>
      <c r="AK2179">
        <v>1</v>
      </c>
      <c r="AL2179">
        <v>57.088131210363343</v>
      </c>
      <c r="AM2179">
        <v>143.9890689998866</v>
      </c>
      <c r="AN2179" s="54">
        <v>2.4018026909722219E-2</v>
      </c>
      <c r="AO2179" s="54">
        <v>6.0578849930555553E-2</v>
      </c>
      <c r="AP2179" s="53">
        <v>46273.841828849931</v>
      </c>
      <c r="AQ2179" t="s">
        <v>151</v>
      </c>
      <c r="AR2179" t="s">
        <v>332</v>
      </c>
    </row>
    <row r="2180" spans="1:44" x14ac:dyDescent="0.35">
      <c r="A2180">
        <v>11</v>
      </c>
      <c r="B2180" s="26">
        <f t="shared" si="429"/>
        <v>46273.78125</v>
      </c>
      <c r="C2180" t="s">
        <v>74</v>
      </c>
      <c r="D2180">
        <v>3</v>
      </c>
      <c r="E2180" s="26">
        <f t="shared" si="430"/>
        <v>46273.885416666657</v>
      </c>
      <c r="F2180" s="26">
        <f t="shared" si="431"/>
        <v>46273.864583333321</v>
      </c>
      <c r="G2180">
        <f t="shared" si="432"/>
        <v>0</v>
      </c>
      <c r="H2180">
        <f t="shared" si="433"/>
        <v>1</v>
      </c>
      <c r="I2180" s="27">
        <f t="shared" si="434"/>
        <v>1</v>
      </c>
      <c r="J2180" s="28">
        <f t="shared" si="435"/>
        <v>85.277995301487863</v>
      </c>
      <c r="K2180" s="29" t="str">
        <f t="shared" si="436"/>
        <v/>
      </c>
      <c r="L2180" s="26" t="str">
        <f t="shared" si="437"/>
        <v/>
      </c>
      <c r="M2180" t="str">
        <f t="shared" si="438"/>
        <v/>
      </c>
      <c r="N2180" s="28">
        <f t="shared" si="439"/>
        <v>85.277995301487863</v>
      </c>
      <c r="O2180" t="str">
        <f t="shared" si="440"/>
        <v/>
      </c>
      <c r="P2180" t="str">
        <f t="shared" si="441"/>
        <v/>
      </c>
      <c r="Q2180" s="10"/>
      <c r="R2180" s="10"/>
      <c r="S2180" s="16">
        <v>1</v>
      </c>
      <c r="T2180" s="13">
        <v>85.277995301487863</v>
      </c>
      <c r="U2180" s="14"/>
      <c r="V2180" s="11"/>
      <c r="W2180" s="10"/>
      <c r="X2180" s="29"/>
      <c r="AA2180" t="s">
        <v>331</v>
      </c>
      <c r="AB2180">
        <v>1</v>
      </c>
      <c r="AC2180">
        <v>85.277995301487863</v>
      </c>
      <c r="AD2180">
        <v>85.277995301487863</v>
      </c>
      <c r="AL2180">
        <v>85.277995301487863</v>
      </c>
      <c r="AM2180">
        <v>85.277995301487863</v>
      </c>
      <c r="AR2180" t="s">
        <v>338</v>
      </c>
    </row>
    <row r="2181" spans="1:44" x14ac:dyDescent="0.35">
      <c r="A2181">
        <v>11</v>
      </c>
      <c r="B2181" s="26">
        <f t="shared" si="429"/>
        <v>46273.78125</v>
      </c>
      <c r="C2181" t="s">
        <v>74</v>
      </c>
      <c r="D2181">
        <v>4</v>
      </c>
      <c r="E2181" s="26">
        <f t="shared" si="430"/>
        <v>46273.885416666657</v>
      </c>
      <c r="F2181" s="26">
        <f t="shared" si="431"/>
        <v>46273.864583333321</v>
      </c>
      <c r="G2181">
        <f t="shared" si="432"/>
        <v>0</v>
      </c>
      <c r="H2181">
        <f t="shared" si="433"/>
        <v>0</v>
      </c>
      <c r="I2181" s="27">
        <f t="shared" si="434"/>
        <v>1</v>
      </c>
      <c r="J2181" s="28">
        <f t="shared" si="435"/>
        <v>122.73615635179154</v>
      </c>
      <c r="K2181" s="29" t="str">
        <f t="shared" si="436"/>
        <v/>
      </c>
      <c r="L2181" s="26" t="str">
        <f t="shared" si="437"/>
        <v/>
      </c>
      <c r="M2181" t="str">
        <f t="shared" si="438"/>
        <v/>
      </c>
      <c r="N2181" s="28">
        <f t="shared" si="439"/>
        <v>122.73615635179154</v>
      </c>
      <c r="O2181" t="str">
        <f t="shared" si="440"/>
        <v/>
      </c>
      <c r="P2181" t="str">
        <f t="shared" si="441"/>
        <v/>
      </c>
      <c r="Q2181" s="10"/>
      <c r="R2181" s="10"/>
      <c r="S2181" s="16">
        <v>1</v>
      </c>
      <c r="T2181" s="13">
        <v>122.73615635179149</v>
      </c>
      <c r="U2181" s="14"/>
      <c r="V2181" s="11"/>
      <c r="W2181" s="10"/>
      <c r="X2181" s="29"/>
      <c r="AA2181" t="s">
        <v>331</v>
      </c>
      <c r="AB2181">
        <v>1</v>
      </c>
      <c r="AC2181">
        <v>122.73615635179149</v>
      </c>
      <c r="AD2181">
        <v>122.73615635179149</v>
      </c>
      <c r="AL2181">
        <v>122.73615635179149</v>
      </c>
      <c r="AM2181">
        <v>122.73615635179149</v>
      </c>
      <c r="AR2181" t="s">
        <v>338</v>
      </c>
    </row>
    <row r="2182" spans="1:44" x14ac:dyDescent="0.35">
      <c r="A2182">
        <v>11</v>
      </c>
      <c r="B2182" s="26">
        <f t="shared" ref="B2182:B2245" si="442">INDEX(SNAP_TIMES,MATCH(A2182,SNAP_NOS,0))</f>
        <v>46273.78125</v>
      </c>
      <c r="C2182" t="s">
        <v>74</v>
      </c>
      <c r="D2182">
        <v>5</v>
      </c>
      <c r="E2182" s="26">
        <f t="shared" ref="E2182:E2245" si="443">IF(AND(INDEX(SH_CHG,MATCH(C2182,SH_ID,0))&lt;&gt;"",B2182&gt;=INDEX(SH_CHG,MATCH(C2182,SH_ID,0))),INDEX(SH_DEP,MATCH(C2182,SH_ID,0)),INDEX(SH_ORIG,MATCH(C2182,SH_ID,0)))</f>
        <v>46273.885416666657</v>
      </c>
      <c r="F2182" s="26">
        <f t="shared" ref="F2182:F2245" si="444">E2182-LOADING_MINUTES/1440</f>
        <v>46273.864583333321</v>
      </c>
      <c r="G2182">
        <f t="shared" ref="G2182:G2245" si="445">COUNTIFS(OL_SNAP,A2182,OL_EFF,C2182,OL_WT,D2182,OL_OPEN,"&gt;0")</f>
        <v>0</v>
      </c>
      <c r="H2182">
        <f t="shared" ref="H2182:H2245" si="446">SUMIFS($G$6:$G$3569,$A$6:$A$3569,A2182,$D$6:$D$3569,D2182,$F$6:$F$3569,"&lt;="&amp;F2182)</f>
        <v>5</v>
      </c>
      <c r="I2182" s="27">
        <f t="shared" ref="I2182:I2245" si="447">INDEX(C_RES,MATCH(1,INDEX((C_SN=A2182)*(C_WT=D2182),0),0))</f>
        <v>1</v>
      </c>
      <c r="J2182" s="28">
        <f t="shared" ref="J2182:J2245" si="448">INDEX(C_RL,MATCH(1,INDEX((C_SN=A2182)*(C_WT=D2182),0),0))</f>
        <v>19.251336898395724</v>
      </c>
      <c r="K2182" s="29" t="str">
        <f t="shared" ref="K2182:K2245" si="449">IF(G2182=0,"",IF(ISNUMBER(J2182),IF(J2182&gt;0,H2182/J2182/24,"NULL"),"NULL"))</f>
        <v/>
      </c>
      <c r="L2182" s="26" t="str">
        <f t="shared" ref="L2182:L2245" si="450">IF(ISNUMBER(K2182),B2182+K2182,"")</f>
        <v/>
      </c>
      <c r="M2182" t="str">
        <f t="shared" ref="M2182:M2245" si="451">IF(G2182=0,"",IF(B2182&gt;=F2182,"NO - CUTOFF PASSED",IF(ISNUMBER(K2182),IF(L2182&lt;=F2182,"YES","NO"),"UNKNOWN - NO RATE")))</f>
        <v/>
      </c>
      <c r="N2182" s="28">
        <f t="shared" ref="N2182:N2245" si="452">IFERROR(IF(AND(INDEX(C_HRS,MATCH(1,INDEX((C_SN=A2182)*(C_WT=D2182),0),0))&gt;0,INDEX(C_TL,MATCH(1,INDEX((C_SN=A2182)*(C_WT=D2182),0),0))&gt;0),INDEX(C_TL,MATCH(1,INDEX((C_SN=A2182)*(C_WT=D2182),0),0))/INDEX(C_HRS,MATCH(1,INDEX((C_SN=A2182)*(C_WT=D2182),0),0)),"NULL"),"NULL")</f>
        <v>19.251336898395724</v>
      </c>
      <c r="O2182" t="str">
        <f t="shared" ref="O2182:O2245" si="453">IF(M2182="NO",IF(ISNUMBER(N2182),ROUNDUP(H2182/(N2182*(F2182-B2182)*24),0),"CANNOT ESTIMATE - NO RATE"),"")</f>
        <v/>
      </c>
      <c r="P2182" t="str">
        <f t="shared" ref="P2182:P2245" si="454">IF(ISNUMBER(O2182),MAX(0,O2182-I2182),O2182)</f>
        <v/>
      </c>
      <c r="Q2182" s="10"/>
      <c r="R2182" s="10"/>
      <c r="S2182" s="16">
        <v>1</v>
      </c>
      <c r="T2182" s="13">
        <v>19.251336898395721</v>
      </c>
      <c r="U2182" s="14"/>
      <c r="V2182" s="11"/>
      <c r="W2182" s="10"/>
      <c r="X2182" s="29"/>
      <c r="AA2182" t="s">
        <v>331</v>
      </c>
      <c r="AB2182">
        <v>1</v>
      </c>
      <c r="AC2182">
        <v>19.251336898395721</v>
      </c>
      <c r="AD2182">
        <v>21.88449848024316</v>
      </c>
      <c r="AL2182">
        <v>19.251336898395721</v>
      </c>
      <c r="AM2182">
        <v>21.88449848024316</v>
      </c>
      <c r="AR2182" t="s">
        <v>338</v>
      </c>
    </row>
    <row r="2183" spans="1:44" x14ac:dyDescent="0.35">
      <c r="A2183">
        <v>11</v>
      </c>
      <c r="B2183" s="26">
        <f t="shared" si="442"/>
        <v>46273.78125</v>
      </c>
      <c r="C2183" t="s">
        <v>74</v>
      </c>
      <c r="D2183">
        <v>6</v>
      </c>
      <c r="E2183" s="26">
        <f t="shared" si="443"/>
        <v>46273.885416666657</v>
      </c>
      <c r="F2183" s="26">
        <f t="shared" si="444"/>
        <v>46273.864583333321</v>
      </c>
      <c r="G2183">
        <f t="shared" si="445"/>
        <v>0</v>
      </c>
      <c r="H2183">
        <f t="shared" si="446"/>
        <v>17</v>
      </c>
      <c r="I2183" s="27">
        <f t="shared" si="447"/>
        <v>2</v>
      </c>
      <c r="J2183" s="28">
        <f t="shared" si="448"/>
        <v>32.84119553474973</v>
      </c>
      <c r="K2183" s="29" t="str">
        <f t="shared" si="449"/>
        <v/>
      </c>
      <c r="L2183" s="26" t="str">
        <f t="shared" si="450"/>
        <v/>
      </c>
      <c r="M2183" t="str">
        <f t="shared" si="451"/>
        <v/>
      </c>
      <c r="N2183" s="28">
        <f t="shared" si="452"/>
        <v>16.420597767374865</v>
      </c>
      <c r="O2183" t="str">
        <f t="shared" si="453"/>
        <v/>
      </c>
      <c r="P2183" t="str">
        <f t="shared" si="454"/>
        <v/>
      </c>
      <c r="Q2183" s="10"/>
      <c r="R2183" s="10"/>
      <c r="S2183" s="16">
        <v>1</v>
      </c>
      <c r="T2183" s="13">
        <v>13.954334220881121</v>
      </c>
      <c r="U2183" s="14"/>
      <c r="V2183" s="11"/>
      <c r="W2183" s="10"/>
      <c r="X2183" s="29"/>
      <c r="AA2183" t="s">
        <v>331</v>
      </c>
      <c r="AB2183">
        <v>2</v>
      </c>
      <c r="AC2183">
        <v>27.362553838358249</v>
      </c>
      <c r="AD2183">
        <v>37.773722627737222</v>
      </c>
      <c r="AL2183">
        <v>13.681276919179121</v>
      </c>
      <c r="AM2183">
        <v>13.954334220881121</v>
      </c>
      <c r="AR2183" t="s">
        <v>332</v>
      </c>
    </row>
    <row r="2184" spans="1:44" x14ac:dyDescent="0.35">
      <c r="A2184">
        <v>12</v>
      </c>
      <c r="B2184" s="26">
        <f t="shared" si="442"/>
        <v>46273.791666666657</v>
      </c>
      <c r="C2184" t="s">
        <v>20</v>
      </c>
      <c r="D2184">
        <v>1</v>
      </c>
      <c r="E2184" s="26">
        <f t="shared" si="443"/>
        <v>46273.770833333343</v>
      </c>
      <c r="F2184" s="26">
        <f t="shared" si="444"/>
        <v>46273.750000000007</v>
      </c>
      <c r="G2184">
        <f t="shared" si="445"/>
        <v>0</v>
      </c>
      <c r="H2184">
        <f t="shared" si="446"/>
        <v>0</v>
      </c>
      <c r="I2184" s="27">
        <f t="shared" si="447"/>
        <v>5</v>
      </c>
      <c r="J2184" s="28">
        <f t="shared" si="448"/>
        <v>214.8109633811186</v>
      </c>
      <c r="K2184" s="29" t="str">
        <f t="shared" si="449"/>
        <v/>
      </c>
      <c r="L2184" s="26" t="str">
        <f t="shared" si="450"/>
        <v/>
      </c>
      <c r="M2184" t="str">
        <f t="shared" si="451"/>
        <v/>
      </c>
      <c r="N2184" s="28">
        <f t="shared" si="452"/>
        <v>42.962192676223722</v>
      </c>
      <c r="O2184" t="str">
        <f t="shared" si="453"/>
        <v/>
      </c>
      <c r="P2184" t="str">
        <f t="shared" si="454"/>
        <v/>
      </c>
      <c r="Q2184" s="10"/>
      <c r="R2184" s="10"/>
      <c r="S2184" s="16">
        <v>5</v>
      </c>
      <c r="T2184" s="13">
        <v>214.8109633811186</v>
      </c>
      <c r="U2184" s="14"/>
      <c r="V2184" s="11"/>
      <c r="W2184" s="10"/>
      <c r="X2184" s="29"/>
      <c r="AA2184" t="s">
        <v>331</v>
      </c>
      <c r="AB2184">
        <v>5</v>
      </c>
      <c r="AC2184">
        <v>23.493975903614459</v>
      </c>
      <c r="AD2184">
        <v>418.88565674647572</v>
      </c>
      <c r="AL2184">
        <v>23.493975903614459</v>
      </c>
      <c r="AM2184">
        <v>418.88565674647572</v>
      </c>
      <c r="AR2184" t="s">
        <v>337</v>
      </c>
    </row>
    <row r="2185" spans="1:44" x14ac:dyDescent="0.35">
      <c r="A2185">
        <v>12</v>
      </c>
      <c r="B2185" s="26">
        <f t="shared" si="442"/>
        <v>46273.791666666657</v>
      </c>
      <c r="C2185" t="s">
        <v>20</v>
      </c>
      <c r="D2185">
        <v>2</v>
      </c>
      <c r="E2185" s="26">
        <f t="shared" si="443"/>
        <v>46273.770833333343</v>
      </c>
      <c r="F2185" s="26">
        <f t="shared" si="444"/>
        <v>46273.750000000007</v>
      </c>
      <c r="G2185">
        <f t="shared" si="445"/>
        <v>0</v>
      </c>
      <c r="H2185">
        <f t="shared" si="446"/>
        <v>0</v>
      </c>
      <c r="I2185" s="27">
        <f t="shared" si="447"/>
        <v>2</v>
      </c>
      <c r="J2185" s="28">
        <f t="shared" si="448"/>
        <v>75.606135576447301</v>
      </c>
      <c r="K2185" s="29" t="str">
        <f t="shared" si="449"/>
        <v/>
      </c>
      <c r="L2185" s="26" t="str">
        <f t="shared" si="450"/>
        <v/>
      </c>
      <c r="M2185" t="str">
        <f t="shared" si="451"/>
        <v/>
      </c>
      <c r="N2185" s="28">
        <f t="shared" si="452"/>
        <v>37.80306778822365</v>
      </c>
      <c r="O2185" t="str">
        <f t="shared" si="453"/>
        <v/>
      </c>
      <c r="P2185" t="str">
        <f t="shared" si="454"/>
        <v/>
      </c>
      <c r="Q2185" s="10"/>
      <c r="R2185" s="10"/>
      <c r="S2185" s="16">
        <v>2</v>
      </c>
      <c r="T2185" s="13">
        <v>75.606135576447301</v>
      </c>
      <c r="U2185" s="14"/>
      <c r="V2185" s="11"/>
      <c r="W2185" s="10"/>
      <c r="X2185" s="29"/>
      <c r="AA2185" t="s">
        <v>331</v>
      </c>
      <c r="AB2185">
        <v>2</v>
      </c>
      <c r="AC2185">
        <v>47.624425264176807</v>
      </c>
      <c r="AD2185">
        <v>135.49723756906079</v>
      </c>
      <c r="AL2185">
        <v>47.624425264176807</v>
      </c>
      <c r="AM2185">
        <v>135.49723756906079</v>
      </c>
      <c r="AR2185" t="s">
        <v>332</v>
      </c>
    </row>
    <row r="2186" spans="1:44" x14ac:dyDescent="0.35">
      <c r="A2186">
        <v>12</v>
      </c>
      <c r="B2186" s="26">
        <f t="shared" si="442"/>
        <v>46273.791666666657</v>
      </c>
      <c r="C2186" t="s">
        <v>20</v>
      </c>
      <c r="D2186">
        <v>3</v>
      </c>
      <c r="E2186" s="26">
        <f t="shared" si="443"/>
        <v>46273.770833333343</v>
      </c>
      <c r="F2186" s="26">
        <f t="shared" si="444"/>
        <v>46273.750000000007</v>
      </c>
      <c r="G2186">
        <f t="shared" si="445"/>
        <v>0</v>
      </c>
      <c r="H2186">
        <f t="shared" si="446"/>
        <v>0</v>
      </c>
      <c r="I2186" s="27">
        <f t="shared" si="447"/>
        <v>1</v>
      </c>
      <c r="J2186" s="28">
        <f t="shared" si="448"/>
        <v>74.300932090545942</v>
      </c>
      <c r="K2186" s="29" t="str">
        <f t="shared" si="449"/>
        <v/>
      </c>
      <c r="L2186" s="26" t="str">
        <f t="shared" si="450"/>
        <v/>
      </c>
      <c r="M2186" t="str">
        <f t="shared" si="451"/>
        <v/>
      </c>
      <c r="N2186" s="28">
        <f t="shared" si="452"/>
        <v>74.300932090545942</v>
      </c>
      <c r="O2186" t="str">
        <f t="shared" si="453"/>
        <v/>
      </c>
      <c r="P2186" t="str">
        <f t="shared" si="454"/>
        <v/>
      </c>
      <c r="Q2186" s="10"/>
      <c r="R2186" s="10"/>
      <c r="S2186" s="16">
        <v>1</v>
      </c>
      <c r="T2186" s="13">
        <v>74.300932090545942</v>
      </c>
      <c r="U2186" s="14"/>
      <c r="V2186" s="11"/>
      <c r="W2186" s="10"/>
      <c r="X2186" s="29"/>
      <c r="AA2186" t="s">
        <v>331</v>
      </c>
      <c r="AB2186">
        <v>1</v>
      </c>
      <c r="AC2186">
        <v>74.300932090545942</v>
      </c>
      <c r="AD2186">
        <v>74.300932090545942</v>
      </c>
      <c r="AL2186">
        <v>74.300932090545942</v>
      </c>
      <c r="AM2186">
        <v>74.300932090545942</v>
      </c>
      <c r="AR2186" t="s">
        <v>338</v>
      </c>
    </row>
    <row r="2187" spans="1:44" x14ac:dyDescent="0.35">
      <c r="A2187">
        <v>12</v>
      </c>
      <c r="B2187" s="26">
        <f t="shared" si="442"/>
        <v>46273.791666666657</v>
      </c>
      <c r="C2187" t="s">
        <v>20</v>
      </c>
      <c r="D2187">
        <v>4</v>
      </c>
      <c r="E2187" s="26">
        <f t="shared" si="443"/>
        <v>46273.770833333343</v>
      </c>
      <c r="F2187" s="26">
        <f t="shared" si="444"/>
        <v>46273.750000000007</v>
      </c>
      <c r="G2187">
        <f t="shared" si="445"/>
        <v>0</v>
      </c>
      <c r="H2187">
        <f t="shared" si="446"/>
        <v>0</v>
      </c>
      <c r="I2187" s="27">
        <f t="shared" si="447"/>
        <v>0</v>
      </c>
      <c r="J2187" s="28" t="str">
        <f t="shared" si="448"/>
        <v>NULL</v>
      </c>
      <c r="K2187" s="29" t="str">
        <f t="shared" si="449"/>
        <v/>
      </c>
      <c r="L2187" s="26" t="str">
        <f t="shared" si="450"/>
        <v/>
      </c>
      <c r="M2187" t="str">
        <f t="shared" si="451"/>
        <v/>
      </c>
      <c r="N2187" s="28">
        <f t="shared" si="452"/>
        <v>118.92332789559543</v>
      </c>
      <c r="O2187" t="str">
        <f t="shared" si="453"/>
        <v/>
      </c>
      <c r="P2187" t="str">
        <f t="shared" si="454"/>
        <v/>
      </c>
      <c r="Q2187" s="10"/>
      <c r="R2187" s="10"/>
      <c r="S2187" s="16">
        <v>0</v>
      </c>
      <c r="T2187" s="13"/>
      <c r="U2187" s="14"/>
      <c r="V2187" s="11"/>
      <c r="W2187" s="10"/>
      <c r="X2187" s="29"/>
      <c r="AA2187" t="s">
        <v>331</v>
      </c>
      <c r="AB2187">
        <v>1</v>
      </c>
      <c r="AR2187" t="s">
        <v>338</v>
      </c>
    </row>
    <row r="2188" spans="1:44" x14ac:dyDescent="0.35">
      <c r="A2188">
        <v>12</v>
      </c>
      <c r="B2188" s="26">
        <f t="shared" si="442"/>
        <v>46273.791666666657</v>
      </c>
      <c r="C2188" t="s">
        <v>20</v>
      </c>
      <c r="D2188">
        <v>5</v>
      </c>
      <c r="E2188" s="26">
        <f t="shared" si="443"/>
        <v>46273.770833333343</v>
      </c>
      <c r="F2188" s="26">
        <f t="shared" si="444"/>
        <v>46273.750000000007</v>
      </c>
      <c r="G2188">
        <f t="shared" si="445"/>
        <v>0</v>
      </c>
      <c r="H2188">
        <f t="shared" si="446"/>
        <v>0</v>
      </c>
      <c r="I2188" s="27">
        <f t="shared" si="447"/>
        <v>0</v>
      </c>
      <c r="J2188" s="28" t="str">
        <f t="shared" si="448"/>
        <v>NULL</v>
      </c>
      <c r="K2188" s="29" t="str">
        <f t="shared" si="449"/>
        <v/>
      </c>
      <c r="L2188" s="26" t="str">
        <f t="shared" si="450"/>
        <v/>
      </c>
      <c r="M2188" t="str">
        <f t="shared" si="451"/>
        <v/>
      </c>
      <c r="N2188" s="28">
        <f t="shared" si="452"/>
        <v>16.666666666666664</v>
      </c>
      <c r="O2188" t="str">
        <f t="shared" si="453"/>
        <v/>
      </c>
      <c r="P2188" t="str">
        <f t="shared" si="454"/>
        <v/>
      </c>
      <c r="Q2188" s="10"/>
      <c r="R2188" s="10"/>
      <c r="S2188" s="16">
        <v>0</v>
      </c>
      <c r="T2188" s="13"/>
      <c r="U2188" s="14"/>
      <c r="V2188" s="11"/>
      <c r="W2188" s="10"/>
      <c r="X2188" s="29"/>
      <c r="AA2188" t="s">
        <v>331</v>
      </c>
      <c r="AB2188">
        <v>1</v>
      </c>
      <c r="AR2188" t="s">
        <v>338</v>
      </c>
    </row>
    <row r="2189" spans="1:44" x14ac:dyDescent="0.35">
      <c r="A2189">
        <v>12</v>
      </c>
      <c r="B2189" s="26">
        <f t="shared" si="442"/>
        <v>46273.791666666657</v>
      </c>
      <c r="C2189" t="s">
        <v>20</v>
      </c>
      <c r="D2189">
        <v>6</v>
      </c>
      <c r="E2189" s="26">
        <f t="shared" si="443"/>
        <v>46273.770833333343</v>
      </c>
      <c r="F2189" s="26">
        <f t="shared" si="444"/>
        <v>46273.750000000007</v>
      </c>
      <c r="G2189">
        <f t="shared" si="445"/>
        <v>0</v>
      </c>
      <c r="H2189">
        <f t="shared" si="446"/>
        <v>0</v>
      </c>
      <c r="I2189" s="27">
        <f t="shared" si="447"/>
        <v>2</v>
      </c>
      <c r="J2189" s="28">
        <f t="shared" si="448"/>
        <v>34.113118152206106</v>
      </c>
      <c r="K2189" s="29" t="str">
        <f t="shared" si="449"/>
        <v/>
      </c>
      <c r="L2189" s="26" t="str">
        <f t="shared" si="450"/>
        <v/>
      </c>
      <c r="M2189" t="str">
        <f t="shared" si="451"/>
        <v/>
      </c>
      <c r="N2189" s="28">
        <f t="shared" si="452"/>
        <v>17.056559076103053</v>
      </c>
      <c r="O2189" t="str">
        <f t="shared" si="453"/>
        <v/>
      </c>
      <c r="P2189" t="str">
        <f t="shared" si="454"/>
        <v/>
      </c>
      <c r="Q2189" s="10"/>
      <c r="R2189" s="10"/>
      <c r="S2189" s="16">
        <v>2</v>
      </c>
      <c r="T2189" s="13">
        <v>34.113118152206113</v>
      </c>
      <c r="U2189" s="14"/>
      <c r="V2189" s="11"/>
      <c r="W2189" s="10"/>
      <c r="X2189" s="29"/>
      <c r="AA2189" t="s">
        <v>331</v>
      </c>
      <c r="AB2189">
        <v>2</v>
      </c>
      <c r="AC2189">
        <v>23.767278729110789</v>
      </c>
      <c r="AD2189">
        <v>43.603330809992428</v>
      </c>
      <c r="AL2189">
        <v>23.767278729110789</v>
      </c>
      <c r="AM2189">
        <v>43.603330809992428</v>
      </c>
      <c r="AR2189" t="s">
        <v>332</v>
      </c>
    </row>
    <row r="2190" spans="1:44" x14ac:dyDescent="0.35">
      <c r="A2190">
        <v>12</v>
      </c>
      <c r="B2190" s="26">
        <f t="shared" si="442"/>
        <v>46273.791666666657</v>
      </c>
      <c r="C2190" t="s">
        <v>43</v>
      </c>
      <c r="D2190">
        <v>1</v>
      </c>
      <c r="E2190" s="26">
        <f t="shared" si="443"/>
        <v>46273.802083333343</v>
      </c>
      <c r="F2190" s="26">
        <f t="shared" si="444"/>
        <v>46273.781250000007</v>
      </c>
      <c r="G2190">
        <f t="shared" si="445"/>
        <v>0</v>
      </c>
      <c r="H2190">
        <f t="shared" si="446"/>
        <v>0</v>
      </c>
      <c r="I2190" s="27">
        <f t="shared" si="447"/>
        <v>5</v>
      </c>
      <c r="J2190" s="28">
        <f t="shared" si="448"/>
        <v>214.8109633811186</v>
      </c>
      <c r="K2190" s="29" t="str">
        <f t="shared" si="449"/>
        <v/>
      </c>
      <c r="L2190" s="26" t="str">
        <f t="shared" si="450"/>
        <v/>
      </c>
      <c r="M2190" t="str">
        <f t="shared" si="451"/>
        <v/>
      </c>
      <c r="N2190" s="28">
        <f t="shared" si="452"/>
        <v>42.962192676223722</v>
      </c>
      <c r="O2190" t="str">
        <f t="shared" si="453"/>
        <v/>
      </c>
      <c r="P2190" t="str">
        <f t="shared" si="454"/>
        <v/>
      </c>
      <c r="Q2190" s="10"/>
      <c r="R2190" s="10"/>
      <c r="S2190" s="16">
        <v>5</v>
      </c>
      <c r="T2190" s="13">
        <v>214.8109633811186</v>
      </c>
      <c r="U2190" s="14"/>
      <c r="V2190" s="11"/>
      <c r="W2190" s="10"/>
      <c r="X2190" s="29"/>
      <c r="AA2190" t="s">
        <v>331</v>
      </c>
      <c r="AB2190">
        <v>5</v>
      </c>
      <c r="AC2190">
        <v>23.493975903614459</v>
      </c>
      <c r="AD2190">
        <v>418.88565674647572</v>
      </c>
      <c r="AL2190">
        <v>23.493975903614459</v>
      </c>
      <c r="AM2190">
        <v>418.88565674647572</v>
      </c>
      <c r="AR2190" t="s">
        <v>337</v>
      </c>
    </row>
    <row r="2191" spans="1:44" x14ac:dyDescent="0.35">
      <c r="A2191">
        <v>12</v>
      </c>
      <c r="B2191" s="26">
        <f t="shared" si="442"/>
        <v>46273.791666666657</v>
      </c>
      <c r="C2191" t="s">
        <v>43</v>
      </c>
      <c r="D2191">
        <v>2</v>
      </c>
      <c r="E2191" s="26">
        <f t="shared" si="443"/>
        <v>46273.802083333343</v>
      </c>
      <c r="F2191" s="26">
        <f t="shared" si="444"/>
        <v>46273.781250000007</v>
      </c>
      <c r="G2191">
        <f t="shared" si="445"/>
        <v>0</v>
      </c>
      <c r="H2191">
        <f t="shared" si="446"/>
        <v>0</v>
      </c>
      <c r="I2191" s="27">
        <f t="shared" si="447"/>
        <v>2</v>
      </c>
      <c r="J2191" s="28">
        <f t="shared" si="448"/>
        <v>75.606135576447301</v>
      </c>
      <c r="K2191" s="29" t="str">
        <f t="shared" si="449"/>
        <v/>
      </c>
      <c r="L2191" s="26" t="str">
        <f t="shared" si="450"/>
        <v/>
      </c>
      <c r="M2191" t="str">
        <f t="shared" si="451"/>
        <v/>
      </c>
      <c r="N2191" s="28">
        <f t="shared" si="452"/>
        <v>37.80306778822365</v>
      </c>
      <c r="O2191" t="str">
        <f t="shared" si="453"/>
        <v/>
      </c>
      <c r="P2191" t="str">
        <f t="shared" si="454"/>
        <v/>
      </c>
      <c r="Q2191" s="10"/>
      <c r="R2191" s="10"/>
      <c r="S2191" s="16">
        <v>2</v>
      </c>
      <c r="T2191" s="13">
        <v>75.606135576447301</v>
      </c>
      <c r="U2191" s="14"/>
      <c r="V2191" s="11"/>
      <c r="W2191" s="10"/>
      <c r="X2191" s="29"/>
      <c r="AA2191" t="s">
        <v>331</v>
      </c>
      <c r="AB2191">
        <v>2</v>
      </c>
      <c r="AC2191">
        <v>47.624425264176807</v>
      </c>
      <c r="AD2191">
        <v>135.49723756906079</v>
      </c>
      <c r="AL2191">
        <v>47.624425264176807</v>
      </c>
      <c r="AM2191">
        <v>135.49723756906079</v>
      </c>
      <c r="AR2191" t="s">
        <v>332</v>
      </c>
    </row>
    <row r="2192" spans="1:44" x14ac:dyDescent="0.35">
      <c r="A2192">
        <v>12</v>
      </c>
      <c r="B2192" s="26">
        <f t="shared" si="442"/>
        <v>46273.791666666657</v>
      </c>
      <c r="C2192" t="s">
        <v>43</v>
      </c>
      <c r="D2192">
        <v>3</v>
      </c>
      <c r="E2192" s="26">
        <f t="shared" si="443"/>
        <v>46273.802083333343</v>
      </c>
      <c r="F2192" s="26">
        <f t="shared" si="444"/>
        <v>46273.781250000007</v>
      </c>
      <c r="G2192">
        <f t="shared" si="445"/>
        <v>0</v>
      </c>
      <c r="H2192">
        <f t="shared" si="446"/>
        <v>0</v>
      </c>
      <c r="I2192" s="27">
        <f t="shared" si="447"/>
        <v>1</v>
      </c>
      <c r="J2192" s="28">
        <f t="shared" si="448"/>
        <v>74.300932090545942</v>
      </c>
      <c r="K2192" s="29" t="str">
        <f t="shared" si="449"/>
        <v/>
      </c>
      <c r="L2192" s="26" t="str">
        <f t="shared" si="450"/>
        <v/>
      </c>
      <c r="M2192" t="str">
        <f t="shared" si="451"/>
        <v/>
      </c>
      <c r="N2192" s="28">
        <f t="shared" si="452"/>
        <v>74.300932090545942</v>
      </c>
      <c r="O2192" t="str">
        <f t="shared" si="453"/>
        <v/>
      </c>
      <c r="P2192" t="str">
        <f t="shared" si="454"/>
        <v/>
      </c>
      <c r="Q2192" s="10"/>
      <c r="R2192" s="10"/>
      <c r="S2192" s="16">
        <v>1</v>
      </c>
      <c r="T2192" s="13">
        <v>74.300932090545942</v>
      </c>
      <c r="U2192" s="14"/>
      <c r="V2192" s="11"/>
      <c r="W2192" s="10"/>
      <c r="X2192" s="29"/>
      <c r="AA2192" t="s">
        <v>331</v>
      </c>
      <c r="AB2192">
        <v>1</v>
      </c>
      <c r="AC2192">
        <v>74.300932090545942</v>
      </c>
      <c r="AD2192">
        <v>74.300932090545942</v>
      </c>
      <c r="AL2192">
        <v>74.300932090545942</v>
      </c>
      <c r="AM2192">
        <v>74.300932090545942</v>
      </c>
      <c r="AR2192" t="s">
        <v>338</v>
      </c>
    </row>
    <row r="2193" spans="1:44" x14ac:dyDescent="0.35">
      <c r="A2193">
        <v>12</v>
      </c>
      <c r="B2193" s="26">
        <f t="shared" si="442"/>
        <v>46273.791666666657</v>
      </c>
      <c r="C2193" t="s">
        <v>43</v>
      </c>
      <c r="D2193">
        <v>4</v>
      </c>
      <c r="E2193" s="26">
        <f t="shared" si="443"/>
        <v>46273.802083333343</v>
      </c>
      <c r="F2193" s="26">
        <f t="shared" si="444"/>
        <v>46273.781250000007</v>
      </c>
      <c r="G2193">
        <f t="shared" si="445"/>
        <v>0</v>
      </c>
      <c r="H2193">
        <f t="shared" si="446"/>
        <v>0</v>
      </c>
      <c r="I2193" s="27">
        <f t="shared" si="447"/>
        <v>0</v>
      </c>
      <c r="J2193" s="28" t="str">
        <f t="shared" si="448"/>
        <v>NULL</v>
      </c>
      <c r="K2193" s="29" t="str">
        <f t="shared" si="449"/>
        <v/>
      </c>
      <c r="L2193" s="26" t="str">
        <f t="shared" si="450"/>
        <v/>
      </c>
      <c r="M2193" t="str">
        <f t="shared" si="451"/>
        <v/>
      </c>
      <c r="N2193" s="28">
        <f t="shared" si="452"/>
        <v>118.92332789559543</v>
      </c>
      <c r="O2193" t="str">
        <f t="shared" si="453"/>
        <v/>
      </c>
      <c r="P2193" t="str">
        <f t="shared" si="454"/>
        <v/>
      </c>
      <c r="Q2193" s="10"/>
      <c r="R2193" s="10"/>
      <c r="S2193" s="16">
        <v>0</v>
      </c>
      <c r="T2193" s="13"/>
      <c r="U2193" s="14"/>
      <c r="V2193" s="11"/>
      <c r="W2193" s="10"/>
      <c r="X2193" s="29"/>
      <c r="AA2193" t="s">
        <v>331</v>
      </c>
      <c r="AB2193">
        <v>1</v>
      </c>
      <c r="AR2193" t="s">
        <v>338</v>
      </c>
    </row>
    <row r="2194" spans="1:44" x14ac:dyDescent="0.35">
      <c r="A2194">
        <v>12</v>
      </c>
      <c r="B2194" s="26">
        <f t="shared" si="442"/>
        <v>46273.791666666657</v>
      </c>
      <c r="C2194" t="s">
        <v>43</v>
      </c>
      <c r="D2194">
        <v>5</v>
      </c>
      <c r="E2194" s="26">
        <f t="shared" si="443"/>
        <v>46273.802083333343</v>
      </c>
      <c r="F2194" s="26">
        <f t="shared" si="444"/>
        <v>46273.781250000007</v>
      </c>
      <c r="G2194">
        <f t="shared" si="445"/>
        <v>0</v>
      </c>
      <c r="H2194">
        <f t="shared" si="446"/>
        <v>0</v>
      </c>
      <c r="I2194" s="27">
        <f t="shared" si="447"/>
        <v>0</v>
      </c>
      <c r="J2194" s="28" t="str">
        <f t="shared" si="448"/>
        <v>NULL</v>
      </c>
      <c r="K2194" s="29" t="str">
        <f t="shared" si="449"/>
        <v/>
      </c>
      <c r="L2194" s="26" t="str">
        <f t="shared" si="450"/>
        <v/>
      </c>
      <c r="M2194" t="str">
        <f t="shared" si="451"/>
        <v/>
      </c>
      <c r="N2194" s="28">
        <f t="shared" si="452"/>
        <v>16.666666666666664</v>
      </c>
      <c r="O2194" t="str">
        <f t="shared" si="453"/>
        <v/>
      </c>
      <c r="P2194" t="str">
        <f t="shared" si="454"/>
        <v/>
      </c>
      <c r="Q2194" s="10"/>
      <c r="R2194" s="10"/>
      <c r="S2194" s="16">
        <v>0</v>
      </c>
      <c r="T2194" s="13"/>
      <c r="U2194" s="14"/>
      <c r="V2194" s="11"/>
      <c r="W2194" s="10"/>
      <c r="X2194" s="29"/>
      <c r="AA2194" t="s">
        <v>331</v>
      </c>
      <c r="AB2194">
        <v>1</v>
      </c>
      <c r="AR2194" t="s">
        <v>338</v>
      </c>
    </row>
    <row r="2195" spans="1:44" x14ac:dyDescent="0.35">
      <c r="A2195">
        <v>12</v>
      </c>
      <c r="B2195" s="26">
        <f t="shared" si="442"/>
        <v>46273.791666666657</v>
      </c>
      <c r="C2195" t="s">
        <v>43</v>
      </c>
      <c r="D2195">
        <v>6</v>
      </c>
      <c r="E2195" s="26">
        <f t="shared" si="443"/>
        <v>46273.802083333343</v>
      </c>
      <c r="F2195" s="26">
        <f t="shared" si="444"/>
        <v>46273.781250000007</v>
      </c>
      <c r="G2195">
        <f t="shared" si="445"/>
        <v>0</v>
      </c>
      <c r="H2195">
        <f t="shared" si="446"/>
        <v>0</v>
      </c>
      <c r="I2195" s="27">
        <f t="shared" si="447"/>
        <v>2</v>
      </c>
      <c r="J2195" s="28">
        <f t="shared" si="448"/>
        <v>34.113118152206106</v>
      </c>
      <c r="K2195" s="29" t="str">
        <f t="shared" si="449"/>
        <v/>
      </c>
      <c r="L2195" s="26" t="str">
        <f t="shared" si="450"/>
        <v/>
      </c>
      <c r="M2195" t="str">
        <f t="shared" si="451"/>
        <v/>
      </c>
      <c r="N2195" s="28">
        <f t="shared" si="452"/>
        <v>17.056559076103053</v>
      </c>
      <c r="O2195" t="str">
        <f t="shared" si="453"/>
        <v/>
      </c>
      <c r="P2195" t="str">
        <f t="shared" si="454"/>
        <v/>
      </c>
      <c r="Q2195" s="10"/>
      <c r="R2195" s="10"/>
      <c r="S2195" s="16">
        <v>2</v>
      </c>
      <c r="T2195" s="13">
        <v>34.113118152206113</v>
      </c>
      <c r="U2195" s="14"/>
      <c r="V2195" s="11"/>
      <c r="W2195" s="10"/>
      <c r="X2195" s="29"/>
      <c r="AA2195" t="s">
        <v>331</v>
      </c>
      <c r="AB2195">
        <v>2</v>
      </c>
      <c r="AC2195">
        <v>23.767278729110789</v>
      </c>
      <c r="AD2195">
        <v>43.603330809992428</v>
      </c>
      <c r="AL2195">
        <v>23.767278729110789</v>
      </c>
      <c r="AM2195">
        <v>43.603330809992428</v>
      </c>
      <c r="AR2195" t="s">
        <v>332</v>
      </c>
    </row>
    <row r="2196" spans="1:44" x14ac:dyDescent="0.35">
      <c r="A2196">
        <v>12</v>
      </c>
      <c r="B2196" s="26">
        <f t="shared" si="442"/>
        <v>46273.791666666657</v>
      </c>
      <c r="C2196" t="s">
        <v>44</v>
      </c>
      <c r="D2196">
        <v>1</v>
      </c>
      <c r="E2196" s="26">
        <f t="shared" si="443"/>
        <v>46273.8125</v>
      </c>
      <c r="F2196" s="26">
        <f t="shared" si="444"/>
        <v>46273.791666666664</v>
      </c>
      <c r="G2196">
        <f t="shared" si="445"/>
        <v>0</v>
      </c>
      <c r="H2196">
        <f t="shared" si="446"/>
        <v>0</v>
      </c>
      <c r="I2196" s="27">
        <f t="shared" si="447"/>
        <v>5</v>
      </c>
      <c r="J2196" s="28">
        <f t="shared" si="448"/>
        <v>214.8109633811186</v>
      </c>
      <c r="K2196" s="29" t="str">
        <f t="shared" si="449"/>
        <v/>
      </c>
      <c r="L2196" s="26" t="str">
        <f t="shared" si="450"/>
        <v/>
      </c>
      <c r="M2196" t="str">
        <f t="shared" si="451"/>
        <v/>
      </c>
      <c r="N2196" s="28">
        <f t="shared" si="452"/>
        <v>42.962192676223722</v>
      </c>
      <c r="O2196" t="str">
        <f t="shared" si="453"/>
        <v/>
      </c>
      <c r="P2196" t="str">
        <f t="shared" si="454"/>
        <v/>
      </c>
      <c r="Q2196" s="10"/>
      <c r="R2196" s="10"/>
      <c r="S2196" s="16">
        <v>5</v>
      </c>
      <c r="T2196" s="13">
        <v>214.8109633811186</v>
      </c>
      <c r="U2196" s="14"/>
      <c r="V2196" s="11"/>
      <c r="W2196" s="10"/>
      <c r="X2196" s="29"/>
      <c r="AA2196" t="s">
        <v>331</v>
      </c>
      <c r="AB2196">
        <v>5</v>
      </c>
      <c r="AC2196">
        <v>23.493975903614459</v>
      </c>
      <c r="AD2196">
        <v>418.88565674647572</v>
      </c>
      <c r="AL2196">
        <v>23.493975903614459</v>
      </c>
      <c r="AM2196">
        <v>418.88565674647572</v>
      </c>
      <c r="AR2196" t="s">
        <v>337</v>
      </c>
    </row>
    <row r="2197" spans="1:44" x14ac:dyDescent="0.35">
      <c r="A2197">
        <v>12</v>
      </c>
      <c r="B2197" s="26">
        <f t="shared" si="442"/>
        <v>46273.791666666657</v>
      </c>
      <c r="C2197" t="s">
        <v>44</v>
      </c>
      <c r="D2197">
        <v>2</v>
      </c>
      <c r="E2197" s="26">
        <f t="shared" si="443"/>
        <v>46273.8125</v>
      </c>
      <c r="F2197" s="26">
        <f t="shared" si="444"/>
        <v>46273.791666666664</v>
      </c>
      <c r="G2197">
        <f t="shared" si="445"/>
        <v>0</v>
      </c>
      <c r="H2197">
        <f t="shared" si="446"/>
        <v>0</v>
      </c>
      <c r="I2197" s="27">
        <f t="shared" si="447"/>
        <v>2</v>
      </c>
      <c r="J2197" s="28">
        <f t="shared" si="448"/>
        <v>75.606135576447301</v>
      </c>
      <c r="K2197" s="29" t="str">
        <f t="shared" si="449"/>
        <v/>
      </c>
      <c r="L2197" s="26" t="str">
        <f t="shared" si="450"/>
        <v/>
      </c>
      <c r="M2197" t="str">
        <f t="shared" si="451"/>
        <v/>
      </c>
      <c r="N2197" s="28">
        <f t="shared" si="452"/>
        <v>37.80306778822365</v>
      </c>
      <c r="O2197" t="str">
        <f t="shared" si="453"/>
        <v/>
      </c>
      <c r="P2197" t="str">
        <f t="shared" si="454"/>
        <v/>
      </c>
      <c r="Q2197" s="10"/>
      <c r="R2197" s="10"/>
      <c r="S2197" s="16">
        <v>2</v>
      </c>
      <c r="T2197" s="13">
        <v>75.606135576447301</v>
      </c>
      <c r="U2197" s="14"/>
      <c r="V2197" s="11"/>
      <c r="W2197" s="10"/>
      <c r="X2197" s="29"/>
      <c r="AA2197" t="s">
        <v>331</v>
      </c>
      <c r="AB2197">
        <v>2</v>
      </c>
      <c r="AC2197">
        <v>47.624425264176807</v>
      </c>
      <c r="AD2197">
        <v>135.49723756906079</v>
      </c>
      <c r="AL2197">
        <v>47.624425264176807</v>
      </c>
      <c r="AM2197">
        <v>135.49723756906079</v>
      </c>
      <c r="AR2197" t="s">
        <v>332</v>
      </c>
    </row>
    <row r="2198" spans="1:44" x14ac:dyDescent="0.35">
      <c r="A2198">
        <v>12</v>
      </c>
      <c r="B2198" s="26">
        <f t="shared" si="442"/>
        <v>46273.791666666657</v>
      </c>
      <c r="C2198" t="s">
        <v>44</v>
      </c>
      <c r="D2198">
        <v>3</v>
      </c>
      <c r="E2198" s="26">
        <f t="shared" si="443"/>
        <v>46273.8125</v>
      </c>
      <c r="F2198" s="26">
        <f t="shared" si="444"/>
        <v>46273.791666666664</v>
      </c>
      <c r="G2198">
        <f t="shared" si="445"/>
        <v>0</v>
      </c>
      <c r="H2198">
        <f t="shared" si="446"/>
        <v>0</v>
      </c>
      <c r="I2198" s="27">
        <f t="shared" si="447"/>
        <v>1</v>
      </c>
      <c r="J2198" s="28">
        <f t="shared" si="448"/>
        <v>74.300932090545942</v>
      </c>
      <c r="K2198" s="29" t="str">
        <f t="shared" si="449"/>
        <v/>
      </c>
      <c r="L2198" s="26" t="str">
        <f t="shared" si="450"/>
        <v/>
      </c>
      <c r="M2198" t="str">
        <f t="shared" si="451"/>
        <v/>
      </c>
      <c r="N2198" s="28">
        <f t="shared" si="452"/>
        <v>74.300932090545942</v>
      </c>
      <c r="O2198" t="str">
        <f t="shared" si="453"/>
        <v/>
      </c>
      <c r="P2198" t="str">
        <f t="shared" si="454"/>
        <v/>
      </c>
      <c r="Q2198" s="10"/>
      <c r="R2198" s="10"/>
      <c r="S2198" s="16">
        <v>1</v>
      </c>
      <c r="T2198" s="13">
        <v>74.300932090545942</v>
      </c>
      <c r="U2198" s="14"/>
      <c r="V2198" s="11"/>
      <c r="W2198" s="10"/>
      <c r="X2198" s="29"/>
      <c r="AA2198" t="s">
        <v>331</v>
      </c>
      <c r="AB2198">
        <v>1</v>
      </c>
      <c r="AC2198">
        <v>74.300932090545942</v>
      </c>
      <c r="AD2198">
        <v>74.300932090545942</v>
      </c>
      <c r="AL2198">
        <v>74.300932090545942</v>
      </c>
      <c r="AM2198">
        <v>74.300932090545942</v>
      </c>
      <c r="AR2198" t="s">
        <v>338</v>
      </c>
    </row>
    <row r="2199" spans="1:44" x14ac:dyDescent="0.35">
      <c r="A2199">
        <v>12</v>
      </c>
      <c r="B2199" s="26">
        <f t="shared" si="442"/>
        <v>46273.791666666657</v>
      </c>
      <c r="C2199" t="s">
        <v>44</v>
      </c>
      <c r="D2199">
        <v>4</v>
      </c>
      <c r="E2199" s="26">
        <f t="shared" si="443"/>
        <v>46273.8125</v>
      </c>
      <c r="F2199" s="26">
        <f t="shared" si="444"/>
        <v>46273.791666666664</v>
      </c>
      <c r="G2199">
        <f t="shared" si="445"/>
        <v>0</v>
      </c>
      <c r="H2199">
        <f t="shared" si="446"/>
        <v>0</v>
      </c>
      <c r="I2199" s="27">
        <f t="shared" si="447"/>
        <v>0</v>
      </c>
      <c r="J2199" s="28" t="str">
        <f t="shared" si="448"/>
        <v>NULL</v>
      </c>
      <c r="K2199" s="29" t="str">
        <f t="shared" si="449"/>
        <v/>
      </c>
      <c r="L2199" s="26" t="str">
        <f t="shared" si="450"/>
        <v/>
      </c>
      <c r="M2199" t="str">
        <f t="shared" si="451"/>
        <v/>
      </c>
      <c r="N2199" s="28">
        <f t="shared" si="452"/>
        <v>118.92332789559543</v>
      </c>
      <c r="O2199" t="str">
        <f t="shared" si="453"/>
        <v/>
      </c>
      <c r="P2199" t="str">
        <f t="shared" si="454"/>
        <v/>
      </c>
      <c r="Q2199" s="10"/>
      <c r="R2199" s="10"/>
      <c r="S2199" s="16">
        <v>0</v>
      </c>
      <c r="T2199" s="13"/>
      <c r="U2199" s="14"/>
      <c r="V2199" s="11"/>
      <c r="W2199" s="10"/>
      <c r="X2199" s="29"/>
      <c r="AA2199" t="s">
        <v>331</v>
      </c>
      <c r="AB2199">
        <v>1</v>
      </c>
      <c r="AR2199" t="s">
        <v>338</v>
      </c>
    </row>
    <row r="2200" spans="1:44" x14ac:dyDescent="0.35">
      <c r="A2200">
        <v>12</v>
      </c>
      <c r="B2200" s="26">
        <f t="shared" si="442"/>
        <v>46273.791666666657</v>
      </c>
      <c r="C2200" t="s">
        <v>44</v>
      </c>
      <c r="D2200">
        <v>5</v>
      </c>
      <c r="E2200" s="26">
        <f t="shared" si="443"/>
        <v>46273.8125</v>
      </c>
      <c r="F2200" s="26">
        <f t="shared" si="444"/>
        <v>46273.791666666664</v>
      </c>
      <c r="G2200">
        <f t="shared" si="445"/>
        <v>0</v>
      </c>
      <c r="H2200">
        <f t="shared" si="446"/>
        <v>0</v>
      </c>
      <c r="I2200" s="27">
        <f t="shared" si="447"/>
        <v>0</v>
      </c>
      <c r="J2200" s="28" t="str">
        <f t="shared" si="448"/>
        <v>NULL</v>
      </c>
      <c r="K2200" s="29" t="str">
        <f t="shared" si="449"/>
        <v/>
      </c>
      <c r="L2200" s="26" t="str">
        <f t="shared" si="450"/>
        <v/>
      </c>
      <c r="M2200" t="str">
        <f t="shared" si="451"/>
        <v/>
      </c>
      <c r="N2200" s="28">
        <f t="shared" si="452"/>
        <v>16.666666666666664</v>
      </c>
      <c r="O2200" t="str">
        <f t="shared" si="453"/>
        <v/>
      </c>
      <c r="P2200" t="str">
        <f t="shared" si="454"/>
        <v/>
      </c>
      <c r="Q2200" s="10"/>
      <c r="R2200" s="10"/>
      <c r="S2200" s="16">
        <v>0</v>
      </c>
      <c r="T2200" s="13"/>
      <c r="U2200" s="14"/>
      <c r="V2200" s="11"/>
      <c r="W2200" s="10"/>
      <c r="X2200" s="29"/>
      <c r="AA2200" t="s">
        <v>331</v>
      </c>
      <c r="AB2200">
        <v>1</v>
      </c>
      <c r="AR2200" t="s">
        <v>338</v>
      </c>
    </row>
    <row r="2201" spans="1:44" x14ac:dyDescent="0.35">
      <c r="A2201">
        <v>12</v>
      </c>
      <c r="B2201" s="26">
        <f t="shared" si="442"/>
        <v>46273.791666666657</v>
      </c>
      <c r="C2201" t="s">
        <v>44</v>
      </c>
      <c r="D2201">
        <v>6</v>
      </c>
      <c r="E2201" s="26">
        <f t="shared" si="443"/>
        <v>46273.8125</v>
      </c>
      <c r="F2201" s="26">
        <f t="shared" si="444"/>
        <v>46273.791666666664</v>
      </c>
      <c r="G2201">
        <f t="shared" si="445"/>
        <v>0</v>
      </c>
      <c r="H2201">
        <f t="shared" si="446"/>
        <v>0</v>
      </c>
      <c r="I2201" s="27">
        <f t="shared" si="447"/>
        <v>2</v>
      </c>
      <c r="J2201" s="28">
        <f t="shared" si="448"/>
        <v>34.113118152206106</v>
      </c>
      <c r="K2201" s="29" t="str">
        <f t="shared" si="449"/>
        <v/>
      </c>
      <c r="L2201" s="26" t="str">
        <f t="shared" si="450"/>
        <v/>
      </c>
      <c r="M2201" t="str">
        <f t="shared" si="451"/>
        <v/>
      </c>
      <c r="N2201" s="28">
        <f t="shared" si="452"/>
        <v>17.056559076103053</v>
      </c>
      <c r="O2201" t="str">
        <f t="shared" si="453"/>
        <v/>
      </c>
      <c r="P2201" t="str">
        <f t="shared" si="454"/>
        <v/>
      </c>
      <c r="Q2201" s="10"/>
      <c r="R2201" s="10"/>
      <c r="S2201" s="16">
        <v>2</v>
      </c>
      <c r="T2201" s="13">
        <v>34.113118152206113</v>
      </c>
      <c r="U2201" s="14"/>
      <c r="V2201" s="11"/>
      <c r="W2201" s="10"/>
      <c r="X2201" s="29"/>
      <c r="AA2201" t="s">
        <v>331</v>
      </c>
      <c r="AB2201">
        <v>2</v>
      </c>
      <c r="AC2201">
        <v>23.767278729110789</v>
      </c>
      <c r="AD2201">
        <v>43.603330809992428</v>
      </c>
      <c r="AL2201">
        <v>23.767278729110789</v>
      </c>
      <c r="AM2201">
        <v>43.603330809992428</v>
      </c>
      <c r="AR2201" t="s">
        <v>332</v>
      </c>
    </row>
    <row r="2202" spans="1:44" x14ac:dyDescent="0.35">
      <c r="A2202">
        <v>12</v>
      </c>
      <c r="B2202" s="26">
        <f t="shared" si="442"/>
        <v>46273.791666666657</v>
      </c>
      <c r="C2202" t="s">
        <v>45</v>
      </c>
      <c r="D2202">
        <v>1</v>
      </c>
      <c r="E2202" s="26">
        <f t="shared" si="443"/>
        <v>46273.802083333343</v>
      </c>
      <c r="F2202" s="26">
        <f t="shared" si="444"/>
        <v>46273.781250000007</v>
      </c>
      <c r="G2202">
        <f t="shared" si="445"/>
        <v>0</v>
      </c>
      <c r="H2202">
        <f t="shared" si="446"/>
        <v>0</v>
      </c>
      <c r="I2202" s="27">
        <f t="shared" si="447"/>
        <v>5</v>
      </c>
      <c r="J2202" s="28">
        <f t="shared" si="448"/>
        <v>214.8109633811186</v>
      </c>
      <c r="K2202" s="29" t="str">
        <f t="shared" si="449"/>
        <v/>
      </c>
      <c r="L2202" s="26" t="str">
        <f t="shared" si="450"/>
        <v/>
      </c>
      <c r="M2202" t="str">
        <f t="shared" si="451"/>
        <v/>
      </c>
      <c r="N2202" s="28">
        <f t="shared" si="452"/>
        <v>42.962192676223722</v>
      </c>
      <c r="O2202" t="str">
        <f t="shared" si="453"/>
        <v/>
      </c>
      <c r="P2202" t="str">
        <f t="shared" si="454"/>
        <v/>
      </c>
      <c r="Q2202" s="10"/>
      <c r="R2202" s="10"/>
      <c r="S2202" s="16">
        <v>5</v>
      </c>
      <c r="T2202" s="13">
        <v>214.8109633811186</v>
      </c>
      <c r="U2202" s="14"/>
      <c r="V2202" s="11"/>
      <c r="W2202" s="10"/>
      <c r="X2202" s="29"/>
      <c r="AA2202" t="s">
        <v>331</v>
      </c>
      <c r="AB2202">
        <v>5</v>
      </c>
      <c r="AC2202">
        <v>23.493975903614459</v>
      </c>
      <c r="AD2202">
        <v>418.88565674647572</v>
      </c>
      <c r="AL2202">
        <v>23.493975903614459</v>
      </c>
      <c r="AM2202">
        <v>418.88565674647572</v>
      </c>
      <c r="AR2202" t="s">
        <v>337</v>
      </c>
    </row>
    <row r="2203" spans="1:44" x14ac:dyDescent="0.35">
      <c r="A2203">
        <v>12</v>
      </c>
      <c r="B2203" s="26">
        <f t="shared" si="442"/>
        <v>46273.791666666657</v>
      </c>
      <c r="C2203" t="s">
        <v>45</v>
      </c>
      <c r="D2203">
        <v>2</v>
      </c>
      <c r="E2203" s="26">
        <f t="shared" si="443"/>
        <v>46273.802083333343</v>
      </c>
      <c r="F2203" s="26">
        <f t="shared" si="444"/>
        <v>46273.781250000007</v>
      </c>
      <c r="G2203">
        <f t="shared" si="445"/>
        <v>0</v>
      </c>
      <c r="H2203">
        <f t="shared" si="446"/>
        <v>0</v>
      </c>
      <c r="I2203" s="27">
        <f t="shared" si="447"/>
        <v>2</v>
      </c>
      <c r="J2203" s="28">
        <f t="shared" si="448"/>
        <v>75.606135576447301</v>
      </c>
      <c r="K2203" s="29" t="str">
        <f t="shared" si="449"/>
        <v/>
      </c>
      <c r="L2203" s="26" t="str">
        <f t="shared" si="450"/>
        <v/>
      </c>
      <c r="M2203" t="str">
        <f t="shared" si="451"/>
        <v/>
      </c>
      <c r="N2203" s="28">
        <f t="shared" si="452"/>
        <v>37.80306778822365</v>
      </c>
      <c r="O2203" t="str">
        <f t="shared" si="453"/>
        <v/>
      </c>
      <c r="P2203" t="str">
        <f t="shared" si="454"/>
        <v/>
      </c>
      <c r="Q2203" s="10"/>
      <c r="R2203" s="10"/>
      <c r="S2203" s="16">
        <v>2</v>
      </c>
      <c r="T2203" s="13">
        <v>75.606135576447301</v>
      </c>
      <c r="U2203" s="14"/>
      <c r="V2203" s="11"/>
      <c r="W2203" s="10"/>
      <c r="X2203" s="29"/>
      <c r="AA2203" t="s">
        <v>331</v>
      </c>
      <c r="AB2203">
        <v>2</v>
      </c>
      <c r="AC2203">
        <v>47.624425264176807</v>
      </c>
      <c r="AD2203">
        <v>135.49723756906079</v>
      </c>
      <c r="AL2203">
        <v>47.624425264176807</v>
      </c>
      <c r="AM2203">
        <v>135.49723756906079</v>
      </c>
      <c r="AR2203" t="s">
        <v>332</v>
      </c>
    </row>
    <row r="2204" spans="1:44" x14ac:dyDescent="0.35">
      <c r="A2204">
        <v>12</v>
      </c>
      <c r="B2204" s="26">
        <f t="shared" si="442"/>
        <v>46273.791666666657</v>
      </c>
      <c r="C2204" t="s">
        <v>45</v>
      </c>
      <c r="D2204">
        <v>3</v>
      </c>
      <c r="E2204" s="26">
        <f t="shared" si="443"/>
        <v>46273.802083333343</v>
      </c>
      <c r="F2204" s="26">
        <f t="shared" si="444"/>
        <v>46273.781250000007</v>
      </c>
      <c r="G2204">
        <f t="shared" si="445"/>
        <v>0</v>
      </c>
      <c r="H2204">
        <f t="shared" si="446"/>
        <v>0</v>
      </c>
      <c r="I2204" s="27">
        <f t="shared" si="447"/>
        <v>1</v>
      </c>
      <c r="J2204" s="28">
        <f t="shared" si="448"/>
        <v>74.300932090545942</v>
      </c>
      <c r="K2204" s="29" t="str">
        <f t="shared" si="449"/>
        <v/>
      </c>
      <c r="L2204" s="26" t="str">
        <f t="shared" si="450"/>
        <v/>
      </c>
      <c r="M2204" t="str">
        <f t="shared" si="451"/>
        <v/>
      </c>
      <c r="N2204" s="28">
        <f t="shared" si="452"/>
        <v>74.300932090545942</v>
      </c>
      <c r="O2204" t="str">
        <f t="shared" si="453"/>
        <v/>
      </c>
      <c r="P2204" t="str">
        <f t="shared" si="454"/>
        <v/>
      </c>
      <c r="Q2204" s="10"/>
      <c r="R2204" s="10"/>
      <c r="S2204" s="16">
        <v>1</v>
      </c>
      <c r="T2204" s="13">
        <v>74.300932090545942</v>
      </c>
      <c r="U2204" s="14"/>
      <c r="V2204" s="11"/>
      <c r="W2204" s="10"/>
      <c r="X2204" s="29"/>
      <c r="AA2204" t="s">
        <v>331</v>
      </c>
      <c r="AB2204">
        <v>1</v>
      </c>
      <c r="AC2204">
        <v>74.300932090545942</v>
      </c>
      <c r="AD2204">
        <v>74.300932090545942</v>
      </c>
      <c r="AL2204">
        <v>74.300932090545942</v>
      </c>
      <c r="AM2204">
        <v>74.300932090545942</v>
      </c>
      <c r="AR2204" t="s">
        <v>338</v>
      </c>
    </row>
    <row r="2205" spans="1:44" x14ac:dyDescent="0.35">
      <c r="A2205">
        <v>12</v>
      </c>
      <c r="B2205" s="26">
        <f t="shared" si="442"/>
        <v>46273.791666666657</v>
      </c>
      <c r="C2205" t="s">
        <v>45</v>
      </c>
      <c r="D2205">
        <v>4</v>
      </c>
      <c r="E2205" s="26">
        <f t="shared" si="443"/>
        <v>46273.802083333343</v>
      </c>
      <c r="F2205" s="26">
        <f t="shared" si="444"/>
        <v>46273.781250000007</v>
      </c>
      <c r="G2205">
        <f t="shared" si="445"/>
        <v>0</v>
      </c>
      <c r="H2205">
        <f t="shared" si="446"/>
        <v>0</v>
      </c>
      <c r="I2205" s="27">
        <f t="shared" si="447"/>
        <v>0</v>
      </c>
      <c r="J2205" s="28" t="str">
        <f t="shared" si="448"/>
        <v>NULL</v>
      </c>
      <c r="K2205" s="29" t="str">
        <f t="shared" si="449"/>
        <v/>
      </c>
      <c r="L2205" s="26" t="str">
        <f t="shared" si="450"/>
        <v/>
      </c>
      <c r="M2205" t="str">
        <f t="shared" si="451"/>
        <v/>
      </c>
      <c r="N2205" s="28">
        <f t="shared" si="452"/>
        <v>118.92332789559543</v>
      </c>
      <c r="O2205" t="str">
        <f t="shared" si="453"/>
        <v/>
      </c>
      <c r="P2205" t="str">
        <f t="shared" si="454"/>
        <v/>
      </c>
      <c r="Q2205" s="10"/>
      <c r="R2205" s="10"/>
      <c r="S2205" s="16">
        <v>0</v>
      </c>
      <c r="T2205" s="13"/>
      <c r="U2205" s="14"/>
      <c r="V2205" s="11"/>
      <c r="W2205" s="10"/>
      <c r="X2205" s="29"/>
      <c r="AA2205" t="s">
        <v>331</v>
      </c>
      <c r="AB2205">
        <v>1</v>
      </c>
      <c r="AR2205" t="s">
        <v>338</v>
      </c>
    </row>
    <row r="2206" spans="1:44" x14ac:dyDescent="0.35">
      <c r="A2206">
        <v>12</v>
      </c>
      <c r="B2206" s="26">
        <f t="shared" si="442"/>
        <v>46273.791666666657</v>
      </c>
      <c r="C2206" t="s">
        <v>45</v>
      </c>
      <c r="D2206">
        <v>5</v>
      </c>
      <c r="E2206" s="26">
        <f t="shared" si="443"/>
        <v>46273.802083333343</v>
      </c>
      <c r="F2206" s="26">
        <f t="shared" si="444"/>
        <v>46273.781250000007</v>
      </c>
      <c r="G2206">
        <f t="shared" si="445"/>
        <v>0</v>
      </c>
      <c r="H2206">
        <f t="shared" si="446"/>
        <v>0</v>
      </c>
      <c r="I2206" s="27">
        <f t="shared" si="447"/>
        <v>0</v>
      </c>
      <c r="J2206" s="28" t="str">
        <f t="shared" si="448"/>
        <v>NULL</v>
      </c>
      <c r="K2206" s="29" t="str">
        <f t="shared" si="449"/>
        <v/>
      </c>
      <c r="L2206" s="26" t="str">
        <f t="shared" si="450"/>
        <v/>
      </c>
      <c r="M2206" t="str">
        <f t="shared" si="451"/>
        <v/>
      </c>
      <c r="N2206" s="28">
        <f t="shared" si="452"/>
        <v>16.666666666666664</v>
      </c>
      <c r="O2206" t="str">
        <f t="shared" si="453"/>
        <v/>
      </c>
      <c r="P2206" t="str">
        <f t="shared" si="454"/>
        <v/>
      </c>
      <c r="Q2206" s="10"/>
      <c r="R2206" s="10"/>
      <c r="S2206" s="16">
        <v>0</v>
      </c>
      <c r="T2206" s="13"/>
      <c r="U2206" s="14"/>
      <c r="V2206" s="11"/>
      <c r="W2206" s="10"/>
      <c r="X2206" s="29"/>
      <c r="AA2206" t="s">
        <v>331</v>
      </c>
      <c r="AB2206">
        <v>1</v>
      </c>
      <c r="AR2206" t="s">
        <v>338</v>
      </c>
    </row>
    <row r="2207" spans="1:44" x14ac:dyDescent="0.35">
      <c r="A2207">
        <v>12</v>
      </c>
      <c r="B2207" s="26">
        <f t="shared" si="442"/>
        <v>46273.791666666657</v>
      </c>
      <c r="C2207" t="s">
        <v>45</v>
      </c>
      <c r="D2207">
        <v>6</v>
      </c>
      <c r="E2207" s="26">
        <f t="shared" si="443"/>
        <v>46273.802083333343</v>
      </c>
      <c r="F2207" s="26">
        <f t="shared" si="444"/>
        <v>46273.781250000007</v>
      </c>
      <c r="G2207">
        <f t="shared" si="445"/>
        <v>0</v>
      </c>
      <c r="H2207">
        <f t="shared" si="446"/>
        <v>0</v>
      </c>
      <c r="I2207" s="27">
        <f t="shared" si="447"/>
        <v>2</v>
      </c>
      <c r="J2207" s="28">
        <f t="shared" si="448"/>
        <v>34.113118152206106</v>
      </c>
      <c r="K2207" s="29" t="str">
        <f t="shared" si="449"/>
        <v/>
      </c>
      <c r="L2207" s="26" t="str">
        <f t="shared" si="450"/>
        <v/>
      </c>
      <c r="M2207" t="str">
        <f t="shared" si="451"/>
        <v/>
      </c>
      <c r="N2207" s="28">
        <f t="shared" si="452"/>
        <v>17.056559076103053</v>
      </c>
      <c r="O2207" t="str">
        <f t="shared" si="453"/>
        <v/>
      </c>
      <c r="P2207" t="str">
        <f t="shared" si="454"/>
        <v/>
      </c>
      <c r="Q2207" s="10"/>
      <c r="R2207" s="10"/>
      <c r="S2207" s="16">
        <v>2</v>
      </c>
      <c r="T2207" s="13">
        <v>34.113118152206113</v>
      </c>
      <c r="U2207" s="14"/>
      <c r="V2207" s="11"/>
      <c r="W2207" s="10"/>
      <c r="X2207" s="29"/>
      <c r="AA2207" t="s">
        <v>331</v>
      </c>
      <c r="AB2207">
        <v>2</v>
      </c>
      <c r="AC2207">
        <v>23.767278729110789</v>
      </c>
      <c r="AD2207">
        <v>43.603330809992428</v>
      </c>
      <c r="AL2207">
        <v>23.767278729110789</v>
      </c>
      <c r="AM2207">
        <v>43.603330809992428</v>
      </c>
      <c r="AR2207" t="s">
        <v>332</v>
      </c>
    </row>
    <row r="2208" spans="1:44" x14ac:dyDescent="0.35">
      <c r="A2208">
        <v>12</v>
      </c>
      <c r="B2208" s="26">
        <f t="shared" si="442"/>
        <v>46273.791666666657</v>
      </c>
      <c r="C2208" t="s">
        <v>46</v>
      </c>
      <c r="D2208">
        <v>1</v>
      </c>
      <c r="E2208" s="26">
        <f t="shared" si="443"/>
        <v>46273.822916666657</v>
      </c>
      <c r="F2208" s="26">
        <f t="shared" si="444"/>
        <v>46273.802083333321</v>
      </c>
      <c r="G2208">
        <f t="shared" si="445"/>
        <v>0</v>
      </c>
      <c r="H2208">
        <f t="shared" si="446"/>
        <v>0</v>
      </c>
      <c r="I2208" s="27">
        <f t="shared" si="447"/>
        <v>5</v>
      </c>
      <c r="J2208" s="28">
        <f t="shared" si="448"/>
        <v>214.8109633811186</v>
      </c>
      <c r="K2208" s="29" t="str">
        <f t="shared" si="449"/>
        <v/>
      </c>
      <c r="L2208" s="26" t="str">
        <f t="shared" si="450"/>
        <v/>
      </c>
      <c r="M2208" t="str">
        <f t="shared" si="451"/>
        <v/>
      </c>
      <c r="N2208" s="28">
        <f t="shared" si="452"/>
        <v>42.962192676223722</v>
      </c>
      <c r="O2208" t="str">
        <f t="shared" si="453"/>
        <v/>
      </c>
      <c r="P2208" t="str">
        <f t="shared" si="454"/>
        <v/>
      </c>
      <c r="Q2208" s="10"/>
      <c r="R2208" s="10"/>
      <c r="S2208" s="16">
        <v>5</v>
      </c>
      <c r="T2208" s="13">
        <v>214.8109633811186</v>
      </c>
      <c r="U2208" s="14"/>
      <c r="V2208" s="11"/>
      <c r="W2208" s="10"/>
      <c r="X2208" s="29"/>
      <c r="AA2208" t="s">
        <v>331</v>
      </c>
      <c r="AB2208">
        <v>5</v>
      </c>
      <c r="AC2208">
        <v>23.493975903614459</v>
      </c>
      <c r="AD2208">
        <v>418.88565674647572</v>
      </c>
      <c r="AL2208">
        <v>23.493975903614459</v>
      </c>
      <c r="AM2208">
        <v>418.88565674647572</v>
      </c>
      <c r="AR2208" t="s">
        <v>337</v>
      </c>
    </row>
    <row r="2209" spans="1:44" x14ac:dyDescent="0.35">
      <c r="A2209">
        <v>12</v>
      </c>
      <c r="B2209" s="26">
        <f t="shared" si="442"/>
        <v>46273.791666666657</v>
      </c>
      <c r="C2209" t="s">
        <v>46</v>
      </c>
      <c r="D2209">
        <v>2</v>
      </c>
      <c r="E2209" s="26">
        <f t="shared" si="443"/>
        <v>46273.822916666657</v>
      </c>
      <c r="F2209" s="26">
        <f t="shared" si="444"/>
        <v>46273.802083333321</v>
      </c>
      <c r="G2209">
        <f t="shared" si="445"/>
        <v>0</v>
      </c>
      <c r="H2209">
        <f t="shared" si="446"/>
        <v>0</v>
      </c>
      <c r="I2209" s="27">
        <f t="shared" si="447"/>
        <v>2</v>
      </c>
      <c r="J2209" s="28">
        <f t="shared" si="448"/>
        <v>75.606135576447301</v>
      </c>
      <c r="K2209" s="29" t="str">
        <f t="shared" si="449"/>
        <v/>
      </c>
      <c r="L2209" s="26" t="str">
        <f t="shared" si="450"/>
        <v/>
      </c>
      <c r="M2209" t="str">
        <f t="shared" si="451"/>
        <v/>
      </c>
      <c r="N2209" s="28">
        <f t="shared" si="452"/>
        <v>37.80306778822365</v>
      </c>
      <c r="O2209" t="str">
        <f t="shared" si="453"/>
        <v/>
      </c>
      <c r="P2209" t="str">
        <f t="shared" si="454"/>
        <v/>
      </c>
      <c r="Q2209" s="10"/>
      <c r="R2209" s="10"/>
      <c r="S2209" s="16">
        <v>2</v>
      </c>
      <c r="T2209" s="13">
        <v>75.606135576447301</v>
      </c>
      <c r="U2209" s="14"/>
      <c r="V2209" s="11"/>
      <c r="W2209" s="10"/>
      <c r="X2209" s="29"/>
      <c r="AA2209" t="s">
        <v>331</v>
      </c>
      <c r="AB2209">
        <v>2</v>
      </c>
      <c r="AC2209">
        <v>47.624425264176807</v>
      </c>
      <c r="AD2209">
        <v>135.49723756906079</v>
      </c>
      <c r="AL2209">
        <v>47.624425264176807</v>
      </c>
      <c r="AM2209">
        <v>135.49723756906079</v>
      </c>
      <c r="AR2209" t="s">
        <v>332</v>
      </c>
    </row>
    <row r="2210" spans="1:44" x14ac:dyDescent="0.35">
      <c r="A2210">
        <v>12</v>
      </c>
      <c r="B2210" s="26">
        <f t="shared" si="442"/>
        <v>46273.791666666657</v>
      </c>
      <c r="C2210" t="s">
        <v>46</v>
      </c>
      <c r="D2210">
        <v>3</v>
      </c>
      <c r="E2210" s="26">
        <f t="shared" si="443"/>
        <v>46273.822916666657</v>
      </c>
      <c r="F2210" s="26">
        <f t="shared" si="444"/>
        <v>46273.802083333321</v>
      </c>
      <c r="G2210">
        <f t="shared" si="445"/>
        <v>0</v>
      </c>
      <c r="H2210">
        <f t="shared" si="446"/>
        <v>0</v>
      </c>
      <c r="I2210" s="27">
        <f t="shared" si="447"/>
        <v>1</v>
      </c>
      <c r="J2210" s="28">
        <f t="shared" si="448"/>
        <v>74.300932090545942</v>
      </c>
      <c r="K2210" s="29" t="str">
        <f t="shared" si="449"/>
        <v/>
      </c>
      <c r="L2210" s="26" t="str">
        <f t="shared" si="450"/>
        <v/>
      </c>
      <c r="M2210" t="str">
        <f t="shared" si="451"/>
        <v/>
      </c>
      <c r="N2210" s="28">
        <f t="shared" si="452"/>
        <v>74.300932090545942</v>
      </c>
      <c r="O2210" t="str">
        <f t="shared" si="453"/>
        <v/>
      </c>
      <c r="P2210" t="str">
        <f t="shared" si="454"/>
        <v/>
      </c>
      <c r="Q2210" s="10"/>
      <c r="R2210" s="10"/>
      <c r="S2210" s="16">
        <v>1</v>
      </c>
      <c r="T2210" s="13">
        <v>74.300932090545942</v>
      </c>
      <c r="U2210" s="14"/>
      <c r="V2210" s="11"/>
      <c r="W2210" s="10"/>
      <c r="X2210" s="29"/>
      <c r="AA2210" t="s">
        <v>331</v>
      </c>
      <c r="AB2210">
        <v>1</v>
      </c>
      <c r="AC2210">
        <v>74.300932090545942</v>
      </c>
      <c r="AD2210">
        <v>74.300932090545942</v>
      </c>
      <c r="AL2210">
        <v>74.300932090545942</v>
      </c>
      <c r="AM2210">
        <v>74.300932090545942</v>
      </c>
      <c r="AR2210" t="s">
        <v>338</v>
      </c>
    </row>
    <row r="2211" spans="1:44" x14ac:dyDescent="0.35">
      <c r="A2211">
        <v>12</v>
      </c>
      <c r="B2211" s="26">
        <f t="shared" si="442"/>
        <v>46273.791666666657</v>
      </c>
      <c r="C2211" t="s">
        <v>46</v>
      </c>
      <c r="D2211">
        <v>4</v>
      </c>
      <c r="E2211" s="26">
        <f t="shared" si="443"/>
        <v>46273.822916666657</v>
      </c>
      <c r="F2211" s="26">
        <f t="shared" si="444"/>
        <v>46273.802083333321</v>
      </c>
      <c r="G2211">
        <f t="shared" si="445"/>
        <v>0</v>
      </c>
      <c r="H2211">
        <f t="shared" si="446"/>
        <v>0</v>
      </c>
      <c r="I2211" s="27">
        <f t="shared" si="447"/>
        <v>0</v>
      </c>
      <c r="J2211" s="28" t="str">
        <f t="shared" si="448"/>
        <v>NULL</v>
      </c>
      <c r="K2211" s="29" t="str">
        <f t="shared" si="449"/>
        <v/>
      </c>
      <c r="L2211" s="26" t="str">
        <f t="shared" si="450"/>
        <v/>
      </c>
      <c r="M2211" t="str">
        <f t="shared" si="451"/>
        <v/>
      </c>
      <c r="N2211" s="28">
        <f t="shared" si="452"/>
        <v>118.92332789559543</v>
      </c>
      <c r="O2211" t="str">
        <f t="shared" si="453"/>
        <v/>
      </c>
      <c r="P2211" t="str">
        <f t="shared" si="454"/>
        <v/>
      </c>
      <c r="Q2211" s="10"/>
      <c r="R2211" s="10"/>
      <c r="S2211" s="16">
        <v>0</v>
      </c>
      <c r="T2211" s="13"/>
      <c r="U2211" s="14"/>
      <c r="V2211" s="11"/>
      <c r="W2211" s="10"/>
      <c r="X2211" s="29"/>
      <c r="AA2211" t="s">
        <v>331</v>
      </c>
      <c r="AB2211">
        <v>1</v>
      </c>
      <c r="AR2211" t="s">
        <v>338</v>
      </c>
    </row>
    <row r="2212" spans="1:44" x14ac:dyDescent="0.35">
      <c r="A2212">
        <v>12</v>
      </c>
      <c r="B2212" s="26">
        <f t="shared" si="442"/>
        <v>46273.791666666657</v>
      </c>
      <c r="C2212" t="s">
        <v>46</v>
      </c>
      <c r="D2212">
        <v>5</v>
      </c>
      <c r="E2212" s="26">
        <f t="shared" si="443"/>
        <v>46273.822916666657</v>
      </c>
      <c r="F2212" s="26">
        <f t="shared" si="444"/>
        <v>46273.802083333321</v>
      </c>
      <c r="G2212">
        <f t="shared" si="445"/>
        <v>0</v>
      </c>
      <c r="H2212">
        <f t="shared" si="446"/>
        <v>0</v>
      </c>
      <c r="I2212" s="27">
        <f t="shared" si="447"/>
        <v>0</v>
      </c>
      <c r="J2212" s="28" t="str">
        <f t="shared" si="448"/>
        <v>NULL</v>
      </c>
      <c r="K2212" s="29" t="str">
        <f t="shared" si="449"/>
        <v/>
      </c>
      <c r="L2212" s="26" t="str">
        <f t="shared" si="450"/>
        <v/>
      </c>
      <c r="M2212" t="str">
        <f t="shared" si="451"/>
        <v/>
      </c>
      <c r="N2212" s="28">
        <f t="shared" si="452"/>
        <v>16.666666666666664</v>
      </c>
      <c r="O2212" t="str">
        <f t="shared" si="453"/>
        <v/>
      </c>
      <c r="P2212" t="str">
        <f t="shared" si="454"/>
        <v/>
      </c>
      <c r="Q2212" s="10"/>
      <c r="R2212" s="10"/>
      <c r="S2212" s="16">
        <v>0</v>
      </c>
      <c r="T2212" s="13"/>
      <c r="U2212" s="14"/>
      <c r="V2212" s="11"/>
      <c r="W2212" s="10"/>
      <c r="X2212" s="29"/>
      <c r="AA2212" t="s">
        <v>331</v>
      </c>
      <c r="AB2212">
        <v>1</v>
      </c>
      <c r="AR2212" t="s">
        <v>338</v>
      </c>
    </row>
    <row r="2213" spans="1:44" x14ac:dyDescent="0.35">
      <c r="A2213">
        <v>12</v>
      </c>
      <c r="B2213" s="26">
        <f t="shared" si="442"/>
        <v>46273.791666666657</v>
      </c>
      <c r="C2213" t="s">
        <v>46</v>
      </c>
      <c r="D2213">
        <v>6</v>
      </c>
      <c r="E2213" s="26">
        <f t="shared" si="443"/>
        <v>46273.822916666657</v>
      </c>
      <c r="F2213" s="26">
        <f t="shared" si="444"/>
        <v>46273.802083333321</v>
      </c>
      <c r="G2213">
        <f t="shared" si="445"/>
        <v>0</v>
      </c>
      <c r="H2213">
        <f t="shared" si="446"/>
        <v>0</v>
      </c>
      <c r="I2213" s="27">
        <f t="shared" si="447"/>
        <v>2</v>
      </c>
      <c r="J2213" s="28">
        <f t="shared" si="448"/>
        <v>34.113118152206106</v>
      </c>
      <c r="K2213" s="29" t="str">
        <f t="shared" si="449"/>
        <v/>
      </c>
      <c r="L2213" s="26" t="str">
        <f t="shared" si="450"/>
        <v/>
      </c>
      <c r="M2213" t="str">
        <f t="shared" si="451"/>
        <v/>
      </c>
      <c r="N2213" s="28">
        <f t="shared" si="452"/>
        <v>17.056559076103053</v>
      </c>
      <c r="O2213" t="str">
        <f t="shared" si="453"/>
        <v/>
      </c>
      <c r="P2213" t="str">
        <f t="shared" si="454"/>
        <v/>
      </c>
      <c r="Q2213" s="10"/>
      <c r="R2213" s="10"/>
      <c r="S2213" s="16">
        <v>2</v>
      </c>
      <c r="T2213" s="13">
        <v>34.113118152206113</v>
      </c>
      <c r="U2213" s="14"/>
      <c r="V2213" s="11"/>
      <c r="W2213" s="10"/>
      <c r="X2213" s="29"/>
      <c r="AA2213" t="s">
        <v>331</v>
      </c>
      <c r="AB2213">
        <v>2</v>
      </c>
      <c r="AC2213">
        <v>23.767278729110789</v>
      </c>
      <c r="AD2213">
        <v>43.603330809992428</v>
      </c>
      <c r="AL2213">
        <v>23.767278729110789</v>
      </c>
      <c r="AM2213">
        <v>43.603330809992428</v>
      </c>
      <c r="AR2213" t="s">
        <v>332</v>
      </c>
    </row>
    <row r="2214" spans="1:44" x14ac:dyDescent="0.35">
      <c r="A2214">
        <v>12</v>
      </c>
      <c r="B2214" s="26">
        <f t="shared" si="442"/>
        <v>46273.791666666657</v>
      </c>
      <c r="C2214" t="s">
        <v>47</v>
      </c>
      <c r="D2214">
        <v>1</v>
      </c>
      <c r="E2214" s="26">
        <f t="shared" si="443"/>
        <v>46273.822916666657</v>
      </c>
      <c r="F2214" s="26">
        <f t="shared" si="444"/>
        <v>46273.802083333321</v>
      </c>
      <c r="G2214">
        <f t="shared" si="445"/>
        <v>0</v>
      </c>
      <c r="H2214">
        <f t="shared" si="446"/>
        <v>0</v>
      </c>
      <c r="I2214" s="27">
        <f t="shared" si="447"/>
        <v>5</v>
      </c>
      <c r="J2214" s="28">
        <f t="shared" si="448"/>
        <v>214.8109633811186</v>
      </c>
      <c r="K2214" s="29" t="str">
        <f t="shared" si="449"/>
        <v/>
      </c>
      <c r="L2214" s="26" t="str">
        <f t="shared" si="450"/>
        <v/>
      </c>
      <c r="M2214" t="str">
        <f t="shared" si="451"/>
        <v/>
      </c>
      <c r="N2214" s="28">
        <f t="shared" si="452"/>
        <v>42.962192676223722</v>
      </c>
      <c r="O2214" t="str">
        <f t="shared" si="453"/>
        <v/>
      </c>
      <c r="P2214" t="str">
        <f t="shared" si="454"/>
        <v/>
      </c>
      <c r="Q2214" s="10"/>
      <c r="R2214" s="10"/>
      <c r="S2214" s="16">
        <v>5</v>
      </c>
      <c r="T2214" s="13">
        <v>214.8109633811186</v>
      </c>
      <c r="U2214" s="14"/>
      <c r="V2214" s="11"/>
      <c r="W2214" s="10"/>
      <c r="X2214" s="29"/>
      <c r="AA2214" t="s">
        <v>331</v>
      </c>
      <c r="AB2214">
        <v>5</v>
      </c>
      <c r="AC2214">
        <v>23.493975903614459</v>
      </c>
      <c r="AD2214">
        <v>418.88565674647572</v>
      </c>
      <c r="AL2214">
        <v>23.493975903614459</v>
      </c>
      <c r="AM2214">
        <v>418.88565674647572</v>
      </c>
      <c r="AR2214" t="s">
        <v>337</v>
      </c>
    </row>
    <row r="2215" spans="1:44" x14ac:dyDescent="0.35">
      <c r="A2215">
        <v>12</v>
      </c>
      <c r="B2215" s="26">
        <f t="shared" si="442"/>
        <v>46273.791666666657</v>
      </c>
      <c r="C2215" t="s">
        <v>47</v>
      </c>
      <c r="D2215">
        <v>2</v>
      </c>
      <c r="E2215" s="26">
        <f t="shared" si="443"/>
        <v>46273.822916666657</v>
      </c>
      <c r="F2215" s="26">
        <f t="shared" si="444"/>
        <v>46273.802083333321</v>
      </c>
      <c r="G2215">
        <f t="shared" si="445"/>
        <v>0</v>
      </c>
      <c r="H2215">
        <f t="shared" si="446"/>
        <v>0</v>
      </c>
      <c r="I2215" s="27">
        <f t="shared" si="447"/>
        <v>2</v>
      </c>
      <c r="J2215" s="28">
        <f t="shared" si="448"/>
        <v>75.606135576447301</v>
      </c>
      <c r="K2215" s="29" t="str">
        <f t="shared" si="449"/>
        <v/>
      </c>
      <c r="L2215" s="26" t="str">
        <f t="shared" si="450"/>
        <v/>
      </c>
      <c r="M2215" t="str">
        <f t="shared" si="451"/>
        <v/>
      </c>
      <c r="N2215" s="28">
        <f t="shared" si="452"/>
        <v>37.80306778822365</v>
      </c>
      <c r="O2215" t="str">
        <f t="shared" si="453"/>
        <v/>
      </c>
      <c r="P2215" t="str">
        <f t="shared" si="454"/>
        <v/>
      </c>
      <c r="Q2215" s="10"/>
      <c r="R2215" s="10"/>
      <c r="S2215" s="16">
        <v>2</v>
      </c>
      <c r="T2215" s="13">
        <v>75.606135576447301</v>
      </c>
      <c r="U2215" s="14"/>
      <c r="V2215" s="11"/>
      <c r="W2215" s="10"/>
      <c r="X2215" s="29"/>
      <c r="AA2215" t="s">
        <v>331</v>
      </c>
      <c r="AB2215">
        <v>2</v>
      </c>
      <c r="AC2215">
        <v>47.624425264176807</v>
      </c>
      <c r="AD2215">
        <v>135.49723756906079</v>
      </c>
      <c r="AL2215">
        <v>47.624425264176807</v>
      </c>
      <c r="AM2215">
        <v>135.49723756906079</v>
      </c>
      <c r="AR2215" t="s">
        <v>332</v>
      </c>
    </row>
    <row r="2216" spans="1:44" x14ac:dyDescent="0.35">
      <c r="A2216">
        <v>12</v>
      </c>
      <c r="B2216" s="26">
        <f t="shared" si="442"/>
        <v>46273.791666666657</v>
      </c>
      <c r="C2216" t="s">
        <v>47</v>
      </c>
      <c r="D2216">
        <v>3</v>
      </c>
      <c r="E2216" s="26">
        <f t="shared" si="443"/>
        <v>46273.822916666657</v>
      </c>
      <c r="F2216" s="26">
        <f t="shared" si="444"/>
        <v>46273.802083333321</v>
      </c>
      <c r="G2216">
        <f t="shared" si="445"/>
        <v>0</v>
      </c>
      <c r="H2216">
        <f t="shared" si="446"/>
        <v>0</v>
      </c>
      <c r="I2216" s="27">
        <f t="shared" si="447"/>
        <v>1</v>
      </c>
      <c r="J2216" s="28">
        <f t="shared" si="448"/>
        <v>74.300932090545942</v>
      </c>
      <c r="K2216" s="29" t="str">
        <f t="shared" si="449"/>
        <v/>
      </c>
      <c r="L2216" s="26" t="str">
        <f t="shared" si="450"/>
        <v/>
      </c>
      <c r="M2216" t="str">
        <f t="shared" si="451"/>
        <v/>
      </c>
      <c r="N2216" s="28">
        <f t="shared" si="452"/>
        <v>74.300932090545942</v>
      </c>
      <c r="O2216" t="str">
        <f t="shared" si="453"/>
        <v/>
      </c>
      <c r="P2216" t="str">
        <f t="shared" si="454"/>
        <v/>
      </c>
      <c r="Q2216" s="10"/>
      <c r="R2216" s="10"/>
      <c r="S2216" s="16">
        <v>1</v>
      </c>
      <c r="T2216" s="13">
        <v>74.300932090545942</v>
      </c>
      <c r="U2216" s="14"/>
      <c r="V2216" s="11"/>
      <c r="W2216" s="10"/>
      <c r="X2216" s="29"/>
      <c r="AA2216" t="s">
        <v>331</v>
      </c>
      <c r="AB2216">
        <v>1</v>
      </c>
      <c r="AC2216">
        <v>74.300932090545942</v>
      </c>
      <c r="AD2216">
        <v>74.300932090545942</v>
      </c>
      <c r="AL2216">
        <v>74.300932090545942</v>
      </c>
      <c r="AM2216">
        <v>74.300932090545942</v>
      </c>
      <c r="AR2216" t="s">
        <v>338</v>
      </c>
    </row>
    <row r="2217" spans="1:44" x14ac:dyDescent="0.35">
      <c r="A2217">
        <v>12</v>
      </c>
      <c r="B2217" s="26">
        <f t="shared" si="442"/>
        <v>46273.791666666657</v>
      </c>
      <c r="C2217" t="s">
        <v>47</v>
      </c>
      <c r="D2217">
        <v>4</v>
      </c>
      <c r="E2217" s="26">
        <f t="shared" si="443"/>
        <v>46273.822916666657</v>
      </c>
      <c r="F2217" s="26">
        <f t="shared" si="444"/>
        <v>46273.802083333321</v>
      </c>
      <c r="G2217">
        <f t="shared" si="445"/>
        <v>0</v>
      </c>
      <c r="H2217">
        <f t="shared" si="446"/>
        <v>0</v>
      </c>
      <c r="I2217" s="27">
        <f t="shared" si="447"/>
        <v>0</v>
      </c>
      <c r="J2217" s="28" t="str">
        <f t="shared" si="448"/>
        <v>NULL</v>
      </c>
      <c r="K2217" s="29" t="str">
        <f t="shared" si="449"/>
        <v/>
      </c>
      <c r="L2217" s="26" t="str">
        <f t="shared" si="450"/>
        <v/>
      </c>
      <c r="M2217" t="str">
        <f t="shared" si="451"/>
        <v/>
      </c>
      <c r="N2217" s="28">
        <f t="shared" si="452"/>
        <v>118.92332789559543</v>
      </c>
      <c r="O2217" t="str">
        <f t="shared" si="453"/>
        <v/>
      </c>
      <c r="P2217" t="str">
        <f t="shared" si="454"/>
        <v/>
      </c>
      <c r="Q2217" s="10"/>
      <c r="R2217" s="10"/>
      <c r="S2217" s="16">
        <v>0</v>
      </c>
      <c r="T2217" s="13"/>
      <c r="U2217" s="14"/>
      <c r="V2217" s="11"/>
      <c r="W2217" s="10"/>
      <c r="X2217" s="29"/>
      <c r="AA2217" t="s">
        <v>331</v>
      </c>
      <c r="AB2217">
        <v>1</v>
      </c>
      <c r="AR2217" t="s">
        <v>338</v>
      </c>
    </row>
    <row r="2218" spans="1:44" x14ac:dyDescent="0.35">
      <c r="A2218">
        <v>12</v>
      </c>
      <c r="B2218" s="26">
        <f t="shared" si="442"/>
        <v>46273.791666666657</v>
      </c>
      <c r="C2218" t="s">
        <v>47</v>
      </c>
      <c r="D2218">
        <v>5</v>
      </c>
      <c r="E2218" s="26">
        <f t="shared" si="443"/>
        <v>46273.822916666657</v>
      </c>
      <c r="F2218" s="26">
        <f t="shared" si="444"/>
        <v>46273.802083333321</v>
      </c>
      <c r="G2218">
        <f t="shared" si="445"/>
        <v>0</v>
      </c>
      <c r="H2218">
        <f t="shared" si="446"/>
        <v>0</v>
      </c>
      <c r="I2218" s="27">
        <f t="shared" si="447"/>
        <v>0</v>
      </c>
      <c r="J2218" s="28" t="str">
        <f t="shared" si="448"/>
        <v>NULL</v>
      </c>
      <c r="K2218" s="29" t="str">
        <f t="shared" si="449"/>
        <v/>
      </c>
      <c r="L2218" s="26" t="str">
        <f t="shared" si="450"/>
        <v/>
      </c>
      <c r="M2218" t="str">
        <f t="shared" si="451"/>
        <v/>
      </c>
      <c r="N2218" s="28">
        <f t="shared" si="452"/>
        <v>16.666666666666664</v>
      </c>
      <c r="O2218" t="str">
        <f t="shared" si="453"/>
        <v/>
      </c>
      <c r="P2218" t="str">
        <f t="shared" si="454"/>
        <v/>
      </c>
      <c r="Q2218" s="10"/>
      <c r="R2218" s="10"/>
      <c r="S2218" s="16">
        <v>0</v>
      </c>
      <c r="T2218" s="13"/>
      <c r="U2218" s="14"/>
      <c r="V2218" s="11"/>
      <c r="W2218" s="10"/>
      <c r="X2218" s="29"/>
      <c r="AA2218" t="s">
        <v>331</v>
      </c>
      <c r="AB2218">
        <v>1</v>
      </c>
      <c r="AR2218" t="s">
        <v>338</v>
      </c>
    </row>
    <row r="2219" spans="1:44" x14ac:dyDescent="0.35">
      <c r="A2219">
        <v>12</v>
      </c>
      <c r="B2219" s="26">
        <f t="shared" si="442"/>
        <v>46273.791666666657</v>
      </c>
      <c r="C2219" t="s">
        <v>47</v>
      </c>
      <c r="D2219">
        <v>6</v>
      </c>
      <c r="E2219" s="26">
        <f t="shared" si="443"/>
        <v>46273.822916666657</v>
      </c>
      <c r="F2219" s="26">
        <f t="shared" si="444"/>
        <v>46273.802083333321</v>
      </c>
      <c r="G2219">
        <f t="shared" si="445"/>
        <v>0</v>
      </c>
      <c r="H2219">
        <f t="shared" si="446"/>
        <v>0</v>
      </c>
      <c r="I2219" s="27">
        <f t="shared" si="447"/>
        <v>2</v>
      </c>
      <c r="J2219" s="28">
        <f t="shared" si="448"/>
        <v>34.113118152206106</v>
      </c>
      <c r="K2219" s="29" t="str">
        <f t="shared" si="449"/>
        <v/>
      </c>
      <c r="L2219" s="26" t="str">
        <f t="shared" si="450"/>
        <v/>
      </c>
      <c r="M2219" t="str">
        <f t="shared" si="451"/>
        <v/>
      </c>
      <c r="N2219" s="28">
        <f t="shared" si="452"/>
        <v>17.056559076103053</v>
      </c>
      <c r="O2219" t="str">
        <f t="shared" si="453"/>
        <v/>
      </c>
      <c r="P2219" t="str">
        <f t="shared" si="454"/>
        <v/>
      </c>
      <c r="Q2219" s="10"/>
      <c r="R2219" s="10"/>
      <c r="S2219" s="16">
        <v>2</v>
      </c>
      <c r="T2219" s="13">
        <v>34.113118152206113</v>
      </c>
      <c r="U2219" s="14"/>
      <c r="V2219" s="11"/>
      <c r="W2219" s="10"/>
      <c r="X2219" s="29"/>
      <c r="AA2219" t="s">
        <v>331</v>
      </c>
      <c r="AB2219">
        <v>2</v>
      </c>
      <c r="AC2219">
        <v>23.767278729110789</v>
      </c>
      <c r="AD2219">
        <v>43.603330809992428</v>
      </c>
      <c r="AL2219">
        <v>23.767278729110789</v>
      </c>
      <c r="AM2219">
        <v>43.603330809992428</v>
      </c>
      <c r="AR2219" t="s">
        <v>332</v>
      </c>
    </row>
    <row r="2220" spans="1:44" x14ac:dyDescent="0.35">
      <c r="A2220">
        <v>12</v>
      </c>
      <c r="B2220" s="26">
        <f t="shared" si="442"/>
        <v>46273.791666666657</v>
      </c>
      <c r="C2220" t="s">
        <v>48</v>
      </c>
      <c r="D2220">
        <v>1</v>
      </c>
      <c r="E2220" s="26">
        <f t="shared" si="443"/>
        <v>46273.833333333343</v>
      </c>
      <c r="F2220" s="26">
        <f t="shared" si="444"/>
        <v>46273.812500000007</v>
      </c>
      <c r="G2220">
        <f t="shared" si="445"/>
        <v>0</v>
      </c>
      <c r="H2220">
        <f t="shared" si="446"/>
        <v>0</v>
      </c>
      <c r="I2220" s="27">
        <f t="shared" si="447"/>
        <v>5</v>
      </c>
      <c r="J2220" s="28">
        <f t="shared" si="448"/>
        <v>214.8109633811186</v>
      </c>
      <c r="K2220" s="29" t="str">
        <f t="shared" si="449"/>
        <v/>
      </c>
      <c r="L2220" s="26" t="str">
        <f t="shared" si="450"/>
        <v/>
      </c>
      <c r="M2220" t="str">
        <f t="shared" si="451"/>
        <v/>
      </c>
      <c r="N2220" s="28">
        <f t="shared" si="452"/>
        <v>42.962192676223722</v>
      </c>
      <c r="O2220" t="str">
        <f t="shared" si="453"/>
        <v/>
      </c>
      <c r="P2220" t="str">
        <f t="shared" si="454"/>
        <v/>
      </c>
      <c r="Q2220" s="10"/>
      <c r="R2220" s="10"/>
      <c r="S2220" s="16">
        <v>5</v>
      </c>
      <c r="T2220" s="13">
        <v>214.8109633811186</v>
      </c>
      <c r="U2220" s="14"/>
      <c r="V2220" s="11"/>
      <c r="W2220" s="10"/>
      <c r="X2220" s="29"/>
      <c r="AA2220" t="s">
        <v>331</v>
      </c>
      <c r="AB2220">
        <v>5</v>
      </c>
      <c r="AC2220">
        <v>23.493975903614459</v>
      </c>
      <c r="AD2220">
        <v>418.88565674647572</v>
      </c>
      <c r="AL2220">
        <v>23.493975903614459</v>
      </c>
      <c r="AM2220">
        <v>418.88565674647572</v>
      </c>
      <c r="AR2220" t="s">
        <v>337</v>
      </c>
    </row>
    <row r="2221" spans="1:44" x14ac:dyDescent="0.35">
      <c r="A2221">
        <v>12</v>
      </c>
      <c r="B2221" s="26">
        <f t="shared" si="442"/>
        <v>46273.791666666657</v>
      </c>
      <c r="C2221" t="s">
        <v>48</v>
      </c>
      <c r="D2221">
        <v>2</v>
      </c>
      <c r="E2221" s="26">
        <f t="shared" si="443"/>
        <v>46273.833333333343</v>
      </c>
      <c r="F2221" s="26">
        <f t="shared" si="444"/>
        <v>46273.812500000007</v>
      </c>
      <c r="G2221">
        <f t="shared" si="445"/>
        <v>0</v>
      </c>
      <c r="H2221">
        <f t="shared" si="446"/>
        <v>0</v>
      </c>
      <c r="I2221" s="27">
        <f t="shared" si="447"/>
        <v>2</v>
      </c>
      <c r="J2221" s="28">
        <f t="shared" si="448"/>
        <v>75.606135576447301</v>
      </c>
      <c r="K2221" s="29" t="str">
        <f t="shared" si="449"/>
        <v/>
      </c>
      <c r="L2221" s="26" t="str">
        <f t="shared" si="450"/>
        <v/>
      </c>
      <c r="M2221" t="str">
        <f t="shared" si="451"/>
        <v/>
      </c>
      <c r="N2221" s="28">
        <f t="shared" si="452"/>
        <v>37.80306778822365</v>
      </c>
      <c r="O2221" t="str">
        <f t="shared" si="453"/>
        <v/>
      </c>
      <c r="P2221" t="str">
        <f t="shared" si="454"/>
        <v/>
      </c>
      <c r="Q2221" s="10"/>
      <c r="R2221" s="10"/>
      <c r="S2221" s="16">
        <v>2</v>
      </c>
      <c r="T2221" s="13">
        <v>75.606135576447301</v>
      </c>
      <c r="U2221" s="14"/>
      <c r="V2221" s="11"/>
      <c r="W2221" s="10"/>
      <c r="X2221" s="29"/>
      <c r="AA2221" t="s">
        <v>331</v>
      </c>
      <c r="AB2221">
        <v>2</v>
      </c>
      <c r="AC2221">
        <v>47.624425264176807</v>
      </c>
      <c r="AD2221">
        <v>135.49723756906079</v>
      </c>
      <c r="AL2221">
        <v>47.624425264176807</v>
      </c>
      <c r="AM2221">
        <v>135.49723756906079</v>
      </c>
      <c r="AR2221" t="s">
        <v>332</v>
      </c>
    </row>
    <row r="2222" spans="1:44" x14ac:dyDescent="0.35">
      <c r="A2222">
        <v>12</v>
      </c>
      <c r="B2222" s="26">
        <f t="shared" si="442"/>
        <v>46273.791666666657</v>
      </c>
      <c r="C2222" t="s">
        <v>48</v>
      </c>
      <c r="D2222">
        <v>3</v>
      </c>
      <c r="E2222" s="26">
        <f t="shared" si="443"/>
        <v>46273.833333333343</v>
      </c>
      <c r="F2222" s="26">
        <f t="shared" si="444"/>
        <v>46273.812500000007</v>
      </c>
      <c r="G2222">
        <f t="shared" si="445"/>
        <v>0</v>
      </c>
      <c r="H2222">
        <f t="shared" si="446"/>
        <v>0</v>
      </c>
      <c r="I2222" s="27">
        <f t="shared" si="447"/>
        <v>1</v>
      </c>
      <c r="J2222" s="28">
        <f t="shared" si="448"/>
        <v>74.300932090545942</v>
      </c>
      <c r="K2222" s="29" t="str">
        <f t="shared" si="449"/>
        <v/>
      </c>
      <c r="L2222" s="26" t="str">
        <f t="shared" si="450"/>
        <v/>
      </c>
      <c r="M2222" t="str">
        <f t="shared" si="451"/>
        <v/>
      </c>
      <c r="N2222" s="28">
        <f t="shared" si="452"/>
        <v>74.300932090545942</v>
      </c>
      <c r="O2222" t="str">
        <f t="shared" si="453"/>
        <v/>
      </c>
      <c r="P2222" t="str">
        <f t="shared" si="454"/>
        <v/>
      </c>
      <c r="Q2222" s="10"/>
      <c r="R2222" s="10"/>
      <c r="S2222" s="16">
        <v>1</v>
      </c>
      <c r="T2222" s="13">
        <v>74.300932090545942</v>
      </c>
      <c r="U2222" s="14"/>
      <c r="V2222" s="11"/>
      <c r="W2222" s="10"/>
      <c r="X2222" s="29"/>
      <c r="AA2222" t="s">
        <v>331</v>
      </c>
      <c r="AB2222">
        <v>1</v>
      </c>
      <c r="AC2222">
        <v>74.300932090545942</v>
      </c>
      <c r="AD2222">
        <v>74.300932090545942</v>
      </c>
      <c r="AL2222">
        <v>74.300932090545942</v>
      </c>
      <c r="AM2222">
        <v>74.300932090545942</v>
      </c>
      <c r="AR2222" t="s">
        <v>338</v>
      </c>
    </row>
    <row r="2223" spans="1:44" x14ac:dyDescent="0.35">
      <c r="A2223">
        <v>12</v>
      </c>
      <c r="B2223" s="26">
        <f t="shared" si="442"/>
        <v>46273.791666666657</v>
      </c>
      <c r="C2223" t="s">
        <v>48</v>
      </c>
      <c r="D2223">
        <v>4</v>
      </c>
      <c r="E2223" s="26">
        <f t="shared" si="443"/>
        <v>46273.833333333343</v>
      </c>
      <c r="F2223" s="26">
        <f t="shared" si="444"/>
        <v>46273.812500000007</v>
      </c>
      <c r="G2223">
        <f t="shared" si="445"/>
        <v>0</v>
      </c>
      <c r="H2223">
        <f t="shared" si="446"/>
        <v>0</v>
      </c>
      <c r="I2223" s="27">
        <f t="shared" si="447"/>
        <v>0</v>
      </c>
      <c r="J2223" s="28" t="str">
        <f t="shared" si="448"/>
        <v>NULL</v>
      </c>
      <c r="K2223" s="29" t="str">
        <f t="shared" si="449"/>
        <v/>
      </c>
      <c r="L2223" s="26" t="str">
        <f t="shared" si="450"/>
        <v/>
      </c>
      <c r="M2223" t="str">
        <f t="shared" si="451"/>
        <v/>
      </c>
      <c r="N2223" s="28">
        <f t="shared" si="452"/>
        <v>118.92332789559543</v>
      </c>
      <c r="O2223" t="str">
        <f t="shared" si="453"/>
        <v/>
      </c>
      <c r="P2223" t="str">
        <f t="shared" si="454"/>
        <v/>
      </c>
      <c r="Q2223" s="10"/>
      <c r="R2223" s="10"/>
      <c r="S2223" s="16">
        <v>0</v>
      </c>
      <c r="T2223" s="13"/>
      <c r="U2223" s="14"/>
      <c r="V2223" s="11"/>
      <c r="W2223" s="10"/>
      <c r="X2223" s="29"/>
      <c r="AA2223" t="s">
        <v>331</v>
      </c>
      <c r="AB2223">
        <v>1</v>
      </c>
      <c r="AR2223" t="s">
        <v>338</v>
      </c>
    </row>
    <row r="2224" spans="1:44" x14ac:dyDescent="0.35">
      <c r="A2224">
        <v>12</v>
      </c>
      <c r="B2224" s="26">
        <f t="shared" si="442"/>
        <v>46273.791666666657</v>
      </c>
      <c r="C2224" t="s">
        <v>48</v>
      </c>
      <c r="D2224">
        <v>5</v>
      </c>
      <c r="E2224" s="26">
        <f t="shared" si="443"/>
        <v>46273.833333333343</v>
      </c>
      <c r="F2224" s="26">
        <f t="shared" si="444"/>
        <v>46273.812500000007</v>
      </c>
      <c r="G2224">
        <f t="shared" si="445"/>
        <v>0</v>
      </c>
      <c r="H2224">
        <f t="shared" si="446"/>
        <v>1</v>
      </c>
      <c r="I2224" s="27">
        <f t="shared" si="447"/>
        <v>0</v>
      </c>
      <c r="J2224" s="28" t="str">
        <f t="shared" si="448"/>
        <v>NULL</v>
      </c>
      <c r="K2224" s="29" t="str">
        <f t="shared" si="449"/>
        <v/>
      </c>
      <c r="L2224" s="26" t="str">
        <f t="shared" si="450"/>
        <v/>
      </c>
      <c r="M2224" t="str">
        <f t="shared" si="451"/>
        <v/>
      </c>
      <c r="N2224" s="28">
        <f t="shared" si="452"/>
        <v>16.666666666666664</v>
      </c>
      <c r="O2224" t="str">
        <f t="shared" si="453"/>
        <v/>
      </c>
      <c r="P2224" t="str">
        <f t="shared" si="454"/>
        <v/>
      </c>
      <c r="Q2224" s="10"/>
      <c r="R2224" s="10"/>
      <c r="S2224" s="16">
        <v>0</v>
      </c>
      <c r="T2224" s="13"/>
      <c r="U2224" s="14"/>
      <c r="V2224" s="11"/>
      <c r="W2224" s="10"/>
      <c r="X2224" s="29"/>
      <c r="AA2224" t="s">
        <v>331</v>
      </c>
      <c r="AB2224">
        <v>1</v>
      </c>
      <c r="AR2224" t="s">
        <v>338</v>
      </c>
    </row>
    <row r="2225" spans="1:44" x14ac:dyDescent="0.35">
      <c r="A2225">
        <v>12</v>
      </c>
      <c r="B2225" s="26">
        <f t="shared" si="442"/>
        <v>46273.791666666657</v>
      </c>
      <c r="C2225" t="s">
        <v>48</v>
      </c>
      <c r="D2225">
        <v>6</v>
      </c>
      <c r="E2225" s="26">
        <f t="shared" si="443"/>
        <v>46273.833333333343</v>
      </c>
      <c r="F2225" s="26">
        <f t="shared" si="444"/>
        <v>46273.812500000007</v>
      </c>
      <c r="G2225">
        <f t="shared" si="445"/>
        <v>0</v>
      </c>
      <c r="H2225">
        <f t="shared" si="446"/>
        <v>0</v>
      </c>
      <c r="I2225" s="27">
        <f t="shared" si="447"/>
        <v>2</v>
      </c>
      <c r="J2225" s="28">
        <f t="shared" si="448"/>
        <v>34.113118152206106</v>
      </c>
      <c r="K2225" s="29" t="str">
        <f t="shared" si="449"/>
        <v/>
      </c>
      <c r="L2225" s="26" t="str">
        <f t="shared" si="450"/>
        <v/>
      </c>
      <c r="M2225" t="str">
        <f t="shared" si="451"/>
        <v/>
      </c>
      <c r="N2225" s="28">
        <f t="shared" si="452"/>
        <v>17.056559076103053</v>
      </c>
      <c r="O2225" t="str">
        <f t="shared" si="453"/>
        <v/>
      </c>
      <c r="P2225" t="str">
        <f t="shared" si="454"/>
        <v/>
      </c>
      <c r="Q2225" s="10"/>
      <c r="R2225" s="10"/>
      <c r="S2225" s="16">
        <v>2</v>
      </c>
      <c r="T2225" s="13">
        <v>34.113118152206113</v>
      </c>
      <c r="U2225" s="14"/>
      <c r="V2225" s="11"/>
      <c r="W2225" s="10"/>
      <c r="X2225" s="29"/>
      <c r="AA2225" t="s">
        <v>331</v>
      </c>
      <c r="AB2225">
        <v>2</v>
      </c>
      <c r="AC2225">
        <v>23.767278729110789</v>
      </c>
      <c r="AD2225">
        <v>43.603330809992428</v>
      </c>
      <c r="AL2225">
        <v>23.767278729110789</v>
      </c>
      <c r="AM2225">
        <v>43.603330809992428</v>
      </c>
      <c r="AR2225" t="s">
        <v>332</v>
      </c>
    </row>
    <row r="2226" spans="1:44" x14ac:dyDescent="0.35">
      <c r="A2226">
        <v>12</v>
      </c>
      <c r="B2226" s="26">
        <f t="shared" si="442"/>
        <v>46273.791666666657</v>
      </c>
      <c r="C2226" t="s">
        <v>49</v>
      </c>
      <c r="D2226">
        <v>1</v>
      </c>
      <c r="E2226" s="26">
        <f t="shared" si="443"/>
        <v>46273.833333333343</v>
      </c>
      <c r="F2226" s="26">
        <f t="shared" si="444"/>
        <v>46273.812500000007</v>
      </c>
      <c r="G2226">
        <f t="shared" si="445"/>
        <v>0</v>
      </c>
      <c r="H2226">
        <f t="shared" si="446"/>
        <v>0</v>
      </c>
      <c r="I2226" s="27">
        <f t="shared" si="447"/>
        <v>5</v>
      </c>
      <c r="J2226" s="28">
        <f t="shared" si="448"/>
        <v>214.8109633811186</v>
      </c>
      <c r="K2226" s="29" t="str">
        <f t="shared" si="449"/>
        <v/>
      </c>
      <c r="L2226" s="26" t="str">
        <f t="shared" si="450"/>
        <v/>
      </c>
      <c r="M2226" t="str">
        <f t="shared" si="451"/>
        <v/>
      </c>
      <c r="N2226" s="28">
        <f t="shared" si="452"/>
        <v>42.962192676223722</v>
      </c>
      <c r="O2226" t="str">
        <f t="shared" si="453"/>
        <v/>
      </c>
      <c r="P2226" t="str">
        <f t="shared" si="454"/>
        <v/>
      </c>
      <c r="Q2226" s="10"/>
      <c r="R2226" s="10"/>
      <c r="S2226" s="16">
        <v>5</v>
      </c>
      <c r="T2226" s="13">
        <v>214.8109633811186</v>
      </c>
      <c r="U2226" s="14"/>
      <c r="V2226" s="11"/>
      <c r="W2226" s="10"/>
      <c r="X2226" s="29"/>
      <c r="AA2226" t="s">
        <v>331</v>
      </c>
      <c r="AB2226">
        <v>5</v>
      </c>
      <c r="AC2226">
        <v>23.493975903614459</v>
      </c>
      <c r="AD2226">
        <v>418.88565674647572</v>
      </c>
      <c r="AL2226">
        <v>23.493975903614459</v>
      </c>
      <c r="AM2226">
        <v>418.88565674647572</v>
      </c>
      <c r="AR2226" t="s">
        <v>337</v>
      </c>
    </row>
    <row r="2227" spans="1:44" x14ac:dyDescent="0.35">
      <c r="A2227">
        <v>12</v>
      </c>
      <c r="B2227" s="26">
        <f t="shared" si="442"/>
        <v>46273.791666666657</v>
      </c>
      <c r="C2227" t="s">
        <v>49</v>
      </c>
      <c r="D2227">
        <v>2</v>
      </c>
      <c r="E2227" s="26">
        <f t="shared" si="443"/>
        <v>46273.833333333343</v>
      </c>
      <c r="F2227" s="26">
        <f t="shared" si="444"/>
        <v>46273.812500000007</v>
      </c>
      <c r="G2227">
        <f t="shared" si="445"/>
        <v>0</v>
      </c>
      <c r="H2227">
        <f t="shared" si="446"/>
        <v>0</v>
      </c>
      <c r="I2227" s="27">
        <f t="shared" si="447"/>
        <v>2</v>
      </c>
      <c r="J2227" s="28">
        <f t="shared" si="448"/>
        <v>75.606135576447301</v>
      </c>
      <c r="K2227" s="29" t="str">
        <f t="shared" si="449"/>
        <v/>
      </c>
      <c r="L2227" s="26" t="str">
        <f t="shared" si="450"/>
        <v/>
      </c>
      <c r="M2227" t="str">
        <f t="shared" si="451"/>
        <v/>
      </c>
      <c r="N2227" s="28">
        <f t="shared" si="452"/>
        <v>37.80306778822365</v>
      </c>
      <c r="O2227" t="str">
        <f t="shared" si="453"/>
        <v/>
      </c>
      <c r="P2227" t="str">
        <f t="shared" si="454"/>
        <v/>
      </c>
      <c r="Q2227" s="10"/>
      <c r="R2227" s="10"/>
      <c r="S2227" s="16">
        <v>2</v>
      </c>
      <c r="T2227" s="13">
        <v>75.606135576447301</v>
      </c>
      <c r="U2227" s="14"/>
      <c r="V2227" s="11"/>
      <c r="W2227" s="10"/>
      <c r="X2227" s="29"/>
      <c r="AA2227" t="s">
        <v>331</v>
      </c>
      <c r="AB2227">
        <v>2</v>
      </c>
      <c r="AC2227">
        <v>47.624425264176807</v>
      </c>
      <c r="AD2227">
        <v>135.49723756906079</v>
      </c>
      <c r="AL2227">
        <v>47.624425264176807</v>
      </c>
      <c r="AM2227">
        <v>135.49723756906079</v>
      </c>
      <c r="AR2227" t="s">
        <v>332</v>
      </c>
    </row>
    <row r="2228" spans="1:44" x14ac:dyDescent="0.35">
      <c r="A2228">
        <v>12</v>
      </c>
      <c r="B2228" s="26">
        <f t="shared" si="442"/>
        <v>46273.791666666657</v>
      </c>
      <c r="C2228" t="s">
        <v>49</v>
      </c>
      <c r="D2228">
        <v>3</v>
      </c>
      <c r="E2228" s="26">
        <f t="shared" si="443"/>
        <v>46273.833333333343</v>
      </c>
      <c r="F2228" s="26">
        <f t="shared" si="444"/>
        <v>46273.812500000007</v>
      </c>
      <c r="G2228">
        <f t="shared" si="445"/>
        <v>0</v>
      </c>
      <c r="H2228">
        <f t="shared" si="446"/>
        <v>0</v>
      </c>
      <c r="I2228" s="27">
        <f t="shared" si="447"/>
        <v>1</v>
      </c>
      <c r="J2228" s="28">
        <f t="shared" si="448"/>
        <v>74.300932090545942</v>
      </c>
      <c r="K2228" s="29" t="str">
        <f t="shared" si="449"/>
        <v/>
      </c>
      <c r="L2228" s="26" t="str">
        <f t="shared" si="450"/>
        <v/>
      </c>
      <c r="M2228" t="str">
        <f t="shared" si="451"/>
        <v/>
      </c>
      <c r="N2228" s="28">
        <f t="shared" si="452"/>
        <v>74.300932090545942</v>
      </c>
      <c r="O2228" t="str">
        <f t="shared" si="453"/>
        <v/>
      </c>
      <c r="P2228" t="str">
        <f t="shared" si="454"/>
        <v/>
      </c>
      <c r="Q2228" s="10"/>
      <c r="R2228" s="10"/>
      <c r="S2228" s="16">
        <v>1</v>
      </c>
      <c r="T2228" s="13">
        <v>74.300932090545942</v>
      </c>
      <c r="U2228" s="14"/>
      <c r="V2228" s="11"/>
      <c r="W2228" s="10"/>
      <c r="X2228" s="29"/>
      <c r="AA2228" t="s">
        <v>331</v>
      </c>
      <c r="AB2228">
        <v>1</v>
      </c>
      <c r="AC2228">
        <v>74.300932090545942</v>
      </c>
      <c r="AD2228">
        <v>74.300932090545942</v>
      </c>
      <c r="AL2228">
        <v>74.300932090545942</v>
      </c>
      <c r="AM2228">
        <v>74.300932090545942</v>
      </c>
      <c r="AR2228" t="s">
        <v>338</v>
      </c>
    </row>
    <row r="2229" spans="1:44" x14ac:dyDescent="0.35">
      <c r="A2229">
        <v>12</v>
      </c>
      <c r="B2229" s="26">
        <f t="shared" si="442"/>
        <v>46273.791666666657</v>
      </c>
      <c r="C2229" t="s">
        <v>49</v>
      </c>
      <c r="D2229">
        <v>4</v>
      </c>
      <c r="E2229" s="26">
        <f t="shared" si="443"/>
        <v>46273.833333333343</v>
      </c>
      <c r="F2229" s="26">
        <f t="shared" si="444"/>
        <v>46273.812500000007</v>
      </c>
      <c r="G2229">
        <f t="shared" si="445"/>
        <v>0</v>
      </c>
      <c r="H2229">
        <f t="shared" si="446"/>
        <v>0</v>
      </c>
      <c r="I2229" s="27">
        <f t="shared" si="447"/>
        <v>0</v>
      </c>
      <c r="J2229" s="28" t="str">
        <f t="shared" si="448"/>
        <v>NULL</v>
      </c>
      <c r="K2229" s="29" t="str">
        <f t="shared" si="449"/>
        <v/>
      </c>
      <c r="L2229" s="26" t="str">
        <f t="shared" si="450"/>
        <v/>
      </c>
      <c r="M2229" t="str">
        <f t="shared" si="451"/>
        <v/>
      </c>
      <c r="N2229" s="28">
        <f t="shared" si="452"/>
        <v>118.92332789559543</v>
      </c>
      <c r="O2229" t="str">
        <f t="shared" si="453"/>
        <v/>
      </c>
      <c r="P2229" t="str">
        <f t="shared" si="454"/>
        <v/>
      </c>
      <c r="Q2229" s="10"/>
      <c r="R2229" s="10"/>
      <c r="S2229" s="16">
        <v>0</v>
      </c>
      <c r="T2229" s="13"/>
      <c r="U2229" s="14"/>
      <c r="V2229" s="11"/>
      <c r="W2229" s="10"/>
      <c r="X2229" s="29"/>
      <c r="AA2229" t="s">
        <v>331</v>
      </c>
      <c r="AB2229">
        <v>1</v>
      </c>
      <c r="AR2229" t="s">
        <v>338</v>
      </c>
    </row>
    <row r="2230" spans="1:44" x14ac:dyDescent="0.35">
      <c r="A2230">
        <v>12</v>
      </c>
      <c r="B2230" s="26">
        <f t="shared" si="442"/>
        <v>46273.791666666657</v>
      </c>
      <c r="C2230" t="s">
        <v>49</v>
      </c>
      <c r="D2230">
        <v>5</v>
      </c>
      <c r="E2230" s="26">
        <f t="shared" si="443"/>
        <v>46273.833333333343</v>
      </c>
      <c r="F2230" s="26">
        <f t="shared" si="444"/>
        <v>46273.812500000007</v>
      </c>
      <c r="G2230">
        <f t="shared" si="445"/>
        <v>0</v>
      </c>
      <c r="H2230">
        <f t="shared" si="446"/>
        <v>1</v>
      </c>
      <c r="I2230" s="27">
        <f t="shared" si="447"/>
        <v>0</v>
      </c>
      <c r="J2230" s="28" t="str">
        <f t="shared" si="448"/>
        <v>NULL</v>
      </c>
      <c r="K2230" s="29" t="str">
        <f t="shared" si="449"/>
        <v/>
      </c>
      <c r="L2230" s="26" t="str">
        <f t="shared" si="450"/>
        <v/>
      </c>
      <c r="M2230" t="str">
        <f t="shared" si="451"/>
        <v/>
      </c>
      <c r="N2230" s="28">
        <f t="shared" si="452"/>
        <v>16.666666666666664</v>
      </c>
      <c r="O2230" t="str">
        <f t="shared" si="453"/>
        <v/>
      </c>
      <c r="P2230" t="str">
        <f t="shared" si="454"/>
        <v/>
      </c>
      <c r="Q2230" s="10"/>
      <c r="R2230" s="10"/>
      <c r="S2230" s="16">
        <v>0</v>
      </c>
      <c r="T2230" s="13"/>
      <c r="U2230" s="14"/>
      <c r="V2230" s="11"/>
      <c r="W2230" s="10"/>
      <c r="X2230" s="29"/>
      <c r="AA2230" t="s">
        <v>331</v>
      </c>
      <c r="AB2230">
        <v>1</v>
      </c>
      <c r="AR2230" t="s">
        <v>338</v>
      </c>
    </row>
    <row r="2231" spans="1:44" x14ac:dyDescent="0.35">
      <c r="A2231">
        <v>12</v>
      </c>
      <c r="B2231" s="26">
        <f t="shared" si="442"/>
        <v>46273.791666666657</v>
      </c>
      <c r="C2231" t="s">
        <v>49</v>
      </c>
      <c r="D2231">
        <v>6</v>
      </c>
      <c r="E2231" s="26">
        <f t="shared" si="443"/>
        <v>46273.833333333343</v>
      </c>
      <c r="F2231" s="26">
        <f t="shared" si="444"/>
        <v>46273.812500000007</v>
      </c>
      <c r="G2231">
        <f t="shared" si="445"/>
        <v>0</v>
      </c>
      <c r="H2231">
        <f t="shared" si="446"/>
        <v>0</v>
      </c>
      <c r="I2231" s="27">
        <f t="shared" si="447"/>
        <v>2</v>
      </c>
      <c r="J2231" s="28">
        <f t="shared" si="448"/>
        <v>34.113118152206106</v>
      </c>
      <c r="K2231" s="29" t="str">
        <f t="shared" si="449"/>
        <v/>
      </c>
      <c r="L2231" s="26" t="str">
        <f t="shared" si="450"/>
        <v/>
      </c>
      <c r="M2231" t="str">
        <f t="shared" si="451"/>
        <v/>
      </c>
      <c r="N2231" s="28">
        <f t="shared" si="452"/>
        <v>17.056559076103053</v>
      </c>
      <c r="O2231" t="str">
        <f t="shared" si="453"/>
        <v/>
      </c>
      <c r="P2231" t="str">
        <f t="shared" si="454"/>
        <v/>
      </c>
      <c r="Q2231" s="10"/>
      <c r="R2231" s="10"/>
      <c r="S2231" s="16">
        <v>2</v>
      </c>
      <c r="T2231" s="13">
        <v>34.113118152206113</v>
      </c>
      <c r="U2231" s="14"/>
      <c r="V2231" s="11"/>
      <c r="W2231" s="10"/>
      <c r="X2231" s="29"/>
      <c r="AA2231" t="s">
        <v>331</v>
      </c>
      <c r="AB2231">
        <v>2</v>
      </c>
      <c r="AC2231">
        <v>23.767278729110789</v>
      </c>
      <c r="AD2231">
        <v>43.603330809992428</v>
      </c>
      <c r="AL2231">
        <v>23.767278729110789</v>
      </c>
      <c r="AM2231">
        <v>43.603330809992428</v>
      </c>
      <c r="AR2231" t="s">
        <v>332</v>
      </c>
    </row>
    <row r="2232" spans="1:44" x14ac:dyDescent="0.35">
      <c r="A2232">
        <v>12</v>
      </c>
      <c r="B2232" s="26">
        <f t="shared" si="442"/>
        <v>46273.791666666657</v>
      </c>
      <c r="C2232" t="s">
        <v>50</v>
      </c>
      <c r="D2232">
        <v>1</v>
      </c>
      <c r="E2232" s="26">
        <f t="shared" si="443"/>
        <v>46273.833333333343</v>
      </c>
      <c r="F2232" s="26">
        <f t="shared" si="444"/>
        <v>46273.812500000007</v>
      </c>
      <c r="G2232">
        <f t="shared" si="445"/>
        <v>0</v>
      </c>
      <c r="H2232">
        <f t="shared" si="446"/>
        <v>0</v>
      </c>
      <c r="I2232" s="27">
        <f t="shared" si="447"/>
        <v>5</v>
      </c>
      <c r="J2232" s="28">
        <f t="shared" si="448"/>
        <v>214.8109633811186</v>
      </c>
      <c r="K2232" s="29" t="str">
        <f t="shared" si="449"/>
        <v/>
      </c>
      <c r="L2232" s="26" t="str">
        <f t="shared" si="450"/>
        <v/>
      </c>
      <c r="M2232" t="str">
        <f t="shared" si="451"/>
        <v/>
      </c>
      <c r="N2232" s="28">
        <f t="shared" si="452"/>
        <v>42.962192676223722</v>
      </c>
      <c r="O2232" t="str">
        <f t="shared" si="453"/>
        <v/>
      </c>
      <c r="P2232" t="str">
        <f t="shared" si="454"/>
        <v/>
      </c>
      <c r="Q2232" s="10"/>
      <c r="R2232" s="10"/>
      <c r="S2232" s="16">
        <v>5</v>
      </c>
      <c r="T2232" s="13">
        <v>214.8109633811186</v>
      </c>
      <c r="U2232" s="14"/>
      <c r="V2232" s="11"/>
      <c r="W2232" s="10"/>
      <c r="X2232" s="29"/>
      <c r="AA2232" t="s">
        <v>331</v>
      </c>
      <c r="AB2232">
        <v>5</v>
      </c>
      <c r="AC2232">
        <v>23.493975903614459</v>
      </c>
      <c r="AD2232">
        <v>418.88565674647572</v>
      </c>
      <c r="AL2232">
        <v>23.493975903614459</v>
      </c>
      <c r="AM2232">
        <v>418.88565674647572</v>
      </c>
      <c r="AR2232" t="s">
        <v>337</v>
      </c>
    </row>
    <row r="2233" spans="1:44" x14ac:dyDescent="0.35">
      <c r="A2233">
        <v>12</v>
      </c>
      <c r="B2233" s="26">
        <f t="shared" si="442"/>
        <v>46273.791666666657</v>
      </c>
      <c r="C2233" t="s">
        <v>50</v>
      </c>
      <c r="D2233">
        <v>2</v>
      </c>
      <c r="E2233" s="26">
        <f t="shared" si="443"/>
        <v>46273.833333333343</v>
      </c>
      <c r="F2233" s="26">
        <f t="shared" si="444"/>
        <v>46273.812500000007</v>
      </c>
      <c r="G2233">
        <f t="shared" si="445"/>
        <v>0</v>
      </c>
      <c r="H2233">
        <f t="shared" si="446"/>
        <v>0</v>
      </c>
      <c r="I2233" s="27">
        <f t="shared" si="447"/>
        <v>2</v>
      </c>
      <c r="J2233" s="28">
        <f t="shared" si="448"/>
        <v>75.606135576447301</v>
      </c>
      <c r="K2233" s="29" t="str">
        <f t="shared" si="449"/>
        <v/>
      </c>
      <c r="L2233" s="26" t="str">
        <f t="shared" si="450"/>
        <v/>
      </c>
      <c r="M2233" t="str">
        <f t="shared" si="451"/>
        <v/>
      </c>
      <c r="N2233" s="28">
        <f t="shared" si="452"/>
        <v>37.80306778822365</v>
      </c>
      <c r="O2233" t="str">
        <f t="shared" si="453"/>
        <v/>
      </c>
      <c r="P2233" t="str">
        <f t="shared" si="454"/>
        <v/>
      </c>
      <c r="Q2233" s="10"/>
      <c r="R2233" s="10"/>
      <c r="S2233" s="16">
        <v>2</v>
      </c>
      <c r="T2233" s="13">
        <v>75.606135576447301</v>
      </c>
      <c r="U2233" s="14"/>
      <c r="V2233" s="11"/>
      <c r="W2233" s="10"/>
      <c r="X2233" s="29"/>
      <c r="AA2233" t="s">
        <v>331</v>
      </c>
      <c r="AB2233">
        <v>2</v>
      </c>
      <c r="AC2233">
        <v>47.624425264176807</v>
      </c>
      <c r="AD2233">
        <v>135.49723756906079</v>
      </c>
      <c r="AL2233">
        <v>47.624425264176807</v>
      </c>
      <c r="AM2233">
        <v>135.49723756906079</v>
      </c>
      <c r="AR2233" t="s">
        <v>332</v>
      </c>
    </row>
    <row r="2234" spans="1:44" x14ac:dyDescent="0.35">
      <c r="A2234">
        <v>12</v>
      </c>
      <c r="B2234" s="26">
        <f t="shared" si="442"/>
        <v>46273.791666666657</v>
      </c>
      <c r="C2234" t="s">
        <v>50</v>
      </c>
      <c r="D2234">
        <v>3</v>
      </c>
      <c r="E2234" s="26">
        <f t="shared" si="443"/>
        <v>46273.833333333343</v>
      </c>
      <c r="F2234" s="26">
        <f t="shared" si="444"/>
        <v>46273.812500000007</v>
      </c>
      <c r="G2234">
        <f t="shared" si="445"/>
        <v>0</v>
      </c>
      <c r="H2234">
        <f t="shared" si="446"/>
        <v>0</v>
      </c>
      <c r="I2234" s="27">
        <f t="shared" si="447"/>
        <v>1</v>
      </c>
      <c r="J2234" s="28">
        <f t="shared" si="448"/>
        <v>74.300932090545942</v>
      </c>
      <c r="K2234" s="29" t="str">
        <f t="shared" si="449"/>
        <v/>
      </c>
      <c r="L2234" s="26" t="str">
        <f t="shared" si="450"/>
        <v/>
      </c>
      <c r="M2234" t="str">
        <f t="shared" si="451"/>
        <v/>
      </c>
      <c r="N2234" s="28">
        <f t="shared" si="452"/>
        <v>74.300932090545942</v>
      </c>
      <c r="O2234" t="str">
        <f t="shared" si="453"/>
        <v/>
      </c>
      <c r="P2234" t="str">
        <f t="shared" si="454"/>
        <v/>
      </c>
      <c r="Q2234" s="10"/>
      <c r="R2234" s="10"/>
      <c r="S2234" s="16">
        <v>1</v>
      </c>
      <c r="T2234" s="13">
        <v>74.300932090545942</v>
      </c>
      <c r="U2234" s="14"/>
      <c r="V2234" s="11"/>
      <c r="W2234" s="10"/>
      <c r="X2234" s="29"/>
      <c r="AA2234" t="s">
        <v>331</v>
      </c>
      <c r="AB2234">
        <v>1</v>
      </c>
      <c r="AC2234">
        <v>74.300932090545942</v>
      </c>
      <c r="AD2234">
        <v>74.300932090545942</v>
      </c>
      <c r="AL2234">
        <v>74.300932090545942</v>
      </c>
      <c r="AM2234">
        <v>74.300932090545942</v>
      </c>
      <c r="AR2234" t="s">
        <v>338</v>
      </c>
    </row>
    <row r="2235" spans="1:44" x14ac:dyDescent="0.35">
      <c r="A2235">
        <v>12</v>
      </c>
      <c r="B2235" s="26">
        <f t="shared" si="442"/>
        <v>46273.791666666657</v>
      </c>
      <c r="C2235" t="s">
        <v>50</v>
      </c>
      <c r="D2235">
        <v>4</v>
      </c>
      <c r="E2235" s="26">
        <f t="shared" si="443"/>
        <v>46273.833333333343</v>
      </c>
      <c r="F2235" s="26">
        <f t="shared" si="444"/>
        <v>46273.812500000007</v>
      </c>
      <c r="G2235">
        <f t="shared" si="445"/>
        <v>0</v>
      </c>
      <c r="H2235">
        <f t="shared" si="446"/>
        <v>0</v>
      </c>
      <c r="I2235" s="27">
        <f t="shared" si="447"/>
        <v>0</v>
      </c>
      <c r="J2235" s="28" t="str">
        <f t="shared" si="448"/>
        <v>NULL</v>
      </c>
      <c r="K2235" s="29" t="str">
        <f t="shared" si="449"/>
        <v/>
      </c>
      <c r="L2235" s="26" t="str">
        <f t="shared" si="450"/>
        <v/>
      </c>
      <c r="M2235" t="str">
        <f t="shared" si="451"/>
        <v/>
      </c>
      <c r="N2235" s="28">
        <f t="shared" si="452"/>
        <v>118.92332789559543</v>
      </c>
      <c r="O2235" t="str">
        <f t="shared" si="453"/>
        <v/>
      </c>
      <c r="P2235" t="str">
        <f t="shared" si="454"/>
        <v/>
      </c>
      <c r="Q2235" s="10"/>
      <c r="R2235" s="10"/>
      <c r="S2235" s="16">
        <v>0</v>
      </c>
      <c r="T2235" s="13"/>
      <c r="U2235" s="14"/>
      <c r="V2235" s="11"/>
      <c r="W2235" s="10"/>
      <c r="X2235" s="29"/>
      <c r="AA2235" t="s">
        <v>331</v>
      </c>
      <c r="AB2235">
        <v>1</v>
      </c>
      <c r="AR2235" t="s">
        <v>338</v>
      </c>
    </row>
    <row r="2236" spans="1:44" x14ac:dyDescent="0.35">
      <c r="A2236">
        <v>12</v>
      </c>
      <c r="B2236" s="26">
        <f t="shared" si="442"/>
        <v>46273.791666666657</v>
      </c>
      <c r="C2236" t="s">
        <v>50</v>
      </c>
      <c r="D2236">
        <v>5</v>
      </c>
      <c r="E2236" s="26">
        <f t="shared" si="443"/>
        <v>46273.833333333343</v>
      </c>
      <c r="F2236" s="26">
        <f t="shared" si="444"/>
        <v>46273.812500000007</v>
      </c>
      <c r="G2236">
        <f t="shared" si="445"/>
        <v>0</v>
      </c>
      <c r="H2236">
        <f t="shared" si="446"/>
        <v>1</v>
      </c>
      <c r="I2236" s="27">
        <f t="shared" si="447"/>
        <v>0</v>
      </c>
      <c r="J2236" s="28" t="str">
        <f t="shared" si="448"/>
        <v>NULL</v>
      </c>
      <c r="K2236" s="29" t="str">
        <f t="shared" si="449"/>
        <v/>
      </c>
      <c r="L2236" s="26" t="str">
        <f t="shared" si="450"/>
        <v/>
      </c>
      <c r="M2236" t="str">
        <f t="shared" si="451"/>
        <v/>
      </c>
      <c r="N2236" s="28">
        <f t="shared" si="452"/>
        <v>16.666666666666664</v>
      </c>
      <c r="O2236" t="str">
        <f t="shared" si="453"/>
        <v/>
      </c>
      <c r="P2236" t="str">
        <f t="shared" si="454"/>
        <v/>
      </c>
      <c r="Q2236" s="10"/>
      <c r="R2236" s="10"/>
      <c r="S2236" s="16">
        <v>0</v>
      </c>
      <c r="T2236" s="13"/>
      <c r="U2236" s="14"/>
      <c r="V2236" s="11"/>
      <c r="W2236" s="10"/>
      <c r="X2236" s="29"/>
      <c r="AA2236" t="s">
        <v>331</v>
      </c>
      <c r="AB2236">
        <v>1</v>
      </c>
      <c r="AR2236" t="s">
        <v>338</v>
      </c>
    </row>
    <row r="2237" spans="1:44" x14ac:dyDescent="0.35">
      <c r="A2237">
        <v>12</v>
      </c>
      <c r="B2237" s="26">
        <f t="shared" si="442"/>
        <v>46273.791666666657</v>
      </c>
      <c r="C2237" t="s">
        <v>50</v>
      </c>
      <c r="D2237">
        <v>6</v>
      </c>
      <c r="E2237" s="26">
        <f t="shared" si="443"/>
        <v>46273.833333333343</v>
      </c>
      <c r="F2237" s="26">
        <f t="shared" si="444"/>
        <v>46273.812500000007</v>
      </c>
      <c r="G2237">
        <f t="shared" si="445"/>
        <v>0</v>
      </c>
      <c r="H2237">
        <f t="shared" si="446"/>
        <v>0</v>
      </c>
      <c r="I2237" s="27">
        <f t="shared" si="447"/>
        <v>2</v>
      </c>
      <c r="J2237" s="28">
        <f t="shared" si="448"/>
        <v>34.113118152206106</v>
      </c>
      <c r="K2237" s="29" t="str">
        <f t="shared" si="449"/>
        <v/>
      </c>
      <c r="L2237" s="26" t="str">
        <f t="shared" si="450"/>
        <v/>
      </c>
      <c r="M2237" t="str">
        <f t="shared" si="451"/>
        <v/>
      </c>
      <c r="N2237" s="28">
        <f t="shared" si="452"/>
        <v>17.056559076103053</v>
      </c>
      <c r="O2237" t="str">
        <f t="shared" si="453"/>
        <v/>
      </c>
      <c r="P2237" t="str">
        <f t="shared" si="454"/>
        <v/>
      </c>
      <c r="Q2237" s="10"/>
      <c r="R2237" s="10"/>
      <c r="S2237" s="16">
        <v>2</v>
      </c>
      <c r="T2237" s="13">
        <v>34.113118152206113</v>
      </c>
      <c r="U2237" s="14"/>
      <c r="V2237" s="11"/>
      <c r="W2237" s="10"/>
      <c r="X2237" s="29"/>
      <c r="AA2237" t="s">
        <v>331</v>
      </c>
      <c r="AB2237">
        <v>2</v>
      </c>
      <c r="AC2237">
        <v>23.767278729110789</v>
      </c>
      <c r="AD2237">
        <v>43.603330809992428</v>
      </c>
      <c r="AL2237">
        <v>23.767278729110789</v>
      </c>
      <c r="AM2237">
        <v>43.603330809992428</v>
      </c>
      <c r="AR2237" t="s">
        <v>332</v>
      </c>
    </row>
    <row r="2238" spans="1:44" x14ac:dyDescent="0.35">
      <c r="A2238">
        <v>12</v>
      </c>
      <c r="B2238" s="26">
        <f t="shared" si="442"/>
        <v>46273.791666666657</v>
      </c>
      <c r="C2238" t="s">
        <v>51</v>
      </c>
      <c r="D2238">
        <v>1</v>
      </c>
      <c r="E2238" s="26">
        <f t="shared" si="443"/>
        <v>46273.833333333343</v>
      </c>
      <c r="F2238" s="26">
        <f t="shared" si="444"/>
        <v>46273.812500000007</v>
      </c>
      <c r="G2238">
        <f t="shared" si="445"/>
        <v>0</v>
      </c>
      <c r="H2238">
        <f t="shared" si="446"/>
        <v>0</v>
      </c>
      <c r="I2238" s="27">
        <f t="shared" si="447"/>
        <v>5</v>
      </c>
      <c r="J2238" s="28">
        <f t="shared" si="448"/>
        <v>214.8109633811186</v>
      </c>
      <c r="K2238" s="29" t="str">
        <f t="shared" si="449"/>
        <v/>
      </c>
      <c r="L2238" s="26" t="str">
        <f t="shared" si="450"/>
        <v/>
      </c>
      <c r="M2238" t="str">
        <f t="shared" si="451"/>
        <v/>
      </c>
      <c r="N2238" s="28">
        <f t="shared" si="452"/>
        <v>42.962192676223722</v>
      </c>
      <c r="O2238" t="str">
        <f t="shared" si="453"/>
        <v/>
      </c>
      <c r="P2238" t="str">
        <f t="shared" si="454"/>
        <v/>
      </c>
      <c r="Q2238" s="10"/>
      <c r="R2238" s="10"/>
      <c r="S2238" s="16">
        <v>5</v>
      </c>
      <c r="T2238" s="13">
        <v>214.8109633811186</v>
      </c>
      <c r="U2238" s="14"/>
      <c r="V2238" s="11"/>
      <c r="W2238" s="10"/>
      <c r="X2238" s="29"/>
      <c r="AA2238" t="s">
        <v>331</v>
      </c>
      <c r="AB2238">
        <v>5</v>
      </c>
      <c r="AC2238">
        <v>23.493975903614459</v>
      </c>
      <c r="AD2238">
        <v>418.88565674647572</v>
      </c>
      <c r="AL2238">
        <v>23.493975903614459</v>
      </c>
      <c r="AM2238">
        <v>418.88565674647572</v>
      </c>
      <c r="AR2238" t="s">
        <v>337</v>
      </c>
    </row>
    <row r="2239" spans="1:44" x14ac:dyDescent="0.35">
      <c r="A2239">
        <v>12</v>
      </c>
      <c r="B2239" s="26">
        <f t="shared" si="442"/>
        <v>46273.791666666657</v>
      </c>
      <c r="C2239" t="s">
        <v>51</v>
      </c>
      <c r="D2239">
        <v>2</v>
      </c>
      <c r="E2239" s="26">
        <f t="shared" si="443"/>
        <v>46273.833333333343</v>
      </c>
      <c r="F2239" s="26">
        <f t="shared" si="444"/>
        <v>46273.812500000007</v>
      </c>
      <c r="G2239">
        <f t="shared" si="445"/>
        <v>0</v>
      </c>
      <c r="H2239">
        <f t="shared" si="446"/>
        <v>0</v>
      </c>
      <c r="I2239" s="27">
        <f t="shared" si="447"/>
        <v>2</v>
      </c>
      <c r="J2239" s="28">
        <f t="shared" si="448"/>
        <v>75.606135576447301</v>
      </c>
      <c r="K2239" s="29" t="str">
        <f t="shared" si="449"/>
        <v/>
      </c>
      <c r="L2239" s="26" t="str">
        <f t="shared" si="450"/>
        <v/>
      </c>
      <c r="M2239" t="str">
        <f t="shared" si="451"/>
        <v/>
      </c>
      <c r="N2239" s="28">
        <f t="shared" si="452"/>
        <v>37.80306778822365</v>
      </c>
      <c r="O2239" t="str">
        <f t="shared" si="453"/>
        <v/>
      </c>
      <c r="P2239" t="str">
        <f t="shared" si="454"/>
        <v/>
      </c>
      <c r="Q2239" s="10"/>
      <c r="R2239" s="10"/>
      <c r="S2239" s="16">
        <v>2</v>
      </c>
      <c r="T2239" s="13">
        <v>75.606135576447301</v>
      </c>
      <c r="U2239" s="14"/>
      <c r="V2239" s="11"/>
      <c r="W2239" s="10"/>
      <c r="X2239" s="29"/>
      <c r="AA2239" t="s">
        <v>331</v>
      </c>
      <c r="AB2239">
        <v>2</v>
      </c>
      <c r="AC2239">
        <v>47.624425264176807</v>
      </c>
      <c r="AD2239">
        <v>135.49723756906079</v>
      </c>
      <c r="AL2239">
        <v>47.624425264176807</v>
      </c>
      <c r="AM2239">
        <v>135.49723756906079</v>
      </c>
      <c r="AR2239" t="s">
        <v>332</v>
      </c>
    </row>
    <row r="2240" spans="1:44" x14ac:dyDescent="0.35">
      <c r="A2240">
        <v>12</v>
      </c>
      <c r="B2240" s="26">
        <f t="shared" si="442"/>
        <v>46273.791666666657</v>
      </c>
      <c r="C2240" t="s">
        <v>51</v>
      </c>
      <c r="D2240">
        <v>3</v>
      </c>
      <c r="E2240" s="26">
        <f t="shared" si="443"/>
        <v>46273.833333333343</v>
      </c>
      <c r="F2240" s="26">
        <f t="shared" si="444"/>
        <v>46273.812500000007</v>
      </c>
      <c r="G2240">
        <f t="shared" si="445"/>
        <v>0</v>
      </c>
      <c r="H2240">
        <f t="shared" si="446"/>
        <v>0</v>
      </c>
      <c r="I2240" s="27">
        <f t="shared" si="447"/>
        <v>1</v>
      </c>
      <c r="J2240" s="28">
        <f t="shared" si="448"/>
        <v>74.300932090545942</v>
      </c>
      <c r="K2240" s="29" t="str">
        <f t="shared" si="449"/>
        <v/>
      </c>
      <c r="L2240" s="26" t="str">
        <f t="shared" si="450"/>
        <v/>
      </c>
      <c r="M2240" t="str">
        <f t="shared" si="451"/>
        <v/>
      </c>
      <c r="N2240" s="28">
        <f t="shared" si="452"/>
        <v>74.300932090545942</v>
      </c>
      <c r="O2240" t="str">
        <f t="shared" si="453"/>
        <v/>
      </c>
      <c r="P2240" t="str">
        <f t="shared" si="454"/>
        <v/>
      </c>
      <c r="Q2240" s="10"/>
      <c r="R2240" s="10"/>
      <c r="S2240" s="16">
        <v>1</v>
      </c>
      <c r="T2240" s="13">
        <v>74.300932090545942</v>
      </c>
      <c r="U2240" s="14"/>
      <c r="V2240" s="11"/>
      <c r="W2240" s="10"/>
      <c r="X2240" s="29"/>
      <c r="AA2240" t="s">
        <v>331</v>
      </c>
      <c r="AB2240">
        <v>1</v>
      </c>
      <c r="AC2240">
        <v>74.300932090545942</v>
      </c>
      <c r="AD2240">
        <v>74.300932090545942</v>
      </c>
      <c r="AL2240">
        <v>74.300932090545942</v>
      </c>
      <c r="AM2240">
        <v>74.300932090545942</v>
      </c>
      <c r="AR2240" t="s">
        <v>338</v>
      </c>
    </row>
    <row r="2241" spans="1:44" x14ac:dyDescent="0.35">
      <c r="A2241">
        <v>12</v>
      </c>
      <c r="B2241" s="26">
        <f t="shared" si="442"/>
        <v>46273.791666666657</v>
      </c>
      <c r="C2241" t="s">
        <v>51</v>
      </c>
      <c r="D2241">
        <v>4</v>
      </c>
      <c r="E2241" s="26">
        <f t="shared" si="443"/>
        <v>46273.833333333343</v>
      </c>
      <c r="F2241" s="26">
        <f t="shared" si="444"/>
        <v>46273.812500000007</v>
      </c>
      <c r="G2241">
        <f t="shared" si="445"/>
        <v>0</v>
      </c>
      <c r="H2241">
        <f t="shared" si="446"/>
        <v>0</v>
      </c>
      <c r="I2241" s="27">
        <f t="shared" si="447"/>
        <v>0</v>
      </c>
      <c r="J2241" s="28" t="str">
        <f t="shared" si="448"/>
        <v>NULL</v>
      </c>
      <c r="K2241" s="29" t="str">
        <f t="shared" si="449"/>
        <v/>
      </c>
      <c r="L2241" s="26" t="str">
        <f t="shared" si="450"/>
        <v/>
      </c>
      <c r="M2241" t="str">
        <f t="shared" si="451"/>
        <v/>
      </c>
      <c r="N2241" s="28">
        <f t="shared" si="452"/>
        <v>118.92332789559543</v>
      </c>
      <c r="O2241" t="str">
        <f t="shared" si="453"/>
        <v/>
      </c>
      <c r="P2241" t="str">
        <f t="shared" si="454"/>
        <v/>
      </c>
      <c r="Q2241" s="10"/>
      <c r="R2241" s="10"/>
      <c r="S2241" s="16">
        <v>0</v>
      </c>
      <c r="T2241" s="13"/>
      <c r="U2241" s="14"/>
      <c r="V2241" s="11"/>
      <c r="W2241" s="10"/>
      <c r="X2241" s="29"/>
      <c r="AA2241" t="s">
        <v>331</v>
      </c>
      <c r="AB2241">
        <v>1</v>
      </c>
      <c r="AR2241" t="s">
        <v>338</v>
      </c>
    </row>
    <row r="2242" spans="1:44" x14ac:dyDescent="0.35">
      <c r="A2242">
        <v>12</v>
      </c>
      <c r="B2242" s="26">
        <f t="shared" si="442"/>
        <v>46273.791666666657</v>
      </c>
      <c r="C2242" t="s">
        <v>51</v>
      </c>
      <c r="D2242">
        <v>5</v>
      </c>
      <c r="E2242" s="26">
        <f t="shared" si="443"/>
        <v>46273.833333333343</v>
      </c>
      <c r="F2242" s="26">
        <f t="shared" si="444"/>
        <v>46273.812500000007</v>
      </c>
      <c r="G2242">
        <f t="shared" si="445"/>
        <v>1</v>
      </c>
      <c r="H2242">
        <f t="shared" si="446"/>
        <v>1</v>
      </c>
      <c r="I2242" s="27">
        <f t="shared" si="447"/>
        <v>0</v>
      </c>
      <c r="J2242" s="28" t="str">
        <f t="shared" si="448"/>
        <v>NULL</v>
      </c>
      <c r="K2242" s="29" t="str">
        <f t="shared" si="449"/>
        <v>NULL</v>
      </c>
      <c r="L2242" s="26" t="str">
        <f t="shared" si="450"/>
        <v/>
      </c>
      <c r="M2242" t="str">
        <f t="shared" si="451"/>
        <v>UNKNOWN - NO RATE</v>
      </c>
      <c r="N2242" s="28">
        <f t="shared" si="452"/>
        <v>16.666666666666664</v>
      </c>
      <c r="O2242" t="str">
        <f t="shared" si="453"/>
        <v/>
      </c>
      <c r="P2242" t="str">
        <f t="shared" si="454"/>
        <v/>
      </c>
      <c r="Q2242" s="10" t="s">
        <v>155</v>
      </c>
      <c r="R2242" s="10"/>
      <c r="S2242" s="16">
        <v>0</v>
      </c>
      <c r="T2242" s="13"/>
      <c r="U2242" s="14"/>
      <c r="V2242" s="11"/>
      <c r="W2242" s="10" t="s">
        <v>155</v>
      </c>
      <c r="X2242" s="29"/>
      <c r="AA2242" t="s">
        <v>331</v>
      </c>
      <c r="AB2242">
        <v>1</v>
      </c>
      <c r="AI2242" t="s">
        <v>155</v>
      </c>
      <c r="AQ2242" t="s">
        <v>155</v>
      </c>
      <c r="AR2242" t="s">
        <v>338</v>
      </c>
    </row>
    <row r="2243" spans="1:44" x14ac:dyDescent="0.35">
      <c r="A2243">
        <v>12</v>
      </c>
      <c r="B2243" s="26">
        <f t="shared" si="442"/>
        <v>46273.791666666657</v>
      </c>
      <c r="C2243" t="s">
        <v>51</v>
      </c>
      <c r="D2243">
        <v>6</v>
      </c>
      <c r="E2243" s="26">
        <f t="shared" si="443"/>
        <v>46273.833333333343</v>
      </c>
      <c r="F2243" s="26">
        <f t="shared" si="444"/>
        <v>46273.812500000007</v>
      </c>
      <c r="G2243">
        <f t="shared" si="445"/>
        <v>0</v>
      </c>
      <c r="H2243">
        <f t="shared" si="446"/>
        <v>0</v>
      </c>
      <c r="I2243" s="27">
        <f t="shared" si="447"/>
        <v>2</v>
      </c>
      <c r="J2243" s="28">
        <f t="shared" si="448"/>
        <v>34.113118152206106</v>
      </c>
      <c r="K2243" s="29" t="str">
        <f t="shared" si="449"/>
        <v/>
      </c>
      <c r="L2243" s="26" t="str">
        <f t="shared" si="450"/>
        <v/>
      </c>
      <c r="M2243" t="str">
        <f t="shared" si="451"/>
        <v/>
      </c>
      <c r="N2243" s="28">
        <f t="shared" si="452"/>
        <v>17.056559076103053</v>
      </c>
      <c r="O2243" t="str">
        <f t="shared" si="453"/>
        <v/>
      </c>
      <c r="P2243" t="str">
        <f t="shared" si="454"/>
        <v/>
      </c>
      <c r="Q2243" s="10"/>
      <c r="R2243" s="10"/>
      <c r="S2243" s="16">
        <v>2</v>
      </c>
      <c r="T2243" s="13">
        <v>34.113118152206113</v>
      </c>
      <c r="U2243" s="14"/>
      <c r="V2243" s="11"/>
      <c r="W2243" s="10"/>
      <c r="X2243" s="29"/>
      <c r="AA2243" t="s">
        <v>331</v>
      </c>
      <c r="AB2243">
        <v>2</v>
      </c>
      <c r="AC2243">
        <v>23.767278729110789</v>
      </c>
      <c r="AD2243">
        <v>43.603330809992428</v>
      </c>
      <c r="AL2243">
        <v>23.767278729110789</v>
      </c>
      <c r="AM2243">
        <v>43.603330809992428</v>
      </c>
      <c r="AR2243" t="s">
        <v>332</v>
      </c>
    </row>
    <row r="2244" spans="1:44" x14ac:dyDescent="0.35">
      <c r="A2244">
        <v>12</v>
      </c>
      <c r="B2244" s="26">
        <f t="shared" si="442"/>
        <v>46273.791666666657</v>
      </c>
      <c r="C2244" t="s">
        <v>52</v>
      </c>
      <c r="D2244">
        <v>1</v>
      </c>
      <c r="E2244" s="26">
        <f t="shared" si="443"/>
        <v>46273.84375</v>
      </c>
      <c r="F2244" s="26">
        <f t="shared" si="444"/>
        <v>46273.822916666664</v>
      </c>
      <c r="G2244">
        <f t="shared" si="445"/>
        <v>0</v>
      </c>
      <c r="H2244">
        <f t="shared" si="446"/>
        <v>0</v>
      </c>
      <c r="I2244" s="27">
        <f t="shared" si="447"/>
        <v>5</v>
      </c>
      <c r="J2244" s="28">
        <f t="shared" si="448"/>
        <v>214.8109633811186</v>
      </c>
      <c r="K2244" s="29" t="str">
        <f t="shared" si="449"/>
        <v/>
      </c>
      <c r="L2244" s="26" t="str">
        <f t="shared" si="450"/>
        <v/>
      </c>
      <c r="M2244" t="str">
        <f t="shared" si="451"/>
        <v/>
      </c>
      <c r="N2244" s="28">
        <f t="shared" si="452"/>
        <v>42.962192676223722</v>
      </c>
      <c r="O2244" t="str">
        <f t="shared" si="453"/>
        <v/>
      </c>
      <c r="P2244" t="str">
        <f t="shared" si="454"/>
        <v/>
      </c>
      <c r="Q2244" s="10"/>
      <c r="R2244" s="10"/>
      <c r="S2244" s="16">
        <v>5</v>
      </c>
      <c r="T2244" s="13">
        <v>214.8109633811186</v>
      </c>
      <c r="U2244" s="14"/>
      <c r="V2244" s="11"/>
      <c r="W2244" s="10"/>
      <c r="X2244" s="29"/>
      <c r="AA2244" t="s">
        <v>331</v>
      </c>
      <c r="AB2244">
        <v>5</v>
      </c>
      <c r="AC2244">
        <v>23.493975903614459</v>
      </c>
      <c r="AD2244">
        <v>418.88565674647572</v>
      </c>
      <c r="AL2244">
        <v>23.493975903614459</v>
      </c>
      <c r="AM2244">
        <v>418.88565674647572</v>
      </c>
      <c r="AR2244" t="s">
        <v>337</v>
      </c>
    </row>
    <row r="2245" spans="1:44" x14ac:dyDescent="0.35">
      <c r="A2245">
        <v>12</v>
      </c>
      <c r="B2245" s="26">
        <f t="shared" si="442"/>
        <v>46273.791666666657</v>
      </c>
      <c r="C2245" t="s">
        <v>52</v>
      </c>
      <c r="D2245">
        <v>2</v>
      </c>
      <c r="E2245" s="26">
        <f t="shared" si="443"/>
        <v>46273.84375</v>
      </c>
      <c r="F2245" s="26">
        <f t="shared" si="444"/>
        <v>46273.822916666664</v>
      </c>
      <c r="G2245">
        <f t="shared" si="445"/>
        <v>0</v>
      </c>
      <c r="H2245">
        <f t="shared" si="446"/>
        <v>0</v>
      </c>
      <c r="I2245" s="27">
        <f t="shared" si="447"/>
        <v>2</v>
      </c>
      <c r="J2245" s="28">
        <f t="shared" si="448"/>
        <v>75.606135576447301</v>
      </c>
      <c r="K2245" s="29" t="str">
        <f t="shared" si="449"/>
        <v/>
      </c>
      <c r="L2245" s="26" t="str">
        <f t="shared" si="450"/>
        <v/>
      </c>
      <c r="M2245" t="str">
        <f t="shared" si="451"/>
        <v/>
      </c>
      <c r="N2245" s="28">
        <f t="shared" si="452"/>
        <v>37.80306778822365</v>
      </c>
      <c r="O2245" t="str">
        <f t="shared" si="453"/>
        <v/>
      </c>
      <c r="P2245" t="str">
        <f t="shared" si="454"/>
        <v/>
      </c>
      <c r="Q2245" s="10"/>
      <c r="R2245" s="10"/>
      <c r="S2245" s="16">
        <v>2</v>
      </c>
      <c r="T2245" s="13">
        <v>75.606135576447301</v>
      </c>
      <c r="U2245" s="14"/>
      <c r="V2245" s="11"/>
      <c r="W2245" s="10"/>
      <c r="X2245" s="29"/>
      <c r="AA2245" t="s">
        <v>331</v>
      </c>
      <c r="AB2245">
        <v>2</v>
      </c>
      <c r="AC2245">
        <v>47.624425264176807</v>
      </c>
      <c r="AD2245">
        <v>135.49723756906079</v>
      </c>
      <c r="AL2245">
        <v>47.624425264176807</v>
      </c>
      <c r="AM2245">
        <v>135.49723756906079</v>
      </c>
      <c r="AR2245" t="s">
        <v>332</v>
      </c>
    </row>
    <row r="2246" spans="1:44" x14ac:dyDescent="0.35">
      <c r="A2246">
        <v>12</v>
      </c>
      <c r="B2246" s="26">
        <f t="shared" ref="B2246:B2309" si="455">INDEX(SNAP_TIMES,MATCH(A2246,SNAP_NOS,0))</f>
        <v>46273.791666666657</v>
      </c>
      <c r="C2246" t="s">
        <v>52</v>
      </c>
      <c r="D2246">
        <v>3</v>
      </c>
      <c r="E2246" s="26">
        <f t="shared" ref="E2246:E2309" si="456">IF(AND(INDEX(SH_CHG,MATCH(C2246,SH_ID,0))&lt;&gt;"",B2246&gt;=INDEX(SH_CHG,MATCH(C2246,SH_ID,0))),INDEX(SH_DEP,MATCH(C2246,SH_ID,0)),INDEX(SH_ORIG,MATCH(C2246,SH_ID,0)))</f>
        <v>46273.84375</v>
      </c>
      <c r="F2246" s="26">
        <f t="shared" ref="F2246:F2309" si="457">E2246-LOADING_MINUTES/1440</f>
        <v>46273.822916666664</v>
      </c>
      <c r="G2246">
        <f t="shared" ref="G2246:G2309" si="458">COUNTIFS(OL_SNAP,A2246,OL_EFF,C2246,OL_WT,D2246,OL_OPEN,"&gt;0")</f>
        <v>0</v>
      </c>
      <c r="H2246">
        <f t="shared" ref="H2246:H2309" si="459">SUMIFS($G$6:$G$3569,$A$6:$A$3569,A2246,$D$6:$D$3569,D2246,$F$6:$F$3569,"&lt;="&amp;F2246)</f>
        <v>0</v>
      </c>
      <c r="I2246" s="27">
        <f t="shared" ref="I2246:I2309" si="460">INDEX(C_RES,MATCH(1,INDEX((C_SN=A2246)*(C_WT=D2246),0),0))</f>
        <v>1</v>
      </c>
      <c r="J2246" s="28">
        <f t="shared" ref="J2246:J2309" si="461">INDEX(C_RL,MATCH(1,INDEX((C_SN=A2246)*(C_WT=D2246),0),0))</f>
        <v>74.300932090545942</v>
      </c>
      <c r="K2246" s="29" t="str">
        <f t="shared" ref="K2246:K2309" si="462">IF(G2246=0,"",IF(ISNUMBER(J2246),IF(J2246&gt;0,H2246/J2246/24,"NULL"),"NULL"))</f>
        <v/>
      </c>
      <c r="L2246" s="26" t="str">
        <f t="shared" ref="L2246:L2309" si="463">IF(ISNUMBER(K2246),B2246+K2246,"")</f>
        <v/>
      </c>
      <c r="M2246" t="str">
        <f t="shared" ref="M2246:M2309" si="464">IF(G2246=0,"",IF(B2246&gt;=F2246,"NO - CUTOFF PASSED",IF(ISNUMBER(K2246),IF(L2246&lt;=F2246,"YES","NO"),"UNKNOWN - NO RATE")))</f>
        <v/>
      </c>
      <c r="N2246" s="28">
        <f t="shared" ref="N2246:N2309" si="465">IFERROR(IF(AND(INDEX(C_HRS,MATCH(1,INDEX((C_SN=A2246)*(C_WT=D2246),0),0))&gt;0,INDEX(C_TL,MATCH(1,INDEX((C_SN=A2246)*(C_WT=D2246),0),0))&gt;0),INDEX(C_TL,MATCH(1,INDEX((C_SN=A2246)*(C_WT=D2246),0),0))/INDEX(C_HRS,MATCH(1,INDEX((C_SN=A2246)*(C_WT=D2246),0),0)),"NULL"),"NULL")</f>
        <v>74.300932090545942</v>
      </c>
      <c r="O2246" t="str">
        <f t="shared" ref="O2246:O2309" si="466">IF(M2246="NO",IF(ISNUMBER(N2246),ROUNDUP(H2246/(N2246*(F2246-B2246)*24),0),"CANNOT ESTIMATE - NO RATE"),"")</f>
        <v/>
      </c>
      <c r="P2246" t="str">
        <f t="shared" ref="P2246:P2309" si="467">IF(ISNUMBER(O2246),MAX(0,O2246-I2246),O2246)</f>
        <v/>
      </c>
      <c r="Q2246" s="10"/>
      <c r="R2246" s="10"/>
      <c r="S2246" s="16">
        <v>1</v>
      </c>
      <c r="T2246" s="13">
        <v>74.300932090545942</v>
      </c>
      <c r="U2246" s="14"/>
      <c r="V2246" s="11"/>
      <c r="W2246" s="10"/>
      <c r="X2246" s="29"/>
      <c r="AA2246" t="s">
        <v>331</v>
      </c>
      <c r="AB2246">
        <v>1</v>
      </c>
      <c r="AC2246">
        <v>74.300932090545942</v>
      </c>
      <c r="AD2246">
        <v>74.300932090545942</v>
      </c>
      <c r="AL2246">
        <v>74.300932090545942</v>
      </c>
      <c r="AM2246">
        <v>74.300932090545942</v>
      </c>
      <c r="AR2246" t="s">
        <v>338</v>
      </c>
    </row>
    <row r="2247" spans="1:44" x14ac:dyDescent="0.35">
      <c r="A2247">
        <v>12</v>
      </c>
      <c r="B2247" s="26">
        <f t="shared" si="455"/>
        <v>46273.791666666657</v>
      </c>
      <c r="C2247" t="s">
        <v>52</v>
      </c>
      <c r="D2247">
        <v>4</v>
      </c>
      <c r="E2247" s="26">
        <f t="shared" si="456"/>
        <v>46273.84375</v>
      </c>
      <c r="F2247" s="26">
        <f t="shared" si="457"/>
        <v>46273.822916666664</v>
      </c>
      <c r="G2247">
        <f t="shared" si="458"/>
        <v>0</v>
      </c>
      <c r="H2247">
        <f t="shared" si="459"/>
        <v>0</v>
      </c>
      <c r="I2247" s="27">
        <f t="shared" si="460"/>
        <v>0</v>
      </c>
      <c r="J2247" s="28" t="str">
        <f t="shared" si="461"/>
        <v>NULL</v>
      </c>
      <c r="K2247" s="29" t="str">
        <f t="shared" si="462"/>
        <v/>
      </c>
      <c r="L2247" s="26" t="str">
        <f t="shared" si="463"/>
        <v/>
      </c>
      <c r="M2247" t="str">
        <f t="shared" si="464"/>
        <v/>
      </c>
      <c r="N2247" s="28">
        <f t="shared" si="465"/>
        <v>118.92332789559543</v>
      </c>
      <c r="O2247" t="str">
        <f t="shared" si="466"/>
        <v/>
      </c>
      <c r="P2247" t="str">
        <f t="shared" si="467"/>
        <v/>
      </c>
      <c r="Q2247" s="10"/>
      <c r="R2247" s="10"/>
      <c r="S2247" s="16">
        <v>0</v>
      </c>
      <c r="T2247" s="13"/>
      <c r="U2247" s="14"/>
      <c r="V2247" s="11"/>
      <c r="W2247" s="10"/>
      <c r="X2247" s="29"/>
      <c r="AA2247" t="s">
        <v>331</v>
      </c>
      <c r="AB2247">
        <v>1</v>
      </c>
      <c r="AR2247" t="s">
        <v>338</v>
      </c>
    </row>
    <row r="2248" spans="1:44" x14ac:dyDescent="0.35">
      <c r="A2248">
        <v>12</v>
      </c>
      <c r="B2248" s="26">
        <f t="shared" si="455"/>
        <v>46273.791666666657</v>
      </c>
      <c r="C2248" t="s">
        <v>52</v>
      </c>
      <c r="D2248">
        <v>5</v>
      </c>
      <c r="E2248" s="26">
        <f t="shared" si="456"/>
        <v>46273.84375</v>
      </c>
      <c r="F2248" s="26">
        <f t="shared" si="457"/>
        <v>46273.822916666664</v>
      </c>
      <c r="G2248">
        <f t="shared" si="458"/>
        <v>1</v>
      </c>
      <c r="H2248">
        <f t="shared" si="459"/>
        <v>2</v>
      </c>
      <c r="I2248" s="27">
        <f t="shared" si="460"/>
        <v>0</v>
      </c>
      <c r="J2248" s="28" t="str">
        <f t="shared" si="461"/>
        <v>NULL</v>
      </c>
      <c r="K2248" s="29" t="str">
        <f t="shared" si="462"/>
        <v>NULL</v>
      </c>
      <c r="L2248" s="26" t="str">
        <f t="shared" si="463"/>
        <v/>
      </c>
      <c r="M2248" t="str">
        <f t="shared" si="464"/>
        <v>UNKNOWN - NO RATE</v>
      </c>
      <c r="N2248" s="28">
        <f t="shared" si="465"/>
        <v>16.666666666666664</v>
      </c>
      <c r="O2248" t="str">
        <f t="shared" si="466"/>
        <v/>
      </c>
      <c r="P2248" t="str">
        <f t="shared" si="467"/>
        <v/>
      </c>
      <c r="Q2248" s="10" t="s">
        <v>155</v>
      </c>
      <c r="R2248" s="10"/>
      <c r="S2248" s="16">
        <v>0</v>
      </c>
      <c r="T2248" s="13"/>
      <c r="U2248" s="14"/>
      <c r="V2248" s="11"/>
      <c r="W2248" s="10" t="s">
        <v>155</v>
      </c>
      <c r="X2248" s="29"/>
      <c r="AA2248" t="s">
        <v>331</v>
      </c>
      <c r="AB2248">
        <v>1</v>
      </c>
      <c r="AI2248" t="s">
        <v>155</v>
      </c>
      <c r="AQ2248" t="s">
        <v>155</v>
      </c>
      <c r="AR2248" t="s">
        <v>338</v>
      </c>
    </row>
    <row r="2249" spans="1:44" x14ac:dyDescent="0.35">
      <c r="A2249">
        <v>12</v>
      </c>
      <c r="B2249" s="26">
        <f t="shared" si="455"/>
        <v>46273.791666666657</v>
      </c>
      <c r="C2249" t="s">
        <v>52</v>
      </c>
      <c r="D2249">
        <v>6</v>
      </c>
      <c r="E2249" s="26">
        <f t="shared" si="456"/>
        <v>46273.84375</v>
      </c>
      <c r="F2249" s="26">
        <f t="shared" si="457"/>
        <v>46273.822916666664</v>
      </c>
      <c r="G2249">
        <f t="shared" si="458"/>
        <v>0</v>
      </c>
      <c r="H2249">
        <f t="shared" si="459"/>
        <v>1</v>
      </c>
      <c r="I2249" s="27">
        <f t="shared" si="460"/>
        <v>2</v>
      </c>
      <c r="J2249" s="28">
        <f t="shared" si="461"/>
        <v>34.113118152206106</v>
      </c>
      <c r="K2249" s="29" t="str">
        <f t="shared" si="462"/>
        <v/>
      </c>
      <c r="L2249" s="26" t="str">
        <f t="shared" si="463"/>
        <v/>
      </c>
      <c r="M2249" t="str">
        <f t="shared" si="464"/>
        <v/>
      </c>
      <c r="N2249" s="28">
        <f t="shared" si="465"/>
        <v>17.056559076103053</v>
      </c>
      <c r="O2249" t="str">
        <f t="shared" si="466"/>
        <v/>
      </c>
      <c r="P2249" t="str">
        <f t="shared" si="467"/>
        <v/>
      </c>
      <c r="Q2249" s="10"/>
      <c r="R2249" s="10"/>
      <c r="S2249" s="16">
        <v>2</v>
      </c>
      <c r="T2249" s="13">
        <v>34.113118152206113</v>
      </c>
      <c r="U2249" s="14"/>
      <c r="V2249" s="11"/>
      <c r="W2249" s="10"/>
      <c r="X2249" s="29"/>
      <c r="AA2249" t="s">
        <v>331</v>
      </c>
      <c r="AB2249">
        <v>2</v>
      </c>
      <c r="AC2249">
        <v>23.767278729110789</v>
      </c>
      <c r="AD2249">
        <v>43.603330809992428</v>
      </c>
      <c r="AL2249">
        <v>23.767278729110789</v>
      </c>
      <c r="AM2249">
        <v>43.603330809992428</v>
      </c>
      <c r="AR2249" t="s">
        <v>332</v>
      </c>
    </row>
    <row r="2250" spans="1:44" x14ac:dyDescent="0.35">
      <c r="A2250">
        <v>12</v>
      </c>
      <c r="B2250" s="26">
        <f t="shared" si="455"/>
        <v>46273.791666666657</v>
      </c>
      <c r="C2250" t="s">
        <v>53</v>
      </c>
      <c r="D2250">
        <v>1</v>
      </c>
      <c r="E2250" s="26">
        <f t="shared" si="456"/>
        <v>46273.84375</v>
      </c>
      <c r="F2250" s="26">
        <f t="shared" si="457"/>
        <v>46273.822916666664</v>
      </c>
      <c r="G2250">
        <f t="shared" si="458"/>
        <v>0</v>
      </c>
      <c r="H2250">
        <f t="shared" si="459"/>
        <v>0</v>
      </c>
      <c r="I2250" s="27">
        <f t="shared" si="460"/>
        <v>5</v>
      </c>
      <c r="J2250" s="28">
        <f t="shared" si="461"/>
        <v>214.8109633811186</v>
      </c>
      <c r="K2250" s="29" t="str">
        <f t="shared" si="462"/>
        <v/>
      </c>
      <c r="L2250" s="26" t="str">
        <f t="shared" si="463"/>
        <v/>
      </c>
      <c r="M2250" t="str">
        <f t="shared" si="464"/>
        <v/>
      </c>
      <c r="N2250" s="28">
        <f t="shared" si="465"/>
        <v>42.962192676223722</v>
      </c>
      <c r="O2250" t="str">
        <f t="shared" si="466"/>
        <v/>
      </c>
      <c r="P2250" t="str">
        <f t="shared" si="467"/>
        <v/>
      </c>
      <c r="Q2250" s="10"/>
      <c r="R2250" s="10"/>
      <c r="S2250" s="16">
        <v>5</v>
      </c>
      <c r="T2250" s="13">
        <v>214.8109633811186</v>
      </c>
      <c r="U2250" s="14"/>
      <c r="V2250" s="11"/>
      <c r="W2250" s="10"/>
      <c r="X2250" s="29"/>
      <c r="AA2250" t="s">
        <v>331</v>
      </c>
      <c r="AB2250">
        <v>5</v>
      </c>
      <c r="AC2250">
        <v>23.493975903614459</v>
      </c>
      <c r="AD2250">
        <v>418.88565674647572</v>
      </c>
      <c r="AL2250">
        <v>23.493975903614459</v>
      </c>
      <c r="AM2250">
        <v>418.88565674647572</v>
      </c>
      <c r="AR2250" t="s">
        <v>337</v>
      </c>
    </row>
    <row r="2251" spans="1:44" x14ac:dyDescent="0.35">
      <c r="A2251">
        <v>12</v>
      </c>
      <c r="B2251" s="26">
        <f t="shared" si="455"/>
        <v>46273.791666666657</v>
      </c>
      <c r="C2251" t="s">
        <v>53</v>
      </c>
      <c r="D2251">
        <v>2</v>
      </c>
      <c r="E2251" s="26">
        <f t="shared" si="456"/>
        <v>46273.84375</v>
      </c>
      <c r="F2251" s="26">
        <f t="shared" si="457"/>
        <v>46273.822916666664</v>
      </c>
      <c r="G2251">
        <f t="shared" si="458"/>
        <v>0</v>
      </c>
      <c r="H2251">
        <f t="shared" si="459"/>
        <v>0</v>
      </c>
      <c r="I2251" s="27">
        <f t="shared" si="460"/>
        <v>2</v>
      </c>
      <c r="J2251" s="28">
        <f t="shared" si="461"/>
        <v>75.606135576447301</v>
      </c>
      <c r="K2251" s="29" t="str">
        <f t="shared" si="462"/>
        <v/>
      </c>
      <c r="L2251" s="26" t="str">
        <f t="shared" si="463"/>
        <v/>
      </c>
      <c r="M2251" t="str">
        <f t="shared" si="464"/>
        <v/>
      </c>
      <c r="N2251" s="28">
        <f t="shared" si="465"/>
        <v>37.80306778822365</v>
      </c>
      <c r="O2251" t="str">
        <f t="shared" si="466"/>
        <v/>
      </c>
      <c r="P2251" t="str">
        <f t="shared" si="467"/>
        <v/>
      </c>
      <c r="Q2251" s="10"/>
      <c r="R2251" s="10"/>
      <c r="S2251" s="16">
        <v>2</v>
      </c>
      <c r="T2251" s="13">
        <v>75.606135576447301</v>
      </c>
      <c r="U2251" s="14"/>
      <c r="V2251" s="11"/>
      <c r="W2251" s="10"/>
      <c r="X2251" s="29"/>
      <c r="AA2251" t="s">
        <v>331</v>
      </c>
      <c r="AB2251">
        <v>2</v>
      </c>
      <c r="AC2251">
        <v>47.624425264176807</v>
      </c>
      <c r="AD2251">
        <v>135.49723756906079</v>
      </c>
      <c r="AL2251">
        <v>47.624425264176807</v>
      </c>
      <c r="AM2251">
        <v>135.49723756906079</v>
      </c>
      <c r="AR2251" t="s">
        <v>332</v>
      </c>
    </row>
    <row r="2252" spans="1:44" x14ac:dyDescent="0.35">
      <c r="A2252">
        <v>12</v>
      </c>
      <c r="B2252" s="26">
        <f t="shared" si="455"/>
        <v>46273.791666666657</v>
      </c>
      <c r="C2252" t="s">
        <v>53</v>
      </c>
      <c r="D2252">
        <v>3</v>
      </c>
      <c r="E2252" s="26">
        <f t="shared" si="456"/>
        <v>46273.84375</v>
      </c>
      <c r="F2252" s="26">
        <f t="shared" si="457"/>
        <v>46273.822916666664</v>
      </c>
      <c r="G2252">
        <f t="shared" si="458"/>
        <v>0</v>
      </c>
      <c r="H2252">
        <f t="shared" si="459"/>
        <v>0</v>
      </c>
      <c r="I2252" s="27">
        <f t="shared" si="460"/>
        <v>1</v>
      </c>
      <c r="J2252" s="28">
        <f t="shared" si="461"/>
        <v>74.300932090545942</v>
      </c>
      <c r="K2252" s="29" t="str">
        <f t="shared" si="462"/>
        <v/>
      </c>
      <c r="L2252" s="26" t="str">
        <f t="shared" si="463"/>
        <v/>
      </c>
      <c r="M2252" t="str">
        <f t="shared" si="464"/>
        <v/>
      </c>
      <c r="N2252" s="28">
        <f t="shared" si="465"/>
        <v>74.300932090545942</v>
      </c>
      <c r="O2252" t="str">
        <f t="shared" si="466"/>
        <v/>
      </c>
      <c r="P2252" t="str">
        <f t="shared" si="467"/>
        <v/>
      </c>
      <c r="Q2252" s="10"/>
      <c r="R2252" s="10"/>
      <c r="S2252" s="16">
        <v>1</v>
      </c>
      <c r="T2252" s="13">
        <v>74.300932090545942</v>
      </c>
      <c r="U2252" s="14"/>
      <c r="V2252" s="11"/>
      <c r="W2252" s="10"/>
      <c r="X2252" s="29"/>
      <c r="AA2252" t="s">
        <v>331</v>
      </c>
      <c r="AB2252">
        <v>1</v>
      </c>
      <c r="AC2252">
        <v>74.300932090545942</v>
      </c>
      <c r="AD2252">
        <v>74.300932090545942</v>
      </c>
      <c r="AL2252">
        <v>74.300932090545942</v>
      </c>
      <c r="AM2252">
        <v>74.300932090545942</v>
      </c>
      <c r="AR2252" t="s">
        <v>338</v>
      </c>
    </row>
    <row r="2253" spans="1:44" x14ac:dyDescent="0.35">
      <c r="A2253">
        <v>12</v>
      </c>
      <c r="B2253" s="26">
        <f t="shared" si="455"/>
        <v>46273.791666666657</v>
      </c>
      <c r="C2253" t="s">
        <v>53</v>
      </c>
      <c r="D2253">
        <v>4</v>
      </c>
      <c r="E2253" s="26">
        <f t="shared" si="456"/>
        <v>46273.84375</v>
      </c>
      <c r="F2253" s="26">
        <f t="shared" si="457"/>
        <v>46273.822916666664</v>
      </c>
      <c r="G2253">
        <f t="shared" si="458"/>
        <v>0</v>
      </c>
      <c r="H2253">
        <f t="shared" si="459"/>
        <v>0</v>
      </c>
      <c r="I2253" s="27">
        <f t="shared" si="460"/>
        <v>0</v>
      </c>
      <c r="J2253" s="28" t="str">
        <f t="shared" si="461"/>
        <v>NULL</v>
      </c>
      <c r="K2253" s="29" t="str">
        <f t="shared" si="462"/>
        <v/>
      </c>
      <c r="L2253" s="26" t="str">
        <f t="shared" si="463"/>
        <v/>
      </c>
      <c r="M2253" t="str">
        <f t="shared" si="464"/>
        <v/>
      </c>
      <c r="N2253" s="28">
        <f t="shared" si="465"/>
        <v>118.92332789559543</v>
      </c>
      <c r="O2253" t="str">
        <f t="shared" si="466"/>
        <v/>
      </c>
      <c r="P2253" t="str">
        <f t="shared" si="467"/>
        <v/>
      </c>
      <c r="Q2253" s="10"/>
      <c r="R2253" s="10"/>
      <c r="S2253" s="16">
        <v>0</v>
      </c>
      <c r="T2253" s="13"/>
      <c r="U2253" s="14"/>
      <c r="V2253" s="11"/>
      <c r="W2253" s="10"/>
      <c r="X2253" s="29"/>
      <c r="AA2253" t="s">
        <v>331</v>
      </c>
      <c r="AB2253">
        <v>1</v>
      </c>
      <c r="AR2253" t="s">
        <v>338</v>
      </c>
    </row>
    <row r="2254" spans="1:44" x14ac:dyDescent="0.35">
      <c r="A2254">
        <v>12</v>
      </c>
      <c r="B2254" s="26">
        <f t="shared" si="455"/>
        <v>46273.791666666657</v>
      </c>
      <c r="C2254" t="s">
        <v>53</v>
      </c>
      <c r="D2254">
        <v>5</v>
      </c>
      <c r="E2254" s="26">
        <f t="shared" si="456"/>
        <v>46273.84375</v>
      </c>
      <c r="F2254" s="26">
        <f t="shared" si="457"/>
        <v>46273.822916666664</v>
      </c>
      <c r="G2254">
        <f t="shared" si="458"/>
        <v>0</v>
      </c>
      <c r="H2254">
        <f t="shared" si="459"/>
        <v>2</v>
      </c>
      <c r="I2254" s="27">
        <f t="shared" si="460"/>
        <v>0</v>
      </c>
      <c r="J2254" s="28" t="str">
        <f t="shared" si="461"/>
        <v>NULL</v>
      </c>
      <c r="K2254" s="29" t="str">
        <f t="shared" si="462"/>
        <v/>
      </c>
      <c r="L2254" s="26" t="str">
        <f t="shared" si="463"/>
        <v/>
      </c>
      <c r="M2254" t="str">
        <f t="shared" si="464"/>
        <v/>
      </c>
      <c r="N2254" s="28">
        <f t="shared" si="465"/>
        <v>16.666666666666664</v>
      </c>
      <c r="O2254" t="str">
        <f t="shared" si="466"/>
        <v/>
      </c>
      <c r="P2254" t="str">
        <f t="shared" si="467"/>
        <v/>
      </c>
      <c r="Q2254" s="10"/>
      <c r="R2254" s="10"/>
      <c r="S2254" s="16">
        <v>0</v>
      </c>
      <c r="T2254" s="13"/>
      <c r="U2254" s="14"/>
      <c r="V2254" s="11"/>
      <c r="W2254" s="10"/>
      <c r="X2254" s="29"/>
      <c r="AA2254" t="s">
        <v>331</v>
      </c>
      <c r="AB2254">
        <v>1</v>
      </c>
      <c r="AR2254" t="s">
        <v>338</v>
      </c>
    </row>
    <row r="2255" spans="1:44" x14ac:dyDescent="0.35">
      <c r="A2255">
        <v>12</v>
      </c>
      <c r="B2255" s="26">
        <f t="shared" si="455"/>
        <v>46273.791666666657</v>
      </c>
      <c r="C2255" t="s">
        <v>53</v>
      </c>
      <c r="D2255">
        <v>6</v>
      </c>
      <c r="E2255" s="26">
        <f t="shared" si="456"/>
        <v>46273.84375</v>
      </c>
      <c r="F2255" s="26">
        <f t="shared" si="457"/>
        <v>46273.822916666664</v>
      </c>
      <c r="G2255">
        <f t="shared" si="458"/>
        <v>0</v>
      </c>
      <c r="H2255">
        <f t="shared" si="459"/>
        <v>1</v>
      </c>
      <c r="I2255" s="27">
        <f t="shared" si="460"/>
        <v>2</v>
      </c>
      <c r="J2255" s="28">
        <f t="shared" si="461"/>
        <v>34.113118152206106</v>
      </c>
      <c r="K2255" s="29" t="str">
        <f t="shared" si="462"/>
        <v/>
      </c>
      <c r="L2255" s="26" t="str">
        <f t="shared" si="463"/>
        <v/>
      </c>
      <c r="M2255" t="str">
        <f t="shared" si="464"/>
        <v/>
      </c>
      <c r="N2255" s="28">
        <f t="shared" si="465"/>
        <v>17.056559076103053</v>
      </c>
      <c r="O2255" t="str">
        <f t="shared" si="466"/>
        <v/>
      </c>
      <c r="P2255" t="str">
        <f t="shared" si="467"/>
        <v/>
      </c>
      <c r="Q2255" s="10"/>
      <c r="R2255" s="10"/>
      <c r="S2255" s="16">
        <v>2</v>
      </c>
      <c r="T2255" s="13">
        <v>34.113118152206113</v>
      </c>
      <c r="U2255" s="14"/>
      <c r="V2255" s="11"/>
      <c r="W2255" s="10"/>
      <c r="X2255" s="29"/>
      <c r="AA2255" t="s">
        <v>331</v>
      </c>
      <c r="AB2255">
        <v>2</v>
      </c>
      <c r="AC2255">
        <v>23.767278729110789</v>
      </c>
      <c r="AD2255">
        <v>43.603330809992428</v>
      </c>
      <c r="AL2255">
        <v>23.767278729110789</v>
      </c>
      <c r="AM2255">
        <v>43.603330809992428</v>
      </c>
      <c r="AR2255" t="s">
        <v>332</v>
      </c>
    </row>
    <row r="2256" spans="1:44" x14ac:dyDescent="0.35">
      <c r="A2256">
        <v>12</v>
      </c>
      <c r="B2256" s="26">
        <f t="shared" si="455"/>
        <v>46273.791666666657</v>
      </c>
      <c r="C2256" t="s">
        <v>54</v>
      </c>
      <c r="D2256">
        <v>1</v>
      </c>
      <c r="E2256" s="26">
        <f t="shared" si="456"/>
        <v>46273.84375</v>
      </c>
      <c r="F2256" s="26">
        <f t="shared" si="457"/>
        <v>46273.822916666664</v>
      </c>
      <c r="G2256">
        <f t="shared" si="458"/>
        <v>0</v>
      </c>
      <c r="H2256">
        <f t="shared" si="459"/>
        <v>0</v>
      </c>
      <c r="I2256" s="27">
        <f t="shared" si="460"/>
        <v>5</v>
      </c>
      <c r="J2256" s="28">
        <f t="shared" si="461"/>
        <v>214.8109633811186</v>
      </c>
      <c r="K2256" s="29" t="str">
        <f t="shared" si="462"/>
        <v/>
      </c>
      <c r="L2256" s="26" t="str">
        <f t="shared" si="463"/>
        <v/>
      </c>
      <c r="M2256" t="str">
        <f t="shared" si="464"/>
        <v/>
      </c>
      <c r="N2256" s="28">
        <f t="shared" si="465"/>
        <v>42.962192676223722</v>
      </c>
      <c r="O2256" t="str">
        <f t="shared" si="466"/>
        <v/>
      </c>
      <c r="P2256" t="str">
        <f t="shared" si="467"/>
        <v/>
      </c>
      <c r="Q2256" s="10"/>
      <c r="R2256" s="10"/>
      <c r="S2256" s="16">
        <v>5</v>
      </c>
      <c r="T2256" s="13">
        <v>214.8109633811186</v>
      </c>
      <c r="U2256" s="14"/>
      <c r="V2256" s="11"/>
      <c r="W2256" s="10"/>
      <c r="X2256" s="29"/>
      <c r="AA2256" t="s">
        <v>331</v>
      </c>
      <c r="AB2256">
        <v>5</v>
      </c>
      <c r="AC2256">
        <v>23.493975903614459</v>
      </c>
      <c r="AD2256">
        <v>418.88565674647572</v>
      </c>
      <c r="AL2256">
        <v>23.493975903614459</v>
      </c>
      <c r="AM2256">
        <v>418.88565674647572</v>
      </c>
      <c r="AR2256" t="s">
        <v>337</v>
      </c>
    </row>
    <row r="2257" spans="1:44" x14ac:dyDescent="0.35">
      <c r="A2257">
        <v>12</v>
      </c>
      <c r="B2257" s="26">
        <f t="shared" si="455"/>
        <v>46273.791666666657</v>
      </c>
      <c r="C2257" t="s">
        <v>54</v>
      </c>
      <c r="D2257">
        <v>2</v>
      </c>
      <c r="E2257" s="26">
        <f t="shared" si="456"/>
        <v>46273.84375</v>
      </c>
      <c r="F2257" s="26">
        <f t="shared" si="457"/>
        <v>46273.822916666664</v>
      </c>
      <c r="G2257">
        <f t="shared" si="458"/>
        <v>0</v>
      </c>
      <c r="H2257">
        <f t="shared" si="459"/>
        <v>0</v>
      </c>
      <c r="I2257" s="27">
        <f t="shared" si="460"/>
        <v>2</v>
      </c>
      <c r="J2257" s="28">
        <f t="shared" si="461"/>
        <v>75.606135576447301</v>
      </c>
      <c r="K2257" s="29" t="str">
        <f t="shared" si="462"/>
        <v/>
      </c>
      <c r="L2257" s="26" t="str">
        <f t="shared" si="463"/>
        <v/>
      </c>
      <c r="M2257" t="str">
        <f t="shared" si="464"/>
        <v/>
      </c>
      <c r="N2257" s="28">
        <f t="shared" si="465"/>
        <v>37.80306778822365</v>
      </c>
      <c r="O2257" t="str">
        <f t="shared" si="466"/>
        <v/>
      </c>
      <c r="P2257" t="str">
        <f t="shared" si="467"/>
        <v/>
      </c>
      <c r="Q2257" s="10"/>
      <c r="R2257" s="10"/>
      <c r="S2257" s="16">
        <v>2</v>
      </c>
      <c r="T2257" s="13">
        <v>75.606135576447301</v>
      </c>
      <c r="U2257" s="14"/>
      <c r="V2257" s="11"/>
      <c r="W2257" s="10"/>
      <c r="X2257" s="29"/>
      <c r="AA2257" t="s">
        <v>331</v>
      </c>
      <c r="AB2257">
        <v>2</v>
      </c>
      <c r="AC2257">
        <v>47.624425264176807</v>
      </c>
      <c r="AD2257">
        <v>135.49723756906079</v>
      </c>
      <c r="AL2257">
        <v>47.624425264176807</v>
      </c>
      <c r="AM2257">
        <v>135.49723756906079</v>
      </c>
      <c r="AR2257" t="s">
        <v>332</v>
      </c>
    </row>
    <row r="2258" spans="1:44" x14ac:dyDescent="0.35">
      <c r="A2258">
        <v>12</v>
      </c>
      <c r="B2258" s="26">
        <f t="shared" si="455"/>
        <v>46273.791666666657</v>
      </c>
      <c r="C2258" t="s">
        <v>54</v>
      </c>
      <c r="D2258">
        <v>3</v>
      </c>
      <c r="E2258" s="26">
        <f t="shared" si="456"/>
        <v>46273.84375</v>
      </c>
      <c r="F2258" s="26">
        <f t="shared" si="457"/>
        <v>46273.822916666664</v>
      </c>
      <c r="G2258">
        <f t="shared" si="458"/>
        <v>0</v>
      </c>
      <c r="H2258">
        <f t="shared" si="459"/>
        <v>0</v>
      </c>
      <c r="I2258" s="27">
        <f t="shared" si="460"/>
        <v>1</v>
      </c>
      <c r="J2258" s="28">
        <f t="shared" si="461"/>
        <v>74.300932090545942</v>
      </c>
      <c r="K2258" s="29" t="str">
        <f t="shared" si="462"/>
        <v/>
      </c>
      <c r="L2258" s="26" t="str">
        <f t="shared" si="463"/>
        <v/>
      </c>
      <c r="M2258" t="str">
        <f t="shared" si="464"/>
        <v/>
      </c>
      <c r="N2258" s="28">
        <f t="shared" si="465"/>
        <v>74.300932090545942</v>
      </c>
      <c r="O2258" t="str">
        <f t="shared" si="466"/>
        <v/>
      </c>
      <c r="P2258" t="str">
        <f t="shared" si="467"/>
        <v/>
      </c>
      <c r="Q2258" s="10"/>
      <c r="R2258" s="10"/>
      <c r="S2258" s="16">
        <v>1</v>
      </c>
      <c r="T2258" s="13">
        <v>74.300932090545942</v>
      </c>
      <c r="U2258" s="14"/>
      <c r="V2258" s="11"/>
      <c r="W2258" s="10"/>
      <c r="X2258" s="29"/>
      <c r="AA2258" t="s">
        <v>331</v>
      </c>
      <c r="AB2258">
        <v>1</v>
      </c>
      <c r="AC2258">
        <v>74.300932090545942</v>
      </c>
      <c r="AD2258">
        <v>74.300932090545942</v>
      </c>
      <c r="AL2258">
        <v>74.300932090545942</v>
      </c>
      <c r="AM2258">
        <v>74.300932090545942</v>
      </c>
      <c r="AR2258" t="s">
        <v>338</v>
      </c>
    </row>
    <row r="2259" spans="1:44" x14ac:dyDescent="0.35">
      <c r="A2259">
        <v>12</v>
      </c>
      <c r="B2259" s="26">
        <f t="shared" si="455"/>
        <v>46273.791666666657</v>
      </c>
      <c r="C2259" t="s">
        <v>54</v>
      </c>
      <c r="D2259">
        <v>4</v>
      </c>
      <c r="E2259" s="26">
        <f t="shared" si="456"/>
        <v>46273.84375</v>
      </c>
      <c r="F2259" s="26">
        <f t="shared" si="457"/>
        <v>46273.822916666664</v>
      </c>
      <c r="G2259">
        <f t="shared" si="458"/>
        <v>0</v>
      </c>
      <c r="H2259">
        <f t="shared" si="459"/>
        <v>0</v>
      </c>
      <c r="I2259" s="27">
        <f t="shared" si="460"/>
        <v>0</v>
      </c>
      <c r="J2259" s="28" t="str">
        <f t="shared" si="461"/>
        <v>NULL</v>
      </c>
      <c r="K2259" s="29" t="str">
        <f t="shared" si="462"/>
        <v/>
      </c>
      <c r="L2259" s="26" t="str">
        <f t="shared" si="463"/>
        <v/>
      </c>
      <c r="M2259" t="str">
        <f t="shared" si="464"/>
        <v/>
      </c>
      <c r="N2259" s="28">
        <f t="shared" si="465"/>
        <v>118.92332789559543</v>
      </c>
      <c r="O2259" t="str">
        <f t="shared" si="466"/>
        <v/>
      </c>
      <c r="P2259" t="str">
        <f t="shared" si="467"/>
        <v/>
      </c>
      <c r="Q2259" s="10"/>
      <c r="R2259" s="10"/>
      <c r="S2259" s="16">
        <v>0</v>
      </c>
      <c r="T2259" s="13"/>
      <c r="U2259" s="14"/>
      <c r="V2259" s="11"/>
      <c r="W2259" s="10"/>
      <c r="X2259" s="29"/>
      <c r="AA2259" t="s">
        <v>331</v>
      </c>
      <c r="AB2259">
        <v>1</v>
      </c>
      <c r="AR2259" t="s">
        <v>338</v>
      </c>
    </row>
    <row r="2260" spans="1:44" x14ac:dyDescent="0.35">
      <c r="A2260">
        <v>12</v>
      </c>
      <c r="B2260" s="26">
        <f t="shared" si="455"/>
        <v>46273.791666666657</v>
      </c>
      <c r="C2260" t="s">
        <v>54</v>
      </c>
      <c r="D2260">
        <v>5</v>
      </c>
      <c r="E2260" s="26">
        <f t="shared" si="456"/>
        <v>46273.84375</v>
      </c>
      <c r="F2260" s="26">
        <f t="shared" si="457"/>
        <v>46273.822916666664</v>
      </c>
      <c r="G2260">
        <f t="shared" si="458"/>
        <v>0</v>
      </c>
      <c r="H2260">
        <f t="shared" si="459"/>
        <v>2</v>
      </c>
      <c r="I2260" s="27">
        <f t="shared" si="460"/>
        <v>0</v>
      </c>
      <c r="J2260" s="28" t="str">
        <f t="shared" si="461"/>
        <v>NULL</v>
      </c>
      <c r="K2260" s="29" t="str">
        <f t="shared" si="462"/>
        <v/>
      </c>
      <c r="L2260" s="26" t="str">
        <f t="shared" si="463"/>
        <v/>
      </c>
      <c r="M2260" t="str">
        <f t="shared" si="464"/>
        <v/>
      </c>
      <c r="N2260" s="28">
        <f t="shared" si="465"/>
        <v>16.666666666666664</v>
      </c>
      <c r="O2260" t="str">
        <f t="shared" si="466"/>
        <v/>
      </c>
      <c r="P2260" t="str">
        <f t="shared" si="467"/>
        <v/>
      </c>
      <c r="Q2260" s="10"/>
      <c r="R2260" s="10"/>
      <c r="S2260" s="16">
        <v>0</v>
      </c>
      <c r="T2260" s="13"/>
      <c r="U2260" s="14"/>
      <c r="V2260" s="11"/>
      <c r="W2260" s="10"/>
      <c r="X2260" s="29"/>
      <c r="AA2260" t="s">
        <v>331</v>
      </c>
      <c r="AB2260">
        <v>1</v>
      </c>
      <c r="AR2260" t="s">
        <v>338</v>
      </c>
    </row>
    <row r="2261" spans="1:44" x14ac:dyDescent="0.35">
      <c r="A2261">
        <v>12</v>
      </c>
      <c r="B2261" s="26">
        <f t="shared" si="455"/>
        <v>46273.791666666657</v>
      </c>
      <c r="C2261" t="s">
        <v>54</v>
      </c>
      <c r="D2261">
        <v>6</v>
      </c>
      <c r="E2261" s="26">
        <f t="shared" si="456"/>
        <v>46273.84375</v>
      </c>
      <c r="F2261" s="26">
        <f t="shared" si="457"/>
        <v>46273.822916666664</v>
      </c>
      <c r="G2261">
        <f t="shared" si="458"/>
        <v>0</v>
      </c>
      <c r="H2261">
        <f t="shared" si="459"/>
        <v>1</v>
      </c>
      <c r="I2261" s="27">
        <f t="shared" si="460"/>
        <v>2</v>
      </c>
      <c r="J2261" s="28">
        <f t="shared" si="461"/>
        <v>34.113118152206106</v>
      </c>
      <c r="K2261" s="29" t="str">
        <f t="shared" si="462"/>
        <v/>
      </c>
      <c r="L2261" s="26" t="str">
        <f t="shared" si="463"/>
        <v/>
      </c>
      <c r="M2261" t="str">
        <f t="shared" si="464"/>
        <v/>
      </c>
      <c r="N2261" s="28">
        <f t="shared" si="465"/>
        <v>17.056559076103053</v>
      </c>
      <c r="O2261" t="str">
        <f t="shared" si="466"/>
        <v/>
      </c>
      <c r="P2261" t="str">
        <f t="shared" si="467"/>
        <v/>
      </c>
      <c r="Q2261" s="10"/>
      <c r="R2261" s="10"/>
      <c r="S2261" s="16">
        <v>2</v>
      </c>
      <c r="T2261" s="13">
        <v>34.113118152206113</v>
      </c>
      <c r="U2261" s="14"/>
      <c r="V2261" s="11"/>
      <c r="W2261" s="10"/>
      <c r="X2261" s="29"/>
      <c r="AA2261" t="s">
        <v>331</v>
      </c>
      <c r="AB2261">
        <v>2</v>
      </c>
      <c r="AC2261">
        <v>23.767278729110789</v>
      </c>
      <c r="AD2261">
        <v>43.603330809992428</v>
      </c>
      <c r="AL2261">
        <v>23.767278729110789</v>
      </c>
      <c r="AM2261">
        <v>43.603330809992428</v>
      </c>
      <c r="AR2261" t="s">
        <v>332</v>
      </c>
    </row>
    <row r="2262" spans="1:44" x14ac:dyDescent="0.35">
      <c r="A2262">
        <v>12</v>
      </c>
      <c r="B2262" s="26">
        <f t="shared" si="455"/>
        <v>46273.791666666657</v>
      </c>
      <c r="C2262" t="s">
        <v>55</v>
      </c>
      <c r="D2262">
        <v>1</v>
      </c>
      <c r="E2262" s="26">
        <f t="shared" si="456"/>
        <v>46273.84375</v>
      </c>
      <c r="F2262" s="26">
        <f t="shared" si="457"/>
        <v>46273.822916666664</v>
      </c>
      <c r="G2262">
        <f t="shared" si="458"/>
        <v>0</v>
      </c>
      <c r="H2262">
        <f t="shared" si="459"/>
        <v>0</v>
      </c>
      <c r="I2262" s="27">
        <f t="shared" si="460"/>
        <v>5</v>
      </c>
      <c r="J2262" s="28">
        <f t="shared" si="461"/>
        <v>214.8109633811186</v>
      </c>
      <c r="K2262" s="29" t="str">
        <f t="shared" si="462"/>
        <v/>
      </c>
      <c r="L2262" s="26" t="str">
        <f t="shared" si="463"/>
        <v/>
      </c>
      <c r="M2262" t="str">
        <f t="shared" si="464"/>
        <v/>
      </c>
      <c r="N2262" s="28">
        <f t="shared" si="465"/>
        <v>42.962192676223722</v>
      </c>
      <c r="O2262" t="str">
        <f t="shared" si="466"/>
        <v/>
      </c>
      <c r="P2262" t="str">
        <f t="shared" si="467"/>
        <v/>
      </c>
      <c r="Q2262" s="10"/>
      <c r="R2262" s="10"/>
      <c r="S2262" s="16">
        <v>5</v>
      </c>
      <c r="T2262" s="13">
        <v>214.8109633811186</v>
      </c>
      <c r="U2262" s="14"/>
      <c r="V2262" s="11"/>
      <c r="W2262" s="10"/>
      <c r="X2262" s="29"/>
      <c r="AA2262" t="s">
        <v>331</v>
      </c>
      <c r="AB2262">
        <v>5</v>
      </c>
      <c r="AC2262">
        <v>23.493975903614459</v>
      </c>
      <c r="AD2262">
        <v>418.88565674647572</v>
      </c>
      <c r="AL2262">
        <v>23.493975903614459</v>
      </c>
      <c r="AM2262">
        <v>418.88565674647572</v>
      </c>
      <c r="AR2262" t="s">
        <v>337</v>
      </c>
    </row>
    <row r="2263" spans="1:44" x14ac:dyDescent="0.35">
      <c r="A2263">
        <v>12</v>
      </c>
      <c r="B2263" s="26">
        <f t="shared" si="455"/>
        <v>46273.791666666657</v>
      </c>
      <c r="C2263" t="s">
        <v>55</v>
      </c>
      <c r="D2263">
        <v>2</v>
      </c>
      <c r="E2263" s="26">
        <f t="shared" si="456"/>
        <v>46273.84375</v>
      </c>
      <c r="F2263" s="26">
        <f t="shared" si="457"/>
        <v>46273.822916666664</v>
      </c>
      <c r="G2263">
        <f t="shared" si="458"/>
        <v>0</v>
      </c>
      <c r="H2263">
        <f t="shared" si="459"/>
        <v>0</v>
      </c>
      <c r="I2263" s="27">
        <f t="shared" si="460"/>
        <v>2</v>
      </c>
      <c r="J2263" s="28">
        <f t="shared" si="461"/>
        <v>75.606135576447301</v>
      </c>
      <c r="K2263" s="29" t="str">
        <f t="shared" si="462"/>
        <v/>
      </c>
      <c r="L2263" s="26" t="str">
        <f t="shared" si="463"/>
        <v/>
      </c>
      <c r="M2263" t="str">
        <f t="shared" si="464"/>
        <v/>
      </c>
      <c r="N2263" s="28">
        <f t="shared" si="465"/>
        <v>37.80306778822365</v>
      </c>
      <c r="O2263" t="str">
        <f t="shared" si="466"/>
        <v/>
      </c>
      <c r="P2263" t="str">
        <f t="shared" si="467"/>
        <v/>
      </c>
      <c r="Q2263" s="10"/>
      <c r="R2263" s="10"/>
      <c r="S2263" s="16">
        <v>2</v>
      </c>
      <c r="T2263" s="13">
        <v>75.606135576447301</v>
      </c>
      <c r="U2263" s="14"/>
      <c r="V2263" s="11"/>
      <c r="W2263" s="10"/>
      <c r="X2263" s="29"/>
      <c r="AA2263" t="s">
        <v>331</v>
      </c>
      <c r="AB2263">
        <v>2</v>
      </c>
      <c r="AC2263">
        <v>47.624425264176807</v>
      </c>
      <c r="AD2263">
        <v>135.49723756906079</v>
      </c>
      <c r="AL2263">
        <v>47.624425264176807</v>
      </c>
      <c r="AM2263">
        <v>135.49723756906079</v>
      </c>
      <c r="AR2263" t="s">
        <v>332</v>
      </c>
    </row>
    <row r="2264" spans="1:44" x14ac:dyDescent="0.35">
      <c r="A2264">
        <v>12</v>
      </c>
      <c r="B2264" s="26">
        <f t="shared" si="455"/>
        <v>46273.791666666657</v>
      </c>
      <c r="C2264" t="s">
        <v>55</v>
      </c>
      <c r="D2264">
        <v>3</v>
      </c>
      <c r="E2264" s="26">
        <f t="shared" si="456"/>
        <v>46273.84375</v>
      </c>
      <c r="F2264" s="26">
        <f t="shared" si="457"/>
        <v>46273.822916666664</v>
      </c>
      <c r="G2264">
        <f t="shared" si="458"/>
        <v>0</v>
      </c>
      <c r="H2264">
        <f t="shared" si="459"/>
        <v>0</v>
      </c>
      <c r="I2264" s="27">
        <f t="shared" si="460"/>
        <v>1</v>
      </c>
      <c r="J2264" s="28">
        <f t="shared" si="461"/>
        <v>74.300932090545942</v>
      </c>
      <c r="K2264" s="29" t="str">
        <f t="shared" si="462"/>
        <v/>
      </c>
      <c r="L2264" s="26" t="str">
        <f t="shared" si="463"/>
        <v/>
      </c>
      <c r="M2264" t="str">
        <f t="shared" si="464"/>
        <v/>
      </c>
      <c r="N2264" s="28">
        <f t="shared" si="465"/>
        <v>74.300932090545942</v>
      </c>
      <c r="O2264" t="str">
        <f t="shared" si="466"/>
        <v/>
      </c>
      <c r="P2264" t="str">
        <f t="shared" si="467"/>
        <v/>
      </c>
      <c r="Q2264" s="10"/>
      <c r="R2264" s="10"/>
      <c r="S2264" s="16">
        <v>1</v>
      </c>
      <c r="T2264" s="13">
        <v>74.300932090545942</v>
      </c>
      <c r="U2264" s="14"/>
      <c r="V2264" s="11"/>
      <c r="W2264" s="10"/>
      <c r="X2264" s="29"/>
      <c r="AA2264" t="s">
        <v>331</v>
      </c>
      <c r="AB2264">
        <v>1</v>
      </c>
      <c r="AC2264">
        <v>74.300932090545942</v>
      </c>
      <c r="AD2264">
        <v>74.300932090545942</v>
      </c>
      <c r="AL2264">
        <v>74.300932090545942</v>
      </c>
      <c r="AM2264">
        <v>74.300932090545942</v>
      </c>
      <c r="AR2264" t="s">
        <v>338</v>
      </c>
    </row>
    <row r="2265" spans="1:44" x14ac:dyDescent="0.35">
      <c r="A2265">
        <v>12</v>
      </c>
      <c r="B2265" s="26">
        <f t="shared" si="455"/>
        <v>46273.791666666657</v>
      </c>
      <c r="C2265" t="s">
        <v>55</v>
      </c>
      <c r="D2265">
        <v>4</v>
      </c>
      <c r="E2265" s="26">
        <f t="shared" si="456"/>
        <v>46273.84375</v>
      </c>
      <c r="F2265" s="26">
        <f t="shared" si="457"/>
        <v>46273.822916666664</v>
      </c>
      <c r="G2265">
        <f t="shared" si="458"/>
        <v>0</v>
      </c>
      <c r="H2265">
        <f t="shared" si="459"/>
        <v>0</v>
      </c>
      <c r="I2265" s="27">
        <f t="shared" si="460"/>
        <v>0</v>
      </c>
      <c r="J2265" s="28" t="str">
        <f t="shared" si="461"/>
        <v>NULL</v>
      </c>
      <c r="K2265" s="29" t="str">
        <f t="shared" si="462"/>
        <v/>
      </c>
      <c r="L2265" s="26" t="str">
        <f t="shared" si="463"/>
        <v/>
      </c>
      <c r="M2265" t="str">
        <f t="shared" si="464"/>
        <v/>
      </c>
      <c r="N2265" s="28">
        <f t="shared" si="465"/>
        <v>118.92332789559543</v>
      </c>
      <c r="O2265" t="str">
        <f t="shared" si="466"/>
        <v/>
      </c>
      <c r="P2265" t="str">
        <f t="shared" si="467"/>
        <v/>
      </c>
      <c r="Q2265" s="10"/>
      <c r="R2265" s="10"/>
      <c r="S2265" s="16">
        <v>0</v>
      </c>
      <c r="T2265" s="13"/>
      <c r="U2265" s="14"/>
      <c r="V2265" s="11"/>
      <c r="W2265" s="10"/>
      <c r="X2265" s="29"/>
      <c r="AA2265" t="s">
        <v>331</v>
      </c>
      <c r="AB2265">
        <v>1</v>
      </c>
      <c r="AR2265" t="s">
        <v>338</v>
      </c>
    </row>
    <row r="2266" spans="1:44" x14ac:dyDescent="0.35">
      <c r="A2266">
        <v>12</v>
      </c>
      <c r="B2266" s="26">
        <f t="shared" si="455"/>
        <v>46273.791666666657</v>
      </c>
      <c r="C2266" t="s">
        <v>55</v>
      </c>
      <c r="D2266">
        <v>5</v>
      </c>
      <c r="E2266" s="26">
        <f t="shared" si="456"/>
        <v>46273.84375</v>
      </c>
      <c r="F2266" s="26">
        <f t="shared" si="457"/>
        <v>46273.822916666664</v>
      </c>
      <c r="G2266">
        <f t="shared" si="458"/>
        <v>0</v>
      </c>
      <c r="H2266">
        <f t="shared" si="459"/>
        <v>2</v>
      </c>
      <c r="I2266" s="27">
        <f t="shared" si="460"/>
        <v>0</v>
      </c>
      <c r="J2266" s="28" t="str">
        <f t="shared" si="461"/>
        <v>NULL</v>
      </c>
      <c r="K2266" s="29" t="str">
        <f t="shared" si="462"/>
        <v/>
      </c>
      <c r="L2266" s="26" t="str">
        <f t="shared" si="463"/>
        <v/>
      </c>
      <c r="M2266" t="str">
        <f t="shared" si="464"/>
        <v/>
      </c>
      <c r="N2266" s="28">
        <f t="shared" si="465"/>
        <v>16.666666666666664</v>
      </c>
      <c r="O2266" t="str">
        <f t="shared" si="466"/>
        <v/>
      </c>
      <c r="P2266" t="str">
        <f t="shared" si="467"/>
        <v/>
      </c>
      <c r="Q2266" s="10"/>
      <c r="R2266" s="10"/>
      <c r="S2266" s="16">
        <v>0</v>
      </c>
      <c r="T2266" s="13"/>
      <c r="U2266" s="14"/>
      <c r="V2266" s="11"/>
      <c r="W2266" s="10"/>
      <c r="X2266" s="29"/>
      <c r="AA2266" t="s">
        <v>331</v>
      </c>
      <c r="AB2266">
        <v>1</v>
      </c>
      <c r="AR2266" t="s">
        <v>338</v>
      </c>
    </row>
    <row r="2267" spans="1:44" x14ac:dyDescent="0.35">
      <c r="A2267">
        <v>12</v>
      </c>
      <c r="B2267" s="26">
        <f t="shared" si="455"/>
        <v>46273.791666666657</v>
      </c>
      <c r="C2267" t="s">
        <v>55</v>
      </c>
      <c r="D2267">
        <v>6</v>
      </c>
      <c r="E2267" s="26">
        <f t="shared" si="456"/>
        <v>46273.84375</v>
      </c>
      <c r="F2267" s="26">
        <f t="shared" si="457"/>
        <v>46273.822916666664</v>
      </c>
      <c r="G2267">
        <f t="shared" si="458"/>
        <v>0</v>
      </c>
      <c r="H2267">
        <f t="shared" si="459"/>
        <v>1</v>
      </c>
      <c r="I2267" s="27">
        <f t="shared" si="460"/>
        <v>2</v>
      </c>
      <c r="J2267" s="28">
        <f t="shared" si="461"/>
        <v>34.113118152206106</v>
      </c>
      <c r="K2267" s="29" t="str">
        <f t="shared" si="462"/>
        <v/>
      </c>
      <c r="L2267" s="26" t="str">
        <f t="shared" si="463"/>
        <v/>
      </c>
      <c r="M2267" t="str">
        <f t="shared" si="464"/>
        <v/>
      </c>
      <c r="N2267" s="28">
        <f t="shared" si="465"/>
        <v>17.056559076103053</v>
      </c>
      <c r="O2267" t="str">
        <f t="shared" si="466"/>
        <v/>
      </c>
      <c r="P2267" t="str">
        <f t="shared" si="467"/>
        <v/>
      </c>
      <c r="Q2267" s="10"/>
      <c r="R2267" s="10"/>
      <c r="S2267" s="16">
        <v>2</v>
      </c>
      <c r="T2267" s="13">
        <v>34.113118152206113</v>
      </c>
      <c r="U2267" s="14"/>
      <c r="V2267" s="11"/>
      <c r="W2267" s="10"/>
      <c r="X2267" s="29"/>
      <c r="AA2267" t="s">
        <v>331</v>
      </c>
      <c r="AB2267">
        <v>2</v>
      </c>
      <c r="AC2267">
        <v>23.767278729110789</v>
      </c>
      <c r="AD2267">
        <v>43.603330809992428</v>
      </c>
      <c r="AL2267">
        <v>23.767278729110789</v>
      </c>
      <c r="AM2267">
        <v>43.603330809992428</v>
      </c>
      <c r="AR2267" t="s">
        <v>332</v>
      </c>
    </row>
    <row r="2268" spans="1:44" x14ac:dyDescent="0.35">
      <c r="A2268">
        <v>12</v>
      </c>
      <c r="B2268" s="26">
        <f t="shared" si="455"/>
        <v>46273.791666666657</v>
      </c>
      <c r="C2268" t="s">
        <v>56</v>
      </c>
      <c r="D2268">
        <v>1</v>
      </c>
      <c r="E2268" s="26">
        <f t="shared" si="456"/>
        <v>46273.84375</v>
      </c>
      <c r="F2268" s="26">
        <f t="shared" si="457"/>
        <v>46273.822916666664</v>
      </c>
      <c r="G2268">
        <f t="shared" si="458"/>
        <v>0</v>
      </c>
      <c r="H2268">
        <f t="shared" si="459"/>
        <v>0</v>
      </c>
      <c r="I2268" s="27">
        <f t="shared" si="460"/>
        <v>5</v>
      </c>
      <c r="J2268" s="28">
        <f t="shared" si="461"/>
        <v>214.8109633811186</v>
      </c>
      <c r="K2268" s="29" t="str">
        <f t="shared" si="462"/>
        <v/>
      </c>
      <c r="L2268" s="26" t="str">
        <f t="shared" si="463"/>
        <v/>
      </c>
      <c r="M2268" t="str">
        <f t="shared" si="464"/>
        <v/>
      </c>
      <c r="N2268" s="28">
        <f t="shared" si="465"/>
        <v>42.962192676223722</v>
      </c>
      <c r="O2268" t="str">
        <f t="shared" si="466"/>
        <v/>
      </c>
      <c r="P2268" t="str">
        <f t="shared" si="467"/>
        <v/>
      </c>
      <c r="Q2268" s="10"/>
      <c r="R2268" s="10"/>
      <c r="S2268" s="16">
        <v>5</v>
      </c>
      <c r="T2268" s="13">
        <v>214.8109633811186</v>
      </c>
      <c r="U2268" s="14"/>
      <c r="V2268" s="11"/>
      <c r="W2268" s="10"/>
      <c r="X2268" s="29"/>
      <c r="AA2268" t="s">
        <v>331</v>
      </c>
      <c r="AB2268">
        <v>5</v>
      </c>
      <c r="AC2268">
        <v>23.493975903614459</v>
      </c>
      <c r="AD2268">
        <v>418.88565674647572</v>
      </c>
      <c r="AL2268">
        <v>23.493975903614459</v>
      </c>
      <c r="AM2268">
        <v>418.88565674647572</v>
      </c>
      <c r="AR2268" t="s">
        <v>337</v>
      </c>
    </row>
    <row r="2269" spans="1:44" x14ac:dyDescent="0.35">
      <c r="A2269">
        <v>12</v>
      </c>
      <c r="B2269" s="26">
        <f t="shared" si="455"/>
        <v>46273.791666666657</v>
      </c>
      <c r="C2269" t="s">
        <v>56</v>
      </c>
      <c r="D2269">
        <v>2</v>
      </c>
      <c r="E2269" s="26">
        <f t="shared" si="456"/>
        <v>46273.84375</v>
      </c>
      <c r="F2269" s="26">
        <f t="shared" si="457"/>
        <v>46273.822916666664</v>
      </c>
      <c r="G2269">
        <f t="shared" si="458"/>
        <v>0</v>
      </c>
      <c r="H2269">
        <f t="shared" si="459"/>
        <v>0</v>
      </c>
      <c r="I2269" s="27">
        <f t="shared" si="460"/>
        <v>2</v>
      </c>
      <c r="J2269" s="28">
        <f t="shared" si="461"/>
        <v>75.606135576447301</v>
      </c>
      <c r="K2269" s="29" t="str">
        <f t="shared" si="462"/>
        <v/>
      </c>
      <c r="L2269" s="26" t="str">
        <f t="shared" si="463"/>
        <v/>
      </c>
      <c r="M2269" t="str">
        <f t="shared" si="464"/>
        <v/>
      </c>
      <c r="N2269" s="28">
        <f t="shared" si="465"/>
        <v>37.80306778822365</v>
      </c>
      <c r="O2269" t="str">
        <f t="shared" si="466"/>
        <v/>
      </c>
      <c r="P2269" t="str">
        <f t="shared" si="467"/>
        <v/>
      </c>
      <c r="Q2269" s="10"/>
      <c r="R2269" s="10"/>
      <c r="S2269" s="16">
        <v>2</v>
      </c>
      <c r="T2269" s="13">
        <v>75.606135576447301</v>
      </c>
      <c r="U2269" s="14"/>
      <c r="V2269" s="11"/>
      <c r="W2269" s="10"/>
      <c r="X2269" s="29"/>
      <c r="AA2269" t="s">
        <v>331</v>
      </c>
      <c r="AB2269">
        <v>2</v>
      </c>
      <c r="AC2269">
        <v>47.624425264176807</v>
      </c>
      <c r="AD2269">
        <v>135.49723756906079</v>
      </c>
      <c r="AL2269">
        <v>47.624425264176807</v>
      </c>
      <c r="AM2269">
        <v>135.49723756906079</v>
      </c>
      <c r="AR2269" t="s">
        <v>332</v>
      </c>
    </row>
    <row r="2270" spans="1:44" x14ac:dyDescent="0.35">
      <c r="A2270">
        <v>12</v>
      </c>
      <c r="B2270" s="26">
        <f t="shared" si="455"/>
        <v>46273.791666666657</v>
      </c>
      <c r="C2270" t="s">
        <v>56</v>
      </c>
      <c r="D2270">
        <v>3</v>
      </c>
      <c r="E2270" s="26">
        <f t="shared" si="456"/>
        <v>46273.84375</v>
      </c>
      <c r="F2270" s="26">
        <f t="shared" si="457"/>
        <v>46273.822916666664</v>
      </c>
      <c r="G2270">
        <f t="shared" si="458"/>
        <v>0</v>
      </c>
      <c r="H2270">
        <f t="shared" si="459"/>
        <v>0</v>
      </c>
      <c r="I2270" s="27">
        <f t="shared" si="460"/>
        <v>1</v>
      </c>
      <c r="J2270" s="28">
        <f t="shared" si="461"/>
        <v>74.300932090545942</v>
      </c>
      <c r="K2270" s="29" t="str">
        <f t="shared" si="462"/>
        <v/>
      </c>
      <c r="L2270" s="26" t="str">
        <f t="shared" si="463"/>
        <v/>
      </c>
      <c r="M2270" t="str">
        <f t="shared" si="464"/>
        <v/>
      </c>
      <c r="N2270" s="28">
        <f t="shared" si="465"/>
        <v>74.300932090545942</v>
      </c>
      <c r="O2270" t="str">
        <f t="shared" si="466"/>
        <v/>
      </c>
      <c r="P2270" t="str">
        <f t="shared" si="467"/>
        <v/>
      </c>
      <c r="Q2270" s="10"/>
      <c r="R2270" s="10"/>
      <c r="S2270" s="16">
        <v>1</v>
      </c>
      <c r="T2270" s="13">
        <v>74.300932090545942</v>
      </c>
      <c r="U2270" s="14"/>
      <c r="V2270" s="11"/>
      <c r="W2270" s="10"/>
      <c r="X2270" s="29"/>
      <c r="AA2270" t="s">
        <v>331</v>
      </c>
      <c r="AB2270">
        <v>1</v>
      </c>
      <c r="AC2270">
        <v>74.300932090545942</v>
      </c>
      <c r="AD2270">
        <v>74.300932090545942</v>
      </c>
      <c r="AL2270">
        <v>74.300932090545942</v>
      </c>
      <c r="AM2270">
        <v>74.300932090545942</v>
      </c>
      <c r="AR2270" t="s">
        <v>338</v>
      </c>
    </row>
    <row r="2271" spans="1:44" x14ac:dyDescent="0.35">
      <c r="A2271">
        <v>12</v>
      </c>
      <c r="B2271" s="26">
        <f t="shared" si="455"/>
        <v>46273.791666666657</v>
      </c>
      <c r="C2271" t="s">
        <v>56</v>
      </c>
      <c r="D2271">
        <v>4</v>
      </c>
      <c r="E2271" s="26">
        <f t="shared" si="456"/>
        <v>46273.84375</v>
      </c>
      <c r="F2271" s="26">
        <f t="shared" si="457"/>
        <v>46273.822916666664</v>
      </c>
      <c r="G2271">
        <f t="shared" si="458"/>
        <v>0</v>
      </c>
      <c r="H2271">
        <f t="shared" si="459"/>
        <v>0</v>
      </c>
      <c r="I2271" s="27">
        <f t="shared" si="460"/>
        <v>0</v>
      </c>
      <c r="J2271" s="28" t="str">
        <f t="shared" si="461"/>
        <v>NULL</v>
      </c>
      <c r="K2271" s="29" t="str">
        <f t="shared" si="462"/>
        <v/>
      </c>
      <c r="L2271" s="26" t="str">
        <f t="shared" si="463"/>
        <v/>
      </c>
      <c r="M2271" t="str">
        <f t="shared" si="464"/>
        <v/>
      </c>
      <c r="N2271" s="28">
        <f t="shared" si="465"/>
        <v>118.92332789559543</v>
      </c>
      <c r="O2271" t="str">
        <f t="shared" si="466"/>
        <v/>
      </c>
      <c r="P2271" t="str">
        <f t="shared" si="467"/>
        <v/>
      </c>
      <c r="Q2271" s="10"/>
      <c r="R2271" s="10"/>
      <c r="S2271" s="16">
        <v>0</v>
      </c>
      <c r="T2271" s="13"/>
      <c r="U2271" s="14"/>
      <c r="V2271" s="11"/>
      <c r="W2271" s="10"/>
      <c r="X2271" s="29"/>
      <c r="AA2271" t="s">
        <v>331</v>
      </c>
      <c r="AB2271">
        <v>1</v>
      </c>
      <c r="AR2271" t="s">
        <v>338</v>
      </c>
    </row>
    <row r="2272" spans="1:44" x14ac:dyDescent="0.35">
      <c r="A2272">
        <v>12</v>
      </c>
      <c r="B2272" s="26">
        <f t="shared" si="455"/>
        <v>46273.791666666657</v>
      </c>
      <c r="C2272" t="s">
        <v>56</v>
      </c>
      <c r="D2272">
        <v>5</v>
      </c>
      <c r="E2272" s="26">
        <f t="shared" si="456"/>
        <v>46273.84375</v>
      </c>
      <c r="F2272" s="26">
        <f t="shared" si="457"/>
        <v>46273.822916666664</v>
      </c>
      <c r="G2272">
        <f t="shared" si="458"/>
        <v>0</v>
      </c>
      <c r="H2272">
        <f t="shared" si="459"/>
        <v>2</v>
      </c>
      <c r="I2272" s="27">
        <f t="shared" si="460"/>
        <v>0</v>
      </c>
      <c r="J2272" s="28" t="str">
        <f t="shared" si="461"/>
        <v>NULL</v>
      </c>
      <c r="K2272" s="29" t="str">
        <f t="shared" si="462"/>
        <v/>
      </c>
      <c r="L2272" s="26" t="str">
        <f t="shared" si="463"/>
        <v/>
      </c>
      <c r="M2272" t="str">
        <f t="shared" si="464"/>
        <v/>
      </c>
      <c r="N2272" s="28">
        <f t="shared" si="465"/>
        <v>16.666666666666664</v>
      </c>
      <c r="O2272" t="str">
        <f t="shared" si="466"/>
        <v/>
      </c>
      <c r="P2272" t="str">
        <f t="shared" si="467"/>
        <v/>
      </c>
      <c r="Q2272" s="10"/>
      <c r="R2272" s="10"/>
      <c r="S2272" s="16">
        <v>0</v>
      </c>
      <c r="T2272" s="13"/>
      <c r="U2272" s="14"/>
      <c r="V2272" s="11"/>
      <c r="W2272" s="10"/>
      <c r="X2272" s="29"/>
      <c r="AA2272" t="s">
        <v>331</v>
      </c>
      <c r="AB2272">
        <v>1</v>
      </c>
      <c r="AR2272" t="s">
        <v>338</v>
      </c>
    </row>
    <row r="2273" spans="1:44" x14ac:dyDescent="0.35">
      <c r="A2273">
        <v>12</v>
      </c>
      <c r="B2273" s="26">
        <f t="shared" si="455"/>
        <v>46273.791666666657</v>
      </c>
      <c r="C2273" t="s">
        <v>56</v>
      </c>
      <c r="D2273">
        <v>6</v>
      </c>
      <c r="E2273" s="26">
        <f t="shared" si="456"/>
        <v>46273.84375</v>
      </c>
      <c r="F2273" s="26">
        <f t="shared" si="457"/>
        <v>46273.822916666664</v>
      </c>
      <c r="G2273">
        <f t="shared" si="458"/>
        <v>1</v>
      </c>
      <c r="H2273">
        <f t="shared" si="459"/>
        <v>1</v>
      </c>
      <c r="I2273" s="27">
        <f t="shared" si="460"/>
        <v>2</v>
      </c>
      <c r="J2273" s="28">
        <f t="shared" si="461"/>
        <v>34.113118152206106</v>
      </c>
      <c r="K2273" s="29">
        <f t="shared" si="462"/>
        <v>1.2214265046296294E-3</v>
      </c>
      <c r="L2273" s="26">
        <f t="shared" si="463"/>
        <v>46273.792888093165</v>
      </c>
      <c r="M2273" t="str">
        <f t="shared" si="464"/>
        <v>YES</v>
      </c>
      <c r="N2273" s="28">
        <f t="shared" si="465"/>
        <v>17.056559076103053</v>
      </c>
      <c r="O2273" t="str">
        <f t="shared" si="466"/>
        <v/>
      </c>
      <c r="P2273" t="str">
        <f t="shared" si="467"/>
        <v/>
      </c>
      <c r="Q2273" s="10" t="s">
        <v>151</v>
      </c>
      <c r="R2273" s="10"/>
      <c r="S2273" s="16">
        <v>2</v>
      </c>
      <c r="T2273" s="13">
        <v>34.113118152206113</v>
      </c>
      <c r="U2273" s="14">
        <v>1.22142650462963E-3</v>
      </c>
      <c r="V2273" s="11">
        <v>46273.792888093172</v>
      </c>
      <c r="W2273" s="10" t="s">
        <v>151</v>
      </c>
      <c r="X2273" s="29">
        <v>0</v>
      </c>
      <c r="AA2273" t="s">
        <v>331</v>
      </c>
      <c r="AB2273">
        <v>2</v>
      </c>
      <c r="AC2273">
        <v>23.767278729110789</v>
      </c>
      <c r="AD2273">
        <v>43.603330809992428</v>
      </c>
      <c r="AE2273" s="54">
        <v>9.5558449074074079E-4</v>
      </c>
      <c r="AF2273" s="54">
        <v>1.753110532407407E-3</v>
      </c>
      <c r="AG2273" s="53">
        <v>46273.79262225116</v>
      </c>
      <c r="AH2273" s="53">
        <v>46273.793419777197</v>
      </c>
      <c r="AI2273" t="s">
        <v>151</v>
      </c>
      <c r="AL2273">
        <v>23.767278729110789</v>
      </c>
      <c r="AM2273">
        <v>43.603330809992428</v>
      </c>
      <c r="AN2273" s="54">
        <v>9.5558449074074079E-4</v>
      </c>
      <c r="AO2273" s="54">
        <v>1.753110532407407E-3</v>
      </c>
      <c r="AP2273" s="53">
        <v>46273.793419777197</v>
      </c>
      <c r="AQ2273" t="s">
        <v>151</v>
      </c>
      <c r="AR2273" t="s">
        <v>332</v>
      </c>
    </row>
    <row r="2274" spans="1:44" x14ac:dyDescent="0.35">
      <c r="A2274">
        <v>12</v>
      </c>
      <c r="B2274" s="26">
        <f t="shared" si="455"/>
        <v>46273.791666666657</v>
      </c>
      <c r="C2274" t="s">
        <v>57</v>
      </c>
      <c r="D2274">
        <v>1</v>
      </c>
      <c r="E2274" s="26">
        <f t="shared" si="456"/>
        <v>46273.84375</v>
      </c>
      <c r="F2274" s="26">
        <f t="shared" si="457"/>
        <v>46273.822916666664</v>
      </c>
      <c r="G2274">
        <f t="shared" si="458"/>
        <v>0</v>
      </c>
      <c r="H2274">
        <f t="shared" si="459"/>
        <v>0</v>
      </c>
      <c r="I2274" s="27">
        <f t="shared" si="460"/>
        <v>5</v>
      </c>
      <c r="J2274" s="28">
        <f t="shared" si="461"/>
        <v>214.8109633811186</v>
      </c>
      <c r="K2274" s="29" t="str">
        <f t="shared" si="462"/>
        <v/>
      </c>
      <c r="L2274" s="26" t="str">
        <f t="shared" si="463"/>
        <v/>
      </c>
      <c r="M2274" t="str">
        <f t="shared" si="464"/>
        <v/>
      </c>
      <c r="N2274" s="28">
        <f t="shared" si="465"/>
        <v>42.962192676223722</v>
      </c>
      <c r="O2274" t="str">
        <f t="shared" si="466"/>
        <v/>
      </c>
      <c r="P2274" t="str">
        <f t="shared" si="467"/>
        <v/>
      </c>
      <c r="Q2274" s="10"/>
      <c r="R2274" s="10"/>
      <c r="S2274" s="16">
        <v>5</v>
      </c>
      <c r="T2274" s="13">
        <v>214.8109633811186</v>
      </c>
      <c r="U2274" s="14"/>
      <c r="V2274" s="11"/>
      <c r="W2274" s="10"/>
      <c r="X2274" s="29"/>
      <c r="AA2274" t="s">
        <v>331</v>
      </c>
      <c r="AB2274">
        <v>5</v>
      </c>
      <c r="AC2274">
        <v>23.493975903614459</v>
      </c>
      <c r="AD2274">
        <v>418.88565674647572</v>
      </c>
      <c r="AL2274">
        <v>23.493975903614459</v>
      </c>
      <c r="AM2274">
        <v>418.88565674647572</v>
      </c>
      <c r="AR2274" t="s">
        <v>337</v>
      </c>
    </row>
    <row r="2275" spans="1:44" x14ac:dyDescent="0.35">
      <c r="A2275">
        <v>12</v>
      </c>
      <c r="B2275" s="26">
        <f t="shared" si="455"/>
        <v>46273.791666666657</v>
      </c>
      <c r="C2275" t="s">
        <v>57</v>
      </c>
      <c r="D2275">
        <v>2</v>
      </c>
      <c r="E2275" s="26">
        <f t="shared" si="456"/>
        <v>46273.84375</v>
      </c>
      <c r="F2275" s="26">
        <f t="shared" si="457"/>
        <v>46273.822916666664</v>
      </c>
      <c r="G2275">
        <f t="shared" si="458"/>
        <v>0</v>
      </c>
      <c r="H2275">
        <f t="shared" si="459"/>
        <v>0</v>
      </c>
      <c r="I2275" s="27">
        <f t="shared" si="460"/>
        <v>2</v>
      </c>
      <c r="J2275" s="28">
        <f t="shared" si="461"/>
        <v>75.606135576447301</v>
      </c>
      <c r="K2275" s="29" t="str">
        <f t="shared" si="462"/>
        <v/>
      </c>
      <c r="L2275" s="26" t="str">
        <f t="shared" si="463"/>
        <v/>
      </c>
      <c r="M2275" t="str">
        <f t="shared" si="464"/>
        <v/>
      </c>
      <c r="N2275" s="28">
        <f t="shared" si="465"/>
        <v>37.80306778822365</v>
      </c>
      <c r="O2275" t="str">
        <f t="shared" si="466"/>
        <v/>
      </c>
      <c r="P2275" t="str">
        <f t="shared" si="467"/>
        <v/>
      </c>
      <c r="Q2275" s="10"/>
      <c r="R2275" s="10"/>
      <c r="S2275" s="16">
        <v>2</v>
      </c>
      <c r="T2275" s="13">
        <v>75.606135576447301</v>
      </c>
      <c r="U2275" s="14"/>
      <c r="V2275" s="11"/>
      <c r="W2275" s="10"/>
      <c r="X2275" s="29"/>
      <c r="AA2275" t="s">
        <v>331</v>
      </c>
      <c r="AB2275">
        <v>2</v>
      </c>
      <c r="AC2275">
        <v>47.624425264176807</v>
      </c>
      <c r="AD2275">
        <v>135.49723756906079</v>
      </c>
      <c r="AL2275">
        <v>47.624425264176807</v>
      </c>
      <c r="AM2275">
        <v>135.49723756906079</v>
      </c>
      <c r="AR2275" t="s">
        <v>332</v>
      </c>
    </row>
    <row r="2276" spans="1:44" x14ac:dyDescent="0.35">
      <c r="A2276">
        <v>12</v>
      </c>
      <c r="B2276" s="26">
        <f t="shared" si="455"/>
        <v>46273.791666666657</v>
      </c>
      <c r="C2276" t="s">
        <v>57</v>
      </c>
      <c r="D2276">
        <v>3</v>
      </c>
      <c r="E2276" s="26">
        <f t="shared" si="456"/>
        <v>46273.84375</v>
      </c>
      <c r="F2276" s="26">
        <f t="shared" si="457"/>
        <v>46273.822916666664</v>
      </c>
      <c r="G2276">
        <f t="shared" si="458"/>
        <v>0</v>
      </c>
      <c r="H2276">
        <f t="shared" si="459"/>
        <v>0</v>
      </c>
      <c r="I2276" s="27">
        <f t="shared" si="460"/>
        <v>1</v>
      </c>
      <c r="J2276" s="28">
        <f t="shared" si="461"/>
        <v>74.300932090545942</v>
      </c>
      <c r="K2276" s="29" t="str">
        <f t="shared" si="462"/>
        <v/>
      </c>
      <c r="L2276" s="26" t="str">
        <f t="shared" si="463"/>
        <v/>
      </c>
      <c r="M2276" t="str">
        <f t="shared" si="464"/>
        <v/>
      </c>
      <c r="N2276" s="28">
        <f t="shared" si="465"/>
        <v>74.300932090545942</v>
      </c>
      <c r="O2276" t="str">
        <f t="shared" si="466"/>
        <v/>
      </c>
      <c r="P2276" t="str">
        <f t="shared" si="467"/>
        <v/>
      </c>
      <c r="Q2276" s="10"/>
      <c r="R2276" s="10"/>
      <c r="S2276" s="16">
        <v>1</v>
      </c>
      <c r="T2276" s="13">
        <v>74.300932090545942</v>
      </c>
      <c r="U2276" s="14"/>
      <c r="V2276" s="11"/>
      <c r="W2276" s="10"/>
      <c r="X2276" s="29"/>
      <c r="AA2276" t="s">
        <v>331</v>
      </c>
      <c r="AB2276">
        <v>1</v>
      </c>
      <c r="AC2276">
        <v>74.300932090545942</v>
      </c>
      <c r="AD2276">
        <v>74.300932090545942</v>
      </c>
      <c r="AL2276">
        <v>74.300932090545942</v>
      </c>
      <c r="AM2276">
        <v>74.300932090545942</v>
      </c>
      <c r="AR2276" t="s">
        <v>338</v>
      </c>
    </row>
    <row r="2277" spans="1:44" x14ac:dyDescent="0.35">
      <c r="A2277">
        <v>12</v>
      </c>
      <c r="B2277" s="26">
        <f t="shared" si="455"/>
        <v>46273.791666666657</v>
      </c>
      <c r="C2277" t="s">
        <v>57</v>
      </c>
      <c r="D2277">
        <v>4</v>
      </c>
      <c r="E2277" s="26">
        <f t="shared" si="456"/>
        <v>46273.84375</v>
      </c>
      <c r="F2277" s="26">
        <f t="shared" si="457"/>
        <v>46273.822916666664</v>
      </c>
      <c r="G2277">
        <f t="shared" si="458"/>
        <v>0</v>
      </c>
      <c r="H2277">
        <f t="shared" si="459"/>
        <v>0</v>
      </c>
      <c r="I2277" s="27">
        <f t="shared" si="460"/>
        <v>0</v>
      </c>
      <c r="J2277" s="28" t="str">
        <f t="shared" si="461"/>
        <v>NULL</v>
      </c>
      <c r="K2277" s="29" t="str">
        <f t="shared" si="462"/>
        <v/>
      </c>
      <c r="L2277" s="26" t="str">
        <f t="shared" si="463"/>
        <v/>
      </c>
      <c r="M2277" t="str">
        <f t="shared" si="464"/>
        <v/>
      </c>
      <c r="N2277" s="28">
        <f t="shared" si="465"/>
        <v>118.92332789559543</v>
      </c>
      <c r="O2277" t="str">
        <f t="shared" si="466"/>
        <v/>
      </c>
      <c r="P2277" t="str">
        <f t="shared" si="467"/>
        <v/>
      </c>
      <c r="Q2277" s="10"/>
      <c r="R2277" s="10"/>
      <c r="S2277" s="16">
        <v>0</v>
      </c>
      <c r="T2277" s="13"/>
      <c r="U2277" s="14"/>
      <c r="V2277" s="11"/>
      <c r="W2277" s="10"/>
      <c r="X2277" s="29"/>
      <c r="AA2277" t="s">
        <v>331</v>
      </c>
      <c r="AB2277">
        <v>1</v>
      </c>
      <c r="AR2277" t="s">
        <v>338</v>
      </c>
    </row>
    <row r="2278" spans="1:44" x14ac:dyDescent="0.35">
      <c r="A2278">
        <v>12</v>
      </c>
      <c r="B2278" s="26">
        <f t="shared" si="455"/>
        <v>46273.791666666657</v>
      </c>
      <c r="C2278" t="s">
        <v>57</v>
      </c>
      <c r="D2278">
        <v>5</v>
      </c>
      <c r="E2278" s="26">
        <f t="shared" si="456"/>
        <v>46273.84375</v>
      </c>
      <c r="F2278" s="26">
        <f t="shared" si="457"/>
        <v>46273.822916666664</v>
      </c>
      <c r="G2278">
        <f t="shared" si="458"/>
        <v>0</v>
      </c>
      <c r="H2278">
        <f t="shared" si="459"/>
        <v>2</v>
      </c>
      <c r="I2278" s="27">
        <f t="shared" si="460"/>
        <v>0</v>
      </c>
      <c r="J2278" s="28" t="str">
        <f t="shared" si="461"/>
        <v>NULL</v>
      </c>
      <c r="K2278" s="29" t="str">
        <f t="shared" si="462"/>
        <v/>
      </c>
      <c r="L2278" s="26" t="str">
        <f t="shared" si="463"/>
        <v/>
      </c>
      <c r="M2278" t="str">
        <f t="shared" si="464"/>
        <v/>
      </c>
      <c r="N2278" s="28">
        <f t="shared" si="465"/>
        <v>16.666666666666664</v>
      </c>
      <c r="O2278" t="str">
        <f t="shared" si="466"/>
        <v/>
      </c>
      <c r="P2278" t="str">
        <f t="shared" si="467"/>
        <v/>
      </c>
      <c r="Q2278" s="10"/>
      <c r="R2278" s="10"/>
      <c r="S2278" s="16">
        <v>0</v>
      </c>
      <c r="T2278" s="13"/>
      <c r="U2278" s="14"/>
      <c r="V2278" s="11"/>
      <c r="W2278" s="10"/>
      <c r="X2278" s="29"/>
      <c r="AA2278" t="s">
        <v>331</v>
      </c>
      <c r="AB2278">
        <v>1</v>
      </c>
      <c r="AR2278" t="s">
        <v>338</v>
      </c>
    </row>
    <row r="2279" spans="1:44" x14ac:dyDescent="0.35">
      <c r="A2279">
        <v>12</v>
      </c>
      <c r="B2279" s="26">
        <f t="shared" si="455"/>
        <v>46273.791666666657</v>
      </c>
      <c r="C2279" t="s">
        <v>57</v>
      </c>
      <c r="D2279">
        <v>6</v>
      </c>
      <c r="E2279" s="26">
        <f t="shared" si="456"/>
        <v>46273.84375</v>
      </c>
      <c r="F2279" s="26">
        <f t="shared" si="457"/>
        <v>46273.822916666664</v>
      </c>
      <c r="G2279">
        <f t="shared" si="458"/>
        <v>0</v>
      </c>
      <c r="H2279">
        <f t="shared" si="459"/>
        <v>1</v>
      </c>
      <c r="I2279" s="27">
        <f t="shared" si="460"/>
        <v>2</v>
      </c>
      <c r="J2279" s="28">
        <f t="shared" si="461"/>
        <v>34.113118152206106</v>
      </c>
      <c r="K2279" s="29" t="str">
        <f t="shared" si="462"/>
        <v/>
      </c>
      <c r="L2279" s="26" t="str">
        <f t="shared" si="463"/>
        <v/>
      </c>
      <c r="M2279" t="str">
        <f t="shared" si="464"/>
        <v/>
      </c>
      <c r="N2279" s="28">
        <f t="shared" si="465"/>
        <v>17.056559076103053</v>
      </c>
      <c r="O2279" t="str">
        <f t="shared" si="466"/>
        <v/>
      </c>
      <c r="P2279" t="str">
        <f t="shared" si="467"/>
        <v/>
      </c>
      <c r="Q2279" s="10"/>
      <c r="R2279" s="10"/>
      <c r="S2279" s="16">
        <v>2</v>
      </c>
      <c r="T2279" s="13">
        <v>34.113118152206113</v>
      </c>
      <c r="U2279" s="14"/>
      <c r="V2279" s="11"/>
      <c r="W2279" s="10"/>
      <c r="X2279" s="29"/>
      <c r="AA2279" t="s">
        <v>331</v>
      </c>
      <c r="AB2279">
        <v>2</v>
      </c>
      <c r="AC2279">
        <v>23.767278729110789</v>
      </c>
      <c r="AD2279">
        <v>43.603330809992428</v>
      </c>
      <c r="AL2279">
        <v>23.767278729110789</v>
      </c>
      <c r="AM2279">
        <v>43.603330809992428</v>
      </c>
      <c r="AR2279" t="s">
        <v>332</v>
      </c>
    </row>
    <row r="2280" spans="1:44" x14ac:dyDescent="0.35">
      <c r="A2280">
        <v>12</v>
      </c>
      <c r="B2280" s="26">
        <f t="shared" si="455"/>
        <v>46273.791666666657</v>
      </c>
      <c r="C2280" t="s">
        <v>58</v>
      </c>
      <c r="D2280">
        <v>1</v>
      </c>
      <c r="E2280" s="26">
        <f t="shared" si="456"/>
        <v>46273.854166666657</v>
      </c>
      <c r="F2280" s="26">
        <f t="shared" si="457"/>
        <v>46273.833333333321</v>
      </c>
      <c r="G2280">
        <f t="shared" si="458"/>
        <v>2</v>
      </c>
      <c r="H2280">
        <f t="shared" si="459"/>
        <v>16</v>
      </c>
      <c r="I2280" s="27">
        <f t="shared" si="460"/>
        <v>5</v>
      </c>
      <c r="J2280" s="28">
        <f t="shared" si="461"/>
        <v>214.8109633811186</v>
      </c>
      <c r="K2280" s="29">
        <f t="shared" si="462"/>
        <v>3.1035039188566163E-3</v>
      </c>
      <c r="L2280" s="26">
        <f t="shared" si="463"/>
        <v>46273.794770170578</v>
      </c>
      <c r="M2280" t="str">
        <f t="shared" si="464"/>
        <v>YES</v>
      </c>
      <c r="N2280" s="28">
        <f t="shared" si="465"/>
        <v>42.962192676223722</v>
      </c>
      <c r="O2280" t="str">
        <f t="shared" si="466"/>
        <v/>
      </c>
      <c r="P2280" t="str">
        <f t="shared" si="467"/>
        <v/>
      </c>
      <c r="Q2280" s="10" t="s">
        <v>151</v>
      </c>
      <c r="R2280" s="10"/>
      <c r="S2280" s="16">
        <v>5</v>
      </c>
      <c r="T2280" s="13">
        <v>214.8109633811186</v>
      </c>
      <c r="U2280" s="14">
        <v>3.1035039236111108E-3</v>
      </c>
      <c r="V2280" s="11">
        <v>46273.794770170593</v>
      </c>
      <c r="W2280" s="10" t="s">
        <v>151</v>
      </c>
      <c r="X2280" s="29">
        <v>0</v>
      </c>
      <c r="AA2280" t="s">
        <v>331</v>
      </c>
      <c r="AB2280">
        <v>5</v>
      </c>
      <c r="AC2280">
        <v>23.493975903614459</v>
      </c>
      <c r="AD2280">
        <v>418.88565674647572</v>
      </c>
      <c r="AE2280" s="54">
        <v>1.591524212962963E-3</v>
      </c>
      <c r="AF2280" s="54">
        <v>2.8376068379629631E-2</v>
      </c>
      <c r="AG2280" s="53">
        <v>46273.793258190883</v>
      </c>
      <c r="AH2280" s="53">
        <v>46273.820042735031</v>
      </c>
      <c r="AI2280" t="s">
        <v>151</v>
      </c>
      <c r="AL2280">
        <v>23.493975903614459</v>
      </c>
      <c r="AM2280">
        <v>418.88565674647572</v>
      </c>
      <c r="AN2280" s="54">
        <v>1.591524212962963E-3</v>
      </c>
      <c r="AO2280" s="54">
        <v>2.8376068379629631E-2</v>
      </c>
      <c r="AP2280" s="53">
        <v>46273.820042735031</v>
      </c>
      <c r="AQ2280" t="s">
        <v>151</v>
      </c>
      <c r="AR2280" t="s">
        <v>337</v>
      </c>
    </row>
    <row r="2281" spans="1:44" x14ac:dyDescent="0.35">
      <c r="A2281">
        <v>12</v>
      </c>
      <c r="B2281" s="26">
        <f t="shared" si="455"/>
        <v>46273.791666666657</v>
      </c>
      <c r="C2281" t="s">
        <v>58</v>
      </c>
      <c r="D2281">
        <v>2</v>
      </c>
      <c r="E2281" s="26">
        <f t="shared" si="456"/>
        <v>46273.854166666657</v>
      </c>
      <c r="F2281" s="26">
        <f t="shared" si="457"/>
        <v>46273.833333333321</v>
      </c>
      <c r="G2281">
        <f t="shared" si="458"/>
        <v>0</v>
      </c>
      <c r="H2281">
        <f t="shared" si="459"/>
        <v>0</v>
      </c>
      <c r="I2281" s="27">
        <f t="shared" si="460"/>
        <v>2</v>
      </c>
      <c r="J2281" s="28">
        <f t="shared" si="461"/>
        <v>75.606135576447301</v>
      </c>
      <c r="K2281" s="29" t="str">
        <f t="shared" si="462"/>
        <v/>
      </c>
      <c r="L2281" s="26" t="str">
        <f t="shared" si="463"/>
        <v/>
      </c>
      <c r="M2281" t="str">
        <f t="shared" si="464"/>
        <v/>
      </c>
      <c r="N2281" s="28">
        <f t="shared" si="465"/>
        <v>37.80306778822365</v>
      </c>
      <c r="O2281" t="str">
        <f t="shared" si="466"/>
        <v/>
      </c>
      <c r="P2281" t="str">
        <f t="shared" si="467"/>
        <v/>
      </c>
      <c r="Q2281" s="10"/>
      <c r="R2281" s="10"/>
      <c r="S2281" s="16">
        <v>2</v>
      </c>
      <c r="T2281" s="13">
        <v>75.606135576447301</v>
      </c>
      <c r="U2281" s="14"/>
      <c r="V2281" s="11"/>
      <c r="W2281" s="10"/>
      <c r="X2281" s="29"/>
      <c r="AA2281" t="s">
        <v>331</v>
      </c>
      <c r="AB2281">
        <v>2</v>
      </c>
      <c r="AC2281">
        <v>47.624425264176807</v>
      </c>
      <c r="AD2281">
        <v>135.49723756906079</v>
      </c>
      <c r="AL2281">
        <v>47.624425264176807</v>
      </c>
      <c r="AM2281">
        <v>135.49723756906079</v>
      </c>
      <c r="AR2281" t="s">
        <v>332</v>
      </c>
    </row>
    <row r="2282" spans="1:44" x14ac:dyDescent="0.35">
      <c r="A2282">
        <v>12</v>
      </c>
      <c r="B2282" s="26">
        <f t="shared" si="455"/>
        <v>46273.791666666657</v>
      </c>
      <c r="C2282" t="s">
        <v>58</v>
      </c>
      <c r="D2282">
        <v>3</v>
      </c>
      <c r="E2282" s="26">
        <f t="shared" si="456"/>
        <v>46273.854166666657</v>
      </c>
      <c r="F2282" s="26">
        <f t="shared" si="457"/>
        <v>46273.833333333321</v>
      </c>
      <c r="G2282">
        <f t="shared" si="458"/>
        <v>0</v>
      </c>
      <c r="H2282">
        <f t="shared" si="459"/>
        <v>0</v>
      </c>
      <c r="I2282" s="27">
        <f t="shared" si="460"/>
        <v>1</v>
      </c>
      <c r="J2282" s="28">
        <f t="shared" si="461"/>
        <v>74.300932090545942</v>
      </c>
      <c r="K2282" s="29" t="str">
        <f t="shared" si="462"/>
        <v/>
      </c>
      <c r="L2282" s="26" t="str">
        <f t="shared" si="463"/>
        <v/>
      </c>
      <c r="M2282" t="str">
        <f t="shared" si="464"/>
        <v/>
      </c>
      <c r="N2282" s="28">
        <f t="shared" si="465"/>
        <v>74.300932090545942</v>
      </c>
      <c r="O2282" t="str">
        <f t="shared" si="466"/>
        <v/>
      </c>
      <c r="P2282" t="str">
        <f t="shared" si="467"/>
        <v/>
      </c>
      <c r="Q2282" s="10"/>
      <c r="R2282" s="10"/>
      <c r="S2282" s="16">
        <v>1</v>
      </c>
      <c r="T2282" s="13">
        <v>74.300932090545942</v>
      </c>
      <c r="U2282" s="14"/>
      <c r="V2282" s="11"/>
      <c r="W2282" s="10"/>
      <c r="X2282" s="29"/>
      <c r="AA2282" t="s">
        <v>331</v>
      </c>
      <c r="AB2282">
        <v>1</v>
      </c>
      <c r="AC2282">
        <v>74.300932090545942</v>
      </c>
      <c r="AD2282">
        <v>74.300932090545942</v>
      </c>
      <c r="AL2282">
        <v>74.300932090545942</v>
      </c>
      <c r="AM2282">
        <v>74.300932090545942</v>
      </c>
      <c r="AR2282" t="s">
        <v>338</v>
      </c>
    </row>
    <row r="2283" spans="1:44" x14ac:dyDescent="0.35">
      <c r="A2283">
        <v>12</v>
      </c>
      <c r="B2283" s="26">
        <f t="shared" si="455"/>
        <v>46273.791666666657</v>
      </c>
      <c r="C2283" t="s">
        <v>58</v>
      </c>
      <c r="D2283">
        <v>4</v>
      </c>
      <c r="E2283" s="26">
        <f t="shared" si="456"/>
        <v>46273.854166666657</v>
      </c>
      <c r="F2283" s="26">
        <f t="shared" si="457"/>
        <v>46273.833333333321</v>
      </c>
      <c r="G2283">
        <f t="shared" si="458"/>
        <v>0</v>
      </c>
      <c r="H2283">
        <f t="shared" si="459"/>
        <v>2</v>
      </c>
      <c r="I2283" s="27">
        <f t="shared" si="460"/>
        <v>0</v>
      </c>
      <c r="J2283" s="28" t="str">
        <f t="shared" si="461"/>
        <v>NULL</v>
      </c>
      <c r="K2283" s="29" t="str">
        <f t="shared" si="462"/>
        <v/>
      </c>
      <c r="L2283" s="26" t="str">
        <f t="shared" si="463"/>
        <v/>
      </c>
      <c r="M2283" t="str">
        <f t="shared" si="464"/>
        <v/>
      </c>
      <c r="N2283" s="28">
        <f t="shared" si="465"/>
        <v>118.92332789559543</v>
      </c>
      <c r="O2283" t="str">
        <f t="shared" si="466"/>
        <v/>
      </c>
      <c r="P2283" t="str">
        <f t="shared" si="467"/>
        <v/>
      </c>
      <c r="Q2283" s="10"/>
      <c r="R2283" s="10"/>
      <c r="S2283" s="16">
        <v>0</v>
      </c>
      <c r="T2283" s="13"/>
      <c r="U2283" s="14"/>
      <c r="V2283" s="11"/>
      <c r="W2283" s="10"/>
      <c r="X2283" s="29"/>
      <c r="AA2283" t="s">
        <v>331</v>
      </c>
      <c r="AB2283">
        <v>1</v>
      </c>
      <c r="AR2283" t="s">
        <v>338</v>
      </c>
    </row>
    <row r="2284" spans="1:44" x14ac:dyDescent="0.35">
      <c r="A2284">
        <v>12</v>
      </c>
      <c r="B2284" s="26">
        <f t="shared" si="455"/>
        <v>46273.791666666657</v>
      </c>
      <c r="C2284" t="s">
        <v>58</v>
      </c>
      <c r="D2284">
        <v>5</v>
      </c>
      <c r="E2284" s="26">
        <f t="shared" si="456"/>
        <v>46273.854166666657</v>
      </c>
      <c r="F2284" s="26">
        <f t="shared" si="457"/>
        <v>46273.833333333321</v>
      </c>
      <c r="G2284">
        <f t="shared" si="458"/>
        <v>0</v>
      </c>
      <c r="H2284">
        <f t="shared" si="459"/>
        <v>8</v>
      </c>
      <c r="I2284" s="27">
        <f t="shared" si="460"/>
        <v>0</v>
      </c>
      <c r="J2284" s="28" t="str">
        <f t="shared" si="461"/>
        <v>NULL</v>
      </c>
      <c r="K2284" s="29" t="str">
        <f t="shared" si="462"/>
        <v/>
      </c>
      <c r="L2284" s="26" t="str">
        <f t="shared" si="463"/>
        <v/>
      </c>
      <c r="M2284" t="str">
        <f t="shared" si="464"/>
        <v/>
      </c>
      <c r="N2284" s="28">
        <f t="shared" si="465"/>
        <v>16.666666666666664</v>
      </c>
      <c r="O2284" t="str">
        <f t="shared" si="466"/>
        <v/>
      </c>
      <c r="P2284" t="str">
        <f t="shared" si="467"/>
        <v/>
      </c>
      <c r="Q2284" s="10"/>
      <c r="R2284" s="10"/>
      <c r="S2284" s="16">
        <v>0</v>
      </c>
      <c r="T2284" s="13"/>
      <c r="U2284" s="14"/>
      <c r="V2284" s="11"/>
      <c r="W2284" s="10"/>
      <c r="X2284" s="29"/>
      <c r="AA2284" t="s">
        <v>331</v>
      </c>
      <c r="AB2284">
        <v>1</v>
      </c>
      <c r="AR2284" t="s">
        <v>338</v>
      </c>
    </row>
    <row r="2285" spans="1:44" x14ac:dyDescent="0.35">
      <c r="A2285">
        <v>12</v>
      </c>
      <c r="B2285" s="26">
        <f t="shared" si="455"/>
        <v>46273.791666666657</v>
      </c>
      <c r="C2285" t="s">
        <v>58</v>
      </c>
      <c r="D2285">
        <v>6</v>
      </c>
      <c r="E2285" s="26">
        <f t="shared" si="456"/>
        <v>46273.854166666657</v>
      </c>
      <c r="F2285" s="26">
        <f t="shared" si="457"/>
        <v>46273.833333333321</v>
      </c>
      <c r="G2285">
        <f t="shared" si="458"/>
        <v>0</v>
      </c>
      <c r="H2285">
        <f t="shared" si="459"/>
        <v>5</v>
      </c>
      <c r="I2285" s="27">
        <f t="shared" si="460"/>
        <v>2</v>
      </c>
      <c r="J2285" s="28">
        <f t="shared" si="461"/>
        <v>34.113118152206106</v>
      </c>
      <c r="K2285" s="29" t="str">
        <f t="shared" si="462"/>
        <v/>
      </c>
      <c r="L2285" s="26" t="str">
        <f t="shared" si="463"/>
        <v/>
      </c>
      <c r="M2285" t="str">
        <f t="shared" si="464"/>
        <v/>
      </c>
      <c r="N2285" s="28">
        <f t="shared" si="465"/>
        <v>17.056559076103053</v>
      </c>
      <c r="O2285" t="str">
        <f t="shared" si="466"/>
        <v/>
      </c>
      <c r="P2285" t="str">
        <f t="shared" si="467"/>
        <v/>
      </c>
      <c r="Q2285" s="10"/>
      <c r="R2285" s="10"/>
      <c r="S2285" s="16">
        <v>2</v>
      </c>
      <c r="T2285" s="13">
        <v>34.113118152206113</v>
      </c>
      <c r="U2285" s="14"/>
      <c r="V2285" s="11"/>
      <c r="W2285" s="10"/>
      <c r="X2285" s="29"/>
      <c r="AA2285" t="s">
        <v>331</v>
      </c>
      <c r="AB2285">
        <v>2</v>
      </c>
      <c r="AC2285">
        <v>23.767278729110789</v>
      </c>
      <c r="AD2285">
        <v>43.603330809992428</v>
      </c>
      <c r="AL2285">
        <v>23.767278729110789</v>
      </c>
      <c r="AM2285">
        <v>43.603330809992428</v>
      </c>
      <c r="AR2285" t="s">
        <v>332</v>
      </c>
    </row>
    <row r="2286" spans="1:44" x14ac:dyDescent="0.35">
      <c r="A2286">
        <v>12</v>
      </c>
      <c r="B2286" s="26">
        <f t="shared" si="455"/>
        <v>46273.791666666657</v>
      </c>
      <c r="C2286" t="s">
        <v>59</v>
      </c>
      <c r="D2286">
        <v>1</v>
      </c>
      <c r="E2286" s="26">
        <f t="shared" si="456"/>
        <v>46273.854166666657</v>
      </c>
      <c r="F2286" s="26">
        <f t="shared" si="457"/>
        <v>46273.833333333321</v>
      </c>
      <c r="G2286">
        <f t="shared" si="458"/>
        <v>1</v>
      </c>
      <c r="H2286">
        <f t="shared" si="459"/>
        <v>16</v>
      </c>
      <c r="I2286" s="27">
        <f t="shared" si="460"/>
        <v>5</v>
      </c>
      <c r="J2286" s="28">
        <f t="shared" si="461"/>
        <v>214.8109633811186</v>
      </c>
      <c r="K2286" s="29">
        <f t="shared" si="462"/>
        <v>3.1035039188566163E-3</v>
      </c>
      <c r="L2286" s="26">
        <f t="shared" si="463"/>
        <v>46273.794770170578</v>
      </c>
      <c r="M2286" t="str">
        <f t="shared" si="464"/>
        <v>YES</v>
      </c>
      <c r="N2286" s="28">
        <f t="shared" si="465"/>
        <v>42.962192676223722</v>
      </c>
      <c r="O2286" t="str">
        <f t="shared" si="466"/>
        <v/>
      </c>
      <c r="P2286" t="str">
        <f t="shared" si="467"/>
        <v/>
      </c>
      <c r="Q2286" s="10" t="s">
        <v>151</v>
      </c>
      <c r="R2286" s="10"/>
      <c r="S2286" s="16">
        <v>5</v>
      </c>
      <c r="T2286" s="13">
        <v>214.8109633811186</v>
      </c>
      <c r="U2286" s="14">
        <v>3.1035039236111108E-3</v>
      </c>
      <c r="V2286" s="11">
        <v>46273.794770170593</v>
      </c>
      <c r="W2286" s="10" t="s">
        <v>151</v>
      </c>
      <c r="X2286" s="29">
        <v>0</v>
      </c>
      <c r="AA2286" t="s">
        <v>331</v>
      </c>
      <c r="AB2286">
        <v>5</v>
      </c>
      <c r="AC2286">
        <v>23.493975903614459</v>
      </c>
      <c r="AD2286">
        <v>418.88565674647572</v>
      </c>
      <c r="AE2286" s="54">
        <v>1.591524212962963E-3</v>
      </c>
      <c r="AF2286" s="54">
        <v>2.8376068379629631E-2</v>
      </c>
      <c r="AG2286" s="53">
        <v>46273.793258190883</v>
      </c>
      <c r="AH2286" s="53">
        <v>46273.820042735031</v>
      </c>
      <c r="AI2286" t="s">
        <v>151</v>
      </c>
      <c r="AL2286">
        <v>23.493975903614459</v>
      </c>
      <c r="AM2286">
        <v>418.88565674647572</v>
      </c>
      <c r="AN2286" s="54">
        <v>1.591524212962963E-3</v>
      </c>
      <c r="AO2286" s="54">
        <v>2.8376068379629631E-2</v>
      </c>
      <c r="AP2286" s="53">
        <v>46273.820042735031</v>
      </c>
      <c r="AQ2286" t="s">
        <v>151</v>
      </c>
      <c r="AR2286" t="s">
        <v>337</v>
      </c>
    </row>
    <row r="2287" spans="1:44" x14ac:dyDescent="0.35">
      <c r="A2287">
        <v>12</v>
      </c>
      <c r="B2287" s="26">
        <f t="shared" si="455"/>
        <v>46273.791666666657</v>
      </c>
      <c r="C2287" t="s">
        <v>59</v>
      </c>
      <c r="D2287">
        <v>2</v>
      </c>
      <c r="E2287" s="26">
        <f t="shared" si="456"/>
        <v>46273.854166666657</v>
      </c>
      <c r="F2287" s="26">
        <f t="shared" si="457"/>
        <v>46273.833333333321</v>
      </c>
      <c r="G2287">
        <f t="shared" si="458"/>
        <v>0</v>
      </c>
      <c r="H2287">
        <f t="shared" si="459"/>
        <v>0</v>
      </c>
      <c r="I2287" s="27">
        <f t="shared" si="460"/>
        <v>2</v>
      </c>
      <c r="J2287" s="28">
        <f t="shared" si="461"/>
        <v>75.606135576447301</v>
      </c>
      <c r="K2287" s="29" t="str">
        <f t="shared" si="462"/>
        <v/>
      </c>
      <c r="L2287" s="26" t="str">
        <f t="shared" si="463"/>
        <v/>
      </c>
      <c r="M2287" t="str">
        <f t="shared" si="464"/>
        <v/>
      </c>
      <c r="N2287" s="28">
        <f t="shared" si="465"/>
        <v>37.80306778822365</v>
      </c>
      <c r="O2287" t="str">
        <f t="shared" si="466"/>
        <v/>
      </c>
      <c r="P2287" t="str">
        <f t="shared" si="467"/>
        <v/>
      </c>
      <c r="Q2287" s="10"/>
      <c r="R2287" s="10"/>
      <c r="S2287" s="16">
        <v>2</v>
      </c>
      <c r="T2287" s="13">
        <v>75.606135576447301</v>
      </c>
      <c r="U2287" s="14"/>
      <c r="V2287" s="11"/>
      <c r="W2287" s="10"/>
      <c r="X2287" s="29"/>
      <c r="AA2287" t="s">
        <v>331</v>
      </c>
      <c r="AB2287">
        <v>2</v>
      </c>
      <c r="AC2287">
        <v>47.624425264176807</v>
      </c>
      <c r="AD2287">
        <v>135.49723756906079</v>
      </c>
      <c r="AL2287">
        <v>47.624425264176807</v>
      </c>
      <c r="AM2287">
        <v>135.49723756906079</v>
      </c>
      <c r="AR2287" t="s">
        <v>332</v>
      </c>
    </row>
    <row r="2288" spans="1:44" x14ac:dyDescent="0.35">
      <c r="A2288">
        <v>12</v>
      </c>
      <c r="B2288" s="26">
        <f t="shared" si="455"/>
        <v>46273.791666666657</v>
      </c>
      <c r="C2288" t="s">
        <v>59</v>
      </c>
      <c r="D2288">
        <v>3</v>
      </c>
      <c r="E2288" s="26">
        <f t="shared" si="456"/>
        <v>46273.854166666657</v>
      </c>
      <c r="F2288" s="26">
        <f t="shared" si="457"/>
        <v>46273.833333333321</v>
      </c>
      <c r="G2288">
        <f t="shared" si="458"/>
        <v>0</v>
      </c>
      <c r="H2288">
        <f t="shared" si="459"/>
        <v>0</v>
      </c>
      <c r="I2288" s="27">
        <f t="shared" si="460"/>
        <v>1</v>
      </c>
      <c r="J2288" s="28">
        <f t="shared" si="461"/>
        <v>74.300932090545942</v>
      </c>
      <c r="K2288" s="29" t="str">
        <f t="shared" si="462"/>
        <v/>
      </c>
      <c r="L2288" s="26" t="str">
        <f t="shared" si="463"/>
        <v/>
      </c>
      <c r="M2288" t="str">
        <f t="shared" si="464"/>
        <v/>
      </c>
      <c r="N2288" s="28">
        <f t="shared" si="465"/>
        <v>74.300932090545942</v>
      </c>
      <c r="O2288" t="str">
        <f t="shared" si="466"/>
        <v/>
      </c>
      <c r="P2288" t="str">
        <f t="shared" si="467"/>
        <v/>
      </c>
      <c r="Q2288" s="10"/>
      <c r="R2288" s="10"/>
      <c r="S2288" s="16">
        <v>1</v>
      </c>
      <c r="T2288" s="13">
        <v>74.300932090545942</v>
      </c>
      <c r="U2288" s="14"/>
      <c r="V2288" s="11"/>
      <c r="W2288" s="10"/>
      <c r="X2288" s="29"/>
      <c r="AA2288" t="s">
        <v>331</v>
      </c>
      <c r="AB2288">
        <v>1</v>
      </c>
      <c r="AC2288">
        <v>74.300932090545942</v>
      </c>
      <c r="AD2288">
        <v>74.300932090545942</v>
      </c>
      <c r="AL2288">
        <v>74.300932090545942</v>
      </c>
      <c r="AM2288">
        <v>74.300932090545942</v>
      </c>
      <c r="AR2288" t="s">
        <v>338</v>
      </c>
    </row>
    <row r="2289" spans="1:44" x14ac:dyDescent="0.35">
      <c r="A2289">
        <v>12</v>
      </c>
      <c r="B2289" s="26">
        <f t="shared" si="455"/>
        <v>46273.791666666657</v>
      </c>
      <c r="C2289" t="s">
        <v>59</v>
      </c>
      <c r="D2289">
        <v>4</v>
      </c>
      <c r="E2289" s="26">
        <f t="shared" si="456"/>
        <v>46273.854166666657</v>
      </c>
      <c r="F2289" s="26">
        <f t="shared" si="457"/>
        <v>46273.833333333321</v>
      </c>
      <c r="G2289">
        <f t="shared" si="458"/>
        <v>0</v>
      </c>
      <c r="H2289">
        <f t="shared" si="459"/>
        <v>2</v>
      </c>
      <c r="I2289" s="27">
        <f t="shared" si="460"/>
        <v>0</v>
      </c>
      <c r="J2289" s="28" t="str">
        <f t="shared" si="461"/>
        <v>NULL</v>
      </c>
      <c r="K2289" s="29" t="str">
        <f t="shared" si="462"/>
        <v/>
      </c>
      <c r="L2289" s="26" t="str">
        <f t="shared" si="463"/>
        <v/>
      </c>
      <c r="M2289" t="str">
        <f t="shared" si="464"/>
        <v/>
      </c>
      <c r="N2289" s="28">
        <f t="shared" si="465"/>
        <v>118.92332789559543</v>
      </c>
      <c r="O2289" t="str">
        <f t="shared" si="466"/>
        <v/>
      </c>
      <c r="P2289" t="str">
        <f t="shared" si="467"/>
        <v/>
      </c>
      <c r="Q2289" s="10"/>
      <c r="R2289" s="10"/>
      <c r="S2289" s="16">
        <v>0</v>
      </c>
      <c r="T2289" s="13"/>
      <c r="U2289" s="14"/>
      <c r="V2289" s="11"/>
      <c r="W2289" s="10"/>
      <c r="X2289" s="29"/>
      <c r="AA2289" t="s">
        <v>331</v>
      </c>
      <c r="AB2289">
        <v>1</v>
      </c>
      <c r="AR2289" t="s">
        <v>338</v>
      </c>
    </row>
    <row r="2290" spans="1:44" x14ac:dyDescent="0.35">
      <c r="A2290">
        <v>12</v>
      </c>
      <c r="B2290" s="26">
        <f t="shared" si="455"/>
        <v>46273.791666666657</v>
      </c>
      <c r="C2290" t="s">
        <v>59</v>
      </c>
      <c r="D2290">
        <v>5</v>
      </c>
      <c r="E2290" s="26">
        <f t="shared" si="456"/>
        <v>46273.854166666657</v>
      </c>
      <c r="F2290" s="26">
        <f t="shared" si="457"/>
        <v>46273.833333333321</v>
      </c>
      <c r="G2290">
        <f t="shared" si="458"/>
        <v>0</v>
      </c>
      <c r="H2290">
        <f t="shared" si="459"/>
        <v>8</v>
      </c>
      <c r="I2290" s="27">
        <f t="shared" si="460"/>
        <v>0</v>
      </c>
      <c r="J2290" s="28" t="str">
        <f t="shared" si="461"/>
        <v>NULL</v>
      </c>
      <c r="K2290" s="29" t="str">
        <f t="shared" si="462"/>
        <v/>
      </c>
      <c r="L2290" s="26" t="str">
        <f t="shared" si="463"/>
        <v/>
      </c>
      <c r="M2290" t="str">
        <f t="shared" si="464"/>
        <v/>
      </c>
      <c r="N2290" s="28">
        <f t="shared" si="465"/>
        <v>16.666666666666664</v>
      </c>
      <c r="O2290" t="str">
        <f t="shared" si="466"/>
        <v/>
      </c>
      <c r="P2290" t="str">
        <f t="shared" si="467"/>
        <v/>
      </c>
      <c r="Q2290" s="10"/>
      <c r="R2290" s="10"/>
      <c r="S2290" s="16">
        <v>0</v>
      </c>
      <c r="T2290" s="13"/>
      <c r="U2290" s="14"/>
      <c r="V2290" s="11"/>
      <c r="W2290" s="10"/>
      <c r="X2290" s="29"/>
      <c r="AA2290" t="s">
        <v>331</v>
      </c>
      <c r="AB2290">
        <v>1</v>
      </c>
      <c r="AR2290" t="s">
        <v>338</v>
      </c>
    </row>
    <row r="2291" spans="1:44" x14ac:dyDescent="0.35">
      <c r="A2291">
        <v>12</v>
      </c>
      <c r="B2291" s="26">
        <f t="shared" si="455"/>
        <v>46273.791666666657</v>
      </c>
      <c r="C2291" t="s">
        <v>59</v>
      </c>
      <c r="D2291">
        <v>6</v>
      </c>
      <c r="E2291" s="26">
        <f t="shared" si="456"/>
        <v>46273.854166666657</v>
      </c>
      <c r="F2291" s="26">
        <f t="shared" si="457"/>
        <v>46273.833333333321</v>
      </c>
      <c r="G2291">
        <f t="shared" si="458"/>
        <v>0</v>
      </c>
      <c r="H2291">
        <f t="shared" si="459"/>
        <v>5</v>
      </c>
      <c r="I2291" s="27">
        <f t="shared" si="460"/>
        <v>2</v>
      </c>
      <c r="J2291" s="28">
        <f t="shared" si="461"/>
        <v>34.113118152206106</v>
      </c>
      <c r="K2291" s="29" t="str">
        <f t="shared" si="462"/>
        <v/>
      </c>
      <c r="L2291" s="26" t="str">
        <f t="shared" si="463"/>
        <v/>
      </c>
      <c r="M2291" t="str">
        <f t="shared" si="464"/>
        <v/>
      </c>
      <c r="N2291" s="28">
        <f t="shared" si="465"/>
        <v>17.056559076103053</v>
      </c>
      <c r="O2291" t="str">
        <f t="shared" si="466"/>
        <v/>
      </c>
      <c r="P2291" t="str">
        <f t="shared" si="467"/>
        <v/>
      </c>
      <c r="Q2291" s="10"/>
      <c r="R2291" s="10"/>
      <c r="S2291" s="16">
        <v>2</v>
      </c>
      <c r="T2291" s="13">
        <v>34.113118152206113</v>
      </c>
      <c r="U2291" s="14"/>
      <c r="V2291" s="11"/>
      <c r="W2291" s="10"/>
      <c r="X2291" s="29"/>
      <c r="AA2291" t="s">
        <v>331</v>
      </c>
      <c r="AB2291">
        <v>2</v>
      </c>
      <c r="AC2291">
        <v>23.767278729110789</v>
      </c>
      <c r="AD2291">
        <v>43.603330809992428</v>
      </c>
      <c r="AL2291">
        <v>23.767278729110789</v>
      </c>
      <c r="AM2291">
        <v>43.603330809992428</v>
      </c>
      <c r="AR2291" t="s">
        <v>332</v>
      </c>
    </row>
    <row r="2292" spans="1:44" x14ac:dyDescent="0.35">
      <c r="A2292">
        <v>12</v>
      </c>
      <c r="B2292" s="26">
        <f t="shared" si="455"/>
        <v>46273.791666666657</v>
      </c>
      <c r="C2292" t="s">
        <v>60</v>
      </c>
      <c r="D2292">
        <v>1</v>
      </c>
      <c r="E2292" s="26">
        <f t="shared" si="456"/>
        <v>46273.854166666657</v>
      </c>
      <c r="F2292" s="26">
        <f t="shared" si="457"/>
        <v>46273.833333333321</v>
      </c>
      <c r="G2292">
        <f t="shared" si="458"/>
        <v>1</v>
      </c>
      <c r="H2292">
        <f t="shared" si="459"/>
        <v>16</v>
      </c>
      <c r="I2292" s="27">
        <f t="shared" si="460"/>
        <v>5</v>
      </c>
      <c r="J2292" s="28">
        <f t="shared" si="461"/>
        <v>214.8109633811186</v>
      </c>
      <c r="K2292" s="29">
        <f t="shared" si="462"/>
        <v>3.1035039188566163E-3</v>
      </c>
      <c r="L2292" s="26">
        <f t="shared" si="463"/>
        <v>46273.794770170578</v>
      </c>
      <c r="M2292" t="str">
        <f t="shared" si="464"/>
        <v>YES</v>
      </c>
      <c r="N2292" s="28">
        <f t="shared" si="465"/>
        <v>42.962192676223722</v>
      </c>
      <c r="O2292" t="str">
        <f t="shared" si="466"/>
        <v/>
      </c>
      <c r="P2292" t="str">
        <f t="shared" si="467"/>
        <v/>
      </c>
      <c r="Q2292" s="10" t="s">
        <v>151</v>
      </c>
      <c r="R2292" s="10"/>
      <c r="S2292" s="16">
        <v>5</v>
      </c>
      <c r="T2292" s="13">
        <v>214.8109633811186</v>
      </c>
      <c r="U2292" s="14">
        <v>3.1035039236111108E-3</v>
      </c>
      <c r="V2292" s="11">
        <v>46273.794770170593</v>
      </c>
      <c r="W2292" s="10" t="s">
        <v>151</v>
      </c>
      <c r="X2292" s="29">
        <v>0</v>
      </c>
      <c r="AA2292" t="s">
        <v>331</v>
      </c>
      <c r="AB2292">
        <v>5</v>
      </c>
      <c r="AC2292">
        <v>23.493975903614459</v>
      </c>
      <c r="AD2292">
        <v>418.88565674647572</v>
      </c>
      <c r="AE2292" s="54">
        <v>1.591524212962963E-3</v>
      </c>
      <c r="AF2292" s="54">
        <v>2.8376068379629631E-2</v>
      </c>
      <c r="AG2292" s="53">
        <v>46273.793258190883</v>
      </c>
      <c r="AH2292" s="53">
        <v>46273.820042735031</v>
      </c>
      <c r="AI2292" t="s">
        <v>151</v>
      </c>
      <c r="AL2292">
        <v>23.493975903614459</v>
      </c>
      <c r="AM2292">
        <v>418.88565674647572</v>
      </c>
      <c r="AN2292" s="54">
        <v>1.591524212962963E-3</v>
      </c>
      <c r="AO2292" s="54">
        <v>2.8376068379629631E-2</v>
      </c>
      <c r="AP2292" s="53">
        <v>46273.820042735031</v>
      </c>
      <c r="AQ2292" t="s">
        <v>151</v>
      </c>
      <c r="AR2292" t="s">
        <v>337</v>
      </c>
    </row>
    <row r="2293" spans="1:44" x14ac:dyDescent="0.35">
      <c r="A2293">
        <v>12</v>
      </c>
      <c r="B2293" s="26">
        <f t="shared" si="455"/>
        <v>46273.791666666657</v>
      </c>
      <c r="C2293" t="s">
        <v>60</v>
      </c>
      <c r="D2293">
        <v>2</v>
      </c>
      <c r="E2293" s="26">
        <f t="shared" si="456"/>
        <v>46273.854166666657</v>
      </c>
      <c r="F2293" s="26">
        <f t="shared" si="457"/>
        <v>46273.833333333321</v>
      </c>
      <c r="G2293">
        <f t="shared" si="458"/>
        <v>0</v>
      </c>
      <c r="H2293">
        <f t="shared" si="459"/>
        <v>0</v>
      </c>
      <c r="I2293" s="27">
        <f t="shared" si="460"/>
        <v>2</v>
      </c>
      <c r="J2293" s="28">
        <f t="shared" si="461"/>
        <v>75.606135576447301</v>
      </c>
      <c r="K2293" s="29" t="str">
        <f t="shared" si="462"/>
        <v/>
      </c>
      <c r="L2293" s="26" t="str">
        <f t="shared" si="463"/>
        <v/>
      </c>
      <c r="M2293" t="str">
        <f t="shared" si="464"/>
        <v/>
      </c>
      <c r="N2293" s="28">
        <f t="shared" si="465"/>
        <v>37.80306778822365</v>
      </c>
      <c r="O2293" t="str">
        <f t="shared" si="466"/>
        <v/>
      </c>
      <c r="P2293" t="str">
        <f t="shared" si="467"/>
        <v/>
      </c>
      <c r="Q2293" s="10"/>
      <c r="R2293" s="10"/>
      <c r="S2293" s="16">
        <v>2</v>
      </c>
      <c r="T2293" s="13">
        <v>75.606135576447301</v>
      </c>
      <c r="U2293" s="14"/>
      <c r="V2293" s="11"/>
      <c r="W2293" s="10"/>
      <c r="X2293" s="29"/>
      <c r="AA2293" t="s">
        <v>331</v>
      </c>
      <c r="AB2293">
        <v>2</v>
      </c>
      <c r="AC2293">
        <v>47.624425264176807</v>
      </c>
      <c r="AD2293">
        <v>135.49723756906079</v>
      </c>
      <c r="AL2293">
        <v>47.624425264176807</v>
      </c>
      <c r="AM2293">
        <v>135.49723756906079</v>
      </c>
      <c r="AR2293" t="s">
        <v>332</v>
      </c>
    </row>
    <row r="2294" spans="1:44" x14ac:dyDescent="0.35">
      <c r="A2294">
        <v>12</v>
      </c>
      <c r="B2294" s="26">
        <f t="shared" si="455"/>
        <v>46273.791666666657</v>
      </c>
      <c r="C2294" t="s">
        <v>60</v>
      </c>
      <c r="D2294">
        <v>3</v>
      </c>
      <c r="E2294" s="26">
        <f t="shared" si="456"/>
        <v>46273.854166666657</v>
      </c>
      <c r="F2294" s="26">
        <f t="shared" si="457"/>
        <v>46273.833333333321</v>
      </c>
      <c r="G2294">
        <f t="shared" si="458"/>
        <v>0</v>
      </c>
      <c r="H2294">
        <f t="shared" si="459"/>
        <v>0</v>
      </c>
      <c r="I2294" s="27">
        <f t="shared" si="460"/>
        <v>1</v>
      </c>
      <c r="J2294" s="28">
        <f t="shared" si="461"/>
        <v>74.300932090545942</v>
      </c>
      <c r="K2294" s="29" t="str">
        <f t="shared" si="462"/>
        <v/>
      </c>
      <c r="L2294" s="26" t="str">
        <f t="shared" si="463"/>
        <v/>
      </c>
      <c r="M2294" t="str">
        <f t="shared" si="464"/>
        <v/>
      </c>
      <c r="N2294" s="28">
        <f t="shared" si="465"/>
        <v>74.300932090545942</v>
      </c>
      <c r="O2294" t="str">
        <f t="shared" si="466"/>
        <v/>
      </c>
      <c r="P2294" t="str">
        <f t="shared" si="467"/>
        <v/>
      </c>
      <c r="Q2294" s="10"/>
      <c r="R2294" s="10"/>
      <c r="S2294" s="16">
        <v>1</v>
      </c>
      <c r="T2294" s="13">
        <v>74.300932090545942</v>
      </c>
      <c r="U2294" s="14"/>
      <c r="V2294" s="11"/>
      <c r="W2294" s="10"/>
      <c r="X2294" s="29"/>
      <c r="AA2294" t="s">
        <v>331</v>
      </c>
      <c r="AB2294">
        <v>1</v>
      </c>
      <c r="AC2294">
        <v>74.300932090545942</v>
      </c>
      <c r="AD2294">
        <v>74.300932090545942</v>
      </c>
      <c r="AL2294">
        <v>74.300932090545942</v>
      </c>
      <c r="AM2294">
        <v>74.300932090545942</v>
      </c>
      <c r="AR2294" t="s">
        <v>338</v>
      </c>
    </row>
    <row r="2295" spans="1:44" x14ac:dyDescent="0.35">
      <c r="A2295">
        <v>12</v>
      </c>
      <c r="B2295" s="26">
        <f t="shared" si="455"/>
        <v>46273.791666666657</v>
      </c>
      <c r="C2295" t="s">
        <v>60</v>
      </c>
      <c r="D2295">
        <v>4</v>
      </c>
      <c r="E2295" s="26">
        <f t="shared" si="456"/>
        <v>46273.854166666657</v>
      </c>
      <c r="F2295" s="26">
        <f t="shared" si="457"/>
        <v>46273.833333333321</v>
      </c>
      <c r="G2295">
        <f t="shared" si="458"/>
        <v>0</v>
      </c>
      <c r="H2295">
        <f t="shared" si="459"/>
        <v>2</v>
      </c>
      <c r="I2295" s="27">
        <f t="shared" si="460"/>
        <v>0</v>
      </c>
      <c r="J2295" s="28" t="str">
        <f t="shared" si="461"/>
        <v>NULL</v>
      </c>
      <c r="K2295" s="29" t="str">
        <f t="shared" si="462"/>
        <v/>
      </c>
      <c r="L2295" s="26" t="str">
        <f t="shared" si="463"/>
        <v/>
      </c>
      <c r="M2295" t="str">
        <f t="shared" si="464"/>
        <v/>
      </c>
      <c r="N2295" s="28">
        <f t="shared" si="465"/>
        <v>118.92332789559543</v>
      </c>
      <c r="O2295" t="str">
        <f t="shared" si="466"/>
        <v/>
      </c>
      <c r="P2295" t="str">
        <f t="shared" si="467"/>
        <v/>
      </c>
      <c r="Q2295" s="10"/>
      <c r="R2295" s="10"/>
      <c r="S2295" s="16">
        <v>0</v>
      </c>
      <c r="T2295" s="13"/>
      <c r="U2295" s="14"/>
      <c r="V2295" s="11"/>
      <c r="W2295" s="10"/>
      <c r="X2295" s="29"/>
      <c r="AA2295" t="s">
        <v>331</v>
      </c>
      <c r="AB2295">
        <v>1</v>
      </c>
      <c r="AR2295" t="s">
        <v>338</v>
      </c>
    </row>
    <row r="2296" spans="1:44" x14ac:dyDescent="0.35">
      <c r="A2296">
        <v>12</v>
      </c>
      <c r="B2296" s="26">
        <f t="shared" si="455"/>
        <v>46273.791666666657</v>
      </c>
      <c r="C2296" t="s">
        <v>60</v>
      </c>
      <c r="D2296">
        <v>5</v>
      </c>
      <c r="E2296" s="26">
        <f t="shared" si="456"/>
        <v>46273.854166666657</v>
      </c>
      <c r="F2296" s="26">
        <f t="shared" si="457"/>
        <v>46273.833333333321</v>
      </c>
      <c r="G2296">
        <f t="shared" si="458"/>
        <v>4</v>
      </c>
      <c r="H2296">
        <f t="shared" si="459"/>
        <v>8</v>
      </c>
      <c r="I2296" s="27">
        <f t="shared" si="460"/>
        <v>0</v>
      </c>
      <c r="J2296" s="28" t="str">
        <f t="shared" si="461"/>
        <v>NULL</v>
      </c>
      <c r="K2296" s="29" t="str">
        <f t="shared" si="462"/>
        <v>NULL</v>
      </c>
      <c r="L2296" s="26" t="str">
        <f t="shared" si="463"/>
        <v/>
      </c>
      <c r="M2296" t="str">
        <f t="shared" si="464"/>
        <v>UNKNOWN - NO RATE</v>
      </c>
      <c r="N2296" s="28">
        <f t="shared" si="465"/>
        <v>16.666666666666664</v>
      </c>
      <c r="O2296" t="str">
        <f t="shared" si="466"/>
        <v/>
      </c>
      <c r="P2296" t="str">
        <f t="shared" si="467"/>
        <v/>
      </c>
      <c r="Q2296" s="10" t="s">
        <v>155</v>
      </c>
      <c r="R2296" s="10"/>
      <c r="S2296" s="16">
        <v>0</v>
      </c>
      <c r="T2296" s="13"/>
      <c r="U2296" s="14"/>
      <c r="V2296" s="11"/>
      <c r="W2296" s="10" t="s">
        <v>155</v>
      </c>
      <c r="X2296" s="29"/>
      <c r="AA2296" t="s">
        <v>331</v>
      </c>
      <c r="AB2296">
        <v>1</v>
      </c>
      <c r="AI2296" t="s">
        <v>155</v>
      </c>
      <c r="AQ2296" t="s">
        <v>155</v>
      </c>
      <c r="AR2296" t="s">
        <v>338</v>
      </c>
    </row>
    <row r="2297" spans="1:44" x14ac:dyDescent="0.35">
      <c r="A2297">
        <v>12</v>
      </c>
      <c r="B2297" s="26">
        <f t="shared" si="455"/>
        <v>46273.791666666657</v>
      </c>
      <c r="C2297" t="s">
        <v>60</v>
      </c>
      <c r="D2297">
        <v>6</v>
      </c>
      <c r="E2297" s="26">
        <f t="shared" si="456"/>
        <v>46273.854166666657</v>
      </c>
      <c r="F2297" s="26">
        <f t="shared" si="457"/>
        <v>46273.833333333321</v>
      </c>
      <c r="G2297">
        <f t="shared" si="458"/>
        <v>0</v>
      </c>
      <c r="H2297">
        <f t="shared" si="459"/>
        <v>5</v>
      </c>
      <c r="I2297" s="27">
        <f t="shared" si="460"/>
        <v>2</v>
      </c>
      <c r="J2297" s="28">
        <f t="shared" si="461"/>
        <v>34.113118152206106</v>
      </c>
      <c r="K2297" s="29" t="str">
        <f t="shared" si="462"/>
        <v/>
      </c>
      <c r="L2297" s="26" t="str">
        <f t="shared" si="463"/>
        <v/>
      </c>
      <c r="M2297" t="str">
        <f t="shared" si="464"/>
        <v/>
      </c>
      <c r="N2297" s="28">
        <f t="shared" si="465"/>
        <v>17.056559076103053</v>
      </c>
      <c r="O2297" t="str">
        <f t="shared" si="466"/>
        <v/>
      </c>
      <c r="P2297" t="str">
        <f t="shared" si="467"/>
        <v/>
      </c>
      <c r="Q2297" s="10"/>
      <c r="R2297" s="10"/>
      <c r="S2297" s="16">
        <v>2</v>
      </c>
      <c r="T2297" s="13">
        <v>34.113118152206113</v>
      </c>
      <c r="U2297" s="14"/>
      <c r="V2297" s="11"/>
      <c r="W2297" s="10"/>
      <c r="X2297" s="29"/>
      <c r="AA2297" t="s">
        <v>331</v>
      </c>
      <c r="AB2297">
        <v>2</v>
      </c>
      <c r="AC2297">
        <v>23.767278729110789</v>
      </c>
      <c r="AD2297">
        <v>43.603330809992428</v>
      </c>
      <c r="AL2297">
        <v>23.767278729110789</v>
      </c>
      <c r="AM2297">
        <v>43.603330809992428</v>
      </c>
      <c r="AR2297" t="s">
        <v>332</v>
      </c>
    </row>
    <row r="2298" spans="1:44" x14ac:dyDescent="0.35">
      <c r="A2298">
        <v>12</v>
      </c>
      <c r="B2298" s="26">
        <f t="shared" si="455"/>
        <v>46273.791666666657</v>
      </c>
      <c r="C2298" t="s">
        <v>61</v>
      </c>
      <c r="D2298">
        <v>1</v>
      </c>
      <c r="E2298" s="26">
        <f t="shared" si="456"/>
        <v>46273.854166666657</v>
      </c>
      <c r="F2298" s="26">
        <f t="shared" si="457"/>
        <v>46273.833333333321</v>
      </c>
      <c r="G2298">
        <f t="shared" si="458"/>
        <v>5</v>
      </c>
      <c r="H2298">
        <f t="shared" si="459"/>
        <v>16</v>
      </c>
      <c r="I2298" s="27">
        <f t="shared" si="460"/>
        <v>5</v>
      </c>
      <c r="J2298" s="28">
        <f t="shared" si="461"/>
        <v>214.8109633811186</v>
      </c>
      <c r="K2298" s="29">
        <f t="shared" si="462"/>
        <v>3.1035039188566163E-3</v>
      </c>
      <c r="L2298" s="26">
        <f t="shared" si="463"/>
        <v>46273.794770170578</v>
      </c>
      <c r="M2298" t="str">
        <f t="shared" si="464"/>
        <v>YES</v>
      </c>
      <c r="N2298" s="28">
        <f t="shared" si="465"/>
        <v>42.962192676223722</v>
      </c>
      <c r="O2298" t="str">
        <f t="shared" si="466"/>
        <v/>
      </c>
      <c r="P2298" t="str">
        <f t="shared" si="467"/>
        <v/>
      </c>
      <c r="Q2298" s="10" t="s">
        <v>151</v>
      </c>
      <c r="R2298" s="10"/>
      <c r="S2298" s="16">
        <v>5</v>
      </c>
      <c r="T2298" s="13">
        <v>214.8109633811186</v>
      </c>
      <c r="U2298" s="14">
        <v>3.1035039236111108E-3</v>
      </c>
      <c r="V2298" s="11">
        <v>46273.794770170593</v>
      </c>
      <c r="W2298" s="10" t="s">
        <v>151</v>
      </c>
      <c r="X2298" s="29">
        <v>0</v>
      </c>
      <c r="AA2298" t="s">
        <v>331</v>
      </c>
      <c r="AB2298">
        <v>5</v>
      </c>
      <c r="AC2298">
        <v>23.493975903614459</v>
      </c>
      <c r="AD2298">
        <v>418.88565674647572</v>
      </c>
      <c r="AE2298" s="54">
        <v>1.591524212962963E-3</v>
      </c>
      <c r="AF2298" s="54">
        <v>2.8376068379629631E-2</v>
      </c>
      <c r="AG2298" s="53">
        <v>46273.793258190883</v>
      </c>
      <c r="AH2298" s="53">
        <v>46273.820042735031</v>
      </c>
      <c r="AI2298" t="s">
        <v>151</v>
      </c>
      <c r="AL2298">
        <v>23.493975903614459</v>
      </c>
      <c r="AM2298">
        <v>418.88565674647572</v>
      </c>
      <c r="AN2298" s="54">
        <v>1.591524212962963E-3</v>
      </c>
      <c r="AO2298" s="54">
        <v>2.8376068379629631E-2</v>
      </c>
      <c r="AP2298" s="53">
        <v>46273.820042735031</v>
      </c>
      <c r="AQ2298" t="s">
        <v>151</v>
      </c>
      <c r="AR2298" t="s">
        <v>337</v>
      </c>
    </row>
    <row r="2299" spans="1:44" x14ac:dyDescent="0.35">
      <c r="A2299">
        <v>12</v>
      </c>
      <c r="B2299" s="26">
        <f t="shared" si="455"/>
        <v>46273.791666666657</v>
      </c>
      <c r="C2299" t="s">
        <v>61</v>
      </c>
      <c r="D2299">
        <v>2</v>
      </c>
      <c r="E2299" s="26">
        <f t="shared" si="456"/>
        <v>46273.854166666657</v>
      </c>
      <c r="F2299" s="26">
        <f t="shared" si="457"/>
        <v>46273.833333333321</v>
      </c>
      <c r="G2299">
        <f t="shared" si="458"/>
        <v>0</v>
      </c>
      <c r="H2299">
        <f t="shared" si="459"/>
        <v>0</v>
      </c>
      <c r="I2299" s="27">
        <f t="shared" si="460"/>
        <v>2</v>
      </c>
      <c r="J2299" s="28">
        <f t="shared" si="461"/>
        <v>75.606135576447301</v>
      </c>
      <c r="K2299" s="29" t="str">
        <f t="shared" si="462"/>
        <v/>
      </c>
      <c r="L2299" s="26" t="str">
        <f t="shared" si="463"/>
        <v/>
      </c>
      <c r="M2299" t="str">
        <f t="shared" si="464"/>
        <v/>
      </c>
      <c r="N2299" s="28">
        <f t="shared" si="465"/>
        <v>37.80306778822365</v>
      </c>
      <c r="O2299" t="str">
        <f t="shared" si="466"/>
        <v/>
      </c>
      <c r="P2299" t="str">
        <f t="shared" si="467"/>
        <v/>
      </c>
      <c r="Q2299" s="10"/>
      <c r="R2299" s="10"/>
      <c r="S2299" s="16">
        <v>2</v>
      </c>
      <c r="T2299" s="13">
        <v>75.606135576447301</v>
      </c>
      <c r="U2299" s="14"/>
      <c r="V2299" s="11"/>
      <c r="W2299" s="10"/>
      <c r="X2299" s="29"/>
      <c r="AA2299" t="s">
        <v>331</v>
      </c>
      <c r="AB2299">
        <v>2</v>
      </c>
      <c r="AC2299">
        <v>47.624425264176807</v>
      </c>
      <c r="AD2299">
        <v>135.49723756906079</v>
      </c>
      <c r="AL2299">
        <v>47.624425264176807</v>
      </c>
      <c r="AM2299">
        <v>135.49723756906079</v>
      </c>
      <c r="AR2299" t="s">
        <v>332</v>
      </c>
    </row>
    <row r="2300" spans="1:44" x14ac:dyDescent="0.35">
      <c r="A2300">
        <v>12</v>
      </c>
      <c r="B2300" s="26">
        <f t="shared" si="455"/>
        <v>46273.791666666657</v>
      </c>
      <c r="C2300" t="s">
        <v>61</v>
      </c>
      <c r="D2300">
        <v>3</v>
      </c>
      <c r="E2300" s="26">
        <f t="shared" si="456"/>
        <v>46273.854166666657</v>
      </c>
      <c r="F2300" s="26">
        <f t="shared" si="457"/>
        <v>46273.833333333321</v>
      </c>
      <c r="G2300">
        <f t="shared" si="458"/>
        <v>0</v>
      </c>
      <c r="H2300">
        <f t="shared" si="459"/>
        <v>0</v>
      </c>
      <c r="I2300" s="27">
        <f t="shared" si="460"/>
        <v>1</v>
      </c>
      <c r="J2300" s="28">
        <f t="shared" si="461"/>
        <v>74.300932090545942</v>
      </c>
      <c r="K2300" s="29" t="str">
        <f t="shared" si="462"/>
        <v/>
      </c>
      <c r="L2300" s="26" t="str">
        <f t="shared" si="463"/>
        <v/>
      </c>
      <c r="M2300" t="str">
        <f t="shared" si="464"/>
        <v/>
      </c>
      <c r="N2300" s="28">
        <f t="shared" si="465"/>
        <v>74.300932090545942</v>
      </c>
      <c r="O2300" t="str">
        <f t="shared" si="466"/>
        <v/>
      </c>
      <c r="P2300" t="str">
        <f t="shared" si="467"/>
        <v/>
      </c>
      <c r="Q2300" s="10"/>
      <c r="R2300" s="10"/>
      <c r="S2300" s="16">
        <v>1</v>
      </c>
      <c r="T2300" s="13">
        <v>74.300932090545942</v>
      </c>
      <c r="U2300" s="14"/>
      <c r="V2300" s="11"/>
      <c r="W2300" s="10"/>
      <c r="X2300" s="29"/>
      <c r="AA2300" t="s">
        <v>331</v>
      </c>
      <c r="AB2300">
        <v>1</v>
      </c>
      <c r="AC2300">
        <v>74.300932090545942</v>
      </c>
      <c r="AD2300">
        <v>74.300932090545942</v>
      </c>
      <c r="AL2300">
        <v>74.300932090545942</v>
      </c>
      <c r="AM2300">
        <v>74.300932090545942</v>
      </c>
      <c r="AR2300" t="s">
        <v>338</v>
      </c>
    </row>
    <row r="2301" spans="1:44" x14ac:dyDescent="0.35">
      <c r="A2301">
        <v>12</v>
      </c>
      <c r="B2301" s="26">
        <f t="shared" si="455"/>
        <v>46273.791666666657</v>
      </c>
      <c r="C2301" t="s">
        <v>61</v>
      </c>
      <c r="D2301">
        <v>4</v>
      </c>
      <c r="E2301" s="26">
        <f t="shared" si="456"/>
        <v>46273.854166666657</v>
      </c>
      <c r="F2301" s="26">
        <f t="shared" si="457"/>
        <v>46273.833333333321</v>
      </c>
      <c r="G2301">
        <f t="shared" si="458"/>
        <v>1</v>
      </c>
      <c r="H2301">
        <f t="shared" si="459"/>
        <v>2</v>
      </c>
      <c r="I2301" s="27">
        <f t="shared" si="460"/>
        <v>0</v>
      </c>
      <c r="J2301" s="28" t="str">
        <f t="shared" si="461"/>
        <v>NULL</v>
      </c>
      <c r="K2301" s="29" t="str">
        <f t="shared" si="462"/>
        <v>NULL</v>
      </c>
      <c r="L2301" s="26" t="str">
        <f t="shared" si="463"/>
        <v/>
      </c>
      <c r="M2301" t="str">
        <f t="shared" si="464"/>
        <v>UNKNOWN - NO RATE</v>
      </c>
      <c r="N2301" s="28">
        <f t="shared" si="465"/>
        <v>118.92332789559543</v>
      </c>
      <c r="O2301" t="str">
        <f t="shared" si="466"/>
        <v/>
      </c>
      <c r="P2301" t="str">
        <f t="shared" si="467"/>
        <v/>
      </c>
      <c r="Q2301" s="10" t="s">
        <v>155</v>
      </c>
      <c r="R2301" s="10"/>
      <c r="S2301" s="16">
        <v>0</v>
      </c>
      <c r="T2301" s="13"/>
      <c r="U2301" s="14"/>
      <c r="V2301" s="11"/>
      <c r="W2301" s="10" t="s">
        <v>155</v>
      </c>
      <c r="X2301" s="29"/>
      <c r="AA2301" t="s">
        <v>331</v>
      </c>
      <c r="AB2301">
        <v>1</v>
      </c>
      <c r="AI2301" t="s">
        <v>155</v>
      </c>
      <c r="AQ2301" t="s">
        <v>155</v>
      </c>
      <c r="AR2301" t="s">
        <v>338</v>
      </c>
    </row>
    <row r="2302" spans="1:44" x14ac:dyDescent="0.35">
      <c r="A2302">
        <v>12</v>
      </c>
      <c r="B2302" s="26">
        <f t="shared" si="455"/>
        <v>46273.791666666657</v>
      </c>
      <c r="C2302" t="s">
        <v>61</v>
      </c>
      <c r="D2302">
        <v>5</v>
      </c>
      <c r="E2302" s="26">
        <f t="shared" si="456"/>
        <v>46273.854166666657</v>
      </c>
      <c r="F2302" s="26">
        <f t="shared" si="457"/>
        <v>46273.833333333321</v>
      </c>
      <c r="G2302">
        <f t="shared" si="458"/>
        <v>2</v>
      </c>
      <c r="H2302">
        <f t="shared" si="459"/>
        <v>8</v>
      </c>
      <c r="I2302" s="27">
        <f t="shared" si="460"/>
        <v>0</v>
      </c>
      <c r="J2302" s="28" t="str">
        <f t="shared" si="461"/>
        <v>NULL</v>
      </c>
      <c r="K2302" s="29" t="str">
        <f t="shared" si="462"/>
        <v>NULL</v>
      </c>
      <c r="L2302" s="26" t="str">
        <f t="shared" si="463"/>
        <v/>
      </c>
      <c r="M2302" t="str">
        <f t="shared" si="464"/>
        <v>UNKNOWN - NO RATE</v>
      </c>
      <c r="N2302" s="28">
        <f t="shared" si="465"/>
        <v>16.666666666666664</v>
      </c>
      <c r="O2302" t="str">
        <f t="shared" si="466"/>
        <v/>
      </c>
      <c r="P2302" t="str">
        <f t="shared" si="467"/>
        <v/>
      </c>
      <c r="Q2302" s="10" t="s">
        <v>155</v>
      </c>
      <c r="R2302" s="10"/>
      <c r="S2302" s="16">
        <v>0</v>
      </c>
      <c r="T2302" s="13"/>
      <c r="U2302" s="14"/>
      <c r="V2302" s="11"/>
      <c r="W2302" s="10" t="s">
        <v>155</v>
      </c>
      <c r="X2302" s="29"/>
      <c r="AA2302" t="s">
        <v>331</v>
      </c>
      <c r="AB2302">
        <v>1</v>
      </c>
      <c r="AI2302" t="s">
        <v>155</v>
      </c>
      <c r="AQ2302" t="s">
        <v>155</v>
      </c>
      <c r="AR2302" t="s">
        <v>338</v>
      </c>
    </row>
    <row r="2303" spans="1:44" x14ac:dyDescent="0.35">
      <c r="A2303">
        <v>12</v>
      </c>
      <c r="B2303" s="26">
        <f t="shared" si="455"/>
        <v>46273.791666666657</v>
      </c>
      <c r="C2303" t="s">
        <v>61</v>
      </c>
      <c r="D2303">
        <v>6</v>
      </c>
      <c r="E2303" s="26">
        <f t="shared" si="456"/>
        <v>46273.854166666657</v>
      </c>
      <c r="F2303" s="26">
        <f t="shared" si="457"/>
        <v>46273.833333333321</v>
      </c>
      <c r="G2303">
        <f t="shared" si="458"/>
        <v>0</v>
      </c>
      <c r="H2303">
        <f t="shared" si="459"/>
        <v>5</v>
      </c>
      <c r="I2303" s="27">
        <f t="shared" si="460"/>
        <v>2</v>
      </c>
      <c r="J2303" s="28">
        <f t="shared" si="461"/>
        <v>34.113118152206106</v>
      </c>
      <c r="K2303" s="29" t="str">
        <f t="shared" si="462"/>
        <v/>
      </c>
      <c r="L2303" s="26" t="str">
        <f t="shared" si="463"/>
        <v/>
      </c>
      <c r="M2303" t="str">
        <f t="shared" si="464"/>
        <v/>
      </c>
      <c r="N2303" s="28">
        <f t="shared" si="465"/>
        <v>17.056559076103053</v>
      </c>
      <c r="O2303" t="str">
        <f t="shared" si="466"/>
        <v/>
      </c>
      <c r="P2303" t="str">
        <f t="shared" si="467"/>
        <v/>
      </c>
      <c r="Q2303" s="10"/>
      <c r="R2303" s="10"/>
      <c r="S2303" s="16">
        <v>2</v>
      </c>
      <c r="T2303" s="13">
        <v>34.113118152206113</v>
      </c>
      <c r="U2303" s="14"/>
      <c r="V2303" s="11"/>
      <c r="W2303" s="10"/>
      <c r="X2303" s="29"/>
      <c r="AA2303" t="s">
        <v>331</v>
      </c>
      <c r="AB2303">
        <v>2</v>
      </c>
      <c r="AC2303">
        <v>23.767278729110789</v>
      </c>
      <c r="AD2303">
        <v>43.603330809992428</v>
      </c>
      <c r="AL2303">
        <v>23.767278729110789</v>
      </c>
      <c r="AM2303">
        <v>43.603330809992428</v>
      </c>
      <c r="AR2303" t="s">
        <v>332</v>
      </c>
    </row>
    <row r="2304" spans="1:44" x14ac:dyDescent="0.35">
      <c r="A2304">
        <v>12</v>
      </c>
      <c r="B2304" s="26">
        <f t="shared" si="455"/>
        <v>46273.791666666657</v>
      </c>
      <c r="C2304" t="s">
        <v>62</v>
      </c>
      <c r="D2304">
        <v>1</v>
      </c>
      <c r="E2304" s="26">
        <f t="shared" si="456"/>
        <v>46273.854166666657</v>
      </c>
      <c r="F2304" s="26">
        <f t="shared" si="457"/>
        <v>46273.833333333321</v>
      </c>
      <c r="G2304">
        <f t="shared" si="458"/>
        <v>4</v>
      </c>
      <c r="H2304">
        <f t="shared" si="459"/>
        <v>16</v>
      </c>
      <c r="I2304" s="27">
        <f t="shared" si="460"/>
        <v>5</v>
      </c>
      <c r="J2304" s="28">
        <f t="shared" si="461"/>
        <v>214.8109633811186</v>
      </c>
      <c r="K2304" s="29">
        <f t="shared" si="462"/>
        <v>3.1035039188566163E-3</v>
      </c>
      <c r="L2304" s="26">
        <f t="shared" si="463"/>
        <v>46273.794770170578</v>
      </c>
      <c r="M2304" t="str">
        <f t="shared" si="464"/>
        <v>YES</v>
      </c>
      <c r="N2304" s="28">
        <f t="shared" si="465"/>
        <v>42.962192676223722</v>
      </c>
      <c r="O2304" t="str">
        <f t="shared" si="466"/>
        <v/>
      </c>
      <c r="P2304" t="str">
        <f t="shared" si="467"/>
        <v/>
      </c>
      <c r="Q2304" s="10" t="s">
        <v>151</v>
      </c>
      <c r="R2304" s="10"/>
      <c r="S2304" s="16">
        <v>5</v>
      </c>
      <c r="T2304" s="13">
        <v>214.8109633811186</v>
      </c>
      <c r="U2304" s="14">
        <v>3.1035039236111108E-3</v>
      </c>
      <c r="V2304" s="11">
        <v>46273.794770170593</v>
      </c>
      <c r="W2304" s="10" t="s">
        <v>151</v>
      </c>
      <c r="X2304" s="29">
        <v>0</v>
      </c>
      <c r="AA2304" t="s">
        <v>331</v>
      </c>
      <c r="AB2304">
        <v>5</v>
      </c>
      <c r="AC2304">
        <v>23.493975903614459</v>
      </c>
      <c r="AD2304">
        <v>418.88565674647572</v>
      </c>
      <c r="AE2304" s="54">
        <v>1.591524212962963E-3</v>
      </c>
      <c r="AF2304" s="54">
        <v>2.8376068379629631E-2</v>
      </c>
      <c r="AG2304" s="53">
        <v>46273.793258190883</v>
      </c>
      <c r="AH2304" s="53">
        <v>46273.820042735031</v>
      </c>
      <c r="AI2304" t="s">
        <v>151</v>
      </c>
      <c r="AL2304">
        <v>23.493975903614459</v>
      </c>
      <c r="AM2304">
        <v>418.88565674647572</v>
      </c>
      <c r="AN2304" s="54">
        <v>1.591524212962963E-3</v>
      </c>
      <c r="AO2304" s="54">
        <v>2.8376068379629631E-2</v>
      </c>
      <c r="AP2304" s="53">
        <v>46273.820042735031</v>
      </c>
      <c r="AQ2304" t="s">
        <v>151</v>
      </c>
      <c r="AR2304" t="s">
        <v>337</v>
      </c>
    </row>
    <row r="2305" spans="1:44" x14ac:dyDescent="0.35">
      <c r="A2305">
        <v>12</v>
      </c>
      <c r="B2305" s="26">
        <f t="shared" si="455"/>
        <v>46273.791666666657</v>
      </c>
      <c r="C2305" t="s">
        <v>62</v>
      </c>
      <c r="D2305">
        <v>2</v>
      </c>
      <c r="E2305" s="26">
        <f t="shared" si="456"/>
        <v>46273.854166666657</v>
      </c>
      <c r="F2305" s="26">
        <f t="shared" si="457"/>
        <v>46273.833333333321</v>
      </c>
      <c r="G2305">
        <f t="shared" si="458"/>
        <v>0</v>
      </c>
      <c r="H2305">
        <f t="shared" si="459"/>
        <v>0</v>
      </c>
      <c r="I2305" s="27">
        <f t="shared" si="460"/>
        <v>2</v>
      </c>
      <c r="J2305" s="28">
        <f t="shared" si="461"/>
        <v>75.606135576447301</v>
      </c>
      <c r="K2305" s="29" t="str">
        <f t="shared" si="462"/>
        <v/>
      </c>
      <c r="L2305" s="26" t="str">
        <f t="shared" si="463"/>
        <v/>
      </c>
      <c r="M2305" t="str">
        <f t="shared" si="464"/>
        <v/>
      </c>
      <c r="N2305" s="28">
        <f t="shared" si="465"/>
        <v>37.80306778822365</v>
      </c>
      <c r="O2305" t="str">
        <f t="shared" si="466"/>
        <v/>
      </c>
      <c r="P2305" t="str">
        <f t="shared" si="467"/>
        <v/>
      </c>
      <c r="Q2305" s="10"/>
      <c r="R2305" s="10"/>
      <c r="S2305" s="16">
        <v>2</v>
      </c>
      <c r="T2305" s="13">
        <v>75.606135576447301</v>
      </c>
      <c r="U2305" s="14"/>
      <c r="V2305" s="11"/>
      <c r="W2305" s="10"/>
      <c r="X2305" s="29"/>
      <c r="AA2305" t="s">
        <v>331</v>
      </c>
      <c r="AB2305">
        <v>2</v>
      </c>
      <c r="AC2305">
        <v>47.624425264176807</v>
      </c>
      <c r="AD2305">
        <v>135.49723756906079</v>
      </c>
      <c r="AL2305">
        <v>47.624425264176807</v>
      </c>
      <c r="AM2305">
        <v>135.49723756906079</v>
      </c>
      <c r="AR2305" t="s">
        <v>332</v>
      </c>
    </row>
    <row r="2306" spans="1:44" x14ac:dyDescent="0.35">
      <c r="A2306">
        <v>12</v>
      </c>
      <c r="B2306" s="26">
        <f t="shared" si="455"/>
        <v>46273.791666666657</v>
      </c>
      <c r="C2306" t="s">
        <v>62</v>
      </c>
      <c r="D2306">
        <v>3</v>
      </c>
      <c r="E2306" s="26">
        <f t="shared" si="456"/>
        <v>46273.854166666657</v>
      </c>
      <c r="F2306" s="26">
        <f t="shared" si="457"/>
        <v>46273.833333333321</v>
      </c>
      <c r="G2306">
        <f t="shared" si="458"/>
        <v>0</v>
      </c>
      <c r="H2306">
        <f t="shared" si="459"/>
        <v>0</v>
      </c>
      <c r="I2306" s="27">
        <f t="shared" si="460"/>
        <v>1</v>
      </c>
      <c r="J2306" s="28">
        <f t="shared" si="461"/>
        <v>74.300932090545942</v>
      </c>
      <c r="K2306" s="29" t="str">
        <f t="shared" si="462"/>
        <v/>
      </c>
      <c r="L2306" s="26" t="str">
        <f t="shared" si="463"/>
        <v/>
      </c>
      <c r="M2306" t="str">
        <f t="shared" si="464"/>
        <v/>
      </c>
      <c r="N2306" s="28">
        <f t="shared" si="465"/>
        <v>74.300932090545942</v>
      </c>
      <c r="O2306" t="str">
        <f t="shared" si="466"/>
        <v/>
      </c>
      <c r="P2306" t="str">
        <f t="shared" si="467"/>
        <v/>
      </c>
      <c r="Q2306" s="10"/>
      <c r="R2306" s="10"/>
      <c r="S2306" s="16">
        <v>1</v>
      </c>
      <c r="T2306" s="13">
        <v>74.300932090545942</v>
      </c>
      <c r="U2306" s="14"/>
      <c r="V2306" s="11"/>
      <c r="W2306" s="10"/>
      <c r="X2306" s="29"/>
      <c r="AA2306" t="s">
        <v>331</v>
      </c>
      <c r="AB2306">
        <v>1</v>
      </c>
      <c r="AC2306">
        <v>74.300932090545942</v>
      </c>
      <c r="AD2306">
        <v>74.300932090545942</v>
      </c>
      <c r="AL2306">
        <v>74.300932090545942</v>
      </c>
      <c r="AM2306">
        <v>74.300932090545942</v>
      </c>
      <c r="AR2306" t="s">
        <v>338</v>
      </c>
    </row>
    <row r="2307" spans="1:44" x14ac:dyDescent="0.35">
      <c r="A2307">
        <v>12</v>
      </c>
      <c r="B2307" s="26">
        <f t="shared" si="455"/>
        <v>46273.791666666657</v>
      </c>
      <c r="C2307" t="s">
        <v>62</v>
      </c>
      <c r="D2307">
        <v>4</v>
      </c>
      <c r="E2307" s="26">
        <f t="shared" si="456"/>
        <v>46273.854166666657</v>
      </c>
      <c r="F2307" s="26">
        <f t="shared" si="457"/>
        <v>46273.833333333321</v>
      </c>
      <c r="G2307">
        <f t="shared" si="458"/>
        <v>1</v>
      </c>
      <c r="H2307">
        <f t="shared" si="459"/>
        <v>2</v>
      </c>
      <c r="I2307" s="27">
        <f t="shared" si="460"/>
        <v>0</v>
      </c>
      <c r="J2307" s="28" t="str">
        <f t="shared" si="461"/>
        <v>NULL</v>
      </c>
      <c r="K2307" s="29" t="str">
        <f t="shared" si="462"/>
        <v>NULL</v>
      </c>
      <c r="L2307" s="26" t="str">
        <f t="shared" si="463"/>
        <v/>
      </c>
      <c r="M2307" t="str">
        <f t="shared" si="464"/>
        <v>UNKNOWN - NO RATE</v>
      </c>
      <c r="N2307" s="28">
        <f t="shared" si="465"/>
        <v>118.92332789559543</v>
      </c>
      <c r="O2307" t="str">
        <f t="shared" si="466"/>
        <v/>
      </c>
      <c r="P2307" t="str">
        <f t="shared" si="467"/>
        <v/>
      </c>
      <c r="Q2307" s="10" t="s">
        <v>155</v>
      </c>
      <c r="R2307" s="10"/>
      <c r="S2307" s="16">
        <v>0</v>
      </c>
      <c r="T2307" s="13"/>
      <c r="U2307" s="14"/>
      <c r="V2307" s="11"/>
      <c r="W2307" s="10" t="s">
        <v>155</v>
      </c>
      <c r="X2307" s="29"/>
      <c r="AA2307" t="s">
        <v>331</v>
      </c>
      <c r="AB2307">
        <v>1</v>
      </c>
      <c r="AI2307" t="s">
        <v>155</v>
      </c>
      <c r="AQ2307" t="s">
        <v>155</v>
      </c>
      <c r="AR2307" t="s">
        <v>338</v>
      </c>
    </row>
    <row r="2308" spans="1:44" x14ac:dyDescent="0.35">
      <c r="A2308">
        <v>12</v>
      </c>
      <c r="B2308" s="26">
        <f t="shared" si="455"/>
        <v>46273.791666666657</v>
      </c>
      <c r="C2308" t="s">
        <v>62</v>
      </c>
      <c r="D2308">
        <v>5</v>
      </c>
      <c r="E2308" s="26">
        <f t="shared" si="456"/>
        <v>46273.854166666657</v>
      </c>
      <c r="F2308" s="26">
        <f t="shared" si="457"/>
        <v>46273.833333333321</v>
      </c>
      <c r="G2308">
        <f t="shared" si="458"/>
        <v>0</v>
      </c>
      <c r="H2308">
        <f t="shared" si="459"/>
        <v>8</v>
      </c>
      <c r="I2308" s="27">
        <f t="shared" si="460"/>
        <v>0</v>
      </c>
      <c r="J2308" s="28" t="str">
        <f t="shared" si="461"/>
        <v>NULL</v>
      </c>
      <c r="K2308" s="29" t="str">
        <f t="shared" si="462"/>
        <v/>
      </c>
      <c r="L2308" s="26" t="str">
        <f t="shared" si="463"/>
        <v/>
      </c>
      <c r="M2308" t="str">
        <f t="shared" si="464"/>
        <v/>
      </c>
      <c r="N2308" s="28">
        <f t="shared" si="465"/>
        <v>16.666666666666664</v>
      </c>
      <c r="O2308" t="str">
        <f t="shared" si="466"/>
        <v/>
      </c>
      <c r="P2308" t="str">
        <f t="shared" si="467"/>
        <v/>
      </c>
      <c r="Q2308" s="10"/>
      <c r="R2308" s="10"/>
      <c r="S2308" s="16">
        <v>0</v>
      </c>
      <c r="T2308" s="13"/>
      <c r="U2308" s="14"/>
      <c r="V2308" s="11"/>
      <c r="W2308" s="10"/>
      <c r="X2308" s="29"/>
      <c r="AA2308" t="s">
        <v>331</v>
      </c>
      <c r="AB2308">
        <v>1</v>
      </c>
      <c r="AR2308" t="s">
        <v>338</v>
      </c>
    </row>
    <row r="2309" spans="1:44" x14ac:dyDescent="0.35">
      <c r="A2309">
        <v>12</v>
      </c>
      <c r="B2309" s="26">
        <f t="shared" si="455"/>
        <v>46273.791666666657</v>
      </c>
      <c r="C2309" t="s">
        <v>62</v>
      </c>
      <c r="D2309">
        <v>6</v>
      </c>
      <c r="E2309" s="26">
        <f t="shared" si="456"/>
        <v>46273.854166666657</v>
      </c>
      <c r="F2309" s="26">
        <f t="shared" si="457"/>
        <v>46273.833333333321</v>
      </c>
      <c r="G2309">
        <f t="shared" si="458"/>
        <v>4</v>
      </c>
      <c r="H2309">
        <f t="shared" si="459"/>
        <v>5</v>
      </c>
      <c r="I2309" s="27">
        <f t="shared" si="460"/>
        <v>2</v>
      </c>
      <c r="J2309" s="28">
        <f t="shared" si="461"/>
        <v>34.113118152206106</v>
      </c>
      <c r="K2309" s="29">
        <f t="shared" si="462"/>
        <v>6.1071325231481476E-3</v>
      </c>
      <c r="L2309" s="26">
        <f t="shared" si="463"/>
        <v>46273.797773799182</v>
      </c>
      <c r="M2309" t="str">
        <f t="shared" si="464"/>
        <v>YES</v>
      </c>
      <c r="N2309" s="28">
        <f t="shared" si="465"/>
        <v>17.056559076103053</v>
      </c>
      <c r="O2309" t="str">
        <f t="shared" si="466"/>
        <v/>
      </c>
      <c r="P2309" t="str">
        <f t="shared" si="467"/>
        <v/>
      </c>
      <c r="Q2309" s="10" t="s">
        <v>151</v>
      </c>
      <c r="R2309" s="10"/>
      <c r="S2309" s="16">
        <v>2</v>
      </c>
      <c r="T2309" s="13">
        <v>34.113118152206113</v>
      </c>
      <c r="U2309" s="14">
        <v>6.1071325231481484E-3</v>
      </c>
      <c r="V2309" s="11">
        <v>46273.79777379919</v>
      </c>
      <c r="W2309" s="10" t="s">
        <v>151</v>
      </c>
      <c r="X2309" s="29">
        <v>0</v>
      </c>
      <c r="AA2309" t="s">
        <v>331</v>
      </c>
      <c r="AB2309">
        <v>2</v>
      </c>
      <c r="AC2309">
        <v>23.767278729110789</v>
      </c>
      <c r="AD2309">
        <v>43.603330809992428</v>
      </c>
      <c r="AE2309" s="54">
        <v>4.7779224537037026E-3</v>
      </c>
      <c r="AF2309" s="54">
        <v>8.7655526620370374E-3</v>
      </c>
      <c r="AG2309" s="53">
        <v>46273.796444589119</v>
      </c>
      <c r="AH2309" s="53">
        <v>46273.800432219323</v>
      </c>
      <c r="AI2309" t="s">
        <v>151</v>
      </c>
      <c r="AL2309">
        <v>23.767278729110789</v>
      </c>
      <c r="AM2309">
        <v>43.603330809992428</v>
      </c>
      <c r="AN2309" s="54">
        <v>4.7779224537037026E-3</v>
      </c>
      <c r="AO2309" s="54">
        <v>8.7655526620370374E-3</v>
      </c>
      <c r="AP2309" s="53">
        <v>46273.800432219323</v>
      </c>
      <c r="AQ2309" t="s">
        <v>151</v>
      </c>
      <c r="AR2309" t="s">
        <v>332</v>
      </c>
    </row>
    <row r="2310" spans="1:44" x14ac:dyDescent="0.35">
      <c r="A2310">
        <v>12</v>
      </c>
      <c r="B2310" s="26">
        <f t="shared" ref="B2310:B2373" si="468">INDEX(SNAP_TIMES,MATCH(A2310,SNAP_NOS,0))</f>
        <v>46273.791666666657</v>
      </c>
      <c r="C2310" t="s">
        <v>63</v>
      </c>
      <c r="D2310">
        <v>1</v>
      </c>
      <c r="E2310" s="26">
        <f t="shared" ref="E2310:E2373" si="469">IF(AND(INDEX(SH_CHG,MATCH(C2310,SH_ID,0))&lt;&gt;"",B2310&gt;=INDEX(SH_CHG,MATCH(C2310,SH_ID,0))),INDEX(SH_DEP,MATCH(C2310,SH_ID,0)),INDEX(SH_ORIG,MATCH(C2310,SH_ID,0)))</f>
        <v>46273.854166666657</v>
      </c>
      <c r="F2310" s="26">
        <f t="shared" ref="F2310:F2373" si="470">E2310-LOADING_MINUTES/1440</f>
        <v>46273.833333333321</v>
      </c>
      <c r="G2310">
        <f t="shared" ref="G2310:G2373" si="471">COUNTIFS(OL_SNAP,A2310,OL_EFF,C2310,OL_WT,D2310,OL_OPEN,"&gt;0")</f>
        <v>3</v>
      </c>
      <c r="H2310">
        <f t="shared" ref="H2310:H2373" si="472">SUMIFS($G$6:$G$3569,$A$6:$A$3569,A2310,$D$6:$D$3569,D2310,$F$6:$F$3569,"&lt;="&amp;F2310)</f>
        <v>16</v>
      </c>
      <c r="I2310" s="27">
        <f t="shared" ref="I2310:I2373" si="473">INDEX(C_RES,MATCH(1,INDEX((C_SN=A2310)*(C_WT=D2310),0),0))</f>
        <v>5</v>
      </c>
      <c r="J2310" s="28">
        <f t="shared" ref="J2310:J2373" si="474">INDEX(C_RL,MATCH(1,INDEX((C_SN=A2310)*(C_WT=D2310),0),0))</f>
        <v>214.8109633811186</v>
      </c>
      <c r="K2310" s="29">
        <f t="shared" ref="K2310:K2373" si="475">IF(G2310=0,"",IF(ISNUMBER(J2310),IF(J2310&gt;0,H2310/J2310/24,"NULL"),"NULL"))</f>
        <v>3.1035039188566163E-3</v>
      </c>
      <c r="L2310" s="26">
        <f t="shared" ref="L2310:L2373" si="476">IF(ISNUMBER(K2310),B2310+K2310,"")</f>
        <v>46273.794770170578</v>
      </c>
      <c r="M2310" t="str">
        <f t="shared" ref="M2310:M2373" si="477">IF(G2310=0,"",IF(B2310&gt;=F2310,"NO - CUTOFF PASSED",IF(ISNUMBER(K2310),IF(L2310&lt;=F2310,"YES","NO"),"UNKNOWN - NO RATE")))</f>
        <v>YES</v>
      </c>
      <c r="N2310" s="28">
        <f t="shared" ref="N2310:N2373" si="478">IFERROR(IF(AND(INDEX(C_HRS,MATCH(1,INDEX((C_SN=A2310)*(C_WT=D2310),0),0))&gt;0,INDEX(C_TL,MATCH(1,INDEX((C_SN=A2310)*(C_WT=D2310),0),0))&gt;0),INDEX(C_TL,MATCH(1,INDEX((C_SN=A2310)*(C_WT=D2310),0),0))/INDEX(C_HRS,MATCH(1,INDEX((C_SN=A2310)*(C_WT=D2310),0),0)),"NULL"),"NULL")</f>
        <v>42.962192676223722</v>
      </c>
      <c r="O2310" t="str">
        <f t="shared" ref="O2310:O2373" si="479">IF(M2310="NO",IF(ISNUMBER(N2310),ROUNDUP(H2310/(N2310*(F2310-B2310)*24),0),"CANNOT ESTIMATE - NO RATE"),"")</f>
        <v/>
      </c>
      <c r="P2310" t="str">
        <f t="shared" ref="P2310:P2373" si="480">IF(ISNUMBER(O2310),MAX(0,O2310-I2310),O2310)</f>
        <v/>
      </c>
      <c r="Q2310" s="10" t="s">
        <v>151</v>
      </c>
      <c r="R2310" s="10"/>
      <c r="S2310" s="16">
        <v>5</v>
      </c>
      <c r="T2310" s="13">
        <v>214.8109633811186</v>
      </c>
      <c r="U2310" s="14">
        <v>3.1035039236111108E-3</v>
      </c>
      <c r="V2310" s="11">
        <v>46273.794770170593</v>
      </c>
      <c r="W2310" s="10" t="s">
        <v>151</v>
      </c>
      <c r="X2310" s="29">
        <v>0</v>
      </c>
      <c r="AA2310" t="s">
        <v>331</v>
      </c>
      <c r="AB2310">
        <v>5</v>
      </c>
      <c r="AC2310">
        <v>23.493975903614459</v>
      </c>
      <c r="AD2310">
        <v>418.88565674647572</v>
      </c>
      <c r="AE2310" s="54">
        <v>1.591524212962963E-3</v>
      </c>
      <c r="AF2310" s="54">
        <v>2.8376068379629631E-2</v>
      </c>
      <c r="AG2310" s="53">
        <v>46273.793258190883</v>
      </c>
      <c r="AH2310" s="53">
        <v>46273.820042735031</v>
      </c>
      <c r="AI2310" t="s">
        <v>151</v>
      </c>
      <c r="AL2310">
        <v>23.493975903614459</v>
      </c>
      <c r="AM2310">
        <v>418.88565674647572</v>
      </c>
      <c r="AN2310" s="54">
        <v>1.591524212962963E-3</v>
      </c>
      <c r="AO2310" s="54">
        <v>2.8376068379629631E-2</v>
      </c>
      <c r="AP2310" s="53">
        <v>46273.820042735031</v>
      </c>
      <c r="AQ2310" t="s">
        <v>151</v>
      </c>
      <c r="AR2310" t="s">
        <v>337</v>
      </c>
    </row>
    <row r="2311" spans="1:44" x14ac:dyDescent="0.35">
      <c r="A2311">
        <v>12</v>
      </c>
      <c r="B2311" s="26">
        <f t="shared" si="468"/>
        <v>46273.791666666657</v>
      </c>
      <c r="C2311" t="s">
        <v>63</v>
      </c>
      <c r="D2311">
        <v>2</v>
      </c>
      <c r="E2311" s="26">
        <f t="shared" si="469"/>
        <v>46273.854166666657</v>
      </c>
      <c r="F2311" s="26">
        <f t="shared" si="470"/>
        <v>46273.833333333321</v>
      </c>
      <c r="G2311">
        <f t="shared" si="471"/>
        <v>0</v>
      </c>
      <c r="H2311">
        <f t="shared" si="472"/>
        <v>0</v>
      </c>
      <c r="I2311" s="27">
        <f t="shared" si="473"/>
        <v>2</v>
      </c>
      <c r="J2311" s="28">
        <f t="shared" si="474"/>
        <v>75.606135576447301</v>
      </c>
      <c r="K2311" s="29" t="str">
        <f t="shared" si="475"/>
        <v/>
      </c>
      <c r="L2311" s="26" t="str">
        <f t="shared" si="476"/>
        <v/>
      </c>
      <c r="M2311" t="str">
        <f t="shared" si="477"/>
        <v/>
      </c>
      <c r="N2311" s="28">
        <f t="shared" si="478"/>
        <v>37.80306778822365</v>
      </c>
      <c r="O2311" t="str">
        <f t="shared" si="479"/>
        <v/>
      </c>
      <c r="P2311" t="str">
        <f t="shared" si="480"/>
        <v/>
      </c>
      <c r="Q2311" s="10"/>
      <c r="R2311" s="10"/>
      <c r="S2311" s="16">
        <v>2</v>
      </c>
      <c r="T2311" s="13">
        <v>75.606135576447301</v>
      </c>
      <c r="U2311" s="14"/>
      <c r="V2311" s="11"/>
      <c r="W2311" s="10"/>
      <c r="X2311" s="29"/>
      <c r="AA2311" t="s">
        <v>331</v>
      </c>
      <c r="AB2311">
        <v>2</v>
      </c>
      <c r="AC2311">
        <v>47.624425264176807</v>
      </c>
      <c r="AD2311">
        <v>135.49723756906079</v>
      </c>
      <c r="AL2311">
        <v>47.624425264176807</v>
      </c>
      <c r="AM2311">
        <v>135.49723756906079</v>
      </c>
      <c r="AR2311" t="s">
        <v>332</v>
      </c>
    </row>
    <row r="2312" spans="1:44" x14ac:dyDescent="0.35">
      <c r="A2312">
        <v>12</v>
      </c>
      <c r="B2312" s="26">
        <f t="shared" si="468"/>
        <v>46273.791666666657</v>
      </c>
      <c r="C2312" t="s">
        <v>63</v>
      </c>
      <c r="D2312">
        <v>3</v>
      </c>
      <c r="E2312" s="26">
        <f t="shared" si="469"/>
        <v>46273.854166666657</v>
      </c>
      <c r="F2312" s="26">
        <f t="shared" si="470"/>
        <v>46273.833333333321</v>
      </c>
      <c r="G2312">
        <f t="shared" si="471"/>
        <v>0</v>
      </c>
      <c r="H2312">
        <f t="shared" si="472"/>
        <v>0</v>
      </c>
      <c r="I2312" s="27">
        <f t="shared" si="473"/>
        <v>1</v>
      </c>
      <c r="J2312" s="28">
        <f t="shared" si="474"/>
        <v>74.300932090545942</v>
      </c>
      <c r="K2312" s="29" t="str">
        <f t="shared" si="475"/>
        <v/>
      </c>
      <c r="L2312" s="26" t="str">
        <f t="shared" si="476"/>
        <v/>
      </c>
      <c r="M2312" t="str">
        <f t="shared" si="477"/>
        <v/>
      </c>
      <c r="N2312" s="28">
        <f t="shared" si="478"/>
        <v>74.300932090545942</v>
      </c>
      <c r="O2312" t="str">
        <f t="shared" si="479"/>
        <v/>
      </c>
      <c r="P2312" t="str">
        <f t="shared" si="480"/>
        <v/>
      </c>
      <c r="Q2312" s="10"/>
      <c r="R2312" s="10"/>
      <c r="S2312" s="16">
        <v>1</v>
      </c>
      <c r="T2312" s="13">
        <v>74.300932090545942</v>
      </c>
      <c r="U2312" s="14"/>
      <c r="V2312" s="11"/>
      <c r="W2312" s="10"/>
      <c r="X2312" s="29"/>
      <c r="AA2312" t="s">
        <v>331</v>
      </c>
      <c r="AB2312">
        <v>1</v>
      </c>
      <c r="AC2312">
        <v>74.300932090545942</v>
      </c>
      <c r="AD2312">
        <v>74.300932090545942</v>
      </c>
      <c r="AL2312">
        <v>74.300932090545942</v>
      </c>
      <c r="AM2312">
        <v>74.300932090545942</v>
      </c>
      <c r="AR2312" t="s">
        <v>338</v>
      </c>
    </row>
    <row r="2313" spans="1:44" x14ac:dyDescent="0.35">
      <c r="A2313">
        <v>12</v>
      </c>
      <c r="B2313" s="26">
        <f t="shared" si="468"/>
        <v>46273.791666666657</v>
      </c>
      <c r="C2313" t="s">
        <v>63</v>
      </c>
      <c r="D2313">
        <v>4</v>
      </c>
      <c r="E2313" s="26">
        <f t="shared" si="469"/>
        <v>46273.854166666657</v>
      </c>
      <c r="F2313" s="26">
        <f t="shared" si="470"/>
        <v>46273.833333333321</v>
      </c>
      <c r="G2313">
        <f t="shared" si="471"/>
        <v>0</v>
      </c>
      <c r="H2313">
        <f t="shared" si="472"/>
        <v>2</v>
      </c>
      <c r="I2313" s="27">
        <f t="shared" si="473"/>
        <v>0</v>
      </c>
      <c r="J2313" s="28" t="str">
        <f t="shared" si="474"/>
        <v>NULL</v>
      </c>
      <c r="K2313" s="29" t="str">
        <f t="shared" si="475"/>
        <v/>
      </c>
      <c r="L2313" s="26" t="str">
        <f t="shared" si="476"/>
        <v/>
      </c>
      <c r="M2313" t="str">
        <f t="shared" si="477"/>
        <v/>
      </c>
      <c r="N2313" s="28">
        <f t="shared" si="478"/>
        <v>118.92332789559543</v>
      </c>
      <c r="O2313" t="str">
        <f t="shared" si="479"/>
        <v/>
      </c>
      <c r="P2313" t="str">
        <f t="shared" si="480"/>
        <v/>
      </c>
      <c r="Q2313" s="10"/>
      <c r="R2313" s="10"/>
      <c r="S2313" s="16">
        <v>0</v>
      </c>
      <c r="T2313" s="13"/>
      <c r="U2313" s="14"/>
      <c r="V2313" s="11"/>
      <c r="W2313" s="10"/>
      <c r="X2313" s="29"/>
      <c r="AA2313" t="s">
        <v>331</v>
      </c>
      <c r="AB2313">
        <v>1</v>
      </c>
      <c r="AR2313" t="s">
        <v>338</v>
      </c>
    </row>
    <row r="2314" spans="1:44" x14ac:dyDescent="0.35">
      <c r="A2314">
        <v>12</v>
      </c>
      <c r="B2314" s="26">
        <f t="shared" si="468"/>
        <v>46273.791666666657</v>
      </c>
      <c r="C2314" t="s">
        <v>63</v>
      </c>
      <c r="D2314">
        <v>5</v>
      </c>
      <c r="E2314" s="26">
        <f t="shared" si="469"/>
        <v>46273.854166666657</v>
      </c>
      <c r="F2314" s="26">
        <f t="shared" si="470"/>
        <v>46273.833333333321</v>
      </c>
      <c r="G2314">
        <f t="shared" si="471"/>
        <v>0</v>
      </c>
      <c r="H2314">
        <f t="shared" si="472"/>
        <v>8</v>
      </c>
      <c r="I2314" s="27">
        <f t="shared" si="473"/>
        <v>0</v>
      </c>
      <c r="J2314" s="28" t="str">
        <f t="shared" si="474"/>
        <v>NULL</v>
      </c>
      <c r="K2314" s="29" t="str">
        <f t="shared" si="475"/>
        <v/>
      </c>
      <c r="L2314" s="26" t="str">
        <f t="shared" si="476"/>
        <v/>
      </c>
      <c r="M2314" t="str">
        <f t="shared" si="477"/>
        <v/>
      </c>
      <c r="N2314" s="28">
        <f t="shared" si="478"/>
        <v>16.666666666666664</v>
      </c>
      <c r="O2314" t="str">
        <f t="shared" si="479"/>
        <v/>
      </c>
      <c r="P2314" t="str">
        <f t="shared" si="480"/>
        <v/>
      </c>
      <c r="Q2314" s="10"/>
      <c r="R2314" s="10"/>
      <c r="S2314" s="16">
        <v>0</v>
      </c>
      <c r="T2314" s="13"/>
      <c r="U2314" s="14"/>
      <c r="V2314" s="11"/>
      <c r="W2314" s="10"/>
      <c r="X2314" s="29"/>
      <c r="AA2314" t="s">
        <v>331</v>
      </c>
      <c r="AB2314">
        <v>1</v>
      </c>
      <c r="AR2314" t="s">
        <v>338</v>
      </c>
    </row>
    <row r="2315" spans="1:44" x14ac:dyDescent="0.35">
      <c r="A2315">
        <v>12</v>
      </c>
      <c r="B2315" s="26">
        <f t="shared" si="468"/>
        <v>46273.791666666657</v>
      </c>
      <c r="C2315" t="s">
        <v>63</v>
      </c>
      <c r="D2315">
        <v>6</v>
      </c>
      <c r="E2315" s="26">
        <f t="shared" si="469"/>
        <v>46273.854166666657</v>
      </c>
      <c r="F2315" s="26">
        <f t="shared" si="470"/>
        <v>46273.833333333321</v>
      </c>
      <c r="G2315">
        <f t="shared" si="471"/>
        <v>0</v>
      </c>
      <c r="H2315">
        <f t="shared" si="472"/>
        <v>5</v>
      </c>
      <c r="I2315" s="27">
        <f t="shared" si="473"/>
        <v>2</v>
      </c>
      <c r="J2315" s="28">
        <f t="shared" si="474"/>
        <v>34.113118152206106</v>
      </c>
      <c r="K2315" s="29" t="str">
        <f t="shared" si="475"/>
        <v/>
      </c>
      <c r="L2315" s="26" t="str">
        <f t="shared" si="476"/>
        <v/>
      </c>
      <c r="M2315" t="str">
        <f t="shared" si="477"/>
        <v/>
      </c>
      <c r="N2315" s="28">
        <f t="shared" si="478"/>
        <v>17.056559076103053</v>
      </c>
      <c r="O2315" t="str">
        <f t="shared" si="479"/>
        <v/>
      </c>
      <c r="P2315" t="str">
        <f t="shared" si="480"/>
        <v/>
      </c>
      <c r="Q2315" s="10"/>
      <c r="R2315" s="10"/>
      <c r="S2315" s="16">
        <v>2</v>
      </c>
      <c r="T2315" s="13">
        <v>34.113118152206113</v>
      </c>
      <c r="U2315" s="14"/>
      <c r="V2315" s="11"/>
      <c r="W2315" s="10"/>
      <c r="X2315" s="29"/>
      <c r="AA2315" t="s">
        <v>331</v>
      </c>
      <c r="AB2315">
        <v>2</v>
      </c>
      <c r="AC2315">
        <v>23.767278729110789</v>
      </c>
      <c r="AD2315">
        <v>43.603330809992428</v>
      </c>
      <c r="AL2315">
        <v>23.767278729110789</v>
      </c>
      <c r="AM2315">
        <v>43.603330809992428</v>
      </c>
      <c r="AR2315" t="s">
        <v>332</v>
      </c>
    </row>
    <row r="2316" spans="1:44" x14ac:dyDescent="0.35">
      <c r="A2316">
        <v>12</v>
      </c>
      <c r="B2316" s="26">
        <f t="shared" si="468"/>
        <v>46273.791666666657</v>
      </c>
      <c r="C2316" t="s">
        <v>64</v>
      </c>
      <c r="D2316">
        <v>1</v>
      </c>
      <c r="E2316" s="26">
        <f t="shared" si="469"/>
        <v>46273.864583333343</v>
      </c>
      <c r="F2316" s="26">
        <f t="shared" si="470"/>
        <v>46273.843750000007</v>
      </c>
      <c r="G2316">
        <f t="shared" si="471"/>
        <v>0</v>
      </c>
      <c r="H2316">
        <f t="shared" si="472"/>
        <v>23</v>
      </c>
      <c r="I2316" s="27">
        <f t="shared" si="473"/>
        <v>5</v>
      </c>
      <c r="J2316" s="28">
        <f t="shared" si="474"/>
        <v>214.8109633811186</v>
      </c>
      <c r="K2316" s="29" t="str">
        <f t="shared" si="475"/>
        <v/>
      </c>
      <c r="L2316" s="26" t="str">
        <f t="shared" si="476"/>
        <v/>
      </c>
      <c r="M2316" t="str">
        <f t="shared" si="477"/>
        <v/>
      </c>
      <c r="N2316" s="28">
        <f t="shared" si="478"/>
        <v>42.962192676223722</v>
      </c>
      <c r="O2316" t="str">
        <f t="shared" si="479"/>
        <v/>
      </c>
      <c r="P2316" t="str">
        <f t="shared" si="480"/>
        <v/>
      </c>
      <c r="Q2316" s="10"/>
      <c r="R2316" s="10"/>
      <c r="S2316" s="16">
        <v>5</v>
      </c>
      <c r="T2316" s="13">
        <v>214.8109633811186</v>
      </c>
      <c r="U2316" s="14"/>
      <c r="V2316" s="11"/>
      <c r="W2316" s="10"/>
      <c r="X2316" s="29"/>
      <c r="AA2316" t="s">
        <v>331</v>
      </c>
      <c r="AB2316">
        <v>5</v>
      </c>
      <c r="AC2316">
        <v>23.493975903614459</v>
      </c>
      <c r="AD2316">
        <v>418.88565674647572</v>
      </c>
      <c r="AL2316">
        <v>23.493975903614459</v>
      </c>
      <c r="AM2316">
        <v>418.88565674647572</v>
      </c>
      <c r="AR2316" t="s">
        <v>337</v>
      </c>
    </row>
    <row r="2317" spans="1:44" x14ac:dyDescent="0.35">
      <c r="A2317">
        <v>12</v>
      </c>
      <c r="B2317" s="26">
        <f t="shared" si="468"/>
        <v>46273.791666666657</v>
      </c>
      <c r="C2317" t="s">
        <v>64</v>
      </c>
      <c r="D2317">
        <v>2</v>
      </c>
      <c r="E2317" s="26">
        <f t="shared" si="469"/>
        <v>46273.864583333343</v>
      </c>
      <c r="F2317" s="26">
        <f t="shared" si="470"/>
        <v>46273.843750000007</v>
      </c>
      <c r="G2317">
        <f t="shared" si="471"/>
        <v>0</v>
      </c>
      <c r="H2317">
        <f t="shared" si="472"/>
        <v>0</v>
      </c>
      <c r="I2317" s="27">
        <f t="shared" si="473"/>
        <v>2</v>
      </c>
      <c r="J2317" s="28">
        <f t="shared" si="474"/>
        <v>75.606135576447301</v>
      </c>
      <c r="K2317" s="29" t="str">
        <f t="shared" si="475"/>
        <v/>
      </c>
      <c r="L2317" s="26" t="str">
        <f t="shared" si="476"/>
        <v/>
      </c>
      <c r="M2317" t="str">
        <f t="shared" si="477"/>
        <v/>
      </c>
      <c r="N2317" s="28">
        <f t="shared" si="478"/>
        <v>37.80306778822365</v>
      </c>
      <c r="O2317" t="str">
        <f t="shared" si="479"/>
        <v/>
      </c>
      <c r="P2317" t="str">
        <f t="shared" si="480"/>
        <v/>
      </c>
      <c r="Q2317" s="10"/>
      <c r="R2317" s="10"/>
      <c r="S2317" s="16">
        <v>2</v>
      </c>
      <c r="T2317" s="13">
        <v>75.606135576447301</v>
      </c>
      <c r="U2317" s="14"/>
      <c r="V2317" s="11"/>
      <c r="W2317" s="10"/>
      <c r="X2317" s="29"/>
      <c r="AA2317" t="s">
        <v>331</v>
      </c>
      <c r="AB2317">
        <v>2</v>
      </c>
      <c r="AC2317">
        <v>47.624425264176807</v>
      </c>
      <c r="AD2317">
        <v>135.49723756906079</v>
      </c>
      <c r="AL2317">
        <v>47.624425264176807</v>
      </c>
      <c r="AM2317">
        <v>135.49723756906079</v>
      </c>
      <c r="AR2317" t="s">
        <v>332</v>
      </c>
    </row>
    <row r="2318" spans="1:44" x14ac:dyDescent="0.35">
      <c r="A2318">
        <v>12</v>
      </c>
      <c r="B2318" s="26">
        <f t="shared" si="468"/>
        <v>46273.791666666657</v>
      </c>
      <c r="C2318" t="s">
        <v>64</v>
      </c>
      <c r="D2318">
        <v>3</v>
      </c>
      <c r="E2318" s="26">
        <f t="shared" si="469"/>
        <v>46273.864583333343</v>
      </c>
      <c r="F2318" s="26">
        <f t="shared" si="470"/>
        <v>46273.843750000007</v>
      </c>
      <c r="G2318">
        <f t="shared" si="471"/>
        <v>0</v>
      </c>
      <c r="H2318">
        <f t="shared" si="472"/>
        <v>0</v>
      </c>
      <c r="I2318" s="27">
        <f t="shared" si="473"/>
        <v>1</v>
      </c>
      <c r="J2318" s="28">
        <f t="shared" si="474"/>
        <v>74.300932090545942</v>
      </c>
      <c r="K2318" s="29" t="str">
        <f t="shared" si="475"/>
        <v/>
      </c>
      <c r="L2318" s="26" t="str">
        <f t="shared" si="476"/>
        <v/>
      </c>
      <c r="M2318" t="str">
        <f t="shared" si="477"/>
        <v/>
      </c>
      <c r="N2318" s="28">
        <f t="shared" si="478"/>
        <v>74.300932090545942</v>
      </c>
      <c r="O2318" t="str">
        <f t="shared" si="479"/>
        <v/>
      </c>
      <c r="P2318" t="str">
        <f t="shared" si="480"/>
        <v/>
      </c>
      <c r="Q2318" s="10"/>
      <c r="R2318" s="10"/>
      <c r="S2318" s="16">
        <v>1</v>
      </c>
      <c r="T2318" s="13">
        <v>74.300932090545942</v>
      </c>
      <c r="U2318" s="14"/>
      <c r="V2318" s="11"/>
      <c r="W2318" s="10"/>
      <c r="X2318" s="29"/>
      <c r="AA2318" t="s">
        <v>331</v>
      </c>
      <c r="AB2318">
        <v>1</v>
      </c>
      <c r="AC2318">
        <v>74.300932090545942</v>
      </c>
      <c r="AD2318">
        <v>74.300932090545942</v>
      </c>
      <c r="AL2318">
        <v>74.300932090545942</v>
      </c>
      <c r="AM2318">
        <v>74.300932090545942</v>
      </c>
      <c r="AR2318" t="s">
        <v>338</v>
      </c>
    </row>
    <row r="2319" spans="1:44" x14ac:dyDescent="0.35">
      <c r="A2319">
        <v>12</v>
      </c>
      <c r="B2319" s="26">
        <f t="shared" si="468"/>
        <v>46273.791666666657</v>
      </c>
      <c r="C2319" t="s">
        <v>64</v>
      </c>
      <c r="D2319">
        <v>4</v>
      </c>
      <c r="E2319" s="26">
        <f t="shared" si="469"/>
        <v>46273.864583333343</v>
      </c>
      <c r="F2319" s="26">
        <f t="shared" si="470"/>
        <v>46273.843750000007</v>
      </c>
      <c r="G2319">
        <f t="shared" si="471"/>
        <v>0</v>
      </c>
      <c r="H2319">
        <f t="shared" si="472"/>
        <v>2</v>
      </c>
      <c r="I2319" s="27">
        <f t="shared" si="473"/>
        <v>0</v>
      </c>
      <c r="J2319" s="28" t="str">
        <f t="shared" si="474"/>
        <v>NULL</v>
      </c>
      <c r="K2319" s="29" t="str">
        <f t="shared" si="475"/>
        <v/>
      </c>
      <c r="L2319" s="26" t="str">
        <f t="shared" si="476"/>
        <v/>
      </c>
      <c r="M2319" t="str">
        <f t="shared" si="477"/>
        <v/>
      </c>
      <c r="N2319" s="28">
        <f t="shared" si="478"/>
        <v>118.92332789559543</v>
      </c>
      <c r="O2319" t="str">
        <f t="shared" si="479"/>
        <v/>
      </c>
      <c r="P2319" t="str">
        <f t="shared" si="480"/>
        <v/>
      </c>
      <c r="Q2319" s="10"/>
      <c r="R2319" s="10"/>
      <c r="S2319" s="16">
        <v>0</v>
      </c>
      <c r="T2319" s="13"/>
      <c r="U2319" s="14"/>
      <c r="V2319" s="11"/>
      <c r="W2319" s="10"/>
      <c r="X2319" s="29"/>
      <c r="AA2319" t="s">
        <v>331</v>
      </c>
      <c r="AB2319">
        <v>1</v>
      </c>
      <c r="AR2319" t="s">
        <v>338</v>
      </c>
    </row>
    <row r="2320" spans="1:44" x14ac:dyDescent="0.35">
      <c r="A2320">
        <v>12</v>
      </c>
      <c r="B2320" s="26">
        <f t="shared" si="468"/>
        <v>46273.791666666657</v>
      </c>
      <c r="C2320" t="s">
        <v>64</v>
      </c>
      <c r="D2320">
        <v>5</v>
      </c>
      <c r="E2320" s="26">
        <f t="shared" si="469"/>
        <v>46273.864583333343</v>
      </c>
      <c r="F2320" s="26">
        <f t="shared" si="470"/>
        <v>46273.843750000007</v>
      </c>
      <c r="G2320">
        <f t="shared" si="471"/>
        <v>0</v>
      </c>
      <c r="H2320">
        <f t="shared" si="472"/>
        <v>8</v>
      </c>
      <c r="I2320" s="27">
        <f t="shared" si="473"/>
        <v>0</v>
      </c>
      <c r="J2320" s="28" t="str">
        <f t="shared" si="474"/>
        <v>NULL</v>
      </c>
      <c r="K2320" s="29" t="str">
        <f t="shared" si="475"/>
        <v/>
      </c>
      <c r="L2320" s="26" t="str">
        <f t="shared" si="476"/>
        <v/>
      </c>
      <c r="M2320" t="str">
        <f t="shared" si="477"/>
        <v/>
      </c>
      <c r="N2320" s="28">
        <f t="shared" si="478"/>
        <v>16.666666666666664</v>
      </c>
      <c r="O2320" t="str">
        <f t="shared" si="479"/>
        <v/>
      </c>
      <c r="P2320" t="str">
        <f t="shared" si="480"/>
        <v/>
      </c>
      <c r="Q2320" s="10"/>
      <c r="R2320" s="10"/>
      <c r="S2320" s="16">
        <v>0</v>
      </c>
      <c r="T2320" s="13"/>
      <c r="U2320" s="14"/>
      <c r="V2320" s="11"/>
      <c r="W2320" s="10"/>
      <c r="X2320" s="29"/>
      <c r="AA2320" t="s">
        <v>331</v>
      </c>
      <c r="AB2320">
        <v>1</v>
      </c>
      <c r="AR2320" t="s">
        <v>338</v>
      </c>
    </row>
    <row r="2321" spans="1:44" x14ac:dyDescent="0.35">
      <c r="A2321">
        <v>12</v>
      </c>
      <c r="B2321" s="26">
        <f t="shared" si="468"/>
        <v>46273.791666666657</v>
      </c>
      <c r="C2321" t="s">
        <v>64</v>
      </c>
      <c r="D2321">
        <v>6</v>
      </c>
      <c r="E2321" s="26">
        <f t="shared" si="469"/>
        <v>46273.864583333343</v>
      </c>
      <c r="F2321" s="26">
        <f t="shared" si="470"/>
        <v>46273.843750000007</v>
      </c>
      <c r="G2321">
        <f t="shared" si="471"/>
        <v>0</v>
      </c>
      <c r="H2321">
        <f t="shared" si="472"/>
        <v>7</v>
      </c>
      <c r="I2321" s="27">
        <f t="shared" si="473"/>
        <v>2</v>
      </c>
      <c r="J2321" s="28">
        <f t="shared" si="474"/>
        <v>34.113118152206106</v>
      </c>
      <c r="K2321" s="29" t="str">
        <f t="shared" si="475"/>
        <v/>
      </c>
      <c r="L2321" s="26" t="str">
        <f t="shared" si="476"/>
        <v/>
      </c>
      <c r="M2321" t="str">
        <f t="shared" si="477"/>
        <v/>
      </c>
      <c r="N2321" s="28">
        <f t="shared" si="478"/>
        <v>17.056559076103053</v>
      </c>
      <c r="O2321" t="str">
        <f t="shared" si="479"/>
        <v/>
      </c>
      <c r="P2321" t="str">
        <f t="shared" si="480"/>
        <v/>
      </c>
      <c r="Q2321" s="10"/>
      <c r="R2321" s="10"/>
      <c r="S2321" s="16">
        <v>2</v>
      </c>
      <c r="T2321" s="13">
        <v>34.113118152206113</v>
      </c>
      <c r="U2321" s="14"/>
      <c r="V2321" s="11"/>
      <c r="W2321" s="10"/>
      <c r="X2321" s="29"/>
      <c r="AA2321" t="s">
        <v>331</v>
      </c>
      <c r="AB2321">
        <v>2</v>
      </c>
      <c r="AC2321">
        <v>23.767278729110789</v>
      </c>
      <c r="AD2321">
        <v>43.603330809992428</v>
      </c>
      <c r="AL2321">
        <v>23.767278729110789</v>
      </c>
      <c r="AM2321">
        <v>43.603330809992428</v>
      </c>
      <c r="AR2321" t="s">
        <v>332</v>
      </c>
    </row>
    <row r="2322" spans="1:44" x14ac:dyDescent="0.35">
      <c r="A2322">
        <v>12</v>
      </c>
      <c r="B2322" s="26">
        <f t="shared" si="468"/>
        <v>46273.791666666657</v>
      </c>
      <c r="C2322" t="s">
        <v>65</v>
      </c>
      <c r="D2322">
        <v>1</v>
      </c>
      <c r="E2322" s="26">
        <f t="shared" si="469"/>
        <v>46273.864583333343</v>
      </c>
      <c r="F2322" s="26">
        <f t="shared" si="470"/>
        <v>46273.843750000007</v>
      </c>
      <c r="G2322">
        <f t="shared" si="471"/>
        <v>2</v>
      </c>
      <c r="H2322">
        <f t="shared" si="472"/>
        <v>23</v>
      </c>
      <c r="I2322" s="27">
        <f t="shared" si="473"/>
        <v>5</v>
      </c>
      <c r="J2322" s="28">
        <f t="shared" si="474"/>
        <v>214.8109633811186</v>
      </c>
      <c r="K2322" s="29">
        <f t="shared" si="475"/>
        <v>4.4612868833563855E-3</v>
      </c>
      <c r="L2322" s="26">
        <f t="shared" si="476"/>
        <v>46273.796127953538</v>
      </c>
      <c r="M2322" t="str">
        <f t="shared" si="477"/>
        <v>YES</v>
      </c>
      <c r="N2322" s="28">
        <f t="shared" si="478"/>
        <v>42.962192676223722</v>
      </c>
      <c r="O2322" t="str">
        <f t="shared" si="479"/>
        <v/>
      </c>
      <c r="P2322" t="str">
        <f t="shared" si="480"/>
        <v/>
      </c>
      <c r="Q2322" s="10" t="s">
        <v>151</v>
      </c>
      <c r="R2322" s="10"/>
      <c r="S2322" s="16">
        <v>5</v>
      </c>
      <c r="T2322" s="13">
        <v>214.8109633811186</v>
      </c>
      <c r="U2322" s="14">
        <v>4.4612868865740746E-3</v>
      </c>
      <c r="V2322" s="11">
        <v>46273.796127953538</v>
      </c>
      <c r="W2322" s="10" t="s">
        <v>151</v>
      </c>
      <c r="X2322" s="29">
        <v>0</v>
      </c>
      <c r="AA2322" t="s">
        <v>331</v>
      </c>
      <c r="AB2322">
        <v>5</v>
      </c>
      <c r="AC2322">
        <v>23.493975903614459</v>
      </c>
      <c r="AD2322">
        <v>418.88565674647572</v>
      </c>
      <c r="AE2322" s="54">
        <v>2.2878160648148152E-3</v>
      </c>
      <c r="AF2322" s="54">
        <v>4.0790598287037037E-2</v>
      </c>
      <c r="AG2322" s="53">
        <v>46273.793954482717</v>
      </c>
      <c r="AH2322" s="53">
        <v>46273.832457264951</v>
      </c>
      <c r="AI2322" t="s">
        <v>151</v>
      </c>
      <c r="AL2322">
        <v>23.493975903614459</v>
      </c>
      <c r="AM2322">
        <v>418.88565674647572</v>
      </c>
      <c r="AN2322" s="54">
        <v>2.2878160648148152E-3</v>
      </c>
      <c r="AO2322" s="54">
        <v>4.0790598287037037E-2</v>
      </c>
      <c r="AP2322" s="53">
        <v>46273.832457264951</v>
      </c>
      <c r="AQ2322" t="s">
        <v>151</v>
      </c>
      <c r="AR2322" t="s">
        <v>337</v>
      </c>
    </row>
    <row r="2323" spans="1:44" x14ac:dyDescent="0.35">
      <c r="A2323">
        <v>12</v>
      </c>
      <c r="B2323" s="26">
        <f t="shared" si="468"/>
        <v>46273.791666666657</v>
      </c>
      <c r="C2323" t="s">
        <v>65</v>
      </c>
      <c r="D2323">
        <v>2</v>
      </c>
      <c r="E2323" s="26">
        <f t="shared" si="469"/>
        <v>46273.864583333343</v>
      </c>
      <c r="F2323" s="26">
        <f t="shared" si="470"/>
        <v>46273.843750000007</v>
      </c>
      <c r="G2323">
        <f t="shared" si="471"/>
        <v>0</v>
      </c>
      <c r="H2323">
        <f t="shared" si="472"/>
        <v>0</v>
      </c>
      <c r="I2323" s="27">
        <f t="shared" si="473"/>
        <v>2</v>
      </c>
      <c r="J2323" s="28">
        <f t="shared" si="474"/>
        <v>75.606135576447301</v>
      </c>
      <c r="K2323" s="29" t="str">
        <f t="shared" si="475"/>
        <v/>
      </c>
      <c r="L2323" s="26" t="str">
        <f t="shared" si="476"/>
        <v/>
      </c>
      <c r="M2323" t="str">
        <f t="shared" si="477"/>
        <v/>
      </c>
      <c r="N2323" s="28">
        <f t="shared" si="478"/>
        <v>37.80306778822365</v>
      </c>
      <c r="O2323" t="str">
        <f t="shared" si="479"/>
        <v/>
      </c>
      <c r="P2323" t="str">
        <f t="shared" si="480"/>
        <v/>
      </c>
      <c r="Q2323" s="10"/>
      <c r="R2323" s="10"/>
      <c r="S2323" s="16">
        <v>2</v>
      </c>
      <c r="T2323" s="13">
        <v>75.606135576447301</v>
      </c>
      <c r="U2323" s="14"/>
      <c r="V2323" s="11"/>
      <c r="W2323" s="10"/>
      <c r="X2323" s="29"/>
      <c r="AA2323" t="s">
        <v>331</v>
      </c>
      <c r="AB2323">
        <v>2</v>
      </c>
      <c r="AC2323">
        <v>47.624425264176807</v>
      </c>
      <c r="AD2323">
        <v>135.49723756906079</v>
      </c>
      <c r="AL2323">
        <v>47.624425264176807</v>
      </c>
      <c r="AM2323">
        <v>135.49723756906079</v>
      </c>
      <c r="AR2323" t="s">
        <v>332</v>
      </c>
    </row>
    <row r="2324" spans="1:44" x14ac:dyDescent="0.35">
      <c r="A2324">
        <v>12</v>
      </c>
      <c r="B2324" s="26">
        <f t="shared" si="468"/>
        <v>46273.791666666657</v>
      </c>
      <c r="C2324" t="s">
        <v>65</v>
      </c>
      <c r="D2324">
        <v>3</v>
      </c>
      <c r="E2324" s="26">
        <f t="shared" si="469"/>
        <v>46273.864583333343</v>
      </c>
      <c r="F2324" s="26">
        <f t="shared" si="470"/>
        <v>46273.843750000007</v>
      </c>
      <c r="G2324">
        <f t="shared" si="471"/>
        <v>0</v>
      </c>
      <c r="H2324">
        <f t="shared" si="472"/>
        <v>0</v>
      </c>
      <c r="I2324" s="27">
        <f t="shared" si="473"/>
        <v>1</v>
      </c>
      <c r="J2324" s="28">
        <f t="shared" si="474"/>
        <v>74.300932090545942</v>
      </c>
      <c r="K2324" s="29" t="str">
        <f t="shared" si="475"/>
        <v/>
      </c>
      <c r="L2324" s="26" t="str">
        <f t="shared" si="476"/>
        <v/>
      </c>
      <c r="M2324" t="str">
        <f t="shared" si="477"/>
        <v/>
      </c>
      <c r="N2324" s="28">
        <f t="shared" si="478"/>
        <v>74.300932090545942</v>
      </c>
      <c r="O2324" t="str">
        <f t="shared" si="479"/>
        <v/>
      </c>
      <c r="P2324" t="str">
        <f t="shared" si="480"/>
        <v/>
      </c>
      <c r="Q2324" s="10"/>
      <c r="R2324" s="10"/>
      <c r="S2324" s="16">
        <v>1</v>
      </c>
      <c r="T2324" s="13">
        <v>74.300932090545942</v>
      </c>
      <c r="U2324" s="14"/>
      <c r="V2324" s="11"/>
      <c r="W2324" s="10"/>
      <c r="X2324" s="29"/>
      <c r="AA2324" t="s">
        <v>331</v>
      </c>
      <c r="AB2324">
        <v>1</v>
      </c>
      <c r="AC2324">
        <v>74.300932090545942</v>
      </c>
      <c r="AD2324">
        <v>74.300932090545942</v>
      </c>
      <c r="AL2324">
        <v>74.300932090545942</v>
      </c>
      <c r="AM2324">
        <v>74.300932090545942</v>
      </c>
      <c r="AR2324" t="s">
        <v>338</v>
      </c>
    </row>
    <row r="2325" spans="1:44" x14ac:dyDescent="0.35">
      <c r="A2325">
        <v>12</v>
      </c>
      <c r="B2325" s="26">
        <f t="shared" si="468"/>
        <v>46273.791666666657</v>
      </c>
      <c r="C2325" t="s">
        <v>65</v>
      </c>
      <c r="D2325">
        <v>4</v>
      </c>
      <c r="E2325" s="26">
        <f t="shared" si="469"/>
        <v>46273.864583333343</v>
      </c>
      <c r="F2325" s="26">
        <f t="shared" si="470"/>
        <v>46273.843750000007</v>
      </c>
      <c r="G2325">
        <f t="shared" si="471"/>
        <v>0</v>
      </c>
      <c r="H2325">
        <f t="shared" si="472"/>
        <v>2</v>
      </c>
      <c r="I2325" s="27">
        <f t="shared" si="473"/>
        <v>0</v>
      </c>
      <c r="J2325" s="28" t="str">
        <f t="shared" si="474"/>
        <v>NULL</v>
      </c>
      <c r="K2325" s="29" t="str">
        <f t="shared" si="475"/>
        <v/>
      </c>
      <c r="L2325" s="26" t="str">
        <f t="shared" si="476"/>
        <v/>
      </c>
      <c r="M2325" t="str">
        <f t="shared" si="477"/>
        <v/>
      </c>
      <c r="N2325" s="28">
        <f t="shared" si="478"/>
        <v>118.92332789559543</v>
      </c>
      <c r="O2325" t="str">
        <f t="shared" si="479"/>
        <v/>
      </c>
      <c r="P2325" t="str">
        <f t="shared" si="480"/>
        <v/>
      </c>
      <c r="Q2325" s="10"/>
      <c r="R2325" s="10"/>
      <c r="S2325" s="16">
        <v>0</v>
      </c>
      <c r="T2325" s="13"/>
      <c r="U2325" s="14"/>
      <c r="V2325" s="11"/>
      <c r="W2325" s="10"/>
      <c r="X2325" s="29"/>
      <c r="AA2325" t="s">
        <v>331</v>
      </c>
      <c r="AB2325">
        <v>1</v>
      </c>
      <c r="AR2325" t="s">
        <v>338</v>
      </c>
    </row>
    <row r="2326" spans="1:44" x14ac:dyDescent="0.35">
      <c r="A2326">
        <v>12</v>
      </c>
      <c r="B2326" s="26">
        <f t="shared" si="468"/>
        <v>46273.791666666657</v>
      </c>
      <c r="C2326" t="s">
        <v>65</v>
      </c>
      <c r="D2326">
        <v>5</v>
      </c>
      <c r="E2326" s="26">
        <f t="shared" si="469"/>
        <v>46273.864583333343</v>
      </c>
      <c r="F2326" s="26">
        <f t="shared" si="470"/>
        <v>46273.843750000007</v>
      </c>
      <c r="G2326">
        <f t="shared" si="471"/>
        <v>0</v>
      </c>
      <c r="H2326">
        <f t="shared" si="472"/>
        <v>8</v>
      </c>
      <c r="I2326" s="27">
        <f t="shared" si="473"/>
        <v>0</v>
      </c>
      <c r="J2326" s="28" t="str">
        <f t="shared" si="474"/>
        <v>NULL</v>
      </c>
      <c r="K2326" s="29" t="str">
        <f t="shared" si="475"/>
        <v/>
      </c>
      <c r="L2326" s="26" t="str">
        <f t="shared" si="476"/>
        <v/>
      </c>
      <c r="M2326" t="str">
        <f t="shared" si="477"/>
        <v/>
      </c>
      <c r="N2326" s="28">
        <f t="shared" si="478"/>
        <v>16.666666666666664</v>
      </c>
      <c r="O2326" t="str">
        <f t="shared" si="479"/>
        <v/>
      </c>
      <c r="P2326" t="str">
        <f t="shared" si="480"/>
        <v/>
      </c>
      <c r="Q2326" s="10"/>
      <c r="R2326" s="10"/>
      <c r="S2326" s="16">
        <v>0</v>
      </c>
      <c r="T2326" s="13"/>
      <c r="U2326" s="14"/>
      <c r="V2326" s="11"/>
      <c r="W2326" s="10"/>
      <c r="X2326" s="29"/>
      <c r="AA2326" t="s">
        <v>331</v>
      </c>
      <c r="AB2326">
        <v>1</v>
      </c>
      <c r="AR2326" t="s">
        <v>338</v>
      </c>
    </row>
    <row r="2327" spans="1:44" x14ac:dyDescent="0.35">
      <c r="A2327">
        <v>12</v>
      </c>
      <c r="B2327" s="26">
        <f t="shared" si="468"/>
        <v>46273.791666666657</v>
      </c>
      <c r="C2327" t="s">
        <v>65</v>
      </c>
      <c r="D2327">
        <v>6</v>
      </c>
      <c r="E2327" s="26">
        <f t="shared" si="469"/>
        <v>46273.864583333343</v>
      </c>
      <c r="F2327" s="26">
        <f t="shared" si="470"/>
        <v>46273.843750000007</v>
      </c>
      <c r="G2327">
        <f t="shared" si="471"/>
        <v>0</v>
      </c>
      <c r="H2327">
        <f t="shared" si="472"/>
        <v>7</v>
      </c>
      <c r="I2327" s="27">
        <f t="shared" si="473"/>
        <v>2</v>
      </c>
      <c r="J2327" s="28">
        <f t="shared" si="474"/>
        <v>34.113118152206106</v>
      </c>
      <c r="K2327" s="29" t="str">
        <f t="shared" si="475"/>
        <v/>
      </c>
      <c r="L2327" s="26" t="str">
        <f t="shared" si="476"/>
        <v/>
      </c>
      <c r="M2327" t="str">
        <f t="shared" si="477"/>
        <v/>
      </c>
      <c r="N2327" s="28">
        <f t="shared" si="478"/>
        <v>17.056559076103053</v>
      </c>
      <c r="O2327" t="str">
        <f t="shared" si="479"/>
        <v/>
      </c>
      <c r="P2327" t="str">
        <f t="shared" si="480"/>
        <v/>
      </c>
      <c r="Q2327" s="10"/>
      <c r="R2327" s="10"/>
      <c r="S2327" s="16">
        <v>2</v>
      </c>
      <c r="T2327" s="13">
        <v>34.113118152206113</v>
      </c>
      <c r="U2327" s="14"/>
      <c r="V2327" s="11"/>
      <c r="W2327" s="10"/>
      <c r="X2327" s="29"/>
      <c r="AA2327" t="s">
        <v>331</v>
      </c>
      <c r="AB2327">
        <v>2</v>
      </c>
      <c r="AC2327">
        <v>23.767278729110789</v>
      </c>
      <c r="AD2327">
        <v>43.603330809992428</v>
      </c>
      <c r="AL2327">
        <v>23.767278729110789</v>
      </c>
      <c r="AM2327">
        <v>43.603330809992428</v>
      </c>
      <c r="AR2327" t="s">
        <v>332</v>
      </c>
    </row>
    <row r="2328" spans="1:44" x14ac:dyDescent="0.35">
      <c r="A2328">
        <v>12</v>
      </c>
      <c r="B2328" s="26">
        <f t="shared" si="468"/>
        <v>46273.791666666657</v>
      </c>
      <c r="C2328" t="s">
        <v>66</v>
      </c>
      <c r="D2328">
        <v>1</v>
      </c>
      <c r="E2328" s="26">
        <f t="shared" si="469"/>
        <v>46273.864583333343</v>
      </c>
      <c r="F2328" s="26">
        <f t="shared" si="470"/>
        <v>46273.843750000007</v>
      </c>
      <c r="G2328">
        <f t="shared" si="471"/>
        <v>1</v>
      </c>
      <c r="H2328">
        <f t="shared" si="472"/>
        <v>23</v>
      </c>
      <c r="I2328" s="27">
        <f t="shared" si="473"/>
        <v>5</v>
      </c>
      <c r="J2328" s="28">
        <f t="shared" si="474"/>
        <v>214.8109633811186</v>
      </c>
      <c r="K2328" s="29">
        <f t="shared" si="475"/>
        <v>4.4612868833563855E-3</v>
      </c>
      <c r="L2328" s="26">
        <f t="shared" si="476"/>
        <v>46273.796127953538</v>
      </c>
      <c r="M2328" t="str">
        <f t="shared" si="477"/>
        <v>YES</v>
      </c>
      <c r="N2328" s="28">
        <f t="shared" si="478"/>
        <v>42.962192676223722</v>
      </c>
      <c r="O2328" t="str">
        <f t="shared" si="479"/>
        <v/>
      </c>
      <c r="P2328" t="str">
        <f t="shared" si="480"/>
        <v/>
      </c>
      <c r="Q2328" s="10" t="s">
        <v>151</v>
      </c>
      <c r="R2328" s="10"/>
      <c r="S2328" s="16">
        <v>5</v>
      </c>
      <c r="T2328" s="13">
        <v>214.8109633811186</v>
      </c>
      <c r="U2328" s="14">
        <v>4.4612868865740746E-3</v>
      </c>
      <c r="V2328" s="11">
        <v>46273.796127953538</v>
      </c>
      <c r="W2328" s="10" t="s">
        <v>151</v>
      </c>
      <c r="X2328" s="29">
        <v>0</v>
      </c>
      <c r="AA2328" t="s">
        <v>331</v>
      </c>
      <c r="AB2328">
        <v>5</v>
      </c>
      <c r="AC2328">
        <v>23.493975903614459</v>
      </c>
      <c r="AD2328">
        <v>418.88565674647572</v>
      </c>
      <c r="AE2328" s="54">
        <v>2.2878160648148152E-3</v>
      </c>
      <c r="AF2328" s="54">
        <v>4.0790598287037037E-2</v>
      </c>
      <c r="AG2328" s="53">
        <v>46273.793954482717</v>
      </c>
      <c r="AH2328" s="53">
        <v>46273.832457264951</v>
      </c>
      <c r="AI2328" t="s">
        <v>151</v>
      </c>
      <c r="AL2328">
        <v>23.493975903614459</v>
      </c>
      <c r="AM2328">
        <v>418.88565674647572</v>
      </c>
      <c r="AN2328" s="54">
        <v>2.2878160648148152E-3</v>
      </c>
      <c r="AO2328" s="54">
        <v>4.0790598287037037E-2</v>
      </c>
      <c r="AP2328" s="53">
        <v>46273.832457264951</v>
      </c>
      <c r="AQ2328" t="s">
        <v>151</v>
      </c>
      <c r="AR2328" t="s">
        <v>337</v>
      </c>
    </row>
    <row r="2329" spans="1:44" x14ac:dyDescent="0.35">
      <c r="A2329">
        <v>12</v>
      </c>
      <c r="B2329" s="26">
        <f t="shared" si="468"/>
        <v>46273.791666666657</v>
      </c>
      <c r="C2329" t="s">
        <v>66</v>
      </c>
      <c r="D2329">
        <v>2</v>
      </c>
      <c r="E2329" s="26">
        <f t="shared" si="469"/>
        <v>46273.864583333343</v>
      </c>
      <c r="F2329" s="26">
        <f t="shared" si="470"/>
        <v>46273.843750000007</v>
      </c>
      <c r="G2329">
        <f t="shared" si="471"/>
        <v>0</v>
      </c>
      <c r="H2329">
        <f t="shared" si="472"/>
        <v>0</v>
      </c>
      <c r="I2329" s="27">
        <f t="shared" si="473"/>
        <v>2</v>
      </c>
      <c r="J2329" s="28">
        <f t="shared" si="474"/>
        <v>75.606135576447301</v>
      </c>
      <c r="K2329" s="29" t="str">
        <f t="shared" si="475"/>
        <v/>
      </c>
      <c r="L2329" s="26" t="str">
        <f t="shared" si="476"/>
        <v/>
      </c>
      <c r="M2329" t="str">
        <f t="shared" si="477"/>
        <v/>
      </c>
      <c r="N2329" s="28">
        <f t="shared" si="478"/>
        <v>37.80306778822365</v>
      </c>
      <c r="O2329" t="str">
        <f t="shared" si="479"/>
        <v/>
      </c>
      <c r="P2329" t="str">
        <f t="shared" si="480"/>
        <v/>
      </c>
      <c r="Q2329" s="10"/>
      <c r="R2329" s="10"/>
      <c r="S2329" s="16">
        <v>2</v>
      </c>
      <c r="T2329" s="13">
        <v>75.606135576447301</v>
      </c>
      <c r="U2329" s="14"/>
      <c r="V2329" s="11"/>
      <c r="W2329" s="10"/>
      <c r="X2329" s="29"/>
      <c r="AA2329" t="s">
        <v>331</v>
      </c>
      <c r="AB2329">
        <v>2</v>
      </c>
      <c r="AC2329">
        <v>47.624425264176807</v>
      </c>
      <c r="AD2329">
        <v>135.49723756906079</v>
      </c>
      <c r="AL2329">
        <v>47.624425264176807</v>
      </c>
      <c r="AM2329">
        <v>135.49723756906079</v>
      </c>
      <c r="AR2329" t="s">
        <v>332</v>
      </c>
    </row>
    <row r="2330" spans="1:44" x14ac:dyDescent="0.35">
      <c r="A2330">
        <v>12</v>
      </c>
      <c r="B2330" s="26">
        <f t="shared" si="468"/>
        <v>46273.791666666657</v>
      </c>
      <c r="C2330" t="s">
        <v>66</v>
      </c>
      <c r="D2330">
        <v>3</v>
      </c>
      <c r="E2330" s="26">
        <f t="shared" si="469"/>
        <v>46273.864583333343</v>
      </c>
      <c r="F2330" s="26">
        <f t="shared" si="470"/>
        <v>46273.843750000007</v>
      </c>
      <c r="G2330">
        <f t="shared" si="471"/>
        <v>0</v>
      </c>
      <c r="H2330">
        <f t="shared" si="472"/>
        <v>0</v>
      </c>
      <c r="I2330" s="27">
        <f t="shared" si="473"/>
        <v>1</v>
      </c>
      <c r="J2330" s="28">
        <f t="shared" si="474"/>
        <v>74.300932090545942</v>
      </c>
      <c r="K2330" s="29" t="str">
        <f t="shared" si="475"/>
        <v/>
      </c>
      <c r="L2330" s="26" t="str">
        <f t="shared" si="476"/>
        <v/>
      </c>
      <c r="M2330" t="str">
        <f t="shared" si="477"/>
        <v/>
      </c>
      <c r="N2330" s="28">
        <f t="shared" si="478"/>
        <v>74.300932090545942</v>
      </c>
      <c r="O2330" t="str">
        <f t="shared" si="479"/>
        <v/>
      </c>
      <c r="P2330" t="str">
        <f t="shared" si="480"/>
        <v/>
      </c>
      <c r="Q2330" s="10"/>
      <c r="R2330" s="10"/>
      <c r="S2330" s="16">
        <v>1</v>
      </c>
      <c r="T2330" s="13">
        <v>74.300932090545942</v>
      </c>
      <c r="U2330" s="14"/>
      <c r="V2330" s="11"/>
      <c r="W2330" s="10"/>
      <c r="X2330" s="29"/>
      <c r="AA2330" t="s">
        <v>331</v>
      </c>
      <c r="AB2330">
        <v>1</v>
      </c>
      <c r="AC2330">
        <v>74.300932090545942</v>
      </c>
      <c r="AD2330">
        <v>74.300932090545942</v>
      </c>
      <c r="AL2330">
        <v>74.300932090545942</v>
      </c>
      <c r="AM2330">
        <v>74.300932090545942</v>
      </c>
      <c r="AR2330" t="s">
        <v>338</v>
      </c>
    </row>
    <row r="2331" spans="1:44" x14ac:dyDescent="0.35">
      <c r="A2331">
        <v>12</v>
      </c>
      <c r="B2331" s="26">
        <f t="shared" si="468"/>
        <v>46273.791666666657</v>
      </c>
      <c r="C2331" t="s">
        <v>66</v>
      </c>
      <c r="D2331">
        <v>4</v>
      </c>
      <c r="E2331" s="26">
        <f t="shared" si="469"/>
        <v>46273.864583333343</v>
      </c>
      <c r="F2331" s="26">
        <f t="shared" si="470"/>
        <v>46273.843750000007</v>
      </c>
      <c r="G2331">
        <f t="shared" si="471"/>
        <v>0</v>
      </c>
      <c r="H2331">
        <f t="shared" si="472"/>
        <v>2</v>
      </c>
      <c r="I2331" s="27">
        <f t="shared" si="473"/>
        <v>0</v>
      </c>
      <c r="J2331" s="28" t="str">
        <f t="shared" si="474"/>
        <v>NULL</v>
      </c>
      <c r="K2331" s="29" t="str">
        <f t="shared" si="475"/>
        <v/>
      </c>
      <c r="L2331" s="26" t="str">
        <f t="shared" si="476"/>
        <v/>
      </c>
      <c r="M2331" t="str">
        <f t="shared" si="477"/>
        <v/>
      </c>
      <c r="N2331" s="28">
        <f t="shared" si="478"/>
        <v>118.92332789559543</v>
      </c>
      <c r="O2331" t="str">
        <f t="shared" si="479"/>
        <v/>
      </c>
      <c r="P2331" t="str">
        <f t="shared" si="480"/>
        <v/>
      </c>
      <c r="Q2331" s="10"/>
      <c r="R2331" s="10"/>
      <c r="S2331" s="16">
        <v>0</v>
      </c>
      <c r="T2331" s="13"/>
      <c r="U2331" s="14"/>
      <c r="V2331" s="11"/>
      <c r="W2331" s="10"/>
      <c r="X2331" s="29"/>
      <c r="AA2331" t="s">
        <v>331</v>
      </c>
      <c r="AB2331">
        <v>1</v>
      </c>
      <c r="AR2331" t="s">
        <v>338</v>
      </c>
    </row>
    <row r="2332" spans="1:44" x14ac:dyDescent="0.35">
      <c r="A2332">
        <v>12</v>
      </c>
      <c r="B2332" s="26">
        <f t="shared" si="468"/>
        <v>46273.791666666657</v>
      </c>
      <c r="C2332" t="s">
        <v>66</v>
      </c>
      <c r="D2332">
        <v>5</v>
      </c>
      <c r="E2332" s="26">
        <f t="shared" si="469"/>
        <v>46273.864583333343</v>
      </c>
      <c r="F2332" s="26">
        <f t="shared" si="470"/>
        <v>46273.843750000007</v>
      </c>
      <c r="G2332">
        <f t="shared" si="471"/>
        <v>0</v>
      </c>
      <c r="H2332">
        <f t="shared" si="472"/>
        <v>8</v>
      </c>
      <c r="I2332" s="27">
        <f t="shared" si="473"/>
        <v>0</v>
      </c>
      <c r="J2332" s="28" t="str">
        <f t="shared" si="474"/>
        <v>NULL</v>
      </c>
      <c r="K2332" s="29" t="str">
        <f t="shared" si="475"/>
        <v/>
      </c>
      <c r="L2332" s="26" t="str">
        <f t="shared" si="476"/>
        <v/>
      </c>
      <c r="M2332" t="str">
        <f t="shared" si="477"/>
        <v/>
      </c>
      <c r="N2332" s="28">
        <f t="shared" si="478"/>
        <v>16.666666666666664</v>
      </c>
      <c r="O2332" t="str">
        <f t="shared" si="479"/>
        <v/>
      </c>
      <c r="P2332" t="str">
        <f t="shared" si="480"/>
        <v/>
      </c>
      <c r="Q2332" s="10"/>
      <c r="R2332" s="10"/>
      <c r="S2332" s="16">
        <v>0</v>
      </c>
      <c r="T2332" s="13"/>
      <c r="U2332" s="14"/>
      <c r="V2332" s="11"/>
      <c r="W2332" s="10"/>
      <c r="X2332" s="29"/>
      <c r="AA2332" t="s">
        <v>331</v>
      </c>
      <c r="AB2332">
        <v>1</v>
      </c>
      <c r="AR2332" t="s">
        <v>338</v>
      </c>
    </row>
    <row r="2333" spans="1:44" x14ac:dyDescent="0.35">
      <c r="A2333">
        <v>12</v>
      </c>
      <c r="B2333" s="26">
        <f t="shared" si="468"/>
        <v>46273.791666666657</v>
      </c>
      <c r="C2333" t="s">
        <v>66</v>
      </c>
      <c r="D2333">
        <v>6</v>
      </c>
      <c r="E2333" s="26">
        <f t="shared" si="469"/>
        <v>46273.864583333343</v>
      </c>
      <c r="F2333" s="26">
        <f t="shared" si="470"/>
        <v>46273.843750000007</v>
      </c>
      <c r="G2333">
        <f t="shared" si="471"/>
        <v>0</v>
      </c>
      <c r="H2333">
        <f t="shared" si="472"/>
        <v>7</v>
      </c>
      <c r="I2333" s="27">
        <f t="shared" si="473"/>
        <v>2</v>
      </c>
      <c r="J2333" s="28">
        <f t="shared" si="474"/>
        <v>34.113118152206106</v>
      </c>
      <c r="K2333" s="29" t="str">
        <f t="shared" si="475"/>
        <v/>
      </c>
      <c r="L2333" s="26" t="str">
        <f t="shared" si="476"/>
        <v/>
      </c>
      <c r="M2333" t="str">
        <f t="shared" si="477"/>
        <v/>
      </c>
      <c r="N2333" s="28">
        <f t="shared" si="478"/>
        <v>17.056559076103053</v>
      </c>
      <c r="O2333" t="str">
        <f t="shared" si="479"/>
        <v/>
      </c>
      <c r="P2333" t="str">
        <f t="shared" si="480"/>
        <v/>
      </c>
      <c r="Q2333" s="10"/>
      <c r="R2333" s="10"/>
      <c r="S2333" s="16">
        <v>2</v>
      </c>
      <c r="T2333" s="13">
        <v>34.113118152206113</v>
      </c>
      <c r="U2333" s="14"/>
      <c r="V2333" s="11"/>
      <c r="W2333" s="10"/>
      <c r="X2333" s="29"/>
      <c r="AA2333" t="s">
        <v>331</v>
      </c>
      <c r="AB2333">
        <v>2</v>
      </c>
      <c r="AC2333">
        <v>23.767278729110789</v>
      </c>
      <c r="AD2333">
        <v>43.603330809992428</v>
      </c>
      <c r="AL2333">
        <v>23.767278729110789</v>
      </c>
      <c r="AM2333">
        <v>43.603330809992428</v>
      </c>
      <c r="AR2333" t="s">
        <v>332</v>
      </c>
    </row>
    <row r="2334" spans="1:44" x14ac:dyDescent="0.35">
      <c r="A2334">
        <v>12</v>
      </c>
      <c r="B2334" s="26">
        <f t="shared" si="468"/>
        <v>46273.791666666657</v>
      </c>
      <c r="C2334" t="s">
        <v>67</v>
      </c>
      <c r="D2334">
        <v>1</v>
      </c>
      <c r="E2334" s="26">
        <f t="shared" si="469"/>
        <v>46273.864583333343</v>
      </c>
      <c r="F2334" s="26">
        <f t="shared" si="470"/>
        <v>46273.843750000007</v>
      </c>
      <c r="G2334">
        <f t="shared" si="471"/>
        <v>0</v>
      </c>
      <c r="H2334">
        <f t="shared" si="472"/>
        <v>23</v>
      </c>
      <c r="I2334" s="27">
        <f t="shared" si="473"/>
        <v>5</v>
      </c>
      <c r="J2334" s="28">
        <f t="shared" si="474"/>
        <v>214.8109633811186</v>
      </c>
      <c r="K2334" s="29" t="str">
        <f t="shared" si="475"/>
        <v/>
      </c>
      <c r="L2334" s="26" t="str">
        <f t="shared" si="476"/>
        <v/>
      </c>
      <c r="M2334" t="str">
        <f t="shared" si="477"/>
        <v/>
      </c>
      <c r="N2334" s="28">
        <f t="shared" si="478"/>
        <v>42.962192676223722</v>
      </c>
      <c r="O2334" t="str">
        <f t="shared" si="479"/>
        <v/>
      </c>
      <c r="P2334" t="str">
        <f t="shared" si="480"/>
        <v/>
      </c>
      <c r="Q2334" s="10"/>
      <c r="R2334" s="10"/>
      <c r="S2334" s="16">
        <v>5</v>
      </c>
      <c r="T2334" s="13">
        <v>214.8109633811186</v>
      </c>
      <c r="U2334" s="14"/>
      <c r="V2334" s="11"/>
      <c r="W2334" s="10"/>
      <c r="X2334" s="29"/>
      <c r="AA2334" t="s">
        <v>331</v>
      </c>
      <c r="AB2334">
        <v>5</v>
      </c>
      <c r="AC2334">
        <v>23.493975903614459</v>
      </c>
      <c r="AD2334">
        <v>418.88565674647572</v>
      </c>
      <c r="AL2334">
        <v>23.493975903614459</v>
      </c>
      <c r="AM2334">
        <v>418.88565674647572</v>
      </c>
      <c r="AR2334" t="s">
        <v>337</v>
      </c>
    </row>
    <row r="2335" spans="1:44" x14ac:dyDescent="0.35">
      <c r="A2335">
        <v>12</v>
      </c>
      <c r="B2335" s="26">
        <f t="shared" si="468"/>
        <v>46273.791666666657</v>
      </c>
      <c r="C2335" t="s">
        <v>67</v>
      </c>
      <c r="D2335">
        <v>2</v>
      </c>
      <c r="E2335" s="26">
        <f t="shared" si="469"/>
        <v>46273.864583333343</v>
      </c>
      <c r="F2335" s="26">
        <f t="shared" si="470"/>
        <v>46273.843750000007</v>
      </c>
      <c r="G2335">
        <f t="shared" si="471"/>
        <v>0</v>
      </c>
      <c r="H2335">
        <f t="shared" si="472"/>
        <v>0</v>
      </c>
      <c r="I2335" s="27">
        <f t="shared" si="473"/>
        <v>2</v>
      </c>
      <c r="J2335" s="28">
        <f t="shared" si="474"/>
        <v>75.606135576447301</v>
      </c>
      <c r="K2335" s="29" t="str">
        <f t="shared" si="475"/>
        <v/>
      </c>
      <c r="L2335" s="26" t="str">
        <f t="shared" si="476"/>
        <v/>
      </c>
      <c r="M2335" t="str">
        <f t="shared" si="477"/>
        <v/>
      </c>
      <c r="N2335" s="28">
        <f t="shared" si="478"/>
        <v>37.80306778822365</v>
      </c>
      <c r="O2335" t="str">
        <f t="shared" si="479"/>
        <v/>
      </c>
      <c r="P2335" t="str">
        <f t="shared" si="480"/>
        <v/>
      </c>
      <c r="Q2335" s="10"/>
      <c r="R2335" s="10"/>
      <c r="S2335" s="16">
        <v>2</v>
      </c>
      <c r="T2335" s="13">
        <v>75.606135576447301</v>
      </c>
      <c r="U2335" s="14"/>
      <c r="V2335" s="11"/>
      <c r="W2335" s="10"/>
      <c r="X2335" s="29"/>
      <c r="AA2335" t="s">
        <v>331</v>
      </c>
      <c r="AB2335">
        <v>2</v>
      </c>
      <c r="AC2335">
        <v>47.624425264176807</v>
      </c>
      <c r="AD2335">
        <v>135.49723756906079</v>
      </c>
      <c r="AL2335">
        <v>47.624425264176807</v>
      </c>
      <c r="AM2335">
        <v>135.49723756906079</v>
      </c>
      <c r="AR2335" t="s">
        <v>332</v>
      </c>
    </row>
    <row r="2336" spans="1:44" x14ac:dyDescent="0.35">
      <c r="A2336">
        <v>12</v>
      </c>
      <c r="B2336" s="26">
        <f t="shared" si="468"/>
        <v>46273.791666666657</v>
      </c>
      <c r="C2336" t="s">
        <v>67</v>
      </c>
      <c r="D2336">
        <v>3</v>
      </c>
      <c r="E2336" s="26">
        <f t="shared" si="469"/>
        <v>46273.864583333343</v>
      </c>
      <c r="F2336" s="26">
        <f t="shared" si="470"/>
        <v>46273.843750000007</v>
      </c>
      <c r="G2336">
        <f t="shared" si="471"/>
        <v>0</v>
      </c>
      <c r="H2336">
        <f t="shared" si="472"/>
        <v>0</v>
      </c>
      <c r="I2336" s="27">
        <f t="shared" si="473"/>
        <v>1</v>
      </c>
      <c r="J2336" s="28">
        <f t="shared" si="474"/>
        <v>74.300932090545942</v>
      </c>
      <c r="K2336" s="29" t="str">
        <f t="shared" si="475"/>
        <v/>
      </c>
      <c r="L2336" s="26" t="str">
        <f t="shared" si="476"/>
        <v/>
      </c>
      <c r="M2336" t="str">
        <f t="shared" si="477"/>
        <v/>
      </c>
      <c r="N2336" s="28">
        <f t="shared" si="478"/>
        <v>74.300932090545942</v>
      </c>
      <c r="O2336" t="str">
        <f t="shared" si="479"/>
        <v/>
      </c>
      <c r="P2336" t="str">
        <f t="shared" si="480"/>
        <v/>
      </c>
      <c r="Q2336" s="10"/>
      <c r="R2336" s="10"/>
      <c r="S2336" s="16">
        <v>1</v>
      </c>
      <c r="T2336" s="13">
        <v>74.300932090545942</v>
      </c>
      <c r="U2336" s="14"/>
      <c r="V2336" s="11"/>
      <c r="W2336" s="10"/>
      <c r="X2336" s="29"/>
      <c r="AA2336" t="s">
        <v>331</v>
      </c>
      <c r="AB2336">
        <v>1</v>
      </c>
      <c r="AC2336">
        <v>74.300932090545942</v>
      </c>
      <c r="AD2336">
        <v>74.300932090545942</v>
      </c>
      <c r="AL2336">
        <v>74.300932090545942</v>
      </c>
      <c r="AM2336">
        <v>74.300932090545942</v>
      </c>
      <c r="AR2336" t="s">
        <v>338</v>
      </c>
    </row>
    <row r="2337" spans="1:44" x14ac:dyDescent="0.35">
      <c r="A2337">
        <v>12</v>
      </c>
      <c r="B2337" s="26">
        <f t="shared" si="468"/>
        <v>46273.791666666657</v>
      </c>
      <c r="C2337" t="s">
        <v>67</v>
      </c>
      <c r="D2337">
        <v>4</v>
      </c>
      <c r="E2337" s="26">
        <f t="shared" si="469"/>
        <v>46273.864583333343</v>
      </c>
      <c r="F2337" s="26">
        <f t="shared" si="470"/>
        <v>46273.843750000007</v>
      </c>
      <c r="G2337">
        <f t="shared" si="471"/>
        <v>0</v>
      </c>
      <c r="H2337">
        <f t="shared" si="472"/>
        <v>2</v>
      </c>
      <c r="I2337" s="27">
        <f t="shared" si="473"/>
        <v>0</v>
      </c>
      <c r="J2337" s="28" t="str">
        <f t="shared" si="474"/>
        <v>NULL</v>
      </c>
      <c r="K2337" s="29" t="str">
        <f t="shared" si="475"/>
        <v/>
      </c>
      <c r="L2337" s="26" t="str">
        <f t="shared" si="476"/>
        <v/>
      </c>
      <c r="M2337" t="str">
        <f t="shared" si="477"/>
        <v/>
      </c>
      <c r="N2337" s="28">
        <f t="shared" si="478"/>
        <v>118.92332789559543</v>
      </c>
      <c r="O2337" t="str">
        <f t="shared" si="479"/>
        <v/>
      </c>
      <c r="P2337" t="str">
        <f t="shared" si="480"/>
        <v/>
      </c>
      <c r="Q2337" s="10"/>
      <c r="R2337" s="10"/>
      <c r="S2337" s="16">
        <v>0</v>
      </c>
      <c r="T2337" s="13"/>
      <c r="U2337" s="14"/>
      <c r="V2337" s="11"/>
      <c r="W2337" s="10"/>
      <c r="X2337" s="29"/>
      <c r="AA2337" t="s">
        <v>331</v>
      </c>
      <c r="AB2337">
        <v>1</v>
      </c>
      <c r="AR2337" t="s">
        <v>338</v>
      </c>
    </row>
    <row r="2338" spans="1:44" x14ac:dyDescent="0.35">
      <c r="A2338">
        <v>12</v>
      </c>
      <c r="B2338" s="26">
        <f t="shared" si="468"/>
        <v>46273.791666666657</v>
      </c>
      <c r="C2338" t="s">
        <v>67</v>
      </c>
      <c r="D2338">
        <v>5</v>
      </c>
      <c r="E2338" s="26">
        <f t="shared" si="469"/>
        <v>46273.864583333343</v>
      </c>
      <c r="F2338" s="26">
        <f t="shared" si="470"/>
        <v>46273.843750000007</v>
      </c>
      <c r="G2338">
        <f t="shared" si="471"/>
        <v>0</v>
      </c>
      <c r="H2338">
        <f t="shared" si="472"/>
        <v>8</v>
      </c>
      <c r="I2338" s="27">
        <f t="shared" si="473"/>
        <v>0</v>
      </c>
      <c r="J2338" s="28" t="str">
        <f t="shared" si="474"/>
        <v>NULL</v>
      </c>
      <c r="K2338" s="29" t="str">
        <f t="shared" si="475"/>
        <v/>
      </c>
      <c r="L2338" s="26" t="str">
        <f t="shared" si="476"/>
        <v/>
      </c>
      <c r="M2338" t="str">
        <f t="shared" si="477"/>
        <v/>
      </c>
      <c r="N2338" s="28">
        <f t="shared" si="478"/>
        <v>16.666666666666664</v>
      </c>
      <c r="O2338" t="str">
        <f t="shared" si="479"/>
        <v/>
      </c>
      <c r="P2338" t="str">
        <f t="shared" si="480"/>
        <v/>
      </c>
      <c r="Q2338" s="10"/>
      <c r="R2338" s="10"/>
      <c r="S2338" s="16">
        <v>0</v>
      </c>
      <c r="T2338" s="13"/>
      <c r="U2338" s="14"/>
      <c r="V2338" s="11"/>
      <c r="W2338" s="10"/>
      <c r="X2338" s="29"/>
      <c r="AA2338" t="s">
        <v>331</v>
      </c>
      <c r="AB2338">
        <v>1</v>
      </c>
      <c r="AR2338" t="s">
        <v>338</v>
      </c>
    </row>
    <row r="2339" spans="1:44" x14ac:dyDescent="0.35">
      <c r="A2339">
        <v>12</v>
      </c>
      <c r="B2339" s="26">
        <f t="shared" si="468"/>
        <v>46273.791666666657</v>
      </c>
      <c r="C2339" t="s">
        <v>67</v>
      </c>
      <c r="D2339">
        <v>6</v>
      </c>
      <c r="E2339" s="26">
        <f t="shared" si="469"/>
        <v>46273.864583333343</v>
      </c>
      <c r="F2339" s="26">
        <f t="shared" si="470"/>
        <v>46273.843750000007</v>
      </c>
      <c r="G2339">
        <f t="shared" si="471"/>
        <v>0</v>
      </c>
      <c r="H2339">
        <f t="shared" si="472"/>
        <v>7</v>
      </c>
      <c r="I2339" s="27">
        <f t="shared" si="473"/>
        <v>2</v>
      </c>
      <c r="J2339" s="28">
        <f t="shared" si="474"/>
        <v>34.113118152206106</v>
      </c>
      <c r="K2339" s="29" t="str">
        <f t="shared" si="475"/>
        <v/>
      </c>
      <c r="L2339" s="26" t="str">
        <f t="shared" si="476"/>
        <v/>
      </c>
      <c r="M2339" t="str">
        <f t="shared" si="477"/>
        <v/>
      </c>
      <c r="N2339" s="28">
        <f t="shared" si="478"/>
        <v>17.056559076103053</v>
      </c>
      <c r="O2339" t="str">
        <f t="shared" si="479"/>
        <v/>
      </c>
      <c r="P2339" t="str">
        <f t="shared" si="480"/>
        <v/>
      </c>
      <c r="Q2339" s="10"/>
      <c r="R2339" s="10"/>
      <c r="S2339" s="16">
        <v>2</v>
      </c>
      <c r="T2339" s="13">
        <v>34.113118152206113</v>
      </c>
      <c r="U2339" s="14"/>
      <c r="V2339" s="11"/>
      <c r="W2339" s="10"/>
      <c r="X2339" s="29"/>
      <c r="AA2339" t="s">
        <v>331</v>
      </c>
      <c r="AB2339">
        <v>2</v>
      </c>
      <c r="AC2339">
        <v>23.767278729110789</v>
      </c>
      <c r="AD2339">
        <v>43.603330809992428</v>
      </c>
      <c r="AL2339">
        <v>23.767278729110789</v>
      </c>
      <c r="AM2339">
        <v>43.603330809992428</v>
      </c>
      <c r="AR2339" t="s">
        <v>332</v>
      </c>
    </row>
    <row r="2340" spans="1:44" x14ac:dyDescent="0.35">
      <c r="A2340">
        <v>12</v>
      </c>
      <c r="B2340" s="26">
        <f t="shared" si="468"/>
        <v>46273.791666666657</v>
      </c>
      <c r="C2340" t="s">
        <v>68</v>
      </c>
      <c r="D2340">
        <v>1</v>
      </c>
      <c r="E2340" s="26">
        <f t="shared" si="469"/>
        <v>46273.864583333343</v>
      </c>
      <c r="F2340" s="26">
        <f t="shared" si="470"/>
        <v>46273.843750000007</v>
      </c>
      <c r="G2340">
        <f t="shared" si="471"/>
        <v>0</v>
      </c>
      <c r="H2340">
        <f t="shared" si="472"/>
        <v>23</v>
      </c>
      <c r="I2340" s="27">
        <f t="shared" si="473"/>
        <v>5</v>
      </c>
      <c r="J2340" s="28">
        <f t="shared" si="474"/>
        <v>214.8109633811186</v>
      </c>
      <c r="K2340" s="29" t="str">
        <f t="shared" si="475"/>
        <v/>
      </c>
      <c r="L2340" s="26" t="str">
        <f t="shared" si="476"/>
        <v/>
      </c>
      <c r="M2340" t="str">
        <f t="shared" si="477"/>
        <v/>
      </c>
      <c r="N2340" s="28">
        <f t="shared" si="478"/>
        <v>42.962192676223722</v>
      </c>
      <c r="O2340" t="str">
        <f t="shared" si="479"/>
        <v/>
      </c>
      <c r="P2340" t="str">
        <f t="shared" si="480"/>
        <v/>
      </c>
      <c r="Q2340" s="10"/>
      <c r="R2340" s="10"/>
      <c r="S2340" s="16">
        <v>5</v>
      </c>
      <c r="T2340" s="13">
        <v>214.8109633811186</v>
      </c>
      <c r="U2340" s="14"/>
      <c r="V2340" s="11"/>
      <c r="W2340" s="10"/>
      <c r="X2340" s="29"/>
      <c r="AA2340" t="s">
        <v>331</v>
      </c>
      <c r="AB2340">
        <v>5</v>
      </c>
      <c r="AC2340">
        <v>23.493975903614459</v>
      </c>
      <c r="AD2340">
        <v>418.88565674647572</v>
      </c>
      <c r="AL2340">
        <v>23.493975903614459</v>
      </c>
      <c r="AM2340">
        <v>418.88565674647572</v>
      </c>
      <c r="AR2340" t="s">
        <v>337</v>
      </c>
    </row>
    <row r="2341" spans="1:44" x14ac:dyDescent="0.35">
      <c r="A2341">
        <v>12</v>
      </c>
      <c r="B2341" s="26">
        <f t="shared" si="468"/>
        <v>46273.791666666657</v>
      </c>
      <c r="C2341" t="s">
        <v>68</v>
      </c>
      <c r="D2341">
        <v>2</v>
      </c>
      <c r="E2341" s="26">
        <f t="shared" si="469"/>
        <v>46273.864583333343</v>
      </c>
      <c r="F2341" s="26">
        <f t="shared" si="470"/>
        <v>46273.843750000007</v>
      </c>
      <c r="G2341">
        <f t="shared" si="471"/>
        <v>0</v>
      </c>
      <c r="H2341">
        <f t="shared" si="472"/>
        <v>0</v>
      </c>
      <c r="I2341" s="27">
        <f t="shared" si="473"/>
        <v>2</v>
      </c>
      <c r="J2341" s="28">
        <f t="shared" si="474"/>
        <v>75.606135576447301</v>
      </c>
      <c r="K2341" s="29" t="str">
        <f t="shared" si="475"/>
        <v/>
      </c>
      <c r="L2341" s="26" t="str">
        <f t="shared" si="476"/>
        <v/>
      </c>
      <c r="M2341" t="str">
        <f t="shared" si="477"/>
        <v/>
      </c>
      <c r="N2341" s="28">
        <f t="shared" si="478"/>
        <v>37.80306778822365</v>
      </c>
      <c r="O2341" t="str">
        <f t="shared" si="479"/>
        <v/>
      </c>
      <c r="P2341" t="str">
        <f t="shared" si="480"/>
        <v/>
      </c>
      <c r="Q2341" s="10"/>
      <c r="R2341" s="10"/>
      <c r="S2341" s="16">
        <v>2</v>
      </c>
      <c r="T2341" s="13">
        <v>75.606135576447301</v>
      </c>
      <c r="U2341" s="14"/>
      <c r="V2341" s="11"/>
      <c r="W2341" s="10"/>
      <c r="X2341" s="29"/>
      <c r="AA2341" t="s">
        <v>331</v>
      </c>
      <c r="AB2341">
        <v>2</v>
      </c>
      <c r="AC2341">
        <v>47.624425264176807</v>
      </c>
      <c r="AD2341">
        <v>135.49723756906079</v>
      </c>
      <c r="AL2341">
        <v>47.624425264176807</v>
      </c>
      <c r="AM2341">
        <v>135.49723756906079</v>
      </c>
      <c r="AR2341" t="s">
        <v>332</v>
      </c>
    </row>
    <row r="2342" spans="1:44" x14ac:dyDescent="0.35">
      <c r="A2342">
        <v>12</v>
      </c>
      <c r="B2342" s="26">
        <f t="shared" si="468"/>
        <v>46273.791666666657</v>
      </c>
      <c r="C2342" t="s">
        <v>68</v>
      </c>
      <c r="D2342">
        <v>3</v>
      </c>
      <c r="E2342" s="26">
        <f t="shared" si="469"/>
        <v>46273.864583333343</v>
      </c>
      <c r="F2342" s="26">
        <f t="shared" si="470"/>
        <v>46273.843750000007</v>
      </c>
      <c r="G2342">
        <f t="shared" si="471"/>
        <v>0</v>
      </c>
      <c r="H2342">
        <f t="shared" si="472"/>
        <v>0</v>
      </c>
      <c r="I2342" s="27">
        <f t="shared" si="473"/>
        <v>1</v>
      </c>
      <c r="J2342" s="28">
        <f t="shared" si="474"/>
        <v>74.300932090545942</v>
      </c>
      <c r="K2342" s="29" t="str">
        <f t="shared" si="475"/>
        <v/>
      </c>
      <c r="L2342" s="26" t="str">
        <f t="shared" si="476"/>
        <v/>
      </c>
      <c r="M2342" t="str">
        <f t="shared" si="477"/>
        <v/>
      </c>
      <c r="N2342" s="28">
        <f t="shared" si="478"/>
        <v>74.300932090545942</v>
      </c>
      <c r="O2342" t="str">
        <f t="shared" si="479"/>
        <v/>
      </c>
      <c r="P2342" t="str">
        <f t="shared" si="480"/>
        <v/>
      </c>
      <c r="Q2342" s="10"/>
      <c r="R2342" s="10"/>
      <c r="S2342" s="16">
        <v>1</v>
      </c>
      <c r="T2342" s="13">
        <v>74.300932090545942</v>
      </c>
      <c r="U2342" s="14"/>
      <c r="V2342" s="11"/>
      <c r="W2342" s="10"/>
      <c r="X2342" s="29"/>
      <c r="AA2342" t="s">
        <v>331</v>
      </c>
      <c r="AB2342">
        <v>1</v>
      </c>
      <c r="AC2342">
        <v>74.300932090545942</v>
      </c>
      <c r="AD2342">
        <v>74.300932090545942</v>
      </c>
      <c r="AL2342">
        <v>74.300932090545942</v>
      </c>
      <c r="AM2342">
        <v>74.300932090545942</v>
      </c>
      <c r="AR2342" t="s">
        <v>338</v>
      </c>
    </row>
    <row r="2343" spans="1:44" x14ac:dyDescent="0.35">
      <c r="A2343">
        <v>12</v>
      </c>
      <c r="B2343" s="26">
        <f t="shared" si="468"/>
        <v>46273.791666666657</v>
      </c>
      <c r="C2343" t="s">
        <v>68</v>
      </c>
      <c r="D2343">
        <v>4</v>
      </c>
      <c r="E2343" s="26">
        <f t="shared" si="469"/>
        <v>46273.864583333343</v>
      </c>
      <c r="F2343" s="26">
        <f t="shared" si="470"/>
        <v>46273.843750000007</v>
      </c>
      <c r="G2343">
        <f t="shared" si="471"/>
        <v>0</v>
      </c>
      <c r="H2343">
        <f t="shared" si="472"/>
        <v>2</v>
      </c>
      <c r="I2343" s="27">
        <f t="shared" si="473"/>
        <v>0</v>
      </c>
      <c r="J2343" s="28" t="str">
        <f t="shared" si="474"/>
        <v>NULL</v>
      </c>
      <c r="K2343" s="29" t="str">
        <f t="shared" si="475"/>
        <v/>
      </c>
      <c r="L2343" s="26" t="str">
        <f t="shared" si="476"/>
        <v/>
      </c>
      <c r="M2343" t="str">
        <f t="shared" si="477"/>
        <v/>
      </c>
      <c r="N2343" s="28">
        <f t="shared" si="478"/>
        <v>118.92332789559543</v>
      </c>
      <c r="O2343" t="str">
        <f t="shared" si="479"/>
        <v/>
      </c>
      <c r="P2343" t="str">
        <f t="shared" si="480"/>
        <v/>
      </c>
      <c r="Q2343" s="10"/>
      <c r="R2343" s="10"/>
      <c r="S2343" s="16">
        <v>0</v>
      </c>
      <c r="T2343" s="13"/>
      <c r="U2343" s="14"/>
      <c r="V2343" s="11"/>
      <c r="W2343" s="10"/>
      <c r="X2343" s="29"/>
      <c r="AA2343" t="s">
        <v>331</v>
      </c>
      <c r="AB2343">
        <v>1</v>
      </c>
      <c r="AR2343" t="s">
        <v>338</v>
      </c>
    </row>
    <row r="2344" spans="1:44" x14ac:dyDescent="0.35">
      <c r="A2344">
        <v>12</v>
      </c>
      <c r="B2344" s="26">
        <f t="shared" si="468"/>
        <v>46273.791666666657</v>
      </c>
      <c r="C2344" t="s">
        <v>68</v>
      </c>
      <c r="D2344">
        <v>5</v>
      </c>
      <c r="E2344" s="26">
        <f t="shared" si="469"/>
        <v>46273.864583333343</v>
      </c>
      <c r="F2344" s="26">
        <f t="shared" si="470"/>
        <v>46273.843750000007</v>
      </c>
      <c r="G2344">
        <f t="shared" si="471"/>
        <v>0</v>
      </c>
      <c r="H2344">
        <f t="shared" si="472"/>
        <v>8</v>
      </c>
      <c r="I2344" s="27">
        <f t="shared" si="473"/>
        <v>0</v>
      </c>
      <c r="J2344" s="28" t="str">
        <f t="shared" si="474"/>
        <v>NULL</v>
      </c>
      <c r="K2344" s="29" t="str">
        <f t="shared" si="475"/>
        <v/>
      </c>
      <c r="L2344" s="26" t="str">
        <f t="shared" si="476"/>
        <v/>
      </c>
      <c r="M2344" t="str">
        <f t="shared" si="477"/>
        <v/>
      </c>
      <c r="N2344" s="28">
        <f t="shared" si="478"/>
        <v>16.666666666666664</v>
      </c>
      <c r="O2344" t="str">
        <f t="shared" si="479"/>
        <v/>
      </c>
      <c r="P2344" t="str">
        <f t="shared" si="480"/>
        <v/>
      </c>
      <c r="Q2344" s="10"/>
      <c r="R2344" s="10"/>
      <c r="S2344" s="16">
        <v>0</v>
      </c>
      <c r="T2344" s="13"/>
      <c r="U2344" s="14"/>
      <c r="V2344" s="11"/>
      <c r="W2344" s="10"/>
      <c r="X2344" s="29"/>
      <c r="AA2344" t="s">
        <v>331</v>
      </c>
      <c r="AB2344">
        <v>1</v>
      </c>
      <c r="AR2344" t="s">
        <v>338</v>
      </c>
    </row>
    <row r="2345" spans="1:44" x14ac:dyDescent="0.35">
      <c r="A2345">
        <v>12</v>
      </c>
      <c r="B2345" s="26">
        <f t="shared" si="468"/>
        <v>46273.791666666657</v>
      </c>
      <c r="C2345" t="s">
        <v>68</v>
      </c>
      <c r="D2345">
        <v>6</v>
      </c>
      <c r="E2345" s="26">
        <f t="shared" si="469"/>
        <v>46273.864583333343</v>
      </c>
      <c r="F2345" s="26">
        <f t="shared" si="470"/>
        <v>46273.843750000007</v>
      </c>
      <c r="G2345">
        <f t="shared" si="471"/>
        <v>1</v>
      </c>
      <c r="H2345">
        <f t="shared" si="472"/>
        <v>7</v>
      </c>
      <c r="I2345" s="27">
        <f t="shared" si="473"/>
        <v>2</v>
      </c>
      <c r="J2345" s="28">
        <f t="shared" si="474"/>
        <v>34.113118152206106</v>
      </c>
      <c r="K2345" s="29">
        <f t="shared" si="475"/>
        <v>8.5499855324074059E-3</v>
      </c>
      <c r="L2345" s="26">
        <f t="shared" si="476"/>
        <v>46273.800216652191</v>
      </c>
      <c r="M2345" t="str">
        <f t="shared" si="477"/>
        <v>YES</v>
      </c>
      <c r="N2345" s="28">
        <f t="shared" si="478"/>
        <v>17.056559076103053</v>
      </c>
      <c r="O2345" t="str">
        <f t="shared" si="479"/>
        <v/>
      </c>
      <c r="P2345" t="str">
        <f t="shared" si="480"/>
        <v/>
      </c>
      <c r="Q2345" s="10" t="s">
        <v>151</v>
      </c>
      <c r="R2345" s="10"/>
      <c r="S2345" s="16">
        <v>2</v>
      </c>
      <c r="T2345" s="13">
        <v>34.113118152206113</v>
      </c>
      <c r="U2345" s="14">
        <v>8.5499855324074076E-3</v>
      </c>
      <c r="V2345" s="11">
        <v>46273.800216652198</v>
      </c>
      <c r="W2345" s="10" t="s">
        <v>151</v>
      </c>
      <c r="X2345" s="29">
        <v>0</v>
      </c>
      <c r="AA2345" t="s">
        <v>331</v>
      </c>
      <c r="AB2345">
        <v>2</v>
      </c>
      <c r="AC2345">
        <v>23.767278729110789</v>
      </c>
      <c r="AD2345">
        <v>43.603330809992428</v>
      </c>
      <c r="AE2345" s="54">
        <v>6.6890914351851851E-3</v>
      </c>
      <c r="AF2345" s="54">
        <v>1.2271773726851849E-2</v>
      </c>
      <c r="AG2345" s="53">
        <v>46273.798355758103</v>
      </c>
      <c r="AH2345" s="53">
        <v>46273.803938440396</v>
      </c>
      <c r="AI2345" t="s">
        <v>151</v>
      </c>
      <c r="AL2345">
        <v>23.767278729110789</v>
      </c>
      <c r="AM2345">
        <v>43.603330809992428</v>
      </c>
      <c r="AN2345" s="54">
        <v>6.6890914351851851E-3</v>
      </c>
      <c r="AO2345" s="54">
        <v>1.2271773726851849E-2</v>
      </c>
      <c r="AP2345" s="53">
        <v>46273.803938440396</v>
      </c>
      <c r="AQ2345" t="s">
        <v>151</v>
      </c>
      <c r="AR2345" t="s">
        <v>332</v>
      </c>
    </row>
    <row r="2346" spans="1:44" x14ac:dyDescent="0.35">
      <c r="A2346">
        <v>12</v>
      </c>
      <c r="B2346" s="26">
        <f t="shared" si="468"/>
        <v>46273.791666666657</v>
      </c>
      <c r="C2346" t="s">
        <v>69</v>
      </c>
      <c r="D2346">
        <v>1</v>
      </c>
      <c r="E2346" s="26">
        <f t="shared" si="469"/>
        <v>46273.864583333343</v>
      </c>
      <c r="F2346" s="26">
        <f t="shared" si="470"/>
        <v>46273.843750000007</v>
      </c>
      <c r="G2346">
        <f t="shared" si="471"/>
        <v>0</v>
      </c>
      <c r="H2346">
        <f t="shared" si="472"/>
        <v>23</v>
      </c>
      <c r="I2346" s="27">
        <f t="shared" si="473"/>
        <v>5</v>
      </c>
      <c r="J2346" s="28">
        <f t="shared" si="474"/>
        <v>214.8109633811186</v>
      </c>
      <c r="K2346" s="29" t="str">
        <f t="shared" si="475"/>
        <v/>
      </c>
      <c r="L2346" s="26" t="str">
        <f t="shared" si="476"/>
        <v/>
      </c>
      <c r="M2346" t="str">
        <f t="shared" si="477"/>
        <v/>
      </c>
      <c r="N2346" s="28">
        <f t="shared" si="478"/>
        <v>42.962192676223722</v>
      </c>
      <c r="O2346" t="str">
        <f t="shared" si="479"/>
        <v/>
      </c>
      <c r="P2346" t="str">
        <f t="shared" si="480"/>
        <v/>
      </c>
      <c r="Q2346" s="10"/>
      <c r="R2346" s="10"/>
      <c r="S2346" s="16">
        <v>5</v>
      </c>
      <c r="T2346" s="13">
        <v>214.8109633811186</v>
      </c>
      <c r="U2346" s="14"/>
      <c r="V2346" s="11"/>
      <c r="W2346" s="10"/>
      <c r="X2346" s="29"/>
      <c r="AA2346" t="s">
        <v>331</v>
      </c>
      <c r="AB2346">
        <v>5</v>
      </c>
      <c r="AC2346">
        <v>23.493975903614459</v>
      </c>
      <c r="AD2346">
        <v>418.88565674647572</v>
      </c>
      <c r="AL2346">
        <v>23.493975903614459</v>
      </c>
      <c r="AM2346">
        <v>418.88565674647572</v>
      </c>
      <c r="AR2346" t="s">
        <v>337</v>
      </c>
    </row>
    <row r="2347" spans="1:44" x14ac:dyDescent="0.35">
      <c r="A2347">
        <v>12</v>
      </c>
      <c r="B2347" s="26">
        <f t="shared" si="468"/>
        <v>46273.791666666657</v>
      </c>
      <c r="C2347" t="s">
        <v>69</v>
      </c>
      <c r="D2347">
        <v>2</v>
      </c>
      <c r="E2347" s="26">
        <f t="shared" si="469"/>
        <v>46273.864583333343</v>
      </c>
      <c r="F2347" s="26">
        <f t="shared" si="470"/>
        <v>46273.843750000007</v>
      </c>
      <c r="G2347">
        <f t="shared" si="471"/>
        <v>0</v>
      </c>
      <c r="H2347">
        <f t="shared" si="472"/>
        <v>0</v>
      </c>
      <c r="I2347" s="27">
        <f t="shared" si="473"/>
        <v>2</v>
      </c>
      <c r="J2347" s="28">
        <f t="shared" si="474"/>
        <v>75.606135576447301</v>
      </c>
      <c r="K2347" s="29" t="str">
        <f t="shared" si="475"/>
        <v/>
      </c>
      <c r="L2347" s="26" t="str">
        <f t="shared" si="476"/>
        <v/>
      </c>
      <c r="M2347" t="str">
        <f t="shared" si="477"/>
        <v/>
      </c>
      <c r="N2347" s="28">
        <f t="shared" si="478"/>
        <v>37.80306778822365</v>
      </c>
      <c r="O2347" t="str">
        <f t="shared" si="479"/>
        <v/>
      </c>
      <c r="P2347" t="str">
        <f t="shared" si="480"/>
        <v/>
      </c>
      <c r="Q2347" s="10"/>
      <c r="R2347" s="10"/>
      <c r="S2347" s="16">
        <v>2</v>
      </c>
      <c r="T2347" s="13">
        <v>75.606135576447301</v>
      </c>
      <c r="U2347" s="14"/>
      <c r="V2347" s="11"/>
      <c r="W2347" s="10"/>
      <c r="X2347" s="29"/>
      <c r="AA2347" t="s">
        <v>331</v>
      </c>
      <c r="AB2347">
        <v>2</v>
      </c>
      <c r="AC2347">
        <v>47.624425264176807</v>
      </c>
      <c r="AD2347">
        <v>135.49723756906079</v>
      </c>
      <c r="AL2347">
        <v>47.624425264176807</v>
      </c>
      <c r="AM2347">
        <v>135.49723756906079</v>
      </c>
      <c r="AR2347" t="s">
        <v>332</v>
      </c>
    </row>
    <row r="2348" spans="1:44" x14ac:dyDescent="0.35">
      <c r="A2348">
        <v>12</v>
      </c>
      <c r="B2348" s="26">
        <f t="shared" si="468"/>
        <v>46273.791666666657</v>
      </c>
      <c r="C2348" t="s">
        <v>69</v>
      </c>
      <c r="D2348">
        <v>3</v>
      </c>
      <c r="E2348" s="26">
        <f t="shared" si="469"/>
        <v>46273.864583333343</v>
      </c>
      <c r="F2348" s="26">
        <f t="shared" si="470"/>
        <v>46273.843750000007</v>
      </c>
      <c r="G2348">
        <f t="shared" si="471"/>
        <v>0</v>
      </c>
      <c r="H2348">
        <f t="shared" si="472"/>
        <v>0</v>
      </c>
      <c r="I2348" s="27">
        <f t="shared" si="473"/>
        <v>1</v>
      </c>
      <c r="J2348" s="28">
        <f t="shared" si="474"/>
        <v>74.300932090545942</v>
      </c>
      <c r="K2348" s="29" t="str">
        <f t="shared" si="475"/>
        <v/>
      </c>
      <c r="L2348" s="26" t="str">
        <f t="shared" si="476"/>
        <v/>
      </c>
      <c r="M2348" t="str">
        <f t="shared" si="477"/>
        <v/>
      </c>
      <c r="N2348" s="28">
        <f t="shared" si="478"/>
        <v>74.300932090545942</v>
      </c>
      <c r="O2348" t="str">
        <f t="shared" si="479"/>
        <v/>
      </c>
      <c r="P2348" t="str">
        <f t="shared" si="480"/>
        <v/>
      </c>
      <c r="Q2348" s="10"/>
      <c r="R2348" s="10"/>
      <c r="S2348" s="16">
        <v>1</v>
      </c>
      <c r="T2348" s="13">
        <v>74.300932090545942</v>
      </c>
      <c r="U2348" s="14"/>
      <c r="V2348" s="11"/>
      <c r="W2348" s="10"/>
      <c r="X2348" s="29"/>
      <c r="AA2348" t="s">
        <v>331</v>
      </c>
      <c r="AB2348">
        <v>1</v>
      </c>
      <c r="AC2348">
        <v>74.300932090545942</v>
      </c>
      <c r="AD2348">
        <v>74.300932090545942</v>
      </c>
      <c r="AL2348">
        <v>74.300932090545942</v>
      </c>
      <c r="AM2348">
        <v>74.300932090545942</v>
      </c>
      <c r="AR2348" t="s">
        <v>338</v>
      </c>
    </row>
    <row r="2349" spans="1:44" x14ac:dyDescent="0.35">
      <c r="A2349">
        <v>12</v>
      </c>
      <c r="B2349" s="26">
        <f t="shared" si="468"/>
        <v>46273.791666666657</v>
      </c>
      <c r="C2349" t="s">
        <v>69</v>
      </c>
      <c r="D2349">
        <v>4</v>
      </c>
      <c r="E2349" s="26">
        <f t="shared" si="469"/>
        <v>46273.864583333343</v>
      </c>
      <c r="F2349" s="26">
        <f t="shared" si="470"/>
        <v>46273.843750000007</v>
      </c>
      <c r="G2349">
        <f t="shared" si="471"/>
        <v>0</v>
      </c>
      <c r="H2349">
        <f t="shared" si="472"/>
        <v>2</v>
      </c>
      <c r="I2349" s="27">
        <f t="shared" si="473"/>
        <v>0</v>
      </c>
      <c r="J2349" s="28" t="str">
        <f t="shared" si="474"/>
        <v>NULL</v>
      </c>
      <c r="K2349" s="29" t="str">
        <f t="shared" si="475"/>
        <v/>
      </c>
      <c r="L2349" s="26" t="str">
        <f t="shared" si="476"/>
        <v/>
      </c>
      <c r="M2349" t="str">
        <f t="shared" si="477"/>
        <v/>
      </c>
      <c r="N2349" s="28">
        <f t="shared" si="478"/>
        <v>118.92332789559543</v>
      </c>
      <c r="O2349" t="str">
        <f t="shared" si="479"/>
        <v/>
      </c>
      <c r="P2349" t="str">
        <f t="shared" si="480"/>
        <v/>
      </c>
      <c r="Q2349" s="10"/>
      <c r="R2349" s="10"/>
      <c r="S2349" s="16">
        <v>0</v>
      </c>
      <c r="T2349" s="13"/>
      <c r="U2349" s="14"/>
      <c r="V2349" s="11"/>
      <c r="W2349" s="10"/>
      <c r="X2349" s="29"/>
      <c r="AA2349" t="s">
        <v>331</v>
      </c>
      <c r="AB2349">
        <v>1</v>
      </c>
      <c r="AR2349" t="s">
        <v>338</v>
      </c>
    </row>
    <row r="2350" spans="1:44" x14ac:dyDescent="0.35">
      <c r="A2350">
        <v>12</v>
      </c>
      <c r="B2350" s="26">
        <f t="shared" si="468"/>
        <v>46273.791666666657</v>
      </c>
      <c r="C2350" t="s">
        <v>69</v>
      </c>
      <c r="D2350">
        <v>5</v>
      </c>
      <c r="E2350" s="26">
        <f t="shared" si="469"/>
        <v>46273.864583333343</v>
      </c>
      <c r="F2350" s="26">
        <f t="shared" si="470"/>
        <v>46273.843750000007</v>
      </c>
      <c r="G2350">
        <f t="shared" si="471"/>
        <v>0</v>
      </c>
      <c r="H2350">
        <f t="shared" si="472"/>
        <v>8</v>
      </c>
      <c r="I2350" s="27">
        <f t="shared" si="473"/>
        <v>0</v>
      </c>
      <c r="J2350" s="28" t="str">
        <f t="shared" si="474"/>
        <v>NULL</v>
      </c>
      <c r="K2350" s="29" t="str">
        <f t="shared" si="475"/>
        <v/>
      </c>
      <c r="L2350" s="26" t="str">
        <f t="shared" si="476"/>
        <v/>
      </c>
      <c r="M2350" t="str">
        <f t="shared" si="477"/>
        <v/>
      </c>
      <c r="N2350" s="28">
        <f t="shared" si="478"/>
        <v>16.666666666666664</v>
      </c>
      <c r="O2350" t="str">
        <f t="shared" si="479"/>
        <v/>
      </c>
      <c r="P2350" t="str">
        <f t="shared" si="480"/>
        <v/>
      </c>
      <c r="Q2350" s="10"/>
      <c r="R2350" s="10"/>
      <c r="S2350" s="16">
        <v>0</v>
      </c>
      <c r="T2350" s="13"/>
      <c r="U2350" s="14"/>
      <c r="V2350" s="11"/>
      <c r="W2350" s="10"/>
      <c r="X2350" s="29"/>
      <c r="AA2350" t="s">
        <v>331</v>
      </c>
      <c r="AB2350">
        <v>1</v>
      </c>
      <c r="AR2350" t="s">
        <v>338</v>
      </c>
    </row>
    <row r="2351" spans="1:44" x14ac:dyDescent="0.35">
      <c r="A2351">
        <v>12</v>
      </c>
      <c r="B2351" s="26">
        <f t="shared" si="468"/>
        <v>46273.791666666657</v>
      </c>
      <c r="C2351" t="s">
        <v>69</v>
      </c>
      <c r="D2351">
        <v>6</v>
      </c>
      <c r="E2351" s="26">
        <f t="shared" si="469"/>
        <v>46273.864583333343</v>
      </c>
      <c r="F2351" s="26">
        <f t="shared" si="470"/>
        <v>46273.843750000007</v>
      </c>
      <c r="G2351">
        <f t="shared" si="471"/>
        <v>1</v>
      </c>
      <c r="H2351">
        <f t="shared" si="472"/>
        <v>7</v>
      </c>
      <c r="I2351" s="27">
        <f t="shared" si="473"/>
        <v>2</v>
      </c>
      <c r="J2351" s="28">
        <f t="shared" si="474"/>
        <v>34.113118152206106</v>
      </c>
      <c r="K2351" s="29">
        <f t="shared" si="475"/>
        <v>8.5499855324074059E-3</v>
      </c>
      <c r="L2351" s="26">
        <f t="shared" si="476"/>
        <v>46273.800216652191</v>
      </c>
      <c r="M2351" t="str">
        <f t="shared" si="477"/>
        <v>YES</v>
      </c>
      <c r="N2351" s="28">
        <f t="shared" si="478"/>
        <v>17.056559076103053</v>
      </c>
      <c r="O2351" t="str">
        <f t="shared" si="479"/>
        <v/>
      </c>
      <c r="P2351" t="str">
        <f t="shared" si="480"/>
        <v/>
      </c>
      <c r="Q2351" s="10" t="s">
        <v>151</v>
      </c>
      <c r="R2351" s="10"/>
      <c r="S2351" s="16">
        <v>2</v>
      </c>
      <c r="T2351" s="13">
        <v>34.113118152206113</v>
      </c>
      <c r="U2351" s="14">
        <v>8.5499855324074076E-3</v>
      </c>
      <c r="V2351" s="11">
        <v>46273.800216652198</v>
      </c>
      <c r="W2351" s="10" t="s">
        <v>151</v>
      </c>
      <c r="X2351" s="29">
        <v>0</v>
      </c>
      <c r="AA2351" t="s">
        <v>331</v>
      </c>
      <c r="AB2351">
        <v>2</v>
      </c>
      <c r="AC2351">
        <v>23.767278729110789</v>
      </c>
      <c r="AD2351">
        <v>43.603330809992428</v>
      </c>
      <c r="AE2351" s="54">
        <v>6.6890914351851851E-3</v>
      </c>
      <c r="AF2351" s="54">
        <v>1.2271773726851849E-2</v>
      </c>
      <c r="AG2351" s="53">
        <v>46273.798355758103</v>
      </c>
      <c r="AH2351" s="53">
        <v>46273.803938440396</v>
      </c>
      <c r="AI2351" t="s">
        <v>151</v>
      </c>
      <c r="AL2351">
        <v>23.767278729110789</v>
      </c>
      <c r="AM2351">
        <v>43.603330809992428</v>
      </c>
      <c r="AN2351" s="54">
        <v>6.6890914351851851E-3</v>
      </c>
      <c r="AO2351" s="54">
        <v>1.2271773726851849E-2</v>
      </c>
      <c r="AP2351" s="53">
        <v>46273.803938440396</v>
      </c>
      <c r="AQ2351" t="s">
        <v>151</v>
      </c>
      <c r="AR2351" t="s">
        <v>332</v>
      </c>
    </row>
    <row r="2352" spans="1:44" x14ac:dyDescent="0.35">
      <c r="A2352">
        <v>12</v>
      </c>
      <c r="B2352" s="26">
        <f t="shared" si="468"/>
        <v>46273.791666666657</v>
      </c>
      <c r="C2352" t="s">
        <v>70</v>
      </c>
      <c r="D2352">
        <v>1</v>
      </c>
      <c r="E2352" s="26">
        <f t="shared" si="469"/>
        <v>46273.864583333343</v>
      </c>
      <c r="F2352" s="26">
        <f t="shared" si="470"/>
        <v>46273.843750000007</v>
      </c>
      <c r="G2352">
        <f t="shared" si="471"/>
        <v>4</v>
      </c>
      <c r="H2352">
        <f t="shared" si="472"/>
        <v>23</v>
      </c>
      <c r="I2352" s="27">
        <f t="shared" si="473"/>
        <v>5</v>
      </c>
      <c r="J2352" s="28">
        <f t="shared" si="474"/>
        <v>214.8109633811186</v>
      </c>
      <c r="K2352" s="29">
        <f t="shared" si="475"/>
        <v>4.4612868833563855E-3</v>
      </c>
      <c r="L2352" s="26">
        <f t="shared" si="476"/>
        <v>46273.796127953538</v>
      </c>
      <c r="M2352" t="str">
        <f t="shared" si="477"/>
        <v>YES</v>
      </c>
      <c r="N2352" s="28">
        <f t="shared" si="478"/>
        <v>42.962192676223722</v>
      </c>
      <c r="O2352" t="str">
        <f t="shared" si="479"/>
        <v/>
      </c>
      <c r="P2352" t="str">
        <f t="shared" si="480"/>
        <v/>
      </c>
      <c r="Q2352" s="10" t="s">
        <v>151</v>
      </c>
      <c r="R2352" s="10"/>
      <c r="S2352" s="16">
        <v>5</v>
      </c>
      <c r="T2352" s="13">
        <v>214.8109633811186</v>
      </c>
      <c r="U2352" s="14">
        <v>4.4612868865740746E-3</v>
      </c>
      <c r="V2352" s="11">
        <v>46273.796127953538</v>
      </c>
      <c r="W2352" s="10" t="s">
        <v>151</v>
      </c>
      <c r="X2352" s="29">
        <v>0</v>
      </c>
      <c r="AA2352" t="s">
        <v>331</v>
      </c>
      <c r="AB2352">
        <v>5</v>
      </c>
      <c r="AC2352">
        <v>23.493975903614459</v>
      </c>
      <c r="AD2352">
        <v>418.88565674647572</v>
      </c>
      <c r="AE2352" s="54">
        <v>2.2878160648148152E-3</v>
      </c>
      <c r="AF2352" s="54">
        <v>4.0790598287037037E-2</v>
      </c>
      <c r="AG2352" s="53">
        <v>46273.793954482717</v>
      </c>
      <c r="AH2352" s="53">
        <v>46273.832457264951</v>
      </c>
      <c r="AI2352" t="s">
        <v>151</v>
      </c>
      <c r="AL2352">
        <v>23.493975903614459</v>
      </c>
      <c r="AM2352">
        <v>418.88565674647572</v>
      </c>
      <c r="AN2352" s="54">
        <v>2.2878160648148152E-3</v>
      </c>
      <c r="AO2352" s="54">
        <v>4.0790598287037037E-2</v>
      </c>
      <c r="AP2352" s="53">
        <v>46273.832457264951</v>
      </c>
      <c r="AQ2352" t="s">
        <v>151</v>
      </c>
      <c r="AR2352" t="s">
        <v>337</v>
      </c>
    </row>
    <row r="2353" spans="1:44" x14ac:dyDescent="0.35">
      <c r="A2353">
        <v>12</v>
      </c>
      <c r="B2353" s="26">
        <f t="shared" si="468"/>
        <v>46273.791666666657</v>
      </c>
      <c r="C2353" t="s">
        <v>70</v>
      </c>
      <c r="D2353">
        <v>2</v>
      </c>
      <c r="E2353" s="26">
        <f t="shared" si="469"/>
        <v>46273.864583333343</v>
      </c>
      <c r="F2353" s="26">
        <f t="shared" si="470"/>
        <v>46273.843750000007</v>
      </c>
      <c r="G2353">
        <f t="shared" si="471"/>
        <v>0</v>
      </c>
      <c r="H2353">
        <f t="shared" si="472"/>
        <v>0</v>
      </c>
      <c r="I2353" s="27">
        <f t="shared" si="473"/>
        <v>2</v>
      </c>
      <c r="J2353" s="28">
        <f t="shared" si="474"/>
        <v>75.606135576447301</v>
      </c>
      <c r="K2353" s="29" t="str">
        <f t="shared" si="475"/>
        <v/>
      </c>
      <c r="L2353" s="26" t="str">
        <f t="shared" si="476"/>
        <v/>
      </c>
      <c r="M2353" t="str">
        <f t="shared" si="477"/>
        <v/>
      </c>
      <c r="N2353" s="28">
        <f t="shared" si="478"/>
        <v>37.80306778822365</v>
      </c>
      <c r="O2353" t="str">
        <f t="shared" si="479"/>
        <v/>
      </c>
      <c r="P2353" t="str">
        <f t="shared" si="480"/>
        <v/>
      </c>
      <c r="Q2353" s="10"/>
      <c r="R2353" s="10"/>
      <c r="S2353" s="16">
        <v>2</v>
      </c>
      <c r="T2353" s="13">
        <v>75.606135576447301</v>
      </c>
      <c r="U2353" s="14"/>
      <c r="V2353" s="11"/>
      <c r="W2353" s="10"/>
      <c r="X2353" s="29"/>
      <c r="AA2353" t="s">
        <v>331</v>
      </c>
      <c r="AB2353">
        <v>2</v>
      </c>
      <c r="AC2353">
        <v>47.624425264176807</v>
      </c>
      <c r="AD2353">
        <v>135.49723756906079</v>
      </c>
      <c r="AL2353">
        <v>47.624425264176807</v>
      </c>
      <c r="AM2353">
        <v>135.49723756906079</v>
      </c>
      <c r="AR2353" t="s">
        <v>332</v>
      </c>
    </row>
    <row r="2354" spans="1:44" x14ac:dyDescent="0.35">
      <c r="A2354">
        <v>12</v>
      </c>
      <c r="B2354" s="26">
        <f t="shared" si="468"/>
        <v>46273.791666666657</v>
      </c>
      <c r="C2354" t="s">
        <v>70</v>
      </c>
      <c r="D2354">
        <v>3</v>
      </c>
      <c r="E2354" s="26">
        <f t="shared" si="469"/>
        <v>46273.864583333343</v>
      </c>
      <c r="F2354" s="26">
        <f t="shared" si="470"/>
        <v>46273.843750000007</v>
      </c>
      <c r="G2354">
        <f t="shared" si="471"/>
        <v>0</v>
      </c>
      <c r="H2354">
        <f t="shared" si="472"/>
        <v>0</v>
      </c>
      <c r="I2354" s="27">
        <f t="shared" si="473"/>
        <v>1</v>
      </c>
      <c r="J2354" s="28">
        <f t="shared" si="474"/>
        <v>74.300932090545942</v>
      </c>
      <c r="K2354" s="29" t="str">
        <f t="shared" si="475"/>
        <v/>
      </c>
      <c r="L2354" s="26" t="str">
        <f t="shared" si="476"/>
        <v/>
      </c>
      <c r="M2354" t="str">
        <f t="shared" si="477"/>
        <v/>
      </c>
      <c r="N2354" s="28">
        <f t="shared" si="478"/>
        <v>74.300932090545942</v>
      </c>
      <c r="O2354" t="str">
        <f t="shared" si="479"/>
        <v/>
      </c>
      <c r="P2354" t="str">
        <f t="shared" si="480"/>
        <v/>
      </c>
      <c r="Q2354" s="10"/>
      <c r="R2354" s="10"/>
      <c r="S2354" s="16">
        <v>1</v>
      </c>
      <c r="T2354" s="13">
        <v>74.300932090545942</v>
      </c>
      <c r="U2354" s="14"/>
      <c r="V2354" s="11"/>
      <c r="W2354" s="10"/>
      <c r="X2354" s="29"/>
      <c r="AA2354" t="s">
        <v>331</v>
      </c>
      <c r="AB2354">
        <v>1</v>
      </c>
      <c r="AC2354">
        <v>74.300932090545942</v>
      </c>
      <c r="AD2354">
        <v>74.300932090545942</v>
      </c>
      <c r="AL2354">
        <v>74.300932090545942</v>
      </c>
      <c r="AM2354">
        <v>74.300932090545942</v>
      </c>
      <c r="AR2354" t="s">
        <v>338</v>
      </c>
    </row>
    <row r="2355" spans="1:44" x14ac:dyDescent="0.35">
      <c r="A2355">
        <v>12</v>
      </c>
      <c r="B2355" s="26">
        <f t="shared" si="468"/>
        <v>46273.791666666657</v>
      </c>
      <c r="C2355" t="s">
        <v>70</v>
      </c>
      <c r="D2355">
        <v>4</v>
      </c>
      <c r="E2355" s="26">
        <f t="shared" si="469"/>
        <v>46273.864583333343</v>
      </c>
      <c r="F2355" s="26">
        <f t="shared" si="470"/>
        <v>46273.843750000007</v>
      </c>
      <c r="G2355">
        <f t="shared" si="471"/>
        <v>0</v>
      </c>
      <c r="H2355">
        <f t="shared" si="472"/>
        <v>2</v>
      </c>
      <c r="I2355" s="27">
        <f t="shared" si="473"/>
        <v>0</v>
      </c>
      <c r="J2355" s="28" t="str">
        <f t="shared" si="474"/>
        <v>NULL</v>
      </c>
      <c r="K2355" s="29" t="str">
        <f t="shared" si="475"/>
        <v/>
      </c>
      <c r="L2355" s="26" t="str">
        <f t="shared" si="476"/>
        <v/>
      </c>
      <c r="M2355" t="str">
        <f t="shared" si="477"/>
        <v/>
      </c>
      <c r="N2355" s="28">
        <f t="shared" si="478"/>
        <v>118.92332789559543</v>
      </c>
      <c r="O2355" t="str">
        <f t="shared" si="479"/>
        <v/>
      </c>
      <c r="P2355" t="str">
        <f t="shared" si="480"/>
        <v/>
      </c>
      <c r="Q2355" s="10"/>
      <c r="R2355" s="10"/>
      <c r="S2355" s="16">
        <v>0</v>
      </c>
      <c r="T2355" s="13"/>
      <c r="U2355" s="14"/>
      <c r="V2355" s="11"/>
      <c r="W2355" s="10"/>
      <c r="X2355" s="29"/>
      <c r="AA2355" t="s">
        <v>331</v>
      </c>
      <c r="AB2355">
        <v>1</v>
      </c>
      <c r="AR2355" t="s">
        <v>338</v>
      </c>
    </row>
    <row r="2356" spans="1:44" x14ac:dyDescent="0.35">
      <c r="A2356">
        <v>12</v>
      </c>
      <c r="B2356" s="26">
        <f t="shared" si="468"/>
        <v>46273.791666666657</v>
      </c>
      <c r="C2356" t="s">
        <v>70</v>
      </c>
      <c r="D2356">
        <v>5</v>
      </c>
      <c r="E2356" s="26">
        <f t="shared" si="469"/>
        <v>46273.864583333343</v>
      </c>
      <c r="F2356" s="26">
        <f t="shared" si="470"/>
        <v>46273.843750000007</v>
      </c>
      <c r="G2356">
        <f t="shared" si="471"/>
        <v>0</v>
      </c>
      <c r="H2356">
        <f t="shared" si="472"/>
        <v>8</v>
      </c>
      <c r="I2356" s="27">
        <f t="shared" si="473"/>
        <v>0</v>
      </c>
      <c r="J2356" s="28" t="str">
        <f t="shared" si="474"/>
        <v>NULL</v>
      </c>
      <c r="K2356" s="29" t="str">
        <f t="shared" si="475"/>
        <v/>
      </c>
      <c r="L2356" s="26" t="str">
        <f t="shared" si="476"/>
        <v/>
      </c>
      <c r="M2356" t="str">
        <f t="shared" si="477"/>
        <v/>
      </c>
      <c r="N2356" s="28">
        <f t="shared" si="478"/>
        <v>16.666666666666664</v>
      </c>
      <c r="O2356" t="str">
        <f t="shared" si="479"/>
        <v/>
      </c>
      <c r="P2356" t="str">
        <f t="shared" si="480"/>
        <v/>
      </c>
      <c r="Q2356" s="10"/>
      <c r="R2356" s="10"/>
      <c r="S2356" s="16">
        <v>0</v>
      </c>
      <c r="T2356" s="13"/>
      <c r="U2356" s="14"/>
      <c r="V2356" s="11"/>
      <c r="W2356" s="10"/>
      <c r="X2356" s="29"/>
      <c r="AA2356" t="s">
        <v>331</v>
      </c>
      <c r="AB2356">
        <v>1</v>
      </c>
      <c r="AR2356" t="s">
        <v>338</v>
      </c>
    </row>
    <row r="2357" spans="1:44" x14ac:dyDescent="0.35">
      <c r="A2357">
        <v>12</v>
      </c>
      <c r="B2357" s="26">
        <f t="shared" si="468"/>
        <v>46273.791666666657</v>
      </c>
      <c r="C2357" t="s">
        <v>70</v>
      </c>
      <c r="D2357">
        <v>6</v>
      </c>
      <c r="E2357" s="26">
        <f t="shared" si="469"/>
        <v>46273.864583333343</v>
      </c>
      <c r="F2357" s="26">
        <f t="shared" si="470"/>
        <v>46273.843750000007</v>
      </c>
      <c r="G2357">
        <f t="shared" si="471"/>
        <v>0</v>
      </c>
      <c r="H2357">
        <f t="shared" si="472"/>
        <v>7</v>
      </c>
      <c r="I2357" s="27">
        <f t="shared" si="473"/>
        <v>2</v>
      </c>
      <c r="J2357" s="28">
        <f t="shared" si="474"/>
        <v>34.113118152206106</v>
      </c>
      <c r="K2357" s="29" t="str">
        <f t="shared" si="475"/>
        <v/>
      </c>
      <c r="L2357" s="26" t="str">
        <f t="shared" si="476"/>
        <v/>
      </c>
      <c r="M2357" t="str">
        <f t="shared" si="477"/>
        <v/>
      </c>
      <c r="N2357" s="28">
        <f t="shared" si="478"/>
        <v>17.056559076103053</v>
      </c>
      <c r="O2357" t="str">
        <f t="shared" si="479"/>
        <v/>
      </c>
      <c r="P2357" t="str">
        <f t="shared" si="480"/>
        <v/>
      </c>
      <c r="Q2357" s="10"/>
      <c r="R2357" s="10"/>
      <c r="S2357" s="16">
        <v>2</v>
      </c>
      <c r="T2357" s="13">
        <v>34.113118152206113</v>
      </c>
      <c r="U2357" s="14"/>
      <c r="V2357" s="11"/>
      <c r="W2357" s="10"/>
      <c r="X2357" s="29"/>
      <c r="AA2357" t="s">
        <v>331</v>
      </c>
      <c r="AB2357">
        <v>2</v>
      </c>
      <c r="AC2357">
        <v>23.767278729110789</v>
      </c>
      <c r="AD2357">
        <v>43.603330809992428</v>
      </c>
      <c r="AL2357">
        <v>23.767278729110789</v>
      </c>
      <c r="AM2357">
        <v>43.603330809992428</v>
      </c>
      <c r="AR2357" t="s">
        <v>332</v>
      </c>
    </row>
    <row r="2358" spans="1:44" x14ac:dyDescent="0.35">
      <c r="A2358">
        <v>12</v>
      </c>
      <c r="B2358" s="26">
        <f t="shared" si="468"/>
        <v>46273.791666666657</v>
      </c>
      <c r="C2358" t="s">
        <v>71</v>
      </c>
      <c r="D2358">
        <v>1</v>
      </c>
      <c r="E2358" s="26">
        <f t="shared" si="469"/>
        <v>46273.875</v>
      </c>
      <c r="F2358" s="26">
        <f t="shared" si="470"/>
        <v>46273.854166666664</v>
      </c>
      <c r="G2358">
        <f t="shared" si="471"/>
        <v>0</v>
      </c>
      <c r="H2358">
        <f t="shared" si="472"/>
        <v>33</v>
      </c>
      <c r="I2358" s="27">
        <f t="shared" si="473"/>
        <v>5</v>
      </c>
      <c r="J2358" s="28">
        <f t="shared" si="474"/>
        <v>214.8109633811186</v>
      </c>
      <c r="K2358" s="29" t="str">
        <f t="shared" si="475"/>
        <v/>
      </c>
      <c r="L2358" s="26" t="str">
        <f t="shared" si="476"/>
        <v/>
      </c>
      <c r="M2358" t="str">
        <f t="shared" si="477"/>
        <v/>
      </c>
      <c r="N2358" s="28">
        <f t="shared" si="478"/>
        <v>42.962192676223722</v>
      </c>
      <c r="O2358" t="str">
        <f t="shared" si="479"/>
        <v/>
      </c>
      <c r="P2358" t="str">
        <f t="shared" si="480"/>
        <v/>
      </c>
      <c r="Q2358" s="10"/>
      <c r="R2358" s="10"/>
      <c r="S2358" s="16">
        <v>5</v>
      </c>
      <c r="T2358" s="13">
        <v>214.8109633811186</v>
      </c>
      <c r="U2358" s="14"/>
      <c r="V2358" s="11"/>
      <c r="W2358" s="10"/>
      <c r="X2358" s="29"/>
      <c r="AA2358" t="s">
        <v>331</v>
      </c>
      <c r="AB2358">
        <v>5</v>
      </c>
      <c r="AC2358">
        <v>23.493975903614459</v>
      </c>
      <c r="AD2358">
        <v>418.88565674647572</v>
      </c>
      <c r="AL2358">
        <v>23.493975903614459</v>
      </c>
      <c r="AM2358">
        <v>418.88565674647572</v>
      </c>
      <c r="AR2358" t="s">
        <v>337</v>
      </c>
    </row>
    <row r="2359" spans="1:44" x14ac:dyDescent="0.35">
      <c r="A2359">
        <v>12</v>
      </c>
      <c r="B2359" s="26">
        <f t="shared" si="468"/>
        <v>46273.791666666657</v>
      </c>
      <c r="C2359" t="s">
        <v>71</v>
      </c>
      <c r="D2359">
        <v>2</v>
      </c>
      <c r="E2359" s="26">
        <f t="shared" si="469"/>
        <v>46273.875</v>
      </c>
      <c r="F2359" s="26">
        <f t="shared" si="470"/>
        <v>46273.854166666664</v>
      </c>
      <c r="G2359">
        <f t="shared" si="471"/>
        <v>0</v>
      </c>
      <c r="H2359">
        <f t="shared" si="472"/>
        <v>1</v>
      </c>
      <c r="I2359" s="27">
        <f t="shared" si="473"/>
        <v>2</v>
      </c>
      <c r="J2359" s="28">
        <f t="shared" si="474"/>
        <v>75.606135576447301</v>
      </c>
      <c r="K2359" s="29" t="str">
        <f t="shared" si="475"/>
        <v/>
      </c>
      <c r="L2359" s="26" t="str">
        <f t="shared" si="476"/>
        <v/>
      </c>
      <c r="M2359" t="str">
        <f t="shared" si="477"/>
        <v/>
      </c>
      <c r="N2359" s="28">
        <f t="shared" si="478"/>
        <v>37.80306778822365</v>
      </c>
      <c r="O2359" t="str">
        <f t="shared" si="479"/>
        <v/>
      </c>
      <c r="P2359" t="str">
        <f t="shared" si="480"/>
        <v/>
      </c>
      <c r="Q2359" s="10"/>
      <c r="R2359" s="10"/>
      <c r="S2359" s="16">
        <v>2</v>
      </c>
      <c r="T2359" s="13">
        <v>75.606135576447301</v>
      </c>
      <c r="U2359" s="14"/>
      <c r="V2359" s="11"/>
      <c r="W2359" s="10"/>
      <c r="X2359" s="29"/>
      <c r="AA2359" t="s">
        <v>331</v>
      </c>
      <c r="AB2359">
        <v>2</v>
      </c>
      <c r="AC2359">
        <v>47.624425264176807</v>
      </c>
      <c r="AD2359">
        <v>135.49723756906079</v>
      </c>
      <c r="AL2359">
        <v>47.624425264176807</v>
      </c>
      <c r="AM2359">
        <v>135.49723756906079</v>
      </c>
      <c r="AR2359" t="s">
        <v>332</v>
      </c>
    </row>
    <row r="2360" spans="1:44" x14ac:dyDescent="0.35">
      <c r="A2360">
        <v>12</v>
      </c>
      <c r="B2360" s="26">
        <f t="shared" si="468"/>
        <v>46273.791666666657</v>
      </c>
      <c r="C2360" t="s">
        <v>71</v>
      </c>
      <c r="D2360">
        <v>3</v>
      </c>
      <c r="E2360" s="26">
        <f t="shared" si="469"/>
        <v>46273.875</v>
      </c>
      <c r="F2360" s="26">
        <f t="shared" si="470"/>
        <v>46273.854166666664</v>
      </c>
      <c r="G2360">
        <f t="shared" si="471"/>
        <v>0</v>
      </c>
      <c r="H2360">
        <f t="shared" si="472"/>
        <v>0</v>
      </c>
      <c r="I2360" s="27">
        <f t="shared" si="473"/>
        <v>1</v>
      </c>
      <c r="J2360" s="28">
        <f t="shared" si="474"/>
        <v>74.300932090545942</v>
      </c>
      <c r="K2360" s="29" t="str">
        <f t="shared" si="475"/>
        <v/>
      </c>
      <c r="L2360" s="26" t="str">
        <f t="shared" si="476"/>
        <v/>
      </c>
      <c r="M2360" t="str">
        <f t="shared" si="477"/>
        <v/>
      </c>
      <c r="N2360" s="28">
        <f t="shared" si="478"/>
        <v>74.300932090545942</v>
      </c>
      <c r="O2360" t="str">
        <f t="shared" si="479"/>
        <v/>
      </c>
      <c r="P2360" t="str">
        <f t="shared" si="480"/>
        <v/>
      </c>
      <c r="Q2360" s="10"/>
      <c r="R2360" s="10"/>
      <c r="S2360" s="16">
        <v>1</v>
      </c>
      <c r="T2360" s="13">
        <v>74.300932090545942</v>
      </c>
      <c r="U2360" s="14"/>
      <c r="V2360" s="11"/>
      <c r="W2360" s="10"/>
      <c r="X2360" s="29"/>
      <c r="AA2360" t="s">
        <v>331</v>
      </c>
      <c r="AB2360">
        <v>1</v>
      </c>
      <c r="AC2360">
        <v>74.300932090545942</v>
      </c>
      <c r="AD2360">
        <v>74.300932090545942</v>
      </c>
      <c r="AL2360">
        <v>74.300932090545942</v>
      </c>
      <c r="AM2360">
        <v>74.300932090545942</v>
      </c>
      <c r="AR2360" t="s">
        <v>338</v>
      </c>
    </row>
    <row r="2361" spans="1:44" x14ac:dyDescent="0.35">
      <c r="A2361">
        <v>12</v>
      </c>
      <c r="B2361" s="26">
        <f t="shared" si="468"/>
        <v>46273.791666666657</v>
      </c>
      <c r="C2361" t="s">
        <v>71</v>
      </c>
      <c r="D2361">
        <v>4</v>
      </c>
      <c r="E2361" s="26">
        <f t="shared" si="469"/>
        <v>46273.875</v>
      </c>
      <c r="F2361" s="26">
        <f t="shared" si="470"/>
        <v>46273.854166666664</v>
      </c>
      <c r="G2361">
        <f t="shared" si="471"/>
        <v>0</v>
      </c>
      <c r="H2361">
        <f t="shared" si="472"/>
        <v>2</v>
      </c>
      <c r="I2361" s="27">
        <f t="shared" si="473"/>
        <v>0</v>
      </c>
      <c r="J2361" s="28" t="str">
        <f t="shared" si="474"/>
        <v>NULL</v>
      </c>
      <c r="K2361" s="29" t="str">
        <f t="shared" si="475"/>
        <v/>
      </c>
      <c r="L2361" s="26" t="str">
        <f t="shared" si="476"/>
        <v/>
      </c>
      <c r="M2361" t="str">
        <f t="shared" si="477"/>
        <v/>
      </c>
      <c r="N2361" s="28">
        <f t="shared" si="478"/>
        <v>118.92332789559543</v>
      </c>
      <c r="O2361" t="str">
        <f t="shared" si="479"/>
        <v/>
      </c>
      <c r="P2361" t="str">
        <f t="shared" si="480"/>
        <v/>
      </c>
      <c r="Q2361" s="10"/>
      <c r="R2361" s="10"/>
      <c r="S2361" s="16">
        <v>0</v>
      </c>
      <c r="T2361" s="13"/>
      <c r="U2361" s="14"/>
      <c r="V2361" s="11"/>
      <c r="W2361" s="10"/>
      <c r="X2361" s="29"/>
      <c r="AA2361" t="s">
        <v>331</v>
      </c>
      <c r="AB2361">
        <v>1</v>
      </c>
      <c r="AR2361" t="s">
        <v>338</v>
      </c>
    </row>
    <row r="2362" spans="1:44" x14ac:dyDescent="0.35">
      <c r="A2362">
        <v>12</v>
      </c>
      <c r="B2362" s="26">
        <f t="shared" si="468"/>
        <v>46273.791666666657</v>
      </c>
      <c r="C2362" t="s">
        <v>71</v>
      </c>
      <c r="D2362">
        <v>5</v>
      </c>
      <c r="E2362" s="26">
        <f t="shared" si="469"/>
        <v>46273.875</v>
      </c>
      <c r="F2362" s="26">
        <f t="shared" si="470"/>
        <v>46273.854166666664</v>
      </c>
      <c r="G2362">
        <f t="shared" si="471"/>
        <v>0</v>
      </c>
      <c r="H2362">
        <f t="shared" si="472"/>
        <v>8</v>
      </c>
      <c r="I2362" s="27">
        <f t="shared" si="473"/>
        <v>0</v>
      </c>
      <c r="J2362" s="28" t="str">
        <f t="shared" si="474"/>
        <v>NULL</v>
      </c>
      <c r="K2362" s="29" t="str">
        <f t="shared" si="475"/>
        <v/>
      </c>
      <c r="L2362" s="26" t="str">
        <f t="shared" si="476"/>
        <v/>
      </c>
      <c r="M2362" t="str">
        <f t="shared" si="477"/>
        <v/>
      </c>
      <c r="N2362" s="28">
        <f t="shared" si="478"/>
        <v>16.666666666666664</v>
      </c>
      <c r="O2362" t="str">
        <f t="shared" si="479"/>
        <v/>
      </c>
      <c r="P2362" t="str">
        <f t="shared" si="480"/>
        <v/>
      </c>
      <c r="Q2362" s="10"/>
      <c r="R2362" s="10"/>
      <c r="S2362" s="16">
        <v>0</v>
      </c>
      <c r="T2362" s="13"/>
      <c r="U2362" s="14"/>
      <c r="V2362" s="11"/>
      <c r="W2362" s="10"/>
      <c r="X2362" s="29"/>
      <c r="AA2362" t="s">
        <v>331</v>
      </c>
      <c r="AB2362">
        <v>1</v>
      </c>
      <c r="AR2362" t="s">
        <v>338</v>
      </c>
    </row>
    <row r="2363" spans="1:44" x14ac:dyDescent="0.35">
      <c r="A2363">
        <v>12</v>
      </c>
      <c r="B2363" s="26">
        <f t="shared" si="468"/>
        <v>46273.791666666657</v>
      </c>
      <c r="C2363" t="s">
        <v>71</v>
      </c>
      <c r="D2363">
        <v>6</v>
      </c>
      <c r="E2363" s="26">
        <f t="shared" si="469"/>
        <v>46273.875</v>
      </c>
      <c r="F2363" s="26">
        <f t="shared" si="470"/>
        <v>46273.854166666664</v>
      </c>
      <c r="G2363">
        <f t="shared" si="471"/>
        <v>0</v>
      </c>
      <c r="H2363">
        <f t="shared" si="472"/>
        <v>7</v>
      </c>
      <c r="I2363" s="27">
        <f t="shared" si="473"/>
        <v>2</v>
      </c>
      <c r="J2363" s="28">
        <f t="shared" si="474"/>
        <v>34.113118152206106</v>
      </c>
      <c r="K2363" s="29" t="str">
        <f t="shared" si="475"/>
        <v/>
      </c>
      <c r="L2363" s="26" t="str">
        <f t="shared" si="476"/>
        <v/>
      </c>
      <c r="M2363" t="str">
        <f t="shared" si="477"/>
        <v/>
      </c>
      <c r="N2363" s="28">
        <f t="shared" si="478"/>
        <v>17.056559076103053</v>
      </c>
      <c r="O2363" t="str">
        <f t="shared" si="479"/>
        <v/>
      </c>
      <c r="P2363" t="str">
        <f t="shared" si="480"/>
        <v/>
      </c>
      <c r="Q2363" s="10"/>
      <c r="R2363" s="10"/>
      <c r="S2363" s="16">
        <v>2</v>
      </c>
      <c r="T2363" s="13">
        <v>34.113118152206113</v>
      </c>
      <c r="U2363" s="14"/>
      <c r="V2363" s="11"/>
      <c r="W2363" s="10"/>
      <c r="X2363" s="29"/>
      <c r="AA2363" t="s">
        <v>331</v>
      </c>
      <c r="AB2363">
        <v>2</v>
      </c>
      <c r="AC2363">
        <v>23.767278729110789</v>
      </c>
      <c r="AD2363">
        <v>43.603330809992428</v>
      </c>
      <c r="AL2363">
        <v>23.767278729110789</v>
      </c>
      <c r="AM2363">
        <v>43.603330809992428</v>
      </c>
      <c r="AR2363" t="s">
        <v>332</v>
      </c>
    </row>
    <row r="2364" spans="1:44" x14ac:dyDescent="0.35">
      <c r="A2364">
        <v>12</v>
      </c>
      <c r="B2364" s="26">
        <f t="shared" si="468"/>
        <v>46273.791666666657</v>
      </c>
      <c r="C2364" t="s">
        <v>72</v>
      </c>
      <c r="D2364">
        <v>1</v>
      </c>
      <c r="E2364" s="26">
        <f t="shared" si="469"/>
        <v>46273.875</v>
      </c>
      <c r="F2364" s="26">
        <f t="shared" si="470"/>
        <v>46273.854166666664</v>
      </c>
      <c r="G2364">
        <f t="shared" si="471"/>
        <v>7</v>
      </c>
      <c r="H2364">
        <f t="shared" si="472"/>
        <v>33</v>
      </c>
      <c r="I2364" s="27">
        <f t="shared" si="473"/>
        <v>5</v>
      </c>
      <c r="J2364" s="28">
        <f t="shared" si="474"/>
        <v>214.8109633811186</v>
      </c>
      <c r="K2364" s="29">
        <f t="shared" si="475"/>
        <v>6.4009768326417707E-3</v>
      </c>
      <c r="L2364" s="26">
        <f t="shared" si="476"/>
        <v>46273.798067643489</v>
      </c>
      <c r="M2364" t="str">
        <f t="shared" si="477"/>
        <v>YES</v>
      </c>
      <c r="N2364" s="28">
        <f t="shared" si="478"/>
        <v>42.962192676223722</v>
      </c>
      <c r="O2364" t="str">
        <f t="shared" si="479"/>
        <v/>
      </c>
      <c r="P2364" t="str">
        <f t="shared" si="480"/>
        <v/>
      </c>
      <c r="Q2364" s="10" t="s">
        <v>151</v>
      </c>
      <c r="R2364" s="10"/>
      <c r="S2364" s="16">
        <v>5</v>
      </c>
      <c r="T2364" s="13">
        <v>214.8109633811186</v>
      </c>
      <c r="U2364" s="14">
        <v>6.4009768287037038E-3</v>
      </c>
      <c r="V2364" s="11">
        <v>46273.798067643504</v>
      </c>
      <c r="W2364" s="10" t="s">
        <v>151</v>
      </c>
      <c r="X2364" s="29">
        <v>0</v>
      </c>
      <c r="AA2364" t="s">
        <v>331</v>
      </c>
      <c r="AB2364">
        <v>5</v>
      </c>
      <c r="AC2364">
        <v>23.493975903614459</v>
      </c>
      <c r="AD2364">
        <v>418.88565674647572</v>
      </c>
      <c r="AE2364" s="54">
        <v>3.28251869212963E-3</v>
      </c>
      <c r="AF2364" s="54">
        <v>5.8525641030092591E-2</v>
      </c>
      <c r="AG2364" s="53">
        <v>46273.794949185358</v>
      </c>
      <c r="AH2364" s="53">
        <v>46273.850192307698</v>
      </c>
      <c r="AI2364" t="s">
        <v>151</v>
      </c>
      <c r="AL2364">
        <v>23.493975903614459</v>
      </c>
      <c r="AM2364">
        <v>418.88565674647572</v>
      </c>
      <c r="AN2364" s="54">
        <v>3.28251869212963E-3</v>
      </c>
      <c r="AO2364" s="54">
        <v>5.8525641030092591E-2</v>
      </c>
      <c r="AP2364" s="53">
        <v>46273.850192307698</v>
      </c>
      <c r="AQ2364" t="s">
        <v>151</v>
      </c>
      <c r="AR2364" t="s">
        <v>337</v>
      </c>
    </row>
    <row r="2365" spans="1:44" x14ac:dyDescent="0.35">
      <c r="A2365">
        <v>12</v>
      </c>
      <c r="B2365" s="26">
        <f t="shared" si="468"/>
        <v>46273.791666666657</v>
      </c>
      <c r="C2365" t="s">
        <v>72</v>
      </c>
      <c r="D2365">
        <v>2</v>
      </c>
      <c r="E2365" s="26">
        <f t="shared" si="469"/>
        <v>46273.875</v>
      </c>
      <c r="F2365" s="26">
        <f t="shared" si="470"/>
        <v>46273.854166666664</v>
      </c>
      <c r="G2365">
        <f t="shared" si="471"/>
        <v>1</v>
      </c>
      <c r="H2365">
        <f t="shared" si="472"/>
        <v>1</v>
      </c>
      <c r="I2365" s="27">
        <f t="shared" si="473"/>
        <v>2</v>
      </c>
      <c r="J2365" s="28">
        <f t="shared" si="474"/>
        <v>75.606135576447301</v>
      </c>
      <c r="K2365" s="29">
        <f t="shared" si="475"/>
        <v>5.5110165794066324E-4</v>
      </c>
      <c r="L2365" s="26">
        <f t="shared" si="476"/>
        <v>46273.792217768314</v>
      </c>
      <c r="M2365" t="str">
        <f t="shared" si="477"/>
        <v>YES</v>
      </c>
      <c r="N2365" s="28">
        <f t="shared" si="478"/>
        <v>37.80306778822365</v>
      </c>
      <c r="O2365" t="str">
        <f t="shared" si="479"/>
        <v/>
      </c>
      <c r="P2365" t="str">
        <f t="shared" si="480"/>
        <v/>
      </c>
      <c r="Q2365" s="10" t="s">
        <v>151</v>
      </c>
      <c r="R2365" s="10"/>
      <c r="S2365" s="16">
        <v>2</v>
      </c>
      <c r="T2365" s="13">
        <v>75.606135576447301</v>
      </c>
      <c r="U2365" s="14">
        <v>5.5110165509259261E-4</v>
      </c>
      <c r="V2365" s="11">
        <v>46273.792217768321</v>
      </c>
      <c r="W2365" s="10" t="s">
        <v>151</v>
      </c>
      <c r="X2365" s="29">
        <v>0</v>
      </c>
      <c r="AA2365" t="s">
        <v>331</v>
      </c>
      <c r="AB2365">
        <v>2</v>
      </c>
      <c r="AC2365">
        <v>47.624425264176807</v>
      </c>
      <c r="AD2365">
        <v>135.49723756906079</v>
      </c>
      <c r="AE2365" s="54">
        <v>3.0750934027777782E-4</v>
      </c>
      <c r="AF2365" s="54">
        <v>8.7490119212962967E-4</v>
      </c>
      <c r="AG2365" s="53">
        <v>46273.791974176012</v>
      </c>
      <c r="AH2365" s="53">
        <v>46273.792541567862</v>
      </c>
      <c r="AI2365" t="s">
        <v>151</v>
      </c>
      <c r="AL2365">
        <v>47.624425264176807</v>
      </c>
      <c r="AM2365">
        <v>135.49723756906079</v>
      </c>
      <c r="AN2365" s="54">
        <v>3.0750934027777782E-4</v>
      </c>
      <c r="AO2365" s="54">
        <v>8.7490119212962967E-4</v>
      </c>
      <c r="AP2365" s="53">
        <v>46273.792541567862</v>
      </c>
      <c r="AQ2365" t="s">
        <v>151</v>
      </c>
      <c r="AR2365" t="s">
        <v>332</v>
      </c>
    </row>
    <row r="2366" spans="1:44" x14ac:dyDescent="0.35">
      <c r="A2366">
        <v>12</v>
      </c>
      <c r="B2366" s="26">
        <f t="shared" si="468"/>
        <v>46273.791666666657</v>
      </c>
      <c r="C2366" t="s">
        <v>72</v>
      </c>
      <c r="D2366">
        <v>3</v>
      </c>
      <c r="E2366" s="26">
        <f t="shared" si="469"/>
        <v>46273.875</v>
      </c>
      <c r="F2366" s="26">
        <f t="shared" si="470"/>
        <v>46273.854166666664</v>
      </c>
      <c r="G2366">
        <f t="shared" si="471"/>
        <v>0</v>
      </c>
      <c r="H2366">
        <f t="shared" si="472"/>
        <v>0</v>
      </c>
      <c r="I2366" s="27">
        <f t="shared" si="473"/>
        <v>1</v>
      </c>
      <c r="J2366" s="28">
        <f t="shared" si="474"/>
        <v>74.300932090545942</v>
      </c>
      <c r="K2366" s="29" t="str">
        <f t="shared" si="475"/>
        <v/>
      </c>
      <c r="L2366" s="26" t="str">
        <f t="shared" si="476"/>
        <v/>
      </c>
      <c r="M2366" t="str">
        <f t="shared" si="477"/>
        <v/>
      </c>
      <c r="N2366" s="28">
        <f t="shared" si="478"/>
        <v>74.300932090545942</v>
      </c>
      <c r="O2366" t="str">
        <f t="shared" si="479"/>
        <v/>
      </c>
      <c r="P2366" t="str">
        <f t="shared" si="480"/>
        <v/>
      </c>
      <c r="Q2366" s="10"/>
      <c r="R2366" s="10"/>
      <c r="S2366" s="16">
        <v>1</v>
      </c>
      <c r="T2366" s="13">
        <v>74.300932090545942</v>
      </c>
      <c r="U2366" s="14"/>
      <c r="V2366" s="11"/>
      <c r="W2366" s="10"/>
      <c r="X2366" s="29"/>
      <c r="AA2366" t="s">
        <v>331</v>
      </c>
      <c r="AB2366">
        <v>1</v>
      </c>
      <c r="AC2366">
        <v>74.300932090545942</v>
      </c>
      <c r="AD2366">
        <v>74.300932090545942</v>
      </c>
      <c r="AL2366">
        <v>74.300932090545942</v>
      </c>
      <c r="AM2366">
        <v>74.300932090545942</v>
      </c>
      <c r="AR2366" t="s">
        <v>338</v>
      </c>
    </row>
    <row r="2367" spans="1:44" x14ac:dyDescent="0.35">
      <c r="A2367">
        <v>12</v>
      </c>
      <c r="B2367" s="26">
        <f t="shared" si="468"/>
        <v>46273.791666666657</v>
      </c>
      <c r="C2367" t="s">
        <v>72</v>
      </c>
      <c r="D2367">
        <v>4</v>
      </c>
      <c r="E2367" s="26">
        <f t="shared" si="469"/>
        <v>46273.875</v>
      </c>
      <c r="F2367" s="26">
        <f t="shared" si="470"/>
        <v>46273.854166666664</v>
      </c>
      <c r="G2367">
        <f t="shared" si="471"/>
        <v>0</v>
      </c>
      <c r="H2367">
        <f t="shared" si="472"/>
        <v>2</v>
      </c>
      <c r="I2367" s="27">
        <f t="shared" si="473"/>
        <v>0</v>
      </c>
      <c r="J2367" s="28" t="str">
        <f t="shared" si="474"/>
        <v>NULL</v>
      </c>
      <c r="K2367" s="29" t="str">
        <f t="shared" si="475"/>
        <v/>
      </c>
      <c r="L2367" s="26" t="str">
        <f t="shared" si="476"/>
        <v/>
      </c>
      <c r="M2367" t="str">
        <f t="shared" si="477"/>
        <v/>
      </c>
      <c r="N2367" s="28">
        <f t="shared" si="478"/>
        <v>118.92332789559543</v>
      </c>
      <c r="O2367" t="str">
        <f t="shared" si="479"/>
        <v/>
      </c>
      <c r="P2367" t="str">
        <f t="shared" si="480"/>
        <v/>
      </c>
      <c r="Q2367" s="10"/>
      <c r="R2367" s="10"/>
      <c r="S2367" s="16">
        <v>0</v>
      </c>
      <c r="T2367" s="13"/>
      <c r="U2367" s="14"/>
      <c r="V2367" s="11"/>
      <c r="W2367" s="10"/>
      <c r="X2367" s="29"/>
      <c r="AA2367" t="s">
        <v>331</v>
      </c>
      <c r="AB2367">
        <v>1</v>
      </c>
      <c r="AR2367" t="s">
        <v>338</v>
      </c>
    </row>
    <row r="2368" spans="1:44" x14ac:dyDescent="0.35">
      <c r="A2368">
        <v>12</v>
      </c>
      <c r="B2368" s="26">
        <f t="shared" si="468"/>
        <v>46273.791666666657</v>
      </c>
      <c r="C2368" t="s">
        <v>72</v>
      </c>
      <c r="D2368">
        <v>5</v>
      </c>
      <c r="E2368" s="26">
        <f t="shared" si="469"/>
        <v>46273.875</v>
      </c>
      <c r="F2368" s="26">
        <f t="shared" si="470"/>
        <v>46273.854166666664</v>
      </c>
      <c r="G2368">
        <f t="shared" si="471"/>
        <v>0</v>
      </c>
      <c r="H2368">
        <f t="shared" si="472"/>
        <v>8</v>
      </c>
      <c r="I2368" s="27">
        <f t="shared" si="473"/>
        <v>0</v>
      </c>
      <c r="J2368" s="28" t="str">
        <f t="shared" si="474"/>
        <v>NULL</v>
      </c>
      <c r="K2368" s="29" t="str">
        <f t="shared" si="475"/>
        <v/>
      </c>
      <c r="L2368" s="26" t="str">
        <f t="shared" si="476"/>
        <v/>
      </c>
      <c r="M2368" t="str">
        <f t="shared" si="477"/>
        <v/>
      </c>
      <c r="N2368" s="28">
        <f t="shared" si="478"/>
        <v>16.666666666666664</v>
      </c>
      <c r="O2368" t="str">
        <f t="shared" si="479"/>
        <v/>
      </c>
      <c r="P2368" t="str">
        <f t="shared" si="480"/>
        <v/>
      </c>
      <c r="Q2368" s="10"/>
      <c r="R2368" s="10"/>
      <c r="S2368" s="16">
        <v>0</v>
      </c>
      <c r="T2368" s="13"/>
      <c r="U2368" s="14"/>
      <c r="V2368" s="11"/>
      <c r="W2368" s="10"/>
      <c r="X2368" s="29"/>
      <c r="AA2368" t="s">
        <v>331</v>
      </c>
      <c r="AB2368">
        <v>1</v>
      </c>
      <c r="AR2368" t="s">
        <v>338</v>
      </c>
    </row>
    <row r="2369" spans="1:44" x14ac:dyDescent="0.35">
      <c r="A2369">
        <v>12</v>
      </c>
      <c r="B2369" s="26">
        <f t="shared" si="468"/>
        <v>46273.791666666657</v>
      </c>
      <c r="C2369" t="s">
        <v>72</v>
      </c>
      <c r="D2369">
        <v>6</v>
      </c>
      <c r="E2369" s="26">
        <f t="shared" si="469"/>
        <v>46273.875</v>
      </c>
      <c r="F2369" s="26">
        <f t="shared" si="470"/>
        <v>46273.854166666664</v>
      </c>
      <c r="G2369">
        <f t="shared" si="471"/>
        <v>0</v>
      </c>
      <c r="H2369">
        <f t="shared" si="472"/>
        <v>7</v>
      </c>
      <c r="I2369" s="27">
        <f t="shared" si="473"/>
        <v>2</v>
      </c>
      <c r="J2369" s="28">
        <f t="shared" si="474"/>
        <v>34.113118152206106</v>
      </c>
      <c r="K2369" s="29" t="str">
        <f t="shared" si="475"/>
        <v/>
      </c>
      <c r="L2369" s="26" t="str">
        <f t="shared" si="476"/>
        <v/>
      </c>
      <c r="M2369" t="str">
        <f t="shared" si="477"/>
        <v/>
      </c>
      <c r="N2369" s="28">
        <f t="shared" si="478"/>
        <v>17.056559076103053</v>
      </c>
      <c r="O2369" t="str">
        <f t="shared" si="479"/>
        <v/>
      </c>
      <c r="P2369" t="str">
        <f t="shared" si="480"/>
        <v/>
      </c>
      <c r="Q2369" s="10"/>
      <c r="R2369" s="10"/>
      <c r="S2369" s="16">
        <v>2</v>
      </c>
      <c r="T2369" s="13">
        <v>34.113118152206113</v>
      </c>
      <c r="U2369" s="14"/>
      <c r="V2369" s="11"/>
      <c r="W2369" s="10"/>
      <c r="X2369" s="29"/>
      <c r="AA2369" t="s">
        <v>331</v>
      </c>
      <c r="AB2369">
        <v>2</v>
      </c>
      <c r="AC2369">
        <v>23.767278729110789</v>
      </c>
      <c r="AD2369">
        <v>43.603330809992428</v>
      </c>
      <c r="AL2369">
        <v>23.767278729110789</v>
      </c>
      <c r="AM2369">
        <v>43.603330809992428</v>
      </c>
      <c r="AR2369" t="s">
        <v>332</v>
      </c>
    </row>
    <row r="2370" spans="1:44" x14ac:dyDescent="0.35">
      <c r="A2370">
        <v>12</v>
      </c>
      <c r="B2370" s="26">
        <f t="shared" si="468"/>
        <v>46273.791666666657</v>
      </c>
      <c r="C2370" t="s">
        <v>73</v>
      </c>
      <c r="D2370">
        <v>1</v>
      </c>
      <c r="E2370" s="26">
        <f t="shared" si="469"/>
        <v>46273.875</v>
      </c>
      <c r="F2370" s="26">
        <f t="shared" si="470"/>
        <v>46273.854166666664</v>
      </c>
      <c r="G2370">
        <f t="shared" si="471"/>
        <v>3</v>
      </c>
      <c r="H2370">
        <f t="shared" si="472"/>
        <v>33</v>
      </c>
      <c r="I2370" s="27">
        <f t="shared" si="473"/>
        <v>5</v>
      </c>
      <c r="J2370" s="28">
        <f t="shared" si="474"/>
        <v>214.8109633811186</v>
      </c>
      <c r="K2370" s="29">
        <f t="shared" si="475"/>
        <v>6.4009768326417707E-3</v>
      </c>
      <c r="L2370" s="26">
        <f t="shared" si="476"/>
        <v>46273.798067643489</v>
      </c>
      <c r="M2370" t="str">
        <f t="shared" si="477"/>
        <v>YES</v>
      </c>
      <c r="N2370" s="28">
        <f t="shared" si="478"/>
        <v>42.962192676223722</v>
      </c>
      <c r="O2370" t="str">
        <f t="shared" si="479"/>
        <v/>
      </c>
      <c r="P2370" t="str">
        <f t="shared" si="480"/>
        <v/>
      </c>
      <c r="Q2370" s="10" t="s">
        <v>151</v>
      </c>
      <c r="R2370" s="10"/>
      <c r="S2370" s="16">
        <v>5</v>
      </c>
      <c r="T2370" s="13">
        <v>214.8109633811186</v>
      </c>
      <c r="U2370" s="14">
        <v>6.4009768287037038E-3</v>
      </c>
      <c r="V2370" s="11">
        <v>46273.798067643504</v>
      </c>
      <c r="W2370" s="10" t="s">
        <v>151</v>
      </c>
      <c r="X2370" s="29">
        <v>0</v>
      </c>
      <c r="AA2370" t="s">
        <v>331</v>
      </c>
      <c r="AB2370">
        <v>5</v>
      </c>
      <c r="AC2370">
        <v>23.493975903614459</v>
      </c>
      <c r="AD2370">
        <v>418.88565674647572</v>
      </c>
      <c r="AE2370" s="54">
        <v>3.28251869212963E-3</v>
      </c>
      <c r="AF2370" s="54">
        <v>5.8525641030092591E-2</v>
      </c>
      <c r="AG2370" s="53">
        <v>46273.794949185358</v>
      </c>
      <c r="AH2370" s="53">
        <v>46273.850192307698</v>
      </c>
      <c r="AI2370" t="s">
        <v>151</v>
      </c>
      <c r="AL2370">
        <v>23.493975903614459</v>
      </c>
      <c r="AM2370">
        <v>418.88565674647572</v>
      </c>
      <c r="AN2370" s="54">
        <v>3.28251869212963E-3</v>
      </c>
      <c r="AO2370" s="54">
        <v>5.8525641030092591E-2</v>
      </c>
      <c r="AP2370" s="53">
        <v>46273.850192307698</v>
      </c>
      <c r="AQ2370" t="s">
        <v>151</v>
      </c>
      <c r="AR2370" t="s">
        <v>337</v>
      </c>
    </row>
    <row r="2371" spans="1:44" x14ac:dyDescent="0.35">
      <c r="A2371">
        <v>12</v>
      </c>
      <c r="B2371" s="26">
        <f t="shared" si="468"/>
        <v>46273.791666666657</v>
      </c>
      <c r="C2371" t="s">
        <v>73</v>
      </c>
      <c r="D2371">
        <v>2</v>
      </c>
      <c r="E2371" s="26">
        <f t="shared" si="469"/>
        <v>46273.875</v>
      </c>
      <c r="F2371" s="26">
        <f t="shared" si="470"/>
        <v>46273.854166666664</v>
      </c>
      <c r="G2371">
        <f t="shared" si="471"/>
        <v>0</v>
      </c>
      <c r="H2371">
        <f t="shared" si="472"/>
        <v>1</v>
      </c>
      <c r="I2371" s="27">
        <f t="shared" si="473"/>
        <v>2</v>
      </c>
      <c r="J2371" s="28">
        <f t="shared" si="474"/>
        <v>75.606135576447301</v>
      </c>
      <c r="K2371" s="29" t="str">
        <f t="shared" si="475"/>
        <v/>
      </c>
      <c r="L2371" s="26" t="str">
        <f t="shared" si="476"/>
        <v/>
      </c>
      <c r="M2371" t="str">
        <f t="shared" si="477"/>
        <v/>
      </c>
      <c r="N2371" s="28">
        <f t="shared" si="478"/>
        <v>37.80306778822365</v>
      </c>
      <c r="O2371" t="str">
        <f t="shared" si="479"/>
        <v/>
      </c>
      <c r="P2371" t="str">
        <f t="shared" si="480"/>
        <v/>
      </c>
      <c r="Q2371" s="10"/>
      <c r="R2371" s="10"/>
      <c r="S2371" s="16">
        <v>2</v>
      </c>
      <c r="T2371" s="13">
        <v>75.606135576447301</v>
      </c>
      <c r="U2371" s="14"/>
      <c r="V2371" s="11"/>
      <c r="W2371" s="10"/>
      <c r="X2371" s="29"/>
      <c r="AA2371" t="s">
        <v>331</v>
      </c>
      <c r="AB2371">
        <v>2</v>
      </c>
      <c r="AC2371">
        <v>47.624425264176807</v>
      </c>
      <c r="AD2371">
        <v>135.49723756906079</v>
      </c>
      <c r="AL2371">
        <v>47.624425264176807</v>
      </c>
      <c r="AM2371">
        <v>135.49723756906079</v>
      </c>
      <c r="AR2371" t="s">
        <v>332</v>
      </c>
    </row>
    <row r="2372" spans="1:44" x14ac:dyDescent="0.35">
      <c r="A2372">
        <v>12</v>
      </c>
      <c r="B2372" s="26">
        <f t="shared" si="468"/>
        <v>46273.791666666657</v>
      </c>
      <c r="C2372" t="s">
        <v>73</v>
      </c>
      <c r="D2372">
        <v>3</v>
      </c>
      <c r="E2372" s="26">
        <f t="shared" si="469"/>
        <v>46273.875</v>
      </c>
      <c r="F2372" s="26">
        <f t="shared" si="470"/>
        <v>46273.854166666664</v>
      </c>
      <c r="G2372">
        <f t="shared" si="471"/>
        <v>0</v>
      </c>
      <c r="H2372">
        <f t="shared" si="472"/>
        <v>0</v>
      </c>
      <c r="I2372" s="27">
        <f t="shared" si="473"/>
        <v>1</v>
      </c>
      <c r="J2372" s="28">
        <f t="shared" si="474"/>
        <v>74.300932090545942</v>
      </c>
      <c r="K2372" s="29" t="str">
        <f t="shared" si="475"/>
        <v/>
      </c>
      <c r="L2372" s="26" t="str">
        <f t="shared" si="476"/>
        <v/>
      </c>
      <c r="M2372" t="str">
        <f t="shared" si="477"/>
        <v/>
      </c>
      <c r="N2372" s="28">
        <f t="shared" si="478"/>
        <v>74.300932090545942</v>
      </c>
      <c r="O2372" t="str">
        <f t="shared" si="479"/>
        <v/>
      </c>
      <c r="P2372" t="str">
        <f t="shared" si="480"/>
        <v/>
      </c>
      <c r="Q2372" s="10"/>
      <c r="R2372" s="10"/>
      <c r="S2372" s="16">
        <v>1</v>
      </c>
      <c r="T2372" s="13">
        <v>74.300932090545942</v>
      </c>
      <c r="U2372" s="14"/>
      <c r="V2372" s="11"/>
      <c r="W2372" s="10"/>
      <c r="X2372" s="29"/>
      <c r="AA2372" t="s">
        <v>331</v>
      </c>
      <c r="AB2372">
        <v>1</v>
      </c>
      <c r="AC2372">
        <v>74.300932090545942</v>
      </c>
      <c r="AD2372">
        <v>74.300932090545942</v>
      </c>
      <c r="AL2372">
        <v>74.300932090545942</v>
      </c>
      <c r="AM2372">
        <v>74.300932090545942</v>
      </c>
      <c r="AR2372" t="s">
        <v>338</v>
      </c>
    </row>
    <row r="2373" spans="1:44" x14ac:dyDescent="0.35">
      <c r="A2373">
        <v>12</v>
      </c>
      <c r="B2373" s="26">
        <f t="shared" si="468"/>
        <v>46273.791666666657</v>
      </c>
      <c r="C2373" t="s">
        <v>73</v>
      </c>
      <c r="D2373">
        <v>4</v>
      </c>
      <c r="E2373" s="26">
        <f t="shared" si="469"/>
        <v>46273.875</v>
      </c>
      <c r="F2373" s="26">
        <f t="shared" si="470"/>
        <v>46273.854166666664</v>
      </c>
      <c r="G2373">
        <f t="shared" si="471"/>
        <v>0</v>
      </c>
      <c r="H2373">
        <f t="shared" si="472"/>
        <v>2</v>
      </c>
      <c r="I2373" s="27">
        <f t="shared" si="473"/>
        <v>0</v>
      </c>
      <c r="J2373" s="28" t="str">
        <f t="shared" si="474"/>
        <v>NULL</v>
      </c>
      <c r="K2373" s="29" t="str">
        <f t="shared" si="475"/>
        <v/>
      </c>
      <c r="L2373" s="26" t="str">
        <f t="shared" si="476"/>
        <v/>
      </c>
      <c r="M2373" t="str">
        <f t="shared" si="477"/>
        <v/>
      </c>
      <c r="N2373" s="28">
        <f t="shared" si="478"/>
        <v>118.92332789559543</v>
      </c>
      <c r="O2373" t="str">
        <f t="shared" si="479"/>
        <v/>
      </c>
      <c r="P2373" t="str">
        <f t="shared" si="480"/>
        <v/>
      </c>
      <c r="Q2373" s="10"/>
      <c r="R2373" s="10"/>
      <c r="S2373" s="16">
        <v>0</v>
      </c>
      <c r="T2373" s="13"/>
      <c r="U2373" s="14"/>
      <c r="V2373" s="11"/>
      <c r="W2373" s="10"/>
      <c r="X2373" s="29"/>
      <c r="AA2373" t="s">
        <v>331</v>
      </c>
      <c r="AB2373">
        <v>1</v>
      </c>
      <c r="AR2373" t="s">
        <v>338</v>
      </c>
    </row>
    <row r="2374" spans="1:44" x14ac:dyDescent="0.35">
      <c r="A2374">
        <v>12</v>
      </c>
      <c r="B2374" s="26">
        <f t="shared" ref="B2374:B2437" si="481">INDEX(SNAP_TIMES,MATCH(A2374,SNAP_NOS,0))</f>
        <v>46273.791666666657</v>
      </c>
      <c r="C2374" t="s">
        <v>73</v>
      </c>
      <c r="D2374">
        <v>5</v>
      </c>
      <c r="E2374" s="26">
        <f t="shared" ref="E2374:E2437" si="482">IF(AND(INDEX(SH_CHG,MATCH(C2374,SH_ID,0))&lt;&gt;"",B2374&gt;=INDEX(SH_CHG,MATCH(C2374,SH_ID,0))),INDEX(SH_DEP,MATCH(C2374,SH_ID,0)),INDEX(SH_ORIG,MATCH(C2374,SH_ID,0)))</f>
        <v>46273.875</v>
      </c>
      <c r="F2374" s="26">
        <f t="shared" ref="F2374:F2437" si="483">E2374-LOADING_MINUTES/1440</f>
        <v>46273.854166666664</v>
      </c>
      <c r="G2374">
        <f t="shared" ref="G2374:G2437" si="484">COUNTIFS(OL_SNAP,A2374,OL_EFF,C2374,OL_WT,D2374,OL_OPEN,"&gt;0")</f>
        <v>0</v>
      </c>
      <c r="H2374">
        <f t="shared" ref="H2374:H2437" si="485">SUMIFS($G$6:$G$3569,$A$6:$A$3569,A2374,$D$6:$D$3569,D2374,$F$6:$F$3569,"&lt;="&amp;F2374)</f>
        <v>8</v>
      </c>
      <c r="I2374" s="27">
        <f t="shared" ref="I2374:I2437" si="486">INDEX(C_RES,MATCH(1,INDEX((C_SN=A2374)*(C_WT=D2374),0),0))</f>
        <v>0</v>
      </c>
      <c r="J2374" s="28" t="str">
        <f t="shared" ref="J2374:J2437" si="487">INDEX(C_RL,MATCH(1,INDEX((C_SN=A2374)*(C_WT=D2374),0),0))</f>
        <v>NULL</v>
      </c>
      <c r="K2374" s="29" t="str">
        <f t="shared" ref="K2374:K2437" si="488">IF(G2374=0,"",IF(ISNUMBER(J2374),IF(J2374&gt;0,H2374/J2374/24,"NULL"),"NULL"))</f>
        <v/>
      </c>
      <c r="L2374" s="26" t="str">
        <f t="shared" ref="L2374:L2437" si="489">IF(ISNUMBER(K2374),B2374+K2374,"")</f>
        <v/>
      </c>
      <c r="M2374" t="str">
        <f t="shared" ref="M2374:M2437" si="490">IF(G2374=0,"",IF(B2374&gt;=F2374,"NO - CUTOFF PASSED",IF(ISNUMBER(K2374),IF(L2374&lt;=F2374,"YES","NO"),"UNKNOWN - NO RATE")))</f>
        <v/>
      </c>
      <c r="N2374" s="28">
        <f t="shared" ref="N2374:N2437" si="491">IFERROR(IF(AND(INDEX(C_HRS,MATCH(1,INDEX((C_SN=A2374)*(C_WT=D2374),0),0))&gt;0,INDEX(C_TL,MATCH(1,INDEX((C_SN=A2374)*(C_WT=D2374),0),0))&gt;0),INDEX(C_TL,MATCH(1,INDEX((C_SN=A2374)*(C_WT=D2374),0),0))/INDEX(C_HRS,MATCH(1,INDEX((C_SN=A2374)*(C_WT=D2374),0),0)),"NULL"),"NULL")</f>
        <v>16.666666666666664</v>
      </c>
      <c r="O2374" t="str">
        <f t="shared" ref="O2374:O2437" si="492">IF(M2374="NO",IF(ISNUMBER(N2374),ROUNDUP(H2374/(N2374*(F2374-B2374)*24),0),"CANNOT ESTIMATE - NO RATE"),"")</f>
        <v/>
      </c>
      <c r="P2374" t="str">
        <f t="shared" ref="P2374:P2437" si="493">IF(ISNUMBER(O2374),MAX(0,O2374-I2374),O2374)</f>
        <v/>
      </c>
      <c r="Q2374" s="10"/>
      <c r="R2374" s="10"/>
      <c r="S2374" s="16">
        <v>0</v>
      </c>
      <c r="T2374" s="13"/>
      <c r="U2374" s="14"/>
      <c r="V2374" s="11"/>
      <c r="W2374" s="10"/>
      <c r="X2374" s="29"/>
      <c r="AA2374" t="s">
        <v>331</v>
      </c>
      <c r="AB2374">
        <v>1</v>
      </c>
      <c r="AR2374" t="s">
        <v>338</v>
      </c>
    </row>
    <row r="2375" spans="1:44" x14ac:dyDescent="0.35">
      <c r="A2375">
        <v>12</v>
      </c>
      <c r="B2375" s="26">
        <f t="shared" si="481"/>
        <v>46273.791666666657</v>
      </c>
      <c r="C2375" t="s">
        <v>73</v>
      </c>
      <c r="D2375">
        <v>6</v>
      </c>
      <c r="E2375" s="26">
        <f t="shared" si="482"/>
        <v>46273.875</v>
      </c>
      <c r="F2375" s="26">
        <f t="shared" si="483"/>
        <v>46273.854166666664</v>
      </c>
      <c r="G2375">
        <f t="shared" si="484"/>
        <v>0</v>
      </c>
      <c r="H2375">
        <f t="shared" si="485"/>
        <v>7</v>
      </c>
      <c r="I2375" s="27">
        <f t="shared" si="486"/>
        <v>2</v>
      </c>
      <c r="J2375" s="28">
        <f t="shared" si="487"/>
        <v>34.113118152206106</v>
      </c>
      <c r="K2375" s="29" t="str">
        <f t="shared" si="488"/>
        <v/>
      </c>
      <c r="L2375" s="26" t="str">
        <f t="shared" si="489"/>
        <v/>
      </c>
      <c r="M2375" t="str">
        <f t="shared" si="490"/>
        <v/>
      </c>
      <c r="N2375" s="28">
        <f t="shared" si="491"/>
        <v>17.056559076103053</v>
      </c>
      <c r="O2375" t="str">
        <f t="shared" si="492"/>
        <v/>
      </c>
      <c r="P2375" t="str">
        <f t="shared" si="493"/>
        <v/>
      </c>
      <c r="Q2375" s="10"/>
      <c r="R2375" s="10"/>
      <c r="S2375" s="16">
        <v>2</v>
      </c>
      <c r="T2375" s="13">
        <v>34.113118152206113</v>
      </c>
      <c r="U2375" s="14"/>
      <c r="V2375" s="11"/>
      <c r="W2375" s="10"/>
      <c r="X2375" s="29"/>
      <c r="AA2375" t="s">
        <v>331</v>
      </c>
      <c r="AB2375">
        <v>2</v>
      </c>
      <c r="AC2375">
        <v>23.767278729110789</v>
      </c>
      <c r="AD2375">
        <v>43.603330809992428</v>
      </c>
      <c r="AL2375">
        <v>23.767278729110789</v>
      </c>
      <c r="AM2375">
        <v>43.603330809992428</v>
      </c>
      <c r="AR2375" t="s">
        <v>332</v>
      </c>
    </row>
    <row r="2376" spans="1:44" x14ac:dyDescent="0.35">
      <c r="A2376">
        <v>12</v>
      </c>
      <c r="B2376" s="26">
        <f t="shared" si="481"/>
        <v>46273.791666666657</v>
      </c>
      <c r="C2376" t="s">
        <v>74</v>
      </c>
      <c r="D2376">
        <v>1</v>
      </c>
      <c r="E2376" s="26">
        <f t="shared" si="482"/>
        <v>46273.885416666657</v>
      </c>
      <c r="F2376" s="26">
        <f t="shared" si="483"/>
        <v>46273.864583333321</v>
      </c>
      <c r="G2376">
        <f t="shared" si="484"/>
        <v>0</v>
      </c>
      <c r="H2376">
        <f t="shared" si="485"/>
        <v>33</v>
      </c>
      <c r="I2376" s="27">
        <f t="shared" si="486"/>
        <v>5</v>
      </c>
      <c r="J2376" s="28">
        <f t="shared" si="487"/>
        <v>214.8109633811186</v>
      </c>
      <c r="K2376" s="29" t="str">
        <f t="shared" si="488"/>
        <v/>
      </c>
      <c r="L2376" s="26" t="str">
        <f t="shared" si="489"/>
        <v/>
      </c>
      <c r="M2376" t="str">
        <f t="shared" si="490"/>
        <v/>
      </c>
      <c r="N2376" s="28">
        <f t="shared" si="491"/>
        <v>42.962192676223722</v>
      </c>
      <c r="O2376" t="str">
        <f t="shared" si="492"/>
        <v/>
      </c>
      <c r="P2376" t="str">
        <f t="shared" si="493"/>
        <v/>
      </c>
      <c r="Q2376" s="10"/>
      <c r="R2376" s="10"/>
      <c r="S2376" s="16">
        <v>5</v>
      </c>
      <c r="T2376" s="13">
        <v>214.8109633811186</v>
      </c>
      <c r="U2376" s="14"/>
      <c r="V2376" s="11"/>
      <c r="W2376" s="10"/>
      <c r="X2376" s="29"/>
      <c r="AA2376" t="s">
        <v>331</v>
      </c>
      <c r="AB2376">
        <v>5</v>
      </c>
      <c r="AC2376">
        <v>23.493975903614459</v>
      </c>
      <c r="AD2376">
        <v>418.88565674647572</v>
      </c>
      <c r="AL2376">
        <v>23.493975903614459</v>
      </c>
      <c r="AM2376">
        <v>418.88565674647572</v>
      </c>
      <c r="AR2376" t="s">
        <v>337</v>
      </c>
    </row>
    <row r="2377" spans="1:44" x14ac:dyDescent="0.35">
      <c r="A2377">
        <v>12</v>
      </c>
      <c r="B2377" s="26">
        <f t="shared" si="481"/>
        <v>46273.791666666657</v>
      </c>
      <c r="C2377" t="s">
        <v>74</v>
      </c>
      <c r="D2377">
        <v>2</v>
      </c>
      <c r="E2377" s="26">
        <f t="shared" si="482"/>
        <v>46273.885416666657</v>
      </c>
      <c r="F2377" s="26">
        <f t="shared" si="483"/>
        <v>46273.864583333321</v>
      </c>
      <c r="G2377">
        <f t="shared" si="484"/>
        <v>38</v>
      </c>
      <c r="H2377">
        <f t="shared" si="485"/>
        <v>39</v>
      </c>
      <c r="I2377" s="27">
        <f t="shared" si="486"/>
        <v>2</v>
      </c>
      <c r="J2377" s="28">
        <f t="shared" si="487"/>
        <v>75.606135576447301</v>
      </c>
      <c r="K2377" s="29">
        <f t="shared" si="488"/>
        <v>2.1492964659685865E-2</v>
      </c>
      <c r="L2377" s="26">
        <f t="shared" si="489"/>
        <v>46273.813159631318</v>
      </c>
      <c r="M2377" t="str">
        <f t="shared" si="490"/>
        <v>YES</v>
      </c>
      <c r="N2377" s="28">
        <f t="shared" si="491"/>
        <v>37.80306778822365</v>
      </c>
      <c r="O2377" t="str">
        <f t="shared" si="492"/>
        <v/>
      </c>
      <c r="P2377" t="str">
        <f t="shared" si="493"/>
        <v/>
      </c>
      <c r="Q2377" s="10" t="s">
        <v>151</v>
      </c>
      <c r="R2377" s="10"/>
      <c r="S2377" s="16">
        <v>2</v>
      </c>
      <c r="T2377" s="13">
        <v>75.606135576447301</v>
      </c>
      <c r="U2377" s="14">
        <v>2.1492964664351851E-2</v>
      </c>
      <c r="V2377" s="11">
        <v>46273.813159631318</v>
      </c>
      <c r="W2377" s="10" t="s">
        <v>151</v>
      </c>
      <c r="X2377" s="29">
        <v>0</v>
      </c>
      <c r="AA2377" t="s">
        <v>331</v>
      </c>
      <c r="AB2377">
        <v>2</v>
      </c>
      <c r="AC2377">
        <v>47.624425264176807</v>
      </c>
      <c r="AD2377">
        <v>135.49723756906079</v>
      </c>
      <c r="AE2377" s="54">
        <v>1.1992864421296301E-2</v>
      </c>
      <c r="AF2377" s="54">
        <v>3.4121146678240739E-2</v>
      </c>
      <c r="AG2377" s="53">
        <v>46273.803659531091</v>
      </c>
      <c r="AH2377" s="53">
        <v>46273.825787813337</v>
      </c>
      <c r="AI2377" t="s">
        <v>151</v>
      </c>
      <c r="AL2377">
        <v>47.624425264176807</v>
      </c>
      <c r="AM2377">
        <v>135.49723756906079</v>
      </c>
      <c r="AN2377" s="54">
        <v>1.1992864421296301E-2</v>
      </c>
      <c r="AO2377" s="54">
        <v>3.4121146678240739E-2</v>
      </c>
      <c r="AP2377" s="53">
        <v>46273.825787813337</v>
      </c>
      <c r="AQ2377" t="s">
        <v>151</v>
      </c>
      <c r="AR2377" t="s">
        <v>332</v>
      </c>
    </row>
    <row r="2378" spans="1:44" x14ac:dyDescent="0.35">
      <c r="A2378">
        <v>12</v>
      </c>
      <c r="B2378" s="26">
        <f t="shared" si="481"/>
        <v>46273.791666666657</v>
      </c>
      <c r="C2378" t="s">
        <v>74</v>
      </c>
      <c r="D2378">
        <v>3</v>
      </c>
      <c r="E2378" s="26">
        <f t="shared" si="482"/>
        <v>46273.885416666657</v>
      </c>
      <c r="F2378" s="26">
        <f t="shared" si="483"/>
        <v>46273.864583333321</v>
      </c>
      <c r="G2378">
        <f t="shared" si="484"/>
        <v>0</v>
      </c>
      <c r="H2378">
        <f t="shared" si="485"/>
        <v>0</v>
      </c>
      <c r="I2378" s="27">
        <f t="shared" si="486"/>
        <v>1</v>
      </c>
      <c r="J2378" s="28">
        <f t="shared" si="487"/>
        <v>74.300932090545942</v>
      </c>
      <c r="K2378" s="29" t="str">
        <f t="shared" si="488"/>
        <v/>
      </c>
      <c r="L2378" s="26" t="str">
        <f t="shared" si="489"/>
        <v/>
      </c>
      <c r="M2378" t="str">
        <f t="shared" si="490"/>
        <v/>
      </c>
      <c r="N2378" s="28">
        <f t="shared" si="491"/>
        <v>74.300932090545942</v>
      </c>
      <c r="O2378" t="str">
        <f t="shared" si="492"/>
        <v/>
      </c>
      <c r="P2378" t="str">
        <f t="shared" si="493"/>
        <v/>
      </c>
      <c r="Q2378" s="10"/>
      <c r="R2378" s="10"/>
      <c r="S2378" s="16">
        <v>1</v>
      </c>
      <c r="T2378" s="13">
        <v>74.300932090545942</v>
      </c>
      <c r="U2378" s="14"/>
      <c r="V2378" s="11"/>
      <c r="W2378" s="10"/>
      <c r="X2378" s="29"/>
      <c r="AA2378" t="s">
        <v>331</v>
      </c>
      <c r="AB2378">
        <v>1</v>
      </c>
      <c r="AC2378">
        <v>74.300932090545942</v>
      </c>
      <c r="AD2378">
        <v>74.300932090545942</v>
      </c>
      <c r="AL2378">
        <v>74.300932090545942</v>
      </c>
      <c r="AM2378">
        <v>74.300932090545942</v>
      </c>
      <c r="AR2378" t="s">
        <v>338</v>
      </c>
    </row>
    <row r="2379" spans="1:44" x14ac:dyDescent="0.35">
      <c r="A2379">
        <v>12</v>
      </c>
      <c r="B2379" s="26">
        <f t="shared" si="481"/>
        <v>46273.791666666657</v>
      </c>
      <c r="C2379" t="s">
        <v>74</v>
      </c>
      <c r="D2379">
        <v>4</v>
      </c>
      <c r="E2379" s="26">
        <f t="shared" si="482"/>
        <v>46273.885416666657</v>
      </c>
      <c r="F2379" s="26">
        <f t="shared" si="483"/>
        <v>46273.864583333321</v>
      </c>
      <c r="G2379">
        <f t="shared" si="484"/>
        <v>0</v>
      </c>
      <c r="H2379">
        <f t="shared" si="485"/>
        <v>2</v>
      </c>
      <c r="I2379" s="27">
        <f t="shared" si="486"/>
        <v>0</v>
      </c>
      <c r="J2379" s="28" t="str">
        <f t="shared" si="487"/>
        <v>NULL</v>
      </c>
      <c r="K2379" s="29" t="str">
        <f t="shared" si="488"/>
        <v/>
      </c>
      <c r="L2379" s="26" t="str">
        <f t="shared" si="489"/>
        <v/>
      </c>
      <c r="M2379" t="str">
        <f t="shared" si="490"/>
        <v/>
      </c>
      <c r="N2379" s="28">
        <f t="shared" si="491"/>
        <v>118.92332789559543</v>
      </c>
      <c r="O2379" t="str">
        <f t="shared" si="492"/>
        <v/>
      </c>
      <c r="P2379" t="str">
        <f t="shared" si="493"/>
        <v/>
      </c>
      <c r="Q2379" s="10"/>
      <c r="R2379" s="10"/>
      <c r="S2379" s="16">
        <v>0</v>
      </c>
      <c r="T2379" s="13"/>
      <c r="U2379" s="14"/>
      <c r="V2379" s="11"/>
      <c r="W2379" s="10"/>
      <c r="X2379" s="29"/>
      <c r="AA2379" t="s">
        <v>331</v>
      </c>
      <c r="AB2379">
        <v>1</v>
      </c>
      <c r="AR2379" t="s">
        <v>338</v>
      </c>
    </row>
    <row r="2380" spans="1:44" x14ac:dyDescent="0.35">
      <c r="A2380">
        <v>12</v>
      </c>
      <c r="B2380" s="26">
        <f t="shared" si="481"/>
        <v>46273.791666666657</v>
      </c>
      <c r="C2380" t="s">
        <v>74</v>
      </c>
      <c r="D2380">
        <v>5</v>
      </c>
      <c r="E2380" s="26">
        <f t="shared" si="482"/>
        <v>46273.885416666657</v>
      </c>
      <c r="F2380" s="26">
        <f t="shared" si="483"/>
        <v>46273.864583333321</v>
      </c>
      <c r="G2380">
        <f t="shared" si="484"/>
        <v>0</v>
      </c>
      <c r="H2380">
        <f t="shared" si="485"/>
        <v>8</v>
      </c>
      <c r="I2380" s="27">
        <f t="shared" si="486"/>
        <v>0</v>
      </c>
      <c r="J2380" s="28" t="str">
        <f t="shared" si="487"/>
        <v>NULL</v>
      </c>
      <c r="K2380" s="29" t="str">
        <f t="shared" si="488"/>
        <v/>
      </c>
      <c r="L2380" s="26" t="str">
        <f t="shared" si="489"/>
        <v/>
      </c>
      <c r="M2380" t="str">
        <f t="shared" si="490"/>
        <v/>
      </c>
      <c r="N2380" s="28">
        <f t="shared" si="491"/>
        <v>16.666666666666664</v>
      </c>
      <c r="O2380" t="str">
        <f t="shared" si="492"/>
        <v/>
      </c>
      <c r="P2380" t="str">
        <f t="shared" si="493"/>
        <v/>
      </c>
      <c r="Q2380" s="10"/>
      <c r="R2380" s="10"/>
      <c r="S2380" s="16">
        <v>0</v>
      </c>
      <c r="T2380" s="13"/>
      <c r="U2380" s="14"/>
      <c r="V2380" s="11"/>
      <c r="W2380" s="10"/>
      <c r="X2380" s="29"/>
      <c r="AA2380" t="s">
        <v>331</v>
      </c>
      <c r="AB2380">
        <v>1</v>
      </c>
      <c r="AR2380" t="s">
        <v>338</v>
      </c>
    </row>
    <row r="2381" spans="1:44" x14ac:dyDescent="0.35">
      <c r="A2381">
        <v>12</v>
      </c>
      <c r="B2381" s="26">
        <f t="shared" si="481"/>
        <v>46273.791666666657</v>
      </c>
      <c r="C2381" t="s">
        <v>74</v>
      </c>
      <c r="D2381">
        <v>6</v>
      </c>
      <c r="E2381" s="26">
        <f t="shared" si="482"/>
        <v>46273.885416666657</v>
      </c>
      <c r="F2381" s="26">
        <f t="shared" si="483"/>
        <v>46273.864583333321</v>
      </c>
      <c r="G2381">
        <f t="shared" si="484"/>
        <v>0</v>
      </c>
      <c r="H2381">
        <f t="shared" si="485"/>
        <v>7</v>
      </c>
      <c r="I2381" s="27">
        <f t="shared" si="486"/>
        <v>2</v>
      </c>
      <c r="J2381" s="28">
        <f t="shared" si="487"/>
        <v>34.113118152206106</v>
      </c>
      <c r="K2381" s="29" t="str">
        <f t="shared" si="488"/>
        <v/>
      </c>
      <c r="L2381" s="26" t="str">
        <f t="shared" si="489"/>
        <v/>
      </c>
      <c r="M2381" t="str">
        <f t="shared" si="490"/>
        <v/>
      </c>
      <c r="N2381" s="28">
        <f t="shared" si="491"/>
        <v>17.056559076103053</v>
      </c>
      <c r="O2381" t="str">
        <f t="shared" si="492"/>
        <v/>
      </c>
      <c r="P2381" t="str">
        <f t="shared" si="493"/>
        <v/>
      </c>
      <c r="Q2381" s="10"/>
      <c r="R2381" s="10"/>
      <c r="S2381" s="16">
        <v>2</v>
      </c>
      <c r="T2381" s="13">
        <v>34.113118152206113</v>
      </c>
      <c r="U2381" s="14"/>
      <c r="V2381" s="11"/>
      <c r="W2381" s="10"/>
      <c r="X2381" s="29"/>
      <c r="AA2381" t="s">
        <v>331</v>
      </c>
      <c r="AB2381">
        <v>2</v>
      </c>
      <c r="AC2381">
        <v>23.767278729110789</v>
      </c>
      <c r="AD2381">
        <v>43.603330809992428</v>
      </c>
      <c r="AL2381">
        <v>23.767278729110789</v>
      </c>
      <c r="AM2381">
        <v>43.603330809992428</v>
      </c>
      <c r="AR2381" t="s">
        <v>332</v>
      </c>
    </row>
    <row r="2382" spans="1:44" x14ac:dyDescent="0.35">
      <c r="A2382">
        <v>13</v>
      </c>
      <c r="B2382" s="26">
        <f t="shared" si="481"/>
        <v>46273.802083333343</v>
      </c>
      <c r="C2382" t="s">
        <v>20</v>
      </c>
      <c r="D2382">
        <v>1</v>
      </c>
      <c r="E2382" s="26">
        <f t="shared" si="482"/>
        <v>46273.770833333343</v>
      </c>
      <c r="F2382" s="26">
        <f t="shared" si="483"/>
        <v>46273.750000000007</v>
      </c>
      <c r="G2382">
        <f t="shared" si="484"/>
        <v>0</v>
      </c>
      <c r="H2382">
        <f t="shared" si="485"/>
        <v>0</v>
      </c>
      <c r="I2382" s="27">
        <f t="shared" si="486"/>
        <v>4</v>
      </c>
      <c r="J2382" s="28">
        <f t="shared" si="487"/>
        <v>167.04653802497162</v>
      </c>
      <c r="K2382" s="29" t="str">
        <f t="shared" si="488"/>
        <v/>
      </c>
      <c r="L2382" s="26" t="str">
        <f t="shared" si="489"/>
        <v/>
      </c>
      <c r="M2382" t="str">
        <f t="shared" si="490"/>
        <v/>
      </c>
      <c r="N2382" s="28">
        <f t="shared" si="491"/>
        <v>41.761634506242906</v>
      </c>
      <c r="O2382" t="str">
        <f t="shared" si="492"/>
        <v/>
      </c>
      <c r="P2382" t="str">
        <f t="shared" si="493"/>
        <v/>
      </c>
      <c r="Q2382" s="10"/>
      <c r="R2382" s="10"/>
      <c r="S2382" s="16">
        <v>4</v>
      </c>
      <c r="T2382" s="13">
        <v>167.0465380249716</v>
      </c>
      <c r="U2382" s="14"/>
      <c r="V2382" s="11"/>
      <c r="W2382" s="10"/>
      <c r="X2382" s="29"/>
      <c r="AA2382" t="s">
        <v>331</v>
      </c>
      <c r="AB2382">
        <v>5</v>
      </c>
      <c r="AC2382">
        <v>17.237569060773481</v>
      </c>
      <c r="AD2382">
        <v>330.49180327868862</v>
      </c>
      <c r="AL2382">
        <v>17.237569060773481</v>
      </c>
      <c r="AM2382">
        <v>330.49180327868862</v>
      </c>
      <c r="AR2382" t="s">
        <v>337</v>
      </c>
    </row>
    <row r="2383" spans="1:44" x14ac:dyDescent="0.35">
      <c r="A2383">
        <v>13</v>
      </c>
      <c r="B2383" s="26">
        <f t="shared" si="481"/>
        <v>46273.802083333343</v>
      </c>
      <c r="C2383" t="s">
        <v>20</v>
      </c>
      <c r="D2383">
        <v>2</v>
      </c>
      <c r="E2383" s="26">
        <f t="shared" si="482"/>
        <v>46273.770833333343</v>
      </c>
      <c r="F2383" s="26">
        <f t="shared" si="483"/>
        <v>46273.750000000007</v>
      </c>
      <c r="G2383">
        <f t="shared" si="484"/>
        <v>0</v>
      </c>
      <c r="H2383">
        <f t="shared" si="485"/>
        <v>0</v>
      </c>
      <c r="I2383" s="27">
        <f t="shared" si="486"/>
        <v>1</v>
      </c>
      <c r="J2383" s="28">
        <f t="shared" si="487"/>
        <v>41.917189460476784</v>
      </c>
      <c r="K2383" s="29" t="str">
        <f t="shared" si="488"/>
        <v/>
      </c>
      <c r="L2383" s="26" t="str">
        <f t="shared" si="489"/>
        <v/>
      </c>
      <c r="M2383" t="str">
        <f t="shared" si="490"/>
        <v/>
      </c>
      <c r="N2383" s="28">
        <f t="shared" si="491"/>
        <v>41.917189460476784</v>
      </c>
      <c r="O2383" t="str">
        <f t="shared" si="492"/>
        <v/>
      </c>
      <c r="P2383" t="str">
        <f t="shared" si="493"/>
        <v/>
      </c>
      <c r="Q2383" s="10"/>
      <c r="R2383" s="10"/>
      <c r="S2383" s="16">
        <v>1</v>
      </c>
      <c r="T2383" s="13">
        <v>41.917189460476777</v>
      </c>
      <c r="U2383" s="14"/>
      <c r="V2383" s="11"/>
      <c r="W2383" s="10"/>
      <c r="X2383" s="29"/>
      <c r="AA2383" t="s">
        <v>331</v>
      </c>
      <c r="AB2383">
        <v>2</v>
      </c>
      <c r="AC2383">
        <v>28.15672708129653</v>
      </c>
      <c r="AD2383">
        <v>69.523234761617374</v>
      </c>
      <c r="AL2383">
        <v>28.15672708129653</v>
      </c>
      <c r="AM2383">
        <v>69.523234761617374</v>
      </c>
      <c r="AR2383" t="s">
        <v>332</v>
      </c>
    </row>
    <row r="2384" spans="1:44" x14ac:dyDescent="0.35">
      <c r="A2384">
        <v>13</v>
      </c>
      <c r="B2384" s="26">
        <f t="shared" si="481"/>
        <v>46273.802083333343</v>
      </c>
      <c r="C2384" t="s">
        <v>20</v>
      </c>
      <c r="D2384">
        <v>3</v>
      </c>
      <c r="E2384" s="26">
        <f t="shared" si="482"/>
        <v>46273.770833333343</v>
      </c>
      <c r="F2384" s="26">
        <f t="shared" si="483"/>
        <v>46273.750000000007</v>
      </c>
      <c r="G2384">
        <f t="shared" si="484"/>
        <v>0</v>
      </c>
      <c r="H2384">
        <f t="shared" si="485"/>
        <v>0</v>
      </c>
      <c r="I2384" s="27">
        <f t="shared" si="486"/>
        <v>1</v>
      </c>
      <c r="J2384" s="28">
        <f t="shared" si="487"/>
        <v>65.141864504921827</v>
      </c>
      <c r="K2384" s="29" t="str">
        <f t="shared" si="488"/>
        <v/>
      </c>
      <c r="L2384" s="26" t="str">
        <f t="shared" si="489"/>
        <v/>
      </c>
      <c r="M2384" t="str">
        <f t="shared" si="490"/>
        <v/>
      </c>
      <c r="N2384" s="28">
        <f t="shared" si="491"/>
        <v>65.141864504921827</v>
      </c>
      <c r="O2384" t="str">
        <f t="shared" si="492"/>
        <v/>
      </c>
      <c r="P2384" t="str">
        <f t="shared" si="493"/>
        <v/>
      </c>
      <c r="Q2384" s="10"/>
      <c r="R2384" s="10"/>
      <c r="S2384" s="16">
        <v>1</v>
      </c>
      <c r="T2384" s="13">
        <v>65.141864504921827</v>
      </c>
      <c r="U2384" s="14"/>
      <c r="V2384" s="11"/>
      <c r="W2384" s="10"/>
      <c r="X2384" s="29"/>
      <c r="AA2384" t="s">
        <v>331</v>
      </c>
      <c r="AB2384">
        <v>1</v>
      </c>
      <c r="AC2384">
        <v>65.141864504921827</v>
      </c>
      <c r="AD2384">
        <v>65.141864504921827</v>
      </c>
      <c r="AL2384">
        <v>65.141864504921827</v>
      </c>
      <c r="AM2384">
        <v>65.141864504921827</v>
      </c>
      <c r="AR2384" t="s">
        <v>338</v>
      </c>
    </row>
    <row r="2385" spans="1:44" x14ac:dyDescent="0.35">
      <c r="A2385">
        <v>13</v>
      </c>
      <c r="B2385" s="26">
        <f t="shared" si="481"/>
        <v>46273.802083333343</v>
      </c>
      <c r="C2385" t="s">
        <v>20</v>
      </c>
      <c r="D2385">
        <v>4</v>
      </c>
      <c r="E2385" s="26">
        <f t="shared" si="482"/>
        <v>46273.770833333343</v>
      </c>
      <c r="F2385" s="26">
        <f t="shared" si="483"/>
        <v>46273.750000000007</v>
      </c>
      <c r="G2385">
        <f t="shared" si="484"/>
        <v>0</v>
      </c>
      <c r="H2385">
        <f t="shared" si="485"/>
        <v>0</v>
      </c>
      <c r="I2385" s="27">
        <f t="shared" si="486"/>
        <v>1</v>
      </c>
      <c r="J2385" s="28">
        <f t="shared" si="487"/>
        <v>118.37805124066975</v>
      </c>
      <c r="K2385" s="29" t="str">
        <f t="shared" si="488"/>
        <v/>
      </c>
      <c r="L2385" s="26" t="str">
        <f t="shared" si="489"/>
        <v/>
      </c>
      <c r="M2385" t="str">
        <f t="shared" si="490"/>
        <v/>
      </c>
      <c r="N2385" s="28">
        <f t="shared" si="491"/>
        <v>118.37805124066975</v>
      </c>
      <c r="O2385" t="str">
        <f t="shared" si="492"/>
        <v/>
      </c>
      <c r="P2385" t="str">
        <f t="shared" si="493"/>
        <v/>
      </c>
      <c r="Q2385" s="10"/>
      <c r="R2385" s="10"/>
      <c r="S2385" s="16">
        <v>1</v>
      </c>
      <c r="T2385" s="13">
        <v>118.37805124066971</v>
      </c>
      <c r="U2385" s="14"/>
      <c r="V2385" s="11"/>
      <c r="W2385" s="10"/>
      <c r="X2385" s="29"/>
      <c r="AA2385" t="s">
        <v>331</v>
      </c>
      <c r="AB2385">
        <v>1</v>
      </c>
      <c r="AC2385">
        <v>118.37805124066971</v>
      </c>
      <c r="AD2385">
        <v>118.37805124066971</v>
      </c>
      <c r="AL2385">
        <v>118.37805124066971</v>
      </c>
      <c r="AM2385">
        <v>118.37805124066971</v>
      </c>
      <c r="AR2385" t="s">
        <v>338</v>
      </c>
    </row>
    <row r="2386" spans="1:44" x14ac:dyDescent="0.35">
      <c r="A2386">
        <v>13</v>
      </c>
      <c r="B2386" s="26">
        <f t="shared" si="481"/>
        <v>46273.802083333343</v>
      </c>
      <c r="C2386" t="s">
        <v>20</v>
      </c>
      <c r="D2386">
        <v>5</v>
      </c>
      <c r="E2386" s="26">
        <f t="shared" si="482"/>
        <v>46273.770833333343</v>
      </c>
      <c r="F2386" s="26">
        <f t="shared" si="483"/>
        <v>46273.750000000007</v>
      </c>
      <c r="G2386">
        <f t="shared" si="484"/>
        <v>0</v>
      </c>
      <c r="H2386">
        <f t="shared" si="485"/>
        <v>0</v>
      </c>
      <c r="I2386" s="27">
        <f t="shared" si="486"/>
        <v>0</v>
      </c>
      <c r="J2386" s="28" t="str">
        <f t="shared" si="487"/>
        <v>NULL</v>
      </c>
      <c r="K2386" s="29" t="str">
        <f t="shared" si="488"/>
        <v/>
      </c>
      <c r="L2386" s="26" t="str">
        <f t="shared" si="489"/>
        <v/>
      </c>
      <c r="M2386" t="str">
        <f t="shared" si="490"/>
        <v/>
      </c>
      <c r="N2386" s="28">
        <f t="shared" si="491"/>
        <v>21.159874608150471</v>
      </c>
      <c r="O2386" t="str">
        <f t="shared" si="492"/>
        <v/>
      </c>
      <c r="P2386" t="str">
        <f t="shared" si="493"/>
        <v/>
      </c>
      <c r="Q2386" s="10"/>
      <c r="R2386" s="10"/>
      <c r="S2386" s="16">
        <v>0</v>
      </c>
      <c r="T2386" s="13"/>
      <c r="U2386" s="14"/>
      <c r="V2386" s="11"/>
      <c r="W2386" s="10"/>
      <c r="X2386" s="29"/>
      <c r="AA2386" t="s">
        <v>331</v>
      </c>
      <c r="AB2386">
        <v>1</v>
      </c>
      <c r="AR2386" t="s">
        <v>338</v>
      </c>
    </row>
    <row r="2387" spans="1:44" x14ac:dyDescent="0.35">
      <c r="A2387">
        <v>13</v>
      </c>
      <c r="B2387" s="26">
        <f t="shared" si="481"/>
        <v>46273.802083333343</v>
      </c>
      <c r="C2387" t="s">
        <v>20</v>
      </c>
      <c r="D2387">
        <v>6</v>
      </c>
      <c r="E2387" s="26">
        <f t="shared" si="482"/>
        <v>46273.770833333343</v>
      </c>
      <c r="F2387" s="26">
        <f t="shared" si="483"/>
        <v>46273.750000000007</v>
      </c>
      <c r="G2387">
        <f t="shared" si="484"/>
        <v>0</v>
      </c>
      <c r="H2387">
        <f t="shared" si="485"/>
        <v>0</v>
      </c>
      <c r="I2387" s="27">
        <f t="shared" si="486"/>
        <v>2</v>
      </c>
      <c r="J2387" s="28">
        <f t="shared" si="487"/>
        <v>31.983907467940661</v>
      </c>
      <c r="K2387" s="29" t="str">
        <f t="shared" si="488"/>
        <v/>
      </c>
      <c r="L2387" s="26" t="str">
        <f t="shared" si="489"/>
        <v/>
      </c>
      <c r="M2387" t="str">
        <f t="shared" si="490"/>
        <v/>
      </c>
      <c r="N2387" s="28">
        <f t="shared" si="491"/>
        <v>15.99195373397033</v>
      </c>
      <c r="O2387" t="str">
        <f t="shared" si="492"/>
        <v/>
      </c>
      <c r="P2387" t="str">
        <f t="shared" si="493"/>
        <v/>
      </c>
      <c r="Q2387" s="10"/>
      <c r="R2387" s="10"/>
      <c r="S2387" s="16">
        <v>2</v>
      </c>
      <c r="T2387" s="13">
        <v>31.983907467940661</v>
      </c>
      <c r="U2387" s="14"/>
      <c r="V2387" s="11"/>
      <c r="W2387" s="10"/>
      <c r="X2387" s="29"/>
      <c r="AA2387" t="s">
        <v>331</v>
      </c>
      <c r="AB2387">
        <v>2</v>
      </c>
      <c r="AC2387">
        <v>21.29806855750827</v>
      </c>
      <c r="AD2387">
        <v>41.91461836998706</v>
      </c>
      <c r="AL2387">
        <v>21.29806855750827</v>
      </c>
      <c r="AM2387">
        <v>41.91461836998706</v>
      </c>
      <c r="AR2387" t="s">
        <v>332</v>
      </c>
    </row>
    <row r="2388" spans="1:44" x14ac:dyDescent="0.35">
      <c r="A2388">
        <v>13</v>
      </c>
      <c r="B2388" s="26">
        <f t="shared" si="481"/>
        <v>46273.802083333343</v>
      </c>
      <c r="C2388" t="s">
        <v>43</v>
      </c>
      <c r="D2388">
        <v>1</v>
      </c>
      <c r="E2388" s="26">
        <f t="shared" si="482"/>
        <v>46273.802083333343</v>
      </c>
      <c r="F2388" s="26">
        <f t="shared" si="483"/>
        <v>46273.781250000007</v>
      </c>
      <c r="G2388">
        <f t="shared" si="484"/>
        <v>0</v>
      </c>
      <c r="H2388">
        <f t="shared" si="485"/>
        <v>0</v>
      </c>
      <c r="I2388" s="27">
        <f t="shared" si="486"/>
        <v>4</v>
      </c>
      <c r="J2388" s="28">
        <f t="shared" si="487"/>
        <v>167.04653802497162</v>
      </c>
      <c r="K2388" s="29" t="str">
        <f t="shared" si="488"/>
        <v/>
      </c>
      <c r="L2388" s="26" t="str">
        <f t="shared" si="489"/>
        <v/>
      </c>
      <c r="M2388" t="str">
        <f t="shared" si="490"/>
        <v/>
      </c>
      <c r="N2388" s="28">
        <f t="shared" si="491"/>
        <v>41.761634506242906</v>
      </c>
      <c r="O2388" t="str">
        <f t="shared" si="492"/>
        <v/>
      </c>
      <c r="P2388" t="str">
        <f t="shared" si="493"/>
        <v/>
      </c>
      <c r="Q2388" s="10"/>
      <c r="R2388" s="10"/>
      <c r="S2388" s="16">
        <v>4</v>
      </c>
      <c r="T2388" s="13">
        <v>167.0465380249716</v>
      </c>
      <c r="U2388" s="14"/>
      <c r="V2388" s="11"/>
      <c r="W2388" s="10"/>
      <c r="X2388" s="29"/>
      <c r="AA2388" t="s">
        <v>331</v>
      </c>
      <c r="AB2388">
        <v>5</v>
      </c>
      <c r="AC2388">
        <v>17.237569060773481</v>
      </c>
      <c r="AD2388">
        <v>330.49180327868862</v>
      </c>
      <c r="AL2388">
        <v>17.237569060773481</v>
      </c>
      <c r="AM2388">
        <v>330.49180327868862</v>
      </c>
      <c r="AR2388" t="s">
        <v>337</v>
      </c>
    </row>
    <row r="2389" spans="1:44" x14ac:dyDescent="0.35">
      <c r="A2389">
        <v>13</v>
      </c>
      <c r="B2389" s="26">
        <f t="shared" si="481"/>
        <v>46273.802083333343</v>
      </c>
      <c r="C2389" t="s">
        <v>43</v>
      </c>
      <c r="D2389">
        <v>2</v>
      </c>
      <c r="E2389" s="26">
        <f t="shared" si="482"/>
        <v>46273.802083333343</v>
      </c>
      <c r="F2389" s="26">
        <f t="shared" si="483"/>
        <v>46273.781250000007</v>
      </c>
      <c r="G2389">
        <f t="shared" si="484"/>
        <v>0</v>
      </c>
      <c r="H2389">
        <f t="shared" si="485"/>
        <v>0</v>
      </c>
      <c r="I2389" s="27">
        <f t="shared" si="486"/>
        <v>1</v>
      </c>
      <c r="J2389" s="28">
        <f t="shared" si="487"/>
        <v>41.917189460476784</v>
      </c>
      <c r="K2389" s="29" t="str">
        <f t="shared" si="488"/>
        <v/>
      </c>
      <c r="L2389" s="26" t="str">
        <f t="shared" si="489"/>
        <v/>
      </c>
      <c r="M2389" t="str">
        <f t="shared" si="490"/>
        <v/>
      </c>
      <c r="N2389" s="28">
        <f t="shared" si="491"/>
        <v>41.917189460476784</v>
      </c>
      <c r="O2389" t="str">
        <f t="shared" si="492"/>
        <v/>
      </c>
      <c r="P2389" t="str">
        <f t="shared" si="493"/>
        <v/>
      </c>
      <c r="Q2389" s="10"/>
      <c r="R2389" s="10"/>
      <c r="S2389" s="16">
        <v>1</v>
      </c>
      <c r="T2389" s="13">
        <v>41.917189460476777</v>
      </c>
      <c r="U2389" s="14"/>
      <c r="V2389" s="11"/>
      <c r="W2389" s="10"/>
      <c r="X2389" s="29"/>
      <c r="AA2389" t="s">
        <v>331</v>
      </c>
      <c r="AB2389">
        <v>2</v>
      </c>
      <c r="AC2389">
        <v>28.15672708129653</v>
      </c>
      <c r="AD2389">
        <v>69.523234761617374</v>
      </c>
      <c r="AL2389">
        <v>28.15672708129653</v>
      </c>
      <c r="AM2389">
        <v>69.523234761617374</v>
      </c>
      <c r="AR2389" t="s">
        <v>332</v>
      </c>
    </row>
    <row r="2390" spans="1:44" x14ac:dyDescent="0.35">
      <c r="A2390">
        <v>13</v>
      </c>
      <c r="B2390" s="26">
        <f t="shared" si="481"/>
        <v>46273.802083333343</v>
      </c>
      <c r="C2390" t="s">
        <v>43</v>
      </c>
      <c r="D2390">
        <v>3</v>
      </c>
      <c r="E2390" s="26">
        <f t="shared" si="482"/>
        <v>46273.802083333343</v>
      </c>
      <c r="F2390" s="26">
        <f t="shared" si="483"/>
        <v>46273.781250000007</v>
      </c>
      <c r="G2390">
        <f t="shared" si="484"/>
        <v>0</v>
      </c>
      <c r="H2390">
        <f t="shared" si="485"/>
        <v>0</v>
      </c>
      <c r="I2390" s="27">
        <f t="shared" si="486"/>
        <v>1</v>
      </c>
      <c r="J2390" s="28">
        <f t="shared" si="487"/>
        <v>65.141864504921827</v>
      </c>
      <c r="K2390" s="29" t="str">
        <f t="shared" si="488"/>
        <v/>
      </c>
      <c r="L2390" s="26" t="str">
        <f t="shared" si="489"/>
        <v/>
      </c>
      <c r="M2390" t="str">
        <f t="shared" si="490"/>
        <v/>
      </c>
      <c r="N2390" s="28">
        <f t="shared" si="491"/>
        <v>65.141864504921827</v>
      </c>
      <c r="O2390" t="str">
        <f t="shared" si="492"/>
        <v/>
      </c>
      <c r="P2390" t="str">
        <f t="shared" si="493"/>
        <v/>
      </c>
      <c r="Q2390" s="10"/>
      <c r="R2390" s="10"/>
      <c r="S2390" s="16">
        <v>1</v>
      </c>
      <c r="T2390" s="13">
        <v>65.141864504921827</v>
      </c>
      <c r="U2390" s="14"/>
      <c r="V2390" s="11"/>
      <c r="W2390" s="10"/>
      <c r="X2390" s="29"/>
      <c r="AA2390" t="s">
        <v>331</v>
      </c>
      <c r="AB2390">
        <v>1</v>
      </c>
      <c r="AC2390">
        <v>65.141864504921827</v>
      </c>
      <c r="AD2390">
        <v>65.141864504921827</v>
      </c>
      <c r="AL2390">
        <v>65.141864504921827</v>
      </c>
      <c r="AM2390">
        <v>65.141864504921827</v>
      </c>
      <c r="AR2390" t="s">
        <v>338</v>
      </c>
    </row>
    <row r="2391" spans="1:44" x14ac:dyDescent="0.35">
      <c r="A2391">
        <v>13</v>
      </c>
      <c r="B2391" s="26">
        <f t="shared" si="481"/>
        <v>46273.802083333343</v>
      </c>
      <c r="C2391" t="s">
        <v>43</v>
      </c>
      <c r="D2391">
        <v>4</v>
      </c>
      <c r="E2391" s="26">
        <f t="shared" si="482"/>
        <v>46273.802083333343</v>
      </c>
      <c r="F2391" s="26">
        <f t="shared" si="483"/>
        <v>46273.781250000007</v>
      </c>
      <c r="G2391">
        <f t="shared" si="484"/>
        <v>0</v>
      </c>
      <c r="H2391">
        <f t="shared" si="485"/>
        <v>0</v>
      </c>
      <c r="I2391" s="27">
        <f t="shared" si="486"/>
        <v>1</v>
      </c>
      <c r="J2391" s="28">
        <f t="shared" si="487"/>
        <v>118.37805124066975</v>
      </c>
      <c r="K2391" s="29" t="str">
        <f t="shared" si="488"/>
        <v/>
      </c>
      <c r="L2391" s="26" t="str">
        <f t="shared" si="489"/>
        <v/>
      </c>
      <c r="M2391" t="str">
        <f t="shared" si="490"/>
        <v/>
      </c>
      <c r="N2391" s="28">
        <f t="shared" si="491"/>
        <v>118.37805124066975</v>
      </c>
      <c r="O2391" t="str">
        <f t="shared" si="492"/>
        <v/>
      </c>
      <c r="P2391" t="str">
        <f t="shared" si="493"/>
        <v/>
      </c>
      <c r="Q2391" s="10"/>
      <c r="R2391" s="10"/>
      <c r="S2391" s="16">
        <v>1</v>
      </c>
      <c r="T2391" s="13">
        <v>118.37805124066971</v>
      </c>
      <c r="U2391" s="14"/>
      <c r="V2391" s="11"/>
      <c r="W2391" s="10"/>
      <c r="X2391" s="29"/>
      <c r="AA2391" t="s">
        <v>331</v>
      </c>
      <c r="AB2391">
        <v>1</v>
      </c>
      <c r="AC2391">
        <v>118.37805124066971</v>
      </c>
      <c r="AD2391">
        <v>118.37805124066971</v>
      </c>
      <c r="AL2391">
        <v>118.37805124066971</v>
      </c>
      <c r="AM2391">
        <v>118.37805124066971</v>
      </c>
      <c r="AR2391" t="s">
        <v>338</v>
      </c>
    </row>
    <row r="2392" spans="1:44" x14ac:dyDescent="0.35">
      <c r="A2392">
        <v>13</v>
      </c>
      <c r="B2392" s="26">
        <f t="shared" si="481"/>
        <v>46273.802083333343</v>
      </c>
      <c r="C2392" t="s">
        <v>43</v>
      </c>
      <c r="D2392">
        <v>5</v>
      </c>
      <c r="E2392" s="26">
        <f t="shared" si="482"/>
        <v>46273.802083333343</v>
      </c>
      <c r="F2392" s="26">
        <f t="shared" si="483"/>
        <v>46273.781250000007</v>
      </c>
      <c r="G2392">
        <f t="shared" si="484"/>
        <v>0</v>
      </c>
      <c r="H2392">
        <f t="shared" si="485"/>
        <v>0</v>
      </c>
      <c r="I2392" s="27">
        <f t="shared" si="486"/>
        <v>0</v>
      </c>
      <c r="J2392" s="28" t="str">
        <f t="shared" si="487"/>
        <v>NULL</v>
      </c>
      <c r="K2392" s="29" t="str">
        <f t="shared" si="488"/>
        <v/>
      </c>
      <c r="L2392" s="26" t="str">
        <f t="shared" si="489"/>
        <v/>
      </c>
      <c r="M2392" t="str">
        <f t="shared" si="490"/>
        <v/>
      </c>
      <c r="N2392" s="28">
        <f t="shared" si="491"/>
        <v>21.159874608150471</v>
      </c>
      <c r="O2392" t="str">
        <f t="shared" si="492"/>
        <v/>
      </c>
      <c r="P2392" t="str">
        <f t="shared" si="493"/>
        <v/>
      </c>
      <c r="Q2392" s="10"/>
      <c r="R2392" s="10"/>
      <c r="S2392" s="16">
        <v>0</v>
      </c>
      <c r="T2392" s="13"/>
      <c r="U2392" s="14"/>
      <c r="V2392" s="11"/>
      <c r="W2392" s="10"/>
      <c r="X2392" s="29"/>
      <c r="AA2392" t="s">
        <v>331</v>
      </c>
      <c r="AB2392">
        <v>1</v>
      </c>
      <c r="AR2392" t="s">
        <v>338</v>
      </c>
    </row>
    <row r="2393" spans="1:44" x14ac:dyDescent="0.35">
      <c r="A2393">
        <v>13</v>
      </c>
      <c r="B2393" s="26">
        <f t="shared" si="481"/>
        <v>46273.802083333343</v>
      </c>
      <c r="C2393" t="s">
        <v>43</v>
      </c>
      <c r="D2393">
        <v>6</v>
      </c>
      <c r="E2393" s="26">
        <f t="shared" si="482"/>
        <v>46273.802083333343</v>
      </c>
      <c r="F2393" s="26">
        <f t="shared" si="483"/>
        <v>46273.781250000007</v>
      </c>
      <c r="G2393">
        <f t="shared" si="484"/>
        <v>0</v>
      </c>
      <c r="H2393">
        <f t="shared" si="485"/>
        <v>0</v>
      </c>
      <c r="I2393" s="27">
        <f t="shared" si="486"/>
        <v>2</v>
      </c>
      <c r="J2393" s="28">
        <f t="shared" si="487"/>
        <v>31.983907467940661</v>
      </c>
      <c r="K2393" s="29" t="str">
        <f t="shared" si="488"/>
        <v/>
      </c>
      <c r="L2393" s="26" t="str">
        <f t="shared" si="489"/>
        <v/>
      </c>
      <c r="M2393" t="str">
        <f t="shared" si="490"/>
        <v/>
      </c>
      <c r="N2393" s="28">
        <f t="shared" si="491"/>
        <v>15.99195373397033</v>
      </c>
      <c r="O2393" t="str">
        <f t="shared" si="492"/>
        <v/>
      </c>
      <c r="P2393" t="str">
        <f t="shared" si="493"/>
        <v/>
      </c>
      <c r="Q2393" s="10"/>
      <c r="R2393" s="10"/>
      <c r="S2393" s="16">
        <v>2</v>
      </c>
      <c r="T2393" s="13">
        <v>31.983907467940661</v>
      </c>
      <c r="U2393" s="14"/>
      <c r="V2393" s="11"/>
      <c r="W2393" s="10"/>
      <c r="X2393" s="29"/>
      <c r="AA2393" t="s">
        <v>331</v>
      </c>
      <c r="AB2393">
        <v>2</v>
      </c>
      <c r="AC2393">
        <v>21.29806855750827</v>
      </c>
      <c r="AD2393">
        <v>41.91461836998706</v>
      </c>
      <c r="AL2393">
        <v>21.29806855750827</v>
      </c>
      <c r="AM2393">
        <v>41.91461836998706</v>
      </c>
      <c r="AR2393" t="s">
        <v>332</v>
      </c>
    </row>
    <row r="2394" spans="1:44" x14ac:dyDescent="0.35">
      <c r="A2394">
        <v>13</v>
      </c>
      <c r="B2394" s="26">
        <f t="shared" si="481"/>
        <v>46273.802083333343</v>
      </c>
      <c r="C2394" t="s">
        <v>44</v>
      </c>
      <c r="D2394">
        <v>1</v>
      </c>
      <c r="E2394" s="26">
        <f t="shared" si="482"/>
        <v>46273.8125</v>
      </c>
      <c r="F2394" s="26">
        <f t="shared" si="483"/>
        <v>46273.791666666664</v>
      </c>
      <c r="G2394">
        <f t="shared" si="484"/>
        <v>0</v>
      </c>
      <c r="H2394">
        <f t="shared" si="485"/>
        <v>0</v>
      </c>
      <c r="I2394" s="27">
        <f t="shared" si="486"/>
        <v>4</v>
      </c>
      <c r="J2394" s="28">
        <f t="shared" si="487"/>
        <v>167.04653802497162</v>
      </c>
      <c r="K2394" s="29" t="str">
        <f t="shared" si="488"/>
        <v/>
      </c>
      <c r="L2394" s="26" t="str">
        <f t="shared" si="489"/>
        <v/>
      </c>
      <c r="M2394" t="str">
        <f t="shared" si="490"/>
        <v/>
      </c>
      <c r="N2394" s="28">
        <f t="shared" si="491"/>
        <v>41.761634506242906</v>
      </c>
      <c r="O2394" t="str">
        <f t="shared" si="492"/>
        <v/>
      </c>
      <c r="P2394" t="str">
        <f t="shared" si="493"/>
        <v/>
      </c>
      <c r="Q2394" s="10"/>
      <c r="R2394" s="10"/>
      <c r="S2394" s="16">
        <v>4</v>
      </c>
      <c r="T2394" s="13">
        <v>167.0465380249716</v>
      </c>
      <c r="U2394" s="14"/>
      <c r="V2394" s="11"/>
      <c r="W2394" s="10"/>
      <c r="X2394" s="29"/>
      <c r="AA2394" t="s">
        <v>331</v>
      </c>
      <c r="AB2394">
        <v>5</v>
      </c>
      <c r="AC2394">
        <v>17.237569060773481</v>
      </c>
      <c r="AD2394">
        <v>330.49180327868862</v>
      </c>
      <c r="AL2394">
        <v>17.237569060773481</v>
      </c>
      <c r="AM2394">
        <v>330.49180327868862</v>
      </c>
      <c r="AR2394" t="s">
        <v>337</v>
      </c>
    </row>
    <row r="2395" spans="1:44" x14ac:dyDescent="0.35">
      <c r="A2395">
        <v>13</v>
      </c>
      <c r="B2395" s="26">
        <f t="shared" si="481"/>
        <v>46273.802083333343</v>
      </c>
      <c r="C2395" t="s">
        <v>44</v>
      </c>
      <c r="D2395">
        <v>2</v>
      </c>
      <c r="E2395" s="26">
        <f t="shared" si="482"/>
        <v>46273.8125</v>
      </c>
      <c r="F2395" s="26">
        <f t="shared" si="483"/>
        <v>46273.791666666664</v>
      </c>
      <c r="G2395">
        <f t="shared" si="484"/>
        <v>0</v>
      </c>
      <c r="H2395">
        <f t="shared" si="485"/>
        <v>0</v>
      </c>
      <c r="I2395" s="27">
        <f t="shared" si="486"/>
        <v>1</v>
      </c>
      <c r="J2395" s="28">
        <f t="shared" si="487"/>
        <v>41.917189460476784</v>
      </c>
      <c r="K2395" s="29" t="str">
        <f t="shared" si="488"/>
        <v/>
      </c>
      <c r="L2395" s="26" t="str">
        <f t="shared" si="489"/>
        <v/>
      </c>
      <c r="M2395" t="str">
        <f t="shared" si="490"/>
        <v/>
      </c>
      <c r="N2395" s="28">
        <f t="shared" si="491"/>
        <v>41.917189460476784</v>
      </c>
      <c r="O2395" t="str">
        <f t="shared" si="492"/>
        <v/>
      </c>
      <c r="P2395" t="str">
        <f t="shared" si="493"/>
        <v/>
      </c>
      <c r="Q2395" s="10"/>
      <c r="R2395" s="10"/>
      <c r="S2395" s="16">
        <v>1</v>
      </c>
      <c r="T2395" s="13">
        <v>41.917189460476777</v>
      </c>
      <c r="U2395" s="14"/>
      <c r="V2395" s="11"/>
      <c r="W2395" s="10"/>
      <c r="X2395" s="29"/>
      <c r="AA2395" t="s">
        <v>331</v>
      </c>
      <c r="AB2395">
        <v>2</v>
      </c>
      <c r="AC2395">
        <v>28.15672708129653</v>
      </c>
      <c r="AD2395">
        <v>69.523234761617374</v>
      </c>
      <c r="AL2395">
        <v>28.15672708129653</v>
      </c>
      <c r="AM2395">
        <v>69.523234761617374</v>
      </c>
      <c r="AR2395" t="s">
        <v>332</v>
      </c>
    </row>
    <row r="2396" spans="1:44" x14ac:dyDescent="0.35">
      <c r="A2396">
        <v>13</v>
      </c>
      <c r="B2396" s="26">
        <f t="shared" si="481"/>
        <v>46273.802083333343</v>
      </c>
      <c r="C2396" t="s">
        <v>44</v>
      </c>
      <c r="D2396">
        <v>3</v>
      </c>
      <c r="E2396" s="26">
        <f t="shared" si="482"/>
        <v>46273.8125</v>
      </c>
      <c r="F2396" s="26">
        <f t="shared" si="483"/>
        <v>46273.791666666664</v>
      </c>
      <c r="G2396">
        <f t="shared" si="484"/>
        <v>0</v>
      </c>
      <c r="H2396">
        <f t="shared" si="485"/>
        <v>0</v>
      </c>
      <c r="I2396" s="27">
        <f t="shared" si="486"/>
        <v>1</v>
      </c>
      <c r="J2396" s="28">
        <f t="shared" si="487"/>
        <v>65.141864504921827</v>
      </c>
      <c r="K2396" s="29" t="str">
        <f t="shared" si="488"/>
        <v/>
      </c>
      <c r="L2396" s="26" t="str">
        <f t="shared" si="489"/>
        <v/>
      </c>
      <c r="M2396" t="str">
        <f t="shared" si="490"/>
        <v/>
      </c>
      <c r="N2396" s="28">
        <f t="shared" si="491"/>
        <v>65.141864504921827</v>
      </c>
      <c r="O2396" t="str">
        <f t="shared" si="492"/>
        <v/>
      </c>
      <c r="P2396" t="str">
        <f t="shared" si="493"/>
        <v/>
      </c>
      <c r="Q2396" s="10"/>
      <c r="R2396" s="10"/>
      <c r="S2396" s="16">
        <v>1</v>
      </c>
      <c r="T2396" s="13">
        <v>65.141864504921827</v>
      </c>
      <c r="U2396" s="14"/>
      <c r="V2396" s="11"/>
      <c r="W2396" s="10"/>
      <c r="X2396" s="29"/>
      <c r="AA2396" t="s">
        <v>331</v>
      </c>
      <c r="AB2396">
        <v>1</v>
      </c>
      <c r="AC2396">
        <v>65.141864504921827</v>
      </c>
      <c r="AD2396">
        <v>65.141864504921827</v>
      </c>
      <c r="AL2396">
        <v>65.141864504921827</v>
      </c>
      <c r="AM2396">
        <v>65.141864504921827</v>
      </c>
      <c r="AR2396" t="s">
        <v>338</v>
      </c>
    </row>
    <row r="2397" spans="1:44" x14ac:dyDescent="0.35">
      <c r="A2397">
        <v>13</v>
      </c>
      <c r="B2397" s="26">
        <f t="shared" si="481"/>
        <v>46273.802083333343</v>
      </c>
      <c r="C2397" t="s">
        <v>44</v>
      </c>
      <c r="D2397">
        <v>4</v>
      </c>
      <c r="E2397" s="26">
        <f t="shared" si="482"/>
        <v>46273.8125</v>
      </c>
      <c r="F2397" s="26">
        <f t="shared" si="483"/>
        <v>46273.791666666664</v>
      </c>
      <c r="G2397">
        <f t="shared" si="484"/>
        <v>0</v>
      </c>
      <c r="H2397">
        <f t="shared" si="485"/>
        <v>0</v>
      </c>
      <c r="I2397" s="27">
        <f t="shared" si="486"/>
        <v>1</v>
      </c>
      <c r="J2397" s="28">
        <f t="shared" si="487"/>
        <v>118.37805124066975</v>
      </c>
      <c r="K2397" s="29" t="str">
        <f t="shared" si="488"/>
        <v/>
      </c>
      <c r="L2397" s="26" t="str">
        <f t="shared" si="489"/>
        <v/>
      </c>
      <c r="M2397" t="str">
        <f t="shared" si="490"/>
        <v/>
      </c>
      <c r="N2397" s="28">
        <f t="shared" si="491"/>
        <v>118.37805124066975</v>
      </c>
      <c r="O2397" t="str">
        <f t="shared" si="492"/>
        <v/>
      </c>
      <c r="P2397" t="str">
        <f t="shared" si="493"/>
        <v/>
      </c>
      <c r="Q2397" s="10"/>
      <c r="R2397" s="10"/>
      <c r="S2397" s="16">
        <v>1</v>
      </c>
      <c r="T2397" s="13">
        <v>118.37805124066971</v>
      </c>
      <c r="U2397" s="14"/>
      <c r="V2397" s="11"/>
      <c r="W2397" s="10"/>
      <c r="X2397" s="29"/>
      <c r="AA2397" t="s">
        <v>331</v>
      </c>
      <c r="AB2397">
        <v>1</v>
      </c>
      <c r="AC2397">
        <v>118.37805124066971</v>
      </c>
      <c r="AD2397">
        <v>118.37805124066971</v>
      </c>
      <c r="AL2397">
        <v>118.37805124066971</v>
      </c>
      <c r="AM2397">
        <v>118.37805124066971</v>
      </c>
      <c r="AR2397" t="s">
        <v>338</v>
      </c>
    </row>
    <row r="2398" spans="1:44" x14ac:dyDescent="0.35">
      <c r="A2398">
        <v>13</v>
      </c>
      <c r="B2398" s="26">
        <f t="shared" si="481"/>
        <v>46273.802083333343</v>
      </c>
      <c r="C2398" t="s">
        <v>44</v>
      </c>
      <c r="D2398">
        <v>5</v>
      </c>
      <c r="E2398" s="26">
        <f t="shared" si="482"/>
        <v>46273.8125</v>
      </c>
      <c r="F2398" s="26">
        <f t="shared" si="483"/>
        <v>46273.791666666664</v>
      </c>
      <c r="G2398">
        <f t="shared" si="484"/>
        <v>0</v>
      </c>
      <c r="H2398">
        <f t="shared" si="485"/>
        <v>0</v>
      </c>
      <c r="I2398" s="27">
        <f t="shared" si="486"/>
        <v>0</v>
      </c>
      <c r="J2398" s="28" t="str">
        <f t="shared" si="487"/>
        <v>NULL</v>
      </c>
      <c r="K2398" s="29" t="str">
        <f t="shared" si="488"/>
        <v/>
      </c>
      <c r="L2398" s="26" t="str">
        <f t="shared" si="489"/>
        <v/>
      </c>
      <c r="M2398" t="str">
        <f t="shared" si="490"/>
        <v/>
      </c>
      <c r="N2398" s="28">
        <f t="shared" si="491"/>
        <v>21.159874608150471</v>
      </c>
      <c r="O2398" t="str">
        <f t="shared" si="492"/>
        <v/>
      </c>
      <c r="P2398" t="str">
        <f t="shared" si="493"/>
        <v/>
      </c>
      <c r="Q2398" s="10"/>
      <c r="R2398" s="10"/>
      <c r="S2398" s="16">
        <v>0</v>
      </c>
      <c r="T2398" s="13"/>
      <c r="U2398" s="14"/>
      <c r="V2398" s="11"/>
      <c r="W2398" s="10"/>
      <c r="X2398" s="29"/>
      <c r="AA2398" t="s">
        <v>331</v>
      </c>
      <c r="AB2398">
        <v>1</v>
      </c>
      <c r="AR2398" t="s">
        <v>338</v>
      </c>
    </row>
    <row r="2399" spans="1:44" x14ac:dyDescent="0.35">
      <c r="A2399">
        <v>13</v>
      </c>
      <c r="B2399" s="26">
        <f t="shared" si="481"/>
        <v>46273.802083333343</v>
      </c>
      <c r="C2399" t="s">
        <v>44</v>
      </c>
      <c r="D2399">
        <v>6</v>
      </c>
      <c r="E2399" s="26">
        <f t="shared" si="482"/>
        <v>46273.8125</v>
      </c>
      <c r="F2399" s="26">
        <f t="shared" si="483"/>
        <v>46273.791666666664</v>
      </c>
      <c r="G2399">
        <f t="shared" si="484"/>
        <v>0</v>
      </c>
      <c r="H2399">
        <f t="shared" si="485"/>
        <v>0</v>
      </c>
      <c r="I2399" s="27">
        <f t="shared" si="486"/>
        <v>2</v>
      </c>
      <c r="J2399" s="28">
        <f t="shared" si="487"/>
        <v>31.983907467940661</v>
      </c>
      <c r="K2399" s="29" t="str">
        <f t="shared" si="488"/>
        <v/>
      </c>
      <c r="L2399" s="26" t="str">
        <f t="shared" si="489"/>
        <v/>
      </c>
      <c r="M2399" t="str">
        <f t="shared" si="490"/>
        <v/>
      </c>
      <c r="N2399" s="28">
        <f t="shared" si="491"/>
        <v>15.99195373397033</v>
      </c>
      <c r="O2399" t="str">
        <f t="shared" si="492"/>
        <v/>
      </c>
      <c r="P2399" t="str">
        <f t="shared" si="493"/>
        <v/>
      </c>
      <c r="Q2399" s="10"/>
      <c r="R2399" s="10"/>
      <c r="S2399" s="16">
        <v>2</v>
      </c>
      <c r="T2399" s="13">
        <v>31.983907467940661</v>
      </c>
      <c r="U2399" s="14"/>
      <c r="V2399" s="11"/>
      <c r="W2399" s="10"/>
      <c r="X2399" s="29"/>
      <c r="AA2399" t="s">
        <v>331</v>
      </c>
      <c r="AB2399">
        <v>2</v>
      </c>
      <c r="AC2399">
        <v>21.29806855750827</v>
      </c>
      <c r="AD2399">
        <v>41.91461836998706</v>
      </c>
      <c r="AL2399">
        <v>21.29806855750827</v>
      </c>
      <c r="AM2399">
        <v>41.91461836998706</v>
      </c>
      <c r="AR2399" t="s">
        <v>332</v>
      </c>
    </row>
    <row r="2400" spans="1:44" x14ac:dyDescent="0.35">
      <c r="A2400">
        <v>13</v>
      </c>
      <c r="B2400" s="26">
        <f t="shared" si="481"/>
        <v>46273.802083333343</v>
      </c>
      <c r="C2400" t="s">
        <v>45</v>
      </c>
      <c r="D2400">
        <v>1</v>
      </c>
      <c r="E2400" s="26">
        <f t="shared" si="482"/>
        <v>46273.802083333343</v>
      </c>
      <c r="F2400" s="26">
        <f t="shared" si="483"/>
        <v>46273.781250000007</v>
      </c>
      <c r="G2400">
        <f t="shared" si="484"/>
        <v>0</v>
      </c>
      <c r="H2400">
        <f t="shared" si="485"/>
        <v>0</v>
      </c>
      <c r="I2400" s="27">
        <f t="shared" si="486"/>
        <v>4</v>
      </c>
      <c r="J2400" s="28">
        <f t="shared" si="487"/>
        <v>167.04653802497162</v>
      </c>
      <c r="K2400" s="29" t="str">
        <f t="shared" si="488"/>
        <v/>
      </c>
      <c r="L2400" s="26" t="str">
        <f t="shared" si="489"/>
        <v/>
      </c>
      <c r="M2400" t="str">
        <f t="shared" si="490"/>
        <v/>
      </c>
      <c r="N2400" s="28">
        <f t="shared" si="491"/>
        <v>41.761634506242906</v>
      </c>
      <c r="O2400" t="str">
        <f t="shared" si="492"/>
        <v/>
      </c>
      <c r="P2400" t="str">
        <f t="shared" si="493"/>
        <v/>
      </c>
      <c r="Q2400" s="10"/>
      <c r="R2400" s="10"/>
      <c r="S2400" s="16">
        <v>4</v>
      </c>
      <c r="T2400" s="13">
        <v>167.0465380249716</v>
      </c>
      <c r="U2400" s="14"/>
      <c r="V2400" s="11"/>
      <c r="W2400" s="10"/>
      <c r="X2400" s="29"/>
      <c r="AA2400" t="s">
        <v>331</v>
      </c>
      <c r="AB2400">
        <v>5</v>
      </c>
      <c r="AC2400">
        <v>17.237569060773481</v>
      </c>
      <c r="AD2400">
        <v>330.49180327868862</v>
      </c>
      <c r="AL2400">
        <v>17.237569060773481</v>
      </c>
      <c r="AM2400">
        <v>330.49180327868862</v>
      </c>
      <c r="AR2400" t="s">
        <v>337</v>
      </c>
    </row>
    <row r="2401" spans="1:44" x14ac:dyDescent="0.35">
      <c r="A2401">
        <v>13</v>
      </c>
      <c r="B2401" s="26">
        <f t="shared" si="481"/>
        <v>46273.802083333343</v>
      </c>
      <c r="C2401" t="s">
        <v>45</v>
      </c>
      <c r="D2401">
        <v>2</v>
      </c>
      <c r="E2401" s="26">
        <f t="shared" si="482"/>
        <v>46273.802083333343</v>
      </c>
      <c r="F2401" s="26">
        <f t="shared" si="483"/>
        <v>46273.781250000007</v>
      </c>
      <c r="G2401">
        <f t="shared" si="484"/>
        <v>0</v>
      </c>
      <c r="H2401">
        <f t="shared" si="485"/>
        <v>0</v>
      </c>
      <c r="I2401" s="27">
        <f t="shared" si="486"/>
        <v>1</v>
      </c>
      <c r="J2401" s="28">
        <f t="shared" si="487"/>
        <v>41.917189460476784</v>
      </c>
      <c r="K2401" s="29" t="str">
        <f t="shared" si="488"/>
        <v/>
      </c>
      <c r="L2401" s="26" t="str">
        <f t="shared" si="489"/>
        <v/>
      </c>
      <c r="M2401" t="str">
        <f t="shared" si="490"/>
        <v/>
      </c>
      <c r="N2401" s="28">
        <f t="shared" si="491"/>
        <v>41.917189460476784</v>
      </c>
      <c r="O2401" t="str">
        <f t="shared" si="492"/>
        <v/>
      </c>
      <c r="P2401" t="str">
        <f t="shared" si="493"/>
        <v/>
      </c>
      <c r="Q2401" s="10"/>
      <c r="R2401" s="10"/>
      <c r="S2401" s="16">
        <v>1</v>
      </c>
      <c r="T2401" s="13">
        <v>41.917189460476777</v>
      </c>
      <c r="U2401" s="14"/>
      <c r="V2401" s="11"/>
      <c r="W2401" s="10"/>
      <c r="X2401" s="29"/>
      <c r="AA2401" t="s">
        <v>331</v>
      </c>
      <c r="AB2401">
        <v>2</v>
      </c>
      <c r="AC2401">
        <v>28.15672708129653</v>
      </c>
      <c r="AD2401">
        <v>69.523234761617374</v>
      </c>
      <c r="AL2401">
        <v>28.15672708129653</v>
      </c>
      <c r="AM2401">
        <v>69.523234761617374</v>
      </c>
      <c r="AR2401" t="s">
        <v>332</v>
      </c>
    </row>
    <row r="2402" spans="1:44" x14ac:dyDescent="0.35">
      <c r="A2402">
        <v>13</v>
      </c>
      <c r="B2402" s="26">
        <f t="shared" si="481"/>
        <v>46273.802083333343</v>
      </c>
      <c r="C2402" t="s">
        <v>45</v>
      </c>
      <c r="D2402">
        <v>3</v>
      </c>
      <c r="E2402" s="26">
        <f t="shared" si="482"/>
        <v>46273.802083333343</v>
      </c>
      <c r="F2402" s="26">
        <f t="shared" si="483"/>
        <v>46273.781250000007</v>
      </c>
      <c r="G2402">
        <f t="shared" si="484"/>
        <v>0</v>
      </c>
      <c r="H2402">
        <f t="shared" si="485"/>
        <v>0</v>
      </c>
      <c r="I2402" s="27">
        <f t="shared" si="486"/>
        <v>1</v>
      </c>
      <c r="J2402" s="28">
        <f t="shared" si="487"/>
        <v>65.141864504921827</v>
      </c>
      <c r="K2402" s="29" t="str">
        <f t="shared" si="488"/>
        <v/>
      </c>
      <c r="L2402" s="26" t="str">
        <f t="shared" si="489"/>
        <v/>
      </c>
      <c r="M2402" t="str">
        <f t="shared" si="490"/>
        <v/>
      </c>
      <c r="N2402" s="28">
        <f t="shared" si="491"/>
        <v>65.141864504921827</v>
      </c>
      <c r="O2402" t="str">
        <f t="shared" si="492"/>
        <v/>
      </c>
      <c r="P2402" t="str">
        <f t="shared" si="493"/>
        <v/>
      </c>
      <c r="Q2402" s="10"/>
      <c r="R2402" s="10"/>
      <c r="S2402" s="16">
        <v>1</v>
      </c>
      <c r="T2402" s="13">
        <v>65.141864504921827</v>
      </c>
      <c r="U2402" s="14"/>
      <c r="V2402" s="11"/>
      <c r="W2402" s="10"/>
      <c r="X2402" s="29"/>
      <c r="AA2402" t="s">
        <v>331</v>
      </c>
      <c r="AB2402">
        <v>1</v>
      </c>
      <c r="AC2402">
        <v>65.141864504921827</v>
      </c>
      <c r="AD2402">
        <v>65.141864504921827</v>
      </c>
      <c r="AL2402">
        <v>65.141864504921827</v>
      </c>
      <c r="AM2402">
        <v>65.141864504921827</v>
      </c>
      <c r="AR2402" t="s">
        <v>338</v>
      </c>
    </row>
    <row r="2403" spans="1:44" x14ac:dyDescent="0.35">
      <c r="A2403">
        <v>13</v>
      </c>
      <c r="B2403" s="26">
        <f t="shared" si="481"/>
        <v>46273.802083333343</v>
      </c>
      <c r="C2403" t="s">
        <v>45</v>
      </c>
      <c r="D2403">
        <v>4</v>
      </c>
      <c r="E2403" s="26">
        <f t="shared" si="482"/>
        <v>46273.802083333343</v>
      </c>
      <c r="F2403" s="26">
        <f t="shared" si="483"/>
        <v>46273.781250000007</v>
      </c>
      <c r="G2403">
        <f t="shared" si="484"/>
        <v>0</v>
      </c>
      <c r="H2403">
        <f t="shared" si="485"/>
        <v>0</v>
      </c>
      <c r="I2403" s="27">
        <f t="shared" si="486"/>
        <v>1</v>
      </c>
      <c r="J2403" s="28">
        <f t="shared" si="487"/>
        <v>118.37805124066975</v>
      </c>
      <c r="K2403" s="29" t="str">
        <f t="shared" si="488"/>
        <v/>
      </c>
      <c r="L2403" s="26" t="str">
        <f t="shared" si="489"/>
        <v/>
      </c>
      <c r="M2403" t="str">
        <f t="shared" si="490"/>
        <v/>
      </c>
      <c r="N2403" s="28">
        <f t="shared" si="491"/>
        <v>118.37805124066975</v>
      </c>
      <c r="O2403" t="str">
        <f t="shared" si="492"/>
        <v/>
      </c>
      <c r="P2403" t="str">
        <f t="shared" si="493"/>
        <v/>
      </c>
      <c r="Q2403" s="10"/>
      <c r="R2403" s="10"/>
      <c r="S2403" s="16">
        <v>1</v>
      </c>
      <c r="T2403" s="13">
        <v>118.37805124066971</v>
      </c>
      <c r="U2403" s="14"/>
      <c r="V2403" s="11"/>
      <c r="W2403" s="10"/>
      <c r="X2403" s="29"/>
      <c r="AA2403" t="s">
        <v>331</v>
      </c>
      <c r="AB2403">
        <v>1</v>
      </c>
      <c r="AC2403">
        <v>118.37805124066971</v>
      </c>
      <c r="AD2403">
        <v>118.37805124066971</v>
      </c>
      <c r="AL2403">
        <v>118.37805124066971</v>
      </c>
      <c r="AM2403">
        <v>118.37805124066971</v>
      </c>
      <c r="AR2403" t="s">
        <v>338</v>
      </c>
    </row>
    <row r="2404" spans="1:44" x14ac:dyDescent="0.35">
      <c r="A2404">
        <v>13</v>
      </c>
      <c r="B2404" s="26">
        <f t="shared" si="481"/>
        <v>46273.802083333343</v>
      </c>
      <c r="C2404" t="s">
        <v>45</v>
      </c>
      <c r="D2404">
        <v>5</v>
      </c>
      <c r="E2404" s="26">
        <f t="shared" si="482"/>
        <v>46273.802083333343</v>
      </c>
      <c r="F2404" s="26">
        <f t="shared" si="483"/>
        <v>46273.781250000007</v>
      </c>
      <c r="G2404">
        <f t="shared" si="484"/>
        <v>0</v>
      </c>
      <c r="H2404">
        <f t="shared" si="485"/>
        <v>0</v>
      </c>
      <c r="I2404" s="27">
        <f t="shared" si="486"/>
        <v>0</v>
      </c>
      <c r="J2404" s="28" t="str">
        <f t="shared" si="487"/>
        <v>NULL</v>
      </c>
      <c r="K2404" s="29" t="str">
        <f t="shared" si="488"/>
        <v/>
      </c>
      <c r="L2404" s="26" t="str">
        <f t="shared" si="489"/>
        <v/>
      </c>
      <c r="M2404" t="str">
        <f t="shared" si="490"/>
        <v/>
      </c>
      <c r="N2404" s="28">
        <f t="shared" si="491"/>
        <v>21.159874608150471</v>
      </c>
      <c r="O2404" t="str">
        <f t="shared" si="492"/>
        <v/>
      </c>
      <c r="P2404" t="str">
        <f t="shared" si="493"/>
        <v/>
      </c>
      <c r="Q2404" s="10"/>
      <c r="R2404" s="10"/>
      <c r="S2404" s="16">
        <v>0</v>
      </c>
      <c r="T2404" s="13"/>
      <c r="U2404" s="14"/>
      <c r="V2404" s="11"/>
      <c r="W2404" s="10"/>
      <c r="X2404" s="29"/>
      <c r="AA2404" t="s">
        <v>331</v>
      </c>
      <c r="AB2404">
        <v>1</v>
      </c>
      <c r="AR2404" t="s">
        <v>338</v>
      </c>
    </row>
    <row r="2405" spans="1:44" x14ac:dyDescent="0.35">
      <c r="A2405">
        <v>13</v>
      </c>
      <c r="B2405" s="26">
        <f t="shared" si="481"/>
        <v>46273.802083333343</v>
      </c>
      <c r="C2405" t="s">
        <v>45</v>
      </c>
      <c r="D2405">
        <v>6</v>
      </c>
      <c r="E2405" s="26">
        <f t="shared" si="482"/>
        <v>46273.802083333343</v>
      </c>
      <c r="F2405" s="26">
        <f t="shared" si="483"/>
        <v>46273.781250000007</v>
      </c>
      <c r="G2405">
        <f t="shared" si="484"/>
        <v>0</v>
      </c>
      <c r="H2405">
        <f t="shared" si="485"/>
        <v>0</v>
      </c>
      <c r="I2405" s="27">
        <f t="shared" si="486"/>
        <v>2</v>
      </c>
      <c r="J2405" s="28">
        <f t="shared" si="487"/>
        <v>31.983907467940661</v>
      </c>
      <c r="K2405" s="29" t="str">
        <f t="shared" si="488"/>
        <v/>
      </c>
      <c r="L2405" s="26" t="str">
        <f t="shared" si="489"/>
        <v/>
      </c>
      <c r="M2405" t="str">
        <f t="shared" si="490"/>
        <v/>
      </c>
      <c r="N2405" s="28">
        <f t="shared" si="491"/>
        <v>15.99195373397033</v>
      </c>
      <c r="O2405" t="str">
        <f t="shared" si="492"/>
        <v/>
      </c>
      <c r="P2405" t="str">
        <f t="shared" si="493"/>
        <v/>
      </c>
      <c r="Q2405" s="10"/>
      <c r="R2405" s="10"/>
      <c r="S2405" s="16">
        <v>2</v>
      </c>
      <c r="T2405" s="13">
        <v>31.983907467940661</v>
      </c>
      <c r="U2405" s="14"/>
      <c r="V2405" s="11"/>
      <c r="W2405" s="10"/>
      <c r="X2405" s="29"/>
      <c r="AA2405" t="s">
        <v>331</v>
      </c>
      <c r="AB2405">
        <v>2</v>
      </c>
      <c r="AC2405">
        <v>21.29806855750827</v>
      </c>
      <c r="AD2405">
        <v>41.91461836998706</v>
      </c>
      <c r="AL2405">
        <v>21.29806855750827</v>
      </c>
      <c r="AM2405">
        <v>41.91461836998706</v>
      </c>
      <c r="AR2405" t="s">
        <v>332</v>
      </c>
    </row>
    <row r="2406" spans="1:44" x14ac:dyDescent="0.35">
      <c r="A2406">
        <v>13</v>
      </c>
      <c r="B2406" s="26">
        <f t="shared" si="481"/>
        <v>46273.802083333343</v>
      </c>
      <c r="C2406" t="s">
        <v>46</v>
      </c>
      <c r="D2406">
        <v>1</v>
      </c>
      <c r="E2406" s="26">
        <f t="shared" si="482"/>
        <v>46273.822916666657</v>
      </c>
      <c r="F2406" s="26">
        <f t="shared" si="483"/>
        <v>46273.802083333321</v>
      </c>
      <c r="G2406">
        <f t="shared" si="484"/>
        <v>0</v>
      </c>
      <c r="H2406">
        <f t="shared" si="485"/>
        <v>0</v>
      </c>
      <c r="I2406" s="27">
        <f t="shared" si="486"/>
        <v>4</v>
      </c>
      <c r="J2406" s="28">
        <f t="shared" si="487"/>
        <v>167.04653802497162</v>
      </c>
      <c r="K2406" s="29" t="str">
        <f t="shared" si="488"/>
        <v/>
      </c>
      <c r="L2406" s="26" t="str">
        <f t="shared" si="489"/>
        <v/>
      </c>
      <c r="M2406" t="str">
        <f t="shared" si="490"/>
        <v/>
      </c>
      <c r="N2406" s="28">
        <f t="shared" si="491"/>
        <v>41.761634506242906</v>
      </c>
      <c r="O2406" t="str">
        <f t="shared" si="492"/>
        <v/>
      </c>
      <c r="P2406" t="str">
        <f t="shared" si="493"/>
        <v/>
      </c>
      <c r="Q2406" s="10"/>
      <c r="R2406" s="10"/>
      <c r="S2406" s="16">
        <v>4</v>
      </c>
      <c r="T2406" s="13">
        <v>167.0465380249716</v>
      </c>
      <c r="U2406" s="14"/>
      <c r="V2406" s="11"/>
      <c r="W2406" s="10"/>
      <c r="X2406" s="29"/>
      <c r="AA2406" t="s">
        <v>331</v>
      </c>
      <c r="AB2406">
        <v>5</v>
      </c>
      <c r="AC2406">
        <v>17.237569060773481</v>
      </c>
      <c r="AD2406">
        <v>330.49180327868862</v>
      </c>
      <c r="AL2406">
        <v>17.237569060773481</v>
      </c>
      <c r="AM2406">
        <v>330.49180327868862</v>
      </c>
      <c r="AR2406" t="s">
        <v>337</v>
      </c>
    </row>
    <row r="2407" spans="1:44" x14ac:dyDescent="0.35">
      <c r="A2407">
        <v>13</v>
      </c>
      <c r="B2407" s="26">
        <f t="shared" si="481"/>
        <v>46273.802083333343</v>
      </c>
      <c r="C2407" t="s">
        <v>46</v>
      </c>
      <c r="D2407">
        <v>2</v>
      </c>
      <c r="E2407" s="26">
        <f t="shared" si="482"/>
        <v>46273.822916666657</v>
      </c>
      <c r="F2407" s="26">
        <f t="shared" si="483"/>
        <v>46273.802083333321</v>
      </c>
      <c r="G2407">
        <f t="shared" si="484"/>
        <v>0</v>
      </c>
      <c r="H2407">
        <f t="shared" si="485"/>
        <v>0</v>
      </c>
      <c r="I2407" s="27">
        <f t="shared" si="486"/>
        <v>1</v>
      </c>
      <c r="J2407" s="28">
        <f t="shared" si="487"/>
        <v>41.917189460476784</v>
      </c>
      <c r="K2407" s="29" t="str">
        <f t="shared" si="488"/>
        <v/>
      </c>
      <c r="L2407" s="26" t="str">
        <f t="shared" si="489"/>
        <v/>
      </c>
      <c r="M2407" t="str">
        <f t="shared" si="490"/>
        <v/>
      </c>
      <c r="N2407" s="28">
        <f t="shared" si="491"/>
        <v>41.917189460476784</v>
      </c>
      <c r="O2407" t="str">
        <f t="shared" si="492"/>
        <v/>
      </c>
      <c r="P2407" t="str">
        <f t="shared" si="493"/>
        <v/>
      </c>
      <c r="Q2407" s="10"/>
      <c r="R2407" s="10"/>
      <c r="S2407" s="16">
        <v>1</v>
      </c>
      <c r="T2407" s="13">
        <v>41.917189460476777</v>
      </c>
      <c r="U2407" s="14"/>
      <c r="V2407" s="11"/>
      <c r="W2407" s="10"/>
      <c r="X2407" s="29"/>
      <c r="AA2407" t="s">
        <v>331</v>
      </c>
      <c r="AB2407">
        <v>2</v>
      </c>
      <c r="AC2407">
        <v>28.15672708129653</v>
      </c>
      <c r="AD2407">
        <v>69.523234761617374</v>
      </c>
      <c r="AL2407">
        <v>28.15672708129653</v>
      </c>
      <c r="AM2407">
        <v>69.523234761617374</v>
      </c>
      <c r="AR2407" t="s">
        <v>332</v>
      </c>
    </row>
    <row r="2408" spans="1:44" x14ac:dyDescent="0.35">
      <c r="A2408">
        <v>13</v>
      </c>
      <c r="B2408" s="26">
        <f t="shared" si="481"/>
        <v>46273.802083333343</v>
      </c>
      <c r="C2408" t="s">
        <v>46</v>
      </c>
      <c r="D2408">
        <v>3</v>
      </c>
      <c r="E2408" s="26">
        <f t="shared" si="482"/>
        <v>46273.822916666657</v>
      </c>
      <c r="F2408" s="26">
        <f t="shared" si="483"/>
        <v>46273.802083333321</v>
      </c>
      <c r="G2408">
        <f t="shared" si="484"/>
        <v>0</v>
      </c>
      <c r="H2408">
        <f t="shared" si="485"/>
        <v>0</v>
      </c>
      <c r="I2408" s="27">
        <f t="shared" si="486"/>
        <v>1</v>
      </c>
      <c r="J2408" s="28">
        <f t="shared" si="487"/>
        <v>65.141864504921827</v>
      </c>
      <c r="K2408" s="29" t="str">
        <f t="shared" si="488"/>
        <v/>
      </c>
      <c r="L2408" s="26" t="str">
        <f t="shared" si="489"/>
        <v/>
      </c>
      <c r="M2408" t="str">
        <f t="shared" si="490"/>
        <v/>
      </c>
      <c r="N2408" s="28">
        <f t="shared" si="491"/>
        <v>65.141864504921827</v>
      </c>
      <c r="O2408" t="str">
        <f t="shared" si="492"/>
        <v/>
      </c>
      <c r="P2408" t="str">
        <f t="shared" si="493"/>
        <v/>
      </c>
      <c r="Q2408" s="10"/>
      <c r="R2408" s="10"/>
      <c r="S2408" s="16">
        <v>1</v>
      </c>
      <c r="T2408" s="13">
        <v>65.141864504921827</v>
      </c>
      <c r="U2408" s="14"/>
      <c r="V2408" s="11"/>
      <c r="W2408" s="10"/>
      <c r="X2408" s="29"/>
      <c r="AA2408" t="s">
        <v>331</v>
      </c>
      <c r="AB2408">
        <v>1</v>
      </c>
      <c r="AC2408">
        <v>65.141864504921827</v>
      </c>
      <c r="AD2408">
        <v>65.141864504921827</v>
      </c>
      <c r="AL2408">
        <v>65.141864504921827</v>
      </c>
      <c r="AM2408">
        <v>65.141864504921827</v>
      </c>
      <c r="AR2408" t="s">
        <v>338</v>
      </c>
    </row>
    <row r="2409" spans="1:44" x14ac:dyDescent="0.35">
      <c r="A2409">
        <v>13</v>
      </c>
      <c r="B2409" s="26">
        <f t="shared" si="481"/>
        <v>46273.802083333343</v>
      </c>
      <c r="C2409" t="s">
        <v>46</v>
      </c>
      <c r="D2409">
        <v>4</v>
      </c>
      <c r="E2409" s="26">
        <f t="shared" si="482"/>
        <v>46273.822916666657</v>
      </c>
      <c r="F2409" s="26">
        <f t="shared" si="483"/>
        <v>46273.802083333321</v>
      </c>
      <c r="G2409">
        <f t="shared" si="484"/>
        <v>0</v>
      </c>
      <c r="H2409">
        <f t="shared" si="485"/>
        <v>0</v>
      </c>
      <c r="I2409" s="27">
        <f t="shared" si="486"/>
        <v>1</v>
      </c>
      <c r="J2409" s="28">
        <f t="shared" si="487"/>
        <v>118.37805124066975</v>
      </c>
      <c r="K2409" s="29" t="str">
        <f t="shared" si="488"/>
        <v/>
      </c>
      <c r="L2409" s="26" t="str">
        <f t="shared" si="489"/>
        <v/>
      </c>
      <c r="M2409" t="str">
        <f t="shared" si="490"/>
        <v/>
      </c>
      <c r="N2409" s="28">
        <f t="shared" si="491"/>
        <v>118.37805124066975</v>
      </c>
      <c r="O2409" t="str">
        <f t="shared" si="492"/>
        <v/>
      </c>
      <c r="P2409" t="str">
        <f t="shared" si="493"/>
        <v/>
      </c>
      <c r="Q2409" s="10"/>
      <c r="R2409" s="10"/>
      <c r="S2409" s="16">
        <v>1</v>
      </c>
      <c r="T2409" s="13">
        <v>118.37805124066971</v>
      </c>
      <c r="U2409" s="14"/>
      <c r="V2409" s="11"/>
      <c r="W2409" s="10"/>
      <c r="X2409" s="29"/>
      <c r="AA2409" t="s">
        <v>331</v>
      </c>
      <c r="AB2409">
        <v>1</v>
      </c>
      <c r="AC2409">
        <v>118.37805124066971</v>
      </c>
      <c r="AD2409">
        <v>118.37805124066971</v>
      </c>
      <c r="AL2409">
        <v>118.37805124066971</v>
      </c>
      <c r="AM2409">
        <v>118.37805124066971</v>
      </c>
      <c r="AR2409" t="s">
        <v>338</v>
      </c>
    </row>
    <row r="2410" spans="1:44" x14ac:dyDescent="0.35">
      <c r="A2410">
        <v>13</v>
      </c>
      <c r="B2410" s="26">
        <f t="shared" si="481"/>
        <v>46273.802083333343</v>
      </c>
      <c r="C2410" t="s">
        <v>46</v>
      </c>
      <c r="D2410">
        <v>5</v>
      </c>
      <c r="E2410" s="26">
        <f t="shared" si="482"/>
        <v>46273.822916666657</v>
      </c>
      <c r="F2410" s="26">
        <f t="shared" si="483"/>
        <v>46273.802083333321</v>
      </c>
      <c r="G2410">
        <f t="shared" si="484"/>
        <v>0</v>
      </c>
      <c r="H2410">
        <f t="shared" si="485"/>
        <v>0</v>
      </c>
      <c r="I2410" s="27">
        <f t="shared" si="486"/>
        <v>0</v>
      </c>
      <c r="J2410" s="28" t="str">
        <f t="shared" si="487"/>
        <v>NULL</v>
      </c>
      <c r="K2410" s="29" t="str">
        <f t="shared" si="488"/>
        <v/>
      </c>
      <c r="L2410" s="26" t="str">
        <f t="shared" si="489"/>
        <v/>
      </c>
      <c r="M2410" t="str">
        <f t="shared" si="490"/>
        <v/>
      </c>
      <c r="N2410" s="28">
        <f t="shared" si="491"/>
        <v>21.159874608150471</v>
      </c>
      <c r="O2410" t="str">
        <f t="shared" si="492"/>
        <v/>
      </c>
      <c r="P2410" t="str">
        <f t="shared" si="493"/>
        <v/>
      </c>
      <c r="Q2410" s="10"/>
      <c r="R2410" s="10"/>
      <c r="S2410" s="16">
        <v>0</v>
      </c>
      <c r="T2410" s="13"/>
      <c r="U2410" s="14"/>
      <c r="V2410" s="11"/>
      <c r="W2410" s="10"/>
      <c r="X2410" s="29"/>
      <c r="AA2410" t="s">
        <v>331</v>
      </c>
      <c r="AB2410">
        <v>1</v>
      </c>
      <c r="AR2410" t="s">
        <v>338</v>
      </c>
    </row>
    <row r="2411" spans="1:44" x14ac:dyDescent="0.35">
      <c r="A2411">
        <v>13</v>
      </c>
      <c r="B2411" s="26">
        <f t="shared" si="481"/>
        <v>46273.802083333343</v>
      </c>
      <c r="C2411" t="s">
        <v>46</v>
      </c>
      <c r="D2411">
        <v>6</v>
      </c>
      <c r="E2411" s="26">
        <f t="shared" si="482"/>
        <v>46273.822916666657</v>
      </c>
      <c r="F2411" s="26">
        <f t="shared" si="483"/>
        <v>46273.802083333321</v>
      </c>
      <c r="G2411">
        <f t="shared" si="484"/>
        <v>0</v>
      </c>
      <c r="H2411">
        <f t="shared" si="485"/>
        <v>0</v>
      </c>
      <c r="I2411" s="27">
        <f t="shared" si="486"/>
        <v>2</v>
      </c>
      <c r="J2411" s="28">
        <f t="shared" si="487"/>
        <v>31.983907467940661</v>
      </c>
      <c r="K2411" s="29" t="str">
        <f t="shared" si="488"/>
        <v/>
      </c>
      <c r="L2411" s="26" t="str">
        <f t="shared" si="489"/>
        <v/>
      </c>
      <c r="M2411" t="str">
        <f t="shared" si="490"/>
        <v/>
      </c>
      <c r="N2411" s="28">
        <f t="shared" si="491"/>
        <v>15.99195373397033</v>
      </c>
      <c r="O2411" t="str">
        <f t="shared" si="492"/>
        <v/>
      </c>
      <c r="P2411" t="str">
        <f t="shared" si="493"/>
        <v/>
      </c>
      <c r="Q2411" s="10"/>
      <c r="R2411" s="10"/>
      <c r="S2411" s="16">
        <v>2</v>
      </c>
      <c r="T2411" s="13">
        <v>31.983907467940661</v>
      </c>
      <c r="U2411" s="14"/>
      <c r="V2411" s="11"/>
      <c r="W2411" s="10"/>
      <c r="X2411" s="29"/>
      <c r="AA2411" t="s">
        <v>331</v>
      </c>
      <c r="AB2411">
        <v>2</v>
      </c>
      <c r="AC2411">
        <v>21.29806855750827</v>
      </c>
      <c r="AD2411">
        <v>41.91461836998706</v>
      </c>
      <c r="AL2411">
        <v>21.29806855750827</v>
      </c>
      <c r="AM2411">
        <v>41.91461836998706</v>
      </c>
      <c r="AR2411" t="s">
        <v>332</v>
      </c>
    </row>
    <row r="2412" spans="1:44" x14ac:dyDescent="0.35">
      <c r="A2412">
        <v>13</v>
      </c>
      <c r="B2412" s="26">
        <f t="shared" si="481"/>
        <v>46273.802083333343</v>
      </c>
      <c r="C2412" t="s">
        <v>47</v>
      </c>
      <c r="D2412">
        <v>1</v>
      </c>
      <c r="E2412" s="26">
        <f t="shared" si="482"/>
        <v>46273.822916666657</v>
      </c>
      <c r="F2412" s="26">
        <f t="shared" si="483"/>
        <v>46273.802083333321</v>
      </c>
      <c r="G2412">
        <f t="shared" si="484"/>
        <v>0</v>
      </c>
      <c r="H2412">
        <f t="shared" si="485"/>
        <v>0</v>
      </c>
      <c r="I2412" s="27">
        <f t="shared" si="486"/>
        <v>4</v>
      </c>
      <c r="J2412" s="28">
        <f t="shared" si="487"/>
        <v>167.04653802497162</v>
      </c>
      <c r="K2412" s="29" t="str">
        <f t="shared" si="488"/>
        <v/>
      </c>
      <c r="L2412" s="26" t="str">
        <f t="shared" si="489"/>
        <v/>
      </c>
      <c r="M2412" t="str">
        <f t="shared" si="490"/>
        <v/>
      </c>
      <c r="N2412" s="28">
        <f t="shared" si="491"/>
        <v>41.761634506242906</v>
      </c>
      <c r="O2412" t="str">
        <f t="shared" si="492"/>
        <v/>
      </c>
      <c r="P2412" t="str">
        <f t="shared" si="493"/>
        <v/>
      </c>
      <c r="Q2412" s="10"/>
      <c r="R2412" s="10"/>
      <c r="S2412" s="16">
        <v>4</v>
      </c>
      <c r="T2412" s="13">
        <v>167.0465380249716</v>
      </c>
      <c r="U2412" s="14"/>
      <c r="V2412" s="11"/>
      <c r="W2412" s="10"/>
      <c r="X2412" s="29"/>
      <c r="AA2412" t="s">
        <v>331</v>
      </c>
      <c r="AB2412">
        <v>5</v>
      </c>
      <c r="AC2412">
        <v>17.237569060773481</v>
      </c>
      <c r="AD2412">
        <v>330.49180327868862</v>
      </c>
      <c r="AL2412">
        <v>17.237569060773481</v>
      </c>
      <c r="AM2412">
        <v>330.49180327868862</v>
      </c>
      <c r="AR2412" t="s">
        <v>337</v>
      </c>
    </row>
    <row r="2413" spans="1:44" x14ac:dyDescent="0.35">
      <c r="A2413">
        <v>13</v>
      </c>
      <c r="B2413" s="26">
        <f t="shared" si="481"/>
        <v>46273.802083333343</v>
      </c>
      <c r="C2413" t="s">
        <v>47</v>
      </c>
      <c r="D2413">
        <v>2</v>
      </c>
      <c r="E2413" s="26">
        <f t="shared" si="482"/>
        <v>46273.822916666657</v>
      </c>
      <c r="F2413" s="26">
        <f t="shared" si="483"/>
        <v>46273.802083333321</v>
      </c>
      <c r="G2413">
        <f t="shared" si="484"/>
        <v>0</v>
      </c>
      <c r="H2413">
        <f t="shared" si="485"/>
        <v>0</v>
      </c>
      <c r="I2413" s="27">
        <f t="shared" si="486"/>
        <v>1</v>
      </c>
      <c r="J2413" s="28">
        <f t="shared" si="487"/>
        <v>41.917189460476784</v>
      </c>
      <c r="K2413" s="29" t="str">
        <f t="shared" si="488"/>
        <v/>
      </c>
      <c r="L2413" s="26" t="str">
        <f t="shared" si="489"/>
        <v/>
      </c>
      <c r="M2413" t="str">
        <f t="shared" si="490"/>
        <v/>
      </c>
      <c r="N2413" s="28">
        <f t="shared" si="491"/>
        <v>41.917189460476784</v>
      </c>
      <c r="O2413" t="str">
        <f t="shared" si="492"/>
        <v/>
      </c>
      <c r="P2413" t="str">
        <f t="shared" si="493"/>
        <v/>
      </c>
      <c r="Q2413" s="10"/>
      <c r="R2413" s="10"/>
      <c r="S2413" s="16">
        <v>1</v>
      </c>
      <c r="T2413" s="13">
        <v>41.917189460476777</v>
      </c>
      <c r="U2413" s="14"/>
      <c r="V2413" s="11"/>
      <c r="W2413" s="10"/>
      <c r="X2413" s="29"/>
      <c r="AA2413" t="s">
        <v>331</v>
      </c>
      <c r="AB2413">
        <v>2</v>
      </c>
      <c r="AC2413">
        <v>28.15672708129653</v>
      </c>
      <c r="AD2413">
        <v>69.523234761617374</v>
      </c>
      <c r="AL2413">
        <v>28.15672708129653</v>
      </c>
      <c r="AM2413">
        <v>69.523234761617374</v>
      </c>
      <c r="AR2413" t="s">
        <v>332</v>
      </c>
    </row>
    <row r="2414" spans="1:44" x14ac:dyDescent="0.35">
      <c r="A2414">
        <v>13</v>
      </c>
      <c r="B2414" s="26">
        <f t="shared" si="481"/>
        <v>46273.802083333343</v>
      </c>
      <c r="C2414" t="s">
        <v>47</v>
      </c>
      <c r="D2414">
        <v>3</v>
      </c>
      <c r="E2414" s="26">
        <f t="shared" si="482"/>
        <v>46273.822916666657</v>
      </c>
      <c r="F2414" s="26">
        <f t="shared" si="483"/>
        <v>46273.802083333321</v>
      </c>
      <c r="G2414">
        <f t="shared" si="484"/>
        <v>0</v>
      </c>
      <c r="H2414">
        <f t="shared" si="485"/>
        <v>0</v>
      </c>
      <c r="I2414" s="27">
        <f t="shared" si="486"/>
        <v>1</v>
      </c>
      <c r="J2414" s="28">
        <f t="shared" si="487"/>
        <v>65.141864504921827</v>
      </c>
      <c r="K2414" s="29" t="str">
        <f t="shared" si="488"/>
        <v/>
      </c>
      <c r="L2414" s="26" t="str">
        <f t="shared" si="489"/>
        <v/>
      </c>
      <c r="M2414" t="str">
        <f t="shared" si="490"/>
        <v/>
      </c>
      <c r="N2414" s="28">
        <f t="shared" si="491"/>
        <v>65.141864504921827</v>
      </c>
      <c r="O2414" t="str">
        <f t="shared" si="492"/>
        <v/>
      </c>
      <c r="P2414" t="str">
        <f t="shared" si="493"/>
        <v/>
      </c>
      <c r="Q2414" s="10"/>
      <c r="R2414" s="10"/>
      <c r="S2414" s="16">
        <v>1</v>
      </c>
      <c r="T2414" s="13">
        <v>65.141864504921827</v>
      </c>
      <c r="U2414" s="14"/>
      <c r="V2414" s="11"/>
      <c r="W2414" s="10"/>
      <c r="X2414" s="29"/>
      <c r="AA2414" t="s">
        <v>331</v>
      </c>
      <c r="AB2414">
        <v>1</v>
      </c>
      <c r="AC2414">
        <v>65.141864504921827</v>
      </c>
      <c r="AD2414">
        <v>65.141864504921827</v>
      </c>
      <c r="AL2414">
        <v>65.141864504921827</v>
      </c>
      <c r="AM2414">
        <v>65.141864504921827</v>
      </c>
      <c r="AR2414" t="s">
        <v>338</v>
      </c>
    </row>
    <row r="2415" spans="1:44" x14ac:dyDescent="0.35">
      <c r="A2415">
        <v>13</v>
      </c>
      <c r="B2415" s="26">
        <f t="shared" si="481"/>
        <v>46273.802083333343</v>
      </c>
      <c r="C2415" t="s">
        <v>47</v>
      </c>
      <c r="D2415">
        <v>4</v>
      </c>
      <c r="E2415" s="26">
        <f t="shared" si="482"/>
        <v>46273.822916666657</v>
      </c>
      <c r="F2415" s="26">
        <f t="shared" si="483"/>
        <v>46273.802083333321</v>
      </c>
      <c r="G2415">
        <f t="shared" si="484"/>
        <v>0</v>
      </c>
      <c r="H2415">
        <f t="shared" si="485"/>
        <v>0</v>
      </c>
      <c r="I2415" s="27">
        <f t="shared" si="486"/>
        <v>1</v>
      </c>
      <c r="J2415" s="28">
        <f t="shared" si="487"/>
        <v>118.37805124066975</v>
      </c>
      <c r="K2415" s="29" t="str">
        <f t="shared" si="488"/>
        <v/>
      </c>
      <c r="L2415" s="26" t="str">
        <f t="shared" si="489"/>
        <v/>
      </c>
      <c r="M2415" t="str">
        <f t="shared" si="490"/>
        <v/>
      </c>
      <c r="N2415" s="28">
        <f t="shared" si="491"/>
        <v>118.37805124066975</v>
      </c>
      <c r="O2415" t="str">
        <f t="shared" si="492"/>
        <v/>
      </c>
      <c r="P2415" t="str">
        <f t="shared" si="493"/>
        <v/>
      </c>
      <c r="Q2415" s="10"/>
      <c r="R2415" s="10"/>
      <c r="S2415" s="16">
        <v>1</v>
      </c>
      <c r="T2415" s="13">
        <v>118.37805124066971</v>
      </c>
      <c r="U2415" s="14"/>
      <c r="V2415" s="11"/>
      <c r="W2415" s="10"/>
      <c r="X2415" s="29"/>
      <c r="AA2415" t="s">
        <v>331</v>
      </c>
      <c r="AB2415">
        <v>1</v>
      </c>
      <c r="AC2415">
        <v>118.37805124066971</v>
      </c>
      <c r="AD2415">
        <v>118.37805124066971</v>
      </c>
      <c r="AL2415">
        <v>118.37805124066971</v>
      </c>
      <c r="AM2415">
        <v>118.37805124066971</v>
      </c>
      <c r="AR2415" t="s">
        <v>338</v>
      </c>
    </row>
    <row r="2416" spans="1:44" x14ac:dyDescent="0.35">
      <c r="A2416">
        <v>13</v>
      </c>
      <c r="B2416" s="26">
        <f t="shared" si="481"/>
        <v>46273.802083333343</v>
      </c>
      <c r="C2416" t="s">
        <v>47</v>
      </c>
      <c r="D2416">
        <v>5</v>
      </c>
      <c r="E2416" s="26">
        <f t="shared" si="482"/>
        <v>46273.822916666657</v>
      </c>
      <c r="F2416" s="26">
        <f t="shared" si="483"/>
        <v>46273.802083333321</v>
      </c>
      <c r="G2416">
        <f t="shared" si="484"/>
        <v>0</v>
      </c>
      <c r="H2416">
        <f t="shared" si="485"/>
        <v>0</v>
      </c>
      <c r="I2416" s="27">
        <f t="shared" si="486"/>
        <v>0</v>
      </c>
      <c r="J2416" s="28" t="str">
        <f t="shared" si="487"/>
        <v>NULL</v>
      </c>
      <c r="K2416" s="29" t="str">
        <f t="shared" si="488"/>
        <v/>
      </c>
      <c r="L2416" s="26" t="str">
        <f t="shared" si="489"/>
        <v/>
      </c>
      <c r="M2416" t="str">
        <f t="shared" si="490"/>
        <v/>
      </c>
      <c r="N2416" s="28">
        <f t="shared" si="491"/>
        <v>21.159874608150471</v>
      </c>
      <c r="O2416" t="str">
        <f t="shared" si="492"/>
        <v/>
      </c>
      <c r="P2416" t="str">
        <f t="shared" si="493"/>
        <v/>
      </c>
      <c r="Q2416" s="10"/>
      <c r="R2416" s="10"/>
      <c r="S2416" s="16">
        <v>0</v>
      </c>
      <c r="T2416" s="13"/>
      <c r="U2416" s="14"/>
      <c r="V2416" s="11"/>
      <c r="W2416" s="10"/>
      <c r="X2416" s="29"/>
      <c r="AA2416" t="s">
        <v>331</v>
      </c>
      <c r="AB2416">
        <v>1</v>
      </c>
      <c r="AR2416" t="s">
        <v>338</v>
      </c>
    </row>
    <row r="2417" spans="1:44" x14ac:dyDescent="0.35">
      <c r="A2417">
        <v>13</v>
      </c>
      <c r="B2417" s="26">
        <f t="shared" si="481"/>
        <v>46273.802083333343</v>
      </c>
      <c r="C2417" t="s">
        <v>47</v>
      </c>
      <c r="D2417">
        <v>6</v>
      </c>
      <c r="E2417" s="26">
        <f t="shared" si="482"/>
        <v>46273.822916666657</v>
      </c>
      <c r="F2417" s="26">
        <f t="shared" si="483"/>
        <v>46273.802083333321</v>
      </c>
      <c r="G2417">
        <f t="shared" si="484"/>
        <v>0</v>
      </c>
      <c r="H2417">
        <f t="shared" si="485"/>
        <v>0</v>
      </c>
      <c r="I2417" s="27">
        <f t="shared" si="486"/>
        <v>2</v>
      </c>
      <c r="J2417" s="28">
        <f t="shared" si="487"/>
        <v>31.983907467940661</v>
      </c>
      <c r="K2417" s="29" t="str">
        <f t="shared" si="488"/>
        <v/>
      </c>
      <c r="L2417" s="26" t="str">
        <f t="shared" si="489"/>
        <v/>
      </c>
      <c r="M2417" t="str">
        <f t="shared" si="490"/>
        <v/>
      </c>
      <c r="N2417" s="28">
        <f t="shared" si="491"/>
        <v>15.99195373397033</v>
      </c>
      <c r="O2417" t="str">
        <f t="shared" si="492"/>
        <v/>
      </c>
      <c r="P2417" t="str">
        <f t="shared" si="493"/>
        <v/>
      </c>
      <c r="Q2417" s="10"/>
      <c r="R2417" s="10"/>
      <c r="S2417" s="16">
        <v>2</v>
      </c>
      <c r="T2417" s="13">
        <v>31.983907467940661</v>
      </c>
      <c r="U2417" s="14"/>
      <c r="V2417" s="11"/>
      <c r="W2417" s="10"/>
      <c r="X2417" s="29"/>
      <c r="AA2417" t="s">
        <v>331</v>
      </c>
      <c r="AB2417">
        <v>2</v>
      </c>
      <c r="AC2417">
        <v>21.29806855750827</v>
      </c>
      <c r="AD2417">
        <v>41.91461836998706</v>
      </c>
      <c r="AL2417">
        <v>21.29806855750827</v>
      </c>
      <c r="AM2417">
        <v>41.91461836998706</v>
      </c>
      <c r="AR2417" t="s">
        <v>332</v>
      </c>
    </row>
    <row r="2418" spans="1:44" x14ac:dyDescent="0.35">
      <c r="A2418">
        <v>13</v>
      </c>
      <c r="B2418" s="26">
        <f t="shared" si="481"/>
        <v>46273.802083333343</v>
      </c>
      <c r="C2418" t="s">
        <v>48</v>
      </c>
      <c r="D2418">
        <v>1</v>
      </c>
      <c r="E2418" s="26">
        <f t="shared" si="482"/>
        <v>46273.833333333343</v>
      </c>
      <c r="F2418" s="26">
        <f t="shared" si="483"/>
        <v>46273.812500000007</v>
      </c>
      <c r="G2418">
        <f t="shared" si="484"/>
        <v>0</v>
      </c>
      <c r="H2418">
        <f t="shared" si="485"/>
        <v>0</v>
      </c>
      <c r="I2418" s="27">
        <f t="shared" si="486"/>
        <v>4</v>
      </c>
      <c r="J2418" s="28">
        <f t="shared" si="487"/>
        <v>167.04653802497162</v>
      </c>
      <c r="K2418" s="29" t="str">
        <f t="shared" si="488"/>
        <v/>
      </c>
      <c r="L2418" s="26" t="str">
        <f t="shared" si="489"/>
        <v/>
      </c>
      <c r="M2418" t="str">
        <f t="shared" si="490"/>
        <v/>
      </c>
      <c r="N2418" s="28">
        <f t="shared" si="491"/>
        <v>41.761634506242906</v>
      </c>
      <c r="O2418" t="str">
        <f t="shared" si="492"/>
        <v/>
      </c>
      <c r="P2418" t="str">
        <f t="shared" si="493"/>
        <v/>
      </c>
      <c r="Q2418" s="10"/>
      <c r="R2418" s="10"/>
      <c r="S2418" s="16">
        <v>4</v>
      </c>
      <c r="T2418" s="13">
        <v>167.0465380249716</v>
      </c>
      <c r="U2418" s="14"/>
      <c r="V2418" s="11"/>
      <c r="W2418" s="10"/>
      <c r="X2418" s="29"/>
      <c r="AA2418" t="s">
        <v>331</v>
      </c>
      <c r="AB2418">
        <v>5</v>
      </c>
      <c r="AC2418">
        <v>17.237569060773481</v>
      </c>
      <c r="AD2418">
        <v>330.49180327868862</v>
      </c>
      <c r="AL2418">
        <v>17.237569060773481</v>
      </c>
      <c r="AM2418">
        <v>330.49180327868862</v>
      </c>
      <c r="AR2418" t="s">
        <v>337</v>
      </c>
    </row>
    <row r="2419" spans="1:44" x14ac:dyDescent="0.35">
      <c r="A2419">
        <v>13</v>
      </c>
      <c r="B2419" s="26">
        <f t="shared" si="481"/>
        <v>46273.802083333343</v>
      </c>
      <c r="C2419" t="s">
        <v>48</v>
      </c>
      <c r="D2419">
        <v>2</v>
      </c>
      <c r="E2419" s="26">
        <f t="shared" si="482"/>
        <v>46273.833333333343</v>
      </c>
      <c r="F2419" s="26">
        <f t="shared" si="483"/>
        <v>46273.812500000007</v>
      </c>
      <c r="G2419">
        <f t="shared" si="484"/>
        <v>0</v>
      </c>
      <c r="H2419">
        <f t="shared" si="485"/>
        <v>0</v>
      </c>
      <c r="I2419" s="27">
        <f t="shared" si="486"/>
        <v>1</v>
      </c>
      <c r="J2419" s="28">
        <f t="shared" si="487"/>
        <v>41.917189460476784</v>
      </c>
      <c r="K2419" s="29" t="str">
        <f t="shared" si="488"/>
        <v/>
      </c>
      <c r="L2419" s="26" t="str">
        <f t="shared" si="489"/>
        <v/>
      </c>
      <c r="M2419" t="str">
        <f t="shared" si="490"/>
        <v/>
      </c>
      <c r="N2419" s="28">
        <f t="shared" si="491"/>
        <v>41.917189460476784</v>
      </c>
      <c r="O2419" t="str">
        <f t="shared" si="492"/>
        <v/>
      </c>
      <c r="P2419" t="str">
        <f t="shared" si="493"/>
        <v/>
      </c>
      <c r="Q2419" s="10"/>
      <c r="R2419" s="10"/>
      <c r="S2419" s="16">
        <v>1</v>
      </c>
      <c r="T2419" s="13">
        <v>41.917189460476777</v>
      </c>
      <c r="U2419" s="14"/>
      <c r="V2419" s="11"/>
      <c r="W2419" s="10"/>
      <c r="X2419" s="29"/>
      <c r="AA2419" t="s">
        <v>331</v>
      </c>
      <c r="AB2419">
        <v>2</v>
      </c>
      <c r="AC2419">
        <v>28.15672708129653</v>
      </c>
      <c r="AD2419">
        <v>69.523234761617374</v>
      </c>
      <c r="AL2419">
        <v>28.15672708129653</v>
      </c>
      <c r="AM2419">
        <v>69.523234761617374</v>
      </c>
      <c r="AR2419" t="s">
        <v>332</v>
      </c>
    </row>
    <row r="2420" spans="1:44" x14ac:dyDescent="0.35">
      <c r="A2420">
        <v>13</v>
      </c>
      <c r="B2420" s="26">
        <f t="shared" si="481"/>
        <v>46273.802083333343</v>
      </c>
      <c r="C2420" t="s">
        <v>48</v>
      </c>
      <c r="D2420">
        <v>3</v>
      </c>
      <c r="E2420" s="26">
        <f t="shared" si="482"/>
        <v>46273.833333333343</v>
      </c>
      <c r="F2420" s="26">
        <f t="shared" si="483"/>
        <v>46273.812500000007</v>
      </c>
      <c r="G2420">
        <f t="shared" si="484"/>
        <v>0</v>
      </c>
      <c r="H2420">
        <f t="shared" si="485"/>
        <v>0</v>
      </c>
      <c r="I2420" s="27">
        <f t="shared" si="486"/>
        <v>1</v>
      </c>
      <c r="J2420" s="28">
        <f t="shared" si="487"/>
        <v>65.141864504921827</v>
      </c>
      <c r="K2420" s="29" t="str">
        <f t="shared" si="488"/>
        <v/>
      </c>
      <c r="L2420" s="26" t="str">
        <f t="shared" si="489"/>
        <v/>
      </c>
      <c r="M2420" t="str">
        <f t="shared" si="490"/>
        <v/>
      </c>
      <c r="N2420" s="28">
        <f t="shared" si="491"/>
        <v>65.141864504921827</v>
      </c>
      <c r="O2420" t="str">
        <f t="shared" si="492"/>
        <v/>
      </c>
      <c r="P2420" t="str">
        <f t="shared" si="493"/>
        <v/>
      </c>
      <c r="Q2420" s="10"/>
      <c r="R2420" s="10"/>
      <c r="S2420" s="16">
        <v>1</v>
      </c>
      <c r="T2420" s="13">
        <v>65.141864504921827</v>
      </c>
      <c r="U2420" s="14"/>
      <c r="V2420" s="11"/>
      <c r="W2420" s="10"/>
      <c r="X2420" s="29"/>
      <c r="AA2420" t="s">
        <v>331</v>
      </c>
      <c r="AB2420">
        <v>1</v>
      </c>
      <c r="AC2420">
        <v>65.141864504921827</v>
      </c>
      <c r="AD2420">
        <v>65.141864504921827</v>
      </c>
      <c r="AL2420">
        <v>65.141864504921827</v>
      </c>
      <c r="AM2420">
        <v>65.141864504921827</v>
      </c>
      <c r="AR2420" t="s">
        <v>338</v>
      </c>
    </row>
    <row r="2421" spans="1:44" x14ac:dyDescent="0.35">
      <c r="A2421">
        <v>13</v>
      </c>
      <c r="B2421" s="26">
        <f t="shared" si="481"/>
        <v>46273.802083333343</v>
      </c>
      <c r="C2421" t="s">
        <v>48</v>
      </c>
      <c r="D2421">
        <v>4</v>
      </c>
      <c r="E2421" s="26">
        <f t="shared" si="482"/>
        <v>46273.833333333343</v>
      </c>
      <c r="F2421" s="26">
        <f t="shared" si="483"/>
        <v>46273.812500000007</v>
      </c>
      <c r="G2421">
        <f t="shared" si="484"/>
        <v>0</v>
      </c>
      <c r="H2421">
        <f t="shared" si="485"/>
        <v>0</v>
      </c>
      <c r="I2421" s="27">
        <f t="shared" si="486"/>
        <v>1</v>
      </c>
      <c r="J2421" s="28">
        <f t="shared" si="487"/>
        <v>118.37805124066975</v>
      </c>
      <c r="K2421" s="29" t="str">
        <f t="shared" si="488"/>
        <v/>
      </c>
      <c r="L2421" s="26" t="str">
        <f t="shared" si="489"/>
        <v/>
      </c>
      <c r="M2421" t="str">
        <f t="shared" si="490"/>
        <v/>
      </c>
      <c r="N2421" s="28">
        <f t="shared" si="491"/>
        <v>118.37805124066975</v>
      </c>
      <c r="O2421" t="str">
        <f t="shared" si="492"/>
        <v/>
      </c>
      <c r="P2421" t="str">
        <f t="shared" si="493"/>
        <v/>
      </c>
      <c r="Q2421" s="10"/>
      <c r="R2421" s="10"/>
      <c r="S2421" s="16">
        <v>1</v>
      </c>
      <c r="T2421" s="13">
        <v>118.37805124066971</v>
      </c>
      <c r="U2421" s="14"/>
      <c r="V2421" s="11"/>
      <c r="W2421" s="10"/>
      <c r="X2421" s="29"/>
      <c r="AA2421" t="s">
        <v>331</v>
      </c>
      <c r="AB2421">
        <v>1</v>
      </c>
      <c r="AC2421">
        <v>118.37805124066971</v>
      </c>
      <c r="AD2421">
        <v>118.37805124066971</v>
      </c>
      <c r="AL2421">
        <v>118.37805124066971</v>
      </c>
      <c r="AM2421">
        <v>118.37805124066971</v>
      </c>
      <c r="AR2421" t="s">
        <v>338</v>
      </c>
    </row>
    <row r="2422" spans="1:44" x14ac:dyDescent="0.35">
      <c r="A2422">
        <v>13</v>
      </c>
      <c r="B2422" s="26">
        <f t="shared" si="481"/>
        <v>46273.802083333343</v>
      </c>
      <c r="C2422" t="s">
        <v>48</v>
      </c>
      <c r="D2422">
        <v>5</v>
      </c>
      <c r="E2422" s="26">
        <f t="shared" si="482"/>
        <v>46273.833333333343</v>
      </c>
      <c r="F2422" s="26">
        <f t="shared" si="483"/>
        <v>46273.812500000007</v>
      </c>
      <c r="G2422">
        <f t="shared" si="484"/>
        <v>0</v>
      </c>
      <c r="H2422">
        <f t="shared" si="485"/>
        <v>0</v>
      </c>
      <c r="I2422" s="27">
        <f t="shared" si="486"/>
        <v>0</v>
      </c>
      <c r="J2422" s="28" t="str">
        <f t="shared" si="487"/>
        <v>NULL</v>
      </c>
      <c r="K2422" s="29" t="str">
        <f t="shared" si="488"/>
        <v/>
      </c>
      <c r="L2422" s="26" t="str">
        <f t="shared" si="489"/>
        <v/>
      </c>
      <c r="M2422" t="str">
        <f t="shared" si="490"/>
        <v/>
      </c>
      <c r="N2422" s="28">
        <f t="shared" si="491"/>
        <v>21.159874608150471</v>
      </c>
      <c r="O2422" t="str">
        <f t="shared" si="492"/>
        <v/>
      </c>
      <c r="P2422" t="str">
        <f t="shared" si="493"/>
        <v/>
      </c>
      <c r="Q2422" s="10"/>
      <c r="R2422" s="10"/>
      <c r="S2422" s="16">
        <v>0</v>
      </c>
      <c r="T2422" s="13"/>
      <c r="U2422" s="14"/>
      <c r="V2422" s="11"/>
      <c r="W2422" s="10"/>
      <c r="X2422" s="29"/>
      <c r="AA2422" t="s">
        <v>331</v>
      </c>
      <c r="AB2422">
        <v>1</v>
      </c>
      <c r="AR2422" t="s">
        <v>338</v>
      </c>
    </row>
    <row r="2423" spans="1:44" x14ac:dyDescent="0.35">
      <c r="A2423">
        <v>13</v>
      </c>
      <c r="B2423" s="26">
        <f t="shared" si="481"/>
        <v>46273.802083333343</v>
      </c>
      <c r="C2423" t="s">
        <v>48</v>
      </c>
      <c r="D2423">
        <v>6</v>
      </c>
      <c r="E2423" s="26">
        <f t="shared" si="482"/>
        <v>46273.833333333343</v>
      </c>
      <c r="F2423" s="26">
        <f t="shared" si="483"/>
        <v>46273.812500000007</v>
      </c>
      <c r="G2423">
        <f t="shared" si="484"/>
        <v>0</v>
      </c>
      <c r="H2423">
        <f t="shared" si="485"/>
        <v>0</v>
      </c>
      <c r="I2423" s="27">
        <f t="shared" si="486"/>
        <v>2</v>
      </c>
      <c r="J2423" s="28">
        <f t="shared" si="487"/>
        <v>31.983907467940661</v>
      </c>
      <c r="K2423" s="29" t="str">
        <f t="shared" si="488"/>
        <v/>
      </c>
      <c r="L2423" s="26" t="str">
        <f t="shared" si="489"/>
        <v/>
      </c>
      <c r="M2423" t="str">
        <f t="shared" si="490"/>
        <v/>
      </c>
      <c r="N2423" s="28">
        <f t="shared" si="491"/>
        <v>15.99195373397033</v>
      </c>
      <c r="O2423" t="str">
        <f t="shared" si="492"/>
        <v/>
      </c>
      <c r="P2423" t="str">
        <f t="shared" si="493"/>
        <v/>
      </c>
      <c r="Q2423" s="10"/>
      <c r="R2423" s="10"/>
      <c r="S2423" s="16">
        <v>2</v>
      </c>
      <c r="T2423" s="13">
        <v>31.983907467940661</v>
      </c>
      <c r="U2423" s="14"/>
      <c r="V2423" s="11"/>
      <c r="W2423" s="10"/>
      <c r="X2423" s="29"/>
      <c r="AA2423" t="s">
        <v>331</v>
      </c>
      <c r="AB2423">
        <v>2</v>
      </c>
      <c r="AC2423">
        <v>21.29806855750827</v>
      </c>
      <c r="AD2423">
        <v>41.91461836998706</v>
      </c>
      <c r="AL2423">
        <v>21.29806855750827</v>
      </c>
      <c r="AM2423">
        <v>41.91461836998706</v>
      </c>
      <c r="AR2423" t="s">
        <v>332</v>
      </c>
    </row>
    <row r="2424" spans="1:44" x14ac:dyDescent="0.35">
      <c r="A2424">
        <v>13</v>
      </c>
      <c r="B2424" s="26">
        <f t="shared" si="481"/>
        <v>46273.802083333343</v>
      </c>
      <c r="C2424" t="s">
        <v>49</v>
      </c>
      <c r="D2424">
        <v>1</v>
      </c>
      <c r="E2424" s="26">
        <f t="shared" si="482"/>
        <v>46273.833333333343</v>
      </c>
      <c r="F2424" s="26">
        <f t="shared" si="483"/>
        <v>46273.812500000007</v>
      </c>
      <c r="G2424">
        <f t="shared" si="484"/>
        <v>0</v>
      </c>
      <c r="H2424">
        <f t="shared" si="485"/>
        <v>0</v>
      </c>
      <c r="I2424" s="27">
        <f t="shared" si="486"/>
        <v>4</v>
      </c>
      <c r="J2424" s="28">
        <f t="shared" si="487"/>
        <v>167.04653802497162</v>
      </c>
      <c r="K2424" s="29" t="str">
        <f t="shared" si="488"/>
        <v/>
      </c>
      <c r="L2424" s="26" t="str">
        <f t="shared" si="489"/>
        <v/>
      </c>
      <c r="M2424" t="str">
        <f t="shared" si="490"/>
        <v/>
      </c>
      <c r="N2424" s="28">
        <f t="shared" si="491"/>
        <v>41.761634506242906</v>
      </c>
      <c r="O2424" t="str">
        <f t="shared" si="492"/>
        <v/>
      </c>
      <c r="P2424" t="str">
        <f t="shared" si="493"/>
        <v/>
      </c>
      <c r="Q2424" s="10"/>
      <c r="R2424" s="10"/>
      <c r="S2424" s="16">
        <v>4</v>
      </c>
      <c r="T2424" s="13">
        <v>167.0465380249716</v>
      </c>
      <c r="U2424" s="14"/>
      <c r="V2424" s="11"/>
      <c r="W2424" s="10"/>
      <c r="X2424" s="29"/>
      <c r="AA2424" t="s">
        <v>331</v>
      </c>
      <c r="AB2424">
        <v>5</v>
      </c>
      <c r="AC2424">
        <v>17.237569060773481</v>
      </c>
      <c r="AD2424">
        <v>330.49180327868862</v>
      </c>
      <c r="AL2424">
        <v>17.237569060773481</v>
      </c>
      <c r="AM2424">
        <v>330.49180327868862</v>
      </c>
      <c r="AR2424" t="s">
        <v>337</v>
      </c>
    </row>
    <row r="2425" spans="1:44" x14ac:dyDescent="0.35">
      <c r="A2425">
        <v>13</v>
      </c>
      <c r="B2425" s="26">
        <f t="shared" si="481"/>
        <v>46273.802083333343</v>
      </c>
      <c r="C2425" t="s">
        <v>49</v>
      </c>
      <c r="D2425">
        <v>2</v>
      </c>
      <c r="E2425" s="26">
        <f t="shared" si="482"/>
        <v>46273.833333333343</v>
      </c>
      <c r="F2425" s="26">
        <f t="shared" si="483"/>
        <v>46273.812500000007</v>
      </c>
      <c r="G2425">
        <f t="shared" si="484"/>
        <v>0</v>
      </c>
      <c r="H2425">
        <f t="shared" si="485"/>
        <v>0</v>
      </c>
      <c r="I2425" s="27">
        <f t="shared" si="486"/>
        <v>1</v>
      </c>
      <c r="J2425" s="28">
        <f t="shared" si="487"/>
        <v>41.917189460476784</v>
      </c>
      <c r="K2425" s="29" t="str">
        <f t="shared" si="488"/>
        <v/>
      </c>
      <c r="L2425" s="26" t="str">
        <f t="shared" si="489"/>
        <v/>
      </c>
      <c r="M2425" t="str">
        <f t="shared" si="490"/>
        <v/>
      </c>
      <c r="N2425" s="28">
        <f t="shared" si="491"/>
        <v>41.917189460476784</v>
      </c>
      <c r="O2425" t="str">
        <f t="shared" si="492"/>
        <v/>
      </c>
      <c r="P2425" t="str">
        <f t="shared" si="493"/>
        <v/>
      </c>
      <c r="Q2425" s="10"/>
      <c r="R2425" s="10"/>
      <c r="S2425" s="16">
        <v>1</v>
      </c>
      <c r="T2425" s="13">
        <v>41.917189460476777</v>
      </c>
      <c r="U2425" s="14"/>
      <c r="V2425" s="11"/>
      <c r="W2425" s="10"/>
      <c r="X2425" s="29"/>
      <c r="AA2425" t="s">
        <v>331</v>
      </c>
      <c r="AB2425">
        <v>2</v>
      </c>
      <c r="AC2425">
        <v>28.15672708129653</v>
      </c>
      <c r="AD2425">
        <v>69.523234761617374</v>
      </c>
      <c r="AL2425">
        <v>28.15672708129653</v>
      </c>
      <c r="AM2425">
        <v>69.523234761617374</v>
      </c>
      <c r="AR2425" t="s">
        <v>332</v>
      </c>
    </row>
    <row r="2426" spans="1:44" x14ac:dyDescent="0.35">
      <c r="A2426">
        <v>13</v>
      </c>
      <c r="B2426" s="26">
        <f t="shared" si="481"/>
        <v>46273.802083333343</v>
      </c>
      <c r="C2426" t="s">
        <v>49</v>
      </c>
      <c r="D2426">
        <v>3</v>
      </c>
      <c r="E2426" s="26">
        <f t="shared" si="482"/>
        <v>46273.833333333343</v>
      </c>
      <c r="F2426" s="26">
        <f t="shared" si="483"/>
        <v>46273.812500000007</v>
      </c>
      <c r="G2426">
        <f t="shared" si="484"/>
        <v>0</v>
      </c>
      <c r="H2426">
        <f t="shared" si="485"/>
        <v>0</v>
      </c>
      <c r="I2426" s="27">
        <f t="shared" si="486"/>
        <v>1</v>
      </c>
      <c r="J2426" s="28">
        <f t="shared" si="487"/>
        <v>65.141864504921827</v>
      </c>
      <c r="K2426" s="29" t="str">
        <f t="shared" si="488"/>
        <v/>
      </c>
      <c r="L2426" s="26" t="str">
        <f t="shared" si="489"/>
        <v/>
      </c>
      <c r="M2426" t="str">
        <f t="shared" si="490"/>
        <v/>
      </c>
      <c r="N2426" s="28">
        <f t="shared" si="491"/>
        <v>65.141864504921827</v>
      </c>
      <c r="O2426" t="str">
        <f t="shared" si="492"/>
        <v/>
      </c>
      <c r="P2426" t="str">
        <f t="shared" si="493"/>
        <v/>
      </c>
      <c r="Q2426" s="10"/>
      <c r="R2426" s="10"/>
      <c r="S2426" s="16">
        <v>1</v>
      </c>
      <c r="T2426" s="13">
        <v>65.141864504921827</v>
      </c>
      <c r="U2426" s="14"/>
      <c r="V2426" s="11"/>
      <c r="W2426" s="10"/>
      <c r="X2426" s="29"/>
      <c r="AA2426" t="s">
        <v>331</v>
      </c>
      <c r="AB2426">
        <v>1</v>
      </c>
      <c r="AC2426">
        <v>65.141864504921827</v>
      </c>
      <c r="AD2426">
        <v>65.141864504921827</v>
      </c>
      <c r="AL2426">
        <v>65.141864504921827</v>
      </c>
      <c r="AM2426">
        <v>65.141864504921827</v>
      </c>
      <c r="AR2426" t="s">
        <v>338</v>
      </c>
    </row>
    <row r="2427" spans="1:44" x14ac:dyDescent="0.35">
      <c r="A2427">
        <v>13</v>
      </c>
      <c r="B2427" s="26">
        <f t="shared" si="481"/>
        <v>46273.802083333343</v>
      </c>
      <c r="C2427" t="s">
        <v>49</v>
      </c>
      <c r="D2427">
        <v>4</v>
      </c>
      <c r="E2427" s="26">
        <f t="shared" si="482"/>
        <v>46273.833333333343</v>
      </c>
      <c r="F2427" s="26">
        <f t="shared" si="483"/>
        <v>46273.812500000007</v>
      </c>
      <c r="G2427">
        <f t="shared" si="484"/>
        <v>0</v>
      </c>
      <c r="H2427">
        <f t="shared" si="485"/>
        <v>0</v>
      </c>
      <c r="I2427" s="27">
        <f t="shared" si="486"/>
        <v>1</v>
      </c>
      <c r="J2427" s="28">
        <f t="shared" si="487"/>
        <v>118.37805124066975</v>
      </c>
      <c r="K2427" s="29" t="str">
        <f t="shared" si="488"/>
        <v/>
      </c>
      <c r="L2427" s="26" t="str">
        <f t="shared" si="489"/>
        <v/>
      </c>
      <c r="M2427" t="str">
        <f t="shared" si="490"/>
        <v/>
      </c>
      <c r="N2427" s="28">
        <f t="shared" si="491"/>
        <v>118.37805124066975</v>
      </c>
      <c r="O2427" t="str">
        <f t="shared" si="492"/>
        <v/>
      </c>
      <c r="P2427" t="str">
        <f t="shared" si="493"/>
        <v/>
      </c>
      <c r="Q2427" s="10"/>
      <c r="R2427" s="10"/>
      <c r="S2427" s="16">
        <v>1</v>
      </c>
      <c r="T2427" s="13">
        <v>118.37805124066971</v>
      </c>
      <c r="U2427" s="14"/>
      <c r="V2427" s="11"/>
      <c r="W2427" s="10"/>
      <c r="X2427" s="29"/>
      <c r="AA2427" t="s">
        <v>331</v>
      </c>
      <c r="AB2427">
        <v>1</v>
      </c>
      <c r="AC2427">
        <v>118.37805124066971</v>
      </c>
      <c r="AD2427">
        <v>118.37805124066971</v>
      </c>
      <c r="AL2427">
        <v>118.37805124066971</v>
      </c>
      <c r="AM2427">
        <v>118.37805124066971</v>
      </c>
      <c r="AR2427" t="s">
        <v>338</v>
      </c>
    </row>
    <row r="2428" spans="1:44" x14ac:dyDescent="0.35">
      <c r="A2428">
        <v>13</v>
      </c>
      <c r="B2428" s="26">
        <f t="shared" si="481"/>
        <v>46273.802083333343</v>
      </c>
      <c r="C2428" t="s">
        <v>49</v>
      </c>
      <c r="D2428">
        <v>5</v>
      </c>
      <c r="E2428" s="26">
        <f t="shared" si="482"/>
        <v>46273.833333333343</v>
      </c>
      <c r="F2428" s="26">
        <f t="shared" si="483"/>
        <v>46273.812500000007</v>
      </c>
      <c r="G2428">
        <f t="shared" si="484"/>
        <v>0</v>
      </c>
      <c r="H2428">
        <f t="shared" si="485"/>
        <v>0</v>
      </c>
      <c r="I2428" s="27">
        <f t="shared" si="486"/>
        <v>0</v>
      </c>
      <c r="J2428" s="28" t="str">
        <f t="shared" si="487"/>
        <v>NULL</v>
      </c>
      <c r="K2428" s="29" t="str">
        <f t="shared" si="488"/>
        <v/>
      </c>
      <c r="L2428" s="26" t="str">
        <f t="shared" si="489"/>
        <v/>
      </c>
      <c r="M2428" t="str">
        <f t="shared" si="490"/>
        <v/>
      </c>
      <c r="N2428" s="28">
        <f t="shared" si="491"/>
        <v>21.159874608150471</v>
      </c>
      <c r="O2428" t="str">
        <f t="shared" si="492"/>
        <v/>
      </c>
      <c r="P2428" t="str">
        <f t="shared" si="493"/>
        <v/>
      </c>
      <c r="Q2428" s="10"/>
      <c r="R2428" s="10"/>
      <c r="S2428" s="16">
        <v>0</v>
      </c>
      <c r="T2428" s="13"/>
      <c r="U2428" s="14"/>
      <c r="V2428" s="11"/>
      <c r="W2428" s="10"/>
      <c r="X2428" s="29"/>
      <c r="AA2428" t="s">
        <v>331</v>
      </c>
      <c r="AB2428">
        <v>1</v>
      </c>
      <c r="AR2428" t="s">
        <v>338</v>
      </c>
    </row>
    <row r="2429" spans="1:44" x14ac:dyDescent="0.35">
      <c r="A2429">
        <v>13</v>
      </c>
      <c r="B2429" s="26">
        <f t="shared" si="481"/>
        <v>46273.802083333343</v>
      </c>
      <c r="C2429" t="s">
        <v>49</v>
      </c>
      <c r="D2429">
        <v>6</v>
      </c>
      <c r="E2429" s="26">
        <f t="shared" si="482"/>
        <v>46273.833333333343</v>
      </c>
      <c r="F2429" s="26">
        <f t="shared" si="483"/>
        <v>46273.812500000007</v>
      </c>
      <c r="G2429">
        <f t="shared" si="484"/>
        <v>0</v>
      </c>
      <c r="H2429">
        <f t="shared" si="485"/>
        <v>0</v>
      </c>
      <c r="I2429" s="27">
        <f t="shared" si="486"/>
        <v>2</v>
      </c>
      <c r="J2429" s="28">
        <f t="shared" si="487"/>
        <v>31.983907467940661</v>
      </c>
      <c r="K2429" s="29" t="str">
        <f t="shared" si="488"/>
        <v/>
      </c>
      <c r="L2429" s="26" t="str">
        <f t="shared" si="489"/>
        <v/>
      </c>
      <c r="M2429" t="str">
        <f t="shared" si="490"/>
        <v/>
      </c>
      <c r="N2429" s="28">
        <f t="shared" si="491"/>
        <v>15.99195373397033</v>
      </c>
      <c r="O2429" t="str">
        <f t="shared" si="492"/>
        <v/>
      </c>
      <c r="P2429" t="str">
        <f t="shared" si="493"/>
        <v/>
      </c>
      <c r="Q2429" s="10"/>
      <c r="R2429" s="10"/>
      <c r="S2429" s="16">
        <v>2</v>
      </c>
      <c r="T2429" s="13">
        <v>31.983907467940661</v>
      </c>
      <c r="U2429" s="14"/>
      <c r="V2429" s="11"/>
      <c r="W2429" s="10"/>
      <c r="X2429" s="29"/>
      <c r="AA2429" t="s">
        <v>331</v>
      </c>
      <c r="AB2429">
        <v>2</v>
      </c>
      <c r="AC2429">
        <v>21.29806855750827</v>
      </c>
      <c r="AD2429">
        <v>41.91461836998706</v>
      </c>
      <c r="AL2429">
        <v>21.29806855750827</v>
      </c>
      <c r="AM2429">
        <v>41.91461836998706</v>
      </c>
      <c r="AR2429" t="s">
        <v>332</v>
      </c>
    </row>
    <row r="2430" spans="1:44" x14ac:dyDescent="0.35">
      <c r="A2430">
        <v>13</v>
      </c>
      <c r="B2430" s="26">
        <f t="shared" si="481"/>
        <v>46273.802083333343</v>
      </c>
      <c r="C2430" t="s">
        <v>50</v>
      </c>
      <c r="D2430">
        <v>1</v>
      </c>
      <c r="E2430" s="26">
        <f t="shared" si="482"/>
        <v>46273.833333333343</v>
      </c>
      <c r="F2430" s="26">
        <f t="shared" si="483"/>
        <v>46273.812500000007</v>
      </c>
      <c r="G2430">
        <f t="shared" si="484"/>
        <v>0</v>
      </c>
      <c r="H2430">
        <f t="shared" si="485"/>
        <v>0</v>
      </c>
      <c r="I2430" s="27">
        <f t="shared" si="486"/>
        <v>4</v>
      </c>
      <c r="J2430" s="28">
        <f t="shared" si="487"/>
        <v>167.04653802497162</v>
      </c>
      <c r="K2430" s="29" t="str">
        <f t="shared" si="488"/>
        <v/>
      </c>
      <c r="L2430" s="26" t="str">
        <f t="shared" si="489"/>
        <v/>
      </c>
      <c r="M2430" t="str">
        <f t="shared" si="490"/>
        <v/>
      </c>
      <c r="N2430" s="28">
        <f t="shared" si="491"/>
        <v>41.761634506242906</v>
      </c>
      <c r="O2430" t="str">
        <f t="shared" si="492"/>
        <v/>
      </c>
      <c r="P2430" t="str">
        <f t="shared" si="493"/>
        <v/>
      </c>
      <c r="Q2430" s="10"/>
      <c r="R2430" s="10"/>
      <c r="S2430" s="16">
        <v>4</v>
      </c>
      <c r="T2430" s="13">
        <v>167.0465380249716</v>
      </c>
      <c r="U2430" s="14"/>
      <c r="V2430" s="11"/>
      <c r="W2430" s="10"/>
      <c r="X2430" s="29"/>
      <c r="AA2430" t="s">
        <v>331</v>
      </c>
      <c r="AB2430">
        <v>5</v>
      </c>
      <c r="AC2430">
        <v>17.237569060773481</v>
      </c>
      <c r="AD2430">
        <v>330.49180327868862</v>
      </c>
      <c r="AL2430">
        <v>17.237569060773481</v>
      </c>
      <c r="AM2430">
        <v>330.49180327868862</v>
      </c>
      <c r="AR2430" t="s">
        <v>337</v>
      </c>
    </row>
    <row r="2431" spans="1:44" x14ac:dyDescent="0.35">
      <c r="A2431">
        <v>13</v>
      </c>
      <c r="B2431" s="26">
        <f t="shared" si="481"/>
        <v>46273.802083333343</v>
      </c>
      <c r="C2431" t="s">
        <v>50</v>
      </c>
      <c r="D2431">
        <v>2</v>
      </c>
      <c r="E2431" s="26">
        <f t="shared" si="482"/>
        <v>46273.833333333343</v>
      </c>
      <c r="F2431" s="26">
        <f t="shared" si="483"/>
        <v>46273.812500000007</v>
      </c>
      <c r="G2431">
        <f t="shared" si="484"/>
        <v>0</v>
      </c>
      <c r="H2431">
        <f t="shared" si="485"/>
        <v>0</v>
      </c>
      <c r="I2431" s="27">
        <f t="shared" si="486"/>
        <v>1</v>
      </c>
      <c r="J2431" s="28">
        <f t="shared" si="487"/>
        <v>41.917189460476784</v>
      </c>
      <c r="K2431" s="29" t="str">
        <f t="shared" si="488"/>
        <v/>
      </c>
      <c r="L2431" s="26" t="str">
        <f t="shared" si="489"/>
        <v/>
      </c>
      <c r="M2431" t="str">
        <f t="shared" si="490"/>
        <v/>
      </c>
      <c r="N2431" s="28">
        <f t="shared" si="491"/>
        <v>41.917189460476784</v>
      </c>
      <c r="O2431" t="str">
        <f t="shared" si="492"/>
        <v/>
      </c>
      <c r="P2431" t="str">
        <f t="shared" si="493"/>
        <v/>
      </c>
      <c r="Q2431" s="10"/>
      <c r="R2431" s="10"/>
      <c r="S2431" s="16">
        <v>1</v>
      </c>
      <c r="T2431" s="13">
        <v>41.917189460476777</v>
      </c>
      <c r="U2431" s="14"/>
      <c r="V2431" s="11"/>
      <c r="W2431" s="10"/>
      <c r="X2431" s="29"/>
      <c r="AA2431" t="s">
        <v>331</v>
      </c>
      <c r="AB2431">
        <v>2</v>
      </c>
      <c r="AC2431">
        <v>28.15672708129653</v>
      </c>
      <c r="AD2431">
        <v>69.523234761617374</v>
      </c>
      <c r="AL2431">
        <v>28.15672708129653</v>
      </c>
      <c r="AM2431">
        <v>69.523234761617374</v>
      </c>
      <c r="AR2431" t="s">
        <v>332</v>
      </c>
    </row>
    <row r="2432" spans="1:44" x14ac:dyDescent="0.35">
      <c r="A2432">
        <v>13</v>
      </c>
      <c r="B2432" s="26">
        <f t="shared" si="481"/>
        <v>46273.802083333343</v>
      </c>
      <c r="C2432" t="s">
        <v>50</v>
      </c>
      <c r="D2432">
        <v>3</v>
      </c>
      <c r="E2432" s="26">
        <f t="shared" si="482"/>
        <v>46273.833333333343</v>
      </c>
      <c r="F2432" s="26">
        <f t="shared" si="483"/>
        <v>46273.812500000007</v>
      </c>
      <c r="G2432">
        <f t="shared" si="484"/>
        <v>0</v>
      </c>
      <c r="H2432">
        <f t="shared" si="485"/>
        <v>0</v>
      </c>
      <c r="I2432" s="27">
        <f t="shared" si="486"/>
        <v>1</v>
      </c>
      <c r="J2432" s="28">
        <f t="shared" si="487"/>
        <v>65.141864504921827</v>
      </c>
      <c r="K2432" s="29" t="str">
        <f t="shared" si="488"/>
        <v/>
      </c>
      <c r="L2432" s="26" t="str">
        <f t="shared" si="489"/>
        <v/>
      </c>
      <c r="M2432" t="str">
        <f t="shared" si="490"/>
        <v/>
      </c>
      <c r="N2432" s="28">
        <f t="shared" si="491"/>
        <v>65.141864504921827</v>
      </c>
      <c r="O2432" t="str">
        <f t="shared" si="492"/>
        <v/>
      </c>
      <c r="P2432" t="str">
        <f t="shared" si="493"/>
        <v/>
      </c>
      <c r="Q2432" s="10"/>
      <c r="R2432" s="10"/>
      <c r="S2432" s="16">
        <v>1</v>
      </c>
      <c r="T2432" s="13">
        <v>65.141864504921827</v>
      </c>
      <c r="U2432" s="14"/>
      <c r="V2432" s="11"/>
      <c r="W2432" s="10"/>
      <c r="X2432" s="29"/>
      <c r="AA2432" t="s">
        <v>331</v>
      </c>
      <c r="AB2432">
        <v>1</v>
      </c>
      <c r="AC2432">
        <v>65.141864504921827</v>
      </c>
      <c r="AD2432">
        <v>65.141864504921827</v>
      </c>
      <c r="AL2432">
        <v>65.141864504921827</v>
      </c>
      <c r="AM2432">
        <v>65.141864504921827</v>
      </c>
      <c r="AR2432" t="s">
        <v>338</v>
      </c>
    </row>
    <row r="2433" spans="1:44" x14ac:dyDescent="0.35">
      <c r="A2433">
        <v>13</v>
      </c>
      <c r="B2433" s="26">
        <f t="shared" si="481"/>
        <v>46273.802083333343</v>
      </c>
      <c r="C2433" t="s">
        <v>50</v>
      </c>
      <c r="D2433">
        <v>4</v>
      </c>
      <c r="E2433" s="26">
        <f t="shared" si="482"/>
        <v>46273.833333333343</v>
      </c>
      <c r="F2433" s="26">
        <f t="shared" si="483"/>
        <v>46273.812500000007</v>
      </c>
      <c r="G2433">
        <f t="shared" si="484"/>
        <v>0</v>
      </c>
      <c r="H2433">
        <f t="shared" si="485"/>
        <v>0</v>
      </c>
      <c r="I2433" s="27">
        <f t="shared" si="486"/>
        <v>1</v>
      </c>
      <c r="J2433" s="28">
        <f t="shared" si="487"/>
        <v>118.37805124066975</v>
      </c>
      <c r="K2433" s="29" t="str">
        <f t="shared" si="488"/>
        <v/>
      </c>
      <c r="L2433" s="26" t="str">
        <f t="shared" si="489"/>
        <v/>
      </c>
      <c r="M2433" t="str">
        <f t="shared" si="490"/>
        <v/>
      </c>
      <c r="N2433" s="28">
        <f t="shared" si="491"/>
        <v>118.37805124066975</v>
      </c>
      <c r="O2433" t="str">
        <f t="shared" si="492"/>
        <v/>
      </c>
      <c r="P2433" t="str">
        <f t="shared" si="493"/>
        <v/>
      </c>
      <c r="Q2433" s="10"/>
      <c r="R2433" s="10"/>
      <c r="S2433" s="16">
        <v>1</v>
      </c>
      <c r="T2433" s="13">
        <v>118.37805124066971</v>
      </c>
      <c r="U2433" s="14"/>
      <c r="V2433" s="11"/>
      <c r="W2433" s="10"/>
      <c r="X2433" s="29"/>
      <c r="AA2433" t="s">
        <v>331</v>
      </c>
      <c r="AB2433">
        <v>1</v>
      </c>
      <c r="AC2433">
        <v>118.37805124066971</v>
      </c>
      <c r="AD2433">
        <v>118.37805124066971</v>
      </c>
      <c r="AL2433">
        <v>118.37805124066971</v>
      </c>
      <c r="AM2433">
        <v>118.37805124066971</v>
      </c>
      <c r="AR2433" t="s">
        <v>338</v>
      </c>
    </row>
    <row r="2434" spans="1:44" x14ac:dyDescent="0.35">
      <c r="A2434">
        <v>13</v>
      </c>
      <c r="B2434" s="26">
        <f t="shared" si="481"/>
        <v>46273.802083333343</v>
      </c>
      <c r="C2434" t="s">
        <v>50</v>
      </c>
      <c r="D2434">
        <v>5</v>
      </c>
      <c r="E2434" s="26">
        <f t="shared" si="482"/>
        <v>46273.833333333343</v>
      </c>
      <c r="F2434" s="26">
        <f t="shared" si="483"/>
        <v>46273.812500000007</v>
      </c>
      <c r="G2434">
        <f t="shared" si="484"/>
        <v>0</v>
      </c>
      <c r="H2434">
        <f t="shared" si="485"/>
        <v>0</v>
      </c>
      <c r="I2434" s="27">
        <f t="shared" si="486"/>
        <v>0</v>
      </c>
      <c r="J2434" s="28" t="str">
        <f t="shared" si="487"/>
        <v>NULL</v>
      </c>
      <c r="K2434" s="29" t="str">
        <f t="shared" si="488"/>
        <v/>
      </c>
      <c r="L2434" s="26" t="str">
        <f t="shared" si="489"/>
        <v/>
      </c>
      <c r="M2434" t="str">
        <f t="shared" si="490"/>
        <v/>
      </c>
      <c r="N2434" s="28">
        <f t="shared" si="491"/>
        <v>21.159874608150471</v>
      </c>
      <c r="O2434" t="str">
        <f t="shared" si="492"/>
        <v/>
      </c>
      <c r="P2434" t="str">
        <f t="shared" si="493"/>
        <v/>
      </c>
      <c r="Q2434" s="10"/>
      <c r="R2434" s="10"/>
      <c r="S2434" s="16">
        <v>0</v>
      </c>
      <c r="T2434" s="13"/>
      <c r="U2434" s="14"/>
      <c r="V2434" s="11"/>
      <c r="W2434" s="10"/>
      <c r="X2434" s="29"/>
      <c r="AA2434" t="s">
        <v>331</v>
      </c>
      <c r="AB2434">
        <v>1</v>
      </c>
      <c r="AR2434" t="s">
        <v>338</v>
      </c>
    </row>
    <row r="2435" spans="1:44" x14ac:dyDescent="0.35">
      <c r="A2435">
        <v>13</v>
      </c>
      <c r="B2435" s="26">
        <f t="shared" si="481"/>
        <v>46273.802083333343</v>
      </c>
      <c r="C2435" t="s">
        <v>50</v>
      </c>
      <c r="D2435">
        <v>6</v>
      </c>
      <c r="E2435" s="26">
        <f t="shared" si="482"/>
        <v>46273.833333333343</v>
      </c>
      <c r="F2435" s="26">
        <f t="shared" si="483"/>
        <v>46273.812500000007</v>
      </c>
      <c r="G2435">
        <f t="shared" si="484"/>
        <v>0</v>
      </c>
      <c r="H2435">
        <f t="shared" si="485"/>
        <v>0</v>
      </c>
      <c r="I2435" s="27">
        <f t="shared" si="486"/>
        <v>2</v>
      </c>
      <c r="J2435" s="28">
        <f t="shared" si="487"/>
        <v>31.983907467940661</v>
      </c>
      <c r="K2435" s="29" t="str">
        <f t="shared" si="488"/>
        <v/>
      </c>
      <c r="L2435" s="26" t="str">
        <f t="shared" si="489"/>
        <v/>
      </c>
      <c r="M2435" t="str">
        <f t="shared" si="490"/>
        <v/>
      </c>
      <c r="N2435" s="28">
        <f t="shared" si="491"/>
        <v>15.99195373397033</v>
      </c>
      <c r="O2435" t="str">
        <f t="shared" si="492"/>
        <v/>
      </c>
      <c r="P2435" t="str">
        <f t="shared" si="493"/>
        <v/>
      </c>
      <c r="Q2435" s="10"/>
      <c r="R2435" s="10"/>
      <c r="S2435" s="16">
        <v>2</v>
      </c>
      <c r="T2435" s="13">
        <v>31.983907467940661</v>
      </c>
      <c r="U2435" s="14"/>
      <c r="V2435" s="11"/>
      <c r="W2435" s="10"/>
      <c r="X2435" s="29"/>
      <c r="AA2435" t="s">
        <v>331</v>
      </c>
      <c r="AB2435">
        <v>2</v>
      </c>
      <c r="AC2435">
        <v>21.29806855750827</v>
      </c>
      <c r="AD2435">
        <v>41.91461836998706</v>
      </c>
      <c r="AL2435">
        <v>21.29806855750827</v>
      </c>
      <c r="AM2435">
        <v>41.91461836998706</v>
      </c>
      <c r="AR2435" t="s">
        <v>332</v>
      </c>
    </row>
    <row r="2436" spans="1:44" x14ac:dyDescent="0.35">
      <c r="A2436">
        <v>13</v>
      </c>
      <c r="B2436" s="26">
        <f t="shared" si="481"/>
        <v>46273.802083333343</v>
      </c>
      <c r="C2436" t="s">
        <v>51</v>
      </c>
      <c r="D2436">
        <v>1</v>
      </c>
      <c r="E2436" s="26">
        <f t="shared" si="482"/>
        <v>46273.833333333343</v>
      </c>
      <c r="F2436" s="26">
        <f t="shared" si="483"/>
        <v>46273.812500000007</v>
      </c>
      <c r="G2436">
        <f t="shared" si="484"/>
        <v>0</v>
      </c>
      <c r="H2436">
        <f t="shared" si="485"/>
        <v>0</v>
      </c>
      <c r="I2436" s="27">
        <f t="shared" si="486"/>
        <v>4</v>
      </c>
      <c r="J2436" s="28">
        <f t="shared" si="487"/>
        <v>167.04653802497162</v>
      </c>
      <c r="K2436" s="29" t="str">
        <f t="shared" si="488"/>
        <v/>
      </c>
      <c r="L2436" s="26" t="str">
        <f t="shared" si="489"/>
        <v/>
      </c>
      <c r="M2436" t="str">
        <f t="shared" si="490"/>
        <v/>
      </c>
      <c r="N2436" s="28">
        <f t="shared" si="491"/>
        <v>41.761634506242906</v>
      </c>
      <c r="O2436" t="str">
        <f t="shared" si="492"/>
        <v/>
      </c>
      <c r="P2436" t="str">
        <f t="shared" si="493"/>
        <v/>
      </c>
      <c r="Q2436" s="10"/>
      <c r="R2436" s="10"/>
      <c r="S2436" s="16">
        <v>4</v>
      </c>
      <c r="T2436" s="13">
        <v>167.0465380249716</v>
      </c>
      <c r="U2436" s="14"/>
      <c r="V2436" s="11"/>
      <c r="W2436" s="10"/>
      <c r="X2436" s="29"/>
      <c r="AA2436" t="s">
        <v>331</v>
      </c>
      <c r="AB2436">
        <v>5</v>
      </c>
      <c r="AC2436">
        <v>17.237569060773481</v>
      </c>
      <c r="AD2436">
        <v>330.49180327868862</v>
      </c>
      <c r="AL2436">
        <v>17.237569060773481</v>
      </c>
      <c r="AM2436">
        <v>330.49180327868862</v>
      </c>
      <c r="AR2436" t="s">
        <v>337</v>
      </c>
    </row>
    <row r="2437" spans="1:44" x14ac:dyDescent="0.35">
      <c r="A2437">
        <v>13</v>
      </c>
      <c r="B2437" s="26">
        <f t="shared" si="481"/>
        <v>46273.802083333343</v>
      </c>
      <c r="C2437" t="s">
        <v>51</v>
      </c>
      <c r="D2437">
        <v>2</v>
      </c>
      <c r="E2437" s="26">
        <f t="shared" si="482"/>
        <v>46273.833333333343</v>
      </c>
      <c r="F2437" s="26">
        <f t="shared" si="483"/>
        <v>46273.812500000007</v>
      </c>
      <c r="G2437">
        <f t="shared" si="484"/>
        <v>0</v>
      </c>
      <c r="H2437">
        <f t="shared" si="485"/>
        <v>0</v>
      </c>
      <c r="I2437" s="27">
        <f t="shared" si="486"/>
        <v>1</v>
      </c>
      <c r="J2437" s="28">
        <f t="shared" si="487"/>
        <v>41.917189460476784</v>
      </c>
      <c r="K2437" s="29" t="str">
        <f t="shared" si="488"/>
        <v/>
      </c>
      <c r="L2437" s="26" t="str">
        <f t="shared" si="489"/>
        <v/>
      </c>
      <c r="M2437" t="str">
        <f t="shared" si="490"/>
        <v/>
      </c>
      <c r="N2437" s="28">
        <f t="shared" si="491"/>
        <v>41.917189460476784</v>
      </c>
      <c r="O2437" t="str">
        <f t="shared" si="492"/>
        <v/>
      </c>
      <c r="P2437" t="str">
        <f t="shared" si="493"/>
        <v/>
      </c>
      <c r="Q2437" s="10"/>
      <c r="R2437" s="10"/>
      <c r="S2437" s="16">
        <v>1</v>
      </c>
      <c r="T2437" s="13">
        <v>41.917189460476777</v>
      </c>
      <c r="U2437" s="14"/>
      <c r="V2437" s="11"/>
      <c r="W2437" s="10"/>
      <c r="X2437" s="29"/>
      <c r="AA2437" t="s">
        <v>331</v>
      </c>
      <c r="AB2437">
        <v>2</v>
      </c>
      <c r="AC2437">
        <v>28.15672708129653</v>
      </c>
      <c r="AD2437">
        <v>69.523234761617374</v>
      </c>
      <c r="AL2437">
        <v>28.15672708129653</v>
      </c>
      <c r="AM2437">
        <v>69.523234761617374</v>
      </c>
      <c r="AR2437" t="s">
        <v>332</v>
      </c>
    </row>
    <row r="2438" spans="1:44" x14ac:dyDescent="0.35">
      <c r="A2438">
        <v>13</v>
      </c>
      <c r="B2438" s="26">
        <f t="shared" ref="B2438:B2501" si="494">INDEX(SNAP_TIMES,MATCH(A2438,SNAP_NOS,0))</f>
        <v>46273.802083333343</v>
      </c>
      <c r="C2438" t="s">
        <v>51</v>
      </c>
      <c r="D2438">
        <v>3</v>
      </c>
      <c r="E2438" s="26">
        <f t="shared" ref="E2438:E2501" si="495">IF(AND(INDEX(SH_CHG,MATCH(C2438,SH_ID,0))&lt;&gt;"",B2438&gt;=INDEX(SH_CHG,MATCH(C2438,SH_ID,0))),INDEX(SH_DEP,MATCH(C2438,SH_ID,0)),INDEX(SH_ORIG,MATCH(C2438,SH_ID,0)))</f>
        <v>46273.833333333343</v>
      </c>
      <c r="F2438" s="26">
        <f t="shared" ref="F2438:F2501" si="496">E2438-LOADING_MINUTES/1440</f>
        <v>46273.812500000007</v>
      </c>
      <c r="G2438">
        <f t="shared" ref="G2438:G2501" si="497">COUNTIFS(OL_SNAP,A2438,OL_EFF,C2438,OL_WT,D2438,OL_OPEN,"&gt;0")</f>
        <v>0</v>
      </c>
      <c r="H2438">
        <f t="shared" ref="H2438:H2501" si="498">SUMIFS($G$6:$G$3569,$A$6:$A$3569,A2438,$D$6:$D$3569,D2438,$F$6:$F$3569,"&lt;="&amp;F2438)</f>
        <v>0</v>
      </c>
      <c r="I2438" s="27">
        <f t="shared" ref="I2438:I2501" si="499">INDEX(C_RES,MATCH(1,INDEX((C_SN=A2438)*(C_WT=D2438),0),0))</f>
        <v>1</v>
      </c>
      <c r="J2438" s="28">
        <f t="shared" ref="J2438:J2501" si="500">INDEX(C_RL,MATCH(1,INDEX((C_SN=A2438)*(C_WT=D2438),0),0))</f>
        <v>65.141864504921827</v>
      </c>
      <c r="K2438" s="29" t="str">
        <f t="shared" ref="K2438:K2501" si="501">IF(G2438=0,"",IF(ISNUMBER(J2438),IF(J2438&gt;0,H2438/J2438/24,"NULL"),"NULL"))</f>
        <v/>
      </c>
      <c r="L2438" s="26" t="str">
        <f t="shared" ref="L2438:L2501" si="502">IF(ISNUMBER(K2438),B2438+K2438,"")</f>
        <v/>
      </c>
      <c r="M2438" t="str">
        <f t="shared" ref="M2438:M2501" si="503">IF(G2438=0,"",IF(B2438&gt;=F2438,"NO - CUTOFF PASSED",IF(ISNUMBER(K2438),IF(L2438&lt;=F2438,"YES","NO"),"UNKNOWN - NO RATE")))</f>
        <v/>
      </c>
      <c r="N2438" s="28">
        <f t="shared" ref="N2438:N2501" si="504">IFERROR(IF(AND(INDEX(C_HRS,MATCH(1,INDEX((C_SN=A2438)*(C_WT=D2438),0),0))&gt;0,INDEX(C_TL,MATCH(1,INDEX((C_SN=A2438)*(C_WT=D2438),0),0))&gt;0),INDEX(C_TL,MATCH(1,INDEX((C_SN=A2438)*(C_WT=D2438),0),0))/INDEX(C_HRS,MATCH(1,INDEX((C_SN=A2438)*(C_WT=D2438),0),0)),"NULL"),"NULL")</f>
        <v>65.141864504921827</v>
      </c>
      <c r="O2438" t="str">
        <f t="shared" ref="O2438:O2501" si="505">IF(M2438="NO",IF(ISNUMBER(N2438),ROUNDUP(H2438/(N2438*(F2438-B2438)*24),0),"CANNOT ESTIMATE - NO RATE"),"")</f>
        <v/>
      </c>
      <c r="P2438" t="str">
        <f t="shared" ref="P2438:P2501" si="506">IF(ISNUMBER(O2438),MAX(0,O2438-I2438),O2438)</f>
        <v/>
      </c>
      <c r="Q2438" s="10"/>
      <c r="R2438" s="10"/>
      <c r="S2438" s="16">
        <v>1</v>
      </c>
      <c r="T2438" s="13">
        <v>65.141864504921827</v>
      </c>
      <c r="U2438" s="14"/>
      <c r="V2438" s="11"/>
      <c r="W2438" s="10"/>
      <c r="X2438" s="29"/>
      <c r="AA2438" t="s">
        <v>331</v>
      </c>
      <c r="AB2438">
        <v>1</v>
      </c>
      <c r="AC2438">
        <v>65.141864504921827</v>
      </c>
      <c r="AD2438">
        <v>65.141864504921827</v>
      </c>
      <c r="AL2438">
        <v>65.141864504921827</v>
      </c>
      <c r="AM2438">
        <v>65.141864504921827</v>
      </c>
      <c r="AR2438" t="s">
        <v>338</v>
      </c>
    </row>
    <row r="2439" spans="1:44" x14ac:dyDescent="0.35">
      <c r="A2439">
        <v>13</v>
      </c>
      <c r="B2439" s="26">
        <f t="shared" si="494"/>
        <v>46273.802083333343</v>
      </c>
      <c r="C2439" t="s">
        <v>51</v>
      </c>
      <c r="D2439">
        <v>4</v>
      </c>
      <c r="E2439" s="26">
        <f t="shared" si="495"/>
        <v>46273.833333333343</v>
      </c>
      <c r="F2439" s="26">
        <f t="shared" si="496"/>
        <v>46273.812500000007</v>
      </c>
      <c r="G2439">
        <f t="shared" si="497"/>
        <v>0</v>
      </c>
      <c r="H2439">
        <f t="shared" si="498"/>
        <v>0</v>
      </c>
      <c r="I2439" s="27">
        <f t="shared" si="499"/>
        <v>1</v>
      </c>
      <c r="J2439" s="28">
        <f t="shared" si="500"/>
        <v>118.37805124066975</v>
      </c>
      <c r="K2439" s="29" t="str">
        <f t="shared" si="501"/>
        <v/>
      </c>
      <c r="L2439" s="26" t="str">
        <f t="shared" si="502"/>
        <v/>
      </c>
      <c r="M2439" t="str">
        <f t="shared" si="503"/>
        <v/>
      </c>
      <c r="N2439" s="28">
        <f t="shared" si="504"/>
        <v>118.37805124066975</v>
      </c>
      <c r="O2439" t="str">
        <f t="shared" si="505"/>
        <v/>
      </c>
      <c r="P2439" t="str">
        <f t="shared" si="506"/>
        <v/>
      </c>
      <c r="Q2439" s="10"/>
      <c r="R2439" s="10"/>
      <c r="S2439" s="16">
        <v>1</v>
      </c>
      <c r="T2439" s="13">
        <v>118.37805124066971</v>
      </c>
      <c r="U2439" s="14"/>
      <c r="V2439" s="11"/>
      <c r="W2439" s="10"/>
      <c r="X2439" s="29"/>
      <c r="AA2439" t="s">
        <v>331</v>
      </c>
      <c r="AB2439">
        <v>1</v>
      </c>
      <c r="AC2439">
        <v>118.37805124066971</v>
      </c>
      <c r="AD2439">
        <v>118.37805124066971</v>
      </c>
      <c r="AL2439">
        <v>118.37805124066971</v>
      </c>
      <c r="AM2439">
        <v>118.37805124066971</v>
      </c>
      <c r="AR2439" t="s">
        <v>338</v>
      </c>
    </row>
    <row r="2440" spans="1:44" x14ac:dyDescent="0.35">
      <c r="A2440">
        <v>13</v>
      </c>
      <c r="B2440" s="26">
        <f t="shared" si="494"/>
        <v>46273.802083333343</v>
      </c>
      <c r="C2440" t="s">
        <v>51</v>
      </c>
      <c r="D2440">
        <v>5</v>
      </c>
      <c r="E2440" s="26">
        <f t="shared" si="495"/>
        <v>46273.833333333343</v>
      </c>
      <c r="F2440" s="26">
        <f t="shared" si="496"/>
        <v>46273.812500000007</v>
      </c>
      <c r="G2440">
        <f t="shared" si="497"/>
        <v>0</v>
      </c>
      <c r="H2440">
        <f t="shared" si="498"/>
        <v>0</v>
      </c>
      <c r="I2440" s="27">
        <f t="shared" si="499"/>
        <v>0</v>
      </c>
      <c r="J2440" s="28" t="str">
        <f t="shared" si="500"/>
        <v>NULL</v>
      </c>
      <c r="K2440" s="29" t="str">
        <f t="shared" si="501"/>
        <v/>
      </c>
      <c r="L2440" s="26" t="str">
        <f t="shared" si="502"/>
        <v/>
      </c>
      <c r="M2440" t="str">
        <f t="shared" si="503"/>
        <v/>
      </c>
      <c r="N2440" s="28">
        <f t="shared" si="504"/>
        <v>21.159874608150471</v>
      </c>
      <c r="O2440" t="str">
        <f t="shared" si="505"/>
        <v/>
      </c>
      <c r="P2440" t="str">
        <f t="shared" si="506"/>
        <v/>
      </c>
      <c r="Q2440" s="10"/>
      <c r="R2440" s="10"/>
      <c r="S2440" s="16">
        <v>0</v>
      </c>
      <c r="T2440" s="13"/>
      <c r="U2440" s="14"/>
      <c r="V2440" s="11"/>
      <c r="W2440" s="10"/>
      <c r="X2440" s="29"/>
      <c r="AA2440" t="s">
        <v>331</v>
      </c>
      <c r="AB2440">
        <v>1</v>
      </c>
      <c r="AR2440" t="s">
        <v>338</v>
      </c>
    </row>
    <row r="2441" spans="1:44" x14ac:dyDescent="0.35">
      <c r="A2441">
        <v>13</v>
      </c>
      <c r="B2441" s="26">
        <f t="shared" si="494"/>
        <v>46273.802083333343</v>
      </c>
      <c r="C2441" t="s">
        <v>51</v>
      </c>
      <c r="D2441">
        <v>6</v>
      </c>
      <c r="E2441" s="26">
        <f t="shared" si="495"/>
        <v>46273.833333333343</v>
      </c>
      <c r="F2441" s="26">
        <f t="shared" si="496"/>
        <v>46273.812500000007</v>
      </c>
      <c r="G2441">
        <f t="shared" si="497"/>
        <v>0</v>
      </c>
      <c r="H2441">
        <f t="shared" si="498"/>
        <v>0</v>
      </c>
      <c r="I2441" s="27">
        <f t="shared" si="499"/>
        <v>2</v>
      </c>
      <c r="J2441" s="28">
        <f t="shared" si="500"/>
        <v>31.983907467940661</v>
      </c>
      <c r="K2441" s="29" t="str">
        <f t="shared" si="501"/>
        <v/>
      </c>
      <c r="L2441" s="26" t="str">
        <f t="shared" si="502"/>
        <v/>
      </c>
      <c r="M2441" t="str">
        <f t="shared" si="503"/>
        <v/>
      </c>
      <c r="N2441" s="28">
        <f t="shared" si="504"/>
        <v>15.99195373397033</v>
      </c>
      <c r="O2441" t="str">
        <f t="shared" si="505"/>
        <v/>
      </c>
      <c r="P2441" t="str">
        <f t="shared" si="506"/>
        <v/>
      </c>
      <c r="Q2441" s="10"/>
      <c r="R2441" s="10"/>
      <c r="S2441" s="16">
        <v>2</v>
      </c>
      <c r="T2441" s="13">
        <v>31.983907467940661</v>
      </c>
      <c r="U2441" s="14"/>
      <c r="V2441" s="11"/>
      <c r="W2441" s="10"/>
      <c r="X2441" s="29"/>
      <c r="AA2441" t="s">
        <v>331</v>
      </c>
      <c r="AB2441">
        <v>2</v>
      </c>
      <c r="AC2441">
        <v>21.29806855750827</v>
      </c>
      <c r="AD2441">
        <v>41.91461836998706</v>
      </c>
      <c r="AL2441">
        <v>21.29806855750827</v>
      </c>
      <c r="AM2441">
        <v>41.91461836998706</v>
      </c>
      <c r="AR2441" t="s">
        <v>332</v>
      </c>
    </row>
    <row r="2442" spans="1:44" x14ac:dyDescent="0.35">
      <c r="A2442">
        <v>13</v>
      </c>
      <c r="B2442" s="26">
        <f t="shared" si="494"/>
        <v>46273.802083333343</v>
      </c>
      <c r="C2442" t="s">
        <v>52</v>
      </c>
      <c r="D2442">
        <v>1</v>
      </c>
      <c r="E2442" s="26">
        <f t="shared" si="495"/>
        <v>46273.84375</v>
      </c>
      <c r="F2442" s="26">
        <f t="shared" si="496"/>
        <v>46273.822916666664</v>
      </c>
      <c r="G2442">
        <f t="shared" si="497"/>
        <v>0</v>
      </c>
      <c r="H2442">
        <f t="shared" si="498"/>
        <v>0</v>
      </c>
      <c r="I2442" s="27">
        <f t="shared" si="499"/>
        <v>4</v>
      </c>
      <c r="J2442" s="28">
        <f t="shared" si="500"/>
        <v>167.04653802497162</v>
      </c>
      <c r="K2442" s="29" t="str">
        <f t="shared" si="501"/>
        <v/>
      </c>
      <c r="L2442" s="26" t="str">
        <f t="shared" si="502"/>
        <v/>
      </c>
      <c r="M2442" t="str">
        <f t="shared" si="503"/>
        <v/>
      </c>
      <c r="N2442" s="28">
        <f t="shared" si="504"/>
        <v>41.761634506242906</v>
      </c>
      <c r="O2442" t="str">
        <f t="shared" si="505"/>
        <v/>
      </c>
      <c r="P2442" t="str">
        <f t="shared" si="506"/>
        <v/>
      </c>
      <c r="Q2442" s="10"/>
      <c r="R2442" s="10"/>
      <c r="S2442" s="16">
        <v>4</v>
      </c>
      <c r="T2442" s="13">
        <v>167.0465380249716</v>
      </c>
      <c r="U2442" s="14"/>
      <c r="V2442" s="11"/>
      <c r="W2442" s="10"/>
      <c r="X2442" s="29"/>
      <c r="AA2442" t="s">
        <v>331</v>
      </c>
      <c r="AB2442">
        <v>5</v>
      </c>
      <c r="AC2442">
        <v>17.237569060773481</v>
      </c>
      <c r="AD2442">
        <v>330.49180327868862</v>
      </c>
      <c r="AL2442">
        <v>17.237569060773481</v>
      </c>
      <c r="AM2442">
        <v>330.49180327868862</v>
      </c>
      <c r="AR2442" t="s">
        <v>337</v>
      </c>
    </row>
    <row r="2443" spans="1:44" x14ac:dyDescent="0.35">
      <c r="A2443">
        <v>13</v>
      </c>
      <c r="B2443" s="26">
        <f t="shared" si="494"/>
        <v>46273.802083333343</v>
      </c>
      <c r="C2443" t="s">
        <v>52</v>
      </c>
      <c r="D2443">
        <v>2</v>
      </c>
      <c r="E2443" s="26">
        <f t="shared" si="495"/>
        <v>46273.84375</v>
      </c>
      <c r="F2443" s="26">
        <f t="shared" si="496"/>
        <v>46273.822916666664</v>
      </c>
      <c r="G2443">
        <f t="shared" si="497"/>
        <v>0</v>
      </c>
      <c r="H2443">
        <f t="shared" si="498"/>
        <v>0</v>
      </c>
      <c r="I2443" s="27">
        <f t="shared" si="499"/>
        <v>1</v>
      </c>
      <c r="J2443" s="28">
        <f t="shared" si="500"/>
        <v>41.917189460476784</v>
      </c>
      <c r="K2443" s="29" t="str">
        <f t="shared" si="501"/>
        <v/>
      </c>
      <c r="L2443" s="26" t="str">
        <f t="shared" si="502"/>
        <v/>
      </c>
      <c r="M2443" t="str">
        <f t="shared" si="503"/>
        <v/>
      </c>
      <c r="N2443" s="28">
        <f t="shared" si="504"/>
        <v>41.917189460476784</v>
      </c>
      <c r="O2443" t="str">
        <f t="shared" si="505"/>
        <v/>
      </c>
      <c r="P2443" t="str">
        <f t="shared" si="506"/>
        <v/>
      </c>
      <c r="Q2443" s="10"/>
      <c r="R2443" s="10"/>
      <c r="S2443" s="16">
        <v>1</v>
      </c>
      <c r="T2443" s="13">
        <v>41.917189460476777</v>
      </c>
      <c r="U2443" s="14"/>
      <c r="V2443" s="11"/>
      <c r="W2443" s="10"/>
      <c r="X2443" s="29"/>
      <c r="AA2443" t="s">
        <v>331</v>
      </c>
      <c r="AB2443">
        <v>2</v>
      </c>
      <c r="AC2443">
        <v>28.15672708129653</v>
      </c>
      <c r="AD2443">
        <v>69.523234761617374</v>
      </c>
      <c r="AL2443">
        <v>28.15672708129653</v>
      </c>
      <c r="AM2443">
        <v>69.523234761617374</v>
      </c>
      <c r="AR2443" t="s">
        <v>332</v>
      </c>
    </row>
    <row r="2444" spans="1:44" x14ac:dyDescent="0.35">
      <c r="A2444">
        <v>13</v>
      </c>
      <c r="B2444" s="26">
        <f t="shared" si="494"/>
        <v>46273.802083333343</v>
      </c>
      <c r="C2444" t="s">
        <v>52</v>
      </c>
      <c r="D2444">
        <v>3</v>
      </c>
      <c r="E2444" s="26">
        <f t="shared" si="495"/>
        <v>46273.84375</v>
      </c>
      <c r="F2444" s="26">
        <f t="shared" si="496"/>
        <v>46273.822916666664</v>
      </c>
      <c r="G2444">
        <f t="shared" si="497"/>
        <v>0</v>
      </c>
      <c r="H2444">
        <f t="shared" si="498"/>
        <v>0</v>
      </c>
      <c r="I2444" s="27">
        <f t="shared" si="499"/>
        <v>1</v>
      </c>
      <c r="J2444" s="28">
        <f t="shared" si="500"/>
        <v>65.141864504921827</v>
      </c>
      <c r="K2444" s="29" t="str">
        <f t="shared" si="501"/>
        <v/>
      </c>
      <c r="L2444" s="26" t="str">
        <f t="shared" si="502"/>
        <v/>
      </c>
      <c r="M2444" t="str">
        <f t="shared" si="503"/>
        <v/>
      </c>
      <c r="N2444" s="28">
        <f t="shared" si="504"/>
        <v>65.141864504921827</v>
      </c>
      <c r="O2444" t="str">
        <f t="shared" si="505"/>
        <v/>
      </c>
      <c r="P2444" t="str">
        <f t="shared" si="506"/>
        <v/>
      </c>
      <c r="Q2444" s="10"/>
      <c r="R2444" s="10"/>
      <c r="S2444" s="16">
        <v>1</v>
      </c>
      <c r="T2444" s="13">
        <v>65.141864504921827</v>
      </c>
      <c r="U2444" s="14"/>
      <c r="V2444" s="11"/>
      <c r="W2444" s="10"/>
      <c r="X2444" s="29"/>
      <c r="AA2444" t="s">
        <v>331</v>
      </c>
      <c r="AB2444">
        <v>1</v>
      </c>
      <c r="AC2444">
        <v>65.141864504921827</v>
      </c>
      <c r="AD2444">
        <v>65.141864504921827</v>
      </c>
      <c r="AL2444">
        <v>65.141864504921827</v>
      </c>
      <c r="AM2444">
        <v>65.141864504921827</v>
      </c>
      <c r="AR2444" t="s">
        <v>338</v>
      </c>
    </row>
    <row r="2445" spans="1:44" x14ac:dyDescent="0.35">
      <c r="A2445">
        <v>13</v>
      </c>
      <c r="B2445" s="26">
        <f t="shared" si="494"/>
        <v>46273.802083333343</v>
      </c>
      <c r="C2445" t="s">
        <v>52</v>
      </c>
      <c r="D2445">
        <v>4</v>
      </c>
      <c r="E2445" s="26">
        <f t="shared" si="495"/>
        <v>46273.84375</v>
      </c>
      <c r="F2445" s="26">
        <f t="shared" si="496"/>
        <v>46273.822916666664</v>
      </c>
      <c r="G2445">
        <f t="shared" si="497"/>
        <v>0</v>
      </c>
      <c r="H2445">
        <f t="shared" si="498"/>
        <v>0</v>
      </c>
      <c r="I2445" s="27">
        <f t="shared" si="499"/>
        <v>1</v>
      </c>
      <c r="J2445" s="28">
        <f t="shared" si="500"/>
        <v>118.37805124066975</v>
      </c>
      <c r="K2445" s="29" t="str">
        <f t="shared" si="501"/>
        <v/>
      </c>
      <c r="L2445" s="26" t="str">
        <f t="shared" si="502"/>
        <v/>
      </c>
      <c r="M2445" t="str">
        <f t="shared" si="503"/>
        <v/>
      </c>
      <c r="N2445" s="28">
        <f t="shared" si="504"/>
        <v>118.37805124066975</v>
      </c>
      <c r="O2445" t="str">
        <f t="shared" si="505"/>
        <v/>
      </c>
      <c r="P2445" t="str">
        <f t="shared" si="506"/>
        <v/>
      </c>
      <c r="Q2445" s="10"/>
      <c r="R2445" s="10"/>
      <c r="S2445" s="16">
        <v>1</v>
      </c>
      <c r="T2445" s="13">
        <v>118.37805124066971</v>
      </c>
      <c r="U2445" s="14"/>
      <c r="V2445" s="11"/>
      <c r="W2445" s="10"/>
      <c r="X2445" s="29"/>
      <c r="AA2445" t="s">
        <v>331</v>
      </c>
      <c r="AB2445">
        <v>1</v>
      </c>
      <c r="AC2445">
        <v>118.37805124066971</v>
      </c>
      <c r="AD2445">
        <v>118.37805124066971</v>
      </c>
      <c r="AL2445">
        <v>118.37805124066971</v>
      </c>
      <c r="AM2445">
        <v>118.37805124066971</v>
      </c>
      <c r="AR2445" t="s">
        <v>338</v>
      </c>
    </row>
    <row r="2446" spans="1:44" x14ac:dyDescent="0.35">
      <c r="A2446">
        <v>13</v>
      </c>
      <c r="B2446" s="26">
        <f t="shared" si="494"/>
        <v>46273.802083333343</v>
      </c>
      <c r="C2446" t="s">
        <v>52</v>
      </c>
      <c r="D2446">
        <v>5</v>
      </c>
      <c r="E2446" s="26">
        <f t="shared" si="495"/>
        <v>46273.84375</v>
      </c>
      <c r="F2446" s="26">
        <f t="shared" si="496"/>
        <v>46273.822916666664</v>
      </c>
      <c r="G2446">
        <f t="shared" si="497"/>
        <v>0</v>
      </c>
      <c r="H2446">
        <f t="shared" si="498"/>
        <v>0</v>
      </c>
      <c r="I2446" s="27">
        <f t="shared" si="499"/>
        <v>0</v>
      </c>
      <c r="J2446" s="28" t="str">
        <f t="shared" si="500"/>
        <v>NULL</v>
      </c>
      <c r="K2446" s="29" t="str">
        <f t="shared" si="501"/>
        <v/>
      </c>
      <c r="L2446" s="26" t="str">
        <f t="shared" si="502"/>
        <v/>
      </c>
      <c r="M2446" t="str">
        <f t="shared" si="503"/>
        <v/>
      </c>
      <c r="N2446" s="28">
        <f t="shared" si="504"/>
        <v>21.159874608150471</v>
      </c>
      <c r="O2446" t="str">
        <f t="shared" si="505"/>
        <v/>
      </c>
      <c r="P2446" t="str">
        <f t="shared" si="506"/>
        <v/>
      </c>
      <c r="Q2446" s="10"/>
      <c r="R2446" s="10"/>
      <c r="S2446" s="16">
        <v>0</v>
      </c>
      <c r="T2446" s="13"/>
      <c r="U2446" s="14"/>
      <c r="V2446" s="11"/>
      <c r="W2446" s="10"/>
      <c r="X2446" s="29"/>
      <c r="AA2446" t="s">
        <v>331</v>
      </c>
      <c r="AB2446">
        <v>1</v>
      </c>
      <c r="AR2446" t="s">
        <v>338</v>
      </c>
    </row>
    <row r="2447" spans="1:44" x14ac:dyDescent="0.35">
      <c r="A2447">
        <v>13</v>
      </c>
      <c r="B2447" s="26">
        <f t="shared" si="494"/>
        <v>46273.802083333343</v>
      </c>
      <c r="C2447" t="s">
        <v>52</v>
      </c>
      <c r="D2447">
        <v>6</v>
      </c>
      <c r="E2447" s="26">
        <f t="shared" si="495"/>
        <v>46273.84375</v>
      </c>
      <c r="F2447" s="26">
        <f t="shared" si="496"/>
        <v>46273.822916666664</v>
      </c>
      <c r="G2447">
        <f t="shared" si="497"/>
        <v>0</v>
      </c>
      <c r="H2447">
        <f t="shared" si="498"/>
        <v>0</v>
      </c>
      <c r="I2447" s="27">
        <f t="shared" si="499"/>
        <v>2</v>
      </c>
      <c r="J2447" s="28">
        <f t="shared" si="500"/>
        <v>31.983907467940661</v>
      </c>
      <c r="K2447" s="29" t="str">
        <f t="shared" si="501"/>
        <v/>
      </c>
      <c r="L2447" s="26" t="str">
        <f t="shared" si="502"/>
        <v/>
      </c>
      <c r="M2447" t="str">
        <f t="shared" si="503"/>
        <v/>
      </c>
      <c r="N2447" s="28">
        <f t="shared" si="504"/>
        <v>15.99195373397033</v>
      </c>
      <c r="O2447" t="str">
        <f t="shared" si="505"/>
        <v/>
      </c>
      <c r="P2447" t="str">
        <f t="shared" si="506"/>
        <v/>
      </c>
      <c r="Q2447" s="10"/>
      <c r="R2447" s="10"/>
      <c r="S2447" s="16">
        <v>2</v>
      </c>
      <c r="T2447" s="13">
        <v>31.983907467940661</v>
      </c>
      <c r="U2447" s="14"/>
      <c r="V2447" s="11"/>
      <c r="W2447" s="10"/>
      <c r="X2447" s="29"/>
      <c r="AA2447" t="s">
        <v>331</v>
      </c>
      <c r="AB2447">
        <v>2</v>
      </c>
      <c r="AC2447">
        <v>21.29806855750827</v>
      </c>
      <c r="AD2447">
        <v>41.91461836998706</v>
      </c>
      <c r="AL2447">
        <v>21.29806855750827</v>
      </c>
      <c r="AM2447">
        <v>41.91461836998706</v>
      </c>
      <c r="AR2447" t="s">
        <v>332</v>
      </c>
    </row>
    <row r="2448" spans="1:44" x14ac:dyDescent="0.35">
      <c r="A2448">
        <v>13</v>
      </c>
      <c r="B2448" s="26">
        <f t="shared" si="494"/>
        <v>46273.802083333343</v>
      </c>
      <c r="C2448" t="s">
        <v>53</v>
      </c>
      <c r="D2448">
        <v>1</v>
      </c>
      <c r="E2448" s="26">
        <f t="shared" si="495"/>
        <v>46273.84375</v>
      </c>
      <c r="F2448" s="26">
        <f t="shared" si="496"/>
        <v>46273.822916666664</v>
      </c>
      <c r="G2448">
        <f t="shared" si="497"/>
        <v>0</v>
      </c>
      <c r="H2448">
        <f t="shared" si="498"/>
        <v>0</v>
      </c>
      <c r="I2448" s="27">
        <f t="shared" si="499"/>
        <v>4</v>
      </c>
      <c r="J2448" s="28">
        <f t="shared" si="500"/>
        <v>167.04653802497162</v>
      </c>
      <c r="K2448" s="29" t="str">
        <f t="shared" si="501"/>
        <v/>
      </c>
      <c r="L2448" s="26" t="str">
        <f t="shared" si="502"/>
        <v/>
      </c>
      <c r="M2448" t="str">
        <f t="shared" si="503"/>
        <v/>
      </c>
      <c r="N2448" s="28">
        <f t="shared" si="504"/>
        <v>41.761634506242906</v>
      </c>
      <c r="O2448" t="str">
        <f t="shared" si="505"/>
        <v/>
      </c>
      <c r="P2448" t="str">
        <f t="shared" si="506"/>
        <v/>
      </c>
      <c r="Q2448" s="10"/>
      <c r="R2448" s="10"/>
      <c r="S2448" s="16">
        <v>4</v>
      </c>
      <c r="T2448" s="13">
        <v>167.0465380249716</v>
      </c>
      <c r="U2448" s="14"/>
      <c r="V2448" s="11"/>
      <c r="W2448" s="10"/>
      <c r="X2448" s="29"/>
      <c r="AA2448" t="s">
        <v>331</v>
      </c>
      <c r="AB2448">
        <v>5</v>
      </c>
      <c r="AC2448">
        <v>17.237569060773481</v>
      </c>
      <c r="AD2448">
        <v>330.49180327868862</v>
      </c>
      <c r="AL2448">
        <v>17.237569060773481</v>
      </c>
      <c r="AM2448">
        <v>330.49180327868862</v>
      </c>
      <c r="AR2448" t="s">
        <v>337</v>
      </c>
    </row>
    <row r="2449" spans="1:44" x14ac:dyDescent="0.35">
      <c r="A2449">
        <v>13</v>
      </c>
      <c r="B2449" s="26">
        <f t="shared" si="494"/>
        <v>46273.802083333343</v>
      </c>
      <c r="C2449" t="s">
        <v>53</v>
      </c>
      <c r="D2449">
        <v>2</v>
      </c>
      <c r="E2449" s="26">
        <f t="shared" si="495"/>
        <v>46273.84375</v>
      </c>
      <c r="F2449" s="26">
        <f t="shared" si="496"/>
        <v>46273.822916666664</v>
      </c>
      <c r="G2449">
        <f t="shared" si="497"/>
        <v>0</v>
      </c>
      <c r="H2449">
        <f t="shared" si="498"/>
        <v>0</v>
      </c>
      <c r="I2449" s="27">
        <f t="shared" si="499"/>
        <v>1</v>
      </c>
      <c r="J2449" s="28">
        <f t="shared" si="500"/>
        <v>41.917189460476784</v>
      </c>
      <c r="K2449" s="29" t="str">
        <f t="shared" si="501"/>
        <v/>
      </c>
      <c r="L2449" s="26" t="str">
        <f t="shared" si="502"/>
        <v/>
      </c>
      <c r="M2449" t="str">
        <f t="shared" si="503"/>
        <v/>
      </c>
      <c r="N2449" s="28">
        <f t="shared" si="504"/>
        <v>41.917189460476784</v>
      </c>
      <c r="O2449" t="str">
        <f t="shared" si="505"/>
        <v/>
      </c>
      <c r="P2449" t="str">
        <f t="shared" si="506"/>
        <v/>
      </c>
      <c r="Q2449" s="10"/>
      <c r="R2449" s="10"/>
      <c r="S2449" s="16">
        <v>1</v>
      </c>
      <c r="T2449" s="13">
        <v>41.917189460476777</v>
      </c>
      <c r="U2449" s="14"/>
      <c r="V2449" s="11"/>
      <c r="W2449" s="10"/>
      <c r="X2449" s="29"/>
      <c r="AA2449" t="s">
        <v>331</v>
      </c>
      <c r="AB2449">
        <v>2</v>
      </c>
      <c r="AC2449">
        <v>28.15672708129653</v>
      </c>
      <c r="AD2449">
        <v>69.523234761617374</v>
      </c>
      <c r="AL2449">
        <v>28.15672708129653</v>
      </c>
      <c r="AM2449">
        <v>69.523234761617374</v>
      </c>
      <c r="AR2449" t="s">
        <v>332</v>
      </c>
    </row>
    <row r="2450" spans="1:44" x14ac:dyDescent="0.35">
      <c r="A2450">
        <v>13</v>
      </c>
      <c r="B2450" s="26">
        <f t="shared" si="494"/>
        <v>46273.802083333343</v>
      </c>
      <c r="C2450" t="s">
        <v>53</v>
      </c>
      <c r="D2450">
        <v>3</v>
      </c>
      <c r="E2450" s="26">
        <f t="shared" si="495"/>
        <v>46273.84375</v>
      </c>
      <c r="F2450" s="26">
        <f t="shared" si="496"/>
        <v>46273.822916666664</v>
      </c>
      <c r="G2450">
        <f t="shared" si="497"/>
        <v>0</v>
      </c>
      <c r="H2450">
        <f t="shared" si="498"/>
        <v>0</v>
      </c>
      <c r="I2450" s="27">
        <f t="shared" si="499"/>
        <v>1</v>
      </c>
      <c r="J2450" s="28">
        <f t="shared" si="500"/>
        <v>65.141864504921827</v>
      </c>
      <c r="K2450" s="29" t="str">
        <f t="shared" si="501"/>
        <v/>
      </c>
      <c r="L2450" s="26" t="str">
        <f t="shared" si="502"/>
        <v/>
      </c>
      <c r="M2450" t="str">
        <f t="shared" si="503"/>
        <v/>
      </c>
      <c r="N2450" s="28">
        <f t="shared" si="504"/>
        <v>65.141864504921827</v>
      </c>
      <c r="O2450" t="str">
        <f t="shared" si="505"/>
        <v/>
      </c>
      <c r="P2450" t="str">
        <f t="shared" si="506"/>
        <v/>
      </c>
      <c r="Q2450" s="10"/>
      <c r="R2450" s="10"/>
      <c r="S2450" s="16">
        <v>1</v>
      </c>
      <c r="T2450" s="13">
        <v>65.141864504921827</v>
      </c>
      <c r="U2450" s="14"/>
      <c r="V2450" s="11"/>
      <c r="W2450" s="10"/>
      <c r="X2450" s="29"/>
      <c r="AA2450" t="s">
        <v>331</v>
      </c>
      <c r="AB2450">
        <v>1</v>
      </c>
      <c r="AC2450">
        <v>65.141864504921827</v>
      </c>
      <c r="AD2450">
        <v>65.141864504921827</v>
      </c>
      <c r="AL2450">
        <v>65.141864504921827</v>
      </c>
      <c r="AM2450">
        <v>65.141864504921827</v>
      </c>
      <c r="AR2450" t="s">
        <v>338</v>
      </c>
    </row>
    <row r="2451" spans="1:44" x14ac:dyDescent="0.35">
      <c r="A2451">
        <v>13</v>
      </c>
      <c r="B2451" s="26">
        <f t="shared" si="494"/>
        <v>46273.802083333343</v>
      </c>
      <c r="C2451" t="s">
        <v>53</v>
      </c>
      <c r="D2451">
        <v>4</v>
      </c>
      <c r="E2451" s="26">
        <f t="shared" si="495"/>
        <v>46273.84375</v>
      </c>
      <c r="F2451" s="26">
        <f t="shared" si="496"/>
        <v>46273.822916666664</v>
      </c>
      <c r="G2451">
        <f t="shared" si="497"/>
        <v>0</v>
      </c>
      <c r="H2451">
        <f t="shared" si="498"/>
        <v>0</v>
      </c>
      <c r="I2451" s="27">
        <f t="shared" si="499"/>
        <v>1</v>
      </c>
      <c r="J2451" s="28">
        <f t="shared" si="500"/>
        <v>118.37805124066975</v>
      </c>
      <c r="K2451" s="29" t="str">
        <f t="shared" si="501"/>
        <v/>
      </c>
      <c r="L2451" s="26" t="str">
        <f t="shared" si="502"/>
        <v/>
      </c>
      <c r="M2451" t="str">
        <f t="shared" si="503"/>
        <v/>
      </c>
      <c r="N2451" s="28">
        <f t="shared" si="504"/>
        <v>118.37805124066975</v>
      </c>
      <c r="O2451" t="str">
        <f t="shared" si="505"/>
        <v/>
      </c>
      <c r="P2451" t="str">
        <f t="shared" si="506"/>
        <v/>
      </c>
      <c r="Q2451" s="10"/>
      <c r="R2451" s="10"/>
      <c r="S2451" s="16">
        <v>1</v>
      </c>
      <c r="T2451" s="13">
        <v>118.37805124066971</v>
      </c>
      <c r="U2451" s="14"/>
      <c r="V2451" s="11"/>
      <c r="W2451" s="10"/>
      <c r="X2451" s="29"/>
      <c r="AA2451" t="s">
        <v>331</v>
      </c>
      <c r="AB2451">
        <v>1</v>
      </c>
      <c r="AC2451">
        <v>118.37805124066971</v>
      </c>
      <c r="AD2451">
        <v>118.37805124066971</v>
      </c>
      <c r="AL2451">
        <v>118.37805124066971</v>
      </c>
      <c r="AM2451">
        <v>118.37805124066971</v>
      </c>
      <c r="AR2451" t="s">
        <v>338</v>
      </c>
    </row>
    <row r="2452" spans="1:44" x14ac:dyDescent="0.35">
      <c r="A2452">
        <v>13</v>
      </c>
      <c r="B2452" s="26">
        <f t="shared" si="494"/>
        <v>46273.802083333343</v>
      </c>
      <c r="C2452" t="s">
        <v>53</v>
      </c>
      <c r="D2452">
        <v>5</v>
      </c>
      <c r="E2452" s="26">
        <f t="shared" si="495"/>
        <v>46273.84375</v>
      </c>
      <c r="F2452" s="26">
        <f t="shared" si="496"/>
        <v>46273.822916666664</v>
      </c>
      <c r="G2452">
        <f t="shared" si="497"/>
        <v>0</v>
      </c>
      <c r="H2452">
        <f t="shared" si="498"/>
        <v>0</v>
      </c>
      <c r="I2452" s="27">
        <f t="shared" si="499"/>
        <v>0</v>
      </c>
      <c r="J2452" s="28" t="str">
        <f t="shared" si="500"/>
        <v>NULL</v>
      </c>
      <c r="K2452" s="29" t="str">
        <f t="shared" si="501"/>
        <v/>
      </c>
      <c r="L2452" s="26" t="str">
        <f t="shared" si="502"/>
        <v/>
      </c>
      <c r="M2452" t="str">
        <f t="shared" si="503"/>
        <v/>
      </c>
      <c r="N2452" s="28">
        <f t="shared" si="504"/>
        <v>21.159874608150471</v>
      </c>
      <c r="O2452" t="str">
        <f t="shared" si="505"/>
        <v/>
      </c>
      <c r="P2452" t="str">
        <f t="shared" si="506"/>
        <v/>
      </c>
      <c r="Q2452" s="10"/>
      <c r="R2452" s="10"/>
      <c r="S2452" s="16">
        <v>0</v>
      </c>
      <c r="T2452" s="13"/>
      <c r="U2452" s="14"/>
      <c r="V2452" s="11"/>
      <c r="W2452" s="10"/>
      <c r="X2452" s="29"/>
      <c r="AA2452" t="s">
        <v>331</v>
      </c>
      <c r="AB2452">
        <v>1</v>
      </c>
      <c r="AR2452" t="s">
        <v>338</v>
      </c>
    </row>
    <row r="2453" spans="1:44" x14ac:dyDescent="0.35">
      <c r="A2453">
        <v>13</v>
      </c>
      <c r="B2453" s="26">
        <f t="shared" si="494"/>
        <v>46273.802083333343</v>
      </c>
      <c r="C2453" t="s">
        <v>53</v>
      </c>
      <c r="D2453">
        <v>6</v>
      </c>
      <c r="E2453" s="26">
        <f t="shared" si="495"/>
        <v>46273.84375</v>
      </c>
      <c r="F2453" s="26">
        <f t="shared" si="496"/>
        <v>46273.822916666664</v>
      </c>
      <c r="G2453">
        <f t="shared" si="497"/>
        <v>0</v>
      </c>
      <c r="H2453">
        <f t="shared" si="498"/>
        <v>0</v>
      </c>
      <c r="I2453" s="27">
        <f t="shared" si="499"/>
        <v>2</v>
      </c>
      <c r="J2453" s="28">
        <f t="shared" si="500"/>
        <v>31.983907467940661</v>
      </c>
      <c r="K2453" s="29" t="str">
        <f t="shared" si="501"/>
        <v/>
      </c>
      <c r="L2453" s="26" t="str">
        <f t="shared" si="502"/>
        <v/>
      </c>
      <c r="M2453" t="str">
        <f t="shared" si="503"/>
        <v/>
      </c>
      <c r="N2453" s="28">
        <f t="shared" si="504"/>
        <v>15.99195373397033</v>
      </c>
      <c r="O2453" t="str">
        <f t="shared" si="505"/>
        <v/>
      </c>
      <c r="P2453" t="str">
        <f t="shared" si="506"/>
        <v/>
      </c>
      <c r="Q2453" s="10"/>
      <c r="R2453" s="10"/>
      <c r="S2453" s="16">
        <v>2</v>
      </c>
      <c r="T2453" s="13">
        <v>31.983907467940661</v>
      </c>
      <c r="U2453" s="14"/>
      <c r="V2453" s="11"/>
      <c r="W2453" s="10"/>
      <c r="X2453" s="29"/>
      <c r="AA2453" t="s">
        <v>331</v>
      </c>
      <c r="AB2453">
        <v>2</v>
      </c>
      <c r="AC2453">
        <v>21.29806855750827</v>
      </c>
      <c r="AD2453">
        <v>41.91461836998706</v>
      </c>
      <c r="AL2453">
        <v>21.29806855750827</v>
      </c>
      <c r="AM2453">
        <v>41.91461836998706</v>
      </c>
      <c r="AR2453" t="s">
        <v>332</v>
      </c>
    </row>
    <row r="2454" spans="1:44" x14ac:dyDescent="0.35">
      <c r="A2454">
        <v>13</v>
      </c>
      <c r="B2454" s="26">
        <f t="shared" si="494"/>
        <v>46273.802083333343</v>
      </c>
      <c r="C2454" t="s">
        <v>54</v>
      </c>
      <c r="D2454">
        <v>1</v>
      </c>
      <c r="E2454" s="26">
        <f t="shared" si="495"/>
        <v>46273.84375</v>
      </c>
      <c r="F2454" s="26">
        <f t="shared" si="496"/>
        <v>46273.822916666664</v>
      </c>
      <c r="G2454">
        <f t="shared" si="497"/>
        <v>0</v>
      </c>
      <c r="H2454">
        <f t="shared" si="498"/>
        <v>0</v>
      </c>
      <c r="I2454" s="27">
        <f t="shared" si="499"/>
        <v>4</v>
      </c>
      <c r="J2454" s="28">
        <f t="shared" si="500"/>
        <v>167.04653802497162</v>
      </c>
      <c r="K2454" s="29" t="str">
        <f t="shared" si="501"/>
        <v/>
      </c>
      <c r="L2454" s="26" t="str">
        <f t="shared" si="502"/>
        <v/>
      </c>
      <c r="M2454" t="str">
        <f t="shared" si="503"/>
        <v/>
      </c>
      <c r="N2454" s="28">
        <f t="shared" si="504"/>
        <v>41.761634506242906</v>
      </c>
      <c r="O2454" t="str">
        <f t="shared" si="505"/>
        <v/>
      </c>
      <c r="P2454" t="str">
        <f t="shared" si="506"/>
        <v/>
      </c>
      <c r="Q2454" s="10"/>
      <c r="R2454" s="10"/>
      <c r="S2454" s="16">
        <v>4</v>
      </c>
      <c r="T2454" s="13">
        <v>167.0465380249716</v>
      </c>
      <c r="U2454" s="14"/>
      <c r="V2454" s="11"/>
      <c r="W2454" s="10"/>
      <c r="X2454" s="29"/>
      <c r="AA2454" t="s">
        <v>331</v>
      </c>
      <c r="AB2454">
        <v>5</v>
      </c>
      <c r="AC2454">
        <v>17.237569060773481</v>
      </c>
      <c r="AD2454">
        <v>330.49180327868862</v>
      </c>
      <c r="AL2454">
        <v>17.237569060773481</v>
      </c>
      <c r="AM2454">
        <v>330.49180327868862</v>
      </c>
      <c r="AR2454" t="s">
        <v>337</v>
      </c>
    </row>
    <row r="2455" spans="1:44" x14ac:dyDescent="0.35">
      <c r="A2455">
        <v>13</v>
      </c>
      <c r="B2455" s="26">
        <f t="shared" si="494"/>
        <v>46273.802083333343</v>
      </c>
      <c r="C2455" t="s">
        <v>54</v>
      </c>
      <c r="D2455">
        <v>2</v>
      </c>
      <c r="E2455" s="26">
        <f t="shared" si="495"/>
        <v>46273.84375</v>
      </c>
      <c r="F2455" s="26">
        <f t="shared" si="496"/>
        <v>46273.822916666664</v>
      </c>
      <c r="G2455">
        <f t="shared" si="497"/>
        <v>0</v>
      </c>
      <c r="H2455">
        <f t="shared" si="498"/>
        <v>0</v>
      </c>
      <c r="I2455" s="27">
        <f t="shared" si="499"/>
        <v>1</v>
      </c>
      <c r="J2455" s="28">
        <f t="shared" si="500"/>
        <v>41.917189460476784</v>
      </c>
      <c r="K2455" s="29" t="str">
        <f t="shared" si="501"/>
        <v/>
      </c>
      <c r="L2455" s="26" t="str">
        <f t="shared" si="502"/>
        <v/>
      </c>
      <c r="M2455" t="str">
        <f t="shared" si="503"/>
        <v/>
      </c>
      <c r="N2455" s="28">
        <f t="shared" si="504"/>
        <v>41.917189460476784</v>
      </c>
      <c r="O2455" t="str">
        <f t="shared" si="505"/>
        <v/>
      </c>
      <c r="P2455" t="str">
        <f t="shared" si="506"/>
        <v/>
      </c>
      <c r="Q2455" s="10"/>
      <c r="R2455" s="10"/>
      <c r="S2455" s="16">
        <v>1</v>
      </c>
      <c r="T2455" s="13">
        <v>41.917189460476777</v>
      </c>
      <c r="U2455" s="14"/>
      <c r="V2455" s="11"/>
      <c r="W2455" s="10"/>
      <c r="X2455" s="29"/>
      <c r="AA2455" t="s">
        <v>331</v>
      </c>
      <c r="AB2455">
        <v>2</v>
      </c>
      <c r="AC2455">
        <v>28.15672708129653</v>
      </c>
      <c r="AD2455">
        <v>69.523234761617374</v>
      </c>
      <c r="AL2455">
        <v>28.15672708129653</v>
      </c>
      <c r="AM2455">
        <v>69.523234761617374</v>
      </c>
      <c r="AR2455" t="s">
        <v>332</v>
      </c>
    </row>
    <row r="2456" spans="1:44" x14ac:dyDescent="0.35">
      <c r="A2456">
        <v>13</v>
      </c>
      <c r="B2456" s="26">
        <f t="shared" si="494"/>
        <v>46273.802083333343</v>
      </c>
      <c r="C2456" t="s">
        <v>54</v>
      </c>
      <c r="D2456">
        <v>3</v>
      </c>
      <c r="E2456" s="26">
        <f t="shared" si="495"/>
        <v>46273.84375</v>
      </c>
      <c r="F2456" s="26">
        <f t="shared" si="496"/>
        <v>46273.822916666664</v>
      </c>
      <c r="G2456">
        <f t="shared" si="497"/>
        <v>0</v>
      </c>
      <c r="H2456">
        <f t="shared" si="498"/>
        <v>0</v>
      </c>
      <c r="I2456" s="27">
        <f t="shared" si="499"/>
        <v>1</v>
      </c>
      <c r="J2456" s="28">
        <f t="shared" si="500"/>
        <v>65.141864504921827</v>
      </c>
      <c r="K2456" s="29" t="str">
        <f t="shared" si="501"/>
        <v/>
      </c>
      <c r="L2456" s="26" t="str">
        <f t="shared" si="502"/>
        <v/>
      </c>
      <c r="M2456" t="str">
        <f t="shared" si="503"/>
        <v/>
      </c>
      <c r="N2456" s="28">
        <f t="shared" si="504"/>
        <v>65.141864504921827</v>
      </c>
      <c r="O2456" t="str">
        <f t="shared" si="505"/>
        <v/>
      </c>
      <c r="P2456" t="str">
        <f t="shared" si="506"/>
        <v/>
      </c>
      <c r="Q2456" s="10"/>
      <c r="R2456" s="10"/>
      <c r="S2456" s="16">
        <v>1</v>
      </c>
      <c r="T2456" s="13">
        <v>65.141864504921827</v>
      </c>
      <c r="U2456" s="14"/>
      <c r="V2456" s="11"/>
      <c r="W2456" s="10"/>
      <c r="X2456" s="29"/>
      <c r="AA2456" t="s">
        <v>331</v>
      </c>
      <c r="AB2456">
        <v>1</v>
      </c>
      <c r="AC2456">
        <v>65.141864504921827</v>
      </c>
      <c r="AD2456">
        <v>65.141864504921827</v>
      </c>
      <c r="AL2456">
        <v>65.141864504921827</v>
      </c>
      <c r="AM2456">
        <v>65.141864504921827</v>
      </c>
      <c r="AR2456" t="s">
        <v>338</v>
      </c>
    </row>
    <row r="2457" spans="1:44" x14ac:dyDescent="0.35">
      <c r="A2457">
        <v>13</v>
      </c>
      <c r="B2457" s="26">
        <f t="shared" si="494"/>
        <v>46273.802083333343</v>
      </c>
      <c r="C2457" t="s">
        <v>54</v>
      </c>
      <c r="D2457">
        <v>4</v>
      </c>
      <c r="E2457" s="26">
        <f t="shared" si="495"/>
        <v>46273.84375</v>
      </c>
      <c r="F2457" s="26">
        <f t="shared" si="496"/>
        <v>46273.822916666664</v>
      </c>
      <c r="G2457">
        <f t="shared" si="497"/>
        <v>0</v>
      </c>
      <c r="H2457">
        <f t="shared" si="498"/>
        <v>0</v>
      </c>
      <c r="I2457" s="27">
        <f t="shared" si="499"/>
        <v>1</v>
      </c>
      <c r="J2457" s="28">
        <f t="shared" si="500"/>
        <v>118.37805124066975</v>
      </c>
      <c r="K2457" s="29" t="str">
        <f t="shared" si="501"/>
        <v/>
      </c>
      <c r="L2457" s="26" t="str">
        <f t="shared" si="502"/>
        <v/>
      </c>
      <c r="M2457" t="str">
        <f t="shared" si="503"/>
        <v/>
      </c>
      <c r="N2457" s="28">
        <f t="shared" si="504"/>
        <v>118.37805124066975</v>
      </c>
      <c r="O2457" t="str">
        <f t="shared" si="505"/>
        <v/>
      </c>
      <c r="P2457" t="str">
        <f t="shared" si="506"/>
        <v/>
      </c>
      <c r="Q2457" s="10"/>
      <c r="R2457" s="10"/>
      <c r="S2457" s="16">
        <v>1</v>
      </c>
      <c r="T2457" s="13">
        <v>118.37805124066971</v>
      </c>
      <c r="U2457" s="14"/>
      <c r="V2457" s="11"/>
      <c r="W2457" s="10"/>
      <c r="X2457" s="29"/>
      <c r="AA2457" t="s">
        <v>331</v>
      </c>
      <c r="AB2457">
        <v>1</v>
      </c>
      <c r="AC2457">
        <v>118.37805124066971</v>
      </c>
      <c r="AD2457">
        <v>118.37805124066971</v>
      </c>
      <c r="AL2457">
        <v>118.37805124066971</v>
      </c>
      <c r="AM2457">
        <v>118.37805124066971</v>
      </c>
      <c r="AR2457" t="s">
        <v>338</v>
      </c>
    </row>
    <row r="2458" spans="1:44" x14ac:dyDescent="0.35">
      <c r="A2458">
        <v>13</v>
      </c>
      <c r="B2458" s="26">
        <f t="shared" si="494"/>
        <v>46273.802083333343</v>
      </c>
      <c r="C2458" t="s">
        <v>54</v>
      </c>
      <c r="D2458">
        <v>5</v>
      </c>
      <c r="E2458" s="26">
        <f t="shared" si="495"/>
        <v>46273.84375</v>
      </c>
      <c r="F2458" s="26">
        <f t="shared" si="496"/>
        <v>46273.822916666664</v>
      </c>
      <c r="G2458">
        <f t="shared" si="497"/>
        <v>0</v>
      </c>
      <c r="H2458">
        <f t="shared" si="498"/>
        <v>0</v>
      </c>
      <c r="I2458" s="27">
        <f t="shared" si="499"/>
        <v>0</v>
      </c>
      <c r="J2458" s="28" t="str">
        <f t="shared" si="500"/>
        <v>NULL</v>
      </c>
      <c r="K2458" s="29" t="str">
        <f t="shared" si="501"/>
        <v/>
      </c>
      <c r="L2458" s="26" t="str">
        <f t="shared" si="502"/>
        <v/>
      </c>
      <c r="M2458" t="str">
        <f t="shared" si="503"/>
        <v/>
      </c>
      <c r="N2458" s="28">
        <f t="shared" si="504"/>
        <v>21.159874608150471</v>
      </c>
      <c r="O2458" t="str">
        <f t="shared" si="505"/>
        <v/>
      </c>
      <c r="P2458" t="str">
        <f t="shared" si="506"/>
        <v/>
      </c>
      <c r="Q2458" s="10"/>
      <c r="R2458" s="10"/>
      <c r="S2458" s="16">
        <v>0</v>
      </c>
      <c r="T2458" s="13"/>
      <c r="U2458" s="14"/>
      <c r="V2458" s="11"/>
      <c r="W2458" s="10"/>
      <c r="X2458" s="29"/>
      <c r="AA2458" t="s">
        <v>331</v>
      </c>
      <c r="AB2458">
        <v>1</v>
      </c>
      <c r="AR2458" t="s">
        <v>338</v>
      </c>
    </row>
    <row r="2459" spans="1:44" x14ac:dyDescent="0.35">
      <c r="A2459">
        <v>13</v>
      </c>
      <c r="B2459" s="26">
        <f t="shared" si="494"/>
        <v>46273.802083333343</v>
      </c>
      <c r="C2459" t="s">
        <v>54</v>
      </c>
      <c r="D2459">
        <v>6</v>
      </c>
      <c r="E2459" s="26">
        <f t="shared" si="495"/>
        <v>46273.84375</v>
      </c>
      <c r="F2459" s="26">
        <f t="shared" si="496"/>
        <v>46273.822916666664</v>
      </c>
      <c r="G2459">
        <f t="shared" si="497"/>
        <v>0</v>
      </c>
      <c r="H2459">
        <f t="shared" si="498"/>
        <v>0</v>
      </c>
      <c r="I2459" s="27">
        <f t="shared" si="499"/>
        <v>2</v>
      </c>
      <c r="J2459" s="28">
        <f t="shared" si="500"/>
        <v>31.983907467940661</v>
      </c>
      <c r="K2459" s="29" t="str">
        <f t="shared" si="501"/>
        <v/>
      </c>
      <c r="L2459" s="26" t="str">
        <f t="shared" si="502"/>
        <v/>
      </c>
      <c r="M2459" t="str">
        <f t="shared" si="503"/>
        <v/>
      </c>
      <c r="N2459" s="28">
        <f t="shared" si="504"/>
        <v>15.99195373397033</v>
      </c>
      <c r="O2459" t="str">
        <f t="shared" si="505"/>
        <v/>
      </c>
      <c r="P2459" t="str">
        <f t="shared" si="506"/>
        <v/>
      </c>
      <c r="Q2459" s="10"/>
      <c r="R2459" s="10"/>
      <c r="S2459" s="16">
        <v>2</v>
      </c>
      <c r="T2459" s="13">
        <v>31.983907467940661</v>
      </c>
      <c r="U2459" s="14"/>
      <c r="V2459" s="11"/>
      <c r="W2459" s="10"/>
      <c r="X2459" s="29"/>
      <c r="AA2459" t="s">
        <v>331</v>
      </c>
      <c r="AB2459">
        <v>2</v>
      </c>
      <c r="AC2459">
        <v>21.29806855750827</v>
      </c>
      <c r="AD2459">
        <v>41.91461836998706</v>
      </c>
      <c r="AL2459">
        <v>21.29806855750827</v>
      </c>
      <c r="AM2459">
        <v>41.91461836998706</v>
      </c>
      <c r="AR2459" t="s">
        <v>332</v>
      </c>
    </row>
    <row r="2460" spans="1:44" x14ac:dyDescent="0.35">
      <c r="A2460">
        <v>13</v>
      </c>
      <c r="B2460" s="26">
        <f t="shared" si="494"/>
        <v>46273.802083333343</v>
      </c>
      <c r="C2460" t="s">
        <v>55</v>
      </c>
      <c r="D2460">
        <v>1</v>
      </c>
      <c r="E2460" s="26">
        <f t="shared" si="495"/>
        <v>46273.84375</v>
      </c>
      <c r="F2460" s="26">
        <f t="shared" si="496"/>
        <v>46273.822916666664</v>
      </c>
      <c r="G2460">
        <f t="shared" si="497"/>
        <v>0</v>
      </c>
      <c r="H2460">
        <f t="shared" si="498"/>
        <v>0</v>
      </c>
      <c r="I2460" s="27">
        <f t="shared" si="499"/>
        <v>4</v>
      </c>
      <c r="J2460" s="28">
        <f t="shared" si="500"/>
        <v>167.04653802497162</v>
      </c>
      <c r="K2460" s="29" t="str">
        <f t="shared" si="501"/>
        <v/>
      </c>
      <c r="L2460" s="26" t="str">
        <f t="shared" si="502"/>
        <v/>
      </c>
      <c r="M2460" t="str">
        <f t="shared" si="503"/>
        <v/>
      </c>
      <c r="N2460" s="28">
        <f t="shared" si="504"/>
        <v>41.761634506242906</v>
      </c>
      <c r="O2460" t="str">
        <f t="shared" si="505"/>
        <v/>
      </c>
      <c r="P2460" t="str">
        <f t="shared" si="506"/>
        <v/>
      </c>
      <c r="Q2460" s="10"/>
      <c r="R2460" s="10"/>
      <c r="S2460" s="16">
        <v>4</v>
      </c>
      <c r="T2460" s="13">
        <v>167.0465380249716</v>
      </c>
      <c r="U2460" s="14"/>
      <c r="V2460" s="11"/>
      <c r="W2460" s="10"/>
      <c r="X2460" s="29"/>
      <c r="AA2460" t="s">
        <v>331</v>
      </c>
      <c r="AB2460">
        <v>5</v>
      </c>
      <c r="AC2460">
        <v>17.237569060773481</v>
      </c>
      <c r="AD2460">
        <v>330.49180327868862</v>
      </c>
      <c r="AL2460">
        <v>17.237569060773481</v>
      </c>
      <c r="AM2460">
        <v>330.49180327868862</v>
      </c>
      <c r="AR2460" t="s">
        <v>337</v>
      </c>
    </row>
    <row r="2461" spans="1:44" x14ac:dyDescent="0.35">
      <c r="A2461">
        <v>13</v>
      </c>
      <c r="B2461" s="26">
        <f t="shared" si="494"/>
        <v>46273.802083333343</v>
      </c>
      <c r="C2461" t="s">
        <v>55</v>
      </c>
      <c r="D2461">
        <v>2</v>
      </c>
      <c r="E2461" s="26">
        <f t="shared" si="495"/>
        <v>46273.84375</v>
      </c>
      <c r="F2461" s="26">
        <f t="shared" si="496"/>
        <v>46273.822916666664</v>
      </c>
      <c r="G2461">
        <f t="shared" si="497"/>
        <v>0</v>
      </c>
      <c r="H2461">
        <f t="shared" si="498"/>
        <v>0</v>
      </c>
      <c r="I2461" s="27">
        <f t="shared" si="499"/>
        <v>1</v>
      </c>
      <c r="J2461" s="28">
        <f t="shared" si="500"/>
        <v>41.917189460476784</v>
      </c>
      <c r="K2461" s="29" t="str">
        <f t="shared" si="501"/>
        <v/>
      </c>
      <c r="L2461" s="26" t="str">
        <f t="shared" si="502"/>
        <v/>
      </c>
      <c r="M2461" t="str">
        <f t="shared" si="503"/>
        <v/>
      </c>
      <c r="N2461" s="28">
        <f t="shared" si="504"/>
        <v>41.917189460476784</v>
      </c>
      <c r="O2461" t="str">
        <f t="shared" si="505"/>
        <v/>
      </c>
      <c r="P2461" t="str">
        <f t="shared" si="506"/>
        <v/>
      </c>
      <c r="Q2461" s="10"/>
      <c r="R2461" s="10"/>
      <c r="S2461" s="16">
        <v>1</v>
      </c>
      <c r="T2461" s="13">
        <v>41.917189460476777</v>
      </c>
      <c r="U2461" s="14"/>
      <c r="V2461" s="11"/>
      <c r="W2461" s="10"/>
      <c r="X2461" s="29"/>
      <c r="AA2461" t="s">
        <v>331</v>
      </c>
      <c r="AB2461">
        <v>2</v>
      </c>
      <c r="AC2461">
        <v>28.15672708129653</v>
      </c>
      <c r="AD2461">
        <v>69.523234761617374</v>
      </c>
      <c r="AL2461">
        <v>28.15672708129653</v>
      </c>
      <c r="AM2461">
        <v>69.523234761617374</v>
      </c>
      <c r="AR2461" t="s">
        <v>332</v>
      </c>
    </row>
    <row r="2462" spans="1:44" x14ac:dyDescent="0.35">
      <c r="A2462">
        <v>13</v>
      </c>
      <c r="B2462" s="26">
        <f t="shared" si="494"/>
        <v>46273.802083333343</v>
      </c>
      <c r="C2462" t="s">
        <v>55</v>
      </c>
      <c r="D2462">
        <v>3</v>
      </c>
      <c r="E2462" s="26">
        <f t="shared" si="495"/>
        <v>46273.84375</v>
      </c>
      <c r="F2462" s="26">
        <f t="shared" si="496"/>
        <v>46273.822916666664</v>
      </c>
      <c r="G2462">
        <f t="shared" si="497"/>
        <v>0</v>
      </c>
      <c r="H2462">
        <f t="shared" si="498"/>
        <v>0</v>
      </c>
      <c r="I2462" s="27">
        <f t="shared" si="499"/>
        <v>1</v>
      </c>
      <c r="J2462" s="28">
        <f t="shared" si="500"/>
        <v>65.141864504921827</v>
      </c>
      <c r="K2462" s="29" t="str">
        <f t="shared" si="501"/>
        <v/>
      </c>
      <c r="L2462" s="26" t="str">
        <f t="shared" si="502"/>
        <v/>
      </c>
      <c r="M2462" t="str">
        <f t="shared" si="503"/>
        <v/>
      </c>
      <c r="N2462" s="28">
        <f t="shared" si="504"/>
        <v>65.141864504921827</v>
      </c>
      <c r="O2462" t="str">
        <f t="shared" si="505"/>
        <v/>
      </c>
      <c r="P2462" t="str">
        <f t="shared" si="506"/>
        <v/>
      </c>
      <c r="Q2462" s="10"/>
      <c r="R2462" s="10"/>
      <c r="S2462" s="16">
        <v>1</v>
      </c>
      <c r="T2462" s="13">
        <v>65.141864504921827</v>
      </c>
      <c r="U2462" s="14"/>
      <c r="V2462" s="11"/>
      <c r="W2462" s="10"/>
      <c r="X2462" s="29"/>
      <c r="AA2462" t="s">
        <v>331</v>
      </c>
      <c r="AB2462">
        <v>1</v>
      </c>
      <c r="AC2462">
        <v>65.141864504921827</v>
      </c>
      <c r="AD2462">
        <v>65.141864504921827</v>
      </c>
      <c r="AL2462">
        <v>65.141864504921827</v>
      </c>
      <c r="AM2462">
        <v>65.141864504921827</v>
      </c>
      <c r="AR2462" t="s">
        <v>338</v>
      </c>
    </row>
    <row r="2463" spans="1:44" x14ac:dyDescent="0.35">
      <c r="A2463">
        <v>13</v>
      </c>
      <c r="B2463" s="26">
        <f t="shared" si="494"/>
        <v>46273.802083333343</v>
      </c>
      <c r="C2463" t="s">
        <v>55</v>
      </c>
      <c r="D2463">
        <v>4</v>
      </c>
      <c r="E2463" s="26">
        <f t="shared" si="495"/>
        <v>46273.84375</v>
      </c>
      <c r="F2463" s="26">
        <f t="shared" si="496"/>
        <v>46273.822916666664</v>
      </c>
      <c r="G2463">
        <f t="shared" si="497"/>
        <v>0</v>
      </c>
      <c r="H2463">
        <f t="shared" si="498"/>
        <v>0</v>
      </c>
      <c r="I2463" s="27">
        <f t="shared" si="499"/>
        <v>1</v>
      </c>
      <c r="J2463" s="28">
        <f t="shared" si="500"/>
        <v>118.37805124066975</v>
      </c>
      <c r="K2463" s="29" t="str">
        <f t="shared" si="501"/>
        <v/>
      </c>
      <c r="L2463" s="26" t="str">
        <f t="shared" si="502"/>
        <v/>
      </c>
      <c r="M2463" t="str">
        <f t="shared" si="503"/>
        <v/>
      </c>
      <c r="N2463" s="28">
        <f t="shared" si="504"/>
        <v>118.37805124066975</v>
      </c>
      <c r="O2463" t="str">
        <f t="shared" si="505"/>
        <v/>
      </c>
      <c r="P2463" t="str">
        <f t="shared" si="506"/>
        <v/>
      </c>
      <c r="Q2463" s="10"/>
      <c r="R2463" s="10"/>
      <c r="S2463" s="16">
        <v>1</v>
      </c>
      <c r="T2463" s="13">
        <v>118.37805124066971</v>
      </c>
      <c r="U2463" s="14"/>
      <c r="V2463" s="11"/>
      <c r="W2463" s="10"/>
      <c r="X2463" s="29"/>
      <c r="AA2463" t="s">
        <v>331</v>
      </c>
      <c r="AB2463">
        <v>1</v>
      </c>
      <c r="AC2463">
        <v>118.37805124066971</v>
      </c>
      <c r="AD2463">
        <v>118.37805124066971</v>
      </c>
      <c r="AL2463">
        <v>118.37805124066971</v>
      </c>
      <c r="AM2463">
        <v>118.37805124066971</v>
      </c>
      <c r="AR2463" t="s">
        <v>338</v>
      </c>
    </row>
    <row r="2464" spans="1:44" x14ac:dyDescent="0.35">
      <c r="A2464">
        <v>13</v>
      </c>
      <c r="B2464" s="26">
        <f t="shared" si="494"/>
        <v>46273.802083333343</v>
      </c>
      <c r="C2464" t="s">
        <v>55</v>
      </c>
      <c r="D2464">
        <v>5</v>
      </c>
      <c r="E2464" s="26">
        <f t="shared" si="495"/>
        <v>46273.84375</v>
      </c>
      <c r="F2464" s="26">
        <f t="shared" si="496"/>
        <v>46273.822916666664</v>
      </c>
      <c r="G2464">
        <f t="shared" si="497"/>
        <v>0</v>
      </c>
      <c r="H2464">
        <f t="shared" si="498"/>
        <v>0</v>
      </c>
      <c r="I2464" s="27">
        <f t="shared" si="499"/>
        <v>0</v>
      </c>
      <c r="J2464" s="28" t="str">
        <f t="shared" si="500"/>
        <v>NULL</v>
      </c>
      <c r="K2464" s="29" t="str">
        <f t="shared" si="501"/>
        <v/>
      </c>
      <c r="L2464" s="26" t="str">
        <f t="shared" si="502"/>
        <v/>
      </c>
      <c r="M2464" t="str">
        <f t="shared" si="503"/>
        <v/>
      </c>
      <c r="N2464" s="28">
        <f t="shared" si="504"/>
        <v>21.159874608150471</v>
      </c>
      <c r="O2464" t="str">
        <f t="shared" si="505"/>
        <v/>
      </c>
      <c r="P2464" t="str">
        <f t="shared" si="506"/>
        <v/>
      </c>
      <c r="Q2464" s="10"/>
      <c r="R2464" s="10"/>
      <c r="S2464" s="16">
        <v>0</v>
      </c>
      <c r="T2464" s="13"/>
      <c r="U2464" s="14"/>
      <c r="V2464" s="11"/>
      <c r="W2464" s="10"/>
      <c r="X2464" s="29"/>
      <c r="AA2464" t="s">
        <v>331</v>
      </c>
      <c r="AB2464">
        <v>1</v>
      </c>
      <c r="AR2464" t="s">
        <v>338</v>
      </c>
    </row>
    <row r="2465" spans="1:44" x14ac:dyDescent="0.35">
      <c r="A2465">
        <v>13</v>
      </c>
      <c r="B2465" s="26">
        <f t="shared" si="494"/>
        <v>46273.802083333343</v>
      </c>
      <c r="C2465" t="s">
        <v>55</v>
      </c>
      <c r="D2465">
        <v>6</v>
      </c>
      <c r="E2465" s="26">
        <f t="shared" si="495"/>
        <v>46273.84375</v>
      </c>
      <c r="F2465" s="26">
        <f t="shared" si="496"/>
        <v>46273.822916666664</v>
      </c>
      <c r="G2465">
        <f t="shared" si="497"/>
        <v>0</v>
      </c>
      <c r="H2465">
        <f t="shared" si="498"/>
        <v>0</v>
      </c>
      <c r="I2465" s="27">
        <f t="shared" si="499"/>
        <v>2</v>
      </c>
      <c r="J2465" s="28">
        <f t="shared" si="500"/>
        <v>31.983907467940661</v>
      </c>
      <c r="K2465" s="29" t="str">
        <f t="shared" si="501"/>
        <v/>
      </c>
      <c r="L2465" s="26" t="str">
        <f t="shared" si="502"/>
        <v/>
      </c>
      <c r="M2465" t="str">
        <f t="shared" si="503"/>
        <v/>
      </c>
      <c r="N2465" s="28">
        <f t="shared" si="504"/>
        <v>15.99195373397033</v>
      </c>
      <c r="O2465" t="str">
        <f t="shared" si="505"/>
        <v/>
      </c>
      <c r="P2465" t="str">
        <f t="shared" si="506"/>
        <v/>
      </c>
      <c r="Q2465" s="10"/>
      <c r="R2465" s="10"/>
      <c r="S2465" s="16">
        <v>2</v>
      </c>
      <c r="T2465" s="13">
        <v>31.983907467940661</v>
      </c>
      <c r="U2465" s="14"/>
      <c r="V2465" s="11"/>
      <c r="W2465" s="10"/>
      <c r="X2465" s="29"/>
      <c r="AA2465" t="s">
        <v>331</v>
      </c>
      <c r="AB2465">
        <v>2</v>
      </c>
      <c r="AC2465">
        <v>21.29806855750827</v>
      </c>
      <c r="AD2465">
        <v>41.91461836998706</v>
      </c>
      <c r="AL2465">
        <v>21.29806855750827</v>
      </c>
      <c r="AM2465">
        <v>41.91461836998706</v>
      </c>
      <c r="AR2465" t="s">
        <v>332</v>
      </c>
    </row>
    <row r="2466" spans="1:44" x14ac:dyDescent="0.35">
      <c r="A2466">
        <v>13</v>
      </c>
      <c r="B2466" s="26">
        <f t="shared" si="494"/>
        <v>46273.802083333343</v>
      </c>
      <c r="C2466" t="s">
        <v>56</v>
      </c>
      <c r="D2466">
        <v>1</v>
      </c>
      <c r="E2466" s="26">
        <f t="shared" si="495"/>
        <v>46273.84375</v>
      </c>
      <c r="F2466" s="26">
        <f t="shared" si="496"/>
        <v>46273.822916666664</v>
      </c>
      <c r="G2466">
        <f t="shared" si="497"/>
        <v>0</v>
      </c>
      <c r="H2466">
        <f t="shared" si="498"/>
        <v>0</v>
      </c>
      <c r="I2466" s="27">
        <f t="shared" si="499"/>
        <v>4</v>
      </c>
      <c r="J2466" s="28">
        <f t="shared" si="500"/>
        <v>167.04653802497162</v>
      </c>
      <c r="K2466" s="29" t="str">
        <f t="shared" si="501"/>
        <v/>
      </c>
      <c r="L2466" s="26" t="str">
        <f t="shared" si="502"/>
        <v/>
      </c>
      <c r="M2466" t="str">
        <f t="shared" si="503"/>
        <v/>
      </c>
      <c r="N2466" s="28">
        <f t="shared" si="504"/>
        <v>41.761634506242906</v>
      </c>
      <c r="O2466" t="str">
        <f t="shared" si="505"/>
        <v/>
      </c>
      <c r="P2466" t="str">
        <f t="shared" si="506"/>
        <v/>
      </c>
      <c r="Q2466" s="10"/>
      <c r="R2466" s="10"/>
      <c r="S2466" s="16">
        <v>4</v>
      </c>
      <c r="T2466" s="13">
        <v>167.0465380249716</v>
      </c>
      <c r="U2466" s="14"/>
      <c r="V2466" s="11"/>
      <c r="W2466" s="10"/>
      <c r="X2466" s="29"/>
      <c r="AA2466" t="s">
        <v>331</v>
      </c>
      <c r="AB2466">
        <v>5</v>
      </c>
      <c r="AC2466">
        <v>17.237569060773481</v>
      </c>
      <c r="AD2466">
        <v>330.49180327868862</v>
      </c>
      <c r="AL2466">
        <v>17.237569060773481</v>
      </c>
      <c r="AM2466">
        <v>330.49180327868862</v>
      </c>
      <c r="AR2466" t="s">
        <v>337</v>
      </c>
    </row>
    <row r="2467" spans="1:44" x14ac:dyDescent="0.35">
      <c r="A2467">
        <v>13</v>
      </c>
      <c r="B2467" s="26">
        <f t="shared" si="494"/>
        <v>46273.802083333343</v>
      </c>
      <c r="C2467" t="s">
        <v>56</v>
      </c>
      <c r="D2467">
        <v>2</v>
      </c>
      <c r="E2467" s="26">
        <f t="shared" si="495"/>
        <v>46273.84375</v>
      </c>
      <c r="F2467" s="26">
        <f t="shared" si="496"/>
        <v>46273.822916666664</v>
      </c>
      <c r="G2467">
        <f t="shared" si="497"/>
        <v>0</v>
      </c>
      <c r="H2467">
        <f t="shared" si="498"/>
        <v>0</v>
      </c>
      <c r="I2467" s="27">
        <f t="shared" si="499"/>
        <v>1</v>
      </c>
      <c r="J2467" s="28">
        <f t="shared" si="500"/>
        <v>41.917189460476784</v>
      </c>
      <c r="K2467" s="29" t="str">
        <f t="shared" si="501"/>
        <v/>
      </c>
      <c r="L2467" s="26" t="str">
        <f t="shared" si="502"/>
        <v/>
      </c>
      <c r="M2467" t="str">
        <f t="shared" si="503"/>
        <v/>
      </c>
      <c r="N2467" s="28">
        <f t="shared" si="504"/>
        <v>41.917189460476784</v>
      </c>
      <c r="O2467" t="str">
        <f t="shared" si="505"/>
        <v/>
      </c>
      <c r="P2467" t="str">
        <f t="shared" si="506"/>
        <v/>
      </c>
      <c r="Q2467" s="10"/>
      <c r="R2467" s="10"/>
      <c r="S2467" s="16">
        <v>1</v>
      </c>
      <c r="T2467" s="13">
        <v>41.917189460476777</v>
      </c>
      <c r="U2467" s="14"/>
      <c r="V2467" s="11"/>
      <c r="W2467" s="10"/>
      <c r="X2467" s="29"/>
      <c r="AA2467" t="s">
        <v>331</v>
      </c>
      <c r="AB2467">
        <v>2</v>
      </c>
      <c r="AC2467">
        <v>28.15672708129653</v>
      </c>
      <c r="AD2467">
        <v>69.523234761617374</v>
      </c>
      <c r="AL2467">
        <v>28.15672708129653</v>
      </c>
      <c r="AM2467">
        <v>69.523234761617374</v>
      </c>
      <c r="AR2467" t="s">
        <v>332</v>
      </c>
    </row>
    <row r="2468" spans="1:44" x14ac:dyDescent="0.35">
      <c r="A2468">
        <v>13</v>
      </c>
      <c r="B2468" s="26">
        <f t="shared" si="494"/>
        <v>46273.802083333343</v>
      </c>
      <c r="C2468" t="s">
        <v>56</v>
      </c>
      <c r="D2468">
        <v>3</v>
      </c>
      <c r="E2468" s="26">
        <f t="shared" si="495"/>
        <v>46273.84375</v>
      </c>
      <c r="F2468" s="26">
        <f t="shared" si="496"/>
        <v>46273.822916666664</v>
      </c>
      <c r="G2468">
        <f t="shared" si="497"/>
        <v>0</v>
      </c>
      <c r="H2468">
        <f t="shared" si="498"/>
        <v>0</v>
      </c>
      <c r="I2468" s="27">
        <f t="shared" si="499"/>
        <v>1</v>
      </c>
      <c r="J2468" s="28">
        <f t="shared" si="500"/>
        <v>65.141864504921827</v>
      </c>
      <c r="K2468" s="29" t="str">
        <f t="shared" si="501"/>
        <v/>
      </c>
      <c r="L2468" s="26" t="str">
        <f t="shared" si="502"/>
        <v/>
      </c>
      <c r="M2468" t="str">
        <f t="shared" si="503"/>
        <v/>
      </c>
      <c r="N2468" s="28">
        <f t="shared" si="504"/>
        <v>65.141864504921827</v>
      </c>
      <c r="O2468" t="str">
        <f t="shared" si="505"/>
        <v/>
      </c>
      <c r="P2468" t="str">
        <f t="shared" si="506"/>
        <v/>
      </c>
      <c r="Q2468" s="10"/>
      <c r="R2468" s="10"/>
      <c r="S2468" s="16">
        <v>1</v>
      </c>
      <c r="T2468" s="13">
        <v>65.141864504921827</v>
      </c>
      <c r="U2468" s="14"/>
      <c r="V2468" s="11"/>
      <c r="W2468" s="10"/>
      <c r="X2468" s="29"/>
      <c r="AA2468" t="s">
        <v>331</v>
      </c>
      <c r="AB2468">
        <v>1</v>
      </c>
      <c r="AC2468">
        <v>65.141864504921827</v>
      </c>
      <c r="AD2468">
        <v>65.141864504921827</v>
      </c>
      <c r="AL2468">
        <v>65.141864504921827</v>
      </c>
      <c r="AM2468">
        <v>65.141864504921827</v>
      </c>
      <c r="AR2468" t="s">
        <v>338</v>
      </c>
    </row>
    <row r="2469" spans="1:44" x14ac:dyDescent="0.35">
      <c r="A2469">
        <v>13</v>
      </c>
      <c r="B2469" s="26">
        <f t="shared" si="494"/>
        <v>46273.802083333343</v>
      </c>
      <c r="C2469" t="s">
        <v>56</v>
      </c>
      <c r="D2469">
        <v>4</v>
      </c>
      <c r="E2469" s="26">
        <f t="shared" si="495"/>
        <v>46273.84375</v>
      </c>
      <c r="F2469" s="26">
        <f t="shared" si="496"/>
        <v>46273.822916666664</v>
      </c>
      <c r="G2469">
        <f t="shared" si="497"/>
        <v>0</v>
      </c>
      <c r="H2469">
        <f t="shared" si="498"/>
        <v>0</v>
      </c>
      <c r="I2469" s="27">
        <f t="shared" si="499"/>
        <v>1</v>
      </c>
      <c r="J2469" s="28">
        <f t="shared" si="500"/>
        <v>118.37805124066975</v>
      </c>
      <c r="K2469" s="29" t="str">
        <f t="shared" si="501"/>
        <v/>
      </c>
      <c r="L2469" s="26" t="str">
        <f t="shared" si="502"/>
        <v/>
      </c>
      <c r="M2469" t="str">
        <f t="shared" si="503"/>
        <v/>
      </c>
      <c r="N2469" s="28">
        <f t="shared" si="504"/>
        <v>118.37805124066975</v>
      </c>
      <c r="O2469" t="str">
        <f t="shared" si="505"/>
        <v/>
      </c>
      <c r="P2469" t="str">
        <f t="shared" si="506"/>
        <v/>
      </c>
      <c r="Q2469" s="10"/>
      <c r="R2469" s="10"/>
      <c r="S2469" s="16">
        <v>1</v>
      </c>
      <c r="T2469" s="13">
        <v>118.37805124066971</v>
      </c>
      <c r="U2469" s="14"/>
      <c r="V2469" s="11"/>
      <c r="W2469" s="10"/>
      <c r="X2469" s="29"/>
      <c r="AA2469" t="s">
        <v>331</v>
      </c>
      <c r="AB2469">
        <v>1</v>
      </c>
      <c r="AC2469">
        <v>118.37805124066971</v>
      </c>
      <c r="AD2469">
        <v>118.37805124066971</v>
      </c>
      <c r="AL2469">
        <v>118.37805124066971</v>
      </c>
      <c r="AM2469">
        <v>118.37805124066971</v>
      </c>
      <c r="AR2469" t="s">
        <v>338</v>
      </c>
    </row>
    <row r="2470" spans="1:44" x14ac:dyDescent="0.35">
      <c r="A2470">
        <v>13</v>
      </c>
      <c r="B2470" s="26">
        <f t="shared" si="494"/>
        <v>46273.802083333343</v>
      </c>
      <c r="C2470" t="s">
        <v>56</v>
      </c>
      <c r="D2470">
        <v>5</v>
      </c>
      <c r="E2470" s="26">
        <f t="shared" si="495"/>
        <v>46273.84375</v>
      </c>
      <c r="F2470" s="26">
        <f t="shared" si="496"/>
        <v>46273.822916666664</v>
      </c>
      <c r="G2470">
        <f t="shared" si="497"/>
        <v>0</v>
      </c>
      <c r="H2470">
        <f t="shared" si="498"/>
        <v>0</v>
      </c>
      <c r="I2470" s="27">
        <f t="shared" si="499"/>
        <v>0</v>
      </c>
      <c r="J2470" s="28" t="str">
        <f t="shared" si="500"/>
        <v>NULL</v>
      </c>
      <c r="K2470" s="29" t="str">
        <f t="shared" si="501"/>
        <v/>
      </c>
      <c r="L2470" s="26" t="str">
        <f t="shared" si="502"/>
        <v/>
      </c>
      <c r="M2470" t="str">
        <f t="shared" si="503"/>
        <v/>
      </c>
      <c r="N2470" s="28">
        <f t="shared" si="504"/>
        <v>21.159874608150471</v>
      </c>
      <c r="O2470" t="str">
        <f t="shared" si="505"/>
        <v/>
      </c>
      <c r="P2470" t="str">
        <f t="shared" si="506"/>
        <v/>
      </c>
      <c r="Q2470" s="10"/>
      <c r="R2470" s="10"/>
      <c r="S2470" s="16">
        <v>0</v>
      </c>
      <c r="T2470" s="13"/>
      <c r="U2470" s="14"/>
      <c r="V2470" s="11"/>
      <c r="W2470" s="10"/>
      <c r="X2470" s="29"/>
      <c r="AA2470" t="s">
        <v>331</v>
      </c>
      <c r="AB2470">
        <v>1</v>
      </c>
      <c r="AR2470" t="s">
        <v>338</v>
      </c>
    </row>
    <row r="2471" spans="1:44" x14ac:dyDescent="0.35">
      <c r="A2471">
        <v>13</v>
      </c>
      <c r="B2471" s="26">
        <f t="shared" si="494"/>
        <v>46273.802083333343</v>
      </c>
      <c r="C2471" t="s">
        <v>56</v>
      </c>
      <c r="D2471">
        <v>6</v>
      </c>
      <c r="E2471" s="26">
        <f t="shared" si="495"/>
        <v>46273.84375</v>
      </c>
      <c r="F2471" s="26">
        <f t="shared" si="496"/>
        <v>46273.822916666664</v>
      </c>
      <c r="G2471">
        <f t="shared" si="497"/>
        <v>0</v>
      </c>
      <c r="H2471">
        <f t="shared" si="498"/>
        <v>0</v>
      </c>
      <c r="I2471" s="27">
        <f t="shared" si="499"/>
        <v>2</v>
      </c>
      <c r="J2471" s="28">
        <f t="shared" si="500"/>
        <v>31.983907467940661</v>
      </c>
      <c r="K2471" s="29" t="str">
        <f t="shared" si="501"/>
        <v/>
      </c>
      <c r="L2471" s="26" t="str">
        <f t="shared" si="502"/>
        <v/>
      </c>
      <c r="M2471" t="str">
        <f t="shared" si="503"/>
        <v/>
      </c>
      <c r="N2471" s="28">
        <f t="shared" si="504"/>
        <v>15.99195373397033</v>
      </c>
      <c r="O2471" t="str">
        <f t="shared" si="505"/>
        <v/>
      </c>
      <c r="P2471" t="str">
        <f t="shared" si="506"/>
        <v/>
      </c>
      <c r="Q2471" s="10"/>
      <c r="R2471" s="10"/>
      <c r="S2471" s="16">
        <v>2</v>
      </c>
      <c r="T2471" s="13">
        <v>31.983907467940661</v>
      </c>
      <c r="U2471" s="14"/>
      <c r="V2471" s="11"/>
      <c r="W2471" s="10"/>
      <c r="X2471" s="29"/>
      <c r="AA2471" t="s">
        <v>331</v>
      </c>
      <c r="AB2471">
        <v>2</v>
      </c>
      <c r="AC2471">
        <v>21.29806855750827</v>
      </c>
      <c r="AD2471">
        <v>41.91461836998706</v>
      </c>
      <c r="AL2471">
        <v>21.29806855750827</v>
      </c>
      <c r="AM2471">
        <v>41.91461836998706</v>
      </c>
      <c r="AR2471" t="s">
        <v>332</v>
      </c>
    </row>
    <row r="2472" spans="1:44" x14ac:dyDescent="0.35">
      <c r="A2472">
        <v>13</v>
      </c>
      <c r="B2472" s="26">
        <f t="shared" si="494"/>
        <v>46273.802083333343</v>
      </c>
      <c r="C2472" t="s">
        <v>57</v>
      </c>
      <c r="D2472">
        <v>1</v>
      </c>
      <c r="E2472" s="26">
        <f t="shared" si="495"/>
        <v>46273.84375</v>
      </c>
      <c r="F2472" s="26">
        <f t="shared" si="496"/>
        <v>46273.822916666664</v>
      </c>
      <c r="G2472">
        <f t="shared" si="497"/>
        <v>0</v>
      </c>
      <c r="H2472">
        <f t="shared" si="498"/>
        <v>0</v>
      </c>
      <c r="I2472" s="27">
        <f t="shared" si="499"/>
        <v>4</v>
      </c>
      <c r="J2472" s="28">
        <f t="shared" si="500"/>
        <v>167.04653802497162</v>
      </c>
      <c r="K2472" s="29" t="str">
        <f t="shared" si="501"/>
        <v/>
      </c>
      <c r="L2472" s="26" t="str">
        <f t="shared" si="502"/>
        <v/>
      </c>
      <c r="M2472" t="str">
        <f t="shared" si="503"/>
        <v/>
      </c>
      <c r="N2472" s="28">
        <f t="shared" si="504"/>
        <v>41.761634506242906</v>
      </c>
      <c r="O2472" t="str">
        <f t="shared" si="505"/>
        <v/>
      </c>
      <c r="P2472" t="str">
        <f t="shared" si="506"/>
        <v/>
      </c>
      <c r="Q2472" s="10"/>
      <c r="R2472" s="10"/>
      <c r="S2472" s="16">
        <v>4</v>
      </c>
      <c r="T2472" s="13">
        <v>167.0465380249716</v>
      </c>
      <c r="U2472" s="14"/>
      <c r="V2472" s="11"/>
      <c r="W2472" s="10"/>
      <c r="X2472" s="29"/>
      <c r="AA2472" t="s">
        <v>331</v>
      </c>
      <c r="AB2472">
        <v>5</v>
      </c>
      <c r="AC2472">
        <v>17.237569060773481</v>
      </c>
      <c r="AD2472">
        <v>330.49180327868862</v>
      </c>
      <c r="AL2472">
        <v>17.237569060773481</v>
      </c>
      <c r="AM2472">
        <v>330.49180327868862</v>
      </c>
      <c r="AR2472" t="s">
        <v>337</v>
      </c>
    </row>
    <row r="2473" spans="1:44" x14ac:dyDescent="0.35">
      <c r="A2473">
        <v>13</v>
      </c>
      <c r="B2473" s="26">
        <f t="shared" si="494"/>
        <v>46273.802083333343</v>
      </c>
      <c r="C2473" t="s">
        <v>57</v>
      </c>
      <c r="D2473">
        <v>2</v>
      </c>
      <c r="E2473" s="26">
        <f t="shared" si="495"/>
        <v>46273.84375</v>
      </c>
      <c r="F2473" s="26">
        <f t="shared" si="496"/>
        <v>46273.822916666664</v>
      </c>
      <c r="G2473">
        <f t="shared" si="497"/>
        <v>0</v>
      </c>
      <c r="H2473">
        <f t="shared" si="498"/>
        <v>0</v>
      </c>
      <c r="I2473" s="27">
        <f t="shared" si="499"/>
        <v>1</v>
      </c>
      <c r="J2473" s="28">
        <f t="shared" si="500"/>
        <v>41.917189460476784</v>
      </c>
      <c r="K2473" s="29" t="str">
        <f t="shared" si="501"/>
        <v/>
      </c>
      <c r="L2473" s="26" t="str">
        <f t="shared" si="502"/>
        <v/>
      </c>
      <c r="M2473" t="str">
        <f t="shared" si="503"/>
        <v/>
      </c>
      <c r="N2473" s="28">
        <f t="shared" si="504"/>
        <v>41.917189460476784</v>
      </c>
      <c r="O2473" t="str">
        <f t="shared" si="505"/>
        <v/>
      </c>
      <c r="P2473" t="str">
        <f t="shared" si="506"/>
        <v/>
      </c>
      <c r="Q2473" s="10"/>
      <c r="R2473" s="10"/>
      <c r="S2473" s="16">
        <v>1</v>
      </c>
      <c r="T2473" s="13">
        <v>41.917189460476777</v>
      </c>
      <c r="U2473" s="14"/>
      <c r="V2473" s="11"/>
      <c r="W2473" s="10"/>
      <c r="X2473" s="29"/>
      <c r="AA2473" t="s">
        <v>331</v>
      </c>
      <c r="AB2473">
        <v>2</v>
      </c>
      <c r="AC2473">
        <v>28.15672708129653</v>
      </c>
      <c r="AD2473">
        <v>69.523234761617374</v>
      </c>
      <c r="AL2473">
        <v>28.15672708129653</v>
      </c>
      <c r="AM2473">
        <v>69.523234761617374</v>
      </c>
      <c r="AR2473" t="s">
        <v>332</v>
      </c>
    </row>
    <row r="2474" spans="1:44" x14ac:dyDescent="0.35">
      <c r="A2474">
        <v>13</v>
      </c>
      <c r="B2474" s="26">
        <f t="shared" si="494"/>
        <v>46273.802083333343</v>
      </c>
      <c r="C2474" t="s">
        <v>57</v>
      </c>
      <c r="D2474">
        <v>3</v>
      </c>
      <c r="E2474" s="26">
        <f t="shared" si="495"/>
        <v>46273.84375</v>
      </c>
      <c r="F2474" s="26">
        <f t="shared" si="496"/>
        <v>46273.822916666664</v>
      </c>
      <c r="G2474">
        <f t="shared" si="497"/>
        <v>0</v>
      </c>
      <c r="H2474">
        <f t="shared" si="498"/>
        <v>0</v>
      </c>
      <c r="I2474" s="27">
        <f t="shared" si="499"/>
        <v>1</v>
      </c>
      <c r="J2474" s="28">
        <f t="shared" si="500"/>
        <v>65.141864504921827</v>
      </c>
      <c r="K2474" s="29" t="str">
        <f t="shared" si="501"/>
        <v/>
      </c>
      <c r="L2474" s="26" t="str">
        <f t="shared" si="502"/>
        <v/>
      </c>
      <c r="M2474" t="str">
        <f t="shared" si="503"/>
        <v/>
      </c>
      <c r="N2474" s="28">
        <f t="shared" si="504"/>
        <v>65.141864504921827</v>
      </c>
      <c r="O2474" t="str">
        <f t="shared" si="505"/>
        <v/>
      </c>
      <c r="P2474" t="str">
        <f t="shared" si="506"/>
        <v/>
      </c>
      <c r="Q2474" s="10"/>
      <c r="R2474" s="10"/>
      <c r="S2474" s="16">
        <v>1</v>
      </c>
      <c r="T2474" s="13">
        <v>65.141864504921827</v>
      </c>
      <c r="U2474" s="14"/>
      <c r="V2474" s="11"/>
      <c r="W2474" s="10"/>
      <c r="X2474" s="29"/>
      <c r="AA2474" t="s">
        <v>331</v>
      </c>
      <c r="AB2474">
        <v>1</v>
      </c>
      <c r="AC2474">
        <v>65.141864504921827</v>
      </c>
      <c r="AD2474">
        <v>65.141864504921827</v>
      </c>
      <c r="AL2474">
        <v>65.141864504921827</v>
      </c>
      <c r="AM2474">
        <v>65.141864504921827</v>
      </c>
      <c r="AR2474" t="s">
        <v>338</v>
      </c>
    </row>
    <row r="2475" spans="1:44" x14ac:dyDescent="0.35">
      <c r="A2475">
        <v>13</v>
      </c>
      <c r="B2475" s="26">
        <f t="shared" si="494"/>
        <v>46273.802083333343</v>
      </c>
      <c r="C2475" t="s">
        <v>57</v>
      </c>
      <c r="D2475">
        <v>4</v>
      </c>
      <c r="E2475" s="26">
        <f t="shared" si="495"/>
        <v>46273.84375</v>
      </c>
      <c r="F2475" s="26">
        <f t="shared" si="496"/>
        <v>46273.822916666664</v>
      </c>
      <c r="G2475">
        <f t="shared" si="497"/>
        <v>0</v>
      </c>
      <c r="H2475">
        <f t="shared" si="498"/>
        <v>0</v>
      </c>
      <c r="I2475" s="27">
        <f t="shared" si="499"/>
        <v>1</v>
      </c>
      <c r="J2475" s="28">
        <f t="shared" si="500"/>
        <v>118.37805124066975</v>
      </c>
      <c r="K2475" s="29" t="str">
        <f t="shared" si="501"/>
        <v/>
      </c>
      <c r="L2475" s="26" t="str">
        <f t="shared" si="502"/>
        <v/>
      </c>
      <c r="M2475" t="str">
        <f t="shared" si="503"/>
        <v/>
      </c>
      <c r="N2475" s="28">
        <f t="shared" si="504"/>
        <v>118.37805124066975</v>
      </c>
      <c r="O2475" t="str">
        <f t="shared" si="505"/>
        <v/>
      </c>
      <c r="P2475" t="str">
        <f t="shared" si="506"/>
        <v/>
      </c>
      <c r="Q2475" s="10"/>
      <c r="R2475" s="10"/>
      <c r="S2475" s="16">
        <v>1</v>
      </c>
      <c r="T2475" s="13">
        <v>118.37805124066971</v>
      </c>
      <c r="U2475" s="14"/>
      <c r="V2475" s="11"/>
      <c r="W2475" s="10"/>
      <c r="X2475" s="29"/>
      <c r="AA2475" t="s">
        <v>331</v>
      </c>
      <c r="AB2475">
        <v>1</v>
      </c>
      <c r="AC2475">
        <v>118.37805124066971</v>
      </c>
      <c r="AD2475">
        <v>118.37805124066971</v>
      </c>
      <c r="AL2475">
        <v>118.37805124066971</v>
      </c>
      <c r="AM2475">
        <v>118.37805124066971</v>
      </c>
      <c r="AR2475" t="s">
        <v>338</v>
      </c>
    </row>
    <row r="2476" spans="1:44" x14ac:dyDescent="0.35">
      <c r="A2476">
        <v>13</v>
      </c>
      <c r="B2476" s="26">
        <f t="shared" si="494"/>
        <v>46273.802083333343</v>
      </c>
      <c r="C2476" t="s">
        <v>57</v>
      </c>
      <c r="D2476">
        <v>5</v>
      </c>
      <c r="E2476" s="26">
        <f t="shared" si="495"/>
        <v>46273.84375</v>
      </c>
      <c r="F2476" s="26">
        <f t="shared" si="496"/>
        <v>46273.822916666664</v>
      </c>
      <c r="G2476">
        <f t="shared" si="497"/>
        <v>0</v>
      </c>
      <c r="H2476">
        <f t="shared" si="498"/>
        <v>0</v>
      </c>
      <c r="I2476" s="27">
        <f t="shared" si="499"/>
        <v>0</v>
      </c>
      <c r="J2476" s="28" t="str">
        <f t="shared" si="500"/>
        <v>NULL</v>
      </c>
      <c r="K2476" s="29" t="str">
        <f t="shared" si="501"/>
        <v/>
      </c>
      <c r="L2476" s="26" t="str">
        <f t="shared" si="502"/>
        <v/>
      </c>
      <c r="M2476" t="str">
        <f t="shared" si="503"/>
        <v/>
      </c>
      <c r="N2476" s="28">
        <f t="shared" si="504"/>
        <v>21.159874608150471</v>
      </c>
      <c r="O2476" t="str">
        <f t="shared" si="505"/>
        <v/>
      </c>
      <c r="P2476" t="str">
        <f t="shared" si="506"/>
        <v/>
      </c>
      <c r="Q2476" s="10"/>
      <c r="R2476" s="10"/>
      <c r="S2476" s="16">
        <v>0</v>
      </c>
      <c r="T2476" s="13"/>
      <c r="U2476" s="14"/>
      <c r="V2476" s="11"/>
      <c r="W2476" s="10"/>
      <c r="X2476" s="29"/>
      <c r="AA2476" t="s">
        <v>331</v>
      </c>
      <c r="AB2476">
        <v>1</v>
      </c>
      <c r="AR2476" t="s">
        <v>338</v>
      </c>
    </row>
    <row r="2477" spans="1:44" x14ac:dyDescent="0.35">
      <c r="A2477">
        <v>13</v>
      </c>
      <c r="B2477" s="26">
        <f t="shared" si="494"/>
        <v>46273.802083333343</v>
      </c>
      <c r="C2477" t="s">
        <v>57</v>
      </c>
      <c r="D2477">
        <v>6</v>
      </c>
      <c r="E2477" s="26">
        <f t="shared" si="495"/>
        <v>46273.84375</v>
      </c>
      <c r="F2477" s="26">
        <f t="shared" si="496"/>
        <v>46273.822916666664</v>
      </c>
      <c r="G2477">
        <f t="shared" si="497"/>
        <v>0</v>
      </c>
      <c r="H2477">
        <f t="shared" si="498"/>
        <v>0</v>
      </c>
      <c r="I2477" s="27">
        <f t="shared" si="499"/>
        <v>2</v>
      </c>
      <c r="J2477" s="28">
        <f t="shared" si="500"/>
        <v>31.983907467940661</v>
      </c>
      <c r="K2477" s="29" t="str">
        <f t="shared" si="501"/>
        <v/>
      </c>
      <c r="L2477" s="26" t="str">
        <f t="shared" si="502"/>
        <v/>
      </c>
      <c r="M2477" t="str">
        <f t="shared" si="503"/>
        <v/>
      </c>
      <c r="N2477" s="28">
        <f t="shared" si="504"/>
        <v>15.99195373397033</v>
      </c>
      <c r="O2477" t="str">
        <f t="shared" si="505"/>
        <v/>
      </c>
      <c r="P2477" t="str">
        <f t="shared" si="506"/>
        <v/>
      </c>
      <c r="Q2477" s="10"/>
      <c r="R2477" s="10"/>
      <c r="S2477" s="16">
        <v>2</v>
      </c>
      <c r="T2477" s="13">
        <v>31.983907467940661</v>
      </c>
      <c r="U2477" s="14"/>
      <c r="V2477" s="11"/>
      <c r="W2477" s="10"/>
      <c r="X2477" s="29"/>
      <c r="AA2477" t="s">
        <v>331</v>
      </c>
      <c r="AB2477">
        <v>2</v>
      </c>
      <c r="AC2477">
        <v>21.29806855750827</v>
      </c>
      <c r="AD2477">
        <v>41.91461836998706</v>
      </c>
      <c r="AL2477">
        <v>21.29806855750827</v>
      </c>
      <c r="AM2477">
        <v>41.91461836998706</v>
      </c>
      <c r="AR2477" t="s">
        <v>332</v>
      </c>
    </row>
    <row r="2478" spans="1:44" x14ac:dyDescent="0.35">
      <c r="A2478">
        <v>13</v>
      </c>
      <c r="B2478" s="26">
        <f t="shared" si="494"/>
        <v>46273.802083333343</v>
      </c>
      <c r="C2478" t="s">
        <v>58</v>
      </c>
      <c r="D2478">
        <v>1</v>
      </c>
      <c r="E2478" s="26">
        <f t="shared" si="495"/>
        <v>46273.854166666657</v>
      </c>
      <c r="F2478" s="26">
        <f t="shared" si="496"/>
        <v>46273.833333333321</v>
      </c>
      <c r="G2478">
        <f t="shared" si="497"/>
        <v>0</v>
      </c>
      <c r="H2478">
        <f t="shared" si="498"/>
        <v>10</v>
      </c>
      <c r="I2478" s="27">
        <f t="shared" si="499"/>
        <v>4</v>
      </c>
      <c r="J2478" s="28">
        <f t="shared" si="500"/>
        <v>167.04653802497162</v>
      </c>
      <c r="K2478" s="29" t="str">
        <f t="shared" si="501"/>
        <v/>
      </c>
      <c r="L2478" s="26" t="str">
        <f t="shared" si="502"/>
        <v/>
      </c>
      <c r="M2478" t="str">
        <f t="shared" si="503"/>
        <v/>
      </c>
      <c r="N2478" s="28">
        <f t="shared" si="504"/>
        <v>41.761634506242906</v>
      </c>
      <c r="O2478" t="str">
        <f t="shared" si="505"/>
        <v/>
      </c>
      <c r="P2478" t="str">
        <f t="shared" si="506"/>
        <v/>
      </c>
      <c r="Q2478" s="10"/>
      <c r="R2478" s="10"/>
      <c r="S2478" s="16">
        <v>4</v>
      </c>
      <c r="T2478" s="13">
        <v>167.0465380249716</v>
      </c>
      <c r="U2478" s="14"/>
      <c r="V2478" s="11"/>
      <c r="W2478" s="10"/>
      <c r="X2478" s="29"/>
      <c r="AA2478" t="s">
        <v>331</v>
      </c>
      <c r="AB2478">
        <v>5</v>
      </c>
      <c r="AC2478">
        <v>17.237569060773481</v>
      </c>
      <c r="AD2478">
        <v>330.49180327868862</v>
      </c>
      <c r="AL2478">
        <v>17.237569060773481</v>
      </c>
      <c r="AM2478">
        <v>330.49180327868862</v>
      </c>
      <c r="AR2478" t="s">
        <v>337</v>
      </c>
    </row>
    <row r="2479" spans="1:44" x14ac:dyDescent="0.35">
      <c r="A2479">
        <v>13</v>
      </c>
      <c r="B2479" s="26">
        <f t="shared" si="494"/>
        <v>46273.802083333343</v>
      </c>
      <c r="C2479" t="s">
        <v>58</v>
      </c>
      <c r="D2479">
        <v>2</v>
      </c>
      <c r="E2479" s="26">
        <f t="shared" si="495"/>
        <v>46273.854166666657</v>
      </c>
      <c r="F2479" s="26">
        <f t="shared" si="496"/>
        <v>46273.833333333321</v>
      </c>
      <c r="G2479">
        <f t="shared" si="497"/>
        <v>0</v>
      </c>
      <c r="H2479">
        <f t="shared" si="498"/>
        <v>0</v>
      </c>
      <c r="I2479" s="27">
        <f t="shared" si="499"/>
        <v>1</v>
      </c>
      <c r="J2479" s="28">
        <f t="shared" si="500"/>
        <v>41.917189460476784</v>
      </c>
      <c r="K2479" s="29" t="str">
        <f t="shared" si="501"/>
        <v/>
      </c>
      <c r="L2479" s="26" t="str">
        <f t="shared" si="502"/>
        <v/>
      </c>
      <c r="M2479" t="str">
        <f t="shared" si="503"/>
        <v/>
      </c>
      <c r="N2479" s="28">
        <f t="shared" si="504"/>
        <v>41.917189460476784</v>
      </c>
      <c r="O2479" t="str">
        <f t="shared" si="505"/>
        <v/>
      </c>
      <c r="P2479" t="str">
        <f t="shared" si="506"/>
        <v/>
      </c>
      <c r="Q2479" s="10"/>
      <c r="R2479" s="10"/>
      <c r="S2479" s="16">
        <v>1</v>
      </c>
      <c r="T2479" s="13">
        <v>41.917189460476777</v>
      </c>
      <c r="U2479" s="14"/>
      <c r="V2479" s="11"/>
      <c r="W2479" s="10"/>
      <c r="X2479" s="29"/>
      <c r="AA2479" t="s">
        <v>331</v>
      </c>
      <c r="AB2479">
        <v>2</v>
      </c>
      <c r="AC2479">
        <v>28.15672708129653</v>
      </c>
      <c r="AD2479">
        <v>69.523234761617374</v>
      </c>
      <c r="AL2479">
        <v>28.15672708129653</v>
      </c>
      <c r="AM2479">
        <v>69.523234761617374</v>
      </c>
      <c r="AR2479" t="s">
        <v>332</v>
      </c>
    </row>
    <row r="2480" spans="1:44" x14ac:dyDescent="0.35">
      <c r="A2480">
        <v>13</v>
      </c>
      <c r="B2480" s="26">
        <f t="shared" si="494"/>
        <v>46273.802083333343</v>
      </c>
      <c r="C2480" t="s">
        <v>58</v>
      </c>
      <c r="D2480">
        <v>3</v>
      </c>
      <c r="E2480" s="26">
        <f t="shared" si="495"/>
        <v>46273.854166666657</v>
      </c>
      <c r="F2480" s="26">
        <f t="shared" si="496"/>
        <v>46273.833333333321</v>
      </c>
      <c r="G2480">
        <f t="shared" si="497"/>
        <v>0</v>
      </c>
      <c r="H2480">
        <f t="shared" si="498"/>
        <v>0</v>
      </c>
      <c r="I2480" s="27">
        <f t="shared" si="499"/>
        <v>1</v>
      </c>
      <c r="J2480" s="28">
        <f t="shared" si="500"/>
        <v>65.141864504921827</v>
      </c>
      <c r="K2480" s="29" t="str">
        <f t="shared" si="501"/>
        <v/>
      </c>
      <c r="L2480" s="26" t="str">
        <f t="shared" si="502"/>
        <v/>
      </c>
      <c r="M2480" t="str">
        <f t="shared" si="503"/>
        <v/>
      </c>
      <c r="N2480" s="28">
        <f t="shared" si="504"/>
        <v>65.141864504921827</v>
      </c>
      <c r="O2480" t="str">
        <f t="shared" si="505"/>
        <v/>
      </c>
      <c r="P2480" t="str">
        <f t="shared" si="506"/>
        <v/>
      </c>
      <c r="Q2480" s="10"/>
      <c r="R2480" s="10"/>
      <c r="S2480" s="16">
        <v>1</v>
      </c>
      <c r="T2480" s="13">
        <v>65.141864504921827</v>
      </c>
      <c r="U2480" s="14"/>
      <c r="V2480" s="11"/>
      <c r="W2480" s="10"/>
      <c r="X2480" s="29"/>
      <c r="AA2480" t="s">
        <v>331</v>
      </c>
      <c r="AB2480">
        <v>1</v>
      </c>
      <c r="AC2480">
        <v>65.141864504921827</v>
      </c>
      <c r="AD2480">
        <v>65.141864504921827</v>
      </c>
      <c r="AL2480">
        <v>65.141864504921827</v>
      </c>
      <c r="AM2480">
        <v>65.141864504921827</v>
      </c>
      <c r="AR2480" t="s">
        <v>338</v>
      </c>
    </row>
    <row r="2481" spans="1:44" x14ac:dyDescent="0.35">
      <c r="A2481">
        <v>13</v>
      </c>
      <c r="B2481" s="26">
        <f t="shared" si="494"/>
        <v>46273.802083333343</v>
      </c>
      <c r="C2481" t="s">
        <v>58</v>
      </c>
      <c r="D2481">
        <v>4</v>
      </c>
      <c r="E2481" s="26">
        <f t="shared" si="495"/>
        <v>46273.854166666657</v>
      </c>
      <c r="F2481" s="26">
        <f t="shared" si="496"/>
        <v>46273.833333333321</v>
      </c>
      <c r="G2481">
        <f t="shared" si="497"/>
        <v>0</v>
      </c>
      <c r="H2481">
        <f t="shared" si="498"/>
        <v>1</v>
      </c>
      <c r="I2481" s="27">
        <f t="shared" si="499"/>
        <v>1</v>
      </c>
      <c r="J2481" s="28">
        <f t="shared" si="500"/>
        <v>118.37805124066975</v>
      </c>
      <c r="K2481" s="29" t="str">
        <f t="shared" si="501"/>
        <v/>
      </c>
      <c r="L2481" s="26" t="str">
        <f t="shared" si="502"/>
        <v/>
      </c>
      <c r="M2481" t="str">
        <f t="shared" si="503"/>
        <v/>
      </c>
      <c r="N2481" s="28">
        <f t="shared" si="504"/>
        <v>118.37805124066975</v>
      </c>
      <c r="O2481" t="str">
        <f t="shared" si="505"/>
        <v/>
      </c>
      <c r="P2481" t="str">
        <f t="shared" si="506"/>
        <v/>
      </c>
      <c r="Q2481" s="10"/>
      <c r="R2481" s="10"/>
      <c r="S2481" s="16">
        <v>1</v>
      </c>
      <c r="T2481" s="13">
        <v>118.37805124066971</v>
      </c>
      <c r="U2481" s="14"/>
      <c r="V2481" s="11"/>
      <c r="W2481" s="10"/>
      <c r="X2481" s="29"/>
      <c r="AA2481" t="s">
        <v>331</v>
      </c>
      <c r="AB2481">
        <v>1</v>
      </c>
      <c r="AC2481">
        <v>118.37805124066971</v>
      </c>
      <c r="AD2481">
        <v>118.37805124066971</v>
      </c>
      <c r="AL2481">
        <v>118.37805124066971</v>
      </c>
      <c r="AM2481">
        <v>118.37805124066971</v>
      </c>
      <c r="AR2481" t="s">
        <v>338</v>
      </c>
    </row>
    <row r="2482" spans="1:44" x14ac:dyDescent="0.35">
      <c r="A2482">
        <v>13</v>
      </c>
      <c r="B2482" s="26">
        <f t="shared" si="494"/>
        <v>46273.802083333343</v>
      </c>
      <c r="C2482" t="s">
        <v>58</v>
      </c>
      <c r="D2482">
        <v>5</v>
      </c>
      <c r="E2482" s="26">
        <f t="shared" si="495"/>
        <v>46273.854166666657</v>
      </c>
      <c r="F2482" s="26">
        <f t="shared" si="496"/>
        <v>46273.833333333321</v>
      </c>
      <c r="G2482">
        <f t="shared" si="497"/>
        <v>0</v>
      </c>
      <c r="H2482">
        <f t="shared" si="498"/>
        <v>0</v>
      </c>
      <c r="I2482" s="27">
        <f t="shared" si="499"/>
        <v>0</v>
      </c>
      <c r="J2482" s="28" t="str">
        <f t="shared" si="500"/>
        <v>NULL</v>
      </c>
      <c r="K2482" s="29" t="str">
        <f t="shared" si="501"/>
        <v/>
      </c>
      <c r="L2482" s="26" t="str">
        <f t="shared" si="502"/>
        <v/>
      </c>
      <c r="M2482" t="str">
        <f t="shared" si="503"/>
        <v/>
      </c>
      <c r="N2482" s="28">
        <f t="shared" si="504"/>
        <v>21.159874608150471</v>
      </c>
      <c r="O2482" t="str">
        <f t="shared" si="505"/>
        <v/>
      </c>
      <c r="P2482" t="str">
        <f t="shared" si="506"/>
        <v/>
      </c>
      <c r="Q2482" s="10"/>
      <c r="R2482" s="10"/>
      <c r="S2482" s="16">
        <v>0</v>
      </c>
      <c r="T2482" s="13"/>
      <c r="U2482" s="14"/>
      <c r="V2482" s="11"/>
      <c r="W2482" s="10"/>
      <c r="X2482" s="29"/>
      <c r="AA2482" t="s">
        <v>331</v>
      </c>
      <c r="AB2482">
        <v>1</v>
      </c>
      <c r="AR2482" t="s">
        <v>338</v>
      </c>
    </row>
    <row r="2483" spans="1:44" x14ac:dyDescent="0.35">
      <c r="A2483">
        <v>13</v>
      </c>
      <c r="B2483" s="26">
        <f t="shared" si="494"/>
        <v>46273.802083333343</v>
      </c>
      <c r="C2483" t="s">
        <v>58</v>
      </c>
      <c r="D2483">
        <v>6</v>
      </c>
      <c r="E2483" s="26">
        <f t="shared" si="495"/>
        <v>46273.854166666657</v>
      </c>
      <c r="F2483" s="26">
        <f t="shared" si="496"/>
        <v>46273.833333333321</v>
      </c>
      <c r="G2483">
        <f t="shared" si="497"/>
        <v>0</v>
      </c>
      <c r="H2483">
        <f t="shared" si="498"/>
        <v>3</v>
      </c>
      <c r="I2483" s="27">
        <f t="shared" si="499"/>
        <v>2</v>
      </c>
      <c r="J2483" s="28">
        <f t="shared" si="500"/>
        <v>31.983907467940661</v>
      </c>
      <c r="K2483" s="29" t="str">
        <f t="shared" si="501"/>
        <v/>
      </c>
      <c r="L2483" s="26" t="str">
        <f t="shared" si="502"/>
        <v/>
      </c>
      <c r="M2483" t="str">
        <f t="shared" si="503"/>
        <v/>
      </c>
      <c r="N2483" s="28">
        <f t="shared" si="504"/>
        <v>15.99195373397033</v>
      </c>
      <c r="O2483" t="str">
        <f t="shared" si="505"/>
        <v/>
      </c>
      <c r="P2483" t="str">
        <f t="shared" si="506"/>
        <v/>
      </c>
      <c r="Q2483" s="10"/>
      <c r="R2483" s="10"/>
      <c r="S2483" s="16">
        <v>2</v>
      </c>
      <c r="T2483" s="13">
        <v>31.983907467940661</v>
      </c>
      <c r="U2483" s="14"/>
      <c r="V2483" s="11"/>
      <c r="W2483" s="10"/>
      <c r="X2483" s="29"/>
      <c r="AA2483" t="s">
        <v>331</v>
      </c>
      <c r="AB2483">
        <v>2</v>
      </c>
      <c r="AC2483">
        <v>21.29806855750827</v>
      </c>
      <c r="AD2483">
        <v>41.91461836998706</v>
      </c>
      <c r="AL2483">
        <v>21.29806855750827</v>
      </c>
      <c r="AM2483">
        <v>41.91461836998706</v>
      </c>
      <c r="AR2483" t="s">
        <v>332</v>
      </c>
    </row>
    <row r="2484" spans="1:44" x14ac:dyDescent="0.35">
      <c r="A2484">
        <v>13</v>
      </c>
      <c r="B2484" s="26">
        <f t="shared" si="494"/>
        <v>46273.802083333343</v>
      </c>
      <c r="C2484" t="s">
        <v>59</v>
      </c>
      <c r="D2484">
        <v>1</v>
      </c>
      <c r="E2484" s="26">
        <f t="shared" si="495"/>
        <v>46273.854166666657</v>
      </c>
      <c r="F2484" s="26">
        <f t="shared" si="496"/>
        <v>46273.833333333321</v>
      </c>
      <c r="G2484">
        <f t="shared" si="497"/>
        <v>0</v>
      </c>
      <c r="H2484">
        <f t="shared" si="498"/>
        <v>10</v>
      </c>
      <c r="I2484" s="27">
        <f t="shared" si="499"/>
        <v>4</v>
      </c>
      <c r="J2484" s="28">
        <f t="shared" si="500"/>
        <v>167.04653802497162</v>
      </c>
      <c r="K2484" s="29" t="str">
        <f t="shared" si="501"/>
        <v/>
      </c>
      <c r="L2484" s="26" t="str">
        <f t="shared" si="502"/>
        <v/>
      </c>
      <c r="M2484" t="str">
        <f t="shared" si="503"/>
        <v/>
      </c>
      <c r="N2484" s="28">
        <f t="shared" si="504"/>
        <v>41.761634506242906</v>
      </c>
      <c r="O2484" t="str">
        <f t="shared" si="505"/>
        <v/>
      </c>
      <c r="P2484" t="str">
        <f t="shared" si="506"/>
        <v/>
      </c>
      <c r="Q2484" s="10"/>
      <c r="R2484" s="10"/>
      <c r="S2484" s="16">
        <v>4</v>
      </c>
      <c r="T2484" s="13">
        <v>167.0465380249716</v>
      </c>
      <c r="U2484" s="14"/>
      <c r="V2484" s="11"/>
      <c r="W2484" s="10"/>
      <c r="X2484" s="29"/>
      <c r="AA2484" t="s">
        <v>331</v>
      </c>
      <c r="AB2484">
        <v>5</v>
      </c>
      <c r="AC2484">
        <v>17.237569060773481</v>
      </c>
      <c r="AD2484">
        <v>330.49180327868862</v>
      </c>
      <c r="AL2484">
        <v>17.237569060773481</v>
      </c>
      <c r="AM2484">
        <v>330.49180327868862</v>
      </c>
      <c r="AR2484" t="s">
        <v>337</v>
      </c>
    </row>
    <row r="2485" spans="1:44" x14ac:dyDescent="0.35">
      <c r="A2485">
        <v>13</v>
      </c>
      <c r="B2485" s="26">
        <f t="shared" si="494"/>
        <v>46273.802083333343</v>
      </c>
      <c r="C2485" t="s">
        <v>59</v>
      </c>
      <c r="D2485">
        <v>2</v>
      </c>
      <c r="E2485" s="26">
        <f t="shared" si="495"/>
        <v>46273.854166666657</v>
      </c>
      <c r="F2485" s="26">
        <f t="shared" si="496"/>
        <v>46273.833333333321</v>
      </c>
      <c r="G2485">
        <f t="shared" si="497"/>
        <v>0</v>
      </c>
      <c r="H2485">
        <f t="shared" si="498"/>
        <v>0</v>
      </c>
      <c r="I2485" s="27">
        <f t="shared" si="499"/>
        <v>1</v>
      </c>
      <c r="J2485" s="28">
        <f t="shared" si="500"/>
        <v>41.917189460476784</v>
      </c>
      <c r="K2485" s="29" t="str">
        <f t="shared" si="501"/>
        <v/>
      </c>
      <c r="L2485" s="26" t="str">
        <f t="shared" si="502"/>
        <v/>
      </c>
      <c r="M2485" t="str">
        <f t="shared" si="503"/>
        <v/>
      </c>
      <c r="N2485" s="28">
        <f t="shared" si="504"/>
        <v>41.917189460476784</v>
      </c>
      <c r="O2485" t="str">
        <f t="shared" si="505"/>
        <v/>
      </c>
      <c r="P2485" t="str">
        <f t="shared" si="506"/>
        <v/>
      </c>
      <c r="Q2485" s="10"/>
      <c r="R2485" s="10"/>
      <c r="S2485" s="16">
        <v>1</v>
      </c>
      <c r="T2485" s="13">
        <v>41.917189460476777</v>
      </c>
      <c r="U2485" s="14"/>
      <c r="V2485" s="11"/>
      <c r="W2485" s="10"/>
      <c r="X2485" s="29"/>
      <c r="AA2485" t="s">
        <v>331</v>
      </c>
      <c r="AB2485">
        <v>2</v>
      </c>
      <c r="AC2485">
        <v>28.15672708129653</v>
      </c>
      <c r="AD2485">
        <v>69.523234761617374</v>
      </c>
      <c r="AL2485">
        <v>28.15672708129653</v>
      </c>
      <c r="AM2485">
        <v>69.523234761617374</v>
      </c>
      <c r="AR2485" t="s">
        <v>332</v>
      </c>
    </row>
    <row r="2486" spans="1:44" x14ac:dyDescent="0.35">
      <c r="A2486">
        <v>13</v>
      </c>
      <c r="B2486" s="26">
        <f t="shared" si="494"/>
        <v>46273.802083333343</v>
      </c>
      <c r="C2486" t="s">
        <v>59</v>
      </c>
      <c r="D2486">
        <v>3</v>
      </c>
      <c r="E2486" s="26">
        <f t="shared" si="495"/>
        <v>46273.854166666657</v>
      </c>
      <c r="F2486" s="26">
        <f t="shared" si="496"/>
        <v>46273.833333333321</v>
      </c>
      <c r="G2486">
        <f t="shared" si="497"/>
        <v>0</v>
      </c>
      <c r="H2486">
        <f t="shared" si="498"/>
        <v>0</v>
      </c>
      <c r="I2486" s="27">
        <f t="shared" si="499"/>
        <v>1</v>
      </c>
      <c r="J2486" s="28">
        <f t="shared" si="500"/>
        <v>65.141864504921827</v>
      </c>
      <c r="K2486" s="29" t="str">
        <f t="shared" si="501"/>
        <v/>
      </c>
      <c r="L2486" s="26" t="str">
        <f t="shared" si="502"/>
        <v/>
      </c>
      <c r="M2486" t="str">
        <f t="shared" si="503"/>
        <v/>
      </c>
      <c r="N2486" s="28">
        <f t="shared" si="504"/>
        <v>65.141864504921827</v>
      </c>
      <c r="O2486" t="str">
        <f t="shared" si="505"/>
        <v/>
      </c>
      <c r="P2486" t="str">
        <f t="shared" si="506"/>
        <v/>
      </c>
      <c r="Q2486" s="10"/>
      <c r="R2486" s="10"/>
      <c r="S2486" s="16">
        <v>1</v>
      </c>
      <c r="T2486" s="13">
        <v>65.141864504921827</v>
      </c>
      <c r="U2486" s="14"/>
      <c r="V2486" s="11"/>
      <c r="W2486" s="10"/>
      <c r="X2486" s="29"/>
      <c r="AA2486" t="s">
        <v>331</v>
      </c>
      <c r="AB2486">
        <v>1</v>
      </c>
      <c r="AC2486">
        <v>65.141864504921827</v>
      </c>
      <c r="AD2486">
        <v>65.141864504921827</v>
      </c>
      <c r="AL2486">
        <v>65.141864504921827</v>
      </c>
      <c r="AM2486">
        <v>65.141864504921827</v>
      </c>
      <c r="AR2486" t="s">
        <v>338</v>
      </c>
    </row>
    <row r="2487" spans="1:44" x14ac:dyDescent="0.35">
      <c r="A2487">
        <v>13</v>
      </c>
      <c r="B2487" s="26">
        <f t="shared" si="494"/>
        <v>46273.802083333343</v>
      </c>
      <c r="C2487" t="s">
        <v>59</v>
      </c>
      <c r="D2487">
        <v>4</v>
      </c>
      <c r="E2487" s="26">
        <f t="shared" si="495"/>
        <v>46273.854166666657</v>
      </c>
      <c r="F2487" s="26">
        <f t="shared" si="496"/>
        <v>46273.833333333321</v>
      </c>
      <c r="G2487">
        <f t="shared" si="497"/>
        <v>0</v>
      </c>
      <c r="H2487">
        <f t="shared" si="498"/>
        <v>1</v>
      </c>
      <c r="I2487" s="27">
        <f t="shared" si="499"/>
        <v>1</v>
      </c>
      <c r="J2487" s="28">
        <f t="shared" si="500"/>
        <v>118.37805124066975</v>
      </c>
      <c r="K2487" s="29" t="str">
        <f t="shared" si="501"/>
        <v/>
      </c>
      <c r="L2487" s="26" t="str">
        <f t="shared" si="502"/>
        <v/>
      </c>
      <c r="M2487" t="str">
        <f t="shared" si="503"/>
        <v/>
      </c>
      <c r="N2487" s="28">
        <f t="shared" si="504"/>
        <v>118.37805124066975</v>
      </c>
      <c r="O2487" t="str">
        <f t="shared" si="505"/>
        <v/>
      </c>
      <c r="P2487" t="str">
        <f t="shared" si="506"/>
        <v/>
      </c>
      <c r="Q2487" s="10"/>
      <c r="R2487" s="10"/>
      <c r="S2487" s="16">
        <v>1</v>
      </c>
      <c r="T2487" s="13">
        <v>118.37805124066971</v>
      </c>
      <c r="U2487" s="14"/>
      <c r="V2487" s="11"/>
      <c r="W2487" s="10"/>
      <c r="X2487" s="29"/>
      <c r="AA2487" t="s">
        <v>331</v>
      </c>
      <c r="AB2487">
        <v>1</v>
      </c>
      <c r="AC2487">
        <v>118.37805124066971</v>
      </c>
      <c r="AD2487">
        <v>118.37805124066971</v>
      </c>
      <c r="AL2487">
        <v>118.37805124066971</v>
      </c>
      <c r="AM2487">
        <v>118.37805124066971</v>
      </c>
      <c r="AR2487" t="s">
        <v>338</v>
      </c>
    </row>
    <row r="2488" spans="1:44" x14ac:dyDescent="0.35">
      <c r="A2488">
        <v>13</v>
      </c>
      <c r="B2488" s="26">
        <f t="shared" si="494"/>
        <v>46273.802083333343</v>
      </c>
      <c r="C2488" t="s">
        <v>59</v>
      </c>
      <c r="D2488">
        <v>5</v>
      </c>
      <c r="E2488" s="26">
        <f t="shared" si="495"/>
        <v>46273.854166666657</v>
      </c>
      <c r="F2488" s="26">
        <f t="shared" si="496"/>
        <v>46273.833333333321</v>
      </c>
      <c r="G2488">
        <f t="shared" si="497"/>
        <v>0</v>
      </c>
      <c r="H2488">
        <f t="shared" si="498"/>
        <v>0</v>
      </c>
      <c r="I2488" s="27">
        <f t="shared" si="499"/>
        <v>0</v>
      </c>
      <c r="J2488" s="28" t="str">
        <f t="shared" si="500"/>
        <v>NULL</v>
      </c>
      <c r="K2488" s="29" t="str">
        <f t="shared" si="501"/>
        <v/>
      </c>
      <c r="L2488" s="26" t="str">
        <f t="shared" si="502"/>
        <v/>
      </c>
      <c r="M2488" t="str">
        <f t="shared" si="503"/>
        <v/>
      </c>
      <c r="N2488" s="28">
        <f t="shared" si="504"/>
        <v>21.159874608150471</v>
      </c>
      <c r="O2488" t="str">
        <f t="shared" si="505"/>
        <v/>
      </c>
      <c r="P2488" t="str">
        <f t="shared" si="506"/>
        <v/>
      </c>
      <c r="Q2488" s="10"/>
      <c r="R2488" s="10"/>
      <c r="S2488" s="16">
        <v>0</v>
      </c>
      <c r="T2488" s="13"/>
      <c r="U2488" s="14"/>
      <c r="V2488" s="11"/>
      <c r="W2488" s="10"/>
      <c r="X2488" s="29"/>
      <c r="AA2488" t="s">
        <v>331</v>
      </c>
      <c r="AB2488">
        <v>1</v>
      </c>
      <c r="AR2488" t="s">
        <v>338</v>
      </c>
    </row>
    <row r="2489" spans="1:44" x14ac:dyDescent="0.35">
      <c r="A2489">
        <v>13</v>
      </c>
      <c r="B2489" s="26">
        <f t="shared" si="494"/>
        <v>46273.802083333343</v>
      </c>
      <c r="C2489" t="s">
        <v>59</v>
      </c>
      <c r="D2489">
        <v>6</v>
      </c>
      <c r="E2489" s="26">
        <f t="shared" si="495"/>
        <v>46273.854166666657</v>
      </c>
      <c r="F2489" s="26">
        <f t="shared" si="496"/>
        <v>46273.833333333321</v>
      </c>
      <c r="G2489">
        <f t="shared" si="497"/>
        <v>0</v>
      </c>
      <c r="H2489">
        <f t="shared" si="498"/>
        <v>3</v>
      </c>
      <c r="I2489" s="27">
        <f t="shared" si="499"/>
        <v>2</v>
      </c>
      <c r="J2489" s="28">
        <f t="shared" si="500"/>
        <v>31.983907467940661</v>
      </c>
      <c r="K2489" s="29" t="str">
        <f t="shared" si="501"/>
        <v/>
      </c>
      <c r="L2489" s="26" t="str">
        <f t="shared" si="502"/>
        <v/>
      </c>
      <c r="M2489" t="str">
        <f t="shared" si="503"/>
        <v/>
      </c>
      <c r="N2489" s="28">
        <f t="shared" si="504"/>
        <v>15.99195373397033</v>
      </c>
      <c r="O2489" t="str">
        <f t="shared" si="505"/>
        <v/>
      </c>
      <c r="P2489" t="str">
        <f t="shared" si="506"/>
        <v/>
      </c>
      <c r="Q2489" s="10"/>
      <c r="R2489" s="10"/>
      <c r="S2489" s="16">
        <v>2</v>
      </c>
      <c r="T2489" s="13">
        <v>31.983907467940661</v>
      </c>
      <c r="U2489" s="14"/>
      <c r="V2489" s="11"/>
      <c r="W2489" s="10"/>
      <c r="X2489" s="29"/>
      <c r="AA2489" t="s">
        <v>331</v>
      </c>
      <c r="AB2489">
        <v>2</v>
      </c>
      <c r="AC2489">
        <v>21.29806855750827</v>
      </c>
      <c r="AD2489">
        <v>41.91461836998706</v>
      </c>
      <c r="AL2489">
        <v>21.29806855750827</v>
      </c>
      <c r="AM2489">
        <v>41.91461836998706</v>
      </c>
      <c r="AR2489" t="s">
        <v>332</v>
      </c>
    </row>
    <row r="2490" spans="1:44" x14ac:dyDescent="0.35">
      <c r="A2490">
        <v>13</v>
      </c>
      <c r="B2490" s="26">
        <f t="shared" si="494"/>
        <v>46273.802083333343</v>
      </c>
      <c r="C2490" t="s">
        <v>60</v>
      </c>
      <c r="D2490">
        <v>1</v>
      </c>
      <c r="E2490" s="26">
        <f t="shared" si="495"/>
        <v>46273.854166666657</v>
      </c>
      <c r="F2490" s="26">
        <f t="shared" si="496"/>
        <v>46273.833333333321</v>
      </c>
      <c r="G2490">
        <f t="shared" si="497"/>
        <v>0</v>
      </c>
      <c r="H2490">
        <f t="shared" si="498"/>
        <v>10</v>
      </c>
      <c r="I2490" s="27">
        <f t="shared" si="499"/>
        <v>4</v>
      </c>
      <c r="J2490" s="28">
        <f t="shared" si="500"/>
        <v>167.04653802497162</v>
      </c>
      <c r="K2490" s="29" t="str">
        <f t="shared" si="501"/>
        <v/>
      </c>
      <c r="L2490" s="26" t="str">
        <f t="shared" si="502"/>
        <v/>
      </c>
      <c r="M2490" t="str">
        <f t="shared" si="503"/>
        <v/>
      </c>
      <c r="N2490" s="28">
        <f t="shared" si="504"/>
        <v>41.761634506242906</v>
      </c>
      <c r="O2490" t="str">
        <f t="shared" si="505"/>
        <v/>
      </c>
      <c r="P2490" t="str">
        <f t="shared" si="506"/>
        <v/>
      </c>
      <c r="Q2490" s="10"/>
      <c r="R2490" s="10"/>
      <c r="S2490" s="16">
        <v>4</v>
      </c>
      <c r="T2490" s="13">
        <v>167.0465380249716</v>
      </c>
      <c r="U2490" s="14"/>
      <c r="V2490" s="11"/>
      <c r="W2490" s="10"/>
      <c r="X2490" s="29"/>
      <c r="AA2490" t="s">
        <v>331</v>
      </c>
      <c r="AB2490">
        <v>5</v>
      </c>
      <c r="AC2490">
        <v>17.237569060773481</v>
      </c>
      <c r="AD2490">
        <v>330.49180327868862</v>
      </c>
      <c r="AL2490">
        <v>17.237569060773481</v>
      </c>
      <c r="AM2490">
        <v>330.49180327868862</v>
      </c>
      <c r="AR2490" t="s">
        <v>337</v>
      </c>
    </row>
    <row r="2491" spans="1:44" x14ac:dyDescent="0.35">
      <c r="A2491">
        <v>13</v>
      </c>
      <c r="B2491" s="26">
        <f t="shared" si="494"/>
        <v>46273.802083333343</v>
      </c>
      <c r="C2491" t="s">
        <v>60</v>
      </c>
      <c r="D2491">
        <v>2</v>
      </c>
      <c r="E2491" s="26">
        <f t="shared" si="495"/>
        <v>46273.854166666657</v>
      </c>
      <c r="F2491" s="26">
        <f t="shared" si="496"/>
        <v>46273.833333333321</v>
      </c>
      <c r="G2491">
        <f t="shared" si="497"/>
        <v>0</v>
      </c>
      <c r="H2491">
        <f t="shared" si="498"/>
        <v>0</v>
      </c>
      <c r="I2491" s="27">
        <f t="shared" si="499"/>
        <v>1</v>
      </c>
      <c r="J2491" s="28">
        <f t="shared" si="500"/>
        <v>41.917189460476784</v>
      </c>
      <c r="K2491" s="29" t="str">
        <f t="shared" si="501"/>
        <v/>
      </c>
      <c r="L2491" s="26" t="str">
        <f t="shared" si="502"/>
        <v/>
      </c>
      <c r="M2491" t="str">
        <f t="shared" si="503"/>
        <v/>
      </c>
      <c r="N2491" s="28">
        <f t="shared" si="504"/>
        <v>41.917189460476784</v>
      </c>
      <c r="O2491" t="str">
        <f t="shared" si="505"/>
        <v/>
      </c>
      <c r="P2491" t="str">
        <f t="shared" si="506"/>
        <v/>
      </c>
      <c r="Q2491" s="10"/>
      <c r="R2491" s="10"/>
      <c r="S2491" s="16">
        <v>1</v>
      </c>
      <c r="T2491" s="13">
        <v>41.917189460476777</v>
      </c>
      <c r="U2491" s="14"/>
      <c r="V2491" s="11"/>
      <c r="W2491" s="10"/>
      <c r="X2491" s="29"/>
      <c r="AA2491" t="s">
        <v>331</v>
      </c>
      <c r="AB2491">
        <v>2</v>
      </c>
      <c r="AC2491">
        <v>28.15672708129653</v>
      </c>
      <c r="AD2491">
        <v>69.523234761617374</v>
      </c>
      <c r="AL2491">
        <v>28.15672708129653</v>
      </c>
      <c r="AM2491">
        <v>69.523234761617374</v>
      </c>
      <c r="AR2491" t="s">
        <v>332</v>
      </c>
    </row>
    <row r="2492" spans="1:44" x14ac:dyDescent="0.35">
      <c r="A2492">
        <v>13</v>
      </c>
      <c r="B2492" s="26">
        <f t="shared" si="494"/>
        <v>46273.802083333343</v>
      </c>
      <c r="C2492" t="s">
        <v>60</v>
      </c>
      <c r="D2492">
        <v>3</v>
      </c>
      <c r="E2492" s="26">
        <f t="shared" si="495"/>
        <v>46273.854166666657</v>
      </c>
      <c r="F2492" s="26">
        <f t="shared" si="496"/>
        <v>46273.833333333321</v>
      </c>
      <c r="G2492">
        <f t="shared" si="497"/>
        <v>0</v>
      </c>
      <c r="H2492">
        <f t="shared" si="498"/>
        <v>0</v>
      </c>
      <c r="I2492" s="27">
        <f t="shared" si="499"/>
        <v>1</v>
      </c>
      <c r="J2492" s="28">
        <f t="shared" si="500"/>
        <v>65.141864504921827</v>
      </c>
      <c r="K2492" s="29" t="str">
        <f t="shared" si="501"/>
        <v/>
      </c>
      <c r="L2492" s="26" t="str">
        <f t="shared" si="502"/>
        <v/>
      </c>
      <c r="M2492" t="str">
        <f t="shared" si="503"/>
        <v/>
      </c>
      <c r="N2492" s="28">
        <f t="shared" si="504"/>
        <v>65.141864504921827</v>
      </c>
      <c r="O2492" t="str">
        <f t="shared" si="505"/>
        <v/>
      </c>
      <c r="P2492" t="str">
        <f t="shared" si="506"/>
        <v/>
      </c>
      <c r="Q2492" s="10"/>
      <c r="R2492" s="10"/>
      <c r="S2492" s="16">
        <v>1</v>
      </c>
      <c r="T2492" s="13">
        <v>65.141864504921827</v>
      </c>
      <c r="U2492" s="14"/>
      <c r="V2492" s="11"/>
      <c r="W2492" s="10"/>
      <c r="X2492" s="29"/>
      <c r="AA2492" t="s">
        <v>331</v>
      </c>
      <c r="AB2492">
        <v>1</v>
      </c>
      <c r="AC2492">
        <v>65.141864504921827</v>
      </c>
      <c r="AD2492">
        <v>65.141864504921827</v>
      </c>
      <c r="AL2492">
        <v>65.141864504921827</v>
      </c>
      <c r="AM2492">
        <v>65.141864504921827</v>
      </c>
      <c r="AR2492" t="s">
        <v>338</v>
      </c>
    </row>
    <row r="2493" spans="1:44" x14ac:dyDescent="0.35">
      <c r="A2493">
        <v>13</v>
      </c>
      <c r="B2493" s="26">
        <f t="shared" si="494"/>
        <v>46273.802083333343</v>
      </c>
      <c r="C2493" t="s">
        <v>60</v>
      </c>
      <c r="D2493">
        <v>4</v>
      </c>
      <c r="E2493" s="26">
        <f t="shared" si="495"/>
        <v>46273.854166666657</v>
      </c>
      <c r="F2493" s="26">
        <f t="shared" si="496"/>
        <v>46273.833333333321</v>
      </c>
      <c r="G2493">
        <f t="shared" si="497"/>
        <v>0</v>
      </c>
      <c r="H2493">
        <f t="shared" si="498"/>
        <v>1</v>
      </c>
      <c r="I2493" s="27">
        <f t="shared" si="499"/>
        <v>1</v>
      </c>
      <c r="J2493" s="28">
        <f t="shared" si="500"/>
        <v>118.37805124066975</v>
      </c>
      <c r="K2493" s="29" t="str">
        <f t="shared" si="501"/>
        <v/>
      </c>
      <c r="L2493" s="26" t="str">
        <f t="shared" si="502"/>
        <v/>
      </c>
      <c r="M2493" t="str">
        <f t="shared" si="503"/>
        <v/>
      </c>
      <c r="N2493" s="28">
        <f t="shared" si="504"/>
        <v>118.37805124066975</v>
      </c>
      <c r="O2493" t="str">
        <f t="shared" si="505"/>
        <v/>
      </c>
      <c r="P2493" t="str">
        <f t="shared" si="506"/>
        <v/>
      </c>
      <c r="Q2493" s="10"/>
      <c r="R2493" s="10"/>
      <c r="S2493" s="16">
        <v>1</v>
      </c>
      <c r="T2493" s="13">
        <v>118.37805124066971</v>
      </c>
      <c r="U2493" s="14"/>
      <c r="V2493" s="11"/>
      <c r="W2493" s="10"/>
      <c r="X2493" s="29"/>
      <c r="AA2493" t="s">
        <v>331</v>
      </c>
      <c r="AB2493">
        <v>1</v>
      </c>
      <c r="AC2493">
        <v>118.37805124066971</v>
      </c>
      <c r="AD2493">
        <v>118.37805124066971</v>
      </c>
      <c r="AL2493">
        <v>118.37805124066971</v>
      </c>
      <c r="AM2493">
        <v>118.37805124066971</v>
      </c>
      <c r="AR2493" t="s">
        <v>338</v>
      </c>
    </row>
    <row r="2494" spans="1:44" x14ac:dyDescent="0.35">
      <c r="A2494">
        <v>13</v>
      </c>
      <c r="B2494" s="26">
        <f t="shared" si="494"/>
        <v>46273.802083333343</v>
      </c>
      <c r="C2494" t="s">
        <v>60</v>
      </c>
      <c r="D2494">
        <v>5</v>
      </c>
      <c r="E2494" s="26">
        <f t="shared" si="495"/>
        <v>46273.854166666657</v>
      </c>
      <c r="F2494" s="26">
        <f t="shared" si="496"/>
        <v>46273.833333333321</v>
      </c>
      <c r="G2494">
        <f t="shared" si="497"/>
        <v>0</v>
      </c>
      <c r="H2494">
        <f t="shared" si="498"/>
        <v>0</v>
      </c>
      <c r="I2494" s="27">
        <f t="shared" si="499"/>
        <v>0</v>
      </c>
      <c r="J2494" s="28" t="str">
        <f t="shared" si="500"/>
        <v>NULL</v>
      </c>
      <c r="K2494" s="29" t="str">
        <f t="shared" si="501"/>
        <v/>
      </c>
      <c r="L2494" s="26" t="str">
        <f t="shared" si="502"/>
        <v/>
      </c>
      <c r="M2494" t="str">
        <f t="shared" si="503"/>
        <v/>
      </c>
      <c r="N2494" s="28">
        <f t="shared" si="504"/>
        <v>21.159874608150471</v>
      </c>
      <c r="O2494" t="str">
        <f t="shared" si="505"/>
        <v/>
      </c>
      <c r="P2494" t="str">
        <f t="shared" si="506"/>
        <v/>
      </c>
      <c r="Q2494" s="10"/>
      <c r="R2494" s="10"/>
      <c r="S2494" s="16">
        <v>0</v>
      </c>
      <c r="T2494" s="13"/>
      <c r="U2494" s="14"/>
      <c r="V2494" s="11"/>
      <c r="W2494" s="10"/>
      <c r="X2494" s="29"/>
      <c r="AA2494" t="s">
        <v>331</v>
      </c>
      <c r="AB2494">
        <v>1</v>
      </c>
      <c r="AR2494" t="s">
        <v>338</v>
      </c>
    </row>
    <row r="2495" spans="1:44" x14ac:dyDescent="0.35">
      <c r="A2495">
        <v>13</v>
      </c>
      <c r="B2495" s="26">
        <f t="shared" si="494"/>
        <v>46273.802083333343</v>
      </c>
      <c r="C2495" t="s">
        <v>60</v>
      </c>
      <c r="D2495">
        <v>6</v>
      </c>
      <c r="E2495" s="26">
        <f t="shared" si="495"/>
        <v>46273.854166666657</v>
      </c>
      <c r="F2495" s="26">
        <f t="shared" si="496"/>
        <v>46273.833333333321</v>
      </c>
      <c r="G2495">
        <f t="shared" si="497"/>
        <v>0</v>
      </c>
      <c r="H2495">
        <f t="shared" si="498"/>
        <v>3</v>
      </c>
      <c r="I2495" s="27">
        <f t="shared" si="499"/>
        <v>2</v>
      </c>
      <c r="J2495" s="28">
        <f t="shared" si="500"/>
        <v>31.983907467940661</v>
      </c>
      <c r="K2495" s="29" t="str">
        <f t="shared" si="501"/>
        <v/>
      </c>
      <c r="L2495" s="26" t="str">
        <f t="shared" si="502"/>
        <v/>
      </c>
      <c r="M2495" t="str">
        <f t="shared" si="503"/>
        <v/>
      </c>
      <c r="N2495" s="28">
        <f t="shared" si="504"/>
        <v>15.99195373397033</v>
      </c>
      <c r="O2495" t="str">
        <f t="shared" si="505"/>
        <v/>
      </c>
      <c r="P2495" t="str">
        <f t="shared" si="506"/>
        <v/>
      </c>
      <c r="Q2495" s="10"/>
      <c r="R2495" s="10"/>
      <c r="S2495" s="16">
        <v>2</v>
      </c>
      <c r="T2495" s="13">
        <v>31.983907467940661</v>
      </c>
      <c r="U2495" s="14"/>
      <c r="V2495" s="11"/>
      <c r="W2495" s="10"/>
      <c r="X2495" s="29"/>
      <c r="AA2495" t="s">
        <v>331</v>
      </c>
      <c r="AB2495">
        <v>2</v>
      </c>
      <c r="AC2495">
        <v>21.29806855750827</v>
      </c>
      <c r="AD2495">
        <v>41.91461836998706</v>
      </c>
      <c r="AL2495">
        <v>21.29806855750827</v>
      </c>
      <c r="AM2495">
        <v>41.91461836998706</v>
      </c>
      <c r="AR2495" t="s">
        <v>332</v>
      </c>
    </row>
    <row r="2496" spans="1:44" x14ac:dyDescent="0.35">
      <c r="A2496">
        <v>13</v>
      </c>
      <c r="B2496" s="26">
        <f t="shared" si="494"/>
        <v>46273.802083333343</v>
      </c>
      <c r="C2496" t="s">
        <v>61</v>
      </c>
      <c r="D2496">
        <v>1</v>
      </c>
      <c r="E2496" s="26">
        <f t="shared" si="495"/>
        <v>46273.854166666657</v>
      </c>
      <c r="F2496" s="26">
        <f t="shared" si="496"/>
        <v>46273.833333333321</v>
      </c>
      <c r="G2496">
        <f t="shared" si="497"/>
        <v>5</v>
      </c>
      <c r="H2496">
        <f t="shared" si="498"/>
        <v>10</v>
      </c>
      <c r="I2496" s="27">
        <f t="shared" si="499"/>
        <v>4</v>
      </c>
      <c r="J2496" s="28">
        <f t="shared" si="500"/>
        <v>167.04653802497162</v>
      </c>
      <c r="K2496" s="29">
        <f t="shared" si="501"/>
        <v>2.4943148872943392E-3</v>
      </c>
      <c r="L2496" s="26">
        <f t="shared" si="502"/>
        <v>46273.804577648232</v>
      </c>
      <c r="M2496" t="str">
        <f t="shared" si="503"/>
        <v>YES</v>
      </c>
      <c r="N2496" s="28">
        <f t="shared" si="504"/>
        <v>41.761634506242906</v>
      </c>
      <c r="O2496" t="str">
        <f t="shared" si="505"/>
        <v/>
      </c>
      <c r="P2496" t="str">
        <f t="shared" si="506"/>
        <v/>
      </c>
      <c r="Q2496" s="10" t="s">
        <v>151</v>
      </c>
      <c r="R2496" s="10"/>
      <c r="S2496" s="16">
        <v>4</v>
      </c>
      <c r="T2496" s="13">
        <v>167.0465380249716</v>
      </c>
      <c r="U2496" s="14">
        <v>2.4943148842592592E-3</v>
      </c>
      <c r="V2496" s="11">
        <v>46273.804577648232</v>
      </c>
      <c r="W2496" s="10" t="s">
        <v>151</v>
      </c>
      <c r="X2496" s="29">
        <v>0</v>
      </c>
      <c r="AA2496" t="s">
        <v>331</v>
      </c>
      <c r="AB2496">
        <v>5</v>
      </c>
      <c r="AC2496">
        <v>17.237569060773481</v>
      </c>
      <c r="AD2496">
        <v>330.49180327868862</v>
      </c>
      <c r="AE2496" s="54">
        <v>1.2607473495370369E-3</v>
      </c>
      <c r="AF2496" s="54">
        <v>2.4172008541666672E-2</v>
      </c>
      <c r="AG2496" s="53">
        <v>46273.803344080698</v>
      </c>
      <c r="AH2496" s="53">
        <v>46273.82625534189</v>
      </c>
      <c r="AI2496" t="s">
        <v>151</v>
      </c>
      <c r="AL2496">
        <v>17.237569060773481</v>
      </c>
      <c r="AM2496">
        <v>330.49180327868862</v>
      </c>
      <c r="AN2496" s="54">
        <v>1.2607473495370369E-3</v>
      </c>
      <c r="AO2496" s="54">
        <v>2.4172008541666672E-2</v>
      </c>
      <c r="AP2496" s="53">
        <v>46273.82625534189</v>
      </c>
      <c r="AQ2496" t="s">
        <v>151</v>
      </c>
      <c r="AR2496" t="s">
        <v>337</v>
      </c>
    </row>
    <row r="2497" spans="1:44" x14ac:dyDescent="0.35">
      <c r="A2497">
        <v>13</v>
      </c>
      <c r="B2497" s="26">
        <f t="shared" si="494"/>
        <v>46273.802083333343</v>
      </c>
      <c r="C2497" t="s">
        <v>61</v>
      </c>
      <c r="D2497">
        <v>2</v>
      </c>
      <c r="E2497" s="26">
        <f t="shared" si="495"/>
        <v>46273.854166666657</v>
      </c>
      <c r="F2497" s="26">
        <f t="shared" si="496"/>
        <v>46273.833333333321</v>
      </c>
      <c r="G2497">
        <f t="shared" si="497"/>
        <v>0</v>
      </c>
      <c r="H2497">
        <f t="shared" si="498"/>
        <v>0</v>
      </c>
      <c r="I2497" s="27">
        <f t="shared" si="499"/>
        <v>1</v>
      </c>
      <c r="J2497" s="28">
        <f t="shared" si="500"/>
        <v>41.917189460476784</v>
      </c>
      <c r="K2497" s="29" t="str">
        <f t="shared" si="501"/>
        <v/>
      </c>
      <c r="L2497" s="26" t="str">
        <f t="shared" si="502"/>
        <v/>
      </c>
      <c r="M2497" t="str">
        <f t="shared" si="503"/>
        <v/>
      </c>
      <c r="N2497" s="28">
        <f t="shared" si="504"/>
        <v>41.917189460476784</v>
      </c>
      <c r="O2497" t="str">
        <f t="shared" si="505"/>
        <v/>
      </c>
      <c r="P2497" t="str">
        <f t="shared" si="506"/>
        <v/>
      </c>
      <c r="Q2497" s="10"/>
      <c r="R2497" s="10"/>
      <c r="S2497" s="16">
        <v>1</v>
      </c>
      <c r="T2497" s="13">
        <v>41.917189460476777</v>
      </c>
      <c r="U2497" s="14"/>
      <c r="V2497" s="11"/>
      <c r="W2497" s="10"/>
      <c r="X2497" s="29"/>
      <c r="AA2497" t="s">
        <v>331</v>
      </c>
      <c r="AB2497">
        <v>2</v>
      </c>
      <c r="AC2497">
        <v>28.15672708129653</v>
      </c>
      <c r="AD2497">
        <v>69.523234761617374</v>
      </c>
      <c r="AL2497">
        <v>28.15672708129653</v>
      </c>
      <c r="AM2497">
        <v>69.523234761617374</v>
      </c>
      <c r="AR2497" t="s">
        <v>332</v>
      </c>
    </row>
    <row r="2498" spans="1:44" x14ac:dyDescent="0.35">
      <c r="A2498">
        <v>13</v>
      </c>
      <c r="B2498" s="26">
        <f t="shared" si="494"/>
        <v>46273.802083333343</v>
      </c>
      <c r="C2498" t="s">
        <v>61</v>
      </c>
      <c r="D2498">
        <v>3</v>
      </c>
      <c r="E2498" s="26">
        <f t="shared" si="495"/>
        <v>46273.854166666657</v>
      </c>
      <c r="F2498" s="26">
        <f t="shared" si="496"/>
        <v>46273.833333333321</v>
      </c>
      <c r="G2498">
        <f t="shared" si="497"/>
        <v>0</v>
      </c>
      <c r="H2498">
        <f t="shared" si="498"/>
        <v>0</v>
      </c>
      <c r="I2498" s="27">
        <f t="shared" si="499"/>
        <v>1</v>
      </c>
      <c r="J2498" s="28">
        <f t="shared" si="500"/>
        <v>65.141864504921827</v>
      </c>
      <c r="K2498" s="29" t="str">
        <f t="shared" si="501"/>
        <v/>
      </c>
      <c r="L2498" s="26" t="str">
        <f t="shared" si="502"/>
        <v/>
      </c>
      <c r="M2498" t="str">
        <f t="shared" si="503"/>
        <v/>
      </c>
      <c r="N2498" s="28">
        <f t="shared" si="504"/>
        <v>65.141864504921827</v>
      </c>
      <c r="O2498" t="str">
        <f t="shared" si="505"/>
        <v/>
      </c>
      <c r="P2498" t="str">
        <f t="shared" si="506"/>
        <v/>
      </c>
      <c r="Q2498" s="10"/>
      <c r="R2498" s="10"/>
      <c r="S2498" s="16">
        <v>1</v>
      </c>
      <c r="T2498" s="13">
        <v>65.141864504921827</v>
      </c>
      <c r="U2498" s="14"/>
      <c r="V2498" s="11"/>
      <c r="W2498" s="10"/>
      <c r="X2498" s="29"/>
      <c r="AA2498" t="s">
        <v>331</v>
      </c>
      <c r="AB2498">
        <v>1</v>
      </c>
      <c r="AC2498">
        <v>65.141864504921827</v>
      </c>
      <c r="AD2498">
        <v>65.141864504921827</v>
      </c>
      <c r="AL2498">
        <v>65.141864504921827</v>
      </c>
      <c r="AM2498">
        <v>65.141864504921827</v>
      </c>
      <c r="AR2498" t="s">
        <v>338</v>
      </c>
    </row>
    <row r="2499" spans="1:44" x14ac:dyDescent="0.35">
      <c r="A2499">
        <v>13</v>
      </c>
      <c r="B2499" s="26">
        <f t="shared" si="494"/>
        <v>46273.802083333343</v>
      </c>
      <c r="C2499" t="s">
        <v>61</v>
      </c>
      <c r="D2499">
        <v>4</v>
      </c>
      <c r="E2499" s="26">
        <f t="shared" si="495"/>
        <v>46273.854166666657</v>
      </c>
      <c r="F2499" s="26">
        <f t="shared" si="496"/>
        <v>46273.833333333321</v>
      </c>
      <c r="G2499">
        <f t="shared" si="497"/>
        <v>0</v>
      </c>
      <c r="H2499">
        <f t="shared" si="498"/>
        <v>1</v>
      </c>
      <c r="I2499" s="27">
        <f t="shared" si="499"/>
        <v>1</v>
      </c>
      <c r="J2499" s="28">
        <f t="shared" si="500"/>
        <v>118.37805124066975</v>
      </c>
      <c r="K2499" s="29" t="str">
        <f t="shared" si="501"/>
        <v/>
      </c>
      <c r="L2499" s="26" t="str">
        <f t="shared" si="502"/>
        <v/>
      </c>
      <c r="M2499" t="str">
        <f t="shared" si="503"/>
        <v/>
      </c>
      <c r="N2499" s="28">
        <f t="shared" si="504"/>
        <v>118.37805124066975</v>
      </c>
      <c r="O2499" t="str">
        <f t="shared" si="505"/>
        <v/>
      </c>
      <c r="P2499" t="str">
        <f t="shared" si="506"/>
        <v/>
      </c>
      <c r="Q2499" s="10"/>
      <c r="R2499" s="10"/>
      <c r="S2499" s="16">
        <v>1</v>
      </c>
      <c r="T2499" s="13">
        <v>118.37805124066971</v>
      </c>
      <c r="U2499" s="14"/>
      <c r="V2499" s="11"/>
      <c r="W2499" s="10"/>
      <c r="X2499" s="29"/>
      <c r="AA2499" t="s">
        <v>331</v>
      </c>
      <c r="AB2499">
        <v>1</v>
      </c>
      <c r="AC2499">
        <v>118.37805124066971</v>
      </c>
      <c r="AD2499">
        <v>118.37805124066971</v>
      </c>
      <c r="AL2499">
        <v>118.37805124066971</v>
      </c>
      <c r="AM2499">
        <v>118.37805124066971</v>
      </c>
      <c r="AR2499" t="s">
        <v>338</v>
      </c>
    </row>
    <row r="2500" spans="1:44" x14ac:dyDescent="0.35">
      <c r="A2500">
        <v>13</v>
      </c>
      <c r="B2500" s="26">
        <f t="shared" si="494"/>
        <v>46273.802083333343</v>
      </c>
      <c r="C2500" t="s">
        <v>61</v>
      </c>
      <c r="D2500">
        <v>5</v>
      </c>
      <c r="E2500" s="26">
        <f t="shared" si="495"/>
        <v>46273.854166666657</v>
      </c>
      <c r="F2500" s="26">
        <f t="shared" si="496"/>
        <v>46273.833333333321</v>
      </c>
      <c r="G2500">
        <f t="shared" si="497"/>
        <v>0</v>
      </c>
      <c r="H2500">
        <f t="shared" si="498"/>
        <v>0</v>
      </c>
      <c r="I2500" s="27">
        <f t="shared" si="499"/>
        <v>0</v>
      </c>
      <c r="J2500" s="28" t="str">
        <f t="shared" si="500"/>
        <v>NULL</v>
      </c>
      <c r="K2500" s="29" t="str">
        <f t="shared" si="501"/>
        <v/>
      </c>
      <c r="L2500" s="26" t="str">
        <f t="shared" si="502"/>
        <v/>
      </c>
      <c r="M2500" t="str">
        <f t="shared" si="503"/>
        <v/>
      </c>
      <c r="N2500" s="28">
        <f t="shared" si="504"/>
        <v>21.159874608150471</v>
      </c>
      <c r="O2500" t="str">
        <f t="shared" si="505"/>
        <v/>
      </c>
      <c r="P2500" t="str">
        <f t="shared" si="506"/>
        <v/>
      </c>
      <c r="Q2500" s="10"/>
      <c r="R2500" s="10"/>
      <c r="S2500" s="16">
        <v>0</v>
      </c>
      <c r="T2500" s="13"/>
      <c r="U2500" s="14"/>
      <c r="V2500" s="11"/>
      <c r="W2500" s="10"/>
      <c r="X2500" s="29"/>
      <c r="AA2500" t="s">
        <v>331</v>
      </c>
      <c r="AB2500">
        <v>1</v>
      </c>
      <c r="AR2500" t="s">
        <v>338</v>
      </c>
    </row>
    <row r="2501" spans="1:44" x14ac:dyDescent="0.35">
      <c r="A2501">
        <v>13</v>
      </c>
      <c r="B2501" s="26">
        <f t="shared" si="494"/>
        <v>46273.802083333343</v>
      </c>
      <c r="C2501" t="s">
        <v>61</v>
      </c>
      <c r="D2501">
        <v>6</v>
      </c>
      <c r="E2501" s="26">
        <f t="shared" si="495"/>
        <v>46273.854166666657</v>
      </c>
      <c r="F2501" s="26">
        <f t="shared" si="496"/>
        <v>46273.833333333321</v>
      </c>
      <c r="G2501">
        <f t="shared" si="497"/>
        <v>0</v>
      </c>
      <c r="H2501">
        <f t="shared" si="498"/>
        <v>3</v>
      </c>
      <c r="I2501" s="27">
        <f t="shared" si="499"/>
        <v>2</v>
      </c>
      <c r="J2501" s="28">
        <f t="shared" si="500"/>
        <v>31.983907467940661</v>
      </c>
      <c r="K2501" s="29" t="str">
        <f t="shared" si="501"/>
        <v/>
      </c>
      <c r="L2501" s="26" t="str">
        <f t="shared" si="502"/>
        <v/>
      </c>
      <c r="M2501" t="str">
        <f t="shared" si="503"/>
        <v/>
      </c>
      <c r="N2501" s="28">
        <f t="shared" si="504"/>
        <v>15.99195373397033</v>
      </c>
      <c r="O2501" t="str">
        <f t="shared" si="505"/>
        <v/>
      </c>
      <c r="P2501" t="str">
        <f t="shared" si="506"/>
        <v/>
      </c>
      <c r="Q2501" s="10"/>
      <c r="R2501" s="10"/>
      <c r="S2501" s="16">
        <v>2</v>
      </c>
      <c r="T2501" s="13">
        <v>31.983907467940661</v>
      </c>
      <c r="U2501" s="14"/>
      <c r="V2501" s="11"/>
      <c r="W2501" s="10"/>
      <c r="X2501" s="29"/>
      <c r="AA2501" t="s">
        <v>331</v>
      </c>
      <c r="AB2501">
        <v>2</v>
      </c>
      <c r="AC2501">
        <v>21.29806855750827</v>
      </c>
      <c r="AD2501">
        <v>41.91461836998706</v>
      </c>
      <c r="AL2501">
        <v>21.29806855750827</v>
      </c>
      <c r="AM2501">
        <v>41.91461836998706</v>
      </c>
      <c r="AR2501" t="s">
        <v>332</v>
      </c>
    </row>
    <row r="2502" spans="1:44" x14ac:dyDescent="0.35">
      <c r="A2502">
        <v>13</v>
      </c>
      <c r="B2502" s="26">
        <f t="shared" ref="B2502:B2565" si="507">INDEX(SNAP_TIMES,MATCH(A2502,SNAP_NOS,0))</f>
        <v>46273.802083333343</v>
      </c>
      <c r="C2502" t="s">
        <v>62</v>
      </c>
      <c r="D2502">
        <v>1</v>
      </c>
      <c r="E2502" s="26">
        <f t="shared" ref="E2502:E2565" si="508">IF(AND(INDEX(SH_CHG,MATCH(C2502,SH_ID,0))&lt;&gt;"",B2502&gt;=INDEX(SH_CHG,MATCH(C2502,SH_ID,0))),INDEX(SH_DEP,MATCH(C2502,SH_ID,0)),INDEX(SH_ORIG,MATCH(C2502,SH_ID,0)))</f>
        <v>46273.854166666657</v>
      </c>
      <c r="F2502" s="26">
        <f t="shared" ref="F2502:F2565" si="509">E2502-LOADING_MINUTES/1440</f>
        <v>46273.833333333321</v>
      </c>
      <c r="G2502">
        <f t="shared" ref="G2502:G2565" si="510">COUNTIFS(OL_SNAP,A2502,OL_EFF,C2502,OL_WT,D2502,OL_OPEN,"&gt;0")</f>
        <v>3</v>
      </c>
      <c r="H2502">
        <f t="shared" ref="H2502:H2565" si="511">SUMIFS($G$6:$G$3569,$A$6:$A$3569,A2502,$D$6:$D$3569,D2502,$F$6:$F$3569,"&lt;="&amp;F2502)</f>
        <v>10</v>
      </c>
      <c r="I2502" s="27">
        <f t="shared" ref="I2502:I2565" si="512">INDEX(C_RES,MATCH(1,INDEX((C_SN=A2502)*(C_WT=D2502),0),0))</f>
        <v>4</v>
      </c>
      <c r="J2502" s="28">
        <f t="shared" ref="J2502:J2565" si="513">INDEX(C_RL,MATCH(1,INDEX((C_SN=A2502)*(C_WT=D2502),0),0))</f>
        <v>167.04653802497162</v>
      </c>
      <c r="K2502" s="29">
        <f t="shared" ref="K2502:K2565" si="514">IF(G2502=0,"",IF(ISNUMBER(J2502),IF(J2502&gt;0,H2502/J2502/24,"NULL"),"NULL"))</f>
        <v>2.4943148872943392E-3</v>
      </c>
      <c r="L2502" s="26">
        <f t="shared" ref="L2502:L2565" si="515">IF(ISNUMBER(K2502),B2502+K2502,"")</f>
        <v>46273.804577648232</v>
      </c>
      <c r="M2502" t="str">
        <f t="shared" ref="M2502:M2565" si="516">IF(G2502=0,"",IF(B2502&gt;=F2502,"NO - CUTOFF PASSED",IF(ISNUMBER(K2502),IF(L2502&lt;=F2502,"YES","NO"),"UNKNOWN - NO RATE")))</f>
        <v>YES</v>
      </c>
      <c r="N2502" s="28">
        <f t="shared" ref="N2502:N2565" si="517">IFERROR(IF(AND(INDEX(C_HRS,MATCH(1,INDEX((C_SN=A2502)*(C_WT=D2502),0),0))&gt;0,INDEX(C_TL,MATCH(1,INDEX((C_SN=A2502)*(C_WT=D2502),0),0))&gt;0),INDEX(C_TL,MATCH(1,INDEX((C_SN=A2502)*(C_WT=D2502),0),0))/INDEX(C_HRS,MATCH(1,INDEX((C_SN=A2502)*(C_WT=D2502),0),0)),"NULL"),"NULL")</f>
        <v>41.761634506242906</v>
      </c>
      <c r="O2502" t="str">
        <f t="shared" ref="O2502:O2565" si="518">IF(M2502="NO",IF(ISNUMBER(N2502),ROUNDUP(H2502/(N2502*(F2502-B2502)*24),0),"CANNOT ESTIMATE - NO RATE"),"")</f>
        <v/>
      </c>
      <c r="P2502" t="str">
        <f t="shared" ref="P2502:P2565" si="519">IF(ISNUMBER(O2502),MAX(0,O2502-I2502),O2502)</f>
        <v/>
      </c>
      <c r="Q2502" s="10" t="s">
        <v>151</v>
      </c>
      <c r="R2502" s="10"/>
      <c r="S2502" s="16">
        <v>4</v>
      </c>
      <c r="T2502" s="13">
        <v>167.0465380249716</v>
      </c>
      <c r="U2502" s="14">
        <v>2.4943148842592592E-3</v>
      </c>
      <c r="V2502" s="11">
        <v>46273.804577648232</v>
      </c>
      <c r="W2502" s="10" t="s">
        <v>151</v>
      </c>
      <c r="X2502" s="29">
        <v>0</v>
      </c>
      <c r="AA2502" t="s">
        <v>331</v>
      </c>
      <c r="AB2502">
        <v>5</v>
      </c>
      <c r="AC2502">
        <v>17.237569060773481</v>
      </c>
      <c r="AD2502">
        <v>330.49180327868862</v>
      </c>
      <c r="AE2502" s="54">
        <v>1.2607473495370369E-3</v>
      </c>
      <c r="AF2502" s="54">
        <v>2.4172008541666672E-2</v>
      </c>
      <c r="AG2502" s="53">
        <v>46273.803344080698</v>
      </c>
      <c r="AH2502" s="53">
        <v>46273.82625534189</v>
      </c>
      <c r="AI2502" t="s">
        <v>151</v>
      </c>
      <c r="AL2502">
        <v>17.237569060773481</v>
      </c>
      <c r="AM2502">
        <v>330.49180327868862</v>
      </c>
      <c r="AN2502" s="54">
        <v>1.2607473495370369E-3</v>
      </c>
      <c r="AO2502" s="54">
        <v>2.4172008541666672E-2</v>
      </c>
      <c r="AP2502" s="53">
        <v>46273.82625534189</v>
      </c>
      <c r="AQ2502" t="s">
        <v>151</v>
      </c>
      <c r="AR2502" t="s">
        <v>337</v>
      </c>
    </row>
    <row r="2503" spans="1:44" x14ac:dyDescent="0.35">
      <c r="A2503">
        <v>13</v>
      </c>
      <c r="B2503" s="26">
        <f t="shared" si="507"/>
        <v>46273.802083333343</v>
      </c>
      <c r="C2503" t="s">
        <v>62</v>
      </c>
      <c r="D2503">
        <v>2</v>
      </c>
      <c r="E2503" s="26">
        <f t="shared" si="508"/>
        <v>46273.854166666657</v>
      </c>
      <c r="F2503" s="26">
        <f t="shared" si="509"/>
        <v>46273.833333333321</v>
      </c>
      <c r="G2503">
        <f t="shared" si="510"/>
        <v>0</v>
      </c>
      <c r="H2503">
        <f t="shared" si="511"/>
        <v>0</v>
      </c>
      <c r="I2503" s="27">
        <f t="shared" si="512"/>
        <v>1</v>
      </c>
      <c r="J2503" s="28">
        <f t="shared" si="513"/>
        <v>41.917189460476784</v>
      </c>
      <c r="K2503" s="29" t="str">
        <f t="shared" si="514"/>
        <v/>
      </c>
      <c r="L2503" s="26" t="str">
        <f t="shared" si="515"/>
        <v/>
      </c>
      <c r="M2503" t="str">
        <f t="shared" si="516"/>
        <v/>
      </c>
      <c r="N2503" s="28">
        <f t="shared" si="517"/>
        <v>41.917189460476784</v>
      </c>
      <c r="O2503" t="str">
        <f t="shared" si="518"/>
        <v/>
      </c>
      <c r="P2503" t="str">
        <f t="shared" si="519"/>
        <v/>
      </c>
      <c r="Q2503" s="10"/>
      <c r="R2503" s="10"/>
      <c r="S2503" s="16">
        <v>1</v>
      </c>
      <c r="T2503" s="13">
        <v>41.917189460476777</v>
      </c>
      <c r="U2503" s="14"/>
      <c r="V2503" s="11"/>
      <c r="W2503" s="10"/>
      <c r="X2503" s="29"/>
      <c r="AA2503" t="s">
        <v>331</v>
      </c>
      <c r="AB2503">
        <v>2</v>
      </c>
      <c r="AC2503">
        <v>28.15672708129653</v>
      </c>
      <c r="AD2503">
        <v>69.523234761617374</v>
      </c>
      <c r="AL2503">
        <v>28.15672708129653</v>
      </c>
      <c r="AM2503">
        <v>69.523234761617374</v>
      </c>
      <c r="AR2503" t="s">
        <v>332</v>
      </c>
    </row>
    <row r="2504" spans="1:44" x14ac:dyDescent="0.35">
      <c r="A2504">
        <v>13</v>
      </c>
      <c r="B2504" s="26">
        <f t="shared" si="507"/>
        <v>46273.802083333343</v>
      </c>
      <c r="C2504" t="s">
        <v>62</v>
      </c>
      <c r="D2504">
        <v>3</v>
      </c>
      <c r="E2504" s="26">
        <f t="shared" si="508"/>
        <v>46273.854166666657</v>
      </c>
      <c r="F2504" s="26">
        <f t="shared" si="509"/>
        <v>46273.833333333321</v>
      </c>
      <c r="G2504">
        <f t="shared" si="510"/>
        <v>0</v>
      </c>
      <c r="H2504">
        <f t="shared" si="511"/>
        <v>0</v>
      </c>
      <c r="I2504" s="27">
        <f t="shared" si="512"/>
        <v>1</v>
      </c>
      <c r="J2504" s="28">
        <f t="shared" si="513"/>
        <v>65.141864504921827</v>
      </c>
      <c r="K2504" s="29" t="str">
        <f t="shared" si="514"/>
        <v/>
      </c>
      <c r="L2504" s="26" t="str">
        <f t="shared" si="515"/>
        <v/>
      </c>
      <c r="M2504" t="str">
        <f t="shared" si="516"/>
        <v/>
      </c>
      <c r="N2504" s="28">
        <f t="shared" si="517"/>
        <v>65.141864504921827</v>
      </c>
      <c r="O2504" t="str">
        <f t="shared" si="518"/>
        <v/>
      </c>
      <c r="P2504" t="str">
        <f t="shared" si="519"/>
        <v/>
      </c>
      <c r="Q2504" s="10"/>
      <c r="R2504" s="10"/>
      <c r="S2504" s="16">
        <v>1</v>
      </c>
      <c r="T2504" s="13">
        <v>65.141864504921827</v>
      </c>
      <c r="U2504" s="14"/>
      <c r="V2504" s="11"/>
      <c r="W2504" s="10"/>
      <c r="X2504" s="29"/>
      <c r="AA2504" t="s">
        <v>331</v>
      </c>
      <c r="AB2504">
        <v>1</v>
      </c>
      <c r="AC2504">
        <v>65.141864504921827</v>
      </c>
      <c r="AD2504">
        <v>65.141864504921827</v>
      </c>
      <c r="AL2504">
        <v>65.141864504921827</v>
      </c>
      <c r="AM2504">
        <v>65.141864504921827</v>
      </c>
      <c r="AR2504" t="s">
        <v>338</v>
      </c>
    </row>
    <row r="2505" spans="1:44" x14ac:dyDescent="0.35">
      <c r="A2505">
        <v>13</v>
      </c>
      <c r="B2505" s="26">
        <f t="shared" si="507"/>
        <v>46273.802083333343</v>
      </c>
      <c r="C2505" t="s">
        <v>62</v>
      </c>
      <c r="D2505">
        <v>4</v>
      </c>
      <c r="E2505" s="26">
        <f t="shared" si="508"/>
        <v>46273.854166666657</v>
      </c>
      <c r="F2505" s="26">
        <f t="shared" si="509"/>
        <v>46273.833333333321</v>
      </c>
      <c r="G2505">
        <f t="shared" si="510"/>
        <v>1</v>
      </c>
      <c r="H2505">
        <f t="shared" si="511"/>
        <v>1</v>
      </c>
      <c r="I2505" s="27">
        <f t="shared" si="512"/>
        <v>1</v>
      </c>
      <c r="J2505" s="28">
        <f t="shared" si="513"/>
        <v>118.37805124066975</v>
      </c>
      <c r="K2505" s="29">
        <f t="shared" si="514"/>
        <v>3.5197966371279256E-4</v>
      </c>
      <c r="L2505" s="26">
        <f t="shared" si="515"/>
        <v>46273.802435313009</v>
      </c>
      <c r="M2505" t="str">
        <f t="shared" si="516"/>
        <v>YES</v>
      </c>
      <c r="N2505" s="28">
        <f t="shared" si="517"/>
        <v>118.37805124066975</v>
      </c>
      <c r="O2505" t="str">
        <f t="shared" si="518"/>
        <v/>
      </c>
      <c r="P2505" t="str">
        <f t="shared" si="519"/>
        <v/>
      </c>
      <c r="Q2505" s="10" t="s">
        <v>151</v>
      </c>
      <c r="R2505" s="10"/>
      <c r="S2505" s="16">
        <v>1</v>
      </c>
      <c r="T2505" s="13">
        <v>118.37805124066971</v>
      </c>
      <c r="U2505" s="14">
        <v>3.5197966435185178E-4</v>
      </c>
      <c r="V2505" s="11">
        <v>46273.802435312988</v>
      </c>
      <c r="W2505" s="10" t="s">
        <v>151</v>
      </c>
      <c r="X2505" s="29">
        <v>0</v>
      </c>
      <c r="AA2505" t="s">
        <v>331</v>
      </c>
      <c r="AB2505">
        <v>1</v>
      </c>
      <c r="AC2505">
        <v>118.37805124066971</v>
      </c>
      <c r="AD2505">
        <v>118.37805124066971</v>
      </c>
      <c r="AE2505" s="54">
        <v>3.5197966435185178E-4</v>
      </c>
      <c r="AF2505" s="54">
        <v>3.5197966435185178E-4</v>
      </c>
      <c r="AG2505" s="53">
        <v>46273.802435312988</v>
      </c>
      <c r="AH2505" s="53">
        <v>46273.802435312988</v>
      </c>
      <c r="AI2505" t="s">
        <v>151</v>
      </c>
      <c r="AL2505">
        <v>118.37805124066971</v>
      </c>
      <c r="AM2505">
        <v>118.37805124066971</v>
      </c>
      <c r="AN2505" s="54">
        <v>3.5197966435185178E-4</v>
      </c>
      <c r="AO2505" s="54">
        <v>3.5197966435185178E-4</v>
      </c>
      <c r="AP2505" s="53">
        <v>46273.802435312988</v>
      </c>
      <c r="AQ2505" t="s">
        <v>151</v>
      </c>
      <c r="AR2505" t="s">
        <v>338</v>
      </c>
    </row>
    <row r="2506" spans="1:44" x14ac:dyDescent="0.35">
      <c r="A2506">
        <v>13</v>
      </c>
      <c r="B2506" s="26">
        <f t="shared" si="507"/>
        <v>46273.802083333343</v>
      </c>
      <c r="C2506" t="s">
        <v>62</v>
      </c>
      <c r="D2506">
        <v>5</v>
      </c>
      <c r="E2506" s="26">
        <f t="shared" si="508"/>
        <v>46273.854166666657</v>
      </c>
      <c r="F2506" s="26">
        <f t="shared" si="509"/>
        <v>46273.833333333321</v>
      </c>
      <c r="G2506">
        <f t="shared" si="510"/>
        <v>0</v>
      </c>
      <c r="H2506">
        <f t="shared" si="511"/>
        <v>0</v>
      </c>
      <c r="I2506" s="27">
        <f t="shared" si="512"/>
        <v>0</v>
      </c>
      <c r="J2506" s="28" t="str">
        <f t="shared" si="513"/>
        <v>NULL</v>
      </c>
      <c r="K2506" s="29" t="str">
        <f t="shared" si="514"/>
        <v/>
      </c>
      <c r="L2506" s="26" t="str">
        <f t="shared" si="515"/>
        <v/>
      </c>
      <c r="M2506" t="str">
        <f t="shared" si="516"/>
        <v/>
      </c>
      <c r="N2506" s="28">
        <f t="shared" si="517"/>
        <v>21.159874608150471</v>
      </c>
      <c r="O2506" t="str">
        <f t="shared" si="518"/>
        <v/>
      </c>
      <c r="P2506" t="str">
        <f t="shared" si="519"/>
        <v/>
      </c>
      <c r="Q2506" s="10"/>
      <c r="R2506" s="10"/>
      <c r="S2506" s="16">
        <v>0</v>
      </c>
      <c r="T2506" s="13"/>
      <c r="U2506" s="14"/>
      <c r="V2506" s="11"/>
      <c r="W2506" s="10"/>
      <c r="X2506" s="29"/>
      <c r="AA2506" t="s">
        <v>331</v>
      </c>
      <c r="AB2506">
        <v>1</v>
      </c>
      <c r="AR2506" t="s">
        <v>338</v>
      </c>
    </row>
    <row r="2507" spans="1:44" x14ac:dyDescent="0.35">
      <c r="A2507">
        <v>13</v>
      </c>
      <c r="B2507" s="26">
        <f t="shared" si="507"/>
        <v>46273.802083333343</v>
      </c>
      <c r="C2507" t="s">
        <v>62</v>
      </c>
      <c r="D2507">
        <v>6</v>
      </c>
      <c r="E2507" s="26">
        <f t="shared" si="508"/>
        <v>46273.854166666657</v>
      </c>
      <c r="F2507" s="26">
        <f t="shared" si="509"/>
        <v>46273.833333333321</v>
      </c>
      <c r="G2507">
        <f t="shared" si="510"/>
        <v>3</v>
      </c>
      <c r="H2507">
        <f t="shared" si="511"/>
        <v>3</v>
      </c>
      <c r="I2507" s="27">
        <f t="shared" si="512"/>
        <v>2</v>
      </c>
      <c r="J2507" s="28">
        <f t="shared" si="513"/>
        <v>31.983907467940661</v>
      </c>
      <c r="K2507" s="29">
        <f t="shared" si="514"/>
        <v>3.9082154088050311E-3</v>
      </c>
      <c r="L2507" s="26">
        <f t="shared" si="515"/>
        <v>46273.805991548754</v>
      </c>
      <c r="M2507" t="str">
        <f t="shared" si="516"/>
        <v>YES</v>
      </c>
      <c r="N2507" s="28">
        <f t="shared" si="517"/>
        <v>15.99195373397033</v>
      </c>
      <c r="O2507" t="str">
        <f t="shared" si="518"/>
        <v/>
      </c>
      <c r="P2507" t="str">
        <f t="shared" si="519"/>
        <v/>
      </c>
      <c r="Q2507" s="10" t="s">
        <v>151</v>
      </c>
      <c r="R2507" s="10"/>
      <c r="S2507" s="16">
        <v>2</v>
      </c>
      <c r="T2507" s="13">
        <v>31.983907467940661</v>
      </c>
      <c r="U2507" s="14">
        <v>3.9082154050925928E-3</v>
      </c>
      <c r="V2507" s="11">
        <v>46273.805991548747</v>
      </c>
      <c r="W2507" s="10" t="s">
        <v>151</v>
      </c>
      <c r="X2507" s="29">
        <v>0</v>
      </c>
      <c r="AA2507" t="s">
        <v>331</v>
      </c>
      <c r="AB2507">
        <v>2</v>
      </c>
      <c r="AC2507">
        <v>21.29806855750827</v>
      </c>
      <c r="AD2507">
        <v>41.91461836998706</v>
      </c>
      <c r="AE2507" s="54">
        <v>2.9822530902777781E-3</v>
      </c>
      <c r="AF2507" s="54">
        <v>5.8690767939814812E-3</v>
      </c>
      <c r="AG2507" s="53">
        <v>46273.805065586421</v>
      </c>
      <c r="AH2507" s="53">
        <v>46273.807952410141</v>
      </c>
      <c r="AI2507" t="s">
        <v>151</v>
      </c>
      <c r="AL2507">
        <v>21.29806855750827</v>
      </c>
      <c r="AM2507">
        <v>41.91461836998706</v>
      </c>
      <c r="AN2507" s="54">
        <v>2.9822530902777781E-3</v>
      </c>
      <c r="AO2507" s="54">
        <v>5.8690767939814812E-3</v>
      </c>
      <c r="AP2507" s="53">
        <v>46273.807952410141</v>
      </c>
      <c r="AQ2507" t="s">
        <v>151</v>
      </c>
      <c r="AR2507" t="s">
        <v>332</v>
      </c>
    </row>
    <row r="2508" spans="1:44" x14ac:dyDescent="0.35">
      <c r="A2508">
        <v>13</v>
      </c>
      <c r="B2508" s="26">
        <f t="shared" si="507"/>
        <v>46273.802083333343</v>
      </c>
      <c r="C2508" t="s">
        <v>63</v>
      </c>
      <c r="D2508">
        <v>1</v>
      </c>
      <c r="E2508" s="26">
        <f t="shared" si="508"/>
        <v>46273.854166666657</v>
      </c>
      <c r="F2508" s="26">
        <f t="shared" si="509"/>
        <v>46273.833333333321</v>
      </c>
      <c r="G2508">
        <f t="shared" si="510"/>
        <v>2</v>
      </c>
      <c r="H2508">
        <f t="shared" si="511"/>
        <v>10</v>
      </c>
      <c r="I2508" s="27">
        <f t="shared" si="512"/>
        <v>4</v>
      </c>
      <c r="J2508" s="28">
        <f t="shared" si="513"/>
        <v>167.04653802497162</v>
      </c>
      <c r="K2508" s="29">
        <f t="shared" si="514"/>
        <v>2.4943148872943392E-3</v>
      </c>
      <c r="L2508" s="26">
        <f t="shared" si="515"/>
        <v>46273.804577648232</v>
      </c>
      <c r="M2508" t="str">
        <f t="shared" si="516"/>
        <v>YES</v>
      </c>
      <c r="N2508" s="28">
        <f t="shared" si="517"/>
        <v>41.761634506242906</v>
      </c>
      <c r="O2508" t="str">
        <f t="shared" si="518"/>
        <v/>
      </c>
      <c r="P2508" t="str">
        <f t="shared" si="519"/>
        <v/>
      </c>
      <c r="Q2508" s="10" t="s">
        <v>151</v>
      </c>
      <c r="R2508" s="10"/>
      <c r="S2508" s="16">
        <v>4</v>
      </c>
      <c r="T2508" s="13">
        <v>167.0465380249716</v>
      </c>
      <c r="U2508" s="14">
        <v>2.4943148842592592E-3</v>
      </c>
      <c r="V2508" s="11">
        <v>46273.804577648232</v>
      </c>
      <c r="W2508" s="10" t="s">
        <v>151</v>
      </c>
      <c r="X2508" s="29">
        <v>0</v>
      </c>
      <c r="AA2508" t="s">
        <v>331</v>
      </c>
      <c r="AB2508">
        <v>5</v>
      </c>
      <c r="AC2508">
        <v>17.237569060773481</v>
      </c>
      <c r="AD2508">
        <v>330.49180327868862</v>
      </c>
      <c r="AE2508" s="54">
        <v>1.2607473495370369E-3</v>
      </c>
      <c r="AF2508" s="54">
        <v>2.4172008541666672E-2</v>
      </c>
      <c r="AG2508" s="53">
        <v>46273.803344080698</v>
      </c>
      <c r="AH2508" s="53">
        <v>46273.82625534189</v>
      </c>
      <c r="AI2508" t="s">
        <v>151</v>
      </c>
      <c r="AL2508">
        <v>17.237569060773481</v>
      </c>
      <c r="AM2508">
        <v>330.49180327868862</v>
      </c>
      <c r="AN2508" s="54">
        <v>1.2607473495370369E-3</v>
      </c>
      <c r="AO2508" s="54">
        <v>2.4172008541666672E-2</v>
      </c>
      <c r="AP2508" s="53">
        <v>46273.82625534189</v>
      </c>
      <c r="AQ2508" t="s">
        <v>151</v>
      </c>
      <c r="AR2508" t="s">
        <v>337</v>
      </c>
    </row>
    <row r="2509" spans="1:44" x14ac:dyDescent="0.35">
      <c r="A2509">
        <v>13</v>
      </c>
      <c r="B2509" s="26">
        <f t="shared" si="507"/>
        <v>46273.802083333343</v>
      </c>
      <c r="C2509" t="s">
        <v>63</v>
      </c>
      <c r="D2509">
        <v>2</v>
      </c>
      <c r="E2509" s="26">
        <f t="shared" si="508"/>
        <v>46273.854166666657</v>
      </c>
      <c r="F2509" s="26">
        <f t="shared" si="509"/>
        <v>46273.833333333321</v>
      </c>
      <c r="G2509">
        <f t="shared" si="510"/>
        <v>0</v>
      </c>
      <c r="H2509">
        <f t="shared" si="511"/>
        <v>0</v>
      </c>
      <c r="I2509" s="27">
        <f t="shared" si="512"/>
        <v>1</v>
      </c>
      <c r="J2509" s="28">
        <f t="shared" si="513"/>
        <v>41.917189460476784</v>
      </c>
      <c r="K2509" s="29" t="str">
        <f t="shared" si="514"/>
        <v/>
      </c>
      <c r="L2509" s="26" t="str">
        <f t="shared" si="515"/>
        <v/>
      </c>
      <c r="M2509" t="str">
        <f t="shared" si="516"/>
        <v/>
      </c>
      <c r="N2509" s="28">
        <f t="shared" si="517"/>
        <v>41.917189460476784</v>
      </c>
      <c r="O2509" t="str">
        <f t="shared" si="518"/>
        <v/>
      </c>
      <c r="P2509" t="str">
        <f t="shared" si="519"/>
        <v/>
      </c>
      <c r="Q2509" s="10"/>
      <c r="R2509" s="10"/>
      <c r="S2509" s="16">
        <v>1</v>
      </c>
      <c r="T2509" s="13">
        <v>41.917189460476777</v>
      </c>
      <c r="U2509" s="14"/>
      <c r="V2509" s="11"/>
      <c r="W2509" s="10"/>
      <c r="X2509" s="29"/>
      <c r="AA2509" t="s">
        <v>331</v>
      </c>
      <c r="AB2509">
        <v>2</v>
      </c>
      <c r="AC2509">
        <v>28.15672708129653</v>
      </c>
      <c r="AD2509">
        <v>69.523234761617374</v>
      </c>
      <c r="AL2509">
        <v>28.15672708129653</v>
      </c>
      <c r="AM2509">
        <v>69.523234761617374</v>
      </c>
      <c r="AR2509" t="s">
        <v>332</v>
      </c>
    </row>
    <row r="2510" spans="1:44" x14ac:dyDescent="0.35">
      <c r="A2510">
        <v>13</v>
      </c>
      <c r="B2510" s="26">
        <f t="shared" si="507"/>
        <v>46273.802083333343</v>
      </c>
      <c r="C2510" t="s">
        <v>63</v>
      </c>
      <c r="D2510">
        <v>3</v>
      </c>
      <c r="E2510" s="26">
        <f t="shared" si="508"/>
        <v>46273.854166666657</v>
      </c>
      <c r="F2510" s="26">
        <f t="shared" si="509"/>
        <v>46273.833333333321</v>
      </c>
      <c r="G2510">
        <f t="shared" si="510"/>
        <v>0</v>
      </c>
      <c r="H2510">
        <f t="shared" si="511"/>
        <v>0</v>
      </c>
      <c r="I2510" s="27">
        <f t="shared" si="512"/>
        <v>1</v>
      </c>
      <c r="J2510" s="28">
        <f t="shared" si="513"/>
        <v>65.141864504921827</v>
      </c>
      <c r="K2510" s="29" t="str">
        <f t="shared" si="514"/>
        <v/>
      </c>
      <c r="L2510" s="26" t="str">
        <f t="shared" si="515"/>
        <v/>
      </c>
      <c r="M2510" t="str">
        <f t="shared" si="516"/>
        <v/>
      </c>
      <c r="N2510" s="28">
        <f t="shared" si="517"/>
        <v>65.141864504921827</v>
      </c>
      <c r="O2510" t="str">
        <f t="shared" si="518"/>
        <v/>
      </c>
      <c r="P2510" t="str">
        <f t="shared" si="519"/>
        <v/>
      </c>
      <c r="Q2510" s="10"/>
      <c r="R2510" s="10"/>
      <c r="S2510" s="16">
        <v>1</v>
      </c>
      <c r="T2510" s="13">
        <v>65.141864504921827</v>
      </c>
      <c r="U2510" s="14"/>
      <c r="V2510" s="11"/>
      <c r="W2510" s="10"/>
      <c r="X2510" s="29"/>
      <c r="AA2510" t="s">
        <v>331</v>
      </c>
      <c r="AB2510">
        <v>1</v>
      </c>
      <c r="AC2510">
        <v>65.141864504921827</v>
      </c>
      <c r="AD2510">
        <v>65.141864504921827</v>
      </c>
      <c r="AL2510">
        <v>65.141864504921827</v>
      </c>
      <c r="AM2510">
        <v>65.141864504921827</v>
      </c>
      <c r="AR2510" t="s">
        <v>338</v>
      </c>
    </row>
    <row r="2511" spans="1:44" x14ac:dyDescent="0.35">
      <c r="A2511">
        <v>13</v>
      </c>
      <c r="B2511" s="26">
        <f t="shared" si="507"/>
        <v>46273.802083333343</v>
      </c>
      <c r="C2511" t="s">
        <v>63</v>
      </c>
      <c r="D2511">
        <v>4</v>
      </c>
      <c r="E2511" s="26">
        <f t="shared" si="508"/>
        <v>46273.854166666657</v>
      </c>
      <c r="F2511" s="26">
        <f t="shared" si="509"/>
        <v>46273.833333333321</v>
      </c>
      <c r="G2511">
        <f t="shared" si="510"/>
        <v>0</v>
      </c>
      <c r="H2511">
        <f t="shared" si="511"/>
        <v>1</v>
      </c>
      <c r="I2511" s="27">
        <f t="shared" si="512"/>
        <v>1</v>
      </c>
      <c r="J2511" s="28">
        <f t="shared" si="513"/>
        <v>118.37805124066975</v>
      </c>
      <c r="K2511" s="29" t="str">
        <f t="shared" si="514"/>
        <v/>
      </c>
      <c r="L2511" s="26" t="str">
        <f t="shared" si="515"/>
        <v/>
      </c>
      <c r="M2511" t="str">
        <f t="shared" si="516"/>
        <v/>
      </c>
      <c r="N2511" s="28">
        <f t="shared" si="517"/>
        <v>118.37805124066975</v>
      </c>
      <c r="O2511" t="str">
        <f t="shared" si="518"/>
        <v/>
      </c>
      <c r="P2511" t="str">
        <f t="shared" si="519"/>
        <v/>
      </c>
      <c r="Q2511" s="10"/>
      <c r="R2511" s="10"/>
      <c r="S2511" s="16">
        <v>1</v>
      </c>
      <c r="T2511" s="13">
        <v>118.37805124066971</v>
      </c>
      <c r="U2511" s="14"/>
      <c r="V2511" s="11"/>
      <c r="W2511" s="10"/>
      <c r="X2511" s="29"/>
      <c r="AA2511" t="s">
        <v>331</v>
      </c>
      <c r="AB2511">
        <v>1</v>
      </c>
      <c r="AC2511">
        <v>118.37805124066971</v>
      </c>
      <c r="AD2511">
        <v>118.37805124066971</v>
      </c>
      <c r="AL2511">
        <v>118.37805124066971</v>
      </c>
      <c r="AM2511">
        <v>118.37805124066971</v>
      </c>
      <c r="AR2511" t="s">
        <v>338</v>
      </c>
    </row>
    <row r="2512" spans="1:44" x14ac:dyDescent="0.35">
      <c r="A2512">
        <v>13</v>
      </c>
      <c r="B2512" s="26">
        <f t="shared" si="507"/>
        <v>46273.802083333343</v>
      </c>
      <c r="C2512" t="s">
        <v>63</v>
      </c>
      <c r="D2512">
        <v>5</v>
      </c>
      <c r="E2512" s="26">
        <f t="shared" si="508"/>
        <v>46273.854166666657</v>
      </c>
      <c r="F2512" s="26">
        <f t="shared" si="509"/>
        <v>46273.833333333321</v>
      </c>
      <c r="G2512">
        <f t="shared" si="510"/>
        <v>0</v>
      </c>
      <c r="H2512">
        <f t="shared" si="511"/>
        <v>0</v>
      </c>
      <c r="I2512" s="27">
        <f t="shared" si="512"/>
        <v>0</v>
      </c>
      <c r="J2512" s="28" t="str">
        <f t="shared" si="513"/>
        <v>NULL</v>
      </c>
      <c r="K2512" s="29" t="str">
        <f t="shared" si="514"/>
        <v/>
      </c>
      <c r="L2512" s="26" t="str">
        <f t="shared" si="515"/>
        <v/>
      </c>
      <c r="M2512" t="str">
        <f t="shared" si="516"/>
        <v/>
      </c>
      <c r="N2512" s="28">
        <f t="shared" si="517"/>
        <v>21.159874608150471</v>
      </c>
      <c r="O2512" t="str">
        <f t="shared" si="518"/>
        <v/>
      </c>
      <c r="P2512" t="str">
        <f t="shared" si="519"/>
        <v/>
      </c>
      <c r="Q2512" s="10"/>
      <c r="R2512" s="10"/>
      <c r="S2512" s="16">
        <v>0</v>
      </c>
      <c r="T2512" s="13"/>
      <c r="U2512" s="14"/>
      <c r="V2512" s="11"/>
      <c r="W2512" s="10"/>
      <c r="X2512" s="29"/>
      <c r="AA2512" t="s">
        <v>331</v>
      </c>
      <c r="AB2512">
        <v>1</v>
      </c>
      <c r="AR2512" t="s">
        <v>338</v>
      </c>
    </row>
    <row r="2513" spans="1:44" x14ac:dyDescent="0.35">
      <c r="A2513">
        <v>13</v>
      </c>
      <c r="B2513" s="26">
        <f t="shared" si="507"/>
        <v>46273.802083333343</v>
      </c>
      <c r="C2513" t="s">
        <v>63</v>
      </c>
      <c r="D2513">
        <v>6</v>
      </c>
      <c r="E2513" s="26">
        <f t="shared" si="508"/>
        <v>46273.854166666657</v>
      </c>
      <c r="F2513" s="26">
        <f t="shared" si="509"/>
        <v>46273.833333333321</v>
      </c>
      <c r="G2513">
        <f t="shared" si="510"/>
        <v>0</v>
      </c>
      <c r="H2513">
        <f t="shared" si="511"/>
        <v>3</v>
      </c>
      <c r="I2513" s="27">
        <f t="shared" si="512"/>
        <v>2</v>
      </c>
      <c r="J2513" s="28">
        <f t="shared" si="513"/>
        <v>31.983907467940661</v>
      </c>
      <c r="K2513" s="29" t="str">
        <f t="shared" si="514"/>
        <v/>
      </c>
      <c r="L2513" s="26" t="str">
        <f t="shared" si="515"/>
        <v/>
      </c>
      <c r="M2513" t="str">
        <f t="shared" si="516"/>
        <v/>
      </c>
      <c r="N2513" s="28">
        <f t="shared" si="517"/>
        <v>15.99195373397033</v>
      </c>
      <c r="O2513" t="str">
        <f t="shared" si="518"/>
        <v/>
      </c>
      <c r="P2513" t="str">
        <f t="shared" si="519"/>
        <v/>
      </c>
      <c r="Q2513" s="10"/>
      <c r="R2513" s="10"/>
      <c r="S2513" s="16">
        <v>2</v>
      </c>
      <c r="T2513" s="13">
        <v>31.983907467940661</v>
      </c>
      <c r="U2513" s="14"/>
      <c r="V2513" s="11"/>
      <c r="W2513" s="10"/>
      <c r="X2513" s="29"/>
      <c r="AA2513" t="s">
        <v>331</v>
      </c>
      <c r="AB2513">
        <v>2</v>
      </c>
      <c r="AC2513">
        <v>21.29806855750827</v>
      </c>
      <c r="AD2513">
        <v>41.91461836998706</v>
      </c>
      <c r="AL2513">
        <v>21.29806855750827</v>
      </c>
      <c r="AM2513">
        <v>41.91461836998706</v>
      </c>
      <c r="AR2513" t="s">
        <v>332</v>
      </c>
    </row>
    <row r="2514" spans="1:44" x14ac:dyDescent="0.35">
      <c r="A2514">
        <v>13</v>
      </c>
      <c r="B2514" s="26">
        <f t="shared" si="507"/>
        <v>46273.802083333343</v>
      </c>
      <c r="C2514" t="s">
        <v>64</v>
      </c>
      <c r="D2514">
        <v>1</v>
      </c>
      <c r="E2514" s="26">
        <f t="shared" si="508"/>
        <v>46273.864583333343</v>
      </c>
      <c r="F2514" s="26">
        <f t="shared" si="509"/>
        <v>46273.843750000007</v>
      </c>
      <c r="G2514">
        <f t="shared" si="510"/>
        <v>3</v>
      </c>
      <c r="H2514">
        <f t="shared" si="511"/>
        <v>15</v>
      </c>
      <c r="I2514" s="27">
        <f t="shared" si="512"/>
        <v>4</v>
      </c>
      <c r="J2514" s="28">
        <f t="shared" si="513"/>
        <v>167.04653802497162</v>
      </c>
      <c r="K2514" s="29">
        <f t="shared" si="514"/>
        <v>3.741472330941509E-3</v>
      </c>
      <c r="L2514" s="26">
        <f t="shared" si="515"/>
        <v>46273.805824805677</v>
      </c>
      <c r="M2514" t="str">
        <f t="shared" si="516"/>
        <v>YES</v>
      </c>
      <c r="N2514" s="28">
        <f t="shared" si="517"/>
        <v>41.761634506242906</v>
      </c>
      <c r="O2514" t="str">
        <f t="shared" si="518"/>
        <v/>
      </c>
      <c r="P2514" t="str">
        <f t="shared" si="519"/>
        <v/>
      </c>
      <c r="Q2514" s="10" t="s">
        <v>151</v>
      </c>
      <c r="R2514" s="10"/>
      <c r="S2514" s="16">
        <v>4</v>
      </c>
      <c r="T2514" s="13">
        <v>167.0465380249716</v>
      </c>
      <c r="U2514" s="14">
        <v>3.741472326388889E-3</v>
      </c>
      <c r="V2514" s="11">
        <v>46273.80582480567</v>
      </c>
      <c r="W2514" s="10" t="s">
        <v>151</v>
      </c>
      <c r="X2514" s="29">
        <v>0</v>
      </c>
      <c r="AA2514" t="s">
        <v>331</v>
      </c>
      <c r="AB2514">
        <v>5</v>
      </c>
      <c r="AC2514">
        <v>17.237569060773481</v>
      </c>
      <c r="AD2514">
        <v>330.49180327868862</v>
      </c>
      <c r="AE2514" s="54">
        <v>1.891121030092592E-3</v>
      </c>
      <c r="AF2514" s="54">
        <v>3.6258012824074079E-2</v>
      </c>
      <c r="AG2514" s="53">
        <v>46273.803974454357</v>
      </c>
      <c r="AH2514" s="53">
        <v>46273.838341346163</v>
      </c>
      <c r="AI2514" t="s">
        <v>151</v>
      </c>
      <c r="AL2514">
        <v>17.237569060773481</v>
      </c>
      <c r="AM2514">
        <v>330.49180327868862</v>
      </c>
      <c r="AN2514" s="54">
        <v>1.891121030092592E-3</v>
      </c>
      <c r="AO2514" s="54">
        <v>3.6258012824074079E-2</v>
      </c>
      <c r="AP2514" s="53">
        <v>46273.838341346163</v>
      </c>
      <c r="AQ2514" t="s">
        <v>151</v>
      </c>
      <c r="AR2514" t="s">
        <v>337</v>
      </c>
    </row>
    <row r="2515" spans="1:44" x14ac:dyDescent="0.35">
      <c r="A2515">
        <v>13</v>
      </c>
      <c r="B2515" s="26">
        <f t="shared" si="507"/>
        <v>46273.802083333343</v>
      </c>
      <c r="C2515" t="s">
        <v>64</v>
      </c>
      <c r="D2515">
        <v>2</v>
      </c>
      <c r="E2515" s="26">
        <f t="shared" si="508"/>
        <v>46273.864583333343</v>
      </c>
      <c r="F2515" s="26">
        <f t="shared" si="509"/>
        <v>46273.843750000007</v>
      </c>
      <c r="G2515">
        <f t="shared" si="510"/>
        <v>0</v>
      </c>
      <c r="H2515">
        <f t="shared" si="511"/>
        <v>0</v>
      </c>
      <c r="I2515" s="27">
        <f t="shared" si="512"/>
        <v>1</v>
      </c>
      <c r="J2515" s="28">
        <f t="shared" si="513"/>
        <v>41.917189460476784</v>
      </c>
      <c r="K2515" s="29" t="str">
        <f t="shared" si="514"/>
        <v/>
      </c>
      <c r="L2515" s="26" t="str">
        <f t="shared" si="515"/>
        <v/>
      </c>
      <c r="M2515" t="str">
        <f t="shared" si="516"/>
        <v/>
      </c>
      <c r="N2515" s="28">
        <f t="shared" si="517"/>
        <v>41.917189460476784</v>
      </c>
      <c r="O2515" t="str">
        <f t="shared" si="518"/>
        <v/>
      </c>
      <c r="P2515" t="str">
        <f t="shared" si="519"/>
        <v/>
      </c>
      <c r="Q2515" s="10"/>
      <c r="R2515" s="10"/>
      <c r="S2515" s="16">
        <v>1</v>
      </c>
      <c r="T2515" s="13">
        <v>41.917189460476777</v>
      </c>
      <c r="U2515" s="14"/>
      <c r="V2515" s="11"/>
      <c r="W2515" s="10"/>
      <c r="X2515" s="29"/>
      <c r="AA2515" t="s">
        <v>331</v>
      </c>
      <c r="AB2515">
        <v>2</v>
      </c>
      <c r="AC2515">
        <v>28.15672708129653</v>
      </c>
      <c r="AD2515">
        <v>69.523234761617374</v>
      </c>
      <c r="AL2515">
        <v>28.15672708129653</v>
      </c>
      <c r="AM2515">
        <v>69.523234761617374</v>
      </c>
      <c r="AR2515" t="s">
        <v>332</v>
      </c>
    </row>
    <row r="2516" spans="1:44" x14ac:dyDescent="0.35">
      <c r="A2516">
        <v>13</v>
      </c>
      <c r="B2516" s="26">
        <f t="shared" si="507"/>
        <v>46273.802083333343</v>
      </c>
      <c r="C2516" t="s">
        <v>64</v>
      </c>
      <c r="D2516">
        <v>3</v>
      </c>
      <c r="E2516" s="26">
        <f t="shared" si="508"/>
        <v>46273.864583333343</v>
      </c>
      <c r="F2516" s="26">
        <f t="shared" si="509"/>
        <v>46273.843750000007</v>
      </c>
      <c r="G2516">
        <f t="shared" si="510"/>
        <v>0</v>
      </c>
      <c r="H2516">
        <f t="shared" si="511"/>
        <v>0</v>
      </c>
      <c r="I2516" s="27">
        <f t="shared" si="512"/>
        <v>1</v>
      </c>
      <c r="J2516" s="28">
        <f t="shared" si="513"/>
        <v>65.141864504921827</v>
      </c>
      <c r="K2516" s="29" t="str">
        <f t="shared" si="514"/>
        <v/>
      </c>
      <c r="L2516" s="26" t="str">
        <f t="shared" si="515"/>
        <v/>
      </c>
      <c r="M2516" t="str">
        <f t="shared" si="516"/>
        <v/>
      </c>
      <c r="N2516" s="28">
        <f t="shared" si="517"/>
        <v>65.141864504921827</v>
      </c>
      <c r="O2516" t="str">
        <f t="shared" si="518"/>
        <v/>
      </c>
      <c r="P2516" t="str">
        <f t="shared" si="519"/>
        <v/>
      </c>
      <c r="Q2516" s="10"/>
      <c r="R2516" s="10"/>
      <c r="S2516" s="16">
        <v>1</v>
      </c>
      <c r="T2516" s="13">
        <v>65.141864504921827</v>
      </c>
      <c r="U2516" s="14"/>
      <c r="V2516" s="11"/>
      <c r="W2516" s="10"/>
      <c r="X2516" s="29"/>
      <c r="AA2516" t="s">
        <v>331</v>
      </c>
      <c r="AB2516">
        <v>1</v>
      </c>
      <c r="AC2516">
        <v>65.141864504921827</v>
      </c>
      <c r="AD2516">
        <v>65.141864504921827</v>
      </c>
      <c r="AL2516">
        <v>65.141864504921827</v>
      </c>
      <c r="AM2516">
        <v>65.141864504921827</v>
      </c>
      <c r="AR2516" t="s">
        <v>338</v>
      </c>
    </row>
    <row r="2517" spans="1:44" x14ac:dyDescent="0.35">
      <c r="A2517">
        <v>13</v>
      </c>
      <c r="B2517" s="26">
        <f t="shared" si="507"/>
        <v>46273.802083333343</v>
      </c>
      <c r="C2517" t="s">
        <v>64</v>
      </c>
      <c r="D2517">
        <v>4</v>
      </c>
      <c r="E2517" s="26">
        <f t="shared" si="508"/>
        <v>46273.864583333343</v>
      </c>
      <c r="F2517" s="26">
        <f t="shared" si="509"/>
        <v>46273.843750000007</v>
      </c>
      <c r="G2517">
        <f t="shared" si="510"/>
        <v>0</v>
      </c>
      <c r="H2517">
        <f t="shared" si="511"/>
        <v>1</v>
      </c>
      <c r="I2517" s="27">
        <f t="shared" si="512"/>
        <v>1</v>
      </c>
      <c r="J2517" s="28">
        <f t="shared" si="513"/>
        <v>118.37805124066975</v>
      </c>
      <c r="K2517" s="29" t="str">
        <f t="shared" si="514"/>
        <v/>
      </c>
      <c r="L2517" s="26" t="str">
        <f t="shared" si="515"/>
        <v/>
      </c>
      <c r="M2517" t="str">
        <f t="shared" si="516"/>
        <v/>
      </c>
      <c r="N2517" s="28">
        <f t="shared" si="517"/>
        <v>118.37805124066975</v>
      </c>
      <c r="O2517" t="str">
        <f t="shared" si="518"/>
        <v/>
      </c>
      <c r="P2517" t="str">
        <f t="shared" si="519"/>
        <v/>
      </c>
      <c r="Q2517" s="10"/>
      <c r="R2517" s="10"/>
      <c r="S2517" s="16">
        <v>1</v>
      </c>
      <c r="T2517" s="13">
        <v>118.37805124066971</v>
      </c>
      <c r="U2517" s="14"/>
      <c r="V2517" s="11"/>
      <c r="W2517" s="10"/>
      <c r="X2517" s="29"/>
      <c r="AA2517" t="s">
        <v>331</v>
      </c>
      <c r="AB2517">
        <v>1</v>
      </c>
      <c r="AC2517">
        <v>118.37805124066971</v>
      </c>
      <c r="AD2517">
        <v>118.37805124066971</v>
      </c>
      <c r="AL2517">
        <v>118.37805124066971</v>
      </c>
      <c r="AM2517">
        <v>118.37805124066971</v>
      </c>
      <c r="AR2517" t="s">
        <v>338</v>
      </c>
    </row>
    <row r="2518" spans="1:44" x14ac:dyDescent="0.35">
      <c r="A2518">
        <v>13</v>
      </c>
      <c r="B2518" s="26">
        <f t="shared" si="507"/>
        <v>46273.802083333343</v>
      </c>
      <c r="C2518" t="s">
        <v>64</v>
      </c>
      <c r="D2518">
        <v>5</v>
      </c>
      <c r="E2518" s="26">
        <f t="shared" si="508"/>
        <v>46273.864583333343</v>
      </c>
      <c r="F2518" s="26">
        <f t="shared" si="509"/>
        <v>46273.843750000007</v>
      </c>
      <c r="G2518">
        <f t="shared" si="510"/>
        <v>0</v>
      </c>
      <c r="H2518">
        <f t="shared" si="511"/>
        <v>1</v>
      </c>
      <c r="I2518" s="27">
        <f t="shared" si="512"/>
        <v>0</v>
      </c>
      <c r="J2518" s="28" t="str">
        <f t="shared" si="513"/>
        <v>NULL</v>
      </c>
      <c r="K2518" s="29" t="str">
        <f t="shared" si="514"/>
        <v/>
      </c>
      <c r="L2518" s="26" t="str">
        <f t="shared" si="515"/>
        <v/>
      </c>
      <c r="M2518" t="str">
        <f t="shared" si="516"/>
        <v/>
      </c>
      <c r="N2518" s="28">
        <f t="shared" si="517"/>
        <v>21.159874608150471</v>
      </c>
      <c r="O2518" t="str">
        <f t="shared" si="518"/>
        <v/>
      </c>
      <c r="P2518" t="str">
        <f t="shared" si="519"/>
        <v/>
      </c>
      <c r="Q2518" s="10"/>
      <c r="R2518" s="10"/>
      <c r="S2518" s="16">
        <v>0</v>
      </c>
      <c r="T2518" s="13"/>
      <c r="U2518" s="14"/>
      <c r="V2518" s="11"/>
      <c r="W2518" s="10"/>
      <c r="X2518" s="29"/>
      <c r="AA2518" t="s">
        <v>331</v>
      </c>
      <c r="AB2518">
        <v>1</v>
      </c>
      <c r="AR2518" t="s">
        <v>338</v>
      </c>
    </row>
    <row r="2519" spans="1:44" x14ac:dyDescent="0.35">
      <c r="A2519">
        <v>13</v>
      </c>
      <c r="B2519" s="26">
        <f t="shared" si="507"/>
        <v>46273.802083333343</v>
      </c>
      <c r="C2519" t="s">
        <v>64</v>
      </c>
      <c r="D2519">
        <v>6</v>
      </c>
      <c r="E2519" s="26">
        <f t="shared" si="508"/>
        <v>46273.864583333343</v>
      </c>
      <c r="F2519" s="26">
        <f t="shared" si="509"/>
        <v>46273.843750000007</v>
      </c>
      <c r="G2519">
        <f t="shared" si="510"/>
        <v>0</v>
      </c>
      <c r="H2519">
        <f t="shared" si="511"/>
        <v>12</v>
      </c>
      <c r="I2519" s="27">
        <f t="shared" si="512"/>
        <v>2</v>
      </c>
      <c r="J2519" s="28">
        <f t="shared" si="513"/>
        <v>31.983907467940661</v>
      </c>
      <c r="K2519" s="29" t="str">
        <f t="shared" si="514"/>
        <v/>
      </c>
      <c r="L2519" s="26" t="str">
        <f t="shared" si="515"/>
        <v/>
      </c>
      <c r="M2519" t="str">
        <f t="shared" si="516"/>
        <v/>
      </c>
      <c r="N2519" s="28">
        <f t="shared" si="517"/>
        <v>15.99195373397033</v>
      </c>
      <c r="O2519" t="str">
        <f t="shared" si="518"/>
        <v/>
      </c>
      <c r="P2519" t="str">
        <f t="shared" si="519"/>
        <v/>
      </c>
      <c r="Q2519" s="10"/>
      <c r="R2519" s="10"/>
      <c r="S2519" s="16">
        <v>2</v>
      </c>
      <c r="T2519" s="13">
        <v>31.983907467940661</v>
      </c>
      <c r="U2519" s="14"/>
      <c r="V2519" s="11"/>
      <c r="W2519" s="10"/>
      <c r="X2519" s="29"/>
      <c r="AA2519" t="s">
        <v>331</v>
      </c>
      <c r="AB2519">
        <v>2</v>
      </c>
      <c r="AC2519">
        <v>21.29806855750827</v>
      </c>
      <c r="AD2519">
        <v>41.91461836998706</v>
      </c>
      <c r="AL2519">
        <v>21.29806855750827</v>
      </c>
      <c r="AM2519">
        <v>41.91461836998706</v>
      </c>
      <c r="AR2519" t="s">
        <v>332</v>
      </c>
    </row>
    <row r="2520" spans="1:44" x14ac:dyDescent="0.35">
      <c r="A2520">
        <v>13</v>
      </c>
      <c r="B2520" s="26">
        <f t="shared" si="507"/>
        <v>46273.802083333343</v>
      </c>
      <c r="C2520" t="s">
        <v>65</v>
      </c>
      <c r="D2520">
        <v>1</v>
      </c>
      <c r="E2520" s="26">
        <f t="shared" si="508"/>
        <v>46273.864583333343</v>
      </c>
      <c r="F2520" s="26">
        <f t="shared" si="509"/>
        <v>46273.843750000007</v>
      </c>
      <c r="G2520">
        <f t="shared" si="510"/>
        <v>0</v>
      </c>
      <c r="H2520">
        <f t="shared" si="511"/>
        <v>15</v>
      </c>
      <c r="I2520" s="27">
        <f t="shared" si="512"/>
        <v>4</v>
      </c>
      <c r="J2520" s="28">
        <f t="shared" si="513"/>
        <v>167.04653802497162</v>
      </c>
      <c r="K2520" s="29" t="str">
        <f t="shared" si="514"/>
        <v/>
      </c>
      <c r="L2520" s="26" t="str">
        <f t="shared" si="515"/>
        <v/>
      </c>
      <c r="M2520" t="str">
        <f t="shared" si="516"/>
        <v/>
      </c>
      <c r="N2520" s="28">
        <f t="shared" si="517"/>
        <v>41.761634506242906</v>
      </c>
      <c r="O2520" t="str">
        <f t="shared" si="518"/>
        <v/>
      </c>
      <c r="P2520" t="str">
        <f t="shared" si="519"/>
        <v/>
      </c>
      <c r="Q2520" s="10"/>
      <c r="R2520" s="10"/>
      <c r="S2520" s="16">
        <v>4</v>
      </c>
      <c r="T2520" s="13">
        <v>167.0465380249716</v>
      </c>
      <c r="U2520" s="14"/>
      <c r="V2520" s="11"/>
      <c r="W2520" s="10"/>
      <c r="X2520" s="29"/>
      <c r="AA2520" t="s">
        <v>331</v>
      </c>
      <c r="AB2520">
        <v>5</v>
      </c>
      <c r="AC2520">
        <v>17.237569060773481</v>
      </c>
      <c r="AD2520">
        <v>330.49180327868862</v>
      </c>
      <c r="AL2520">
        <v>17.237569060773481</v>
      </c>
      <c r="AM2520">
        <v>330.49180327868862</v>
      </c>
      <c r="AR2520" t="s">
        <v>337</v>
      </c>
    </row>
    <row r="2521" spans="1:44" x14ac:dyDescent="0.35">
      <c r="A2521">
        <v>13</v>
      </c>
      <c r="B2521" s="26">
        <f t="shared" si="507"/>
        <v>46273.802083333343</v>
      </c>
      <c r="C2521" t="s">
        <v>65</v>
      </c>
      <c r="D2521">
        <v>2</v>
      </c>
      <c r="E2521" s="26">
        <f t="shared" si="508"/>
        <v>46273.864583333343</v>
      </c>
      <c r="F2521" s="26">
        <f t="shared" si="509"/>
        <v>46273.843750000007</v>
      </c>
      <c r="G2521">
        <f t="shared" si="510"/>
        <v>0</v>
      </c>
      <c r="H2521">
        <f t="shared" si="511"/>
        <v>0</v>
      </c>
      <c r="I2521" s="27">
        <f t="shared" si="512"/>
        <v>1</v>
      </c>
      <c r="J2521" s="28">
        <f t="shared" si="513"/>
        <v>41.917189460476784</v>
      </c>
      <c r="K2521" s="29" t="str">
        <f t="shared" si="514"/>
        <v/>
      </c>
      <c r="L2521" s="26" t="str">
        <f t="shared" si="515"/>
        <v/>
      </c>
      <c r="M2521" t="str">
        <f t="shared" si="516"/>
        <v/>
      </c>
      <c r="N2521" s="28">
        <f t="shared" si="517"/>
        <v>41.917189460476784</v>
      </c>
      <c r="O2521" t="str">
        <f t="shared" si="518"/>
        <v/>
      </c>
      <c r="P2521" t="str">
        <f t="shared" si="519"/>
        <v/>
      </c>
      <c r="Q2521" s="10"/>
      <c r="R2521" s="10"/>
      <c r="S2521" s="16">
        <v>1</v>
      </c>
      <c r="T2521" s="13">
        <v>41.917189460476777</v>
      </c>
      <c r="U2521" s="14"/>
      <c r="V2521" s="11"/>
      <c r="W2521" s="10"/>
      <c r="X2521" s="29"/>
      <c r="AA2521" t="s">
        <v>331</v>
      </c>
      <c r="AB2521">
        <v>2</v>
      </c>
      <c r="AC2521">
        <v>28.15672708129653</v>
      </c>
      <c r="AD2521">
        <v>69.523234761617374</v>
      </c>
      <c r="AL2521">
        <v>28.15672708129653</v>
      </c>
      <c r="AM2521">
        <v>69.523234761617374</v>
      </c>
      <c r="AR2521" t="s">
        <v>332</v>
      </c>
    </row>
    <row r="2522" spans="1:44" x14ac:dyDescent="0.35">
      <c r="A2522">
        <v>13</v>
      </c>
      <c r="B2522" s="26">
        <f t="shared" si="507"/>
        <v>46273.802083333343</v>
      </c>
      <c r="C2522" t="s">
        <v>65</v>
      </c>
      <c r="D2522">
        <v>3</v>
      </c>
      <c r="E2522" s="26">
        <f t="shared" si="508"/>
        <v>46273.864583333343</v>
      </c>
      <c r="F2522" s="26">
        <f t="shared" si="509"/>
        <v>46273.843750000007</v>
      </c>
      <c r="G2522">
        <f t="shared" si="510"/>
        <v>0</v>
      </c>
      <c r="H2522">
        <f t="shared" si="511"/>
        <v>0</v>
      </c>
      <c r="I2522" s="27">
        <f t="shared" si="512"/>
        <v>1</v>
      </c>
      <c r="J2522" s="28">
        <f t="shared" si="513"/>
        <v>65.141864504921827</v>
      </c>
      <c r="K2522" s="29" t="str">
        <f t="shared" si="514"/>
        <v/>
      </c>
      <c r="L2522" s="26" t="str">
        <f t="shared" si="515"/>
        <v/>
      </c>
      <c r="M2522" t="str">
        <f t="shared" si="516"/>
        <v/>
      </c>
      <c r="N2522" s="28">
        <f t="shared" si="517"/>
        <v>65.141864504921827</v>
      </c>
      <c r="O2522" t="str">
        <f t="shared" si="518"/>
        <v/>
      </c>
      <c r="P2522" t="str">
        <f t="shared" si="519"/>
        <v/>
      </c>
      <c r="Q2522" s="10"/>
      <c r="R2522" s="10"/>
      <c r="S2522" s="16">
        <v>1</v>
      </c>
      <c r="T2522" s="13">
        <v>65.141864504921827</v>
      </c>
      <c r="U2522" s="14"/>
      <c r="V2522" s="11"/>
      <c r="W2522" s="10"/>
      <c r="X2522" s="29"/>
      <c r="AA2522" t="s">
        <v>331</v>
      </c>
      <c r="AB2522">
        <v>1</v>
      </c>
      <c r="AC2522">
        <v>65.141864504921827</v>
      </c>
      <c r="AD2522">
        <v>65.141864504921827</v>
      </c>
      <c r="AL2522">
        <v>65.141864504921827</v>
      </c>
      <c r="AM2522">
        <v>65.141864504921827</v>
      </c>
      <c r="AR2522" t="s">
        <v>338</v>
      </c>
    </row>
    <row r="2523" spans="1:44" x14ac:dyDescent="0.35">
      <c r="A2523">
        <v>13</v>
      </c>
      <c r="B2523" s="26">
        <f t="shared" si="507"/>
        <v>46273.802083333343</v>
      </c>
      <c r="C2523" t="s">
        <v>65</v>
      </c>
      <c r="D2523">
        <v>4</v>
      </c>
      <c r="E2523" s="26">
        <f t="shared" si="508"/>
        <v>46273.864583333343</v>
      </c>
      <c r="F2523" s="26">
        <f t="shared" si="509"/>
        <v>46273.843750000007</v>
      </c>
      <c r="G2523">
        <f t="shared" si="510"/>
        <v>0</v>
      </c>
      <c r="H2523">
        <f t="shared" si="511"/>
        <v>1</v>
      </c>
      <c r="I2523" s="27">
        <f t="shared" si="512"/>
        <v>1</v>
      </c>
      <c r="J2523" s="28">
        <f t="shared" si="513"/>
        <v>118.37805124066975</v>
      </c>
      <c r="K2523" s="29" t="str">
        <f t="shared" si="514"/>
        <v/>
      </c>
      <c r="L2523" s="26" t="str">
        <f t="shared" si="515"/>
        <v/>
      </c>
      <c r="M2523" t="str">
        <f t="shared" si="516"/>
        <v/>
      </c>
      <c r="N2523" s="28">
        <f t="shared" si="517"/>
        <v>118.37805124066975</v>
      </c>
      <c r="O2523" t="str">
        <f t="shared" si="518"/>
        <v/>
      </c>
      <c r="P2523" t="str">
        <f t="shared" si="519"/>
        <v/>
      </c>
      <c r="Q2523" s="10"/>
      <c r="R2523" s="10"/>
      <c r="S2523" s="16">
        <v>1</v>
      </c>
      <c r="T2523" s="13">
        <v>118.37805124066971</v>
      </c>
      <c r="U2523" s="14"/>
      <c r="V2523" s="11"/>
      <c r="W2523" s="10"/>
      <c r="X2523" s="29"/>
      <c r="AA2523" t="s">
        <v>331</v>
      </c>
      <c r="AB2523">
        <v>1</v>
      </c>
      <c r="AC2523">
        <v>118.37805124066971</v>
      </c>
      <c r="AD2523">
        <v>118.37805124066971</v>
      </c>
      <c r="AL2523">
        <v>118.37805124066971</v>
      </c>
      <c r="AM2523">
        <v>118.37805124066971</v>
      </c>
      <c r="AR2523" t="s">
        <v>338</v>
      </c>
    </row>
    <row r="2524" spans="1:44" x14ac:dyDescent="0.35">
      <c r="A2524">
        <v>13</v>
      </c>
      <c r="B2524" s="26">
        <f t="shared" si="507"/>
        <v>46273.802083333343</v>
      </c>
      <c r="C2524" t="s">
        <v>65</v>
      </c>
      <c r="D2524">
        <v>5</v>
      </c>
      <c r="E2524" s="26">
        <f t="shared" si="508"/>
        <v>46273.864583333343</v>
      </c>
      <c r="F2524" s="26">
        <f t="shared" si="509"/>
        <v>46273.843750000007</v>
      </c>
      <c r="G2524">
        <f t="shared" si="510"/>
        <v>0</v>
      </c>
      <c r="H2524">
        <f t="shared" si="511"/>
        <v>1</v>
      </c>
      <c r="I2524" s="27">
        <f t="shared" si="512"/>
        <v>0</v>
      </c>
      <c r="J2524" s="28" t="str">
        <f t="shared" si="513"/>
        <v>NULL</v>
      </c>
      <c r="K2524" s="29" t="str">
        <f t="shared" si="514"/>
        <v/>
      </c>
      <c r="L2524" s="26" t="str">
        <f t="shared" si="515"/>
        <v/>
      </c>
      <c r="M2524" t="str">
        <f t="shared" si="516"/>
        <v/>
      </c>
      <c r="N2524" s="28">
        <f t="shared" si="517"/>
        <v>21.159874608150471</v>
      </c>
      <c r="O2524" t="str">
        <f t="shared" si="518"/>
        <v/>
      </c>
      <c r="P2524" t="str">
        <f t="shared" si="519"/>
        <v/>
      </c>
      <c r="Q2524" s="10"/>
      <c r="R2524" s="10"/>
      <c r="S2524" s="16">
        <v>0</v>
      </c>
      <c r="T2524" s="13"/>
      <c r="U2524" s="14"/>
      <c r="V2524" s="11"/>
      <c r="W2524" s="10"/>
      <c r="X2524" s="29"/>
      <c r="AA2524" t="s">
        <v>331</v>
      </c>
      <c r="AB2524">
        <v>1</v>
      </c>
      <c r="AR2524" t="s">
        <v>338</v>
      </c>
    </row>
    <row r="2525" spans="1:44" x14ac:dyDescent="0.35">
      <c r="A2525">
        <v>13</v>
      </c>
      <c r="B2525" s="26">
        <f t="shared" si="507"/>
        <v>46273.802083333343</v>
      </c>
      <c r="C2525" t="s">
        <v>65</v>
      </c>
      <c r="D2525">
        <v>6</v>
      </c>
      <c r="E2525" s="26">
        <f t="shared" si="508"/>
        <v>46273.864583333343</v>
      </c>
      <c r="F2525" s="26">
        <f t="shared" si="509"/>
        <v>46273.843750000007</v>
      </c>
      <c r="G2525">
        <f t="shared" si="510"/>
        <v>0</v>
      </c>
      <c r="H2525">
        <f t="shared" si="511"/>
        <v>12</v>
      </c>
      <c r="I2525" s="27">
        <f t="shared" si="512"/>
        <v>2</v>
      </c>
      <c r="J2525" s="28">
        <f t="shared" si="513"/>
        <v>31.983907467940661</v>
      </c>
      <c r="K2525" s="29" t="str">
        <f t="shared" si="514"/>
        <v/>
      </c>
      <c r="L2525" s="26" t="str">
        <f t="shared" si="515"/>
        <v/>
      </c>
      <c r="M2525" t="str">
        <f t="shared" si="516"/>
        <v/>
      </c>
      <c r="N2525" s="28">
        <f t="shared" si="517"/>
        <v>15.99195373397033</v>
      </c>
      <c r="O2525" t="str">
        <f t="shared" si="518"/>
        <v/>
      </c>
      <c r="P2525" t="str">
        <f t="shared" si="519"/>
        <v/>
      </c>
      <c r="Q2525" s="10"/>
      <c r="R2525" s="10"/>
      <c r="S2525" s="16">
        <v>2</v>
      </c>
      <c r="T2525" s="13">
        <v>31.983907467940661</v>
      </c>
      <c r="U2525" s="14"/>
      <c r="V2525" s="11"/>
      <c r="W2525" s="10"/>
      <c r="X2525" s="29"/>
      <c r="AA2525" t="s">
        <v>331</v>
      </c>
      <c r="AB2525">
        <v>2</v>
      </c>
      <c r="AC2525">
        <v>21.29806855750827</v>
      </c>
      <c r="AD2525">
        <v>41.91461836998706</v>
      </c>
      <c r="AL2525">
        <v>21.29806855750827</v>
      </c>
      <c r="AM2525">
        <v>41.91461836998706</v>
      </c>
      <c r="AR2525" t="s">
        <v>332</v>
      </c>
    </row>
    <row r="2526" spans="1:44" x14ac:dyDescent="0.35">
      <c r="A2526">
        <v>13</v>
      </c>
      <c r="B2526" s="26">
        <f t="shared" si="507"/>
        <v>46273.802083333343</v>
      </c>
      <c r="C2526" t="s">
        <v>66</v>
      </c>
      <c r="D2526">
        <v>1</v>
      </c>
      <c r="E2526" s="26">
        <f t="shared" si="508"/>
        <v>46273.864583333343</v>
      </c>
      <c r="F2526" s="26">
        <f t="shared" si="509"/>
        <v>46273.843750000007</v>
      </c>
      <c r="G2526">
        <f t="shared" si="510"/>
        <v>1</v>
      </c>
      <c r="H2526">
        <f t="shared" si="511"/>
        <v>15</v>
      </c>
      <c r="I2526" s="27">
        <f t="shared" si="512"/>
        <v>4</v>
      </c>
      <c r="J2526" s="28">
        <f t="shared" si="513"/>
        <v>167.04653802497162</v>
      </c>
      <c r="K2526" s="29">
        <f t="shared" si="514"/>
        <v>3.741472330941509E-3</v>
      </c>
      <c r="L2526" s="26">
        <f t="shared" si="515"/>
        <v>46273.805824805677</v>
      </c>
      <c r="M2526" t="str">
        <f t="shared" si="516"/>
        <v>YES</v>
      </c>
      <c r="N2526" s="28">
        <f t="shared" si="517"/>
        <v>41.761634506242906</v>
      </c>
      <c r="O2526" t="str">
        <f t="shared" si="518"/>
        <v/>
      </c>
      <c r="P2526" t="str">
        <f t="shared" si="519"/>
        <v/>
      </c>
      <c r="Q2526" s="10" t="s">
        <v>151</v>
      </c>
      <c r="R2526" s="10"/>
      <c r="S2526" s="16">
        <v>4</v>
      </c>
      <c r="T2526" s="13">
        <v>167.0465380249716</v>
      </c>
      <c r="U2526" s="14">
        <v>3.741472326388889E-3</v>
      </c>
      <c r="V2526" s="11">
        <v>46273.80582480567</v>
      </c>
      <c r="W2526" s="10" t="s">
        <v>151</v>
      </c>
      <c r="X2526" s="29">
        <v>0</v>
      </c>
      <c r="AA2526" t="s">
        <v>331</v>
      </c>
      <c r="AB2526">
        <v>5</v>
      </c>
      <c r="AC2526">
        <v>17.237569060773481</v>
      </c>
      <c r="AD2526">
        <v>330.49180327868862</v>
      </c>
      <c r="AE2526" s="54">
        <v>1.891121030092592E-3</v>
      </c>
      <c r="AF2526" s="54">
        <v>3.6258012824074079E-2</v>
      </c>
      <c r="AG2526" s="53">
        <v>46273.803974454357</v>
      </c>
      <c r="AH2526" s="53">
        <v>46273.838341346163</v>
      </c>
      <c r="AI2526" t="s">
        <v>151</v>
      </c>
      <c r="AL2526">
        <v>17.237569060773481</v>
      </c>
      <c r="AM2526">
        <v>330.49180327868862</v>
      </c>
      <c r="AN2526" s="54">
        <v>1.891121030092592E-3</v>
      </c>
      <c r="AO2526" s="54">
        <v>3.6258012824074079E-2</v>
      </c>
      <c r="AP2526" s="53">
        <v>46273.838341346163</v>
      </c>
      <c r="AQ2526" t="s">
        <v>151</v>
      </c>
      <c r="AR2526" t="s">
        <v>337</v>
      </c>
    </row>
    <row r="2527" spans="1:44" x14ac:dyDescent="0.35">
      <c r="A2527">
        <v>13</v>
      </c>
      <c r="B2527" s="26">
        <f t="shared" si="507"/>
        <v>46273.802083333343</v>
      </c>
      <c r="C2527" t="s">
        <v>66</v>
      </c>
      <c r="D2527">
        <v>2</v>
      </c>
      <c r="E2527" s="26">
        <f t="shared" si="508"/>
        <v>46273.864583333343</v>
      </c>
      <c r="F2527" s="26">
        <f t="shared" si="509"/>
        <v>46273.843750000007</v>
      </c>
      <c r="G2527">
        <f t="shared" si="510"/>
        <v>0</v>
      </c>
      <c r="H2527">
        <f t="shared" si="511"/>
        <v>0</v>
      </c>
      <c r="I2527" s="27">
        <f t="shared" si="512"/>
        <v>1</v>
      </c>
      <c r="J2527" s="28">
        <f t="shared" si="513"/>
        <v>41.917189460476784</v>
      </c>
      <c r="K2527" s="29" t="str">
        <f t="shared" si="514"/>
        <v/>
      </c>
      <c r="L2527" s="26" t="str">
        <f t="shared" si="515"/>
        <v/>
      </c>
      <c r="M2527" t="str">
        <f t="shared" si="516"/>
        <v/>
      </c>
      <c r="N2527" s="28">
        <f t="shared" si="517"/>
        <v>41.917189460476784</v>
      </c>
      <c r="O2527" t="str">
        <f t="shared" si="518"/>
        <v/>
      </c>
      <c r="P2527" t="str">
        <f t="shared" si="519"/>
        <v/>
      </c>
      <c r="Q2527" s="10"/>
      <c r="R2527" s="10"/>
      <c r="S2527" s="16">
        <v>1</v>
      </c>
      <c r="T2527" s="13">
        <v>41.917189460476777</v>
      </c>
      <c r="U2527" s="14"/>
      <c r="V2527" s="11"/>
      <c r="W2527" s="10"/>
      <c r="X2527" s="29"/>
      <c r="AA2527" t="s">
        <v>331</v>
      </c>
      <c r="AB2527">
        <v>2</v>
      </c>
      <c r="AC2527">
        <v>28.15672708129653</v>
      </c>
      <c r="AD2527">
        <v>69.523234761617374</v>
      </c>
      <c r="AL2527">
        <v>28.15672708129653</v>
      </c>
      <c r="AM2527">
        <v>69.523234761617374</v>
      </c>
      <c r="AR2527" t="s">
        <v>332</v>
      </c>
    </row>
    <row r="2528" spans="1:44" x14ac:dyDescent="0.35">
      <c r="A2528">
        <v>13</v>
      </c>
      <c r="B2528" s="26">
        <f t="shared" si="507"/>
        <v>46273.802083333343</v>
      </c>
      <c r="C2528" t="s">
        <v>66</v>
      </c>
      <c r="D2528">
        <v>3</v>
      </c>
      <c r="E2528" s="26">
        <f t="shared" si="508"/>
        <v>46273.864583333343</v>
      </c>
      <c r="F2528" s="26">
        <f t="shared" si="509"/>
        <v>46273.843750000007</v>
      </c>
      <c r="G2528">
        <f t="shared" si="510"/>
        <v>0</v>
      </c>
      <c r="H2528">
        <f t="shared" si="511"/>
        <v>0</v>
      </c>
      <c r="I2528" s="27">
        <f t="shared" si="512"/>
        <v>1</v>
      </c>
      <c r="J2528" s="28">
        <f t="shared" si="513"/>
        <v>65.141864504921827</v>
      </c>
      <c r="K2528" s="29" t="str">
        <f t="shared" si="514"/>
        <v/>
      </c>
      <c r="L2528" s="26" t="str">
        <f t="shared" si="515"/>
        <v/>
      </c>
      <c r="M2528" t="str">
        <f t="shared" si="516"/>
        <v/>
      </c>
      <c r="N2528" s="28">
        <f t="shared" si="517"/>
        <v>65.141864504921827</v>
      </c>
      <c r="O2528" t="str">
        <f t="shared" si="518"/>
        <v/>
      </c>
      <c r="P2528" t="str">
        <f t="shared" si="519"/>
        <v/>
      </c>
      <c r="Q2528" s="10"/>
      <c r="R2528" s="10"/>
      <c r="S2528" s="16">
        <v>1</v>
      </c>
      <c r="T2528" s="13">
        <v>65.141864504921827</v>
      </c>
      <c r="U2528" s="14"/>
      <c r="V2528" s="11"/>
      <c r="W2528" s="10"/>
      <c r="X2528" s="29"/>
      <c r="AA2528" t="s">
        <v>331</v>
      </c>
      <c r="AB2528">
        <v>1</v>
      </c>
      <c r="AC2528">
        <v>65.141864504921827</v>
      </c>
      <c r="AD2528">
        <v>65.141864504921827</v>
      </c>
      <c r="AL2528">
        <v>65.141864504921827</v>
      </c>
      <c r="AM2528">
        <v>65.141864504921827</v>
      </c>
      <c r="AR2528" t="s">
        <v>338</v>
      </c>
    </row>
    <row r="2529" spans="1:44" x14ac:dyDescent="0.35">
      <c r="A2529">
        <v>13</v>
      </c>
      <c r="B2529" s="26">
        <f t="shared" si="507"/>
        <v>46273.802083333343</v>
      </c>
      <c r="C2529" t="s">
        <v>66</v>
      </c>
      <c r="D2529">
        <v>4</v>
      </c>
      <c r="E2529" s="26">
        <f t="shared" si="508"/>
        <v>46273.864583333343</v>
      </c>
      <c r="F2529" s="26">
        <f t="shared" si="509"/>
        <v>46273.843750000007</v>
      </c>
      <c r="G2529">
        <f t="shared" si="510"/>
        <v>0</v>
      </c>
      <c r="H2529">
        <f t="shared" si="511"/>
        <v>1</v>
      </c>
      <c r="I2529" s="27">
        <f t="shared" si="512"/>
        <v>1</v>
      </c>
      <c r="J2529" s="28">
        <f t="shared" si="513"/>
        <v>118.37805124066975</v>
      </c>
      <c r="K2529" s="29" t="str">
        <f t="shared" si="514"/>
        <v/>
      </c>
      <c r="L2529" s="26" t="str">
        <f t="shared" si="515"/>
        <v/>
      </c>
      <c r="M2529" t="str">
        <f t="shared" si="516"/>
        <v/>
      </c>
      <c r="N2529" s="28">
        <f t="shared" si="517"/>
        <v>118.37805124066975</v>
      </c>
      <c r="O2529" t="str">
        <f t="shared" si="518"/>
        <v/>
      </c>
      <c r="P2529" t="str">
        <f t="shared" si="519"/>
        <v/>
      </c>
      <c r="Q2529" s="10"/>
      <c r="R2529" s="10"/>
      <c r="S2529" s="16">
        <v>1</v>
      </c>
      <c r="T2529" s="13">
        <v>118.37805124066971</v>
      </c>
      <c r="U2529" s="14"/>
      <c r="V2529" s="11"/>
      <c r="W2529" s="10"/>
      <c r="X2529" s="29"/>
      <c r="AA2529" t="s">
        <v>331</v>
      </c>
      <c r="AB2529">
        <v>1</v>
      </c>
      <c r="AC2529">
        <v>118.37805124066971</v>
      </c>
      <c r="AD2529">
        <v>118.37805124066971</v>
      </c>
      <c r="AL2529">
        <v>118.37805124066971</v>
      </c>
      <c r="AM2529">
        <v>118.37805124066971</v>
      </c>
      <c r="AR2529" t="s">
        <v>338</v>
      </c>
    </row>
    <row r="2530" spans="1:44" x14ac:dyDescent="0.35">
      <c r="A2530">
        <v>13</v>
      </c>
      <c r="B2530" s="26">
        <f t="shared" si="507"/>
        <v>46273.802083333343</v>
      </c>
      <c r="C2530" t="s">
        <v>66</v>
      </c>
      <c r="D2530">
        <v>5</v>
      </c>
      <c r="E2530" s="26">
        <f t="shared" si="508"/>
        <v>46273.864583333343</v>
      </c>
      <c r="F2530" s="26">
        <f t="shared" si="509"/>
        <v>46273.843750000007</v>
      </c>
      <c r="G2530">
        <f t="shared" si="510"/>
        <v>0</v>
      </c>
      <c r="H2530">
        <f t="shared" si="511"/>
        <v>1</v>
      </c>
      <c r="I2530" s="27">
        <f t="shared" si="512"/>
        <v>0</v>
      </c>
      <c r="J2530" s="28" t="str">
        <f t="shared" si="513"/>
        <v>NULL</v>
      </c>
      <c r="K2530" s="29" t="str">
        <f t="shared" si="514"/>
        <v/>
      </c>
      <c r="L2530" s="26" t="str">
        <f t="shared" si="515"/>
        <v/>
      </c>
      <c r="M2530" t="str">
        <f t="shared" si="516"/>
        <v/>
      </c>
      <c r="N2530" s="28">
        <f t="shared" si="517"/>
        <v>21.159874608150471</v>
      </c>
      <c r="O2530" t="str">
        <f t="shared" si="518"/>
        <v/>
      </c>
      <c r="P2530" t="str">
        <f t="shared" si="519"/>
        <v/>
      </c>
      <c r="Q2530" s="10"/>
      <c r="R2530" s="10"/>
      <c r="S2530" s="16">
        <v>0</v>
      </c>
      <c r="T2530" s="13"/>
      <c r="U2530" s="14"/>
      <c r="V2530" s="11"/>
      <c r="W2530" s="10"/>
      <c r="X2530" s="29"/>
      <c r="AA2530" t="s">
        <v>331</v>
      </c>
      <c r="AB2530">
        <v>1</v>
      </c>
      <c r="AR2530" t="s">
        <v>338</v>
      </c>
    </row>
    <row r="2531" spans="1:44" x14ac:dyDescent="0.35">
      <c r="A2531">
        <v>13</v>
      </c>
      <c r="B2531" s="26">
        <f t="shared" si="507"/>
        <v>46273.802083333343</v>
      </c>
      <c r="C2531" t="s">
        <v>66</v>
      </c>
      <c r="D2531">
        <v>6</v>
      </c>
      <c r="E2531" s="26">
        <f t="shared" si="508"/>
        <v>46273.864583333343</v>
      </c>
      <c r="F2531" s="26">
        <f t="shared" si="509"/>
        <v>46273.843750000007</v>
      </c>
      <c r="G2531">
        <f t="shared" si="510"/>
        <v>0</v>
      </c>
      <c r="H2531">
        <f t="shared" si="511"/>
        <v>12</v>
      </c>
      <c r="I2531" s="27">
        <f t="shared" si="512"/>
        <v>2</v>
      </c>
      <c r="J2531" s="28">
        <f t="shared" si="513"/>
        <v>31.983907467940661</v>
      </c>
      <c r="K2531" s="29" t="str">
        <f t="shared" si="514"/>
        <v/>
      </c>
      <c r="L2531" s="26" t="str">
        <f t="shared" si="515"/>
        <v/>
      </c>
      <c r="M2531" t="str">
        <f t="shared" si="516"/>
        <v/>
      </c>
      <c r="N2531" s="28">
        <f t="shared" si="517"/>
        <v>15.99195373397033</v>
      </c>
      <c r="O2531" t="str">
        <f t="shared" si="518"/>
        <v/>
      </c>
      <c r="P2531" t="str">
        <f t="shared" si="519"/>
        <v/>
      </c>
      <c r="Q2531" s="10"/>
      <c r="R2531" s="10"/>
      <c r="S2531" s="16">
        <v>2</v>
      </c>
      <c r="T2531" s="13">
        <v>31.983907467940661</v>
      </c>
      <c r="U2531" s="14"/>
      <c r="V2531" s="11"/>
      <c r="W2531" s="10"/>
      <c r="X2531" s="29"/>
      <c r="AA2531" t="s">
        <v>331</v>
      </c>
      <c r="AB2531">
        <v>2</v>
      </c>
      <c r="AC2531">
        <v>21.29806855750827</v>
      </c>
      <c r="AD2531">
        <v>41.91461836998706</v>
      </c>
      <c r="AL2531">
        <v>21.29806855750827</v>
      </c>
      <c r="AM2531">
        <v>41.91461836998706</v>
      </c>
      <c r="AR2531" t="s">
        <v>332</v>
      </c>
    </row>
    <row r="2532" spans="1:44" x14ac:dyDescent="0.35">
      <c r="A2532">
        <v>13</v>
      </c>
      <c r="B2532" s="26">
        <f t="shared" si="507"/>
        <v>46273.802083333343</v>
      </c>
      <c r="C2532" t="s">
        <v>67</v>
      </c>
      <c r="D2532">
        <v>1</v>
      </c>
      <c r="E2532" s="26">
        <f t="shared" si="508"/>
        <v>46273.864583333343</v>
      </c>
      <c r="F2532" s="26">
        <f t="shared" si="509"/>
        <v>46273.843750000007</v>
      </c>
      <c r="G2532">
        <f t="shared" si="510"/>
        <v>0</v>
      </c>
      <c r="H2532">
        <f t="shared" si="511"/>
        <v>15</v>
      </c>
      <c r="I2532" s="27">
        <f t="shared" si="512"/>
        <v>4</v>
      </c>
      <c r="J2532" s="28">
        <f t="shared" si="513"/>
        <v>167.04653802497162</v>
      </c>
      <c r="K2532" s="29" t="str">
        <f t="shared" si="514"/>
        <v/>
      </c>
      <c r="L2532" s="26" t="str">
        <f t="shared" si="515"/>
        <v/>
      </c>
      <c r="M2532" t="str">
        <f t="shared" si="516"/>
        <v/>
      </c>
      <c r="N2532" s="28">
        <f t="shared" si="517"/>
        <v>41.761634506242906</v>
      </c>
      <c r="O2532" t="str">
        <f t="shared" si="518"/>
        <v/>
      </c>
      <c r="P2532" t="str">
        <f t="shared" si="519"/>
        <v/>
      </c>
      <c r="Q2532" s="10"/>
      <c r="R2532" s="10"/>
      <c r="S2532" s="16">
        <v>4</v>
      </c>
      <c r="T2532" s="13">
        <v>167.0465380249716</v>
      </c>
      <c r="U2532" s="14"/>
      <c r="V2532" s="11"/>
      <c r="W2532" s="10"/>
      <c r="X2532" s="29"/>
      <c r="AA2532" t="s">
        <v>331</v>
      </c>
      <c r="AB2532">
        <v>5</v>
      </c>
      <c r="AC2532">
        <v>17.237569060773481</v>
      </c>
      <c r="AD2532">
        <v>330.49180327868862</v>
      </c>
      <c r="AL2532">
        <v>17.237569060773481</v>
      </c>
      <c r="AM2532">
        <v>330.49180327868862</v>
      </c>
      <c r="AR2532" t="s">
        <v>337</v>
      </c>
    </row>
    <row r="2533" spans="1:44" x14ac:dyDescent="0.35">
      <c r="A2533">
        <v>13</v>
      </c>
      <c r="B2533" s="26">
        <f t="shared" si="507"/>
        <v>46273.802083333343</v>
      </c>
      <c r="C2533" t="s">
        <v>67</v>
      </c>
      <c r="D2533">
        <v>2</v>
      </c>
      <c r="E2533" s="26">
        <f t="shared" si="508"/>
        <v>46273.864583333343</v>
      </c>
      <c r="F2533" s="26">
        <f t="shared" si="509"/>
        <v>46273.843750000007</v>
      </c>
      <c r="G2533">
        <f t="shared" si="510"/>
        <v>0</v>
      </c>
      <c r="H2533">
        <f t="shared" si="511"/>
        <v>0</v>
      </c>
      <c r="I2533" s="27">
        <f t="shared" si="512"/>
        <v>1</v>
      </c>
      <c r="J2533" s="28">
        <f t="shared" si="513"/>
        <v>41.917189460476784</v>
      </c>
      <c r="K2533" s="29" t="str">
        <f t="shared" si="514"/>
        <v/>
      </c>
      <c r="L2533" s="26" t="str">
        <f t="shared" si="515"/>
        <v/>
      </c>
      <c r="M2533" t="str">
        <f t="shared" si="516"/>
        <v/>
      </c>
      <c r="N2533" s="28">
        <f t="shared" si="517"/>
        <v>41.917189460476784</v>
      </c>
      <c r="O2533" t="str">
        <f t="shared" si="518"/>
        <v/>
      </c>
      <c r="P2533" t="str">
        <f t="shared" si="519"/>
        <v/>
      </c>
      <c r="Q2533" s="10"/>
      <c r="R2533" s="10"/>
      <c r="S2533" s="16">
        <v>1</v>
      </c>
      <c r="T2533" s="13">
        <v>41.917189460476777</v>
      </c>
      <c r="U2533" s="14"/>
      <c r="V2533" s="11"/>
      <c r="W2533" s="10"/>
      <c r="X2533" s="29"/>
      <c r="AA2533" t="s">
        <v>331</v>
      </c>
      <c r="AB2533">
        <v>2</v>
      </c>
      <c r="AC2533">
        <v>28.15672708129653</v>
      </c>
      <c r="AD2533">
        <v>69.523234761617374</v>
      </c>
      <c r="AL2533">
        <v>28.15672708129653</v>
      </c>
      <c r="AM2533">
        <v>69.523234761617374</v>
      </c>
      <c r="AR2533" t="s">
        <v>332</v>
      </c>
    </row>
    <row r="2534" spans="1:44" x14ac:dyDescent="0.35">
      <c r="A2534">
        <v>13</v>
      </c>
      <c r="B2534" s="26">
        <f t="shared" si="507"/>
        <v>46273.802083333343</v>
      </c>
      <c r="C2534" t="s">
        <v>67</v>
      </c>
      <c r="D2534">
        <v>3</v>
      </c>
      <c r="E2534" s="26">
        <f t="shared" si="508"/>
        <v>46273.864583333343</v>
      </c>
      <c r="F2534" s="26">
        <f t="shared" si="509"/>
        <v>46273.843750000007</v>
      </c>
      <c r="G2534">
        <f t="shared" si="510"/>
        <v>0</v>
      </c>
      <c r="H2534">
        <f t="shared" si="511"/>
        <v>0</v>
      </c>
      <c r="I2534" s="27">
        <f t="shared" si="512"/>
        <v>1</v>
      </c>
      <c r="J2534" s="28">
        <f t="shared" si="513"/>
        <v>65.141864504921827</v>
      </c>
      <c r="K2534" s="29" t="str">
        <f t="shared" si="514"/>
        <v/>
      </c>
      <c r="L2534" s="26" t="str">
        <f t="shared" si="515"/>
        <v/>
      </c>
      <c r="M2534" t="str">
        <f t="shared" si="516"/>
        <v/>
      </c>
      <c r="N2534" s="28">
        <f t="shared" si="517"/>
        <v>65.141864504921827</v>
      </c>
      <c r="O2534" t="str">
        <f t="shared" si="518"/>
        <v/>
      </c>
      <c r="P2534" t="str">
        <f t="shared" si="519"/>
        <v/>
      </c>
      <c r="Q2534" s="10"/>
      <c r="R2534" s="10"/>
      <c r="S2534" s="16">
        <v>1</v>
      </c>
      <c r="T2534" s="13">
        <v>65.141864504921827</v>
      </c>
      <c r="U2534" s="14"/>
      <c r="V2534" s="11"/>
      <c r="W2534" s="10"/>
      <c r="X2534" s="29"/>
      <c r="AA2534" t="s">
        <v>331</v>
      </c>
      <c r="AB2534">
        <v>1</v>
      </c>
      <c r="AC2534">
        <v>65.141864504921827</v>
      </c>
      <c r="AD2534">
        <v>65.141864504921827</v>
      </c>
      <c r="AL2534">
        <v>65.141864504921827</v>
      </c>
      <c r="AM2534">
        <v>65.141864504921827</v>
      </c>
      <c r="AR2534" t="s">
        <v>338</v>
      </c>
    </row>
    <row r="2535" spans="1:44" x14ac:dyDescent="0.35">
      <c r="A2535">
        <v>13</v>
      </c>
      <c r="B2535" s="26">
        <f t="shared" si="507"/>
        <v>46273.802083333343</v>
      </c>
      <c r="C2535" t="s">
        <v>67</v>
      </c>
      <c r="D2535">
        <v>4</v>
      </c>
      <c r="E2535" s="26">
        <f t="shared" si="508"/>
        <v>46273.864583333343</v>
      </c>
      <c r="F2535" s="26">
        <f t="shared" si="509"/>
        <v>46273.843750000007</v>
      </c>
      <c r="G2535">
        <f t="shared" si="510"/>
        <v>0</v>
      </c>
      <c r="H2535">
        <f t="shared" si="511"/>
        <v>1</v>
      </c>
      <c r="I2535" s="27">
        <f t="shared" si="512"/>
        <v>1</v>
      </c>
      <c r="J2535" s="28">
        <f t="shared" si="513"/>
        <v>118.37805124066975</v>
      </c>
      <c r="K2535" s="29" t="str">
        <f t="shared" si="514"/>
        <v/>
      </c>
      <c r="L2535" s="26" t="str">
        <f t="shared" si="515"/>
        <v/>
      </c>
      <c r="M2535" t="str">
        <f t="shared" si="516"/>
        <v/>
      </c>
      <c r="N2535" s="28">
        <f t="shared" si="517"/>
        <v>118.37805124066975</v>
      </c>
      <c r="O2535" t="str">
        <f t="shared" si="518"/>
        <v/>
      </c>
      <c r="P2535" t="str">
        <f t="shared" si="519"/>
        <v/>
      </c>
      <c r="Q2535" s="10"/>
      <c r="R2535" s="10"/>
      <c r="S2535" s="16">
        <v>1</v>
      </c>
      <c r="T2535" s="13">
        <v>118.37805124066971</v>
      </c>
      <c r="U2535" s="14"/>
      <c r="V2535" s="11"/>
      <c r="W2535" s="10"/>
      <c r="X2535" s="29"/>
      <c r="AA2535" t="s">
        <v>331</v>
      </c>
      <c r="AB2535">
        <v>1</v>
      </c>
      <c r="AC2535">
        <v>118.37805124066971</v>
      </c>
      <c r="AD2535">
        <v>118.37805124066971</v>
      </c>
      <c r="AL2535">
        <v>118.37805124066971</v>
      </c>
      <c r="AM2535">
        <v>118.37805124066971</v>
      </c>
      <c r="AR2535" t="s">
        <v>338</v>
      </c>
    </row>
    <row r="2536" spans="1:44" x14ac:dyDescent="0.35">
      <c r="A2536">
        <v>13</v>
      </c>
      <c r="B2536" s="26">
        <f t="shared" si="507"/>
        <v>46273.802083333343</v>
      </c>
      <c r="C2536" t="s">
        <v>67</v>
      </c>
      <c r="D2536">
        <v>5</v>
      </c>
      <c r="E2536" s="26">
        <f t="shared" si="508"/>
        <v>46273.864583333343</v>
      </c>
      <c r="F2536" s="26">
        <f t="shared" si="509"/>
        <v>46273.843750000007</v>
      </c>
      <c r="G2536">
        <f t="shared" si="510"/>
        <v>1</v>
      </c>
      <c r="H2536">
        <f t="shared" si="511"/>
        <v>1</v>
      </c>
      <c r="I2536" s="27">
        <f t="shared" si="512"/>
        <v>0</v>
      </c>
      <c r="J2536" s="28" t="str">
        <f t="shared" si="513"/>
        <v>NULL</v>
      </c>
      <c r="K2536" s="29" t="str">
        <f t="shared" si="514"/>
        <v>NULL</v>
      </c>
      <c r="L2536" s="26" t="str">
        <f t="shared" si="515"/>
        <v/>
      </c>
      <c r="M2536" t="str">
        <f t="shared" si="516"/>
        <v>UNKNOWN - NO RATE</v>
      </c>
      <c r="N2536" s="28">
        <f t="shared" si="517"/>
        <v>21.159874608150471</v>
      </c>
      <c r="O2536" t="str">
        <f t="shared" si="518"/>
        <v/>
      </c>
      <c r="P2536" t="str">
        <f t="shared" si="519"/>
        <v/>
      </c>
      <c r="Q2536" s="10" t="s">
        <v>155</v>
      </c>
      <c r="R2536" s="10"/>
      <c r="S2536" s="16">
        <v>0</v>
      </c>
      <c r="T2536" s="13"/>
      <c r="U2536" s="14"/>
      <c r="V2536" s="11"/>
      <c r="W2536" s="10" t="s">
        <v>155</v>
      </c>
      <c r="X2536" s="29"/>
      <c r="AA2536" t="s">
        <v>331</v>
      </c>
      <c r="AB2536">
        <v>1</v>
      </c>
      <c r="AI2536" t="s">
        <v>155</v>
      </c>
      <c r="AQ2536" t="s">
        <v>155</v>
      </c>
      <c r="AR2536" t="s">
        <v>338</v>
      </c>
    </row>
    <row r="2537" spans="1:44" x14ac:dyDescent="0.35">
      <c r="A2537">
        <v>13</v>
      </c>
      <c r="B2537" s="26">
        <f t="shared" si="507"/>
        <v>46273.802083333343</v>
      </c>
      <c r="C2537" t="s">
        <v>67</v>
      </c>
      <c r="D2537">
        <v>6</v>
      </c>
      <c r="E2537" s="26">
        <f t="shared" si="508"/>
        <v>46273.864583333343</v>
      </c>
      <c r="F2537" s="26">
        <f t="shared" si="509"/>
        <v>46273.843750000007</v>
      </c>
      <c r="G2537">
        <f t="shared" si="510"/>
        <v>1</v>
      </c>
      <c r="H2537">
        <f t="shared" si="511"/>
        <v>12</v>
      </c>
      <c r="I2537" s="27">
        <f t="shared" si="512"/>
        <v>2</v>
      </c>
      <c r="J2537" s="28">
        <f t="shared" si="513"/>
        <v>31.983907467940661</v>
      </c>
      <c r="K2537" s="29">
        <f t="shared" si="514"/>
        <v>1.5632861635220124E-2</v>
      </c>
      <c r="L2537" s="26">
        <f t="shared" si="515"/>
        <v>46273.817716194979</v>
      </c>
      <c r="M2537" t="str">
        <f t="shared" si="516"/>
        <v>YES</v>
      </c>
      <c r="N2537" s="28">
        <f t="shared" si="517"/>
        <v>15.99195373397033</v>
      </c>
      <c r="O2537" t="str">
        <f t="shared" si="518"/>
        <v/>
      </c>
      <c r="P2537" t="str">
        <f t="shared" si="519"/>
        <v/>
      </c>
      <c r="Q2537" s="10" t="s">
        <v>151</v>
      </c>
      <c r="R2537" s="10"/>
      <c r="S2537" s="16">
        <v>2</v>
      </c>
      <c r="T2537" s="13">
        <v>31.983907467940661</v>
      </c>
      <c r="U2537" s="14">
        <v>1.563286163194445E-2</v>
      </c>
      <c r="V2537" s="11">
        <v>46273.817716194979</v>
      </c>
      <c r="W2537" s="10" t="s">
        <v>151</v>
      </c>
      <c r="X2537" s="29">
        <v>0</v>
      </c>
      <c r="AA2537" t="s">
        <v>331</v>
      </c>
      <c r="AB2537">
        <v>2</v>
      </c>
      <c r="AC2537">
        <v>21.29806855750827</v>
      </c>
      <c r="AD2537">
        <v>41.91461836998706</v>
      </c>
      <c r="AE2537" s="54">
        <v>1.1929012349537039E-2</v>
      </c>
      <c r="AF2537" s="54">
        <v>2.34763071875E-2</v>
      </c>
      <c r="AG2537" s="53">
        <v>46273.814012345683</v>
      </c>
      <c r="AH2537" s="53">
        <v>46273.825559640529</v>
      </c>
      <c r="AI2537" t="s">
        <v>151</v>
      </c>
      <c r="AL2537">
        <v>21.29806855750827</v>
      </c>
      <c r="AM2537">
        <v>41.91461836998706</v>
      </c>
      <c r="AN2537" s="54">
        <v>1.1929012349537039E-2</v>
      </c>
      <c r="AO2537" s="54">
        <v>2.34763071875E-2</v>
      </c>
      <c r="AP2537" s="53">
        <v>46273.825559640529</v>
      </c>
      <c r="AQ2537" t="s">
        <v>151</v>
      </c>
      <c r="AR2537" t="s">
        <v>332</v>
      </c>
    </row>
    <row r="2538" spans="1:44" x14ac:dyDescent="0.35">
      <c r="A2538">
        <v>13</v>
      </c>
      <c r="B2538" s="26">
        <f t="shared" si="507"/>
        <v>46273.802083333343</v>
      </c>
      <c r="C2538" t="s">
        <v>68</v>
      </c>
      <c r="D2538">
        <v>1</v>
      </c>
      <c r="E2538" s="26">
        <f t="shared" si="508"/>
        <v>46273.864583333343</v>
      </c>
      <c r="F2538" s="26">
        <f t="shared" si="509"/>
        <v>46273.843750000007</v>
      </c>
      <c r="G2538">
        <f t="shared" si="510"/>
        <v>0</v>
      </c>
      <c r="H2538">
        <f t="shared" si="511"/>
        <v>15</v>
      </c>
      <c r="I2538" s="27">
        <f t="shared" si="512"/>
        <v>4</v>
      </c>
      <c r="J2538" s="28">
        <f t="shared" si="513"/>
        <v>167.04653802497162</v>
      </c>
      <c r="K2538" s="29" t="str">
        <f t="shared" si="514"/>
        <v/>
      </c>
      <c r="L2538" s="26" t="str">
        <f t="shared" si="515"/>
        <v/>
      </c>
      <c r="M2538" t="str">
        <f t="shared" si="516"/>
        <v/>
      </c>
      <c r="N2538" s="28">
        <f t="shared" si="517"/>
        <v>41.761634506242906</v>
      </c>
      <c r="O2538" t="str">
        <f t="shared" si="518"/>
        <v/>
      </c>
      <c r="P2538" t="str">
        <f t="shared" si="519"/>
        <v/>
      </c>
      <c r="Q2538" s="10"/>
      <c r="R2538" s="10"/>
      <c r="S2538" s="16">
        <v>4</v>
      </c>
      <c r="T2538" s="13">
        <v>167.0465380249716</v>
      </c>
      <c r="U2538" s="14"/>
      <c r="V2538" s="11"/>
      <c r="W2538" s="10"/>
      <c r="X2538" s="29"/>
      <c r="AA2538" t="s">
        <v>331</v>
      </c>
      <c r="AB2538">
        <v>5</v>
      </c>
      <c r="AC2538">
        <v>17.237569060773481</v>
      </c>
      <c r="AD2538">
        <v>330.49180327868862</v>
      </c>
      <c r="AL2538">
        <v>17.237569060773481</v>
      </c>
      <c r="AM2538">
        <v>330.49180327868862</v>
      </c>
      <c r="AR2538" t="s">
        <v>337</v>
      </c>
    </row>
    <row r="2539" spans="1:44" x14ac:dyDescent="0.35">
      <c r="A2539">
        <v>13</v>
      </c>
      <c r="B2539" s="26">
        <f t="shared" si="507"/>
        <v>46273.802083333343</v>
      </c>
      <c r="C2539" t="s">
        <v>68</v>
      </c>
      <c r="D2539">
        <v>2</v>
      </c>
      <c r="E2539" s="26">
        <f t="shared" si="508"/>
        <v>46273.864583333343</v>
      </c>
      <c r="F2539" s="26">
        <f t="shared" si="509"/>
        <v>46273.843750000007</v>
      </c>
      <c r="G2539">
        <f t="shared" si="510"/>
        <v>0</v>
      </c>
      <c r="H2539">
        <f t="shared" si="511"/>
        <v>0</v>
      </c>
      <c r="I2539" s="27">
        <f t="shared" si="512"/>
        <v>1</v>
      </c>
      <c r="J2539" s="28">
        <f t="shared" si="513"/>
        <v>41.917189460476784</v>
      </c>
      <c r="K2539" s="29" t="str">
        <f t="shared" si="514"/>
        <v/>
      </c>
      <c r="L2539" s="26" t="str">
        <f t="shared" si="515"/>
        <v/>
      </c>
      <c r="M2539" t="str">
        <f t="shared" si="516"/>
        <v/>
      </c>
      <c r="N2539" s="28">
        <f t="shared" si="517"/>
        <v>41.917189460476784</v>
      </c>
      <c r="O2539" t="str">
        <f t="shared" si="518"/>
        <v/>
      </c>
      <c r="P2539" t="str">
        <f t="shared" si="519"/>
        <v/>
      </c>
      <c r="Q2539" s="10"/>
      <c r="R2539" s="10"/>
      <c r="S2539" s="16">
        <v>1</v>
      </c>
      <c r="T2539" s="13">
        <v>41.917189460476777</v>
      </c>
      <c r="U2539" s="14"/>
      <c r="V2539" s="11"/>
      <c r="W2539" s="10"/>
      <c r="X2539" s="29"/>
      <c r="AA2539" t="s">
        <v>331</v>
      </c>
      <c r="AB2539">
        <v>2</v>
      </c>
      <c r="AC2539">
        <v>28.15672708129653</v>
      </c>
      <c r="AD2539">
        <v>69.523234761617374</v>
      </c>
      <c r="AL2539">
        <v>28.15672708129653</v>
      </c>
      <c r="AM2539">
        <v>69.523234761617374</v>
      </c>
      <c r="AR2539" t="s">
        <v>332</v>
      </c>
    </row>
    <row r="2540" spans="1:44" x14ac:dyDescent="0.35">
      <c r="A2540">
        <v>13</v>
      </c>
      <c r="B2540" s="26">
        <f t="shared" si="507"/>
        <v>46273.802083333343</v>
      </c>
      <c r="C2540" t="s">
        <v>68</v>
      </c>
      <c r="D2540">
        <v>3</v>
      </c>
      <c r="E2540" s="26">
        <f t="shared" si="508"/>
        <v>46273.864583333343</v>
      </c>
      <c r="F2540" s="26">
        <f t="shared" si="509"/>
        <v>46273.843750000007</v>
      </c>
      <c r="G2540">
        <f t="shared" si="510"/>
        <v>0</v>
      </c>
      <c r="H2540">
        <f t="shared" si="511"/>
        <v>0</v>
      </c>
      <c r="I2540" s="27">
        <f t="shared" si="512"/>
        <v>1</v>
      </c>
      <c r="J2540" s="28">
        <f t="shared" si="513"/>
        <v>65.141864504921827</v>
      </c>
      <c r="K2540" s="29" t="str">
        <f t="shared" si="514"/>
        <v/>
      </c>
      <c r="L2540" s="26" t="str">
        <f t="shared" si="515"/>
        <v/>
      </c>
      <c r="M2540" t="str">
        <f t="shared" si="516"/>
        <v/>
      </c>
      <c r="N2540" s="28">
        <f t="shared" si="517"/>
        <v>65.141864504921827</v>
      </c>
      <c r="O2540" t="str">
        <f t="shared" si="518"/>
        <v/>
      </c>
      <c r="P2540" t="str">
        <f t="shared" si="519"/>
        <v/>
      </c>
      <c r="Q2540" s="10"/>
      <c r="R2540" s="10"/>
      <c r="S2540" s="16">
        <v>1</v>
      </c>
      <c r="T2540" s="13">
        <v>65.141864504921827</v>
      </c>
      <c r="U2540" s="14"/>
      <c r="V2540" s="11"/>
      <c r="W2540" s="10"/>
      <c r="X2540" s="29"/>
      <c r="AA2540" t="s">
        <v>331</v>
      </c>
      <c r="AB2540">
        <v>1</v>
      </c>
      <c r="AC2540">
        <v>65.141864504921827</v>
      </c>
      <c r="AD2540">
        <v>65.141864504921827</v>
      </c>
      <c r="AL2540">
        <v>65.141864504921827</v>
      </c>
      <c r="AM2540">
        <v>65.141864504921827</v>
      </c>
      <c r="AR2540" t="s">
        <v>338</v>
      </c>
    </row>
    <row r="2541" spans="1:44" x14ac:dyDescent="0.35">
      <c r="A2541">
        <v>13</v>
      </c>
      <c r="B2541" s="26">
        <f t="shared" si="507"/>
        <v>46273.802083333343</v>
      </c>
      <c r="C2541" t="s">
        <v>68</v>
      </c>
      <c r="D2541">
        <v>4</v>
      </c>
      <c r="E2541" s="26">
        <f t="shared" si="508"/>
        <v>46273.864583333343</v>
      </c>
      <c r="F2541" s="26">
        <f t="shared" si="509"/>
        <v>46273.843750000007</v>
      </c>
      <c r="G2541">
        <f t="shared" si="510"/>
        <v>0</v>
      </c>
      <c r="H2541">
        <f t="shared" si="511"/>
        <v>1</v>
      </c>
      <c r="I2541" s="27">
        <f t="shared" si="512"/>
        <v>1</v>
      </c>
      <c r="J2541" s="28">
        <f t="shared" si="513"/>
        <v>118.37805124066975</v>
      </c>
      <c r="K2541" s="29" t="str">
        <f t="shared" si="514"/>
        <v/>
      </c>
      <c r="L2541" s="26" t="str">
        <f t="shared" si="515"/>
        <v/>
      </c>
      <c r="M2541" t="str">
        <f t="shared" si="516"/>
        <v/>
      </c>
      <c r="N2541" s="28">
        <f t="shared" si="517"/>
        <v>118.37805124066975</v>
      </c>
      <c r="O2541" t="str">
        <f t="shared" si="518"/>
        <v/>
      </c>
      <c r="P2541" t="str">
        <f t="shared" si="519"/>
        <v/>
      </c>
      <c r="Q2541" s="10"/>
      <c r="R2541" s="10"/>
      <c r="S2541" s="16">
        <v>1</v>
      </c>
      <c r="T2541" s="13">
        <v>118.37805124066971</v>
      </c>
      <c r="U2541" s="14"/>
      <c r="V2541" s="11"/>
      <c r="W2541" s="10"/>
      <c r="X2541" s="29"/>
      <c r="AA2541" t="s">
        <v>331</v>
      </c>
      <c r="AB2541">
        <v>1</v>
      </c>
      <c r="AC2541">
        <v>118.37805124066971</v>
      </c>
      <c r="AD2541">
        <v>118.37805124066971</v>
      </c>
      <c r="AL2541">
        <v>118.37805124066971</v>
      </c>
      <c r="AM2541">
        <v>118.37805124066971</v>
      </c>
      <c r="AR2541" t="s">
        <v>338</v>
      </c>
    </row>
    <row r="2542" spans="1:44" x14ac:dyDescent="0.35">
      <c r="A2542">
        <v>13</v>
      </c>
      <c r="B2542" s="26">
        <f t="shared" si="507"/>
        <v>46273.802083333343</v>
      </c>
      <c r="C2542" t="s">
        <v>68</v>
      </c>
      <c r="D2542">
        <v>5</v>
      </c>
      <c r="E2542" s="26">
        <f t="shared" si="508"/>
        <v>46273.864583333343</v>
      </c>
      <c r="F2542" s="26">
        <f t="shared" si="509"/>
        <v>46273.843750000007</v>
      </c>
      <c r="G2542">
        <f t="shared" si="510"/>
        <v>0</v>
      </c>
      <c r="H2542">
        <f t="shared" si="511"/>
        <v>1</v>
      </c>
      <c r="I2542" s="27">
        <f t="shared" si="512"/>
        <v>0</v>
      </c>
      <c r="J2542" s="28" t="str">
        <f t="shared" si="513"/>
        <v>NULL</v>
      </c>
      <c r="K2542" s="29" t="str">
        <f t="shared" si="514"/>
        <v/>
      </c>
      <c r="L2542" s="26" t="str">
        <f t="shared" si="515"/>
        <v/>
      </c>
      <c r="M2542" t="str">
        <f t="shared" si="516"/>
        <v/>
      </c>
      <c r="N2542" s="28">
        <f t="shared" si="517"/>
        <v>21.159874608150471</v>
      </c>
      <c r="O2542" t="str">
        <f t="shared" si="518"/>
        <v/>
      </c>
      <c r="P2542" t="str">
        <f t="shared" si="519"/>
        <v/>
      </c>
      <c r="Q2542" s="10"/>
      <c r="R2542" s="10"/>
      <c r="S2542" s="16">
        <v>0</v>
      </c>
      <c r="T2542" s="13"/>
      <c r="U2542" s="14"/>
      <c r="V2542" s="11"/>
      <c r="W2542" s="10"/>
      <c r="X2542" s="29"/>
      <c r="AA2542" t="s">
        <v>331</v>
      </c>
      <c r="AB2542">
        <v>1</v>
      </c>
      <c r="AR2542" t="s">
        <v>338</v>
      </c>
    </row>
    <row r="2543" spans="1:44" x14ac:dyDescent="0.35">
      <c r="A2543">
        <v>13</v>
      </c>
      <c r="B2543" s="26">
        <f t="shared" si="507"/>
        <v>46273.802083333343</v>
      </c>
      <c r="C2543" t="s">
        <v>68</v>
      </c>
      <c r="D2543">
        <v>6</v>
      </c>
      <c r="E2543" s="26">
        <f t="shared" si="508"/>
        <v>46273.864583333343</v>
      </c>
      <c r="F2543" s="26">
        <f t="shared" si="509"/>
        <v>46273.843750000007</v>
      </c>
      <c r="G2543">
        <f t="shared" si="510"/>
        <v>0</v>
      </c>
      <c r="H2543">
        <f t="shared" si="511"/>
        <v>12</v>
      </c>
      <c r="I2543" s="27">
        <f t="shared" si="512"/>
        <v>2</v>
      </c>
      <c r="J2543" s="28">
        <f t="shared" si="513"/>
        <v>31.983907467940661</v>
      </c>
      <c r="K2543" s="29" t="str">
        <f t="shared" si="514"/>
        <v/>
      </c>
      <c r="L2543" s="26" t="str">
        <f t="shared" si="515"/>
        <v/>
      </c>
      <c r="M2543" t="str">
        <f t="shared" si="516"/>
        <v/>
      </c>
      <c r="N2543" s="28">
        <f t="shared" si="517"/>
        <v>15.99195373397033</v>
      </c>
      <c r="O2543" t="str">
        <f t="shared" si="518"/>
        <v/>
      </c>
      <c r="P2543" t="str">
        <f t="shared" si="519"/>
        <v/>
      </c>
      <c r="Q2543" s="10"/>
      <c r="R2543" s="10"/>
      <c r="S2543" s="16">
        <v>2</v>
      </c>
      <c r="T2543" s="13">
        <v>31.983907467940661</v>
      </c>
      <c r="U2543" s="14"/>
      <c r="V2543" s="11"/>
      <c r="W2543" s="10"/>
      <c r="X2543" s="29"/>
      <c r="AA2543" t="s">
        <v>331</v>
      </c>
      <c r="AB2543">
        <v>2</v>
      </c>
      <c r="AC2543">
        <v>21.29806855750827</v>
      </c>
      <c r="AD2543">
        <v>41.91461836998706</v>
      </c>
      <c r="AL2543">
        <v>21.29806855750827</v>
      </c>
      <c r="AM2543">
        <v>41.91461836998706</v>
      </c>
      <c r="AR2543" t="s">
        <v>332</v>
      </c>
    </row>
    <row r="2544" spans="1:44" x14ac:dyDescent="0.35">
      <c r="A2544">
        <v>13</v>
      </c>
      <c r="B2544" s="26">
        <f t="shared" si="507"/>
        <v>46273.802083333343</v>
      </c>
      <c r="C2544" t="s">
        <v>69</v>
      </c>
      <c r="D2544">
        <v>1</v>
      </c>
      <c r="E2544" s="26">
        <f t="shared" si="508"/>
        <v>46273.864583333343</v>
      </c>
      <c r="F2544" s="26">
        <f t="shared" si="509"/>
        <v>46273.843750000007</v>
      </c>
      <c r="G2544">
        <f t="shared" si="510"/>
        <v>1</v>
      </c>
      <c r="H2544">
        <f t="shared" si="511"/>
        <v>15</v>
      </c>
      <c r="I2544" s="27">
        <f t="shared" si="512"/>
        <v>4</v>
      </c>
      <c r="J2544" s="28">
        <f t="shared" si="513"/>
        <v>167.04653802497162</v>
      </c>
      <c r="K2544" s="29">
        <f t="shared" si="514"/>
        <v>3.741472330941509E-3</v>
      </c>
      <c r="L2544" s="26">
        <f t="shared" si="515"/>
        <v>46273.805824805677</v>
      </c>
      <c r="M2544" t="str">
        <f t="shared" si="516"/>
        <v>YES</v>
      </c>
      <c r="N2544" s="28">
        <f t="shared" si="517"/>
        <v>41.761634506242906</v>
      </c>
      <c r="O2544" t="str">
        <f t="shared" si="518"/>
        <v/>
      </c>
      <c r="P2544" t="str">
        <f t="shared" si="519"/>
        <v/>
      </c>
      <c r="Q2544" s="10" t="s">
        <v>151</v>
      </c>
      <c r="R2544" s="10"/>
      <c r="S2544" s="16">
        <v>4</v>
      </c>
      <c r="T2544" s="13">
        <v>167.0465380249716</v>
      </c>
      <c r="U2544" s="14">
        <v>3.741472326388889E-3</v>
      </c>
      <c r="V2544" s="11">
        <v>46273.80582480567</v>
      </c>
      <c r="W2544" s="10" t="s">
        <v>151</v>
      </c>
      <c r="X2544" s="29">
        <v>0</v>
      </c>
      <c r="AA2544" t="s">
        <v>331</v>
      </c>
      <c r="AB2544">
        <v>5</v>
      </c>
      <c r="AC2544">
        <v>17.237569060773481</v>
      </c>
      <c r="AD2544">
        <v>330.49180327868862</v>
      </c>
      <c r="AE2544" s="54">
        <v>1.891121030092592E-3</v>
      </c>
      <c r="AF2544" s="54">
        <v>3.6258012824074079E-2</v>
      </c>
      <c r="AG2544" s="53">
        <v>46273.803974454357</v>
      </c>
      <c r="AH2544" s="53">
        <v>46273.838341346163</v>
      </c>
      <c r="AI2544" t="s">
        <v>151</v>
      </c>
      <c r="AL2544">
        <v>17.237569060773481</v>
      </c>
      <c r="AM2544">
        <v>330.49180327868862</v>
      </c>
      <c r="AN2544" s="54">
        <v>1.891121030092592E-3</v>
      </c>
      <c r="AO2544" s="54">
        <v>3.6258012824074079E-2</v>
      </c>
      <c r="AP2544" s="53">
        <v>46273.838341346163</v>
      </c>
      <c r="AQ2544" t="s">
        <v>151</v>
      </c>
      <c r="AR2544" t="s">
        <v>337</v>
      </c>
    </row>
    <row r="2545" spans="1:44" x14ac:dyDescent="0.35">
      <c r="A2545">
        <v>13</v>
      </c>
      <c r="B2545" s="26">
        <f t="shared" si="507"/>
        <v>46273.802083333343</v>
      </c>
      <c r="C2545" t="s">
        <v>69</v>
      </c>
      <c r="D2545">
        <v>2</v>
      </c>
      <c r="E2545" s="26">
        <f t="shared" si="508"/>
        <v>46273.864583333343</v>
      </c>
      <c r="F2545" s="26">
        <f t="shared" si="509"/>
        <v>46273.843750000007</v>
      </c>
      <c r="G2545">
        <f t="shared" si="510"/>
        <v>0</v>
      </c>
      <c r="H2545">
        <f t="shared" si="511"/>
        <v>0</v>
      </c>
      <c r="I2545" s="27">
        <f t="shared" si="512"/>
        <v>1</v>
      </c>
      <c r="J2545" s="28">
        <f t="shared" si="513"/>
        <v>41.917189460476784</v>
      </c>
      <c r="K2545" s="29" t="str">
        <f t="shared" si="514"/>
        <v/>
      </c>
      <c r="L2545" s="26" t="str">
        <f t="shared" si="515"/>
        <v/>
      </c>
      <c r="M2545" t="str">
        <f t="shared" si="516"/>
        <v/>
      </c>
      <c r="N2545" s="28">
        <f t="shared" si="517"/>
        <v>41.917189460476784</v>
      </c>
      <c r="O2545" t="str">
        <f t="shared" si="518"/>
        <v/>
      </c>
      <c r="P2545" t="str">
        <f t="shared" si="519"/>
        <v/>
      </c>
      <c r="Q2545" s="10"/>
      <c r="R2545" s="10"/>
      <c r="S2545" s="16">
        <v>1</v>
      </c>
      <c r="T2545" s="13">
        <v>41.917189460476777</v>
      </c>
      <c r="U2545" s="14"/>
      <c r="V2545" s="11"/>
      <c r="W2545" s="10"/>
      <c r="X2545" s="29"/>
      <c r="AA2545" t="s">
        <v>331</v>
      </c>
      <c r="AB2545">
        <v>2</v>
      </c>
      <c r="AC2545">
        <v>28.15672708129653</v>
      </c>
      <c r="AD2545">
        <v>69.523234761617374</v>
      </c>
      <c r="AL2545">
        <v>28.15672708129653</v>
      </c>
      <c r="AM2545">
        <v>69.523234761617374</v>
      </c>
      <c r="AR2545" t="s">
        <v>332</v>
      </c>
    </row>
    <row r="2546" spans="1:44" x14ac:dyDescent="0.35">
      <c r="A2546">
        <v>13</v>
      </c>
      <c r="B2546" s="26">
        <f t="shared" si="507"/>
        <v>46273.802083333343</v>
      </c>
      <c r="C2546" t="s">
        <v>69</v>
      </c>
      <c r="D2546">
        <v>3</v>
      </c>
      <c r="E2546" s="26">
        <f t="shared" si="508"/>
        <v>46273.864583333343</v>
      </c>
      <c r="F2546" s="26">
        <f t="shared" si="509"/>
        <v>46273.843750000007</v>
      </c>
      <c r="G2546">
        <f t="shared" si="510"/>
        <v>0</v>
      </c>
      <c r="H2546">
        <f t="shared" si="511"/>
        <v>0</v>
      </c>
      <c r="I2546" s="27">
        <f t="shared" si="512"/>
        <v>1</v>
      </c>
      <c r="J2546" s="28">
        <f t="shared" si="513"/>
        <v>65.141864504921827</v>
      </c>
      <c r="K2546" s="29" t="str">
        <f t="shared" si="514"/>
        <v/>
      </c>
      <c r="L2546" s="26" t="str">
        <f t="shared" si="515"/>
        <v/>
      </c>
      <c r="M2546" t="str">
        <f t="shared" si="516"/>
        <v/>
      </c>
      <c r="N2546" s="28">
        <f t="shared" si="517"/>
        <v>65.141864504921827</v>
      </c>
      <c r="O2546" t="str">
        <f t="shared" si="518"/>
        <v/>
      </c>
      <c r="P2546" t="str">
        <f t="shared" si="519"/>
        <v/>
      </c>
      <c r="Q2546" s="10"/>
      <c r="R2546" s="10"/>
      <c r="S2546" s="16">
        <v>1</v>
      </c>
      <c r="T2546" s="13">
        <v>65.141864504921827</v>
      </c>
      <c r="U2546" s="14"/>
      <c r="V2546" s="11"/>
      <c r="W2546" s="10"/>
      <c r="X2546" s="29"/>
      <c r="AA2546" t="s">
        <v>331</v>
      </c>
      <c r="AB2546">
        <v>1</v>
      </c>
      <c r="AC2546">
        <v>65.141864504921827</v>
      </c>
      <c r="AD2546">
        <v>65.141864504921827</v>
      </c>
      <c r="AL2546">
        <v>65.141864504921827</v>
      </c>
      <c r="AM2546">
        <v>65.141864504921827</v>
      </c>
      <c r="AR2546" t="s">
        <v>338</v>
      </c>
    </row>
    <row r="2547" spans="1:44" x14ac:dyDescent="0.35">
      <c r="A2547">
        <v>13</v>
      </c>
      <c r="B2547" s="26">
        <f t="shared" si="507"/>
        <v>46273.802083333343</v>
      </c>
      <c r="C2547" t="s">
        <v>69</v>
      </c>
      <c r="D2547">
        <v>4</v>
      </c>
      <c r="E2547" s="26">
        <f t="shared" si="508"/>
        <v>46273.864583333343</v>
      </c>
      <c r="F2547" s="26">
        <f t="shared" si="509"/>
        <v>46273.843750000007</v>
      </c>
      <c r="G2547">
        <f t="shared" si="510"/>
        <v>0</v>
      </c>
      <c r="H2547">
        <f t="shared" si="511"/>
        <v>1</v>
      </c>
      <c r="I2547" s="27">
        <f t="shared" si="512"/>
        <v>1</v>
      </c>
      <c r="J2547" s="28">
        <f t="shared" si="513"/>
        <v>118.37805124066975</v>
      </c>
      <c r="K2547" s="29" t="str">
        <f t="shared" si="514"/>
        <v/>
      </c>
      <c r="L2547" s="26" t="str">
        <f t="shared" si="515"/>
        <v/>
      </c>
      <c r="M2547" t="str">
        <f t="shared" si="516"/>
        <v/>
      </c>
      <c r="N2547" s="28">
        <f t="shared" si="517"/>
        <v>118.37805124066975</v>
      </c>
      <c r="O2547" t="str">
        <f t="shared" si="518"/>
        <v/>
      </c>
      <c r="P2547" t="str">
        <f t="shared" si="519"/>
        <v/>
      </c>
      <c r="Q2547" s="10"/>
      <c r="R2547" s="10"/>
      <c r="S2547" s="16">
        <v>1</v>
      </c>
      <c r="T2547" s="13">
        <v>118.37805124066971</v>
      </c>
      <c r="U2547" s="14"/>
      <c r="V2547" s="11"/>
      <c r="W2547" s="10"/>
      <c r="X2547" s="29"/>
      <c r="AA2547" t="s">
        <v>331</v>
      </c>
      <c r="AB2547">
        <v>1</v>
      </c>
      <c r="AC2547">
        <v>118.37805124066971</v>
      </c>
      <c r="AD2547">
        <v>118.37805124066971</v>
      </c>
      <c r="AL2547">
        <v>118.37805124066971</v>
      </c>
      <c r="AM2547">
        <v>118.37805124066971</v>
      </c>
      <c r="AR2547" t="s">
        <v>338</v>
      </c>
    </row>
    <row r="2548" spans="1:44" x14ac:dyDescent="0.35">
      <c r="A2548">
        <v>13</v>
      </c>
      <c r="B2548" s="26">
        <f t="shared" si="507"/>
        <v>46273.802083333343</v>
      </c>
      <c r="C2548" t="s">
        <v>69</v>
      </c>
      <c r="D2548">
        <v>5</v>
      </c>
      <c r="E2548" s="26">
        <f t="shared" si="508"/>
        <v>46273.864583333343</v>
      </c>
      <c r="F2548" s="26">
        <f t="shared" si="509"/>
        <v>46273.843750000007</v>
      </c>
      <c r="G2548">
        <f t="shared" si="510"/>
        <v>0</v>
      </c>
      <c r="H2548">
        <f t="shared" si="511"/>
        <v>1</v>
      </c>
      <c r="I2548" s="27">
        <f t="shared" si="512"/>
        <v>0</v>
      </c>
      <c r="J2548" s="28" t="str">
        <f t="shared" si="513"/>
        <v>NULL</v>
      </c>
      <c r="K2548" s="29" t="str">
        <f t="shared" si="514"/>
        <v/>
      </c>
      <c r="L2548" s="26" t="str">
        <f t="shared" si="515"/>
        <v/>
      </c>
      <c r="M2548" t="str">
        <f t="shared" si="516"/>
        <v/>
      </c>
      <c r="N2548" s="28">
        <f t="shared" si="517"/>
        <v>21.159874608150471</v>
      </c>
      <c r="O2548" t="str">
        <f t="shared" si="518"/>
        <v/>
      </c>
      <c r="P2548" t="str">
        <f t="shared" si="519"/>
        <v/>
      </c>
      <c r="Q2548" s="10"/>
      <c r="R2548" s="10"/>
      <c r="S2548" s="16">
        <v>0</v>
      </c>
      <c r="T2548" s="13"/>
      <c r="U2548" s="14"/>
      <c r="V2548" s="11"/>
      <c r="W2548" s="10"/>
      <c r="X2548" s="29"/>
      <c r="AA2548" t="s">
        <v>331</v>
      </c>
      <c r="AB2548">
        <v>1</v>
      </c>
      <c r="AR2548" t="s">
        <v>338</v>
      </c>
    </row>
    <row r="2549" spans="1:44" x14ac:dyDescent="0.35">
      <c r="A2549">
        <v>13</v>
      </c>
      <c r="B2549" s="26">
        <f t="shared" si="507"/>
        <v>46273.802083333343</v>
      </c>
      <c r="C2549" t="s">
        <v>69</v>
      </c>
      <c r="D2549">
        <v>6</v>
      </c>
      <c r="E2549" s="26">
        <f t="shared" si="508"/>
        <v>46273.864583333343</v>
      </c>
      <c r="F2549" s="26">
        <f t="shared" si="509"/>
        <v>46273.843750000007</v>
      </c>
      <c r="G2549">
        <f t="shared" si="510"/>
        <v>0</v>
      </c>
      <c r="H2549">
        <f t="shared" si="511"/>
        <v>12</v>
      </c>
      <c r="I2549" s="27">
        <f t="shared" si="512"/>
        <v>2</v>
      </c>
      <c r="J2549" s="28">
        <f t="shared" si="513"/>
        <v>31.983907467940661</v>
      </c>
      <c r="K2549" s="29" t="str">
        <f t="shared" si="514"/>
        <v/>
      </c>
      <c r="L2549" s="26" t="str">
        <f t="shared" si="515"/>
        <v/>
      </c>
      <c r="M2549" t="str">
        <f t="shared" si="516"/>
        <v/>
      </c>
      <c r="N2549" s="28">
        <f t="shared" si="517"/>
        <v>15.99195373397033</v>
      </c>
      <c r="O2549" t="str">
        <f t="shared" si="518"/>
        <v/>
      </c>
      <c r="P2549" t="str">
        <f t="shared" si="519"/>
        <v/>
      </c>
      <c r="Q2549" s="10"/>
      <c r="R2549" s="10"/>
      <c r="S2549" s="16">
        <v>2</v>
      </c>
      <c r="T2549" s="13">
        <v>31.983907467940661</v>
      </c>
      <c r="U2549" s="14"/>
      <c r="V2549" s="11"/>
      <c r="W2549" s="10"/>
      <c r="X2549" s="29"/>
      <c r="AA2549" t="s">
        <v>331</v>
      </c>
      <c r="AB2549">
        <v>2</v>
      </c>
      <c r="AC2549">
        <v>21.29806855750827</v>
      </c>
      <c r="AD2549">
        <v>41.91461836998706</v>
      </c>
      <c r="AL2549">
        <v>21.29806855750827</v>
      </c>
      <c r="AM2549">
        <v>41.91461836998706</v>
      </c>
      <c r="AR2549" t="s">
        <v>332</v>
      </c>
    </row>
    <row r="2550" spans="1:44" x14ac:dyDescent="0.35">
      <c r="A2550">
        <v>13</v>
      </c>
      <c r="B2550" s="26">
        <f t="shared" si="507"/>
        <v>46273.802083333343</v>
      </c>
      <c r="C2550" t="s">
        <v>70</v>
      </c>
      <c r="D2550">
        <v>1</v>
      </c>
      <c r="E2550" s="26">
        <f t="shared" si="508"/>
        <v>46273.864583333343</v>
      </c>
      <c r="F2550" s="26">
        <f t="shared" si="509"/>
        <v>46273.843750000007</v>
      </c>
      <c r="G2550">
        <f t="shared" si="510"/>
        <v>0</v>
      </c>
      <c r="H2550">
        <f t="shared" si="511"/>
        <v>15</v>
      </c>
      <c r="I2550" s="27">
        <f t="shared" si="512"/>
        <v>4</v>
      </c>
      <c r="J2550" s="28">
        <f t="shared" si="513"/>
        <v>167.04653802497162</v>
      </c>
      <c r="K2550" s="29" t="str">
        <f t="shared" si="514"/>
        <v/>
      </c>
      <c r="L2550" s="26" t="str">
        <f t="shared" si="515"/>
        <v/>
      </c>
      <c r="M2550" t="str">
        <f t="shared" si="516"/>
        <v/>
      </c>
      <c r="N2550" s="28">
        <f t="shared" si="517"/>
        <v>41.761634506242906</v>
      </c>
      <c r="O2550" t="str">
        <f t="shared" si="518"/>
        <v/>
      </c>
      <c r="P2550" t="str">
        <f t="shared" si="519"/>
        <v/>
      </c>
      <c r="Q2550" s="10"/>
      <c r="R2550" s="10"/>
      <c r="S2550" s="16">
        <v>4</v>
      </c>
      <c r="T2550" s="13">
        <v>167.0465380249716</v>
      </c>
      <c r="U2550" s="14"/>
      <c r="V2550" s="11"/>
      <c r="W2550" s="10"/>
      <c r="X2550" s="29"/>
      <c r="AA2550" t="s">
        <v>331</v>
      </c>
      <c r="AB2550">
        <v>5</v>
      </c>
      <c r="AC2550">
        <v>17.237569060773481</v>
      </c>
      <c r="AD2550">
        <v>330.49180327868862</v>
      </c>
      <c r="AL2550">
        <v>17.237569060773481</v>
      </c>
      <c r="AM2550">
        <v>330.49180327868862</v>
      </c>
      <c r="AR2550" t="s">
        <v>337</v>
      </c>
    </row>
    <row r="2551" spans="1:44" x14ac:dyDescent="0.35">
      <c r="A2551">
        <v>13</v>
      </c>
      <c r="B2551" s="26">
        <f t="shared" si="507"/>
        <v>46273.802083333343</v>
      </c>
      <c r="C2551" t="s">
        <v>70</v>
      </c>
      <c r="D2551">
        <v>2</v>
      </c>
      <c r="E2551" s="26">
        <f t="shared" si="508"/>
        <v>46273.864583333343</v>
      </c>
      <c r="F2551" s="26">
        <f t="shared" si="509"/>
        <v>46273.843750000007</v>
      </c>
      <c r="G2551">
        <f t="shared" si="510"/>
        <v>0</v>
      </c>
      <c r="H2551">
        <f t="shared" si="511"/>
        <v>0</v>
      </c>
      <c r="I2551" s="27">
        <f t="shared" si="512"/>
        <v>1</v>
      </c>
      <c r="J2551" s="28">
        <f t="shared" si="513"/>
        <v>41.917189460476784</v>
      </c>
      <c r="K2551" s="29" t="str">
        <f t="shared" si="514"/>
        <v/>
      </c>
      <c r="L2551" s="26" t="str">
        <f t="shared" si="515"/>
        <v/>
      </c>
      <c r="M2551" t="str">
        <f t="shared" si="516"/>
        <v/>
      </c>
      <c r="N2551" s="28">
        <f t="shared" si="517"/>
        <v>41.917189460476784</v>
      </c>
      <c r="O2551" t="str">
        <f t="shared" si="518"/>
        <v/>
      </c>
      <c r="P2551" t="str">
        <f t="shared" si="519"/>
        <v/>
      </c>
      <c r="Q2551" s="10"/>
      <c r="R2551" s="10"/>
      <c r="S2551" s="16">
        <v>1</v>
      </c>
      <c r="T2551" s="13">
        <v>41.917189460476777</v>
      </c>
      <c r="U2551" s="14"/>
      <c r="V2551" s="11"/>
      <c r="W2551" s="10"/>
      <c r="X2551" s="29"/>
      <c r="AA2551" t="s">
        <v>331</v>
      </c>
      <c r="AB2551">
        <v>2</v>
      </c>
      <c r="AC2551">
        <v>28.15672708129653</v>
      </c>
      <c r="AD2551">
        <v>69.523234761617374</v>
      </c>
      <c r="AL2551">
        <v>28.15672708129653</v>
      </c>
      <c r="AM2551">
        <v>69.523234761617374</v>
      </c>
      <c r="AR2551" t="s">
        <v>332</v>
      </c>
    </row>
    <row r="2552" spans="1:44" x14ac:dyDescent="0.35">
      <c r="A2552">
        <v>13</v>
      </c>
      <c r="B2552" s="26">
        <f t="shared" si="507"/>
        <v>46273.802083333343</v>
      </c>
      <c r="C2552" t="s">
        <v>70</v>
      </c>
      <c r="D2552">
        <v>3</v>
      </c>
      <c r="E2552" s="26">
        <f t="shared" si="508"/>
        <v>46273.864583333343</v>
      </c>
      <c r="F2552" s="26">
        <f t="shared" si="509"/>
        <v>46273.843750000007</v>
      </c>
      <c r="G2552">
        <f t="shared" si="510"/>
        <v>0</v>
      </c>
      <c r="H2552">
        <f t="shared" si="511"/>
        <v>0</v>
      </c>
      <c r="I2552" s="27">
        <f t="shared" si="512"/>
        <v>1</v>
      </c>
      <c r="J2552" s="28">
        <f t="shared" si="513"/>
        <v>65.141864504921827</v>
      </c>
      <c r="K2552" s="29" t="str">
        <f t="shared" si="514"/>
        <v/>
      </c>
      <c r="L2552" s="26" t="str">
        <f t="shared" si="515"/>
        <v/>
      </c>
      <c r="M2552" t="str">
        <f t="shared" si="516"/>
        <v/>
      </c>
      <c r="N2552" s="28">
        <f t="shared" si="517"/>
        <v>65.141864504921827</v>
      </c>
      <c r="O2552" t="str">
        <f t="shared" si="518"/>
        <v/>
      </c>
      <c r="P2552" t="str">
        <f t="shared" si="519"/>
        <v/>
      </c>
      <c r="Q2552" s="10"/>
      <c r="R2552" s="10"/>
      <c r="S2552" s="16">
        <v>1</v>
      </c>
      <c r="T2552" s="13">
        <v>65.141864504921827</v>
      </c>
      <c r="U2552" s="14"/>
      <c r="V2552" s="11"/>
      <c r="W2552" s="10"/>
      <c r="X2552" s="29"/>
      <c r="AA2552" t="s">
        <v>331</v>
      </c>
      <c r="AB2552">
        <v>1</v>
      </c>
      <c r="AC2552">
        <v>65.141864504921827</v>
      </c>
      <c r="AD2552">
        <v>65.141864504921827</v>
      </c>
      <c r="AL2552">
        <v>65.141864504921827</v>
      </c>
      <c r="AM2552">
        <v>65.141864504921827</v>
      </c>
      <c r="AR2552" t="s">
        <v>338</v>
      </c>
    </row>
    <row r="2553" spans="1:44" x14ac:dyDescent="0.35">
      <c r="A2553">
        <v>13</v>
      </c>
      <c r="B2553" s="26">
        <f t="shared" si="507"/>
        <v>46273.802083333343</v>
      </c>
      <c r="C2553" t="s">
        <v>70</v>
      </c>
      <c r="D2553">
        <v>4</v>
      </c>
      <c r="E2553" s="26">
        <f t="shared" si="508"/>
        <v>46273.864583333343</v>
      </c>
      <c r="F2553" s="26">
        <f t="shared" si="509"/>
        <v>46273.843750000007</v>
      </c>
      <c r="G2553">
        <f t="shared" si="510"/>
        <v>0</v>
      </c>
      <c r="H2553">
        <f t="shared" si="511"/>
        <v>1</v>
      </c>
      <c r="I2553" s="27">
        <f t="shared" si="512"/>
        <v>1</v>
      </c>
      <c r="J2553" s="28">
        <f t="shared" si="513"/>
        <v>118.37805124066975</v>
      </c>
      <c r="K2553" s="29" t="str">
        <f t="shared" si="514"/>
        <v/>
      </c>
      <c r="L2553" s="26" t="str">
        <f t="shared" si="515"/>
        <v/>
      </c>
      <c r="M2553" t="str">
        <f t="shared" si="516"/>
        <v/>
      </c>
      <c r="N2553" s="28">
        <f t="shared" si="517"/>
        <v>118.37805124066975</v>
      </c>
      <c r="O2553" t="str">
        <f t="shared" si="518"/>
        <v/>
      </c>
      <c r="P2553" t="str">
        <f t="shared" si="519"/>
        <v/>
      </c>
      <c r="Q2553" s="10"/>
      <c r="R2553" s="10"/>
      <c r="S2553" s="16">
        <v>1</v>
      </c>
      <c r="T2553" s="13">
        <v>118.37805124066971</v>
      </c>
      <c r="U2553" s="14"/>
      <c r="V2553" s="11"/>
      <c r="W2553" s="10"/>
      <c r="X2553" s="29"/>
      <c r="AA2553" t="s">
        <v>331</v>
      </c>
      <c r="AB2553">
        <v>1</v>
      </c>
      <c r="AC2553">
        <v>118.37805124066971</v>
      </c>
      <c r="AD2553">
        <v>118.37805124066971</v>
      </c>
      <c r="AL2553">
        <v>118.37805124066971</v>
      </c>
      <c r="AM2553">
        <v>118.37805124066971</v>
      </c>
      <c r="AR2553" t="s">
        <v>338</v>
      </c>
    </row>
    <row r="2554" spans="1:44" x14ac:dyDescent="0.35">
      <c r="A2554">
        <v>13</v>
      </c>
      <c r="B2554" s="26">
        <f t="shared" si="507"/>
        <v>46273.802083333343</v>
      </c>
      <c r="C2554" t="s">
        <v>70</v>
      </c>
      <c r="D2554">
        <v>5</v>
      </c>
      <c r="E2554" s="26">
        <f t="shared" si="508"/>
        <v>46273.864583333343</v>
      </c>
      <c r="F2554" s="26">
        <f t="shared" si="509"/>
        <v>46273.843750000007</v>
      </c>
      <c r="G2554">
        <f t="shared" si="510"/>
        <v>0</v>
      </c>
      <c r="H2554">
        <f t="shared" si="511"/>
        <v>1</v>
      </c>
      <c r="I2554" s="27">
        <f t="shared" si="512"/>
        <v>0</v>
      </c>
      <c r="J2554" s="28" t="str">
        <f t="shared" si="513"/>
        <v>NULL</v>
      </c>
      <c r="K2554" s="29" t="str">
        <f t="shared" si="514"/>
        <v/>
      </c>
      <c r="L2554" s="26" t="str">
        <f t="shared" si="515"/>
        <v/>
      </c>
      <c r="M2554" t="str">
        <f t="shared" si="516"/>
        <v/>
      </c>
      <c r="N2554" s="28">
        <f t="shared" si="517"/>
        <v>21.159874608150471</v>
      </c>
      <c r="O2554" t="str">
        <f t="shared" si="518"/>
        <v/>
      </c>
      <c r="P2554" t="str">
        <f t="shared" si="519"/>
        <v/>
      </c>
      <c r="Q2554" s="10"/>
      <c r="R2554" s="10"/>
      <c r="S2554" s="16">
        <v>0</v>
      </c>
      <c r="T2554" s="13"/>
      <c r="U2554" s="14"/>
      <c r="V2554" s="11"/>
      <c r="W2554" s="10"/>
      <c r="X2554" s="29"/>
      <c r="AA2554" t="s">
        <v>331</v>
      </c>
      <c r="AB2554">
        <v>1</v>
      </c>
      <c r="AR2554" t="s">
        <v>338</v>
      </c>
    </row>
    <row r="2555" spans="1:44" x14ac:dyDescent="0.35">
      <c r="A2555">
        <v>13</v>
      </c>
      <c r="B2555" s="26">
        <f t="shared" si="507"/>
        <v>46273.802083333343</v>
      </c>
      <c r="C2555" t="s">
        <v>70</v>
      </c>
      <c r="D2555">
        <v>6</v>
      </c>
      <c r="E2555" s="26">
        <f t="shared" si="508"/>
        <v>46273.864583333343</v>
      </c>
      <c r="F2555" s="26">
        <f t="shared" si="509"/>
        <v>46273.843750000007</v>
      </c>
      <c r="G2555">
        <f t="shared" si="510"/>
        <v>8</v>
      </c>
      <c r="H2555">
        <f t="shared" si="511"/>
        <v>12</v>
      </c>
      <c r="I2555" s="27">
        <f t="shared" si="512"/>
        <v>2</v>
      </c>
      <c r="J2555" s="28">
        <f t="shared" si="513"/>
        <v>31.983907467940661</v>
      </c>
      <c r="K2555" s="29">
        <f t="shared" si="514"/>
        <v>1.5632861635220124E-2</v>
      </c>
      <c r="L2555" s="26">
        <f t="shared" si="515"/>
        <v>46273.817716194979</v>
      </c>
      <c r="M2555" t="str">
        <f t="shared" si="516"/>
        <v>YES</v>
      </c>
      <c r="N2555" s="28">
        <f t="shared" si="517"/>
        <v>15.99195373397033</v>
      </c>
      <c r="O2555" t="str">
        <f t="shared" si="518"/>
        <v/>
      </c>
      <c r="P2555" t="str">
        <f t="shared" si="519"/>
        <v/>
      </c>
      <c r="Q2555" s="10" t="s">
        <v>151</v>
      </c>
      <c r="R2555" s="10"/>
      <c r="S2555" s="16">
        <v>2</v>
      </c>
      <c r="T2555" s="13">
        <v>31.983907467940661</v>
      </c>
      <c r="U2555" s="14">
        <v>1.563286163194445E-2</v>
      </c>
      <c r="V2555" s="11">
        <v>46273.817716194979</v>
      </c>
      <c r="W2555" s="10" t="s">
        <v>151</v>
      </c>
      <c r="X2555" s="29">
        <v>0</v>
      </c>
      <c r="AA2555" t="s">
        <v>331</v>
      </c>
      <c r="AB2555">
        <v>2</v>
      </c>
      <c r="AC2555">
        <v>21.29806855750827</v>
      </c>
      <c r="AD2555">
        <v>41.91461836998706</v>
      </c>
      <c r="AE2555" s="54">
        <v>1.1929012349537039E-2</v>
      </c>
      <c r="AF2555" s="54">
        <v>2.34763071875E-2</v>
      </c>
      <c r="AG2555" s="53">
        <v>46273.814012345683</v>
      </c>
      <c r="AH2555" s="53">
        <v>46273.825559640529</v>
      </c>
      <c r="AI2555" t="s">
        <v>151</v>
      </c>
      <c r="AL2555">
        <v>21.29806855750827</v>
      </c>
      <c r="AM2555">
        <v>41.91461836998706</v>
      </c>
      <c r="AN2555" s="54">
        <v>1.1929012349537039E-2</v>
      </c>
      <c r="AO2555" s="54">
        <v>2.34763071875E-2</v>
      </c>
      <c r="AP2555" s="53">
        <v>46273.825559640529</v>
      </c>
      <c r="AQ2555" t="s">
        <v>151</v>
      </c>
      <c r="AR2555" t="s">
        <v>332</v>
      </c>
    </row>
    <row r="2556" spans="1:44" x14ac:dyDescent="0.35">
      <c r="A2556">
        <v>13</v>
      </c>
      <c r="B2556" s="26">
        <f t="shared" si="507"/>
        <v>46273.802083333343</v>
      </c>
      <c r="C2556" t="s">
        <v>71</v>
      </c>
      <c r="D2556">
        <v>1</v>
      </c>
      <c r="E2556" s="26">
        <f t="shared" si="508"/>
        <v>46273.875</v>
      </c>
      <c r="F2556" s="26">
        <f t="shared" si="509"/>
        <v>46273.854166666664</v>
      </c>
      <c r="G2556">
        <f t="shared" si="510"/>
        <v>0</v>
      </c>
      <c r="H2556">
        <f t="shared" si="511"/>
        <v>15</v>
      </c>
      <c r="I2556" s="27">
        <f t="shared" si="512"/>
        <v>4</v>
      </c>
      <c r="J2556" s="28">
        <f t="shared" si="513"/>
        <v>167.04653802497162</v>
      </c>
      <c r="K2556" s="29" t="str">
        <f t="shared" si="514"/>
        <v/>
      </c>
      <c r="L2556" s="26" t="str">
        <f t="shared" si="515"/>
        <v/>
      </c>
      <c r="M2556" t="str">
        <f t="shared" si="516"/>
        <v/>
      </c>
      <c r="N2556" s="28">
        <f t="shared" si="517"/>
        <v>41.761634506242906</v>
      </c>
      <c r="O2556" t="str">
        <f t="shared" si="518"/>
        <v/>
      </c>
      <c r="P2556" t="str">
        <f t="shared" si="519"/>
        <v/>
      </c>
      <c r="Q2556" s="10"/>
      <c r="R2556" s="10"/>
      <c r="S2556" s="16">
        <v>4</v>
      </c>
      <c r="T2556" s="13">
        <v>167.0465380249716</v>
      </c>
      <c r="U2556" s="14"/>
      <c r="V2556" s="11"/>
      <c r="W2556" s="10"/>
      <c r="X2556" s="29"/>
      <c r="AA2556" t="s">
        <v>331</v>
      </c>
      <c r="AB2556">
        <v>5</v>
      </c>
      <c r="AC2556">
        <v>17.237569060773481</v>
      </c>
      <c r="AD2556">
        <v>330.49180327868862</v>
      </c>
      <c r="AL2556">
        <v>17.237569060773481</v>
      </c>
      <c r="AM2556">
        <v>330.49180327868862</v>
      </c>
      <c r="AR2556" t="s">
        <v>337</v>
      </c>
    </row>
    <row r="2557" spans="1:44" x14ac:dyDescent="0.35">
      <c r="A2557">
        <v>13</v>
      </c>
      <c r="B2557" s="26">
        <f t="shared" si="507"/>
        <v>46273.802083333343</v>
      </c>
      <c r="C2557" t="s">
        <v>71</v>
      </c>
      <c r="D2557">
        <v>2</v>
      </c>
      <c r="E2557" s="26">
        <f t="shared" si="508"/>
        <v>46273.875</v>
      </c>
      <c r="F2557" s="26">
        <f t="shared" si="509"/>
        <v>46273.854166666664</v>
      </c>
      <c r="G2557">
        <f t="shared" si="510"/>
        <v>0</v>
      </c>
      <c r="H2557">
        <f t="shared" si="511"/>
        <v>0</v>
      </c>
      <c r="I2557" s="27">
        <f t="shared" si="512"/>
        <v>1</v>
      </c>
      <c r="J2557" s="28">
        <f t="shared" si="513"/>
        <v>41.917189460476784</v>
      </c>
      <c r="K2557" s="29" t="str">
        <f t="shared" si="514"/>
        <v/>
      </c>
      <c r="L2557" s="26" t="str">
        <f t="shared" si="515"/>
        <v/>
      </c>
      <c r="M2557" t="str">
        <f t="shared" si="516"/>
        <v/>
      </c>
      <c r="N2557" s="28">
        <f t="shared" si="517"/>
        <v>41.917189460476784</v>
      </c>
      <c r="O2557" t="str">
        <f t="shared" si="518"/>
        <v/>
      </c>
      <c r="P2557" t="str">
        <f t="shared" si="519"/>
        <v/>
      </c>
      <c r="Q2557" s="10"/>
      <c r="R2557" s="10"/>
      <c r="S2557" s="16">
        <v>1</v>
      </c>
      <c r="T2557" s="13">
        <v>41.917189460476777</v>
      </c>
      <c r="U2557" s="14"/>
      <c r="V2557" s="11"/>
      <c r="W2557" s="10"/>
      <c r="X2557" s="29"/>
      <c r="AA2557" t="s">
        <v>331</v>
      </c>
      <c r="AB2557">
        <v>2</v>
      </c>
      <c r="AC2557">
        <v>28.15672708129653</v>
      </c>
      <c r="AD2557">
        <v>69.523234761617374</v>
      </c>
      <c r="AL2557">
        <v>28.15672708129653</v>
      </c>
      <c r="AM2557">
        <v>69.523234761617374</v>
      </c>
      <c r="AR2557" t="s">
        <v>332</v>
      </c>
    </row>
    <row r="2558" spans="1:44" x14ac:dyDescent="0.35">
      <c r="A2558">
        <v>13</v>
      </c>
      <c r="B2558" s="26">
        <f t="shared" si="507"/>
        <v>46273.802083333343</v>
      </c>
      <c r="C2558" t="s">
        <v>71</v>
      </c>
      <c r="D2558">
        <v>3</v>
      </c>
      <c r="E2558" s="26">
        <f t="shared" si="508"/>
        <v>46273.875</v>
      </c>
      <c r="F2558" s="26">
        <f t="shared" si="509"/>
        <v>46273.854166666664</v>
      </c>
      <c r="G2558">
        <f t="shared" si="510"/>
        <v>0</v>
      </c>
      <c r="H2558">
        <f t="shared" si="511"/>
        <v>0</v>
      </c>
      <c r="I2558" s="27">
        <f t="shared" si="512"/>
        <v>1</v>
      </c>
      <c r="J2558" s="28">
        <f t="shared" si="513"/>
        <v>65.141864504921827</v>
      </c>
      <c r="K2558" s="29" t="str">
        <f t="shared" si="514"/>
        <v/>
      </c>
      <c r="L2558" s="26" t="str">
        <f t="shared" si="515"/>
        <v/>
      </c>
      <c r="M2558" t="str">
        <f t="shared" si="516"/>
        <v/>
      </c>
      <c r="N2558" s="28">
        <f t="shared" si="517"/>
        <v>65.141864504921827</v>
      </c>
      <c r="O2558" t="str">
        <f t="shared" si="518"/>
        <v/>
      </c>
      <c r="P2558" t="str">
        <f t="shared" si="519"/>
        <v/>
      </c>
      <c r="Q2558" s="10"/>
      <c r="R2558" s="10"/>
      <c r="S2558" s="16">
        <v>1</v>
      </c>
      <c r="T2558" s="13">
        <v>65.141864504921827</v>
      </c>
      <c r="U2558" s="14"/>
      <c r="V2558" s="11"/>
      <c r="W2558" s="10"/>
      <c r="X2558" s="29"/>
      <c r="AA2558" t="s">
        <v>331</v>
      </c>
      <c r="AB2558">
        <v>1</v>
      </c>
      <c r="AC2558">
        <v>65.141864504921827</v>
      </c>
      <c r="AD2558">
        <v>65.141864504921827</v>
      </c>
      <c r="AL2558">
        <v>65.141864504921827</v>
      </c>
      <c r="AM2558">
        <v>65.141864504921827</v>
      </c>
      <c r="AR2558" t="s">
        <v>338</v>
      </c>
    </row>
    <row r="2559" spans="1:44" x14ac:dyDescent="0.35">
      <c r="A2559">
        <v>13</v>
      </c>
      <c r="B2559" s="26">
        <f t="shared" si="507"/>
        <v>46273.802083333343</v>
      </c>
      <c r="C2559" t="s">
        <v>71</v>
      </c>
      <c r="D2559">
        <v>4</v>
      </c>
      <c r="E2559" s="26">
        <f t="shared" si="508"/>
        <v>46273.875</v>
      </c>
      <c r="F2559" s="26">
        <f t="shared" si="509"/>
        <v>46273.854166666664</v>
      </c>
      <c r="G2559">
        <f t="shared" si="510"/>
        <v>0</v>
      </c>
      <c r="H2559">
        <f t="shared" si="511"/>
        <v>1</v>
      </c>
      <c r="I2559" s="27">
        <f t="shared" si="512"/>
        <v>1</v>
      </c>
      <c r="J2559" s="28">
        <f t="shared" si="513"/>
        <v>118.37805124066975</v>
      </c>
      <c r="K2559" s="29" t="str">
        <f t="shared" si="514"/>
        <v/>
      </c>
      <c r="L2559" s="26" t="str">
        <f t="shared" si="515"/>
        <v/>
      </c>
      <c r="M2559" t="str">
        <f t="shared" si="516"/>
        <v/>
      </c>
      <c r="N2559" s="28">
        <f t="shared" si="517"/>
        <v>118.37805124066975</v>
      </c>
      <c r="O2559" t="str">
        <f t="shared" si="518"/>
        <v/>
      </c>
      <c r="P2559" t="str">
        <f t="shared" si="519"/>
        <v/>
      </c>
      <c r="Q2559" s="10"/>
      <c r="R2559" s="10"/>
      <c r="S2559" s="16">
        <v>1</v>
      </c>
      <c r="T2559" s="13">
        <v>118.37805124066971</v>
      </c>
      <c r="U2559" s="14"/>
      <c r="V2559" s="11"/>
      <c r="W2559" s="10"/>
      <c r="X2559" s="29"/>
      <c r="AA2559" t="s">
        <v>331</v>
      </c>
      <c r="AB2559">
        <v>1</v>
      </c>
      <c r="AC2559">
        <v>118.37805124066971</v>
      </c>
      <c r="AD2559">
        <v>118.37805124066971</v>
      </c>
      <c r="AL2559">
        <v>118.37805124066971</v>
      </c>
      <c r="AM2559">
        <v>118.37805124066971</v>
      </c>
      <c r="AR2559" t="s">
        <v>338</v>
      </c>
    </row>
    <row r="2560" spans="1:44" x14ac:dyDescent="0.35">
      <c r="A2560">
        <v>13</v>
      </c>
      <c r="B2560" s="26">
        <f t="shared" si="507"/>
        <v>46273.802083333343</v>
      </c>
      <c r="C2560" t="s">
        <v>71</v>
      </c>
      <c r="D2560">
        <v>5</v>
      </c>
      <c r="E2560" s="26">
        <f t="shared" si="508"/>
        <v>46273.875</v>
      </c>
      <c r="F2560" s="26">
        <f t="shared" si="509"/>
        <v>46273.854166666664</v>
      </c>
      <c r="G2560">
        <f t="shared" si="510"/>
        <v>0</v>
      </c>
      <c r="H2560">
        <f t="shared" si="511"/>
        <v>1</v>
      </c>
      <c r="I2560" s="27">
        <f t="shared" si="512"/>
        <v>0</v>
      </c>
      <c r="J2560" s="28" t="str">
        <f t="shared" si="513"/>
        <v>NULL</v>
      </c>
      <c r="K2560" s="29" t="str">
        <f t="shared" si="514"/>
        <v/>
      </c>
      <c r="L2560" s="26" t="str">
        <f t="shared" si="515"/>
        <v/>
      </c>
      <c r="M2560" t="str">
        <f t="shared" si="516"/>
        <v/>
      </c>
      <c r="N2560" s="28">
        <f t="shared" si="517"/>
        <v>21.159874608150471</v>
      </c>
      <c r="O2560" t="str">
        <f t="shared" si="518"/>
        <v/>
      </c>
      <c r="P2560" t="str">
        <f t="shared" si="519"/>
        <v/>
      </c>
      <c r="Q2560" s="10"/>
      <c r="R2560" s="10"/>
      <c r="S2560" s="16">
        <v>0</v>
      </c>
      <c r="T2560" s="13"/>
      <c r="U2560" s="14"/>
      <c r="V2560" s="11"/>
      <c r="W2560" s="10"/>
      <c r="X2560" s="29"/>
      <c r="AA2560" t="s">
        <v>331</v>
      </c>
      <c r="AB2560">
        <v>1</v>
      </c>
      <c r="AR2560" t="s">
        <v>338</v>
      </c>
    </row>
    <row r="2561" spans="1:44" x14ac:dyDescent="0.35">
      <c r="A2561">
        <v>13</v>
      </c>
      <c r="B2561" s="26">
        <f t="shared" si="507"/>
        <v>46273.802083333343</v>
      </c>
      <c r="C2561" t="s">
        <v>71</v>
      </c>
      <c r="D2561">
        <v>6</v>
      </c>
      <c r="E2561" s="26">
        <f t="shared" si="508"/>
        <v>46273.875</v>
      </c>
      <c r="F2561" s="26">
        <f t="shared" si="509"/>
        <v>46273.854166666664</v>
      </c>
      <c r="G2561">
        <f t="shared" si="510"/>
        <v>0</v>
      </c>
      <c r="H2561">
        <f t="shared" si="511"/>
        <v>12</v>
      </c>
      <c r="I2561" s="27">
        <f t="shared" si="512"/>
        <v>2</v>
      </c>
      <c r="J2561" s="28">
        <f t="shared" si="513"/>
        <v>31.983907467940661</v>
      </c>
      <c r="K2561" s="29" t="str">
        <f t="shared" si="514"/>
        <v/>
      </c>
      <c r="L2561" s="26" t="str">
        <f t="shared" si="515"/>
        <v/>
      </c>
      <c r="M2561" t="str">
        <f t="shared" si="516"/>
        <v/>
      </c>
      <c r="N2561" s="28">
        <f t="shared" si="517"/>
        <v>15.99195373397033</v>
      </c>
      <c r="O2561" t="str">
        <f t="shared" si="518"/>
        <v/>
      </c>
      <c r="P2561" t="str">
        <f t="shared" si="519"/>
        <v/>
      </c>
      <c r="Q2561" s="10"/>
      <c r="R2561" s="10"/>
      <c r="S2561" s="16">
        <v>2</v>
      </c>
      <c r="T2561" s="13">
        <v>31.983907467940661</v>
      </c>
      <c r="U2561" s="14"/>
      <c r="V2561" s="11"/>
      <c r="W2561" s="10"/>
      <c r="X2561" s="29"/>
      <c r="AA2561" t="s">
        <v>331</v>
      </c>
      <c r="AB2561">
        <v>2</v>
      </c>
      <c r="AC2561">
        <v>21.29806855750827</v>
      </c>
      <c r="AD2561">
        <v>41.91461836998706</v>
      </c>
      <c r="AL2561">
        <v>21.29806855750827</v>
      </c>
      <c r="AM2561">
        <v>41.91461836998706</v>
      </c>
      <c r="AR2561" t="s">
        <v>332</v>
      </c>
    </row>
    <row r="2562" spans="1:44" x14ac:dyDescent="0.35">
      <c r="A2562">
        <v>13</v>
      </c>
      <c r="B2562" s="26">
        <f t="shared" si="507"/>
        <v>46273.802083333343</v>
      </c>
      <c r="C2562" t="s">
        <v>72</v>
      </c>
      <c r="D2562">
        <v>1</v>
      </c>
      <c r="E2562" s="26">
        <f t="shared" si="508"/>
        <v>46273.875</v>
      </c>
      <c r="F2562" s="26">
        <f t="shared" si="509"/>
        <v>46273.854166666664</v>
      </c>
      <c r="G2562">
        <f t="shared" si="510"/>
        <v>0</v>
      </c>
      <c r="H2562">
        <f t="shared" si="511"/>
        <v>15</v>
      </c>
      <c r="I2562" s="27">
        <f t="shared" si="512"/>
        <v>4</v>
      </c>
      <c r="J2562" s="28">
        <f t="shared" si="513"/>
        <v>167.04653802497162</v>
      </c>
      <c r="K2562" s="29" t="str">
        <f t="shared" si="514"/>
        <v/>
      </c>
      <c r="L2562" s="26" t="str">
        <f t="shared" si="515"/>
        <v/>
      </c>
      <c r="M2562" t="str">
        <f t="shared" si="516"/>
        <v/>
      </c>
      <c r="N2562" s="28">
        <f t="shared" si="517"/>
        <v>41.761634506242906</v>
      </c>
      <c r="O2562" t="str">
        <f t="shared" si="518"/>
        <v/>
      </c>
      <c r="P2562" t="str">
        <f t="shared" si="519"/>
        <v/>
      </c>
      <c r="Q2562" s="10"/>
      <c r="R2562" s="10"/>
      <c r="S2562" s="16">
        <v>4</v>
      </c>
      <c r="T2562" s="13">
        <v>167.0465380249716</v>
      </c>
      <c r="U2562" s="14"/>
      <c r="V2562" s="11"/>
      <c r="W2562" s="10"/>
      <c r="X2562" s="29"/>
      <c r="AA2562" t="s">
        <v>331</v>
      </c>
      <c r="AB2562">
        <v>5</v>
      </c>
      <c r="AC2562">
        <v>17.237569060773481</v>
      </c>
      <c r="AD2562">
        <v>330.49180327868862</v>
      </c>
      <c r="AL2562">
        <v>17.237569060773481</v>
      </c>
      <c r="AM2562">
        <v>330.49180327868862</v>
      </c>
      <c r="AR2562" t="s">
        <v>337</v>
      </c>
    </row>
    <row r="2563" spans="1:44" x14ac:dyDescent="0.35">
      <c r="A2563">
        <v>13</v>
      </c>
      <c r="B2563" s="26">
        <f t="shared" si="507"/>
        <v>46273.802083333343</v>
      </c>
      <c r="C2563" t="s">
        <v>72</v>
      </c>
      <c r="D2563">
        <v>2</v>
      </c>
      <c r="E2563" s="26">
        <f t="shared" si="508"/>
        <v>46273.875</v>
      </c>
      <c r="F2563" s="26">
        <f t="shared" si="509"/>
        <v>46273.854166666664</v>
      </c>
      <c r="G2563">
        <f t="shared" si="510"/>
        <v>0</v>
      </c>
      <c r="H2563">
        <f t="shared" si="511"/>
        <v>0</v>
      </c>
      <c r="I2563" s="27">
        <f t="shared" si="512"/>
        <v>1</v>
      </c>
      <c r="J2563" s="28">
        <f t="shared" si="513"/>
        <v>41.917189460476784</v>
      </c>
      <c r="K2563" s="29" t="str">
        <f t="shared" si="514"/>
        <v/>
      </c>
      <c r="L2563" s="26" t="str">
        <f t="shared" si="515"/>
        <v/>
      </c>
      <c r="M2563" t="str">
        <f t="shared" si="516"/>
        <v/>
      </c>
      <c r="N2563" s="28">
        <f t="shared" si="517"/>
        <v>41.917189460476784</v>
      </c>
      <c r="O2563" t="str">
        <f t="shared" si="518"/>
        <v/>
      </c>
      <c r="P2563" t="str">
        <f t="shared" si="519"/>
        <v/>
      </c>
      <c r="Q2563" s="10"/>
      <c r="R2563" s="10"/>
      <c r="S2563" s="16">
        <v>1</v>
      </c>
      <c r="T2563" s="13">
        <v>41.917189460476777</v>
      </c>
      <c r="U2563" s="14"/>
      <c r="V2563" s="11"/>
      <c r="W2563" s="10"/>
      <c r="X2563" s="29"/>
      <c r="AA2563" t="s">
        <v>331</v>
      </c>
      <c r="AB2563">
        <v>2</v>
      </c>
      <c r="AC2563">
        <v>28.15672708129653</v>
      </c>
      <c r="AD2563">
        <v>69.523234761617374</v>
      </c>
      <c r="AL2563">
        <v>28.15672708129653</v>
      </c>
      <c r="AM2563">
        <v>69.523234761617374</v>
      </c>
      <c r="AR2563" t="s">
        <v>332</v>
      </c>
    </row>
    <row r="2564" spans="1:44" x14ac:dyDescent="0.35">
      <c r="A2564">
        <v>13</v>
      </c>
      <c r="B2564" s="26">
        <f t="shared" si="507"/>
        <v>46273.802083333343</v>
      </c>
      <c r="C2564" t="s">
        <v>72</v>
      </c>
      <c r="D2564">
        <v>3</v>
      </c>
      <c r="E2564" s="26">
        <f t="shared" si="508"/>
        <v>46273.875</v>
      </c>
      <c r="F2564" s="26">
        <f t="shared" si="509"/>
        <v>46273.854166666664</v>
      </c>
      <c r="G2564">
        <f t="shared" si="510"/>
        <v>0</v>
      </c>
      <c r="H2564">
        <f t="shared" si="511"/>
        <v>0</v>
      </c>
      <c r="I2564" s="27">
        <f t="shared" si="512"/>
        <v>1</v>
      </c>
      <c r="J2564" s="28">
        <f t="shared" si="513"/>
        <v>65.141864504921827</v>
      </c>
      <c r="K2564" s="29" t="str">
        <f t="shared" si="514"/>
        <v/>
      </c>
      <c r="L2564" s="26" t="str">
        <f t="shared" si="515"/>
        <v/>
      </c>
      <c r="M2564" t="str">
        <f t="shared" si="516"/>
        <v/>
      </c>
      <c r="N2564" s="28">
        <f t="shared" si="517"/>
        <v>65.141864504921827</v>
      </c>
      <c r="O2564" t="str">
        <f t="shared" si="518"/>
        <v/>
      </c>
      <c r="P2564" t="str">
        <f t="shared" si="519"/>
        <v/>
      </c>
      <c r="Q2564" s="10"/>
      <c r="R2564" s="10"/>
      <c r="S2564" s="16">
        <v>1</v>
      </c>
      <c r="T2564" s="13">
        <v>65.141864504921827</v>
      </c>
      <c r="U2564" s="14"/>
      <c r="V2564" s="11"/>
      <c r="W2564" s="10"/>
      <c r="X2564" s="29"/>
      <c r="AA2564" t="s">
        <v>331</v>
      </c>
      <c r="AB2564">
        <v>1</v>
      </c>
      <c r="AC2564">
        <v>65.141864504921827</v>
      </c>
      <c r="AD2564">
        <v>65.141864504921827</v>
      </c>
      <c r="AL2564">
        <v>65.141864504921827</v>
      </c>
      <c r="AM2564">
        <v>65.141864504921827</v>
      </c>
      <c r="AR2564" t="s">
        <v>338</v>
      </c>
    </row>
    <row r="2565" spans="1:44" x14ac:dyDescent="0.35">
      <c r="A2565">
        <v>13</v>
      </c>
      <c r="B2565" s="26">
        <f t="shared" si="507"/>
        <v>46273.802083333343</v>
      </c>
      <c r="C2565" t="s">
        <v>72</v>
      </c>
      <c r="D2565">
        <v>4</v>
      </c>
      <c r="E2565" s="26">
        <f t="shared" si="508"/>
        <v>46273.875</v>
      </c>
      <c r="F2565" s="26">
        <f t="shared" si="509"/>
        <v>46273.854166666664</v>
      </c>
      <c r="G2565">
        <f t="shared" si="510"/>
        <v>0</v>
      </c>
      <c r="H2565">
        <f t="shared" si="511"/>
        <v>1</v>
      </c>
      <c r="I2565" s="27">
        <f t="shared" si="512"/>
        <v>1</v>
      </c>
      <c r="J2565" s="28">
        <f t="shared" si="513"/>
        <v>118.37805124066975</v>
      </c>
      <c r="K2565" s="29" t="str">
        <f t="shared" si="514"/>
        <v/>
      </c>
      <c r="L2565" s="26" t="str">
        <f t="shared" si="515"/>
        <v/>
      </c>
      <c r="M2565" t="str">
        <f t="shared" si="516"/>
        <v/>
      </c>
      <c r="N2565" s="28">
        <f t="shared" si="517"/>
        <v>118.37805124066975</v>
      </c>
      <c r="O2565" t="str">
        <f t="shared" si="518"/>
        <v/>
      </c>
      <c r="P2565" t="str">
        <f t="shared" si="519"/>
        <v/>
      </c>
      <c r="Q2565" s="10"/>
      <c r="R2565" s="10"/>
      <c r="S2565" s="16">
        <v>1</v>
      </c>
      <c r="T2565" s="13">
        <v>118.37805124066971</v>
      </c>
      <c r="U2565" s="14"/>
      <c r="V2565" s="11"/>
      <c r="W2565" s="10"/>
      <c r="X2565" s="29"/>
      <c r="AA2565" t="s">
        <v>331</v>
      </c>
      <c r="AB2565">
        <v>1</v>
      </c>
      <c r="AC2565">
        <v>118.37805124066971</v>
      </c>
      <c r="AD2565">
        <v>118.37805124066971</v>
      </c>
      <c r="AL2565">
        <v>118.37805124066971</v>
      </c>
      <c r="AM2565">
        <v>118.37805124066971</v>
      </c>
      <c r="AR2565" t="s">
        <v>338</v>
      </c>
    </row>
    <row r="2566" spans="1:44" x14ac:dyDescent="0.35">
      <c r="A2566">
        <v>13</v>
      </c>
      <c r="B2566" s="26">
        <f t="shared" ref="B2566:B2629" si="520">INDEX(SNAP_TIMES,MATCH(A2566,SNAP_NOS,0))</f>
        <v>46273.802083333343</v>
      </c>
      <c r="C2566" t="s">
        <v>72</v>
      </c>
      <c r="D2566">
        <v>5</v>
      </c>
      <c r="E2566" s="26">
        <f t="shared" ref="E2566:E2629" si="521">IF(AND(INDEX(SH_CHG,MATCH(C2566,SH_ID,0))&lt;&gt;"",B2566&gt;=INDEX(SH_CHG,MATCH(C2566,SH_ID,0))),INDEX(SH_DEP,MATCH(C2566,SH_ID,0)),INDEX(SH_ORIG,MATCH(C2566,SH_ID,0)))</f>
        <v>46273.875</v>
      </c>
      <c r="F2566" s="26">
        <f t="shared" ref="F2566:F2629" si="522">E2566-LOADING_MINUTES/1440</f>
        <v>46273.854166666664</v>
      </c>
      <c r="G2566">
        <f t="shared" ref="G2566:G2629" si="523">COUNTIFS(OL_SNAP,A2566,OL_EFF,C2566,OL_WT,D2566,OL_OPEN,"&gt;0")</f>
        <v>0</v>
      </c>
      <c r="H2566">
        <f t="shared" ref="H2566:H2629" si="524">SUMIFS($G$6:$G$3569,$A$6:$A$3569,A2566,$D$6:$D$3569,D2566,$F$6:$F$3569,"&lt;="&amp;F2566)</f>
        <v>1</v>
      </c>
      <c r="I2566" s="27">
        <f t="shared" ref="I2566:I2629" si="525">INDEX(C_RES,MATCH(1,INDEX((C_SN=A2566)*(C_WT=D2566),0),0))</f>
        <v>0</v>
      </c>
      <c r="J2566" s="28" t="str">
        <f t="shared" ref="J2566:J2629" si="526">INDEX(C_RL,MATCH(1,INDEX((C_SN=A2566)*(C_WT=D2566),0),0))</f>
        <v>NULL</v>
      </c>
      <c r="K2566" s="29" t="str">
        <f t="shared" ref="K2566:K2629" si="527">IF(G2566=0,"",IF(ISNUMBER(J2566),IF(J2566&gt;0,H2566/J2566/24,"NULL"),"NULL"))</f>
        <v/>
      </c>
      <c r="L2566" s="26" t="str">
        <f t="shared" ref="L2566:L2629" si="528">IF(ISNUMBER(K2566),B2566+K2566,"")</f>
        <v/>
      </c>
      <c r="M2566" t="str">
        <f t="shared" ref="M2566:M2629" si="529">IF(G2566=0,"",IF(B2566&gt;=F2566,"NO - CUTOFF PASSED",IF(ISNUMBER(K2566),IF(L2566&lt;=F2566,"YES","NO"),"UNKNOWN - NO RATE")))</f>
        <v/>
      </c>
      <c r="N2566" s="28">
        <f t="shared" ref="N2566:N2629" si="530">IFERROR(IF(AND(INDEX(C_HRS,MATCH(1,INDEX((C_SN=A2566)*(C_WT=D2566),0),0))&gt;0,INDEX(C_TL,MATCH(1,INDEX((C_SN=A2566)*(C_WT=D2566),0),0))&gt;0),INDEX(C_TL,MATCH(1,INDEX((C_SN=A2566)*(C_WT=D2566),0),0))/INDEX(C_HRS,MATCH(1,INDEX((C_SN=A2566)*(C_WT=D2566),0),0)),"NULL"),"NULL")</f>
        <v>21.159874608150471</v>
      </c>
      <c r="O2566" t="str">
        <f t="shared" ref="O2566:O2629" si="531">IF(M2566="NO",IF(ISNUMBER(N2566),ROUNDUP(H2566/(N2566*(F2566-B2566)*24),0),"CANNOT ESTIMATE - NO RATE"),"")</f>
        <v/>
      </c>
      <c r="P2566" t="str">
        <f t="shared" ref="P2566:P2629" si="532">IF(ISNUMBER(O2566),MAX(0,O2566-I2566),O2566)</f>
        <v/>
      </c>
      <c r="Q2566" s="10"/>
      <c r="R2566" s="10"/>
      <c r="S2566" s="16">
        <v>0</v>
      </c>
      <c r="T2566" s="13"/>
      <c r="U2566" s="14"/>
      <c r="V2566" s="11"/>
      <c r="W2566" s="10"/>
      <c r="X2566" s="29"/>
      <c r="AA2566" t="s">
        <v>331</v>
      </c>
      <c r="AB2566">
        <v>1</v>
      </c>
      <c r="AR2566" t="s">
        <v>338</v>
      </c>
    </row>
    <row r="2567" spans="1:44" x14ac:dyDescent="0.35">
      <c r="A2567">
        <v>13</v>
      </c>
      <c r="B2567" s="26">
        <f t="shared" si="520"/>
        <v>46273.802083333343</v>
      </c>
      <c r="C2567" t="s">
        <v>72</v>
      </c>
      <c r="D2567">
        <v>6</v>
      </c>
      <c r="E2567" s="26">
        <f t="shared" si="521"/>
        <v>46273.875</v>
      </c>
      <c r="F2567" s="26">
        <f t="shared" si="522"/>
        <v>46273.854166666664</v>
      </c>
      <c r="G2567">
        <f t="shared" si="523"/>
        <v>0</v>
      </c>
      <c r="H2567">
        <f t="shared" si="524"/>
        <v>12</v>
      </c>
      <c r="I2567" s="27">
        <f t="shared" si="525"/>
        <v>2</v>
      </c>
      <c r="J2567" s="28">
        <f t="shared" si="526"/>
        <v>31.983907467940661</v>
      </c>
      <c r="K2567" s="29" t="str">
        <f t="shared" si="527"/>
        <v/>
      </c>
      <c r="L2567" s="26" t="str">
        <f t="shared" si="528"/>
        <v/>
      </c>
      <c r="M2567" t="str">
        <f t="shared" si="529"/>
        <v/>
      </c>
      <c r="N2567" s="28">
        <f t="shared" si="530"/>
        <v>15.99195373397033</v>
      </c>
      <c r="O2567" t="str">
        <f t="shared" si="531"/>
        <v/>
      </c>
      <c r="P2567" t="str">
        <f t="shared" si="532"/>
        <v/>
      </c>
      <c r="Q2567" s="10"/>
      <c r="R2567" s="10"/>
      <c r="S2567" s="16">
        <v>2</v>
      </c>
      <c r="T2567" s="13">
        <v>31.983907467940661</v>
      </c>
      <c r="U2567" s="14"/>
      <c r="V2567" s="11"/>
      <c r="W2567" s="10"/>
      <c r="X2567" s="29"/>
      <c r="AA2567" t="s">
        <v>331</v>
      </c>
      <c r="AB2567">
        <v>2</v>
      </c>
      <c r="AC2567">
        <v>21.29806855750827</v>
      </c>
      <c r="AD2567">
        <v>41.91461836998706</v>
      </c>
      <c r="AL2567">
        <v>21.29806855750827</v>
      </c>
      <c r="AM2567">
        <v>41.91461836998706</v>
      </c>
      <c r="AR2567" t="s">
        <v>332</v>
      </c>
    </row>
    <row r="2568" spans="1:44" x14ac:dyDescent="0.35">
      <c r="A2568">
        <v>13</v>
      </c>
      <c r="B2568" s="26">
        <f t="shared" si="520"/>
        <v>46273.802083333343</v>
      </c>
      <c r="C2568" t="s">
        <v>73</v>
      </c>
      <c r="D2568">
        <v>1</v>
      </c>
      <c r="E2568" s="26">
        <f t="shared" si="521"/>
        <v>46273.875</v>
      </c>
      <c r="F2568" s="26">
        <f t="shared" si="522"/>
        <v>46273.854166666664</v>
      </c>
      <c r="G2568">
        <f t="shared" si="523"/>
        <v>0</v>
      </c>
      <c r="H2568">
        <f t="shared" si="524"/>
        <v>15</v>
      </c>
      <c r="I2568" s="27">
        <f t="shared" si="525"/>
        <v>4</v>
      </c>
      <c r="J2568" s="28">
        <f t="shared" si="526"/>
        <v>167.04653802497162</v>
      </c>
      <c r="K2568" s="29" t="str">
        <f t="shared" si="527"/>
        <v/>
      </c>
      <c r="L2568" s="26" t="str">
        <f t="shared" si="528"/>
        <v/>
      </c>
      <c r="M2568" t="str">
        <f t="shared" si="529"/>
        <v/>
      </c>
      <c r="N2568" s="28">
        <f t="shared" si="530"/>
        <v>41.761634506242906</v>
      </c>
      <c r="O2568" t="str">
        <f t="shared" si="531"/>
        <v/>
      </c>
      <c r="P2568" t="str">
        <f t="shared" si="532"/>
        <v/>
      </c>
      <c r="Q2568" s="10"/>
      <c r="R2568" s="10"/>
      <c r="S2568" s="16">
        <v>4</v>
      </c>
      <c r="T2568" s="13">
        <v>167.0465380249716</v>
      </c>
      <c r="U2568" s="14"/>
      <c r="V2568" s="11"/>
      <c r="W2568" s="10"/>
      <c r="X2568" s="29"/>
      <c r="AA2568" t="s">
        <v>331</v>
      </c>
      <c r="AB2568">
        <v>5</v>
      </c>
      <c r="AC2568">
        <v>17.237569060773481</v>
      </c>
      <c r="AD2568">
        <v>330.49180327868862</v>
      </c>
      <c r="AL2568">
        <v>17.237569060773481</v>
      </c>
      <c r="AM2568">
        <v>330.49180327868862</v>
      </c>
      <c r="AR2568" t="s">
        <v>337</v>
      </c>
    </row>
    <row r="2569" spans="1:44" x14ac:dyDescent="0.35">
      <c r="A2569">
        <v>13</v>
      </c>
      <c r="B2569" s="26">
        <f t="shared" si="520"/>
        <v>46273.802083333343</v>
      </c>
      <c r="C2569" t="s">
        <v>73</v>
      </c>
      <c r="D2569">
        <v>2</v>
      </c>
      <c r="E2569" s="26">
        <f t="shared" si="521"/>
        <v>46273.875</v>
      </c>
      <c r="F2569" s="26">
        <f t="shared" si="522"/>
        <v>46273.854166666664</v>
      </c>
      <c r="G2569">
        <f t="shared" si="523"/>
        <v>0</v>
      </c>
      <c r="H2569">
        <f t="shared" si="524"/>
        <v>0</v>
      </c>
      <c r="I2569" s="27">
        <f t="shared" si="525"/>
        <v>1</v>
      </c>
      <c r="J2569" s="28">
        <f t="shared" si="526"/>
        <v>41.917189460476784</v>
      </c>
      <c r="K2569" s="29" t="str">
        <f t="shared" si="527"/>
        <v/>
      </c>
      <c r="L2569" s="26" t="str">
        <f t="shared" si="528"/>
        <v/>
      </c>
      <c r="M2569" t="str">
        <f t="shared" si="529"/>
        <v/>
      </c>
      <c r="N2569" s="28">
        <f t="shared" si="530"/>
        <v>41.917189460476784</v>
      </c>
      <c r="O2569" t="str">
        <f t="shared" si="531"/>
        <v/>
      </c>
      <c r="P2569" t="str">
        <f t="shared" si="532"/>
        <v/>
      </c>
      <c r="Q2569" s="10"/>
      <c r="R2569" s="10"/>
      <c r="S2569" s="16">
        <v>1</v>
      </c>
      <c r="T2569" s="13">
        <v>41.917189460476777</v>
      </c>
      <c r="U2569" s="14"/>
      <c r="V2569" s="11"/>
      <c r="W2569" s="10"/>
      <c r="X2569" s="29"/>
      <c r="AA2569" t="s">
        <v>331</v>
      </c>
      <c r="AB2569">
        <v>2</v>
      </c>
      <c r="AC2569">
        <v>28.15672708129653</v>
      </c>
      <c r="AD2569">
        <v>69.523234761617374</v>
      </c>
      <c r="AL2569">
        <v>28.15672708129653</v>
      </c>
      <c r="AM2569">
        <v>69.523234761617374</v>
      </c>
      <c r="AR2569" t="s">
        <v>332</v>
      </c>
    </row>
    <row r="2570" spans="1:44" x14ac:dyDescent="0.35">
      <c r="A2570">
        <v>13</v>
      </c>
      <c r="B2570" s="26">
        <f t="shared" si="520"/>
        <v>46273.802083333343</v>
      </c>
      <c r="C2570" t="s">
        <v>73</v>
      </c>
      <c r="D2570">
        <v>3</v>
      </c>
      <c r="E2570" s="26">
        <f t="shared" si="521"/>
        <v>46273.875</v>
      </c>
      <c r="F2570" s="26">
        <f t="shared" si="522"/>
        <v>46273.854166666664</v>
      </c>
      <c r="G2570">
        <f t="shared" si="523"/>
        <v>0</v>
      </c>
      <c r="H2570">
        <f t="shared" si="524"/>
        <v>0</v>
      </c>
      <c r="I2570" s="27">
        <f t="shared" si="525"/>
        <v>1</v>
      </c>
      <c r="J2570" s="28">
        <f t="shared" si="526"/>
        <v>65.141864504921827</v>
      </c>
      <c r="K2570" s="29" t="str">
        <f t="shared" si="527"/>
        <v/>
      </c>
      <c r="L2570" s="26" t="str">
        <f t="shared" si="528"/>
        <v/>
      </c>
      <c r="M2570" t="str">
        <f t="shared" si="529"/>
        <v/>
      </c>
      <c r="N2570" s="28">
        <f t="shared" si="530"/>
        <v>65.141864504921827</v>
      </c>
      <c r="O2570" t="str">
        <f t="shared" si="531"/>
        <v/>
      </c>
      <c r="P2570" t="str">
        <f t="shared" si="532"/>
        <v/>
      </c>
      <c r="Q2570" s="10"/>
      <c r="R2570" s="10"/>
      <c r="S2570" s="16">
        <v>1</v>
      </c>
      <c r="T2570" s="13">
        <v>65.141864504921827</v>
      </c>
      <c r="U2570" s="14"/>
      <c r="V2570" s="11"/>
      <c r="W2570" s="10"/>
      <c r="X2570" s="29"/>
      <c r="AA2570" t="s">
        <v>331</v>
      </c>
      <c r="AB2570">
        <v>1</v>
      </c>
      <c r="AC2570">
        <v>65.141864504921827</v>
      </c>
      <c r="AD2570">
        <v>65.141864504921827</v>
      </c>
      <c r="AL2570">
        <v>65.141864504921827</v>
      </c>
      <c r="AM2570">
        <v>65.141864504921827</v>
      </c>
      <c r="AR2570" t="s">
        <v>338</v>
      </c>
    </row>
    <row r="2571" spans="1:44" x14ac:dyDescent="0.35">
      <c r="A2571">
        <v>13</v>
      </c>
      <c r="B2571" s="26">
        <f t="shared" si="520"/>
        <v>46273.802083333343</v>
      </c>
      <c r="C2571" t="s">
        <v>73</v>
      </c>
      <c r="D2571">
        <v>4</v>
      </c>
      <c r="E2571" s="26">
        <f t="shared" si="521"/>
        <v>46273.875</v>
      </c>
      <c r="F2571" s="26">
        <f t="shared" si="522"/>
        <v>46273.854166666664</v>
      </c>
      <c r="G2571">
        <f t="shared" si="523"/>
        <v>0</v>
      </c>
      <c r="H2571">
        <f t="shared" si="524"/>
        <v>1</v>
      </c>
      <c r="I2571" s="27">
        <f t="shared" si="525"/>
        <v>1</v>
      </c>
      <c r="J2571" s="28">
        <f t="shared" si="526"/>
        <v>118.37805124066975</v>
      </c>
      <c r="K2571" s="29" t="str">
        <f t="shared" si="527"/>
        <v/>
      </c>
      <c r="L2571" s="26" t="str">
        <f t="shared" si="528"/>
        <v/>
      </c>
      <c r="M2571" t="str">
        <f t="shared" si="529"/>
        <v/>
      </c>
      <c r="N2571" s="28">
        <f t="shared" si="530"/>
        <v>118.37805124066975</v>
      </c>
      <c r="O2571" t="str">
        <f t="shared" si="531"/>
        <v/>
      </c>
      <c r="P2571" t="str">
        <f t="shared" si="532"/>
        <v/>
      </c>
      <c r="Q2571" s="10"/>
      <c r="R2571" s="10"/>
      <c r="S2571" s="16">
        <v>1</v>
      </c>
      <c r="T2571" s="13">
        <v>118.37805124066971</v>
      </c>
      <c r="U2571" s="14"/>
      <c r="V2571" s="11"/>
      <c r="W2571" s="10"/>
      <c r="X2571" s="29"/>
      <c r="AA2571" t="s">
        <v>331</v>
      </c>
      <c r="AB2571">
        <v>1</v>
      </c>
      <c r="AC2571">
        <v>118.37805124066971</v>
      </c>
      <c r="AD2571">
        <v>118.37805124066971</v>
      </c>
      <c r="AL2571">
        <v>118.37805124066971</v>
      </c>
      <c r="AM2571">
        <v>118.37805124066971</v>
      </c>
      <c r="AR2571" t="s">
        <v>338</v>
      </c>
    </row>
    <row r="2572" spans="1:44" x14ac:dyDescent="0.35">
      <c r="A2572">
        <v>13</v>
      </c>
      <c r="B2572" s="26">
        <f t="shared" si="520"/>
        <v>46273.802083333343</v>
      </c>
      <c r="C2572" t="s">
        <v>73</v>
      </c>
      <c r="D2572">
        <v>5</v>
      </c>
      <c r="E2572" s="26">
        <f t="shared" si="521"/>
        <v>46273.875</v>
      </c>
      <c r="F2572" s="26">
        <f t="shared" si="522"/>
        <v>46273.854166666664</v>
      </c>
      <c r="G2572">
        <f t="shared" si="523"/>
        <v>0</v>
      </c>
      <c r="H2572">
        <f t="shared" si="524"/>
        <v>1</v>
      </c>
      <c r="I2572" s="27">
        <f t="shared" si="525"/>
        <v>0</v>
      </c>
      <c r="J2572" s="28" t="str">
        <f t="shared" si="526"/>
        <v>NULL</v>
      </c>
      <c r="K2572" s="29" t="str">
        <f t="shared" si="527"/>
        <v/>
      </c>
      <c r="L2572" s="26" t="str">
        <f t="shared" si="528"/>
        <v/>
      </c>
      <c r="M2572" t="str">
        <f t="shared" si="529"/>
        <v/>
      </c>
      <c r="N2572" s="28">
        <f t="shared" si="530"/>
        <v>21.159874608150471</v>
      </c>
      <c r="O2572" t="str">
        <f t="shared" si="531"/>
        <v/>
      </c>
      <c r="P2572" t="str">
        <f t="shared" si="532"/>
        <v/>
      </c>
      <c r="Q2572" s="10"/>
      <c r="R2572" s="10"/>
      <c r="S2572" s="16">
        <v>0</v>
      </c>
      <c r="T2572" s="13"/>
      <c r="U2572" s="14"/>
      <c r="V2572" s="11"/>
      <c r="W2572" s="10"/>
      <c r="X2572" s="29"/>
      <c r="AA2572" t="s">
        <v>331</v>
      </c>
      <c r="AB2572">
        <v>1</v>
      </c>
      <c r="AR2572" t="s">
        <v>338</v>
      </c>
    </row>
    <row r="2573" spans="1:44" x14ac:dyDescent="0.35">
      <c r="A2573">
        <v>13</v>
      </c>
      <c r="B2573" s="26">
        <f t="shared" si="520"/>
        <v>46273.802083333343</v>
      </c>
      <c r="C2573" t="s">
        <v>73</v>
      </c>
      <c r="D2573">
        <v>6</v>
      </c>
      <c r="E2573" s="26">
        <f t="shared" si="521"/>
        <v>46273.875</v>
      </c>
      <c r="F2573" s="26">
        <f t="shared" si="522"/>
        <v>46273.854166666664</v>
      </c>
      <c r="G2573">
        <f t="shared" si="523"/>
        <v>0</v>
      </c>
      <c r="H2573">
        <f t="shared" si="524"/>
        <v>12</v>
      </c>
      <c r="I2573" s="27">
        <f t="shared" si="525"/>
        <v>2</v>
      </c>
      <c r="J2573" s="28">
        <f t="shared" si="526"/>
        <v>31.983907467940661</v>
      </c>
      <c r="K2573" s="29" t="str">
        <f t="shared" si="527"/>
        <v/>
      </c>
      <c r="L2573" s="26" t="str">
        <f t="shared" si="528"/>
        <v/>
      </c>
      <c r="M2573" t="str">
        <f t="shared" si="529"/>
        <v/>
      </c>
      <c r="N2573" s="28">
        <f t="shared" si="530"/>
        <v>15.99195373397033</v>
      </c>
      <c r="O2573" t="str">
        <f t="shared" si="531"/>
        <v/>
      </c>
      <c r="P2573" t="str">
        <f t="shared" si="532"/>
        <v/>
      </c>
      <c r="Q2573" s="10"/>
      <c r="R2573" s="10"/>
      <c r="S2573" s="16">
        <v>2</v>
      </c>
      <c r="T2573" s="13">
        <v>31.983907467940661</v>
      </c>
      <c r="U2573" s="14"/>
      <c r="V2573" s="11"/>
      <c r="W2573" s="10"/>
      <c r="X2573" s="29"/>
      <c r="AA2573" t="s">
        <v>331</v>
      </c>
      <c r="AB2573">
        <v>2</v>
      </c>
      <c r="AC2573">
        <v>21.29806855750827</v>
      </c>
      <c r="AD2573">
        <v>41.91461836998706</v>
      </c>
      <c r="AL2573">
        <v>21.29806855750827</v>
      </c>
      <c r="AM2573">
        <v>41.91461836998706</v>
      </c>
      <c r="AR2573" t="s">
        <v>332</v>
      </c>
    </row>
    <row r="2574" spans="1:44" x14ac:dyDescent="0.35">
      <c r="A2574">
        <v>13</v>
      </c>
      <c r="B2574" s="26">
        <f t="shared" si="520"/>
        <v>46273.802083333343</v>
      </c>
      <c r="C2574" t="s">
        <v>74</v>
      </c>
      <c r="D2574">
        <v>1</v>
      </c>
      <c r="E2574" s="26">
        <f t="shared" si="521"/>
        <v>46273.885416666657</v>
      </c>
      <c r="F2574" s="26">
        <f t="shared" si="522"/>
        <v>46273.864583333321</v>
      </c>
      <c r="G2574">
        <f t="shared" si="523"/>
        <v>0</v>
      </c>
      <c r="H2574">
        <f t="shared" si="524"/>
        <v>15</v>
      </c>
      <c r="I2574" s="27">
        <f t="shared" si="525"/>
        <v>4</v>
      </c>
      <c r="J2574" s="28">
        <f t="shared" si="526"/>
        <v>167.04653802497162</v>
      </c>
      <c r="K2574" s="29" t="str">
        <f t="shared" si="527"/>
        <v/>
      </c>
      <c r="L2574" s="26" t="str">
        <f t="shared" si="528"/>
        <v/>
      </c>
      <c r="M2574" t="str">
        <f t="shared" si="529"/>
        <v/>
      </c>
      <c r="N2574" s="28">
        <f t="shared" si="530"/>
        <v>41.761634506242906</v>
      </c>
      <c r="O2574" t="str">
        <f t="shared" si="531"/>
        <v/>
      </c>
      <c r="P2574" t="str">
        <f t="shared" si="532"/>
        <v/>
      </c>
      <c r="Q2574" s="10"/>
      <c r="R2574" s="10"/>
      <c r="S2574" s="16">
        <v>4</v>
      </c>
      <c r="T2574" s="13">
        <v>167.0465380249716</v>
      </c>
      <c r="U2574" s="14"/>
      <c r="V2574" s="11"/>
      <c r="W2574" s="10"/>
      <c r="X2574" s="29"/>
      <c r="AA2574" t="s">
        <v>331</v>
      </c>
      <c r="AB2574">
        <v>5</v>
      </c>
      <c r="AC2574">
        <v>17.237569060773481</v>
      </c>
      <c r="AD2574">
        <v>330.49180327868862</v>
      </c>
      <c r="AL2574">
        <v>17.237569060773481</v>
      </c>
      <c r="AM2574">
        <v>330.49180327868862</v>
      </c>
      <c r="AR2574" t="s">
        <v>337</v>
      </c>
    </row>
    <row r="2575" spans="1:44" x14ac:dyDescent="0.35">
      <c r="A2575">
        <v>13</v>
      </c>
      <c r="B2575" s="26">
        <f t="shared" si="520"/>
        <v>46273.802083333343</v>
      </c>
      <c r="C2575" t="s">
        <v>74</v>
      </c>
      <c r="D2575">
        <v>2</v>
      </c>
      <c r="E2575" s="26">
        <f t="shared" si="521"/>
        <v>46273.885416666657</v>
      </c>
      <c r="F2575" s="26">
        <f t="shared" si="522"/>
        <v>46273.864583333321</v>
      </c>
      <c r="G2575">
        <f t="shared" si="523"/>
        <v>0</v>
      </c>
      <c r="H2575">
        <f t="shared" si="524"/>
        <v>0</v>
      </c>
      <c r="I2575" s="27">
        <f t="shared" si="525"/>
        <v>1</v>
      </c>
      <c r="J2575" s="28">
        <f t="shared" si="526"/>
        <v>41.917189460476784</v>
      </c>
      <c r="K2575" s="29" t="str">
        <f t="shared" si="527"/>
        <v/>
      </c>
      <c r="L2575" s="26" t="str">
        <f t="shared" si="528"/>
        <v/>
      </c>
      <c r="M2575" t="str">
        <f t="shared" si="529"/>
        <v/>
      </c>
      <c r="N2575" s="28">
        <f t="shared" si="530"/>
        <v>41.917189460476784</v>
      </c>
      <c r="O2575" t="str">
        <f t="shared" si="531"/>
        <v/>
      </c>
      <c r="P2575" t="str">
        <f t="shared" si="532"/>
        <v/>
      </c>
      <c r="Q2575" s="10"/>
      <c r="R2575" s="10"/>
      <c r="S2575" s="16">
        <v>1</v>
      </c>
      <c r="T2575" s="13">
        <v>41.917189460476777</v>
      </c>
      <c r="U2575" s="14"/>
      <c r="V2575" s="11"/>
      <c r="W2575" s="10"/>
      <c r="X2575" s="29"/>
      <c r="AA2575" t="s">
        <v>331</v>
      </c>
      <c r="AB2575">
        <v>2</v>
      </c>
      <c r="AC2575">
        <v>28.15672708129653</v>
      </c>
      <c r="AD2575">
        <v>69.523234761617374</v>
      </c>
      <c r="AL2575">
        <v>28.15672708129653</v>
      </c>
      <c r="AM2575">
        <v>69.523234761617374</v>
      </c>
      <c r="AR2575" t="s">
        <v>332</v>
      </c>
    </row>
    <row r="2576" spans="1:44" x14ac:dyDescent="0.35">
      <c r="A2576">
        <v>13</v>
      </c>
      <c r="B2576" s="26">
        <f t="shared" si="520"/>
        <v>46273.802083333343</v>
      </c>
      <c r="C2576" t="s">
        <v>74</v>
      </c>
      <c r="D2576">
        <v>3</v>
      </c>
      <c r="E2576" s="26">
        <f t="shared" si="521"/>
        <v>46273.885416666657</v>
      </c>
      <c r="F2576" s="26">
        <f t="shared" si="522"/>
        <v>46273.864583333321</v>
      </c>
      <c r="G2576">
        <f t="shared" si="523"/>
        <v>0</v>
      </c>
      <c r="H2576">
        <f t="shared" si="524"/>
        <v>0</v>
      </c>
      <c r="I2576" s="27">
        <f t="shared" si="525"/>
        <v>1</v>
      </c>
      <c r="J2576" s="28">
        <f t="shared" si="526"/>
        <v>65.141864504921827</v>
      </c>
      <c r="K2576" s="29" t="str">
        <f t="shared" si="527"/>
        <v/>
      </c>
      <c r="L2576" s="26" t="str">
        <f t="shared" si="528"/>
        <v/>
      </c>
      <c r="M2576" t="str">
        <f t="shared" si="529"/>
        <v/>
      </c>
      <c r="N2576" s="28">
        <f t="shared" si="530"/>
        <v>65.141864504921827</v>
      </c>
      <c r="O2576" t="str">
        <f t="shared" si="531"/>
        <v/>
      </c>
      <c r="P2576" t="str">
        <f t="shared" si="532"/>
        <v/>
      </c>
      <c r="Q2576" s="10"/>
      <c r="R2576" s="10"/>
      <c r="S2576" s="16">
        <v>1</v>
      </c>
      <c r="T2576" s="13">
        <v>65.141864504921827</v>
      </c>
      <c r="U2576" s="14"/>
      <c r="V2576" s="11"/>
      <c r="W2576" s="10"/>
      <c r="X2576" s="29"/>
      <c r="AA2576" t="s">
        <v>331</v>
      </c>
      <c r="AB2576">
        <v>1</v>
      </c>
      <c r="AC2576">
        <v>65.141864504921827</v>
      </c>
      <c r="AD2576">
        <v>65.141864504921827</v>
      </c>
      <c r="AL2576">
        <v>65.141864504921827</v>
      </c>
      <c r="AM2576">
        <v>65.141864504921827</v>
      </c>
      <c r="AR2576" t="s">
        <v>338</v>
      </c>
    </row>
    <row r="2577" spans="1:44" x14ac:dyDescent="0.35">
      <c r="A2577">
        <v>13</v>
      </c>
      <c r="B2577" s="26">
        <f t="shared" si="520"/>
        <v>46273.802083333343</v>
      </c>
      <c r="C2577" t="s">
        <v>74</v>
      </c>
      <c r="D2577">
        <v>4</v>
      </c>
      <c r="E2577" s="26">
        <f t="shared" si="521"/>
        <v>46273.885416666657</v>
      </c>
      <c r="F2577" s="26">
        <f t="shared" si="522"/>
        <v>46273.864583333321</v>
      </c>
      <c r="G2577">
        <f t="shared" si="523"/>
        <v>0</v>
      </c>
      <c r="H2577">
        <f t="shared" si="524"/>
        <v>1</v>
      </c>
      <c r="I2577" s="27">
        <f t="shared" si="525"/>
        <v>1</v>
      </c>
      <c r="J2577" s="28">
        <f t="shared" si="526"/>
        <v>118.37805124066975</v>
      </c>
      <c r="K2577" s="29" t="str">
        <f t="shared" si="527"/>
        <v/>
      </c>
      <c r="L2577" s="26" t="str">
        <f t="shared" si="528"/>
        <v/>
      </c>
      <c r="M2577" t="str">
        <f t="shared" si="529"/>
        <v/>
      </c>
      <c r="N2577" s="28">
        <f t="shared" si="530"/>
        <v>118.37805124066975</v>
      </c>
      <c r="O2577" t="str">
        <f t="shared" si="531"/>
        <v/>
      </c>
      <c r="P2577" t="str">
        <f t="shared" si="532"/>
        <v/>
      </c>
      <c r="Q2577" s="10"/>
      <c r="R2577" s="10"/>
      <c r="S2577" s="16">
        <v>1</v>
      </c>
      <c r="T2577" s="13">
        <v>118.37805124066971</v>
      </c>
      <c r="U2577" s="14"/>
      <c r="V2577" s="11"/>
      <c r="W2577" s="10"/>
      <c r="X2577" s="29"/>
      <c r="AA2577" t="s">
        <v>331</v>
      </c>
      <c r="AB2577">
        <v>1</v>
      </c>
      <c r="AC2577">
        <v>118.37805124066971</v>
      </c>
      <c r="AD2577">
        <v>118.37805124066971</v>
      </c>
      <c r="AL2577">
        <v>118.37805124066971</v>
      </c>
      <c r="AM2577">
        <v>118.37805124066971</v>
      </c>
      <c r="AR2577" t="s">
        <v>338</v>
      </c>
    </row>
    <row r="2578" spans="1:44" x14ac:dyDescent="0.35">
      <c r="A2578">
        <v>13</v>
      </c>
      <c r="B2578" s="26">
        <f t="shared" si="520"/>
        <v>46273.802083333343</v>
      </c>
      <c r="C2578" t="s">
        <v>74</v>
      </c>
      <c r="D2578">
        <v>5</v>
      </c>
      <c r="E2578" s="26">
        <f t="shared" si="521"/>
        <v>46273.885416666657</v>
      </c>
      <c r="F2578" s="26">
        <f t="shared" si="522"/>
        <v>46273.864583333321</v>
      </c>
      <c r="G2578">
        <f t="shared" si="523"/>
        <v>0</v>
      </c>
      <c r="H2578">
        <f t="shared" si="524"/>
        <v>1</v>
      </c>
      <c r="I2578" s="27">
        <f t="shared" si="525"/>
        <v>0</v>
      </c>
      <c r="J2578" s="28" t="str">
        <f t="shared" si="526"/>
        <v>NULL</v>
      </c>
      <c r="K2578" s="29" t="str">
        <f t="shared" si="527"/>
        <v/>
      </c>
      <c r="L2578" s="26" t="str">
        <f t="shared" si="528"/>
        <v/>
      </c>
      <c r="M2578" t="str">
        <f t="shared" si="529"/>
        <v/>
      </c>
      <c r="N2578" s="28">
        <f t="shared" si="530"/>
        <v>21.159874608150471</v>
      </c>
      <c r="O2578" t="str">
        <f t="shared" si="531"/>
        <v/>
      </c>
      <c r="P2578" t="str">
        <f t="shared" si="532"/>
        <v/>
      </c>
      <c r="Q2578" s="10"/>
      <c r="R2578" s="10"/>
      <c r="S2578" s="16">
        <v>0</v>
      </c>
      <c r="T2578" s="13"/>
      <c r="U2578" s="14"/>
      <c r="V2578" s="11"/>
      <c r="W2578" s="10"/>
      <c r="X2578" s="29"/>
      <c r="AA2578" t="s">
        <v>331</v>
      </c>
      <c r="AB2578">
        <v>1</v>
      </c>
      <c r="AR2578" t="s">
        <v>338</v>
      </c>
    </row>
    <row r="2579" spans="1:44" x14ac:dyDescent="0.35">
      <c r="A2579">
        <v>13</v>
      </c>
      <c r="B2579" s="26">
        <f t="shared" si="520"/>
        <v>46273.802083333343</v>
      </c>
      <c r="C2579" t="s">
        <v>74</v>
      </c>
      <c r="D2579">
        <v>6</v>
      </c>
      <c r="E2579" s="26">
        <f t="shared" si="521"/>
        <v>46273.885416666657</v>
      </c>
      <c r="F2579" s="26">
        <f t="shared" si="522"/>
        <v>46273.864583333321</v>
      </c>
      <c r="G2579">
        <f t="shared" si="523"/>
        <v>0</v>
      </c>
      <c r="H2579">
        <f t="shared" si="524"/>
        <v>12</v>
      </c>
      <c r="I2579" s="27">
        <f t="shared" si="525"/>
        <v>2</v>
      </c>
      <c r="J2579" s="28">
        <f t="shared" si="526"/>
        <v>31.983907467940661</v>
      </c>
      <c r="K2579" s="29" t="str">
        <f t="shared" si="527"/>
        <v/>
      </c>
      <c r="L2579" s="26" t="str">
        <f t="shared" si="528"/>
        <v/>
      </c>
      <c r="M2579" t="str">
        <f t="shared" si="529"/>
        <v/>
      </c>
      <c r="N2579" s="28">
        <f t="shared" si="530"/>
        <v>15.99195373397033</v>
      </c>
      <c r="O2579" t="str">
        <f t="shared" si="531"/>
        <v/>
      </c>
      <c r="P2579" t="str">
        <f t="shared" si="532"/>
        <v/>
      </c>
      <c r="Q2579" s="10"/>
      <c r="R2579" s="10"/>
      <c r="S2579" s="16">
        <v>2</v>
      </c>
      <c r="T2579" s="13">
        <v>31.983907467940661</v>
      </c>
      <c r="U2579" s="14"/>
      <c r="V2579" s="11"/>
      <c r="W2579" s="10"/>
      <c r="X2579" s="29"/>
      <c r="AA2579" t="s">
        <v>331</v>
      </c>
      <c r="AB2579">
        <v>2</v>
      </c>
      <c r="AC2579">
        <v>21.29806855750827</v>
      </c>
      <c r="AD2579">
        <v>41.91461836998706</v>
      </c>
      <c r="AL2579">
        <v>21.29806855750827</v>
      </c>
      <c r="AM2579">
        <v>41.91461836998706</v>
      </c>
      <c r="AR2579" t="s">
        <v>332</v>
      </c>
    </row>
    <row r="2580" spans="1:44" x14ac:dyDescent="0.35">
      <c r="A2580">
        <v>14</v>
      </c>
      <c r="B2580" s="26">
        <f t="shared" si="520"/>
        <v>46273.8125</v>
      </c>
      <c r="C2580" t="s">
        <v>20</v>
      </c>
      <c r="D2580">
        <v>1</v>
      </c>
      <c r="E2580" s="26">
        <f t="shared" si="521"/>
        <v>46273.770833333343</v>
      </c>
      <c r="F2580" s="26">
        <f t="shared" si="522"/>
        <v>46273.750000000007</v>
      </c>
      <c r="G2580">
        <f t="shared" si="523"/>
        <v>0</v>
      </c>
      <c r="H2580">
        <f t="shared" si="524"/>
        <v>0</v>
      </c>
      <c r="I2580" s="27">
        <f t="shared" si="525"/>
        <v>5</v>
      </c>
      <c r="J2580" s="28">
        <f t="shared" si="526"/>
        <v>196.08253901749239</v>
      </c>
      <c r="K2580" s="29" t="str">
        <f t="shared" si="527"/>
        <v/>
      </c>
      <c r="L2580" s="26" t="str">
        <f t="shared" si="528"/>
        <v/>
      </c>
      <c r="M2580" t="str">
        <f t="shared" si="529"/>
        <v/>
      </c>
      <c r="N2580" s="28">
        <f t="shared" si="530"/>
        <v>39.21650780349848</v>
      </c>
      <c r="O2580" t="str">
        <f t="shared" si="531"/>
        <v/>
      </c>
      <c r="P2580" t="str">
        <f t="shared" si="532"/>
        <v/>
      </c>
      <c r="Q2580" s="10"/>
      <c r="R2580" s="10"/>
      <c r="S2580" s="16">
        <v>5</v>
      </c>
      <c r="T2580" s="13">
        <v>196.08253901749239</v>
      </c>
      <c r="U2580" s="14"/>
      <c r="V2580" s="11"/>
      <c r="W2580" s="10"/>
      <c r="X2580" s="29"/>
      <c r="AA2580" t="s">
        <v>331</v>
      </c>
      <c r="AB2580">
        <v>5</v>
      </c>
      <c r="AC2580">
        <v>19.897959183673471</v>
      </c>
      <c r="AD2580">
        <v>373.81262804991621</v>
      </c>
      <c r="AL2580">
        <v>19.897959183673471</v>
      </c>
      <c r="AM2580">
        <v>373.81262804991621</v>
      </c>
      <c r="AR2580" t="s">
        <v>337</v>
      </c>
    </row>
    <row r="2581" spans="1:44" x14ac:dyDescent="0.35">
      <c r="A2581">
        <v>14</v>
      </c>
      <c r="B2581" s="26">
        <f t="shared" si="520"/>
        <v>46273.8125</v>
      </c>
      <c r="C2581" t="s">
        <v>20</v>
      </c>
      <c r="D2581">
        <v>2</v>
      </c>
      <c r="E2581" s="26">
        <f t="shared" si="521"/>
        <v>46273.770833333343</v>
      </c>
      <c r="F2581" s="26">
        <f t="shared" si="522"/>
        <v>46273.750000000007</v>
      </c>
      <c r="G2581">
        <f t="shared" si="523"/>
        <v>0</v>
      </c>
      <c r="H2581">
        <f t="shared" si="524"/>
        <v>0</v>
      </c>
      <c r="I2581" s="27">
        <f t="shared" si="525"/>
        <v>0</v>
      </c>
      <c r="J2581" s="28" t="str">
        <f t="shared" si="526"/>
        <v>NULL</v>
      </c>
      <c r="K2581" s="29" t="str">
        <f t="shared" si="527"/>
        <v/>
      </c>
      <c r="L2581" s="26" t="str">
        <f t="shared" si="528"/>
        <v/>
      </c>
      <c r="M2581" t="str">
        <f t="shared" si="529"/>
        <v/>
      </c>
      <c r="N2581" s="28">
        <f t="shared" si="530"/>
        <v>41.894060995184596</v>
      </c>
      <c r="O2581" t="str">
        <f t="shared" si="531"/>
        <v/>
      </c>
      <c r="P2581" t="str">
        <f t="shared" si="532"/>
        <v/>
      </c>
      <c r="Q2581" s="10"/>
      <c r="R2581" s="10"/>
      <c r="S2581" s="16">
        <v>0</v>
      </c>
      <c r="T2581" s="13"/>
      <c r="U2581" s="14"/>
      <c r="V2581" s="11"/>
      <c r="W2581" s="10"/>
      <c r="X2581" s="29"/>
      <c r="AA2581" t="s">
        <v>331</v>
      </c>
      <c r="AB2581">
        <v>2</v>
      </c>
      <c r="AR2581" t="s">
        <v>332</v>
      </c>
    </row>
    <row r="2582" spans="1:44" x14ac:dyDescent="0.35">
      <c r="A2582">
        <v>14</v>
      </c>
      <c r="B2582" s="26">
        <f t="shared" si="520"/>
        <v>46273.8125</v>
      </c>
      <c r="C2582" t="s">
        <v>20</v>
      </c>
      <c r="D2582">
        <v>3</v>
      </c>
      <c r="E2582" s="26">
        <f t="shared" si="521"/>
        <v>46273.770833333343</v>
      </c>
      <c r="F2582" s="26">
        <f t="shared" si="522"/>
        <v>46273.750000000007</v>
      </c>
      <c r="G2582">
        <f t="shared" si="523"/>
        <v>0</v>
      </c>
      <c r="H2582">
        <f t="shared" si="524"/>
        <v>0</v>
      </c>
      <c r="I2582" s="27">
        <f t="shared" si="525"/>
        <v>0</v>
      </c>
      <c r="J2582" s="28" t="str">
        <f t="shared" si="526"/>
        <v>NULL</v>
      </c>
      <c r="K2582" s="29" t="str">
        <f t="shared" si="527"/>
        <v/>
      </c>
      <c r="L2582" s="26" t="str">
        <f t="shared" si="528"/>
        <v/>
      </c>
      <c r="M2582" t="str">
        <f t="shared" si="529"/>
        <v/>
      </c>
      <c r="N2582" s="28">
        <f t="shared" si="530"/>
        <v>58.441558441558442</v>
      </c>
      <c r="O2582" t="str">
        <f t="shared" si="531"/>
        <v/>
      </c>
      <c r="P2582" t="str">
        <f t="shared" si="532"/>
        <v/>
      </c>
      <c r="Q2582" s="10"/>
      <c r="R2582" s="10"/>
      <c r="S2582" s="16">
        <v>0</v>
      </c>
      <c r="T2582" s="13"/>
      <c r="U2582" s="14"/>
      <c r="V2582" s="11"/>
      <c r="W2582" s="10"/>
      <c r="X2582" s="29"/>
      <c r="AA2582" t="s">
        <v>331</v>
      </c>
      <c r="AB2582">
        <v>1</v>
      </c>
      <c r="AR2582" t="s">
        <v>338</v>
      </c>
    </row>
    <row r="2583" spans="1:44" x14ac:dyDescent="0.35">
      <c r="A2583">
        <v>14</v>
      </c>
      <c r="B2583" s="26">
        <f t="shared" si="520"/>
        <v>46273.8125</v>
      </c>
      <c r="C2583" t="s">
        <v>20</v>
      </c>
      <c r="D2583">
        <v>4</v>
      </c>
      <c r="E2583" s="26">
        <f t="shared" si="521"/>
        <v>46273.770833333343</v>
      </c>
      <c r="F2583" s="26">
        <f t="shared" si="522"/>
        <v>46273.750000000007</v>
      </c>
      <c r="G2583">
        <f t="shared" si="523"/>
        <v>0</v>
      </c>
      <c r="H2583">
        <f t="shared" si="524"/>
        <v>0</v>
      </c>
      <c r="I2583" s="27">
        <f t="shared" si="525"/>
        <v>0</v>
      </c>
      <c r="J2583" s="28" t="str">
        <f t="shared" si="526"/>
        <v>NULL</v>
      </c>
      <c r="K2583" s="29" t="str">
        <f t="shared" si="527"/>
        <v/>
      </c>
      <c r="L2583" s="26" t="str">
        <f t="shared" si="528"/>
        <v/>
      </c>
      <c r="M2583" t="str">
        <f t="shared" si="529"/>
        <v/>
      </c>
      <c r="N2583" s="28">
        <f t="shared" si="530"/>
        <v>116.70290571259142</v>
      </c>
      <c r="O2583" t="str">
        <f t="shared" si="531"/>
        <v/>
      </c>
      <c r="P2583" t="str">
        <f t="shared" si="532"/>
        <v/>
      </c>
      <c r="Q2583" s="10"/>
      <c r="R2583" s="10"/>
      <c r="S2583" s="16">
        <v>0</v>
      </c>
      <c r="T2583" s="13"/>
      <c r="U2583" s="14"/>
      <c r="V2583" s="11"/>
      <c r="W2583" s="10"/>
      <c r="X2583" s="29"/>
      <c r="AA2583" t="s">
        <v>331</v>
      </c>
      <c r="AB2583">
        <v>1</v>
      </c>
      <c r="AR2583" t="s">
        <v>338</v>
      </c>
    </row>
    <row r="2584" spans="1:44" x14ac:dyDescent="0.35">
      <c r="A2584">
        <v>14</v>
      </c>
      <c r="B2584" s="26">
        <f t="shared" si="520"/>
        <v>46273.8125</v>
      </c>
      <c r="C2584" t="s">
        <v>20</v>
      </c>
      <c r="D2584">
        <v>5</v>
      </c>
      <c r="E2584" s="26">
        <f t="shared" si="521"/>
        <v>46273.770833333343</v>
      </c>
      <c r="F2584" s="26">
        <f t="shared" si="522"/>
        <v>46273.750000000007</v>
      </c>
      <c r="G2584">
        <f t="shared" si="523"/>
        <v>0</v>
      </c>
      <c r="H2584">
        <f t="shared" si="524"/>
        <v>0</v>
      </c>
      <c r="I2584" s="27">
        <f t="shared" si="525"/>
        <v>0</v>
      </c>
      <c r="J2584" s="28" t="str">
        <f t="shared" si="526"/>
        <v>NULL</v>
      </c>
      <c r="K2584" s="29" t="str">
        <f t="shared" si="527"/>
        <v/>
      </c>
      <c r="L2584" s="26" t="str">
        <f t="shared" si="528"/>
        <v/>
      </c>
      <c r="M2584" t="str">
        <f t="shared" si="529"/>
        <v/>
      </c>
      <c r="N2584" s="28">
        <f t="shared" si="530"/>
        <v>21.159874608150471</v>
      </c>
      <c r="O2584" t="str">
        <f t="shared" si="531"/>
        <v/>
      </c>
      <c r="P2584" t="str">
        <f t="shared" si="532"/>
        <v/>
      </c>
      <c r="Q2584" s="10"/>
      <c r="R2584" s="10"/>
      <c r="S2584" s="16">
        <v>0</v>
      </c>
      <c r="T2584" s="13"/>
      <c r="U2584" s="14"/>
      <c r="V2584" s="11"/>
      <c r="W2584" s="10"/>
      <c r="X2584" s="29"/>
      <c r="AA2584" t="s">
        <v>331</v>
      </c>
      <c r="AB2584">
        <v>1</v>
      </c>
      <c r="AR2584" t="s">
        <v>338</v>
      </c>
    </row>
    <row r="2585" spans="1:44" x14ac:dyDescent="0.35">
      <c r="A2585">
        <v>14</v>
      </c>
      <c r="B2585" s="26">
        <f t="shared" si="520"/>
        <v>46273.8125</v>
      </c>
      <c r="C2585" t="s">
        <v>20</v>
      </c>
      <c r="D2585">
        <v>6</v>
      </c>
      <c r="E2585" s="26">
        <f t="shared" si="521"/>
        <v>46273.770833333343</v>
      </c>
      <c r="F2585" s="26">
        <f t="shared" si="522"/>
        <v>46273.750000000007</v>
      </c>
      <c r="G2585">
        <f t="shared" si="523"/>
        <v>0</v>
      </c>
      <c r="H2585">
        <f t="shared" si="524"/>
        <v>0</v>
      </c>
      <c r="I2585" s="27">
        <f t="shared" si="525"/>
        <v>2</v>
      </c>
      <c r="J2585" s="28">
        <f t="shared" si="526"/>
        <v>34.083460782171727</v>
      </c>
      <c r="K2585" s="29" t="str">
        <f t="shared" si="527"/>
        <v/>
      </c>
      <c r="L2585" s="26" t="str">
        <f t="shared" si="528"/>
        <v/>
      </c>
      <c r="M2585" t="str">
        <f t="shared" si="529"/>
        <v/>
      </c>
      <c r="N2585" s="28">
        <f t="shared" si="530"/>
        <v>17.041730391085864</v>
      </c>
      <c r="O2585" t="str">
        <f t="shared" si="531"/>
        <v/>
      </c>
      <c r="P2585" t="str">
        <f t="shared" si="532"/>
        <v/>
      </c>
      <c r="Q2585" s="10"/>
      <c r="R2585" s="10"/>
      <c r="S2585" s="16">
        <v>2</v>
      </c>
      <c r="T2585" s="13">
        <v>34.083460782171727</v>
      </c>
      <c r="U2585" s="14"/>
      <c r="V2585" s="11"/>
      <c r="W2585" s="10"/>
      <c r="X2585" s="29"/>
      <c r="AA2585" t="s">
        <v>331</v>
      </c>
      <c r="AB2585">
        <v>2</v>
      </c>
      <c r="AC2585">
        <v>21.66390853016398</v>
      </c>
      <c r="AD2585">
        <v>45.736871823828338</v>
      </c>
      <c r="AL2585">
        <v>21.66390853016398</v>
      </c>
      <c r="AM2585">
        <v>45.736871823828338</v>
      </c>
      <c r="AR2585" t="s">
        <v>332</v>
      </c>
    </row>
    <row r="2586" spans="1:44" x14ac:dyDescent="0.35">
      <c r="A2586">
        <v>14</v>
      </c>
      <c r="B2586" s="26">
        <f t="shared" si="520"/>
        <v>46273.8125</v>
      </c>
      <c r="C2586" t="s">
        <v>43</v>
      </c>
      <c r="D2586">
        <v>1</v>
      </c>
      <c r="E2586" s="26">
        <f t="shared" si="521"/>
        <v>46273.802083333343</v>
      </c>
      <c r="F2586" s="26">
        <f t="shared" si="522"/>
        <v>46273.781250000007</v>
      </c>
      <c r="G2586">
        <f t="shared" si="523"/>
        <v>0</v>
      </c>
      <c r="H2586">
        <f t="shared" si="524"/>
        <v>0</v>
      </c>
      <c r="I2586" s="27">
        <f t="shared" si="525"/>
        <v>5</v>
      </c>
      <c r="J2586" s="28">
        <f t="shared" si="526"/>
        <v>196.08253901749239</v>
      </c>
      <c r="K2586" s="29" t="str">
        <f t="shared" si="527"/>
        <v/>
      </c>
      <c r="L2586" s="26" t="str">
        <f t="shared" si="528"/>
        <v/>
      </c>
      <c r="M2586" t="str">
        <f t="shared" si="529"/>
        <v/>
      </c>
      <c r="N2586" s="28">
        <f t="shared" si="530"/>
        <v>39.21650780349848</v>
      </c>
      <c r="O2586" t="str">
        <f t="shared" si="531"/>
        <v/>
      </c>
      <c r="P2586" t="str">
        <f t="shared" si="532"/>
        <v/>
      </c>
      <c r="Q2586" s="10"/>
      <c r="R2586" s="10"/>
      <c r="S2586" s="16">
        <v>5</v>
      </c>
      <c r="T2586" s="13">
        <v>196.08253901749239</v>
      </c>
      <c r="U2586" s="14"/>
      <c r="V2586" s="11"/>
      <c r="W2586" s="10"/>
      <c r="X2586" s="29"/>
      <c r="AA2586" t="s">
        <v>331</v>
      </c>
      <c r="AB2586">
        <v>5</v>
      </c>
      <c r="AC2586">
        <v>19.897959183673471</v>
      </c>
      <c r="AD2586">
        <v>373.81262804991621</v>
      </c>
      <c r="AL2586">
        <v>19.897959183673471</v>
      </c>
      <c r="AM2586">
        <v>373.81262804991621</v>
      </c>
      <c r="AR2586" t="s">
        <v>337</v>
      </c>
    </row>
    <row r="2587" spans="1:44" x14ac:dyDescent="0.35">
      <c r="A2587">
        <v>14</v>
      </c>
      <c r="B2587" s="26">
        <f t="shared" si="520"/>
        <v>46273.8125</v>
      </c>
      <c r="C2587" t="s">
        <v>43</v>
      </c>
      <c r="D2587">
        <v>2</v>
      </c>
      <c r="E2587" s="26">
        <f t="shared" si="521"/>
        <v>46273.802083333343</v>
      </c>
      <c r="F2587" s="26">
        <f t="shared" si="522"/>
        <v>46273.781250000007</v>
      </c>
      <c r="G2587">
        <f t="shared" si="523"/>
        <v>0</v>
      </c>
      <c r="H2587">
        <f t="shared" si="524"/>
        <v>0</v>
      </c>
      <c r="I2587" s="27">
        <f t="shared" si="525"/>
        <v>0</v>
      </c>
      <c r="J2587" s="28" t="str">
        <f t="shared" si="526"/>
        <v>NULL</v>
      </c>
      <c r="K2587" s="29" t="str">
        <f t="shared" si="527"/>
        <v/>
      </c>
      <c r="L2587" s="26" t="str">
        <f t="shared" si="528"/>
        <v/>
      </c>
      <c r="M2587" t="str">
        <f t="shared" si="529"/>
        <v/>
      </c>
      <c r="N2587" s="28">
        <f t="shared" si="530"/>
        <v>41.894060995184596</v>
      </c>
      <c r="O2587" t="str">
        <f t="shared" si="531"/>
        <v/>
      </c>
      <c r="P2587" t="str">
        <f t="shared" si="532"/>
        <v/>
      </c>
      <c r="Q2587" s="10"/>
      <c r="R2587" s="10"/>
      <c r="S2587" s="16">
        <v>0</v>
      </c>
      <c r="T2587" s="13"/>
      <c r="U2587" s="14"/>
      <c r="V2587" s="11"/>
      <c r="W2587" s="10"/>
      <c r="X2587" s="29"/>
      <c r="AA2587" t="s">
        <v>331</v>
      </c>
      <c r="AB2587">
        <v>2</v>
      </c>
      <c r="AR2587" t="s">
        <v>332</v>
      </c>
    </row>
    <row r="2588" spans="1:44" x14ac:dyDescent="0.35">
      <c r="A2588">
        <v>14</v>
      </c>
      <c r="B2588" s="26">
        <f t="shared" si="520"/>
        <v>46273.8125</v>
      </c>
      <c r="C2588" t="s">
        <v>43</v>
      </c>
      <c r="D2588">
        <v>3</v>
      </c>
      <c r="E2588" s="26">
        <f t="shared" si="521"/>
        <v>46273.802083333343</v>
      </c>
      <c r="F2588" s="26">
        <f t="shared" si="522"/>
        <v>46273.781250000007</v>
      </c>
      <c r="G2588">
        <f t="shared" si="523"/>
        <v>0</v>
      </c>
      <c r="H2588">
        <f t="shared" si="524"/>
        <v>0</v>
      </c>
      <c r="I2588" s="27">
        <f t="shared" si="525"/>
        <v>0</v>
      </c>
      <c r="J2588" s="28" t="str">
        <f t="shared" si="526"/>
        <v>NULL</v>
      </c>
      <c r="K2588" s="29" t="str">
        <f t="shared" si="527"/>
        <v/>
      </c>
      <c r="L2588" s="26" t="str">
        <f t="shared" si="528"/>
        <v/>
      </c>
      <c r="M2588" t="str">
        <f t="shared" si="529"/>
        <v/>
      </c>
      <c r="N2588" s="28">
        <f t="shared" si="530"/>
        <v>58.441558441558442</v>
      </c>
      <c r="O2588" t="str">
        <f t="shared" si="531"/>
        <v/>
      </c>
      <c r="P2588" t="str">
        <f t="shared" si="532"/>
        <v/>
      </c>
      <c r="Q2588" s="10"/>
      <c r="R2588" s="10"/>
      <c r="S2588" s="16">
        <v>0</v>
      </c>
      <c r="T2588" s="13"/>
      <c r="U2588" s="14"/>
      <c r="V2588" s="11"/>
      <c r="W2588" s="10"/>
      <c r="X2588" s="29"/>
      <c r="AA2588" t="s">
        <v>331</v>
      </c>
      <c r="AB2588">
        <v>1</v>
      </c>
      <c r="AR2588" t="s">
        <v>338</v>
      </c>
    </row>
    <row r="2589" spans="1:44" x14ac:dyDescent="0.35">
      <c r="A2589">
        <v>14</v>
      </c>
      <c r="B2589" s="26">
        <f t="shared" si="520"/>
        <v>46273.8125</v>
      </c>
      <c r="C2589" t="s">
        <v>43</v>
      </c>
      <c r="D2589">
        <v>4</v>
      </c>
      <c r="E2589" s="26">
        <f t="shared" si="521"/>
        <v>46273.802083333343</v>
      </c>
      <c r="F2589" s="26">
        <f t="shared" si="522"/>
        <v>46273.781250000007</v>
      </c>
      <c r="G2589">
        <f t="shared" si="523"/>
        <v>0</v>
      </c>
      <c r="H2589">
        <f t="shared" si="524"/>
        <v>0</v>
      </c>
      <c r="I2589" s="27">
        <f t="shared" si="525"/>
        <v>0</v>
      </c>
      <c r="J2589" s="28" t="str">
        <f t="shared" si="526"/>
        <v>NULL</v>
      </c>
      <c r="K2589" s="29" t="str">
        <f t="shared" si="527"/>
        <v/>
      </c>
      <c r="L2589" s="26" t="str">
        <f t="shared" si="528"/>
        <v/>
      </c>
      <c r="M2589" t="str">
        <f t="shared" si="529"/>
        <v/>
      </c>
      <c r="N2589" s="28">
        <f t="shared" si="530"/>
        <v>116.70290571259142</v>
      </c>
      <c r="O2589" t="str">
        <f t="shared" si="531"/>
        <v/>
      </c>
      <c r="P2589" t="str">
        <f t="shared" si="532"/>
        <v/>
      </c>
      <c r="Q2589" s="10"/>
      <c r="R2589" s="10"/>
      <c r="S2589" s="16">
        <v>0</v>
      </c>
      <c r="T2589" s="13"/>
      <c r="U2589" s="14"/>
      <c r="V2589" s="11"/>
      <c r="W2589" s="10"/>
      <c r="X2589" s="29"/>
      <c r="AA2589" t="s">
        <v>331</v>
      </c>
      <c r="AB2589">
        <v>1</v>
      </c>
      <c r="AR2589" t="s">
        <v>338</v>
      </c>
    </row>
    <row r="2590" spans="1:44" x14ac:dyDescent="0.35">
      <c r="A2590">
        <v>14</v>
      </c>
      <c r="B2590" s="26">
        <f t="shared" si="520"/>
        <v>46273.8125</v>
      </c>
      <c r="C2590" t="s">
        <v>43</v>
      </c>
      <c r="D2590">
        <v>5</v>
      </c>
      <c r="E2590" s="26">
        <f t="shared" si="521"/>
        <v>46273.802083333343</v>
      </c>
      <c r="F2590" s="26">
        <f t="shared" si="522"/>
        <v>46273.781250000007</v>
      </c>
      <c r="G2590">
        <f t="shared" si="523"/>
        <v>0</v>
      </c>
      <c r="H2590">
        <f t="shared" si="524"/>
        <v>0</v>
      </c>
      <c r="I2590" s="27">
        <f t="shared" si="525"/>
        <v>0</v>
      </c>
      <c r="J2590" s="28" t="str">
        <f t="shared" si="526"/>
        <v>NULL</v>
      </c>
      <c r="K2590" s="29" t="str">
        <f t="shared" si="527"/>
        <v/>
      </c>
      <c r="L2590" s="26" t="str">
        <f t="shared" si="528"/>
        <v/>
      </c>
      <c r="M2590" t="str">
        <f t="shared" si="529"/>
        <v/>
      </c>
      <c r="N2590" s="28">
        <f t="shared" si="530"/>
        <v>21.159874608150471</v>
      </c>
      <c r="O2590" t="str">
        <f t="shared" si="531"/>
        <v/>
      </c>
      <c r="P2590" t="str">
        <f t="shared" si="532"/>
        <v/>
      </c>
      <c r="Q2590" s="10"/>
      <c r="R2590" s="10"/>
      <c r="S2590" s="16">
        <v>0</v>
      </c>
      <c r="T2590" s="13"/>
      <c r="U2590" s="14"/>
      <c r="V2590" s="11"/>
      <c r="W2590" s="10"/>
      <c r="X2590" s="29"/>
      <c r="AA2590" t="s">
        <v>331</v>
      </c>
      <c r="AB2590">
        <v>1</v>
      </c>
      <c r="AR2590" t="s">
        <v>338</v>
      </c>
    </row>
    <row r="2591" spans="1:44" x14ac:dyDescent="0.35">
      <c r="A2591">
        <v>14</v>
      </c>
      <c r="B2591" s="26">
        <f t="shared" si="520"/>
        <v>46273.8125</v>
      </c>
      <c r="C2591" t="s">
        <v>43</v>
      </c>
      <c r="D2591">
        <v>6</v>
      </c>
      <c r="E2591" s="26">
        <f t="shared" si="521"/>
        <v>46273.802083333343</v>
      </c>
      <c r="F2591" s="26">
        <f t="shared" si="522"/>
        <v>46273.781250000007</v>
      </c>
      <c r="G2591">
        <f t="shared" si="523"/>
        <v>0</v>
      </c>
      <c r="H2591">
        <f t="shared" si="524"/>
        <v>0</v>
      </c>
      <c r="I2591" s="27">
        <f t="shared" si="525"/>
        <v>2</v>
      </c>
      <c r="J2591" s="28">
        <f t="shared" si="526"/>
        <v>34.083460782171727</v>
      </c>
      <c r="K2591" s="29" t="str">
        <f t="shared" si="527"/>
        <v/>
      </c>
      <c r="L2591" s="26" t="str">
        <f t="shared" si="528"/>
        <v/>
      </c>
      <c r="M2591" t="str">
        <f t="shared" si="529"/>
        <v/>
      </c>
      <c r="N2591" s="28">
        <f t="shared" si="530"/>
        <v>17.041730391085864</v>
      </c>
      <c r="O2591" t="str">
        <f t="shared" si="531"/>
        <v/>
      </c>
      <c r="P2591" t="str">
        <f t="shared" si="532"/>
        <v/>
      </c>
      <c r="Q2591" s="10"/>
      <c r="R2591" s="10"/>
      <c r="S2591" s="16">
        <v>2</v>
      </c>
      <c r="T2591" s="13">
        <v>34.083460782171727</v>
      </c>
      <c r="U2591" s="14"/>
      <c r="V2591" s="11"/>
      <c r="W2591" s="10"/>
      <c r="X2591" s="29"/>
      <c r="AA2591" t="s">
        <v>331</v>
      </c>
      <c r="AB2591">
        <v>2</v>
      </c>
      <c r="AC2591">
        <v>21.66390853016398</v>
      </c>
      <c r="AD2591">
        <v>45.736871823828338</v>
      </c>
      <c r="AL2591">
        <v>21.66390853016398</v>
      </c>
      <c r="AM2591">
        <v>45.736871823828338</v>
      </c>
      <c r="AR2591" t="s">
        <v>332</v>
      </c>
    </row>
    <row r="2592" spans="1:44" x14ac:dyDescent="0.35">
      <c r="A2592">
        <v>14</v>
      </c>
      <c r="B2592" s="26">
        <f t="shared" si="520"/>
        <v>46273.8125</v>
      </c>
      <c r="C2592" t="s">
        <v>44</v>
      </c>
      <c r="D2592">
        <v>1</v>
      </c>
      <c r="E2592" s="26">
        <f t="shared" si="521"/>
        <v>46273.8125</v>
      </c>
      <c r="F2592" s="26">
        <f t="shared" si="522"/>
        <v>46273.791666666664</v>
      </c>
      <c r="G2592">
        <f t="shared" si="523"/>
        <v>0</v>
      </c>
      <c r="H2592">
        <f t="shared" si="524"/>
        <v>0</v>
      </c>
      <c r="I2592" s="27">
        <f t="shared" si="525"/>
        <v>5</v>
      </c>
      <c r="J2592" s="28">
        <f t="shared" si="526"/>
        <v>196.08253901749239</v>
      </c>
      <c r="K2592" s="29" t="str">
        <f t="shared" si="527"/>
        <v/>
      </c>
      <c r="L2592" s="26" t="str">
        <f t="shared" si="528"/>
        <v/>
      </c>
      <c r="M2592" t="str">
        <f t="shared" si="529"/>
        <v/>
      </c>
      <c r="N2592" s="28">
        <f t="shared" si="530"/>
        <v>39.21650780349848</v>
      </c>
      <c r="O2592" t="str">
        <f t="shared" si="531"/>
        <v/>
      </c>
      <c r="P2592" t="str">
        <f t="shared" si="532"/>
        <v/>
      </c>
      <c r="Q2592" s="10"/>
      <c r="R2592" s="10"/>
      <c r="S2592" s="16">
        <v>5</v>
      </c>
      <c r="T2592" s="13">
        <v>196.08253901749239</v>
      </c>
      <c r="U2592" s="14"/>
      <c r="V2592" s="11"/>
      <c r="W2592" s="10"/>
      <c r="X2592" s="29"/>
      <c r="AA2592" t="s">
        <v>331</v>
      </c>
      <c r="AB2592">
        <v>5</v>
      </c>
      <c r="AC2592">
        <v>19.897959183673471</v>
      </c>
      <c r="AD2592">
        <v>373.81262804991621</v>
      </c>
      <c r="AL2592">
        <v>19.897959183673471</v>
      </c>
      <c r="AM2592">
        <v>373.81262804991621</v>
      </c>
      <c r="AR2592" t="s">
        <v>337</v>
      </c>
    </row>
    <row r="2593" spans="1:44" x14ac:dyDescent="0.35">
      <c r="A2593">
        <v>14</v>
      </c>
      <c r="B2593" s="26">
        <f t="shared" si="520"/>
        <v>46273.8125</v>
      </c>
      <c r="C2593" t="s">
        <v>44</v>
      </c>
      <c r="D2593">
        <v>2</v>
      </c>
      <c r="E2593" s="26">
        <f t="shared" si="521"/>
        <v>46273.8125</v>
      </c>
      <c r="F2593" s="26">
        <f t="shared" si="522"/>
        <v>46273.791666666664</v>
      </c>
      <c r="G2593">
        <f t="shared" si="523"/>
        <v>0</v>
      </c>
      <c r="H2593">
        <f t="shared" si="524"/>
        <v>0</v>
      </c>
      <c r="I2593" s="27">
        <f t="shared" si="525"/>
        <v>0</v>
      </c>
      <c r="J2593" s="28" t="str">
        <f t="shared" si="526"/>
        <v>NULL</v>
      </c>
      <c r="K2593" s="29" t="str">
        <f t="shared" si="527"/>
        <v/>
      </c>
      <c r="L2593" s="26" t="str">
        <f t="shared" si="528"/>
        <v/>
      </c>
      <c r="M2593" t="str">
        <f t="shared" si="529"/>
        <v/>
      </c>
      <c r="N2593" s="28">
        <f t="shared" si="530"/>
        <v>41.894060995184596</v>
      </c>
      <c r="O2593" t="str">
        <f t="shared" si="531"/>
        <v/>
      </c>
      <c r="P2593" t="str">
        <f t="shared" si="532"/>
        <v/>
      </c>
      <c r="Q2593" s="10"/>
      <c r="R2593" s="10"/>
      <c r="S2593" s="16">
        <v>0</v>
      </c>
      <c r="T2593" s="13"/>
      <c r="U2593" s="14"/>
      <c r="V2593" s="11"/>
      <c r="W2593" s="10"/>
      <c r="X2593" s="29"/>
      <c r="AA2593" t="s">
        <v>331</v>
      </c>
      <c r="AB2593">
        <v>2</v>
      </c>
      <c r="AR2593" t="s">
        <v>332</v>
      </c>
    </row>
    <row r="2594" spans="1:44" x14ac:dyDescent="0.35">
      <c r="A2594">
        <v>14</v>
      </c>
      <c r="B2594" s="26">
        <f t="shared" si="520"/>
        <v>46273.8125</v>
      </c>
      <c r="C2594" t="s">
        <v>44</v>
      </c>
      <c r="D2594">
        <v>3</v>
      </c>
      <c r="E2594" s="26">
        <f t="shared" si="521"/>
        <v>46273.8125</v>
      </c>
      <c r="F2594" s="26">
        <f t="shared" si="522"/>
        <v>46273.791666666664</v>
      </c>
      <c r="G2594">
        <f t="shared" si="523"/>
        <v>0</v>
      </c>
      <c r="H2594">
        <f t="shared" si="524"/>
        <v>0</v>
      </c>
      <c r="I2594" s="27">
        <f t="shared" si="525"/>
        <v>0</v>
      </c>
      <c r="J2594" s="28" t="str">
        <f t="shared" si="526"/>
        <v>NULL</v>
      </c>
      <c r="K2594" s="29" t="str">
        <f t="shared" si="527"/>
        <v/>
      </c>
      <c r="L2594" s="26" t="str">
        <f t="shared" si="528"/>
        <v/>
      </c>
      <c r="M2594" t="str">
        <f t="shared" si="529"/>
        <v/>
      </c>
      <c r="N2594" s="28">
        <f t="shared" si="530"/>
        <v>58.441558441558442</v>
      </c>
      <c r="O2594" t="str">
        <f t="shared" si="531"/>
        <v/>
      </c>
      <c r="P2594" t="str">
        <f t="shared" si="532"/>
        <v/>
      </c>
      <c r="Q2594" s="10"/>
      <c r="R2594" s="10"/>
      <c r="S2594" s="16">
        <v>0</v>
      </c>
      <c r="T2594" s="13"/>
      <c r="U2594" s="14"/>
      <c r="V2594" s="11"/>
      <c r="W2594" s="10"/>
      <c r="X2594" s="29"/>
      <c r="AA2594" t="s">
        <v>331</v>
      </c>
      <c r="AB2594">
        <v>1</v>
      </c>
      <c r="AR2594" t="s">
        <v>338</v>
      </c>
    </row>
    <row r="2595" spans="1:44" x14ac:dyDescent="0.35">
      <c r="A2595">
        <v>14</v>
      </c>
      <c r="B2595" s="26">
        <f t="shared" si="520"/>
        <v>46273.8125</v>
      </c>
      <c r="C2595" t="s">
        <v>44</v>
      </c>
      <c r="D2595">
        <v>4</v>
      </c>
      <c r="E2595" s="26">
        <f t="shared" si="521"/>
        <v>46273.8125</v>
      </c>
      <c r="F2595" s="26">
        <f t="shared" si="522"/>
        <v>46273.791666666664</v>
      </c>
      <c r="G2595">
        <f t="shared" si="523"/>
        <v>0</v>
      </c>
      <c r="H2595">
        <f t="shared" si="524"/>
        <v>0</v>
      </c>
      <c r="I2595" s="27">
        <f t="shared" si="525"/>
        <v>0</v>
      </c>
      <c r="J2595" s="28" t="str">
        <f t="shared" si="526"/>
        <v>NULL</v>
      </c>
      <c r="K2595" s="29" t="str">
        <f t="shared" si="527"/>
        <v/>
      </c>
      <c r="L2595" s="26" t="str">
        <f t="shared" si="528"/>
        <v/>
      </c>
      <c r="M2595" t="str">
        <f t="shared" si="529"/>
        <v/>
      </c>
      <c r="N2595" s="28">
        <f t="shared" si="530"/>
        <v>116.70290571259142</v>
      </c>
      <c r="O2595" t="str">
        <f t="shared" si="531"/>
        <v/>
      </c>
      <c r="P2595" t="str">
        <f t="shared" si="532"/>
        <v/>
      </c>
      <c r="Q2595" s="10"/>
      <c r="R2595" s="10"/>
      <c r="S2595" s="16">
        <v>0</v>
      </c>
      <c r="T2595" s="13"/>
      <c r="U2595" s="14"/>
      <c r="V2595" s="11"/>
      <c r="W2595" s="10"/>
      <c r="X2595" s="29"/>
      <c r="AA2595" t="s">
        <v>331</v>
      </c>
      <c r="AB2595">
        <v>1</v>
      </c>
      <c r="AR2595" t="s">
        <v>338</v>
      </c>
    </row>
    <row r="2596" spans="1:44" x14ac:dyDescent="0.35">
      <c r="A2596">
        <v>14</v>
      </c>
      <c r="B2596" s="26">
        <f t="shared" si="520"/>
        <v>46273.8125</v>
      </c>
      <c r="C2596" t="s">
        <v>44</v>
      </c>
      <c r="D2596">
        <v>5</v>
      </c>
      <c r="E2596" s="26">
        <f t="shared" si="521"/>
        <v>46273.8125</v>
      </c>
      <c r="F2596" s="26">
        <f t="shared" si="522"/>
        <v>46273.791666666664</v>
      </c>
      <c r="G2596">
        <f t="shared" si="523"/>
        <v>0</v>
      </c>
      <c r="H2596">
        <f t="shared" si="524"/>
        <v>0</v>
      </c>
      <c r="I2596" s="27">
        <f t="shared" si="525"/>
        <v>0</v>
      </c>
      <c r="J2596" s="28" t="str">
        <f t="shared" si="526"/>
        <v>NULL</v>
      </c>
      <c r="K2596" s="29" t="str">
        <f t="shared" si="527"/>
        <v/>
      </c>
      <c r="L2596" s="26" t="str">
        <f t="shared" si="528"/>
        <v/>
      </c>
      <c r="M2596" t="str">
        <f t="shared" si="529"/>
        <v/>
      </c>
      <c r="N2596" s="28">
        <f t="shared" si="530"/>
        <v>21.159874608150471</v>
      </c>
      <c r="O2596" t="str">
        <f t="shared" si="531"/>
        <v/>
      </c>
      <c r="P2596" t="str">
        <f t="shared" si="532"/>
        <v/>
      </c>
      <c r="Q2596" s="10"/>
      <c r="R2596" s="10"/>
      <c r="S2596" s="16">
        <v>0</v>
      </c>
      <c r="T2596" s="13"/>
      <c r="U2596" s="14"/>
      <c r="V2596" s="11"/>
      <c r="W2596" s="10"/>
      <c r="X2596" s="29"/>
      <c r="AA2596" t="s">
        <v>331</v>
      </c>
      <c r="AB2596">
        <v>1</v>
      </c>
      <c r="AR2596" t="s">
        <v>338</v>
      </c>
    </row>
    <row r="2597" spans="1:44" x14ac:dyDescent="0.35">
      <c r="A2597">
        <v>14</v>
      </c>
      <c r="B2597" s="26">
        <f t="shared" si="520"/>
        <v>46273.8125</v>
      </c>
      <c r="C2597" t="s">
        <v>44</v>
      </c>
      <c r="D2597">
        <v>6</v>
      </c>
      <c r="E2597" s="26">
        <f t="shared" si="521"/>
        <v>46273.8125</v>
      </c>
      <c r="F2597" s="26">
        <f t="shared" si="522"/>
        <v>46273.791666666664</v>
      </c>
      <c r="G2597">
        <f t="shared" si="523"/>
        <v>0</v>
      </c>
      <c r="H2597">
        <f t="shared" si="524"/>
        <v>0</v>
      </c>
      <c r="I2597" s="27">
        <f t="shared" si="525"/>
        <v>2</v>
      </c>
      <c r="J2597" s="28">
        <f t="shared" si="526"/>
        <v>34.083460782171727</v>
      </c>
      <c r="K2597" s="29" t="str">
        <f t="shared" si="527"/>
        <v/>
      </c>
      <c r="L2597" s="26" t="str">
        <f t="shared" si="528"/>
        <v/>
      </c>
      <c r="M2597" t="str">
        <f t="shared" si="529"/>
        <v/>
      </c>
      <c r="N2597" s="28">
        <f t="shared" si="530"/>
        <v>17.041730391085864</v>
      </c>
      <c r="O2597" t="str">
        <f t="shared" si="531"/>
        <v/>
      </c>
      <c r="P2597" t="str">
        <f t="shared" si="532"/>
        <v/>
      </c>
      <c r="Q2597" s="10"/>
      <c r="R2597" s="10"/>
      <c r="S2597" s="16">
        <v>2</v>
      </c>
      <c r="T2597" s="13">
        <v>34.083460782171727</v>
      </c>
      <c r="U2597" s="14"/>
      <c r="V2597" s="11"/>
      <c r="W2597" s="10"/>
      <c r="X2597" s="29"/>
      <c r="AA2597" t="s">
        <v>331</v>
      </c>
      <c r="AB2597">
        <v>2</v>
      </c>
      <c r="AC2597">
        <v>21.66390853016398</v>
      </c>
      <c r="AD2597">
        <v>45.736871823828338</v>
      </c>
      <c r="AL2597">
        <v>21.66390853016398</v>
      </c>
      <c r="AM2597">
        <v>45.736871823828338</v>
      </c>
      <c r="AR2597" t="s">
        <v>332</v>
      </c>
    </row>
    <row r="2598" spans="1:44" x14ac:dyDescent="0.35">
      <c r="A2598">
        <v>14</v>
      </c>
      <c r="B2598" s="26">
        <f t="shared" si="520"/>
        <v>46273.8125</v>
      </c>
      <c r="C2598" t="s">
        <v>45</v>
      </c>
      <c r="D2598">
        <v>1</v>
      </c>
      <c r="E2598" s="26">
        <f t="shared" si="521"/>
        <v>46273.802083333343</v>
      </c>
      <c r="F2598" s="26">
        <f t="shared" si="522"/>
        <v>46273.781250000007</v>
      </c>
      <c r="G2598">
        <f t="shared" si="523"/>
        <v>0</v>
      </c>
      <c r="H2598">
        <f t="shared" si="524"/>
        <v>0</v>
      </c>
      <c r="I2598" s="27">
        <f t="shared" si="525"/>
        <v>5</v>
      </c>
      <c r="J2598" s="28">
        <f t="shared" si="526"/>
        <v>196.08253901749239</v>
      </c>
      <c r="K2598" s="29" t="str">
        <f t="shared" si="527"/>
        <v/>
      </c>
      <c r="L2598" s="26" t="str">
        <f t="shared" si="528"/>
        <v/>
      </c>
      <c r="M2598" t="str">
        <f t="shared" si="529"/>
        <v/>
      </c>
      <c r="N2598" s="28">
        <f t="shared" si="530"/>
        <v>39.21650780349848</v>
      </c>
      <c r="O2598" t="str">
        <f t="shared" si="531"/>
        <v/>
      </c>
      <c r="P2598" t="str">
        <f t="shared" si="532"/>
        <v/>
      </c>
      <c r="Q2598" s="10"/>
      <c r="R2598" s="10"/>
      <c r="S2598" s="16">
        <v>5</v>
      </c>
      <c r="T2598" s="13">
        <v>196.08253901749239</v>
      </c>
      <c r="U2598" s="14"/>
      <c r="V2598" s="11"/>
      <c r="W2598" s="10"/>
      <c r="X2598" s="29"/>
      <c r="AA2598" t="s">
        <v>331</v>
      </c>
      <c r="AB2598">
        <v>5</v>
      </c>
      <c r="AC2598">
        <v>19.897959183673471</v>
      </c>
      <c r="AD2598">
        <v>373.81262804991621</v>
      </c>
      <c r="AL2598">
        <v>19.897959183673471</v>
      </c>
      <c r="AM2598">
        <v>373.81262804991621</v>
      </c>
      <c r="AR2598" t="s">
        <v>337</v>
      </c>
    </row>
    <row r="2599" spans="1:44" x14ac:dyDescent="0.35">
      <c r="A2599">
        <v>14</v>
      </c>
      <c r="B2599" s="26">
        <f t="shared" si="520"/>
        <v>46273.8125</v>
      </c>
      <c r="C2599" t="s">
        <v>45</v>
      </c>
      <c r="D2599">
        <v>2</v>
      </c>
      <c r="E2599" s="26">
        <f t="shared" si="521"/>
        <v>46273.802083333343</v>
      </c>
      <c r="F2599" s="26">
        <f t="shared" si="522"/>
        <v>46273.781250000007</v>
      </c>
      <c r="G2599">
        <f t="shared" si="523"/>
        <v>0</v>
      </c>
      <c r="H2599">
        <f t="shared" si="524"/>
        <v>0</v>
      </c>
      <c r="I2599" s="27">
        <f t="shared" si="525"/>
        <v>0</v>
      </c>
      <c r="J2599" s="28" t="str">
        <f t="shared" si="526"/>
        <v>NULL</v>
      </c>
      <c r="K2599" s="29" t="str">
        <f t="shared" si="527"/>
        <v/>
      </c>
      <c r="L2599" s="26" t="str">
        <f t="shared" si="528"/>
        <v/>
      </c>
      <c r="M2599" t="str">
        <f t="shared" si="529"/>
        <v/>
      </c>
      <c r="N2599" s="28">
        <f t="shared" si="530"/>
        <v>41.894060995184596</v>
      </c>
      <c r="O2599" t="str">
        <f t="shared" si="531"/>
        <v/>
      </c>
      <c r="P2599" t="str">
        <f t="shared" si="532"/>
        <v/>
      </c>
      <c r="Q2599" s="10"/>
      <c r="R2599" s="10"/>
      <c r="S2599" s="16">
        <v>0</v>
      </c>
      <c r="T2599" s="13"/>
      <c r="U2599" s="14"/>
      <c r="V2599" s="11"/>
      <c r="W2599" s="10"/>
      <c r="X2599" s="29"/>
      <c r="AA2599" t="s">
        <v>331</v>
      </c>
      <c r="AB2599">
        <v>2</v>
      </c>
      <c r="AR2599" t="s">
        <v>332</v>
      </c>
    </row>
    <row r="2600" spans="1:44" x14ac:dyDescent="0.35">
      <c r="A2600">
        <v>14</v>
      </c>
      <c r="B2600" s="26">
        <f t="shared" si="520"/>
        <v>46273.8125</v>
      </c>
      <c r="C2600" t="s">
        <v>45</v>
      </c>
      <c r="D2600">
        <v>3</v>
      </c>
      <c r="E2600" s="26">
        <f t="shared" si="521"/>
        <v>46273.802083333343</v>
      </c>
      <c r="F2600" s="26">
        <f t="shared" si="522"/>
        <v>46273.781250000007</v>
      </c>
      <c r="G2600">
        <f t="shared" si="523"/>
        <v>0</v>
      </c>
      <c r="H2600">
        <f t="shared" si="524"/>
        <v>0</v>
      </c>
      <c r="I2600" s="27">
        <f t="shared" si="525"/>
        <v>0</v>
      </c>
      <c r="J2600" s="28" t="str">
        <f t="shared" si="526"/>
        <v>NULL</v>
      </c>
      <c r="K2600" s="29" t="str">
        <f t="shared" si="527"/>
        <v/>
      </c>
      <c r="L2600" s="26" t="str">
        <f t="shared" si="528"/>
        <v/>
      </c>
      <c r="M2600" t="str">
        <f t="shared" si="529"/>
        <v/>
      </c>
      <c r="N2600" s="28">
        <f t="shared" si="530"/>
        <v>58.441558441558442</v>
      </c>
      <c r="O2600" t="str">
        <f t="shared" si="531"/>
        <v/>
      </c>
      <c r="P2600" t="str">
        <f t="shared" si="532"/>
        <v/>
      </c>
      <c r="Q2600" s="10"/>
      <c r="R2600" s="10"/>
      <c r="S2600" s="16">
        <v>0</v>
      </c>
      <c r="T2600" s="13"/>
      <c r="U2600" s="14"/>
      <c r="V2600" s="11"/>
      <c r="W2600" s="10"/>
      <c r="X2600" s="29"/>
      <c r="AA2600" t="s">
        <v>331</v>
      </c>
      <c r="AB2600">
        <v>1</v>
      </c>
      <c r="AR2600" t="s">
        <v>338</v>
      </c>
    </row>
    <row r="2601" spans="1:44" x14ac:dyDescent="0.35">
      <c r="A2601">
        <v>14</v>
      </c>
      <c r="B2601" s="26">
        <f t="shared" si="520"/>
        <v>46273.8125</v>
      </c>
      <c r="C2601" t="s">
        <v>45</v>
      </c>
      <c r="D2601">
        <v>4</v>
      </c>
      <c r="E2601" s="26">
        <f t="shared" si="521"/>
        <v>46273.802083333343</v>
      </c>
      <c r="F2601" s="26">
        <f t="shared" si="522"/>
        <v>46273.781250000007</v>
      </c>
      <c r="G2601">
        <f t="shared" si="523"/>
        <v>0</v>
      </c>
      <c r="H2601">
        <f t="shared" si="524"/>
        <v>0</v>
      </c>
      <c r="I2601" s="27">
        <f t="shared" si="525"/>
        <v>0</v>
      </c>
      <c r="J2601" s="28" t="str">
        <f t="shared" si="526"/>
        <v>NULL</v>
      </c>
      <c r="K2601" s="29" t="str">
        <f t="shared" si="527"/>
        <v/>
      </c>
      <c r="L2601" s="26" t="str">
        <f t="shared" si="528"/>
        <v/>
      </c>
      <c r="M2601" t="str">
        <f t="shared" si="529"/>
        <v/>
      </c>
      <c r="N2601" s="28">
        <f t="shared" si="530"/>
        <v>116.70290571259142</v>
      </c>
      <c r="O2601" t="str">
        <f t="shared" si="531"/>
        <v/>
      </c>
      <c r="P2601" t="str">
        <f t="shared" si="532"/>
        <v/>
      </c>
      <c r="Q2601" s="10"/>
      <c r="R2601" s="10"/>
      <c r="S2601" s="16">
        <v>0</v>
      </c>
      <c r="T2601" s="13"/>
      <c r="U2601" s="14"/>
      <c r="V2601" s="11"/>
      <c r="W2601" s="10"/>
      <c r="X2601" s="29"/>
      <c r="AA2601" t="s">
        <v>331</v>
      </c>
      <c r="AB2601">
        <v>1</v>
      </c>
      <c r="AR2601" t="s">
        <v>338</v>
      </c>
    </row>
    <row r="2602" spans="1:44" x14ac:dyDescent="0.35">
      <c r="A2602">
        <v>14</v>
      </c>
      <c r="B2602" s="26">
        <f t="shared" si="520"/>
        <v>46273.8125</v>
      </c>
      <c r="C2602" t="s">
        <v>45</v>
      </c>
      <c r="D2602">
        <v>5</v>
      </c>
      <c r="E2602" s="26">
        <f t="shared" si="521"/>
        <v>46273.802083333343</v>
      </c>
      <c r="F2602" s="26">
        <f t="shared" si="522"/>
        <v>46273.781250000007</v>
      </c>
      <c r="G2602">
        <f t="shared" si="523"/>
        <v>0</v>
      </c>
      <c r="H2602">
        <f t="shared" si="524"/>
        <v>0</v>
      </c>
      <c r="I2602" s="27">
        <f t="shared" si="525"/>
        <v>0</v>
      </c>
      <c r="J2602" s="28" t="str">
        <f t="shared" si="526"/>
        <v>NULL</v>
      </c>
      <c r="K2602" s="29" t="str">
        <f t="shared" si="527"/>
        <v/>
      </c>
      <c r="L2602" s="26" t="str">
        <f t="shared" si="528"/>
        <v/>
      </c>
      <c r="M2602" t="str">
        <f t="shared" si="529"/>
        <v/>
      </c>
      <c r="N2602" s="28">
        <f t="shared" si="530"/>
        <v>21.159874608150471</v>
      </c>
      <c r="O2602" t="str">
        <f t="shared" si="531"/>
        <v/>
      </c>
      <c r="P2602" t="str">
        <f t="shared" si="532"/>
        <v/>
      </c>
      <c r="Q2602" s="10"/>
      <c r="R2602" s="10"/>
      <c r="S2602" s="16">
        <v>0</v>
      </c>
      <c r="T2602" s="13"/>
      <c r="U2602" s="14"/>
      <c r="V2602" s="11"/>
      <c r="W2602" s="10"/>
      <c r="X2602" s="29"/>
      <c r="AA2602" t="s">
        <v>331</v>
      </c>
      <c r="AB2602">
        <v>1</v>
      </c>
      <c r="AR2602" t="s">
        <v>338</v>
      </c>
    </row>
    <row r="2603" spans="1:44" x14ac:dyDescent="0.35">
      <c r="A2603">
        <v>14</v>
      </c>
      <c r="B2603" s="26">
        <f t="shared" si="520"/>
        <v>46273.8125</v>
      </c>
      <c r="C2603" t="s">
        <v>45</v>
      </c>
      <c r="D2603">
        <v>6</v>
      </c>
      <c r="E2603" s="26">
        <f t="shared" si="521"/>
        <v>46273.802083333343</v>
      </c>
      <c r="F2603" s="26">
        <f t="shared" si="522"/>
        <v>46273.781250000007</v>
      </c>
      <c r="G2603">
        <f t="shared" si="523"/>
        <v>0</v>
      </c>
      <c r="H2603">
        <f t="shared" si="524"/>
        <v>0</v>
      </c>
      <c r="I2603" s="27">
        <f t="shared" si="525"/>
        <v>2</v>
      </c>
      <c r="J2603" s="28">
        <f t="shared" si="526"/>
        <v>34.083460782171727</v>
      </c>
      <c r="K2603" s="29" t="str">
        <f t="shared" si="527"/>
        <v/>
      </c>
      <c r="L2603" s="26" t="str">
        <f t="shared" si="528"/>
        <v/>
      </c>
      <c r="M2603" t="str">
        <f t="shared" si="529"/>
        <v/>
      </c>
      <c r="N2603" s="28">
        <f t="shared" si="530"/>
        <v>17.041730391085864</v>
      </c>
      <c r="O2603" t="str">
        <f t="shared" si="531"/>
        <v/>
      </c>
      <c r="P2603" t="str">
        <f t="shared" si="532"/>
        <v/>
      </c>
      <c r="Q2603" s="10"/>
      <c r="R2603" s="10"/>
      <c r="S2603" s="16">
        <v>2</v>
      </c>
      <c r="T2603" s="13">
        <v>34.083460782171727</v>
      </c>
      <c r="U2603" s="14"/>
      <c r="V2603" s="11"/>
      <c r="W2603" s="10"/>
      <c r="X2603" s="29"/>
      <c r="AA2603" t="s">
        <v>331</v>
      </c>
      <c r="AB2603">
        <v>2</v>
      </c>
      <c r="AC2603">
        <v>21.66390853016398</v>
      </c>
      <c r="AD2603">
        <v>45.736871823828338</v>
      </c>
      <c r="AL2603">
        <v>21.66390853016398</v>
      </c>
      <c r="AM2603">
        <v>45.736871823828338</v>
      </c>
      <c r="AR2603" t="s">
        <v>332</v>
      </c>
    </row>
    <row r="2604" spans="1:44" x14ac:dyDescent="0.35">
      <c r="A2604">
        <v>14</v>
      </c>
      <c r="B2604" s="26">
        <f t="shared" si="520"/>
        <v>46273.8125</v>
      </c>
      <c r="C2604" t="s">
        <v>46</v>
      </c>
      <c r="D2604">
        <v>1</v>
      </c>
      <c r="E2604" s="26">
        <f t="shared" si="521"/>
        <v>46273.822916666657</v>
      </c>
      <c r="F2604" s="26">
        <f t="shared" si="522"/>
        <v>46273.802083333321</v>
      </c>
      <c r="G2604">
        <f t="shared" si="523"/>
        <v>0</v>
      </c>
      <c r="H2604">
        <f t="shared" si="524"/>
        <v>0</v>
      </c>
      <c r="I2604" s="27">
        <f t="shared" si="525"/>
        <v>5</v>
      </c>
      <c r="J2604" s="28">
        <f t="shared" si="526"/>
        <v>196.08253901749239</v>
      </c>
      <c r="K2604" s="29" t="str">
        <f t="shared" si="527"/>
        <v/>
      </c>
      <c r="L2604" s="26" t="str">
        <f t="shared" si="528"/>
        <v/>
      </c>
      <c r="M2604" t="str">
        <f t="shared" si="529"/>
        <v/>
      </c>
      <c r="N2604" s="28">
        <f t="shared" si="530"/>
        <v>39.21650780349848</v>
      </c>
      <c r="O2604" t="str">
        <f t="shared" si="531"/>
        <v/>
      </c>
      <c r="P2604" t="str">
        <f t="shared" si="532"/>
        <v/>
      </c>
      <c r="Q2604" s="10"/>
      <c r="R2604" s="10"/>
      <c r="S2604" s="16">
        <v>5</v>
      </c>
      <c r="T2604" s="13">
        <v>196.08253901749239</v>
      </c>
      <c r="U2604" s="14"/>
      <c r="V2604" s="11"/>
      <c r="W2604" s="10"/>
      <c r="X2604" s="29"/>
      <c r="AA2604" t="s">
        <v>331</v>
      </c>
      <c r="AB2604">
        <v>5</v>
      </c>
      <c r="AC2604">
        <v>19.897959183673471</v>
      </c>
      <c r="AD2604">
        <v>373.81262804991621</v>
      </c>
      <c r="AL2604">
        <v>19.897959183673471</v>
      </c>
      <c r="AM2604">
        <v>373.81262804991621</v>
      </c>
      <c r="AR2604" t="s">
        <v>337</v>
      </c>
    </row>
    <row r="2605" spans="1:44" x14ac:dyDescent="0.35">
      <c r="A2605">
        <v>14</v>
      </c>
      <c r="B2605" s="26">
        <f t="shared" si="520"/>
        <v>46273.8125</v>
      </c>
      <c r="C2605" t="s">
        <v>46</v>
      </c>
      <c r="D2605">
        <v>2</v>
      </c>
      <c r="E2605" s="26">
        <f t="shared" si="521"/>
        <v>46273.822916666657</v>
      </c>
      <c r="F2605" s="26">
        <f t="shared" si="522"/>
        <v>46273.802083333321</v>
      </c>
      <c r="G2605">
        <f t="shared" si="523"/>
        <v>0</v>
      </c>
      <c r="H2605">
        <f t="shared" si="524"/>
        <v>0</v>
      </c>
      <c r="I2605" s="27">
        <f t="shared" si="525"/>
        <v>0</v>
      </c>
      <c r="J2605" s="28" t="str">
        <f t="shared" si="526"/>
        <v>NULL</v>
      </c>
      <c r="K2605" s="29" t="str">
        <f t="shared" si="527"/>
        <v/>
      </c>
      <c r="L2605" s="26" t="str">
        <f t="shared" si="528"/>
        <v/>
      </c>
      <c r="M2605" t="str">
        <f t="shared" si="529"/>
        <v/>
      </c>
      <c r="N2605" s="28">
        <f t="shared" si="530"/>
        <v>41.894060995184596</v>
      </c>
      <c r="O2605" t="str">
        <f t="shared" si="531"/>
        <v/>
      </c>
      <c r="P2605" t="str">
        <f t="shared" si="532"/>
        <v/>
      </c>
      <c r="Q2605" s="10"/>
      <c r="R2605" s="10"/>
      <c r="S2605" s="16">
        <v>0</v>
      </c>
      <c r="T2605" s="13"/>
      <c r="U2605" s="14"/>
      <c r="V2605" s="11"/>
      <c r="W2605" s="10"/>
      <c r="X2605" s="29"/>
      <c r="AA2605" t="s">
        <v>331</v>
      </c>
      <c r="AB2605">
        <v>2</v>
      </c>
      <c r="AR2605" t="s">
        <v>332</v>
      </c>
    </row>
    <row r="2606" spans="1:44" x14ac:dyDescent="0.35">
      <c r="A2606">
        <v>14</v>
      </c>
      <c r="B2606" s="26">
        <f t="shared" si="520"/>
        <v>46273.8125</v>
      </c>
      <c r="C2606" t="s">
        <v>46</v>
      </c>
      <c r="D2606">
        <v>3</v>
      </c>
      <c r="E2606" s="26">
        <f t="shared" si="521"/>
        <v>46273.822916666657</v>
      </c>
      <c r="F2606" s="26">
        <f t="shared" si="522"/>
        <v>46273.802083333321</v>
      </c>
      <c r="G2606">
        <f t="shared" si="523"/>
        <v>0</v>
      </c>
      <c r="H2606">
        <f t="shared" si="524"/>
        <v>0</v>
      </c>
      <c r="I2606" s="27">
        <f t="shared" si="525"/>
        <v>0</v>
      </c>
      <c r="J2606" s="28" t="str">
        <f t="shared" si="526"/>
        <v>NULL</v>
      </c>
      <c r="K2606" s="29" t="str">
        <f t="shared" si="527"/>
        <v/>
      </c>
      <c r="L2606" s="26" t="str">
        <f t="shared" si="528"/>
        <v/>
      </c>
      <c r="M2606" t="str">
        <f t="shared" si="529"/>
        <v/>
      </c>
      <c r="N2606" s="28">
        <f t="shared" si="530"/>
        <v>58.441558441558442</v>
      </c>
      <c r="O2606" t="str">
        <f t="shared" si="531"/>
        <v/>
      </c>
      <c r="P2606" t="str">
        <f t="shared" si="532"/>
        <v/>
      </c>
      <c r="Q2606" s="10"/>
      <c r="R2606" s="10"/>
      <c r="S2606" s="16">
        <v>0</v>
      </c>
      <c r="T2606" s="13"/>
      <c r="U2606" s="14"/>
      <c r="V2606" s="11"/>
      <c r="W2606" s="10"/>
      <c r="X2606" s="29"/>
      <c r="AA2606" t="s">
        <v>331</v>
      </c>
      <c r="AB2606">
        <v>1</v>
      </c>
      <c r="AR2606" t="s">
        <v>338</v>
      </c>
    </row>
    <row r="2607" spans="1:44" x14ac:dyDescent="0.35">
      <c r="A2607">
        <v>14</v>
      </c>
      <c r="B2607" s="26">
        <f t="shared" si="520"/>
        <v>46273.8125</v>
      </c>
      <c r="C2607" t="s">
        <v>46</v>
      </c>
      <c r="D2607">
        <v>4</v>
      </c>
      <c r="E2607" s="26">
        <f t="shared" si="521"/>
        <v>46273.822916666657</v>
      </c>
      <c r="F2607" s="26">
        <f t="shared" si="522"/>
        <v>46273.802083333321</v>
      </c>
      <c r="G2607">
        <f t="shared" si="523"/>
        <v>0</v>
      </c>
      <c r="H2607">
        <f t="shared" si="524"/>
        <v>0</v>
      </c>
      <c r="I2607" s="27">
        <f t="shared" si="525"/>
        <v>0</v>
      </c>
      <c r="J2607" s="28" t="str">
        <f t="shared" si="526"/>
        <v>NULL</v>
      </c>
      <c r="K2607" s="29" t="str">
        <f t="shared" si="527"/>
        <v/>
      </c>
      <c r="L2607" s="26" t="str">
        <f t="shared" si="528"/>
        <v/>
      </c>
      <c r="M2607" t="str">
        <f t="shared" si="529"/>
        <v/>
      </c>
      <c r="N2607" s="28">
        <f t="shared" si="530"/>
        <v>116.70290571259142</v>
      </c>
      <c r="O2607" t="str">
        <f t="shared" si="531"/>
        <v/>
      </c>
      <c r="P2607" t="str">
        <f t="shared" si="532"/>
        <v/>
      </c>
      <c r="Q2607" s="10"/>
      <c r="R2607" s="10"/>
      <c r="S2607" s="16">
        <v>0</v>
      </c>
      <c r="T2607" s="13"/>
      <c r="U2607" s="14"/>
      <c r="V2607" s="11"/>
      <c r="W2607" s="10"/>
      <c r="X2607" s="29"/>
      <c r="AA2607" t="s">
        <v>331</v>
      </c>
      <c r="AB2607">
        <v>1</v>
      </c>
      <c r="AR2607" t="s">
        <v>338</v>
      </c>
    </row>
    <row r="2608" spans="1:44" x14ac:dyDescent="0.35">
      <c r="A2608">
        <v>14</v>
      </c>
      <c r="B2608" s="26">
        <f t="shared" si="520"/>
        <v>46273.8125</v>
      </c>
      <c r="C2608" t="s">
        <v>46</v>
      </c>
      <c r="D2608">
        <v>5</v>
      </c>
      <c r="E2608" s="26">
        <f t="shared" si="521"/>
        <v>46273.822916666657</v>
      </c>
      <c r="F2608" s="26">
        <f t="shared" si="522"/>
        <v>46273.802083333321</v>
      </c>
      <c r="G2608">
        <f t="shared" si="523"/>
        <v>0</v>
      </c>
      <c r="H2608">
        <f t="shared" si="524"/>
        <v>0</v>
      </c>
      <c r="I2608" s="27">
        <f t="shared" si="525"/>
        <v>0</v>
      </c>
      <c r="J2608" s="28" t="str">
        <f t="shared" si="526"/>
        <v>NULL</v>
      </c>
      <c r="K2608" s="29" t="str">
        <f t="shared" si="527"/>
        <v/>
      </c>
      <c r="L2608" s="26" t="str">
        <f t="shared" si="528"/>
        <v/>
      </c>
      <c r="M2608" t="str">
        <f t="shared" si="529"/>
        <v/>
      </c>
      <c r="N2608" s="28">
        <f t="shared" si="530"/>
        <v>21.159874608150471</v>
      </c>
      <c r="O2608" t="str">
        <f t="shared" si="531"/>
        <v/>
      </c>
      <c r="P2608" t="str">
        <f t="shared" si="532"/>
        <v/>
      </c>
      <c r="Q2608" s="10"/>
      <c r="R2608" s="10"/>
      <c r="S2608" s="16">
        <v>0</v>
      </c>
      <c r="T2608" s="13"/>
      <c r="U2608" s="14"/>
      <c r="V2608" s="11"/>
      <c r="W2608" s="10"/>
      <c r="X2608" s="29"/>
      <c r="AA2608" t="s">
        <v>331</v>
      </c>
      <c r="AB2608">
        <v>1</v>
      </c>
      <c r="AR2608" t="s">
        <v>338</v>
      </c>
    </row>
    <row r="2609" spans="1:44" x14ac:dyDescent="0.35">
      <c r="A2609">
        <v>14</v>
      </c>
      <c r="B2609" s="26">
        <f t="shared" si="520"/>
        <v>46273.8125</v>
      </c>
      <c r="C2609" t="s">
        <v>46</v>
      </c>
      <c r="D2609">
        <v>6</v>
      </c>
      <c r="E2609" s="26">
        <f t="shared" si="521"/>
        <v>46273.822916666657</v>
      </c>
      <c r="F2609" s="26">
        <f t="shared" si="522"/>
        <v>46273.802083333321</v>
      </c>
      <c r="G2609">
        <f t="shared" si="523"/>
        <v>0</v>
      </c>
      <c r="H2609">
        <f t="shared" si="524"/>
        <v>0</v>
      </c>
      <c r="I2609" s="27">
        <f t="shared" si="525"/>
        <v>2</v>
      </c>
      <c r="J2609" s="28">
        <f t="shared" si="526"/>
        <v>34.083460782171727</v>
      </c>
      <c r="K2609" s="29" t="str">
        <f t="shared" si="527"/>
        <v/>
      </c>
      <c r="L2609" s="26" t="str">
        <f t="shared" si="528"/>
        <v/>
      </c>
      <c r="M2609" t="str">
        <f t="shared" si="529"/>
        <v/>
      </c>
      <c r="N2609" s="28">
        <f t="shared" si="530"/>
        <v>17.041730391085864</v>
      </c>
      <c r="O2609" t="str">
        <f t="shared" si="531"/>
        <v/>
      </c>
      <c r="P2609" t="str">
        <f t="shared" si="532"/>
        <v/>
      </c>
      <c r="Q2609" s="10"/>
      <c r="R2609" s="10"/>
      <c r="S2609" s="16">
        <v>2</v>
      </c>
      <c r="T2609" s="13">
        <v>34.083460782171727</v>
      </c>
      <c r="U2609" s="14"/>
      <c r="V2609" s="11"/>
      <c r="W2609" s="10"/>
      <c r="X2609" s="29"/>
      <c r="AA2609" t="s">
        <v>331</v>
      </c>
      <c r="AB2609">
        <v>2</v>
      </c>
      <c r="AC2609">
        <v>21.66390853016398</v>
      </c>
      <c r="AD2609">
        <v>45.736871823828338</v>
      </c>
      <c r="AL2609">
        <v>21.66390853016398</v>
      </c>
      <c r="AM2609">
        <v>45.736871823828338</v>
      </c>
      <c r="AR2609" t="s">
        <v>332</v>
      </c>
    </row>
    <row r="2610" spans="1:44" x14ac:dyDescent="0.35">
      <c r="A2610">
        <v>14</v>
      </c>
      <c r="B2610" s="26">
        <f t="shared" si="520"/>
        <v>46273.8125</v>
      </c>
      <c r="C2610" t="s">
        <v>47</v>
      </c>
      <c r="D2610">
        <v>1</v>
      </c>
      <c r="E2610" s="26">
        <f t="shared" si="521"/>
        <v>46273.822916666657</v>
      </c>
      <c r="F2610" s="26">
        <f t="shared" si="522"/>
        <v>46273.802083333321</v>
      </c>
      <c r="G2610">
        <f t="shared" si="523"/>
        <v>0</v>
      </c>
      <c r="H2610">
        <f t="shared" si="524"/>
        <v>0</v>
      </c>
      <c r="I2610" s="27">
        <f t="shared" si="525"/>
        <v>5</v>
      </c>
      <c r="J2610" s="28">
        <f t="shared" si="526"/>
        <v>196.08253901749239</v>
      </c>
      <c r="K2610" s="29" t="str">
        <f t="shared" si="527"/>
        <v/>
      </c>
      <c r="L2610" s="26" t="str">
        <f t="shared" si="528"/>
        <v/>
      </c>
      <c r="M2610" t="str">
        <f t="shared" si="529"/>
        <v/>
      </c>
      <c r="N2610" s="28">
        <f t="shared" si="530"/>
        <v>39.21650780349848</v>
      </c>
      <c r="O2610" t="str">
        <f t="shared" si="531"/>
        <v/>
      </c>
      <c r="P2610" t="str">
        <f t="shared" si="532"/>
        <v/>
      </c>
      <c r="Q2610" s="10"/>
      <c r="R2610" s="10"/>
      <c r="S2610" s="16">
        <v>5</v>
      </c>
      <c r="T2610" s="13">
        <v>196.08253901749239</v>
      </c>
      <c r="U2610" s="14"/>
      <c r="V2610" s="11"/>
      <c r="W2610" s="10"/>
      <c r="X2610" s="29"/>
      <c r="AA2610" t="s">
        <v>331</v>
      </c>
      <c r="AB2610">
        <v>5</v>
      </c>
      <c r="AC2610">
        <v>19.897959183673471</v>
      </c>
      <c r="AD2610">
        <v>373.81262804991621</v>
      </c>
      <c r="AL2610">
        <v>19.897959183673471</v>
      </c>
      <c r="AM2610">
        <v>373.81262804991621</v>
      </c>
      <c r="AR2610" t="s">
        <v>337</v>
      </c>
    </row>
    <row r="2611" spans="1:44" x14ac:dyDescent="0.35">
      <c r="A2611">
        <v>14</v>
      </c>
      <c r="B2611" s="26">
        <f t="shared" si="520"/>
        <v>46273.8125</v>
      </c>
      <c r="C2611" t="s">
        <v>47</v>
      </c>
      <c r="D2611">
        <v>2</v>
      </c>
      <c r="E2611" s="26">
        <f t="shared" si="521"/>
        <v>46273.822916666657</v>
      </c>
      <c r="F2611" s="26">
        <f t="shared" si="522"/>
        <v>46273.802083333321</v>
      </c>
      <c r="G2611">
        <f t="shared" si="523"/>
        <v>0</v>
      </c>
      <c r="H2611">
        <f t="shared" si="524"/>
        <v>0</v>
      </c>
      <c r="I2611" s="27">
        <f t="shared" si="525"/>
        <v>0</v>
      </c>
      <c r="J2611" s="28" t="str">
        <f t="shared" si="526"/>
        <v>NULL</v>
      </c>
      <c r="K2611" s="29" t="str">
        <f t="shared" si="527"/>
        <v/>
      </c>
      <c r="L2611" s="26" t="str">
        <f t="shared" si="528"/>
        <v/>
      </c>
      <c r="M2611" t="str">
        <f t="shared" si="529"/>
        <v/>
      </c>
      <c r="N2611" s="28">
        <f t="shared" si="530"/>
        <v>41.894060995184596</v>
      </c>
      <c r="O2611" t="str">
        <f t="shared" si="531"/>
        <v/>
      </c>
      <c r="P2611" t="str">
        <f t="shared" si="532"/>
        <v/>
      </c>
      <c r="Q2611" s="10"/>
      <c r="R2611" s="10"/>
      <c r="S2611" s="16">
        <v>0</v>
      </c>
      <c r="T2611" s="13"/>
      <c r="U2611" s="14"/>
      <c r="V2611" s="11"/>
      <c r="W2611" s="10"/>
      <c r="X2611" s="29"/>
      <c r="AA2611" t="s">
        <v>331</v>
      </c>
      <c r="AB2611">
        <v>2</v>
      </c>
      <c r="AR2611" t="s">
        <v>332</v>
      </c>
    </row>
    <row r="2612" spans="1:44" x14ac:dyDescent="0.35">
      <c r="A2612">
        <v>14</v>
      </c>
      <c r="B2612" s="26">
        <f t="shared" si="520"/>
        <v>46273.8125</v>
      </c>
      <c r="C2612" t="s">
        <v>47</v>
      </c>
      <c r="D2612">
        <v>3</v>
      </c>
      <c r="E2612" s="26">
        <f t="shared" si="521"/>
        <v>46273.822916666657</v>
      </c>
      <c r="F2612" s="26">
        <f t="shared" si="522"/>
        <v>46273.802083333321</v>
      </c>
      <c r="G2612">
        <f t="shared" si="523"/>
        <v>0</v>
      </c>
      <c r="H2612">
        <f t="shared" si="524"/>
        <v>0</v>
      </c>
      <c r="I2612" s="27">
        <f t="shared" si="525"/>
        <v>0</v>
      </c>
      <c r="J2612" s="28" t="str">
        <f t="shared" si="526"/>
        <v>NULL</v>
      </c>
      <c r="K2612" s="29" t="str">
        <f t="shared" si="527"/>
        <v/>
      </c>
      <c r="L2612" s="26" t="str">
        <f t="shared" si="528"/>
        <v/>
      </c>
      <c r="M2612" t="str">
        <f t="shared" si="529"/>
        <v/>
      </c>
      <c r="N2612" s="28">
        <f t="shared" si="530"/>
        <v>58.441558441558442</v>
      </c>
      <c r="O2612" t="str">
        <f t="shared" si="531"/>
        <v/>
      </c>
      <c r="P2612" t="str">
        <f t="shared" si="532"/>
        <v/>
      </c>
      <c r="Q2612" s="10"/>
      <c r="R2612" s="10"/>
      <c r="S2612" s="16">
        <v>0</v>
      </c>
      <c r="T2612" s="13"/>
      <c r="U2612" s="14"/>
      <c r="V2612" s="11"/>
      <c r="W2612" s="10"/>
      <c r="X2612" s="29"/>
      <c r="AA2612" t="s">
        <v>331</v>
      </c>
      <c r="AB2612">
        <v>1</v>
      </c>
      <c r="AR2612" t="s">
        <v>338</v>
      </c>
    </row>
    <row r="2613" spans="1:44" x14ac:dyDescent="0.35">
      <c r="A2613">
        <v>14</v>
      </c>
      <c r="B2613" s="26">
        <f t="shared" si="520"/>
        <v>46273.8125</v>
      </c>
      <c r="C2613" t="s">
        <v>47</v>
      </c>
      <c r="D2613">
        <v>4</v>
      </c>
      <c r="E2613" s="26">
        <f t="shared" si="521"/>
        <v>46273.822916666657</v>
      </c>
      <c r="F2613" s="26">
        <f t="shared" si="522"/>
        <v>46273.802083333321</v>
      </c>
      <c r="G2613">
        <f t="shared" si="523"/>
        <v>0</v>
      </c>
      <c r="H2613">
        <f t="shared" si="524"/>
        <v>0</v>
      </c>
      <c r="I2613" s="27">
        <f t="shared" si="525"/>
        <v>0</v>
      </c>
      <c r="J2613" s="28" t="str">
        <f t="shared" si="526"/>
        <v>NULL</v>
      </c>
      <c r="K2613" s="29" t="str">
        <f t="shared" si="527"/>
        <v/>
      </c>
      <c r="L2613" s="26" t="str">
        <f t="shared" si="528"/>
        <v/>
      </c>
      <c r="M2613" t="str">
        <f t="shared" si="529"/>
        <v/>
      </c>
      <c r="N2613" s="28">
        <f t="shared" si="530"/>
        <v>116.70290571259142</v>
      </c>
      <c r="O2613" t="str">
        <f t="shared" si="531"/>
        <v/>
      </c>
      <c r="P2613" t="str">
        <f t="shared" si="532"/>
        <v/>
      </c>
      <c r="Q2613" s="10"/>
      <c r="R2613" s="10"/>
      <c r="S2613" s="16">
        <v>0</v>
      </c>
      <c r="T2613" s="13"/>
      <c r="U2613" s="14"/>
      <c r="V2613" s="11"/>
      <c r="W2613" s="10"/>
      <c r="X2613" s="29"/>
      <c r="AA2613" t="s">
        <v>331</v>
      </c>
      <c r="AB2613">
        <v>1</v>
      </c>
      <c r="AR2613" t="s">
        <v>338</v>
      </c>
    </row>
    <row r="2614" spans="1:44" x14ac:dyDescent="0.35">
      <c r="A2614">
        <v>14</v>
      </c>
      <c r="B2614" s="26">
        <f t="shared" si="520"/>
        <v>46273.8125</v>
      </c>
      <c r="C2614" t="s">
        <v>47</v>
      </c>
      <c r="D2614">
        <v>5</v>
      </c>
      <c r="E2614" s="26">
        <f t="shared" si="521"/>
        <v>46273.822916666657</v>
      </c>
      <c r="F2614" s="26">
        <f t="shared" si="522"/>
        <v>46273.802083333321</v>
      </c>
      <c r="G2614">
        <f t="shared" si="523"/>
        <v>0</v>
      </c>
      <c r="H2614">
        <f t="shared" si="524"/>
        <v>0</v>
      </c>
      <c r="I2614" s="27">
        <f t="shared" si="525"/>
        <v>0</v>
      </c>
      <c r="J2614" s="28" t="str">
        <f t="shared" si="526"/>
        <v>NULL</v>
      </c>
      <c r="K2614" s="29" t="str">
        <f t="shared" si="527"/>
        <v/>
      </c>
      <c r="L2614" s="26" t="str">
        <f t="shared" si="528"/>
        <v/>
      </c>
      <c r="M2614" t="str">
        <f t="shared" si="529"/>
        <v/>
      </c>
      <c r="N2614" s="28">
        <f t="shared" si="530"/>
        <v>21.159874608150471</v>
      </c>
      <c r="O2614" t="str">
        <f t="shared" si="531"/>
        <v/>
      </c>
      <c r="P2614" t="str">
        <f t="shared" si="532"/>
        <v/>
      </c>
      <c r="Q2614" s="10"/>
      <c r="R2614" s="10"/>
      <c r="S2614" s="16">
        <v>0</v>
      </c>
      <c r="T2614" s="13"/>
      <c r="U2614" s="14"/>
      <c r="V2614" s="11"/>
      <c r="W2614" s="10"/>
      <c r="X2614" s="29"/>
      <c r="AA2614" t="s">
        <v>331</v>
      </c>
      <c r="AB2614">
        <v>1</v>
      </c>
      <c r="AR2614" t="s">
        <v>338</v>
      </c>
    </row>
    <row r="2615" spans="1:44" x14ac:dyDescent="0.35">
      <c r="A2615">
        <v>14</v>
      </c>
      <c r="B2615" s="26">
        <f t="shared" si="520"/>
        <v>46273.8125</v>
      </c>
      <c r="C2615" t="s">
        <v>47</v>
      </c>
      <c r="D2615">
        <v>6</v>
      </c>
      <c r="E2615" s="26">
        <f t="shared" si="521"/>
        <v>46273.822916666657</v>
      </c>
      <c r="F2615" s="26">
        <f t="shared" si="522"/>
        <v>46273.802083333321</v>
      </c>
      <c r="G2615">
        <f t="shared" si="523"/>
        <v>0</v>
      </c>
      <c r="H2615">
        <f t="shared" si="524"/>
        <v>0</v>
      </c>
      <c r="I2615" s="27">
        <f t="shared" si="525"/>
        <v>2</v>
      </c>
      <c r="J2615" s="28">
        <f t="shared" si="526"/>
        <v>34.083460782171727</v>
      </c>
      <c r="K2615" s="29" t="str">
        <f t="shared" si="527"/>
        <v/>
      </c>
      <c r="L2615" s="26" t="str">
        <f t="shared" si="528"/>
        <v/>
      </c>
      <c r="M2615" t="str">
        <f t="shared" si="529"/>
        <v/>
      </c>
      <c r="N2615" s="28">
        <f t="shared" si="530"/>
        <v>17.041730391085864</v>
      </c>
      <c r="O2615" t="str">
        <f t="shared" si="531"/>
        <v/>
      </c>
      <c r="P2615" t="str">
        <f t="shared" si="532"/>
        <v/>
      </c>
      <c r="Q2615" s="10"/>
      <c r="R2615" s="10"/>
      <c r="S2615" s="16">
        <v>2</v>
      </c>
      <c r="T2615" s="13">
        <v>34.083460782171727</v>
      </c>
      <c r="U2615" s="14"/>
      <c r="V2615" s="11"/>
      <c r="W2615" s="10"/>
      <c r="X2615" s="29"/>
      <c r="AA2615" t="s">
        <v>331</v>
      </c>
      <c r="AB2615">
        <v>2</v>
      </c>
      <c r="AC2615">
        <v>21.66390853016398</v>
      </c>
      <c r="AD2615">
        <v>45.736871823828338</v>
      </c>
      <c r="AL2615">
        <v>21.66390853016398</v>
      </c>
      <c r="AM2615">
        <v>45.736871823828338</v>
      </c>
      <c r="AR2615" t="s">
        <v>332</v>
      </c>
    </row>
    <row r="2616" spans="1:44" x14ac:dyDescent="0.35">
      <c r="A2616">
        <v>14</v>
      </c>
      <c r="B2616" s="26">
        <f t="shared" si="520"/>
        <v>46273.8125</v>
      </c>
      <c r="C2616" t="s">
        <v>48</v>
      </c>
      <c r="D2616">
        <v>1</v>
      </c>
      <c r="E2616" s="26">
        <f t="shared" si="521"/>
        <v>46273.833333333343</v>
      </c>
      <c r="F2616" s="26">
        <f t="shared" si="522"/>
        <v>46273.812500000007</v>
      </c>
      <c r="G2616">
        <f t="shared" si="523"/>
        <v>0</v>
      </c>
      <c r="H2616">
        <f t="shared" si="524"/>
        <v>0</v>
      </c>
      <c r="I2616" s="27">
        <f t="shared" si="525"/>
        <v>5</v>
      </c>
      <c r="J2616" s="28">
        <f t="shared" si="526"/>
        <v>196.08253901749239</v>
      </c>
      <c r="K2616" s="29" t="str">
        <f t="shared" si="527"/>
        <v/>
      </c>
      <c r="L2616" s="26" t="str">
        <f t="shared" si="528"/>
        <v/>
      </c>
      <c r="M2616" t="str">
        <f t="shared" si="529"/>
        <v/>
      </c>
      <c r="N2616" s="28">
        <f t="shared" si="530"/>
        <v>39.21650780349848</v>
      </c>
      <c r="O2616" t="str">
        <f t="shared" si="531"/>
        <v/>
      </c>
      <c r="P2616" t="str">
        <f t="shared" si="532"/>
        <v/>
      </c>
      <c r="Q2616" s="10"/>
      <c r="R2616" s="10"/>
      <c r="S2616" s="16">
        <v>5</v>
      </c>
      <c r="T2616" s="13">
        <v>196.08253901749239</v>
      </c>
      <c r="U2616" s="14"/>
      <c r="V2616" s="11"/>
      <c r="W2616" s="10"/>
      <c r="X2616" s="29"/>
      <c r="AA2616" t="s">
        <v>331</v>
      </c>
      <c r="AB2616">
        <v>5</v>
      </c>
      <c r="AC2616">
        <v>19.897959183673471</v>
      </c>
      <c r="AD2616">
        <v>373.81262804991621</v>
      </c>
      <c r="AL2616">
        <v>19.897959183673471</v>
      </c>
      <c r="AM2616">
        <v>373.81262804991621</v>
      </c>
      <c r="AR2616" t="s">
        <v>337</v>
      </c>
    </row>
    <row r="2617" spans="1:44" x14ac:dyDescent="0.35">
      <c r="A2617">
        <v>14</v>
      </c>
      <c r="B2617" s="26">
        <f t="shared" si="520"/>
        <v>46273.8125</v>
      </c>
      <c r="C2617" t="s">
        <v>48</v>
      </c>
      <c r="D2617">
        <v>2</v>
      </c>
      <c r="E2617" s="26">
        <f t="shared" si="521"/>
        <v>46273.833333333343</v>
      </c>
      <c r="F2617" s="26">
        <f t="shared" si="522"/>
        <v>46273.812500000007</v>
      </c>
      <c r="G2617">
        <f t="shared" si="523"/>
        <v>0</v>
      </c>
      <c r="H2617">
        <f t="shared" si="524"/>
        <v>0</v>
      </c>
      <c r="I2617" s="27">
        <f t="shared" si="525"/>
        <v>0</v>
      </c>
      <c r="J2617" s="28" t="str">
        <f t="shared" si="526"/>
        <v>NULL</v>
      </c>
      <c r="K2617" s="29" t="str">
        <f t="shared" si="527"/>
        <v/>
      </c>
      <c r="L2617" s="26" t="str">
        <f t="shared" si="528"/>
        <v/>
      </c>
      <c r="M2617" t="str">
        <f t="shared" si="529"/>
        <v/>
      </c>
      <c r="N2617" s="28">
        <f t="shared" si="530"/>
        <v>41.894060995184596</v>
      </c>
      <c r="O2617" t="str">
        <f t="shared" si="531"/>
        <v/>
      </c>
      <c r="P2617" t="str">
        <f t="shared" si="532"/>
        <v/>
      </c>
      <c r="Q2617" s="10"/>
      <c r="R2617" s="10"/>
      <c r="S2617" s="16">
        <v>0</v>
      </c>
      <c r="T2617" s="13"/>
      <c r="U2617" s="14"/>
      <c r="V2617" s="11"/>
      <c r="W2617" s="10"/>
      <c r="X2617" s="29"/>
      <c r="AA2617" t="s">
        <v>331</v>
      </c>
      <c r="AB2617">
        <v>2</v>
      </c>
      <c r="AR2617" t="s">
        <v>332</v>
      </c>
    </row>
    <row r="2618" spans="1:44" x14ac:dyDescent="0.35">
      <c r="A2618">
        <v>14</v>
      </c>
      <c r="B2618" s="26">
        <f t="shared" si="520"/>
        <v>46273.8125</v>
      </c>
      <c r="C2618" t="s">
        <v>48</v>
      </c>
      <c r="D2618">
        <v>3</v>
      </c>
      <c r="E2618" s="26">
        <f t="shared" si="521"/>
        <v>46273.833333333343</v>
      </c>
      <c r="F2618" s="26">
        <f t="shared" si="522"/>
        <v>46273.812500000007</v>
      </c>
      <c r="G2618">
        <f t="shared" si="523"/>
        <v>0</v>
      </c>
      <c r="H2618">
        <f t="shared" si="524"/>
        <v>0</v>
      </c>
      <c r="I2618" s="27">
        <f t="shared" si="525"/>
        <v>0</v>
      </c>
      <c r="J2618" s="28" t="str">
        <f t="shared" si="526"/>
        <v>NULL</v>
      </c>
      <c r="K2618" s="29" t="str">
        <f t="shared" si="527"/>
        <v/>
      </c>
      <c r="L2618" s="26" t="str">
        <f t="shared" si="528"/>
        <v/>
      </c>
      <c r="M2618" t="str">
        <f t="shared" si="529"/>
        <v/>
      </c>
      <c r="N2618" s="28">
        <f t="shared" si="530"/>
        <v>58.441558441558442</v>
      </c>
      <c r="O2618" t="str">
        <f t="shared" si="531"/>
        <v/>
      </c>
      <c r="P2618" t="str">
        <f t="shared" si="532"/>
        <v/>
      </c>
      <c r="Q2618" s="10"/>
      <c r="R2618" s="10"/>
      <c r="S2618" s="16">
        <v>0</v>
      </c>
      <c r="T2618" s="13"/>
      <c r="U2618" s="14"/>
      <c r="V2618" s="11"/>
      <c r="W2618" s="10"/>
      <c r="X2618" s="29"/>
      <c r="AA2618" t="s">
        <v>331</v>
      </c>
      <c r="AB2618">
        <v>1</v>
      </c>
      <c r="AR2618" t="s">
        <v>338</v>
      </c>
    </row>
    <row r="2619" spans="1:44" x14ac:dyDescent="0.35">
      <c r="A2619">
        <v>14</v>
      </c>
      <c r="B2619" s="26">
        <f t="shared" si="520"/>
        <v>46273.8125</v>
      </c>
      <c r="C2619" t="s">
        <v>48</v>
      </c>
      <c r="D2619">
        <v>4</v>
      </c>
      <c r="E2619" s="26">
        <f t="shared" si="521"/>
        <v>46273.833333333343</v>
      </c>
      <c r="F2619" s="26">
        <f t="shared" si="522"/>
        <v>46273.812500000007</v>
      </c>
      <c r="G2619">
        <f t="shared" si="523"/>
        <v>0</v>
      </c>
      <c r="H2619">
        <f t="shared" si="524"/>
        <v>0</v>
      </c>
      <c r="I2619" s="27">
        <f t="shared" si="525"/>
        <v>0</v>
      </c>
      <c r="J2619" s="28" t="str">
        <f t="shared" si="526"/>
        <v>NULL</v>
      </c>
      <c r="K2619" s="29" t="str">
        <f t="shared" si="527"/>
        <v/>
      </c>
      <c r="L2619" s="26" t="str">
        <f t="shared" si="528"/>
        <v/>
      </c>
      <c r="M2619" t="str">
        <f t="shared" si="529"/>
        <v/>
      </c>
      <c r="N2619" s="28">
        <f t="shared" si="530"/>
        <v>116.70290571259142</v>
      </c>
      <c r="O2619" t="str">
        <f t="shared" si="531"/>
        <v/>
      </c>
      <c r="P2619" t="str">
        <f t="shared" si="532"/>
        <v/>
      </c>
      <c r="Q2619" s="10"/>
      <c r="R2619" s="10"/>
      <c r="S2619" s="16">
        <v>0</v>
      </c>
      <c r="T2619" s="13"/>
      <c r="U2619" s="14"/>
      <c r="V2619" s="11"/>
      <c r="W2619" s="10"/>
      <c r="X2619" s="29"/>
      <c r="AA2619" t="s">
        <v>331</v>
      </c>
      <c r="AB2619">
        <v>1</v>
      </c>
      <c r="AR2619" t="s">
        <v>338</v>
      </c>
    </row>
    <row r="2620" spans="1:44" x14ac:dyDescent="0.35">
      <c r="A2620">
        <v>14</v>
      </c>
      <c r="B2620" s="26">
        <f t="shared" si="520"/>
        <v>46273.8125</v>
      </c>
      <c r="C2620" t="s">
        <v>48</v>
      </c>
      <c r="D2620">
        <v>5</v>
      </c>
      <c r="E2620" s="26">
        <f t="shared" si="521"/>
        <v>46273.833333333343</v>
      </c>
      <c r="F2620" s="26">
        <f t="shared" si="522"/>
        <v>46273.812500000007</v>
      </c>
      <c r="G2620">
        <f t="shared" si="523"/>
        <v>0</v>
      </c>
      <c r="H2620">
        <f t="shared" si="524"/>
        <v>0</v>
      </c>
      <c r="I2620" s="27">
        <f t="shared" si="525"/>
        <v>0</v>
      </c>
      <c r="J2620" s="28" t="str">
        <f t="shared" si="526"/>
        <v>NULL</v>
      </c>
      <c r="K2620" s="29" t="str">
        <f t="shared" si="527"/>
        <v/>
      </c>
      <c r="L2620" s="26" t="str">
        <f t="shared" si="528"/>
        <v/>
      </c>
      <c r="M2620" t="str">
        <f t="shared" si="529"/>
        <v/>
      </c>
      <c r="N2620" s="28">
        <f t="shared" si="530"/>
        <v>21.159874608150471</v>
      </c>
      <c r="O2620" t="str">
        <f t="shared" si="531"/>
        <v/>
      </c>
      <c r="P2620" t="str">
        <f t="shared" si="532"/>
        <v/>
      </c>
      <c r="Q2620" s="10"/>
      <c r="R2620" s="10"/>
      <c r="S2620" s="16">
        <v>0</v>
      </c>
      <c r="T2620" s="13"/>
      <c r="U2620" s="14"/>
      <c r="V2620" s="11"/>
      <c r="W2620" s="10"/>
      <c r="X2620" s="29"/>
      <c r="AA2620" t="s">
        <v>331</v>
      </c>
      <c r="AB2620">
        <v>1</v>
      </c>
      <c r="AR2620" t="s">
        <v>338</v>
      </c>
    </row>
    <row r="2621" spans="1:44" x14ac:dyDescent="0.35">
      <c r="A2621">
        <v>14</v>
      </c>
      <c r="B2621" s="26">
        <f t="shared" si="520"/>
        <v>46273.8125</v>
      </c>
      <c r="C2621" t="s">
        <v>48</v>
      </c>
      <c r="D2621">
        <v>6</v>
      </c>
      <c r="E2621" s="26">
        <f t="shared" si="521"/>
        <v>46273.833333333343</v>
      </c>
      <c r="F2621" s="26">
        <f t="shared" si="522"/>
        <v>46273.812500000007</v>
      </c>
      <c r="G2621">
        <f t="shared" si="523"/>
        <v>0</v>
      </c>
      <c r="H2621">
        <f t="shared" si="524"/>
        <v>0</v>
      </c>
      <c r="I2621" s="27">
        <f t="shared" si="525"/>
        <v>2</v>
      </c>
      <c r="J2621" s="28">
        <f t="shared" si="526"/>
        <v>34.083460782171727</v>
      </c>
      <c r="K2621" s="29" t="str">
        <f t="shared" si="527"/>
        <v/>
      </c>
      <c r="L2621" s="26" t="str">
        <f t="shared" si="528"/>
        <v/>
      </c>
      <c r="M2621" t="str">
        <f t="shared" si="529"/>
        <v/>
      </c>
      <c r="N2621" s="28">
        <f t="shared" si="530"/>
        <v>17.041730391085864</v>
      </c>
      <c r="O2621" t="str">
        <f t="shared" si="531"/>
        <v/>
      </c>
      <c r="P2621" t="str">
        <f t="shared" si="532"/>
        <v/>
      </c>
      <c r="Q2621" s="10"/>
      <c r="R2621" s="10"/>
      <c r="S2621" s="16">
        <v>2</v>
      </c>
      <c r="T2621" s="13">
        <v>34.083460782171727</v>
      </c>
      <c r="U2621" s="14"/>
      <c r="V2621" s="11"/>
      <c r="W2621" s="10"/>
      <c r="X2621" s="29"/>
      <c r="AA2621" t="s">
        <v>331</v>
      </c>
      <c r="AB2621">
        <v>2</v>
      </c>
      <c r="AC2621">
        <v>21.66390853016398</v>
      </c>
      <c r="AD2621">
        <v>45.736871823828338</v>
      </c>
      <c r="AL2621">
        <v>21.66390853016398</v>
      </c>
      <c r="AM2621">
        <v>45.736871823828338</v>
      </c>
      <c r="AR2621" t="s">
        <v>332</v>
      </c>
    </row>
    <row r="2622" spans="1:44" x14ac:dyDescent="0.35">
      <c r="A2622">
        <v>14</v>
      </c>
      <c r="B2622" s="26">
        <f t="shared" si="520"/>
        <v>46273.8125</v>
      </c>
      <c r="C2622" t="s">
        <v>49</v>
      </c>
      <c r="D2622">
        <v>1</v>
      </c>
      <c r="E2622" s="26">
        <f t="shared" si="521"/>
        <v>46273.833333333343</v>
      </c>
      <c r="F2622" s="26">
        <f t="shared" si="522"/>
        <v>46273.812500000007</v>
      </c>
      <c r="G2622">
        <f t="shared" si="523"/>
        <v>0</v>
      </c>
      <c r="H2622">
        <f t="shared" si="524"/>
        <v>0</v>
      </c>
      <c r="I2622" s="27">
        <f t="shared" si="525"/>
        <v>5</v>
      </c>
      <c r="J2622" s="28">
        <f t="shared" si="526"/>
        <v>196.08253901749239</v>
      </c>
      <c r="K2622" s="29" t="str">
        <f t="shared" si="527"/>
        <v/>
      </c>
      <c r="L2622" s="26" t="str">
        <f t="shared" si="528"/>
        <v/>
      </c>
      <c r="M2622" t="str">
        <f t="shared" si="529"/>
        <v/>
      </c>
      <c r="N2622" s="28">
        <f t="shared" si="530"/>
        <v>39.21650780349848</v>
      </c>
      <c r="O2622" t="str">
        <f t="shared" si="531"/>
        <v/>
      </c>
      <c r="P2622" t="str">
        <f t="shared" si="532"/>
        <v/>
      </c>
      <c r="Q2622" s="10"/>
      <c r="R2622" s="10"/>
      <c r="S2622" s="16">
        <v>5</v>
      </c>
      <c r="T2622" s="13">
        <v>196.08253901749239</v>
      </c>
      <c r="U2622" s="14"/>
      <c r="V2622" s="11"/>
      <c r="W2622" s="10"/>
      <c r="X2622" s="29"/>
      <c r="AA2622" t="s">
        <v>331</v>
      </c>
      <c r="AB2622">
        <v>5</v>
      </c>
      <c r="AC2622">
        <v>19.897959183673471</v>
      </c>
      <c r="AD2622">
        <v>373.81262804991621</v>
      </c>
      <c r="AL2622">
        <v>19.897959183673471</v>
      </c>
      <c r="AM2622">
        <v>373.81262804991621</v>
      </c>
      <c r="AR2622" t="s">
        <v>337</v>
      </c>
    </row>
    <row r="2623" spans="1:44" x14ac:dyDescent="0.35">
      <c r="A2623">
        <v>14</v>
      </c>
      <c r="B2623" s="26">
        <f t="shared" si="520"/>
        <v>46273.8125</v>
      </c>
      <c r="C2623" t="s">
        <v>49</v>
      </c>
      <c r="D2623">
        <v>2</v>
      </c>
      <c r="E2623" s="26">
        <f t="shared" si="521"/>
        <v>46273.833333333343</v>
      </c>
      <c r="F2623" s="26">
        <f t="shared" si="522"/>
        <v>46273.812500000007</v>
      </c>
      <c r="G2623">
        <f t="shared" si="523"/>
        <v>0</v>
      </c>
      <c r="H2623">
        <f t="shared" si="524"/>
        <v>0</v>
      </c>
      <c r="I2623" s="27">
        <f t="shared" si="525"/>
        <v>0</v>
      </c>
      <c r="J2623" s="28" t="str">
        <f t="shared" si="526"/>
        <v>NULL</v>
      </c>
      <c r="K2623" s="29" t="str">
        <f t="shared" si="527"/>
        <v/>
      </c>
      <c r="L2623" s="26" t="str">
        <f t="shared" si="528"/>
        <v/>
      </c>
      <c r="M2623" t="str">
        <f t="shared" si="529"/>
        <v/>
      </c>
      <c r="N2623" s="28">
        <f t="shared" si="530"/>
        <v>41.894060995184596</v>
      </c>
      <c r="O2623" t="str">
        <f t="shared" si="531"/>
        <v/>
      </c>
      <c r="P2623" t="str">
        <f t="shared" si="532"/>
        <v/>
      </c>
      <c r="Q2623" s="10"/>
      <c r="R2623" s="10"/>
      <c r="S2623" s="16">
        <v>0</v>
      </c>
      <c r="T2623" s="13"/>
      <c r="U2623" s="14"/>
      <c r="V2623" s="11"/>
      <c r="W2623" s="10"/>
      <c r="X2623" s="29"/>
      <c r="AA2623" t="s">
        <v>331</v>
      </c>
      <c r="AB2623">
        <v>2</v>
      </c>
      <c r="AR2623" t="s">
        <v>332</v>
      </c>
    </row>
    <row r="2624" spans="1:44" x14ac:dyDescent="0.35">
      <c r="A2624">
        <v>14</v>
      </c>
      <c r="B2624" s="26">
        <f t="shared" si="520"/>
        <v>46273.8125</v>
      </c>
      <c r="C2624" t="s">
        <v>49</v>
      </c>
      <c r="D2624">
        <v>3</v>
      </c>
      <c r="E2624" s="26">
        <f t="shared" si="521"/>
        <v>46273.833333333343</v>
      </c>
      <c r="F2624" s="26">
        <f t="shared" si="522"/>
        <v>46273.812500000007</v>
      </c>
      <c r="G2624">
        <f t="shared" si="523"/>
        <v>0</v>
      </c>
      <c r="H2624">
        <f t="shared" si="524"/>
        <v>0</v>
      </c>
      <c r="I2624" s="27">
        <f t="shared" si="525"/>
        <v>0</v>
      </c>
      <c r="J2624" s="28" t="str">
        <f t="shared" si="526"/>
        <v>NULL</v>
      </c>
      <c r="K2624" s="29" t="str">
        <f t="shared" si="527"/>
        <v/>
      </c>
      <c r="L2624" s="26" t="str">
        <f t="shared" si="528"/>
        <v/>
      </c>
      <c r="M2624" t="str">
        <f t="shared" si="529"/>
        <v/>
      </c>
      <c r="N2624" s="28">
        <f t="shared" si="530"/>
        <v>58.441558441558442</v>
      </c>
      <c r="O2624" t="str">
        <f t="shared" si="531"/>
        <v/>
      </c>
      <c r="P2624" t="str">
        <f t="shared" si="532"/>
        <v/>
      </c>
      <c r="Q2624" s="10"/>
      <c r="R2624" s="10"/>
      <c r="S2624" s="16">
        <v>0</v>
      </c>
      <c r="T2624" s="13"/>
      <c r="U2624" s="14"/>
      <c r="V2624" s="11"/>
      <c r="W2624" s="10"/>
      <c r="X2624" s="29"/>
      <c r="AA2624" t="s">
        <v>331</v>
      </c>
      <c r="AB2624">
        <v>1</v>
      </c>
      <c r="AR2624" t="s">
        <v>338</v>
      </c>
    </row>
    <row r="2625" spans="1:44" x14ac:dyDescent="0.35">
      <c r="A2625">
        <v>14</v>
      </c>
      <c r="B2625" s="26">
        <f t="shared" si="520"/>
        <v>46273.8125</v>
      </c>
      <c r="C2625" t="s">
        <v>49</v>
      </c>
      <c r="D2625">
        <v>4</v>
      </c>
      <c r="E2625" s="26">
        <f t="shared" si="521"/>
        <v>46273.833333333343</v>
      </c>
      <c r="F2625" s="26">
        <f t="shared" si="522"/>
        <v>46273.812500000007</v>
      </c>
      <c r="G2625">
        <f t="shared" si="523"/>
        <v>0</v>
      </c>
      <c r="H2625">
        <f t="shared" si="524"/>
        <v>0</v>
      </c>
      <c r="I2625" s="27">
        <f t="shared" si="525"/>
        <v>0</v>
      </c>
      <c r="J2625" s="28" t="str">
        <f t="shared" si="526"/>
        <v>NULL</v>
      </c>
      <c r="K2625" s="29" t="str">
        <f t="shared" si="527"/>
        <v/>
      </c>
      <c r="L2625" s="26" t="str">
        <f t="shared" si="528"/>
        <v/>
      </c>
      <c r="M2625" t="str">
        <f t="shared" si="529"/>
        <v/>
      </c>
      <c r="N2625" s="28">
        <f t="shared" si="530"/>
        <v>116.70290571259142</v>
      </c>
      <c r="O2625" t="str">
        <f t="shared" si="531"/>
        <v/>
      </c>
      <c r="P2625" t="str">
        <f t="shared" si="532"/>
        <v/>
      </c>
      <c r="Q2625" s="10"/>
      <c r="R2625" s="10"/>
      <c r="S2625" s="16">
        <v>0</v>
      </c>
      <c r="T2625" s="13"/>
      <c r="U2625" s="14"/>
      <c r="V2625" s="11"/>
      <c r="W2625" s="10"/>
      <c r="X2625" s="29"/>
      <c r="AA2625" t="s">
        <v>331</v>
      </c>
      <c r="AB2625">
        <v>1</v>
      </c>
      <c r="AR2625" t="s">
        <v>338</v>
      </c>
    </row>
    <row r="2626" spans="1:44" x14ac:dyDescent="0.35">
      <c r="A2626">
        <v>14</v>
      </c>
      <c r="B2626" s="26">
        <f t="shared" si="520"/>
        <v>46273.8125</v>
      </c>
      <c r="C2626" t="s">
        <v>49</v>
      </c>
      <c r="D2626">
        <v>5</v>
      </c>
      <c r="E2626" s="26">
        <f t="shared" si="521"/>
        <v>46273.833333333343</v>
      </c>
      <c r="F2626" s="26">
        <f t="shared" si="522"/>
        <v>46273.812500000007</v>
      </c>
      <c r="G2626">
        <f t="shared" si="523"/>
        <v>0</v>
      </c>
      <c r="H2626">
        <f t="shared" si="524"/>
        <v>0</v>
      </c>
      <c r="I2626" s="27">
        <f t="shared" si="525"/>
        <v>0</v>
      </c>
      <c r="J2626" s="28" t="str">
        <f t="shared" si="526"/>
        <v>NULL</v>
      </c>
      <c r="K2626" s="29" t="str">
        <f t="shared" si="527"/>
        <v/>
      </c>
      <c r="L2626" s="26" t="str">
        <f t="shared" si="528"/>
        <v/>
      </c>
      <c r="M2626" t="str">
        <f t="shared" si="529"/>
        <v/>
      </c>
      <c r="N2626" s="28">
        <f t="shared" si="530"/>
        <v>21.159874608150471</v>
      </c>
      <c r="O2626" t="str">
        <f t="shared" si="531"/>
        <v/>
      </c>
      <c r="P2626" t="str">
        <f t="shared" si="532"/>
        <v/>
      </c>
      <c r="Q2626" s="10"/>
      <c r="R2626" s="10"/>
      <c r="S2626" s="16">
        <v>0</v>
      </c>
      <c r="T2626" s="13"/>
      <c r="U2626" s="14"/>
      <c r="V2626" s="11"/>
      <c r="W2626" s="10"/>
      <c r="X2626" s="29"/>
      <c r="AA2626" t="s">
        <v>331</v>
      </c>
      <c r="AB2626">
        <v>1</v>
      </c>
      <c r="AR2626" t="s">
        <v>338</v>
      </c>
    </row>
    <row r="2627" spans="1:44" x14ac:dyDescent="0.35">
      <c r="A2627">
        <v>14</v>
      </c>
      <c r="B2627" s="26">
        <f t="shared" si="520"/>
        <v>46273.8125</v>
      </c>
      <c r="C2627" t="s">
        <v>49</v>
      </c>
      <c r="D2627">
        <v>6</v>
      </c>
      <c r="E2627" s="26">
        <f t="shared" si="521"/>
        <v>46273.833333333343</v>
      </c>
      <c r="F2627" s="26">
        <f t="shared" si="522"/>
        <v>46273.812500000007</v>
      </c>
      <c r="G2627">
        <f t="shared" si="523"/>
        <v>0</v>
      </c>
      <c r="H2627">
        <f t="shared" si="524"/>
        <v>0</v>
      </c>
      <c r="I2627" s="27">
        <f t="shared" si="525"/>
        <v>2</v>
      </c>
      <c r="J2627" s="28">
        <f t="shared" si="526"/>
        <v>34.083460782171727</v>
      </c>
      <c r="K2627" s="29" t="str">
        <f t="shared" si="527"/>
        <v/>
      </c>
      <c r="L2627" s="26" t="str">
        <f t="shared" si="528"/>
        <v/>
      </c>
      <c r="M2627" t="str">
        <f t="shared" si="529"/>
        <v/>
      </c>
      <c r="N2627" s="28">
        <f t="shared" si="530"/>
        <v>17.041730391085864</v>
      </c>
      <c r="O2627" t="str">
        <f t="shared" si="531"/>
        <v/>
      </c>
      <c r="P2627" t="str">
        <f t="shared" si="532"/>
        <v/>
      </c>
      <c r="Q2627" s="10"/>
      <c r="R2627" s="10"/>
      <c r="S2627" s="16">
        <v>2</v>
      </c>
      <c r="T2627" s="13">
        <v>34.083460782171727</v>
      </c>
      <c r="U2627" s="14"/>
      <c r="V2627" s="11"/>
      <c r="W2627" s="10"/>
      <c r="X2627" s="29"/>
      <c r="AA2627" t="s">
        <v>331</v>
      </c>
      <c r="AB2627">
        <v>2</v>
      </c>
      <c r="AC2627">
        <v>21.66390853016398</v>
      </c>
      <c r="AD2627">
        <v>45.736871823828338</v>
      </c>
      <c r="AL2627">
        <v>21.66390853016398</v>
      </c>
      <c r="AM2627">
        <v>45.736871823828338</v>
      </c>
      <c r="AR2627" t="s">
        <v>332</v>
      </c>
    </row>
    <row r="2628" spans="1:44" x14ac:dyDescent="0.35">
      <c r="A2628">
        <v>14</v>
      </c>
      <c r="B2628" s="26">
        <f t="shared" si="520"/>
        <v>46273.8125</v>
      </c>
      <c r="C2628" t="s">
        <v>50</v>
      </c>
      <c r="D2628">
        <v>1</v>
      </c>
      <c r="E2628" s="26">
        <f t="shared" si="521"/>
        <v>46273.833333333343</v>
      </c>
      <c r="F2628" s="26">
        <f t="shared" si="522"/>
        <v>46273.812500000007</v>
      </c>
      <c r="G2628">
        <f t="shared" si="523"/>
        <v>0</v>
      </c>
      <c r="H2628">
        <f t="shared" si="524"/>
        <v>0</v>
      </c>
      <c r="I2628" s="27">
        <f t="shared" si="525"/>
        <v>5</v>
      </c>
      <c r="J2628" s="28">
        <f t="shared" si="526"/>
        <v>196.08253901749239</v>
      </c>
      <c r="K2628" s="29" t="str">
        <f t="shared" si="527"/>
        <v/>
      </c>
      <c r="L2628" s="26" t="str">
        <f t="shared" si="528"/>
        <v/>
      </c>
      <c r="M2628" t="str">
        <f t="shared" si="529"/>
        <v/>
      </c>
      <c r="N2628" s="28">
        <f t="shared" si="530"/>
        <v>39.21650780349848</v>
      </c>
      <c r="O2628" t="str">
        <f t="shared" si="531"/>
        <v/>
      </c>
      <c r="P2628" t="str">
        <f t="shared" si="532"/>
        <v/>
      </c>
      <c r="Q2628" s="10"/>
      <c r="R2628" s="10"/>
      <c r="S2628" s="16">
        <v>5</v>
      </c>
      <c r="T2628" s="13">
        <v>196.08253901749239</v>
      </c>
      <c r="U2628" s="14"/>
      <c r="V2628" s="11"/>
      <c r="W2628" s="10"/>
      <c r="X2628" s="29"/>
      <c r="AA2628" t="s">
        <v>331</v>
      </c>
      <c r="AB2628">
        <v>5</v>
      </c>
      <c r="AC2628">
        <v>19.897959183673471</v>
      </c>
      <c r="AD2628">
        <v>373.81262804991621</v>
      </c>
      <c r="AL2628">
        <v>19.897959183673471</v>
      </c>
      <c r="AM2628">
        <v>373.81262804991621</v>
      </c>
      <c r="AR2628" t="s">
        <v>337</v>
      </c>
    </row>
    <row r="2629" spans="1:44" x14ac:dyDescent="0.35">
      <c r="A2629">
        <v>14</v>
      </c>
      <c r="B2629" s="26">
        <f t="shared" si="520"/>
        <v>46273.8125</v>
      </c>
      <c r="C2629" t="s">
        <v>50</v>
      </c>
      <c r="D2629">
        <v>2</v>
      </c>
      <c r="E2629" s="26">
        <f t="shared" si="521"/>
        <v>46273.833333333343</v>
      </c>
      <c r="F2629" s="26">
        <f t="shared" si="522"/>
        <v>46273.812500000007</v>
      </c>
      <c r="G2629">
        <f t="shared" si="523"/>
        <v>0</v>
      </c>
      <c r="H2629">
        <f t="shared" si="524"/>
        <v>0</v>
      </c>
      <c r="I2629" s="27">
        <f t="shared" si="525"/>
        <v>0</v>
      </c>
      <c r="J2629" s="28" t="str">
        <f t="shared" si="526"/>
        <v>NULL</v>
      </c>
      <c r="K2629" s="29" t="str">
        <f t="shared" si="527"/>
        <v/>
      </c>
      <c r="L2629" s="26" t="str">
        <f t="shared" si="528"/>
        <v/>
      </c>
      <c r="M2629" t="str">
        <f t="shared" si="529"/>
        <v/>
      </c>
      <c r="N2629" s="28">
        <f t="shared" si="530"/>
        <v>41.894060995184596</v>
      </c>
      <c r="O2629" t="str">
        <f t="shared" si="531"/>
        <v/>
      </c>
      <c r="P2629" t="str">
        <f t="shared" si="532"/>
        <v/>
      </c>
      <c r="Q2629" s="10"/>
      <c r="R2629" s="10"/>
      <c r="S2629" s="16">
        <v>0</v>
      </c>
      <c r="T2629" s="13"/>
      <c r="U2629" s="14"/>
      <c r="V2629" s="11"/>
      <c r="W2629" s="10"/>
      <c r="X2629" s="29"/>
      <c r="AA2629" t="s">
        <v>331</v>
      </c>
      <c r="AB2629">
        <v>2</v>
      </c>
      <c r="AR2629" t="s">
        <v>332</v>
      </c>
    </row>
    <row r="2630" spans="1:44" x14ac:dyDescent="0.35">
      <c r="A2630">
        <v>14</v>
      </c>
      <c r="B2630" s="26">
        <f t="shared" ref="B2630:B2693" si="533">INDEX(SNAP_TIMES,MATCH(A2630,SNAP_NOS,0))</f>
        <v>46273.8125</v>
      </c>
      <c r="C2630" t="s">
        <v>50</v>
      </c>
      <c r="D2630">
        <v>3</v>
      </c>
      <c r="E2630" s="26">
        <f t="shared" ref="E2630:E2693" si="534">IF(AND(INDEX(SH_CHG,MATCH(C2630,SH_ID,0))&lt;&gt;"",B2630&gt;=INDEX(SH_CHG,MATCH(C2630,SH_ID,0))),INDEX(SH_DEP,MATCH(C2630,SH_ID,0)),INDEX(SH_ORIG,MATCH(C2630,SH_ID,0)))</f>
        <v>46273.833333333343</v>
      </c>
      <c r="F2630" s="26">
        <f t="shared" ref="F2630:F2693" si="535">E2630-LOADING_MINUTES/1440</f>
        <v>46273.812500000007</v>
      </c>
      <c r="G2630">
        <f t="shared" ref="G2630:G2693" si="536">COUNTIFS(OL_SNAP,A2630,OL_EFF,C2630,OL_WT,D2630,OL_OPEN,"&gt;0")</f>
        <v>0</v>
      </c>
      <c r="H2630">
        <f t="shared" ref="H2630:H2693" si="537">SUMIFS($G$6:$G$3569,$A$6:$A$3569,A2630,$D$6:$D$3569,D2630,$F$6:$F$3569,"&lt;="&amp;F2630)</f>
        <v>0</v>
      </c>
      <c r="I2630" s="27">
        <f t="shared" ref="I2630:I2693" si="538">INDEX(C_RES,MATCH(1,INDEX((C_SN=A2630)*(C_WT=D2630),0),0))</f>
        <v>0</v>
      </c>
      <c r="J2630" s="28" t="str">
        <f t="shared" ref="J2630:J2693" si="539">INDEX(C_RL,MATCH(1,INDEX((C_SN=A2630)*(C_WT=D2630),0),0))</f>
        <v>NULL</v>
      </c>
      <c r="K2630" s="29" t="str">
        <f t="shared" ref="K2630:K2693" si="540">IF(G2630=0,"",IF(ISNUMBER(J2630),IF(J2630&gt;0,H2630/J2630/24,"NULL"),"NULL"))</f>
        <v/>
      </c>
      <c r="L2630" s="26" t="str">
        <f t="shared" ref="L2630:L2693" si="541">IF(ISNUMBER(K2630),B2630+K2630,"")</f>
        <v/>
      </c>
      <c r="M2630" t="str">
        <f t="shared" ref="M2630:M2693" si="542">IF(G2630=0,"",IF(B2630&gt;=F2630,"NO - CUTOFF PASSED",IF(ISNUMBER(K2630),IF(L2630&lt;=F2630,"YES","NO"),"UNKNOWN - NO RATE")))</f>
        <v/>
      </c>
      <c r="N2630" s="28">
        <f t="shared" ref="N2630:N2693" si="543">IFERROR(IF(AND(INDEX(C_HRS,MATCH(1,INDEX((C_SN=A2630)*(C_WT=D2630),0),0))&gt;0,INDEX(C_TL,MATCH(1,INDEX((C_SN=A2630)*(C_WT=D2630),0),0))&gt;0),INDEX(C_TL,MATCH(1,INDEX((C_SN=A2630)*(C_WT=D2630),0),0))/INDEX(C_HRS,MATCH(1,INDEX((C_SN=A2630)*(C_WT=D2630),0),0)),"NULL"),"NULL")</f>
        <v>58.441558441558442</v>
      </c>
      <c r="O2630" t="str">
        <f t="shared" ref="O2630:O2693" si="544">IF(M2630="NO",IF(ISNUMBER(N2630),ROUNDUP(H2630/(N2630*(F2630-B2630)*24),0),"CANNOT ESTIMATE - NO RATE"),"")</f>
        <v/>
      </c>
      <c r="P2630" t="str">
        <f t="shared" ref="P2630:P2693" si="545">IF(ISNUMBER(O2630),MAX(0,O2630-I2630),O2630)</f>
        <v/>
      </c>
      <c r="Q2630" s="10"/>
      <c r="R2630" s="10"/>
      <c r="S2630" s="16">
        <v>0</v>
      </c>
      <c r="T2630" s="13"/>
      <c r="U2630" s="14"/>
      <c r="V2630" s="11"/>
      <c r="W2630" s="10"/>
      <c r="X2630" s="29"/>
      <c r="AA2630" t="s">
        <v>331</v>
      </c>
      <c r="AB2630">
        <v>1</v>
      </c>
      <c r="AR2630" t="s">
        <v>338</v>
      </c>
    </row>
    <row r="2631" spans="1:44" x14ac:dyDescent="0.35">
      <c r="A2631">
        <v>14</v>
      </c>
      <c r="B2631" s="26">
        <f t="shared" si="533"/>
        <v>46273.8125</v>
      </c>
      <c r="C2631" t="s">
        <v>50</v>
      </c>
      <c r="D2631">
        <v>4</v>
      </c>
      <c r="E2631" s="26">
        <f t="shared" si="534"/>
        <v>46273.833333333343</v>
      </c>
      <c r="F2631" s="26">
        <f t="shared" si="535"/>
        <v>46273.812500000007</v>
      </c>
      <c r="G2631">
        <f t="shared" si="536"/>
        <v>0</v>
      </c>
      <c r="H2631">
        <f t="shared" si="537"/>
        <v>0</v>
      </c>
      <c r="I2631" s="27">
        <f t="shared" si="538"/>
        <v>0</v>
      </c>
      <c r="J2631" s="28" t="str">
        <f t="shared" si="539"/>
        <v>NULL</v>
      </c>
      <c r="K2631" s="29" t="str">
        <f t="shared" si="540"/>
        <v/>
      </c>
      <c r="L2631" s="26" t="str">
        <f t="shared" si="541"/>
        <v/>
      </c>
      <c r="M2631" t="str">
        <f t="shared" si="542"/>
        <v/>
      </c>
      <c r="N2631" s="28">
        <f t="shared" si="543"/>
        <v>116.70290571259142</v>
      </c>
      <c r="O2631" t="str">
        <f t="shared" si="544"/>
        <v/>
      </c>
      <c r="P2631" t="str">
        <f t="shared" si="545"/>
        <v/>
      </c>
      <c r="Q2631" s="10"/>
      <c r="R2631" s="10"/>
      <c r="S2631" s="16">
        <v>0</v>
      </c>
      <c r="T2631" s="13"/>
      <c r="U2631" s="14"/>
      <c r="V2631" s="11"/>
      <c r="W2631" s="10"/>
      <c r="X2631" s="29"/>
      <c r="AA2631" t="s">
        <v>331</v>
      </c>
      <c r="AB2631">
        <v>1</v>
      </c>
      <c r="AR2631" t="s">
        <v>338</v>
      </c>
    </row>
    <row r="2632" spans="1:44" x14ac:dyDescent="0.35">
      <c r="A2632">
        <v>14</v>
      </c>
      <c r="B2632" s="26">
        <f t="shared" si="533"/>
        <v>46273.8125</v>
      </c>
      <c r="C2632" t="s">
        <v>50</v>
      </c>
      <c r="D2632">
        <v>5</v>
      </c>
      <c r="E2632" s="26">
        <f t="shared" si="534"/>
        <v>46273.833333333343</v>
      </c>
      <c r="F2632" s="26">
        <f t="shared" si="535"/>
        <v>46273.812500000007</v>
      </c>
      <c r="G2632">
        <f t="shared" si="536"/>
        <v>0</v>
      </c>
      <c r="H2632">
        <f t="shared" si="537"/>
        <v>0</v>
      </c>
      <c r="I2632" s="27">
        <f t="shared" si="538"/>
        <v>0</v>
      </c>
      <c r="J2632" s="28" t="str">
        <f t="shared" si="539"/>
        <v>NULL</v>
      </c>
      <c r="K2632" s="29" t="str">
        <f t="shared" si="540"/>
        <v/>
      </c>
      <c r="L2632" s="26" t="str">
        <f t="shared" si="541"/>
        <v/>
      </c>
      <c r="M2632" t="str">
        <f t="shared" si="542"/>
        <v/>
      </c>
      <c r="N2632" s="28">
        <f t="shared" si="543"/>
        <v>21.159874608150471</v>
      </c>
      <c r="O2632" t="str">
        <f t="shared" si="544"/>
        <v/>
      </c>
      <c r="P2632" t="str">
        <f t="shared" si="545"/>
        <v/>
      </c>
      <c r="Q2632" s="10"/>
      <c r="R2632" s="10"/>
      <c r="S2632" s="16">
        <v>0</v>
      </c>
      <c r="T2632" s="13"/>
      <c r="U2632" s="14"/>
      <c r="V2632" s="11"/>
      <c r="W2632" s="10"/>
      <c r="X2632" s="29"/>
      <c r="AA2632" t="s">
        <v>331</v>
      </c>
      <c r="AB2632">
        <v>1</v>
      </c>
      <c r="AR2632" t="s">
        <v>338</v>
      </c>
    </row>
    <row r="2633" spans="1:44" x14ac:dyDescent="0.35">
      <c r="A2633">
        <v>14</v>
      </c>
      <c r="B2633" s="26">
        <f t="shared" si="533"/>
        <v>46273.8125</v>
      </c>
      <c r="C2633" t="s">
        <v>50</v>
      </c>
      <c r="D2633">
        <v>6</v>
      </c>
      <c r="E2633" s="26">
        <f t="shared" si="534"/>
        <v>46273.833333333343</v>
      </c>
      <c r="F2633" s="26">
        <f t="shared" si="535"/>
        <v>46273.812500000007</v>
      </c>
      <c r="G2633">
        <f t="shared" si="536"/>
        <v>0</v>
      </c>
      <c r="H2633">
        <f t="shared" si="537"/>
        <v>0</v>
      </c>
      <c r="I2633" s="27">
        <f t="shared" si="538"/>
        <v>2</v>
      </c>
      <c r="J2633" s="28">
        <f t="shared" si="539"/>
        <v>34.083460782171727</v>
      </c>
      <c r="K2633" s="29" t="str">
        <f t="shared" si="540"/>
        <v/>
      </c>
      <c r="L2633" s="26" t="str">
        <f t="shared" si="541"/>
        <v/>
      </c>
      <c r="M2633" t="str">
        <f t="shared" si="542"/>
        <v/>
      </c>
      <c r="N2633" s="28">
        <f t="shared" si="543"/>
        <v>17.041730391085864</v>
      </c>
      <c r="O2633" t="str">
        <f t="shared" si="544"/>
        <v/>
      </c>
      <c r="P2633" t="str">
        <f t="shared" si="545"/>
        <v/>
      </c>
      <c r="Q2633" s="10"/>
      <c r="R2633" s="10"/>
      <c r="S2633" s="16">
        <v>2</v>
      </c>
      <c r="T2633" s="13">
        <v>34.083460782171727</v>
      </c>
      <c r="U2633" s="14"/>
      <c r="V2633" s="11"/>
      <c r="W2633" s="10"/>
      <c r="X2633" s="29"/>
      <c r="AA2633" t="s">
        <v>331</v>
      </c>
      <c r="AB2633">
        <v>2</v>
      </c>
      <c r="AC2633">
        <v>21.66390853016398</v>
      </c>
      <c r="AD2633">
        <v>45.736871823828338</v>
      </c>
      <c r="AL2633">
        <v>21.66390853016398</v>
      </c>
      <c r="AM2633">
        <v>45.736871823828338</v>
      </c>
      <c r="AR2633" t="s">
        <v>332</v>
      </c>
    </row>
    <row r="2634" spans="1:44" x14ac:dyDescent="0.35">
      <c r="A2634">
        <v>14</v>
      </c>
      <c r="B2634" s="26">
        <f t="shared" si="533"/>
        <v>46273.8125</v>
      </c>
      <c r="C2634" t="s">
        <v>51</v>
      </c>
      <c r="D2634">
        <v>1</v>
      </c>
      <c r="E2634" s="26">
        <f t="shared" si="534"/>
        <v>46273.833333333343</v>
      </c>
      <c r="F2634" s="26">
        <f t="shared" si="535"/>
        <v>46273.812500000007</v>
      </c>
      <c r="G2634">
        <f t="shared" si="536"/>
        <v>0</v>
      </c>
      <c r="H2634">
        <f t="shared" si="537"/>
        <v>0</v>
      </c>
      <c r="I2634" s="27">
        <f t="shared" si="538"/>
        <v>5</v>
      </c>
      <c r="J2634" s="28">
        <f t="shared" si="539"/>
        <v>196.08253901749239</v>
      </c>
      <c r="K2634" s="29" t="str">
        <f t="shared" si="540"/>
        <v/>
      </c>
      <c r="L2634" s="26" t="str">
        <f t="shared" si="541"/>
        <v/>
      </c>
      <c r="M2634" t="str">
        <f t="shared" si="542"/>
        <v/>
      </c>
      <c r="N2634" s="28">
        <f t="shared" si="543"/>
        <v>39.21650780349848</v>
      </c>
      <c r="O2634" t="str">
        <f t="shared" si="544"/>
        <v/>
      </c>
      <c r="P2634" t="str">
        <f t="shared" si="545"/>
        <v/>
      </c>
      <c r="Q2634" s="10"/>
      <c r="R2634" s="10"/>
      <c r="S2634" s="16">
        <v>5</v>
      </c>
      <c r="T2634" s="13">
        <v>196.08253901749239</v>
      </c>
      <c r="U2634" s="14"/>
      <c r="V2634" s="11"/>
      <c r="W2634" s="10"/>
      <c r="X2634" s="29"/>
      <c r="AA2634" t="s">
        <v>331</v>
      </c>
      <c r="AB2634">
        <v>5</v>
      </c>
      <c r="AC2634">
        <v>19.897959183673471</v>
      </c>
      <c r="AD2634">
        <v>373.81262804991621</v>
      </c>
      <c r="AL2634">
        <v>19.897959183673471</v>
      </c>
      <c r="AM2634">
        <v>373.81262804991621</v>
      </c>
      <c r="AR2634" t="s">
        <v>337</v>
      </c>
    </row>
    <row r="2635" spans="1:44" x14ac:dyDescent="0.35">
      <c r="A2635">
        <v>14</v>
      </c>
      <c r="B2635" s="26">
        <f t="shared" si="533"/>
        <v>46273.8125</v>
      </c>
      <c r="C2635" t="s">
        <v>51</v>
      </c>
      <c r="D2635">
        <v>2</v>
      </c>
      <c r="E2635" s="26">
        <f t="shared" si="534"/>
        <v>46273.833333333343</v>
      </c>
      <c r="F2635" s="26">
        <f t="shared" si="535"/>
        <v>46273.812500000007</v>
      </c>
      <c r="G2635">
        <f t="shared" si="536"/>
        <v>0</v>
      </c>
      <c r="H2635">
        <f t="shared" si="537"/>
        <v>0</v>
      </c>
      <c r="I2635" s="27">
        <f t="shared" si="538"/>
        <v>0</v>
      </c>
      <c r="J2635" s="28" t="str">
        <f t="shared" si="539"/>
        <v>NULL</v>
      </c>
      <c r="K2635" s="29" t="str">
        <f t="shared" si="540"/>
        <v/>
      </c>
      <c r="L2635" s="26" t="str">
        <f t="shared" si="541"/>
        <v/>
      </c>
      <c r="M2635" t="str">
        <f t="shared" si="542"/>
        <v/>
      </c>
      <c r="N2635" s="28">
        <f t="shared" si="543"/>
        <v>41.894060995184596</v>
      </c>
      <c r="O2635" t="str">
        <f t="shared" si="544"/>
        <v/>
      </c>
      <c r="P2635" t="str">
        <f t="shared" si="545"/>
        <v/>
      </c>
      <c r="Q2635" s="10"/>
      <c r="R2635" s="10"/>
      <c r="S2635" s="16">
        <v>0</v>
      </c>
      <c r="T2635" s="13"/>
      <c r="U2635" s="14"/>
      <c r="V2635" s="11"/>
      <c r="W2635" s="10"/>
      <c r="X2635" s="29"/>
      <c r="AA2635" t="s">
        <v>331</v>
      </c>
      <c r="AB2635">
        <v>2</v>
      </c>
      <c r="AR2635" t="s">
        <v>332</v>
      </c>
    </row>
    <row r="2636" spans="1:44" x14ac:dyDescent="0.35">
      <c r="A2636">
        <v>14</v>
      </c>
      <c r="B2636" s="26">
        <f t="shared" si="533"/>
        <v>46273.8125</v>
      </c>
      <c r="C2636" t="s">
        <v>51</v>
      </c>
      <c r="D2636">
        <v>3</v>
      </c>
      <c r="E2636" s="26">
        <f t="shared" si="534"/>
        <v>46273.833333333343</v>
      </c>
      <c r="F2636" s="26">
        <f t="shared" si="535"/>
        <v>46273.812500000007</v>
      </c>
      <c r="G2636">
        <f t="shared" si="536"/>
        <v>0</v>
      </c>
      <c r="H2636">
        <f t="shared" si="537"/>
        <v>0</v>
      </c>
      <c r="I2636" s="27">
        <f t="shared" si="538"/>
        <v>0</v>
      </c>
      <c r="J2636" s="28" t="str">
        <f t="shared" si="539"/>
        <v>NULL</v>
      </c>
      <c r="K2636" s="29" t="str">
        <f t="shared" si="540"/>
        <v/>
      </c>
      <c r="L2636" s="26" t="str">
        <f t="shared" si="541"/>
        <v/>
      </c>
      <c r="M2636" t="str">
        <f t="shared" si="542"/>
        <v/>
      </c>
      <c r="N2636" s="28">
        <f t="shared" si="543"/>
        <v>58.441558441558442</v>
      </c>
      <c r="O2636" t="str">
        <f t="shared" si="544"/>
        <v/>
      </c>
      <c r="P2636" t="str">
        <f t="shared" si="545"/>
        <v/>
      </c>
      <c r="Q2636" s="10"/>
      <c r="R2636" s="10"/>
      <c r="S2636" s="16">
        <v>0</v>
      </c>
      <c r="T2636" s="13"/>
      <c r="U2636" s="14"/>
      <c r="V2636" s="11"/>
      <c r="W2636" s="10"/>
      <c r="X2636" s="29"/>
      <c r="AA2636" t="s">
        <v>331</v>
      </c>
      <c r="AB2636">
        <v>1</v>
      </c>
      <c r="AR2636" t="s">
        <v>338</v>
      </c>
    </row>
    <row r="2637" spans="1:44" x14ac:dyDescent="0.35">
      <c r="A2637">
        <v>14</v>
      </c>
      <c r="B2637" s="26">
        <f t="shared" si="533"/>
        <v>46273.8125</v>
      </c>
      <c r="C2637" t="s">
        <v>51</v>
      </c>
      <c r="D2637">
        <v>4</v>
      </c>
      <c r="E2637" s="26">
        <f t="shared" si="534"/>
        <v>46273.833333333343</v>
      </c>
      <c r="F2637" s="26">
        <f t="shared" si="535"/>
        <v>46273.812500000007</v>
      </c>
      <c r="G2637">
        <f t="shared" si="536"/>
        <v>0</v>
      </c>
      <c r="H2637">
        <f t="shared" si="537"/>
        <v>0</v>
      </c>
      <c r="I2637" s="27">
        <f t="shared" si="538"/>
        <v>0</v>
      </c>
      <c r="J2637" s="28" t="str">
        <f t="shared" si="539"/>
        <v>NULL</v>
      </c>
      <c r="K2637" s="29" t="str">
        <f t="shared" si="540"/>
        <v/>
      </c>
      <c r="L2637" s="26" t="str">
        <f t="shared" si="541"/>
        <v/>
      </c>
      <c r="M2637" t="str">
        <f t="shared" si="542"/>
        <v/>
      </c>
      <c r="N2637" s="28">
        <f t="shared" si="543"/>
        <v>116.70290571259142</v>
      </c>
      <c r="O2637" t="str">
        <f t="shared" si="544"/>
        <v/>
      </c>
      <c r="P2637" t="str">
        <f t="shared" si="545"/>
        <v/>
      </c>
      <c r="Q2637" s="10"/>
      <c r="R2637" s="10"/>
      <c r="S2637" s="16">
        <v>0</v>
      </c>
      <c r="T2637" s="13"/>
      <c r="U2637" s="14"/>
      <c r="V2637" s="11"/>
      <c r="W2637" s="10"/>
      <c r="X2637" s="29"/>
      <c r="AA2637" t="s">
        <v>331</v>
      </c>
      <c r="AB2637">
        <v>1</v>
      </c>
      <c r="AR2637" t="s">
        <v>338</v>
      </c>
    </row>
    <row r="2638" spans="1:44" x14ac:dyDescent="0.35">
      <c r="A2638">
        <v>14</v>
      </c>
      <c r="B2638" s="26">
        <f t="shared" si="533"/>
        <v>46273.8125</v>
      </c>
      <c r="C2638" t="s">
        <v>51</v>
      </c>
      <c r="D2638">
        <v>5</v>
      </c>
      <c r="E2638" s="26">
        <f t="shared" si="534"/>
        <v>46273.833333333343</v>
      </c>
      <c r="F2638" s="26">
        <f t="shared" si="535"/>
        <v>46273.812500000007</v>
      </c>
      <c r="G2638">
        <f t="shared" si="536"/>
        <v>0</v>
      </c>
      <c r="H2638">
        <f t="shared" si="537"/>
        <v>0</v>
      </c>
      <c r="I2638" s="27">
        <f t="shared" si="538"/>
        <v>0</v>
      </c>
      <c r="J2638" s="28" t="str">
        <f t="shared" si="539"/>
        <v>NULL</v>
      </c>
      <c r="K2638" s="29" t="str">
        <f t="shared" si="540"/>
        <v/>
      </c>
      <c r="L2638" s="26" t="str">
        <f t="shared" si="541"/>
        <v/>
      </c>
      <c r="M2638" t="str">
        <f t="shared" si="542"/>
        <v/>
      </c>
      <c r="N2638" s="28">
        <f t="shared" si="543"/>
        <v>21.159874608150471</v>
      </c>
      <c r="O2638" t="str">
        <f t="shared" si="544"/>
        <v/>
      </c>
      <c r="P2638" t="str">
        <f t="shared" si="545"/>
        <v/>
      </c>
      <c r="Q2638" s="10"/>
      <c r="R2638" s="10"/>
      <c r="S2638" s="16">
        <v>0</v>
      </c>
      <c r="T2638" s="13"/>
      <c r="U2638" s="14"/>
      <c r="V2638" s="11"/>
      <c r="W2638" s="10"/>
      <c r="X2638" s="29"/>
      <c r="AA2638" t="s">
        <v>331</v>
      </c>
      <c r="AB2638">
        <v>1</v>
      </c>
      <c r="AR2638" t="s">
        <v>338</v>
      </c>
    </row>
    <row r="2639" spans="1:44" x14ac:dyDescent="0.35">
      <c r="A2639">
        <v>14</v>
      </c>
      <c r="B2639" s="26">
        <f t="shared" si="533"/>
        <v>46273.8125</v>
      </c>
      <c r="C2639" t="s">
        <v>51</v>
      </c>
      <c r="D2639">
        <v>6</v>
      </c>
      <c r="E2639" s="26">
        <f t="shared" si="534"/>
        <v>46273.833333333343</v>
      </c>
      <c r="F2639" s="26">
        <f t="shared" si="535"/>
        <v>46273.812500000007</v>
      </c>
      <c r="G2639">
        <f t="shared" si="536"/>
        <v>0</v>
      </c>
      <c r="H2639">
        <f t="shared" si="537"/>
        <v>0</v>
      </c>
      <c r="I2639" s="27">
        <f t="shared" si="538"/>
        <v>2</v>
      </c>
      <c r="J2639" s="28">
        <f t="shared" si="539"/>
        <v>34.083460782171727</v>
      </c>
      <c r="K2639" s="29" t="str">
        <f t="shared" si="540"/>
        <v/>
      </c>
      <c r="L2639" s="26" t="str">
        <f t="shared" si="541"/>
        <v/>
      </c>
      <c r="M2639" t="str">
        <f t="shared" si="542"/>
        <v/>
      </c>
      <c r="N2639" s="28">
        <f t="shared" si="543"/>
        <v>17.041730391085864</v>
      </c>
      <c r="O2639" t="str">
        <f t="shared" si="544"/>
        <v/>
      </c>
      <c r="P2639" t="str">
        <f t="shared" si="545"/>
        <v/>
      </c>
      <c r="Q2639" s="10"/>
      <c r="R2639" s="10"/>
      <c r="S2639" s="16">
        <v>2</v>
      </c>
      <c r="T2639" s="13">
        <v>34.083460782171727</v>
      </c>
      <c r="U2639" s="14"/>
      <c r="V2639" s="11"/>
      <c r="W2639" s="10"/>
      <c r="X2639" s="29"/>
      <c r="AA2639" t="s">
        <v>331</v>
      </c>
      <c r="AB2639">
        <v>2</v>
      </c>
      <c r="AC2639">
        <v>21.66390853016398</v>
      </c>
      <c r="AD2639">
        <v>45.736871823828338</v>
      </c>
      <c r="AL2639">
        <v>21.66390853016398</v>
      </c>
      <c r="AM2639">
        <v>45.736871823828338</v>
      </c>
      <c r="AR2639" t="s">
        <v>332</v>
      </c>
    </row>
    <row r="2640" spans="1:44" x14ac:dyDescent="0.35">
      <c r="A2640">
        <v>14</v>
      </c>
      <c r="B2640" s="26">
        <f t="shared" si="533"/>
        <v>46273.8125</v>
      </c>
      <c r="C2640" t="s">
        <v>52</v>
      </c>
      <c r="D2640">
        <v>1</v>
      </c>
      <c r="E2640" s="26">
        <f t="shared" si="534"/>
        <v>46273.84375</v>
      </c>
      <c r="F2640" s="26">
        <f t="shared" si="535"/>
        <v>46273.822916666664</v>
      </c>
      <c r="G2640">
        <f t="shared" si="536"/>
        <v>0</v>
      </c>
      <c r="H2640">
        <f t="shared" si="537"/>
        <v>0</v>
      </c>
      <c r="I2640" s="27">
        <f t="shared" si="538"/>
        <v>5</v>
      </c>
      <c r="J2640" s="28">
        <f t="shared" si="539"/>
        <v>196.08253901749239</v>
      </c>
      <c r="K2640" s="29" t="str">
        <f t="shared" si="540"/>
        <v/>
      </c>
      <c r="L2640" s="26" t="str">
        <f t="shared" si="541"/>
        <v/>
      </c>
      <c r="M2640" t="str">
        <f t="shared" si="542"/>
        <v/>
      </c>
      <c r="N2640" s="28">
        <f t="shared" si="543"/>
        <v>39.21650780349848</v>
      </c>
      <c r="O2640" t="str">
        <f t="shared" si="544"/>
        <v/>
      </c>
      <c r="P2640" t="str">
        <f t="shared" si="545"/>
        <v/>
      </c>
      <c r="Q2640" s="10"/>
      <c r="R2640" s="10"/>
      <c r="S2640" s="16">
        <v>5</v>
      </c>
      <c r="T2640" s="13">
        <v>196.08253901749239</v>
      </c>
      <c r="U2640" s="14"/>
      <c r="V2640" s="11"/>
      <c r="W2640" s="10"/>
      <c r="X2640" s="29"/>
      <c r="AA2640" t="s">
        <v>331</v>
      </c>
      <c r="AB2640">
        <v>5</v>
      </c>
      <c r="AC2640">
        <v>19.897959183673471</v>
      </c>
      <c r="AD2640">
        <v>373.81262804991621</v>
      </c>
      <c r="AL2640">
        <v>19.897959183673471</v>
      </c>
      <c r="AM2640">
        <v>373.81262804991621</v>
      </c>
      <c r="AR2640" t="s">
        <v>337</v>
      </c>
    </row>
    <row r="2641" spans="1:44" x14ac:dyDescent="0.35">
      <c r="A2641">
        <v>14</v>
      </c>
      <c r="B2641" s="26">
        <f t="shared" si="533"/>
        <v>46273.8125</v>
      </c>
      <c r="C2641" t="s">
        <v>52</v>
      </c>
      <c r="D2641">
        <v>2</v>
      </c>
      <c r="E2641" s="26">
        <f t="shared" si="534"/>
        <v>46273.84375</v>
      </c>
      <c r="F2641" s="26">
        <f t="shared" si="535"/>
        <v>46273.822916666664</v>
      </c>
      <c r="G2641">
        <f t="shared" si="536"/>
        <v>0</v>
      </c>
      <c r="H2641">
        <f t="shared" si="537"/>
        <v>0</v>
      </c>
      <c r="I2641" s="27">
        <f t="shared" si="538"/>
        <v>0</v>
      </c>
      <c r="J2641" s="28" t="str">
        <f t="shared" si="539"/>
        <v>NULL</v>
      </c>
      <c r="K2641" s="29" t="str">
        <f t="shared" si="540"/>
        <v/>
      </c>
      <c r="L2641" s="26" t="str">
        <f t="shared" si="541"/>
        <v/>
      </c>
      <c r="M2641" t="str">
        <f t="shared" si="542"/>
        <v/>
      </c>
      <c r="N2641" s="28">
        <f t="shared" si="543"/>
        <v>41.894060995184596</v>
      </c>
      <c r="O2641" t="str">
        <f t="shared" si="544"/>
        <v/>
      </c>
      <c r="P2641" t="str">
        <f t="shared" si="545"/>
        <v/>
      </c>
      <c r="Q2641" s="10"/>
      <c r="R2641" s="10"/>
      <c r="S2641" s="16">
        <v>0</v>
      </c>
      <c r="T2641" s="13"/>
      <c r="U2641" s="14"/>
      <c r="V2641" s="11"/>
      <c r="W2641" s="10"/>
      <c r="X2641" s="29"/>
      <c r="AA2641" t="s">
        <v>331</v>
      </c>
      <c r="AB2641">
        <v>2</v>
      </c>
      <c r="AR2641" t="s">
        <v>332</v>
      </c>
    </row>
    <row r="2642" spans="1:44" x14ac:dyDescent="0.35">
      <c r="A2642">
        <v>14</v>
      </c>
      <c r="B2642" s="26">
        <f t="shared" si="533"/>
        <v>46273.8125</v>
      </c>
      <c r="C2642" t="s">
        <v>52</v>
      </c>
      <c r="D2642">
        <v>3</v>
      </c>
      <c r="E2642" s="26">
        <f t="shared" si="534"/>
        <v>46273.84375</v>
      </c>
      <c r="F2642" s="26">
        <f t="shared" si="535"/>
        <v>46273.822916666664</v>
      </c>
      <c r="G2642">
        <f t="shared" si="536"/>
        <v>0</v>
      </c>
      <c r="H2642">
        <f t="shared" si="537"/>
        <v>0</v>
      </c>
      <c r="I2642" s="27">
        <f t="shared" si="538"/>
        <v>0</v>
      </c>
      <c r="J2642" s="28" t="str">
        <f t="shared" si="539"/>
        <v>NULL</v>
      </c>
      <c r="K2642" s="29" t="str">
        <f t="shared" si="540"/>
        <v/>
      </c>
      <c r="L2642" s="26" t="str">
        <f t="shared" si="541"/>
        <v/>
      </c>
      <c r="M2642" t="str">
        <f t="shared" si="542"/>
        <v/>
      </c>
      <c r="N2642" s="28">
        <f t="shared" si="543"/>
        <v>58.441558441558442</v>
      </c>
      <c r="O2642" t="str">
        <f t="shared" si="544"/>
        <v/>
      </c>
      <c r="P2642" t="str">
        <f t="shared" si="545"/>
        <v/>
      </c>
      <c r="Q2642" s="10"/>
      <c r="R2642" s="10"/>
      <c r="S2642" s="16">
        <v>0</v>
      </c>
      <c r="T2642" s="13"/>
      <c r="U2642" s="14"/>
      <c r="V2642" s="11"/>
      <c r="W2642" s="10"/>
      <c r="X2642" s="29"/>
      <c r="AA2642" t="s">
        <v>331</v>
      </c>
      <c r="AB2642">
        <v>1</v>
      </c>
      <c r="AR2642" t="s">
        <v>338</v>
      </c>
    </row>
    <row r="2643" spans="1:44" x14ac:dyDescent="0.35">
      <c r="A2643">
        <v>14</v>
      </c>
      <c r="B2643" s="26">
        <f t="shared" si="533"/>
        <v>46273.8125</v>
      </c>
      <c r="C2643" t="s">
        <v>52</v>
      </c>
      <c r="D2643">
        <v>4</v>
      </c>
      <c r="E2643" s="26">
        <f t="shared" si="534"/>
        <v>46273.84375</v>
      </c>
      <c r="F2643" s="26">
        <f t="shared" si="535"/>
        <v>46273.822916666664</v>
      </c>
      <c r="G2643">
        <f t="shared" si="536"/>
        <v>0</v>
      </c>
      <c r="H2643">
        <f t="shared" si="537"/>
        <v>0</v>
      </c>
      <c r="I2643" s="27">
        <f t="shared" si="538"/>
        <v>0</v>
      </c>
      <c r="J2643" s="28" t="str">
        <f t="shared" si="539"/>
        <v>NULL</v>
      </c>
      <c r="K2643" s="29" t="str">
        <f t="shared" si="540"/>
        <v/>
      </c>
      <c r="L2643" s="26" t="str">
        <f t="shared" si="541"/>
        <v/>
      </c>
      <c r="M2643" t="str">
        <f t="shared" si="542"/>
        <v/>
      </c>
      <c r="N2643" s="28">
        <f t="shared" si="543"/>
        <v>116.70290571259142</v>
      </c>
      <c r="O2643" t="str">
        <f t="shared" si="544"/>
        <v/>
      </c>
      <c r="P2643" t="str">
        <f t="shared" si="545"/>
        <v/>
      </c>
      <c r="Q2643" s="10"/>
      <c r="R2643" s="10"/>
      <c r="S2643" s="16">
        <v>0</v>
      </c>
      <c r="T2643" s="13"/>
      <c r="U2643" s="14"/>
      <c r="V2643" s="11"/>
      <c r="W2643" s="10"/>
      <c r="X2643" s="29"/>
      <c r="AA2643" t="s">
        <v>331</v>
      </c>
      <c r="AB2643">
        <v>1</v>
      </c>
      <c r="AR2643" t="s">
        <v>338</v>
      </c>
    </row>
    <row r="2644" spans="1:44" x14ac:dyDescent="0.35">
      <c r="A2644">
        <v>14</v>
      </c>
      <c r="B2644" s="26">
        <f t="shared" si="533"/>
        <v>46273.8125</v>
      </c>
      <c r="C2644" t="s">
        <v>52</v>
      </c>
      <c r="D2644">
        <v>5</v>
      </c>
      <c r="E2644" s="26">
        <f t="shared" si="534"/>
        <v>46273.84375</v>
      </c>
      <c r="F2644" s="26">
        <f t="shared" si="535"/>
        <v>46273.822916666664</v>
      </c>
      <c r="G2644">
        <f t="shared" si="536"/>
        <v>0</v>
      </c>
      <c r="H2644">
        <f t="shared" si="537"/>
        <v>0</v>
      </c>
      <c r="I2644" s="27">
        <f t="shared" si="538"/>
        <v>0</v>
      </c>
      <c r="J2644" s="28" t="str">
        <f t="shared" si="539"/>
        <v>NULL</v>
      </c>
      <c r="K2644" s="29" t="str">
        <f t="shared" si="540"/>
        <v/>
      </c>
      <c r="L2644" s="26" t="str">
        <f t="shared" si="541"/>
        <v/>
      </c>
      <c r="M2644" t="str">
        <f t="shared" si="542"/>
        <v/>
      </c>
      <c r="N2644" s="28">
        <f t="shared" si="543"/>
        <v>21.159874608150471</v>
      </c>
      <c r="O2644" t="str">
        <f t="shared" si="544"/>
        <v/>
      </c>
      <c r="P2644" t="str">
        <f t="shared" si="545"/>
        <v/>
      </c>
      <c r="Q2644" s="10"/>
      <c r="R2644" s="10"/>
      <c r="S2644" s="16">
        <v>0</v>
      </c>
      <c r="T2644" s="13"/>
      <c r="U2644" s="14"/>
      <c r="V2644" s="11"/>
      <c r="W2644" s="10"/>
      <c r="X2644" s="29"/>
      <c r="AA2644" t="s">
        <v>331</v>
      </c>
      <c r="AB2644">
        <v>1</v>
      </c>
      <c r="AR2644" t="s">
        <v>338</v>
      </c>
    </row>
    <row r="2645" spans="1:44" x14ac:dyDescent="0.35">
      <c r="A2645">
        <v>14</v>
      </c>
      <c r="B2645" s="26">
        <f t="shared" si="533"/>
        <v>46273.8125</v>
      </c>
      <c r="C2645" t="s">
        <v>52</v>
      </c>
      <c r="D2645">
        <v>6</v>
      </c>
      <c r="E2645" s="26">
        <f t="shared" si="534"/>
        <v>46273.84375</v>
      </c>
      <c r="F2645" s="26">
        <f t="shared" si="535"/>
        <v>46273.822916666664</v>
      </c>
      <c r="G2645">
        <f t="shared" si="536"/>
        <v>0</v>
      </c>
      <c r="H2645">
        <f t="shared" si="537"/>
        <v>0</v>
      </c>
      <c r="I2645" s="27">
        <f t="shared" si="538"/>
        <v>2</v>
      </c>
      <c r="J2645" s="28">
        <f t="shared" si="539"/>
        <v>34.083460782171727</v>
      </c>
      <c r="K2645" s="29" t="str">
        <f t="shared" si="540"/>
        <v/>
      </c>
      <c r="L2645" s="26" t="str">
        <f t="shared" si="541"/>
        <v/>
      </c>
      <c r="M2645" t="str">
        <f t="shared" si="542"/>
        <v/>
      </c>
      <c r="N2645" s="28">
        <f t="shared" si="543"/>
        <v>17.041730391085864</v>
      </c>
      <c r="O2645" t="str">
        <f t="shared" si="544"/>
        <v/>
      </c>
      <c r="P2645" t="str">
        <f t="shared" si="545"/>
        <v/>
      </c>
      <c r="Q2645" s="10"/>
      <c r="R2645" s="10"/>
      <c r="S2645" s="16">
        <v>2</v>
      </c>
      <c r="T2645" s="13">
        <v>34.083460782171727</v>
      </c>
      <c r="U2645" s="14"/>
      <c r="V2645" s="11"/>
      <c r="W2645" s="10"/>
      <c r="X2645" s="29"/>
      <c r="AA2645" t="s">
        <v>331</v>
      </c>
      <c r="AB2645">
        <v>2</v>
      </c>
      <c r="AC2645">
        <v>21.66390853016398</v>
      </c>
      <c r="AD2645">
        <v>45.736871823828338</v>
      </c>
      <c r="AL2645">
        <v>21.66390853016398</v>
      </c>
      <c r="AM2645">
        <v>45.736871823828338</v>
      </c>
      <c r="AR2645" t="s">
        <v>332</v>
      </c>
    </row>
    <row r="2646" spans="1:44" x14ac:dyDescent="0.35">
      <c r="A2646">
        <v>14</v>
      </c>
      <c r="B2646" s="26">
        <f t="shared" si="533"/>
        <v>46273.8125</v>
      </c>
      <c r="C2646" t="s">
        <v>53</v>
      </c>
      <c r="D2646">
        <v>1</v>
      </c>
      <c r="E2646" s="26">
        <f t="shared" si="534"/>
        <v>46273.84375</v>
      </c>
      <c r="F2646" s="26">
        <f t="shared" si="535"/>
        <v>46273.822916666664</v>
      </c>
      <c r="G2646">
        <f t="shared" si="536"/>
        <v>0</v>
      </c>
      <c r="H2646">
        <f t="shared" si="537"/>
        <v>0</v>
      </c>
      <c r="I2646" s="27">
        <f t="shared" si="538"/>
        <v>5</v>
      </c>
      <c r="J2646" s="28">
        <f t="shared" si="539"/>
        <v>196.08253901749239</v>
      </c>
      <c r="K2646" s="29" t="str">
        <f t="shared" si="540"/>
        <v/>
      </c>
      <c r="L2646" s="26" t="str">
        <f t="shared" si="541"/>
        <v/>
      </c>
      <c r="M2646" t="str">
        <f t="shared" si="542"/>
        <v/>
      </c>
      <c r="N2646" s="28">
        <f t="shared" si="543"/>
        <v>39.21650780349848</v>
      </c>
      <c r="O2646" t="str">
        <f t="shared" si="544"/>
        <v/>
      </c>
      <c r="P2646" t="str">
        <f t="shared" si="545"/>
        <v/>
      </c>
      <c r="Q2646" s="10"/>
      <c r="R2646" s="10"/>
      <c r="S2646" s="16">
        <v>5</v>
      </c>
      <c r="T2646" s="13">
        <v>196.08253901749239</v>
      </c>
      <c r="U2646" s="14"/>
      <c r="V2646" s="11"/>
      <c r="W2646" s="10"/>
      <c r="X2646" s="29"/>
      <c r="AA2646" t="s">
        <v>331</v>
      </c>
      <c r="AB2646">
        <v>5</v>
      </c>
      <c r="AC2646">
        <v>19.897959183673471</v>
      </c>
      <c r="AD2646">
        <v>373.81262804991621</v>
      </c>
      <c r="AL2646">
        <v>19.897959183673471</v>
      </c>
      <c r="AM2646">
        <v>373.81262804991621</v>
      </c>
      <c r="AR2646" t="s">
        <v>337</v>
      </c>
    </row>
    <row r="2647" spans="1:44" x14ac:dyDescent="0.35">
      <c r="A2647">
        <v>14</v>
      </c>
      <c r="B2647" s="26">
        <f t="shared" si="533"/>
        <v>46273.8125</v>
      </c>
      <c r="C2647" t="s">
        <v>53</v>
      </c>
      <c r="D2647">
        <v>2</v>
      </c>
      <c r="E2647" s="26">
        <f t="shared" si="534"/>
        <v>46273.84375</v>
      </c>
      <c r="F2647" s="26">
        <f t="shared" si="535"/>
        <v>46273.822916666664</v>
      </c>
      <c r="G2647">
        <f t="shared" si="536"/>
        <v>0</v>
      </c>
      <c r="H2647">
        <f t="shared" si="537"/>
        <v>0</v>
      </c>
      <c r="I2647" s="27">
        <f t="shared" si="538"/>
        <v>0</v>
      </c>
      <c r="J2647" s="28" t="str">
        <f t="shared" si="539"/>
        <v>NULL</v>
      </c>
      <c r="K2647" s="29" t="str">
        <f t="shared" si="540"/>
        <v/>
      </c>
      <c r="L2647" s="26" t="str">
        <f t="shared" si="541"/>
        <v/>
      </c>
      <c r="M2647" t="str">
        <f t="shared" si="542"/>
        <v/>
      </c>
      <c r="N2647" s="28">
        <f t="shared" si="543"/>
        <v>41.894060995184596</v>
      </c>
      <c r="O2647" t="str">
        <f t="shared" si="544"/>
        <v/>
      </c>
      <c r="P2647" t="str">
        <f t="shared" si="545"/>
        <v/>
      </c>
      <c r="Q2647" s="10"/>
      <c r="R2647" s="10"/>
      <c r="S2647" s="16">
        <v>0</v>
      </c>
      <c r="T2647" s="13"/>
      <c r="U2647" s="14"/>
      <c r="V2647" s="11"/>
      <c r="W2647" s="10"/>
      <c r="X2647" s="29"/>
      <c r="AA2647" t="s">
        <v>331</v>
      </c>
      <c r="AB2647">
        <v>2</v>
      </c>
      <c r="AR2647" t="s">
        <v>332</v>
      </c>
    </row>
    <row r="2648" spans="1:44" x14ac:dyDescent="0.35">
      <c r="A2648">
        <v>14</v>
      </c>
      <c r="B2648" s="26">
        <f t="shared" si="533"/>
        <v>46273.8125</v>
      </c>
      <c r="C2648" t="s">
        <v>53</v>
      </c>
      <c r="D2648">
        <v>3</v>
      </c>
      <c r="E2648" s="26">
        <f t="shared" si="534"/>
        <v>46273.84375</v>
      </c>
      <c r="F2648" s="26">
        <f t="shared" si="535"/>
        <v>46273.822916666664</v>
      </c>
      <c r="G2648">
        <f t="shared" si="536"/>
        <v>0</v>
      </c>
      <c r="H2648">
        <f t="shared" si="537"/>
        <v>0</v>
      </c>
      <c r="I2648" s="27">
        <f t="shared" si="538"/>
        <v>0</v>
      </c>
      <c r="J2648" s="28" t="str">
        <f t="shared" si="539"/>
        <v>NULL</v>
      </c>
      <c r="K2648" s="29" t="str">
        <f t="shared" si="540"/>
        <v/>
      </c>
      <c r="L2648" s="26" t="str">
        <f t="shared" si="541"/>
        <v/>
      </c>
      <c r="M2648" t="str">
        <f t="shared" si="542"/>
        <v/>
      </c>
      <c r="N2648" s="28">
        <f t="shared" si="543"/>
        <v>58.441558441558442</v>
      </c>
      <c r="O2648" t="str">
        <f t="shared" si="544"/>
        <v/>
      </c>
      <c r="P2648" t="str">
        <f t="shared" si="545"/>
        <v/>
      </c>
      <c r="Q2648" s="10"/>
      <c r="R2648" s="10"/>
      <c r="S2648" s="16">
        <v>0</v>
      </c>
      <c r="T2648" s="13"/>
      <c r="U2648" s="14"/>
      <c r="V2648" s="11"/>
      <c r="W2648" s="10"/>
      <c r="X2648" s="29"/>
      <c r="AA2648" t="s">
        <v>331</v>
      </c>
      <c r="AB2648">
        <v>1</v>
      </c>
      <c r="AR2648" t="s">
        <v>338</v>
      </c>
    </row>
    <row r="2649" spans="1:44" x14ac:dyDescent="0.35">
      <c r="A2649">
        <v>14</v>
      </c>
      <c r="B2649" s="26">
        <f t="shared" si="533"/>
        <v>46273.8125</v>
      </c>
      <c r="C2649" t="s">
        <v>53</v>
      </c>
      <c r="D2649">
        <v>4</v>
      </c>
      <c r="E2649" s="26">
        <f t="shared" si="534"/>
        <v>46273.84375</v>
      </c>
      <c r="F2649" s="26">
        <f t="shared" si="535"/>
        <v>46273.822916666664</v>
      </c>
      <c r="G2649">
        <f t="shared" si="536"/>
        <v>0</v>
      </c>
      <c r="H2649">
        <f t="shared" si="537"/>
        <v>0</v>
      </c>
      <c r="I2649" s="27">
        <f t="shared" si="538"/>
        <v>0</v>
      </c>
      <c r="J2649" s="28" t="str">
        <f t="shared" si="539"/>
        <v>NULL</v>
      </c>
      <c r="K2649" s="29" t="str">
        <f t="shared" si="540"/>
        <v/>
      </c>
      <c r="L2649" s="26" t="str">
        <f t="shared" si="541"/>
        <v/>
      </c>
      <c r="M2649" t="str">
        <f t="shared" si="542"/>
        <v/>
      </c>
      <c r="N2649" s="28">
        <f t="shared" si="543"/>
        <v>116.70290571259142</v>
      </c>
      <c r="O2649" t="str">
        <f t="shared" si="544"/>
        <v/>
      </c>
      <c r="P2649" t="str">
        <f t="shared" si="545"/>
        <v/>
      </c>
      <c r="Q2649" s="10"/>
      <c r="R2649" s="10"/>
      <c r="S2649" s="16">
        <v>0</v>
      </c>
      <c r="T2649" s="13"/>
      <c r="U2649" s="14"/>
      <c r="V2649" s="11"/>
      <c r="W2649" s="10"/>
      <c r="X2649" s="29"/>
      <c r="AA2649" t="s">
        <v>331</v>
      </c>
      <c r="AB2649">
        <v>1</v>
      </c>
      <c r="AR2649" t="s">
        <v>338</v>
      </c>
    </row>
    <row r="2650" spans="1:44" x14ac:dyDescent="0.35">
      <c r="A2650">
        <v>14</v>
      </c>
      <c r="B2650" s="26">
        <f t="shared" si="533"/>
        <v>46273.8125</v>
      </c>
      <c r="C2650" t="s">
        <v>53</v>
      </c>
      <c r="D2650">
        <v>5</v>
      </c>
      <c r="E2650" s="26">
        <f t="shared" si="534"/>
        <v>46273.84375</v>
      </c>
      <c r="F2650" s="26">
        <f t="shared" si="535"/>
        <v>46273.822916666664</v>
      </c>
      <c r="G2650">
        <f t="shared" si="536"/>
        <v>0</v>
      </c>
      <c r="H2650">
        <f t="shared" si="537"/>
        <v>0</v>
      </c>
      <c r="I2650" s="27">
        <f t="shared" si="538"/>
        <v>0</v>
      </c>
      <c r="J2650" s="28" t="str">
        <f t="shared" si="539"/>
        <v>NULL</v>
      </c>
      <c r="K2650" s="29" t="str">
        <f t="shared" si="540"/>
        <v/>
      </c>
      <c r="L2650" s="26" t="str">
        <f t="shared" si="541"/>
        <v/>
      </c>
      <c r="M2650" t="str">
        <f t="shared" si="542"/>
        <v/>
      </c>
      <c r="N2650" s="28">
        <f t="shared" si="543"/>
        <v>21.159874608150471</v>
      </c>
      <c r="O2650" t="str">
        <f t="shared" si="544"/>
        <v/>
      </c>
      <c r="P2650" t="str">
        <f t="shared" si="545"/>
        <v/>
      </c>
      <c r="Q2650" s="10"/>
      <c r="R2650" s="10"/>
      <c r="S2650" s="16">
        <v>0</v>
      </c>
      <c r="T2650" s="13"/>
      <c r="U2650" s="14"/>
      <c r="V2650" s="11"/>
      <c r="W2650" s="10"/>
      <c r="X2650" s="29"/>
      <c r="AA2650" t="s">
        <v>331</v>
      </c>
      <c r="AB2650">
        <v>1</v>
      </c>
      <c r="AR2650" t="s">
        <v>338</v>
      </c>
    </row>
    <row r="2651" spans="1:44" x14ac:dyDescent="0.35">
      <c r="A2651">
        <v>14</v>
      </c>
      <c r="B2651" s="26">
        <f t="shared" si="533"/>
        <v>46273.8125</v>
      </c>
      <c r="C2651" t="s">
        <v>53</v>
      </c>
      <c r="D2651">
        <v>6</v>
      </c>
      <c r="E2651" s="26">
        <f t="shared" si="534"/>
        <v>46273.84375</v>
      </c>
      <c r="F2651" s="26">
        <f t="shared" si="535"/>
        <v>46273.822916666664</v>
      </c>
      <c r="G2651">
        <f t="shared" si="536"/>
        <v>0</v>
      </c>
      <c r="H2651">
        <f t="shared" si="537"/>
        <v>0</v>
      </c>
      <c r="I2651" s="27">
        <f t="shared" si="538"/>
        <v>2</v>
      </c>
      <c r="J2651" s="28">
        <f t="shared" si="539"/>
        <v>34.083460782171727</v>
      </c>
      <c r="K2651" s="29" t="str">
        <f t="shared" si="540"/>
        <v/>
      </c>
      <c r="L2651" s="26" t="str">
        <f t="shared" si="541"/>
        <v/>
      </c>
      <c r="M2651" t="str">
        <f t="shared" si="542"/>
        <v/>
      </c>
      <c r="N2651" s="28">
        <f t="shared" si="543"/>
        <v>17.041730391085864</v>
      </c>
      <c r="O2651" t="str">
        <f t="shared" si="544"/>
        <v/>
      </c>
      <c r="P2651" t="str">
        <f t="shared" si="545"/>
        <v/>
      </c>
      <c r="Q2651" s="10"/>
      <c r="R2651" s="10"/>
      <c r="S2651" s="16">
        <v>2</v>
      </c>
      <c r="T2651" s="13">
        <v>34.083460782171727</v>
      </c>
      <c r="U2651" s="14"/>
      <c r="V2651" s="11"/>
      <c r="W2651" s="10"/>
      <c r="X2651" s="29"/>
      <c r="AA2651" t="s">
        <v>331</v>
      </c>
      <c r="AB2651">
        <v>2</v>
      </c>
      <c r="AC2651">
        <v>21.66390853016398</v>
      </c>
      <c r="AD2651">
        <v>45.736871823828338</v>
      </c>
      <c r="AL2651">
        <v>21.66390853016398</v>
      </c>
      <c r="AM2651">
        <v>45.736871823828338</v>
      </c>
      <c r="AR2651" t="s">
        <v>332</v>
      </c>
    </row>
    <row r="2652" spans="1:44" x14ac:dyDescent="0.35">
      <c r="A2652">
        <v>14</v>
      </c>
      <c r="B2652" s="26">
        <f t="shared" si="533"/>
        <v>46273.8125</v>
      </c>
      <c r="C2652" t="s">
        <v>54</v>
      </c>
      <c r="D2652">
        <v>1</v>
      </c>
      <c r="E2652" s="26">
        <f t="shared" si="534"/>
        <v>46273.84375</v>
      </c>
      <c r="F2652" s="26">
        <f t="shared" si="535"/>
        <v>46273.822916666664</v>
      </c>
      <c r="G2652">
        <f t="shared" si="536"/>
        <v>0</v>
      </c>
      <c r="H2652">
        <f t="shared" si="537"/>
        <v>0</v>
      </c>
      <c r="I2652" s="27">
        <f t="shared" si="538"/>
        <v>5</v>
      </c>
      <c r="J2652" s="28">
        <f t="shared" si="539"/>
        <v>196.08253901749239</v>
      </c>
      <c r="K2652" s="29" t="str">
        <f t="shared" si="540"/>
        <v/>
      </c>
      <c r="L2652" s="26" t="str">
        <f t="shared" si="541"/>
        <v/>
      </c>
      <c r="M2652" t="str">
        <f t="shared" si="542"/>
        <v/>
      </c>
      <c r="N2652" s="28">
        <f t="shared" si="543"/>
        <v>39.21650780349848</v>
      </c>
      <c r="O2652" t="str">
        <f t="shared" si="544"/>
        <v/>
      </c>
      <c r="P2652" t="str">
        <f t="shared" si="545"/>
        <v/>
      </c>
      <c r="Q2652" s="10"/>
      <c r="R2652" s="10"/>
      <c r="S2652" s="16">
        <v>5</v>
      </c>
      <c r="T2652" s="13">
        <v>196.08253901749239</v>
      </c>
      <c r="U2652" s="14"/>
      <c r="V2652" s="11"/>
      <c r="W2652" s="10"/>
      <c r="X2652" s="29"/>
      <c r="AA2652" t="s">
        <v>331</v>
      </c>
      <c r="AB2652">
        <v>5</v>
      </c>
      <c r="AC2652">
        <v>19.897959183673471</v>
      </c>
      <c r="AD2652">
        <v>373.81262804991621</v>
      </c>
      <c r="AL2652">
        <v>19.897959183673471</v>
      </c>
      <c r="AM2652">
        <v>373.81262804991621</v>
      </c>
      <c r="AR2652" t="s">
        <v>337</v>
      </c>
    </row>
    <row r="2653" spans="1:44" x14ac:dyDescent="0.35">
      <c r="A2653">
        <v>14</v>
      </c>
      <c r="B2653" s="26">
        <f t="shared" si="533"/>
        <v>46273.8125</v>
      </c>
      <c r="C2653" t="s">
        <v>54</v>
      </c>
      <c r="D2653">
        <v>2</v>
      </c>
      <c r="E2653" s="26">
        <f t="shared" si="534"/>
        <v>46273.84375</v>
      </c>
      <c r="F2653" s="26">
        <f t="shared" si="535"/>
        <v>46273.822916666664</v>
      </c>
      <c r="G2653">
        <f t="shared" si="536"/>
        <v>0</v>
      </c>
      <c r="H2653">
        <f t="shared" si="537"/>
        <v>0</v>
      </c>
      <c r="I2653" s="27">
        <f t="shared" si="538"/>
        <v>0</v>
      </c>
      <c r="J2653" s="28" t="str">
        <f t="shared" si="539"/>
        <v>NULL</v>
      </c>
      <c r="K2653" s="29" t="str">
        <f t="shared" si="540"/>
        <v/>
      </c>
      <c r="L2653" s="26" t="str">
        <f t="shared" si="541"/>
        <v/>
      </c>
      <c r="M2653" t="str">
        <f t="shared" si="542"/>
        <v/>
      </c>
      <c r="N2653" s="28">
        <f t="shared" si="543"/>
        <v>41.894060995184596</v>
      </c>
      <c r="O2653" t="str">
        <f t="shared" si="544"/>
        <v/>
      </c>
      <c r="P2653" t="str">
        <f t="shared" si="545"/>
        <v/>
      </c>
      <c r="Q2653" s="10"/>
      <c r="R2653" s="10"/>
      <c r="S2653" s="16">
        <v>0</v>
      </c>
      <c r="T2653" s="13"/>
      <c r="U2653" s="14"/>
      <c r="V2653" s="11"/>
      <c r="W2653" s="10"/>
      <c r="X2653" s="29"/>
      <c r="AA2653" t="s">
        <v>331</v>
      </c>
      <c r="AB2653">
        <v>2</v>
      </c>
      <c r="AR2653" t="s">
        <v>332</v>
      </c>
    </row>
    <row r="2654" spans="1:44" x14ac:dyDescent="0.35">
      <c r="A2654">
        <v>14</v>
      </c>
      <c r="B2654" s="26">
        <f t="shared" si="533"/>
        <v>46273.8125</v>
      </c>
      <c r="C2654" t="s">
        <v>54</v>
      </c>
      <c r="D2654">
        <v>3</v>
      </c>
      <c r="E2654" s="26">
        <f t="shared" si="534"/>
        <v>46273.84375</v>
      </c>
      <c r="F2654" s="26">
        <f t="shared" si="535"/>
        <v>46273.822916666664</v>
      </c>
      <c r="G2654">
        <f t="shared" si="536"/>
        <v>0</v>
      </c>
      <c r="H2654">
        <f t="shared" si="537"/>
        <v>0</v>
      </c>
      <c r="I2654" s="27">
        <f t="shared" si="538"/>
        <v>0</v>
      </c>
      <c r="J2654" s="28" t="str">
        <f t="shared" si="539"/>
        <v>NULL</v>
      </c>
      <c r="K2654" s="29" t="str">
        <f t="shared" si="540"/>
        <v/>
      </c>
      <c r="L2654" s="26" t="str">
        <f t="shared" si="541"/>
        <v/>
      </c>
      <c r="M2654" t="str">
        <f t="shared" si="542"/>
        <v/>
      </c>
      <c r="N2654" s="28">
        <f t="shared" si="543"/>
        <v>58.441558441558442</v>
      </c>
      <c r="O2654" t="str">
        <f t="shared" si="544"/>
        <v/>
      </c>
      <c r="P2654" t="str">
        <f t="shared" si="545"/>
        <v/>
      </c>
      <c r="Q2654" s="10"/>
      <c r="R2654" s="10"/>
      <c r="S2654" s="16">
        <v>0</v>
      </c>
      <c r="T2654" s="13"/>
      <c r="U2654" s="14"/>
      <c r="V2654" s="11"/>
      <c r="W2654" s="10"/>
      <c r="X2654" s="29"/>
      <c r="AA2654" t="s">
        <v>331</v>
      </c>
      <c r="AB2654">
        <v>1</v>
      </c>
      <c r="AR2654" t="s">
        <v>338</v>
      </c>
    </row>
    <row r="2655" spans="1:44" x14ac:dyDescent="0.35">
      <c r="A2655">
        <v>14</v>
      </c>
      <c r="B2655" s="26">
        <f t="shared" si="533"/>
        <v>46273.8125</v>
      </c>
      <c r="C2655" t="s">
        <v>54</v>
      </c>
      <c r="D2655">
        <v>4</v>
      </c>
      <c r="E2655" s="26">
        <f t="shared" si="534"/>
        <v>46273.84375</v>
      </c>
      <c r="F2655" s="26">
        <f t="shared" si="535"/>
        <v>46273.822916666664</v>
      </c>
      <c r="G2655">
        <f t="shared" si="536"/>
        <v>0</v>
      </c>
      <c r="H2655">
        <f t="shared" si="537"/>
        <v>0</v>
      </c>
      <c r="I2655" s="27">
        <f t="shared" si="538"/>
        <v>0</v>
      </c>
      <c r="J2655" s="28" t="str">
        <f t="shared" si="539"/>
        <v>NULL</v>
      </c>
      <c r="K2655" s="29" t="str">
        <f t="shared" si="540"/>
        <v/>
      </c>
      <c r="L2655" s="26" t="str">
        <f t="shared" si="541"/>
        <v/>
      </c>
      <c r="M2655" t="str">
        <f t="shared" si="542"/>
        <v/>
      </c>
      <c r="N2655" s="28">
        <f t="shared" si="543"/>
        <v>116.70290571259142</v>
      </c>
      <c r="O2655" t="str">
        <f t="shared" si="544"/>
        <v/>
      </c>
      <c r="P2655" t="str">
        <f t="shared" si="545"/>
        <v/>
      </c>
      <c r="Q2655" s="10"/>
      <c r="R2655" s="10"/>
      <c r="S2655" s="16">
        <v>0</v>
      </c>
      <c r="T2655" s="13"/>
      <c r="U2655" s="14"/>
      <c r="V2655" s="11"/>
      <c r="W2655" s="10"/>
      <c r="X2655" s="29"/>
      <c r="AA2655" t="s">
        <v>331</v>
      </c>
      <c r="AB2655">
        <v>1</v>
      </c>
      <c r="AR2655" t="s">
        <v>338</v>
      </c>
    </row>
    <row r="2656" spans="1:44" x14ac:dyDescent="0.35">
      <c r="A2656">
        <v>14</v>
      </c>
      <c r="B2656" s="26">
        <f t="shared" si="533"/>
        <v>46273.8125</v>
      </c>
      <c r="C2656" t="s">
        <v>54</v>
      </c>
      <c r="D2656">
        <v>5</v>
      </c>
      <c r="E2656" s="26">
        <f t="shared" si="534"/>
        <v>46273.84375</v>
      </c>
      <c r="F2656" s="26">
        <f t="shared" si="535"/>
        <v>46273.822916666664</v>
      </c>
      <c r="G2656">
        <f t="shared" si="536"/>
        <v>0</v>
      </c>
      <c r="H2656">
        <f t="shared" si="537"/>
        <v>0</v>
      </c>
      <c r="I2656" s="27">
        <f t="shared" si="538"/>
        <v>0</v>
      </c>
      <c r="J2656" s="28" t="str">
        <f t="shared" si="539"/>
        <v>NULL</v>
      </c>
      <c r="K2656" s="29" t="str">
        <f t="shared" si="540"/>
        <v/>
      </c>
      <c r="L2656" s="26" t="str">
        <f t="shared" si="541"/>
        <v/>
      </c>
      <c r="M2656" t="str">
        <f t="shared" si="542"/>
        <v/>
      </c>
      <c r="N2656" s="28">
        <f t="shared" si="543"/>
        <v>21.159874608150471</v>
      </c>
      <c r="O2656" t="str">
        <f t="shared" si="544"/>
        <v/>
      </c>
      <c r="P2656" t="str">
        <f t="shared" si="545"/>
        <v/>
      </c>
      <c r="Q2656" s="10"/>
      <c r="R2656" s="10"/>
      <c r="S2656" s="16">
        <v>0</v>
      </c>
      <c r="T2656" s="13"/>
      <c r="U2656" s="14"/>
      <c r="V2656" s="11"/>
      <c r="W2656" s="10"/>
      <c r="X2656" s="29"/>
      <c r="AA2656" t="s">
        <v>331</v>
      </c>
      <c r="AB2656">
        <v>1</v>
      </c>
      <c r="AR2656" t="s">
        <v>338</v>
      </c>
    </row>
    <row r="2657" spans="1:44" x14ac:dyDescent="0.35">
      <c r="A2657">
        <v>14</v>
      </c>
      <c r="B2657" s="26">
        <f t="shared" si="533"/>
        <v>46273.8125</v>
      </c>
      <c r="C2657" t="s">
        <v>54</v>
      </c>
      <c r="D2657">
        <v>6</v>
      </c>
      <c r="E2657" s="26">
        <f t="shared" si="534"/>
        <v>46273.84375</v>
      </c>
      <c r="F2657" s="26">
        <f t="shared" si="535"/>
        <v>46273.822916666664</v>
      </c>
      <c r="G2657">
        <f t="shared" si="536"/>
        <v>0</v>
      </c>
      <c r="H2657">
        <f t="shared" si="537"/>
        <v>0</v>
      </c>
      <c r="I2657" s="27">
        <f t="shared" si="538"/>
        <v>2</v>
      </c>
      <c r="J2657" s="28">
        <f t="shared" si="539"/>
        <v>34.083460782171727</v>
      </c>
      <c r="K2657" s="29" t="str">
        <f t="shared" si="540"/>
        <v/>
      </c>
      <c r="L2657" s="26" t="str">
        <f t="shared" si="541"/>
        <v/>
      </c>
      <c r="M2657" t="str">
        <f t="shared" si="542"/>
        <v/>
      </c>
      <c r="N2657" s="28">
        <f t="shared" si="543"/>
        <v>17.041730391085864</v>
      </c>
      <c r="O2657" t="str">
        <f t="shared" si="544"/>
        <v/>
      </c>
      <c r="P2657" t="str">
        <f t="shared" si="545"/>
        <v/>
      </c>
      <c r="Q2657" s="10"/>
      <c r="R2657" s="10"/>
      <c r="S2657" s="16">
        <v>2</v>
      </c>
      <c r="T2657" s="13">
        <v>34.083460782171727</v>
      </c>
      <c r="U2657" s="14"/>
      <c r="V2657" s="11"/>
      <c r="W2657" s="10"/>
      <c r="X2657" s="29"/>
      <c r="AA2657" t="s">
        <v>331</v>
      </c>
      <c r="AB2657">
        <v>2</v>
      </c>
      <c r="AC2657">
        <v>21.66390853016398</v>
      </c>
      <c r="AD2657">
        <v>45.736871823828338</v>
      </c>
      <c r="AL2657">
        <v>21.66390853016398</v>
      </c>
      <c r="AM2657">
        <v>45.736871823828338</v>
      </c>
      <c r="AR2657" t="s">
        <v>332</v>
      </c>
    </row>
    <row r="2658" spans="1:44" x14ac:dyDescent="0.35">
      <c r="A2658">
        <v>14</v>
      </c>
      <c r="B2658" s="26">
        <f t="shared" si="533"/>
        <v>46273.8125</v>
      </c>
      <c r="C2658" t="s">
        <v>55</v>
      </c>
      <c r="D2658">
        <v>1</v>
      </c>
      <c r="E2658" s="26">
        <f t="shared" si="534"/>
        <v>46273.84375</v>
      </c>
      <c r="F2658" s="26">
        <f t="shared" si="535"/>
        <v>46273.822916666664</v>
      </c>
      <c r="G2658">
        <f t="shared" si="536"/>
        <v>0</v>
      </c>
      <c r="H2658">
        <f t="shared" si="537"/>
        <v>0</v>
      </c>
      <c r="I2658" s="27">
        <f t="shared" si="538"/>
        <v>5</v>
      </c>
      <c r="J2658" s="28">
        <f t="shared" si="539"/>
        <v>196.08253901749239</v>
      </c>
      <c r="K2658" s="29" t="str">
        <f t="shared" si="540"/>
        <v/>
      </c>
      <c r="L2658" s="26" t="str">
        <f t="shared" si="541"/>
        <v/>
      </c>
      <c r="M2658" t="str">
        <f t="shared" si="542"/>
        <v/>
      </c>
      <c r="N2658" s="28">
        <f t="shared" si="543"/>
        <v>39.21650780349848</v>
      </c>
      <c r="O2658" t="str">
        <f t="shared" si="544"/>
        <v/>
      </c>
      <c r="P2658" t="str">
        <f t="shared" si="545"/>
        <v/>
      </c>
      <c r="Q2658" s="10"/>
      <c r="R2658" s="10"/>
      <c r="S2658" s="16">
        <v>5</v>
      </c>
      <c r="T2658" s="13">
        <v>196.08253901749239</v>
      </c>
      <c r="U2658" s="14"/>
      <c r="V2658" s="11"/>
      <c r="W2658" s="10"/>
      <c r="X2658" s="29"/>
      <c r="AA2658" t="s">
        <v>331</v>
      </c>
      <c r="AB2658">
        <v>5</v>
      </c>
      <c r="AC2658">
        <v>19.897959183673471</v>
      </c>
      <c r="AD2658">
        <v>373.81262804991621</v>
      </c>
      <c r="AL2658">
        <v>19.897959183673471</v>
      </c>
      <c r="AM2658">
        <v>373.81262804991621</v>
      </c>
      <c r="AR2658" t="s">
        <v>337</v>
      </c>
    </row>
    <row r="2659" spans="1:44" x14ac:dyDescent="0.35">
      <c r="A2659">
        <v>14</v>
      </c>
      <c r="B2659" s="26">
        <f t="shared" si="533"/>
        <v>46273.8125</v>
      </c>
      <c r="C2659" t="s">
        <v>55</v>
      </c>
      <c r="D2659">
        <v>2</v>
      </c>
      <c r="E2659" s="26">
        <f t="shared" si="534"/>
        <v>46273.84375</v>
      </c>
      <c r="F2659" s="26">
        <f t="shared" si="535"/>
        <v>46273.822916666664</v>
      </c>
      <c r="G2659">
        <f t="shared" si="536"/>
        <v>0</v>
      </c>
      <c r="H2659">
        <f t="shared" si="537"/>
        <v>0</v>
      </c>
      <c r="I2659" s="27">
        <f t="shared" si="538"/>
        <v>0</v>
      </c>
      <c r="J2659" s="28" t="str">
        <f t="shared" si="539"/>
        <v>NULL</v>
      </c>
      <c r="K2659" s="29" t="str">
        <f t="shared" si="540"/>
        <v/>
      </c>
      <c r="L2659" s="26" t="str">
        <f t="shared" si="541"/>
        <v/>
      </c>
      <c r="M2659" t="str">
        <f t="shared" si="542"/>
        <v/>
      </c>
      <c r="N2659" s="28">
        <f t="shared" si="543"/>
        <v>41.894060995184596</v>
      </c>
      <c r="O2659" t="str">
        <f t="shared" si="544"/>
        <v/>
      </c>
      <c r="P2659" t="str">
        <f t="shared" si="545"/>
        <v/>
      </c>
      <c r="Q2659" s="10"/>
      <c r="R2659" s="10"/>
      <c r="S2659" s="16">
        <v>0</v>
      </c>
      <c r="T2659" s="13"/>
      <c r="U2659" s="14"/>
      <c r="V2659" s="11"/>
      <c r="W2659" s="10"/>
      <c r="X2659" s="29"/>
      <c r="AA2659" t="s">
        <v>331</v>
      </c>
      <c r="AB2659">
        <v>2</v>
      </c>
      <c r="AR2659" t="s">
        <v>332</v>
      </c>
    </row>
    <row r="2660" spans="1:44" x14ac:dyDescent="0.35">
      <c r="A2660">
        <v>14</v>
      </c>
      <c r="B2660" s="26">
        <f t="shared" si="533"/>
        <v>46273.8125</v>
      </c>
      <c r="C2660" t="s">
        <v>55</v>
      </c>
      <c r="D2660">
        <v>3</v>
      </c>
      <c r="E2660" s="26">
        <f t="shared" si="534"/>
        <v>46273.84375</v>
      </c>
      <c r="F2660" s="26">
        <f t="shared" si="535"/>
        <v>46273.822916666664</v>
      </c>
      <c r="G2660">
        <f t="shared" si="536"/>
        <v>0</v>
      </c>
      <c r="H2660">
        <f t="shared" si="537"/>
        <v>0</v>
      </c>
      <c r="I2660" s="27">
        <f t="shared" si="538"/>
        <v>0</v>
      </c>
      <c r="J2660" s="28" t="str">
        <f t="shared" si="539"/>
        <v>NULL</v>
      </c>
      <c r="K2660" s="29" t="str">
        <f t="shared" si="540"/>
        <v/>
      </c>
      <c r="L2660" s="26" t="str">
        <f t="shared" si="541"/>
        <v/>
      </c>
      <c r="M2660" t="str">
        <f t="shared" si="542"/>
        <v/>
      </c>
      <c r="N2660" s="28">
        <f t="shared" si="543"/>
        <v>58.441558441558442</v>
      </c>
      <c r="O2660" t="str">
        <f t="shared" si="544"/>
        <v/>
      </c>
      <c r="P2660" t="str">
        <f t="shared" si="545"/>
        <v/>
      </c>
      <c r="Q2660" s="10"/>
      <c r="R2660" s="10"/>
      <c r="S2660" s="16">
        <v>0</v>
      </c>
      <c r="T2660" s="13"/>
      <c r="U2660" s="14"/>
      <c r="V2660" s="11"/>
      <c r="W2660" s="10"/>
      <c r="X2660" s="29"/>
      <c r="AA2660" t="s">
        <v>331</v>
      </c>
      <c r="AB2660">
        <v>1</v>
      </c>
      <c r="AR2660" t="s">
        <v>338</v>
      </c>
    </row>
    <row r="2661" spans="1:44" x14ac:dyDescent="0.35">
      <c r="A2661">
        <v>14</v>
      </c>
      <c r="B2661" s="26">
        <f t="shared" si="533"/>
        <v>46273.8125</v>
      </c>
      <c r="C2661" t="s">
        <v>55</v>
      </c>
      <c r="D2661">
        <v>4</v>
      </c>
      <c r="E2661" s="26">
        <f t="shared" si="534"/>
        <v>46273.84375</v>
      </c>
      <c r="F2661" s="26">
        <f t="shared" si="535"/>
        <v>46273.822916666664</v>
      </c>
      <c r="G2661">
        <f t="shared" si="536"/>
        <v>0</v>
      </c>
      <c r="H2661">
        <f t="shared" si="537"/>
        <v>0</v>
      </c>
      <c r="I2661" s="27">
        <f t="shared" si="538"/>
        <v>0</v>
      </c>
      <c r="J2661" s="28" t="str">
        <f t="shared" si="539"/>
        <v>NULL</v>
      </c>
      <c r="K2661" s="29" t="str">
        <f t="shared" si="540"/>
        <v/>
      </c>
      <c r="L2661" s="26" t="str">
        <f t="shared" si="541"/>
        <v/>
      </c>
      <c r="M2661" t="str">
        <f t="shared" si="542"/>
        <v/>
      </c>
      <c r="N2661" s="28">
        <f t="shared" si="543"/>
        <v>116.70290571259142</v>
      </c>
      <c r="O2661" t="str">
        <f t="shared" si="544"/>
        <v/>
      </c>
      <c r="P2661" t="str">
        <f t="shared" si="545"/>
        <v/>
      </c>
      <c r="Q2661" s="10"/>
      <c r="R2661" s="10"/>
      <c r="S2661" s="16">
        <v>0</v>
      </c>
      <c r="T2661" s="13"/>
      <c r="U2661" s="14"/>
      <c r="V2661" s="11"/>
      <c r="W2661" s="10"/>
      <c r="X2661" s="29"/>
      <c r="AA2661" t="s">
        <v>331</v>
      </c>
      <c r="AB2661">
        <v>1</v>
      </c>
      <c r="AR2661" t="s">
        <v>338</v>
      </c>
    </row>
    <row r="2662" spans="1:44" x14ac:dyDescent="0.35">
      <c r="A2662">
        <v>14</v>
      </c>
      <c r="B2662" s="26">
        <f t="shared" si="533"/>
        <v>46273.8125</v>
      </c>
      <c r="C2662" t="s">
        <v>55</v>
      </c>
      <c r="D2662">
        <v>5</v>
      </c>
      <c r="E2662" s="26">
        <f t="shared" si="534"/>
        <v>46273.84375</v>
      </c>
      <c r="F2662" s="26">
        <f t="shared" si="535"/>
        <v>46273.822916666664</v>
      </c>
      <c r="G2662">
        <f t="shared" si="536"/>
        <v>0</v>
      </c>
      <c r="H2662">
        <f t="shared" si="537"/>
        <v>0</v>
      </c>
      <c r="I2662" s="27">
        <f t="shared" si="538"/>
        <v>0</v>
      </c>
      <c r="J2662" s="28" t="str">
        <f t="shared" si="539"/>
        <v>NULL</v>
      </c>
      <c r="K2662" s="29" t="str">
        <f t="shared" si="540"/>
        <v/>
      </c>
      <c r="L2662" s="26" t="str">
        <f t="shared" si="541"/>
        <v/>
      </c>
      <c r="M2662" t="str">
        <f t="shared" si="542"/>
        <v/>
      </c>
      <c r="N2662" s="28">
        <f t="shared" si="543"/>
        <v>21.159874608150471</v>
      </c>
      <c r="O2662" t="str">
        <f t="shared" si="544"/>
        <v/>
      </c>
      <c r="P2662" t="str">
        <f t="shared" si="545"/>
        <v/>
      </c>
      <c r="Q2662" s="10"/>
      <c r="R2662" s="10"/>
      <c r="S2662" s="16">
        <v>0</v>
      </c>
      <c r="T2662" s="13"/>
      <c r="U2662" s="14"/>
      <c r="V2662" s="11"/>
      <c r="W2662" s="10"/>
      <c r="X2662" s="29"/>
      <c r="AA2662" t="s">
        <v>331</v>
      </c>
      <c r="AB2662">
        <v>1</v>
      </c>
      <c r="AR2662" t="s">
        <v>338</v>
      </c>
    </row>
    <row r="2663" spans="1:44" x14ac:dyDescent="0.35">
      <c r="A2663">
        <v>14</v>
      </c>
      <c r="B2663" s="26">
        <f t="shared" si="533"/>
        <v>46273.8125</v>
      </c>
      <c r="C2663" t="s">
        <v>55</v>
      </c>
      <c r="D2663">
        <v>6</v>
      </c>
      <c r="E2663" s="26">
        <f t="shared" si="534"/>
        <v>46273.84375</v>
      </c>
      <c r="F2663" s="26">
        <f t="shared" si="535"/>
        <v>46273.822916666664</v>
      </c>
      <c r="G2663">
        <f t="shared" si="536"/>
        <v>0</v>
      </c>
      <c r="H2663">
        <f t="shared" si="537"/>
        <v>0</v>
      </c>
      <c r="I2663" s="27">
        <f t="shared" si="538"/>
        <v>2</v>
      </c>
      <c r="J2663" s="28">
        <f t="shared" si="539"/>
        <v>34.083460782171727</v>
      </c>
      <c r="K2663" s="29" t="str">
        <f t="shared" si="540"/>
        <v/>
      </c>
      <c r="L2663" s="26" t="str">
        <f t="shared" si="541"/>
        <v/>
      </c>
      <c r="M2663" t="str">
        <f t="shared" si="542"/>
        <v/>
      </c>
      <c r="N2663" s="28">
        <f t="shared" si="543"/>
        <v>17.041730391085864</v>
      </c>
      <c r="O2663" t="str">
        <f t="shared" si="544"/>
        <v/>
      </c>
      <c r="P2663" t="str">
        <f t="shared" si="545"/>
        <v/>
      </c>
      <c r="Q2663" s="10"/>
      <c r="R2663" s="10"/>
      <c r="S2663" s="16">
        <v>2</v>
      </c>
      <c r="T2663" s="13">
        <v>34.083460782171727</v>
      </c>
      <c r="U2663" s="14"/>
      <c r="V2663" s="11"/>
      <c r="W2663" s="10"/>
      <c r="X2663" s="29"/>
      <c r="AA2663" t="s">
        <v>331</v>
      </c>
      <c r="AB2663">
        <v>2</v>
      </c>
      <c r="AC2663">
        <v>21.66390853016398</v>
      </c>
      <c r="AD2663">
        <v>45.736871823828338</v>
      </c>
      <c r="AL2663">
        <v>21.66390853016398</v>
      </c>
      <c r="AM2663">
        <v>45.736871823828338</v>
      </c>
      <c r="AR2663" t="s">
        <v>332</v>
      </c>
    </row>
    <row r="2664" spans="1:44" x14ac:dyDescent="0.35">
      <c r="A2664">
        <v>14</v>
      </c>
      <c r="B2664" s="26">
        <f t="shared" si="533"/>
        <v>46273.8125</v>
      </c>
      <c r="C2664" t="s">
        <v>56</v>
      </c>
      <c r="D2664">
        <v>1</v>
      </c>
      <c r="E2664" s="26">
        <f t="shared" si="534"/>
        <v>46273.84375</v>
      </c>
      <c r="F2664" s="26">
        <f t="shared" si="535"/>
        <v>46273.822916666664</v>
      </c>
      <c r="G2664">
        <f t="shared" si="536"/>
        <v>0</v>
      </c>
      <c r="H2664">
        <f t="shared" si="537"/>
        <v>0</v>
      </c>
      <c r="I2664" s="27">
        <f t="shared" si="538"/>
        <v>5</v>
      </c>
      <c r="J2664" s="28">
        <f t="shared" si="539"/>
        <v>196.08253901749239</v>
      </c>
      <c r="K2664" s="29" t="str">
        <f t="shared" si="540"/>
        <v/>
      </c>
      <c r="L2664" s="26" t="str">
        <f t="shared" si="541"/>
        <v/>
      </c>
      <c r="M2664" t="str">
        <f t="shared" si="542"/>
        <v/>
      </c>
      <c r="N2664" s="28">
        <f t="shared" si="543"/>
        <v>39.21650780349848</v>
      </c>
      <c r="O2664" t="str">
        <f t="shared" si="544"/>
        <v/>
      </c>
      <c r="P2664" t="str">
        <f t="shared" si="545"/>
        <v/>
      </c>
      <c r="Q2664" s="10"/>
      <c r="R2664" s="10"/>
      <c r="S2664" s="16">
        <v>5</v>
      </c>
      <c r="T2664" s="13">
        <v>196.08253901749239</v>
      </c>
      <c r="U2664" s="14"/>
      <c r="V2664" s="11"/>
      <c r="W2664" s="10"/>
      <c r="X2664" s="29"/>
      <c r="AA2664" t="s">
        <v>331</v>
      </c>
      <c r="AB2664">
        <v>5</v>
      </c>
      <c r="AC2664">
        <v>19.897959183673471</v>
      </c>
      <c r="AD2664">
        <v>373.81262804991621</v>
      </c>
      <c r="AL2664">
        <v>19.897959183673471</v>
      </c>
      <c r="AM2664">
        <v>373.81262804991621</v>
      </c>
      <c r="AR2664" t="s">
        <v>337</v>
      </c>
    </row>
    <row r="2665" spans="1:44" x14ac:dyDescent="0.35">
      <c r="A2665">
        <v>14</v>
      </c>
      <c r="B2665" s="26">
        <f t="shared" si="533"/>
        <v>46273.8125</v>
      </c>
      <c r="C2665" t="s">
        <v>56</v>
      </c>
      <c r="D2665">
        <v>2</v>
      </c>
      <c r="E2665" s="26">
        <f t="shared" si="534"/>
        <v>46273.84375</v>
      </c>
      <c r="F2665" s="26">
        <f t="shared" si="535"/>
        <v>46273.822916666664</v>
      </c>
      <c r="G2665">
        <f t="shared" si="536"/>
        <v>0</v>
      </c>
      <c r="H2665">
        <f t="shared" si="537"/>
        <v>0</v>
      </c>
      <c r="I2665" s="27">
        <f t="shared" si="538"/>
        <v>0</v>
      </c>
      <c r="J2665" s="28" t="str">
        <f t="shared" si="539"/>
        <v>NULL</v>
      </c>
      <c r="K2665" s="29" t="str">
        <f t="shared" si="540"/>
        <v/>
      </c>
      <c r="L2665" s="26" t="str">
        <f t="shared" si="541"/>
        <v/>
      </c>
      <c r="M2665" t="str">
        <f t="shared" si="542"/>
        <v/>
      </c>
      <c r="N2665" s="28">
        <f t="shared" si="543"/>
        <v>41.894060995184596</v>
      </c>
      <c r="O2665" t="str">
        <f t="shared" si="544"/>
        <v/>
      </c>
      <c r="P2665" t="str">
        <f t="shared" si="545"/>
        <v/>
      </c>
      <c r="Q2665" s="10"/>
      <c r="R2665" s="10"/>
      <c r="S2665" s="16">
        <v>0</v>
      </c>
      <c r="T2665" s="13"/>
      <c r="U2665" s="14"/>
      <c r="V2665" s="11"/>
      <c r="W2665" s="10"/>
      <c r="X2665" s="29"/>
      <c r="AA2665" t="s">
        <v>331</v>
      </c>
      <c r="AB2665">
        <v>2</v>
      </c>
      <c r="AR2665" t="s">
        <v>332</v>
      </c>
    </row>
    <row r="2666" spans="1:44" x14ac:dyDescent="0.35">
      <c r="A2666">
        <v>14</v>
      </c>
      <c r="B2666" s="26">
        <f t="shared" si="533"/>
        <v>46273.8125</v>
      </c>
      <c r="C2666" t="s">
        <v>56</v>
      </c>
      <c r="D2666">
        <v>3</v>
      </c>
      <c r="E2666" s="26">
        <f t="shared" si="534"/>
        <v>46273.84375</v>
      </c>
      <c r="F2666" s="26">
        <f t="shared" si="535"/>
        <v>46273.822916666664</v>
      </c>
      <c r="G2666">
        <f t="shared" si="536"/>
        <v>0</v>
      </c>
      <c r="H2666">
        <f t="shared" si="537"/>
        <v>0</v>
      </c>
      <c r="I2666" s="27">
        <f t="shared" si="538"/>
        <v>0</v>
      </c>
      <c r="J2666" s="28" t="str">
        <f t="shared" si="539"/>
        <v>NULL</v>
      </c>
      <c r="K2666" s="29" t="str">
        <f t="shared" si="540"/>
        <v/>
      </c>
      <c r="L2666" s="26" t="str">
        <f t="shared" si="541"/>
        <v/>
      </c>
      <c r="M2666" t="str">
        <f t="shared" si="542"/>
        <v/>
      </c>
      <c r="N2666" s="28">
        <f t="shared" si="543"/>
        <v>58.441558441558442</v>
      </c>
      <c r="O2666" t="str">
        <f t="shared" si="544"/>
        <v/>
      </c>
      <c r="P2666" t="str">
        <f t="shared" si="545"/>
        <v/>
      </c>
      <c r="Q2666" s="10"/>
      <c r="R2666" s="10"/>
      <c r="S2666" s="16">
        <v>0</v>
      </c>
      <c r="T2666" s="13"/>
      <c r="U2666" s="14"/>
      <c r="V2666" s="11"/>
      <c r="W2666" s="10"/>
      <c r="X2666" s="29"/>
      <c r="AA2666" t="s">
        <v>331</v>
      </c>
      <c r="AB2666">
        <v>1</v>
      </c>
      <c r="AR2666" t="s">
        <v>338</v>
      </c>
    </row>
    <row r="2667" spans="1:44" x14ac:dyDescent="0.35">
      <c r="A2667">
        <v>14</v>
      </c>
      <c r="B2667" s="26">
        <f t="shared" si="533"/>
        <v>46273.8125</v>
      </c>
      <c r="C2667" t="s">
        <v>56</v>
      </c>
      <c r="D2667">
        <v>4</v>
      </c>
      <c r="E2667" s="26">
        <f t="shared" si="534"/>
        <v>46273.84375</v>
      </c>
      <c r="F2667" s="26">
        <f t="shared" si="535"/>
        <v>46273.822916666664</v>
      </c>
      <c r="G2667">
        <f t="shared" si="536"/>
        <v>0</v>
      </c>
      <c r="H2667">
        <f t="shared" si="537"/>
        <v>0</v>
      </c>
      <c r="I2667" s="27">
        <f t="shared" si="538"/>
        <v>0</v>
      </c>
      <c r="J2667" s="28" t="str">
        <f t="shared" si="539"/>
        <v>NULL</v>
      </c>
      <c r="K2667" s="29" t="str">
        <f t="shared" si="540"/>
        <v/>
      </c>
      <c r="L2667" s="26" t="str">
        <f t="shared" si="541"/>
        <v/>
      </c>
      <c r="M2667" t="str">
        <f t="shared" si="542"/>
        <v/>
      </c>
      <c r="N2667" s="28">
        <f t="shared" si="543"/>
        <v>116.70290571259142</v>
      </c>
      <c r="O2667" t="str">
        <f t="shared" si="544"/>
        <v/>
      </c>
      <c r="P2667" t="str">
        <f t="shared" si="545"/>
        <v/>
      </c>
      <c r="Q2667" s="10"/>
      <c r="R2667" s="10"/>
      <c r="S2667" s="16">
        <v>0</v>
      </c>
      <c r="T2667" s="13"/>
      <c r="U2667" s="14"/>
      <c r="V2667" s="11"/>
      <c r="W2667" s="10"/>
      <c r="X2667" s="29"/>
      <c r="AA2667" t="s">
        <v>331</v>
      </c>
      <c r="AB2667">
        <v>1</v>
      </c>
      <c r="AR2667" t="s">
        <v>338</v>
      </c>
    </row>
    <row r="2668" spans="1:44" x14ac:dyDescent="0.35">
      <c r="A2668">
        <v>14</v>
      </c>
      <c r="B2668" s="26">
        <f t="shared" si="533"/>
        <v>46273.8125</v>
      </c>
      <c r="C2668" t="s">
        <v>56</v>
      </c>
      <c r="D2668">
        <v>5</v>
      </c>
      <c r="E2668" s="26">
        <f t="shared" si="534"/>
        <v>46273.84375</v>
      </c>
      <c r="F2668" s="26">
        <f t="shared" si="535"/>
        <v>46273.822916666664</v>
      </c>
      <c r="G2668">
        <f t="shared" si="536"/>
        <v>0</v>
      </c>
      <c r="H2668">
        <f t="shared" si="537"/>
        <v>0</v>
      </c>
      <c r="I2668" s="27">
        <f t="shared" si="538"/>
        <v>0</v>
      </c>
      <c r="J2668" s="28" t="str">
        <f t="shared" si="539"/>
        <v>NULL</v>
      </c>
      <c r="K2668" s="29" t="str">
        <f t="shared" si="540"/>
        <v/>
      </c>
      <c r="L2668" s="26" t="str">
        <f t="shared" si="541"/>
        <v/>
      </c>
      <c r="M2668" t="str">
        <f t="shared" si="542"/>
        <v/>
      </c>
      <c r="N2668" s="28">
        <f t="shared" si="543"/>
        <v>21.159874608150471</v>
      </c>
      <c r="O2668" t="str">
        <f t="shared" si="544"/>
        <v/>
      </c>
      <c r="P2668" t="str">
        <f t="shared" si="545"/>
        <v/>
      </c>
      <c r="Q2668" s="10"/>
      <c r="R2668" s="10"/>
      <c r="S2668" s="16">
        <v>0</v>
      </c>
      <c r="T2668" s="13"/>
      <c r="U2668" s="14"/>
      <c r="V2668" s="11"/>
      <c r="W2668" s="10"/>
      <c r="X2668" s="29"/>
      <c r="AA2668" t="s">
        <v>331</v>
      </c>
      <c r="AB2668">
        <v>1</v>
      </c>
      <c r="AR2668" t="s">
        <v>338</v>
      </c>
    </row>
    <row r="2669" spans="1:44" x14ac:dyDescent="0.35">
      <c r="A2669">
        <v>14</v>
      </c>
      <c r="B2669" s="26">
        <f t="shared" si="533"/>
        <v>46273.8125</v>
      </c>
      <c r="C2669" t="s">
        <v>56</v>
      </c>
      <c r="D2669">
        <v>6</v>
      </c>
      <c r="E2669" s="26">
        <f t="shared" si="534"/>
        <v>46273.84375</v>
      </c>
      <c r="F2669" s="26">
        <f t="shared" si="535"/>
        <v>46273.822916666664</v>
      </c>
      <c r="G2669">
        <f t="shared" si="536"/>
        <v>0</v>
      </c>
      <c r="H2669">
        <f t="shared" si="537"/>
        <v>0</v>
      </c>
      <c r="I2669" s="27">
        <f t="shared" si="538"/>
        <v>2</v>
      </c>
      <c r="J2669" s="28">
        <f t="shared" si="539"/>
        <v>34.083460782171727</v>
      </c>
      <c r="K2669" s="29" t="str">
        <f t="shared" si="540"/>
        <v/>
      </c>
      <c r="L2669" s="26" t="str">
        <f t="shared" si="541"/>
        <v/>
      </c>
      <c r="M2669" t="str">
        <f t="shared" si="542"/>
        <v/>
      </c>
      <c r="N2669" s="28">
        <f t="shared" si="543"/>
        <v>17.041730391085864</v>
      </c>
      <c r="O2669" t="str">
        <f t="shared" si="544"/>
        <v/>
      </c>
      <c r="P2669" t="str">
        <f t="shared" si="545"/>
        <v/>
      </c>
      <c r="Q2669" s="10"/>
      <c r="R2669" s="10"/>
      <c r="S2669" s="16">
        <v>2</v>
      </c>
      <c r="T2669" s="13">
        <v>34.083460782171727</v>
      </c>
      <c r="U2669" s="14"/>
      <c r="V2669" s="11"/>
      <c r="W2669" s="10"/>
      <c r="X2669" s="29"/>
      <c r="AA2669" t="s">
        <v>331</v>
      </c>
      <c r="AB2669">
        <v>2</v>
      </c>
      <c r="AC2669">
        <v>21.66390853016398</v>
      </c>
      <c r="AD2669">
        <v>45.736871823828338</v>
      </c>
      <c r="AL2669">
        <v>21.66390853016398</v>
      </c>
      <c r="AM2669">
        <v>45.736871823828338</v>
      </c>
      <c r="AR2669" t="s">
        <v>332</v>
      </c>
    </row>
    <row r="2670" spans="1:44" x14ac:dyDescent="0.35">
      <c r="A2670">
        <v>14</v>
      </c>
      <c r="B2670" s="26">
        <f t="shared" si="533"/>
        <v>46273.8125</v>
      </c>
      <c r="C2670" t="s">
        <v>57</v>
      </c>
      <c r="D2670">
        <v>1</v>
      </c>
      <c r="E2670" s="26">
        <f t="shared" si="534"/>
        <v>46273.84375</v>
      </c>
      <c r="F2670" s="26">
        <f t="shared" si="535"/>
        <v>46273.822916666664</v>
      </c>
      <c r="G2670">
        <f t="shared" si="536"/>
        <v>0</v>
      </c>
      <c r="H2670">
        <f t="shared" si="537"/>
        <v>0</v>
      </c>
      <c r="I2670" s="27">
        <f t="shared" si="538"/>
        <v>5</v>
      </c>
      <c r="J2670" s="28">
        <f t="shared" si="539"/>
        <v>196.08253901749239</v>
      </c>
      <c r="K2670" s="29" t="str">
        <f t="shared" si="540"/>
        <v/>
      </c>
      <c r="L2670" s="26" t="str">
        <f t="shared" si="541"/>
        <v/>
      </c>
      <c r="M2670" t="str">
        <f t="shared" si="542"/>
        <v/>
      </c>
      <c r="N2670" s="28">
        <f t="shared" si="543"/>
        <v>39.21650780349848</v>
      </c>
      <c r="O2670" t="str">
        <f t="shared" si="544"/>
        <v/>
      </c>
      <c r="P2670" t="str">
        <f t="shared" si="545"/>
        <v/>
      </c>
      <c r="Q2670" s="10"/>
      <c r="R2670" s="10"/>
      <c r="S2670" s="16">
        <v>5</v>
      </c>
      <c r="T2670" s="13">
        <v>196.08253901749239</v>
      </c>
      <c r="U2670" s="14"/>
      <c r="V2670" s="11"/>
      <c r="W2670" s="10"/>
      <c r="X2670" s="29"/>
      <c r="AA2670" t="s">
        <v>331</v>
      </c>
      <c r="AB2670">
        <v>5</v>
      </c>
      <c r="AC2670">
        <v>19.897959183673471</v>
      </c>
      <c r="AD2670">
        <v>373.81262804991621</v>
      </c>
      <c r="AL2670">
        <v>19.897959183673471</v>
      </c>
      <c r="AM2670">
        <v>373.81262804991621</v>
      </c>
      <c r="AR2670" t="s">
        <v>337</v>
      </c>
    </row>
    <row r="2671" spans="1:44" x14ac:dyDescent="0.35">
      <c r="A2671">
        <v>14</v>
      </c>
      <c r="B2671" s="26">
        <f t="shared" si="533"/>
        <v>46273.8125</v>
      </c>
      <c r="C2671" t="s">
        <v>57</v>
      </c>
      <c r="D2671">
        <v>2</v>
      </c>
      <c r="E2671" s="26">
        <f t="shared" si="534"/>
        <v>46273.84375</v>
      </c>
      <c r="F2671" s="26">
        <f t="shared" si="535"/>
        <v>46273.822916666664</v>
      </c>
      <c r="G2671">
        <f t="shared" si="536"/>
        <v>0</v>
      </c>
      <c r="H2671">
        <f t="shared" si="537"/>
        <v>0</v>
      </c>
      <c r="I2671" s="27">
        <f t="shared" si="538"/>
        <v>0</v>
      </c>
      <c r="J2671" s="28" t="str">
        <f t="shared" si="539"/>
        <v>NULL</v>
      </c>
      <c r="K2671" s="29" t="str">
        <f t="shared" si="540"/>
        <v/>
      </c>
      <c r="L2671" s="26" t="str">
        <f t="shared" si="541"/>
        <v/>
      </c>
      <c r="M2671" t="str">
        <f t="shared" si="542"/>
        <v/>
      </c>
      <c r="N2671" s="28">
        <f t="shared" si="543"/>
        <v>41.894060995184596</v>
      </c>
      <c r="O2671" t="str">
        <f t="shared" si="544"/>
        <v/>
      </c>
      <c r="P2671" t="str">
        <f t="shared" si="545"/>
        <v/>
      </c>
      <c r="Q2671" s="10"/>
      <c r="R2671" s="10"/>
      <c r="S2671" s="16">
        <v>0</v>
      </c>
      <c r="T2671" s="13"/>
      <c r="U2671" s="14"/>
      <c r="V2671" s="11"/>
      <c r="W2671" s="10"/>
      <c r="X2671" s="29"/>
      <c r="AA2671" t="s">
        <v>331</v>
      </c>
      <c r="AB2671">
        <v>2</v>
      </c>
      <c r="AR2671" t="s">
        <v>332</v>
      </c>
    </row>
    <row r="2672" spans="1:44" x14ac:dyDescent="0.35">
      <c r="A2672">
        <v>14</v>
      </c>
      <c r="B2672" s="26">
        <f t="shared" si="533"/>
        <v>46273.8125</v>
      </c>
      <c r="C2672" t="s">
        <v>57</v>
      </c>
      <c r="D2672">
        <v>3</v>
      </c>
      <c r="E2672" s="26">
        <f t="shared" si="534"/>
        <v>46273.84375</v>
      </c>
      <c r="F2672" s="26">
        <f t="shared" si="535"/>
        <v>46273.822916666664</v>
      </c>
      <c r="G2672">
        <f t="shared" si="536"/>
        <v>0</v>
      </c>
      <c r="H2672">
        <f t="shared" si="537"/>
        <v>0</v>
      </c>
      <c r="I2672" s="27">
        <f t="shared" si="538"/>
        <v>0</v>
      </c>
      <c r="J2672" s="28" t="str">
        <f t="shared" si="539"/>
        <v>NULL</v>
      </c>
      <c r="K2672" s="29" t="str">
        <f t="shared" si="540"/>
        <v/>
      </c>
      <c r="L2672" s="26" t="str">
        <f t="shared" si="541"/>
        <v/>
      </c>
      <c r="M2672" t="str">
        <f t="shared" si="542"/>
        <v/>
      </c>
      <c r="N2672" s="28">
        <f t="shared" si="543"/>
        <v>58.441558441558442</v>
      </c>
      <c r="O2672" t="str">
        <f t="shared" si="544"/>
        <v/>
      </c>
      <c r="P2672" t="str">
        <f t="shared" si="545"/>
        <v/>
      </c>
      <c r="Q2672" s="10"/>
      <c r="R2672" s="10"/>
      <c r="S2672" s="16">
        <v>0</v>
      </c>
      <c r="T2672" s="13"/>
      <c r="U2672" s="14"/>
      <c r="V2672" s="11"/>
      <c r="W2672" s="10"/>
      <c r="X2672" s="29"/>
      <c r="AA2672" t="s">
        <v>331</v>
      </c>
      <c r="AB2672">
        <v>1</v>
      </c>
      <c r="AR2672" t="s">
        <v>338</v>
      </c>
    </row>
    <row r="2673" spans="1:44" x14ac:dyDescent="0.35">
      <c r="A2673">
        <v>14</v>
      </c>
      <c r="B2673" s="26">
        <f t="shared" si="533"/>
        <v>46273.8125</v>
      </c>
      <c r="C2673" t="s">
        <v>57</v>
      </c>
      <c r="D2673">
        <v>4</v>
      </c>
      <c r="E2673" s="26">
        <f t="shared" si="534"/>
        <v>46273.84375</v>
      </c>
      <c r="F2673" s="26">
        <f t="shared" si="535"/>
        <v>46273.822916666664</v>
      </c>
      <c r="G2673">
        <f t="shared" si="536"/>
        <v>0</v>
      </c>
      <c r="H2673">
        <f t="shared" si="537"/>
        <v>0</v>
      </c>
      <c r="I2673" s="27">
        <f t="shared" si="538"/>
        <v>0</v>
      </c>
      <c r="J2673" s="28" t="str">
        <f t="shared" si="539"/>
        <v>NULL</v>
      </c>
      <c r="K2673" s="29" t="str">
        <f t="shared" si="540"/>
        <v/>
      </c>
      <c r="L2673" s="26" t="str">
        <f t="shared" si="541"/>
        <v/>
      </c>
      <c r="M2673" t="str">
        <f t="shared" si="542"/>
        <v/>
      </c>
      <c r="N2673" s="28">
        <f t="shared" si="543"/>
        <v>116.70290571259142</v>
      </c>
      <c r="O2673" t="str">
        <f t="shared" si="544"/>
        <v/>
      </c>
      <c r="P2673" t="str">
        <f t="shared" si="545"/>
        <v/>
      </c>
      <c r="Q2673" s="10"/>
      <c r="R2673" s="10"/>
      <c r="S2673" s="16">
        <v>0</v>
      </c>
      <c r="T2673" s="13"/>
      <c r="U2673" s="14"/>
      <c r="V2673" s="11"/>
      <c r="W2673" s="10"/>
      <c r="X2673" s="29"/>
      <c r="AA2673" t="s">
        <v>331</v>
      </c>
      <c r="AB2673">
        <v>1</v>
      </c>
      <c r="AR2673" t="s">
        <v>338</v>
      </c>
    </row>
    <row r="2674" spans="1:44" x14ac:dyDescent="0.35">
      <c r="A2674">
        <v>14</v>
      </c>
      <c r="B2674" s="26">
        <f t="shared" si="533"/>
        <v>46273.8125</v>
      </c>
      <c r="C2674" t="s">
        <v>57</v>
      </c>
      <c r="D2674">
        <v>5</v>
      </c>
      <c r="E2674" s="26">
        <f t="shared" si="534"/>
        <v>46273.84375</v>
      </c>
      <c r="F2674" s="26">
        <f t="shared" si="535"/>
        <v>46273.822916666664</v>
      </c>
      <c r="G2674">
        <f t="shared" si="536"/>
        <v>0</v>
      </c>
      <c r="H2674">
        <f t="shared" si="537"/>
        <v>0</v>
      </c>
      <c r="I2674" s="27">
        <f t="shared" si="538"/>
        <v>0</v>
      </c>
      <c r="J2674" s="28" t="str">
        <f t="shared" si="539"/>
        <v>NULL</v>
      </c>
      <c r="K2674" s="29" t="str">
        <f t="shared" si="540"/>
        <v/>
      </c>
      <c r="L2674" s="26" t="str">
        <f t="shared" si="541"/>
        <v/>
      </c>
      <c r="M2674" t="str">
        <f t="shared" si="542"/>
        <v/>
      </c>
      <c r="N2674" s="28">
        <f t="shared" si="543"/>
        <v>21.159874608150471</v>
      </c>
      <c r="O2674" t="str">
        <f t="shared" si="544"/>
        <v/>
      </c>
      <c r="P2674" t="str">
        <f t="shared" si="545"/>
        <v/>
      </c>
      <c r="Q2674" s="10"/>
      <c r="R2674" s="10"/>
      <c r="S2674" s="16">
        <v>0</v>
      </c>
      <c r="T2674" s="13"/>
      <c r="U2674" s="14"/>
      <c r="V2674" s="11"/>
      <c r="W2674" s="10"/>
      <c r="X2674" s="29"/>
      <c r="AA2674" t="s">
        <v>331</v>
      </c>
      <c r="AB2674">
        <v>1</v>
      </c>
      <c r="AR2674" t="s">
        <v>338</v>
      </c>
    </row>
    <row r="2675" spans="1:44" x14ac:dyDescent="0.35">
      <c r="A2675">
        <v>14</v>
      </c>
      <c r="B2675" s="26">
        <f t="shared" si="533"/>
        <v>46273.8125</v>
      </c>
      <c r="C2675" t="s">
        <v>57</v>
      </c>
      <c r="D2675">
        <v>6</v>
      </c>
      <c r="E2675" s="26">
        <f t="shared" si="534"/>
        <v>46273.84375</v>
      </c>
      <c r="F2675" s="26">
        <f t="shared" si="535"/>
        <v>46273.822916666664</v>
      </c>
      <c r="G2675">
        <f t="shared" si="536"/>
        <v>0</v>
      </c>
      <c r="H2675">
        <f t="shared" si="537"/>
        <v>0</v>
      </c>
      <c r="I2675" s="27">
        <f t="shared" si="538"/>
        <v>2</v>
      </c>
      <c r="J2675" s="28">
        <f t="shared" si="539"/>
        <v>34.083460782171727</v>
      </c>
      <c r="K2675" s="29" t="str">
        <f t="shared" si="540"/>
        <v/>
      </c>
      <c r="L2675" s="26" t="str">
        <f t="shared" si="541"/>
        <v/>
      </c>
      <c r="M2675" t="str">
        <f t="shared" si="542"/>
        <v/>
      </c>
      <c r="N2675" s="28">
        <f t="shared" si="543"/>
        <v>17.041730391085864</v>
      </c>
      <c r="O2675" t="str">
        <f t="shared" si="544"/>
        <v/>
      </c>
      <c r="P2675" t="str">
        <f t="shared" si="545"/>
        <v/>
      </c>
      <c r="Q2675" s="10"/>
      <c r="R2675" s="10"/>
      <c r="S2675" s="16">
        <v>2</v>
      </c>
      <c r="T2675" s="13">
        <v>34.083460782171727</v>
      </c>
      <c r="U2675" s="14"/>
      <c r="V2675" s="11"/>
      <c r="W2675" s="10"/>
      <c r="X2675" s="29"/>
      <c r="AA2675" t="s">
        <v>331</v>
      </c>
      <c r="AB2675">
        <v>2</v>
      </c>
      <c r="AC2675">
        <v>21.66390853016398</v>
      </c>
      <c r="AD2675">
        <v>45.736871823828338</v>
      </c>
      <c r="AL2675">
        <v>21.66390853016398</v>
      </c>
      <c r="AM2675">
        <v>45.736871823828338</v>
      </c>
      <c r="AR2675" t="s">
        <v>332</v>
      </c>
    </row>
    <row r="2676" spans="1:44" x14ac:dyDescent="0.35">
      <c r="A2676">
        <v>14</v>
      </c>
      <c r="B2676" s="26">
        <f t="shared" si="533"/>
        <v>46273.8125</v>
      </c>
      <c r="C2676" t="s">
        <v>58</v>
      </c>
      <c r="D2676">
        <v>1</v>
      </c>
      <c r="E2676" s="26">
        <f t="shared" si="534"/>
        <v>46273.854166666657</v>
      </c>
      <c r="F2676" s="26">
        <f t="shared" si="535"/>
        <v>46273.833333333321</v>
      </c>
      <c r="G2676">
        <f t="shared" si="536"/>
        <v>0</v>
      </c>
      <c r="H2676">
        <f t="shared" si="537"/>
        <v>4</v>
      </c>
      <c r="I2676" s="27">
        <f t="shared" si="538"/>
        <v>5</v>
      </c>
      <c r="J2676" s="28">
        <f t="shared" si="539"/>
        <v>196.08253901749239</v>
      </c>
      <c r="K2676" s="29" t="str">
        <f t="shared" si="540"/>
        <v/>
      </c>
      <c r="L2676" s="26" t="str">
        <f t="shared" si="541"/>
        <v/>
      </c>
      <c r="M2676" t="str">
        <f t="shared" si="542"/>
        <v/>
      </c>
      <c r="N2676" s="28">
        <f t="shared" si="543"/>
        <v>39.21650780349848</v>
      </c>
      <c r="O2676" t="str">
        <f t="shared" si="544"/>
        <v/>
      </c>
      <c r="P2676" t="str">
        <f t="shared" si="545"/>
        <v/>
      </c>
      <c r="Q2676" s="10"/>
      <c r="R2676" s="10"/>
      <c r="S2676" s="16">
        <v>5</v>
      </c>
      <c r="T2676" s="13">
        <v>196.08253901749239</v>
      </c>
      <c r="U2676" s="14"/>
      <c r="V2676" s="11"/>
      <c r="W2676" s="10"/>
      <c r="X2676" s="29"/>
      <c r="AA2676" t="s">
        <v>331</v>
      </c>
      <c r="AB2676">
        <v>5</v>
      </c>
      <c r="AC2676">
        <v>19.897959183673471</v>
      </c>
      <c r="AD2676">
        <v>373.81262804991621</v>
      </c>
      <c r="AL2676">
        <v>19.897959183673471</v>
      </c>
      <c r="AM2676">
        <v>373.81262804991621</v>
      </c>
      <c r="AR2676" t="s">
        <v>337</v>
      </c>
    </row>
    <row r="2677" spans="1:44" x14ac:dyDescent="0.35">
      <c r="A2677">
        <v>14</v>
      </c>
      <c r="B2677" s="26">
        <f t="shared" si="533"/>
        <v>46273.8125</v>
      </c>
      <c r="C2677" t="s">
        <v>58</v>
      </c>
      <c r="D2677">
        <v>2</v>
      </c>
      <c r="E2677" s="26">
        <f t="shared" si="534"/>
        <v>46273.854166666657</v>
      </c>
      <c r="F2677" s="26">
        <f t="shared" si="535"/>
        <v>46273.833333333321</v>
      </c>
      <c r="G2677">
        <f t="shared" si="536"/>
        <v>0</v>
      </c>
      <c r="H2677">
        <f t="shared" si="537"/>
        <v>0</v>
      </c>
      <c r="I2677" s="27">
        <f t="shared" si="538"/>
        <v>0</v>
      </c>
      <c r="J2677" s="28" t="str">
        <f t="shared" si="539"/>
        <v>NULL</v>
      </c>
      <c r="K2677" s="29" t="str">
        <f t="shared" si="540"/>
        <v/>
      </c>
      <c r="L2677" s="26" t="str">
        <f t="shared" si="541"/>
        <v/>
      </c>
      <c r="M2677" t="str">
        <f t="shared" si="542"/>
        <v/>
      </c>
      <c r="N2677" s="28">
        <f t="shared" si="543"/>
        <v>41.894060995184596</v>
      </c>
      <c r="O2677" t="str">
        <f t="shared" si="544"/>
        <v/>
      </c>
      <c r="P2677" t="str">
        <f t="shared" si="545"/>
        <v/>
      </c>
      <c r="Q2677" s="10"/>
      <c r="R2677" s="10"/>
      <c r="S2677" s="16">
        <v>0</v>
      </c>
      <c r="T2677" s="13"/>
      <c r="U2677" s="14"/>
      <c r="V2677" s="11"/>
      <c r="W2677" s="10"/>
      <c r="X2677" s="29"/>
      <c r="AA2677" t="s">
        <v>331</v>
      </c>
      <c r="AB2677">
        <v>2</v>
      </c>
      <c r="AR2677" t="s">
        <v>332</v>
      </c>
    </row>
    <row r="2678" spans="1:44" x14ac:dyDescent="0.35">
      <c r="A2678">
        <v>14</v>
      </c>
      <c r="B2678" s="26">
        <f t="shared" si="533"/>
        <v>46273.8125</v>
      </c>
      <c r="C2678" t="s">
        <v>58</v>
      </c>
      <c r="D2678">
        <v>3</v>
      </c>
      <c r="E2678" s="26">
        <f t="shared" si="534"/>
        <v>46273.854166666657</v>
      </c>
      <c r="F2678" s="26">
        <f t="shared" si="535"/>
        <v>46273.833333333321</v>
      </c>
      <c r="G2678">
        <f t="shared" si="536"/>
        <v>0</v>
      </c>
      <c r="H2678">
        <f t="shared" si="537"/>
        <v>0</v>
      </c>
      <c r="I2678" s="27">
        <f t="shared" si="538"/>
        <v>0</v>
      </c>
      <c r="J2678" s="28" t="str">
        <f t="shared" si="539"/>
        <v>NULL</v>
      </c>
      <c r="K2678" s="29" t="str">
        <f t="shared" si="540"/>
        <v/>
      </c>
      <c r="L2678" s="26" t="str">
        <f t="shared" si="541"/>
        <v/>
      </c>
      <c r="M2678" t="str">
        <f t="shared" si="542"/>
        <v/>
      </c>
      <c r="N2678" s="28">
        <f t="shared" si="543"/>
        <v>58.441558441558442</v>
      </c>
      <c r="O2678" t="str">
        <f t="shared" si="544"/>
        <v/>
      </c>
      <c r="P2678" t="str">
        <f t="shared" si="545"/>
        <v/>
      </c>
      <c r="Q2678" s="10"/>
      <c r="R2678" s="10"/>
      <c r="S2678" s="16">
        <v>0</v>
      </c>
      <c r="T2678" s="13"/>
      <c r="U2678" s="14"/>
      <c r="V2678" s="11"/>
      <c r="W2678" s="10"/>
      <c r="X2678" s="29"/>
      <c r="AA2678" t="s">
        <v>331</v>
      </c>
      <c r="AB2678">
        <v>1</v>
      </c>
      <c r="AR2678" t="s">
        <v>338</v>
      </c>
    </row>
    <row r="2679" spans="1:44" x14ac:dyDescent="0.35">
      <c r="A2679">
        <v>14</v>
      </c>
      <c r="B2679" s="26">
        <f t="shared" si="533"/>
        <v>46273.8125</v>
      </c>
      <c r="C2679" t="s">
        <v>58</v>
      </c>
      <c r="D2679">
        <v>4</v>
      </c>
      <c r="E2679" s="26">
        <f t="shared" si="534"/>
        <v>46273.854166666657</v>
      </c>
      <c r="F2679" s="26">
        <f t="shared" si="535"/>
        <v>46273.833333333321</v>
      </c>
      <c r="G2679">
        <f t="shared" si="536"/>
        <v>0</v>
      </c>
      <c r="H2679">
        <f t="shared" si="537"/>
        <v>0</v>
      </c>
      <c r="I2679" s="27">
        <f t="shared" si="538"/>
        <v>0</v>
      </c>
      <c r="J2679" s="28" t="str">
        <f t="shared" si="539"/>
        <v>NULL</v>
      </c>
      <c r="K2679" s="29" t="str">
        <f t="shared" si="540"/>
        <v/>
      </c>
      <c r="L2679" s="26" t="str">
        <f t="shared" si="541"/>
        <v/>
      </c>
      <c r="M2679" t="str">
        <f t="shared" si="542"/>
        <v/>
      </c>
      <c r="N2679" s="28">
        <f t="shared" si="543"/>
        <v>116.70290571259142</v>
      </c>
      <c r="O2679" t="str">
        <f t="shared" si="544"/>
        <v/>
      </c>
      <c r="P2679" t="str">
        <f t="shared" si="545"/>
        <v/>
      </c>
      <c r="Q2679" s="10"/>
      <c r="R2679" s="10"/>
      <c r="S2679" s="16">
        <v>0</v>
      </c>
      <c r="T2679" s="13"/>
      <c r="U2679" s="14"/>
      <c r="V2679" s="11"/>
      <c r="W2679" s="10"/>
      <c r="X2679" s="29"/>
      <c r="AA2679" t="s">
        <v>331</v>
      </c>
      <c r="AB2679">
        <v>1</v>
      </c>
      <c r="AR2679" t="s">
        <v>338</v>
      </c>
    </row>
    <row r="2680" spans="1:44" x14ac:dyDescent="0.35">
      <c r="A2680">
        <v>14</v>
      </c>
      <c r="B2680" s="26">
        <f t="shared" si="533"/>
        <v>46273.8125</v>
      </c>
      <c r="C2680" t="s">
        <v>58</v>
      </c>
      <c r="D2680">
        <v>5</v>
      </c>
      <c r="E2680" s="26">
        <f t="shared" si="534"/>
        <v>46273.854166666657</v>
      </c>
      <c r="F2680" s="26">
        <f t="shared" si="535"/>
        <v>46273.833333333321</v>
      </c>
      <c r="G2680">
        <f t="shared" si="536"/>
        <v>0</v>
      </c>
      <c r="H2680">
        <f t="shared" si="537"/>
        <v>0</v>
      </c>
      <c r="I2680" s="27">
        <f t="shared" si="538"/>
        <v>0</v>
      </c>
      <c r="J2680" s="28" t="str">
        <f t="shared" si="539"/>
        <v>NULL</v>
      </c>
      <c r="K2680" s="29" t="str">
        <f t="shared" si="540"/>
        <v/>
      </c>
      <c r="L2680" s="26" t="str">
        <f t="shared" si="541"/>
        <v/>
      </c>
      <c r="M2680" t="str">
        <f t="shared" si="542"/>
        <v/>
      </c>
      <c r="N2680" s="28">
        <f t="shared" si="543"/>
        <v>21.159874608150471</v>
      </c>
      <c r="O2680" t="str">
        <f t="shared" si="544"/>
        <v/>
      </c>
      <c r="P2680" t="str">
        <f t="shared" si="545"/>
        <v/>
      </c>
      <c r="Q2680" s="10"/>
      <c r="R2680" s="10"/>
      <c r="S2680" s="16">
        <v>0</v>
      </c>
      <c r="T2680" s="13"/>
      <c r="U2680" s="14"/>
      <c r="V2680" s="11"/>
      <c r="W2680" s="10"/>
      <c r="X2680" s="29"/>
      <c r="AA2680" t="s">
        <v>331</v>
      </c>
      <c r="AB2680">
        <v>1</v>
      </c>
      <c r="AR2680" t="s">
        <v>338</v>
      </c>
    </row>
    <row r="2681" spans="1:44" x14ac:dyDescent="0.35">
      <c r="A2681">
        <v>14</v>
      </c>
      <c r="B2681" s="26">
        <f t="shared" si="533"/>
        <v>46273.8125</v>
      </c>
      <c r="C2681" t="s">
        <v>58</v>
      </c>
      <c r="D2681">
        <v>6</v>
      </c>
      <c r="E2681" s="26">
        <f t="shared" si="534"/>
        <v>46273.854166666657</v>
      </c>
      <c r="F2681" s="26">
        <f t="shared" si="535"/>
        <v>46273.833333333321</v>
      </c>
      <c r="G2681">
        <f t="shared" si="536"/>
        <v>0</v>
      </c>
      <c r="H2681">
        <f t="shared" si="537"/>
        <v>0</v>
      </c>
      <c r="I2681" s="27">
        <f t="shared" si="538"/>
        <v>2</v>
      </c>
      <c r="J2681" s="28">
        <f t="shared" si="539"/>
        <v>34.083460782171727</v>
      </c>
      <c r="K2681" s="29" t="str">
        <f t="shared" si="540"/>
        <v/>
      </c>
      <c r="L2681" s="26" t="str">
        <f t="shared" si="541"/>
        <v/>
      </c>
      <c r="M2681" t="str">
        <f t="shared" si="542"/>
        <v/>
      </c>
      <c r="N2681" s="28">
        <f t="shared" si="543"/>
        <v>17.041730391085864</v>
      </c>
      <c r="O2681" t="str">
        <f t="shared" si="544"/>
        <v/>
      </c>
      <c r="P2681" t="str">
        <f t="shared" si="545"/>
        <v/>
      </c>
      <c r="Q2681" s="10"/>
      <c r="R2681" s="10"/>
      <c r="S2681" s="16">
        <v>2</v>
      </c>
      <c r="T2681" s="13">
        <v>34.083460782171727</v>
      </c>
      <c r="U2681" s="14"/>
      <c r="V2681" s="11"/>
      <c r="W2681" s="10"/>
      <c r="X2681" s="29"/>
      <c r="AA2681" t="s">
        <v>331</v>
      </c>
      <c r="AB2681">
        <v>2</v>
      </c>
      <c r="AC2681">
        <v>21.66390853016398</v>
      </c>
      <c r="AD2681">
        <v>45.736871823828338</v>
      </c>
      <c r="AL2681">
        <v>21.66390853016398</v>
      </c>
      <c r="AM2681">
        <v>45.736871823828338</v>
      </c>
      <c r="AR2681" t="s">
        <v>332</v>
      </c>
    </row>
    <row r="2682" spans="1:44" x14ac:dyDescent="0.35">
      <c r="A2682">
        <v>14</v>
      </c>
      <c r="B2682" s="26">
        <f t="shared" si="533"/>
        <v>46273.8125</v>
      </c>
      <c r="C2682" t="s">
        <v>59</v>
      </c>
      <c r="D2682">
        <v>1</v>
      </c>
      <c r="E2682" s="26">
        <f t="shared" si="534"/>
        <v>46273.854166666657</v>
      </c>
      <c r="F2682" s="26">
        <f t="shared" si="535"/>
        <v>46273.833333333321</v>
      </c>
      <c r="G2682">
        <f t="shared" si="536"/>
        <v>0</v>
      </c>
      <c r="H2682">
        <f t="shared" si="537"/>
        <v>4</v>
      </c>
      <c r="I2682" s="27">
        <f t="shared" si="538"/>
        <v>5</v>
      </c>
      <c r="J2682" s="28">
        <f t="shared" si="539"/>
        <v>196.08253901749239</v>
      </c>
      <c r="K2682" s="29" t="str">
        <f t="shared" si="540"/>
        <v/>
      </c>
      <c r="L2682" s="26" t="str">
        <f t="shared" si="541"/>
        <v/>
      </c>
      <c r="M2682" t="str">
        <f t="shared" si="542"/>
        <v/>
      </c>
      <c r="N2682" s="28">
        <f t="shared" si="543"/>
        <v>39.21650780349848</v>
      </c>
      <c r="O2682" t="str">
        <f t="shared" si="544"/>
        <v/>
      </c>
      <c r="P2682" t="str">
        <f t="shared" si="545"/>
        <v/>
      </c>
      <c r="Q2682" s="10"/>
      <c r="R2682" s="10"/>
      <c r="S2682" s="16">
        <v>5</v>
      </c>
      <c r="T2682" s="13">
        <v>196.08253901749239</v>
      </c>
      <c r="U2682" s="14"/>
      <c r="V2682" s="11"/>
      <c r="W2682" s="10"/>
      <c r="X2682" s="29"/>
      <c r="AA2682" t="s">
        <v>331</v>
      </c>
      <c r="AB2682">
        <v>5</v>
      </c>
      <c r="AC2682">
        <v>19.897959183673471</v>
      </c>
      <c r="AD2682">
        <v>373.81262804991621</v>
      </c>
      <c r="AL2682">
        <v>19.897959183673471</v>
      </c>
      <c r="AM2682">
        <v>373.81262804991621</v>
      </c>
      <c r="AR2682" t="s">
        <v>337</v>
      </c>
    </row>
    <row r="2683" spans="1:44" x14ac:dyDescent="0.35">
      <c r="A2683">
        <v>14</v>
      </c>
      <c r="B2683" s="26">
        <f t="shared" si="533"/>
        <v>46273.8125</v>
      </c>
      <c r="C2683" t="s">
        <v>59</v>
      </c>
      <c r="D2683">
        <v>2</v>
      </c>
      <c r="E2683" s="26">
        <f t="shared" si="534"/>
        <v>46273.854166666657</v>
      </c>
      <c r="F2683" s="26">
        <f t="shared" si="535"/>
        <v>46273.833333333321</v>
      </c>
      <c r="G2683">
        <f t="shared" si="536"/>
        <v>0</v>
      </c>
      <c r="H2683">
        <f t="shared" si="537"/>
        <v>0</v>
      </c>
      <c r="I2683" s="27">
        <f t="shared" si="538"/>
        <v>0</v>
      </c>
      <c r="J2683" s="28" t="str">
        <f t="shared" si="539"/>
        <v>NULL</v>
      </c>
      <c r="K2683" s="29" t="str">
        <f t="shared" si="540"/>
        <v/>
      </c>
      <c r="L2683" s="26" t="str">
        <f t="shared" si="541"/>
        <v/>
      </c>
      <c r="M2683" t="str">
        <f t="shared" si="542"/>
        <v/>
      </c>
      <c r="N2683" s="28">
        <f t="shared" si="543"/>
        <v>41.894060995184596</v>
      </c>
      <c r="O2683" t="str">
        <f t="shared" si="544"/>
        <v/>
      </c>
      <c r="P2683" t="str">
        <f t="shared" si="545"/>
        <v/>
      </c>
      <c r="Q2683" s="10"/>
      <c r="R2683" s="10"/>
      <c r="S2683" s="16">
        <v>0</v>
      </c>
      <c r="T2683" s="13"/>
      <c r="U2683" s="14"/>
      <c r="V2683" s="11"/>
      <c r="W2683" s="10"/>
      <c r="X2683" s="29"/>
      <c r="AA2683" t="s">
        <v>331</v>
      </c>
      <c r="AB2683">
        <v>2</v>
      </c>
      <c r="AR2683" t="s">
        <v>332</v>
      </c>
    </row>
    <row r="2684" spans="1:44" x14ac:dyDescent="0.35">
      <c r="A2684">
        <v>14</v>
      </c>
      <c r="B2684" s="26">
        <f t="shared" si="533"/>
        <v>46273.8125</v>
      </c>
      <c r="C2684" t="s">
        <v>59</v>
      </c>
      <c r="D2684">
        <v>3</v>
      </c>
      <c r="E2684" s="26">
        <f t="shared" si="534"/>
        <v>46273.854166666657</v>
      </c>
      <c r="F2684" s="26">
        <f t="shared" si="535"/>
        <v>46273.833333333321</v>
      </c>
      <c r="G2684">
        <f t="shared" si="536"/>
        <v>0</v>
      </c>
      <c r="H2684">
        <f t="shared" si="537"/>
        <v>0</v>
      </c>
      <c r="I2684" s="27">
        <f t="shared" si="538"/>
        <v>0</v>
      </c>
      <c r="J2684" s="28" t="str">
        <f t="shared" si="539"/>
        <v>NULL</v>
      </c>
      <c r="K2684" s="29" t="str">
        <f t="shared" si="540"/>
        <v/>
      </c>
      <c r="L2684" s="26" t="str">
        <f t="shared" si="541"/>
        <v/>
      </c>
      <c r="M2684" t="str">
        <f t="shared" si="542"/>
        <v/>
      </c>
      <c r="N2684" s="28">
        <f t="shared" si="543"/>
        <v>58.441558441558442</v>
      </c>
      <c r="O2684" t="str">
        <f t="shared" si="544"/>
        <v/>
      </c>
      <c r="P2684" t="str">
        <f t="shared" si="545"/>
        <v/>
      </c>
      <c r="Q2684" s="10"/>
      <c r="R2684" s="10"/>
      <c r="S2684" s="16">
        <v>0</v>
      </c>
      <c r="T2684" s="13"/>
      <c r="U2684" s="14"/>
      <c r="V2684" s="11"/>
      <c r="W2684" s="10"/>
      <c r="X2684" s="29"/>
      <c r="AA2684" t="s">
        <v>331</v>
      </c>
      <c r="AB2684">
        <v>1</v>
      </c>
      <c r="AR2684" t="s">
        <v>338</v>
      </c>
    </row>
    <row r="2685" spans="1:44" x14ac:dyDescent="0.35">
      <c r="A2685">
        <v>14</v>
      </c>
      <c r="B2685" s="26">
        <f t="shared" si="533"/>
        <v>46273.8125</v>
      </c>
      <c r="C2685" t="s">
        <v>59</v>
      </c>
      <c r="D2685">
        <v>4</v>
      </c>
      <c r="E2685" s="26">
        <f t="shared" si="534"/>
        <v>46273.854166666657</v>
      </c>
      <c r="F2685" s="26">
        <f t="shared" si="535"/>
        <v>46273.833333333321</v>
      </c>
      <c r="G2685">
        <f t="shared" si="536"/>
        <v>0</v>
      </c>
      <c r="H2685">
        <f t="shared" si="537"/>
        <v>0</v>
      </c>
      <c r="I2685" s="27">
        <f t="shared" si="538"/>
        <v>0</v>
      </c>
      <c r="J2685" s="28" t="str">
        <f t="shared" si="539"/>
        <v>NULL</v>
      </c>
      <c r="K2685" s="29" t="str">
        <f t="shared" si="540"/>
        <v/>
      </c>
      <c r="L2685" s="26" t="str">
        <f t="shared" si="541"/>
        <v/>
      </c>
      <c r="M2685" t="str">
        <f t="shared" si="542"/>
        <v/>
      </c>
      <c r="N2685" s="28">
        <f t="shared" si="543"/>
        <v>116.70290571259142</v>
      </c>
      <c r="O2685" t="str">
        <f t="shared" si="544"/>
        <v/>
      </c>
      <c r="P2685" t="str">
        <f t="shared" si="545"/>
        <v/>
      </c>
      <c r="Q2685" s="10"/>
      <c r="R2685" s="10"/>
      <c r="S2685" s="16">
        <v>0</v>
      </c>
      <c r="T2685" s="13"/>
      <c r="U2685" s="14"/>
      <c r="V2685" s="11"/>
      <c r="W2685" s="10"/>
      <c r="X2685" s="29"/>
      <c r="AA2685" t="s">
        <v>331</v>
      </c>
      <c r="AB2685">
        <v>1</v>
      </c>
      <c r="AR2685" t="s">
        <v>338</v>
      </c>
    </row>
    <row r="2686" spans="1:44" x14ac:dyDescent="0.35">
      <c r="A2686">
        <v>14</v>
      </c>
      <c r="B2686" s="26">
        <f t="shared" si="533"/>
        <v>46273.8125</v>
      </c>
      <c r="C2686" t="s">
        <v>59</v>
      </c>
      <c r="D2686">
        <v>5</v>
      </c>
      <c r="E2686" s="26">
        <f t="shared" si="534"/>
        <v>46273.854166666657</v>
      </c>
      <c r="F2686" s="26">
        <f t="shared" si="535"/>
        <v>46273.833333333321</v>
      </c>
      <c r="G2686">
        <f t="shared" si="536"/>
        <v>0</v>
      </c>
      <c r="H2686">
        <f t="shared" si="537"/>
        <v>0</v>
      </c>
      <c r="I2686" s="27">
        <f t="shared" si="538"/>
        <v>0</v>
      </c>
      <c r="J2686" s="28" t="str">
        <f t="shared" si="539"/>
        <v>NULL</v>
      </c>
      <c r="K2686" s="29" t="str">
        <f t="shared" si="540"/>
        <v/>
      </c>
      <c r="L2686" s="26" t="str">
        <f t="shared" si="541"/>
        <v/>
      </c>
      <c r="M2686" t="str">
        <f t="shared" si="542"/>
        <v/>
      </c>
      <c r="N2686" s="28">
        <f t="shared" si="543"/>
        <v>21.159874608150471</v>
      </c>
      <c r="O2686" t="str">
        <f t="shared" si="544"/>
        <v/>
      </c>
      <c r="P2686" t="str">
        <f t="shared" si="545"/>
        <v/>
      </c>
      <c r="Q2686" s="10"/>
      <c r="R2686" s="10"/>
      <c r="S2686" s="16">
        <v>0</v>
      </c>
      <c r="T2686" s="13"/>
      <c r="U2686" s="14"/>
      <c r="V2686" s="11"/>
      <c r="W2686" s="10"/>
      <c r="X2686" s="29"/>
      <c r="AA2686" t="s">
        <v>331</v>
      </c>
      <c r="AB2686">
        <v>1</v>
      </c>
      <c r="AR2686" t="s">
        <v>338</v>
      </c>
    </row>
    <row r="2687" spans="1:44" x14ac:dyDescent="0.35">
      <c r="A2687">
        <v>14</v>
      </c>
      <c r="B2687" s="26">
        <f t="shared" si="533"/>
        <v>46273.8125</v>
      </c>
      <c r="C2687" t="s">
        <v>59</v>
      </c>
      <c r="D2687">
        <v>6</v>
      </c>
      <c r="E2687" s="26">
        <f t="shared" si="534"/>
        <v>46273.854166666657</v>
      </c>
      <c r="F2687" s="26">
        <f t="shared" si="535"/>
        <v>46273.833333333321</v>
      </c>
      <c r="G2687">
        <f t="shared" si="536"/>
        <v>0</v>
      </c>
      <c r="H2687">
        <f t="shared" si="537"/>
        <v>0</v>
      </c>
      <c r="I2687" s="27">
        <f t="shared" si="538"/>
        <v>2</v>
      </c>
      <c r="J2687" s="28">
        <f t="shared" si="539"/>
        <v>34.083460782171727</v>
      </c>
      <c r="K2687" s="29" t="str">
        <f t="shared" si="540"/>
        <v/>
      </c>
      <c r="L2687" s="26" t="str">
        <f t="shared" si="541"/>
        <v/>
      </c>
      <c r="M2687" t="str">
        <f t="shared" si="542"/>
        <v/>
      </c>
      <c r="N2687" s="28">
        <f t="shared" si="543"/>
        <v>17.041730391085864</v>
      </c>
      <c r="O2687" t="str">
        <f t="shared" si="544"/>
        <v/>
      </c>
      <c r="P2687" t="str">
        <f t="shared" si="545"/>
        <v/>
      </c>
      <c r="Q2687" s="10"/>
      <c r="R2687" s="10"/>
      <c r="S2687" s="16">
        <v>2</v>
      </c>
      <c r="T2687" s="13">
        <v>34.083460782171727</v>
      </c>
      <c r="U2687" s="14"/>
      <c r="V2687" s="11"/>
      <c r="W2687" s="10"/>
      <c r="X2687" s="29"/>
      <c r="AA2687" t="s">
        <v>331</v>
      </c>
      <c r="AB2687">
        <v>2</v>
      </c>
      <c r="AC2687">
        <v>21.66390853016398</v>
      </c>
      <c r="AD2687">
        <v>45.736871823828338</v>
      </c>
      <c r="AL2687">
        <v>21.66390853016398</v>
      </c>
      <c r="AM2687">
        <v>45.736871823828338</v>
      </c>
      <c r="AR2687" t="s">
        <v>332</v>
      </c>
    </row>
    <row r="2688" spans="1:44" x14ac:dyDescent="0.35">
      <c r="A2688">
        <v>14</v>
      </c>
      <c r="B2688" s="26">
        <f t="shared" si="533"/>
        <v>46273.8125</v>
      </c>
      <c r="C2688" t="s">
        <v>60</v>
      </c>
      <c r="D2688">
        <v>1</v>
      </c>
      <c r="E2688" s="26">
        <f t="shared" si="534"/>
        <v>46273.854166666657</v>
      </c>
      <c r="F2688" s="26">
        <f t="shared" si="535"/>
        <v>46273.833333333321</v>
      </c>
      <c r="G2688">
        <f t="shared" si="536"/>
        <v>0</v>
      </c>
      <c r="H2688">
        <f t="shared" si="537"/>
        <v>4</v>
      </c>
      <c r="I2688" s="27">
        <f t="shared" si="538"/>
        <v>5</v>
      </c>
      <c r="J2688" s="28">
        <f t="shared" si="539"/>
        <v>196.08253901749239</v>
      </c>
      <c r="K2688" s="29" t="str">
        <f t="shared" si="540"/>
        <v/>
      </c>
      <c r="L2688" s="26" t="str">
        <f t="shared" si="541"/>
        <v/>
      </c>
      <c r="M2688" t="str">
        <f t="shared" si="542"/>
        <v/>
      </c>
      <c r="N2688" s="28">
        <f t="shared" si="543"/>
        <v>39.21650780349848</v>
      </c>
      <c r="O2688" t="str">
        <f t="shared" si="544"/>
        <v/>
      </c>
      <c r="P2688" t="str">
        <f t="shared" si="545"/>
        <v/>
      </c>
      <c r="Q2688" s="10"/>
      <c r="R2688" s="10"/>
      <c r="S2688" s="16">
        <v>5</v>
      </c>
      <c r="T2688" s="13">
        <v>196.08253901749239</v>
      </c>
      <c r="U2688" s="14"/>
      <c r="V2688" s="11"/>
      <c r="W2688" s="10"/>
      <c r="X2688" s="29"/>
      <c r="AA2688" t="s">
        <v>331</v>
      </c>
      <c r="AB2688">
        <v>5</v>
      </c>
      <c r="AC2688">
        <v>19.897959183673471</v>
      </c>
      <c r="AD2688">
        <v>373.81262804991621</v>
      </c>
      <c r="AL2688">
        <v>19.897959183673471</v>
      </c>
      <c r="AM2688">
        <v>373.81262804991621</v>
      </c>
      <c r="AR2688" t="s">
        <v>337</v>
      </c>
    </row>
    <row r="2689" spans="1:44" x14ac:dyDescent="0.35">
      <c r="A2689">
        <v>14</v>
      </c>
      <c r="B2689" s="26">
        <f t="shared" si="533"/>
        <v>46273.8125</v>
      </c>
      <c r="C2689" t="s">
        <v>60</v>
      </c>
      <c r="D2689">
        <v>2</v>
      </c>
      <c r="E2689" s="26">
        <f t="shared" si="534"/>
        <v>46273.854166666657</v>
      </c>
      <c r="F2689" s="26">
        <f t="shared" si="535"/>
        <v>46273.833333333321</v>
      </c>
      <c r="G2689">
        <f t="shared" si="536"/>
        <v>0</v>
      </c>
      <c r="H2689">
        <f t="shared" si="537"/>
        <v>0</v>
      </c>
      <c r="I2689" s="27">
        <f t="shared" si="538"/>
        <v>0</v>
      </c>
      <c r="J2689" s="28" t="str">
        <f t="shared" si="539"/>
        <v>NULL</v>
      </c>
      <c r="K2689" s="29" t="str">
        <f t="shared" si="540"/>
        <v/>
      </c>
      <c r="L2689" s="26" t="str">
        <f t="shared" si="541"/>
        <v/>
      </c>
      <c r="M2689" t="str">
        <f t="shared" si="542"/>
        <v/>
      </c>
      <c r="N2689" s="28">
        <f t="shared" si="543"/>
        <v>41.894060995184596</v>
      </c>
      <c r="O2689" t="str">
        <f t="shared" si="544"/>
        <v/>
      </c>
      <c r="P2689" t="str">
        <f t="shared" si="545"/>
        <v/>
      </c>
      <c r="Q2689" s="10"/>
      <c r="R2689" s="10"/>
      <c r="S2689" s="16">
        <v>0</v>
      </c>
      <c r="T2689" s="13"/>
      <c r="U2689" s="14"/>
      <c r="V2689" s="11"/>
      <c r="W2689" s="10"/>
      <c r="X2689" s="29"/>
      <c r="AA2689" t="s">
        <v>331</v>
      </c>
      <c r="AB2689">
        <v>2</v>
      </c>
      <c r="AR2689" t="s">
        <v>332</v>
      </c>
    </row>
    <row r="2690" spans="1:44" x14ac:dyDescent="0.35">
      <c r="A2690">
        <v>14</v>
      </c>
      <c r="B2690" s="26">
        <f t="shared" si="533"/>
        <v>46273.8125</v>
      </c>
      <c r="C2690" t="s">
        <v>60</v>
      </c>
      <c r="D2690">
        <v>3</v>
      </c>
      <c r="E2690" s="26">
        <f t="shared" si="534"/>
        <v>46273.854166666657</v>
      </c>
      <c r="F2690" s="26">
        <f t="shared" si="535"/>
        <v>46273.833333333321</v>
      </c>
      <c r="G2690">
        <f t="shared" si="536"/>
        <v>0</v>
      </c>
      <c r="H2690">
        <f t="shared" si="537"/>
        <v>0</v>
      </c>
      <c r="I2690" s="27">
        <f t="shared" si="538"/>
        <v>0</v>
      </c>
      <c r="J2690" s="28" t="str">
        <f t="shared" si="539"/>
        <v>NULL</v>
      </c>
      <c r="K2690" s="29" t="str">
        <f t="shared" si="540"/>
        <v/>
      </c>
      <c r="L2690" s="26" t="str">
        <f t="shared" si="541"/>
        <v/>
      </c>
      <c r="M2690" t="str">
        <f t="shared" si="542"/>
        <v/>
      </c>
      <c r="N2690" s="28">
        <f t="shared" si="543"/>
        <v>58.441558441558442</v>
      </c>
      <c r="O2690" t="str">
        <f t="shared" si="544"/>
        <v/>
      </c>
      <c r="P2690" t="str">
        <f t="shared" si="545"/>
        <v/>
      </c>
      <c r="Q2690" s="10"/>
      <c r="R2690" s="10"/>
      <c r="S2690" s="16">
        <v>0</v>
      </c>
      <c r="T2690" s="13"/>
      <c r="U2690" s="14"/>
      <c r="V2690" s="11"/>
      <c r="W2690" s="10"/>
      <c r="X2690" s="29"/>
      <c r="AA2690" t="s">
        <v>331</v>
      </c>
      <c r="AB2690">
        <v>1</v>
      </c>
      <c r="AR2690" t="s">
        <v>338</v>
      </c>
    </row>
    <row r="2691" spans="1:44" x14ac:dyDescent="0.35">
      <c r="A2691">
        <v>14</v>
      </c>
      <c r="B2691" s="26">
        <f t="shared" si="533"/>
        <v>46273.8125</v>
      </c>
      <c r="C2691" t="s">
        <v>60</v>
      </c>
      <c r="D2691">
        <v>4</v>
      </c>
      <c r="E2691" s="26">
        <f t="shared" si="534"/>
        <v>46273.854166666657</v>
      </c>
      <c r="F2691" s="26">
        <f t="shared" si="535"/>
        <v>46273.833333333321</v>
      </c>
      <c r="G2691">
        <f t="shared" si="536"/>
        <v>0</v>
      </c>
      <c r="H2691">
        <f t="shared" si="537"/>
        <v>0</v>
      </c>
      <c r="I2691" s="27">
        <f t="shared" si="538"/>
        <v>0</v>
      </c>
      <c r="J2691" s="28" t="str">
        <f t="shared" si="539"/>
        <v>NULL</v>
      </c>
      <c r="K2691" s="29" t="str">
        <f t="shared" si="540"/>
        <v/>
      </c>
      <c r="L2691" s="26" t="str">
        <f t="shared" si="541"/>
        <v/>
      </c>
      <c r="M2691" t="str">
        <f t="shared" si="542"/>
        <v/>
      </c>
      <c r="N2691" s="28">
        <f t="shared" si="543"/>
        <v>116.70290571259142</v>
      </c>
      <c r="O2691" t="str">
        <f t="shared" si="544"/>
        <v/>
      </c>
      <c r="P2691" t="str">
        <f t="shared" si="545"/>
        <v/>
      </c>
      <c r="Q2691" s="10"/>
      <c r="R2691" s="10"/>
      <c r="S2691" s="16">
        <v>0</v>
      </c>
      <c r="T2691" s="13"/>
      <c r="U2691" s="14"/>
      <c r="V2691" s="11"/>
      <c r="W2691" s="10"/>
      <c r="X2691" s="29"/>
      <c r="AA2691" t="s">
        <v>331</v>
      </c>
      <c r="AB2691">
        <v>1</v>
      </c>
      <c r="AR2691" t="s">
        <v>338</v>
      </c>
    </row>
    <row r="2692" spans="1:44" x14ac:dyDescent="0.35">
      <c r="A2692">
        <v>14</v>
      </c>
      <c r="B2692" s="26">
        <f t="shared" si="533"/>
        <v>46273.8125</v>
      </c>
      <c r="C2692" t="s">
        <v>60</v>
      </c>
      <c r="D2692">
        <v>5</v>
      </c>
      <c r="E2692" s="26">
        <f t="shared" si="534"/>
        <v>46273.854166666657</v>
      </c>
      <c r="F2692" s="26">
        <f t="shared" si="535"/>
        <v>46273.833333333321</v>
      </c>
      <c r="G2692">
        <f t="shared" si="536"/>
        <v>0</v>
      </c>
      <c r="H2692">
        <f t="shared" si="537"/>
        <v>0</v>
      </c>
      <c r="I2692" s="27">
        <f t="shared" si="538"/>
        <v>0</v>
      </c>
      <c r="J2692" s="28" t="str">
        <f t="shared" si="539"/>
        <v>NULL</v>
      </c>
      <c r="K2692" s="29" t="str">
        <f t="shared" si="540"/>
        <v/>
      </c>
      <c r="L2692" s="26" t="str">
        <f t="shared" si="541"/>
        <v/>
      </c>
      <c r="M2692" t="str">
        <f t="shared" si="542"/>
        <v/>
      </c>
      <c r="N2692" s="28">
        <f t="shared" si="543"/>
        <v>21.159874608150471</v>
      </c>
      <c r="O2692" t="str">
        <f t="shared" si="544"/>
        <v/>
      </c>
      <c r="P2692" t="str">
        <f t="shared" si="545"/>
        <v/>
      </c>
      <c r="Q2692" s="10"/>
      <c r="R2692" s="10"/>
      <c r="S2692" s="16">
        <v>0</v>
      </c>
      <c r="T2692" s="13"/>
      <c r="U2692" s="14"/>
      <c r="V2692" s="11"/>
      <c r="W2692" s="10"/>
      <c r="X2692" s="29"/>
      <c r="AA2692" t="s">
        <v>331</v>
      </c>
      <c r="AB2692">
        <v>1</v>
      </c>
      <c r="AR2692" t="s">
        <v>338</v>
      </c>
    </row>
    <row r="2693" spans="1:44" x14ac:dyDescent="0.35">
      <c r="A2693">
        <v>14</v>
      </c>
      <c r="B2693" s="26">
        <f t="shared" si="533"/>
        <v>46273.8125</v>
      </c>
      <c r="C2693" t="s">
        <v>60</v>
      </c>
      <c r="D2693">
        <v>6</v>
      </c>
      <c r="E2693" s="26">
        <f t="shared" si="534"/>
        <v>46273.854166666657</v>
      </c>
      <c r="F2693" s="26">
        <f t="shared" si="535"/>
        <v>46273.833333333321</v>
      </c>
      <c r="G2693">
        <f t="shared" si="536"/>
        <v>0</v>
      </c>
      <c r="H2693">
        <f t="shared" si="537"/>
        <v>0</v>
      </c>
      <c r="I2693" s="27">
        <f t="shared" si="538"/>
        <v>2</v>
      </c>
      <c r="J2693" s="28">
        <f t="shared" si="539"/>
        <v>34.083460782171727</v>
      </c>
      <c r="K2693" s="29" t="str">
        <f t="shared" si="540"/>
        <v/>
      </c>
      <c r="L2693" s="26" t="str">
        <f t="shared" si="541"/>
        <v/>
      </c>
      <c r="M2693" t="str">
        <f t="shared" si="542"/>
        <v/>
      </c>
      <c r="N2693" s="28">
        <f t="shared" si="543"/>
        <v>17.041730391085864</v>
      </c>
      <c r="O2693" t="str">
        <f t="shared" si="544"/>
        <v/>
      </c>
      <c r="P2693" t="str">
        <f t="shared" si="545"/>
        <v/>
      </c>
      <c r="Q2693" s="10"/>
      <c r="R2693" s="10"/>
      <c r="S2693" s="16">
        <v>2</v>
      </c>
      <c r="T2693" s="13">
        <v>34.083460782171727</v>
      </c>
      <c r="U2693" s="14"/>
      <c r="V2693" s="11"/>
      <c r="W2693" s="10"/>
      <c r="X2693" s="29"/>
      <c r="AA2693" t="s">
        <v>331</v>
      </c>
      <c r="AB2693">
        <v>2</v>
      </c>
      <c r="AC2693">
        <v>21.66390853016398</v>
      </c>
      <c r="AD2693">
        <v>45.736871823828338</v>
      </c>
      <c r="AL2693">
        <v>21.66390853016398</v>
      </c>
      <c r="AM2693">
        <v>45.736871823828338</v>
      </c>
      <c r="AR2693" t="s">
        <v>332</v>
      </c>
    </row>
    <row r="2694" spans="1:44" x14ac:dyDescent="0.35">
      <c r="A2694">
        <v>14</v>
      </c>
      <c r="B2694" s="26">
        <f t="shared" ref="B2694:B2757" si="546">INDEX(SNAP_TIMES,MATCH(A2694,SNAP_NOS,0))</f>
        <v>46273.8125</v>
      </c>
      <c r="C2694" t="s">
        <v>61</v>
      </c>
      <c r="D2694">
        <v>1</v>
      </c>
      <c r="E2694" s="26">
        <f t="shared" ref="E2694:E2757" si="547">IF(AND(INDEX(SH_CHG,MATCH(C2694,SH_ID,0))&lt;&gt;"",B2694&gt;=INDEX(SH_CHG,MATCH(C2694,SH_ID,0))),INDEX(SH_DEP,MATCH(C2694,SH_ID,0)),INDEX(SH_ORIG,MATCH(C2694,SH_ID,0)))</f>
        <v>46273.854166666657</v>
      </c>
      <c r="F2694" s="26">
        <f t="shared" ref="F2694:F2757" si="548">E2694-LOADING_MINUTES/1440</f>
        <v>46273.833333333321</v>
      </c>
      <c r="G2694">
        <f t="shared" ref="G2694:G2757" si="549">COUNTIFS(OL_SNAP,A2694,OL_EFF,C2694,OL_WT,D2694,OL_OPEN,"&gt;0")</f>
        <v>4</v>
      </c>
      <c r="H2694">
        <f t="shared" ref="H2694:H2757" si="550">SUMIFS($G$6:$G$3569,$A$6:$A$3569,A2694,$D$6:$D$3569,D2694,$F$6:$F$3569,"&lt;="&amp;F2694)</f>
        <v>4</v>
      </c>
      <c r="I2694" s="27">
        <f t="shared" ref="I2694:I2757" si="551">INDEX(C_RES,MATCH(1,INDEX((C_SN=A2694)*(C_WT=D2694),0),0))</f>
        <v>5</v>
      </c>
      <c r="J2694" s="28">
        <f t="shared" ref="J2694:J2757" si="552">INDEX(C_RL,MATCH(1,INDEX((C_SN=A2694)*(C_WT=D2694),0),0))</f>
        <v>196.08253901749239</v>
      </c>
      <c r="K2694" s="29">
        <f t="shared" ref="K2694:K2757" si="553">IF(G2694=0,"",IF(ISNUMBER(J2694),IF(J2694&gt;0,H2694/J2694/24,"NULL"),"NULL"))</f>
        <v>8.499821937321938E-4</v>
      </c>
      <c r="L2694" s="26">
        <f t="shared" ref="L2694:L2757" si="554">IF(ISNUMBER(K2694),B2694+K2694,"")</f>
        <v>46273.813349982192</v>
      </c>
      <c r="M2694" t="str">
        <f t="shared" ref="M2694:M2757" si="555">IF(G2694=0,"",IF(B2694&gt;=F2694,"NO - CUTOFF PASSED",IF(ISNUMBER(K2694),IF(L2694&lt;=F2694,"YES","NO"),"UNKNOWN - NO RATE")))</f>
        <v>YES</v>
      </c>
      <c r="N2694" s="28">
        <f t="shared" ref="N2694:N2757" si="556">IFERROR(IF(AND(INDEX(C_HRS,MATCH(1,INDEX((C_SN=A2694)*(C_WT=D2694),0),0))&gt;0,INDEX(C_TL,MATCH(1,INDEX((C_SN=A2694)*(C_WT=D2694),0),0))&gt;0),INDEX(C_TL,MATCH(1,INDEX((C_SN=A2694)*(C_WT=D2694),0),0))/INDEX(C_HRS,MATCH(1,INDEX((C_SN=A2694)*(C_WT=D2694),0),0)),"NULL"),"NULL")</f>
        <v>39.21650780349848</v>
      </c>
      <c r="O2694" t="str">
        <f t="shared" ref="O2694:O2757" si="557">IF(M2694="NO",IF(ISNUMBER(N2694),ROUNDUP(H2694/(N2694*(F2694-B2694)*24),0),"CANNOT ESTIMATE - NO RATE"),"")</f>
        <v/>
      </c>
      <c r="P2694" t="str">
        <f t="shared" ref="P2694:P2757" si="558">IF(ISNUMBER(O2694),MAX(0,O2694-I2694),O2694)</f>
        <v/>
      </c>
      <c r="Q2694" s="10" t="s">
        <v>151</v>
      </c>
      <c r="R2694" s="10"/>
      <c r="S2694" s="16">
        <v>5</v>
      </c>
      <c r="T2694" s="13">
        <v>196.08253901749239</v>
      </c>
      <c r="U2694" s="14">
        <v>8.4998219907407406E-4</v>
      </c>
      <c r="V2694" s="11">
        <v>46273.813349982192</v>
      </c>
      <c r="W2694" s="10" t="s">
        <v>151</v>
      </c>
      <c r="X2694" s="29">
        <v>0</v>
      </c>
      <c r="AA2694" t="s">
        <v>331</v>
      </c>
      <c r="AB2694">
        <v>5</v>
      </c>
      <c r="AC2694">
        <v>19.897959183673471</v>
      </c>
      <c r="AD2694">
        <v>373.81262804991621</v>
      </c>
      <c r="AE2694" s="54">
        <v>4.4585616898148149E-4</v>
      </c>
      <c r="AF2694" s="54">
        <v>8.3760683796296302E-3</v>
      </c>
      <c r="AG2694" s="53">
        <v>46273.812945856167</v>
      </c>
      <c r="AH2694" s="53">
        <v>46273.820876068377</v>
      </c>
      <c r="AI2694" t="s">
        <v>151</v>
      </c>
      <c r="AL2694">
        <v>19.897959183673471</v>
      </c>
      <c r="AM2694">
        <v>373.81262804991621</v>
      </c>
      <c r="AN2694" s="54">
        <v>4.4585616898148149E-4</v>
      </c>
      <c r="AO2694" s="54">
        <v>8.3760683796296302E-3</v>
      </c>
      <c r="AP2694" s="53">
        <v>46273.820876068377</v>
      </c>
      <c r="AQ2694" t="s">
        <v>151</v>
      </c>
      <c r="AR2694" t="s">
        <v>337</v>
      </c>
    </row>
    <row r="2695" spans="1:44" x14ac:dyDescent="0.35">
      <c r="A2695">
        <v>14</v>
      </c>
      <c r="B2695" s="26">
        <f t="shared" si="546"/>
        <v>46273.8125</v>
      </c>
      <c r="C2695" t="s">
        <v>61</v>
      </c>
      <c r="D2695">
        <v>2</v>
      </c>
      <c r="E2695" s="26">
        <f t="shared" si="547"/>
        <v>46273.854166666657</v>
      </c>
      <c r="F2695" s="26">
        <f t="shared" si="548"/>
        <v>46273.833333333321</v>
      </c>
      <c r="G2695">
        <f t="shared" si="549"/>
        <v>0</v>
      </c>
      <c r="H2695">
        <f t="shared" si="550"/>
        <v>0</v>
      </c>
      <c r="I2695" s="27">
        <f t="shared" si="551"/>
        <v>0</v>
      </c>
      <c r="J2695" s="28" t="str">
        <f t="shared" si="552"/>
        <v>NULL</v>
      </c>
      <c r="K2695" s="29" t="str">
        <f t="shared" si="553"/>
        <v/>
      </c>
      <c r="L2695" s="26" t="str">
        <f t="shared" si="554"/>
        <v/>
      </c>
      <c r="M2695" t="str">
        <f t="shared" si="555"/>
        <v/>
      </c>
      <c r="N2695" s="28">
        <f t="shared" si="556"/>
        <v>41.894060995184596</v>
      </c>
      <c r="O2695" t="str">
        <f t="shared" si="557"/>
        <v/>
      </c>
      <c r="P2695" t="str">
        <f t="shared" si="558"/>
        <v/>
      </c>
      <c r="Q2695" s="10"/>
      <c r="R2695" s="10"/>
      <c r="S2695" s="16">
        <v>0</v>
      </c>
      <c r="T2695" s="13"/>
      <c r="U2695" s="14"/>
      <c r="V2695" s="11"/>
      <c r="W2695" s="10"/>
      <c r="X2695" s="29"/>
      <c r="AA2695" t="s">
        <v>331</v>
      </c>
      <c r="AB2695">
        <v>2</v>
      </c>
      <c r="AR2695" t="s">
        <v>332</v>
      </c>
    </row>
    <row r="2696" spans="1:44" x14ac:dyDescent="0.35">
      <c r="A2696">
        <v>14</v>
      </c>
      <c r="B2696" s="26">
        <f t="shared" si="546"/>
        <v>46273.8125</v>
      </c>
      <c r="C2696" t="s">
        <v>61</v>
      </c>
      <c r="D2696">
        <v>3</v>
      </c>
      <c r="E2696" s="26">
        <f t="shared" si="547"/>
        <v>46273.854166666657</v>
      </c>
      <c r="F2696" s="26">
        <f t="shared" si="548"/>
        <v>46273.833333333321</v>
      </c>
      <c r="G2696">
        <f t="shared" si="549"/>
        <v>0</v>
      </c>
      <c r="H2696">
        <f t="shared" si="550"/>
        <v>0</v>
      </c>
      <c r="I2696" s="27">
        <f t="shared" si="551"/>
        <v>0</v>
      </c>
      <c r="J2696" s="28" t="str">
        <f t="shared" si="552"/>
        <v>NULL</v>
      </c>
      <c r="K2696" s="29" t="str">
        <f t="shared" si="553"/>
        <v/>
      </c>
      <c r="L2696" s="26" t="str">
        <f t="shared" si="554"/>
        <v/>
      </c>
      <c r="M2696" t="str">
        <f t="shared" si="555"/>
        <v/>
      </c>
      <c r="N2696" s="28">
        <f t="shared" si="556"/>
        <v>58.441558441558442</v>
      </c>
      <c r="O2696" t="str">
        <f t="shared" si="557"/>
        <v/>
      </c>
      <c r="P2696" t="str">
        <f t="shared" si="558"/>
        <v/>
      </c>
      <c r="Q2696" s="10"/>
      <c r="R2696" s="10"/>
      <c r="S2696" s="16">
        <v>0</v>
      </c>
      <c r="T2696" s="13"/>
      <c r="U2696" s="14"/>
      <c r="V2696" s="11"/>
      <c r="W2696" s="10"/>
      <c r="X2696" s="29"/>
      <c r="AA2696" t="s">
        <v>331</v>
      </c>
      <c r="AB2696">
        <v>1</v>
      </c>
      <c r="AR2696" t="s">
        <v>338</v>
      </c>
    </row>
    <row r="2697" spans="1:44" x14ac:dyDescent="0.35">
      <c r="A2697">
        <v>14</v>
      </c>
      <c r="B2697" s="26">
        <f t="shared" si="546"/>
        <v>46273.8125</v>
      </c>
      <c r="C2697" t="s">
        <v>61</v>
      </c>
      <c r="D2697">
        <v>4</v>
      </c>
      <c r="E2697" s="26">
        <f t="shared" si="547"/>
        <v>46273.854166666657</v>
      </c>
      <c r="F2697" s="26">
        <f t="shared" si="548"/>
        <v>46273.833333333321</v>
      </c>
      <c r="G2697">
        <f t="shared" si="549"/>
        <v>0</v>
      </c>
      <c r="H2697">
        <f t="shared" si="550"/>
        <v>0</v>
      </c>
      <c r="I2697" s="27">
        <f t="shared" si="551"/>
        <v>0</v>
      </c>
      <c r="J2697" s="28" t="str">
        <f t="shared" si="552"/>
        <v>NULL</v>
      </c>
      <c r="K2697" s="29" t="str">
        <f t="shared" si="553"/>
        <v/>
      </c>
      <c r="L2697" s="26" t="str">
        <f t="shared" si="554"/>
        <v/>
      </c>
      <c r="M2697" t="str">
        <f t="shared" si="555"/>
        <v/>
      </c>
      <c r="N2697" s="28">
        <f t="shared" si="556"/>
        <v>116.70290571259142</v>
      </c>
      <c r="O2697" t="str">
        <f t="shared" si="557"/>
        <v/>
      </c>
      <c r="P2697" t="str">
        <f t="shared" si="558"/>
        <v/>
      </c>
      <c r="Q2697" s="10"/>
      <c r="R2697" s="10"/>
      <c r="S2697" s="16">
        <v>0</v>
      </c>
      <c r="T2697" s="13"/>
      <c r="U2697" s="14"/>
      <c r="V2697" s="11"/>
      <c r="W2697" s="10"/>
      <c r="X2697" s="29"/>
      <c r="AA2697" t="s">
        <v>331</v>
      </c>
      <c r="AB2697">
        <v>1</v>
      </c>
      <c r="AR2697" t="s">
        <v>338</v>
      </c>
    </row>
    <row r="2698" spans="1:44" x14ac:dyDescent="0.35">
      <c r="A2698">
        <v>14</v>
      </c>
      <c r="B2698" s="26">
        <f t="shared" si="546"/>
        <v>46273.8125</v>
      </c>
      <c r="C2698" t="s">
        <v>61</v>
      </c>
      <c r="D2698">
        <v>5</v>
      </c>
      <c r="E2698" s="26">
        <f t="shared" si="547"/>
        <v>46273.854166666657</v>
      </c>
      <c r="F2698" s="26">
        <f t="shared" si="548"/>
        <v>46273.833333333321</v>
      </c>
      <c r="G2698">
        <f t="shared" si="549"/>
        <v>0</v>
      </c>
      <c r="H2698">
        <f t="shared" si="550"/>
        <v>0</v>
      </c>
      <c r="I2698" s="27">
        <f t="shared" si="551"/>
        <v>0</v>
      </c>
      <c r="J2698" s="28" t="str">
        <f t="shared" si="552"/>
        <v>NULL</v>
      </c>
      <c r="K2698" s="29" t="str">
        <f t="shared" si="553"/>
        <v/>
      </c>
      <c r="L2698" s="26" t="str">
        <f t="shared" si="554"/>
        <v/>
      </c>
      <c r="M2698" t="str">
        <f t="shared" si="555"/>
        <v/>
      </c>
      <c r="N2698" s="28">
        <f t="shared" si="556"/>
        <v>21.159874608150471</v>
      </c>
      <c r="O2698" t="str">
        <f t="shared" si="557"/>
        <v/>
      </c>
      <c r="P2698" t="str">
        <f t="shared" si="558"/>
        <v/>
      </c>
      <c r="Q2698" s="10"/>
      <c r="R2698" s="10"/>
      <c r="S2698" s="16">
        <v>0</v>
      </c>
      <c r="T2698" s="13"/>
      <c r="U2698" s="14"/>
      <c r="V2698" s="11"/>
      <c r="W2698" s="10"/>
      <c r="X2698" s="29"/>
      <c r="AA2698" t="s">
        <v>331</v>
      </c>
      <c r="AB2698">
        <v>1</v>
      </c>
      <c r="AR2698" t="s">
        <v>338</v>
      </c>
    </row>
    <row r="2699" spans="1:44" x14ac:dyDescent="0.35">
      <c r="A2699">
        <v>14</v>
      </c>
      <c r="B2699" s="26">
        <f t="shared" si="546"/>
        <v>46273.8125</v>
      </c>
      <c r="C2699" t="s">
        <v>61</v>
      </c>
      <c r="D2699">
        <v>6</v>
      </c>
      <c r="E2699" s="26">
        <f t="shared" si="547"/>
        <v>46273.854166666657</v>
      </c>
      <c r="F2699" s="26">
        <f t="shared" si="548"/>
        <v>46273.833333333321</v>
      </c>
      <c r="G2699">
        <f t="shared" si="549"/>
        <v>0</v>
      </c>
      <c r="H2699">
        <f t="shared" si="550"/>
        <v>0</v>
      </c>
      <c r="I2699" s="27">
        <f t="shared" si="551"/>
        <v>2</v>
      </c>
      <c r="J2699" s="28">
        <f t="shared" si="552"/>
        <v>34.083460782171727</v>
      </c>
      <c r="K2699" s="29" t="str">
        <f t="shared" si="553"/>
        <v/>
      </c>
      <c r="L2699" s="26" t="str">
        <f t="shared" si="554"/>
        <v/>
      </c>
      <c r="M2699" t="str">
        <f t="shared" si="555"/>
        <v/>
      </c>
      <c r="N2699" s="28">
        <f t="shared" si="556"/>
        <v>17.041730391085864</v>
      </c>
      <c r="O2699" t="str">
        <f t="shared" si="557"/>
        <v/>
      </c>
      <c r="P2699" t="str">
        <f t="shared" si="558"/>
        <v/>
      </c>
      <c r="Q2699" s="10"/>
      <c r="R2699" s="10"/>
      <c r="S2699" s="16">
        <v>2</v>
      </c>
      <c r="T2699" s="13">
        <v>34.083460782171727</v>
      </c>
      <c r="U2699" s="14"/>
      <c r="V2699" s="11"/>
      <c r="W2699" s="10"/>
      <c r="X2699" s="29"/>
      <c r="AA2699" t="s">
        <v>331</v>
      </c>
      <c r="AB2699">
        <v>2</v>
      </c>
      <c r="AC2699">
        <v>21.66390853016398</v>
      </c>
      <c r="AD2699">
        <v>45.736871823828338</v>
      </c>
      <c r="AL2699">
        <v>21.66390853016398</v>
      </c>
      <c r="AM2699">
        <v>45.736871823828338</v>
      </c>
      <c r="AR2699" t="s">
        <v>332</v>
      </c>
    </row>
    <row r="2700" spans="1:44" x14ac:dyDescent="0.35">
      <c r="A2700">
        <v>14</v>
      </c>
      <c r="B2700" s="26">
        <f t="shared" si="546"/>
        <v>46273.8125</v>
      </c>
      <c r="C2700" t="s">
        <v>62</v>
      </c>
      <c r="D2700">
        <v>1</v>
      </c>
      <c r="E2700" s="26">
        <f t="shared" si="547"/>
        <v>46273.854166666657</v>
      </c>
      <c r="F2700" s="26">
        <f t="shared" si="548"/>
        <v>46273.833333333321</v>
      </c>
      <c r="G2700">
        <f t="shared" si="549"/>
        <v>0</v>
      </c>
      <c r="H2700">
        <f t="shared" si="550"/>
        <v>4</v>
      </c>
      <c r="I2700" s="27">
        <f t="shared" si="551"/>
        <v>5</v>
      </c>
      <c r="J2700" s="28">
        <f t="shared" si="552"/>
        <v>196.08253901749239</v>
      </c>
      <c r="K2700" s="29" t="str">
        <f t="shared" si="553"/>
        <v/>
      </c>
      <c r="L2700" s="26" t="str">
        <f t="shared" si="554"/>
        <v/>
      </c>
      <c r="M2700" t="str">
        <f t="shared" si="555"/>
        <v/>
      </c>
      <c r="N2700" s="28">
        <f t="shared" si="556"/>
        <v>39.21650780349848</v>
      </c>
      <c r="O2700" t="str">
        <f t="shared" si="557"/>
        <v/>
      </c>
      <c r="P2700" t="str">
        <f t="shared" si="558"/>
        <v/>
      </c>
      <c r="Q2700" s="10"/>
      <c r="R2700" s="10"/>
      <c r="S2700" s="16">
        <v>5</v>
      </c>
      <c r="T2700" s="13">
        <v>196.08253901749239</v>
      </c>
      <c r="U2700" s="14"/>
      <c r="V2700" s="11"/>
      <c r="W2700" s="10"/>
      <c r="X2700" s="29"/>
      <c r="AA2700" t="s">
        <v>331</v>
      </c>
      <c r="AB2700">
        <v>5</v>
      </c>
      <c r="AC2700">
        <v>19.897959183673471</v>
      </c>
      <c r="AD2700">
        <v>373.81262804991621</v>
      </c>
      <c r="AL2700">
        <v>19.897959183673471</v>
      </c>
      <c r="AM2700">
        <v>373.81262804991621</v>
      </c>
      <c r="AR2700" t="s">
        <v>337</v>
      </c>
    </row>
    <row r="2701" spans="1:44" x14ac:dyDescent="0.35">
      <c r="A2701">
        <v>14</v>
      </c>
      <c r="B2701" s="26">
        <f t="shared" si="546"/>
        <v>46273.8125</v>
      </c>
      <c r="C2701" t="s">
        <v>62</v>
      </c>
      <c r="D2701">
        <v>2</v>
      </c>
      <c r="E2701" s="26">
        <f t="shared" si="547"/>
        <v>46273.854166666657</v>
      </c>
      <c r="F2701" s="26">
        <f t="shared" si="548"/>
        <v>46273.833333333321</v>
      </c>
      <c r="G2701">
        <f t="shared" si="549"/>
        <v>0</v>
      </c>
      <c r="H2701">
        <f t="shared" si="550"/>
        <v>0</v>
      </c>
      <c r="I2701" s="27">
        <f t="shared" si="551"/>
        <v>0</v>
      </c>
      <c r="J2701" s="28" t="str">
        <f t="shared" si="552"/>
        <v>NULL</v>
      </c>
      <c r="K2701" s="29" t="str">
        <f t="shared" si="553"/>
        <v/>
      </c>
      <c r="L2701" s="26" t="str">
        <f t="shared" si="554"/>
        <v/>
      </c>
      <c r="M2701" t="str">
        <f t="shared" si="555"/>
        <v/>
      </c>
      <c r="N2701" s="28">
        <f t="shared" si="556"/>
        <v>41.894060995184596</v>
      </c>
      <c r="O2701" t="str">
        <f t="shared" si="557"/>
        <v/>
      </c>
      <c r="P2701" t="str">
        <f t="shared" si="558"/>
        <v/>
      </c>
      <c r="Q2701" s="10"/>
      <c r="R2701" s="10"/>
      <c r="S2701" s="16">
        <v>0</v>
      </c>
      <c r="T2701" s="13"/>
      <c r="U2701" s="14"/>
      <c r="V2701" s="11"/>
      <c r="W2701" s="10"/>
      <c r="X2701" s="29"/>
      <c r="AA2701" t="s">
        <v>331</v>
      </c>
      <c r="AB2701">
        <v>2</v>
      </c>
      <c r="AR2701" t="s">
        <v>332</v>
      </c>
    </row>
    <row r="2702" spans="1:44" x14ac:dyDescent="0.35">
      <c r="A2702">
        <v>14</v>
      </c>
      <c r="B2702" s="26">
        <f t="shared" si="546"/>
        <v>46273.8125</v>
      </c>
      <c r="C2702" t="s">
        <v>62</v>
      </c>
      <c r="D2702">
        <v>3</v>
      </c>
      <c r="E2702" s="26">
        <f t="shared" si="547"/>
        <v>46273.854166666657</v>
      </c>
      <c r="F2702" s="26">
        <f t="shared" si="548"/>
        <v>46273.833333333321</v>
      </c>
      <c r="G2702">
        <f t="shared" si="549"/>
        <v>0</v>
      </c>
      <c r="H2702">
        <f t="shared" si="550"/>
        <v>0</v>
      </c>
      <c r="I2702" s="27">
        <f t="shared" si="551"/>
        <v>0</v>
      </c>
      <c r="J2702" s="28" t="str">
        <f t="shared" si="552"/>
        <v>NULL</v>
      </c>
      <c r="K2702" s="29" t="str">
        <f t="shared" si="553"/>
        <v/>
      </c>
      <c r="L2702" s="26" t="str">
        <f t="shared" si="554"/>
        <v/>
      </c>
      <c r="M2702" t="str">
        <f t="shared" si="555"/>
        <v/>
      </c>
      <c r="N2702" s="28">
        <f t="shared" si="556"/>
        <v>58.441558441558442</v>
      </c>
      <c r="O2702" t="str">
        <f t="shared" si="557"/>
        <v/>
      </c>
      <c r="P2702" t="str">
        <f t="shared" si="558"/>
        <v/>
      </c>
      <c r="Q2702" s="10"/>
      <c r="R2702" s="10"/>
      <c r="S2702" s="16">
        <v>0</v>
      </c>
      <c r="T2702" s="13"/>
      <c r="U2702" s="14"/>
      <c r="V2702" s="11"/>
      <c r="W2702" s="10"/>
      <c r="X2702" s="29"/>
      <c r="AA2702" t="s">
        <v>331</v>
      </c>
      <c r="AB2702">
        <v>1</v>
      </c>
      <c r="AR2702" t="s">
        <v>338</v>
      </c>
    </row>
    <row r="2703" spans="1:44" x14ac:dyDescent="0.35">
      <c r="A2703">
        <v>14</v>
      </c>
      <c r="B2703" s="26">
        <f t="shared" si="546"/>
        <v>46273.8125</v>
      </c>
      <c r="C2703" t="s">
        <v>62</v>
      </c>
      <c r="D2703">
        <v>4</v>
      </c>
      <c r="E2703" s="26">
        <f t="shared" si="547"/>
        <v>46273.854166666657</v>
      </c>
      <c r="F2703" s="26">
        <f t="shared" si="548"/>
        <v>46273.833333333321</v>
      </c>
      <c r="G2703">
        <f t="shared" si="549"/>
        <v>0</v>
      </c>
      <c r="H2703">
        <f t="shared" si="550"/>
        <v>0</v>
      </c>
      <c r="I2703" s="27">
        <f t="shared" si="551"/>
        <v>0</v>
      </c>
      <c r="J2703" s="28" t="str">
        <f t="shared" si="552"/>
        <v>NULL</v>
      </c>
      <c r="K2703" s="29" t="str">
        <f t="shared" si="553"/>
        <v/>
      </c>
      <c r="L2703" s="26" t="str">
        <f t="shared" si="554"/>
        <v/>
      </c>
      <c r="M2703" t="str">
        <f t="shared" si="555"/>
        <v/>
      </c>
      <c r="N2703" s="28">
        <f t="shared" si="556"/>
        <v>116.70290571259142</v>
      </c>
      <c r="O2703" t="str">
        <f t="shared" si="557"/>
        <v/>
      </c>
      <c r="P2703" t="str">
        <f t="shared" si="558"/>
        <v/>
      </c>
      <c r="Q2703" s="10"/>
      <c r="R2703" s="10"/>
      <c r="S2703" s="16">
        <v>0</v>
      </c>
      <c r="T2703" s="13"/>
      <c r="U2703" s="14"/>
      <c r="V2703" s="11"/>
      <c r="W2703" s="10"/>
      <c r="X2703" s="29"/>
      <c r="AA2703" t="s">
        <v>331</v>
      </c>
      <c r="AB2703">
        <v>1</v>
      </c>
      <c r="AR2703" t="s">
        <v>338</v>
      </c>
    </row>
    <row r="2704" spans="1:44" x14ac:dyDescent="0.35">
      <c r="A2704">
        <v>14</v>
      </c>
      <c r="B2704" s="26">
        <f t="shared" si="546"/>
        <v>46273.8125</v>
      </c>
      <c r="C2704" t="s">
        <v>62</v>
      </c>
      <c r="D2704">
        <v>5</v>
      </c>
      <c r="E2704" s="26">
        <f t="shared" si="547"/>
        <v>46273.854166666657</v>
      </c>
      <c r="F2704" s="26">
        <f t="shared" si="548"/>
        <v>46273.833333333321</v>
      </c>
      <c r="G2704">
        <f t="shared" si="549"/>
        <v>0</v>
      </c>
      <c r="H2704">
        <f t="shared" si="550"/>
        <v>0</v>
      </c>
      <c r="I2704" s="27">
        <f t="shared" si="551"/>
        <v>0</v>
      </c>
      <c r="J2704" s="28" t="str">
        <f t="shared" si="552"/>
        <v>NULL</v>
      </c>
      <c r="K2704" s="29" t="str">
        <f t="shared" si="553"/>
        <v/>
      </c>
      <c r="L2704" s="26" t="str">
        <f t="shared" si="554"/>
        <v/>
      </c>
      <c r="M2704" t="str">
        <f t="shared" si="555"/>
        <v/>
      </c>
      <c r="N2704" s="28">
        <f t="shared" si="556"/>
        <v>21.159874608150471</v>
      </c>
      <c r="O2704" t="str">
        <f t="shared" si="557"/>
        <v/>
      </c>
      <c r="P2704" t="str">
        <f t="shared" si="558"/>
        <v/>
      </c>
      <c r="Q2704" s="10"/>
      <c r="R2704" s="10"/>
      <c r="S2704" s="16">
        <v>0</v>
      </c>
      <c r="T2704" s="13"/>
      <c r="U2704" s="14"/>
      <c r="V2704" s="11"/>
      <c r="W2704" s="10"/>
      <c r="X2704" s="29"/>
      <c r="AA2704" t="s">
        <v>331</v>
      </c>
      <c r="AB2704">
        <v>1</v>
      </c>
      <c r="AR2704" t="s">
        <v>338</v>
      </c>
    </row>
    <row r="2705" spans="1:44" x14ac:dyDescent="0.35">
      <c r="A2705">
        <v>14</v>
      </c>
      <c r="B2705" s="26">
        <f t="shared" si="546"/>
        <v>46273.8125</v>
      </c>
      <c r="C2705" t="s">
        <v>62</v>
      </c>
      <c r="D2705">
        <v>6</v>
      </c>
      <c r="E2705" s="26">
        <f t="shared" si="547"/>
        <v>46273.854166666657</v>
      </c>
      <c r="F2705" s="26">
        <f t="shared" si="548"/>
        <v>46273.833333333321</v>
      </c>
      <c r="G2705">
        <f t="shared" si="549"/>
        <v>0</v>
      </c>
      <c r="H2705">
        <f t="shared" si="550"/>
        <v>0</v>
      </c>
      <c r="I2705" s="27">
        <f t="shared" si="551"/>
        <v>2</v>
      </c>
      <c r="J2705" s="28">
        <f t="shared" si="552"/>
        <v>34.083460782171727</v>
      </c>
      <c r="K2705" s="29" t="str">
        <f t="shared" si="553"/>
        <v/>
      </c>
      <c r="L2705" s="26" t="str">
        <f t="shared" si="554"/>
        <v/>
      </c>
      <c r="M2705" t="str">
        <f t="shared" si="555"/>
        <v/>
      </c>
      <c r="N2705" s="28">
        <f t="shared" si="556"/>
        <v>17.041730391085864</v>
      </c>
      <c r="O2705" t="str">
        <f t="shared" si="557"/>
        <v/>
      </c>
      <c r="P2705" t="str">
        <f t="shared" si="558"/>
        <v/>
      </c>
      <c r="Q2705" s="10"/>
      <c r="R2705" s="10"/>
      <c r="S2705" s="16">
        <v>2</v>
      </c>
      <c r="T2705" s="13">
        <v>34.083460782171727</v>
      </c>
      <c r="U2705" s="14"/>
      <c r="V2705" s="11"/>
      <c r="W2705" s="10"/>
      <c r="X2705" s="29"/>
      <c r="AA2705" t="s">
        <v>331</v>
      </c>
      <c r="AB2705">
        <v>2</v>
      </c>
      <c r="AC2705">
        <v>21.66390853016398</v>
      </c>
      <c r="AD2705">
        <v>45.736871823828338</v>
      </c>
      <c r="AL2705">
        <v>21.66390853016398</v>
      </c>
      <c r="AM2705">
        <v>45.736871823828338</v>
      </c>
      <c r="AR2705" t="s">
        <v>332</v>
      </c>
    </row>
    <row r="2706" spans="1:44" x14ac:dyDescent="0.35">
      <c r="A2706">
        <v>14</v>
      </c>
      <c r="B2706" s="26">
        <f t="shared" si="546"/>
        <v>46273.8125</v>
      </c>
      <c r="C2706" t="s">
        <v>63</v>
      </c>
      <c r="D2706">
        <v>1</v>
      </c>
      <c r="E2706" s="26">
        <f t="shared" si="547"/>
        <v>46273.854166666657</v>
      </c>
      <c r="F2706" s="26">
        <f t="shared" si="548"/>
        <v>46273.833333333321</v>
      </c>
      <c r="G2706">
        <f t="shared" si="549"/>
        <v>0</v>
      </c>
      <c r="H2706">
        <f t="shared" si="550"/>
        <v>4</v>
      </c>
      <c r="I2706" s="27">
        <f t="shared" si="551"/>
        <v>5</v>
      </c>
      <c r="J2706" s="28">
        <f t="shared" si="552"/>
        <v>196.08253901749239</v>
      </c>
      <c r="K2706" s="29" t="str">
        <f t="shared" si="553"/>
        <v/>
      </c>
      <c r="L2706" s="26" t="str">
        <f t="shared" si="554"/>
        <v/>
      </c>
      <c r="M2706" t="str">
        <f t="shared" si="555"/>
        <v/>
      </c>
      <c r="N2706" s="28">
        <f t="shared" si="556"/>
        <v>39.21650780349848</v>
      </c>
      <c r="O2706" t="str">
        <f t="shared" si="557"/>
        <v/>
      </c>
      <c r="P2706" t="str">
        <f t="shared" si="558"/>
        <v/>
      </c>
      <c r="Q2706" s="10"/>
      <c r="R2706" s="10"/>
      <c r="S2706" s="16">
        <v>5</v>
      </c>
      <c r="T2706" s="13">
        <v>196.08253901749239</v>
      </c>
      <c r="U2706" s="14"/>
      <c r="V2706" s="11"/>
      <c r="W2706" s="10"/>
      <c r="X2706" s="29"/>
      <c r="AA2706" t="s">
        <v>331</v>
      </c>
      <c r="AB2706">
        <v>5</v>
      </c>
      <c r="AC2706">
        <v>19.897959183673471</v>
      </c>
      <c r="AD2706">
        <v>373.81262804991621</v>
      </c>
      <c r="AL2706">
        <v>19.897959183673471</v>
      </c>
      <c r="AM2706">
        <v>373.81262804991621</v>
      </c>
      <c r="AR2706" t="s">
        <v>337</v>
      </c>
    </row>
    <row r="2707" spans="1:44" x14ac:dyDescent="0.35">
      <c r="A2707">
        <v>14</v>
      </c>
      <c r="B2707" s="26">
        <f t="shared" si="546"/>
        <v>46273.8125</v>
      </c>
      <c r="C2707" t="s">
        <v>63</v>
      </c>
      <c r="D2707">
        <v>2</v>
      </c>
      <c r="E2707" s="26">
        <f t="shared" si="547"/>
        <v>46273.854166666657</v>
      </c>
      <c r="F2707" s="26">
        <f t="shared" si="548"/>
        <v>46273.833333333321</v>
      </c>
      <c r="G2707">
        <f t="shared" si="549"/>
        <v>0</v>
      </c>
      <c r="H2707">
        <f t="shared" si="550"/>
        <v>0</v>
      </c>
      <c r="I2707" s="27">
        <f t="shared" si="551"/>
        <v>0</v>
      </c>
      <c r="J2707" s="28" t="str">
        <f t="shared" si="552"/>
        <v>NULL</v>
      </c>
      <c r="K2707" s="29" t="str">
        <f t="shared" si="553"/>
        <v/>
      </c>
      <c r="L2707" s="26" t="str">
        <f t="shared" si="554"/>
        <v/>
      </c>
      <c r="M2707" t="str">
        <f t="shared" si="555"/>
        <v/>
      </c>
      <c r="N2707" s="28">
        <f t="shared" si="556"/>
        <v>41.894060995184596</v>
      </c>
      <c r="O2707" t="str">
        <f t="shared" si="557"/>
        <v/>
      </c>
      <c r="P2707" t="str">
        <f t="shared" si="558"/>
        <v/>
      </c>
      <c r="Q2707" s="10"/>
      <c r="R2707" s="10"/>
      <c r="S2707" s="16">
        <v>0</v>
      </c>
      <c r="T2707" s="13"/>
      <c r="U2707" s="14"/>
      <c r="V2707" s="11"/>
      <c r="W2707" s="10"/>
      <c r="X2707" s="29"/>
      <c r="AA2707" t="s">
        <v>331</v>
      </c>
      <c r="AB2707">
        <v>2</v>
      </c>
      <c r="AR2707" t="s">
        <v>332</v>
      </c>
    </row>
    <row r="2708" spans="1:44" x14ac:dyDescent="0.35">
      <c r="A2708">
        <v>14</v>
      </c>
      <c r="B2708" s="26">
        <f t="shared" si="546"/>
        <v>46273.8125</v>
      </c>
      <c r="C2708" t="s">
        <v>63</v>
      </c>
      <c r="D2708">
        <v>3</v>
      </c>
      <c r="E2708" s="26">
        <f t="shared" si="547"/>
        <v>46273.854166666657</v>
      </c>
      <c r="F2708" s="26">
        <f t="shared" si="548"/>
        <v>46273.833333333321</v>
      </c>
      <c r="G2708">
        <f t="shared" si="549"/>
        <v>0</v>
      </c>
      <c r="H2708">
        <f t="shared" si="550"/>
        <v>0</v>
      </c>
      <c r="I2708" s="27">
        <f t="shared" si="551"/>
        <v>0</v>
      </c>
      <c r="J2708" s="28" t="str">
        <f t="shared" si="552"/>
        <v>NULL</v>
      </c>
      <c r="K2708" s="29" t="str">
        <f t="shared" si="553"/>
        <v/>
      </c>
      <c r="L2708" s="26" t="str">
        <f t="shared" si="554"/>
        <v/>
      </c>
      <c r="M2708" t="str">
        <f t="shared" si="555"/>
        <v/>
      </c>
      <c r="N2708" s="28">
        <f t="shared" si="556"/>
        <v>58.441558441558442</v>
      </c>
      <c r="O2708" t="str">
        <f t="shared" si="557"/>
        <v/>
      </c>
      <c r="P2708" t="str">
        <f t="shared" si="558"/>
        <v/>
      </c>
      <c r="Q2708" s="10"/>
      <c r="R2708" s="10"/>
      <c r="S2708" s="16">
        <v>0</v>
      </c>
      <c r="T2708" s="13"/>
      <c r="U2708" s="14"/>
      <c r="V2708" s="11"/>
      <c r="W2708" s="10"/>
      <c r="X2708" s="29"/>
      <c r="AA2708" t="s">
        <v>331</v>
      </c>
      <c r="AB2708">
        <v>1</v>
      </c>
      <c r="AR2708" t="s">
        <v>338</v>
      </c>
    </row>
    <row r="2709" spans="1:44" x14ac:dyDescent="0.35">
      <c r="A2709">
        <v>14</v>
      </c>
      <c r="B2709" s="26">
        <f t="shared" si="546"/>
        <v>46273.8125</v>
      </c>
      <c r="C2709" t="s">
        <v>63</v>
      </c>
      <c r="D2709">
        <v>4</v>
      </c>
      <c r="E2709" s="26">
        <f t="shared" si="547"/>
        <v>46273.854166666657</v>
      </c>
      <c r="F2709" s="26">
        <f t="shared" si="548"/>
        <v>46273.833333333321</v>
      </c>
      <c r="G2709">
        <f t="shared" si="549"/>
        <v>0</v>
      </c>
      <c r="H2709">
        <f t="shared" si="550"/>
        <v>0</v>
      </c>
      <c r="I2709" s="27">
        <f t="shared" si="551"/>
        <v>0</v>
      </c>
      <c r="J2709" s="28" t="str">
        <f t="shared" si="552"/>
        <v>NULL</v>
      </c>
      <c r="K2709" s="29" t="str">
        <f t="shared" si="553"/>
        <v/>
      </c>
      <c r="L2709" s="26" t="str">
        <f t="shared" si="554"/>
        <v/>
      </c>
      <c r="M2709" t="str">
        <f t="shared" si="555"/>
        <v/>
      </c>
      <c r="N2709" s="28">
        <f t="shared" si="556"/>
        <v>116.70290571259142</v>
      </c>
      <c r="O2709" t="str">
        <f t="shared" si="557"/>
        <v/>
      </c>
      <c r="P2709" t="str">
        <f t="shared" si="558"/>
        <v/>
      </c>
      <c r="Q2709" s="10"/>
      <c r="R2709" s="10"/>
      <c r="S2709" s="16">
        <v>0</v>
      </c>
      <c r="T2709" s="13"/>
      <c r="U2709" s="14"/>
      <c r="V2709" s="11"/>
      <c r="W2709" s="10"/>
      <c r="X2709" s="29"/>
      <c r="AA2709" t="s">
        <v>331</v>
      </c>
      <c r="AB2709">
        <v>1</v>
      </c>
      <c r="AR2709" t="s">
        <v>338</v>
      </c>
    </row>
    <row r="2710" spans="1:44" x14ac:dyDescent="0.35">
      <c r="A2710">
        <v>14</v>
      </c>
      <c r="B2710" s="26">
        <f t="shared" si="546"/>
        <v>46273.8125</v>
      </c>
      <c r="C2710" t="s">
        <v>63</v>
      </c>
      <c r="D2710">
        <v>5</v>
      </c>
      <c r="E2710" s="26">
        <f t="shared" si="547"/>
        <v>46273.854166666657</v>
      </c>
      <c r="F2710" s="26">
        <f t="shared" si="548"/>
        <v>46273.833333333321</v>
      </c>
      <c r="G2710">
        <f t="shared" si="549"/>
        <v>0</v>
      </c>
      <c r="H2710">
        <f t="shared" si="550"/>
        <v>0</v>
      </c>
      <c r="I2710" s="27">
        <f t="shared" si="551"/>
        <v>0</v>
      </c>
      <c r="J2710" s="28" t="str">
        <f t="shared" si="552"/>
        <v>NULL</v>
      </c>
      <c r="K2710" s="29" t="str">
        <f t="shared" si="553"/>
        <v/>
      </c>
      <c r="L2710" s="26" t="str">
        <f t="shared" si="554"/>
        <v/>
      </c>
      <c r="M2710" t="str">
        <f t="shared" si="555"/>
        <v/>
      </c>
      <c r="N2710" s="28">
        <f t="shared" si="556"/>
        <v>21.159874608150471</v>
      </c>
      <c r="O2710" t="str">
        <f t="shared" si="557"/>
        <v/>
      </c>
      <c r="P2710" t="str">
        <f t="shared" si="558"/>
        <v/>
      </c>
      <c r="Q2710" s="10"/>
      <c r="R2710" s="10"/>
      <c r="S2710" s="16">
        <v>0</v>
      </c>
      <c r="T2710" s="13"/>
      <c r="U2710" s="14"/>
      <c r="V2710" s="11"/>
      <c r="W2710" s="10"/>
      <c r="X2710" s="29"/>
      <c r="AA2710" t="s">
        <v>331</v>
      </c>
      <c r="AB2710">
        <v>1</v>
      </c>
      <c r="AR2710" t="s">
        <v>338</v>
      </c>
    </row>
    <row r="2711" spans="1:44" x14ac:dyDescent="0.35">
      <c r="A2711">
        <v>14</v>
      </c>
      <c r="B2711" s="26">
        <f t="shared" si="546"/>
        <v>46273.8125</v>
      </c>
      <c r="C2711" t="s">
        <v>63</v>
      </c>
      <c r="D2711">
        <v>6</v>
      </c>
      <c r="E2711" s="26">
        <f t="shared" si="547"/>
        <v>46273.854166666657</v>
      </c>
      <c r="F2711" s="26">
        <f t="shared" si="548"/>
        <v>46273.833333333321</v>
      </c>
      <c r="G2711">
        <f t="shared" si="549"/>
        <v>0</v>
      </c>
      <c r="H2711">
        <f t="shared" si="550"/>
        <v>0</v>
      </c>
      <c r="I2711" s="27">
        <f t="shared" si="551"/>
        <v>2</v>
      </c>
      <c r="J2711" s="28">
        <f t="shared" si="552"/>
        <v>34.083460782171727</v>
      </c>
      <c r="K2711" s="29" t="str">
        <f t="shared" si="553"/>
        <v/>
      </c>
      <c r="L2711" s="26" t="str">
        <f t="shared" si="554"/>
        <v/>
      </c>
      <c r="M2711" t="str">
        <f t="shared" si="555"/>
        <v/>
      </c>
      <c r="N2711" s="28">
        <f t="shared" si="556"/>
        <v>17.041730391085864</v>
      </c>
      <c r="O2711" t="str">
        <f t="shared" si="557"/>
        <v/>
      </c>
      <c r="P2711" t="str">
        <f t="shared" si="558"/>
        <v/>
      </c>
      <c r="Q2711" s="10"/>
      <c r="R2711" s="10"/>
      <c r="S2711" s="16">
        <v>2</v>
      </c>
      <c r="T2711" s="13">
        <v>34.083460782171727</v>
      </c>
      <c r="U2711" s="14"/>
      <c r="V2711" s="11"/>
      <c r="W2711" s="10"/>
      <c r="X2711" s="29"/>
      <c r="AA2711" t="s">
        <v>331</v>
      </c>
      <c r="AB2711">
        <v>2</v>
      </c>
      <c r="AC2711">
        <v>21.66390853016398</v>
      </c>
      <c r="AD2711">
        <v>45.736871823828338</v>
      </c>
      <c r="AL2711">
        <v>21.66390853016398</v>
      </c>
      <c r="AM2711">
        <v>45.736871823828338</v>
      </c>
      <c r="AR2711" t="s">
        <v>332</v>
      </c>
    </row>
    <row r="2712" spans="1:44" x14ac:dyDescent="0.35">
      <c r="A2712">
        <v>14</v>
      </c>
      <c r="B2712" s="26">
        <f t="shared" si="546"/>
        <v>46273.8125</v>
      </c>
      <c r="C2712" t="s">
        <v>64</v>
      </c>
      <c r="D2712">
        <v>1</v>
      </c>
      <c r="E2712" s="26">
        <f t="shared" si="547"/>
        <v>46273.864583333343</v>
      </c>
      <c r="F2712" s="26">
        <f t="shared" si="548"/>
        <v>46273.843750000007</v>
      </c>
      <c r="G2712">
        <f t="shared" si="549"/>
        <v>2</v>
      </c>
      <c r="H2712">
        <f t="shared" si="550"/>
        <v>6</v>
      </c>
      <c r="I2712" s="27">
        <f t="shared" si="551"/>
        <v>5</v>
      </c>
      <c r="J2712" s="28">
        <f t="shared" si="552"/>
        <v>196.08253901749239</v>
      </c>
      <c r="K2712" s="29">
        <f t="shared" si="553"/>
        <v>1.2749732905982906E-3</v>
      </c>
      <c r="L2712" s="26">
        <f t="shared" si="554"/>
        <v>46273.813774973292</v>
      </c>
      <c r="M2712" t="str">
        <f t="shared" si="555"/>
        <v>YES</v>
      </c>
      <c r="N2712" s="28">
        <f t="shared" si="556"/>
        <v>39.21650780349848</v>
      </c>
      <c r="O2712" t="str">
        <f t="shared" si="557"/>
        <v/>
      </c>
      <c r="P2712" t="str">
        <f t="shared" si="558"/>
        <v/>
      </c>
      <c r="Q2712" s="10" t="s">
        <v>151</v>
      </c>
      <c r="R2712" s="10"/>
      <c r="S2712" s="16">
        <v>5</v>
      </c>
      <c r="T2712" s="13">
        <v>196.08253901749239</v>
      </c>
      <c r="U2712" s="14">
        <v>1.2749732870370369E-3</v>
      </c>
      <c r="V2712" s="11">
        <v>46273.813774973292</v>
      </c>
      <c r="W2712" s="10" t="s">
        <v>151</v>
      </c>
      <c r="X2712" s="29">
        <v>0</v>
      </c>
      <c r="AA2712" t="s">
        <v>331</v>
      </c>
      <c r="AB2712">
        <v>5</v>
      </c>
      <c r="AC2712">
        <v>19.897959183673471</v>
      </c>
      <c r="AD2712">
        <v>373.81262804991621</v>
      </c>
      <c r="AE2712" s="54">
        <v>6.6878425925925931E-4</v>
      </c>
      <c r="AF2712" s="54">
        <v>1.256410256944444E-2</v>
      </c>
      <c r="AG2712" s="53">
        <v>46273.813168784262</v>
      </c>
      <c r="AH2712" s="53">
        <v>46273.825064102573</v>
      </c>
      <c r="AI2712" t="s">
        <v>151</v>
      </c>
      <c r="AL2712">
        <v>19.897959183673471</v>
      </c>
      <c r="AM2712">
        <v>373.81262804991621</v>
      </c>
      <c r="AN2712" s="54">
        <v>6.6878425925925931E-4</v>
      </c>
      <c r="AO2712" s="54">
        <v>1.256410256944444E-2</v>
      </c>
      <c r="AP2712" s="53">
        <v>46273.825064102573</v>
      </c>
      <c r="AQ2712" t="s">
        <v>151</v>
      </c>
      <c r="AR2712" t="s">
        <v>337</v>
      </c>
    </row>
    <row r="2713" spans="1:44" x14ac:dyDescent="0.35">
      <c r="A2713">
        <v>14</v>
      </c>
      <c r="B2713" s="26">
        <f t="shared" si="546"/>
        <v>46273.8125</v>
      </c>
      <c r="C2713" t="s">
        <v>64</v>
      </c>
      <c r="D2713">
        <v>2</v>
      </c>
      <c r="E2713" s="26">
        <f t="shared" si="547"/>
        <v>46273.864583333343</v>
      </c>
      <c r="F2713" s="26">
        <f t="shared" si="548"/>
        <v>46273.843750000007</v>
      </c>
      <c r="G2713">
        <f t="shared" si="549"/>
        <v>0</v>
      </c>
      <c r="H2713">
        <f t="shared" si="550"/>
        <v>0</v>
      </c>
      <c r="I2713" s="27">
        <f t="shared" si="551"/>
        <v>0</v>
      </c>
      <c r="J2713" s="28" t="str">
        <f t="shared" si="552"/>
        <v>NULL</v>
      </c>
      <c r="K2713" s="29" t="str">
        <f t="shared" si="553"/>
        <v/>
      </c>
      <c r="L2713" s="26" t="str">
        <f t="shared" si="554"/>
        <v/>
      </c>
      <c r="M2713" t="str">
        <f t="shared" si="555"/>
        <v/>
      </c>
      <c r="N2713" s="28">
        <f t="shared" si="556"/>
        <v>41.894060995184596</v>
      </c>
      <c r="O2713" t="str">
        <f t="shared" si="557"/>
        <v/>
      </c>
      <c r="P2713" t="str">
        <f t="shared" si="558"/>
        <v/>
      </c>
      <c r="Q2713" s="10"/>
      <c r="R2713" s="10"/>
      <c r="S2713" s="16">
        <v>0</v>
      </c>
      <c r="T2713" s="13"/>
      <c r="U2713" s="14"/>
      <c r="V2713" s="11"/>
      <c r="W2713" s="10"/>
      <c r="X2713" s="29"/>
      <c r="AA2713" t="s">
        <v>331</v>
      </c>
      <c r="AB2713">
        <v>2</v>
      </c>
      <c r="AR2713" t="s">
        <v>332</v>
      </c>
    </row>
    <row r="2714" spans="1:44" x14ac:dyDescent="0.35">
      <c r="A2714">
        <v>14</v>
      </c>
      <c r="B2714" s="26">
        <f t="shared" si="546"/>
        <v>46273.8125</v>
      </c>
      <c r="C2714" t="s">
        <v>64</v>
      </c>
      <c r="D2714">
        <v>3</v>
      </c>
      <c r="E2714" s="26">
        <f t="shared" si="547"/>
        <v>46273.864583333343</v>
      </c>
      <c r="F2714" s="26">
        <f t="shared" si="548"/>
        <v>46273.843750000007</v>
      </c>
      <c r="G2714">
        <f t="shared" si="549"/>
        <v>0</v>
      </c>
      <c r="H2714">
        <f t="shared" si="550"/>
        <v>0</v>
      </c>
      <c r="I2714" s="27">
        <f t="shared" si="551"/>
        <v>0</v>
      </c>
      <c r="J2714" s="28" t="str">
        <f t="shared" si="552"/>
        <v>NULL</v>
      </c>
      <c r="K2714" s="29" t="str">
        <f t="shared" si="553"/>
        <v/>
      </c>
      <c r="L2714" s="26" t="str">
        <f t="shared" si="554"/>
        <v/>
      </c>
      <c r="M2714" t="str">
        <f t="shared" si="555"/>
        <v/>
      </c>
      <c r="N2714" s="28">
        <f t="shared" si="556"/>
        <v>58.441558441558442</v>
      </c>
      <c r="O2714" t="str">
        <f t="shared" si="557"/>
        <v/>
      </c>
      <c r="P2714" t="str">
        <f t="shared" si="558"/>
        <v/>
      </c>
      <c r="Q2714" s="10"/>
      <c r="R2714" s="10"/>
      <c r="S2714" s="16">
        <v>0</v>
      </c>
      <c r="T2714" s="13"/>
      <c r="U2714" s="14"/>
      <c r="V2714" s="11"/>
      <c r="W2714" s="10"/>
      <c r="X2714" s="29"/>
      <c r="AA2714" t="s">
        <v>331</v>
      </c>
      <c r="AB2714">
        <v>1</v>
      </c>
      <c r="AR2714" t="s">
        <v>338</v>
      </c>
    </row>
    <row r="2715" spans="1:44" x14ac:dyDescent="0.35">
      <c r="A2715">
        <v>14</v>
      </c>
      <c r="B2715" s="26">
        <f t="shared" si="546"/>
        <v>46273.8125</v>
      </c>
      <c r="C2715" t="s">
        <v>64</v>
      </c>
      <c r="D2715">
        <v>4</v>
      </c>
      <c r="E2715" s="26">
        <f t="shared" si="547"/>
        <v>46273.864583333343</v>
      </c>
      <c r="F2715" s="26">
        <f t="shared" si="548"/>
        <v>46273.843750000007</v>
      </c>
      <c r="G2715">
        <f t="shared" si="549"/>
        <v>0</v>
      </c>
      <c r="H2715">
        <f t="shared" si="550"/>
        <v>0</v>
      </c>
      <c r="I2715" s="27">
        <f t="shared" si="551"/>
        <v>0</v>
      </c>
      <c r="J2715" s="28" t="str">
        <f t="shared" si="552"/>
        <v>NULL</v>
      </c>
      <c r="K2715" s="29" t="str">
        <f t="shared" si="553"/>
        <v/>
      </c>
      <c r="L2715" s="26" t="str">
        <f t="shared" si="554"/>
        <v/>
      </c>
      <c r="M2715" t="str">
        <f t="shared" si="555"/>
        <v/>
      </c>
      <c r="N2715" s="28">
        <f t="shared" si="556"/>
        <v>116.70290571259142</v>
      </c>
      <c r="O2715" t="str">
        <f t="shared" si="557"/>
        <v/>
      </c>
      <c r="P2715" t="str">
        <f t="shared" si="558"/>
        <v/>
      </c>
      <c r="Q2715" s="10"/>
      <c r="R2715" s="10"/>
      <c r="S2715" s="16">
        <v>0</v>
      </c>
      <c r="T2715" s="13"/>
      <c r="U2715" s="14"/>
      <c r="V2715" s="11"/>
      <c r="W2715" s="10"/>
      <c r="X2715" s="29"/>
      <c r="AA2715" t="s">
        <v>331</v>
      </c>
      <c r="AB2715">
        <v>1</v>
      </c>
      <c r="AR2715" t="s">
        <v>338</v>
      </c>
    </row>
    <row r="2716" spans="1:44" x14ac:dyDescent="0.35">
      <c r="A2716">
        <v>14</v>
      </c>
      <c r="B2716" s="26">
        <f t="shared" si="546"/>
        <v>46273.8125</v>
      </c>
      <c r="C2716" t="s">
        <v>64</v>
      </c>
      <c r="D2716">
        <v>5</v>
      </c>
      <c r="E2716" s="26">
        <f t="shared" si="547"/>
        <v>46273.864583333343</v>
      </c>
      <c r="F2716" s="26">
        <f t="shared" si="548"/>
        <v>46273.843750000007</v>
      </c>
      <c r="G2716">
        <f t="shared" si="549"/>
        <v>0</v>
      </c>
      <c r="H2716">
        <f t="shared" si="550"/>
        <v>1</v>
      </c>
      <c r="I2716" s="27">
        <f t="shared" si="551"/>
        <v>0</v>
      </c>
      <c r="J2716" s="28" t="str">
        <f t="shared" si="552"/>
        <v>NULL</v>
      </c>
      <c r="K2716" s="29" t="str">
        <f t="shared" si="553"/>
        <v/>
      </c>
      <c r="L2716" s="26" t="str">
        <f t="shared" si="554"/>
        <v/>
      </c>
      <c r="M2716" t="str">
        <f t="shared" si="555"/>
        <v/>
      </c>
      <c r="N2716" s="28">
        <f t="shared" si="556"/>
        <v>21.159874608150471</v>
      </c>
      <c r="O2716" t="str">
        <f t="shared" si="557"/>
        <v/>
      </c>
      <c r="P2716" t="str">
        <f t="shared" si="558"/>
        <v/>
      </c>
      <c r="Q2716" s="10"/>
      <c r="R2716" s="10"/>
      <c r="S2716" s="16">
        <v>0</v>
      </c>
      <c r="T2716" s="13"/>
      <c r="U2716" s="14"/>
      <c r="V2716" s="11"/>
      <c r="W2716" s="10"/>
      <c r="X2716" s="29"/>
      <c r="AA2716" t="s">
        <v>331</v>
      </c>
      <c r="AB2716">
        <v>1</v>
      </c>
      <c r="AR2716" t="s">
        <v>338</v>
      </c>
    </row>
    <row r="2717" spans="1:44" x14ac:dyDescent="0.35">
      <c r="A2717">
        <v>14</v>
      </c>
      <c r="B2717" s="26">
        <f t="shared" si="546"/>
        <v>46273.8125</v>
      </c>
      <c r="C2717" t="s">
        <v>64</v>
      </c>
      <c r="D2717">
        <v>6</v>
      </c>
      <c r="E2717" s="26">
        <f t="shared" si="547"/>
        <v>46273.864583333343</v>
      </c>
      <c r="F2717" s="26">
        <f t="shared" si="548"/>
        <v>46273.843750000007</v>
      </c>
      <c r="G2717">
        <f t="shared" si="549"/>
        <v>0</v>
      </c>
      <c r="H2717">
        <f t="shared" si="550"/>
        <v>0</v>
      </c>
      <c r="I2717" s="27">
        <f t="shared" si="551"/>
        <v>2</v>
      </c>
      <c r="J2717" s="28">
        <f t="shared" si="552"/>
        <v>34.083460782171727</v>
      </c>
      <c r="K2717" s="29" t="str">
        <f t="shared" si="553"/>
        <v/>
      </c>
      <c r="L2717" s="26" t="str">
        <f t="shared" si="554"/>
        <v/>
      </c>
      <c r="M2717" t="str">
        <f t="shared" si="555"/>
        <v/>
      </c>
      <c r="N2717" s="28">
        <f t="shared" si="556"/>
        <v>17.041730391085864</v>
      </c>
      <c r="O2717" t="str">
        <f t="shared" si="557"/>
        <v/>
      </c>
      <c r="P2717" t="str">
        <f t="shared" si="558"/>
        <v/>
      </c>
      <c r="Q2717" s="10"/>
      <c r="R2717" s="10"/>
      <c r="S2717" s="16">
        <v>2</v>
      </c>
      <c r="T2717" s="13">
        <v>34.083460782171727</v>
      </c>
      <c r="U2717" s="14"/>
      <c r="V2717" s="11"/>
      <c r="W2717" s="10"/>
      <c r="X2717" s="29"/>
      <c r="AA2717" t="s">
        <v>331</v>
      </c>
      <c r="AB2717">
        <v>2</v>
      </c>
      <c r="AC2717">
        <v>21.66390853016398</v>
      </c>
      <c r="AD2717">
        <v>45.736871823828338</v>
      </c>
      <c r="AL2717">
        <v>21.66390853016398</v>
      </c>
      <c r="AM2717">
        <v>45.736871823828338</v>
      </c>
      <c r="AR2717" t="s">
        <v>332</v>
      </c>
    </row>
    <row r="2718" spans="1:44" x14ac:dyDescent="0.35">
      <c r="A2718">
        <v>14</v>
      </c>
      <c r="B2718" s="26">
        <f t="shared" si="546"/>
        <v>46273.8125</v>
      </c>
      <c r="C2718" t="s">
        <v>65</v>
      </c>
      <c r="D2718">
        <v>1</v>
      </c>
      <c r="E2718" s="26">
        <f t="shared" si="547"/>
        <v>46273.864583333343</v>
      </c>
      <c r="F2718" s="26">
        <f t="shared" si="548"/>
        <v>46273.843750000007</v>
      </c>
      <c r="G2718">
        <f t="shared" si="549"/>
        <v>0</v>
      </c>
      <c r="H2718">
        <f t="shared" si="550"/>
        <v>6</v>
      </c>
      <c r="I2718" s="27">
        <f t="shared" si="551"/>
        <v>5</v>
      </c>
      <c r="J2718" s="28">
        <f t="shared" si="552"/>
        <v>196.08253901749239</v>
      </c>
      <c r="K2718" s="29" t="str">
        <f t="shared" si="553"/>
        <v/>
      </c>
      <c r="L2718" s="26" t="str">
        <f t="shared" si="554"/>
        <v/>
      </c>
      <c r="M2718" t="str">
        <f t="shared" si="555"/>
        <v/>
      </c>
      <c r="N2718" s="28">
        <f t="shared" si="556"/>
        <v>39.21650780349848</v>
      </c>
      <c r="O2718" t="str">
        <f t="shared" si="557"/>
        <v/>
      </c>
      <c r="P2718" t="str">
        <f t="shared" si="558"/>
        <v/>
      </c>
      <c r="Q2718" s="10"/>
      <c r="R2718" s="10"/>
      <c r="S2718" s="16">
        <v>5</v>
      </c>
      <c r="T2718" s="13">
        <v>196.08253901749239</v>
      </c>
      <c r="U2718" s="14"/>
      <c r="V2718" s="11"/>
      <c r="W2718" s="10"/>
      <c r="X2718" s="29"/>
      <c r="AA2718" t="s">
        <v>331</v>
      </c>
      <c r="AB2718">
        <v>5</v>
      </c>
      <c r="AC2718">
        <v>19.897959183673471</v>
      </c>
      <c r="AD2718">
        <v>373.81262804991621</v>
      </c>
      <c r="AL2718">
        <v>19.897959183673471</v>
      </c>
      <c r="AM2718">
        <v>373.81262804991621</v>
      </c>
      <c r="AR2718" t="s">
        <v>337</v>
      </c>
    </row>
    <row r="2719" spans="1:44" x14ac:dyDescent="0.35">
      <c r="A2719">
        <v>14</v>
      </c>
      <c r="B2719" s="26">
        <f t="shared" si="546"/>
        <v>46273.8125</v>
      </c>
      <c r="C2719" t="s">
        <v>65</v>
      </c>
      <c r="D2719">
        <v>2</v>
      </c>
      <c r="E2719" s="26">
        <f t="shared" si="547"/>
        <v>46273.864583333343</v>
      </c>
      <c r="F2719" s="26">
        <f t="shared" si="548"/>
        <v>46273.843750000007</v>
      </c>
      <c r="G2719">
        <f t="shared" si="549"/>
        <v>0</v>
      </c>
      <c r="H2719">
        <f t="shared" si="550"/>
        <v>0</v>
      </c>
      <c r="I2719" s="27">
        <f t="shared" si="551"/>
        <v>0</v>
      </c>
      <c r="J2719" s="28" t="str">
        <f t="shared" si="552"/>
        <v>NULL</v>
      </c>
      <c r="K2719" s="29" t="str">
        <f t="shared" si="553"/>
        <v/>
      </c>
      <c r="L2719" s="26" t="str">
        <f t="shared" si="554"/>
        <v/>
      </c>
      <c r="M2719" t="str">
        <f t="shared" si="555"/>
        <v/>
      </c>
      <c r="N2719" s="28">
        <f t="shared" si="556"/>
        <v>41.894060995184596</v>
      </c>
      <c r="O2719" t="str">
        <f t="shared" si="557"/>
        <v/>
      </c>
      <c r="P2719" t="str">
        <f t="shared" si="558"/>
        <v/>
      </c>
      <c r="Q2719" s="10"/>
      <c r="R2719" s="10"/>
      <c r="S2719" s="16">
        <v>0</v>
      </c>
      <c r="T2719" s="13"/>
      <c r="U2719" s="14"/>
      <c r="V2719" s="11"/>
      <c r="W2719" s="10"/>
      <c r="X2719" s="29"/>
      <c r="AA2719" t="s">
        <v>331</v>
      </c>
      <c r="AB2719">
        <v>2</v>
      </c>
      <c r="AR2719" t="s">
        <v>332</v>
      </c>
    </row>
    <row r="2720" spans="1:44" x14ac:dyDescent="0.35">
      <c r="A2720">
        <v>14</v>
      </c>
      <c r="B2720" s="26">
        <f t="shared" si="546"/>
        <v>46273.8125</v>
      </c>
      <c r="C2720" t="s">
        <v>65</v>
      </c>
      <c r="D2720">
        <v>3</v>
      </c>
      <c r="E2720" s="26">
        <f t="shared" si="547"/>
        <v>46273.864583333343</v>
      </c>
      <c r="F2720" s="26">
        <f t="shared" si="548"/>
        <v>46273.843750000007</v>
      </c>
      <c r="G2720">
        <f t="shared" si="549"/>
        <v>0</v>
      </c>
      <c r="H2720">
        <f t="shared" si="550"/>
        <v>0</v>
      </c>
      <c r="I2720" s="27">
        <f t="shared" si="551"/>
        <v>0</v>
      </c>
      <c r="J2720" s="28" t="str">
        <f t="shared" si="552"/>
        <v>NULL</v>
      </c>
      <c r="K2720" s="29" t="str">
        <f t="shared" si="553"/>
        <v/>
      </c>
      <c r="L2720" s="26" t="str">
        <f t="shared" si="554"/>
        <v/>
      </c>
      <c r="M2720" t="str">
        <f t="shared" si="555"/>
        <v/>
      </c>
      <c r="N2720" s="28">
        <f t="shared" si="556"/>
        <v>58.441558441558442</v>
      </c>
      <c r="O2720" t="str">
        <f t="shared" si="557"/>
        <v/>
      </c>
      <c r="P2720" t="str">
        <f t="shared" si="558"/>
        <v/>
      </c>
      <c r="Q2720" s="10"/>
      <c r="R2720" s="10"/>
      <c r="S2720" s="16">
        <v>0</v>
      </c>
      <c r="T2720" s="13"/>
      <c r="U2720" s="14"/>
      <c r="V2720" s="11"/>
      <c r="W2720" s="10"/>
      <c r="X2720" s="29"/>
      <c r="AA2720" t="s">
        <v>331</v>
      </c>
      <c r="AB2720">
        <v>1</v>
      </c>
      <c r="AR2720" t="s">
        <v>338</v>
      </c>
    </row>
    <row r="2721" spans="1:44" x14ac:dyDescent="0.35">
      <c r="A2721">
        <v>14</v>
      </c>
      <c r="B2721" s="26">
        <f t="shared" si="546"/>
        <v>46273.8125</v>
      </c>
      <c r="C2721" t="s">
        <v>65</v>
      </c>
      <c r="D2721">
        <v>4</v>
      </c>
      <c r="E2721" s="26">
        <f t="shared" si="547"/>
        <v>46273.864583333343</v>
      </c>
      <c r="F2721" s="26">
        <f t="shared" si="548"/>
        <v>46273.843750000007</v>
      </c>
      <c r="G2721">
        <f t="shared" si="549"/>
        <v>0</v>
      </c>
      <c r="H2721">
        <f t="shared" si="550"/>
        <v>0</v>
      </c>
      <c r="I2721" s="27">
        <f t="shared" si="551"/>
        <v>0</v>
      </c>
      <c r="J2721" s="28" t="str">
        <f t="shared" si="552"/>
        <v>NULL</v>
      </c>
      <c r="K2721" s="29" t="str">
        <f t="shared" si="553"/>
        <v/>
      </c>
      <c r="L2721" s="26" t="str">
        <f t="shared" si="554"/>
        <v/>
      </c>
      <c r="M2721" t="str">
        <f t="shared" si="555"/>
        <v/>
      </c>
      <c r="N2721" s="28">
        <f t="shared" si="556"/>
        <v>116.70290571259142</v>
      </c>
      <c r="O2721" t="str">
        <f t="shared" si="557"/>
        <v/>
      </c>
      <c r="P2721" t="str">
        <f t="shared" si="558"/>
        <v/>
      </c>
      <c r="Q2721" s="10"/>
      <c r="R2721" s="10"/>
      <c r="S2721" s="16">
        <v>0</v>
      </c>
      <c r="T2721" s="13"/>
      <c r="U2721" s="14"/>
      <c r="V2721" s="11"/>
      <c r="W2721" s="10"/>
      <c r="X2721" s="29"/>
      <c r="AA2721" t="s">
        <v>331</v>
      </c>
      <c r="AB2721">
        <v>1</v>
      </c>
      <c r="AR2721" t="s">
        <v>338</v>
      </c>
    </row>
    <row r="2722" spans="1:44" x14ac:dyDescent="0.35">
      <c r="A2722">
        <v>14</v>
      </c>
      <c r="B2722" s="26">
        <f t="shared" si="546"/>
        <v>46273.8125</v>
      </c>
      <c r="C2722" t="s">
        <v>65</v>
      </c>
      <c r="D2722">
        <v>5</v>
      </c>
      <c r="E2722" s="26">
        <f t="shared" si="547"/>
        <v>46273.864583333343</v>
      </c>
      <c r="F2722" s="26">
        <f t="shared" si="548"/>
        <v>46273.843750000007</v>
      </c>
      <c r="G2722">
        <f t="shared" si="549"/>
        <v>0</v>
      </c>
      <c r="H2722">
        <f t="shared" si="550"/>
        <v>1</v>
      </c>
      <c r="I2722" s="27">
        <f t="shared" si="551"/>
        <v>0</v>
      </c>
      <c r="J2722" s="28" t="str">
        <f t="shared" si="552"/>
        <v>NULL</v>
      </c>
      <c r="K2722" s="29" t="str">
        <f t="shared" si="553"/>
        <v/>
      </c>
      <c r="L2722" s="26" t="str">
        <f t="shared" si="554"/>
        <v/>
      </c>
      <c r="M2722" t="str">
        <f t="shared" si="555"/>
        <v/>
      </c>
      <c r="N2722" s="28">
        <f t="shared" si="556"/>
        <v>21.159874608150471</v>
      </c>
      <c r="O2722" t="str">
        <f t="shared" si="557"/>
        <v/>
      </c>
      <c r="P2722" t="str">
        <f t="shared" si="558"/>
        <v/>
      </c>
      <c r="Q2722" s="10"/>
      <c r="R2722" s="10"/>
      <c r="S2722" s="16">
        <v>0</v>
      </c>
      <c r="T2722" s="13"/>
      <c r="U2722" s="14"/>
      <c r="V2722" s="11"/>
      <c r="W2722" s="10"/>
      <c r="X2722" s="29"/>
      <c r="AA2722" t="s">
        <v>331</v>
      </c>
      <c r="AB2722">
        <v>1</v>
      </c>
      <c r="AR2722" t="s">
        <v>338</v>
      </c>
    </row>
    <row r="2723" spans="1:44" x14ac:dyDescent="0.35">
      <c r="A2723">
        <v>14</v>
      </c>
      <c r="B2723" s="26">
        <f t="shared" si="546"/>
        <v>46273.8125</v>
      </c>
      <c r="C2723" t="s">
        <v>65</v>
      </c>
      <c r="D2723">
        <v>6</v>
      </c>
      <c r="E2723" s="26">
        <f t="shared" si="547"/>
        <v>46273.864583333343</v>
      </c>
      <c r="F2723" s="26">
        <f t="shared" si="548"/>
        <v>46273.843750000007</v>
      </c>
      <c r="G2723">
        <f t="shared" si="549"/>
        <v>0</v>
      </c>
      <c r="H2723">
        <f t="shared" si="550"/>
        <v>0</v>
      </c>
      <c r="I2723" s="27">
        <f t="shared" si="551"/>
        <v>2</v>
      </c>
      <c r="J2723" s="28">
        <f t="shared" si="552"/>
        <v>34.083460782171727</v>
      </c>
      <c r="K2723" s="29" t="str">
        <f t="shared" si="553"/>
        <v/>
      </c>
      <c r="L2723" s="26" t="str">
        <f t="shared" si="554"/>
        <v/>
      </c>
      <c r="M2723" t="str">
        <f t="shared" si="555"/>
        <v/>
      </c>
      <c r="N2723" s="28">
        <f t="shared" si="556"/>
        <v>17.041730391085864</v>
      </c>
      <c r="O2723" t="str">
        <f t="shared" si="557"/>
        <v/>
      </c>
      <c r="P2723" t="str">
        <f t="shared" si="558"/>
        <v/>
      </c>
      <c r="Q2723" s="10"/>
      <c r="R2723" s="10"/>
      <c r="S2723" s="16">
        <v>2</v>
      </c>
      <c r="T2723" s="13">
        <v>34.083460782171727</v>
      </c>
      <c r="U2723" s="14"/>
      <c r="V2723" s="11"/>
      <c r="W2723" s="10"/>
      <c r="X2723" s="29"/>
      <c r="AA2723" t="s">
        <v>331</v>
      </c>
      <c r="AB2723">
        <v>2</v>
      </c>
      <c r="AC2723">
        <v>21.66390853016398</v>
      </c>
      <c r="AD2723">
        <v>45.736871823828338</v>
      </c>
      <c r="AL2723">
        <v>21.66390853016398</v>
      </c>
      <c r="AM2723">
        <v>45.736871823828338</v>
      </c>
      <c r="AR2723" t="s">
        <v>332</v>
      </c>
    </row>
    <row r="2724" spans="1:44" x14ac:dyDescent="0.35">
      <c r="A2724">
        <v>14</v>
      </c>
      <c r="B2724" s="26">
        <f t="shared" si="546"/>
        <v>46273.8125</v>
      </c>
      <c r="C2724" t="s">
        <v>66</v>
      </c>
      <c r="D2724">
        <v>1</v>
      </c>
      <c r="E2724" s="26">
        <f t="shared" si="547"/>
        <v>46273.864583333343</v>
      </c>
      <c r="F2724" s="26">
        <f t="shared" si="548"/>
        <v>46273.843750000007</v>
      </c>
      <c r="G2724">
        <f t="shared" si="549"/>
        <v>0</v>
      </c>
      <c r="H2724">
        <f t="shared" si="550"/>
        <v>6</v>
      </c>
      <c r="I2724" s="27">
        <f t="shared" si="551"/>
        <v>5</v>
      </c>
      <c r="J2724" s="28">
        <f t="shared" si="552"/>
        <v>196.08253901749239</v>
      </c>
      <c r="K2724" s="29" t="str">
        <f t="shared" si="553"/>
        <v/>
      </c>
      <c r="L2724" s="26" t="str">
        <f t="shared" si="554"/>
        <v/>
      </c>
      <c r="M2724" t="str">
        <f t="shared" si="555"/>
        <v/>
      </c>
      <c r="N2724" s="28">
        <f t="shared" si="556"/>
        <v>39.21650780349848</v>
      </c>
      <c r="O2724" t="str">
        <f t="shared" si="557"/>
        <v/>
      </c>
      <c r="P2724" t="str">
        <f t="shared" si="558"/>
        <v/>
      </c>
      <c r="Q2724" s="10"/>
      <c r="R2724" s="10"/>
      <c r="S2724" s="16">
        <v>5</v>
      </c>
      <c r="T2724" s="13">
        <v>196.08253901749239</v>
      </c>
      <c r="U2724" s="14"/>
      <c r="V2724" s="11"/>
      <c r="W2724" s="10"/>
      <c r="X2724" s="29"/>
      <c r="AA2724" t="s">
        <v>331</v>
      </c>
      <c r="AB2724">
        <v>5</v>
      </c>
      <c r="AC2724">
        <v>19.897959183673471</v>
      </c>
      <c r="AD2724">
        <v>373.81262804991621</v>
      </c>
      <c r="AL2724">
        <v>19.897959183673471</v>
      </c>
      <c r="AM2724">
        <v>373.81262804991621</v>
      </c>
      <c r="AR2724" t="s">
        <v>337</v>
      </c>
    </row>
    <row r="2725" spans="1:44" x14ac:dyDescent="0.35">
      <c r="A2725">
        <v>14</v>
      </c>
      <c r="B2725" s="26">
        <f t="shared" si="546"/>
        <v>46273.8125</v>
      </c>
      <c r="C2725" t="s">
        <v>66</v>
      </c>
      <c r="D2725">
        <v>2</v>
      </c>
      <c r="E2725" s="26">
        <f t="shared" si="547"/>
        <v>46273.864583333343</v>
      </c>
      <c r="F2725" s="26">
        <f t="shared" si="548"/>
        <v>46273.843750000007</v>
      </c>
      <c r="G2725">
        <f t="shared" si="549"/>
        <v>0</v>
      </c>
      <c r="H2725">
        <f t="shared" si="550"/>
        <v>0</v>
      </c>
      <c r="I2725" s="27">
        <f t="shared" si="551"/>
        <v>0</v>
      </c>
      <c r="J2725" s="28" t="str">
        <f t="shared" si="552"/>
        <v>NULL</v>
      </c>
      <c r="K2725" s="29" t="str">
        <f t="shared" si="553"/>
        <v/>
      </c>
      <c r="L2725" s="26" t="str">
        <f t="shared" si="554"/>
        <v/>
      </c>
      <c r="M2725" t="str">
        <f t="shared" si="555"/>
        <v/>
      </c>
      <c r="N2725" s="28">
        <f t="shared" si="556"/>
        <v>41.894060995184596</v>
      </c>
      <c r="O2725" t="str">
        <f t="shared" si="557"/>
        <v/>
      </c>
      <c r="P2725" t="str">
        <f t="shared" si="558"/>
        <v/>
      </c>
      <c r="Q2725" s="10"/>
      <c r="R2725" s="10"/>
      <c r="S2725" s="16">
        <v>0</v>
      </c>
      <c r="T2725" s="13"/>
      <c r="U2725" s="14"/>
      <c r="V2725" s="11"/>
      <c r="W2725" s="10"/>
      <c r="X2725" s="29"/>
      <c r="AA2725" t="s">
        <v>331</v>
      </c>
      <c r="AB2725">
        <v>2</v>
      </c>
      <c r="AR2725" t="s">
        <v>332</v>
      </c>
    </row>
    <row r="2726" spans="1:44" x14ac:dyDescent="0.35">
      <c r="A2726">
        <v>14</v>
      </c>
      <c r="B2726" s="26">
        <f t="shared" si="546"/>
        <v>46273.8125</v>
      </c>
      <c r="C2726" t="s">
        <v>66</v>
      </c>
      <c r="D2726">
        <v>3</v>
      </c>
      <c r="E2726" s="26">
        <f t="shared" si="547"/>
        <v>46273.864583333343</v>
      </c>
      <c r="F2726" s="26">
        <f t="shared" si="548"/>
        <v>46273.843750000007</v>
      </c>
      <c r="G2726">
        <f t="shared" si="549"/>
        <v>0</v>
      </c>
      <c r="H2726">
        <f t="shared" si="550"/>
        <v>0</v>
      </c>
      <c r="I2726" s="27">
        <f t="shared" si="551"/>
        <v>0</v>
      </c>
      <c r="J2726" s="28" t="str">
        <f t="shared" si="552"/>
        <v>NULL</v>
      </c>
      <c r="K2726" s="29" t="str">
        <f t="shared" si="553"/>
        <v/>
      </c>
      <c r="L2726" s="26" t="str">
        <f t="shared" si="554"/>
        <v/>
      </c>
      <c r="M2726" t="str">
        <f t="shared" si="555"/>
        <v/>
      </c>
      <c r="N2726" s="28">
        <f t="shared" si="556"/>
        <v>58.441558441558442</v>
      </c>
      <c r="O2726" t="str">
        <f t="shared" si="557"/>
        <v/>
      </c>
      <c r="P2726" t="str">
        <f t="shared" si="558"/>
        <v/>
      </c>
      <c r="Q2726" s="10"/>
      <c r="R2726" s="10"/>
      <c r="S2726" s="16">
        <v>0</v>
      </c>
      <c r="T2726" s="13"/>
      <c r="U2726" s="14"/>
      <c r="V2726" s="11"/>
      <c r="W2726" s="10"/>
      <c r="X2726" s="29"/>
      <c r="AA2726" t="s">
        <v>331</v>
      </c>
      <c r="AB2726">
        <v>1</v>
      </c>
      <c r="AR2726" t="s">
        <v>338</v>
      </c>
    </row>
    <row r="2727" spans="1:44" x14ac:dyDescent="0.35">
      <c r="A2727">
        <v>14</v>
      </c>
      <c r="B2727" s="26">
        <f t="shared" si="546"/>
        <v>46273.8125</v>
      </c>
      <c r="C2727" t="s">
        <v>66</v>
      </c>
      <c r="D2727">
        <v>4</v>
      </c>
      <c r="E2727" s="26">
        <f t="shared" si="547"/>
        <v>46273.864583333343</v>
      </c>
      <c r="F2727" s="26">
        <f t="shared" si="548"/>
        <v>46273.843750000007</v>
      </c>
      <c r="G2727">
        <f t="shared" si="549"/>
        <v>0</v>
      </c>
      <c r="H2727">
        <f t="shared" si="550"/>
        <v>0</v>
      </c>
      <c r="I2727" s="27">
        <f t="shared" si="551"/>
        <v>0</v>
      </c>
      <c r="J2727" s="28" t="str">
        <f t="shared" si="552"/>
        <v>NULL</v>
      </c>
      <c r="K2727" s="29" t="str">
        <f t="shared" si="553"/>
        <v/>
      </c>
      <c r="L2727" s="26" t="str">
        <f t="shared" si="554"/>
        <v/>
      </c>
      <c r="M2727" t="str">
        <f t="shared" si="555"/>
        <v/>
      </c>
      <c r="N2727" s="28">
        <f t="shared" si="556"/>
        <v>116.70290571259142</v>
      </c>
      <c r="O2727" t="str">
        <f t="shared" si="557"/>
        <v/>
      </c>
      <c r="P2727" t="str">
        <f t="shared" si="558"/>
        <v/>
      </c>
      <c r="Q2727" s="10"/>
      <c r="R2727" s="10"/>
      <c r="S2727" s="16">
        <v>0</v>
      </c>
      <c r="T2727" s="13"/>
      <c r="U2727" s="14"/>
      <c r="V2727" s="11"/>
      <c r="W2727" s="10"/>
      <c r="X2727" s="29"/>
      <c r="AA2727" t="s">
        <v>331</v>
      </c>
      <c r="AB2727">
        <v>1</v>
      </c>
      <c r="AR2727" t="s">
        <v>338</v>
      </c>
    </row>
    <row r="2728" spans="1:44" x14ac:dyDescent="0.35">
      <c r="A2728">
        <v>14</v>
      </c>
      <c r="B2728" s="26">
        <f t="shared" si="546"/>
        <v>46273.8125</v>
      </c>
      <c r="C2728" t="s">
        <v>66</v>
      </c>
      <c r="D2728">
        <v>5</v>
      </c>
      <c r="E2728" s="26">
        <f t="shared" si="547"/>
        <v>46273.864583333343</v>
      </c>
      <c r="F2728" s="26">
        <f t="shared" si="548"/>
        <v>46273.843750000007</v>
      </c>
      <c r="G2728">
        <f t="shared" si="549"/>
        <v>0</v>
      </c>
      <c r="H2728">
        <f t="shared" si="550"/>
        <v>1</v>
      </c>
      <c r="I2728" s="27">
        <f t="shared" si="551"/>
        <v>0</v>
      </c>
      <c r="J2728" s="28" t="str">
        <f t="shared" si="552"/>
        <v>NULL</v>
      </c>
      <c r="K2728" s="29" t="str">
        <f t="shared" si="553"/>
        <v/>
      </c>
      <c r="L2728" s="26" t="str">
        <f t="shared" si="554"/>
        <v/>
      </c>
      <c r="M2728" t="str">
        <f t="shared" si="555"/>
        <v/>
      </c>
      <c r="N2728" s="28">
        <f t="shared" si="556"/>
        <v>21.159874608150471</v>
      </c>
      <c r="O2728" t="str">
        <f t="shared" si="557"/>
        <v/>
      </c>
      <c r="P2728" t="str">
        <f t="shared" si="558"/>
        <v/>
      </c>
      <c r="Q2728" s="10"/>
      <c r="R2728" s="10"/>
      <c r="S2728" s="16">
        <v>0</v>
      </c>
      <c r="T2728" s="13"/>
      <c r="U2728" s="14"/>
      <c r="V2728" s="11"/>
      <c r="W2728" s="10"/>
      <c r="X2728" s="29"/>
      <c r="AA2728" t="s">
        <v>331</v>
      </c>
      <c r="AB2728">
        <v>1</v>
      </c>
      <c r="AR2728" t="s">
        <v>338</v>
      </c>
    </row>
    <row r="2729" spans="1:44" x14ac:dyDescent="0.35">
      <c r="A2729">
        <v>14</v>
      </c>
      <c r="B2729" s="26">
        <f t="shared" si="546"/>
        <v>46273.8125</v>
      </c>
      <c r="C2729" t="s">
        <v>66</v>
      </c>
      <c r="D2729">
        <v>6</v>
      </c>
      <c r="E2729" s="26">
        <f t="shared" si="547"/>
        <v>46273.864583333343</v>
      </c>
      <c r="F2729" s="26">
        <f t="shared" si="548"/>
        <v>46273.843750000007</v>
      </c>
      <c r="G2729">
        <f t="shared" si="549"/>
        <v>0</v>
      </c>
      <c r="H2729">
        <f t="shared" si="550"/>
        <v>0</v>
      </c>
      <c r="I2729" s="27">
        <f t="shared" si="551"/>
        <v>2</v>
      </c>
      <c r="J2729" s="28">
        <f t="shared" si="552"/>
        <v>34.083460782171727</v>
      </c>
      <c r="K2729" s="29" t="str">
        <f t="shared" si="553"/>
        <v/>
      </c>
      <c r="L2729" s="26" t="str">
        <f t="shared" si="554"/>
        <v/>
      </c>
      <c r="M2729" t="str">
        <f t="shared" si="555"/>
        <v/>
      </c>
      <c r="N2729" s="28">
        <f t="shared" si="556"/>
        <v>17.041730391085864</v>
      </c>
      <c r="O2729" t="str">
        <f t="shared" si="557"/>
        <v/>
      </c>
      <c r="P2729" t="str">
        <f t="shared" si="558"/>
        <v/>
      </c>
      <c r="Q2729" s="10"/>
      <c r="R2729" s="10"/>
      <c r="S2729" s="16">
        <v>2</v>
      </c>
      <c r="T2729" s="13">
        <v>34.083460782171727</v>
      </c>
      <c r="U2729" s="14"/>
      <c r="V2729" s="11"/>
      <c r="W2729" s="10"/>
      <c r="X2729" s="29"/>
      <c r="AA2729" t="s">
        <v>331</v>
      </c>
      <c r="AB2729">
        <v>2</v>
      </c>
      <c r="AC2729">
        <v>21.66390853016398</v>
      </c>
      <c r="AD2729">
        <v>45.736871823828338</v>
      </c>
      <c r="AL2729">
        <v>21.66390853016398</v>
      </c>
      <c r="AM2729">
        <v>45.736871823828338</v>
      </c>
      <c r="AR2729" t="s">
        <v>332</v>
      </c>
    </row>
    <row r="2730" spans="1:44" x14ac:dyDescent="0.35">
      <c r="A2730">
        <v>14</v>
      </c>
      <c r="B2730" s="26">
        <f t="shared" si="546"/>
        <v>46273.8125</v>
      </c>
      <c r="C2730" t="s">
        <v>67</v>
      </c>
      <c r="D2730">
        <v>1</v>
      </c>
      <c r="E2730" s="26">
        <f t="shared" si="547"/>
        <v>46273.864583333343</v>
      </c>
      <c r="F2730" s="26">
        <f t="shared" si="548"/>
        <v>46273.843750000007</v>
      </c>
      <c r="G2730">
        <f t="shared" si="549"/>
        <v>0</v>
      </c>
      <c r="H2730">
        <f t="shared" si="550"/>
        <v>6</v>
      </c>
      <c r="I2730" s="27">
        <f t="shared" si="551"/>
        <v>5</v>
      </c>
      <c r="J2730" s="28">
        <f t="shared" si="552"/>
        <v>196.08253901749239</v>
      </c>
      <c r="K2730" s="29" t="str">
        <f t="shared" si="553"/>
        <v/>
      </c>
      <c r="L2730" s="26" t="str">
        <f t="shared" si="554"/>
        <v/>
      </c>
      <c r="M2730" t="str">
        <f t="shared" si="555"/>
        <v/>
      </c>
      <c r="N2730" s="28">
        <f t="shared" si="556"/>
        <v>39.21650780349848</v>
      </c>
      <c r="O2730" t="str">
        <f t="shared" si="557"/>
        <v/>
      </c>
      <c r="P2730" t="str">
        <f t="shared" si="558"/>
        <v/>
      </c>
      <c r="Q2730" s="10"/>
      <c r="R2730" s="10"/>
      <c r="S2730" s="16">
        <v>5</v>
      </c>
      <c r="T2730" s="13">
        <v>196.08253901749239</v>
      </c>
      <c r="U2730" s="14"/>
      <c r="V2730" s="11"/>
      <c r="W2730" s="10"/>
      <c r="X2730" s="29"/>
      <c r="AA2730" t="s">
        <v>331</v>
      </c>
      <c r="AB2730">
        <v>5</v>
      </c>
      <c r="AC2730">
        <v>19.897959183673471</v>
      </c>
      <c r="AD2730">
        <v>373.81262804991621</v>
      </c>
      <c r="AL2730">
        <v>19.897959183673471</v>
      </c>
      <c r="AM2730">
        <v>373.81262804991621</v>
      </c>
      <c r="AR2730" t="s">
        <v>337</v>
      </c>
    </row>
    <row r="2731" spans="1:44" x14ac:dyDescent="0.35">
      <c r="A2731">
        <v>14</v>
      </c>
      <c r="B2731" s="26">
        <f t="shared" si="546"/>
        <v>46273.8125</v>
      </c>
      <c r="C2731" t="s">
        <v>67</v>
      </c>
      <c r="D2731">
        <v>2</v>
      </c>
      <c r="E2731" s="26">
        <f t="shared" si="547"/>
        <v>46273.864583333343</v>
      </c>
      <c r="F2731" s="26">
        <f t="shared" si="548"/>
        <v>46273.843750000007</v>
      </c>
      <c r="G2731">
        <f t="shared" si="549"/>
        <v>0</v>
      </c>
      <c r="H2731">
        <f t="shared" si="550"/>
        <v>0</v>
      </c>
      <c r="I2731" s="27">
        <f t="shared" si="551"/>
        <v>0</v>
      </c>
      <c r="J2731" s="28" t="str">
        <f t="shared" si="552"/>
        <v>NULL</v>
      </c>
      <c r="K2731" s="29" t="str">
        <f t="shared" si="553"/>
        <v/>
      </c>
      <c r="L2731" s="26" t="str">
        <f t="shared" si="554"/>
        <v/>
      </c>
      <c r="M2731" t="str">
        <f t="shared" si="555"/>
        <v/>
      </c>
      <c r="N2731" s="28">
        <f t="shared" si="556"/>
        <v>41.894060995184596</v>
      </c>
      <c r="O2731" t="str">
        <f t="shared" si="557"/>
        <v/>
      </c>
      <c r="P2731" t="str">
        <f t="shared" si="558"/>
        <v/>
      </c>
      <c r="Q2731" s="10"/>
      <c r="R2731" s="10"/>
      <c r="S2731" s="16">
        <v>0</v>
      </c>
      <c r="T2731" s="13"/>
      <c r="U2731" s="14"/>
      <c r="V2731" s="11"/>
      <c r="W2731" s="10"/>
      <c r="X2731" s="29"/>
      <c r="AA2731" t="s">
        <v>331</v>
      </c>
      <c r="AB2731">
        <v>2</v>
      </c>
      <c r="AR2731" t="s">
        <v>332</v>
      </c>
    </row>
    <row r="2732" spans="1:44" x14ac:dyDescent="0.35">
      <c r="A2732">
        <v>14</v>
      </c>
      <c r="B2732" s="26">
        <f t="shared" si="546"/>
        <v>46273.8125</v>
      </c>
      <c r="C2732" t="s">
        <v>67</v>
      </c>
      <c r="D2732">
        <v>3</v>
      </c>
      <c r="E2732" s="26">
        <f t="shared" si="547"/>
        <v>46273.864583333343</v>
      </c>
      <c r="F2732" s="26">
        <f t="shared" si="548"/>
        <v>46273.843750000007</v>
      </c>
      <c r="G2732">
        <f t="shared" si="549"/>
        <v>0</v>
      </c>
      <c r="H2732">
        <f t="shared" si="550"/>
        <v>0</v>
      </c>
      <c r="I2732" s="27">
        <f t="shared" si="551"/>
        <v>0</v>
      </c>
      <c r="J2732" s="28" t="str">
        <f t="shared" si="552"/>
        <v>NULL</v>
      </c>
      <c r="K2732" s="29" t="str">
        <f t="shared" si="553"/>
        <v/>
      </c>
      <c r="L2732" s="26" t="str">
        <f t="shared" si="554"/>
        <v/>
      </c>
      <c r="M2732" t="str">
        <f t="shared" si="555"/>
        <v/>
      </c>
      <c r="N2732" s="28">
        <f t="shared" si="556"/>
        <v>58.441558441558442</v>
      </c>
      <c r="O2732" t="str">
        <f t="shared" si="557"/>
        <v/>
      </c>
      <c r="P2732" t="str">
        <f t="shared" si="558"/>
        <v/>
      </c>
      <c r="Q2732" s="10"/>
      <c r="R2732" s="10"/>
      <c r="S2732" s="16">
        <v>0</v>
      </c>
      <c r="T2732" s="13"/>
      <c r="U2732" s="14"/>
      <c r="V2732" s="11"/>
      <c r="W2732" s="10"/>
      <c r="X2732" s="29"/>
      <c r="AA2732" t="s">
        <v>331</v>
      </c>
      <c r="AB2732">
        <v>1</v>
      </c>
      <c r="AR2732" t="s">
        <v>338</v>
      </c>
    </row>
    <row r="2733" spans="1:44" x14ac:dyDescent="0.35">
      <c r="A2733">
        <v>14</v>
      </c>
      <c r="B2733" s="26">
        <f t="shared" si="546"/>
        <v>46273.8125</v>
      </c>
      <c r="C2733" t="s">
        <v>67</v>
      </c>
      <c r="D2733">
        <v>4</v>
      </c>
      <c r="E2733" s="26">
        <f t="shared" si="547"/>
        <v>46273.864583333343</v>
      </c>
      <c r="F2733" s="26">
        <f t="shared" si="548"/>
        <v>46273.843750000007</v>
      </c>
      <c r="G2733">
        <f t="shared" si="549"/>
        <v>0</v>
      </c>
      <c r="H2733">
        <f t="shared" si="550"/>
        <v>0</v>
      </c>
      <c r="I2733" s="27">
        <f t="shared" si="551"/>
        <v>0</v>
      </c>
      <c r="J2733" s="28" t="str">
        <f t="shared" si="552"/>
        <v>NULL</v>
      </c>
      <c r="K2733" s="29" t="str">
        <f t="shared" si="553"/>
        <v/>
      </c>
      <c r="L2733" s="26" t="str">
        <f t="shared" si="554"/>
        <v/>
      </c>
      <c r="M2733" t="str">
        <f t="shared" si="555"/>
        <v/>
      </c>
      <c r="N2733" s="28">
        <f t="shared" si="556"/>
        <v>116.70290571259142</v>
      </c>
      <c r="O2733" t="str">
        <f t="shared" si="557"/>
        <v/>
      </c>
      <c r="P2733" t="str">
        <f t="shared" si="558"/>
        <v/>
      </c>
      <c r="Q2733" s="10"/>
      <c r="R2733" s="10"/>
      <c r="S2733" s="16">
        <v>0</v>
      </c>
      <c r="T2733" s="13"/>
      <c r="U2733" s="14"/>
      <c r="V2733" s="11"/>
      <c r="W2733" s="10"/>
      <c r="X2733" s="29"/>
      <c r="AA2733" t="s">
        <v>331</v>
      </c>
      <c r="AB2733">
        <v>1</v>
      </c>
      <c r="AR2733" t="s">
        <v>338</v>
      </c>
    </row>
    <row r="2734" spans="1:44" x14ac:dyDescent="0.35">
      <c r="A2734">
        <v>14</v>
      </c>
      <c r="B2734" s="26">
        <f t="shared" si="546"/>
        <v>46273.8125</v>
      </c>
      <c r="C2734" t="s">
        <v>67</v>
      </c>
      <c r="D2734">
        <v>5</v>
      </c>
      <c r="E2734" s="26">
        <f t="shared" si="547"/>
        <v>46273.864583333343</v>
      </c>
      <c r="F2734" s="26">
        <f t="shared" si="548"/>
        <v>46273.843750000007</v>
      </c>
      <c r="G2734">
        <f t="shared" si="549"/>
        <v>1</v>
      </c>
      <c r="H2734">
        <f t="shared" si="550"/>
        <v>1</v>
      </c>
      <c r="I2734" s="27">
        <f t="shared" si="551"/>
        <v>0</v>
      </c>
      <c r="J2734" s="28" t="str">
        <f t="shared" si="552"/>
        <v>NULL</v>
      </c>
      <c r="K2734" s="29" t="str">
        <f t="shared" si="553"/>
        <v>NULL</v>
      </c>
      <c r="L2734" s="26" t="str">
        <f t="shared" si="554"/>
        <v/>
      </c>
      <c r="M2734" t="str">
        <f t="shared" si="555"/>
        <v>UNKNOWN - NO RATE</v>
      </c>
      <c r="N2734" s="28">
        <f t="shared" si="556"/>
        <v>21.159874608150471</v>
      </c>
      <c r="O2734" t="str">
        <f t="shared" si="557"/>
        <v/>
      </c>
      <c r="P2734" t="str">
        <f t="shared" si="558"/>
        <v/>
      </c>
      <c r="Q2734" s="10" t="s">
        <v>155</v>
      </c>
      <c r="R2734" s="10"/>
      <c r="S2734" s="16">
        <v>0</v>
      </c>
      <c r="T2734" s="13"/>
      <c r="U2734" s="14"/>
      <c r="V2734" s="11"/>
      <c r="W2734" s="10" t="s">
        <v>155</v>
      </c>
      <c r="X2734" s="29"/>
      <c r="AA2734" t="s">
        <v>331</v>
      </c>
      <c r="AB2734">
        <v>1</v>
      </c>
      <c r="AI2734" t="s">
        <v>155</v>
      </c>
      <c r="AQ2734" t="s">
        <v>155</v>
      </c>
      <c r="AR2734" t="s">
        <v>338</v>
      </c>
    </row>
    <row r="2735" spans="1:44" x14ac:dyDescent="0.35">
      <c r="A2735">
        <v>14</v>
      </c>
      <c r="B2735" s="26">
        <f t="shared" si="546"/>
        <v>46273.8125</v>
      </c>
      <c r="C2735" t="s">
        <v>67</v>
      </c>
      <c r="D2735">
        <v>6</v>
      </c>
      <c r="E2735" s="26">
        <f t="shared" si="547"/>
        <v>46273.864583333343</v>
      </c>
      <c r="F2735" s="26">
        <f t="shared" si="548"/>
        <v>46273.843750000007</v>
      </c>
      <c r="G2735">
        <f t="shared" si="549"/>
        <v>0</v>
      </c>
      <c r="H2735">
        <f t="shared" si="550"/>
        <v>0</v>
      </c>
      <c r="I2735" s="27">
        <f t="shared" si="551"/>
        <v>2</v>
      </c>
      <c r="J2735" s="28">
        <f t="shared" si="552"/>
        <v>34.083460782171727</v>
      </c>
      <c r="K2735" s="29" t="str">
        <f t="shared" si="553"/>
        <v/>
      </c>
      <c r="L2735" s="26" t="str">
        <f t="shared" si="554"/>
        <v/>
      </c>
      <c r="M2735" t="str">
        <f t="shared" si="555"/>
        <v/>
      </c>
      <c r="N2735" s="28">
        <f t="shared" si="556"/>
        <v>17.041730391085864</v>
      </c>
      <c r="O2735" t="str">
        <f t="shared" si="557"/>
        <v/>
      </c>
      <c r="P2735" t="str">
        <f t="shared" si="558"/>
        <v/>
      </c>
      <c r="Q2735" s="10"/>
      <c r="R2735" s="10"/>
      <c r="S2735" s="16">
        <v>2</v>
      </c>
      <c r="T2735" s="13">
        <v>34.083460782171727</v>
      </c>
      <c r="U2735" s="14"/>
      <c r="V2735" s="11"/>
      <c r="W2735" s="10"/>
      <c r="X2735" s="29"/>
      <c r="AA2735" t="s">
        <v>331</v>
      </c>
      <c r="AB2735">
        <v>2</v>
      </c>
      <c r="AC2735">
        <v>21.66390853016398</v>
      </c>
      <c r="AD2735">
        <v>45.736871823828338</v>
      </c>
      <c r="AL2735">
        <v>21.66390853016398</v>
      </c>
      <c r="AM2735">
        <v>45.736871823828338</v>
      </c>
      <c r="AR2735" t="s">
        <v>332</v>
      </c>
    </row>
    <row r="2736" spans="1:44" x14ac:dyDescent="0.35">
      <c r="A2736">
        <v>14</v>
      </c>
      <c r="B2736" s="26">
        <f t="shared" si="546"/>
        <v>46273.8125</v>
      </c>
      <c r="C2736" t="s">
        <v>68</v>
      </c>
      <c r="D2736">
        <v>1</v>
      </c>
      <c r="E2736" s="26">
        <f t="shared" si="547"/>
        <v>46273.864583333343</v>
      </c>
      <c r="F2736" s="26">
        <f t="shared" si="548"/>
        <v>46273.843750000007</v>
      </c>
      <c r="G2736">
        <f t="shared" si="549"/>
        <v>0</v>
      </c>
      <c r="H2736">
        <f t="shared" si="550"/>
        <v>6</v>
      </c>
      <c r="I2736" s="27">
        <f t="shared" si="551"/>
        <v>5</v>
      </c>
      <c r="J2736" s="28">
        <f t="shared" si="552"/>
        <v>196.08253901749239</v>
      </c>
      <c r="K2736" s="29" t="str">
        <f t="shared" si="553"/>
        <v/>
      </c>
      <c r="L2736" s="26" t="str">
        <f t="shared" si="554"/>
        <v/>
      </c>
      <c r="M2736" t="str">
        <f t="shared" si="555"/>
        <v/>
      </c>
      <c r="N2736" s="28">
        <f t="shared" si="556"/>
        <v>39.21650780349848</v>
      </c>
      <c r="O2736" t="str">
        <f t="shared" si="557"/>
        <v/>
      </c>
      <c r="P2736" t="str">
        <f t="shared" si="558"/>
        <v/>
      </c>
      <c r="Q2736" s="10"/>
      <c r="R2736" s="10"/>
      <c r="S2736" s="16">
        <v>5</v>
      </c>
      <c r="T2736" s="13">
        <v>196.08253901749239</v>
      </c>
      <c r="U2736" s="14"/>
      <c r="V2736" s="11"/>
      <c r="W2736" s="10"/>
      <c r="X2736" s="29"/>
      <c r="AA2736" t="s">
        <v>331</v>
      </c>
      <c r="AB2736">
        <v>5</v>
      </c>
      <c r="AC2736">
        <v>19.897959183673471</v>
      </c>
      <c r="AD2736">
        <v>373.81262804991621</v>
      </c>
      <c r="AL2736">
        <v>19.897959183673471</v>
      </c>
      <c r="AM2736">
        <v>373.81262804991621</v>
      </c>
      <c r="AR2736" t="s">
        <v>337</v>
      </c>
    </row>
    <row r="2737" spans="1:44" x14ac:dyDescent="0.35">
      <c r="A2737">
        <v>14</v>
      </c>
      <c r="B2737" s="26">
        <f t="shared" si="546"/>
        <v>46273.8125</v>
      </c>
      <c r="C2737" t="s">
        <v>68</v>
      </c>
      <c r="D2737">
        <v>2</v>
      </c>
      <c r="E2737" s="26">
        <f t="shared" si="547"/>
        <v>46273.864583333343</v>
      </c>
      <c r="F2737" s="26">
        <f t="shared" si="548"/>
        <v>46273.843750000007</v>
      </c>
      <c r="G2737">
        <f t="shared" si="549"/>
        <v>0</v>
      </c>
      <c r="H2737">
        <f t="shared" si="550"/>
        <v>0</v>
      </c>
      <c r="I2737" s="27">
        <f t="shared" si="551"/>
        <v>0</v>
      </c>
      <c r="J2737" s="28" t="str">
        <f t="shared" si="552"/>
        <v>NULL</v>
      </c>
      <c r="K2737" s="29" t="str">
        <f t="shared" si="553"/>
        <v/>
      </c>
      <c r="L2737" s="26" t="str">
        <f t="shared" si="554"/>
        <v/>
      </c>
      <c r="M2737" t="str">
        <f t="shared" si="555"/>
        <v/>
      </c>
      <c r="N2737" s="28">
        <f t="shared" si="556"/>
        <v>41.894060995184596</v>
      </c>
      <c r="O2737" t="str">
        <f t="shared" si="557"/>
        <v/>
      </c>
      <c r="P2737" t="str">
        <f t="shared" si="558"/>
        <v/>
      </c>
      <c r="Q2737" s="10"/>
      <c r="R2737" s="10"/>
      <c r="S2737" s="16">
        <v>0</v>
      </c>
      <c r="T2737" s="13"/>
      <c r="U2737" s="14"/>
      <c r="V2737" s="11"/>
      <c r="W2737" s="10"/>
      <c r="X2737" s="29"/>
      <c r="AA2737" t="s">
        <v>331</v>
      </c>
      <c r="AB2737">
        <v>2</v>
      </c>
      <c r="AR2737" t="s">
        <v>332</v>
      </c>
    </row>
    <row r="2738" spans="1:44" x14ac:dyDescent="0.35">
      <c r="A2738">
        <v>14</v>
      </c>
      <c r="B2738" s="26">
        <f t="shared" si="546"/>
        <v>46273.8125</v>
      </c>
      <c r="C2738" t="s">
        <v>68</v>
      </c>
      <c r="D2738">
        <v>3</v>
      </c>
      <c r="E2738" s="26">
        <f t="shared" si="547"/>
        <v>46273.864583333343</v>
      </c>
      <c r="F2738" s="26">
        <f t="shared" si="548"/>
        <v>46273.843750000007</v>
      </c>
      <c r="G2738">
        <f t="shared" si="549"/>
        <v>0</v>
      </c>
      <c r="H2738">
        <f t="shared" si="550"/>
        <v>0</v>
      </c>
      <c r="I2738" s="27">
        <f t="shared" si="551"/>
        <v>0</v>
      </c>
      <c r="J2738" s="28" t="str">
        <f t="shared" si="552"/>
        <v>NULL</v>
      </c>
      <c r="K2738" s="29" t="str">
        <f t="shared" si="553"/>
        <v/>
      </c>
      <c r="L2738" s="26" t="str">
        <f t="shared" si="554"/>
        <v/>
      </c>
      <c r="M2738" t="str">
        <f t="shared" si="555"/>
        <v/>
      </c>
      <c r="N2738" s="28">
        <f t="shared" si="556"/>
        <v>58.441558441558442</v>
      </c>
      <c r="O2738" t="str">
        <f t="shared" si="557"/>
        <v/>
      </c>
      <c r="P2738" t="str">
        <f t="shared" si="558"/>
        <v/>
      </c>
      <c r="Q2738" s="10"/>
      <c r="R2738" s="10"/>
      <c r="S2738" s="16">
        <v>0</v>
      </c>
      <c r="T2738" s="13"/>
      <c r="U2738" s="14"/>
      <c r="V2738" s="11"/>
      <c r="W2738" s="10"/>
      <c r="X2738" s="29"/>
      <c r="AA2738" t="s">
        <v>331</v>
      </c>
      <c r="AB2738">
        <v>1</v>
      </c>
      <c r="AR2738" t="s">
        <v>338</v>
      </c>
    </row>
    <row r="2739" spans="1:44" x14ac:dyDescent="0.35">
      <c r="A2739">
        <v>14</v>
      </c>
      <c r="B2739" s="26">
        <f t="shared" si="546"/>
        <v>46273.8125</v>
      </c>
      <c r="C2739" t="s">
        <v>68</v>
      </c>
      <c r="D2739">
        <v>4</v>
      </c>
      <c r="E2739" s="26">
        <f t="shared" si="547"/>
        <v>46273.864583333343</v>
      </c>
      <c r="F2739" s="26">
        <f t="shared" si="548"/>
        <v>46273.843750000007</v>
      </c>
      <c r="G2739">
        <f t="shared" si="549"/>
        <v>0</v>
      </c>
      <c r="H2739">
        <f t="shared" si="550"/>
        <v>0</v>
      </c>
      <c r="I2739" s="27">
        <f t="shared" si="551"/>
        <v>0</v>
      </c>
      <c r="J2739" s="28" t="str">
        <f t="shared" si="552"/>
        <v>NULL</v>
      </c>
      <c r="K2739" s="29" t="str">
        <f t="shared" si="553"/>
        <v/>
      </c>
      <c r="L2739" s="26" t="str">
        <f t="shared" si="554"/>
        <v/>
      </c>
      <c r="M2739" t="str">
        <f t="shared" si="555"/>
        <v/>
      </c>
      <c r="N2739" s="28">
        <f t="shared" si="556"/>
        <v>116.70290571259142</v>
      </c>
      <c r="O2739" t="str">
        <f t="shared" si="557"/>
        <v/>
      </c>
      <c r="P2739" t="str">
        <f t="shared" si="558"/>
        <v/>
      </c>
      <c r="Q2739" s="10"/>
      <c r="R2739" s="10"/>
      <c r="S2739" s="16">
        <v>0</v>
      </c>
      <c r="T2739" s="13"/>
      <c r="U2739" s="14"/>
      <c r="V2739" s="11"/>
      <c r="W2739" s="10"/>
      <c r="X2739" s="29"/>
      <c r="AA2739" t="s">
        <v>331</v>
      </c>
      <c r="AB2739">
        <v>1</v>
      </c>
      <c r="AR2739" t="s">
        <v>338</v>
      </c>
    </row>
    <row r="2740" spans="1:44" x14ac:dyDescent="0.35">
      <c r="A2740">
        <v>14</v>
      </c>
      <c r="B2740" s="26">
        <f t="shared" si="546"/>
        <v>46273.8125</v>
      </c>
      <c r="C2740" t="s">
        <v>68</v>
      </c>
      <c r="D2740">
        <v>5</v>
      </c>
      <c r="E2740" s="26">
        <f t="shared" si="547"/>
        <v>46273.864583333343</v>
      </c>
      <c r="F2740" s="26">
        <f t="shared" si="548"/>
        <v>46273.843750000007</v>
      </c>
      <c r="G2740">
        <f t="shared" si="549"/>
        <v>0</v>
      </c>
      <c r="H2740">
        <f t="shared" si="550"/>
        <v>1</v>
      </c>
      <c r="I2740" s="27">
        <f t="shared" si="551"/>
        <v>0</v>
      </c>
      <c r="J2740" s="28" t="str">
        <f t="shared" si="552"/>
        <v>NULL</v>
      </c>
      <c r="K2740" s="29" t="str">
        <f t="shared" si="553"/>
        <v/>
      </c>
      <c r="L2740" s="26" t="str">
        <f t="shared" si="554"/>
        <v/>
      </c>
      <c r="M2740" t="str">
        <f t="shared" si="555"/>
        <v/>
      </c>
      <c r="N2740" s="28">
        <f t="shared" si="556"/>
        <v>21.159874608150471</v>
      </c>
      <c r="O2740" t="str">
        <f t="shared" si="557"/>
        <v/>
      </c>
      <c r="P2740" t="str">
        <f t="shared" si="558"/>
        <v/>
      </c>
      <c r="Q2740" s="10"/>
      <c r="R2740" s="10"/>
      <c r="S2740" s="16">
        <v>0</v>
      </c>
      <c r="T2740" s="13"/>
      <c r="U2740" s="14"/>
      <c r="V2740" s="11"/>
      <c r="W2740" s="10"/>
      <c r="X2740" s="29"/>
      <c r="AA2740" t="s">
        <v>331</v>
      </c>
      <c r="AB2740">
        <v>1</v>
      </c>
      <c r="AR2740" t="s">
        <v>338</v>
      </c>
    </row>
    <row r="2741" spans="1:44" x14ac:dyDescent="0.35">
      <c r="A2741">
        <v>14</v>
      </c>
      <c r="B2741" s="26">
        <f t="shared" si="546"/>
        <v>46273.8125</v>
      </c>
      <c r="C2741" t="s">
        <v>68</v>
      </c>
      <c r="D2741">
        <v>6</v>
      </c>
      <c r="E2741" s="26">
        <f t="shared" si="547"/>
        <v>46273.864583333343</v>
      </c>
      <c r="F2741" s="26">
        <f t="shared" si="548"/>
        <v>46273.843750000007</v>
      </c>
      <c r="G2741">
        <f t="shared" si="549"/>
        <v>0</v>
      </c>
      <c r="H2741">
        <f t="shared" si="550"/>
        <v>0</v>
      </c>
      <c r="I2741" s="27">
        <f t="shared" si="551"/>
        <v>2</v>
      </c>
      <c r="J2741" s="28">
        <f t="shared" si="552"/>
        <v>34.083460782171727</v>
      </c>
      <c r="K2741" s="29" t="str">
        <f t="shared" si="553"/>
        <v/>
      </c>
      <c r="L2741" s="26" t="str">
        <f t="shared" si="554"/>
        <v/>
      </c>
      <c r="M2741" t="str">
        <f t="shared" si="555"/>
        <v/>
      </c>
      <c r="N2741" s="28">
        <f t="shared" si="556"/>
        <v>17.041730391085864</v>
      </c>
      <c r="O2741" t="str">
        <f t="shared" si="557"/>
        <v/>
      </c>
      <c r="P2741" t="str">
        <f t="shared" si="558"/>
        <v/>
      </c>
      <c r="Q2741" s="10"/>
      <c r="R2741" s="10"/>
      <c r="S2741" s="16">
        <v>2</v>
      </c>
      <c r="T2741" s="13">
        <v>34.083460782171727</v>
      </c>
      <c r="U2741" s="14"/>
      <c r="V2741" s="11"/>
      <c r="W2741" s="10"/>
      <c r="X2741" s="29"/>
      <c r="AA2741" t="s">
        <v>331</v>
      </c>
      <c r="AB2741">
        <v>2</v>
      </c>
      <c r="AC2741">
        <v>21.66390853016398</v>
      </c>
      <c r="AD2741">
        <v>45.736871823828338</v>
      </c>
      <c r="AL2741">
        <v>21.66390853016398</v>
      </c>
      <c r="AM2741">
        <v>45.736871823828338</v>
      </c>
      <c r="AR2741" t="s">
        <v>332</v>
      </c>
    </row>
    <row r="2742" spans="1:44" x14ac:dyDescent="0.35">
      <c r="A2742">
        <v>14</v>
      </c>
      <c r="B2742" s="26">
        <f t="shared" si="546"/>
        <v>46273.8125</v>
      </c>
      <c r="C2742" t="s">
        <v>69</v>
      </c>
      <c r="D2742">
        <v>1</v>
      </c>
      <c r="E2742" s="26">
        <f t="shared" si="547"/>
        <v>46273.864583333343</v>
      </c>
      <c r="F2742" s="26">
        <f t="shared" si="548"/>
        <v>46273.843750000007</v>
      </c>
      <c r="G2742">
        <f t="shared" si="549"/>
        <v>0</v>
      </c>
      <c r="H2742">
        <f t="shared" si="550"/>
        <v>6</v>
      </c>
      <c r="I2742" s="27">
        <f t="shared" si="551"/>
        <v>5</v>
      </c>
      <c r="J2742" s="28">
        <f t="shared" si="552"/>
        <v>196.08253901749239</v>
      </c>
      <c r="K2742" s="29" t="str">
        <f t="shared" si="553"/>
        <v/>
      </c>
      <c r="L2742" s="26" t="str">
        <f t="shared" si="554"/>
        <v/>
      </c>
      <c r="M2742" t="str">
        <f t="shared" si="555"/>
        <v/>
      </c>
      <c r="N2742" s="28">
        <f t="shared" si="556"/>
        <v>39.21650780349848</v>
      </c>
      <c r="O2742" t="str">
        <f t="shared" si="557"/>
        <v/>
      </c>
      <c r="P2742" t="str">
        <f t="shared" si="558"/>
        <v/>
      </c>
      <c r="Q2742" s="10"/>
      <c r="R2742" s="10"/>
      <c r="S2742" s="16">
        <v>5</v>
      </c>
      <c r="T2742" s="13">
        <v>196.08253901749239</v>
      </c>
      <c r="U2742" s="14"/>
      <c r="V2742" s="11"/>
      <c r="W2742" s="10"/>
      <c r="X2742" s="29"/>
      <c r="AA2742" t="s">
        <v>331</v>
      </c>
      <c r="AB2742">
        <v>5</v>
      </c>
      <c r="AC2742">
        <v>19.897959183673471</v>
      </c>
      <c r="AD2742">
        <v>373.81262804991621</v>
      </c>
      <c r="AL2742">
        <v>19.897959183673471</v>
      </c>
      <c r="AM2742">
        <v>373.81262804991621</v>
      </c>
      <c r="AR2742" t="s">
        <v>337</v>
      </c>
    </row>
    <row r="2743" spans="1:44" x14ac:dyDescent="0.35">
      <c r="A2743">
        <v>14</v>
      </c>
      <c r="B2743" s="26">
        <f t="shared" si="546"/>
        <v>46273.8125</v>
      </c>
      <c r="C2743" t="s">
        <v>69</v>
      </c>
      <c r="D2743">
        <v>2</v>
      </c>
      <c r="E2743" s="26">
        <f t="shared" si="547"/>
        <v>46273.864583333343</v>
      </c>
      <c r="F2743" s="26">
        <f t="shared" si="548"/>
        <v>46273.843750000007</v>
      </c>
      <c r="G2743">
        <f t="shared" si="549"/>
        <v>0</v>
      </c>
      <c r="H2743">
        <f t="shared" si="550"/>
        <v>0</v>
      </c>
      <c r="I2743" s="27">
        <f t="shared" si="551"/>
        <v>0</v>
      </c>
      <c r="J2743" s="28" t="str">
        <f t="shared" si="552"/>
        <v>NULL</v>
      </c>
      <c r="K2743" s="29" t="str">
        <f t="shared" si="553"/>
        <v/>
      </c>
      <c r="L2743" s="26" t="str">
        <f t="shared" si="554"/>
        <v/>
      </c>
      <c r="M2743" t="str">
        <f t="shared" si="555"/>
        <v/>
      </c>
      <c r="N2743" s="28">
        <f t="shared" si="556"/>
        <v>41.894060995184596</v>
      </c>
      <c r="O2743" t="str">
        <f t="shared" si="557"/>
        <v/>
      </c>
      <c r="P2743" t="str">
        <f t="shared" si="558"/>
        <v/>
      </c>
      <c r="Q2743" s="10"/>
      <c r="R2743" s="10"/>
      <c r="S2743" s="16">
        <v>0</v>
      </c>
      <c r="T2743" s="13"/>
      <c r="U2743" s="14"/>
      <c r="V2743" s="11"/>
      <c r="W2743" s="10"/>
      <c r="X2743" s="29"/>
      <c r="AA2743" t="s">
        <v>331</v>
      </c>
      <c r="AB2743">
        <v>2</v>
      </c>
      <c r="AR2743" t="s">
        <v>332</v>
      </c>
    </row>
    <row r="2744" spans="1:44" x14ac:dyDescent="0.35">
      <c r="A2744">
        <v>14</v>
      </c>
      <c r="B2744" s="26">
        <f t="shared" si="546"/>
        <v>46273.8125</v>
      </c>
      <c r="C2744" t="s">
        <v>69</v>
      </c>
      <c r="D2744">
        <v>3</v>
      </c>
      <c r="E2744" s="26">
        <f t="shared" si="547"/>
        <v>46273.864583333343</v>
      </c>
      <c r="F2744" s="26">
        <f t="shared" si="548"/>
        <v>46273.843750000007</v>
      </c>
      <c r="G2744">
        <f t="shared" si="549"/>
        <v>0</v>
      </c>
      <c r="H2744">
        <f t="shared" si="550"/>
        <v>0</v>
      </c>
      <c r="I2744" s="27">
        <f t="shared" si="551"/>
        <v>0</v>
      </c>
      <c r="J2744" s="28" t="str">
        <f t="shared" si="552"/>
        <v>NULL</v>
      </c>
      <c r="K2744" s="29" t="str">
        <f t="shared" si="553"/>
        <v/>
      </c>
      <c r="L2744" s="26" t="str">
        <f t="shared" si="554"/>
        <v/>
      </c>
      <c r="M2744" t="str">
        <f t="shared" si="555"/>
        <v/>
      </c>
      <c r="N2744" s="28">
        <f t="shared" si="556"/>
        <v>58.441558441558442</v>
      </c>
      <c r="O2744" t="str">
        <f t="shared" si="557"/>
        <v/>
      </c>
      <c r="P2744" t="str">
        <f t="shared" si="558"/>
        <v/>
      </c>
      <c r="Q2744" s="10"/>
      <c r="R2744" s="10"/>
      <c r="S2744" s="16">
        <v>0</v>
      </c>
      <c r="T2744" s="13"/>
      <c r="U2744" s="14"/>
      <c r="V2744" s="11"/>
      <c r="W2744" s="10"/>
      <c r="X2744" s="29"/>
      <c r="AA2744" t="s">
        <v>331</v>
      </c>
      <c r="AB2744">
        <v>1</v>
      </c>
      <c r="AR2744" t="s">
        <v>338</v>
      </c>
    </row>
    <row r="2745" spans="1:44" x14ac:dyDescent="0.35">
      <c r="A2745">
        <v>14</v>
      </c>
      <c r="B2745" s="26">
        <f t="shared" si="546"/>
        <v>46273.8125</v>
      </c>
      <c r="C2745" t="s">
        <v>69</v>
      </c>
      <c r="D2745">
        <v>4</v>
      </c>
      <c r="E2745" s="26">
        <f t="shared" si="547"/>
        <v>46273.864583333343</v>
      </c>
      <c r="F2745" s="26">
        <f t="shared" si="548"/>
        <v>46273.843750000007</v>
      </c>
      <c r="G2745">
        <f t="shared" si="549"/>
        <v>0</v>
      </c>
      <c r="H2745">
        <f t="shared" si="550"/>
        <v>0</v>
      </c>
      <c r="I2745" s="27">
        <f t="shared" si="551"/>
        <v>0</v>
      </c>
      <c r="J2745" s="28" t="str">
        <f t="shared" si="552"/>
        <v>NULL</v>
      </c>
      <c r="K2745" s="29" t="str">
        <f t="shared" si="553"/>
        <v/>
      </c>
      <c r="L2745" s="26" t="str">
        <f t="shared" si="554"/>
        <v/>
      </c>
      <c r="M2745" t="str">
        <f t="shared" si="555"/>
        <v/>
      </c>
      <c r="N2745" s="28">
        <f t="shared" si="556"/>
        <v>116.70290571259142</v>
      </c>
      <c r="O2745" t="str">
        <f t="shared" si="557"/>
        <v/>
      </c>
      <c r="P2745" t="str">
        <f t="shared" si="558"/>
        <v/>
      </c>
      <c r="Q2745" s="10"/>
      <c r="R2745" s="10"/>
      <c r="S2745" s="16">
        <v>0</v>
      </c>
      <c r="T2745" s="13"/>
      <c r="U2745" s="14"/>
      <c r="V2745" s="11"/>
      <c r="W2745" s="10"/>
      <c r="X2745" s="29"/>
      <c r="AA2745" t="s">
        <v>331</v>
      </c>
      <c r="AB2745">
        <v>1</v>
      </c>
      <c r="AR2745" t="s">
        <v>338</v>
      </c>
    </row>
    <row r="2746" spans="1:44" x14ac:dyDescent="0.35">
      <c r="A2746">
        <v>14</v>
      </c>
      <c r="B2746" s="26">
        <f t="shared" si="546"/>
        <v>46273.8125</v>
      </c>
      <c r="C2746" t="s">
        <v>69</v>
      </c>
      <c r="D2746">
        <v>5</v>
      </c>
      <c r="E2746" s="26">
        <f t="shared" si="547"/>
        <v>46273.864583333343</v>
      </c>
      <c r="F2746" s="26">
        <f t="shared" si="548"/>
        <v>46273.843750000007</v>
      </c>
      <c r="G2746">
        <f t="shared" si="549"/>
        <v>0</v>
      </c>
      <c r="H2746">
        <f t="shared" si="550"/>
        <v>1</v>
      </c>
      <c r="I2746" s="27">
        <f t="shared" si="551"/>
        <v>0</v>
      </c>
      <c r="J2746" s="28" t="str">
        <f t="shared" si="552"/>
        <v>NULL</v>
      </c>
      <c r="K2746" s="29" t="str">
        <f t="shared" si="553"/>
        <v/>
      </c>
      <c r="L2746" s="26" t="str">
        <f t="shared" si="554"/>
        <v/>
      </c>
      <c r="M2746" t="str">
        <f t="shared" si="555"/>
        <v/>
      </c>
      <c r="N2746" s="28">
        <f t="shared" si="556"/>
        <v>21.159874608150471</v>
      </c>
      <c r="O2746" t="str">
        <f t="shared" si="557"/>
        <v/>
      </c>
      <c r="P2746" t="str">
        <f t="shared" si="558"/>
        <v/>
      </c>
      <c r="Q2746" s="10"/>
      <c r="R2746" s="10"/>
      <c r="S2746" s="16">
        <v>0</v>
      </c>
      <c r="T2746" s="13"/>
      <c r="U2746" s="14"/>
      <c r="V2746" s="11"/>
      <c r="W2746" s="10"/>
      <c r="X2746" s="29"/>
      <c r="AA2746" t="s">
        <v>331</v>
      </c>
      <c r="AB2746">
        <v>1</v>
      </c>
      <c r="AR2746" t="s">
        <v>338</v>
      </c>
    </row>
    <row r="2747" spans="1:44" x14ac:dyDescent="0.35">
      <c r="A2747">
        <v>14</v>
      </c>
      <c r="B2747" s="26">
        <f t="shared" si="546"/>
        <v>46273.8125</v>
      </c>
      <c r="C2747" t="s">
        <v>69</v>
      </c>
      <c r="D2747">
        <v>6</v>
      </c>
      <c r="E2747" s="26">
        <f t="shared" si="547"/>
        <v>46273.864583333343</v>
      </c>
      <c r="F2747" s="26">
        <f t="shared" si="548"/>
        <v>46273.843750000007</v>
      </c>
      <c r="G2747">
        <f t="shared" si="549"/>
        <v>0</v>
      </c>
      <c r="H2747">
        <f t="shared" si="550"/>
        <v>0</v>
      </c>
      <c r="I2747" s="27">
        <f t="shared" si="551"/>
        <v>2</v>
      </c>
      <c r="J2747" s="28">
        <f t="shared" si="552"/>
        <v>34.083460782171727</v>
      </c>
      <c r="K2747" s="29" t="str">
        <f t="shared" si="553"/>
        <v/>
      </c>
      <c r="L2747" s="26" t="str">
        <f t="shared" si="554"/>
        <v/>
      </c>
      <c r="M2747" t="str">
        <f t="shared" si="555"/>
        <v/>
      </c>
      <c r="N2747" s="28">
        <f t="shared" si="556"/>
        <v>17.041730391085864</v>
      </c>
      <c r="O2747" t="str">
        <f t="shared" si="557"/>
        <v/>
      </c>
      <c r="P2747" t="str">
        <f t="shared" si="558"/>
        <v/>
      </c>
      <c r="Q2747" s="10"/>
      <c r="R2747" s="10"/>
      <c r="S2747" s="16">
        <v>2</v>
      </c>
      <c r="T2747" s="13">
        <v>34.083460782171727</v>
      </c>
      <c r="U2747" s="14"/>
      <c r="V2747" s="11"/>
      <c r="W2747" s="10"/>
      <c r="X2747" s="29"/>
      <c r="AA2747" t="s">
        <v>331</v>
      </c>
      <c r="AB2747">
        <v>2</v>
      </c>
      <c r="AC2747">
        <v>21.66390853016398</v>
      </c>
      <c r="AD2747">
        <v>45.736871823828338</v>
      </c>
      <c r="AL2747">
        <v>21.66390853016398</v>
      </c>
      <c r="AM2747">
        <v>45.736871823828338</v>
      </c>
      <c r="AR2747" t="s">
        <v>332</v>
      </c>
    </row>
    <row r="2748" spans="1:44" x14ac:dyDescent="0.35">
      <c r="A2748">
        <v>14</v>
      </c>
      <c r="B2748" s="26">
        <f t="shared" si="546"/>
        <v>46273.8125</v>
      </c>
      <c r="C2748" t="s">
        <v>70</v>
      </c>
      <c r="D2748">
        <v>1</v>
      </c>
      <c r="E2748" s="26">
        <f t="shared" si="547"/>
        <v>46273.864583333343</v>
      </c>
      <c r="F2748" s="26">
        <f t="shared" si="548"/>
        <v>46273.843750000007</v>
      </c>
      <c r="G2748">
        <f t="shared" si="549"/>
        <v>0</v>
      </c>
      <c r="H2748">
        <f t="shared" si="550"/>
        <v>6</v>
      </c>
      <c r="I2748" s="27">
        <f t="shared" si="551"/>
        <v>5</v>
      </c>
      <c r="J2748" s="28">
        <f t="shared" si="552"/>
        <v>196.08253901749239</v>
      </c>
      <c r="K2748" s="29" t="str">
        <f t="shared" si="553"/>
        <v/>
      </c>
      <c r="L2748" s="26" t="str">
        <f t="shared" si="554"/>
        <v/>
      </c>
      <c r="M2748" t="str">
        <f t="shared" si="555"/>
        <v/>
      </c>
      <c r="N2748" s="28">
        <f t="shared" si="556"/>
        <v>39.21650780349848</v>
      </c>
      <c r="O2748" t="str">
        <f t="shared" si="557"/>
        <v/>
      </c>
      <c r="P2748" t="str">
        <f t="shared" si="558"/>
        <v/>
      </c>
      <c r="Q2748" s="10"/>
      <c r="R2748" s="10"/>
      <c r="S2748" s="16">
        <v>5</v>
      </c>
      <c r="T2748" s="13">
        <v>196.08253901749239</v>
      </c>
      <c r="U2748" s="14"/>
      <c r="V2748" s="11"/>
      <c r="W2748" s="10"/>
      <c r="X2748" s="29"/>
      <c r="AA2748" t="s">
        <v>331</v>
      </c>
      <c r="AB2748">
        <v>5</v>
      </c>
      <c r="AC2748">
        <v>19.897959183673471</v>
      </c>
      <c r="AD2748">
        <v>373.81262804991621</v>
      </c>
      <c r="AL2748">
        <v>19.897959183673471</v>
      </c>
      <c r="AM2748">
        <v>373.81262804991621</v>
      </c>
      <c r="AR2748" t="s">
        <v>337</v>
      </c>
    </row>
    <row r="2749" spans="1:44" x14ac:dyDescent="0.35">
      <c r="A2749">
        <v>14</v>
      </c>
      <c r="B2749" s="26">
        <f t="shared" si="546"/>
        <v>46273.8125</v>
      </c>
      <c r="C2749" t="s">
        <v>70</v>
      </c>
      <c r="D2749">
        <v>2</v>
      </c>
      <c r="E2749" s="26">
        <f t="shared" si="547"/>
        <v>46273.864583333343</v>
      </c>
      <c r="F2749" s="26">
        <f t="shared" si="548"/>
        <v>46273.843750000007</v>
      </c>
      <c r="G2749">
        <f t="shared" si="549"/>
        <v>0</v>
      </c>
      <c r="H2749">
        <f t="shared" si="550"/>
        <v>0</v>
      </c>
      <c r="I2749" s="27">
        <f t="shared" si="551"/>
        <v>0</v>
      </c>
      <c r="J2749" s="28" t="str">
        <f t="shared" si="552"/>
        <v>NULL</v>
      </c>
      <c r="K2749" s="29" t="str">
        <f t="shared" si="553"/>
        <v/>
      </c>
      <c r="L2749" s="26" t="str">
        <f t="shared" si="554"/>
        <v/>
      </c>
      <c r="M2749" t="str">
        <f t="shared" si="555"/>
        <v/>
      </c>
      <c r="N2749" s="28">
        <f t="shared" si="556"/>
        <v>41.894060995184596</v>
      </c>
      <c r="O2749" t="str">
        <f t="shared" si="557"/>
        <v/>
      </c>
      <c r="P2749" t="str">
        <f t="shared" si="558"/>
        <v/>
      </c>
      <c r="Q2749" s="10"/>
      <c r="R2749" s="10"/>
      <c r="S2749" s="16">
        <v>0</v>
      </c>
      <c r="T2749" s="13"/>
      <c r="U2749" s="14"/>
      <c r="V2749" s="11"/>
      <c r="W2749" s="10"/>
      <c r="X2749" s="29"/>
      <c r="AA2749" t="s">
        <v>331</v>
      </c>
      <c r="AB2749">
        <v>2</v>
      </c>
      <c r="AR2749" t="s">
        <v>332</v>
      </c>
    </row>
    <row r="2750" spans="1:44" x14ac:dyDescent="0.35">
      <c r="A2750">
        <v>14</v>
      </c>
      <c r="B2750" s="26">
        <f t="shared" si="546"/>
        <v>46273.8125</v>
      </c>
      <c r="C2750" t="s">
        <v>70</v>
      </c>
      <c r="D2750">
        <v>3</v>
      </c>
      <c r="E2750" s="26">
        <f t="shared" si="547"/>
        <v>46273.864583333343</v>
      </c>
      <c r="F2750" s="26">
        <f t="shared" si="548"/>
        <v>46273.843750000007</v>
      </c>
      <c r="G2750">
        <f t="shared" si="549"/>
        <v>0</v>
      </c>
      <c r="H2750">
        <f t="shared" si="550"/>
        <v>0</v>
      </c>
      <c r="I2750" s="27">
        <f t="shared" si="551"/>
        <v>0</v>
      </c>
      <c r="J2750" s="28" t="str">
        <f t="shared" si="552"/>
        <v>NULL</v>
      </c>
      <c r="K2750" s="29" t="str">
        <f t="shared" si="553"/>
        <v/>
      </c>
      <c r="L2750" s="26" t="str">
        <f t="shared" si="554"/>
        <v/>
      </c>
      <c r="M2750" t="str">
        <f t="shared" si="555"/>
        <v/>
      </c>
      <c r="N2750" s="28">
        <f t="shared" si="556"/>
        <v>58.441558441558442</v>
      </c>
      <c r="O2750" t="str">
        <f t="shared" si="557"/>
        <v/>
      </c>
      <c r="P2750" t="str">
        <f t="shared" si="558"/>
        <v/>
      </c>
      <c r="Q2750" s="10"/>
      <c r="R2750" s="10"/>
      <c r="S2750" s="16">
        <v>0</v>
      </c>
      <c r="T2750" s="13"/>
      <c r="U2750" s="14"/>
      <c r="V2750" s="11"/>
      <c r="W2750" s="10"/>
      <c r="X2750" s="29"/>
      <c r="AA2750" t="s">
        <v>331</v>
      </c>
      <c r="AB2750">
        <v>1</v>
      </c>
      <c r="AR2750" t="s">
        <v>338</v>
      </c>
    </row>
    <row r="2751" spans="1:44" x14ac:dyDescent="0.35">
      <c r="A2751">
        <v>14</v>
      </c>
      <c r="B2751" s="26">
        <f t="shared" si="546"/>
        <v>46273.8125</v>
      </c>
      <c r="C2751" t="s">
        <v>70</v>
      </c>
      <c r="D2751">
        <v>4</v>
      </c>
      <c r="E2751" s="26">
        <f t="shared" si="547"/>
        <v>46273.864583333343</v>
      </c>
      <c r="F2751" s="26">
        <f t="shared" si="548"/>
        <v>46273.843750000007</v>
      </c>
      <c r="G2751">
        <f t="shared" si="549"/>
        <v>0</v>
      </c>
      <c r="H2751">
        <f t="shared" si="550"/>
        <v>0</v>
      </c>
      <c r="I2751" s="27">
        <f t="shared" si="551"/>
        <v>0</v>
      </c>
      <c r="J2751" s="28" t="str">
        <f t="shared" si="552"/>
        <v>NULL</v>
      </c>
      <c r="K2751" s="29" t="str">
        <f t="shared" si="553"/>
        <v/>
      </c>
      <c r="L2751" s="26" t="str">
        <f t="shared" si="554"/>
        <v/>
      </c>
      <c r="M2751" t="str">
        <f t="shared" si="555"/>
        <v/>
      </c>
      <c r="N2751" s="28">
        <f t="shared" si="556"/>
        <v>116.70290571259142</v>
      </c>
      <c r="O2751" t="str">
        <f t="shared" si="557"/>
        <v/>
      </c>
      <c r="P2751" t="str">
        <f t="shared" si="558"/>
        <v/>
      </c>
      <c r="Q2751" s="10"/>
      <c r="R2751" s="10"/>
      <c r="S2751" s="16">
        <v>0</v>
      </c>
      <c r="T2751" s="13"/>
      <c r="U2751" s="14"/>
      <c r="V2751" s="11"/>
      <c r="W2751" s="10"/>
      <c r="X2751" s="29"/>
      <c r="AA2751" t="s">
        <v>331</v>
      </c>
      <c r="AB2751">
        <v>1</v>
      </c>
      <c r="AR2751" t="s">
        <v>338</v>
      </c>
    </row>
    <row r="2752" spans="1:44" x14ac:dyDescent="0.35">
      <c r="A2752">
        <v>14</v>
      </c>
      <c r="B2752" s="26">
        <f t="shared" si="546"/>
        <v>46273.8125</v>
      </c>
      <c r="C2752" t="s">
        <v>70</v>
      </c>
      <c r="D2752">
        <v>5</v>
      </c>
      <c r="E2752" s="26">
        <f t="shared" si="547"/>
        <v>46273.864583333343</v>
      </c>
      <c r="F2752" s="26">
        <f t="shared" si="548"/>
        <v>46273.843750000007</v>
      </c>
      <c r="G2752">
        <f t="shared" si="549"/>
        <v>0</v>
      </c>
      <c r="H2752">
        <f t="shared" si="550"/>
        <v>1</v>
      </c>
      <c r="I2752" s="27">
        <f t="shared" si="551"/>
        <v>0</v>
      </c>
      <c r="J2752" s="28" t="str">
        <f t="shared" si="552"/>
        <v>NULL</v>
      </c>
      <c r="K2752" s="29" t="str">
        <f t="shared" si="553"/>
        <v/>
      </c>
      <c r="L2752" s="26" t="str">
        <f t="shared" si="554"/>
        <v/>
      </c>
      <c r="M2752" t="str">
        <f t="shared" si="555"/>
        <v/>
      </c>
      <c r="N2752" s="28">
        <f t="shared" si="556"/>
        <v>21.159874608150471</v>
      </c>
      <c r="O2752" t="str">
        <f t="shared" si="557"/>
        <v/>
      </c>
      <c r="P2752" t="str">
        <f t="shared" si="558"/>
        <v/>
      </c>
      <c r="Q2752" s="10"/>
      <c r="R2752" s="10"/>
      <c r="S2752" s="16">
        <v>0</v>
      </c>
      <c r="T2752" s="13"/>
      <c r="U2752" s="14"/>
      <c r="V2752" s="11"/>
      <c r="W2752" s="10"/>
      <c r="X2752" s="29"/>
      <c r="AA2752" t="s">
        <v>331</v>
      </c>
      <c r="AB2752">
        <v>1</v>
      </c>
      <c r="AR2752" t="s">
        <v>338</v>
      </c>
    </row>
    <row r="2753" spans="1:44" x14ac:dyDescent="0.35">
      <c r="A2753">
        <v>14</v>
      </c>
      <c r="B2753" s="26">
        <f t="shared" si="546"/>
        <v>46273.8125</v>
      </c>
      <c r="C2753" t="s">
        <v>70</v>
      </c>
      <c r="D2753">
        <v>6</v>
      </c>
      <c r="E2753" s="26">
        <f t="shared" si="547"/>
        <v>46273.864583333343</v>
      </c>
      <c r="F2753" s="26">
        <f t="shared" si="548"/>
        <v>46273.843750000007</v>
      </c>
      <c r="G2753">
        <f t="shared" si="549"/>
        <v>0</v>
      </c>
      <c r="H2753">
        <f t="shared" si="550"/>
        <v>0</v>
      </c>
      <c r="I2753" s="27">
        <f t="shared" si="551"/>
        <v>2</v>
      </c>
      <c r="J2753" s="28">
        <f t="shared" si="552"/>
        <v>34.083460782171727</v>
      </c>
      <c r="K2753" s="29" t="str">
        <f t="shared" si="553"/>
        <v/>
      </c>
      <c r="L2753" s="26" t="str">
        <f t="shared" si="554"/>
        <v/>
      </c>
      <c r="M2753" t="str">
        <f t="shared" si="555"/>
        <v/>
      </c>
      <c r="N2753" s="28">
        <f t="shared" si="556"/>
        <v>17.041730391085864</v>
      </c>
      <c r="O2753" t="str">
        <f t="shared" si="557"/>
        <v/>
      </c>
      <c r="P2753" t="str">
        <f t="shared" si="558"/>
        <v/>
      </c>
      <c r="Q2753" s="10"/>
      <c r="R2753" s="10"/>
      <c r="S2753" s="16">
        <v>2</v>
      </c>
      <c r="T2753" s="13">
        <v>34.083460782171727</v>
      </c>
      <c r="U2753" s="14"/>
      <c r="V2753" s="11"/>
      <c r="W2753" s="10"/>
      <c r="X2753" s="29"/>
      <c r="AA2753" t="s">
        <v>331</v>
      </c>
      <c r="AB2753">
        <v>2</v>
      </c>
      <c r="AC2753">
        <v>21.66390853016398</v>
      </c>
      <c r="AD2753">
        <v>45.736871823828338</v>
      </c>
      <c r="AL2753">
        <v>21.66390853016398</v>
      </c>
      <c r="AM2753">
        <v>45.736871823828338</v>
      </c>
      <c r="AR2753" t="s">
        <v>332</v>
      </c>
    </row>
    <row r="2754" spans="1:44" x14ac:dyDescent="0.35">
      <c r="A2754">
        <v>14</v>
      </c>
      <c r="B2754" s="26">
        <f t="shared" si="546"/>
        <v>46273.8125</v>
      </c>
      <c r="C2754" t="s">
        <v>71</v>
      </c>
      <c r="D2754">
        <v>1</v>
      </c>
      <c r="E2754" s="26">
        <f t="shared" si="547"/>
        <v>46273.875</v>
      </c>
      <c r="F2754" s="26">
        <f t="shared" si="548"/>
        <v>46273.854166666664</v>
      </c>
      <c r="G2754">
        <f t="shared" si="549"/>
        <v>0</v>
      </c>
      <c r="H2754">
        <f t="shared" si="550"/>
        <v>6</v>
      </c>
      <c r="I2754" s="27">
        <f t="shared" si="551"/>
        <v>5</v>
      </c>
      <c r="J2754" s="28">
        <f t="shared" si="552"/>
        <v>196.08253901749239</v>
      </c>
      <c r="K2754" s="29" t="str">
        <f t="shared" si="553"/>
        <v/>
      </c>
      <c r="L2754" s="26" t="str">
        <f t="shared" si="554"/>
        <v/>
      </c>
      <c r="M2754" t="str">
        <f t="shared" si="555"/>
        <v/>
      </c>
      <c r="N2754" s="28">
        <f t="shared" si="556"/>
        <v>39.21650780349848</v>
      </c>
      <c r="O2754" t="str">
        <f t="shared" si="557"/>
        <v/>
      </c>
      <c r="P2754" t="str">
        <f t="shared" si="558"/>
        <v/>
      </c>
      <c r="Q2754" s="10"/>
      <c r="R2754" s="10"/>
      <c r="S2754" s="16">
        <v>5</v>
      </c>
      <c r="T2754" s="13">
        <v>196.08253901749239</v>
      </c>
      <c r="U2754" s="14"/>
      <c r="V2754" s="11"/>
      <c r="W2754" s="10"/>
      <c r="X2754" s="29"/>
      <c r="AA2754" t="s">
        <v>331</v>
      </c>
      <c r="AB2754">
        <v>5</v>
      </c>
      <c r="AC2754">
        <v>19.897959183673471</v>
      </c>
      <c r="AD2754">
        <v>373.81262804991621</v>
      </c>
      <c r="AL2754">
        <v>19.897959183673471</v>
      </c>
      <c r="AM2754">
        <v>373.81262804991621</v>
      </c>
      <c r="AR2754" t="s">
        <v>337</v>
      </c>
    </row>
    <row r="2755" spans="1:44" x14ac:dyDescent="0.35">
      <c r="A2755">
        <v>14</v>
      </c>
      <c r="B2755" s="26">
        <f t="shared" si="546"/>
        <v>46273.8125</v>
      </c>
      <c r="C2755" t="s">
        <v>71</v>
      </c>
      <c r="D2755">
        <v>2</v>
      </c>
      <c r="E2755" s="26">
        <f t="shared" si="547"/>
        <v>46273.875</v>
      </c>
      <c r="F2755" s="26">
        <f t="shared" si="548"/>
        <v>46273.854166666664</v>
      </c>
      <c r="G2755">
        <f t="shared" si="549"/>
        <v>0</v>
      </c>
      <c r="H2755">
        <f t="shared" si="550"/>
        <v>0</v>
      </c>
      <c r="I2755" s="27">
        <f t="shared" si="551"/>
        <v>0</v>
      </c>
      <c r="J2755" s="28" t="str">
        <f t="shared" si="552"/>
        <v>NULL</v>
      </c>
      <c r="K2755" s="29" t="str">
        <f t="shared" si="553"/>
        <v/>
      </c>
      <c r="L2755" s="26" t="str">
        <f t="shared" si="554"/>
        <v/>
      </c>
      <c r="M2755" t="str">
        <f t="shared" si="555"/>
        <v/>
      </c>
      <c r="N2755" s="28">
        <f t="shared" si="556"/>
        <v>41.894060995184596</v>
      </c>
      <c r="O2755" t="str">
        <f t="shared" si="557"/>
        <v/>
      </c>
      <c r="P2755" t="str">
        <f t="shared" si="558"/>
        <v/>
      </c>
      <c r="Q2755" s="10"/>
      <c r="R2755" s="10"/>
      <c r="S2755" s="16">
        <v>0</v>
      </c>
      <c r="T2755" s="13"/>
      <c r="U2755" s="14"/>
      <c r="V2755" s="11"/>
      <c r="W2755" s="10"/>
      <c r="X2755" s="29"/>
      <c r="AA2755" t="s">
        <v>331</v>
      </c>
      <c r="AB2755">
        <v>2</v>
      </c>
      <c r="AR2755" t="s">
        <v>332</v>
      </c>
    </row>
    <row r="2756" spans="1:44" x14ac:dyDescent="0.35">
      <c r="A2756">
        <v>14</v>
      </c>
      <c r="B2756" s="26">
        <f t="shared" si="546"/>
        <v>46273.8125</v>
      </c>
      <c r="C2756" t="s">
        <v>71</v>
      </c>
      <c r="D2756">
        <v>3</v>
      </c>
      <c r="E2756" s="26">
        <f t="shared" si="547"/>
        <v>46273.875</v>
      </c>
      <c r="F2756" s="26">
        <f t="shared" si="548"/>
        <v>46273.854166666664</v>
      </c>
      <c r="G2756">
        <f t="shared" si="549"/>
        <v>0</v>
      </c>
      <c r="H2756">
        <f t="shared" si="550"/>
        <v>0</v>
      </c>
      <c r="I2756" s="27">
        <f t="shared" si="551"/>
        <v>0</v>
      </c>
      <c r="J2756" s="28" t="str">
        <f t="shared" si="552"/>
        <v>NULL</v>
      </c>
      <c r="K2756" s="29" t="str">
        <f t="shared" si="553"/>
        <v/>
      </c>
      <c r="L2756" s="26" t="str">
        <f t="shared" si="554"/>
        <v/>
      </c>
      <c r="M2756" t="str">
        <f t="shared" si="555"/>
        <v/>
      </c>
      <c r="N2756" s="28">
        <f t="shared" si="556"/>
        <v>58.441558441558442</v>
      </c>
      <c r="O2756" t="str">
        <f t="shared" si="557"/>
        <v/>
      </c>
      <c r="P2756" t="str">
        <f t="shared" si="558"/>
        <v/>
      </c>
      <c r="Q2756" s="10"/>
      <c r="R2756" s="10"/>
      <c r="S2756" s="16">
        <v>0</v>
      </c>
      <c r="T2756" s="13"/>
      <c r="U2756" s="14"/>
      <c r="V2756" s="11"/>
      <c r="W2756" s="10"/>
      <c r="X2756" s="29"/>
      <c r="AA2756" t="s">
        <v>331</v>
      </c>
      <c r="AB2756">
        <v>1</v>
      </c>
      <c r="AR2756" t="s">
        <v>338</v>
      </c>
    </row>
    <row r="2757" spans="1:44" x14ac:dyDescent="0.35">
      <c r="A2757">
        <v>14</v>
      </c>
      <c r="B2757" s="26">
        <f t="shared" si="546"/>
        <v>46273.8125</v>
      </c>
      <c r="C2757" t="s">
        <v>71</v>
      </c>
      <c r="D2757">
        <v>4</v>
      </c>
      <c r="E2757" s="26">
        <f t="shared" si="547"/>
        <v>46273.875</v>
      </c>
      <c r="F2757" s="26">
        <f t="shared" si="548"/>
        <v>46273.854166666664</v>
      </c>
      <c r="G2757">
        <f t="shared" si="549"/>
        <v>0</v>
      </c>
      <c r="H2757">
        <f t="shared" si="550"/>
        <v>0</v>
      </c>
      <c r="I2757" s="27">
        <f t="shared" si="551"/>
        <v>0</v>
      </c>
      <c r="J2757" s="28" t="str">
        <f t="shared" si="552"/>
        <v>NULL</v>
      </c>
      <c r="K2757" s="29" t="str">
        <f t="shared" si="553"/>
        <v/>
      </c>
      <c r="L2757" s="26" t="str">
        <f t="shared" si="554"/>
        <v/>
      </c>
      <c r="M2757" t="str">
        <f t="shared" si="555"/>
        <v/>
      </c>
      <c r="N2757" s="28">
        <f t="shared" si="556"/>
        <v>116.70290571259142</v>
      </c>
      <c r="O2757" t="str">
        <f t="shared" si="557"/>
        <v/>
      </c>
      <c r="P2757" t="str">
        <f t="shared" si="558"/>
        <v/>
      </c>
      <c r="Q2757" s="10"/>
      <c r="R2757" s="10"/>
      <c r="S2757" s="16">
        <v>0</v>
      </c>
      <c r="T2757" s="13"/>
      <c r="U2757" s="14"/>
      <c r="V2757" s="11"/>
      <c r="W2757" s="10"/>
      <c r="X2757" s="29"/>
      <c r="AA2757" t="s">
        <v>331</v>
      </c>
      <c r="AB2757">
        <v>1</v>
      </c>
      <c r="AR2757" t="s">
        <v>338</v>
      </c>
    </row>
    <row r="2758" spans="1:44" x14ac:dyDescent="0.35">
      <c r="A2758">
        <v>14</v>
      </c>
      <c r="B2758" s="26">
        <f t="shared" ref="B2758:B2821" si="559">INDEX(SNAP_TIMES,MATCH(A2758,SNAP_NOS,0))</f>
        <v>46273.8125</v>
      </c>
      <c r="C2758" t="s">
        <v>71</v>
      </c>
      <c r="D2758">
        <v>5</v>
      </c>
      <c r="E2758" s="26">
        <f t="shared" ref="E2758:E2821" si="560">IF(AND(INDEX(SH_CHG,MATCH(C2758,SH_ID,0))&lt;&gt;"",B2758&gt;=INDEX(SH_CHG,MATCH(C2758,SH_ID,0))),INDEX(SH_DEP,MATCH(C2758,SH_ID,0)),INDEX(SH_ORIG,MATCH(C2758,SH_ID,0)))</f>
        <v>46273.875</v>
      </c>
      <c r="F2758" s="26">
        <f t="shared" ref="F2758:F2821" si="561">E2758-LOADING_MINUTES/1440</f>
        <v>46273.854166666664</v>
      </c>
      <c r="G2758">
        <f t="shared" ref="G2758:G2821" si="562">COUNTIFS(OL_SNAP,A2758,OL_EFF,C2758,OL_WT,D2758,OL_OPEN,"&gt;0")</f>
        <v>0</v>
      </c>
      <c r="H2758">
        <f t="shared" ref="H2758:H2821" si="563">SUMIFS($G$6:$G$3569,$A$6:$A$3569,A2758,$D$6:$D$3569,D2758,$F$6:$F$3569,"&lt;="&amp;F2758)</f>
        <v>1</v>
      </c>
      <c r="I2758" s="27">
        <f t="shared" ref="I2758:I2821" si="564">INDEX(C_RES,MATCH(1,INDEX((C_SN=A2758)*(C_WT=D2758),0),0))</f>
        <v>0</v>
      </c>
      <c r="J2758" s="28" t="str">
        <f t="shared" ref="J2758:J2821" si="565">INDEX(C_RL,MATCH(1,INDEX((C_SN=A2758)*(C_WT=D2758),0),0))</f>
        <v>NULL</v>
      </c>
      <c r="K2758" s="29" t="str">
        <f t="shared" ref="K2758:K2821" si="566">IF(G2758=0,"",IF(ISNUMBER(J2758),IF(J2758&gt;0,H2758/J2758/24,"NULL"),"NULL"))</f>
        <v/>
      </c>
      <c r="L2758" s="26" t="str">
        <f t="shared" ref="L2758:L2821" si="567">IF(ISNUMBER(K2758),B2758+K2758,"")</f>
        <v/>
      </c>
      <c r="M2758" t="str">
        <f t="shared" ref="M2758:M2821" si="568">IF(G2758=0,"",IF(B2758&gt;=F2758,"NO - CUTOFF PASSED",IF(ISNUMBER(K2758),IF(L2758&lt;=F2758,"YES","NO"),"UNKNOWN - NO RATE")))</f>
        <v/>
      </c>
      <c r="N2758" s="28">
        <f t="shared" ref="N2758:N2821" si="569">IFERROR(IF(AND(INDEX(C_HRS,MATCH(1,INDEX((C_SN=A2758)*(C_WT=D2758),0),0))&gt;0,INDEX(C_TL,MATCH(1,INDEX((C_SN=A2758)*(C_WT=D2758),0),0))&gt;0),INDEX(C_TL,MATCH(1,INDEX((C_SN=A2758)*(C_WT=D2758),0),0))/INDEX(C_HRS,MATCH(1,INDEX((C_SN=A2758)*(C_WT=D2758),0),0)),"NULL"),"NULL")</f>
        <v>21.159874608150471</v>
      </c>
      <c r="O2758" t="str">
        <f t="shared" ref="O2758:O2821" si="570">IF(M2758="NO",IF(ISNUMBER(N2758),ROUNDUP(H2758/(N2758*(F2758-B2758)*24),0),"CANNOT ESTIMATE - NO RATE"),"")</f>
        <v/>
      </c>
      <c r="P2758" t="str">
        <f t="shared" ref="P2758:P2821" si="571">IF(ISNUMBER(O2758),MAX(0,O2758-I2758),O2758)</f>
        <v/>
      </c>
      <c r="Q2758" s="10"/>
      <c r="R2758" s="10"/>
      <c r="S2758" s="16">
        <v>0</v>
      </c>
      <c r="T2758" s="13"/>
      <c r="U2758" s="14"/>
      <c r="V2758" s="11"/>
      <c r="W2758" s="10"/>
      <c r="X2758" s="29"/>
      <c r="AA2758" t="s">
        <v>331</v>
      </c>
      <c r="AB2758">
        <v>1</v>
      </c>
      <c r="AR2758" t="s">
        <v>338</v>
      </c>
    </row>
    <row r="2759" spans="1:44" x14ac:dyDescent="0.35">
      <c r="A2759">
        <v>14</v>
      </c>
      <c r="B2759" s="26">
        <f t="shared" si="559"/>
        <v>46273.8125</v>
      </c>
      <c r="C2759" t="s">
        <v>71</v>
      </c>
      <c r="D2759">
        <v>6</v>
      </c>
      <c r="E2759" s="26">
        <f t="shared" si="560"/>
        <v>46273.875</v>
      </c>
      <c r="F2759" s="26">
        <f t="shared" si="561"/>
        <v>46273.854166666664</v>
      </c>
      <c r="G2759">
        <f t="shared" si="562"/>
        <v>1</v>
      </c>
      <c r="H2759">
        <f t="shared" si="563"/>
        <v>4</v>
      </c>
      <c r="I2759" s="27">
        <f t="shared" si="564"/>
        <v>2</v>
      </c>
      <c r="J2759" s="28">
        <f t="shared" si="565"/>
        <v>34.083460782171727</v>
      </c>
      <c r="K2759" s="29">
        <f t="shared" si="566"/>
        <v>4.8899572649572657E-3</v>
      </c>
      <c r="L2759" s="26">
        <f t="shared" si="567"/>
        <v>46273.817389957265</v>
      </c>
      <c r="M2759" t="str">
        <f t="shared" si="568"/>
        <v>YES</v>
      </c>
      <c r="N2759" s="28">
        <f t="shared" si="569"/>
        <v>17.041730391085864</v>
      </c>
      <c r="O2759" t="str">
        <f t="shared" si="570"/>
        <v/>
      </c>
      <c r="P2759" t="str">
        <f t="shared" si="571"/>
        <v/>
      </c>
      <c r="Q2759" s="10" t="s">
        <v>151</v>
      </c>
      <c r="R2759" s="10"/>
      <c r="S2759" s="16">
        <v>2</v>
      </c>
      <c r="T2759" s="13">
        <v>34.083460782171727</v>
      </c>
      <c r="U2759" s="14">
        <v>4.8899572685185194E-3</v>
      </c>
      <c r="V2759" s="11">
        <v>46273.817389957272</v>
      </c>
      <c r="W2759" s="10" t="s">
        <v>151</v>
      </c>
      <c r="X2759" s="29">
        <v>0</v>
      </c>
      <c r="AA2759" t="s">
        <v>331</v>
      </c>
      <c r="AB2759">
        <v>2</v>
      </c>
      <c r="AC2759">
        <v>21.66390853016398</v>
      </c>
      <c r="AD2759">
        <v>45.736871823828338</v>
      </c>
      <c r="AE2759" s="54">
        <v>3.6440329166666668E-3</v>
      </c>
      <c r="AF2759" s="54">
        <v>7.6932870370370384E-3</v>
      </c>
      <c r="AG2759" s="53">
        <v>46273.816144032913</v>
      </c>
      <c r="AH2759" s="53">
        <v>46273.820193287043</v>
      </c>
      <c r="AI2759" t="s">
        <v>151</v>
      </c>
      <c r="AL2759">
        <v>21.66390853016398</v>
      </c>
      <c r="AM2759">
        <v>45.736871823828338</v>
      </c>
      <c r="AN2759" s="54">
        <v>3.6440329166666668E-3</v>
      </c>
      <c r="AO2759" s="54">
        <v>7.6932870370370384E-3</v>
      </c>
      <c r="AP2759" s="53">
        <v>46273.820193287043</v>
      </c>
      <c r="AQ2759" t="s">
        <v>151</v>
      </c>
      <c r="AR2759" t="s">
        <v>332</v>
      </c>
    </row>
    <row r="2760" spans="1:44" x14ac:dyDescent="0.35">
      <c r="A2760">
        <v>14</v>
      </c>
      <c r="B2760" s="26">
        <f t="shared" si="559"/>
        <v>46273.8125</v>
      </c>
      <c r="C2760" t="s">
        <v>72</v>
      </c>
      <c r="D2760">
        <v>1</v>
      </c>
      <c r="E2760" s="26">
        <f t="shared" si="560"/>
        <v>46273.875</v>
      </c>
      <c r="F2760" s="26">
        <f t="shared" si="561"/>
        <v>46273.854166666664</v>
      </c>
      <c r="G2760">
        <f t="shared" si="562"/>
        <v>0</v>
      </c>
      <c r="H2760">
        <f t="shared" si="563"/>
        <v>6</v>
      </c>
      <c r="I2760" s="27">
        <f t="shared" si="564"/>
        <v>5</v>
      </c>
      <c r="J2760" s="28">
        <f t="shared" si="565"/>
        <v>196.08253901749239</v>
      </c>
      <c r="K2760" s="29" t="str">
        <f t="shared" si="566"/>
        <v/>
      </c>
      <c r="L2760" s="26" t="str">
        <f t="shared" si="567"/>
        <v/>
      </c>
      <c r="M2760" t="str">
        <f t="shared" si="568"/>
        <v/>
      </c>
      <c r="N2760" s="28">
        <f t="shared" si="569"/>
        <v>39.21650780349848</v>
      </c>
      <c r="O2760" t="str">
        <f t="shared" si="570"/>
        <v/>
      </c>
      <c r="P2760" t="str">
        <f t="shared" si="571"/>
        <v/>
      </c>
      <c r="Q2760" s="10"/>
      <c r="R2760" s="10"/>
      <c r="S2760" s="16">
        <v>5</v>
      </c>
      <c r="T2760" s="13">
        <v>196.08253901749239</v>
      </c>
      <c r="U2760" s="14"/>
      <c r="V2760" s="11"/>
      <c r="W2760" s="10"/>
      <c r="X2760" s="29"/>
      <c r="AA2760" t="s">
        <v>331</v>
      </c>
      <c r="AB2760">
        <v>5</v>
      </c>
      <c r="AC2760">
        <v>19.897959183673471</v>
      </c>
      <c r="AD2760">
        <v>373.81262804991621</v>
      </c>
      <c r="AL2760">
        <v>19.897959183673471</v>
      </c>
      <c r="AM2760">
        <v>373.81262804991621</v>
      </c>
      <c r="AR2760" t="s">
        <v>337</v>
      </c>
    </row>
    <row r="2761" spans="1:44" x14ac:dyDescent="0.35">
      <c r="A2761">
        <v>14</v>
      </c>
      <c r="B2761" s="26">
        <f t="shared" si="559"/>
        <v>46273.8125</v>
      </c>
      <c r="C2761" t="s">
        <v>72</v>
      </c>
      <c r="D2761">
        <v>2</v>
      </c>
      <c r="E2761" s="26">
        <f t="shared" si="560"/>
        <v>46273.875</v>
      </c>
      <c r="F2761" s="26">
        <f t="shared" si="561"/>
        <v>46273.854166666664</v>
      </c>
      <c r="G2761">
        <f t="shared" si="562"/>
        <v>0</v>
      </c>
      <c r="H2761">
        <f t="shared" si="563"/>
        <v>0</v>
      </c>
      <c r="I2761" s="27">
        <f t="shared" si="564"/>
        <v>0</v>
      </c>
      <c r="J2761" s="28" t="str">
        <f t="shared" si="565"/>
        <v>NULL</v>
      </c>
      <c r="K2761" s="29" t="str">
        <f t="shared" si="566"/>
        <v/>
      </c>
      <c r="L2761" s="26" t="str">
        <f t="shared" si="567"/>
        <v/>
      </c>
      <c r="M2761" t="str">
        <f t="shared" si="568"/>
        <v/>
      </c>
      <c r="N2761" s="28">
        <f t="shared" si="569"/>
        <v>41.894060995184596</v>
      </c>
      <c r="O2761" t="str">
        <f t="shared" si="570"/>
        <v/>
      </c>
      <c r="P2761" t="str">
        <f t="shared" si="571"/>
        <v/>
      </c>
      <c r="Q2761" s="10"/>
      <c r="R2761" s="10"/>
      <c r="S2761" s="16">
        <v>0</v>
      </c>
      <c r="T2761" s="13"/>
      <c r="U2761" s="14"/>
      <c r="V2761" s="11"/>
      <c r="W2761" s="10"/>
      <c r="X2761" s="29"/>
      <c r="AA2761" t="s">
        <v>331</v>
      </c>
      <c r="AB2761">
        <v>2</v>
      </c>
      <c r="AR2761" t="s">
        <v>332</v>
      </c>
    </row>
    <row r="2762" spans="1:44" x14ac:dyDescent="0.35">
      <c r="A2762">
        <v>14</v>
      </c>
      <c r="B2762" s="26">
        <f t="shared" si="559"/>
        <v>46273.8125</v>
      </c>
      <c r="C2762" t="s">
        <v>72</v>
      </c>
      <c r="D2762">
        <v>3</v>
      </c>
      <c r="E2762" s="26">
        <f t="shared" si="560"/>
        <v>46273.875</v>
      </c>
      <c r="F2762" s="26">
        <f t="shared" si="561"/>
        <v>46273.854166666664</v>
      </c>
      <c r="G2762">
        <f t="shared" si="562"/>
        <v>0</v>
      </c>
      <c r="H2762">
        <f t="shared" si="563"/>
        <v>0</v>
      </c>
      <c r="I2762" s="27">
        <f t="shared" si="564"/>
        <v>0</v>
      </c>
      <c r="J2762" s="28" t="str">
        <f t="shared" si="565"/>
        <v>NULL</v>
      </c>
      <c r="K2762" s="29" t="str">
        <f t="shared" si="566"/>
        <v/>
      </c>
      <c r="L2762" s="26" t="str">
        <f t="shared" si="567"/>
        <v/>
      </c>
      <c r="M2762" t="str">
        <f t="shared" si="568"/>
        <v/>
      </c>
      <c r="N2762" s="28">
        <f t="shared" si="569"/>
        <v>58.441558441558442</v>
      </c>
      <c r="O2762" t="str">
        <f t="shared" si="570"/>
        <v/>
      </c>
      <c r="P2762" t="str">
        <f t="shared" si="571"/>
        <v/>
      </c>
      <c r="Q2762" s="10"/>
      <c r="R2762" s="10"/>
      <c r="S2762" s="16">
        <v>0</v>
      </c>
      <c r="T2762" s="13"/>
      <c r="U2762" s="14"/>
      <c r="V2762" s="11"/>
      <c r="W2762" s="10"/>
      <c r="X2762" s="29"/>
      <c r="AA2762" t="s">
        <v>331</v>
      </c>
      <c r="AB2762">
        <v>1</v>
      </c>
      <c r="AR2762" t="s">
        <v>338</v>
      </c>
    </row>
    <row r="2763" spans="1:44" x14ac:dyDescent="0.35">
      <c r="A2763">
        <v>14</v>
      </c>
      <c r="B2763" s="26">
        <f t="shared" si="559"/>
        <v>46273.8125</v>
      </c>
      <c r="C2763" t="s">
        <v>72</v>
      </c>
      <c r="D2763">
        <v>4</v>
      </c>
      <c r="E2763" s="26">
        <f t="shared" si="560"/>
        <v>46273.875</v>
      </c>
      <c r="F2763" s="26">
        <f t="shared" si="561"/>
        <v>46273.854166666664</v>
      </c>
      <c r="G2763">
        <f t="shared" si="562"/>
        <v>0</v>
      </c>
      <c r="H2763">
        <f t="shared" si="563"/>
        <v>0</v>
      </c>
      <c r="I2763" s="27">
        <f t="shared" si="564"/>
        <v>0</v>
      </c>
      <c r="J2763" s="28" t="str">
        <f t="shared" si="565"/>
        <v>NULL</v>
      </c>
      <c r="K2763" s="29" t="str">
        <f t="shared" si="566"/>
        <v/>
      </c>
      <c r="L2763" s="26" t="str">
        <f t="shared" si="567"/>
        <v/>
      </c>
      <c r="M2763" t="str">
        <f t="shared" si="568"/>
        <v/>
      </c>
      <c r="N2763" s="28">
        <f t="shared" si="569"/>
        <v>116.70290571259142</v>
      </c>
      <c r="O2763" t="str">
        <f t="shared" si="570"/>
        <v/>
      </c>
      <c r="P2763" t="str">
        <f t="shared" si="571"/>
        <v/>
      </c>
      <c r="Q2763" s="10"/>
      <c r="R2763" s="10"/>
      <c r="S2763" s="16">
        <v>0</v>
      </c>
      <c r="T2763" s="13"/>
      <c r="U2763" s="14"/>
      <c r="V2763" s="11"/>
      <c r="W2763" s="10"/>
      <c r="X2763" s="29"/>
      <c r="AA2763" t="s">
        <v>331</v>
      </c>
      <c r="AB2763">
        <v>1</v>
      </c>
      <c r="AR2763" t="s">
        <v>338</v>
      </c>
    </row>
    <row r="2764" spans="1:44" x14ac:dyDescent="0.35">
      <c r="A2764">
        <v>14</v>
      </c>
      <c r="B2764" s="26">
        <f t="shared" si="559"/>
        <v>46273.8125</v>
      </c>
      <c r="C2764" t="s">
        <v>72</v>
      </c>
      <c r="D2764">
        <v>5</v>
      </c>
      <c r="E2764" s="26">
        <f t="shared" si="560"/>
        <v>46273.875</v>
      </c>
      <c r="F2764" s="26">
        <f t="shared" si="561"/>
        <v>46273.854166666664</v>
      </c>
      <c r="G2764">
        <f t="shared" si="562"/>
        <v>0</v>
      </c>
      <c r="H2764">
        <f t="shared" si="563"/>
        <v>1</v>
      </c>
      <c r="I2764" s="27">
        <f t="shared" si="564"/>
        <v>0</v>
      </c>
      <c r="J2764" s="28" t="str">
        <f t="shared" si="565"/>
        <v>NULL</v>
      </c>
      <c r="K2764" s="29" t="str">
        <f t="shared" si="566"/>
        <v/>
      </c>
      <c r="L2764" s="26" t="str">
        <f t="shared" si="567"/>
        <v/>
      </c>
      <c r="M2764" t="str">
        <f t="shared" si="568"/>
        <v/>
      </c>
      <c r="N2764" s="28">
        <f t="shared" si="569"/>
        <v>21.159874608150471</v>
      </c>
      <c r="O2764" t="str">
        <f t="shared" si="570"/>
        <v/>
      </c>
      <c r="P2764" t="str">
        <f t="shared" si="571"/>
        <v/>
      </c>
      <c r="Q2764" s="10"/>
      <c r="R2764" s="10"/>
      <c r="S2764" s="16">
        <v>0</v>
      </c>
      <c r="T2764" s="13"/>
      <c r="U2764" s="14"/>
      <c r="V2764" s="11"/>
      <c r="W2764" s="10"/>
      <c r="X2764" s="29"/>
      <c r="AA2764" t="s">
        <v>331</v>
      </c>
      <c r="AB2764">
        <v>1</v>
      </c>
      <c r="AR2764" t="s">
        <v>338</v>
      </c>
    </row>
    <row r="2765" spans="1:44" x14ac:dyDescent="0.35">
      <c r="A2765">
        <v>14</v>
      </c>
      <c r="B2765" s="26">
        <f t="shared" si="559"/>
        <v>46273.8125</v>
      </c>
      <c r="C2765" t="s">
        <v>72</v>
      </c>
      <c r="D2765">
        <v>6</v>
      </c>
      <c r="E2765" s="26">
        <f t="shared" si="560"/>
        <v>46273.875</v>
      </c>
      <c r="F2765" s="26">
        <f t="shared" si="561"/>
        <v>46273.854166666664</v>
      </c>
      <c r="G2765">
        <f t="shared" si="562"/>
        <v>1</v>
      </c>
      <c r="H2765">
        <f t="shared" si="563"/>
        <v>4</v>
      </c>
      <c r="I2765" s="27">
        <f t="shared" si="564"/>
        <v>2</v>
      </c>
      <c r="J2765" s="28">
        <f t="shared" si="565"/>
        <v>34.083460782171727</v>
      </c>
      <c r="K2765" s="29">
        <f t="shared" si="566"/>
        <v>4.8899572649572657E-3</v>
      </c>
      <c r="L2765" s="26">
        <f t="shared" si="567"/>
        <v>46273.817389957265</v>
      </c>
      <c r="M2765" t="str">
        <f t="shared" si="568"/>
        <v>YES</v>
      </c>
      <c r="N2765" s="28">
        <f t="shared" si="569"/>
        <v>17.041730391085864</v>
      </c>
      <c r="O2765" t="str">
        <f t="shared" si="570"/>
        <v/>
      </c>
      <c r="P2765" t="str">
        <f t="shared" si="571"/>
        <v/>
      </c>
      <c r="Q2765" s="10" t="s">
        <v>151</v>
      </c>
      <c r="R2765" s="10"/>
      <c r="S2765" s="16">
        <v>2</v>
      </c>
      <c r="T2765" s="13">
        <v>34.083460782171727</v>
      </c>
      <c r="U2765" s="14">
        <v>4.8899572685185194E-3</v>
      </c>
      <c r="V2765" s="11">
        <v>46273.817389957272</v>
      </c>
      <c r="W2765" s="10" t="s">
        <v>151</v>
      </c>
      <c r="X2765" s="29">
        <v>0</v>
      </c>
      <c r="AA2765" t="s">
        <v>331</v>
      </c>
      <c r="AB2765">
        <v>2</v>
      </c>
      <c r="AC2765">
        <v>21.66390853016398</v>
      </c>
      <c r="AD2765">
        <v>45.736871823828338</v>
      </c>
      <c r="AE2765" s="54">
        <v>3.6440329166666668E-3</v>
      </c>
      <c r="AF2765" s="54">
        <v>7.6932870370370384E-3</v>
      </c>
      <c r="AG2765" s="53">
        <v>46273.816144032913</v>
      </c>
      <c r="AH2765" s="53">
        <v>46273.820193287043</v>
      </c>
      <c r="AI2765" t="s">
        <v>151</v>
      </c>
      <c r="AL2765">
        <v>21.66390853016398</v>
      </c>
      <c r="AM2765">
        <v>45.736871823828338</v>
      </c>
      <c r="AN2765" s="54">
        <v>3.6440329166666668E-3</v>
      </c>
      <c r="AO2765" s="54">
        <v>7.6932870370370384E-3</v>
      </c>
      <c r="AP2765" s="53">
        <v>46273.820193287043</v>
      </c>
      <c r="AQ2765" t="s">
        <v>151</v>
      </c>
      <c r="AR2765" t="s">
        <v>332</v>
      </c>
    </row>
    <row r="2766" spans="1:44" x14ac:dyDescent="0.35">
      <c r="A2766">
        <v>14</v>
      </c>
      <c r="B2766" s="26">
        <f t="shared" si="559"/>
        <v>46273.8125</v>
      </c>
      <c r="C2766" t="s">
        <v>73</v>
      </c>
      <c r="D2766">
        <v>1</v>
      </c>
      <c r="E2766" s="26">
        <f t="shared" si="560"/>
        <v>46273.875</v>
      </c>
      <c r="F2766" s="26">
        <f t="shared" si="561"/>
        <v>46273.854166666664</v>
      </c>
      <c r="G2766">
        <f t="shared" si="562"/>
        <v>0</v>
      </c>
      <c r="H2766">
        <f t="shared" si="563"/>
        <v>6</v>
      </c>
      <c r="I2766" s="27">
        <f t="shared" si="564"/>
        <v>5</v>
      </c>
      <c r="J2766" s="28">
        <f t="shared" si="565"/>
        <v>196.08253901749239</v>
      </c>
      <c r="K2766" s="29" t="str">
        <f t="shared" si="566"/>
        <v/>
      </c>
      <c r="L2766" s="26" t="str">
        <f t="shared" si="567"/>
        <v/>
      </c>
      <c r="M2766" t="str">
        <f t="shared" si="568"/>
        <v/>
      </c>
      <c r="N2766" s="28">
        <f t="shared" si="569"/>
        <v>39.21650780349848</v>
      </c>
      <c r="O2766" t="str">
        <f t="shared" si="570"/>
        <v/>
      </c>
      <c r="P2766" t="str">
        <f t="shared" si="571"/>
        <v/>
      </c>
      <c r="Q2766" s="10"/>
      <c r="R2766" s="10"/>
      <c r="S2766" s="16">
        <v>5</v>
      </c>
      <c r="T2766" s="13">
        <v>196.08253901749239</v>
      </c>
      <c r="U2766" s="14"/>
      <c r="V2766" s="11"/>
      <c r="W2766" s="10"/>
      <c r="X2766" s="29"/>
      <c r="AA2766" t="s">
        <v>331</v>
      </c>
      <c r="AB2766">
        <v>5</v>
      </c>
      <c r="AC2766">
        <v>19.897959183673471</v>
      </c>
      <c r="AD2766">
        <v>373.81262804991621</v>
      </c>
      <c r="AL2766">
        <v>19.897959183673471</v>
      </c>
      <c r="AM2766">
        <v>373.81262804991621</v>
      </c>
      <c r="AR2766" t="s">
        <v>337</v>
      </c>
    </row>
    <row r="2767" spans="1:44" x14ac:dyDescent="0.35">
      <c r="A2767">
        <v>14</v>
      </c>
      <c r="B2767" s="26">
        <f t="shared" si="559"/>
        <v>46273.8125</v>
      </c>
      <c r="C2767" t="s">
        <v>73</v>
      </c>
      <c r="D2767">
        <v>2</v>
      </c>
      <c r="E2767" s="26">
        <f t="shared" si="560"/>
        <v>46273.875</v>
      </c>
      <c r="F2767" s="26">
        <f t="shared" si="561"/>
        <v>46273.854166666664</v>
      </c>
      <c r="G2767">
        <f t="shared" si="562"/>
        <v>0</v>
      </c>
      <c r="H2767">
        <f t="shared" si="563"/>
        <v>0</v>
      </c>
      <c r="I2767" s="27">
        <f t="shared" si="564"/>
        <v>0</v>
      </c>
      <c r="J2767" s="28" t="str">
        <f t="shared" si="565"/>
        <v>NULL</v>
      </c>
      <c r="K2767" s="29" t="str">
        <f t="shared" si="566"/>
        <v/>
      </c>
      <c r="L2767" s="26" t="str">
        <f t="shared" si="567"/>
        <v/>
      </c>
      <c r="M2767" t="str">
        <f t="shared" si="568"/>
        <v/>
      </c>
      <c r="N2767" s="28">
        <f t="shared" si="569"/>
        <v>41.894060995184596</v>
      </c>
      <c r="O2767" t="str">
        <f t="shared" si="570"/>
        <v/>
      </c>
      <c r="P2767" t="str">
        <f t="shared" si="571"/>
        <v/>
      </c>
      <c r="Q2767" s="10"/>
      <c r="R2767" s="10"/>
      <c r="S2767" s="16">
        <v>0</v>
      </c>
      <c r="T2767" s="13"/>
      <c r="U2767" s="14"/>
      <c r="V2767" s="11"/>
      <c r="W2767" s="10"/>
      <c r="X2767" s="29"/>
      <c r="AA2767" t="s">
        <v>331</v>
      </c>
      <c r="AB2767">
        <v>2</v>
      </c>
      <c r="AR2767" t="s">
        <v>332</v>
      </c>
    </row>
    <row r="2768" spans="1:44" x14ac:dyDescent="0.35">
      <c r="A2768">
        <v>14</v>
      </c>
      <c r="B2768" s="26">
        <f t="shared" si="559"/>
        <v>46273.8125</v>
      </c>
      <c r="C2768" t="s">
        <v>73</v>
      </c>
      <c r="D2768">
        <v>3</v>
      </c>
      <c r="E2768" s="26">
        <f t="shared" si="560"/>
        <v>46273.875</v>
      </c>
      <c r="F2768" s="26">
        <f t="shared" si="561"/>
        <v>46273.854166666664</v>
      </c>
      <c r="G2768">
        <f t="shared" si="562"/>
        <v>0</v>
      </c>
      <c r="H2768">
        <f t="shared" si="563"/>
        <v>0</v>
      </c>
      <c r="I2768" s="27">
        <f t="shared" si="564"/>
        <v>0</v>
      </c>
      <c r="J2768" s="28" t="str">
        <f t="shared" si="565"/>
        <v>NULL</v>
      </c>
      <c r="K2768" s="29" t="str">
        <f t="shared" si="566"/>
        <v/>
      </c>
      <c r="L2768" s="26" t="str">
        <f t="shared" si="567"/>
        <v/>
      </c>
      <c r="M2768" t="str">
        <f t="shared" si="568"/>
        <v/>
      </c>
      <c r="N2768" s="28">
        <f t="shared" si="569"/>
        <v>58.441558441558442</v>
      </c>
      <c r="O2768" t="str">
        <f t="shared" si="570"/>
        <v/>
      </c>
      <c r="P2768" t="str">
        <f t="shared" si="571"/>
        <v/>
      </c>
      <c r="Q2768" s="10"/>
      <c r="R2768" s="10"/>
      <c r="S2768" s="16">
        <v>0</v>
      </c>
      <c r="T2768" s="13"/>
      <c r="U2768" s="14"/>
      <c r="V2768" s="11"/>
      <c r="W2768" s="10"/>
      <c r="X2768" s="29"/>
      <c r="AA2768" t="s">
        <v>331</v>
      </c>
      <c r="AB2768">
        <v>1</v>
      </c>
      <c r="AR2768" t="s">
        <v>338</v>
      </c>
    </row>
    <row r="2769" spans="1:44" x14ac:dyDescent="0.35">
      <c r="A2769">
        <v>14</v>
      </c>
      <c r="B2769" s="26">
        <f t="shared" si="559"/>
        <v>46273.8125</v>
      </c>
      <c r="C2769" t="s">
        <v>73</v>
      </c>
      <c r="D2769">
        <v>4</v>
      </c>
      <c r="E2769" s="26">
        <f t="shared" si="560"/>
        <v>46273.875</v>
      </c>
      <c r="F2769" s="26">
        <f t="shared" si="561"/>
        <v>46273.854166666664</v>
      </c>
      <c r="G2769">
        <f t="shared" si="562"/>
        <v>0</v>
      </c>
      <c r="H2769">
        <f t="shared" si="563"/>
        <v>0</v>
      </c>
      <c r="I2769" s="27">
        <f t="shared" si="564"/>
        <v>0</v>
      </c>
      <c r="J2769" s="28" t="str">
        <f t="shared" si="565"/>
        <v>NULL</v>
      </c>
      <c r="K2769" s="29" t="str">
        <f t="shared" si="566"/>
        <v/>
      </c>
      <c r="L2769" s="26" t="str">
        <f t="shared" si="567"/>
        <v/>
      </c>
      <c r="M2769" t="str">
        <f t="shared" si="568"/>
        <v/>
      </c>
      <c r="N2769" s="28">
        <f t="shared" si="569"/>
        <v>116.70290571259142</v>
      </c>
      <c r="O2769" t="str">
        <f t="shared" si="570"/>
        <v/>
      </c>
      <c r="P2769" t="str">
        <f t="shared" si="571"/>
        <v/>
      </c>
      <c r="Q2769" s="10"/>
      <c r="R2769" s="10"/>
      <c r="S2769" s="16">
        <v>0</v>
      </c>
      <c r="T2769" s="13"/>
      <c r="U2769" s="14"/>
      <c r="V2769" s="11"/>
      <c r="W2769" s="10"/>
      <c r="X2769" s="29"/>
      <c r="AA2769" t="s">
        <v>331</v>
      </c>
      <c r="AB2769">
        <v>1</v>
      </c>
      <c r="AR2769" t="s">
        <v>338</v>
      </c>
    </row>
    <row r="2770" spans="1:44" x14ac:dyDescent="0.35">
      <c r="A2770">
        <v>14</v>
      </c>
      <c r="B2770" s="26">
        <f t="shared" si="559"/>
        <v>46273.8125</v>
      </c>
      <c r="C2770" t="s">
        <v>73</v>
      </c>
      <c r="D2770">
        <v>5</v>
      </c>
      <c r="E2770" s="26">
        <f t="shared" si="560"/>
        <v>46273.875</v>
      </c>
      <c r="F2770" s="26">
        <f t="shared" si="561"/>
        <v>46273.854166666664</v>
      </c>
      <c r="G2770">
        <f t="shared" si="562"/>
        <v>0</v>
      </c>
      <c r="H2770">
        <f t="shared" si="563"/>
        <v>1</v>
      </c>
      <c r="I2770" s="27">
        <f t="shared" si="564"/>
        <v>0</v>
      </c>
      <c r="J2770" s="28" t="str">
        <f t="shared" si="565"/>
        <v>NULL</v>
      </c>
      <c r="K2770" s="29" t="str">
        <f t="shared" si="566"/>
        <v/>
      </c>
      <c r="L2770" s="26" t="str">
        <f t="shared" si="567"/>
        <v/>
      </c>
      <c r="M2770" t="str">
        <f t="shared" si="568"/>
        <v/>
      </c>
      <c r="N2770" s="28">
        <f t="shared" si="569"/>
        <v>21.159874608150471</v>
      </c>
      <c r="O2770" t="str">
        <f t="shared" si="570"/>
        <v/>
      </c>
      <c r="P2770" t="str">
        <f t="shared" si="571"/>
        <v/>
      </c>
      <c r="Q2770" s="10"/>
      <c r="R2770" s="10"/>
      <c r="S2770" s="16">
        <v>0</v>
      </c>
      <c r="T2770" s="13"/>
      <c r="U2770" s="14"/>
      <c r="V2770" s="11"/>
      <c r="W2770" s="10"/>
      <c r="X2770" s="29"/>
      <c r="AA2770" t="s">
        <v>331</v>
      </c>
      <c r="AB2770">
        <v>1</v>
      </c>
      <c r="AR2770" t="s">
        <v>338</v>
      </c>
    </row>
    <row r="2771" spans="1:44" x14ac:dyDescent="0.35">
      <c r="A2771">
        <v>14</v>
      </c>
      <c r="B2771" s="26">
        <f t="shared" si="559"/>
        <v>46273.8125</v>
      </c>
      <c r="C2771" t="s">
        <v>73</v>
      </c>
      <c r="D2771">
        <v>6</v>
      </c>
      <c r="E2771" s="26">
        <f t="shared" si="560"/>
        <v>46273.875</v>
      </c>
      <c r="F2771" s="26">
        <f t="shared" si="561"/>
        <v>46273.854166666664</v>
      </c>
      <c r="G2771">
        <f t="shared" si="562"/>
        <v>2</v>
      </c>
      <c r="H2771">
        <f t="shared" si="563"/>
        <v>4</v>
      </c>
      <c r="I2771" s="27">
        <f t="shared" si="564"/>
        <v>2</v>
      </c>
      <c r="J2771" s="28">
        <f t="shared" si="565"/>
        <v>34.083460782171727</v>
      </c>
      <c r="K2771" s="29">
        <f t="shared" si="566"/>
        <v>4.8899572649572657E-3</v>
      </c>
      <c r="L2771" s="26">
        <f t="shared" si="567"/>
        <v>46273.817389957265</v>
      </c>
      <c r="M2771" t="str">
        <f t="shared" si="568"/>
        <v>YES</v>
      </c>
      <c r="N2771" s="28">
        <f t="shared" si="569"/>
        <v>17.041730391085864</v>
      </c>
      <c r="O2771" t="str">
        <f t="shared" si="570"/>
        <v/>
      </c>
      <c r="P2771" t="str">
        <f t="shared" si="571"/>
        <v/>
      </c>
      <c r="Q2771" s="10" t="s">
        <v>151</v>
      </c>
      <c r="R2771" s="10"/>
      <c r="S2771" s="16">
        <v>2</v>
      </c>
      <c r="T2771" s="13">
        <v>34.083460782171727</v>
      </c>
      <c r="U2771" s="14">
        <v>4.8899572685185194E-3</v>
      </c>
      <c r="V2771" s="11">
        <v>46273.817389957272</v>
      </c>
      <c r="W2771" s="10" t="s">
        <v>151</v>
      </c>
      <c r="X2771" s="29">
        <v>0</v>
      </c>
      <c r="AA2771" t="s">
        <v>331</v>
      </c>
      <c r="AB2771">
        <v>2</v>
      </c>
      <c r="AC2771">
        <v>21.66390853016398</v>
      </c>
      <c r="AD2771">
        <v>45.736871823828338</v>
      </c>
      <c r="AE2771" s="54">
        <v>3.6440329166666668E-3</v>
      </c>
      <c r="AF2771" s="54">
        <v>7.6932870370370384E-3</v>
      </c>
      <c r="AG2771" s="53">
        <v>46273.816144032913</v>
      </c>
      <c r="AH2771" s="53">
        <v>46273.820193287043</v>
      </c>
      <c r="AI2771" t="s">
        <v>151</v>
      </c>
      <c r="AL2771">
        <v>21.66390853016398</v>
      </c>
      <c r="AM2771">
        <v>45.736871823828338</v>
      </c>
      <c r="AN2771" s="54">
        <v>3.6440329166666668E-3</v>
      </c>
      <c r="AO2771" s="54">
        <v>7.6932870370370384E-3</v>
      </c>
      <c r="AP2771" s="53">
        <v>46273.820193287043</v>
      </c>
      <c r="AQ2771" t="s">
        <v>151</v>
      </c>
      <c r="AR2771" t="s">
        <v>332</v>
      </c>
    </row>
    <row r="2772" spans="1:44" x14ac:dyDescent="0.35">
      <c r="A2772">
        <v>14</v>
      </c>
      <c r="B2772" s="26">
        <f t="shared" si="559"/>
        <v>46273.8125</v>
      </c>
      <c r="C2772" t="s">
        <v>74</v>
      </c>
      <c r="D2772">
        <v>1</v>
      </c>
      <c r="E2772" s="26">
        <f t="shared" si="560"/>
        <v>46273.885416666657</v>
      </c>
      <c r="F2772" s="26">
        <f t="shared" si="561"/>
        <v>46273.864583333321</v>
      </c>
      <c r="G2772">
        <f t="shared" si="562"/>
        <v>0</v>
      </c>
      <c r="H2772">
        <f t="shared" si="563"/>
        <v>6</v>
      </c>
      <c r="I2772" s="27">
        <f t="shared" si="564"/>
        <v>5</v>
      </c>
      <c r="J2772" s="28">
        <f t="shared" si="565"/>
        <v>196.08253901749239</v>
      </c>
      <c r="K2772" s="29" t="str">
        <f t="shared" si="566"/>
        <v/>
      </c>
      <c r="L2772" s="26" t="str">
        <f t="shared" si="567"/>
        <v/>
      </c>
      <c r="M2772" t="str">
        <f t="shared" si="568"/>
        <v/>
      </c>
      <c r="N2772" s="28">
        <f t="shared" si="569"/>
        <v>39.21650780349848</v>
      </c>
      <c r="O2772" t="str">
        <f t="shared" si="570"/>
        <v/>
      </c>
      <c r="P2772" t="str">
        <f t="shared" si="571"/>
        <v/>
      </c>
      <c r="Q2772" s="10"/>
      <c r="R2772" s="10"/>
      <c r="S2772" s="16">
        <v>5</v>
      </c>
      <c r="T2772" s="13">
        <v>196.08253901749239</v>
      </c>
      <c r="U2772" s="14"/>
      <c r="V2772" s="11"/>
      <c r="W2772" s="10"/>
      <c r="X2772" s="29"/>
      <c r="AA2772" t="s">
        <v>331</v>
      </c>
      <c r="AB2772">
        <v>5</v>
      </c>
      <c r="AC2772">
        <v>19.897959183673471</v>
      </c>
      <c r="AD2772">
        <v>373.81262804991621</v>
      </c>
      <c r="AL2772">
        <v>19.897959183673471</v>
      </c>
      <c r="AM2772">
        <v>373.81262804991621</v>
      </c>
      <c r="AR2772" t="s">
        <v>337</v>
      </c>
    </row>
    <row r="2773" spans="1:44" x14ac:dyDescent="0.35">
      <c r="A2773">
        <v>14</v>
      </c>
      <c r="B2773" s="26">
        <f t="shared" si="559"/>
        <v>46273.8125</v>
      </c>
      <c r="C2773" t="s">
        <v>74</v>
      </c>
      <c r="D2773">
        <v>2</v>
      </c>
      <c r="E2773" s="26">
        <f t="shared" si="560"/>
        <v>46273.885416666657</v>
      </c>
      <c r="F2773" s="26">
        <f t="shared" si="561"/>
        <v>46273.864583333321</v>
      </c>
      <c r="G2773">
        <f t="shared" si="562"/>
        <v>0</v>
      </c>
      <c r="H2773">
        <f t="shared" si="563"/>
        <v>0</v>
      </c>
      <c r="I2773" s="27">
        <f t="shared" si="564"/>
        <v>0</v>
      </c>
      <c r="J2773" s="28" t="str">
        <f t="shared" si="565"/>
        <v>NULL</v>
      </c>
      <c r="K2773" s="29" t="str">
        <f t="shared" si="566"/>
        <v/>
      </c>
      <c r="L2773" s="26" t="str">
        <f t="shared" si="567"/>
        <v/>
      </c>
      <c r="M2773" t="str">
        <f t="shared" si="568"/>
        <v/>
      </c>
      <c r="N2773" s="28">
        <f t="shared" si="569"/>
        <v>41.894060995184596</v>
      </c>
      <c r="O2773" t="str">
        <f t="shared" si="570"/>
        <v/>
      </c>
      <c r="P2773" t="str">
        <f t="shared" si="571"/>
        <v/>
      </c>
      <c r="Q2773" s="10"/>
      <c r="R2773" s="10"/>
      <c r="S2773" s="16">
        <v>0</v>
      </c>
      <c r="T2773" s="13"/>
      <c r="U2773" s="14"/>
      <c r="V2773" s="11"/>
      <c r="W2773" s="10"/>
      <c r="X2773" s="29"/>
      <c r="AA2773" t="s">
        <v>331</v>
      </c>
      <c r="AB2773">
        <v>2</v>
      </c>
      <c r="AR2773" t="s">
        <v>332</v>
      </c>
    </row>
    <row r="2774" spans="1:44" x14ac:dyDescent="0.35">
      <c r="A2774">
        <v>14</v>
      </c>
      <c r="B2774" s="26">
        <f t="shared" si="559"/>
        <v>46273.8125</v>
      </c>
      <c r="C2774" t="s">
        <v>74</v>
      </c>
      <c r="D2774">
        <v>3</v>
      </c>
      <c r="E2774" s="26">
        <f t="shared" si="560"/>
        <v>46273.885416666657</v>
      </c>
      <c r="F2774" s="26">
        <f t="shared" si="561"/>
        <v>46273.864583333321</v>
      </c>
      <c r="G2774">
        <f t="shared" si="562"/>
        <v>0</v>
      </c>
      <c r="H2774">
        <f t="shared" si="563"/>
        <v>0</v>
      </c>
      <c r="I2774" s="27">
        <f t="shared" si="564"/>
        <v>0</v>
      </c>
      <c r="J2774" s="28" t="str">
        <f t="shared" si="565"/>
        <v>NULL</v>
      </c>
      <c r="K2774" s="29" t="str">
        <f t="shared" si="566"/>
        <v/>
      </c>
      <c r="L2774" s="26" t="str">
        <f t="shared" si="567"/>
        <v/>
      </c>
      <c r="M2774" t="str">
        <f t="shared" si="568"/>
        <v/>
      </c>
      <c r="N2774" s="28">
        <f t="shared" si="569"/>
        <v>58.441558441558442</v>
      </c>
      <c r="O2774" t="str">
        <f t="shared" si="570"/>
        <v/>
      </c>
      <c r="P2774" t="str">
        <f t="shared" si="571"/>
        <v/>
      </c>
      <c r="Q2774" s="10"/>
      <c r="R2774" s="10"/>
      <c r="S2774" s="16">
        <v>0</v>
      </c>
      <c r="T2774" s="13"/>
      <c r="U2774" s="14"/>
      <c r="V2774" s="11"/>
      <c r="W2774" s="10"/>
      <c r="X2774" s="29"/>
      <c r="AA2774" t="s">
        <v>331</v>
      </c>
      <c r="AB2774">
        <v>1</v>
      </c>
      <c r="AR2774" t="s">
        <v>338</v>
      </c>
    </row>
    <row r="2775" spans="1:44" x14ac:dyDescent="0.35">
      <c r="A2775">
        <v>14</v>
      </c>
      <c r="B2775" s="26">
        <f t="shared" si="559"/>
        <v>46273.8125</v>
      </c>
      <c r="C2775" t="s">
        <v>74</v>
      </c>
      <c r="D2775">
        <v>4</v>
      </c>
      <c r="E2775" s="26">
        <f t="shared" si="560"/>
        <v>46273.885416666657</v>
      </c>
      <c r="F2775" s="26">
        <f t="shared" si="561"/>
        <v>46273.864583333321</v>
      </c>
      <c r="G2775">
        <f t="shared" si="562"/>
        <v>0</v>
      </c>
      <c r="H2775">
        <f t="shared" si="563"/>
        <v>0</v>
      </c>
      <c r="I2775" s="27">
        <f t="shared" si="564"/>
        <v>0</v>
      </c>
      <c r="J2775" s="28" t="str">
        <f t="shared" si="565"/>
        <v>NULL</v>
      </c>
      <c r="K2775" s="29" t="str">
        <f t="shared" si="566"/>
        <v/>
      </c>
      <c r="L2775" s="26" t="str">
        <f t="shared" si="567"/>
        <v/>
      </c>
      <c r="M2775" t="str">
        <f t="shared" si="568"/>
        <v/>
      </c>
      <c r="N2775" s="28">
        <f t="shared" si="569"/>
        <v>116.70290571259142</v>
      </c>
      <c r="O2775" t="str">
        <f t="shared" si="570"/>
        <v/>
      </c>
      <c r="P2775" t="str">
        <f t="shared" si="571"/>
        <v/>
      </c>
      <c r="Q2775" s="10"/>
      <c r="R2775" s="10"/>
      <c r="S2775" s="16">
        <v>0</v>
      </c>
      <c r="T2775" s="13"/>
      <c r="U2775" s="14"/>
      <c r="V2775" s="11"/>
      <c r="W2775" s="10"/>
      <c r="X2775" s="29"/>
      <c r="AA2775" t="s">
        <v>331</v>
      </c>
      <c r="AB2775">
        <v>1</v>
      </c>
      <c r="AR2775" t="s">
        <v>338</v>
      </c>
    </row>
    <row r="2776" spans="1:44" x14ac:dyDescent="0.35">
      <c r="A2776">
        <v>14</v>
      </c>
      <c r="B2776" s="26">
        <f t="shared" si="559"/>
        <v>46273.8125</v>
      </c>
      <c r="C2776" t="s">
        <v>74</v>
      </c>
      <c r="D2776">
        <v>5</v>
      </c>
      <c r="E2776" s="26">
        <f t="shared" si="560"/>
        <v>46273.885416666657</v>
      </c>
      <c r="F2776" s="26">
        <f t="shared" si="561"/>
        <v>46273.864583333321</v>
      </c>
      <c r="G2776">
        <f t="shared" si="562"/>
        <v>0</v>
      </c>
      <c r="H2776">
        <f t="shared" si="563"/>
        <v>1</v>
      </c>
      <c r="I2776" s="27">
        <f t="shared" si="564"/>
        <v>0</v>
      </c>
      <c r="J2776" s="28" t="str">
        <f t="shared" si="565"/>
        <v>NULL</v>
      </c>
      <c r="K2776" s="29" t="str">
        <f t="shared" si="566"/>
        <v/>
      </c>
      <c r="L2776" s="26" t="str">
        <f t="shared" si="567"/>
        <v/>
      </c>
      <c r="M2776" t="str">
        <f t="shared" si="568"/>
        <v/>
      </c>
      <c r="N2776" s="28">
        <f t="shared" si="569"/>
        <v>21.159874608150471</v>
      </c>
      <c r="O2776" t="str">
        <f t="shared" si="570"/>
        <v/>
      </c>
      <c r="P2776" t="str">
        <f t="shared" si="571"/>
        <v/>
      </c>
      <c r="Q2776" s="10"/>
      <c r="R2776" s="10"/>
      <c r="S2776" s="16">
        <v>0</v>
      </c>
      <c r="T2776" s="13"/>
      <c r="U2776" s="14"/>
      <c r="V2776" s="11"/>
      <c r="W2776" s="10"/>
      <c r="X2776" s="29"/>
      <c r="AA2776" t="s">
        <v>331</v>
      </c>
      <c r="AB2776">
        <v>1</v>
      </c>
      <c r="AR2776" t="s">
        <v>338</v>
      </c>
    </row>
    <row r="2777" spans="1:44" x14ac:dyDescent="0.35">
      <c r="A2777">
        <v>14</v>
      </c>
      <c r="B2777" s="26">
        <f t="shared" si="559"/>
        <v>46273.8125</v>
      </c>
      <c r="C2777" t="s">
        <v>74</v>
      </c>
      <c r="D2777">
        <v>6</v>
      </c>
      <c r="E2777" s="26">
        <f t="shared" si="560"/>
        <v>46273.885416666657</v>
      </c>
      <c r="F2777" s="26">
        <f t="shared" si="561"/>
        <v>46273.864583333321</v>
      </c>
      <c r="G2777">
        <f t="shared" si="562"/>
        <v>0</v>
      </c>
      <c r="H2777">
        <f t="shared" si="563"/>
        <v>4</v>
      </c>
      <c r="I2777" s="27">
        <f t="shared" si="564"/>
        <v>2</v>
      </c>
      <c r="J2777" s="28">
        <f t="shared" si="565"/>
        <v>34.083460782171727</v>
      </c>
      <c r="K2777" s="29" t="str">
        <f t="shared" si="566"/>
        <v/>
      </c>
      <c r="L2777" s="26" t="str">
        <f t="shared" si="567"/>
        <v/>
      </c>
      <c r="M2777" t="str">
        <f t="shared" si="568"/>
        <v/>
      </c>
      <c r="N2777" s="28">
        <f t="shared" si="569"/>
        <v>17.041730391085864</v>
      </c>
      <c r="O2777" t="str">
        <f t="shared" si="570"/>
        <v/>
      </c>
      <c r="P2777" t="str">
        <f t="shared" si="571"/>
        <v/>
      </c>
      <c r="Q2777" s="10"/>
      <c r="R2777" s="10"/>
      <c r="S2777" s="16">
        <v>2</v>
      </c>
      <c r="T2777" s="13">
        <v>34.083460782171727</v>
      </c>
      <c r="U2777" s="14"/>
      <c r="V2777" s="11"/>
      <c r="W2777" s="10"/>
      <c r="X2777" s="29"/>
      <c r="AA2777" t="s">
        <v>331</v>
      </c>
      <c r="AB2777">
        <v>2</v>
      </c>
      <c r="AC2777">
        <v>21.66390853016398</v>
      </c>
      <c r="AD2777">
        <v>45.736871823828338</v>
      </c>
      <c r="AL2777">
        <v>21.66390853016398</v>
      </c>
      <c r="AM2777">
        <v>45.736871823828338</v>
      </c>
      <c r="AR2777" t="s">
        <v>332</v>
      </c>
    </row>
    <row r="2778" spans="1:44" x14ac:dyDescent="0.35">
      <c r="A2778">
        <v>15</v>
      </c>
      <c r="B2778" s="26">
        <f t="shared" si="559"/>
        <v>46273.822916666657</v>
      </c>
      <c r="C2778" t="s">
        <v>20</v>
      </c>
      <c r="D2778">
        <v>1</v>
      </c>
      <c r="E2778" s="26">
        <f t="shared" si="560"/>
        <v>46273.770833333343</v>
      </c>
      <c r="F2778" s="26">
        <f t="shared" si="561"/>
        <v>46273.750000000007</v>
      </c>
      <c r="G2778">
        <f t="shared" si="562"/>
        <v>0</v>
      </c>
      <c r="H2778">
        <f t="shared" si="563"/>
        <v>0</v>
      </c>
      <c r="I2778" s="27">
        <f t="shared" si="564"/>
        <v>5</v>
      </c>
      <c r="J2778" s="28">
        <f t="shared" si="565"/>
        <v>181.25777735234993</v>
      </c>
      <c r="K2778" s="29" t="str">
        <f t="shared" si="566"/>
        <v/>
      </c>
      <c r="L2778" s="26" t="str">
        <f t="shared" si="567"/>
        <v/>
      </c>
      <c r="M2778" t="str">
        <f t="shared" si="568"/>
        <v/>
      </c>
      <c r="N2778" s="28">
        <f t="shared" si="569"/>
        <v>36.251555470469988</v>
      </c>
      <c r="O2778" t="str">
        <f t="shared" si="570"/>
        <v/>
      </c>
      <c r="P2778" t="str">
        <f t="shared" si="571"/>
        <v/>
      </c>
      <c r="Q2778" s="10"/>
      <c r="R2778" s="10"/>
      <c r="S2778" s="16">
        <v>5</v>
      </c>
      <c r="T2778" s="13">
        <v>181.2577773523499</v>
      </c>
      <c r="U2778" s="14"/>
      <c r="V2778" s="11"/>
      <c r="W2778" s="10"/>
      <c r="X2778" s="29"/>
      <c r="AA2778" t="s">
        <v>331</v>
      </c>
      <c r="AB2778">
        <v>5</v>
      </c>
      <c r="AC2778">
        <v>18.48341232227488</v>
      </c>
      <c r="AD2778">
        <v>349.63161419959812</v>
      </c>
      <c r="AL2778">
        <v>18.48341232227488</v>
      </c>
      <c r="AM2778">
        <v>349.63161419959812</v>
      </c>
      <c r="AR2778" t="s">
        <v>337</v>
      </c>
    </row>
    <row r="2779" spans="1:44" x14ac:dyDescent="0.35">
      <c r="A2779">
        <v>15</v>
      </c>
      <c r="B2779" s="26">
        <f t="shared" si="559"/>
        <v>46273.822916666657</v>
      </c>
      <c r="C2779" t="s">
        <v>20</v>
      </c>
      <c r="D2779">
        <v>2</v>
      </c>
      <c r="E2779" s="26">
        <f t="shared" si="560"/>
        <v>46273.770833333343</v>
      </c>
      <c r="F2779" s="26">
        <f t="shared" si="561"/>
        <v>46273.750000000007</v>
      </c>
      <c r="G2779">
        <f t="shared" si="562"/>
        <v>0</v>
      </c>
      <c r="H2779">
        <f t="shared" si="563"/>
        <v>0</v>
      </c>
      <c r="I2779" s="27">
        <f t="shared" si="564"/>
        <v>0</v>
      </c>
      <c r="J2779" s="28" t="str">
        <f t="shared" si="565"/>
        <v>NULL</v>
      </c>
      <c r="K2779" s="29" t="str">
        <f t="shared" si="566"/>
        <v/>
      </c>
      <c r="L2779" s="26" t="str">
        <f t="shared" si="567"/>
        <v/>
      </c>
      <c r="M2779" t="str">
        <f t="shared" si="568"/>
        <v/>
      </c>
      <c r="N2779" s="28">
        <f t="shared" si="569"/>
        <v>41.894060995184596</v>
      </c>
      <c r="O2779" t="str">
        <f t="shared" si="570"/>
        <v/>
      </c>
      <c r="P2779" t="str">
        <f t="shared" si="571"/>
        <v/>
      </c>
      <c r="Q2779" s="10"/>
      <c r="R2779" s="10"/>
      <c r="S2779" s="16">
        <v>0</v>
      </c>
      <c r="T2779" s="13"/>
      <c r="U2779" s="14"/>
      <c r="V2779" s="11"/>
      <c r="W2779" s="10"/>
      <c r="X2779" s="29"/>
      <c r="AA2779" t="s">
        <v>331</v>
      </c>
      <c r="AB2779">
        <v>2</v>
      </c>
      <c r="AR2779" t="s">
        <v>332</v>
      </c>
    </row>
    <row r="2780" spans="1:44" x14ac:dyDescent="0.35">
      <c r="A2780">
        <v>15</v>
      </c>
      <c r="B2780" s="26">
        <f t="shared" si="559"/>
        <v>46273.822916666657</v>
      </c>
      <c r="C2780" t="s">
        <v>20</v>
      </c>
      <c r="D2780">
        <v>3</v>
      </c>
      <c r="E2780" s="26">
        <f t="shared" si="560"/>
        <v>46273.770833333343</v>
      </c>
      <c r="F2780" s="26">
        <f t="shared" si="561"/>
        <v>46273.750000000007</v>
      </c>
      <c r="G2780">
        <f t="shared" si="562"/>
        <v>0</v>
      </c>
      <c r="H2780">
        <f t="shared" si="563"/>
        <v>0</v>
      </c>
      <c r="I2780" s="27">
        <f t="shared" si="564"/>
        <v>0</v>
      </c>
      <c r="J2780" s="28" t="str">
        <f t="shared" si="565"/>
        <v>NULL</v>
      </c>
      <c r="K2780" s="29" t="str">
        <f t="shared" si="566"/>
        <v/>
      </c>
      <c r="L2780" s="26" t="str">
        <f t="shared" si="567"/>
        <v/>
      </c>
      <c r="M2780" t="str">
        <f t="shared" si="568"/>
        <v/>
      </c>
      <c r="N2780" s="28">
        <f t="shared" si="569"/>
        <v>58.441558441558442</v>
      </c>
      <c r="O2780" t="str">
        <f t="shared" si="570"/>
        <v/>
      </c>
      <c r="P2780" t="str">
        <f t="shared" si="571"/>
        <v/>
      </c>
      <c r="Q2780" s="10"/>
      <c r="R2780" s="10"/>
      <c r="S2780" s="16">
        <v>0</v>
      </c>
      <c r="T2780" s="13"/>
      <c r="U2780" s="14"/>
      <c r="V2780" s="11"/>
      <c r="W2780" s="10"/>
      <c r="X2780" s="29"/>
      <c r="AA2780" t="s">
        <v>331</v>
      </c>
      <c r="AB2780">
        <v>1</v>
      </c>
      <c r="AR2780" t="s">
        <v>338</v>
      </c>
    </row>
    <row r="2781" spans="1:44" x14ac:dyDescent="0.35">
      <c r="A2781">
        <v>15</v>
      </c>
      <c r="B2781" s="26">
        <f t="shared" si="559"/>
        <v>46273.822916666657</v>
      </c>
      <c r="C2781" t="s">
        <v>20</v>
      </c>
      <c r="D2781">
        <v>4</v>
      </c>
      <c r="E2781" s="26">
        <f t="shared" si="560"/>
        <v>46273.770833333343</v>
      </c>
      <c r="F2781" s="26">
        <f t="shared" si="561"/>
        <v>46273.750000000007</v>
      </c>
      <c r="G2781">
        <f t="shared" si="562"/>
        <v>0</v>
      </c>
      <c r="H2781">
        <f t="shared" si="563"/>
        <v>0</v>
      </c>
      <c r="I2781" s="27">
        <f t="shared" si="564"/>
        <v>0</v>
      </c>
      <c r="J2781" s="28" t="str">
        <f t="shared" si="565"/>
        <v>NULL</v>
      </c>
      <c r="K2781" s="29" t="str">
        <f t="shared" si="566"/>
        <v/>
      </c>
      <c r="L2781" s="26" t="str">
        <f t="shared" si="567"/>
        <v/>
      </c>
      <c r="M2781" t="str">
        <f t="shared" si="568"/>
        <v/>
      </c>
      <c r="N2781" s="28">
        <f t="shared" si="569"/>
        <v>116.70290571259142</v>
      </c>
      <c r="O2781" t="str">
        <f t="shared" si="570"/>
        <v/>
      </c>
      <c r="P2781" t="str">
        <f t="shared" si="571"/>
        <v/>
      </c>
      <c r="Q2781" s="10"/>
      <c r="R2781" s="10"/>
      <c r="S2781" s="16">
        <v>0</v>
      </c>
      <c r="T2781" s="13"/>
      <c r="U2781" s="14"/>
      <c r="V2781" s="11"/>
      <c r="W2781" s="10"/>
      <c r="X2781" s="29"/>
      <c r="AA2781" t="s">
        <v>331</v>
      </c>
      <c r="AB2781">
        <v>1</v>
      </c>
      <c r="AR2781" t="s">
        <v>338</v>
      </c>
    </row>
    <row r="2782" spans="1:44" x14ac:dyDescent="0.35">
      <c r="A2782">
        <v>15</v>
      </c>
      <c r="B2782" s="26">
        <f t="shared" si="559"/>
        <v>46273.822916666657</v>
      </c>
      <c r="C2782" t="s">
        <v>20</v>
      </c>
      <c r="D2782">
        <v>5</v>
      </c>
      <c r="E2782" s="26">
        <f t="shared" si="560"/>
        <v>46273.770833333343</v>
      </c>
      <c r="F2782" s="26">
        <f t="shared" si="561"/>
        <v>46273.750000000007</v>
      </c>
      <c r="G2782">
        <f t="shared" si="562"/>
        <v>0</v>
      </c>
      <c r="H2782">
        <f t="shared" si="563"/>
        <v>0</v>
      </c>
      <c r="I2782" s="27">
        <f t="shared" si="564"/>
        <v>0</v>
      </c>
      <c r="J2782" s="28" t="str">
        <f t="shared" si="565"/>
        <v>NULL</v>
      </c>
      <c r="K2782" s="29" t="str">
        <f t="shared" si="566"/>
        <v/>
      </c>
      <c r="L2782" s="26" t="str">
        <f t="shared" si="567"/>
        <v/>
      </c>
      <c r="M2782" t="str">
        <f t="shared" si="568"/>
        <v/>
      </c>
      <c r="N2782" s="28">
        <f t="shared" si="569"/>
        <v>21.695178849144636</v>
      </c>
      <c r="O2782" t="str">
        <f t="shared" si="570"/>
        <v/>
      </c>
      <c r="P2782" t="str">
        <f t="shared" si="571"/>
        <v/>
      </c>
      <c r="Q2782" s="10"/>
      <c r="R2782" s="10"/>
      <c r="S2782" s="16">
        <v>0</v>
      </c>
      <c r="T2782" s="13"/>
      <c r="U2782" s="14"/>
      <c r="V2782" s="11"/>
      <c r="W2782" s="10"/>
      <c r="X2782" s="29"/>
      <c r="AA2782" t="s">
        <v>331</v>
      </c>
      <c r="AB2782">
        <v>1</v>
      </c>
      <c r="AR2782" t="s">
        <v>338</v>
      </c>
    </row>
    <row r="2783" spans="1:44" x14ac:dyDescent="0.35">
      <c r="A2783">
        <v>15</v>
      </c>
      <c r="B2783" s="26">
        <f t="shared" si="559"/>
        <v>46273.822916666657</v>
      </c>
      <c r="C2783" t="s">
        <v>20</v>
      </c>
      <c r="D2783">
        <v>6</v>
      </c>
      <c r="E2783" s="26">
        <f t="shared" si="560"/>
        <v>46273.770833333343</v>
      </c>
      <c r="F2783" s="26">
        <f t="shared" si="561"/>
        <v>46273.750000000007</v>
      </c>
      <c r="G2783">
        <f t="shared" si="562"/>
        <v>0</v>
      </c>
      <c r="H2783">
        <f t="shared" si="563"/>
        <v>0</v>
      </c>
      <c r="I2783" s="27">
        <f t="shared" si="564"/>
        <v>2</v>
      </c>
      <c r="J2783" s="28">
        <f t="shared" si="565"/>
        <v>37.087116090399846</v>
      </c>
      <c r="K2783" s="29" t="str">
        <f t="shared" si="566"/>
        <v/>
      </c>
      <c r="L2783" s="26" t="str">
        <f t="shared" si="567"/>
        <v/>
      </c>
      <c r="M2783" t="str">
        <f t="shared" si="568"/>
        <v/>
      </c>
      <c r="N2783" s="28">
        <f t="shared" si="569"/>
        <v>18.543558045199923</v>
      </c>
      <c r="O2783" t="str">
        <f t="shared" si="570"/>
        <v/>
      </c>
      <c r="P2783" t="str">
        <f t="shared" si="571"/>
        <v/>
      </c>
      <c r="Q2783" s="10"/>
      <c r="R2783" s="10"/>
      <c r="S2783" s="16">
        <v>2</v>
      </c>
      <c r="T2783" s="13">
        <v>37.087116090399853</v>
      </c>
      <c r="U2783" s="14"/>
      <c r="V2783" s="11"/>
      <c r="W2783" s="10"/>
      <c r="X2783" s="29"/>
      <c r="AA2783" t="s">
        <v>331</v>
      </c>
      <c r="AB2783">
        <v>2</v>
      </c>
      <c r="AC2783">
        <v>22.896515171591361</v>
      </c>
      <c r="AD2783">
        <v>50.501002004008022</v>
      </c>
      <c r="AL2783">
        <v>22.896515171591361</v>
      </c>
      <c r="AM2783">
        <v>50.501002004008022</v>
      </c>
      <c r="AR2783" t="s">
        <v>332</v>
      </c>
    </row>
    <row r="2784" spans="1:44" x14ac:dyDescent="0.35">
      <c r="A2784">
        <v>15</v>
      </c>
      <c r="B2784" s="26">
        <f t="shared" si="559"/>
        <v>46273.822916666657</v>
      </c>
      <c r="C2784" t="s">
        <v>43</v>
      </c>
      <c r="D2784">
        <v>1</v>
      </c>
      <c r="E2784" s="26">
        <f t="shared" si="560"/>
        <v>46273.802083333343</v>
      </c>
      <c r="F2784" s="26">
        <f t="shared" si="561"/>
        <v>46273.781250000007</v>
      </c>
      <c r="G2784">
        <f t="shared" si="562"/>
        <v>0</v>
      </c>
      <c r="H2784">
        <f t="shared" si="563"/>
        <v>0</v>
      </c>
      <c r="I2784" s="27">
        <f t="shared" si="564"/>
        <v>5</v>
      </c>
      <c r="J2784" s="28">
        <f t="shared" si="565"/>
        <v>181.25777735234993</v>
      </c>
      <c r="K2784" s="29" t="str">
        <f t="shared" si="566"/>
        <v/>
      </c>
      <c r="L2784" s="26" t="str">
        <f t="shared" si="567"/>
        <v/>
      </c>
      <c r="M2784" t="str">
        <f t="shared" si="568"/>
        <v/>
      </c>
      <c r="N2784" s="28">
        <f t="shared" si="569"/>
        <v>36.251555470469988</v>
      </c>
      <c r="O2784" t="str">
        <f t="shared" si="570"/>
        <v/>
      </c>
      <c r="P2784" t="str">
        <f t="shared" si="571"/>
        <v/>
      </c>
      <c r="Q2784" s="10"/>
      <c r="R2784" s="10"/>
      <c r="S2784" s="16">
        <v>5</v>
      </c>
      <c r="T2784" s="13">
        <v>181.2577773523499</v>
      </c>
      <c r="U2784" s="14"/>
      <c r="V2784" s="11"/>
      <c r="W2784" s="10"/>
      <c r="X2784" s="29"/>
      <c r="AA2784" t="s">
        <v>331</v>
      </c>
      <c r="AB2784">
        <v>5</v>
      </c>
      <c r="AC2784">
        <v>18.48341232227488</v>
      </c>
      <c r="AD2784">
        <v>349.63161419959812</v>
      </c>
      <c r="AL2784">
        <v>18.48341232227488</v>
      </c>
      <c r="AM2784">
        <v>349.63161419959812</v>
      </c>
      <c r="AR2784" t="s">
        <v>337</v>
      </c>
    </row>
    <row r="2785" spans="1:44" x14ac:dyDescent="0.35">
      <c r="A2785">
        <v>15</v>
      </c>
      <c r="B2785" s="26">
        <f t="shared" si="559"/>
        <v>46273.822916666657</v>
      </c>
      <c r="C2785" t="s">
        <v>43</v>
      </c>
      <c r="D2785">
        <v>2</v>
      </c>
      <c r="E2785" s="26">
        <f t="shared" si="560"/>
        <v>46273.802083333343</v>
      </c>
      <c r="F2785" s="26">
        <f t="shared" si="561"/>
        <v>46273.781250000007</v>
      </c>
      <c r="G2785">
        <f t="shared" si="562"/>
        <v>0</v>
      </c>
      <c r="H2785">
        <f t="shared" si="563"/>
        <v>0</v>
      </c>
      <c r="I2785" s="27">
        <f t="shared" si="564"/>
        <v>0</v>
      </c>
      <c r="J2785" s="28" t="str">
        <f t="shared" si="565"/>
        <v>NULL</v>
      </c>
      <c r="K2785" s="29" t="str">
        <f t="shared" si="566"/>
        <v/>
      </c>
      <c r="L2785" s="26" t="str">
        <f t="shared" si="567"/>
        <v/>
      </c>
      <c r="M2785" t="str">
        <f t="shared" si="568"/>
        <v/>
      </c>
      <c r="N2785" s="28">
        <f t="shared" si="569"/>
        <v>41.894060995184596</v>
      </c>
      <c r="O2785" t="str">
        <f t="shared" si="570"/>
        <v/>
      </c>
      <c r="P2785" t="str">
        <f t="shared" si="571"/>
        <v/>
      </c>
      <c r="Q2785" s="10"/>
      <c r="R2785" s="10"/>
      <c r="S2785" s="16">
        <v>0</v>
      </c>
      <c r="T2785" s="13"/>
      <c r="U2785" s="14"/>
      <c r="V2785" s="11"/>
      <c r="W2785" s="10"/>
      <c r="X2785" s="29"/>
      <c r="AA2785" t="s">
        <v>331</v>
      </c>
      <c r="AB2785">
        <v>2</v>
      </c>
      <c r="AR2785" t="s">
        <v>332</v>
      </c>
    </row>
    <row r="2786" spans="1:44" x14ac:dyDescent="0.35">
      <c r="A2786">
        <v>15</v>
      </c>
      <c r="B2786" s="26">
        <f t="shared" si="559"/>
        <v>46273.822916666657</v>
      </c>
      <c r="C2786" t="s">
        <v>43</v>
      </c>
      <c r="D2786">
        <v>3</v>
      </c>
      <c r="E2786" s="26">
        <f t="shared" si="560"/>
        <v>46273.802083333343</v>
      </c>
      <c r="F2786" s="26">
        <f t="shared" si="561"/>
        <v>46273.781250000007</v>
      </c>
      <c r="G2786">
        <f t="shared" si="562"/>
        <v>0</v>
      </c>
      <c r="H2786">
        <f t="shared" si="563"/>
        <v>0</v>
      </c>
      <c r="I2786" s="27">
        <f t="shared" si="564"/>
        <v>0</v>
      </c>
      <c r="J2786" s="28" t="str">
        <f t="shared" si="565"/>
        <v>NULL</v>
      </c>
      <c r="K2786" s="29" t="str">
        <f t="shared" si="566"/>
        <v/>
      </c>
      <c r="L2786" s="26" t="str">
        <f t="shared" si="567"/>
        <v/>
      </c>
      <c r="M2786" t="str">
        <f t="shared" si="568"/>
        <v/>
      </c>
      <c r="N2786" s="28">
        <f t="shared" si="569"/>
        <v>58.441558441558442</v>
      </c>
      <c r="O2786" t="str">
        <f t="shared" si="570"/>
        <v/>
      </c>
      <c r="P2786" t="str">
        <f t="shared" si="571"/>
        <v/>
      </c>
      <c r="Q2786" s="10"/>
      <c r="R2786" s="10"/>
      <c r="S2786" s="16">
        <v>0</v>
      </c>
      <c r="T2786" s="13"/>
      <c r="U2786" s="14"/>
      <c r="V2786" s="11"/>
      <c r="W2786" s="10"/>
      <c r="X2786" s="29"/>
      <c r="AA2786" t="s">
        <v>331</v>
      </c>
      <c r="AB2786">
        <v>1</v>
      </c>
      <c r="AR2786" t="s">
        <v>338</v>
      </c>
    </row>
    <row r="2787" spans="1:44" x14ac:dyDescent="0.35">
      <c r="A2787">
        <v>15</v>
      </c>
      <c r="B2787" s="26">
        <f t="shared" si="559"/>
        <v>46273.822916666657</v>
      </c>
      <c r="C2787" t="s">
        <v>43</v>
      </c>
      <c r="D2787">
        <v>4</v>
      </c>
      <c r="E2787" s="26">
        <f t="shared" si="560"/>
        <v>46273.802083333343</v>
      </c>
      <c r="F2787" s="26">
        <f t="shared" si="561"/>
        <v>46273.781250000007</v>
      </c>
      <c r="G2787">
        <f t="shared" si="562"/>
        <v>0</v>
      </c>
      <c r="H2787">
        <f t="shared" si="563"/>
        <v>0</v>
      </c>
      <c r="I2787" s="27">
        <f t="shared" si="564"/>
        <v>0</v>
      </c>
      <c r="J2787" s="28" t="str">
        <f t="shared" si="565"/>
        <v>NULL</v>
      </c>
      <c r="K2787" s="29" t="str">
        <f t="shared" si="566"/>
        <v/>
      </c>
      <c r="L2787" s="26" t="str">
        <f t="shared" si="567"/>
        <v/>
      </c>
      <c r="M2787" t="str">
        <f t="shared" si="568"/>
        <v/>
      </c>
      <c r="N2787" s="28">
        <f t="shared" si="569"/>
        <v>116.70290571259142</v>
      </c>
      <c r="O2787" t="str">
        <f t="shared" si="570"/>
        <v/>
      </c>
      <c r="P2787" t="str">
        <f t="shared" si="571"/>
        <v/>
      </c>
      <c r="Q2787" s="10"/>
      <c r="R2787" s="10"/>
      <c r="S2787" s="16">
        <v>0</v>
      </c>
      <c r="T2787" s="13"/>
      <c r="U2787" s="14"/>
      <c r="V2787" s="11"/>
      <c r="W2787" s="10"/>
      <c r="X2787" s="29"/>
      <c r="AA2787" t="s">
        <v>331</v>
      </c>
      <c r="AB2787">
        <v>1</v>
      </c>
      <c r="AR2787" t="s">
        <v>338</v>
      </c>
    </row>
    <row r="2788" spans="1:44" x14ac:dyDescent="0.35">
      <c r="A2788">
        <v>15</v>
      </c>
      <c r="B2788" s="26">
        <f t="shared" si="559"/>
        <v>46273.822916666657</v>
      </c>
      <c r="C2788" t="s">
        <v>43</v>
      </c>
      <c r="D2788">
        <v>5</v>
      </c>
      <c r="E2788" s="26">
        <f t="shared" si="560"/>
        <v>46273.802083333343</v>
      </c>
      <c r="F2788" s="26">
        <f t="shared" si="561"/>
        <v>46273.781250000007</v>
      </c>
      <c r="G2788">
        <f t="shared" si="562"/>
        <v>0</v>
      </c>
      <c r="H2788">
        <f t="shared" si="563"/>
        <v>0</v>
      </c>
      <c r="I2788" s="27">
        <f t="shared" si="564"/>
        <v>0</v>
      </c>
      <c r="J2788" s="28" t="str">
        <f t="shared" si="565"/>
        <v>NULL</v>
      </c>
      <c r="K2788" s="29" t="str">
        <f t="shared" si="566"/>
        <v/>
      </c>
      <c r="L2788" s="26" t="str">
        <f t="shared" si="567"/>
        <v/>
      </c>
      <c r="M2788" t="str">
        <f t="shared" si="568"/>
        <v/>
      </c>
      <c r="N2788" s="28">
        <f t="shared" si="569"/>
        <v>21.695178849144636</v>
      </c>
      <c r="O2788" t="str">
        <f t="shared" si="570"/>
        <v/>
      </c>
      <c r="P2788" t="str">
        <f t="shared" si="571"/>
        <v/>
      </c>
      <c r="Q2788" s="10"/>
      <c r="R2788" s="10"/>
      <c r="S2788" s="16">
        <v>0</v>
      </c>
      <c r="T2788" s="13"/>
      <c r="U2788" s="14"/>
      <c r="V2788" s="11"/>
      <c r="W2788" s="10"/>
      <c r="X2788" s="29"/>
      <c r="AA2788" t="s">
        <v>331</v>
      </c>
      <c r="AB2788">
        <v>1</v>
      </c>
      <c r="AR2788" t="s">
        <v>338</v>
      </c>
    </row>
    <row r="2789" spans="1:44" x14ac:dyDescent="0.35">
      <c r="A2789">
        <v>15</v>
      </c>
      <c r="B2789" s="26">
        <f t="shared" si="559"/>
        <v>46273.822916666657</v>
      </c>
      <c r="C2789" t="s">
        <v>43</v>
      </c>
      <c r="D2789">
        <v>6</v>
      </c>
      <c r="E2789" s="26">
        <f t="shared" si="560"/>
        <v>46273.802083333343</v>
      </c>
      <c r="F2789" s="26">
        <f t="shared" si="561"/>
        <v>46273.781250000007</v>
      </c>
      <c r="G2789">
        <f t="shared" si="562"/>
        <v>0</v>
      </c>
      <c r="H2789">
        <f t="shared" si="563"/>
        <v>0</v>
      </c>
      <c r="I2789" s="27">
        <f t="shared" si="564"/>
        <v>2</v>
      </c>
      <c r="J2789" s="28">
        <f t="shared" si="565"/>
        <v>37.087116090399846</v>
      </c>
      <c r="K2789" s="29" t="str">
        <f t="shared" si="566"/>
        <v/>
      </c>
      <c r="L2789" s="26" t="str">
        <f t="shared" si="567"/>
        <v/>
      </c>
      <c r="M2789" t="str">
        <f t="shared" si="568"/>
        <v/>
      </c>
      <c r="N2789" s="28">
        <f t="shared" si="569"/>
        <v>18.543558045199923</v>
      </c>
      <c r="O2789" t="str">
        <f t="shared" si="570"/>
        <v/>
      </c>
      <c r="P2789" t="str">
        <f t="shared" si="571"/>
        <v/>
      </c>
      <c r="Q2789" s="10"/>
      <c r="R2789" s="10"/>
      <c r="S2789" s="16">
        <v>2</v>
      </c>
      <c r="T2789" s="13">
        <v>37.087116090399853</v>
      </c>
      <c r="U2789" s="14"/>
      <c r="V2789" s="11"/>
      <c r="W2789" s="10"/>
      <c r="X2789" s="29"/>
      <c r="AA2789" t="s">
        <v>331</v>
      </c>
      <c r="AB2789">
        <v>2</v>
      </c>
      <c r="AC2789">
        <v>22.896515171591361</v>
      </c>
      <c r="AD2789">
        <v>50.501002004008022</v>
      </c>
      <c r="AL2789">
        <v>22.896515171591361</v>
      </c>
      <c r="AM2789">
        <v>50.501002004008022</v>
      </c>
      <c r="AR2789" t="s">
        <v>332</v>
      </c>
    </row>
    <row r="2790" spans="1:44" x14ac:dyDescent="0.35">
      <c r="A2790">
        <v>15</v>
      </c>
      <c r="B2790" s="26">
        <f t="shared" si="559"/>
        <v>46273.822916666657</v>
      </c>
      <c r="C2790" t="s">
        <v>44</v>
      </c>
      <c r="D2790">
        <v>1</v>
      </c>
      <c r="E2790" s="26">
        <f t="shared" si="560"/>
        <v>46273.8125</v>
      </c>
      <c r="F2790" s="26">
        <f t="shared" si="561"/>
        <v>46273.791666666664</v>
      </c>
      <c r="G2790">
        <f t="shared" si="562"/>
        <v>0</v>
      </c>
      <c r="H2790">
        <f t="shared" si="563"/>
        <v>0</v>
      </c>
      <c r="I2790" s="27">
        <f t="shared" si="564"/>
        <v>5</v>
      </c>
      <c r="J2790" s="28">
        <f t="shared" si="565"/>
        <v>181.25777735234993</v>
      </c>
      <c r="K2790" s="29" t="str">
        <f t="shared" si="566"/>
        <v/>
      </c>
      <c r="L2790" s="26" t="str">
        <f t="shared" si="567"/>
        <v/>
      </c>
      <c r="M2790" t="str">
        <f t="shared" si="568"/>
        <v/>
      </c>
      <c r="N2790" s="28">
        <f t="shared" si="569"/>
        <v>36.251555470469988</v>
      </c>
      <c r="O2790" t="str">
        <f t="shared" si="570"/>
        <v/>
      </c>
      <c r="P2790" t="str">
        <f t="shared" si="571"/>
        <v/>
      </c>
      <c r="Q2790" s="10"/>
      <c r="R2790" s="10"/>
      <c r="S2790" s="16">
        <v>5</v>
      </c>
      <c r="T2790" s="13">
        <v>181.2577773523499</v>
      </c>
      <c r="U2790" s="14"/>
      <c r="V2790" s="11"/>
      <c r="W2790" s="10"/>
      <c r="X2790" s="29"/>
      <c r="AA2790" t="s">
        <v>331</v>
      </c>
      <c r="AB2790">
        <v>5</v>
      </c>
      <c r="AC2790">
        <v>18.48341232227488</v>
      </c>
      <c r="AD2790">
        <v>349.63161419959812</v>
      </c>
      <c r="AL2790">
        <v>18.48341232227488</v>
      </c>
      <c r="AM2790">
        <v>349.63161419959812</v>
      </c>
      <c r="AR2790" t="s">
        <v>337</v>
      </c>
    </row>
    <row r="2791" spans="1:44" x14ac:dyDescent="0.35">
      <c r="A2791">
        <v>15</v>
      </c>
      <c r="B2791" s="26">
        <f t="shared" si="559"/>
        <v>46273.822916666657</v>
      </c>
      <c r="C2791" t="s">
        <v>44</v>
      </c>
      <c r="D2791">
        <v>2</v>
      </c>
      <c r="E2791" s="26">
        <f t="shared" si="560"/>
        <v>46273.8125</v>
      </c>
      <c r="F2791" s="26">
        <f t="shared" si="561"/>
        <v>46273.791666666664</v>
      </c>
      <c r="G2791">
        <f t="shared" si="562"/>
        <v>0</v>
      </c>
      <c r="H2791">
        <f t="shared" si="563"/>
        <v>0</v>
      </c>
      <c r="I2791" s="27">
        <f t="shared" si="564"/>
        <v>0</v>
      </c>
      <c r="J2791" s="28" t="str">
        <f t="shared" si="565"/>
        <v>NULL</v>
      </c>
      <c r="K2791" s="29" t="str">
        <f t="shared" si="566"/>
        <v/>
      </c>
      <c r="L2791" s="26" t="str">
        <f t="shared" si="567"/>
        <v/>
      </c>
      <c r="M2791" t="str">
        <f t="shared" si="568"/>
        <v/>
      </c>
      <c r="N2791" s="28">
        <f t="shared" si="569"/>
        <v>41.894060995184596</v>
      </c>
      <c r="O2791" t="str">
        <f t="shared" si="570"/>
        <v/>
      </c>
      <c r="P2791" t="str">
        <f t="shared" si="571"/>
        <v/>
      </c>
      <c r="Q2791" s="10"/>
      <c r="R2791" s="10"/>
      <c r="S2791" s="16">
        <v>0</v>
      </c>
      <c r="T2791" s="13"/>
      <c r="U2791" s="14"/>
      <c r="V2791" s="11"/>
      <c r="W2791" s="10"/>
      <c r="X2791" s="29"/>
      <c r="AA2791" t="s">
        <v>331</v>
      </c>
      <c r="AB2791">
        <v>2</v>
      </c>
      <c r="AR2791" t="s">
        <v>332</v>
      </c>
    </row>
    <row r="2792" spans="1:44" x14ac:dyDescent="0.35">
      <c r="A2792">
        <v>15</v>
      </c>
      <c r="B2792" s="26">
        <f t="shared" si="559"/>
        <v>46273.822916666657</v>
      </c>
      <c r="C2792" t="s">
        <v>44</v>
      </c>
      <c r="D2792">
        <v>3</v>
      </c>
      <c r="E2792" s="26">
        <f t="shared" si="560"/>
        <v>46273.8125</v>
      </c>
      <c r="F2792" s="26">
        <f t="shared" si="561"/>
        <v>46273.791666666664</v>
      </c>
      <c r="G2792">
        <f t="shared" si="562"/>
        <v>0</v>
      </c>
      <c r="H2792">
        <f t="shared" si="563"/>
        <v>0</v>
      </c>
      <c r="I2792" s="27">
        <f t="shared" si="564"/>
        <v>0</v>
      </c>
      <c r="J2792" s="28" t="str">
        <f t="shared" si="565"/>
        <v>NULL</v>
      </c>
      <c r="K2792" s="29" t="str">
        <f t="shared" si="566"/>
        <v/>
      </c>
      <c r="L2792" s="26" t="str">
        <f t="shared" si="567"/>
        <v/>
      </c>
      <c r="M2792" t="str">
        <f t="shared" si="568"/>
        <v/>
      </c>
      <c r="N2792" s="28">
        <f t="shared" si="569"/>
        <v>58.441558441558442</v>
      </c>
      <c r="O2792" t="str">
        <f t="shared" si="570"/>
        <v/>
      </c>
      <c r="P2792" t="str">
        <f t="shared" si="571"/>
        <v/>
      </c>
      <c r="Q2792" s="10"/>
      <c r="R2792" s="10"/>
      <c r="S2792" s="16">
        <v>0</v>
      </c>
      <c r="T2792" s="13"/>
      <c r="U2792" s="14"/>
      <c r="V2792" s="11"/>
      <c r="W2792" s="10"/>
      <c r="X2792" s="29"/>
      <c r="AA2792" t="s">
        <v>331</v>
      </c>
      <c r="AB2792">
        <v>1</v>
      </c>
      <c r="AR2792" t="s">
        <v>338</v>
      </c>
    </row>
    <row r="2793" spans="1:44" x14ac:dyDescent="0.35">
      <c r="A2793">
        <v>15</v>
      </c>
      <c r="B2793" s="26">
        <f t="shared" si="559"/>
        <v>46273.822916666657</v>
      </c>
      <c r="C2793" t="s">
        <v>44</v>
      </c>
      <c r="D2793">
        <v>4</v>
      </c>
      <c r="E2793" s="26">
        <f t="shared" si="560"/>
        <v>46273.8125</v>
      </c>
      <c r="F2793" s="26">
        <f t="shared" si="561"/>
        <v>46273.791666666664</v>
      </c>
      <c r="G2793">
        <f t="shared" si="562"/>
        <v>0</v>
      </c>
      <c r="H2793">
        <f t="shared" si="563"/>
        <v>0</v>
      </c>
      <c r="I2793" s="27">
        <f t="shared" si="564"/>
        <v>0</v>
      </c>
      <c r="J2793" s="28" t="str">
        <f t="shared" si="565"/>
        <v>NULL</v>
      </c>
      <c r="K2793" s="29" t="str">
        <f t="shared" si="566"/>
        <v/>
      </c>
      <c r="L2793" s="26" t="str">
        <f t="shared" si="567"/>
        <v/>
      </c>
      <c r="M2793" t="str">
        <f t="shared" si="568"/>
        <v/>
      </c>
      <c r="N2793" s="28">
        <f t="shared" si="569"/>
        <v>116.70290571259142</v>
      </c>
      <c r="O2793" t="str">
        <f t="shared" si="570"/>
        <v/>
      </c>
      <c r="P2793" t="str">
        <f t="shared" si="571"/>
        <v/>
      </c>
      <c r="Q2793" s="10"/>
      <c r="R2793" s="10"/>
      <c r="S2793" s="16">
        <v>0</v>
      </c>
      <c r="T2793" s="13"/>
      <c r="U2793" s="14"/>
      <c r="V2793" s="11"/>
      <c r="W2793" s="10"/>
      <c r="X2793" s="29"/>
      <c r="AA2793" t="s">
        <v>331</v>
      </c>
      <c r="AB2793">
        <v>1</v>
      </c>
      <c r="AR2793" t="s">
        <v>338</v>
      </c>
    </row>
    <row r="2794" spans="1:44" x14ac:dyDescent="0.35">
      <c r="A2794">
        <v>15</v>
      </c>
      <c r="B2794" s="26">
        <f t="shared" si="559"/>
        <v>46273.822916666657</v>
      </c>
      <c r="C2794" t="s">
        <v>44</v>
      </c>
      <c r="D2794">
        <v>5</v>
      </c>
      <c r="E2794" s="26">
        <f t="shared" si="560"/>
        <v>46273.8125</v>
      </c>
      <c r="F2794" s="26">
        <f t="shared" si="561"/>
        <v>46273.791666666664</v>
      </c>
      <c r="G2794">
        <f t="shared" si="562"/>
        <v>0</v>
      </c>
      <c r="H2794">
        <f t="shared" si="563"/>
        <v>0</v>
      </c>
      <c r="I2794" s="27">
        <f t="shared" si="564"/>
        <v>0</v>
      </c>
      <c r="J2794" s="28" t="str">
        <f t="shared" si="565"/>
        <v>NULL</v>
      </c>
      <c r="K2794" s="29" t="str">
        <f t="shared" si="566"/>
        <v/>
      </c>
      <c r="L2794" s="26" t="str">
        <f t="shared" si="567"/>
        <v/>
      </c>
      <c r="M2794" t="str">
        <f t="shared" si="568"/>
        <v/>
      </c>
      <c r="N2794" s="28">
        <f t="shared" si="569"/>
        <v>21.695178849144636</v>
      </c>
      <c r="O2794" t="str">
        <f t="shared" si="570"/>
        <v/>
      </c>
      <c r="P2794" t="str">
        <f t="shared" si="571"/>
        <v/>
      </c>
      <c r="Q2794" s="10"/>
      <c r="R2794" s="10"/>
      <c r="S2794" s="16">
        <v>0</v>
      </c>
      <c r="T2794" s="13"/>
      <c r="U2794" s="14"/>
      <c r="V2794" s="11"/>
      <c r="W2794" s="10"/>
      <c r="X2794" s="29"/>
      <c r="AA2794" t="s">
        <v>331</v>
      </c>
      <c r="AB2794">
        <v>1</v>
      </c>
      <c r="AR2794" t="s">
        <v>338</v>
      </c>
    </row>
    <row r="2795" spans="1:44" x14ac:dyDescent="0.35">
      <c r="A2795">
        <v>15</v>
      </c>
      <c r="B2795" s="26">
        <f t="shared" si="559"/>
        <v>46273.822916666657</v>
      </c>
      <c r="C2795" t="s">
        <v>44</v>
      </c>
      <c r="D2795">
        <v>6</v>
      </c>
      <c r="E2795" s="26">
        <f t="shared" si="560"/>
        <v>46273.8125</v>
      </c>
      <c r="F2795" s="26">
        <f t="shared" si="561"/>
        <v>46273.791666666664</v>
      </c>
      <c r="G2795">
        <f t="shared" si="562"/>
        <v>0</v>
      </c>
      <c r="H2795">
        <f t="shared" si="563"/>
        <v>0</v>
      </c>
      <c r="I2795" s="27">
        <f t="shared" si="564"/>
        <v>2</v>
      </c>
      <c r="J2795" s="28">
        <f t="shared" si="565"/>
        <v>37.087116090399846</v>
      </c>
      <c r="K2795" s="29" t="str">
        <f t="shared" si="566"/>
        <v/>
      </c>
      <c r="L2795" s="26" t="str">
        <f t="shared" si="567"/>
        <v/>
      </c>
      <c r="M2795" t="str">
        <f t="shared" si="568"/>
        <v/>
      </c>
      <c r="N2795" s="28">
        <f t="shared" si="569"/>
        <v>18.543558045199923</v>
      </c>
      <c r="O2795" t="str">
        <f t="shared" si="570"/>
        <v/>
      </c>
      <c r="P2795" t="str">
        <f t="shared" si="571"/>
        <v/>
      </c>
      <c r="Q2795" s="10"/>
      <c r="R2795" s="10"/>
      <c r="S2795" s="16">
        <v>2</v>
      </c>
      <c r="T2795" s="13">
        <v>37.087116090399853</v>
      </c>
      <c r="U2795" s="14"/>
      <c r="V2795" s="11"/>
      <c r="W2795" s="10"/>
      <c r="X2795" s="29"/>
      <c r="AA2795" t="s">
        <v>331</v>
      </c>
      <c r="AB2795">
        <v>2</v>
      </c>
      <c r="AC2795">
        <v>22.896515171591361</v>
      </c>
      <c r="AD2795">
        <v>50.501002004008022</v>
      </c>
      <c r="AL2795">
        <v>22.896515171591361</v>
      </c>
      <c r="AM2795">
        <v>50.501002004008022</v>
      </c>
      <c r="AR2795" t="s">
        <v>332</v>
      </c>
    </row>
    <row r="2796" spans="1:44" x14ac:dyDescent="0.35">
      <c r="A2796">
        <v>15</v>
      </c>
      <c r="B2796" s="26">
        <f t="shared" si="559"/>
        <v>46273.822916666657</v>
      </c>
      <c r="C2796" t="s">
        <v>45</v>
      </c>
      <c r="D2796">
        <v>1</v>
      </c>
      <c r="E2796" s="26">
        <f t="shared" si="560"/>
        <v>46273.802083333343</v>
      </c>
      <c r="F2796" s="26">
        <f t="shared" si="561"/>
        <v>46273.781250000007</v>
      </c>
      <c r="G2796">
        <f t="shared" si="562"/>
        <v>0</v>
      </c>
      <c r="H2796">
        <f t="shared" si="563"/>
        <v>0</v>
      </c>
      <c r="I2796" s="27">
        <f t="shared" si="564"/>
        <v>5</v>
      </c>
      <c r="J2796" s="28">
        <f t="shared" si="565"/>
        <v>181.25777735234993</v>
      </c>
      <c r="K2796" s="29" t="str">
        <f t="shared" si="566"/>
        <v/>
      </c>
      <c r="L2796" s="26" t="str">
        <f t="shared" si="567"/>
        <v/>
      </c>
      <c r="M2796" t="str">
        <f t="shared" si="568"/>
        <v/>
      </c>
      <c r="N2796" s="28">
        <f t="shared" si="569"/>
        <v>36.251555470469988</v>
      </c>
      <c r="O2796" t="str">
        <f t="shared" si="570"/>
        <v/>
      </c>
      <c r="P2796" t="str">
        <f t="shared" si="571"/>
        <v/>
      </c>
      <c r="Q2796" s="10"/>
      <c r="R2796" s="10"/>
      <c r="S2796" s="16">
        <v>5</v>
      </c>
      <c r="T2796" s="13">
        <v>181.2577773523499</v>
      </c>
      <c r="U2796" s="14"/>
      <c r="V2796" s="11"/>
      <c r="W2796" s="10"/>
      <c r="X2796" s="29"/>
      <c r="AA2796" t="s">
        <v>331</v>
      </c>
      <c r="AB2796">
        <v>5</v>
      </c>
      <c r="AC2796">
        <v>18.48341232227488</v>
      </c>
      <c r="AD2796">
        <v>349.63161419959812</v>
      </c>
      <c r="AL2796">
        <v>18.48341232227488</v>
      </c>
      <c r="AM2796">
        <v>349.63161419959812</v>
      </c>
      <c r="AR2796" t="s">
        <v>337</v>
      </c>
    </row>
    <row r="2797" spans="1:44" x14ac:dyDescent="0.35">
      <c r="A2797">
        <v>15</v>
      </c>
      <c r="B2797" s="26">
        <f t="shared" si="559"/>
        <v>46273.822916666657</v>
      </c>
      <c r="C2797" t="s">
        <v>45</v>
      </c>
      <c r="D2797">
        <v>2</v>
      </c>
      <c r="E2797" s="26">
        <f t="shared" si="560"/>
        <v>46273.802083333343</v>
      </c>
      <c r="F2797" s="26">
        <f t="shared" si="561"/>
        <v>46273.781250000007</v>
      </c>
      <c r="G2797">
        <f t="shared" si="562"/>
        <v>0</v>
      </c>
      <c r="H2797">
        <f t="shared" si="563"/>
        <v>0</v>
      </c>
      <c r="I2797" s="27">
        <f t="shared" si="564"/>
        <v>0</v>
      </c>
      <c r="J2797" s="28" t="str">
        <f t="shared" si="565"/>
        <v>NULL</v>
      </c>
      <c r="K2797" s="29" t="str">
        <f t="shared" si="566"/>
        <v/>
      </c>
      <c r="L2797" s="26" t="str">
        <f t="shared" si="567"/>
        <v/>
      </c>
      <c r="M2797" t="str">
        <f t="shared" si="568"/>
        <v/>
      </c>
      <c r="N2797" s="28">
        <f t="shared" si="569"/>
        <v>41.894060995184596</v>
      </c>
      <c r="O2797" t="str">
        <f t="shared" si="570"/>
        <v/>
      </c>
      <c r="P2797" t="str">
        <f t="shared" si="571"/>
        <v/>
      </c>
      <c r="Q2797" s="10"/>
      <c r="R2797" s="10"/>
      <c r="S2797" s="16">
        <v>0</v>
      </c>
      <c r="T2797" s="13"/>
      <c r="U2797" s="14"/>
      <c r="V2797" s="11"/>
      <c r="W2797" s="10"/>
      <c r="X2797" s="29"/>
      <c r="AA2797" t="s">
        <v>331</v>
      </c>
      <c r="AB2797">
        <v>2</v>
      </c>
      <c r="AR2797" t="s">
        <v>332</v>
      </c>
    </row>
    <row r="2798" spans="1:44" x14ac:dyDescent="0.35">
      <c r="A2798">
        <v>15</v>
      </c>
      <c r="B2798" s="26">
        <f t="shared" si="559"/>
        <v>46273.822916666657</v>
      </c>
      <c r="C2798" t="s">
        <v>45</v>
      </c>
      <c r="D2798">
        <v>3</v>
      </c>
      <c r="E2798" s="26">
        <f t="shared" si="560"/>
        <v>46273.802083333343</v>
      </c>
      <c r="F2798" s="26">
        <f t="shared" si="561"/>
        <v>46273.781250000007</v>
      </c>
      <c r="G2798">
        <f t="shared" si="562"/>
        <v>0</v>
      </c>
      <c r="H2798">
        <f t="shared" si="563"/>
        <v>0</v>
      </c>
      <c r="I2798" s="27">
        <f t="shared" si="564"/>
        <v>0</v>
      </c>
      <c r="J2798" s="28" t="str">
        <f t="shared" si="565"/>
        <v>NULL</v>
      </c>
      <c r="K2798" s="29" t="str">
        <f t="shared" si="566"/>
        <v/>
      </c>
      <c r="L2798" s="26" t="str">
        <f t="shared" si="567"/>
        <v/>
      </c>
      <c r="M2798" t="str">
        <f t="shared" si="568"/>
        <v/>
      </c>
      <c r="N2798" s="28">
        <f t="shared" si="569"/>
        <v>58.441558441558442</v>
      </c>
      <c r="O2798" t="str">
        <f t="shared" si="570"/>
        <v/>
      </c>
      <c r="P2798" t="str">
        <f t="shared" si="571"/>
        <v/>
      </c>
      <c r="Q2798" s="10"/>
      <c r="R2798" s="10"/>
      <c r="S2798" s="16">
        <v>0</v>
      </c>
      <c r="T2798" s="13"/>
      <c r="U2798" s="14"/>
      <c r="V2798" s="11"/>
      <c r="W2798" s="10"/>
      <c r="X2798" s="29"/>
      <c r="AA2798" t="s">
        <v>331</v>
      </c>
      <c r="AB2798">
        <v>1</v>
      </c>
      <c r="AR2798" t="s">
        <v>338</v>
      </c>
    </row>
    <row r="2799" spans="1:44" x14ac:dyDescent="0.35">
      <c r="A2799">
        <v>15</v>
      </c>
      <c r="B2799" s="26">
        <f t="shared" si="559"/>
        <v>46273.822916666657</v>
      </c>
      <c r="C2799" t="s">
        <v>45</v>
      </c>
      <c r="D2799">
        <v>4</v>
      </c>
      <c r="E2799" s="26">
        <f t="shared" si="560"/>
        <v>46273.802083333343</v>
      </c>
      <c r="F2799" s="26">
        <f t="shared" si="561"/>
        <v>46273.781250000007</v>
      </c>
      <c r="G2799">
        <f t="shared" si="562"/>
        <v>0</v>
      </c>
      <c r="H2799">
        <f t="shared" si="563"/>
        <v>0</v>
      </c>
      <c r="I2799" s="27">
        <f t="shared" si="564"/>
        <v>0</v>
      </c>
      <c r="J2799" s="28" t="str">
        <f t="shared" si="565"/>
        <v>NULL</v>
      </c>
      <c r="K2799" s="29" t="str">
        <f t="shared" si="566"/>
        <v/>
      </c>
      <c r="L2799" s="26" t="str">
        <f t="shared" si="567"/>
        <v/>
      </c>
      <c r="M2799" t="str">
        <f t="shared" si="568"/>
        <v/>
      </c>
      <c r="N2799" s="28">
        <f t="shared" si="569"/>
        <v>116.70290571259142</v>
      </c>
      <c r="O2799" t="str">
        <f t="shared" si="570"/>
        <v/>
      </c>
      <c r="P2799" t="str">
        <f t="shared" si="571"/>
        <v/>
      </c>
      <c r="Q2799" s="10"/>
      <c r="R2799" s="10"/>
      <c r="S2799" s="16">
        <v>0</v>
      </c>
      <c r="T2799" s="13"/>
      <c r="U2799" s="14"/>
      <c r="V2799" s="11"/>
      <c r="W2799" s="10"/>
      <c r="X2799" s="29"/>
      <c r="AA2799" t="s">
        <v>331</v>
      </c>
      <c r="AB2799">
        <v>1</v>
      </c>
      <c r="AR2799" t="s">
        <v>338</v>
      </c>
    </row>
    <row r="2800" spans="1:44" x14ac:dyDescent="0.35">
      <c r="A2800">
        <v>15</v>
      </c>
      <c r="B2800" s="26">
        <f t="shared" si="559"/>
        <v>46273.822916666657</v>
      </c>
      <c r="C2800" t="s">
        <v>45</v>
      </c>
      <c r="D2800">
        <v>5</v>
      </c>
      <c r="E2800" s="26">
        <f t="shared" si="560"/>
        <v>46273.802083333343</v>
      </c>
      <c r="F2800" s="26">
        <f t="shared" si="561"/>
        <v>46273.781250000007</v>
      </c>
      <c r="G2800">
        <f t="shared" si="562"/>
        <v>0</v>
      </c>
      <c r="H2800">
        <f t="shared" si="563"/>
        <v>0</v>
      </c>
      <c r="I2800" s="27">
        <f t="shared" si="564"/>
        <v>0</v>
      </c>
      <c r="J2800" s="28" t="str">
        <f t="shared" si="565"/>
        <v>NULL</v>
      </c>
      <c r="K2800" s="29" t="str">
        <f t="shared" si="566"/>
        <v/>
      </c>
      <c r="L2800" s="26" t="str">
        <f t="shared" si="567"/>
        <v/>
      </c>
      <c r="M2800" t="str">
        <f t="shared" si="568"/>
        <v/>
      </c>
      <c r="N2800" s="28">
        <f t="shared" si="569"/>
        <v>21.695178849144636</v>
      </c>
      <c r="O2800" t="str">
        <f t="shared" si="570"/>
        <v/>
      </c>
      <c r="P2800" t="str">
        <f t="shared" si="571"/>
        <v/>
      </c>
      <c r="Q2800" s="10"/>
      <c r="R2800" s="10"/>
      <c r="S2800" s="16">
        <v>0</v>
      </c>
      <c r="T2800" s="13"/>
      <c r="U2800" s="14"/>
      <c r="V2800" s="11"/>
      <c r="W2800" s="10"/>
      <c r="X2800" s="29"/>
      <c r="AA2800" t="s">
        <v>331</v>
      </c>
      <c r="AB2800">
        <v>1</v>
      </c>
      <c r="AR2800" t="s">
        <v>338</v>
      </c>
    </row>
    <row r="2801" spans="1:44" x14ac:dyDescent="0.35">
      <c r="A2801">
        <v>15</v>
      </c>
      <c r="B2801" s="26">
        <f t="shared" si="559"/>
        <v>46273.822916666657</v>
      </c>
      <c r="C2801" t="s">
        <v>45</v>
      </c>
      <c r="D2801">
        <v>6</v>
      </c>
      <c r="E2801" s="26">
        <f t="shared" si="560"/>
        <v>46273.802083333343</v>
      </c>
      <c r="F2801" s="26">
        <f t="shared" si="561"/>
        <v>46273.781250000007</v>
      </c>
      <c r="G2801">
        <f t="shared" si="562"/>
        <v>0</v>
      </c>
      <c r="H2801">
        <f t="shared" si="563"/>
        <v>0</v>
      </c>
      <c r="I2801" s="27">
        <f t="shared" si="564"/>
        <v>2</v>
      </c>
      <c r="J2801" s="28">
        <f t="shared" si="565"/>
        <v>37.087116090399846</v>
      </c>
      <c r="K2801" s="29" t="str">
        <f t="shared" si="566"/>
        <v/>
      </c>
      <c r="L2801" s="26" t="str">
        <f t="shared" si="567"/>
        <v/>
      </c>
      <c r="M2801" t="str">
        <f t="shared" si="568"/>
        <v/>
      </c>
      <c r="N2801" s="28">
        <f t="shared" si="569"/>
        <v>18.543558045199923</v>
      </c>
      <c r="O2801" t="str">
        <f t="shared" si="570"/>
        <v/>
      </c>
      <c r="P2801" t="str">
        <f t="shared" si="571"/>
        <v/>
      </c>
      <c r="Q2801" s="10"/>
      <c r="R2801" s="10"/>
      <c r="S2801" s="16">
        <v>2</v>
      </c>
      <c r="T2801" s="13">
        <v>37.087116090399853</v>
      </c>
      <c r="U2801" s="14"/>
      <c r="V2801" s="11"/>
      <c r="W2801" s="10"/>
      <c r="X2801" s="29"/>
      <c r="AA2801" t="s">
        <v>331</v>
      </c>
      <c r="AB2801">
        <v>2</v>
      </c>
      <c r="AC2801">
        <v>22.896515171591361</v>
      </c>
      <c r="AD2801">
        <v>50.501002004008022</v>
      </c>
      <c r="AL2801">
        <v>22.896515171591361</v>
      </c>
      <c r="AM2801">
        <v>50.501002004008022</v>
      </c>
      <c r="AR2801" t="s">
        <v>332</v>
      </c>
    </row>
    <row r="2802" spans="1:44" x14ac:dyDescent="0.35">
      <c r="A2802">
        <v>15</v>
      </c>
      <c r="B2802" s="26">
        <f t="shared" si="559"/>
        <v>46273.822916666657</v>
      </c>
      <c r="C2802" t="s">
        <v>46</v>
      </c>
      <c r="D2802">
        <v>1</v>
      </c>
      <c r="E2802" s="26">
        <f t="shared" si="560"/>
        <v>46273.822916666657</v>
      </c>
      <c r="F2802" s="26">
        <f t="shared" si="561"/>
        <v>46273.802083333321</v>
      </c>
      <c r="G2802">
        <f t="shared" si="562"/>
        <v>0</v>
      </c>
      <c r="H2802">
        <f t="shared" si="563"/>
        <v>0</v>
      </c>
      <c r="I2802" s="27">
        <f t="shared" si="564"/>
        <v>5</v>
      </c>
      <c r="J2802" s="28">
        <f t="shared" si="565"/>
        <v>181.25777735234993</v>
      </c>
      <c r="K2802" s="29" t="str">
        <f t="shared" si="566"/>
        <v/>
      </c>
      <c r="L2802" s="26" t="str">
        <f t="shared" si="567"/>
        <v/>
      </c>
      <c r="M2802" t="str">
        <f t="shared" si="568"/>
        <v/>
      </c>
      <c r="N2802" s="28">
        <f t="shared" si="569"/>
        <v>36.251555470469988</v>
      </c>
      <c r="O2802" t="str">
        <f t="shared" si="570"/>
        <v/>
      </c>
      <c r="P2802" t="str">
        <f t="shared" si="571"/>
        <v/>
      </c>
      <c r="Q2802" s="10"/>
      <c r="R2802" s="10"/>
      <c r="S2802" s="16">
        <v>5</v>
      </c>
      <c r="T2802" s="13">
        <v>181.2577773523499</v>
      </c>
      <c r="U2802" s="14"/>
      <c r="V2802" s="11"/>
      <c r="W2802" s="10"/>
      <c r="X2802" s="29"/>
      <c r="AA2802" t="s">
        <v>331</v>
      </c>
      <c r="AB2802">
        <v>5</v>
      </c>
      <c r="AC2802">
        <v>18.48341232227488</v>
      </c>
      <c r="AD2802">
        <v>349.63161419959812</v>
      </c>
      <c r="AL2802">
        <v>18.48341232227488</v>
      </c>
      <c r="AM2802">
        <v>349.63161419959812</v>
      </c>
      <c r="AR2802" t="s">
        <v>337</v>
      </c>
    </row>
    <row r="2803" spans="1:44" x14ac:dyDescent="0.35">
      <c r="A2803">
        <v>15</v>
      </c>
      <c r="B2803" s="26">
        <f t="shared" si="559"/>
        <v>46273.822916666657</v>
      </c>
      <c r="C2803" t="s">
        <v>46</v>
      </c>
      <c r="D2803">
        <v>2</v>
      </c>
      <c r="E2803" s="26">
        <f t="shared" si="560"/>
        <v>46273.822916666657</v>
      </c>
      <c r="F2803" s="26">
        <f t="shared" si="561"/>
        <v>46273.802083333321</v>
      </c>
      <c r="G2803">
        <f t="shared" si="562"/>
        <v>0</v>
      </c>
      <c r="H2803">
        <f t="shared" si="563"/>
        <v>0</v>
      </c>
      <c r="I2803" s="27">
        <f t="shared" si="564"/>
        <v>0</v>
      </c>
      <c r="J2803" s="28" t="str">
        <f t="shared" si="565"/>
        <v>NULL</v>
      </c>
      <c r="K2803" s="29" t="str">
        <f t="shared" si="566"/>
        <v/>
      </c>
      <c r="L2803" s="26" t="str">
        <f t="shared" si="567"/>
        <v/>
      </c>
      <c r="M2803" t="str">
        <f t="shared" si="568"/>
        <v/>
      </c>
      <c r="N2803" s="28">
        <f t="shared" si="569"/>
        <v>41.894060995184596</v>
      </c>
      <c r="O2803" t="str">
        <f t="shared" si="570"/>
        <v/>
      </c>
      <c r="P2803" t="str">
        <f t="shared" si="571"/>
        <v/>
      </c>
      <c r="Q2803" s="10"/>
      <c r="R2803" s="10"/>
      <c r="S2803" s="16">
        <v>0</v>
      </c>
      <c r="T2803" s="13"/>
      <c r="U2803" s="14"/>
      <c r="V2803" s="11"/>
      <c r="W2803" s="10"/>
      <c r="X2803" s="29"/>
      <c r="AA2803" t="s">
        <v>331</v>
      </c>
      <c r="AB2803">
        <v>2</v>
      </c>
      <c r="AR2803" t="s">
        <v>332</v>
      </c>
    </row>
    <row r="2804" spans="1:44" x14ac:dyDescent="0.35">
      <c r="A2804">
        <v>15</v>
      </c>
      <c r="B2804" s="26">
        <f t="shared" si="559"/>
        <v>46273.822916666657</v>
      </c>
      <c r="C2804" t="s">
        <v>46</v>
      </c>
      <c r="D2804">
        <v>3</v>
      </c>
      <c r="E2804" s="26">
        <f t="shared" si="560"/>
        <v>46273.822916666657</v>
      </c>
      <c r="F2804" s="26">
        <f t="shared" si="561"/>
        <v>46273.802083333321</v>
      </c>
      <c r="G2804">
        <f t="shared" si="562"/>
        <v>0</v>
      </c>
      <c r="H2804">
        <f t="shared" si="563"/>
        <v>0</v>
      </c>
      <c r="I2804" s="27">
        <f t="shared" si="564"/>
        <v>0</v>
      </c>
      <c r="J2804" s="28" t="str">
        <f t="shared" si="565"/>
        <v>NULL</v>
      </c>
      <c r="K2804" s="29" t="str">
        <f t="shared" si="566"/>
        <v/>
      </c>
      <c r="L2804" s="26" t="str">
        <f t="shared" si="567"/>
        <v/>
      </c>
      <c r="M2804" t="str">
        <f t="shared" si="568"/>
        <v/>
      </c>
      <c r="N2804" s="28">
        <f t="shared" si="569"/>
        <v>58.441558441558442</v>
      </c>
      <c r="O2804" t="str">
        <f t="shared" si="570"/>
        <v/>
      </c>
      <c r="P2804" t="str">
        <f t="shared" si="571"/>
        <v/>
      </c>
      <c r="Q2804" s="10"/>
      <c r="R2804" s="10"/>
      <c r="S2804" s="16">
        <v>0</v>
      </c>
      <c r="T2804" s="13"/>
      <c r="U2804" s="14"/>
      <c r="V2804" s="11"/>
      <c r="W2804" s="10"/>
      <c r="X2804" s="29"/>
      <c r="AA2804" t="s">
        <v>331</v>
      </c>
      <c r="AB2804">
        <v>1</v>
      </c>
      <c r="AR2804" t="s">
        <v>338</v>
      </c>
    </row>
    <row r="2805" spans="1:44" x14ac:dyDescent="0.35">
      <c r="A2805">
        <v>15</v>
      </c>
      <c r="B2805" s="26">
        <f t="shared" si="559"/>
        <v>46273.822916666657</v>
      </c>
      <c r="C2805" t="s">
        <v>46</v>
      </c>
      <c r="D2805">
        <v>4</v>
      </c>
      <c r="E2805" s="26">
        <f t="shared" si="560"/>
        <v>46273.822916666657</v>
      </c>
      <c r="F2805" s="26">
        <f t="shared" si="561"/>
        <v>46273.802083333321</v>
      </c>
      <c r="G2805">
        <f t="shared" si="562"/>
        <v>0</v>
      </c>
      <c r="H2805">
        <f t="shared" si="563"/>
        <v>0</v>
      </c>
      <c r="I2805" s="27">
        <f t="shared" si="564"/>
        <v>0</v>
      </c>
      <c r="J2805" s="28" t="str">
        <f t="shared" si="565"/>
        <v>NULL</v>
      </c>
      <c r="K2805" s="29" t="str">
        <f t="shared" si="566"/>
        <v/>
      </c>
      <c r="L2805" s="26" t="str">
        <f t="shared" si="567"/>
        <v/>
      </c>
      <c r="M2805" t="str">
        <f t="shared" si="568"/>
        <v/>
      </c>
      <c r="N2805" s="28">
        <f t="shared" si="569"/>
        <v>116.70290571259142</v>
      </c>
      <c r="O2805" t="str">
        <f t="shared" si="570"/>
        <v/>
      </c>
      <c r="P2805" t="str">
        <f t="shared" si="571"/>
        <v/>
      </c>
      <c r="Q2805" s="10"/>
      <c r="R2805" s="10"/>
      <c r="S2805" s="16">
        <v>0</v>
      </c>
      <c r="T2805" s="13"/>
      <c r="U2805" s="14"/>
      <c r="V2805" s="11"/>
      <c r="W2805" s="10"/>
      <c r="X2805" s="29"/>
      <c r="AA2805" t="s">
        <v>331</v>
      </c>
      <c r="AB2805">
        <v>1</v>
      </c>
      <c r="AR2805" t="s">
        <v>338</v>
      </c>
    </row>
    <row r="2806" spans="1:44" x14ac:dyDescent="0.35">
      <c r="A2806">
        <v>15</v>
      </c>
      <c r="B2806" s="26">
        <f t="shared" si="559"/>
        <v>46273.822916666657</v>
      </c>
      <c r="C2806" t="s">
        <v>46</v>
      </c>
      <c r="D2806">
        <v>5</v>
      </c>
      <c r="E2806" s="26">
        <f t="shared" si="560"/>
        <v>46273.822916666657</v>
      </c>
      <c r="F2806" s="26">
        <f t="shared" si="561"/>
        <v>46273.802083333321</v>
      </c>
      <c r="G2806">
        <f t="shared" si="562"/>
        <v>0</v>
      </c>
      <c r="H2806">
        <f t="shared" si="563"/>
        <v>0</v>
      </c>
      <c r="I2806" s="27">
        <f t="shared" si="564"/>
        <v>0</v>
      </c>
      <c r="J2806" s="28" t="str">
        <f t="shared" si="565"/>
        <v>NULL</v>
      </c>
      <c r="K2806" s="29" t="str">
        <f t="shared" si="566"/>
        <v/>
      </c>
      <c r="L2806" s="26" t="str">
        <f t="shared" si="567"/>
        <v/>
      </c>
      <c r="M2806" t="str">
        <f t="shared" si="568"/>
        <v/>
      </c>
      <c r="N2806" s="28">
        <f t="shared" si="569"/>
        <v>21.695178849144636</v>
      </c>
      <c r="O2806" t="str">
        <f t="shared" si="570"/>
        <v/>
      </c>
      <c r="P2806" t="str">
        <f t="shared" si="571"/>
        <v/>
      </c>
      <c r="Q2806" s="10"/>
      <c r="R2806" s="10"/>
      <c r="S2806" s="16">
        <v>0</v>
      </c>
      <c r="T2806" s="13"/>
      <c r="U2806" s="14"/>
      <c r="V2806" s="11"/>
      <c r="W2806" s="10"/>
      <c r="X2806" s="29"/>
      <c r="AA2806" t="s">
        <v>331</v>
      </c>
      <c r="AB2806">
        <v>1</v>
      </c>
      <c r="AR2806" t="s">
        <v>338</v>
      </c>
    </row>
    <row r="2807" spans="1:44" x14ac:dyDescent="0.35">
      <c r="A2807">
        <v>15</v>
      </c>
      <c r="B2807" s="26">
        <f t="shared" si="559"/>
        <v>46273.822916666657</v>
      </c>
      <c r="C2807" t="s">
        <v>46</v>
      </c>
      <c r="D2807">
        <v>6</v>
      </c>
      <c r="E2807" s="26">
        <f t="shared" si="560"/>
        <v>46273.822916666657</v>
      </c>
      <c r="F2807" s="26">
        <f t="shared" si="561"/>
        <v>46273.802083333321</v>
      </c>
      <c r="G2807">
        <f t="shared" si="562"/>
        <v>0</v>
      </c>
      <c r="H2807">
        <f t="shared" si="563"/>
        <v>0</v>
      </c>
      <c r="I2807" s="27">
        <f t="shared" si="564"/>
        <v>2</v>
      </c>
      <c r="J2807" s="28">
        <f t="shared" si="565"/>
        <v>37.087116090399846</v>
      </c>
      <c r="K2807" s="29" t="str">
        <f t="shared" si="566"/>
        <v/>
      </c>
      <c r="L2807" s="26" t="str">
        <f t="shared" si="567"/>
        <v/>
      </c>
      <c r="M2807" t="str">
        <f t="shared" si="568"/>
        <v/>
      </c>
      <c r="N2807" s="28">
        <f t="shared" si="569"/>
        <v>18.543558045199923</v>
      </c>
      <c r="O2807" t="str">
        <f t="shared" si="570"/>
        <v/>
      </c>
      <c r="P2807" t="str">
        <f t="shared" si="571"/>
        <v/>
      </c>
      <c r="Q2807" s="10"/>
      <c r="R2807" s="10"/>
      <c r="S2807" s="16">
        <v>2</v>
      </c>
      <c r="T2807" s="13">
        <v>37.087116090399853</v>
      </c>
      <c r="U2807" s="14"/>
      <c r="V2807" s="11"/>
      <c r="W2807" s="10"/>
      <c r="X2807" s="29"/>
      <c r="AA2807" t="s">
        <v>331</v>
      </c>
      <c r="AB2807">
        <v>2</v>
      </c>
      <c r="AC2807">
        <v>22.896515171591361</v>
      </c>
      <c r="AD2807">
        <v>50.501002004008022</v>
      </c>
      <c r="AL2807">
        <v>22.896515171591361</v>
      </c>
      <c r="AM2807">
        <v>50.501002004008022</v>
      </c>
      <c r="AR2807" t="s">
        <v>332</v>
      </c>
    </row>
    <row r="2808" spans="1:44" x14ac:dyDescent="0.35">
      <c r="A2808">
        <v>15</v>
      </c>
      <c r="B2808" s="26">
        <f t="shared" si="559"/>
        <v>46273.822916666657</v>
      </c>
      <c r="C2808" t="s">
        <v>47</v>
      </c>
      <c r="D2808">
        <v>1</v>
      </c>
      <c r="E2808" s="26">
        <f t="shared" si="560"/>
        <v>46273.822916666657</v>
      </c>
      <c r="F2808" s="26">
        <f t="shared" si="561"/>
        <v>46273.802083333321</v>
      </c>
      <c r="G2808">
        <f t="shared" si="562"/>
        <v>0</v>
      </c>
      <c r="H2808">
        <f t="shared" si="563"/>
        <v>0</v>
      </c>
      <c r="I2808" s="27">
        <f t="shared" si="564"/>
        <v>5</v>
      </c>
      <c r="J2808" s="28">
        <f t="shared" si="565"/>
        <v>181.25777735234993</v>
      </c>
      <c r="K2808" s="29" t="str">
        <f t="shared" si="566"/>
        <v/>
      </c>
      <c r="L2808" s="26" t="str">
        <f t="shared" si="567"/>
        <v/>
      </c>
      <c r="M2808" t="str">
        <f t="shared" si="568"/>
        <v/>
      </c>
      <c r="N2808" s="28">
        <f t="shared" si="569"/>
        <v>36.251555470469988</v>
      </c>
      <c r="O2808" t="str">
        <f t="shared" si="570"/>
        <v/>
      </c>
      <c r="P2808" t="str">
        <f t="shared" si="571"/>
        <v/>
      </c>
      <c r="Q2808" s="10"/>
      <c r="R2808" s="10"/>
      <c r="S2808" s="16">
        <v>5</v>
      </c>
      <c r="T2808" s="13">
        <v>181.2577773523499</v>
      </c>
      <c r="U2808" s="14"/>
      <c r="V2808" s="11"/>
      <c r="W2808" s="10"/>
      <c r="X2808" s="29"/>
      <c r="AA2808" t="s">
        <v>331</v>
      </c>
      <c r="AB2808">
        <v>5</v>
      </c>
      <c r="AC2808">
        <v>18.48341232227488</v>
      </c>
      <c r="AD2808">
        <v>349.63161419959812</v>
      </c>
      <c r="AL2808">
        <v>18.48341232227488</v>
      </c>
      <c r="AM2808">
        <v>349.63161419959812</v>
      </c>
      <c r="AR2808" t="s">
        <v>337</v>
      </c>
    </row>
    <row r="2809" spans="1:44" x14ac:dyDescent="0.35">
      <c r="A2809">
        <v>15</v>
      </c>
      <c r="B2809" s="26">
        <f t="shared" si="559"/>
        <v>46273.822916666657</v>
      </c>
      <c r="C2809" t="s">
        <v>47</v>
      </c>
      <c r="D2809">
        <v>2</v>
      </c>
      <c r="E2809" s="26">
        <f t="shared" si="560"/>
        <v>46273.822916666657</v>
      </c>
      <c r="F2809" s="26">
        <f t="shared" si="561"/>
        <v>46273.802083333321</v>
      </c>
      <c r="G2809">
        <f t="shared" si="562"/>
        <v>0</v>
      </c>
      <c r="H2809">
        <f t="shared" si="563"/>
        <v>0</v>
      </c>
      <c r="I2809" s="27">
        <f t="shared" si="564"/>
        <v>0</v>
      </c>
      <c r="J2809" s="28" t="str">
        <f t="shared" si="565"/>
        <v>NULL</v>
      </c>
      <c r="K2809" s="29" t="str">
        <f t="shared" si="566"/>
        <v/>
      </c>
      <c r="L2809" s="26" t="str">
        <f t="shared" si="567"/>
        <v/>
      </c>
      <c r="M2809" t="str">
        <f t="shared" si="568"/>
        <v/>
      </c>
      <c r="N2809" s="28">
        <f t="shared" si="569"/>
        <v>41.894060995184596</v>
      </c>
      <c r="O2809" t="str">
        <f t="shared" si="570"/>
        <v/>
      </c>
      <c r="P2809" t="str">
        <f t="shared" si="571"/>
        <v/>
      </c>
      <c r="Q2809" s="10"/>
      <c r="R2809" s="10"/>
      <c r="S2809" s="16">
        <v>0</v>
      </c>
      <c r="T2809" s="13"/>
      <c r="U2809" s="14"/>
      <c r="V2809" s="11"/>
      <c r="W2809" s="10"/>
      <c r="X2809" s="29"/>
      <c r="AA2809" t="s">
        <v>331</v>
      </c>
      <c r="AB2809">
        <v>2</v>
      </c>
      <c r="AR2809" t="s">
        <v>332</v>
      </c>
    </row>
    <row r="2810" spans="1:44" x14ac:dyDescent="0.35">
      <c r="A2810">
        <v>15</v>
      </c>
      <c r="B2810" s="26">
        <f t="shared" si="559"/>
        <v>46273.822916666657</v>
      </c>
      <c r="C2810" t="s">
        <v>47</v>
      </c>
      <c r="D2810">
        <v>3</v>
      </c>
      <c r="E2810" s="26">
        <f t="shared" si="560"/>
        <v>46273.822916666657</v>
      </c>
      <c r="F2810" s="26">
        <f t="shared" si="561"/>
        <v>46273.802083333321</v>
      </c>
      <c r="G2810">
        <f t="shared" si="562"/>
        <v>0</v>
      </c>
      <c r="H2810">
        <f t="shared" si="563"/>
        <v>0</v>
      </c>
      <c r="I2810" s="27">
        <f t="shared" si="564"/>
        <v>0</v>
      </c>
      <c r="J2810" s="28" t="str">
        <f t="shared" si="565"/>
        <v>NULL</v>
      </c>
      <c r="K2810" s="29" t="str">
        <f t="shared" si="566"/>
        <v/>
      </c>
      <c r="L2810" s="26" t="str">
        <f t="shared" si="567"/>
        <v/>
      </c>
      <c r="M2810" t="str">
        <f t="shared" si="568"/>
        <v/>
      </c>
      <c r="N2810" s="28">
        <f t="shared" si="569"/>
        <v>58.441558441558442</v>
      </c>
      <c r="O2810" t="str">
        <f t="shared" si="570"/>
        <v/>
      </c>
      <c r="P2810" t="str">
        <f t="shared" si="571"/>
        <v/>
      </c>
      <c r="Q2810" s="10"/>
      <c r="R2810" s="10"/>
      <c r="S2810" s="16">
        <v>0</v>
      </c>
      <c r="T2810" s="13"/>
      <c r="U2810" s="14"/>
      <c r="V2810" s="11"/>
      <c r="W2810" s="10"/>
      <c r="X2810" s="29"/>
      <c r="AA2810" t="s">
        <v>331</v>
      </c>
      <c r="AB2810">
        <v>1</v>
      </c>
      <c r="AR2810" t="s">
        <v>338</v>
      </c>
    </row>
    <row r="2811" spans="1:44" x14ac:dyDescent="0.35">
      <c r="A2811">
        <v>15</v>
      </c>
      <c r="B2811" s="26">
        <f t="shared" si="559"/>
        <v>46273.822916666657</v>
      </c>
      <c r="C2811" t="s">
        <v>47</v>
      </c>
      <c r="D2811">
        <v>4</v>
      </c>
      <c r="E2811" s="26">
        <f t="shared" si="560"/>
        <v>46273.822916666657</v>
      </c>
      <c r="F2811" s="26">
        <f t="shared" si="561"/>
        <v>46273.802083333321</v>
      </c>
      <c r="G2811">
        <f t="shared" si="562"/>
        <v>0</v>
      </c>
      <c r="H2811">
        <f t="shared" si="563"/>
        <v>0</v>
      </c>
      <c r="I2811" s="27">
        <f t="shared" si="564"/>
        <v>0</v>
      </c>
      <c r="J2811" s="28" t="str">
        <f t="shared" si="565"/>
        <v>NULL</v>
      </c>
      <c r="K2811" s="29" t="str">
        <f t="shared" si="566"/>
        <v/>
      </c>
      <c r="L2811" s="26" t="str">
        <f t="shared" si="567"/>
        <v/>
      </c>
      <c r="M2811" t="str">
        <f t="shared" si="568"/>
        <v/>
      </c>
      <c r="N2811" s="28">
        <f t="shared" si="569"/>
        <v>116.70290571259142</v>
      </c>
      <c r="O2811" t="str">
        <f t="shared" si="570"/>
        <v/>
      </c>
      <c r="P2811" t="str">
        <f t="shared" si="571"/>
        <v/>
      </c>
      <c r="Q2811" s="10"/>
      <c r="R2811" s="10"/>
      <c r="S2811" s="16">
        <v>0</v>
      </c>
      <c r="T2811" s="13"/>
      <c r="U2811" s="14"/>
      <c r="V2811" s="11"/>
      <c r="W2811" s="10"/>
      <c r="X2811" s="29"/>
      <c r="AA2811" t="s">
        <v>331</v>
      </c>
      <c r="AB2811">
        <v>1</v>
      </c>
      <c r="AR2811" t="s">
        <v>338</v>
      </c>
    </row>
    <row r="2812" spans="1:44" x14ac:dyDescent="0.35">
      <c r="A2812">
        <v>15</v>
      </c>
      <c r="B2812" s="26">
        <f t="shared" si="559"/>
        <v>46273.822916666657</v>
      </c>
      <c r="C2812" t="s">
        <v>47</v>
      </c>
      <c r="D2812">
        <v>5</v>
      </c>
      <c r="E2812" s="26">
        <f t="shared" si="560"/>
        <v>46273.822916666657</v>
      </c>
      <c r="F2812" s="26">
        <f t="shared" si="561"/>
        <v>46273.802083333321</v>
      </c>
      <c r="G2812">
        <f t="shared" si="562"/>
        <v>0</v>
      </c>
      <c r="H2812">
        <f t="shared" si="563"/>
        <v>0</v>
      </c>
      <c r="I2812" s="27">
        <f t="shared" si="564"/>
        <v>0</v>
      </c>
      <c r="J2812" s="28" t="str">
        <f t="shared" si="565"/>
        <v>NULL</v>
      </c>
      <c r="K2812" s="29" t="str">
        <f t="shared" si="566"/>
        <v/>
      </c>
      <c r="L2812" s="26" t="str">
        <f t="shared" si="567"/>
        <v/>
      </c>
      <c r="M2812" t="str">
        <f t="shared" si="568"/>
        <v/>
      </c>
      <c r="N2812" s="28">
        <f t="shared" si="569"/>
        <v>21.695178849144636</v>
      </c>
      <c r="O2812" t="str">
        <f t="shared" si="570"/>
        <v/>
      </c>
      <c r="P2812" t="str">
        <f t="shared" si="571"/>
        <v/>
      </c>
      <c r="Q2812" s="10"/>
      <c r="R2812" s="10"/>
      <c r="S2812" s="16">
        <v>0</v>
      </c>
      <c r="T2812" s="13"/>
      <c r="U2812" s="14"/>
      <c r="V2812" s="11"/>
      <c r="W2812" s="10"/>
      <c r="X2812" s="29"/>
      <c r="AA2812" t="s">
        <v>331</v>
      </c>
      <c r="AB2812">
        <v>1</v>
      </c>
      <c r="AR2812" t="s">
        <v>338</v>
      </c>
    </row>
    <row r="2813" spans="1:44" x14ac:dyDescent="0.35">
      <c r="A2813">
        <v>15</v>
      </c>
      <c r="B2813" s="26">
        <f t="shared" si="559"/>
        <v>46273.822916666657</v>
      </c>
      <c r="C2813" t="s">
        <v>47</v>
      </c>
      <c r="D2813">
        <v>6</v>
      </c>
      <c r="E2813" s="26">
        <f t="shared" si="560"/>
        <v>46273.822916666657</v>
      </c>
      <c r="F2813" s="26">
        <f t="shared" si="561"/>
        <v>46273.802083333321</v>
      </c>
      <c r="G2813">
        <f t="shared" si="562"/>
        <v>0</v>
      </c>
      <c r="H2813">
        <f t="shared" si="563"/>
        <v>0</v>
      </c>
      <c r="I2813" s="27">
        <f t="shared" si="564"/>
        <v>2</v>
      </c>
      <c r="J2813" s="28">
        <f t="shared" si="565"/>
        <v>37.087116090399846</v>
      </c>
      <c r="K2813" s="29" t="str">
        <f t="shared" si="566"/>
        <v/>
      </c>
      <c r="L2813" s="26" t="str">
        <f t="shared" si="567"/>
        <v/>
      </c>
      <c r="M2813" t="str">
        <f t="shared" si="568"/>
        <v/>
      </c>
      <c r="N2813" s="28">
        <f t="shared" si="569"/>
        <v>18.543558045199923</v>
      </c>
      <c r="O2813" t="str">
        <f t="shared" si="570"/>
        <v/>
      </c>
      <c r="P2813" t="str">
        <f t="shared" si="571"/>
        <v/>
      </c>
      <c r="Q2813" s="10"/>
      <c r="R2813" s="10"/>
      <c r="S2813" s="16">
        <v>2</v>
      </c>
      <c r="T2813" s="13">
        <v>37.087116090399853</v>
      </c>
      <c r="U2813" s="14"/>
      <c r="V2813" s="11"/>
      <c r="W2813" s="10"/>
      <c r="X2813" s="29"/>
      <c r="AA2813" t="s">
        <v>331</v>
      </c>
      <c r="AB2813">
        <v>2</v>
      </c>
      <c r="AC2813">
        <v>22.896515171591361</v>
      </c>
      <c r="AD2813">
        <v>50.501002004008022</v>
      </c>
      <c r="AL2813">
        <v>22.896515171591361</v>
      </c>
      <c r="AM2813">
        <v>50.501002004008022</v>
      </c>
      <c r="AR2813" t="s">
        <v>332</v>
      </c>
    </row>
    <row r="2814" spans="1:44" x14ac:dyDescent="0.35">
      <c r="A2814">
        <v>15</v>
      </c>
      <c r="B2814" s="26">
        <f t="shared" si="559"/>
        <v>46273.822916666657</v>
      </c>
      <c r="C2814" t="s">
        <v>48</v>
      </c>
      <c r="D2814">
        <v>1</v>
      </c>
      <c r="E2814" s="26">
        <f t="shared" si="560"/>
        <v>46273.833333333343</v>
      </c>
      <c r="F2814" s="26">
        <f t="shared" si="561"/>
        <v>46273.812500000007</v>
      </c>
      <c r="G2814">
        <f t="shared" si="562"/>
        <v>0</v>
      </c>
      <c r="H2814">
        <f t="shared" si="563"/>
        <v>0</v>
      </c>
      <c r="I2814" s="27">
        <f t="shared" si="564"/>
        <v>5</v>
      </c>
      <c r="J2814" s="28">
        <f t="shared" si="565"/>
        <v>181.25777735234993</v>
      </c>
      <c r="K2814" s="29" t="str">
        <f t="shared" si="566"/>
        <v/>
      </c>
      <c r="L2814" s="26" t="str">
        <f t="shared" si="567"/>
        <v/>
      </c>
      <c r="M2814" t="str">
        <f t="shared" si="568"/>
        <v/>
      </c>
      <c r="N2814" s="28">
        <f t="shared" si="569"/>
        <v>36.251555470469988</v>
      </c>
      <c r="O2814" t="str">
        <f t="shared" si="570"/>
        <v/>
      </c>
      <c r="P2814" t="str">
        <f t="shared" si="571"/>
        <v/>
      </c>
      <c r="Q2814" s="10"/>
      <c r="R2814" s="10"/>
      <c r="S2814" s="16">
        <v>5</v>
      </c>
      <c r="T2814" s="13">
        <v>181.2577773523499</v>
      </c>
      <c r="U2814" s="14"/>
      <c r="V2814" s="11"/>
      <c r="W2814" s="10"/>
      <c r="X2814" s="29"/>
      <c r="AA2814" t="s">
        <v>331</v>
      </c>
      <c r="AB2814">
        <v>5</v>
      </c>
      <c r="AC2814">
        <v>18.48341232227488</v>
      </c>
      <c r="AD2814">
        <v>349.63161419959812</v>
      </c>
      <c r="AL2814">
        <v>18.48341232227488</v>
      </c>
      <c r="AM2814">
        <v>349.63161419959812</v>
      </c>
      <c r="AR2814" t="s">
        <v>337</v>
      </c>
    </row>
    <row r="2815" spans="1:44" x14ac:dyDescent="0.35">
      <c r="A2815">
        <v>15</v>
      </c>
      <c r="B2815" s="26">
        <f t="shared" si="559"/>
        <v>46273.822916666657</v>
      </c>
      <c r="C2815" t="s">
        <v>48</v>
      </c>
      <c r="D2815">
        <v>2</v>
      </c>
      <c r="E2815" s="26">
        <f t="shared" si="560"/>
        <v>46273.833333333343</v>
      </c>
      <c r="F2815" s="26">
        <f t="shared" si="561"/>
        <v>46273.812500000007</v>
      </c>
      <c r="G2815">
        <f t="shared" si="562"/>
        <v>0</v>
      </c>
      <c r="H2815">
        <f t="shared" si="563"/>
        <v>0</v>
      </c>
      <c r="I2815" s="27">
        <f t="shared" si="564"/>
        <v>0</v>
      </c>
      <c r="J2815" s="28" t="str">
        <f t="shared" si="565"/>
        <v>NULL</v>
      </c>
      <c r="K2815" s="29" t="str">
        <f t="shared" si="566"/>
        <v/>
      </c>
      <c r="L2815" s="26" t="str">
        <f t="shared" si="567"/>
        <v/>
      </c>
      <c r="M2815" t="str">
        <f t="shared" si="568"/>
        <v/>
      </c>
      <c r="N2815" s="28">
        <f t="shared" si="569"/>
        <v>41.894060995184596</v>
      </c>
      <c r="O2815" t="str">
        <f t="shared" si="570"/>
        <v/>
      </c>
      <c r="P2815" t="str">
        <f t="shared" si="571"/>
        <v/>
      </c>
      <c r="Q2815" s="10"/>
      <c r="R2815" s="10"/>
      <c r="S2815" s="16">
        <v>0</v>
      </c>
      <c r="T2815" s="13"/>
      <c r="U2815" s="14"/>
      <c r="V2815" s="11"/>
      <c r="W2815" s="10"/>
      <c r="X2815" s="29"/>
      <c r="AA2815" t="s">
        <v>331</v>
      </c>
      <c r="AB2815">
        <v>2</v>
      </c>
      <c r="AR2815" t="s">
        <v>332</v>
      </c>
    </row>
    <row r="2816" spans="1:44" x14ac:dyDescent="0.35">
      <c r="A2816">
        <v>15</v>
      </c>
      <c r="B2816" s="26">
        <f t="shared" si="559"/>
        <v>46273.822916666657</v>
      </c>
      <c r="C2816" t="s">
        <v>48</v>
      </c>
      <c r="D2816">
        <v>3</v>
      </c>
      <c r="E2816" s="26">
        <f t="shared" si="560"/>
        <v>46273.833333333343</v>
      </c>
      <c r="F2816" s="26">
        <f t="shared" si="561"/>
        <v>46273.812500000007</v>
      </c>
      <c r="G2816">
        <f t="shared" si="562"/>
        <v>0</v>
      </c>
      <c r="H2816">
        <f t="shared" si="563"/>
        <v>0</v>
      </c>
      <c r="I2816" s="27">
        <f t="shared" si="564"/>
        <v>0</v>
      </c>
      <c r="J2816" s="28" t="str">
        <f t="shared" si="565"/>
        <v>NULL</v>
      </c>
      <c r="K2816" s="29" t="str">
        <f t="shared" si="566"/>
        <v/>
      </c>
      <c r="L2816" s="26" t="str">
        <f t="shared" si="567"/>
        <v/>
      </c>
      <c r="M2816" t="str">
        <f t="shared" si="568"/>
        <v/>
      </c>
      <c r="N2816" s="28">
        <f t="shared" si="569"/>
        <v>58.441558441558442</v>
      </c>
      <c r="O2816" t="str">
        <f t="shared" si="570"/>
        <v/>
      </c>
      <c r="P2816" t="str">
        <f t="shared" si="571"/>
        <v/>
      </c>
      <c r="Q2816" s="10"/>
      <c r="R2816" s="10"/>
      <c r="S2816" s="16">
        <v>0</v>
      </c>
      <c r="T2816" s="13"/>
      <c r="U2816" s="14"/>
      <c r="V2816" s="11"/>
      <c r="W2816" s="10"/>
      <c r="X2816" s="29"/>
      <c r="AA2816" t="s">
        <v>331</v>
      </c>
      <c r="AB2816">
        <v>1</v>
      </c>
      <c r="AR2816" t="s">
        <v>338</v>
      </c>
    </row>
    <row r="2817" spans="1:44" x14ac:dyDescent="0.35">
      <c r="A2817">
        <v>15</v>
      </c>
      <c r="B2817" s="26">
        <f t="shared" si="559"/>
        <v>46273.822916666657</v>
      </c>
      <c r="C2817" t="s">
        <v>48</v>
      </c>
      <c r="D2817">
        <v>4</v>
      </c>
      <c r="E2817" s="26">
        <f t="shared" si="560"/>
        <v>46273.833333333343</v>
      </c>
      <c r="F2817" s="26">
        <f t="shared" si="561"/>
        <v>46273.812500000007</v>
      </c>
      <c r="G2817">
        <f t="shared" si="562"/>
        <v>0</v>
      </c>
      <c r="H2817">
        <f t="shared" si="563"/>
        <v>0</v>
      </c>
      <c r="I2817" s="27">
        <f t="shared" si="564"/>
        <v>0</v>
      </c>
      <c r="J2817" s="28" t="str">
        <f t="shared" si="565"/>
        <v>NULL</v>
      </c>
      <c r="K2817" s="29" t="str">
        <f t="shared" si="566"/>
        <v/>
      </c>
      <c r="L2817" s="26" t="str">
        <f t="shared" si="567"/>
        <v/>
      </c>
      <c r="M2817" t="str">
        <f t="shared" si="568"/>
        <v/>
      </c>
      <c r="N2817" s="28">
        <f t="shared" si="569"/>
        <v>116.70290571259142</v>
      </c>
      <c r="O2817" t="str">
        <f t="shared" si="570"/>
        <v/>
      </c>
      <c r="P2817" t="str">
        <f t="shared" si="571"/>
        <v/>
      </c>
      <c r="Q2817" s="10"/>
      <c r="R2817" s="10"/>
      <c r="S2817" s="16">
        <v>0</v>
      </c>
      <c r="T2817" s="13"/>
      <c r="U2817" s="14"/>
      <c r="V2817" s="11"/>
      <c r="W2817" s="10"/>
      <c r="X2817" s="29"/>
      <c r="AA2817" t="s">
        <v>331</v>
      </c>
      <c r="AB2817">
        <v>1</v>
      </c>
      <c r="AR2817" t="s">
        <v>338</v>
      </c>
    </row>
    <row r="2818" spans="1:44" x14ac:dyDescent="0.35">
      <c r="A2818">
        <v>15</v>
      </c>
      <c r="B2818" s="26">
        <f t="shared" si="559"/>
        <v>46273.822916666657</v>
      </c>
      <c r="C2818" t="s">
        <v>48</v>
      </c>
      <c r="D2818">
        <v>5</v>
      </c>
      <c r="E2818" s="26">
        <f t="shared" si="560"/>
        <v>46273.833333333343</v>
      </c>
      <c r="F2818" s="26">
        <f t="shared" si="561"/>
        <v>46273.812500000007</v>
      </c>
      <c r="G2818">
        <f t="shared" si="562"/>
        <v>0</v>
      </c>
      <c r="H2818">
        <f t="shared" si="563"/>
        <v>0</v>
      </c>
      <c r="I2818" s="27">
        <f t="shared" si="564"/>
        <v>0</v>
      </c>
      <c r="J2818" s="28" t="str">
        <f t="shared" si="565"/>
        <v>NULL</v>
      </c>
      <c r="K2818" s="29" t="str">
        <f t="shared" si="566"/>
        <v/>
      </c>
      <c r="L2818" s="26" t="str">
        <f t="shared" si="567"/>
        <v/>
      </c>
      <c r="M2818" t="str">
        <f t="shared" si="568"/>
        <v/>
      </c>
      <c r="N2818" s="28">
        <f t="shared" si="569"/>
        <v>21.695178849144636</v>
      </c>
      <c r="O2818" t="str">
        <f t="shared" si="570"/>
        <v/>
      </c>
      <c r="P2818" t="str">
        <f t="shared" si="571"/>
        <v/>
      </c>
      <c r="Q2818" s="10"/>
      <c r="R2818" s="10"/>
      <c r="S2818" s="16">
        <v>0</v>
      </c>
      <c r="T2818" s="13"/>
      <c r="U2818" s="14"/>
      <c r="V2818" s="11"/>
      <c r="W2818" s="10"/>
      <c r="X2818" s="29"/>
      <c r="AA2818" t="s">
        <v>331</v>
      </c>
      <c r="AB2818">
        <v>1</v>
      </c>
      <c r="AR2818" t="s">
        <v>338</v>
      </c>
    </row>
    <row r="2819" spans="1:44" x14ac:dyDescent="0.35">
      <c r="A2819">
        <v>15</v>
      </c>
      <c r="B2819" s="26">
        <f t="shared" si="559"/>
        <v>46273.822916666657</v>
      </c>
      <c r="C2819" t="s">
        <v>48</v>
      </c>
      <c r="D2819">
        <v>6</v>
      </c>
      <c r="E2819" s="26">
        <f t="shared" si="560"/>
        <v>46273.833333333343</v>
      </c>
      <c r="F2819" s="26">
        <f t="shared" si="561"/>
        <v>46273.812500000007</v>
      </c>
      <c r="G2819">
        <f t="shared" si="562"/>
        <v>0</v>
      </c>
      <c r="H2819">
        <f t="shared" si="563"/>
        <v>0</v>
      </c>
      <c r="I2819" s="27">
        <f t="shared" si="564"/>
        <v>2</v>
      </c>
      <c r="J2819" s="28">
        <f t="shared" si="565"/>
        <v>37.087116090399846</v>
      </c>
      <c r="K2819" s="29" t="str">
        <f t="shared" si="566"/>
        <v/>
      </c>
      <c r="L2819" s="26" t="str">
        <f t="shared" si="567"/>
        <v/>
      </c>
      <c r="M2819" t="str">
        <f t="shared" si="568"/>
        <v/>
      </c>
      <c r="N2819" s="28">
        <f t="shared" si="569"/>
        <v>18.543558045199923</v>
      </c>
      <c r="O2819" t="str">
        <f t="shared" si="570"/>
        <v/>
      </c>
      <c r="P2819" t="str">
        <f t="shared" si="571"/>
        <v/>
      </c>
      <c r="Q2819" s="10"/>
      <c r="R2819" s="10"/>
      <c r="S2819" s="16">
        <v>2</v>
      </c>
      <c r="T2819" s="13">
        <v>37.087116090399853</v>
      </c>
      <c r="U2819" s="14"/>
      <c r="V2819" s="11"/>
      <c r="W2819" s="10"/>
      <c r="X2819" s="29"/>
      <c r="AA2819" t="s">
        <v>331</v>
      </c>
      <c r="AB2819">
        <v>2</v>
      </c>
      <c r="AC2819">
        <v>22.896515171591361</v>
      </c>
      <c r="AD2819">
        <v>50.501002004008022</v>
      </c>
      <c r="AL2819">
        <v>22.896515171591361</v>
      </c>
      <c r="AM2819">
        <v>50.501002004008022</v>
      </c>
      <c r="AR2819" t="s">
        <v>332</v>
      </c>
    </row>
    <row r="2820" spans="1:44" x14ac:dyDescent="0.35">
      <c r="A2820">
        <v>15</v>
      </c>
      <c r="B2820" s="26">
        <f t="shared" si="559"/>
        <v>46273.822916666657</v>
      </c>
      <c r="C2820" t="s">
        <v>49</v>
      </c>
      <c r="D2820">
        <v>1</v>
      </c>
      <c r="E2820" s="26">
        <f t="shared" si="560"/>
        <v>46273.833333333343</v>
      </c>
      <c r="F2820" s="26">
        <f t="shared" si="561"/>
        <v>46273.812500000007</v>
      </c>
      <c r="G2820">
        <f t="shared" si="562"/>
        <v>0</v>
      </c>
      <c r="H2820">
        <f t="shared" si="563"/>
        <v>0</v>
      </c>
      <c r="I2820" s="27">
        <f t="shared" si="564"/>
        <v>5</v>
      </c>
      <c r="J2820" s="28">
        <f t="shared" si="565"/>
        <v>181.25777735234993</v>
      </c>
      <c r="K2820" s="29" t="str">
        <f t="shared" si="566"/>
        <v/>
      </c>
      <c r="L2820" s="26" t="str">
        <f t="shared" si="567"/>
        <v/>
      </c>
      <c r="M2820" t="str">
        <f t="shared" si="568"/>
        <v/>
      </c>
      <c r="N2820" s="28">
        <f t="shared" si="569"/>
        <v>36.251555470469988</v>
      </c>
      <c r="O2820" t="str">
        <f t="shared" si="570"/>
        <v/>
      </c>
      <c r="P2820" t="str">
        <f t="shared" si="571"/>
        <v/>
      </c>
      <c r="Q2820" s="10"/>
      <c r="R2820" s="10"/>
      <c r="S2820" s="16">
        <v>5</v>
      </c>
      <c r="T2820" s="13">
        <v>181.2577773523499</v>
      </c>
      <c r="U2820" s="14"/>
      <c r="V2820" s="11"/>
      <c r="W2820" s="10"/>
      <c r="X2820" s="29"/>
      <c r="AA2820" t="s">
        <v>331</v>
      </c>
      <c r="AB2820">
        <v>5</v>
      </c>
      <c r="AC2820">
        <v>18.48341232227488</v>
      </c>
      <c r="AD2820">
        <v>349.63161419959812</v>
      </c>
      <c r="AL2820">
        <v>18.48341232227488</v>
      </c>
      <c r="AM2820">
        <v>349.63161419959812</v>
      </c>
      <c r="AR2820" t="s">
        <v>337</v>
      </c>
    </row>
    <row r="2821" spans="1:44" x14ac:dyDescent="0.35">
      <c r="A2821">
        <v>15</v>
      </c>
      <c r="B2821" s="26">
        <f t="shared" si="559"/>
        <v>46273.822916666657</v>
      </c>
      <c r="C2821" t="s">
        <v>49</v>
      </c>
      <c r="D2821">
        <v>2</v>
      </c>
      <c r="E2821" s="26">
        <f t="shared" si="560"/>
        <v>46273.833333333343</v>
      </c>
      <c r="F2821" s="26">
        <f t="shared" si="561"/>
        <v>46273.812500000007</v>
      </c>
      <c r="G2821">
        <f t="shared" si="562"/>
        <v>0</v>
      </c>
      <c r="H2821">
        <f t="shared" si="563"/>
        <v>0</v>
      </c>
      <c r="I2821" s="27">
        <f t="shared" si="564"/>
        <v>0</v>
      </c>
      <c r="J2821" s="28" t="str">
        <f t="shared" si="565"/>
        <v>NULL</v>
      </c>
      <c r="K2821" s="29" t="str">
        <f t="shared" si="566"/>
        <v/>
      </c>
      <c r="L2821" s="26" t="str">
        <f t="shared" si="567"/>
        <v/>
      </c>
      <c r="M2821" t="str">
        <f t="shared" si="568"/>
        <v/>
      </c>
      <c r="N2821" s="28">
        <f t="shared" si="569"/>
        <v>41.894060995184596</v>
      </c>
      <c r="O2821" t="str">
        <f t="shared" si="570"/>
        <v/>
      </c>
      <c r="P2821" t="str">
        <f t="shared" si="571"/>
        <v/>
      </c>
      <c r="Q2821" s="10"/>
      <c r="R2821" s="10"/>
      <c r="S2821" s="16">
        <v>0</v>
      </c>
      <c r="T2821" s="13"/>
      <c r="U2821" s="14"/>
      <c r="V2821" s="11"/>
      <c r="W2821" s="10"/>
      <c r="X2821" s="29"/>
      <c r="AA2821" t="s">
        <v>331</v>
      </c>
      <c r="AB2821">
        <v>2</v>
      </c>
      <c r="AR2821" t="s">
        <v>332</v>
      </c>
    </row>
    <row r="2822" spans="1:44" x14ac:dyDescent="0.35">
      <c r="A2822">
        <v>15</v>
      </c>
      <c r="B2822" s="26">
        <f t="shared" ref="B2822:B2885" si="572">INDEX(SNAP_TIMES,MATCH(A2822,SNAP_NOS,0))</f>
        <v>46273.822916666657</v>
      </c>
      <c r="C2822" t="s">
        <v>49</v>
      </c>
      <c r="D2822">
        <v>3</v>
      </c>
      <c r="E2822" s="26">
        <f t="shared" ref="E2822:E2885" si="573">IF(AND(INDEX(SH_CHG,MATCH(C2822,SH_ID,0))&lt;&gt;"",B2822&gt;=INDEX(SH_CHG,MATCH(C2822,SH_ID,0))),INDEX(SH_DEP,MATCH(C2822,SH_ID,0)),INDEX(SH_ORIG,MATCH(C2822,SH_ID,0)))</f>
        <v>46273.833333333343</v>
      </c>
      <c r="F2822" s="26">
        <f t="shared" ref="F2822:F2885" si="574">E2822-LOADING_MINUTES/1440</f>
        <v>46273.812500000007</v>
      </c>
      <c r="G2822">
        <f t="shared" ref="G2822:G2885" si="575">COUNTIFS(OL_SNAP,A2822,OL_EFF,C2822,OL_WT,D2822,OL_OPEN,"&gt;0")</f>
        <v>0</v>
      </c>
      <c r="H2822">
        <f t="shared" ref="H2822:H2885" si="576">SUMIFS($G$6:$G$3569,$A$6:$A$3569,A2822,$D$6:$D$3569,D2822,$F$6:$F$3569,"&lt;="&amp;F2822)</f>
        <v>0</v>
      </c>
      <c r="I2822" s="27">
        <f t="shared" ref="I2822:I2885" si="577">INDEX(C_RES,MATCH(1,INDEX((C_SN=A2822)*(C_WT=D2822),0),0))</f>
        <v>0</v>
      </c>
      <c r="J2822" s="28" t="str">
        <f t="shared" ref="J2822:J2885" si="578">INDEX(C_RL,MATCH(1,INDEX((C_SN=A2822)*(C_WT=D2822),0),0))</f>
        <v>NULL</v>
      </c>
      <c r="K2822" s="29" t="str">
        <f t="shared" ref="K2822:K2885" si="579">IF(G2822=0,"",IF(ISNUMBER(J2822),IF(J2822&gt;0,H2822/J2822/24,"NULL"),"NULL"))</f>
        <v/>
      </c>
      <c r="L2822" s="26" t="str">
        <f t="shared" ref="L2822:L2885" si="580">IF(ISNUMBER(K2822),B2822+K2822,"")</f>
        <v/>
      </c>
      <c r="M2822" t="str">
        <f t="shared" ref="M2822:M2885" si="581">IF(G2822=0,"",IF(B2822&gt;=F2822,"NO - CUTOFF PASSED",IF(ISNUMBER(K2822),IF(L2822&lt;=F2822,"YES","NO"),"UNKNOWN - NO RATE")))</f>
        <v/>
      </c>
      <c r="N2822" s="28">
        <f t="shared" ref="N2822:N2885" si="582">IFERROR(IF(AND(INDEX(C_HRS,MATCH(1,INDEX((C_SN=A2822)*(C_WT=D2822),0),0))&gt;0,INDEX(C_TL,MATCH(1,INDEX((C_SN=A2822)*(C_WT=D2822),0),0))&gt;0),INDEX(C_TL,MATCH(1,INDEX((C_SN=A2822)*(C_WT=D2822),0),0))/INDEX(C_HRS,MATCH(1,INDEX((C_SN=A2822)*(C_WT=D2822),0),0)),"NULL"),"NULL")</f>
        <v>58.441558441558442</v>
      </c>
      <c r="O2822" t="str">
        <f t="shared" ref="O2822:O2885" si="583">IF(M2822="NO",IF(ISNUMBER(N2822),ROUNDUP(H2822/(N2822*(F2822-B2822)*24),0),"CANNOT ESTIMATE - NO RATE"),"")</f>
        <v/>
      </c>
      <c r="P2822" t="str">
        <f t="shared" ref="P2822:P2885" si="584">IF(ISNUMBER(O2822),MAX(0,O2822-I2822),O2822)</f>
        <v/>
      </c>
      <c r="Q2822" s="10"/>
      <c r="R2822" s="10"/>
      <c r="S2822" s="16">
        <v>0</v>
      </c>
      <c r="T2822" s="13"/>
      <c r="U2822" s="14"/>
      <c r="V2822" s="11"/>
      <c r="W2822" s="10"/>
      <c r="X2822" s="29"/>
      <c r="AA2822" t="s">
        <v>331</v>
      </c>
      <c r="AB2822">
        <v>1</v>
      </c>
      <c r="AR2822" t="s">
        <v>338</v>
      </c>
    </row>
    <row r="2823" spans="1:44" x14ac:dyDescent="0.35">
      <c r="A2823">
        <v>15</v>
      </c>
      <c r="B2823" s="26">
        <f t="shared" si="572"/>
        <v>46273.822916666657</v>
      </c>
      <c r="C2823" t="s">
        <v>49</v>
      </c>
      <c r="D2823">
        <v>4</v>
      </c>
      <c r="E2823" s="26">
        <f t="shared" si="573"/>
        <v>46273.833333333343</v>
      </c>
      <c r="F2823" s="26">
        <f t="shared" si="574"/>
        <v>46273.812500000007</v>
      </c>
      <c r="G2823">
        <f t="shared" si="575"/>
        <v>0</v>
      </c>
      <c r="H2823">
        <f t="shared" si="576"/>
        <v>0</v>
      </c>
      <c r="I2823" s="27">
        <f t="shared" si="577"/>
        <v>0</v>
      </c>
      <c r="J2823" s="28" t="str">
        <f t="shared" si="578"/>
        <v>NULL</v>
      </c>
      <c r="K2823" s="29" t="str">
        <f t="shared" si="579"/>
        <v/>
      </c>
      <c r="L2823" s="26" t="str">
        <f t="shared" si="580"/>
        <v/>
      </c>
      <c r="M2823" t="str">
        <f t="shared" si="581"/>
        <v/>
      </c>
      <c r="N2823" s="28">
        <f t="shared" si="582"/>
        <v>116.70290571259142</v>
      </c>
      <c r="O2823" t="str">
        <f t="shared" si="583"/>
        <v/>
      </c>
      <c r="P2823" t="str">
        <f t="shared" si="584"/>
        <v/>
      </c>
      <c r="Q2823" s="10"/>
      <c r="R2823" s="10"/>
      <c r="S2823" s="16">
        <v>0</v>
      </c>
      <c r="T2823" s="13"/>
      <c r="U2823" s="14"/>
      <c r="V2823" s="11"/>
      <c r="W2823" s="10"/>
      <c r="X2823" s="29"/>
      <c r="AA2823" t="s">
        <v>331</v>
      </c>
      <c r="AB2823">
        <v>1</v>
      </c>
      <c r="AR2823" t="s">
        <v>338</v>
      </c>
    </row>
    <row r="2824" spans="1:44" x14ac:dyDescent="0.35">
      <c r="A2824">
        <v>15</v>
      </c>
      <c r="B2824" s="26">
        <f t="shared" si="572"/>
        <v>46273.822916666657</v>
      </c>
      <c r="C2824" t="s">
        <v>49</v>
      </c>
      <c r="D2824">
        <v>5</v>
      </c>
      <c r="E2824" s="26">
        <f t="shared" si="573"/>
        <v>46273.833333333343</v>
      </c>
      <c r="F2824" s="26">
        <f t="shared" si="574"/>
        <v>46273.812500000007</v>
      </c>
      <c r="G2824">
        <f t="shared" si="575"/>
        <v>0</v>
      </c>
      <c r="H2824">
        <f t="shared" si="576"/>
        <v>0</v>
      </c>
      <c r="I2824" s="27">
        <f t="shared" si="577"/>
        <v>0</v>
      </c>
      <c r="J2824" s="28" t="str">
        <f t="shared" si="578"/>
        <v>NULL</v>
      </c>
      <c r="K2824" s="29" t="str">
        <f t="shared" si="579"/>
        <v/>
      </c>
      <c r="L2824" s="26" t="str">
        <f t="shared" si="580"/>
        <v/>
      </c>
      <c r="M2824" t="str">
        <f t="shared" si="581"/>
        <v/>
      </c>
      <c r="N2824" s="28">
        <f t="shared" si="582"/>
        <v>21.695178849144636</v>
      </c>
      <c r="O2824" t="str">
        <f t="shared" si="583"/>
        <v/>
      </c>
      <c r="P2824" t="str">
        <f t="shared" si="584"/>
        <v/>
      </c>
      <c r="Q2824" s="10"/>
      <c r="R2824" s="10"/>
      <c r="S2824" s="16">
        <v>0</v>
      </c>
      <c r="T2824" s="13"/>
      <c r="U2824" s="14"/>
      <c r="V2824" s="11"/>
      <c r="W2824" s="10"/>
      <c r="X2824" s="29"/>
      <c r="AA2824" t="s">
        <v>331</v>
      </c>
      <c r="AB2824">
        <v>1</v>
      </c>
      <c r="AR2824" t="s">
        <v>338</v>
      </c>
    </row>
    <row r="2825" spans="1:44" x14ac:dyDescent="0.35">
      <c r="A2825">
        <v>15</v>
      </c>
      <c r="B2825" s="26">
        <f t="shared" si="572"/>
        <v>46273.822916666657</v>
      </c>
      <c r="C2825" t="s">
        <v>49</v>
      </c>
      <c r="D2825">
        <v>6</v>
      </c>
      <c r="E2825" s="26">
        <f t="shared" si="573"/>
        <v>46273.833333333343</v>
      </c>
      <c r="F2825" s="26">
        <f t="shared" si="574"/>
        <v>46273.812500000007</v>
      </c>
      <c r="G2825">
        <f t="shared" si="575"/>
        <v>0</v>
      </c>
      <c r="H2825">
        <f t="shared" si="576"/>
        <v>0</v>
      </c>
      <c r="I2825" s="27">
        <f t="shared" si="577"/>
        <v>2</v>
      </c>
      <c r="J2825" s="28">
        <f t="shared" si="578"/>
        <v>37.087116090399846</v>
      </c>
      <c r="K2825" s="29" t="str">
        <f t="shared" si="579"/>
        <v/>
      </c>
      <c r="L2825" s="26" t="str">
        <f t="shared" si="580"/>
        <v/>
      </c>
      <c r="M2825" t="str">
        <f t="shared" si="581"/>
        <v/>
      </c>
      <c r="N2825" s="28">
        <f t="shared" si="582"/>
        <v>18.543558045199923</v>
      </c>
      <c r="O2825" t="str">
        <f t="shared" si="583"/>
        <v/>
      </c>
      <c r="P2825" t="str">
        <f t="shared" si="584"/>
        <v/>
      </c>
      <c r="Q2825" s="10"/>
      <c r="R2825" s="10"/>
      <c r="S2825" s="16">
        <v>2</v>
      </c>
      <c r="T2825" s="13">
        <v>37.087116090399853</v>
      </c>
      <c r="U2825" s="14"/>
      <c r="V2825" s="11"/>
      <c r="W2825" s="10"/>
      <c r="X2825" s="29"/>
      <c r="AA2825" t="s">
        <v>331</v>
      </c>
      <c r="AB2825">
        <v>2</v>
      </c>
      <c r="AC2825">
        <v>22.896515171591361</v>
      </c>
      <c r="AD2825">
        <v>50.501002004008022</v>
      </c>
      <c r="AL2825">
        <v>22.896515171591361</v>
      </c>
      <c r="AM2825">
        <v>50.501002004008022</v>
      </c>
      <c r="AR2825" t="s">
        <v>332</v>
      </c>
    </row>
    <row r="2826" spans="1:44" x14ac:dyDescent="0.35">
      <c r="A2826">
        <v>15</v>
      </c>
      <c r="B2826" s="26">
        <f t="shared" si="572"/>
        <v>46273.822916666657</v>
      </c>
      <c r="C2826" t="s">
        <v>50</v>
      </c>
      <c r="D2826">
        <v>1</v>
      </c>
      <c r="E2826" s="26">
        <f t="shared" si="573"/>
        <v>46273.833333333343</v>
      </c>
      <c r="F2826" s="26">
        <f t="shared" si="574"/>
        <v>46273.812500000007</v>
      </c>
      <c r="G2826">
        <f t="shared" si="575"/>
        <v>0</v>
      </c>
      <c r="H2826">
        <f t="shared" si="576"/>
        <v>0</v>
      </c>
      <c r="I2826" s="27">
        <f t="shared" si="577"/>
        <v>5</v>
      </c>
      <c r="J2826" s="28">
        <f t="shared" si="578"/>
        <v>181.25777735234993</v>
      </c>
      <c r="K2826" s="29" t="str">
        <f t="shared" si="579"/>
        <v/>
      </c>
      <c r="L2826" s="26" t="str">
        <f t="shared" si="580"/>
        <v/>
      </c>
      <c r="M2826" t="str">
        <f t="shared" si="581"/>
        <v/>
      </c>
      <c r="N2826" s="28">
        <f t="shared" si="582"/>
        <v>36.251555470469988</v>
      </c>
      <c r="O2826" t="str">
        <f t="shared" si="583"/>
        <v/>
      </c>
      <c r="P2826" t="str">
        <f t="shared" si="584"/>
        <v/>
      </c>
      <c r="Q2826" s="10"/>
      <c r="R2826" s="10"/>
      <c r="S2826" s="16">
        <v>5</v>
      </c>
      <c r="T2826" s="13">
        <v>181.2577773523499</v>
      </c>
      <c r="U2826" s="14"/>
      <c r="V2826" s="11"/>
      <c r="W2826" s="10"/>
      <c r="X2826" s="29"/>
      <c r="AA2826" t="s">
        <v>331</v>
      </c>
      <c r="AB2826">
        <v>5</v>
      </c>
      <c r="AC2826">
        <v>18.48341232227488</v>
      </c>
      <c r="AD2826">
        <v>349.63161419959812</v>
      </c>
      <c r="AL2826">
        <v>18.48341232227488</v>
      </c>
      <c r="AM2826">
        <v>349.63161419959812</v>
      </c>
      <c r="AR2826" t="s">
        <v>337</v>
      </c>
    </row>
    <row r="2827" spans="1:44" x14ac:dyDescent="0.35">
      <c r="A2827">
        <v>15</v>
      </c>
      <c r="B2827" s="26">
        <f t="shared" si="572"/>
        <v>46273.822916666657</v>
      </c>
      <c r="C2827" t="s">
        <v>50</v>
      </c>
      <c r="D2827">
        <v>2</v>
      </c>
      <c r="E2827" s="26">
        <f t="shared" si="573"/>
        <v>46273.833333333343</v>
      </c>
      <c r="F2827" s="26">
        <f t="shared" si="574"/>
        <v>46273.812500000007</v>
      </c>
      <c r="G2827">
        <f t="shared" si="575"/>
        <v>0</v>
      </c>
      <c r="H2827">
        <f t="shared" si="576"/>
        <v>0</v>
      </c>
      <c r="I2827" s="27">
        <f t="shared" si="577"/>
        <v>0</v>
      </c>
      <c r="J2827" s="28" t="str">
        <f t="shared" si="578"/>
        <v>NULL</v>
      </c>
      <c r="K2827" s="29" t="str">
        <f t="shared" si="579"/>
        <v/>
      </c>
      <c r="L2827" s="26" t="str">
        <f t="shared" si="580"/>
        <v/>
      </c>
      <c r="M2827" t="str">
        <f t="shared" si="581"/>
        <v/>
      </c>
      <c r="N2827" s="28">
        <f t="shared" si="582"/>
        <v>41.894060995184596</v>
      </c>
      <c r="O2827" t="str">
        <f t="shared" si="583"/>
        <v/>
      </c>
      <c r="P2827" t="str">
        <f t="shared" si="584"/>
        <v/>
      </c>
      <c r="Q2827" s="10"/>
      <c r="R2827" s="10"/>
      <c r="S2827" s="16">
        <v>0</v>
      </c>
      <c r="T2827" s="13"/>
      <c r="U2827" s="14"/>
      <c r="V2827" s="11"/>
      <c r="W2827" s="10"/>
      <c r="X2827" s="29"/>
      <c r="AA2827" t="s">
        <v>331</v>
      </c>
      <c r="AB2827">
        <v>2</v>
      </c>
      <c r="AR2827" t="s">
        <v>332</v>
      </c>
    </row>
    <row r="2828" spans="1:44" x14ac:dyDescent="0.35">
      <c r="A2828">
        <v>15</v>
      </c>
      <c r="B2828" s="26">
        <f t="shared" si="572"/>
        <v>46273.822916666657</v>
      </c>
      <c r="C2828" t="s">
        <v>50</v>
      </c>
      <c r="D2828">
        <v>3</v>
      </c>
      <c r="E2828" s="26">
        <f t="shared" si="573"/>
        <v>46273.833333333343</v>
      </c>
      <c r="F2828" s="26">
        <f t="shared" si="574"/>
        <v>46273.812500000007</v>
      </c>
      <c r="G2828">
        <f t="shared" si="575"/>
        <v>0</v>
      </c>
      <c r="H2828">
        <f t="shared" si="576"/>
        <v>0</v>
      </c>
      <c r="I2828" s="27">
        <f t="shared" si="577"/>
        <v>0</v>
      </c>
      <c r="J2828" s="28" t="str">
        <f t="shared" si="578"/>
        <v>NULL</v>
      </c>
      <c r="K2828" s="29" t="str">
        <f t="shared" si="579"/>
        <v/>
      </c>
      <c r="L2828" s="26" t="str">
        <f t="shared" si="580"/>
        <v/>
      </c>
      <c r="M2828" t="str">
        <f t="shared" si="581"/>
        <v/>
      </c>
      <c r="N2828" s="28">
        <f t="shared" si="582"/>
        <v>58.441558441558442</v>
      </c>
      <c r="O2828" t="str">
        <f t="shared" si="583"/>
        <v/>
      </c>
      <c r="P2828" t="str">
        <f t="shared" si="584"/>
        <v/>
      </c>
      <c r="Q2828" s="10"/>
      <c r="R2828" s="10"/>
      <c r="S2828" s="16">
        <v>0</v>
      </c>
      <c r="T2828" s="13"/>
      <c r="U2828" s="14"/>
      <c r="V2828" s="11"/>
      <c r="W2828" s="10"/>
      <c r="X2828" s="29"/>
      <c r="AA2828" t="s">
        <v>331</v>
      </c>
      <c r="AB2828">
        <v>1</v>
      </c>
      <c r="AR2828" t="s">
        <v>338</v>
      </c>
    </row>
    <row r="2829" spans="1:44" x14ac:dyDescent="0.35">
      <c r="A2829">
        <v>15</v>
      </c>
      <c r="B2829" s="26">
        <f t="shared" si="572"/>
        <v>46273.822916666657</v>
      </c>
      <c r="C2829" t="s">
        <v>50</v>
      </c>
      <c r="D2829">
        <v>4</v>
      </c>
      <c r="E2829" s="26">
        <f t="shared" si="573"/>
        <v>46273.833333333343</v>
      </c>
      <c r="F2829" s="26">
        <f t="shared" si="574"/>
        <v>46273.812500000007</v>
      </c>
      <c r="G2829">
        <f t="shared" si="575"/>
        <v>0</v>
      </c>
      <c r="H2829">
        <f t="shared" si="576"/>
        <v>0</v>
      </c>
      <c r="I2829" s="27">
        <f t="shared" si="577"/>
        <v>0</v>
      </c>
      <c r="J2829" s="28" t="str">
        <f t="shared" si="578"/>
        <v>NULL</v>
      </c>
      <c r="K2829" s="29" t="str">
        <f t="shared" si="579"/>
        <v/>
      </c>
      <c r="L2829" s="26" t="str">
        <f t="shared" si="580"/>
        <v/>
      </c>
      <c r="M2829" t="str">
        <f t="shared" si="581"/>
        <v/>
      </c>
      <c r="N2829" s="28">
        <f t="shared" si="582"/>
        <v>116.70290571259142</v>
      </c>
      <c r="O2829" t="str">
        <f t="shared" si="583"/>
        <v/>
      </c>
      <c r="P2829" t="str">
        <f t="shared" si="584"/>
        <v/>
      </c>
      <c r="Q2829" s="10"/>
      <c r="R2829" s="10"/>
      <c r="S2829" s="16">
        <v>0</v>
      </c>
      <c r="T2829" s="13"/>
      <c r="U2829" s="14"/>
      <c r="V2829" s="11"/>
      <c r="W2829" s="10"/>
      <c r="X2829" s="29"/>
      <c r="AA2829" t="s">
        <v>331</v>
      </c>
      <c r="AB2829">
        <v>1</v>
      </c>
      <c r="AR2829" t="s">
        <v>338</v>
      </c>
    </row>
    <row r="2830" spans="1:44" x14ac:dyDescent="0.35">
      <c r="A2830">
        <v>15</v>
      </c>
      <c r="B2830" s="26">
        <f t="shared" si="572"/>
        <v>46273.822916666657</v>
      </c>
      <c r="C2830" t="s">
        <v>50</v>
      </c>
      <c r="D2830">
        <v>5</v>
      </c>
      <c r="E2830" s="26">
        <f t="shared" si="573"/>
        <v>46273.833333333343</v>
      </c>
      <c r="F2830" s="26">
        <f t="shared" si="574"/>
        <v>46273.812500000007</v>
      </c>
      <c r="G2830">
        <f t="shared" si="575"/>
        <v>0</v>
      </c>
      <c r="H2830">
        <f t="shared" si="576"/>
        <v>0</v>
      </c>
      <c r="I2830" s="27">
        <f t="shared" si="577"/>
        <v>0</v>
      </c>
      <c r="J2830" s="28" t="str">
        <f t="shared" si="578"/>
        <v>NULL</v>
      </c>
      <c r="K2830" s="29" t="str">
        <f t="shared" si="579"/>
        <v/>
      </c>
      <c r="L2830" s="26" t="str">
        <f t="shared" si="580"/>
        <v/>
      </c>
      <c r="M2830" t="str">
        <f t="shared" si="581"/>
        <v/>
      </c>
      <c r="N2830" s="28">
        <f t="shared" si="582"/>
        <v>21.695178849144636</v>
      </c>
      <c r="O2830" t="str">
        <f t="shared" si="583"/>
        <v/>
      </c>
      <c r="P2830" t="str">
        <f t="shared" si="584"/>
        <v/>
      </c>
      <c r="Q2830" s="10"/>
      <c r="R2830" s="10"/>
      <c r="S2830" s="16">
        <v>0</v>
      </c>
      <c r="T2830" s="13"/>
      <c r="U2830" s="14"/>
      <c r="V2830" s="11"/>
      <c r="W2830" s="10"/>
      <c r="X2830" s="29"/>
      <c r="AA2830" t="s">
        <v>331</v>
      </c>
      <c r="AB2830">
        <v>1</v>
      </c>
      <c r="AR2830" t="s">
        <v>338</v>
      </c>
    </row>
    <row r="2831" spans="1:44" x14ac:dyDescent="0.35">
      <c r="A2831">
        <v>15</v>
      </c>
      <c r="B2831" s="26">
        <f t="shared" si="572"/>
        <v>46273.822916666657</v>
      </c>
      <c r="C2831" t="s">
        <v>50</v>
      </c>
      <c r="D2831">
        <v>6</v>
      </c>
      <c r="E2831" s="26">
        <f t="shared" si="573"/>
        <v>46273.833333333343</v>
      </c>
      <c r="F2831" s="26">
        <f t="shared" si="574"/>
        <v>46273.812500000007</v>
      </c>
      <c r="G2831">
        <f t="shared" si="575"/>
        <v>0</v>
      </c>
      <c r="H2831">
        <f t="shared" si="576"/>
        <v>0</v>
      </c>
      <c r="I2831" s="27">
        <f t="shared" si="577"/>
        <v>2</v>
      </c>
      <c r="J2831" s="28">
        <f t="shared" si="578"/>
        <v>37.087116090399846</v>
      </c>
      <c r="K2831" s="29" t="str">
        <f t="shared" si="579"/>
        <v/>
      </c>
      <c r="L2831" s="26" t="str">
        <f t="shared" si="580"/>
        <v/>
      </c>
      <c r="M2831" t="str">
        <f t="shared" si="581"/>
        <v/>
      </c>
      <c r="N2831" s="28">
        <f t="shared" si="582"/>
        <v>18.543558045199923</v>
      </c>
      <c r="O2831" t="str">
        <f t="shared" si="583"/>
        <v/>
      </c>
      <c r="P2831" t="str">
        <f t="shared" si="584"/>
        <v/>
      </c>
      <c r="Q2831" s="10"/>
      <c r="R2831" s="10"/>
      <c r="S2831" s="16">
        <v>2</v>
      </c>
      <c r="T2831" s="13">
        <v>37.087116090399853</v>
      </c>
      <c r="U2831" s="14"/>
      <c r="V2831" s="11"/>
      <c r="W2831" s="10"/>
      <c r="X2831" s="29"/>
      <c r="AA2831" t="s">
        <v>331</v>
      </c>
      <c r="AB2831">
        <v>2</v>
      </c>
      <c r="AC2831">
        <v>22.896515171591361</v>
      </c>
      <c r="AD2831">
        <v>50.501002004008022</v>
      </c>
      <c r="AL2831">
        <v>22.896515171591361</v>
      </c>
      <c r="AM2831">
        <v>50.501002004008022</v>
      </c>
      <c r="AR2831" t="s">
        <v>332</v>
      </c>
    </row>
    <row r="2832" spans="1:44" x14ac:dyDescent="0.35">
      <c r="A2832">
        <v>15</v>
      </c>
      <c r="B2832" s="26">
        <f t="shared" si="572"/>
        <v>46273.822916666657</v>
      </c>
      <c r="C2832" t="s">
        <v>51</v>
      </c>
      <c r="D2832">
        <v>1</v>
      </c>
      <c r="E2832" s="26">
        <f t="shared" si="573"/>
        <v>46273.833333333343</v>
      </c>
      <c r="F2832" s="26">
        <f t="shared" si="574"/>
        <v>46273.812500000007</v>
      </c>
      <c r="G2832">
        <f t="shared" si="575"/>
        <v>0</v>
      </c>
      <c r="H2832">
        <f t="shared" si="576"/>
        <v>0</v>
      </c>
      <c r="I2832" s="27">
        <f t="shared" si="577"/>
        <v>5</v>
      </c>
      <c r="J2832" s="28">
        <f t="shared" si="578"/>
        <v>181.25777735234993</v>
      </c>
      <c r="K2832" s="29" t="str">
        <f t="shared" si="579"/>
        <v/>
      </c>
      <c r="L2832" s="26" t="str">
        <f t="shared" si="580"/>
        <v/>
      </c>
      <c r="M2832" t="str">
        <f t="shared" si="581"/>
        <v/>
      </c>
      <c r="N2832" s="28">
        <f t="shared" si="582"/>
        <v>36.251555470469988</v>
      </c>
      <c r="O2832" t="str">
        <f t="shared" si="583"/>
        <v/>
      </c>
      <c r="P2832" t="str">
        <f t="shared" si="584"/>
        <v/>
      </c>
      <c r="Q2832" s="10"/>
      <c r="R2832" s="10"/>
      <c r="S2832" s="16">
        <v>5</v>
      </c>
      <c r="T2832" s="13">
        <v>181.2577773523499</v>
      </c>
      <c r="U2832" s="14"/>
      <c r="V2832" s="11"/>
      <c r="W2832" s="10"/>
      <c r="X2832" s="29"/>
      <c r="AA2832" t="s">
        <v>331</v>
      </c>
      <c r="AB2832">
        <v>5</v>
      </c>
      <c r="AC2832">
        <v>18.48341232227488</v>
      </c>
      <c r="AD2832">
        <v>349.63161419959812</v>
      </c>
      <c r="AL2832">
        <v>18.48341232227488</v>
      </c>
      <c r="AM2832">
        <v>349.63161419959812</v>
      </c>
      <c r="AR2832" t="s">
        <v>337</v>
      </c>
    </row>
    <row r="2833" spans="1:44" x14ac:dyDescent="0.35">
      <c r="A2833">
        <v>15</v>
      </c>
      <c r="B2833" s="26">
        <f t="shared" si="572"/>
        <v>46273.822916666657</v>
      </c>
      <c r="C2833" t="s">
        <v>51</v>
      </c>
      <c r="D2833">
        <v>2</v>
      </c>
      <c r="E2833" s="26">
        <f t="shared" si="573"/>
        <v>46273.833333333343</v>
      </c>
      <c r="F2833" s="26">
        <f t="shared" si="574"/>
        <v>46273.812500000007</v>
      </c>
      <c r="G2833">
        <f t="shared" si="575"/>
        <v>0</v>
      </c>
      <c r="H2833">
        <f t="shared" si="576"/>
        <v>0</v>
      </c>
      <c r="I2833" s="27">
        <f t="shared" si="577"/>
        <v>0</v>
      </c>
      <c r="J2833" s="28" t="str">
        <f t="shared" si="578"/>
        <v>NULL</v>
      </c>
      <c r="K2833" s="29" t="str">
        <f t="shared" si="579"/>
        <v/>
      </c>
      <c r="L2833" s="26" t="str">
        <f t="shared" si="580"/>
        <v/>
      </c>
      <c r="M2833" t="str">
        <f t="shared" si="581"/>
        <v/>
      </c>
      <c r="N2833" s="28">
        <f t="shared" si="582"/>
        <v>41.894060995184596</v>
      </c>
      <c r="O2833" t="str">
        <f t="shared" si="583"/>
        <v/>
      </c>
      <c r="P2833" t="str">
        <f t="shared" si="584"/>
        <v/>
      </c>
      <c r="Q2833" s="10"/>
      <c r="R2833" s="10"/>
      <c r="S2833" s="16">
        <v>0</v>
      </c>
      <c r="T2833" s="13"/>
      <c r="U2833" s="14"/>
      <c r="V2833" s="11"/>
      <c r="W2833" s="10"/>
      <c r="X2833" s="29"/>
      <c r="AA2833" t="s">
        <v>331</v>
      </c>
      <c r="AB2833">
        <v>2</v>
      </c>
      <c r="AR2833" t="s">
        <v>332</v>
      </c>
    </row>
    <row r="2834" spans="1:44" x14ac:dyDescent="0.35">
      <c r="A2834">
        <v>15</v>
      </c>
      <c r="B2834" s="26">
        <f t="shared" si="572"/>
        <v>46273.822916666657</v>
      </c>
      <c r="C2834" t="s">
        <v>51</v>
      </c>
      <c r="D2834">
        <v>3</v>
      </c>
      <c r="E2834" s="26">
        <f t="shared" si="573"/>
        <v>46273.833333333343</v>
      </c>
      <c r="F2834" s="26">
        <f t="shared" si="574"/>
        <v>46273.812500000007</v>
      </c>
      <c r="G2834">
        <f t="shared" si="575"/>
        <v>0</v>
      </c>
      <c r="H2834">
        <f t="shared" si="576"/>
        <v>0</v>
      </c>
      <c r="I2834" s="27">
        <f t="shared" si="577"/>
        <v>0</v>
      </c>
      <c r="J2834" s="28" t="str">
        <f t="shared" si="578"/>
        <v>NULL</v>
      </c>
      <c r="K2834" s="29" t="str">
        <f t="shared" si="579"/>
        <v/>
      </c>
      <c r="L2834" s="26" t="str">
        <f t="shared" si="580"/>
        <v/>
      </c>
      <c r="M2834" t="str">
        <f t="shared" si="581"/>
        <v/>
      </c>
      <c r="N2834" s="28">
        <f t="shared" si="582"/>
        <v>58.441558441558442</v>
      </c>
      <c r="O2834" t="str">
        <f t="shared" si="583"/>
        <v/>
      </c>
      <c r="P2834" t="str">
        <f t="shared" si="584"/>
        <v/>
      </c>
      <c r="Q2834" s="10"/>
      <c r="R2834" s="10"/>
      <c r="S2834" s="16">
        <v>0</v>
      </c>
      <c r="T2834" s="13"/>
      <c r="U2834" s="14"/>
      <c r="V2834" s="11"/>
      <c r="W2834" s="10"/>
      <c r="X2834" s="29"/>
      <c r="AA2834" t="s">
        <v>331</v>
      </c>
      <c r="AB2834">
        <v>1</v>
      </c>
      <c r="AR2834" t="s">
        <v>338</v>
      </c>
    </row>
    <row r="2835" spans="1:44" x14ac:dyDescent="0.35">
      <c r="A2835">
        <v>15</v>
      </c>
      <c r="B2835" s="26">
        <f t="shared" si="572"/>
        <v>46273.822916666657</v>
      </c>
      <c r="C2835" t="s">
        <v>51</v>
      </c>
      <c r="D2835">
        <v>4</v>
      </c>
      <c r="E2835" s="26">
        <f t="shared" si="573"/>
        <v>46273.833333333343</v>
      </c>
      <c r="F2835" s="26">
        <f t="shared" si="574"/>
        <v>46273.812500000007</v>
      </c>
      <c r="G2835">
        <f t="shared" si="575"/>
        <v>0</v>
      </c>
      <c r="H2835">
        <f t="shared" si="576"/>
        <v>0</v>
      </c>
      <c r="I2835" s="27">
        <f t="shared" si="577"/>
        <v>0</v>
      </c>
      <c r="J2835" s="28" t="str">
        <f t="shared" si="578"/>
        <v>NULL</v>
      </c>
      <c r="K2835" s="29" t="str">
        <f t="shared" si="579"/>
        <v/>
      </c>
      <c r="L2835" s="26" t="str">
        <f t="shared" si="580"/>
        <v/>
      </c>
      <c r="M2835" t="str">
        <f t="shared" si="581"/>
        <v/>
      </c>
      <c r="N2835" s="28">
        <f t="shared" si="582"/>
        <v>116.70290571259142</v>
      </c>
      <c r="O2835" t="str">
        <f t="shared" si="583"/>
        <v/>
      </c>
      <c r="P2835" t="str">
        <f t="shared" si="584"/>
        <v/>
      </c>
      <c r="Q2835" s="10"/>
      <c r="R2835" s="10"/>
      <c r="S2835" s="16">
        <v>0</v>
      </c>
      <c r="T2835" s="13"/>
      <c r="U2835" s="14"/>
      <c r="V2835" s="11"/>
      <c r="W2835" s="10"/>
      <c r="X2835" s="29"/>
      <c r="AA2835" t="s">
        <v>331</v>
      </c>
      <c r="AB2835">
        <v>1</v>
      </c>
      <c r="AR2835" t="s">
        <v>338</v>
      </c>
    </row>
    <row r="2836" spans="1:44" x14ac:dyDescent="0.35">
      <c r="A2836">
        <v>15</v>
      </c>
      <c r="B2836" s="26">
        <f t="shared" si="572"/>
        <v>46273.822916666657</v>
      </c>
      <c r="C2836" t="s">
        <v>51</v>
      </c>
      <c r="D2836">
        <v>5</v>
      </c>
      <c r="E2836" s="26">
        <f t="shared" si="573"/>
        <v>46273.833333333343</v>
      </c>
      <c r="F2836" s="26">
        <f t="shared" si="574"/>
        <v>46273.812500000007</v>
      </c>
      <c r="G2836">
        <f t="shared" si="575"/>
        <v>0</v>
      </c>
      <c r="H2836">
        <f t="shared" si="576"/>
        <v>0</v>
      </c>
      <c r="I2836" s="27">
        <f t="shared" si="577"/>
        <v>0</v>
      </c>
      <c r="J2836" s="28" t="str">
        <f t="shared" si="578"/>
        <v>NULL</v>
      </c>
      <c r="K2836" s="29" t="str">
        <f t="shared" si="579"/>
        <v/>
      </c>
      <c r="L2836" s="26" t="str">
        <f t="shared" si="580"/>
        <v/>
      </c>
      <c r="M2836" t="str">
        <f t="shared" si="581"/>
        <v/>
      </c>
      <c r="N2836" s="28">
        <f t="shared" si="582"/>
        <v>21.695178849144636</v>
      </c>
      <c r="O2836" t="str">
        <f t="shared" si="583"/>
        <v/>
      </c>
      <c r="P2836" t="str">
        <f t="shared" si="584"/>
        <v/>
      </c>
      <c r="Q2836" s="10"/>
      <c r="R2836" s="10"/>
      <c r="S2836" s="16">
        <v>0</v>
      </c>
      <c r="T2836" s="13"/>
      <c r="U2836" s="14"/>
      <c r="V2836" s="11"/>
      <c r="W2836" s="10"/>
      <c r="X2836" s="29"/>
      <c r="AA2836" t="s">
        <v>331</v>
      </c>
      <c r="AB2836">
        <v>1</v>
      </c>
      <c r="AR2836" t="s">
        <v>338</v>
      </c>
    </row>
    <row r="2837" spans="1:44" x14ac:dyDescent="0.35">
      <c r="A2837">
        <v>15</v>
      </c>
      <c r="B2837" s="26">
        <f t="shared" si="572"/>
        <v>46273.822916666657</v>
      </c>
      <c r="C2837" t="s">
        <v>51</v>
      </c>
      <c r="D2837">
        <v>6</v>
      </c>
      <c r="E2837" s="26">
        <f t="shared" si="573"/>
        <v>46273.833333333343</v>
      </c>
      <c r="F2837" s="26">
        <f t="shared" si="574"/>
        <v>46273.812500000007</v>
      </c>
      <c r="G2837">
        <f t="shared" si="575"/>
        <v>0</v>
      </c>
      <c r="H2837">
        <f t="shared" si="576"/>
        <v>0</v>
      </c>
      <c r="I2837" s="27">
        <f t="shared" si="577"/>
        <v>2</v>
      </c>
      <c r="J2837" s="28">
        <f t="shared" si="578"/>
        <v>37.087116090399846</v>
      </c>
      <c r="K2837" s="29" t="str">
        <f t="shared" si="579"/>
        <v/>
      </c>
      <c r="L2837" s="26" t="str">
        <f t="shared" si="580"/>
        <v/>
      </c>
      <c r="M2837" t="str">
        <f t="shared" si="581"/>
        <v/>
      </c>
      <c r="N2837" s="28">
        <f t="shared" si="582"/>
        <v>18.543558045199923</v>
      </c>
      <c r="O2837" t="str">
        <f t="shared" si="583"/>
        <v/>
      </c>
      <c r="P2837" t="str">
        <f t="shared" si="584"/>
        <v/>
      </c>
      <c r="Q2837" s="10"/>
      <c r="R2837" s="10"/>
      <c r="S2837" s="16">
        <v>2</v>
      </c>
      <c r="T2837" s="13">
        <v>37.087116090399853</v>
      </c>
      <c r="U2837" s="14"/>
      <c r="V2837" s="11"/>
      <c r="W2837" s="10"/>
      <c r="X2837" s="29"/>
      <c r="AA2837" t="s">
        <v>331</v>
      </c>
      <c r="AB2837">
        <v>2</v>
      </c>
      <c r="AC2837">
        <v>22.896515171591361</v>
      </c>
      <c r="AD2837">
        <v>50.501002004008022</v>
      </c>
      <c r="AL2837">
        <v>22.896515171591361</v>
      </c>
      <c r="AM2837">
        <v>50.501002004008022</v>
      </c>
      <c r="AR2837" t="s">
        <v>332</v>
      </c>
    </row>
    <row r="2838" spans="1:44" x14ac:dyDescent="0.35">
      <c r="A2838">
        <v>15</v>
      </c>
      <c r="B2838" s="26">
        <f t="shared" si="572"/>
        <v>46273.822916666657</v>
      </c>
      <c r="C2838" t="s">
        <v>52</v>
      </c>
      <c r="D2838">
        <v>1</v>
      </c>
      <c r="E2838" s="26">
        <f t="shared" si="573"/>
        <v>46273.84375</v>
      </c>
      <c r="F2838" s="26">
        <f t="shared" si="574"/>
        <v>46273.822916666664</v>
      </c>
      <c r="G2838">
        <f t="shared" si="575"/>
        <v>0</v>
      </c>
      <c r="H2838">
        <f t="shared" si="576"/>
        <v>0</v>
      </c>
      <c r="I2838" s="27">
        <f t="shared" si="577"/>
        <v>5</v>
      </c>
      <c r="J2838" s="28">
        <f t="shared" si="578"/>
        <v>181.25777735234993</v>
      </c>
      <c r="K2838" s="29" t="str">
        <f t="shared" si="579"/>
        <v/>
      </c>
      <c r="L2838" s="26" t="str">
        <f t="shared" si="580"/>
        <v/>
      </c>
      <c r="M2838" t="str">
        <f t="shared" si="581"/>
        <v/>
      </c>
      <c r="N2838" s="28">
        <f t="shared" si="582"/>
        <v>36.251555470469988</v>
      </c>
      <c r="O2838" t="str">
        <f t="shared" si="583"/>
        <v/>
      </c>
      <c r="P2838" t="str">
        <f t="shared" si="584"/>
        <v/>
      </c>
      <c r="Q2838" s="10"/>
      <c r="R2838" s="10"/>
      <c r="S2838" s="16">
        <v>5</v>
      </c>
      <c r="T2838" s="13">
        <v>181.2577773523499</v>
      </c>
      <c r="U2838" s="14"/>
      <c r="V2838" s="11"/>
      <c r="W2838" s="10"/>
      <c r="X2838" s="29"/>
      <c r="AA2838" t="s">
        <v>331</v>
      </c>
      <c r="AB2838">
        <v>5</v>
      </c>
      <c r="AC2838">
        <v>18.48341232227488</v>
      </c>
      <c r="AD2838">
        <v>349.63161419959812</v>
      </c>
      <c r="AL2838">
        <v>18.48341232227488</v>
      </c>
      <c r="AM2838">
        <v>349.63161419959812</v>
      </c>
      <c r="AR2838" t="s">
        <v>337</v>
      </c>
    </row>
    <row r="2839" spans="1:44" x14ac:dyDescent="0.35">
      <c r="A2839">
        <v>15</v>
      </c>
      <c r="B2839" s="26">
        <f t="shared" si="572"/>
        <v>46273.822916666657</v>
      </c>
      <c r="C2839" t="s">
        <v>52</v>
      </c>
      <c r="D2839">
        <v>2</v>
      </c>
      <c r="E2839" s="26">
        <f t="shared" si="573"/>
        <v>46273.84375</v>
      </c>
      <c r="F2839" s="26">
        <f t="shared" si="574"/>
        <v>46273.822916666664</v>
      </c>
      <c r="G2839">
        <f t="shared" si="575"/>
        <v>0</v>
      </c>
      <c r="H2839">
        <f t="shared" si="576"/>
        <v>0</v>
      </c>
      <c r="I2839" s="27">
        <f t="shared" si="577"/>
        <v>0</v>
      </c>
      <c r="J2839" s="28" t="str">
        <f t="shared" si="578"/>
        <v>NULL</v>
      </c>
      <c r="K2839" s="29" t="str">
        <f t="shared" si="579"/>
        <v/>
      </c>
      <c r="L2839" s="26" t="str">
        <f t="shared" si="580"/>
        <v/>
      </c>
      <c r="M2839" t="str">
        <f t="shared" si="581"/>
        <v/>
      </c>
      <c r="N2839" s="28">
        <f t="shared" si="582"/>
        <v>41.894060995184596</v>
      </c>
      <c r="O2839" t="str">
        <f t="shared" si="583"/>
        <v/>
      </c>
      <c r="P2839" t="str">
        <f t="shared" si="584"/>
        <v/>
      </c>
      <c r="Q2839" s="10"/>
      <c r="R2839" s="10"/>
      <c r="S2839" s="16">
        <v>0</v>
      </c>
      <c r="T2839" s="13"/>
      <c r="U2839" s="14"/>
      <c r="V2839" s="11"/>
      <c r="W2839" s="10"/>
      <c r="X2839" s="29"/>
      <c r="AA2839" t="s">
        <v>331</v>
      </c>
      <c r="AB2839">
        <v>2</v>
      </c>
      <c r="AR2839" t="s">
        <v>332</v>
      </c>
    </row>
    <row r="2840" spans="1:44" x14ac:dyDescent="0.35">
      <c r="A2840">
        <v>15</v>
      </c>
      <c r="B2840" s="26">
        <f t="shared" si="572"/>
        <v>46273.822916666657</v>
      </c>
      <c r="C2840" t="s">
        <v>52</v>
      </c>
      <c r="D2840">
        <v>3</v>
      </c>
      <c r="E2840" s="26">
        <f t="shared" si="573"/>
        <v>46273.84375</v>
      </c>
      <c r="F2840" s="26">
        <f t="shared" si="574"/>
        <v>46273.822916666664</v>
      </c>
      <c r="G2840">
        <f t="shared" si="575"/>
        <v>0</v>
      </c>
      <c r="H2840">
        <f t="shared" si="576"/>
        <v>0</v>
      </c>
      <c r="I2840" s="27">
        <f t="shared" si="577"/>
        <v>0</v>
      </c>
      <c r="J2840" s="28" t="str">
        <f t="shared" si="578"/>
        <v>NULL</v>
      </c>
      <c r="K2840" s="29" t="str">
        <f t="shared" si="579"/>
        <v/>
      </c>
      <c r="L2840" s="26" t="str">
        <f t="shared" si="580"/>
        <v/>
      </c>
      <c r="M2840" t="str">
        <f t="shared" si="581"/>
        <v/>
      </c>
      <c r="N2840" s="28">
        <f t="shared" si="582"/>
        <v>58.441558441558442</v>
      </c>
      <c r="O2840" t="str">
        <f t="shared" si="583"/>
        <v/>
      </c>
      <c r="P2840" t="str">
        <f t="shared" si="584"/>
        <v/>
      </c>
      <c r="Q2840" s="10"/>
      <c r="R2840" s="10"/>
      <c r="S2840" s="16">
        <v>0</v>
      </c>
      <c r="T2840" s="13"/>
      <c r="U2840" s="14"/>
      <c r="V2840" s="11"/>
      <c r="W2840" s="10"/>
      <c r="X2840" s="29"/>
      <c r="AA2840" t="s">
        <v>331</v>
      </c>
      <c r="AB2840">
        <v>1</v>
      </c>
      <c r="AR2840" t="s">
        <v>338</v>
      </c>
    </row>
    <row r="2841" spans="1:44" x14ac:dyDescent="0.35">
      <c r="A2841">
        <v>15</v>
      </c>
      <c r="B2841" s="26">
        <f t="shared" si="572"/>
        <v>46273.822916666657</v>
      </c>
      <c r="C2841" t="s">
        <v>52</v>
      </c>
      <c r="D2841">
        <v>4</v>
      </c>
      <c r="E2841" s="26">
        <f t="shared" si="573"/>
        <v>46273.84375</v>
      </c>
      <c r="F2841" s="26">
        <f t="shared" si="574"/>
        <v>46273.822916666664</v>
      </c>
      <c r="G2841">
        <f t="shared" si="575"/>
        <v>0</v>
      </c>
      <c r="H2841">
        <f t="shared" si="576"/>
        <v>0</v>
      </c>
      <c r="I2841" s="27">
        <f t="shared" si="577"/>
        <v>0</v>
      </c>
      <c r="J2841" s="28" t="str">
        <f t="shared" si="578"/>
        <v>NULL</v>
      </c>
      <c r="K2841" s="29" t="str">
        <f t="shared" si="579"/>
        <v/>
      </c>
      <c r="L2841" s="26" t="str">
        <f t="shared" si="580"/>
        <v/>
      </c>
      <c r="M2841" t="str">
        <f t="shared" si="581"/>
        <v/>
      </c>
      <c r="N2841" s="28">
        <f t="shared" si="582"/>
        <v>116.70290571259142</v>
      </c>
      <c r="O2841" t="str">
        <f t="shared" si="583"/>
        <v/>
      </c>
      <c r="P2841" t="str">
        <f t="shared" si="584"/>
        <v/>
      </c>
      <c r="Q2841" s="10"/>
      <c r="R2841" s="10"/>
      <c r="S2841" s="16">
        <v>0</v>
      </c>
      <c r="T2841" s="13"/>
      <c r="U2841" s="14"/>
      <c r="V2841" s="11"/>
      <c r="W2841" s="10"/>
      <c r="X2841" s="29"/>
      <c r="AA2841" t="s">
        <v>331</v>
      </c>
      <c r="AB2841">
        <v>1</v>
      </c>
      <c r="AR2841" t="s">
        <v>338</v>
      </c>
    </row>
    <row r="2842" spans="1:44" x14ac:dyDescent="0.35">
      <c r="A2842">
        <v>15</v>
      </c>
      <c r="B2842" s="26">
        <f t="shared" si="572"/>
        <v>46273.822916666657</v>
      </c>
      <c r="C2842" t="s">
        <v>52</v>
      </c>
      <c r="D2842">
        <v>5</v>
      </c>
      <c r="E2842" s="26">
        <f t="shared" si="573"/>
        <v>46273.84375</v>
      </c>
      <c r="F2842" s="26">
        <f t="shared" si="574"/>
        <v>46273.822916666664</v>
      </c>
      <c r="G2842">
        <f t="shared" si="575"/>
        <v>0</v>
      </c>
      <c r="H2842">
        <f t="shared" si="576"/>
        <v>0</v>
      </c>
      <c r="I2842" s="27">
        <f t="shared" si="577"/>
        <v>0</v>
      </c>
      <c r="J2842" s="28" t="str">
        <f t="shared" si="578"/>
        <v>NULL</v>
      </c>
      <c r="K2842" s="29" t="str">
        <f t="shared" si="579"/>
        <v/>
      </c>
      <c r="L2842" s="26" t="str">
        <f t="shared" si="580"/>
        <v/>
      </c>
      <c r="M2842" t="str">
        <f t="shared" si="581"/>
        <v/>
      </c>
      <c r="N2842" s="28">
        <f t="shared" si="582"/>
        <v>21.695178849144636</v>
      </c>
      <c r="O2842" t="str">
        <f t="shared" si="583"/>
        <v/>
      </c>
      <c r="P2842" t="str">
        <f t="shared" si="584"/>
        <v/>
      </c>
      <c r="Q2842" s="10"/>
      <c r="R2842" s="10"/>
      <c r="S2842" s="16">
        <v>0</v>
      </c>
      <c r="T2842" s="13"/>
      <c r="U2842" s="14"/>
      <c r="V2842" s="11"/>
      <c r="W2842" s="10"/>
      <c r="X2842" s="29"/>
      <c r="AA2842" t="s">
        <v>331</v>
      </c>
      <c r="AB2842">
        <v>1</v>
      </c>
      <c r="AR2842" t="s">
        <v>338</v>
      </c>
    </row>
    <row r="2843" spans="1:44" x14ac:dyDescent="0.35">
      <c r="A2843">
        <v>15</v>
      </c>
      <c r="B2843" s="26">
        <f t="shared" si="572"/>
        <v>46273.822916666657</v>
      </c>
      <c r="C2843" t="s">
        <v>52</v>
      </c>
      <c r="D2843">
        <v>6</v>
      </c>
      <c r="E2843" s="26">
        <f t="shared" si="573"/>
        <v>46273.84375</v>
      </c>
      <c r="F2843" s="26">
        <f t="shared" si="574"/>
        <v>46273.822916666664</v>
      </c>
      <c r="G2843">
        <f t="shared" si="575"/>
        <v>0</v>
      </c>
      <c r="H2843">
        <f t="shared" si="576"/>
        <v>0</v>
      </c>
      <c r="I2843" s="27">
        <f t="shared" si="577"/>
        <v>2</v>
      </c>
      <c r="J2843" s="28">
        <f t="shared" si="578"/>
        <v>37.087116090399846</v>
      </c>
      <c r="K2843" s="29" t="str">
        <f t="shared" si="579"/>
        <v/>
      </c>
      <c r="L2843" s="26" t="str">
        <f t="shared" si="580"/>
        <v/>
      </c>
      <c r="M2843" t="str">
        <f t="shared" si="581"/>
        <v/>
      </c>
      <c r="N2843" s="28">
        <f t="shared" si="582"/>
        <v>18.543558045199923</v>
      </c>
      <c r="O2843" t="str">
        <f t="shared" si="583"/>
        <v/>
      </c>
      <c r="P2843" t="str">
        <f t="shared" si="584"/>
        <v/>
      </c>
      <c r="Q2843" s="10"/>
      <c r="R2843" s="10"/>
      <c r="S2843" s="16">
        <v>2</v>
      </c>
      <c r="T2843" s="13">
        <v>37.087116090399853</v>
      </c>
      <c r="U2843" s="14"/>
      <c r="V2843" s="11"/>
      <c r="W2843" s="10"/>
      <c r="X2843" s="29"/>
      <c r="AA2843" t="s">
        <v>331</v>
      </c>
      <c r="AB2843">
        <v>2</v>
      </c>
      <c r="AC2843">
        <v>22.896515171591361</v>
      </c>
      <c r="AD2843">
        <v>50.501002004008022</v>
      </c>
      <c r="AL2843">
        <v>22.896515171591361</v>
      </c>
      <c r="AM2843">
        <v>50.501002004008022</v>
      </c>
      <c r="AR2843" t="s">
        <v>332</v>
      </c>
    </row>
    <row r="2844" spans="1:44" x14ac:dyDescent="0.35">
      <c r="A2844">
        <v>15</v>
      </c>
      <c r="B2844" s="26">
        <f t="shared" si="572"/>
        <v>46273.822916666657</v>
      </c>
      <c r="C2844" t="s">
        <v>53</v>
      </c>
      <c r="D2844">
        <v>1</v>
      </c>
      <c r="E2844" s="26">
        <f t="shared" si="573"/>
        <v>46273.84375</v>
      </c>
      <c r="F2844" s="26">
        <f t="shared" si="574"/>
        <v>46273.822916666664</v>
      </c>
      <c r="G2844">
        <f t="shared" si="575"/>
        <v>0</v>
      </c>
      <c r="H2844">
        <f t="shared" si="576"/>
        <v>0</v>
      </c>
      <c r="I2844" s="27">
        <f t="shared" si="577"/>
        <v>5</v>
      </c>
      <c r="J2844" s="28">
        <f t="shared" si="578"/>
        <v>181.25777735234993</v>
      </c>
      <c r="K2844" s="29" t="str">
        <f t="shared" si="579"/>
        <v/>
      </c>
      <c r="L2844" s="26" t="str">
        <f t="shared" si="580"/>
        <v/>
      </c>
      <c r="M2844" t="str">
        <f t="shared" si="581"/>
        <v/>
      </c>
      <c r="N2844" s="28">
        <f t="shared" si="582"/>
        <v>36.251555470469988</v>
      </c>
      <c r="O2844" t="str">
        <f t="shared" si="583"/>
        <v/>
      </c>
      <c r="P2844" t="str">
        <f t="shared" si="584"/>
        <v/>
      </c>
      <c r="Q2844" s="10"/>
      <c r="R2844" s="10"/>
      <c r="S2844" s="16">
        <v>5</v>
      </c>
      <c r="T2844" s="13">
        <v>181.2577773523499</v>
      </c>
      <c r="U2844" s="14"/>
      <c r="V2844" s="11"/>
      <c r="W2844" s="10"/>
      <c r="X2844" s="29"/>
      <c r="AA2844" t="s">
        <v>331</v>
      </c>
      <c r="AB2844">
        <v>5</v>
      </c>
      <c r="AC2844">
        <v>18.48341232227488</v>
      </c>
      <c r="AD2844">
        <v>349.63161419959812</v>
      </c>
      <c r="AL2844">
        <v>18.48341232227488</v>
      </c>
      <c r="AM2844">
        <v>349.63161419959812</v>
      </c>
      <c r="AR2844" t="s">
        <v>337</v>
      </c>
    </row>
    <row r="2845" spans="1:44" x14ac:dyDescent="0.35">
      <c r="A2845">
        <v>15</v>
      </c>
      <c r="B2845" s="26">
        <f t="shared" si="572"/>
        <v>46273.822916666657</v>
      </c>
      <c r="C2845" t="s">
        <v>53</v>
      </c>
      <c r="D2845">
        <v>2</v>
      </c>
      <c r="E2845" s="26">
        <f t="shared" si="573"/>
        <v>46273.84375</v>
      </c>
      <c r="F2845" s="26">
        <f t="shared" si="574"/>
        <v>46273.822916666664</v>
      </c>
      <c r="G2845">
        <f t="shared" si="575"/>
        <v>0</v>
      </c>
      <c r="H2845">
        <f t="shared" si="576"/>
        <v>0</v>
      </c>
      <c r="I2845" s="27">
        <f t="shared" si="577"/>
        <v>0</v>
      </c>
      <c r="J2845" s="28" t="str">
        <f t="shared" si="578"/>
        <v>NULL</v>
      </c>
      <c r="K2845" s="29" t="str">
        <f t="shared" si="579"/>
        <v/>
      </c>
      <c r="L2845" s="26" t="str">
        <f t="shared" si="580"/>
        <v/>
      </c>
      <c r="M2845" t="str">
        <f t="shared" si="581"/>
        <v/>
      </c>
      <c r="N2845" s="28">
        <f t="shared" si="582"/>
        <v>41.894060995184596</v>
      </c>
      <c r="O2845" t="str">
        <f t="shared" si="583"/>
        <v/>
      </c>
      <c r="P2845" t="str">
        <f t="shared" si="584"/>
        <v/>
      </c>
      <c r="Q2845" s="10"/>
      <c r="R2845" s="10"/>
      <c r="S2845" s="16">
        <v>0</v>
      </c>
      <c r="T2845" s="13"/>
      <c r="U2845" s="14"/>
      <c r="V2845" s="11"/>
      <c r="W2845" s="10"/>
      <c r="X2845" s="29"/>
      <c r="AA2845" t="s">
        <v>331</v>
      </c>
      <c r="AB2845">
        <v>2</v>
      </c>
      <c r="AR2845" t="s">
        <v>332</v>
      </c>
    </row>
    <row r="2846" spans="1:44" x14ac:dyDescent="0.35">
      <c r="A2846">
        <v>15</v>
      </c>
      <c r="B2846" s="26">
        <f t="shared" si="572"/>
        <v>46273.822916666657</v>
      </c>
      <c r="C2846" t="s">
        <v>53</v>
      </c>
      <c r="D2846">
        <v>3</v>
      </c>
      <c r="E2846" s="26">
        <f t="shared" si="573"/>
        <v>46273.84375</v>
      </c>
      <c r="F2846" s="26">
        <f t="shared" si="574"/>
        <v>46273.822916666664</v>
      </c>
      <c r="G2846">
        <f t="shared" si="575"/>
        <v>0</v>
      </c>
      <c r="H2846">
        <f t="shared" si="576"/>
        <v>0</v>
      </c>
      <c r="I2846" s="27">
        <f t="shared" si="577"/>
        <v>0</v>
      </c>
      <c r="J2846" s="28" t="str">
        <f t="shared" si="578"/>
        <v>NULL</v>
      </c>
      <c r="K2846" s="29" t="str">
        <f t="shared" si="579"/>
        <v/>
      </c>
      <c r="L2846" s="26" t="str">
        <f t="shared" si="580"/>
        <v/>
      </c>
      <c r="M2846" t="str">
        <f t="shared" si="581"/>
        <v/>
      </c>
      <c r="N2846" s="28">
        <f t="shared" si="582"/>
        <v>58.441558441558442</v>
      </c>
      <c r="O2846" t="str">
        <f t="shared" si="583"/>
        <v/>
      </c>
      <c r="P2846" t="str">
        <f t="shared" si="584"/>
        <v/>
      </c>
      <c r="Q2846" s="10"/>
      <c r="R2846" s="10"/>
      <c r="S2846" s="16">
        <v>0</v>
      </c>
      <c r="T2846" s="13"/>
      <c r="U2846" s="14"/>
      <c r="V2846" s="11"/>
      <c r="W2846" s="10"/>
      <c r="X2846" s="29"/>
      <c r="AA2846" t="s">
        <v>331</v>
      </c>
      <c r="AB2846">
        <v>1</v>
      </c>
      <c r="AR2846" t="s">
        <v>338</v>
      </c>
    </row>
    <row r="2847" spans="1:44" x14ac:dyDescent="0.35">
      <c r="A2847">
        <v>15</v>
      </c>
      <c r="B2847" s="26">
        <f t="shared" si="572"/>
        <v>46273.822916666657</v>
      </c>
      <c r="C2847" t="s">
        <v>53</v>
      </c>
      <c r="D2847">
        <v>4</v>
      </c>
      <c r="E2847" s="26">
        <f t="shared" si="573"/>
        <v>46273.84375</v>
      </c>
      <c r="F2847" s="26">
        <f t="shared" si="574"/>
        <v>46273.822916666664</v>
      </c>
      <c r="G2847">
        <f t="shared" si="575"/>
        <v>0</v>
      </c>
      <c r="H2847">
        <f t="shared" si="576"/>
        <v>0</v>
      </c>
      <c r="I2847" s="27">
        <f t="shared" si="577"/>
        <v>0</v>
      </c>
      <c r="J2847" s="28" t="str">
        <f t="shared" si="578"/>
        <v>NULL</v>
      </c>
      <c r="K2847" s="29" t="str">
        <f t="shared" si="579"/>
        <v/>
      </c>
      <c r="L2847" s="26" t="str">
        <f t="shared" si="580"/>
        <v/>
      </c>
      <c r="M2847" t="str">
        <f t="shared" si="581"/>
        <v/>
      </c>
      <c r="N2847" s="28">
        <f t="shared" si="582"/>
        <v>116.70290571259142</v>
      </c>
      <c r="O2847" t="str">
        <f t="shared" si="583"/>
        <v/>
      </c>
      <c r="P2847" t="str">
        <f t="shared" si="584"/>
        <v/>
      </c>
      <c r="Q2847" s="10"/>
      <c r="R2847" s="10"/>
      <c r="S2847" s="16">
        <v>0</v>
      </c>
      <c r="T2847" s="13"/>
      <c r="U2847" s="14"/>
      <c r="V2847" s="11"/>
      <c r="W2847" s="10"/>
      <c r="X2847" s="29"/>
      <c r="AA2847" t="s">
        <v>331</v>
      </c>
      <c r="AB2847">
        <v>1</v>
      </c>
      <c r="AR2847" t="s">
        <v>338</v>
      </c>
    </row>
    <row r="2848" spans="1:44" x14ac:dyDescent="0.35">
      <c r="A2848">
        <v>15</v>
      </c>
      <c r="B2848" s="26">
        <f t="shared" si="572"/>
        <v>46273.822916666657</v>
      </c>
      <c r="C2848" t="s">
        <v>53</v>
      </c>
      <c r="D2848">
        <v>5</v>
      </c>
      <c r="E2848" s="26">
        <f t="shared" si="573"/>
        <v>46273.84375</v>
      </c>
      <c r="F2848" s="26">
        <f t="shared" si="574"/>
        <v>46273.822916666664</v>
      </c>
      <c r="G2848">
        <f t="shared" si="575"/>
        <v>0</v>
      </c>
      <c r="H2848">
        <f t="shared" si="576"/>
        <v>0</v>
      </c>
      <c r="I2848" s="27">
        <f t="shared" si="577"/>
        <v>0</v>
      </c>
      <c r="J2848" s="28" t="str">
        <f t="shared" si="578"/>
        <v>NULL</v>
      </c>
      <c r="K2848" s="29" t="str">
        <f t="shared" si="579"/>
        <v/>
      </c>
      <c r="L2848" s="26" t="str">
        <f t="shared" si="580"/>
        <v/>
      </c>
      <c r="M2848" t="str">
        <f t="shared" si="581"/>
        <v/>
      </c>
      <c r="N2848" s="28">
        <f t="shared" si="582"/>
        <v>21.695178849144636</v>
      </c>
      <c r="O2848" t="str">
        <f t="shared" si="583"/>
        <v/>
      </c>
      <c r="P2848" t="str">
        <f t="shared" si="584"/>
        <v/>
      </c>
      <c r="Q2848" s="10"/>
      <c r="R2848" s="10"/>
      <c r="S2848" s="16">
        <v>0</v>
      </c>
      <c r="T2848" s="13"/>
      <c r="U2848" s="14"/>
      <c r="V2848" s="11"/>
      <c r="W2848" s="10"/>
      <c r="X2848" s="29"/>
      <c r="AA2848" t="s">
        <v>331</v>
      </c>
      <c r="AB2848">
        <v>1</v>
      </c>
      <c r="AR2848" t="s">
        <v>338</v>
      </c>
    </row>
    <row r="2849" spans="1:44" x14ac:dyDescent="0.35">
      <c r="A2849">
        <v>15</v>
      </c>
      <c r="B2849" s="26">
        <f t="shared" si="572"/>
        <v>46273.822916666657</v>
      </c>
      <c r="C2849" t="s">
        <v>53</v>
      </c>
      <c r="D2849">
        <v>6</v>
      </c>
      <c r="E2849" s="26">
        <f t="shared" si="573"/>
        <v>46273.84375</v>
      </c>
      <c r="F2849" s="26">
        <f t="shared" si="574"/>
        <v>46273.822916666664</v>
      </c>
      <c r="G2849">
        <f t="shared" si="575"/>
        <v>0</v>
      </c>
      <c r="H2849">
        <f t="shared" si="576"/>
        <v>0</v>
      </c>
      <c r="I2849" s="27">
        <f t="shared" si="577"/>
        <v>2</v>
      </c>
      <c r="J2849" s="28">
        <f t="shared" si="578"/>
        <v>37.087116090399846</v>
      </c>
      <c r="K2849" s="29" t="str">
        <f t="shared" si="579"/>
        <v/>
      </c>
      <c r="L2849" s="26" t="str">
        <f t="shared" si="580"/>
        <v/>
      </c>
      <c r="M2849" t="str">
        <f t="shared" si="581"/>
        <v/>
      </c>
      <c r="N2849" s="28">
        <f t="shared" si="582"/>
        <v>18.543558045199923</v>
      </c>
      <c r="O2849" t="str">
        <f t="shared" si="583"/>
        <v/>
      </c>
      <c r="P2849" t="str">
        <f t="shared" si="584"/>
        <v/>
      </c>
      <c r="Q2849" s="10"/>
      <c r="R2849" s="10"/>
      <c r="S2849" s="16">
        <v>2</v>
      </c>
      <c r="T2849" s="13">
        <v>37.087116090399853</v>
      </c>
      <c r="U2849" s="14"/>
      <c r="V2849" s="11"/>
      <c r="W2849" s="10"/>
      <c r="X2849" s="29"/>
      <c r="AA2849" t="s">
        <v>331</v>
      </c>
      <c r="AB2849">
        <v>2</v>
      </c>
      <c r="AC2849">
        <v>22.896515171591361</v>
      </c>
      <c r="AD2849">
        <v>50.501002004008022</v>
      </c>
      <c r="AL2849">
        <v>22.896515171591361</v>
      </c>
      <c r="AM2849">
        <v>50.501002004008022</v>
      </c>
      <c r="AR2849" t="s">
        <v>332</v>
      </c>
    </row>
    <row r="2850" spans="1:44" x14ac:dyDescent="0.35">
      <c r="A2850">
        <v>15</v>
      </c>
      <c r="B2850" s="26">
        <f t="shared" si="572"/>
        <v>46273.822916666657</v>
      </c>
      <c r="C2850" t="s">
        <v>54</v>
      </c>
      <c r="D2850">
        <v>1</v>
      </c>
      <c r="E2850" s="26">
        <f t="shared" si="573"/>
        <v>46273.84375</v>
      </c>
      <c r="F2850" s="26">
        <f t="shared" si="574"/>
        <v>46273.822916666664</v>
      </c>
      <c r="G2850">
        <f t="shared" si="575"/>
        <v>0</v>
      </c>
      <c r="H2850">
        <f t="shared" si="576"/>
        <v>0</v>
      </c>
      <c r="I2850" s="27">
        <f t="shared" si="577"/>
        <v>5</v>
      </c>
      <c r="J2850" s="28">
        <f t="shared" si="578"/>
        <v>181.25777735234993</v>
      </c>
      <c r="K2850" s="29" t="str">
        <f t="shared" si="579"/>
        <v/>
      </c>
      <c r="L2850" s="26" t="str">
        <f t="shared" si="580"/>
        <v/>
      </c>
      <c r="M2850" t="str">
        <f t="shared" si="581"/>
        <v/>
      </c>
      <c r="N2850" s="28">
        <f t="shared" si="582"/>
        <v>36.251555470469988</v>
      </c>
      <c r="O2850" t="str">
        <f t="shared" si="583"/>
        <v/>
      </c>
      <c r="P2850" t="str">
        <f t="shared" si="584"/>
        <v/>
      </c>
      <c r="Q2850" s="10"/>
      <c r="R2850" s="10"/>
      <c r="S2850" s="16">
        <v>5</v>
      </c>
      <c r="T2850" s="13">
        <v>181.2577773523499</v>
      </c>
      <c r="U2850" s="14"/>
      <c r="V2850" s="11"/>
      <c r="W2850" s="10"/>
      <c r="X2850" s="29"/>
      <c r="AA2850" t="s">
        <v>331</v>
      </c>
      <c r="AB2850">
        <v>5</v>
      </c>
      <c r="AC2850">
        <v>18.48341232227488</v>
      </c>
      <c r="AD2850">
        <v>349.63161419959812</v>
      </c>
      <c r="AL2850">
        <v>18.48341232227488</v>
      </c>
      <c r="AM2850">
        <v>349.63161419959812</v>
      </c>
      <c r="AR2850" t="s">
        <v>337</v>
      </c>
    </row>
    <row r="2851" spans="1:44" x14ac:dyDescent="0.35">
      <c r="A2851">
        <v>15</v>
      </c>
      <c r="B2851" s="26">
        <f t="shared" si="572"/>
        <v>46273.822916666657</v>
      </c>
      <c r="C2851" t="s">
        <v>54</v>
      </c>
      <c r="D2851">
        <v>2</v>
      </c>
      <c r="E2851" s="26">
        <f t="shared" si="573"/>
        <v>46273.84375</v>
      </c>
      <c r="F2851" s="26">
        <f t="shared" si="574"/>
        <v>46273.822916666664</v>
      </c>
      <c r="G2851">
        <f t="shared" si="575"/>
        <v>0</v>
      </c>
      <c r="H2851">
        <f t="shared" si="576"/>
        <v>0</v>
      </c>
      <c r="I2851" s="27">
        <f t="shared" si="577"/>
        <v>0</v>
      </c>
      <c r="J2851" s="28" t="str">
        <f t="shared" si="578"/>
        <v>NULL</v>
      </c>
      <c r="K2851" s="29" t="str">
        <f t="shared" si="579"/>
        <v/>
      </c>
      <c r="L2851" s="26" t="str">
        <f t="shared" si="580"/>
        <v/>
      </c>
      <c r="M2851" t="str">
        <f t="shared" si="581"/>
        <v/>
      </c>
      <c r="N2851" s="28">
        <f t="shared" si="582"/>
        <v>41.894060995184596</v>
      </c>
      <c r="O2851" t="str">
        <f t="shared" si="583"/>
        <v/>
      </c>
      <c r="P2851" t="str">
        <f t="shared" si="584"/>
        <v/>
      </c>
      <c r="Q2851" s="10"/>
      <c r="R2851" s="10"/>
      <c r="S2851" s="16">
        <v>0</v>
      </c>
      <c r="T2851" s="13"/>
      <c r="U2851" s="14"/>
      <c r="V2851" s="11"/>
      <c r="W2851" s="10"/>
      <c r="X2851" s="29"/>
      <c r="AA2851" t="s">
        <v>331</v>
      </c>
      <c r="AB2851">
        <v>2</v>
      </c>
      <c r="AR2851" t="s">
        <v>332</v>
      </c>
    </row>
    <row r="2852" spans="1:44" x14ac:dyDescent="0.35">
      <c r="A2852">
        <v>15</v>
      </c>
      <c r="B2852" s="26">
        <f t="shared" si="572"/>
        <v>46273.822916666657</v>
      </c>
      <c r="C2852" t="s">
        <v>54</v>
      </c>
      <c r="D2852">
        <v>3</v>
      </c>
      <c r="E2852" s="26">
        <f t="shared" si="573"/>
        <v>46273.84375</v>
      </c>
      <c r="F2852" s="26">
        <f t="shared" si="574"/>
        <v>46273.822916666664</v>
      </c>
      <c r="G2852">
        <f t="shared" si="575"/>
        <v>0</v>
      </c>
      <c r="H2852">
        <f t="shared" si="576"/>
        <v>0</v>
      </c>
      <c r="I2852" s="27">
        <f t="shared" si="577"/>
        <v>0</v>
      </c>
      <c r="J2852" s="28" t="str">
        <f t="shared" si="578"/>
        <v>NULL</v>
      </c>
      <c r="K2852" s="29" t="str">
        <f t="shared" si="579"/>
        <v/>
      </c>
      <c r="L2852" s="26" t="str">
        <f t="shared" si="580"/>
        <v/>
      </c>
      <c r="M2852" t="str">
        <f t="shared" si="581"/>
        <v/>
      </c>
      <c r="N2852" s="28">
        <f t="shared" si="582"/>
        <v>58.441558441558442</v>
      </c>
      <c r="O2852" t="str">
        <f t="shared" si="583"/>
        <v/>
      </c>
      <c r="P2852" t="str">
        <f t="shared" si="584"/>
        <v/>
      </c>
      <c r="Q2852" s="10"/>
      <c r="R2852" s="10"/>
      <c r="S2852" s="16">
        <v>0</v>
      </c>
      <c r="T2852" s="13"/>
      <c r="U2852" s="14"/>
      <c r="V2852" s="11"/>
      <c r="W2852" s="10"/>
      <c r="X2852" s="29"/>
      <c r="AA2852" t="s">
        <v>331</v>
      </c>
      <c r="AB2852">
        <v>1</v>
      </c>
      <c r="AR2852" t="s">
        <v>338</v>
      </c>
    </row>
    <row r="2853" spans="1:44" x14ac:dyDescent="0.35">
      <c r="A2853">
        <v>15</v>
      </c>
      <c r="B2853" s="26">
        <f t="shared" si="572"/>
        <v>46273.822916666657</v>
      </c>
      <c r="C2853" t="s">
        <v>54</v>
      </c>
      <c r="D2853">
        <v>4</v>
      </c>
      <c r="E2853" s="26">
        <f t="shared" si="573"/>
        <v>46273.84375</v>
      </c>
      <c r="F2853" s="26">
        <f t="shared" si="574"/>
        <v>46273.822916666664</v>
      </c>
      <c r="G2853">
        <f t="shared" si="575"/>
        <v>0</v>
      </c>
      <c r="H2853">
        <f t="shared" si="576"/>
        <v>0</v>
      </c>
      <c r="I2853" s="27">
        <f t="shared" si="577"/>
        <v>0</v>
      </c>
      <c r="J2853" s="28" t="str">
        <f t="shared" si="578"/>
        <v>NULL</v>
      </c>
      <c r="K2853" s="29" t="str">
        <f t="shared" si="579"/>
        <v/>
      </c>
      <c r="L2853" s="26" t="str">
        <f t="shared" si="580"/>
        <v/>
      </c>
      <c r="M2853" t="str">
        <f t="shared" si="581"/>
        <v/>
      </c>
      <c r="N2853" s="28">
        <f t="shared" si="582"/>
        <v>116.70290571259142</v>
      </c>
      <c r="O2853" t="str">
        <f t="shared" si="583"/>
        <v/>
      </c>
      <c r="P2853" t="str">
        <f t="shared" si="584"/>
        <v/>
      </c>
      <c r="Q2853" s="10"/>
      <c r="R2853" s="10"/>
      <c r="S2853" s="16">
        <v>0</v>
      </c>
      <c r="T2853" s="13"/>
      <c r="U2853" s="14"/>
      <c r="V2853" s="11"/>
      <c r="W2853" s="10"/>
      <c r="X2853" s="29"/>
      <c r="AA2853" t="s">
        <v>331</v>
      </c>
      <c r="AB2853">
        <v>1</v>
      </c>
      <c r="AR2853" t="s">
        <v>338</v>
      </c>
    </row>
    <row r="2854" spans="1:44" x14ac:dyDescent="0.35">
      <c r="A2854">
        <v>15</v>
      </c>
      <c r="B2854" s="26">
        <f t="shared" si="572"/>
        <v>46273.822916666657</v>
      </c>
      <c r="C2854" t="s">
        <v>54</v>
      </c>
      <c r="D2854">
        <v>5</v>
      </c>
      <c r="E2854" s="26">
        <f t="shared" si="573"/>
        <v>46273.84375</v>
      </c>
      <c r="F2854" s="26">
        <f t="shared" si="574"/>
        <v>46273.822916666664</v>
      </c>
      <c r="G2854">
        <f t="shared" si="575"/>
        <v>0</v>
      </c>
      <c r="H2854">
        <f t="shared" si="576"/>
        <v>0</v>
      </c>
      <c r="I2854" s="27">
        <f t="shared" si="577"/>
        <v>0</v>
      </c>
      <c r="J2854" s="28" t="str">
        <f t="shared" si="578"/>
        <v>NULL</v>
      </c>
      <c r="K2854" s="29" t="str">
        <f t="shared" si="579"/>
        <v/>
      </c>
      <c r="L2854" s="26" t="str">
        <f t="shared" si="580"/>
        <v/>
      </c>
      <c r="M2854" t="str">
        <f t="shared" si="581"/>
        <v/>
      </c>
      <c r="N2854" s="28">
        <f t="shared" si="582"/>
        <v>21.695178849144636</v>
      </c>
      <c r="O2854" t="str">
        <f t="shared" si="583"/>
        <v/>
      </c>
      <c r="P2854" t="str">
        <f t="shared" si="584"/>
        <v/>
      </c>
      <c r="Q2854" s="10"/>
      <c r="R2854" s="10"/>
      <c r="S2854" s="16">
        <v>0</v>
      </c>
      <c r="T2854" s="13"/>
      <c r="U2854" s="14"/>
      <c r="V2854" s="11"/>
      <c r="W2854" s="10"/>
      <c r="X2854" s="29"/>
      <c r="AA2854" t="s">
        <v>331</v>
      </c>
      <c r="AB2854">
        <v>1</v>
      </c>
      <c r="AR2854" t="s">
        <v>338</v>
      </c>
    </row>
    <row r="2855" spans="1:44" x14ac:dyDescent="0.35">
      <c r="A2855">
        <v>15</v>
      </c>
      <c r="B2855" s="26">
        <f t="shared" si="572"/>
        <v>46273.822916666657</v>
      </c>
      <c r="C2855" t="s">
        <v>54</v>
      </c>
      <c r="D2855">
        <v>6</v>
      </c>
      <c r="E2855" s="26">
        <f t="shared" si="573"/>
        <v>46273.84375</v>
      </c>
      <c r="F2855" s="26">
        <f t="shared" si="574"/>
        <v>46273.822916666664</v>
      </c>
      <c r="G2855">
        <f t="shared" si="575"/>
        <v>0</v>
      </c>
      <c r="H2855">
        <f t="shared" si="576"/>
        <v>0</v>
      </c>
      <c r="I2855" s="27">
        <f t="shared" si="577"/>
        <v>2</v>
      </c>
      <c r="J2855" s="28">
        <f t="shared" si="578"/>
        <v>37.087116090399846</v>
      </c>
      <c r="K2855" s="29" t="str">
        <f t="shared" si="579"/>
        <v/>
      </c>
      <c r="L2855" s="26" t="str">
        <f t="shared" si="580"/>
        <v/>
      </c>
      <c r="M2855" t="str">
        <f t="shared" si="581"/>
        <v/>
      </c>
      <c r="N2855" s="28">
        <f t="shared" si="582"/>
        <v>18.543558045199923</v>
      </c>
      <c r="O2855" t="str">
        <f t="shared" si="583"/>
        <v/>
      </c>
      <c r="P2855" t="str">
        <f t="shared" si="584"/>
        <v/>
      </c>
      <c r="Q2855" s="10"/>
      <c r="R2855" s="10"/>
      <c r="S2855" s="16">
        <v>2</v>
      </c>
      <c r="T2855" s="13">
        <v>37.087116090399853</v>
      </c>
      <c r="U2855" s="14"/>
      <c r="V2855" s="11"/>
      <c r="W2855" s="10"/>
      <c r="X2855" s="29"/>
      <c r="AA2855" t="s">
        <v>331</v>
      </c>
      <c r="AB2855">
        <v>2</v>
      </c>
      <c r="AC2855">
        <v>22.896515171591361</v>
      </c>
      <c r="AD2855">
        <v>50.501002004008022</v>
      </c>
      <c r="AL2855">
        <v>22.896515171591361</v>
      </c>
      <c r="AM2855">
        <v>50.501002004008022</v>
      </c>
      <c r="AR2855" t="s">
        <v>332</v>
      </c>
    </row>
    <row r="2856" spans="1:44" x14ac:dyDescent="0.35">
      <c r="A2856">
        <v>15</v>
      </c>
      <c r="B2856" s="26">
        <f t="shared" si="572"/>
        <v>46273.822916666657</v>
      </c>
      <c r="C2856" t="s">
        <v>55</v>
      </c>
      <c r="D2856">
        <v>1</v>
      </c>
      <c r="E2856" s="26">
        <f t="shared" si="573"/>
        <v>46273.84375</v>
      </c>
      <c r="F2856" s="26">
        <f t="shared" si="574"/>
        <v>46273.822916666664</v>
      </c>
      <c r="G2856">
        <f t="shared" si="575"/>
        <v>0</v>
      </c>
      <c r="H2856">
        <f t="shared" si="576"/>
        <v>0</v>
      </c>
      <c r="I2856" s="27">
        <f t="shared" si="577"/>
        <v>5</v>
      </c>
      <c r="J2856" s="28">
        <f t="shared" si="578"/>
        <v>181.25777735234993</v>
      </c>
      <c r="K2856" s="29" t="str">
        <f t="shared" si="579"/>
        <v/>
      </c>
      <c r="L2856" s="26" t="str">
        <f t="shared" si="580"/>
        <v/>
      </c>
      <c r="M2856" t="str">
        <f t="shared" si="581"/>
        <v/>
      </c>
      <c r="N2856" s="28">
        <f t="shared" si="582"/>
        <v>36.251555470469988</v>
      </c>
      <c r="O2856" t="str">
        <f t="shared" si="583"/>
        <v/>
      </c>
      <c r="P2856" t="str">
        <f t="shared" si="584"/>
        <v/>
      </c>
      <c r="Q2856" s="10"/>
      <c r="R2856" s="10"/>
      <c r="S2856" s="16">
        <v>5</v>
      </c>
      <c r="T2856" s="13">
        <v>181.2577773523499</v>
      </c>
      <c r="U2856" s="14"/>
      <c r="V2856" s="11"/>
      <c r="W2856" s="10"/>
      <c r="X2856" s="29"/>
      <c r="AA2856" t="s">
        <v>331</v>
      </c>
      <c r="AB2856">
        <v>5</v>
      </c>
      <c r="AC2856">
        <v>18.48341232227488</v>
      </c>
      <c r="AD2856">
        <v>349.63161419959812</v>
      </c>
      <c r="AL2856">
        <v>18.48341232227488</v>
      </c>
      <c r="AM2856">
        <v>349.63161419959812</v>
      </c>
      <c r="AR2856" t="s">
        <v>337</v>
      </c>
    </row>
    <row r="2857" spans="1:44" x14ac:dyDescent="0.35">
      <c r="A2857">
        <v>15</v>
      </c>
      <c r="B2857" s="26">
        <f t="shared" si="572"/>
        <v>46273.822916666657</v>
      </c>
      <c r="C2857" t="s">
        <v>55</v>
      </c>
      <c r="D2857">
        <v>2</v>
      </c>
      <c r="E2857" s="26">
        <f t="shared" si="573"/>
        <v>46273.84375</v>
      </c>
      <c r="F2857" s="26">
        <f t="shared" si="574"/>
        <v>46273.822916666664</v>
      </c>
      <c r="G2857">
        <f t="shared" si="575"/>
        <v>0</v>
      </c>
      <c r="H2857">
        <f t="shared" si="576"/>
        <v>0</v>
      </c>
      <c r="I2857" s="27">
        <f t="shared" si="577"/>
        <v>0</v>
      </c>
      <c r="J2857" s="28" t="str">
        <f t="shared" si="578"/>
        <v>NULL</v>
      </c>
      <c r="K2857" s="29" t="str">
        <f t="shared" si="579"/>
        <v/>
      </c>
      <c r="L2857" s="26" t="str">
        <f t="shared" si="580"/>
        <v/>
      </c>
      <c r="M2857" t="str">
        <f t="shared" si="581"/>
        <v/>
      </c>
      <c r="N2857" s="28">
        <f t="shared" si="582"/>
        <v>41.894060995184596</v>
      </c>
      <c r="O2857" t="str">
        <f t="shared" si="583"/>
        <v/>
      </c>
      <c r="P2857" t="str">
        <f t="shared" si="584"/>
        <v/>
      </c>
      <c r="Q2857" s="10"/>
      <c r="R2857" s="10"/>
      <c r="S2857" s="16">
        <v>0</v>
      </c>
      <c r="T2857" s="13"/>
      <c r="U2857" s="14"/>
      <c r="V2857" s="11"/>
      <c r="W2857" s="10"/>
      <c r="X2857" s="29"/>
      <c r="AA2857" t="s">
        <v>331</v>
      </c>
      <c r="AB2857">
        <v>2</v>
      </c>
      <c r="AR2857" t="s">
        <v>332</v>
      </c>
    </row>
    <row r="2858" spans="1:44" x14ac:dyDescent="0.35">
      <c r="A2858">
        <v>15</v>
      </c>
      <c r="B2858" s="26">
        <f t="shared" si="572"/>
        <v>46273.822916666657</v>
      </c>
      <c r="C2858" t="s">
        <v>55</v>
      </c>
      <c r="D2858">
        <v>3</v>
      </c>
      <c r="E2858" s="26">
        <f t="shared" si="573"/>
        <v>46273.84375</v>
      </c>
      <c r="F2858" s="26">
        <f t="shared" si="574"/>
        <v>46273.822916666664</v>
      </c>
      <c r="G2858">
        <f t="shared" si="575"/>
        <v>0</v>
      </c>
      <c r="H2858">
        <f t="shared" si="576"/>
        <v>0</v>
      </c>
      <c r="I2858" s="27">
        <f t="shared" si="577"/>
        <v>0</v>
      </c>
      <c r="J2858" s="28" t="str">
        <f t="shared" si="578"/>
        <v>NULL</v>
      </c>
      <c r="K2858" s="29" t="str">
        <f t="shared" si="579"/>
        <v/>
      </c>
      <c r="L2858" s="26" t="str">
        <f t="shared" si="580"/>
        <v/>
      </c>
      <c r="M2858" t="str">
        <f t="shared" si="581"/>
        <v/>
      </c>
      <c r="N2858" s="28">
        <f t="shared" si="582"/>
        <v>58.441558441558442</v>
      </c>
      <c r="O2858" t="str">
        <f t="shared" si="583"/>
        <v/>
      </c>
      <c r="P2858" t="str">
        <f t="shared" si="584"/>
        <v/>
      </c>
      <c r="Q2858" s="10"/>
      <c r="R2858" s="10"/>
      <c r="S2858" s="16">
        <v>0</v>
      </c>
      <c r="T2858" s="13"/>
      <c r="U2858" s="14"/>
      <c r="V2858" s="11"/>
      <c r="W2858" s="10"/>
      <c r="X2858" s="29"/>
      <c r="AA2858" t="s">
        <v>331</v>
      </c>
      <c r="AB2858">
        <v>1</v>
      </c>
      <c r="AR2858" t="s">
        <v>338</v>
      </c>
    </row>
    <row r="2859" spans="1:44" x14ac:dyDescent="0.35">
      <c r="A2859">
        <v>15</v>
      </c>
      <c r="B2859" s="26">
        <f t="shared" si="572"/>
        <v>46273.822916666657</v>
      </c>
      <c r="C2859" t="s">
        <v>55</v>
      </c>
      <c r="D2859">
        <v>4</v>
      </c>
      <c r="E2859" s="26">
        <f t="shared" si="573"/>
        <v>46273.84375</v>
      </c>
      <c r="F2859" s="26">
        <f t="shared" si="574"/>
        <v>46273.822916666664</v>
      </c>
      <c r="G2859">
        <f t="shared" si="575"/>
        <v>0</v>
      </c>
      <c r="H2859">
        <f t="shared" si="576"/>
        <v>0</v>
      </c>
      <c r="I2859" s="27">
        <f t="shared" si="577"/>
        <v>0</v>
      </c>
      <c r="J2859" s="28" t="str">
        <f t="shared" si="578"/>
        <v>NULL</v>
      </c>
      <c r="K2859" s="29" t="str">
        <f t="shared" si="579"/>
        <v/>
      </c>
      <c r="L2859" s="26" t="str">
        <f t="shared" si="580"/>
        <v/>
      </c>
      <c r="M2859" t="str">
        <f t="shared" si="581"/>
        <v/>
      </c>
      <c r="N2859" s="28">
        <f t="shared" si="582"/>
        <v>116.70290571259142</v>
      </c>
      <c r="O2859" t="str">
        <f t="shared" si="583"/>
        <v/>
      </c>
      <c r="P2859" t="str">
        <f t="shared" si="584"/>
        <v/>
      </c>
      <c r="Q2859" s="10"/>
      <c r="R2859" s="10"/>
      <c r="S2859" s="16">
        <v>0</v>
      </c>
      <c r="T2859" s="13"/>
      <c r="U2859" s="14"/>
      <c r="V2859" s="11"/>
      <c r="W2859" s="10"/>
      <c r="X2859" s="29"/>
      <c r="AA2859" t="s">
        <v>331</v>
      </c>
      <c r="AB2859">
        <v>1</v>
      </c>
      <c r="AR2859" t="s">
        <v>338</v>
      </c>
    </row>
    <row r="2860" spans="1:44" x14ac:dyDescent="0.35">
      <c r="A2860">
        <v>15</v>
      </c>
      <c r="B2860" s="26">
        <f t="shared" si="572"/>
        <v>46273.822916666657</v>
      </c>
      <c r="C2860" t="s">
        <v>55</v>
      </c>
      <c r="D2860">
        <v>5</v>
      </c>
      <c r="E2860" s="26">
        <f t="shared" si="573"/>
        <v>46273.84375</v>
      </c>
      <c r="F2860" s="26">
        <f t="shared" si="574"/>
        <v>46273.822916666664</v>
      </c>
      <c r="G2860">
        <f t="shared" si="575"/>
        <v>0</v>
      </c>
      <c r="H2860">
        <f t="shared" si="576"/>
        <v>0</v>
      </c>
      <c r="I2860" s="27">
        <f t="shared" si="577"/>
        <v>0</v>
      </c>
      <c r="J2860" s="28" t="str">
        <f t="shared" si="578"/>
        <v>NULL</v>
      </c>
      <c r="K2860" s="29" t="str">
        <f t="shared" si="579"/>
        <v/>
      </c>
      <c r="L2860" s="26" t="str">
        <f t="shared" si="580"/>
        <v/>
      </c>
      <c r="M2860" t="str">
        <f t="shared" si="581"/>
        <v/>
      </c>
      <c r="N2860" s="28">
        <f t="shared" si="582"/>
        <v>21.695178849144636</v>
      </c>
      <c r="O2860" t="str">
        <f t="shared" si="583"/>
        <v/>
      </c>
      <c r="P2860" t="str">
        <f t="shared" si="584"/>
        <v/>
      </c>
      <c r="Q2860" s="10"/>
      <c r="R2860" s="10"/>
      <c r="S2860" s="16">
        <v>0</v>
      </c>
      <c r="T2860" s="13"/>
      <c r="U2860" s="14"/>
      <c r="V2860" s="11"/>
      <c r="W2860" s="10"/>
      <c r="X2860" s="29"/>
      <c r="AA2860" t="s">
        <v>331</v>
      </c>
      <c r="AB2860">
        <v>1</v>
      </c>
      <c r="AR2860" t="s">
        <v>338</v>
      </c>
    </row>
    <row r="2861" spans="1:44" x14ac:dyDescent="0.35">
      <c r="A2861">
        <v>15</v>
      </c>
      <c r="B2861" s="26">
        <f t="shared" si="572"/>
        <v>46273.822916666657</v>
      </c>
      <c r="C2861" t="s">
        <v>55</v>
      </c>
      <c r="D2861">
        <v>6</v>
      </c>
      <c r="E2861" s="26">
        <f t="shared" si="573"/>
        <v>46273.84375</v>
      </c>
      <c r="F2861" s="26">
        <f t="shared" si="574"/>
        <v>46273.822916666664</v>
      </c>
      <c r="G2861">
        <f t="shared" si="575"/>
        <v>0</v>
      </c>
      <c r="H2861">
        <f t="shared" si="576"/>
        <v>0</v>
      </c>
      <c r="I2861" s="27">
        <f t="shared" si="577"/>
        <v>2</v>
      </c>
      <c r="J2861" s="28">
        <f t="shared" si="578"/>
        <v>37.087116090399846</v>
      </c>
      <c r="K2861" s="29" t="str">
        <f t="shared" si="579"/>
        <v/>
      </c>
      <c r="L2861" s="26" t="str">
        <f t="shared" si="580"/>
        <v/>
      </c>
      <c r="M2861" t="str">
        <f t="shared" si="581"/>
        <v/>
      </c>
      <c r="N2861" s="28">
        <f t="shared" si="582"/>
        <v>18.543558045199923</v>
      </c>
      <c r="O2861" t="str">
        <f t="shared" si="583"/>
        <v/>
      </c>
      <c r="P2861" t="str">
        <f t="shared" si="584"/>
        <v/>
      </c>
      <c r="Q2861" s="10"/>
      <c r="R2861" s="10"/>
      <c r="S2861" s="16">
        <v>2</v>
      </c>
      <c r="T2861" s="13">
        <v>37.087116090399853</v>
      </c>
      <c r="U2861" s="14"/>
      <c r="V2861" s="11"/>
      <c r="W2861" s="10"/>
      <c r="X2861" s="29"/>
      <c r="AA2861" t="s">
        <v>331</v>
      </c>
      <c r="AB2861">
        <v>2</v>
      </c>
      <c r="AC2861">
        <v>22.896515171591361</v>
      </c>
      <c r="AD2861">
        <v>50.501002004008022</v>
      </c>
      <c r="AL2861">
        <v>22.896515171591361</v>
      </c>
      <c r="AM2861">
        <v>50.501002004008022</v>
      </c>
      <c r="AR2861" t="s">
        <v>332</v>
      </c>
    </row>
    <row r="2862" spans="1:44" x14ac:dyDescent="0.35">
      <c r="A2862">
        <v>15</v>
      </c>
      <c r="B2862" s="26">
        <f t="shared" si="572"/>
        <v>46273.822916666657</v>
      </c>
      <c r="C2862" t="s">
        <v>56</v>
      </c>
      <c r="D2862">
        <v>1</v>
      </c>
      <c r="E2862" s="26">
        <f t="shared" si="573"/>
        <v>46273.84375</v>
      </c>
      <c r="F2862" s="26">
        <f t="shared" si="574"/>
        <v>46273.822916666664</v>
      </c>
      <c r="G2862">
        <f t="shared" si="575"/>
        <v>0</v>
      </c>
      <c r="H2862">
        <f t="shared" si="576"/>
        <v>0</v>
      </c>
      <c r="I2862" s="27">
        <f t="shared" si="577"/>
        <v>5</v>
      </c>
      <c r="J2862" s="28">
        <f t="shared" si="578"/>
        <v>181.25777735234993</v>
      </c>
      <c r="K2862" s="29" t="str">
        <f t="shared" si="579"/>
        <v/>
      </c>
      <c r="L2862" s="26" t="str">
        <f t="shared" si="580"/>
        <v/>
      </c>
      <c r="M2862" t="str">
        <f t="shared" si="581"/>
        <v/>
      </c>
      <c r="N2862" s="28">
        <f t="shared" si="582"/>
        <v>36.251555470469988</v>
      </c>
      <c r="O2862" t="str">
        <f t="shared" si="583"/>
        <v/>
      </c>
      <c r="P2862" t="str">
        <f t="shared" si="584"/>
        <v/>
      </c>
      <c r="Q2862" s="10"/>
      <c r="R2862" s="10"/>
      <c r="S2862" s="16">
        <v>5</v>
      </c>
      <c r="T2862" s="13">
        <v>181.2577773523499</v>
      </c>
      <c r="U2862" s="14"/>
      <c r="V2862" s="11"/>
      <c r="W2862" s="10"/>
      <c r="X2862" s="29"/>
      <c r="AA2862" t="s">
        <v>331</v>
      </c>
      <c r="AB2862">
        <v>5</v>
      </c>
      <c r="AC2862">
        <v>18.48341232227488</v>
      </c>
      <c r="AD2862">
        <v>349.63161419959812</v>
      </c>
      <c r="AL2862">
        <v>18.48341232227488</v>
      </c>
      <c r="AM2862">
        <v>349.63161419959812</v>
      </c>
      <c r="AR2862" t="s">
        <v>337</v>
      </c>
    </row>
    <row r="2863" spans="1:44" x14ac:dyDescent="0.35">
      <c r="A2863">
        <v>15</v>
      </c>
      <c r="B2863" s="26">
        <f t="shared" si="572"/>
        <v>46273.822916666657</v>
      </c>
      <c r="C2863" t="s">
        <v>56</v>
      </c>
      <c r="D2863">
        <v>2</v>
      </c>
      <c r="E2863" s="26">
        <f t="shared" si="573"/>
        <v>46273.84375</v>
      </c>
      <c r="F2863" s="26">
        <f t="shared" si="574"/>
        <v>46273.822916666664</v>
      </c>
      <c r="G2863">
        <f t="shared" si="575"/>
        <v>0</v>
      </c>
      <c r="H2863">
        <f t="shared" si="576"/>
        <v>0</v>
      </c>
      <c r="I2863" s="27">
        <f t="shared" si="577"/>
        <v>0</v>
      </c>
      <c r="J2863" s="28" t="str">
        <f t="shared" si="578"/>
        <v>NULL</v>
      </c>
      <c r="K2863" s="29" t="str">
        <f t="shared" si="579"/>
        <v/>
      </c>
      <c r="L2863" s="26" t="str">
        <f t="shared" si="580"/>
        <v/>
      </c>
      <c r="M2863" t="str">
        <f t="shared" si="581"/>
        <v/>
      </c>
      <c r="N2863" s="28">
        <f t="shared" si="582"/>
        <v>41.894060995184596</v>
      </c>
      <c r="O2863" t="str">
        <f t="shared" si="583"/>
        <v/>
      </c>
      <c r="P2863" t="str">
        <f t="shared" si="584"/>
        <v/>
      </c>
      <c r="Q2863" s="10"/>
      <c r="R2863" s="10"/>
      <c r="S2863" s="16">
        <v>0</v>
      </c>
      <c r="T2863" s="13"/>
      <c r="U2863" s="14"/>
      <c r="V2863" s="11"/>
      <c r="W2863" s="10"/>
      <c r="X2863" s="29"/>
      <c r="AA2863" t="s">
        <v>331</v>
      </c>
      <c r="AB2863">
        <v>2</v>
      </c>
      <c r="AR2863" t="s">
        <v>332</v>
      </c>
    </row>
    <row r="2864" spans="1:44" x14ac:dyDescent="0.35">
      <c r="A2864">
        <v>15</v>
      </c>
      <c r="B2864" s="26">
        <f t="shared" si="572"/>
        <v>46273.822916666657</v>
      </c>
      <c r="C2864" t="s">
        <v>56</v>
      </c>
      <c r="D2864">
        <v>3</v>
      </c>
      <c r="E2864" s="26">
        <f t="shared" si="573"/>
        <v>46273.84375</v>
      </c>
      <c r="F2864" s="26">
        <f t="shared" si="574"/>
        <v>46273.822916666664</v>
      </c>
      <c r="G2864">
        <f t="shared" si="575"/>
        <v>0</v>
      </c>
      <c r="H2864">
        <f t="shared" si="576"/>
        <v>0</v>
      </c>
      <c r="I2864" s="27">
        <f t="shared" si="577"/>
        <v>0</v>
      </c>
      <c r="J2864" s="28" t="str">
        <f t="shared" si="578"/>
        <v>NULL</v>
      </c>
      <c r="K2864" s="29" t="str">
        <f t="shared" si="579"/>
        <v/>
      </c>
      <c r="L2864" s="26" t="str">
        <f t="shared" si="580"/>
        <v/>
      </c>
      <c r="M2864" t="str">
        <f t="shared" si="581"/>
        <v/>
      </c>
      <c r="N2864" s="28">
        <f t="shared" si="582"/>
        <v>58.441558441558442</v>
      </c>
      <c r="O2864" t="str">
        <f t="shared" si="583"/>
        <v/>
      </c>
      <c r="P2864" t="str">
        <f t="shared" si="584"/>
        <v/>
      </c>
      <c r="Q2864" s="10"/>
      <c r="R2864" s="10"/>
      <c r="S2864" s="16">
        <v>0</v>
      </c>
      <c r="T2864" s="13"/>
      <c r="U2864" s="14"/>
      <c r="V2864" s="11"/>
      <c r="W2864" s="10"/>
      <c r="X2864" s="29"/>
      <c r="AA2864" t="s">
        <v>331</v>
      </c>
      <c r="AB2864">
        <v>1</v>
      </c>
      <c r="AR2864" t="s">
        <v>338</v>
      </c>
    </row>
    <row r="2865" spans="1:44" x14ac:dyDescent="0.35">
      <c r="A2865">
        <v>15</v>
      </c>
      <c r="B2865" s="26">
        <f t="shared" si="572"/>
        <v>46273.822916666657</v>
      </c>
      <c r="C2865" t="s">
        <v>56</v>
      </c>
      <c r="D2865">
        <v>4</v>
      </c>
      <c r="E2865" s="26">
        <f t="shared" si="573"/>
        <v>46273.84375</v>
      </c>
      <c r="F2865" s="26">
        <f t="shared" si="574"/>
        <v>46273.822916666664</v>
      </c>
      <c r="G2865">
        <f t="shared" si="575"/>
        <v>0</v>
      </c>
      <c r="H2865">
        <f t="shared" si="576"/>
        <v>0</v>
      </c>
      <c r="I2865" s="27">
        <f t="shared" si="577"/>
        <v>0</v>
      </c>
      <c r="J2865" s="28" t="str">
        <f t="shared" si="578"/>
        <v>NULL</v>
      </c>
      <c r="K2865" s="29" t="str">
        <f t="shared" si="579"/>
        <v/>
      </c>
      <c r="L2865" s="26" t="str">
        <f t="shared" si="580"/>
        <v/>
      </c>
      <c r="M2865" t="str">
        <f t="shared" si="581"/>
        <v/>
      </c>
      <c r="N2865" s="28">
        <f t="shared" si="582"/>
        <v>116.70290571259142</v>
      </c>
      <c r="O2865" t="str">
        <f t="shared" si="583"/>
        <v/>
      </c>
      <c r="P2865" t="str">
        <f t="shared" si="584"/>
        <v/>
      </c>
      <c r="Q2865" s="10"/>
      <c r="R2865" s="10"/>
      <c r="S2865" s="16">
        <v>0</v>
      </c>
      <c r="T2865" s="13"/>
      <c r="U2865" s="14"/>
      <c r="V2865" s="11"/>
      <c r="W2865" s="10"/>
      <c r="X2865" s="29"/>
      <c r="AA2865" t="s">
        <v>331</v>
      </c>
      <c r="AB2865">
        <v>1</v>
      </c>
      <c r="AR2865" t="s">
        <v>338</v>
      </c>
    </row>
    <row r="2866" spans="1:44" x14ac:dyDescent="0.35">
      <c r="A2866">
        <v>15</v>
      </c>
      <c r="B2866" s="26">
        <f t="shared" si="572"/>
        <v>46273.822916666657</v>
      </c>
      <c r="C2866" t="s">
        <v>56</v>
      </c>
      <c r="D2866">
        <v>5</v>
      </c>
      <c r="E2866" s="26">
        <f t="shared" si="573"/>
        <v>46273.84375</v>
      </c>
      <c r="F2866" s="26">
        <f t="shared" si="574"/>
        <v>46273.822916666664</v>
      </c>
      <c r="G2866">
        <f t="shared" si="575"/>
        <v>0</v>
      </c>
      <c r="H2866">
        <f t="shared" si="576"/>
        <v>0</v>
      </c>
      <c r="I2866" s="27">
        <f t="shared" si="577"/>
        <v>0</v>
      </c>
      <c r="J2866" s="28" t="str">
        <f t="shared" si="578"/>
        <v>NULL</v>
      </c>
      <c r="K2866" s="29" t="str">
        <f t="shared" si="579"/>
        <v/>
      </c>
      <c r="L2866" s="26" t="str">
        <f t="shared" si="580"/>
        <v/>
      </c>
      <c r="M2866" t="str">
        <f t="shared" si="581"/>
        <v/>
      </c>
      <c r="N2866" s="28">
        <f t="shared" si="582"/>
        <v>21.695178849144636</v>
      </c>
      <c r="O2866" t="str">
        <f t="shared" si="583"/>
        <v/>
      </c>
      <c r="P2866" t="str">
        <f t="shared" si="584"/>
        <v/>
      </c>
      <c r="Q2866" s="10"/>
      <c r="R2866" s="10"/>
      <c r="S2866" s="16">
        <v>0</v>
      </c>
      <c r="T2866" s="13"/>
      <c r="U2866" s="14"/>
      <c r="V2866" s="11"/>
      <c r="W2866" s="10"/>
      <c r="X2866" s="29"/>
      <c r="AA2866" t="s">
        <v>331</v>
      </c>
      <c r="AB2866">
        <v>1</v>
      </c>
      <c r="AR2866" t="s">
        <v>338</v>
      </c>
    </row>
    <row r="2867" spans="1:44" x14ac:dyDescent="0.35">
      <c r="A2867">
        <v>15</v>
      </c>
      <c r="B2867" s="26">
        <f t="shared" si="572"/>
        <v>46273.822916666657</v>
      </c>
      <c r="C2867" t="s">
        <v>56</v>
      </c>
      <c r="D2867">
        <v>6</v>
      </c>
      <c r="E2867" s="26">
        <f t="shared" si="573"/>
        <v>46273.84375</v>
      </c>
      <c r="F2867" s="26">
        <f t="shared" si="574"/>
        <v>46273.822916666664</v>
      </c>
      <c r="G2867">
        <f t="shared" si="575"/>
        <v>0</v>
      </c>
      <c r="H2867">
        <f t="shared" si="576"/>
        <v>0</v>
      </c>
      <c r="I2867" s="27">
        <f t="shared" si="577"/>
        <v>2</v>
      </c>
      <c r="J2867" s="28">
        <f t="shared" si="578"/>
        <v>37.087116090399846</v>
      </c>
      <c r="K2867" s="29" t="str">
        <f t="shared" si="579"/>
        <v/>
      </c>
      <c r="L2867" s="26" t="str">
        <f t="shared" si="580"/>
        <v/>
      </c>
      <c r="M2867" t="str">
        <f t="shared" si="581"/>
        <v/>
      </c>
      <c r="N2867" s="28">
        <f t="shared" si="582"/>
        <v>18.543558045199923</v>
      </c>
      <c r="O2867" t="str">
        <f t="shared" si="583"/>
        <v/>
      </c>
      <c r="P2867" t="str">
        <f t="shared" si="584"/>
        <v/>
      </c>
      <c r="Q2867" s="10"/>
      <c r="R2867" s="10"/>
      <c r="S2867" s="16">
        <v>2</v>
      </c>
      <c r="T2867" s="13">
        <v>37.087116090399853</v>
      </c>
      <c r="U2867" s="14"/>
      <c r="V2867" s="11"/>
      <c r="W2867" s="10"/>
      <c r="X2867" s="29"/>
      <c r="AA2867" t="s">
        <v>331</v>
      </c>
      <c r="AB2867">
        <v>2</v>
      </c>
      <c r="AC2867">
        <v>22.896515171591361</v>
      </c>
      <c r="AD2867">
        <v>50.501002004008022</v>
      </c>
      <c r="AL2867">
        <v>22.896515171591361</v>
      </c>
      <c r="AM2867">
        <v>50.501002004008022</v>
      </c>
      <c r="AR2867" t="s">
        <v>332</v>
      </c>
    </row>
    <row r="2868" spans="1:44" x14ac:dyDescent="0.35">
      <c r="A2868">
        <v>15</v>
      </c>
      <c r="B2868" s="26">
        <f t="shared" si="572"/>
        <v>46273.822916666657</v>
      </c>
      <c r="C2868" t="s">
        <v>57</v>
      </c>
      <c r="D2868">
        <v>1</v>
      </c>
      <c r="E2868" s="26">
        <f t="shared" si="573"/>
        <v>46273.84375</v>
      </c>
      <c r="F2868" s="26">
        <f t="shared" si="574"/>
        <v>46273.822916666664</v>
      </c>
      <c r="G2868">
        <f t="shared" si="575"/>
        <v>0</v>
      </c>
      <c r="H2868">
        <f t="shared" si="576"/>
        <v>0</v>
      </c>
      <c r="I2868" s="27">
        <f t="shared" si="577"/>
        <v>5</v>
      </c>
      <c r="J2868" s="28">
        <f t="shared" si="578"/>
        <v>181.25777735234993</v>
      </c>
      <c r="K2868" s="29" t="str">
        <f t="shared" si="579"/>
        <v/>
      </c>
      <c r="L2868" s="26" t="str">
        <f t="shared" si="580"/>
        <v/>
      </c>
      <c r="M2868" t="str">
        <f t="shared" si="581"/>
        <v/>
      </c>
      <c r="N2868" s="28">
        <f t="shared" si="582"/>
        <v>36.251555470469988</v>
      </c>
      <c r="O2868" t="str">
        <f t="shared" si="583"/>
        <v/>
      </c>
      <c r="P2868" t="str">
        <f t="shared" si="584"/>
        <v/>
      </c>
      <c r="Q2868" s="10"/>
      <c r="R2868" s="10"/>
      <c r="S2868" s="16">
        <v>5</v>
      </c>
      <c r="T2868" s="13">
        <v>181.2577773523499</v>
      </c>
      <c r="U2868" s="14"/>
      <c r="V2868" s="11"/>
      <c r="W2868" s="10"/>
      <c r="X2868" s="29"/>
      <c r="AA2868" t="s">
        <v>331</v>
      </c>
      <c r="AB2868">
        <v>5</v>
      </c>
      <c r="AC2868">
        <v>18.48341232227488</v>
      </c>
      <c r="AD2868">
        <v>349.63161419959812</v>
      </c>
      <c r="AL2868">
        <v>18.48341232227488</v>
      </c>
      <c r="AM2868">
        <v>349.63161419959812</v>
      </c>
      <c r="AR2868" t="s">
        <v>337</v>
      </c>
    </row>
    <row r="2869" spans="1:44" x14ac:dyDescent="0.35">
      <c r="A2869">
        <v>15</v>
      </c>
      <c r="B2869" s="26">
        <f t="shared" si="572"/>
        <v>46273.822916666657</v>
      </c>
      <c r="C2869" t="s">
        <v>57</v>
      </c>
      <c r="D2869">
        <v>2</v>
      </c>
      <c r="E2869" s="26">
        <f t="shared" si="573"/>
        <v>46273.84375</v>
      </c>
      <c r="F2869" s="26">
        <f t="shared" si="574"/>
        <v>46273.822916666664</v>
      </c>
      <c r="G2869">
        <f t="shared" si="575"/>
        <v>0</v>
      </c>
      <c r="H2869">
        <f t="shared" si="576"/>
        <v>0</v>
      </c>
      <c r="I2869" s="27">
        <f t="shared" si="577"/>
        <v>0</v>
      </c>
      <c r="J2869" s="28" t="str">
        <f t="shared" si="578"/>
        <v>NULL</v>
      </c>
      <c r="K2869" s="29" t="str">
        <f t="shared" si="579"/>
        <v/>
      </c>
      <c r="L2869" s="26" t="str">
        <f t="shared" si="580"/>
        <v/>
      </c>
      <c r="M2869" t="str">
        <f t="shared" si="581"/>
        <v/>
      </c>
      <c r="N2869" s="28">
        <f t="shared" si="582"/>
        <v>41.894060995184596</v>
      </c>
      <c r="O2869" t="str">
        <f t="shared" si="583"/>
        <v/>
      </c>
      <c r="P2869" t="str">
        <f t="shared" si="584"/>
        <v/>
      </c>
      <c r="Q2869" s="10"/>
      <c r="R2869" s="10"/>
      <c r="S2869" s="16">
        <v>0</v>
      </c>
      <c r="T2869" s="13"/>
      <c r="U2869" s="14"/>
      <c r="V2869" s="11"/>
      <c r="W2869" s="10"/>
      <c r="X2869" s="29"/>
      <c r="AA2869" t="s">
        <v>331</v>
      </c>
      <c r="AB2869">
        <v>2</v>
      </c>
      <c r="AR2869" t="s">
        <v>332</v>
      </c>
    </row>
    <row r="2870" spans="1:44" x14ac:dyDescent="0.35">
      <c r="A2870">
        <v>15</v>
      </c>
      <c r="B2870" s="26">
        <f t="shared" si="572"/>
        <v>46273.822916666657</v>
      </c>
      <c r="C2870" t="s">
        <v>57</v>
      </c>
      <c r="D2870">
        <v>3</v>
      </c>
      <c r="E2870" s="26">
        <f t="shared" si="573"/>
        <v>46273.84375</v>
      </c>
      <c r="F2870" s="26">
        <f t="shared" si="574"/>
        <v>46273.822916666664</v>
      </c>
      <c r="G2870">
        <f t="shared" si="575"/>
        <v>0</v>
      </c>
      <c r="H2870">
        <f t="shared" si="576"/>
        <v>0</v>
      </c>
      <c r="I2870" s="27">
        <f t="shared" si="577"/>
        <v>0</v>
      </c>
      <c r="J2870" s="28" t="str">
        <f t="shared" si="578"/>
        <v>NULL</v>
      </c>
      <c r="K2870" s="29" t="str">
        <f t="shared" si="579"/>
        <v/>
      </c>
      <c r="L2870" s="26" t="str">
        <f t="shared" si="580"/>
        <v/>
      </c>
      <c r="M2870" t="str">
        <f t="shared" si="581"/>
        <v/>
      </c>
      <c r="N2870" s="28">
        <f t="shared" si="582"/>
        <v>58.441558441558442</v>
      </c>
      <c r="O2870" t="str">
        <f t="shared" si="583"/>
        <v/>
      </c>
      <c r="P2870" t="str">
        <f t="shared" si="584"/>
        <v/>
      </c>
      <c r="Q2870" s="10"/>
      <c r="R2870" s="10"/>
      <c r="S2870" s="16">
        <v>0</v>
      </c>
      <c r="T2870" s="13"/>
      <c r="U2870" s="14"/>
      <c r="V2870" s="11"/>
      <c r="W2870" s="10"/>
      <c r="X2870" s="29"/>
      <c r="AA2870" t="s">
        <v>331</v>
      </c>
      <c r="AB2870">
        <v>1</v>
      </c>
      <c r="AR2870" t="s">
        <v>338</v>
      </c>
    </row>
    <row r="2871" spans="1:44" x14ac:dyDescent="0.35">
      <c r="A2871">
        <v>15</v>
      </c>
      <c r="B2871" s="26">
        <f t="shared" si="572"/>
        <v>46273.822916666657</v>
      </c>
      <c r="C2871" t="s">
        <v>57</v>
      </c>
      <c r="D2871">
        <v>4</v>
      </c>
      <c r="E2871" s="26">
        <f t="shared" si="573"/>
        <v>46273.84375</v>
      </c>
      <c r="F2871" s="26">
        <f t="shared" si="574"/>
        <v>46273.822916666664</v>
      </c>
      <c r="G2871">
        <f t="shared" si="575"/>
        <v>0</v>
      </c>
      <c r="H2871">
        <f t="shared" si="576"/>
        <v>0</v>
      </c>
      <c r="I2871" s="27">
        <f t="shared" si="577"/>
        <v>0</v>
      </c>
      <c r="J2871" s="28" t="str">
        <f t="shared" si="578"/>
        <v>NULL</v>
      </c>
      <c r="K2871" s="29" t="str">
        <f t="shared" si="579"/>
        <v/>
      </c>
      <c r="L2871" s="26" t="str">
        <f t="shared" si="580"/>
        <v/>
      </c>
      <c r="M2871" t="str">
        <f t="shared" si="581"/>
        <v/>
      </c>
      <c r="N2871" s="28">
        <f t="shared" si="582"/>
        <v>116.70290571259142</v>
      </c>
      <c r="O2871" t="str">
        <f t="shared" si="583"/>
        <v/>
      </c>
      <c r="P2871" t="str">
        <f t="shared" si="584"/>
        <v/>
      </c>
      <c r="Q2871" s="10"/>
      <c r="R2871" s="10"/>
      <c r="S2871" s="16">
        <v>0</v>
      </c>
      <c r="T2871" s="13"/>
      <c r="U2871" s="14"/>
      <c r="V2871" s="11"/>
      <c r="W2871" s="10"/>
      <c r="X2871" s="29"/>
      <c r="AA2871" t="s">
        <v>331</v>
      </c>
      <c r="AB2871">
        <v>1</v>
      </c>
      <c r="AR2871" t="s">
        <v>338</v>
      </c>
    </row>
    <row r="2872" spans="1:44" x14ac:dyDescent="0.35">
      <c r="A2872">
        <v>15</v>
      </c>
      <c r="B2872" s="26">
        <f t="shared" si="572"/>
        <v>46273.822916666657</v>
      </c>
      <c r="C2872" t="s">
        <v>57</v>
      </c>
      <c r="D2872">
        <v>5</v>
      </c>
      <c r="E2872" s="26">
        <f t="shared" si="573"/>
        <v>46273.84375</v>
      </c>
      <c r="F2872" s="26">
        <f t="shared" si="574"/>
        <v>46273.822916666664</v>
      </c>
      <c r="G2872">
        <f t="shared" si="575"/>
        <v>0</v>
      </c>
      <c r="H2872">
        <f t="shared" si="576"/>
        <v>0</v>
      </c>
      <c r="I2872" s="27">
        <f t="shared" si="577"/>
        <v>0</v>
      </c>
      <c r="J2872" s="28" t="str">
        <f t="shared" si="578"/>
        <v>NULL</v>
      </c>
      <c r="K2872" s="29" t="str">
        <f t="shared" si="579"/>
        <v/>
      </c>
      <c r="L2872" s="26" t="str">
        <f t="shared" si="580"/>
        <v/>
      </c>
      <c r="M2872" t="str">
        <f t="shared" si="581"/>
        <v/>
      </c>
      <c r="N2872" s="28">
        <f t="shared" si="582"/>
        <v>21.695178849144636</v>
      </c>
      <c r="O2872" t="str">
        <f t="shared" si="583"/>
        <v/>
      </c>
      <c r="P2872" t="str">
        <f t="shared" si="584"/>
        <v/>
      </c>
      <c r="Q2872" s="10"/>
      <c r="R2872" s="10"/>
      <c r="S2872" s="16">
        <v>0</v>
      </c>
      <c r="T2872" s="13"/>
      <c r="U2872" s="14"/>
      <c r="V2872" s="11"/>
      <c r="W2872" s="10"/>
      <c r="X2872" s="29"/>
      <c r="AA2872" t="s">
        <v>331</v>
      </c>
      <c r="AB2872">
        <v>1</v>
      </c>
      <c r="AR2872" t="s">
        <v>338</v>
      </c>
    </row>
    <row r="2873" spans="1:44" x14ac:dyDescent="0.35">
      <c r="A2873">
        <v>15</v>
      </c>
      <c r="B2873" s="26">
        <f t="shared" si="572"/>
        <v>46273.822916666657</v>
      </c>
      <c r="C2873" t="s">
        <v>57</v>
      </c>
      <c r="D2873">
        <v>6</v>
      </c>
      <c r="E2873" s="26">
        <f t="shared" si="573"/>
        <v>46273.84375</v>
      </c>
      <c r="F2873" s="26">
        <f t="shared" si="574"/>
        <v>46273.822916666664</v>
      </c>
      <c r="G2873">
        <f t="shared" si="575"/>
        <v>0</v>
      </c>
      <c r="H2873">
        <f t="shared" si="576"/>
        <v>0</v>
      </c>
      <c r="I2873" s="27">
        <f t="shared" si="577"/>
        <v>2</v>
      </c>
      <c r="J2873" s="28">
        <f t="shared" si="578"/>
        <v>37.087116090399846</v>
      </c>
      <c r="K2873" s="29" t="str">
        <f t="shared" si="579"/>
        <v/>
      </c>
      <c r="L2873" s="26" t="str">
        <f t="shared" si="580"/>
        <v/>
      </c>
      <c r="M2873" t="str">
        <f t="shared" si="581"/>
        <v/>
      </c>
      <c r="N2873" s="28">
        <f t="shared" si="582"/>
        <v>18.543558045199923</v>
      </c>
      <c r="O2873" t="str">
        <f t="shared" si="583"/>
        <v/>
      </c>
      <c r="P2873" t="str">
        <f t="shared" si="584"/>
        <v/>
      </c>
      <c r="Q2873" s="10"/>
      <c r="R2873" s="10"/>
      <c r="S2873" s="16">
        <v>2</v>
      </c>
      <c r="T2873" s="13">
        <v>37.087116090399853</v>
      </c>
      <c r="U2873" s="14"/>
      <c r="V2873" s="11"/>
      <c r="W2873" s="10"/>
      <c r="X2873" s="29"/>
      <c r="AA2873" t="s">
        <v>331</v>
      </c>
      <c r="AB2873">
        <v>2</v>
      </c>
      <c r="AC2873">
        <v>22.896515171591361</v>
      </c>
      <c r="AD2873">
        <v>50.501002004008022</v>
      </c>
      <c r="AL2873">
        <v>22.896515171591361</v>
      </c>
      <c r="AM2873">
        <v>50.501002004008022</v>
      </c>
      <c r="AR2873" t="s">
        <v>332</v>
      </c>
    </row>
    <row r="2874" spans="1:44" x14ac:dyDescent="0.35">
      <c r="A2874">
        <v>15</v>
      </c>
      <c r="B2874" s="26">
        <f t="shared" si="572"/>
        <v>46273.822916666657</v>
      </c>
      <c r="C2874" t="s">
        <v>58</v>
      </c>
      <c r="D2874">
        <v>1</v>
      </c>
      <c r="E2874" s="26">
        <f t="shared" si="573"/>
        <v>46273.854166666657</v>
      </c>
      <c r="F2874" s="26">
        <f t="shared" si="574"/>
        <v>46273.833333333321</v>
      </c>
      <c r="G2874">
        <f t="shared" si="575"/>
        <v>0</v>
      </c>
      <c r="H2874">
        <f t="shared" si="576"/>
        <v>0</v>
      </c>
      <c r="I2874" s="27">
        <f t="shared" si="577"/>
        <v>5</v>
      </c>
      <c r="J2874" s="28">
        <f t="shared" si="578"/>
        <v>181.25777735234993</v>
      </c>
      <c r="K2874" s="29" t="str">
        <f t="shared" si="579"/>
        <v/>
      </c>
      <c r="L2874" s="26" t="str">
        <f t="shared" si="580"/>
        <v/>
      </c>
      <c r="M2874" t="str">
        <f t="shared" si="581"/>
        <v/>
      </c>
      <c r="N2874" s="28">
        <f t="shared" si="582"/>
        <v>36.251555470469988</v>
      </c>
      <c r="O2874" t="str">
        <f t="shared" si="583"/>
        <v/>
      </c>
      <c r="P2874" t="str">
        <f t="shared" si="584"/>
        <v/>
      </c>
      <c r="Q2874" s="10"/>
      <c r="R2874" s="10"/>
      <c r="S2874" s="16">
        <v>5</v>
      </c>
      <c r="T2874" s="13">
        <v>181.2577773523499</v>
      </c>
      <c r="U2874" s="14"/>
      <c r="V2874" s="11"/>
      <c r="W2874" s="10"/>
      <c r="X2874" s="29"/>
      <c r="AA2874" t="s">
        <v>331</v>
      </c>
      <c r="AB2874">
        <v>5</v>
      </c>
      <c r="AC2874">
        <v>18.48341232227488</v>
      </c>
      <c r="AD2874">
        <v>349.63161419959812</v>
      </c>
      <c r="AL2874">
        <v>18.48341232227488</v>
      </c>
      <c r="AM2874">
        <v>349.63161419959812</v>
      </c>
      <c r="AR2874" t="s">
        <v>337</v>
      </c>
    </row>
    <row r="2875" spans="1:44" x14ac:dyDescent="0.35">
      <c r="A2875">
        <v>15</v>
      </c>
      <c r="B2875" s="26">
        <f t="shared" si="572"/>
        <v>46273.822916666657</v>
      </c>
      <c r="C2875" t="s">
        <v>58</v>
      </c>
      <c r="D2875">
        <v>2</v>
      </c>
      <c r="E2875" s="26">
        <f t="shared" si="573"/>
        <v>46273.854166666657</v>
      </c>
      <c r="F2875" s="26">
        <f t="shared" si="574"/>
        <v>46273.833333333321</v>
      </c>
      <c r="G2875">
        <f t="shared" si="575"/>
        <v>0</v>
      </c>
      <c r="H2875">
        <f t="shared" si="576"/>
        <v>0</v>
      </c>
      <c r="I2875" s="27">
        <f t="shared" si="577"/>
        <v>0</v>
      </c>
      <c r="J2875" s="28" t="str">
        <f t="shared" si="578"/>
        <v>NULL</v>
      </c>
      <c r="K2875" s="29" t="str">
        <f t="shared" si="579"/>
        <v/>
      </c>
      <c r="L2875" s="26" t="str">
        <f t="shared" si="580"/>
        <v/>
      </c>
      <c r="M2875" t="str">
        <f t="shared" si="581"/>
        <v/>
      </c>
      <c r="N2875" s="28">
        <f t="shared" si="582"/>
        <v>41.894060995184596</v>
      </c>
      <c r="O2875" t="str">
        <f t="shared" si="583"/>
        <v/>
      </c>
      <c r="P2875" t="str">
        <f t="shared" si="584"/>
        <v/>
      </c>
      <c r="Q2875" s="10"/>
      <c r="R2875" s="10"/>
      <c r="S2875" s="16">
        <v>0</v>
      </c>
      <c r="T2875" s="13"/>
      <c r="U2875" s="14"/>
      <c r="V2875" s="11"/>
      <c r="W2875" s="10"/>
      <c r="X2875" s="29"/>
      <c r="AA2875" t="s">
        <v>331</v>
      </c>
      <c r="AB2875">
        <v>2</v>
      </c>
      <c r="AR2875" t="s">
        <v>332</v>
      </c>
    </row>
    <row r="2876" spans="1:44" x14ac:dyDescent="0.35">
      <c r="A2876">
        <v>15</v>
      </c>
      <c r="B2876" s="26">
        <f t="shared" si="572"/>
        <v>46273.822916666657</v>
      </c>
      <c r="C2876" t="s">
        <v>58</v>
      </c>
      <c r="D2876">
        <v>3</v>
      </c>
      <c r="E2876" s="26">
        <f t="shared" si="573"/>
        <v>46273.854166666657</v>
      </c>
      <c r="F2876" s="26">
        <f t="shared" si="574"/>
        <v>46273.833333333321</v>
      </c>
      <c r="G2876">
        <f t="shared" si="575"/>
        <v>0</v>
      </c>
      <c r="H2876">
        <f t="shared" si="576"/>
        <v>0</v>
      </c>
      <c r="I2876" s="27">
        <f t="shared" si="577"/>
        <v>0</v>
      </c>
      <c r="J2876" s="28" t="str">
        <f t="shared" si="578"/>
        <v>NULL</v>
      </c>
      <c r="K2876" s="29" t="str">
        <f t="shared" si="579"/>
        <v/>
      </c>
      <c r="L2876" s="26" t="str">
        <f t="shared" si="580"/>
        <v/>
      </c>
      <c r="M2876" t="str">
        <f t="shared" si="581"/>
        <v/>
      </c>
      <c r="N2876" s="28">
        <f t="shared" si="582"/>
        <v>58.441558441558442</v>
      </c>
      <c r="O2876" t="str">
        <f t="shared" si="583"/>
        <v/>
      </c>
      <c r="P2876" t="str">
        <f t="shared" si="584"/>
        <v/>
      </c>
      <c r="Q2876" s="10"/>
      <c r="R2876" s="10"/>
      <c r="S2876" s="16">
        <v>0</v>
      </c>
      <c r="T2876" s="13"/>
      <c r="U2876" s="14"/>
      <c r="V2876" s="11"/>
      <c r="W2876" s="10"/>
      <c r="X2876" s="29"/>
      <c r="AA2876" t="s">
        <v>331</v>
      </c>
      <c r="AB2876">
        <v>1</v>
      </c>
      <c r="AR2876" t="s">
        <v>338</v>
      </c>
    </row>
    <row r="2877" spans="1:44" x14ac:dyDescent="0.35">
      <c r="A2877">
        <v>15</v>
      </c>
      <c r="B2877" s="26">
        <f t="shared" si="572"/>
        <v>46273.822916666657</v>
      </c>
      <c r="C2877" t="s">
        <v>58</v>
      </c>
      <c r="D2877">
        <v>4</v>
      </c>
      <c r="E2877" s="26">
        <f t="shared" si="573"/>
        <v>46273.854166666657</v>
      </c>
      <c r="F2877" s="26">
        <f t="shared" si="574"/>
        <v>46273.833333333321</v>
      </c>
      <c r="G2877">
        <f t="shared" si="575"/>
        <v>0</v>
      </c>
      <c r="H2877">
        <f t="shared" si="576"/>
        <v>0</v>
      </c>
      <c r="I2877" s="27">
        <f t="shared" si="577"/>
        <v>0</v>
      </c>
      <c r="J2877" s="28" t="str">
        <f t="shared" si="578"/>
        <v>NULL</v>
      </c>
      <c r="K2877" s="29" t="str">
        <f t="shared" si="579"/>
        <v/>
      </c>
      <c r="L2877" s="26" t="str">
        <f t="shared" si="580"/>
        <v/>
      </c>
      <c r="M2877" t="str">
        <f t="shared" si="581"/>
        <v/>
      </c>
      <c r="N2877" s="28">
        <f t="shared" si="582"/>
        <v>116.70290571259142</v>
      </c>
      <c r="O2877" t="str">
        <f t="shared" si="583"/>
        <v/>
      </c>
      <c r="P2877" t="str">
        <f t="shared" si="584"/>
        <v/>
      </c>
      <c r="Q2877" s="10"/>
      <c r="R2877" s="10"/>
      <c r="S2877" s="16">
        <v>0</v>
      </c>
      <c r="T2877" s="13"/>
      <c r="U2877" s="14"/>
      <c r="V2877" s="11"/>
      <c r="W2877" s="10"/>
      <c r="X2877" s="29"/>
      <c r="AA2877" t="s">
        <v>331</v>
      </c>
      <c r="AB2877">
        <v>1</v>
      </c>
      <c r="AR2877" t="s">
        <v>338</v>
      </c>
    </row>
    <row r="2878" spans="1:44" x14ac:dyDescent="0.35">
      <c r="A2878">
        <v>15</v>
      </c>
      <c r="B2878" s="26">
        <f t="shared" si="572"/>
        <v>46273.822916666657</v>
      </c>
      <c r="C2878" t="s">
        <v>58</v>
      </c>
      <c r="D2878">
        <v>5</v>
      </c>
      <c r="E2878" s="26">
        <f t="shared" si="573"/>
        <v>46273.854166666657</v>
      </c>
      <c r="F2878" s="26">
        <f t="shared" si="574"/>
        <v>46273.833333333321</v>
      </c>
      <c r="G2878">
        <f t="shared" si="575"/>
        <v>0</v>
      </c>
      <c r="H2878">
        <f t="shared" si="576"/>
        <v>0</v>
      </c>
      <c r="I2878" s="27">
        <f t="shared" si="577"/>
        <v>0</v>
      </c>
      <c r="J2878" s="28" t="str">
        <f t="shared" si="578"/>
        <v>NULL</v>
      </c>
      <c r="K2878" s="29" t="str">
        <f t="shared" si="579"/>
        <v/>
      </c>
      <c r="L2878" s="26" t="str">
        <f t="shared" si="580"/>
        <v/>
      </c>
      <c r="M2878" t="str">
        <f t="shared" si="581"/>
        <v/>
      </c>
      <c r="N2878" s="28">
        <f t="shared" si="582"/>
        <v>21.695178849144636</v>
      </c>
      <c r="O2878" t="str">
        <f t="shared" si="583"/>
        <v/>
      </c>
      <c r="P2878" t="str">
        <f t="shared" si="584"/>
        <v/>
      </c>
      <c r="Q2878" s="10"/>
      <c r="R2878" s="10"/>
      <c r="S2878" s="16">
        <v>0</v>
      </c>
      <c r="T2878" s="13"/>
      <c r="U2878" s="14"/>
      <c r="V2878" s="11"/>
      <c r="W2878" s="10"/>
      <c r="X2878" s="29"/>
      <c r="AA2878" t="s">
        <v>331</v>
      </c>
      <c r="AB2878">
        <v>1</v>
      </c>
      <c r="AR2878" t="s">
        <v>338</v>
      </c>
    </row>
    <row r="2879" spans="1:44" x14ac:dyDescent="0.35">
      <c r="A2879">
        <v>15</v>
      </c>
      <c r="B2879" s="26">
        <f t="shared" si="572"/>
        <v>46273.822916666657</v>
      </c>
      <c r="C2879" t="s">
        <v>58</v>
      </c>
      <c r="D2879">
        <v>6</v>
      </c>
      <c r="E2879" s="26">
        <f t="shared" si="573"/>
        <v>46273.854166666657</v>
      </c>
      <c r="F2879" s="26">
        <f t="shared" si="574"/>
        <v>46273.833333333321</v>
      </c>
      <c r="G2879">
        <f t="shared" si="575"/>
        <v>0</v>
      </c>
      <c r="H2879">
        <f t="shared" si="576"/>
        <v>0</v>
      </c>
      <c r="I2879" s="27">
        <f t="shared" si="577"/>
        <v>2</v>
      </c>
      <c r="J2879" s="28">
        <f t="shared" si="578"/>
        <v>37.087116090399846</v>
      </c>
      <c r="K2879" s="29" t="str">
        <f t="shared" si="579"/>
        <v/>
      </c>
      <c r="L2879" s="26" t="str">
        <f t="shared" si="580"/>
        <v/>
      </c>
      <c r="M2879" t="str">
        <f t="shared" si="581"/>
        <v/>
      </c>
      <c r="N2879" s="28">
        <f t="shared" si="582"/>
        <v>18.543558045199923</v>
      </c>
      <c r="O2879" t="str">
        <f t="shared" si="583"/>
        <v/>
      </c>
      <c r="P2879" t="str">
        <f t="shared" si="584"/>
        <v/>
      </c>
      <c r="Q2879" s="10"/>
      <c r="R2879" s="10"/>
      <c r="S2879" s="16">
        <v>2</v>
      </c>
      <c r="T2879" s="13">
        <v>37.087116090399853</v>
      </c>
      <c r="U2879" s="14"/>
      <c r="V2879" s="11"/>
      <c r="W2879" s="10"/>
      <c r="X2879" s="29"/>
      <c r="AA2879" t="s">
        <v>331</v>
      </c>
      <c r="AB2879">
        <v>2</v>
      </c>
      <c r="AC2879">
        <v>22.896515171591361</v>
      </c>
      <c r="AD2879">
        <v>50.501002004008022</v>
      </c>
      <c r="AL2879">
        <v>22.896515171591361</v>
      </c>
      <c r="AM2879">
        <v>50.501002004008022</v>
      </c>
      <c r="AR2879" t="s">
        <v>332</v>
      </c>
    </row>
    <row r="2880" spans="1:44" x14ac:dyDescent="0.35">
      <c r="A2880">
        <v>15</v>
      </c>
      <c r="B2880" s="26">
        <f t="shared" si="572"/>
        <v>46273.822916666657</v>
      </c>
      <c r="C2880" t="s">
        <v>59</v>
      </c>
      <c r="D2880">
        <v>1</v>
      </c>
      <c r="E2880" s="26">
        <f t="shared" si="573"/>
        <v>46273.854166666657</v>
      </c>
      <c r="F2880" s="26">
        <f t="shared" si="574"/>
        <v>46273.833333333321</v>
      </c>
      <c r="G2880">
        <f t="shared" si="575"/>
        <v>0</v>
      </c>
      <c r="H2880">
        <f t="shared" si="576"/>
        <v>0</v>
      </c>
      <c r="I2880" s="27">
        <f t="shared" si="577"/>
        <v>5</v>
      </c>
      <c r="J2880" s="28">
        <f t="shared" si="578"/>
        <v>181.25777735234993</v>
      </c>
      <c r="K2880" s="29" t="str">
        <f t="shared" si="579"/>
        <v/>
      </c>
      <c r="L2880" s="26" t="str">
        <f t="shared" si="580"/>
        <v/>
      </c>
      <c r="M2880" t="str">
        <f t="shared" si="581"/>
        <v/>
      </c>
      <c r="N2880" s="28">
        <f t="shared" si="582"/>
        <v>36.251555470469988</v>
      </c>
      <c r="O2880" t="str">
        <f t="shared" si="583"/>
        <v/>
      </c>
      <c r="P2880" t="str">
        <f t="shared" si="584"/>
        <v/>
      </c>
      <c r="Q2880" s="10"/>
      <c r="R2880" s="10"/>
      <c r="S2880" s="16">
        <v>5</v>
      </c>
      <c r="T2880" s="13">
        <v>181.2577773523499</v>
      </c>
      <c r="U2880" s="14"/>
      <c r="V2880" s="11"/>
      <c r="W2880" s="10"/>
      <c r="X2880" s="29"/>
      <c r="AA2880" t="s">
        <v>331</v>
      </c>
      <c r="AB2880">
        <v>5</v>
      </c>
      <c r="AC2880">
        <v>18.48341232227488</v>
      </c>
      <c r="AD2880">
        <v>349.63161419959812</v>
      </c>
      <c r="AL2880">
        <v>18.48341232227488</v>
      </c>
      <c r="AM2880">
        <v>349.63161419959812</v>
      </c>
      <c r="AR2880" t="s">
        <v>337</v>
      </c>
    </row>
    <row r="2881" spans="1:44" x14ac:dyDescent="0.35">
      <c r="A2881">
        <v>15</v>
      </c>
      <c r="B2881" s="26">
        <f t="shared" si="572"/>
        <v>46273.822916666657</v>
      </c>
      <c r="C2881" t="s">
        <v>59</v>
      </c>
      <c r="D2881">
        <v>2</v>
      </c>
      <c r="E2881" s="26">
        <f t="shared" si="573"/>
        <v>46273.854166666657</v>
      </c>
      <c r="F2881" s="26">
        <f t="shared" si="574"/>
        <v>46273.833333333321</v>
      </c>
      <c r="G2881">
        <f t="shared" si="575"/>
        <v>0</v>
      </c>
      <c r="H2881">
        <f t="shared" si="576"/>
        <v>0</v>
      </c>
      <c r="I2881" s="27">
        <f t="shared" si="577"/>
        <v>0</v>
      </c>
      <c r="J2881" s="28" t="str">
        <f t="shared" si="578"/>
        <v>NULL</v>
      </c>
      <c r="K2881" s="29" t="str">
        <f t="shared" si="579"/>
        <v/>
      </c>
      <c r="L2881" s="26" t="str">
        <f t="shared" si="580"/>
        <v/>
      </c>
      <c r="M2881" t="str">
        <f t="shared" si="581"/>
        <v/>
      </c>
      <c r="N2881" s="28">
        <f t="shared" si="582"/>
        <v>41.894060995184596</v>
      </c>
      <c r="O2881" t="str">
        <f t="shared" si="583"/>
        <v/>
      </c>
      <c r="P2881" t="str">
        <f t="shared" si="584"/>
        <v/>
      </c>
      <c r="Q2881" s="10"/>
      <c r="R2881" s="10"/>
      <c r="S2881" s="16">
        <v>0</v>
      </c>
      <c r="T2881" s="13"/>
      <c r="U2881" s="14"/>
      <c r="V2881" s="11"/>
      <c r="W2881" s="10"/>
      <c r="X2881" s="29"/>
      <c r="AA2881" t="s">
        <v>331</v>
      </c>
      <c r="AB2881">
        <v>2</v>
      </c>
      <c r="AR2881" t="s">
        <v>332</v>
      </c>
    </row>
    <row r="2882" spans="1:44" x14ac:dyDescent="0.35">
      <c r="A2882">
        <v>15</v>
      </c>
      <c r="B2882" s="26">
        <f t="shared" si="572"/>
        <v>46273.822916666657</v>
      </c>
      <c r="C2882" t="s">
        <v>59</v>
      </c>
      <c r="D2882">
        <v>3</v>
      </c>
      <c r="E2882" s="26">
        <f t="shared" si="573"/>
        <v>46273.854166666657</v>
      </c>
      <c r="F2882" s="26">
        <f t="shared" si="574"/>
        <v>46273.833333333321</v>
      </c>
      <c r="G2882">
        <f t="shared" si="575"/>
        <v>0</v>
      </c>
      <c r="H2882">
        <f t="shared" si="576"/>
        <v>0</v>
      </c>
      <c r="I2882" s="27">
        <f t="shared" si="577"/>
        <v>0</v>
      </c>
      <c r="J2882" s="28" t="str">
        <f t="shared" si="578"/>
        <v>NULL</v>
      </c>
      <c r="K2882" s="29" t="str">
        <f t="shared" si="579"/>
        <v/>
      </c>
      <c r="L2882" s="26" t="str">
        <f t="shared" si="580"/>
        <v/>
      </c>
      <c r="M2882" t="str">
        <f t="shared" si="581"/>
        <v/>
      </c>
      <c r="N2882" s="28">
        <f t="shared" si="582"/>
        <v>58.441558441558442</v>
      </c>
      <c r="O2882" t="str">
        <f t="shared" si="583"/>
        <v/>
      </c>
      <c r="P2882" t="str">
        <f t="shared" si="584"/>
        <v/>
      </c>
      <c r="Q2882" s="10"/>
      <c r="R2882" s="10"/>
      <c r="S2882" s="16">
        <v>0</v>
      </c>
      <c r="T2882" s="13"/>
      <c r="U2882" s="14"/>
      <c r="V2882" s="11"/>
      <c r="W2882" s="10"/>
      <c r="X2882" s="29"/>
      <c r="AA2882" t="s">
        <v>331</v>
      </c>
      <c r="AB2882">
        <v>1</v>
      </c>
      <c r="AR2882" t="s">
        <v>338</v>
      </c>
    </row>
    <row r="2883" spans="1:44" x14ac:dyDescent="0.35">
      <c r="A2883">
        <v>15</v>
      </c>
      <c r="B2883" s="26">
        <f t="shared" si="572"/>
        <v>46273.822916666657</v>
      </c>
      <c r="C2883" t="s">
        <v>59</v>
      </c>
      <c r="D2883">
        <v>4</v>
      </c>
      <c r="E2883" s="26">
        <f t="shared" si="573"/>
        <v>46273.854166666657</v>
      </c>
      <c r="F2883" s="26">
        <f t="shared" si="574"/>
        <v>46273.833333333321</v>
      </c>
      <c r="G2883">
        <f t="shared" si="575"/>
        <v>0</v>
      </c>
      <c r="H2883">
        <f t="shared" si="576"/>
        <v>0</v>
      </c>
      <c r="I2883" s="27">
        <f t="shared" si="577"/>
        <v>0</v>
      </c>
      <c r="J2883" s="28" t="str">
        <f t="shared" si="578"/>
        <v>NULL</v>
      </c>
      <c r="K2883" s="29" t="str">
        <f t="shared" si="579"/>
        <v/>
      </c>
      <c r="L2883" s="26" t="str">
        <f t="shared" si="580"/>
        <v/>
      </c>
      <c r="M2883" t="str">
        <f t="shared" si="581"/>
        <v/>
      </c>
      <c r="N2883" s="28">
        <f t="shared" si="582"/>
        <v>116.70290571259142</v>
      </c>
      <c r="O2883" t="str">
        <f t="shared" si="583"/>
        <v/>
      </c>
      <c r="P2883" t="str">
        <f t="shared" si="584"/>
        <v/>
      </c>
      <c r="Q2883" s="10"/>
      <c r="R2883" s="10"/>
      <c r="S2883" s="16">
        <v>0</v>
      </c>
      <c r="T2883" s="13"/>
      <c r="U2883" s="14"/>
      <c r="V2883" s="11"/>
      <c r="W2883" s="10"/>
      <c r="X2883" s="29"/>
      <c r="AA2883" t="s">
        <v>331</v>
      </c>
      <c r="AB2883">
        <v>1</v>
      </c>
      <c r="AR2883" t="s">
        <v>338</v>
      </c>
    </row>
    <row r="2884" spans="1:44" x14ac:dyDescent="0.35">
      <c r="A2884">
        <v>15</v>
      </c>
      <c r="B2884" s="26">
        <f t="shared" si="572"/>
        <v>46273.822916666657</v>
      </c>
      <c r="C2884" t="s">
        <v>59</v>
      </c>
      <c r="D2884">
        <v>5</v>
      </c>
      <c r="E2884" s="26">
        <f t="shared" si="573"/>
        <v>46273.854166666657</v>
      </c>
      <c r="F2884" s="26">
        <f t="shared" si="574"/>
        <v>46273.833333333321</v>
      </c>
      <c r="G2884">
        <f t="shared" si="575"/>
        <v>0</v>
      </c>
      <c r="H2884">
        <f t="shared" si="576"/>
        <v>0</v>
      </c>
      <c r="I2884" s="27">
        <f t="shared" si="577"/>
        <v>0</v>
      </c>
      <c r="J2884" s="28" t="str">
        <f t="shared" si="578"/>
        <v>NULL</v>
      </c>
      <c r="K2884" s="29" t="str">
        <f t="shared" si="579"/>
        <v/>
      </c>
      <c r="L2884" s="26" t="str">
        <f t="shared" si="580"/>
        <v/>
      </c>
      <c r="M2884" t="str">
        <f t="shared" si="581"/>
        <v/>
      </c>
      <c r="N2884" s="28">
        <f t="shared" si="582"/>
        <v>21.695178849144636</v>
      </c>
      <c r="O2884" t="str">
        <f t="shared" si="583"/>
        <v/>
      </c>
      <c r="P2884" t="str">
        <f t="shared" si="584"/>
        <v/>
      </c>
      <c r="Q2884" s="10"/>
      <c r="R2884" s="10"/>
      <c r="S2884" s="16">
        <v>0</v>
      </c>
      <c r="T2884" s="13"/>
      <c r="U2884" s="14"/>
      <c r="V2884" s="11"/>
      <c r="W2884" s="10"/>
      <c r="X2884" s="29"/>
      <c r="AA2884" t="s">
        <v>331</v>
      </c>
      <c r="AB2884">
        <v>1</v>
      </c>
      <c r="AR2884" t="s">
        <v>338</v>
      </c>
    </row>
    <row r="2885" spans="1:44" x14ac:dyDescent="0.35">
      <c r="A2885">
        <v>15</v>
      </c>
      <c r="B2885" s="26">
        <f t="shared" si="572"/>
        <v>46273.822916666657</v>
      </c>
      <c r="C2885" t="s">
        <v>59</v>
      </c>
      <c r="D2885">
        <v>6</v>
      </c>
      <c r="E2885" s="26">
        <f t="shared" si="573"/>
        <v>46273.854166666657</v>
      </c>
      <c r="F2885" s="26">
        <f t="shared" si="574"/>
        <v>46273.833333333321</v>
      </c>
      <c r="G2885">
        <f t="shared" si="575"/>
        <v>0</v>
      </c>
      <c r="H2885">
        <f t="shared" si="576"/>
        <v>0</v>
      </c>
      <c r="I2885" s="27">
        <f t="shared" si="577"/>
        <v>2</v>
      </c>
      <c r="J2885" s="28">
        <f t="shared" si="578"/>
        <v>37.087116090399846</v>
      </c>
      <c r="K2885" s="29" t="str">
        <f t="shared" si="579"/>
        <v/>
      </c>
      <c r="L2885" s="26" t="str">
        <f t="shared" si="580"/>
        <v/>
      </c>
      <c r="M2885" t="str">
        <f t="shared" si="581"/>
        <v/>
      </c>
      <c r="N2885" s="28">
        <f t="shared" si="582"/>
        <v>18.543558045199923</v>
      </c>
      <c r="O2885" t="str">
        <f t="shared" si="583"/>
        <v/>
      </c>
      <c r="P2885" t="str">
        <f t="shared" si="584"/>
        <v/>
      </c>
      <c r="Q2885" s="10"/>
      <c r="R2885" s="10"/>
      <c r="S2885" s="16">
        <v>2</v>
      </c>
      <c r="T2885" s="13">
        <v>37.087116090399853</v>
      </c>
      <c r="U2885" s="14"/>
      <c r="V2885" s="11"/>
      <c r="W2885" s="10"/>
      <c r="X2885" s="29"/>
      <c r="AA2885" t="s">
        <v>331</v>
      </c>
      <c r="AB2885">
        <v>2</v>
      </c>
      <c r="AC2885">
        <v>22.896515171591361</v>
      </c>
      <c r="AD2885">
        <v>50.501002004008022</v>
      </c>
      <c r="AL2885">
        <v>22.896515171591361</v>
      </c>
      <c r="AM2885">
        <v>50.501002004008022</v>
      </c>
      <c r="AR2885" t="s">
        <v>332</v>
      </c>
    </row>
    <row r="2886" spans="1:44" x14ac:dyDescent="0.35">
      <c r="A2886">
        <v>15</v>
      </c>
      <c r="B2886" s="26">
        <f t="shared" ref="B2886:B2949" si="585">INDEX(SNAP_TIMES,MATCH(A2886,SNAP_NOS,0))</f>
        <v>46273.822916666657</v>
      </c>
      <c r="C2886" t="s">
        <v>60</v>
      </c>
      <c r="D2886">
        <v>1</v>
      </c>
      <c r="E2886" s="26">
        <f t="shared" ref="E2886:E2949" si="586">IF(AND(INDEX(SH_CHG,MATCH(C2886,SH_ID,0))&lt;&gt;"",B2886&gt;=INDEX(SH_CHG,MATCH(C2886,SH_ID,0))),INDEX(SH_DEP,MATCH(C2886,SH_ID,0)),INDEX(SH_ORIG,MATCH(C2886,SH_ID,0)))</f>
        <v>46273.854166666657</v>
      </c>
      <c r="F2886" s="26">
        <f t="shared" ref="F2886:F2949" si="587">E2886-LOADING_MINUTES/1440</f>
        <v>46273.833333333321</v>
      </c>
      <c r="G2886">
        <f t="shared" ref="G2886:G2949" si="588">COUNTIFS(OL_SNAP,A2886,OL_EFF,C2886,OL_WT,D2886,OL_OPEN,"&gt;0")</f>
        <v>0</v>
      </c>
      <c r="H2886">
        <f t="shared" ref="H2886:H2949" si="589">SUMIFS($G$6:$G$3569,$A$6:$A$3569,A2886,$D$6:$D$3569,D2886,$F$6:$F$3569,"&lt;="&amp;F2886)</f>
        <v>0</v>
      </c>
      <c r="I2886" s="27">
        <f t="shared" ref="I2886:I2949" si="590">INDEX(C_RES,MATCH(1,INDEX((C_SN=A2886)*(C_WT=D2886),0),0))</f>
        <v>5</v>
      </c>
      <c r="J2886" s="28">
        <f t="shared" ref="J2886:J2949" si="591">INDEX(C_RL,MATCH(1,INDEX((C_SN=A2886)*(C_WT=D2886),0),0))</f>
        <v>181.25777735234993</v>
      </c>
      <c r="K2886" s="29" t="str">
        <f t="shared" ref="K2886:K2949" si="592">IF(G2886=0,"",IF(ISNUMBER(J2886),IF(J2886&gt;0,H2886/J2886/24,"NULL"),"NULL"))</f>
        <v/>
      </c>
      <c r="L2886" s="26" t="str">
        <f t="shared" ref="L2886:L2949" si="593">IF(ISNUMBER(K2886),B2886+K2886,"")</f>
        <v/>
      </c>
      <c r="M2886" t="str">
        <f t="shared" ref="M2886:M2949" si="594">IF(G2886=0,"",IF(B2886&gt;=F2886,"NO - CUTOFF PASSED",IF(ISNUMBER(K2886),IF(L2886&lt;=F2886,"YES","NO"),"UNKNOWN - NO RATE")))</f>
        <v/>
      </c>
      <c r="N2886" s="28">
        <f t="shared" ref="N2886:N2949" si="595">IFERROR(IF(AND(INDEX(C_HRS,MATCH(1,INDEX((C_SN=A2886)*(C_WT=D2886),0),0))&gt;0,INDEX(C_TL,MATCH(1,INDEX((C_SN=A2886)*(C_WT=D2886),0),0))&gt;0),INDEX(C_TL,MATCH(1,INDEX((C_SN=A2886)*(C_WT=D2886),0),0))/INDEX(C_HRS,MATCH(1,INDEX((C_SN=A2886)*(C_WT=D2886),0),0)),"NULL"),"NULL")</f>
        <v>36.251555470469988</v>
      </c>
      <c r="O2886" t="str">
        <f t="shared" ref="O2886:O2949" si="596">IF(M2886="NO",IF(ISNUMBER(N2886),ROUNDUP(H2886/(N2886*(F2886-B2886)*24),0),"CANNOT ESTIMATE - NO RATE"),"")</f>
        <v/>
      </c>
      <c r="P2886" t="str">
        <f t="shared" ref="P2886:P2949" si="597">IF(ISNUMBER(O2886),MAX(0,O2886-I2886),O2886)</f>
        <v/>
      </c>
      <c r="Q2886" s="10"/>
      <c r="R2886" s="10"/>
      <c r="S2886" s="16">
        <v>5</v>
      </c>
      <c r="T2886" s="13">
        <v>181.2577773523499</v>
      </c>
      <c r="U2886" s="14"/>
      <c r="V2886" s="11"/>
      <c r="W2886" s="10"/>
      <c r="X2886" s="29"/>
      <c r="AA2886" t="s">
        <v>331</v>
      </c>
      <c r="AB2886">
        <v>5</v>
      </c>
      <c r="AC2886">
        <v>18.48341232227488</v>
      </c>
      <c r="AD2886">
        <v>349.63161419959812</v>
      </c>
      <c r="AL2886">
        <v>18.48341232227488</v>
      </c>
      <c r="AM2886">
        <v>349.63161419959812</v>
      </c>
      <c r="AR2886" t="s">
        <v>337</v>
      </c>
    </row>
    <row r="2887" spans="1:44" x14ac:dyDescent="0.35">
      <c r="A2887">
        <v>15</v>
      </c>
      <c r="B2887" s="26">
        <f t="shared" si="585"/>
        <v>46273.822916666657</v>
      </c>
      <c r="C2887" t="s">
        <v>60</v>
      </c>
      <c r="D2887">
        <v>2</v>
      </c>
      <c r="E2887" s="26">
        <f t="shared" si="586"/>
        <v>46273.854166666657</v>
      </c>
      <c r="F2887" s="26">
        <f t="shared" si="587"/>
        <v>46273.833333333321</v>
      </c>
      <c r="G2887">
        <f t="shared" si="588"/>
        <v>0</v>
      </c>
      <c r="H2887">
        <f t="shared" si="589"/>
        <v>0</v>
      </c>
      <c r="I2887" s="27">
        <f t="shared" si="590"/>
        <v>0</v>
      </c>
      <c r="J2887" s="28" t="str">
        <f t="shared" si="591"/>
        <v>NULL</v>
      </c>
      <c r="K2887" s="29" t="str">
        <f t="shared" si="592"/>
        <v/>
      </c>
      <c r="L2887" s="26" t="str">
        <f t="shared" si="593"/>
        <v/>
      </c>
      <c r="M2887" t="str">
        <f t="shared" si="594"/>
        <v/>
      </c>
      <c r="N2887" s="28">
        <f t="shared" si="595"/>
        <v>41.894060995184596</v>
      </c>
      <c r="O2887" t="str">
        <f t="shared" si="596"/>
        <v/>
      </c>
      <c r="P2887" t="str">
        <f t="shared" si="597"/>
        <v/>
      </c>
      <c r="Q2887" s="10"/>
      <c r="R2887" s="10"/>
      <c r="S2887" s="16">
        <v>0</v>
      </c>
      <c r="T2887" s="13"/>
      <c r="U2887" s="14"/>
      <c r="V2887" s="11"/>
      <c r="W2887" s="10"/>
      <c r="X2887" s="29"/>
      <c r="AA2887" t="s">
        <v>331</v>
      </c>
      <c r="AB2887">
        <v>2</v>
      </c>
      <c r="AR2887" t="s">
        <v>332</v>
      </c>
    </row>
    <row r="2888" spans="1:44" x14ac:dyDescent="0.35">
      <c r="A2888">
        <v>15</v>
      </c>
      <c r="B2888" s="26">
        <f t="shared" si="585"/>
        <v>46273.822916666657</v>
      </c>
      <c r="C2888" t="s">
        <v>60</v>
      </c>
      <c r="D2888">
        <v>3</v>
      </c>
      <c r="E2888" s="26">
        <f t="shared" si="586"/>
        <v>46273.854166666657</v>
      </c>
      <c r="F2888" s="26">
        <f t="shared" si="587"/>
        <v>46273.833333333321</v>
      </c>
      <c r="G2888">
        <f t="shared" si="588"/>
        <v>0</v>
      </c>
      <c r="H2888">
        <f t="shared" si="589"/>
        <v>0</v>
      </c>
      <c r="I2888" s="27">
        <f t="shared" si="590"/>
        <v>0</v>
      </c>
      <c r="J2888" s="28" t="str">
        <f t="shared" si="591"/>
        <v>NULL</v>
      </c>
      <c r="K2888" s="29" t="str">
        <f t="shared" si="592"/>
        <v/>
      </c>
      <c r="L2888" s="26" t="str">
        <f t="shared" si="593"/>
        <v/>
      </c>
      <c r="M2888" t="str">
        <f t="shared" si="594"/>
        <v/>
      </c>
      <c r="N2888" s="28">
        <f t="shared" si="595"/>
        <v>58.441558441558442</v>
      </c>
      <c r="O2888" t="str">
        <f t="shared" si="596"/>
        <v/>
      </c>
      <c r="P2888" t="str">
        <f t="shared" si="597"/>
        <v/>
      </c>
      <c r="Q2888" s="10"/>
      <c r="R2888" s="10"/>
      <c r="S2888" s="16">
        <v>0</v>
      </c>
      <c r="T2888" s="13"/>
      <c r="U2888" s="14"/>
      <c r="V2888" s="11"/>
      <c r="W2888" s="10"/>
      <c r="X2888" s="29"/>
      <c r="AA2888" t="s">
        <v>331</v>
      </c>
      <c r="AB2888">
        <v>1</v>
      </c>
      <c r="AR2888" t="s">
        <v>338</v>
      </c>
    </row>
    <row r="2889" spans="1:44" x14ac:dyDescent="0.35">
      <c r="A2889">
        <v>15</v>
      </c>
      <c r="B2889" s="26">
        <f t="shared" si="585"/>
        <v>46273.822916666657</v>
      </c>
      <c r="C2889" t="s">
        <v>60</v>
      </c>
      <c r="D2889">
        <v>4</v>
      </c>
      <c r="E2889" s="26">
        <f t="shared" si="586"/>
        <v>46273.854166666657</v>
      </c>
      <c r="F2889" s="26">
        <f t="shared" si="587"/>
        <v>46273.833333333321</v>
      </c>
      <c r="G2889">
        <f t="shared" si="588"/>
        <v>0</v>
      </c>
      <c r="H2889">
        <f t="shared" si="589"/>
        <v>0</v>
      </c>
      <c r="I2889" s="27">
        <f t="shared" si="590"/>
        <v>0</v>
      </c>
      <c r="J2889" s="28" t="str">
        <f t="shared" si="591"/>
        <v>NULL</v>
      </c>
      <c r="K2889" s="29" t="str">
        <f t="shared" si="592"/>
        <v/>
      </c>
      <c r="L2889" s="26" t="str">
        <f t="shared" si="593"/>
        <v/>
      </c>
      <c r="M2889" t="str">
        <f t="shared" si="594"/>
        <v/>
      </c>
      <c r="N2889" s="28">
        <f t="shared" si="595"/>
        <v>116.70290571259142</v>
      </c>
      <c r="O2889" t="str">
        <f t="shared" si="596"/>
        <v/>
      </c>
      <c r="P2889" t="str">
        <f t="shared" si="597"/>
        <v/>
      </c>
      <c r="Q2889" s="10"/>
      <c r="R2889" s="10"/>
      <c r="S2889" s="16">
        <v>0</v>
      </c>
      <c r="T2889" s="13"/>
      <c r="U2889" s="14"/>
      <c r="V2889" s="11"/>
      <c r="W2889" s="10"/>
      <c r="X2889" s="29"/>
      <c r="AA2889" t="s">
        <v>331</v>
      </c>
      <c r="AB2889">
        <v>1</v>
      </c>
      <c r="AR2889" t="s">
        <v>338</v>
      </c>
    </row>
    <row r="2890" spans="1:44" x14ac:dyDescent="0.35">
      <c r="A2890">
        <v>15</v>
      </c>
      <c r="B2890" s="26">
        <f t="shared" si="585"/>
        <v>46273.822916666657</v>
      </c>
      <c r="C2890" t="s">
        <v>60</v>
      </c>
      <c r="D2890">
        <v>5</v>
      </c>
      <c r="E2890" s="26">
        <f t="shared" si="586"/>
        <v>46273.854166666657</v>
      </c>
      <c r="F2890" s="26">
        <f t="shared" si="587"/>
        <v>46273.833333333321</v>
      </c>
      <c r="G2890">
        <f t="shared" si="588"/>
        <v>0</v>
      </c>
      <c r="H2890">
        <f t="shared" si="589"/>
        <v>0</v>
      </c>
      <c r="I2890" s="27">
        <f t="shared" si="590"/>
        <v>0</v>
      </c>
      <c r="J2890" s="28" t="str">
        <f t="shared" si="591"/>
        <v>NULL</v>
      </c>
      <c r="K2890" s="29" t="str">
        <f t="shared" si="592"/>
        <v/>
      </c>
      <c r="L2890" s="26" t="str">
        <f t="shared" si="593"/>
        <v/>
      </c>
      <c r="M2890" t="str">
        <f t="shared" si="594"/>
        <v/>
      </c>
      <c r="N2890" s="28">
        <f t="shared" si="595"/>
        <v>21.695178849144636</v>
      </c>
      <c r="O2890" t="str">
        <f t="shared" si="596"/>
        <v/>
      </c>
      <c r="P2890" t="str">
        <f t="shared" si="597"/>
        <v/>
      </c>
      <c r="Q2890" s="10"/>
      <c r="R2890" s="10"/>
      <c r="S2890" s="16">
        <v>0</v>
      </c>
      <c r="T2890" s="13"/>
      <c r="U2890" s="14"/>
      <c r="V2890" s="11"/>
      <c r="W2890" s="10"/>
      <c r="X2890" s="29"/>
      <c r="AA2890" t="s">
        <v>331</v>
      </c>
      <c r="AB2890">
        <v>1</v>
      </c>
      <c r="AR2890" t="s">
        <v>338</v>
      </c>
    </row>
    <row r="2891" spans="1:44" x14ac:dyDescent="0.35">
      <c r="A2891">
        <v>15</v>
      </c>
      <c r="B2891" s="26">
        <f t="shared" si="585"/>
        <v>46273.822916666657</v>
      </c>
      <c r="C2891" t="s">
        <v>60</v>
      </c>
      <c r="D2891">
        <v>6</v>
      </c>
      <c r="E2891" s="26">
        <f t="shared" si="586"/>
        <v>46273.854166666657</v>
      </c>
      <c r="F2891" s="26">
        <f t="shared" si="587"/>
        <v>46273.833333333321</v>
      </c>
      <c r="G2891">
        <f t="shared" si="588"/>
        <v>0</v>
      </c>
      <c r="H2891">
        <f t="shared" si="589"/>
        <v>0</v>
      </c>
      <c r="I2891" s="27">
        <f t="shared" si="590"/>
        <v>2</v>
      </c>
      <c r="J2891" s="28">
        <f t="shared" si="591"/>
        <v>37.087116090399846</v>
      </c>
      <c r="K2891" s="29" t="str">
        <f t="shared" si="592"/>
        <v/>
      </c>
      <c r="L2891" s="26" t="str">
        <f t="shared" si="593"/>
        <v/>
      </c>
      <c r="M2891" t="str">
        <f t="shared" si="594"/>
        <v/>
      </c>
      <c r="N2891" s="28">
        <f t="shared" si="595"/>
        <v>18.543558045199923</v>
      </c>
      <c r="O2891" t="str">
        <f t="shared" si="596"/>
        <v/>
      </c>
      <c r="P2891" t="str">
        <f t="shared" si="597"/>
        <v/>
      </c>
      <c r="Q2891" s="10"/>
      <c r="R2891" s="10"/>
      <c r="S2891" s="16">
        <v>2</v>
      </c>
      <c r="T2891" s="13">
        <v>37.087116090399853</v>
      </c>
      <c r="U2891" s="14"/>
      <c r="V2891" s="11"/>
      <c r="W2891" s="10"/>
      <c r="X2891" s="29"/>
      <c r="AA2891" t="s">
        <v>331</v>
      </c>
      <c r="AB2891">
        <v>2</v>
      </c>
      <c r="AC2891">
        <v>22.896515171591361</v>
      </c>
      <c r="AD2891">
        <v>50.501002004008022</v>
      </c>
      <c r="AL2891">
        <v>22.896515171591361</v>
      </c>
      <c r="AM2891">
        <v>50.501002004008022</v>
      </c>
      <c r="AR2891" t="s">
        <v>332</v>
      </c>
    </row>
    <row r="2892" spans="1:44" x14ac:dyDescent="0.35">
      <c r="A2892">
        <v>15</v>
      </c>
      <c r="B2892" s="26">
        <f t="shared" si="585"/>
        <v>46273.822916666657</v>
      </c>
      <c r="C2892" t="s">
        <v>61</v>
      </c>
      <c r="D2892">
        <v>1</v>
      </c>
      <c r="E2892" s="26">
        <f t="shared" si="586"/>
        <v>46273.854166666657</v>
      </c>
      <c r="F2892" s="26">
        <f t="shared" si="587"/>
        <v>46273.833333333321</v>
      </c>
      <c r="G2892">
        <f t="shared" si="588"/>
        <v>0</v>
      </c>
      <c r="H2892">
        <f t="shared" si="589"/>
        <v>0</v>
      </c>
      <c r="I2892" s="27">
        <f t="shared" si="590"/>
        <v>5</v>
      </c>
      <c r="J2892" s="28">
        <f t="shared" si="591"/>
        <v>181.25777735234993</v>
      </c>
      <c r="K2892" s="29" t="str">
        <f t="shared" si="592"/>
        <v/>
      </c>
      <c r="L2892" s="26" t="str">
        <f t="shared" si="593"/>
        <v/>
      </c>
      <c r="M2892" t="str">
        <f t="shared" si="594"/>
        <v/>
      </c>
      <c r="N2892" s="28">
        <f t="shared" si="595"/>
        <v>36.251555470469988</v>
      </c>
      <c r="O2892" t="str">
        <f t="shared" si="596"/>
        <v/>
      </c>
      <c r="P2892" t="str">
        <f t="shared" si="597"/>
        <v/>
      </c>
      <c r="Q2892" s="10"/>
      <c r="R2892" s="10"/>
      <c r="S2892" s="16">
        <v>5</v>
      </c>
      <c r="T2892" s="13">
        <v>181.2577773523499</v>
      </c>
      <c r="U2892" s="14"/>
      <c r="V2892" s="11"/>
      <c r="W2892" s="10"/>
      <c r="X2892" s="29"/>
      <c r="AA2892" t="s">
        <v>331</v>
      </c>
      <c r="AB2892">
        <v>5</v>
      </c>
      <c r="AC2892">
        <v>18.48341232227488</v>
      </c>
      <c r="AD2892">
        <v>349.63161419959812</v>
      </c>
      <c r="AL2892">
        <v>18.48341232227488</v>
      </c>
      <c r="AM2892">
        <v>349.63161419959812</v>
      </c>
      <c r="AR2892" t="s">
        <v>337</v>
      </c>
    </row>
    <row r="2893" spans="1:44" x14ac:dyDescent="0.35">
      <c r="A2893">
        <v>15</v>
      </c>
      <c r="B2893" s="26">
        <f t="shared" si="585"/>
        <v>46273.822916666657</v>
      </c>
      <c r="C2893" t="s">
        <v>61</v>
      </c>
      <c r="D2893">
        <v>2</v>
      </c>
      <c r="E2893" s="26">
        <f t="shared" si="586"/>
        <v>46273.854166666657</v>
      </c>
      <c r="F2893" s="26">
        <f t="shared" si="587"/>
        <v>46273.833333333321</v>
      </c>
      <c r="G2893">
        <f t="shared" si="588"/>
        <v>0</v>
      </c>
      <c r="H2893">
        <f t="shared" si="589"/>
        <v>0</v>
      </c>
      <c r="I2893" s="27">
        <f t="shared" si="590"/>
        <v>0</v>
      </c>
      <c r="J2893" s="28" t="str">
        <f t="shared" si="591"/>
        <v>NULL</v>
      </c>
      <c r="K2893" s="29" t="str">
        <f t="shared" si="592"/>
        <v/>
      </c>
      <c r="L2893" s="26" t="str">
        <f t="shared" si="593"/>
        <v/>
      </c>
      <c r="M2893" t="str">
        <f t="shared" si="594"/>
        <v/>
      </c>
      <c r="N2893" s="28">
        <f t="shared" si="595"/>
        <v>41.894060995184596</v>
      </c>
      <c r="O2893" t="str">
        <f t="shared" si="596"/>
        <v/>
      </c>
      <c r="P2893" t="str">
        <f t="shared" si="597"/>
        <v/>
      </c>
      <c r="Q2893" s="10"/>
      <c r="R2893" s="10"/>
      <c r="S2893" s="16">
        <v>0</v>
      </c>
      <c r="T2893" s="13"/>
      <c r="U2893" s="14"/>
      <c r="V2893" s="11"/>
      <c r="W2893" s="10"/>
      <c r="X2893" s="29"/>
      <c r="AA2893" t="s">
        <v>331</v>
      </c>
      <c r="AB2893">
        <v>2</v>
      </c>
      <c r="AR2893" t="s">
        <v>332</v>
      </c>
    </row>
    <row r="2894" spans="1:44" x14ac:dyDescent="0.35">
      <c r="A2894">
        <v>15</v>
      </c>
      <c r="B2894" s="26">
        <f t="shared" si="585"/>
        <v>46273.822916666657</v>
      </c>
      <c r="C2894" t="s">
        <v>61</v>
      </c>
      <c r="D2894">
        <v>3</v>
      </c>
      <c r="E2894" s="26">
        <f t="shared" si="586"/>
        <v>46273.854166666657</v>
      </c>
      <c r="F2894" s="26">
        <f t="shared" si="587"/>
        <v>46273.833333333321</v>
      </c>
      <c r="G2894">
        <f t="shared" si="588"/>
        <v>0</v>
      </c>
      <c r="H2894">
        <f t="shared" si="589"/>
        <v>0</v>
      </c>
      <c r="I2894" s="27">
        <f t="shared" si="590"/>
        <v>0</v>
      </c>
      <c r="J2894" s="28" t="str">
        <f t="shared" si="591"/>
        <v>NULL</v>
      </c>
      <c r="K2894" s="29" t="str">
        <f t="shared" si="592"/>
        <v/>
      </c>
      <c r="L2894" s="26" t="str">
        <f t="shared" si="593"/>
        <v/>
      </c>
      <c r="M2894" t="str">
        <f t="shared" si="594"/>
        <v/>
      </c>
      <c r="N2894" s="28">
        <f t="shared" si="595"/>
        <v>58.441558441558442</v>
      </c>
      <c r="O2894" t="str">
        <f t="shared" si="596"/>
        <v/>
      </c>
      <c r="P2894" t="str">
        <f t="shared" si="597"/>
        <v/>
      </c>
      <c r="Q2894" s="10"/>
      <c r="R2894" s="10"/>
      <c r="S2894" s="16">
        <v>0</v>
      </c>
      <c r="T2894" s="13"/>
      <c r="U2894" s="14"/>
      <c r="V2894" s="11"/>
      <c r="W2894" s="10"/>
      <c r="X2894" s="29"/>
      <c r="AA2894" t="s">
        <v>331</v>
      </c>
      <c r="AB2894">
        <v>1</v>
      </c>
      <c r="AR2894" t="s">
        <v>338</v>
      </c>
    </row>
    <row r="2895" spans="1:44" x14ac:dyDescent="0.35">
      <c r="A2895">
        <v>15</v>
      </c>
      <c r="B2895" s="26">
        <f t="shared" si="585"/>
        <v>46273.822916666657</v>
      </c>
      <c r="C2895" t="s">
        <v>61</v>
      </c>
      <c r="D2895">
        <v>4</v>
      </c>
      <c r="E2895" s="26">
        <f t="shared" si="586"/>
        <v>46273.854166666657</v>
      </c>
      <c r="F2895" s="26">
        <f t="shared" si="587"/>
        <v>46273.833333333321</v>
      </c>
      <c r="G2895">
        <f t="shared" si="588"/>
        <v>0</v>
      </c>
      <c r="H2895">
        <f t="shared" si="589"/>
        <v>0</v>
      </c>
      <c r="I2895" s="27">
        <f t="shared" si="590"/>
        <v>0</v>
      </c>
      <c r="J2895" s="28" t="str">
        <f t="shared" si="591"/>
        <v>NULL</v>
      </c>
      <c r="K2895" s="29" t="str">
        <f t="shared" si="592"/>
        <v/>
      </c>
      <c r="L2895" s="26" t="str">
        <f t="shared" si="593"/>
        <v/>
      </c>
      <c r="M2895" t="str">
        <f t="shared" si="594"/>
        <v/>
      </c>
      <c r="N2895" s="28">
        <f t="shared" si="595"/>
        <v>116.70290571259142</v>
      </c>
      <c r="O2895" t="str">
        <f t="shared" si="596"/>
        <v/>
      </c>
      <c r="P2895" t="str">
        <f t="shared" si="597"/>
        <v/>
      </c>
      <c r="Q2895" s="10"/>
      <c r="R2895" s="10"/>
      <c r="S2895" s="16">
        <v>0</v>
      </c>
      <c r="T2895" s="13"/>
      <c r="U2895" s="14"/>
      <c r="V2895" s="11"/>
      <c r="W2895" s="10"/>
      <c r="X2895" s="29"/>
      <c r="AA2895" t="s">
        <v>331</v>
      </c>
      <c r="AB2895">
        <v>1</v>
      </c>
      <c r="AR2895" t="s">
        <v>338</v>
      </c>
    </row>
    <row r="2896" spans="1:44" x14ac:dyDescent="0.35">
      <c r="A2896">
        <v>15</v>
      </c>
      <c r="B2896" s="26">
        <f t="shared" si="585"/>
        <v>46273.822916666657</v>
      </c>
      <c r="C2896" t="s">
        <v>61</v>
      </c>
      <c r="D2896">
        <v>5</v>
      </c>
      <c r="E2896" s="26">
        <f t="shared" si="586"/>
        <v>46273.854166666657</v>
      </c>
      <c r="F2896" s="26">
        <f t="shared" si="587"/>
        <v>46273.833333333321</v>
      </c>
      <c r="G2896">
        <f t="shared" si="588"/>
        <v>0</v>
      </c>
      <c r="H2896">
        <f t="shared" si="589"/>
        <v>0</v>
      </c>
      <c r="I2896" s="27">
        <f t="shared" si="590"/>
        <v>0</v>
      </c>
      <c r="J2896" s="28" t="str">
        <f t="shared" si="591"/>
        <v>NULL</v>
      </c>
      <c r="K2896" s="29" t="str">
        <f t="shared" si="592"/>
        <v/>
      </c>
      <c r="L2896" s="26" t="str">
        <f t="shared" si="593"/>
        <v/>
      </c>
      <c r="M2896" t="str">
        <f t="shared" si="594"/>
        <v/>
      </c>
      <c r="N2896" s="28">
        <f t="shared" si="595"/>
        <v>21.695178849144636</v>
      </c>
      <c r="O2896" t="str">
        <f t="shared" si="596"/>
        <v/>
      </c>
      <c r="P2896" t="str">
        <f t="shared" si="597"/>
        <v/>
      </c>
      <c r="Q2896" s="10"/>
      <c r="R2896" s="10"/>
      <c r="S2896" s="16">
        <v>0</v>
      </c>
      <c r="T2896" s="13"/>
      <c r="U2896" s="14"/>
      <c r="V2896" s="11"/>
      <c r="W2896" s="10"/>
      <c r="X2896" s="29"/>
      <c r="AA2896" t="s">
        <v>331</v>
      </c>
      <c r="AB2896">
        <v>1</v>
      </c>
      <c r="AR2896" t="s">
        <v>338</v>
      </c>
    </row>
    <row r="2897" spans="1:44" x14ac:dyDescent="0.35">
      <c r="A2897">
        <v>15</v>
      </c>
      <c r="B2897" s="26">
        <f t="shared" si="585"/>
        <v>46273.822916666657</v>
      </c>
      <c r="C2897" t="s">
        <v>61</v>
      </c>
      <c r="D2897">
        <v>6</v>
      </c>
      <c r="E2897" s="26">
        <f t="shared" si="586"/>
        <v>46273.854166666657</v>
      </c>
      <c r="F2897" s="26">
        <f t="shared" si="587"/>
        <v>46273.833333333321</v>
      </c>
      <c r="G2897">
        <f t="shared" si="588"/>
        <v>0</v>
      </c>
      <c r="H2897">
        <f t="shared" si="589"/>
        <v>0</v>
      </c>
      <c r="I2897" s="27">
        <f t="shared" si="590"/>
        <v>2</v>
      </c>
      <c r="J2897" s="28">
        <f t="shared" si="591"/>
        <v>37.087116090399846</v>
      </c>
      <c r="K2897" s="29" t="str">
        <f t="shared" si="592"/>
        <v/>
      </c>
      <c r="L2897" s="26" t="str">
        <f t="shared" si="593"/>
        <v/>
      </c>
      <c r="M2897" t="str">
        <f t="shared" si="594"/>
        <v/>
      </c>
      <c r="N2897" s="28">
        <f t="shared" si="595"/>
        <v>18.543558045199923</v>
      </c>
      <c r="O2897" t="str">
        <f t="shared" si="596"/>
        <v/>
      </c>
      <c r="P2897" t="str">
        <f t="shared" si="597"/>
        <v/>
      </c>
      <c r="Q2897" s="10"/>
      <c r="R2897" s="10"/>
      <c r="S2897" s="16">
        <v>2</v>
      </c>
      <c r="T2897" s="13">
        <v>37.087116090399853</v>
      </c>
      <c r="U2897" s="14"/>
      <c r="V2897" s="11"/>
      <c r="W2897" s="10"/>
      <c r="X2897" s="29"/>
      <c r="AA2897" t="s">
        <v>331</v>
      </c>
      <c r="AB2897">
        <v>2</v>
      </c>
      <c r="AC2897">
        <v>22.896515171591361</v>
      </c>
      <c r="AD2897">
        <v>50.501002004008022</v>
      </c>
      <c r="AL2897">
        <v>22.896515171591361</v>
      </c>
      <c r="AM2897">
        <v>50.501002004008022</v>
      </c>
      <c r="AR2897" t="s">
        <v>332</v>
      </c>
    </row>
    <row r="2898" spans="1:44" x14ac:dyDescent="0.35">
      <c r="A2898">
        <v>15</v>
      </c>
      <c r="B2898" s="26">
        <f t="shared" si="585"/>
        <v>46273.822916666657</v>
      </c>
      <c r="C2898" t="s">
        <v>62</v>
      </c>
      <c r="D2898">
        <v>1</v>
      </c>
      <c r="E2898" s="26">
        <f t="shared" si="586"/>
        <v>46273.854166666657</v>
      </c>
      <c r="F2898" s="26">
        <f t="shared" si="587"/>
        <v>46273.833333333321</v>
      </c>
      <c r="G2898">
        <f t="shared" si="588"/>
        <v>0</v>
      </c>
      <c r="H2898">
        <f t="shared" si="589"/>
        <v>0</v>
      </c>
      <c r="I2898" s="27">
        <f t="shared" si="590"/>
        <v>5</v>
      </c>
      <c r="J2898" s="28">
        <f t="shared" si="591"/>
        <v>181.25777735234993</v>
      </c>
      <c r="K2898" s="29" t="str">
        <f t="shared" si="592"/>
        <v/>
      </c>
      <c r="L2898" s="26" t="str">
        <f t="shared" si="593"/>
        <v/>
      </c>
      <c r="M2898" t="str">
        <f t="shared" si="594"/>
        <v/>
      </c>
      <c r="N2898" s="28">
        <f t="shared" si="595"/>
        <v>36.251555470469988</v>
      </c>
      <c r="O2898" t="str">
        <f t="shared" si="596"/>
        <v/>
      </c>
      <c r="P2898" t="str">
        <f t="shared" si="597"/>
        <v/>
      </c>
      <c r="Q2898" s="10"/>
      <c r="R2898" s="10"/>
      <c r="S2898" s="16">
        <v>5</v>
      </c>
      <c r="T2898" s="13">
        <v>181.2577773523499</v>
      </c>
      <c r="U2898" s="14"/>
      <c r="V2898" s="11"/>
      <c r="W2898" s="10"/>
      <c r="X2898" s="29"/>
      <c r="AA2898" t="s">
        <v>331</v>
      </c>
      <c r="AB2898">
        <v>5</v>
      </c>
      <c r="AC2898">
        <v>18.48341232227488</v>
      </c>
      <c r="AD2898">
        <v>349.63161419959812</v>
      </c>
      <c r="AL2898">
        <v>18.48341232227488</v>
      </c>
      <c r="AM2898">
        <v>349.63161419959812</v>
      </c>
      <c r="AR2898" t="s">
        <v>337</v>
      </c>
    </row>
    <row r="2899" spans="1:44" x14ac:dyDescent="0.35">
      <c r="A2899">
        <v>15</v>
      </c>
      <c r="B2899" s="26">
        <f t="shared" si="585"/>
        <v>46273.822916666657</v>
      </c>
      <c r="C2899" t="s">
        <v>62</v>
      </c>
      <c r="D2899">
        <v>2</v>
      </c>
      <c r="E2899" s="26">
        <f t="shared" si="586"/>
        <v>46273.854166666657</v>
      </c>
      <c r="F2899" s="26">
        <f t="shared" si="587"/>
        <v>46273.833333333321</v>
      </c>
      <c r="G2899">
        <f t="shared" si="588"/>
        <v>0</v>
      </c>
      <c r="H2899">
        <f t="shared" si="589"/>
        <v>0</v>
      </c>
      <c r="I2899" s="27">
        <f t="shared" si="590"/>
        <v>0</v>
      </c>
      <c r="J2899" s="28" t="str">
        <f t="shared" si="591"/>
        <v>NULL</v>
      </c>
      <c r="K2899" s="29" t="str">
        <f t="shared" si="592"/>
        <v/>
      </c>
      <c r="L2899" s="26" t="str">
        <f t="shared" si="593"/>
        <v/>
      </c>
      <c r="M2899" t="str">
        <f t="shared" si="594"/>
        <v/>
      </c>
      <c r="N2899" s="28">
        <f t="shared" si="595"/>
        <v>41.894060995184596</v>
      </c>
      <c r="O2899" t="str">
        <f t="shared" si="596"/>
        <v/>
      </c>
      <c r="P2899" t="str">
        <f t="shared" si="597"/>
        <v/>
      </c>
      <c r="Q2899" s="10"/>
      <c r="R2899" s="10"/>
      <c r="S2899" s="16">
        <v>0</v>
      </c>
      <c r="T2899" s="13"/>
      <c r="U2899" s="14"/>
      <c r="V2899" s="11"/>
      <c r="W2899" s="10"/>
      <c r="X2899" s="29"/>
      <c r="AA2899" t="s">
        <v>331</v>
      </c>
      <c r="AB2899">
        <v>2</v>
      </c>
      <c r="AR2899" t="s">
        <v>332</v>
      </c>
    </row>
    <row r="2900" spans="1:44" x14ac:dyDescent="0.35">
      <c r="A2900">
        <v>15</v>
      </c>
      <c r="B2900" s="26">
        <f t="shared" si="585"/>
        <v>46273.822916666657</v>
      </c>
      <c r="C2900" t="s">
        <v>62</v>
      </c>
      <c r="D2900">
        <v>3</v>
      </c>
      <c r="E2900" s="26">
        <f t="shared" si="586"/>
        <v>46273.854166666657</v>
      </c>
      <c r="F2900" s="26">
        <f t="shared" si="587"/>
        <v>46273.833333333321</v>
      </c>
      <c r="G2900">
        <f t="shared" si="588"/>
        <v>0</v>
      </c>
      <c r="H2900">
        <f t="shared" si="589"/>
        <v>0</v>
      </c>
      <c r="I2900" s="27">
        <f t="shared" si="590"/>
        <v>0</v>
      </c>
      <c r="J2900" s="28" t="str">
        <f t="shared" si="591"/>
        <v>NULL</v>
      </c>
      <c r="K2900" s="29" t="str">
        <f t="shared" si="592"/>
        <v/>
      </c>
      <c r="L2900" s="26" t="str">
        <f t="shared" si="593"/>
        <v/>
      </c>
      <c r="M2900" t="str">
        <f t="shared" si="594"/>
        <v/>
      </c>
      <c r="N2900" s="28">
        <f t="shared" si="595"/>
        <v>58.441558441558442</v>
      </c>
      <c r="O2900" t="str">
        <f t="shared" si="596"/>
        <v/>
      </c>
      <c r="P2900" t="str">
        <f t="shared" si="597"/>
        <v/>
      </c>
      <c r="Q2900" s="10"/>
      <c r="R2900" s="10"/>
      <c r="S2900" s="16">
        <v>0</v>
      </c>
      <c r="T2900" s="13"/>
      <c r="U2900" s="14"/>
      <c r="V2900" s="11"/>
      <c r="W2900" s="10"/>
      <c r="X2900" s="29"/>
      <c r="AA2900" t="s">
        <v>331</v>
      </c>
      <c r="AB2900">
        <v>1</v>
      </c>
      <c r="AR2900" t="s">
        <v>338</v>
      </c>
    </row>
    <row r="2901" spans="1:44" x14ac:dyDescent="0.35">
      <c r="A2901">
        <v>15</v>
      </c>
      <c r="B2901" s="26">
        <f t="shared" si="585"/>
        <v>46273.822916666657</v>
      </c>
      <c r="C2901" t="s">
        <v>62</v>
      </c>
      <c r="D2901">
        <v>4</v>
      </c>
      <c r="E2901" s="26">
        <f t="shared" si="586"/>
        <v>46273.854166666657</v>
      </c>
      <c r="F2901" s="26">
        <f t="shared" si="587"/>
        <v>46273.833333333321</v>
      </c>
      <c r="G2901">
        <f t="shared" si="588"/>
        <v>0</v>
      </c>
      <c r="H2901">
        <f t="shared" si="589"/>
        <v>0</v>
      </c>
      <c r="I2901" s="27">
        <f t="shared" si="590"/>
        <v>0</v>
      </c>
      <c r="J2901" s="28" t="str">
        <f t="shared" si="591"/>
        <v>NULL</v>
      </c>
      <c r="K2901" s="29" t="str">
        <f t="shared" si="592"/>
        <v/>
      </c>
      <c r="L2901" s="26" t="str">
        <f t="shared" si="593"/>
        <v/>
      </c>
      <c r="M2901" t="str">
        <f t="shared" si="594"/>
        <v/>
      </c>
      <c r="N2901" s="28">
        <f t="shared" si="595"/>
        <v>116.70290571259142</v>
      </c>
      <c r="O2901" t="str">
        <f t="shared" si="596"/>
        <v/>
      </c>
      <c r="P2901" t="str">
        <f t="shared" si="597"/>
        <v/>
      </c>
      <c r="Q2901" s="10"/>
      <c r="R2901" s="10"/>
      <c r="S2901" s="16">
        <v>0</v>
      </c>
      <c r="T2901" s="13"/>
      <c r="U2901" s="14"/>
      <c r="V2901" s="11"/>
      <c r="W2901" s="10"/>
      <c r="X2901" s="29"/>
      <c r="AA2901" t="s">
        <v>331</v>
      </c>
      <c r="AB2901">
        <v>1</v>
      </c>
      <c r="AR2901" t="s">
        <v>338</v>
      </c>
    </row>
    <row r="2902" spans="1:44" x14ac:dyDescent="0.35">
      <c r="A2902">
        <v>15</v>
      </c>
      <c r="B2902" s="26">
        <f t="shared" si="585"/>
        <v>46273.822916666657</v>
      </c>
      <c r="C2902" t="s">
        <v>62</v>
      </c>
      <c r="D2902">
        <v>5</v>
      </c>
      <c r="E2902" s="26">
        <f t="shared" si="586"/>
        <v>46273.854166666657</v>
      </c>
      <c r="F2902" s="26">
        <f t="shared" si="587"/>
        <v>46273.833333333321</v>
      </c>
      <c r="G2902">
        <f t="shared" si="588"/>
        <v>0</v>
      </c>
      <c r="H2902">
        <f t="shared" si="589"/>
        <v>0</v>
      </c>
      <c r="I2902" s="27">
        <f t="shared" si="590"/>
        <v>0</v>
      </c>
      <c r="J2902" s="28" t="str">
        <f t="shared" si="591"/>
        <v>NULL</v>
      </c>
      <c r="K2902" s="29" t="str">
        <f t="shared" si="592"/>
        <v/>
      </c>
      <c r="L2902" s="26" t="str">
        <f t="shared" si="593"/>
        <v/>
      </c>
      <c r="M2902" t="str">
        <f t="shared" si="594"/>
        <v/>
      </c>
      <c r="N2902" s="28">
        <f t="shared" si="595"/>
        <v>21.695178849144636</v>
      </c>
      <c r="O2902" t="str">
        <f t="shared" si="596"/>
        <v/>
      </c>
      <c r="P2902" t="str">
        <f t="shared" si="597"/>
        <v/>
      </c>
      <c r="Q2902" s="10"/>
      <c r="R2902" s="10"/>
      <c r="S2902" s="16">
        <v>0</v>
      </c>
      <c r="T2902" s="13"/>
      <c r="U2902" s="14"/>
      <c r="V2902" s="11"/>
      <c r="W2902" s="10"/>
      <c r="X2902" s="29"/>
      <c r="AA2902" t="s">
        <v>331</v>
      </c>
      <c r="AB2902">
        <v>1</v>
      </c>
      <c r="AR2902" t="s">
        <v>338</v>
      </c>
    </row>
    <row r="2903" spans="1:44" x14ac:dyDescent="0.35">
      <c r="A2903">
        <v>15</v>
      </c>
      <c r="B2903" s="26">
        <f t="shared" si="585"/>
        <v>46273.822916666657</v>
      </c>
      <c r="C2903" t="s">
        <v>62</v>
      </c>
      <c r="D2903">
        <v>6</v>
      </c>
      <c r="E2903" s="26">
        <f t="shared" si="586"/>
        <v>46273.854166666657</v>
      </c>
      <c r="F2903" s="26">
        <f t="shared" si="587"/>
        <v>46273.833333333321</v>
      </c>
      <c r="G2903">
        <f t="shared" si="588"/>
        <v>0</v>
      </c>
      <c r="H2903">
        <f t="shared" si="589"/>
        <v>0</v>
      </c>
      <c r="I2903" s="27">
        <f t="shared" si="590"/>
        <v>2</v>
      </c>
      <c r="J2903" s="28">
        <f t="shared" si="591"/>
        <v>37.087116090399846</v>
      </c>
      <c r="K2903" s="29" t="str">
        <f t="shared" si="592"/>
        <v/>
      </c>
      <c r="L2903" s="26" t="str">
        <f t="shared" si="593"/>
        <v/>
      </c>
      <c r="M2903" t="str">
        <f t="shared" si="594"/>
        <v/>
      </c>
      <c r="N2903" s="28">
        <f t="shared" si="595"/>
        <v>18.543558045199923</v>
      </c>
      <c r="O2903" t="str">
        <f t="shared" si="596"/>
        <v/>
      </c>
      <c r="P2903" t="str">
        <f t="shared" si="597"/>
        <v/>
      </c>
      <c r="Q2903" s="10"/>
      <c r="R2903" s="10"/>
      <c r="S2903" s="16">
        <v>2</v>
      </c>
      <c r="T2903" s="13">
        <v>37.087116090399853</v>
      </c>
      <c r="U2903" s="14"/>
      <c r="V2903" s="11"/>
      <c r="W2903" s="10"/>
      <c r="X2903" s="29"/>
      <c r="AA2903" t="s">
        <v>331</v>
      </c>
      <c r="AB2903">
        <v>2</v>
      </c>
      <c r="AC2903">
        <v>22.896515171591361</v>
      </c>
      <c r="AD2903">
        <v>50.501002004008022</v>
      </c>
      <c r="AL2903">
        <v>22.896515171591361</v>
      </c>
      <c r="AM2903">
        <v>50.501002004008022</v>
      </c>
      <c r="AR2903" t="s">
        <v>332</v>
      </c>
    </row>
    <row r="2904" spans="1:44" x14ac:dyDescent="0.35">
      <c r="A2904">
        <v>15</v>
      </c>
      <c r="B2904" s="26">
        <f t="shared" si="585"/>
        <v>46273.822916666657</v>
      </c>
      <c r="C2904" t="s">
        <v>63</v>
      </c>
      <c r="D2904">
        <v>1</v>
      </c>
      <c r="E2904" s="26">
        <f t="shared" si="586"/>
        <v>46273.854166666657</v>
      </c>
      <c r="F2904" s="26">
        <f t="shared" si="587"/>
        <v>46273.833333333321</v>
      </c>
      <c r="G2904">
        <f t="shared" si="588"/>
        <v>0</v>
      </c>
      <c r="H2904">
        <f t="shared" si="589"/>
        <v>0</v>
      </c>
      <c r="I2904" s="27">
        <f t="shared" si="590"/>
        <v>5</v>
      </c>
      <c r="J2904" s="28">
        <f t="shared" si="591"/>
        <v>181.25777735234993</v>
      </c>
      <c r="K2904" s="29" t="str">
        <f t="shared" si="592"/>
        <v/>
      </c>
      <c r="L2904" s="26" t="str">
        <f t="shared" si="593"/>
        <v/>
      </c>
      <c r="M2904" t="str">
        <f t="shared" si="594"/>
        <v/>
      </c>
      <c r="N2904" s="28">
        <f t="shared" si="595"/>
        <v>36.251555470469988</v>
      </c>
      <c r="O2904" t="str">
        <f t="shared" si="596"/>
        <v/>
      </c>
      <c r="P2904" t="str">
        <f t="shared" si="597"/>
        <v/>
      </c>
      <c r="Q2904" s="10"/>
      <c r="R2904" s="10"/>
      <c r="S2904" s="16">
        <v>5</v>
      </c>
      <c r="T2904" s="13">
        <v>181.2577773523499</v>
      </c>
      <c r="U2904" s="14"/>
      <c r="V2904" s="11"/>
      <c r="W2904" s="10"/>
      <c r="X2904" s="29"/>
      <c r="AA2904" t="s">
        <v>331</v>
      </c>
      <c r="AB2904">
        <v>5</v>
      </c>
      <c r="AC2904">
        <v>18.48341232227488</v>
      </c>
      <c r="AD2904">
        <v>349.63161419959812</v>
      </c>
      <c r="AL2904">
        <v>18.48341232227488</v>
      </c>
      <c r="AM2904">
        <v>349.63161419959812</v>
      </c>
      <c r="AR2904" t="s">
        <v>337</v>
      </c>
    </row>
    <row r="2905" spans="1:44" x14ac:dyDescent="0.35">
      <c r="A2905">
        <v>15</v>
      </c>
      <c r="B2905" s="26">
        <f t="shared" si="585"/>
        <v>46273.822916666657</v>
      </c>
      <c r="C2905" t="s">
        <v>63</v>
      </c>
      <c r="D2905">
        <v>2</v>
      </c>
      <c r="E2905" s="26">
        <f t="shared" si="586"/>
        <v>46273.854166666657</v>
      </c>
      <c r="F2905" s="26">
        <f t="shared" si="587"/>
        <v>46273.833333333321</v>
      </c>
      <c r="G2905">
        <f t="shared" si="588"/>
        <v>0</v>
      </c>
      <c r="H2905">
        <f t="shared" si="589"/>
        <v>0</v>
      </c>
      <c r="I2905" s="27">
        <f t="shared" si="590"/>
        <v>0</v>
      </c>
      <c r="J2905" s="28" t="str">
        <f t="shared" si="591"/>
        <v>NULL</v>
      </c>
      <c r="K2905" s="29" t="str">
        <f t="shared" si="592"/>
        <v/>
      </c>
      <c r="L2905" s="26" t="str">
        <f t="shared" si="593"/>
        <v/>
      </c>
      <c r="M2905" t="str">
        <f t="shared" si="594"/>
        <v/>
      </c>
      <c r="N2905" s="28">
        <f t="shared" si="595"/>
        <v>41.894060995184596</v>
      </c>
      <c r="O2905" t="str">
        <f t="shared" si="596"/>
        <v/>
      </c>
      <c r="P2905" t="str">
        <f t="shared" si="597"/>
        <v/>
      </c>
      <c r="Q2905" s="10"/>
      <c r="R2905" s="10"/>
      <c r="S2905" s="16">
        <v>0</v>
      </c>
      <c r="T2905" s="13"/>
      <c r="U2905" s="14"/>
      <c r="V2905" s="11"/>
      <c r="W2905" s="10"/>
      <c r="X2905" s="29"/>
      <c r="AA2905" t="s">
        <v>331</v>
      </c>
      <c r="AB2905">
        <v>2</v>
      </c>
      <c r="AR2905" t="s">
        <v>332</v>
      </c>
    </row>
    <row r="2906" spans="1:44" x14ac:dyDescent="0.35">
      <c r="A2906">
        <v>15</v>
      </c>
      <c r="B2906" s="26">
        <f t="shared" si="585"/>
        <v>46273.822916666657</v>
      </c>
      <c r="C2906" t="s">
        <v>63</v>
      </c>
      <c r="D2906">
        <v>3</v>
      </c>
      <c r="E2906" s="26">
        <f t="shared" si="586"/>
        <v>46273.854166666657</v>
      </c>
      <c r="F2906" s="26">
        <f t="shared" si="587"/>
        <v>46273.833333333321</v>
      </c>
      <c r="G2906">
        <f t="shared" si="588"/>
        <v>0</v>
      </c>
      <c r="H2906">
        <f t="shared" si="589"/>
        <v>0</v>
      </c>
      <c r="I2906" s="27">
        <f t="shared" si="590"/>
        <v>0</v>
      </c>
      <c r="J2906" s="28" t="str">
        <f t="shared" si="591"/>
        <v>NULL</v>
      </c>
      <c r="K2906" s="29" t="str">
        <f t="shared" si="592"/>
        <v/>
      </c>
      <c r="L2906" s="26" t="str">
        <f t="shared" si="593"/>
        <v/>
      </c>
      <c r="M2906" t="str">
        <f t="shared" si="594"/>
        <v/>
      </c>
      <c r="N2906" s="28">
        <f t="shared" si="595"/>
        <v>58.441558441558442</v>
      </c>
      <c r="O2906" t="str">
        <f t="shared" si="596"/>
        <v/>
      </c>
      <c r="P2906" t="str">
        <f t="shared" si="597"/>
        <v/>
      </c>
      <c r="Q2906" s="10"/>
      <c r="R2906" s="10"/>
      <c r="S2906" s="16">
        <v>0</v>
      </c>
      <c r="T2906" s="13"/>
      <c r="U2906" s="14"/>
      <c r="V2906" s="11"/>
      <c r="W2906" s="10"/>
      <c r="X2906" s="29"/>
      <c r="AA2906" t="s">
        <v>331</v>
      </c>
      <c r="AB2906">
        <v>1</v>
      </c>
      <c r="AR2906" t="s">
        <v>338</v>
      </c>
    </row>
    <row r="2907" spans="1:44" x14ac:dyDescent="0.35">
      <c r="A2907">
        <v>15</v>
      </c>
      <c r="B2907" s="26">
        <f t="shared" si="585"/>
        <v>46273.822916666657</v>
      </c>
      <c r="C2907" t="s">
        <v>63</v>
      </c>
      <c r="D2907">
        <v>4</v>
      </c>
      <c r="E2907" s="26">
        <f t="shared" si="586"/>
        <v>46273.854166666657</v>
      </c>
      <c r="F2907" s="26">
        <f t="shared" si="587"/>
        <v>46273.833333333321</v>
      </c>
      <c r="G2907">
        <f t="shared" si="588"/>
        <v>0</v>
      </c>
      <c r="H2907">
        <f t="shared" si="589"/>
        <v>0</v>
      </c>
      <c r="I2907" s="27">
        <f t="shared" si="590"/>
        <v>0</v>
      </c>
      <c r="J2907" s="28" t="str">
        <f t="shared" si="591"/>
        <v>NULL</v>
      </c>
      <c r="K2907" s="29" t="str">
        <f t="shared" si="592"/>
        <v/>
      </c>
      <c r="L2907" s="26" t="str">
        <f t="shared" si="593"/>
        <v/>
      </c>
      <c r="M2907" t="str">
        <f t="shared" si="594"/>
        <v/>
      </c>
      <c r="N2907" s="28">
        <f t="shared" si="595"/>
        <v>116.70290571259142</v>
      </c>
      <c r="O2907" t="str">
        <f t="shared" si="596"/>
        <v/>
      </c>
      <c r="P2907" t="str">
        <f t="shared" si="597"/>
        <v/>
      </c>
      <c r="Q2907" s="10"/>
      <c r="R2907" s="10"/>
      <c r="S2907" s="16">
        <v>0</v>
      </c>
      <c r="T2907" s="13"/>
      <c r="U2907" s="14"/>
      <c r="V2907" s="11"/>
      <c r="W2907" s="10"/>
      <c r="X2907" s="29"/>
      <c r="AA2907" t="s">
        <v>331</v>
      </c>
      <c r="AB2907">
        <v>1</v>
      </c>
      <c r="AR2907" t="s">
        <v>338</v>
      </c>
    </row>
    <row r="2908" spans="1:44" x14ac:dyDescent="0.35">
      <c r="A2908">
        <v>15</v>
      </c>
      <c r="B2908" s="26">
        <f t="shared" si="585"/>
        <v>46273.822916666657</v>
      </c>
      <c r="C2908" t="s">
        <v>63</v>
      </c>
      <c r="D2908">
        <v>5</v>
      </c>
      <c r="E2908" s="26">
        <f t="shared" si="586"/>
        <v>46273.854166666657</v>
      </c>
      <c r="F2908" s="26">
        <f t="shared" si="587"/>
        <v>46273.833333333321</v>
      </c>
      <c r="G2908">
        <f t="shared" si="588"/>
        <v>0</v>
      </c>
      <c r="H2908">
        <f t="shared" si="589"/>
        <v>0</v>
      </c>
      <c r="I2908" s="27">
        <f t="shared" si="590"/>
        <v>0</v>
      </c>
      <c r="J2908" s="28" t="str">
        <f t="shared" si="591"/>
        <v>NULL</v>
      </c>
      <c r="K2908" s="29" t="str">
        <f t="shared" si="592"/>
        <v/>
      </c>
      <c r="L2908" s="26" t="str">
        <f t="shared" si="593"/>
        <v/>
      </c>
      <c r="M2908" t="str">
        <f t="shared" si="594"/>
        <v/>
      </c>
      <c r="N2908" s="28">
        <f t="shared" si="595"/>
        <v>21.695178849144636</v>
      </c>
      <c r="O2908" t="str">
        <f t="shared" si="596"/>
        <v/>
      </c>
      <c r="P2908" t="str">
        <f t="shared" si="597"/>
        <v/>
      </c>
      <c r="Q2908" s="10"/>
      <c r="R2908" s="10"/>
      <c r="S2908" s="16">
        <v>0</v>
      </c>
      <c r="T2908" s="13"/>
      <c r="U2908" s="14"/>
      <c r="V2908" s="11"/>
      <c r="W2908" s="10"/>
      <c r="X2908" s="29"/>
      <c r="AA2908" t="s">
        <v>331</v>
      </c>
      <c r="AB2908">
        <v>1</v>
      </c>
      <c r="AR2908" t="s">
        <v>338</v>
      </c>
    </row>
    <row r="2909" spans="1:44" x14ac:dyDescent="0.35">
      <c r="A2909">
        <v>15</v>
      </c>
      <c r="B2909" s="26">
        <f t="shared" si="585"/>
        <v>46273.822916666657</v>
      </c>
      <c r="C2909" t="s">
        <v>63</v>
      </c>
      <c r="D2909">
        <v>6</v>
      </c>
      <c r="E2909" s="26">
        <f t="shared" si="586"/>
        <v>46273.854166666657</v>
      </c>
      <c r="F2909" s="26">
        <f t="shared" si="587"/>
        <v>46273.833333333321</v>
      </c>
      <c r="G2909">
        <f t="shared" si="588"/>
        <v>0</v>
      </c>
      <c r="H2909">
        <f t="shared" si="589"/>
        <v>0</v>
      </c>
      <c r="I2909" s="27">
        <f t="shared" si="590"/>
        <v>2</v>
      </c>
      <c r="J2909" s="28">
        <f t="shared" si="591"/>
        <v>37.087116090399846</v>
      </c>
      <c r="K2909" s="29" t="str">
        <f t="shared" si="592"/>
        <v/>
      </c>
      <c r="L2909" s="26" t="str">
        <f t="shared" si="593"/>
        <v/>
      </c>
      <c r="M2909" t="str">
        <f t="shared" si="594"/>
        <v/>
      </c>
      <c r="N2909" s="28">
        <f t="shared" si="595"/>
        <v>18.543558045199923</v>
      </c>
      <c r="O2909" t="str">
        <f t="shared" si="596"/>
        <v/>
      </c>
      <c r="P2909" t="str">
        <f t="shared" si="597"/>
        <v/>
      </c>
      <c r="Q2909" s="10"/>
      <c r="R2909" s="10"/>
      <c r="S2909" s="16">
        <v>2</v>
      </c>
      <c r="T2909" s="13">
        <v>37.087116090399853</v>
      </c>
      <c r="U2909" s="14"/>
      <c r="V2909" s="11"/>
      <c r="W2909" s="10"/>
      <c r="X2909" s="29"/>
      <c r="AA2909" t="s">
        <v>331</v>
      </c>
      <c r="AB2909">
        <v>2</v>
      </c>
      <c r="AC2909">
        <v>22.896515171591361</v>
      </c>
      <c r="AD2909">
        <v>50.501002004008022</v>
      </c>
      <c r="AL2909">
        <v>22.896515171591361</v>
      </c>
      <c r="AM2909">
        <v>50.501002004008022</v>
      </c>
      <c r="AR2909" t="s">
        <v>332</v>
      </c>
    </row>
    <row r="2910" spans="1:44" x14ac:dyDescent="0.35">
      <c r="A2910">
        <v>15</v>
      </c>
      <c r="B2910" s="26">
        <f t="shared" si="585"/>
        <v>46273.822916666657</v>
      </c>
      <c r="C2910" t="s">
        <v>64</v>
      </c>
      <c r="D2910">
        <v>1</v>
      </c>
      <c r="E2910" s="26">
        <f t="shared" si="586"/>
        <v>46273.864583333343</v>
      </c>
      <c r="F2910" s="26">
        <f t="shared" si="587"/>
        <v>46273.843750000007</v>
      </c>
      <c r="G2910">
        <f t="shared" si="588"/>
        <v>0</v>
      </c>
      <c r="H2910">
        <f t="shared" si="589"/>
        <v>0</v>
      </c>
      <c r="I2910" s="27">
        <f t="shared" si="590"/>
        <v>5</v>
      </c>
      <c r="J2910" s="28">
        <f t="shared" si="591"/>
        <v>181.25777735234993</v>
      </c>
      <c r="K2910" s="29" t="str">
        <f t="shared" si="592"/>
        <v/>
      </c>
      <c r="L2910" s="26" t="str">
        <f t="shared" si="593"/>
        <v/>
      </c>
      <c r="M2910" t="str">
        <f t="shared" si="594"/>
        <v/>
      </c>
      <c r="N2910" s="28">
        <f t="shared" si="595"/>
        <v>36.251555470469988</v>
      </c>
      <c r="O2910" t="str">
        <f t="shared" si="596"/>
        <v/>
      </c>
      <c r="P2910" t="str">
        <f t="shared" si="597"/>
        <v/>
      </c>
      <c r="Q2910" s="10"/>
      <c r="R2910" s="10"/>
      <c r="S2910" s="16">
        <v>5</v>
      </c>
      <c r="T2910" s="13">
        <v>181.2577773523499</v>
      </c>
      <c r="U2910" s="14"/>
      <c r="V2910" s="11"/>
      <c r="W2910" s="10"/>
      <c r="X2910" s="29"/>
      <c r="AA2910" t="s">
        <v>331</v>
      </c>
      <c r="AB2910">
        <v>5</v>
      </c>
      <c r="AC2910">
        <v>18.48341232227488</v>
      </c>
      <c r="AD2910">
        <v>349.63161419959812</v>
      </c>
      <c r="AL2910">
        <v>18.48341232227488</v>
      </c>
      <c r="AM2910">
        <v>349.63161419959812</v>
      </c>
      <c r="AR2910" t="s">
        <v>337</v>
      </c>
    </row>
    <row r="2911" spans="1:44" x14ac:dyDescent="0.35">
      <c r="A2911">
        <v>15</v>
      </c>
      <c r="B2911" s="26">
        <f t="shared" si="585"/>
        <v>46273.822916666657</v>
      </c>
      <c r="C2911" t="s">
        <v>64</v>
      </c>
      <c r="D2911">
        <v>2</v>
      </c>
      <c r="E2911" s="26">
        <f t="shared" si="586"/>
        <v>46273.864583333343</v>
      </c>
      <c r="F2911" s="26">
        <f t="shared" si="587"/>
        <v>46273.843750000007</v>
      </c>
      <c r="G2911">
        <f t="shared" si="588"/>
        <v>0</v>
      </c>
      <c r="H2911">
        <f t="shared" si="589"/>
        <v>0</v>
      </c>
      <c r="I2911" s="27">
        <f t="shared" si="590"/>
        <v>0</v>
      </c>
      <c r="J2911" s="28" t="str">
        <f t="shared" si="591"/>
        <v>NULL</v>
      </c>
      <c r="K2911" s="29" t="str">
        <f t="shared" si="592"/>
        <v/>
      </c>
      <c r="L2911" s="26" t="str">
        <f t="shared" si="593"/>
        <v/>
      </c>
      <c r="M2911" t="str">
        <f t="shared" si="594"/>
        <v/>
      </c>
      <c r="N2911" s="28">
        <f t="shared" si="595"/>
        <v>41.894060995184596</v>
      </c>
      <c r="O2911" t="str">
        <f t="shared" si="596"/>
        <v/>
      </c>
      <c r="P2911" t="str">
        <f t="shared" si="597"/>
        <v/>
      </c>
      <c r="Q2911" s="10"/>
      <c r="R2911" s="10"/>
      <c r="S2911" s="16">
        <v>0</v>
      </c>
      <c r="T2911" s="13"/>
      <c r="U2911" s="14"/>
      <c r="V2911" s="11"/>
      <c r="W2911" s="10"/>
      <c r="X2911" s="29"/>
      <c r="AA2911" t="s">
        <v>331</v>
      </c>
      <c r="AB2911">
        <v>2</v>
      </c>
      <c r="AR2911" t="s">
        <v>332</v>
      </c>
    </row>
    <row r="2912" spans="1:44" x14ac:dyDescent="0.35">
      <c r="A2912">
        <v>15</v>
      </c>
      <c r="B2912" s="26">
        <f t="shared" si="585"/>
        <v>46273.822916666657</v>
      </c>
      <c r="C2912" t="s">
        <v>64</v>
      </c>
      <c r="D2912">
        <v>3</v>
      </c>
      <c r="E2912" s="26">
        <f t="shared" si="586"/>
        <v>46273.864583333343</v>
      </c>
      <c r="F2912" s="26">
        <f t="shared" si="587"/>
        <v>46273.843750000007</v>
      </c>
      <c r="G2912">
        <f t="shared" si="588"/>
        <v>0</v>
      </c>
      <c r="H2912">
        <f t="shared" si="589"/>
        <v>0</v>
      </c>
      <c r="I2912" s="27">
        <f t="shared" si="590"/>
        <v>0</v>
      </c>
      <c r="J2912" s="28" t="str">
        <f t="shared" si="591"/>
        <v>NULL</v>
      </c>
      <c r="K2912" s="29" t="str">
        <f t="shared" si="592"/>
        <v/>
      </c>
      <c r="L2912" s="26" t="str">
        <f t="shared" si="593"/>
        <v/>
      </c>
      <c r="M2912" t="str">
        <f t="shared" si="594"/>
        <v/>
      </c>
      <c r="N2912" s="28">
        <f t="shared" si="595"/>
        <v>58.441558441558442</v>
      </c>
      <c r="O2912" t="str">
        <f t="shared" si="596"/>
        <v/>
      </c>
      <c r="P2912" t="str">
        <f t="shared" si="597"/>
        <v/>
      </c>
      <c r="Q2912" s="10"/>
      <c r="R2912" s="10"/>
      <c r="S2912" s="16">
        <v>0</v>
      </c>
      <c r="T2912" s="13"/>
      <c r="U2912" s="14"/>
      <c r="V2912" s="11"/>
      <c r="W2912" s="10"/>
      <c r="X2912" s="29"/>
      <c r="AA2912" t="s">
        <v>331</v>
      </c>
      <c r="AB2912">
        <v>1</v>
      </c>
      <c r="AR2912" t="s">
        <v>338</v>
      </c>
    </row>
    <row r="2913" spans="1:44" x14ac:dyDescent="0.35">
      <c r="A2913">
        <v>15</v>
      </c>
      <c r="B2913" s="26">
        <f t="shared" si="585"/>
        <v>46273.822916666657</v>
      </c>
      <c r="C2913" t="s">
        <v>64</v>
      </c>
      <c r="D2913">
        <v>4</v>
      </c>
      <c r="E2913" s="26">
        <f t="shared" si="586"/>
        <v>46273.864583333343</v>
      </c>
      <c r="F2913" s="26">
        <f t="shared" si="587"/>
        <v>46273.843750000007</v>
      </c>
      <c r="G2913">
        <f t="shared" si="588"/>
        <v>0</v>
      </c>
      <c r="H2913">
        <f t="shared" si="589"/>
        <v>0</v>
      </c>
      <c r="I2913" s="27">
        <f t="shared" si="590"/>
        <v>0</v>
      </c>
      <c r="J2913" s="28" t="str">
        <f t="shared" si="591"/>
        <v>NULL</v>
      </c>
      <c r="K2913" s="29" t="str">
        <f t="shared" si="592"/>
        <v/>
      </c>
      <c r="L2913" s="26" t="str">
        <f t="shared" si="593"/>
        <v/>
      </c>
      <c r="M2913" t="str">
        <f t="shared" si="594"/>
        <v/>
      </c>
      <c r="N2913" s="28">
        <f t="shared" si="595"/>
        <v>116.70290571259142</v>
      </c>
      <c r="O2913" t="str">
        <f t="shared" si="596"/>
        <v/>
      </c>
      <c r="P2913" t="str">
        <f t="shared" si="597"/>
        <v/>
      </c>
      <c r="Q2913" s="10"/>
      <c r="R2913" s="10"/>
      <c r="S2913" s="16">
        <v>0</v>
      </c>
      <c r="T2913" s="13"/>
      <c r="U2913" s="14"/>
      <c r="V2913" s="11"/>
      <c r="W2913" s="10"/>
      <c r="X2913" s="29"/>
      <c r="AA2913" t="s">
        <v>331</v>
      </c>
      <c r="AB2913">
        <v>1</v>
      </c>
      <c r="AR2913" t="s">
        <v>338</v>
      </c>
    </row>
    <row r="2914" spans="1:44" x14ac:dyDescent="0.35">
      <c r="A2914">
        <v>15</v>
      </c>
      <c r="B2914" s="26">
        <f t="shared" si="585"/>
        <v>46273.822916666657</v>
      </c>
      <c r="C2914" t="s">
        <v>64</v>
      </c>
      <c r="D2914">
        <v>5</v>
      </c>
      <c r="E2914" s="26">
        <f t="shared" si="586"/>
        <v>46273.864583333343</v>
      </c>
      <c r="F2914" s="26">
        <f t="shared" si="587"/>
        <v>46273.843750000007</v>
      </c>
      <c r="G2914">
        <f t="shared" si="588"/>
        <v>0</v>
      </c>
      <c r="H2914">
        <f t="shared" si="589"/>
        <v>0</v>
      </c>
      <c r="I2914" s="27">
        <f t="shared" si="590"/>
        <v>0</v>
      </c>
      <c r="J2914" s="28" t="str">
        <f t="shared" si="591"/>
        <v>NULL</v>
      </c>
      <c r="K2914" s="29" t="str">
        <f t="shared" si="592"/>
        <v/>
      </c>
      <c r="L2914" s="26" t="str">
        <f t="shared" si="593"/>
        <v/>
      </c>
      <c r="M2914" t="str">
        <f t="shared" si="594"/>
        <v/>
      </c>
      <c r="N2914" s="28">
        <f t="shared" si="595"/>
        <v>21.695178849144636</v>
      </c>
      <c r="O2914" t="str">
        <f t="shared" si="596"/>
        <v/>
      </c>
      <c r="P2914" t="str">
        <f t="shared" si="597"/>
        <v/>
      </c>
      <c r="Q2914" s="10"/>
      <c r="R2914" s="10"/>
      <c r="S2914" s="16">
        <v>0</v>
      </c>
      <c r="T2914" s="13"/>
      <c r="U2914" s="14"/>
      <c r="V2914" s="11"/>
      <c r="W2914" s="10"/>
      <c r="X2914" s="29"/>
      <c r="AA2914" t="s">
        <v>331</v>
      </c>
      <c r="AB2914">
        <v>1</v>
      </c>
      <c r="AR2914" t="s">
        <v>338</v>
      </c>
    </row>
    <row r="2915" spans="1:44" x14ac:dyDescent="0.35">
      <c r="A2915">
        <v>15</v>
      </c>
      <c r="B2915" s="26">
        <f t="shared" si="585"/>
        <v>46273.822916666657</v>
      </c>
      <c r="C2915" t="s">
        <v>64</v>
      </c>
      <c r="D2915">
        <v>6</v>
      </c>
      <c r="E2915" s="26">
        <f t="shared" si="586"/>
        <v>46273.864583333343</v>
      </c>
      <c r="F2915" s="26">
        <f t="shared" si="587"/>
        <v>46273.843750000007</v>
      </c>
      <c r="G2915">
        <f t="shared" si="588"/>
        <v>0</v>
      </c>
      <c r="H2915">
        <f t="shared" si="589"/>
        <v>0</v>
      </c>
      <c r="I2915" s="27">
        <f t="shared" si="590"/>
        <v>2</v>
      </c>
      <c r="J2915" s="28">
        <f t="shared" si="591"/>
        <v>37.087116090399846</v>
      </c>
      <c r="K2915" s="29" t="str">
        <f t="shared" si="592"/>
        <v/>
      </c>
      <c r="L2915" s="26" t="str">
        <f t="shared" si="593"/>
        <v/>
      </c>
      <c r="M2915" t="str">
        <f t="shared" si="594"/>
        <v/>
      </c>
      <c r="N2915" s="28">
        <f t="shared" si="595"/>
        <v>18.543558045199923</v>
      </c>
      <c r="O2915" t="str">
        <f t="shared" si="596"/>
        <v/>
      </c>
      <c r="P2915" t="str">
        <f t="shared" si="597"/>
        <v/>
      </c>
      <c r="Q2915" s="10"/>
      <c r="R2915" s="10"/>
      <c r="S2915" s="16">
        <v>2</v>
      </c>
      <c r="T2915" s="13">
        <v>37.087116090399853</v>
      </c>
      <c r="U2915" s="14"/>
      <c r="V2915" s="11"/>
      <c r="W2915" s="10"/>
      <c r="X2915" s="29"/>
      <c r="AA2915" t="s">
        <v>331</v>
      </c>
      <c r="AB2915">
        <v>2</v>
      </c>
      <c r="AC2915">
        <v>22.896515171591361</v>
      </c>
      <c r="AD2915">
        <v>50.501002004008022</v>
      </c>
      <c r="AL2915">
        <v>22.896515171591361</v>
      </c>
      <c r="AM2915">
        <v>50.501002004008022</v>
      </c>
      <c r="AR2915" t="s">
        <v>332</v>
      </c>
    </row>
    <row r="2916" spans="1:44" x14ac:dyDescent="0.35">
      <c r="A2916">
        <v>15</v>
      </c>
      <c r="B2916" s="26">
        <f t="shared" si="585"/>
        <v>46273.822916666657</v>
      </c>
      <c r="C2916" t="s">
        <v>65</v>
      </c>
      <c r="D2916">
        <v>1</v>
      </c>
      <c r="E2916" s="26">
        <f t="shared" si="586"/>
        <v>46273.864583333343</v>
      </c>
      <c r="F2916" s="26">
        <f t="shared" si="587"/>
        <v>46273.843750000007</v>
      </c>
      <c r="G2916">
        <f t="shared" si="588"/>
        <v>0</v>
      </c>
      <c r="H2916">
        <f t="shared" si="589"/>
        <v>0</v>
      </c>
      <c r="I2916" s="27">
        <f t="shared" si="590"/>
        <v>5</v>
      </c>
      <c r="J2916" s="28">
        <f t="shared" si="591"/>
        <v>181.25777735234993</v>
      </c>
      <c r="K2916" s="29" t="str">
        <f t="shared" si="592"/>
        <v/>
      </c>
      <c r="L2916" s="26" t="str">
        <f t="shared" si="593"/>
        <v/>
      </c>
      <c r="M2916" t="str">
        <f t="shared" si="594"/>
        <v/>
      </c>
      <c r="N2916" s="28">
        <f t="shared" si="595"/>
        <v>36.251555470469988</v>
      </c>
      <c r="O2916" t="str">
        <f t="shared" si="596"/>
        <v/>
      </c>
      <c r="P2916" t="str">
        <f t="shared" si="597"/>
        <v/>
      </c>
      <c r="Q2916" s="10"/>
      <c r="R2916" s="10"/>
      <c r="S2916" s="16">
        <v>5</v>
      </c>
      <c r="T2916" s="13">
        <v>181.2577773523499</v>
      </c>
      <c r="U2916" s="14"/>
      <c r="V2916" s="11"/>
      <c r="W2916" s="10"/>
      <c r="X2916" s="29"/>
      <c r="AA2916" t="s">
        <v>331</v>
      </c>
      <c r="AB2916">
        <v>5</v>
      </c>
      <c r="AC2916">
        <v>18.48341232227488</v>
      </c>
      <c r="AD2916">
        <v>349.63161419959812</v>
      </c>
      <c r="AL2916">
        <v>18.48341232227488</v>
      </c>
      <c r="AM2916">
        <v>349.63161419959812</v>
      </c>
      <c r="AR2916" t="s">
        <v>337</v>
      </c>
    </row>
    <row r="2917" spans="1:44" x14ac:dyDescent="0.35">
      <c r="A2917">
        <v>15</v>
      </c>
      <c r="B2917" s="26">
        <f t="shared" si="585"/>
        <v>46273.822916666657</v>
      </c>
      <c r="C2917" t="s">
        <v>65</v>
      </c>
      <c r="D2917">
        <v>2</v>
      </c>
      <c r="E2917" s="26">
        <f t="shared" si="586"/>
        <v>46273.864583333343</v>
      </c>
      <c r="F2917" s="26">
        <f t="shared" si="587"/>
        <v>46273.843750000007</v>
      </c>
      <c r="G2917">
        <f t="shared" si="588"/>
        <v>0</v>
      </c>
      <c r="H2917">
        <f t="shared" si="589"/>
        <v>0</v>
      </c>
      <c r="I2917" s="27">
        <f t="shared" si="590"/>
        <v>0</v>
      </c>
      <c r="J2917" s="28" t="str">
        <f t="shared" si="591"/>
        <v>NULL</v>
      </c>
      <c r="K2917" s="29" t="str">
        <f t="shared" si="592"/>
        <v/>
      </c>
      <c r="L2917" s="26" t="str">
        <f t="shared" si="593"/>
        <v/>
      </c>
      <c r="M2917" t="str">
        <f t="shared" si="594"/>
        <v/>
      </c>
      <c r="N2917" s="28">
        <f t="shared" si="595"/>
        <v>41.894060995184596</v>
      </c>
      <c r="O2917" t="str">
        <f t="shared" si="596"/>
        <v/>
      </c>
      <c r="P2917" t="str">
        <f t="shared" si="597"/>
        <v/>
      </c>
      <c r="Q2917" s="10"/>
      <c r="R2917" s="10"/>
      <c r="S2917" s="16">
        <v>0</v>
      </c>
      <c r="T2917" s="13"/>
      <c r="U2917" s="14"/>
      <c r="V2917" s="11"/>
      <c r="W2917" s="10"/>
      <c r="X2917" s="29"/>
      <c r="AA2917" t="s">
        <v>331</v>
      </c>
      <c r="AB2917">
        <v>2</v>
      </c>
      <c r="AR2917" t="s">
        <v>332</v>
      </c>
    </row>
    <row r="2918" spans="1:44" x14ac:dyDescent="0.35">
      <c r="A2918">
        <v>15</v>
      </c>
      <c r="B2918" s="26">
        <f t="shared" si="585"/>
        <v>46273.822916666657</v>
      </c>
      <c r="C2918" t="s">
        <v>65</v>
      </c>
      <c r="D2918">
        <v>3</v>
      </c>
      <c r="E2918" s="26">
        <f t="shared" si="586"/>
        <v>46273.864583333343</v>
      </c>
      <c r="F2918" s="26">
        <f t="shared" si="587"/>
        <v>46273.843750000007</v>
      </c>
      <c r="G2918">
        <f t="shared" si="588"/>
        <v>0</v>
      </c>
      <c r="H2918">
        <f t="shared" si="589"/>
        <v>0</v>
      </c>
      <c r="I2918" s="27">
        <f t="shared" si="590"/>
        <v>0</v>
      </c>
      <c r="J2918" s="28" t="str">
        <f t="shared" si="591"/>
        <v>NULL</v>
      </c>
      <c r="K2918" s="29" t="str">
        <f t="shared" si="592"/>
        <v/>
      </c>
      <c r="L2918" s="26" t="str">
        <f t="shared" si="593"/>
        <v/>
      </c>
      <c r="M2918" t="str">
        <f t="shared" si="594"/>
        <v/>
      </c>
      <c r="N2918" s="28">
        <f t="shared" si="595"/>
        <v>58.441558441558442</v>
      </c>
      <c r="O2918" t="str">
        <f t="shared" si="596"/>
        <v/>
      </c>
      <c r="P2918" t="str">
        <f t="shared" si="597"/>
        <v/>
      </c>
      <c r="Q2918" s="10"/>
      <c r="R2918" s="10"/>
      <c r="S2918" s="16">
        <v>0</v>
      </c>
      <c r="T2918" s="13"/>
      <c r="U2918" s="14"/>
      <c r="V2918" s="11"/>
      <c r="W2918" s="10"/>
      <c r="X2918" s="29"/>
      <c r="AA2918" t="s">
        <v>331</v>
      </c>
      <c r="AB2918">
        <v>1</v>
      </c>
      <c r="AR2918" t="s">
        <v>338</v>
      </c>
    </row>
    <row r="2919" spans="1:44" x14ac:dyDescent="0.35">
      <c r="A2919">
        <v>15</v>
      </c>
      <c r="B2919" s="26">
        <f t="shared" si="585"/>
        <v>46273.822916666657</v>
      </c>
      <c r="C2919" t="s">
        <v>65</v>
      </c>
      <c r="D2919">
        <v>4</v>
      </c>
      <c r="E2919" s="26">
        <f t="shared" si="586"/>
        <v>46273.864583333343</v>
      </c>
      <c r="F2919" s="26">
        <f t="shared" si="587"/>
        <v>46273.843750000007</v>
      </c>
      <c r="G2919">
        <f t="shared" si="588"/>
        <v>0</v>
      </c>
      <c r="H2919">
        <f t="shared" si="589"/>
        <v>0</v>
      </c>
      <c r="I2919" s="27">
        <f t="shared" si="590"/>
        <v>0</v>
      </c>
      <c r="J2919" s="28" t="str">
        <f t="shared" si="591"/>
        <v>NULL</v>
      </c>
      <c r="K2919" s="29" t="str">
        <f t="shared" si="592"/>
        <v/>
      </c>
      <c r="L2919" s="26" t="str">
        <f t="shared" si="593"/>
        <v/>
      </c>
      <c r="M2919" t="str">
        <f t="shared" si="594"/>
        <v/>
      </c>
      <c r="N2919" s="28">
        <f t="shared" si="595"/>
        <v>116.70290571259142</v>
      </c>
      <c r="O2919" t="str">
        <f t="shared" si="596"/>
        <v/>
      </c>
      <c r="P2919" t="str">
        <f t="shared" si="597"/>
        <v/>
      </c>
      <c r="Q2919" s="10"/>
      <c r="R2919" s="10"/>
      <c r="S2919" s="16">
        <v>0</v>
      </c>
      <c r="T2919" s="13"/>
      <c r="U2919" s="14"/>
      <c r="V2919" s="11"/>
      <c r="W2919" s="10"/>
      <c r="X2919" s="29"/>
      <c r="AA2919" t="s">
        <v>331</v>
      </c>
      <c r="AB2919">
        <v>1</v>
      </c>
      <c r="AR2919" t="s">
        <v>338</v>
      </c>
    </row>
    <row r="2920" spans="1:44" x14ac:dyDescent="0.35">
      <c r="A2920">
        <v>15</v>
      </c>
      <c r="B2920" s="26">
        <f t="shared" si="585"/>
        <v>46273.822916666657</v>
      </c>
      <c r="C2920" t="s">
        <v>65</v>
      </c>
      <c r="D2920">
        <v>5</v>
      </c>
      <c r="E2920" s="26">
        <f t="shared" si="586"/>
        <v>46273.864583333343</v>
      </c>
      <c r="F2920" s="26">
        <f t="shared" si="587"/>
        <v>46273.843750000007</v>
      </c>
      <c r="G2920">
        <f t="shared" si="588"/>
        <v>0</v>
      </c>
      <c r="H2920">
        <f t="shared" si="589"/>
        <v>0</v>
      </c>
      <c r="I2920" s="27">
        <f t="shared" si="590"/>
        <v>0</v>
      </c>
      <c r="J2920" s="28" t="str">
        <f t="shared" si="591"/>
        <v>NULL</v>
      </c>
      <c r="K2920" s="29" t="str">
        <f t="shared" si="592"/>
        <v/>
      </c>
      <c r="L2920" s="26" t="str">
        <f t="shared" si="593"/>
        <v/>
      </c>
      <c r="M2920" t="str">
        <f t="shared" si="594"/>
        <v/>
      </c>
      <c r="N2920" s="28">
        <f t="shared" si="595"/>
        <v>21.695178849144636</v>
      </c>
      <c r="O2920" t="str">
        <f t="shared" si="596"/>
        <v/>
      </c>
      <c r="P2920" t="str">
        <f t="shared" si="597"/>
        <v/>
      </c>
      <c r="Q2920" s="10"/>
      <c r="R2920" s="10"/>
      <c r="S2920" s="16">
        <v>0</v>
      </c>
      <c r="T2920" s="13"/>
      <c r="U2920" s="14"/>
      <c r="V2920" s="11"/>
      <c r="W2920" s="10"/>
      <c r="X2920" s="29"/>
      <c r="AA2920" t="s">
        <v>331</v>
      </c>
      <c r="AB2920">
        <v>1</v>
      </c>
      <c r="AR2920" t="s">
        <v>338</v>
      </c>
    </row>
    <row r="2921" spans="1:44" x14ac:dyDescent="0.35">
      <c r="A2921">
        <v>15</v>
      </c>
      <c r="B2921" s="26">
        <f t="shared" si="585"/>
        <v>46273.822916666657</v>
      </c>
      <c r="C2921" t="s">
        <v>65</v>
      </c>
      <c r="D2921">
        <v>6</v>
      </c>
      <c r="E2921" s="26">
        <f t="shared" si="586"/>
        <v>46273.864583333343</v>
      </c>
      <c r="F2921" s="26">
        <f t="shared" si="587"/>
        <v>46273.843750000007</v>
      </c>
      <c r="G2921">
        <f t="shared" si="588"/>
        <v>0</v>
      </c>
      <c r="H2921">
        <f t="shared" si="589"/>
        <v>0</v>
      </c>
      <c r="I2921" s="27">
        <f t="shared" si="590"/>
        <v>2</v>
      </c>
      <c r="J2921" s="28">
        <f t="shared" si="591"/>
        <v>37.087116090399846</v>
      </c>
      <c r="K2921" s="29" t="str">
        <f t="shared" si="592"/>
        <v/>
      </c>
      <c r="L2921" s="26" t="str">
        <f t="shared" si="593"/>
        <v/>
      </c>
      <c r="M2921" t="str">
        <f t="shared" si="594"/>
        <v/>
      </c>
      <c r="N2921" s="28">
        <f t="shared" si="595"/>
        <v>18.543558045199923</v>
      </c>
      <c r="O2921" t="str">
        <f t="shared" si="596"/>
        <v/>
      </c>
      <c r="P2921" t="str">
        <f t="shared" si="597"/>
        <v/>
      </c>
      <c r="Q2921" s="10"/>
      <c r="R2921" s="10"/>
      <c r="S2921" s="16">
        <v>2</v>
      </c>
      <c r="T2921" s="13">
        <v>37.087116090399853</v>
      </c>
      <c r="U2921" s="14"/>
      <c r="V2921" s="11"/>
      <c r="W2921" s="10"/>
      <c r="X2921" s="29"/>
      <c r="AA2921" t="s">
        <v>331</v>
      </c>
      <c r="AB2921">
        <v>2</v>
      </c>
      <c r="AC2921">
        <v>22.896515171591361</v>
      </c>
      <c r="AD2921">
        <v>50.501002004008022</v>
      </c>
      <c r="AL2921">
        <v>22.896515171591361</v>
      </c>
      <c r="AM2921">
        <v>50.501002004008022</v>
      </c>
      <c r="AR2921" t="s">
        <v>332</v>
      </c>
    </row>
    <row r="2922" spans="1:44" x14ac:dyDescent="0.35">
      <c r="A2922">
        <v>15</v>
      </c>
      <c r="B2922" s="26">
        <f t="shared" si="585"/>
        <v>46273.822916666657</v>
      </c>
      <c r="C2922" t="s">
        <v>66</v>
      </c>
      <c r="D2922">
        <v>1</v>
      </c>
      <c r="E2922" s="26">
        <f t="shared" si="586"/>
        <v>46273.864583333343</v>
      </c>
      <c r="F2922" s="26">
        <f t="shared" si="587"/>
        <v>46273.843750000007</v>
      </c>
      <c r="G2922">
        <f t="shared" si="588"/>
        <v>0</v>
      </c>
      <c r="H2922">
        <f t="shared" si="589"/>
        <v>0</v>
      </c>
      <c r="I2922" s="27">
        <f t="shared" si="590"/>
        <v>5</v>
      </c>
      <c r="J2922" s="28">
        <f t="shared" si="591"/>
        <v>181.25777735234993</v>
      </c>
      <c r="K2922" s="29" t="str">
        <f t="shared" si="592"/>
        <v/>
      </c>
      <c r="L2922" s="26" t="str">
        <f t="shared" si="593"/>
        <v/>
      </c>
      <c r="M2922" t="str">
        <f t="shared" si="594"/>
        <v/>
      </c>
      <c r="N2922" s="28">
        <f t="shared" si="595"/>
        <v>36.251555470469988</v>
      </c>
      <c r="O2922" t="str">
        <f t="shared" si="596"/>
        <v/>
      </c>
      <c r="P2922" t="str">
        <f t="shared" si="597"/>
        <v/>
      </c>
      <c r="Q2922" s="10"/>
      <c r="R2922" s="10"/>
      <c r="S2922" s="16">
        <v>5</v>
      </c>
      <c r="T2922" s="13">
        <v>181.2577773523499</v>
      </c>
      <c r="U2922" s="14"/>
      <c r="V2922" s="11"/>
      <c r="W2922" s="10"/>
      <c r="X2922" s="29"/>
      <c r="AA2922" t="s">
        <v>331</v>
      </c>
      <c r="AB2922">
        <v>5</v>
      </c>
      <c r="AC2922">
        <v>18.48341232227488</v>
      </c>
      <c r="AD2922">
        <v>349.63161419959812</v>
      </c>
      <c r="AL2922">
        <v>18.48341232227488</v>
      </c>
      <c r="AM2922">
        <v>349.63161419959812</v>
      </c>
      <c r="AR2922" t="s">
        <v>337</v>
      </c>
    </row>
    <row r="2923" spans="1:44" x14ac:dyDescent="0.35">
      <c r="A2923">
        <v>15</v>
      </c>
      <c r="B2923" s="26">
        <f t="shared" si="585"/>
        <v>46273.822916666657</v>
      </c>
      <c r="C2923" t="s">
        <v>66</v>
      </c>
      <c r="D2923">
        <v>2</v>
      </c>
      <c r="E2923" s="26">
        <f t="shared" si="586"/>
        <v>46273.864583333343</v>
      </c>
      <c r="F2923" s="26">
        <f t="shared" si="587"/>
        <v>46273.843750000007</v>
      </c>
      <c r="G2923">
        <f t="shared" si="588"/>
        <v>0</v>
      </c>
      <c r="H2923">
        <f t="shared" si="589"/>
        <v>0</v>
      </c>
      <c r="I2923" s="27">
        <f t="shared" si="590"/>
        <v>0</v>
      </c>
      <c r="J2923" s="28" t="str">
        <f t="shared" si="591"/>
        <v>NULL</v>
      </c>
      <c r="K2923" s="29" t="str">
        <f t="shared" si="592"/>
        <v/>
      </c>
      <c r="L2923" s="26" t="str">
        <f t="shared" si="593"/>
        <v/>
      </c>
      <c r="M2923" t="str">
        <f t="shared" si="594"/>
        <v/>
      </c>
      <c r="N2923" s="28">
        <f t="shared" si="595"/>
        <v>41.894060995184596</v>
      </c>
      <c r="O2923" t="str">
        <f t="shared" si="596"/>
        <v/>
      </c>
      <c r="P2923" t="str">
        <f t="shared" si="597"/>
        <v/>
      </c>
      <c r="Q2923" s="10"/>
      <c r="R2923" s="10"/>
      <c r="S2923" s="16">
        <v>0</v>
      </c>
      <c r="T2923" s="13"/>
      <c r="U2923" s="14"/>
      <c r="V2923" s="11"/>
      <c r="W2923" s="10"/>
      <c r="X2923" s="29"/>
      <c r="AA2923" t="s">
        <v>331</v>
      </c>
      <c r="AB2923">
        <v>2</v>
      </c>
      <c r="AR2923" t="s">
        <v>332</v>
      </c>
    </row>
    <row r="2924" spans="1:44" x14ac:dyDescent="0.35">
      <c r="A2924">
        <v>15</v>
      </c>
      <c r="B2924" s="26">
        <f t="shared" si="585"/>
        <v>46273.822916666657</v>
      </c>
      <c r="C2924" t="s">
        <v>66</v>
      </c>
      <c r="D2924">
        <v>3</v>
      </c>
      <c r="E2924" s="26">
        <f t="shared" si="586"/>
        <v>46273.864583333343</v>
      </c>
      <c r="F2924" s="26">
        <f t="shared" si="587"/>
        <v>46273.843750000007</v>
      </c>
      <c r="G2924">
        <f t="shared" si="588"/>
        <v>0</v>
      </c>
      <c r="H2924">
        <f t="shared" si="589"/>
        <v>0</v>
      </c>
      <c r="I2924" s="27">
        <f t="shared" si="590"/>
        <v>0</v>
      </c>
      <c r="J2924" s="28" t="str">
        <f t="shared" si="591"/>
        <v>NULL</v>
      </c>
      <c r="K2924" s="29" t="str">
        <f t="shared" si="592"/>
        <v/>
      </c>
      <c r="L2924" s="26" t="str">
        <f t="shared" si="593"/>
        <v/>
      </c>
      <c r="M2924" t="str">
        <f t="shared" si="594"/>
        <v/>
      </c>
      <c r="N2924" s="28">
        <f t="shared" si="595"/>
        <v>58.441558441558442</v>
      </c>
      <c r="O2924" t="str">
        <f t="shared" si="596"/>
        <v/>
      </c>
      <c r="P2924" t="str">
        <f t="shared" si="597"/>
        <v/>
      </c>
      <c r="Q2924" s="10"/>
      <c r="R2924" s="10"/>
      <c r="S2924" s="16">
        <v>0</v>
      </c>
      <c r="T2924" s="13"/>
      <c r="U2924" s="14"/>
      <c r="V2924" s="11"/>
      <c r="W2924" s="10"/>
      <c r="X2924" s="29"/>
      <c r="AA2924" t="s">
        <v>331</v>
      </c>
      <c r="AB2924">
        <v>1</v>
      </c>
      <c r="AR2924" t="s">
        <v>338</v>
      </c>
    </row>
    <row r="2925" spans="1:44" x14ac:dyDescent="0.35">
      <c r="A2925">
        <v>15</v>
      </c>
      <c r="B2925" s="26">
        <f t="shared" si="585"/>
        <v>46273.822916666657</v>
      </c>
      <c r="C2925" t="s">
        <v>66</v>
      </c>
      <c r="D2925">
        <v>4</v>
      </c>
      <c r="E2925" s="26">
        <f t="shared" si="586"/>
        <v>46273.864583333343</v>
      </c>
      <c r="F2925" s="26">
        <f t="shared" si="587"/>
        <v>46273.843750000007</v>
      </c>
      <c r="G2925">
        <f t="shared" si="588"/>
        <v>0</v>
      </c>
      <c r="H2925">
        <f t="shared" si="589"/>
        <v>0</v>
      </c>
      <c r="I2925" s="27">
        <f t="shared" si="590"/>
        <v>0</v>
      </c>
      <c r="J2925" s="28" t="str">
        <f t="shared" si="591"/>
        <v>NULL</v>
      </c>
      <c r="K2925" s="29" t="str">
        <f t="shared" si="592"/>
        <v/>
      </c>
      <c r="L2925" s="26" t="str">
        <f t="shared" si="593"/>
        <v/>
      </c>
      <c r="M2925" t="str">
        <f t="shared" si="594"/>
        <v/>
      </c>
      <c r="N2925" s="28">
        <f t="shared" si="595"/>
        <v>116.70290571259142</v>
      </c>
      <c r="O2925" t="str">
        <f t="shared" si="596"/>
        <v/>
      </c>
      <c r="P2925" t="str">
        <f t="shared" si="597"/>
        <v/>
      </c>
      <c r="Q2925" s="10"/>
      <c r="R2925" s="10"/>
      <c r="S2925" s="16">
        <v>0</v>
      </c>
      <c r="T2925" s="13"/>
      <c r="U2925" s="14"/>
      <c r="V2925" s="11"/>
      <c r="W2925" s="10"/>
      <c r="X2925" s="29"/>
      <c r="AA2925" t="s">
        <v>331</v>
      </c>
      <c r="AB2925">
        <v>1</v>
      </c>
      <c r="AR2925" t="s">
        <v>338</v>
      </c>
    </row>
    <row r="2926" spans="1:44" x14ac:dyDescent="0.35">
      <c r="A2926">
        <v>15</v>
      </c>
      <c r="B2926" s="26">
        <f t="shared" si="585"/>
        <v>46273.822916666657</v>
      </c>
      <c r="C2926" t="s">
        <v>66</v>
      </c>
      <c r="D2926">
        <v>5</v>
      </c>
      <c r="E2926" s="26">
        <f t="shared" si="586"/>
        <v>46273.864583333343</v>
      </c>
      <c r="F2926" s="26">
        <f t="shared" si="587"/>
        <v>46273.843750000007</v>
      </c>
      <c r="G2926">
        <f t="shared" si="588"/>
        <v>0</v>
      </c>
      <c r="H2926">
        <f t="shared" si="589"/>
        <v>0</v>
      </c>
      <c r="I2926" s="27">
        <f t="shared" si="590"/>
        <v>0</v>
      </c>
      <c r="J2926" s="28" t="str">
        <f t="shared" si="591"/>
        <v>NULL</v>
      </c>
      <c r="K2926" s="29" t="str">
        <f t="shared" si="592"/>
        <v/>
      </c>
      <c r="L2926" s="26" t="str">
        <f t="shared" si="593"/>
        <v/>
      </c>
      <c r="M2926" t="str">
        <f t="shared" si="594"/>
        <v/>
      </c>
      <c r="N2926" s="28">
        <f t="shared" si="595"/>
        <v>21.695178849144636</v>
      </c>
      <c r="O2926" t="str">
        <f t="shared" si="596"/>
        <v/>
      </c>
      <c r="P2926" t="str">
        <f t="shared" si="597"/>
        <v/>
      </c>
      <c r="Q2926" s="10"/>
      <c r="R2926" s="10"/>
      <c r="S2926" s="16">
        <v>0</v>
      </c>
      <c r="T2926" s="13"/>
      <c r="U2926" s="14"/>
      <c r="V2926" s="11"/>
      <c r="W2926" s="10"/>
      <c r="X2926" s="29"/>
      <c r="AA2926" t="s">
        <v>331</v>
      </c>
      <c r="AB2926">
        <v>1</v>
      </c>
      <c r="AR2926" t="s">
        <v>338</v>
      </c>
    </row>
    <row r="2927" spans="1:44" x14ac:dyDescent="0.35">
      <c r="A2927">
        <v>15</v>
      </c>
      <c r="B2927" s="26">
        <f t="shared" si="585"/>
        <v>46273.822916666657</v>
      </c>
      <c r="C2927" t="s">
        <v>66</v>
      </c>
      <c r="D2927">
        <v>6</v>
      </c>
      <c r="E2927" s="26">
        <f t="shared" si="586"/>
        <v>46273.864583333343</v>
      </c>
      <c r="F2927" s="26">
        <f t="shared" si="587"/>
        <v>46273.843750000007</v>
      </c>
      <c r="G2927">
        <f t="shared" si="588"/>
        <v>0</v>
      </c>
      <c r="H2927">
        <f t="shared" si="589"/>
        <v>0</v>
      </c>
      <c r="I2927" s="27">
        <f t="shared" si="590"/>
        <v>2</v>
      </c>
      <c r="J2927" s="28">
        <f t="shared" si="591"/>
        <v>37.087116090399846</v>
      </c>
      <c r="K2927" s="29" t="str">
        <f t="shared" si="592"/>
        <v/>
      </c>
      <c r="L2927" s="26" t="str">
        <f t="shared" si="593"/>
        <v/>
      </c>
      <c r="M2927" t="str">
        <f t="shared" si="594"/>
        <v/>
      </c>
      <c r="N2927" s="28">
        <f t="shared" si="595"/>
        <v>18.543558045199923</v>
      </c>
      <c r="O2927" t="str">
        <f t="shared" si="596"/>
        <v/>
      </c>
      <c r="P2927" t="str">
        <f t="shared" si="597"/>
        <v/>
      </c>
      <c r="Q2927" s="10"/>
      <c r="R2927" s="10"/>
      <c r="S2927" s="16">
        <v>2</v>
      </c>
      <c r="T2927" s="13">
        <v>37.087116090399853</v>
      </c>
      <c r="U2927" s="14"/>
      <c r="V2927" s="11"/>
      <c r="W2927" s="10"/>
      <c r="X2927" s="29"/>
      <c r="AA2927" t="s">
        <v>331</v>
      </c>
      <c r="AB2927">
        <v>2</v>
      </c>
      <c r="AC2927">
        <v>22.896515171591361</v>
      </c>
      <c r="AD2927">
        <v>50.501002004008022</v>
      </c>
      <c r="AL2927">
        <v>22.896515171591361</v>
      </c>
      <c r="AM2927">
        <v>50.501002004008022</v>
      </c>
      <c r="AR2927" t="s">
        <v>332</v>
      </c>
    </row>
    <row r="2928" spans="1:44" x14ac:dyDescent="0.35">
      <c r="A2928">
        <v>15</v>
      </c>
      <c r="B2928" s="26">
        <f t="shared" si="585"/>
        <v>46273.822916666657</v>
      </c>
      <c r="C2928" t="s">
        <v>67</v>
      </c>
      <c r="D2928">
        <v>1</v>
      </c>
      <c r="E2928" s="26">
        <f t="shared" si="586"/>
        <v>46273.864583333343</v>
      </c>
      <c r="F2928" s="26">
        <f t="shared" si="587"/>
        <v>46273.843750000007</v>
      </c>
      <c r="G2928">
        <f t="shared" si="588"/>
        <v>0</v>
      </c>
      <c r="H2928">
        <f t="shared" si="589"/>
        <v>0</v>
      </c>
      <c r="I2928" s="27">
        <f t="shared" si="590"/>
        <v>5</v>
      </c>
      <c r="J2928" s="28">
        <f t="shared" si="591"/>
        <v>181.25777735234993</v>
      </c>
      <c r="K2928" s="29" t="str">
        <f t="shared" si="592"/>
        <v/>
      </c>
      <c r="L2928" s="26" t="str">
        <f t="shared" si="593"/>
        <v/>
      </c>
      <c r="M2928" t="str">
        <f t="shared" si="594"/>
        <v/>
      </c>
      <c r="N2928" s="28">
        <f t="shared" si="595"/>
        <v>36.251555470469988</v>
      </c>
      <c r="O2928" t="str">
        <f t="shared" si="596"/>
        <v/>
      </c>
      <c r="P2928" t="str">
        <f t="shared" si="597"/>
        <v/>
      </c>
      <c r="Q2928" s="10"/>
      <c r="R2928" s="10"/>
      <c r="S2928" s="16">
        <v>5</v>
      </c>
      <c r="T2928" s="13">
        <v>181.2577773523499</v>
      </c>
      <c r="U2928" s="14"/>
      <c r="V2928" s="11"/>
      <c r="W2928" s="10"/>
      <c r="X2928" s="29"/>
      <c r="AA2928" t="s">
        <v>331</v>
      </c>
      <c r="AB2928">
        <v>5</v>
      </c>
      <c r="AC2928">
        <v>18.48341232227488</v>
      </c>
      <c r="AD2928">
        <v>349.63161419959812</v>
      </c>
      <c r="AL2928">
        <v>18.48341232227488</v>
      </c>
      <c r="AM2928">
        <v>349.63161419959812</v>
      </c>
      <c r="AR2928" t="s">
        <v>337</v>
      </c>
    </row>
    <row r="2929" spans="1:44" x14ac:dyDescent="0.35">
      <c r="A2929">
        <v>15</v>
      </c>
      <c r="B2929" s="26">
        <f t="shared" si="585"/>
        <v>46273.822916666657</v>
      </c>
      <c r="C2929" t="s">
        <v>67</v>
      </c>
      <c r="D2929">
        <v>2</v>
      </c>
      <c r="E2929" s="26">
        <f t="shared" si="586"/>
        <v>46273.864583333343</v>
      </c>
      <c r="F2929" s="26">
        <f t="shared" si="587"/>
        <v>46273.843750000007</v>
      </c>
      <c r="G2929">
        <f t="shared" si="588"/>
        <v>0</v>
      </c>
      <c r="H2929">
        <f t="shared" si="589"/>
        <v>0</v>
      </c>
      <c r="I2929" s="27">
        <f t="shared" si="590"/>
        <v>0</v>
      </c>
      <c r="J2929" s="28" t="str">
        <f t="shared" si="591"/>
        <v>NULL</v>
      </c>
      <c r="K2929" s="29" t="str">
        <f t="shared" si="592"/>
        <v/>
      </c>
      <c r="L2929" s="26" t="str">
        <f t="shared" si="593"/>
        <v/>
      </c>
      <c r="M2929" t="str">
        <f t="shared" si="594"/>
        <v/>
      </c>
      <c r="N2929" s="28">
        <f t="shared" si="595"/>
        <v>41.894060995184596</v>
      </c>
      <c r="O2929" t="str">
        <f t="shared" si="596"/>
        <v/>
      </c>
      <c r="P2929" t="str">
        <f t="shared" si="597"/>
        <v/>
      </c>
      <c r="Q2929" s="10"/>
      <c r="R2929" s="10"/>
      <c r="S2929" s="16">
        <v>0</v>
      </c>
      <c r="T2929" s="13"/>
      <c r="U2929" s="14"/>
      <c r="V2929" s="11"/>
      <c r="W2929" s="10"/>
      <c r="X2929" s="29"/>
      <c r="AA2929" t="s">
        <v>331</v>
      </c>
      <c r="AB2929">
        <v>2</v>
      </c>
      <c r="AR2929" t="s">
        <v>332</v>
      </c>
    </row>
    <row r="2930" spans="1:44" x14ac:dyDescent="0.35">
      <c r="A2930">
        <v>15</v>
      </c>
      <c r="B2930" s="26">
        <f t="shared" si="585"/>
        <v>46273.822916666657</v>
      </c>
      <c r="C2930" t="s">
        <v>67</v>
      </c>
      <c r="D2930">
        <v>3</v>
      </c>
      <c r="E2930" s="26">
        <f t="shared" si="586"/>
        <v>46273.864583333343</v>
      </c>
      <c r="F2930" s="26">
        <f t="shared" si="587"/>
        <v>46273.843750000007</v>
      </c>
      <c r="G2930">
        <f t="shared" si="588"/>
        <v>0</v>
      </c>
      <c r="H2930">
        <f t="shared" si="589"/>
        <v>0</v>
      </c>
      <c r="I2930" s="27">
        <f t="shared" si="590"/>
        <v>0</v>
      </c>
      <c r="J2930" s="28" t="str">
        <f t="shared" si="591"/>
        <v>NULL</v>
      </c>
      <c r="K2930" s="29" t="str">
        <f t="shared" si="592"/>
        <v/>
      </c>
      <c r="L2930" s="26" t="str">
        <f t="shared" si="593"/>
        <v/>
      </c>
      <c r="M2930" t="str">
        <f t="shared" si="594"/>
        <v/>
      </c>
      <c r="N2930" s="28">
        <f t="shared" si="595"/>
        <v>58.441558441558442</v>
      </c>
      <c r="O2930" t="str">
        <f t="shared" si="596"/>
        <v/>
      </c>
      <c r="P2930" t="str">
        <f t="shared" si="597"/>
        <v/>
      </c>
      <c r="Q2930" s="10"/>
      <c r="R2930" s="10"/>
      <c r="S2930" s="16">
        <v>0</v>
      </c>
      <c r="T2930" s="13"/>
      <c r="U2930" s="14"/>
      <c r="V2930" s="11"/>
      <c r="W2930" s="10"/>
      <c r="X2930" s="29"/>
      <c r="AA2930" t="s">
        <v>331</v>
      </c>
      <c r="AB2930">
        <v>1</v>
      </c>
      <c r="AR2930" t="s">
        <v>338</v>
      </c>
    </row>
    <row r="2931" spans="1:44" x14ac:dyDescent="0.35">
      <c r="A2931">
        <v>15</v>
      </c>
      <c r="B2931" s="26">
        <f t="shared" si="585"/>
        <v>46273.822916666657</v>
      </c>
      <c r="C2931" t="s">
        <v>67</v>
      </c>
      <c r="D2931">
        <v>4</v>
      </c>
      <c r="E2931" s="26">
        <f t="shared" si="586"/>
        <v>46273.864583333343</v>
      </c>
      <c r="F2931" s="26">
        <f t="shared" si="587"/>
        <v>46273.843750000007</v>
      </c>
      <c r="G2931">
        <f t="shared" si="588"/>
        <v>0</v>
      </c>
      <c r="H2931">
        <f t="shared" si="589"/>
        <v>0</v>
      </c>
      <c r="I2931" s="27">
        <f t="shared" si="590"/>
        <v>0</v>
      </c>
      <c r="J2931" s="28" t="str">
        <f t="shared" si="591"/>
        <v>NULL</v>
      </c>
      <c r="K2931" s="29" t="str">
        <f t="shared" si="592"/>
        <v/>
      </c>
      <c r="L2931" s="26" t="str">
        <f t="shared" si="593"/>
        <v/>
      </c>
      <c r="M2931" t="str">
        <f t="shared" si="594"/>
        <v/>
      </c>
      <c r="N2931" s="28">
        <f t="shared" si="595"/>
        <v>116.70290571259142</v>
      </c>
      <c r="O2931" t="str">
        <f t="shared" si="596"/>
        <v/>
      </c>
      <c r="P2931" t="str">
        <f t="shared" si="597"/>
        <v/>
      </c>
      <c r="Q2931" s="10"/>
      <c r="R2931" s="10"/>
      <c r="S2931" s="16">
        <v>0</v>
      </c>
      <c r="T2931" s="13"/>
      <c r="U2931" s="14"/>
      <c r="V2931" s="11"/>
      <c r="W2931" s="10"/>
      <c r="X2931" s="29"/>
      <c r="AA2931" t="s">
        <v>331</v>
      </c>
      <c r="AB2931">
        <v>1</v>
      </c>
      <c r="AR2931" t="s">
        <v>338</v>
      </c>
    </row>
    <row r="2932" spans="1:44" x14ac:dyDescent="0.35">
      <c r="A2932">
        <v>15</v>
      </c>
      <c r="B2932" s="26">
        <f t="shared" si="585"/>
        <v>46273.822916666657</v>
      </c>
      <c r="C2932" t="s">
        <v>67</v>
      </c>
      <c r="D2932">
        <v>5</v>
      </c>
      <c r="E2932" s="26">
        <f t="shared" si="586"/>
        <v>46273.864583333343</v>
      </c>
      <c r="F2932" s="26">
        <f t="shared" si="587"/>
        <v>46273.843750000007</v>
      </c>
      <c r="G2932">
        <f t="shared" si="588"/>
        <v>0</v>
      </c>
      <c r="H2932">
        <f t="shared" si="589"/>
        <v>0</v>
      </c>
      <c r="I2932" s="27">
        <f t="shared" si="590"/>
        <v>0</v>
      </c>
      <c r="J2932" s="28" t="str">
        <f t="shared" si="591"/>
        <v>NULL</v>
      </c>
      <c r="K2932" s="29" t="str">
        <f t="shared" si="592"/>
        <v/>
      </c>
      <c r="L2932" s="26" t="str">
        <f t="shared" si="593"/>
        <v/>
      </c>
      <c r="M2932" t="str">
        <f t="shared" si="594"/>
        <v/>
      </c>
      <c r="N2932" s="28">
        <f t="shared" si="595"/>
        <v>21.695178849144636</v>
      </c>
      <c r="O2932" t="str">
        <f t="shared" si="596"/>
        <v/>
      </c>
      <c r="P2932" t="str">
        <f t="shared" si="597"/>
        <v/>
      </c>
      <c r="Q2932" s="10"/>
      <c r="R2932" s="10"/>
      <c r="S2932" s="16">
        <v>0</v>
      </c>
      <c r="T2932" s="13"/>
      <c r="U2932" s="14"/>
      <c r="V2932" s="11"/>
      <c r="W2932" s="10"/>
      <c r="X2932" s="29"/>
      <c r="AA2932" t="s">
        <v>331</v>
      </c>
      <c r="AB2932">
        <v>1</v>
      </c>
      <c r="AR2932" t="s">
        <v>338</v>
      </c>
    </row>
    <row r="2933" spans="1:44" x14ac:dyDescent="0.35">
      <c r="A2933">
        <v>15</v>
      </c>
      <c r="B2933" s="26">
        <f t="shared" si="585"/>
        <v>46273.822916666657</v>
      </c>
      <c r="C2933" t="s">
        <v>67</v>
      </c>
      <c r="D2933">
        <v>6</v>
      </c>
      <c r="E2933" s="26">
        <f t="shared" si="586"/>
        <v>46273.864583333343</v>
      </c>
      <c r="F2933" s="26">
        <f t="shared" si="587"/>
        <v>46273.843750000007</v>
      </c>
      <c r="G2933">
        <f t="shared" si="588"/>
        <v>0</v>
      </c>
      <c r="H2933">
        <f t="shared" si="589"/>
        <v>0</v>
      </c>
      <c r="I2933" s="27">
        <f t="shared" si="590"/>
        <v>2</v>
      </c>
      <c r="J2933" s="28">
        <f t="shared" si="591"/>
        <v>37.087116090399846</v>
      </c>
      <c r="K2933" s="29" t="str">
        <f t="shared" si="592"/>
        <v/>
      </c>
      <c r="L2933" s="26" t="str">
        <f t="shared" si="593"/>
        <v/>
      </c>
      <c r="M2933" t="str">
        <f t="shared" si="594"/>
        <v/>
      </c>
      <c r="N2933" s="28">
        <f t="shared" si="595"/>
        <v>18.543558045199923</v>
      </c>
      <c r="O2933" t="str">
        <f t="shared" si="596"/>
        <v/>
      </c>
      <c r="P2933" t="str">
        <f t="shared" si="597"/>
        <v/>
      </c>
      <c r="Q2933" s="10"/>
      <c r="R2933" s="10"/>
      <c r="S2933" s="16">
        <v>2</v>
      </c>
      <c r="T2933" s="13">
        <v>37.087116090399853</v>
      </c>
      <c r="U2933" s="14"/>
      <c r="V2933" s="11"/>
      <c r="W2933" s="10"/>
      <c r="X2933" s="29"/>
      <c r="AA2933" t="s">
        <v>331</v>
      </c>
      <c r="AB2933">
        <v>2</v>
      </c>
      <c r="AC2933">
        <v>22.896515171591361</v>
      </c>
      <c r="AD2933">
        <v>50.501002004008022</v>
      </c>
      <c r="AL2933">
        <v>22.896515171591361</v>
      </c>
      <c r="AM2933">
        <v>50.501002004008022</v>
      </c>
      <c r="AR2933" t="s">
        <v>332</v>
      </c>
    </row>
    <row r="2934" spans="1:44" x14ac:dyDescent="0.35">
      <c r="A2934">
        <v>15</v>
      </c>
      <c r="B2934" s="26">
        <f t="shared" si="585"/>
        <v>46273.822916666657</v>
      </c>
      <c r="C2934" t="s">
        <v>68</v>
      </c>
      <c r="D2934">
        <v>1</v>
      </c>
      <c r="E2934" s="26">
        <f t="shared" si="586"/>
        <v>46273.864583333343</v>
      </c>
      <c r="F2934" s="26">
        <f t="shared" si="587"/>
        <v>46273.843750000007</v>
      </c>
      <c r="G2934">
        <f t="shared" si="588"/>
        <v>0</v>
      </c>
      <c r="H2934">
        <f t="shared" si="589"/>
        <v>0</v>
      </c>
      <c r="I2934" s="27">
        <f t="shared" si="590"/>
        <v>5</v>
      </c>
      <c r="J2934" s="28">
        <f t="shared" si="591"/>
        <v>181.25777735234993</v>
      </c>
      <c r="K2934" s="29" t="str">
        <f t="shared" si="592"/>
        <v/>
      </c>
      <c r="L2934" s="26" t="str">
        <f t="shared" si="593"/>
        <v/>
      </c>
      <c r="M2934" t="str">
        <f t="shared" si="594"/>
        <v/>
      </c>
      <c r="N2934" s="28">
        <f t="shared" si="595"/>
        <v>36.251555470469988</v>
      </c>
      <c r="O2934" t="str">
        <f t="shared" si="596"/>
        <v/>
      </c>
      <c r="P2934" t="str">
        <f t="shared" si="597"/>
        <v/>
      </c>
      <c r="Q2934" s="10"/>
      <c r="R2934" s="10"/>
      <c r="S2934" s="16">
        <v>5</v>
      </c>
      <c r="T2934" s="13">
        <v>181.2577773523499</v>
      </c>
      <c r="U2934" s="14"/>
      <c r="V2934" s="11"/>
      <c r="W2934" s="10"/>
      <c r="X2934" s="29"/>
      <c r="AA2934" t="s">
        <v>331</v>
      </c>
      <c r="AB2934">
        <v>5</v>
      </c>
      <c r="AC2934">
        <v>18.48341232227488</v>
      </c>
      <c r="AD2934">
        <v>349.63161419959812</v>
      </c>
      <c r="AL2934">
        <v>18.48341232227488</v>
      </c>
      <c r="AM2934">
        <v>349.63161419959812</v>
      </c>
      <c r="AR2934" t="s">
        <v>337</v>
      </c>
    </row>
    <row r="2935" spans="1:44" x14ac:dyDescent="0.35">
      <c r="A2935">
        <v>15</v>
      </c>
      <c r="B2935" s="26">
        <f t="shared" si="585"/>
        <v>46273.822916666657</v>
      </c>
      <c r="C2935" t="s">
        <v>68</v>
      </c>
      <c r="D2935">
        <v>2</v>
      </c>
      <c r="E2935" s="26">
        <f t="shared" si="586"/>
        <v>46273.864583333343</v>
      </c>
      <c r="F2935" s="26">
        <f t="shared" si="587"/>
        <v>46273.843750000007</v>
      </c>
      <c r="G2935">
        <f t="shared" si="588"/>
        <v>0</v>
      </c>
      <c r="H2935">
        <f t="shared" si="589"/>
        <v>0</v>
      </c>
      <c r="I2935" s="27">
        <f t="shared" si="590"/>
        <v>0</v>
      </c>
      <c r="J2935" s="28" t="str">
        <f t="shared" si="591"/>
        <v>NULL</v>
      </c>
      <c r="K2935" s="29" t="str">
        <f t="shared" si="592"/>
        <v/>
      </c>
      <c r="L2935" s="26" t="str">
        <f t="shared" si="593"/>
        <v/>
      </c>
      <c r="M2935" t="str">
        <f t="shared" si="594"/>
        <v/>
      </c>
      <c r="N2935" s="28">
        <f t="shared" si="595"/>
        <v>41.894060995184596</v>
      </c>
      <c r="O2935" t="str">
        <f t="shared" si="596"/>
        <v/>
      </c>
      <c r="P2935" t="str">
        <f t="shared" si="597"/>
        <v/>
      </c>
      <c r="Q2935" s="10"/>
      <c r="R2935" s="10"/>
      <c r="S2935" s="16">
        <v>0</v>
      </c>
      <c r="T2935" s="13"/>
      <c r="U2935" s="14"/>
      <c r="V2935" s="11"/>
      <c r="W2935" s="10"/>
      <c r="X2935" s="29"/>
      <c r="AA2935" t="s">
        <v>331</v>
      </c>
      <c r="AB2935">
        <v>2</v>
      </c>
      <c r="AR2935" t="s">
        <v>332</v>
      </c>
    </row>
    <row r="2936" spans="1:44" x14ac:dyDescent="0.35">
      <c r="A2936">
        <v>15</v>
      </c>
      <c r="B2936" s="26">
        <f t="shared" si="585"/>
        <v>46273.822916666657</v>
      </c>
      <c r="C2936" t="s">
        <v>68</v>
      </c>
      <c r="D2936">
        <v>3</v>
      </c>
      <c r="E2936" s="26">
        <f t="shared" si="586"/>
        <v>46273.864583333343</v>
      </c>
      <c r="F2936" s="26">
        <f t="shared" si="587"/>
        <v>46273.843750000007</v>
      </c>
      <c r="G2936">
        <f t="shared" si="588"/>
        <v>0</v>
      </c>
      <c r="H2936">
        <f t="shared" si="589"/>
        <v>0</v>
      </c>
      <c r="I2936" s="27">
        <f t="shared" si="590"/>
        <v>0</v>
      </c>
      <c r="J2936" s="28" t="str">
        <f t="shared" si="591"/>
        <v>NULL</v>
      </c>
      <c r="K2936" s="29" t="str">
        <f t="shared" si="592"/>
        <v/>
      </c>
      <c r="L2936" s="26" t="str">
        <f t="shared" si="593"/>
        <v/>
      </c>
      <c r="M2936" t="str">
        <f t="shared" si="594"/>
        <v/>
      </c>
      <c r="N2936" s="28">
        <f t="shared" si="595"/>
        <v>58.441558441558442</v>
      </c>
      <c r="O2936" t="str">
        <f t="shared" si="596"/>
        <v/>
      </c>
      <c r="P2936" t="str">
        <f t="shared" si="597"/>
        <v/>
      </c>
      <c r="Q2936" s="10"/>
      <c r="R2936" s="10"/>
      <c r="S2936" s="16">
        <v>0</v>
      </c>
      <c r="T2936" s="13"/>
      <c r="U2936" s="14"/>
      <c r="V2936" s="11"/>
      <c r="W2936" s="10"/>
      <c r="X2936" s="29"/>
      <c r="AA2936" t="s">
        <v>331</v>
      </c>
      <c r="AB2936">
        <v>1</v>
      </c>
      <c r="AR2936" t="s">
        <v>338</v>
      </c>
    </row>
    <row r="2937" spans="1:44" x14ac:dyDescent="0.35">
      <c r="A2937">
        <v>15</v>
      </c>
      <c r="B2937" s="26">
        <f t="shared" si="585"/>
        <v>46273.822916666657</v>
      </c>
      <c r="C2937" t="s">
        <v>68</v>
      </c>
      <c r="D2937">
        <v>4</v>
      </c>
      <c r="E2937" s="26">
        <f t="shared" si="586"/>
        <v>46273.864583333343</v>
      </c>
      <c r="F2937" s="26">
        <f t="shared" si="587"/>
        <v>46273.843750000007</v>
      </c>
      <c r="G2937">
        <f t="shared" si="588"/>
        <v>0</v>
      </c>
      <c r="H2937">
        <f t="shared" si="589"/>
        <v>0</v>
      </c>
      <c r="I2937" s="27">
        <f t="shared" si="590"/>
        <v>0</v>
      </c>
      <c r="J2937" s="28" t="str">
        <f t="shared" si="591"/>
        <v>NULL</v>
      </c>
      <c r="K2937" s="29" t="str">
        <f t="shared" si="592"/>
        <v/>
      </c>
      <c r="L2937" s="26" t="str">
        <f t="shared" si="593"/>
        <v/>
      </c>
      <c r="M2937" t="str">
        <f t="shared" si="594"/>
        <v/>
      </c>
      <c r="N2937" s="28">
        <f t="shared" si="595"/>
        <v>116.70290571259142</v>
      </c>
      <c r="O2937" t="str">
        <f t="shared" si="596"/>
        <v/>
      </c>
      <c r="P2937" t="str">
        <f t="shared" si="597"/>
        <v/>
      </c>
      <c r="Q2937" s="10"/>
      <c r="R2937" s="10"/>
      <c r="S2937" s="16">
        <v>0</v>
      </c>
      <c r="T2937" s="13"/>
      <c r="U2937" s="14"/>
      <c r="V2937" s="11"/>
      <c r="W2937" s="10"/>
      <c r="X2937" s="29"/>
      <c r="AA2937" t="s">
        <v>331</v>
      </c>
      <c r="AB2937">
        <v>1</v>
      </c>
      <c r="AR2937" t="s">
        <v>338</v>
      </c>
    </row>
    <row r="2938" spans="1:44" x14ac:dyDescent="0.35">
      <c r="A2938">
        <v>15</v>
      </c>
      <c r="B2938" s="26">
        <f t="shared" si="585"/>
        <v>46273.822916666657</v>
      </c>
      <c r="C2938" t="s">
        <v>68</v>
      </c>
      <c r="D2938">
        <v>5</v>
      </c>
      <c r="E2938" s="26">
        <f t="shared" si="586"/>
        <v>46273.864583333343</v>
      </c>
      <c r="F2938" s="26">
        <f t="shared" si="587"/>
        <v>46273.843750000007</v>
      </c>
      <c r="G2938">
        <f t="shared" si="588"/>
        <v>0</v>
      </c>
      <c r="H2938">
        <f t="shared" si="589"/>
        <v>0</v>
      </c>
      <c r="I2938" s="27">
        <f t="shared" si="590"/>
        <v>0</v>
      </c>
      <c r="J2938" s="28" t="str">
        <f t="shared" si="591"/>
        <v>NULL</v>
      </c>
      <c r="K2938" s="29" t="str">
        <f t="shared" si="592"/>
        <v/>
      </c>
      <c r="L2938" s="26" t="str">
        <f t="shared" si="593"/>
        <v/>
      </c>
      <c r="M2938" t="str">
        <f t="shared" si="594"/>
        <v/>
      </c>
      <c r="N2938" s="28">
        <f t="shared" si="595"/>
        <v>21.695178849144636</v>
      </c>
      <c r="O2938" t="str">
        <f t="shared" si="596"/>
        <v/>
      </c>
      <c r="P2938" t="str">
        <f t="shared" si="597"/>
        <v/>
      </c>
      <c r="Q2938" s="10"/>
      <c r="R2938" s="10"/>
      <c r="S2938" s="16">
        <v>0</v>
      </c>
      <c r="T2938" s="13"/>
      <c r="U2938" s="14"/>
      <c r="V2938" s="11"/>
      <c r="W2938" s="10"/>
      <c r="X2938" s="29"/>
      <c r="AA2938" t="s">
        <v>331</v>
      </c>
      <c r="AB2938">
        <v>1</v>
      </c>
      <c r="AR2938" t="s">
        <v>338</v>
      </c>
    </row>
    <row r="2939" spans="1:44" x14ac:dyDescent="0.35">
      <c r="A2939">
        <v>15</v>
      </c>
      <c r="B2939" s="26">
        <f t="shared" si="585"/>
        <v>46273.822916666657</v>
      </c>
      <c r="C2939" t="s">
        <v>68</v>
      </c>
      <c r="D2939">
        <v>6</v>
      </c>
      <c r="E2939" s="26">
        <f t="shared" si="586"/>
        <v>46273.864583333343</v>
      </c>
      <c r="F2939" s="26">
        <f t="shared" si="587"/>
        <v>46273.843750000007</v>
      </c>
      <c r="G2939">
        <f t="shared" si="588"/>
        <v>0</v>
      </c>
      <c r="H2939">
        <f t="shared" si="589"/>
        <v>0</v>
      </c>
      <c r="I2939" s="27">
        <f t="shared" si="590"/>
        <v>2</v>
      </c>
      <c r="J2939" s="28">
        <f t="shared" si="591"/>
        <v>37.087116090399846</v>
      </c>
      <c r="K2939" s="29" t="str">
        <f t="shared" si="592"/>
        <v/>
      </c>
      <c r="L2939" s="26" t="str">
        <f t="shared" si="593"/>
        <v/>
      </c>
      <c r="M2939" t="str">
        <f t="shared" si="594"/>
        <v/>
      </c>
      <c r="N2939" s="28">
        <f t="shared" si="595"/>
        <v>18.543558045199923</v>
      </c>
      <c r="O2939" t="str">
        <f t="shared" si="596"/>
        <v/>
      </c>
      <c r="P2939" t="str">
        <f t="shared" si="597"/>
        <v/>
      </c>
      <c r="Q2939" s="10"/>
      <c r="R2939" s="10"/>
      <c r="S2939" s="16">
        <v>2</v>
      </c>
      <c r="T2939" s="13">
        <v>37.087116090399853</v>
      </c>
      <c r="U2939" s="14"/>
      <c r="V2939" s="11"/>
      <c r="W2939" s="10"/>
      <c r="X2939" s="29"/>
      <c r="AA2939" t="s">
        <v>331</v>
      </c>
      <c r="AB2939">
        <v>2</v>
      </c>
      <c r="AC2939">
        <v>22.896515171591361</v>
      </c>
      <c r="AD2939">
        <v>50.501002004008022</v>
      </c>
      <c r="AL2939">
        <v>22.896515171591361</v>
      </c>
      <c r="AM2939">
        <v>50.501002004008022</v>
      </c>
      <c r="AR2939" t="s">
        <v>332</v>
      </c>
    </row>
    <row r="2940" spans="1:44" x14ac:dyDescent="0.35">
      <c r="A2940">
        <v>15</v>
      </c>
      <c r="B2940" s="26">
        <f t="shared" si="585"/>
        <v>46273.822916666657</v>
      </c>
      <c r="C2940" t="s">
        <v>69</v>
      </c>
      <c r="D2940">
        <v>1</v>
      </c>
      <c r="E2940" s="26">
        <f t="shared" si="586"/>
        <v>46273.864583333343</v>
      </c>
      <c r="F2940" s="26">
        <f t="shared" si="587"/>
        <v>46273.843750000007</v>
      </c>
      <c r="G2940">
        <f t="shared" si="588"/>
        <v>0</v>
      </c>
      <c r="H2940">
        <f t="shared" si="589"/>
        <v>0</v>
      </c>
      <c r="I2940" s="27">
        <f t="shared" si="590"/>
        <v>5</v>
      </c>
      <c r="J2940" s="28">
        <f t="shared" si="591"/>
        <v>181.25777735234993</v>
      </c>
      <c r="K2940" s="29" t="str">
        <f t="shared" si="592"/>
        <v/>
      </c>
      <c r="L2940" s="26" t="str">
        <f t="shared" si="593"/>
        <v/>
      </c>
      <c r="M2940" t="str">
        <f t="shared" si="594"/>
        <v/>
      </c>
      <c r="N2940" s="28">
        <f t="shared" si="595"/>
        <v>36.251555470469988</v>
      </c>
      <c r="O2940" t="str">
        <f t="shared" si="596"/>
        <v/>
      </c>
      <c r="P2940" t="str">
        <f t="shared" si="597"/>
        <v/>
      </c>
      <c r="Q2940" s="10"/>
      <c r="R2940" s="10"/>
      <c r="S2940" s="16">
        <v>5</v>
      </c>
      <c r="T2940" s="13">
        <v>181.2577773523499</v>
      </c>
      <c r="U2940" s="14"/>
      <c r="V2940" s="11"/>
      <c r="W2940" s="10"/>
      <c r="X2940" s="29"/>
      <c r="AA2940" t="s">
        <v>331</v>
      </c>
      <c r="AB2940">
        <v>5</v>
      </c>
      <c r="AC2940">
        <v>18.48341232227488</v>
      </c>
      <c r="AD2940">
        <v>349.63161419959812</v>
      </c>
      <c r="AL2940">
        <v>18.48341232227488</v>
      </c>
      <c r="AM2940">
        <v>349.63161419959812</v>
      </c>
      <c r="AR2940" t="s">
        <v>337</v>
      </c>
    </row>
    <row r="2941" spans="1:44" x14ac:dyDescent="0.35">
      <c r="A2941">
        <v>15</v>
      </c>
      <c r="B2941" s="26">
        <f t="shared" si="585"/>
        <v>46273.822916666657</v>
      </c>
      <c r="C2941" t="s">
        <v>69</v>
      </c>
      <c r="D2941">
        <v>2</v>
      </c>
      <c r="E2941" s="26">
        <f t="shared" si="586"/>
        <v>46273.864583333343</v>
      </c>
      <c r="F2941" s="26">
        <f t="shared" si="587"/>
        <v>46273.843750000007</v>
      </c>
      <c r="G2941">
        <f t="shared" si="588"/>
        <v>0</v>
      </c>
      <c r="H2941">
        <f t="shared" si="589"/>
        <v>0</v>
      </c>
      <c r="I2941" s="27">
        <f t="shared" si="590"/>
        <v>0</v>
      </c>
      <c r="J2941" s="28" t="str">
        <f t="shared" si="591"/>
        <v>NULL</v>
      </c>
      <c r="K2941" s="29" t="str">
        <f t="shared" si="592"/>
        <v/>
      </c>
      <c r="L2941" s="26" t="str">
        <f t="shared" si="593"/>
        <v/>
      </c>
      <c r="M2941" t="str">
        <f t="shared" si="594"/>
        <v/>
      </c>
      <c r="N2941" s="28">
        <f t="shared" si="595"/>
        <v>41.894060995184596</v>
      </c>
      <c r="O2941" t="str">
        <f t="shared" si="596"/>
        <v/>
      </c>
      <c r="P2941" t="str">
        <f t="shared" si="597"/>
        <v/>
      </c>
      <c r="Q2941" s="10"/>
      <c r="R2941" s="10"/>
      <c r="S2941" s="16">
        <v>0</v>
      </c>
      <c r="T2941" s="13"/>
      <c r="U2941" s="14"/>
      <c r="V2941" s="11"/>
      <c r="W2941" s="10"/>
      <c r="X2941" s="29"/>
      <c r="AA2941" t="s">
        <v>331</v>
      </c>
      <c r="AB2941">
        <v>2</v>
      </c>
      <c r="AR2941" t="s">
        <v>332</v>
      </c>
    </row>
    <row r="2942" spans="1:44" x14ac:dyDescent="0.35">
      <c r="A2942">
        <v>15</v>
      </c>
      <c r="B2942" s="26">
        <f t="shared" si="585"/>
        <v>46273.822916666657</v>
      </c>
      <c r="C2942" t="s">
        <v>69</v>
      </c>
      <c r="D2942">
        <v>3</v>
      </c>
      <c r="E2942" s="26">
        <f t="shared" si="586"/>
        <v>46273.864583333343</v>
      </c>
      <c r="F2942" s="26">
        <f t="shared" si="587"/>
        <v>46273.843750000007</v>
      </c>
      <c r="G2942">
        <f t="shared" si="588"/>
        <v>0</v>
      </c>
      <c r="H2942">
        <f t="shared" si="589"/>
        <v>0</v>
      </c>
      <c r="I2942" s="27">
        <f t="shared" si="590"/>
        <v>0</v>
      </c>
      <c r="J2942" s="28" t="str">
        <f t="shared" si="591"/>
        <v>NULL</v>
      </c>
      <c r="K2942" s="29" t="str">
        <f t="shared" si="592"/>
        <v/>
      </c>
      <c r="L2942" s="26" t="str">
        <f t="shared" si="593"/>
        <v/>
      </c>
      <c r="M2942" t="str">
        <f t="shared" si="594"/>
        <v/>
      </c>
      <c r="N2942" s="28">
        <f t="shared" si="595"/>
        <v>58.441558441558442</v>
      </c>
      <c r="O2942" t="str">
        <f t="shared" si="596"/>
        <v/>
      </c>
      <c r="P2942" t="str">
        <f t="shared" si="597"/>
        <v/>
      </c>
      <c r="Q2942" s="10"/>
      <c r="R2942" s="10"/>
      <c r="S2942" s="16">
        <v>0</v>
      </c>
      <c r="T2942" s="13"/>
      <c r="U2942" s="14"/>
      <c r="V2942" s="11"/>
      <c r="W2942" s="10"/>
      <c r="X2942" s="29"/>
      <c r="AA2942" t="s">
        <v>331</v>
      </c>
      <c r="AB2942">
        <v>1</v>
      </c>
      <c r="AR2942" t="s">
        <v>338</v>
      </c>
    </row>
    <row r="2943" spans="1:44" x14ac:dyDescent="0.35">
      <c r="A2943">
        <v>15</v>
      </c>
      <c r="B2943" s="26">
        <f t="shared" si="585"/>
        <v>46273.822916666657</v>
      </c>
      <c r="C2943" t="s">
        <v>69</v>
      </c>
      <c r="D2943">
        <v>4</v>
      </c>
      <c r="E2943" s="26">
        <f t="shared" si="586"/>
        <v>46273.864583333343</v>
      </c>
      <c r="F2943" s="26">
        <f t="shared" si="587"/>
        <v>46273.843750000007</v>
      </c>
      <c r="G2943">
        <f t="shared" si="588"/>
        <v>0</v>
      </c>
      <c r="H2943">
        <f t="shared" si="589"/>
        <v>0</v>
      </c>
      <c r="I2943" s="27">
        <f t="shared" si="590"/>
        <v>0</v>
      </c>
      <c r="J2943" s="28" t="str">
        <f t="shared" si="591"/>
        <v>NULL</v>
      </c>
      <c r="K2943" s="29" t="str">
        <f t="shared" si="592"/>
        <v/>
      </c>
      <c r="L2943" s="26" t="str">
        <f t="shared" si="593"/>
        <v/>
      </c>
      <c r="M2943" t="str">
        <f t="shared" si="594"/>
        <v/>
      </c>
      <c r="N2943" s="28">
        <f t="shared" si="595"/>
        <v>116.70290571259142</v>
      </c>
      <c r="O2943" t="str">
        <f t="shared" si="596"/>
        <v/>
      </c>
      <c r="P2943" t="str">
        <f t="shared" si="597"/>
        <v/>
      </c>
      <c r="Q2943" s="10"/>
      <c r="R2943" s="10"/>
      <c r="S2943" s="16">
        <v>0</v>
      </c>
      <c r="T2943" s="13"/>
      <c r="U2943" s="14"/>
      <c r="V2943" s="11"/>
      <c r="W2943" s="10"/>
      <c r="X2943" s="29"/>
      <c r="AA2943" t="s">
        <v>331</v>
      </c>
      <c r="AB2943">
        <v>1</v>
      </c>
      <c r="AR2943" t="s">
        <v>338</v>
      </c>
    </row>
    <row r="2944" spans="1:44" x14ac:dyDescent="0.35">
      <c r="A2944">
        <v>15</v>
      </c>
      <c r="B2944" s="26">
        <f t="shared" si="585"/>
        <v>46273.822916666657</v>
      </c>
      <c r="C2944" t="s">
        <v>69</v>
      </c>
      <c r="D2944">
        <v>5</v>
      </c>
      <c r="E2944" s="26">
        <f t="shared" si="586"/>
        <v>46273.864583333343</v>
      </c>
      <c r="F2944" s="26">
        <f t="shared" si="587"/>
        <v>46273.843750000007</v>
      </c>
      <c r="G2944">
        <f t="shared" si="588"/>
        <v>0</v>
      </c>
      <c r="H2944">
        <f t="shared" si="589"/>
        <v>0</v>
      </c>
      <c r="I2944" s="27">
        <f t="shared" si="590"/>
        <v>0</v>
      </c>
      <c r="J2944" s="28" t="str">
        <f t="shared" si="591"/>
        <v>NULL</v>
      </c>
      <c r="K2944" s="29" t="str">
        <f t="shared" si="592"/>
        <v/>
      </c>
      <c r="L2944" s="26" t="str">
        <f t="shared" si="593"/>
        <v/>
      </c>
      <c r="M2944" t="str">
        <f t="shared" si="594"/>
        <v/>
      </c>
      <c r="N2944" s="28">
        <f t="shared" si="595"/>
        <v>21.695178849144636</v>
      </c>
      <c r="O2944" t="str">
        <f t="shared" si="596"/>
        <v/>
      </c>
      <c r="P2944" t="str">
        <f t="shared" si="597"/>
        <v/>
      </c>
      <c r="Q2944" s="10"/>
      <c r="R2944" s="10"/>
      <c r="S2944" s="16">
        <v>0</v>
      </c>
      <c r="T2944" s="13"/>
      <c r="U2944" s="14"/>
      <c r="V2944" s="11"/>
      <c r="W2944" s="10"/>
      <c r="X2944" s="29"/>
      <c r="AA2944" t="s">
        <v>331</v>
      </c>
      <c r="AB2944">
        <v>1</v>
      </c>
      <c r="AR2944" t="s">
        <v>338</v>
      </c>
    </row>
    <row r="2945" spans="1:44" x14ac:dyDescent="0.35">
      <c r="A2945">
        <v>15</v>
      </c>
      <c r="B2945" s="26">
        <f t="shared" si="585"/>
        <v>46273.822916666657</v>
      </c>
      <c r="C2945" t="s">
        <v>69</v>
      </c>
      <c r="D2945">
        <v>6</v>
      </c>
      <c r="E2945" s="26">
        <f t="shared" si="586"/>
        <v>46273.864583333343</v>
      </c>
      <c r="F2945" s="26">
        <f t="shared" si="587"/>
        <v>46273.843750000007</v>
      </c>
      <c r="G2945">
        <f t="shared" si="588"/>
        <v>0</v>
      </c>
      <c r="H2945">
        <f t="shared" si="589"/>
        <v>0</v>
      </c>
      <c r="I2945" s="27">
        <f t="shared" si="590"/>
        <v>2</v>
      </c>
      <c r="J2945" s="28">
        <f t="shared" si="591"/>
        <v>37.087116090399846</v>
      </c>
      <c r="K2945" s="29" t="str">
        <f t="shared" si="592"/>
        <v/>
      </c>
      <c r="L2945" s="26" t="str">
        <f t="shared" si="593"/>
        <v/>
      </c>
      <c r="M2945" t="str">
        <f t="shared" si="594"/>
        <v/>
      </c>
      <c r="N2945" s="28">
        <f t="shared" si="595"/>
        <v>18.543558045199923</v>
      </c>
      <c r="O2945" t="str">
        <f t="shared" si="596"/>
        <v/>
      </c>
      <c r="P2945" t="str">
        <f t="shared" si="597"/>
        <v/>
      </c>
      <c r="Q2945" s="10"/>
      <c r="R2945" s="10"/>
      <c r="S2945" s="16">
        <v>2</v>
      </c>
      <c r="T2945" s="13">
        <v>37.087116090399853</v>
      </c>
      <c r="U2945" s="14"/>
      <c r="V2945" s="11"/>
      <c r="W2945" s="10"/>
      <c r="X2945" s="29"/>
      <c r="AA2945" t="s">
        <v>331</v>
      </c>
      <c r="AB2945">
        <v>2</v>
      </c>
      <c r="AC2945">
        <v>22.896515171591361</v>
      </c>
      <c r="AD2945">
        <v>50.501002004008022</v>
      </c>
      <c r="AL2945">
        <v>22.896515171591361</v>
      </c>
      <c r="AM2945">
        <v>50.501002004008022</v>
      </c>
      <c r="AR2945" t="s">
        <v>332</v>
      </c>
    </row>
    <row r="2946" spans="1:44" x14ac:dyDescent="0.35">
      <c r="A2946">
        <v>15</v>
      </c>
      <c r="B2946" s="26">
        <f t="shared" si="585"/>
        <v>46273.822916666657</v>
      </c>
      <c r="C2946" t="s">
        <v>70</v>
      </c>
      <c r="D2946">
        <v>1</v>
      </c>
      <c r="E2946" s="26">
        <f t="shared" si="586"/>
        <v>46273.864583333343</v>
      </c>
      <c r="F2946" s="26">
        <f t="shared" si="587"/>
        <v>46273.843750000007</v>
      </c>
      <c r="G2946">
        <f t="shared" si="588"/>
        <v>0</v>
      </c>
      <c r="H2946">
        <f t="shared" si="589"/>
        <v>0</v>
      </c>
      <c r="I2946" s="27">
        <f t="shared" si="590"/>
        <v>5</v>
      </c>
      <c r="J2946" s="28">
        <f t="shared" si="591"/>
        <v>181.25777735234993</v>
      </c>
      <c r="K2946" s="29" t="str">
        <f t="shared" si="592"/>
        <v/>
      </c>
      <c r="L2946" s="26" t="str">
        <f t="shared" si="593"/>
        <v/>
      </c>
      <c r="M2946" t="str">
        <f t="shared" si="594"/>
        <v/>
      </c>
      <c r="N2946" s="28">
        <f t="shared" si="595"/>
        <v>36.251555470469988</v>
      </c>
      <c r="O2946" t="str">
        <f t="shared" si="596"/>
        <v/>
      </c>
      <c r="P2946" t="str">
        <f t="shared" si="597"/>
        <v/>
      </c>
      <c r="Q2946" s="10"/>
      <c r="R2946" s="10"/>
      <c r="S2946" s="16">
        <v>5</v>
      </c>
      <c r="T2946" s="13">
        <v>181.2577773523499</v>
      </c>
      <c r="U2946" s="14"/>
      <c r="V2946" s="11"/>
      <c r="W2946" s="10"/>
      <c r="X2946" s="29"/>
      <c r="AA2946" t="s">
        <v>331</v>
      </c>
      <c r="AB2946">
        <v>5</v>
      </c>
      <c r="AC2946">
        <v>18.48341232227488</v>
      </c>
      <c r="AD2946">
        <v>349.63161419959812</v>
      </c>
      <c r="AL2946">
        <v>18.48341232227488</v>
      </c>
      <c r="AM2946">
        <v>349.63161419959812</v>
      </c>
      <c r="AR2946" t="s">
        <v>337</v>
      </c>
    </row>
    <row r="2947" spans="1:44" x14ac:dyDescent="0.35">
      <c r="A2947">
        <v>15</v>
      </c>
      <c r="B2947" s="26">
        <f t="shared" si="585"/>
        <v>46273.822916666657</v>
      </c>
      <c r="C2947" t="s">
        <v>70</v>
      </c>
      <c r="D2947">
        <v>2</v>
      </c>
      <c r="E2947" s="26">
        <f t="shared" si="586"/>
        <v>46273.864583333343</v>
      </c>
      <c r="F2947" s="26">
        <f t="shared" si="587"/>
        <v>46273.843750000007</v>
      </c>
      <c r="G2947">
        <f t="shared" si="588"/>
        <v>0</v>
      </c>
      <c r="H2947">
        <f t="shared" si="589"/>
        <v>0</v>
      </c>
      <c r="I2947" s="27">
        <f t="shared" si="590"/>
        <v>0</v>
      </c>
      <c r="J2947" s="28" t="str">
        <f t="shared" si="591"/>
        <v>NULL</v>
      </c>
      <c r="K2947" s="29" t="str">
        <f t="shared" si="592"/>
        <v/>
      </c>
      <c r="L2947" s="26" t="str">
        <f t="shared" si="593"/>
        <v/>
      </c>
      <c r="M2947" t="str">
        <f t="shared" si="594"/>
        <v/>
      </c>
      <c r="N2947" s="28">
        <f t="shared" si="595"/>
        <v>41.894060995184596</v>
      </c>
      <c r="O2947" t="str">
        <f t="shared" si="596"/>
        <v/>
      </c>
      <c r="P2947" t="str">
        <f t="shared" si="597"/>
        <v/>
      </c>
      <c r="Q2947" s="10"/>
      <c r="R2947" s="10"/>
      <c r="S2947" s="16">
        <v>0</v>
      </c>
      <c r="T2947" s="13"/>
      <c r="U2947" s="14"/>
      <c r="V2947" s="11"/>
      <c r="W2947" s="10"/>
      <c r="X2947" s="29"/>
      <c r="AA2947" t="s">
        <v>331</v>
      </c>
      <c r="AB2947">
        <v>2</v>
      </c>
      <c r="AR2947" t="s">
        <v>332</v>
      </c>
    </row>
    <row r="2948" spans="1:44" x14ac:dyDescent="0.35">
      <c r="A2948">
        <v>15</v>
      </c>
      <c r="B2948" s="26">
        <f t="shared" si="585"/>
        <v>46273.822916666657</v>
      </c>
      <c r="C2948" t="s">
        <v>70</v>
      </c>
      <c r="D2948">
        <v>3</v>
      </c>
      <c r="E2948" s="26">
        <f t="shared" si="586"/>
        <v>46273.864583333343</v>
      </c>
      <c r="F2948" s="26">
        <f t="shared" si="587"/>
        <v>46273.843750000007</v>
      </c>
      <c r="G2948">
        <f t="shared" si="588"/>
        <v>0</v>
      </c>
      <c r="H2948">
        <f t="shared" si="589"/>
        <v>0</v>
      </c>
      <c r="I2948" s="27">
        <f t="shared" si="590"/>
        <v>0</v>
      </c>
      <c r="J2948" s="28" t="str">
        <f t="shared" si="591"/>
        <v>NULL</v>
      </c>
      <c r="K2948" s="29" t="str">
        <f t="shared" si="592"/>
        <v/>
      </c>
      <c r="L2948" s="26" t="str">
        <f t="shared" si="593"/>
        <v/>
      </c>
      <c r="M2948" t="str">
        <f t="shared" si="594"/>
        <v/>
      </c>
      <c r="N2948" s="28">
        <f t="shared" si="595"/>
        <v>58.441558441558442</v>
      </c>
      <c r="O2948" t="str">
        <f t="shared" si="596"/>
        <v/>
      </c>
      <c r="P2948" t="str">
        <f t="shared" si="597"/>
        <v/>
      </c>
      <c r="Q2948" s="10"/>
      <c r="R2948" s="10"/>
      <c r="S2948" s="16">
        <v>0</v>
      </c>
      <c r="T2948" s="13"/>
      <c r="U2948" s="14"/>
      <c r="V2948" s="11"/>
      <c r="W2948" s="10"/>
      <c r="X2948" s="29"/>
      <c r="AA2948" t="s">
        <v>331</v>
      </c>
      <c r="AB2948">
        <v>1</v>
      </c>
      <c r="AR2948" t="s">
        <v>338</v>
      </c>
    </row>
    <row r="2949" spans="1:44" x14ac:dyDescent="0.35">
      <c r="A2949">
        <v>15</v>
      </c>
      <c r="B2949" s="26">
        <f t="shared" si="585"/>
        <v>46273.822916666657</v>
      </c>
      <c r="C2949" t="s">
        <v>70</v>
      </c>
      <c r="D2949">
        <v>4</v>
      </c>
      <c r="E2949" s="26">
        <f t="shared" si="586"/>
        <v>46273.864583333343</v>
      </c>
      <c r="F2949" s="26">
        <f t="shared" si="587"/>
        <v>46273.843750000007</v>
      </c>
      <c r="G2949">
        <f t="shared" si="588"/>
        <v>0</v>
      </c>
      <c r="H2949">
        <f t="shared" si="589"/>
        <v>0</v>
      </c>
      <c r="I2949" s="27">
        <f t="shared" si="590"/>
        <v>0</v>
      </c>
      <c r="J2949" s="28" t="str">
        <f t="shared" si="591"/>
        <v>NULL</v>
      </c>
      <c r="K2949" s="29" t="str">
        <f t="shared" si="592"/>
        <v/>
      </c>
      <c r="L2949" s="26" t="str">
        <f t="shared" si="593"/>
        <v/>
      </c>
      <c r="M2949" t="str">
        <f t="shared" si="594"/>
        <v/>
      </c>
      <c r="N2949" s="28">
        <f t="shared" si="595"/>
        <v>116.70290571259142</v>
      </c>
      <c r="O2949" t="str">
        <f t="shared" si="596"/>
        <v/>
      </c>
      <c r="P2949" t="str">
        <f t="shared" si="597"/>
        <v/>
      </c>
      <c r="Q2949" s="10"/>
      <c r="R2949" s="10"/>
      <c r="S2949" s="16">
        <v>0</v>
      </c>
      <c r="T2949" s="13"/>
      <c r="U2949" s="14"/>
      <c r="V2949" s="11"/>
      <c r="W2949" s="10"/>
      <c r="X2949" s="29"/>
      <c r="AA2949" t="s">
        <v>331</v>
      </c>
      <c r="AB2949">
        <v>1</v>
      </c>
      <c r="AR2949" t="s">
        <v>338</v>
      </c>
    </row>
    <row r="2950" spans="1:44" x14ac:dyDescent="0.35">
      <c r="A2950">
        <v>15</v>
      </c>
      <c r="B2950" s="26">
        <f t="shared" ref="B2950:B3013" si="598">INDEX(SNAP_TIMES,MATCH(A2950,SNAP_NOS,0))</f>
        <v>46273.822916666657</v>
      </c>
      <c r="C2950" t="s">
        <v>70</v>
      </c>
      <c r="D2950">
        <v>5</v>
      </c>
      <c r="E2950" s="26">
        <f t="shared" ref="E2950:E3013" si="599">IF(AND(INDEX(SH_CHG,MATCH(C2950,SH_ID,0))&lt;&gt;"",B2950&gt;=INDEX(SH_CHG,MATCH(C2950,SH_ID,0))),INDEX(SH_DEP,MATCH(C2950,SH_ID,0)),INDEX(SH_ORIG,MATCH(C2950,SH_ID,0)))</f>
        <v>46273.864583333343</v>
      </c>
      <c r="F2950" s="26">
        <f t="shared" ref="F2950:F3013" si="600">E2950-LOADING_MINUTES/1440</f>
        <v>46273.843750000007</v>
      </c>
      <c r="G2950">
        <f t="shared" ref="G2950:G3013" si="601">COUNTIFS(OL_SNAP,A2950,OL_EFF,C2950,OL_WT,D2950,OL_OPEN,"&gt;0")</f>
        <v>0</v>
      </c>
      <c r="H2950">
        <f t="shared" ref="H2950:H3013" si="602">SUMIFS($G$6:$G$3569,$A$6:$A$3569,A2950,$D$6:$D$3569,D2950,$F$6:$F$3569,"&lt;="&amp;F2950)</f>
        <v>0</v>
      </c>
      <c r="I2950" s="27">
        <f t="shared" ref="I2950:I3013" si="603">INDEX(C_RES,MATCH(1,INDEX((C_SN=A2950)*(C_WT=D2950),0),0))</f>
        <v>0</v>
      </c>
      <c r="J2950" s="28" t="str">
        <f t="shared" ref="J2950:J3013" si="604">INDEX(C_RL,MATCH(1,INDEX((C_SN=A2950)*(C_WT=D2950),0),0))</f>
        <v>NULL</v>
      </c>
      <c r="K2950" s="29" t="str">
        <f t="shared" ref="K2950:K3013" si="605">IF(G2950=0,"",IF(ISNUMBER(J2950),IF(J2950&gt;0,H2950/J2950/24,"NULL"),"NULL"))</f>
        <v/>
      </c>
      <c r="L2950" s="26" t="str">
        <f t="shared" ref="L2950:L3013" si="606">IF(ISNUMBER(K2950),B2950+K2950,"")</f>
        <v/>
      </c>
      <c r="M2950" t="str">
        <f t="shared" ref="M2950:M3013" si="607">IF(G2950=0,"",IF(B2950&gt;=F2950,"NO - CUTOFF PASSED",IF(ISNUMBER(K2950),IF(L2950&lt;=F2950,"YES","NO"),"UNKNOWN - NO RATE")))</f>
        <v/>
      </c>
      <c r="N2950" s="28">
        <f t="shared" ref="N2950:N3013" si="608">IFERROR(IF(AND(INDEX(C_HRS,MATCH(1,INDEX((C_SN=A2950)*(C_WT=D2950),0),0))&gt;0,INDEX(C_TL,MATCH(1,INDEX((C_SN=A2950)*(C_WT=D2950),0),0))&gt;0),INDEX(C_TL,MATCH(1,INDEX((C_SN=A2950)*(C_WT=D2950),0),0))/INDEX(C_HRS,MATCH(1,INDEX((C_SN=A2950)*(C_WT=D2950),0),0)),"NULL"),"NULL")</f>
        <v>21.695178849144636</v>
      </c>
      <c r="O2950" t="str">
        <f t="shared" ref="O2950:O3013" si="609">IF(M2950="NO",IF(ISNUMBER(N2950),ROUNDUP(H2950/(N2950*(F2950-B2950)*24),0),"CANNOT ESTIMATE - NO RATE"),"")</f>
        <v/>
      </c>
      <c r="P2950" t="str">
        <f t="shared" ref="P2950:P3013" si="610">IF(ISNUMBER(O2950),MAX(0,O2950-I2950),O2950)</f>
        <v/>
      </c>
      <c r="Q2950" s="10"/>
      <c r="R2950" s="10"/>
      <c r="S2950" s="16">
        <v>0</v>
      </c>
      <c r="T2950" s="13"/>
      <c r="U2950" s="14"/>
      <c r="V2950" s="11"/>
      <c r="W2950" s="10"/>
      <c r="X2950" s="29"/>
      <c r="AA2950" t="s">
        <v>331</v>
      </c>
      <c r="AB2950">
        <v>1</v>
      </c>
      <c r="AR2950" t="s">
        <v>338</v>
      </c>
    </row>
    <row r="2951" spans="1:44" x14ac:dyDescent="0.35">
      <c r="A2951">
        <v>15</v>
      </c>
      <c r="B2951" s="26">
        <f t="shared" si="598"/>
        <v>46273.822916666657</v>
      </c>
      <c r="C2951" t="s">
        <v>70</v>
      </c>
      <c r="D2951">
        <v>6</v>
      </c>
      <c r="E2951" s="26">
        <f t="shared" si="599"/>
        <v>46273.864583333343</v>
      </c>
      <c r="F2951" s="26">
        <f t="shared" si="600"/>
        <v>46273.843750000007</v>
      </c>
      <c r="G2951">
        <f t="shared" si="601"/>
        <v>0</v>
      </c>
      <c r="H2951">
        <f t="shared" si="602"/>
        <v>0</v>
      </c>
      <c r="I2951" s="27">
        <f t="shared" si="603"/>
        <v>2</v>
      </c>
      <c r="J2951" s="28">
        <f t="shared" si="604"/>
        <v>37.087116090399846</v>
      </c>
      <c r="K2951" s="29" t="str">
        <f t="shared" si="605"/>
        <v/>
      </c>
      <c r="L2951" s="26" t="str">
        <f t="shared" si="606"/>
        <v/>
      </c>
      <c r="M2951" t="str">
        <f t="shared" si="607"/>
        <v/>
      </c>
      <c r="N2951" s="28">
        <f t="shared" si="608"/>
        <v>18.543558045199923</v>
      </c>
      <c r="O2951" t="str">
        <f t="shared" si="609"/>
        <v/>
      </c>
      <c r="P2951" t="str">
        <f t="shared" si="610"/>
        <v/>
      </c>
      <c r="Q2951" s="10"/>
      <c r="R2951" s="10"/>
      <c r="S2951" s="16">
        <v>2</v>
      </c>
      <c r="T2951" s="13">
        <v>37.087116090399853</v>
      </c>
      <c r="U2951" s="14"/>
      <c r="V2951" s="11"/>
      <c r="W2951" s="10"/>
      <c r="X2951" s="29"/>
      <c r="AA2951" t="s">
        <v>331</v>
      </c>
      <c r="AB2951">
        <v>2</v>
      </c>
      <c r="AC2951">
        <v>22.896515171591361</v>
      </c>
      <c r="AD2951">
        <v>50.501002004008022</v>
      </c>
      <c r="AL2951">
        <v>22.896515171591361</v>
      </c>
      <c r="AM2951">
        <v>50.501002004008022</v>
      </c>
      <c r="AR2951" t="s">
        <v>332</v>
      </c>
    </row>
    <row r="2952" spans="1:44" x14ac:dyDescent="0.35">
      <c r="A2952">
        <v>15</v>
      </c>
      <c r="B2952" s="26">
        <f t="shared" si="598"/>
        <v>46273.822916666657</v>
      </c>
      <c r="C2952" t="s">
        <v>71</v>
      </c>
      <c r="D2952">
        <v>1</v>
      </c>
      <c r="E2952" s="26">
        <f t="shared" si="599"/>
        <v>46273.875</v>
      </c>
      <c r="F2952" s="26">
        <f t="shared" si="600"/>
        <v>46273.854166666664</v>
      </c>
      <c r="G2952">
        <f t="shared" si="601"/>
        <v>0</v>
      </c>
      <c r="H2952">
        <f t="shared" si="602"/>
        <v>0</v>
      </c>
      <c r="I2952" s="27">
        <f t="shared" si="603"/>
        <v>5</v>
      </c>
      <c r="J2952" s="28">
        <f t="shared" si="604"/>
        <v>181.25777735234993</v>
      </c>
      <c r="K2952" s="29" t="str">
        <f t="shared" si="605"/>
        <v/>
      </c>
      <c r="L2952" s="26" t="str">
        <f t="shared" si="606"/>
        <v/>
      </c>
      <c r="M2952" t="str">
        <f t="shared" si="607"/>
        <v/>
      </c>
      <c r="N2952" s="28">
        <f t="shared" si="608"/>
        <v>36.251555470469988</v>
      </c>
      <c r="O2952" t="str">
        <f t="shared" si="609"/>
        <v/>
      </c>
      <c r="P2952" t="str">
        <f t="shared" si="610"/>
        <v/>
      </c>
      <c r="Q2952" s="10"/>
      <c r="R2952" s="10"/>
      <c r="S2952" s="16">
        <v>5</v>
      </c>
      <c r="T2952" s="13">
        <v>181.2577773523499</v>
      </c>
      <c r="U2952" s="14"/>
      <c r="V2952" s="11"/>
      <c r="W2952" s="10"/>
      <c r="X2952" s="29"/>
      <c r="AA2952" t="s">
        <v>331</v>
      </c>
      <c r="AB2952">
        <v>5</v>
      </c>
      <c r="AC2952">
        <v>18.48341232227488</v>
      </c>
      <c r="AD2952">
        <v>349.63161419959812</v>
      </c>
      <c r="AL2952">
        <v>18.48341232227488</v>
      </c>
      <c r="AM2952">
        <v>349.63161419959812</v>
      </c>
      <c r="AR2952" t="s">
        <v>337</v>
      </c>
    </row>
    <row r="2953" spans="1:44" x14ac:dyDescent="0.35">
      <c r="A2953">
        <v>15</v>
      </c>
      <c r="B2953" s="26">
        <f t="shared" si="598"/>
        <v>46273.822916666657</v>
      </c>
      <c r="C2953" t="s">
        <v>71</v>
      </c>
      <c r="D2953">
        <v>2</v>
      </c>
      <c r="E2953" s="26">
        <f t="shared" si="599"/>
        <v>46273.875</v>
      </c>
      <c r="F2953" s="26">
        <f t="shared" si="600"/>
        <v>46273.854166666664</v>
      </c>
      <c r="G2953">
        <f t="shared" si="601"/>
        <v>0</v>
      </c>
      <c r="H2953">
        <f t="shared" si="602"/>
        <v>0</v>
      </c>
      <c r="I2953" s="27">
        <f t="shared" si="603"/>
        <v>0</v>
      </c>
      <c r="J2953" s="28" t="str">
        <f t="shared" si="604"/>
        <v>NULL</v>
      </c>
      <c r="K2953" s="29" t="str">
        <f t="shared" si="605"/>
        <v/>
      </c>
      <c r="L2953" s="26" t="str">
        <f t="shared" si="606"/>
        <v/>
      </c>
      <c r="M2953" t="str">
        <f t="shared" si="607"/>
        <v/>
      </c>
      <c r="N2953" s="28">
        <f t="shared" si="608"/>
        <v>41.894060995184596</v>
      </c>
      <c r="O2953" t="str">
        <f t="shared" si="609"/>
        <v/>
      </c>
      <c r="P2953" t="str">
        <f t="shared" si="610"/>
        <v/>
      </c>
      <c r="Q2953" s="10"/>
      <c r="R2953" s="10"/>
      <c r="S2953" s="16">
        <v>0</v>
      </c>
      <c r="T2953" s="13"/>
      <c r="U2953" s="14"/>
      <c r="V2953" s="11"/>
      <c r="W2953" s="10"/>
      <c r="X2953" s="29"/>
      <c r="AA2953" t="s">
        <v>331</v>
      </c>
      <c r="AB2953">
        <v>2</v>
      </c>
      <c r="AR2953" t="s">
        <v>332</v>
      </c>
    </row>
    <row r="2954" spans="1:44" x14ac:dyDescent="0.35">
      <c r="A2954">
        <v>15</v>
      </c>
      <c r="B2954" s="26">
        <f t="shared" si="598"/>
        <v>46273.822916666657</v>
      </c>
      <c r="C2954" t="s">
        <v>71</v>
      </c>
      <c r="D2954">
        <v>3</v>
      </c>
      <c r="E2954" s="26">
        <f t="shared" si="599"/>
        <v>46273.875</v>
      </c>
      <c r="F2954" s="26">
        <f t="shared" si="600"/>
        <v>46273.854166666664</v>
      </c>
      <c r="G2954">
        <f t="shared" si="601"/>
        <v>0</v>
      </c>
      <c r="H2954">
        <f t="shared" si="602"/>
        <v>0</v>
      </c>
      <c r="I2954" s="27">
        <f t="shared" si="603"/>
        <v>0</v>
      </c>
      <c r="J2954" s="28" t="str">
        <f t="shared" si="604"/>
        <v>NULL</v>
      </c>
      <c r="K2954" s="29" t="str">
        <f t="shared" si="605"/>
        <v/>
      </c>
      <c r="L2954" s="26" t="str">
        <f t="shared" si="606"/>
        <v/>
      </c>
      <c r="M2954" t="str">
        <f t="shared" si="607"/>
        <v/>
      </c>
      <c r="N2954" s="28">
        <f t="shared" si="608"/>
        <v>58.441558441558442</v>
      </c>
      <c r="O2954" t="str">
        <f t="shared" si="609"/>
        <v/>
      </c>
      <c r="P2954" t="str">
        <f t="shared" si="610"/>
        <v/>
      </c>
      <c r="Q2954" s="10"/>
      <c r="R2954" s="10"/>
      <c r="S2954" s="16">
        <v>0</v>
      </c>
      <c r="T2954" s="13"/>
      <c r="U2954" s="14"/>
      <c r="V2954" s="11"/>
      <c r="W2954" s="10"/>
      <c r="X2954" s="29"/>
      <c r="AA2954" t="s">
        <v>331</v>
      </c>
      <c r="AB2954">
        <v>1</v>
      </c>
      <c r="AR2954" t="s">
        <v>338</v>
      </c>
    </row>
    <row r="2955" spans="1:44" x14ac:dyDescent="0.35">
      <c r="A2955">
        <v>15</v>
      </c>
      <c r="B2955" s="26">
        <f t="shared" si="598"/>
        <v>46273.822916666657</v>
      </c>
      <c r="C2955" t="s">
        <v>71</v>
      </c>
      <c r="D2955">
        <v>4</v>
      </c>
      <c r="E2955" s="26">
        <f t="shared" si="599"/>
        <v>46273.875</v>
      </c>
      <c r="F2955" s="26">
        <f t="shared" si="600"/>
        <v>46273.854166666664</v>
      </c>
      <c r="G2955">
        <f t="shared" si="601"/>
        <v>0</v>
      </c>
      <c r="H2955">
        <f t="shared" si="602"/>
        <v>0</v>
      </c>
      <c r="I2955" s="27">
        <f t="shared" si="603"/>
        <v>0</v>
      </c>
      <c r="J2955" s="28" t="str">
        <f t="shared" si="604"/>
        <v>NULL</v>
      </c>
      <c r="K2955" s="29" t="str">
        <f t="shared" si="605"/>
        <v/>
      </c>
      <c r="L2955" s="26" t="str">
        <f t="shared" si="606"/>
        <v/>
      </c>
      <c r="M2955" t="str">
        <f t="shared" si="607"/>
        <v/>
      </c>
      <c r="N2955" s="28">
        <f t="shared" si="608"/>
        <v>116.70290571259142</v>
      </c>
      <c r="O2955" t="str">
        <f t="shared" si="609"/>
        <v/>
      </c>
      <c r="P2955" t="str">
        <f t="shared" si="610"/>
        <v/>
      </c>
      <c r="Q2955" s="10"/>
      <c r="R2955" s="10"/>
      <c r="S2955" s="16">
        <v>0</v>
      </c>
      <c r="T2955" s="13"/>
      <c r="U2955" s="14"/>
      <c r="V2955" s="11"/>
      <c r="W2955" s="10"/>
      <c r="X2955" s="29"/>
      <c r="AA2955" t="s">
        <v>331</v>
      </c>
      <c r="AB2955">
        <v>1</v>
      </c>
      <c r="AR2955" t="s">
        <v>338</v>
      </c>
    </row>
    <row r="2956" spans="1:44" x14ac:dyDescent="0.35">
      <c r="A2956">
        <v>15</v>
      </c>
      <c r="B2956" s="26">
        <f t="shared" si="598"/>
        <v>46273.822916666657</v>
      </c>
      <c r="C2956" t="s">
        <v>71</v>
      </c>
      <c r="D2956">
        <v>5</v>
      </c>
      <c r="E2956" s="26">
        <f t="shared" si="599"/>
        <v>46273.875</v>
      </c>
      <c r="F2956" s="26">
        <f t="shared" si="600"/>
        <v>46273.854166666664</v>
      </c>
      <c r="G2956">
        <f t="shared" si="601"/>
        <v>0</v>
      </c>
      <c r="H2956">
        <f t="shared" si="602"/>
        <v>0</v>
      </c>
      <c r="I2956" s="27">
        <f t="shared" si="603"/>
        <v>0</v>
      </c>
      <c r="J2956" s="28" t="str">
        <f t="shared" si="604"/>
        <v>NULL</v>
      </c>
      <c r="K2956" s="29" t="str">
        <f t="shared" si="605"/>
        <v/>
      </c>
      <c r="L2956" s="26" t="str">
        <f t="shared" si="606"/>
        <v/>
      </c>
      <c r="M2956" t="str">
        <f t="shared" si="607"/>
        <v/>
      </c>
      <c r="N2956" s="28">
        <f t="shared" si="608"/>
        <v>21.695178849144636</v>
      </c>
      <c r="O2956" t="str">
        <f t="shared" si="609"/>
        <v/>
      </c>
      <c r="P2956" t="str">
        <f t="shared" si="610"/>
        <v/>
      </c>
      <c r="Q2956" s="10"/>
      <c r="R2956" s="10"/>
      <c r="S2956" s="16">
        <v>0</v>
      </c>
      <c r="T2956" s="13"/>
      <c r="U2956" s="14"/>
      <c r="V2956" s="11"/>
      <c r="W2956" s="10"/>
      <c r="X2956" s="29"/>
      <c r="AA2956" t="s">
        <v>331</v>
      </c>
      <c r="AB2956">
        <v>1</v>
      </c>
      <c r="AR2956" t="s">
        <v>338</v>
      </c>
    </row>
    <row r="2957" spans="1:44" x14ac:dyDescent="0.35">
      <c r="A2957">
        <v>15</v>
      </c>
      <c r="B2957" s="26">
        <f t="shared" si="598"/>
        <v>46273.822916666657</v>
      </c>
      <c r="C2957" t="s">
        <v>71</v>
      </c>
      <c r="D2957">
        <v>6</v>
      </c>
      <c r="E2957" s="26">
        <f t="shared" si="599"/>
        <v>46273.875</v>
      </c>
      <c r="F2957" s="26">
        <f t="shared" si="600"/>
        <v>46273.854166666664</v>
      </c>
      <c r="G2957">
        <f t="shared" si="601"/>
        <v>0</v>
      </c>
      <c r="H2957">
        <f t="shared" si="602"/>
        <v>0</v>
      </c>
      <c r="I2957" s="27">
        <f t="shared" si="603"/>
        <v>2</v>
      </c>
      <c r="J2957" s="28">
        <f t="shared" si="604"/>
        <v>37.087116090399846</v>
      </c>
      <c r="K2957" s="29" t="str">
        <f t="shared" si="605"/>
        <v/>
      </c>
      <c r="L2957" s="26" t="str">
        <f t="shared" si="606"/>
        <v/>
      </c>
      <c r="M2957" t="str">
        <f t="shared" si="607"/>
        <v/>
      </c>
      <c r="N2957" s="28">
        <f t="shared" si="608"/>
        <v>18.543558045199923</v>
      </c>
      <c r="O2957" t="str">
        <f t="shared" si="609"/>
        <v/>
      </c>
      <c r="P2957" t="str">
        <f t="shared" si="610"/>
        <v/>
      </c>
      <c r="Q2957" s="10"/>
      <c r="R2957" s="10"/>
      <c r="S2957" s="16">
        <v>2</v>
      </c>
      <c r="T2957" s="13">
        <v>37.087116090399853</v>
      </c>
      <c r="U2957" s="14"/>
      <c r="V2957" s="11"/>
      <c r="W2957" s="10"/>
      <c r="X2957" s="29"/>
      <c r="AA2957" t="s">
        <v>331</v>
      </c>
      <c r="AB2957">
        <v>2</v>
      </c>
      <c r="AC2957">
        <v>22.896515171591361</v>
      </c>
      <c r="AD2957">
        <v>50.501002004008022</v>
      </c>
      <c r="AL2957">
        <v>22.896515171591361</v>
      </c>
      <c r="AM2957">
        <v>50.501002004008022</v>
      </c>
      <c r="AR2957" t="s">
        <v>332</v>
      </c>
    </row>
    <row r="2958" spans="1:44" x14ac:dyDescent="0.35">
      <c r="A2958">
        <v>15</v>
      </c>
      <c r="B2958" s="26">
        <f t="shared" si="598"/>
        <v>46273.822916666657</v>
      </c>
      <c r="C2958" t="s">
        <v>72</v>
      </c>
      <c r="D2958">
        <v>1</v>
      </c>
      <c r="E2958" s="26">
        <f t="shared" si="599"/>
        <v>46273.875</v>
      </c>
      <c r="F2958" s="26">
        <f t="shared" si="600"/>
        <v>46273.854166666664</v>
      </c>
      <c r="G2958">
        <f t="shared" si="601"/>
        <v>0</v>
      </c>
      <c r="H2958">
        <f t="shared" si="602"/>
        <v>0</v>
      </c>
      <c r="I2958" s="27">
        <f t="shared" si="603"/>
        <v>5</v>
      </c>
      <c r="J2958" s="28">
        <f t="shared" si="604"/>
        <v>181.25777735234993</v>
      </c>
      <c r="K2958" s="29" t="str">
        <f t="shared" si="605"/>
        <v/>
      </c>
      <c r="L2958" s="26" t="str">
        <f t="shared" si="606"/>
        <v/>
      </c>
      <c r="M2958" t="str">
        <f t="shared" si="607"/>
        <v/>
      </c>
      <c r="N2958" s="28">
        <f t="shared" si="608"/>
        <v>36.251555470469988</v>
      </c>
      <c r="O2958" t="str">
        <f t="shared" si="609"/>
        <v/>
      </c>
      <c r="P2958" t="str">
        <f t="shared" si="610"/>
        <v/>
      </c>
      <c r="Q2958" s="10"/>
      <c r="R2958" s="10"/>
      <c r="S2958" s="16">
        <v>5</v>
      </c>
      <c r="T2958" s="13">
        <v>181.2577773523499</v>
      </c>
      <c r="U2958" s="14"/>
      <c r="V2958" s="11"/>
      <c r="W2958" s="10"/>
      <c r="X2958" s="29"/>
      <c r="AA2958" t="s">
        <v>331</v>
      </c>
      <c r="AB2958">
        <v>5</v>
      </c>
      <c r="AC2958">
        <v>18.48341232227488</v>
      </c>
      <c r="AD2958">
        <v>349.63161419959812</v>
      </c>
      <c r="AL2958">
        <v>18.48341232227488</v>
      </c>
      <c r="AM2958">
        <v>349.63161419959812</v>
      </c>
      <c r="AR2958" t="s">
        <v>337</v>
      </c>
    </row>
    <row r="2959" spans="1:44" x14ac:dyDescent="0.35">
      <c r="A2959">
        <v>15</v>
      </c>
      <c r="B2959" s="26">
        <f t="shared" si="598"/>
        <v>46273.822916666657</v>
      </c>
      <c r="C2959" t="s">
        <v>72</v>
      </c>
      <c r="D2959">
        <v>2</v>
      </c>
      <c r="E2959" s="26">
        <f t="shared" si="599"/>
        <v>46273.875</v>
      </c>
      <c r="F2959" s="26">
        <f t="shared" si="600"/>
        <v>46273.854166666664</v>
      </c>
      <c r="G2959">
        <f t="shared" si="601"/>
        <v>0</v>
      </c>
      <c r="H2959">
        <f t="shared" si="602"/>
        <v>0</v>
      </c>
      <c r="I2959" s="27">
        <f t="shared" si="603"/>
        <v>0</v>
      </c>
      <c r="J2959" s="28" t="str">
        <f t="shared" si="604"/>
        <v>NULL</v>
      </c>
      <c r="K2959" s="29" t="str">
        <f t="shared" si="605"/>
        <v/>
      </c>
      <c r="L2959" s="26" t="str">
        <f t="shared" si="606"/>
        <v/>
      </c>
      <c r="M2959" t="str">
        <f t="shared" si="607"/>
        <v/>
      </c>
      <c r="N2959" s="28">
        <f t="shared" si="608"/>
        <v>41.894060995184596</v>
      </c>
      <c r="O2959" t="str">
        <f t="shared" si="609"/>
        <v/>
      </c>
      <c r="P2959" t="str">
        <f t="shared" si="610"/>
        <v/>
      </c>
      <c r="Q2959" s="10"/>
      <c r="R2959" s="10"/>
      <c r="S2959" s="16">
        <v>0</v>
      </c>
      <c r="T2959" s="13"/>
      <c r="U2959" s="14"/>
      <c r="V2959" s="11"/>
      <c r="W2959" s="10"/>
      <c r="X2959" s="29"/>
      <c r="AA2959" t="s">
        <v>331</v>
      </c>
      <c r="AB2959">
        <v>2</v>
      </c>
      <c r="AR2959" t="s">
        <v>332</v>
      </c>
    </row>
    <row r="2960" spans="1:44" x14ac:dyDescent="0.35">
      <c r="A2960">
        <v>15</v>
      </c>
      <c r="B2960" s="26">
        <f t="shared" si="598"/>
        <v>46273.822916666657</v>
      </c>
      <c r="C2960" t="s">
        <v>72</v>
      </c>
      <c r="D2960">
        <v>3</v>
      </c>
      <c r="E2960" s="26">
        <f t="shared" si="599"/>
        <v>46273.875</v>
      </c>
      <c r="F2960" s="26">
        <f t="shared" si="600"/>
        <v>46273.854166666664</v>
      </c>
      <c r="G2960">
        <f t="shared" si="601"/>
        <v>0</v>
      </c>
      <c r="H2960">
        <f t="shared" si="602"/>
        <v>0</v>
      </c>
      <c r="I2960" s="27">
        <f t="shared" si="603"/>
        <v>0</v>
      </c>
      <c r="J2960" s="28" t="str">
        <f t="shared" si="604"/>
        <v>NULL</v>
      </c>
      <c r="K2960" s="29" t="str">
        <f t="shared" si="605"/>
        <v/>
      </c>
      <c r="L2960" s="26" t="str">
        <f t="shared" si="606"/>
        <v/>
      </c>
      <c r="M2960" t="str">
        <f t="shared" si="607"/>
        <v/>
      </c>
      <c r="N2960" s="28">
        <f t="shared" si="608"/>
        <v>58.441558441558442</v>
      </c>
      <c r="O2960" t="str">
        <f t="shared" si="609"/>
        <v/>
      </c>
      <c r="P2960" t="str">
        <f t="shared" si="610"/>
        <v/>
      </c>
      <c r="Q2960" s="10"/>
      <c r="R2960" s="10"/>
      <c r="S2960" s="16">
        <v>0</v>
      </c>
      <c r="T2960" s="13"/>
      <c r="U2960" s="14"/>
      <c r="V2960" s="11"/>
      <c r="W2960" s="10"/>
      <c r="X2960" s="29"/>
      <c r="AA2960" t="s">
        <v>331</v>
      </c>
      <c r="AB2960">
        <v>1</v>
      </c>
      <c r="AR2960" t="s">
        <v>338</v>
      </c>
    </row>
    <row r="2961" spans="1:44" x14ac:dyDescent="0.35">
      <c r="A2961">
        <v>15</v>
      </c>
      <c r="B2961" s="26">
        <f t="shared" si="598"/>
        <v>46273.822916666657</v>
      </c>
      <c r="C2961" t="s">
        <v>72</v>
      </c>
      <c r="D2961">
        <v>4</v>
      </c>
      <c r="E2961" s="26">
        <f t="shared" si="599"/>
        <v>46273.875</v>
      </c>
      <c r="F2961" s="26">
        <f t="shared" si="600"/>
        <v>46273.854166666664</v>
      </c>
      <c r="G2961">
        <f t="shared" si="601"/>
        <v>0</v>
      </c>
      <c r="H2961">
        <f t="shared" si="602"/>
        <v>0</v>
      </c>
      <c r="I2961" s="27">
        <f t="shared" si="603"/>
        <v>0</v>
      </c>
      <c r="J2961" s="28" t="str">
        <f t="shared" si="604"/>
        <v>NULL</v>
      </c>
      <c r="K2961" s="29" t="str">
        <f t="shared" si="605"/>
        <v/>
      </c>
      <c r="L2961" s="26" t="str">
        <f t="shared" si="606"/>
        <v/>
      </c>
      <c r="M2961" t="str">
        <f t="shared" si="607"/>
        <v/>
      </c>
      <c r="N2961" s="28">
        <f t="shared" si="608"/>
        <v>116.70290571259142</v>
      </c>
      <c r="O2961" t="str">
        <f t="shared" si="609"/>
        <v/>
      </c>
      <c r="P2961" t="str">
        <f t="shared" si="610"/>
        <v/>
      </c>
      <c r="Q2961" s="10"/>
      <c r="R2961" s="10"/>
      <c r="S2961" s="16">
        <v>0</v>
      </c>
      <c r="T2961" s="13"/>
      <c r="U2961" s="14"/>
      <c r="V2961" s="11"/>
      <c r="W2961" s="10"/>
      <c r="X2961" s="29"/>
      <c r="AA2961" t="s">
        <v>331</v>
      </c>
      <c r="AB2961">
        <v>1</v>
      </c>
      <c r="AR2961" t="s">
        <v>338</v>
      </c>
    </row>
    <row r="2962" spans="1:44" x14ac:dyDescent="0.35">
      <c r="A2962">
        <v>15</v>
      </c>
      <c r="B2962" s="26">
        <f t="shared" si="598"/>
        <v>46273.822916666657</v>
      </c>
      <c r="C2962" t="s">
        <v>72</v>
      </c>
      <c r="D2962">
        <v>5</v>
      </c>
      <c r="E2962" s="26">
        <f t="shared" si="599"/>
        <v>46273.875</v>
      </c>
      <c r="F2962" s="26">
        <f t="shared" si="600"/>
        <v>46273.854166666664</v>
      </c>
      <c r="G2962">
        <f t="shared" si="601"/>
        <v>0</v>
      </c>
      <c r="H2962">
        <f t="shared" si="602"/>
        <v>0</v>
      </c>
      <c r="I2962" s="27">
        <f t="shared" si="603"/>
        <v>0</v>
      </c>
      <c r="J2962" s="28" t="str">
        <f t="shared" si="604"/>
        <v>NULL</v>
      </c>
      <c r="K2962" s="29" t="str">
        <f t="shared" si="605"/>
        <v/>
      </c>
      <c r="L2962" s="26" t="str">
        <f t="shared" si="606"/>
        <v/>
      </c>
      <c r="M2962" t="str">
        <f t="shared" si="607"/>
        <v/>
      </c>
      <c r="N2962" s="28">
        <f t="shared" si="608"/>
        <v>21.695178849144636</v>
      </c>
      <c r="O2962" t="str">
        <f t="shared" si="609"/>
        <v/>
      </c>
      <c r="P2962" t="str">
        <f t="shared" si="610"/>
        <v/>
      </c>
      <c r="Q2962" s="10"/>
      <c r="R2962" s="10"/>
      <c r="S2962" s="16">
        <v>0</v>
      </c>
      <c r="T2962" s="13"/>
      <c r="U2962" s="14"/>
      <c r="V2962" s="11"/>
      <c r="W2962" s="10"/>
      <c r="X2962" s="29"/>
      <c r="AA2962" t="s">
        <v>331</v>
      </c>
      <c r="AB2962">
        <v>1</v>
      </c>
      <c r="AR2962" t="s">
        <v>338</v>
      </c>
    </row>
    <row r="2963" spans="1:44" x14ac:dyDescent="0.35">
      <c r="A2963">
        <v>15</v>
      </c>
      <c r="B2963" s="26">
        <f t="shared" si="598"/>
        <v>46273.822916666657</v>
      </c>
      <c r="C2963" t="s">
        <v>72</v>
      </c>
      <c r="D2963">
        <v>6</v>
      </c>
      <c r="E2963" s="26">
        <f t="shared" si="599"/>
        <v>46273.875</v>
      </c>
      <c r="F2963" s="26">
        <f t="shared" si="600"/>
        <v>46273.854166666664</v>
      </c>
      <c r="G2963">
        <f t="shared" si="601"/>
        <v>0</v>
      </c>
      <c r="H2963">
        <f t="shared" si="602"/>
        <v>0</v>
      </c>
      <c r="I2963" s="27">
        <f t="shared" si="603"/>
        <v>2</v>
      </c>
      <c r="J2963" s="28">
        <f t="shared" si="604"/>
        <v>37.087116090399846</v>
      </c>
      <c r="K2963" s="29" t="str">
        <f t="shared" si="605"/>
        <v/>
      </c>
      <c r="L2963" s="26" t="str">
        <f t="shared" si="606"/>
        <v/>
      </c>
      <c r="M2963" t="str">
        <f t="shared" si="607"/>
        <v/>
      </c>
      <c r="N2963" s="28">
        <f t="shared" si="608"/>
        <v>18.543558045199923</v>
      </c>
      <c r="O2963" t="str">
        <f t="shared" si="609"/>
        <v/>
      </c>
      <c r="P2963" t="str">
        <f t="shared" si="610"/>
        <v/>
      </c>
      <c r="Q2963" s="10"/>
      <c r="R2963" s="10"/>
      <c r="S2963" s="16">
        <v>2</v>
      </c>
      <c r="T2963" s="13">
        <v>37.087116090399853</v>
      </c>
      <c r="U2963" s="14"/>
      <c r="V2963" s="11"/>
      <c r="W2963" s="10"/>
      <c r="X2963" s="29"/>
      <c r="AA2963" t="s">
        <v>331</v>
      </c>
      <c r="AB2963">
        <v>2</v>
      </c>
      <c r="AC2963">
        <v>22.896515171591361</v>
      </c>
      <c r="AD2963">
        <v>50.501002004008022</v>
      </c>
      <c r="AL2963">
        <v>22.896515171591361</v>
      </c>
      <c r="AM2963">
        <v>50.501002004008022</v>
      </c>
      <c r="AR2963" t="s">
        <v>332</v>
      </c>
    </row>
    <row r="2964" spans="1:44" x14ac:dyDescent="0.35">
      <c r="A2964">
        <v>15</v>
      </c>
      <c r="B2964" s="26">
        <f t="shared" si="598"/>
        <v>46273.822916666657</v>
      </c>
      <c r="C2964" t="s">
        <v>73</v>
      </c>
      <c r="D2964">
        <v>1</v>
      </c>
      <c r="E2964" s="26">
        <f t="shared" si="599"/>
        <v>46273.875</v>
      </c>
      <c r="F2964" s="26">
        <f t="shared" si="600"/>
        <v>46273.854166666664</v>
      </c>
      <c r="G2964">
        <f t="shared" si="601"/>
        <v>0</v>
      </c>
      <c r="H2964">
        <f t="shared" si="602"/>
        <v>0</v>
      </c>
      <c r="I2964" s="27">
        <f t="shared" si="603"/>
        <v>5</v>
      </c>
      <c r="J2964" s="28">
        <f t="shared" si="604"/>
        <v>181.25777735234993</v>
      </c>
      <c r="K2964" s="29" t="str">
        <f t="shared" si="605"/>
        <v/>
      </c>
      <c r="L2964" s="26" t="str">
        <f t="shared" si="606"/>
        <v/>
      </c>
      <c r="M2964" t="str">
        <f t="shared" si="607"/>
        <v/>
      </c>
      <c r="N2964" s="28">
        <f t="shared" si="608"/>
        <v>36.251555470469988</v>
      </c>
      <c r="O2964" t="str">
        <f t="shared" si="609"/>
        <v/>
      </c>
      <c r="P2964" t="str">
        <f t="shared" si="610"/>
        <v/>
      </c>
      <c r="Q2964" s="10"/>
      <c r="R2964" s="10"/>
      <c r="S2964" s="16">
        <v>5</v>
      </c>
      <c r="T2964" s="13">
        <v>181.2577773523499</v>
      </c>
      <c r="U2964" s="14"/>
      <c r="V2964" s="11"/>
      <c r="W2964" s="10"/>
      <c r="X2964" s="29"/>
      <c r="AA2964" t="s">
        <v>331</v>
      </c>
      <c r="AB2964">
        <v>5</v>
      </c>
      <c r="AC2964">
        <v>18.48341232227488</v>
      </c>
      <c r="AD2964">
        <v>349.63161419959812</v>
      </c>
      <c r="AL2964">
        <v>18.48341232227488</v>
      </c>
      <c r="AM2964">
        <v>349.63161419959812</v>
      </c>
      <c r="AR2964" t="s">
        <v>337</v>
      </c>
    </row>
    <row r="2965" spans="1:44" x14ac:dyDescent="0.35">
      <c r="A2965">
        <v>15</v>
      </c>
      <c r="B2965" s="26">
        <f t="shared" si="598"/>
        <v>46273.822916666657</v>
      </c>
      <c r="C2965" t="s">
        <v>73</v>
      </c>
      <c r="D2965">
        <v>2</v>
      </c>
      <c r="E2965" s="26">
        <f t="shared" si="599"/>
        <v>46273.875</v>
      </c>
      <c r="F2965" s="26">
        <f t="shared" si="600"/>
        <v>46273.854166666664</v>
      </c>
      <c r="G2965">
        <f t="shared" si="601"/>
        <v>0</v>
      </c>
      <c r="H2965">
        <f t="shared" si="602"/>
        <v>0</v>
      </c>
      <c r="I2965" s="27">
        <f t="shared" si="603"/>
        <v>0</v>
      </c>
      <c r="J2965" s="28" t="str">
        <f t="shared" si="604"/>
        <v>NULL</v>
      </c>
      <c r="K2965" s="29" t="str">
        <f t="shared" si="605"/>
        <v/>
      </c>
      <c r="L2965" s="26" t="str">
        <f t="shared" si="606"/>
        <v/>
      </c>
      <c r="M2965" t="str">
        <f t="shared" si="607"/>
        <v/>
      </c>
      <c r="N2965" s="28">
        <f t="shared" si="608"/>
        <v>41.894060995184596</v>
      </c>
      <c r="O2965" t="str">
        <f t="shared" si="609"/>
        <v/>
      </c>
      <c r="P2965" t="str">
        <f t="shared" si="610"/>
        <v/>
      </c>
      <c r="Q2965" s="10"/>
      <c r="R2965" s="10"/>
      <c r="S2965" s="16">
        <v>0</v>
      </c>
      <c r="T2965" s="13"/>
      <c r="U2965" s="14"/>
      <c r="V2965" s="11"/>
      <c r="W2965" s="10"/>
      <c r="X2965" s="29"/>
      <c r="AA2965" t="s">
        <v>331</v>
      </c>
      <c r="AB2965">
        <v>2</v>
      </c>
      <c r="AR2965" t="s">
        <v>332</v>
      </c>
    </row>
    <row r="2966" spans="1:44" x14ac:dyDescent="0.35">
      <c r="A2966">
        <v>15</v>
      </c>
      <c r="B2966" s="26">
        <f t="shared" si="598"/>
        <v>46273.822916666657</v>
      </c>
      <c r="C2966" t="s">
        <v>73</v>
      </c>
      <c r="D2966">
        <v>3</v>
      </c>
      <c r="E2966" s="26">
        <f t="shared" si="599"/>
        <v>46273.875</v>
      </c>
      <c r="F2966" s="26">
        <f t="shared" si="600"/>
        <v>46273.854166666664</v>
      </c>
      <c r="G2966">
        <f t="shared" si="601"/>
        <v>0</v>
      </c>
      <c r="H2966">
        <f t="shared" si="602"/>
        <v>0</v>
      </c>
      <c r="I2966" s="27">
        <f t="shared" si="603"/>
        <v>0</v>
      </c>
      <c r="J2966" s="28" t="str">
        <f t="shared" si="604"/>
        <v>NULL</v>
      </c>
      <c r="K2966" s="29" t="str">
        <f t="shared" si="605"/>
        <v/>
      </c>
      <c r="L2966" s="26" t="str">
        <f t="shared" si="606"/>
        <v/>
      </c>
      <c r="M2966" t="str">
        <f t="shared" si="607"/>
        <v/>
      </c>
      <c r="N2966" s="28">
        <f t="shared" si="608"/>
        <v>58.441558441558442</v>
      </c>
      <c r="O2966" t="str">
        <f t="shared" si="609"/>
        <v/>
      </c>
      <c r="P2966" t="str">
        <f t="shared" si="610"/>
        <v/>
      </c>
      <c r="Q2966" s="10"/>
      <c r="R2966" s="10"/>
      <c r="S2966" s="16">
        <v>0</v>
      </c>
      <c r="T2966" s="13"/>
      <c r="U2966" s="14"/>
      <c r="V2966" s="11"/>
      <c r="W2966" s="10"/>
      <c r="X2966" s="29"/>
      <c r="AA2966" t="s">
        <v>331</v>
      </c>
      <c r="AB2966">
        <v>1</v>
      </c>
      <c r="AR2966" t="s">
        <v>338</v>
      </c>
    </row>
    <row r="2967" spans="1:44" x14ac:dyDescent="0.35">
      <c r="A2967">
        <v>15</v>
      </c>
      <c r="B2967" s="26">
        <f t="shared" si="598"/>
        <v>46273.822916666657</v>
      </c>
      <c r="C2967" t="s">
        <v>73</v>
      </c>
      <c r="D2967">
        <v>4</v>
      </c>
      <c r="E2967" s="26">
        <f t="shared" si="599"/>
        <v>46273.875</v>
      </c>
      <c r="F2967" s="26">
        <f t="shared" si="600"/>
        <v>46273.854166666664</v>
      </c>
      <c r="G2967">
        <f t="shared" si="601"/>
        <v>0</v>
      </c>
      <c r="H2967">
        <f t="shared" si="602"/>
        <v>0</v>
      </c>
      <c r="I2967" s="27">
        <f t="shared" si="603"/>
        <v>0</v>
      </c>
      <c r="J2967" s="28" t="str">
        <f t="shared" si="604"/>
        <v>NULL</v>
      </c>
      <c r="K2967" s="29" t="str">
        <f t="shared" si="605"/>
        <v/>
      </c>
      <c r="L2967" s="26" t="str">
        <f t="shared" si="606"/>
        <v/>
      </c>
      <c r="M2967" t="str">
        <f t="shared" si="607"/>
        <v/>
      </c>
      <c r="N2967" s="28">
        <f t="shared" si="608"/>
        <v>116.70290571259142</v>
      </c>
      <c r="O2967" t="str">
        <f t="shared" si="609"/>
        <v/>
      </c>
      <c r="P2967" t="str">
        <f t="shared" si="610"/>
        <v/>
      </c>
      <c r="Q2967" s="10"/>
      <c r="R2967" s="10"/>
      <c r="S2967" s="16">
        <v>0</v>
      </c>
      <c r="T2967" s="13"/>
      <c r="U2967" s="14"/>
      <c r="V2967" s="11"/>
      <c r="W2967" s="10"/>
      <c r="X2967" s="29"/>
      <c r="AA2967" t="s">
        <v>331</v>
      </c>
      <c r="AB2967">
        <v>1</v>
      </c>
      <c r="AR2967" t="s">
        <v>338</v>
      </c>
    </row>
    <row r="2968" spans="1:44" x14ac:dyDescent="0.35">
      <c r="A2968">
        <v>15</v>
      </c>
      <c r="B2968" s="26">
        <f t="shared" si="598"/>
        <v>46273.822916666657</v>
      </c>
      <c r="C2968" t="s">
        <v>73</v>
      </c>
      <c r="D2968">
        <v>5</v>
      </c>
      <c r="E2968" s="26">
        <f t="shared" si="599"/>
        <v>46273.875</v>
      </c>
      <c r="F2968" s="26">
        <f t="shared" si="600"/>
        <v>46273.854166666664</v>
      </c>
      <c r="G2968">
        <f t="shared" si="601"/>
        <v>0</v>
      </c>
      <c r="H2968">
        <f t="shared" si="602"/>
        <v>0</v>
      </c>
      <c r="I2968" s="27">
        <f t="shared" si="603"/>
        <v>0</v>
      </c>
      <c r="J2968" s="28" t="str">
        <f t="shared" si="604"/>
        <v>NULL</v>
      </c>
      <c r="K2968" s="29" t="str">
        <f t="shared" si="605"/>
        <v/>
      </c>
      <c r="L2968" s="26" t="str">
        <f t="shared" si="606"/>
        <v/>
      </c>
      <c r="M2968" t="str">
        <f t="shared" si="607"/>
        <v/>
      </c>
      <c r="N2968" s="28">
        <f t="shared" si="608"/>
        <v>21.695178849144636</v>
      </c>
      <c r="O2968" t="str">
        <f t="shared" si="609"/>
        <v/>
      </c>
      <c r="P2968" t="str">
        <f t="shared" si="610"/>
        <v/>
      </c>
      <c r="Q2968" s="10"/>
      <c r="R2968" s="10"/>
      <c r="S2968" s="16">
        <v>0</v>
      </c>
      <c r="T2968" s="13"/>
      <c r="U2968" s="14"/>
      <c r="V2968" s="11"/>
      <c r="W2968" s="10"/>
      <c r="X2968" s="29"/>
      <c r="AA2968" t="s">
        <v>331</v>
      </c>
      <c r="AB2968">
        <v>1</v>
      </c>
      <c r="AR2968" t="s">
        <v>338</v>
      </c>
    </row>
    <row r="2969" spans="1:44" x14ac:dyDescent="0.35">
      <c r="A2969">
        <v>15</v>
      </c>
      <c r="B2969" s="26">
        <f t="shared" si="598"/>
        <v>46273.822916666657</v>
      </c>
      <c r="C2969" t="s">
        <v>73</v>
      </c>
      <c r="D2969">
        <v>6</v>
      </c>
      <c r="E2969" s="26">
        <f t="shared" si="599"/>
        <v>46273.875</v>
      </c>
      <c r="F2969" s="26">
        <f t="shared" si="600"/>
        <v>46273.854166666664</v>
      </c>
      <c r="G2969">
        <f t="shared" si="601"/>
        <v>0</v>
      </c>
      <c r="H2969">
        <f t="shared" si="602"/>
        <v>0</v>
      </c>
      <c r="I2969" s="27">
        <f t="shared" si="603"/>
        <v>2</v>
      </c>
      <c r="J2969" s="28">
        <f t="shared" si="604"/>
        <v>37.087116090399846</v>
      </c>
      <c r="K2969" s="29" t="str">
        <f t="shared" si="605"/>
        <v/>
      </c>
      <c r="L2969" s="26" t="str">
        <f t="shared" si="606"/>
        <v/>
      </c>
      <c r="M2969" t="str">
        <f t="shared" si="607"/>
        <v/>
      </c>
      <c r="N2969" s="28">
        <f t="shared" si="608"/>
        <v>18.543558045199923</v>
      </c>
      <c r="O2969" t="str">
        <f t="shared" si="609"/>
        <v/>
      </c>
      <c r="P2969" t="str">
        <f t="shared" si="610"/>
        <v/>
      </c>
      <c r="Q2969" s="10"/>
      <c r="R2969" s="10"/>
      <c r="S2969" s="16">
        <v>2</v>
      </c>
      <c r="T2969" s="13">
        <v>37.087116090399853</v>
      </c>
      <c r="U2969" s="14"/>
      <c r="V2969" s="11"/>
      <c r="W2969" s="10"/>
      <c r="X2969" s="29"/>
      <c r="AA2969" t="s">
        <v>331</v>
      </c>
      <c r="AB2969">
        <v>2</v>
      </c>
      <c r="AC2969">
        <v>22.896515171591361</v>
      </c>
      <c r="AD2969">
        <v>50.501002004008022</v>
      </c>
      <c r="AL2969">
        <v>22.896515171591361</v>
      </c>
      <c r="AM2969">
        <v>50.501002004008022</v>
      </c>
      <c r="AR2969" t="s">
        <v>332</v>
      </c>
    </row>
    <row r="2970" spans="1:44" x14ac:dyDescent="0.35">
      <c r="A2970">
        <v>15</v>
      </c>
      <c r="B2970" s="26">
        <f t="shared" si="598"/>
        <v>46273.822916666657</v>
      </c>
      <c r="C2970" t="s">
        <v>74</v>
      </c>
      <c r="D2970">
        <v>1</v>
      </c>
      <c r="E2970" s="26">
        <f t="shared" si="599"/>
        <v>46273.885416666657</v>
      </c>
      <c r="F2970" s="26">
        <f t="shared" si="600"/>
        <v>46273.864583333321</v>
      </c>
      <c r="G2970">
        <f t="shared" si="601"/>
        <v>0</v>
      </c>
      <c r="H2970">
        <f t="shared" si="602"/>
        <v>0</v>
      </c>
      <c r="I2970" s="27">
        <f t="shared" si="603"/>
        <v>5</v>
      </c>
      <c r="J2970" s="28">
        <f t="shared" si="604"/>
        <v>181.25777735234993</v>
      </c>
      <c r="K2970" s="29" t="str">
        <f t="shared" si="605"/>
        <v/>
      </c>
      <c r="L2970" s="26" t="str">
        <f t="shared" si="606"/>
        <v/>
      </c>
      <c r="M2970" t="str">
        <f t="shared" si="607"/>
        <v/>
      </c>
      <c r="N2970" s="28">
        <f t="shared" si="608"/>
        <v>36.251555470469988</v>
      </c>
      <c r="O2970" t="str">
        <f t="shared" si="609"/>
        <v/>
      </c>
      <c r="P2970" t="str">
        <f t="shared" si="610"/>
        <v/>
      </c>
      <c r="Q2970" s="10"/>
      <c r="R2970" s="10"/>
      <c r="S2970" s="16">
        <v>5</v>
      </c>
      <c r="T2970" s="13">
        <v>181.2577773523499</v>
      </c>
      <c r="U2970" s="14"/>
      <c r="V2970" s="11"/>
      <c r="W2970" s="10"/>
      <c r="X2970" s="29"/>
      <c r="AA2970" t="s">
        <v>331</v>
      </c>
      <c r="AB2970">
        <v>5</v>
      </c>
      <c r="AC2970">
        <v>18.48341232227488</v>
      </c>
      <c r="AD2970">
        <v>349.63161419959812</v>
      </c>
      <c r="AL2970">
        <v>18.48341232227488</v>
      </c>
      <c r="AM2970">
        <v>349.63161419959812</v>
      </c>
      <c r="AR2970" t="s">
        <v>337</v>
      </c>
    </row>
    <row r="2971" spans="1:44" x14ac:dyDescent="0.35">
      <c r="A2971">
        <v>15</v>
      </c>
      <c r="B2971" s="26">
        <f t="shared" si="598"/>
        <v>46273.822916666657</v>
      </c>
      <c r="C2971" t="s">
        <v>74</v>
      </c>
      <c r="D2971">
        <v>2</v>
      </c>
      <c r="E2971" s="26">
        <f t="shared" si="599"/>
        <v>46273.885416666657</v>
      </c>
      <c r="F2971" s="26">
        <f t="shared" si="600"/>
        <v>46273.864583333321</v>
      </c>
      <c r="G2971">
        <f t="shared" si="601"/>
        <v>0</v>
      </c>
      <c r="H2971">
        <f t="shared" si="602"/>
        <v>0</v>
      </c>
      <c r="I2971" s="27">
        <f t="shared" si="603"/>
        <v>0</v>
      </c>
      <c r="J2971" s="28" t="str">
        <f t="shared" si="604"/>
        <v>NULL</v>
      </c>
      <c r="K2971" s="29" t="str">
        <f t="shared" si="605"/>
        <v/>
      </c>
      <c r="L2971" s="26" t="str">
        <f t="shared" si="606"/>
        <v/>
      </c>
      <c r="M2971" t="str">
        <f t="shared" si="607"/>
        <v/>
      </c>
      <c r="N2971" s="28">
        <f t="shared" si="608"/>
        <v>41.894060995184596</v>
      </c>
      <c r="O2971" t="str">
        <f t="shared" si="609"/>
        <v/>
      </c>
      <c r="P2971" t="str">
        <f t="shared" si="610"/>
        <v/>
      </c>
      <c r="Q2971" s="10"/>
      <c r="R2971" s="10"/>
      <c r="S2971" s="16">
        <v>0</v>
      </c>
      <c r="T2971" s="13"/>
      <c r="U2971" s="14"/>
      <c r="V2971" s="11"/>
      <c r="W2971" s="10"/>
      <c r="X2971" s="29"/>
      <c r="AA2971" t="s">
        <v>331</v>
      </c>
      <c r="AB2971">
        <v>2</v>
      </c>
      <c r="AR2971" t="s">
        <v>332</v>
      </c>
    </row>
    <row r="2972" spans="1:44" x14ac:dyDescent="0.35">
      <c r="A2972">
        <v>15</v>
      </c>
      <c r="B2972" s="26">
        <f t="shared" si="598"/>
        <v>46273.822916666657</v>
      </c>
      <c r="C2972" t="s">
        <v>74</v>
      </c>
      <c r="D2972">
        <v>3</v>
      </c>
      <c r="E2972" s="26">
        <f t="shared" si="599"/>
        <v>46273.885416666657</v>
      </c>
      <c r="F2972" s="26">
        <f t="shared" si="600"/>
        <v>46273.864583333321</v>
      </c>
      <c r="G2972">
        <f t="shared" si="601"/>
        <v>0</v>
      </c>
      <c r="H2972">
        <f t="shared" si="602"/>
        <v>0</v>
      </c>
      <c r="I2972" s="27">
        <f t="shared" si="603"/>
        <v>0</v>
      </c>
      <c r="J2972" s="28" t="str">
        <f t="shared" si="604"/>
        <v>NULL</v>
      </c>
      <c r="K2972" s="29" t="str">
        <f t="shared" si="605"/>
        <v/>
      </c>
      <c r="L2972" s="26" t="str">
        <f t="shared" si="606"/>
        <v/>
      </c>
      <c r="M2972" t="str">
        <f t="shared" si="607"/>
        <v/>
      </c>
      <c r="N2972" s="28">
        <f t="shared" si="608"/>
        <v>58.441558441558442</v>
      </c>
      <c r="O2972" t="str">
        <f t="shared" si="609"/>
        <v/>
      </c>
      <c r="P2972" t="str">
        <f t="shared" si="610"/>
        <v/>
      </c>
      <c r="Q2972" s="10"/>
      <c r="R2972" s="10"/>
      <c r="S2972" s="16">
        <v>0</v>
      </c>
      <c r="T2972" s="13"/>
      <c r="U2972" s="14"/>
      <c r="V2972" s="11"/>
      <c r="W2972" s="10"/>
      <c r="X2972" s="29"/>
      <c r="AA2972" t="s">
        <v>331</v>
      </c>
      <c r="AB2972">
        <v>1</v>
      </c>
      <c r="AR2972" t="s">
        <v>338</v>
      </c>
    </row>
    <row r="2973" spans="1:44" x14ac:dyDescent="0.35">
      <c r="A2973">
        <v>15</v>
      </c>
      <c r="B2973" s="26">
        <f t="shared" si="598"/>
        <v>46273.822916666657</v>
      </c>
      <c r="C2973" t="s">
        <v>74</v>
      </c>
      <c r="D2973">
        <v>4</v>
      </c>
      <c r="E2973" s="26">
        <f t="shared" si="599"/>
        <v>46273.885416666657</v>
      </c>
      <c r="F2973" s="26">
        <f t="shared" si="600"/>
        <v>46273.864583333321</v>
      </c>
      <c r="G2973">
        <f t="shared" si="601"/>
        <v>0</v>
      </c>
      <c r="H2973">
        <f t="shared" si="602"/>
        <v>0</v>
      </c>
      <c r="I2973" s="27">
        <f t="shared" si="603"/>
        <v>0</v>
      </c>
      <c r="J2973" s="28" t="str">
        <f t="shared" si="604"/>
        <v>NULL</v>
      </c>
      <c r="K2973" s="29" t="str">
        <f t="shared" si="605"/>
        <v/>
      </c>
      <c r="L2973" s="26" t="str">
        <f t="shared" si="606"/>
        <v/>
      </c>
      <c r="M2973" t="str">
        <f t="shared" si="607"/>
        <v/>
      </c>
      <c r="N2973" s="28">
        <f t="shared" si="608"/>
        <v>116.70290571259142</v>
      </c>
      <c r="O2973" t="str">
        <f t="shared" si="609"/>
        <v/>
      </c>
      <c r="P2973" t="str">
        <f t="shared" si="610"/>
        <v/>
      </c>
      <c r="Q2973" s="10"/>
      <c r="R2973" s="10"/>
      <c r="S2973" s="16">
        <v>0</v>
      </c>
      <c r="T2973" s="13"/>
      <c r="U2973" s="14"/>
      <c r="V2973" s="11"/>
      <c r="W2973" s="10"/>
      <c r="X2973" s="29"/>
      <c r="AA2973" t="s">
        <v>331</v>
      </c>
      <c r="AB2973">
        <v>1</v>
      </c>
      <c r="AR2973" t="s">
        <v>338</v>
      </c>
    </row>
    <row r="2974" spans="1:44" x14ac:dyDescent="0.35">
      <c r="A2974">
        <v>15</v>
      </c>
      <c r="B2974" s="26">
        <f t="shared" si="598"/>
        <v>46273.822916666657</v>
      </c>
      <c r="C2974" t="s">
        <v>74</v>
      </c>
      <c r="D2974">
        <v>5</v>
      </c>
      <c r="E2974" s="26">
        <f t="shared" si="599"/>
        <v>46273.885416666657</v>
      </c>
      <c r="F2974" s="26">
        <f t="shared" si="600"/>
        <v>46273.864583333321</v>
      </c>
      <c r="G2974">
        <f t="shared" si="601"/>
        <v>0</v>
      </c>
      <c r="H2974">
        <f t="shared" si="602"/>
        <v>0</v>
      </c>
      <c r="I2974" s="27">
        <f t="shared" si="603"/>
        <v>0</v>
      </c>
      <c r="J2974" s="28" t="str">
        <f t="shared" si="604"/>
        <v>NULL</v>
      </c>
      <c r="K2974" s="29" t="str">
        <f t="shared" si="605"/>
        <v/>
      </c>
      <c r="L2974" s="26" t="str">
        <f t="shared" si="606"/>
        <v/>
      </c>
      <c r="M2974" t="str">
        <f t="shared" si="607"/>
        <v/>
      </c>
      <c r="N2974" s="28">
        <f t="shared" si="608"/>
        <v>21.695178849144636</v>
      </c>
      <c r="O2974" t="str">
        <f t="shared" si="609"/>
        <v/>
      </c>
      <c r="P2974" t="str">
        <f t="shared" si="610"/>
        <v/>
      </c>
      <c r="Q2974" s="10"/>
      <c r="R2974" s="10"/>
      <c r="S2974" s="16">
        <v>0</v>
      </c>
      <c r="T2974" s="13"/>
      <c r="U2974" s="14"/>
      <c r="V2974" s="11"/>
      <c r="W2974" s="10"/>
      <c r="X2974" s="29"/>
      <c r="AA2974" t="s">
        <v>331</v>
      </c>
      <c r="AB2974">
        <v>1</v>
      </c>
      <c r="AR2974" t="s">
        <v>338</v>
      </c>
    </row>
    <row r="2975" spans="1:44" x14ac:dyDescent="0.35">
      <c r="A2975">
        <v>15</v>
      </c>
      <c r="B2975" s="26">
        <f t="shared" si="598"/>
        <v>46273.822916666657</v>
      </c>
      <c r="C2975" t="s">
        <v>74</v>
      </c>
      <c r="D2975">
        <v>6</v>
      </c>
      <c r="E2975" s="26">
        <f t="shared" si="599"/>
        <v>46273.885416666657</v>
      </c>
      <c r="F2975" s="26">
        <f t="shared" si="600"/>
        <v>46273.864583333321</v>
      </c>
      <c r="G2975">
        <f t="shared" si="601"/>
        <v>5</v>
      </c>
      <c r="H2975">
        <f t="shared" si="602"/>
        <v>5</v>
      </c>
      <c r="I2975" s="27">
        <f t="shared" si="603"/>
        <v>2</v>
      </c>
      <c r="J2975" s="28">
        <f t="shared" si="604"/>
        <v>37.087116090399846</v>
      </c>
      <c r="K2975" s="29">
        <f t="shared" si="605"/>
        <v>5.6174045138888892E-3</v>
      </c>
      <c r="L2975" s="26">
        <f t="shared" si="606"/>
        <v>46273.828534071174</v>
      </c>
      <c r="M2975" t="str">
        <f t="shared" si="607"/>
        <v>YES</v>
      </c>
      <c r="N2975" s="28">
        <f t="shared" si="608"/>
        <v>18.543558045199923</v>
      </c>
      <c r="O2975" t="str">
        <f t="shared" si="609"/>
        <v/>
      </c>
      <c r="P2975" t="str">
        <f t="shared" si="610"/>
        <v/>
      </c>
      <c r="Q2975" s="10" t="s">
        <v>151</v>
      </c>
      <c r="R2975" s="10"/>
      <c r="S2975" s="16">
        <v>2</v>
      </c>
      <c r="T2975" s="13">
        <v>37.087116090399853</v>
      </c>
      <c r="U2975" s="14">
        <v>5.6174045138888892E-3</v>
      </c>
      <c r="V2975" s="11">
        <v>46273.828534071181</v>
      </c>
      <c r="W2975" s="10" t="s">
        <v>151</v>
      </c>
      <c r="X2975" s="29">
        <v>0</v>
      </c>
      <c r="AA2975" t="s">
        <v>331</v>
      </c>
      <c r="AB2975">
        <v>2</v>
      </c>
      <c r="AC2975">
        <v>22.896515171591361</v>
      </c>
      <c r="AD2975">
        <v>50.501002004008022</v>
      </c>
      <c r="AE2975" s="54">
        <v>4.1253306828703696E-3</v>
      </c>
      <c r="AF2975" s="54">
        <v>9.0989101041666666E-3</v>
      </c>
      <c r="AG2975" s="53">
        <v>46273.827041997349</v>
      </c>
      <c r="AH2975" s="53">
        <v>46273.832015576772</v>
      </c>
      <c r="AI2975" t="s">
        <v>151</v>
      </c>
      <c r="AL2975">
        <v>22.896515171591361</v>
      </c>
      <c r="AM2975">
        <v>50.501002004008022</v>
      </c>
      <c r="AN2975" s="54">
        <v>4.1253306828703696E-3</v>
      </c>
      <c r="AO2975" s="54">
        <v>9.0989101041666666E-3</v>
      </c>
      <c r="AP2975" s="53">
        <v>46273.832015576772</v>
      </c>
      <c r="AQ2975" t="s">
        <v>151</v>
      </c>
      <c r="AR2975" t="s">
        <v>332</v>
      </c>
    </row>
    <row r="2976" spans="1:44" x14ac:dyDescent="0.35">
      <c r="A2976">
        <v>16</v>
      </c>
      <c r="B2976" s="26">
        <f t="shared" si="598"/>
        <v>46273.833333333343</v>
      </c>
      <c r="C2976" t="s">
        <v>20</v>
      </c>
      <c r="D2976">
        <v>1</v>
      </c>
      <c r="E2976" s="26">
        <f t="shared" si="599"/>
        <v>46273.770833333343</v>
      </c>
      <c r="F2976" s="26">
        <f t="shared" si="600"/>
        <v>46273.750000000007</v>
      </c>
      <c r="G2976">
        <f t="shared" si="601"/>
        <v>0</v>
      </c>
      <c r="H2976">
        <f t="shared" si="602"/>
        <v>0</v>
      </c>
      <c r="I2976" s="27">
        <f t="shared" si="603"/>
        <v>0</v>
      </c>
      <c r="J2976" s="28" t="str">
        <f t="shared" si="604"/>
        <v>NULL</v>
      </c>
      <c r="K2976" s="29" t="str">
        <f t="shared" si="605"/>
        <v/>
      </c>
      <c r="L2976" s="26" t="str">
        <f t="shared" si="606"/>
        <v/>
      </c>
      <c r="M2976" t="str">
        <f t="shared" si="607"/>
        <v/>
      </c>
      <c r="N2976" s="28">
        <f t="shared" si="608"/>
        <v>34.227460053503002</v>
      </c>
      <c r="O2976" t="str">
        <f t="shared" si="609"/>
        <v/>
      </c>
      <c r="P2976" t="str">
        <f t="shared" si="610"/>
        <v/>
      </c>
      <c r="Q2976" s="10"/>
      <c r="R2976" s="10"/>
      <c r="S2976" s="16">
        <v>0</v>
      </c>
      <c r="T2976" s="13"/>
      <c r="U2976" s="14"/>
      <c r="V2976" s="11"/>
      <c r="W2976" s="10"/>
      <c r="X2976" s="29"/>
      <c r="AA2976" t="s">
        <v>331</v>
      </c>
      <c r="AB2976">
        <v>5</v>
      </c>
      <c r="AR2976" t="s">
        <v>337</v>
      </c>
    </row>
    <row r="2977" spans="1:44" x14ac:dyDescent="0.35">
      <c r="A2977">
        <v>16</v>
      </c>
      <c r="B2977" s="26">
        <f t="shared" si="598"/>
        <v>46273.833333333343</v>
      </c>
      <c r="C2977" t="s">
        <v>20</v>
      </c>
      <c r="D2977">
        <v>2</v>
      </c>
      <c r="E2977" s="26">
        <f t="shared" si="599"/>
        <v>46273.770833333343</v>
      </c>
      <c r="F2977" s="26">
        <f t="shared" si="600"/>
        <v>46273.750000000007</v>
      </c>
      <c r="G2977">
        <f t="shared" si="601"/>
        <v>0</v>
      </c>
      <c r="H2977">
        <f t="shared" si="602"/>
        <v>0</v>
      </c>
      <c r="I2977" s="27">
        <f t="shared" si="603"/>
        <v>0</v>
      </c>
      <c r="J2977" s="28" t="str">
        <f t="shared" si="604"/>
        <v>NULL</v>
      </c>
      <c r="K2977" s="29" t="str">
        <f t="shared" si="605"/>
        <v/>
      </c>
      <c r="L2977" s="26" t="str">
        <f t="shared" si="606"/>
        <v/>
      </c>
      <c r="M2977" t="str">
        <f t="shared" si="607"/>
        <v/>
      </c>
      <c r="N2977" s="28">
        <f t="shared" si="608"/>
        <v>41.894060995184596</v>
      </c>
      <c r="O2977" t="str">
        <f t="shared" si="609"/>
        <v/>
      </c>
      <c r="P2977" t="str">
        <f t="shared" si="610"/>
        <v/>
      </c>
      <c r="Q2977" s="10"/>
      <c r="R2977" s="10"/>
      <c r="S2977" s="16">
        <v>0</v>
      </c>
      <c r="T2977" s="13"/>
      <c r="U2977" s="14"/>
      <c r="V2977" s="11"/>
      <c r="W2977" s="10"/>
      <c r="X2977" s="29"/>
      <c r="AA2977" t="s">
        <v>331</v>
      </c>
      <c r="AB2977">
        <v>2</v>
      </c>
      <c r="AR2977" t="s">
        <v>332</v>
      </c>
    </row>
    <row r="2978" spans="1:44" x14ac:dyDescent="0.35">
      <c r="A2978">
        <v>16</v>
      </c>
      <c r="B2978" s="26">
        <f t="shared" si="598"/>
        <v>46273.833333333343</v>
      </c>
      <c r="C2978" t="s">
        <v>20</v>
      </c>
      <c r="D2978">
        <v>3</v>
      </c>
      <c r="E2978" s="26">
        <f t="shared" si="599"/>
        <v>46273.770833333343</v>
      </c>
      <c r="F2978" s="26">
        <f t="shared" si="600"/>
        <v>46273.750000000007</v>
      </c>
      <c r="G2978">
        <f t="shared" si="601"/>
        <v>0</v>
      </c>
      <c r="H2978">
        <f t="shared" si="602"/>
        <v>0</v>
      </c>
      <c r="I2978" s="27">
        <f t="shared" si="603"/>
        <v>0</v>
      </c>
      <c r="J2978" s="28" t="str">
        <f t="shared" si="604"/>
        <v>NULL</v>
      </c>
      <c r="K2978" s="29" t="str">
        <f t="shared" si="605"/>
        <v/>
      </c>
      <c r="L2978" s="26" t="str">
        <f t="shared" si="606"/>
        <v/>
      </c>
      <c r="M2978" t="str">
        <f t="shared" si="607"/>
        <v/>
      </c>
      <c r="N2978" s="28">
        <f t="shared" si="608"/>
        <v>58.441558441558442</v>
      </c>
      <c r="O2978" t="str">
        <f t="shared" si="609"/>
        <v/>
      </c>
      <c r="P2978" t="str">
        <f t="shared" si="610"/>
        <v/>
      </c>
      <c r="Q2978" s="10"/>
      <c r="R2978" s="10"/>
      <c r="S2978" s="16">
        <v>0</v>
      </c>
      <c r="T2978" s="13"/>
      <c r="U2978" s="14"/>
      <c r="V2978" s="11"/>
      <c r="W2978" s="10"/>
      <c r="X2978" s="29"/>
      <c r="AA2978" t="s">
        <v>331</v>
      </c>
      <c r="AB2978">
        <v>1</v>
      </c>
      <c r="AR2978" t="s">
        <v>338</v>
      </c>
    </row>
    <row r="2979" spans="1:44" x14ac:dyDescent="0.35">
      <c r="A2979">
        <v>16</v>
      </c>
      <c r="B2979" s="26">
        <f t="shared" si="598"/>
        <v>46273.833333333343</v>
      </c>
      <c r="C2979" t="s">
        <v>20</v>
      </c>
      <c r="D2979">
        <v>4</v>
      </c>
      <c r="E2979" s="26">
        <f t="shared" si="599"/>
        <v>46273.770833333343</v>
      </c>
      <c r="F2979" s="26">
        <f t="shared" si="600"/>
        <v>46273.750000000007</v>
      </c>
      <c r="G2979">
        <f t="shared" si="601"/>
        <v>0</v>
      </c>
      <c r="H2979">
        <f t="shared" si="602"/>
        <v>0</v>
      </c>
      <c r="I2979" s="27">
        <f t="shared" si="603"/>
        <v>0</v>
      </c>
      <c r="J2979" s="28" t="str">
        <f t="shared" si="604"/>
        <v>NULL</v>
      </c>
      <c r="K2979" s="29" t="str">
        <f t="shared" si="605"/>
        <v/>
      </c>
      <c r="L2979" s="26" t="str">
        <f t="shared" si="606"/>
        <v/>
      </c>
      <c r="M2979" t="str">
        <f t="shared" si="607"/>
        <v/>
      </c>
      <c r="N2979" s="28">
        <f t="shared" si="608"/>
        <v>116.70290571259142</v>
      </c>
      <c r="O2979" t="str">
        <f t="shared" si="609"/>
        <v/>
      </c>
      <c r="P2979" t="str">
        <f t="shared" si="610"/>
        <v/>
      </c>
      <c r="Q2979" s="10"/>
      <c r="R2979" s="10"/>
      <c r="S2979" s="16">
        <v>0</v>
      </c>
      <c r="T2979" s="13"/>
      <c r="U2979" s="14"/>
      <c r="V2979" s="11"/>
      <c r="W2979" s="10"/>
      <c r="X2979" s="29"/>
      <c r="AA2979" t="s">
        <v>331</v>
      </c>
      <c r="AB2979">
        <v>1</v>
      </c>
      <c r="AR2979" t="s">
        <v>338</v>
      </c>
    </row>
    <row r="2980" spans="1:44" x14ac:dyDescent="0.35">
      <c r="A2980">
        <v>16</v>
      </c>
      <c r="B2980" s="26">
        <f t="shared" si="598"/>
        <v>46273.833333333343</v>
      </c>
      <c r="C2980" t="s">
        <v>20</v>
      </c>
      <c r="D2980">
        <v>5</v>
      </c>
      <c r="E2980" s="26">
        <f t="shared" si="599"/>
        <v>46273.770833333343</v>
      </c>
      <c r="F2980" s="26">
        <f t="shared" si="600"/>
        <v>46273.750000000007</v>
      </c>
      <c r="G2980">
        <f t="shared" si="601"/>
        <v>0</v>
      </c>
      <c r="H2980">
        <f t="shared" si="602"/>
        <v>0</v>
      </c>
      <c r="I2980" s="27">
        <f t="shared" si="603"/>
        <v>0</v>
      </c>
      <c r="J2980" s="28" t="str">
        <f t="shared" si="604"/>
        <v>NULL</v>
      </c>
      <c r="K2980" s="29" t="str">
        <f t="shared" si="605"/>
        <v/>
      </c>
      <c r="L2980" s="26" t="str">
        <f t="shared" si="606"/>
        <v/>
      </c>
      <c r="M2980" t="str">
        <f t="shared" si="607"/>
        <v/>
      </c>
      <c r="N2980" s="28">
        <f t="shared" si="608"/>
        <v>21.695178849144636</v>
      </c>
      <c r="O2980" t="str">
        <f t="shared" si="609"/>
        <v/>
      </c>
      <c r="P2980" t="str">
        <f t="shared" si="610"/>
        <v/>
      </c>
      <c r="Q2980" s="10"/>
      <c r="R2980" s="10"/>
      <c r="S2980" s="16">
        <v>0</v>
      </c>
      <c r="T2980" s="13"/>
      <c r="U2980" s="14"/>
      <c r="V2980" s="11"/>
      <c r="W2980" s="10"/>
      <c r="X2980" s="29"/>
      <c r="AA2980" t="s">
        <v>331</v>
      </c>
      <c r="AB2980">
        <v>1</v>
      </c>
      <c r="AR2980" t="s">
        <v>338</v>
      </c>
    </row>
    <row r="2981" spans="1:44" x14ac:dyDescent="0.35">
      <c r="A2981">
        <v>16</v>
      </c>
      <c r="B2981" s="26">
        <f t="shared" si="598"/>
        <v>46273.833333333343</v>
      </c>
      <c r="C2981" t="s">
        <v>20</v>
      </c>
      <c r="D2981">
        <v>6</v>
      </c>
      <c r="E2981" s="26">
        <f t="shared" si="599"/>
        <v>46273.770833333343</v>
      </c>
      <c r="F2981" s="26">
        <f t="shared" si="600"/>
        <v>46273.750000000007</v>
      </c>
      <c r="G2981">
        <f t="shared" si="601"/>
        <v>0</v>
      </c>
      <c r="H2981">
        <f t="shared" si="602"/>
        <v>0</v>
      </c>
      <c r="I2981" s="27">
        <f t="shared" si="603"/>
        <v>2</v>
      </c>
      <c r="J2981" s="28">
        <f t="shared" si="604"/>
        <v>35.312445906179676</v>
      </c>
      <c r="K2981" s="29" t="str">
        <f t="shared" si="605"/>
        <v/>
      </c>
      <c r="L2981" s="26" t="str">
        <f t="shared" si="606"/>
        <v/>
      </c>
      <c r="M2981" t="str">
        <f t="shared" si="607"/>
        <v/>
      </c>
      <c r="N2981" s="28">
        <f t="shared" si="608"/>
        <v>17.656222953089838</v>
      </c>
      <c r="O2981" t="str">
        <f t="shared" si="609"/>
        <v/>
      </c>
      <c r="P2981" t="str">
        <f t="shared" si="610"/>
        <v/>
      </c>
      <c r="Q2981" s="10"/>
      <c r="R2981" s="10"/>
      <c r="S2981" s="16">
        <v>2</v>
      </c>
      <c r="T2981" s="13">
        <v>35.312445906179683</v>
      </c>
      <c r="U2981" s="14"/>
      <c r="V2981" s="11"/>
      <c r="W2981" s="10"/>
      <c r="X2981" s="29"/>
      <c r="AA2981" t="s">
        <v>331</v>
      </c>
      <c r="AB2981">
        <v>2</v>
      </c>
      <c r="AC2981">
        <v>20.456966970522078</v>
      </c>
      <c r="AD2981">
        <v>49.437190454750123</v>
      </c>
      <c r="AL2981">
        <v>20.456966970522078</v>
      </c>
      <c r="AM2981">
        <v>49.437190454750123</v>
      </c>
      <c r="AR2981" t="s">
        <v>332</v>
      </c>
    </row>
    <row r="2982" spans="1:44" x14ac:dyDescent="0.35">
      <c r="A2982">
        <v>16</v>
      </c>
      <c r="B2982" s="26">
        <f t="shared" si="598"/>
        <v>46273.833333333343</v>
      </c>
      <c r="C2982" t="s">
        <v>43</v>
      </c>
      <c r="D2982">
        <v>1</v>
      </c>
      <c r="E2982" s="26">
        <f t="shared" si="599"/>
        <v>46273.802083333343</v>
      </c>
      <c r="F2982" s="26">
        <f t="shared" si="600"/>
        <v>46273.781250000007</v>
      </c>
      <c r="G2982">
        <f t="shared" si="601"/>
        <v>0</v>
      </c>
      <c r="H2982">
        <f t="shared" si="602"/>
        <v>0</v>
      </c>
      <c r="I2982" s="27">
        <f t="shared" si="603"/>
        <v>0</v>
      </c>
      <c r="J2982" s="28" t="str">
        <f t="shared" si="604"/>
        <v>NULL</v>
      </c>
      <c r="K2982" s="29" t="str">
        <f t="shared" si="605"/>
        <v/>
      </c>
      <c r="L2982" s="26" t="str">
        <f t="shared" si="606"/>
        <v/>
      </c>
      <c r="M2982" t="str">
        <f t="shared" si="607"/>
        <v/>
      </c>
      <c r="N2982" s="28">
        <f t="shared" si="608"/>
        <v>34.227460053503002</v>
      </c>
      <c r="O2982" t="str">
        <f t="shared" si="609"/>
        <v/>
      </c>
      <c r="P2982" t="str">
        <f t="shared" si="610"/>
        <v/>
      </c>
      <c r="Q2982" s="10"/>
      <c r="R2982" s="10"/>
      <c r="S2982" s="16">
        <v>0</v>
      </c>
      <c r="T2982" s="13"/>
      <c r="U2982" s="14"/>
      <c r="V2982" s="11"/>
      <c r="W2982" s="10"/>
      <c r="X2982" s="29"/>
      <c r="AA2982" t="s">
        <v>331</v>
      </c>
      <c r="AB2982">
        <v>5</v>
      </c>
      <c r="AR2982" t="s">
        <v>337</v>
      </c>
    </row>
    <row r="2983" spans="1:44" x14ac:dyDescent="0.35">
      <c r="A2983">
        <v>16</v>
      </c>
      <c r="B2983" s="26">
        <f t="shared" si="598"/>
        <v>46273.833333333343</v>
      </c>
      <c r="C2983" t="s">
        <v>43</v>
      </c>
      <c r="D2983">
        <v>2</v>
      </c>
      <c r="E2983" s="26">
        <f t="shared" si="599"/>
        <v>46273.802083333343</v>
      </c>
      <c r="F2983" s="26">
        <f t="shared" si="600"/>
        <v>46273.781250000007</v>
      </c>
      <c r="G2983">
        <f t="shared" si="601"/>
        <v>0</v>
      </c>
      <c r="H2983">
        <f t="shared" si="602"/>
        <v>0</v>
      </c>
      <c r="I2983" s="27">
        <f t="shared" si="603"/>
        <v>0</v>
      </c>
      <c r="J2983" s="28" t="str">
        <f t="shared" si="604"/>
        <v>NULL</v>
      </c>
      <c r="K2983" s="29" t="str">
        <f t="shared" si="605"/>
        <v/>
      </c>
      <c r="L2983" s="26" t="str">
        <f t="shared" si="606"/>
        <v/>
      </c>
      <c r="M2983" t="str">
        <f t="shared" si="607"/>
        <v/>
      </c>
      <c r="N2983" s="28">
        <f t="shared" si="608"/>
        <v>41.894060995184596</v>
      </c>
      <c r="O2983" t="str">
        <f t="shared" si="609"/>
        <v/>
      </c>
      <c r="P2983" t="str">
        <f t="shared" si="610"/>
        <v/>
      </c>
      <c r="Q2983" s="10"/>
      <c r="R2983" s="10"/>
      <c r="S2983" s="16">
        <v>0</v>
      </c>
      <c r="T2983" s="13"/>
      <c r="U2983" s="14"/>
      <c r="V2983" s="11"/>
      <c r="W2983" s="10"/>
      <c r="X2983" s="29"/>
      <c r="AA2983" t="s">
        <v>331</v>
      </c>
      <c r="AB2983">
        <v>2</v>
      </c>
      <c r="AR2983" t="s">
        <v>332</v>
      </c>
    </row>
    <row r="2984" spans="1:44" x14ac:dyDescent="0.35">
      <c r="A2984">
        <v>16</v>
      </c>
      <c r="B2984" s="26">
        <f t="shared" si="598"/>
        <v>46273.833333333343</v>
      </c>
      <c r="C2984" t="s">
        <v>43</v>
      </c>
      <c r="D2984">
        <v>3</v>
      </c>
      <c r="E2984" s="26">
        <f t="shared" si="599"/>
        <v>46273.802083333343</v>
      </c>
      <c r="F2984" s="26">
        <f t="shared" si="600"/>
        <v>46273.781250000007</v>
      </c>
      <c r="G2984">
        <f t="shared" si="601"/>
        <v>0</v>
      </c>
      <c r="H2984">
        <f t="shared" si="602"/>
        <v>0</v>
      </c>
      <c r="I2984" s="27">
        <f t="shared" si="603"/>
        <v>0</v>
      </c>
      <c r="J2984" s="28" t="str">
        <f t="shared" si="604"/>
        <v>NULL</v>
      </c>
      <c r="K2984" s="29" t="str">
        <f t="shared" si="605"/>
        <v/>
      </c>
      <c r="L2984" s="26" t="str">
        <f t="shared" si="606"/>
        <v/>
      </c>
      <c r="M2984" t="str">
        <f t="shared" si="607"/>
        <v/>
      </c>
      <c r="N2984" s="28">
        <f t="shared" si="608"/>
        <v>58.441558441558442</v>
      </c>
      <c r="O2984" t="str">
        <f t="shared" si="609"/>
        <v/>
      </c>
      <c r="P2984" t="str">
        <f t="shared" si="610"/>
        <v/>
      </c>
      <c r="Q2984" s="10"/>
      <c r="R2984" s="10"/>
      <c r="S2984" s="16">
        <v>0</v>
      </c>
      <c r="T2984" s="13"/>
      <c r="U2984" s="14"/>
      <c r="V2984" s="11"/>
      <c r="W2984" s="10"/>
      <c r="X2984" s="29"/>
      <c r="AA2984" t="s">
        <v>331</v>
      </c>
      <c r="AB2984">
        <v>1</v>
      </c>
      <c r="AR2984" t="s">
        <v>338</v>
      </c>
    </row>
    <row r="2985" spans="1:44" x14ac:dyDescent="0.35">
      <c r="A2985">
        <v>16</v>
      </c>
      <c r="B2985" s="26">
        <f t="shared" si="598"/>
        <v>46273.833333333343</v>
      </c>
      <c r="C2985" t="s">
        <v>43</v>
      </c>
      <c r="D2985">
        <v>4</v>
      </c>
      <c r="E2985" s="26">
        <f t="shared" si="599"/>
        <v>46273.802083333343</v>
      </c>
      <c r="F2985" s="26">
        <f t="shared" si="600"/>
        <v>46273.781250000007</v>
      </c>
      <c r="G2985">
        <f t="shared" si="601"/>
        <v>0</v>
      </c>
      <c r="H2985">
        <f t="shared" si="602"/>
        <v>0</v>
      </c>
      <c r="I2985" s="27">
        <f t="shared" si="603"/>
        <v>0</v>
      </c>
      <c r="J2985" s="28" t="str">
        <f t="shared" si="604"/>
        <v>NULL</v>
      </c>
      <c r="K2985" s="29" t="str">
        <f t="shared" si="605"/>
        <v/>
      </c>
      <c r="L2985" s="26" t="str">
        <f t="shared" si="606"/>
        <v/>
      </c>
      <c r="M2985" t="str">
        <f t="shared" si="607"/>
        <v/>
      </c>
      <c r="N2985" s="28">
        <f t="shared" si="608"/>
        <v>116.70290571259142</v>
      </c>
      <c r="O2985" t="str">
        <f t="shared" si="609"/>
        <v/>
      </c>
      <c r="P2985" t="str">
        <f t="shared" si="610"/>
        <v/>
      </c>
      <c r="Q2985" s="10"/>
      <c r="R2985" s="10"/>
      <c r="S2985" s="16">
        <v>0</v>
      </c>
      <c r="T2985" s="13"/>
      <c r="U2985" s="14"/>
      <c r="V2985" s="11"/>
      <c r="W2985" s="10"/>
      <c r="X2985" s="29"/>
      <c r="AA2985" t="s">
        <v>331</v>
      </c>
      <c r="AB2985">
        <v>1</v>
      </c>
      <c r="AR2985" t="s">
        <v>338</v>
      </c>
    </row>
    <row r="2986" spans="1:44" x14ac:dyDescent="0.35">
      <c r="A2986">
        <v>16</v>
      </c>
      <c r="B2986" s="26">
        <f t="shared" si="598"/>
        <v>46273.833333333343</v>
      </c>
      <c r="C2986" t="s">
        <v>43</v>
      </c>
      <c r="D2986">
        <v>5</v>
      </c>
      <c r="E2986" s="26">
        <f t="shared" si="599"/>
        <v>46273.802083333343</v>
      </c>
      <c r="F2986" s="26">
        <f t="shared" si="600"/>
        <v>46273.781250000007</v>
      </c>
      <c r="G2986">
        <f t="shared" si="601"/>
        <v>0</v>
      </c>
      <c r="H2986">
        <f t="shared" si="602"/>
        <v>0</v>
      </c>
      <c r="I2986" s="27">
        <f t="shared" si="603"/>
        <v>0</v>
      </c>
      <c r="J2986" s="28" t="str">
        <f t="shared" si="604"/>
        <v>NULL</v>
      </c>
      <c r="K2986" s="29" t="str">
        <f t="shared" si="605"/>
        <v/>
      </c>
      <c r="L2986" s="26" t="str">
        <f t="shared" si="606"/>
        <v/>
      </c>
      <c r="M2986" t="str">
        <f t="shared" si="607"/>
        <v/>
      </c>
      <c r="N2986" s="28">
        <f t="shared" si="608"/>
        <v>21.695178849144636</v>
      </c>
      <c r="O2986" t="str">
        <f t="shared" si="609"/>
        <v/>
      </c>
      <c r="P2986" t="str">
        <f t="shared" si="610"/>
        <v/>
      </c>
      <c r="Q2986" s="10"/>
      <c r="R2986" s="10"/>
      <c r="S2986" s="16">
        <v>0</v>
      </c>
      <c r="T2986" s="13"/>
      <c r="U2986" s="14"/>
      <c r="V2986" s="11"/>
      <c r="W2986" s="10"/>
      <c r="X2986" s="29"/>
      <c r="AA2986" t="s">
        <v>331</v>
      </c>
      <c r="AB2986">
        <v>1</v>
      </c>
      <c r="AR2986" t="s">
        <v>338</v>
      </c>
    </row>
    <row r="2987" spans="1:44" x14ac:dyDescent="0.35">
      <c r="A2987">
        <v>16</v>
      </c>
      <c r="B2987" s="26">
        <f t="shared" si="598"/>
        <v>46273.833333333343</v>
      </c>
      <c r="C2987" t="s">
        <v>43</v>
      </c>
      <c r="D2987">
        <v>6</v>
      </c>
      <c r="E2987" s="26">
        <f t="shared" si="599"/>
        <v>46273.802083333343</v>
      </c>
      <c r="F2987" s="26">
        <f t="shared" si="600"/>
        <v>46273.781250000007</v>
      </c>
      <c r="G2987">
        <f t="shared" si="601"/>
        <v>0</v>
      </c>
      <c r="H2987">
        <f t="shared" si="602"/>
        <v>0</v>
      </c>
      <c r="I2987" s="27">
        <f t="shared" si="603"/>
        <v>2</v>
      </c>
      <c r="J2987" s="28">
        <f t="shared" si="604"/>
        <v>35.312445906179676</v>
      </c>
      <c r="K2987" s="29" t="str">
        <f t="shared" si="605"/>
        <v/>
      </c>
      <c r="L2987" s="26" t="str">
        <f t="shared" si="606"/>
        <v/>
      </c>
      <c r="M2987" t="str">
        <f t="shared" si="607"/>
        <v/>
      </c>
      <c r="N2987" s="28">
        <f t="shared" si="608"/>
        <v>17.656222953089838</v>
      </c>
      <c r="O2987" t="str">
        <f t="shared" si="609"/>
        <v/>
      </c>
      <c r="P2987" t="str">
        <f t="shared" si="610"/>
        <v/>
      </c>
      <c r="Q2987" s="10"/>
      <c r="R2987" s="10"/>
      <c r="S2987" s="16">
        <v>2</v>
      </c>
      <c r="T2987" s="13">
        <v>35.312445906179683</v>
      </c>
      <c r="U2987" s="14"/>
      <c r="V2987" s="11"/>
      <c r="W2987" s="10"/>
      <c r="X2987" s="29"/>
      <c r="AA2987" t="s">
        <v>331</v>
      </c>
      <c r="AB2987">
        <v>2</v>
      </c>
      <c r="AC2987">
        <v>20.456966970522078</v>
      </c>
      <c r="AD2987">
        <v>49.437190454750123</v>
      </c>
      <c r="AL2987">
        <v>20.456966970522078</v>
      </c>
      <c r="AM2987">
        <v>49.437190454750123</v>
      </c>
      <c r="AR2987" t="s">
        <v>332</v>
      </c>
    </row>
    <row r="2988" spans="1:44" x14ac:dyDescent="0.35">
      <c r="A2988">
        <v>16</v>
      </c>
      <c r="B2988" s="26">
        <f t="shared" si="598"/>
        <v>46273.833333333343</v>
      </c>
      <c r="C2988" t="s">
        <v>44</v>
      </c>
      <c r="D2988">
        <v>1</v>
      </c>
      <c r="E2988" s="26">
        <f t="shared" si="599"/>
        <v>46273.8125</v>
      </c>
      <c r="F2988" s="26">
        <f t="shared" si="600"/>
        <v>46273.791666666664</v>
      </c>
      <c r="G2988">
        <f t="shared" si="601"/>
        <v>0</v>
      </c>
      <c r="H2988">
        <f t="shared" si="602"/>
        <v>0</v>
      </c>
      <c r="I2988" s="27">
        <f t="shared" si="603"/>
        <v>0</v>
      </c>
      <c r="J2988" s="28" t="str">
        <f t="shared" si="604"/>
        <v>NULL</v>
      </c>
      <c r="K2988" s="29" t="str">
        <f t="shared" si="605"/>
        <v/>
      </c>
      <c r="L2988" s="26" t="str">
        <f t="shared" si="606"/>
        <v/>
      </c>
      <c r="M2988" t="str">
        <f t="shared" si="607"/>
        <v/>
      </c>
      <c r="N2988" s="28">
        <f t="shared" si="608"/>
        <v>34.227460053503002</v>
      </c>
      <c r="O2988" t="str">
        <f t="shared" si="609"/>
        <v/>
      </c>
      <c r="P2988" t="str">
        <f t="shared" si="610"/>
        <v/>
      </c>
      <c r="Q2988" s="10"/>
      <c r="R2988" s="10"/>
      <c r="S2988" s="16">
        <v>0</v>
      </c>
      <c r="T2988" s="13"/>
      <c r="U2988" s="14"/>
      <c r="V2988" s="11"/>
      <c r="W2988" s="10"/>
      <c r="X2988" s="29"/>
      <c r="AA2988" t="s">
        <v>331</v>
      </c>
      <c r="AB2988">
        <v>5</v>
      </c>
      <c r="AR2988" t="s">
        <v>337</v>
      </c>
    </row>
    <row r="2989" spans="1:44" x14ac:dyDescent="0.35">
      <c r="A2989">
        <v>16</v>
      </c>
      <c r="B2989" s="26">
        <f t="shared" si="598"/>
        <v>46273.833333333343</v>
      </c>
      <c r="C2989" t="s">
        <v>44</v>
      </c>
      <c r="D2989">
        <v>2</v>
      </c>
      <c r="E2989" s="26">
        <f t="shared" si="599"/>
        <v>46273.8125</v>
      </c>
      <c r="F2989" s="26">
        <f t="shared" si="600"/>
        <v>46273.791666666664</v>
      </c>
      <c r="G2989">
        <f t="shared" si="601"/>
        <v>0</v>
      </c>
      <c r="H2989">
        <f t="shared" si="602"/>
        <v>0</v>
      </c>
      <c r="I2989" s="27">
        <f t="shared" si="603"/>
        <v>0</v>
      </c>
      <c r="J2989" s="28" t="str">
        <f t="shared" si="604"/>
        <v>NULL</v>
      </c>
      <c r="K2989" s="29" t="str">
        <f t="shared" si="605"/>
        <v/>
      </c>
      <c r="L2989" s="26" t="str">
        <f t="shared" si="606"/>
        <v/>
      </c>
      <c r="M2989" t="str">
        <f t="shared" si="607"/>
        <v/>
      </c>
      <c r="N2989" s="28">
        <f t="shared" si="608"/>
        <v>41.894060995184596</v>
      </c>
      <c r="O2989" t="str">
        <f t="shared" si="609"/>
        <v/>
      </c>
      <c r="P2989" t="str">
        <f t="shared" si="610"/>
        <v/>
      </c>
      <c r="Q2989" s="10"/>
      <c r="R2989" s="10"/>
      <c r="S2989" s="16">
        <v>0</v>
      </c>
      <c r="T2989" s="13"/>
      <c r="U2989" s="14"/>
      <c r="V2989" s="11"/>
      <c r="W2989" s="10"/>
      <c r="X2989" s="29"/>
      <c r="AA2989" t="s">
        <v>331</v>
      </c>
      <c r="AB2989">
        <v>2</v>
      </c>
      <c r="AR2989" t="s">
        <v>332</v>
      </c>
    </row>
    <row r="2990" spans="1:44" x14ac:dyDescent="0.35">
      <c r="A2990">
        <v>16</v>
      </c>
      <c r="B2990" s="26">
        <f t="shared" si="598"/>
        <v>46273.833333333343</v>
      </c>
      <c r="C2990" t="s">
        <v>44</v>
      </c>
      <c r="D2990">
        <v>3</v>
      </c>
      <c r="E2990" s="26">
        <f t="shared" si="599"/>
        <v>46273.8125</v>
      </c>
      <c r="F2990" s="26">
        <f t="shared" si="600"/>
        <v>46273.791666666664</v>
      </c>
      <c r="G2990">
        <f t="shared" si="601"/>
        <v>0</v>
      </c>
      <c r="H2990">
        <f t="shared" si="602"/>
        <v>0</v>
      </c>
      <c r="I2990" s="27">
        <f t="shared" si="603"/>
        <v>0</v>
      </c>
      <c r="J2990" s="28" t="str">
        <f t="shared" si="604"/>
        <v>NULL</v>
      </c>
      <c r="K2990" s="29" t="str">
        <f t="shared" si="605"/>
        <v/>
      </c>
      <c r="L2990" s="26" t="str">
        <f t="shared" si="606"/>
        <v/>
      </c>
      <c r="M2990" t="str">
        <f t="shared" si="607"/>
        <v/>
      </c>
      <c r="N2990" s="28">
        <f t="shared" si="608"/>
        <v>58.441558441558442</v>
      </c>
      <c r="O2990" t="str">
        <f t="shared" si="609"/>
        <v/>
      </c>
      <c r="P2990" t="str">
        <f t="shared" si="610"/>
        <v/>
      </c>
      <c r="Q2990" s="10"/>
      <c r="R2990" s="10"/>
      <c r="S2990" s="16">
        <v>0</v>
      </c>
      <c r="T2990" s="13"/>
      <c r="U2990" s="14"/>
      <c r="V2990" s="11"/>
      <c r="W2990" s="10"/>
      <c r="X2990" s="29"/>
      <c r="AA2990" t="s">
        <v>331</v>
      </c>
      <c r="AB2990">
        <v>1</v>
      </c>
      <c r="AR2990" t="s">
        <v>338</v>
      </c>
    </row>
    <row r="2991" spans="1:44" x14ac:dyDescent="0.35">
      <c r="A2991">
        <v>16</v>
      </c>
      <c r="B2991" s="26">
        <f t="shared" si="598"/>
        <v>46273.833333333343</v>
      </c>
      <c r="C2991" t="s">
        <v>44</v>
      </c>
      <c r="D2991">
        <v>4</v>
      </c>
      <c r="E2991" s="26">
        <f t="shared" si="599"/>
        <v>46273.8125</v>
      </c>
      <c r="F2991" s="26">
        <f t="shared" si="600"/>
        <v>46273.791666666664</v>
      </c>
      <c r="G2991">
        <f t="shared" si="601"/>
        <v>0</v>
      </c>
      <c r="H2991">
        <f t="shared" si="602"/>
        <v>0</v>
      </c>
      <c r="I2991" s="27">
        <f t="shared" si="603"/>
        <v>0</v>
      </c>
      <c r="J2991" s="28" t="str">
        <f t="shared" si="604"/>
        <v>NULL</v>
      </c>
      <c r="K2991" s="29" t="str">
        <f t="shared" si="605"/>
        <v/>
      </c>
      <c r="L2991" s="26" t="str">
        <f t="shared" si="606"/>
        <v/>
      </c>
      <c r="M2991" t="str">
        <f t="shared" si="607"/>
        <v/>
      </c>
      <c r="N2991" s="28">
        <f t="shared" si="608"/>
        <v>116.70290571259142</v>
      </c>
      <c r="O2991" t="str">
        <f t="shared" si="609"/>
        <v/>
      </c>
      <c r="P2991" t="str">
        <f t="shared" si="610"/>
        <v/>
      </c>
      <c r="Q2991" s="10"/>
      <c r="R2991" s="10"/>
      <c r="S2991" s="16">
        <v>0</v>
      </c>
      <c r="T2991" s="13"/>
      <c r="U2991" s="14"/>
      <c r="V2991" s="11"/>
      <c r="W2991" s="10"/>
      <c r="X2991" s="29"/>
      <c r="AA2991" t="s">
        <v>331</v>
      </c>
      <c r="AB2991">
        <v>1</v>
      </c>
      <c r="AR2991" t="s">
        <v>338</v>
      </c>
    </row>
    <row r="2992" spans="1:44" x14ac:dyDescent="0.35">
      <c r="A2992">
        <v>16</v>
      </c>
      <c r="B2992" s="26">
        <f t="shared" si="598"/>
        <v>46273.833333333343</v>
      </c>
      <c r="C2992" t="s">
        <v>44</v>
      </c>
      <c r="D2992">
        <v>5</v>
      </c>
      <c r="E2992" s="26">
        <f t="shared" si="599"/>
        <v>46273.8125</v>
      </c>
      <c r="F2992" s="26">
        <f t="shared" si="600"/>
        <v>46273.791666666664</v>
      </c>
      <c r="G2992">
        <f t="shared" si="601"/>
        <v>0</v>
      </c>
      <c r="H2992">
        <f t="shared" si="602"/>
        <v>0</v>
      </c>
      <c r="I2992" s="27">
        <f t="shared" si="603"/>
        <v>0</v>
      </c>
      <c r="J2992" s="28" t="str">
        <f t="shared" si="604"/>
        <v>NULL</v>
      </c>
      <c r="K2992" s="29" t="str">
        <f t="shared" si="605"/>
        <v/>
      </c>
      <c r="L2992" s="26" t="str">
        <f t="shared" si="606"/>
        <v/>
      </c>
      <c r="M2992" t="str">
        <f t="shared" si="607"/>
        <v/>
      </c>
      <c r="N2992" s="28">
        <f t="shared" si="608"/>
        <v>21.695178849144636</v>
      </c>
      <c r="O2992" t="str">
        <f t="shared" si="609"/>
        <v/>
      </c>
      <c r="P2992" t="str">
        <f t="shared" si="610"/>
        <v/>
      </c>
      <c r="Q2992" s="10"/>
      <c r="R2992" s="10"/>
      <c r="S2992" s="16">
        <v>0</v>
      </c>
      <c r="T2992" s="13"/>
      <c r="U2992" s="14"/>
      <c r="V2992" s="11"/>
      <c r="W2992" s="10"/>
      <c r="X2992" s="29"/>
      <c r="AA2992" t="s">
        <v>331</v>
      </c>
      <c r="AB2992">
        <v>1</v>
      </c>
      <c r="AR2992" t="s">
        <v>338</v>
      </c>
    </row>
    <row r="2993" spans="1:44" x14ac:dyDescent="0.35">
      <c r="A2993">
        <v>16</v>
      </c>
      <c r="B2993" s="26">
        <f t="shared" si="598"/>
        <v>46273.833333333343</v>
      </c>
      <c r="C2993" t="s">
        <v>44</v>
      </c>
      <c r="D2993">
        <v>6</v>
      </c>
      <c r="E2993" s="26">
        <f t="shared" si="599"/>
        <v>46273.8125</v>
      </c>
      <c r="F2993" s="26">
        <f t="shared" si="600"/>
        <v>46273.791666666664</v>
      </c>
      <c r="G2993">
        <f t="shared" si="601"/>
        <v>0</v>
      </c>
      <c r="H2993">
        <f t="shared" si="602"/>
        <v>0</v>
      </c>
      <c r="I2993" s="27">
        <f t="shared" si="603"/>
        <v>2</v>
      </c>
      <c r="J2993" s="28">
        <f t="shared" si="604"/>
        <v>35.312445906179676</v>
      </c>
      <c r="K2993" s="29" t="str">
        <f t="shared" si="605"/>
        <v/>
      </c>
      <c r="L2993" s="26" t="str">
        <f t="shared" si="606"/>
        <v/>
      </c>
      <c r="M2993" t="str">
        <f t="shared" si="607"/>
        <v/>
      </c>
      <c r="N2993" s="28">
        <f t="shared" si="608"/>
        <v>17.656222953089838</v>
      </c>
      <c r="O2993" t="str">
        <f t="shared" si="609"/>
        <v/>
      </c>
      <c r="P2993" t="str">
        <f t="shared" si="610"/>
        <v/>
      </c>
      <c r="Q2993" s="10"/>
      <c r="R2993" s="10"/>
      <c r="S2993" s="16">
        <v>2</v>
      </c>
      <c r="T2993" s="13">
        <v>35.312445906179683</v>
      </c>
      <c r="U2993" s="14"/>
      <c r="V2993" s="11"/>
      <c r="W2993" s="10"/>
      <c r="X2993" s="29"/>
      <c r="AA2993" t="s">
        <v>331</v>
      </c>
      <c r="AB2993">
        <v>2</v>
      </c>
      <c r="AC2993">
        <v>20.456966970522078</v>
      </c>
      <c r="AD2993">
        <v>49.437190454750123</v>
      </c>
      <c r="AL2993">
        <v>20.456966970522078</v>
      </c>
      <c r="AM2993">
        <v>49.437190454750123</v>
      </c>
      <c r="AR2993" t="s">
        <v>332</v>
      </c>
    </row>
    <row r="2994" spans="1:44" x14ac:dyDescent="0.35">
      <c r="A2994">
        <v>16</v>
      </c>
      <c r="B2994" s="26">
        <f t="shared" si="598"/>
        <v>46273.833333333343</v>
      </c>
      <c r="C2994" t="s">
        <v>45</v>
      </c>
      <c r="D2994">
        <v>1</v>
      </c>
      <c r="E2994" s="26">
        <f t="shared" si="599"/>
        <v>46273.802083333343</v>
      </c>
      <c r="F2994" s="26">
        <f t="shared" si="600"/>
        <v>46273.781250000007</v>
      </c>
      <c r="G2994">
        <f t="shared" si="601"/>
        <v>0</v>
      </c>
      <c r="H2994">
        <f t="shared" si="602"/>
        <v>0</v>
      </c>
      <c r="I2994" s="27">
        <f t="shared" si="603"/>
        <v>0</v>
      </c>
      <c r="J2994" s="28" t="str">
        <f t="shared" si="604"/>
        <v>NULL</v>
      </c>
      <c r="K2994" s="29" t="str">
        <f t="shared" si="605"/>
        <v/>
      </c>
      <c r="L2994" s="26" t="str">
        <f t="shared" si="606"/>
        <v/>
      </c>
      <c r="M2994" t="str">
        <f t="shared" si="607"/>
        <v/>
      </c>
      <c r="N2994" s="28">
        <f t="shared" si="608"/>
        <v>34.227460053503002</v>
      </c>
      <c r="O2994" t="str">
        <f t="shared" si="609"/>
        <v/>
      </c>
      <c r="P2994" t="str">
        <f t="shared" si="610"/>
        <v/>
      </c>
      <c r="Q2994" s="10"/>
      <c r="R2994" s="10"/>
      <c r="S2994" s="16">
        <v>0</v>
      </c>
      <c r="T2994" s="13"/>
      <c r="U2994" s="14"/>
      <c r="V2994" s="11"/>
      <c r="W2994" s="10"/>
      <c r="X2994" s="29"/>
      <c r="AA2994" t="s">
        <v>331</v>
      </c>
      <c r="AB2994">
        <v>5</v>
      </c>
      <c r="AR2994" t="s">
        <v>337</v>
      </c>
    </row>
    <row r="2995" spans="1:44" x14ac:dyDescent="0.35">
      <c r="A2995">
        <v>16</v>
      </c>
      <c r="B2995" s="26">
        <f t="shared" si="598"/>
        <v>46273.833333333343</v>
      </c>
      <c r="C2995" t="s">
        <v>45</v>
      </c>
      <c r="D2995">
        <v>2</v>
      </c>
      <c r="E2995" s="26">
        <f t="shared" si="599"/>
        <v>46273.802083333343</v>
      </c>
      <c r="F2995" s="26">
        <f t="shared" si="600"/>
        <v>46273.781250000007</v>
      </c>
      <c r="G2995">
        <f t="shared" si="601"/>
        <v>0</v>
      </c>
      <c r="H2995">
        <f t="shared" si="602"/>
        <v>0</v>
      </c>
      <c r="I2995" s="27">
        <f t="shared" si="603"/>
        <v>0</v>
      </c>
      <c r="J2995" s="28" t="str">
        <f t="shared" si="604"/>
        <v>NULL</v>
      </c>
      <c r="K2995" s="29" t="str">
        <f t="shared" si="605"/>
        <v/>
      </c>
      <c r="L2995" s="26" t="str">
        <f t="shared" si="606"/>
        <v/>
      </c>
      <c r="M2995" t="str">
        <f t="shared" si="607"/>
        <v/>
      </c>
      <c r="N2995" s="28">
        <f t="shared" si="608"/>
        <v>41.894060995184596</v>
      </c>
      <c r="O2995" t="str">
        <f t="shared" si="609"/>
        <v/>
      </c>
      <c r="P2995" t="str">
        <f t="shared" si="610"/>
        <v/>
      </c>
      <c r="Q2995" s="10"/>
      <c r="R2995" s="10"/>
      <c r="S2995" s="16">
        <v>0</v>
      </c>
      <c r="T2995" s="13"/>
      <c r="U2995" s="14"/>
      <c r="V2995" s="11"/>
      <c r="W2995" s="10"/>
      <c r="X2995" s="29"/>
      <c r="AA2995" t="s">
        <v>331</v>
      </c>
      <c r="AB2995">
        <v>2</v>
      </c>
      <c r="AR2995" t="s">
        <v>332</v>
      </c>
    </row>
    <row r="2996" spans="1:44" x14ac:dyDescent="0.35">
      <c r="A2996">
        <v>16</v>
      </c>
      <c r="B2996" s="26">
        <f t="shared" si="598"/>
        <v>46273.833333333343</v>
      </c>
      <c r="C2996" t="s">
        <v>45</v>
      </c>
      <c r="D2996">
        <v>3</v>
      </c>
      <c r="E2996" s="26">
        <f t="shared" si="599"/>
        <v>46273.802083333343</v>
      </c>
      <c r="F2996" s="26">
        <f t="shared" si="600"/>
        <v>46273.781250000007</v>
      </c>
      <c r="G2996">
        <f t="shared" si="601"/>
        <v>0</v>
      </c>
      <c r="H2996">
        <f t="shared" si="602"/>
        <v>0</v>
      </c>
      <c r="I2996" s="27">
        <f t="shared" si="603"/>
        <v>0</v>
      </c>
      <c r="J2996" s="28" t="str">
        <f t="shared" si="604"/>
        <v>NULL</v>
      </c>
      <c r="K2996" s="29" t="str">
        <f t="shared" si="605"/>
        <v/>
      </c>
      <c r="L2996" s="26" t="str">
        <f t="shared" si="606"/>
        <v/>
      </c>
      <c r="M2996" t="str">
        <f t="shared" si="607"/>
        <v/>
      </c>
      <c r="N2996" s="28">
        <f t="shared" si="608"/>
        <v>58.441558441558442</v>
      </c>
      <c r="O2996" t="str">
        <f t="shared" si="609"/>
        <v/>
      </c>
      <c r="P2996" t="str">
        <f t="shared" si="610"/>
        <v/>
      </c>
      <c r="Q2996" s="10"/>
      <c r="R2996" s="10"/>
      <c r="S2996" s="16">
        <v>0</v>
      </c>
      <c r="T2996" s="13"/>
      <c r="U2996" s="14"/>
      <c r="V2996" s="11"/>
      <c r="W2996" s="10"/>
      <c r="X2996" s="29"/>
      <c r="AA2996" t="s">
        <v>331</v>
      </c>
      <c r="AB2996">
        <v>1</v>
      </c>
      <c r="AR2996" t="s">
        <v>338</v>
      </c>
    </row>
    <row r="2997" spans="1:44" x14ac:dyDescent="0.35">
      <c r="A2997">
        <v>16</v>
      </c>
      <c r="B2997" s="26">
        <f t="shared" si="598"/>
        <v>46273.833333333343</v>
      </c>
      <c r="C2997" t="s">
        <v>45</v>
      </c>
      <c r="D2997">
        <v>4</v>
      </c>
      <c r="E2997" s="26">
        <f t="shared" si="599"/>
        <v>46273.802083333343</v>
      </c>
      <c r="F2997" s="26">
        <f t="shared" si="600"/>
        <v>46273.781250000007</v>
      </c>
      <c r="G2997">
        <f t="shared" si="601"/>
        <v>0</v>
      </c>
      <c r="H2997">
        <f t="shared" si="602"/>
        <v>0</v>
      </c>
      <c r="I2997" s="27">
        <f t="shared" si="603"/>
        <v>0</v>
      </c>
      <c r="J2997" s="28" t="str">
        <f t="shared" si="604"/>
        <v>NULL</v>
      </c>
      <c r="K2997" s="29" t="str">
        <f t="shared" si="605"/>
        <v/>
      </c>
      <c r="L2997" s="26" t="str">
        <f t="shared" si="606"/>
        <v/>
      </c>
      <c r="M2997" t="str">
        <f t="shared" si="607"/>
        <v/>
      </c>
      <c r="N2997" s="28">
        <f t="shared" si="608"/>
        <v>116.70290571259142</v>
      </c>
      <c r="O2997" t="str">
        <f t="shared" si="609"/>
        <v/>
      </c>
      <c r="P2997" t="str">
        <f t="shared" si="610"/>
        <v/>
      </c>
      <c r="Q2997" s="10"/>
      <c r="R2997" s="10"/>
      <c r="S2997" s="16">
        <v>0</v>
      </c>
      <c r="T2997" s="13"/>
      <c r="U2997" s="14"/>
      <c r="V2997" s="11"/>
      <c r="W2997" s="10"/>
      <c r="X2997" s="29"/>
      <c r="AA2997" t="s">
        <v>331</v>
      </c>
      <c r="AB2997">
        <v>1</v>
      </c>
      <c r="AR2997" t="s">
        <v>338</v>
      </c>
    </row>
    <row r="2998" spans="1:44" x14ac:dyDescent="0.35">
      <c r="A2998">
        <v>16</v>
      </c>
      <c r="B2998" s="26">
        <f t="shared" si="598"/>
        <v>46273.833333333343</v>
      </c>
      <c r="C2998" t="s">
        <v>45</v>
      </c>
      <c r="D2998">
        <v>5</v>
      </c>
      <c r="E2998" s="26">
        <f t="shared" si="599"/>
        <v>46273.802083333343</v>
      </c>
      <c r="F2998" s="26">
        <f t="shared" si="600"/>
        <v>46273.781250000007</v>
      </c>
      <c r="G2998">
        <f t="shared" si="601"/>
        <v>0</v>
      </c>
      <c r="H2998">
        <f t="shared" si="602"/>
        <v>0</v>
      </c>
      <c r="I2998" s="27">
        <f t="shared" si="603"/>
        <v>0</v>
      </c>
      <c r="J2998" s="28" t="str">
        <f t="shared" si="604"/>
        <v>NULL</v>
      </c>
      <c r="K2998" s="29" t="str">
        <f t="shared" si="605"/>
        <v/>
      </c>
      <c r="L2998" s="26" t="str">
        <f t="shared" si="606"/>
        <v/>
      </c>
      <c r="M2998" t="str">
        <f t="shared" si="607"/>
        <v/>
      </c>
      <c r="N2998" s="28">
        <f t="shared" si="608"/>
        <v>21.695178849144636</v>
      </c>
      <c r="O2998" t="str">
        <f t="shared" si="609"/>
        <v/>
      </c>
      <c r="P2998" t="str">
        <f t="shared" si="610"/>
        <v/>
      </c>
      <c r="Q2998" s="10"/>
      <c r="R2998" s="10"/>
      <c r="S2998" s="16">
        <v>0</v>
      </c>
      <c r="T2998" s="13"/>
      <c r="U2998" s="14"/>
      <c r="V2998" s="11"/>
      <c r="W2998" s="10"/>
      <c r="X2998" s="29"/>
      <c r="AA2998" t="s">
        <v>331</v>
      </c>
      <c r="AB2998">
        <v>1</v>
      </c>
      <c r="AR2998" t="s">
        <v>338</v>
      </c>
    </row>
    <row r="2999" spans="1:44" x14ac:dyDescent="0.35">
      <c r="A2999">
        <v>16</v>
      </c>
      <c r="B2999" s="26">
        <f t="shared" si="598"/>
        <v>46273.833333333343</v>
      </c>
      <c r="C2999" t="s">
        <v>45</v>
      </c>
      <c r="D2999">
        <v>6</v>
      </c>
      <c r="E2999" s="26">
        <f t="shared" si="599"/>
        <v>46273.802083333343</v>
      </c>
      <c r="F2999" s="26">
        <f t="shared" si="600"/>
        <v>46273.781250000007</v>
      </c>
      <c r="G2999">
        <f t="shared" si="601"/>
        <v>0</v>
      </c>
      <c r="H2999">
        <f t="shared" si="602"/>
        <v>0</v>
      </c>
      <c r="I2999" s="27">
        <f t="shared" si="603"/>
        <v>2</v>
      </c>
      <c r="J2999" s="28">
        <f t="shared" si="604"/>
        <v>35.312445906179676</v>
      </c>
      <c r="K2999" s="29" t="str">
        <f t="shared" si="605"/>
        <v/>
      </c>
      <c r="L2999" s="26" t="str">
        <f t="shared" si="606"/>
        <v/>
      </c>
      <c r="M2999" t="str">
        <f t="shared" si="607"/>
        <v/>
      </c>
      <c r="N2999" s="28">
        <f t="shared" si="608"/>
        <v>17.656222953089838</v>
      </c>
      <c r="O2999" t="str">
        <f t="shared" si="609"/>
        <v/>
      </c>
      <c r="P2999" t="str">
        <f t="shared" si="610"/>
        <v/>
      </c>
      <c r="Q2999" s="10"/>
      <c r="R2999" s="10"/>
      <c r="S2999" s="16">
        <v>2</v>
      </c>
      <c r="T2999" s="13">
        <v>35.312445906179683</v>
      </c>
      <c r="U2999" s="14"/>
      <c r="V2999" s="11"/>
      <c r="W2999" s="10"/>
      <c r="X2999" s="29"/>
      <c r="AA2999" t="s">
        <v>331</v>
      </c>
      <c r="AB2999">
        <v>2</v>
      </c>
      <c r="AC2999">
        <v>20.456966970522078</v>
      </c>
      <c r="AD2999">
        <v>49.437190454750123</v>
      </c>
      <c r="AL2999">
        <v>20.456966970522078</v>
      </c>
      <c r="AM2999">
        <v>49.437190454750123</v>
      </c>
      <c r="AR2999" t="s">
        <v>332</v>
      </c>
    </row>
    <row r="3000" spans="1:44" x14ac:dyDescent="0.35">
      <c r="A3000">
        <v>16</v>
      </c>
      <c r="B3000" s="26">
        <f t="shared" si="598"/>
        <v>46273.833333333343</v>
      </c>
      <c r="C3000" t="s">
        <v>46</v>
      </c>
      <c r="D3000">
        <v>1</v>
      </c>
      <c r="E3000" s="26">
        <f t="shared" si="599"/>
        <v>46273.822916666657</v>
      </c>
      <c r="F3000" s="26">
        <f t="shared" si="600"/>
        <v>46273.802083333321</v>
      </c>
      <c r="G3000">
        <f t="shared" si="601"/>
        <v>0</v>
      </c>
      <c r="H3000">
        <f t="shared" si="602"/>
        <v>0</v>
      </c>
      <c r="I3000" s="27">
        <f t="shared" si="603"/>
        <v>0</v>
      </c>
      <c r="J3000" s="28" t="str">
        <f t="shared" si="604"/>
        <v>NULL</v>
      </c>
      <c r="K3000" s="29" t="str">
        <f t="shared" si="605"/>
        <v/>
      </c>
      <c r="L3000" s="26" t="str">
        <f t="shared" si="606"/>
        <v/>
      </c>
      <c r="M3000" t="str">
        <f t="shared" si="607"/>
        <v/>
      </c>
      <c r="N3000" s="28">
        <f t="shared" si="608"/>
        <v>34.227460053503002</v>
      </c>
      <c r="O3000" t="str">
        <f t="shared" si="609"/>
        <v/>
      </c>
      <c r="P3000" t="str">
        <f t="shared" si="610"/>
        <v/>
      </c>
      <c r="Q3000" s="10"/>
      <c r="R3000" s="10"/>
      <c r="S3000" s="16">
        <v>0</v>
      </c>
      <c r="T3000" s="13"/>
      <c r="U3000" s="14"/>
      <c r="V3000" s="11"/>
      <c r="W3000" s="10"/>
      <c r="X3000" s="29"/>
      <c r="AA3000" t="s">
        <v>331</v>
      </c>
      <c r="AB3000">
        <v>5</v>
      </c>
      <c r="AR3000" t="s">
        <v>337</v>
      </c>
    </row>
    <row r="3001" spans="1:44" x14ac:dyDescent="0.35">
      <c r="A3001">
        <v>16</v>
      </c>
      <c r="B3001" s="26">
        <f t="shared" si="598"/>
        <v>46273.833333333343</v>
      </c>
      <c r="C3001" t="s">
        <v>46</v>
      </c>
      <c r="D3001">
        <v>2</v>
      </c>
      <c r="E3001" s="26">
        <f t="shared" si="599"/>
        <v>46273.822916666657</v>
      </c>
      <c r="F3001" s="26">
        <f t="shared" si="600"/>
        <v>46273.802083333321</v>
      </c>
      <c r="G3001">
        <f t="shared" si="601"/>
        <v>0</v>
      </c>
      <c r="H3001">
        <f t="shared" si="602"/>
        <v>0</v>
      </c>
      <c r="I3001" s="27">
        <f t="shared" si="603"/>
        <v>0</v>
      </c>
      <c r="J3001" s="28" t="str">
        <f t="shared" si="604"/>
        <v>NULL</v>
      </c>
      <c r="K3001" s="29" t="str">
        <f t="shared" si="605"/>
        <v/>
      </c>
      <c r="L3001" s="26" t="str">
        <f t="shared" si="606"/>
        <v/>
      </c>
      <c r="M3001" t="str">
        <f t="shared" si="607"/>
        <v/>
      </c>
      <c r="N3001" s="28">
        <f t="shared" si="608"/>
        <v>41.894060995184596</v>
      </c>
      <c r="O3001" t="str">
        <f t="shared" si="609"/>
        <v/>
      </c>
      <c r="P3001" t="str">
        <f t="shared" si="610"/>
        <v/>
      </c>
      <c r="Q3001" s="10"/>
      <c r="R3001" s="10"/>
      <c r="S3001" s="16">
        <v>0</v>
      </c>
      <c r="T3001" s="13"/>
      <c r="U3001" s="14"/>
      <c r="V3001" s="11"/>
      <c r="W3001" s="10"/>
      <c r="X3001" s="29"/>
      <c r="AA3001" t="s">
        <v>331</v>
      </c>
      <c r="AB3001">
        <v>2</v>
      </c>
      <c r="AR3001" t="s">
        <v>332</v>
      </c>
    </row>
    <row r="3002" spans="1:44" x14ac:dyDescent="0.35">
      <c r="A3002">
        <v>16</v>
      </c>
      <c r="B3002" s="26">
        <f t="shared" si="598"/>
        <v>46273.833333333343</v>
      </c>
      <c r="C3002" t="s">
        <v>46</v>
      </c>
      <c r="D3002">
        <v>3</v>
      </c>
      <c r="E3002" s="26">
        <f t="shared" si="599"/>
        <v>46273.822916666657</v>
      </c>
      <c r="F3002" s="26">
        <f t="shared" si="600"/>
        <v>46273.802083333321</v>
      </c>
      <c r="G3002">
        <f t="shared" si="601"/>
        <v>0</v>
      </c>
      <c r="H3002">
        <f t="shared" si="602"/>
        <v>0</v>
      </c>
      <c r="I3002" s="27">
        <f t="shared" si="603"/>
        <v>0</v>
      </c>
      <c r="J3002" s="28" t="str">
        <f t="shared" si="604"/>
        <v>NULL</v>
      </c>
      <c r="K3002" s="29" t="str">
        <f t="shared" si="605"/>
        <v/>
      </c>
      <c r="L3002" s="26" t="str">
        <f t="shared" si="606"/>
        <v/>
      </c>
      <c r="M3002" t="str">
        <f t="shared" si="607"/>
        <v/>
      </c>
      <c r="N3002" s="28">
        <f t="shared" si="608"/>
        <v>58.441558441558442</v>
      </c>
      <c r="O3002" t="str">
        <f t="shared" si="609"/>
        <v/>
      </c>
      <c r="P3002" t="str">
        <f t="shared" si="610"/>
        <v/>
      </c>
      <c r="Q3002" s="10"/>
      <c r="R3002" s="10"/>
      <c r="S3002" s="16">
        <v>0</v>
      </c>
      <c r="T3002" s="13"/>
      <c r="U3002" s="14"/>
      <c r="V3002" s="11"/>
      <c r="W3002" s="10"/>
      <c r="X3002" s="29"/>
      <c r="AA3002" t="s">
        <v>331</v>
      </c>
      <c r="AB3002">
        <v>1</v>
      </c>
      <c r="AR3002" t="s">
        <v>338</v>
      </c>
    </row>
    <row r="3003" spans="1:44" x14ac:dyDescent="0.35">
      <c r="A3003">
        <v>16</v>
      </c>
      <c r="B3003" s="26">
        <f t="shared" si="598"/>
        <v>46273.833333333343</v>
      </c>
      <c r="C3003" t="s">
        <v>46</v>
      </c>
      <c r="D3003">
        <v>4</v>
      </c>
      <c r="E3003" s="26">
        <f t="shared" si="599"/>
        <v>46273.822916666657</v>
      </c>
      <c r="F3003" s="26">
        <f t="shared" si="600"/>
        <v>46273.802083333321</v>
      </c>
      <c r="G3003">
        <f t="shared" si="601"/>
        <v>0</v>
      </c>
      <c r="H3003">
        <f t="shared" si="602"/>
        <v>0</v>
      </c>
      <c r="I3003" s="27">
        <f t="shared" si="603"/>
        <v>0</v>
      </c>
      <c r="J3003" s="28" t="str">
        <f t="shared" si="604"/>
        <v>NULL</v>
      </c>
      <c r="K3003" s="29" t="str">
        <f t="shared" si="605"/>
        <v/>
      </c>
      <c r="L3003" s="26" t="str">
        <f t="shared" si="606"/>
        <v/>
      </c>
      <c r="M3003" t="str">
        <f t="shared" si="607"/>
        <v/>
      </c>
      <c r="N3003" s="28">
        <f t="shared" si="608"/>
        <v>116.70290571259142</v>
      </c>
      <c r="O3003" t="str">
        <f t="shared" si="609"/>
        <v/>
      </c>
      <c r="P3003" t="str">
        <f t="shared" si="610"/>
        <v/>
      </c>
      <c r="Q3003" s="10"/>
      <c r="R3003" s="10"/>
      <c r="S3003" s="16">
        <v>0</v>
      </c>
      <c r="T3003" s="13"/>
      <c r="U3003" s="14"/>
      <c r="V3003" s="11"/>
      <c r="W3003" s="10"/>
      <c r="X3003" s="29"/>
      <c r="AA3003" t="s">
        <v>331</v>
      </c>
      <c r="AB3003">
        <v>1</v>
      </c>
      <c r="AR3003" t="s">
        <v>338</v>
      </c>
    </row>
    <row r="3004" spans="1:44" x14ac:dyDescent="0.35">
      <c r="A3004">
        <v>16</v>
      </c>
      <c r="B3004" s="26">
        <f t="shared" si="598"/>
        <v>46273.833333333343</v>
      </c>
      <c r="C3004" t="s">
        <v>46</v>
      </c>
      <c r="D3004">
        <v>5</v>
      </c>
      <c r="E3004" s="26">
        <f t="shared" si="599"/>
        <v>46273.822916666657</v>
      </c>
      <c r="F3004" s="26">
        <f t="shared" si="600"/>
        <v>46273.802083333321</v>
      </c>
      <c r="G3004">
        <f t="shared" si="601"/>
        <v>0</v>
      </c>
      <c r="H3004">
        <f t="shared" si="602"/>
        <v>0</v>
      </c>
      <c r="I3004" s="27">
        <f t="shared" si="603"/>
        <v>0</v>
      </c>
      <c r="J3004" s="28" t="str">
        <f t="shared" si="604"/>
        <v>NULL</v>
      </c>
      <c r="K3004" s="29" t="str">
        <f t="shared" si="605"/>
        <v/>
      </c>
      <c r="L3004" s="26" t="str">
        <f t="shared" si="606"/>
        <v/>
      </c>
      <c r="M3004" t="str">
        <f t="shared" si="607"/>
        <v/>
      </c>
      <c r="N3004" s="28">
        <f t="shared" si="608"/>
        <v>21.695178849144636</v>
      </c>
      <c r="O3004" t="str">
        <f t="shared" si="609"/>
        <v/>
      </c>
      <c r="P3004" t="str">
        <f t="shared" si="610"/>
        <v/>
      </c>
      <c r="Q3004" s="10"/>
      <c r="R3004" s="10"/>
      <c r="S3004" s="16">
        <v>0</v>
      </c>
      <c r="T3004" s="13"/>
      <c r="U3004" s="14"/>
      <c r="V3004" s="11"/>
      <c r="W3004" s="10"/>
      <c r="X3004" s="29"/>
      <c r="AA3004" t="s">
        <v>331</v>
      </c>
      <c r="AB3004">
        <v>1</v>
      </c>
      <c r="AR3004" t="s">
        <v>338</v>
      </c>
    </row>
    <row r="3005" spans="1:44" x14ac:dyDescent="0.35">
      <c r="A3005">
        <v>16</v>
      </c>
      <c r="B3005" s="26">
        <f t="shared" si="598"/>
        <v>46273.833333333343</v>
      </c>
      <c r="C3005" t="s">
        <v>46</v>
      </c>
      <c r="D3005">
        <v>6</v>
      </c>
      <c r="E3005" s="26">
        <f t="shared" si="599"/>
        <v>46273.822916666657</v>
      </c>
      <c r="F3005" s="26">
        <f t="shared" si="600"/>
        <v>46273.802083333321</v>
      </c>
      <c r="G3005">
        <f t="shared" si="601"/>
        <v>0</v>
      </c>
      <c r="H3005">
        <f t="shared" si="602"/>
        <v>0</v>
      </c>
      <c r="I3005" s="27">
        <f t="shared" si="603"/>
        <v>2</v>
      </c>
      <c r="J3005" s="28">
        <f t="shared" si="604"/>
        <v>35.312445906179676</v>
      </c>
      <c r="K3005" s="29" t="str">
        <f t="shared" si="605"/>
        <v/>
      </c>
      <c r="L3005" s="26" t="str">
        <f t="shared" si="606"/>
        <v/>
      </c>
      <c r="M3005" t="str">
        <f t="shared" si="607"/>
        <v/>
      </c>
      <c r="N3005" s="28">
        <f t="shared" si="608"/>
        <v>17.656222953089838</v>
      </c>
      <c r="O3005" t="str">
        <f t="shared" si="609"/>
        <v/>
      </c>
      <c r="P3005" t="str">
        <f t="shared" si="610"/>
        <v/>
      </c>
      <c r="Q3005" s="10"/>
      <c r="R3005" s="10"/>
      <c r="S3005" s="16">
        <v>2</v>
      </c>
      <c r="T3005" s="13">
        <v>35.312445906179683</v>
      </c>
      <c r="U3005" s="14"/>
      <c r="V3005" s="11"/>
      <c r="W3005" s="10"/>
      <c r="X3005" s="29"/>
      <c r="AA3005" t="s">
        <v>331</v>
      </c>
      <c r="AB3005">
        <v>2</v>
      </c>
      <c r="AC3005">
        <v>20.456966970522078</v>
      </c>
      <c r="AD3005">
        <v>49.437190454750123</v>
      </c>
      <c r="AL3005">
        <v>20.456966970522078</v>
      </c>
      <c r="AM3005">
        <v>49.437190454750123</v>
      </c>
      <c r="AR3005" t="s">
        <v>332</v>
      </c>
    </row>
    <row r="3006" spans="1:44" x14ac:dyDescent="0.35">
      <c r="A3006">
        <v>16</v>
      </c>
      <c r="B3006" s="26">
        <f t="shared" si="598"/>
        <v>46273.833333333343</v>
      </c>
      <c r="C3006" t="s">
        <v>47</v>
      </c>
      <c r="D3006">
        <v>1</v>
      </c>
      <c r="E3006" s="26">
        <f t="shared" si="599"/>
        <v>46273.822916666657</v>
      </c>
      <c r="F3006" s="26">
        <f t="shared" si="600"/>
        <v>46273.802083333321</v>
      </c>
      <c r="G3006">
        <f t="shared" si="601"/>
        <v>0</v>
      </c>
      <c r="H3006">
        <f t="shared" si="602"/>
        <v>0</v>
      </c>
      <c r="I3006" s="27">
        <f t="shared" si="603"/>
        <v>0</v>
      </c>
      <c r="J3006" s="28" t="str">
        <f t="shared" si="604"/>
        <v>NULL</v>
      </c>
      <c r="K3006" s="29" t="str">
        <f t="shared" si="605"/>
        <v/>
      </c>
      <c r="L3006" s="26" t="str">
        <f t="shared" si="606"/>
        <v/>
      </c>
      <c r="M3006" t="str">
        <f t="shared" si="607"/>
        <v/>
      </c>
      <c r="N3006" s="28">
        <f t="shared" si="608"/>
        <v>34.227460053503002</v>
      </c>
      <c r="O3006" t="str">
        <f t="shared" si="609"/>
        <v/>
      </c>
      <c r="P3006" t="str">
        <f t="shared" si="610"/>
        <v/>
      </c>
      <c r="Q3006" s="10"/>
      <c r="R3006" s="10"/>
      <c r="S3006" s="16">
        <v>0</v>
      </c>
      <c r="T3006" s="13"/>
      <c r="U3006" s="14"/>
      <c r="V3006" s="11"/>
      <c r="W3006" s="10"/>
      <c r="X3006" s="29"/>
      <c r="AA3006" t="s">
        <v>331</v>
      </c>
      <c r="AB3006">
        <v>5</v>
      </c>
      <c r="AR3006" t="s">
        <v>337</v>
      </c>
    </row>
    <row r="3007" spans="1:44" x14ac:dyDescent="0.35">
      <c r="A3007">
        <v>16</v>
      </c>
      <c r="B3007" s="26">
        <f t="shared" si="598"/>
        <v>46273.833333333343</v>
      </c>
      <c r="C3007" t="s">
        <v>47</v>
      </c>
      <c r="D3007">
        <v>2</v>
      </c>
      <c r="E3007" s="26">
        <f t="shared" si="599"/>
        <v>46273.822916666657</v>
      </c>
      <c r="F3007" s="26">
        <f t="shared" si="600"/>
        <v>46273.802083333321</v>
      </c>
      <c r="G3007">
        <f t="shared" si="601"/>
        <v>0</v>
      </c>
      <c r="H3007">
        <f t="shared" si="602"/>
        <v>0</v>
      </c>
      <c r="I3007" s="27">
        <f t="shared" si="603"/>
        <v>0</v>
      </c>
      <c r="J3007" s="28" t="str">
        <f t="shared" si="604"/>
        <v>NULL</v>
      </c>
      <c r="K3007" s="29" t="str">
        <f t="shared" si="605"/>
        <v/>
      </c>
      <c r="L3007" s="26" t="str">
        <f t="shared" si="606"/>
        <v/>
      </c>
      <c r="M3007" t="str">
        <f t="shared" si="607"/>
        <v/>
      </c>
      <c r="N3007" s="28">
        <f t="shared" si="608"/>
        <v>41.894060995184596</v>
      </c>
      <c r="O3007" t="str">
        <f t="shared" si="609"/>
        <v/>
      </c>
      <c r="P3007" t="str">
        <f t="shared" si="610"/>
        <v/>
      </c>
      <c r="Q3007" s="10"/>
      <c r="R3007" s="10"/>
      <c r="S3007" s="16">
        <v>0</v>
      </c>
      <c r="T3007" s="13"/>
      <c r="U3007" s="14"/>
      <c r="V3007" s="11"/>
      <c r="W3007" s="10"/>
      <c r="X3007" s="29"/>
      <c r="AA3007" t="s">
        <v>331</v>
      </c>
      <c r="AB3007">
        <v>2</v>
      </c>
      <c r="AR3007" t="s">
        <v>332</v>
      </c>
    </row>
    <row r="3008" spans="1:44" x14ac:dyDescent="0.35">
      <c r="A3008">
        <v>16</v>
      </c>
      <c r="B3008" s="26">
        <f t="shared" si="598"/>
        <v>46273.833333333343</v>
      </c>
      <c r="C3008" t="s">
        <v>47</v>
      </c>
      <c r="D3008">
        <v>3</v>
      </c>
      <c r="E3008" s="26">
        <f t="shared" si="599"/>
        <v>46273.822916666657</v>
      </c>
      <c r="F3008" s="26">
        <f t="shared" si="600"/>
        <v>46273.802083333321</v>
      </c>
      <c r="G3008">
        <f t="shared" si="601"/>
        <v>0</v>
      </c>
      <c r="H3008">
        <f t="shared" si="602"/>
        <v>0</v>
      </c>
      <c r="I3008" s="27">
        <f t="shared" si="603"/>
        <v>0</v>
      </c>
      <c r="J3008" s="28" t="str">
        <f t="shared" si="604"/>
        <v>NULL</v>
      </c>
      <c r="K3008" s="29" t="str">
        <f t="shared" si="605"/>
        <v/>
      </c>
      <c r="L3008" s="26" t="str">
        <f t="shared" si="606"/>
        <v/>
      </c>
      <c r="M3008" t="str">
        <f t="shared" si="607"/>
        <v/>
      </c>
      <c r="N3008" s="28">
        <f t="shared" si="608"/>
        <v>58.441558441558442</v>
      </c>
      <c r="O3008" t="str">
        <f t="shared" si="609"/>
        <v/>
      </c>
      <c r="P3008" t="str">
        <f t="shared" si="610"/>
        <v/>
      </c>
      <c r="Q3008" s="10"/>
      <c r="R3008" s="10"/>
      <c r="S3008" s="16">
        <v>0</v>
      </c>
      <c r="T3008" s="13"/>
      <c r="U3008" s="14"/>
      <c r="V3008" s="11"/>
      <c r="W3008" s="10"/>
      <c r="X3008" s="29"/>
      <c r="AA3008" t="s">
        <v>331</v>
      </c>
      <c r="AB3008">
        <v>1</v>
      </c>
      <c r="AR3008" t="s">
        <v>338</v>
      </c>
    </row>
    <row r="3009" spans="1:44" x14ac:dyDescent="0.35">
      <c r="A3009">
        <v>16</v>
      </c>
      <c r="B3009" s="26">
        <f t="shared" si="598"/>
        <v>46273.833333333343</v>
      </c>
      <c r="C3009" t="s">
        <v>47</v>
      </c>
      <c r="D3009">
        <v>4</v>
      </c>
      <c r="E3009" s="26">
        <f t="shared" si="599"/>
        <v>46273.822916666657</v>
      </c>
      <c r="F3009" s="26">
        <f t="shared" si="600"/>
        <v>46273.802083333321</v>
      </c>
      <c r="G3009">
        <f t="shared" si="601"/>
        <v>0</v>
      </c>
      <c r="H3009">
        <f t="shared" si="602"/>
        <v>0</v>
      </c>
      <c r="I3009" s="27">
        <f t="shared" si="603"/>
        <v>0</v>
      </c>
      <c r="J3009" s="28" t="str">
        <f t="shared" si="604"/>
        <v>NULL</v>
      </c>
      <c r="K3009" s="29" t="str">
        <f t="shared" si="605"/>
        <v/>
      </c>
      <c r="L3009" s="26" t="str">
        <f t="shared" si="606"/>
        <v/>
      </c>
      <c r="M3009" t="str">
        <f t="shared" si="607"/>
        <v/>
      </c>
      <c r="N3009" s="28">
        <f t="shared" si="608"/>
        <v>116.70290571259142</v>
      </c>
      <c r="O3009" t="str">
        <f t="shared" si="609"/>
        <v/>
      </c>
      <c r="P3009" t="str">
        <f t="shared" si="610"/>
        <v/>
      </c>
      <c r="Q3009" s="10"/>
      <c r="R3009" s="10"/>
      <c r="S3009" s="16">
        <v>0</v>
      </c>
      <c r="T3009" s="13"/>
      <c r="U3009" s="14"/>
      <c r="V3009" s="11"/>
      <c r="W3009" s="10"/>
      <c r="X3009" s="29"/>
      <c r="AA3009" t="s">
        <v>331</v>
      </c>
      <c r="AB3009">
        <v>1</v>
      </c>
      <c r="AR3009" t="s">
        <v>338</v>
      </c>
    </row>
    <row r="3010" spans="1:44" x14ac:dyDescent="0.35">
      <c r="A3010">
        <v>16</v>
      </c>
      <c r="B3010" s="26">
        <f t="shared" si="598"/>
        <v>46273.833333333343</v>
      </c>
      <c r="C3010" t="s">
        <v>47</v>
      </c>
      <c r="D3010">
        <v>5</v>
      </c>
      <c r="E3010" s="26">
        <f t="shared" si="599"/>
        <v>46273.822916666657</v>
      </c>
      <c r="F3010" s="26">
        <f t="shared" si="600"/>
        <v>46273.802083333321</v>
      </c>
      <c r="G3010">
        <f t="shared" si="601"/>
        <v>0</v>
      </c>
      <c r="H3010">
        <f t="shared" si="602"/>
        <v>0</v>
      </c>
      <c r="I3010" s="27">
        <f t="shared" si="603"/>
        <v>0</v>
      </c>
      <c r="J3010" s="28" t="str">
        <f t="shared" si="604"/>
        <v>NULL</v>
      </c>
      <c r="K3010" s="29" t="str">
        <f t="shared" si="605"/>
        <v/>
      </c>
      <c r="L3010" s="26" t="str">
        <f t="shared" si="606"/>
        <v/>
      </c>
      <c r="M3010" t="str">
        <f t="shared" si="607"/>
        <v/>
      </c>
      <c r="N3010" s="28">
        <f t="shared" si="608"/>
        <v>21.695178849144636</v>
      </c>
      <c r="O3010" t="str">
        <f t="shared" si="609"/>
        <v/>
      </c>
      <c r="P3010" t="str">
        <f t="shared" si="610"/>
        <v/>
      </c>
      <c r="Q3010" s="10"/>
      <c r="R3010" s="10"/>
      <c r="S3010" s="16">
        <v>0</v>
      </c>
      <c r="T3010" s="13"/>
      <c r="U3010" s="14"/>
      <c r="V3010" s="11"/>
      <c r="W3010" s="10"/>
      <c r="X3010" s="29"/>
      <c r="AA3010" t="s">
        <v>331</v>
      </c>
      <c r="AB3010">
        <v>1</v>
      </c>
      <c r="AR3010" t="s">
        <v>338</v>
      </c>
    </row>
    <row r="3011" spans="1:44" x14ac:dyDescent="0.35">
      <c r="A3011">
        <v>16</v>
      </c>
      <c r="B3011" s="26">
        <f t="shared" si="598"/>
        <v>46273.833333333343</v>
      </c>
      <c r="C3011" t="s">
        <v>47</v>
      </c>
      <c r="D3011">
        <v>6</v>
      </c>
      <c r="E3011" s="26">
        <f t="shared" si="599"/>
        <v>46273.822916666657</v>
      </c>
      <c r="F3011" s="26">
        <f t="shared" si="600"/>
        <v>46273.802083333321</v>
      </c>
      <c r="G3011">
        <f t="shared" si="601"/>
        <v>0</v>
      </c>
      <c r="H3011">
        <f t="shared" si="602"/>
        <v>0</v>
      </c>
      <c r="I3011" s="27">
        <f t="shared" si="603"/>
        <v>2</v>
      </c>
      <c r="J3011" s="28">
        <f t="shared" si="604"/>
        <v>35.312445906179676</v>
      </c>
      <c r="K3011" s="29" t="str">
        <f t="shared" si="605"/>
        <v/>
      </c>
      <c r="L3011" s="26" t="str">
        <f t="shared" si="606"/>
        <v/>
      </c>
      <c r="M3011" t="str">
        <f t="shared" si="607"/>
        <v/>
      </c>
      <c r="N3011" s="28">
        <f t="shared" si="608"/>
        <v>17.656222953089838</v>
      </c>
      <c r="O3011" t="str">
        <f t="shared" si="609"/>
        <v/>
      </c>
      <c r="P3011" t="str">
        <f t="shared" si="610"/>
        <v/>
      </c>
      <c r="Q3011" s="10"/>
      <c r="R3011" s="10"/>
      <c r="S3011" s="16">
        <v>2</v>
      </c>
      <c r="T3011" s="13">
        <v>35.312445906179683</v>
      </c>
      <c r="U3011" s="14"/>
      <c r="V3011" s="11"/>
      <c r="W3011" s="10"/>
      <c r="X3011" s="29"/>
      <c r="AA3011" t="s">
        <v>331</v>
      </c>
      <c r="AB3011">
        <v>2</v>
      </c>
      <c r="AC3011">
        <v>20.456966970522078</v>
      </c>
      <c r="AD3011">
        <v>49.437190454750123</v>
      </c>
      <c r="AL3011">
        <v>20.456966970522078</v>
      </c>
      <c r="AM3011">
        <v>49.437190454750123</v>
      </c>
      <c r="AR3011" t="s">
        <v>332</v>
      </c>
    </row>
    <row r="3012" spans="1:44" x14ac:dyDescent="0.35">
      <c r="A3012">
        <v>16</v>
      </c>
      <c r="B3012" s="26">
        <f t="shared" si="598"/>
        <v>46273.833333333343</v>
      </c>
      <c r="C3012" t="s">
        <v>48</v>
      </c>
      <c r="D3012">
        <v>1</v>
      </c>
      <c r="E3012" s="26">
        <f t="shared" si="599"/>
        <v>46273.833333333343</v>
      </c>
      <c r="F3012" s="26">
        <f t="shared" si="600"/>
        <v>46273.812500000007</v>
      </c>
      <c r="G3012">
        <f t="shared" si="601"/>
        <v>0</v>
      </c>
      <c r="H3012">
        <f t="shared" si="602"/>
        <v>0</v>
      </c>
      <c r="I3012" s="27">
        <f t="shared" si="603"/>
        <v>0</v>
      </c>
      <c r="J3012" s="28" t="str">
        <f t="shared" si="604"/>
        <v>NULL</v>
      </c>
      <c r="K3012" s="29" t="str">
        <f t="shared" si="605"/>
        <v/>
      </c>
      <c r="L3012" s="26" t="str">
        <f t="shared" si="606"/>
        <v/>
      </c>
      <c r="M3012" t="str">
        <f t="shared" si="607"/>
        <v/>
      </c>
      <c r="N3012" s="28">
        <f t="shared" si="608"/>
        <v>34.227460053503002</v>
      </c>
      <c r="O3012" t="str">
        <f t="shared" si="609"/>
        <v/>
      </c>
      <c r="P3012" t="str">
        <f t="shared" si="610"/>
        <v/>
      </c>
      <c r="Q3012" s="10"/>
      <c r="R3012" s="10"/>
      <c r="S3012" s="16">
        <v>0</v>
      </c>
      <c r="T3012" s="13"/>
      <c r="U3012" s="14"/>
      <c r="V3012" s="11"/>
      <c r="W3012" s="10"/>
      <c r="X3012" s="29"/>
      <c r="AA3012" t="s">
        <v>331</v>
      </c>
      <c r="AB3012">
        <v>5</v>
      </c>
      <c r="AR3012" t="s">
        <v>337</v>
      </c>
    </row>
    <row r="3013" spans="1:44" x14ac:dyDescent="0.35">
      <c r="A3013">
        <v>16</v>
      </c>
      <c r="B3013" s="26">
        <f t="shared" si="598"/>
        <v>46273.833333333343</v>
      </c>
      <c r="C3013" t="s">
        <v>48</v>
      </c>
      <c r="D3013">
        <v>2</v>
      </c>
      <c r="E3013" s="26">
        <f t="shared" si="599"/>
        <v>46273.833333333343</v>
      </c>
      <c r="F3013" s="26">
        <f t="shared" si="600"/>
        <v>46273.812500000007</v>
      </c>
      <c r="G3013">
        <f t="shared" si="601"/>
        <v>0</v>
      </c>
      <c r="H3013">
        <f t="shared" si="602"/>
        <v>0</v>
      </c>
      <c r="I3013" s="27">
        <f t="shared" si="603"/>
        <v>0</v>
      </c>
      <c r="J3013" s="28" t="str">
        <f t="shared" si="604"/>
        <v>NULL</v>
      </c>
      <c r="K3013" s="29" t="str">
        <f t="shared" si="605"/>
        <v/>
      </c>
      <c r="L3013" s="26" t="str">
        <f t="shared" si="606"/>
        <v/>
      </c>
      <c r="M3013" t="str">
        <f t="shared" si="607"/>
        <v/>
      </c>
      <c r="N3013" s="28">
        <f t="shared" si="608"/>
        <v>41.894060995184596</v>
      </c>
      <c r="O3013" t="str">
        <f t="shared" si="609"/>
        <v/>
      </c>
      <c r="P3013" t="str">
        <f t="shared" si="610"/>
        <v/>
      </c>
      <c r="Q3013" s="10"/>
      <c r="R3013" s="10"/>
      <c r="S3013" s="16">
        <v>0</v>
      </c>
      <c r="T3013" s="13"/>
      <c r="U3013" s="14"/>
      <c r="V3013" s="11"/>
      <c r="W3013" s="10"/>
      <c r="X3013" s="29"/>
      <c r="AA3013" t="s">
        <v>331</v>
      </c>
      <c r="AB3013">
        <v>2</v>
      </c>
      <c r="AR3013" t="s">
        <v>332</v>
      </c>
    </row>
    <row r="3014" spans="1:44" x14ac:dyDescent="0.35">
      <c r="A3014">
        <v>16</v>
      </c>
      <c r="B3014" s="26">
        <f t="shared" ref="B3014:B3077" si="611">INDEX(SNAP_TIMES,MATCH(A3014,SNAP_NOS,0))</f>
        <v>46273.833333333343</v>
      </c>
      <c r="C3014" t="s">
        <v>48</v>
      </c>
      <c r="D3014">
        <v>3</v>
      </c>
      <c r="E3014" s="26">
        <f t="shared" ref="E3014:E3077" si="612">IF(AND(INDEX(SH_CHG,MATCH(C3014,SH_ID,0))&lt;&gt;"",B3014&gt;=INDEX(SH_CHG,MATCH(C3014,SH_ID,0))),INDEX(SH_DEP,MATCH(C3014,SH_ID,0)),INDEX(SH_ORIG,MATCH(C3014,SH_ID,0)))</f>
        <v>46273.833333333343</v>
      </c>
      <c r="F3014" s="26">
        <f t="shared" ref="F3014:F3077" si="613">E3014-LOADING_MINUTES/1440</f>
        <v>46273.812500000007</v>
      </c>
      <c r="G3014">
        <f t="shared" ref="G3014:G3077" si="614">COUNTIFS(OL_SNAP,A3014,OL_EFF,C3014,OL_WT,D3014,OL_OPEN,"&gt;0")</f>
        <v>0</v>
      </c>
      <c r="H3014">
        <f t="shared" ref="H3014:H3077" si="615">SUMIFS($G$6:$G$3569,$A$6:$A$3569,A3014,$D$6:$D$3569,D3014,$F$6:$F$3569,"&lt;="&amp;F3014)</f>
        <v>0</v>
      </c>
      <c r="I3014" s="27">
        <f t="shared" ref="I3014:I3077" si="616">INDEX(C_RES,MATCH(1,INDEX((C_SN=A3014)*(C_WT=D3014),0),0))</f>
        <v>0</v>
      </c>
      <c r="J3014" s="28" t="str">
        <f t="shared" ref="J3014:J3077" si="617">INDEX(C_RL,MATCH(1,INDEX((C_SN=A3014)*(C_WT=D3014),0),0))</f>
        <v>NULL</v>
      </c>
      <c r="K3014" s="29" t="str">
        <f t="shared" ref="K3014:K3077" si="618">IF(G3014=0,"",IF(ISNUMBER(J3014),IF(J3014&gt;0,H3014/J3014/24,"NULL"),"NULL"))</f>
        <v/>
      </c>
      <c r="L3014" s="26" t="str">
        <f t="shared" ref="L3014:L3077" si="619">IF(ISNUMBER(K3014),B3014+K3014,"")</f>
        <v/>
      </c>
      <c r="M3014" t="str">
        <f t="shared" ref="M3014:M3077" si="620">IF(G3014=0,"",IF(B3014&gt;=F3014,"NO - CUTOFF PASSED",IF(ISNUMBER(K3014),IF(L3014&lt;=F3014,"YES","NO"),"UNKNOWN - NO RATE")))</f>
        <v/>
      </c>
      <c r="N3014" s="28">
        <f t="shared" ref="N3014:N3077" si="621">IFERROR(IF(AND(INDEX(C_HRS,MATCH(1,INDEX((C_SN=A3014)*(C_WT=D3014),0),0))&gt;0,INDEX(C_TL,MATCH(1,INDEX((C_SN=A3014)*(C_WT=D3014),0),0))&gt;0),INDEX(C_TL,MATCH(1,INDEX((C_SN=A3014)*(C_WT=D3014),0),0))/INDEX(C_HRS,MATCH(1,INDEX((C_SN=A3014)*(C_WT=D3014),0),0)),"NULL"),"NULL")</f>
        <v>58.441558441558442</v>
      </c>
      <c r="O3014" t="str">
        <f t="shared" ref="O3014:O3077" si="622">IF(M3014="NO",IF(ISNUMBER(N3014),ROUNDUP(H3014/(N3014*(F3014-B3014)*24),0),"CANNOT ESTIMATE - NO RATE"),"")</f>
        <v/>
      </c>
      <c r="P3014" t="str">
        <f t="shared" ref="P3014:P3077" si="623">IF(ISNUMBER(O3014),MAX(0,O3014-I3014),O3014)</f>
        <v/>
      </c>
      <c r="Q3014" s="10"/>
      <c r="R3014" s="10"/>
      <c r="S3014" s="16">
        <v>0</v>
      </c>
      <c r="T3014" s="13"/>
      <c r="U3014" s="14"/>
      <c r="V3014" s="11"/>
      <c r="W3014" s="10"/>
      <c r="X3014" s="29"/>
      <c r="AA3014" t="s">
        <v>331</v>
      </c>
      <c r="AB3014">
        <v>1</v>
      </c>
      <c r="AR3014" t="s">
        <v>338</v>
      </c>
    </row>
    <row r="3015" spans="1:44" x14ac:dyDescent="0.35">
      <c r="A3015">
        <v>16</v>
      </c>
      <c r="B3015" s="26">
        <f t="shared" si="611"/>
        <v>46273.833333333343</v>
      </c>
      <c r="C3015" t="s">
        <v>48</v>
      </c>
      <c r="D3015">
        <v>4</v>
      </c>
      <c r="E3015" s="26">
        <f t="shared" si="612"/>
        <v>46273.833333333343</v>
      </c>
      <c r="F3015" s="26">
        <f t="shared" si="613"/>
        <v>46273.812500000007</v>
      </c>
      <c r="G3015">
        <f t="shared" si="614"/>
        <v>0</v>
      </c>
      <c r="H3015">
        <f t="shared" si="615"/>
        <v>0</v>
      </c>
      <c r="I3015" s="27">
        <f t="shared" si="616"/>
        <v>0</v>
      </c>
      <c r="J3015" s="28" t="str">
        <f t="shared" si="617"/>
        <v>NULL</v>
      </c>
      <c r="K3015" s="29" t="str">
        <f t="shared" si="618"/>
        <v/>
      </c>
      <c r="L3015" s="26" t="str">
        <f t="shared" si="619"/>
        <v/>
      </c>
      <c r="M3015" t="str">
        <f t="shared" si="620"/>
        <v/>
      </c>
      <c r="N3015" s="28">
        <f t="shared" si="621"/>
        <v>116.70290571259142</v>
      </c>
      <c r="O3015" t="str">
        <f t="shared" si="622"/>
        <v/>
      </c>
      <c r="P3015" t="str">
        <f t="shared" si="623"/>
        <v/>
      </c>
      <c r="Q3015" s="10"/>
      <c r="R3015" s="10"/>
      <c r="S3015" s="16">
        <v>0</v>
      </c>
      <c r="T3015" s="13"/>
      <c r="U3015" s="14"/>
      <c r="V3015" s="11"/>
      <c r="W3015" s="10"/>
      <c r="X3015" s="29"/>
      <c r="AA3015" t="s">
        <v>331</v>
      </c>
      <c r="AB3015">
        <v>1</v>
      </c>
      <c r="AR3015" t="s">
        <v>338</v>
      </c>
    </row>
    <row r="3016" spans="1:44" x14ac:dyDescent="0.35">
      <c r="A3016">
        <v>16</v>
      </c>
      <c r="B3016" s="26">
        <f t="shared" si="611"/>
        <v>46273.833333333343</v>
      </c>
      <c r="C3016" t="s">
        <v>48</v>
      </c>
      <c r="D3016">
        <v>5</v>
      </c>
      <c r="E3016" s="26">
        <f t="shared" si="612"/>
        <v>46273.833333333343</v>
      </c>
      <c r="F3016" s="26">
        <f t="shared" si="613"/>
        <v>46273.812500000007</v>
      </c>
      <c r="G3016">
        <f t="shared" si="614"/>
        <v>0</v>
      </c>
      <c r="H3016">
        <f t="shared" si="615"/>
        <v>0</v>
      </c>
      <c r="I3016" s="27">
        <f t="shared" si="616"/>
        <v>0</v>
      </c>
      <c r="J3016" s="28" t="str">
        <f t="shared" si="617"/>
        <v>NULL</v>
      </c>
      <c r="K3016" s="29" t="str">
        <f t="shared" si="618"/>
        <v/>
      </c>
      <c r="L3016" s="26" t="str">
        <f t="shared" si="619"/>
        <v/>
      </c>
      <c r="M3016" t="str">
        <f t="shared" si="620"/>
        <v/>
      </c>
      <c r="N3016" s="28">
        <f t="shared" si="621"/>
        <v>21.695178849144636</v>
      </c>
      <c r="O3016" t="str">
        <f t="shared" si="622"/>
        <v/>
      </c>
      <c r="P3016" t="str">
        <f t="shared" si="623"/>
        <v/>
      </c>
      <c r="Q3016" s="10"/>
      <c r="R3016" s="10"/>
      <c r="S3016" s="16">
        <v>0</v>
      </c>
      <c r="T3016" s="13"/>
      <c r="U3016" s="14"/>
      <c r="V3016" s="11"/>
      <c r="W3016" s="10"/>
      <c r="X3016" s="29"/>
      <c r="AA3016" t="s">
        <v>331</v>
      </c>
      <c r="AB3016">
        <v>1</v>
      </c>
      <c r="AR3016" t="s">
        <v>338</v>
      </c>
    </row>
    <row r="3017" spans="1:44" x14ac:dyDescent="0.35">
      <c r="A3017">
        <v>16</v>
      </c>
      <c r="B3017" s="26">
        <f t="shared" si="611"/>
        <v>46273.833333333343</v>
      </c>
      <c r="C3017" t="s">
        <v>48</v>
      </c>
      <c r="D3017">
        <v>6</v>
      </c>
      <c r="E3017" s="26">
        <f t="shared" si="612"/>
        <v>46273.833333333343</v>
      </c>
      <c r="F3017" s="26">
        <f t="shared" si="613"/>
        <v>46273.812500000007</v>
      </c>
      <c r="G3017">
        <f t="shared" si="614"/>
        <v>0</v>
      </c>
      <c r="H3017">
        <f t="shared" si="615"/>
        <v>0</v>
      </c>
      <c r="I3017" s="27">
        <f t="shared" si="616"/>
        <v>2</v>
      </c>
      <c r="J3017" s="28">
        <f t="shared" si="617"/>
        <v>35.312445906179676</v>
      </c>
      <c r="K3017" s="29" t="str">
        <f t="shared" si="618"/>
        <v/>
      </c>
      <c r="L3017" s="26" t="str">
        <f t="shared" si="619"/>
        <v/>
      </c>
      <c r="M3017" t="str">
        <f t="shared" si="620"/>
        <v/>
      </c>
      <c r="N3017" s="28">
        <f t="shared" si="621"/>
        <v>17.656222953089838</v>
      </c>
      <c r="O3017" t="str">
        <f t="shared" si="622"/>
        <v/>
      </c>
      <c r="P3017" t="str">
        <f t="shared" si="623"/>
        <v/>
      </c>
      <c r="Q3017" s="10"/>
      <c r="R3017" s="10"/>
      <c r="S3017" s="16">
        <v>2</v>
      </c>
      <c r="T3017" s="13">
        <v>35.312445906179683</v>
      </c>
      <c r="U3017" s="14"/>
      <c r="V3017" s="11"/>
      <c r="W3017" s="10"/>
      <c r="X3017" s="29"/>
      <c r="AA3017" t="s">
        <v>331</v>
      </c>
      <c r="AB3017">
        <v>2</v>
      </c>
      <c r="AC3017">
        <v>20.456966970522078</v>
      </c>
      <c r="AD3017">
        <v>49.437190454750123</v>
      </c>
      <c r="AL3017">
        <v>20.456966970522078</v>
      </c>
      <c r="AM3017">
        <v>49.437190454750123</v>
      </c>
      <c r="AR3017" t="s">
        <v>332</v>
      </c>
    </row>
    <row r="3018" spans="1:44" x14ac:dyDescent="0.35">
      <c r="A3018">
        <v>16</v>
      </c>
      <c r="B3018" s="26">
        <f t="shared" si="611"/>
        <v>46273.833333333343</v>
      </c>
      <c r="C3018" t="s">
        <v>49</v>
      </c>
      <c r="D3018">
        <v>1</v>
      </c>
      <c r="E3018" s="26">
        <f t="shared" si="612"/>
        <v>46273.833333333343</v>
      </c>
      <c r="F3018" s="26">
        <f t="shared" si="613"/>
        <v>46273.812500000007</v>
      </c>
      <c r="G3018">
        <f t="shared" si="614"/>
        <v>0</v>
      </c>
      <c r="H3018">
        <f t="shared" si="615"/>
        <v>0</v>
      </c>
      <c r="I3018" s="27">
        <f t="shared" si="616"/>
        <v>0</v>
      </c>
      <c r="J3018" s="28" t="str">
        <f t="shared" si="617"/>
        <v>NULL</v>
      </c>
      <c r="K3018" s="29" t="str">
        <f t="shared" si="618"/>
        <v/>
      </c>
      <c r="L3018" s="26" t="str">
        <f t="shared" si="619"/>
        <v/>
      </c>
      <c r="M3018" t="str">
        <f t="shared" si="620"/>
        <v/>
      </c>
      <c r="N3018" s="28">
        <f t="shared" si="621"/>
        <v>34.227460053503002</v>
      </c>
      <c r="O3018" t="str">
        <f t="shared" si="622"/>
        <v/>
      </c>
      <c r="P3018" t="str">
        <f t="shared" si="623"/>
        <v/>
      </c>
      <c r="Q3018" s="10"/>
      <c r="R3018" s="10"/>
      <c r="S3018" s="16">
        <v>0</v>
      </c>
      <c r="T3018" s="13"/>
      <c r="U3018" s="14"/>
      <c r="V3018" s="11"/>
      <c r="W3018" s="10"/>
      <c r="X3018" s="29"/>
      <c r="AA3018" t="s">
        <v>331</v>
      </c>
      <c r="AB3018">
        <v>5</v>
      </c>
      <c r="AR3018" t="s">
        <v>337</v>
      </c>
    </row>
    <row r="3019" spans="1:44" x14ac:dyDescent="0.35">
      <c r="A3019">
        <v>16</v>
      </c>
      <c r="B3019" s="26">
        <f t="shared" si="611"/>
        <v>46273.833333333343</v>
      </c>
      <c r="C3019" t="s">
        <v>49</v>
      </c>
      <c r="D3019">
        <v>2</v>
      </c>
      <c r="E3019" s="26">
        <f t="shared" si="612"/>
        <v>46273.833333333343</v>
      </c>
      <c r="F3019" s="26">
        <f t="shared" si="613"/>
        <v>46273.812500000007</v>
      </c>
      <c r="G3019">
        <f t="shared" si="614"/>
        <v>0</v>
      </c>
      <c r="H3019">
        <f t="shared" si="615"/>
        <v>0</v>
      </c>
      <c r="I3019" s="27">
        <f t="shared" si="616"/>
        <v>0</v>
      </c>
      <c r="J3019" s="28" t="str">
        <f t="shared" si="617"/>
        <v>NULL</v>
      </c>
      <c r="K3019" s="29" t="str">
        <f t="shared" si="618"/>
        <v/>
      </c>
      <c r="L3019" s="26" t="str">
        <f t="shared" si="619"/>
        <v/>
      </c>
      <c r="M3019" t="str">
        <f t="shared" si="620"/>
        <v/>
      </c>
      <c r="N3019" s="28">
        <f t="shared" si="621"/>
        <v>41.894060995184596</v>
      </c>
      <c r="O3019" t="str">
        <f t="shared" si="622"/>
        <v/>
      </c>
      <c r="P3019" t="str">
        <f t="shared" si="623"/>
        <v/>
      </c>
      <c r="Q3019" s="10"/>
      <c r="R3019" s="10"/>
      <c r="S3019" s="16">
        <v>0</v>
      </c>
      <c r="T3019" s="13"/>
      <c r="U3019" s="14"/>
      <c r="V3019" s="11"/>
      <c r="W3019" s="10"/>
      <c r="X3019" s="29"/>
      <c r="AA3019" t="s">
        <v>331</v>
      </c>
      <c r="AB3019">
        <v>2</v>
      </c>
      <c r="AR3019" t="s">
        <v>332</v>
      </c>
    </row>
    <row r="3020" spans="1:44" x14ac:dyDescent="0.35">
      <c r="A3020">
        <v>16</v>
      </c>
      <c r="B3020" s="26">
        <f t="shared" si="611"/>
        <v>46273.833333333343</v>
      </c>
      <c r="C3020" t="s">
        <v>49</v>
      </c>
      <c r="D3020">
        <v>3</v>
      </c>
      <c r="E3020" s="26">
        <f t="shared" si="612"/>
        <v>46273.833333333343</v>
      </c>
      <c r="F3020" s="26">
        <f t="shared" si="613"/>
        <v>46273.812500000007</v>
      </c>
      <c r="G3020">
        <f t="shared" si="614"/>
        <v>0</v>
      </c>
      <c r="H3020">
        <f t="shared" si="615"/>
        <v>0</v>
      </c>
      <c r="I3020" s="27">
        <f t="shared" si="616"/>
        <v>0</v>
      </c>
      <c r="J3020" s="28" t="str">
        <f t="shared" si="617"/>
        <v>NULL</v>
      </c>
      <c r="K3020" s="29" t="str">
        <f t="shared" si="618"/>
        <v/>
      </c>
      <c r="L3020" s="26" t="str">
        <f t="shared" si="619"/>
        <v/>
      </c>
      <c r="M3020" t="str">
        <f t="shared" si="620"/>
        <v/>
      </c>
      <c r="N3020" s="28">
        <f t="shared" si="621"/>
        <v>58.441558441558442</v>
      </c>
      <c r="O3020" t="str">
        <f t="shared" si="622"/>
        <v/>
      </c>
      <c r="P3020" t="str">
        <f t="shared" si="623"/>
        <v/>
      </c>
      <c r="Q3020" s="10"/>
      <c r="R3020" s="10"/>
      <c r="S3020" s="16">
        <v>0</v>
      </c>
      <c r="T3020" s="13"/>
      <c r="U3020" s="14"/>
      <c r="V3020" s="11"/>
      <c r="W3020" s="10"/>
      <c r="X3020" s="29"/>
      <c r="AA3020" t="s">
        <v>331</v>
      </c>
      <c r="AB3020">
        <v>1</v>
      </c>
      <c r="AR3020" t="s">
        <v>338</v>
      </c>
    </row>
    <row r="3021" spans="1:44" x14ac:dyDescent="0.35">
      <c r="A3021">
        <v>16</v>
      </c>
      <c r="B3021" s="26">
        <f t="shared" si="611"/>
        <v>46273.833333333343</v>
      </c>
      <c r="C3021" t="s">
        <v>49</v>
      </c>
      <c r="D3021">
        <v>4</v>
      </c>
      <c r="E3021" s="26">
        <f t="shared" si="612"/>
        <v>46273.833333333343</v>
      </c>
      <c r="F3021" s="26">
        <f t="shared" si="613"/>
        <v>46273.812500000007</v>
      </c>
      <c r="G3021">
        <f t="shared" si="614"/>
        <v>0</v>
      </c>
      <c r="H3021">
        <f t="shared" si="615"/>
        <v>0</v>
      </c>
      <c r="I3021" s="27">
        <f t="shared" si="616"/>
        <v>0</v>
      </c>
      <c r="J3021" s="28" t="str">
        <f t="shared" si="617"/>
        <v>NULL</v>
      </c>
      <c r="K3021" s="29" t="str">
        <f t="shared" si="618"/>
        <v/>
      </c>
      <c r="L3021" s="26" t="str">
        <f t="shared" si="619"/>
        <v/>
      </c>
      <c r="M3021" t="str">
        <f t="shared" si="620"/>
        <v/>
      </c>
      <c r="N3021" s="28">
        <f t="shared" si="621"/>
        <v>116.70290571259142</v>
      </c>
      <c r="O3021" t="str">
        <f t="shared" si="622"/>
        <v/>
      </c>
      <c r="P3021" t="str">
        <f t="shared" si="623"/>
        <v/>
      </c>
      <c r="Q3021" s="10"/>
      <c r="R3021" s="10"/>
      <c r="S3021" s="16">
        <v>0</v>
      </c>
      <c r="T3021" s="13"/>
      <c r="U3021" s="14"/>
      <c r="V3021" s="11"/>
      <c r="W3021" s="10"/>
      <c r="X3021" s="29"/>
      <c r="AA3021" t="s">
        <v>331</v>
      </c>
      <c r="AB3021">
        <v>1</v>
      </c>
      <c r="AR3021" t="s">
        <v>338</v>
      </c>
    </row>
    <row r="3022" spans="1:44" x14ac:dyDescent="0.35">
      <c r="A3022">
        <v>16</v>
      </c>
      <c r="B3022" s="26">
        <f t="shared" si="611"/>
        <v>46273.833333333343</v>
      </c>
      <c r="C3022" t="s">
        <v>49</v>
      </c>
      <c r="D3022">
        <v>5</v>
      </c>
      <c r="E3022" s="26">
        <f t="shared" si="612"/>
        <v>46273.833333333343</v>
      </c>
      <c r="F3022" s="26">
        <f t="shared" si="613"/>
        <v>46273.812500000007</v>
      </c>
      <c r="G3022">
        <f t="shared" si="614"/>
        <v>0</v>
      </c>
      <c r="H3022">
        <f t="shared" si="615"/>
        <v>0</v>
      </c>
      <c r="I3022" s="27">
        <f t="shared" si="616"/>
        <v>0</v>
      </c>
      <c r="J3022" s="28" t="str">
        <f t="shared" si="617"/>
        <v>NULL</v>
      </c>
      <c r="K3022" s="29" t="str">
        <f t="shared" si="618"/>
        <v/>
      </c>
      <c r="L3022" s="26" t="str">
        <f t="shared" si="619"/>
        <v/>
      </c>
      <c r="M3022" t="str">
        <f t="shared" si="620"/>
        <v/>
      </c>
      <c r="N3022" s="28">
        <f t="shared" si="621"/>
        <v>21.695178849144636</v>
      </c>
      <c r="O3022" t="str">
        <f t="shared" si="622"/>
        <v/>
      </c>
      <c r="P3022" t="str">
        <f t="shared" si="623"/>
        <v/>
      </c>
      <c r="Q3022" s="10"/>
      <c r="R3022" s="10"/>
      <c r="S3022" s="16">
        <v>0</v>
      </c>
      <c r="T3022" s="13"/>
      <c r="U3022" s="14"/>
      <c r="V3022" s="11"/>
      <c r="W3022" s="10"/>
      <c r="X3022" s="29"/>
      <c r="AA3022" t="s">
        <v>331</v>
      </c>
      <c r="AB3022">
        <v>1</v>
      </c>
      <c r="AR3022" t="s">
        <v>338</v>
      </c>
    </row>
    <row r="3023" spans="1:44" x14ac:dyDescent="0.35">
      <c r="A3023">
        <v>16</v>
      </c>
      <c r="B3023" s="26">
        <f t="shared" si="611"/>
        <v>46273.833333333343</v>
      </c>
      <c r="C3023" t="s">
        <v>49</v>
      </c>
      <c r="D3023">
        <v>6</v>
      </c>
      <c r="E3023" s="26">
        <f t="shared" si="612"/>
        <v>46273.833333333343</v>
      </c>
      <c r="F3023" s="26">
        <f t="shared" si="613"/>
        <v>46273.812500000007</v>
      </c>
      <c r="G3023">
        <f t="shared" si="614"/>
        <v>0</v>
      </c>
      <c r="H3023">
        <f t="shared" si="615"/>
        <v>0</v>
      </c>
      <c r="I3023" s="27">
        <f t="shared" si="616"/>
        <v>2</v>
      </c>
      <c r="J3023" s="28">
        <f t="shared" si="617"/>
        <v>35.312445906179676</v>
      </c>
      <c r="K3023" s="29" t="str">
        <f t="shared" si="618"/>
        <v/>
      </c>
      <c r="L3023" s="26" t="str">
        <f t="shared" si="619"/>
        <v/>
      </c>
      <c r="M3023" t="str">
        <f t="shared" si="620"/>
        <v/>
      </c>
      <c r="N3023" s="28">
        <f t="shared" si="621"/>
        <v>17.656222953089838</v>
      </c>
      <c r="O3023" t="str">
        <f t="shared" si="622"/>
        <v/>
      </c>
      <c r="P3023" t="str">
        <f t="shared" si="623"/>
        <v/>
      </c>
      <c r="Q3023" s="10"/>
      <c r="R3023" s="10"/>
      <c r="S3023" s="16">
        <v>2</v>
      </c>
      <c r="T3023" s="13">
        <v>35.312445906179683</v>
      </c>
      <c r="U3023" s="14"/>
      <c r="V3023" s="11"/>
      <c r="W3023" s="10"/>
      <c r="X3023" s="29"/>
      <c r="AA3023" t="s">
        <v>331</v>
      </c>
      <c r="AB3023">
        <v>2</v>
      </c>
      <c r="AC3023">
        <v>20.456966970522078</v>
      </c>
      <c r="AD3023">
        <v>49.437190454750123</v>
      </c>
      <c r="AL3023">
        <v>20.456966970522078</v>
      </c>
      <c r="AM3023">
        <v>49.437190454750123</v>
      </c>
      <c r="AR3023" t="s">
        <v>332</v>
      </c>
    </row>
    <row r="3024" spans="1:44" x14ac:dyDescent="0.35">
      <c r="A3024">
        <v>16</v>
      </c>
      <c r="B3024" s="26">
        <f t="shared" si="611"/>
        <v>46273.833333333343</v>
      </c>
      <c r="C3024" t="s">
        <v>50</v>
      </c>
      <c r="D3024">
        <v>1</v>
      </c>
      <c r="E3024" s="26">
        <f t="shared" si="612"/>
        <v>46273.833333333343</v>
      </c>
      <c r="F3024" s="26">
        <f t="shared" si="613"/>
        <v>46273.812500000007</v>
      </c>
      <c r="G3024">
        <f t="shared" si="614"/>
        <v>0</v>
      </c>
      <c r="H3024">
        <f t="shared" si="615"/>
        <v>0</v>
      </c>
      <c r="I3024" s="27">
        <f t="shared" si="616"/>
        <v>0</v>
      </c>
      <c r="J3024" s="28" t="str">
        <f t="shared" si="617"/>
        <v>NULL</v>
      </c>
      <c r="K3024" s="29" t="str">
        <f t="shared" si="618"/>
        <v/>
      </c>
      <c r="L3024" s="26" t="str">
        <f t="shared" si="619"/>
        <v/>
      </c>
      <c r="M3024" t="str">
        <f t="shared" si="620"/>
        <v/>
      </c>
      <c r="N3024" s="28">
        <f t="shared" si="621"/>
        <v>34.227460053503002</v>
      </c>
      <c r="O3024" t="str">
        <f t="shared" si="622"/>
        <v/>
      </c>
      <c r="P3024" t="str">
        <f t="shared" si="623"/>
        <v/>
      </c>
      <c r="Q3024" s="10"/>
      <c r="R3024" s="10"/>
      <c r="S3024" s="16">
        <v>0</v>
      </c>
      <c r="T3024" s="13"/>
      <c r="U3024" s="14"/>
      <c r="V3024" s="11"/>
      <c r="W3024" s="10"/>
      <c r="X3024" s="29"/>
      <c r="AA3024" t="s">
        <v>331</v>
      </c>
      <c r="AB3024">
        <v>5</v>
      </c>
      <c r="AR3024" t="s">
        <v>337</v>
      </c>
    </row>
    <row r="3025" spans="1:44" x14ac:dyDescent="0.35">
      <c r="A3025">
        <v>16</v>
      </c>
      <c r="B3025" s="26">
        <f t="shared" si="611"/>
        <v>46273.833333333343</v>
      </c>
      <c r="C3025" t="s">
        <v>50</v>
      </c>
      <c r="D3025">
        <v>2</v>
      </c>
      <c r="E3025" s="26">
        <f t="shared" si="612"/>
        <v>46273.833333333343</v>
      </c>
      <c r="F3025" s="26">
        <f t="shared" si="613"/>
        <v>46273.812500000007</v>
      </c>
      <c r="G3025">
        <f t="shared" si="614"/>
        <v>0</v>
      </c>
      <c r="H3025">
        <f t="shared" si="615"/>
        <v>0</v>
      </c>
      <c r="I3025" s="27">
        <f t="shared" si="616"/>
        <v>0</v>
      </c>
      <c r="J3025" s="28" t="str">
        <f t="shared" si="617"/>
        <v>NULL</v>
      </c>
      <c r="K3025" s="29" t="str">
        <f t="shared" si="618"/>
        <v/>
      </c>
      <c r="L3025" s="26" t="str">
        <f t="shared" si="619"/>
        <v/>
      </c>
      <c r="M3025" t="str">
        <f t="shared" si="620"/>
        <v/>
      </c>
      <c r="N3025" s="28">
        <f t="shared" si="621"/>
        <v>41.894060995184596</v>
      </c>
      <c r="O3025" t="str">
        <f t="shared" si="622"/>
        <v/>
      </c>
      <c r="P3025" t="str">
        <f t="shared" si="623"/>
        <v/>
      </c>
      <c r="Q3025" s="10"/>
      <c r="R3025" s="10"/>
      <c r="S3025" s="16">
        <v>0</v>
      </c>
      <c r="T3025" s="13"/>
      <c r="U3025" s="14"/>
      <c r="V3025" s="11"/>
      <c r="W3025" s="10"/>
      <c r="X3025" s="29"/>
      <c r="AA3025" t="s">
        <v>331</v>
      </c>
      <c r="AB3025">
        <v>2</v>
      </c>
      <c r="AR3025" t="s">
        <v>332</v>
      </c>
    </row>
    <row r="3026" spans="1:44" x14ac:dyDescent="0.35">
      <c r="A3026">
        <v>16</v>
      </c>
      <c r="B3026" s="26">
        <f t="shared" si="611"/>
        <v>46273.833333333343</v>
      </c>
      <c r="C3026" t="s">
        <v>50</v>
      </c>
      <c r="D3026">
        <v>3</v>
      </c>
      <c r="E3026" s="26">
        <f t="shared" si="612"/>
        <v>46273.833333333343</v>
      </c>
      <c r="F3026" s="26">
        <f t="shared" si="613"/>
        <v>46273.812500000007</v>
      </c>
      <c r="G3026">
        <f t="shared" si="614"/>
        <v>0</v>
      </c>
      <c r="H3026">
        <f t="shared" si="615"/>
        <v>0</v>
      </c>
      <c r="I3026" s="27">
        <f t="shared" si="616"/>
        <v>0</v>
      </c>
      <c r="J3026" s="28" t="str">
        <f t="shared" si="617"/>
        <v>NULL</v>
      </c>
      <c r="K3026" s="29" t="str">
        <f t="shared" si="618"/>
        <v/>
      </c>
      <c r="L3026" s="26" t="str">
        <f t="shared" si="619"/>
        <v/>
      </c>
      <c r="M3026" t="str">
        <f t="shared" si="620"/>
        <v/>
      </c>
      <c r="N3026" s="28">
        <f t="shared" si="621"/>
        <v>58.441558441558442</v>
      </c>
      <c r="O3026" t="str">
        <f t="shared" si="622"/>
        <v/>
      </c>
      <c r="P3026" t="str">
        <f t="shared" si="623"/>
        <v/>
      </c>
      <c r="Q3026" s="10"/>
      <c r="R3026" s="10"/>
      <c r="S3026" s="16">
        <v>0</v>
      </c>
      <c r="T3026" s="13"/>
      <c r="U3026" s="14"/>
      <c r="V3026" s="11"/>
      <c r="W3026" s="10"/>
      <c r="X3026" s="29"/>
      <c r="AA3026" t="s">
        <v>331</v>
      </c>
      <c r="AB3026">
        <v>1</v>
      </c>
      <c r="AR3026" t="s">
        <v>338</v>
      </c>
    </row>
    <row r="3027" spans="1:44" x14ac:dyDescent="0.35">
      <c r="A3027">
        <v>16</v>
      </c>
      <c r="B3027" s="26">
        <f t="shared" si="611"/>
        <v>46273.833333333343</v>
      </c>
      <c r="C3027" t="s">
        <v>50</v>
      </c>
      <c r="D3027">
        <v>4</v>
      </c>
      <c r="E3027" s="26">
        <f t="shared" si="612"/>
        <v>46273.833333333343</v>
      </c>
      <c r="F3027" s="26">
        <f t="shared" si="613"/>
        <v>46273.812500000007</v>
      </c>
      <c r="G3027">
        <f t="shared" si="614"/>
        <v>0</v>
      </c>
      <c r="H3027">
        <f t="shared" si="615"/>
        <v>0</v>
      </c>
      <c r="I3027" s="27">
        <f t="shared" si="616"/>
        <v>0</v>
      </c>
      <c r="J3027" s="28" t="str">
        <f t="shared" si="617"/>
        <v>NULL</v>
      </c>
      <c r="K3027" s="29" t="str">
        <f t="shared" si="618"/>
        <v/>
      </c>
      <c r="L3027" s="26" t="str">
        <f t="shared" si="619"/>
        <v/>
      </c>
      <c r="M3027" t="str">
        <f t="shared" si="620"/>
        <v/>
      </c>
      <c r="N3027" s="28">
        <f t="shared" si="621"/>
        <v>116.70290571259142</v>
      </c>
      <c r="O3027" t="str">
        <f t="shared" si="622"/>
        <v/>
      </c>
      <c r="P3027" t="str">
        <f t="shared" si="623"/>
        <v/>
      </c>
      <c r="Q3027" s="10"/>
      <c r="R3027" s="10"/>
      <c r="S3027" s="16">
        <v>0</v>
      </c>
      <c r="T3027" s="13"/>
      <c r="U3027" s="14"/>
      <c r="V3027" s="11"/>
      <c r="W3027" s="10"/>
      <c r="X3027" s="29"/>
      <c r="AA3027" t="s">
        <v>331</v>
      </c>
      <c r="AB3027">
        <v>1</v>
      </c>
      <c r="AR3027" t="s">
        <v>338</v>
      </c>
    </row>
    <row r="3028" spans="1:44" x14ac:dyDescent="0.35">
      <c r="A3028">
        <v>16</v>
      </c>
      <c r="B3028" s="26">
        <f t="shared" si="611"/>
        <v>46273.833333333343</v>
      </c>
      <c r="C3028" t="s">
        <v>50</v>
      </c>
      <c r="D3028">
        <v>5</v>
      </c>
      <c r="E3028" s="26">
        <f t="shared" si="612"/>
        <v>46273.833333333343</v>
      </c>
      <c r="F3028" s="26">
        <f t="shared" si="613"/>
        <v>46273.812500000007</v>
      </c>
      <c r="G3028">
        <f t="shared" si="614"/>
        <v>0</v>
      </c>
      <c r="H3028">
        <f t="shared" si="615"/>
        <v>0</v>
      </c>
      <c r="I3028" s="27">
        <f t="shared" si="616"/>
        <v>0</v>
      </c>
      <c r="J3028" s="28" t="str">
        <f t="shared" si="617"/>
        <v>NULL</v>
      </c>
      <c r="K3028" s="29" t="str">
        <f t="shared" si="618"/>
        <v/>
      </c>
      <c r="L3028" s="26" t="str">
        <f t="shared" si="619"/>
        <v/>
      </c>
      <c r="M3028" t="str">
        <f t="shared" si="620"/>
        <v/>
      </c>
      <c r="N3028" s="28">
        <f t="shared" si="621"/>
        <v>21.695178849144636</v>
      </c>
      <c r="O3028" t="str">
        <f t="shared" si="622"/>
        <v/>
      </c>
      <c r="P3028" t="str">
        <f t="shared" si="623"/>
        <v/>
      </c>
      <c r="Q3028" s="10"/>
      <c r="R3028" s="10"/>
      <c r="S3028" s="16">
        <v>0</v>
      </c>
      <c r="T3028" s="13"/>
      <c r="U3028" s="14"/>
      <c r="V3028" s="11"/>
      <c r="W3028" s="10"/>
      <c r="X3028" s="29"/>
      <c r="AA3028" t="s">
        <v>331</v>
      </c>
      <c r="AB3028">
        <v>1</v>
      </c>
      <c r="AR3028" t="s">
        <v>338</v>
      </c>
    </row>
    <row r="3029" spans="1:44" x14ac:dyDescent="0.35">
      <c r="A3029">
        <v>16</v>
      </c>
      <c r="B3029" s="26">
        <f t="shared" si="611"/>
        <v>46273.833333333343</v>
      </c>
      <c r="C3029" t="s">
        <v>50</v>
      </c>
      <c r="D3029">
        <v>6</v>
      </c>
      <c r="E3029" s="26">
        <f t="shared" si="612"/>
        <v>46273.833333333343</v>
      </c>
      <c r="F3029" s="26">
        <f t="shared" si="613"/>
        <v>46273.812500000007</v>
      </c>
      <c r="G3029">
        <f t="shared" si="614"/>
        <v>0</v>
      </c>
      <c r="H3029">
        <f t="shared" si="615"/>
        <v>0</v>
      </c>
      <c r="I3029" s="27">
        <f t="shared" si="616"/>
        <v>2</v>
      </c>
      <c r="J3029" s="28">
        <f t="shared" si="617"/>
        <v>35.312445906179676</v>
      </c>
      <c r="K3029" s="29" t="str">
        <f t="shared" si="618"/>
        <v/>
      </c>
      <c r="L3029" s="26" t="str">
        <f t="shared" si="619"/>
        <v/>
      </c>
      <c r="M3029" t="str">
        <f t="shared" si="620"/>
        <v/>
      </c>
      <c r="N3029" s="28">
        <f t="shared" si="621"/>
        <v>17.656222953089838</v>
      </c>
      <c r="O3029" t="str">
        <f t="shared" si="622"/>
        <v/>
      </c>
      <c r="P3029" t="str">
        <f t="shared" si="623"/>
        <v/>
      </c>
      <c r="Q3029" s="10"/>
      <c r="R3029" s="10"/>
      <c r="S3029" s="16">
        <v>2</v>
      </c>
      <c r="T3029" s="13">
        <v>35.312445906179683</v>
      </c>
      <c r="U3029" s="14"/>
      <c r="V3029" s="11"/>
      <c r="W3029" s="10"/>
      <c r="X3029" s="29"/>
      <c r="AA3029" t="s">
        <v>331</v>
      </c>
      <c r="AB3029">
        <v>2</v>
      </c>
      <c r="AC3029">
        <v>20.456966970522078</v>
      </c>
      <c r="AD3029">
        <v>49.437190454750123</v>
      </c>
      <c r="AL3029">
        <v>20.456966970522078</v>
      </c>
      <c r="AM3029">
        <v>49.437190454750123</v>
      </c>
      <c r="AR3029" t="s">
        <v>332</v>
      </c>
    </row>
    <row r="3030" spans="1:44" x14ac:dyDescent="0.35">
      <c r="A3030">
        <v>16</v>
      </c>
      <c r="B3030" s="26">
        <f t="shared" si="611"/>
        <v>46273.833333333343</v>
      </c>
      <c r="C3030" t="s">
        <v>51</v>
      </c>
      <c r="D3030">
        <v>1</v>
      </c>
      <c r="E3030" s="26">
        <f t="shared" si="612"/>
        <v>46273.833333333343</v>
      </c>
      <c r="F3030" s="26">
        <f t="shared" si="613"/>
        <v>46273.812500000007</v>
      </c>
      <c r="G3030">
        <f t="shared" si="614"/>
        <v>0</v>
      </c>
      <c r="H3030">
        <f t="shared" si="615"/>
        <v>0</v>
      </c>
      <c r="I3030" s="27">
        <f t="shared" si="616"/>
        <v>0</v>
      </c>
      <c r="J3030" s="28" t="str">
        <f t="shared" si="617"/>
        <v>NULL</v>
      </c>
      <c r="K3030" s="29" t="str">
        <f t="shared" si="618"/>
        <v/>
      </c>
      <c r="L3030" s="26" t="str">
        <f t="shared" si="619"/>
        <v/>
      </c>
      <c r="M3030" t="str">
        <f t="shared" si="620"/>
        <v/>
      </c>
      <c r="N3030" s="28">
        <f t="shared" si="621"/>
        <v>34.227460053503002</v>
      </c>
      <c r="O3030" t="str">
        <f t="shared" si="622"/>
        <v/>
      </c>
      <c r="P3030" t="str">
        <f t="shared" si="623"/>
        <v/>
      </c>
      <c r="Q3030" s="10"/>
      <c r="R3030" s="10"/>
      <c r="S3030" s="16">
        <v>0</v>
      </c>
      <c r="T3030" s="13"/>
      <c r="U3030" s="14"/>
      <c r="V3030" s="11"/>
      <c r="W3030" s="10"/>
      <c r="X3030" s="29"/>
      <c r="AA3030" t="s">
        <v>331</v>
      </c>
      <c r="AB3030">
        <v>5</v>
      </c>
      <c r="AR3030" t="s">
        <v>337</v>
      </c>
    </row>
    <row r="3031" spans="1:44" x14ac:dyDescent="0.35">
      <c r="A3031">
        <v>16</v>
      </c>
      <c r="B3031" s="26">
        <f t="shared" si="611"/>
        <v>46273.833333333343</v>
      </c>
      <c r="C3031" t="s">
        <v>51</v>
      </c>
      <c r="D3031">
        <v>2</v>
      </c>
      <c r="E3031" s="26">
        <f t="shared" si="612"/>
        <v>46273.833333333343</v>
      </c>
      <c r="F3031" s="26">
        <f t="shared" si="613"/>
        <v>46273.812500000007</v>
      </c>
      <c r="G3031">
        <f t="shared" si="614"/>
        <v>0</v>
      </c>
      <c r="H3031">
        <f t="shared" si="615"/>
        <v>0</v>
      </c>
      <c r="I3031" s="27">
        <f t="shared" si="616"/>
        <v>0</v>
      </c>
      <c r="J3031" s="28" t="str">
        <f t="shared" si="617"/>
        <v>NULL</v>
      </c>
      <c r="K3031" s="29" t="str">
        <f t="shared" si="618"/>
        <v/>
      </c>
      <c r="L3031" s="26" t="str">
        <f t="shared" si="619"/>
        <v/>
      </c>
      <c r="M3031" t="str">
        <f t="shared" si="620"/>
        <v/>
      </c>
      <c r="N3031" s="28">
        <f t="shared" si="621"/>
        <v>41.894060995184596</v>
      </c>
      <c r="O3031" t="str">
        <f t="shared" si="622"/>
        <v/>
      </c>
      <c r="P3031" t="str">
        <f t="shared" si="623"/>
        <v/>
      </c>
      <c r="Q3031" s="10"/>
      <c r="R3031" s="10"/>
      <c r="S3031" s="16">
        <v>0</v>
      </c>
      <c r="T3031" s="13"/>
      <c r="U3031" s="14"/>
      <c r="V3031" s="11"/>
      <c r="W3031" s="10"/>
      <c r="X3031" s="29"/>
      <c r="AA3031" t="s">
        <v>331</v>
      </c>
      <c r="AB3031">
        <v>2</v>
      </c>
      <c r="AR3031" t="s">
        <v>332</v>
      </c>
    </row>
    <row r="3032" spans="1:44" x14ac:dyDescent="0.35">
      <c r="A3032">
        <v>16</v>
      </c>
      <c r="B3032" s="26">
        <f t="shared" si="611"/>
        <v>46273.833333333343</v>
      </c>
      <c r="C3032" t="s">
        <v>51</v>
      </c>
      <c r="D3032">
        <v>3</v>
      </c>
      <c r="E3032" s="26">
        <f t="shared" si="612"/>
        <v>46273.833333333343</v>
      </c>
      <c r="F3032" s="26">
        <f t="shared" si="613"/>
        <v>46273.812500000007</v>
      </c>
      <c r="G3032">
        <f t="shared" si="614"/>
        <v>0</v>
      </c>
      <c r="H3032">
        <f t="shared" si="615"/>
        <v>0</v>
      </c>
      <c r="I3032" s="27">
        <f t="shared" si="616"/>
        <v>0</v>
      </c>
      <c r="J3032" s="28" t="str">
        <f t="shared" si="617"/>
        <v>NULL</v>
      </c>
      <c r="K3032" s="29" t="str">
        <f t="shared" si="618"/>
        <v/>
      </c>
      <c r="L3032" s="26" t="str">
        <f t="shared" si="619"/>
        <v/>
      </c>
      <c r="M3032" t="str">
        <f t="shared" si="620"/>
        <v/>
      </c>
      <c r="N3032" s="28">
        <f t="shared" si="621"/>
        <v>58.441558441558442</v>
      </c>
      <c r="O3032" t="str">
        <f t="shared" si="622"/>
        <v/>
      </c>
      <c r="P3032" t="str">
        <f t="shared" si="623"/>
        <v/>
      </c>
      <c r="Q3032" s="10"/>
      <c r="R3032" s="10"/>
      <c r="S3032" s="16">
        <v>0</v>
      </c>
      <c r="T3032" s="13"/>
      <c r="U3032" s="14"/>
      <c r="V3032" s="11"/>
      <c r="W3032" s="10"/>
      <c r="X3032" s="29"/>
      <c r="AA3032" t="s">
        <v>331</v>
      </c>
      <c r="AB3032">
        <v>1</v>
      </c>
      <c r="AR3032" t="s">
        <v>338</v>
      </c>
    </row>
    <row r="3033" spans="1:44" x14ac:dyDescent="0.35">
      <c r="A3033">
        <v>16</v>
      </c>
      <c r="B3033" s="26">
        <f t="shared" si="611"/>
        <v>46273.833333333343</v>
      </c>
      <c r="C3033" t="s">
        <v>51</v>
      </c>
      <c r="D3033">
        <v>4</v>
      </c>
      <c r="E3033" s="26">
        <f t="shared" si="612"/>
        <v>46273.833333333343</v>
      </c>
      <c r="F3033" s="26">
        <f t="shared" si="613"/>
        <v>46273.812500000007</v>
      </c>
      <c r="G3033">
        <f t="shared" si="614"/>
        <v>0</v>
      </c>
      <c r="H3033">
        <f t="shared" si="615"/>
        <v>0</v>
      </c>
      <c r="I3033" s="27">
        <f t="shared" si="616"/>
        <v>0</v>
      </c>
      <c r="J3033" s="28" t="str">
        <f t="shared" si="617"/>
        <v>NULL</v>
      </c>
      <c r="K3033" s="29" t="str">
        <f t="shared" si="618"/>
        <v/>
      </c>
      <c r="L3033" s="26" t="str">
        <f t="shared" si="619"/>
        <v/>
      </c>
      <c r="M3033" t="str">
        <f t="shared" si="620"/>
        <v/>
      </c>
      <c r="N3033" s="28">
        <f t="shared" si="621"/>
        <v>116.70290571259142</v>
      </c>
      <c r="O3033" t="str">
        <f t="shared" si="622"/>
        <v/>
      </c>
      <c r="P3033" t="str">
        <f t="shared" si="623"/>
        <v/>
      </c>
      <c r="Q3033" s="10"/>
      <c r="R3033" s="10"/>
      <c r="S3033" s="16">
        <v>0</v>
      </c>
      <c r="T3033" s="13"/>
      <c r="U3033" s="14"/>
      <c r="V3033" s="11"/>
      <c r="W3033" s="10"/>
      <c r="X3033" s="29"/>
      <c r="AA3033" t="s">
        <v>331</v>
      </c>
      <c r="AB3033">
        <v>1</v>
      </c>
      <c r="AR3033" t="s">
        <v>338</v>
      </c>
    </row>
    <row r="3034" spans="1:44" x14ac:dyDescent="0.35">
      <c r="A3034">
        <v>16</v>
      </c>
      <c r="B3034" s="26">
        <f t="shared" si="611"/>
        <v>46273.833333333343</v>
      </c>
      <c r="C3034" t="s">
        <v>51</v>
      </c>
      <c r="D3034">
        <v>5</v>
      </c>
      <c r="E3034" s="26">
        <f t="shared" si="612"/>
        <v>46273.833333333343</v>
      </c>
      <c r="F3034" s="26">
        <f t="shared" si="613"/>
        <v>46273.812500000007</v>
      </c>
      <c r="G3034">
        <f t="shared" si="614"/>
        <v>0</v>
      </c>
      <c r="H3034">
        <f t="shared" si="615"/>
        <v>0</v>
      </c>
      <c r="I3034" s="27">
        <f t="shared" si="616"/>
        <v>0</v>
      </c>
      <c r="J3034" s="28" t="str">
        <f t="shared" si="617"/>
        <v>NULL</v>
      </c>
      <c r="K3034" s="29" t="str">
        <f t="shared" si="618"/>
        <v/>
      </c>
      <c r="L3034" s="26" t="str">
        <f t="shared" si="619"/>
        <v/>
      </c>
      <c r="M3034" t="str">
        <f t="shared" si="620"/>
        <v/>
      </c>
      <c r="N3034" s="28">
        <f t="shared" si="621"/>
        <v>21.695178849144636</v>
      </c>
      <c r="O3034" t="str">
        <f t="shared" si="622"/>
        <v/>
      </c>
      <c r="P3034" t="str">
        <f t="shared" si="623"/>
        <v/>
      </c>
      <c r="Q3034" s="10"/>
      <c r="R3034" s="10"/>
      <c r="S3034" s="16">
        <v>0</v>
      </c>
      <c r="T3034" s="13"/>
      <c r="U3034" s="14"/>
      <c r="V3034" s="11"/>
      <c r="W3034" s="10"/>
      <c r="X3034" s="29"/>
      <c r="AA3034" t="s">
        <v>331</v>
      </c>
      <c r="AB3034">
        <v>1</v>
      </c>
      <c r="AR3034" t="s">
        <v>338</v>
      </c>
    </row>
    <row r="3035" spans="1:44" x14ac:dyDescent="0.35">
      <c r="A3035">
        <v>16</v>
      </c>
      <c r="B3035" s="26">
        <f t="shared" si="611"/>
        <v>46273.833333333343</v>
      </c>
      <c r="C3035" t="s">
        <v>51</v>
      </c>
      <c r="D3035">
        <v>6</v>
      </c>
      <c r="E3035" s="26">
        <f t="shared" si="612"/>
        <v>46273.833333333343</v>
      </c>
      <c r="F3035" s="26">
        <f t="shared" si="613"/>
        <v>46273.812500000007</v>
      </c>
      <c r="G3035">
        <f t="shared" si="614"/>
        <v>0</v>
      </c>
      <c r="H3035">
        <f t="shared" si="615"/>
        <v>0</v>
      </c>
      <c r="I3035" s="27">
        <f t="shared" si="616"/>
        <v>2</v>
      </c>
      <c r="J3035" s="28">
        <f t="shared" si="617"/>
        <v>35.312445906179676</v>
      </c>
      <c r="K3035" s="29" t="str">
        <f t="shared" si="618"/>
        <v/>
      </c>
      <c r="L3035" s="26" t="str">
        <f t="shared" si="619"/>
        <v/>
      </c>
      <c r="M3035" t="str">
        <f t="shared" si="620"/>
        <v/>
      </c>
      <c r="N3035" s="28">
        <f t="shared" si="621"/>
        <v>17.656222953089838</v>
      </c>
      <c r="O3035" t="str">
        <f t="shared" si="622"/>
        <v/>
      </c>
      <c r="P3035" t="str">
        <f t="shared" si="623"/>
        <v/>
      </c>
      <c r="Q3035" s="10"/>
      <c r="R3035" s="10"/>
      <c r="S3035" s="16">
        <v>2</v>
      </c>
      <c r="T3035" s="13">
        <v>35.312445906179683</v>
      </c>
      <c r="U3035" s="14"/>
      <c r="V3035" s="11"/>
      <c r="W3035" s="10"/>
      <c r="X3035" s="29"/>
      <c r="AA3035" t="s">
        <v>331</v>
      </c>
      <c r="AB3035">
        <v>2</v>
      </c>
      <c r="AC3035">
        <v>20.456966970522078</v>
      </c>
      <c r="AD3035">
        <v>49.437190454750123</v>
      </c>
      <c r="AL3035">
        <v>20.456966970522078</v>
      </c>
      <c r="AM3035">
        <v>49.437190454750123</v>
      </c>
      <c r="AR3035" t="s">
        <v>332</v>
      </c>
    </row>
    <row r="3036" spans="1:44" x14ac:dyDescent="0.35">
      <c r="A3036">
        <v>16</v>
      </c>
      <c r="B3036" s="26">
        <f t="shared" si="611"/>
        <v>46273.833333333343</v>
      </c>
      <c r="C3036" t="s">
        <v>52</v>
      </c>
      <c r="D3036">
        <v>1</v>
      </c>
      <c r="E3036" s="26">
        <f t="shared" si="612"/>
        <v>46273.84375</v>
      </c>
      <c r="F3036" s="26">
        <f t="shared" si="613"/>
        <v>46273.822916666664</v>
      </c>
      <c r="G3036">
        <f t="shared" si="614"/>
        <v>0</v>
      </c>
      <c r="H3036">
        <f t="shared" si="615"/>
        <v>0</v>
      </c>
      <c r="I3036" s="27">
        <f t="shared" si="616"/>
        <v>0</v>
      </c>
      <c r="J3036" s="28" t="str">
        <f t="shared" si="617"/>
        <v>NULL</v>
      </c>
      <c r="K3036" s="29" t="str">
        <f t="shared" si="618"/>
        <v/>
      </c>
      <c r="L3036" s="26" t="str">
        <f t="shared" si="619"/>
        <v/>
      </c>
      <c r="M3036" t="str">
        <f t="shared" si="620"/>
        <v/>
      </c>
      <c r="N3036" s="28">
        <f t="shared" si="621"/>
        <v>34.227460053503002</v>
      </c>
      <c r="O3036" t="str">
        <f t="shared" si="622"/>
        <v/>
      </c>
      <c r="P3036" t="str">
        <f t="shared" si="623"/>
        <v/>
      </c>
      <c r="Q3036" s="10"/>
      <c r="R3036" s="10"/>
      <c r="S3036" s="16">
        <v>0</v>
      </c>
      <c r="T3036" s="13"/>
      <c r="U3036" s="14"/>
      <c r="V3036" s="11"/>
      <c r="W3036" s="10"/>
      <c r="X3036" s="29"/>
      <c r="AA3036" t="s">
        <v>331</v>
      </c>
      <c r="AB3036">
        <v>5</v>
      </c>
      <c r="AR3036" t="s">
        <v>337</v>
      </c>
    </row>
    <row r="3037" spans="1:44" x14ac:dyDescent="0.35">
      <c r="A3037">
        <v>16</v>
      </c>
      <c r="B3037" s="26">
        <f t="shared" si="611"/>
        <v>46273.833333333343</v>
      </c>
      <c r="C3037" t="s">
        <v>52</v>
      </c>
      <c r="D3037">
        <v>2</v>
      </c>
      <c r="E3037" s="26">
        <f t="shared" si="612"/>
        <v>46273.84375</v>
      </c>
      <c r="F3037" s="26">
        <f t="shared" si="613"/>
        <v>46273.822916666664</v>
      </c>
      <c r="G3037">
        <f t="shared" si="614"/>
        <v>0</v>
      </c>
      <c r="H3037">
        <f t="shared" si="615"/>
        <v>0</v>
      </c>
      <c r="I3037" s="27">
        <f t="shared" si="616"/>
        <v>0</v>
      </c>
      <c r="J3037" s="28" t="str">
        <f t="shared" si="617"/>
        <v>NULL</v>
      </c>
      <c r="K3037" s="29" t="str">
        <f t="shared" si="618"/>
        <v/>
      </c>
      <c r="L3037" s="26" t="str">
        <f t="shared" si="619"/>
        <v/>
      </c>
      <c r="M3037" t="str">
        <f t="shared" si="620"/>
        <v/>
      </c>
      <c r="N3037" s="28">
        <f t="shared" si="621"/>
        <v>41.894060995184596</v>
      </c>
      <c r="O3037" t="str">
        <f t="shared" si="622"/>
        <v/>
      </c>
      <c r="P3037" t="str">
        <f t="shared" si="623"/>
        <v/>
      </c>
      <c r="Q3037" s="10"/>
      <c r="R3037" s="10"/>
      <c r="S3037" s="16">
        <v>0</v>
      </c>
      <c r="T3037" s="13"/>
      <c r="U3037" s="14"/>
      <c r="V3037" s="11"/>
      <c r="W3037" s="10"/>
      <c r="X3037" s="29"/>
      <c r="AA3037" t="s">
        <v>331</v>
      </c>
      <c r="AB3037">
        <v>2</v>
      </c>
      <c r="AR3037" t="s">
        <v>332</v>
      </c>
    </row>
    <row r="3038" spans="1:44" x14ac:dyDescent="0.35">
      <c r="A3038">
        <v>16</v>
      </c>
      <c r="B3038" s="26">
        <f t="shared" si="611"/>
        <v>46273.833333333343</v>
      </c>
      <c r="C3038" t="s">
        <v>52</v>
      </c>
      <c r="D3038">
        <v>3</v>
      </c>
      <c r="E3038" s="26">
        <f t="shared" si="612"/>
        <v>46273.84375</v>
      </c>
      <c r="F3038" s="26">
        <f t="shared" si="613"/>
        <v>46273.822916666664</v>
      </c>
      <c r="G3038">
        <f t="shared" si="614"/>
        <v>0</v>
      </c>
      <c r="H3038">
        <f t="shared" si="615"/>
        <v>0</v>
      </c>
      <c r="I3038" s="27">
        <f t="shared" si="616"/>
        <v>0</v>
      </c>
      <c r="J3038" s="28" t="str">
        <f t="shared" si="617"/>
        <v>NULL</v>
      </c>
      <c r="K3038" s="29" t="str">
        <f t="shared" si="618"/>
        <v/>
      </c>
      <c r="L3038" s="26" t="str">
        <f t="shared" si="619"/>
        <v/>
      </c>
      <c r="M3038" t="str">
        <f t="shared" si="620"/>
        <v/>
      </c>
      <c r="N3038" s="28">
        <f t="shared" si="621"/>
        <v>58.441558441558442</v>
      </c>
      <c r="O3038" t="str">
        <f t="shared" si="622"/>
        <v/>
      </c>
      <c r="P3038" t="str">
        <f t="shared" si="623"/>
        <v/>
      </c>
      <c r="Q3038" s="10"/>
      <c r="R3038" s="10"/>
      <c r="S3038" s="16">
        <v>0</v>
      </c>
      <c r="T3038" s="13"/>
      <c r="U3038" s="14"/>
      <c r="V3038" s="11"/>
      <c r="W3038" s="10"/>
      <c r="X3038" s="29"/>
      <c r="AA3038" t="s">
        <v>331</v>
      </c>
      <c r="AB3038">
        <v>1</v>
      </c>
      <c r="AR3038" t="s">
        <v>338</v>
      </c>
    </row>
    <row r="3039" spans="1:44" x14ac:dyDescent="0.35">
      <c r="A3039">
        <v>16</v>
      </c>
      <c r="B3039" s="26">
        <f t="shared" si="611"/>
        <v>46273.833333333343</v>
      </c>
      <c r="C3039" t="s">
        <v>52</v>
      </c>
      <c r="D3039">
        <v>4</v>
      </c>
      <c r="E3039" s="26">
        <f t="shared" si="612"/>
        <v>46273.84375</v>
      </c>
      <c r="F3039" s="26">
        <f t="shared" si="613"/>
        <v>46273.822916666664</v>
      </c>
      <c r="G3039">
        <f t="shared" si="614"/>
        <v>0</v>
      </c>
      <c r="H3039">
        <f t="shared" si="615"/>
        <v>0</v>
      </c>
      <c r="I3039" s="27">
        <f t="shared" si="616"/>
        <v>0</v>
      </c>
      <c r="J3039" s="28" t="str">
        <f t="shared" si="617"/>
        <v>NULL</v>
      </c>
      <c r="K3039" s="29" t="str">
        <f t="shared" si="618"/>
        <v/>
      </c>
      <c r="L3039" s="26" t="str">
        <f t="shared" si="619"/>
        <v/>
      </c>
      <c r="M3039" t="str">
        <f t="shared" si="620"/>
        <v/>
      </c>
      <c r="N3039" s="28">
        <f t="shared" si="621"/>
        <v>116.70290571259142</v>
      </c>
      <c r="O3039" t="str">
        <f t="shared" si="622"/>
        <v/>
      </c>
      <c r="P3039" t="str">
        <f t="shared" si="623"/>
        <v/>
      </c>
      <c r="Q3039" s="10"/>
      <c r="R3039" s="10"/>
      <c r="S3039" s="16">
        <v>0</v>
      </c>
      <c r="T3039" s="13"/>
      <c r="U3039" s="14"/>
      <c r="V3039" s="11"/>
      <c r="W3039" s="10"/>
      <c r="X3039" s="29"/>
      <c r="AA3039" t="s">
        <v>331</v>
      </c>
      <c r="AB3039">
        <v>1</v>
      </c>
      <c r="AR3039" t="s">
        <v>338</v>
      </c>
    </row>
    <row r="3040" spans="1:44" x14ac:dyDescent="0.35">
      <c r="A3040">
        <v>16</v>
      </c>
      <c r="B3040" s="26">
        <f t="shared" si="611"/>
        <v>46273.833333333343</v>
      </c>
      <c r="C3040" t="s">
        <v>52</v>
      </c>
      <c r="D3040">
        <v>5</v>
      </c>
      <c r="E3040" s="26">
        <f t="shared" si="612"/>
        <v>46273.84375</v>
      </c>
      <c r="F3040" s="26">
        <f t="shared" si="613"/>
        <v>46273.822916666664</v>
      </c>
      <c r="G3040">
        <f t="shared" si="614"/>
        <v>0</v>
      </c>
      <c r="H3040">
        <f t="shared" si="615"/>
        <v>0</v>
      </c>
      <c r="I3040" s="27">
        <f t="shared" si="616"/>
        <v>0</v>
      </c>
      <c r="J3040" s="28" t="str">
        <f t="shared" si="617"/>
        <v>NULL</v>
      </c>
      <c r="K3040" s="29" t="str">
        <f t="shared" si="618"/>
        <v/>
      </c>
      <c r="L3040" s="26" t="str">
        <f t="shared" si="619"/>
        <v/>
      </c>
      <c r="M3040" t="str">
        <f t="shared" si="620"/>
        <v/>
      </c>
      <c r="N3040" s="28">
        <f t="shared" si="621"/>
        <v>21.695178849144636</v>
      </c>
      <c r="O3040" t="str">
        <f t="shared" si="622"/>
        <v/>
      </c>
      <c r="P3040" t="str">
        <f t="shared" si="623"/>
        <v/>
      </c>
      <c r="Q3040" s="10"/>
      <c r="R3040" s="10"/>
      <c r="S3040" s="16">
        <v>0</v>
      </c>
      <c r="T3040" s="13"/>
      <c r="U3040" s="14"/>
      <c r="V3040" s="11"/>
      <c r="W3040" s="10"/>
      <c r="X3040" s="29"/>
      <c r="AA3040" t="s">
        <v>331</v>
      </c>
      <c r="AB3040">
        <v>1</v>
      </c>
      <c r="AR3040" t="s">
        <v>338</v>
      </c>
    </row>
    <row r="3041" spans="1:44" x14ac:dyDescent="0.35">
      <c r="A3041">
        <v>16</v>
      </c>
      <c r="B3041" s="26">
        <f t="shared" si="611"/>
        <v>46273.833333333343</v>
      </c>
      <c r="C3041" t="s">
        <v>52</v>
      </c>
      <c r="D3041">
        <v>6</v>
      </c>
      <c r="E3041" s="26">
        <f t="shared" si="612"/>
        <v>46273.84375</v>
      </c>
      <c r="F3041" s="26">
        <f t="shared" si="613"/>
        <v>46273.822916666664</v>
      </c>
      <c r="G3041">
        <f t="shared" si="614"/>
        <v>0</v>
      </c>
      <c r="H3041">
        <f t="shared" si="615"/>
        <v>0</v>
      </c>
      <c r="I3041" s="27">
        <f t="shared" si="616"/>
        <v>2</v>
      </c>
      <c r="J3041" s="28">
        <f t="shared" si="617"/>
        <v>35.312445906179676</v>
      </c>
      <c r="K3041" s="29" t="str">
        <f t="shared" si="618"/>
        <v/>
      </c>
      <c r="L3041" s="26" t="str">
        <f t="shared" si="619"/>
        <v/>
      </c>
      <c r="M3041" t="str">
        <f t="shared" si="620"/>
        <v/>
      </c>
      <c r="N3041" s="28">
        <f t="shared" si="621"/>
        <v>17.656222953089838</v>
      </c>
      <c r="O3041" t="str">
        <f t="shared" si="622"/>
        <v/>
      </c>
      <c r="P3041" t="str">
        <f t="shared" si="623"/>
        <v/>
      </c>
      <c r="Q3041" s="10"/>
      <c r="R3041" s="10"/>
      <c r="S3041" s="16">
        <v>2</v>
      </c>
      <c r="T3041" s="13">
        <v>35.312445906179683</v>
      </c>
      <c r="U3041" s="14"/>
      <c r="V3041" s="11"/>
      <c r="W3041" s="10"/>
      <c r="X3041" s="29"/>
      <c r="AA3041" t="s">
        <v>331</v>
      </c>
      <c r="AB3041">
        <v>2</v>
      </c>
      <c r="AC3041">
        <v>20.456966970522078</v>
      </c>
      <c r="AD3041">
        <v>49.437190454750123</v>
      </c>
      <c r="AL3041">
        <v>20.456966970522078</v>
      </c>
      <c r="AM3041">
        <v>49.437190454750123</v>
      </c>
      <c r="AR3041" t="s">
        <v>332</v>
      </c>
    </row>
    <row r="3042" spans="1:44" x14ac:dyDescent="0.35">
      <c r="A3042">
        <v>16</v>
      </c>
      <c r="B3042" s="26">
        <f t="shared" si="611"/>
        <v>46273.833333333343</v>
      </c>
      <c r="C3042" t="s">
        <v>53</v>
      </c>
      <c r="D3042">
        <v>1</v>
      </c>
      <c r="E3042" s="26">
        <f t="shared" si="612"/>
        <v>46273.84375</v>
      </c>
      <c r="F3042" s="26">
        <f t="shared" si="613"/>
        <v>46273.822916666664</v>
      </c>
      <c r="G3042">
        <f t="shared" si="614"/>
        <v>0</v>
      </c>
      <c r="H3042">
        <f t="shared" si="615"/>
        <v>0</v>
      </c>
      <c r="I3042" s="27">
        <f t="shared" si="616"/>
        <v>0</v>
      </c>
      <c r="J3042" s="28" t="str">
        <f t="shared" si="617"/>
        <v>NULL</v>
      </c>
      <c r="K3042" s="29" t="str">
        <f t="shared" si="618"/>
        <v/>
      </c>
      <c r="L3042" s="26" t="str">
        <f t="shared" si="619"/>
        <v/>
      </c>
      <c r="M3042" t="str">
        <f t="shared" si="620"/>
        <v/>
      </c>
      <c r="N3042" s="28">
        <f t="shared" si="621"/>
        <v>34.227460053503002</v>
      </c>
      <c r="O3042" t="str">
        <f t="shared" si="622"/>
        <v/>
      </c>
      <c r="P3042" t="str">
        <f t="shared" si="623"/>
        <v/>
      </c>
      <c r="Q3042" s="10"/>
      <c r="R3042" s="10"/>
      <c r="S3042" s="16">
        <v>0</v>
      </c>
      <c r="T3042" s="13"/>
      <c r="U3042" s="14"/>
      <c r="V3042" s="11"/>
      <c r="W3042" s="10"/>
      <c r="X3042" s="29"/>
      <c r="AA3042" t="s">
        <v>331</v>
      </c>
      <c r="AB3042">
        <v>5</v>
      </c>
      <c r="AR3042" t="s">
        <v>337</v>
      </c>
    </row>
    <row r="3043" spans="1:44" x14ac:dyDescent="0.35">
      <c r="A3043">
        <v>16</v>
      </c>
      <c r="B3043" s="26">
        <f t="shared" si="611"/>
        <v>46273.833333333343</v>
      </c>
      <c r="C3043" t="s">
        <v>53</v>
      </c>
      <c r="D3043">
        <v>2</v>
      </c>
      <c r="E3043" s="26">
        <f t="shared" si="612"/>
        <v>46273.84375</v>
      </c>
      <c r="F3043" s="26">
        <f t="shared" si="613"/>
        <v>46273.822916666664</v>
      </c>
      <c r="G3043">
        <f t="shared" si="614"/>
        <v>0</v>
      </c>
      <c r="H3043">
        <f t="shared" si="615"/>
        <v>0</v>
      </c>
      <c r="I3043" s="27">
        <f t="shared" si="616"/>
        <v>0</v>
      </c>
      <c r="J3043" s="28" t="str">
        <f t="shared" si="617"/>
        <v>NULL</v>
      </c>
      <c r="K3043" s="29" t="str">
        <f t="shared" si="618"/>
        <v/>
      </c>
      <c r="L3043" s="26" t="str">
        <f t="shared" si="619"/>
        <v/>
      </c>
      <c r="M3043" t="str">
        <f t="shared" si="620"/>
        <v/>
      </c>
      <c r="N3043" s="28">
        <f t="shared" si="621"/>
        <v>41.894060995184596</v>
      </c>
      <c r="O3043" t="str">
        <f t="shared" si="622"/>
        <v/>
      </c>
      <c r="P3043" t="str">
        <f t="shared" si="623"/>
        <v/>
      </c>
      <c r="Q3043" s="10"/>
      <c r="R3043" s="10"/>
      <c r="S3043" s="16">
        <v>0</v>
      </c>
      <c r="T3043" s="13"/>
      <c r="U3043" s="14"/>
      <c r="V3043" s="11"/>
      <c r="W3043" s="10"/>
      <c r="X3043" s="29"/>
      <c r="AA3043" t="s">
        <v>331</v>
      </c>
      <c r="AB3043">
        <v>2</v>
      </c>
      <c r="AR3043" t="s">
        <v>332</v>
      </c>
    </row>
    <row r="3044" spans="1:44" x14ac:dyDescent="0.35">
      <c r="A3044">
        <v>16</v>
      </c>
      <c r="B3044" s="26">
        <f t="shared" si="611"/>
        <v>46273.833333333343</v>
      </c>
      <c r="C3044" t="s">
        <v>53</v>
      </c>
      <c r="D3044">
        <v>3</v>
      </c>
      <c r="E3044" s="26">
        <f t="shared" si="612"/>
        <v>46273.84375</v>
      </c>
      <c r="F3044" s="26">
        <f t="shared" si="613"/>
        <v>46273.822916666664</v>
      </c>
      <c r="G3044">
        <f t="shared" si="614"/>
        <v>0</v>
      </c>
      <c r="H3044">
        <f t="shared" si="615"/>
        <v>0</v>
      </c>
      <c r="I3044" s="27">
        <f t="shared" si="616"/>
        <v>0</v>
      </c>
      <c r="J3044" s="28" t="str">
        <f t="shared" si="617"/>
        <v>NULL</v>
      </c>
      <c r="K3044" s="29" t="str">
        <f t="shared" si="618"/>
        <v/>
      </c>
      <c r="L3044" s="26" t="str">
        <f t="shared" si="619"/>
        <v/>
      </c>
      <c r="M3044" t="str">
        <f t="shared" si="620"/>
        <v/>
      </c>
      <c r="N3044" s="28">
        <f t="shared" si="621"/>
        <v>58.441558441558442</v>
      </c>
      <c r="O3044" t="str">
        <f t="shared" si="622"/>
        <v/>
      </c>
      <c r="P3044" t="str">
        <f t="shared" si="623"/>
        <v/>
      </c>
      <c r="Q3044" s="10"/>
      <c r="R3044" s="10"/>
      <c r="S3044" s="16">
        <v>0</v>
      </c>
      <c r="T3044" s="13"/>
      <c r="U3044" s="14"/>
      <c r="V3044" s="11"/>
      <c r="W3044" s="10"/>
      <c r="X3044" s="29"/>
      <c r="AA3044" t="s">
        <v>331</v>
      </c>
      <c r="AB3044">
        <v>1</v>
      </c>
      <c r="AR3044" t="s">
        <v>338</v>
      </c>
    </row>
    <row r="3045" spans="1:44" x14ac:dyDescent="0.35">
      <c r="A3045">
        <v>16</v>
      </c>
      <c r="B3045" s="26">
        <f t="shared" si="611"/>
        <v>46273.833333333343</v>
      </c>
      <c r="C3045" t="s">
        <v>53</v>
      </c>
      <c r="D3045">
        <v>4</v>
      </c>
      <c r="E3045" s="26">
        <f t="shared" si="612"/>
        <v>46273.84375</v>
      </c>
      <c r="F3045" s="26">
        <f t="shared" si="613"/>
        <v>46273.822916666664</v>
      </c>
      <c r="G3045">
        <f t="shared" si="614"/>
        <v>0</v>
      </c>
      <c r="H3045">
        <f t="shared" si="615"/>
        <v>0</v>
      </c>
      <c r="I3045" s="27">
        <f t="shared" si="616"/>
        <v>0</v>
      </c>
      <c r="J3045" s="28" t="str">
        <f t="shared" si="617"/>
        <v>NULL</v>
      </c>
      <c r="K3045" s="29" t="str">
        <f t="shared" si="618"/>
        <v/>
      </c>
      <c r="L3045" s="26" t="str">
        <f t="shared" si="619"/>
        <v/>
      </c>
      <c r="M3045" t="str">
        <f t="shared" si="620"/>
        <v/>
      </c>
      <c r="N3045" s="28">
        <f t="shared" si="621"/>
        <v>116.70290571259142</v>
      </c>
      <c r="O3045" t="str">
        <f t="shared" si="622"/>
        <v/>
      </c>
      <c r="P3045" t="str">
        <f t="shared" si="623"/>
        <v/>
      </c>
      <c r="Q3045" s="10"/>
      <c r="R3045" s="10"/>
      <c r="S3045" s="16">
        <v>0</v>
      </c>
      <c r="T3045" s="13"/>
      <c r="U3045" s="14"/>
      <c r="V3045" s="11"/>
      <c r="W3045" s="10"/>
      <c r="X3045" s="29"/>
      <c r="AA3045" t="s">
        <v>331</v>
      </c>
      <c r="AB3045">
        <v>1</v>
      </c>
      <c r="AR3045" t="s">
        <v>338</v>
      </c>
    </row>
    <row r="3046" spans="1:44" x14ac:dyDescent="0.35">
      <c r="A3046">
        <v>16</v>
      </c>
      <c r="B3046" s="26">
        <f t="shared" si="611"/>
        <v>46273.833333333343</v>
      </c>
      <c r="C3046" t="s">
        <v>53</v>
      </c>
      <c r="D3046">
        <v>5</v>
      </c>
      <c r="E3046" s="26">
        <f t="shared" si="612"/>
        <v>46273.84375</v>
      </c>
      <c r="F3046" s="26">
        <f t="shared" si="613"/>
        <v>46273.822916666664</v>
      </c>
      <c r="G3046">
        <f t="shared" si="614"/>
        <v>0</v>
      </c>
      <c r="H3046">
        <f t="shared" si="615"/>
        <v>0</v>
      </c>
      <c r="I3046" s="27">
        <f t="shared" si="616"/>
        <v>0</v>
      </c>
      <c r="J3046" s="28" t="str">
        <f t="shared" si="617"/>
        <v>NULL</v>
      </c>
      <c r="K3046" s="29" t="str">
        <f t="shared" si="618"/>
        <v/>
      </c>
      <c r="L3046" s="26" t="str">
        <f t="shared" si="619"/>
        <v/>
      </c>
      <c r="M3046" t="str">
        <f t="shared" si="620"/>
        <v/>
      </c>
      <c r="N3046" s="28">
        <f t="shared" si="621"/>
        <v>21.695178849144636</v>
      </c>
      <c r="O3046" t="str">
        <f t="shared" si="622"/>
        <v/>
      </c>
      <c r="P3046" t="str">
        <f t="shared" si="623"/>
        <v/>
      </c>
      <c r="Q3046" s="10"/>
      <c r="R3046" s="10"/>
      <c r="S3046" s="16">
        <v>0</v>
      </c>
      <c r="T3046" s="13"/>
      <c r="U3046" s="14"/>
      <c r="V3046" s="11"/>
      <c r="W3046" s="10"/>
      <c r="X3046" s="29"/>
      <c r="AA3046" t="s">
        <v>331</v>
      </c>
      <c r="AB3046">
        <v>1</v>
      </c>
      <c r="AR3046" t="s">
        <v>338</v>
      </c>
    </row>
    <row r="3047" spans="1:44" x14ac:dyDescent="0.35">
      <c r="A3047">
        <v>16</v>
      </c>
      <c r="B3047" s="26">
        <f t="shared" si="611"/>
        <v>46273.833333333343</v>
      </c>
      <c r="C3047" t="s">
        <v>53</v>
      </c>
      <c r="D3047">
        <v>6</v>
      </c>
      <c r="E3047" s="26">
        <f t="shared" si="612"/>
        <v>46273.84375</v>
      </c>
      <c r="F3047" s="26">
        <f t="shared" si="613"/>
        <v>46273.822916666664</v>
      </c>
      <c r="G3047">
        <f t="shared" si="614"/>
        <v>0</v>
      </c>
      <c r="H3047">
        <f t="shared" si="615"/>
        <v>0</v>
      </c>
      <c r="I3047" s="27">
        <f t="shared" si="616"/>
        <v>2</v>
      </c>
      <c r="J3047" s="28">
        <f t="shared" si="617"/>
        <v>35.312445906179676</v>
      </c>
      <c r="K3047" s="29" t="str">
        <f t="shared" si="618"/>
        <v/>
      </c>
      <c r="L3047" s="26" t="str">
        <f t="shared" si="619"/>
        <v/>
      </c>
      <c r="M3047" t="str">
        <f t="shared" si="620"/>
        <v/>
      </c>
      <c r="N3047" s="28">
        <f t="shared" si="621"/>
        <v>17.656222953089838</v>
      </c>
      <c r="O3047" t="str">
        <f t="shared" si="622"/>
        <v/>
      </c>
      <c r="P3047" t="str">
        <f t="shared" si="623"/>
        <v/>
      </c>
      <c r="Q3047" s="10"/>
      <c r="R3047" s="10"/>
      <c r="S3047" s="16">
        <v>2</v>
      </c>
      <c r="T3047" s="13">
        <v>35.312445906179683</v>
      </c>
      <c r="U3047" s="14"/>
      <c r="V3047" s="11"/>
      <c r="W3047" s="10"/>
      <c r="X3047" s="29"/>
      <c r="AA3047" t="s">
        <v>331</v>
      </c>
      <c r="AB3047">
        <v>2</v>
      </c>
      <c r="AC3047">
        <v>20.456966970522078</v>
      </c>
      <c r="AD3047">
        <v>49.437190454750123</v>
      </c>
      <c r="AL3047">
        <v>20.456966970522078</v>
      </c>
      <c r="AM3047">
        <v>49.437190454750123</v>
      </c>
      <c r="AR3047" t="s">
        <v>332</v>
      </c>
    </row>
    <row r="3048" spans="1:44" x14ac:dyDescent="0.35">
      <c r="A3048">
        <v>16</v>
      </c>
      <c r="B3048" s="26">
        <f t="shared" si="611"/>
        <v>46273.833333333343</v>
      </c>
      <c r="C3048" t="s">
        <v>54</v>
      </c>
      <c r="D3048">
        <v>1</v>
      </c>
      <c r="E3048" s="26">
        <f t="shared" si="612"/>
        <v>46273.84375</v>
      </c>
      <c r="F3048" s="26">
        <f t="shared" si="613"/>
        <v>46273.822916666664</v>
      </c>
      <c r="G3048">
        <f t="shared" si="614"/>
        <v>0</v>
      </c>
      <c r="H3048">
        <f t="shared" si="615"/>
        <v>0</v>
      </c>
      <c r="I3048" s="27">
        <f t="shared" si="616"/>
        <v>0</v>
      </c>
      <c r="J3048" s="28" t="str">
        <f t="shared" si="617"/>
        <v>NULL</v>
      </c>
      <c r="K3048" s="29" t="str">
        <f t="shared" si="618"/>
        <v/>
      </c>
      <c r="L3048" s="26" t="str">
        <f t="shared" si="619"/>
        <v/>
      </c>
      <c r="M3048" t="str">
        <f t="shared" si="620"/>
        <v/>
      </c>
      <c r="N3048" s="28">
        <f t="shared" si="621"/>
        <v>34.227460053503002</v>
      </c>
      <c r="O3048" t="str">
        <f t="shared" si="622"/>
        <v/>
      </c>
      <c r="P3048" t="str">
        <f t="shared" si="623"/>
        <v/>
      </c>
      <c r="Q3048" s="10"/>
      <c r="R3048" s="10"/>
      <c r="S3048" s="16">
        <v>0</v>
      </c>
      <c r="T3048" s="13"/>
      <c r="U3048" s="14"/>
      <c r="V3048" s="11"/>
      <c r="W3048" s="10"/>
      <c r="X3048" s="29"/>
      <c r="AA3048" t="s">
        <v>331</v>
      </c>
      <c r="AB3048">
        <v>5</v>
      </c>
      <c r="AR3048" t="s">
        <v>337</v>
      </c>
    </row>
    <row r="3049" spans="1:44" x14ac:dyDescent="0.35">
      <c r="A3049">
        <v>16</v>
      </c>
      <c r="B3049" s="26">
        <f t="shared" si="611"/>
        <v>46273.833333333343</v>
      </c>
      <c r="C3049" t="s">
        <v>54</v>
      </c>
      <c r="D3049">
        <v>2</v>
      </c>
      <c r="E3049" s="26">
        <f t="shared" si="612"/>
        <v>46273.84375</v>
      </c>
      <c r="F3049" s="26">
        <f t="shared" si="613"/>
        <v>46273.822916666664</v>
      </c>
      <c r="G3049">
        <f t="shared" si="614"/>
        <v>0</v>
      </c>
      <c r="H3049">
        <f t="shared" si="615"/>
        <v>0</v>
      </c>
      <c r="I3049" s="27">
        <f t="shared" si="616"/>
        <v>0</v>
      </c>
      <c r="J3049" s="28" t="str">
        <f t="shared" si="617"/>
        <v>NULL</v>
      </c>
      <c r="K3049" s="29" t="str">
        <f t="shared" si="618"/>
        <v/>
      </c>
      <c r="L3049" s="26" t="str">
        <f t="shared" si="619"/>
        <v/>
      </c>
      <c r="M3049" t="str">
        <f t="shared" si="620"/>
        <v/>
      </c>
      <c r="N3049" s="28">
        <f t="shared" si="621"/>
        <v>41.894060995184596</v>
      </c>
      <c r="O3049" t="str">
        <f t="shared" si="622"/>
        <v/>
      </c>
      <c r="P3049" t="str">
        <f t="shared" si="623"/>
        <v/>
      </c>
      <c r="Q3049" s="10"/>
      <c r="R3049" s="10"/>
      <c r="S3049" s="16">
        <v>0</v>
      </c>
      <c r="T3049" s="13"/>
      <c r="U3049" s="14"/>
      <c r="V3049" s="11"/>
      <c r="W3049" s="10"/>
      <c r="X3049" s="29"/>
      <c r="AA3049" t="s">
        <v>331</v>
      </c>
      <c r="AB3049">
        <v>2</v>
      </c>
      <c r="AR3049" t="s">
        <v>332</v>
      </c>
    </row>
    <row r="3050" spans="1:44" x14ac:dyDescent="0.35">
      <c r="A3050">
        <v>16</v>
      </c>
      <c r="B3050" s="26">
        <f t="shared" si="611"/>
        <v>46273.833333333343</v>
      </c>
      <c r="C3050" t="s">
        <v>54</v>
      </c>
      <c r="D3050">
        <v>3</v>
      </c>
      <c r="E3050" s="26">
        <f t="shared" si="612"/>
        <v>46273.84375</v>
      </c>
      <c r="F3050" s="26">
        <f t="shared" si="613"/>
        <v>46273.822916666664</v>
      </c>
      <c r="G3050">
        <f t="shared" si="614"/>
        <v>0</v>
      </c>
      <c r="H3050">
        <f t="shared" si="615"/>
        <v>0</v>
      </c>
      <c r="I3050" s="27">
        <f t="shared" si="616"/>
        <v>0</v>
      </c>
      <c r="J3050" s="28" t="str">
        <f t="shared" si="617"/>
        <v>NULL</v>
      </c>
      <c r="K3050" s="29" t="str">
        <f t="shared" si="618"/>
        <v/>
      </c>
      <c r="L3050" s="26" t="str">
        <f t="shared" si="619"/>
        <v/>
      </c>
      <c r="M3050" t="str">
        <f t="shared" si="620"/>
        <v/>
      </c>
      <c r="N3050" s="28">
        <f t="shared" si="621"/>
        <v>58.441558441558442</v>
      </c>
      <c r="O3050" t="str">
        <f t="shared" si="622"/>
        <v/>
      </c>
      <c r="P3050" t="str">
        <f t="shared" si="623"/>
        <v/>
      </c>
      <c r="Q3050" s="10"/>
      <c r="R3050" s="10"/>
      <c r="S3050" s="16">
        <v>0</v>
      </c>
      <c r="T3050" s="13"/>
      <c r="U3050" s="14"/>
      <c r="V3050" s="11"/>
      <c r="W3050" s="10"/>
      <c r="X3050" s="29"/>
      <c r="AA3050" t="s">
        <v>331</v>
      </c>
      <c r="AB3050">
        <v>1</v>
      </c>
      <c r="AR3050" t="s">
        <v>338</v>
      </c>
    </row>
    <row r="3051" spans="1:44" x14ac:dyDescent="0.35">
      <c r="A3051">
        <v>16</v>
      </c>
      <c r="B3051" s="26">
        <f t="shared" si="611"/>
        <v>46273.833333333343</v>
      </c>
      <c r="C3051" t="s">
        <v>54</v>
      </c>
      <c r="D3051">
        <v>4</v>
      </c>
      <c r="E3051" s="26">
        <f t="shared" si="612"/>
        <v>46273.84375</v>
      </c>
      <c r="F3051" s="26">
        <f t="shared" si="613"/>
        <v>46273.822916666664</v>
      </c>
      <c r="G3051">
        <f t="shared" si="614"/>
        <v>0</v>
      </c>
      <c r="H3051">
        <f t="shared" si="615"/>
        <v>0</v>
      </c>
      <c r="I3051" s="27">
        <f t="shared" si="616"/>
        <v>0</v>
      </c>
      <c r="J3051" s="28" t="str">
        <f t="shared" si="617"/>
        <v>NULL</v>
      </c>
      <c r="K3051" s="29" t="str">
        <f t="shared" si="618"/>
        <v/>
      </c>
      <c r="L3051" s="26" t="str">
        <f t="shared" si="619"/>
        <v/>
      </c>
      <c r="M3051" t="str">
        <f t="shared" si="620"/>
        <v/>
      </c>
      <c r="N3051" s="28">
        <f t="shared" si="621"/>
        <v>116.70290571259142</v>
      </c>
      <c r="O3051" t="str">
        <f t="shared" si="622"/>
        <v/>
      </c>
      <c r="P3051" t="str">
        <f t="shared" si="623"/>
        <v/>
      </c>
      <c r="Q3051" s="10"/>
      <c r="R3051" s="10"/>
      <c r="S3051" s="16">
        <v>0</v>
      </c>
      <c r="T3051" s="13"/>
      <c r="U3051" s="14"/>
      <c r="V3051" s="11"/>
      <c r="W3051" s="10"/>
      <c r="X3051" s="29"/>
      <c r="AA3051" t="s">
        <v>331</v>
      </c>
      <c r="AB3051">
        <v>1</v>
      </c>
      <c r="AR3051" t="s">
        <v>338</v>
      </c>
    </row>
    <row r="3052" spans="1:44" x14ac:dyDescent="0.35">
      <c r="A3052">
        <v>16</v>
      </c>
      <c r="B3052" s="26">
        <f t="shared" si="611"/>
        <v>46273.833333333343</v>
      </c>
      <c r="C3052" t="s">
        <v>54</v>
      </c>
      <c r="D3052">
        <v>5</v>
      </c>
      <c r="E3052" s="26">
        <f t="shared" si="612"/>
        <v>46273.84375</v>
      </c>
      <c r="F3052" s="26">
        <f t="shared" si="613"/>
        <v>46273.822916666664</v>
      </c>
      <c r="G3052">
        <f t="shared" si="614"/>
        <v>0</v>
      </c>
      <c r="H3052">
        <f t="shared" si="615"/>
        <v>0</v>
      </c>
      <c r="I3052" s="27">
        <f t="shared" si="616"/>
        <v>0</v>
      </c>
      <c r="J3052" s="28" t="str">
        <f t="shared" si="617"/>
        <v>NULL</v>
      </c>
      <c r="K3052" s="29" t="str">
        <f t="shared" si="618"/>
        <v/>
      </c>
      <c r="L3052" s="26" t="str">
        <f t="shared" si="619"/>
        <v/>
      </c>
      <c r="M3052" t="str">
        <f t="shared" si="620"/>
        <v/>
      </c>
      <c r="N3052" s="28">
        <f t="shared" si="621"/>
        <v>21.695178849144636</v>
      </c>
      <c r="O3052" t="str">
        <f t="shared" si="622"/>
        <v/>
      </c>
      <c r="P3052" t="str">
        <f t="shared" si="623"/>
        <v/>
      </c>
      <c r="Q3052" s="10"/>
      <c r="R3052" s="10"/>
      <c r="S3052" s="16">
        <v>0</v>
      </c>
      <c r="T3052" s="13"/>
      <c r="U3052" s="14"/>
      <c r="V3052" s="11"/>
      <c r="W3052" s="10"/>
      <c r="X3052" s="29"/>
      <c r="AA3052" t="s">
        <v>331</v>
      </c>
      <c r="AB3052">
        <v>1</v>
      </c>
      <c r="AR3052" t="s">
        <v>338</v>
      </c>
    </row>
    <row r="3053" spans="1:44" x14ac:dyDescent="0.35">
      <c r="A3053">
        <v>16</v>
      </c>
      <c r="B3053" s="26">
        <f t="shared" si="611"/>
        <v>46273.833333333343</v>
      </c>
      <c r="C3053" t="s">
        <v>54</v>
      </c>
      <c r="D3053">
        <v>6</v>
      </c>
      <c r="E3053" s="26">
        <f t="shared" si="612"/>
        <v>46273.84375</v>
      </c>
      <c r="F3053" s="26">
        <f t="shared" si="613"/>
        <v>46273.822916666664</v>
      </c>
      <c r="G3053">
        <f t="shared" si="614"/>
        <v>0</v>
      </c>
      <c r="H3053">
        <f t="shared" si="615"/>
        <v>0</v>
      </c>
      <c r="I3053" s="27">
        <f t="shared" si="616"/>
        <v>2</v>
      </c>
      <c r="J3053" s="28">
        <f t="shared" si="617"/>
        <v>35.312445906179676</v>
      </c>
      <c r="K3053" s="29" t="str">
        <f t="shared" si="618"/>
        <v/>
      </c>
      <c r="L3053" s="26" t="str">
        <f t="shared" si="619"/>
        <v/>
      </c>
      <c r="M3053" t="str">
        <f t="shared" si="620"/>
        <v/>
      </c>
      <c r="N3053" s="28">
        <f t="shared" si="621"/>
        <v>17.656222953089838</v>
      </c>
      <c r="O3053" t="str">
        <f t="shared" si="622"/>
        <v/>
      </c>
      <c r="P3053" t="str">
        <f t="shared" si="623"/>
        <v/>
      </c>
      <c r="Q3053" s="10"/>
      <c r="R3053" s="10"/>
      <c r="S3053" s="16">
        <v>2</v>
      </c>
      <c r="T3053" s="13">
        <v>35.312445906179683</v>
      </c>
      <c r="U3053" s="14"/>
      <c r="V3053" s="11"/>
      <c r="W3053" s="10"/>
      <c r="X3053" s="29"/>
      <c r="AA3053" t="s">
        <v>331</v>
      </c>
      <c r="AB3053">
        <v>2</v>
      </c>
      <c r="AC3053">
        <v>20.456966970522078</v>
      </c>
      <c r="AD3053">
        <v>49.437190454750123</v>
      </c>
      <c r="AL3053">
        <v>20.456966970522078</v>
      </c>
      <c r="AM3053">
        <v>49.437190454750123</v>
      </c>
      <c r="AR3053" t="s">
        <v>332</v>
      </c>
    </row>
    <row r="3054" spans="1:44" x14ac:dyDescent="0.35">
      <c r="A3054">
        <v>16</v>
      </c>
      <c r="B3054" s="26">
        <f t="shared" si="611"/>
        <v>46273.833333333343</v>
      </c>
      <c r="C3054" t="s">
        <v>55</v>
      </c>
      <c r="D3054">
        <v>1</v>
      </c>
      <c r="E3054" s="26">
        <f t="shared" si="612"/>
        <v>46273.84375</v>
      </c>
      <c r="F3054" s="26">
        <f t="shared" si="613"/>
        <v>46273.822916666664</v>
      </c>
      <c r="G3054">
        <f t="shared" si="614"/>
        <v>0</v>
      </c>
      <c r="H3054">
        <f t="shared" si="615"/>
        <v>0</v>
      </c>
      <c r="I3054" s="27">
        <f t="shared" si="616"/>
        <v>0</v>
      </c>
      <c r="J3054" s="28" t="str">
        <f t="shared" si="617"/>
        <v>NULL</v>
      </c>
      <c r="K3054" s="29" t="str">
        <f t="shared" si="618"/>
        <v/>
      </c>
      <c r="L3054" s="26" t="str">
        <f t="shared" si="619"/>
        <v/>
      </c>
      <c r="M3054" t="str">
        <f t="shared" si="620"/>
        <v/>
      </c>
      <c r="N3054" s="28">
        <f t="shared" si="621"/>
        <v>34.227460053503002</v>
      </c>
      <c r="O3054" t="str">
        <f t="shared" si="622"/>
        <v/>
      </c>
      <c r="P3054" t="str">
        <f t="shared" si="623"/>
        <v/>
      </c>
      <c r="Q3054" s="10"/>
      <c r="R3054" s="10"/>
      <c r="S3054" s="16">
        <v>0</v>
      </c>
      <c r="T3054" s="13"/>
      <c r="U3054" s="14"/>
      <c r="V3054" s="11"/>
      <c r="W3054" s="10"/>
      <c r="X3054" s="29"/>
      <c r="AA3054" t="s">
        <v>331</v>
      </c>
      <c r="AB3054">
        <v>5</v>
      </c>
      <c r="AR3054" t="s">
        <v>337</v>
      </c>
    </row>
    <row r="3055" spans="1:44" x14ac:dyDescent="0.35">
      <c r="A3055">
        <v>16</v>
      </c>
      <c r="B3055" s="26">
        <f t="shared" si="611"/>
        <v>46273.833333333343</v>
      </c>
      <c r="C3055" t="s">
        <v>55</v>
      </c>
      <c r="D3055">
        <v>2</v>
      </c>
      <c r="E3055" s="26">
        <f t="shared" si="612"/>
        <v>46273.84375</v>
      </c>
      <c r="F3055" s="26">
        <f t="shared" si="613"/>
        <v>46273.822916666664</v>
      </c>
      <c r="G3055">
        <f t="shared" si="614"/>
        <v>0</v>
      </c>
      <c r="H3055">
        <f t="shared" si="615"/>
        <v>0</v>
      </c>
      <c r="I3055" s="27">
        <f t="shared" si="616"/>
        <v>0</v>
      </c>
      <c r="J3055" s="28" t="str">
        <f t="shared" si="617"/>
        <v>NULL</v>
      </c>
      <c r="K3055" s="29" t="str">
        <f t="shared" si="618"/>
        <v/>
      </c>
      <c r="L3055" s="26" t="str">
        <f t="shared" si="619"/>
        <v/>
      </c>
      <c r="M3055" t="str">
        <f t="shared" si="620"/>
        <v/>
      </c>
      <c r="N3055" s="28">
        <f t="shared" si="621"/>
        <v>41.894060995184596</v>
      </c>
      <c r="O3055" t="str">
        <f t="shared" si="622"/>
        <v/>
      </c>
      <c r="P3055" t="str">
        <f t="shared" si="623"/>
        <v/>
      </c>
      <c r="Q3055" s="10"/>
      <c r="R3055" s="10"/>
      <c r="S3055" s="16">
        <v>0</v>
      </c>
      <c r="T3055" s="13"/>
      <c r="U3055" s="14"/>
      <c r="V3055" s="11"/>
      <c r="W3055" s="10"/>
      <c r="X3055" s="29"/>
      <c r="AA3055" t="s">
        <v>331</v>
      </c>
      <c r="AB3055">
        <v>2</v>
      </c>
      <c r="AR3055" t="s">
        <v>332</v>
      </c>
    </row>
    <row r="3056" spans="1:44" x14ac:dyDescent="0.35">
      <c r="A3056">
        <v>16</v>
      </c>
      <c r="B3056" s="26">
        <f t="shared" si="611"/>
        <v>46273.833333333343</v>
      </c>
      <c r="C3056" t="s">
        <v>55</v>
      </c>
      <c r="D3056">
        <v>3</v>
      </c>
      <c r="E3056" s="26">
        <f t="shared" si="612"/>
        <v>46273.84375</v>
      </c>
      <c r="F3056" s="26">
        <f t="shared" si="613"/>
        <v>46273.822916666664</v>
      </c>
      <c r="G3056">
        <f t="shared" si="614"/>
        <v>0</v>
      </c>
      <c r="H3056">
        <f t="shared" si="615"/>
        <v>0</v>
      </c>
      <c r="I3056" s="27">
        <f t="shared" si="616"/>
        <v>0</v>
      </c>
      <c r="J3056" s="28" t="str">
        <f t="shared" si="617"/>
        <v>NULL</v>
      </c>
      <c r="K3056" s="29" t="str">
        <f t="shared" si="618"/>
        <v/>
      </c>
      <c r="L3056" s="26" t="str">
        <f t="shared" si="619"/>
        <v/>
      </c>
      <c r="M3056" t="str">
        <f t="shared" si="620"/>
        <v/>
      </c>
      <c r="N3056" s="28">
        <f t="shared" si="621"/>
        <v>58.441558441558442</v>
      </c>
      <c r="O3056" t="str">
        <f t="shared" si="622"/>
        <v/>
      </c>
      <c r="P3056" t="str">
        <f t="shared" si="623"/>
        <v/>
      </c>
      <c r="Q3056" s="10"/>
      <c r="R3056" s="10"/>
      <c r="S3056" s="16">
        <v>0</v>
      </c>
      <c r="T3056" s="13"/>
      <c r="U3056" s="14"/>
      <c r="V3056" s="11"/>
      <c r="W3056" s="10"/>
      <c r="X3056" s="29"/>
      <c r="AA3056" t="s">
        <v>331</v>
      </c>
      <c r="AB3056">
        <v>1</v>
      </c>
      <c r="AR3056" t="s">
        <v>338</v>
      </c>
    </row>
    <row r="3057" spans="1:44" x14ac:dyDescent="0.35">
      <c r="A3057">
        <v>16</v>
      </c>
      <c r="B3057" s="26">
        <f t="shared" si="611"/>
        <v>46273.833333333343</v>
      </c>
      <c r="C3057" t="s">
        <v>55</v>
      </c>
      <c r="D3057">
        <v>4</v>
      </c>
      <c r="E3057" s="26">
        <f t="shared" si="612"/>
        <v>46273.84375</v>
      </c>
      <c r="F3057" s="26">
        <f t="shared" si="613"/>
        <v>46273.822916666664</v>
      </c>
      <c r="G3057">
        <f t="shared" si="614"/>
        <v>0</v>
      </c>
      <c r="H3057">
        <f t="shared" si="615"/>
        <v>0</v>
      </c>
      <c r="I3057" s="27">
        <f t="shared" si="616"/>
        <v>0</v>
      </c>
      <c r="J3057" s="28" t="str">
        <f t="shared" si="617"/>
        <v>NULL</v>
      </c>
      <c r="K3057" s="29" t="str">
        <f t="shared" si="618"/>
        <v/>
      </c>
      <c r="L3057" s="26" t="str">
        <f t="shared" si="619"/>
        <v/>
      </c>
      <c r="M3057" t="str">
        <f t="shared" si="620"/>
        <v/>
      </c>
      <c r="N3057" s="28">
        <f t="shared" si="621"/>
        <v>116.70290571259142</v>
      </c>
      <c r="O3057" t="str">
        <f t="shared" si="622"/>
        <v/>
      </c>
      <c r="P3057" t="str">
        <f t="shared" si="623"/>
        <v/>
      </c>
      <c r="Q3057" s="10"/>
      <c r="R3057" s="10"/>
      <c r="S3057" s="16">
        <v>0</v>
      </c>
      <c r="T3057" s="13"/>
      <c r="U3057" s="14"/>
      <c r="V3057" s="11"/>
      <c r="W3057" s="10"/>
      <c r="X3057" s="29"/>
      <c r="AA3057" t="s">
        <v>331</v>
      </c>
      <c r="AB3057">
        <v>1</v>
      </c>
      <c r="AR3057" t="s">
        <v>338</v>
      </c>
    </row>
    <row r="3058" spans="1:44" x14ac:dyDescent="0.35">
      <c r="A3058">
        <v>16</v>
      </c>
      <c r="B3058" s="26">
        <f t="shared" si="611"/>
        <v>46273.833333333343</v>
      </c>
      <c r="C3058" t="s">
        <v>55</v>
      </c>
      <c r="D3058">
        <v>5</v>
      </c>
      <c r="E3058" s="26">
        <f t="shared" si="612"/>
        <v>46273.84375</v>
      </c>
      <c r="F3058" s="26">
        <f t="shared" si="613"/>
        <v>46273.822916666664</v>
      </c>
      <c r="G3058">
        <f t="shared" si="614"/>
        <v>0</v>
      </c>
      <c r="H3058">
        <f t="shared" si="615"/>
        <v>0</v>
      </c>
      <c r="I3058" s="27">
        <f t="shared" si="616"/>
        <v>0</v>
      </c>
      <c r="J3058" s="28" t="str">
        <f t="shared" si="617"/>
        <v>NULL</v>
      </c>
      <c r="K3058" s="29" t="str">
        <f t="shared" si="618"/>
        <v/>
      </c>
      <c r="L3058" s="26" t="str">
        <f t="shared" si="619"/>
        <v/>
      </c>
      <c r="M3058" t="str">
        <f t="shared" si="620"/>
        <v/>
      </c>
      <c r="N3058" s="28">
        <f t="shared" si="621"/>
        <v>21.695178849144636</v>
      </c>
      <c r="O3058" t="str">
        <f t="shared" si="622"/>
        <v/>
      </c>
      <c r="P3058" t="str">
        <f t="shared" si="623"/>
        <v/>
      </c>
      <c r="Q3058" s="10"/>
      <c r="R3058" s="10"/>
      <c r="S3058" s="16">
        <v>0</v>
      </c>
      <c r="T3058" s="13"/>
      <c r="U3058" s="14"/>
      <c r="V3058" s="11"/>
      <c r="W3058" s="10"/>
      <c r="X3058" s="29"/>
      <c r="AA3058" t="s">
        <v>331</v>
      </c>
      <c r="AB3058">
        <v>1</v>
      </c>
      <c r="AR3058" t="s">
        <v>338</v>
      </c>
    </row>
    <row r="3059" spans="1:44" x14ac:dyDescent="0.35">
      <c r="A3059">
        <v>16</v>
      </c>
      <c r="B3059" s="26">
        <f t="shared" si="611"/>
        <v>46273.833333333343</v>
      </c>
      <c r="C3059" t="s">
        <v>55</v>
      </c>
      <c r="D3059">
        <v>6</v>
      </c>
      <c r="E3059" s="26">
        <f t="shared" si="612"/>
        <v>46273.84375</v>
      </c>
      <c r="F3059" s="26">
        <f t="shared" si="613"/>
        <v>46273.822916666664</v>
      </c>
      <c r="G3059">
        <f t="shared" si="614"/>
        <v>0</v>
      </c>
      <c r="H3059">
        <f t="shared" si="615"/>
        <v>0</v>
      </c>
      <c r="I3059" s="27">
        <f t="shared" si="616"/>
        <v>2</v>
      </c>
      <c r="J3059" s="28">
        <f t="shared" si="617"/>
        <v>35.312445906179676</v>
      </c>
      <c r="K3059" s="29" t="str">
        <f t="shared" si="618"/>
        <v/>
      </c>
      <c r="L3059" s="26" t="str">
        <f t="shared" si="619"/>
        <v/>
      </c>
      <c r="M3059" t="str">
        <f t="shared" si="620"/>
        <v/>
      </c>
      <c r="N3059" s="28">
        <f t="shared" si="621"/>
        <v>17.656222953089838</v>
      </c>
      <c r="O3059" t="str">
        <f t="shared" si="622"/>
        <v/>
      </c>
      <c r="P3059" t="str">
        <f t="shared" si="623"/>
        <v/>
      </c>
      <c r="Q3059" s="10"/>
      <c r="R3059" s="10"/>
      <c r="S3059" s="16">
        <v>2</v>
      </c>
      <c r="T3059" s="13">
        <v>35.312445906179683</v>
      </c>
      <c r="U3059" s="14"/>
      <c r="V3059" s="11"/>
      <c r="W3059" s="10"/>
      <c r="X3059" s="29"/>
      <c r="AA3059" t="s">
        <v>331</v>
      </c>
      <c r="AB3059">
        <v>2</v>
      </c>
      <c r="AC3059">
        <v>20.456966970522078</v>
      </c>
      <c r="AD3059">
        <v>49.437190454750123</v>
      </c>
      <c r="AL3059">
        <v>20.456966970522078</v>
      </c>
      <c r="AM3059">
        <v>49.437190454750123</v>
      </c>
      <c r="AR3059" t="s">
        <v>332</v>
      </c>
    </row>
    <row r="3060" spans="1:44" x14ac:dyDescent="0.35">
      <c r="A3060">
        <v>16</v>
      </c>
      <c r="B3060" s="26">
        <f t="shared" si="611"/>
        <v>46273.833333333343</v>
      </c>
      <c r="C3060" t="s">
        <v>56</v>
      </c>
      <c r="D3060">
        <v>1</v>
      </c>
      <c r="E3060" s="26">
        <f t="shared" si="612"/>
        <v>46273.84375</v>
      </c>
      <c r="F3060" s="26">
        <f t="shared" si="613"/>
        <v>46273.822916666664</v>
      </c>
      <c r="G3060">
        <f t="shared" si="614"/>
        <v>0</v>
      </c>
      <c r="H3060">
        <f t="shared" si="615"/>
        <v>0</v>
      </c>
      <c r="I3060" s="27">
        <f t="shared" si="616"/>
        <v>0</v>
      </c>
      <c r="J3060" s="28" t="str">
        <f t="shared" si="617"/>
        <v>NULL</v>
      </c>
      <c r="K3060" s="29" t="str">
        <f t="shared" si="618"/>
        <v/>
      </c>
      <c r="L3060" s="26" t="str">
        <f t="shared" si="619"/>
        <v/>
      </c>
      <c r="M3060" t="str">
        <f t="shared" si="620"/>
        <v/>
      </c>
      <c r="N3060" s="28">
        <f t="shared" si="621"/>
        <v>34.227460053503002</v>
      </c>
      <c r="O3060" t="str">
        <f t="shared" si="622"/>
        <v/>
      </c>
      <c r="P3060" t="str">
        <f t="shared" si="623"/>
        <v/>
      </c>
      <c r="Q3060" s="10"/>
      <c r="R3060" s="10"/>
      <c r="S3060" s="16">
        <v>0</v>
      </c>
      <c r="T3060" s="13"/>
      <c r="U3060" s="14"/>
      <c r="V3060" s="11"/>
      <c r="W3060" s="10"/>
      <c r="X3060" s="29"/>
      <c r="AA3060" t="s">
        <v>331</v>
      </c>
      <c r="AB3060">
        <v>5</v>
      </c>
      <c r="AR3060" t="s">
        <v>337</v>
      </c>
    </row>
    <row r="3061" spans="1:44" x14ac:dyDescent="0.35">
      <c r="A3061">
        <v>16</v>
      </c>
      <c r="B3061" s="26">
        <f t="shared" si="611"/>
        <v>46273.833333333343</v>
      </c>
      <c r="C3061" t="s">
        <v>56</v>
      </c>
      <c r="D3061">
        <v>2</v>
      </c>
      <c r="E3061" s="26">
        <f t="shared" si="612"/>
        <v>46273.84375</v>
      </c>
      <c r="F3061" s="26">
        <f t="shared" si="613"/>
        <v>46273.822916666664</v>
      </c>
      <c r="G3061">
        <f t="shared" si="614"/>
        <v>0</v>
      </c>
      <c r="H3061">
        <f t="shared" si="615"/>
        <v>0</v>
      </c>
      <c r="I3061" s="27">
        <f t="shared" si="616"/>
        <v>0</v>
      </c>
      <c r="J3061" s="28" t="str">
        <f t="shared" si="617"/>
        <v>NULL</v>
      </c>
      <c r="K3061" s="29" t="str">
        <f t="shared" si="618"/>
        <v/>
      </c>
      <c r="L3061" s="26" t="str">
        <f t="shared" si="619"/>
        <v/>
      </c>
      <c r="M3061" t="str">
        <f t="shared" si="620"/>
        <v/>
      </c>
      <c r="N3061" s="28">
        <f t="shared" si="621"/>
        <v>41.894060995184596</v>
      </c>
      <c r="O3061" t="str">
        <f t="shared" si="622"/>
        <v/>
      </c>
      <c r="P3061" t="str">
        <f t="shared" si="623"/>
        <v/>
      </c>
      <c r="Q3061" s="10"/>
      <c r="R3061" s="10"/>
      <c r="S3061" s="16">
        <v>0</v>
      </c>
      <c r="T3061" s="13"/>
      <c r="U3061" s="14"/>
      <c r="V3061" s="11"/>
      <c r="W3061" s="10"/>
      <c r="X3061" s="29"/>
      <c r="AA3061" t="s">
        <v>331</v>
      </c>
      <c r="AB3061">
        <v>2</v>
      </c>
      <c r="AR3061" t="s">
        <v>332</v>
      </c>
    </row>
    <row r="3062" spans="1:44" x14ac:dyDescent="0.35">
      <c r="A3062">
        <v>16</v>
      </c>
      <c r="B3062" s="26">
        <f t="shared" si="611"/>
        <v>46273.833333333343</v>
      </c>
      <c r="C3062" t="s">
        <v>56</v>
      </c>
      <c r="D3062">
        <v>3</v>
      </c>
      <c r="E3062" s="26">
        <f t="shared" si="612"/>
        <v>46273.84375</v>
      </c>
      <c r="F3062" s="26">
        <f t="shared" si="613"/>
        <v>46273.822916666664</v>
      </c>
      <c r="G3062">
        <f t="shared" si="614"/>
        <v>0</v>
      </c>
      <c r="H3062">
        <f t="shared" si="615"/>
        <v>0</v>
      </c>
      <c r="I3062" s="27">
        <f t="shared" si="616"/>
        <v>0</v>
      </c>
      <c r="J3062" s="28" t="str">
        <f t="shared" si="617"/>
        <v>NULL</v>
      </c>
      <c r="K3062" s="29" t="str">
        <f t="shared" si="618"/>
        <v/>
      </c>
      <c r="L3062" s="26" t="str">
        <f t="shared" si="619"/>
        <v/>
      </c>
      <c r="M3062" t="str">
        <f t="shared" si="620"/>
        <v/>
      </c>
      <c r="N3062" s="28">
        <f t="shared" si="621"/>
        <v>58.441558441558442</v>
      </c>
      <c r="O3062" t="str">
        <f t="shared" si="622"/>
        <v/>
      </c>
      <c r="P3062" t="str">
        <f t="shared" si="623"/>
        <v/>
      </c>
      <c r="Q3062" s="10"/>
      <c r="R3062" s="10"/>
      <c r="S3062" s="16">
        <v>0</v>
      </c>
      <c r="T3062" s="13"/>
      <c r="U3062" s="14"/>
      <c r="V3062" s="11"/>
      <c r="W3062" s="10"/>
      <c r="X3062" s="29"/>
      <c r="AA3062" t="s">
        <v>331</v>
      </c>
      <c r="AB3062">
        <v>1</v>
      </c>
      <c r="AR3062" t="s">
        <v>338</v>
      </c>
    </row>
    <row r="3063" spans="1:44" x14ac:dyDescent="0.35">
      <c r="A3063">
        <v>16</v>
      </c>
      <c r="B3063" s="26">
        <f t="shared" si="611"/>
        <v>46273.833333333343</v>
      </c>
      <c r="C3063" t="s">
        <v>56</v>
      </c>
      <c r="D3063">
        <v>4</v>
      </c>
      <c r="E3063" s="26">
        <f t="shared" si="612"/>
        <v>46273.84375</v>
      </c>
      <c r="F3063" s="26">
        <f t="shared" si="613"/>
        <v>46273.822916666664</v>
      </c>
      <c r="G3063">
        <f t="shared" si="614"/>
        <v>0</v>
      </c>
      <c r="H3063">
        <f t="shared" si="615"/>
        <v>0</v>
      </c>
      <c r="I3063" s="27">
        <f t="shared" si="616"/>
        <v>0</v>
      </c>
      <c r="J3063" s="28" t="str">
        <f t="shared" si="617"/>
        <v>NULL</v>
      </c>
      <c r="K3063" s="29" t="str">
        <f t="shared" si="618"/>
        <v/>
      </c>
      <c r="L3063" s="26" t="str">
        <f t="shared" si="619"/>
        <v/>
      </c>
      <c r="M3063" t="str">
        <f t="shared" si="620"/>
        <v/>
      </c>
      <c r="N3063" s="28">
        <f t="shared" si="621"/>
        <v>116.70290571259142</v>
      </c>
      <c r="O3063" t="str">
        <f t="shared" si="622"/>
        <v/>
      </c>
      <c r="P3063" t="str">
        <f t="shared" si="623"/>
        <v/>
      </c>
      <c r="Q3063" s="10"/>
      <c r="R3063" s="10"/>
      <c r="S3063" s="16">
        <v>0</v>
      </c>
      <c r="T3063" s="13"/>
      <c r="U3063" s="14"/>
      <c r="V3063" s="11"/>
      <c r="W3063" s="10"/>
      <c r="X3063" s="29"/>
      <c r="AA3063" t="s">
        <v>331</v>
      </c>
      <c r="AB3063">
        <v>1</v>
      </c>
      <c r="AR3063" t="s">
        <v>338</v>
      </c>
    </row>
    <row r="3064" spans="1:44" x14ac:dyDescent="0.35">
      <c r="A3064">
        <v>16</v>
      </c>
      <c r="B3064" s="26">
        <f t="shared" si="611"/>
        <v>46273.833333333343</v>
      </c>
      <c r="C3064" t="s">
        <v>56</v>
      </c>
      <c r="D3064">
        <v>5</v>
      </c>
      <c r="E3064" s="26">
        <f t="shared" si="612"/>
        <v>46273.84375</v>
      </c>
      <c r="F3064" s="26">
        <f t="shared" si="613"/>
        <v>46273.822916666664</v>
      </c>
      <c r="G3064">
        <f t="shared" si="614"/>
        <v>0</v>
      </c>
      <c r="H3064">
        <f t="shared" si="615"/>
        <v>0</v>
      </c>
      <c r="I3064" s="27">
        <f t="shared" si="616"/>
        <v>0</v>
      </c>
      <c r="J3064" s="28" t="str">
        <f t="shared" si="617"/>
        <v>NULL</v>
      </c>
      <c r="K3064" s="29" t="str">
        <f t="shared" si="618"/>
        <v/>
      </c>
      <c r="L3064" s="26" t="str">
        <f t="shared" si="619"/>
        <v/>
      </c>
      <c r="M3064" t="str">
        <f t="shared" si="620"/>
        <v/>
      </c>
      <c r="N3064" s="28">
        <f t="shared" si="621"/>
        <v>21.695178849144636</v>
      </c>
      <c r="O3064" t="str">
        <f t="shared" si="622"/>
        <v/>
      </c>
      <c r="P3064" t="str">
        <f t="shared" si="623"/>
        <v/>
      </c>
      <c r="Q3064" s="10"/>
      <c r="R3064" s="10"/>
      <c r="S3064" s="16">
        <v>0</v>
      </c>
      <c r="T3064" s="13"/>
      <c r="U3064" s="14"/>
      <c r="V3064" s="11"/>
      <c r="W3064" s="10"/>
      <c r="X3064" s="29"/>
      <c r="AA3064" t="s">
        <v>331</v>
      </c>
      <c r="AB3064">
        <v>1</v>
      </c>
      <c r="AR3064" t="s">
        <v>338</v>
      </c>
    </row>
    <row r="3065" spans="1:44" x14ac:dyDescent="0.35">
      <c r="A3065">
        <v>16</v>
      </c>
      <c r="B3065" s="26">
        <f t="shared" si="611"/>
        <v>46273.833333333343</v>
      </c>
      <c r="C3065" t="s">
        <v>56</v>
      </c>
      <c r="D3065">
        <v>6</v>
      </c>
      <c r="E3065" s="26">
        <f t="shared" si="612"/>
        <v>46273.84375</v>
      </c>
      <c r="F3065" s="26">
        <f t="shared" si="613"/>
        <v>46273.822916666664</v>
      </c>
      <c r="G3065">
        <f t="shared" si="614"/>
        <v>0</v>
      </c>
      <c r="H3065">
        <f t="shared" si="615"/>
        <v>0</v>
      </c>
      <c r="I3065" s="27">
        <f t="shared" si="616"/>
        <v>2</v>
      </c>
      <c r="J3065" s="28">
        <f t="shared" si="617"/>
        <v>35.312445906179676</v>
      </c>
      <c r="K3065" s="29" t="str">
        <f t="shared" si="618"/>
        <v/>
      </c>
      <c r="L3065" s="26" t="str">
        <f t="shared" si="619"/>
        <v/>
      </c>
      <c r="M3065" t="str">
        <f t="shared" si="620"/>
        <v/>
      </c>
      <c r="N3065" s="28">
        <f t="shared" si="621"/>
        <v>17.656222953089838</v>
      </c>
      <c r="O3065" t="str">
        <f t="shared" si="622"/>
        <v/>
      </c>
      <c r="P3065" t="str">
        <f t="shared" si="623"/>
        <v/>
      </c>
      <c r="Q3065" s="10"/>
      <c r="R3065" s="10"/>
      <c r="S3065" s="16">
        <v>2</v>
      </c>
      <c r="T3065" s="13">
        <v>35.312445906179683</v>
      </c>
      <c r="U3065" s="14"/>
      <c r="V3065" s="11"/>
      <c r="W3065" s="10"/>
      <c r="X3065" s="29"/>
      <c r="AA3065" t="s">
        <v>331</v>
      </c>
      <c r="AB3065">
        <v>2</v>
      </c>
      <c r="AC3065">
        <v>20.456966970522078</v>
      </c>
      <c r="AD3065">
        <v>49.437190454750123</v>
      </c>
      <c r="AL3065">
        <v>20.456966970522078</v>
      </c>
      <c r="AM3065">
        <v>49.437190454750123</v>
      </c>
      <c r="AR3065" t="s">
        <v>332</v>
      </c>
    </row>
    <row r="3066" spans="1:44" x14ac:dyDescent="0.35">
      <c r="A3066">
        <v>16</v>
      </c>
      <c r="B3066" s="26">
        <f t="shared" si="611"/>
        <v>46273.833333333343</v>
      </c>
      <c r="C3066" t="s">
        <v>57</v>
      </c>
      <c r="D3066">
        <v>1</v>
      </c>
      <c r="E3066" s="26">
        <f t="shared" si="612"/>
        <v>46273.84375</v>
      </c>
      <c r="F3066" s="26">
        <f t="shared" si="613"/>
        <v>46273.822916666664</v>
      </c>
      <c r="G3066">
        <f t="shared" si="614"/>
        <v>0</v>
      </c>
      <c r="H3066">
        <f t="shared" si="615"/>
        <v>0</v>
      </c>
      <c r="I3066" s="27">
        <f t="shared" si="616"/>
        <v>0</v>
      </c>
      <c r="J3066" s="28" t="str">
        <f t="shared" si="617"/>
        <v>NULL</v>
      </c>
      <c r="K3066" s="29" t="str">
        <f t="shared" si="618"/>
        <v/>
      </c>
      <c r="L3066" s="26" t="str">
        <f t="shared" si="619"/>
        <v/>
      </c>
      <c r="M3066" t="str">
        <f t="shared" si="620"/>
        <v/>
      </c>
      <c r="N3066" s="28">
        <f t="shared" si="621"/>
        <v>34.227460053503002</v>
      </c>
      <c r="O3066" t="str">
        <f t="shared" si="622"/>
        <v/>
      </c>
      <c r="P3066" t="str">
        <f t="shared" si="623"/>
        <v/>
      </c>
      <c r="Q3066" s="10"/>
      <c r="R3066" s="10"/>
      <c r="S3066" s="16">
        <v>0</v>
      </c>
      <c r="T3066" s="13"/>
      <c r="U3066" s="14"/>
      <c r="V3066" s="11"/>
      <c r="W3066" s="10"/>
      <c r="X3066" s="29"/>
      <c r="AA3066" t="s">
        <v>331</v>
      </c>
      <c r="AB3066">
        <v>5</v>
      </c>
      <c r="AR3066" t="s">
        <v>337</v>
      </c>
    </row>
    <row r="3067" spans="1:44" x14ac:dyDescent="0.35">
      <c r="A3067">
        <v>16</v>
      </c>
      <c r="B3067" s="26">
        <f t="shared" si="611"/>
        <v>46273.833333333343</v>
      </c>
      <c r="C3067" t="s">
        <v>57</v>
      </c>
      <c r="D3067">
        <v>2</v>
      </c>
      <c r="E3067" s="26">
        <f t="shared" si="612"/>
        <v>46273.84375</v>
      </c>
      <c r="F3067" s="26">
        <f t="shared" si="613"/>
        <v>46273.822916666664</v>
      </c>
      <c r="G3067">
        <f t="shared" si="614"/>
        <v>0</v>
      </c>
      <c r="H3067">
        <f t="shared" si="615"/>
        <v>0</v>
      </c>
      <c r="I3067" s="27">
        <f t="shared" si="616"/>
        <v>0</v>
      </c>
      <c r="J3067" s="28" t="str">
        <f t="shared" si="617"/>
        <v>NULL</v>
      </c>
      <c r="K3067" s="29" t="str">
        <f t="shared" si="618"/>
        <v/>
      </c>
      <c r="L3067" s="26" t="str">
        <f t="shared" si="619"/>
        <v/>
      </c>
      <c r="M3067" t="str">
        <f t="shared" si="620"/>
        <v/>
      </c>
      <c r="N3067" s="28">
        <f t="shared" si="621"/>
        <v>41.894060995184596</v>
      </c>
      <c r="O3067" t="str">
        <f t="shared" si="622"/>
        <v/>
      </c>
      <c r="P3067" t="str">
        <f t="shared" si="623"/>
        <v/>
      </c>
      <c r="Q3067" s="10"/>
      <c r="R3067" s="10"/>
      <c r="S3067" s="16">
        <v>0</v>
      </c>
      <c r="T3067" s="13"/>
      <c r="U3067" s="14"/>
      <c r="V3067" s="11"/>
      <c r="W3067" s="10"/>
      <c r="X3067" s="29"/>
      <c r="AA3067" t="s">
        <v>331</v>
      </c>
      <c r="AB3067">
        <v>2</v>
      </c>
      <c r="AR3067" t="s">
        <v>332</v>
      </c>
    </row>
    <row r="3068" spans="1:44" x14ac:dyDescent="0.35">
      <c r="A3068">
        <v>16</v>
      </c>
      <c r="B3068" s="26">
        <f t="shared" si="611"/>
        <v>46273.833333333343</v>
      </c>
      <c r="C3068" t="s">
        <v>57</v>
      </c>
      <c r="D3068">
        <v>3</v>
      </c>
      <c r="E3068" s="26">
        <f t="shared" si="612"/>
        <v>46273.84375</v>
      </c>
      <c r="F3068" s="26">
        <f t="shared" si="613"/>
        <v>46273.822916666664</v>
      </c>
      <c r="G3068">
        <f t="shared" si="614"/>
        <v>0</v>
      </c>
      <c r="H3068">
        <f t="shared" si="615"/>
        <v>0</v>
      </c>
      <c r="I3068" s="27">
        <f t="shared" si="616"/>
        <v>0</v>
      </c>
      <c r="J3068" s="28" t="str">
        <f t="shared" si="617"/>
        <v>NULL</v>
      </c>
      <c r="K3068" s="29" t="str">
        <f t="shared" si="618"/>
        <v/>
      </c>
      <c r="L3068" s="26" t="str">
        <f t="shared" si="619"/>
        <v/>
      </c>
      <c r="M3068" t="str">
        <f t="shared" si="620"/>
        <v/>
      </c>
      <c r="N3068" s="28">
        <f t="shared" si="621"/>
        <v>58.441558441558442</v>
      </c>
      <c r="O3068" t="str">
        <f t="shared" si="622"/>
        <v/>
      </c>
      <c r="P3068" t="str">
        <f t="shared" si="623"/>
        <v/>
      </c>
      <c r="Q3068" s="10"/>
      <c r="R3068" s="10"/>
      <c r="S3068" s="16">
        <v>0</v>
      </c>
      <c r="T3068" s="13"/>
      <c r="U3068" s="14"/>
      <c r="V3068" s="11"/>
      <c r="W3068" s="10"/>
      <c r="X3068" s="29"/>
      <c r="AA3068" t="s">
        <v>331</v>
      </c>
      <c r="AB3068">
        <v>1</v>
      </c>
      <c r="AR3068" t="s">
        <v>338</v>
      </c>
    </row>
    <row r="3069" spans="1:44" x14ac:dyDescent="0.35">
      <c r="A3069">
        <v>16</v>
      </c>
      <c r="B3069" s="26">
        <f t="shared" si="611"/>
        <v>46273.833333333343</v>
      </c>
      <c r="C3069" t="s">
        <v>57</v>
      </c>
      <c r="D3069">
        <v>4</v>
      </c>
      <c r="E3069" s="26">
        <f t="shared" si="612"/>
        <v>46273.84375</v>
      </c>
      <c r="F3069" s="26">
        <f t="shared" si="613"/>
        <v>46273.822916666664</v>
      </c>
      <c r="G3069">
        <f t="shared" si="614"/>
        <v>0</v>
      </c>
      <c r="H3069">
        <f t="shared" si="615"/>
        <v>0</v>
      </c>
      <c r="I3069" s="27">
        <f t="shared" si="616"/>
        <v>0</v>
      </c>
      <c r="J3069" s="28" t="str">
        <f t="shared" si="617"/>
        <v>NULL</v>
      </c>
      <c r="K3069" s="29" t="str">
        <f t="shared" si="618"/>
        <v/>
      </c>
      <c r="L3069" s="26" t="str">
        <f t="shared" si="619"/>
        <v/>
      </c>
      <c r="M3069" t="str">
        <f t="shared" si="620"/>
        <v/>
      </c>
      <c r="N3069" s="28">
        <f t="shared" si="621"/>
        <v>116.70290571259142</v>
      </c>
      <c r="O3069" t="str">
        <f t="shared" si="622"/>
        <v/>
      </c>
      <c r="P3069" t="str">
        <f t="shared" si="623"/>
        <v/>
      </c>
      <c r="Q3069" s="10"/>
      <c r="R3069" s="10"/>
      <c r="S3069" s="16">
        <v>0</v>
      </c>
      <c r="T3069" s="13"/>
      <c r="U3069" s="14"/>
      <c r="V3069" s="11"/>
      <c r="W3069" s="10"/>
      <c r="X3069" s="29"/>
      <c r="AA3069" t="s">
        <v>331</v>
      </c>
      <c r="AB3069">
        <v>1</v>
      </c>
      <c r="AR3069" t="s">
        <v>338</v>
      </c>
    </row>
    <row r="3070" spans="1:44" x14ac:dyDescent="0.35">
      <c r="A3070">
        <v>16</v>
      </c>
      <c r="B3070" s="26">
        <f t="shared" si="611"/>
        <v>46273.833333333343</v>
      </c>
      <c r="C3070" t="s">
        <v>57</v>
      </c>
      <c r="D3070">
        <v>5</v>
      </c>
      <c r="E3070" s="26">
        <f t="shared" si="612"/>
        <v>46273.84375</v>
      </c>
      <c r="F3070" s="26">
        <f t="shared" si="613"/>
        <v>46273.822916666664</v>
      </c>
      <c r="G3070">
        <f t="shared" si="614"/>
        <v>0</v>
      </c>
      <c r="H3070">
        <f t="shared" si="615"/>
        <v>0</v>
      </c>
      <c r="I3070" s="27">
        <f t="shared" si="616"/>
        <v>0</v>
      </c>
      <c r="J3070" s="28" t="str">
        <f t="shared" si="617"/>
        <v>NULL</v>
      </c>
      <c r="K3070" s="29" t="str">
        <f t="shared" si="618"/>
        <v/>
      </c>
      <c r="L3070" s="26" t="str">
        <f t="shared" si="619"/>
        <v/>
      </c>
      <c r="M3070" t="str">
        <f t="shared" si="620"/>
        <v/>
      </c>
      <c r="N3070" s="28">
        <f t="shared" si="621"/>
        <v>21.695178849144636</v>
      </c>
      <c r="O3070" t="str">
        <f t="shared" si="622"/>
        <v/>
      </c>
      <c r="P3070" t="str">
        <f t="shared" si="623"/>
        <v/>
      </c>
      <c r="Q3070" s="10"/>
      <c r="R3070" s="10"/>
      <c r="S3070" s="16">
        <v>0</v>
      </c>
      <c r="T3070" s="13"/>
      <c r="U3070" s="14"/>
      <c r="V3070" s="11"/>
      <c r="W3070" s="10"/>
      <c r="X3070" s="29"/>
      <c r="AA3070" t="s">
        <v>331</v>
      </c>
      <c r="AB3070">
        <v>1</v>
      </c>
      <c r="AR3070" t="s">
        <v>338</v>
      </c>
    </row>
    <row r="3071" spans="1:44" x14ac:dyDescent="0.35">
      <c r="A3071">
        <v>16</v>
      </c>
      <c r="B3071" s="26">
        <f t="shared" si="611"/>
        <v>46273.833333333343</v>
      </c>
      <c r="C3071" t="s">
        <v>57</v>
      </c>
      <c r="D3071">
        <v>6</v>
      </c>
      <c r="E3071" s="26">
        <f t="shared" si="612"/>
        <v>46273.84375</v>
      </c>
      <c r="F3071" s="26">
        <f t="shared" si="613"/>
        <v>46273.822916666664</v>
      </c>
      <c r="G3071">
        <f t="shared" si="614"/>
        <v>0</v>
      </c>
      <c r="H3071">
        <f t="shared" si="615"/>
        <v>0</v>
      </c>
      <c r="I3071" s="27">
        <f t="shared" si="616"/>
        <v>2</v>
      </c>
      <c r="J3071" s="28">
        <f t="shared" si="617"/>
        <v>35.312445906179676</v>
      </c>
      <c r="K3071" s="29" t="str">
        <f t="shared" si="618"/>
        <v/>
      </c>
      <c r="L3071" s="26" t="str">
        <f t="shared" si="619"/>
        <v/>
      </c>
      <c r="M3071" t="str">
        <f t="shared" si="620"/>
        <v/>
      </c>
      <c r="N3071" s="28">
        <f t="shared" si="621"/>
        <v>17.656222953089838</v>
      </c>
      <c r="O3071" t="str">
        <f t="shared" si="622"/>
        <v/>
      </c>
      <c r="P3071" t="str">
        <f t="shared" si="623"/>
        <v/>
      </c>
      <c r="Q3071" s="10"/>
      <c r="R3071" s="10"/>
      <c r="S3071" s="16">
        <v>2</v>
      </c>
      <c r="T3071" s="13">
        <v>35.312445906179683</v>
      </c>
      <c r="U3071" s="14"/>
      <c r="V3071" s="11"/>
      <c r="W3071" s="10"/>
      <c r="X3071" s="29"/>
      <c r="AA3071" t="s">
        <v>331</v>
      </c>
      <c r="AB3071">
        <v>2</v>
      </c>
      <c r="AC3071">
        <v>20.456966970522078</v>
      </c>
      <c r="AD3071">
        <v>49.437190454750123</v>
      </c>
      <c r="AL3071">
        <v>20.456966970522078</v>
      </c>
      <c r="AM3071">
        <v>49.437190454750123</v>
      </c>
      <c r="AR3071" t="s">
        <v>332</v>
      </c>
    </row>
    <row r="3072" spans="1:44" x14ac:dyDescent="0.35">
      <c r="A3072">
        <v>16</v>
      </c>
      <c r="B3072" s="26">
        <f t="shared" si="611"/>
        <v>46273.833333333343</v>
      </c>
      <c r="C3072" t="s">
        <v>58</v>
      </c>
      <c r="D3072">
        <v>1</v>
      </c>
      <c r="E3072" s="26">
        <f t="shared" si="612"/>
        <v>46273.854166666657</v>
      </c>
      <c r="F3072" s="26">
        <f t="shared" si="613"/>
        <v>46273.833333333321</v>
      </c>
      <c r="G3072">
        <f t="shared" si="614"/>
        <v>0</v>
      </c>
      <c r="H3072">
        <f t="shared" si="615"/>
        <v>0</v>
      </c>
      <c r="I3072" s="27">
        <f t="shared" si="616"/>
        <v>0</v>
      </c>
      <c r="J3072" s="28" t="str">
        <f t="shared" si="617"/>
        <v>NULL</v>
      </c>
      <c r="K3072" s="29" t="str">
        <f t="shared" si="618"/>
        <v/>
      </c>
      <c r="L3072" s="26" t="str">
        <f t="shared" si="619"/>
        <v/>
      </c>
      <c r="M3072" t="str">
        <f t="shared" si="620"/>
        <v/>
      </c>
      <c r="N3072" s="28">
        <f t="shared" si="621"/>
        <v>34.227460053503002</v>
      </c>
      <c r="O3072" t="str">
        <f t="shared" si="622"/>
        <v/>
      </c>
      <c r="P3072" t="str">
        <f t="shared" si="623"/>
        <v/>
      </c>
      <c r="Q3072" s="10"/>
      <c r="R3072" s="10"/>
      <c r="S3072" s="16">
        <v>0</v>
      </c>
      <c r="T3072" s="13"/>
      <c r="U3072" s="14"/>
      <c r="V3072" s="11"/>
      <c r="W3072" s="10"/>
      <c r="X3072" s="29"/>
      <c r="AA3072" t="s">
        <v>331</v>
      </c>
      <c r="AB3072">
        <v>5</v>
      </c>
      <c r="AR3072" t="s">
        <v>337</v>
      </c>
    </row>
    <row r="3073" spans="1:44" x14ac:dyDescent="0.35">
      <c r="A3073">
        <v>16</v>
      </c>
      <c r="B3073" s="26">
        <f t="shared" si="611"/>
        <v>46273.833333333343</v>
      </c>
      <c r="C3073" t="s">
        <v>58</v>
      </c>
      <c r="D3073">
        <v>2</v>
      </c>
      <c r="E3073" s="26">
        <f t="shared" si="612"/>
        <v>46273.854166666657</v>
      </c>
      <c r="F3073" s="26">
        <f t="shared" si="613"/>
        <v>46273.833333333321</v>
      </c>
      <c r="G3073">
        <f t="shared" si="614"/>
        <v>0</v>
      </c>
      <c r="H3073">
        <f t="shared" si="615"/>
        <v>0</v>
      </c>
      <c r="I3073" s="27">
        <f t="shared" si="616"/>
        <v>0</v>
      </c>
      <c r="J3073" s="28" t="str">
        <f t="shared" si="617"/>
        <v>NULL</v>
      </c>
      <c r="K3073" s="29" t="str">
        <f t="shared" si="618"/>
        <v/>
      </c>
      <c r="L3073" s="26" t="str">
        <f t="shared" si="619"/>
        <v/>
      </c>
      <c r="M3073" t="str">
        <f t="shared" si="620"/>
        <v/>
      </c>
      <c r="N3073" s="28">
        <f t="shared" si="621"/>
        <v>41.894060995184596</v>
      </c>
      <c r="O3073" t="str">
        <f t="shared" si="622"/>
        <v/>
      </c>
      <c r="P3073" t="str">
        <f t="shared" si="623"/>
        <v/>
      </c>
      <c r="Q3073" s="10"/>
      <c r="R3073" s="10"/>
      <c r="S3073" s="16">
        <v>0</v>
      </c>
      <c r="T3073" s="13"/>
      <c r="U3073" s="14"/>
      <c r="V3073" s="11"/>
      <c r="W3073" s="10"/>
      <c r="X3073" s="29"/>
      <c r="AA3073" t="s">
        <v>331</v>
      </c>
      <c r="AB3073">
        <v>2</v>
      </c>
      <c r="AR3073" t="s">
        <v>332</v>
      </c>
    </row>
    <row r="3074" spans="1:44" x14ac:dyDescent="0.35">
      <c r="A3074">
        <v>16</v>
      </c>
      <c r="B3074" s="26">
        <f t="shared" si="611"/>
        <v>46273.833333333343</v>
      </c>
      <c r="C3074" t="s">
        <v>58</v>
      </c>
      <c r="D3074">
        <v>3</v>
      </c>
      <c r="E3074" s="26">
        <f t="shared" si="612"/>
        <v>46273.854166666657</v>
      </c>
      <c r="F3074" s="26">
        <f t="shared" si="613"/>
        <v>46273.833333333321</v>
      </c>
      <c r="G3074">
        <f t="shared" si="614"/>
        <v>0</v>
      </c>
      <c r="H3074">
        <f t="shared" si="615"/>
        <v>0</v>
      </c>
      <c r="I3074" s="27">
        <f t="shared" si="616"/>
        <v>0</v>
      </c>
      <c r="J3074" s="28" t="str">
        <f t="shared" si="617"/>
        <v>NULL</v>
      </c>
      <c r="K3074" s="29" t="str">
        <f t="shared" si="618"/>
        <v/>
      </c>
      <c r="L3074" s="26" t="str">
        <f t="shared" si="619"/>
        <v/>
      </c>
      <c r="M3074" t="str">
        <f t="shared" si="620"/>
        <v/>
      </c>
      <c r="N3074" s="28">
        <f t="shared" si="621"/>
        <v>58.441558441558442</v>
      </c>
      <c r="O3074" t="str">
        <f t="shared" si="622"/>
        <v/>
      </c>
      <c r="P3074" t="str">
        <f t="shared" si="623"/>
        <v/>
      </c>
      <c r="Q3074" s="10"/>
      <c r="R3074" s="10"/>
      <c r="S3074" s="16">
        <v>0</v>
      </c>
      <c r="T3074" s="13"/>
      <c r="U3074" s="14"/>
      <c r="V3074" s="11"/>
      <c r="W3074" s="10"/>
      <c r="X3074" s="29"/>
      <c r="AA3074" t="s">
        <v>331</v>
      </c>
      <c r="AB3074">
        <v>1</v>
      </c>
      <c r="AR3074" t="s">
        <v>338</v>
      </c>
    </row>
    <row r="3075" spans="1:44" x14ac:dyDescent="0.35">
      <c r="A3075">
        <v>16</v>
      </c>
      <c r="B3075" s="26">
        <f t="shared" si="611"/>
        <v>46273.833333333343</v>
      </c>
      <c r="C3075" t="s">
        <v>58</v>
      </c>
      <c r="D3075">
        <v>4</v>
      </c>
      <c r="E3075" s="26">
        <f t="shared" si="612"/>
        <v>46273.854166666657</v>
      </c>
      <c r="F3075" s="26">
        <f t="shared" si="613"/>
        <v>46273.833333333321</v>
      </c>
      <c r="G3075">
        <f t="shared" si="614"/>
        <v>0</v>
      </c>
      <c r="H3075">
        <f t="shared" si="615"/>
        <v>0</v>
      </c>
      <c r="I3075" s="27">
        <f t="shared" si="616"/>
        <v>0</v>
      </c>
      <c r="J3075" s="28" t="str">
        <f t="shared" si="617"/>
        <v>NULL</v>
      </c>
      <c r="K3075" s="29" t="str">
        <f t="shared" si="618"/>
        <v/>
      </c>
      <c r="L3075" s="26" t="str">
        <f t="shared" si="619"/>
        <v/>
      </c>
      <c r="M3075" t="str">
        <f t="shared" si="620"/>
        <v/>
      </c>
      <c r="N3075" s="28">
        <f t="shared" si="621"/>
        <v>116.70290571259142</v>
      </c>
      <c r="O3075" t="str">
        <f t="shared" si="622"/>
        <v/>
      </c>
      <c r="P3075" t="str">
        <f t="shared" si="623"/>
        <v/>
      </c>
      <c r="Q3075" s="10"/>
      <c r="R3075" s="10"/>
      <c r="S3075" s="16">
        <v>0</v>
      </c>
      <c r="T3075" s="13"/>
      <c r="U3075" s="14"/>
      <c r="V3075" s="11"/>
      <c r="W3075" s="10"/>
      <c r="X3075" s="29"/>
      <c r="AA3075" t="s">
        <v>331</v>
      </c>
      <c r="AB3075">
        <v>1</v>
      </c>
      <c r="AR3075" t="s">
        <v>338</v>
      </c>
    </row>
    <row r="3076" spans="1:44" x14ac:dyDescent="0.35">
      <c r="A3076">
        <v>16</v>
      </c>
      <c r="B3076" s="26">
        <f t="shared" si="611"/>
        <v>46273.833333333343</v>
      </c>
      <c r="C3076" t="s">
        <v>58</v>
      </c>
      <c r="D3076">
        <v>5</v>
      </c>
      <c r="E3076" s="26">
        <f t="shared" si="612"/>
        <v>46273.854166666657</v>
      </c>
      <c r="F3076" s="26">
        <f t="shared" si="613"/>
        <v>46273.833333333321</v>
      </c>
      <c r="G3076">
        <f t="shared" si="614"/>
        <v>0</v>
      </c>
      <c r="H3076">
        <f t="shared" si="615"/>
        <v>0</v>
      </c>
      <c r="I3076" s="27">
        <f t="shared" si="616"/>
        <v>0</v>
      </c>
      <c r="J3076" s="28" t="str">
        <f t="shared" si="617"/>
        <v>NULL</v>
      </c>
      <c r="K3076" s="29" t="str">
        <f t="shared" si="618"/>
        <v/>
      </c>
      <c r="L3076" s="26" t="str">
        <f t="shared" si="619"/>
        <v/>
      </c>
      <c r="M3076" t="str">
        <f t="shared" si="620"/>
        <v/>
      </c>
      <c r="N3076" s="28">
        <f t="shared" si="621"/>
        <v>21.695178849144636</v>
      </c>
      <c r="O3076" t="str">
        <f t="shared" si="622"/>
        <v/>
      </c>
      <c r="P3076" t="str">
        <f t="shared" si="623"/>
        <v/>
      </c>
      <c r="Q3076" s="10"/>
      <c r="R3076" s="10"/>
      <c r="S3076" s="16">
        <v>0</v>
      </c>
      <c r="T3076" s="13"/>
      <c r="U3076" s="14"/>
      <c r="V3076" s="11"/>
      <c r="W3076" s="10"/>
      <c r="X3076" s="29"/>
      <c r="AA3076" t="s">
        <v>331</v>
      </c>
      <c r="AB3076">
        <v>1</v>
      </c>
      <c r="AR3076" t="s">
        <v>338</v>
      </c>
    </row>
    <row r="3077" spans="1:44" x14ac:dyDescent="0.35">
      <c r="A3077">
        <v>16</v>
      </c>
      <c r="B3077" s="26">
        <f t="shared" si="611"/>
        <v>46273.833333333343</v>
      </c>
      <c r="C3077" t="s">
        <v>58</v>
      </c>
      <c r="D3077">
        <v>6</v>
      </c>
      <c r="E3077" s="26">
        <f t="shared" si="612"/>
        <v>46273.854166666657</v>
      </c>
      <c r="F3077" s="26">
        <f t="shared" si="613"/>
        <v>46273.833333333321</v>
      </c>
      <c r="G3077">
        <f t="shared" si="614"/>
        <v>0</v>
      </c>
      <c r="H3077">
        <f t="shared" si="615"/>
        <v>0</v>
      </c>
      <c r="I3077" s="27">
        <f t="shared" si="616"/>
        <v>2</v>
      </c>
      <c r="J3077" s="28">
        <f t="shared" si="617"/>
        <v>35.312445906179676</v>
      </c>
      <c r="K3077" s="29" t="str">
        <f t="shared" si="618"/>
        <v/>
      </c>
      <c r="L3077" s="26" t="str">
        <f t="shared" si="619"/>
        <v/>
      </c>
      <c r="M3077" t="str">
        <f t="shared" si="620"/>
        <v/>
      </c>
      <c r="N3077" s="28">
        <f t="shared" si="621"/>
        <v>17.656222953089838</v>
      </c>
      <c r="O3077" t="str">
        <f t="shared" si="622"/>
        <v/>
      </c>
      <c r="P3077" t="str">
        <f t="shared" si="623"/>
        <v/>
      </c>
      <c r="Q3077" s="10"/>
      <c r="R3077" s="10"/>
      <c r="S3077" s="16">
        <v>2</v>
      </c>
      <c r="T3077" s="13">
        <v>35.312445906179683</v>
      </c>
      <c r="U3077" s="14"/>
      <c r="V3077" s="11"/>
      <c r="W3077" s="10"/>
      <c r="X3077" s="29"/>
      <c r="AA3077" t="s">
        <v>331</v>
      </c>
      <c r="AB3077">
        <v>2</v>
      </c>
      <c r="AC3077">
        <v>20.456966970522078</v>
      </c>
      <c r="AD3077">
        <v>49.437190454750123</v>
      </c>
      <c r="AL3077">
        <v>20.456966970522078</v>
      </c>
      <c r="AM3077">
        <v>49.437190454750123</v>
      </c>
      <c r="AR3077" t="s">
        <v>332</v>
      </c>
    </row>
    <row r="3078" spans="1:44" x14ac:dyDescent="0.35">
      <c r="A3078">
        <v>16</v>
      </c>
      <c r="B3078" s="26">
        <f t="shared" ref="B3078:B3141" si="624">INDEX(SNAP_TIMES,MATCH(A3078,SNAP_NOS,0))</f>
        <v>46273.833333333343</v>
      </c>
      <c r="C3078" t="s">
        <v>59</v>
      </c>
      <c r="D3078">
        <v>1</v>
      </c>
      <c r="E3078" s="26">
        <f t="shared" ref="E3078:E3141" si="625">IF(AND(INDEX(SH_CHG,MATCH(C3078,SH_ID,0))&lt;&gt;"",B3078&gt;=INDEX(SH_CHG,MATCH(C3078,SH_ID,0))),INDEX(SH_DEP,MATCH(C3078,SH_ID,0)),INDEX(SH_ORIG,MATCH(C3078,SH_ID,0)))</f>
        <v>46273.854166666657</v>
      </c>
      <c r="F3078" s="26">
        <f t="shared" ref="F3078:F3141" si="626">E3078-LOADING_MINUTES/1440</f>
        <v>46273.833333333321</v>
      </c>
      <c r="G3078">
        <f t="shared" ref="G3078:G3141" si="627">COUNTIFS(OL_SNAP,A3078,OL_EFF,C3078,OL_WT,D3078,OL_OPEN,"&gt;0")</f>
        <v>0</v>
      </c>
      <c r="H3078">
        <f t="shared" ref="H3078:H3141" si="628">SUMIFS($G$6:$G$3569,$A$6:$A$3569,A3078,$D$6:$D$3569,D3078,$F$6:$F$3569,"&lt;="&amp;F3078)</f>
        <v>0</v>
      </c>
      <c r="I3078" s="27">
        <f t="shared" ref="I3078:I3141" si="629">INDEX(C_RES,MATCH(1,INDEX((C_SN=A3078)*(C_WT=D3078),0),0))</f>
        <v>0</v>
      </c>
      <c r="J3078" s="28" t="str">
        <f t="shared" ref="J3078:J3141" si="630">INDEX(C_RL,MATCH(1,INDEX((C_SN=A3078)*(C_WT=D3078),0),0))</f>
        <v>NULL</v>
      </c>
      <c r="K3078" s="29" t="str">
        <f t="shared" ref="K3078:K3141" si="631">IF(G3078=0,"",IF(ISNUMBER(J3078),IF(J3078&gt;0,H3078/J3078/24,"NULL"),"NULL"))</f>
        <v/>
      </c>
      <c r="L3078" s="26" t="str">
        <f t="shared" ref="L3078:L3141" si="632">IF(ISNUMBER(K3078),B3078+K3078,"")</f>
        <v/>
      </c>
      <c r="M3078" t="str">
        <f t="shared" ref="M3078:M3141" si="633">IF(G3078=0,"",IF(B3078&gt;=F3078,"NO - CUTOFF PASSED",IF(ISNUMBER(K3078),IF(L3078&lt;=F3078,"YES","NO"),"UNKNOWN - NO RATE")))</f>
        <v/>
      </c>
      <c r="N3078" s="28">
        <f t="shared" ref="N3078:N3141" si="634">IFERROR(IF(AND(INDEX(C_HRS,MATCH(1,INDEX((C_SN=A3078)*(C_WT=D3078),0),0))&gt;0,INDEX(C_TL,MATCH(1,INDEX((C_SN=A3078)*(C_WT=D3078),0),0))&gt;0),INDEX(C_TL,MATCH(1,INDEX((C_SN=A3078)*(C_WT=D3078),0),0))/INDEX(C_HRS,MATCH(1,INDEX((C_SN=A3078)*(C_WT=D3078),0),0)),"NULL"),"NULL")</f>
        <v>34.227460053503002</v>
      </c>
      <c r="O3078" t="str">
        <f t="shared" ref="O3078:O3141" si="635">IF(M3078="NO",IF(ISNUMBER(N3078),ROUNDUP(H3078/(N3078*(F3078-B3078)*24),0),"CANNOT ESTIMATE - NO RATE"),"")</f>
        <v/>
      </c>
      <c r="P3078" t="str">
        <f t="shared" ref="P3078:P3141" si="636">IF(ISNUMBER(O3078),MAX(0,O3078-I3078),O3078)</f>
        <v/>
      </c>
      <c r="Q3078" s="10"/>
      <c r="R3078" s="10"/>
      <c r="S3078" s="16">
        <v>0</v>
      </c>
      <c r="T3078" s="13"/>
      <c r="U3078" s="14"/>
      <c r="V3078" s="11"/>
      <c r="W3078" s="10"/>
      <c r="X3078" s="29"/>
      <c r="AA3078" t="s">
        <v>331</v>
      </c>
      <c r="AB3078">
        <v>5</v>
      </c>
      <c r="AR3078" t="s">
        <v>337</v>
      </c>
    </row>
    <row r="3079" spans="1:44" x14ac:dyDescent="0.35">
      <c r="A3079">
        <v>16</v>
      </c>
      <c r="B3079" s="26">
        <f t="shared" si="624"/>
        <v>46273.833333333343</v>
      </c>
      <c r="C3079" t="s">
        <v>59</v>
      </c>
      <c r="D3079">
        <v>2</v>
      </c>
      <c r="E3079" s="26">
        <f t="shared" si="625"/>
        <v>46273.854166666657</v>
      </c>
      <c r="F3079" s="26">
        <f t="shared" si="626"/>
        <v>46273.833333333321</v>
      </c>
      <c r="G3079">
        <f t="shared" si="627"/>
        <v>0</v>
      </c>
      <c r="H3079">
        <f t="shared" si="628"/>
        <v>0</v>
      </c>
      <c r="I3079" s="27">
        <f t="shared" si="629"/>
        <v>0</v>
      </c>
      <c r="J3079" s="28" t="str">
        <f t="shared" si="630"/>
        <v>NULL</v>
      </c>
      <c r="K3079" s="29" t="str">
        <f t="shared" si="631"/>
        <v/>
      </c>
      <c r="L3079" s="26" t="str">
        <f t="shared" si="632"/>
        <v/>
      </c>
      <c r="M3079" t="str">
        <f t="shared" si="633"/>
        <v/>
      </c>
      <c r="N3079" s="28">
        <f t="shared" si="634"/>
        <v>41.894060995184596</v>
      </c>
      <c r="O3079" t="str">
        <f t="shared" si="635"/>
        <v/>
      </c>
      <c r="P3079" t="str">
        <f t="shared" si="636"/>
        <v/>
      </c>
      <c r="Q3079" s="10"/>
      <c r="R3079" s="10"/>
      <c r="S3079" s="16">
        <v>0</v>
      </c>
      <c r="T3079" s="13"/>
      <c r="U3079" s="14"/>
      <c r="V3079" s="11"/>
      <c r="W3079" s="10"/>
      <c r="X3079" s="29"/>
      <c r="AA3079" t="s">
        <v>331</v>
      </c>
      <c r="AB3079">
        <v>2</v>
      </c>
      <c r="AR3079" t="s">
        <v>332</v>
      </c>
    </row>
    <row r="3080" spans="1:44" x14ac:dyDescent="0.35">
      <c r="A3080">
        <v>16</v>
      </c>
      <c r="B3080" s="26">
        <f t="shared" si="624"/>
        <v>46273.833333333343</v>
      </c>
      <c r="C3080" t="s">
        <v>59</v>
      </c>
      <c r="D3080">
        <v>3</v>
      </c>
      <c r="E3080" s="26">
        <f t="shared" si="625"/>
        <v>46273.854166666657</v>
      </c>
      <c r="F3080" s="26">
        <f t="shared" si="626"/>
        <v>46273.833333333321</v>
      </c>
      <c r="G3080">
        <f t="shared" si="627"/>
        <v>0</v>
      </c>
      <c r="H3080">
        <f t="shared" si="628"/>
        <v>0</v>
      </c>
      <c r="I3080" s="27">
        <f t="shared" si="629"/>
        <v>0</v>
      </c>
      <c r="J3080" s="28" t="str">
        <f t="shared" si="630"/>
        <v>NULL</v>
      </c>
      <c r="K3080" s="29" t="str">
        <f t="shared" si="631"/>
        <v/>
      </c>
      <c r="L3080" s="26" t="str">
        <f t="shared" si="632"/>
        <v/>
      </c>
      <c r="M3080" t="str">
        <f t="shared" si="633"/>
        <v/>
      </c>
      <c r="N3080" s="28">
        <f t="shared" si="634"/>
        <v>58.441558441558442</v>
      </c>
      <c r="O3080" t="str">
        <f t="shared" si="635"/>
        <v/>
      </c>
      <c r="P3080" t="str">
        <f t="shared" si="636"/>
        <v/>
      </c>
      <c r="Q3080" s="10"/>
      <c r="R3080" s="10"/>
      <c r="S3080" s="16">
        <v>0</v>
      </c>
      <c r="T3080" s="13"/>
      <c r="U3080" s="14"/>
      <c r="V3080" s="11"/>
      <c r="W3080" s="10"/>
      <c r="X3080" s="29"/>
      <c r="AA3080" t="s">
        <v>331</v>
      </c>
      <c r="AB3080">
        <v>1</v>
      </c>
      <c r="AR3080" t="s">
        <v>338</v>
      </c>
    </row>
    <row r="3081" spans="1:44" x14ac:dyDescent="0.35">
      <c r="A3081">
        <v>16</v>
      </c>
      <c r="B3081" s="26">
        <f t="shared" si="624"/>
        <v>46273.833333333343</v>
      </c>
      <c r="C3081" t="s">
        <v>59</v>
      </c>
      <c r="D3081">
        <v>4</v>
      </c>
      <c r="E3081" s="26">
        <f t="shared" si="625"/>
        <v>46273.854166666657</v>
      </c>
      <c r="F3081" s="26">
        <f t="shared" si="626"/>
        <v>46273.833333333321</v>
      </c>
      <c r="G3081">
        <f t="shared" si="627"/>
        <v>0</v>
      </c>
      <c r="H3081">
        <f t="shared" si="628"/>
        <v>0</v>
      </c>
      <c r="I3081" s="27">
        <f t="shared" si="629"/>
        <v>0</v>
      </c>
      <c r="J3081" s="28" t="str">
        <f t="shared" si="630"/>
        <v>NULL</v>
      </c>
      <c r="K3081" s="29" t="str">
        <f t="shared" si="631"/>
        <v/>
      </c>
      <c r="L3081" s="26" t="str">
        <f t="shared" si="632"/>
        <v/>
      </c>
      <c r="M3081" t="str">
        <f t="shared" si="633"/>
        <v/>
      </c>
      <c r="N3081" s="28">
        <f t="shared" si="634"/>
        <v>116.70290571259142</v>
      </c>
      <c r="O3081" t="str">
        <f t="shared" si="635"/>
        <v/>
      </c>
      <c r="P3081" t="str">
        <f t="shared" si="636"/>
        <v/>
      </c>
      <c r="Q3081" s="10"/>
      <c r="R3081" s="10"/>
      <c r="S3081" s="16">
        <v>0</v>
      </c>
      <c r="T3081" s="13"/>
      <c r="U3081" s="14"/>
      <c r="V3081" s="11"/>
      <c r="W3081" s="10"/>
      <c r="X3081" s="29"/>
      <c r="AA3081" t="s">
        <v>331</v>
      </c>
      <c r="AB3081">
        <v>1</v>
      </c>
      <c r="AR3081" t="s">
        <v>338</v>
      </c>
    </row>
    <row r="3082" spans="1:44" x14ac:dyDescent="0.35">
      <c r="A3082">
        <v>16</v>
      </c>
      <c r="B3082" s="26">
        <f t="shared" si="624"/>
        <v>46273.833333333343</v>
      </c>
      <c r="C3082" t="s">
        <v>59</v>
      </c>
      <c r="D3082">
        <v>5</v>
      </c>
      <c r="E3082" s="26">
        <f t="shared" si="625"/>
        <v>46273.854166666657</v>
      </c>
      <c r="F3082" s="26">
        <f t="shared" si="626"/>
        <v>46273.833333333321</v>
      </c>
      <c r="G3082">
        <f t="shared" si="627"/>
        <v>0</v>
      </c>
      <c r="H3082">
        <f t="shared" si="628"/>
        <v>0</v>
      </c>
      <c r="I3082" s="27">
        <f t="shared" si="629"/>
        <v>0</v>
      </c>
      <c r="J3082" s="28" t="str">
        <f t="shared" si="630"/>
        <v>NULL</v>
      </c>
      <c r="K3082" s="29" t="str">
        <f t="shared" si="631"/>
        <v/>
      </c>
      <c r="L3082" s="26" t="str">
        <f t="shared" si="632"/>
        <v/>
      </c>
      <c r="M3082" t="str">
        <f t="shared" si="633"/>
        <v/>
      </c>
      <c r="N3082" s="28">
        <f t="shared" si="634"/>
        <v>21.695178849144636</v>
      </c>
      <c r="O3082" t="str">
        <f t="shared" si="635"/>
        <v/>
      </c>
      <c r="P3082" t="str">
        <f t="shared" si="636"/>
        <v/>
      </c>
      <c r="Q3082" s="10"/>
      <c r="R3082" s="10"/>
      <c r="S3082" s="16">
        <v>0</v>
      </c>
      <c r="T3082" s="13"/>
      <c r="U3082" s="14"/>
      <c r="V3082" s="11"/>
      <c r="W3082" s="10"/>
      <c r="X3082" s="29"/>
      <c r="AA3082" t="s">
        <v>331</v>
      </c>
      <c r="AB3082">
        <v>1</v>
      </c>
      <c r="AR3082" t="s">
        <v>338</v>
      </c>
    </row>
    <row r="3083" spans="1:44" x14ac:dyDescent="0.35">
      <c r="A3083">
        <v>16</v>
      </c>
      <c r="B3083" s="26">
        <f t="shared" si="624"/>
        <v>46273.833333333343</v>
      </c>
      <c r="C3083" t="s">
        <v>59</v>
      </c>
      <c r="D3083">
        <v>6</v>
      </c>
      <c r="E3083" s="26">
        <f t="shared" si="625"/>
        <v>46273.854166666657</v>
      </c>
      <c r="F3083" s="26">
        <f t="shared" si="626"/>
        <v>46273.833333333321</v>
      </c>
      <c r="G3083">
        <f t="shared" si="627"/>
        <v>0</v>
      </c>
      <c r="H3083">
        <f t="shared" si="628"/>
        <v>0</v>
      </c>
      <c r="I3083" s="27">
        <f t="shared" si="629"/>
        <v>2</v>
      </c>
      <c r="J3083" s="28">
        <f t="shared" si="630"/>
        <v>35.312445906179676</v>
      </c>
      <c r="K3083" s="29" t="str">
        <f t="shared" si="631"/>
        <v/>
      </c>
      <c r="L3083" s="26" t="str">
        <f t="shared" si="632"/>
        <v/>
      </c>
      <c r="M3083" t="str">
        <f t="shared" si="633"/>
        <v/>
      </c>
      <c r="N3083" s="28">
        <f t="shared" si="634"/>
        <v>17.656222953089838</v>
      </c>
      <c r="O3083" t="str">
        <f t="shared" si="635"/>
        <v/>
      </c>
      <c r="P3083" t="str">
        <f t="shared" si="636"/>
        <v/>
      </c>
      <c r="Q3083" s="10"/>
      <c r="R3083" s="10"/>
      <c r="S3083" s="16">
        <v>2</v>
      </c>
      <c r="T3083" s="13">
        <v>35.312445906179683</v>
      </c>
      <c r="U3083" s="14"/>
      <c r="V3083" s="11"/>
      <c r="W3083" s="10"/>
      <c r="X3083" s="29"/>
      <c r="AA3083" t="s">
        <v>331</v>
      </c>
      <c r="AB3083">
        <v>2</v>
      </c>
      <c r="AC3083">
        <v>20.456966970522078</v>
      </c>
      <c r="AD3083">
        <v>49.437190454750123</v>
      </c>
      <c r="AL3083">
        <v>20.456966970522078</v>
      </c>
      <c r="AM3083">
        <v>49.437190454750123</v>
      </c>
      <c r="AR3083" t="s">
        <v>332</v>
      </c>
    </row>
    <row r="3084" spans="1:44" x14ac:dyDescent="0.35">
      <c r="A3084">
        <v>16</v>
      </c>
      <c r="B3084" s="26">
        <f t="shared" si="624"/>
        <v>46273.833333333343</v>
      </c>
      <c r="C3084" t="s">
        <v>60</v>
      </c>
      <c r="D3084">
        <v>1</v>
      </c>
      <c r="E3084" s="26">
        <f t="shared" si="625"/>
        <v>46273.854166666657</v>
      </c>
      <c r="F3084" s="26">
        <f t="shared" si="626"/>
        <v>46273.833333333321</v>
      </c>
      <c r="G3084">
        <f t="shared" si="627"/>
        <v>0</v>
      </c>
      <c r="H3084">
        <f t="shared" si="628"/>
        <v>0</v>
      </c>
      <c r="I3084" s="27">
        <f t="shared" si="629"/>
        <v>0</v>
      </c>
      <c r="J3084" s="28" t="str">
        <f t="shared" si="630"/>
        <v>NULL</v>
      </c>
      <c r="K3084" s="29" t="str">
        <f t="shared" si="631"/>
        <v/>
      </c>
      <c r="L3084" s="26" t="str">
        <f t="shared" si="632"/>
        <v/>
      </c>
      <c r="M3084" t="str">
        <f t="shared" si="633"/>
        <v/>
      </c>
      <c r="N3084" s="28">
        <f t="shared" si="634"/>
        <v>34.227460053503002</v>
      </c>
      <c r="O3084" t="str">
        <f t="shared" si="635"/>
        <v/>
      </c>
      <c r="P3084" t="str">
        <f t="shared" si="636"/>
        <v/>
      </c>
      <c r="Q3084" s="10"/>
      <c r="R3084" s="10"/>
      <c r="S3084" s="16">
        <v>0</v>
      </c>
      <c r="T3084" s="13"/>
      <c r="U3084" s="14"/>
      <c r="V3084" s="11"/>
      <c r="W3084" s="10"/>
      <c r="X3084" s="29"/>
      <c r="AA3084" t="s">
        <v>331</v>
      </c>
      <c r="AB3084">
        <v>5</v>
      </c>
      <c r="AR3084" t="s">
        <v>337</v>
      </c>
    </row>
    <row r="3085" spans="1:44" x14ac:dyDescent="0.35">
      <c r="A3085">
        <v>16</v>
      </c>
      <c r="B3085" s="26">
        <f t="shared" si="624"/>
        <v>46273.833333333343</v>
      </c>
      <c r="C3085" t="s">
        <v>60</v>
      </c>
      <c r="D3085">
        <v>2</v>
      </c>
      <c r="E3085" s="26">
        <f t="shared" si="625"/>
        <v>46273.854166666657</v>
      </c>
      <c r="F3085" s="26">
        <f t="shared" si="626"/>
        <v>46273.833333333321</v>
      </c>
      <c r="G3085">
        <f t="shared" si="627"/>
        <v>0</v>
      </c>
      <c r="H3085">
        <f t="shared" si="628"/>
        <v>0</v>
      </c>
      <c r="I3085" s="27">
        <f t="shared" si="629"/>
        <v>0</v>
      </c>
      <c r="J3085" s="28" t="str">
        <f t="shared" si="630"/>
        <v>NULL</v>
      </c>
      <c r="K3085" s="29" t="str">
        <f t="shared" si="631"/>
        <v/>
      </c>
      <c r="L3085" s="26" t="str">
        <f t="shared" si="632"/>
        <v/>
      </c>
      <c r="M3085" t="str">
        <f t="shared" si="633"/>
        <v/>
      </c>
      <c r="N3085" s="28">
        <f t="shared" si="634"/>
        <v>41.894060995184596</v>
      </c>
      <c r="O3085" t="str">
        <f t="shared" si="635"/>
        <v/>
      </c>
      <c r="P3085" t="str">
        <f t="shared" si="636"/>
        <v/>
      </c>
      <c r="Q3085" s="10"/>
      <c r="R3085" s="10"/>
      <c r="S3085" s="16">
        <v>0</v>
      </c>
      <c r="T3085" s="13"/>
      <c r="U3085" s="14"/>
      <c r="V3085" s="11"/>
      <c r="W3085" s="10"/>
      <c r="X3085" s="29"/>
      <c r="AA3085" t="s">
        <v>331</v>
      </c>
      <c r="AB3085">
        <v>2</v>
      </c>
      <c r="AR3085" t="s">
        <v>332</v>
      </c>
    </row>
    <row r="3086" spans="1:44" x14ac:dyDescent="0.35">
      <c r="A3086">
        <v>16</v>
      </c>
      <c r="B3086" s="26">
        <f t="shared" si="624"/>
        <v>46273.833333333343</v>
      </c>
      <c r="C3086" t="s">
        <v>60</v>
      </c>
      <c r="D3086">
        <v>3</v>
      </c>
      <c r="E3086" s="26">
        <f t="shared" si="625"/>
        <v>46273.854166666657</v>
      </c>
      <c r="F3086" s="26">
        <f t="shared" si="626"/>
        <v>46273.833333333321</v>
      </c>
      <c r="G3086">
        <f t="shared" si="627"/>
        <v>0</v>
      </c>
      <c r="H3086">
        <f t="shared" si="628"/>
        <v>0</v>
      </c>
      <c r="I3086" s="27">
        <f t="shared" si="629"/>
        <v>0</v>
      </c>
      <c r="J3086" s="28" t="str">
        <f t="shared" si="630"/>
        <v>NULL</v>
      </c>
      <c r="K3086" s="29" t="str">
        <f t="shared" si="631"/>
        <v/>
      </c>
      <c r="L3086" s="26" t="str">
        <f t="shared" si="632"/>
        <v/>
      </c>
      <c r="M3086" t="str">
        <f t="shared" si="633"/>
        <v/>
      </c>
      <c r="N3086" s="28">
        <f t="shared" si="634"/>
        <v>58.441558441558442</v>
      </c>
      <c r="O3086" t="str">
        <f t="shared" si="635"/>
        <v/>
      </c>
      <c r="P3086" t="str">
        <f t="shared" si="636"/>
        <v/>
      </c>
      <c r="Q3086" s="10"/>
      <c r="R3086" s="10"/>
      <c r="S3086" s="16">
        <v>0</v>
      </c>
      <c r="T3086" s="13"/>
      <c r="U3086" s="14"/>
      <c r="V3086" s="11"/>
      <c r="W3086" s="10"/>
      <c r="X3086" s="29"/>
      <c r="AA3086" t="s">
        <v>331</v>
      </c>
      <c r="AB3086">
        <v>1</v>
      </c>
      <c r="AR3086" t="s">
        <v>338</v>
      </c>
    </row>
    <row r="3087" spans="1:44" x14ac:dyDescent="0.35">
      <c r="A3087">
        <v>16</v>
      </c>
      <c r="B3087" s="26">
        <f t="shared" si="624"/>
        <v>46273.833333333343</v>
      </c>
      <c r="C3087" t="s">
        <v>60</v>
      </c>
      <c r="D3087">
        <v>4</v>
      </c>
      <c r="E3087" s="26">
        <f t="shared" si="625"/>
        <v>46273.854166666657</v>
      </c>
      <c r="F3087" s="26">
        <f t="shared" si="626"/>
        <v>46273.833333333321</v>
      </c>
      <c r="G3087">
        <f t="shared" si="627"/>
        <v>0</v>
      </c>
      <c r="H3087">
        <f t="shared" si="628"/>
        <v>0</v>
      </c>
      <c r="I3087" s="27">
        <f t="shared" si="629"/>
        <v>0</v>
      </c>
      <c r="J3087" s="28" t="str">
        <f t="shared" si="630"/>
        <v>NULL</v>
      </c>
      <c r="K3087" s="29" t="str">
        <f t="shared" si="631"/>
        <v/>
      </c>
      <c r="L3087" s="26" t="str">
        <f t="shared" si="632"/>
        <v/>
      </c>
      <c r="M3087" t="str">
        <f t="shared" si="633"/>
        <v/>
      </c>
      <c r="N3087" s="28">
        <f t="shared" si="634"/>
        <v>116.70290571259142</v>
      </c>
      <c r="O3087" t="str">
        <f t="shared" si="635"/>
        <v/>
      </c>
      <c r="P3087" t="str">
        <f t="shared" si="636"/>
        <v/>
      </c>
      <c r="Q3087" s="10"/>
      <c r="R3087" s="10"/>
      <c r="S3087" s="16">
        <v>0</v>
      </c>
      <c r="T3087" s="13"/>
      <c r="U3087" s="14"/>
      <c r="V3087" s="11"/>
      <c r="W3087" s="10"/>
      <c r="X3087" s="29"/>
      <c r="AA3087" t="s">
        <v>331</v>
      </c>
      <c r="AB3087">
        <v>1</v>
      </c>
      <c r="AR3087" t="s">
        <v>338</v>
      </c>
    </row>
    <row r="3088" spans="1:44" x14ac:dyDescent="0.35">
      <c r="A3088">
        <v>16</v>
      </c>
      <c r="B3088" s="26">
        <f t="shared" si="624"/>
        <v>46273.833333333343</v>
      </c>
      <c r="C3088" t="s">
        <v>60</v>
      </c>
      <c r="D3088">
        <v>5</v>
      </c>
      <c r="E3088" s="26">
        <f t="shared" si="625"/>
        <v>46273.854166666657</v>
      </c>
      <c r="F3088" s="26">
        <f t="shared" si="626"/>
        <v>46273.833333333321</v>
      </c>
      <c r="G3088">
        <f t="shared" si="627"/>
        <v>0</v>
      </c>
      <c r="H3088">
        <f t="shared" si="628"/>
        <v>0</v>
      </c>
      <c r="I3088" s="27">
        <f t="shared" si="629"/>
        <v>0</v>
      </c>
      <c r="J3088" s="28" t="str">
        <f t="shared" si="630"/>
        <v>NULL</v>
      </c>
      <c r="K3088" s="29" t="str">
        <f t="shared" si="631"/>
        <v/>
      </c>
      <c r="L3088" s="26" t="str">
        <f t="shared" si="632"/>
        <v/>
      </c>
      <c r="M3088" t="str">
        <f t="shared" si="633"/>
        <v/>
      </c>
      <c r="N3088" s="28">
        <f t="shared" si="634"/>
        <v>21.695178849144636</v>
      </c>
      <c r="O3088" t="str">
        <f t="shared" si="635"/>
        <v/>
      </c>
      <c r="P3088" t="str">
        <f t="shared" si="636"/>
        <v/>
      </c>
      <c r="Q3088" s="10"/>
      <c r="R3088" s="10"/>
      <c r="S3088" s="16">
        <v>0</v>
      </c>
      <c r="T3088" s="13"/>
      <c r="U3088" s="14"/>
      <c r="V3088" s="11"/>
      <c r="W3088" s="10"/>
      <c r="X3088" s="29"/>
      <c r="AA3088" t="s">
        <v>331</v>
      </c>
      <c r="AB3088">
        <v>1</v>
      </c>
      <c r="AR3088" t="s">
        <v>338</v>
      </c>
    </row>
    <row r="3089" spans="1:44" x14ac:dyDescent="0.35">
      <c r="A3089">
        <v>16</v>
      </c>
      <c r="B3089" s="26">
        <f t="shared" si="624"/>
        <v>46273.833333333343</v>
      </c>
      <c r="C3089" t="s">
        <v>60</v>
      </c>
      <c r="D3089">
        <v>6</v>
      </c>
      <c r="E3089" s="26">
        <f t="shared" si="625"/>
        <v>46273.854166666657</v>
      </c>
      <c r="F3089" s="26">
        <f t="shared" si="626"/>
        <v>46273.833333333321</v>
      </c>
      <c r="G3089">
        <f t="shared" si="627"/>
        <v>0</v>
      </c>
      <c r="H3089">
        <f t="shared" si="628"/>
        <v>0</v>
      </c>
      <c r="I3089" s="27">
        <f t="shared" si="629"/>
        <v>2</v>
      </c>
      <c r="J3089" s="28">
        <f t="shared" si="630"/>
        <v>35.312445906179676</v>
      </c>
      <c r="K3089" s="29" t="str">
        <f t="shared" si="631"/>
        <v/>
      </c>
      <c r="L3089" s="26" t="str">
        <f t="shared" si="632"/>
        <v/>
      </c>
      <c r="M3089" t="str">
        <f t="shared" si="633"/>
        <v/>
      </c>
      <c r="N3089" s="28">
        <f t="shared" si="634"/>
        <v>17.656222953089838</v>
      </c>
      <c r="O3089" t="str">
        <f t="shared" si="635"/>
        <v/>
      </c>
      <c r="P3089" t="str">
        <f t="shared" si="636"/>
        <v/>
      </c>
      <c r="Q3089" s="10"/>
      <c r="R3089" s="10"/>
      <c r="S3089" s="16">
        <v>2</v>
      </c>
      <c r="T3089" s="13">
        <v>35.312445906179683</v>
      </c>
      <c r="U3089" s="14"/>
      <c r="V3089" s="11"/>
      <c r="W3089" s="10"/>
      <c r="X3089" s="29"/>
      <c r="AA3089" t="s">
        <v>331</v>
      </c>
      <c r="AB3089">
        <v>2</v>
      </c>
      <c r="AC3089">
        <v>20.456966970522078</v>
      </c>
      <c r="AD3089">
        <v>49.437190454750123</v>
      </c>
      <c r="AL3089">
        <v>20.456966970522078</v>
      </c>
      <c r="AM3089">
        <v>49.437190454750123</v>
      </c>
      <c r="AR3089" t="s">
        <v>332</v>
      </c>
    </row>
    <row r="3090" spans="1:44" x14ac:dyDescent="0.35">
      <c r="A3090">
        <v>16</v>
      </c>
      <c r="B3090" s="26">
        <f t="shared" si="624"/>
        <v>46273.833333333343</v>
      </c>
      <c r="C3090" t="s">
        <v>61</v>
      </c>
      <c r="D3090">
        <v>1</v>
      </c>
      <c r="E3090" s="26">
        <f t="shared" si="625"/>
        <v>46273.854166666657</v>
      </c>
      <c r="F3090" s="26">
        <f t="shared" si="626"/>
        <v>46273.833333333321</v>
      </c>
      <c r="G3090">
        <f t="shared" si="627"/>
        <v>0</v>
      </c>
      <c r="H3090">
        <f t="shared" si="628"/>
        <v>0</v>
      </c>
      <c r="I3090" s="27">
        <f t="shared" si="629"/>
        <v>0</v>
      </c>
      <c r="J3090" s="28" t="str">
        <f t="shared" si="630"/>
        <v>NULL</v>
      </c>
      <c r="K3090" s="29" t="str">
        <f t="shared" si="631"/>
        <v/>
      </c>
      <c r="L3090" s="26" t="str">
        <f t="shared" si="632"/>
        <v/>
      </c>
      <c r="M3090" t="str">
        <f t="shared" si="633"/>
        <v/>
      </c>
      <c r="N3090" s="28">
        <f t="shared" si="634"/>
        <v>34.227460053503002</v>
      </c>
      <c r="O3090" t="str">
        <f t="shared" si="635"/>
        <v/>
      </c>
      <c r="P3090" t="str">
        <f t="shared" si="636"/>
        <v/>
      </c>
      <c r="Q3090" s="10"/>
      <c r="R3090" s="10"/>
      <c r="S3090" s="16">
        <v>0</v>
      </c>
      <c r="T3090" s="13"/>
      <c r="U3090" s="14"/>
      <c r="V3090" s="11"/>
      <c r="W3090" s="10"/>
      <c r="X3090" s="29"/>
      <c r="AA3090" t="s">
        <v>331</v>
      </c>
      <c r="AB3090">
        <v>5</v>
      </c>
      <c r="AR3090" t="s">
        <v>337</v>
      </c>
    </row>
    <row r="3091" spans="1:44" x14ac:dyDescent="0.35">
      <c r="A3091">
        <v>16</v>
      </c>
      <c r="B3091" s="26">
        <f t="shared" si="624"/>
        <v>46273.833333333343</v>
      </c>
      <c r="C3091" t="s">
        <v>61</v>
      </c>
      <c r="D3091">
        <v>2</v>
      </c>
      <c r="E3091" s="26">
        <f t="shared" si="625"/>
        <v>46273.854166666657</v>
      </c>
      <c r="F3091" s="26">
        <f t="shared" si="626"/>
        <v>46273.833333333321</v>
      </c>
      <c r="G3091">
        <f t="shared" si="627"/>
        <v>0</v>
      </c>
      <c r="H3091">
        <f t="shared" si="628"/>
        <v>0</v>
      </c>
      <c r="I3091" s="27">
        <f t="shared" si="629"/>
        <v>0</v>
      </c>
      <c r="J3091" s="28" t="str">
        <f t="shared" si="630"/>
        <v>NULL</v>
      </c>
      <c r="K3091" s="29" t="str">
        <f t="shared" si="631"/>
        <v/>
      </c>
      <c r="L3091" s="26" t="str">
        <f t="shared" si="632"/>
        <v/>
      </c>
      <c r="M3091" t="str">
        <f t="shared" si="633"/>
        <v/>
      </c>
      <c r="N3091" s="28">
        <f t="shared" si="634"/>
        <v>41.894060995184596</v>
      </c>
      <c r="O3091" t="str">
        <f t="shared" si="635"/>
        <v/>
      </c>
      <c r="P3091" t="str">
        <f t="shared" si="636"/>
        <v/>
      </c>
      <c r="Q3091" s="10"/>
      <c r="R3091" s="10"/>
      <c r="S3091" s="16">
        <v>0</v>
      </c>
      <c r="T3091" s="13"/>
      <c r="U3091" s="14"/>
      <c r="V3091" s="11"/>
      <c r="W3091" s="10"/>
      <c r="X3091" s="29"/>
      <c r="AA3091" t="s">
        <v>331</v>
      </c>
      <c r="AB3091">
        <v>2</v>
      </c>
      <c r="AR3091" t="s">
        <v>332</v>
      </c>
    </row>
    <row r="3092" spans="1:44" x14ac:dyDescent="0.35">
      <c r="A3092">
        <v>16</v>
      </c>
      <c r="B3092" s="26">
        <f t="shared" si="624"/>
        <v>46273.833333333343</v>
      </c>
      <c r="C3092" t="s">
        <v>61</v>
      </c>
      <c r="D3092">
        <v>3</v>
      </c>
      <c r="E3092" s="26">
        <f t="shared" si="625"/>
        <v>46273.854166666657</v>
      </c>
      <c r="F3092" s="26">
        <f t="shared" si="626"/>
        <v>46273.833333333321</v>
      </c>
      <c r="G3092">
        <f t="shared" si="627"/>
        <v>0</v>
      </c>
      <c r="H3092">
        <f t="shared" si="628"/>
        <v>0</v>
      </c>
      <c r="I3092" s="27">
        <f t="shared" si="629"/>
        <v>0</v>
      </c>
      <c r="J3092" s="28" t="str">
        <f t="shared" si="630"/>
        <v>NULL</v>
      </c>
      <c r="K3092" s="29" t="str">
        <f t="shared" si="631"/>
        <v/>
      </c>
      <c r="L3092" s="26" t="str">
        <f t="shared" si="632"/>
        <v/>
      </c>
      <c r="M3092" t="str">
        <f t="shared" si="633"/>
        <v/>
      </c>
      <c r="N3092" s="28">
        <f t="shared" si="634"/>
        <v>58.441558441558442</v>
      </c>
      <c r="O3092" t="str">
        <f t="shared" si="635"/>
        <v/>
      </c>
      <c r="P3092" t="str">
        <f t="shared" si="636"/>
        <v/>
      </c>
      <c r="Q3092" s="10"/>
      <c r="R3092" s="10"/>
      <c r="S3092" s="16">
        <v>0</v>
      </c>
      <c r="T3092" s="13"/>
      <c r="U3092" s="14"/>
      <c r="V3092" s="11"/>
      <c r="W3092" s="10"/>
      <c r="X3092" s="29"/>
      <c r="AA3092" t="s">
        <v>331</v>
      </c>
      <c r="AB3092">
        <v>1</v>
      </c>
      <c r="AR3092" t="s">
        <v>338</v>
      </c>
    </row>
    <row r="3093" spans="1:44" x14ac:dyDescent="0.35">
      <c r="A3093">
        <v>16</v>
      </c>
      <c r="B3093" s="26">
        <f t="shared" si="624"/>
        <v>46273.833333333343</v>
      </c>
      <c r="C3093" t="s">
        <v>61</v>
      </c>
      <c r="D3093">
        <v>4</v>
      </c>
      <c r="E3093" s="26">
        <f t="shared" si="625"/>
        <v>46273.854166666657</v>
      </c>
      <c r="F3093" s="26">
        <f t="shared" si="626"/>
        <v>46273.833333333321</v>
      </c>
      <c r="G3093">
        <f t="shared" si="627"/>
        <v>0</v>
      </c>
      <c r="H3093">
        <f t="shared" si="628"/>
        <v>0</v>
      </c>
      <c r="I3093" s="27">
        <f t="shared" si="629"/>
        <v>0</v>
      </c>
      <c r="J3093" s="28" t="str">
        <f t="shared" si="630"/>
        <v>NULL</v>
      </c>
      <c r="K3093" s="29" t="str">
        <f t="shared" si="631"/>
        <v/>
      </c>
      <c r="L3093" s="26" t="str">
        <f t="shared" si="632"/>
        <v/>
      </c>
      <c r="M3093" t="str">
        <f t="shared" si="633"/>
        <v/>
      </c>
      <c r="N3093" s="28">
        <f t="shared" si="634"/>
        <v>116.70290571259142</v>
      </c>
      <c r="O3093" t="str">
        <f t="shared" si="635"/>
        <v/>
      </c>
      <c r="P3093" t="str">
        <f t="shared" si="636"/>
        <v/>
      </c>
      <c r="Q3093" s="10"/>
      <c r="R3093" s="10"/>
      <c r="S3093" s="16">
        <v>0</v>
      </c>
      <c r="T3093" s="13"/>
      <c r="U3093" s="14"/>
      <c r="V3093" s="11"/>
      <c r="W3093" s="10"/>
      <c r="X3093" s="29"/>
      <c r="AA3093" t="s">
        <v>331</v>
      </c>
      <c r="AB3093">
        <v>1</v>
      </c>
      <c r="AR3093" t="s">
        <v>338</v>
      </c>
    </row>
    <row r="3094" spans="1:44" x14ac:dyDescent="0.35">
      <c r="A3094">
        <v>16</v>
      </c>
      <c r="B3094" s="26">
        <f t="shared" si="624"/>
        <v>46273.833333333343</v>
      </c>
      <c r="C3094" t="s">
        <v>61</v>
      </c>
      <c r="D3094">
        <v>5</v>
      </c>
      <c r="E3094" s="26">
        <f t="shared" si="625"/>
        <v>46273.854166666657</v>
      </c>
      <c r="F3094" s="26">
        <f t="shared" si="626"/>
        <v>46273.833333333321</v>
      </c>
      <c r="G3094">
        <f t="shared" si="627"/>
        <v>0</v>
      </c>
      <c r="H3094">
        <f t="shared" si="628"/>
        <v>0</v>
      </c>
      <c r="I3094" s="27">
        <f t="shared" si="629"/>
        <v>0</v>
      </c>
      <c r="J3094" s="28" t="str">
        <f t="shared" si="630"/>
        <v>NULL</v>
      </c>
      <c r="K3094" s="29" t="str">
        <f t="shared" si="631"/>
        <v/>
      </c>
      <c r="L3094" s="26" t="str">
        <f t="shared" si="632"/>
        <v/>
      </c>
      <c r="M3094" t="str">
        <f t="shared" si="633"/>
        <v/>
      </c>
      <c r="N3094" s="28">
        <f t="shared" si="634"/>
        <v>21.695178849144636</v>
      </c>
      <c r="O3094" t="str">
        <f t="shared" si="635"/>
        <v/>
      </c>
      <c r="P3094" t="str">
        <f t="shared" si="636"/>
        <v/>
      </c>
      <c r="Q3094" s="10"/>
      <c r="R3094" s="10"/>
      <c r="S3094" s="16">
        <v>0</v>
      </c>
      <c r="T3094" s="13"/>
      <c r="U3094" s="14"/>
      <c r="V3094" s="11"/>
      <c r="W3094" s="10"/>
      <c r="X3094" s="29"/>
      <c r="AA3094" t="s">
        <v>331</v>
      </c>
      <c r="AB3094">
        <v>1</v>
      </c>
      <c r="AR3094" t="s">
        <v>338</v>
      </c>
    </row>
    <row r="3095" spans="1:44" x14ac:dyDescent="0.35">
      <c r="A3095">
        <v>16</v>
      </c>
      <c r="B3095" s="26">
        <f t="shared" si="624"/>
        <v>46273.833333333343</v>
      </c>
      <c r="C3095" t="s">
        <v>61</v>
      </c>
      <c r="D3095">
        <v>6</v>
      </c>
      <c r="E3095" s="26">
        <f t="shared" si="625"/>
        <v>46273.854166666657</v>
      </c>
      <c r="F3095" s="26">
        <f t="shared" si="626"/>
        <v>46273.833333333321</v>
      </c>
      <c r="G3095">
        <f t="shared" si="627"/>
        <v>0</v>
      </c>
      <c r="H3095">
        <f t="shared" si="628"/>
        <v>0</v>
      </c>
      <c r="I3095" s="27">
        <f t="shared" si="629"/>
        <v>2</v>
      </c>
      <c r="J3095" s="28">
        <f t="shared" si="630"/>
        <v>35.312445906179676</v>
      </c>
      <c r="K3095" s="29" t="str">
        <f t="shared" si="631"/>
        <v/>
      </c>
      <c r="L3095" s="26" t="str">
        <f t="shared" si="632"/>
        <v/>
      </c>
      <c r="M3095" t="str">
        <f t="shared" si="633"/>
        <v/>
      </c>
      <c r="N3095" s="28">
        <f t="shared" si="634"/>
        <v>17.656222953089838</v>
      </c>
      <c r="O3095" t="str">
        <f t="shared" si="635"/>
        <v/>
      </c>
      <c r="P3095" t="str">
        <f t="shared" si="636"/>
        <v/>
      </c>
      <c r="Q3095" s="10"/>
      <c r="R3095" s="10"/>
      <c r="S3095" s="16">
        <v>2</v>
      </c>
      <c r="T3095" s="13">
        <v>35.312445906179683</v>
      </c>
      <c r="U3095" s="14"/>
      <c r="V3095" s="11"/>
      <c r="W3095" s="10"/>
      <c r="X3095" s="29"/>
      <c r="AA3095" t="s">
        <v>331</v>
      </c>
      <c r="AB3095">
        <v>2</v>
      </c>
      <c r="AC3095">
        <v>20.456966970522078</v>
      </c>
      <c r="AD3095">
        <v>49.437190454750123</v>
      </c>
      <c r="AL3095">
        <v>20.456966970522078</v>
      </c>
      <c r="AM3095">
        <v>49.437190454750123</v>
      </c>
      <c r="AR3095" t="s">
        <v>332</v>
      </c>
    </row>
    <row r="3096" spans="1:44" x14ac:dyDescent="0.35">
      <c r="A3096">
        <v>16</v>
      </c>
      <c r="B3096" s="26">
        <f t="shared" si="624"/>
        <v>46273.833333333343</v>
      </c>
      <c r="C3096" t="s">
        <v>62</v>
      </c>
      <c r="D3096">
        <v>1</v>
      </c>
      <c r="E3096" s="26">
        <f t="shared" si="625"/>
        <v>46273.854166666657</v>
      </c>
      <c r="F3096" s="26">
        <f t="shared" si="626"/>
        <v>46273.833333333321</v>
      </c>
      <c r="G3096">
        <f t="shared" si="627"/>
        <v>0</v>
      </c>
      <c r="H3096">
        <f t="shared" si="628"/>
        <v>0</v>
      </c>
      <c r="I3096" s="27">
        <f t="shared" si="629"/>
        <v>0</v>
      </c>
      <c r="J3096" s="28" t="str">
        <f t="shared" si="630"/>
        <v>NULL</v>
      </c>
      <c r="K3096" s="29" t="str">
        <f t="shared" si="631"/>
        <v/>
      </c>
      <c r="L3096" s="26" t="str">
        <f t="shared" si="632"/>
        <v/>
      </c>
      <c r="M3096" t="str">
        <f t="shared" si="633"/>
        <v/>
      </c>
      <c r="N3096" s="28">
        <f t="shared" si="634"/>
        <v>34.227460053503002</v>
      </c>
      <c r="O3096" t="str">
        <f t="shared" si="635"/>
        <v/>
      </c>
      <c r="P3096" t="str">
        <f t="shared" si="636"/>
        <v/>
      </c>
      <c r="Q3096" s="10"/>
      <c r="R3096" s="10"/>
      <c r="S3096" s="16">
        <v>0</v>
      </c>
      <c r="T3096" s="13"/>
      <c r="U3096" s="14"/>
      <c r="V3096" s="11"/>
      <c r="W3096" s="10"/>
      <c r="X3096" s="29"/>
      <c r="AA3096" t="s">
        <v>331</v>
      </c>
      <c r="AB3096">
        <v>5</v>
      </c>
      <c r="AR3096" t="s">
        <v>337</v>
      </c>
    </row>
    <row r="3097" spans="1:44" x14ac:dyDescent="0.35">
      <c r="A3097">
        <v>16</v>
      </c>
      <c r="B3097" s="26">
        <f t="shared" si="624"/>
        <v>46273.833333333343</v>
      </c>
      <c r="C3097" t="s">
        <v>62</v>
      </c>
      <c r="D3097">
        <v>2</v>
      </c>
      <c r="E3097" s="26">
        <f t="shared" si="625"/>
        <v>46273.854166666657</v>
      </c>
      <c r="F3097" s="26">
        <f t="shared" si="626"/>
        <v>46273.833333333321</v>
      </c>
      <c r="G3097">
        <f t="shared" si="627"/>
        <v>0</v>
      </c>
      <c r="H3097">
        <f t="shared" si="628"/>
        <v>0</v>
      </c>
      <c r="I3097" s="27">
        <f t="shared" si="629"/>
        <v>0</v>
      </c>
      <c r="J3097" s="28" t="str">
        <f t="shared" si="630"/>
        <v>NULL</v>
      </c>
      <c r="K3097" s="29" t="str">
        <f t="shared" si="631"/>
        <v/>
      </c>
      <c r="L3097" s="26" t="str">
        <f t="shared" si="632"/>
        <v/>
      </c>
      <c r="M3097" t="str">
        <f t="shared" si="633"/>
        <v/>
      </c>
      <c r="N3097" s="28">
        <f t="shared" si="634"/>
        <v>41.894060995184596</v>
      </c>
      <c r="O3097" t="str">
        <f t="shared" si="635"/>
        <v/>
      </c>
      <c r="P3097" t="str">
        <f t="shared" si="636"/>
        <v/>
      </c>
      <c r="Q3097" s="10"/>
      <c r="R3097" s="10"/>
      <c r="S3097" s="16">
        <v>0</v>
      </c>
      <c r="T3097" s="13"/>
      <c r="U3097" s="14"/>
      <c r="V3097" s="11"/>
      <c r="W3097" s="10"/>
      <c r="X3097" s="29"/>
      <c r="AA3097" t="s">
        <v>331</v>
      </c>
      <c r="AB3097">
        <v>2</v>
      </c>
      <c r="AR3097" t="s">
        <v>332</v>
      </c>
    </row>
    <row r="3098" spans="1:44" x14ac:dyDescent="0.35">
      <c r="A3098">
        <v>16</v>
      </c>
      <c r="B3098" s="26">
        <f t="shared" si="624"/>
        <v>46273.833333333343</v>
      </c>
      <c r="C3098" t="s">
        <v>62</v>
      </c>
      <c r="D3098">
        <v>3</v>
      </c>
      <c r="E3098" s="26">
        <f t="shared" si="625"/>
        <v>46273.854166666657</v>
      </c>
      <c r="F3098" s="26">
        <f t="shared" si="626"/>
        <v>46273.833333333321</v>
      </c>
      <c r="G3098">
        <f t="shared" si="627"/>
        <v>0</v>
      </c>
      <c r="H3098">
        <f t="shared" si="628"/>
        <v>0</v>
      </c>
      <c r="I3098" s="27">
        <f t="shared" si="629"/>
        <v>0</v>
      </c>
      <c r="J3098" s="28" t="str">
        <f t="shared" si="630"/>
        <v>NULL</v>
      </c>
      <c r="K3098" s="29" t="str">
        <f t="shared" si="631"/>
        <v/>
      </c>
      <c r="L3098" s="26" t="str">
        <f t="shared" si="632"/>
        <v/>
      </c>
      <c r="M3098" t="str">
        <f t="shared" si="633"/>
        <v/>
      </c>
      <c r="N3098" s="28">
        <f t="shared" si="634"/>
        <v>58.441558441558442</v>
      </c>
      <c r="O3098" t="str">
        <f t="shared" si="635"/>
        <v/>
      </c>
      <c r="P3098" t="str">
        <f t="shared" si="636"/>
        <v/>
      </c>
      <c r="Q3098" s="10"/>
      <c r="R3098" s="10"/>
      <c r="S3098" s="16">
        <v>0</v>
      </c>
      <c r="T3098" s="13"/>
      <c r="U3098" s="14"/>
      <c r="V3098" s="11"/>
      <c r="W3098" s="10"/>
      <c r="X3098" s="29"/>
      <c r="AA3098" t="s">
        <v>331</v>
      </c>
      <c r="AB3098">
        <v>1</v>
      </c>
      <c r="AR3098" t="s">
        <v>338</v>
      </c>
    </row>
    <row r="3099" spans="1:44" x14ac:dyDescent="0.35">
      <c r="A3099">
        <v>16</v>
      </c>
      <c r="B3099" s="26">
        <f t="shared" si="624"/>
        <v>46273.833333333343</v>
      </c>
      <c r="C3099" t="s">
        <v>62</v>
      </c>
      <c r="D3099">
        <v>4</v>
      </c>
      <c r="E3099" s="26">
        <f t="shared" si="625"/>
        <v>46273.854166666657</v>
      </c>
      <c r="F3099" s="26">
        <f t="shared" si="626"/>
        <v>46273.833333333321</v>
      </c>
      <c r="G3099">
        <f t="shared" si="627"/>
        <v>0</v>
      </c>
      <c r="H3099">
        <f t="shared" si="628"/>
        <v>0</v>
      </c>
      <c r="I3099" s="27">
        <f t="shared" si="629"/>
        <v>0</v>
      </c>
      <c r="J3099" s="28" t="str">
        <f t="shared" si="630"/>
        <v>NULL</v>
      </c>
      <c r="K3099" s="29" t="str">
        <f t="shared" si="631"/>
        <v/>
      </c>
      <c r="L3099" s="26" t="str">
        <f t="shared" si="632"/>
        <v/>
      </c>
      <c r="M3099" t="str">
        <f t="shared" si="633"/>
        <v/>
      </c>
      <c r="N3099" s="28">
        <f t="shared" si="634"/>
        <v>116.70290571259142</v>
      </c>
      <c r="O3099" t="str">
        <f t="shared" si="635"/>
        <v/>
      </c>
      <c r="P3099" t="str">
        <f t="shared" si="636"/>
        <v/>
      </c>
      <c r="Q3099" s="10"/>
      <c r="R3099" s="10"/>
      <c r="S3099" s="16">
        <v>0</v>
      </c>
      <c r="T3099" s="13"/>
      <c r="U3099" s="14"/>
      <c r="V3099" s="11"/>
      <c r="W3099" s="10"/>
      <c r="X3099" s="29"/>
      <c r="AA3099" t="s">
        <v>331</v>
      </c>
      <c r="AB3099">
        <v>1</v>
      </c>
      <c r="AR3099" t="s">
        <v>338</v>
      </c>
    </row>
    <row r="3100" spans="1:44" x14ac:dyDescent="0.35">
      <c r="A3100">
        <v>16</v>
      </c>
      <c r="B3100" s="26">
        <f t="shared" si="624"/>
        <v>46273.833333333343</v>
      </c>
      <c r="C3100" t="s">
        <v>62</v>
      </c>
      <c r="D3100">
        <v>5</v>
      </c>
      <c r="E3100" s="26">
        <f t="shared" si="625"/>
        <v>46273.854166666657</v>
      </c>
      <c r="F3100" s="26">
        <f t="shared" si="626"/>
        <v>46273.833333333321</v>
      </c>
      <c r="G3100">
        <f t="shared" si="627"/>
        <v>0</v>
      </c>
      <c r="H3100">
        <f t="shared" si="628"/>
        <v>0</v>
      </c>
      <c r="I3100" s="27">
        <f t="shared" si="629"/>
        <v>0</v>
      </c>
      <c r="J3100" s="28" t="str">
        <f t="shared" si="630"/>
        <v>NULL</v>
      </c>
      <c r="K3100" s="29" t="str">
        <f t="shared" si="631"/>
        <v/>
      </c>
      <c r="L3100" s="26" t="str">
        <f t="shared" si="632"/>
        <v/>
      </c>
      <c r="M3100" t="str">
        <f t="shared" si="633"/>
        <v/>
      </c>
      <c r="N3100" s="28">
        <f t="shared" si="634"/>
        <v>21.695178849144636</v>
      </c>
      <c r="O3100" t="str">
        <f t="shared" si="635"/>
        <v/>
      </c>
      <c r="P3100" t="str">
        <f t="shared" si="636"/>
        <v/>
      </c>
      <c r="Q3100" s="10"/>
      <c r="R3100" s="10"/>
      <c r="S3100" s="16">
        <v>0</v>
      </c>
      <c r="T3100" s="13"/>
      <c r="U3100" s="14"/>
      <c r="V3100" s="11"/>
      <c r="W3100" s="10"/>
      <c r="X3100" s="29"/>
      <c r="AA3100" t="s">
        <v>331</v>
      </c>
      <c r="AB3100">
        <v>1</v>
      </c>
      <c r="AR3100" t="s">
        <v>338</v>
      </c>
    </row>
    <row r="3101" spans="1:44" x14ac:dyDescent="0.35">
      <c r="A3101">
        <v>16</v>
      </c>
      <c r="B3101" s="26">
        <f t="shared" si="624"/>
        <v>46273.833333333343</v>
      </c>
      <c r="C3101" t="s">
        <v>62</v>
      </c>
      <c r="D3101">
        <v>6</v>
      </c>
      <c r="E3101" s="26">
        <f t="shared" si="625"/>
        <v>46273.854166666657</v>
      </c>
      <c r="F3101" s="26">
        <f t="shared" si="626"/>
        <v>46273.833333333321</v>
      </c>
      <c r="G3101">
        <f t="shared" si="627"/>
        <v>0</v>
      </c>
      <c r="H3101">
        <f t="shared" si="628"/>
        <v>0</v>
      </c>
      <c r="I3101" s="27">
        <f t="shared" si="629"/>
        <v>2</v>
      </c>
      <c r="J3101" s="28">
        <f t="shared" si="630"/>
        <v>35.312445906179676</v>
      </c>
      <c r="K3101" s="29" t="str">
        <f t="shared" si="631"/>
        <v/>
      </c>
      <c r="L3101" s="26" t="str">
        <f t="shared" si="632"/>
        <v/>
      </c>
      <c r="M3101" t="str">
        <f t="shared" si="633"/>
        <v/>
      </c>
      <c r="N3101" s="28">
        <f t="shared" si="634"/>
        <v>17.656222953089838</v>
      </c>
      <c r="O3101" t="str">
        <f t="shared" si="635"/>
        <v/>
      </c>
      <c r="P3101" t="str">
        <f t="shared" si="636"/>
        <v/>
      </c>
      <c r="Q3101" s="10"/>
      <c r="R3101" s="10"/>
      <c r="S3101" s="16">
        <v>2</v>
      </c>
      <c r="T3101" s="13">
        <v>35.312445906179683</v>
      </c>
      <c r="U3101" s="14"/>
      <c r="V3101" s="11"/>
      <c r="W3101" s="10"/>
      <c r="X3101" s="29"/>
      <c r="AA3101" t="s">
        <v>331</v>
      </c>
      <c r="AB3101">
        <v>2</v>
      </c>
      <c r="AC3101">
        <v>20.456966970522078</v>
      </c>
      <c r="AD3101">
        <v>49.437190454750123</v>
      </c>
      <c r="AL3101">
        <v>20.456966970522078</v>
      </c>
      <c r="AM3101">
        <v>49.437190454750123</v>
      </c>
      <c r="AR3101" t="s">
        <v>332</v>
      </c>
    </row>
    <row r="3102" spans="1:44" x14ac:dyDescent="0.35">
      <c r="A3102">
        <v>16</v>
      </c>
      <c r="B3102" s="26">
        <f t="shared" si="624"/>
        <v>46273.833333333343</v>
      </c>
      <c r="C3102" t="s">
        <v>63</v>
      </c>
      <c r="D3102">
        <v>1</v>
      </c>
      <c r="E3102" s="26">
        <f t="shared" si="625"/>
        <v>46273.854166666657</v>
      </c>
      <c r="F3102" s="26">
        <f t="shared" si="626"/>
        <v>46273.833333333321</v>
      </c>
      <c r="G3102">
        <f t="shared" si="627"/>
        <v>0</v>
      </c>
      <c r="H3102">
        <f t="shared" si="628"/>
        <v>0</v>
      </c>
      <c r="I3102" s="27">
        <f t="shared" si="629"/>
        <v>0</v>
      </c>
      <c r="J3102" s="28" t="str">
        <f t="shared" si="630"/>
        <v>NULL</v>
      </c>
      <c r="K3102" s="29" t="str">
        <f t="shared" si="631"/>
        <v/>
      </c>
      <c r="L3102" s="26" t="str">
        <f t="shared" si="632"/>
        <v/>
      </c>
      <c r="M3102" t="str">
        <f t="shared" si="633"/>
        <v/>
      </c>
      <c r="N3102" s="28">
        <f t="shared" si="634"/>
        <v>34.227460053503002</v>
      </c>
      <c r="O3102" t="str">
        <f t="shared" si="635"/>
        <v/>
      </c>
      <c r="P3102" t="str">
        <f t="shared" si="636"/>
        <v/>
      </c>
      <c r="Q3102" s="10"/>
      <c r="R3102" s="10"/>
      <c r="S3102" s="16">
        <v>0</v>
      </c>
      <c r="T3102" s="13"/>
      <c r="U3102" s="14"/>
      <c r="V3102" s="11"/>
      <c r="W3102" s="10"/>
      <c r="X3102" s="29"/>
      <c r="AA3102" t="s">
        <v>331</v>
      </c>
      <c r="AB3102">
        <v>5</v>
      </c>
      <c r="AR3102" t="s">
        <v>337</v>
      </c>
    </row>
    <row r="3103" spans="1:44" x14ac:dyDescent="0.35">
      <c r="A3103">
        <v>16</v>
      </c>
      <c r="B3103" s="26">
        <f t="shared" si="624"/>
        <v>46273.833333333343</v>
      </c>
      <c r="C3103" t="s">
        <v>63</v>
      </c>
      <c r="D3103">
        <v>2</v>
      </c>
      <c r="E3103" s="26">
        <f t="shared" si="625"/>
        <v>46273.854166666657</v>
      </c>
      <c r="F3103" s="26">
        <f t="shared" si="626"/>
        <v>46273.833333333321</v>
      </c>
      <c r="G3103">
        <f t="shared" si="627"/>
        <v>0</v>
      </c>
      <c r="H3103">
        <f t="shared" si="628"/>
        <v>0</v>
      </c>
      <c r="I3103" s="27">
        <f t="shared" si="629"/>
        <v>0</v>
      </c>
      <c r="J3103" s="28" t="str">
        <f t="shared" si="630"/>
        <v>NULL</v>
      </c>
      <c r="K3103" s="29" t="str">
        <f t="shared" si="631"/>
        <v/>
      </c>
      <c r="L3103" s="26" t="str">
        <f t="shared" si="632"/>
        <v/>
      </c>
      <c r="M3103" t="str">
        <f t="shared" si="633"/>
        <v/>
      </c>
      <c r="N3103" s="28">
        <f t="shared" si="634"/>
        <v>41.894060995184596</v>
      </c>
      <c r="O3103" t="str">
        <f t="shared" si="635"/>
        <v/>
      </c>
      <c r="P3103" t="str">
        <f t="shared" si="636"/>
        <v/>
      </c>
      <c r="Q3103" s="10"/>
      <c r="R3103" s="10"/>
      <c r="S3103" s="16">
        <v>0</v>
      </c>
      <c r="T3103" s="13"/>
      <c r="U3103" s="14"/>
      <c r="V3103" s="11"/>
      <c r="W3103" s="10"/>
      <c r="X3103" s="29"/>
      <c r="AA3103" t="s">
        <v>331</v>
      </c>
      <c r="AB3103">
        <v>2</v>
      </c>
      <c r="AR3103" t="s">
        <v>332</v>
      </c>
    </row>
    <row r="3104" spans="1:44" x14ac:dyDescent="0.35">
      <c r="A3104">
        <v>16</v>
      </c>
      <c r="B3104" s="26">
        <f t="shared" si="624"/>
        <v>46273.833333333343</v>
      </c>
      <c r="C3104" t="s">
        <v>63</v>
      </c>
      <c r="D3104">
        <v>3</v>
      </c>
      <c r="E3104" s="26">
        <f t="shared" si="625"/>
        <v>46273.854166666657</v>
      </c>
      <c r="F3104" s="26">
        <f t="shared" si="626"/>
        <v>46273.833333333321</v>
      </c>
      <c r="G3104">
        <f t="shared" si="627"/>
        <v>0</v>
      </c>
      <c r="H3104">
        <f t="shared" si="628"/>
        <v>0</v>
      </c>
      <c r="I3104" s="27">
        <f t="shared" si="629"/>
        <v>0</v>
      </c>
      <c r="J3104" s="28" t="str">
        <f t="shared" si="630"/>
        <v>NULL</v>
      </c>
      <c r="K3104" s="29" t="str">
        <f t="shared" si="631"/>
        <v/>
      </c>
      <c r="L3104" s="26" t="str">
        <f t="shared" si="632"/>
        <v/>
      </c>
      <c r="M3104" t="str">
        <f t="shared" si="633"/>
        <v/>
      </c>
      <c r="N3104" s="28">
        <f t="shared" si="634"/>
        <v>58.441558441558442</v>
      </c>
      <c r="O3104" t="str">
        <f t="shared" si="635"/>
        <v/>
      </c>
      <c r="P3104" t="str">
        <f t="shared" si="636"/>
        <v/>
      </c>
      <c r="Q3104" s="10"/>
      <c r="R3104" s="10"/>
      <c r="S3104" s="16">
        <v>0</v>
      </c>
      <c r="T3104" s="13"/>
      <c r="U3104" s="14"/>
      <c r="V3104" s="11"/>
      <c r="W3104" s="10"/>
      <c r="X3104" s="29"/>
      <c r="AA3104" t="s">
        <v>331</v>
      </c>
      <c r="AB3104">
        <v>1</v>
      </c>
      <c r="AR3104" t="s">
        <v>338</v>
      </c>
    </row>
    <row r="3105" spans="1:44" x14ac:dyDescent="0.35">
      <c r="A3105">
        <v>16</v>
      </c>
      <c r="B3105" s="26">
        <f t="shared" si="624"/>
        <v>46273.833333333343</v>
      </c>
      <c r="C3105" t="s">
        <v>63</v>
      </c>
      <c r="D3105">
        <v>4</v>
      </c>
      <c r="E3105" s="26">
        <f t="shared" si="625"/>
        <v>46273.854166666657</v>
      </c>
      <c r="F3105" s="26">
        <f t="shared" si="626"/>
        <v>46273.833333333321</v>
      </c>
      <c r="G3105">
        <f t="shared" si="627"/>
        <v>0</v>
      </c>
      <c r="H3105">
        <f t="shared" si="628"/>
        <v>0</v>
      </c>
      <c r="I3105" s="27">
        <f t="shared" si="629"/>
        <v>0</v>
      </c>
      <c r="J3105" s="28" t="str">
        <f t="shared" si="630"/>
        <v>NULL</v>
      </c>
      <c r="K3105" s="29" t="str">
        <f t="shared" si="631"/>
        <v/>
      </c>
      <c r="L3105" s="26" t="str">
        <f t="shared" si="632"/>
        <v/>
      </c>
      <c r="M3105" t="str">
        <f t="shared" si="633"/>
        <v/>
      </c>
      <c r="N3105" s="28">
        <f t="shared" si="634"/>
        <v>116.70290571259142</v>
      </c>
      <c r="O3105" t="str">
        <f t="shared" si="635"/>
        <v/>
      </c>
      <c r="P3105" t="str">
        <f t="shared" si="636"/>
        <v/>
      </c>
      <c r="Q3105" s="10"/>
      <c r="R3105" s="10"/>
      <c r="S3105" s="16">
        <v>0</v>
      </c>
      <c r="T3105" s="13"/>
      <c r="U3105" s="14"/>
      <c r="V3105" s="11"/>
      <c r="W3105" s="10"/>
      <c r="X3105" s="29"/>
      <c r="AA3105" t="s">
        <v>331</v>
      </c>
      <c r="AB3105">
        <v>1</v>
      </c>
      <c r="AR3105" t="s">
        <v>338</v>
      </c>
    </row>
    <row r="3106" spans="1:44" x14ac:dyDescent="0.35">
      <c r="A3106">
        <v>16</v>
      </c>
      <c r="B3106" s="26">
        <f t="shared" si="624"/>
        <v>46273.833333333343</v>
      </c>
      <c r="C3106" t="s">
        <v>63</v>
      </c>
      <c r="D3106">
        <v>5</v>
      </c>
      <c r="E3106" s="26">
        <f t="shared" si="625"/>
        <v>46273.854166666657</v>
      </c>
      <c r="F3106" s="26">
        <f t="shared" si="626"/>
        <v>46273.833333333321</v>
      </c>
      <c r="G3106">
        <f t="shared" si="627"/>
        <v>0</v>
      </c>
      <c r="H3106">
        <f t="shared" si="628"/>
        <v>0</v>
      </c>
      <c r="I3106" s="27">
        <f t="shared" si="629"/>
        <v>0</v>
      </c>
      <c r="J3106" s="28" t="str">
        <f t="shared" si="630"/>
        <v>NULL</v>
      </c>
      <c r="K3106" s="29" t="str">
        <f t="shared" si="631"/>
        <v/>
      </c>
      <c r="L3106" s="26" t="str">
        <f t="shared" si="632"/>
        <v/>
      </c>
      <c r="M3106" t="str">
        <f t="shared" si="633"/>
        <v/>
      </c>
      <c r="N3106" s="28">
        <f t="shared" si="634"/>
        <v>21.695178849144636</v>
      </c>
      <c r="O3106" t="str">
        <f t="shared" si="635"/>
        <v/>
      </c>
      <c r="P3106" t="str">
        <f t="shared" si="636"/>
        <v/>
      </c>
      <c r="Q3106" s="10"/>
      <c r="R3106" s="10"/>
      <c r="S3106" s="16">
        <v>0</v>
      </c>
      <c r="T3106" s="13"/>
      <c r="U3106" s="14"/>
      <c r="V3106" s="11"/>
      <c r="W3106" s="10"/>
      <c r="X3106" s="29"/>
      <c r="AA3106" t="s">
        <v>331</v>
      </c>
      <c r="AB3106">
        <v>1</v>
      </c>
      <c r="AR3106" t="s">
        <v>338</v>
      </c>
    </row>
    <row r="3107" spans="1:44" x14ac:dyDescent="0.35">
      <c r="A3107">
        <v>16</v>
      </c>
      <c r="B3107" s="26">
        <f t="shared" si="624"/>
        <v>46273.833333333343</v>
      </c>
      <c r="C3107" t="s">
        <v>63</v>
      </c>
      <c r="D3107">
        <v>6</v>
      </c>
      <c r="E3107" s="26">
        <f t="shared" si="625"/>
        <v>46273.854166666657</v>
      </c>
      <c r="F3107" s="26">
        <f t="shared" si="626"/>
        <v>46273.833333333321</v>
      </c>
      <c r="G3107">
        <f t="shared" si="627"/>
        <v>0</v>
      </c>
      <c r="H3107">
        <f t="shared" si="628"/>
        <v>0</v>
      </c>
      <c r="I3107" s="27">
        <f t="shared" si="629"/>
        <v>2</v>
      </c>
      <c r="J3107" s="28">
        <f t="shared" si="630"/>
        <v>35.312445906179676</v>
      </c>
      <c r="K3107" s="29" t="str">
        <f t="shared" si="631"/>
        <v/>
      </c>
      <c r="L3107" s="26" t="str">
        <f t="shared" si="632"/>
        <v/>
      </c>
      <c r="M3107" t="str">
        <f t="shared" si="633"/>
        <v/>
      </c>
      <c r="N3107" s="28">
        <f t="shared" si="634"/>
        <v>17.656222953089838</v>
      </c>
      <c r="O3107" t="str">
        <f t="shared" si="635"/>
        <v/>
      </c>
      <c r="P3107" t="str">
        <f t="shared" si="636"/>
        <v/>
      </c>
      <c r="Q3107" s="10"/>
      <c r="R3107" s="10"/>
      <c r="S3107" s="16">
        <v>2</v>
      </c>
      <c r="T3107" s="13">
        <v>35.312445906179683</v>
      </c>
      <c r="U3107" s="14"/>
      <c r="V3107" s="11"/>
      <c r="W3107" s="10"/>
      <c r="X3107" s="29"/>
      <c r="AA3107" t="s">
        <v>331</v>
      </c>
      <c r="AB3107">
        <v>2</v>
      </c>
      <c r="AC3107">
        <v>20.456966970522078</v>
      </c>
      <c r="AD3107">
        <v>49.437190454750123</v>
      </c>
      <c r="AL3107">
        <v>20.456966970522078</v>
      </c>
      <c r="AM3107">
        <v>49.437190454750123</v>
      </c>
      <c r="AR3107" t="s">
        <v>332</v>
      </c>
    </row>
    <row r="3108" spans="1:44" x14ac:dyDescent="0.35">
      <c r="A3108">
        <v>16</v>
      </c>
      <c r="B3108" s="26">
        <f t="shared" si="624"/>
        <v>46273.833333333343</v>
      </c>
      <c r="C3108" t="s">
        <v>64</v>
      </c>
      <c r="D3108">
        <v>1</v>
      </c>
      <c r="E3108" s="26">
        <f t="shared" si="625"/>
        <v>46273.864583333343</v>
      </c>
      <c r="F3108" s="26">
        <f t="shared" si="626"/>
        <v>46273.843750000007</v>
      </c>
      <c r="G3108">
        <f t="shared" si="627"/>
        <v>0</v>
      </c>
      <c r="H3108">
        <f t="shared" si="628"/>
        <v>0</v>
      </c>
      <c r="I3108" s="27">
        <f t="shared" si="629"/>
        <v>0</v>
      </c>
      <c r="J3108" s="28" t="str">
        <f t="shared" si="630"/>
        <v>NULL</v>
      </c>
      <c r="K3108" s="29" t="str">
        <f t="shared" si="631"/>
        <v/>
      </c>
      <c r="L3108" s="26" t="str">
        <f t="shared" si="632"/>
        <v/>
      </c>
      <c r="M3108" t="str">
        <f t="shared" si="633"/>
        <v/>
      </c>
      <c r="N3108" s="28">
        <f t="shared" si="634"/>
        <v>34.227460053503002</v>
      </c>
      <c r="O3108" t="str">
        <f t="shared" si="635"/>
        <v/>
      </c>
      <c r="P3108" t="str">
        <f t="shared" si="636"/>
        <v/>
      </c>
      <c r="Q3108" s="10"/>
      <c r="R3108" s="10"/>
      <c r="S3108" s="16">
        <v>0</v>
      </c>
      <c r="T3108" s="13"/>
      <c r="U3108" s="14"/>
      <c r="V3108" s="11"/>
      <c r="W3108" s="10"/>
      <c r="X3108" s="29"/>
      <c r="AA3108" t="s">
        <v>331</v>
      </c>
      <c r="AB3108">
        <v>5</v>
      </c>
      <c r="AR3108" t="s">
        <v>337</v>
      </c>
    </row>
    <row r="3109" spans="1:44" x14ac:dyDescent="0.35">
      <c r="A3109">
        <v>16</v>
      </c>
      <c r="B3109" s="26">
        <f t="shared" si="624"/>
        <v>46273.833333333343</v>
      </c>
      <c r="C3109" t="s">
        <v>64</v>
      </c>
      <c r="D3109">
        <v>2</v>
      </c>
      <c r="E3109" s="26">
        <f t="shared" si="625"/>
        <v>46273.864583333343</v>
      </c>
      <c r="F3109" s="26">
        <f t="shared" si="626"/>
        <v>46273.843750000007</v>
      </c>
      <c r="G3109">
        <f t="shared" si="627"/>
        <v>0</v>
      </c>
      <c r="H3109">
        <f t="shared" si="628"/>
        <v>0</v>
      </c>
      <c r="I3109" s="27">
        <f t="shared" si="629"/>
        <v>0</v>
      </c>
      <c r="J3109" s="28" t="str">
        <f t="shared" si="630"/>
        <v>NULL</v>
      </c>
      <c r="K3109" s="29" t="str">
        <f t="shared" si="631"/>
        <v/>
      </c>
      <c r="L3109" s="26" t="str">
        <f t="shared" si="632"/>
        <v/>
      </c>
      <c r="M3109" t="str">
        <f t="shared" si="633"/>
        <v/>
      </c>
      <c r="N3109" s="28">
        <f t="shared" si="634"/>
        <v>41.894060995184596</v>
      </c>
      <c r="O3109" t="str">
        <f t="shared" si="635"/>
        <v/>
      </c>
      <c r="P3109" t="str">
        <f t="shared" si="636"/>
        <v/>
      </c>
      <c r="Q3109" s="10"/>
      <c r="R3109" s="10"/>
      <c r="S3109" s="16">
        <v>0</v>
      </c>
      <c r="T3109" s="13"/>
      <c r="U3109" s="14"/>
      <c r="V3109" s="11"/>
      <c r="W3109" s="10"/>
      <c r="X3109" s="29"/>
      <c r="AA3109" t="s">
        <v>331</v>
      </c>
      <c r="AB3109">
        <v>2</v>
      </c>
      <c r="AR3109" t="s">
        <v>332</v>
      </c>
    </row>
    <row r="3110" spans="1:44" x14ac:dyDescent="0.35">
      <c r="A3110">
        <v>16</v>
      </c>
      <c r="B3110" s="26">
        <f t="shared" si="624"/>
        <v>46273.833333333343</v>
      </c>
      <c r="C3110" t="s">
        <v>64</v>
      </c>
      <c r="D3110">
        <v>3</v>
      </c>
      <c r="E3110" s="26">
        <f t="shared" si="625"/>
        <v>46273.864583333343</v>
      </c>
      <c r="F3110" s="26">
        <f t="shared" si="626"/>
        <v>46273.843750000007</v>
      </c>
      <c r="G3110">
        <f t="shared" si="627"/>
        <v>0</v>
      </c>
      <c r="H3110">
        <f t="shared" si="628"/>
        <v>0</v>
      </c>
      <c r="I3110" s="27">
        <f t="shared" si="629"/>
        <v>0</v>
      </c>
      <c r="J3110" s="28" t="str">
        <f t="shared" si="630"/>
        <v>NULL</v>
      </c>
      <c r="K3110" s="29" t="str">
        <f t="shared" si="631"/>
        <v/>
      </c>
      <c r="L3110" s="26" t="str">
        <f t="shared" si="632"/>
        <v/>
      </c>
      <c r="M3110" t="str">
        <f t="shared" si="633"/>
        <v/>
      </c>
      <c r="N3110" s="28">
        <f t="shared" si="634"/>
        <v>58.441558441558442</v>
      </c>
      <c r="O3110" t="str">
        <f t="shared" si="635"/>
        <v/>
      </c>
      <c r="P3110" t="str">
        <f t="shared" si="636"/>
        <v/>
      </c>
      <c r="Q3110" s="10"/>
      <c r="R3110" s="10"/>
      <c r="S3110" s="16">
        <v>0</v>
      </c>
      <c r="T3110" s="13"/>
      <c r="U3110" s="14"/>
      <c r="V3110" s="11"/>
      <c r="W3110" s="10"/>
      <c r="X3110" s="29"/>
      <c r="AA3110" t="s">
        <v>331</v>
      </c>
      <c r="AB3110">
        <v>1</v>
      </c>
      <c r="AR3110" t="s">
        <v>338</v>
      </c>
    </row>
    <row r="3111" spans="1:44" x14ac:dyDescent="0.35">
      <c r="A3111">
        <v>16</v>
      </c>
      <c r="B3111" s="26">
        <f t="shared" si="624"/>
        <v>46273.833333333343</v>
      </c>
      <c r="C3111" t="s">
        <v>64</v>
      </c>
      <c r="D3111">
        <v>4</v>
      </c>
      <c r="E3111" s="26">
        <f t="shared" si="625"/>
        <v>46273.864583333343</v>
      </c>
      <c r="F3111" s="26">
        <f t="shared" si="626"/>
        <v>46273.843750000007</v>
      </c>
      <c r="G3111">
        <f t="shared" si="627"/>
        <v>0</v>
      </c>
      <c r="H3111">
        <f t="shared" si="628"/>
        <v>0</v>
      </c>
      <c r="I3111" s="27">
        <f t="shared" si="629"/>
        <v>0</v>
      </c>
      <c r="J3111" s="28" t="str">
        <f t="shared" si="630"/>
        <v>NULL</v>
      </c>
      <c r="K3111" s="29" t="str">
        <f t="shared" si="631"/>
        <v/>
      </c>
      <c r="L3111" s="26" t="str">
        <f t="shared" si="632"/>
        <v/>
      </c>
      <c r="M3111" t="str">
        <f t="shared" si="633"/>
        <v/>
      </c>
      <c r="N3111" s="28">
        <f t="shared" si="634"/>
        <v>116.70290571259142</v>
      </c>
      <c r="O3111" t="str">
        <f t="shared" si="635"/>
        <v/>
      </c>
      <c r="P3111" t="str">
        <f t="shared" si="636"/>
        <v/>
      </c>
      <c r="Q3111" s="10"/>
      <c r="R3111" s="10"/>
      <c r="S3111" s="16">
        <v>0</v>
      </c>
      <c r="T3111" s="13"/>
      <c r="U3111" s="14"/>
      <c r="V3111" s="11"/>
      <c r="W3111" s="10"/>
      <c r="X3111" s="29"/>
      <c r="AA3111" t="s">
        <v>331</v>
      </c>
      <c r="AB3111">
        <v>1</v>
      </c>
      <c r="AR3111" t="s">
        <v>338</v>
      </c>
    </row>
    <row r="3112" spans="1:44" x14ac:dyDescent="0.35">
      <c r="A3112">
        <v>16</v>
      </c>
      <c r="B3112" s="26">
        <f t="shared" si="624"/>
        <v>46273.833333333343</v>
      </c>
      <c r="C3112" t="s">
        <v>64</v>
      </c>
      <c r="D3112">
        <v>5</v>
      </c>
      <c r="E3112" s="26">
        <f t="shared" si="625"/>
        <v>46273.864583333343</v>
      </c>
      <c r="F3112" s="26">
        <f t="shared" si="626"/>
        <v>46273.843750000007</v>
      </c>
      <c r="G3112">
        <f t="shared" si="627"/>
        <v>0</v>
      </c>
      <c r="H3112">
        <f t="shared" si="628"/>
        <v>0</v>
      </c>
      <c r="I3112" s="27">
        <f t="shared" si="629"/>
        <v>0</v>
      </c>
      <c r="J3112" s="28" t="str">
        <f t="shared" si="630"/>
        <v>NULL</v>
      </c>
      <c r="K3112" s="29" t="str">
        <f t="shared" si="631"/>
        <v/>
      </c>
      <c r="L3112" s="26" t="str">
        <f t="shared" si="632"/>
        <v/>
      </c>
      <c r="M3112" t="str">
        <f t="shared" si="633"/>
        <v/>
      </c>
      <c r="N3112" s="28">
        <f t="shared" si="634"/>
        <v>21.695178849144636</v>
      </c>
      <c r="O3112" t="str">
        <f t="shared" si="635"/>
        <v/>
      </c>
      <c r="P3112" t="str">
        <f t="shared" si="636"/>
        <v/>
      </c>
      <c r="Q3112" s="10"/>
      <c r="R3112" s="10"/>
      <c r="S3112" s="16">
        <v>0</v>
      </c>
      <c r="T3112" s="13"/>
      <c r="U3112" s="14"/>
      <c r="V3112" s="11"/>
      <c r="W3112" s="10"/>
      <c r="X3112" s="29"/>
      <c r="AA3112" t="s">
        <v>331</v>
      </c>
      <c r="AB3112">
        <v>1</v>
      </c>
      <c r="AR3112" t="s">
        <v>338</v>
      </c>
    </row>
    <row r="3113" spans="1:44" x14ac:dyDescent="0.35">
      <c r="A3113">
        <v>16</v>
      </c>
      <c r="B3113" s="26">
        <f t="shared" si="624"/>
        <v>46273.833333333343</v>
      </c>
      <c r="C3113" t="s">
        <v>64</v>
      </c>
      <c r="D3113">
        <v>6</v>
      </c>
      <c r="E3113" s="26">
        <f t="shared" si="625"/>
        <v>46273.864583333343</v>
      </c>
      <c r="F3113" s="26">
        <f t="shared" si="626"/>
        <v>46273.843750000007</v>
      </c>
      <c r="G3113">
        <f t="shared" si="627"/>
        <v>0</v>
      </c>
      <c r="H3113">
        <f t="shared" si="628"/>
        <v>0</v>
      </c>
      <c r="I3113" s="27">
        <f t="shared" si="629"/>
        <v>2</v>
      </c>
      <c r="J3113" s="28">
        <f t="shared" si="630"/>
        <v>35.312445906179676</v>
      </c>
      <c r="K3113" s="29" t="str">
        <f t="shared" si="631"/>
        <v/>
      </c>
      <c r="L3113" s="26" t="str">
        <f t="shared" si="632"/>
        <v/>
      </c>
      <c r="M3113" t="str">
        <f t="shared" si="633"/>
        <v/>
      </c>
      <c r="N3113" s="28">
        <f t="shared" si="634"/>
        <v>17.656222953089838</v>
      </c>
      <c r="O3113" t="str">
        <f t="shared" si="635"/>
        <v/>
      </c>
      <c r="P3113" t="str">
        <f t="shared" si="636"/>
        <v/>
      </c>
      <c r="Q3113" s="10"/>
      <c r="R3113" s="10"/>
      <c r="S3113" s="16">
        <v>2</v>
      </c>
      <c r="T3113" s="13">
        <v>35.312445906179683</v>
      </c>
      <c r="U3113" s="14"/>
      <c r="V3113" s="11"/>
      <c r="W3113" s="10"/>
      <c r="X3113" s="29"/>
      <c r="AA3113" t="s">
        <v>331</v>
      </c>
      <c r="AB3113">
        <v>2</v>
      </c>
      <c r="AC3113">
        <v>20.456966970522078</v>
      </c>
      <c r="AD3113">
        <v>49.437190454750123</v>
      </c>
      <c r="AL3113">
        <v>20.456966970522078</v>
      </c>
      <c r="AM3113">
        <v>49.437190454750123</v>
      </c>
      <c r="AR3113" t="s">
        <v>332</v>
      </c>
    </row>
    <row r="3114" spans="1:44" x14ac:dyDescent="0.35">
      <c r="A3114">
        <v>16</v>
      </c>
      <c r="B3114" s="26">
        <f t="shared" si="624"/>
        <v>46273.833333333343</v>
      </c>
      <c r="C3114" t="s">
        <v>65</v>
      </c>
      <c r="D3114">
        <v>1</v>
      </c>
      <c r="E3114" s="26">
        <f t="shared" si="625"/>
        <v>46273.864583333343</v>
      </c>
      <c r="F3114" s="26">
        <f t="shared" si="626"/>
        <v>46273.843750000007</v>
      </c>
      <c r="G3114">
        <f t="shared" si="627"/>
        <v>0</v>
      </c>
      <c r="H3114">
        <f t="shared" si="628"/>
        <v>0</v>
      </c>
      <c r="I3114" s="27">
        <f t="shared" si="629"/>
        <v>0</v>
      </c>
      <c r="J3114" s="28" t="str">
        <f t="shared" si="630"/>
        <v>NULL</v>
      </c>
      <c r="K3114" s="29" t="str">
        <f t="shared" si="631"/>
        <v/>
      </c>
      <c r="L3114" s="26" t="str">
        <f t="shared" si="632"/>
        <v/>
      </c>
      <c r="M3114" t="str">
        <f t="shared" si="633"/>
        <v/>
      </c>
      <c r="N3114" s="28">
        <f t="shared" si="634"/>
        <v>34.227460053503002</v>
      </c>
      <c r="O3114" t="str">
        <f t="shared" si="635"/>
        <v/>
      </c>
      <c r="P3114" t="str">
        <f t="shared" si="636"/>
        <v/>
      </c>
      <c r="Q3114" s="10"/>
      <c r="R3114" s="10"/>
      <c r="S3114" s="16">
        <v>0</v>
      </c>
      <c r="T3114" s="13"/>
      <c r="U3114" s="14"/>
      <c r="V3114" s="11"/>
      <c r="W3114" s="10"/>
      <c r="X3114" s="29"/>
      <c r="AA3114" t="s">
        <v>331</v>
      </c>
      <c r="AB3114">
        <v>5</v>
      </c>
      <c r="AR3114" t="s">
        <v>337</v>
      </c>
    </row>
    <row r="3115" spans="1:44" x14ac:dyDescent="0.35">
      <c r="A3115">
        <v>16</v>
      </c>
      <c r="B3115" s="26">
        <f t="shared" si="624"/>
        <v>46273.833333333343</v>
      </c>
      <c r="C3115" t="s">
        <v>65</v>
      </c>
      <c r="D3115">
        <v>2</v>
      </c>
      <c r="E3115" s="26">
        <f t="shared" si="625"/>
        <v>46273.864583333343</v>
      </c>
      <c r="F3115" s="26">
        <f t="shared" si="626"/>
        <v>46273.843750000007</v>
      </c>
      <c r="G3115">
        <f t="shared" si="627"/>
        <v>0</v>
      </c>
      <c r="H3115">
        <f t="shared" si="628"/>
        <v>0</v>
      </c>
      <c r="I3115" s="27">
        <f t="shared" si="629"/>
        <v>0</v>
      </c>
      <c r="J3115" s="28" t="str">
        <f t="shared" si="630"/>
        <v>NULL</v>
      </c>
      <c r="K3115" s="29" t="str">
        <f t="shared" si="631"/>
        <v/>
      </c>
      <c r="L3115" s="26" t="str">
        <f t="shared" si="632"/>
        <v/>
      </c>
      <c r="M3115" t="str">
        <f t="shared" si="633"/>
        <v/>
      </c>
      <c r="N3115" s="28">
        <f t="shared" si="634"/>
        <v>41.894060995184596</v>
      </c>
      <c r="O3115" t="str">
        <f t="shared" si="635"/>
        <v/>
      </c>
      <c r="P3115" t="str">
        <f t="shared" si="636"/>
        <v/>
      </c>
      <c r="Q3115" s="10"/>
      <c r="R3115" s="10"/>
      <c r="S3115" s="16">
        <v>0</v>
      </c>
      <c r="T3115" s="13"/>
      <c r="U3115" s="14"/>
      <c r="V3115" s="11"/>
      <c r="W3115" s="10"/>
      <c r="X3115" s="29"/>
      <c r="AA3115" t="s">
        <v>331</v>
      </c>
      <c r="AB3115">
        <v>2</v>
      </c>
      <c r="AR3115" t="s">
        <v>332</v>
      </c>
    </row>
    <row r="3116" spans="1:44" x14ac:dyDescent="0.35">
      <c r="A3116">
        <v>16</v>
      </c>
      <c r="B3116" s="26">
        <f t="shared" si="624"/>
        <v>46273.833333333343</v>
      </c>
      <c r="C3116" t="s">
        <v>65</v>
      </c>
      <c r="D3116">
        <v>3</v>
      </c>
      <c r="E3116" s="26">
        <f t="shared" si="625"/>
        <v>46273.864583333343</v>
      </c>
      <c r="F3116" s="26">
        <f t="shared" si="626"/>
        <v>46273.843750000007</v>
      </c>
      <c r="G3116">
        <f t="shared" si="627"/>
        <v>0</v>
      </c>
      <c r="H3116">
        <f t="shared" si="628"/>
        <v>0</v>
      </c>
      <c r="I3116" s="27">
        <f t="shared" si="629"/>
        <v>0</v>
      </c>
      <c r="J3116" s="28" t="str">
        <f t="shared" si="630"/>
        <v>NULL</v>
      </c>
      <c r="K3116" s="29" t="str">
        <f t="shared" si="631"/>
        <v/>
      </c>
      <c r="L3116" s="26" t="str">
        <f t="shared" si="632"/>
        <v/>
      </c>
      <c r="M3116" t="str">
        <f t="shared" si="633"/>
        <v/>
      </c>
      <c r="N3116" s="28">
        <f t="shared" si="634"/>
        <v>58.441558441558442</v>
      </c>
      <c r="O3116" t="str">
        <f t="shared" si="635"/>
        <v/>
      </c>
      <c r="P3116" t="str">
        <f t="shared" si="636"/>
        <v/>
      </c>
      <c r="Q3116" s="10"/>
      <c r="R3116" s="10"/>
      <c r="S3116" s="16">
        <v>0</v>
      </c>
      <c r="T3116" s="13"/>
      <c r="U3116" s="14"/>
      <c r="V3116" s="11"/>
      <c r="W3116" s="10"/>
      <c r="X3116" s="29"/>
      <c r="AA3116" t="s">
        <v>331</v>
      </c>
      <c r="AB3116">
        <v>1</v>
      </c>
      <c r="AR3116" t="s">
        <v>338</v>
      </c>
    </row>
    <row r="3117" spans="1:44" x14ac:dyDescent="0.35">
      <c r="A3117">
        <v>16</v>
      </c>
      <c r="B3117" s="26">
        <f t="shared" si="624"/>
        <v>46273.833333333343</v>
      </c>
      <c r="C3117" t="s">
        <v>65</v>
      </c>
      <c r="D3117">
        <v>4</v>
      </c>
      <c r="E3117" s="26">
        <f t="shared" si="625"/>
        <v>46273.864583333343</v>
      </c>
      <c r="F3117" s="26">
        <f t="shared" si="626"/>
        <v>46273.843750000007</v>
      </c>
      <c r="G3117">
        <f t="shared" si="627"/>
        <v>0</v>
      </c>
      <c r="H3117">
        <f t="shared" si="628"/>
        <v>0</v>
      </c>
      <c r="I3117" s="27">
        <f t="shared" si="629"/>
        <v>0</v>
      </c>
      <c r="J3117" s="28" t="str">
        <f t="shared" si="630"/>
        <v>NULL</v>
      </c>
      <c r="K3117" s="29" t="str">
        <f t="shared" si="631"/>
        <v/>
      </c>
      <c r="L3117" s="26" t="str">
        <f t="shared" si="632"/>
        <v/>
      </c>
      <c r="M3117" t="str">
        <f t="shared" si="633"/>
        <v/>
      </c>
      <c r="N3117" s="28">
        <f t="shared" si="634"/>
        <v>116.70290571259142</v>
      </c>
      <c r="O3117" t="str">
        <f t="shared" si="635"/>
        <v/>
      </c>
      <c r="P3117" t="str">
        <f t="shared" si="636"/>
        <v/>
      </c>
      <c r="Q3117" s="10"/>
      <c r="R3117" s="10"/>
      <c r="S3117" s="16">
        <v>0</v>
      </c>
      <c r="T3117" s="13"/>
      <c r="U3117" s="14"/>
      <c r="V3117" s="11"/>
      <c r="W3117" s="10"/>
      <c r="X3117" s="29"/>
      <c r="AA3117" t="s">
        <v>331</v>
      </c>
      <c r="AB3117">
        <v>1</v>
      </c>
      <c r="AR3117" t="s">
        <v>338</v>
      </c>
    </row>
    <row r="3118" spans="1:44" x14ac:dyDescent="0.35">
      <c r="A3118">
        <v>16</v>
      </c>
      <c r="B3118" s="26">
        <f t="shared" si="624"/>
        <v>46273.833333333343</v>
      </c>
      <c r="C3118" t="s">
        <v>65</v>
      </c>
      <c r="D3118">
        <v>5</v>
      </c>
      <c r="E3118" s="26">
        <f t="shared" si="625"/>
        <v>46273.864583333343</v>
      </c>
      <c r="F3118" s="26">
        <f t="shared" si="626"/>
        <v>46273.843750000007</v>
      </c>
      <c r="G3118">
        <f t="shared" si="627"/>
        <v>0</v>
      </c>
      <c r="H3118">
        <f t="shared" si="628"/>
        <v>0</v>
      </c>
      <c r="I3118" s="27">
        <f t="shared" si="629"/>
        <v>0</v>
      </c>
      <c r="J3118" s="28" t="str">
        <f t="shared" si="630"/>
        <v>NULL</v>
      </c>
      <c r="K3118" s="29" t="str">
        <f t="shared" si="631"/>
        <v/>
      </c>
      <c r="L3118" s="26" t="str">
        <f t="shared" si="632"/>
        <v/>
      </c>
      <c r="M3118" t="str">
        <f t="shared" si="633"/>
        <v/>
      </c>
      <c r="N3118" s="28">
        <f t="shared" si="634"/>
        <v>21.695178849144636</v>
      </c>
      <c r="O3118" t="str">
        <f t="shared" si="635"/>
        <v/>
      </c>
      <c r="P3118" t="str">
        <f t="shared" si="636"/>
        <v/>
      </c>
      <c r="Q3118" s="10"/>
      <c r="R3118" s="10"/>
      <c r="S3118" s="16">
        <v>0</v>
      </c>
      <c r="T3118" s="13"/>
      <c r="U3118" s="14"/>
      <c r="V3118" s="11"/>
      <c r="W3118" s="10"/>
      <c r="X3118" s="29"/>
      <c r="AA3118" t="s">
        <v>331</v>
      </c>
      <c r="AB3118">
        <v>1</v>
      </c>
      <c r="AR3118" t="s">
        <v>338</v>
      </c>
    </row>
    <row r="3119" spans="1:44" x14ac:dyDescent="0.35">
      <c r="A3119">
        <v>16</v>
      </c>
      <c r="B3119" s="26">
        <f t="shared" si="624"/>
        <v>46273.833333333343</v>
      </c>
      <c r="C3119" t="s">
        <v>65</v>
      </c>
      <c r="D3119">
        <v>6</v>
      </c>
      <c r="E3119" s="26">
        <f t="shared" si="625"/>
        <v>46273.864583333343</v>
      </c>
      <c r="F3119" s="26">
        <f t="shared" si="626"/>
        <v>46273.843750000007</v>
      </c>
      <c r="G3119">
        <f t="shared" si="627"/>
        <v>0</v>
      </c>
      <c r="H3119">
        <f t="shared" si="628"/>
        <v>0</v>
      </c>
      <c r="I3119" s="27">
        <f t="shared" si="629"/>
        <v>2</v>
      </c>
      <c r="J3119" s="28">
        <f t="shared" si="630"/>
        <v>35.312445906179676</v>
      </c>
      <c r="K3119" s="29" t="str">
        <f t="shared" si="631"/>
        <v/>
      </c>
      <c r="L3119" s="26" t="str">
        <f t="shared" si="632"/>
        <v/>
      </c>
      <c r="M3119" t="str">
        <f t="shared" si="633"/>
        <v/>
      </c>
      <c r="N3119" s="28">
        <f t="shared" si="634"/>
        <v>17.656222953089838</v>
      </c>
      <c r="O3119" t="str">
        <f t="shared" si="635"/>
        <v/>
      </c>
      <c r="P3119" t="str">
        <f t="shared" si="636"/>
        <v/>
      </c>
      <c r="Q3119" s="10"/>
      <c r="R3119" s="10"/>
      <c r="S3119" s="16">
        <v>2</v>
      </c>
      <c r="T3119" s="13">
        <v>35.312445906179683</v>
      </c>
      <c r="U3119" s="14"/>
      <c r="V3119" s="11"/>
      <c r="W3119" s="10"/>
      <c r="X3119" s="29"/>
      <c r="AA3119" t="s">
        <v>331</v>
      </c>
      <c r="AB3119">
        <v>2</v>
      </c>
      <c r="AC3119">
        <v>20.456966970522078</v>
      </c>
      <c r="AD3119">
        <v>49.437190454750123</v>
      </c>
      <c r="AL3119">
        <v>20.456966970522078</v>
      </c>
      <c r="AM3119">
        <v>49.437190454750123</v>
      </c>
      <c r="AR3119" t="s">
        <v>332</v>
      </c>
    </row>
    <row r="3120" spans="1:44" x14ac:dyDescent="0.35">
      <c r="A3120">
        <v>16</v>
      </c>
      <c r="B3120" s="26">
        <f t="shared" si="624"/>
        <v>46273.833333333343</v>
      </c>
      <c r="C3120" t="s">
        <v>66</v>
      </c>
      <c r="D3120">
        <v>1</v>
      </c>
      <c r="E3120" s="26">
        <f t="shared" si="625"/>
        <v>46273.864583333343</v>
      </c>
      <c r="F3120" s="26">
        <f t="shared" si="626"/>
        <v>46273.843750000007</v>
      </c>
      <c r="G3120">
        <f t="shared" si="627"/>
        <v>0</v>
      </c>
      <c r="H3120">
        <f t="shared" si="628"/>
        <v>0</v>
      </c>
      <c r="I3120" s="27">
        <f t="shared" si="629"/>
        <v>0</v>
      </c>
      <c r="J3120" s="28" t="str">
        <f t="shared" si="630"/>
        <v>NULL</v>
      </c>
      <c r="K3120" s="29" t="str">
        <f t="shared" si="631"/>
        <v/>
      </c>
      <c r="L3120" s="26" t="str">
        <f t="shared" si="632"/>
        <v/>
      </c>
      <c r="M3120" t="str">
        <f t="shared" si="633"/>
        <v/>
      </c>
      <c r="N3120" s="28">
        <f t="shared" si="634"/>
        <v>34.227460053503002</v>
      </c>
      <c r="O3120" t="str">
        <f t="shared" si="635"/>
        <v/>
      </c>
      <c r="P3120" t="str">
        <f t="shared" si="636"/>
        <v/>
      </c>
      <c r="Q3120" s="10"/>
      <c r="R3120" s="10"/>
      <c r="S3120" s="16">
        <v>0</v>
      </c>
      <c r="T3120" s="13"/>
      <c r="U3120" s="14"/>
      <c r="V3120" s="11"/>
      <c r="W3120" s="10"/>
      <c r="X3120" s="29"/>
      <c r="AA3120" t="s">
        <v>331</v>
      </c>
      <c r="AB3120">
        <v>5</v>
      </c>
      <c r="AR3120" t="s">
        <v>337</v>
      </c>
    </row>
    <row r="3121" spans="1:44" x14ac:dyDescent="0.35">
      <c r="A3121">
        <v>16</v>
      </c>
      <c r="B3121" s="26">
        <f t="shared" si="624"/>
        <v>46273.833333333343</v>
      </c>
      <c r="C3121" t="s">
        <v>66</v>
      </c>
      <c r="D3121">
        <v>2</v>
      </c>
      <c r="E3121" s="26">
        <f t="shared" si="625"/>
        <v>46273.864583333343</v>
      </c>
      <c r="F3121" s="26">
        <f t="shared" si="626"/>
        <v>46273.843750000007</v>
      </c>
      <c r="G3121">
        <f t="shared" si="627"/>
        <v>0</v>
      </c>
      <c r="H3121">
        <f t="shared" si="628"/>
        <v>0</v>
      </c>
      <c r="I3121" s="27">
        <f t="shared" si="629"/>
        <v>0</v>
      </c>
      <c r="J3121" s="28" t="str">
        <f t="shared" si="630"/>
        <v>NULL</v>
      </c>
      <c r="K3121" s="29" t="str">
        <f t="shared" si="631"/>
        <v/>
      </c>
      <c r="L3121" s="26" t="str">
        <f t="shared" si="632"/>
        <v/>
      </c>
      <c r="M3121" t="str">
        <f t="shared" si="633"/>
        <v/>
      </c>
      <c r="N3121" s="28">
        <f t="shared" si="634"/>
        <v>41.894060995184596</v>
      </c>
      <c r="O3121" t="str">
        <f t="shared" si="635"/>
        <v/>
      </c>
      <c r="P3121" t="str">
        <f t="shared" si="636"/>
        <v/>
      </c>
      <c r="Q3121" s="10"/>
      <c r="R3121" s="10"/>
      <c r="S3121" s="16">
        <v>0</v>
      </c>
      <c r="T3121" s="13"/>
      <c r="U3121" s="14"/>
      <c r="V3121" s="11"/>
      <c r="W3121" s="10"/>
      <c r="X3121" s="29"/>
      <c r="AA3121" t="s">
        <v>331</v>
      </c>
      <c r="AB3121">
        <v>2</v>
      </c>
      <c r="AR3121" t="s">
        <v>332</v>
      </c>
    </row>
    <row r="3122" spans="1:44" x14ac:dyDescent="0.35">
      <c r="A3122">
        <v>16</v>
      </c>
      <c r="B3122" s="26">
        <f t="shared" si="624"/>
        <v>46273.833333333343</v>
      </c>
      <c r="C3122" t="s">
        <v>66</v>
      </c>
      <c r="D3122">
        <v>3</v>
      </c>
      <c r="E3122" s="26">
        <f t="shared" si="625"/>
        <v>46273.864583333343</v>
      </c>
      <c r="F3122" s="26">
        <f t="shared" si="626"/>
        <v>46273.843750000007</v>
      </c>
      <c r="G3122">
        <f t="shared" si="627"/>
        <v>0</v>
      </c>
      <c r="H3122">
        <f t="shared" si="628"/>
        <v>0</v>
      </c>
      <c r="I3122" s="27">
        <f t="shared" si="629"/>
        <v>0</v>
      </c>
      <c r="J3122" s="28" t="str">
        <f t="shared" si="630"/>
        <v>NULL</v>
      </c>
      <c r="K3122" s="29" t="str">
        <f t="shared" si="631"/>
        <v/>
      </c>
      <c r="L3122" s="26" t="str">
        <f t="shared" si="632"/>
        <v/>
      </c>
      <c r="M3122" t="str">
        <f t="shared" si="633"/>
        <v/>
      </c>
      <c r="N3122" s="28">
        <f t="shared" si="634"/>
        <v>58.441558441558442</v>
      </c>
      <c r="O3122" t="str">
        <f t="shared" si="635"/>
        <v/>
      </c>
      <c r="P3122" t="str">
        <f t="shared" si="636"/>
        <v/>
      </c>
      <c r="Q3122" s="10"/>
      <c r="R3122" s="10"/>
      <c r="S3122" s="16">
        <v>0</v>
      </c>
      <c r="T3122" s="13"/>
      <c r="U3122" s="14"/>
      <c r="V3122" s="11"/>
      <c r="W3122" s="10"/>
      <c r="X3122" s="29"/>
      <c r="AA3122" t="s">
        <v>331</v>
      </c>
      <c r="AB3122">
        <v>1</v>
      </c>
      <c r="AR3122" t="s">
        <v>338</v>
      </c>
    </row>
    <row r="3123" spans="1:44" x14ac:dyDescent="0.35">
      <c r="A3123">
        <v>16</v>
      </c>
      <c r="B3123" s="26">
        <f t="shared" si="624"/>
        <v>46273.833333333343</v>
      </c>
      <c r="C3123" t="s">
        <v>66</v>
      </c>
      <c r="D3123">
        <v>4</v>
      </c>
      <c r="E3123" s="26">
        <f t="shared" si="625"/>
        <v>46273.864583333343</v>
      </c>
      <c r="F3123" s="26">
        <f t="shared" si="626"/>
        <v>46273.843750000007</v>
      </c>
      <c r="G3123">
        <f t="shared" si="627"/>
        <v>0</v>
      </c>
      <c r="H3123">
        <f t="shared" si="628"/>
        <v>0</v>
      </c>
      <c r="I3123" s="27">
        <f t="shared" si="629"/>
        <v>0</v>
      </c>
      <c r="J3123" s="28" t="str">
        <f t="shared" si="630"/>
        <v>NULL</v>
      </c>
      <c r="K3123" s="29" t="str">
        <f t="shared" si="631"/>
        <v/>
      </c>
      <c r="L3123" s="26" t="str">
        <f t="shared" si="632"/>
        <v/>
      </c>
      <c r="M3123" t="str">
        <f t="shared" si="633"/>
        <v/>
      </c>
      <c r="N3123" s="28">
        <f t="shared" si="634"/>
        <v>116.70290571259142</v>
      </c>
      <c r="O3123" t="str">
        <f t="shared" si="635"/>
        <v/>
      </c>
      <c r="P3123" t="str">
        <f t="shared" si="636"/>
        <v/>
      </c>
      <c r="Q3123" s="10"/>
      <c r="R3123" s="10"/>
      <c r="S3123" s="16">
        <v>0</v>
      </c>
      <c r="T3123" s="13"/>
      <c r="U3123" s="14"/>
      <c r="V3123" s="11"/>
      <c r="W3123" s="10"/>
      <c r="X3123" s="29"/>
      <c r="AA3123" t="s">
        <v>331</v>
      </c>
      <c r="AB3123">
        <v>1</v>
      </c>
      <c r="AR3123" t="s">
        <v>338</v>
      </c>
    </row>
    <row r="3124" spans="1:44" x14ac:dyDescent="0.35">
      <c r="A3124">
        <v>16</v>
      </c>
      <c r="B3124" s="26">
        <f t="shared" si="624"/>
        <v>46273.833333333343</v>
      </c>
      <c r="C3124" t="s">
        <v>66</v>
      </c>
      <c r="D3124">
        <v>5</v>
      </c>
      <c r="E3124" s="26">
        <f t="shared" si="625"/>
        <v>46273.864583333343</v>
      </c>
      <c r="F3124" s="26">
        <f t="shared" si="626"/>
        <v>46273.843750000007</v>
      </c>
      <c r="G3124">
        <f t="shared" si="627"/>
        <v>0</v>
      </c>
      <c r="H3124">
        <f t="shared" si="628"/>
        <v>0</v>
      </c>
      <c r="I3124" s="27">
        <f t="shared" si="629"/>
        <v>0</v>
      </c>
      <c r="J3124" s="28" t="str">
        <f t="shared" si="630"/>
        <v>NULL</v>
      </c>
      <c r="K3124" s="29" t="str">
        <f t="shared" si="631"/>
        <v/>
      </c>
      <c r="L3124" s="26" t="str">
        <f t="shared" si="632"/>
        <v/>
      </c>
      <c r="M3124" t="str">
        <f t="shared" si="633"/>
        <v/>
      </c>
      <c r="N3124" s="28">
        <f t="shared" si="634"/>
        <v>21.695178849144636</v>
      </c>
      <c r="O3124" t="str">
        <f t="shared" si="635"/>
        <v/>
      </c>
      <c r="P3124" t="str">
        <f t="shared" si="636"/>
        <v/>
      </c>
      <c r="Q3124" s="10"/>
      <c r="R3124" s="10"/>
      <c r="S3124" s="16">
        <v>0</v>
      </c>
      <c r="T3124" s="13"/>
      <c r="U3124" s="14"/>
      <c r="V3124" s="11"/>
      <c r="W3124" s="10"/>
      <c r="X3124" s="29"/>
      <c r="AA3124" t="s">
        <v>331</v>
      </c>
      <c r="AB3124">
        <v>1</v>
      </c>
      <c r="AR3124" t="s">
        <v>338</v>
      </c>
    </row>
    <row r="3125" spans="1:44" x14ac:dyDescent="0.35">
      <c r="A3125">
        <v>16</v>
      </c>
      <c r="B3125" s="26">
        <f t="shared" si="624"/>
        <v>46273.833333333343</v>
      </c>
      <c r="C3125" t="s">
        <v>66</v>
      </c>
      <c r="D3125">
        <v>6</v>
      </c>
      <c r="E3125" s="26">
        <f t="shared" si="625"/>
        <v>46273.864583333343</v>
      </c>
      <c r="F3125" s="26">
        <f t="shared" si="626"/>
        <v>46273.843750000007</v>
      </c>
      <c r="G3125">
        <f t="shared" si="627"/>
        <v>0</v>
      </c>
      <c r="H3125">
        <f t="shared" si="628"/>
        <v>0</v>
      </c>
      <c r="I3125" s="27">
        <f t="shared" si="629"/>
        <v>2</v>
      </c>
      <c r="J3125" s="28">
        <f t="shared" si="630"/>
        <v>35.312445906179676</v>
      </c>
      <c r="K3125" s="29" t="str">
        <f t="shared" si="631"/>
        <v/>
      </c>
      <c r="L3125" s="26" t="str">
        <f t="shared" si="632"/>
        <v/>
      </c>
      <c r="M3125" t="str">
        <f t="shared" si="633"/>
        <v/>
      </c>
      <c r="N3125" s="28">
        <f t="shared" si="634"/>
        <v>17.656222953089838</v>
      </c>
      <c r="O3125" t="str">
        <f t="shared" si="635"/>
        <v/>
      </c>
      <c r="P3125" t="str">
        <f t="shared" si="636"/>
        <v/>
      </c>
      <c r="Q3125" s="10"/>
      <c r="R3125" s="10"/>
      <c r="S3125" s="16">
        <v>2</v>
      </c>
      <c r="T3125" s="13">
        <v>35.312445906179683</v>
      </c>
      <c r="U3125" s="14"/>
      <c r="V3125" s="11"/>
      <c r="W3125" s="10"/>
      <c r="X3125" s="29"/>
      <c r="AA3125" t="s">
        <v>331</v>
      </c>
      <c r="AB3125">
        <v>2</v>
      </c>
      <c r="AC3125">
        <v>20.456966970522078</v>
      </c>
      <c r="AD3125">
        <v>49.437190454750123</v>
      </c>
      <c r="AL3125">
        <v>20.456966970522078</v>
      </c>
      <c r="AM3125">
        <v>49.437190454750123</v>
      </c>
      <c r="AR3125" t="s">
        <v>332</v>
      </c>
    </row>
    <row r="3126" spans="1:44" x14ac:dyDescent="0.35">
      <c r="A3126">
        <v>16</v>
      </c>
      <c r="B3126" s="26">
        <f t="shared" si="624"/>
        <v>46273.833333333343</v>
      </c>
      <c r="C3126" t="s">
        <v>67</v>
      </c>
      <c r="D3126">
        <v>1</v>
      </c>
      <c r="E3126" s="26">
        <f t="shared" si="625"/>
        <v>46273.864583333343</v>
      </c>
      <c r="F3126" s="26">
        <f t="shared" si="626"/>
        <v>46273.843750000007</v>
      </c>
      <c r="G3126">
        <f t="shared" si="627"/>
        <v>0</v>
      </c>
      <c r="H3126">
        <f t="shared" si="628"/>
        <v>0</v>
      </c>
      <c r="I3126" s="27">
        <f t="shared" si="629"/>
        <v>0</v>
      </c>
      <c r="J3126" s="28" t="str">
        <f t="shared" si="630"/>
        <v>NULL</v>
      </c>
      <c r="K3126" s="29" t="str">
        <f t="shared" si="631"/>
        <v/>
      </c>
      <c r="L3126" s="26" t="str">
        <f t="shared" si="632"/>
        <v/>
      </c>
      <c r="M3126" t="str">
        <f t="shared" si="633"/>
        <v/>
      </c>
      <c r="N3126" s="28">
        <f t="shared" si="634"/>
        <v>34.227460053503002</v>
      </c>
      <c r="O3126" t="str">
        <f t="shared" si="635"/>
        <v/>
      </c>
      <c r="P3126" t="str">
        <f t="shared" si="636"/>
        <v/>
      </c>
      <c r="Q3126" s="10"/>
      <c r="R3126" s="10"/>
      <c r="S3126" s="16">
        <v>0</v>
      </c>
      <c r="T3126" s="13"/>
      <c r="U3126" s="14"/>
      <c r="V3126" s="11"/>
      <c r="W3126" s="10"/>
      <c r="X3126" s="29"/>
      <c r="AA3126" t="s">
        <v>331</v>
      </c>
      <c r="AB3126">
        <v>5</v>
      </c>
      <c r="AR3126" t="s">
        <v>337</v>
      </c>
    </row>
    <row r="3127" spans="1:44" x14ac:dyDescent="0.35">
      <c r="A3127">
        <v>16</v>
      </c>
      <c r="B3127" s="26">
        <f t="shared" si="624"/>
        <v>46273.833333333343</v>
      </c>
      <c r="C3127" t="s">
        <v>67</v>
      </c>
      <c r="D3127">
        <v>2</v>
      </c>
      <c r="E3127" s="26">
        <f t="shared" si="625"/>
        <v>46273.864583333343</v>
      </c>
      <c r="F3127" s="26">
        <f t="shared" si="626"/>
        <v>46273.843750000007</v>
      </c>
      <c r="G3127">
        <f t="shared" si="627"/>
        <v>0</v>
      </c>
      <c r="H3127">
        <f t="shared" si="628"/>
        <v>0</v>
      </c>
      <c r="I3127" s="27">
        <f t="shared" si="629"/>
        <v>0</v>
      </c>
      <c r="J3127" s="28" t="str">
        <f t="shared" si="630"/>
        <v>NULL</v>
      </c>
      <c r="K3127" s="29" t="str">
        <f t="shared" si="631"/>
        <v/>
      </c>
      <c r="L3127" s="26" t="str">
        <f t="shared" si="632"/>
        <v/>
      </c>
      <c r="M3127" t="str">
        <f t="shared" si="633"/>
        <v/>
      </c>
      <c r="N3127" s="28">
        <f t="shared" si="634"/>
        <v>41.894060995184596</v>
      </c>
      <c r="O3127" t="str">
        <f t="shared" si="635"/>
        <v/>
      </c>
      <c r="P3127" t="str">
        <f t="shared" si="636"/>
        <v/>
      </c>
      <c r="Q3127" s="10"/>
      <c r="R3127" s="10"/>
      <c r="S3127" s="16">
        <v>0</v>
      </c>
      <c r="T3127" s="13"/>
      <c r="U3127" s="14"/>
      <c r="V3127" s="11"/>
      <c r="W3127" s="10"/>
      <c r="X3127" s="29"/>
      <c r="AA3127" t="s">
        <v>331</v>
      </c>
      <c r="AB3127">
        <v>2</v>
      </c>
      <c r="AR3127" t="s">
        <v>332</v>
      </c>
    </row>
    <row r="3128" spans="1:44" x14ac:dyDescent="0.35">
      <c r="A3128">
        <v>16</v>
      </c>
      <c r="B3128" s="26">
        <f t="shared" si="624"/>
        <v>46273.833333333343</v>
      </c>
      <c r="C3128" t="s">
        <v>67</v>
      </c>
      <c r="D3128">
        <v>3</v>
      </c>
      <c r="E3128" s="26">
        <f t="shared" si="625"/>
        <v>46273.864583333343</v>
      </c>
      <c r="F3128" s="26">
        <f t="shared" si="626"/>
        <v>46273.843750000007</v>
      </c>
      <c r="G3128">
        <f t="shared" si="627"/>
        <v>0</v>
      </c>
      <c r="H3128">
        <f t="shared" si="628"/>
        <v>0</v>
      </c>
      <c r="I3128" s="27">
        <f t="shared" si="629"/>
        <v>0</v>
      </c>
      <c r="J3128" s="28" t="str">
        <f t="shared" si="630"/>
        <v>NULL</v>
      </c>
      <c r="K3128" s="29" t="str">
        <f t="shared" si="631"/>
        <v/>
      </c>
      <c r="L3128" s="26" t="str">
        <f t="shared" si="632"/>
        <v/>
      </c>
      <c r="M3128" t="str">
        <f t="shared" si="633"/>
        <v/>
      </c>
      <c r="N3128" s="28">
        <f t="shared" si="634"/>
        <v>58.441558441558442</v>
      </c>
      <c r="O3128" t="str">
        <f t="shared" si="635"/>
        <v/>
      </c>
      <c r="P3128" t="str">
        <f t="shared" si="636"/>
        <v/>
      </c>
      <c r="Q3128" s="10"/>
      <c r="R3128" s="10"/>
      <c r="S3128" s="16">
        <v>0</v>
      </c>
      <c r="T3128" s="13"/>
      <c r="U3128" s="14"/>
      <c r="V3128" s="11"/>
      <c r="W3128" s="10"/>
      <c r="X3128" s="29"/>
      <c r="AA3128" t="s">
        <v>331</v>
      </c>
      <c r="AB3128">
        <v>1</v>
      </c>
      <c r="AR3128" t="s">
        <v>338</v>
      </c>
    </row>
    <row r="3129" spans="1:44" x14ac:dyDescent="0.35">
      <c r="A3129">
        <v>16</v>
      </c>
      <c r="B3129" s="26">
        <f t="shared" si="624"/>
        <v>46273.833333333343</v>
      </c>
      <c r="C3129" t="s">
        <v>67</v>
      </c>
      <c r="D3129">
        <v>4</v>
      </c>
      <c r="E3129" s="26">
        <f t="shared" si="625"/>
        <v>46273.864583333343</v>
      </c>
      <c r="F3129" s="26">
        <f t="shared" si="626"/>
        <v>46273.843750000007</v>
      </c>
      <c r="G3129">
        <f t="shared" si="627"/>
        <v>0</v>
      </c>
      <c r="H3129">
        <f t="shared" si="628"/>
        <v>0</v>
      </c>
      <c r="I3129" s="27">
        <f t="shared" si="629"/>
        <v>0</v>
      </c>
      <c r="J3129" s="28" t="str">
        <f t="shared" si="630"/>
        <v>NULL</v>
      </c>
      <c r="K3129" s="29" t="str">
        <f t="shared" si="631"/>
        <v/>
      </c>
      <c r="L3129" s="26" t="str">
        <f t="shared" si="632"/>
        <v/>
      </c>
      <c r="M3129" t="str">
        <f t="shared" si="633"/>
        <v/>
      </c>
      <c r="N3129" s="28">
        <f t="shared" si="634"/>
        <v>116.70290571259142</v>
      </c>
      <c r="O3129" t="str">
        <f t="shared" si="635"/>
        <v/>
      </c>
      <c r="P3129" t="str">
        <f t="shared" si="636"/>
        <v/>
      </c>
      <c r="Q3129" s="10"/>
      <c r="R3129" s="10"/>
      <c r="S3129" s="16">
        <v>0</v>
      </c>
      <c r="T3129" s="13"/>
      <c r="U3129" s="14"/>
      <c r="V3129" s="11"/>
      <c r="W3129" s="10"/>
      <c r="X3129" s="29"/>
      <c r="AA3129" t="s">
        <v>331</v>
      </c>
      <c r="AB3129">
        <v>1</v>
      </c>
      <c r="AR3129" t="s">
        <v>338</v>
      </c>
    </row>
    <row r="3130" spans="1:44" x14ac:dyDescent="0.35">
      <c r="A3130">
        <v>16</v>
      </c>
      <c r="B3130" s="26">
        <f t="shared" si="624"/>
        <v>46273.833333333343</v>
      </c>
      <c r="C3130" t="s">
        <v>67</v>
      </c>
      <c r="D3130">
        <v>5</v>
      </c>
      <c r="E3130" s="26">
        <f t="shared" si="625"/>
        <v>46273.864583333343</v>
      </c>
      <c r="F3130" s="26">
        <f t="shared" si="626"/>
        <v>46273.843750000007</v>
      </c>
      <c r="G3130">
        <f t="shared" si="627"/>
        <v>0</v>
      </c>
      <c r="H3130">
        <f t="shared" si="628"/>
        <v>0</v>
      </c>
      <c r="I3130" s="27">
        <f t="shared" si="629"/>
        <v>0</v>
      </c>
      <c r="J3130" s="28" t="str">
        <f t="shared" si="630"/>
        <v>NULL</v>
      </c>
      <c r="K3130" s="29" t="str">
        <f t="shared" si="631"/>
        <v/>
      </c>
      <c r="L3130" s="26" t="str">
        <f t="shared" si="632"/>
        <v/>
      </c>
      <c r="M3130" t="str">
        <f t="shared" si="633"/>
        <v/>
      </c>
      <c r="N3130" s="28">
        <f t="shared" si="634"/>
        <v>21.695178849144636</v>
      </c>
      <c r="O3130" t="str">
        <f t="shared" si="635"/>
        <v/>
      </c>
      <c r="P3130" t="str">
        <f t="shared" si="636"/>
        <v/>
      </c>
      <c r="Q3130" s="10"/>
      <c r="R3130" s="10"/>
      <c r="S3130" s="16">
        <v>0</v>
      </c>
      <c r="T3130" s="13"/>
      <c r="U3130" s="14"/>
      <c r="V3130" s="11"/>
      <c r="W3130" s="10"/>
      <c r="X3130" s="29"/>
      <c r="AA3130" t="s">
        <v>331</v>
      </c>
      <c r="AB3130">
        <v>1</v>
      </c>
      <c r="AR3130" t="s">
        <v>338</v>
      </c>
    </row>
    <row r="3131" spans="1:44" x14ac:dyDescent="0.35">
      <c r="A3131">
        <v>16</v>
      </c>
      <c r="B3131" s="26">
        <f t="shared" si="624"/>
        <v>46273.833333333343</v>
      </c>
      <c r="C3131" t="s">
        <v>67</v>
      </c>
      <c r="D3131">
        <v>6</v>
      </c>
      <c r="E3131" s="26">
        <f t="shared" si="625"/>
        <v>46273.864583333343</v>
      </c>
      <c r="F3131" s="26">
        <f t="shared" si="626"/>
        <v>46273.843750000007</v>
      </c>
      <c r="G3131">
        <f t="shared" si="627"/>
        <v>0</v>
      </c>
      <c r="H3131">
        <f t="shared" si="628"/>
        <v>0</v>
      </c>
      <c r="I3131" s="27">
        <f t="shared" si="629"/>
        <v>2</v>
      </c>
      <c r="J3131" s="28">
        <f t="shared" si="630"/>
        <v>35.312445906179676</v>
      </c>
      <c r="K3131" s="29" t="str">
        <f t="shared" si="631"/>
        <v/>
      </c>
      <c r="L3131" s="26" t="str">
        <f t="shared" si="632"/>
        <v/>
      </c>
      <c r="M3131" t="str">
        <f t="shared" si="633"/>
        <v/>
      </c>
      <c r="N3131" s="28">
        <f t="shared" si="634"/>
        <v>17.656222953089838</v>
      </c>
      <c r="O3131" t="str">
        <f t="shared" si="635"/>
        <v/>
      </c>
      <c r="P3131" t="str">
        <f t="shared" si="636"/>
        <v/>
      </c>
      <c r="Q3131" s="10"/>
      <c r="R3131" s="10"/>
      <c r="S3131" s="16">
        <v>2</v>
      </c>
      <c r="T3131" s="13">
        <v>35.312445906179683</v>
      </c>
      <c r="U3131" s="14"/>
      <c r="V3131" s="11"/>
      <c r="W3131" s="10"/>
      <c r="X3131" s="29"/>
      <c r="AA3131" t="s">
        <v>331</v>
      </c>
      <c r="AB3131">
        <v>2</v>
      </c>
      <c r="AC3131">
        <v>20.456966970522078</v>
      </c>
      <c r="AD3131">
        <v>49.437190454750123</v>
      </c>
      <c r="AL3131">
        <v>20.456966970522078</v>
      </c>
      <c r="AM3131">
        <v>49.437190454750123</v>
      </c>
      <c r="AR3131" t="s">
        <v>332</v>
      </c>
    </row>
    <row r="3132" spans="1:44" x14ac:dyDescent="0.35">
      <c r="A3132">
        <v>16</v>
      </c>
      <c r="B3132" s="26">
        <f t="shared" si="624"/>
        <v>46273.833333333343</v>
      </c>
      <c r="C3132" t="s">
        <v>68</v>
      </c>
      <c r="D3132">
        <v>1</v>
      </c>
      <c r="E3132" s="26">
        <f t="shared" si="625"/>
        <v>46273.864583333343</v>
      </c>
      <c r="F3132" s="26">
        <f t="shared" si="626"/>
        <v>46273.843750000007</v>
      </c>
      <c r="G3132">
        <f t="shared" si="627"/>
        <v>0</v>
      </c>
      <c r="H3132">
        <f t="shared" si="628"/>
        <v>0</v>
      </c>
      <c r="I3132" s="27">
        <f t="shared" si="629"/>
        <v>0</v>
      </c>
      <c r="J3132" s="28" t="str">
        <f t="shared" si="630"/>
        <v>NULL</v>
      </c>
      <c r="K3132" s="29" t="str">
        <f t="shared" si="631"/>
        <v/>
      </c>
      <c r="L3132" s="26" t="str">
        <f t="shared" si="632"/>
        <v/>
      </c>
      <c r="M3132" t="str">
        <f t="shared" si="633"/>
        <v/>
      </c>
      <c r="N3132" s="28">
        <f t="shared" si="634"/>
        <v>34.227460053503002</v>
      </c>
      <c r="O3132" t="str">
        <f t="shared" si="635"/>
        <v/>
      </c>
      <c r="P3132" t="str">
        <f t="shared" si="636"/>
        <v/>
      </c>
      <c r="Q3132" s="10"/>
      <c r="R3132" s="10"/>
      <c r="S3132" s="16">
        <v>0</v>
      </c>
      <c r="T3132" s="13"/>
      <c r="U3132" s="14"/>
      <c r="V3132" s="11"/>
      <c r="W3132" s="10"/>
      <c r="X3132" s="29"/>
      <c r="AA3132" t="s">
        <v>331</v>
      </c>
      <c r="AB3132">
        <v>5</v>
      </c>
      <c r="AR3132" t="s">
        <v>337</v>
      </c>
    </row>
    <row r="3133" spans="1:44" x14ac:dyDescent="0.35">
      <c r="A3133">
        <v>16</v>
      </c>
      <c r="B3133" s="26">
        <f t="shared" si="624"/>
        <v>46273.833333333343</v>
      </c>
      <c r="C3133" t="s">
        <v>68</v>
      </c>
      <c r="D3133">
        <v>2</v>
      </c>
      <c r="E3133" s="26">
        <f t="shared" si="625"/>
        <v>46273.864583333343</v>
      </c>
      <c r="F3133" s="26">
        <f t="shared" si="626"/>
        <v>46273.843750000007</v>
      </c>
      <c r="G3133">
        <f t="shared" si="627"/>
        <v>0</v>
      </c>
      <c r="H3133">
        <f t="shared" si="628"/>
        <v>0</v>
      </c>
      <c r="I3133" s="27">
        <f t="shared" si="629"/>
        <v>0</v>
      </c>
      <c r="J3133" s="28" t="str">
        <f t="shared" si="630"/>
        <v>NULL</v>
      </c>
      <c r="K3133" s="29" t="str">
        <f t="shared" si="631"/>
        <v/>
      </c>
      <c r="L3133" s="26" t="str">
        <f t="shared" si="632"/>
        <v/>
      </c>
      <c r="M3133" t="str">
        <f t="shared" si="633"/>
        <v/>
      </c>
      <c r="N3133" s="28">
        <f t="shared" si="634"/>
        <v>41.894060995184596</v>
      </c>
      <c r="O3133" t="str">
        <f t="shared" si="635"/>
        <v/>
      </c>
      <c r="P3133" t="str">
        <f t="shared" si="636"/>
        <v/>
      </c>
      <c r="Q3133" s="10"/>
      <c r="R3133" s="10"/>
      <c r="S3133" s="16">
        <v>0</v>
      </c>
      <c r="T3133" s="13"/>
      <c r="U3133" s="14"/>
      <c r="V3133" s="11"/>
      <c r="W3133" s="10"/>
      <c r="X3133" s="29"/>
      <c r="AA3133" t="s">
        <v>331</v>
      </c>
      <c r="AB3133">
        <v>2</v>
      </c>
      <c r="AR3133" t="s">
        <v>332</v>
      </c>
    </row>
    <row r="3134" spans="1:44" x14ac:dyDescent="0.35">
      <c r="A3134">
        <v>16</v>
      </c>
      <c r="B3134" s="26">
        <f t="shared" si="624"/>
        <v>46273.833333333343</v>
      </c>
      <c r="C3134" t="s">
        <v>68</v>
      </c>
      <c r="D3134">
        <v>3</v>
      </c>
      <c r="E3134" s="26">
        <f t="shared" si="625"/>
        <v>46273.864583333343</v>
      </c>
      <c r="F3134" s="26">
        <f t="shared" si="626"/>
        <v>46273.843750000007</v>
      </c>
      <c r="G3134">
        <f t="shared" si="627"/>
        <v>0</v>
      </c>
      <c r="H3134">
        <f t="shared" si="628"/>
        <v>0</v>
      </c>
      <c r="I3134" s="27">
        <f t="shared" si="629"/>
        <v>0</v>
      </c>
      <c r="J3134" s="28" t="str">
        <f t="shared" si="630"/>
        <v>NULL</v>
      </c>
      <c r="K3134" s="29" t="str">
        <f t="shared" si="631"/>
        <v/>
      </c>
      <c r="L3134" s="26" t="str">
        <f t="shared" si="632"/>
        <v/>
      </c>
      <c r="M3134" t="str">
        <f t="shared" si="633"/>
        <v/>
      </c>
      <c r="N3134" s="28">
        <f t="shared" si="634"/>
        <v>58.441558441558442</v>
      </c>
      <c r="O3134" t="str">
        <f t="shared" si="635"/>
        <v/>
      </c>
      <c r="P3134" t="str">
        <f t="shared" si="636"/>
        <v/>
      </c>
      <c r="Q3134" s="10"/>
      <c r="R3134" s="10"/>
      <c r="S3134" s="16">
        <v>0</v>
      </c>
      <c r="T3134" s="13"/>
      <c r="U3134" s="14"/>
      <c r="V3134" s="11"/>
      <c r="W3134" s="10"/>
      <c r="X3134" s="29"/>
      <c r="AA3134" t="s">
        <v>331</v>
      </c>
      <c r="AB3134">
        <v>1</v>
      </c>
      <c r="AR3134" t="s">
        <v>338</v>
      </c>
    </row>
    <row r="3135" spans="1:44" x14ac:dyDescent="0.35">
      <c r="A3135">
        <v>16</v>
      </c>
      <c r="B3135" s="26">
        <f t="shared" si="624"/>
        <v>46273.833333333343</v>
      </c>
      <c r="C3135" t="s">
        <v>68</v>
      </c>
      <c r="D3135">
        <v>4</v>
      </c>
      <c r="E3135" s="26">
        <f t="shared" si="625"/>
        <v>46273.864583333343</v>
      </c>
      <c r="F3135" s="26">
        <f t="shared" si="626"/>
        <v>46273.843750000007</v>
      </c>
      <c r="G3135">
        <f t="shared" si="627"/>
        <v>0</v>
      </c>
      <c r="H3135">
        <f t="shared" si="628"/>
        <v>0</v>
      </c>
      <c r="I3135" s="27">
        <f t="shared" si="629"/>
        <v>0</v>
      </c>
      <c r="J3135" s="28" t="str">
        <f t="shared" si="630"/>
        <v>NULL</v>
      </c>
      <c r="K3135" s="29" t="str">
        <f t="shared" si="631"/>
        <v/>
      </c>
      <c r="L3135" s="26" t="str">
        <f t="shared" si="632"/>
        <v/>
      </c>
      <c r="M3135" t="str">
        <f t="shared" si="633"/>
        <v/>
      </c>
      <c r="N3135" s="28">
        <f t="shared" si="634"/>
        <v>116.70290571259142</v>
      </c>
      <c r="O3135" t="str">
        <f t="shared" si="635"/>
        <v/>
      </c>
      <c r="P3135" t="str">
        <f t="shared" si="636"/>
        <v/>
      </c>
      <c r="Q3135" s="10"/>
      <c r="R3135" s="10"/>
      <c r="S3135" s="16">
        <v>0</v>
      </c>
      <c r="T3135" s="13"/>
      <c r="U3135" s="14"/>
      <c r="V3135" s="11"/>
      <c r="W3135" s="10"/>
      <c r="X3135" s="29"/>
      <c r="AA3135" t="s">
        <v>331</v>
      </c>
      <c r="AB3135">
        <v>1</v>
      </c>
      <c r="AR3135" t="s">
        <v>338</v>
      </c>
    </row>
    <row r="3136" spans="1:44" x14ac:dyDescent="0.35">
      <c r="A3136">
        <v>16</v>
      </c>
      <c r="B3136" s="26">
        <f t="shared" si="624"/>
        <v>46273.833333333343</v>
      </c>
      <c r="C3136" t="s">
        <v>68</v>
      </c>
      <c r="D3136">
        <v>5</v>
      </c>
      <c r="E3136" s="26">
        <f t="shared" si="625"/>
        <v>46273.864583333343</v>
      </c>
      <c r="F3136" s="26">
        <f t="shared" si="626"/>
        <v>46273.843750000007</v>
      </c>
      <c r="G3136">
        <f t="shared" si="627"/>
        <v>0</v>
      </c>
      <c r="H3136">
        <f t="shared" si="628"/>
        <v>0</v>
      </c>
      <c r="I3136" s="27">
        <f t="shared" si="629"/>
        <v>0</v>
      </c>
      <c r="J3136" s="28" t="str">
        <f t="shared" si="630"/>
        <v>NULL</v>
      </c>
      <c r="K3136" s="29" t="str">
        <f t="shared" si="631"/>
        <v/>
      </c>
      <c r="L3136" s="26" t="str">
        <f t="shared" si="632"/>
        <v/>
      </c>
      <c r="M3136" t="str">
        <f t="shared" si="633"/>
        <v/>
      </c>
      <c r="N3136" s="28">
        <f t="shared" si="634"/>
        <v>21.695178849144636</v>
      </c>
      <c r="O3136" t="str">
        <f t="shared" si="635"/>
        <v/>
      </c>
      <c r="P3136" t="str">
        <f t="shared" si="636"/>
        <v/>
      </c>
      <c r="Q3136" s="10"/>
      <c r="R3136" s="10"/>
      <c r="S3136" s="16">
        <v>0</v>
      </c>
      <c r="T3136" s="13"/>
      <c r="U3136" s="14"/>
      <c r="V3136" s="11"/>
      <c r="W3136" s="10"/>
      <c r="X3136" s="29"/>
      <c r="AA3136" t="s">
        <v>331</v>
      </c>
      <c r="AB3136">
        <v>1</v>
      </c>
      <c r="AR3136" t="s">
        <v>338</v>
      </c>
    </row>
    <row r="3137" spans="1:44" x14ac:dyDescent="0.35">
      <c r="A3137">
        <v>16</v>
      </c>
      <c r="B3137" s="26">
        <f t="shared" si="624"/>
        <v>46273.833333333343</v>
      </c>
      <c r="C3137" t="s">
        <v>68</v>
      </c>
      <c r="D3137">
        <v>6</v>
      </c>
      <c r="E3137" s="26">
        <f t="shared" si="625"/>
        <v>46273.864583333343</v>
      </c>
      <c r="F3137" s="26">
        <f t="shared" si="626"/>
        <v>46273.843750000007</v>
      </c>
      <c r="G3137">
        <f t="shared" si="627"/>
        <v>0</v>
      </c>
      <c r="H3137">
        <f t="shared" si="628"/>
        <v>0</v>
      </c>
      <c r="I3137" s="27">
        <f t="shared" si="629"/>
        <v>2</v>
      </c>
      <c r="J3137" s="28">
        <f t="shared" si="630"/>
        <v>35.312445906179676</v>
      </c>
      <c r="K3137" s="29" t="str">
        <f t="shared" si="631"/>
        <v/>
      </c>
      <c r="L3137" s="26" t="str">
        <f t="shared" si="632"/>
        <v/>
      </c>
      <c r="M3137" t="str">
        <f t="shared" si="633"/>
        <v/>
      </c>
      <c r="N3137" s="28">
        <f t="shared" si="634"/>
        <v>17.656222953089838</v>
      </c>
      <c r="O3137" t="str">
        <f t="shared" si="635"/>
        <v/>
      </c>
      <c r="P3137" t="str">
        <f t="shared" si="636"/>
        <v/>
      </c>
      <c r="Q3137" s="10"/>
      <c r="R3137" s="10"/>
      <c r="S3137" s="16">
        <v>2</v>
      </c>
      <c r="T3137" s="13">
        <v>35.312445906179683</v>
      </c>
      <c r="U3137" s="14"/>
      <c r="V3137" s="11"/>
      <c r="W3137" s="10"/>
      <c r="X3137" s="29"/>
      <c r="AA3137" t="s">
        <v>331</v>
      </c>
      <c r="AB3137">
        <v>2</v>
      </c>
      <c r="AC3137">
        <v>20.456966970522078</v>
      </c>
      <c r="AD3137">
        <v>49.437190454750123</v>
      </c>
      <c r="AL3137">
        <v>20.456966970522078</v>
      </c>
      <c r="AM3137">
        <v>49.437190454750123</v>
      </c>
      <c r="AR3137" t="s">
        <v>332</v>
      </c>
    </row>
    <row r="3138" spans="1:44" x14ac:dyDescent="0.35">
      <c r="A3138">
        <v>16</v>
      </c>
      <c r="B3138" s="26">
        <f t="shared" si="624"/>
        <v>46273.833333333343</v>
      </c>
      <c r="C3138" t="s">
        <v>69</v>
      </c>
      <c r="D3138">
        <v>1</v>
      </c>
      <c r="E3138" s="26">
        <f t="shared" si="625"/>
        <v>46273.864583333343</v>
      </c>
      <c r="F3138" s="26">
        <f t="shared" si="626"/>
        <v>46273.843750000007</v>
      </c>
      <c r="G3138">
        <f t="shared" si="627"/>
        <v>0</v>
      </c>
      <c r="H3138">
        <f t="shared" si="628"/>
        <v>0</v>
      </c>
      <c r="I3138" s="27">
        <f t="shared" si="629"/>
        <v>0</v>
      </c>
      <c r="J3138" s="28" t="str">
        <f t="shared" si="630"/>
        <v>NULL</v>
      </c>
      <c r="K3138" s="29" t="str">
        <f t="shared" si="631"/>
        <v/>
      </c>
      <c r="L3138" s="26" t="str">
        <f t="shared" si="632"/>
        <v/>
      </c>
      <c r="M3138" t="str">
        <f t="shared" si="633"/>
        <v/>
      </c>
      <c r="N3138" s="28">
        <f t="shared" si="634"/>
        <v>34.227460053503002</v>
      </c>
      <c r="O3138" t="str">
        <f t="shared" si="635"/>
        <v/>
      </c>
      <c r="P3138" t="str">
        <f t="shared" si="636"/>
        <v/>
      </c>
      <c r="Q3138" s="10"/>
      <c r="R3138" s="10"/>
      <c r="S3138" s="16">
        <v>0</v>
      </c>
      <c r="T3138" s="13"/>
      <c r="U3138" s="14"/>
      <c r="V3138" s="11"/>
      <c r="W3138" s="10"/>
      <c r="X3138" s="29"/>
      <c r="AA3138" t="s">
        <v>331</v>
      </c>
      <c r="AB3138">
        <v>5</v>
      </c>
      <c r="AR3138" t="s">
        <v>337</v>
      </c>
    </row>
    <row r="3139" spans="1:44" x14ac:dyDescent="0.35">
      <c r="A3139">
        <v>16</v>
      </c>
      <c r="B3139" s="26">
        <f t="shared" si="624"/>
        <v>46273.833333333343</v>
      </c>
      <c r="C3139" t="s">
        <v>69</v>
      </c>
      <c r="D3139">
        <v>2</v>
      </c>
      <c r="E3139" s="26">
        <f t="shared" si="625"/>
        <v>46273.864583333343</v>
      </c>
      <c r="F3139" s="26">
        <f t="shared" si="626"/>
        <v>46273.843750000007</v>
      </c>
      <c r="G3139">
        <f t="shared" si="627"/>
        <v>0</v>
      </c>
      <c r="H3139">
        <f t="shared" si="628"/>
        <v>0</v>
      </c>
      <c r="I3139" s="27">
        <f t="shared" si="629"/>
        <v>0</v>
      </c>
      <c r="J3139" s="28" t="str">
        <f t="shared" si="630"/>
        <v>NULL</v>
      </c>
      <c r="K3139" s="29" t="str">
        <f t="shared" si="631"/>
        <v/>
      </c>
      <c r="L3139" s="26" t="str">
        <f t="shared" si="632"/>
        <v/>
      </c>
      <c r="M3139" t="str">
        <f t="shared" si="633"/>
        <v/>
      </c>
      <c r="N3139" s="28">
        <f t="shared" si="634"/>
        <v>41.894060995184596</v>
      </c>
      <c r="O3139" t="str">
        <f t="shared" si="635"/>
        <v/>
      </c>
      <c r="P3139" t="str">
        <f t="shared" si="636"/>
        <v/>
      </c>
      <c r="Q3139" s="10"/>
      <c r="R3139" s="10"/>
      <c r="S3139" s="16">
        <v>0</v>
      </c>
      <c r="T3139" s="13"/>
      <c r="U3139" s="14"/>
      <c r="V3139" s="11"/>
      <c r="W3139" s="10"/>
      <c r="X3139" s="29"/>
      <c r="AA3139" t="s">
        <v>331</v>
      </c>
      <c r="AB3139">
        <v>2</v>
      </c>
      <c r="AR3139" t="s">
        <v>332</v>
      </c>
    </row>
    <row r="3140" spans="1:44" x14ac:dyDescent="0.35">
      <c r="A3140">
        <v>16</v>
      </c>
      <c r="B3140" s="26">
        <f t="shared" si="624"/>
        <v>46273.833333333343</v>
      </c>
      <c r="C3140" t="s">
        <v>69</v>
      </c>
      <c r="D3140">
        <v>3</v>
      </c>
      <c r="E3140" s="26">
        <f t="shared" si="625"/>
        <v>46273.864583333343</v>
      </c>
      <c r="F3140" s="26">
        <f t="shared" si="626"/>
        <v>46273.843750000007</v>
      </c>
      <c r="G3140">
        <f t="shared" si="627"/>
        <v>0</v>
      </c>
      <c r="H3140">
        <f t="shared" si="628"/>
        <v>0</v>
      </c>
      <c r="I3140" s="27">
        <f t="shared" si="629"/>
        <v>0</v>
      </c>
      <c r="J3140" s="28" t="str">
        <f t="shared" si="630"/>
        <v>NULL</v>
      </c>
      <c r="K3140" s="29" t="str">
        <f t="shared" si="631"/>
        <v/>
      </c>
      <c r="L3140" s="26" t="str">
        <f t="shared" si="632"/>
        <v/>
      </c>
      <c r="M3140" t="str">
        <f t="shared" si="633"/>
        <v/>
      </c>
      <c r="N3140" s="28">
        <f t="shared" si="634"/>
        <v>58.441558441558442</v>
      </c>
      <c r="O3140" t="str">
        <f t="shared" si="635"/>
        <v/>
      </c>
      <c r="P3140" t="str">
        <f t="shared" si="636"/>
        <v/>
      </c>
      <c r="Q3140" s="10"/>
      <c r="R3140" s="10"/>
      <c r="S3140" s="16">
        <v>0</v>
      </c>
      <c r="T3140" s="13"/>
      <c r="U3140" s="14"/>
      <c r="V3140" s="11"/>
      <c r="W3140" s="10"/>
      <c r="X3140" s="29"/>
      <c r="AA3140" t="s">
        <v>331</v>
      </c>
      <c r="AB3140">
        <v>1</v>
      </c>
      <c r="AR3140" t="s">
        <v>338</v>
      </c>
    </row>
    <row r="3141" spans="1:44" x14ac:dyDescent="0.35">
      <c r="A3141">
        <v>16</v>
      </c>
      <c r="B3141" s="26">
        <f t="shared" si="624"/>
        <v>46273.833333333343</v>
      </c>
      <c r="C3141" t="s">
        <v>69</v>
      </c>
      <c r="D3141">
        <v>4</v>
      </c>
      <c r="E3141" s="26">
        <f t="shared" si="625"/>
        <v>46273.864583333343</v>
      </c>
      <c r="F3141" s="26">
        <f t="shared" si="626"/>
        <v>46273.843750000007</v>
      </c>
      <c r="G3141">
        <f t="shared" si="627"/>
        <v>0</v>
      </c>
      <c r="H3141">
        <f t="shared" si="628"/>
        <v>0</v>
      </c>
      <c r="I3141" s="27">
        <f t="shared" si="629"/>
        <v>0</v>
      </c>
      <c r="J3141" s="28" t="str">
        <f t="shared" si="630"/>
        <v>NULL</v>
      </c>
      <c r="K3141" s="29" t="str">
        <f t="shared" si="631"/>
        <v/>
      </c>
      <c r="L3141" s="26" t="str">
        <f t="shared" si="632"/>
        <v/>
      </c>
      <c r="M3141" t="str">
        <f t="shared" si="633"/>
        <v/>
      </c>
      <c r="N3141" s="28">
        <f t="shared" si="634"/>
        <v>116.70290571259142</v>
      </c>
      <c r="O3141" t="str">
        <f t="shared" si="635"/>
        <v/>
      </c>
      <c r="P3141" t="str">
        <f t="shared" si="636"/>
        <v/>
      </c>
      <c r="Q3141" s="10"/>
      <c r="R3141" s="10"/>
      <c r="S3141" s="16">
        <v>0</v>
      </c>
      <c r="T3141" s="13"/>
      <c r="U3141" s="14"/>
      <c r="V3141" s="11"/>
      <c r="W3141" s="10"/>
      <c r="X3141" s="29"/>
      <c r="AA3141" t="s">
        <v>331</v>
      </c>
      <c r="AB3141">
        <v>1</v>
      </c>
      <c r="AR3141" t="s">
        <v>338</v>
      </c>
    </row>
    <row r="3142" spans="1:44" x14ac:dyDescent="0.35">
      <c r="A3142">
        <v>16</v>
      </c>
      <c r="B3142" s="26">
        <f t="shared" ref="B3142:B3205" si="637">INDEX(SNAP_TIMES,MATCH(A3142,SNAP_NOS,0))</f>
        <v>46273.833333333343</v>
      </c>
      <c r="C3142" t="s">
        <v>69</v>
      </c>
      <c r="D3142">
        <v>5</v>
      </c>
      <c r="E3142" s="26">
        <f t="shared" ref="E3142:E3205" si="638">IF(AND(INDEX(SH_CHG,MATCH(C3142,SH_ID,0))&lt;&gt;"",B3142&gt;=INDEX(SH_CHG,MATCH(C3142,SH_ID,0))),INDEX(SH_DEP,MATCH(C3142,SH_ID,0)),INDEX(SH_ORIG,MATCH(C3142,SH_ID,0)))</f>
        <v>46273.864583333343</v>
      </c>
      <c r="F3142" s="26">
        <f t="shared" ref="F3142:F3205" si="639">E3142-LOADING_MINUTES/1440</f>
        <v>46273.843750000007</v>
      </c>
      <c r="G3142">
        <f t="shared" ref="G3142:G3205" si="640">COUNTIFS(OL_SNAP,A3142,OL_EFF,C3142,OL_WT,D3142,OL_OPEN,"&gt;0")</f>
        <v>0</v>
      </c>
      <c r="H3142">
        <f t="shared" ref="H3142:H3205" si="641">SUMIFS($G$6:$G$3569,$A$6:$A$3569,A3142,$D$6:$D$3569,D3142,$F$6:$F$3569,"&lt;="&amp;F3142)</f>
        <v>0</v>
      </c>
      <c r="I3142" s="27">
        <f t="shared" ref="I3142:I3205" si="642">INDEX(C_RES,MATCH(1,INDEX((C_SN=A3142)*(C_WT=D3142),0),0))</f>
        <v>0</v>
      </c>
      <c r="J3142" s="28" t="str">
        <f t="shared" ref="J3142:J3205" si="643">INDEX(C_RL,MATCH(1,INDEX((C_SN=A3142)*(C_WT=D3142),0),0))</f>
        <v>NULL</v>
      </c>
      <c r="K3142" s="29" t="str">
        <f t="shared" ref="K3142:K3205" si="644">IF(G3142=0,"",IF(ISNUMBER(J3142),IF(J3142&gt;0,H3142/J3142/24,"NULL"),"NULL"))</f>
        <v/>
      </c>
      <c r="L3142" s="26" t="str">
        <f t="shared" ref="L3142:L3205" si="645">IF(ISNUMBER(K3142),B3142+K3142,"")</f>
        <v/>
      </c>
      <c r="M3142" t="str">
        <f t="shared" ref="M3142:M3205" si="646">IF(G3142=0,"",IF(B3142&gt;=F3142,"NO - CUTOFF PASSED",IF(ISNUMBER(K3142),IF(L3142&lt;=F3142,"YES","NO"),"UNKNOWN - NO RATE")))</f>
        <v/>
      </c>
      <c r="N3142" s="28">
        <f t="shared" ref="N3142:N3205" si="647">IFERROR(IF(AND(INDEX(C_HRS,MATCH(1,INDEX((C_SN=A3142)*(C_WT=D3142),0),0))&gt;0,INDEX(C_TL,MATCH(1,INDEX((C_SN=A3142)*(C_WT=D3142),0),0))&gt;0),INDEX(C_TL,MATCH(1,INDEX((C_SN=A3142)*(C_WT=D3142),0),0))/INDEX(C_HRS,MATCH(1,INDEX((C_SN=A3142)*(C_WT=D3142),0),0)),"NULL"),"NULL")</f>
        <v>21.695178849144636</v>
      </c>
      <c r="O3142" t="str">
        <f t="shared" ref="O3142:O3205" si="648">IF(M3142="NO",IF(ISNUMBER(N3142),ROUNDUP(H3142/(N3142*(F3142-B3142)*24),0),"CANNOT ESTIMATE - NO RATE"),"")</f>
        <v/>
      </c>
      <c r="P3142" t="str">
        <f t="shared" ref="P3142:P3205" si="649">IF(ISNUMBER(O3142),MAX(0,O3142-I3142),O3142)</f>
        <v/>
      </c>
      <c r="Q3142" s="10"/>
      <c r="R3142" s="10"/>
      <c r="S3142" s="16">
        <v>0</v>
      </c>
      <c r="T3142" s="13"/>
      <c r="U3142" s="14"/>
      <c r="V3142" s="11"/>
      <c r="W3142" s="10"/>
      <c r="X3142" s="29"/>
      <c r="AA3142" t="s">
        <v>331</v>
      </c>
      <c r="AB3142">
        <v>1</v>
      </c>
      <c r="AR3142" t="s">
        <v>338</v>
      </c>
    </row>
    <row r="3143" spans="1:44" x14ac:dyDescent="0.35">
      <c r="A3143">
        <v>16</v>
      </c>
      <c r="B3143" s="26">
        <f t="shared" si="637"/>
        <v>46273.833333333343</v>
      </c>
      <c r="C3143" t="s">
        <v>69</v>
      </c>
      <c r="D3143">
        <v>6</v>
      </c>
      <c r="E3143" s="26">
        <f t="shared" si="638"/>
        <v>46273.864583333343</v>
      </c>
      <c r="F3143" s="26">
        <f t="shared" si="639"/>
        <v>46273.843750000007</v>
      </c>
      <c r="G3143">
        <f t="shared" si="640"/>
        <v>0</v>
      </c>
      <c r="H3143">
        <f t="shared" si="641"/>
        <v>0</v>
      </c>
      <c r="I3143" s="27">
        <f t="shared" si="642"/>
        <v>2</v>
      </c>
      <c r="J3143" s="28">
        <f t="shared" si="643"/>
        <v>35.312445906179676</v>
      </c>
      <c r="K3143" s="29" t="str">
        <f t="shared" si="644"/>
        <v/>
      </c>
      <c r="L3143" s="26" t="str">
        <f t="shared" si="645"/>
        <v/>
      </c>
      <c r="M3143" t="str">
        <f t="shared" si="646"/>
        <v/>
      </c>
      <c r="N3143" s="28">
        <f t="shared" si="647"/>
        <v>17.656222953089838</v>
      </c>
      <c r="O3143" t="str">
        <f t="shared" si="648"/>
        <v/>
      </c>
      <c r="P3143" t="str">
        <f t="shared" si="649"/>
        <v/>
      </c>
      <c r="Q3143" s="10"/>
      <c r="R3143" s="10"/>
      <c r="S3143" s="16">
        <v>2</v>
      </c>
      <c r="T3143" s="13">
        <v>35.312445906179683</v>
      </c>
      <c r="U3143" s="14"/>
      <c r="V3143" s="11"/>
      <c r="W3143" s="10"/>
      <c r="X3143" s="29"/>
      <c r="AA3143" t="s">
        <v>331</v>
      </c>
      <c r="AB3143">
        <v>2</v>
      </c>
      <c r="AC3143">
        <v>20.456966970522078</v>
      </c>
      <c r="AD3143">
        <v>49.437190454750123</v>
      </c>
      <c r="AL3143">
        <v>20.456966970522078</v>
      </c>
      <c r="AM3143">
        <v>49.437190454750123</v>
      </c>
      <c r="AR3143" t="s">
        <v>332</v>
      </c>
    </row>
    <row r="3144" spans="1:44" x14ac:dyDescent="0.35">
      <c r="A3144">
        <v>16</v>
      </c>
      <c r="B3144" s="26">
        <f t="shared" si="637"/>
        <v>46273.833333333343</v>
      </c>
      <c r="C3144" t="s">
        <v>70</v>
      </c>
      <c r="D3144">
        <v>1</v>
      </c>
      <c r="E3144" s="26">
        <f t="shared" si="638"/>
        <v>46273.864583333343</v>
      </c>
      <c r="F3144" s="26">
        <f t="shared" si="639"/>
        <v>46273.843750000007</v>
      </c>
      <c r="G3144">
        <f t="shared" si="640"/>
        <v>0</v>
      </c>
      <c r="H3144">
        <f t="shared" si="641"/>
        <v>0</v>
      </c>
      <c r="I3144" s="27">
        <f t="shared" si="642"/>
        <v>0</v>
      </c>
      <c r="J3144" s="28" t="str">
        <f t="shared" si="643"/>
        <v>NULL</v>
      </c>
      <c r="K3144" s="29" t="str">
        <f t="shared" si="644"/>
        <v/>
      </c>
      <c r="L3144" s="26" t="str">
        <f t="shared" si="645"/>
        <v/>
      </c>
      <c r="M3144" t="str">
        <f t="shared" si="646"/>
        <v/>
      </c>
      <c r="N3144" s="28">
        <f t="shared" si="647"/>
        <v>34.227460053503002</v>
      </c>
      <c r="O3144" t="str">
        <f t="shared" si="648"/>
        <v/>
      </c>
      <c r="P3144" t="str">
        <f t="shared" si="649"/>
        <v/>
      </c>
      <c r="Q3144" s="10"/>
      <c r="R3144" s="10"/>
      <c r="S3144" s="16">
        <v>0</v>
      </c>
      <c r="T3144" s="13"/>
      <c r="U3144" s="14"/>
      <c r="V3144" s="11"/>
      <c r="W3144" s="10"/>
      <c r="X3144" s="29"/>
      <c r="AA3144" t="s">
        <v>331</v>
      </c>
      <c r="AB3144">
        <v>5</v>
      </c>
      <c r="AR3144" t="s">
        <v>337</v>
      </c>
    </row>
    <row r="3145" spans="1:44" x14ac:dyDescent="0.35">
      <c r="A3145">
        <v>16</v>
      </c>
      <c r="B3145" s="26">
        <f t="shared" si="637"/>
        <v>46273.833333333343</v>
      </c>
      <c r="C3145" t="s">
        <v>70</v>
      </c>
      <c r="D3145">
        <v>2</v>
      </c>
      <c r="E3145" s="26">
        <f t="shared" si="638"/>
        <v>46273.864583333343</v>
      </c>
      <c r="F3145" s="26">
        <f t="shared" si="639"/>
        <v>46273.843750000007</v>
      </c>
      <c r="G3145">
        <f t="shared" si="640"/>
        <v>0</v>
      </c>
      <c r="H3145">
        <f t="shared" si="641"/>
        <v>0</v>
      </c>
      <c r="I3145" s="27">
        <f t="shared" si="642"/>
        <v>0</v>
      </c>
      <c r="J3145" s="28" t="str">
        <f t="shared" si="643"/>
        <v>NULL</v>
      </c>
      <c r="K3145" s="29" t="str">
        <f t="shared" si="644"/>
        <v/>
      </c>
      <c r="L3145" s="26" t="str">
        <f t="shared" si="645"/>
        <v/>
      </c>
      <c r="M3145" t="str">
        <f t="shared" si="646"/>
        <v/>
      </c>
      <c r="N3145" s="28">
        <f t="shared" si="647"/>
        <v>41.894060995184596</v>
      </c>
      <c r="O3145" t="str">
        <f t="shared" si="648"/>
        <v/>
      </c>
      <c r="P3145" t="str">
        <f t="shared" si="649"/>
        <v/>
      </c>
      <c r="Q3145" s="10"/>
      <c r="R3145" s="10"/>
      <c r="S3145" s="16">
        <v>0</v>
      </c>
      <c r="T3145" s="13"/>
      <c r="U3145" s="14"/>
      <c r="V3145" s="11"/>
      <c r="W3145" s="10"/>
      <c r="X3145" s="29"/>
      <c r="AA3145" t="s">
        <v>331</v>
      </c>
      <c r="AB3145">
        <v>2</v>
      </c>
      <c r="AR3145" t="s">
        <v>332</v>
      </c>
    </row>
    <row r="3146" spans="1:44" x14ac:dyDescent="0.35">
      <c r="A3146">
        <v>16</v>
      </c>
      <c r="B3146" s="26">
        <f t="shared" si="637"/>
        <v>46273.833333333343</v>
      </c>
      <c r="C3146" t="s">
        <v>70</v>
      </c>
      <c r="D3146">
        <v>3</v>
      </c>
      <c r="E3146" s="26">
        <f t="shared" si="638"/>
        <v>46273.864583333343</v>
      </c>
      <c r="F3146" s="26">
        <f t="shared" si="639"/>
        <v>46273.843750000007</v>
      </c>
      <c r="G3146">
        <f t="shared" si="640"/>
        <v>0</v>
      </c>
      <c r="H3146">
        <f t="shared" si="641"/>
        <v>0</v>
      </c>
      <c r="I3146" s="27">
        <f t="shared" si="642"/>
        <v>0</v>
      </c>
      <c r="J3146" s="28" t="str">
        <f t="shared" si="643"/>
        <v>NULL</v>
      </c>
      <c r="K3146" s="29" t="str">
        <f t="shared" si="644"/>
        <v/>
      </c>
      <c r="L3146" s="26" t="str">
        <f t="shared" si="645"/>
        <v/>
      </c>
      <c r="M3146" t="str">
        <f t="shared" si="646"/>
        <v/>
      </c>
      <c r="N3146" s="28">
        <f t="shared" si="647"/>
        <v>58.441558441558442</v>
      </c>
      <c r="O3146" t="str">
        <f t="shared" si="648"/>
        <v/>
      </c>
      <c r="P3146" t="str">
        <f t="shared" si="649"/>
        <v/>
      </c>
      <c r="Q3146" s="10"/>
      <c r="R3146" s="10"/>
      <c r="S3146" s="16">
        <v>0</v>
      </c>
      <c r="T3146" s="13"/>
      <c r="U3146" s="14"/>
      <c r="V3146" s="11"/>
      <c r="W3146" s="10"/>
      <c r="X3146" s="29"/>
      <c r="AA3146" t="s">
        <v>331</v>
      </c>
      <c r="AB3146">
        <v>1</v>
      </c>
      <c r="AR3146" t="s">
        <v>338</v>
      </c>
    </row>
    <row r="3147" spans="1:44" x14ac:dyDescent="0.35">
      <c r="A3147">
        <v>16</v>
      </c>
      <c r="B3147" s="26">
        <f t="shared" si="637"/>
        <v>46273.833333333343</v>
      </c>
      <c r="C3147" t="s">
        <v>70</v>
      </c>
      <c r="D3147">
        <v>4</v>
      </c>
      <c r="E3147" s="26">
        <f t="shared" si="638"/>
        <v>46273.864583333343</v>
      </c>
      <c r="F3147" s="26">
        <f t="shared" si="639"/>
        <v>46273.843750000007</v>
      </c>
      <c r="G3147">
        <f t="shared" si="640"/>
        <v>0</v>
      </c>
      <c r="H3147">
        <f t="shared" si="641"/>
        <v>0</v>
      </c>
      <c r="I3147" s="27">
        <f t="shared" si="642"/>
        <v>0</v>
      </c>
      <c r="J3147" s="28" t="str">
        <f t="shared" si="643"/>
        <v>NULL</v>
      </c>
      <c r="K3147" s="29" t="str">
        <f t="shared" si="644"/>
        <v/>
      </c>
      <c r="L3147" s="26" t="str">
        <f t="shared" si="645"/>
        <v/>
      </c>
      <c r="M3147" t="str">
        <f t="shared" si="646"/>
        <v/>
      </c>
      <c r="N3147" s="28">
        <f t="shared" si="647"/>
        <v>116.70290571259142</v>
      </c>
      <c r="O3147" t="str">
        <f t="shared" si="648"/>
        <v/>
      </c>
      <c r="P3147" t="str">
        <f t="shared" si="649"/>
        <v/>
      </c>
      <c r="Q3147" s="10"/>
      <c r="R3147" s="10"/>
      <c r="S3147" s="16">
        <v>0</v>
      </c>
      <c r="T3147" s="13"/>
      <c r="U3147" s="14"/>
      <c r="V3147" s="11"/>
      <c r="W3147" s="10"/>
      <c r="X3147" s="29"/>
      <c r="AA3147" t="s">
        <v>331</v>
      </c>
      <c r="AB3147">
        <v>1</v>
      </c>
      <c r="AR3147" t="s">
        <v>338</v>
      </c>
    </row>
    <row r="3148" spans="1:44" x14ac:dyDescent="0.35">
      <c r="A3148">
        <v>16</v>
      </c>
      <c r="B3148" s="26">
        <f t="shared" si="637"/>
        <v>46273.833333333343</v>
      </c>
      <c r="C3148" t="s">
        <v>70</v>
      </c>
      <c r="D3148">
        <v>5</v>
      </c>
      <c r="E3148" s="26">
        <f t="shared" si="638"/>
        <v>46273.864583333343</v>
      </c>
      <c r="F3148" s="26">
        <f t="shared" si="639"/>
        <v>46273.843750000007</v>
      </c>
      <c r="G3148">
        <f t="shared" si="640"/>
        <v>0</v>
      </c>
      <c r="H3148">
        <f t="shared" si="641"/>
        <v>0</v>
      </c>
      <c r="I3148" s="27">
        <f t="shared" si="642"/>
        <v>0</v>
      </c>
      <c r="J3148" s="28" t="str">
        <f t="shared" si="643"/>
        <v>NULL</v>
      </c>
      <c r="K3148" s="29" t="str">
        <f t="shared" si="644"/>
        <v/>
      </c>
      <c r="L3148" s="26" t="str">
        <f t="shared" si="645"/>
        <v/>
      </c>
      <c r="M3148" t="str">
        <f t="shared" si="646"/>
        <v/>
      </c>
      <c r="N3148" s="28">
        <f t="shared" si="647"/>
        <v>21.695178849144636</v>
      </c>
      <c r="O3148" t="str">
        <f t="shared" si="648"/>
        <v/>
      </c>
      <c r="P3148" t="str">
        <f t="shared" si="649"/>
        <v/>
      </c>
      <c r="Q3148" s="10"/>
      <c r="R3148" s="10"/>
      <c r="S3148" s="16">
        <v>0</v>
      </c>
      <c r="T3148" s="13"/>
      <c r="U3148" s="14"/>
      <c r="V3148" s="11"/>
      <c r="W3148" s="10"/>
      <c r="X3148" s="29"/>
      <c r="AA3148" t="s">
        <v>331</v>
      </c>
      <c r="AB3148">
        <v>1</v>
      </c>
      <c r="AR3148" t="s">
        <v>338</v>
      </c>
    </row>
    <row r="3149" spans="1:44" x14ac:dyDescent="0.35">
      <c r="A3149">
        <v>16</v>
      </c>
      <c r="B3149" s="26">
        <f t="shared" si="637"/>
        <v>46273.833333333343</v>
      </c>
      <c r="C3149" t="s">
        <v>70</v>
      </c>
      <c r="D3149">
        <v>6</v>
      </c>
      <c r="E3149" s="26">
        <f t="shared" si="638"/>
        <v>46273.864583333343</v>
      </c>
      <c r="F3149" s="26">
        <f t="shared" si="639"/>
        <v>46273.843750000007</v>
      </c>
      <c r="G3149">
        <f t="shared" si="640"/>
        <v>0</v>
      </c>
      <c r="H3149">
        <f t="shared" si="641"/>
        <v>0</v>
      </c>
      <c r="I3149" s="27">
        <f t="shared" si="642"/>
        <v>2</v>
      </c>
      <c r="J3149" s="28">
        <f t="shared" si="643"/>
        <v>35.312445906179676</v>
      </c>
      <c r="K3149" s="29" t="str">
        <f t="shared" si="644"/>
        <v/>
      </c>
      <c r="L3149" s="26" t="str">
        <f t="shared" si="645"/>
        <v/>
      </c>
      <c r="M3149" t="str">
        <f t="shared" si="646"/>
        <v/>
      </c>
      <c r="N3149" s="28">
        <f t="shared" si="647"/>
        <v>17.656222953089838</v>
      </c>
      <c r="O3149" t="str">
        <f t="shared" si="648"/>
        <v/>
      </c>
      <c r="P3149" t="str">
        <f t="shared" si="649"/>
        <v/>
      </c>
      <c r="Q3149" s="10"/>
      <c r="R3149" s="10"/>
      <c r="S3149" s="16">
        <v>2</v>
      </c>
      <c r="T3149" s="13">
        <v>35.312445906179683</v>
      </c>
      <c r="U3149" s="14"/>
      <c r="V3149" s="11"/>
      <c r="W3149" s="10"/>
      <c r="X3149" s="29"/>
      <c r="AA3149" t="s">
        <v>331</v>
      </c>
      <c r="AB3149">
        <v>2</v>
      </c>
      <c r="AC3149">
        <v>20.456966970522078</v>
      </c>
      <c r="AD3149">
        <v>49.437190454750123</v>
      </c>
      <c r="AL3149">
        <v>20.456966970522078</v>
      </c>
      <c r="AM3149">
        <v>49.437190454750123</v>
      </c>
      <c r="AR3149" t="s">
        <v>332</v>
      </c>
    </row>
    <row r="3150" spans="1:44" x14ac:dyDescent="0.35">
      <c r="A3150">
        <v>16</v>
      </c>
      <c r="B3150" s="26">
        <f t="shared" si="637"/>
        <v>46273.833333333343</v>
      </c>
      <c r="C3150" t="s">
        <v>71</v>
      </c>
      <c r="D3150">
        <v>1</v>
      </c>
      <c r="E3150" s="26">
        <f t="shared" si="638"/>
        <v>46273.875</v>
      </c>
      <c r="F3150" s="26">
        <f t="shared" si="639"/>
        <v>46273.854166666664</v>
      </c>
      <c r="G3150">
        <f t="shared" si="640"/>
        <v>0</v>
      </c>
      <c r="H3150">
        <f t="shared" si="641"/>
        <v>0</v>
      </c>
      <c r="I3150" s="27">
        <f t="shared" si="642"/>
        <v>0</v>
      </c>
      <c r="J3150" s="28" t="str">
        <f t="shared" si="643"/>
        <v>NULL</v>
      </c>
      <c r="K3150" s="29" t="str">
        <f t="shared" si="644"/>
        <v/>
      </c>
      <c r="L3150" s="26" t="str">
        <f t="shared" si="645"/>
        <v/>
      </c>
      <c r="M3150" t="str">
        <f t="shared" si="646"/>
        <v/>
      </c>
      <c r="N3150" s="28">
        <f t="shared" si="647"/>
        <v>34.227460053503002</v>
      </c>
      <c r="O3150" t="str">
        <f t="shared" si="648"/>
        <v/>
      </c>
      <c r="P3150" t="str">
        <f t="shared" si="649"/>
        <v/>
      </c>
      <c r="Q3150" s="10"/>
      <c r="R3150" s="10"/>
      <c r="S3150" s="16">
        <v>0</v>
      </c>
      <c r="T3150" s="13"/>
      <c r="U3150" s="14"/>
      <c r="V3150" s="11"/>
      <c r="W3150" s="10"/>
      <c r="X3150" s="29"/>
      <c r="AA3150" t="s">
        <v>331</v>
      </c>
      <c r="AB3150">
        <v>5</v>
      </c>
      <c r="AR3150" t="s">
        <v>337</v>
      </c>
    </row>
    <row r="3151" spans="1:44" x14ac:dyDescent="0.35">
      <c r="A3151">
        <v>16</v>
      </c>
      <c r="B3151" s="26">
        <f t="shared" si="637"/>
        <v>46273.833333333343</v>
      </c>
      <c r="C3151" t="s">
        <v>71</v>
      </c>
      <c r="D3151">
        <v>2</v>
      </c>
      <c r="E3151" s="26">
        <f t="shared" si="638"/>
        <v>46273.875</v>
      </c>
      <c r="F3151" s="26">
        <f t="shared" si="639"/>
        <v>46273.854166666664</v>
      </c>
      <c r="G3151">
        <f t="shared" si="640"/>
        <v>0</v>
      </c>
      <c r="H3151">
        <f t="shared" si="641"/>
        <v>0</v>
      </c>
      <c r="I3151" s="27">
        <f t="shared" si="642"/>
        <v>0</v>
      </c>
      <c r="J3151" s="28" t="str">
        <f t="shared" si="643"/>
        <v>NULL</v>
      </c>
      <c r="K3151" s="29" t="str">
        <f t="shared" si="644"/>
        <v/>
      </c>
      <c r="L3151" s="26" t="str">
        <f t="shared" si="645"/>
        <v/>
      </c>
      <c r="M3151" t="str">
        <f t="shared" si="646"/>
        <v/>
      </c>
      <c r="N3151" s="28">
        <f t="shared" si="647"/>
        <v>41.894060995184596</v>
      </c>
      <c r="O3151" t="str">
        <f t="shared" si="648"/>
        <v/>
      </c>
      <c r="P3151" t="str">
        <f t="shared" si="649"/>
        <v/>
      </c>
      <c r="Q3151" s="10"/>
      <c r="R3151" s="10"/>
      <c r="S3151" s="16">
        <v>0</v>
      </c>
      <c r="T3151" s="13"/>
      <c r="U3151" s="14"/>
      <c r="V3151" s="11"/>
      <c r="W3151" s="10"/>
      <c r="X3151" s="29"/>
      <c r="AA3151" t="s">
        <v>331</v>
      </c>
      <c r="AB3151">
        <v>2</v>
      </c>
      <c r="AR3151" t="s">
        <v>332</v>
      </c>
    </row>
    <row r="3152" spans="1:44" x14ac:dyDescent="0.35">
      <c r="A3152">
        <v>16</v>
      </c>
      <c r="B3152" s="26">
        <f t="shared" si="637"/>
        <v>46273.833333333343</v>
      </c>
      <c r="C3152" t="s">
        <v>71</v>
      </c>
      <c r="D3152">
        <v>3</v>
      </c>
      <c r="E3152" s="26">
        <f t="shared" si="638"/>
        <v>46273.875</v>
      </c>
      <c r="F3152" s="26">
        <f t="shared" si="639"/>
        <v>46273.854166666664</v>
      </c>
      <c r="G3152">
        <f t="shared" si="640"/>
        <v>0</v>
      </c>
      <c r="H3152">
        <f t="shared" si="641"/>
        <v>0</v>
      </c>
      <c r="I3152" s="27">
        <f t="shared" si="642"/>
        <v>0</v>
      </c>
      <c r="J3152" s="28" t="str">
        <f t="shared" si="643"/>
        <v>NULL</v>
      </c>
      <c r="K3152" s="29" t="str">
        <f t="shared" si="644"/>
        <v/>
      </c>
      <c r="L3152" s="26" t="str">
        <f t="shared" si="645"/>
        <v/>
      </c>
      <c r="M3152" t="str">
        <f t="shared" si="646"/>
        <v/>
      </c>
      <c r="N3152" s="28">
        <f t="shared" si="647"/>
        <v>58.441558441558442</v>
      </c>
      <c r="O3152" t="str">
        <f t="shared" si="648"/>
        <v/>
      </c>
      <c r="P3152" t="str">
        <f t="shared" si="649"/>
        <v/>
      </c>
      <c r="Q3152" s="10"/>
      <c r="R3152" s="10"/>
      <c r="S3152" s="16">
        <v>0</v>
      </c>
      <c r="T3152" s="13"/>
      <c r="U3152" s="14"/>
      <c r="V3152" s="11"/>
      <c r="W3152" s="10"/>
      <c r="X3152" s="29"/>
      <c r="AA3152" t="s">
        <v>331</v>
      </c>
      <c r="AB3152">
        <v>1</v>
      </c>
      <c r="AR3152" t="s">
        <v>338</v>
      </c>
    </row>
    <row r="3153" spans="1:44" x14ac:dyDescent="0.35">
      <c r="A3153">
        <v>16</v>
      </c>
      <c r="B3153" s="26">
        <f t="shared" si="637"/>
        <v>46273.833333333343</v>
      </c>
      <c r="C3153" t="s">
        <v>71</v>
      </c>
      <c r="D3153">
        <v>4</v>
      </c>
      <c r="E3153" s="26">
        <f t="shared" si="638"/>
        <v>46273.875</v>
      </c>
      <c r="F3153" s="26">
        <f t="shared" si="639"/>
        <v>46273.854166666664</v>
      </c>
      <c r="G3153">
        <f t="shared" si="640"/>
        <v>0</v>
      </c>
      <c r="H3153">
        <f t="shared" si="641"/>
        <v>0</v>
      </c>
      <c r="I3153" s="27">
        <f t="shared" si="642"/>
        <v>0</v>
      </c>
      <c r="J3153" s="28" t="str">
        <f t="shared" si="643"/>
        <v>NULL</v>
      </c>
      <c r="K3153" s="29" t="str">
        <f t="shared" si="644"/>
        <v/>
      </c>
      <c r="L3153" s="26" t="str">
        <f t="shared" si="645"/>
        <v/>
      </c>
      <c r="M3153" t="str">
        <f t="shared" si="646"/>
        <v/>
      </c>
      <c r="N3153" s="28">
        <f t="shared" si="647"/>
        <v>116.70290571259142</v>
      </c>
      <c r="O3153" t="str">
        <f t="shared" si="648"/>
        <v/>
      </c>
      <c r="P3153" t="str">
        <f t="shared" si="649"/>
        <v/>
      </c>
      <c r="Q3153" s="10"/>
      <c r="R3153" s="10"/>
      <c r="S3153" s="16">
        <v>0</v>
      </c>
      <c r="T3153" s="13"/>
      <c r="U3153" s="14"/>
      <c r="V3153" s="11"/>
      <c r="W3153" s="10"/>
      <c r="X3153" s="29"/>
      <c r="AA3153" t="s">
        <v>331</v>
      </c>
      <c r="AB3153">
        <v>1</v>
      </c>
      <c r="AR3153" t="s">
        <v>338</v>
      </c>
    </row>
    <row r="3154" spans="1:44" x14ac:dyDescent="0.35">
      <c r="A3154">
        <v>16</v>
      </c>
      <c r="B3154" s="26">
        <f t="shared" si="637"/>
        <v>46273.833333333343</v>
      </c>
      <c r="C3154" t="s">
        <v>71</v>
      </c>
      <c r="D3154">
        <v>5</v>
      </c>
      <c r="E3154" s="26">
        <f t="shared" si="638"/>
        <v>46273.875</v>
      </c>
      <c r="F3154" s="26">
        <f t="shared" si="639"/>
        <v>46273.854166666664</v>
      </c>
      <c r="G3154">
        <f t="shared" si="640"/>
        <v>0</v>
      </c>
      <c r="H3154">
        <f t="shared" si="641"/>
        <v>0</v>
      </c>
      <c r="I3154" s="27">
        <f t="shared" si="642"/>
        <v>0</v>
      </c>
      <c r="J3154" s="28" t="str">
        <f t="shared" si="643"/>
        <v>NULL</v>
      </c>
      <c r="K3154" s="29" t="str">
        <f t="shared" si="644"/>
        <v/>
      </c>
      <c r="L3154" s="26" t="str">
        <f t="shared" si="645"/>
        <v/>
      </c>
      <c r="M3154" t="str">
        <f t="shared" si="646"/>
        <v/>
      </c>
      <c r="N3154" s="28">
        <f t="shared" si="647"/>
        <v>21.695178849144636</v>
      </c>
      <c r="O3154" t="str">
        <f t="shared" si="648"/>
        <v/>
      </c>
      <c r="P3154" t="str">
        <f t="shared" si="649"/>
        <v/>
      </c>
      <c r="Q3154" s="10"/>
      <c r="R3154" s="10"/>
      <c r="S3154" s="16">
        <v>0</v>
      </c>
      <c r="T3154" s="13"/>
      <c r="U3154" s="14"/>
      <c r="V3154" s="11"/>
      <c r="W3154" s="10"/>
      <c r="X3154" s="29"/>
      <c r="AA3154" t="s">
        <v>331</v>
      </c>
      <c r="AB3154">
        <v>1</v>
      </c>
      <c r="AR3154" t="s">
        <v>338</v>
      </c>
    </row>
    <row r="3155" spans="1:44" x14ac:dyDescent="0.35">
      <c r="A3155">
        <v>16</v>
      </c>
      <c r="B3155" s="26">
        <f t="shared" si="637"/>
        <v>46273.833333333343</v>
      </c>
      <c r="C3155" t="s">
        <v>71</v>
      </c>
      <c r="D3155">
        <v>6</v>
      </c>
      <c r="E3155" s="26">
        <f t="shared" si="638"/>
        <v>46273.875</v>
      </c>
      <c r="F3155" s="26">
        <f t="shared" si="639"/>
        <v>46273.854166666664</v>
      </c>
      <c r="G3155">
        <f t="shared" si="640"/>
        <v>0</v>
      </c>
      <c r="H3155">
        <f t="shared" si="641"/>
        <v>0</v>
      </c>
      <c r="I3155" s="27">
        <f t="shared" si="642"/>
        <v>2</v>
      </c>
      <c r="J3155" s="28">
        <f t="shared" si="643"/>
        <v>35.312445906179676</v>
      </c>
      <c r="K3155" s="29" t="str">
        <f t="shared" si="644"/>
        <v/>
      </c>
      <c r="L3155" s="26" t="str">
        <f t="shared" si="645"/>
        <v/>
      </c>
      <c r="M3155" t="str">
        <f t="shared" si="646"/>
        <v/>
      </c>
      <c r="N3155" s="28">
        <f t="shared" si="647"/>
        <v>17.656222953089838</v>
      </c>
      <c r="O3155" t="str">
        <f t="shared" si="648"/>
        <v/>
      </c>
      <c r="P3155" t="str">
        <f t="shared" si="649"/>
        <v/>
      </c>
      <c r="Q3155" s="10"/>
      <c r="R3155" s="10"/>
      <c r="S3155" s="16">
        <v>2</v>
      </c>
      <c r="T3155" s="13">
        <v>35.312445906179683</v>
      </c>
      <c r="U3155" s="14"/>
      <c r="V3155" s="11"/>
      <c r="W3155" s="10"/>
      <c r="X3155" s="29"/>
      <c r="AA3155" t="s">
        <v>331</v>
      </c>
      <c r="AB3155">
        <v>2</v>
      </c>
      <c r="AC3155">
        <v>20.456966970522078</v>
      </c>
      <c r="AD3155">
        <v>49.437190454750123</v>
      </c>
      <c r="AL3155">
        <v>20.456966970522078</v>
      </c>
      <c r="AM3155">
        <v>49.437190454750123</v>
      </c>
      <c r="AR3155" t="s">
        <v>332</v>
      </c>
    </row>
    <row r="3156" spans="1:44" x14ac:dyDescent="0.35">
      <c r="A3156">
        <v>16</v>
      </c>
      <c r="B3156" s="26">
        <f t="shared" si="637"/>
        <v>46273.833333333343</v>
      </c>
      <c r="C3156" t="s">
        <v>72</v>
      </c>
      <c r="D3156">
        <v>1</v>
      </c>
      <c r="E3156" s="26">
        <f t="shared" si="638"/>
        <v>46273.875</v>
      </c>
      <c r="F3156" s="26">
        <f t="shared" si="639"/>
        <v>46273.854166666664</v>
      </c>
      <c r="G3156">
        <f t="shared" si="640"/>
        <v>0</v>
      </c>
      <c r="H3156">
        <f t="shared" si="641"/>
        <v>0</v>
      </c>
      <c r="I3156" s="27">
        <f t="shared" si="642"/>
        <v>0</v>
      </c>
      <c r="J3156" s="28" t="str">
        <f t="shared" si="643"/>
        <v>NULL</v>
      </c>
      <c r="K3156" s="29" t="str">
        <f t="shared" si="644"/>
        <v/>
      </c>
      <c r="L3156" s="26" t="str">
        <f t="shared" si="645"/>
        <v/>
      </c>
      <c r="M3156" t="str">
        <f t="shared" si="646"/>
        <v/>
      </c>
      <c r="N3156" s="28">
        <f t="shared" si="647"/>
        <v>34.227460053503002</v>
      </c>
      <c r="O3156" t="str">
        <f t="shared" si="648"/>
        <v/>
      </c>
      <c r="P3156" t="str">
        <f t="shared" si="649"/>
        <v/>
      </c>
      <c r="Q3156" s="10"/>
      <c r="R3156" s="10"/>
      <c r="S3156" s="16">
        <v>0</v>
      </c>
      <c r="T3156" s="13"/>
      <c r="U3156" s="14"/>
      <c r="V3156" s="11"/>
      <c r="W3156" s="10"/>
      <c r="X3156" s="29"/>
      <c r="AA3156" t="s">
        <v>331</v>
      </c>
      <c r="AB3156">
        <v>5</v>
      </c>
      <c r="AR3156" t="s">
        <v>337</v>
      </c>
    </row>
    <row r="3157" spans="1:44" x14ac:dyDescent="0.35">
      <c r="A3157">
        <v>16</v>
      </c>
      <c r="B3157" s="26">
        <f t="shared" si="637"/>
        <v>46273.833333333343</v>
      </c>
      <c r="C3157" t="s">
        <v>72</v>
      </c>
      <c r="D3157">
        <v>2</v>
      </c>
      <c r="E3157" s="26">
        <f t="shared" si="638"/>
        <v>46273.875</v>
      </c>
      <c r="F3157" s="26">
        <f t="shared" si="639"/>
        <v>46273.854166666664</v>
      </c>
      <c r="G3157">
        <f t="shared" si="640"/>
        <v>0</v>
      </c>
      <c r="H3157">
        <f t="shared" si="641"/>
        <v>0</v>
      </c>
      <c r="I3157" s="27">
        <f t="shared" si="642"/>
        <v>0</v>
      </c>
      <c r="J3157" s="28" t="str">
        <f t="shared" si="643"/>
        <v>NULL</v>
      </c>
      <c r="K3157" s="29" t="str">
        <f t="shared" si="644"/>
        <v/>
      </c>
      <c r="L3157" s="26" t="str">
        <f t="shared" si="645"/>
        <v/>
      </c>
      <c r="M3157" t="str">
        <f t="shared" si="646"/>
        <v/>
      </c>
      <c r="N3157" s="28">
        <f t="shared" si="647"/>
        <v>41.894060995184596</v>
      </c>
      <c r="O3157" t="str">
        <f t="shared" si="648"/>
        <v/>
      </c>
      <c r="P3157" t="str">
        <f t="shared" si="649"/>
        <v/>
      </c>
      <c r="Q3157" s="10"/>
      <c r="R3157" s="10"/>
      <c r="S3157" s="16">
        <v>0</v>
      </c>
      <c r="T3157" s="13"/>
      <c r="U3157" s="14"/>
      <c r="V3157" s="11"/>
      <c r="W3157" s="10"/>
      <c r="X3157" s="29"/>
      <c r="AA3157" t="s">
        <v>331</v>
      </c>
      <c r="AB3157">
        <v>2</v>
      </c>
      <c r="AR3157" t="s">
        <v>332</v>
      </c>
    </row>
    <row r="3158" spans="1:44" x14ac:dyDescent="0.35">
      <c r="A3158">
        <v>16</v>
      </c>
      <c r="B3158" s="26">
        <f t="shared" si="637"/>
        <v>46273.833333333343</v>
      </c>
      <c r="C3158" t="s">
        <v>72</v>
      </c>
      <c r="D3158">
        <v>3</v>
      </c>
      <c r="E3158" s="26">
        <f t="shared" si="638"/>
        <v>46273.875</v>
      </c>
      <c r="F3158" s="26">
        <f t="shared" si="639"/>
        <v>46273.854166666664</v>
      </c>
      <c r="G3158">
        <f t="shared" si="640"/>
        <v>0</v>
      </c>
      <c r="H3158">
        <f t="shared" si="641"/>
        <v>0</v>
      </c>
      <c r="I3158" s="27">
        <f t="shared" si="642"/>
        <v>0</v>
      </c>
      <c r="J3158" s="28" t="str">
        <f t="shared" si="643"/>
        <v>NULL</v>
      </c>
      <c r="K3158" s="29" t="str">
        <f t="shared" si="644"/>
        <v/>
      </c>
      <c r="L3158" s="26" t="str">
        <f t="shared" si="645"/>
        <v/>
      </c>
      <c r="M3158" t="str">
        <f t="shared" si="646"/>
        <v/>
      </c>
      <c r="N3158" s="28">
        <f t="shared" si="647"/>
        <v>58.441558441558442</v>
      </c>
      <c r="O3158" t="str">
        <f t="shared" si="648"/>
        <v/>
      </c>
      <c r="P3158" t="str">
        <f t="shared" si="649"/>
        <v/>
      </c>
      <c r="Q3158" s="10"/>
      <c r="R3158" s="10"/>
      <c r="S3158" s="16">
        <v>0</v>
      </c>
      <c r="T3158" s="13"/>
      <c r="U3158" s="14"/>
      <c r="V3158" s="11"/>
      <c r="W3158" s="10"/>
      <c r="X3158" s="29"/>
      <c r="AA3158" t="s">
        <v>331</v>
      </c>
      <c r="AB3158">
        <v>1</v>
      </c>
      <c r="AR3158" t="s">
        <v>338</v>
      </c>
    </row>
    <row r="3159" spans="1:44" x14ac:dyDescent="0.35">
      <c r="A3159">
        <v>16</v>
      </c>
      <c r="B3159" s="26">
        <f t="shared" si="637"/>
        <v>46273.833333333343</v>
      </c>
      <c r="C3159" t="s">
        <v>72</v>
      </c>
      <c r="D3159">
        <v>4</v>
      </c>
      <c r="E3159" s="26">
        <f t="shared" si="638"/>
        <v>46273.875</v>
      </c>
      <c r="F3159" s="26">
        <f t="shared" si="639"/>
        <v>46273.854166666664</v>
      </c>
      <c r="G3159">
        <f t="shared" si="640"/>
        <v>0</v>
      </c>
      <c r="H3159">
        <f t="shared" si="641"/>
        <v>0</v>
      </c>
      <c r="I3159" s="27">
        <f t="shared" si="642"/>
        <v>0</v>
      </c>
      <c r="J3159" s="28" t="str">
        <f t="shared" si="643"/>
        <v>NULL</v>
      </c>
      <c r="K3159" s="29" t="str">
        <f t="shared" si="644"/>
        <v/>
      </c>
      <c r="L3159" s="26" t="str">
        <f t="shared" si="645"/>
        <v/>
      </c>
      <c r="M3159" t="str">
        <f t="shared" si="646"/>
        <v/>
      </c>
      <c r="N3159" s="28">
        <f t="shared" si="647"/>
        <v>116.70290571259142</v>
      </c>
      <c r="O3159" t="str">
        <f t="shared" si="648"/>
        <v/>
      </c>
      <c r="P3159" t="str">
        <f t="shared" si="649"/>
        <v/>
      </c>
      <c r="Q3159" s="10"/>
      <c r="R3159" s="10"/>
      <c r="S3159" s="16">
        <v>0</v>
      </c>
      <c r="T3159" s="13"/>
      <c r="U3159" s="14"/>
      <c r="V3159" s="11"/>
      <c r="W3159" s="10"/>
      <c r="X3159" s="29"/>
      <c r="AA3159" t="s">
        <v>331</v>
      </c>
      <c r="AB3159">
        <v>1</v>
      </c>
      <c r="AR3159" t="s">
        <v>338</v>
      </c>
    </row>
    <row r="3160" spans="1:44" x14ac:dyDescent="0.35">
      <c r="A3160">
        <v>16</v>
      </c>
      <c r="B3160" s="26">
        <f t="shared" si="637"/>
        <v>46273.833333333343</v>
      </c>
      <c r="C3160" t="s">
        <v>72</v>
      </c>
      <c r="D3160">
        <v>5</v>
      </c>
      <c r="E3160" s="26">
        <f t="shared" si="638"/>
        <v>46273.875</v>
      </c>
      <c r="F3160" s="26">
        <f t="shared" si="639"/>
        <v>46273.854166666664</v>
      </c>
      <c r="G3160">
        <f t="shared" si="640"/>
        <v>0</v>
      </c>
      <c r="H3160">
        <f t="shared" si="641"/>
        <v>0</v>
      </c>
      <c r="I3160" s="27">
        <f t="shared" si="642"/>
        <v>0</v>
      </c>
      <c r="J3160" s="28" t="str">
        <f t="shared" si="643"/>
        <v>NULL</v>
      </c>
      <c r="K3160" s="29" t="str">
        <f t="shared" si="644"/>
        <v/>
      </c>
      <c r="L3160" s="26" t="str">
        <f t="shared" si="645"/>
        <v/>
      </c>
      <c r="M3160" t="str">
        <f t="shared" si="646"/>
        <v/>
      </c>
      <c r="N3160" s="28">
        <f t="shared" si="647"/>
        <v>21.695178849144636</v>
      </c>
      <c r="O3160" t="str">
        <f t="shared" si="648"/>
        <v/>
      </c>
      <c r="P3160" t="str">
        <f t="shared" si="649"/>
        <v/>
      </c>
      <c r="Q3160" s="10"/>
      <c r="R3160" s="10"/>
      <c r="S3160" s="16">
        <v>0</v>
      </c>
      <c r="T3160" s="13"/>
      <c r="U3160" s="14"/>
      <c r="V3160" s="11"/>
      <c r="W3160" s="10"/>
      <c r="X3160" s="29"/>
      <c r="AA3160" t="s">
        <v>331</v>
      </c>
      <c r="AB3160">
        <v>1</v>
      </c>
      <c r="AR3160" t="s">
        <v>338</v>
      </c>
    </row>
    <row r="3161" spans="1:44" x14ac:dyDescent="0.35">
      <c r="A3161">
        <v>16</v>
      </c>
      <c r="B3161" s="26">
        <f t="shared" si="637"/>
        <v>46273.833333333343</v>
      </c>
      <c r="C3161" t="s">
        <v>72</v>
      </c>
      <c r="D3161">
        <v>6</v>
      </c>
      <c r="E3161" s="26">
        <f t="shared" si="638"/>
        <v>46273.875</v>
      </c>
      <c r="F3161" s="26">
        <f t="shared" si="639"/>
        <v>46273.854166666664</v>
      </c>
      <c r="G3161">
        <f t="shared" si="640"/>
        <v>0</v>
      </c>
      <c r="H3161">
        <f t="shared" si="641"/>
        <v>0</v>
      </c>
      <c r="I3161" s="27">
        <f t="shared" si="642"/>
        <v>2</v>
      </c>
      <c r="J3161" s="28">
        <f t="shared" si="643"/>
        <v>35.312445906179676</v>
      </c>
      <c r="K3161" s="29" t="str">
        <f t="shared" si="644"/>
        <v/>
      </c>
      <c r="L3161" s="26" t="str">
        <f t="shared" si="645"/>
        <v/>
      </c>
      <c r="M3161" t="str">
        <f t="shared" si="646"/>
        <v/>
      </c>
      <c r="N3161" s="28">
        <f t="shared" si="647"/>
        <v>17.656222953089838</v>
      </c>
      <c r="O3161" t="str">
        <f t="shared" si="648"/>
        <v/>
      </c>
      <c r="P3161" t="str">
        <f t="shared" si="649"/>
        <v/>
      </c>
      <c r="Q3161" s="10"/>
      <c r="R3161" s="10"/>
      <c r="S3161" s="16">
        <v>2</v>
      </c>
      <c r="T3161" s="13">
        <v>35.312445906179683</v>
      </c>
      <c r="U3161" s="14"/>
      <c r="V3161" s="11"/>
      <c r="W3161" s="10"/>
      <c r="X3161" s="29"/>
      <c r="AA3161" t="s">
        <v>331</v>
      </c>
      <c r="AB3161">
        <v>2</v>
      </c>
      <c r="AC3161">
        <v>20.456966970522078</v>
      </c>
      <c r="AD3161">
        <v>49.437190454750123</v>
      </c>
      <c r="AL3161">
        <v>20.456966970522078</v>
      </c>
      <c r="AM3161">
        <v>49.437190454750123</v>
      </c>
      <c r="AR3161" t="s">
        <v>332</v>
      </c>
    </row>
    <row r="3162" spans="1:44" x14ac:dyDescent="0.35">
      <c r="A3162">
        <v>16</v>
      </c>
      <c r="B3162" s="26">
        <f t="shared" si="637"/>
        <v>46273.833333333343</v>
      </c>
      <c r="C3162" t="s">
        <v>73</v>
      </c>
      <c r="D3162">
        <v>1</v>
      </c>
      <c r="E3162" s="26">
        <f t="shared" si="638"/>
        <v>46273.875</v>
      </c>
      <c r="F3162" s="26">
        <f t="shared" si="639"/>
        <v>46273.854166666664</v>
      </c>
      <c r="G3162">
        <f t="shared" si="640"/>
        <v>0</v>
      </c>
      <c r="H3162">
        <f t="shared" si="641"/>
        <v>0</v>
      </c>
      <c r="I3162" s="27">
        <f t="shared" si="642"/>
        <v>0</v>
      </c>
      <c r="J3162" s="28" t="str">
        <f t="shared" si="643"/>
        <v>NULL</v>
      </c>
      <c r="K3162" s="29" t="str">
        <f t="shared" si="644"/>
        <v/>
      </c>
      <c r="L3162" s="26" t="str">
        <f t="shared" si="645"/>
        <v/>
      </c>
      <c r="M3162" t="str">
        <f t="shared" si="646"/>
        <v/>
      </c>
      <c r="N3162" s="28">
        <f t="shared" si="647"/>
        <v>34.227460053503002</v>
      </c>
      <c r="O3162" t="str">
        <f t="shared" si="648"/>
        <v/>
      </c>
      <c r="P3162" t="str">
        <f t="shared" si="649"/>
        <v/>
      </c>
      <c r="Q3162" s="10"/>
      <c r="R3162" s="10"/>
      <c r="S3162" s="16">
        <v>0</v>
      </c>
      <c r="T3162" s="13"/>
      <c r="U3162" s="14"/>
      <c r="V3162" s="11"/>
      <c r="W3162" s="10"/>
      <c r="X3162" s="29"/>
      <c r="AA3162" t="s">
        <v>331</v>
      </c>
      <c r="AB3162">
        <v>5</v>
      </c>
      <c r="AR3162" t="s">
        <v>337</v>
      </c>
    </row>
    <row r="3163" spans="1:44" x14ac:dyDescent="0.35">
      <c r="A3163">
        <v>16</v>
      </c>
      <c r="B3163" s="26">
        <f t="shared" si="637"/>
        <v>46273.833333333343</v>
      </c>
      <c r="C3163" t="s">
        <v>73</v>
      </c>
      <c r="D3163">
        <v>2</v>
      </c>
      <c r="E3163" s="26">
        <f t="shared" si="638"/>
        <v>46273.875</v>
      </c>
      <c r="F3163" s="26">
        <f t="shared" si="639"/>
        <v>46273.854166666664</v>
      </c>
      <c r="G3163">
        <f t="shared" si="640"/>
        <v>0</v>
      </c>
      <c r="H3163">
        <f t="shared" si="641"/>
        <v>0</v>
      </c>
      <c r="I3163" s="27">
        <f t="shared" si="642"/>
        <v>0</v>
      </c>
      <c r="J3163" s="28" t="str">
        <f t="shared" si="643"/>
        <v>NULL</v>
      </c>
      <c r="K3163" s="29" t="str">
        <f t="shared" si="644"/>
        <v/>
      </c>
      <c r="L3163" s="26" t="str">
        <f t="shared" si="645"/>
        <v/>
      </c>
      <c r="M3163" t="str">
        <f t="shared" si="646"/>
        <v/>
      </c>
      <c r="N3163" s="28">
        <f t="shared" si="647"/>
        <v>41.894060995184596</v>
      </c>
      <c r="O3163" t="str">
        <f t="shared" si="648"/>
        <v/>
      </c>
      <c r="P3163" t="str">
        <f t="shared" si="649"/>
        <v/>
      </c>
      <c r="Q3163" s="10"/>
      <c r="R3163" s="10"/>
      <c r="S3163" s="16">
        <v>0</v>
      </c>
      <c r="T3163" s="13"/>
      <c r="U3163" s="14"/>
      <c r="V3163" s="11"/>
      <c r="W3163" s="10"/>
      <c r="X3163" s="29"/>
      <c r="AA3163" t="s">
        <v>331</v>
      </c>
      <c r="AB3163">
        <v>2</v>
      </c>
      <c r="AR3163" t="s">
        <v>332</v>
      </c>
    </row>
    <row r="3164" spans="1:44" x14ac:dyDescent="0.35">
      <c r="A3164">
        <v>16</v>
      </c>
      <c r="B3164" s="26">
        <f t="shared" si="637"/>
        <v>46273.833333333343</v>
      </c>
      <c r="C3164" t="s">
        <v>73</v>
      </c>
      <c r="D3164">
        <v>3</v>
      </c>
      <c r="E3164" s="26">
        <f t="shared" si="638"/>
        <v>46273.875</v>
      </c>
      <c r="F3164" s="26">
        <f t="shared" si="639"/>
        <v>46273.854166666664</v>
      </c>
      <c r="G3164">
        <f t="shared" si="640"/>
        <v>0</v>
      </c>
      <c r="H3164">
        <f t="shared" si="641"/>
        <v>0</v>
      </c>
      <c r="I3164" s="27">
        <f t="shared" si="642"/>
        <v>0</v>
      </c>
      <c r="J3164" s="28" t="str">
        <f t="shared" si="643"/>
        <v>NULL</v>
      </c>
      <c r="K3164" s="29" t="str">
        <f t="shared" si="644"/>
        <v/>
      </c>
      <c r="L3164" s="26" t="str">
        <f t="shared" si="645"/>
        <v/>
      </c>
      <c r="M3164" t="str">
        <f t="shared" si="646"/>
        <v/>
      </c>
      <c r="N3164" s="28">
        <f t="shared" si="647"/>
        <v>58.441558441558442</v>
      </c>
      <c r="O3164" t="str">
        <f t="shared" si="648"/>
        <v/>
      </c>
      <c r="P3164" t="str">
        <f t="shared" si="649"/>
        <v/>
      </c>
      <c r="Q3164" s="10"/>
      <c r="R3164" s="10"/>
      <c r="S3164" s="16">
        <v>0</v>
      </c>
      <c r="T3164" s="13"/>
      <c r="U3164" s="14"/>
      <c r="V3164" s="11"/>
      <c r="W3164" s="10"/>
      <c r="X3164" s="29"/>
      <c r="AA3164" t="s">
        <v>331</v>
      </c>
      <c r="AB3164">
        <v>1</v>
      </c>
      <c r="AR3164" t="s">
        <v>338</v>
      </c>
    </row>
    <row r="3165" spans="1:44" x14ac:dyDescent="0.35">
      <c r="A3165">
        <v>16</v>
      </c>
      <c r="B3165" s="26">
        <f t="shared" si="637"/>
        <v>46273.833333333343</v>
      </c>
      <c r="C3165" t="s">
        <v>73</v>
      </c>
      <c r="D3165">
        <v>4</v>
      </c>
      <c r="E3165" s="26">
        <f t="shared" si="638"/>
        <v>46273.875</v>
      </c>
      <c r="F3165" s="26">
        <f t="shared" si="639"/>
        <v>46273.854166666664</v>
      </c>
      <c r="G3165">
        <f t="shared" si="640"/>
        <v>0</v>
      </c>
      <c r="H3165">
        <f t="shared" si="641"/>
        <v>0</v>
      </c>
      <c r="I3165" s="27">
        <f t="shared" si="642"/>
        <v>0</v>
      </c>
      <c r="J3165" s="28" t="str">
        <f t="shared" si="643"/>
        <v>NULL</v>
      </c>
      <c r="K3165" s="29" t="str">
        <f t="shared" si="644"/>
        <v/>
      </c>
      <c r="L3165" s="26" t="str">
        <f t="shared" si="645"/>
        <v/>
      </c>
      <c r="M3165" t="str">
        <f t="shared" si="646"/>
        <v/>
      </c>
      <c r="N3165" s="28">
        <f t="shared" si="647"/>
        <v>116.70290571259142</v>
      </c>
      <c r="O3165" t="str">
        <f t="shared" si="648"/>
        <v/>
      </c>
      <c r="P3165" t="str">
        <f t="shared" si="649"/>
        <v/>
      </c>
      <c r="Q3165" s="10"/>
      <c r="R3165" s="10"/>
      <c r="S3165" s="16">
        <v>0</v>
      </c>
      <c r="T3165" s="13"/>
      <c r="U3165" s="14"/>
      <c r="V3165" s="11"/>
      <c r="W3165" s="10"/>
      <c r="X3165" s="29"/>
      <c r="AA3165" t="s">
        <v>331</v>
      </c>
      <c r="AB3165">
        <v>1</v>
      </c>
      <c r="AR3165" t="s">
        <v>338</v>
      </c>
    </row>
    <row r="3166" spans="1:44" x14ac:dyDescent="0.35">
      <c r="A3166">
        <v>16</v>
      </c>
      <c r="B3166" s="26">
        <f t="shared" si="637"/>
        <v>46273.833333333343</v>
      </c>
      <c r="C3166" t="s">
        <v>73</v>
      </c>
      <c r="D3166">
        <v>5</v>
      </c>
      <c r="E3166" s="26">
        <f t="shared" si="638"/>
        <v>46273.875</v>
      </c>
      <c r="F3166" s="26">
        <f t="shared" si="639"/>
        <v>46273.854166666664</v>
      </c>
      <c r="G3166">
        <f t="shared" si="640"/>
        <v>0</v>
      </c>
      <c r="H3166">
        <f t="shared" si="641"/>
        <v>0</v>
      </c>
      <c r="I3166" s="27">
        <f t="shared" si="642"/>
        <v>0</v>
      </c>
      <c r="J3166" s="28" t="str">
        <f t="shared" si="643"/>
        <v>NULL</v>
      </c>
      <c r="K3166" s="29" t="str">
        <f t="shared" si="644"/>
        <v/>
      </c>
      <c r="L3166" s="26" t="str">
        <f t="shared" si="645"/>
        <v/>
      </c>
      <c r="M3166" t="str">
        <f t="shared" si="646"/>
        <v/>
      </c>
      <c r="N3166" s="28">
        <f t="shared" si="647"/>
        <v>21.695178849144636</v>
      </c>
      <c r="O3166" t="str">
        <f t="shared" si="648"/>
        <v/>
      </c>
      <c r="P3166" t="str">
        <f t="shared" si="649"/>
        <v/>
      </c>
      <c r="Q3166" s="10"/>
      <c r="R3166" s="10"/>
      <c r="S3166" s="16">
        <v>0</v>
      </c>
      <c r="T3166" s="13"/>
      <c r="U3166" s="14"/>
      <c r="V3166" s="11"/>
      <c r="W3166" s="10"/>
      <c r="X3166" s="29"/>
      <c r="AA3166" t="s">
        <v>331</v>
      </c>
      <c r="AB3166">
        <v>1</v>
      </c>
      <c r="AR3166" t="s">
        <v>338</v>
      </c>
    </row>
    <row r="3167" spans="1:44" x14ac:dyDescent="0.35">
      <c r="A3167">
        <v>16</v>
      </c>
      <c r="B3167" s="26">
        <f t="shared" si="637"/>
        <v>46273.833333333343</v>
      </c>
      <c r="C3167" t="s">
        <v>73</v>
      </c>
      <c r="D3167">
        <v>6</v>
      </c>
      <c r="E3167" s="26">
        <f t="shared" si="638"/>
        <v>46273.875</v>
      </c>
      <c r="F3167" s="26">
        <f t="shared" si="639"/>
        <v>46273.854166666664</v>
      </c>
      <c r="G3167">
        <f t="shared" si="640"/>
        <v>0</v>
      </c>
      <c r="H3167">
        <f t="shared" si="641"/>
        <v>0</v>
      </c>
      <c r="I3167" s="27">
        <f t="shared" si="642"/>
        <v>2</v>
      </c>
      <c r="J3167" s="28">
        <f t="shared" si="643"/>
        <v>35.312445906179676</v>
      </c>
      <c r="K3167" s="29" t="str">
        <f t="shared" si="644"/>
        <v/>
      </c>
      <c r="L3167" s="26" t="str">
        <f t="shared" si="645"/>
        <v/>
      </c>
      <c r="M3167" t="str">
        <f t="shared" si="646"/>
        <v/>
      </c>
      <c r="N3167" s="28">
        <f t="shared" si="647"/>
        <v>17.656222953089838</v>
      </c>
      <c r="O3167" t="str">
        <f t="shared" si="648"/>
        <v/>
      </c>
      <c r="P3167" t="str">
        <f t="shared" si="649"/>
        <v/>
      </c>
      <c r="Q3167" s="10"/>
      <c r="R3167" s="10"/>
      <c r="S3167" s="16">
        <v>2</v>
      </c>
      <c r="T3167" s="13">
        <v>35.312445906179683</v>
      </c>
      <c r="U3167" s="14"/>
      <c r="V3167" s="11"/>
      <c r="W3167" s="10"/>
      <c r="X3167" s="29"/>
      <c r="AA3167" t="s">
        <v>331</v>
      </c>
      <c r="AB3167">
        <v>2</v>
      </c>
      <c r="AC3167">
        <v>20.456966970522078</v>
      </c>
      <c r="AD3167">
        <v>49.437190454750123</v>
      </c>
      <c r="AL3167">
        <v>20.456966970522078</v>
      </c>
      <c r="AM3167">
        <v>49.437190454750123</v>
      </c>
      <c r="AR3167" t="s">
        <v>332</v>
      </c>
    </row>
    <row r="3168" spans="1:44" x14ac:dyDescent="0.35">
      <c r="A3168">
        <v>16</v>
      </c>
      <c r="B3168" s="26">
        <f t="shared" si="637"/>
        <v>46273.833333333343</v>
      </c>
      <c r="C3168" t="s">
        <v>74</v>
      </c>
      <c r="D3168">
        <v>1</v>
      </c>
      <c r="E3168" s="26">
        <f t="shared" si="638"/>
        <v>46273.885416666657</v>
      </c>
      <c r="F3168" s="26">
        <f t="shared" si="639"/>
        <v>46273.864583333321</v>
      </c>
      <c r="G3168">
        <f t="shared" si="640"/>
        <v>0</v>
      </c>
      <c r="H3168">
        <f t="shared" si="641"/>
        <v>0</v>
      </c>
      <c r="I3168" s="27">
        <f t="shared" si="642"/>
        <v>0</v>
      </c>
      <c r="J3168" s="28" t="str">
        <f t="shared" si="643"/>
        <v>NULL</v>
      </c>
      <c r="K3168" s="29" t="str">
        <f t="shared" si="644"/>
        <v/>
      </c>
      <c r="L3168" s="26" t="str">
        <f t="shared" si="645"/>
        <v/>
      </c>
      <c r="M3168" t="str">
        <f t="shared" si="646"/>
        <v/>
      </c>
      <c r="N3168" s="28">
        <f t="shared" si="647"/>
        <v>34.227460053503002</v>
      </c>
      <c r="O3168" t="str">
        <f t="shared" si="648"/>
        <v/>
      </c>
      <c r="P3168" t="str">
        <f t="shared" si="649"/>
        <v/>
      </c>
      <c r="Q3168" s="10"/>
      <c r="R3168" s="10"/>
      <c r="S3168" s="16">
        <v>0</v>
      </c>
      <c r="T3168" s="13"/>
      <c r="U3168" s="14"/>
      <c r="V3168" s="11"/>
      <c r="W3168" s="10"/>
      <c r="X3168" s="29"/>
      <c r="AA3168" t="s">
        <v>331</v>
      </c>
      <c r="AB3168">
        <v>5</v>
      </c>
      <c r="AR3168" t="s">
        <v>337</v>
      </c>
    </row>
    <row r="3169" spans="1:44" x14ac:dyDescent="0.35">
      <c r="A3169">
        <v>16</v>
      </c>
      <c r="B3169" s="26">
        <f t="shared" si="637"/>
        <v>46273.833333333343</v>
      </c>
      <c r="C3169" t="s">
        <v>74</v>
      </c>
      <c r="D3169">
        <v>2</v>
      </c>
      <c r="E3169" s="26">
        <f t="shared" si="638"/>
        <v>46273.885416666657</v>
      </c>
      <c r="F3169" s="26">
        <f t="shared" si="639"/>
        <v>46273.864583333321</v>
      </c>
      <c r="G3169">
        <f t="shared" si="640"/>
        <v>0</v>
      </c>
      <c r="H3169">
        <f t="shared" si="641"/>
        <v>0</v>
      </c>
      <c r="I3169" s="27">
        <f t="shared" si="642"/>
        <v>0</v>
      </c>
      <c r="J3169" s="28" t="str">
        <f t="shared" si="643"/>
        <v>NULL</v>
      </c>
      <c r="K3169" s="29" t="str">
        <f t="shared" si="644"/>
        <v/>
      </c>
      <c r="L3169" s="26" t="str">
        <f t="shared" si="645"/>
        <v/>
      </c>
      <c r="M3169" t="str">
        <f t="shared" si="646"/>
        <v/>
      </c>
      <c r="N3169" s="28">
        <f t="shared" si="647"/>
        <v>41.894060995184596</v>
      </c>
      <c r="O3169" t="str">
        <f t="shared" si="648"/>
        <v/>
      </c>
      <c r="P3169" t="str">
        <f t="shared" si="649"/>
        <v/>
      </c>
      <c r="Q3169" s="10"/>
      <c r="R3169" s="10"/>
      <c r="S3169" s="16">
        <v>0</v>
      </c>
      <c r="T3169" s="13"/>
      <c r="U3169" s="14"/>
      <c r="V3169" s="11"/>
      <c r="W3169" s="10"/>
      <c r="X3169" s="29"/>
      <c r="AA3169" t="s">
        <v>331</v>
      </c>
      <c r="AB3169">
        <v>2</v>
      </c>
      <c r="AR3169" t="s">
        <v>332</v>
      </c>
    </row>
    <row r="3170" spans="1:44" x14ac:dyDescent="0.35">
      <c r="A3170">
        <v>16</v>
      </c>
      <c r="B3170" s="26">
        <f t="shared" si="637"/>
        <v>46273.833333333343</v>
      </c>
      <c r="C3170" t="s">
        <v>74</v>
      </c>
      <c r="D3170">
        <v>3</v>
      </c>
      <c r="E3170" s="26">
        <f t="shared" si="638"/>
        <v>46273.885416666657</v>
      </c>
      <c r="F3170" s="26">
        <f t="shared" si="639"/>
        <v>46273.864583333321</v>
      </c>
      <c r="G3170">
        <f t="shared" si="640"/>
        <v>0</v>
      </c>
      <c r="H3170">
        <f t="shared" si="641"/>
        <v>0</v>
      </c>
      <c r="I3170" s="27">
        <f t="shared" si="642"/>
        <v>0</v>
      </c>
      <c r="J3170" s="28" t="str">
        <f t="shared" si="643"/>
        <v>NULL</v>
      </c>
      <c r="K3170" s="29" t="str">
        <f t="shared" si="644"/>
        <v/>
      </c>
      <c r="L3170" s="26" t="str">
        <f t="shared" si="645"/>
        <v/>
      </c>
      <c r="M3170" t="str">
        <f t="shared" si="646"/>
        <v/>
      </c>
      <c r="N3170" s="28">
        <f t="shared" si="647"/>
        <v>58.441558441558442</v>
      </c>
      <c r="O3170" t="str">
        <f t="shared" si="648"/>
        <v/>
      </c>
      <c r="P3170" t="str">
        <f t="shared" si="649"/>
        <v/>
      </c>
      <c r="Q3170" s="10"/>
      <c r="R3170" s="10"/>
      <c r="S3170" s="16">
        <v>0</v>
      </c>
      <c r="T3170" s="13"/>
      <c r="U3170" s="14"/>
      <c r="V3170" s="11"/>
      <c r="W3170" s="10"/>
      <c r="X3170" s="29"/>
      <c r="AA3170" t="s">
        <v>331</v>
      </c>
      <c r="AB3170">
        <v>1</v>
      </c>
      <c r="AR3170" t="s">
        <v>338</v>
      </c>
    </row>
    <row r="3171" spans="1:44" x14ac:dyDescent="0.35">
      <c r="A3171">
        <v>16</v>
      </c>
      <c r="B3171" s="26">
        <f t="shared" si="637"/>
        <v>46273.833333333343</v>
      </c>
      <c r="C3171" t="s">
        <v>74</v>
      </c>
      <c r="D3171">
        <v>4</v>
      </c>
      <c r="E3171" s="26">
        <f t="shared" si="638"/>
        <v>46273.885416666657</v>
      </c>
      <c r="F3171" s="26">
        <f t="shared" si="639"/>
        <v>46273.864583333321</v>
      </c>
      <c r="G3171">
        <f t="shared" si="640"/>
        <v>0</v>
      </c>
      <c r="H3171">
        <f t="shared" si="641"/>
        <v>0</v>
      </c>
      <c r="I3171" s="27">
        <f t="shared" si="642"/>
        <v>0</v>
      </c>
      <c r="J3171" s="28" t="str">
        <f t="shared" si="643"/>
        <v>NULL</v>
      </c>
      <c r="K3171" s="29" t="str">
        <f t="shared" si="644"/>
        <v/>
      </c>
      <c r="L3171" s="26" t="str">
        <f t="shared" si="645"/>
        <v/>
      </c>
      <c r="M3171" t="str">
        <f t="shared" si="646"/>
        <v/>
      </c>
      <c r="N3171" s="28">
        <f t="shared" si="647"/>
        <v>116.70290571259142</v>
      </c>
      <c r="O3171" t="str">
        <f t="shared" si="648"/>
        <v/>
      </c>
      <c r="P3171" t="str">
        <f t="shared" si="649"/>
        <v/>
      </c>
      <c r="Q3171" s="10"/>
      <c r="R3171" s="10"/>
      <c r="S3171" s="16">
        <v>0</v>
      </c>
      <c r="T3171" s="13"/>
      <c r="U3171" s="14"/>
      <c r="V3171" s="11"/>
      <c r="W3171" s="10"/>
      <c r="X3171" s="29"/>
      <c r="AA3171" t="s">
        <v>331</v>
      </c>
      <c r="AB3171">
        <v>1</v>
      </c>
      <c r="AR3171" t="s">
        <v>338</v>
      </c>
    </row>
    <row r="3172" spans="1:44" x14ac:dyDescent="0.35">
      <c r="A3172">
        <v>16</v>
      </c>
      <c r="B3172" s="26">
        <f t="shared" si="637"/>
        <v>46273.833333333343</v>
      </c>
      <c r="C3172" t="s">
        <v>74</v>
      </c>
      <c r="D3172">
        <v>5</v>
      </c>
      <c r="E3172" s="26">
        <f t="shared" si="638"/>
        <v>46273.885416666657</v>
      </c>
      <c r="F3172" s="26">
        <f t="shared" si="639"/>
        <v>46273.864583333321</v>
      </c>
      <c r="G3172">
        <f t="shared" si="640"/>
        <v>0</v>
      </c>
      <c r="H3172">
        <f t="shared" si="641"/>
        <v>0</v>
      </c>
      <c r="I3172" s="27">
        <f t="shared" si="642"/>
        <v>0</v>
      </c>
      <c r="J3172" s="28" t="str">
        <f t="shared" si="643"/>
        <v>NULL</v>
      </c>
      <c r="K3172" s="29" t="str">
        <f t="shared" si="644"/>
        <v/>
      </c>
      <c r="L3172" s="26" t="str">
        <f t="shared" si="645"/>
        <v/>
      </c>
      <c r="M3172" t="str">
        <f t="shared" si="646"/>
        <v/>
      </c>
      <c r="N3172" s="28">
        <f t="shared" si="647"/>
        <v>21.695178849144636</v>
      </c>
      <c r="O3172" t="str">
        <f t="shared" si="648"/>
        <v/>
      </c>
      <c r="P3172" t="str">
        <f t="shared" si="649"/>
        <v/>
      </c>
      <c r="Q3172" s="10"/>
      <c r="R3172" s="10"/>
      <c r="S3172" s="16">
        <v>0</v>
      </c>
      <c r="T3172" s="13"/>
      <c r="U3172" s="14"/>
      <c r="V3172" s="11"/>
      <c r="W3172" s="10"/>
      <c r="X3172" s="29"/>
      <c r="AA3172" t="s">
        <v>331</v>
      </c>
      <c r="AB3172">
        <v>1</v>
      </c>
      <c r="AR3172" t="s">
        <v>338</v>
      </c>
    </row>
    <row r="3173" spans="1:44" x14ac:dyDescent="0.35">
      <c r="A3173">
        <v>16</v>
      </c>
      <c r="B3173" s="26">
        <f t="shared" si="637"/>
        <v>46273.833333333343</v>
      </c>
      <c r="C3173" t="s">
        <v>74</v>
      </c>
      <c r="D3173">
        <v>6</v>
      </c>
      <c r="E3173" s="26">
        <f t="shared" si="638"/>
        <v>46273.885416666657</v>
      </c>
      <c r="F3173" s="26">
        <f t="shared" si="639"/>
        <v>46273.864583333321</v>
      </c>
      <c r="G3173">
        <f t="shared" si="640"/>
        <v>0</v>
      </c>
      <c r="H3173">
        <f t="shared" si="641"/>
        <v>0</v>
      </c>
      <c r="I3173" s="27">
        <f t="shared" si="642"/>
        <v>2</v>
      </c>
      <c r="J3173" s="28">
        <f t="shared" si="643"/>
        <v>35.312445906179676</v>
      </c>
      <c r="K3173" s="29" t="str">
        <f t="shared" si="644"/>
        <v/>
      </c>
      <c r="L3173" s="26" t="str">
        <f t="shared" si="645"/>
        <v/>
      </c>
      <c r="M3173" t="str">
        <f t="shared" si="646"/>
        <v/>
      </c>
      <c r="N3173" s="28">
        <f t="shared" si="647"/>
        <v>17.656222953089838</v>
      </c>
      <c r="O3173" t="str">
        <f t="shared" si="648"/>
        <v/>
      </c>
      <c r="P3173" t="str">
        <f t="shared" si="649"/>
        <v/>
      </c>
      <c r="Q3173" s="10"/>
      <c r="R3173" s="10"/>
      <c r="S3173" s="16">
        <v>2</v>
      </c>
      <c r="T3173" s="13">
        <v>35.312445906179683</v>
      </c>
      <c r="U3173" s="14"/>
      <c r="V3173" s="11"/>
      <c r="W3173" s="10"/>
      <c r="X3173" s="29"/>
      <c r="AA3173" t="s">
        <v>331</v>
      </c>
      <c r="AB3173">
        <v>2</v>
      </c>
      <c r="AC3173">
        <v>20.456966970522078</v>
      </c>
      <c r="AD3173">
        <v>49.437190454750123</v>
      </c>
      <c r="AL3173">
        <v>20.456966970522078</v>
      </c>
      <c r="AM3173">
        <v>49.437190454750123</v>
      </c>
      <c r="AR3173" t="s">
        <v>332</v>
      </c>
    </row>
    <row r="3174" spans="1:44" x14ac:dyDescent="0.35">
      <c r="A3174">
        <v>17</v>
      </c>
      <c r="B3174" s="26">
        <f t="shared" si="637"/>
        <v>46273.84375</v>
      </c>
      <c r="C3174" t="s">
        <v>20</v>
      </c>
      <c r="D3174">
        <v>1</v>
      </c>
      <c r="E3174" s="26">
        <f t="shared" si="638"/>
        <v>46273.770833333343</v>
      </c>
      <c r="F3174" s="26">
        <f t="shared" si="639"/>
        <v>46273.750000000007</v>
      </c>
      <c r="G3174">
        <f t="shared" si="640"/>
        <v>0</v>
      </c>
      <c r="H3174">
        <f t="shared" si="641"/>
        <v>0</v>
      </c>
      <c r="I3174" s="27">
        <f t="shared" si="642"/>
        <v>0</v>
      </c>
      <c r="J3174" s="28" t="str">
        <f t="shared" si="643"/>
        <v>NULL</v>
      </c>
      <c r="K3174" s="29" t="str">
        <f t="shared" si="644"/>
        <v/>
      </c>
      <c r="L3174" s="26" t="str">
        <f t="shared" si="645"/>
        <v/>
      </c>
      <c r="M3174" t="str">
        <f t="shared" si="646"/>
        <v/>
      </c>
      <c r="N3174" s="28">
        <f t="shared" si="647"/>
        <v>34.227460053503002</v>
      </c>
      <c r="O3174" t="str">
        <f t="shared" si="648"/>
        <v/>
      </c>
      <c r="P3174" t="str">
        <f t="shared" si="649"/>
        <v/>
      </c>
      <c r="Q3174" s="10"/>
      <c r="R3174" s="10"/>
      <c r="S3174" s="16">
        <v>0</v>
      </c>
      <c r="T3174" s="13"/>
      <c r="U3174" s="14"/>
      <c r="V3174" s="11"/>
      <c r="W3174" s="10"/>
      <c r="X3174" s="29"/>
      <c r="AA3174" t="s">
        <v>331</v>
      </c>
      <c r="AB3174">
        <v>5</v>
      </c>
      <c r="AR3174" t="s">
        <v>337</v>
      </c>
    </row>
    <row r="3175" spans="1:44" x14ac:dyDescent="0.35">
      <c r="A3175">
        <v>17</v>
      </c>
      <c r="B3175" s="26">
        <f t="shared" si="637"/>
        <v>46273.84375</v>
      </c>
      <c r="C3175" t="s">
        <v>20</v>
      </c>
      <c r="D3175">
        <v>2</v>
      </c>
      <c r="E3175" s="26">
        <f t="shared" si="638"/>
        <v>46273.770833333343</v>
      </c>
      <c r="F3175" s="26">
        <f t="shared" si="639"/>
        <v>46273.750000000007</v>
      </c>
      <c r="G3175">
        <f t="shared" si="640"/>
        <v>0</v>
      </c>
      <c r="H3175">
        <f t="shared" si="641"/>
        <v>0</v>
      </c>
      <c r="I3175" s="27">
        <f t="shared" si="642"/>
        <v>0</v>
      </c>
      <c r="J3175" s="28" t="str">
        <f t="shared" si="643"/>
        <v>NULL</v>
      </c>
      <c r="K3175" s="29" t="str">
        <f t="shared" si="644"/>
        <v/>
      </c>
      <c r="L3175" s="26" t="str">
        <f t="shared" si="645"/>
        <v/>
      </c>
      <c r="M3175" t="str">
        <f t="shared" si="646"/>
        <v/>
      </c>
      <c r="N3175" s="28">
        <f t="shared" si="647"/>
        <v>41.894060995184596</v>
      </c>
      <c r="O3175" t="str">
        <f t="shared" si="648"/>
        <v/>
      </c>
      <c r="P3175" t="str">
        <f t="shared" si="649"/>
        <v/>
      </c>
      <c r="Q3175" s="10"/>
      <c r="R3175" s="10"/>
      <c r="S3175" s="16">
        <v>0</v>
      </c>
      <c r="T3175" s="13"/>
      <c r="U3175" s="14"/>
      <c r="V3175" s="11"/>
      <c r="W3175" s="10"/>
      <c r="X3175" s="29"/>
      <c r="AA3175" t="s">
        <v>331</v>
      </c>
      <c r="AB3175">
        <v>2</v>
      </c>
      <c r="AR3175" t="s">
        <v>332</v>
      </c>
    </row>
    <row r="3176" spans="1:44" x14ac:dyDescent="0.35">
      <c r="A3176">
        <v>17</v>
      </c>
      <c r="B3176" s="26">
        <f t="shared" si="637"/>
        <v>46273.84375</v>
      </c>
      <c r="C3176" t="s">
        <v>20</v>
      </c>
      <c r="D3176">
        <v>3</v>
      </c>
      <c r="E3176" s="26">
        <f t="shared" si="638"/>
        <v>46273.770833333343</v>
      </c>
      <c r="F3176" s="26">
        <f t="shared" si="639"/>
        <v>46273.750000000007</v>
      </c>
      <c r="G3176">
        <f t="shared" si="640"/>
        <v>0</v>
      </c>
      <c r="H3176">
        <f t="shared" si="641"/>
        <v>0</v>
      </c>
      <c r="I3176" s="27">
        <f t="shared" si="642"/>
        <v>0</v>
      </c>
      <c r="J3176" s="28" t="str">
        <f t="shared" si="643"/>
        <v>NULL</v>
      </c>
      <c r="K3176" s="29" t="str">
        <f t="shared" si="644"/>
        <v/>
      </c>
      <c r="L3176" s="26" t="str">
        <f t="shared" si="645"/>
        <v/>
      </c>
      <c r="M3176" t="str">
        <f t="shared" si="646"/>
        <v/>
      </c>
      <c r="N3176" s="28">
        <f t="shared" si="647"/>
        <v>58.441558441558442</v>
      </c>
      <c r="O3176" t="str">
        <f t="shared" si="648"/>
        <v/>
      </c>
      <c r="P3176" t="str">
        <f t="shared" si="649"/>
        <v/>
      </c>
      <c r="Q3176" s="10"/>
      <c r="R3176" s="10"/>
      <c r="S3176" s="16">
        <v>0</v>
      </c>
      <c r="T3176" s="13"/>
      <c r="U3176" s="14"/>
      <c r="V3176" s="11"/>
      <c r="W3176" s="10"/>
      <c r="X3176" s="29"/>
      <c r="AA3176" t="s">
        <v>331</v>
      </c>
      <c r="AB3176">
        <v>1</v>
      </c>
      <c r="AR3176" t="s">
        <v>338</v>
      </c>
    </row>
    <row r="3177" spans="1:44" x14ac:dyDescent="0.35">
      <c r="A3177">
        <v>17</v>
      </c>
      <c r="B3177" s="26">
        <f t="shared" si="637"/>
        <v>46273.84375</v>
      </c>
      <c r="C3177" t="s">
        <v>20</v>
      </c>
      <c r="D3177">
        <v>4</v>
      </c>
      <c r="E3177" s="26">
        <f t="shared" si="638"/>
        <v>46273.770833333343</v>
      </c>
      <c r="F3177" s="26">
        <f t="shared" si="639"/>
        <v>46273.750000000007</v>
      </c>
      <c r="G3177">
        <f t="shared" si="640"/>
        <v>0</v>
      </c>
      <c r="H3177">
        <f t="shared" si="641"/>
        <v>0</v>
      </c>
      <c r="I3177" s="27">
        <f t="shared" si="642"/>
        <v>0</v>
      </c>
      <c r="J3177" s="28" t="str">
        <f t="shared" si="643"/>
        <v>NULL</v>
      </c>
      <c r="K3177" s="29" t="str">
        <f t="shared" si="644"/>
        <v/>
      </c>
      <c r="L3177" s="26" t="str">
        <f t="shared" si="645"/>
        <v/>
      </c>
      <c r="M3177" t="str">
        <f t="shared" si="646"/>
        <v/>
      </c>
      <c r="N3177" s="28">
        <f t="shared" si="647"/>
        <v>116.70290571259142</v>
      </c>
      <c r="O3177" t="str">
        <f t="shared" si="648"/>
        <v/>
      </c>
      <c r="P3177" t="str">
        <f t="shared" si="649"/>
        <v/>
      </c>
      <c r="Q3177" s="10"/>
      <c r="R3177" s="10"/>
      <c r="S3177" s="16">
        <v>0</v>
      </c>
      <c r="T3177" s="13"/>
      <c r="U3177" s="14"/>
      <c r="V3177" s="11"/>
      <c r="W3177" s="10"/>
      <c r="X3177" s="29"/>
      <c r="AA3177" t="s">
        <v>331</v>
      </c>
      <c r="AB3177">
        <v>1</v>
      </c>
      <c r="AR3177" t="s">
        <v>338</v>
      </c>
    </row>
    <row r="3178" spans="1:44" x14ac:dyDescent="0.35">
      <c r="A3178">
        <v>17</v>
      </c>
      <c r="B3178" s="26">
        <f t="shared" si="637"/>
        <v>46273.84375</v>
      </c>
      <c r="C3178" t="s">
        <v>20</v>
      </c>
      <c r="D3178">
        <v>5</v>
      </c>
      <c r="E3178" s="26">
        <f t="shared" si="638"/>
        <v>46273.770833333343</v>
      </c>
      <c r="F3178" s="26">
        <f t="shared" si="639"/>
        <v>46273.750000000007</v>
      </c>
      <c r="G3178">
        <f t="shared" si="640"/>
        <v>0</v>
      </c>
      <c r="H3178">
        <f t="shared" si="641"/>
        <v>0</v>
      </c>
      <c r="I3178" s="27">
        <f t="shared" si="642"/>
        <v>0</v>
      </c>
      <c r="J3178" s="28" t="str">
        <f t="shared" si="643"/>
        <v>NULL</v>
      </c>
      <c r="K3178" s="29" t="str">
        <f t="shared" si="644"/>
        <v/>
      </c>
      <c r="L3178" s="26" t="str">
        <f t="shared" si="645"/>
        <v/>
      </c>
      <c r="M3178" t="str">
        <f t="shared" si="646"/>
        <v/>
      </c>
      <c r="N3178" s="28">
        <f t="shared" si="647"/>
        <v>21.695178849144636</v>
      </c>
      <c r="O3178" t="str">
        <f t="shared" si="648"/>
        <v/>
      </c>
      <c r="P3178" t="str">
        <f t="shared" si="649"/>
        <v/>
      </c>
      <c r="Q3178" s="10"/>
      <c r="R3178" s="10"/>
      <c r="S3178" s="16">
        <v>0</v>
      </c>
      <c r="T3178" s="13"/>
      <c r="U3178" s="14"/>
      <c r="V3178" s="11"/>
      <c r="W3178" s="10"/>
      <c r="X3178" s="29"/>
      <c r="AA3178" t="s">
        <v>331</v>
      </c>
      <c r="AB3178">
        <v>1</v>
      </c>
      <c r="AR3178" t="s">
        <v>338</v>
      </c>
    </row>
    <row r="3179" spans="1:44" x14ac:dyDescent="0.35">
      <c r="A3179">
        <v>17</v>
      </c>
      <c r="B3179" s="26">
        <f t="shared" si="637"/>
        <v>46273.84375</v>
      </c>
      <c r="C3179" t="s">
        <v>20</v>
      </c>
      <c r="D3179">
        <v>6</v>
      </c>
      <c r="E3179" s="26">
        <f t="shared" si="638"/>
        <v>46273.770833333343</v>
      </c>
      <c r="F3179" s="26">
        <f t="shared" si="639"/>
        <v>46273.750000000007</v>
      </c>
      <c r="G3179">
        <f t="shared" si="640"/>
        <v>0</v>
      </c>
      <c r="H3179">
        <f t="shared" si="641"/>
        <v>0</v>
      </c>
      <c r="I3179" s="27">
        <f t="shared" si="642"/>
        <v>1</v>
      </c>
      <c r="J3179" s="28">
        <f t="shared" si="643"/>
        <v>16.146053186998735</v>
      </c>
      <c r="K3179" s="29" t="str">
        <f t="shared" si="644"/>
        <v/>
      </c>
      <c r="L3179" s="26" t="str">
        <f t="shared" si="645"/>
        <v/>
      </c>
      <c r="M3179" t="str">
        <f t="shared" si="646"/>
        <v/>
      </c>
      <c r="N3179" s="28">
        <f t="shared" si="647"/>
        <v>16.146053186998735</v>
      </c>
      <c r="O3179" t="str">
        <f t="shared" si="648"/>
        <v/>
      </c>
      <c r="P3179" t="str">
        <f t="shared" si="649"/>
        <v/>
      </c>
      <c r="Q3179" s="10"/>
      <c r="R3179" s="10"/>
      <c r="S3179" s="16">
        <v>1</v>
      </c>
      <c r="T3179" s="13">
        <v>16.146053186998731</v>
      </c>
      <c r="U3179" s="14"/>
      <c r="V3179" s="11"/>
      <c r="W3179" s="10"/>
      <c r="X3179" s="29"/>
      <c r="AA3179" t="s">
        <v>331</v>
      </c>
      <c r="AB3179">
        <v>2</v>
      </c>
      <c r="AC3179">
        <v>9.2436075746228745</v>
      </c>
      <c r="AD3179">
        <v>22.86309213951067</v>
      </c>
      <c r="AL3179">
        <v>9.2436075746228745</v>
      </c>
      <c r="AM3179">
        <v>22.86309213951067</v>
      </c>
      <c r="AR3179" t="s">
        <v>332</v>
      </c>
    </row>
    <row r="3180" spans="1:44" x14ac:dyDescent="0.35">
      <c r="A3180">
        <v>17</v>
      </c>
      <c r="B3180" s="26">
        <f t="shared" si="637"/>
        <v>46273.84375</v>
      </c>
      <c r="C3180" t="s">
        <v>43</v>
      </c>
      <c r="D3180">
        <v>1</v>
      </c>
      <c r="E3180" s="26">
        <f t="shared" si="638"/>
        <v>46273.802083333343</v>
      </c>
      <c r="F3180" s="26">
        <f t="shared" si="639"/>
        <v>46273.781250000007</v>
      </c>
      <c r="G3180">
        <f t="shared" si="640"/>
        <v>0</v>
      </c>
      <c r="H3180">
        <f t="shared" si="641"/>
        <v>0</v>
      </c>
      <c r="I3180" s="27">
        <f t="shared" si="642"/>
        <v>0</v>
      </c>
      <c r="J3180" s="28" t="str">
        <f t="shared" si="643"/>
        <v>NULL</v>
      </c>
      <c r="K3180" s="29" t="str">
        <f t="shared" si="644"/>
        <v/>
      </c>
      <c r="L3180" s="26" t="str">
        <f t="shared" si="645"/>
        <v/>
      </c>
      <c r="M3180" t="str">
        <f t="shared" si="646"/>
        <v/>
      </c>
      <c r="N3180" s="28">
        <f t="shared" si="647"/>
        <v>34.227460053503002</v>
      </c>
      <c r="O3180" t="str">
        <f t="shared" si="648"/>
        <v/>
      </c>
      <c r="P3180" t="str">
        <f t="shared" si="649"/>
        <v/>
      </c>
      <c r="Q3180" s="10"/>
      <c r="R3180" s="10"/>
      <c r="S3180" s="16">
        <v>0</v>
      </c>
      <c r="T3180" s="13"/>
      <c r="U3180" s="14"/>
      <c r="V3180" s="11"/>
      <c r="W3180" s="10"/>
      <c r="X3180" s="29"/>
      <c r="AA3180" t="s">
        <v>331</v>
      </c>
      <c r="AB3180">
        <v>5</v>
      </c>
      <c r="AR3180" t="s">
        <v>337</v>
      </c>
    </row>
    <row r="3181" spans="1:44" x14ac:dyDescent="0.35">
      <c r="A3181">
        <v>17</v>
      </c>
      <c r="B3181" s="26">
        <f t="shared" si="637"/>
        <v>46273.84375</v>
      </c>
      <c r="C3181" t="s">
        <v>43</v>
      </c>
      <c r="D3181">
        <v>2</v>
      </c>
      <c r="E3181" s="26">
        <f t="shared" si="638"/>
        <v>46273.802083333343</v>
      </c>
      <c r="F3181" s="26">
        <f t="shared" si="639"/>
        <v>46273.781250000007</v>
      </c>
      <c r="G3181">
        <f t="shared" si="640"/>
        <v>0</v>
      </c>
      <c r="H3181">
        <f t="shared" si="641"/>
        <v>0</v>
      </c>
      <c r="I3181" s="27">
        <f t="shared" si="642"/>
        <v>0</v>
      </c>
      <c r="J3181" s="28" t="str">
        <f t="shared" si="643"/>
        <v>NULL</v>
      </c>
      <c r="K3181" s="29" t="str">
        <f t="shared" si="644"/>
        <v/>
      </c>
      <c r="L3181" s="26" t="str">
        <f t="shared" si="645"/>
        <v/>
      </c>
      <c r="M3181" t="str">
        <f t="shared" si="646"/>
        <v/>
      </c>
      <c r="N3181" s="28">
        <f t="shared" si="647"/>
        <v>41.894060995184596</v>
      </c>
      <c r="O3181" t="str">
        <f t="shared" si="648"/>
        <v/>
      </c>
      <c r="P3181" t="str">
        <f t="shared" si="649"/>
        <v/>
      </c>
      <c r="Q3181" s="10"/>
      <c r="R3181" s="10"/>
      <c r="S3181" s="16">
        <v>0</v>
      </c>
      <c r="T3181" s="13"/>
      <c r="U3181" s="14"/>
      <c r="V3181" s="11"/>
      <c r="W3181" s="10"/>
      <c r="X3181" s="29"/>
      <c r="AA3181" t="s">
        <v>331</v>
      </c>
      <c r="AB3181">
        <v>2</v>
      </c>
      <c r="AR3181" t="s">
        <v>332</v>
      </c>
    </row>
    <row r="3182" spans="1:44" x14ac:dyDescent="0.35">
      <c r="A3182">
        <v>17</v>
      </c>
      <c r="B3182" s="26">
        <f t="shared" si="637"/>
        <v>46273.84375</v>
      </c>
      <c r="C3182" t="s">
        <v>43</v>
      </c>
      <c r="D3182">
        <v>3</v>
      </c>
      <c r="E3182" s="26">
        <f t="shared" si="638"/>
        <v>46273.802083333343</v>
      </c>
      <c r="F3182" s="26">
        <f t="shared" si="639"/>
        <v>46273.781250000007</v>
      </c>
      <c r="G3182">
        <f t="shared" si="640"/>
        <v>0</v>
      </c>
      <c r="H3182">
        <f t="shared" si="641"/>
        <v>0</v>
      </c>
      <c r="I3182" s="27">
        <f t="shared" si="642"/>
        <v>0</v>
      </c>
      <c r="J3182" s="28" t="str">
        <f t="shared" si="643"/>
        <v>NULL</v>
      </c>
      <c r="K3182" s="29" t="str">
        <f t="shared" si="644"/>
        <v/>
      </c>
      <c r="L3182" s="26" t="str">
        <f t="shared" si="645"/>
        <v/>
      </c>
      <c r="M3182" t="str">
        <f t="shared" si="646"/>
        <v/>
      </c>
      <c r="N3182" s="28">
        <f t="shared" si="647"/>
        <v>58.441558441558442</v>
      </c>
      <c r="O3182" t="str">
        <f t="shared" si="648"/>
        <v/>
      </c>
      <c r="P3182" t="str">
        <f t="shared" si="649"/>
        <v/>
      </c>
      <c r="Q3182" s="10"/>
      <c r="R3182" s="10"/>
      <c r="S3182" s="16">
        <v>0</v>
      </c>
      <c r="T3182" s="13"/>
      <c r="U3182" s="14"/>
      <c r="V3182" s="11"/>
      <c r="W3182" s="10"/>
      <c r="X3182" s="29"/>
      <c r="AA3182" t="s">
        <v>331</v>
      </c>
      <c r="AB3182">
        <v>1</v>
      </c>
      <c r="AR3182" t="s">
        <v>338</v>
      </c>
    </row>
    <row r="3183" spans="1:44" x14ac:dyDescent="0.35">
      <c r="A3183">
        <v>17</v>
      </c>
      <c r="B3183" s="26">
        <f t="shared" si="637"/>
        <v>46273.84375</v>
      </c>
      <c r="C3183" t="s">
        <v>43</v>
      </c>
      <c r="D3183">
        <v>4</v>
      </c>
      <c r="E3183" s="26">
        <f t="shared" si="638"/>
        <v>46273.802083333343</v>
      </c>
      <c r="F3183" s="26">
        <f t="shared" si="639"/>
        <v>46273.781250000007</v>
      </c>
      <c r="G3183">
        <f t="shared" si="640"/>
        <v>0</v>
      </c>
      <c r="H3183">
        <f t="shared" si="641"/>
        <v>0</v>
      </c>
      <c r="I3183" s="27">
        <f t="shared" si="642"/>
        <v>0</v>
      </c>
      <c r="J3183" s="28" t="str">
        <f t="shared" si="643"/>
        <v>NULL</v>
      </c>
      <c r="K3183" s="29" t="str">
        <f t="shared" si="644"/>
        <v/>
      </c>
      <c r="L3183" s="26" t="str">
        <f t="shared" si="645"/>
        <v/>
      </c>
      <c r="M3183" t="str">
        <f t="shared" si="646"/>
        <v/>
      </c>
      <c r="N3183" s="28">
        <f t="shared" si="647"/>
        <v>116.70290571259142</v>
      </c>
      <c r="O3183" t="str">
        <f t="shared" si="648"/>
        <v/>
      </c>
      <c r="P3183" t="str">
        <f t="shared" si="649"/>
        <v/>
      </c>
      <c r="Q3183" s="10"/>
      <c r="R3183" s="10"/>
      <c r="S3183" s="16">
        <v>0</v>
      </c>
      <c r="T3183" s="13"/>
      <c r="U3183" s="14"/>
      <c r="V3183" s="11"/>
      <c r="W3183" s="10"/>
      <c r="X3183" s="29"/>
      <c r="AA3183" t="s">
        <v>331</v>
      </c>
      <c r="AB3183">
        <v>1</v>
      </c>
      <c r="AR3183" t="s">
        <v>338</v>
      </c>
    </row>
    <row r="3184" spans="1:44" x14ac:dyDescent="0.35">
      <c r="A3184">
        <v>17</v>
      </c>
      <c r="B3184" s="26">
        <f t="shared" si="637"/>
        <v>46273.84375</v>
      </c>
      <c r="C3184" t="s">
        <v>43</v>
      </c>
      <c r="D3184">
        <v>5</v>
      </c>
      <c r="E3184" s="26">
        <f t="shared" si="638"/>
        <v>46273.802083333343</v>
      </c>
      <c r="F3184" s="26">
        <f t="shared" si="639"/>
        <v>46273.781250000007</v>
      </c>
      <c r="G3184">
        <f t="shared" si="640"/>
        <v>0</v>
      </c>
      <c r="H3184">
        <f t="shared" si="641"/>
        <v>0</v>
      </c>
      <c r="I3184" s="27">
        <f t="shared" si="642"/>
        <v>0</v>
      </c>
      <c r="J3184" s="28" t="str">
        <f t="shared" si="643"/>
        <v>NULL</v>
      </c>
      <c r="K3184" s="29" t="str">
        <f t="shared" si="644"/>
        <v/>
      </c>
      <c r="L3184" s="26" t="str">
        <f t="shared" si="645"/>
        <v/>
      </c>
      <c r="M3184" t="str">
        <f t="shared" si="646"/>
        <v/>
      </c>
      <c r="N3184" s="28">
        <f t="shared" si="647"/>
        <v>21.695178849144636</v>
      </c>
      <c r="O3184" t="str">
        <f t="shared" si="648"/>
        <v/>
      </c>
      <c r="P3184" t="str">
        <f t="shared" si="649"/>
        <v/>
      </c>
      <c r="Q3184" s="10"/>
      <c r="R3184" s="10"/>
      <c r="S3184" s="16">
        <v>0</v>
      </c>
      <c r="T3184" s="13"/>
      <c r="U3184" s="14"/>
      <c r="V3184" s="11"/>
      <c r="W3184" s="10"/>
      <c r="X3184" s="29"/>
      <c r="AA3184" t="s">
        <v>331</v>
      </c>
      <c r="AB3184">
        <v>1</v>
      </c>
      <c r="AR3184" t="s">
        <v>338</v>
      </c>
    </row>
    <row r="3185" spans="1:44" x14ac:dyDescent="0.35">
      <c r="A3185">
        <v>17</v>
      </c>
      <c r="B3185" s="26">
        <f t="shared" si="637"/>
        <v>46273.84375</v>
      </c>
      <c r="C3185" t="s">
        <v>43</v>
      </c>
      <c r="D3185">
        <v>6</v>
      </c>
      <c r="E3185" s="26">
        <f t="shared" si="638"/>
        <v>46273.802083333343</v>
      </c>
      <c r="F3185" s="26">
        <f t="shared" si="639"/>
        <v>46273.781250000007</v>
      </c>
      <c r="G3185">
        <f t="shared" si="640"/>
        <v>0</v>
      </c>
      <c r="H3185">
        <f t="shared" si="641"/>
        <v>0</v>
      </c>
      <c r="I3185" s="27">
        <f t="shared" si="642"/>
        <v>1</v>
      </c>
      <c r="J3185" s="28">
        <f t="shared" si="643"/>
        <v>16.146053186998735</v>
      </c>
      <c r="K3185" s="29" t="str">
        <f t="shared" si="644"/>
        <v/>
      </c>
      <c r="L3185" s="26" t="str">
        <f t="shared" si="645"/>
        <v/>
      </c>
      <c r="M3185" t="str">
        <f t="shared" si="646"/>
        <v/>
      </c>
      <c r="N3185" s="28">
        <f t="shared" si="647"/>
        <v>16.146053186998735</v>
      </c>
      <c r="O3185" t="str">
        <f t="shared" si="648"/>
        <v/>
      </c>
      <c r="P3185" t="str">
        <f t="shared" si="649"/>
        <v/>
      </c>
      <c r="Q3185" s="10"/>
      <c r="R3185" s="10"/>
      <c r="S3185" s="16">
        <v>1</v>
      </c>
      <c r="T3185" s="13">
        <v>16.146053186998731</v>
      </c>
      <c r="U3185" s="14"/>
      <c r="V3185" s="11"/>
      <c r="W3185" s="10"/>
      <c r="X3185" s="29"/>
      <c r="AA3185" t="s">
        <v>331</v>
      </c>
      <c r="AB3185">
        <v>2</v>
      </c>
      <c r="AC3185">
        <v>9.2436075746228745</v>
      </c>
      <c r="AD3185">
        <v>22.86309213951067</v>
      </c>
      <c r="AL3185">
        <v>9.2436075746228745</v>
      </c>
      <c r="AM3185">
        <v>22.86309213951067</v>
      </c>
      <c r="AR3185" t="s">
        <v>332</v>
      </c>
    </row>
    <row r="3186" spans="1:44" x14ac:dyDescent="0.35">
      <c r="A3186">
        <v>17</v>
      </c>
      <c r="B3186" s="26">
        <f t="shared" si="637"/>
        <v>46273.84375</v>
      </c>
      <c r="C3186" t="s">
        <v>44</v>
      </c>
      <c r="D3186">
        <v>1</v>
      </c>
      <c r="E3186" s="26">
        <f t="shared" si="638"/>
        <v>46273.8125</v>
      </c>
      <c r="F3186" s="26">
        <f t="shared" si="639"/>
        <v>46273.791666666664</v>
      </c>
      <c r="G3186">
        <f t="shared" si="640"/>
        <v>0</v>
      </c>
      <c r="H3186">
        <f t="shared" si="641"/>
        <v>0</v>
      </c>
      <c r="I3186" s="27">
        <f t="shared" si="642"/>
        <v>0</v>
      </c>
      <c r="J3186" s="28" t="str">
        <f t="shared" si="643"/>
        <v>NULL</v>
      </c>
      <c r="K3186" s="29" t="str">
        <f t="shared" si="644"/>
        <v/>
      </c>
      <c r="L3186" s="26" t="str">
        <f t="shared" si="645"/>
        <v/>
      </c>
      <c r="M3186" t="str">
        <f t="shared" si="646"/>
        <v/>
      </c>
      <c r="N3186" s="28">
        <f t="shared" si="647"/>
        <v>34.227460053503002</v>
      </c>
      <c r="O3186" t="str">
        <f t="shared" si="648"/>
        <v/>
      </c>
      <c r="P3186" t="str">
        <f t="shared" si="649"/>
        <v/>
      </c>
      <c r="Q3186" s="10"/>
      <c r="R3186" s="10"/>
      <c r="S3186" s="16">
        <v>0</v>
      </c>
      <c r="T3186" s="13"/>
      <c r="U3186" s="14"/>
      <c r="V3186" s="11"/>
      <c r="W3186" s="10"/>
      <c r="X3186" s="29"/>
      <c r="AA3186" t="s">
        <v>331</v>
      </c>
      <c r="AB3186">
        <v>5</v>
      </c>
      <c r="AR3186" t="s">
        <v>337</v>
      </c>
    </row>
    <row r="3187" spans="1:44" x14ac:dyDescent="0.35">
      <c r="A3187">
        <v>17</v>
      </c>
      <c r="B3187" s="26">
        <f t="shared" si="637"/>
        <v>46273.84375</v>
      </c>
      <c r="C3187" t="s">
        <v>44</v>
      </c>
      <c r="D3187">
        <v>2</v>
      </c>
      <c r="E3187" s="26">
        <f t="shared" si="638"/>
        <v>46273.8125</v>
      </c>
      <c r="F3187" s="26">
        <f t="shared" si="639"/>
        <v>46273.791666666664</v>
      </c>
      <c r="G3187">
        <f t="shared" si="640"/>
        <v>0</v>
      </c>
      <c r="H3187">
        <f t="shared" si="641"/>
        <v>0</v>
      </c>
      <c r="I3187" s="27">
        <f t="shared" si="642"/>
        <v>0</v>
      </c>
      <c r="J3187" s="28" t="str">
        <f t="shared" si="643"/>
        <v>NULL</v>
      </c>
      <c r="K3187" s="29" t="str">
        <f t="shared" si="644"/>
        <v/>
      </c>
      <c r="L3187" s="26" t="str">
        <f t="shared" si="645"/>
        <v/>
      </c>
      <c r="M3187" t="str">
        <f t="shared" si="646"/>
        <v/>
      </c>
      <c r="N3187" s="28">
        <f t="shared" si="647"/>
        <v>41.894060995184596</v>
      </c>
      <c r="O3187" t="str">
        <f t="shared" si="648"/>
        <v/>
      </c>
      <c r="P3187" t="str">
        <f t="shared" si="649"/>
        <v/>
      </c>
      <c r="Q3187" s="10"/>
      <c r="R3187" s="10"/>
      <c r="S3187" s="16">
        <v>0</v>
      </c>
      <c r="T3187" s="13"/>
      <c r="U3187" s="14"/>
      <c r="V3187" s="11"/>
      <c r="W3187" s="10"/>
      <c r="X3187" s="29"/>
      <c r="AA3187" t="s">
        <v>331</v>
      </c>
      <c r="AB3187">
        <v>2</v>
      </c>
      <c r="AR3187" t="s">
        <v>332</v>
      </c>
    </row>
    <row r="3188" spans="1:44" x14ac:dyDescent="0.35">
      <c r="A3188">
        <v>17</v>
      </c>
      <c r="B3188" s="26">
        <f t="shared" si="637"/>
        <v>46273.84375</v>
      </c>
      <c r="C3188" t="s">
        <v>44</v>
      </c>
      <c r="D3188">
        <v>3</v>
      </c>
      <c r="E3188" s="26">
        <f t="shared" si="638"/>
        <v>46273.8125</v>
      </c>
      <c r="F3188" s="26">
        <f t="shared" si="639"/>
        <v>46273.791666666664</v>
      </c>
      <c r="G3188">
        <f t="shared" si="640"/>
        <v>0</v>
      </c>
      <c r="H3188">
        <f t="shared" si="641"/>
        <v>0</v>
      </c>
      <c r="I3188" s="27">
        <f t="shared" si="642"/>
        <v>0</v>
      </c>
      <c r="J3188" s="28" t="str">
        <f t="shared" si="643"/>
        <v>NULL</v>
      </c>
      <c r="K3188" s="29" t="str">
        <f t="shared" si="644"/>
        <v/>
      </c>
      <c r="L3188" s="26" t="str">
        <f t="shared" si="645"/>
        <v/>
      </c>
      <c r="M3188" t="str">
        <f t="shared" si="646"/>
        <v/>
      </c>
      <c r="N3188" s="28">
        <f t="shared" si="647"/>
        <v>58.441558441558442</v>
      </c>
      <c r="O3188" t="str">
        <f t="shared" si="648"/>
        <v/>
      </c>
      <c r="P3188" t="str">
        <f t="shared" si="649"/>
        <v/>
      </c>
      <c r="Q3188" s="10"/>
      <c r="R3188" s="10"/>
      <c r="S3188" s="16">
        <v>0</v>
      </c>
      <c r="T3188" s="13"/>
      <c r="U3188" s="14"/>
      <c r="V3188" s="11"/>
      <c r="W3188" s="10"/>
      <c r="X3188" s="29"/>
      <c r="AA3188" t="s">
        <v>331</v>
      </c>
      <c r="AB3188">
        <v>1</v>
      </c>
      <c r="AR3188" t="s">
        <v>338</v>
      </c>
    </row>
    <row r="3189" spans="1:44" x14ac:dyDescent="0.35">
      <c r="A3189">
        <v>17</v>
      </c>
      <c r="B3189" s="26">
        <f t="shared" si="637"/>
        <v>46273.84375</v>
      </c>
      <c r="C3189" t="s">
        <v>44</v>
      </c>
      <c r="D3189">
        <v>4</v>
      </c>
      <c r="E3189" s="26">
        <f t="shared" si="638"/>
        <v>46273.8125</v>
      </c>
      <c r="F3189" s="26">
        <f t="shared" si="639"/>
        <v>46273.791666666664</v>
      </c>
      <c r="G3189">
        <f t="shared" si="640"/>
        <v>0</v>
      </c>
      <c r="H3189">
        <f t="shared" si="641"/>
        <v>0</v>
      </c>
      <c r="I3189" s="27">
        <f t="shared" si="642"/>
        <v>0</v>
      </c>
      <c r="J3189" s="28" t="str">
        <f t="shared" si="643"/>
        <v>NULL</v>
      </c>
      <c r="K3189" s="29" t="str">
        <f t="shared" si="644"/>
        <v/>
      </c>
      <c r="L3189" s="26" t="str">
        <f t="shared" si="645"/>
        <v/>
      </c>
      <c r="M3189" t="str">
        <f t="shared" si="646"/>
        <v/>
      </c>
      <c r="N3189" s="28">
        <f t="shared" si="647"/>
        <v>116.70290571259142</v>
      </c>
      <c r="O3189" t="str">
        <f t="shared" si="648"/>
        <v/>
      </c>
      <c r="P3189" t="str">
        <f t="shared" si="649"/>
        <v/>
      </c>
      <c r="Q3189" s="10"/>
      <c r="R3189" s="10"/>
      <c r="S3189" s="16">
        <v>0</v>
      </c>
      <c r="T3189" s="13"/>
      <c r="U3189" s="14"/>
      <c r="V3189" s="11"/>
      <c r="W3189" s="10"/>
      <c r="X3189" s="29"/>
      <c r="AA3189" t="s">
        <v>331</v>
      </c>
      <c r="AB3189">
        <v>1</v>
      </c>
      <c r="AR3189" t="s">
        <v>338</v>
      </c>
    </row>
    <row r="3190" spans="1:44" x14ac:dyDescent="0.35">
      <c r="A3190">
        <v>17</v>
      </c>
      <c r="B3190" s="26">
        <f t="shared" si="637"/>
        <v>46273.84375</v>
      </c>
      <c r="C3190" t="s">
        <v>44</v>
      </c>
      <c r="D3190">
        <v>5</v>
      </c>
      <c r="E3190" s="26">
        <f t="shared" si="638"/>
        <v>46273.8125</v>
      </c>
      <c r="F3190" s="26">
        <f t="shared" si="639"/>
        <v>46273.791666666664</v>
      </c>
      <c r="G3190">
        <f t="shared" si="640"/>
        <v>0</v>
      </c>
      <c r="H3190">
        <f t="shared" si="641"/>
        <v>0</v>
      </c>
      <c r="I3190" s="27">
        <f t="shared" si="642"/>
        <v>0</v>
      </c>
      <c r="J3190" s="28" t="str">
        <f t="shared" si="643"/>
        <v>NULL</v>
      </c>
      <c r="K3190" s="29" t="str">
        <f t="shared" si="644"/>
        <v/>
      </c>
      <c r="L3190" s="26" t="str">
        <f t="shared" si="645"/>
        <v/>
      </c>
      <c r="M3190" t="str">
        <f t="shared" si="646"/>
        <v/>
      </c>
      <c r="N3190" s="28">
        <f t="shared" si="647"/>
        <v>21.695178849144636</v>
      </c>
      <c r="O3190" t="str">
        <f t="shared" si="648"/>
        <v/>
      </c>
      <c r="P3190" t="str">
        <f t="shared" si="649"/>
        <v/>
      </c>
      <c r="Q3190" s="10"/>
      <c r="R3190" s="10"/>
      <c r="S3190" s="16">
        <v>0</v>
      </c>
      <c r="T3190" s="13"/>
      <c r="U3190" s="14"/>
      <c r="V3190" s="11"/>
      <c r="W3190" s="10"/>
      <c r="X3190" s="29"/>
      <c r="AA3190" t="s">
        <v>331</v>
      </c>
      <c r="AB3190">
        <v>1</v>
      </c>
      <c r="AR3190" t="s">
        <v>338</v>
      </c>
    </row>
    <row r="3191" spans="1:44" x14ac:dyDescent="0.35">
      <c r="A3191">
        <v>17</v>
      </c>
      <c r="B3191" s="26">
        <f t="shared" si="637"/>
        <v>46273.84375</v>
      </c>
      <c r="C3191" t="s">
        <v>44</v>
      </c>
      <c r="D3191">
        <v>6</v>
      </c>
      <c r="E3191" s="26">
        <f t="shared" si="638"/>
        <v>46273.8125</v>
      </c>
      <c r="F3191" s="26">
        <f t="shared" si="639"/>
        <v>46273.791666666664</v>
      </c>
      <c r="G3191">
        <f t="shared" si="640"/>
        <v>0</v>
      </c>
      <c r="H3191">
        <f t="shared" si="641"/>
        <v>0</v>
      </c>
      <c r="I3191" s="27">
        <f t="shared" si="642"/>
        <v>1</v>
      </c>
      <c r="J3191" s="28">
        <f t="shared" si="643"/>
        <v>16.146053186998735</v>
      </c>
      <c r="K3191" s="29" t="str">
        <f t="shared" si="644"/>
        <v/>
      </c>
      <c r="L3191" s="26" t="str">
        <f t="shared" si="645"/>
        <v/>
      </c>
      <c r="M3191" t="str">
        <f t="shared" si="646"/>
        <v/>
      </c>
      <c r="N3191" s="28">
        <f t="shared" si="647"/>
        <v>16.146053186998735</v>
      </c>
      <c r="O3191" t="str">
        <f t="shared" si="648"/>
        <v/>
      </c>
      <c r="P3191" t="str">
        <f t="shared" si="649"/>
        <v/>
      </c>
      <c r="Q3191" s="10"/>
      <c r="R3191" s="10"/>
      <c r="S3191" s="16">
        <v>1</v>
      </c>
      <c r="T3191" s="13">
        <v>16.146053186998731</v>
      </c>
      <c r="U3191" s="14"/>
      <c r="V3191" s="11"/>
      <c r="W3191" s="10"/>
      <c r="X3191" s="29"/>
      <c r="AA3191" t="s">
        <v>331</v>
      </c>
      <c r="AB3191">
        <v>2</v>
      </c>
      <c r="AC3191">
        <v>9.2436075746228745</v>
      </c>
      <c r="AD3191">
        <v>22.86309213951067</v>
      </c>
      <c r="AL3191">
        <v>9.2436075746228745</v>
      </c>
      <c r="AM3191">
        <v>22.86309213951067</v>
      </c>
      <c r="AR3191" t="s">
        <v>332</v>
      </c>
    </row>
    <row r="3192" spans="1:44" x14ac:dyDescent="0.35">
      <c r="A3192">
        <v>17</v>
      </c>
      <c r="B3192" s="26">
        <f t="shared" si="637"/>
        <v>46273.84375</v>
      </c>
      <c r="C3192" t="s">
        <v>45</v>
      </c>
      <c r="D3192">
        <v>1</v>
      </c>
      <c r="E3192" s="26">
        <f t="shared" si="638"/>
        <v>46273.802083333343</v>
      </c>
      <c r="F3192" s="26">
        <f t="shared" si="639"/>
        <v>46273.781250000007</v>
      </c>
      <c r="G3192">
        <f t="shared" si="640"/>
        <v>0</v>
      </c>
      <c r="H3192">
        <f t="shared" si="641"/>
        <v>0</v>
      </c>
      <c r="I3192" s="27">
        <f t="shared" si="642"/>
        <v>0</v>
      </c>
      <c r="J3192" s="28" t="str">
        <f t="shared" si="643"/>
        <v>NULL</v>
      </c>
      <c r="K3192" s="29" t="str">
        <f t="shared" si="644"/>
        <v/>
      </c>
      <c r="L3192" s="26" t="str">
        <f t="shared" si="645"/>
        <v/>
      </c>
      <c r="M3192" t="str">
        <f t="shared" si="646"/>
        <v/>
      </c>
      <c r="N3192" s="28">
        <f t="shared" si="647"/>
        <v>34.227460053503002</v>
      </c>
      <c r="O3192" t="str">
        <f t="shared" si="648"/>
        <v/>
      </c>
      <c r="P3192" t="str">
        <f t="shared" si="649"/>
        <v/>
      </c>
      <c r="Q3192" s="10"/>
      <c r="R3192" s="10"/>
      <c r="S3192" s="16">
        <v>0</v>
      </c>
      <c r="T3192" s="13"/>
      <c r="U3192" s="14"/>
      <c r="V3192" s="11"/>
      <c r="W3192" s="10"/>
      <c r="X3192" s="29"/>
      <c r="AA3192" t="s">
        <v>331</v>
      </c>
      <c r="AB3192">
        <v>5</v>
      </c>
      <c r="AR3192" t="s">
        <v>337</v>
      </c>
    </row>
    <row r="3193" spans="1:44" x14ac:dyDescent="0.35">
      <c r="A3193">
        <v>17</v>
      </c>
      <c r="B3193" s="26">
        <f t="shared" si="637"/>
        <v>46273.84375</v>
      </c>
      <c r="C3193" t="s">
        <v>45</v>
      </c>
      <c r="D3193">
        <v>2</v>
      </c>
      <c r="E3193" s="26">
        <f t="shared" si="638"/>
        <v>46273.802083333343</v>
      </c>
      <c r="F3193" s="26">
        <f t="shared" si="639"/>
        <v>46273.781250000007</v>
      </c>
      <c r="G3193">
        <f t="shared" si="640"/>
        <v>0</v>
      </c>
      <c r="H3193">
        <f t="shared" si="641"/>
        <v>0</v>
      </c>
      <c r="I3193" s="27">
        <f t="shared" si="642"/>
        <v>0</v>
      </c>
      <c r="J3193" s="28" t="str">
        <f t="shared" si="643"/>
        <v>NULL</v>
      </c>
      <c r="K3193" s="29" t="str">
        <f t="shared" si="644"/>
        <v/>
      </c>
      <c r="L3193" s="26" t="str">
        <f t="shared" si="645"/>
        <v/>
      </c>
      <c r="M3193" t="str">
        <f t="shared" si="646"/>
        <v/>
      </c>
      <c r="N3193" s="28">
        <f t="shared" si="647"/>
        <v>41.894060995184596</v>
      </c>
      <c r="O3193" t="str">
        <f t="shared" si="648"/>
        <v/>
      </c>
      <c r="P3193" t="str">
        <f t="shared" si="649"/>
        <v/>
      </c>
      <c r="Q3193" s="10"/>
      <c r="R3193" s="10"/>
      <c r="S3193" s="16">
        <v>0</v>
      </c>
      <c r="T3193" s="13"/>
      <c r="U3193" s="14"/>
      <c r="V3193" s="11"/>
      <c r="W3193" s="10"/>
      <c r="X3193" s="29"/>
      <c r="AA3193" t="s">
        <v>331</v>
      </c>
      <c r="AB3193">
        <v>2</v>
      </c>
      <c r="AR3193" t="s">
        <v>332</v>
      </c>
    </row>
    <row r="3194" spans="1:44" x14ac:dyDescent="0.35">
      <c r="A3194">
        <v>17</v>
      </c>
      <c r="B3194" s="26">
        <f t="shared" si="637"/>
        <v>46273.84375</v>
      </c>
      <c r="C3194" t="s">
        <v>45</v>
      </c>
      <c r="D3194">
        <v>3</v>
      </c>
      <c r="E3194" s="26">
        <f t="shared" si="638"/>
        <v>46273.802083333343</v>
      </c>
      <c r="F3194" s="26">
        <f t="shared" si="639"/>
        <v>46273.781250000007</v>
      </c>
      <c r="G3194">
        <f t="shared" si="640"/>
        <v>0</v>
      </c>
      <c r="H3194">
        <f t="shared" si="641"/>
        <v>0</v>
      </c>
      <c r="I3194" s="27">
        <f t="shared" si="642"/>
        <v>0</v>
      </c>
      <c r="J3194" s="28" t="str">
        <f t="shared" si="643"/>
        <v>NULL</v>
      </c>
      <c r="K3194" s="29" t="str">
        <f t="shared" si="644"/>
        <v/>
      </c>
      <c r="L3194" s="26" t="str">
        <f t="shared" si="645"/>
        <v/>
      </c>
      <c r="M3194" t="str">
        <f t="shared" si="646"/>
        <v/>
      </c>
      <c r="N3194" s="28">
        <f t="shared" si="647"/>
        <v>58.441558441558442</v>
      </c>
      <c r="O3194" t="str">
        <f t="shared" si="648"/>
        <v/>
      </c>
      <c r="P3194" t="str">
        <f t="shared" si="649"/>
        <v/>
      </c>
      <c r="Q3194" s="10"/>
      <c r="R3194" s="10"/>
      <c r="S3194" s="16">
        <v>0</v>
      </c>
      <c r="T3194" s="13"/>
      <c r="U3194" s="14"/>
      <c r="V3194" s="11"/>
      <c r="W3194" s="10"/>
      <c r="X3194" s="29"/>
      <c r="AA3194" t="s">
        <v>331</v>
      </c>
      <c r="AB3194">
        <v>1</v>
      </c>
      <c r="AR3194" t="s">
        <v>338</v>
      </c>
    </row>
    <row r="3195" spans="1:44" x14ac:dyDescent="0.35">
      <c r="A3195">
        <v>17</v>
      </c>
      <c r="B3195" s="26">
        <f t="shared" si="637"/>
        <v>46273.84375</v>
      </c>
      <c r="C3195" t="s">
        <v>45</v>
      </c>
      <c r="D3195">
        <v>4</v>
      </c>
      <c r="E3195" s="26">
        <f t="shared" si="638"/>
        <v>46273.802083333343</v>
      </c>
      <c r="F3195" s="26">
        <f t="shared" si="639"/>
        <v>46273.781250000007</v>
      </c>
      <c r="G3195">
        <f t="shared" si="640"/>
        <v>0</v>
      </c>
      <c r="H3195">
        <f t="shared" si="641"/>
        <v>0</v>
      </c>
      <c r="I3195" s="27">
        <f t="shared" si="642"/>
        <v>0</v>
      </c>
      <c r="J3195" s="28" t="str">
        <f t="shared" si="643"/>
        <v>NULL</v>
      </c>
      <c r="K3195" s="29" t="str">
        <f t="shared" si="644"/>
        <v/>
      </c>
      <c r="L3195" s="26" t="str">
        <f t="shared" si="645"/>
        <v/>
      </c>
      <c r="M3195" t="str">
        <f t="shared" si="646"/>
        <v/>
      </c>
      <c r="N3195" s="28">
        <f t="shared" si="647"/>
        <v>116.70290571259142</v>
      </c>
      <c r="O3195" t="str">
        <f t="shared" si="648"/>
        <v/>
      </c>
      <c r="P3195" t="str">
        <f t="shared" si="649"/>
        <v/>
      </c>
      <c r="Q3195" s="10"/>
      <c r="R3195" s="10"/>
      <c r="S3195" s="16">
        <v>0</v>
      </c>
      <c r="T3195" s="13"/>
      <c r="U3195" s="14"/>
      <c r="V3195" s="11"/>
      <c r="W3195" s="10"/>
      <c r="X3195" s="29"/>
      <c r="AA3195" t="s">
        <v>331</v>
      </c>
      <c r="AB3195">
        <v>1</v>
      </c>
      <c r="AR3195" t="s">
        <v>338</v>
      </c>
    </row>
    <row r="3196" spans="1:44" x14ac:dyDescent="0.35">
      <c r="A3196">
        <v>17</v>
      </c>
      <c r="B3196" s="26">
        <f t="shared" si="637"/>
        <v>46273.84375</v>
      </c>
      <c r="C3196" t="s">
        <v>45</v>
      </c>
      <c r="D3196">
        <v>5</v>
      </c>
      <c r="E3196" s="26">
        <f t="shared" si="638"/>
        <v>46273.802083333343</v>
      </c>
      <c r="F3196" s="26">
        <f t="shared" si="639"/>
        <v>46273.781250000007</v>
      </c>
      <c r="G3196">
        <f t="shared" si="640"/>
        <v>0</v>
      </c>
      <c r="H3196">
        <f t="shared" si="641"/>
        <v>0</v>
      </c>
      <c r="I3196" s="27">
        <f t="shared" si="642"/>
        <v>0</v>
      </c>
      <c r="J3196" s="28" t="str">
        <f t="shared" si="643"/>
        <v>NULL</v>
      </c>
      <c r="K3196" s="29" t="str">
        <f t="shared" si="644"/>
        <v/>
      </c>
      <c r="L3196" s="26" t="str">
        <f t="shared" si="645"/>
        <v/>
      </c>
      <c r="M3196" t="str">
        <f t="shared" si="646"/>
        <v/>
      </c>
      <c r="N3196" s="28">
        <f t="shared" si="647"/>
        <v>21.695178849144636</v>
      </c>
      <c r="O3196" t="str">
        <f t="shared" si="648"/>
        <v/>
      </c>
      <c r="P3196" t="str">
        <f t="shared" si="649"/>
        <v/>
      </c>
      <c r="Q3196" s="10"/>
      <c r="R3196" s="10"/>
      <c r="S3196" s="16">
        <v>0</v>
      </c>
      <c r="T3196" s="13"/>
      <c r="U3196" s="14"/>
      <c r="V3196" s="11"/>
      <c r="W3196" s="10"/>
      <c r="X3196" s="29"/>
      <c r="AA3196" t="s">
        <v>331</v>
      </c>
      <c r="AB3196">
        <v>1</v>
      </c>
      <c r="AR3196" t="s">
        <v>338</v>
      </c>
    </row>
    <row r="3197" spans="1:44" x14ac:dyDescent="0.35">
      <c r="A3197">
        <v>17</v>
      </c>
      <c r="B3197" s="26">
        <f t="shared" si="637"/>
        <v>46273.84375</v>
      </c>
      <c r="C3197" t="s">
        <v>45</v>
      </c>
      <c r="D3197">
        <v>6</v>
      </c>
      <c r="E3197" s="26">
        <f t="shared" si="638"/>
        <v>46273.802083333343</v>
      </c>
      <c r="F3197" s="26">
        <f t="shared" si="639"/>
        <v>46273.781250000007</v>
      </c>
      <c r="G3197">
        <f t="shared" si="640"/>
        <v>0</v>
      </c>
      <c r="H3197">
        <f t="shared" si="641"/>
        <v>0</v>
      </c>
      <c r="I3197" s="27">
        <f t="shared" si="642"/>
        <v>1</v>
      </c>
      <c r="J3197" s="28">
        <f t="shared" si="643"/>
        <v>16.146053186998735</v>
      </c>
      <c r="K3197" s="29" t="str">
        <f t="shared" si="644"/>
        <v/>
      </c>
      <c r="L3197" s="26" t="str">
        <f t="shared" si="645"/>
        <v/>
      </c>
      <c r="M3197" t="str">
        <f t="shared" si="646"/>
        <v/>
      </c>
      <c r="N3197" s="28">
        <f t="shared" si="647"/>
        <v>16.146053186998735</v>
      </c>
      <c r="O3197" t="str">
        <f t="shared" si="648"/>
        <v/>
      </c>
      <c r="P3197" t="str">
        <f t="shared" si="649"/>
        <v/>
      </c>
      <c r="Q3197" s="10"/>
      <c r="R3197" s="10"/>
      <c r="S3197" s="16">
        <v>1</v>
      </c>
      <c r="T3197" s="13">
        <v>16.146053186998731</v>
      </c>
      <c r="U3197" s="14"/>
      <c r="V3197" s="11"/>
      <c r="W3197" s="10"/>
      <c r="X3197" s="29"/>
      <c r="AA3197" t="s">
        <v>331</v>
      </c>
      <c r="AB3197">
        <v>2</v>
      </c>
      <c r="AC3197">
        <v>9.2436075746228745</v>
      </c>
      <c r="AD3197">
        <v>22.86309213951067</v>
      </c>
      <c r="AL3197">
        <v>9.2436075746228745</v>
      </c>
      <c r="AM3197">
        <v>22.86309213951067</v>
      </c>
      <c r="AR3197" t="s">
        <v>332</v>
      </c>
    </row>
    <row r="3198" spans="1:44" x14ac:dyDescent="0.35">
      <c r="A3198">
        <v>17</v>
      </c>
      <c r="B3198" s="26">
        <f t="shared" si="637"/>
        <v>46273.84375</v>
      </c>
      <c r="C3198" t="s">
        <v>46</v>
      </c>
      <c r="D3198">
        <v>1</v>
      </c>
      <c r="E3198" s="26">
        <f t="shared" si="638"/>
        <v>46273.822916666657</v>
      </c>
      <c r="F3198" s="26">
        <f t="shared" si="639"/>
        <v>46273.802083333321</v>
      </c>
      <c r="G3198">
        <f t="shared" si="640"/>
        <v>0</v>
      </c>
      <c r="H3198">
        <f t="shared" si="641"/>
        <v>0</v>
      </c>
      <c r="I3198" s="27">
        <f t="shared" si="642"/>
        <v>0</v>
      </c>
      <c r="J3198" s="28" t="str">
        <f t="shared" si="643"/>
        <v>NULL</v>
      </c>
      <c r="K3198" s="29" t="str">
        <f t="shared" si="644"/>
        <v/>
      </c>
      <c r="L3198" s="26" t="str">
        <f t="shared" si="645"/>
        <v/>
      </c>
      <c r="M3198" t="str">
        <f t="shared" si="646"/>
        <v/>
      </c>
      <c r="N3198" s="28">
        <f t="shared" si="647"/>
        <v>34.227460053503002</v>
      </c>
      <c r="O3198" t="str">
        <f t="shared" si="648"/>
        <v/>
      </c>
      <c r="P3198" t="str">
        <f t="shared" si="649"/>
        <v/>
      </c>
      <c r="Q3198" s="10"/>
      <c r="R3198" s="10"/>
      <c r="S3198" s="16">
        <v>0</v>
      </c>
      <c r="T3198" s="13"/>
      <c r="U3198" s="14"/>
      <c r="V3198" s="11"/>
      <c r="W3198" s="10"/>
      <c r="X3198" s="29"/>
      <c r="AA3198" t="s">
        <v>331</v>
      </c>
      <c r="AB3198">
        <v>5</v>
      </c>
      <c r="AR3198" t="s">
        <v>337</v>
      </c>
    </row>
    <row r="3199" spans="1:44" x14ac:dyDescent="0.35">
      <c r="A3199">
        <v>17</v>
      </c>
      <c r="B3199" s="26">
        <f t="shared" si="637"/>
        <v>46273.84375</v>
      </c>
      <c r="C3199" t="s">
        <v>46</v>
      </c>
      <c r="D3199">
        <v>2</v>
      </c>
      <c r="E3199" s="26">
        <f t="shared" si="638"/>
        <v>46273.822916666657</v>
      </c>
      <c r="F3199" s="26">
        <f t="shared" si="639"/>
        <v>46273.802083333321</v>
      </c>
      <c r="G3199">
        <f t="shared" si="640"/>
        <v>0</v>
      </c>
      <c r="H3199">
        <f t="shared" si="641"/>
        <v>0</v>
      </c>
      <c r="I3199" s="27">
        <f t="shared" si="642"/>
        <v>0</v>
      </c>
      <c r="J3199" s="28" t="str">
        <f t="shared" si="643"/>
        <v>NULL</v>
      </c>
      <c r="K3199" s="29" t="str">
        <f t="shared" si="644"/>
        <v/>
      </c>
      <c r="L3199" s="26" t="str">
        <f t="shared" si="645"/>
        <v/>
      </c>
      <c r="M3199" t="str">
        <f t="shared" si="646"/>
        <v/>
      </c>
      <c r="N3199" s="28">
        <f t="shared" si="647"/>
        <v>41.894060995184596</v>
      </c>
      <c r="O3199" t="str">
        <f t="shared" si="648"/>
        <v/>
      </c>
      <c r="P3199" t="str">
        <f t="shared" si="649"/>
        <v/>
      </c>
      <c r="Q3199" s="10"/>
      <c r="R3199" s="10"/>
      <c r="S3199" s="16">
        <v>0</v>
      </c>
      <c r="T3199" s="13"/>
      <c r="U3199" s="14"/>
      <c r="V3199" s="11"/>
      <c r="W3199" s="10"/>
      <c r="X3199" s="29"/>
      <c r="AA3199" t="s">
        <v>331</v>
      </c>
      <c r="AB3199">
        <v>2</v>
      </c>
      <c r="AR3199" t="s">
        <v>332</v>
      </c>
    </row>
    <row r="3200" spans="1:44" x14ac:dyDescent="0.35">
      <c r="A3200">
        <v>17</v>
      </c>
      <c r="B3200" s="26">
        <f t="shared" si="637"/>
        <v>46273.84375</v>
      </c>
      <c r="C3200" t="s">
        <v>46</v>
      </c>
      <c r="D3200">
        <v>3</v>
      </c>
      <c r="E3200" s="26">
        <f t="shared" si="638"/>
        <v>46273.822916666657</v>
      </c>
      <c r="F3200" s="26">
        <f t="shared" si="639"/>
        <v>46273.802083333321</v>
      </c>
      <c r="G3200">
        <f t="shared" si="640"/>
        <v>0</v>
      </c>
      <c r="H3200">
        <f t="shared" si="641"/>
        <v>0</v>
      </c>
      <c r="I3200" s="27">
        <f t="shared" si="642"/>
        <v>0</v>
      </c>
      <c r="J3200" s="28" t="str">
        <f t="shared" si="643"/>
        <v>NULL</v>
      </c>
      <c r="K3200" s="29" t="str">
        <f t="shared" si="644"/>
        <v/>
      </c>
      <c r="L3200" s="26" t="str">
        <f t="shared" si="645"/>
        <v/>
      </c>
      <c r="M3200" t="str">
        <f t="shared" si="646"/>
        <v/>
      </c>
      <c r="N3200" s="28">
        <f t="shared" si="647"/>
        <v>58.441558441558442</v>
      </c>
      <c r="O3200" t="str">
        <f t="shared" si="648"/>
        <v/>
      </c>
      <c r="P3200" t="str">
        <f t="shared" si="649"/>
        <v/>
      </c>
      <c r="Q3200" s="10"/>
      <c r="R3200" s="10"/>
      <c r="S3200" s="16">
        <v>0</v>
      </c>
      <c r="T3200" s="13"/>
      <c r="U3200" s="14"/>
      <c r="V3200" s="11"/>
      <c r="W3200" s="10"/>
      <c r="X3200" s="29"/>
      <c r="AA3200" t="s">
        <v>331</v>
      </c>
      <c r="AB3200">
        <v>1</v>
      </c>
      <c r="AR3200" t="s">
        <v>338</v>
      </c>
    </row>
    <row r="3201" spans="1:44" x14ac:dyDescent="0.35">
      <c r="A3201">
        <v>17</v>
      </c>
      <c r="B3201" s="26">
        <f t="shared" si="637"/>
        <v>46273.84375</v>
      </c>
      <c r="C3201" t="s">
        <v>46</v>
      </c>
      <c r="D3201">
        <v>4</v>
      </c>
      <c r="E3201" s="26">
        <f t="shared" si="638"/>
        <v>46273.822916666657</v>
      </c>
      <c r="F3201" s="26">
        <f t="shared" si="639"/>
        <v>46273.802083333321</v>
      </c>
      <c r="G3201">
        <f t="shared" si="640"/>
        <v>0</v>
      </c>
      <c r="H3201">
        <f t="shared" si="641"/>
        <v>0</v>
      </c>
      <c r="I3201" s="27">
        <f t="shared" si="642"/>
        <v>0</v>
      </c>
      <c r="J3201" s="28" t="str">
        <f t="shared" si="643"/>
        <v>NULL</v>
      </c>
      <c r="K3201" s="29" t="str">
        <f t="shared" si="644"/>
        <v/>
      </c>
      <c r="L3201" s="26" t="str">
        <f t="shared" si="645"/>
        <v/>
      </c>
      <c r="M3201" t="str">
        <f t="shared" si="646"/>
        <v/>
      </c>
      <c r="N3201" s="28">
        <f t="shared" si="647"/>
        <v>116.70290571259142</v>
      </c>
      <c r="O3201" t="str">
        <f t="shared" si="648"/>
        <v/>
      </c>
      <c r="P3201" t="str">
        <f t="shared" si="649"/>
        <v/>
      </c>
      <c r="Q3201" s="10"/>
      <c r="R3201" s="10"/>
      <c r="S3201" s="16">
        <v>0</v>
      </c>
      <c r="T3201" s="13"/>
      <c r="U3201" s="14"/>
      <c r="V3201" s="11"/>
      <c r="W3201" s="10"/>
      <c r="X3201" s="29"/>
      <c r="AA3201" t="s">
        <v>331</v>
      </c>
      <c r="AB3201">
        <v>1</v>
      </c>
      <c r="AR3201" t="s">
        <v>338</v>
      </c>
    </row>
    <row r="3202" spans="1:44" x14ac:dyDescent="0.35">
      <c r="A3202">
        <v>17</v>
      </c>
      <c r="B3202" s="26">
        <f t="shared" si="637"/>
        <v>46273.84375</v>
      </c>
      <c r="C3202" t="s">
        <v>46</v>
      </c>
      <c r="D3202">
        <v>5</v>
      </c>
      <c r="E3202" s="26">
        <f t="shared" si="638"/>
        <v>46273.822916666657</v>
      </c>
      <c r="F3202" s="26">
        <f t="shared" si="639"/>
        <v>46273.802083333321</v>
      </c>
      <c r="G3202">
        <f t="shared" si="640"/>
        <v>0</v>
      </c>
      <c r="H3202">
        <f t="shared" si="641"/>
        <v>0</v>
      </c>
      <c r="I3202" s="27">
        <f t="shared" si="642"/>
        <v>0</v>
      </c>
      <c r="J3202" s="28" t="str">
        <f t="shared" si="643"/>
        <v>NULL</v>
      </c>
      <c r="K3202" s="29" t="str">
        <f t="shared" si="644"/>
        <v/>
      </c>
      <c r="L3202" s="26" t="str">
        <f t="shared" si="645"/>
        <v/>
      </c>
      <c r="M3202" t="str">
        <f t="shared" si="646"/>
        <v/>
      </c>
      <c r="N3202" s="28">
        <f t="shared" si="647"/>
        <v>21.695178849144636</v>
      </c>
      <c r="O3202" t="str">
        <f t="shared" si="648"/>
        <v/>
      </c>
      <c r="P3202" t="str">
        <f t="shared" si="649"/>
        <v/>
      </c>
      <c r="Q3202" s="10"/>
      <c r="R3202" s="10"/>
      <c r="S3202" s="16">
        <v>0</v>
      </c>
      <c r="T3202" s="13"/>
      <c r="U3202" s="14"/>
      <c r="V3202" s="11"/>
      <c r="W3202" s="10"/>
      <c r="X3202" s="29"/>
      <c r="AA3202" t="s">
        <v>331</v>
      </c>
      <c r="AB3202">
        <v>1</v>
      </c>
      <c r="AR3202" t="s">
        <v>338</v>
      </c>
    </row>
    <row r="3203" spans="1:44" x14ac:dyDescent="0.35">
      <c r="A3203">
        <v>17</v>
      </c>
      <c r="B3203" s="26">
        <f t="shared" si="637"/>
        <v>46273.84375</v>
      </c>
      <c r="C3203" t="s">
        <v>46</v>
      </c>
      <c r="D3203">
        <v>6</v>
      </c>
      <c r="E3203" s="26">
        <f t="shared" si="638"/>
        <v>46273.822916666657</v>
      </c>
      <c r="F3203" s="26">
        <f t="shared" si="639"/>
        <v>46273.802083333321</v>
      </c>
      <c r="G3203">
        <f t="shared" si="640"/>
        <v>0</v>
      </c>
      <c r="H3203">
        <f t="shared" si="641"/>
        <v>0</v>
      </c>
      <c r="I3203" s="27">
        <f t="shared" si="642"/>
        <v>1</v>
      </c>
      <c r="J3203" s="28">
        <f t="shared" si="643"/>
        <v>16.146053186998735</v>
      </c>
      <c r="K3203" s="29" t="str">
        <f t="shared" si="644"/>
        <v/>
      </c>
      <c r="L3203" s="26" t="str">
        <f t="shared" si="645"/>
        <v/>
      </c>
      <c r="M3203" t="str">
        <f t="shared" si="646"/>
        <v/>
      </c>
      <c r="N3203" s="28">
        <f t="shared" si="647"/>
        <v>16.146053186998735</v>
      </c>
      <c r="O3203" t="str">
        <f t="shared" si="648"/>
        <v/>
      </c>
      <c r="P3203" t="str">
        <f t="shared" si="649"/>
        <v/>
      </c>
      <c r="Q3203" s="10"/>
      <c r="R3203" s="10"/>
      <c r="S3203" s="16">
        <v>1</v>
      </c>
      <c r="T3203" s="13">
        <v>16.146053186998731</v>
      </c>
      <c r="U3203" s="14"/>
      <c r="V3203" s="11"/>
      <c r="W3203" s="10"/>
      <c r="X3203" s="29"/>
      <c r="AA3203" t="s">
        <v>331</v>
      </c>
      <c r="AB3203">
        <v>2</v>
      </c>
      <c r="AC3203">
        <v>9.2436075746228745</v>
      </c>
      <c r="AD3203">
        <v>22.86309213951067</v>
      </c>
      <c r="AL3203">
        <v>9.2436075746228745</v>
      </c>
      <c r="AM3203">
        <v>22.86309213951067</v>
      </c>
      <c r="AR3203" t="s">
        <v>332</v>
      </c>
    </row>
    <row r="3204" spans="1:44" x14ac:dyDescent="0.35">
      <c r="A3204">
        <v>17</v>
      </c>
      <c r="B3204" s="26">
        <f t="shared" si="637"/>
        <v>46273.84375</v>
      </c>
      <c r="C3204" t="s">
        <v>47</v>
      </c>
      <c r="D3204">
        <v>1</v>
      </c>
      <c r="E3204" s="26">
        <f t="shared" si="638"/>
        <v>46273.822916666657</v>
      </c>
      <c r="F3204" s="26">
        <f t="shared" si="639"/>
        <v>46273.802083333321</v>
      </c>
      <c r="G3204">
        <f t="shared" si="640"/>
        <v>0</v>
      </c>
      <c r="H3204">
        <f t="shared" si="641"/>
        <v>0</v>
      </c>
      <c r="I3204" s="27">
        <f t="shared" si="642"/>
        <v>0</v>
      </c>
      <c r="J3204" s="28" t="str">
        <f t="shared" si="643"/>
        <v>NULL</v>
      </c>
      <c r="K3204" s="29" t="str">
        <f t="shared" si="644"/>
        <v/>
      </c>
      <c r="L3204" s="26" t="str">
        <f t="shared" si="645"/>
        <v/>
      </c>
      <c r="M3204" t="str">
        <f t="shared" si="646"/>
        <v/>
      </c>
      <c r="N3204" s="28">
        <f t="shared" si="647"/>
        <v>34.227460053503002</v>
      </c>
      <c r="O3204" t="str">
        <f t="shared" si="648"/>
        <v/>
      </c>
      <c r="P3204" t="str">
        <f t="shared" si="649"/>
        <v/>
      </c>
      <c r="Q3204" s="10"/>
      <c r="R3204" s="10"/>
      <c r="S3204" s="16">
        <v>0</v>
      </c>
      <c r="T3204" s="13"/>
      <c r="U3204" s="14"/>
      <c r="V3204" s="11"/>
      <c r="W3204" s="10"/>
      <c r="X3204" s="29"/>
      <c r="AA3204" t="s">
        <v>331</v>
      </c>
      <c r="AB3204">
        <v>5</v>
      </c>
      <c r="AR3204" t="s">
        <v>337</v>
      </c>
    </row>
    <row r="3205" spans="1:44" x14ac:dyDescent="0.35">
      <c r="A3205">
        <v>17</v>
      </c>
      <c r="B3205" s="26">
        <f t="shared" si="637"/>
        <v>46273.84375</v>
      </c>
      <c r="C3205" t="s">
        <v>47</v>
      </c>
      <c r="D3205">
        <v>2</v>
      </c>
      <c r="E3205" s="26">
        <f t="shared" si="638"/>
        <v>46273.822916666657</v>
      </c>
      <c r="F3205" s="26">
        <f t="shared" si="639"/>
        <v>46273.802083333321</v>
      </c>
      <c r="G3205">
        <f t="shared" si="640"/>
        <v>0</v>
      </c>
      <c r="H3205">
        <f t="shared" si="641"/>
        <v>0</v>
      </c>
      <c r="I3205" s="27">
        <f t="shared" si="642"/>
        <v>0</v>
      </c>
      <c r="J3205" s="28" t="str">
        <f t="shared" si="643"/>
        <v>NULL</v>
      </c>
      <c r="K3205" s="29" t="str">
        <f t="shared" si="644"/>
        <v/>
      </c>
      <c r="L3205" s="26" t="str">
        <f t="shared" si="645"/>
        <v/>
      </c>
      <c r="M3205" t="str">
        <f t="shared" si="646"/>
        <v/>
      </c>
      <c r="N3205" s="28">
        <f t="shared" si="647"/>
        <v>41.894060995184596</v>
      </c>
      <c r="O3205" t="str">
        <f t="shared" si="648"/>
        <v/>
      </c>
      <c r="P3205" t="str">
        <f t="shared" si="649"/>
        <v/>
      </c>
      <c r="Q3205" s="10"/>
      <c r="R3205" s="10"/>
      <c r="S3205" s="16">
        <v>0</v>
      </c>
      <c r="T3205" s="13"/>
      <c r="U3205" s="14"/>
      <c r="V3205" s="11"/>
      <c r="W3205" s="10"/>
      <c r="X3205" s="29"/>
      <c r="AA3205" t="s">
        <v>331</v>
      </c>
      <c r="AB3205">
        <v>2</v>
      </c>
      <c r="AR3205" t="s">
        <v>332</v>
      </c>
    </row>
    <row r="3206" spans="1:44" x14ac:dyDescent="0.35">
      <c r="A3206">
        <v>17</v>
      </c>
      <c r="B3206" s="26">
        <f t="shared" ref="B3206:B3269" si="650">INDEX(SNAP_TIMES,MATCH(A3206,SNAP_NOS,0))</f>
        <v>46273.84375</v>
      </c>
      <c r="C3206" t="s">
        <v>47</v>
      </c>
      <c r="D3206">
        <v>3</v>
      </c>
      <c r="E3206" s="26">
        <f t="shared" ref="E3206:E3269" si="651">IF(AND(INDEX(SH_CHG,MATCH(C3206,SH_ID,0))&lt;&gt;"",B3206&gt;=INDEX(SH_CHG,MATCH(C3206,SH_ID,0))),INDEX(SH_DEP,MATCH(C3206,SH_ID,0)),INDEX(SH_ORIG,MATCH(C3206,SH_ID,0)))</f>
        <v>46273.822916666657</v>
      </c>
      <c r="F3206" s="26">
        <f t="shared" ref="F3206:F3269" si="652">E3206-LOADING_MINUTES/1440</f>
        <v>46273.802083333321</v>
      </c>
      <c r="G3206">
        <f t="shared" ref="G3206:G3269" si="653">COUNTIFS(OL_SNAP,A3206,OL_EFF,C3206,OL_WT,D3206,OL_OPEN,"&gt;0")</f>
        <v>0</v>
      </c>
      <c r="H3206">
        <f t="shared" ref="H3206:H3269" si="654">SUMIFS($G$6:$G$3569,$A$6:$A$3569,A3206,$D$6:$D$3569,D3206,$F$6:$F$3569,"&lt;="&amp;F3206)</f>
        <v>0</v>
      </c>
      <c r="I3206" s="27">
        <f t="shared" ref="I3206:I3269" si="655">INDEX(C_RES,MATCH(1,INDEX((C_SN=A3206)*(C_WT=D3206),0),0))</f>
        <v>0</v>
      </c>
      <c r="J3206" s="28" t="str">
        <f t="shared" ref="J3206:J3269" si="656">INDEX(C_RL,MATCH(1,INDEX((C_SN=A3206)*(C_WT=D3206),0),0))</f>
        <v>NULL</v>
      </c>
      <c r="K3206" s="29" t="str">
        <f t="shared" ref="K3206:K3269" si="657">IF(G3206=0,"",IF(ISNUMBER(J3206),IF(J3206&gt;0,H3206/J3206/24,"NULL"),"NULL"))</f>
        <v/>
      </c>
      <c r="L3206" s="26" t="str">
        <f t="shared" ref="L3206:L3269" si="658">IF(ISNUMBER(K3206),B3206+K3206,"")</f>
        <v/>
      </c>
      <c r="M3206" t="str">
        <f t="shared" ref="M3206:M3269" si="659">IF(G3206=0,"",IF(B3206&gt;=F3206,"NO - CUTOFF PASSED",IF(ISNUMBER(K3206),IF(L3206&lt;=F3206,"YES","NO"),"UNKNOWN - NO RATE")))</f>
        <v/>
      </c>
      <c r="N3206" s="28">
        <f t="shared" ref="N3206:N3269" si="660">IFERROR(IF(AND(INDEX(C_HRS,MATCH(1,INDEX((C_SN=A3206)*(C_WT=D3206),0),0))&gt;0,INDEX(C_TL,MATCH(1,INDEX((C_SN=A3206)*(C_WT=D3206),0),0))&gt;0),INDEX(C_TL,MATCH(1,INDEX((C_SN=A3206)*(C_WT=D3206),0),0))/INDEX(C_HRS,MATCH(1,INDEX((C_SN=A3206)*(C_WT=D3206),0),0)),"NULL"),"NULL")</f>
        <v>58.441558441558442</v>
      </c>
      <c r="O3206" t="str">
        <f t="shared" ref="O3206:O3269" si="661">IF(M3206="NO",IF(ISNUMBER(N3206),ROUNDUP(H3206/(N3206*(F3206-B3206)*24),0),"CANNOT ESTIMATE - NO RATE"),"")</f>
        <v/>
      </c>
      <c r="P3206" t="str">
        <f t="shared" ref="P3206:P3269" si="662">IF(ISNUMBER(O3206),MAX(0,O3206-I3206),O3206)</f>
        <v/>
      </c>
      <c r="Q3206" s="10"/>
      <c r="R3206" s="10"/>
      <c r="S3206" s="16">
        <v>0</v>
      </c>
      <c r="T3206" s="13"/>
      <c r="U3206" s="14"/>
      <c r="V3206" s="11"/>
      <c r="W3206" s="10"/>
      <c r="X3206" s="29"/>
      <c r="AA3206" t="s">
        <v>331</v>
      </c>
      <c r="AB3206">
        <v>1</v>
      </c>
      <c r="AR3206" t="s">
        <v>338</v>
      </c>
    </row>
    <row r="3207" spans="1:44" x14ac:dyDescent="0.35">
      <c r="A3207">
        <v>17</v>
      </c>
      <c r="B3207" s="26">
        <f t="shared" si="650"/>
        <v>46273.84375</v>
      </c>
      <c r="C3207" t="s">
        <v>47</v>
      </c>
      <c r="D3207">
        <v>4</v>
      </c>
      <c r="E3207" s="26">
        <f t="shared" si="651"/>
        <v>46273.822916666657</v>
      </c>
      <c r="F3207" s="26">
        <f t="shared" si="652"/>
        <v>46273.802083333321</v>
      </c>
      <c r="G3207">
        <f t="shared" si="653"/>
        <v>0</v>
      </c>
      <c r="H3207">
        <f t="shared" si="654"/>
        <v>0</v>
      </c>
      <c r="I3207" s="27">
        <f t="shared" si="655"/>
        <v>0</v>
      </c>
      <c r="J3207" s="28" t="str">
        <f t="shared" si="656"/>
        <v>NULL</v>
      </c>
      <c r="K3207" s="29" t="str">
        <f t="shared" si="657"/>
        <v/>
      </c>
      <c r="L3207" s="26" t="str">
        <f t="shared" si="658"/>
        <v/>
      </c>
      <c r="M3207" t="str">
        <f t="shared" si="659"/>
        <v/>
      </c>
      <c r="N3207" s="28">
        <f t="shared" si="660"/>
        <v>116.70290571259142</v>
      </c>
      <c r="O3207" t="str">
        <f t="shared" si="661"/>
        <v/>
      </c>
      <c r="P3207" t="str">
        <f t="shared" si="662"/>
        <v/>
      </c>
      <c r="Q3207" s="10"/>
      <c r="R3207" s="10"/>
      <c r="S3207" s="16">
        <v>0</v>
      </c>
      <c r="T3207" s="13"/>
      <c r="U3207" s="14"/>
      <c r="V3207" s="11"/>
      <c r="W3207" s="10"/>
      <c r="X3207" s="29"/>
      <c r="AA3207" t="s">
        <v>331</v>
      </c>
      <c r="AB3207">
        <v>1</v>
      </c>
      <c r="AR3207" t="s">
        <v>338</v>
      </c>
    </row>
    <row r="3208" spans="1:44" x14ac:dyDescent="0.35">
      <c r="A3208">
        <v>17</v>
      </c>
      <c r="B3208" s="26">
        <f t="shared" si="650"/>
        <v>46273.84375</v>
      </c>
      <c r="C3208" t="s">
        <v>47</v>
      </c>
      <c r="D3208">
        <v>5</v>
      </c>
      <c r="E3208" s="26">
        <f t="shared" si="651"/>
        <v>46273.822916666657</v>
      </c>
      <c r="F3208" s="26">
        <f t="shared" si="652"/>
        <v>46273.802083333321</v>
      </c>
      <c r="G3208">
        <f t="shared" si="653"/>
        <v>0</v>
      </c>
      <c r="H3208">
        <f t="shared" si="654"/>
        <v>0</v>
      </c>
      <c r="I3208" s="27">
        <f t="shared" si="655"/>
        <v>0</v>
      </c>
      <c r="J3208" s="28" t="str">
        <f t="shared" si="656"/>
        <v>NULL</v>
      </c>
      <c r="K3208" s="29" t="str">
        <f t="shared" si="657"/>
        <v/>
      </c>
      <c r="L3208" s="26" t="str">
        <f t="shared" si="658"/>
        <v/>
      </c>
      <c r="M3208" t="str">
        <f t="shared" si="659"/>
        <v/>
      </c>
      <c r="N3208" s="28">
        <f t="shared" si="660"/>
        <v>21.695178849144636</v>
      </c>
      <c r="O3208" t="str">
        <f t="shared" si="661"/>
        <v/>
      </c>
      <c r="P3208" t="str">
        <f t="shared" si="662"/>
        <v/>
      </c>
      <c r="Q3208" s="10"/>
      <c r="R3208" s="10"/>
      <c r="S3208" s="16">
        <v>0</v>
      </c>
      <c r="T3208" s="13"/>
      <c r="U3208" s="14"/>
      <c r="V3208" s="11"/>
      <c r="W3208" s="10"/>
      <c r="X3208" s="29"/>
      <c r="AA3208" t="s">
        <v>331</v>
      </c>
      <c r="AB3208">
        <v>1</v>
      </c>
      <c r="AR3208" t="s">
        <v>338</v>
      </c>
    </row>
    <row r="3209" spans="1:44" x14ac:dyDescent="0.35">
      <c r="A3209">
        <v>17</v>
      </c>
      <c r="B3209" s="26">
        <f t="shared" si="650"/>
        <v>46273.84375</v>
      </c>
      <c r="C3209" t="s">
        <v>47</v>
      </c>
      <c r="D3209">
        <v>6</v>
      </c>
      <c r="E3209" s="26">
        <f t="shared" si="651"/>
        <v>46273.822916666657</v>
      </c>
      <c r="F3209" s="26">
        <f t="shared" si="652"/>
        <v>46273.802083333321</v>
      </c>
      <c r="G3209">
        <f t="shared" si="653"/>
        <v>0</v>
      </c>
      <c r="H3209">
        <f t="shared" si="654"/>
        <v>0</v>
      </c>
      <c r="I3209" s="27">
        <f t="shared" si="655"/>
        <v>1</v>
      </c>
      <c r="J3209" s="28">
        <f t="shared" si="656"/>
        <v>16.146053186998735</v>
      </c>
      <c r="K3209" s="29" t="str">
        <f t="shared" si="657"/>
        <v/>
      </c>
      <c r="L3209" s="26" t="str">
        <f t="shared" si="658"/>
        <v/>
      </c>
      <c r="M3209" t="str">
        <f t="shared" si="659"/>
        <v/>
      </c>
      <c r="N3209" s="28">
        <f t="shared" si="660"/>
        <v>16.146053186998735</v>
      </c>
      <c r="O3209" t="str">
        <f t="shared" si="661"/>
        <v/>
      </c>
      <c r="P3209" t="str">
        <f t="shared" si="662"/>
        <v/>
      </c>
      <c r="Q3209" s="10"/>
      <c r="R3209" s="10"/>
      <c r="S3209" s="16">
        <v>1</v>
      </c>
      <c r="T3209" s="13">
        <v>16.146053186998731</v>
      </c>
      <c r="U3209" s="14"/>
      <c r="V3209" s="11"/>
      <c r="W3209" s="10"/>
      <c r="X3209" s="29"/>
      <c r="AA3209" t="s">
        <v>331</v>
      </c>
      <c r="AB3209">
        <v>2</v>
      </c>
      <c r="AC3209">
        <v>9.2436075746228745</v>
      </c>
      <c r="AD3209">
        <v>22.86309213951067</v>
      </c>
      <c r="AL3209">
        <v>9.2436075746228745</v>
      </c>
      <c r="AM3209">
        <v>22.86309213951067</v>
      </c>
      <c r="AR3209" t="s">
        <v>332</v>
      </c>
    </row>
    <row r="3210" spans="1:44" x14ac:dyDescent="0.35">
      <c r="A3210">
        <v>17</v>
      </c>
      <c r="B3210" s="26">
        <f t="shared" si="650"/>
        <v>46273.84375</v>
      </c>
      <c r="C3210" t="s">
        <v>48</v>
      </c>
      <c r="D3210">
        <v>1</v>
      </c>
      <c r="E3210" s="26">
        <f t="shared" si="651"/>
        <v>46273.833333333343</v>
      </c>
      <c r="F3210" s="26">
        <f t="shared" si="652"/>
        <v>46273.812500000007</v>
      </c>
      <c r="G3210">
        <f t="shared" si="653"/>
        <v>0</v>
      </c>
      <c r="H3210">
        <f t="shared" si="654"/>
        <v>0</v>
      </c>
      <c r="I3210" s="27">
        <f t="shared" si="655"/>
        <v>0</v>
      </c>
      <c r="J3210" s="28" t="str">
        <f t="shared" si="656"/>
        <v>NULL</v>
      </c>
      <c r="K3210" s="29" t="str">
        <f t="shared" si="657"/>
        <v/>
      </c>
      <c r="L3210" s="26" t="str">
        <f t="shared" si="658"/>
        <v/>
      </c>
      <c r="M3210" t="str">
        <f t="shared" si="659"/>
        <v/>
      </c>
      <c r="N3210" s="28">
        <f t="shared" si="660"/>
        <v>34.227460053503002</v>
      </c>
      <c r="O3210" t="str">
        <f t="shared" si="661"/>
        <v/>
      </c>
      <c r="P3210" t="str">
        <f t="shared" si="662"/>
        <v/>
      </c>
      <c r="Q3210" s="10"/>
      <c r="R3210" s="10"/>
      <c r="S3210" s="16">
        <v>0</v>
      </c>
      <c r="T3210" s="13"/>
      <c r="U3210" s="14"/>
      <c r="V3210" s="11"/>
      <c r="W3210" s="10"/>
      <c r="X3210" s="29"/>
      <c r="AA3210" t="s">
        <v>331</v>
      </c>
      <c r="AB3210">
        <v>5</v>
      </c>
      <c r="AR3210" t="s">
        <v>337</v>
      </c>
    </row>
    <row r="3211" spans="1:44" x14ac:dyDescent="0.35">
      <c r="A3211">
        <v>17</v>
      </c>
      <c r="B3211" s="26">
        <f t="shared" si="650"/>
        <v>46273.84375</v>
      </c>
      <c r="C3211" t="s">
        <v>48</v>
      </c>
      <c r="D3211">
        <v>2</v>
      </c>
      <c r="E3211" s="26">
        <f t="shared" si="651"/>
        <v>46273.833333333343</v>
      </c>
      <c r="F3211" s="26">
        <f t="shared" si="652"/>
        <v>46273.812500000007</v>
      </c>
      <c r="G3211">
        <f t="shared" si="653"/>
        <v>0</v>
      </c>
      <c r="H3211">
        <f t="shared" si="654"/>
        <v>0</v>
      </c>
      <c r="I3211" s="27">
        <f t="shared" si="655"/>
        <v>0</v>
      </c>
      <c r="J3211" s="28" t="str">
        <f t="shared" si="656"/>
        <v>NULL</v>
      </c>
      <c r="K3211" s="29" t="str">
        <f t="shared" si="657"/>
        <v/>
      </c>
      <c r="L3211" s="26" t="str">
        <f t="shared" si="658"/>
        <v/>
      </c>
      <c r="M3211" t="str">
        <f t="shared" si="659"/>
        <v/>
      </c>
      <c r="N3211" s="28">
        <f t="shared" si="660"/>
        <v>41.894060995184596</v>
      </c>
      <c r="O3211" t="str">
        <f t="shared" si="661"/>
        <v/>
      </c>
      <c r="P3211" t="str">
        <f t="shared" si="662"/>
        <v/>
      </c>
      <c r="Q3211" s="10"/>
      <c r="R3211" s="10"/>
      <c r="S3211" s="16">
        <v>0</v>
      </c>
      <c r="T3211" s="13"/>
      <c r="U3211" s="14"/>
      <c r="V3211" s="11"/>
      <c r="W3211" s="10"/>
      <c r="X3211" s="29"/>
      <c r="AA3211" t="s">
        <v>331</v>
      </c>
      <c r="AB3211">
        <v>2</v>
      </c>
      <c r="AR3211" t="s">
        <v>332</v>
      </c>
    </row>
    <row r="3212" spans="1:44" x14ac:dyDescent="0.35">
      <c r="A3212">
        <v>17</v>
      </c>
      <c r="B3212" s="26">
        <f t="shared" si="650"/>
        <v>46273.84375</v>
      </c>
      <c r="C3212" t="s">
        <v>48</v>
      </c>
      <c r="D3212">
        <v>3</v>
      </c>
      <c r="E3212" s="26">
        <f t="shared" si="651"/>
        <v>46273.833333333343</v>
      </c>
      <c r="F3212" s="26">
        <f t="shared" si="652"/>
        <v>46273.812500000007</v>
      </c>
      <c r="G3212">
        <f t="shared" si="653"/>
        <v>0</v>
      </c>
      <c r="H3212">
        <f t="shared" si="654"/>
        <v>0</v>
      </c>
      <c r="I3212" s="27">
        <f t="shared" si="655"/>
        <v>0</v>
      </c>
      <c r="J3212" s="28" t="str">
        <f t="shared" si="656"/>
        <v>NULL</v>
      </c>
      <c r="K3212" s="29" t="str">
        <f t="shared" si="657"/>
        <v/>
      </c>
      <c r="L3212" s="26" t="str">
        <f t="shared" si="658"/>
        <v/>
      </c>
      <c r="M3212" t="str">
        <f t="shared" si="659"/>
        <v/>
      </c>
      <c r="N3212" s="28">
        <f t="shared" si="660"/>
        <v>58.441558441558442</v>
      </c>
      <c r="O3212" t="str">
        <f t="shared" si="661"/>
        <v/>
      </c>
      <c r="P3212" t="str">
        <f t="shared" si="662"/>
        <v/>
      </c>
      <c r="Q3212" s="10"/>
      <c r="R3212" s="10"/>
      <c r="S3212" s="16">
        <v>0</v>
      </c>
      <c r="T3212" s="13"/>
      <c r="U3212" s="14"/>
      <c r="V3212" s="11"/>
      <c r="W3212" s="10"/>
      <c r="X3212" s="29"/>
      <c r="AA3212" t="s">
        <v>331</v>
      </c>
      <c r="AB3212">
        <v>1</v>
      </c>
      <c r="AR3212" t="s">
        <v>338</v>
      </c>
    </row>
    <row r="3213" spans="1:44" x14ac:dyDescent="0.35">
      <c r="A3213">
        <v>17</v>
      </c>
      <c r="B3213" s="26">
        <f t="shared" si="650"/>
        <v>46273.84375</v>
      </c>
      <c r="C3213" t="s">
        <v>48</v>
      </c>
      <c r="D3213">
        <v>4</v>
      </c>
      <c r="E3213" s="26">
        <f t="shared" si="651"/>
        <v>46273.833333333343</v>
      </c>
      <c r="F3213" s="26">
        <f t="shared" si="652"/>
        <v>46273.812500000007</v>
      </c>
      <c r="G3213">
        <f t="shared" si="653"/>
        <v>0</v>
      </c>
      <c r="H3213">
        <f t="shared" si="654"/>
        <v>0</v>
      </c>
      <c r="I3213" s="27">
        <f t="shared" si="655"/>
        <v>0</v>
      </c>
      <c r="J3213" s="28" t="str">
        <f t="shared" si="656"/>
        <v>NULL</v>
      </c>
      <c r="K3213" s="29" t="str">
        <f t="shared" si="657"/>
        <v/>
      </c>
      <c r="L3213" s="26" t="str">
        <f t="shared" si="658"/>
        <v/>
      </c>
      <c r="M3213" t="str">
        <f t="shared" si="659"/>
        <v/>
      </c>
      <c r="N3213" s="28">
        <f t="shared" si="660"/>
        <v>116.70290571259142</v>
      </c>
      <c r="O3213" t="str">
        <f t="shared" si="661"/>
        <v/>
      </c>
      <c r="P3213" t="str">
        <f t="shared" si="662"/>
        <v/>
      </c>
      <c r="Q3213" s="10"/>
      <c r="R3213" s="10"/>
      <c r="S3213" s="16">
        <v>0</v>
      </c>
      <c r="T3213" s="13"/>
      <c r="U3213" s="14"/>
      <c r="V3213" s="11"/>
      <c r="W3213" s="10"/>
      <c r="X3213" s="29"/>
      <c r="AA3213" t="s">
        <v>331</v>
      </c>
      <c r="AB3213">
        <v>1</v>
      </c>
      <c r="AR3213" t="s">
        <v>338</v>
      </c>
    </row>
    <row r="3214" spans="1:44" x14ac:dyDescent="0.35">
      <c r="A3214">
        <v>17</v>
      </c>
      <c r="B3214" s="26">
        <f t="shared" si="650"/>
        <v>46273.84375</v>
      </c>
      <c r="C3214" t="s">
        <v>48</v>
      </c>
      <c r="D3214">
        <v>5</v>
      </c>
      <c r="E3214" s="26">
        <f t="shared" si="651"/>
        <v>46273.833333333343</v>
      </c>
      <c r="F3214" s="26">
        <f t="shared" si="652"/>
        <v>46273.812500000007</v>
      </c>
      <c r="G3214">
        <f t="shared" si="653"/>
        <v>0</v>
      </c>
      <c r="H3214">
        <f t="shared" si="654"/>
        <v>0</v>
      </c>
      <c r="I3214" s="27">
        <f t="shared" si="655"/>
        <v>0</v>
      </c>
      <c r="J3214" s="28" t="str">
        <f t="shared" si="656"/>
        <v>NULL</v>
      </c>
      <c r="K3214" s="29" t="str">
        <f t="shared" si="657"/>
        <v/>
      </c>
      <c r="L3214" s="26" t="str">
        <f t="shared" si="658"/>
        <v/>
      </c>
      <c r="M3214" t="str">
        <f t="shared" si="659"/>
        <v/>
      </c>
      <c r="N3214" s="28">
        <f t="shared" si="660"/>
        <v>21.695178849144636</v>
      </c>
      <c r="O3214" t="str">
        <f t="shared" si="661"/>
        <v/>
      </c>
      <c r="P3214" t="str">
        <f t="shared" si="662"/>
        <v/>
      </c>
      <c r="Q3214" s="10"/>
      <c r="R3214" s="10"/>
      <c r="S3214" s="16">
        <v>0</v>
      </c>
      <c r="T3214" s="13"/>
      <c r="U3214" s="14"/>
      <c r="V3214" s="11"/>
      <c r="W3214" s="10"/>
      <c r="X3214" s="29"/>
      <c r="AA3214" t="s">
        <v>331</v>
      </c>
      <c r="AB3214">
        <v>1</v>
      </c>
      <c r="AR3214" t="s">
        <v>338</v>
      </c>
    </row>
    <row r="3215" spans="1:44" x14ac:dyDescent="0.35">
      <c r="A3215">
        <v>17</v>
      </c>
      <c r="B3215" s="26">
        <f t="shared" si="650"/>
        <v>46273.84375</v>
      </c>
      <c r="C3215" t="s">
        <v>48</v>
      </c>
      <c r="D3215">
        <v>6</v>
      </c>
      <c r="E3215" s="26">
        <f t="shared" si="651"/>
        <v>46273.833333333343</v>
      </c>
      <c r="F3215" s="26">
        <f t="shared" si="652"/>
        <v>46273.812500000007</v>
      </c>
      <c r="G3215">
        <f t="shared" si="653"/>
        <v>0</v>
      </c>
      <c r="H3215">
        <f t="shared" si="654"/>
        <v>0</v>
      </c>
      <c r="I3215" s="27">
        <f t="shared" si="655"/>
        <v>1</v>
      </c>
      <c r="J3215" s="28">
        <f t="shared" si="656"/>
        <v>16.146053186998735</v>
      </c>
      <c r="K3215" s="29" t="str">
        <f t="shared" si="657"/>
        <v/>
      </c>
      <c r="L3215" s="26" t="str">
        <f t="shared" si="658"/>
        <v/>
      </c>
      <c r="M3215" t="str">
        <f t="shared" si="659"/>
        <v/>
      </c>
      <c r="N3215" s="28">
        <f t="shared" si="660"/>
        <v>16.146053186998735</v>
      </c>
      <c r="O3215" t="str">
        <f t="shared" si="661"/>
        <v/>
      </c>
      <c r="P3215" t="str">
        <f t="shared" si="662"/>
        <v/>
      </c>
      <c r="Q3215" s="10"/>
      <c r="R3215" s="10"/>
      <c r="S3215" s="16">
        <v>1</v>
      </c>
      <c r="T3215" s="13">
        <v>16.146053186998731</v>
      </c>
      <c r="U3215" s="14"/>
      <c r="V3215" s="11"/>
      <c r="W3215" s="10"/>
      <c r="X3215" s="29"/>
      <c r="AA3215" t="s">
        <v>331</v>
      </c>
      <c r="AB3215">
        <v>2</v>
      </c>
      <c r="AC3215">
        <v>9.2436075746228745</v>
      </c>
      <c r="AD3215">
        <v>22.86309213951067</v>
      </c>
      <c r="AL3215">
        <v>9.2436075746228745</v>
      </c>
      <c r="AM3215">
        <v>22.86309213951067</v>
      </c>
      <c r="AR3215" t="s">
        <v>332</v>
      </c>
    </row>
    <row r="3216" spans="1:44" x14ac:dyDescent="0.35">
      <c r="A3216">
        <v>17</v>
      </c>
      <c r="B3216" s="26">
        <f t="shared" si="650"/>
        <v>46273.84375</v>
      </c>
      <c r="C3216" t="s">
        <v>49</v>
      </c>
      <c r="D3216">
        <v>1</v>
      </c>
      <c r="E3216" s="26">
        <f t="shared" si="651"/>
        <v>46273.833333333343</v>
      </c>
      <c r="F3216" s="26">
        <f t="shared" si="652"/>
        <v>46273.812500000007</v>
      </c>
      <c r="G3216">
        <f t="shared" si="653"/>
        <v>0</v>
      </c>
      <c r="H3216">
        <f t="shared" si="654"/>
        <v>0</v>
      </c>
      <c r="I3216" s="27">
        <f t="shared" si="655"/>
        <v>0</v>
      </c>
      <c r="J3216" s="28" t="str">
        <f t="shared" si="656"/>
        <v>NULL</v>
      </c>
      <c r="K3216" s="29" t="str">
        <f t="shared" si="657"/>
        <v/>
      </c>
      <c r="L3216" s="26" t="str">
        <f t="shared" si="658"/>
        <v/>
      </c>
      <c r="M3216" t="str">
        <f t="shared" si="659"/>
        <v/>
      </c>
      <c r="N3216" s="28">
        <f t="shared" si="660"/>
        <v>34.227460053503002</v>
      </c>
      <c r="O3216" t="str">
        <f t="shared" si="661"/>
        <v/>
      </c>
      <c r="P3216" t="str">
        <f t="shared" si="662"/>
        <v/>
      </c>
      <c r="Q3216" s="10"/>
      <c r="R3216" s="10"/>
      <c r="S3216" s="16">
        <v>0</v>
      </c>
      <c r="T3216" s="13"/>
      <c r="U3216" s="14"/>
      <c r="V3216" s="11"/>
      <c r="W3216" s="10"/>
      <c r="X3216" s="29"/>
      <c r="AA3216" t="s">
        <v>331</v>
      </c>
      <c r="AB3216">
        <v>5</v>
      </c>
      <c r="AR3216" t="s">
        <v>337</v>
      </c>
    </row>
    <row r="3217" spans="1:44" x14ac:dyDescent="0.35">
      <c r="A3217">
        <v>17</v>
      </c>
      <c r="B3217" s="26">
        <f t="shared" si="650"/>
        <v>46273.84375</v>
      </c>
      <c r="C3217" t="s">
        <v>49</v>
      </c>
      <c r="D3217">
        <v>2</v>
      </c>
      <c r="E3217" s="26">
        <f t="shared" si="651"/>
        <v>46273.833333333343</v>
      </c>
      <c r="F3217" s="26">
        <f t="shared" si="652"/>
        <v>46273.812500000007</v>
      </c>
      <c r="G3217">
        <f t="shared" si="653"/>
        <v>0</v>
      </c>
      <c r="H3217">
        <f t="shared" si="654"/>
        <v>0</v>
      </c>
      <c r="I3217" s="27">
        <f t="shared" si="655"/>
        <v>0</v>
      </c>
      <c r="J3217" s="28" t="str">
        <f t="shared" si="656"/>
        <v>NULL</v>
      </c>
      <c r="K3217" s="29" t="str">
        <f t="shared" si="657"/>
        <v/>
      </c>
      <c r="L3217" s="26" t="str">
        <f t="shared" si="658"/>
        <v/>
      </c>
      <c r="M3217" t="str">
        <f t="shared" si="659"/>
        <v/>
      </c>
      <c r="N3217" s="28">
        <f t="shared" si="660"/>
        <v>41.894060995184596</v>
      </c>
      <c r="O3217" t="str">
        <f t="shared" si="661"/>
        <v/>
      </c>
      <c r="P3217" t="str">
        <f t="shared" si="662"/>
        <v/>
      </c>
      <c r="Q3217" s="10"/>
      <c r="R3217" s="10"/>
      <c r="S3217" s="16">
        <v>0</v>
      </c>
      <c r="T3217" s="13"/>
      <c r="U3217" s="14"/>
      <c r="V3217" s="11"/>
      <c r="W3217" s="10"/>
      <c r="X3217" s="29"/>
      <c r="AA3217" t="s">
        <v>331</v>
      </c>
      <c r="AB3217">
        <v>2</v>
      </c>
      <c r="AR3217" t="s">
        <v>332</v>
      </c>
    </row>
    <row r="3218" spans="1:44" x14ac:dyDescent="0.35">
      <c r="A3218">
        <v>17</v>
      </c>
      <c r="B3218" s="26">
        <f t="shared" si="650"/>
        <v>46273.84375</v>
      </c>
      <c r="C3218" t="s">
        <v>49</v>
      </c>
      <c r="D3218">
        <v>3</v>
      </c>
      <c r="E3218" s="26">
        <f t="shared" si="651"/>
        <v>46273.833333333343</v>
      </c>
      <c r="F3218" s="26">
        <f t="shared" si="652"/>
        <v>46273.812500000007</v>
      </c>
      <c r="G3218">
        <f t="shared" si="653"/>
        <v>0</v>
      </c>
      <c r="H3218">
        <f t="shared" si="654"/>
        <v>0</v>
      </c>
      <c r="I3218" s="27">
        <f t="shared" si="655"/>
        <v>0</v>
      </c>
      <c r="J3218" s="28" t="str">
        <f t="shared" si="656"/>
        <v>NULL</v>
      </c>
      <c r="K3218" s="29" t="str">
        <f t="shared" si="657"/>
        <v/>
      </c>
      <c r="L3218" s="26" t="str">
        <f t="shared" si="658"/>
        <v/>
      </c>
      <c r="M3218" t="str">
        <f t="shared" si="659"/>
        <v/>
      </c>
      <c r="N3218" s="28">
        <f t="shared" si="660"/>
        <v>58.441558441558442</v>
      </c>
      <c r="O3218" t="str">
        <f t="shared" si="661"/>
        <v/>
      </c>
      <c r="P3218" t="str">
        <f t="shared" si="662"/>
        <v/>
      </c>
      <c r="Q3218" s="10"/>
      <c r="R3218" s="10"/>
      <c r="S3218" s="16">
        <v>0</v>
      </c>
      <c r="T3218" s="13"/>
      <c r="U3218" s="14"/>
      <c r="V3218" s="11"/>
      <c r="W3218" s="10"/>
      <c r="X3218" s="29"/>
      <c r="AA3218" t="s">
        <v>331</v>
      </c>
      <c r="AB3218">
        <v>1</v>
      </c>
      <c r="AR3218" t="s">
        <v>338</v>
      </c>
    </row>
    <row r="3219" spans="1:44" x14ac:dyDescent="0.35">
      <c r="A3219">
        <v>17</v>
      </c>
      <c r="B3219" s="26">
        <f t="shared" si="650"/>
        <v>46273.84375</v>
      </c>
      <c r="C3219" t="s">
        <v>49</v>
      </c>
      <c r="D3219">
        <v>4</v>
      </c>
      <c r="E3219" s="26">
        <f t="shared" si="651"/>
        <v>46273.833333333343</v>
      </c>
      <c r="F3219" s="26">
        <f t="shared" si="652"/>
        <v>46273.812500000007</v>
      </c>
      <c r="G3219">
        <f t="shared" si="653"/>
        <v>0</v>
      </c>
      <c r="H3219">
        <f t="shared" si="654"/>
        <v>0</v>
      </c>
      <c r="I3219" s="27">
        <f t="shared" si="655"/>
        <v>0</v>
      </c>
      <c r="J3219" s="28" t="str">
        <f t="shared" si="656"/>
        <v>NULL</v>
      </c>
      <c r="K3219" s="29" t="str">
        <f t="shared" si="657"/>
        <v/>
      </c>
      <c r="L3219" s="26" t="str">
        <f t="shared" si="658"/>
        <v/>
      </c>
      <c r="M3219" t="str">
        <f t="shared" si="659"/>
        <v/>
      </c>
      <c r="N3219" s="28">
        <f t="shared" si="660"/>
        <v>116.70290571259142</v>
      </c>
      <c r="O3219" t="str">
        <f t="shared" si="661"/>
        <v/>
      </c>
      <c r="P3219" t="str">
        <f t="shared" si="662"/>
        <v/>
      </c>
      <c r="Q3219" s="10"/>
      <c r="R3219" s="10"/>
      <c r="S3219" s="16">
        <v>0</v>
      </c>
      <c r="T3219" s="13"/>
      <c r="U3219" s="14"/>
      <c r="V3219" s="11"/>
      <c r="W3219" s="10"/>
      <c r="X3219" s="29"/>
      <c r="AA3219" t="s">
        <v>331</v>
      </c>
      <c r="AB3219">
        <v>1</v>
      </c>
      <c r="AR3219" t="s">
        <v>338</v>
      </c>
    </row>
    <row r="3220" spans="1:44" x14ac:dyDescent="0.35">
      <c r="A3220">
        <v>17</v>
      </c>
      <c r="B3220" s="26">
        <f t="shared" si="650"/>
        <v>46273.84375</v>
      </c>
      <c r="C3220" t="s">
        <v>49</v>
      </c>
      <c r="D3220">
        <v>5</v>
      </c>
      <c r="E3220" s="26">
        <f t="shared" si="651"/>
        <v>46273.833333333343</v>
      </c>
      <c r="F3220" s="26">
        <f t="shared" si="652"/>
        <v>46273.812500000007</v>
      </c>
      <c r="G3220">
        <f t="shared" si="653"/>
        <v>0</v>
      </c>
      <c r="H3220">
        <f t="shared" si="654"/>
        <v>0</v>
      </c>
      <c r="I3220" s="27">
        <f t="shared" si="655"/>
        <v>0</v>
      </c>
      <c r="J3220" s="28" t="str">
        <f t="shared" si="656"/>
        <v>NULL</v>
      </c>
      <c r="K3220" s="29" t="str">
        <f t="shared" si="657"/>
        <v/>
      </c>
      <c r="L3220" s="26" t="str">
        <f t="shared" si="658"/>
        <v/>
      </c>
      <c r="M3220" t="str">
        <f t="shared" si="659"/>
        <v/>
      </c>
      <c r="N3220" s="28">
        <f t="shared" si="660"/>
        <v>21.695178849144636</v>
      </c>
      <c r="O3220" t="str">
        <f t="shared" si="661"/>
        <v/>
      </c>
      <c r="P3220" t="str">
        <f t="shared" si="662"/>
        <v/>
      </c>
      <c r="Q3220" s="10"/>
      <c r="R3220" s="10"/>
      <c r="S3220" s="16">
        <v>0</v>
      </c>
      <c r="T3220" s="13"/>
      <c r="U3220" s="14"/>
      <c r="V3220" s="11"/>
      <c r="W3220" s="10"/>
      <c r="X3220" s="29"/>
      <c r="AA3220" t="s">
        <v>331</v>
      </c>
      <c r="AB3220">
        <v>1</v>
      </c>
      <c r="AR3220" t="s">
        <v>338</v>
      </c>
    </row>
    <row r="3221" spans="1:44" x14ac:dyDescent="0.35">
      <c r="A3221">
        <v>17</v>
      </c>
      <c r="B3221" s="26">
        <f t="shared" si="650"/>
        <v>46273.84375</v>
      </c>
      <c r="C3221" t="s">
        <v>49</v>
      </c>
      <c r="D3221">
        <v>6</v>
      </c>
      <c r="E3221" s="26">
        <f t="shared" si="651"/>
        <v>46273.833333333343</v>
      </c>
      <c r="F3221" s="26">
        <f t="shared" si="652"/>
        <v>46273.812500000007</v>
      </c>
      <c r="G3221">
        <f t="shared" si="653"/>
        <v>0</v>
      </c>
      <c r="H3221">
        <f t="shared" si="654"/>
        <v>0</v>
      </c>
      <c r="I3221" s="27">
        <f t="shared" si="655"/>
        <v>1</v>
      </c>
      <c r="J3221" s="28">
        <f t="shared" si="656"/>
        <v>16.146053186998735</v>
      </c>
      <c r="K3221" s="29" t="str">
        <f t="shared" si="657"/>
        <v/>
      </c>
      <c r="L3221" s="26" t="str">
        <f t="shared" si="658"/>
        <v/>
      </c>
      <c r="M3221" t="str">
        <f t="shared" si="659"/>
        <v/>
      </c>
      <c r="N3221" s="28">
        <f t="shared" si="660"/>
        <v>16.146053186998735</v>
      </c>
      <c r="O3221" t="str">
        <f t="shared" si="661"/>
        <v/>
      </c>
      <c r="P3221" t="str">
        <f t="shared" si="662"/>
        <v/>
      </c>
      <c r="Q3221" s="10"/>
      <c r="R3221" s="10"/>
      <c r="S3221" s="16">
        <v>1</v>
      </c>
      <c r="T3221" s="13">
        <v>16.146053186998731</v>
      </c>
      <c r="U3221" s="14"/>
      <c r="V3221" s="11"/>
      <c r="W3221" s="10"/>
      <c r="X3221" s="29"/>
      <c r="AA3221" t="s">
        <v>331</v>
      </c>
      <c r="AB3221">
        <v>2</v>
      </c>
      <c r="AC3221">
        <v>9.2436075746228745</v>
      </c>
      <c r="AD3221">
        <v>22.86309213951067</v>
      </c>
      <c r="AL3221">
        <v>9.2436075746228745</v>
      </c>
      <c r="AM3221">
        <v>22.86309213951067</v>
      </c>
      <c r="AR3221" t="s">
        <v>332</v>
      </c>
    </row>
    <row r="3222" spans="1:44" x14ac:dyDescent="0.35">
      <c r="A3222">
        <v>17</v>
      </c>
      <c r="B3222" s="26">
        <f t="shared" si="650"/>
        <v>46273.84375</v>
      </c>
      <c r="C3222" t="s">
        <v>50</v>
      </c>
      <c r="D3222">
        <v>1</v>
      </c>
      <c r="E3222" s="26">
        <f t="shared" si="651"/>
        <v>46273.833333333343</v>
      </c>
      <c r="F3222" s="26">
        <f t="shared" si="652"/>
        <v>46273.812500000007</v>
      </c>
      <c r="G3222">
        <f t="shared" si="653"/>
        <v>0</v>
      </c>
      <c r="H3222">
        <f t="shared" si="654"/>
        <v>0</v>
      </c>
      <c r="I3222" s="27">
        <f t="shared" si="655"/>
        <v>0</v>
      </c>
      <c r="J3222" s="28" t="str">
        <f t="shared" si="656"/>
        <v>NULL</v>
      </c>
      <c r="K3222" s="29" t="str">
        <f t="shared" si="657"/>
        <v/>
      </c>
      <c r="L3222" s="26" t="str">
        <f t="shared" si="658"/>
        <v/>
      </c>
      <c r="M3222" t="str">
        <f t="shared" si="659"/>
        <v/>
      </c>
      <c r="N3222" s="28">
        <f t="shared" si="660"/>
        <v>34.227460053503002</v>
      </c>
      <c r="O3222" t="str">
        <f t="shared" si="661"/>
        <v/>
      </c>
      <c r="P3222" t="str">
        <f t="shared" si="662"/>
        <v/>
      </c>
      <c r="Q3222" s="10"/>
      <c r="R3222" s="10"/>
      <c r="S3222" s="16">
        <v>0</v>
      </c>
      <c r="T3222" s="13"/>
      <c r="U3222" s="14"/>
      <c r="V3222" s="11"/>
      <c r="W3222" s="10"/>
      <c r="X3222" s="29"/>
      <c r="AA3222" t="s">
        <v>331</v>
      </c>
      <c r="AB3222">
        <v>5</v>
      </c>
      <c r="AR3222" t="s">
        <v>337</v>
      </c>
    </row>
    <row r="3223" spans="1:44" x14ac:dyDescent="0.35">
      <c r="A3223">
        <v>17</v>
      </c>
      <c r="B3223" s="26">
        <f t="shared" si="650"/>
        <v>46273.84375</v>
      </c>
      <c r="C3223" t="s">
        <v>50</v>
      </c>
      <c r="D3223">
        <v>2</v>
      </c>
      <c r="E3223" s="26">
        <f t="shared" si="651"/>
        <v>46273.833333333343</v>
      </c>
      <c r="F3223" s="26">
        <f t="shared" si="652"/>
        <v>46273.812500000007</v>
      </c>
      <c r="G3223">
        <f t="shared" si="653"/>
        <v>0</v>
      </c>
      <c r="H3223">
        <f t="shared" si="654"/>
        <v>0</v>
      </c>
      <c r="I3223" s="27">
        <f t="shared" si="655"/>
        <v>0</v>
      </c>
      <c r="J3223" s="28" t="str">
        <f t="shared" si="656"/>
        <v>NULL</v>
      </c>
      <c r="K3223" s="29" t="str">
        <f t="shared" si="657"/>
        <v/>
      </c>
      <c r="L3223" s="26" t="str">
        <f t="shared" si="658"/>
        <v/>
      </c>
      <c r="M3223" t="str">
        <f t="shared" si="659"/>
        <v/>
      </c>
      <c r="N3223" s="28">
        <f t="shared" si="660"/>
        <v>41.894060995184596</v>
      </c>
      <c r="O3223" t="str">
        <f t="shared" si="661"/>
        <v/>
      </c>
      <c r="P3223" t="str">
        <f t="shared" si="662"/>
        <v/>
      </c>
      <c r="Q3223" s="10"/>
      <c r="R3223" s="10"/>
      <c r="S3223" s="16">
        <v>0</v>
      </c>
      <c r="T3223" s="13"/>
      <c r="U3223" s="14"/>
      <c r="V3223" s="11"/>
      <c r="W3223" s="10"/>
      <c r="X3223" s="29"/>
      <c r="AA3223" t="s">
        <v>331</v>
      </c>
      <c r="AB3223">
        <v>2</v>
      </c>
      <c r="AR3223" t="s">
        <v>332</v>
      </c>
    </row>
    <row r="3224" spans="1:44" x14ac:dyDescent="0.35">
      <c r="A3224">
        <v>17</v>
      </c>
      <c r="B3224" s="26">
        <f t="shared" si="650"/>
        <v>46273.84375</v>
      </c>
      <c r="C3224" t="s">
        <v>50</v>
      </c>
      <c r="D3224">
        <v>3</v>
      </c>
      <c r="E3224" s="26">
        <f t="shared" si="651"/>
        <v>46273.833333333343</v>
      </c>
      <c r="F3224" s="26">
        <f t="shared" si="652"/>
        <v>46273.812500000007</v>
      </c>
      <c r="G3224">
        <f t="shared" si="653"/>
        <v>0</v>
      </c>
      <c r="H3224">
        <f t="shared" si="654"/>
        <v>0</v>
      </c>
      <c r="I3224" s="27">
        <f t="shared" si="655"/>
        <v>0</v>
      </c>
      <c r="J3224" s="28" t="str">
        <f t="shared" si="656"/>
        <v>NULL</v>
      </c>
      <c r="K3224" s="29" t="str">
        <f t="shared" si="657"/>
        <v/>
      </c>
      <c r="L3224" s="26" t="str">
        <f t="shared" si="658"/>
        <v/>
      </c>
      <c r="M3224" t="str">
        <f t="shared" si="659"/>
        <v/>
      </c>
      <c r="N3224" s="28">
        <f t="shared" si="660"/>
        <v>58.441558441558442</v>
      </c>
      <c r="O3224" t="str">
        <f t="shared" si="661"/>
        <v/>
      </c>
      <c r="P3224" t="str">
        <f t="shared" si="662"/>
        <v/>
      </c>
      <c r="Q3224" s="10"/>
      <c r="R3224" s="10"/>
      <c r="S3224" s="16">
        <v>0</v>
      </c>
      <c r="T3224" s="13"/>
      <c r="U3224" s="14"/>
      <c r="V3224" s="11"/>
      <c r="W3224" s="10"/>
      <c r="X3224" s="29"/>
      <c r="AA3224" t="s">
        <v>331</v>
      </c>
      <c r="AB3224">
        <v>1</v>
      </c>
      <c r="AR3224" t="s">
        <v>338</v>
      </c>
    </row>
    <row r="3225" spans="1:44" x14ac:dyDescent="0.35">
      <c r="A3225">
        <v>17</v>
      </c>
      <c r="B3225" s="26">
        <f t="shared" si="650"/>
        <v>46273.84375</v>
      </c>
      <c r="C3225" t="s">
        <v>50</v>
      </c>
      <c r="D3225">
        <v>4</v>
      </c>
      <c r="E3225" s="26">
        <f t="shared" si="651"/>
        <v>46273.833333333343</v>
      </c>
      <c r="F3225" s="26">
        <f t="shared" si="652"/>
        <v>46273.812500000007</v>
      </c>
      <c r="G3225">
        <f t="shared" si="653"/>
        <v>0</v>
      </c>
      <c r="H3225">
        <f t="shared" si="654"/>
        <v>0</v>
      </c>
      <c r="I3225" s="27">
        <f t="shared" si="655"/>
        <v>0</v>
      </c>
      <c r="J3225" s="28" t="str">
        <f t="shared" si="656"/>
        <v>NULL</v>
      </c>
      <c r="K3225" s="29" t="str">
        <f t="shared" si="657"/>
        <v/>
      </c>
      <c r="L3225" s="26" t="str">
        <f t="shared" si="658"/>
        <v/>
      </c>
      <c r="M3225" t="str">
        <f t="shared" si="659"/>
        <v/>
      </c>
      <c r="N3225" s="28">
        <f t="shared" si="660"/>
        <v>116.70290571259142</v>
      </c>
      <c r="O3225" t="str">
        <f t="shared" si="661"/>
        <v/>
      </c>
      <c r="P3225" t="str">
        <f t="shared" si="662"/>
        <v/>
      </c>
      <c r="Q3225" s="10"/>
      <c r="R3225" s="10"/>
      <c r="S3225" s="16">
        <v>0</v>
      </c>
      <c r="T3225" s="13"/>
      <c r="U3225" s="14"/>
      <c r="V3225" s="11"/>
      <c r="W3225" s="10"/>
      <c r="X3225" s="29"/>
      <c r="AA3225" t="s">
        <v>331</v>
      </c>
      <c r="AB3225">
        <v>1</v>
      </c>
      <c r="AR3225" t="s">
        <v>338</v>
      </c>
    </row>
    <row r="3226" spans="1:44" x14ac:dyDescent="0.35">
      <c r="A3226">
        <v>17</v>
      </c>
      <c r="B3226" s="26">
        <f t="shared" si="650"/>
        <v>46273.84375</v>
      </c>
      <c r="C3226" t="s">
        <v>50</v>
      </c>
      <c r="D3226">
        <v>5</v>
      </c>
      <c r="E3226" s="26">
        <f t="shared" si="651"/>
        <v>46273.833333333343</v>
      </c>
      <c r="F3226" s="26">
        <f t="shared" si="652"/>
        <v>46273.812500000007</v>
      </c>
      <c r="G3226">
        <f t="shared" si="653"/>
        <v>0</v>
      </c>
      <c r="H3226">
        <f t="shared" si="654"/>
        <v>0</v>
      </c>
      <c r="I3226" s="27">
        <f t="shared" si="655"/>
        <v>0</v>
      </c>
      <c r="J3226" s="28" t="str">
        <f t="shared" si="656"/>
        <v>NULL</v>
      </c>
      <c r="K3226" s="29" t="str">
        <f t="shared" si="657"/>
        <v/>
      </c>
      <c r="L3226" s="26" t="str">
        <f t="shared" si="658"/>
        <v/>
      </c>
      <c r="M3226" t="str">
        <f t="shared" si="659"/>
        <v/>
      </c>
      <c r="N3226" s="28">
        <f t="shared" si="660"/>
        <v>21.695178849144636</v>
      </c>
      <c r="O3226" t="str">
        <f t="shared" si="661"/>
        <v/>
      </c>
      <c r="P3226" t="str">
        <f t="shared" si="662"/>
        <v/>
      </c>
      <c r="Q3226" s="10"/>
      <c r="R3226" s="10"/>
      <c r="S3226" s="16">
        <v>0</v>
      </c>
      <c r="T3226" s="13"/>
      <c r="U3226" s="14"/>
      <c r="V3226" s="11"/>
      <c r="W3226" s="10"/>
      <c r="X3226" s="29"/>
      <c r="AA3226" t="s">
        <v>331</v>
      </c>
      <c r="AB3226">
        <v>1</v>
      </c>
      <c r="AR3226" t="s">
        <v>338</v>
      </c>
    </row>
    <row r="3227" spans="1:44" x14ac:dyDescent="0.35">
      <c r="A3227">
        <v>17</v>
      </c>
      <c r="B3227" s="26">
        <f t="shared" si="650"/>
        <v>46273.84375</v>
      </c>
      <c r="C3227" t="s">
        <v>50</v>
      </c>
      <c r="D3227">
        <v>6</v>
      </c>
      <c r="E3227" s="26">
        <f t="shared" si="651"/>
        <v>46273.833333333343</v>
      </c>
      <c r="F3227" s="26">
        <f t="shared" si="652"/>
        <v>46273.812500000007</v>
      </c>
      <c r="G3227">
        <f t="shared" si="653"/>
        <v>0</v>
      </c>
      <c r="H3227">
        <f t="shared" si="654"/>
        <v>0</v>
      </c>
      <c r="I3227" s="27">
        <f t="shared" si="655"/>
        <v>1</v>
      </c>
      <c r="J3227" s="28">
        <f t="shared" si="656"/>
        <v>16.146053186998735</v>
      </c>
      <c r="K3227" s="29" t="str">
        <f t="shared" si="657"/>
        <v/>
      </c>
      <c r="L3227" s="26" t="str">
        <f t="shared" si="658"/>
        <v/>
      </c>
      <c r="M3227" t="str">
        <f t="shared" si="659"/>
        <v/>
      </c>
      <c r="N3227" s="28">
        <f t="shared" si="660"/>
        <v>16.146053186998735</v>
      </c>
      <c r="O3227" t="str">
        <f t="shared" si="661"/>
        <v/>
      </c>
      <c r="P3227" t="str">
        <f t="shared" si="662"/>
        <v/>
      </c>
      <c r="Q3227" s="10"/>
      <c r="R3227" s="10"/>
      <c r="S3227" s="16">
        <v>1</v>
      </c>
      <c r="T3227" s="13">
        <v>16.146053186998731</v>
      </c>
      <c r="U3227" s="14"/>
      <c r="V3227" s="11"/>
      <c r="W3227" s="10"/>
      <c r="X3227" s="29"/>
      <c r="AA3227" t="s">
        <v>331</v>
      </c>
      <c r="AB3227">
        <v>2</v>
      </c>
      <c r="AC3227">
        <v>9.2436075746228745</v>
      </c>
      <c r="AD3227">
        <v>22.86309213951067</v>
      </c>
      <c r="AL3227">
        <v>9.2436075746228745</v>
      </c>
      <c r="AM3227">
        <v>22.86309213951067</v>
      </c>
      <c r="AR3227" t="s">
        <v>332</v>
      </c>
    </row>
    <row r="3228" spans="1:44" x14ac:dyDescent="0.35">
      <c r="A3228">
        <v>17</v>
      </c>
      <c r="B3228" s="26">
        <f t="shared" si="650"/>
        <v>46273.84375</v>
      </c>
      <c r="C3228" t="s">
        <v>51</v>
      </c>
      <c r="D3228">
        <v>1</v>
      </c>
      <c r="E3228" s="26">
        <f t="shared" si="651"/>
        <v>46273.833333333343</v>
      </c>
      <c r="F3228" s="26">
        <f t="shared" si="652"/>
        <v>46273.812500000007</v>
      </c>
      <c r="G3228">
        <f t="shared" si="653"/>
        <v>0</v>
      </c>
      <c r="H3228">
        <f t="shared" si="654"/>
        <v>0</v>
      </c>
      <c r="I3228" s="27">
        <f t="shared" si="655"/>
        <v>0</v>
      </c>
      <c r="J3228" s="28" t="str">
        <f t="shared" si="656"/>
        <v>NULL</v>
      </c>
      <c r="K3228" s="29" t="str">
        <f t="shared" si="657"/>
        <v/>
      </c>
      <c r="L3228" s="26" t="str">
        <f t="shared" si="658"/>
        <v/>
      </c>
      <c r="M3228" t="str">
        <f t="shared" si="659"/>
        <v/>
      </c>
      <c r="N3228" s="28">
        <f t="shared" si="660"/>
        <v>34.227460053503002</v>
      </c>
      <c r="O3228" t="str">
        <f t="shared" si="661"/>
        <v/>
      </c>
      <c r="P3228" t="str">
        <f t="shared" si="662"/>
        <v/>
      </c>
      <c r="Q3228" s="10"/>
      <c r="R3228" s="10"/>
      <c r="S3228" s="16">
        <v>0</v>
      </c>
      <c r="T3228" s="13"/>
      <c r="U3228" s="14"/>
      <c r="V3228" s="11"/>
      <c r="W3228" s="10"/>
      <c r="X3228" s="29"/>
      <c r="AA3228" t="s">
        <v>331</v>
      </c>
      <c r="AB3228">
        <v>5</v>
      </c>
      <c r="AR3228" t="s">
        <v>337</v>
      </c>
    </row>
    <row r="3229" spans="1:44" x14ac:dyDescent="0.35">
      <c r="A3229">
        <v>17</v>
      </c>
      <c r="B3229" s="26">
        <f t="shared" si="650"/>
        <v>46273.84375</v>
      </c>
      <c r="C3229" t="s">
        <v>51</v>
      </c>
      <c r="D3229">
        <v>2</v>
      </c>
      <c r="E3229" s="26">
        <f t="shared" si="651"/>
        <v>46273.833333333343</v>
      </c>
      <c r="F3229" s="26">
        <f t="shared" si="652"/>
        <v>46273.812500000007</v>
      </c>
      <c r="G3229">
        <f t="shared" si="653"/>
        <v>0</v>
      </c>
      <c r="H3229">
        <f t="shared" si="654"/>
        <v>0</v>
      </c>
      <c r="I3229" s="27">
        <f t="shared" si="655"/>
        <v>0</v>
      </c>
      <c r="J3229" s="28" t="str">
        <f t="shared" si="656"/>
        <v>NULL</v>
      </c>
      <c r="K3229" s="29" t="str">
        <f t="shared" si="657"/>
        <v/>
      </c>
      <c r="L3229" s="26" t="str">
        <f t="shared" si="658"/>
        <v/>
      </c>
      <c r="M3229" t="str">
        <f t="shared" si="659"/>
        <v/>
      </c>
      <c r="N3229" s="28">
        <f t="shared" si="660"/>
        <v>41.894060995184596</v>
      </c>
      <c r="O3229" t="str">
        <f t="shared" si="661"/>
        <v/>
      </c>
      <c r="P3229" t="str">
        <f t="shared" si="662"/>
        <v/>
      </c>
      <c r="Q3229" s="10"/>
      <c r="R3229" s="10"/>
      <c r="S3229" s="16">
        <v>0</v>
      </c>
      <c r="T3229" s="13"/>
      <c r="U3229" s="14"/>
      <c r="V3229" s="11"/>
      <c r="W3229" s="10"/>
      <c r="X3229" s="29"/>
      <c r="AA3229" t="s">
        <v>331</v>
      </c>
      <c r="AB3229">
        <v>2</v>
      </c>
      <c r="AR3229" t="s">
        <v>332</v>
      </c>
    </row>
    <row r="3230" spans="1:44" x14ac:dyDescent="0.35">
      <c r="A3230">
        <v>17</v>
      </c>
      <c r="B3230" s="26">
        <f t="shared" si="650"/>
        <v>46273.84375</v>
      </c>
      <c r="C3230" t="s">
        <v>51</v>
      </c>
      <c r="D3230">
        <v>3</v>
      </c>
      <c r="E3230" s="26">
        <f t="shared" si="651"/>
        <v>46273.833333333343</v>
      </c>
      <c r="F3230" s="26">
        <f t="shared" si="652"/>
        <v>46273.812500000007</v>
      </c>
      <c r="G3230">
        <f t="shared" si="653"/>
        <v>0</v>
      </c>
      <c r="H3230">
        <f t="shared" si="654"/>
        <v>0</v>
      </c>
      <c r="I3230" s="27">
        <f t="shared" si="655"/>
        <v>0</v>
      </c>
      <c r="J3230" s="28" t="str">
        <f t="shared" si="656"/>
        <v>NULL</v>
      </c>
      <c r="K3230" s="29" t="str">
        <f t="shared" si="657"/>
        <v/>
      </c>
      <c r="L3230" s="26" t="str">
        <f t="shared" si="658"/>
        <v/>
      </c>
      <c r="M3230" t="str">
        <f t="shared" si="659"/>
        <v/>
      </c>
      <c r="N3230" s="28">
        <f t="shared" si="660"/>
        <v>58.441558441558442</v>
      </c>
      <c r="O3230" t="str">
        <f t="shared" si="661"/>
        <v/>
      </c>
      <c r="P3230" t="str">
        <f t="shared" si="662"/>
        <v/>
      </c>
      <c r="Q3230" s="10"/>
      <c r="R3230" s="10"/>
      <c r="S3230" s="16">
        <v>0</v>
      </c>
      <c r="T3230" s="13"/>
      <c r="U3230" s="14"/>
      <c r="V3230" s="11"/>
      <c r="W3230" s="10"/>
      <c r="X3230" s="29"/>
      <c r="AA3230" t="s">
        <v>331</v>
      </c>
      <c r="AB3230">
        <v>1</v>
      </c>
      <c r="AR3230" t="s">
        <v>338</v>
      </c>
    </row>
    <row r="3231" spans="1:44" x14ac:dyDescent="0.35">
      <c r="A3231">
        <v>17</v>
      </c>
      <c r="B3231" s="26">
        <f t="shared" si="650"/>
        <v>46273.84375</v>
      </c>
      <c r="C3231" t="s">
        <v>51</v>
      </c>
      <c r="D3231">
        <v>4</v>
      </c>
      <c r="E3231" s="26">
        <f t="shared" si="651"/>
        <v>46273.833333333343</v>
      </c>
      <c r="F3231" s="26">
        <f t="shared" si="652"/>
        <v>46273.812500000007</v>
      </c>
      <c r="G3231">
        <f t="shared" si="653"/>
        <v>0</v>
      </c>
      <c r="H3231">
        <f t="shared" si="654"/>
        <v>0</v>
      </c>
      <c r="I3231" s="27">
        <f t="shared" si="655"/>
        <v>0</v>
      </c>
      <c r="J3231" s="28" t="str">
        <f t="shared" si="656"/>
        <v>NULL</v>
      </c>
      <c r="K3231" s="29" t="str">
        <f t="shared" si="657"/>
        <v/>
      </c>
      <c r="L3231" s="26" t="str">
        <f t="shared" si="658"/>
        <v/>
      </c>
      <c r="M3231" t="str">
        <f t="shared" si="659"/>
        <v/>
      </c>
      <c r="N3231" s="28">
        <f t="shared" si="660"/>
        <v>116.70290571259142</v>
      </c>
      <c r="O3231" t="str">
        <f t="shared" si="661"/>
        <v/>
      </c>
      <c r="P3231" t="str">
        <f t="shared" si="662"/>
        <v/>
      </c>
      <c r="Q3231" s="10"/>
      <c r="R3231" s="10"/>
      <c r="S3231" s="16">
        <v>0</v>
      </c>
      <c r="T3231" s="13"/>
      <c r="U3231" s="14"/>
      <c r="V3231" s="11"/>
      <c r="W3231" s="10"/>
      <c r="X3231" s="29"/>
      <c r="AA3231" t="s">
        <v>331</v>
      </c>
      <c r="AB3231">
        <v>1</v>
      </c>
      <c r="AR3231" t="s">
        <v>338</v>
      </c>
    </row>
    <row r="3232" spans="1:44" x14ac:dyDescent="0.35">
      <c r="A3232">
        <v>17</v>
      </c>
      <c r="B3232" s="26">
        <f t="shared" si="650"/>
        <v>46273.84375</v>
      </c>
      <c r="C3232" t="s">
        <v>51</v>
      </c>
      <c r="D3232">
        <v>5</v>
      </c>
      <c r="E3232" s="26">
        <f t="shared" si="651"/>
        <v>46273.833333333343</v>
      </c>
      <c r="F3232" s="26">
        <f t="shared" si="652"/>
        <v>46273.812500000007</v>
      </c>
      <c r="G3232">
        <f t="shared" si="653"/>
        <v>0</v>
      </c>
      <c r="H3232">
        <f t="shared" si="654"/>
        <v>0</v>
      </c>
      <c r="I3232" s="27">
        <f t="shared" si="655"/>
        <v>0</v>
      </c>
      <c r="J3232" s="28" t="str">
        <f t="shared" si="656"/>
        <v>NULL</v>
      </c>
      <c r="K3232" s="29" t="str">
        <f t="shared" si="657"/>
        <v/>
      </c>
      <c r="L3232" s="26" t="str">
        <f t="shared" si="658"/>
        <v/>
      </c>
      <c r="M3232" t="str">
        <f t="shared" si="659"/>
        <v/>
      </c>
      <c r="N3232" s="28">
        <f t="shared" si="660"/>
        <v>21.695178849144636</v>
      </c>
      <c r="O3232" t="str">
        <f t="shared" si="661"/>
        <v/>
      </c>
      <c r="P3232" t="str">
        <f t="shared" si="662"/>
        <v/>
      </c>
      <c r="Q3232" s="10"/>
      <c r="R3232" s="10"/>
      <c r="S3232" s="16">
        <v>0</v>
      </c>
      <c r="T3232" s="13"/>
      <c r="U3232" s="14"/>
      <c r="V3232" s="11"/>
      <c r="W3232" s="10"/>
      <c r="X3232" s="29"/>
      <c r="AA3232" t="s">
        <v>331</v>
      </c>
      <c r="AB3232">
        <v>1</v>
      </c>
      <c r="AR3232" t="s">
        <v>338</v>
      </c>
    </row>
    <row r="3233" spans="1:44" x14ac:dyDescent="0.35">
      <c r="A3233">
        <v>17</v>
      </c>
      <c r="B3233" s="26">
        <f t="shared" si="650"/>
        <v>46273.84375</v>
      </c>
      <c r="C3233" t="s">
        <v>51</v>
      </c>
      <c r="D3233">
        <v>6</v>
      </c>
      <c r="E3233" s="26">
        <f t="shared" si="651"/>
        <v>46273.833333333343</v>
      </c>
      <c r="F3233" s="26">
        <f t="shared" si="652"/>
        <v>46273.812500000007</v>
      </c>
      <c r="G3233">
        <f t="shared" si="653"/>
        <v>0</v>
      </c>
      <c r="H3233">
        <f t="shared" si="654"/>
        <v>0</v>
      </c>
      <c r="I3233" s="27">
        <f t="shared" si="655"/>
        <v>1</v>
      </c>
      <c r="J3233" s="28">
        <f t="shared" si="656"/>
        <v>16.146053186998735</v>
      </c>
      <c r="K3233" s="29" t="str">
        <f t="shared" si="657"/>
        <v/>
      </c>
      <c r="L3233" s="26" t="str">
        <f t="shared" si="658"/>
        <v/>
      </c>
      <c r="M3233" t="str">
        <f t="shared" si="659"/>
        <v/>
      </c>
      <c r="N3233" s="28">
        <f t="shared" si="660"/>
        <v>16.146053186998735</v>
      </c>
      <c r="O3233" t="str">
        <f t="shared" si="661"/>
        <v/>
      </c>
      <c r="P3233" t="str">
        <f t="shared" si="662"/>
        <v/>
      </c>
      <c r="Q3233" s="10"/>
      <c r="R3233" s="10"/>
      <c r="S3233" s="16">
        <v>1</v>
      </c>
      <c r="T3233" s="13">
        <v>16.146053186998731</v>
      </c>
      <c r="U3233" s="14"/>
      <c r="V3233" s="11"/>
      <c r="W3233" s="10"/>
      <c r="X3233" s="29"/>
      <c r="AA3233" t="s">
        <v>331</v>
      </c>
      <c r="AB3233">
        <v>2</v>
      </c>
      <c r="AC3233">
        <v>9.2436075746228745</v>
      </c>
      <c r="AD3233">
        <v>22.86309213951067</v>
      </c>
      <c r="AL3233">
        <v>9.2436075746228745</v>
      </c>
      <c r="AM3233">
        <v>22.86309213951067</v>
      </c>
      <c r="AR3233" t="s">
        <v>332</v>
      </c>
    </row>
    <row r="3234" spans="1:44" x14ac:dyDescent="0.35">
      <c r="A3234">
        <v>17</v>
      </c>
      <c r="B3234" s="26">
        <f t="shared" si="650"/>
        <v>46273.84375</v>
      </c>
      <c r="C3234" t="s">
        <v>52</v>
      </c>
      <c r="D3234">
        <v>1</v>
      </c>
      <c r="E3234" s="26">
        <f t="shared" si="651"/>
        <v>46273.84375</v>
      </c>
      <c r="F3234" s="26">
        <f t="shared" si="652"/>
        <v>46273.822916666664</v>
      </c>
      <c r="G3234">
        <f t="shared" si="653"/>
        <v>0</v>
      </c>
      <c r="H3234">
        <f t="shared" si="654"/>
        <v>0</v>
      </c>
      <c r="I3234" s="27">
        <f t="shared" si="655"/>
        <v>0</v>
      </c>
      <c r="J3234" s="28" t="str">
        <f t="shared" si="656"/>
        <v>NULL</v>
      </c>
      <c r="K3234" s="29" t="str">
        <f t="shared" si="657"/>
        <v/>
      </c>
      <c r="L3234" s="26" t="str">
        <f t="shared" si="658"/>
        <v/>
      </c>
      <c r="M3234" t="str">
        <f t="shared" si="659"/>
        <v/>
      </c>
      <c r="N3234" s="28">
        <f t="shared" si="660"/>
        <v>34.227460053503002</v>
      </c>
      <c r="O3234" t="str">
        <f t="shared" si="661"/>
        <v/>
      </c>
      <c r="P3234" t="str">
        <f t="shared" si="662"/>
        <v/>
      </c>
      <c r="Q3234" s="10"/>
      <c r="R3234" s="10"/>
      <c r="S3234" s="16">
        <v>0</v>
      </c>
      <c r="T3234" s="13"/>
      <c r="U3234" s="14"/>
      <c r="V3234" s="11"/>
      <c r="W3234" s="10"/>
      <c r="X3234" s="29"/>
      <c r="AA3234" t="s">
        <v>331</v>
      </c>
      <c r="AB3234">
        <v>5</v>
      </c>
      <c r="AR3234" t="s">
        <v>337</v>
      </c>
    </row>
    <row r="3235" spans="1:44" x14ac:dyDescent="0.35">
      <c r="A3235">
        <v>17</v>
      </c>
      <c r="B3235" s="26">
        <f t="shared" si="650"/>
        <v>46273.84375</v>
      </c>
      <c r="C3235" t="s">
        <v>52</v>
      </c>
      <c r="D3235">
        <v>2</v>
      </c>
      <c r="E3235" s="26">
        <f t="shared" si="651"/>
        <v>46273.84375</v>
      </c>
      <c r="F3235" s="26">
        <f t="shared" si="652"/>
        <v>46273.822916666664</v>
      </c>
      <c r="G3235">
        <f t="shared" si="653"/>
        <v>0</v>
      </c>
      <c r="H3235">
        <f t="shared" si="654"/>
        <v>0</v>
      </c>
      <c r="I3235" s="27">
        <f t="shared" si="655"/>
        <v>0</v>
      </c>
      <c r="J3235" s="28" t="str">
        <f t="shared" si="656"/>
        <v>NULL</v>
      </c>
      <c r="K3235" s="29" t="str">
        <f t="shared" si="657"/>
        <v/>
      </c>
      <c r="L3235" s="26" t="str">
        <f t="shared" si="658"/>
        <v/>
      </c>
      <c r="M3235" t="str">
        <f t="shared" si="659"/>
        <v/>
      </c>
      <c r="N3235" s="28">
        <f t="shared" si="660"/>
        <v>41.894060995184596</v>
      </c>
      <c r="O3235" t="str">
        <f t="shared" si="661"/>
        <v/>
      </c>
      <c r="P3235" t="str">
        <f t="shared" si="662"/>
        <v/>
      </c>
      <c r="Q3235" s="10"/>
      <c r="R3235" s="10"/>
      <c r="S3235" s="16">
        <v>0</v>
      </c>
      <c r="T3235" s="13"/>
      <c r="U3235" s="14"/>
      <c r="V3235" s="11"/>
      <c r="W3235" s="10"/>
      <c r="X3235" s="29"/>
      <c r="AA3235" t="s">
        <v>331</v>
      </c>
      <c r="AB3235">
        <v>2</v>
      </c>
      <c r="AR3235" t="s">
        <v>332</v>
      </c>
    </row>
    <row r="3236" spans="1:44" x14ac:dyDescent="0.35">
      <c r="A3236">
        <v>17</v>
      </c>
      <c r="B3236" s="26">
        <f t="shared" si="650"/>
        <v>46273.84375</v>
      </c>
      <c r="C3236" t="s">
        <v>52</v>
      </c>
      <c r="D3236">
        <v>3</v>
      </c>
      <c r="E3236" s="26">
        <f t="shared" si="651"/>
        <v>46273.84375</v>
      </c>
      <c r="F3236" s="26">
        <f t="shared" si="652"/>
        <v>46273.822916666664</v>
      </c>
      <c r="G3236">
        <f t="shared" si="653"/>
        <v>0</v>
      </c>
      <c r="H3236">
        <f t="shared" si="654"/>
        <v>0</v>
      </c>
      <c r="I3236" s="27">
        <f t="shared" si="655"/>
        <v>0</v>
      </c>
      <c r="J3236" s="28" t="str">
        <f t="shared" si="656"/>
        <v>NULL</v>
      </c>
      <c r="K3236" s="29" t="str">
        <f t="shared" si="657"/>
        <v/>
      </c>
      <c r="L3236" s="26" t="str">
        <f t="shared" si="658"/>
        <v/>
      </c>
      <c r="M3236" t="str">
        <f t="shared" si="659"/>
        <v/>
      </c>
      <c r="N3236" s="28">
        <f t="shared" si="660"/>
        <v>58.441558441558442</v>
      </c>
      <c r="O3236" t="str">
        <f t="shared" si="661"/>
        <v/>
      </c>
      <c r="P3236" t="str">
        <f t="shared" si="662"/>
        <v/>
      </c>
      <c r="Q3236" s="10"/>
      <c r="R3236" s="10"/>
      <c r="S3236" s="16">
        <v>0</v>
      </c>
      <c r="T3236" s="13"/>
      <c r="U3236" s="14"/>
      <c r="V3236" s="11"/>
      <c r="W3236" s="10"/>
      <c r="X3236" s="29"/>
      <c r="AA3236" t="s">
        <v>331</v>
      </c>
      <c r="AB3236">
        <v>1</v>
      </c>
      <c r="AR3236" t="s">
        <v>338</v>
      </c>
    </row>
    <row r="3237" spans="1:44" x14ac:dyDescent="0.35">
      <c r="A3237">
        <v>17</v>
      </c>
      <c r="B3237" s="26">
        <f t="shared" si="650"/>
        <v>46273.84375</v>
      </c>
      <c r="C3237" t="s">
        <v>52</v>
      </c>
      <c r="D3237">
        <v>4</v>
      </c>
      <c r="E3237" s="26">
        <f t="shared" si="651"/>
        <v>46273.84375</v>
      </c>
      <c r="F3237" s="26">
        <f t="shared" si="652"/>
        <v>46273.822916666664</v>
      </c>
      <c r="G3237">
        <f t="shared" si="653"/>
        <v>0</v>
      </c>
      <c r="H3237">
        <f t="shared" si="654"/>
        <v>0</v>
      </c>
      <c r="I3237" s="27">
        <f t="shared" si="655"/>
        <v>0</v>
      </c>
      <c r="J3237" s="28" t="str">
        <f t="shared" si="656"/>
        <v>NULL</v>
      </c>
      <c r="K3237" s="29" t="str">
        <f t="shared" si="657"/>
        <v/>
      </c>
      <c r="L3237" s="26" t="str">
        <f t="shared" si="658"/>
        <v/>
      </c>
      <c r="M3237" t="str">
        <f t="shared" si="659"/>
        <v/>
      </c>
      <c r="N3237" s="28">
        <f t="shared" si="660"/>
        <v>116.70290571259142</v>
      </c>
      <c r="O3237" t="str">
        <f t="shared" si="661"/>
        <v/>
      </c>
      <c r="P3237" t="str">
        <f t="shared" si="662"/>
        <v/>
      </c>
      <c r="Q3237" s="10"/>
      <c r="R3237" s="10"/>
      <c r="S3237" s="16">
        <v>0</v>
      </c>
      <c r="T3237" s="13"/>
      <c r="U3237" s="14"/>
      <c r="V3237" s="11"/>
      <c r="W3237" s="10"/>
      <c r="X3237" s="29"/>
      <c r="AA3237" t="s">
        <v>331</v>
      </c>
      <c r="AB3237">
        <v>1</v>
      </c>
      <c r="AR3237" t="s">
        <v>338</v>
      </c>
    </row>
    <row r="3238" spans="1:44" x14ac:dyDescent="0.35">
      <c r="A3238">
        <v>17</v>
      </c>
      <c r="B3238" s="26">
        <f t="shared" si="650"/>
        <v>46273.84375</v>
      </c>
      <c r="C3238" t="s">
        <v>52</v>
      </c>
      <c r="D3238">
        <v>5</v>
      </c>
      <c r="E3238" s="26">
        <f t="shared" si="651"/>
        <v>46273.84375</v>
      </c>
      <c r="F3238" s="26">
        <f t="shared" si="652"/>
        <v>46273.822916666664</v>
      </c>
      <c r="G3238">
        <f t="shared" si="653"/>
        <v>0</v>
      </c>
      <c r="H3238">
        <f t="shared" si="654"/>
        <v>0</v>
      </c>
      <c r="I3238" s="27">
        <f t="shared" si="655"/>
        <v>0</v>
      </c>
      <c r="J3238" s="28" t="str">
        <f t="shared" si="656"/>
        <v>NULL</v>
      </c>
      <c r="K3238" s="29" t="str">
        <f t="shared" si="657"/>
        <v/>
      </c>
      <c r="L3238" s="26" t="str">
        <f t="shared" si="658"/>
        <v/>
      </c>
      <c r="M3238" t="str">
        <f t="shared" si="659"/>
        <v/>
      </c>
      <c r="N3238" s="28">
        <f t="shared" si="660"/>
        <v>21.695178849144636</v>
      </c>
      <c r="O3238" t="str">
        <f t="shared" si="661"/>
        <v/>
      </c>
      <c r="P3238" t="str">
        <f t="shared" si="662"/>
        <v/>
      </c>
      <c r="Q3238" s="10"/>
      <c r="R3238" s="10"/>
      <c r="S3238" s="16">
        <v>0</v>
      </c>
      <c r="T3238" s="13"/>
      <c r="U3238" s="14"/>
      <c r="V3238" s="11"/>
      <c r="W3238" s="10"/>
      <c r="X3238" s="29"/>
      <c r="AA3238" t="s">
        <v>331</v>
      </c>
      <c r="AB3238">
        <v>1</v>
      </c>
      <c r="AR3238" t="s">
        <v>338</v>
      </c>
    </row>
    <row r="3239" spans="1:44" x14ac:dyDescent="0.35">
      <c r="A3239">
        <v>17</v>
      </c>
      <c r="B3239" s="26">
        <f t="shared" si="650"/>
        <v>46273.84375</v>
      </c>
      <c r="C3239" t="s">
        <v>52</v>
      </c>
      <c r="D3239">
        <v>6</v>
      </c>
      <c r="E3239" s="26">
        <f t="shared" si="651"/>
        <v>46273.84375</v>
      </c>
      <c r="F3239" s="26">
        <f t="shared" si="652"/>
        <v>46273.822916666664</v>
      </c>
      <c r="G3239">
        <f t="shared" si="653"/>
        <v>0</v>
      </c>
      <c r="H3239">
        <f t="shared" si="654"/>
        <v>0</v>
      </c>
      <c r="I3239" s="27">
        <f t="shared" si="655"/>
        <v>1</v>
      </c>
      <c r="J3239" s="28">
        <f t="shared" si="656"/>
        <v>16.146053186998735</v>
      </c>
      <c r="K3239" s="29" t="str">
        <f t="shared" si="657"/>
        <v/>
      </c>
      <c r="L3239" s="26" t="str">
        <f t="shared" si="658"/>
        <v/>
      </c>
      <c r="M3239" t="str">
        <f t="shared" si="659"/>
        <v/>
      </c>
      <c r="N3239" s="28">
        <f t="shared" si="660"/>
        <v>16.146053186998735</v>
      </c>
      <c r="O3239" t="str">
        <f t="shared" si="661"/>
        <v/>
      </c>
      <c r="P3239" t="str">
        <f t="shared" si="662"/>
        <v/>
      </c>
      <c r="Q3239" s="10"/>
      <c r="R3239" s="10"/>
      <c r="S3239" s="16">
        <v>1</v>
      </c>
      <c r="T3239" s="13">
        <v>16.146053186998731</v>
      </c>
      <c r="U3239" s="14"/>
      <c r="V3239" s="11"/>
      <c r="W3239" s="10"/>
      <c r="X3239" s="29"/>
      <c r="AA3239" t="s">
        <v>331</v>
      </c>
      <c r="AB3239">
        <v>2</v>
      </c>
      <c r="AC3239">
        <v>9.2436075746228745</v>
      </c>
      <c r="AD3239">
        <v>22.86309213951067</v>
      </c>
      <c r="AL3239">
        <v>9.2436075746228745</v>
      </c>
      <c r="AM3239">
        <v>22.86309213951067</v>
      </c>
      <c r="AR3239" t="s">
        <v>332</v>
      </c>
    </row>
    <row r="3240" spans="1:44" x14ac:dyDescent="0.35">
      <c r="A3240">
        <v>17</v>
      </c>
      <c r="B3240" s="26">
        <f t="shared" si="650"/>
        <v>46273.84375</v>
      </c>
      <c r="C3240" t="s">
        <v>53</v>
      </c>
      <c r="D3240">
        <v>1</v>
      </c>
      <c r="E3240" s="26">
        <f t="shared" si="651"/>
        <v>46273.84375</v>
      </c>
      <c r="F3240" s="26">
        <f t="shared" si="652"/>
        <v>46273.822916666664</v>
      </c>
      <c r="G3240">
        <f t="shared" si="653"/>
        <v>0</v>
      </c>
      <c r="H3240">
        <f t="shared" si="654"/>
        <v>0</v>
      </c>
      <c r="I3240" s="27">
        <f t="shared" si="655"/>
        <v>0</v>
      </c>
      <c r="J3240" s="28" t="str">
        <f t="shared" si="656"/>
        <v>NULL</v>
      </c>
      <c r="K3240" s="29" t="str">
        <f t="shared" si="657"/>
        <v/>
      </c>
      <c r="L3240" s="26" t="str">
        <f t="shared" si="658"/>
        <v/>
      </c>
      <c r="M3240" t="str">
        <f t="shared" si="659"/>
        <v/>
      </c>
      <c r="N3240" s="28">
        <f t="shared" si="660"/>
        <v>34.227460053503002</v>
      </c>
      <c r="O3240" t="str">
        <f t="shared" si="661"/>
        <v/>
      </c>
      <c r="P3240" t="str">
        <f t="shared" si="662"/>
        <v/>
      </c>
      <c r="Q3240" s="10"/>
      <c r="R3240" s="10"/>
      <c r="S3240" s="16">
        <v>0</v>
      </c>
      <c r="T3240" s="13"/>
      <c r="U3240" s="14"/>
      <c r="V3240" s="11"/>
      <c r="W3240" s="10"/>
      <c r="X3240" s="29"/>
      <c r="AA3240" t="s">
        <v>331</v>
      </c>
      <c r="AB3240">
        <v>5</v>
      </c>
      <c r="AR3240" t="s">
        <v>337</v>
      </c>
    </row>
    <row r="3241" spans="1:44" x14ac:dyDescent="0.35">
      <c r="A3241">
        <v>17</v>
      </c>
      <c r="B3241" s="26">
        <f t="shared" si="650"/>
        <v>46273.84375</v>
      </c>
      <c r="C3241" t="s">
        <v>53</v>
      </c>
      <c r="D3241">
        <v>2</v>
      </c>
      <c r="E3241" s="26">
        <f t="shared" si="651"/>
        <v>46273.84375</v>
      </c>
      <c r="F3241" s="26">
        <f t="shared" si="652"/>
        <v>46273.822916666664</v>
      </c>
      <c r="G3241">
        <f t="shared" si="653"/>
        <v>0</v>
      </c>
      <c r="H3241">
        <f t="shared" si="654"/>
        <v>0</v>
      </c>
      <c r="I3241" s="27">
        <f t="shared" si="655"/>
        <v>0</v>
      </c>
      <c r="J3241" s="28" t="str">
        <f t="shared" si="656"/>
        <v>NULL</v>
      </c>
      <c r="K3241" s="29" t="str">
        <f t="shared" si="657"/>
        <v/>
      </c>
      <c r="L3241" s="26" t="str">
        <f t="shared" si="658"/>
        <v/>
      </c>
      <c r="M3241" t="str">
        <f t="shared" si="659"/>
        <v/>
      </c>
      <c r="N3241" s="28">
        <f t="shared" si="660"/>
        <v>41.894060995184596</v>
      </c>
      <c r="O3241" t="str">
        <f t="shared" si="661"/>
        <v/>
      </c>
      <c r="P3241" t="str">
        <f t="shared" si="662"/>
        <v/>
      </c>
      <c r="Q3241" s="10"/>
      <c r="R3241" s="10"/>
      <c r="S3241" s="16">
        <v>0</v>
      </c>
      <c r="T3241" s="13"/>
      <c r="U3241" s="14"/>
      <c r="V3241" s="11"/>
      <c r="W3241" s="10"/>
      <c r="X3241" s="29"/>
      <c r="AA3241" t="s">
        <v>331</v>
      </c>
      <c r="AB3241">
        <v>2</v>
      </c>
      <c r="AR3241" t="s">
        <v>332</v>
      </c>
    </row>
    <row r="3242" spans="1:44" x14ac:dyDescent="0.35">
      <c r="A3242">
        <v>17</v>
      </c>
      <c r="B3242" s="26">
        <f t="shared" si="650"/>
        <v>46273.84375</v>
      </c>
      <c r="C3242" t="s">
        <v>53</v>
      </c>
      <c r="D3242">
        <v>3</v>
      </c>
      <c r="E3242" s="26">
        <f t="shared" si="651"/>
        <v>46273.84375</v>
      </c>
      <c r="F3242" s="26">
        <f t="shared" si="652"/>
        <v>46273.822916666664</v>
      </c>
      <c r="G3242">
        <f t="shared" si="653"/>
        <v>0</v>
      </c>
      <c r="H3242">
        <f t="shared" si="654"/>
        <v>0</v>
      </c>
      <c r="I3242" s="27">
        <f t="shared" si="655"/>
        <v>0</v>
      </c>
      <c r="J3242" s="28" t="str">
        <f t="shared" si="656"/>
        <v>NULL</v>
      </c>
      <c r="K3242" s="29" t="str">
        <f t="shared" si="657"/>
        <v/>
      </c>
      <c r="L3242" s="26" t="str">
        <f t="shared" si="658"/>
        <v/>
      </c>
      <c r="M3242" t="str">
        <f t="shared" si="659"/>
        <v/>
      </c>
      <c r="N3242" s="28">
        <f t="shared" si="660"/>
        <v>58.441558441558442</v>
      </c>
      <c r="O3242" t="str">
        <f t="shared" si="661"/>
        <v/>
      </c>
      <c r="P3242" t="str">
        <f t="shared" si="662"/>
        <v/>
      </c>
      <c r="Q3242" s="10"/>
      <c r="R3242" s="10"/>
      <c r="S3242" s="16">
        <v>0</v>
      </c>
      <c r="T3242" s="13"/>
      <c r="U3242" s="14"/>
      <c r="V3242" s="11"/>
      <c r="W3242" s="10"/>
      <c r="X3242" s="29"/>
      <c r="AA3242" t="s">
        <v>331</v>
      </c>
      <c r="AB3242">
        <v>1</v>
      </c>
      <c r="AR3242" t="s">
        <v>338</v>
      </c>
    </row>
    <row r="3243" spans="1:44" x14ac:dyDescent="0.35">
      <c r="A3243">
        <v>17</v>
      </c>
      <c r="B3243" s="26">
        <f t="shared" si="650"/>
        <v>46273.84375</v>
      </c>
      <c r="C3243" t="s">
        <v>53</v>
      </c>
      <c r="D3243">
        <v>4</v>
      </c>
      <c r="E3243" s="26">
        <f t="shared" si="651"/>
        <v>46273.84375</v>
      </c>
      <c r="F3243" s="26">
        <f t="shared" si="652"/>
        <v>46273.822916666664</v>
      </c>
      <c r="G3243">
        <f t="shared" si="653"/>
        <v>0</v>
      </c>
      <c r="H3243">
        <f t="shared" si="654"/>
        <v>0</v>
      </c>
      <c r="I3243" s="27">
        <f t="shared" si="655"/>
        <v>0</v>
      </c>
      <c r="J3243" s="28" t="str">
        <f t="shared" si="656"/>
        <v>NULL</v>
      </c>
      <c r="K3243" s="29" t="str">
        <f t="shared" si="657"/>
        <v/>
      </c>
      <c r="L3243" s="26" t="str">
        <f t="shared" si="658"/>
        <v/>
      </c>
      <c r="M3243" t="str">
        <f t="shared" si="659"/>
        <v/>
      </c>
      <c r="N3243" s="28">
        <f t="shared" si="660"/>
        <v>116.70290571259142</v>
      </c>
      <c r="O3243" t="str">
        <f t="shared" si="661"/>
        <v/>
      </c>
      <c r="P3243" t="str">
        <f t="shared" si="662"/>
        <v/>
      </c>
      <c r="Q3243" s="10"/>
      <c r="R3243" s="10"/>
      <c r="S3243" s="16">
        <v>0</v>
      </c>
      <c r="T3243" s="13"/>
      <c r="U3243" s="14"/>
      <c r="V3243" s="11"/>
      <c r="W3243" s="10"/>
      <c r="X3243" s="29"/>
      <c r="AA3243" t="s">
        <v>331</v>
      </c>
      <c r="AB3243">
        <v>1</v>
      </c>
      <c r="AR3243" t="s">
        <v>338</v>
      </c>
    </row>
    <row r="3244" spans="1:44" x14ac:dyDescent="0.35">
      <c r="A3244">
        <v>17</v>
      </c>
      <c r="B3244" s="26">
        <f t="shared" si="650"/>
        <v>46273.84375</v>
      </c>
      <c r="C3244" t="s">
        <v>53</v>
      </c>
      <c r="D3244">
        <v>5</v>
      </c>
      <c r="E3244" s="26">
        <f t="shared" si="651"/>
        <v>46273.84375</v>
      </c>
      <c r="F3244" s="26">
        <f t="shared" si="652"/>
        <v>46273.822916666664</v>
      </c>
      <c r="G3244">
        <f t="shared" si="653"/>
        <v>0</v>
      </c>
      <c r="H3244">
        <f t="shared" si="654"/>
        <v>0</v>
      </c>
      <c r="I3244" s="27">
        <f t="shared" si="655"/>
        <v>0</v>
      </c>
      <c r="J3244" s="28" t="str">
        <f t="shared" si="656"/>
        <v>NULL</v>
      </c>
      <c r="K3244" s="29" t="str">
        <f t="shared" si="657"/>
        <v/>
      </c>
      <c r="L3244" s="26" t="str">
        <f t="shared" si="658"/>
        <v/>
      </c>
      <c r="M3244" t="str">
        <f t="shared" si="659"/>
        <v/>
      </c>
      <c r="N3244" s="28">
        <f t="shared" si="660"/>
        <v>21.695178849144636</v>
      </c>
      <c r="O3244" t="str">
        <f t="shared" si="661"/>
        <v/>
      </c>
      <c r="P3244" t="str">
        <f t="shared" si="662"/>
        <v/>
      </c>
      <c r="Q3244" s="10"/>
      <c r="R3244" s="10"/>
      <c r="S3244" s="16">
        <v>0</v>
      </c>
      <c r="T3244" s="13"/>
      <c r="U3244" s="14"/>
      <c r="V3244" s="11"/>
      <c r="W3244" s="10"/>
      <c r="X3244" s="29"/>
      <c r="AA3244" t="s">
        <v>331</v>
      </c>
      <c r="AB3244">
        <v>1</v>
      </c>
      <c r="AR3244" t="s">
        <v>338</v>
      </c>
    </row>
    <row r="3245" spans="1:44" x14ac:dyDescent="0.35">
      <c r="A3245">
        <v>17</v>
      </c>
      <c r="B3245" s="26">
        <f t="shared" si="650"/>
        <v>46273.84375</v>
      </c>
      <c r="C3245" t="s">
        <v>53</v>
      </c>
      <c r="D3245">
        <v>6</v>
      </c>
      <c r="E3245" s="26">
        <f t="shared" si="651"/>
        <v>46273.84375</v>
      </c>
      <c r="F3245" s="26">
        <f t="shared" si="652"/>
        <v>46273.822916666664</v>
      </c>
      <c r="G3245">
        <f t="shared" si="653"/>
        <v>0</v>
      </c>
      <c r="H3245">
        <f t="shared" si="654"/>
        <v>0</v>
      </c>
      <c r="I3245" s="27">
        <f t="shared" si="655"/>
        <v>1</v>
      </c>
      <c r="J3245" s="28">
        <f t="shared" si="656"/>
        <v>16.146053186998735</v>
      </c>
      <c r="K3245" s="29" t="str">
        <f t="shared" si="657"/>
        <v/>
      </c>
      <c r="L3245" s="26" t="str">
        <f t="shared" si="658"/>
        <v/>
      </c>
      <c r="M3245" t="str">
        <f t="shared" si="659"/>
        <v/>
      </c>
      <c r="N3245" s="28">
        <f t="shared" si="660"/>
        <v>16.146053186998735</v>
      </c>
      <c r="O3245" t="str">
        <f t="shared" si="661"/>
        <v/>
      </c>
      <c r="P3245" t="str">
        <f t="shared" si="662"/>
        <v/>
      </c>
      <c r="Q3245" s="10"/>
      <c r="R3245" s="10"/>
      <c r="S3245" s="16">
        <v>1</v>
      </c>
      <c r="T3245" s="13">
        <v>16.146053186998731</v>
      </c>
      <c r="U3245" s="14"/>
      <c r="V3245" s="11"/>
      <c r="W3245" s="10"/>
      <c r="X3245" s="29"/>
      <c r="AA3245" t="s">
        <v>331</v>
      </c>
      <c r="AB3245">
        <v>2</v>
      </c>
      <c r="AC3245">
        <v>9.2436075746228745</v>
      </c>
      <c r="AD3245">
        <v>22.86309213951067</v>
      </c>
      <c r="AL3245">
        <v>9.2436075746228745</v>
      </c>
      <c r="AM3245">
        <v>22.86309213951067</v>
      </c>
      <c r="AR3245" t="s">
        <v>332</v>
      </c>
    </row>
    <row r="3246" spans="1:44" x14ac:dyDescent="0.35">
      <c r="A3246">
        <v>17</v>
      </c>
      <c r="B3246" s="26">
        <f t="shared" si="650"/>
        <v>46273.84375</v>
      </c>
      <c r="C3246" t="s">
        <v>54</v>
      </c>
      <c r="D3246">
        <v>1</v>
      </c>
      <c r="E3246" s="26">
        <f t="shared" si="651"/>
        <v>46273.84375</v>
      </c>
      <c r="F3246" s="26">
        <f t="shared" si="652"/>
        <v>46273.822916666664</v>
      </c>
      <c r="G3246">
        <f t="shared" si="653"/>
        <v>0</v>
      </c>
      <c r="H3246">
        <f t="shared" si="654"/>
        <v>0</v>
      </c>
      <c r="I3246" s="27">
        <f t="shared" si="655"/>
        <v>0</v>
      </c>
      <c r="J3246" s="28" t="str">
        <f t="shared" si="656"/>
        <v>NULL</v>
      </c>
      <c r="K3246" s="29" t="str">
        <f t="shared" si="657"/>
        <v/>
      </c>
      <c r="L3246" s="26" t="str">
        <f t="shared" si="658"/>
        <v/>
      </c>
      <c r="M3246" t="str">
        <f t="shared" si="659"/>
        <v/>
      </c>
      <c r="N3246" s="28">
        <f t="shared" si="660"/>
        <v>34.227460053503002</v>
      </c>
      <c r="O3246" t="str">
        <f t="shared" si="661"/>
        <v/>
      </c>
      <c r="P3246" t="str">
        <f t="shared" si="662"/>
        <v/>
      </c>
      <c r="Q3246" s="10"/>
      <c r="R3246" s="10"/>
      <c r="S3246" s="16">
        <v>0</v>
      </c>
      <c r="T3246" s="13"/>
      <c r="U3246" s="14"/>
      <c r="V3246" s="11"/>
      <c r="W3246" s="10"/>
      <c r="X3246" s="29"/>
      <c r="AA3246" t="s">
        <v>331</v>
      </c>
      <c r="AB3246">
        <v>5</v>
      </c>
      <c r="AR3246" t="s">
        <v>337</v>
      </c>
    </row>
    <row r="3247" spans="1:44" x14ac:dyDescent="0.35">
      <c r="A3247">
        <v>17</v>
      </c>
      <c r="B3247" s="26">
        <f t="shared" si="650"/>
        <v>46273.84375</v>
      </c>
      <c r="C3247" t="s">
        <v>54</v>
      </c>
      <c r="D3247">
        <v>2</v>
      </c>
      <c r="E3247" s="26">
        <f t="shared" si="651"/>
        <v>46273.84375</v>
      </c>
      <c r="F3247" s="26">
        <f t="shared" si="652"/>
        <v>46273.822916666664</v>
      </c>
      <c r="G3247">
        <f t="shared" si="653"/>
        <v>0</v>
      </c>
      <c r="H3247">
        <f t="shared" si="654"/>
        <v>0</v>
      </c>
      <c r="I3247" s="27">
        <f t="shared" si="655"/>
        <v>0</v>
      </c>
      <c r="J3247" s="28" t="str">
        <f t="shared" si="656"/>
        <v>NULL</v>
      </c>
      <c r="K3247" s="29" t="str">
        <f t="shared" si="657"/>
        <v/>
      </c>
      <c r="L3247" s="26" t="str">
        <f t="shared" si="658"/>
        <v/>
      </c>
      <c r="M3247" t="str">
        <f t="shared" si="659"/>
        <v/>
      </c>
      <c r="N3247" s="28">
        <f t="shared" si="660"/>
        <v>41.894060995184596</v>
      </c>
      <c r="O3247" t="str">
        <f t="shared" si="661"/>
        <v/>
      </c>
      <c r="P3247" t="str">
        <f t="shared" si="662"/>
        <v/>
      </c>
      <c r="Q3247" s="10"/>
      <c r="R3247" s="10"/>
      <c r="S3247" s="16">
        <v>0</v>
      </c>
      <c r="T3247" s="13"/>
      <c r="U3247" s="14"/>
      <c r="V3247" s="11"/>
      <c r="W3247" s="10"/>
      <c r="X3247" s="29"/>
      <c r="AA3247" t="s">
        <v>331</v>
      </c>
      <c r="AB3247">
        <v>2</v>
      </c>
      <c r="AR3247" t="s">
        <v>332</v>
      </c>
    </row>
    <row r="3248" spans="1:44" x14ac:dyDescent="0.35">
      <c r="A3248">
        <v>17</v>
      </c>
      <c r="B3248" s="26">
        <f t="shared" si="650"/>
        <v>46273.84375</v>
      </c>
      <c r="C3248" t="s">
        <v>54</v>
      </c>
      <c r="D3248">
        <v>3</v>
      </c>
      <c r="E3248" s="26">
        <f t="shared" si="651"/>
        <v>46273.84375</v>
      </c>
      <c r="F3248" s="26">
        <f t="shared" si="652"/>
        <v>46273.822916666664</v>
      </c>
      <c r="G3248">
        <f t="shared" si="653"/>
        <v>0</v>
      </c>
      <c r="H3248">
        <f t="shared" si="654"/>
        <v>0</v>
      </c>
      <c r="I3248" s="27">
        <f t="shared" si="655"/>
        <v>0</v>
      </c>
      <c r="J3248" s="28" t="str">
        <f t="shared" si="656"/>
        <v>NULL</v>
      </c>
      <c r="K3248" s="29" t="str">
        <f t="shared" si="657"/>
        <v/>
      </c>
      <c r="L3248" s="26" t="str">
        <f t="shared" si="658"/>
        <v/>
      </c>
      <c r="M3248" t="str">
        <f t="shared" si="659"/>
        <v/>
      </c>
      <c r="N3248" s="28">
        <f t="shared" si="660"/>
        <v>58.441558441558442</v>
      </c>
      <c r="O3248" t="str">
        <f t="shared" si="661"/>
        <v/>
      </c>
      <c r="P3248" t="str">
        <f t="shared" si="662"/>
        <v/>
      </c>
      <c r="Q3248" s="10"/>
      <c r="R3248" s="10"/>
      <c r="S3248" s="16">
        <v>0</v>
      </c>
      <c r="T3248" s="13"/>
      <c r="U3248" s="14"/>
      <c r="V3248" s="11"/>
      <c r="W3248" s="10"/>
      <c r="X3248" s="29"/>
      <c r="AA3248" t="s">
        <v>331</v>
      </c>
      <c r="AB3248">
        <v>1</v>
      </c>
      <c r="AR3248" t="s">
        <v>338</v>
      </c>
    </row>
    <row r="3249" spans="1:44" x14ac:dyDescent="0.35">
      <c r="A3249">
        <v>17</v>
      </c>
      <c r="B3249" s="26">
        <f t="shared" si="650"/>
        <v>46273.84375</v>
      </c>
      <c r="C3249" t="s">
        <v>54</v>
      </c>
      <c r="D3249">
        <v>4</v>
      </c>
      <c r="E3249" s="26">
        <f t="shared" si="651"/>
        <v>46273.84375</v>
      </c>
      <c r="F3249" s="26">
        <f t="shared" si="652"/>
        <v>46273.822916666664</v>
      </c>
      <c r="G3249">
        <f t="shared" si="653"/>
        <v>0</v>
      </c>
      <c r="H3249">
        <f t="shared" si="654"/>
        <v>0</v>
      </c>
      <c r="I3249" s="27">
        <f t="shared" si="655"/>
        <v>0</v>
      </c>
      <c r="J3249" s="28" t="str">
        <f t="shared" si="656"/>
        <v>NULL</v>
      </c>
      <c r="K3249" s="29" t="str">
        <f t="shared" si="657"/>
        <v/>
      </c>
      <c r="L3249" s="26" t="str">
        <f t="shared" si="658"/>
        <v/>
      </c>
      <c r="M3249" t="str">
        <f t="shared" si="659"/>
        <v/>
      </c>
      <c r="N3249" s="28">
        <f t="shared" si="660"/>
        <v>116.70290571259142</v>
      </c>
      <c r="O3249" t="str">
        <f t="shared" si="661"/>
        <v/>
      </c>
      <c r="P3249" t="str">
        <f t="shared" si="662"/>
        <v/>
      </c>
      <c r="Q3249" s="10"/>
      <c r="R3249" s="10"/>
      <c r="S3249" s="16">
        <v>0</v>
      </c>
      <c r="T3249" s="13"/>
      <c r="U3249" s="14"/>
      <c r="V3249" s="11"/>
      <c r="W3249" s="10"/>
      <c r="X3249" s="29"/>
      <c r="AA3249" t="s">
        <v>331</v>
      </c>
      <c r="AB3249">
        <v>1</v>
      </c>
      <c r="AR3249" t="s">
        <v>338</v>
      </c>
    </row>
    <row r="3250" spans="1:44" x14ac:dyDescent="0.35">
      <c r="A3250">
        <v>17</v>
      </c>
      <c r="B3250" s="26">
        <f t="shared" si="650"/>
        <v>46273.84375</v>
      </c>
      <c r="C3250" t="s">
        <v>54</v>
      </c>
      <c r="D3250">
        <v>5</v>
      </c>
      <c r="E3250" s="26">
        <f t="shared" si="651"/>
        <v>46273.84375</v>
      </c>
      <c r="F3250" s="26">
        <f t="shared" si="652"/>
        <v>46273.822916666664</v>
      </c>
      <c r="G3250">
        <f t="shared" si="653"/>
        <v>0</v>
      </c>
      <c r="H3250">
        <f t="shared" si="654"/>
        <v>0</v>
      </c>
      <c r="I3250" s="27">
        <f t="shared" si="655"/>
        <v>0</v>
      </c>
      <c r="J3250" s="28" t="str">
        <f t="shared" si="656"/>
        <v>NULL</v>
      </c>
      <c r="K3250" s="29" t="str">
        <f t="shared" si="657"/>
        <v/>
      </c>
      <c r="L3250" s="26" t="str">
        <f t="shared" si="658"/>
        <v/>
      </c>
      <c r="M3250" t="str">
        <f t="shared" si="659"/>
        <v/>
      </c>
      <c r="N3250" s="28">
        <f t="shared" si="660"/>
        <v>21.695178849144636</v>
      </c>
      <c r="O3250" t="str">
        <f t="shared" si="661"/>
        <v/>
      </c>
      <c r="P3250" t="str">
        <f t="shared" si="662"/>
        <v/>
      </c>
      <c r="Q3250" s="10"/>
      <c r="R3250" s="10"/>
      <c r="S3250" s="16">
        <v>0</v>
      </c>
      <c r="T3250" s="13"/>
      <c r="U3250" s="14"/>
      <c r="V3250" s="11"/>
      <c r="W3250" s="10"/>
      <c r="X3250" s="29"/>
      <c r="AA3250" t="s">
        <v>331</v>
      </c>
      <c r="AB3250">
        <v>1</v>
      </c>
      <c r="AR3250" t="s">
        <v>338</v>
      </c>
    </row>
    <row r="3251" spans="1:44" x14ac:dyDescent="0.35">
      <c r="A3251">
        <v>17</v>
      </c>
      <c r="B3251" s="26">
        <f t="shared" si="650"/>
        <v>46273.84375</v>
      </c>
      <c r="C3251" t="s">
        <v>54</v>
      </c>
      <c r="D3251">
        <v>6</v>
      </c>
      <c r="E3251" s="26">
        <f t="shared" si="651"/>
        <v>46273.84375</v>
      </c>
      <c r="F3251" s="26">
        <f t="shared" si="652"/>
        <v>46273.822916666664</v>
      </c>
      <c r="G3251">
        <f t="shared" si="653"/>
        <v>0</v>
      </c>
      <c r="H3251">
        <f t="shared" si="654"/>
        <v>0</v>
      </c>
      <c r="I3251" s="27">
        <f t="shared" si="655"/>
        <v>1</v>
      </c>
      <c r="J3251" s="28">
        <f t="shared" si="656"/>
        <v>16.146053186998735</v>
      </c>
      <c r="K3251" s="29" t="str">
        <f t="shared" si="657"/>
        <v/>
      </c>
      <c r="L3251" s="26" t="str">
        <f t="shared" si="658"/>
        <v/>
      </c>
      <c r="M3251" t="str">
        <f t="shared" si="659"/>
        <v/>
      </c>
      <c r="N3251" s="28">
        <f t="shared" si="660"/>
        <v>16.146053186998735</v>
      </c>
      <c r="O3251" t="str">
        <f t="shared" si="661"/>
        <v/>
      </c>
      <c r="P3251" t="str">
        <f t="shared" si="662"/>
        <v/>
      </c>
      <c r="Q3251" s="10"/>
      <c r="R3251" s="10"/>
      <c r="S3251" s="16">
        <v>1</v>
      </c>
      <c r="T3251" s="13">
        <v>16.146053186998731</v>
      </c>
      <c r="U3251" s="14"/>
      <c r="V3251" s="11"/>
      <c r="W3251" s="10"/>
      <c r="X3251" s="29"/>
      <c r="AA3251" t="s">
        <v>331</v>
      </c>
      <c r="AB3251">
        <v>2</v>
      </c>
      <c r="AC3251">
        <v>9.2436075746228745</v>
      </c>
      <c r="AD3251">
        <v>22.86309213951067</v>
      </c>
      <c r="AL3251">
        <v>9.2436075746228745</v>
      </c>
      <c r="AM3251">
        <v>22.86309213951067</v>
      </c>
      <c r="AR3251" t="s">
        <v>332</v>
      </c>
    </row>
    <row r="3252" spans="1:44" x14ac:dyDescent="0.35">
      <c r="A3252">
        <v>17</v>
      </c>
      <c r="B3252" s="26">
        <f t="shared" si="650"/>
        <v>46273.84375</v>
      </c>
      <c r="C3252" t="s">
        <v>55</v>
      </c>
      <c r="D3252">
        <v>1</v>
      </c>
      <c r="E3252" s="26">
        <f t="shared" si="651"/>
        <v>46273.84375</v>
      </c>
      <c r="F3252" s="26">
        <f t="shared" si="652"/>
        <v>46273.822916666664</v>
      </c>
      <c r="G3252">
        <f t="shared" si="653"/>
        <v>0</v>
      </c>
      <c r="H3252">
        <f t="shared" si="654"/>
        <v>0</v>
      </c>
      <c r="I3252" s="27">
        <f t="shared" si="655"/>
        <v>0</v>
      </c>
      <c r="J3252" s="28" t="str">
        <f t="shared" si="656"/>
        <v>NULL</v>
      </c>
      <c r="K3252" s="29" t="str">
        <f t="shared" si="657"/>
        <v/>
      </c>
      <c r="L3252" s="26" t="str">
        <f t="shared" si="658"/>
        <v/>
      </c>
      <c r="M3252" t="str">
        <f t="shared" si="659"/>
        <v/>
      </c>
      <c r="N3252" s="28">
        <f t="shared" si="660"/>
        <v>34.227460053503002</v>
      </c>
      <c r="O3252" t="str">
        <f t="shared" si="661"/>
        <v/>
      </c>
      <c r="P3252" t="str">
        <f t="shared" si="662"/>
        <v/>
      </c>
      <c r="Q3252" s="10"/>
      <c r="R3252" s="10"/>
      <c r="S3252" s="16">
        <v>0</v>
      </c>
      <c r="T3252" s="13"/>
      <c r="U3252" s="14"/>
      <c r="V3252" s="11"/>
      <c r="W3252" s="10"/>
      <c r="X3252" s="29"/>
      <c r="AA3252" t="s">
        <v>331</v>
      </c>
      <c r="AB3252">
        <v>5</v>
      </c>
      <c r="AR3252" t="s">
        <v>337</v>
      </c>
    </row>
    <row r="3253" spans="1:44" x14ac:dyDescent="0.35">
      <c r="A3253">
        <v>17</v>
      </c>
      <c r="B3253" s="26">
        <f t="shared" si="650"/>
        <v>46273.84375</v>
      </c>
      <c r="C3253" t="s">
        <v>55</v>
      </c>
      <c r="D3253">
        <v>2</v>
      </c>
      <c r="E3253" s="26">
        <f t="shared" si="651"/>
        <v>46273.84375</v>
      </c>
      <c r="F3253" s="26">
        <f t="shared" si="652"/>
        <v>46273.822916666664</v>
      </c>
      <c r="G3253">
        <f t="shared" si="653"/>
        <v>0</v>
      </c>
      <c r="H3253">
        <f t="shared" si="654"/>
        <v>0</v>
      </c>
      <c r="I3253" s="27">
        <f t="shared" si="655"/>
        <v>0</v>
      </c>
      <c r="J3253" s="28" t="str">
        <f t="shared" si="656"/>
        <v>NULL</v>
      </c>
      <c r="K3253" s="29" t="str">
        <f t="shared" si="657"/>
        <v/>
      </c>
      <c r="L3253" s="26" t="str">
        <f t="shared" si="658"/>
        <v/>
      </c>
      <c r="M3253" t="str">
        <f t="shared" si="659"/>
        <v/>
      </c>
      <c r="N3253" s="28">
        <f t="shared" si="660"/>
        <v>41.894060995184596</v>
      </c>
      <c r="O3253" t="str">
        <f t="shared" si="661"/>
        <v/>
      </c>
      <c r="P3253" t="str">
        <f t="shared" si="662"/>
        <v/>
      </c>
      <c r="Q3253" s="10"/>
      <c r="R3253" s="10"/>
      <c r="S3253" s="16">
        <v>0</v>
      </c>
      <c r="T3253" s="13"/>
      <c r="U3253" s="14"/>
      <c r="V3253" s="11"/>
      <c r="W3253" s="10"/>
      <c r="X3253" s="29"/>
      <c r="AA3253" t="s">
        <v>331</v>
      </c>
      <c r="AB3253">
        <v>2</v>
      </c>
      <c r="AR3253" t="s">
        <v>332</v>
      </c>
    </row>
    <row r="3254" spans="1:44" x14ac:dyDescent="0.35">
      <c r="A3254">
        <v>17</v>
      </c>
      <c r="B3254" s="26">
        <f t="shared" si="650"/>
        <v>46273.84375</v>
      </c>
      <c r="C3254" t="s">
        <v>55</v>
      </c>
      <c r="D3254">
        <v>3</v>
      </c>
      <c r="E3254" s="26">
        <f t="shared" si="651"/>
        <v>46273.84375</v>
      </c>
      <c r="F3254" s="26">
        <f t="shared" si="652"/>
        <v>46273.822916666664</v>
      </c>
      <c r="G3254">
        <f t="shared" si="653"/>
        <v>0</v>
      </c>
      <c r="H3254">
        <f t="shared" si="654"/>
        <v>0</v>
      </c>
      <c r="I3254" s="27">
        <f t="shared" si="655"/>
        <v>0</v>
      </c>
      <c r="J3254" s="28" t="str">
        <f t="shared" si="656"/>
        <v>NULL</v>
      </c>
      <c r="K3254" s="29" t="str">
        <f t="shared" si="657"/>
        <v/>
      </c>
      <c r="L3254" s="26" t="str">
        <f t="shared" si="658"/>
        <v/>
      </c>
      <c r="M3254" t="str">
        <f t="shared" si="659"/>
        <v/>
      </c>
      <c r="N3254" s="28">
        <f t="shared" si="660"/>
        <v>58.441558441558442</v>
      </c>
      <c r="O3254" t="str">
        <f t="shared" si="661"/>
        <v/>
      </c>
      <c r="P3254" t="str">
        <f t="shared" si="662"/>
        <v/>
      </c>
      <c r="Q3254" s="10"/>
      <c r="R3254" s="10"/>
      <c r="S3254" s="16">
        <v>0</v>
      </c>
      <c r="T3254" s="13"/>
      <c r="U3254" s="14"/>
      <c r="V3254" s="11"/>
      <c r="W3254" s="10"/>
      <c r="X3254" s="29"/>
      <c r="AA3254" t="s">
        <v>331</v>
      </c>
      <c r="AB3254">
        <v>1</v>
      </c>
      <c r="AR3254" t="s">
        <v>338</v>
      </c>
    </row>
    <row r="3255" spans="1:44" x14ac:dyDescent="0.35">
      <c r="A3255">
        <v>17</v>
      </c>
      <c r="B3255" s="26">
        <f t="shared" si="650"/>
        <v>46273.84375</v>
      </c>
      <c r="C3255" t="s">
        <v>55</v>
      </c>
      <c r="D3255">
        <v>4</v>
      </c>
      <c r="E3255" s="26">
        <f t="shared" si="651"/>
        <v>46273.84375</v>
      </c>
      <c r="F3255" s="26">
        <f t="shared" si="652"/>
        <v>46273.822916666664</v>
      </c>
      <c r="G3255">
        <f t="shared" si="653"/>
        <v>0</v>
      </c>
      <c r="H3255">
        <f t="shared" si="654"/>
        <v>0</v>
      </c>
      <c r="I3255" s="27">
        <f t="shared" si="655"/>
        <v>0</v>
      </c>
      <c r="J3255" s="28" t="str">
        <f t="shared" si="656"/>
        <v>NULL</v>
      </c>
      <c r="K3255" s="29" t="str">
        <f t="shared" si="657"/>
        <v/>
      </c>
      <c r="L3255" s="26" t="str">
        <f t="shared" si="658"/>
        <v/>
      </c>
      <c r="M3255" t="str">
        <f t="shared" si="659"/>
        <v/>
      </c>
      <c r="N3255" s="28">
        <f t="shared" si="660"/>
        <v>116.70290571259142</v>
      </c>
      <c r="O3255" t="str">
        <f t="shared" si="661"/>
        <v/>
      </c>
      <c r="P3255" t="str">
        <f t="shared" si="662"/>
        <v/>
      </c>
      <c r="Q3255" s="10"/>
      <c r="R3255" s="10"/>
      <c r="S3255" s="16">
        <v>0</v>
      </c>
      <c r="T3255" s="13"/>
      <c r="U3255" s="14"/>
      <c r="V3255" s="11"/>
      <c r="W3255" s="10"/>
      <c r="X3255" s="29"/>
      <c r="AA3255" t="s">
        <v>331</v>
      </c>
      <c r="AB3255">
        <v>1</v>
      </c>
      <c r="AR3255" t="s">
        <v>338</v>
      </c>
    </row>
    <row r="3256" spans="1:44" x14ac:dyDescent="0.35">
      <c r="A3256">
        <v>17</v>
      </c>
      <c r="B3256" s="26">
        <f t="shared" si="650"/>
        <v>46273.84375</v>
      </c>
      <c r="C3256" t="s">
        <v>55</v>
      </c>
      <c r="D3256">
        <v>5</v>
      </c>
      <c r="E3256" s="26">
        <f t="shared" si="651"/>
        <v>46273.84375</v>
      </c>
      <c r="F3256" s="26">
        <f t="shared" si="652"/>
        <v>46273.822916666664</v>
      </c>
      <c r="G3256">
        <f t="shared" si="653"/>
        <v>0</v>
      </c>
      <c r="H3256">
        <f t="shared" si="654"/>
        <v>0</v>
      </c>
      <c r="I3256" s="27">
        <f t="shared" si="655"/>
        <v>0</v>
      </c>
      <c r="J3256" s="28" t="str">
        <f t="shared" si="656"/>
        <v>NULL</v>
      </c>
      <c r="K3256" s="29" t="str">
        <f t="shared" si="657"/>
        <v/>
      </c>
      <c r="L3256" s="26" t="str">
        <f t="shared" si="658"/>
        <v/>
      </c>
      <c r="M3256" t="str">
        <f t="shared" si="659"/>
        <v/>
      </c>
      <c r="N3256" s="28">
        <f t="shared" si="660"/>
        <v>21.695178849144636</v>
      </c>
      <c r="O3256" t="str">
        <f t="shared" si="661"/>
        <v/>
      </c>
      <c r="P3256" t="str">
        <f t="shared" si="662"/>
        <v/>
      </c>
      <c r="Q3256" s="10"/>
      <c r="R3256" s="10"/>
      <c r="S3256" s="16">
        <v>0</v>
      </c>
      <c r="T3256" s="13"/>
      <c r="U3256" s="14"/>
      <c r="V3256" s="11"/>
      <c r="W3256" s="10"/>
      <c r="X3256" s="29"/>
      <c r="AA3256" t="s">
        <v>331</v>
      </c>
      <c r="AB3256">
        <v>1</v>
      </c>
      <c r="AR3256" t="s">
        <v>338</v>
      </c>
    </row>
    <row r="3257" spans="1:44" x14ac:dyDescent="0.35">
      <c r="A3257">
        <v>17</v>
      </c>
      <c r="B3257" s="26">
        <f t="shared" si="650"/>
        <v>46273.84375</v>
      </c>
      <c r="C3257" t="s">
        <v>55</v>
      </c>
      <c r="D3257">
        <v>6</v>
      </c>
      <c r="E3257" s="26">
        <f t="shared" si="651"/>
        <v>46273.84375</v>
      </c>
      <c r="F3257" s="26">
        <f t="shared" si="652"/>
        <v>46273.822916666664</v>
      </c>
      <c r="G3257">
        <f t="shared" si="653"/>
        <v>0</v>
      </c>
      <c r="H3257">
        <f t="shared" si="654"/>
        <v>0</v>
      </c>
      <c r="I3257" s="27">
        <f t="shared" si="655"/>
        <v>1</v>
      </c>
      <c r="J3257" s="28">
        <f t="shared" si="656"/>
        <v>16.146053186998735</v>
      </c>
      <c r="K3257" s="29" t="str">
        <f t="shared" si="657"/>
        <v/>
      </c>
      <c r="L3257" s="26" t="str">
        <f t="shared" si="658"/>
        <v/>
      </c>
      <c r="M3257" t="str">
        <f t="shared" si="659"/>
        <v/>
      </c>
      <c r="N3257" s="28">
        <f t="shared" si="660"/>
        <v>16.146053186998735</v>
      </c>
      <c r="O3257" t="str">
        <f t="shared" si="661"/>
        <v/>
      </c>
      <c r="P3257" t="str">
        <f t="shared" si="662"/>
        <v/>
      </c>
      <c r="Q3257" s="10"/>
      <c r="R3257" s="10"/>
      <c r="S3257" s="16">
        <v>1</v>
      </c>
      <c r="T3257" s="13">
        <v>16.146053186998731</v>
      </c>
      <c r="U3257" s="14"/>
      <c r="V3257" s="11"/>
      <c r="W3257" s="10"/>
      <c r="X3257" s="29"/>
      <c r="AA3257" t="s">
        <v>331</v>
      </c>
      <c r="AB3257">
        <v>2</v>
      </c>
      <c r="AC3257">
        <v>9.2436075746228745</v>
      </c>
      <c r="AD3257">
        <v>22.86309213951067</v>
      </c>
      <c r="AL3257">
        <v>9.2436075746228745</v>
      </c>
      <c r="AM3257">
        <v>22.86309213951067</v>
      </c>
      <c r="AR3257" t="s">
        <v>332</v>
      </c>
    </row>
    <row r="3258" spans="1:44" x14ac:dyDescent="0.35">
      <c r="A3258">
        <v>17</v>
      </c>
      <c r="B3258" s="26">
        <f t="shared" si="650"/>
        <v>46273.84375</v>
      </c>
      <c r="C3258" t="s">
        <v>56</v>
      </c>
      <c r="D3258">
        <v>1</v>
      </c>
      <c r="E3258" s="26">
        <f t="shared" si="651"/>
        <v>46273.84375</v>
      </c>
      <c r="F3258" s="26">
        <f t="shared" si="652"/>
        <v>46273.822916666664</v>
      </c>
      <c r="G3258">
        <f t="shared" si="653"/>
        <v>0</v>
      </c>
      <c r="H3258">
        <f t="shared" si="654"/>
        <v>0</v>
      </c>
      <c r="I3258" s="27">
        <f t="shared" si="655"/>
        <v>0</v>
      </c>
      <c r="J3258" s="28" t="str">
        <f t="shared" si="656"/>
        <v>NULL</v>
      </c>
      <c r="K3258" s="29" t="str">
        <f t="shared" si="657"/>
        <v/>
      </c>
      <c r="L3258" s="26" t="str">
        <f t="shared" si="658"/>
        <v/>
      </c>
      <c r="M3258" t="str">
        <f t="shared" si="659"/>
        <v/>
      </c>
      <c r="N3258" s="28">
        <f t="shared" si="660"/>
        <v>34.227460053503002</v>
      </c>
      <c r="O3258" t="str">
        <f t="shared" si="661"/>
        <v/>
      </c>
      <c r="P3258" t="str">
        <f t="shared" si="662"/>
        <v/>
      </c>
      <c r="Q3258" s="10"/>
      <c r="R3258" s="10"/>
      <c r="S3258" s="16">
        <v>0</v>
      </c>
      <c r="T3258" s="13"/>
      <c r="U3258" s="14"/>
      <c r="V3258" s="11"/>
      <c r="W3258" s="10"/>
      <c r="X3258" s="29"/>
      <c r="AA3258" t="s">
        <v>331</v>
      </c>
      <c r="AB3258">
        <v>5</v>
      </c>
      <c r="AR3258" t="s">
        <v>337</v>
      </c>
    </row>
    <row r="3259" spans="1:44" x14ac:dyDescent="0.35">
      <c r="A3259">
        <v>17</v>
      </c>
      <c r="B3259" s="26">
        <f t="shared" si="650"/>
        <v>46273.84375</v>
      </c>
      <c r="C3259" t="s">
        <v>56</v>
      </c>
      <c r="D3259">
        <v>2</v>
      </c>
      <c r="E3259" s="26">
        <f t="shared" si="651"/>
        <v>46273.84375</v>
      </c>
      <c r="F3259" s="26">
        <f t="shared" si="652"/>
        <v>46273.822916666664</v>
      </c>
      <c r="G3259">
        <f t="shared" si="653"/>
        <v>0</v>
      </c>
      <c r="H3259">
        <f t="shared" si="654"/>
        <v>0</v>
      </c>
      <c r="I3259" s="27">
        <f t="shared" si="655"/>
        <v>0</v>
      </c>
      <c r="J3259" s="28" t="str">
        <f t="shared" si="656"/>
        <v>NULL</v>
      </c>
      <c r="K3259" s="29" t="str">
        <f t="shared" si="657"/>
        <v/>
      </c>
      <c r="L3259" s="26" t="str">
        <f t="shared" si="658"/>
        <v/>
      </c>
      <c r="M3259" t="str">
        <f t="shared" si="659"/>
        <v/>
      </c>
      <c r="N3259" s="28">
        <f t="shared" si="660"/>
        <v>41.894060995184596</v>
      </c>
      <c r="O3259" t="str">
        <f t="shared" si="661"/>
        <v/>
      </c>
      <c r="P3259" t="str">
        <f t="shared" si="662"/>
        <v/>
      </c>
      <c r="Q3259" s="10"/>
      <c r="R3259" s="10"/>
      <c r="S3259" s="16">
        <v>0</v>
      </c>
      <c r="T3259" s="13"/>
      <c r="U3259" s="14"/>
      <c r="V3259" s="11"/>
      <c r="W3259" s="10"/>
      <c r="X3259" s="29"/>
      <c r="AA3259" t="s">
        <v>331</v>
      </c>
      <c r="AB3259">
        <v>2</v>
      </c>
      <c r="AR3259" t="s">
        <v>332</v>
      </c>
    </row>
    <row r="3260" spans="1:44" x14ac:dyDescent="0.35">
      <c r="A3260">
        <v>17</v>
      </c>
      <c r="B3260" s="26">
        <f t="shared" si="650"/>
        <v>46273.84375</v>
      </c>
      <c r="C3260" t="s">
        <v>56</v>
      </c>
      <c r="D3260">
        <v>3</v>
      </c>
      <c r="E3260" s="26">
        <f t="shared" si="651"/>
        <v>46273.84375</v>
      </c>
      <c r="F3260" s="26">
        <f t="shared" si="652"/>
        <v>46273.822916666664</v>
      </c>
      <c r="G3260">
        <f t="shared" si="653"/>
        <v>0</v>
      </c>
      <c r="H3260">
        <f t="shared" si="654"/>
        <v>0</v>
      </c>
      <c r="I3260" s="27">
        <f t="shared" si="655"/>
        <v>0</v>
      </c>
      <c r="J3260" s="28" t="str">
        <f t="shared" si="656"/>
        <v>NULL</v>
      </c>
      <c r="K3260" s="29" t="str">
        <f t="shared" si="657"/>
        <v/>
      </c>
      <c r="L3260" s="26" t="str">
        <f t="shared" si="658"/>
        <v/>
      </c>
      <c r="M3260" t="str">
        <f t="shared" si="659"/>
        <v/>
      </c>
      <c r="N3260" s="28">
        <f t="shared" si="660"/>
        <v>58.441558441558442</v>
      </c>
      <c r="O3260" t="str">
        <f t="shared" si="661"/>
        <v/>
      </c>
      <c r="P3260" t="str">
        <f t="shared" si="662"/>
        <v/>
      </c>
      <c r="Q3260" s="10"/>
      <c r="R3260" s="10"/>
      <c r="S3260" s="16">
        <v>0</v>
      </c>
      <c r="T3260" s="13"/>
      <c r="U3260" s="14"/>
      <c r="V3260" s="11"/>
      <c r="W3260" s="10"/>
      <c r="X3260" s="29"/>
      <c r="AA3260" t="s">
        <v>331</v>
      </c>
      <c r="AB3260">
        <v>1</v>
      </c>
      <c r="AR3260" t="s">
        <v>338</v>
      </c>
    </row>
    <row r="3261" spans="1:44" x14ac:dyDescent="0.35">
      <c r="A3261">
        <v>17</v>
      </c>
      <c r="B3261" s="26">
        <f t="shared" si="650"/>
        <v>46273.84375</v>
      </c>
      <c r="C3261" t="s">
        <v>56</v>
      </c>
      <c r="D3261">
        <v>4</v>
      </c>
      <c r="E3261" s="26">
        <f t="shared" si="651"/>
        <v>46273.84375</v>
      </c>
      <c r="F3261" s="26">
        <f t="shared" si="652"/>
        <v>46273.822916666664</v>
      </c>
      <c r="G3261">
        <f t="shared" si="653"/>
        <v>0</v>
      </c>
      <c r="H3261">
        <f t="shared" si="654"/>
        <v>0</v>
      </c>
      <c r="I3261" s="27">
        <f t="shared" si="655"/>
        <v>0</v>
      </c>
      <c r="J3261" s="28" t="str">
        <f t="shared" si="656"/>
        <v>NULL</v>
      </c>
      <c r="K3261" s="29" t="str">
        <f t="shared" si="657"/>
        <v/>
      </c>
      <c r="L3261" s="26" t="str">
        <f t="shared" si="658"/>
        <v/>
      </c>
      <c r="M3261" t="str">
        <f t="shared" si="659"/>
        <v/>
      </c>
      <c r="N3261" s="28">
        <f t="shared" si="660"/>
        <v>116.70290571259142</v>
      </c>
      <c r="O3261" t="str">
        <f t="shared" si="661"/>
        <v/>
      </c>
      <c r="P3261" t="str">
        <f t="shared" si="662"/>
        <v/>
      </c>
      <c r="Q3261" s="10"/>
      <c r="R3261" s="10"/>
      <c r="S3261" s="16">
        <v>0</v>
      </c>
      <c r="T3261" s="13"/>
      <c r="U3261" s="14"/>
      <c r="V3261" s="11"/>
      <c r="W3261" s="10"/>
      <c r="X3261" s="29"/>
      <c r="AA3261" t="s">
        <v>331</v>
      </c>
      <c r="AB3261">
        <v>1</v>
      </c>
      <c r="AR3261" t="s">
        <v>338</v>
      </c>
    </row>
    <row r="3262" spans="1:44" x14ac:dyDescent="0.35">
      <c r="A3262">
        <v>17</v>
      </c>
      <c r="B3262" s="26">
        <f t="shared" si="650"/>
        <v>46273.84375</v>
      </c>
      <c r="C3262" t="s">
        <v>56</v>
      </c>
      <c r="D3262">
        <v>5</v>
      </c>
      <c r="E3262" s="26">
        <f t="shared" si="651"/>
        <v>46273.84375</v>
      </c>
      <c r="F3262" s="26">
        <f t="shared" si="652"/>
        <v>46273.822916666664</v>
      </c>
      <c r="G3262">
        <f t="shared" si="653"/>
        <v>0</v>
      </c>
      <c r="H3262">
        <f t="shared" si="654"/>
        <v>0</v>
      </c>
      <c r="I3262" s="27">
        <f t="shared" si="655"/>
        <v>0</v>
      </c>
      <c r="J3262" s="28" t="str">
        <f t="shared" si="656"/>
        <v>NULL</v>
      </c>
      <c r="K3262" s="29" t="str">
        <f t="shared" si="657"/>
        <v/>
      </c>
      <c r="L3262" s="26" t="str">
        <f t="shared" si="658"/>
        <v/>
      </c>
      <c r="M3262" t="str">
        <f t="shared" si="659"/>
        <v/>
      </c>
      <c r="N3262" s="28">
        <f t="shared" si="660"/>
        <v>21.695178849144636</v>
      </c>
      <c r="O3262" t="str">
        <f t="shared" si="661"/>
        <v/>
      </c>
      <c r="P3262" t="str">
        <f t="shared" si="662"/>
        <v/>
      </c>
      <c r="Q3262" s="10"/>
      <c r="R3262" s="10"/>
      <c r="S3262" s="16">
        <v>0</v>
      </c>
      <c r="T3262" s="13"/>
      <c r="U3262" s="14"/>
      <c r="V3262" s="11"/>
      <c r="W3262" s="10"/>
      <c r="X3262" s="29"/>
      <c r="AA3262" t="s">
        <v>331</v>
      </c>
      <c r="AB3262">
        <v>1</v>
      </c>
      <c r="AR3262" t="s">
        <v>338</v>
      </c>
    </row>
    <row r="3263" spans="1:44" x14ac:dyDescent="0.35">
      <c r="A3263">
        <v>17</v>
      </c>
      <c r="B3263" s="26">
        <f t="shared" si="650"/>
        <v>46273.84375</v>
      </c>
      <c r="C3263" t="s">
        <v>56</v>
      </c>
      <c r="D3263">
        <v>6</v>
      </c>
      <c r="E3263" s="26">
        <f t="shared" si="651"/>
        <v>46273.84375</v>
      </c>
      <c r="F3263" s="26">
        <f t="shared" si="652"/>
        <v>46273.822916666664</v>
      </c>
      <c r="G3263">
        <f t="shared" si="653"/>
        <v>0</v>
      </c>
      <c r="H3263">
        <f t="shared" si="654"/>
        <v>0</v>
      </c>
      <c r="I3263" s="27">
        <f t="shared" si="655"/>
        <v>1</v>
      </c>
      <c r="J3263" s="28">
        <f t="shared" si="656"/>
        <v>16.146053186998735</v>
      </c>
      <c r="K3263" s="29" t="str">
        <f t="shared" si="657"/>
        <v/>
      </c>
      <c r="L3263" s="26" t="str">
        <f t="shared" si="658"/>
        <v/>
      </c>
      <c r="M3263" t="str">
        <f t="shared" si="659"/>
        <v/>
      </c>
      <c r="N3263" s="28">
        <f t="shared" si="660"/>
        <v>16.146053186998735</v>
      </c>
      <c r="O3263" t="str">
        <f t="shared" si="661"/>
        <v/>
      </c>
      <c r="P3263" t="str">
        <f t="shared" si="662"/>
        <v/>
      </c>
      <c r="Q3263" s="10"/>
      <c r="R3263" s="10"/>
      <c r="S3263" s="16">
        <v>1</v>
      </c>
      <c r="T3263" s="13">
        <v>16.146053186998731</v>
      </c>
      <c r="U3263" s="14"/>
      <c r="V3263" s="11"/>
      <c r="W3263" s="10"/>
      <c r="X3263" s="29"/>
      <c r="AA3263" t="s">
        <v>331</v>
      </c>
      <c r="AB3263">
        <v>2</v>
      </c>
      <c r="AC3263">
        <v>9.2436075746228745</v>
      </c>
      <c r="AD3263">
        <v>22.86309213951067</v>
      </c>
      <c r="AL3263">
        <v>9.2436075746228745</v>
      </c>
      <c r="AM3263">
        <v>22.86309213951067</v>
      </c>
      <c r="AR3263" t="s">
        <v>332</v>
      </c>
    </row>
    <row r="3264" spans="1:44" x14ac:dyDescent="0.35">
      <c r="A3264">
        <v>17</v>
      </c>
      <c r="B3264" s="26">
        <f t="shared" si="650"/>
        <v>46273.84375</v>
      </c>
      <c r="C3264" t="s">
        <v>57</v>
      </c>
      <c r="D3264">
        <v>1</v>
      </c>
      <c r="E3264" s="26">
        <f t="shared" si="651"/>
        <v>46273.84375</v>
      </c>
      <c r="F3264" s="26">
        <f t="shared" si="652"/>
        <v>46273.822916666664</v>
      </c>
      <c r="G3264">
        <f t="shared" si="653"/>
        <v>0</v>
      </c>
      <c r="H3264">
        <f t="shared" si="654"/>
        <v>0</v>
      </c>
      <c r="I3264" s="27">
        <f t="shared" si="655"/>
        <v>0</v>
      </c>
      <c r="J3264" s="28" t="str">
        <f t="shared" si="656"/>
        <v>NULL</v>
      </c>
      <c r="K3264" s="29" t="str">
        <f t="shared" si="657"/>
        <v/>
      </c>
      <c r="L3264" s="26" t="str">
        <f t="shared" si="658"/>
        <v/>
      </c>
      <c r="M3264" t="str">
        <f t="shared" si="659"/>
        <v/>
      </c>
      <c r="N3264" s="28">
        <f t="shared" si="660"/>
        <v>34.227460053503002</v>
      </c>
      <c r="O3264" t="str">
        <f t="shared" si="661"/>
        <v/>
      </c>
      <c r="P3264" t="str">
        <f t="shared" si="662"/>
        <v/>
      </c>
      <c r="Q3264" s="10"/>
      <c r="R3264" s="10"/>
      <c r="S3264" s="16">
        <v>0</v>
      </c>
      <c r="T3264" s="13"/>
      <c r="U3264" s="14"/>
      <c r="V3264" s="11"/>
      <c r="W3264" s="10"/>
      <c r="X3264" s="29"/>
      <c r="AA3264" t="s">
        <v>331</v>
      </c>
      <c r="AB3264">
        <v>5</v>
      </c>
      <c r="AR3264" t="s">
        <v>337</v>
      </c>
    </row>
    <row r="3265" spans="1:44" x14ac:dyDescent="0.35">
      <c r="A3265">
        <v>17</v>
      </c>
      <c r="B3265" s="26">
        <f t="shared" si="650"/>
        <v>46273.84375</v>
      </c>
      <c r="C3265" t="s">
        <v>57</v>
      </c>
      <c r="D3265">
        <v>2</v>
      </c>
      <c r="E3265" s="26">
        <f t="shared" si="651"/>
        <v>46273.84375</v>
      </c>
      <c r="F3265" s="26">
        <f t="shared" si="652"/>
        <v>46273.822916666664</v>
      </c>
      <c r="G3265">
        <f t="shared" si="653"/>
        <v>0</v>
      </c>
      <c r="H3265">
        <f t="shared" si="654"/>
        <v>0</v>
      </c>
      <c r="I3265" s="27">
        <f t="shared" si="655"/>
        <v>0</v>
      </c>
      <c r="J3265" s="28" t="str">
        <f t="shared" si="656"/>
        <v>NULL</v>
      </c>
      <c r="K3265" s="29" t="str">
        <f t="shared" si="657"/>
        <v/>
      </c>
      <c r="L3265" s="26" t="str">
        <f t="shared" si="658"/>
        <v/>
      </c>
      <c r="M3265" t="str">
        <f t="shared" si="659"/>
        <v/>
      </c>
      <c r="N3265" s="28">
        <f t="shared" si="660"/>
        <v>41.894060995184596</v>
      </c>
      <c r="O3265" t="str">
        <f t="shared" si="661"/>
        <v/>
      </c>
      <c r="P3265" t="str">
        <f t="shared" si="662"/>
        <v/>
      </c>
      <c r="Q3265" s="10"/>
      <c r="R3265" s="10"/>
      <c r="S3265" s="16">
        <v>0</v>
      </c>
      <c r="T3265" s="13"/>
      <c r="U3265" s="14"/>
      <c r="V3265" s="11"/>
      <c r="W3265" s="10"/>
      <c r="X3265" s="29"/>
      <c r="AA3265" t="s">
        <v>331</v>
      </c>
      <c r="AB3265">
        <v>2</v>
      </c>
      <c r="AR3265" t="s">
        <v>332</v>
      </c>
    </row>
    <row r="3266" spans="1:44" x14ac:dyDescent="0.35">
      <c r="A3266">
        <v>17</v>
      </c>
      <c r="B3266" s="26">
        <f t="shared" si="650"/>
        <v>46273.84375</v>
      </c>
      <c r="C3266" t="s">
        <v>57</v>
      </c>
      <c r="D3266">
        <v>3</v>
      </c>
      <c r="E3266" s="26">
        <f t="shared" si="651"/>
        <v>46273.84375</v>
      </c>
      <c r="F3266" s="26">
        <f t="shared" si="652"/>
        <v>46273.822916666664</v>
      </c>
      <c r="G3266">
        <f t="shared" si="653"/>
        <v>0</v>
      </c>
      <c r="H3266">
        <f t="shared" si="654"/>
        <v>0</v>
      </c>
      <c r="I3266" s="27">
        <f t="shared" si="655"/>
        <v>0</v>
      </c>
      <c r="J3266" s="28" t="str">
        <f t="shared" si="656"/>
        <v>NULL</v>
      </c>
      <c r="K3266" s="29" t="str">
        <f t="shared" si="657"/>
        <v/>
      </c>
      <c r="L3266" s="26" t="str">
        <f t="shared" si="658"/>
        <v/>
      </c>
      <c r="M3266" t="str">
        <f t="shared" si="659"/>
        <v/>
      </c>
      <c r="N3266" s="28">
        <f t="shared" si="660"/>
        <v>58.441558441558442</v>
      </c>
      <c r="O3266" t="str">
        <f t="shared" si="661"/>
        <v/>
      </c>
      <c r="P3266" t="str">
        <f t="shared" si="662"/>
        <v/>
      </c>
      <c r="Q3266" s="10"/>
      <c r="R3266" s="10"/>
      <c r="S3266" s="16">
        <v>0</v>
      </c>
      <c r="T3266" s="13"/>
      <c r="U3266" s="14"/>
      <c r="V3266" s="11"/>
      <c r="W3266" s="10"/>
      <c r="X3266" s="29"/>
      <c r="AA3266" t="s">
        <v>331</v>
      </c>
      <c r="AB3266">
        <v>1</v>
      </c>
      <c r="AR3266" t="s">
        <v>338</v>
      </c>
    </row>
    <row r="3267" spans="1:44" x14ac:dyDescent="0.35">
      <c r="A3267">
        <v>17</v>
      </c>
      <c r="B3267" s="26">
        <f t="shared" si="650"/>
        <v>46273.84375</v>
      </c>
      <c r="C3267" t="s">
        <v>57</v>
      </c>
      <c r="D3267">
        <v>4</v>
      </c>
      <c r="E3267" s="26">
        <f t="shared" si="651"/>
        <v>46273.84375</v>
      </c>
      <c r="F3267" s="26">
        <f t="shared" si="652"/>
        <v>46273.822916666664</v>
      </c>
      <c r="G3267">
        <f t="shared" si="653"/>
        <v>0</v>
      </c>
      <c r="H3267">
        <f t="shared" si="654"/>
        <v>0</v>
      </c>
      <c r="I3267" s="27">
        <f t="shared" si="655"/>
        <v>0</v>
      </c>
      <c r="J3267" s="28" t="str">
        <f t="shared" si="656"/>
        <v>NULL</v>
      </c>
      <c r="K3267" s="29" t="str">
        <f t="shared" si="657"/>
        <v/>
      </c>
      <c r="L3267" s="26" t="str">
        <f t="shared" si="658"/>
        <v/>
      </c>
      <c r="M3267" t="str">
        <f t="shared" si="659"/>
        <v/>
      </c>
      <c r="N3267" s="28">
        <f t="shared" si="660"/>
        <v>116.70290571259142</v>
      </c>
      <c r="O3267" t="str">
        <f t="shared" si="661"/>
        <v/>
      </c>
      <c r="P3267" t="str">
        <f t="shared" si="662"/>
        <v/>
      </c>
      <c r="Q3267" s="10"/>
      <c r="R3267" s="10"/>
      <c r="S3267" s="16">
        <v>0</v>
      </c>
      <c r="T3267" s="13"/>
      <c r="U3267" s="14"/>
      <c r="V3267" s="11"/>
      <c r="W3267" s="10"/>
      <c r="X3267" s="29"/>
      <c r="AA3267" t="s">
        <v>331</v>
      </c>
      <c r="AB3267">
        <v>1</v>
      </c>
      <c r="AR3267" t="s">
        <v>338</v>
      </c>
    </row>
    <row r="3268" spans="1:44" x14ac:dyDescent="0.35">
      <c r="A3268">
        <v>17</v>
      </c>
      <c r="B3268" s="26">
        <f t="shared" si="650"/>
        <v>46273.84375</v>
      </c>
      <c r="C3268" t="s">
        <v>57</v>
      </c>
      <c r="D3268">
        <v>5</v>
      </c>
      <c r="E3268" s="26">
        <f t="shared" si="651"/>
        <v>46273.84375</v>
      </c>
      <c r="F3268" s="26">
        <f t="shared" si="652"/>
        <v>46273.822916666664</v>
      </c>
      <c r="G3268">
        <f t="shared" si="653"/>
        <v>0</v>
      </c>
      <c r="H3268">
        <f t="shared" si="654"/>
        <v>0</v>
      </c>
      <c r="I3268" s="27">
        <f t="shared" si="655"/>
        <v>0</v>
      </c>
      <c r="J3268" s="28" t="str">
        <f t="shared" si="656"/>
        <v>NULL</v>
      </c>
      <c r="K3268" s="29" t="str">
        <f t="shared" si="657"/>
        <v/>
      </c>
      <c r="L3268" s="26" t="str">
        <f t="shared" si="658"/>
        <v/>
      </c>
      <c r="M3268" t="str">
        <f t="shared" si="659"/>
        <v/>
      </c>
      <c r="N3268" s="28">
        <f t="shared" si="660"/>
        <v>21.695178849144636</v>
      </c>
      <c r="O3268" t="str">
        <f t="shared" si="661"/>
        <v/>
      </c>
      <c r="P3268" t="str">
        <f t="shared" si="662"/>
        <v/>
      </c>
      <c r="Q3268" s="10"/>
      <c r="R3268" s="10"/>
      <c r="S3268" s="16">
        <v>0</v>
      </c>
      <c r="T3268" s="13"/>
      <c r="U3268" s="14"/>
      <c r="V3268" s="11"/>
      <c r="W3268" s="10"/>
      <c r="X3268" s="29"/>
      <c r="AA3268" t="s">
        <v>331</v>
      </c>
      <c r="AB3268">
        <v>1</v>
      </c>
      <c r="AR3268" t="s">
        <v>338</v>
      </c>
    </row>
    <row r="3269" spans="1:44" x14ac:dyDescent="0.35">
      <c r="A3269">
        <v>17</v>
      </c>
      <c r="B3269" s="26">
        <f t="shared" si="650"/>
        <v>46273.84375</v>
      </c>
      <c r="C3269" t="s">
        <v>57</v>
      </c>
      <c r="D3269">
        <v>6</v>
      </c>
      <c r="E3269" s="26">
        <f t="shared" si="651"/>
        <v>46273.84375</v>
      </c>
      <c r="F3269" s="26">
        <f t="shared" si="652"/>
        <v>46273.822916666664</v>
      </c>
      <c r="G3269">
        <f t="shared" si="653"/>
        <v>0</v>
      </c>
      <c r="H3269">
        <f t="shared" si="654"/>
        <v>0</v>
      </c>
      <c r="I3269" s="27">
        <f t="shared" si="655"/>
        <v>1</v>
      </c>
      <c r="J3269" s="28">
        <f t="shared" si="656"/>
        <v>16.146053186998735</v>
      </c>
      <c r="K3269" s="29" t="str">
        <f t="shared" si="657"/>
        <v/>
      </c>
      <c r="L3269" s="26" t="str">
        <f t="shared" si="658"/>
        <v/>
      </c>
      <c r="M3269" t="str">
        <f t="shared" si="659"/>
        <v/>
      </c>
      <c r="N3269" s="28">
        <f t="shared" si="660"/>
        <v>16.146053186998735</v>
      </c>
      <c r="O3269" t="str">
        <f t="shared" si="661"/>
        <v/>
      </c>
      <c r="P3269" t="str">
        <f t="shared" si="662"/>
        <v/>
      </c>
      <c r="Q3269" s="10"/>
      <c r="R3269" s="10"/>
      <c r="S3269" s="16">
        <v>1</v>
      </c>
      <c r="T3269" s="13">
        <v>16.146053186998731</v>
      </c>
      <c r="U3269" s="14"/>
      <c r="V3269" s="11"/>
      <c r="W3269" s="10"/>
      <c r="X3269" s="29"/>
      <c r="AA3269" t="s">
        <v>331</v>
      </c>
      <c r="AB3269">
        <v>2</v>
      </c>
      <c r="AC3269">
        <v>9.2436075746228745</v>
      </c>
      <c r="AD3269">
        <v>22.86309213951067</v>
      </c>
      <c r="AL3269">
        <v>9.2436075746228745</v>
      </c>
      <c r="AM3269">
        <v>22.86309213951067</v>
      </c>
      <c r="AR3269" t="s">
        <v>332</v>
      </c>
    </row>
    <row r="3270" spans="1:44" x14ac:dyDescent="0.35">
      <c r="A3270">
        <v>17</v>
      </c>
      <c r="B3270" s="26">
        <f t="shared" ref="B3270:B3333" si="663">INDEX(SNAP_TIMES,MATCH(A3270,SNAP_NOS,0))</f>
        <v>46273.84375</v>
      </c>
      <c r="C3270" t="s">
        <v>58</v>
      </c>
      <c r="D3270">
        <v>1</v>
      </c>
      <c r="E3270" s="26">
        <f t="shared" ref="E3270:E3333" si="664">IF(AND(INDEX(SH_CHG,MATCH(C3270,SH_ID,0))&lt;&gt;"",B3270&gt;=INDEX(SH_CHG,MATCH(C3270,SH_ID,0))),INDEX(SH_DEP,MATCH(C3270,SH_ID,0)),INDEX(SH_ORIG,MATCH(C3270,SH_ID,0)))</f>
        <v>46273.854166666657</v>
      </c>
      <c r="F3270" s="26">
        <f t="shared" ref="F3270:F3333" si="665">E3270-LOADING_MINUTES/1440</f>
        <v>46273.833333333321</v>
      </c>
      <c r="G3270">
        <f t="shared" ref="G3270:G3333" si="666">COUNTIFS(OL_SNAP,A3270,OL_EFF,C3270,OL_WT,D3270,OL_OPEN,"&gt;0")</f>
        <v>0</v>
      </c>
      <c r="H3270">
        <f t="shared" ref="H3270:H3333" si="667">SUMIFS($G$6:$G$3569,$A$6:$A$3569,A3270,$D$6:$D$3569,D3270,$F$6:$F$3569,"&lt;="&amp;F3270)</f>
        <v>0</v>
      </c>
      <c r="I3270" s="27">
        <f t="shared" ref="I3270:I3333" si="668">INDEX(C_RES,MATCH(1,INDEX((C_SN=A3270)*(C_WT=D3270),0),0))</f>
        <v>0</v>
      </c>
      <c r="J3270" s="28" t="str">
        <f t="shared" ref="J3270:J3333" si="669">INDEX(C_RL,MATCH(1,INDEX((C_SN=A3270)*(C_WT=D3270),0),0))</f>
        <v>NULL</v>
      </c>
      <c r="K3270" s="29" t="str">
        <f t="shared" ref="K3270:K3333" si="670">IF(G3270=0,"",IF(ISNUMBER(J3270),IF(J3270&gt;0,H3270/J3270/24,"NULL"),"NULL"))</f>
        <v/>
      </c>
      <c r="L3270" s="26" t="str">
        <f t="shared" ref="L3270:L3333" si="671">IF(ISNUMBER(K3270),B3270+K3270,"")</f>
        <v/>
      </c>
      <c r="M3270" t="str">
        <f t="shared" ref="M3270:M3333" si="672">IF(G3270=0,"",IF(B3270&gt;=F3270,"NO - CUTOFF PASSED",IF(ISNUMBER(K3270),IF(L3270&lt;=F3270,"YES","NO"),"UNKNOWN - NO RATE")))</f>
        <v/>
      </c>
      <c r="N3270" s="28">
        <f t="shared" ref="N3270:N3333" si="673">IFERROR(IF(AND(INDEX(C_HRS,MATCH(1,INDEX((C_SN=A3270)*(C_WT=D3270),0),0))&gt;0,INDEX(C_TL,MATCH(1,INDEX((C_SN=A3270)*(C_WT=D3270),0),0))&gt;0),INDEX(C_TL,MATCH(1,INDEX((C_SN=A3270)*(C_WT=D3270),0),0))/INDEX(C_HRS,MATCH(1,INDEX((C_SN=A3270)*(C_WT=D3270),0),0)),"NULL"),"NULL")</f>
        <v>34.227460053503002</v>
      </c>
      <c r="O3270" t="str">
        <f t="shared" ref="O3270:O3333" si="674">IF(M3270="NO",IF(ISNUMBER(N3270),ROUNDUP(H3270/(N3270*(F3270-B3270)*24),0),"CANNOT ESTIMATE - NO RATE"),"")</f>
        <v/>
      </c>
      <c r="P3270" t="str">
        <f t="shared" ref="P3270:P3333" si="675">IF(ISNUMBER(O3270),MAX(0,O3270-I3270),O3270)</f>
        <v/>
      </c>
      <c r="Q3270" s="10"/>
      <c r="R3270" s="10"/>
      <c r="S3270" s="16">
        <v>0</v>
      </c>
      <c r="T3270" s="13"/>
      <c r="U3270" s="14"/>
      <c r="V3270" s="11"/>
      <c r="W3270" s="10"/>
      <c r="X3270" s="29"/>
      <c r="AA3270" t="s">
        <v>331</v>
      </c>
      <c r="AB3270">
        <v>5</v>
      </c>
      <c r="AR3270" t="s">
        <v>337</v>
      </c>
    </row>
    <row r="3271" spans="1:44" x14ac:dyDescent="0.35">
      <c r="A3271">
        <v>17</v>
      </c>
      <c r="B3271" s="26">
        <f t="shared" si="663"/>
        <v>46273.84375</v>
      </c>
      <c r="C3271" t="s">
        <v>58</v>
      </c>
      <c r="D3271">
        <v>2</v>
      </c>
      <c r="E3271" s="26">
        <f t="shared" si="664"/>
        <v>46273.854166666657</v>
      </c>
      <c r="F3271" s="26">
        <f t="shared" si="665"/>
        <v>46273.833333333321</v>
      </c>
      <c r="G3271">
        <f t="shared" si="666"/>
        <v>0</v>
      </c>
      <c r="H3271">
        <f t="shared" si="667"/>
        <v>0</v>
      </c>
      <c r="I3271" s="27">
        <f t="shared" si="668"/>
        <v>0</v>
      </c>
      <c r="J3271" s="28" t="str">
        <f t="shared" si="669"/>
        <v>NULL</v>
      </c>
      <c r="K3271" s="29" t="str">
        <f t="shared" si="670"/>
        <v/>
      </c>
      <c r="L3271" s="26" t="str">
        <f t="shared" si="671"/>
        <v/>
      </c>
      <c r="M3271" t="str">
        <f t="shared" si="672"/>
        <v/>
      </c>
      <c r="N3271" s="28">
        <f t="shared" si="673"/>
        <v>41.894060995184596</v>
      </c>
      <c r="O3271" t="str">
        <f t="shared" si="674"/>
        <v/>
      </c>
      <c r="P3271" t="str">
        <f t="shared" si="675"/>
        <v/>
      </c>
      <c r="Q3271" s="10"/>
      <c r="R3271" s="10"/>
      <c r="S3271" s="16">
        <v>0</v>
      </c>
      <c r="T3271" s="13"/>
      <c r="U3271" s="14"/>
      <c r="V3271" s="11"/>
      <c r="W3271" s="10"/>
      <c r="X3271" s="29"/>
      <c r="AA3271" t="s">
        <v>331</v>
      </c>
      <c r="AB3271">
        <v>2</v>
      </c>
      <c r="AR3271" t="s">
        <v>332</v>
      </c>
    </row>
    <row r="3272" spans="1:44" x14ac:dyDescent="0.35">
      <c r="A3272">
        <v>17</v>
      </c>
      <c r="B3272" s="26">
        <f t="shared" si="663"/>
        <v>46273.84375</v>
      </c>
      <c r="C3272" t="s">
        <v>58</v>
      </c>
      <c r="D3272">
        <v>3</v>
      </c>
      <c r="E3272" s="26">
        <f t="shared" si="664"/>
        <v>46273.854166666657</v>
      </c>
      <c r="F3272" s="26">
        <f t="shared" si="665"/>
        <v>46273.833333333321</v>
      </c>
      <c r="G3272">
        <f t="shared" si="666"/>
        <v>0</v>
      </c>
      <c r="H3272">
        <f t="shared" si="667"/>
        <v>0</v>
      </c>
      <c r="I3272" s="27">
        <f t="shared" si="668"/>
        <v>0</v>
      </c>
      <c r="J3272" s="28" t="str">
        <f t="shared" si="669"/>
        <v>NULL</v>
      </c>
      <c r="K3272" s="29" t="str">
        <f t="shared" si="670"/>
        <v/>
      </c>
      <c r="L3272" s="26" t="str">
        <f t="shared" si="671"/>
        <v/>
      </c>
      <c r="M3272" t="str">
        <f t="shared" si="672"/>
        <v/>
      </c>
      <c r="N3272" s="28">
        <f t="shared" si="673"/>
        <v>58.441558441558442</v>
      </c>
      <c r="O3272" t="str">
        <f t="shared" si="674"/>
        <v/>
      </c>
      <c r="P3272" t="str">
        <f t="shared" si="675"/>
        <v/>
      </c>
      <c r="Q3272" s="10"/>
      <c r="R3272" s="10"/>
      <c r="S3272" s="16">
        <v>0</v>
      </c>
      <c r="T3272" s="13"/>
      <c r="U3272" s="14"/>
      <c r="V3272" s="11"/>
      <c r="W3272" s="10"/>
      <c r="X3272" s="29"/>
      <c r="AA3272" t="s">
        <v>331</v>
      </c>
      <c r="AB3272">
        <v>1</v>
      </c>
      <c r="AR3272" t="s">
        <v>338</v>
      </c>
    </row>
    <row r="3273" spans="1:44" x14ac:dyDescent="0.35">
      <c r="A3273">
        <v>17</v>
      </c>
      <c r="B3273" s="26">
        <f t="shared" si="663"/>
        <v>46273.84375</v>
      </c>
      <c r="C3273" t="s">
        <v>58</v>
      </c>
      <c r="D3273">
        <v>4</v>
      </c>
      <c r="E3273" s="26">
        <f t="shared" si="664"/>
        <v>46273.854166666657</v>
      </c>
      <c r="F3273" s="26">
        <f t="shared" si="665"/>
        <v>46273.833333333321</v>
      </c>
      <c r="G3273">
        <f t="shared" si="666"/>
        <v>0</v>
      </c>
      <c r="H3273">
        <f t="shared" si="667"/>
        <v>0</v>
      </c>
      <c r="I3273" s="27">
        <f t="shared" si="668"/>
        <v>0</v>
      </c>
      <c r="J3273" s="28" t="str">
        <f t="shared" si="669"/>
        <v>NULL</v>
      </c>
      <c r="K3273" s="29" t="str">
        <f t="shared" si="670"/>
        <v/>
      </c>
      <c r="L3273" s="26" t="str">
        <f t="shared" si="671"/>
        <v/>
      </c>
      <c r="M3273" t="str">
        <f t="shared" si="672"/>
        <v/>
      </c>
      <c r="N3273" s="28">
        <f t="shared" si="673"/>
        <v>116.70290571259142</v>
      </c>
      <c r="O3273" t="str">
        <f t="shared" si="674"/>
        <v/>
      </c>
      <c r="P3273" t="str">
        <f t="shared" si="675"/>
        <v/>
      </c>
      <c r="Q3273" s="10"/>
      <c r="R3273" s="10"/>
      <c r="S3273" s="16">
        <v>0</v>
      </c>
      <c r="T3273" s="13"/>
      <c r="U3273" s="14"/>
      <c r="V3273" s="11"/>
      <c r="W3273" s="10"/>
      <c r="X3273" s="29"/>
      <c r="AA3273" t="s">
        <v>331</v>
      </c>
      <c r="AB3273">
        <v>1</v>
      </c>
      <c r="AR3273" t="s">
        <v>338</v>
      </c>
    </row>
    <row r="3274" spans="1:44" x14ac:dyDescent="0.35">
      <c r="A3274">
        <v>17</v>
      </c>
      <c r="B3274" s="26">
        <f t="shared" si="663"/>
        <v>46273.84375</v>
      </c>
      <c r="C3274" t="s">
        <v>58</v>
      </c>
      <c r="D3274">
        <v>5</v>
      </c>
      <c r="E3274" s="26">
        <f t="shared" si="664"/>
        <v>46273.854166666657</v>
      </c>
      <c r="F3274" s="26">
        <f t="shared" si="665"/>
        <v>46273.833333333321</v>
      </c>
      <c r="G3274">
        <f t="shared" si="666"/>
        <v>0</v>
      </c>
      <c r="H3274">
        <f t="shared" si="667"/>
        <v>0</v>
      </c>
      <c r="I3274" s="27">
        <f t="shared" si="668"/>
        <v>0</v>
      </c>
      <c r="J3274" s="28" t="str">
        <f t="shared" si="669"/>
        <v>NULL</v>
      </c>
      <c r="K3274" s="29" t="str">
        <f t="shared" si="670"/>
        <v/>
      </c>
      <c r="L3274" s="26" t="str">
        <f t="shared" si="671"/>
        <v/>
      </c>
      <c r="M3274" t="str">
        <f t="shared" si="672"/>
        <v/>
      </c>
      <c r="N3274" s="28">
        <f t="shared" si="673"/>
        <v>21.695178849144636</v>
      </c>
      <c r="O3274" t="str">
        <f t="shared" si="674"/>
        <v/>
      </c>
      <c r="P3274" t="str">
        <f t="shared" si="675"/>
        <v/>
      </c>
      <c r="Q3274" s="10"/>
      <c r="R3274" s="10"/>
      <c r="S3274" s="16">
        <v>0</v>
      </c>
      <c r="T3274" s="13"/>
      <c r="U3274" s="14"/>
      <c r="V3274" s="11"/>
      <c r="W3274" s="10"/>
      <c r="X3274" s="29"/>
      <c r="AA3274" t="s">
        <v>331</v>
      </c>
      <c r="AB3274">
        <v>1</v>
      </c>
      <c r="AR3274" t="s">
        <v>338</v>
      </c>
    </row>
    <row r="3275" spans="1:44" x14ac:dyDescent="0.35">
      <c r="A3275">
        <v>17</v>
      </c>
      <c r="B3275" s="26">
        <f t="shared" si="663"/>
        <v>46273.84375</v>
      </c>
      <c r="C3275" t="s">
        <v>58</v>
      </c>
      <c r="D3275">
        <v>6</v>
      </c>
      <c r="E3275" s="26">
        <f t="shared" si="664"/>
        <v>46273.854166666657</v>
      </c>
      <c r="F3275" s="26">
        <f t="shared" si="665"/>
        <v>46273.833333333321</v>
      </c>
      <c r="G3275">
        <f t="shared" si="666"/>
        <v>0</v>
      </c>
      <c r="H3275">
        <f t="shared" si="667"/>
        <v>0</v>
      </c>
      <c r="I3275" s="27">
        <f t="shared" si="668"/>
        <v>1</v>
      </c>
      <c r="J3275" s="28">
        <f t="shared" si="669"/>
        <v>16.146053186998735</v>
      </c>
      <c r="K3275" s="29" t="str">
        <f t="shared" si="670"/>
        <v/>
      </c>
      <c r="L3275" s="26" t="str">
        <f t="shared" si="671"/>
        <v/>
      </c>
      <c r="M3275" t="str">
        <f t="shared" si="672"/>
        <v/>
      </c>
      <c r="N3275" s="28">
        <f t="shared" si="673"/>
        <v>16.146053186998735</v>
      </c>
      <c r="O3275" t="str">
        <f t="shared" si="674"/>
        <v/>
      </c>
      <c r="P3275" t="str">
        <f t="shared" si="675"/>
        <v/>
      </c>
      <c r="Q3275" s="10"/>
      <c r="R3275" s="10"/>
      <c r="S3275" s="16">
        <v>1</v>
      </c>
      <c r="T3275" s="13">
        <v>16.146053186998731</v>
      </c>
      <c r="U3275" s="14"/>
      <c r="V3275" s="11"/>
      <c r="W3275" s="10"/>
      <c r="X3275" s="29"/>
      <c r="AA3275" t="s">
        <v>331</v>
      </c>
      <c r="AB3275">
        <v>2</v>
      </c>
      <c r="AC3275">
        <v>9.2436075746228745</v>
      </c>
      <c r="AD3275">
        <v>22.86309213951067</v>
      </c>
      <c r="AL3275">
        <v>9.2436075746228745</v>
      </c>
      <c r="AM3275">
        <v>22.86309213951067</v>
      </c>
      <c r="AR3275" t="s">
        <v>332</v>
      </c>
    </row>
    <row r="3276" spans="1:44" x14ac:dyDescent="0.35">
      <c r="A3276">
        <v>17</v>
      </c>
      <c r="B3276" s="26">
        <f t="shared" si="663"/>
        <v>46273.84375</v>
      </c>
      <c r="C3276" t="s">
        <v>59</v>
      </c>
      <c r="D3276">
        <v>1</v>
      </c>
      <c r="E3276" s="26">
        <f t="shared" si="664"/>
        <v>46273.854166666657</v>
      </c>
      <c r="F3276" s="26">
        <f t="shared" si="665"/>
        <v>46273.833333333321</v>
      </c>
      <c r="G3276">
        <f t="shared" si="666"/>
        <v>0</v>
      </c>
      <c r="H3276">
        <f t="shared" si="667"/>
        <v>0</v>
      </c>
      <c r="I3276" s="27">
        <f t="shared" si="668"/>
        <v>0</v>
      </c>
      <c r="J3276" s="28" t="str">
        <f t="shared" si="669"/>
        <v>NULL</v>
      </c>
      <c r="K3276" s="29" t="str">
        <f t="shared" si="670"/>
        <v/>
      </c>
      <c r="L3276" s="26" t="str">
        <f t="shared" si="671"/>
        <v/>
      </c>
      <c r="M3276" t="str">
        <f t="shared" si="672"/>
        <v/>
      </c>
      <c r="N3276" s="28">
        <f t="shared" si="673"/>
        <v>34.227460053503002</v>
      </c>
      <c r="O3276" t="str">
        <f t="shared" si="674"/>
        <v/>
      </c>
      <c r="P3276" t="str">
        <f t="shared" si="675"/>
        <v/>
      </c>
      <c r="Q3276" s="10"/>
      <c r="R3276" s="10"/>
      <c r="S3276" s="16">
        <v>0</v>
      </c>
      <c r="T3276" s="13"/>
      <c r="U3276" s="14"/>
      <c r="V3276" s="11"/>
      <c r="W3276" s="10"/>
      <c r="X3276" s="29"/>
      <c r="AA3276" t="s">
        <v>331</v>
      </c>
      <c r="AB3276">
        <v>5</v>
      </c>
      <c r="AR3276" t="s">
        <v>337</v>
      </c>
    </row>
    <row r="3277" spans="1:44" x14ac:dyDescent="0.35">
      <c r="A3277">
        <v>17</v>
      </c>
      <c r="B3277" s="26">
        <f t="shared" si="663"/>
        <v>46273.84375</v>
      </c>
      <c r="C3277" t="s">
        <v>59</v>
      </c>
      <c r="D3277">
        <v>2</v>
      </c>
      <c r="E3277" s="26">
        <f t="shared" si="664"/>
        <v>46273.854166666657</v>
      </c>
      <c r="F3277" s="26">
        <f t="shared" si="665"/>
        <v>46273.833333333321</v>
      </c>
      <c r="G3277">
        <f t="shared" si="666"/>
        <v>0</v>
      </c>
      <c r="H3277">
        <f t="shared" si="667"/>
        <v>0</v>
      </c>
      <c r="I3277" s="27">
        <f t="shared" si="668"/>
        <v>0</v>
      </c>
      <c r="J3277" s="28" t="str">
        <f t="shared" si="669"/>
        <v>NULL</v>
      </c>
      <c r="K3277" s="29" t="str">
        <f t="shared" si="670"/>
        <v/>
      </c>
      <c r="L3277" s="26" t="str">
        <f t="shared" si="671"/>
        <v/>
      </c>
      <c r="M3277" t="str">
        <f t="shared" si="672"/>
        <v/>
      </c>
      <c r="N3277" s="28">
        <f t="shared" si="673"/>
        <v>41.894060995184596</v>
      </c>
      <c r="O3277" t="str">
        <f t="shared" si="674"/>
        <v/>
      </c>
      <c r="P3277" t="str">
        <f t="shared" si="675"/>
        <v/>
      </c>
      <c r="Q3277" s="10"/>
      <c r="R3277" s="10"/>
      <c r="S3277" s="16">
        <v>0</v>
      </c>
      <c r="T3277" s="13"/>
      <c r="U3277" s="14"/>
      <c r="V3277" s="11"/>
      <c r="W3277" s="10"/>
      <c r="X3277" s="29"/>
      <c r="AA3277" t="s">
        <v>331</v>
      </c>
      <c r="AB3277">
        <v>2</v>
      </c>
      <c r="AR3277" t="s">
        <v>332</v>
      </c>
    </row>
    <row r="3278" spans="1:44" x14ac:dyDescent="0.35">
      <c r="A3278">
        <v>17</v>
      </c>
      <c r="B3278" s="26">
        <f t="shared" si="663"/>
        <v>46273.84375</v>
      </c>
      <c r="C3278" t="s">
        <v>59</v>
      </c>
      <c r="D3278">
        <v>3</v>
      </c>
      <c r="E3278" s="26">
        <f t="shared" si="664"/>
        <v>46273.854166666657</v>
      </c>
      <c r="F3278" s="26">
        <f t="shared" si="665"/>
        <v>46273.833333333321</v>
      </c>
      <c r="G3278">
        <f t="shared" si="666"/>
        <v>0</v>
      </c>
      <c r="H3278">
        <f t="shared" si="667"/>
        <v>0</v>
      </c>
      <c r="I3278" s="27">
        <f t="shared" si="668"/>
        <v>0</v>
      </c>
      <c r="J3278" s="28" t="str">
        <f t="shared" si="669"/>
        <v>NULL</v>
      </c>
      <c r="K3278" s="29" t="str">
        <f t="shared" si="670"/>
        <v/>
      </c>
      <c r="L3278" s="26" t="str">
        <f t="shared" si="671"/>
        <v/>
      </c>
      <c r="M3278" t="str">
        <f t="shared" si="672"/>
        <v/>
      </c>
      <c r="N3278" s="28">
        <f t="shared" si="673"/>
        <v>58.441558441558442</v>
      </c>
      <c r="O3278" t="str">
        <f t="shared" si="674"/>
        <v/>
      </c>
      <c r="P3278" t="str">
        <f t="shared" si="675"/>
        <v/>
      </c>
      <c r="Q3278" s="10"/>
      <c r="R3278" s="10"/>
      <c r="S3278" s="16">
        <v>0</v>
      </c>
      <c r="T3278" s="13"/>
      <c r="U3278" s="14"/>
      <c r="V3278" s="11"/>
      <c r="W3278" s="10"/>
      <c r="X3278" s="29"/>
      <c r="AA3278" t="s">
        <v>331</v>
      </c>
      <c r="AB3278">
        <v>1</v>
      </c>
      <c r="AR3278" t="s">
        <v>338</v>
      </c>
    </row>
    <row r="3279" spans="1:44" x14ac:dyDescent="0.35">
      <c r="A3279">
        <v>17</v>
      </c>
      <c r="B3279" s="26">
        <f t="shared" si="663"/>
        <v>46273.84375</v>
      </c>
      <c r="C3279" t="s">
        <v>59</v>
      </c>
      <c r="D3279">
        <v>4</v>
      </c>
      <c r="E3279" s="26">
        <f t="shared" si="664"/>
        <v>46273.854166666657</v>
      </c>
      <c r="F3279" s="26">
        <f t="shared" si="665"/>
        <v>46273.833333333321</v>
      </c>
      <c r="G3279">
        <f t="shared" si="666"/>
        <v>0</v>
      </c>
      <c r="H3279">
        <f t="shared" si="667"/>
        <v>0</v>
      </c>
      <c r="I3279" s="27">
        <f t="shared" si="668"/>
        <v>0</v>
      </c>
      <c r="J3279" s="28" t="str">
        <f t="shared" si="669"/>
        <v>NULL</v>
      </c>
      <c r="K3279" s="29" t="str">
        <f t="shared" si="670"/>
        <v/>
      </c>
      <c r="L3279" s="26" t="str">
        <f t="shared" si="671"/>
        <v/>
      </c>
      <c r="M3279" t="str">
        <f t="shared" si="672"/>
        <v/>
      </c>
      <c r="N3279" s="28">
        <f t="shared" si="673"/>
        <v>116.70290571259142</v>
      </c>
      <c r="O3279" t="str">
        <f t="shared" si="674"/>
        <v/>
      </c>
      <c r="P3279" t="str">
        <f t="shared" si="675"/>
        <v/>
      </c>
      <c r="Q3279" s="10"/>
      <c r="R3279" s="10"/>
      <c r="S3279" s="16">
        <v>0</v>
      </c>
      <c r="T3279" s="13"/>
      <c r="U3279" s="14"/>
      <c r="V3279" s="11"/>
      <c r="W3279" s="10"/>
      <c r="X3279" s="29"/>
      <c r="AA3279" t="s">
        <v>331</v>
      </c>
      <c r="AB3279">
        <v>1</v>
      </c>
      <c r="AR3279" t="s">
        <v>338</v>
      </c>
    </row>
    <row r="3280" spans="1:44" x14ac:dyDescent="0.35">
      <c r="A3280">
        <v>17</v>
      </c>
      <c r="B3280" s="26">
        <f t="shared" si="663"/>
        <v>46273.84375</v>
      </c>
      <c r="C3280" t="s">
        <v>59</v>
      </c>
      <c r="D3280">
        <v>5</v>
      </c>
      <c r="E3280" s="26">
        <f t="shared" si="664"/>
        <v>46273.854166666657</v>
      </c>
      <c r="F3280" s="26">
        <f t="shared" si="665"/>
        <v>46273.833333333321</v>
      </c>
      <c r="G3280">
        <f t="shared" si="666"/>
        <v>0</v>
      </c>
      <c r="H3280">
        <f t="shared" si="667"/>
        <v>0</v>
      </c>
      <c r="I3280" s="27">
        <f t="shared" si="668"/>
        <v>0</v>
      </c>
      <c r="J3280" s="28" t="str">
        <f t="shared" si="669"/>
        <v>NULL</v>
      </c>
      <c r="K3280" s="29" t="str">
        <f t="shared" si="670"/>
        <v/>
      </c>
      <c r="L3280" s="26" t="str">
        <f t="shared" si="671"/>
        <v/>
      </c>
      <c r="M3280" t="str">
        <f t="shared" si="672"/>
        <v/>
      </c>
      <c r="N3280" s="28">
        <f t="shared" si="673"/>
        <v>21.695178849144636</v>
      </c>
      <c r="O3280" t="str">
        <f t="shared" si="674"/>
        <v/>
      </c>
      <c r="P3280" t="str">
        <f t="shared" si="675"/>
        <v/>
      </c>
      <c r="Q3280" s="10"/>
      <c r="R3280" s="10"/>
      <c r="S3280" s="16">
        <v>0</v>
      </c>
      <c r="T3280" s="13"/>
      <c r="U3280" s="14"/>
      <c r="V3280" s="11"/>
      <c r="W3280" s="10"/>
      <c r="X3280" s="29"/>
      <c r="AA3280" t="s">
        <v>331</v>
      </c>
      <c r="AB3280">
        <v>1</v>
      </c>
      <c r="AR3280" t="s">
        <v>338</v>
      </c>
    </row>
    <row r="3281" spans="1:44" x14ac:dyDescent="0.35">
      <c r="A3281">
        <v>17</v>
      </c>
      <c r="B3281" s="26">
        <f t="shared" si="663"/>
        <v>46273.84375</v>
      </c>
      <c r="C3281" t="s">
        <v>59</v>
      </c>
      <c r="D3281">
        <v>6</v>
      </c>
      <c r="E3281" s="26">
        <f t="shared" si="664"/>
        <v>46273.854166666657</v>
      </c>
      <c r="F3281" s="26">
        <f t="shared" si="665"/>
        <v>46273.833333333321</v>
      </c>
      <c r="G3281">
        <f t="shared" si="666"/>
        <v>0</v>
      </c>
      <c r="H3281">
        <f t="shared" si="667"/>
        <v>0</v>
      </c>
      <c r="I3281" s="27">
        <f t="shared" si="668"/>
        <v>1</v>
      </c>
      <c r="J3281" s="28">
        <f t="shared" si="669"/>
        <v>16.146053186998735</v>
      </c>
      <c r="K3281" s="29" t="str">
        <f t="shared" si="670"/>
        <v/>
      </c>
      <c r="L3281" s="26" t="str">
        <f t="shared" si="671"/>
        <v/>
      </c>
      <c r="M3281" t="str">
        <f t="shared" si="672"/>
        <v/>
      </c>
      <c r="N3281" s="28">
        <f t="shared" si="673"/>
        <v>16.146053186998735</v>
      </c>
      <c r="O3281" t="str">
        <f t="shared" si="674"/>
        <v/>
      </c>
      <c r="P3281" t="str">
        <f t="shared" si="675"/>
        <v/>
      </c>
      <c r="Q3281" s="10"/>
      <c r="R3281" s="10"/>
      <c r="S3281" s="16">
        <v>1</v>
      </c>
      <c r="T3281" s="13">
        <v>16.146053186998731</v>
      </c>
      <c r="U3281" s="14"/>
      <c r="V3281" s="11"/>
      <c r="W3281" s="10"/>
      <c r="X3281" s="29"/>
      <c r="AA3281" t="s">
        <v>331</v>
      </c>
      <c r="AB3281">
        <v>2</v>
      </c>
      <c r="AC3281">
        <v>9.2436075746228745</v>
      </c>
      <c r="AD3281">
        <v>22.86309213951067</v>
      </c>
      <c r="AL3281">
        <v>9.2436075746228745</v>
      </c>
      <c r="AM3281">
        <v>22.86309213951067</v>
      </c>
      <c r="AR3281" t="s">
        <v>332</v>
      </c>
    </row>
    <row r="3282" spans="1:44" x14ac:dyDescent="0.35">
      <c r="A3282">
        <v>17</v>
      </c>
      <c r="B3282" s="26">
        <f t="shared" si="663"/>
        <v>46273.84375</v>
      </c>
      <c r="C3282" t="s">
        <v>60</v>
      </c>
      <c r="D3282">
        <v>1</v>
      </c>
      <c r="E3282" s="26">
        <f t="shared" si="664"/>
        <v>46273.854166666657</v>
      </c>
      <c r="F3282" s="26">
        <f t="shared" si="665"/>
        <v>46273.833333333321</v>
      </c>
      <c r="G3282">
        <f t="shared" si="666"/>
        <v>0</v>
      </c>
      <c r="H3282">
        <f t="shared" si="667"/>
        <v>0</v>
      </c>
      <c r="I3282" s="27">
        <f t="shared" si="668"/>
        <v>0</v>
      </c>
      <c r="J3282" s="28" t="str">
        <f t="shared" si="669"/>
        <v>NULL</v>
      </c>
      <c r="K3282" s="29" t="str">
        <f t="shared" si="670"/>
        <v/>
      </c>
      <c r="L3282" s="26" t="str">
        <f t="shared" si="671"/>
        <v/>
      </c>
      <c r="M3282" t="str">
        <f t="shared" si="672"/>
        <v/>
      </c>
      <c r="N3282" s="28">
        <f t="shared" si="673"/>
        <v>34.227460053503002</v>
      </c>
      <c r="O3282" t="str">
        <f t="shared" si="674"/>
        <v/>
      </c>
      <c r="P3282" t="str">
        <f t="shared" si="675"/>
        <v/>
      </c>
      <c r="Q3282" s="10"/>
      <c r="R3282" s="10"/>
      <c r="S3282" s="16">
        <v>0</v>
      </c>
      <c r="T3282" s="13"/>
      <c r="U3282" s="14"/>
      <c r="V3282" s="11"/>
      <c r="W3282" s="10"/>
      <c r="X3282" s="29"/>
      <c r="AA3282" t="s">
        <v>331</v>
      </c>
      <c r="AB3282">
        <v>5</v>
      </c>
      <c r="AR3282" t="s">
        <v>337</v>
      </c>
    </row>
    <row r="3283" spans="1:44" x14ac:dyDescent="0.35">
      <c r="A3283">
        <v>17</v>
      </c>
      <c r="B3283" s="26">
        <f t="shared" si="663"/>
        <v>46273.84375</v>
      </c>
      <c r="C3283" t="s">
        <v>60</v>
      </c>
      <c r="D3283">
        <v>2</v>
      </c>
      <c r="E3283" s="26">
        <f t="shared" si="664"/>
        <v>46273.854166666657</v>
      </c>
      <c r="F3283" s="26">
        <f t="shared" si="665"/>
        <v>46273.833333333321</v>
      </c>
      <c r="G3283">
        <f t="shared" si="666"/>
        <v>0</v>
      </c>
      <c r="H3283">
        <f t="shared" si="667"/>
        <v>0</v>
      </c>
      <c r="I3283" s="27">
        <f t="shared" si="668"/>
        <v>0</v>
      </c>
      <c r="J3283" s="28" t="str">
        <f t="shared" si="669"/>
        <v>NULL</v>
      </c>
      <c r="K3283" s="29" t="str">
        <f t="shared" si="670"/>
        <v/>
      </c>
      <c r="L3283" s="26" t="str">
        <f t="shared" si="671"/>
        <v/>
      </c>
      <c r="M3283" t="str">
        <f t="shared" si="672"/>
        <v/>
      </c>
      <c r="N3283" s="28">
        <f t="shared" si="673"/>
        <v>41.894060995184596</v>
      </c>
      <c r="O3283" t="str">
        <f t="shared" si="674"/>
        <v/>
      </c>
      <c r="P3283" t="str">
        <f t="shared" si="675"/>
        <v/>
      </c>
      <c r="Q3283" s="10"/>
      <c r="R3283" s="10"/>
      <c r="S3283" s="16">
        <v>0</v>
      </c>
      <c r="T3283" s="13"/>
      <c r="U3283" s="14"/>
      <c r="V3283" s="11"/>
      <c r="W3283" s="10"/>
      <c r="X3283" s="29"/>
      <c r="AA3283" t="s">
        <v>331</v>
      </c>
      <c r="AB3283">
        <v>2</v>
      </c>
      <c r="AR3283" t="s">
        <v>332</v>
      </c>
    </row>
    <row r="3284" spans="1:44" x14ac:dyDescent="0.35">
      <c r="A3284">
        <v>17</v>
      </c>
      <c r="B3284" s="26">
        <f t="shared" si="663"/>
        <v>46273.84375</v>
      </c>
      <c r="C3284" t="s">
        <v>60</v>
      </c>
      <c r="D3284">
        <v>3</v>
      </c>
      <c r="E3284" s="26">
        <f t="shared" si="664"/>
        <v>46273.854166666657</v>
      </c>
      <c r="F3284" s="26">
        <f t="shared" si="665"/>
        <v>46273.833333333321</v>
      </c>
      <c r="G3284">
        <f t="shared" si="666"/>
        <v>0</v>
      </c>
      <c r="H3284">
        <f t="shared" si="667"/>
        <v>0</v>
      </c>
      <c r="I3284" s="27">
        <f t="shared" si="668"/>
        <v>0</v>
      </c>
      <c r="J3284" s="28" t="str">
        <f t="shared" si="669"/>
        <v>NULL</v>
      </c>
      <c r="K3284" s="29" t="str">
        <f t="shared" si="670"/>
        <v/>
      </c>
      <c r="L3284" s="26" t="str">
        <f t="shared" si="671"/>
        <v/>
      </c>
      <c r="M3284" t="str">
        <f t="shared" si="672"/>
        <v/>
      </c>
      <c r="N3284" s="28">
        <f t="shared" si="673"/>
        <v>58.441558441558442</v>
      </c>
      <c r="O3284" t="str">
        <f t="shared" si="674"/>
        <v/>
      </c>
      <c r="P3284" t="str">
        <f t="shared" si="675"/>
        <v/>
      </c>
      <c r="Q3284" s="10"/>
      <c r="R3284" s="10"/>
      <c r="S3284" s="16">
        <v>0</v>
      </c>
      <c r="T3284" s="13"/>
      <c r="U3284" s="14"/>
      <c r="V3284" s="11"/>
      <c r="W3284" s="10"/>
      <c r="X3284" s="29"/>
      <c r="AA3284" t="s">
        <v>331</v>
      </c>
      <c r="AB3284">
        <v>1</v>
      </c>
      <c r="AR3284" t="s">
        <v>338</v>
      </c>
    </row>
    <row r="3285" spans="1:44" x14ac:dyDescent="0.35">
      <c r="A3285">
        <v>17</v>
      </c>
      <c r="B3285" s="26">
        <f t="shared" si="663"/>
        <v>46273.84375</v>
      </c>
      <c r="C3285" t="s">
        <v>60</v>
      </c>
      <c r="D3285">
        <v>4</v>
      </c>
      <c r="E3285" s="26">
        <f t="shared" si="664"/>
        <v>46273.854166666657</v>
      </c>
      <c r="F3285" s="26">
        <f t="shared" si="665"/>
        <v>46273.833333333321</v>
      </c>
      <c r="G3285">
        <f t="shared" si="666"/>
        <v>0</v>
      </c>
      <c r="H3285">
        <f t="shared" si="667"/>
        <v>0</v>
      </c>
      <c r="I3285" s="27">
        <f t="shared" si="668"/>
        <v>0</v>
      </c>
      <c r="J3285" s="28" t="str">
        <f t="shared" si="669"/>
        <v>NULL</v>
      </c>
      <c r="K3285" s="29" t="str">
        <f t="shared" si="670"/>
        <v/>
      </c>
      <c r="L3285" s="26" t="str">
        <f t="shared" si="671"/>
        <v/>
      </c>
      <c r="M3285" t="str">
        <f t="shared" si="672"/>
        <v/>
      </c>
      <c r="N3285" s="28">
        <f t="shared" si="673"/>
        <v>116.70290571259142</v>
      </c>
      <c r="O3285" t="str">
        <f t="shared" si="674"/>
        <v/>
      </c>
      <c r="P3285" t="str">
        <f t="shared" si="675"/>
        <v/>
      </c>
      <c r="Q3285" s="10"/>
      <c r="R3285" s="10"/>
      <c r="S3285" s="16">
        <v>0</v>
      </c>
      <c r="T3285" s="13"/>
      <c r="U3285" s="14"/>
      <c r="V3285" s="11"/>
      <c r="W3285" s="10"/>
      <c r="X3285" s="29"/>
      <c r="AA3285" t="s">
        <v>331</v>
      </c>
      <c r="AB3285">
        <v>1</v>
      </c>
      <c r="AR3285" t="s">
        <v>338</v>
      </c>
    </row>
    <row r="3286" spans="1:44" x14ac:dyDescent="0.35">
      <c r="A3286">
        <v>17</v>
      </c>
      <c r="B3286" s="26">
        <f t="shared" si="663"/>
        <v>46273.84375</v>
      </c>
      <c r="C3286" t="s">
        <v>60</v>
      </c>
      <c r="D3286">
        <v>5</v>
      </c>
      <c r="E3286" s="26">
        <f t="shared" si="664"/>
        <v>46273.854166666657</v>
      </c>
      <c r="F3286" s="26">
        <f t="shared" si="665"/>
        <v>46273.833333333321</v>
      </c>
      <c r="G3286">
        <f t="shared" si="666"/>
        <v>0</v>
      </c>
      <c r="H3286">
        <f t="shared" si="667"/>
        <v>0</v>
      </c>
      <c r="I3286" s="27">
        <f t="shared" si="668"/>
        <v>0</v>
      </c>
      <c r="J3286" s="28" t="str">
        <f t="shared" si="669"/>
        <v>NULL</v>
      </c>
      <c r="K3286" s="29" t="str">
        <f t="shared" si="670"/>
        <v/>
      </c>
      <c r="L3286" s="26" t="str">
        <f t="shared" si="671"/>
        <v/>
      </c>
      <c r="M3286" t="str">
        <f t="shared" si="672"/>
        <v/>
      </c>
      <c r="N3286" s="28">
        <f t="shared" si="673"/>
        <v>21.695178849144636</v>
      </c>
      <c r="O3286" t="str">
        <f t="shared" si="674"/>
        <v/>
      </c>
      <c r="P3286" t="str">
        <f t="shared" si="675"/>
        <v/>
      </c>
      <c r="Q3286" s="10"/>
      <c r="R3286" s="10"/>
      <c r="S3286" s="16">
        <v>0</v>
      </c>
      <c r="T3286" s="13"/>
      <c r="U3286" s="14"/>
      <c r="V3286" s="11"/>
      <c r="W3286" s="10"/>
      <c r="X3286" s="29"/>
      <c r="AA3286" t="s">
        <v>331</v>
      </c>
      <c r="AB3286">
        <v>1</v>
      </c>
      <c r="AR3286" t="s">
        <v>338</v>
      </c>
    </row>
    <row r="3287" spans="1:44" x14ac:dyDescent="0.35">
      <c r="A3287">
        <v>17</v>
      </c>
      <c r="B3287" s="26">
        <f t="shared" si="663"/>
        <v>46273.84375</v>
      </c>
      <c r="C3287" t="s">
        <v>60</v>
      </c>
      <c r="D3287">
        <v>6</v>
      </c>
      <c r="E3287" s="26">
        <f t="shared" si="664"/>
        <v>46273.854166666657</v>
      </c>
      <c r="F3287" s="26">
        <f t="shared" si="665"/>
        <v>46273.833333333321</v>
      </c>
      <c r="G3287">
        <f t="shared" si="666"/>
        <v>0</v>
      </c>
      <c r="H3287">
        <f t="shared" si="667"/>
        <v>0</v>
      </c>
      <c r="I3287" s="27">
        <f t="shared" si="668"/>
        <v>1</v>
      </c>
      <c r="J3287" s="28">
        <f t="shared" si="669"/>
        <v>16.146053186998735</v>
      </c>
      <c r="K3287" s="29" t="str">
        <f t="shared" si="670"/>
        <v/>
      </c>
      <c r="L3287" s="26" t="str">
        <f t="shared" si="671"/>
        <v/>
      </c>
      <c r="M3287" t="str">
        <f t="shared" si="672"/>
        <v/>
      </c>
      <c r="N3287" s="28">
        <f t="shared" si="673"/>
        <v>16.146053186998735</v>
      </c>
      <c r="O3287" t="str">
        <f t="shared" si="674"/>
        <v/>
      </c>
      <c r="P3287" t="str">
        <f t="shared" si="675"/>
        <v/>
      </c>
      <c r="Q3287" s="10"/>
      <c r="R3287" s="10"/>
      <c r="S3287" s="16">
        <v>1</v>
      </c>
      <c r="T3287" s="13">
        <v>16.146053186998731</v>
      </c>
      <c r="U3287" s="14"/>
      <c r="V3287" s="11"/>
      <c r="W3287" s="10"/>
      <c r="X3287" s="29"/>
      <c r="AA3287" t="s">
        <v>331</v>
      </c>
      <c r="AB3287">
        <v>2</v>
      </c>
      <c r="AC3287">
        <v>9.2436075746228745</v>
      </c>
      <c r="AD3287">
        <v>22.86309213951067</v>
      </c>
      <c r="AL3287">
        <v>9.2436075746228745</v>
      </c>
      <c r="AM3287">
        <v>22.86309213951067</v>
      </c>
      <c r="AR3287" t="s">
        <v>332</v>
      </c>
    </row>
    <row r="3288" spans="1:44" x14ac:dyDescent="0.35">
      <c r="A3288">
        <v>17</v>
      </c>
      <c r="B3288" s="26">
        <f t="shared" si="663"/>
        <v>46273.84375</v>
      </c>
      <c r="C3288" t="s">
        <v>61</v>
      </c>
      <c r="D3288">
        <v>1</v>
      </c>
      <c r="E3288" s="26">
        <f t="shared" si="664"/>
        <v>46273.854166666657</v>
      </c>
      <c r="F3288" s="26">
        <f t="shared" si="665"/>
        <v>46273.833333333321</v>
      </c>
      <c r="G3288">
        <f t="shared" si="666"/>
        <v>0</v>
      </c>
      <c r="H3288">
        <f t="shared" si="667"/>
        <v>0</v>
      </c>
      <c r="I3288" s="27">
        <f t="shared" si="668"/>
        <v>0</v>
      </c>
      <c r="J3288" s="28" t="str">
        <f t="shared" si="669"/>
        <v>NULL</v>
      </c>
      <c r="K3288" s="29" t="str">
        <f t="shared" si="670"/>
        <v/>
      </c>
      <c r="L3288" s="26" t="str">
        <f t="shared" si="671"/>
        <v/>
      </c>
      <c r="M3288" t="str">
        <f t="shared" si="672"/>
        <v/>
      </c>
      <c r="N3288" s="28">
        <f t="shared" si="673"/>
        <v>34.227460053503002</v>
      </c>
      <c r="O3288" t="str">
        <f t="shared" si="674"/>
        <v/>
      </c>
      <c r="P3288" t="str">
        <f t="shared" si="675"/>
        <v/>
      </c>
      <c r="Q3288" s="10"/>
      <c r="R3288" s="10"/>
      <c r="S3288" s="16">
        <v>0</v>
      </c>
      <c r="T3288" s="13"/>
      <c r="U3288" s="14"/>
      <c r="V3288" s="11"/>
      <c r="W3288" s="10"/>
      <c r="X3288" s="29"/>
      <c r="AA3288" t="s">
        <v>331</v>
      </c>
      <c r="AB3288">
        <v>5</v>
      </c>
      <c r="AR3288" t="s">
        <v>337</v>
      </c>
    </row>
    <row r="3289" spans="1:44" x14ac:dyDescent="0.35">
      <c r="A3289">
        <v>17</v>
      </c>
      <c r="B3289" s="26">
        <f t="shared" si="663"/>
        <v>46273.84375</v>
      </c>
      <c r="C3289" t="s">
        <v>61</v>
      </c>
      <c r="D3289">
        <v>2</v>
      </c>
      <c r="E3289" s="26">
        <f t="shared" si="664"/>
        <v>46273.854166666657</v>
      </c>
      <c r="F3289" s="26">
        <f t="shared" si="665"/>
        <v>46273.833333333321</v>
      </c>
      <c r="G3289">
        <f t="shared" si="666"/>
        <v>0</v>
      </c>
      <c r="H3289">
        <f t="shared" si="667"/>
        <v>0</v>
      </c>
      <c r="I3289" s="27">
        <f t="shared" si="668"/>
        <v>0</v>
      </c>
      <c r="J3289" s="28" t="str">
        <f t="shared" si="669"/>
        <v>NULL</v>
      </c>
      <c r="K3289" s="29" t="str">
        <f t="shared" si="670"/>
        <v/>
      </c>
      <c r="L3289" s="26" t="str">
        <f t="shared" si="671"/>
        <v/>
      </c>
      <c r="M3289" t="str">
        <f t="shared" si="672"/>
        <v/>
      </c>
      <c r="N3289" s="28">
        <f t="shared" si="673"/>
        <v>41.894060995184596</v>
      </c>
      <c r="O3289" t="str">
        <f t="shared" si="674"/>
        <v/>
      </c>
      <c r="P3289" t="str">
        <f t="shared" si="675"/>
        <v/>
      </c>
      <c r="Q3289" s="10"/>
      <c r="R3289" s="10"/>
      <c r="S3289" s="16">
        <v>0</v>
      </c>
      <c r="T3289" s="13"/>
      <c r="U3289" s="14"/>
      <c r="V3289" s="11"/>
      <c r="W3289" s="10"/>
      <c r="X3289" s="29"/>
      <c r="AA3289" t="s">
        <v>331</v>
      </c>
      <c r="AB3289">
        <v>2</v>
      </c>
      <c r="AR3289" t="s">
        <v>332</v>
      </c>
    </row>
    <row r="3290" spans="1:44" x14ac:dyDescent="0.35">
      <c r="A3290">
        <v>17</v>
      </c>
      <c r="B3290" s="26">
        <f t="shared" si="663"/>
        <v>46273.84375</v>
      </c>
      <c r="C3290" t="s">
        <v>61</v>
      </c>
      <c r="D3290">
        <v>3</v>
      </c>
      <c r="E3290" s="26">
        <f t="shared" si="664"/>
        <v>46273.854166666657</v>
      </c>
      <c r="F3290" s="26">
        <f t="shared" si="665"/>
        <v>46273.833333333321</v>
      </c>
      <c r="G3290">
        <f t="shared" si="666"/>
        <v>0</v>
      </c>
      <c r="H3290">
        <f t="shared" si="667"/>
        <v>0</v>
      </c>
      <c r="I3290" s="27">
        <f t="shared" si="668"/>
        <v>0</v>
      </c>
      <c r="J3290" s="28" t="str">
        <f t="shared" si="669"/>
        <v>NULL</v>
      </c>
      <c r="K3290" s="29" t="str">
        <f t="shared" si="670"/>
        <v/>
      </c>
      <c r="L3290" s="26" t="str">
        <f t="shared" si="671"/>
        <v/>
      </c>
      <c r="M3290" t="str">
        <f t="shared" si="672"/>
        <v/>
      </c>
      <c r="N3290" s="28">
        <f t="shared" si="673"/>
        <v>58.441558441558442</v>
      </c>
      <c r="O3290" t="str">
        <f t="shared" si="674"/>
        <v/>
      </c>
      <c r="P3290" t="str">
        <f t="shared" si="675"/>
        <v/>
      </c>
      <c r="Q3290" s="10"/>
      <c r="R3290" s="10"/>
      <c r="S3290" s="16">
        <v>0</v>
      </c>
      <c r="T3290" s="13"/>
      <c r="U3290" s="14"/>
      <c r="V3290" s="11"/>
      <c r="W3290" s="10"/>
      <c r="X3290" s="29"/>
      <c r="AA3290" t="s">
        <v>331</v>
      </c>
      <c r="AB3290">
        <v>1</v>
      </c>
      <c r="AR3290" t="s">
        <v>338</v>
      </c>
    </row>
    <row r="3291" spans="1:44" x14ac:dyDescent="0.35">
      <c r="A3291">
        <v>17</v>
      </c>
      <c r="B3291" s="26">
        <f t="shared" si="663"/>
        <v>46273.84375</v>
      </c>
      <c r="C3291" t="s">
        <v>61</v>
      </c>
      <c r="D3291">
        <v>4</v>
      </c>
      <c r="E3291" s="26">
        <f t="shared" si="664"/>
        <v>46273.854166666657</v>
      </c>
      <c r="F3291" s="26">
        <f t="shared" si="665"/>
        <v>46273.833333333321</v>
      </c>
      <c r="G3291">
        <f t="shared" si="666"/>
        <v>0</v>
      </c>
      <c r="H3291">
        <f t="shared" si="667"/>
        <v>0</v>
      </c>
      <c r="I3291" s="27">
        <f t="shared" si="668"/>
        <v>0</v>
      </c>
      <c r="J3291" s="28" t="str">
        <f t="shared" si="669"/>
        <v>NULL</v>
      </c>
      <c r="K3291" s="29" t="str">
        <f t="shared" si="670"/>
        <v/>
      </c>
      <c r="L3291" s="26" t="str">
        <f t="shared" si="671"/>
        <v/>
      </c>
      <c r="M3291" t="str">
        <f t="shared" si="672"/>
        <v/>
      </c>
      <c r="N3291" s="28">
        <f t="shared" si="673"/>
        <v>116.70290571259142</v>
      </c>
      <c r="O3291" t="str">
        <f t="shared" si="674"/>
        <v/>
      </c>
      <c r="P3291" t="str">
        <f t="shared" si="675"/>
        <v/>
      </c>
      <c r="Q3291" s="10"/>
      <c r="R3291" s="10"/>
      <c r="S3291" s="16">
        <v>0</v>
      </c>
      <c r="T3291" s="13"/>
      <c r="U3291" s="14"/>
      <c r="V3291" s="11"/>
      <c r="W3291" s="10"/>
      <c r="X3291" s="29"/>
      <c r="AA3291" t="s">
        <v>331</v>
      </c>
      <c r="AB3291">
        <v>1</v>
      </c>
      <c r="AR3291" t="s">
        <v>338</v>
      </c>
    </row>
    <row r="3292" spans="1:44" x14ac:dyDescent="0.35">
      <c r="A3292">
        <v>17</v>
      </c>
      <c r="B3292" s="26">
        <f t="shared" si="663"/>
        <v>46273.84375</v>
      </c>
      <c r="C3292" t="s">
        <v>61</v>
      </c>
      <c r="D3292">
        <v>5</v>
      </c>
      <c r="E3292" s="26">
        <f t="shared" si="664"/>
        <v>46273.854166666657</v>
      </c>
      <c r="F3292" s="26">
        <f t="shared" si="665"/>
        <v>46273.833333333321</v>
      </c>
      <c r="G3292">
        <f t="shared" si="666"/>
        <v>0</v>
      </c>
      <c r="H3292">
        <f t="shared" si="667"/>
        <v>0</v>
      </c>
      <c r="I3292" s="27">
        <f t="shared" si="668"/>
        <v>0</v>
      </c>
      <c r="J3292" s="28" t="str">
        <f t="shared" si="669"/>
        <v>NULL</v>
      </c>
      <c r="K3292" s="29" t="str">
        <f t="shared" si="670"/>
        <v/>
      </c>
      <c r="L3292" s="26" t="str">
        <f t="shared" si="671"/>
        <v/>
      </c>
      <c r="M3292" t="str">
        <f t="shared" si="672"/>
        <v/>
      </c>
      <c r="N3292" s="28">
        <f t="shared" si="673"/>
        <v>21.695178849144636</v>
      </c>
      <c r="O3292" t="str">
        <f t="shared" si="674"/>
        <v/>
      </c>
      <c r="P3292" t="str">
        <f t="shared" si="675"/>
        <v/>
      </c>
      <c r="Q3292" s="10"/>
      <c r="R3292" s="10"/>
      <c r="S3292" s="16">
        <v>0</v>
      </c>
      <c r="T3292" s="13"/>
      <c r="U3292" s="14"/>
      <c r="V3292" s="11"/>
      <c r="W3292" s="10"/>
      <c r="X3292" s="29"/>
      <c r="AA3292" t="s">
        <v>331</v>
      </c>
      <c r="AB3292">
        <v>1</v>
      </c>
      <c r="AR3292" t="s">
        <v>338</v>
      </c>
    </row>
    <row r="3293" spans="1:44" x14ac:dyDescent="0.35">
      <c r="A3293">
        <v>17</v>
      </c>
      <c r="B3293" s="26">
        <f t="shared" si="663"/>
        <v>46273.84375</v>
      </c>
      <c r="C3293" t="s">
        <v>61</v>
      </c>
      <c r="D3293">
        <v>6</v>
      </c>
      <c r="E3293" s="26">
        <f t="shared" si="664"/>
        <v>46273.854166666657</v>
      </c>
      <c r="F3293" s="26">
        <f t="shared" si="665"/>
        <v>46273.833333333321</v>
      </c>
      <c r="G3293">
        <f t="shared" si="666"/>
        <v>0</v>
      </c>
      <c r="H3293">
        <f t="shared" si="667"/>
        <v>0</v>
      </c>
      <c r="I3293" s="27">
        <f t="shared" si="668"/>
        <v>1</v>
      </c>
      <c r="J3293" s="28">
        <f t="shared" si="669"/>
        <v>16.146053186998735</v>
      </c>
      <c r="K3293" s="29" t="str">
        <f t="shared" si="670"/>
        <v/>
      </c>
      <c r="L3293" s="26" t="str">
        <f t="shared" si="671"/>
        <v/>
      </c>
      <c r="M3293" t="str">
        <f t="shared" si="672"/>
        <v/>
      </c>
      <c r="N3293" s="28">
        <f t="shared" si="673"/>
        <v>16.146053186998735</v>
      </c>
      <c r="O3293" t="str">
        <f t="shared" si="674"/>
        <v/>
      </c>
      <c r="P3293" t="str">
        <f t="shared" si="675"/>
        <v/>
      </c>
      <c r="Q3293" s="10"/>
      <c r="R3293" s="10"/>
      <c r="S3293" s="16">
        <v>1</v>
      </c>
      <c r="T3293" s="13">
        <v>16.146053186998731</v>
      </c>
      <c r="U3293" s="14"/>
      <c r="V3293" s="11"/>
      <c r="W3293" s="10"/>
      <c r="X3293" s="29"/>
      <c r="AA3293" t="s">
        <v>331</v>
      </c>
      <c r="AB3293">
        <v>2</v>
      </c>
      <c r="AC3293">
        <v>9.2436075746228745</v>
      </c>
      <c r="AD3293">
        <v>22.86309213951067</v>
      </c>
      <c r="AL3293">
        <v>9.2436075746228745</v>
      </c>
      <c r="AM3293">
        <v>22.86309213951067</v>
      </c>
      <c r="AR3293" t="s">
        <v>332</v>
      </c>
    </row>
    <row r="3294" spans="1:44" x14ac:dyDescent="0.35">
      <c r="A3294">
        <v>17</v>
      </c>
      <c r="B3294" s="26">
        <f t="shared" si="663"/>
        <v>46273.84375</v>
      </c>
      <c r="C3294" t="s">
        <v>62</v>
      </c>
      <c r="D3294">
        <v>1</v>
      </c>
      <c r="E3294" s="26">
        <f t="shared" si="664"/>
        <v>46273.854166666657</v>
      </c>
      <c r="F3294" s="26">
        <f t="shared" si="665"/>
        <v>46273.833333333321</v>
      </c>
      <c r="G3294">
        <f t="shared" si="666"/>
        <v>0</v>
      </c>
      <c r="H3294">
        <f t="shared" si="667"/>
        <v>0</v>
      </c>
      <c r="I3294" s="27">
        <f t="shared" si="668"/>
        <v>0</v>
      </c>
      <c r="J3294" s="28" t="str">
        <f t="shared" si="669"/>
        <v>NULL</v>
      </c>
      <c r="K3294" s="29" t="str">
        <f t="shared" si="670"/>
        <v/>
      </c>
      <c r="L3294" s="26" t="str">
        <f t="shared" si="671"/>
        <v/>
      </c>
      <c r="M3294" t="str">
        <f t="shared" si="672"/>
        <v/>
      </c>
      <c r="N3294" s="28">
        <f t="shared" si="673"/>
        <v>34.227460053503002</v>
      </c>
      <c r="O3294" t="str">
        <f t="shared" si="674"/>
        <v/>
      </c>
      <c r="P3294" t="str">
        <f t="shared" si="675"/>
        <v/>
      </c>
      <c r="Q3294" s="10"/>
      <c r="R3294" s="10"/>
      <c r="S3294" s="16">
        <v>0</v>
      </c>
      <c r="T3294" s="13"/>
      <c r="U3294" s="14"/>
      <c r="V3294" s="11"/>
      <c r="W3294" s="10"/>
      <c r="X3294" s="29"/>
      <c r="AA3294" t="s">
        <v>331</v>
      </c>
      <c r="AB3294">
        <v>5</v>
      </c>
      <c r="AR3294" t="s">
        <v>337</v>
      </c>
    </row>
    <row r="3295" spans="1:44" x14ac:dyDescent="0.35">
      <c r="A3295">
        <v>17</v>
      </c>
      <c r="B3295" s="26">
        <f t="shared" si="663"/>
        <v>46273.84375</v>
      </c>
      <c r="C3295" t="s">
        <v>62</v>
      </c>
      <c r="D3295">
        <v>2</v>
      </c>
      <c r="E3295" s="26">
        <f t="shared" si="664"/>
        <v>46273.854166666657</v>
      </c>
      <c r="F3295" s="26">
        <f t="shared" si="665"/>
        <v>46273.833333333321</v>
      </c>
      <c r="G3295">
        <f t="shared" si="666"/>
        <v>0</v>
      </c>
      <c r="H3295">
        <f t="shared" si="667"/>
        <v>0</v>
      </c>
      <c r="I3295" s="27">
        <f t="shared" si="668"/>
        <v>0</v>
      </c>
      <c r="J3295" s="28" t="str">
        <f t="shared" si="669"/>
        <v>NULL</v>
      </c>
      <c r="K3295" s="29" t="str">
        <f t="shared" si="670"/>
        <v/>
      </c>
      <c r="L3295" s="26" t="str">
        <f t="shared" si="671"/>
        <v/>
      </c>
      <c r="M3295" t="str">
        <f t="shared" si="672"/>
        <v/>
      </c>
      <c r="N3295" s="28">
        <f t="shared" si="673"/>
        <v>41.894060995184596</v>
      </c>
      <c r="O3295" t="str">
        <f t="shared" si="674"/>
        <v/>
      </c>
      <c r="P3295" t="str">
        <f t="shared" si="675"/>
        <v/>
      </c>
      <c r="Q3295" s="10"/>
      <c r="R3295" s="10"/>
      <c r="S3295" s="16">
        <v>0</v>
      </c>
      <c r="T3295" s="13"/>
      <c r="U3295" s="14"/>
      <c r="V3295" s="11"/>
      <c r="W3295" s="10"/>
      <c r="X3295" s="29"/>
      <c r="AA3295" t="s">
        <v>331</v>
      </c>
      <c r="AB3295">
        <v>2</v>
      </c>
      <c r="AR3295" t="s">
        <v>332</v>
      </c>
    </row>
    <row r="3296" spans="1:44" x14ac:dyDescent="0.35">
      <c r="A3296">
        <v>17</v>
      </c>
      <c r="B3296" s="26">
        <f t="shared" si="663"/>
        <v>46273.84375</v>
      </c>
      <c r="C3296" t="s">
        <v>62</v>
      </c>
      <c r="D3296">
        <v>3</v>
      </c>
      <c r="E3296" s="26">
        <f t="shared" si="664"/>
        <v>46273.854166666657</v>
      </c>
      <c r="F3296" s="26">
        <f t="shared" si="665"/>
        <v>46273.833333333321</v>
      </c>
      <c r="G3296">
        <f t="shared" si="666"/>
        <v>0</v>
      </c>
      <c r="H3296">
        <f t="shared" si="667"/>
        <v>0</v>
      </c>
      <c r="I3296" s="27">
        <f t="shared" si="668"/>
        <v>0</v>
      </c>
      <c r="J3296" s="28" t="str">
        <f t="shared" si="669"/>
        <v>NULL</v>
      </c>
      <c r="K3296" s="29" t="str">
        <f t="shared" si="670"/>
        <v/>
      </c>
      <c r="L3296" s="26" t="str">
        <f t="shared" si="671"/>
        <v/>
      </c>
      <c r="M3296" t="str">
        <f t="shared" si="672"/>
        <v/>
      </c>
      <c r="N3296" s="28">
        <f t="shared" si="673"/>
        <v>58.441558441558442</v>
      </c>
      <c r="O3296" t="str">
        <f t="shared" si="674"/>
        <v/>
      </c>
      <c r="P3296" t="str">
        <f t="shared" si="675"/>
        <v/>
      </c>
      <c r="Q3296" s="10"/>
      <c r="R3296" s="10"/>
      <c r="S3296" s="16">
        <v>0</v>
      </c>
      <c r="T3296" s="13"/>
      <c r="U3296" s="14"/>
      <c r="V3296" s="11"/>
      <c r="W3296" s="10"/>
      <c r="X3296" s="29"/>
      <c r="AA3296" t="s">
        <v>331</v>
      </c>
      <c r="AB3296">
        <v>1</v>
      </c>
      <c r="AR3296" t="s">
        <v>338</v>
      </c>
    </row>
    <row r="3297" spans="1:44" x14ac:dyDescent="0.35">
      <c r="A3297">
        <v>17</v>
      </c>
      <c r="B3297" s="26">
        <f t="shared" si="663"/>
        <v>46273.84375</v>
      </c>
      <c r="C3297" t="s">
        <v>62</v>
      </c>
      <c r="D3297">
        <v>4</v>
      </c>
      <c r="E3297" s="26">
        <f t="shared" si="664"/>
        <v>46273.854166666657</v>
      </c>
      <c r="F3297" s="26">
        <f t="shared" si="665"/>
        <v>46273.833333333321</v>
      </c>
      <c r="G3297">
        <f t="shared" si="666"/>
        <v>0</v>
      </c>
      <c r="H3297">
        <f t="shared" si="667"/>
        <v>0</v>
      </c>
      <c r="I3297" s="27">
        <f t="shared" si="668"/>
        <v>0</v>
      </c>
      <c r="J3297" s="28" t="str">
        <f t="shared" si="669"/>
        <v>NULL</v>
      </c>
      <c r="K3297" s="29" t="str">
        <f t="shared" si="670"/>
        <v/>
      </c>
      <c r="L3297" s="26" t="str">
        <f t="shared" si="671"/>
        <v/>
      </c>
      <c r="M3297" t="str">
        <f t="shared" si="672"/>
        <v/>
      </c>
      <c r="N3297" s="28">
        <f t="shared" si="673"/>
        <v>116.70290571259142</v>
      </c>
      <c r="O3297" t="str">
        <f t="shared" si="674"/>
        <v/>
      </c>
      <c r="P3297" t="str">
        <f t="shared" si="675"/>
        <v/>
      </c>
      <c r="Q3297" s="10"/>
      <c r="R3297" s="10"/>
      <c r="S3297" s="16">
        <v>0</v>
      </c>
      <c r="T3297" s="13"/>
      <c r="U3297" s="14"/>
      <c r="V3297" s="11"/>
      <c r="W3297" s="10"/>
      <c r="X3297" s="29"/>
      <c r="AA3297" t="s">
        <v>331</v>
      </c>
      <c r="AB3297">
        <v>1</v>
      </c>
      <c r="AR3297" t="s">
        <v>338</v>
      </c>
    </row>
    <row r="3298" spans="1:44" x14ac:dyDescent="0.35">
      <c r="A3298">
        <v>17</v>
      </c>
      <c r="B3298" s="26">
        <f t="shared" si="663"/>
        <v>46273.84375</v>
      </c>
      <c r="C3298" t="s">
        <v>62</v>
      </c>
      <c r="D3298">
        <v>5</v>
      </c>
      <c r="E3298" s="26">
        <f t="shared" si="664"/>
        <v>46273.854166666657</v>
      </c>
      <c r="F3298" s="26">
        <f t="shared" si="665"/>
        <v>46273.833333333321</v>
      </c>
      <c r="G3298">
        <f t="shared" si="666"/>
        <v>0</v>
      </c>
      <c r="H3298">
        <f t="shared" si="667"/>
        <v>0</v>
      </c>
      <c r="I3298" s="27">
        <f t="shared" si="668"/>
        <v>0</v>
      </c>
      <c r="J3298" s="28" t="str">
        <f t="shared" si="669"/>
        <v>NULL</v>
      </c>
      <c r="K3298" s="29" t="str">
        <f t="shared" si="670"/>
        <v/>
      </c>
      <c r="L3298" s="26" t="str">
        <f t="shared" si="671"/>
        <v/>
      </c>
      <c r="M3298" t="str">
        <f t="shared" si="672"/>
        <v/>
      </c>
      <c r="N3298" s="28">
        <f t="shared" si="673"/>
        <v>21.695178849144636</v>
      </c>
      <c r="O3298" t="str">
        <f t="shared" si="674"/>
        <v/>
      </c>
      <c r="P3298" t="str">
        <f t="shared" si="675"/>
        <v/>
      </c>
      <c r="Q3298" s="10"/>
      <c r="R3298" s="10"/>
      <c r="S3298" s="16">
        <v>0</v>
      </c>
      <c r="T3298" s="13"/>
      <c r="U3298" s="14"/>
      <c r="V3298" s="11"/>
      <c r="W3298" s="10"/>
      <c r="X3298" s="29"/>
      <c r="AA3298" t="s">
        <v>331</v>
      </c>
      <c r="AB3298">
        <v>1</v>
      </c>
      <c r="AR3298" t="s">
        <v>338</v>
      </c>
    </row>
    <row r="3299" spans="1:44" x14ac:dyDescent="0.35">
      <c r="A3299">
        <v>17</v>
      </c>
      <c r="B3299" s="26">
        <f t="shared" si="663"/>
        <v>46273.84375</v>
      </c>
      <c r="C3299" t="s">
        <v>62</v>
      </c>
      <c r="D3299">
        <v>6</v>
      </c>
      <c r="E3299" s="26">
        <f t="shared" si="664"/>
        <v>46273.854166666657</v>
      </c>
      <c r="F3299" s="26">
        <f t="shared" si="665"/>
        <v>46273.833333333321</v>
      </c>
      <c r="G3299">
        <f t="shared" si="666"/>
        <v>0</v>
      </c>
      <c r="H3299">
        <f t="shared" si="667"/>
        <v>0</v>
      </c>
      <c r="I3299" s="27">
        <f t="shared" si="668"/>
        <v>1</v>
      </c>
      <c r="J3299" s="28">
        <f t="shared" si="669"/>
        <v>16.146053186998735</v>
      </c>
      <c r="K3299" s="29" t="str">
        <f t="shared" si="670"/>
        <v/>
      </c>
      <c r="L3299" s="26" t="str">
        <f t="shared" si="671"/>
        <v/>
      </c>
      <c r="M3299" t="str">
        <f t="shared" si="672"/>
        <v/>
      </c>
      <c r="N3299" s="28">
        <f t="shared" si="673"/>
        <v>16.146053186998735</v>
      </c>
      <c r="O3299" t="str">
        <f t="shared" si="674"/>
        <v/>
      </c>
      <c r="P3299" t="str">
        <f t="shared" si="675"/>
        <v/>
      </c>
      <c r="Q3299" s="10"/>
      <c r="R3299" s="10"/>
      <c r="S3299" s="16">
        <v>1</v>
      </c>
      <c r="T3299" s="13">
        <v>16.146053186998731</v>
      </c>
      <c r="U3299" s="14"/>
      <c r="V3299" s="11"/>
      <c r="W3299" s="10"/>
      <c r="X3299" s="29"/>
      <c r="AA3299" t="s">
        <v>331</v>
      </c>
      <c r="AB3299">
        <v>2</v>
      </c>
      <c r="AC3299">
        <v>9.2436075746228745</v>
      </c>
      <c r="AD3299">
        <v>22.86309213951067</v>
      </c>
      <c r="AL3299">
        <v>9.2436075746228745</v>
      </c>
      <c r="AM3299">
        <v>22.86309213951067</v>
      </c>
      <c r="AR3299" t="s">
        <v>332</v>
      </c>
    </row>
    <row r="3300" spans="1:44" x14ac:dyDescent="0.35">
      <c r="A3300">
        <v>17</v>
      </c>
      <c r="B3300" s="26">
        <f t="shared" si="663"/>
        <v>46273.84375</v>
      </c>
      <c r="C3300" t="s">
        <v>63</v>
      </c>
      <c r="D3300">
        <v>1</v>
      </c>
      <c r="E3300" s="26">
        <f t="shared" si="664"/>
        <v>46273.854166666657</v>
      </c>
      <c r="F3300" s="26">
        <f t="shared" si="665"/>
        <v>46273.833333333321</v>
      </c>
      <c r="G3300">
        <f t="shared" si="666"/>
        <v>0</v>
      </c>
      <c r="H3300">
        <f t="shared" si="667"/>
        <v>0</v>
      </c>
      <c r="I3300" s="27">
        <f t="shared" si="668"/>
        <v>0</v>
      </c>
      <c r="J3300" s="28" t="str">
        <f t="shared" si="669"/>
        <v>NULL</v>
      </c>
      <c r="K3300" s="29" t="str">
        <f t="shared" si="670"/>
        <v/>
      </c>
      <c r="L3300" s="26" t="str">
        <f t="shared" si="671"/>
        <v/>
      </c>
      <c r="M3300" t="str">
        <f t="shared" si="672"/>
        <v/>
      </c>
      <c r="N3300" s="28">
        <f t="shared" si="673"/>
        <v>34.227460053503002</v>
      </c>
      <c r="O3300" t="str">
        <f t="shared" si="674"/>
        <v/>
      </c>
      <c r="P3300" t="str">
        <f t="shared" si="675"/>
        <v/>
      </c>
      <c r="Q3300" s="10"/>
      <c r="R3300" s="10"/>
      <c r="S3300" s="16">
        <v>0</v>
      </c>
      <c r="T3300" s="13"/>
      <c r="U3300" s="14"/>
      <c r="V3300" s="11"/>
      <c r="W3300" s="10"/>
      <c r="X3300" s="29"/>
      <c r="AA3300" t="s">
        <v>331</v>
      </c>
      <c r="AB3300">
        <v>5</v>
      </c>
      <c r="AR3300" t="s">
        <v>337</v>
      </c>
    </row>
    <row r="3301" spans="1:44" x14ac:dyDescent="0.35">
      <c r="A3301">
        <v>17</v>
      </c>
      <c r="B3301" s="26">
        <f t="shared" si="663"/>
        <v>46273.84375</v>
      </c>
      <c r="C3301" t="s">
        <v>63</v>
      </c>
      <c r="D3301">
        <v>2</v>
      </c>
      <c r="E3301" s="26">
        <f t="shared" si="664"/>
        <v>46273.854166666657</v>
      </c>
      <c r="F3301" s="26">
        <f t="shared" si="665"/>
        <v>46273.833333333321</v>
      </c>
      <c r="G3301">
        <f t="shared" si="666"/>
        <v>0</v>
      </c>
      <c r="H3301">
        <f t="shared" si="667"/>
        <v>0</v>
      </c>
      <c r="I3301" s="27">
        <f t="shared" si="668"/>
        <v>0</v>
      </c>
      <c r="J3301" s="28" t="str">
        <f t="shared" si="669"/>
        <v>NULL</v>
      </c>
      <c r="K3301" s="29" t="str">
        <f t="shared" si="670"/>
        <v/>
      </c>
      <c r="L3301" s="26" t="str">
        <f t="shared" si="671"/>
        <v/>
      </c>
      <c r="M3301" t="str">
        <f t="shared" si="672"/>
        <v/>
      </c>
      <c r="N3301" s="28">
        <f t="shared" si="673"/>
        <v>41.894060995184596</v>
      </c>
      <c r="O3301" t="str">
        <f t="shared" si="674"/>
        <v/>
      </c>
      <c r="P3301" t="str">
        <f t="shared" si="675"/>
        <v/>
      </c>
      <c r="Q3301" s="10"/>
      <c r="R3301" s="10"/>
      <c r="S3301" s="16">
        <v>0</v>
      </c>
      <c r="T3301" s="13"/>
      <c r="U3301" s="14"/>
      <c r="V3301" s="11"/>
      <c r="W3301" s="10"/>
      <c r="X3301" s="29"/>
      <c r="AA3301" t="s">
        <v>331</v>
      </c>
      <c r="AB3301">
        <v>2</v>
      </c>
      <c r="AR3301" t="s">
        <v>332</v>
      </c>
    </row>
    <row r="3302" spans="1:44" x14ac:dyDescent="0.35">
      <c r="A3302">
        <v>17</v>
      </c>
      <c r="B3302" s="26">
        <f t="shared" si="663"/>
        <v>46273.84375</v>
      </c>
      <c r="C3302" t="s">
        <v>63</v>
      </c>
      <c r="D3302">
        <v>3</v>
      </c>
      <c r="E3302" s="26">
        <f t="shared" si="664"/>
        <v>46273.854166666657</v>
      </c>
      <c r="F3302" s="26">
        <f t="shared" si="665"/>
        <v>46273.833333333321</v>
      </c>
      <c r="G3302">
        <f t="shared" si="666"/>
        <v>0</v>
      </c>
      <c r="H3302">
        <f t="shared" si="667"/>
        <v>0</v>
      </c>
      <c r="I3302" s="27">
        <f t="shared" si="668"/>
        <v>0</v>
      </c>
      <c r="J3302" s="28" t="str">
        <f t="shared" si="669"/>
        <v>NULL</v>
      </c>
      <c r="K3302" s="29" t="str">
        <f t="shared" si="670"/>
        <v/>
      </c>
      <c r="L3302" s="26" t="str">
        <f t="shared" si="671"/>
        <v/>
      </c>
      <c r="M3302" t="str">
        <f t="shared" si="672"/>
        <v/>
      </c>
      <c r="N3302" s="28">
        <f t="shared" si="673"/>
        <v>58.441558441558442</v>
      </c>
      <c r="O3302" t="str">
        <f t="shared" si="674"/>
        <v/>
      </c>
      <c r="P3302" t="str">
        <f t="shared" si="675"/>
        <v/>
      </c>
      <c r="Q3302" s="10"/>
      <c r="R3302" s="10"/>
      <c r="S3302" s="16">
        <v>0</v>
      </c>
      <c r="T3302" s="13"/>
      <c r="U3302" s="14"/>
      <c r="V3302" s="11"/>
      <c r="W3302" s="10"/>
      <c r="X3302" s="29"/>
      <c r="AA3302" t="s">
        <v>331</v>
      </c>
      <c r="AB3302">
        <v>1</v>
      </c>
      <c r="AR3302" t="s">
        <v>338</v>
      </c>
    </row>
    <row r="3303" spans="1:44" x14ac:dyDescent="0.35">
      <c r="A3303">
        <v>17</v>
      </c>
      <c r="B3303" s="26">
        <f t="shared" si="663"/>
        <v>46273.84375</v>
      </c>
      <c r="C3303" t="s">
        <v>63</v>
      </c>
      <c r="D3303">
        <v>4</v>
      </c>
      <c r="E3303" s="26">
        <f t="shared" si="664"/>
        <v>46273.854166666657</v>
      </c>
      <c r="F3303" s="26">
        <f t="shared" si="665"/>
        <v>46273.833333333321</v>
      </c>
      <c r="G3303">
        <f t="shared" si="666"/>
        <v>0</v>
      </c>
      <c r="H3303">
        <f t="shared" si="667"/>
        <v>0</v>
      </c>
      <c r="I3303" s="27">
        <f t="shared" si="668"/>
        <v>0</v>
      </c>
      <c r="J3303" s="28" t="str">
        <f t="shared" si="669"/>
        <v>NULL</v>
      </c>
      <c r="K3303" s="29" t="str">
        <f t="shared" si="670"/>
        <v/>
      </c>
      <c r="L3303" s="26" t="str">
        <f t="shared" si="671"/>
        <v/>
      </c>
      <c r="M3303" t="str">
        <f t="shared" si="672"/>
        <v/>
      </c>
      <c r="N3303" s="28">
        <f t="shared" si="673"/>
        <v>116.70290571259142</v>
      </c>
      <c r="O3303" t="str">
        <f t="shared" si="674"/>
        <v/>
      </c>
      <c r="P3303" t="str">
        <f t="shared" si="675"/>
        <v/>
      </c>
      <c r="Q3303" s="10"/>
      <c r="R3303" s="10"/>
      <c r="S3303" s="16">
        <v>0</v>
      </c>
      <c r="T3303" s="13"/>
      <c r="U3303" s="14"/>
      <c r="V3303" s="11"/>
      <c r="W3303" s="10"/>
      <c r="X3303" s="29"/>
      <c r="AA3303" t="s">
        <v>331</v>
      </c>
      <c r="AB3303">
        <v>1</v>
      </c>
      <c r="AR3303" t="s">
        <v>338</v>
      </c>
    </row>
    <row r="3304" spans="1:44" x14ac:dyDescent="0.35">
      <c r="A3304">
        <v>17</v>
      </c>
      <c r="B3304" s="26">
        <f t="shared" si="663"/>
        <v>46273.84375</v>
      </c>
      <c r="C3304" t="s">
        <v>63</v>
      </c>
      <c r="D3304">
        <v>5</v>
      </c>
      <c r="E3304" s="26">
        <f t="shared" si="664"/>
        <v>46273.854166666657</v>
      </c>
      <c r="F3304" s="26">
        <f t="shared" si="665"/>
        <v>46273.833333333321</v>
      </c>
      <c r="G3304">
        <f t="shared" si="666"/>
        <v>0</v>
      </c>
      <c r="H3304">
        <f t="shared" si="667"/>
        <v>0</v>
      </c>
      <c r="I3304" s="27">
        <f t="shared" si="668"/>
        <v>0</v>
      </c>
      <c r="J3304" s="28" t="str">
        <f t="shared" si="669"/>
        <v>NULL</v>
      </c>
      <c r="K3304" s="29" t="str">
        <f t="shared" si="670"/>
        <v/>
      </c>
      <c r="L3304" s="26" t="str">
        <f t="shared" si="671"/>
        <v/>
      </c>
      <c r="M3304" t="str">
        <f t="shared" si="672"/>
        <v/>
      </c>
      <c r="N3304" s="28">
        <f t="shared" si="673"/>
        <v>21.695178849144636</v>
      </c>
      <c r="O3304" t="str">
        <f t="shared" si="674"/>
        <v/>
      </c>
      <c r="P3304" t="str">
        <f t="shared" si="675"/>
        <v/>
      </c>
      <c r="Q3304" s="10"/>
      <c r="R3304" s="10"/>
      <c r="S3304" s="16">
        <v>0</v>
      </c>
      <c r="T3304" s="13"/>
      <c r="U3304" s="14"/>
      <c r="V3304" s="11"/>
      <c r="W3304" s="10"/>
      <c r="X3304" s="29"/>
      <c r="AA3304" t="s">
        <v>331</v>
      </c>
      <c r="AB3304">
        <v>1</v>
      </c>
      <c r="AR3304" t="s">
        <v>338</v>
      </c>
    </row>
    <row r="3305" spans="1:44" x14ac:dyDescent="0.35">
      <c r="A3305">
        <v>17</v>
      </c>
      <c r="B3305" s="26">
        <f t="shared" si="663"/>
        <v>46273.84375</v>
      </c>
      <c r="C3305" t="s">
        <v>63</v>
      </c>
      <c r="D3305">
        <v>6</v>
      </c>
      <c r="E3305" s="26">
        <f t="shared" si="664"/>
        <v>46273.854166666657</v>
      </c>
      <c r="F3305" s="26">
        <f t="shared" si="665"/>
        <v>46273.833333333321</v>
      </c>
      <c r="G3305">
        <f t="shared" si="666"/>
        <v>0</v>
      </c>
      <c r="H3305">
        <f t="shared" si="667"/>
        <v>0</v>
      </c>
      <c r="I3305" s="27">
        <f t="shared" si="668"/>
        <v>1</v>
      </c>
      <c r="J3305" s="28">
        <f t="shared" si="669"/>
        <v>16.146053186998735</v>
      </c>
      <c r="K3305" s="29" t="str">
        <f t="shared" si="670"/>
        <v/>
      </c>
      <c r="L3305" s="26" t="str">
        <f t="shared" si="671"/>
        <v/>
      </c>
      <c r="M3305" t="str">
        <f t="shared" si="672"/>
        <v/>
      </c>
      <c r="N3305" s="28">
        <f t="shared" si="673"/>
        <v>16.146053186998735</v>
      </c>
      <c r="O3305" t="str">
        <f t="shared" si="674"/>
        <v/>
      </c>
      <c r="P3305" t="str">
        <f t="shared" si="675"/>
        <v/>
      </c>
      <c r="Q3305" s="10"/>
      <c r="R3305" s="10"/>
      <c r="S3305" s="16">
        <v>1</v>
      </c>
      <c r="T3305" s="13">
        <v>16.146053186998731</v>
      </c>
      <c r="U3305" s="14"/>
      <c r="V3305" s="11"/>
      <c r="W3305" s="10"/>
      <c r="X3305" s="29"/>
      <c r="AA3305" t="s">
        <v>331</v>
      </c>
      <c r="AB3305">
        <v>2</v>
      </c>
      <c r="AC3305">
        <v>9.2436075746228745</v>
      </c>
      <c r="AD3305">
        <v>22.86309213951067</v>
      </c>
      <c r="AL3305">
        <v>9.2436075746228745</v>
      </c>
      <c r="AM3305">
        <v>22.86309213951067</v>
      </c>
      <c r="AR3305" t="s">
        <v>332</v>
      </c>
    </row>
    <row r="3306" spans="1:44" x14ac:dyDescent="0.35">
      <c r="A3306">
        <v>17</v>
      </c>
      <c r="B3306" s="26">
        <f t="shared" si="663"/>
        <v>46273.84375</v>
      </c>
      <c r="C3306" t="s">
        <v>64</v>
      </c>
      <c r="D3306">
        <v>1</v>
      </c>
      <c r="E3306" s="26">
        <f t="shared" si="664"/>
        <v>46273.864583333343</v>
      </c>
      <c r="F3306" s="26">
        <f t="shared" si="665"/>
        <v>46273.843750000007</v>
      </c>
      <c r="G3306">
        <f t="shared" si="666"/>
        <v>0</v>
      </c>
      <c r="H3306">
        <f t="shared" si="667"/>
        <v>0</v>
      </c>
      <c r="I3306" s="27">
        <f t="shared" si="668"/>
        <v>0</v>
      </c>
      <c r="J3306" s="28" t="str">
        <f t="shared" si="669"/>
        <v>NULL</v>
      </c>
      <c r="K3306" s="29" t="str">
        <f t="shared" si="670"/>
        <v/>
      </c>
      <c r="L3306" s="26" t="str">
        <f t="shared" si="671"/>
        <v/>
      </c>
      <c r="M3306" t="str">
        <f t="shared" si="672"/>
        <v/>
      </c>
      <c r="N3306" s="28">
        <f t="shared" si="673"/>
        <v>34.227460053503002</v>
      </c>
      <c r="O3306" t="str">
        <f t="shared" si="674"/>
        <v/>
      </c>
      <c r="P3306" t="str">
        <f t="shared" si="675"/>
        <v/>
      </c>
      <c r="Q3306" s="10"/>
      <c r="R3306" s="10"/>
      <c r="S3306" s="16">
        <v>0</v>
      </c>
      <c r="T3306" s="13"/>
      <c r="U3306" s="14"/>
      <c r="V3306" s="11"/>
      <c r="W3306" s="10"/>
      <c r="X3306" s="29"/>
      <c r="AA3306" t="s">
        <v>331</v>
      </c>
      <c r="AB3306">
        <v>5</v>
      </c>
      <c r="AR3306" t="s">
        <v>337</v>
      </c>
    </row>
    <row r="3307" spans="1:44" x14ac:dyDescent="0.35">
      <c r="A3307">
        <v>17</v>
      </c>
      <c r="B3307" s="26">
        <f t="shared" si="663"/>
        <v>46273.84375</v>
      </c>
      <c r="C3307" t="s">
        <v>64</v>
      </c>
      <c r="D3307">
        <v>2</v>
      </c>
      <c r="E3307" s="26">
        <f t="shared" si="664"/>
        <v>46273.864583333343</v>
      </c>
      <c r="F3307" s="26">
        <f t="shared" si="665"/>
        <v>46273.843750000007</v>
      </c>
      <c r="G3307">
        <f t="shared" si="666"/>
        <v>0</v>
      </c>
      <c r="H3307">
        <f t="shared" si="667"/>
        <v>0</v>
      </c>
      <c r="I3307" s="27">
        <f t="shared" si="668"/>
        <v>0</v>
      </c>
      <c r="J3307" s="28" t="str">
        <f t="shared" si="669"/>
        <v>NULL</v>
      </c>
      <c r="K3307" s="29" t="str">
        <f t="shared" si="670"/>
        <v/>
      </c>
      <c r="L3307" s="26" t="str">
        <f t="shared" si="671"/>
        <v/>
      </c>
      <c r="M3307" t="str">
        <f t="shared" si="672"/>
        <v/>
      </c>
      <c r="N3307" s="28">
        <f t="shared" si="673"/>
        <v>41.894060995184596</v>
      </c>
      <c r="O3307" t="str">
        <f t="shared" si="674"/>
        <v/>
      </c>
      <c r="P3307" t="str">
        <f t="shared" si="675"/>
        <v/>
      </c>
      <c r="Q3307" s="10"/>
      <c r="R3307" s="10"/>
      <c r="S3307" s="16">
        <v>0</v>
      </c>
      <c r="T3307" s="13"/>
      <c r="U3307" s="14"/>
      <c r="V3307" s="11"/>
      <c r="W3307" s="10"/>
      <c r="X3307" s="29"/>
      <c r="AA3307" t="s">
        <v>331</v>
      </c>
      <c r="AB3307">
        <v>2</v>
      </c>
      <c r="AR3307" t="s">
        <v>332</v>
      </c>
    </row>
    <row r="3308" spans="1:44" x14ac:dyDescent="0.35">
      <c r="A3308">
        <v>17</v>
      </c>
      <c r="B3308" s="26">
        <f t="shared" si="663"/>
        <v>46273.84375</v>
      </c>
      <c r="C3308" t="s">
        <v>64</v>
      </c>
      <c r="D3308">
        <v>3</v>
      </c>
      <c r="E3308" s="26">
        <f t="shared" si="664"/>
        <v>46273.864583333343</v>
      </c>
      <c r="F3308" s="26">
        <f t="shared" si="665"/>
        <v>46273.843750000007</v>
      </c>
      <c r="G3308">
        <f t="shared" si="666"/>
        <v>0</v>
      </c>
      <c r="H3308">
        <f t="shared" si="667"/>
        <v>0</v>
      </c>
      <c r="I3308" s="27">
        <f t="shared" si="668"/>
        <v>0</v>
      </c>
      <c r="J3308" s="28" t="str">
        <f t="shared" si="669"/>
        <v>NULL</v>
      </c>
      <c r="K3308" s="29" t="str">
        <f t="shared" si="670"/>
        <v/>
      </c>
      <c r="L3308" s="26" t="str">
        <f t="shared" si="671"/>
        <v/>
      </c>
      <c r="M3308" t="str">
        <f t="shared" si="672"/>
        <v/>
      </c>
      <c r="N3308" s="28">
        <f t="shared" si="673"/>
        <v>58.441558441558442</v>
      </c>
      <c r="O3308" t="str">
        <f t="shared" si="674"/>
        <v/>
      </c>
      <c r="P3308" t="str">
        <f t="shared" si="675"/>
        <v/>
      </c>
      <c r="Q3308" s="10"/>
      <c r="R3308" s="10"/>
      <c r="S3308" s="16">
        <v>0</v>
      </c>
      <c r="T3308" s="13"/>
      <c r="U3308" s="14"/>
      <c r="V3308" s="11"/>
      <c r="W3308" s="10"/>
      <c r="X3308" s="29"/>
      <c r="AA3308" t="s">
        <v>331</v>
      </c>
      <c r="AB3308">
        <v>1</v>
      </c>
      <c r="AR3308" t="s">
        <v>338</v>
      </c>
    </row>
    <row r="3309" spans="1:44" x14ac:dyDescent="0.35">
      <c r="A3309">
        <v>17</v>
      </c>
      <c r="B3309" s="26">
        <f t="shared" si="663"/>
        <v>46273.84375</v>
      </c>
      <c r="C3309" t="s">
        <v>64</v>
      </c>
      <c r="D3309">
        <v>4</v>
      </c>
      <c r="E3309" s="26">
        <f t="shared" si="664"/>
        <v>46273.864583333343</v>
      </c>
      <c r="F3309" s="26">
        <f t="shared" si="665"/>
        <v>46273.843750000007</v>
      </c>
      <c r="G3309">
        <f t="shared" si="666"/>
        <v>0</v>
      </c>
      <c r="H3309">
        <f t="shared" si="667"/>
        <v>0</v>
      </c>
      <c r="I3309" s="27">
        <f t="shared" si="668"/>
        <v>0</v>
      </c>
      <c r="J3309" s="28" t="str">
        <f t="shared" si="669"/>
        <v>NULL</v>
      </c>
      <c r="K3309" s="29" t="str">
        <f t="shared" si="670"/>
        <v/>
      </c>
      <c r="L3309" s="26" t="str">
        <f t="shared" si="671"/>
        <v/>
      </c>
      <c r="M3309" t="str">
        <f t="shared" si="672"/>
        <v/>
      </c>
      <c r="N3309" s="28">
        <f t="shared" si="673"/>
        <v>116.70290571259142</v>
      </c>
      <c r="O3309" t="str">
        <f t="shared" si="674"/>
        <v/>
      </c>
      <c r="P3309" t="str">
        <f t="shared" si="675"/>
        <v/>
      </c>
      <c r="Q3309" s="10"/>
      <c r="R3309" s="10"/>
      <c r="S3309" s="16">
        <v>0</v>
      </c>
      <c r="T3309" s="13"/>
      <c r="U3309" s="14"/>
      <c r="V3309" s="11"/>
      <c r="W3309" s="10"/>
      <c r="X3309" s="29"/>
      <c r="AA3309" t="s">
        <v>331</v>
      </c>
      <c r="AB3309">
        <v>1</v>
      </c>
      <c r="AR3309" t="s">
        <v>338</v>
      </c>
    </row>
    <row r="3310" spans="1:44" x14ac:dyDescent="0.35">
      <c r="A3310">
        <v>17</v>
      </c>
      <c r="B3310" s="26">
        <f t="shared" si="663"/>
        <v>46273.84375</v>
      </c>
      <c r="C3310" t="s">
        <v>64</v>
      </c>
      <c r="D3310">
        <v>5</v>
      </c>
      <c r="E3310" s="26">
        <f t="shared" si="664"/>
        <v>46273.864583333343</v>
      </c>
      <c r="F3310" s="26">
        <f t="shared" si="665"/>
        <v>46273.843750000007</v>
      </c>
      <c r="G3310">
        <f t="shared" si="666"/>
        <v>0</v>
      </c>
      <c r="H3310">
        <f t="shared" si="667"/>
        <v>0</v>
      </c>
      <c r="I3310" s="27">
        <f t="shared" si="668"/>
        <v>0</v>
      </c>
      <c r="J3310" s="28" t="str">
        <f t="shared" si="669"/>
        <v>NULL</v>
      </c>
      <c r="K3310" s="29" t="str">
        <f t="shared" si="670"/>
        <v/>
      </c>
      <c r="L3310" s="26" t="str">
        <f t="shared" si="671"/>
        <v/>
      </c>
      <c r="M3310" t="str">
        <f t="shared" si="672"/>
        <v/>
      </c>
      <c r="N3310" s="28">
        <f t="shared" si="673"/>
        <v>21.695178849144636</v>
      </c>
      <c r="O3310" t="str">
        <f t="shared" si="674"/>
        <v/>
      </c>
      <c r="P3310" t="str">
        <f t="shared" si="675"/>
        <v/>
      </c>
      <c r="Q3310" s="10"/>
      <c r="R3310" s="10"/>
      <c r="S3310" s="16">
        <v>0</v>
      </c>
      <c r="T3310" s="13"/>
      <c r="U3310" s="14"/>
      <c r="V3310" s="11"/>
      <c r="W3310" s="10"/>
      <c r="X3310" s="29"/>
      <c r="AA3310" t="s">
        <v>331</v>
      </c>
      <c r="AB3310">
        <v>1</v>
      </c>
      <c r="AR3310" t="s">
        <v>338</v>
      </c>
    </row>
    <row r="3311" spans="1:44" x14ac:dyDescent="0.35">
      <c r="A3311">
        <v>17</v>
      </c>
      <c r="B3311" s="26">
        <f t="shared" si="663"/>
        <v>46273.84375</v>
      </c>
      <c r="C3311" t="s">
        <v>64</v>
      </c>
      <c r="D3311">
        <v>6</v>
      </c>
      <c r="E3311" s="26">
        <f t="shared" si="664"/>
        <v>46273.864583333343</v>
      </c>
      <c r="F3311" s="26">
        <f t="shared" si="665"/>
        <v>46273.843750000007</v>
      </c>
      <c r="G3311">
        <f t="shared" si="666"/>
        <v>0</v>
      </c>
      <c r="H3311">
        <f t="shared" si="667"/>
        <v>0</v>
      </c>
      <c r="I3311" s="27">
        <f t="shared" si="668"/>
        <v>1</v>
      </c>
      <c r="J3311" s="28">
        <f t="shared" si="669"/>
        <v>16.146053186998735</v>
      </c>
      <c r="K3311" s="29" t="str">
        <f t="shared" si="670"/>
        <v/>
      </c>
      <c r="L3311" s="26" t="str">
        <f t="shared" si="671"/>
        <v/>
      </c>
      <c r="M3311" t="str">
        <f t="shared" si="672"/>
        <v/>
      </c>
      <c r="N3311" s="28">
        <f t="shared" si="673"/>
        <v>16.146053186998735</v>
      </c>
      <c r="O3311" t="str">
        <f t="shared" si="674"/>
        <v/>
      </c>
      <c r="P3311" t="str">
        <f t="shared" si="675"/>
        <v/>
      </c>
      <c r="Q3311" s="10"/>
      <c r="R3311" s="10"/>
      <c r="S3311" s="16">
        <v>1</v>
      </c>
      <c r="T3311" s="13">
        <v>16.146053186998731</v>
      </c>
      <c r="U3311" s="14"/>
      <c r="V3311" s="11"/>
      <c r="W3311" s="10"/>
      <c r="X3311" s="29"/>
      <c r="AA3311" t="s">
        <v>331</v>
      </c>
      <c r="AB3311">
        <v>2</v>
      </c>
      <c r="AC3311">
        <v>9.2436075746228745</v>
      </c>
      <c r="AD3311">
        <v>22.86309213951067</v>
      </c>
      <c r="AL3311">
        <v>9.2436075746228745</v>
      </c>
      <c r="AM3311">
        <v>22.86309213951067</v>
      </c>
      <c r="AR3311" t="s">
        <v>332</v>
      </c>
    </row>
    <row r="3312" spans="1:44" x14ac:dyDescent="0.35">
      <c r="A3312">
        <v>17</v>
      </c>
      <c r="B3312" s="26">
        <f t="shared" si="663"/>
        <v>46273.84375</v>
      </c>
      <c r="C3312" t="s">
        <v>65</v>
      </c>
      <c r="D3312">
        <v>1</v>
      </c>
      <c r="E3312" s="26">
        <f t="shared" si="664"/>
        <v>46273.864583333343</v>
      </c>
      <c r="F3312" s="26">
        <f t="shared" si="665"/>
        <v>46273.843750000007</v>
      </c>
      <c r="G3312">
        <f t="shared" si="666"/>
        <v>0</v>
      </c>
      <c r="H3312">
        <f t="shared" si="667"/>
        <v>0</v>
      </c>
      <c r="I3312" s="27">
        <f t="shared" si="668"/>
        <v>0</v>
      </c>
      <c r="J3312" s="28" t="str">
        <f t="shared" si="669"/>
        <v>NULL</v>
      </c>
      <c r="K3312" s="29" t="str">
        <f t="shared" si="670"/>
        <v/>
      </c>
      <c r="L3312" s="26" t="str">
        <f t="shared" si="671"/>
        <v/>
      </c>
      <c r="M3312" t="str">
        <f t="shared" si="672"/>
        <v/>
      </c>
      <c r="N3312" s="28">
        <f t="shared" si="673"/>
        <v>34.227460053503002</v>
      </c>
      <c r="O3312" t="str">
        <f t="shared" si="674"/>
        <v/>
      </c>
      <c r="P3312" t="str">
        <f t="shared" si="675"/>
        <v/>
      </c>
      <c r="Q3312" s="10"/>
      <c r="R3312" s="10"/>
      <c r="S3312" s="16">
        <v>0</v>
      </c>
      <c r="T3312" s="13"/>
      <c r="U3312" s="14"/>
      <c r="V3312" s="11"/>
      <c r="W3312" s="10"/>
      <c r="X3312" s="29"/>
      <c r="AA3312" t="s">
        <v>331</v>
      </c>
      <c r="AB3312">
        <v>5</v>
      </c>
      <c r="AR3312" t="s">
        <v>337</v>
      </c>
    </row>
    <row r="3313" spans="1:44" x14ac:dyDescent="0.35">
      <c r="A3313">
        <v>17</v>
      </c>
      <c r="B3313" s="26">
        <f t="shared" si="663"/>
        <v>46273.84375</v>
      </c>
      <c r="C3313" t="s">
        <v>65</v>
      </c>
      <c r="D3313">
        <v>2</v>
      </c>
      <c r="E3313" s="26">
        <f t="shared" si="664"/>
        <v>46273.864583333343</v>
      </c>
      <c r="F3313" s="26">
        <f t="shared" si="665"/>
        <v>46273.843750000007</v>
      </c>
      <c r="G3313">
        <f t="shared" si="666"/>
        <v>0</v>
      </c>
      <c r="H3313">
        <f t="shared" si="667"/>
        <v>0</v>
      </c>
      <c r="I3313" s="27">
        <f t="shared" si="668"/>
        <v>0</v>
      </c>
      <c r="J3313" s="28" t="str">
        <f t="shared" si="669"/>
        <v>NULL</v>
      </c>
      <c r="K3313" s="29" t="str">
        <f t="shared" si="670"/>
        <v/>
      </c>
      <c r="L3313" s="26" t="str">
        <f t="shared" si="671"/>
        <v/>
      </c>
      <c r="M3313" t="str">
        <f t="shared" si="672"/>
        <v/>
      </c>
      <c r="N3313" s="28">
        <f t="shared" si="673"/>
        <v>41.894060995184596</v>
      </c>
      <c r="O3313" t="str">
        <f t="shared" si="674"/>
        <v/>
      </c>
      <c r="P3313" t="str">
        <f t="shared" si="675"/>
        <v/>
      </c>
      <c r="Q3313" s="10"/>
      <c r="R3313" s="10"/>
      <c r="S3313" s="16">
        <v>0</v>
      </c>
      <c r="T3313" s="13"/>
      <c r="U3313" s="14"/>
      <c r="V3313" s="11"/>
      <c r="W3313" s="10"/>
      <c r="X3313" s="29"/>
      <c r="AA3313" t="s">
        <v>331</v>
      </c>
      <c r="AB3313">
        <v>2</v>
      </c>
      <c r="AR3313" t="s">
        <v>332</v>
      </c>
    </row>
    <row r="3314" spans="1:44" x14ac:dyDescent="0.35">
      <c r="A3314">
        <v>17</v>
      </c>
      <c r="B3314" s="26">
        <f t="shared" si="663"/>
        <v>46273.84375</v>
      </c>
      <c r="C3314" t="s">
        <v>65</v>
      </c>
      <c r="D3314">
        <v>3</v>
      </c>
      <c r="E3314" s="26">
        <f t="shared" si="664"/>
        <v>46273.864583333343</v>
      </c>
      <c r="F3314" s="26">
        <f t="shared" si="665"/>
        <v>46273.843750000007</v>
      </c>
      <c r="G3314">
        <f t="shared" si="666"/>
        <v>0</v>
      </c>
      <c r="H3314">
        <f t="shared" si="667"/>
        <v>0</v>
      </c>
      <c r="I3314" s="27">
        <f t="shared" si="668"/>
        <v>0</v>
      </c>
      <c r="J3314" s="28" t="str">
        <f t="shared" si="669"/>
        <v>NULL</v>
      </c>
      <c r="K3314" s="29" t="str">
        <f t="shared" si="670"/>
        <v/>
      </c>
      <c r="L3314" s="26" t="str">
        <f t="shared" si="671"/>
        <v/>
      </c>
      <c r="M3314" t="str">
        <f t="shared" si="672"/>
        <v/>
      </c>
      <c r="N3314" s="28">
        <f t="shared" si="673"/>
        <v>58.441558441558442</v>
      </c>
      <c r="O3314" t="str">
        <f t="shared" si="674"/>
        <v/>
      </c>
      <c r="P3314" t="str">
        <f t="shared" si="675"/>
        <v/>
      </c>
      <c r="Q3314" s="10"/>
      <c r="R3314" s="10"/>
      <c r="S3314" s="16">
        <v>0</v>
      </c>
      <c r="T3314" s="13"/>
      <c r="U3314" s="14"/>
      <c r="V3314" s="11"/>
      <c r="W3314" s="10"/>
      <c r="X3314" s="29"/>
      <c r="AA3314" t="s">
        <v>331</v>
      </c>
      <c r="AB3314">
        <v>1</v>
      </c>
      <c r="AR3314" t="s">
        <v>338</v>
      </c>
    </row>
    <row r="3315" spans="1:44" x14ac:dyDescent="0.35">
      <c r="A3315">
        <v>17</v>
      </c>
      <c r="B3315" s="26">
        <f t="shared" si="663"/>
        <v>46273.84375</v>
      </c>
      <c r="C3315" t="s">
        <v>65</v>
      </c>
      <c r="D3315">
        <v>4</v>
      </c>
      <c r="E3315" s="26">
        <f t="shared" si="664"/>
        <v>46273.864583333343</v>
      </c>
      <c r="F3315" s="26">
        <f t="shared" si="665"/>
        <v>46273.843750000007</v>
      </c>
      <c r="G3315">
        <f t="shared" si="666"/>
        <v>0</v>
      </c>
      <c r="H3315">
        <f t="shared" si="667"/>
        <v>0</v>
      </c>
      <c r="I3315" s="27">
        <f t="shared" si="668"/>
        <v>0</v>
      </c>
      <c r="J3315" s="28" t="str">
        <f t="shared" si="669"/>
        <v>NULL</v>
      </c>
      <c r="K3315" s="29" t="str">
        <f t="shared" si="670"/>
        <v/>
      </c>
      <c r="L3315" s="26" t="str">
        <f t="shared" si="671"/>
        <v/>
      </c>
      <c r="M3315" t="str">
        <f t="shared" si="672"/>
        <v/>
      </c>
      <c r="N3315" s="28">
        <f t="shared" si="673"/>
        <v>116.70290571259142</v>
      </c>
      <c r="O3315" t="str">
        <f t="shared" si="674"/>
        <v/>
      </c>
      <c r="P3315" t="str">
        <f t="shared" si="675"/>
        <v/>
      </c>
      <c r="Q3315" s="10"/>
      <c r="R3315" s="10"/>
      <c r="S3315" s="16">
        <v>0</v>
      </c>
      <c r="T3315" s="13"/>
      <c r="U3315" s="14"/>
      <c r="V3315" s="11"/>
      <c r="W3315" s="10"/>
      <c r="X3315" s="29"/>
      <c r="AA3315" t="s">
        <v>331</v>
      </c>
      <c r="AB3315">
        <v>1</v>
      </c>
      <c r="AR3315" t="s">
        <v>338</v>
      </c>
    </row>
    <row r="3316" spans="1:44" x14ac:dyDescent="0.35">
      <c r="A3316">
        <v>17</v>
      </c>
      <c r="B3316" s="26">
        <f t="shared" si="663"/>
        <v>46273.84375</v>
      </c>
      <c r="C3316" t="s">
        <v>65</v>
      </c>
      <c r="D3316">
        <v>5</v>
      </c>
      <c r="E3316" s="26">
        <f t="shared" si="664"/>
        <v>46273.864583333343</v>
      </c>
      <c r="F3316" s="26">
        <f t="shared" si="665"/>
        <v>46273.843750000007</v>
      </c>
      <c r="G3316">
        <f t="shared" si="666"/>
        <v>0</v>
      </c>
      <c r="H3316">
        <f t="shared" si="667"/>
        <v>0</v>
      </c>
      <c r="I3316" s="27">
        <f t="shared" si="668"/>
        <v>0</v>
      </c>
      <c r="J3316" s="28" t="str">
        <f t="shared" si="669"/>
        <v>NULL</v>
      </c>
      <c r="K3316" s="29" t="str">
        <f t="shared" si="670"/>
        <v/>
      </c>
      <c r="L3316" s="26" t="str">
        <f t="shared" si="671"/>
        <v/>
      </c>
      <c r="M3316" t="str">
        <f t="shared" si="672"/>
        <v/>
      </c>
      <c r="N3316" s="28">
        <f t="shared" si="673"/>
        <v>21.695178849144636</v>
      </c>
      <c r="O3316" t="str">
        <f t="shared" si="674"/>
        <v/>
      </c>
      <c r="P3316" t="str">
        <f t="shared" si="675"/>
        <v/>
      </c>
      <c r="Q3316" s="10"/>
      <c r="R3316" s="10"/>
      <c r="S3316" s="16">
        <v>0</v>
      </c>
      <c r="T3316" s="13"/>
      <c r="U3316" s="14"/>
      <c r="V3316" s="11"/>
      <c r="W3316" s="10"/>
      <c r="X3316" s="29"/>
      <c r="AA3316" t="s">
        <v>331</v>
      </c>
      <c r="AB3316">
        <v>1</v>
      </c>
      <c r="AR3316" t="s">
        <v>338</v>
      </c>
    </row>
    <row r="3317" spans="1:44" x14ac:dyDescent="0.35">
      <c r="A3317">
        <v>17</v>
      </c>
      <c r="B3317" s="26">
        <f t="shared" si="663"/>
        <v>46273.84375</v>
      </c>
      <c r="C3317" t="s">
        <v>65</v>
      </c>
      <c r="D3317">
        <v>6</v>
      </c>
      <c r="E3317" s="26">
        <f t="shared" si="664"/>
        <v>46273.864583333343</v>
      </c>
      <c r="F3317" s="26">
        <f t="shared" si="665"/>
        <v>46273.843750000007</v>
      </c>
      <c r="G3317">
        <f t="shared" si="666"/>
        <v>0</v>
      </c>
      <c r="H3317">
        <f t="shared" si="667"/>
        <v>0</v>
      </c>
      <c r="I3317" s="27">
        <f t="shared" si="668"/>
        <v>1</v>
      </c>
      <c r="J3317" s="28">
        <f t="shared" si="669"/>
        <v>16.146053186998735</v>
      </c>
      <c r="K3317" s="29" t="str">
        <f t="shared" si="670"/>
        <v/>
      </c>
      <c r="L3317" s="26" t="str">
        <f t="shared" si="671"/>
        <v/>
      </c>
      <c r="M3317" t="str">
        <f t="shared" si="672"/>
        <v/>
      </c>
      <c r="N3317" s="28">
        <f t="shared" si="673"/>
        <v>16.146053186998735</v>
      </c>
      <c r="O3317" t="str">
        <f t="shared" si="674"/>
        <v/>
      </c>
      <c r="P3317" t="str">
        <f t="shared" si="675"/>
        <v/>
      </c>
      <c r="Q3317" s="10"/>
      <c r="R3317" s="10"/>
      <c r="S3317" s="16">
        <v>1</v>
      </c>
      <c r="T3317" s="13">
        <v>16.146053186998731</v>
      </c>
      <c r="U3317" s="14"/>
      <c r="V3317" s="11"/>
      <c r="W3317" s="10"/>
      <c r="X3317" s="29"/>
      <c r="AA3317" t="s">
        <v>331</v>
      </c>
      <c r="AB3317">
        <v>2</v>
      </c>
      <c r="AC3317">
        <v>9.2436075746228745</v>
      </c>
      <c r="AD3317">
        <v>22.86309213951067</v>
      </c>
      <c r="AL3317">
        <v>9.2436075746228745</v>
      </c>
      <c r="AM3317">
        <v>22.86309213951067</v>
      </c>
      <c r="AR3317" t="s">
        <v>332</v>
      </c>
    </row>
    <row r="3318" spans="1:44" x14ac:dyDescent="0.35">
      <c r="A3318">
        <v>17</v>
      </c>
      <c r="B3318" s="26">
        <f t="shared" si="663"/>
        <v>46273.84375</v>
      </c>
      <c r="C3318" t="s">
        <v>66</v>
      </c>
      <c r="D3318">
        <v>1</v>
      </c>
      <c r="E3318" s="26">
        <f t="shared" si="664"/>
        <v>46273.864583333343</v>
      </c>
      <c r="F3318" s="26">
        <f t="shared" si="665"/>
        <v>46273.843750000007</v>
      </c>
      <c r="G3318">
        <f t="shared" si="666"/>
        <v>0</v>
      </c>
      <c r="H3318">
        <f t="shared" si="667"/>
        <v>0</v>
      </c>
      <c r="I3318" s="27">
        <f t="shared" si="668"/>
        <v>0</v>
      </c>
      <c r="J3318" s="28" t="str">
        <f t="shared" si="669"/>
        <v>NULL</v>
      </c>
      <c r="K3318" s="29" t="str">
        <f t="shared" si="670"/>
        <v/>
      </c>
      <c r="L3318" s="26" t="str">
        <f t="shared" si="671"/>
        <v/>
      </c>
      <c r="M3318" t="str">
        <f t="shared" si="672"/>
        <v/>
      </c>
      <c r="N3318" s="28">
        <f t="shared" si="673"/>
        <v>34.227460053503002</v>
      </c>
      <c r="O3318" t="str">
        <f t="shared" si="674"/>
        <v/>
      </c>
      <c r="P3318" t="str">
        <f t="shared" si="675"/>
        <v/>
      </c>
      <c r="Q3318" s="10"/>
      <c r="R3318" s="10"/>
      <c r="S3318" s="16">
        <v>0</v>
      </c>
      <c r="T3318" s="13"/>
      <c r="U3318" s="14"/>
      <c r="V3318" s="11"/>
      <c r="W3318" s="10"/>
      <c r="X3318" s="29"/>
      <c r="AA3318" t="s">
        <v>331</v>
      </c>
      <c r="AB3318">
        <v>5</v>
      </c>
      <c r="AR3318" t="s">
        <v>337</v>
      </c>
    </row>
    <row r="3319" spans="1:44" x14ac:dyDescent="0.35">
      <c r="A3319">
        <v>17</v>
      </c>
      <c r="B3319" s="26">
        <f t="shared" si="663"/>
        <v>46273.84375</v>
      </c>
      <c r="C3319" t="s">
        <v>66</v>
      </c>
      <c r="D3319">
        <v>2</v>
      </c>
      <c r="E3319" s="26">
        <f t="shared" si="664"/>
        <v>46273.864583333343</v>
      </c>
      <c r="F3319" s="26">
        <f t="shared" si="665"/>
        <v>46273.843750000007</v>
      </c>
      <c r="G3319">
        <f t="shared" si="666"/>
        <v>0</v>
      </c>
      <c r="H3319">
        <f t="shared" si="667"/>
        <v>0</v>
      </c>
      <c r="I3319" s="27">
        <f t="shared" si="668"/>
        <v>0</v>
      </c>
      <c r="J3319" s="28" t="str">
        <f t="shared" si="669"/>
        <v>NULL</v>
      </c>
      <c r="K3319" s="29" t="str">
        <f t="shared" si="670"/>
        <v/>
      </c>
      <c r="L3319" s="26" t="str">
        <f t="shared" si="671"/>
        <v/>
      </c>
      <c r="M3319" t="str">
        <f t="shared" si="672"/>
        <v/>
      </c>
      <c r="N3319" s="28">
        <f t="shared" si="673"/>
        <v>41.894060995184596</v>
      </c>
      <c r="O3319" t="str">
        <f t="shared" si="674"/>
        <v/>
      </c>
      <c r="P3319" t="str">
        <f t="shared" si="675"/>
        <v/>
      </c>
      <c r="Q3319" s="10"/>
      <c r="R3319" s="10"/>
      <c r="S3319" s="16">
        <v>0</v>
      </c>
      <c r="T3319" s="13"/>
      <c r="U3319" s="14"/>
      <c r="V3319" s="11"/>
      <c r="W3319" s="10"/>
      <c r="X3319" s="29"/>
      <c r="AA3319" t="s">
        <v>331</v>
      </c>
      <c r="AB3319">
        <v>2</v>
      </c>
      <c r="AR3319" t="s">
        <v>332</v>
      </c>
    </row>
    <row r="3320" spans="1:44" x14ac:dyDescent="0.35">
      <c r="A3320">
        <v>17</v>
      </c>
      <c r="B3320" s="26">
        <f t="shared" si="663"/>
        <v>46273.84375</v>
      </c>
      <c r="C3320" t="s">
        <v>66</v>
      </c>
      <c r="D3320">
        <v>3</v>
      </c>
      <c r="E3320" s="26">
        <f t="shared" si="664"/>
        <v>46273.864583333343</v>
      </c>
      <c r="F3320" s="26">
        <f t="shared" si="665"/>
        <v>46273.843750000007</v>
      </c>
      <c r="G3320">
        <f t="shared" si="666"/>
        <v>0</v>
      </c>
      <c r="H3320">
        <f t="shared" si="667"/>
        <v>0</v>
      </c>
      <c r="I3320" s="27">
        <f t="shared" si="668"/>
        <v>0</v>
      </c>
      <c r="J3320" s="28" t="str">
        <f t="shared" si="669"/>
        <v>NULL</v>
      </c>
      <c r="K3320" s="29" t="str">
        <f t="shared" si="670"/>
        <v/>
      </c>
      <c r="L3320" s="26" t="str">
        <f t="shared" si="671"/>
        <v/>
      </c>
      <c r="M3320" t="str">
        <f t="shared" si="672"/>
        <v/>
      </c>
      <c r="N3320" s="28">
        <f t="shared" si="673"/>
        <v>58.441558441558442</v>
      </c>
      <c r="O3320" t="str">
        <f t="shared" si="674"/>
        <v/>
      </c>
      <c r="P3320" t="str">
        <f t="shared" si="675"/>
        <v/>
      </c>
      <c r="Q3320" s="10"/>
      <c r="R3320" s="10"/>
      <c r="S3320" s="16">
        <v>0</v>
      </c>
      <c r="T3320" s="13"/>
      <c r="U3320" s="14"/>
      <c r="V3320" s="11"/>
      <c r="W3320" s="10"/>
      <c r="X3320" s="29"/>
      <c r="AA3320" t="s">
        <v>331</v>
      </c>
      <c r="AB3320">
        <v>1</v>
      </c>
      <c r="AR3320" t="s">
        <v>338</v>
      </c>
    </row>
    <row r="3321" spans="1:44" x14ac:dyDescent="0.35">
      <c r="A3321">
        <v>17</v>
      </c>
      <c r="B3321" s="26">
        <f t="shared" si="663"/>
        <v>46273.84375</v>
      </c>
      <c r="C3321" t="s">
        <v>66</v>
      </c>
      <c r="D3321">
        <v>4</v>
      </c>
      <c r="E3321" s="26">
        <f t="shared" si="664"/>
        <v>46273.864583333343</v>
      </c>
      <c r="F3321" s="26">
        <f t="shared" si="665"/>
        <v>46273.843750000007</v>
      </c>
      <c r="G3321">
        <f t="shared" si="666"/>
        <v>0</v>
      </c>
      <c r="H3321">
        <f t="shared" si="667"/>
        <v>0</v>
      </c>
      <c r="I3321" s="27">
        <f t="shared" si="668"/>
        <v>0</v>
      </c>
      <c r="J3321" s="28" t="str">
        <f t="shared" si="669"/>
        <v>NULL</v>
      </c>
      <c r="K3321" s="29" t="str">
        <f t="shared" si="670"/>
        <v/>
      </c>
      <c r="L3321" s="26" t="str">
        <f t="shared" si="671"/>
        <v/>
      </c>
      <c r="M3321" t="str">
        <f t="shared" si="672"/>
        <v/>
      </c>
      <c r="N3321" s="28">
        <f t="shared" si="673"/>
        <v>116.70290571259142</v>
      </c>
      <c r="O3321" t="str">
        <f t="shared" si="674"/>
        <v/>
      </c>
      <c r="P3321" t="str">
        <f t="shared" si="675"/>
        <v/>
      </c>
      <c r="Q3321" s="10"/>
      <c r="R3321" s="10"/>
      <c r="S3321" s="16">
        <v>0</v>
      </c>
      <c r="T3321" s="13"/>
      <c r="U3321" s="14"/>
      <c r="V3321" s="11"/>
      <c r="W3321" s="10"/>
      <c r="X3321" s="29"/>
      <c r="AA3321" t="s">
        <v>331</v>
      </c>
      <c r="AB3321">
        <v>1</v>
      </c>
      <c r="AR3321" t="s">
        <v>338</v>
      </c>
    </row>
    <row r="3322" spans="1:44" x14ac:dyDescent="0.35">
      <c r="A3322">
        <v>17</v>
      </c>
      <c r="B3322" s="26">
        <f t="shared" si="663"/>
        <v>46273.84375</v>
      </c>
      <c r="C3322" t="s">
        <v>66</v>
      </c>
      <c r="D3322">
        <v>5</v>
      </c>
      <c r="E3322" s="26">
        <f t="shared" si="664"/>
        <v>46273.864583333343</v>
      </c>
      <c r="F3322" s="26">
        <f t="shared" si="665"/>
        <v>46273.843750000007</v>
      </c>
      <c r="G3322">
        <f t="shared" si="666"/>
        <v>0</v>
      </c>
      <c r="H3322">
        <f t="shared" si="667"/>
        <v>0</v>
      </c>
      <c r="I3322" s="27">
        <f t="shared" si="668"/>
        <v>0</v>
      </c>
      <c r="J3322" s="28" t="str">
        <f t="shared" si="669"/>
        <v>NULL</v>
      </c>
      <c r="K3322" s="29" t="str">
        <f t="shared" si="670"/>
        <v/>
      </c>
      <c r="L3322" s="26" t="str">
        <f t="shared" si="671"/>
        <v/>
      </c>
      <c r="M3322" t="str">
        <f t="shared" si="672"/>
        <v/>
      </c>
      <c r="N3322" s="28">
        <f t="shared" si="673"/>
        <v>21.695178849144636</v>
      </c>
      <c r="O3322" t="str">
        <f t="shared" si="674"/>
        <v/>
      </c>
      <c r="P3322" t="str">
        <f t="shared" si="675"/>
        <v/>
      </c>
      <c r="Q3322" s="10"/>
      <c r="R3322" s="10"/>
      <c r="S3322" s="16">
        <v>0</v>
      </c>
      <c r="T3322" s="13"/>
      <c r="U3322" s="14"/>
      <c r="V3322" s="11"/>
      <c r="W3322" s="10"/>
      <c r="X3322" s="29"/>
      <c r="AA3322" t="s">
        <v>331</v>
      </c>
      <c r="AB3322">
        <v>1</v>
      </c>
      <c r="AR3322" t="s">
        <v>338</v>
      </c>
    </row>
    <row r="3323" spans="1:44" x14ac:dyDescent="0.35">
      <c r="A3323">
        <v>17</v>
      </c>
      <c r="B3323" s="26">
        <f t="shared" si="663"/>
        <v>46273.84375</v>
      </c>
      <c r="C3323" t="s">
        <v>66</v>
      </c>
      <c r="D3323">
        <v>6</v>
      </c>
      <c r="E3323" s="26">
        <f t="shared" si="664"/>
        <v>46273.864583333343</v>
      </c>
      <c r="F3323" s="26">
        <f t="shared" si="665"/>
        <v>46273.843750000007</v>
      </c>
      <c r="G3323">
        <f t="shared" si="666"/>
        <v>0</v>
      </c>
      <c r="H3323">
        <f t="shared" si="667"/>
        <v>0</v>
      </c>
      <c r="I3323" s="27">
        <f t="shared" si="668"/>
        <v>1</v>
      </c>
      <c r="J3323" s="28">
        <f t="shared" si="669"/>
        <v>16.146053186998735</v>
      </c>
      <c r="K3323" s="29" t="str">
        <f t="shared" si="670"/>
        <v/>
      </c>
      <c r="L3323" s="26" t="str">
        <f t="shared" si="671"/>
        <v/>
      </c>
      <c r="M3323" t="str">
        <f t="shared" si="672"/>
        <v/>
      </c>
      <c r="N3323" s="28">
        <f t="shared" si="673"/>
        <v>16.146053186998735</v>
      </c>
      <c r="O3323" t="str">
        <f t="shared" si="674"/>
        <v/>
      </c>
      <c r="P3323" t="str">
        <f t="shared" si="675"/>
        <v/>
      </c>
      <c r="Q3323" s="10"/>
      <c r="R3323" s="10"/>
      <c r="S3323" s="16">
        <v>1</v>
      </c>
      <c r="T3323" s="13">
        <v>16.146053186998731</v>
      </c>
      <c r="U3323" s="14"/>
      <c r="V3323" s="11"/>
      <c r="W3323" s="10"/>
      <c r="X3323" s="29"/>
      <c r="AA3323" t="s">
        <v>331</v>
      </c>
      <c r="AB3323">
        <v>2</v>
      </c>
      <c r="AC3323">
        <v>9.2436075746228745</v>
      </c>
      <c r="AD3323">
        <v>22.86309213951067</v>
      </c>
      <c r="AL3323">
        <v>9.2436075746228745</v>
      </c>
      <c r="AM3323">
        <v>22.86309213951067</v>
      </c>
      <c r="AR3323" t="s">
        <v>332</v>
      </c>
    </row>
    <row r="3324" spans="1:44" x14ac:dyDescent="0.35">
      <c r="A3324">
        <v>17</v>
      </c>
      <c r="B3324" s="26">
        <f t="shared" si="663"/>
        <v>46273.84375</v>
      </c>
      <c r="C3324" t="s">
        <v>67</v>
      </c>
      <c r="D3324">
        <v>1</v>
      </c>
      <c r="E3324" s="26">
        <f t="shared" si="664"/>
        <v>46273.864583333343</v>
      </c>
      <c r="F3324" s="26">
        <f t="shared" si="665"/>
        <v>46273.843750000007</v>
      </c>
      <c r="G3324">
        <f t="shared" si="666"/>
        <v>0</v>
      </c>
      <c r="H3324">
        <f t="shared" si="667"/>
        <v>0</v>
      </c>
      <c r="I3324" s="27">
        <f t="shared" si="668"/>
        <v>0</v>
      </c>
      <c r="J3324" s="28" t="str">
        <f t="shared" si="669"/>
        <v>NULL</v>
      </c>
      <c r="K3324" s="29" t="str">
        <f t="shared" si="670"/>
        <v/>
      </c>
      <c r="L3324" s="26" t="str">
        <f t="shared" si="671"/>
        <v/>
      </c>
      <c r="M3324" t="str">
        <f t="shared" si="672"/>
        <v/>
      </c>
      <c r="N3324" s="28">
        <f t="shared" si="673"/>
        <v>34.227460053503002</v>
      </c>
      <c r="O3324" t="str">
        <f t="shared" si="674"/>
        <v/>
      </c>
      <c r="P3324" t="str">
        <f t="shared" si="675"/>
        <v/>
      </c>
      <c r="Q3324" s="10"/>
      <c r="R3324" s="10"/>
      <c r="S3324" s="16">
        <v>0</v>
      </c>
      <c r="T3324" s="13"/>
      <c r="U3324" s="14"/>
      <c r="V3324" s="11"/>
      <c r="W3324" s="10"/>
      <c r="X3324" s="29"/>
      <c r="AA3324" t="s">
        <v>331</v>
      </c>
      <c r="AB3324">
        <v>5</v>
      </c>
      <c r="AR3324" t="s">
        <v>337</v>
      </c>
    </row>
    <row r="3325" spans="1:44" x14ac:dyDescent="0.35">
      <c r="A3325">
        <v>17</v>
      </c>
      <c r="B3325" s="26">
        <f t="shared" si="663"/>
        <v>46273.84375</v>
      </c>
      <c r="C3325" t="s">
        <v>67</v>
      </c>
      <c r="D3325">
        <v>2</v>
      </c>
      <c r="E3325" s="26">
        <f t="shared" si="664"/>
        <v>46273.864583333343</v>
      </c>
      <c r="F3325" s="26">
        <f t="shared" si="665"/>
        <v>46273.843750000007</v>
      </c>
      <c r="G3325">
        <f t="shared" si="666"/>
        <v>0</v>
      </c>
      <c r="H3325">
        <f t="shared" si="667"/>
        <v>0</v>
      </c>
      <c r="I3325" s="27">
        <f t="shared" si="668"/>
        <v>0</v>
      </c>
      <c r="J3325" s="28" t="str">
        <f t="shared" si="669"/>
        <v>NULL</v>
      </c>
      <c r="K3325" s="29" t="str">
        <f t="shared" si="670"/>
        <v/>
      </c>
      <c r="L3325" s="26" t="str">
        <f t="shared" si="671"/>
        <v/>
      </c>
      <c r="M3325" t="str">
        <f t="shared" si="672"/>
        <v/>
      </c>
      <c r="N3325" s="28">
        <f t="shared" si="673"/>
        <v>41.894060995184596</v>
      </c>
      <c r="O3325" t="str">
        <f t="shared" si="674"/>
        <v/>
      </c>
      <c r="P3325" t="str">
        <f t="shared" si="675"/>
        <v/>
      </c>
      <c r="Q3325" s="10"/>
      <c r="R3325" s="10"/>
      <c r="S3325" s="16">
        <v>0</v>
      </c>
      <c r="T3325" s="13"/>
      <c r="U3325" s="14"/>
      <c r="V3325" s="11"/>
      <c r="W3325" s="10"/>
      <c r="X3325" s="29"/>
      <c r="AA3325" t="s">
        <v>331</v>
      </c>
      <c r="AB3325">
        <v>2</v>
      </c>
      <c r="AR3325" t="s">
        <v>332</v>
      </c>
    </row>
    <row r="3326" spans="1:44" x14ac:dyDescent="0.35">
      <c r="A3326">
        <v>17</v>
      </c>
      <c r="B3326" s="26">
        <f t="shared" si="663"/>
        <v>46273.84375</v>
      </c>
      <c r="C3326" t="s">
        <v>67</v>
      </c>
      <c r="D3326">
        <v>3</v>
      </c>
      <c r="E3326" s="26">
        <f t="shared" si="664"/>
        <v>46273.864583333343</v>
      </c>
      <c r="F3326" s="26">
        <f t="shared" si="665"/>
        <v>46273.843750000007</v>
      </c>
      <c r="G3326">
        <f t="shared" si="666"/>
        <v>0</v>
      </c>
      <c r="H3326">
        <f t="shared" si="667"/>
        <v>0</v>
      </c>
      <c r="I3326" s="27">
        <f t="shared" si="668"/>
        <v>0</v>
      </c>
      <c r="J3326" s="28" t="str">
        <f t="shared" si="669"/>
        <v>NULL</v>
      </c>
      <c r="K3326" s="29" t="str">
        <f t="shared" si="670"/>
        <v/>
      </c>
      <c r="L3326" s="26" t="str">
        <f t="shared" si="671"/>
        <v/>
      </c>
      <c r="M3326" t="str">
        <f t="shared" si="672"/>
        <v/>
      </c>
      <c r="N3326" s="28">
        <f t="shared" si="673"/>
        <v>58.441558441558442</v>
      </c>
      <c r="O3326" t="str">
        <f t="shared" si="674"/>
        <v/>
      </c>
      <c r="P3326" t="str">
        <f t="shared" si="675"/>
        <v/>
      </c>
      <c r="Q3326" s="10"/>
      <c r="R3326" s="10"/>
      <c r="S3326" s="16">
        <v>0</v>
      </c>
      <c r="T3326" s="13"/>
      <c r="U3326" s="14"/>
      <c r="V3326" s="11"/>
      <c r="W3326" s="10"/>
      <c r="X3326" s="29"/>
      <c r="AA3326" t="s">
        <v>331</v>
      </c>
      <c r="AB3326">
        <v>1</v>
      </c>
      <c r="AR3326" t="s">
        <v>338</v>
      </c>
    </row>
    <row r="3327" spans="1:44" x14ac:dyDescent="0.35">
      <c r="A3327">
        <v>17</v>
      </c>
      <c r="B3327" s="26">
        <f t="shared" si="663"/>
        <v>46273.84375</v>
      </c>
      <c r="C3327" t="s">
        <v>67</v>
      </c>
      <c r="D3327">
        <v>4</v>
      </c>
      <c r="E3327" s="26">
        <f t="shared" si="664"/>
        <v>46273.864583333343</v>
      </c>
      <c r="F3327" s="26">
        <f t="shared" si="665"/>
        <v>46273.843750000007</v>
      </c>
      <c r="G3327">
        <f t="shared" si="666"/>
        <v>0</v>
      </c>
      <c r="H3327">
        <f t="shared" si="667"/>
        <v>0</v>
      </c>
      <c r="I3327" s="27">
        <f t="shared" si="668"/>
        <v>0</v>
      </c>
      <c r="J3327" s="28" t="str">
        <f t="shared" si="669"/>
        <v>NULL</v>
      </c>
      <c r="K3327" s="29" t="str">
        <f t="shared" si="670"/>
        <v/>
      </c>
      <c r="L3327" s="26" t="str">
        <f t="shared" si="671"/>
        <v/>
      </c>
      <c r="M3327" t="str">
        <f t="shared" si="672"/>
        <v/>
      </c>
      <c r="N3327" s="28">
        <f t="shared" si="673"/>
        <v>116.70290571259142</v>
      </c>
      <c r="O3327" t="str">
        <f t="shared" si="674"/>
        <v/>
      </c>
      <c r="P3327" t="str">
        <f t="shared" si="675"/>
        <v/>
      </c>
      <c r="Q3327" s="10"/>
      <c r="R3327" s="10"/>
      <c r="S3327" s="16">
        <v>0</v>
      </c>
      <c r="T3327" s="13"/>
      <c r="U3327" s="14"/>
      <c r="V3327" s="11"/>
      <c r="W3327" s="10"/>
      <c r="X3327" s="29"/>
      <c r="AA3327" t="s">
        <v>331</v>
      </c>
      <c r="AB3327">
        <v>1</v>
      </c>
      <c r="AR3327" t="s">
        <v>338</v>
      </c>
    </row>
    <row r="3328" spans="1:44" x14ac:dyDescent="0.35">
      <c r="A3328">
        <v>17</v>
      </c>
      <c r="B3328" s="26">
        <f t="shared" si="663"/>
        <v>46273.84375</v>
      </c>
      <c r="C3328" t="s">
        <v>67</v>
      </c>
      <c r="D3328">
        <v>5</v>
      </c>
      <c r="E3328" s="26">
        <f t="shared" si="664"/>
        <v>46273.864583333343</v>
      </c>
      <c r="F3328" s="26">
        <f t="shared" si="665"/>
        <v>46273.843750000007</v>
      </c>
      <c r="G3328">
        <f t="shared" si="666"/>
        <v>0</v>
      </c>
      <c r="H3328">
        <f t="shared" si="667"/>
        <v>0</v>
      </c>
      <c r="I3328" s="27">
        <f t="shared" si="668"/>
        <v>0</v>
      </c>
      <c r="J3328" s="28" t="str">
        <f t="shared" si="669"/>
        <v>NULL</v>
      </c>
      <c r="K3328" s="29" t="str">
        <f t="shared" si="670"/>
        <v/>
      </c>
      <c r="L3328" s="26" t="str">
        <f t="shared" si="671"/>
        <v/>
      </c>
      <c r="M3328" t="str">
        <f t="shared" si="672"/>
        <v/>
      </c>
      <c r="N3328" s="28">
        <f t="shared" si="673"/>
        <v>21.695178849144636</v>
      </c>
      <c r="O3328" t="str">
        <f t="shared" si="674"/>
        <v/>
      </c>
      <c r="P3328" t="str">
        <f t="shared" si="675"/>
        <v/>
      </c>
      <c r="Q3328" s="10"/>
      <c r="R3328" s="10"/>
      <c r="S3328" s="16">
        <v>0</v>
      </c>
      <c r="T3328" s="13"/>
      <c r="U3328" s="14"/>
      <c r="V3328" s="11"/>
      <c r="W3328" s="10"/>
      <c r="X3328" s="29"/>
      <c r="AA3328" t="s">
        <v>331</v>
      </c>
      <c r="AB3328">
        <v>1</v>
      </c>
      <c r="AR3328" t="s">
        <v>338</v>
      </c>
    </row>
    <row r="3329" spans="1:44" x14ac:dyDescent="0.35">
      <c r="A3329">
        <v>17</v>
      </c>
      <c r="B3329" s="26">
        <f t="shared" si="663"/>
        <v>46273.84375</v>
      </c>
      <c r="C3329" t="s">
        <v>67</v>
      </c>
      <c r="D3329">
        <v>6</v>
      </c>
      <c r="E3329" s="26">
        <f t="shared" si="664"/>
        <v>46273.864583333343</v>
      </c>
      <c r="F3329" s="26">
        <f t="shared" si="665"/>
        <v>46273.843750000007</v>
      </c>
      <c r="G3329">
        <f t="shared" si="666"/>
        <v>0</v>
      </c>
      <c r="H3329">
        <f t="shared" si="667"/>
        <v>0</v>
      </c>
      <c r="I3329" s="27">
        <f t="shared" si="668"/>
        <v>1</v>
      </c>
      <c r="J3329" s="28">
        <f t="shared" si="669"/>
        <v>16.146053186998735</v>
      </c>
      <c r="K3329" s="29" t="str">
        <f t="shared" si="670"/>
        <v/>
      </c>
      <c r="L3329" s="26" t="str">
        <f t="shared" si="671"/>
        <v/>
      </c>
      <c r="M3329" t="str">
        <f t="shared" si="672"/>
        <v/>
      </c>
      <c r="N3329" s="28">
        <f t="shared" si="673"/>
        <v>16.146053186998735</v>
      </c>
      <c r="O3329" t="str">
        <f t="shared" si="674"/>
        <v/>
      </c>
      <c r="P3329" t="str">
        <f t="shared" si="675"/>
        <v/>
      </c>
      <c r="Q3329" s="10"/>
      <c r="R3329" s="10"/>
      <c r="S3329" s="16">
        <v>1</v>
      </c>
      <c r="T3329" s="13">
        <v>16.146053186998731</v>
      </c>
      <c r="U3329" s="14"/>
      <c r="V3329" s="11"/>
      <c r="W3329" s="10"/>
      <c r="X3329" s="29"/>
      <c r="AA3329" t="s">
        <v>331</v>
      </c>
      <c r="AB3329">
        <v>2</v>
      </c>
      <c r="AC3329">
        <v>9.2436075746228745</v>
      </c>
      <c r="AD3329">
        <v>22.86309213951067</v>
      </c>
      <c r="AL3329">
        <v>9.2436075746228745</v>
      </c>
      <c r="AM3329">
        <v>22.86309213951067</v>
      </c>
      <c r="AR3329" t="s">
        <v>332</v>
      </c>
    </row>
    <row r="3330" spans="1:44" x14ac:dyDescent="0.35">
      <c r="A3330">
        <v>17</v>
      </c>
      <c r="B3330" s="26">
        <f t="shared" si="663"/>
        <v>46273.84375</v>
      </c>
      <c r="C3330" t="s">
        <v>68</v>
      </c>
      <c r="D3330">
        <v>1</v>
      </c>
      <c r="E3330" s="26">
        <f t="shared" si="664"/>
        <v>46273.864583333343</v>
      </c>
      <c r="F3330" s="26">
        <f t="shared" si="665"/>
        <v>46273.843750000007</v>
      </c>
      <c r="G3330">
        <f t="shared" si="666"/>
        <v>0</v>
      </c>
      <c r="H3330">
        <f t="shared" si="667"/>
        <v>0</v>
      </c>
      <c r="I3330" s="27">
        <f t="shared" si="668"/>
        <v>0</v>
      </c>
      <c r="J3330" s="28" t="str">
        <f t="shared" si="669"/>
        <v>NULL</v>
      </c>
      <c r="K3330" s="29" t="str">
        <f t="shared" si="670"/>
        <v/>
      </c>
      <c r="L3330" s="26" t="str">
        <f t="shared" si="671"/>
        <v/>
      </c>
      <c r="M3330" t="str">
        <f t="shared" si="672"/>
        <v/>
      </c>
      <c r="N3330" s="28">
        <f t="shared" si="673"/>
        <v>34.227460053503002</v>
      </c>
      <c r="O3330" t="str">
        <f t="shared" si="674"/>
        <v/>
      </c>
      <c r="P3330" t="str">
        <f t="shared" si="675"/>
        <v/>
      </c>
      <c r="Q3330" s="10"/>
      <c r="R3330" s="10"/>
      <c r="S3330" s="16">
        <v>0</v>
      </c>
      <c r="T3330" s="13"/>
      <c r="U3330" s="14"/>
      <c r="V3330" s="11"/>
      <c r="W3330" s="10"/>
      <c r="X3330" s="29"/>
      <c r="AA3330" t="s">
        <v>331</v>
      </c>
      <c r="AB3330">
        <v>5</v>
      </c>
      <c r="AR3330" t="s">
        <v>337</v>
      </c>
    </row>
    <row r="3331" spans="1:44" x14ac:dyDescent="0.35">
      <c r="A3331">
        <v>17</v>
      </c>
      <c r="B3331" s="26">
        <f t="shared" si="663"/>
        <v>46273.84375</v>
      </c>
      <c r="C3331" t="s">
        <v>68</v>
      </c>
      <c r="D3331">
        <v>2</v>
      </c>
      <c r="E3331" s="26">
        <f t="shared" si="664"/>
        <v>46273.864583333343</v>
      </c>
      <c r="F3331" s="26">
        <f t="shared" si="665"/>
        <v>46273.843750000007</v>
      </c>
      <c r="G3331">
        <f t="shared" si="666"/>
        <v>0</v>
      </c>
      <c r="H3331">
        <f t="shared" si="667"/>
        <v>0</v>
      </c>
      <c r="I3331" s="27">
        <f t="shared" si="668"/>
        <v>0</v>
      </c>
      <c r="J3331" s="28" t="str">
        <f t="shared" si="669"/>
        <v>NULL</v>
      </c>
      <c r="K3331" s="29" t="str">
        <f t="shared" si="670"/>
        <v/>
      </c>
      <c r="L3331" s="26" t="str">
        <f t="shared" si="671"/>
        <v/>
      </c>
      <c r="M3331" t="str">
        <f t="shared" si="672"/>
        <v/>
      </c>
      <c r="N3331" s="28">
        <f t="shared" si="673"/>
        <v>41.894060995184596</v>
      </c>
      <c r="O3331" t="str">
        <f t="shared" si="674"/>
        <v/>
      </c>
      <c r="P3331" t="str">
        <f t="shared" si="675"/>
        <v/>
      </c>
      <c r="Q3331" s="10"/>
      <c r="R3331" s="10"/>
      <c r="S3331" s="16">
        <v>0</v>
      </c>
      <c r="T3331" s="13"/>
      <c r="U3331" s="14"/>
      <c r="V3331" s="11"/>
      <c r="W3331" s="10"/>
      <c r="X3331" s="29"/>
      <c r="AA3331" t="s">
        <v>331</v>
      </c>
      <c r="AB3331">
        <v>2</v>
      </c>
      <c r="AR3331" t="s">
        <v>332</v>
      </c>
    </row>
    <row r="3332" spans="1:44" x14ac:dyDescent="0.35">
      <c r="A3332">
        <v>17</v>
      </c>
      <c r="B3332" s="26">
        <f t="shared" si="663"/>
        <v>46273.84375</v>
      </c>
      <c r="C3332" t="s">
        <v>68</v>
      </c>
      <c r="D3332">
        <v>3</v>
      </c>
      <c r="E3332" s="26">
        <f t="shared" si="664"/>
        <v>46273.864583333343</v>
      </c>
      <c r="F3332" s="26">
        <f t="shared" si="665"/>
        <v>46273.843750000007</v>
      </c>
      <c r="G3332">
        <f t="shared" si="666"/>
        <v>0</v>
      </c>
      <c r="H3332">
        <f t="shared" si="667"/>
        <v>0</v>
      </c>
      <c r="I3332" s="27">
        <f t="shared" si="668"/>
        <v>0</v>
      </c>
      <c r="J3332" s="28" t="str">
        <f t="shared" si="669"/>
        <v>NULL</v>
      </c>
      <c r="K3332" s="29" t="str">
        <f t="shared" si="670"/>
        <v/>
      </c>
      <c r="L3332" s="26" t="str">
        <f t="shared" si="671"/>
        <v/>
      </c>
      <c r="M3332" t="str">
        <f t="shared" si="672"/>
        <v/>
      </c>
      <c r="N3332" s="28">
        <f t="shared" si="673"/>
        <v>58.441558441558442</v>
      </c>
      <c r="O3332" t="str">
        <f t="shared" si="674"/>
        <v/>
      </c>
      <c r="P3332" t="str">
        <f t="shared" si="675"/>
        <v/>
      </c>
      <c r="Q3332" s="10"/>
      <c r="R3332" s="10"/>
      <c r="S3332" s="16">
        <v>0</v>
      </c>
      <c r="T3332" s="13"/>
      <c r="U3332" s="14"/>
      <c r="V3332" s="11"/>
      <c r="W3332" s="10"/>
      <c r="X3332" s="29"/>
      <c r="AA3332" t="s">
        <v>331</v>
      </c>
      <c r="AB3332">
        <v>1</v>
      </c>
      <c r="AR3332" t="s">
        <v>338</v>
      </c>
    </row>
    <row r="3333" spans="1:44" x14ac:dyDescent="0.35">
      <c r="A3333">
        <v>17</v>
      </c>
      <c r="B3333" s="26">
        <f t="shared" si="663"/>
        <v>46273.84375</v>
      </c>
      <c r="C3333" t="s">
        <v>68</v>
      </c>
      <c r="D3333">
        <v>4</v>
      </c>
      <c r="E3333" s="26">
        <f t="shared" si="664"/>
        <v>46273.864583333343</v>
      </c>
      <c r="F3333" s="26">
        <f t="shared" si="665"/>
        <v>46273.843750000007</v>
      </c>
      <c r="G3333">
        <f t="shared" si="666"/>
        <v>0</v>
      </c>
      <c r="H3333">
        <f t="shared" si="667"/>
        <v>0</v>
      </c>
      <c r="I3333" s="27">
        <f t="shared" si="668"/>
        <v>0</v>
      </c>
      <c r="J3333" s="28" t="str">
        <f t="shared" si="669"/>
        <v>NULL</v>
      </c>
      <c r="K3333" s="29" t="str">
        <f t="shared" si="670"/>
        <v/>
      </c>
      <c r="L3333" s="26" t="str">
        <f t="shared" si="671"/>
        <v/>
      </c>
      <c r="M3333" t="str">
        <f t="shared" si="672"/>
        <v/>
      </c>
      <c r="N3333" s="28">
        <f t="shared" si="673"/>
        <v>116.70290571259142</v>
      </c>
      <c r="O3333" t="str">
        <f t="shared" si="674"/>
        <v/>
      </c>
      <c r="P3333" t="str">
        <f t="shared" si="675"/>
        <v/>
      </c>
      <c r="Q3333" s="10"/>
      <c r="R3333" s="10"/>
      <c r="S3333" s="16">
        <v>0</v>
      </c>
      <c r="T3333" s="13"/>
      <c r="U3333" s="14"/>
      <c r="V3333" s="11"/>
      <c r="W3333" s="10"/>
      <c r="X3333" s="29"/>
      <c r="AA3333" t="s">
        <v>331</v>
      </c>
      <c r="AB3333">
        <v>1</v>
      </c>
      <c r="AR3333" t="s">
        <v>338</v>
      </c>
    </row>
    <row r="3334" spans="1:44" x14ac:dyDescent="0.35">
      <c r="A3334">
        <v>17</v>
      </c>
      <c r="B3334" s="26">
        <f t="shared" ref="B3334:B3397" si="676">INDEX(SNAP_TIMES,MATCH(A3334,SNAP_NOS,0))</f>
        <v>46273.84375</v>
      </c>
      <c r="C3334" t="s">
        <v>68</v>
      </c>
      <c r="D3334">
        <v>5</v>
      </c>
      <c r="E3334" s="26">
        <f t="shared" ref="E3334:E3397" si="677">IF(AND(INDEX(SH_CHG,MATCH(C3334,SH_ID,0))&lt;&gt;"",B3334&gt;=INDEX(SH_CHG,MATCH(C3334,SH_ID,0))),INDEX(SH_DEP,MATCH(C3334,SH_ID,0)),INDEX(SH_ORIG,MATCH(C3334,SH_ID,0)))</f>
        <v>46273.864583333343</v>
      </c>
      <c r="F3334" s="26">
        <f t="shared" ref="F3334:F3397" si="678">E3334-LOADING_MINUTES/1440</f>
        <v>46273.843750000007</v>
      </c>
      <c r="G3334">
        <f t="shared" ref="G3334:G3397" si="679">COUNTIFS(OL_SNAP,A3334,OL_EFF,C3334,OL_WT,D3334,OL_OPEN,"&gt;0")</f>
        <v>0</v>
      </c>
      <c r="H3334">
        <f t="shared" ref="H3334:H3397" si="680">SUMIFS($G$6:$G$3569,$A$6:$A$3569,A3334,$D$6:$D$3569,D3334,$F$6:$F$3569,"&lt;="&amp;F3334)</f>
        <v>0</v>
      </c>
      <c r="I3334" s="27">
        <f t="shared" ref="I3334:I3397" si="681">INDEX(C_RES,MATCH(1,INDEX((C_SN=A3334)*(C_WT=D3334),0),0))</f>
        <v>0</v>
      </c>
      <c r="J3334" s="28" t="str">
        <f t="shared" ref="J3334:J3397" si="682">INDEX(C_RL,MATCH(1,INDEX((C_SN=A3334)*(C_WT=D3334),0),0))</f>
        <v>NULL</v>
      </c>
      <c r="K3334" s="29" t="str">
        <f t="shared" ref="K3334:K3397" si="683">IF(G3334=0,"",IF(ISNUMBER(J3334),IF(J3334&gt;0,H3334/J3334/24,"NULL"),"NULL"))</f>
        <v/>
      </c>
      <c r="L3334" s="26" t="str">
        <f t="shared" ref="L3334:L3397" si="684">IF(ISNUMBER(K3334),B3334+K3334,"")</f>
        <v/>
      </c>
      <c r="M3334" t="str">
        <f t="shared" ref="M3334:M3397" si="685">IF(G3334=0,"",IF(B3334&gt;=F3334,"NO - CUTOFF PASSED",IF(ISNUMBER(K3334),IF(L3334&lt;=F3334,"YES","NO"),"UNKNOWN - NO RATE")))</f>
        <v/>
      </c>
      <c r="N3334" s="28">
        <f t="shared" ref="N3334:N3397" si="686">IFERROR(IF(AND(INDEX(C_HRS,MATCH(1,INDEX((C_SN=A3334)*(C_WT=D3334),0),0))&gt;0,INDEX(C_TL,MATCH(1,INDEX((C_SN=A3334)*(C_WT=D3334),0),0))&gt;0),INDEX(C_TL,MATCH(1,INDEX((C_SN=A3334)*(C_WT=D3334),0),0))/INDEX(C_HRS,MATCH(1,INDEX((C_SN=A3334)*(C_WT=D3334),0),0)),"NULL"),"NULL")</f>
        <v>21.695178849144636</v>
      </c>
      <c r="O3334" t="str">
        <f t="shared" ref="O3334:O3397" si="687">IF(M3334="NO",IF(ISNUMBER(N3334),ROUNDUP(H3334/(N3334*(F3334-B3334)*24),0),"CANNOT ESTIMATE - NO RATE"),"")</f>
        <v/>
      </c>
      <c r="P3334" t="str">
        <f t="shared" ref="P3334:P3397" si="688">IF(ISNUMBER(O3334),MAX(0,O3334-I3334),O3334)</f>
        <v/>
      </c>
      <c r="Q3334" s="10"/>
      <c r="R3334" s="10"/>
      <c r="S3334" s="16">
        <v>0</v>
      </c>
      <c r="T3334" s="13"/>
      <c r="U3334" s="14"/>
      <c r="V3334" s="11"/>
      <c r="W3334" s="10"/>
      <c r="X3334" s="29"/>
      <c r="AA3334" t="s">
        <v>331</v>
      </c>
      <c r="AB3334">
        <v>1</v>
      </c>
      <c r="AR3334" t="s">
        <v>338</v>
      </c>
    </row>
    <row r="3335" spans="1:44" x14ac:dyDescent="0.35">
      <c r="A3335">
        <v>17</v>
      </c>
      <c r="B3335" s="26">
        <f t="shared" si="676"/>
        <v>46273.84375</v>
      </c>
      <c r="C3335" t="s">
        <v>68</v>
      </c>
      <c r="D3335">
        <v>6</v>
      </c>
      <c r="E3335" s="26">
        <f t="shared" si="677"/>
        <v>46273.864583333343</v>
      </c>
      <c r="F3335" s="26">
        <f t="shared" si="678"/>
        <v>46273.843750000007</v>
      </c>
      <c r="G3335">
        <f t="shared" si="679"/>
        <v>0</v>
      </c>
      <c r="H3335">
        <f t="shared" si="680"/>
        <v>0</v>
      </c>
      <c r="I3335" s="27">
        <f t="shared" si="681"/>
        <v>1</v>
      </c>
      <c r="J3335" s="28">
        <f t="shared" si="682"/>
        <v>16.146053186998735</v>
      </c>
      <c r="K3335" s="29" t="str">
        <f t="shared" si="683"/>
        <v/>
      </c>
      <c r="L3335" s="26" t="str">
        <f t="shared" si="684"/>
        <v/>
      </c>
      <c r="M3335" t="str">
        <f t="shared" si="685"/>
        <v/>
      </c>
      <c r="N3335" s="28">
        <f t="shared" si="686"/>
        <v>16.146053186998735</v>
      </c>
      <c r="O3335" t="str">
        <f t="shared" si="687"/>
        <v/>
      </c>
      <c r="P3335" t="str">
        <f t="shared" si="688"/>
        <v/>
      </c>
      <c r="Q3335" s="10"/>
      <c r="R3335" s="10"/>
      <c r="S3335" s="16">
        <v>1</v>
      </c>
      <c r="T3335" s="13">
        <v>16.146053186998731</v>
      </c>
      <c r="U3335" s="14"/>
      <c r="V3335" s="11"/>
      <c r="W3335" s="10"/>
      <c r="X3335" s="29"/>
      <c r="AA3335" t="s">
        <v>331</v>
      </c>
      <c r="AB3335">
        <v>2</v>
      </c>
      <c r="AC3335">
        <v>9.2436075746228745</v>
      </c>
      <c r="AD3335">
        <v>22.86309213951067</v>
      </c>
      <c r="AL3335">
        <v>9.2436075746228745</v>
      </c>
      <c r="AM3335">
        <v>22.86309213951067</v>
      </c>
      <c r="AR3335" t="s">
        <v>332</v>
      </c>
    </row>
    <row r="3336" spans="1:44" x14ac:dyDescent="0.35">
      <c r="A3336">
        <v>17</v>
      </c>
      <c r="B3336" s="26">
        <f t="shared" si="676"/>
        <v>46273.84375</v>
      </c>
      <c r="C3336" t="s">
        <v>69</v>
      </c>
      <c r="D3336">
        <v>1</v>
      </c>
      <c r="E3336" s="26">
        <f t="shared" si="677"/>
        <v>46273.864583333343</v>
      </c>
      <c r="F3336" s="26">
        <f t="shared" si="678"/>
        <v>46273.843750000007</v>
      </c>
      <c r="G3336">
        <f t="shared" si="679"/>
        <v>0</v>
      </c>
      <c r="H3336">
        <f t="shared" si="680"/>
        <v>0</v>
      </c>
      <c r="I3336" s="27">
        <f t="shared" si="681"/>
        <v>0</v>
      </c>
      <c r="J3336" s="28" t="str">
        <f t="shared" si="682"/>
        <v>NULL</v>
      </c>
      <c r="K3336" s="29" t="str">
        <f t="shared" si="683"/>
        <v/>
      </c>
      <c r="L3336" s="26" t="str">
        <f t="shared" si="684"/>
        <v/>
      </c>
      <c r="M3336" t="str">
        <f t="shared" si="685"/>
        <v/>
      </c>
      <c r="N3336" s="28">
        <f t="shared" si="686"/>
        <v>34.227460053503002</v>
      </c>
      <c r="O3336" t="str">
        <f t="shared" si="687"/>
        <v/>
      </c>
      <c r="P3336" t="str">
        <f t="shared" si="688"/>
        <v/>
      </c>
      <c r="Q3336" s="10"/>
      <c r="R3336" s="10"/>
      <c r="S3336" s="16">
        <v>0</v>
      </c>
      <c r="T3336" s="13"/>
      <c r="U3336" s="14"/>
      <c r="V3336" s="11"/>
      <c r="W3336" s="10"/>
      <c r="X3336" s="29"/>
      <c r="AA3336" t="s">
        <v>331</v>
      </c>
      <c r="AB3336">
        <v>5</v>
      </c>
      <c r="AR3336" t="s">
        <v>337</v>
      </c>
    </row>
    <row r="3337" spans="1:44" x14ac:dyDescent="0.35">
      <c r="A3337">
        <v>17</v>
      </c>
      <c r="B3337" s="26">
        <f t="shared" si="676"/>
        <v>46273.84375</v>
      </c>
      <c r="C3337" t="s">
        <v>69</v>
      </c>
      <c r="D3337">
        <v>2</v>
      </c>
      <c r="E3337" s="26">
        <f t="shared" si="677"/>
        <v>46273.864583333343</v>
      </c>
      <c r="F3337" s="26">
        <f t="shared" si="678"/>
        <v>46273.843750000007</v>
      </c>
      <c r="G3337">
        <f t="shared" si="679"/>
        <v>0</v>
      </c>
      <c r="H3337">
        <f t="shared" si="680"/>
        <v>0</v>
      </c>
      <c r="I3337" s="27">
        <f t="shared" si="681"/>
        <v>0</v>
      </c>
      <c r="J3337" s="28" t="str">
        <f t="shared" si="682"/>
        <v>NULL</v>
      </c>
      <c r="K3337" s="29" t="str">
        <f t="shared" si="683"/>
        <v/>
      </c>
      <c r="L3337" s="26" t="str">
        <f t="shared" si="684"/>
        <v/>
      </c>
      <c r="M3337" t="str">
        <f t="shared" si="685"/>
        <v/>
      </c>
      <c r="N3337" s="28">
        <f t="shared" si="686"/>
        <v>41.894060995184596</v>
      </c>
      <c r="O3337" t="str">
        <f t="shared" si="687"/>
        <v/>
      </c>
      <c r="P3337" t="str">
        <f t="shared" si="688"/>
        <v/>
      </c>
      <c r="Q3337" s="10"/>
      <c r="R3337" s="10"/>
      <c r="S3337" s="16">
        <v>0</v>
      </c>
      <c r="T3337" s="13"/>
      <c r="U3337" s="14"/>
      <c r="V3337" s="11"/>
      <c r="W3337" s="10"/>
      <c r="X3337" s="29"/>
      <c r="AA3337" t="s">
        <v>331</v>
      </c>
      <c r="AB3337">
        <v>2</v>
      </c>
      <c r="AR3337" t="s">
        <v>332</v>
      </c>
    </row>
    <row r="3338" spans="1:44" x14ac:dyDescent="0.35">
      <c r="A3338">
        <v>17</v>
      </c>
      <c r="B3338" s="26">
        <f t="shared" si="676"/>
        <v>46273.84375</v>
      </c>
      <c r="C3338" t="s">
        <v>69</v>
      </c>
      <c r="D3338">
        <v>3</v>
      </c>
      <c r="E3338" s="26">
        <f t="shared" si="677"/>
        <v>46273.864583333343</v>
      </c>
      <c r="F3338" s="26">
        <f t="shared" si="678"/>
        <v>46273.843750000007</v>
      </c>
      <c r="G3338">
        <f t="shared" si="679"/>
        <v>0</v>
      </c>
      <c r="H3338">
        <f t="shared" si="680"/>
        <v>0</v>
      </c>
      <c r="I3338" s="27">
        <f t="shared" si="681"/>
        <v>0</v>
      </c>
      <c r="J3338" s="28" t="str">
        <f t="shared" si="682"/>
        <v>NULL</v>
      </c>
      <c r="K3338" s="29" t="str">
        <f t="shared" si="683"/>
        <v/>
      </c>
      <c r="L3338" s="26" t="str">
        <f t="shared" si="684"/>
        <v/>
      </c>
      <c r="M3338" t="str">
        <f t="shared" si="685"/>
        <v/>
      </c>
      <c r="N3338" s="28">
        <f t="shared" si="686"/>
        <v>58.441558441558442</v>
      </c>
      <c r="O3338" t="str">
        <f t="shared" si="687"/>
        <v/>
      </c>
      <c r="P3338" t="str">
        <f t="shared" si="688"/>
        <v/>
      </c>
      <c r="Q3338" s="10"/>
      <c r="R3338" s="10"/>
      <c r="S3338" s="16">
        <v>0</v>
      </c>
      <c r="T3338" s="13"/>
      <c r="U3338" s="14"/>
      <c r="V3338" s="11"/>
      <c r="W3338" s="10"/>
      <c r="X3338" s="29"/>
      <c r="AA3338" t="s">
        <v>331</v>
      </c>
      <c r="AB3338">
        <v>1</v>
      </c>
      <c r="AR3338" t="s">
        <v>338</v>
      </c>
    </row>
    <row r="3339" spans="1:44" x14ac:dyDescent="0.35">
      <c r="A3339">
        <v>17</v>
      </c>
      <c r="B3339" s="26">
        <f t="shared" si="676"/>
        <v>46273.84375</v>
      </c>
      <c r="C3339" t="s">
        <v>69</v>
      </c>
      <c r="D3339">
        <v>4</v>
      </c>
      <c r="E3339" s="26">
        <f t="shared" si="677"/>
        <v>46273.864583333343</v>
      </c>
      <c r="F3339" s="26">
        <f t="shared" si="678"/>
        <v>46273.843750000007</v>
      </c>
      <c r="G3339">
        <f t="shared" si="679"/>
        <v>0</v>
      </c>
      <c r="H3339">
        <f t="shared" si="680"/>
        <v>0</v>
      </c>
      <c r="I3339" s="27">
        <f t="shared" si="681"/>
        <v>0</v>
      </c>
      <c r="J3339" s="28" t="str">
        <f t="shared" si="682"/>
        <v>NULL</v>
      </c>
      <c r="K3339" s="29" t="str">
        <f t="shared" si="683"/>
        <v/>
      </c>
      <c r="L3339" s="26" t="str">
        <f t="shared" si="684"/>
        <v/>
      </c>
      <c r="M3339" t="str">
        <f t="shared" si="685"/>
        <v/>
      </c>
      <c r="N3339" s="28">
        <f t="shared" si="686"/>
        <v>116.70290571259142</v>
      </c>
      <c r="O3339" t="str">
        <f t="shared" si="687"/>
        <v/>
      </c>
      <c r="P3339" t="str">
        <f t="shared" si="688"/>
        <v/>
      </c>
      <c r="Q3339" s="10"/>
      <c r="R3339" s="10"/>
      <c r="S3339" s="16">
        <v>0</v>
      </c>
      <c r="T3339" s="13"/>
      <c r="U3339" s="14"/>
      <c r="V3339" s="11"/>
      <c r="W3339" s="10"/>
      <c r="X3339" s="29"/>
      <c r="AA3339" t="s">
        <v>331</v>
      </c>
      <c r="AB3339">
        <v>1</v>
      </c>
      <c r="AR3339" t="s">
        <v>338</v>
      </c>
    </row>
    <row r="3340" spans="1:44" x14ac:dyDescent="0.35">
      <c r="A3340">
        <v>17</v>
      </c>
      <c r="B3340" s="26">
        <f t="shared" si="676"/>
        <v>46273.84375</v>
      </c>
      <c r="C3340" t="s">
        <v>69</v>
      </c>
      <c r="D3340">
        <v>5</v>
      </c>
      <c r="E3340" s="26">
        <f t="shared" si="677"/>
        <v>46273.864583333343</v>
      </c>
      <c r="F3340" s="26">
        <f t="shared" si="678"/>
        <v>46273.843750000007</v>
      </c>
      <c r="G3340">
        <f t="shared" si="679"/>
        <v>0</v>
      </c>
      <c r="H3340">
        <f t="shared" si="680"/>
        <v>0</v>
      </c>
      <c r="I3340" s="27">
        <f t="shared" si="681"/>
        <v>0</v>
      </c>
      <c r="J3340" s="28" t="str">
        <f t="shared" si="682"/>
        <v>NULL</v>
      </c>
      <c r="K3340" s="29" t="str">
        <f t="shared" si="683"/>
        <v/>
      </c>
      <c r="L3340" s="26" t="str">
        <f t="shared" si="684"/>
        <v/>
      </c>
      <c r="M3340" t="str">
        <f t="shared" si="685"/>
        <v/>
      </c>
      <c r="N3340" s="28">
        <f t="shared" si="686"/>
        <v>21.695178849144636</v>
      </c>
      <c r="O3340" t="str">
        <f t="shared" si="687"/>
        <v/>
      </c>
      <c r="P3340" t="str">
        <f t="shared" si="688"/>
        <v/>
      </c>
      <c r="Q3340" s="10"/>
      <c r="R3340" s="10"/>
      <c r="S3340" s="16">
        <v>0</v>
      </c>
      <c r="T3340" s="13"/>
      <c r="U3340" s="14"/>
      <c r="V3340" s="11"/>
      <c r="W3340" s="10"/>
      <c r="X3340" s="29"/>
      <c r="AA3340" t="s">
        <v>331</v>
      </c>
      <c r="AB3340">
        <v>1</v>
      </c>
      <c r="AR3340" t="s">
        <v>338</v>
      </c>
    </row>
    <row r="3341" spans="1:44" x14ac:dyDescent="0.35">
      <c r="A3341">
        <v>17</v>
      </c>
      <c r="B3341" s="26">
        <f t="shared" si="676"/>
        <v>46273.84375</v>
      </c>
      <c r="C3341" t="s">
        <v>69</v>
      </c>
      <c r="D3341">
        <v>6</v>
      </c>
      <c r="E3341" s="26">
        <f t="shared" si="677"/>
        <v>46273.864583333343</v>
      </c>
      <c r="F3341" s="26">
        <f t="shared" si="678"/>
        <v>46273.843750000007</v>
      </c>
      <c r="G3341">
        <f t="shared" si="679"/>
        <v>0</v>
      </c>
      <c r="H3341">
        <f t="shared" si="680"/>
        <v>0</v>
      </c>
      <c r="I3341" s="27">
        <f t="shared" si="681"/>
        <v>1</v>
      </c>
      <c r="J3341" s="28">
        <f t="shared" si="682"/>
        <v>16.146053186998735</v>
      </c>
      <c r="K3341" s="29" t="str">
        <f t="shared" si="683"/>
        <v/>
      </c>
      <c r="L3341" s="26" t="str">
        <f t="shared" si="684"/>
        <v/>
      </c>
      <c r="M3341" t="str">
        <f t="shared" si="685"/>
        <v/>
      </c>
      <c r="N3341" s="28">
        <f t="shared" si="686"/>
        <v>16.146053186998735</v>
      </c>
      <c r="O3341" t="str">
        <f t="shared" si="687"/>
        <v/>
      </c>
      <c r="P3341" t="str">
        <f t="shared" si="688"/>
        <v/>
      </c>
      <c r="Q3341" s="10"/>
      <c r="R3341" s="10"/>
      <c r="S3341" s="16">
        <v>1</v>
      </c>
      <c r="T3341" s="13">
        <v>16.146053186998731</v>
      </c>
      <c r="U3341" s="14"/>
      <c r="V3341" s="11"/>
      <c r="W3341" s="10"/>
      <c r="X3341" s="29"/>
      <c r="AA3341" t="s">
        <v>331</v>
      </c>
      <c r="AB3341">
        <v>2</v>
      </c>
      <c r="AC3341">
        <v>9.2436075746228745</v>
      </c>
      <c r="AD3341">
        <v>22.86309213951067</v>
      </c>
      <c r="AL3341">
        <v>9.2436075746228745</v>
      </c>
      <c r="AM3341">
        <v>22.86309213951067</v>
      </c>
      <c r="AR3341" t="s">
        <v>332</v>
      </c>
    </row>
    <row r="3342" spans="1:44" x14ac:dyDescent="0.35">
      <c r="A3342">
        <v>17</v>
      </c>
      <c r="B3342" s="26">
        <f t="shared" si="676"/>
        <v>46273.84375</v>
      </c>
      <c r="C3342" t="s">
        <v>70</v>
      </c>
      <c r="D3342">
        <v>1</v>
      </c>
      <c r="E3342" s="26">
        <f t="shared" si="677"/>
        <v>46273.864583333343</v>
      </c>
      <c r="F3342" s="26">
        <f t="shared" si="678"/>
        <v>46273.843750000007</v>
      </c>
      <c r="G3342">
        <f t="shared" si="679"/>
        <v>0</v>
      </c>
      <c r="H3342">
        <f t="shared" si="680"/>
        <v>0</v>
      </c>
      <c r="I3342" s="27">
        <f t="shared" si="681"/>
        <v>0</v>
      </c>
      <c r="J3342" s="28" t="str">
        <f t="shared" si="682"/>
        <v>NULL</v>
      </c>
      <c r="K3342" s="29" t="str">
        <f t="shared" si="683"/>
        <v/>
      </c>
      <c r="L3342" s="26" t="str">
        <f t="shared" si="684"/>
        <v/>
      </c>
      <c r="M3342" t="str">
        <f t="shared" si="685"/>
        <v/>
      </c>
      <c r="N3342" s="28">
        <f t="shared" si="686"/>
        <v>34.227460053503002</v>
      </c>
      <c r="O3342" t="str">
        <f t="shared" si="687"/>
        <v/>
      </c>
      <c r="P3342" t="str">
        <f t="shared" si="688"/>
        <v/>
      </c>
      <c r="Q3342" s="10"/>
      <c r="R3342" s="10"/>
      <c r="S3342" s="16">
        <v>0</v>
      </c>
      <c r="T3342" s="13"/>
      <c r="U3342" s="14"/>
      <c r="V3342" s="11"/>
      <c r="W3342" s="10"/>
      <c r="X3342" s="29"/>
      <c r="AA3342" t="s">
        <v>331</v>
      </c>
      <c r="AB3342">
        <v>5</v>
      </c>
      <c r="AR3342" t="s">
        <v>337</v>
      </c>
    </row>
    <row r="3343" spans="1:44" x14ac:dyDescent="0.35">
      <c r="A3343">
        <v>17</v>
      </c>
      <c r="B3343" s="26">
        <f t="shared" si="676"/>
        <v>46273.84375</v>
      </c>
      <c r="C3343" t="s">
        <v>70</v>
      </c>
      <c r="D3343">
        <v>2</v>
      </c>
      <c r="E3343" s="26">
        <f t="shared" si="677"/>
        <v>46273.864583333343</v>
      </c>
      <c r="F3343" s="26">
        <f t="shared" si="678"/>
        <v>46273.843750000007</v>
      </c>
      <c r="G3343">
        <f t="shared" si="679"/>
        <v>0</v>
      </c>
      <c r="H3343">
        <f t="shared" si="680"/>
        <v>0</v>
      </c>
      <c r="I3343" s="27">
        <f t="shared" si="681"/>
        <v>0</v>
      </c>
      <c r="J3343" s="28" t="str">
        <f t="shared" si="682"/>
        <v>NULL</v>
      </c>
      <c r="K3343" s="29" t="str">
        <f t="shared" si="683"/>
        <v/>
      </c>
      <c r="L3343" s="26" t="str">
        <f t="shared" si="684"/>
        <v/>
      </c>
      <c r="M3343" t="str">
        <f t="shared" si="685"/>
        <v/>
      </c>
      <c r="N3343" s="28">
        <f t="shared" si="686"/>
        <v>41.894060995184596</v>
      </c>
      <c r="O3343" t="str">
        <f t="shared" si="687"/>
        <v/>
      </c>
      <c r="P3343" t="str">
        <f t="shared" si="688"/>
        <v/>
      </c>
      <c r="Q3343" s="10"/>
      <c r="R3343" s="10"/>
      <c r="S3343" s="16">
        <v>0</v>
      </c>
      <c r="T3343" s="13"/>
      <c r="U3343" s="14"/>
      <c r="V3343" s="11"/>
      <c r="W3343" s="10"/>
      <c r="X3343" s="29"/>
      <c r="AA3343" t="s">
        <v>331</v>
      </c>
      <c r="AB3343">
        <v>2</v>
      </c>
      <c r="AR3343" t="s">
        <v>332</v>
      </c>
    </row>
    <row r="3344" spans="1:44" x14ac:dyDescent="0.35">
      <c r="A3344">
        <v>17</v>
      </c>
      <c r="B3344" s="26">
        <f t="shared" si="676"/>
        <v>46273.84375</v>
      </c>
      <c r="C3344" t="s">
        <v>70</v>
      </c>
      <c r="D3344">
        <v>3</v>
      </c>
      <c r="E3344" s="26">
        <f t="shared" si="677"/>
        <v>46273.864583333343</v>
      </c>
      <c r="F3344" s="26">
        <f t="shared" si="678"/>
        <v>46273.843750000007</v>
      </c>
      <c r="G3344">
        <f t="shared" si="679"/>
        <v>0</v>
      </c>
      <c r="H3344">
        <f t="shared" si="680"/>
        <v>0</v>
      </c>
      <c r="I3344" s="27">
        <f t="shared" si="681"/>
        <v>0</v>
      </c>
      <c r="J3344" s="28" t="str">
        <f t="shared" si="682"/>
        <v>NULL</v>
      </c>
      <c r="K3344" s="29" t="str">
        <f t="shared" si="683"/>
        <v/>
      </c>
      <c r="L3344" s="26" t="str">
        <f t="shared" si="684"/>
        <v/>
      </c>
      <c r="M3344" t="str">
        <f t="shared" si="685"/>
        <v/>
      </c>
      <c r="N3344" s="28">
        <f t="shared" si="686"/>
        <v>58.441558441558442</v>
      </c>
      <c r="O3344" t="str">
        <f t="shared" si="687"/>
        <v/>
      </c>
      <c r="P3344" t="str">
        <f t="shared" si="688"/>
        <v/>
      </c>
      <c r="Q3344" s="10"/>
      <c r="R3344" s="10"/>
      <c r="S3344" s="16">
        <v>0</v>
      </c>
      <c r="T3344" s="13"/>
      <c r="U3344" s="14"/>
      <c r="V3344" s="11"/>
      <c r="W3344" s="10"/>
      <c r="X3344" s="29"/>
      <c r="AA3344" t="s">
        <v>331</v>
      </c>
      <c r="AB3344">
        <v>1</v>
      </c>
      <c r="AR3344" t="s">
        <v>338</v>
      </c>
    </row>
    <row r="3345" spans="1:44" x14ac:dyDescent="0.35">
      <c r="A3345">
        <v>17</v>
      </c>
      <c r="B3345" s="26">
        <f t="shared" si="676"/>
        <v>46273.84375</v>
      </c>
      <c r="C3345" t="s">
        <v>70</v>
      </c>
      <c r="D3345">
        <v>4</v>
      </c>
      <c r="E3345" s="26">
        <f t="shared" si="677"/>
        <v>46273.864583333343</v>
      </c>
      <c r="F3345" s="26">
        <f t="shared" si="678"/>
        <v>46273.843750000007</v>
      </c>
      <c r="G3345">
        <f t="shared" si="679"/>
        <v>0</v>
      </c>
      <c r="H3345">
        <f t="shared" si="680"/>
        <v>0</v>
      </c>
      <c r="I3345" s="27">
        <f t="shared" si="681"/>
        <v>0</v>
      </c>
      <c r="J3345" s="28" t="str">
        <f t="shared" si="682"/>
        <v>NULL</v>
      </c>
      <c r="K3345" s="29" t="str">
        <f t="shared" si="683"/>
        <v/>
      </c>
      <c r="L3345" s="26" t="str">
        <f t="shared" si="684"/>
        <v/>
      </c>
      <c r="M3345" t="str">
        <f t="shared" si="685"/>
        <v/>
      </c>
      <c r="N3345" s="28">
        <f t="shared" si="686"/>
        <v>116.70290571259142</v>
      </c>
      <c r="O3345" t="str">
        <f t="shared" si="687"/>
        <v/>
      </c>
      <c r="P3345" t="str">
        <f t="shared" si="688"/>
        <v/>
      </c>
      <c r="Q3345" s="10"/>
      <c r="R3345" s="10"/>
      <c r="S3345" s="16">
        <v>0</v>
      </c>
      <c r="T3345" s="13"/>
      <c r="U3345" s="14"/>
      <c r="V3345" s="11"/>
      <c r="W3345" s="10"/>
      <c r="X3345" s="29"/>
      <c r="AA3345" t="s">
        <v>331</v>
      </c>
      <c r="AB3345">
        <v>1</v>
      </c>
      <c r="AR3345" t="s">
        <v>338</v>
      </c>
    </row>
    <row r="3346" spans="1:44" x14ac:dyDescent="0.35">
      <c r="A3346">
        <v>17</v>
      </c>
      <c r="B3346" s="26">
        <f t="shared" si="676"/>
        <v>46273.84375</v>
      </c>
      <c r="C3346" t="s">
        <v>70</v>
      </c>
      <c r="D3346">
        <v>5</v>
      </c>
      <c r="E3346" s="26">
        <f t="shared" si="677"/>
        <v>46273.864583333343</v>
      </c>
      <c r="F3346" s="26">
        <f t="shared" si="678"/>
        <v>46273.843750000007</v>
      </c>
      <c r="G3346">
        <f t="shared" si="679"/>
        <v>0</v>
      </c>
      <c r="H3346">
        <f t="shared" si="680"/>
        <v>0</v>
      </c>
      <c r="I3346" s="27">
        <f t="shared" si="681"/>
        <v>0</v>
      </c>
      <c r="J3346" s="28" t="str">
        <f t="shared" si="682"/>
        <v>NULL</v>
      </c>
      <c r="K3346" s="29" t="str">
        <f t="shared" si="683"/>
        <v/>
      </c>
      <c r="L3346" s="26" t="str">
        <f t="shared" si="684"/>
        <v/>
      </c>
      <c r="M3346" t="str">
        <f t="shared" si="685"/>
        <v/>
      </c>
      <c r="N3346" s="28">
        <f t="shared" si="686"/>
        <v>21.695178849144636</v>
      </c>
      <c r="O3346" t="str">
        <f t="shared" si="687"/>
        <v/>
      </c>
      <c r="P3346" t="str">
        <f t="shared" si="688"/>
        <v/>
      </c>
      <c r="Q3346" s="10"/>
      <c r="R3346" s="10"/>
      <c r="S3346" s="16">
        <v>0</v>
      </c>
      <c r="T3346" s="13"/>
      <c r="U3346" s="14"/>
      <c r="V3346" s="11"/>
      <c r="W3346" s="10"/>
      <c r="X3346" s="29"/>
      <c r="AA3346" t="s">
        <v>331</v>
      </c>
      <c r="AB3346">
        <v>1</v>
      </c>
      <c r="AR3346" t="s">
        <v>338</v>
      </c>
    </row>
    <row r="3347" spans="1:44" x14ac:dyDescent="0.35">
      <c r="A3347">
        <v>17</v>
      </c>
      <c r="B3347" s="26">
        <f t="shared" si="676"/>
        <v>46273.84375</v>
      </c>
      <c r="C3347" t="s">
        <v>70</v>
      </c>
      <c r="D3347">
        <v>6</v>
      </c>
      <c r="E3347" s="26">
        <f t="shared" si="677"/>
        <v>46273.864583333343</v>
      </c>
      <c r="F3347" s="26">
        <f t="shared" si="678"/>
        <v>46273.843750000007</v>
      </c>
      <c r="G3347">
        <f t="shared" si="679"/>
        <v>0</v>
      </c>
      <c r="H3347">
        <f t="shared" si="680"/>
        <v>0</v>
      </c>
      <c r="I3347" s="27">
        <f t="shared" si="681"/>
        <v>1</v>
      </c>
      <c r="J3347" s="28">
        <f t="shared" si="682"/>
        <v>16.146053186998735</v>
      </c>
      <c r="K3347" s="29" t="str">
        <f t="shared" si="683"/>
        <v/>
      </c>
      <c r="L3347" s="26" t="str">
        <f t="shared" si="684"/>
        <v/>
      </c>
      <c r="M3347" t="str">
        <f t="shared" si="685"/>
        <v/>
      </c>
      <c r="N3347" s="28">
        <f t="shared" si="686"/>
        <v>16.146053186998735</v>
      </c>
      <c r="O3347" t="str">
        <f t="shared" si="687"/>
        <v/>
      </c>
      <c r="P3347" t="str">
        <f t="shared" si="688"/>
        <v/>
      </c>
      <c r="Q3347" s="10"/>
      <c r="R3347" s="10"/>
      <c r="S3347" s="16">
        <v>1</v>
      </c>
      <c r="T3347" s="13">
        <v>16.146053186998731</v>
      </c>
      <c r="U3347" s="14"/>
      <c r="V3347" s="11"/>
      <c r="W3347" s="10"/>
      <c r="X3347" s="29"/>
      <c r="AA3347" t="s">
        <v>331</v>
      </c>
      <c r="AB3347">
        <v>2</v>
      </c>
      <c r="AC3347">
        <v>9.2436075746228745</v>
      </c>
      <c r="AD3347">
        <v>22.86309213951067</v>
      </c>
      <c r="AL3347">
        <v>9.2436075746228745</v>
      </c>
      <c r="AM3347">
        <v>22.86309213951067</v>
      </c>
      <c r="AR3347" t="s">
        <v>332</v>
      </c>
    </row>
    <row r="3348" spans="1:44" x14ac:dyDescent="0.35">
      <c r="A3348">
        <v>17</v>
      </c>
      <c r="B3348" s="26">
        <f t="shared" si="676"/>
        <v>46273.84375</v>
      </c>
      <c r="C3348" t="s">
        <v>71</v>
      </c>
      <c r="D3348">
        <v>1</v>
      </c>
      <c r="E3348" s="26">
        <f t="shared" si="677"/>
        <v>46273.875</v>
      </c>
      <c r="F3348" s="26">
        <f t="shared" si="678"/>
        <v>46273.854166666664</v>
      </c>
      <c r="G3348">
        <f t="shared" si="679"/>
        <v>0</v>
      </c>
      <c r="H3348">
        <f t="shared" si="680"/>
        <v>0</v>
      </c>
      <c r="I3348" s="27">
        <f t="shared" si="681"/>
        <v>0</v>
      </c>
      <c r="J3348" s="28" t="str">
        <f t="shared" si="682"/>
        <v>NULL</v>
      </c>
      <c r="K3348" s="29" t="str">
        <f t="shared" si="683"/>
        <v/>
      </c>
      <c r="L3348" s="26" t="str">
        <f t="shared" si="684"/>
        <v/>
      </c>
      <c r="M3348" t="str">
        <f t="shared" si="685"/>
        <v/>
      </c>
      <c r="N3348" s="28">
        <f t="shared" si="686"/>
        <v>34.227460053503002</v>
      </c>
      <c r="O3348" t="str">
        <f t="shared" si="687"/>
        <v/>
      </c>
      <c r="P3348" t="str">
        <f t="shared" si="688"/>
        <v/>
      </c>
      <c r="Q3348" s="10"/>
      <c r="R3348" s="10"/>
      <c r="S3348" s="16">
        <v>0</v>
      </c>
      <c r="T3348" s="13"/>
      <c r="U3348" s="14"/>
      <c r="V3348" s="11"/>
      <c r="W3348" s="10"/>
      <c r="X3348" s="29"/>
      <c r="AA3348" t="s">
        <v>331</v>
      </c>
      <c r="AB3348">
        <v>5</v>
      </c>
      <c r="AR3348" t="s">
        <v>337</v>
      </c>
    </row>
    <row r="3349" spans="1:44" x14ac:dyDescent="0.35">
      <c r="A3349">
        <v>17</v>
      </c>
      <c r="B3349" s="26">
        <f t="shared" si="676"/>
        <v>46273.84375</v>
      </c>
      <c r="C3349" t="s">
        <v>71</v>
      </c>
      <c r="D3349">
        <v>2</v>
      </c>
      <c r="E3349" s="26">
        <f t="shared" si="677"/>
        <v>46273.875</v>
      </c>
      <c r="F3349" s="26">
        <f t="shared" si="678"/>
        <v>46273.854166666664</v>
      </c>
      <c r="G3349">
        <f t="shared" si="679"/>
        <v>0</v>
      </c>
      <c r="H3349">
        <f t="shared" si="680"/>
        <v>0</v>
      </c>
      <c r="I3349" s="27">
        <f t="shared" si="681"/>
        <v>0</v>
      </c>
      <c r="J3349" s="28" t="str">
        <f t="shared" si="682"/>
        <v>NULL</v>
      </c>
      <c r="K3349" s="29" t="str">
        <f t="shared" si="683"/>
        <v/>
      </c>
      <c r="L3349" s="26" t="str">
        <f t="shared" si="684"/>
        <v/>
      </c>
      <c r="M3349" t="str">
        <f t="shared" si="685"/>
        <v/>
      </c>
      <c r="N3349" s="28">
        <f t="shared" si="686"/>
        <v>41.894060995184596</v>
      </c>
      <c r="O3349" t="str">
        <f t="shared" si="687"/>
        <v/>
      </c>
      <c r="P3349" t="str">
        <f t="shared" si="688"/>
        <v/>
      </c>
      <c r="Q3349" s="10"/>
      <c r="R3349" s="10"/>
      <c r="S3349" s="16">
        <v>0</v>
      </c>
      <c r="T3349" s="13"/>
      <c r="U3349" s="14"/>
      <c r="V3349" s="11"/>
      <c r="W3349" s="10"/>
      <c r="X3349" s="29"/>
      <c r="AA3349" t="s">
        <v>331</v>
      </c>
      <c r="AB3349">
        <v>2</v>
      </c>
      <c r="AR3349" t="s">
        <v>332</v>
      </c>
    </row>
    <row r="3350" spans="1:44" x14ac:dyDescent="0.35">
      <c r="A3350">
        <v>17</v>
      </c>
      <c r="B3350" s="26">
        <f t="shared" si="676"/>
        <v>46273.84375</v>
      </c>
      <c r="C3350" t="s">
        <v>71</v>
      </c>
      <c r="D3350">
        <v>3</v>
      </c>
      <c r="E3350" s="26">
        <f t="shared" si="677"/>
        <v>46273.875</v>
      </c>
      <c r="F3350" s="26">
        <f t="shared" si="678"/>
        <v>46273.854166666664</v>
      </c>
      <c r="G3350">
        <f t="shared" si="679"/>
        <v>0</v>
      </c>
      <c r="H3350">
        <f t="shared" si="680"/>
        <v>0</v>
      </c>
      <c r="I3350" s="27">
        <f t="shared" si="681"/>
        <v>0</v>
      </c>
      <c r="J3350" s="28" t="str">
        <f t="shared" si="682"/>
        <v>NULL</v>
      </c>
      <c r="K3350" s="29" t="str">
        <f t="shared" si="683"/>
        <v/>
      </c>
      <c r="L3350" s="26" t="str">
        <f t="shared" si="684"/>
        <v/>
      </c>
      <c r="M3350" t="str">
        <f t="shared" si="685"/>
        <v/>
      </c>
      <c r="N3350" s="28">
        <f t="shared" si="686"/>
        <v>58.441558441558442</v>
      </c>
      <c r="O3350" t="str">
        <f t="shared" si="687"/>
        <v/>
      </c>
      <c r="P3350" t="str">
        <f t="shared" si="688"/>
        <v/>
      </c>
      <c r="Q3350" s="10"/>
      <c r="R3350" s="10"/>
      <c r="S3350" s="16">
        <v>0</v>
      </c>
      <c r="T3350" s="13"/>
      <c r="U3350" s="14"/>
      <c r="V3350" s="11"/>
      <c r="W3350" s="10"/>
      <c r="X3350" s="29"/>
      <c r="AA3350" t="s">
        <v>331</v>
      </c>
      <c r="AB3350">
        <v>1</v>
      </c>
      <c r="AR3350" t="s">
        <v>338</v>
      </c>
    </row>
    <row r="3351" spans="1:44" x14ac:dyDescent="0.35">
      <c r="A3351">
        <v>17</v>
      </c>
      <c r="B3351" s="26">
        <f t="shared" si="676"/>
        <v>46273.84375</v>
      </c>
      <c r="C3351" t="s">
        <v>71</v>
      </c>
      <c r="D3351">
        <v>4</v>
      </c>
      <c r="E3351" s="26">
        <f t="shared" si="677"/>
        <v>46273.875</v>
      </c>
      <c r="F3351" s="26">
        <f t="shared" si="678"/>
        <v>46273.854166666664</v>
      </c>
      <c r="G3351">
        <f t="shared" si="679"/>
        <v>0</v>
      </c>
      <c r="H3351">
        <f t="shared" si="680"/>
        <v>0</v>
      </c>
      <c r="I3351" s="27">
        <f t="shared" si="681"/>
        <v>0</v>
      </c>
      <c r="J3351" s="28" t="str">
        <f t="shared" si="682"/>
        <v>NULL</v>
      </c>
      <c r="K3351" s="29" t="str">
        <f t="shared" si="683"/>
        <v/>
      </c>
      <c r="L3351" s="26" t="str">
        <f t="shared" si="684"/>
        <v/>
      </c>
      <c r="M3351" t="str">
        <f t="shared" si="685"/>
        <v/>
      </c>
      <c r="N3351" s="28">
        <f t="shared" si="686"/>
        <v>116.70290571259142</v>
      </c>
      <c r="O3351" t="str">
        <f t="shared" si="687"/>
        <v/>
      </c>
      <c r="P3351" t="str">
        <f t="shared" si="688"/>
        <v/>
      </c>
      <c r="Q3351" s="10"/>
      <c r="R3351" s="10"/>
      <c r="S3351" s="16">
        <v>0</v>
      </c>
      <c r="T3351" s="13"/>
      <c r="U3351" s="14"/>
      <c r="V3351" s="11"/>
      <c r="W3351" s="10"/>
      <c r="X3351" s="29"/>
      <c r="AA3351" t="s">
        <v>331</v>
      </c>
      <c r="AB3351">
        <v>1</v>
      </c>
      <c r="AR3351" t="s">
        <v>338</v>
      </c>
    </row>
    <row r="3352" spans="1:44" x14ac:dyDescent="0.35">
      <c r="A3352">
        <v>17</v>
      </c>
      <c r="B3352" s="26">
        <f t="shared" si="676"/>
        <v>46273.84375</v>
      </c>
      <c r="C3352" t="s">
        <v>71</v>
      </c>
      <c r="D3352">
        <v>5</v>
      </c>
      <c r="E3352" s="26">
        <f t="shared" si="677"/>
        <v>46273.875</v>
      </c>
      <c r="F3352" s="26">
        <f t="shared" si="678"/>
        <v>46273.854166666664</v>
      </c>
      <c r="G3352">
        <f t="shared" si="679"/>
        <v>0</v>
      </c>
      <c r="H3352">
        <f t="shared" si="680"/>
        <v>0</v>
      </c>
      <c r="I3352" s="27">
        <f t="shared" si="681"/>
        <v>0</v>
      </c>
      <c r="J3352" s="28" t="str">
        <f t="shared" si="682"/>
        <v>NULL</v>
      </c>
      <c r="K3352" s="29" t="str">
        <f t="shared" si="683"/>
        <v/>
      </c>
      <c r="L3352" s="26" t="str">
        <f t="shared" si="684"/>
        <v/>
      </c>
      <c r="M3352" t="str">
        <f t="shared" si="685"/>
        <v/>
      </c>
      <c r="N3352" s="28">
        <f t="shared" si="686"/>
        <v>21.695178849144636</v>
      </c>
      <c r="O3352" t="str">
        <f t="shared" si="687"/>
        <v/>
      </c>
      <c r="P3352" t="str">
        <f t="shared" si="688"/>
        <v/>
      </c>
      <c r="Q3352" s="10"/>
      <c r="R3352" s="10"/>
      <c r="S3352" s="16">
        <v>0</v>
      </c>
      <c r="T3352" s="13"/>
      <c r="U3352" s="14"/>
      <c r="V3352" s="11"/>
      <c r="W3352" s="10"/>
      <c r="X3352" s="29"/>
      <c r="AA3352" t="s">
        <v>331</v>
      </c>
      <c r="AB3352">
        <v>1</v>
      </c>
      <c r="AR3352" t="s">
        <v>338</v>
      </c>
    </row>
    <row r="3353" spans="1:44" x14ac:dyDescent="0.35">
      <c r="A3353">
        <v>17</v>
      </c>
      <c r="B3353" s="26">
        <f t="shared" si="676"/>
        <v>46273.84375</v>
      </c>
      <c r="C3353" t="s">
        <v>71</v>
      </c>
      <c r="D3353">
        <v>6</v>
      </c>
      <c r="E3353" s="26">
        <f t="shared" si="677"/>
        <v>46273.875</v>
      </c>
      <c r="F3353" s="26">
        <f t="shared" si="678"/>
        <v>46273.854166666664</v>
      </c>
      <c r="G3353">
        <f t="shared" si="679"/>
        <v>0</v>
      </c>
      <c r="H3353">
        <f t="shared" si="680"/>
        <v>0</v>
      </c>
      <c r="I3353" s="27">
        <f t="shared" si="681"/>
        <v>1</v>
      </c>
      <c r="J3353" s="28">
        <f t="shared" si="682"/>
        <v>16.146053186998735</v>
      </c>
      <c r="K3353" s="29" t="str">
        <f t="shared" si="683"/>
        <v/>
      </c>
      <c r="L3353" s="26" t="str">
        <f t="shared" si="684"/>
        <v/>
      </c>
      <c r="M3353" t="str">
        <f t="shared" si="685"/>
        <v/>
      </c>
      <c r="N3353" s="28">
        <f t="shared" si="686"/>
        <v>16.146053186998735</v>
      </c>
      <c r="O3353" t="str">
        <f t="shared" si="687"/>
        <v/>
      </c>
      <c r="P3353" t="str">
        <f t="shared" si="688"/>
        <v/>
      </c>
      <c r="Q3353" s="10"/>
      <c r="R3353" s="10"/>
      <c r="S3353" s="16">
        <v>1</v>
      </c>
      <c r="T3353" s="13">
        <v>16.146053186998731</v>
      </c>
      <c r="U3353" s="14"/>
      <c r="V3353" s="11"/>
      <c r="W3353" s="10"/>
      <c r="X3353" s="29"/>
      <c r="AA3353" t="s">
        <v>331</v>
      </c>
      <c r="AB3353">
        <v>2</v>
      </c>
      <c r="AC3353">
        <v>9.2436075746228745</v>
      </c>
      <c r="AD3353">
        <v>22.86309213951067</v>
      </c>
      <c r="AL3353">
        <v>9.2436075746228745</v>
      </c>
      <c r="AM3353">
        <v>22.86309213951067</v>
      </c>
      <c r="AR3353" t="s">
        <v>332</v>
      </c>
    </row>
    <row r="3354" spans="1:44" x14ac:dyDescent="0.35">
      <c r="A3354">
        <v>17</v>
      </c>
      <c r="B3354" s="26">
        <f t="shared" si="676"/>
        <v>46273.84375</v>
      </c>
      <c r="C3354" t="s">
        <v>72</v>
      </c>
      <c r="D3354">
        <v>1</v>
      </c>
      <c r="E3354" s="26">
        <f t="shared" si="677"/>
        <v>46273.875</v>
      </c>
      <c r="F3354" s="26">
        <f t="shared" si="678"/>
        <v>46273.854166666664</v>
      </c>
      <c r="G3354">
        <f t="shared" si="679"/>
        <v>0</v>
      </c>
      <c r="H3354">
        <f t="shared" si="680"/>
        <v>0</v>
      </c>
      <c r="I3354" s="27">
        <f t="shared" si="681"/>
        <v>0</v>
      </c>
      <c r="J3354" s="28" t="str">
        <f t="shared" si="682"/>
        <v>NULL</v>
      </c>
      <c r="K3354" s="29" t="str">
        <f t="shared" si="683"/>
        <v/>
      </c>
      <c r="L3354" s="26" t="str">
        <f t="shared" si="684"/>
        <v/>
      </c>
      <c r="M3354" t="str">
        <f t="shared" si="685"/>
        <v/>
      </c>
      <c r="N3354" s="28">
        <f t="shared" si="686"/>
        <v>34.227460053503002</v>
      </c>
      <c r="O3354" t="str">
        <f t="shared" si="687"/>
        <v/>
      </c>
      <c r="P3354" t="str">
        <f t="shared" si="688"/>
        <v/>
      </c>
      <c r="Q3354" s="10"/>
      <c r="R3354" s="10"/>
      <c r="S3354" s="16">
        <v>0</v>
      </c>
      <c r="T3354" s="13"/>
      <c r="U3354" s="14"/>
      <c r="V3354" s="11"/>
      <c r="W3354" s="10"/>
      <c r="X3354" s="29"/>
      <c r="AA3354" t="s">
        <v>331</v>
      </c>
      <c r="AB3354">
        <v>5</v>
      </c>
      <c r="AR3354" t="s">
        <v>337</v>
      </c>
    </row>
    <row r="3355" spans="1:44" x14ac:dyDescent="0.35">
      <c r="A3355">
        <v>17</v>
      </c>
      <c r="B3355" s="26">
        <f t="shared" si="676"/>
        <v>46273.84375</v>
      </c>
      <c r="C3355" t="s">
        <v>72</v>
      </c>
      <c r="D3355">
        <v>2</v>
      </c>
      <c r="E3355" s="26">
        <f t="shared" si="677"/>
        <v>46273.875</v>
      </c>
      <c r="F3355" s="26">
        <f t="shared" si="678"/>
        <v>46273.854166666664</v>
      </c>
      <c r="G3355">
        <f t="shared" si="679"/>
        <v>0</v>
      </c>
      <c r="H3355">
        <f t="shared" si="680"/>
        <v>0</v>
      </c>
      <c r="I3355" s="27">
        <f t="shared" si="681"/>
        <v>0</v>
      </c>
      <c r="J3355" s="28" t="str">
        <f t="shared" si="682"/>
        <v>NULL</v>
      </c>
      <c r="K3355" s="29" t="str">
        <f t="shared" si="683"/>
        <v/>
      </c>
      <c r="L3355" s="26" t="str">
        <f t="shared" si="684"/>
        <v/>
      </c>
      <c r="M3355" t="str">
        <f t="shared" si="685"/>
        <v/>
      </c>
      <c r="N3355" s="28">
        <f t="shared" si="686"/>
        <v>41.894060995184596</v>
      </c>
      <c r="O3355" t="str">
        <f t="shared" si="687"/>
        <v/>
      </c>
      <c r="P3355" t="str">
        <f t="shared" si="688"/>
        <v/>
      </c>
      <c r="Q3355" s="10"/>
      <c r="R3355" s="10"/>
      <c r="S3355" s="16">
        <v>0</v>
      </c>
      <c r="T3355" s="13"/>
      <c r="U3355" s="14"/>
      <c r="V3355" s="11"/>
      <c r="W3355" s="10"/>
      <c r="X3355" s="29"/>
      <c r="AA3355" t="s">
        <v>331</v>
      </c>
      <c r="AB3355">
        <v>2</v>
      </c>
      <c r="AR3355" t="s">
        <v>332</v>
      </c>
    </row>
    <row r="3356" spans="1:44" x14ac:dyDescent="0.35">
      <c r="A3356">
        <v>17</v>
      </c>
      <c r="B3356" s="26">
        <f t="shared" si="676"/>
        <v>46273.84375</v>
      </c>
      <c r="C3356" t="s">
        <v>72</v>
      </c>
      <c r="D3356">
        <v>3</v>
      </c>
      <c r="E3356" s="26">
        <f t="shared" si="677"/>
        <v>46273.875</v>
      </c>
      <c r="F3356" s="26">
        <f t="shared" si="678"/>
        <v>46273.854166666664</v>
      </c>
      <c r="G3356">
        <f t="shared" si="679"/>
        <v>0</v>
      </c>
      <c r="H3356">
        <f t="shared" si="680"/>
        <v>0</v>
      </c>
      <c r="I3356" s="27">
        <f t="shared" si="681"/>
        <v>0</v>
      </c>
      <c r="J3356" s="28" t="str">
        <f t="shared" si="682"/>
        <v>NULL</v>
      </c>
      <c r="K3356" s="29" t="str">
        <f t="shared" si="683"/>
        <v/>
      </c>
      <c r="L3356" s="26" t="str">
        <f t="shared" si="684"/>
        <v/>
      </c>
      <c r="M3356" t="str">
        <f t="shared" si="685"/>
        <v/>
      </c>
      <c r="N3356" s="28">
        <f t="shared" si="686"/>
        <v>58.441558441558442</v>
      </c>
      <c r="O3356" t="str">
        <f t="shared" si="687"/>
        <v/>
      </c>
      <c r="P3356" t="str">
        <f t="shared" si="688"/>
        <v/>
      </c>
      <c r="Q3356" s="10"/>
      <c r="R3356" s="10"/>
      <c r="S3356" s="16">
        <v>0</v>
      </c>
      <c r="T3356" s="13"/>
      <c r="U3356" s="14"/>
      <c r="V3356" s="11"/>
      <c r="W3356" s="10"/>
      <c r="X3356" s="29"/>
      <c r="AA3356" t="s">
        <v>331</v>
      </c>
      <c r="AB3356">
        <v>1</v>
      </c>
      <c r="AR3356" t="s">
        <v>338</v>
      </c>
    </row>
    <row r="3357" spans="1:44" x14ac:dyDescent="0.35">
      <c r="A3357">
        <v>17</v>
      </c>
      <c r="B3357" s="26">
        <f t="shared" si="676"/>
        <v>46273.84375</v>
      </c>
      <c r="C3357" t="s">
        <v>72</v>
      </c>
      <c r="D3357">
        <v>4</v>
      </c>
      <c r="E3357" s="26">
        <f t="shared" si="677"/>
        <v>46273.875</v>
      </c>
      <c r="F3357" s="26">
        <f t="shared" si="678"/>
        <v>46273.854166666664</v>
      </c>
      <c r="G3357">
        <f t="shared" si="679"/>
        <v>0</v>
      </c>
      <c r="H3357">
        <f t="shared" si="680"/>
        <v>0</v>
      </c>
      <c r="I3357" s="27">
        <f t="shared" si="681"/>
        <v>0</v>
      </c>
      <c r="J3357" s="28" t="str">
        <f t="shared" si="682"/>
        <v>NULL</v>
      </c>
      <c r="K3357" s="29" t="str">
        <f t="shared" si="683"/>
        <v/>
      </c>
      <c r="L3357" s="26" t="str">
        <f t="shared" si="684"/>
        <v/>
      </c>
      <c r="M3357" t="str">
        <f t="shared" si="685"/>
        <v/>
      </c>
      <c r="N3357" s="28">
        <f t="shared" si="686"/>
        <v>116.70290571259142</v>
      </c>
      <c r="O3357" t="str">
        <f t="shared" si="687"/>
        <v/>
      </c>
      <c r="P3357" t="str">
        <f t="shared" si="688"/>
        <v/>
      </c>
      <c r="Q3357" s="10"/>
      <c r="R3357" s="10"/>
      <c r="S3357" s="16">
        <v>0</v>
      </c>
      <c r="T3357" s="13"/>
      <c r="U3357" s="14"/>
      <c r="V3357" s="11"/>
      <c r="W3357" s="10"/>
      <c r="X3357" s="29"/>
      <c r="AA3357" t="s">
        <v>331</v>
      </c>
      <c r="AB3357">
        <v>1</v>
      </c>
      <c r="AR3357" t="s">
        <v>338</v>
      </c>
    </row>
    <row r="3358" spans="1:44" x14ac:dyDescent="0.35">
      <c r="A3358">
        <v>17</v>
      </c>
      <c r="B3358" s="26">
        <f t="shared" si="676"/>
        <v>46273.84375</v>
      </c>
      <c r="C3358" t="s">
        <v>72</v>
      </c>
      <c r="D3358">
        <v>5</v>
      </c>
      <c r="E3358" s="26">
        <f t="shared" si="677"/>
        <v>46273.875</v>
      </c>
      <c r="F3358" s="26">
        <f t="shared" si="678"/>
        <v>46273.854166666664</v>
      </c>
      <c r="G3358">
        <f t="shared" si="679"/>
        <v>0</v>
      </c>
      <c r="H3358">
        <f t="shared" si="680"/>
        <v>0</v>
      </c>
      <c r="I3358" s="27">
        <f t="shared" si="681"/>
        <v>0</v>
      </c>
      <c r="J3358" s="28" t="str">
        <f t="shared" si="682"/>
        <v>NULL</v>
      </c>
      <c r="K3358" s="29" t="str">
        <f t="shared" si="683"/>
        <v/>
      </c>
      <c r="L3358" s="26" t="str">
        <f t="shared" si="684"/>
        <v/>
      </c>
      <c r="M3358" t="str">
        <f t="shared" si="685"/>
        <v/>
      </c>
      <c r="N3358" s="28">
        <f t="shared" si="686"/>
        <v>21.695178849144636</v>
      </c>
      <c r="O3358" t="str">
        <f t="shared" si="687"/>
        <v/>
      </c>
      <c r="P3358" t="str">
        <f t="shared" si="688"/>
        <v/>
      </c>
      <c r="Q3358" s="10"/>
      <c r="R3358" s="10"/>
      <c r="S3358" s="16">
        <v>0</v>
      </c>
      <c r="T3358" s="13"/>
      <c r="U3358" s="14"/>
      <c r="V3358" s="11"/>
      <c r="W3358" s="10"/>
      <c r="X3358" s="29"/>
      <c r="AA3358" t="s">
        <v>331</v>
      </c>
      <c r="AB3358">
        <v>1</v>
      </c>
      <c r="AR3358" t="s">
        <v>338</v>
      </c>
    </row>
    <row r="3359" spans="1:44" x14ac:dyDescent="0.35">
      <c r="A3359">
        <v>17</v>
      </c>
      <c r="B3359" s="26">
        <f t="shared" si="676"/>
        <v>46273.84375</v>
      </c>
      <c r="C3359" t="s">
        <v>72</v>
      </c>
      <c r="D3359">
        <v>6</v>
      </c>
      <c r="E3359" s="26">
        <f t="shared" si="677"/>
        <v>46273.875</v>
      </c>
      <c r="F3359" s="26">
        <f t="shared" si="678"/>
        <v>46273.854166666664</v>
      </c>
      <c r="G3359">
        <f t="shared" si="679"/>
        <v>0</v>
      </c>
      <c r="H3359">
        <f t="shared" si="680"/>
        <v>0</v>
      </c>
      <c r="I3359" s="27">
        <f t="shared" si="681"/>
        <v>1</v>
      </c>
      <c r="J3359" s="28">
        <f t="shared" si="682"/>
        <v>16.146053186998735</v>
      </c>
      <c r="K3359" s="29" t="str">
        <f t="shared" si="683"/>
        <v/>
      </c>
      <c r="L3359" s="26" t="str">
        <f t="shared" si="684"/>
        <v/>
      </c>
      <c r="M3359" t="str">
        <f t="shared" si="685"/>
        <v/>
      </c>
      <c r="N3359" s="28">
        <f t="shared" si="686"/>
        <v>16.146053186998735</v>
      </c>
      <c r="O3359" t="str">
        <f t="shared" si="687"/>
        <v/>
      </c>
      <c r="P3359" t="str">
        <f t="shared" si="688"/>
        <v/>
      </c>
      <c r="Q3359" s="10"/>
      <c r="R3359" s="10"/>
      <c r="S3359" s="16">
        <v>1</v>
      </c>
      <c r="T3359" s="13">
        <v>16.146053186998731</v>
      </c>
      <c r="U3359" s="14"/>
      <c r="V3359" s="11"/>
      <c r="W3359" s="10"/>
      <c r="X3359" s="29"/>
      <c r="AA3359" t="s">
        <v>331</v>
      </c>
      <c r="AB3359">
        <v>2</v>
      </c>
      <c r="AC3359">
        <v>9.2436075746228745</v>
      </c>
      <c r="AD3359">
        <v>22.86309213951067</v>
      </c>
      <c r="AL3359">
        <v>9.2436075746228745</v>
      </c>
      <c r="AM3359">
        <v>22.86309213951067</v>
      </c>
      <c r="AR3359" t="s">
        <v>332</v>
      </c>
    </row>
    <row r="3360" spans="1:44" x14ac:dyDescent="0.35">
      <c r="A3360">
        <v>17</v>
      </c>
      <c r="B3360" s="26">
        <f t="shared" si="676"/>
        <v>46273.84375</v>
      </c>
      <c r="C3360" t="s">
        <v>73</v>
      </c>
      <c r="D3360">
        <v>1</v>
      </c>
      <c r="E3360" s="26">
        <f t="shared" si="677"/>
        <v>46273.875</v>
      </c>
      <c r="F3360" s="26">
        <f t="shared" si="678"/>
        <v>46273.854166666664</v>
      </c>
      <c r="G3360">
        <f t="shared" si="679"/>
        <v>0</v>
      </c>
      <c r="H3360">
        <f t="shared" si="680"/>
        <v>0</v>
      </c>
      <c r="I3360" s="27">
        <f t="shared" si="681"/>
        <v>0</v>
      </c>
      <c r="J3360" s="28" t="str">
        <f t="shared" si="682"/>
        <v>NULL</v>
      </c>
      <c r="K3360" s="29" t="str">
        <f t="shared" si="683"/>
        <v/>
      </c>
      <c r="L3360" s="26" t="str">
        <f t="shared" si="684"/>
        <v/>
      </c>
      <c r="M3360" t="str">
        <f t="shared" si="685"/>
        <v/>
      </c>
      <c r="N3360" s="28">
        <f t="shared" si="686"/>
        <v>34.227460053503002</v>
      </c>
      <c r="O3360" t="str">
        <f t="shared" si="687"/>
        <v/>
      </c>
      <c r="P3360" t="str">
        <f t="shared" si="688"/>
        <v/>
      </c>
      <c r="Q3360" s="10"/>
      <c r="R3360" s="10"/>
      <c r="S3360" s="16">
        <v>0</v>
      </c>
      <c r="T3360" s="13"/>
      <c r="U3360" s="14"/>
      <c r="V3360" s="11"/>
      <c r="W3360" s="10"/>
      <c r="X3360" s="29"/>
      <c r="AA3360" t="s">
        <v>331</v>
      </c>
      <c r="AB3360">
        <v>5</v>
      </c>
      <c r="AR3360" t="s">
        <v>337</v>
      </c>
    </row>
    <row r="3361" spans="1:44" x14ac:dyDescent="0.35">
      <c r="A3361">
        <v>17</v>
      </c>
      <c r="B3361" s="26">
        <f t="shared" si="676"/>
        <v>46273.84375</v>
      </c>
      <c r="C3361" t="s">
        <v>73</v>
      </c>
      <c r="D3361">
        <v>2</v>
      </c>
      <c r="E3361" s="26">
        <f t="shared" si="677"/>
        <v>46273.875</v>
      </c>
      <c r="F3361" s="26">
        <f t="shared" si="678"/>
        <v>46273.854166666664</v>
      </c>
      <c r="G3361">
        <f t="shared" si="679"/>
        <v>0</v>
      </c>
      <c r="H3361">
        <f t="shared" si="680"/>
        <v>0</v>
      </c>
      <c r="I3361" s="27">
        <f t="shared" si="681"/>
        <v>0</v>
      </c>
      <c r="J3361" s="28" t="str">
        <f t="shared" si="682"/>
        <v>NULL</v>
      </c>
      <c r="K3361" s="29" t="str">
        <f t="shared" si="683"/>
        <v/>
      </c>
      <c r="L3361" s="26" t="str">
        <f t="shared" si="684"/>
        <v/>
      </c>
      <c r="M3361" t="str">
        <f t="shared" si="685"/>
        <v/>
      </c>
      <c r="N3361" s="28">
        <f t="shared" si="686"/>
        <v>41.894060995184596</v>
      </c>
      <c r="O3361" t="str">
        <f t="shared" si="687"/>
        <v/>
      </c>
      <c r="P3361" t="str">
        <f t="shared" si="688"/>
        <v/>
      </c>
      <c r="Q3361" s="10"/>
      <c r="R3361" s="10"/>
      <c r="S3361" s="16">
        <v>0</v>
      </c>
      <c r="T3361" s="13"/>
      <c r="U3361" s="14"/>
      <c r="V3361" s="11"/>
      <c r="W3361" s="10"/>
      <c r="X3361" s="29"/>
      <c r="AA3361" t="s">
        <v>331</v>
      </c>
      <c r="AB3361">
        <v>2</v>
      </c>
      <c r="AR3361" t="s">
        <v>332</v>
      </c>
    </row>
    <row r="3362" spans="1:44" x14ac:dyDescent="0.35">
      <c r="A3362">
        <v>17</v>
      </c>
      <c r="B3362" s="26">
        <f t="shared" si="676"/>
        <v>46273.84375</v>
      </c>
      <c r="C3362" t="s">
        <v>73</v>
      </c>
      <c r="D3362">
        <v>3</v>
      </c>
      <c r="E3362" s="26">
        <f t="shared" si="677"/>
        <v>46273.875</v>
      </c>
      <c r="F3362" s="26">
        <f t="shared" si="678"/>
        <v>46273.854166666664</v>
      </c>
      <c r="G3362">
        <f t="shared" si="679"/>
        <v>0</v>
      </c>
      <c r="H3362">
        <f t="shared" si="680"/>
        <v>0</v>
      </c>
      <c r="I3362" s="27">
        <f t="shared" si="681"/>
        <v>0</v>
      </c>
      <c r="J3362" s="28" t="str">
        <f t="shared" si="682"/>
        <v>NULL</v>
      </c>
      <c r="K3362" s="29" t="str">
        <f t="shared" si="683"/>
        <v/>
      </c>
      <c r="L3362" s="26" t="str">
        <f t="shared" si="684"/>
        <v/>
      </c>
      <c r="M3362" t="str">
        <f t="shared" si="685"/>
        <v/>
      </c>
      <c r="N3362" s="28">
        <f t="shared" si="686"/>
        <v>58.441558441558442</v>
      </c>
      <c r="O3362" t="str">
        <f t="shared" si="687"/>
        <v/>
      </c>
      <c r="P3362" t="str">
        <f t="shared" si="688"/>
        <v/>
      </c>
      <c r="Q3362" s="10"/>
      <c r="R3362" s="10"/>
      <c r="S3362" s="16">
        <v>0</v>
      </c>
      <c r="T3362" s="13"/>
      <c r="U3362" s="14"/>
      <c r="V3362" s="11"/>
      <c r="W3362" s="10"/>
      <c r="X3362" s="29"/>
      <c r="AA3362" t="s">
        <v>331</v>
      </c>
      <c r="AB3362">
        <v>1</v>
      </c>
      <c r="AR3362" t="s">
        <v>338</v>
      </c>
    </row>
    <row r="3363" spans="1:44" x14ac:dyDescent="0.35">
      <c r="A3363">
        <v>17</v>
      </c>
      <c r="B3363" s="26">
        <f t="shared" si="676"/>
        <v>46273.84375</v>
      </c>
      <c r="C3363" t="s">
        <v>73</v>
      </c>
      <c r="D3363">
        <v>4</v>
      </c>
      <c r="E3363" s="26">
        <f t="shared" si="677"/>
        <v>46273.875</v>
      </c>
      <c r="F3363" s="26">
        <f t="shared" si="678"/>
        <v>46273.854166666664</v>
      </c>
      <c r="G3363">
        <f t="shared" si="679"/>
        <v>0</v>
      </c>
      <c r="H3363">
        <f t="shared" si="680"/>
        <v>0</v>
      </c>
      <c r="I3363" s="27">
        <f t="shared" si="681"/>
        <v>0</v>
      </c>
      <c r="J3363" s="28" t="str">
        <f t="shared" si="682"/>
        <v>NULL</v>
      </c>
      <c r="K3363" s="29" t="str">
        <f t="shared" si="683"/>
        <v/>
      </c>
      <c r="L3363" s="26" t="str">
        <f t="shared" si="684"/>
        <v/>
      </c>
      <c r="M3363" t="str">
        <f t="shared" si="685"/>
        <v/>
      </c>
      <c r="N3363" s="28">
        <f t="shared" si="686"/>
        <v>116.70290571259142</v>
      </c>
      <c r="O3363" t="str">
        <f t="shared" si="687"/>
        <v/>
      </c>
      <c r="P3363" t="str">
        <f t="shared" si="688"/>
        <v/>
      </c>
      <c r="Q3363" s="10"/>
      <c r="R3363" s="10"/>
      <c r="S3363" s="16">
        <v>0</v>
      </c>
      <c r="T3363" s="13"/>
      <c r="U3363" s="14"/>
      <c r="V3363" s="11"/>
      <c r="W3363" s="10"/>
      <c r="X3363" s="29"/>
      <c r="AA3363" t="s">
        <v>331</v>
      </c>
      <c r="AB3363">
        <v>1</v>
      </c>
      <c r="AR3363" t="s">
        <v>338</v>
      </c>
    </row>
    <row r="3364" spans="1:44" x14ac:dyDescent="0.35">
      <c r="A3364">
        <v>17</v>
      </c>
      <c r="B3364" s="26">
        <f t="shared" si="676"/>
        <v>46273.84375</v>
      </c>
      <c r="C3364" t="s">
        <v>73</v>
      </c>
      <c r="D3364">
        <v>5</v>
      </c>
      <c r="E3364" s="26">
        <f t="shared" si="677"/>
        <v>46273.875</v>
      </c>
      <c r="F3364" s="26">
        <f t="shared" si="678"/>
        <v>46273.854166666664</v>
      </c>
      <c r="G3364">
        <f t="shared" si="679"/>
        <v>0</v>
      </c>
      <c r="H3364">
        <f t="shared" si="680"/>
        <v>0</v>
      </c>
      <c r="I3364" s="27">
        <f t="shared" si="681"/>
        <v>0</v>
      </c>
      <c r="J3364" s="28" t="str">
        <f t="shared" si="682"/>
        <v>NULL</v>
      </c>
      <c r="K3364" s="29" t="str">
        <f t="shared" si="683"/>
        <v/>
      </c>
      <c r="L3364" s="26" t="str">
        <f t="shared" si="684"/>
        <v/>
      </c>
      <c r="M3364" t="str">
        <f t="shared" si="685"/>
        <v/>
      </c>
      <c r="N3364" s="28">
        <f t="shared" si="686"/>
        <v>21.695178849144636</v>
      </c>
      <c r="O3364" t="str">
        <f t="shared" si="687"/>
        <v/>
      </c>
      <c r="P3364" t="str">
        <f t="shared" si="688"/>
        <v/>
      </c>
      <c r="Q3364" s="10"/>
      <c r="R3364" s="10"/>
      <c r="S3364" s="16">
        <v>0</v>
      </c>
      <c r="T3364" s="13"/>
      <c r="U3364" s="14"/>
      <c r="V3364" s="11"/>
      <c r="W3364" s="10"/>
      <c r="X3364" s="29"/>
      <c r="AA3364" t="s">
        <v>331</v>
      </c>
      <c r="AB3364">
        <v>1</v>
      </c>
      <c r="AR3364" t="s">
        <v>338</v>
      </c>
    </row>
    <row r="3365" spans="1:44" x14ac:dyDescent="0.35">
      <c r="A3365">
        <v>17</v>
      </c>
      <c r="B3365" s="26">
        <f t="shared" si="676"/>
        <v>46273.84375</v>
      </c>
      <c r="C3365" t="s">
        <v>73</v>
      </c>
      <c r="D3365">
        <v>6</v>
      </c>
      <c r="E3365" s="26">
        <f t="shared" si="677"/>
        <v>46273.875</v>
      </c>
      <c r="F3365" s="26">
        <f t="shared" si="678"/>
        <v>46273.854166666664</v>
      </c>
      <c r="G3365">
        <f t="shared" si="679"/>
        <v>0</v>
      </c>
      <c r="H3365">
        <f t="shared" si="680"/>
        <v>0</v>
      </c>
      <c r="I3365" s="27">
        <f t="shared" si="681"/>
        <v>1</v>
      </c>
      <c r="J3365" s="28">
        <f t="shared" si="682"/>
        <v>16.146053186998735</v>
      </c>
      <c r="K3365" s="29" t="str">
        <f t="shared" si="683"/>
        <v/>
      </c>
      <c r="L3365" s="26" t="str">
        <f t="shared" si="684"/>
        <v/>
      </c>
      <c r="M3365" t="str">
        <f t="shared" si="685"/>
        <v/>
      </c>
      <c r="N3365" s="28">
        <f t="shared" si="686"/>
        <v>16.146053186998735</v>
      </c>
      <c r="O3365" t="str">
        <f t="shared" si="687"/>
        <v/>
      </c>
      <c r="P3365" t="str">
        <f t="shared" si="688"/>
        <v/>
      </c>
      <c r="Q3365" s="10"/>
      <c r="R3365" s="10"/>
      <c r="S3365" s="16">
        <v>1</v>
      </c>
      <c r="T3365" s="13">
        <v>16.146053186998731</v>
      </c>
      <c r="U3365" s="14"/>
      <c r="V3365" s="11"/>
      <c r="W3365" s="10"/>
      <c r="X3365" s="29"/>
      <c r="AA3365" t="s">
        <v>331</v>
      </c>
      <c r="AB3365">
        <v>2</v>
      </c>
      <c r="AC3365">
        <v>9.2436075746228745</v>
      </c>
      <c r="AD3365">
        <v>22.86309213951067</v>
      </c>
      <c r="AL3365">
        <v>9.2436075746228745</v>
      </c>
      <c r="AM3365">
        <v>22.86309213951067</v>
      </c>
      <c r="AR3365" t="s">
        <v>332</v>
      </c>
    </row>
    <row r="3366" spans="1:44" x14ac:dyDescent="0.35">
      <c r="A3366">
        <v>17</v>
      </c>
      <c r="B3366" s="26">
        <f t="shared" si="676"/>
        <v>46273.84375</v>
      </c>
      <c r="C3366" t="s">
        <v>74</v>
      </c>
      <c r="D3366">
        <v>1</v>
      </c>
      <c r="E3366" s="26">
        <f t="shared" si="677"/>
        <v>46273.885416666657</v>
      </c>
      <c r="F3366" s="26">
        <f t="shared" si="678"/>
        <v>46273.864583333321</v>
      </c>
      <c r="G3366">
        <f t="shared" si="679"/>
        <v>0</v>
      </c>
      <c r="H3366">
        <f t="shared" si="680"/>
        <v>0</v>
      </c>
      <c r="I3366" s="27">
        <f t="shared" si="681"/>
        <v>0</v>
      </c>
      <c r="J3366" s="28" t="str">
        <f t="shared" si="682"/>
        <v>NULL</v>
      </c>
      <c r="K3366" s="29" t="str">
        <f t="shared" si="683"/>
        <v/>
      </c>
      <c r="L3366" s="26" t="str">
        <f t="shared" si="684"/>
        <v/>
      </c>
      <c r="M3366" t="str">
        <f t="shared" si="685"/>
        <v/>
      </c>
      <c r="N3366" s="28">
        <f t="shared" si="686"/>
        <v>34.227460053503002</v>
      </c>
      <c r="O3366" t="str">
        <f t="shared" si="687"/>
        <v/>
      </c>
      <c r="P3366" t="str">
        <f t="shared" si="688"/>
        <v/>
      </c>
      <c r="Q3366" s="10"/>
      <c r="R3366" s="10"/>
      <c r="S3366" s="16">
        <v>0</v>
      </c>
      <c r="T3366" s="13"/>
      <c r="U3366" s="14"/>
      <c r="V3366" s="11"/>
      <c r="W3366" s="10"/>
      <c r="X3366" s="29"/>
      <c r="AA3366" t="s">
        <v>331</v>
      </c>
      <c r="AB3366">
        <v>5</v>
      </c>
      <c r="AR3366" t="s">
        <v>337</v>
      </c>
    </row>
    <row r="3367" spans="1:44" x14ac:dyDescent="0.35">
      <c r="A3367">
        <v>17</v>
      </c>
      <c r="B3367" s="26">
        <f t="shared" si="676"/>
        <v>46273.84375</v>
      </c>
      <c r="C3367" t="s">
        <v>74</v>
      </c>
      <c r="D3367">
        <v>2</v>
      </c>
      <c r="E3367" s="26">
        <f t="shared" si="677"/>
        <v>46273.885416666657</v>
      </c>
      <c r="F3367" s="26">
        <f t="shared" si="678"/>
        <v>46273.864583333321</v>
      </c>
      <c r="G3367">
        <f t="shared" si="679"/>
        <v>0</v>
      </c>
      <c r="H3367">
        <f t="shared" si="680"/>
        <v>0</v>
      </c>
      <c r="I3367" s="27">
        <f t="shared" si="681"/>
        <v>0</v>
      </c>
      <c r="J3367" s="28" t="str">
        <f t="shared" si="682"/>
        <v>NULL</v>
      </c>
      <c r="K3367" s="29" t="str">
        <f t="shared" si="683"/>
        <v/>
      </c>
      <c r="L3367" s="26" t="str">
        <f t="shared" si="684"/>
        <v/>
      </c>
      <c r="M3367" t="str">
        <f t="shared" si="685"/>
        <v/>
      </c>
      <c r="N3367" s="28">
        <f t="shared" si="686"/>
        <v>41.894060995184596</v>
      </c>
      <c r="O3367" t="str">
        <f t="shared" si="687"/>
        <v/>
      </c>
      <c r="P3367" t="str">
        <f t="shared" si="688"/>
        <v/>
      </c>
      <c r="Q3367" s="10"/>
      <c r="R3367" s="10"/>
      <c r="S3367" s="16">
        <v>0</v>
      </c>
      <c r="T3367" s="13"/>
      <c r="U3367" s="14"/>
      <c r="V3367" s="11"/>
      <c r="W3367" s="10"/>
      <c r="X3367" s="29"/>
      <c r="AA3367" t="s">
        <v>331</v>
      </c>
      <c r="AB3367">
        <v>2</v>
      </c>
      <c r="AR3367" t="s">
        <v>332</v>
      </c>
    </row>
    <row r="3368" spans="1:44" x14ac:dyDescent="0.35">
      <c r="A3368">
        <v>17</v>
      </c>
      <c r="B3368" s="26">
        <f t="shared" si="676"/>
        <v>46273.84375</v>
      </c>
      <c r="C3368" t="s">
        <v>74</v>
      </c>
      <c r="D3368">
        <v>3</v>
      </c>
      <c r="E3368" s="26">
        <f t="shared" si="677"/>
        <v>46273.885416666657</v>
      </c>
      <c r="F3368" s="26">
        <f t="shared" si="678"/>
        <v>46273.864583333321</v>
      </c>
      <c r="G3368">
        <f t="shared" si="679"/>
        <v>0</v>
      </c>
      <c r="H3368">
        <f t="shared" si="680"/>
        <v>0</v>
      </c>
      <c r="I3368" s="27">
        <f t="shared" si="681"/>
        <v>0</v>
      </c>
      <c r="J3368" s="28" t="str">
        <f t="shared" si="682"/>
        <v>NULL</v>
      </c>
      <c r="K3368" s="29" t="str">
        <f t="shared" si="683"/>
        <v/>
      </c>
      <c r="L3368" s="26" t="str">
        <f t="shared" si="684"/>
        <v/>
      </c>
      <c r="M3368" t="str">
        <f t="shared" si="685"/>
        <v/>
      </c>
      <c r="N3368" s="28">
        <f t="shared" si="686"/>
        <v>58.441558441558442</v>
      </c>
      <c r="O3368" t="str">
        <f t="shared" si="687"/>
        <v/>
      </c>
      <c r="P3368" t="str">
        <f t="shared" si="688"/>
        <v/>
      </c>
      <c r="Q3368" s="10"/>
      <c r="R3368" s="10"/>
      <c r="S3368" s="16">
        <v>0</v>
      </c>
      <c r="T3368" s="13"/>
      <c r="U3368" s="14"/>
      <c r="V3368" s="11"/>
      <c r="W3368" s="10"/>
      <c r="X3368" s="29"/>
      <c r="AA3368" t="s">
        <v>331</v>
      </c>
      <c r="AB3368">
        <v>1</v>
      </c>
      <c r="AR3368" t="s">
        <v>338</v>
      </c>
    </row>
    <row r="3369" spans="1:44" x14ac:dyDescent="0.35">
      <c r="A3369">
        <v>17</v>
      </c>
      <c r="B3369" s="26">
        <f t="shared" si="676"/>
        <v>46273.84375</v>
      </c>
      <c r="C3369" t="s">
        <v>74</v>
      </c>
      <c r="D3369">
        <v>4</v>
      </c>
      <c r="E3369" s="26">
        <f t="shared" si="677"/>
        <v>46273.885416666657</v>
      </c>
      <c r="F3369" s="26">
        <f t="shared" si="678"/>
        <v>46273.864583333321</v>
      </c>
      <c r="G3369">
        <f t="shared" si="679"/>
        <v>0</v>
      </c>
      <c r="H3369">
        <f t="shared" si="680"/>
        <v>0</v>
      </c>
      <c r="I3369" s="27">
        <f t="shared" si="681"/>
        <v>0</v>
      </c>
      <c r="J3369" s="28" t="str">
        <f t="shared" si="682"/>
        <v>NULL</v>
      </c>
      <c r="K3369" s="29" t="str">
        <f t="shared" si="683"/>
        <v/>
      </c>
      <c r="L3369" s="26" t="str">
        <f t="shared" si="684"/>
        <v/>
      </c>
      <c r="M3369" t="str">
        <f t="shared" si="685"/>
        <v/>
      </c>
      <c r="N3369" s="28">
        <f t="shared" si="686"/>
        <v>116.70290571259142</v>
      </c>
      <c r="O3369" t="str">
        <f t="shared" si="687"/>
        <v/>
      </c>
      <c r="P3369" t="str">
        <f t="shared" si="688"/>
        <v/>
      </c>
      <c r="Q3369" s="10"/>
      <c r="R3369" s="10"/>
      <c r="S3369" s="16">
        <v>0</v>
      </c>
      <c r="T3369" s="13"/>
      <c r="U3369" s="14"/>
      <c r="V3369" s="11"/>
      <c r="W3369" s="10"/>
      <c r="X3369" s="29"/>
      <c r="AA3369" t="s">
        <v>331</v>
      </c>
      <c r="AB3369">
        <v>1</v>
      </c>
      <c r="AR3369" t="s">
        <v>338</v>
      </c>
    </row>
    <row r="3370" spans="1:44" x14ac:dyDescent="0.35">
      <c r="A3370">
        <v>17</v>
      </c>
      <c r="B3370" s="26">
        <f t="shared" si="676"/>
        <v>46273.84375</v>
      </c>
      <c r="C3370" t="s">
        <v>74</v>
      </c>
      <c r="D3370">
        <v>5</v>
      </c>
      <c r="E3370" s="26">
        <f t="shared" si="677"/>
        <v>46273.885416666657</v>
      </c>
      <c r="F3370" s="26">
        <f t="shared" si="678"/>
        <v>46273.864583333321</v>
      </c>
      <c r="G3370">
        <f t="shared" si="679"/>
        <v>0</v>
      </c>
      <c r="H3370">
        <f t="shared" si="680"/>
        <v>0</v>
      </c>
      <c r="I3370" s="27">
        <f t="shared" si="681"/>
        <v>0</v>
      </c>
      <c r="J3370" s="28" t="str">
        <f t="shared" si="682"/>
        <v>NULL</v>
      </c>
      <c r="K3370" s="29" t="str">
        <f t="shared" si="683"/>
        <v/>
      </c>
      <c r="L3370" s="26" t="str">
        <f t="shared" si="684"/>
        <v/>
      </c>
      <c r="M3370" t="str">
        <f t="shared" si="685"/>
        <v/>
      </c>
      <c r="N3370" s="28">
        <f t="shared" si="686"/>
        <v>21.695178849144636</v>
      </c>
      <c r="O3370" t="str">
        <f t="shared" si="687"/>
        <v/>
      </c>
      <c r="P3370" t="str">
        <f t="shared" si="688"/>
        <v/>
      </c>
      <c r="Q3370" s="10"/>
      <c r="R3370" s="10"/>
      <c r="S3370" s="16">
        <v>0</v>
      </c>
      <c r="T3370" s="13"/>
      <c r="U3370" s="14"/>
      <c r="V3370" s="11"/>
      <c r="W3370" s="10"/>
      <c r="X3370" s="29"/>
      <c r="AA3370" t="s">
        <v>331</v>
      </c>
      <c r="AB3370">
        <v>1</v>
      </c>
      <c r="AR3370" t="s">
        <v>338</v>
      </c>
    </row>
    <row r="3371" spans="1:44" x14ac:dyDescent="0.35">
      <c r="A3371">
        <v>17</v>
      </c>
      <c r="B3371" s="26">
        <f t="shared" si="676"/>
        <v>46273.84375</v>
      </c>
      <c r="C3371" t="s">
        <v>74</v>
      </c>
      <c r="D3371">
        <v>6</v>
      </c>
      <c r="E3371" s="26">
        <f t="shared" si="677"/>
        <v>46273.885416666657</v>
      </c>
      <c r="F3371" s="26">
        <f t="shared" si="678"/>
        <v>46273.864583333321</v>
      </c>
      <c r="G3371">
        <f t="shared" si="679"/>
        <v>0</v>
      </c>
      <c r="H3371">
        <f t="shared" si="680"/>
        <v>0</v>
      </c>
      <c r="I3371" s="27">
        <f t="shared" si="681"/>
        <v>1</v>
      </c>
      <c r="J3371" s="28">
        <f t="shared" si="682"/>
        <v>16.146053186998735</v>
      </c>
      <c r="K3371" s="29" t="str">
        <f t="shared" si="683"/>
        <v/>
      </c>
      <c r="L3371" s="26" t="str">
        <f t="shared" si="684"/>
        <v/>
      </c>
      <c r="M3371" t="str">
        <f t="shared" si="685"/>
        <v/>
      </c>
      <c r="N3371" s="28">
        <f t="shared" si="686"/>
        <v>16.146053186998735</v>
      </c>
      <c r="O3371" t="str">
        <f t="shared" si="687"/>
        <v/>
      </c>
      <c r="P3371" t="str">
        <f t="shared" si="688"/>
        <v/>
      </c>
      <c r="Q3371" s="10"/>
      <c r="R3371" s="10"/>
      <c r="S3371" s="16">
        <v>1</v>
      </c>
      <c r="T3371" s="13">
        <v>16.146053186998731</v>
      </c>
      <c r="U3371" s="14"/>
      <c r="V3371" s="11"/>
      <c r="W3371" s="10"/>
      <c r="X3371" s="29"/>
      <c r="AA3371" t="s">
        <v>331</v>
      </c>
      <c r="AB3371">
        <v>2</v>
      </c>
      <c r="AC3371">
        <v>9.2436075746228745</v>
      </c>
      <c r="AD3371">
        <v>22.86309213951067</v>
      </c>
      <c r="AL3371">
        <v>9.2436075746228745</v>
      </c>
      <c r="AM3371">
        <v>22.86309213951067</v>
      </c>
      <c r="AR3371" t="s">
        <v>332</v>
      </c>
    </row>
    <row r="3372" spans="1:44" x14ac:dyDescent="0.35">
      <c r="A3372">
        <v>18</v>
      </c>
      <c r="B3372" s="26">
        <f t="shared" si="676"/>
        <v>46273.854166666657</v>
      </c>
      <c r="C3372" t="s">
        <v>20</v>
      </c>
      <c r="D3372">
        <v>1</v>
      </c>
      <c r="E3372" s="26">
        <f t="shared" si="677"/>
        <v>46273.770833333343</v>
      </c>
      <c r="F3372" s="26">
        <f t="shared" si="678"/>
        <v>46273.750000000007</v>
      </c>
      <c r="G3372">
        <f t="shared" si="679"/>
        <v>0</v>
      </c>
      <c r="H3372">
        <f t="shared" si="680"/>
        <v>0</v>
      </c>
      <c r="I3372" s="27">
        <f t="shared" si="681"/>
        <v>0</v>
      </c>
      <c r="J3372" s="28" t="str">
        <f t="shared" si="682"/>
        <v>NULL</v>
      </c>
      <c r="K3372" s="29" t="str">
        <f t="shared" si="683"/>
        <v/>
      </c>
      <c r="L3372" s="26" t="str">
        <f t="shared" si="684"/>
        <v/>
      </c>
      <c r="M3372" t="str">
        <f t="shared" si="685"/>
        <v/>
      </c>
      <c r="N3372" s="28">
        <f t="shared" si="686"/>
        <v>34.227460053503002</v>
      </c>
      <c r="O3372" t="str">
        <f t="shared" si="687"/>
        <v/>
      </c>
      <c r="P3372" t="str">
        <f t="shared" si="688"/>
        <v/>
      </c>
      <c r="Q3372" s="10"/>
      <c r="R3372" s="10"/>
      <c r="S3372" s="16">
        <v>0</v>
      </c>
      <c r="T3372" s="13"/>
      <c r="U3372" s="14"/>
      <c r="V3372" s="11"/>
      <c r="W3372" s="10"/>
      <c r="X3372" s="29"/>
      <c r="AA3372" t="s">
        <v>331</v>
      </c>
      <c r="AB3372">
        <v>5</v>
      </c>
      <c r="AR3372" t="s">
        <v>337</v>
      </c>
    </row>
    <row r="3373" spans="1:44" x14ac:dyDescent="0.35">
      <c r="A3373">
        <v>18</v>
      </c>
      <c r="B3373" s="26">
        <f t="shared" si="676"/>
        <v>46273.854166666657</v>
      </c>
      <c r="C3373" t="s">
        <v>20</v>
      </c>
      <c r="D3373">
        <v>2</v>
      </c>
      <c r="E3373" s="26">
        <f t="shared" si="677"/>
        <v>46273.770833333343</v>
      </c>
      <c r="F3373" s="26">
        <f t="shared" si="678"/>
        <v>46273.750000000007</v>
      </c>
      <c r="G3373">
        <f t="shared" si="679"/>
        <v>0</v>
      </c>
      <c r="H3373">
        <f t="shared" si="680"/>
        <v>0</v>
      </c>
      <c r="I3373" s="27">
        <f t="shared" si="681"/>
        <v>0</v>
      </c>
      <c r="J3373" s="28" t="str">
        <f t="shared" si="682"/>
        <v>NULL</v>
      </c>
      <c r="K3373" s="29" t="str">
        <f t="shared" si="683"/>
        <v/>
      </c>
      <c r="L3373" s="26" t="str">
        <f t="shared" si="684"/>
        <v/>
      </c>
      <c r="M3373" t="str">
        <f t="shared" si="685"/>
        <v/>
      </c>
      <c r="N3373" s="28">
        <f t="shared" si="686"/>
        <v>41.894060995184596</v>
      </c>
      <c r="O3373" t="str">
        <f t="shared" si="687"/>
        <v/>
      </c>
      <c r="P3373" t="str">
        <f t="shared" si="688"/>
        <v/>
      </c>
      <c r="Q3373" s="10"/>
      <c r="R3373" s="10"/>
      <c r="S3373" s="16">
        <v>0</v>
      </c>
      <c r="T3373" s="13"/>
      <c r="U3373" s="14"/>
      <c r="V3373" s="11"/>
      <c r="W3373" s="10"/>
      <c r="X3373" s="29"/>
      <c r="AA3373" t="s">
        <v>331</v>
      </c>
      <c r="AB3373">
        <v>2</v>
      </c>
      <c r="AR3373" t="s">
        <v>332</v>
      </c>
    </row>
    <row r="3374" spans="1:44" x14ac:dyDescent="0.35">
      <c r="A3374">
        <v>18</v>
      </c>
      <c r="B3374" s="26">
        <f t="shared" si="676"/>
        <v>46273.854166666657</v>
      </c>
      <c r="C3374" t="s">
        <v>20</v>
      </c>
      <c r="D3374">
        <v>3</v>
      </c>
      <c r="E3374" s="26">
        <f t="shared" si="677"/>
        <v>46273.770833333343</v>
      </c>
      <c r="F3374" s="26">
        <f t="shared" si="678"/>
        <v>46273.750000000007</v>
      </c>
      <c r="G3374">
        <f t="shared" si="679"/>
        <v>0</v>
      </c>
      <c r="H3374">
        <f t="shared" si="680"/>
        <v>0</v>
      </c>
      <c r="I3374" s="27">
        <f t="shared" si="681"/>
        <v>0</v>
      </c>
      <c r="J3374" s="28" t="str">
        <f t="shared" si="682"/>
        <v>NULL</v>
      </c>
      <c r="K3374" s="29" t="str">
        <f t="shared" si="683"/>
        <v/>
      </c>
      <c r="L3374" s="26" t="str">
        <f t="shared" si="684"/>
        <v/>
      </c>
      <c r="M3374" t="str">
        <f t="shared" si="685"/>
        <v/>
      </c>
      <c r="N3374" s="28">
        <f t="shared" si="686"/>
        <v>58.441558441558442</v>
      </c>
      <c r="O3374" t="str">
        <f t="shared" si="687"/>
        <v/>
      </c>
      <c r="P3374" t="str">
        <f t="shared" si="688"/>
        <v/>
      </c>
      <c r="Q3374" s="10"/>
      <c r="R3374" s="10"/>
      <c r="S3374" s="16">
        <v>0</v>
      </c>
      <c r="T3374" s="13"/>
      <c r="U3374" s="14"/>
      <c r="V3374" s="11"/>
      <c r="W3374" s="10"/>
      <c r="X3374" s="29"/>
      <c r="AA3374" t="s">
        <v>331</v>
      </c>
      <c r="AB3374">
        <v>1</v>
      </c>
      <c r="AR3374" t="s">
        <v>338</v>
      </c>
    </row>
    <row r="3375" spans="1:44" x14ac:dyDescent="0.35">
      <c r="A3375">
        <v>18</v>
      </c>
      <c r="B3375" s="26">
        <f t="shared" si="676"/>
        <v>46273.854166666657</v>
      </c>
      <c r="C3375" t="s">
        <v>20</v>
      </c>
      <c r="D3375">
        <v>4</v>
      </c>
      <c r="E3375" s="26">
        <f t="shared" si="677"/>
        <v>46273.770833333343</v>
      </c>
      <c r="F3375" s="26">
        <f t="shared" si="678"/>
        <v>46273.750000000007</v>
      </c>
      <c r="G3375">
        <f t="shared" si="679"/>
        <v>0</v>
      </c>
      <c r="H3375">
        <f t="shared" si="680"/>
        <v>0</v>
      </c>
      <c r="I3375" s="27">
        <f t="shared" si="681"/>
        <v>0</v>
      </c>
      <c r="J3375" s="28" t="str">
        <f t="shared" si="682"/>
        <v>NULL</v>
      </c>
      <c r="K3375" s="29" t="str">
        <f t="shared" si="683"/>
        <v/>
      </c>
      <c r="L3375" s="26" t="str">
        <f t="shared" si="684"/>
        <v/>
      </c>
      <c r="M3375" t="str">
        <f t="shared" si="685"/>
        <v/>
      </c>
      <c r="N3375" s="28">
        <f t="shared" si="686"/>
        <v>116.70290571259142</v>
      </c>
      <c r="O3375" t="str">
        <f t="shared" si="687"/>
        <v/>
      </c>
      <c r="P3375" t="str">
        <f t="shared" si="688"/>
        <v/>
      </c>
      <c r="Q3375" s="10"/>
      <c r="R3375" s="10"/>
      <c r="S3375" s="16">
        <v>0</v>
      </c>
      <c r="T3375" s="13"/>
      <c r="U3375" s="14"/>
      <c r="V3375" s="11"/>
      <c r="W3375" s="10"/>
      <c r="X3375" s="29"/>
      <c r="AA3375" t="s">
        <v>331</v>
      </c>
      <c r="AB3375">
        <v>1</v>
      </c>
      <c r="AR3375" t="s">
        <v>338</v>
      </c>
    </row>
    <row r="3376" spans="1:44" x14ac:dyDescent="0.35">
      <c r="A3376">
        <v>18</v>
      </c>
      <c r="B3376" s="26">
        <f t="shared" si="676"/>
        <v>46273.854166666657</v>
      </c>
      <c r="C3376" t="s">
        <v>20</v>
      </c>
      <c r="D3376">
        <v>5</v>
      </c>
      <c r="E3376" s="26">
        <f t="shared" si="677"/>
        <v>46273.770833333343</v>
      </c>
      <c r="F3376" s="26">
        <f t="shared" si="678"/>
        <v>46273.750000000007</v>
      </c>
      <c r="G3376">
        <f t="shared" si="679"/>
        <v>0</v>
      </c>
      <c r="H3376">
        <f t="shared" si="680"/>
        <v>0</v>
      </c>
      <c r="I3376" s="27">
        <f t="shared" si="681"/>
        <v>0</v>
      </c>
      <c r="J3376" s="28" t="str">
        <f t="shared" si="682"/>
        <v>NULL</v>
      </c>
      <c r="K3376" s="29" t="str">
        <f t="shared" si="683"/>
        <v/>
      </c>
      <c r="L3376" s="26" t="str">
        <f t="shared" si="684"/>
        <v/>
      </c>
      <c r="M3376" t="str">
        <f t="shared" si="685"/>
        <v/>
      </c>
      <c r="N3376" s="28">
        <f t="shared" si="686"/>
        <v>21.695178849144636</v>
      </c>
      <c r="O3376" t="str">
        <f t="shared" si="687"/>
        <v/>
      </c>
      <c r="P3376" t="str">
        <f t="shared" si="688"/>
        <v/>
      </c>
      <c r="Q3376" s="10"/>
      <c r="R3376" s="10"/>
      <c r="S3376" s="16">
        <v>0</v>
      </c>
      <c r="T3376" s="13"/>
      <c r="U3376" s="14"/>
      <c r="V3376" s="11"/>
      <c r="W3376" s="10"/>
      <c r="X3376" s="29"/>
      <c r="AA3376" t="s">
        <v>331</v>
      </c>
      <c r="AB3376">
        <v>1</v>
      </c>
      <c r="AR3376" t="s">
        <v>338</v>
      </c>
    </row>
    <row r="3377" spans="1:44" x14ac:dyDescent="0.35">
      <c r="A3377">
        <v>18</v>
      </c>
      <c r="B3377" s="26">
        <f t="shared" si="676"/>
        <v>46273.854166666657</v>
      </c>
      <c r="C3377" t="s">
        <v>20</v>
      </c>
      <c r="D3377">
        <v>6</v>
      </c>
      <c r="E3377" s="26">
        <f t="shared" si="677"/>
        <v>46273.770833333343</v>
      </c>
      <c r="F3377" s="26">
        <f t="shared" si="678"/>
        <v>46273.750000000007</v>
      </c>
      <c r="G3377">
        <f t="shared" si="679"/>
        <v>0</v>
      </c>
      <c r="H3377">
        <f t="shared" si="680"/>
        <v>0</v>
      </c>
      <c r="I3377" s="27">
        <f t="shared" si="681"/>
        <v>1</v>
      </c>
      <c r="J3377" s="28">
        <f t="shared" si="682"/>
        <v>15.414064074148701</v>
      </c>
      <c r="K3377" s="29" t="str">
        <f t="shared" si="683"/>
        <v/>
      </c>
      <c r="L3377" s="26" t="str">
        <f t="shared" si="684"/>
        <v/>
      </c>
      <c r="M3377" t="str">
        <f t="shared" si="685"/>
        <v/>
      </c>
      <c r="N3377" s="28">
        <f t="shared" si="686"/>
        <v>15.414064074148701</v>
      </c>
      <c r="O3377" t="str">
        <f t="shared" si="687"/>
        <v/>
      </c>
      <c r="P3377" t="str">
        <f t="shared" si="688"/>
        <v/>
      </c>
      <c r="Q3377" s="10"/>
      <c r="R3377" s="10"/>
      <c r="S3377" s="16">
        <v>1</v>
      </c>
      <c r="T3377" s="13">
        <v>15.414064074148699</v>
      </c>
      <c r="U3377" s="14"/>
      <c r="V3377" s="11"/>
      <c r="W3377" s="10"/>
      <c r="X3377" s="29"/>
      <c r="AA3377" t="s">
        <v>331</v>
      </c>
      <c r="AB3377">
        <v>2</v>
      </c>
      <c r="AC3377">
        <v>8.4317361178881622</v>
      </c>
      <c r="AD3377">
        <v>22.86309213951067</v>
      </c>
      <c r="AL3377">
        <v>8.4317361178881622</v>
      </c>
      <c r="AM3377">
        <v>22.86309213951067</v>
      </c>
      <c r="AR3377" t="s">
        <v>332</v>
      </c>
    </row>
    <row r="3378" spans="1:44" x14ac:dyDescent="0.35">
      <c r="A3378">
        <v>18</v>
      </c>
      <c r="B3378" s="26">
        <f t="shared" si="676"/>
        <v>46273.854166666657</v>
      </c>
      <c r="C3378" t="s">
        <v>43</v>
      </c>
      <c r="D3378">
        <v>1</v>
      </c>
      <c r="E3378" s="26">
        <f t="shared" si="677"/>
        <v>46273.802083333343</v>
      </c>
      <c r="F3378" s="26">
        <f t="shared" si="678"/>
        <v>46273.781250000007</v>
      </c>
      <c r="G3378">
        <f t="shared" si="679"/>
        <v>0</v>
      </c>
      <c r="H3378">
        <f t="shared" si="680"/>
        <v>0</v>
      </c>
      <c r="I3378" s="27">
        <f t="shared" si="681"/>
        <v>0</v>
      </c>
      <c r="J3378" s="28" t="str">
        <f t="shared" si="682"/>
        <v>NULL</v>
      </c>
      <c r="K3378" s="29" t="str">
        <f t="shared" si="683"/>
        <v/>
      </c>
      <c r="L3378" s="26" t="str">
        <f t="shared" si="684"/>
        <v/>
      </c>
      <c r="M3378" t="str">
        <f t="shared" si="685"/>
        <v/>
      </c>
      <c r="N3378" s="28">
        <f t="shared" si="686"/>
        <v>34.227460053503002</v>
      </c>
      <c r="O3378" t="str">
        <f t="shared" si="687"/>
        <v/>
      </c>
      <c r="P3378" t="str">
        <f t="shared" si="688"/>
        <v/>
      </c>
      <c r="Q3378" s="10"/>
      <c r="R3378" s="10"/>
      <c r="S3378" s="16">
        <v>0</v>
      </c>
      <c r="T3378" s="13"/>
      <c r="U3378" s="14"/>
      <c r="V3378" s="11"/>
      <c r="W3378" s="10"/>
      <c r="X3378" s="29"/>
      <c r="AA3378" t="s">
        <v>331</v>
      </c>
      <c r="AB3378">
        <v>5</v>
      </c>
      <c r="AR3378" t="s">
        <v>337</v>
      </c>
    </row>
    <row r="3379" spans="1:44" x14ac:dyDescent="0.35">
      <c r="A3379">
        <v>18</v>
      </c>
      <c r="B3379" s="26">
        <f t="shared" si="676"/>
        <v>46273.854166666657</v>
      </c>
      <c r="C3379" t="s">
        <v>43</v>
      </c>
      <c r="D3379">
        <v>2</v>
      </c>
      <c r="E3379" s="26">
        <f t="shared" si="677"/>
        <v>46273.802083333343</v>
      </c>
      <c r="F3379" s="26">
        <f t="shared" si="678"/>
        <v>46273.781250000007</v>
      </c>
      <c r="G3379">
        <f t="shared" si="679"/>
        <v>0</v>
      </c>
      <c r="H3379">
        <f t="shared" si="680"/>
        <v>0</v>
      </c>
      <c r="I3379" s="27">
        <f t="shared" si="681"/>
        <v>0</v>
      </c>
      <c r="J3379" s="28" t="str">
        <f t="shared" si="682"/>
        <v>NULL</v>
      </c>
      <c r="K3379" s="29" t="str">
        <f t="shared" si="683"/>
        <v/>
      </c>
      <c r="L3379" s="26" t="str">
        <f t="shared" si="684"/>
        <v/>
      </c>
      <c r="M3379" t="str">
        <f t="shared" si="685"/>
        <v/>
      </c>
      <c r="N3379" s="28">
        <f t="shared" si="686"/>
        <v>41.894060995184596</v>
      </c>
      <c r="O3379" t="str">
        <f t="shared" si="687"/>
        <v/>
      </c>
      <c r="P3379" t="str">
        <f t="shared" si="688"/>
        <v/>
      </c>
      <c r="Q3379" s="10"/>
      <c r="R3379" s="10"/>
      <c r="S3379" s="16">
        <v>0</v>
      </c>
      <c r="T3379" s="13"/>
      <c r="U3379" s="14"/>
      <c r="V3379" s="11"/>
      <c r="W3379" s="10"/>
      <c r="X3379" s="29"/>
      <c r="AA3379" t="s">
        <v>331</v>
      </c>
      <c r="AB3379">
        <v>2</v>
      </c>
      <c r="AR3379" t="s">
        <v>332</v>
      </c>
    </row>
    <row r="3380" spans="1:44" x14ac:dyDescent="0.35">
      <c r="A3380">
        <v>18</v>
      </c>
      <c r="B3380" s="26">
        <f t="shared" si="676"/>
        <v>46273.854166666657</v>
      </c>
      <c r="C3380" t="s">
        <v>43</v>
      </c>
      <c r="D3380">
        <v>3</v>
      </c>
      <c r="E3380" s="26">
        <f t="shared" si="677"/>
        <v>46273.802083333343</v>
      </c>
      <c r="F3380" s="26">
        <f t="shared" si="678"/>
        <v>46273.781250000007</v>
      </c>
      <c r="G3380">
        <f t="shared" si="679"/>
        <v>0</v>
      </c>
      <c r="H3380">
        <f t="shared" si="680"/>
        <v>0</v>
      </c>
      <c r="I3380" s="27">
        <f t="shared" si="681"/>
        <v>0</v>
      </c>
      <c r="J3380" s="28" t="str">
        <f t="shared" si="682"/>
        <v>NULL</v>
      </c>
      <c r="K3380" s="29" t="str">
        <f t="shared" si="683"/>
        <v/>
      </c>
      <c r="L3380" s="26" t="str">
        <f t="shared" si="684"/>
        <v/>
      </c>
      <c r="M3380" t="str">
        <f t="shared" si="685"/>
        <v/>
      </c>
      <c r="N3380" s="28">
        <f t="shared" si="686"/>
        <v>58.441558441558442</v>
      </c>
      <c r="O3380" t="str">
        <f t="shared" si="687"/>
        <v/>
      </c>
      <c r="P3380" t="str">
        <f t="shared" si="688"/>
        <v/>
      </c>
      <c r="Q3380" s="10"/>
      <c r="R3380" s="10"/>
      <c r="S3380" s="16">
        <v>0</v>
      </c>
      <c r="T3380" s="13"/>
      <c r="U3380" s="14"/>
      <c r="V3380" s="11"/>
      <c r="W3380" s="10"/>
      <c r="X3380" s="29"/>
      <c r="AA3380" t="s">
        <v>331</v>
      </c>
      <c r="AB3380">
        <v>1</v>
      </c>
      <c r="AR3380" t="s">
        <v>338</v>
      </c>
    </row>
    <row r="3381" spans="1:44" x14ac:dyDescent="0.35">
      <c r="A3381">
        <v>18</v>
      </c>
      <c r="B3381" s="26">
        <f t="shared" si="676"/>
        <v>46273.854166666657</v>
      </c>
      <c r="C3381" t="s">
        <v>43</v>
      </c>
      <c r="D3381">
        <v>4</v>
      </c>
      <c r="E3381" s="26">
        <f t="shared" si="677"/>
        <v>46273.802083333343</v>
      </c>
      <c r="F3381" s="26">
        <f t="shared" si="678"/>
        <v>46273.781250000007</v>
      </c>
      <c r="G3381">
        <f t="shared" si="679"/>
        <v>0</v>
      </c>
      <c r="H3381">
        <f t="shared" si="680"/>
        <v>0</v>
      </c>
      <c r="I3381" s="27">
        <f t="shared" si="681"/>
        <v>0</v>
      </c>
      <c r="J3381" s="28" t="str">
        <f t="shared" si="682"/>
        <v>NULL</v>
      </c>
      <c r="K3381" s="29" t="str">
        <f t="shared" si="683"/>
        <v/>
      </c>
      <c r="L3381" s="26" t="str">
        <f t="shared" si="684"/>
        <v/>
      </c>
      <c r="M3381" t="str">
        <f t="shared" si="685"/>
        <v/>
      </c>
      <c r="N3381" s="28">
        <f t="shared" si="686"/>
        <v>116.70290571259142</v>
      </c>
      <c r="O3381" t="str">
        <f t="shared" si="687"/>
        <v/>
      </c>
      <c r="P3381" t="str">
        <f t="shared" si="688"/>
        <v/>
      </c>
      <c r="Q3381" s="10"/>
      <c r="R3381" s="10"/>
      <c r="S3381" s="16">
        <v>0</v>
      </c>
      <c r="T3381" s="13"/>
      <c r="U3381" s="14"/>
      <c r="V3381" s="11"/>
      <c r="W3381" s="10"/>
      <c r="X3381" s="29"/>
      <c r="AA3381" t="s">
        <v>331</v>
      </c>
      <c r="AB3381">
        <v>1</v>
      </c>
      <c r="AR3381" t="s">
        <v>338</v>
      </c>
    </row>
    <row r="3382" spans="1:44" x14ac:dyDescent="0.35">
      <c r="A3382">
        <v>18</v>
      </c>
      <c r="B3382" s="26">
        <f t="shared" si="676"/>
        <v>46273.854166666657</v>
      </c>
      <c r="C3382" t="s">
        <v>43</v>
      </c>
      <c r="D3382">
        <v>5</v>
      </c>
      <c r="E3382" s="26">
        <f t="shared" si="677"/>
        <v>46273.802083333343</v>
      </c>
      <c r="F3382" s="26">
        <f t="shared" si="678"/>
        <v>46273.781250000007</v>
      </c>
      <c r="G3382">
        <f t="shared" si="679"/>
        <v>0</v>
      </c>
      <c r="H3382">
        <f t="shared" si="680"/>
        <v>0</v>
      </c>
      <c r="I3382" s="27">
        <f t="shared" si="681"/>
        <v>0</v>
      </c>
      <c r="J3382" s="28" t="str">
        <f t="shared" si="682"/>
        <v>NULL</v>
      </c>
      <c r="K3382" s="29" t="str">
        <f t="shared" si="683"/>
        <v/>
      </c>
      <c r="L3382" s="26" t="str">
        <f t="shared" si="684"/>
        <v/>
      </c>
      <c r="M3382" t="str">
        <f t="shared" si="685"/>
        <v/>
      </c>
      <c r="N3382" s="28">
        <f t="shared" si="686"/>
        <v>21.695178849144636</v>
      </c>
      <c r="O3382" t="str">
        <f t="shared" si="687"/>
        <v/>
      </c>
      <c r="P3382" t="str">
        <f t="shared" si="688"/>
        <v/>
      </c>
      <c r="Q3382" s="10"/>
      <c r="R3382" s="10"/>
      <c r="S3382" s="16">
        <v>0</v>
      </c>
      <c r="T3382" s="13"/>
      <c r="U3382" s="14"/>
      <c r="V3382" s="11"/>
      <c r="W3382" s="10"/>
      <c r="X3382" s="29"/>
      <c r="AA3382" t="s">
        <v>331</v>
      </c>
      <c r="AB3382">
        <v>1</v>
      </c>
      <c r="AR3382" t="s">
        <v>338</v>
      </c>
    </row>
    <row r="3383" spans="1:44" x14ac:dyDescent="0.35">
      <c r="A3383">
        <v>18</v>
      </c>
      <c r="B3383" s="26">
        <f t="shared" si="676"/>
        <v>46273.854166666657</v>
      </c>
      <c r="C3383" t="s">
        <v>43</v>
      </c>
      <c r="D3383">
        <v>6</v>
      </c>
      <c r="E3383" s="26">
        <f t="shared" si="677"/>
        <v>46273.802083333343</v>
      </c>
      <c r="F3383" s="26">
        <f t="shared" si="678"/>
        <v>46273.781250000007</v>
      </c>
      <c r="G3383">
        <f t="shared" si="679"/>
        <v>0</v>
      </c>
      <c r="H3383">
        <f t="shared" si="680"/>
        <v>0</v>
      </c>
      <c r="I3383" s="27">
        <f t="shared" si="681"/>
        <v>1</v>
      </c>
      <c r="J3383" s="28">
        <f t="shared" si="682"/>
        <v>15.414064074148701</v>
      </c>
      <c r="K3383" s="29" t="str">
        <f t="shared" si="683"/>
        <v/>
      </c>
      <c r="L3383" s="26" t="str">
        <f t="shared" si="684"/>
        <v/>
      </c>
      <c r="M3383" t="str">
        <f t="shared" si="685"/>
        <v/>
      </c>
      <c r="N3383" s="28">
        <f t="shared" si="686"/>
        <v>15.414064074148701</v>
      </c>
      <c r="O3383" t="str">
        <f t="shared" si="687"/>
        <v/>
      </c>
      <c r="P3383" t="str">
        <f t="shared" si="688"/>
        <v/>
      </c>
      <c r="Q3383" s="10"/>
      <c r="R3383" s="10"/>
      <c r="S3383" s="16">
        <v>1</v>
      </c>
      <c r="T3383" s="13">
        <v>15.414064074148699</v>
      </c>
      <c r="U3383" s="14"/>
      <c r="V3383" s="11"/>
      <c r="W3383" s="10"/>
      <c r="X3383" s="29"/>
      <c r="AA3383" t="s">
        <v>331</v>
      </c>
      <c r="AB3383">
        <v>2</v>
      </c>
      <c r="AC3383">
        <v>8.4317361178881622</v>
      </c>
      <c r="AD3383">
        <v>22.86309213951067</v>
      </c>
      <c r="AL3383">
        <v>8.4317361178881622</v>
      </c>
      <c r="AM3383">
        <v>22.86309213951067</v>
      </c>
      <c r="AR3383" t="s">
        <v>332</v>
      </c>
    </row>
    <row r="3384" spans="1:44" x14ac:dyDescent="0.35">
      <c r="A3384">
        <v>18</v>
      </c>
      <c r="B3384" s="26">
        <f t="shared" si="676"/>
        <v>46273.854166666657</v>
      </c>
      <c r="C3384" t="s">
        <v>44</v>
      </c>
      <c r="D3384">
        <v>1</v>
      </c>
      <c r="E3384" s="26">
        <f t="shared" si="677"/>
        <v>46273.8125</v>
      </c>
      <c r="F3384" s="26">
        <f t="shared" si="678"/>
        <v>46273.791666666664</v>
      </c>
      <c r="G3384">
        <f t="shared" si="679"/>
        <v>0</v>
      </c>
      <c r="H3384">
        <f t="shared" si="680"/>
        <v>0</v>
      </c>
      <c r="I3384" s="27">
        <f t="shared" si="681"/>
        <v>0</v>
      </c>
      <c r="J3384" s="28" t="str">
        <f t="shared" si="682"/>
        <v>NULL</v>
      </c>
      <c r="K3384" s="29" t="str">
        <f t="shared" si="683"/>
        <v/>
      </c>
      <c r="L3384" s="26" t="str">
        <f t="shared" si="684"/>
        <v/>
      </c>
      <c r="M3384" t="str">
        <f t="shared" si="685"/>
        <v/>
      </c>
      <c r="N3384" s="28">
        <f t="shared" si="686"/>
        <v>34.227460053503002</v>
      </c>
      <c r="O3384" t="str">
        <f t="shared" si="687"/>
        <v/>
      </c>
      <c r="P3384" t="str">
        <f t="shared" si="688"/>
        <v/>
      </c>
      <c r="Q3384" s="10"/>
      <c r="R3384" s="10"/>
      <c r="S3384" s="16">
        <v>0</v>
      </c>
      <c r="T3384" s="13"/>
      <c r="U3384" s="14"/>
      <c r="V3384" s="11"/>
      <c r="W3384" s="10"/>
      <c r="X3384" s="29"/>
      <c r="AA3384" t="s">
        <v>331</v>
      </c>
      <c r="AB3384">
        <v>5</v>
      </c>
      <c r="AR3384" t="s">
        <v>337</v>
      </c>
    </row>
    <row r="3385" spans="1:44" x14ac:dyDescent="0.35">
      <c r="A3385">
        <v>18</v>
      </c>
      <c r="B3385" s="26">
        <f t="shared" si="676"/>
        <v>46273.854166666657</v>
      </c>
      <c r="C3385" t="s">
        <v>44</v>
      </c>
      <c r="D3385">
        <v>2</v>
      </c>
      <c r="E3385" s="26">
        <f t="shared" si="677"/>
        <v>46273.8125</v>
      </c>
      <c r="F3385" s="26">
        <f t="shared" si="678"/>
        <v>46273.791666666664</v>
      </c>
      <c r="G3385">
        <f t="shared" si="679"/>
        <v>0</v>
      </c>
      <c r="H3385">
        <f t="shared" si="680"/>
        <v>0</v>
      </c>
      <c r="I3385" s="27">
        <f t="shared" si="681"/>
        <v>0</v>
      </c>
      <c r="J3385" s="28" t="str">
        <f t="shared" si="682"/>
        <v>NULL</v>
      </c>
      <c r="K3385" s="29" t="str">
        <f t="shared" si="683"/>
        <v/>
      </c>
      <c r="L3385" s="26" t="str">
        <f t="shared" si="684"/>
        <v/>
      </c>
      <c r="M3385" t="str">
        <f t="shared" si="685"/>
        <v/>
      </c>
      <c r="N3385" s="28">
        <f t="shared" si="686"/>
        <v>41.894060995184596</v>
      </c>
      <c r="O3385" t="str">
        <f t="shared" si="687"/>
        <v/>
      </c>
      <c r="P3385" t="str">
        <f t="shared" si="688"/>
        <v/>
      </c>
      <c r="Q3385" s="10"/>
      <c r="R3385" s="10"/>
      <c r="S3385" s="16">
        <v>0</v>
      </c>
      <c r="T3385" s="13"/>
      <c r="U3385" s="14"/>
      <c r="V3385" s="11"/>
      <c r="W3385" s="10"/>
      <c r="X3385" s="29"/>
      <c r="AA3385" t="s">
        <v>331</v>
      </c>
      <c r="AB3385">
        <v>2</v>
      </c>
      <c r="AR3385" t="s">
        <v>332</v>
      </c>
    </row>
    <row r="3386" spans="1:44" x14ac:dyDescent="0.35">
      <c r="A3386">
        <v>18</v>
      </c>
      <c r="B3386" s="26">
        <f t="shared" si="676"/>
        <v>46273.854166666657</v>
      </c>
      <c r="C3386" t="s">
        <v>44</v>
      </c>
      <c r="D3386">
        <v>3</v>
      </c>
      <c r="E3386" s="26">
        <f t="shared" si="677"/>
        <v>46273.8125</v>
      </c>
      <c r="F3386" s="26">
        <f t="shared" si="678"/>
        <v>46273.791666666664</v>
      </c>
      <c r="G3386">
        <f t="shared" si="679"/>
        <v>0</v>
      </c>
      <c r="H3386">
        <f t="shared" si="680"/>
        <v>0</v>
      </c>
      <c r="I3386" s="27">
        <f t="shared" si="681"/>
        <v>0</v>
      </c>
      <c r="J3386" s="28" t="str">
        <f t="shared" si="682"/>
        <v>NULL</v>
      </c>
      <c r="K3386" s="29" t="str">
        <f t="shared" si="683"/>
        <v/>
      </c>
      <c r="L3386" s="26" t="str">
        <f t="shared" si="684"/>
        <v/>
      </c>
      <c r="M3386" t="str">
        <f t="shared" si="685"/>
        <v/>
      </c>
      <c r="N3386" s="28">
        <f t="shared" si="686"/>
        <v>58.441558441558442</v>
      </c>
      <c r="O3386" t="str">
        <f t="shared" si="687"/>
        <v/>
      </c>
      <c r="P3386" t="str">
        <f t="shared" si="688"/>
        <v/>
      </c>
      <c r="Q3386" s="10"/>
      <c r="R3386" s="10"/>
      <c r="S3386" s="16">
        <v>0</v>
      </c>
      <c r="T3386" s="13"/>
      <c r="U3386" s="14"/>
      <c r="V3386" s="11"/>
      <c r="W3386" s="10"/>
      <c r="X3386" s="29"/>
      <c r="AA3386" t="s">
        <v>331</v>
      </c>
      <c r="AB3386">
        <v>1</v>
      </c>
      <c r="AR3386" t="s">
        <v>338</v>
      </c>
    </row>
    <row r="3387" spans="1:44" x14ac:dyDescent="0.35">
      <c r="A3387">
        <v>18</v>
      </c>
      <c r="B3387" s="26">
        <f t="shared" si="676"/>
        <v>46273.854166666657</v>
      </c>
      <c r="C3387" t="s">
        <v>44</v>
      </c>
      <c r="D3387">
        <v>4</v>
      </c>
      <c r="E3387" s="26">
        <f t="shared" si="677"/>
        <v>46273.8125</v>
      </c>
      <c r="F3387" s="26">
        <f t="shared" si="678"/>
        <v>46273.791666666664</v>
      </c>
      <c r="G3387">
        <f t="shared" si="679"/>
        <v>0</v>
      </c>
      <c r="H3387">
        <f t="shared" si="680"/>
        <v>0</v>
      </c>
      <c r="I3387" s="27">
        <f t="shared" si="681"/>
        <v>0</v>
      </c>
      <c r="J3387" s="28" t="str">
        <f t="shared" si="682"/>
        <v>NULL</v>
      </c>
      <c r="K3387" s="29" t="str">
        <f t="shared" si="683"/>
        <v/>
      </c>
      <c r="L3387" s="26" t="str">
        <f t="shared" si="684"/>
        <v/>
      </c>
      <c r="M3387" t="str">
        <f t="shared" si="685"/>
        <v/>
      </c>
      <c r="N3387" s="28">
        <f t="shared" si="686"/>
        <v>116.70290571259142</v>
      </c>
      <c r="O3387" t="str">
        <f t="shared" si="687"/>
        <v/>
      </c>
      <c r="P3387" t="str">
        <f t="shared" si="688"/>
        <v/>
      </c>
      <c r="Q3387" s="10"/>
      <c r="R3387" s="10"/>
      <c r="S3387" s="16">
        <v>0</v>
      </c>
      <c r="T3387" s="13"/>
      <c r="U3387" s="14"/>
      <c r="V3387" s="11"/>
      <c r="W3387" s="10"/>
      <c r="X3387" s="29"/>
      <c r="AA3387" t="s">
        <v>331</v>
      </c>
      <c r="AB3387">
        <v>1</v>
      </c>
      <c r="AR3387" t="s">
        <v>338</v>
      </c>
    </row>
    <row r="3388" spans="1:44" x14ac:dyDescent="0.35">
      <c r="A3388">
        <v>18</v>
      </c>
      <c r="B3388" s="26">
        <f t="shared" si="676"/>
        <v>46273.854166666657</v>
      </c>
      <c r="C3388" t="s">
        <v>44</v>
      </c>
      <c r="D3388">
        <v>5</v>
      </c>
      <c r="E3388" s="26">
        <f t="shared" si="677"/>
        <v>46273.8125</v>
      </c>
      <c r="F3388" s="26">
        <f t="shared" si="678"/>
        <v>46273.791666666664</v>
      </c>
      <c r="G3388">
        <f t="shared" si="679"/>
        <v>0</v>
      </c>
      <c r="H3388">
        <f t="shared" si="680"/>
        <v>0</v>
      </c>
      <c r="I3388" s="27">
        <f t="shared" si="681"/>
        <v>0</v>
      </c>
      <c r="J3388" s="28" t="str">
        <f t="shared" si="682"/>
        <v>NULL</v>
      </c>
      <c r="K3388" s="29" t="str">
        <f t="shared" si="683"/>
        <v/>
      </c>
      <c r="L3388" s="26" t="str">
        <f t="shared" si="684"/>
        <v/>
      </c>
      <c r="M3388" t="str">
        <f t="shared" si="685"/>
        <v/>
      </c>
      <c r="N3388" s="28">
        <f t="shared" si="686"/>
        <v>21.695178849144636</v>
      </c>
      <c r="O3388" t="str">
        <f t="shared" si="687"/>
        <v/>
      </c>
      <c r="P3388" t="str">
        <f t="shared" si="688"/>
        <v/>
      </c>
      <c r="Q3388" s="10"/>
      <c r="R3388" s="10"/>
      <c r="S3388" s="16">
        <v>0</v>
      </c>
      <c r="T3388" s="13"/>
      <c r="U3388" s="14"/>
      <c r="V3388" s="11"/>
      <c r="W3388" s="10"/>
      <c r="X3388" s="29"/>
      <c r="AA3388" t="s">
        <v>331</v>
      </c>
      <c r="AB3388">
        <v>1</v>
      </c>
      <c r="AR3388" t="s">
        <v>338</v>
      </c>
    </row>
    <row r="3389" spans="1:44" x14ac:dyDescent="0.35">
      <c r="A3389">
        <v>18</v>
      </c>
      <c r="B3389" s="26">
        <f t="shared" si="676"/>
        <v>46273.854166666657</v>
      </c>
      <c r="C3389" t="s">
        <v>44</v>
      </c>
      <c r="D3389">
        <v>6</v>
      </c>
      <c r="E3389" s="26">
        <f t="shared" si="677"/>
        <v>46273.8125</v>
      </c>
      <c r="F3389" s="26">
        <f t="shared" si="678"/>
        <v>46273.791666666664</v>
      </c>
      <c r="G3389">
        <f t="shared" si="679"/>
        <v>0</v>
      </c>
      <c r="H3389">
        <f t="shared" si="680"/>
        <v>0</v>
      </c>
      <c r="I3389" s="27">
        <f t="shared" si="681"/>
        <v>1</v>
      </c>
      <c r="J3389" s="28">
        <f t="shared" si="682"/>
        <v>15.414064074148701</v>
      </c>
      <c r="K3389" s="29" t="str">
        <f t="shared" si="683"/>
        <v/>
      </c>
      <c r="L3389" s="26" t="str">
        <f t="shared" si="684"/>
        <v/>
      </c>
      <c r="M3389" t="str">
        <f t="shared" si="685"/>
        <v/>
      </c>
      <c r="N3389" s="28">
        <f t="shared" si="686"/>
        <v>15.414064074148701</v>
      </c>
      <c r="O3389" t="str">
        <f t="shared" si="687"/>
        <v/>
      </c>
      <c r="P3389" t="str">
        <f t="shared" si="688"/>
        <v/>
      </c>
      <c r="Q3389" s="10"/>
      <c r="R3389" s="10"/>
      <c r="S3389" s="16">
        <v>1</v>
      </c>
      <c r="T3389" s="13">
        <v>15.414064074148699</v>
      </c>
      <c r="U3389" s="14"/>
      <c r="V3389" s="11"/>
      <c r="W3389" s="10"/>
      <c r="X3389" s="29"/>
      <c r="AA3389" t="s">
        <v>331</v>
      </c>
      <c r="AB3389">
        <v>2</v>
      </c>
      <c r="AC3389">
        <v>8.4317361178881622</v>
      </c>
      <c r="AD3389">
        <v>22.86309213951067</v>
      </c>
      <c r="AL3389">
        <v>8.4317361178881622</v>
      </c>
      <c r="AM3389">
        <v>22.86309213951067</v>
      </c>
      <c r="AR3389" t="s">
        <v>332</v>
      </c>
    </row>
    <row r="3390" spans="1:44" x14ac:dyDescent="0.35">
      <c r="A3390">
        <v>18</v>
      </c>
      <c r="B3390" s="26">
        <f t="shared" si="676"/>
        <v>46273.854166666657</v>
      </c>
      <c r="C3390" t="s">
        <v>45</v>
      </c>
      <c r="D3390">
        <v>1</v>
      </c>
      <c r="E3390" s="26">
        <f t="shared" si="677"/>
        <v>46273.802083333343</v>
      </c>
      <c r="F3390" s="26">
        <f t="shared" si="678"/>
        <v>46273.781250000007</v>
      </c>
      <c r="G3390">
        <f t="shared" si="679"/>
        <v>0</v>
      </c>
      <c r="H3390">
        <f t="shared" si="680"/>
        <v>0</v>
      </c>
      <c r="I3390" s="27">
        <f t="shared" si="681"/>
        <v>0</v>
      </c>
      <c r="J3390" s="28" t="str">
        <f t="shared" si="682"/>
        <v>NULL</v>
      </c>
      <c r="K3390" s="29" t="str">
        <f t="shared" si="683"/>
        <v/>
      </c>
      <c r="L3390" s="26" t="str">
        <f t="shared" si="684"/>
        <v/>
      </c>
      <c r="M3390" t="str">
        <f t="shared" si="685"/>
        <v/>
      </c>
      <c r="N3390" s="28">
        <f t="shared" si="686"/>
        <v>34.227460053503002</v>
      </c>
      <c r="O3390" t="str">
        <f t="shared" si="687"/>
        <v/>
      </c>
      <c r="P3390" t="str">
        <f t="shared" si="688"/>
        <v/>
      </c>
      <c r="Q3390" s="10"/>
      <c r="R3390" s="10"/>
      <c r="S3390" s="16">
        <v>0</v>
      </c>
      <c r="T3390" s="13"/>
      <c r="U3390" s="14"/>
      <c r="V3390" s="11"/>
      <c r="W3390" s="10"/>
      <c r="X3390" s="29"/>
      <c r="AA3390" t="s">
        <v>331</v>
      </c>
      <c r="AB3390">
        <v>5</v>
      </c>
      <c r="AR3390" t="s">
        <v>337</v>
      </c>
    </row>
    <row r="3391" spans="1:44" x14ac:dyDescent="0.35">
      <c r="A3391">
        <v>18</v>
      </c>
      <c r="B3391" s="26">
        <f t="shared" si="676"/>
        <v>46273.854166666657</v>
      </c>
      <c r="C3391" t="s">
        <v>45</v>
      </c>
      <c r="D3391">
        <v>2</v>
      </c>
      <c r="E3391" s="26">
        <f t="shared" si="677"/>
        <v>46273.802083333343</v>
      </c>
      <c r="F3391" s="26">
        <f t="shared" si="678"/>
        <v>46273.781250000007</v>
      </c>
      <c r="G3391">
        <f t="shared" si="679"/>
        <v>0</v>
      </c>
      <c r="H3391">
        <f t="shared" si="680"/>
        <v>0</v>
      </c>
      <c r="I3391" s="27">
        <f t="shared" si="681"/>
        <v>0</v>
      </c>
      <c r="J3391" s="28" t="str">
        <f t="shared" si="682"/>
        <v>NULL</v>
      </c>
      <c r="K3391" s="29" t="str">
        <f t="shared" si="683"/>
        <v/>
      </c>
      <c r="L3391" s="26" t="str">
        <f t="shared" si="684"/>
        <v/>
      </c>
      <c r="M3391" t="str">
        <f t="shared" si="685"/>
        <v/>
      </c>
      <c r="N3391" s="28">
        <f t="shared" si="686"/>
        <v>41.894060995184596</v>
      </c>
      <c r="O3391" t="str">
        <f t="shared" si="687"/>
        <v/>
      </c>
      <c r="P3391" t="str">
        <f t="shared" si="688"/>
        <v/>
      </c>
      <c r="Q3391" s="10"/>
      <c r="R3391" s="10"/>
      <c r="S3391" s="16">
        <v>0</v>
      </c>
      <c r="T3391" s="13"/>
      <c r="U3391" s="14"/>
      <c r="V3391" s="11"/>
      <c r="W3391" s="10"/>
      <c r="X3391" s="29"/>
      <c r="AA3391" t="s">
        <v>331</v>
      </c>
      <c r="AB3391">
        <v>2</v>
      </c>
      <c r="AR3391" t="s">
        <v>332</v>
      </c>
    </row>
    <row r="3392" spans="1:44" x14ac:dyDescent="0.35">
      <c r="A3392">
        <v>18</v>
      </c>
      <c r="B3392" s="26">
        <f t="shared" si="676"/>
        <v>46273.854166666657</v>
      </c>
      <c r="C3392" t="s">
        <v>45</v>
      </c>
      <c r="D3392">
        <v>3</v>
      </c>
      <c r="E3392" s="26">
        <f t="shared" si="677"/>
        <v>46273.802083333343</v>
      </c>
      <c r="F3392" s="26">
        <f t="shared" si="678"/>
        <v>46273.781250000007</v>
      </c>
      <c r="G3392">
        <f t="shared" si="679"/>
        <v>0</v>
      </c>
      <c r="H3392">
        <f t="shared" si="680"/>
        <v>0</v>
      </c>
      <c r="I3392" s="27">
        <f t="shared" si="681"/>
        <v>0</v>
      </c>
      <c r="J3392" s="28" t="str">
        <f t="shared" si="682"/>
        <v>NULL</v>
      </c>
      <c r="K3392" s="29" t="str">
        <f t="shared" si="683"/>
        <v/>
      </c>
      <c r="L3392" s="26" t="str">
        <f t="shared" si="684"/>
        <v/>
      </c>
      <c r="M3392" t="str">
        <f t="shared" si="685"/>
        <v/>
      </c>
      <c r="N3392" s="28">
        <f t="shared" si="686"/>
        <v>58.441558441558442</v>
      </c>
      <c r="O3392" t="str">
        <f t="shared" si="687"/>
        <v/>
      </c>
      <c r="P3392" t="str">
        <f t="shared" si="688"/>
        <v/>
      </c>
      <c r="Q3392" s="10"/>
      <c r="R3392" s="10"/>
      <c r="S3392" s="16">
        <v>0</v>
      </c>
      <c r="T3392" s="13"/>
      <c r="U3392" s="14"/>
      <c r="V3392" s="11"/>
      <c r="W3392" s="10"/>
      <c r="X3392" s="29"/>
      <c r="AA3392" t="s">
        <v>331</v>
      </c>
      <c r="AB3392">
        <v>1</v>
      </c>
      <c r="AR3392" t="s">
        <v>338</v>
      </c>
    </row>
    <row r="3393" spans="1:44" x14ac:dyDescent="0.35">
      <c r="A3393">
        <v>18</v>
      </c>
      <c r="B3393" s="26">
        <f t="shared" si="676"/>
        <v>46273.854166666657</v>
      </c>
      <c r="C3393" t="s">
        <v>45</v>
      </c>
      <c r="D3393">
        <v>4</v>
      </c>
      <c r="E3393" s="26">
        <f t="shared" si="677"/>
        <v>46273.802083333343</v>
      </c>
      <c r="F3393" s="26">
        <f t="shared" si="678"/>
        <v>46273.781250000007</v>
      </c>
      <c r="G3393">
        <f t="shared" si="679"/>
        <v>0</v>
      </c>
      <c r="H3393">
        <f t="shared" si="680"/>
        <v>0</v>
      </c>
      <c r="I3393" s="27">
        <f t="shared" si="681"/>
        <v>0</v>
      </c>
      <c r="J3393" s="28" t="str">
        <f t="shared" si="682"/>
        <v>NULL</v>
      </c>
      <c r="K3393" s="29" t="str">
        <f t="shared" si="683"/>
        <v/>
      </c>
      <c r="L3393" s="26" t="str">
        <f t="shared" si="684"/>
        <v/>
      </c>
      <c r="M3393" t="str">
        <f t="shared" si="685"/>
        <v/>
      </c>
      <c r="N3393" s="28">
        <f t="shared" si="686"/>
        <v>116.70290571259142</v>
      </c>
      <c r="O3393" t="str">
        <f t="shared" si="687"/>
        <v/>
      </c>
      <c r="P3393" t="str">
        <f t="shared" si="688"/>
        <v/>
      </c>
      <c r="Q3393" s="10"/>
      <c r="R3393" s="10"/>
      <c r="S3393" s="16">
        <v>0</v>
      </c>
      <c r="T3393" s="13"/>
      <c r="U3393" s="14"/>
      <c r="V3393" s="11"/>
      <c r="W3393" s="10"/>
      <c r="X3393" s="29"/>
      <c r="AA3393" t="s">
        <v>331</v>
      </c>
      <c r="AB3393">
        <v>1</v>
      </c>
      <c r="AR3393" t="s">
        <v>338</v>
      </c>
    </row>
    <row r="3394" spans="1:44" x14ac:dyDescent="0.35">
      <c r="A3394">
        <v>18</v>
      </c>
      <c r="B3394" s="26">
        <f t="shared" si="676"/>
        <v>46273.854166666657</v>
      </c>
      <c r="C3394" t="s">
        <v>45</v>
      </c>
      <c r="D3394">
        <v>5</v>
      </c>
      <c r="E3394" s="26">
        <f t="shared" si="677"/>
        <v>46273.802083333343</v>
      </c>
      <c r="F3394" s="26">
        <f t="shared" si="678"/>
        <v>46273.781250000007</v>
      </c>
      <c r="G3394">
        <f t="shared" si="679"/>
        <v>0</v>
      </c>
      <c r="H3394">
        <f t="shared" si="680"/>
        <v>0</v>
      </c>
      <c r="I3394" s="27">
        <f t="shared" si="681"/>
        <v>0</v>
      </c>
      <c r="J3394" s="28" t="str">
        <f t="shared" si="682"/>
        <v>NULL</v>
      </c>
      <c r="K3394" s="29" t="str">
        <f t="shared" si="683"/>
        <v/>
      </c>
      <c r="L3394" s="26" t="str">
        <f t="shared" si="684"/>
        <v/>
      </c>
      <c r="M3394" t="str">
        <f t="shared" si="685"/>
        <v/>
      </c>
      <c r="N3394" s="28">
        <f t="shared" si="686"/>
        <v>21.695178849144636</v>
      </c>
      <c r="O3394" t="str">
        <f t="shared" si="687"/>
        <v/>
      </c>
      <c r="P3394" t="str">
        <f t="shared" si="688"/>
        <v/>
      </c>
      <c r="Q3394" s="10"/>
      <c r="R3394" s="10"/>
      <c r="S3394" s="16">
        <v>0</v>
      </c>
      <c r="T3394" s="13"/>
      <c r="U3394" s="14"/>
      <c r="V3394" s="11"/>
      <c r="W3394" s="10"/>
      <c r="X3394" s="29"/>
      <c r="AA3394" t="s">
        <v>331</v>
      </c>
      <c r="AB3394">
        <v>1</v>
      </c>
      <c r="AR3394" t="s">
        <v>338</v>
      </c>
    </row>
    <row r="3395" spans="1:44" x14ac:dyDescent="0.35">
      <c r="A3395">
        <v>18</v>
      </c>
      <c r="B3395" s="26">
        <f t="shared" si="676"/>
        <v>46273.854166666657</v>
      </c>
      <c r="C3395" t="s">
        <v>45</v>
      </c>
      <c r="D3395">
        <v>6</v>
      </c>
      <c r="E3395" s="26">
        <f t="shared" si="677"/>
        <v>46273.802083333343</v>
      </c>
      <c r="F3395" s="26">
        <f t="shared" si="678"/>
        <v>46273.781250000007</v>
      </c>
      <c r="G3395">
        <f t="shared" si="679"/>
        <v>0</v>
      </c>
      <c r="H3395">
        <f t="shared" si="680"/>
        <v>0</v>
      </c>
      <c r="I3395" s="27">
        <f t="shared" si="681"/>
        <v>1</v>
      </c>
      <c r="J3395" s="28">
        <f t="shared" si="682"/>
        <v>15.414064074148701</v>
      </c>
      <c r="K3395" s="29" t="str">
        <f t="shared" si="683"/>
        <v/>
      </c>
      <c r="L3395" s="26" t="str">
        <f t="shared" si="684"/>
        <v/>
      </c>
      <c r="M3395" t="str">
        <f t="shared" si="685"/>
        <v/>
      </c>
      <c r="N3395" s="28">
        <f t="shared" si="686"/>
        <v>15.414064074148701</v>
      </c>
      <c r="O3395" t="str">
        <f t="shared" si="687"/>
        <v/>
      </c>
      <c r="P3395" t="str">
        <f t="shared" si="688"/>
        <v/>
      </c>
      <c r="Q3395" s="10"/>
      <c r="R3395" s="10"/>
      <c r="S3395" s="16">
        <v>1</v>
      </c>
      <c r="T3395" s="13">
        <v>15.414064074148699</v>
      </c>
      <c r="U3395" s="14"/>
      <c r="V3395" s="11"/>
      <c r="W3395" s="10"/>
      <c r="X3395" s="29"/>
      <c r="AA3395" t="s">
        <v>331</v>
      </c>
      <c r="AB3395">
        <v>2</v>
      </c>
      <c r="AC3395">
        <v>8.4317361178881622</v>
      </c>
      <c r="AD3395">
        <v>22.86309213951067</v>
      </c>
      <c r="AL3395">
        <v>8.4317361178881622</v>
      </c>
      <c r="AM3395">
        <v>22.86309213951067</v>
      </c>
      <c r="AR3395" t="s">
        <v>332</v>
      </c>
    </row>
    <row r="3396" spans="1:44" x14ac:dyDescent="0.35">
      <c r="A3396">
        <v>18</v>
      </c>
      <c r="B3396" s="26">
        <f t="shared" si="676"/>
        <v>46273.854166666657</v>
      </c>
      <c r="C3396" t="s">
        <v>46</v>
      </c>
      <c r="D3396">
        <v>1</v>
      </c>
      <c r="E3396" s="26">
        <f t="shared" si="677"/>
        <v>46273.822916666657</v>
      </c>
      <c r="F3396" s="26">
        <f t="shared" si="678"/>
        <v>46273.802083333321</v>
      </c>
      <c r="G3396">
        <f t="shared" si="679"/>
        <v>0</v>
      </c>
      <c r="H3396">
        <f t="shared" si="680"/>
        <v>0</v>
      </c>
      <c r="I3396" s="27">
        <f t="shared" si="681"/>
        <v>0</v>
      </c>
      <c r="J3396" s="28" t="str">
        <f t="shared" si="682"/>
        <v>NULL</v>
      </c>
      <c r="K3396" s="29" t="str">
        <f t="shared" si="683"/>
        <v/>
      </c>
      <c r="L3396" s="26" t="str">
        <f t="shared" si="684"/>
        <v/>
      </c>
      <c r="M3396" t="str">
        <f t="shared" si="685"/>
        <v/>
      </c>
      <c r="N3396" s="28">
        <f t="shared" si="686"/>
        <v>34.227460053503002</v>
      </c>
      <c r="O3396" t="str">
        <f t="shared" si="687"/>
        <v/>
      </c>
      <c r="P3396" t="str">
        <f t="shared" si="688"/>
        <v/>
      </c>
      <c r="Q3396" s="10"/>
      <c r="R3396" s="10"/>
      <c r="S3396" s="16">
        <v>0</v>
      </c>
      <c r="T3396" s="13"/>
      <c r="U3396" s="14"/>
      <c r="V3396" s="11"/>
      <c r="W3396" s="10"/>
      <c r="X3396" s="29"/>
      <c r="AA3396" t="s">
        <v>331</v>
      </c>
      <c r="AB3396">
        <v>5</v>
      </c>
      <c r="AR3396" t="s">
        <v>337</v>
      </c>
    </row>
    <row r="3397" spans="1:44" x14ac:dyDescent="0.35">
      <c r="A3397">
        <v>18</v>
      </c>
      <c r="B3397" s="26">
        <f t="shared" si="676"/>
        <v>46273.854166666657</v>
      </c>
      <c r="C3397" t="s">
        <v>46</v>
      </c>
      <c r="D3397">
        <v>2</v>
      </c>
      <c r="E3397" s="26">
        <f t="shared" si="677"/>
        <v>46273.822916666657</v>
      </c>
      <c r="F3397" s="26">
        <f t="shared" si="678"/>
        <v>46273.802083333321</v>
      </c>
      <c r="G3397">
        <f t="shared" si="679"/>
        <v>0</v>
      </c>
      <c r="H3397">
        <f t="shared" si="680"/>
        <v>0</v>
      </c>
      <c r="I3397" s="27">
        <f t="shared" si="681"/>
        <v>0</v>
      </c>
      <c r="J3397" s="28" t="str">
        <f t="shared" si="682"/>
        <v>NULL</v>
      </c>
      <c r="K3397" s="29" t="str">
        <f t="shared" si="683"/>
        <v/>
      </c>
      <c r="L3397" s="26" t="str">
        <f t="shared" si="684"/>
        <v/>
      </c>
      <c r="M3397" t="str">
        <f t="shared" si="685"/>
        <v/>
      </c>
      <c r="N3397" s="28">
        <f t="shared" si="686"/>
        <v>41.894060995184596</v>
      </c>
      <c r="O3397" t="str">
        <f t="shared" si="687"/>
        <v/>
      </c>
      <c r="P3397" t="str">
        <f t="shared" si="688"/>
        <v/>
      </c>
      <c r="Q3397" s="10"/>
      <c r="R3397" s="10"/>
      <c r="S3397" s="16">
        <v>0</v>
      </c>
      <c r="T3397" s="13"/>
      <c r="U3397" s="14"/>
      <c r="V3397" s="11"/>
      <c r="W3397" s="10"/>
      <c r="X3397" s="29"/>
      <c r="AA3397" t="s">
        <v>331</v>
      </c>
      <c r="AB3397">
        <v>2</v>
      </c>
      <c r="AR3397" t="s">
        <v>332</v>
      </c>
    </row>
    <row r="3398" spans="1:44" x14ac:dyDescent="0.35">
      <c r="A3398">
        <v>18</v>
      </c>
      <c r="B3398" s="26">
        <f t="shared" ref="B3398:B3461" si="689">INDEX(SNAP_TIMES,MATCH(A3398,SNAP_NOS,0))</f>
        <v>46273.854166666657</v>
      </c>
      <c r="C3398" t="s">
        <v>46</v>
      </c>
      <c r="D3398">
        <v>3</v>
      </c>
      <c r="E3398" s="26">
        <f t="shared" ref="E3398:E3461" si="690">IF(AND(INDEX(SH_CHG,MATCH(C3398,SH_ID,0))&lt;&gt;"",B3398&gt;=INDEX(SH_CHG,MATCH(C3398,SH_ID,0))),INDEX(SH_DEP,MATCH(C3398,SH_ID,0)),INDEX(SH_ORIG,MATCH(C3398,SH_ID,0)))</f>
        <v>46273.822916666657</v>
      </c>
      <c r="F3398" s="26">
        <f t="shared" ref="F3398:F3461" si="691">E3398-LOADING_MINUTES/1440</f>
        <v>46273.802083333321</v>
      </c>
      <c r="G3398">
        <f t="shared" ref="G3398:G3461" si="692">COUNTIFS(OL_SNAP,A3398,OL_EFF,C3398,OL_WT,D3398,OL_OPEN,"&gt;0")</f>
        <v>0</v>
      </c>
      <c r="H3398">
        <f t="shared" ref="H3398:H3461" si="693">SUMIFS($G$6:$G$3569,$A$6:$A$3569,A3398,$D$6:$D$3569,D3398,$F$6:$F$3569,"&lt;="&amp;F3398)</f>
        <v>0</v>
      </c>
      <c r="I3398" s="27">
        <f t="shared" ref="I3398:I3461" si="694">INDEX(C_RES,MATCH(1,INDEX((C_SN=A3398)*(C_WT=D3398),0),0))</f>
        <v>0</v>
      </c>
      <c r="J3398" s="28" t="str">
        <f t="shared" ref="J3398:J3461" si="695">INDEX(C_RL,MATCH(1,INDEX((C_SN=A3398)*(C_WT=D3398),0),0))</f>
        <v>NULL</v>
      </c>
      <c r="K3398" s="29" t="str">
        <f t="shared" ref="K3398:K3461" si="696">IF(G3398=0,"",IF(ISNUMBER(J3398),IF(J3398&gt;0,H3398/J3398/24,"NULL"),"NULL"))</f>
        <v/>
      </c>
      <c r="L3398" s="26" t="str">
        <f t="shared" ref="L3398:L3461" si="697">IF(ISNUMBER(K3398),B3398+K3398,"")</f>
        <v/>
      </c>
      <c r="M3398" t="str">
        <f t="shared" ref="M3398:M3461" si="698">IF(G3398=0,"",IF(B3398&gt;=F3398,"NO - CUTOFF PASSED",IF(ISNUMBER(K3398),IF(L3398&lt;=F3398,"YES","NO"),"UNKNOWN - NO RATE")))</f>
        <v/>
      </c>
      <c r="N3398" s="28">
        <f t="shared" ref="N3398:N3461" si="699">IFERROR(IF(AND(INDEX(C_HRS,MATCH(1,INDEX((C_SN=A3398)*(C_WT=D3398),0),0))&gt;0,INDEX(C_TL,MATCH(1,INDEX((C_SN=A3398)*(C_WT=D3398),0),0))&gt;0),INDEX(C_TL,MATCH(1,INDEX((C_SN=A3398)*(C_WT=D3398),0),0))/INDEX(C_HRS,MATCH(1,INDEX((C_SN=A3398)*(C_WT=D3398),0),0)),"NULL"),"NULL")</f>
        <v>58.441558441558442</v>
      </c>
      <c r="O3398" t="str">
        <f t="shared" ref="O3398:O3461" si="700">IF(M3398="NO",IF(ISNUMBER(N3398),ROUNDUP(H3398/(N3398*(F3398-B3398)*24),0),"CANNOT ESTIMATE - NO RATE"),"")</f>
        <v/>
      </c>
      <c r="P3398" t="str">
        <f t="shared" ref="P3398:P3461" si="701">IF(ISNUMBER(O3398),MAX(0,O3398-I3398),O3398)</f>
        <v/>
      </c>
      <c r="Q3398" s="10"/>
      <c r="R3398" s="10"/>
      <c r="S3398" s="16">
        <v>0</v>
      </c>
      <c r="T3398" s="13"/>
      <c r="U3398" s="14"/>
      <c r="V3398" s="11"/>
      <c r="W3398" s="10"/>
      <c r="X3398" s="29"/>
      <c r="AA3398" t="s">
        <v>331</v>
      </c>
      <c r="AB3398">
        <v>1</v>
      </c>
      <c r="AR3398" t="s">
        <v>338</v>
      </c>
    </row>
    <row r="3399" spans="1:44" x14ac:dyDescent="0.35">
      <c r="A3399">
        <v>18</v>
      </c>
      <c r="B3399" s="26">
        <f t="shared" si="689"/>
        <v>46273.854166666657</v>
      </c>
      <c r="C3399" t="s">
        <v>46</v>
      </c>
      <c r="D3399">
        <v>4</v>
      </c>
      <c r="E3399" s="26">
        <f t="shared" si="690"/>
        <v>46273.822916666657</v>
      </c>
      <c r="F3399" s="26">
        <f t="shared" si="691"/>
        <v>46273.802083333321</v>
      </c>
      <c r="G3399">
        <f t="shared" si="692"/>
        <v>0</v>
      </c>
      <c r="H3399">
        <f t="shared" si="693"/>
        <v>0</v>
      </c>
      <c r="I3399" s="27">
        <f t="shared" si="694"/>
        <v>0</v>
      </c>
      <c r="J3399" s="28" t="str">
        <f t="shared" si="695"/>
        <v>NULL</v>
      </c>
      <c r="K3399" s="29" t="str">
        <f t="shared" si="696"/>
        <v/>
      </c>
      <c r="L3399" s="26" t="str">
        <f t="shared" si="697"/>
        <v/>
      </c>
      <c r="M3399" t="str">
        <f t="shared" si="698"/>
        <v/>
      </c>
      <c r="N3399" s="28">
        <f t="shared" si="699"/>
        <v>116.70290571259142</v>
      </c>
      <c r="O3399" t="str">
        <f t="shared" si="700"/>
        <v/>
      </c>
      <c r="P3399" t="str">
        <f t="shared" si="701"/>
        <v/>
      </c>
      <c r="Q3399" s="10"/>
      <c r="R3399" s="10"/>
      <c r="S3399" s="16">
        <v>0</v>
      </c>
      <c r="T3399" s="13"/>
      <c r="U3399" s="14"/>
      <c r="V3399" s="11"/>
      <c r="W3399" s="10"/>
      <c r="X3399" s="29"/>
      <c r="AA3399" t="s">
        <v>331</v>
      </c>
      <c r="AB3399">
        <v>1</v>
      </c>
      <c r="AR3399" t="s">
        <v>338</v>
      </c>
    </row>
    <row r="3400" spans="1:44" x14ac:dyDescent="0.35">
      <c r="A3400">
        <v>18</v>
      </c>
      <c r="B3400" s="26">
        <f t="shared" si="689"/>
        <v>46273.854166666657</v>
      </c>
      <c r="C3400" t="s">
        <v>46</v>
      </c>
      <c r="D3400">
        <v>5</v>
      </c>
      <c r="E3400" s="26">
        <f t="shared" si="690"/>
        <v>46273.822916666657</v>
      </c>
      <c r="F3400" s="26">
        <f t="shared" si="691"/>
        <v>46273.802083333321</v>
      </c>
      <c r="G3400">
        <f t="shared" si="692"/>
        <v>0</v>
      </c>
      <c r="H3400">
        <f t="shared" si="693"/>
        <v>0</v>
      </c>
      <c r="I3400" s="27">
        <f t="shared" si="694"/>
        <v>0</v>
      </c>
      <c r="J3400" s="28" t="str">
        <f t="shared" si="695"/>
        <v>NULL</v>
      </c>
      <c r="K3400" s="29" t="str">
        <f t="shared" si="696"/>
        <v/>
      </c>
      <c r="L3400" s="26" t="str">
        <f t="shared" si="697"/>
        <v/>
      </c>
      <c r="M3400" t="str">
        <f t="shared" si="698"/>
        <v/>
      </c>
      <c r="N3400" s="28">
        <f t="shared" si="699"/>
        <v>21.695178849144636</v>
      </c>
      <c r="O3400" t="str">
        <f t="shared" si="700"/>
        <v/>
      </c>
      <c r="P3400" t="str">
        <f t="shared" si="701"/>
        <v/>
      </c>
      <c r="Q3400" s="10"/>
      <c r="R3400" s="10"/>
      <c r="S3400" s="16">
        <v>0</v>
      </c>
      <c r="T3400" s="13"/>
      <c r="U3400" s="14"/>
      <c r="V3400" s="11"/>
      <c r="W3400" s="10"/>
      <c r="X3400" s="29"/>
      <c r="AA3400" t="s">
        <v>331</v>
      </c>
      <c r="AB3400">
        <v>1</v>
      </c>
      <c r="AR3400" t="s">
        <v>338</v>
      </c>
    </row>
    <row r="3401" spans="1:44" x14ac:dyDescent="0.35">
      <c r="A3401">
        <v>18</v>
      </c>
      <c r="B3401" s="26">
        <f t="shared" si="689"/>
        <v>46273.854166666657</v>
      </c>
      <c r="C3401" t="s">
        <v>46</v>
      </c>
      <c r="D3401">
        <v>6</v>
      </c>
      <c r="E3401" s="26">
        <f t="shared" si="690"/>
        <v>46273.822916666657</v>
      </c>
      <c r="F3401" s="26">
        <f t="shared" si="691"/>
        <v>46273.802083333321</v>
      </c>
      <c r="G3401">
        <f t="shared" si="692"/>
        <v>0</v>
      </c>
      <c r="H3401">
        <f t="shared" si="693"/>
        <v>0</v>
      </c>
      <c r="I3401" s="27">
        <f t="shared" si="694"/>
        <v>1</v>
      </c>
      <c r="J3401" s="28">
        <f t="shared" si="695"/>
        <v>15.414064074148701</v>
      </c>
      <c r="K3401" s="29" t="str">
        <f t="shared" si="696"/>
        <v/>
      </c>
      <c r="L3401" s="26" t="str">
        <f t="shared" si="697"/>
        <v/>
      </c>
      <c r="M3401" t="str">
        <f t="shared" si="698"/>
        <v/>
      </c>
      <c r="N3401" s="28">
        <f t="shared" si="699"/>
        <v>15.414064074148701</v>
      </c>
      <c r="O3401" t="str">
        <f t="shared" si="700"/>
        <v/>
      </c>
      <c r="P3401" t="str">
        <f t="shared" si="701"/>
        <v/>
      </c>
      <c r="Q3401" s="10"/>
      <c r="R3401" s="10"/>
      <c r="S3401" s="16">
        <v>1</v>
      </c>
      <c r="T3401" s="13">
        <v>15.414064074148699</v>
      </c>
      <c r="U3401" s="14"/>
      <c r="V3401" s="11"/>
      <c r="W3401" s="10"/>
      <c r="X3401" s="29"/>
      <c r="AA3401" t="s">
        <v>331</v>
      </c>
      <c r="AB3401">
        <v>2</v>
      </c>
      <c r="AC3401">
        <v>8.4317361178881622</v>
      </c>
      <c r="AD3401">
        <v>22.86309213951067</v>
      </c>
      <c r="AL3401">
        <v>8.4317361178881622</v>
      </c>
      <c r="AM3401">
        <v>22.86309213951067</v>
      </c>
      <c r="AR3401" t="s">
        <v>332</v>
      </c>
    </row>
    <row r="3402" spans="1:44" x14ac:dyDescent="0.35">
      <c r="A3402">
        <v>18</v>
      </c>
      <c r="B3402" s="26">
        <f t="shared" si="689"/>
        <v>46273.854166666657</v>
      </c>
      <c r="C3402" t="s">
        <v>47</v>
      </c>
      <c r="D3402">
        <v>1</v>
      </c>
      <c r="E3402" s="26">
        <f t="shared" si="690"/>
        <v>46273.822916666657</v>
      </c>
      <c r="F3402" s="26">
        <f t="shared" si="691"/>
        <v>46273.802083333321</v>
      </c>
      <c r="G3402">
        <f t="shared" si="692"/>
        <v>0</v>
      </c>
      <c r="H3402">
        <f t="shared" si="693"/>
        <v>0</v>
      </c>
      <c r="I3402" s="27">
        <f t="shared" si="694"/>
        <v>0</v>
      </c>
      <c r="J3402" s="28" t="str">
        <f t="shared" si="695"/>
        <v>NULL</v>
      </c>
      <c r="K3402" s="29" t="str">
        <f t="shared" si="696"/>
        <v/>
      </c>
      <c r="L3402" s="26" t="str">
        <f t="shared" si="697"/>
        <v/>
      </c>
      <c r="M3402" t="str">
        <f t="shared" si="698"/>
        <v/>
      </c>
      <c r="N3402" s="28">
        <f t="shared" si="699"/>
        <v>34.227460053503002</v>
      </c>
      <c r="O3402" t="str">
        <f t="shared" si="700"/>
        <v/>
      </c>
      <c r="P3402" t="str">
        <f t="shared" si="701"/>
        <v/>
      </c>
      <c r="Q3402" s="10"/>
      <c r="R3402" s="10"/>
      <c r="S3402" s="16">
        <v>0</v>
      </c>
      <c r="T3402" s="13"/>
      <c r="U3402" s="14"/>
      <c r="V3402" s="11"/>
      <c r="W3402" s="10"/>
      <c r="X3402" s="29"/>
      <c r="AA3402" t="s">
        <v>331</v>
      </c>
      <c r="AB3402">
        <v>5</v>
      </c>
      <c r="AR3402" t="s">
        <v>337</v>
      </c>
    </row>
    <row r="3403" spans="1:44" x14ac:dyDescent="0.35">
      <c r="A3403">
        <v>18</v>
      </c>
      <c r="B3403" s="26">
        <f t="shared" si="689"/>
        <v>46273.854166666657</v>
      </c>
      <c r="C3403" t="s">
        <v>47</v>
      </c>
      <c r="D3403">
        <v>2</v>
      </c>
      <c r="E3403" s="26">
        <f t="shared" si="690"/>
        <v>46273.822916666657</v>
      </c>
      <c r="F3403" s="26">
        <f t="shared" si="691"/>
        <v>46273.802083333321</v>
      </c>
      <c r="G3403">
        <f t="shared" si="692"/>
        <v>0</v>
      </c>
      <c r="H3403">
        <f t="shared" si="693"/>
        <v>0</v>
      </c>
      <c r="I3403" s="27">
        <f t="shared" si="694"/>
        <v>0</v>
      </c>
      <c r="J3403" s="28" t="str">
        <f t="shared" si="695"/>
        <v>NULL</v>
      </c>
      <c r="K3403" s="29" t="str">
        <f t="shared" si="696"/>
        <v/>
      </c>
      <c r="L3403" s="26" t="str">
        <f t="shared" si="697"/>
        <v/>
      </c>
      <c r="M3403" t="str">
        <f t="shared" si="698"/>
        <v/>
      </c>
      <c r="N3403" s="28">
        <f t="shared" si="699"/>
        <v>41.894060995184596</v>
      </c>
      <c r="O3403" t="str">
        <f t="shared" si="700"/>
        <v/>
      </c>
      <c r="P3403" t="str">
        <f t="shared" si="701"/>
        <v/>
      </c>
      <c r="Q3403" s="10"/>
      <c r="R3403" s="10"/>
      <c r="S3403" s="16">
        <v>0</v>
      </c>
      <c r="T3403" s="13"/>
      <c r="U3403" s="14"/>
      <c r="V3403" s="11"/>
      <c r="W3403" s="10"/>
      <c r="X3403" s="29"/>
      <c r="AA3403" t="s">
        <v>331</v>
      </c>
      <c r="AB3403">
        <v>2</v>
      </c>
      <c r="AR3403" t="s">
        <v>332</v>
      </c>
    </row>
    <row r="3404" spans="1:44" x14ac:dyDescent="0.35">
      <c r="A3404">
        <v>18</v>
      </c>
      <c r="B3404" s="26">
        <f t="shared" si="689"/>
        <v>46273.854166666657</v>
      </c>
      <c r="C3404" t="s">
        <v>47</v>
      </c>
      <c r="D3404">
        <v>3</v>
      </c>
      <c r="E3404" s="26">
        <f t="shared" si="690"/>
        <v>46273.822916666657</v>
      </c>
      <c r="F3404" s="26">
        <f t="shared" si="691"/>
        <v>46273.802083333321</v>
      </c>
      <c r="G3404">
        <f t="shared" si="692"/>
        <v>0</v>
      </c>
      <c r="H3404">
        <f t="shared" si="693"/>
        <v>0</v>
      </c>
      <c r="I3404" s="27">
        <f t="shared" si="694"/>
        <v>0</v>
      </c>
      <c r="J3404" s="28" t="str">
        <f t="shared" si="695"/>
        <v>NULL</v>
      </c>
      <c r="K3404" s="29" t="str">
        <f t="shared" si="696"/>
        <v/>
      </c>
      <c r="L3404" s="26" t="str">
        <f t="shared" si="697"/>
        <v/>
      </c>
      <c r="M3404" t="str">
        <f t="shared" si="698"/>
        <v/>
      </c>
      <c r="N3404" s="28">
        <f t="shared" si="699"/>
        <v>58.441558441558442</v>
      </c>
      <c r="O3404" t="str">
        <f t="shared" si="700"/>
        <v/>
      </c>
      <c r="P3404" t="str">
        <f t="shared" si="701"/>
        <v/>
      </c>
      <c r="Q3404" s="10"/>
      <c r="R3404" s="10"/>
      <c r="S3404" s="16">
        <v>0</v>
      </c>
      <c r="T3404" s="13"/>
      <c r="U3404" s="14"/>
      <c r="V3404" s="11"/>
      <c r="W3404" s="10"/>
      <c r="X3404" s="29"/>
      <c r="AA3404" t="s">
        <v>331</v>
      </c>
      <c r="AB3404">
        <v>1</v>
      </c>
      <c r="AR3404" t="s">
        <v>338</v>
      </c>
    </row>
    <row r="3405" spans="1:44" x14ac:dyDescent="0.35">
      <c r="A3405">
        <v>18</v>
      </c>
      <c r="B3405" s="26">
        <f t="shared" si="689"/>
        <v>46273.854166666657</v>
      </c>
      <c r="C3405" t="s">
        <v>47</v>
      </c>
      <c r="D3405">
        <v>4</v>
      </c>
      <c r="E3405" s="26">
        <f t="shared" si="690"/>
        <v>46273.822916666657</v>
      </c>
      <c r="F3405" s="26">
        <f t="shared" si="691"/>
        <v>46273.802083333321</v>
      </c>
      <c r="G3405">
        <f t="shared" si="692"/>
        <v>0</v>
      </c>
      <c r="H3405">
        <f t="shared" si="693"/>
        <v>0</v>
      </c>
      <c r="I3405" s="27">
        <f t="shared" si="694"/>
        <v>0</v>
      </c>
      <c r="J3405" s="28" t="str">
        <f t="shared" si="695"/>
        <v>NULL</v>
      </c>
      <c r="K3405" s="29" t="str">
        <f t="shared" si="696"/>
        <v/>
      </c>
      <c r="L3405" s="26" t="str">
        <f t="shared" si="697"/>
        <v/>
      </c>
      <c r="M3405" t="str">
        <f t="shared" si="698"/>
        <v/>
      </c>
      <c r="N3405" s="28">
        <f t="shared" si="699"/>
        <v>116.70290571259142</v>
      </c>
      <c r="O3405" t="str">
        <f t="shared" si="700"/>
        <v/>
      </c>
      <c r="P3405" t="str">
        <f t="shared" si="701"/>
        <v/>
      </c>
      <c r="Q3405" s="10"/>
      <c r="R3405" s="10"/>
      <c r="S3405" s="16">
        <v>0</v>
      </c>
      <c r="T3405" s="13"/>
      <c r="U3405" s="14"/>
      <c r="V3405" s="11"/>
      <c r="W3405" s="10"/>
      <c r="X3405" s="29"/>
      <c r="AA3405" t="s">
        <v>331</v>
      </c>
      <c r="AB3405">
        <v>1</v>
      </c>
      <c r="AR3405" t="s">
        <v>338</v>
      </c>
    </row>
    <row r="3406" spans="1:44" x14ac:dyDescent="0.35">
      <c r="A3406">
        <v>18</v>
      </c>
      <c r="B3406" s="26">
        <f t="shared" si="689"/>
        <v>46273.854166666657</v>
      </c>
      <c r="C3406" t="s">
        <v>47</v>
      </c>
      <c r="D3406">
        <v>5</v>
      </c>
      <c r="E3406" s="26">
        <f t="shared" si="690"/>
        <v>46273.822916666657</v>
      </c>
      <c r="F3406" s="26">
        <f t="shared" si="691"/>
        <v>46273.802083333321</v>
      </c>
      <c r="G3406">
        <f t="shared" si="692"/>
        <v>0</v>
      </c>
      <c r="H3406">
        <f t="shared" si="693"/>
        <v>0</v>
      </c>
      <c r="I3406" s="27">
        <f t="shared" si="694"/>
        <v>0</v>
      </c>
      <c r="J3406" s="28" t="str">
        <f t="shared" si="695"/>
        <v>NULL</v>
      </c>
      <c r="K3406" s="29" t="str">
        <f t="shared" si="696"/>
        <v/>
      </c>
      <c r="L3406" s="26" t="str">
        <f t="shared" si="697"/>
        <v/>
      </c>
      <c r="M3406" t="str">
        <f t="shared" si="698"/>
        <v/>
      </c>
      <c r="N3406" s="28">
        <f t="shared" si="699"/>
        <v>21.695178849144636</v>
      </c>
      <c r="O3406" t="str">
        <f t="shared" si="700"/>
        <v/>
      </c>
      <c r="P3406" t="str">
        <f t="shared" si="701"/>
        <v/>
      </c>
      <c r="Q3406" s="10"/>
      <c r="R3406" s="10"/>
      <c r="S3406" s="16">
        <v>0</v>
      </c>
      <c r="T3406" s="13"/>
      <c r="U3406" s="14"/>
      <c r="V3406" s="11"/>
      <c r="W3406" s="10"/>
      <c r="X3406" s="29"/>
      <c r="AA3406" t="s">
        <v>331</v>
      </c>
      <c r="AB3406">
        <v>1</v>
      </c>
      <c r="AR3406" t="s">
        <v>338</v>
      </c>
    </row>
    <row r="3407" spans="1:44" x14ac:dyDescent="0.35">
      <c r="A3407">
        <v>18</v>
      </c>
      <c r="B3407" s="26">
        <f t="shared" si="689"/>
        <v>46273.854166666657</v>
      </c>
      <c r="C3407" t="s">
        <v>47</v>
      </c>
      <c r="D3407">
        <v>6</v>
      </c>
      <c r="E3407" s="26">
        <f t="shared" si="690"/>
        <v>46273.822916666657</v>
      </c>
      <c r="F3407" s="26">
        <f t="shared" si="691"/>
        <v>46273.802083333321</v>
      </c>
      <c r="G3407">
        <f t="shared" si="692"/>
        <v>0</v>
      </c>
      <c r="H3407">
        <f t="shared" si="693"/>
        <v>0</v>
      </c>
      <c r="I3407" s="27">
        <f t="shared" si="694"/>
        <v>1</v>
      </c>
      <c r="J3407" s="28">
        <f t="shared" si="695"/>
        <v>15.414064074148701</v>
      </c>
      <c r="K3407" s="29" t="str">
        <f t="shared" si="696"/>
        <v/>
      </c>
      <c r="L3407" s="26" t="str">
        <f t="shared" si="697"/>
        <v/>
      </c>
      <c r="M3407" t="str">
        <f t="shared" si="698"/>
        <v/>
      </c>
      <c r="N3407" s="28">
        <f t="shared" si="699"/>
        <v>15.414064074148701</v>
      </c>
      <c r="O3407" t="str">
        <f t="shared" si="700"/>
        <v/>
      </c>
      <c r="P3407" t="str">
        <f t="shared" si="701"/>
        <v/>
      </c>
      <c r="Q3407" s="10"/>
      <c r="R3407" s="10"/>
      <c r="S3407" s="16">
        <v>1</v>
      </c>
      <c r="T3407" s="13">
        <v>15.414064074148699</v>
      </c>
      <c r="U3407" s="14"/>
      <c r="V3407" s="11"/>
      <c r="W3407" s="10"/>
      <c r="X3407" s="29"/>
      <c r="AA3407" t="s">
        <v>331</v>
      </c>
      <c r="AB3407">
        <v>2</v>
      </c>
      <c r="AC3407">
        <v>8.4317361178881622</v>
      </c>
      <c r="AD3407">
        <v>22.86309213951067</v>
      </c>
      <c r="AL3407">
        <v>8.4317361178881622</v>
      </c>
      <c r="AM3407">
        <v>22.86309213951067</v>
      </c>
      <c r="AR3407" t="s">
        <v>332</v>
      </c>
    </row>
    <row r="3408" spans="1:44" x14ac:dyDescent="0.35">
      <c r="A3408">
        <v>18</v>
      </c>
      <c r="B3408" s="26">
        <f t="shared" si="689"/>
        <v>46273.854166666657</v>
      </c>
      <c r="C3408" t="s">
        <v>48</v>
      </c>
      <c r="D3408">
        <v>1</v>
      </c>
      <c r="E3408" s="26">
        <f t="shared" si="690"/>
        <v>46273.833333333343</v>
      </c>
      <c r="F3408" s="26">
        <f t="shared" si="691"/>
        <v>46273.812500000007</v>
      </c>
      <c r="G3408">
        <f t="shared" si="692"/>
        <v>0</v>
      </c>
      <c r="H3408">
        <f t="shared" si="693"/>
        <v>0</v>
      </c>
      <c r="I3408" s="27">
        <f t="shared" si="694"/>
        <v>0</v>
      </c>
      <c r="J3408" s="28" t="str">
        <f t="shared" si="695"/>
        <v>NULL</v>
      </c>
      <c r="K3408" s="29" t="str">
        <f t="shared" si="696"/>
        <v/>
      </c>
      <c r="L3408" s="26" t="str">
        <f t="shared" si="697"/>
        <v/>
      </c>
      <c r="M3408" t="str">
        <f t="shared" si="698"/>
        <v/>
      </c>
      <c r="N3408" s="28">
        <f t="shared" si="699"/>
        <v>34.227460053503002</v>
      </c>
      <c r="O3408" t="str">
        <f t="shared" si="700"/>
        <v/>
      </c>
      <c r="P3408" t="str">
        <f t="shared" si="701"/>
        <v/>
      </c>
      <c r="Q3408" s="10"/>
      <c r="R3408" s="10"/>
      <c r="S3408" s="16">
        <v>0</v>
      </c>
      <c r="T3408" s="13"/>
      <c r="U3408" s="14"/>
      <c r="V3408" s="11"/>
      <c r="W3408" s="10"/>
      <c r="X3408" s="29"/>
      <c r="AA3408" t="s">
        <v>331</v>
      </c>
      <c r="AB3408">
        <v>5</v>
      </c>
      <c r="AR3408" t="s">
        <v>337</v>
      </c>
    </row>
    <row r="3409" spans="1:44" x14ac:dyDescent="0.35">
      <c r="A3409">
        <v>18</v>
      </c>
      <c r="B3409" s="26">
        <f t="shared" si="689"/>
        <v>46273.854166666657</v>
      </c>
      <c r="C3409" t="s">
        <v>48</v>
      </c>
      <c r="D3409">
        <v>2</v>
      </c>
      <c r="E3409" s="26">
        <f t="shared" si="690"/>
        <v>46273.833333333343</v>
      </c>
      <c r="F3409" s="26">
        <f t="shared" si="691"/>
        <v>46273.812500000007</v>
      </c>
      <c r="G3409">
        <f t="shared" si="692"/>
        <v>0</v>
      </c>
      <c r="H3409">
        <f t="shared" si="693"/>
        <v>0</v>
      </c>
      <c r="I3409" s="27">
        <f t="shared" si="694"/>
        <v>0</v>
      </c>
      <c r="J3409" s="28" t="str">
        <f t="shared" si="695"/>
        <v>NULL</v>
      </c>
      <c r="K3409" s="29" t="str">
        <f t="shared" si="696"/>
        <v/>
      </c>
      <c r="L3409" s="26" t="str">
        <f t="shared" si="697"/>
        <v/>
      </c>
      <c r="M3409" t="str">
        <f t="shared" si="698"/>
        <v/>
      </c>
      <c r="N3409" s="28">
        <f t="shared" si="699"/>
        <v>41.894060995184596</v>
      </c>
      <c r="O3409" t="str">
        <f t="shared" si="700"/>
        <v/>
      </c>
      <c r="P3409" t="str">
        <f t="shared" si="701"/>
        <v/>
      </c>
      <c r="Q3409" s="10"/>
      <c r="R3409" s="10"/>
      <c r="S3409" s="16">
        <v>0</v>
      </c>
      <c r="T3409" s="13"/>
      <c r="U3409" s="14"/>
      <c r="V3409" s="11"/>
      <c r="W3409" s="10"/>
      <c r="X3409" s="29"/>
      <c r="AA3409" t="s">
        <v>331</v>
      </c>
      <c r="AB3409">
        <v>2</v>
      </c>
      <c r="AR3409" t="s">
        <v>332</v>
      </c>
    </row>
    <row r="3410" spans="1:44" x14ac:dyDescent="0.35">
      <c r="A3410">
        <v>18</v>
      </c>
      <c r="B3410" s="26">
        <f t="shared" si="689"/>
        <v>46273.854166666657</v>
      </c>
      <c r="C3410" t="s">
        <v>48</v>
      </c>
      <c r="D3410">
        <v>3</v>
      </c>
      <c r="E3410" s="26">
        <f t="shared" si="690"/>
        <v>46273.833333333343</v>
      </c>
      <c r="F3410" s="26">
        <f t="shared" si="691"/>
        <v>46273.812500000007</v>
      </c>
      <c r="G3410">
        <f t="shared" si="692"/>
        <v>0</v>
      </c>
      <c r="H3410">
        <f t="shared" si="693"/>
        <v>0</v>
      </c>
      <c r="I3410" s="27">
        <f t="shared" si="694"/>
        <v>0</v>
      </c>
      <c r="J3410" s="28" t="str">
        <f t="shared" si="695"/>
        <v>NULL</v>
      </c>
      <c r="K3410" s="29" t="str">
        <f t="shared" si="696"/>
        <v/>
      </c>
      <c r="L3410" s="26" t="str">
        <f t="shared" si="697"/>
        <v/>
      </c>
      <c r="M3410" t="str">
        <f t="shared" si="698"/>
        <v/>
      </c>
      <c r="N3410" s="28">
        <f t="shared" si="699"/>
        <v>58.441558441558442</v>
      </c>
      <c r="O3410" t="str">
        <f t="shared" si="700"/>
        <v/>
      </c>
      <c r="P3410" t="str">
        <f t="shared" si="701"/>
        <v/>
      </c>
      <c r="Q3410" s="10"/>
      <c r="R3410" s="10"/>
      <c r="S3410" s="16">
        <v>0</v>
      </c>
      <c r="T3410" s="13"/>
      <c r="U3410" s="14"/>
      <c r="V3410" s="11"/>
      <c r="W3410" s="10"/>
      <c r="X3410" s="29"/>
      <c r="AA3410" t="s">
        <v>331</v>
      </c>
      <c r="AB3410">
        <v>1</v>
      </c>
      <c r="AR3410" t="s">
        <v>338</v>
      </c>
    </row>
    <row r="3411" spans="1:44" x14ac:dyDescent="0.35">
      <c r="A3411">
        <v>18</v>
      </c>
      <c r="B3411" s="26">
        <f t="shared" si="689"/>
        <v>46273.854166666657</v>
      </c>
      <c r="C3411" t="s">
        <v>48</v>
      </c>
      <c r="D3411">
        <v>4</v>
      </c>
      <c r="E3411" s="26">
        <f t="shared" si="690"/>
        <v>46273.833333333343</v>
      </c>
      <c r="F3411" s="26">
        <f t="shared" si="691"/>
        <v>46273.812500000007</v>
      </c>
      <c r="G3411">
        <f t="shared" si="692"/>
        <v>0</v>
      </c>
      <c r="H3411">
        <f t="shared" si="693"/>
        <v>0</v>
      </c>
      <c r="I3411" s="27">
        <f t="shared" si="694"/>
        <v>0</v>
      </c>
      <c r="J3411" s="28" t="str">
        <f t="shared" si="695"/>
        <v>NULL</v>
      </c>
      <c r="K3411" s="29" t="str">
        <f t="shared" si="696"/>
        <v/>
      </c>
      <c r="L3411" s="26" t="str">
        <f t="shared" si="697"/>
        <v/>
      </c>
      <c r="M3411" t="str">
        <f t="shared" si="698"/>
        <v/>
      </c>
      <c r="N3411" s="28">
        <f t="shared" si="699"/>
        <v>116.70290571259142</v>
      </c>
      <c r="O3411" t="str">
        <f t="shared" si="700"/>
        <v/>
      </c>
      <c r="P3411" t="str">
        <f t="shared" si="701"/>
        <v/>
      </c>
      <c r="Q3411" s="10"/>
      <c r="R3411" s="10"/>
      <c r="S3411" s="16">
        <v>0</v>
      </c>
      <c r="T3411" s="13"/>
      <c r="U3411" s="14"/>
      <c r="V3411" s="11"/>
      <c r="W3411" s="10"/>
      <c r="X3411" s="29"/>
      <c r="AA3411" t="s">
        <v>331</v>
      </c>
      <c r="AB3411">
        <v>1</v>
      </c>
      <c r="AR3411" t="s">
        <v>338</v>
      </c>
    </row>
    <row r="3412" spans="1:44" x14ac:dyDescent="0.35">
      <c r="A3412">
        <v>18</v>
      </c>
      <c r="B3412" s="26">
        <f t="shared" si="689"/>
        <v>46273.854166666657</v>
      </c>
      <c r="C3412" t="s">
        <v>48</v>
      </c>
      <c r="D3412">
        <v>5</v>
      </c>
      <c r="E3412" s="26">
        <f t="shared" si="690"/>
        <v>46273.833333333343</v>
      </c>
      <c r="F3412" s="26">
        <f t="shared" si="691"/>
        <v>46273.812500000007</v>
      </c>
      <c r="G3412">
        <f t="shared" si="692"/>
        <v>0</v>
      </c>
      <c r="H3412">
        <f t="shared" si="693"/>
        <v>0</v>
      </c>
      <c r="I3412" s="27">
        <f t="shared" si="694"/>
        <v>0</v>
      </c>
      <c r="J3412" s="28" t="str">
        <f t="shared" si="695"/>
        <v>NULL</v>
      </c>
      <c r="K3412" s="29" t="str">
        <f t="shared" si="696"/>
        <v/>
      </c>
      <c r="L3412" s="26" t="str">
        <f t="shared" si="697"/>
        <v/>
      </c>
      <c r="M3412" t="str">
        <f t="shared" si="698"/>
        <v/>
      </c>
      <c r="N3412" s="28">
        <f t="shared" si="699"/>
        <v>21.695178849144636</v>
      </c>
      <c r="O3412" t="str">
        <f t="shared" si="700"/>
        <v/>
      </c>
      <c r="P3412" t="str">
        <f t="shared" si="701"/>
        <v/>
      </c>
      <c r="Q3412" s="10"/>
      <c r="R3412" s="10"/>
      <c r="S3412" s="16">
        <v>0</v>
      </c>
      <c r="T3412" s="13"/>
      <c r="U3412" s="14"/>
      <c r="V3412" s="11"/>
      <c r="W3412" s="10"/>
      <c r="X3412" s="29"/>
      <c r="AA3412" t="s">
        <v>331</v>
      </c>
      <c r="AB3412">
        <v>1</v>
      </c>
      <c r="AR3412" t="s">
        <v>338</v>
      </c>
    </row>
    <row r="3413" spans="1:44" x14ac:dyDescent="0.35">
      <c r="A3413">
        <v>18</v>
      </c>
      <c r="B3413" s="26">
        <f t="shared" si="689"/>
        <v>46273.854166666657</v>
      </c>
      <c r="C3413" t="s">
        <v>48</v>
      </c>
      <c r="D3413">
        <v>6</v>
      </c>
      <c r="E3413" s="26">
        <f t="shared" si="690"/>
        <v>46273.833333333343</v>
      </c>
      <c r="F3413" s="26">
        <f t="shared" si="691"/>
        <v>46273.812500000007</v>
      </c>
      <c r="G3413">
        <f t="shared" si="692"/>
        <v>0</v>
      </c>
      <c r="H3413">
        <f t="shared" si="693"/>
        <v>0</v>
      </c>
      <c r="I3413" s="27">
        <f t="shared" si="694"/>
        <v>1</v>
      </c>
      <c r="J3413" s="28">
        <f t="shared" si="695"/>
        <v>15.414064074148701</v>
      </c>
      <c r="K3413" s="29" t="str">
        <f t="shared" si="696"/>
        <v/>
      </c>
      <c r="L3413" s="26" t="str">
        <f t="shared" si="697"/>
        <v/>
      </c>
      <c r="M3413" t="str">
        <f t="shared" si="698"/>
        <v/>
      </c>
      <c r="N3413" s="28">
        <f t="shared" si="699"/>
        <v>15.414064074148701</v>
      </c>
      <c r="O3413" t="str">
        <f t="shared" si="700"/>
        <v/>
      </c>
      <c r="P3413" t="str">
        <f t="shared" si="701"/>
        <v/>
      </c>
      <c r="Q3413" s="10"/>
      <c r="R3413" s="10"/>
      <c r="S3413" s="16">
        <v>1</v>
      </c>
      <c r="T3413" s="13">
        <v>15.414064074148699</v>
      </c>
      <c r="U3413" s="14"/>
      <c r="V3413" s="11"/>
      <c r="W3413" s="10"/>
      <c r="X3413" s="29"/>
      <c r="AA3413" t="s">
        <v>331</v>
      </c>
      <c r="AB3413">
        <v>2</v>
      </c>
      <c r="AC3413">
        <v>8.4317361178881622</v>
      </c>
      <c r="AD3413">
        <v>22.86309213951067</v>
      </c>
      <c r="AL3413">
        <v>8.4317361178881622</v>
      </c>
      <c r="AM3413">
        <v>22.86309213951067</v>
      </c>
      <c r="AR3413" t="s">
        <v>332</v>
      </c>
    </row>
    <row r="3414" spans="1:44" x14ac:dyDescent="0.35">
      <c r="A3414">
        <v>18</v>
      </c>
      <c r="B3414" s="26">
        <f t="shared" si="689"/>
        <v>46273.854166666657</v>
      </c>
      <c r="C3414" t="s">
        <v>49</v>
      </c>
      <c r="D3414">
        <v>1</v>
      </c>
      <c r="E3414" s="26">
        <f t="shared" si="690"/>
        <v>46273.833333333343</v>
      </c>
      <c r="F3414" s="26">
        <f t="shared" si="691"/>
        <v>46273.812500000007</v>
      </c>
      <c r="G3414">
        <f t="shared" si="692"/>
        <v>0</v>
      </c>
      <c r="H3414">
        <f t="shared" si="693"/>
        <v>0</v>
      </c>
      <c r="I3414" s="27">
        <f t="shared" si="694"/>
        <v>0</v>
      </c>
      <c r="J3414" s="28" t="str">
        <f t="shared" si="695"/>
        <v>NULL</v>
      </c>
      <c r="K3414" s="29" t="str">
        <f t="shared" si="696"/>
        <v/>
      </c>
      <c r="L3414" s="26" t="str">
        <f t="shared" si="697"/>
        <v/>
      </c>
      <c r="M3414" t="str">
        <f t="shared" si="698"/>
        <v/>
      </c>
      <c r="N3414" s="28">
        <f t="shared" si="699"/>
        <v>34.227460053503002</v>
      </c>
      <c r="O3414" t="str">
        <f t="shared" si="700"/>
        <v/>
      </c>
      <c r="P3414" t="str">
        <f t="shared" si="701"/>
        <v/>
      </c>
      <c r="Q3414" s="10"/>
      <c r="R3414" s="10"/>
      <c r="S3414" s="16">
        <v>0</v>
      </c>
      <c r="T3414" s="13"/>
      <c r="U3414" s="14"/>
      <c r="V3414" s="11"/>
      <c r="W3414" s="10"/>
      <c r="X3414" s="29"/>
      <c r="AA3414" t="s">
        <v>331</v>
      </c>
      <c r="AB3414">
        <v>5</v>
      </c>
      <c r="AR3414" t="s">
        <v>337</v>
      </c>
    </row>
    <row r="3415" spans="1:44" x14ac:dyDescent="0.35">
      <c r="A3415">
        <v>18</v>
      </c>
      <c r="B3415" s="26">
        <f t="shared" si="689"/>
        <v>46273.854166666657</v>
      </c>
      <c r="C3415" t="s">
        <v>49</v>
      </c>
      <c r="D3415">
        <v>2</v>
      </c>
      <c r="E3415" s="26">
        <f t="shared" si="690"/>
        <v>46273.833333333343</v>
      </c>
      <c r="F3415" s="26">
        <f t="shared" si="691"/>
        <v>46273.812500000007</v>
      </c>
      <c r="G3415">
        <f t="shared" si="692"/>
        <v>0</v>
      </c>
      <c r="H3415">
        <f t="shared" si="693"/>
        <v>0</v>
      </c>
      <c r="I3415" s="27">
        <f t="shared" si="694"/>
        <v>0</v>
      </c>
      <c r="J3415" s="28" t="str">
        <f t="shared" si="695"/>
        <v>NULL</v>
      </c>
      <c r="K3415" s="29" t="str">
        <f t="shared" si="696"/>
        <v/>
      </c>
      <c r="L3415" s="26" t="str">
        <f t="shared" si="697"/>
        <v/>
      </c>
      <c r="M3415" t="str">
        <f t="shared" si="698"/>
        <v/>
      </c>
      <c r="N3415" s="28">
        <f t="shared" si="699"/>
        <v>41.894060995184596</v>
      </c>
      <c r="O3415" t="str">
        <f t="shared" si="700"/>
        <v/>
      </c>
      <c r="P3415" t="str">
        <f t="shared" si="701"/>
        <v/>
      </c>
      <c r="Q3415" s="10"/>
      <c r="R3415" s="10"/>
      <c r="S3415" s="16">
        <v>0</v>
      </c>
      <c r="T3415" s="13"/>
      <c r="U3415" s="14"/>
      <c r="V3415" s="11"/>
      <c r="W3415" s="10"/>
      <c r="X3415" s="29"/>
      <c r="AA3415" t="s">
        <v>331</v>
      </c>
      <c r="AB3415">
        <v>2</v>
      </c>
      <c r="AR3415" t="s">
        <v>332</v>
      </c>
    </row>
    <row r="3416" spans="1:44" x14ac:dyDescent="0.35">
      <c r="A3416">
        <v>18</v>
      </c>
      <c r="B3416" s="26">
        <f t="shared" si="689"/>
        <v>46273.854166666657</v>
      </c>
      <c r="C3416" t="s">
        <v>49</v>
      </c>
      <c r="D3416">
        <v>3</v>
      </c>
      <c r="E3416" s="26">
        <f t="shared" si="690"/>
        <v>46273.833333333343</v>
      </c>
      <c r="F3416" s="26">
        <f t="shared" si="691"/>
        <v>46273.812500000007</v>
      </c>
      <c r="G3416">
        <f t="shared" si="692"/>
        <v>0</v>
      </c>
      <c r="H3416">
        <f t="shared" si="693"/>
        <v>0</v>
      </c>
      <c r="I3416" s="27">
        <f t="shared" si="694"/>
        <v>0</v>
      </c>
      <c r="J3416" s="28" t="str">
        <f t="shared" si="695"/>
        <v>NULL</v>
      </c>
      <c r="K3416" s="29" t="str">
        <f t="shared" si="696"/>
        <v/>
      </c>
      <c r="L3416" s="26" t="str">
        <f t="shared" si="697"/>
        <v/>
      </c>
      <c r="M3416" t="str">
        <f t="shared" si="698"/>
        <v/>
      </c>
      <c r="N3416" s="28">
        <f t="shared" si="699"/>
        <v>58.441558441558442</v>
      </c>
      <c r="O3416" t="str">
        <f t="shared" si="700"/>
        <v/>
      </c>
      <c r="P3416" t="str">
        <f t="shared" si="701"/>
        <v/>
      </c>
      <c r="Q3416" s="10"/>
      <c r="R3416" s="10"/>
      <c r="S3416" s="16">
        <v>0</v>
      </c>
      <c r="T3416" s="13"/>
      <c r="U3416" s="14"/>
      <c r="V3416" s="11"/>
      <c r="W3416" s="10"/>
      <c r="X3416" s="29"/>
      <c r="AA3416" t="s">
        <v>331</v>
      </c>
      <c r="AB3416">
        <v>1</v>
      </c>
      <c r="AR3416" t="s">
        <v>338</v>
      </c>
    </row>
    <row r="3417" spans="1:44" x14ac:dyDescent="0.35">
      <c r="A3417">
        <v>18</v>
      </c>
      <c r="B3417" s="26">
        <f t="shared" si="689"/>
        <v>46273.854166666657</v>
      </c>
      <c r="C3417" t="s">
        <v>49</v>
      </c>
      <c r="D3417">
        <v>4</v>
      </c>
      <c r="E3417" s="26">
        <f t="shared" si="690"/>
        <v>46273.833333333343</v>
      </c>
      <c r="F3417" s="26">
        <f t="shared" si="691"/>
        <v>46273.812500000007</v>
      </c>
      <c r="G3417">
        <f t="shared" si="692"/>
        <v>0</v>
      </c>
      <c r="H3417">
        <f t="shared" si="693"/>
        <v>0</v>
      </c>
      <c r="I3417" s="27">
        <f t="shared" si="694"/>
        <v>0</v>
      </c>
      <c r="J3417" s="28" t="str">
        <f t="shared" si="695"/>
        <v>NULL</v>
      </c>
      <c r="K3417" s="29" t="str">
        <f t="shared" si="696"/>
        <v/>
      </c>
      <c r="L3417" s="26" t="str">
        <f t="shared" si="697"/>
        <v/>
      </c>
      <c r="M3417" t="str">
        <f t="shared" si="698"/>
        <v/>
      </c>
      <c r="N3417" s="28">
        <f t="shared" si="699"/>
        <v>116.70290571259142</v>
      </c>
      <c r="O3417" t="str">
        <f t="shared" si="700"/>
        <v/>
      </c>
      <c r="P3417" t="str">
        <f t="shared" si="701"/>
        <v/>
      </c>
      <c r="Q3417" s="10"/>
      <c r="R3417" s="10"/>
      <c r="S3417" s="16">
        <v>0</v>
      </c>
      <c r="T3417" s="13"/>
      <c r="U3417" s="14"/>
      <c r="V3417" s="11"/>
      <c r="W3417" s="10"/>
      <c r="X3417" s="29"/>
      <c r="AA3417" t="s">
        <v>331</v>
      </c>
      <c r="AB3417">
        <v>1</v>
      </c>
      <c r="AR3417" t="s">
        <v>338</v>
      </c>
    </row>
    <row r="3418" spans="1:44" x14ac:dyDescent="0.35">
      <c r="A3418">
        <v>18</v>
      </c>
      <c r="B3418" s="26">
        <f t="shared" si="689"/>
        <v>46273.854166666657</v>
      </c>
      <c r="C3418" t="s">
        <v>49</v>
      </c>
      <c r="D3418">
        <v>5</v>
      </c>
      <c r="E3418" s="26">
        <f t="shared" si="690"/>
        <v>46273.833333333343</v>
      </c>
      <c r="F3418" s="26">
        <f t="shared" si="691"/>
        <v>46273.812500000007</v>
      </c>
      <c r="G3418">
        <f t="shared" si="692"/>
        <v>0</v>
      </c>
      <c r="H3418">
        <f t="shared" si="693"/>
        <v>0</v>
      </c>
      <c r="I3418" s="27">
        <f t="shared" si="694"/>
        <v>0</v>
      </c>
      <c r="J3418" s="28" t="str">
        <f t="shared" si="695"/>
        <v>NULL</v>
      </c>
      <c r="K3418" s="29" t="str">
        <f t="shared" si="696"/>
        <v/>
      </c>
      <c r="L3418" s="26" t="str">
        <f t="shared" si="697"/>
        <v/>
      </c>
      <c r="M3418" t="str">
        <f t="shared" si="698"/>
        <v/>
      </c>
      <c r="N3418" s="28">
        <f t="shared" si="699"/>
        <v>21.695178849144636</v>
      </c>
      <c r="O3418" t="str">
        <f t="shared" si="700"/>
        <v/>
      </c>
      <c r="P3418" t="str">
        <f t="shared" si="701"/>
        <v/>
      </c>
      <c r="Q3418" s="10"/>
      <c r="R3418" s="10"/>
      <c r="S3418" s="16">
        <v>0</v>
      </c>
      <c r="T3418" s="13"/>
      <c r="U3418" s="14"/>
      <c r="V3418" s="11"/>
      <c r="W3418" s="10"/>
      <c r="X3418" s="29"/>
      <c r="AA3418" t="s">
        <v>331</v>
      </c>
      <c r="AB3418">
        <v>1</v>
      </c>
      <c r="AR3418" t="s">
        <v>338</v>
      </c>
    </row>
    <row r="3419" spans="1:44" x14ac:dyDescent="0.35">
      <c r="A3419">
        <v>18</v>
      </c>
      <c r="B3419" s="26">
        <f t="shared" si="689"/>
        <v>46273.854166666657</v>
      </c>
      <c r="C3419" t="s">
        <v>49</v>
      </c>
      <c r="D3419">
        <v>6</v>
      </c>
      <c r="E3419" s="26">
        <f t="shared" si="690"/>
        <v>46273.833333333343</v>
      </c>
      <c r="F3419" s="26">
        <f t="shared" si="691"/>
        <v>46273.812500000007</v>
      </c>
      <c r="G3419">
        <f t="shared" si="692"/>
        <v>0</v>
      </c>
      <c r="H3419">
        <f t="shared" si="693"/>
        <v>0</v>
      </c>
      <c r="I3419" s="27">
        <f t="shared" si="694"/>
        <v>1</v>
      </c>
      <c r="J3419" s="28">
        <f t="shared" si="695"/>
        <v>15.414064074148701</v>
      </c>
      <c r="K3419" s="29" t="str">
        <f t="shared" si="696"/>
        <v/>
      </c>
      <c r="L3419" s="26" t="str">
        <f t="shared" si="697"/>
        <v/>
      </c>
      <c r="M3419" t="str">
        <f t="shared" si="698"/>
        <v/>
      </c>
      <c r="N3419" s="28">
        <f t="shared" si="699"/>
        <v>15.414064074148701</v>
      </c>
      <c r="O3419" t="str">
        <f t="shared" si="700"/>
        <v/>
      </c>
      <c r="P3419" t="str">
        <f t="shared" si="701"/>
        <v/>
      </c>
      <c r="Q3419" s="10"/>
      <c r="R3419" s="10"/>
      <c r="S3419" s="16">
        <v>1</v>
      </c>
      <c r="T3419" s="13">
        <v>15.414064074148699</v>
      </c>
      <c r="U3419" s="14"/>
      <c r="V3419" s="11"/>
      <c r="W3419" s="10"/>
      <c r="X3419" s="29"/>
      <c r="AA3419" t="s">
        <v>331</v>
      </c>
      <c r="AB3419">
        <v>2</v>
      </c>
      <c r="AC3419">
        <v>8.4317361178881622</v>
      </c>
      <c r="AD3419">
        <v>22.86309213951067</v>
      </c>
      <c r="AL3419">
        <v>8.4317361178881622</v>
      </c>
      <c r="AM3419">
        <v>22.86309213951067</v>
      </c>
      <c r="AR3419" t="s">
        <v>332</v>
      </c>
    </row>
    <row r="3420" spans="1:44" x14ac:dyDescent="0.35">
      <c r="A3420">
        <v>18</v>
      </c>
      <c r="B3420" s="26">
        <f t="shared" si="689"/>
        <v>46273.854166666657</v>
      </c>
      <c r="C3420" t="s">
        <v>50</v>
      </c>
      <c r="D3420">
        <v>1</v>
      </c>
      <c r="E3420" s="26">
        <f t="shared" si="690"/>
        <v>46273.833333333343</v>
      </c>
      <c r="F3420" s="26">
        <f t="shared" si="691"/>
        <v>46273.812500000007</v>
      </c>
      <c r="G3420">
        <f t="shared" si="692"/>
        <v>0</v>
      </c>
      <c r="H3420">
        <f t="shared" si="693"/>
        <v>0</v>
      </c>
      <c r="I3420" s="27">
        <f t="shared" si="694"/>
        <v>0</v>
      </c>
      <c r="J3420" s="28" t="str">
        <f t="shared" si="695"/>
        <v>NULL</v>
      </c>
      <c r="K3420" s="29" t="str">
        <f t="shared" si="696"/>
        <v/>
      </c>
      <c r="L3420" s="26" t="str">
        <f t="shared" si="697"/>
        <v/>
      </c>
      <c r="M3420" t="str">
        <f t="shared" si="698"/>
        <v/>
      </c>
      <c r="N3420" s="28">
        <f t="shared" si="699"/>
        <v>34.227460053503002</v>
      </c>
      <c r="O3420" t="str">
        <f t="shared" si="700"/>
        <v/>
      </c>
      <c r="P3420" t="str">
        <f t="shared" si="701"/>
        <v/>
      </c>
      <c r="Q3420" s="10"/>
      <c r="R3420" s="10"/>
      <c r="S3420" s="16">
        <v>0</v>
      </c>
      <c r="T3420" s="13"/>
      <c r="U3420" s="14"/>
      <c r="V3420" s="11"/>
      <c r="W3420" s="10"/>
      <c r="X3420" s="29"/>
      <c r="AA3420" t="s">
        <v>331</v>
      </c>
      <c r="AB3420">
        <v>5</v>
      </c>
      <c r="AR3420" t="s">
        <v>337</v>
      </c>
    </row>
    <row r="3421" spans="1:44" x14ac:dyDescent="0.35">
      <c r="A3421">
        <v>18</v>
      </c>
      <c r="B3421" s="26">
        <f t="shared" si="689"/>
        <v>46273.854166666657</v>
      </c>
      <c r="C3421" t="s">
        <v>50</v>
      </c>
      <c r="D3421">
        <v>2</v>
      </c>
      <c r="E3421" s="26">
        <f t="shared" si="690"/>
        <v>46273.833333333343</v>
      </c>
      <c r="F3421" s="26">
        <f t="shared" si="691"/>
        <v>46273.812500000007</v>
      </c>
      <c r="G3421">
        <f t="shared" si="692"/>
        <v>0</v>
      </c>
      <c r="H3421">
        <f t="shared" si="693"/>
        <v>0</v>
      </c>
      <c r="I3421" s="27">
        <f t="shared" si="694"/>
        <v>0</v>
      </c>
      <c r="J3421" s="28" t="str">
        <f t="shared" si="695"/>
        <v>NULL</v>
      </c>
      <c r="K3421" s="29" t="str">
        <f t="shared" si="696"/>
        <v/>
      </c>
      <c r="L3421" s="26" t="str">
        <f t="shared" si="697"/>
        <v/>
      </c>
      <c r="M3421" t="str">
        <f t="shared" si="698"/>
        <v/>
      </c>
      <c r="N3421" s="28">
        <f t="shared" si="699"/>
        <v>41.894060995184596</v>
      </c>
      <c r="O3421" t="str">
        <f t="shared" si="700"/>
        <v/>
      </c>
      <c r="P3421" t="str">
        <f t="shared" si="701"/>
        <v/>
      </c>
      <c r="Q3421" s="10"/>
      <c r="R3421" s="10"/>
      <c r="S3421" s="16">
        <v>0</v>
      </c>
      <c r="T3421" s="13"/>
      <c r="U3421" s="14"/>
      <c r="V3421" s="11"/>
      <c r="W3421" s="10"/>
      <c r="X3421" s="29"/>
      <c r="AA3421" t="s">
        <v>331</v>
      </c>
      <c r="AB3421">
        <v>2</v>
      </c>
      <c r="AR3421" t="s">
        <v>332</v>
      </c>
    </row>
    <row r="3422" spans="1:44" x14ac:dyDescent="0.35">
      <c r="A3422">
        <v>18</v>
      </c>
      <c r="B3422" s="26">
        <f t="shared" si="689"/>
        <v>46273.854166666657</v>
      </c>
      <c r="C3422" t="s">
        <v>50</v>
      </c>
      <c r="D3422">
        <v>3</v>
      </c>
      <c r="E3422" s="26">
        <f t="shared" si="690"/>
        <v>46273.833333333343</v>
      </c>
      <c r="F3422" s="26">
        <f t="shared" si="691"/>
        <v>46273.812500000007</v>
      </c>
      <c r="G3422">
        <f t="shared" si="692"/>
        <v>0</v>
      </c>
      <c r="H3422">
        <f t="shared" si="693"/>
        <v>0</v>
      </c>
      <c r="I3422" s="27">
        <f t="shared" si="694"/>
        <v>0</v>
      </c>
      <c r="J3422" s="28" t="str">
        <f t="shared" si="695"/>
        <v>NULL</v>
      </c>
      <c r="K3422" s="29" t="str">
        <f t="shared" si="696"/>
        <v/>
      </c>
      <c r="L3422" s="26" t="str">
        <f t="shared" si="697"/>
        <v/>
      </c>
      <c r="M3422" t="str">
        <f t="shared" si="698"/>
        <v/>
      </c>
      <c r="N3422" s="28">
        <f t="shared" si="699"/>
        <v>58.441558441558442</v>
      </c>
      <c r="O3422" t="str">
        <f t="shared" si="700"/>
        <v/>
      </c>
      <c r="P3422" t="str">
        <f t="shared" si="701"/>
        <v/>
      </c>
      <c r="Q3422" s="10"/>
      <c r="R3422" s="10"/>
      <c r="S3422" s="16">
        <v>0</v>
      </c>
      <c r="T3422" s="13"/>
      <c r="U3422" s="14"/>
      <c r="V3422" s="11"/>
      <c r="W3422" s="10"/>
      <c r="X3422" s="29"/>
      <c r="AA3422" t="s">
        <v>331</v>
      </c>
      <c r="AB3422">
        <v>1</v>
      </c>
      <c r="AR3422" t="s">
        <v>338</v>
      </c>
    </row>
    <row r="3423" spans="1:44" x14ac:dyDescent="0.35">
      <c r="A3423">
        <v>18</v>
      </c>
      <c r="B3423" s="26">
        <f t="shared" si="689"/>
        <v>46273.854166666657</v>
      </c>
      <c r="C3423" t="s">
        <v>50</v>
      </c>
      <c r="D3423">
        <v>4</v>
      </c>
      <c r="E3423" s="26">
        <f t="shared" si="690"/>
        <v>46273.833333333343</v>
      </c>
      <c r="F3423" s="26">
        <f t="shared" si="691"/>
        <v>46273.812500000007</v>
      </c>
      <c r="G3423">
        <f t="shared" si="692"/>
        <v>0</v>
      </c>
      <c r="H3423">
        <f t="shared" si="693"/>
        <v>0</v>
      </c>
      <c r="I3423" s="27">
        <f t="shared" si="694"/>
        <v>0</v>
      </c>
      <c r="J3423" s="28" t="str">
        <f t="shared" si="695"/>
        <v>NULL</v>
      </c>
      <c r="K3423" s="29" t="str">
        <f t="shared" si="696"/>
        <v/>
      </c>
      <c r="L3423" s="26" t="str">
        <f t="shared" si="697"/>
        <v/>
      </c>
      <c r="M3423" t="str">
        <f t="shared" si="698"/>
        <v/>
      </c>
      <c r="N3423" s="28">
        <f t="shared" si="699"/>
        <v>116.70290571259142</v>
      </c>
      <c r="O3423" t="str">
        <f t="shared" si="700"/>
        <v/>
      </c>
      <c r="P3423" t="str">
        <f t="shared" si="701"/>
        <v/>
      </c>
      <c r="Q3423" s="10"/>
      <c r="R3423" s="10"/>
      <c r="S3423" s="16">
        <v>0</v>
      </c>
      <c r="T3423" s="13"/>
      <c r="U3423" s="14"/>
      <c r="V3423" s="11"/>
      <c r="W3423" s="10"/>
      <c r="X3423" s="29"/>
      <c r="AA3423" t="s">
        <v>331</v>
      </c>
      <c r="AB3423">
        <v>1</v>
      </c>
      <c r="AR3423" t="s">
        <v>338</v>
      </c>
    </row>
    <row r="3424" spans="1:44" x14ac:dyDescent="0.35">
      <c r="A3424">
        <v>18</v>
      </c>
      <c r="B3424" s="26">
        <f t="shared" si="689"/>
        <v>46273.854166666657</v>
      </c>
      <c r="C3424" t="s">
        <v>50</v>
      </c>
      <c r="D3424">
        <v>5</v>
      </c>
      <c r="E3424" s="26">
        <f t="shared" si="690"/>
        <v>46273.833333333343</v>
      </c>
      <c r="F3424" s="26">
        <f t="shared" si="691"/>
        <v>46273.812500000007</v>
      </c>
      <c r="G3424">
        <f t="shared" si="692"/>
        <v>0</v>
      </c>
      <c r="H3424">
        <f t="shared" si="693"/>
        <v>0</v>
      </c>
      <c r="I3424" s="27">
        <f t="shared" si="694"/>
        <v>0</v>
      </c>
      <c r="J3424" s="28" t="str">
        <f t="shared" si="695"/>
        <v>NULL</v>
      </c>
      <c r="K3424" s="29" t="str">
        <f t="shared" si="696"/>
        <v/>
      </c>
      <c r="L3424" s="26" t="str">
        <f t="shared" si="697"/>
        <v/>
      </c>
      <c r="M3424" t="str">
        <f t="shared" si="698"/>
        <v/>
      </c>
      <c r="N3424" s="28">
        <f t="shared" si="699"/>
        <v>21.695178849144636</v>
      </c>
      <c r="O3424" t="str">
        <f t="shared" si="700"/>
        <v/>
      </c>
      <c r="P3424" t="str">
        <f t="shared" si="701"/>
        <v/>
      </c>
      <c r="Q3424" s="10"/>
      <c r="R3424" s="10"/>
      <c r="S3424" s="16">
        <v>0</v>
      </c>
      <c r="T3424" s="13"/>
      <c r="U3424" s="14"/>
      <c r="V3424" s="11"/>
      <c r="W3424" s="10"/>
      <c r="X3424" s="29"/>
      <c r="AA3424" t="s">
        <v>331</v>
      </c>
      <c r="AB3424">
        <v>1</v>
      </c>
      <c r="AR3424" t="s">
        <v>338</v>
      </c>
    </row>
    <row r="3425" spans="1:44" x14ac:dyDescent="0.35">
      <c r="A3425">
        <v>18</v>
      </c>
      <c r="B3425" s="26">
        <f t="shared" si="689"/>
        <v>46273.854166666657</v>
      </c>
      <c r="C3425" t="s">
        <v>50</v>
      </c>
      <c r="D3425">
        <v>6</v>
      </c>
      <c r="E3425" s="26">
        <f t="shared" si="690"/>
        <v>46273.833333333343</v>
      </c>
      <c r="F3425" s="26">
        <f t="shared" si="691"/>
        <v>46273.812500000007</v>
      </c>
      <c r="G3425">
        <f t="shared" si="692"/>
        <v>0</v>
      </c>
      <c r="H3425">
        <f t="shared" si="693"/>
        <v>0</v>
      </c>
      <c r="I3425" s="27">
        <f t="shared" si="694"/>
        <v>1</v>
      </c>
      <c r="J3425" s="28">
        <f t="shared" si="695"/>
        <v>15.414064074148701</v>
      </c>
      <c r="K3425" s="29" t="str">
        <f t="shared" si="696"/>
        <v/>
      </c>
      <c r="L3425" s="26" t="str">
        <f t="shared" si="697"/>
        <v/>
      </c>
      <c r="M3425" t="str">
        <f t="shared" si="698"/>
        <v/>
      </c>
      <c r="N3425" s="28">
        <f t="shared" si="699"/>
        <v>15.414064074148701</v>
      </c>
      <c r="O3425" t="str">
        <f t="shared" si="700"/>
        <v/>
      </c>
      <c r="P3425" t="str">
        <f t="shared" si="701"/>
        <v/>
      </c>
      <c r="Q3425" s="10"/>
      <c r="R3425" s="10"/>
      <c r="S3425" s="16">
        <v>1</v>
      </c>
      <c r="T3425" s="13">
        <v>15.414064074148699</v>
      </c>
      <c r="U3425" s="14"/>
      <c r="V3425" s="11"/>
      <c r="W3425" s="10"/>
      <c r="X3425" s="29"/>
      <c r="AA3425" t="s">
        <v>331</v>
      </c>
      <c r="AB3425">
        <v>2</v>
      </c>
      <c r="AC3425">
        <v>8.4317361178881622</v>
      </c>
      <c r="AD3425">
        <v>22.86309213951067</v>
      </c>
      <c r="AL3425">
        <v>8.4317361178881622</v>
      </c>
      <c r="AM3425">
        <v>22.86309213951067</v>
      </c>
      <c r="AR3425" t="s">
        <v>332</v>
      </c>
    </row>
    <row r="3426" spans="1:44" x14ac:dyDescent="0.35">
      <c r="A3426">
        <v>18</v>
      </c>
      <c r="B3426" s="26">
        <f t="shared" si="689"/>
        <v>46273.854166666657</v>
      </c>
      <c r="C3426" t="s">
        <v>51</v>
      </c>
      <c r="D3426">
        <v>1</v>
      </c>
      <c r="E3426" s="26">
        <f t="shared" si="690"/>
        <v>46273.833333333343</v>
      </c>
      <c r="F3426" s="26">
        <f t="shared" si="691"/>
        <v>46273.812500000007</v>
      </c>
      <c r="G3426">
        <f t="shared" si="692"/>
        <v>0</v>
      </c>
      <c r="H3426">
        <f t="shared" si="693"/>
        <v>0</v>
      </c>
      <c r="I3426" s="27">
        <f t="shared" si="694"/>
        <v>0</v>
      </c>
      <c r="J3426" s="28" t="str">
        <f t="shared" si="695"/>
        <v>NULL</v>
      </c>
      <c r="K3426" s="29" t="str">
        <f t="shared" si="696"/>
        <v/>
      </c>
      <c r="L3426" s="26" t="str">
        <f t="shared" si="697"/>
        <v/>
      </c>
      <c r="M3426" t="str">
        <f t="shared" si="698"/>
        <v/>
      </c>
      <c r="N3426" s="28">
        <f t="shared" si="699"/>
        <v>34.227460053503002</v>
      </c>
      <c r="O3426" t="str">
        <f t="shared" si="700"/>
        <v/>
      </c>
      <c r="P3426" t="str">
        <f t="shared" si="701"/>
        <v/>
      </c>
      <c r="Q3426" s="10"/>
      <c r="R3426" s="10"/>
      <c r="S3426" s="16">
        <v>0</v>
      </c>
      <c r="T3426" s="13"/>
      <c r="U3426" s="14"/>
      <c r="V3426" s="11"/>
      <c r="W3426" s="10"/>
      <c r="X3426" s="29"/>
      <c r="AA3426" t="s">
        <v>331</v>
      </c>
      <c r="AB3426">
        <v>5</v>
      </c>
      <c r="AR3426" t="s">
        <v>337</v>
      </c>
    </row>
    <row r="3427" spans="1:44" x14ac:dyDescent="0.35">
      <c r="A3427">
        <v>18</v>
      </c>
      <c r="B3427" s="26">
        <f t="shared" si="689"/>
        <v>46273.854166666657</v>
      </c>
      <c r="C3427" t="s">
        <v>51</v>
      </c>
      <c r="D3427">
        <v>2</v>
      </c>
      <c r="E3427" s="26">
        <f t="shared" si="690"/>
        <v>46273.833333333343</v>
      </c>
      <c r="F3427" s="26">
        <f t="shared" si="691"/>
        <v>46273.812500000007</v>
      </c>
      <c r="G3427">
        <f t="shared" si="692"/>
        <v>0</v>
      </c>
      <c r="H3427">
        <f t="shared" si="693"/>
        <v>0</v>
      </c>
      <c r="I3427" s="27">
        <f t="shared" si="694"/>
        <v>0</v>
      </c>
      <c r="J3427" s="28" t="str">
        <f t="shared" si="695"/>
        <v>NULL</v>
      </c>
      <c r="K3427" s="29" t="str">
        <f t="shared" si="696"/>
        <v/>
      </c>
      <c r="L3427" s="26" t="str">
        <f t="shared" si="697"/>
        <v/>
      </c>
      <c r="M3427" t="str">
        <f t="shared" si="698"/>
        <v/>
      </c>
      <c r="N3427" s="28">
        <f t="shared" si="699"/>
        <v>41.894060995184596</v>
      </c>
      <c r="O3427" t="str">
        <f t="shared" si="700"/>
        <v/>
      </c>
      <c r="P3427" t="str">
        <f t="shared" si="701"/>
        <v/>
      </c>
      <c r="Q3427" s="10"/>
      <c r="R3427" s="10"/>
      <c r="S3427" s="16">
        <v>0</v>
      </c>
      <c r="T3427" s="13"/>
      <c r="U3427" s="14"/>
      <c r="V3427" s="11"/>
      <c r="W3427" s="10"/>
      <c r="X3427" s="29"/>
      <c r="AA3427" t="s">
        <v>331</v>
      </c>
      <c r="AB3427">
        <v>2</v>
      </c>
      <c r="AR3427" t="s">
        <v>332</v>
      </c>
    </row>
    <row r="3428" spans="1:44" x14ac:dyDescent="0.35">
      <c r="A3428">
        <v>18</v>
      </c>
      <c r="B3428" s="26">
        <f t="shared" si="689"/>
        <v>46273.854166666657</v>
      </c>
      <c r="C3428" t="s">
        <v>51</v>
      </c>
      <c r="D3428">
        <v>3</v>
      </c>
      <c r="E3428" s="26">
        <f t="shared" si="690"/>
        <v>46273.833333333343</v>
      </c>
      <c r="F3428" s="26">
        <f t="shared" si="691"/>
        <v>46273.812500000007</v>
      </c>
      <c r="G3428">
        <f t="shared" si="692"/>
        <v>0</v>
      </c>
      <c r="H3428">
        <f t="shared" si="693"/>
        <v>0</v>
      </c>
      <c r="I3428" s="27">
        <f t="shared" si="694"/>
        <v>0</v>
      </c>
      <c r="J3428" s="28" t="str">
        <f t="shared" si="695"/>
        <v>NULL</v>
      </c>
      <c r="K3428" s="29" t="str">
        <f t="shared" si="696"/>
        <v/>
      </c>
      <c r="L3428" s="26" t="str">
        <f t="shared" si="697"/>
        <v/>
      </c>
      <c r="M3428" t="str">
        <f t="shared" si="698"/>
        <v/>
      </c>
      <c r="N3428" s="28">
        <f t="shared" si="699"/>
        <v>58.441558441558442</v>
      </c>
      <c r="O3428" t="str">
        <f t="shared" si="700"/>
        <v/>
      </c>
      <c r="P3428" t="str">
        <f t="shared" si="701"/>
        <v/>
      </c>
      <c r="Q3428" s="10"/>
      <c r="R3428" s="10"/>
      <c r="S3428" s="16">
        <v>0</v>
      </c>
      <c r="T3428" s="13"/>
      <c r="U3428" s="14"/>
      <c r="V3428" s="11"/>
      <c r="W3428" s="10"/>
      <c r="X3428" s="29"/>
      <c r="AA3428" t="s">
        <v>331</v>
      </c>
      <c r="AB3428">
        <v>1</v>
      </c>
      <c r="AR3428" t="s">
        <v>338</v>
      </c>
    </row>
    <row r="3429" spans="1:44" x14ac:dyDescent="0.35">
      <c r="A3429">
        <v>18</v>
      </c>
      <c r="B3429" s="26">
        <f t="shared" si="689"/>
        <v>46273.854166666657</v>
      </c>
      <c r="C3429" t="s">
        <v>51</v>
      </c>
      <c r="D3429">
        <v>4</v>
      </c>
      <c r="E3429" s="26">
        <f t="shared" si="690"/>
        <v>46273.833333333343</v>
      </c>
      <c r="F3429" s="26">
        <f t="shared" si="691"/>
        <v>46273.812500000007</v>
      </c>
      <c r="G3429">
        <f t="shared" si="692"/>
        <v>0</v>
      </c>
      <c r="H3429">
        <f t="shared" si="693"/>
        <v>0</v>
      </c>
      <c r="I3429" s="27">
        <f t="shared" si="694"/>
        <v>0</v>
      </c>
      <c r="J3429" s="28" t="str">
        <f t="shared" si="695"/>
        <v>NULL</v>
      </c>
      <c r="K3429" s="29" t="str">
        <f t="shared" si="696"/>
        <v/>
      </c>
      <c r="L3429" s="26" t="str">
        <f t="shared" si="697"/>
        <v/>
      </c>
      <c r="M3429" t="str">
        <f t="shared" si="698"/>
        <v/>
      </c>
      <c r="N3429" s="28">
        <f t="shared" si="699"/>
        <v>116.70290571259142</v>
      </c>
      <c r="O3429" t="str">
        <f t="shared" si="700"/>
        <v/>
      </c>
      <c r="P3429" t="str">
        <f t="shared" si="701"/>
        <v/>
      </c>
      <c r="Q3429" s="10"/>
      <c r="R3429" s="10"/>
      <c r="S3429" s="16">
        <v>0</v>
      </c>
      <c r="T3429" s="13"/>
      <c r="U3429" s="14"/>
      <c r="V3429" s="11"/>
      <c r="W3429" s="10"/>
      <c r="X3429" s="29"/>
      <c r="AA3429" t="s">
        <v>331</v>
      </c>
      <c r="AB3429">
        <v>1</v>
      </c>
      <c r="AR3429" t="s">
        <v>338</v>
      </c>
    </row>
    <row r="3430" spans="1:44" x14ac:dyDescent="0.35">
      <c r="A3430">
        <v>18</v>
      </c>
      <c r="B3430" s="26">
        <f t="shared" si="689"/>
        <v>46273.854166666657</v>
      </c>
      <c r="C3430" t="s">
        <v>51</v>
      </c>
      <c r="D3430">
        <v>5</v>
      </c>
      <c r="E3430" s="26">
        <f t="shared" si="690"/>
        <v>46273.833333333343</v>
      </c>
      <c r="F3430" s="26">
        <f t="shared" si="691"/>
        <v>46273.812500000007</v>
      </c>
      <c r="G3430">
        <f t="shared" si="692"/>
        <v>0</v>
      </c>
      <c r="H3430">
        <f t="shared" si="693"/>
        <v>0</v>
      </c>
      <c r="I3430" s="27">
        <f t="shared" si="694"/>
        <v>0</v>
      </c>
      <c r="J3430" s="28" t="str">
        <f t="shared" si="695"/>
        <v>NULL</v>
      </c>
      <c r="K3430" s="29" t="str">
        <f t="shared" si="696"/>
        <v/>
      </c>
      <c r="L3430" s="26" t="str">
        <f t="shared" si="697"/>
        <v/>
      </c>
      <c r="M3430" t="str">
        <f t="shared" si="698"/>
        <v/>
      </c>
      <c r="N3430" s="28">
        <f t="shared" si="699"/>
        <v>21.695178849144636</v>
      </c>
      <c r="O3430" t="str">
        <f t="shared" si="700"/>
        <v/>
      </c>
      <c r="P3430" t="str">
        <f t="shared" si="701"/>
        <v/>
      </c>
      <c r="Q3430" s="10"/>
      <c r="R3430" s="10"/>
      <c r="S3430" s="16">
        <v>0</v>
      </c>
      <c r="T3430" s="13"/>
      <c r="U3430" s="14"/>
      <c r="V3430" s="11"/>
      <c r="W3430" s="10"/>
      <c r="X3430" s="29"/>
      <c r="AA3430" t="s">
        <v>331</v>
      </c>
      <c r="AB3430">
        <v>1</v>
      </c>
      <c r="AR3430" t="s">
        <v>338</v>
      </c>
    </row>
    <row r="3431" spans="1:44" x14ac:dyDescent="0.35">
      <c r="A3431">
        <v>18</v>
      </c>
      <c r="B3431" s="26">
        <f t="shared" si="689"/>
        <v>46273.854166666657</v>
      </c>
      <c r="C3431" t="s">
        <v>51</v>
      </c>
      <c r="D3431">
        <v>6</v>
      </c>
      <c r="E3431" s="26">
        <f t="shared" si="690"/>
        <v>46273.833333333343</v>
      </c>
      <c r="F3431" s="26">
        <f t="shared" si="691"/>
        <v>46273.812500000007</v>
      </c>
      <c r="G3431">
        <f t="shared" si="692"/>
        <v>0</v>
      </c>
      <c r="H3431">
        <f t="shared" si="693"/>
        <v>0</v>
      </c>
      <c r="I3431" s="27">
        <f t="shared" si="694"/>
        <v>1</v>
      </c>
      <c r="J3431" s="28">
        <f t="shared" si="695"/>
        <v>15.414064074148701</v>
      </c>
      <c r="K3431" s="29" t="str">
        <f t="shared" si="696"/>
        <v/>
      </c>
      <c r="L3431" s="26" t="str">
        <f t="shared" si="697"/>
        <v/>
      </c>
      <c r="M3431" t="str">
        <f t="shared" si="698"/>
        <v/>
      </c>
      <c r="N3431" s="28">
        <f t="shared" si="699"/>
        <v>15.414064074148701</v>
      </c>
      <c r="O3431" t="str">
        <f t="shared" si="700"/>
        <v/>
      </c>
      <c r="P3431" t="str">
        <f t="shared" si="701"/>
        <v/>
      </c>
      <c r="Q3431" s="10"/>
      <c r="R3431" s="10"/>
      <c r="S3431" s="16">
        <v>1</v>
      </c>
      <c r="T3431" s="13">
        <v>15.414064074148699</v>
      </c>
      <c r="U3431" s="14"/>
      <c r="V3431" s="11"/>
      <c r="W3431" s="10"/>
      <c r="X3431" s="29"/>
      <c r="AA3431" t="s">
        <v>331</v>
      </c>
      <c r="AB3431">
        <v>2</v>
      </c>
      <c r="AC3431">
        <v>8.4317361178881622</v>
      </c>
      <c r="AD3431">
        <v>22.86309213951067</v>
      </c>
      <c r="AL3431">
        <v>8.4317361178881622</v>
      </c>
      <c r="AM3431">
        <v>22.86309213951067</v>
      </c>
      <c r="AR3431" t="s">
        <v>332</v>
      </c>
    </row>
    <row r="3432" spans="1:44" x14ac:dyDescent="0.35">
      <c r="A3432">
        <v>18</v>
      </c>
      <c r="B3432" s="26">
        <f t="shared" si="689"/>
        <v>46273.854166666657</v>
      </c>
      <c r="C3432" t="s">
        <v>52</v>
      </c>
      <c r="D3432">
        <v>1</v>
      </c>
      <c r="E3432" s="26">
        <f t="shared" si="690"/>
        <v>46273.84375</v>
      </c>
      <c r="F3432" s="26">
        <f t="shared" si="691"/>
        <v>46273.822916666664</v>
      </c>
      <c r="G3432">
        <f t="shared" si="692"/>
        <v>0</v>
      </c>
      <c r="H3432">
        <f t="shared" si="693"/>
        <v>0</v>
      </c>
      <c r="I3432" s="27">
        <f t="shared" si="694"/>
        <v>0</v>
      </c>
      <c r="J3432" s="28" t="str">
        <f t="shared" si="695"/>
        <v>NULL</v>
      </c>
      <c r="K3432" s="29" t="str">
        <f t="shared" si="696"/>
        <v/>
      </c>
      <c r="L3432" s="26" t="str">
        <f t="shared" si="697"/>
        <v/>
      </c>
      <c r="M3432" t="str">
        <f t="shared" si="698"/>
        <v/>
      </c>
      <c r="N3432" s="28">
        <f t="shared" si="699"/>
        <v>34.227460053503002</v>
      </c>
      <c r="O3432" t="str">
        <f t="shared" si="700"/>
        <v/>
      </c>
      <c r="P3432" t="str">
        <f t="shared" si="701"/>
        <v/>
      </c>
      <c r="Q3432" s="10"/>
      <c r="R3432" s="10"/>
      <c r="S3432" s="16">
        <v>0</v>
      </c>
      <c r="T3432" s="13"/>
      <c r="U3432" s="14"/>
      <c r="V3432" s="11"/>
      <c r="W3432" s="10"/>
      <c r="X3432" s="29"/>
      <c r="AA3432" t="s">
        <v>331</v>
      </c>
      <c r="AB3432">
        <v>5</v>
      </c>
      <c r="AR3432" t="s">
        <v>337</v>
      </c>
    </row>
    <row r="3433" spans="1:44" x14ac:dyDescent="0.35">
      <c r="A3433">
        <v>18</v>
      </c>
      <c r="B3433" s="26">
        <f t="shared" si="689"/>
        <v>46273.854166666657</v>
      </c>
      <c r="C3433" t="s">
        <v>52</v>
      </c>
      <c r="D3433">
        <v>2</v>
      </c>
      <c r="E3433" s="26">
        <f t="shared" si="690"/>
        <v>46273.84375</v>
      </c>
      <c r="F3433" s="26">
        <f t="shared" si="691"/>
        <v>46273.822916666664</v>
      </c>
      <c r="G3433">
        <f t="shared" si="692"/>
        <v>0</v>
      </c>
      <c r="H3433">
        <f t="shared" si="693"/>
        <v>0</v>
      </c>
      <c r="I3433" s="27">
        <f t="shared" si="694"/>
        <v>0</v>
      </c>
      <c r="J3433" s="28" t="str">
        <f t="shared" si="695"/>
        <v>NULL</v>
      </c>
      <c r="K3433" s="29" t="str">
        <f t="shared" si="696"/>
        <v/>
      </c>
      <c r="L3433" s="26" t="str">
        <f t="shared" si="697"/>
        <v/>
      </c>
      <c r="M3433" t="str">
        <f t="shared" si="698"/>
        <v/>
      </c>
      <c r="N3433" s="28">
        <f t="shared" si="699"/>
        <v>41.894060995184596</v>
      </c>
      <c r="O3433" t="str">
        <f t="shared" si="700"/>
        <v/>
      </c>
      <c r="P3433" t="str">
        <f t="shared" si="701"/>
        <v/>
      </c>
      <c r="Q3433" s="10"/>
      <c r="R3433" s="10"/>
      <c r="S3433" s="16">
        <v>0</v>
      </c>
      <c r="T3433" s="13"/>
      <c r="U3433" s="14"/>
      <c r="V3433" s="11"/>
      <c r="W3433" s="10"/>
      <c r="X3433" s="29"/>
      <c r="AA3433" t="s">
        <v>331</v>
      </c>
      <c r="AB3433">
        <v>2</v>
      </c>
      <c r="AR3433" t="s">
        <v>332</v>
      </c>
    </row>
    <row r="3434" spans="1:44" x14ac:dyDescent="0.35">
      <c r="A3434">
        <v>18</v>
      </c>
      <c r="B3434" s="26">
        <f t="shared" si="689"/>
        <v>46273.854166666657</v>
      </c>
      <c r="C3434" t="s">
        <v>52</v>
      </c>
      <c r="D3434">
        <v>3</v>
      </c>
      <c r="E3434" s="26">
        <f t="shared" si="690"/>
        <v>46273.84375</v>
      </c>
      <c r="F3434" s="26">
        <f t="shared" si="691"/>
        <v>46273.822916666664</v>
      </c>
      <c r="G3434">
        <f t="shared" si="692"/>
        <v>0</v>
      </c>
      <c r="H3434">
        <f t="shared" si="693"/>
        <v>0</v>
      </c>
      <c r="I3434" s="27">
        <f t="shared" si="694"/>
        <v>0</v>
      </c>
      <c r="J3434" s="28" t="str">
        <f t="shared" si="695"/>
        <v>NULL</v>
      </c>
      <c r="K3434" s="29" t="str">
        <f t="shared" si="696"/>
        <v/>
      </c>
      <c r="L3434" s="26" t="str">
        <f t="shared" si="697"/>
        <v/>
      </c>
      <c r="M3434" t="str">
        <f t="shared" si="698"/>
        <v/>
      </c>
      <c r="N3434" s="28">
        <f t="shared" si="699"/>
        <v>58.441558441558442</v>
      </c>
      <c r="O3434" t="str">
        <f t="shared" si="700"/>
        <v/>
      </c>
      <c r="P3434" t="str">
        <f t="shared" si="701"/>
        <v/>
      </c>
      <c r="Q3434" s="10"/>
      <c r="R3434" s="10"/>
      <c r="S3434" s="16">
        <v>0</v>
      </c>
      <c r="T3434" s="13"/>
      <c r="U3434" s="14"/>
      <c r="V3434" s="11"/>
      <c r="W3434" s="10"/>
      <c r="X3434" s="29"/>
      <c r="AA3434" t="s">
        <v>331</v>
      </c>
      <c r="AB3434">
        <v>1</v>
      </c>
      <c r="AR3434" t="s">
        <v>338</v>
      </c>
    </row>
    <row r="3435" spans="1:44" x14ac:dyDescent="0.35">
      <c r="A3435">
        <v>18</v>
      </c>
      <c r="B3435" s="26">
        <f t="shared" si="689"/>
        <v>46273.854166666657</v>
      </c>
      <c r="C3435" t="s">
        <v>52</v>
      </c>
      <c r="D3435">
        <v>4</v>
      </c>
      <c r="E3435" s="26">
        <f t="shared" si="690"/>
        <v>46273.84375</v>
      </c>
      <c r="F3435" s="26">
        <f t="shared" si="691"/>
        <v>46273.822916666664</v>
      </c>
      <c r="G3435">
        <f t="shared" si="692"/>
        <v>0</v>
      </c>
      <c r="H3435">
        <f t="shared" si="693"/>
        <v>0</v>
      </c>
      <c r="I3435" s="27">
        <f t="shared" si="694"/>
        <v>0</v>
      </c>
      <c r="J3435" s="28" t="str">
        <f t="shared" si="695"/>
        <v>NULL</v>
      </c>
      <c r="K3435" s="29" t="str">
        <f t="shared" si="696"/>
        <v/>
      </c>
      <c r="L3435" s="26" t="str">
        <f t="shared" si="697"/>
        <v/>
      </c>
      <c r="M3435" t="str">
        <f t="shared" si="698"/>
        <v/>
      </c>
      <c r="N3435" s="28">
        <f t="shared" si="699"/>
        <v>116.70290571259142</v>
      </c>
      <c r="O3435" t="str">
        <f t="shared" si="700"/>
        <v/>
      </c>
      <c r="P3435" t="str">
        <f t="shared" si="701"/>
        <v/>
      </c>
      <c r="Q3435" s="10"/>
      <c r="R3435" s="10"/>
      <c r="S3435" s="16">
        <v>0</v>
      </c>
      <c r="T3435" s="13"/>
      <c r="U3435" s="14"/>
      <c r="V3435" s="11"/>
      <c r="W3435" s="10"/>
      <c r="X3435" s="29"/>
      <c r="AA3435" t="s">
        <v>331</v>
      </c>
      <c r="AB3435">
        <v>1</v>
      </c>
      <c r="AR3435" t="s">
        <v>338</v>
      </c>
    </row>
    <row r="3436" spans="1:44" x14ac:dyDescent="0.35">
      <c r="A3436">
        <v>18</v>
      </c>
      <c r="B3436" s="26">
        <f t="shared" si="689"/>
        <v>46273.854166666657</v>
      </c>
      <c r="C3436" t="s">
        <v>52</v>
      </c>
      <c r="D3436">
        <v>5</v>
      </c>
      <c r="E3436" s="26">
        <f t="shared" si="690"/>
        <v>46273.84375</v>
      </c>
      <c r="F3436" s="26">
        <f t="shared" si="691"/>
        <v>46273.822916666664</v>
      </c>
      <c r="G3436">
        <f t="shared" si="692"/>
        <v>0</v>
      </c>
      <c r="H3436">
        <f t="shared" si="693"/>
        <v>0</v>
      </c>
      <c r="I3436" s="27">
        <f t="shared" si="694"/>
        <v>0</v>
      </c>
      <c r="J3436" s="28" t="str">
        <f t="shared" si="695"/>
        <v>NULL</v>
      </c>
      <c r="K3436" s="29" t="str">
        <f t="shared" si="696"/>
        <v/>
      </c>
      <c r="L3436" s="26" t="str">
        <f t="shared" si="697"/>
        <v/>
      </c>
      <c r="M3436" t="str">
        <f t="shared" si="698"/>
        <v/>
      </c>
      <c r="N3436" s="28">
        <f t="shared" si="699"/>
        <v>21.695178849144636</v>
      </c>
      <c r="O3436" t="str">
        <f t="shared" si="700"/>
        <v/>
      </c>
      <c r="P3436" t="str">
        <f t="shared" si="701"/>
        <v/>
      </c>
      <c r="Q3436" s="10"/>
      <c r="R3436" s="10"/>
      <c r="S3436" s="16">
        <v>0</v>
      </c>
      <c r="T3436" s="13"/>
      <c r="U3436" s="14"/>
      <c r="V3436" s="11"/>
      <c r="W3436" s="10"/>
      <c r="X3436" s="29"/>
      <c r="AA3436" t="s">
        <v>331</v>
      </c>
      <c r="AB3436">
        <v>1</v>
      </c>
      <c r="AR3436" t="s">
        <v>338</v>
      </c>
    </row>
    <row r="3437" spans="1:44" x14ac:dyDescent="0.35">
      <c r="A3437">
        <v>18</v>
      </c>
      <c r="B3437" s="26">
        <f t="shared" si="689"/>
        <v>46273.854166666657</v>
      </c>
      <c r="C3437" t="s">
        <v>52</v>
      </c>
      <c r="D3437">
        <v>6</v>
      </c>
      <c r="E3437" s="26">
        <f t="shared" si="690"/>
        <v>46273.84375</v>
      </c>
      <c r="F3437" s="26">
        <f t="shared" si="691"/>
        <v>46273.822916666664</v>
      </c>
      <c r="G3437">
        <f t="shared" si="692"/>
        <v>0</v>
      </c>
      <c r="H3437">
        <f t="shared" si="693"/>
        <v>0</v>
      </c>
      <c r="I3437" s="27">
        <f t="shared" si="694"/>
        <v>1</v>
      </c>
      <c r="J3437" s="28">
        <f t="shared" si="695"/>
        <v>15.414064074148701</v>
      </c>
      <c r="K3437" s="29" t="str">
        <f t="shared" si="696"/>
        <v/>
      </c>
      <c r="L3437" s="26" t="str">
        <f t="shared" si="697"/>
        <v/>
      </c>
      <c r="M3437" t="str">
        <f t="shared" si="698"/>
        <v/>
      </c>
      <c r="N3437" s="28">
        <f t="shared" si="699"/>
        <v>15.414064074148701</v>
      </c>
      <c r="O3437" t="str">
        <f t="shared" si="700"/>
        <v/>
      </c>
      <c r="P3437" t="str">
        <f t="shared" si="701"/>
        <v/>
      </c>
      <c r="Q3437" s="10"/>
      <c r="R3437" s="10"/>
      <c r="S3437" s="16">
        <v>1</v>
      </c>
      <c r="T3437" s="13">
        <v>15.414064074148699</v>
      </c>
      <c r="U3437" s="14"/>
      <c r="V3437" s="11"/>
      <c r="W3437" s="10"/>
      <c r="X3437" s="29"/>
      <c r="AA3437" t="s">
        <v>331</v>
      </c>
      <c r="AB3437">
        <v>2</v>
      </c>
      <c r="AC3437">
        <v>8.4317361178881622</v>
      </c>
      <c r="AD3437">
        <v>22.86309213951067</v>
      </c>
      <c r="AL3437">
        <v>8.4317361178881622</v>
      </c>
      <c r="AM3437">
        <v>22.86309213951067</v>
      </c>
      <c r="AR3437" t="s">
        <v>332</v>
      </c>
    </row>
    <row r="3438" spans="1:44" x14ac:dyDescent="0.35">
      <c r="A3438">
        <v>18</v>
      </c>
      <c r="B3438" s="26">
        <f t="shared" si="689"/>
        <v>46273.854166666657</v>
      </c>
      <c r="C3438" t="s">
        <v>53</v>
      </c>
      <c r="D3438">
        <v>1</v>
      </c>
      <c r="E3438" s="26">
        <f t="shared" si="690"/>
        <v>46273.84375</v>
      </c>
      <c r="F3438" s="26">
        <f t="shared" si="691"/>
        <v>46273.822916666664</v>
      </c>
      <c r="G3438">
        <f t="shared" si="692"/>
        <v>0</v>
      </c>
      <c r="H3438">
        <f t="shared" si="693"/>
        <v>0</v>
      </c>
      <c r="I3438" s="27">
        <f t="shared" si="694"/>
        <v>0</v>
      </c>
      <c r="J3438" s="28" t="str">
        <f t="shared" si="695"/>
        <v>NULL</v>
      </c>
      <c r="K3438" s="29" t="str">
        <f t="shared" si="696"/>
        <v/>
      </c>
      <c r="L3438" s="26" t="str">
        <f t="shared" si="697"/>
        <v/>
      </c>
      <c r="M3438" t="str">
        <f t="shared" si="698"/>
        <v/>
      </c>
      <c r="N3438" s="28">
        <f t="shared" si="699"/>
        <v>34.227460053503002</v>
      </c>
      <c r="O3438" t="str">
        <f t="shared" si="700"/>
        <v/>
      </c>
      <c r="P3438" t="str">
        <f t="shared" si="701"/>
        <v/>
      </c>
      <c r="Q3438" s="10"/>
      <c r="R3438" s="10"/>
      <c r="S3438" s="16">
        <v>0</v>
      </c>
      <c r="T3438" s="13"/>
      <c r="U3438" s="14"/>
      <c r="V3438" s="11"/>
      <c r="W3438" s="10"/>
      <c r="X3438" s="29"/>
      <c r="AA3438" t="s">
        <v>331</v>
      </c>
      <c r="AB3438">
        <v>5</v>
      </c>
      <c r="AR3438" t="s">
        <v>337</v>
      </c>
    </row>
    <row r="3439" spans="1:44" x14ac:dyDescent="0.35">
      <c r="A3439">
        <v>18</v>
      </c>
      <c r="B3439" s="26">
        <f t="shared" si="689"/>
        <v>46273.854166666657</v>
      </c>
      <c r="C3439" t="s">
        <v>53</v>
      </c>
      <c r="D3439">
        <v>2</v>
      </c>
      <c r="E3439" s="26">
        <f t="shared" si="690"/>
        <v>46273.84375</v>
      </c>
      <c r="F3439" s="26">
        <f t="shared" si="691"/>
        <v>46273.822916666664</v>
      </c>
      <c r="G3439">
        <f t="shared" si="692"/>
        <v>0</v>
      </c>
      <c r="H3439">
        <f t="shared" si="693"/>
        <v>0</v>
      </c>
      <c r="I3439" s="27">
        <f t="shared" si="694"/>
        <v>0</v>
      </c>
      <c r="J3439" s="28" t="str">
        <f t="shared" si="695"/>
        <v>NULL</v>
      </c>
      <c r="K3439" s="29" t="str">
        <f t="shared" si="696"/>
        <v/>
      </c>
      <c r="L3439" s="26" t="str">
        <f t="shared" si="697"/>
        <v/>
      </c>
      <c r="M3439" t="str">
        <f t="shared" si="698"/>
        <v/>
      </c>
      <c r="N3439" s="28">
        <f t="shared" si="699"/>
        <v>41.894060995184596</v>
      </c>
      <c r="O3439" t="str">
        <f t="shared" si="700"/>
        <v/>
      </c>
      <c r="P3439" t="str">
        <f t="shared" si="701"/>
        <v/>
      </c>
      <c r="Q3439" s="10"/>
      <c r="R3439" s="10"/>
      <c r="S3439" s="16">
        <v>0</v>
      </c>
      <c r="T3439" s="13"/>
      <c r="U3439" s="14"/>
      <c r="V3439" s="11"/>
      <c r="W3439" s="10"/>
      <c r="X3439" s="29"/>
      <c r="AA3439" t="s">
        <v>331</v>
      </c>
      <c r="AB3439">
        <v>2</v>
      </c>
      <c r="AR3439" t="s">
        <v>332</v>
      </c>
    </row>
    <row r="3440" spans="1:44" x14ac:dyDescent="0.35">
      <c r="A3440">
        <v>18</v>
      </c>
      <c r="B3440" s="26">
        <f t="shared" si="689"/>
        <v>46273.854166666657</v>
      </c>
      <c r="C3440" t="s">
        <v>53</v>
      </c>
      <c r="D3440">
        <v>3</v>
      </c>
      <c r="E3440" s="26">
        <f t="shared" si="690"/>
        <v>46273.84375</v>
      </c>
      <c r="F3440" s="26">
        <f t="shared" si="691"/>
        <v>46273.822916666664</v>
      </c>
      <c r="G3440">
        <f t="shared" si="692"/>
        <v>0</v>
      </c>
      <c r="H3440">
        <f t="shared" si="693"/>
        <v>0</v>
      </c>
      <c r="I3440" s="27">
        <f t="shared" si="694"/>
        <v>0</v>
      </c>
      <c r="J3440" s="28" t="str">
        <f t="shared" si="695"/>
        <v>NULL</v>
      </c>
      <c r="K3440" s="29" t="str">
        <f t="shared" si="696"/>
        <v/>
      </c>
      <c r="L3440" s="26" t="str">
        <f t="shared" si="697"/>
        <v/>
      </c>
      <c r="M3440" t="str">
        <f t="shared" si="698"/>
        <v/>
      </c>
      <c r="N3440" s="28">
        <f t="shared" si="699"/>
        <v>58.441558441558442</v>
      </c>
      <c r="O3440" t="str">
        <f t="shared" si="700"/>
        <v/>
      </c>
      <c r="P3440" t="str">
        <f t="shared" si="701"/>
        <v/>
      </c>
      <c r="Q3440" s="10"/>
      <c r="R3440" s="10"/>
      <c r="S3440" s="16">
        <v>0</v>
      </c>
      <c r="T3440" s="13"/>
      <c r="U3440" s="14"/>
      <c r="V3440" s="11"/>
      <c r="W3440" s="10"/>
      <c r="X3440" s="29"/>
      <c r="AA3440" t="s">
        <v>331</v>
      </c>
      <c r="AB3440">
        <v>1</v>
      </c>
      <c r="AR3440" t="s">
        <v>338</v>
      </c>
    </row>
    <row r="3441" spans="1:44" x14ac:dyDescent="0.35">
      <c r="A3441">
        <v>18</v>
      </c>
      <c r="B3441" s="26">
        <f t="shared" si="689"/>
        <v>46273.854166666657</v>
      </c>
      <c r="C3441" t="s">
        <v>53</v>
      </c>
      <c r="D3441">
        <v>4</v>
      </c>
      <c r="E3441" s="26">
        <f t="shared" si="690"/>
        <v>46273.84375</v>
      </c>
      <c r="F3441" s="26">
        <f t="shared" si="691"/>
        <v>46273.822916666664</v>
      </c>
      <c r="G3441">
        <f t="shared" si="692"/>
        <v>0</v>
      </c>
      <c r="H3441">
        <f t="shared" si="693"/>
        <v>0</v>
      </c>
      <c r="I3441" s="27">
        <f t="shared" si="694"/>
        <v>0</v>
      </c>
      <c r="J3441" s="28" t="str">
        <f t="shared" si="695"/>
        <v>NULL</v>
      </c>
      <c r="K3441" s="29" t="str">
        <f t="shared" si="696"/>
        <v/>
      </c>
      <c r="L3441" s="26" t="str">
        <f t="shared" si="697"/>
        <v/>
      </c>
      <c r="M3441" t="str">
        <f t="shared" si="698"/>
        <v/>
      </c>
      <c r="N3441" s="28">
        <f t="shared" si="699"/>
        <v>116.70290571259142</v>
      </c>
      <c r="O3441" t="str">
        <f t="shared" si="700"/>
        <v/>
      </c>
      <c r="P3441" t="str">
        <f t="shared" si="701"/>
        <v/>
      </c>
      <c r="Q3441" s="10"/>
      <c r="R3441" s="10"/>
      <c r="S3441" s="16">
        <v>0</v>
      </c>
      <c r="T3441" s="13"/>
      <c r="U3441" s="14"/>
      <c r="V3441" s="11"/>
      <c r="W3441" s="10"/>
      <c r="X3441" s="29"/>
      <c r="AA3441" t="s">
        <v>331</v>
      </c>
      <c r="AB3441">
        <v>1</v>
      </c>
      <c r="AR3441" t="s">
        <v>338</v>
      </c>
    </row>
    <row r="3442" spans="1:44" x14ac:dyDescent="0.35">
      <c r="A3442">
        <v>18</v>
      </c>
      <c r="B3442" s="26">
        <f t="shared" si="689"/>
        <v>46273.854166666657</v>
      </c>
      <c r="C3442" t="s">
        <v>53</v>
      </c>
      <c r="D3442">
        <v>5</v>
      </c>
      <c r="E3442" s="26">
        <f t="shared" si="690"/>
        <v>46273.84375</v>
      </c>
      <c r="F3442" s="26">
        <f t="shared" si="691"/>
        <v>46273.822916666664</v>
      </c>
      <c r="G3442">
        <f t="shared" si="692"/>
        <v>0</v>
      </c>
      <c r="H3442">
        <f t="shared" si="693"/>
        <v>0</v>
      </c>
      <c r="I3442" s="27">
        <f t="shared" si="694"/>
        <v>0</v>
      </c>
      <c r="J3442" s="28" t="str">
        <f t="shared" si="695"/>
        <v>NULL</v>
      </c>
      <c r="K3442" s="29" t="str">
        <f t="shared" si="696"/>
        <v/>
      </c>
      <c r="L3442" s="26" t="str">
        <f t="shared" si="697"/>
        <v/>
      </c>
      <c r="M3442" t="str">
        <f t="shared" si="698"/>
        <v/>
      </c>
      <c r="N3442" s="28">
        <f t="shared" si="699"/>
        <v>21.695178849144636</v>
      </c>
      <c r="O3442" t="str">
        <f t="shared" si="700"/>
        <v/>
      </c>
      <c r="P3442" t="str">
        <f t="shared" si="701"/>
        <v/>
      </c>
      <c r="Q3442" s="10"/>
      <c r="R3442" s="10"/>
      <c r="S3442" s="16">
        <v>0</v>
      </c>
      <c r="T3442" s="13"/>
      <c r="U3442" s="14"/>
      <c r="V3442" s="11"/>
      <c r="W3442" s="10"/>
      <c r="X3442" s="29"/>
      <c r="AA3442" t="s">
        <v>331</v>
      </c>
      <c r="AB3442">
        <v>1</v>
      </c>
      <c r="AR3442" t="s">
        <v>338</v>
      </c>
    </row>
    <row r="3443" spans="1:44" x14ac:dyDescent="0.35">
      <c r="A3443">
        <v>18</v>
      </c>
      <c r="B3443" s="26">
        <f t="shared" si="689"/>
        <v>46273.854166666657</v>
      </c>
      <c r="C3443" t="s">
        <v>53</v>
      </c>
      <c r="D3443">
        <v>6</v>
      </c>
      <c r="E3443" s="26">
        <f t="shared" si="690"/>
        <v>46273.84375</v>
      </c>
      <c r="F3443" s="26">
        <f t="shared" si="691"/>
        <v>46273.822916666664</v>
      </c>
      <c r="G3443">
        <f t="shared" si="692"/>
        <v>0</v>
      </c>
      <c r="H3443">
        <f t="shared" si="693"/>
        <v>0</v>
      </c>
      <c r="I3443" s="27">
        <f t="shared" si="694"/>
        <v>1</v>
      </c>
      <c r="J3443" s="28">
        <f t="shared" si="695"/>
        <v>15.414064074148701</v>
      </c>
      <c r="K3443" s="29" t="str">
        <f t="shared" si="696"/>
        <v/>
      </c>
      <c r="L3443" s="26" t="str">
        <f t="shared" si="697"/>
        <v/>
      </c>
      <c r="M3443" t="str">
        <f t="shared" si="698"/>
        <v/>
      </c>
      <c r="N3443" s="28">
        <f t="shared" si="699"/>
        <v>15.414064074148701</v>
      </c>
      <c r="O3443" t="str">
        <f t="shared" si="700"/>
        <v/>
      </c>
      <c r="P3443" t="str">
        <f t="shared" si="701"/>
        <v/>
      </c>
      <c r="Q3443" s="10"/>
      <c r="R3443" s="10"/>
      <c r="S3443" s="16">
        <v>1</v>
      </c>
      <c r="T3443" s="13">
        <v>15.414064074148699</v>
      </c>
      <c r="U3443" s="14"/>
      <c r="V3443" s="11"/>
      <c r="W3443" s="10"/>
      <c r="X3443" s="29"/>
      <c r="AA3443" t="s">
        <v>331</v>
      </c>
      <c r="AB3443">
        <v>2</v>
      </c>
      <c r="AC3443">
        <v>8.4317361178881622</v>
      </c>
      <c r="AD3443">
        <v>22.86309213951067</v>
      </c>
      <c r="AL3443">
        <v>8.4317361178881622</v>
      </c>
      <c r="AM3443">
        <v>22.86309213951067</v>
      </c>
      <c r="AR3443" t="s">
        <v>332</v>
      </c>
    </row>
    <row r="3444" spans="1:44" x14ac:dyDescent="0.35">
      <c r="A3444">
        <v>18</v>
      </c>
      <c r="B3444" s="26">
        <f t="shared" si="689"/>
        <v>46273.854166666657</v>
      </c>
      <c r="C3444" t="s">
        <v>54</v>
      </c>
      <c r="D3444">
        <v>1</v>
      </c>
      <c r="E3444" s="26">
        <f t="shared" si="690"/>
        <v>46273.84375</v>
      </c>
      <c r="F3444" s="26">
        <f t="shared" si="691"/>
        <v>46273.822916666664</v>
      </c>
      <c r="G3444">
        <f t="shared" si="692"/>
        <v>0</v>
      </c>
      <c r="H3444">
        <f t="shared" si="693"/>
        <v>0</v>
      </c>
      <c r="I3444" s="27">
        <f t="shared" si="694"/>
        <v>0</v>
      </c>
      <c r="J3444" s="28" t="str">
        <f t="shared" si="695"/>
        <v>NULL</v>
      </c>
      <c r="K3444" s="29" t="str">
        <f t="shared" si="696"/>
        <v/>
      </c>
      <c r="L3444" s="26" t="str">
        <f t="shared" si="697"/>
        <v/>
      </c>
      <c r="M3444" t="str">
        <f t="shared" si="698"/>
        <v/>
      </c>
      <c r="N3444" s="28">
        <f t="shared" si="699"/>
        <v>34.227460053503002</v>
      </c>
      <c r="O3444" t="str">
        <f t="shared" si="700"/>
        <v/>
      </c>
      <c r="P3444" t="str">
        <f t="shared" si="701"/>
        <v/>
      </c>
      <c r="Q3444" s="10"/>
      <c r="R3444" s="10"/>
      <c r="S3444" s="16">
        <v>0</v>
      </c>
      <c r="T3444" s="13"/>
      <c r="U3444" s="14"/>
      <c r="V3444" s="11"/>
      <c r="W3444" s="10"/>
      <c r="X3444" s="29"/>
      <c r="AA3444" t="s">
        <v>331</v>
      </c>
      <c r="AB3444">
        <v>5</v>
      </c>
      <c r="AR3444" t="s">
        <v>337</v>
      </c>
    </row>
    <row r="3445" spans="1:44" x14ac:dyDescent="0.35">
      <c r="A3445">
        <v>18</v>
      </c>
      <c r="B3445" s="26">
        <f t="shared" si="689"/>
        <v>46273.854166666657</v>
      </c>
      <c r="C3445" t="s">
        <v>54</v>
      </c>
      <c r="D3445">
        <v>2</v>
      </c>
      <c r="E3445" s="26">
        <f t="shared" si="690"/>
        <v>46273.84375</v>
      </c>
      <c r="F3445" s="26">
        <f t="shared" si="691"/>
        <v>46273.822916666664</v>
      </c>
      <c r="G3445">
        <f t="shared" si="692"/>
        <v>0</v>
      </c>
      <c r="H3445">
        <f t="shared" si="693"/>
        <v>0</v>
      </c>
      <c r="I3445" s="27">
        <f t="shared" si="694"/>
        <v>0</v>
      </c>
      <c r="J3445" s="28" t="str">
        <f t="shared" si="695"/>
        <v>NULL</v>
      </c>
      <c r="K3445" s="29" t="str">
        <f t="shared" si="696"/>
        <v/>
      </c>
      <c r="L3445" s="26" t="str">
        <f t="shared" si="697"/>
        <v/>
      </c>
      <c r="M3445" t="str">
        <f t="shared" si="698"/>
        <v/>
      </c>
      <c r="N3445" s="28">
        <f t="shared" si="699"/>
        <v>41.894060995184596</v>
      </c>
      <c r="O3445" t="str">
        <f t="shared" si="700"/>
        <v/>
      </c>
      <c r="P3445" t="str">
        <f t="shared" si="701"/>
        <v/>
      </c>
      <c r="Q3445" s="10"/>
      <c r="R3445" s="10"/>
      <c r="S3445" s="16">
        <v>0</v>
      </c>
      <c r="T3445" s="13"/>
      <c r="U3445" s="14"/>
      <c r="V3445" s="11"/>
      <c r="W3445" s="10"/>
      <c r="X3445" s="29"/>
      <c r="AA3445" t="s">
        <v>331</v>
      </c>
      <c r="AB3445">
        <v>2</v>
      </c>
      <c r="AR3445" t="s">
        <v>332</v>
      </c>
    </row>
    <row r="3446" spans="1:44" x14ac:dyDescent="0.35">
      <c r="A3446">
        <v>18</v>
      </c>
      <c r="B3446" s="26">
        <f t="shared" si="689"/>
        <v>46273.854166666657</v>
      </c>
      <c r="C3446" t="s">
        <v>54</v>
      </c>
      <c r="D3446">
        <v>3</v>
      </c>
      <c r="E3446" s="26">
        <f t="shared" si="690"/>
        <v>46273.84375</v>
      </c>
      <c r="F3446" s="26">
        <f t="shared" si="691"/>
        <v>46273.822916666664</v>
      </c>
      <c r="G3446">
        <f t="shared" si="692"/>
        <v>0</v>
      </c>
      <c r="H3446">
        <f t="shared" si="693"/>
        <v>0</v>
      </c>
      <c r="I3446" s="27">
        <f t="shared" si="694"/>
        <v>0</v>
      </c>
      <c r="J3446" s="28" t="str">
        <f t="shared" si="695"/>
        <v>NULL</v>
      </c>
      <c r="K3446" s="29" t="str">
        <f t="shared" si="696"/>
        <v/>
      </c>
      <c r="L3446" s="26" t="str">
        <f t="shared" si="697"/>
        <v/>
      </c>
      <c r="M3446" t="str">
        <f t="shared" si="698"/>
        <v/>
      </c>
      <c r="N3446" s="28">
        <f t="shared" si="699"/>
        <v>58.441558441558442</v>
      </c>
      <c r="O3446" t="str">
        <f t="shared" si="700"/>
        <v/>
      </c>
      <c r="P3446" t="str">
        <f t="shared" si="701"/>
        <v/>
      </c>
      <c r="Q3446" s="10"/>
      <c r="R3446" s="10"/>
      <c r="S3446" s="16">
        <v>0</v>
      </c>
      <c r="T3446" s="13"/>
      <c r="U3446" s="14"/>
      <c r="V3446" s="11"/>
      <c r="W3446" s="10"/>
      <c r="X3446" s="29"/>
      <c r="AA3446" t="s">
        <v>331</v>
      </c>
      <c r="AB3446">
        <v>1</v>
      </c>
      <c r="AR3446" t="s">
        <v>338</v>
      </c>
    </row>
    <row r="3447" spans="1:44" x14ac:dyDescent="0.35">
      <c r="A3447">
        <v>18</v>
      </c>
      <c r="B3447" s="26">
        <f t="shared" si="689"/>
        <v>46273.854166666657</v>
      </c>
      <c r="C3447" t="s">
        <v>54</v>
      </c>
      <c r="D3447">
        <v>4</v>
      </c>
      <c r="E3447" s="26">
        <f t="shared" si="690"/>
        <v>46273.84375</v>
      </c>
      <c r="F3447" s="26">
        <f t="shared" si="691"/>
        <v>46273.822916666664</v>
      </c>
      <c r="G3447">
        <f t="shared" si="692"/>
        <v>0</v>
      </c>
      <c r="H3447">
        <f t="shared" si="693"/>
        <v>0</v>
      </c>
      <c r="I3447" s="27">
        <f t="shared" si="694"/>
        <v>0</v>
      </c>
      <c r="J3447" s="28" t="str">
        <f t="shared" si="695"/>
        <v>NULL</v>
      </c>
      <c r="K3447" s="29" t="str">
        <f t="shared" si="696"/>
        <v/>
      </c>
      <c r="L3447" s="26" t="str">
        <f t="shared" si="697"/>
        <v/>
      </c>
      <c r="M3447" t="str">
        <f t="shared" si="698"/>
        <v/>
      </c>
      <c r="N3447" s="28">
        <f t="shared" si="699"/>
        <v>116.70290571259142</v>
      </c>
      <c r="O3447" t="str">
        <f t="shared" si="700"/>
        <v/>
      </c>
      <c r="P3447" t="str">
        <f t="shared" si="701"/>
        <v/>
      </c>
      <c r="Q3447" s="10"/>
      <c r="R3447" s="10"/>
      <c r="S3447" s="16">
        <v>0</v>
      </c>
      <c r="T3447" s="13"/>
      <c r="U3447" s="14"/>
      <c r="V3447" s="11"/>
      <c r="W3447" s="10"/>
      <c r="X3447" s="29"/>
      <c r="AA3447" t="s">
        <v>331</v>
      </c>
      <c r="AB3447">
        <v>1</v>
      </c>
      <c r="AR3447" t="s">
        <v>338</v>
      </c>
    </row>
    <row r="3448" spans="1:44" x14ac:dyDescent="0.35">
      <c r="A3448">
        <v>18</v>
      </c>
      <c r="B3448" s="26">
        <f t="shared" si="689"/>
        <v>46273.854166666657</v>
      </c>
      <c r="C3448" t="s">
        <v>54</v>
      </c>
      <c r="D3448">
        <v>5</v>
      </c>
      <c r="E3448" s="26">
        <f t="shared" si="690"/>
        <v>46273.84375</v>
      </c>
      <c r="F3448" s="26">
        <f t="shared" si="691"/>
        <v>46273.822916666664</v>
      </c>
      <c r="G3448">
        <f t="shared" si="692"/>
        <v>0</v>
      </c>
      <c r="H3448">
        <f t="shared" si="693"/>
        <v>0</v>
      </c>
      <c r="I3448" s="27">
        <f t="shared" si="694"/>
        <v>0</v>
      </c>
      <c r="J3448" s="28" t="str">
        <f t="shared" si="695"/>
        <v>NULL</v>
      </c>
      <c r="K3448" s="29" t="str">
        <f t="shared" si="696"/>
        <v/>
      </c>
      <c r="L3448" s="26" t="str">
        <f t="shared" si="697"/>
        <v/>
      </c>
      <c r="M3448" t="str">
        <f t="shared" si="698"/>
        <v/>
      </c>
      <c r="N3448" s="28">
        <f t="shared" si="699"/>
        <v>21.695178849144636</v>
      </c>
      <c r="O3448" t="str">
        <f t="shared" si="700"/>
        <v/>
      </c>
      <c r="P3448" t="str">
        <f t="shared" si="701"/>
        <v/>
      </c>
      <c r="Q3448" s="10"/>
      <c r="R3448" s="10"/>
      <c r="S3448" s="16">
        <v>0</v>
      </c>
      <c r="T3448" s="13"/>
      <c r="U3448" s="14"/>
      <c r="V3448" s="11"/>
      <c r="W3448" s="10"/>
      <c r="X3448" s="29"/>
      <c r="AA3448" t="s">
        <v>331</v>
      </c>
      <c r="AB3448">
        <v>1</v>
      </c>
      <c r="AR3448" t="s">
        <v>338</v>
      </c>
    </row>
    <row r="3449" spans="1:44" x14ac:dyDescent="0.35">
      <c r="A3449">
        <v>18</v>
      </c>
      <c r="B3449" s="26">
        <f t="shared" si="689"/>
        <v>46273.854166666657</v>
      </c>
      <c r="C3449" t="s">
        <v>54</v>
      </c>
      <c r="D3449">
        <v>6</v>
      </c>
      <c r="E3449" s="26">
        <f t="shared" si="690"/>
        <v>46273.84375</v>
      </c>
      <c r="F3449" s="26">
        <f t="shared" si="691"/>
        <v>46273.822916666664</v>
      </c>
      <c r="G3449">
        <f t="shared" si="692"/>
        <v>0</v>
      </c>
      <c r="H3449">
        <f t="shared" si="693"/>
        <v>0</v>
      </c>
      <c r="I3449" s="27">
        <f t="shared" si="694"/>
        <v>1</v>
      </c>
      <c r="J3449" s="28">
        <f t="shared" si="695"/>
        <v>15.414064074148701</v>
      </c>
      <c r="K3449" s="29" t="str">
        <f t="shared" si="696"/>
        <v/>
      </c>
      <c r="L3449" s="26" t="str">
        <f t="shared" si="697"/>
        <v/>
      </c>
      <c r="M3449" t="str">
        <f t="shared" si="698"/>
        <v/>
      </c>
      <c r="N3449" s="28">
        <f t="shared" si="699"/>
        <v>15.414064074148701</v>
      </c>
      <c r="O3449" t="str">
        <f t="shared" si="700"/>
        <v/>
      </c>
      <c r="P3449" t="str">
        <f t="shared" si="701"/>
        <v/>
      </c>
      <c r="Q3449" s="10"/>
      <c r="R3449" s="10"/>
      <c r="S3449" s="16">
        <v>1</v>
      </c>
      <c r="T3449" s="13">
        <v>15.414064074148699</v>
      </c>
      <c r="U3449" s="14"/>
      <c r="V3449" s="11"/>
      <c r="W3449" s="10"/>
      <c r="X3449" s="29"/>
      <c r="AA3449" t="s">
        <v>331</v>
      </c>
      <c r="AB3449">
        <v>2</v>
      </c>
      <c r="AC3449">
        <v>8.4317361178881622</v>
      </c>
      <c r="AD3449">
        <v>22.86309213951067</v>
      </c>
      <c r="AL3449">
        <v>8.4317361178881622</v>
      </c>
      <c r="AM3449">
        <v>22.86309213951067</v>
      </c>
      <c r="AR3449" t="s">
        <v>332</v>
      </c>
    </row>
    <row r="3450" spans="1:44" x14ac:dyDescent="0.35">
      <c r="A3450">
        <v>18</v>
      </c>
      <c r="B3450" s="26">
        <f t="shared" si="689"/>
        <v>46273.854166666657</v>
      </c>
      <c r="C3450" t="s">
        <v>55</v>
      </c>
      <c r="D3450">
        <v>1</v>
      </c>
      <c r="E3450" s="26">
        <f t="shared" si="690"/>
        <v>46273.84375</v>
      </c>
      <c r="F3450" s="26">
        <f t="shared" si="691"/>
        <v>46273.822916666664</v>
      </c>
      <c r="G3450">
        <f t="shared" si="692"/>
        <v>0</v>
      </c>
      <c r="H3450">
        <f t="shared" si="693"/>
        <v>0</v>
      </c>
      <c r="I3450" s="27">
        <f t="shared" si="694"/>
        <v>0</v>
      </c>
      <c r="J3450" s="28" t="str">
        <f t="shared" si="695"/>
        <v>NULL</v>
      </c>
      <c r="K3450" s="29" t="str">
        <f t="shared" si="696"/>
        <v/>
      </c>
      <c r="L3450" s="26" t="str">
        <f t="shared" si="697"/>
        <v/>
      </c>
      <c r="M3450" t="str">
        <f t="shared" si="698"/>
        <v/>
      </c>
      <c r="N3450" s="28">
        <f t="shared" si="699"/>
        <v>34.227460053503002</v>
      </c>
      <c r="O3450" t="str">
        <f t="shared" si="700"/>
        <v/>
      </c>
      <c r="P3450" t="str">
        <f t="shared" si="701"/>
        <v/>
      </c>
      <c r="Q3450" s="10"/>
      <c r="R3450" s="10"/>
      <c r="S3450" s="16">
        <v>0</v>
      </c>
      <c r="T3450" s="13"/>
      <c r="U3450" s="14"/>
      <c r="V3450" s="11"/>
      <c r="W3450" s="10"/>
      <c r="X3450" s="29"/>
      <c r="AA3450" t="s">
        <v>331</v>
      </c>
      <c r="AB3450">
        <v>5</v>
      </c>
      <c r="AR3450" t="s">
        <v>337</v>
      </c>
    </row>
    <row r="3451" spans="1:44" x14ac:dyDescent="0.35">
      <c r="A3451">
        <v>18</v>
      </c>
      <c r="B3451" s="26">
        <f t="shared" si="689"/>
        <v>46273.854166666657</v>
      </c>
      <c r="C3451" t="s">
        <v>55</v>
      </c>
      <c r="D3451">
        <v>2</v>
      </c>
      <c r="E3451" s="26">
        <f t="shared" si="690"/>
        <v>46273.84375</v>
      </c>
      <c r="F3451" s="26">
        <f t="shared" si="691"/>
        <v>46273.822916666664</v>
      </c>
      <c r="G3451">
        <f t="shared" si="692"/>
        <v>0</v>
      </c>
      <c r="H3451">
        <f t="shared" si="693"/>
        <v>0</v>
      </c>
      <c r="I3451" s="27">
        <f t="shared" si="694"/>
        <v>0</v>
      </c>
      <c r="J3451" s="28" t="str">
        <f t="shared" si="695"/>
        <v>NULL</v>
      </c>
      <c r="K3451" s="29" t="str">
        <f t="shared" si="696"/>
        <v/>
      </c>
      <c r="L3451" s="26" t="str">
        <f t="shared" si="697"/>
        <v/>
      </c>
      <c r="M3451" t="str">
        <f t="shared" si="698"/>
        <v/>
      </c>
      <c r="N3451" s="28">
        <f t="shared" si="699"/>
        <v>41.894060995184596</v>
      </c>
      <c r="O3451" t="str">
        <f t="shared" si="700"/>
        <v/>
      </c>
      <c r="P3451" t="str">
        <f t="shared" si="701"/>
        <v/>
      </c>
      <c r="Q3451" s="10"/>
      <c r="R3451" s="10"/>
      <c r="S3451" s="16">
        <v>0</v>
      </c>
      <c r="T3451" s="13"/>
      <c r="U3451" s="14"/>
      <c r="V3451" s="11"/>
      <c r="W3451" s="10"/>
      <c r="X3451" s="29"/>
      <c r="AA3451" t="s">
        <v>331</v>
      </c>
      <c r="AB3451">
        <v>2</v>
      </c>
      <c r="AR3451" t="s">
        <v>332</v>
      </c>
    </row>
    <row r="3452" spans="1:44" x14ac:dyDescent="0.35">
      <c r="A3452">
        <v>18</v>
      </c>
      <c r="B3452" s="26">
        <f t="shared" si="689"/>
        <v>46273.854166666657</v>
      </c>
      <c r="C3452" t="s">
        <v>55</v>
      </c>
      <c r="D3452">
        <v>3</v>
      </c>
      <c r="E3452" s="26">
        <f t="shared" si="690"/>
        <v>46273.84375</v>
      </c>
      <c r="F3452" s="26">
        <f t="shared" si="691"/>
        <v>46273.822916666664</v>
      </c>
      <c r="G3452">
        <f t="shared" si="692"/>
        <v>0</v>
      </c>
      <c r="H3452">
        <f t="shared" si="693"/>
        <v>0</v>
      </c>
      <c r="I3452" s="27">
        <f t="shared" si="694"/>
        <v>0</v>
      </c>
      <c r="J3452" s="28" t="str">
        <f t="shared" si="695"/>
        <v>NULL</v>
      </c>
      <c r="K3452" s="29" t="str">
        <f t="shared" si="696"/>
        <v/>
      </c>
      <c r="L3452" s="26" t="str">
        <f t="shared" si="697"/>
        <v/>
      </c>
      <c r="M3452" t="str">
        <f t="shared" si="698"/>
        <v/>
      </c>
      <c r="N3452" s="28">
        <f t="shared" si="699"/>
        <v>58.441558441558442</v>
      </c>
      <c r="O3452" t="str">
        <f t="shared" si="700"/>
        <v/>
      </c>
      <c r="P3452" t="str">
        <f t="shared" si="701"/>
        <v/>
      </c>
      <c r="Q3452" s="10"/>
      <c r="R3452" s="10"/>
      <c r="S3452" s="16">
        <v>0</v>
      </c>
      <c r="T3452" s="13"/>
      <c r="U3452" s="14"/>
      <c r="V3452" s="11"/>
      <c r="W3452" s="10"/>
      <c r="X3452" s="29"/>
      <c r="AA3452" t="s">
        <v>331</v>
      </c>
      <c r="AB3452">
        <v>1</v>
      </c>
      <c r="AR3452" t="s">
        <v>338</v>
      </c>
    </row>
    <row r="3453" spans="1:44" x14ac:dyDescent="0.35">
      <c r="A3453">
        <v>18</v>
      </c>
      <c r="B3453" s="26">
        <f t="shared" si="689"/>
        <v>46273.854166666657</v>
      </c>
      <c r="C3453" t="s">
        <v>55</v>
      </c>
      <c r="D3453">
        <v>4</v>
      </c>
      <c r="E3453" s="26">
        <f t="shared" si="690"/>
        <v>46273.84375</v>
      </c>
      <c r="F3453" s="26">
        <f t="shared" si="691"/>
        <v>46273.822916666664</v>
      </c>
      <c r="G3453">
        <f t="shared" si="692"/>
        <v>0</v>
      </c>
      <c r="H3453">
        <f t="shared" si="693"/>
        <v>0</v>
      </c>
      <c r="I3453" s="27">
        <f t="shared" si="694"/>
        <v>0</v>
      </c>
      <c r="J3453" s="28" t="str">
        <f t="shared" si="695"/>
        <v>NULL</v>
      </c>
      <c r="K3453" s="29" t="str">
        <f t="shared" si="696"/>
        <v/>
      </c>
      <c r="L3453" s="26" t="str">
        <f t="shared" si="697"/>
        <v/>
      </c>
      <c r="M3453" t="str">
        <f t="shared" si="698"/>
        <v/>
      </c>
      <c r="N3453" s="28">
        <f t="shared" si="699"/>
        <v>116.70290571259142</v>
      </c>
      <c r="O3453" t="str">
        <f t="shared" si="700"/>
        <v/>
      </c>
      <c r="P3453" t="str">
        <f t="shared" si="701"/>
        <v/>
      </c>
      <c r="Q3453" s="10"/>
      <c r="R3453" s="10"/>
      <c r="S3453" s="16">
        <v>0</v>
      </c>
      <c r="T3453" s="13"/>
      <c r="U3453" s="14"/>
      <c r="V3453" s="11"/>
      <c r="W3453" s="10"/>
      <c r="X3453" s="29"/>
      <c r="AA3453" t="s">
        <v>331</v>
      </c>
      <c r="AB3453">
        <v>1</v>
      </c>
      <c r="AR3453" t="s">
        <v>338</v>
      </c>
    </row>
    <row r="3454" spans="1:44" x14ac:dyDescent="0.35">
      <c r="A3454">
        <v>18</v>
      </c>
      <c r="B3454" s="26">
        <f t="shared" si="689"/>
        <v>46273.854166666657</v>
      </c>
      <c r="C3454" t="s">
        <v>55</v>
      </c>
      <c r="D3454">
        <v>5</v>
      </c>
      <c r="E3454" s="26">
        <f t="shared" si="690"/>
        <v>46273.84375</v>
      </c>
      <c r="F3454" s="26">
        <f t="shared" si="691"/>
        <v>46273.822916666664</v>
      </c>
      <c r="G3454">
        <f t="shared" si="692"/>
        <v>0</v>
      </c>
      <c r="H3454">
        <f t="shared" si="693"/>
        <v>0</v>
      </c>
      <c r="I3454" s="27">
        <f t="shared" si="694"/>
        <v>0</v>
      </c>
      <c r="J3454" s="28" t="str">
        <f t="shared" si="695"/>
        <v>NULL</v>
      </c>
      <c r="K3454" s="29" t="str">
        <f t="shared" si="696"/>
        <v/>
      </c>
      <c r="L3454" s="26" t="str">
        <f t="shared" si="697"/>
        <v/>
      </c>
      <c r="M3454" t="str">
        <f t="shared" si="698"/>
        <v/>
      </c>
      <c r="N3454" s="28">
        <f t="shared" si="699"/>
        <v>21.695178849144636</v>
      </c>
      <c r="O3454" t="str">
        <f t="shared" si="700"/>
        <v/>
      </c>
      <c r="P3454" t="str">
        <f t="shared" si="701"/>
        <v/>
      </c>
      <c r="Q3454" s="10"/>
      <c r="R3454" s="10"/>
      <c r="S3454" s="16">
        <v>0</v>
      </c>
      <c r="T3454" s="13"/>
      <c r="U3454" s="14"/>
      <c r="V3454" s="11"/>
      <c r="W3454" s="10"/>
      <c r="X3454" s="29"/>
      <c r="AA3454" t="s">
        <v>331</v>
      </c>
      <c r="AB3454">
        <v>1</v>
      </c>
      <c r="AR3454" t="s">
        <v>338</v>
      </c>
    </row>
    <row r="3455" spans="1:44" x14ac:dyDescent="0.35">
      <c r="A3455">
        <v>18</v>
      </c>
      <c r="B3455" s="26">
        <f t="shared" si="689"/>
        <v>46273.854166666657</v>
      </c>
      <c r="C3455" t="s">
        <v>55</v>
      </c>
      <c r="D3455">
        <v>6</v>
      </c>
      <c r="E3455" s="26">
        <f t="shared" si="690"/>
        <v>46273.84375</v>
      </c>
      <c r="F3455" s="26">
        <f t="shared" si="691"/>
        <v>46273.822916666664</v>
      </c>
      <c r="G3455">
        <f t="shared" si="692"/>
        <v>0</v>
      </c>
      <c r="H3455">
        <f t="shared" si="693"/>
        <v>0</v>
      </c>
      <c r="I3455" s="27">
        <f t="shared" si="694"/>
        <v>1</v>
      </c>
      <c r="J3455" s="28">
        <f t="shared" si="695"/>
        <v>15.414064074148701</v>
      </c>
      <c r="K3455" s="29" t="str">
        <f t="shared" si="696"/>
        <v/>
      </c>
      <c r="L3455" s="26" t="str">
        <f t="shared" si="697"/>
        <v/>
      </c>
      <c r="M3455" t="str">
        <f t="shared" si="698"/>
        <v/>
      </c>
      <c r="N3455" s="28">
        <f t="shared" si="699"/>
        <v>15.414064074148701</v>
      </c>
      <c r="O3455" t="str">
        <f t="shared" si="700"/>
        <v/>
      </c>
      <c r="P3455" t="str">
        <f t="shared" si="701"/>
        <v/>
      </c>
      <c r="Q3455" s="10"/>
      <c r="R3455" s="10"/>
      <c r="S3455" s="16">
        <v>1</v>
      </c>
      <c r="T3455" s="13">
        <v>15.414064074148699</v>
      </c>
      <c r="U3455" s="14"/>
      <c r="V3455" s="11"/>
      <c r="W3455" s="10"/>
      <c r="X3455" s="29"/>
      <c r="AA3455" t="s">
        <v>331</v>
      </c>
      <c r="AB3455">
        <v>2</v>
      </c>
      <c r="AC3455">
        <v>8.4317361178881622</v>
      </c>
      <c r="AD3455">
        <v>22.86309213951067</v>
      </c>
      <c r="AL3455">
        <v>8.4317361178881622</v>
      </c>
      <c r="AM3455">
        <v>22.86309213951067</v>
      </c>
      <c r="AR3455" t="s">
        <v>332</v>
      </c>
    </row>
    <row r="3456" spans="1:44" x14ac:dyDescent="0.35">
      <c r="A3456">
        <v>18</v>
      </c>
      <c r="B3456" s="26">
        <f t="shared" si="689"/>
        <v>46273.854166666657</v>
      </c>
      <c r="C3456" t="s">
        <v>56</v>
      </c>
      <c r="D3456">
        <v>1</v>
      </c>
      <c r="E3456" s="26">
        <f t="shared" si="690"/>
        <v>46273.84375</v>
      </c>
      <c r="F3456" s="26">
        <f t="shared" si="691"/>
        <v>46273.822916666664</v>
      </c>
      <c r="G3456">
        <f t="shared" si="692"/>
        <v>0</v>
      </c>
      <c r="H3456">
        <f t="shared" si="693"/>
        <v>0</v>
      </c>
      <c r="I3456" s="27">
        <f t="shared" si="694"/>
        <v>0</v>
      </c>
      <c r="J3456" s="28" t="str">
        <f t="shared" si="695"/>
        <v>NULL</v>
      </c>
      <c r="K3456" s="29" t="str">
        <f t="shared" si="696"/>
        <v/>
      </c>
      <c r="L3456" s="26" t="str">
        <f t="shared" si="697"/>
        <v/>
      </c>
      <c r="M3456" t="str">
        <f t="shared" si="698"/>
        <v/>
      </c>
      <c r="N3456" s="28">
        <f t="shared" si="699"/>
        <v>34.227460053503002</v>
      </c>
      <c r="O3456" t="str">
        <f t="shared" si="700"/>
        <v/>
      </c>
      <c r="P3456" t="str">
        <f t="shared" si="701"/>
        <v/>
      </c>
      <c r="Q3456" s="10"/>
      <c r="R3456" s="10"/>
      <c r="S3456" s="16">
        <v>0</v>
      </c>
      <c r="T3456" s="13"/>
      <c r="U3456" s="14"/>
      <c r="V3456" s="11"/>
      <c r="W3456" s="10"/>
      <c r="X3456" s="29"/>
      <c r="AA3456" t="s">
        <v>331</v>
      </c>
      <c r="AB3456">
        <v>5</v>
      </c>
      <c r="AR3456" t="s">
        <v>337</v>
      </c>
    </row>
    <row r="3457" spans="1:44" x14ac:dyDescent="0.35">
      <c r="A3457">
        <v>18</v>
      </c>
      <c r="B3457" s="26">
        <f t="shared" si="689"/>
        <v>46273.854166666657</v>
      </c>
      <c r="C3457" t="s">
        <v>56</v>
      </c>
      <c r="D3457">
        <v>2</v>
      </c>
      <c r="E3457" s="26">
        <f t="shared" si="690"/>
        <v>46273.84375</v>
      </c>
      <c r="F3457" s="26">
        <f t="shared" si="691"/>
        <v>46273.822916666664</v>
      </c>
      <c r="G3457">
        <f t="shared" si="692"/>
        <v>0</v>
      </c>
      <c r="H3457">
        <f t="shared" si="693"/>
        <v>0</v>
      </c>
      <c r="I3457" s="27">
        <f t="shared" si="694"/>
        <v>0</v>
      </c>
      <c r="J3457" s="28" t="str">
        <f t="shared" si="695"/>
        <v>NULL</v>
      </c>
      <c r="K3457" s="29" t="str">
        <f t="shared" si="696"/>
        <v/>
      </c>
      <c r="L3457" s="26" t="str">
        <f t="shared" si="697"/>
        <v/>
      </c>
      <c r="M3457" t="str">
        <f t="shared" si="698"/>
        <v/>
      </c>
      <c r="N3457" s="28">
        <f t="shared" si="699"/>
        <v>41.894060995184596</v>
      </c>
      <c r="O3457" t="str">
        <f t="shared" si="700"/>
        <v/>
      </c>
      <c r="P3457" t="str">
        <f t="shared" si="701"/>
        <v/>
      </c>
      <c r="Q3457" s="10"/>
      <c r="R3457" s="10"/>
      <c r="S3457" s="16">
        <v>0</v>
      </c>
      <c r="T3457" s="13"/>
      <c r="U3457" s="14"/>
      <c r="V3457" s="11"/>
      <c r="W3457" s="10"/>
      <c r="X3457" s="29"/>
      <c r="AA3457" t="s">
        <v>331</v>
      </c>
      <c r="AB3457">
        <v>2</v>
      </c>
      <c r="AR3457" t="s">
        <v>332</v>
      </c>
    </row>
    <row r="3458" spans="1:44" x14ac:dyDescent="0.35">
      <c r="A3458">
        <v>18</v>
      </c>
      <c r="B3458" s="26">
        <f t="shared" si="689"/>
        <v>46273.854166666657</v>
      </c>
      <c r="C3458" t="s">
        <v>56</v>
      </c>
      <c r="D3458">
        <v>3</v>
      </c>
      <c r="E3458" s="26">
        <f t="shared" si="690"/>
        <v>46273.84375</v>
      </c>
      <c r="F3458" s="26">
        <f t="shared" si="691"/>
        <v>46273.822916666664</v>
      </c>
      <c r="G3458">
        <f t="shared" si="692"/>
        <v>0</v>
      </c>
      <c r="H3458">
        <f t="shared" si="693"/>
        <v>0</v>
      </c>
      <c r="I3458" s="27">
        <f t="shared" si="694"/>
        <v>0</v>
      </c>
      <c r="J3458" s="28" t="str">
        <f t="shared" si="695"/>
        <v>NULL</v>
      </c>
      <c r="K3458" s="29" t="str">
        <f t="shared" si="696"/>
        <v/>
      </c>
      <c r="L3458" s="26" t="str">
        <f t="shared" si="697"/>
        <v/>
      </c>
      <c r="M3458" t="str">
        <f t="shared" si="698"/>
        <v/>
      </c>
      <c r="N3458" s="28">
        <f t="shared" si="699"/>
        <v>58.441558441558442</v>
      </c>
      <c r="O3458" t="str">
        <f t="shared" si="700"/>
        <v/>
      </c>
      <c r="P3458" t="str">
        <f t="shared" si="701"/>
        <v/>
      </c>
      <c r="Q3458" s="10"/>
      <c r="R3458" s="10"/>
      <c r="S3458" s="16">
        <v>0</v>
      </c>
      <c r="T3458" s="13"/>
      <c r="U3458" s="14"/>
      <c r="V3458" s="11"/>
      <c r="W3458" s="10"/>
      <c r="X3458" s="29"/>
      <c r="AA3458" t="s">
        <v>331</v>
      </c>
      <c r="AB3458">
        <v>1</v>
      </c>
      <c r="AR3458" t="s">
        <v>338</v>
      </c>
    </row>
    <row r="3459" spans="1:44" x14ac:dyDescent="0.35">
      <c r="A3459">
        <v>18</v>
      </c>
      <c r="B3459" s="26">
        <f t="shared" si="689"/>
        <v>46273.854166666657</v>
      </c>
      <c r="C3459" t="s">
        <v>56</v>
      </c>
      <c r="D3459">
        <v>4</v>
      </c>
      <c r="E3459" s="26">
        <f t="shared" si="690"/>
        <v>46273.84375</v>
      </c>
      <c r="F3459" s="26">
        <f t="shared" si="691"/>
        <v>46273.822916666664</v>
      </c>
      <c r="G3459">
        <f t="shared" si="692"/>
        <v>0</v>
      </c>
      <c r="H3459">
        <f t="shared" si="693"/>
        <v>0</v>
      </c>
      <c r="I3459" s="27">
        <f t="shared" si="694"/>
        <v>0</v>
      </c>
      <c r="J3459" s="28" t="str">
        <f t="shared" si="695"/>
        <v>NULL</v>
      </c>
      <c r="K3459" s="29" t="str">
        <f t="shared" si="696"/>
        <v/>
      </c>
      <c r="L3459" s="26" t="str">
        <f t="shared" si="697"/>
        <v/>
      </c>
      <c r="M3459" t="str">
        <f t="shared" si="698"/>
        <v/>
      </c>
      <c r="N3459" s="28">
        <f t="shared" si="699"/>
        <v>116.70290571259142</v>
      </c>
      <c r="O3459" t="str">
        <f t="shared" si="700"/>
        <v/>
      </c>
      <c r="P3459" t="str">
        <f t="shared" si="701"/>
        <v/>
      </c>
      <c r="Q3459" s="10"/>
      <c r="R3459" s="10"/>
      <c r="S3459" s="16">
        <v>0</v>
      </c>
      <c r="T3459" s="13"/>
      <c r="U3459" s="14"/>
      <c r="V3459" s="11"/>
      <c r="W3459" s="10"/>
      <c r="X3459" s="29"/>
      <c r="AA3459" t="s">
        <v>331</v>
      </c>
      <c r="AB3459">
        <v>1</v>
      </c>
      <c r="AR3459" t="s">
        <v>338</v>
      </c>
    </row>
    <row r="3460" spans="1:44" x14ac:dyDescent="0.35">
      <c r="A3460">
        <v>18</v>
      </c>
      <c r="B3460" s="26">
        <f t="shared" si="689"/>
        <v>46273.854166666657</v>
      </c>
      <c r="C3460" t="s">
        <v>56</v>
      </c>
      <c r="D3460">
        <v>5</v>
      </c>
      <c r="E3460" s="26">
        <f t="shared" si="690"/>
        <v>46273.84375</v>
      </c>
      <c r="F3460" s="26">
        <f t="shared" si="691"/>
        <v>46273.822916666664</v>
      </c>
      <c r="G3460">
        <f t="shared" si="692"/>
        <v>0</v>
      </c>
      <c r="H3460">
        <f t="shared" si="693"/>
        <v>0</v>
      </c>
      <c r="I3460" s="27">
        <f t="shared" si="694"/>
        <v>0</v>
      </c>
      <c r="J3460" s="28" t="str">
        <f t="shared" si="695"/>
        <v>NULL</v>
      </c>
      <c r="K3460" s="29" t="str">
        <f t="shared" si="696"/>
        <v/>
      </c>
      <c r="L3460" s="26" t="str">
        <f t="shared" si="697"/>
        <v/>
      </c>
      <c r="M3460" t="str">
        <f t="shared" si="698"/>
        <v/>
      </c>
      <c r="N3460" s="28">
        <f t="shared" si="699"/>
        <v>21.695178849144636</v>
      </c>
      <c r="O3460" t="str">
        <f t="shared" si="700"/>
        <v/>
      </c>
      <c r="P3460" t="str">
        <f t="shared" si="701"/>
        <v/>
      </c>
      <c r="Q3460" s="10"/>
      <c r="R3460" s="10"/>
      <c r="S3460" s="16">
        <v>0</v>
      </c>
      <c r="T3460" s="13"/>
      <c r="U3460" s="14"/>
      <c r="V3460" s="11"/>
      <c r="W3460" s="10"/>
      <c r="X3460" s="29"/>
      <c r="AA3460" t="s">
        <v>331</v>
      </c>
      <c r="AB3460">
        <v>1</v>
      </c>
      <c r="AR3460" t="s">
        <v>338</v>
      </c>
    </row>
    <row r="3461" spans="1:44" x14ac:dyDescent="0.35">
      <c r="A3461">
        <v>18</v>
      </c>
      <c r="B3461" s="26">
        <f t="shared" si="689"/>
        <v>46273.854166666657</v>
      </c>
      <c r="C3461" t="s">
        <v>56</v>
      </c>
      <c r="D3461">
        <v>6</v>
      </c>
      <c r="E3461" s="26">
        <f t="shared" si="690"/>
        <v>46273.84375</v>
      </c>
      <c r="F3461" s="26">
        <f t="shared" si="691"/>
        <v>46273.822916666664</v>
      </c>
      <c r="G3461">
        <f t="shared" si="692"/>
        <v>0</v>
      </c>
      <c r="H3461">
        <f t="shared" si="693"/>
        <v>0</v>
      </c>
      <c r="I3461" s="27">
        <f t="shared" si="694"/>
        <v>1</v>
      </c>
      <c r="J3461" s="28">
        <f t="shared" si="695"/>
        <v>15.414064074148701</v>
      </c>
      <c r="K3461" s="29" t="str">
        <f t="shared" si="696"/>
        <v/>
      </c>
      <c r="L3461" s="26" t="str">
        <f t="shared" si="697"/>
        <v/>
      </c>
      <c r="M3461" t="str">
        <f t="shared" si="698"/>
        <v/>
      </c>
      <c r="N3461" s="28">
        <f t="shared" si="699"/>
        <v>15.414064074148701</v>
      </c>
      <c r="O3461" t="str">
        <f t="shared" si="700"/>
        <v/>
      </c>
      <c r="P3461" t="str">
        <f t="shared" si="701"/>
        <v/>
      </c>
      <c r="Q3461" s="10"/>
      <c r="R3461" s="10"/>
      <c r="S3461" s="16">
        <v>1</v>
      </c>
      <c r="T3461" s="13">
        <v>15.414064074148699</v>
      </c>
      <c r="U3461" s="14"/>
      <c r="V3461" s="11"/>
      <c r="W3461" s="10"/>
      <c r="X3461" s="29"/>
      <c r="AA3461" t="s">
        <v>331</v>
      </c>
      <c r="AB3461">
        <v>2</v>
      </c>
      <c r="AC3461">
        <v>8.4317361178881622</v>
      </c>
      <c r="AD3461">
        <v>22.86309213951067</v>
      </c>
      <c r="AL3461">
        <v>8.4317361178881622</v>
      </c>
      <c r="AM3461">
        <v>22.86309213951067</v>
      </c>
      <c r="AR3461" t="s">
        <v>332</v>
      </c>
    </row>
    <row r="3462" spans="1:44" x14ac:dyDescent="0.35">
      <c r="A3462">
        <v>18</v>
      </c>
      <c r="B3462" s="26">
        <f t="shared" ref="B3462:B3525" si="702">INDEX(SNAP_TIMES,MATCH(A3462,SNAP_NOS,0))</f>
        <v>46273.854166666657</v>
      </c>
      <c r="C3462" t="s">
        <v>57</v>
      </c>
      <c r="D3462">
        <v>1</v>
      </c>
      <c r="E3462" s="26">
        <f t="shared" ref="E3462:E3525" si="703">IF(AND(INDEX(SH_CHG,MATCH(C3462,SH_ID,0))&lt;&gt;"",B3462&gt;=INDEX(SH_CHG,MATCH(C3462,SH_ID,0))),INDEX(SH_DEP,MATCH(C3462,SH_ID,0)),INDEX(SH_ORIG,MATCH(C3462,SH_ID,0)))</f>
        <v>46273.84375</v>
      </c>
      <c r="F3462" s="26">
        <f t="shared" ref="F3462:F3525" si="704">E3462-LOADING_MINUTES/1440</f>
        <v>46273.822916666664</v>
      </c>
      <c r="G3462">
        <f t="shared" ref="G3462:G3525" si="705">COUNTIFS(OL_SNAP,A3462,OL_EFF,C3462,OL_WT,D3462,OL_OPEN,"&gt;0")</f>
        <v>0</v>
      </c>
      <c r="H3462">
        <f t="shared" ref="H3462:H3525" si="706">SUMIFS($G$6:$G$3569,$A$6:$A$3569,A3462,$D$6:$D$3569,D3462,$F$6:$F$3569,"&lt;="&amp;F3462)</f>
        <v>0</v>
      </c>
      <c r="I3462" s="27">
        <f t="shared" ref="I3462:I3525" si="707">INDEX(C_RES,MATCH(1,INDEX((C_SN=A3462)*(C_WT=D3462),0),0))</f>
        <v>0</v>
      </c>
      <c r="J3462" s="28" t="str">
        <f t="shared" ref="J3462:J3525" si="708">INDEX(C_RL,MATCH(1,INDEX((C_SN=A3462)*(C_WT=D3462),0),0))</f>
        <v>NULL</v>
      </c>
      <c r="K3462" s="29" t="str">
        <f t="shared" ref="K3462:K3525" si="709">IF(G3462=0,"",IF(ISNUMBER(J3462),IF(J3462&gt;0,H3462/J3462/24,"NULL"),"NULL"))</f>
        <v/>
      </c>
      <c r="L3462" s="26" t="str">
        <f t="shared" ref="L3462:L3525" si="710">IF(ISNUMBER(K3462),B3462+K3462,"")</f>
        <v/>
      </c>
      <c r="M3462" t="str">
        <f t="shared" ref="M3462:M3525" si="711">IF(G3462=0,"",IF(B3462&gt;=F3462,"NO - CUTOFF PASSED",IF(ISNUMBER(K3462),IF(L3462&lt;=F3462,"YES","NO"),"UNKNOWN - NO RATE")))</f>
        <v/>
      </c>
      <c r="N3462" s="28">
        <f t="shared" ref="N3462:N3525" si="712">IFERROR(IF(AND(INDEX(C_HRS,MATCH(1,INDEX((C_SN=A3462)*(C_WT=D3462),0),0))&gt;0,INDEX(C_TL,MATCH(1,INDEX((C_SN=A3462)*(C_WT=D3462),0),0))&gt;0),INDEX(C_TL,MATCH(1,INDEX((C_SN=A3462)*(C_WT=D3462),0),0))/INDEX(C_HRS,MATCH(1,INDEX((C_SN=A3462)*(C_WT=D3462),0),0)),"NULL"),"NULL")</f>
        <v>34.227460053503002</v>
      </c>
      <c r="O3462" t="str">
        <f t="shared" ref="O3462:O3525" si="713">IF(M3462="NO",IF(ISNUMBER(N3462),ROUNDUP(H3462/(N3462*(F3462-B3462)*24),0),"CANNOT ESTIMATE - NO RATE"),"")</f>
        <v/>
      </c>
      <c r="P3462" t="str">
        <f t="shared" ref="P3462:P3525" si="714">IF(ISNUMBER(O3462),MAX(0,O3462-I3462),O3462)</f>
        <v/>
      </c>
      <c r="Q3462" s="10"/>
      <c r="R3462" s="10"/>
      <c r="S3462" s="16">
        <v>0</v>
      </c>
      <c r="T3462" s="13"/>
      <c r="U3462" s="14"/>
      <c r="V3462" s="11"/>
      <c r="W3462" s="10"/>
      <c r="X3462" s="29"/>
      <c r="AA3462" t="s">
        <v>331</v>
      </c>
      <c r="AB3462">
        <v>5</v>
      </c>
      <c r="AR3462" t="s">
        <v>337</v>
      </c>
    </row>
    <row r="3463" spans="1:44" x14ac:dyDescent="0.35">
      <c r="A3463">
        <v>18</v>
      </c>
      <c r="B3463" s="26">
        <f t="shared" si="702"/>
        <v>46273.854166666657</v>
      </c>
      <c r="C3463" t="s">
        <v>57</v>
      </c>
      <c r="D3463">
        <v>2</v>
      </c>
      <c r="E3463" s="26">
        <f t="shared" si="703"/>
        <v>46273.84375</v>
      </c>
      <c r="F3463" s="26">
        <f t="shared" si="704"/>
        <v>46273.822916666664</v>
      </c>
      <c r="G3463">
        <f t="shared" si="705"/>
        <v>0</v>
      </c>
      <c r="H3463">
        <f t="shared" si="706"/>
        <v>0</v>
      </c>
      <c r="I3463" s="27">
        <f t="shared" si="707"/>
        <v>0</v>
      </c>
      <c r="J3463" s="28" t="str">
        <f t="shared" si="708"/>
        <v>NULL</v>
      </c>
      <c r="K3463" s="29" t="str">
        <f t="shared" si="709"/>
        <v/>
      </c>
      <c r="L3463" s="26" t="str">
        <f t="shared" si="710"/>
        <v/>
      </c>
      <c r="M3463" t="str">
        <f t="shared" si="711"/>
        <v/>
      </c>
      <c r="N3463" s="28">
        <f t="shared" si="712"/>
        <v>41.894060995184596</v>
      </c>
      <c r="O3463" t="str">
        <f t="shared" si="713"/>
        <v/>
      </c>
      <c r="P3463" t="str">
        <f t="shared" si="714"/>
        <v/>
      </c>
      <c r="Q3463" s="10"/>
      <c r="R3463" s="10"/>
      <c r="S3463" s="16">
        <v>0</v>
      </c>
      <c r="T3463" s="13"/>
      <c r="U3463" s="14"/>
      <c r="V3463" s="11"/>
      <c r="W3463" s="10"/>
      <c r="X3463" s="29"/>
      <c r="AA3463" t="s">
        <v>331</v>
      </c>
      <c r="AB3463">
        <v>2</v>
      </c>
      <c r="AR3463" t="s">
        <v>332</v>
      </c>
    </row>
    <row r="3464" spans="1:44" x14ac:dyDescent="0.35">
      <c r="A3464">
        <v>18</v>
      </c>
      <c r="B3464" s="26">
        <f t="shared" si="702"/>
        <v>46273.854166666657</v>
      </c>
      <c r="C3464" t="s">
        <v>57</v>
      </c>
      <c r="D3464">
        <v>3</v>
      </c>
      <c r="E3464" s="26">
        <f t="shared" si="703"/>
        <v>46273.84375</v>
      </c>
      <c r="F3464" s="26">
        <f t="shared" si="704"/>
        <v>46273.822916666664</v>
      </c>
      <c r="G3464">
        <f t="shared" si="705"/>
        <v>0</v>
      </c>
      <c r="H3464">
        <f t="shared" si="706"/>
        <v>0</v>
      </c>
      <c r="I3464" s="27">
        <f t="shared" si="707"/>
        <v>0</v>
      </c>
      <c r="J3464" s="28" t="str">
        <f t="shared" si="708"/>
        <v>NULL</v>
      </c>
      <c r="K3464" s="29" t="str">
        <f t="shared" si="709"/>
        <v/>
      </c>
      <c r="L3464" s="26" t="str">
        <f t="shared" si="710"/>
        <v/>
      </c>
      <c r="M3464" t="str">
        <f t="shared" si="711"/>
        <v/>
      </c>
      <c r="N3464" s="28">
        <f t="shared" si="712"/>
        <v>58.441558441558442</v>
      </c>
      <c r="O3464" t="str">
        <f t="shared" si="713"/>
        <v/>
      </c>
      <c r="P3464" t="str">
        <f t="shared" si="714"/>
        <v/>
      </c>
      <c r="Q3464" s="10"/>
      <c r="R3464" s="10"/>
      <c r="S3464" s="16">
        <v>0</v>
      </c>
      <c r="T3464" s="13"/>
      <c r="U3464" s="14"/>
      <c r="V3464" s="11"/>
      <c r="W3464" s="10"/>
      <c r="X3464" s="29"/>
      <c r="AA3464" t="s">
        <v>331</v>
      </c>
      <c r="AB3464">
        <v>1</v>
      </c>
      <c r="AR3464" t="s">
        <v>338</v>
      </c>
    </row>
    <row r="3465" spans="1:44" x14ac:dyDescent="0.35">
      <c r="A3465">
        <v>18</v>
      </c>
      <c r="B3465" s="26">
        <f t="shared" si="702"/>
        <v>46273.854166666657</v>
      </c>
      <c r="C3465" t="s">
        <v>57</v>
      </c>
      <c r="D3465">
        <v>4</v>
      </c>
      <c r="E3465" s="26">
        <f t="shared" si="703"/>
        <v>46273.84375</v>
      </c>
      <c r="F3465" s="26">
        <f t="shared" si="704"/>
        <v>46273.822916666664</v>
      </c>
      <c r="G3465">
        <f t="shared" si="705"/>
        <v>0</v>
      </c>
      <c r="H3465">
        <f t="shared" si="706"/>
        <v>0</v>
      </c>
      <c r="I3465" s="27">
        <f t="shared" si="707"/>
        <v>0</v>
      </c>
      <c r="J3465" s="28" t="str">
        <f t="shared" si="708"/>
        <v>NULL</v>
      </c>
      <c r="K3465" s="29" t="str">
        <f t="shared" si="709"/>
        <v/>
      </c>
      <c r="L3465" s="26" t="str">
        <f t="shared" si="710"/>
        <v/>
      </c>
      <c r="M3465" t="str">
        <f t="shared" si="711"/>
        <v/>
      </c>
      <c r="N3465" s="28">
        <f t="shared" si="712"/>
        <v>116.70290571259142</v>
      </c>
      <c r="O3465" t="str">
        <f t="shared" si="713"/>
        <v/>
      </c>
      <c r="P3465" t="str">
        <f t="shared" si="714"/>
        <v/>
      </c>
      <c r="Q3465" s="10"/>
      <c r="R3465" s="10"/>
      <c r="S3465" s="16">
        <v>0</v>
      </c>
      <c r="T3465" s="13"/>
      <c r="U3465" s="14"/>
      <c r="V3465" s="11"/>
      <c r="W3465" s="10"/>
      <c r="X3465" s="29"/>
      <c r="AA3465" t="s">
        <v>331</v>
      </c>
      <c r="AB3465">
        <v>1</v>
      </c>
      <c r="AR3465" t="s">
        <v>338</v>
      </c>
    </row>
    <row r="3466" spans="1:44" x14ac:dyDescent="0.35">
      <c r="A3466">
        <v>18</v>
      </c>
      <c r="B3466" s="26">
        <f t="shared" si="702"/>
        <v>46273.854166666657</v>
      </c>
      <c r="C3466" t="s">
        <v>57</v>
      </c>
      <c r="D3466">
        <v>5</v>
      </c>
      <c r="E3466" s="26">
        <f t="shared" si="703"/>
        <v>46273.84375</v>
      </c>
      <c r="F3466" s="26">
        <f t="shared" si="704"/>
        <v>46273.822916666664</v>
      </c>
      <c r="G3466">
        <f t="shared" si="705"/>
        <v>0</v>
      </c>
      <c r="H3466">
        <f t="shared" si="706"/>
        <v>0</v>
      </c>
      <c r="I3466" s="27">
        <f t="shared" si="707"/>
        <v>0</v>
      </c>
      <c r="J3466" s="28" t="str">
        <f t="shared" si="708"/>
        <v>NULL</v>
      </c>
      <c r="K3466" s="29" t="str">
        <f t="shared" si="709"/>
        <v/>
      </c>
      <c r="L3466" s="26" t="str">
        <f t="shared" si="710"/>
        <v/>
      </c>
      <c r="M3466" t="str">
        <f t="shared" si="711"/>
        <v/>
      </c>
      <c r="N3466" s="28">
        <f t="shared" si="712"/>
        <v>21.695178849144636</v>
      </c>
      <c r="O3466" t="str">
        <f t="shared" si="713"/>
        <v/>
      </c>
      <c r="P3466" t="str">
        <f t="shared" si="714"/>
        <v/>
      </c>
      <c r="Q3466" s="10"/>
      <c r="R3466" s="10"/>
      <c r="S3466" s="16">
        <v>0</v>
      </c>
      <c r="T3466" s="13"/>
      <c r="U3466" s="14"/>
      <c r="V3466" s="11"/>
      <c r="W3466" s="10"/>
      <c r="X3466" s="29"/>
      <c r="AA3466" t="s">
        <v>331</v>
      </c>
      <c r="AB3466">
        <v>1</v>
      </c>
      <c r="AR3466" t="s">
        <v>338</v>
      </c>
    </row>
    <row r="3467" spans="1:44" x14ac:dyDescent="0.35">
      <c r="A3467">
        <v>18</v>
      </c>
      <c r="B3467" s="26">
        <f t="shared" si="702"/>
        <v>46273.854166666657</v>
      </c>
      <c r="C3467" t="s">
        <v>57</v>
      </c>
      <c r="D3467">
        <v>6</v>
      </c>
      <c r="E3467" s="26">
        <f t="shared" si="703"/>
        <v>46273.84375</v>
      </c>
      <c r="F3467" s="26">
        <f t="shared" si="704"/>
        <v>46273.822916666664</v>
      </c>
      <c r="G3467">
        <f t="shared" si="705"/>
        <v>0</v>
      </c>
      <c r="H3467">
        <f t="shared" si="706"/>
        <v>0</v>
      </c>
      <c r="I3467" s="27">
        <f t="shared" si="707"/>
        <v>1</v>
      </c>
      <c r="J3467" s="28">
        <f t="shared" si="708"/>
        <v>15.414064074148701</v>
      </c>
      <c r="K3467" s="29" t="str">
        <f t="shared" si="709"/>
        <v/>
      </c>
      <c r="L3467" s="26" t="str">
        <f t="shared" si="710"/>
        <v/>
      </c>
      <c r="M3467" t="str">
        <f t="shared" si="711"/>
        <v/>
      </c>
      <c r="N3467" s="28">
        <f t="shared" si="712"/>
        <v>15.414064074148701</v>
      </c>
      <c r="O3467" t="str">
        <f t="shared" si="713"/>
        <v/>
      </c>
      <c r="P3467" t="str">
        <f t="shared" si="714"/>
        <v/>
      </c>
      <c r="Q3467" s="10"/>
      <c r="R3467" s="10"/>
      <c r="S3467" s="16">
        <v>1</v>
      </c>
      <c r="T3467" s="13">
        <v>15.414064074148699</v>
      </c>
      <c r="U3467" s="14"/>
      <c r="V3467" s="11"/>
      <c r="W3467" s="10"/>
      <c r="X3467" s="29"/>
      <c r="AA3467" t="s">
        <v>331</v>
      </c>
      <c r="AB3467">
        <v>2</v>
      </c>
      <c r="AC3467">
        <v>8.4317361178881622</v>
      </c>
      <c r="AD3467">
        <v>22.86309213951067</v>
      </c>
      <c r="AL3467">
        <v>8.4317361178881622</v>
      </c>
      <c r="AM3467">
        <v>22.86309213951067</v>
      </c>
      <c r="AR3467" t="s">
        <v>332</v>
      </c>
    </row>
    <row r="3468" spans="1:44" x14ac:dyDescent="0.35">
      <c r="A3468">
        <v>18</v>
      </c>
      <c r="B3468" s="26">
        <f t="shared" si="702"/>
        <v>46273.854166666657</v>
      </c>
      <c r="C3468" t="s">
        <v>58</v>
      </c>
      <c r="D3468">
        <v>1</v>
      </c>
      <c r="E3468" s="26">
        <f t="shared" si="703"/>
        <v>46273.854166666657</v>
      </c>
      <c r="F3468" s="26">
        <f t="shared" si="704"/>
        <v>46273.833333333321</v>
      </c>
      <c r="G3468">
        <f t="shared" si="705"/>
        <v>0</v>
      </c>
      <c r="H3468">
        <f t="shared" si="706"/>
        <v>0</v>
      </c>
      <c r="I3468" s="27">
        <f t="shared" si="707"/>
        <v>0</v>
      </c>
      <c r="J3468" s="28" t="str">
        <f t="shared" si="708"/>
        <v>NULL</v>
      </c>
      <c r="K3468" s="29" t="str">
        <f t="shared" si="709"/>
        <v/>
      </c>
      <c r="L3468" s="26" t="str">
        <f t="shared" si="710"/>
        <v/>
      </c>
      <c r="M3468" t="str">
        <f t="shared" si="711"/>
        <v/>
      </c>
      <c r="N3468" s="28">
        <f t="shared" si="712"/>
        <v>34.227460053503002</v>
      </c>
      <c r="O3468" t="str">
        <f t="shared" si="713"/>
        <v/>
      </c>
      <c r="P3468" t="str">
        <f t="shared" si="714"/>
        <v/>
      </c>
      <c r="Q3468" s="10"/>
      <c r="R3468" s="10"/>
      <c r="S3468" s="16">
        <v>0</v>
      </c>
      <c r="T3468" s="13"/>
      <c r="U3468" s="14"/>
      <c r="V3468" s="11"/>
      <c r="W3468" s="10"/>
      <c r="X3468" s="29"/>
      <c r="AA3468" t="s">
        <v>331</v>
      </c>
      <c r="AB3468">
        <v>5</v>
      </c>
      <c r="AR3468" t="s">
        <v>337</v>
      </c>
    </row>
    <row r="3469" spans="1:44" x14ac:dyDescent="0.35">
      <c r="A3469">
        <v>18</v>
      </c>
      <c r="B3469" s="26">
        <f t="shared" si="702"/>
        <v>46273.854166666657</v>
      </c>
      <c r="C3469" t="s">
        <v>58</v>
      </c>
      <c r="D3469">
        <v>2</v>
      </c>
      <c r="E3469" s="26">
        <f t="shared" si="703"/>
        <v>46273.854166666657</v>
      </c>
      <c r="F3469" s="26">
        <f t="shared" si="704"/>
        <v>46273.833333333321</v>
      </c>
      <c r="G3469">
        <f t="shared" si="705"/>
        <v>0</v>
      </c>
      <c r="H3469">
        <f t="shared" si="706"/>
        <v>0</v>
      </c>
      <c r="I3469" s="27">
        <f t="shared" si="707"/>
        <v>0</v>
      </c>
      <c r="J3469" s="28" t="str">
        <f t="shared" si="708"/>
        <v>NULL</v>
      </c>
      <c r="K3469" s="29" t="str">
        <f t="shared" si="709"/>
        <v/>
      </c>
      <c r="L3469" s="26" t="str">
        <f t="shared" si="710"/>
        <v/>
      </c>
      <c r="M3469" t="str">
        <f t="shared" si="711"/>
        <v/>
      </c>
      <c r="N3469" s="28">
        <f t="shared" si="712"/>
        <v>41.894060995184596</v>
      </c>
      <c r="O3469" t="str">
        <f t="shared" si="713"/>
        <v/>
      </c>
      <c r="P3469" t="str">
        <f t="shared" si="714"/>
        <v/>
      </c>
      <c r="Q3469" s="10"/>
      <c r="R3469" s="10"/>
      <c r="S3469" s="16">
        <v>0</v>
      </c>
      <c r="T3469" s="13"/>
      <c r="U3469" s="14"/>
      <c r="V3469" s="11"/>
      <c r="W3469" s="10"/>
      <c r="X3469" s="29"/>
      <c r="AA3469" t="s">
        <v>331</v>
      </c>
      <c r="AB3469">
        <v>2</v>
      </c>
      <c r="AR3469" t="s">
        <v>332</v>
      </c>
    </row>
    <row r="3470" spans="1:44" x14ac:dyDescent="0.35">
      <c r="A3470">
        <v>18</v>
      </c>
      <c r="B3470" s="26">
        <f t="shared" si="702"/>
        <v>46273.854166666657</v>
      </c>
      <c r="C3470" t="s">
        <v>58</v>
      </c>
      <c r="D3470">
        <v>3</v>
      </c>
      <c r="E3470" s="26">
        <f t="shared" si="703"/>
        <v>46273.854166666657</v>
      </c>
      <c r="F3470" s="26">
        <f t="shared" si="704"/>
        <v>46273.833333333321</v>
      </c>
      <c r="G3470">
        <f t="shared" si="705"/>
        <v>0</v>
      </c>
      <c r="H3470">
        <f t="shared" si="706"/>
        <v>0</v>
      </c>
      <c r="I3470" s="27">
        <f t="shared" si="707"/>
        <v>0</v>
      </c>
      <c r="J3470" s="28" t="str">
        <f t="shared" si="708"/>
        <v>NULL</v>
      </c>
      <c r="K3470" s="29" t="str">
        <f t="shared" si="709"/>
        <v/>
      </c>
      <c r="L3470" s="26" t="str">
        <f t="shared" si="710"/>
        <v/>
      </c>
      <c r="M3470" t="str">
        <f t="shared" si="711"/>
        <v/>
      </c>
      <c r="N3470" s="28">
        <f t="shared" si="712"/>
        <v>58.441558441558442</v>
      </c>
      <c r="O3470" t="str">
        <f t="shared" si="713"/>
        <v/>
      </c>
      <c r="P3470" t="str">
        <f t="shared" si="714"/>
        <v/>
      </c>
      <c r="Q3470" s="10"/>
      <c r="R3470" s="10"/>
      <c r="S3470" s="16">
        <v>0</v>
      </c>
      <c r="T3470" s="13"/>
      <c r="U3470" s="14"/>
      <c r="V3470" s="11"/>
      <c r="W3470" s="10"/>
      <c r="X3470" s="29"/>
      <c r="AA3470" t="s">
        <v>331</v>
      </c>
      <c r="AB3470">
        <v>1</v>
      </c>
      <c r="AR3470" t="s">
        <v>338</v>
      </c>
    </row>
    <row r="3471" spans="1:44" x14ac:dyDescent="0.35">
      <c r="A3471">
        <v>18</v>
      </c>
      <c r="B3471" s="26">
        <f t="shared" si="702"/>
        <v>46273.854166666657</v>
      </c>
      <c r="C3471" t="s">
        <v>58</v>
      </c>
      <c r="D3471">
        <v>4</v>
      </c>
      <c r="E3471" s="26">
        <f t="shared" si="703"/>
        <v>46273.854166666657</v>
      </c>
      <c r="F3471" s="26">
        <f t="shared" si="704"/>
        <v>46273.833333333321</v>
      </c>
      <c r="G3471">
        <f t="shared" si="705"/>
        <v>0</v>
      </c>
      <c r="H3471">
        <f t="shared" si="706"/>
        <v>0</v>
      </c>
      <c r="I3471" s="27">
        <f t="shared" si="707"/>
        <v>0</v>
      </c>
      <c r="J3471" s="28" t="str">
        <f t="shared" si="708"/>
        <v>NULL</v>
      </c>
      <c r="K3471" s="29" t="str">
        <f t="shared" si="709"/>
        <v/>
      </c>
      <c r="L3471" s="26" t="str">
        <f t="shared" si="710"/>
        <v/>
      </c>
      <c r="M3471" t="str">
        <f t="shared" si="711"/>
        <v/>
      </c>
      <c r="N3471" s="28">
        <f t="shared" si="712"/>
        <v>116.70290571259142</v>
      </c>
      <c r="O3471" t="str">
        <f t="shared" si="713"/>
        <v/>
      </c>
      <c r="P3471" t="str">
        <f t="shared" si="714"/>
        <v/>
      </c>
      <c r="Q3471" s="10"/>
      <c r="R3471" s="10"/>
      <c r="S3471" s="16">
        <v>0</v>
      </c>
      <c r="T3471" s="13"/>
      <c r="U3471" s="14"/>
      <c r="V3471" s="11"/>
      <c r="W3471" s="10"/>
      <c r="X3471" s="29"/>
      <c r="AA3471" t="s">
        <v>331</v>
      </c>
      <c r="AB3471">
        <v>1</v>
      </c>
      <c r="AR3471" t="s">
        <v>338</v>
      </c>
    </row>
    <row r="3472" spans="1:44" x14ac:dyDescent="0.35">
      <c r="A3472">
        <v>18</v>
      </c>
      <c r="B3472" s="26">
        <f t="shared" si="702"/>
        <v>46273.854166666657</v>
      </c>
      <c r="C3472" t="s">
        <v>58</v>
      </c>
      <c r="D3472">
        <v>5</v>
      </c>
      <c r="E3472" s="26">
        <f t="shared" si="703"/>
        <v>46273.854166666657</v>
      </c>
      <c r="F3472" s="26">
        <f t="shared" si="704"/>
        <v>46273.833333333321</v>
      </c>
      <c r="G3472">
        <f t="shared" si="705"/>
        <v>0</v>
      </c>
      <c r="H3472">
        <f t="shared" si="706"/>
        <v>0</v>
      </c>
      <c r="I3472" s="27">
        <f t="shared" si="707"/>
        <v>0</v>
      </c>
      <c r="J3472" s="28" t="str">
        <f t="shared" si="708"/>
        <v>NULL</v>
      </c>
      <c r="K3472" s="29" t="str">
        <f t="shared" si="709"/>
        <v/>
      </c>
      <c r="L3472" s="26" t="str">
        <f t="shared" si="710"/>
        <v/>
      </c>
      <c r="M3472" t="str">
        <f t="shared" si="711"/>
        <v/>
      </c>
      <c r="N3472" s="28">
        <f t="shared" si="712"/>
        <v>21.695178849144636</v>
      </c>
      <c r="O3472" t="str">
        <f t="shared" si="713"/>
        <v/>
      </c>
      <c r="P3472" t="str">
        <f t="shared" si="714"/>
        <v/>
      </c>
      <c r="Q3472" s="10"/>
      <c r="R3472" s="10"/>
      <c r="S3472" s="16">
        <v>0</v>
      </c>
      <c r="T3472" s="13"/>
      <c r="U3472" s="14"/>
      <c r="V3472" s="11"/>
      <c r="W3472" s="10"/>
      <c r="X3472" s="29"/>
      <c r="AA3472" t="s">
        <v>331</v>
      </c>
      <c r="AB3472">
        <v>1</v>
      </c>
      <c r="AR3472" t="s">
        <v>338</v>
      </c>
    </row>
    <row r="3473" spans="1:44" x14ac:dyDescent="0.35">
      <c r="A3473">
        <v>18</v>
      </c>
      <c r="B3473" s="26">
        <f t="shared" si="702"/>
        <v>46273.854166666657</v>
      </c>
      <c r="C3473" t="s">
        <v>58</v>
      </c>
      <c r="D3473">
        <v>6</v>
      </c>
      <c r="E3473" s="26">
        <f t="shared" si="703"/>
        <v>46273.854166666657</v>
      </c>
      <c r="F3473" s="26">
        <f t="shared" si="704"/>
        <v>46273.833333333321</v>
      </c>
      <c r="G3473">
        <f t="shared" si="705"/>
        <v>0</v>
      </c>
      <c r="H3473">
        <f t="shared" si="706"/>
        <v>0</v>
      </c>
      <c r="I3473" s="27">
        <f t="shared" si="707"/>
        <v>1</v>
      </c>
      <c r="J3473" s="28">
        <f t="shared" si="708"/>
        <v>15.414064074148701</v>
      </c>
      <c r="K3473" s="29" t="str">
        <f t="shared" si="709"/>
        <v/>
      </c>
      <c r="L3473" s="26" t="str">
        <f t="shared" si="710"/>
        <v/>
      </c>
      <c r="M3473" t="str">
        <f t="shared" si="711"/>
        <v/>
      </c>
      <c r="N3473" s="28">
        <f t="shared" si="712"/>
        <v>15.414064074148701</v>
      </c>
      <c r="O3473" t="str">
        <f t="shared" si="713"/>
        <v/>
      </c>
      <c r="P3473" t="str">
        <f t="shared" si="714"/>
        <v/>
      </c>
      <c r="Q3473" s="10"/>
      <c r="R3473" s="10"/>
      <c r="S3473" s="16">
        <v>1</v>
      </c>
      <c r="T3473" s="13">
        <v>15.414064074148699</v>
      </c>
      <c r="U3473" s="14"/>
      <c r="V3473" s="11"/>
      <c r="W3473" s="10"/>
      <c r="X3473" s="29"/>
      <c r="AA3473" t="s">
        <v>331</v>
      </c>
      <c r="AB3473">
        <v>2</v>
      </c>
      <c r="AC3473">
        <v>8.4317361178881622</v>
      </c>
      <c r="AD3473">
        <v>22.86309213951067</v>
      </c>
      <c r="AL3473">
        <v>8.4317361178881622</v>
      </c>
      <c r="AM3473">
        <v>22.86309213951067</v>
      </c>
      <c r="AR3473" t="s">
        <v>332</v>
      </c>
    </row>
    <row r="3474" spans="1:44" x14ac:dyDescent="0.35">
      <c r="A3474">
        <v>18</v>
      </c>
      <c r="B3474" s="26">
        <f t="shared" si="702"/>
        <v>46273.854166666657</v>
      </c>
      <c r="C3474" t="s">
        <v>59</v>
      </c>
      <c r="D3474">
        <v>1</v>
      </c>
      <c r="E3474" s="26">
        <f t="shared" si="703"/>
        <v>46273.854166666657</v>
      </c>
      <c r="F3474" s="26">
        <f t="shared" si="704"/>
        <v>46273.833333333321</v>
      </c>
      <c r="G3474">
        <f t="shared" si="705"/>
        <v>0</v>
      </c>
      <c r="H3474">
        <f t="shared" si="706"/>
        <v>0</v>
      </c>
      <c r="I3474" s="27">
        <f t="shared" si="707"/>
        <v>0</v>
      </c>
      <c r="J3474" s="28" t="str">
        <f t="shared" si="708"/>
        <v>NULL</v>
      </c>
      <c r="K3474" s="29" t="str">
        <f t="shared" si="709"/>
        <v/>
      </c>
      <c r="L3474" s="26" t="str">
        <f t="shared" si="710"/>
        <v/>
      </c>
      <c r="M3474" t="str">
        <f t="shared" si="711"/>
        <v/>
      </c>
      <c r="N3474" s="28">
        <f t="shared" si="712"/>
        <v>34.227460053503002</v>
      </c>
      <c r="O3474" t="str">
        <f t="shared" si="713"/>
        <v/>
      </c>
      <c r="P3474" t="str">
        <f t="shared" si="714"/>
        <v/>
      </c>
      <c r="Q3474" s="10"/>
      <c r="R3474" s="10"/>
      <c r="S3474" s="16">
        <v>0</v>
      </c>
      <c r="T3474" s="13"/>
      <c r="U3474" s="14"/>
      <c r="V3474" s="11"/>
      <c r="W3474" s="10"/>
      <c r="X3474" s="29"/>
      <c r="AA3474" t="s">
        <v>331</v>
      </c>
      <c r="AB3474">
        <v>5</v>
      </c>
      <c r="AR3474" t="s">
        <v>337</v>
      </c>
    </row>
    <row r="3475" spans="1:44" x14ac:dyDescent="0.35">
      <c r="A3475">
        <v>18</v>
      </c>
      <c r="B3475" s="26">
        <f t="shared" si="702"/>
        <v>46273.854166666657</v>
      </c>
      <c r="C3475" t="s">
        <v>59</v>
      </c>
      <c r="D3475">
        <v>2</v>
      </c>
      <c r="E3475" s="26">
        <f t="shared" si="703"/>
        <v>46273.854166666657</v>
      </c>
      <c r="F3475" s="26">
        <f t="shared" si="704"/>
        <v>46273.833333333321</v>
      </c>
      <c r="G3475">
        <f t="shared" si="705"/>
        <v>0</v>
      </c>
      <c r="H3475">
        <f t="shared" si="706"/>
        <v>0</v>
      </c>
      <c r="I3475" s="27">
        <f t="shared" si="707"/>
        <v>0</v>
      </c>
      <c r="J3475" s="28" t="str">
        <f t="shared" si="708"/>
        <v>NULL</v>
      </c>
      <c r="K3475" s="29" t="str">
        <f t="shared" si="709"/>
        <v/>
      </c>
      <c r="L3475" s="26" t="str">
        <f t="shared" si="710"/>
        <v/>
      </c>
      <c r="M3475" t="str">
        <f t="shared" si="711"/>
        <v/>
      </c>
      <c r="N3475" s="28">
        <f t="shared" si="712"/>
        <v>41.894060995184596</v>
      </c>
      <c r="O3475" t="str">
        <f t="shared" si="713"/>
        <v/>
      </c>
      <c r="P3475" t="str">
        <f t="shared" si="714"/>
        <v/>
      </c>
      <c r="Q3475" s="10"/>
      <c r="R3475" s="10"/>
      <c r="S3475" s="16">
        <v>0</v>
      </c>
      <c r="T3475" s="13"/>
      <c r="U3475" s="14"/>
      <c r="V3475" s="11"/>
      <c r="W3475" s="10"/>
      <c r="X3475" s="29"/>
      <c r="AA3475" t="s">
        <v>331</v>
      </c>
      <c r="AB3475">
        <v>2</v>
      </c>
      <c r="AR3475" t="s">
        <v>332</v>
      </c>
    </row>
    <row r="3476" spans="1:44" x14ac:dyDescent="0.35">
      <c r="A3476">
        <v>18</v>
      </c>
      <c r="B3476" s="26">
        <f t="shared" si="702"/>
        <v>46273.854166666657</v>
      </c>
      <c r="C3476" t="s">
        <v>59</v>
      </c>
      <c r="D3476">
        <v>3</v>
      </c>
      <c r="E3476" s="26">
        <f t="shared" si="703"/>
        <v>46273.854166666657</v>
      </c>
      <c r="F3476" s="26">
        <f t="shared" si="704"/>
        <v>46273.833333333321</v>
      </c>
      <c r="G3476">
        <f t="shared" si="705"/>
        <v>0</v>
      </c>
      <c r="H3476">
        <f t="shared" si="706"/>
        <v>0</v>
      </c>
      <c r="I3476" s="27">
        <f t="shared" si="707"/>
        <v>0</v>
      </c>
      <c r="J3476" s="28" t="str">
        <f t="shared" si="708"/>
        <v>NULL</v>
      </c>
      <c r="K3476" s="29" t="str">
        <f t="shared" si="709"/>
        <v/>
      </c>
      <c r="L3476" s="26" t="str">
        <f t="shared" si="710"/>
        <v/>
      </c>
      <c r="M3476" t="str">
        <f t="shared" si="711"/>
        <v/>
      </c>
      <c r="N3476" s="28">
        <f t="shared" si="712"/>
        <v>58.441558441558442</v>
      </c>
      <c r="O3476" t="str">
        <f t="shared" si="713"/>
        <v/>
      </c>
      <c r="P3476" t="str">
        <f t="shared" si="714"/>
        <v/>
      </c>
      <c r="Q3476" s="10"/>
      <c r="R3476" s="10"/>
      <c r="S3476" s="16">
        <v>0</v>
      </c>
      <c r="T3476" s="13"/>
      <c r="U3476" s="14"/>
      <c r="V3476" s="11"/>
      <c r="W3476" s="10"/>
      <c r="X3476" s="29"/>
      <c r="AA3476" t="s">
        <v>331</v>
      </c>
      <c r="AB3476">
        <v>1</v>
      </c>
      <c r="AR3476" t="s">
        <v>338</v>
      </c>
    </row>
    <row r="3477" spans="1:44" x14ac:dyDescent="0.35">
      <c r="A3477">
        <v>18</v>
      </c>
      <c r="B3477" s="26">
        <f t="shared" si="702"/>
        <v>46273.854166666657</v>
      </c>
      <c r="C3477" t="s">
        <v>59</v>
      </c>
      <c r="D3477">
        <v>4</v>
      </c>
      <c r="E3477" s="26">
        <f t="shared" si="703"/>
        <v>46273.854166666657</v>
      </c>
      <c r="F3477" s="26">
        <f t="shared" si="704"/>
        <v>46273.833333333321</v>
      </c>
      <c r="G3477">
        <f t="shared" si="705"/>
        <v>0</v>
      </c>
      <c r="H3477">
        <f t="shared" si="706"/>
        <v>0</v>
      </c>
      <c r="I3477" s="27">
        <f t="shared" si="707"/>
        <v>0</v>
      </c>
      <c r="J3477" s="28" t="str">
        <f t="shared" si="708"/>
        <v>NULL</v>
      </c>
      <c r="K3477" s="29" t="str">
        <f t="shared" si="709"/>
        <v/>
      </c>
      <c r="L3477" s="26" t="str">
        <f t="shared" si="710"/>
        <v/>
      </c>
      <c r="M3477" t="str">
        <f t="shared" si="711"/>
        <v/>
      </c>
      <c r="N3477" s="28">
        <f t="shared" si="712"/>
        <v>116.70290571259142</v>
      </c>
      <c r="O3477" t="str">
        <f t="shared" si="713"/>
        <v/>
      </c>
      <c r="P3477" t="str">
        <f t="shared" si="714"/>
        <v/>
      </c>
      <c r="Q3477" s="10"/>
      <c r="R3477" s="10"/>
      <c r="S3477" s="16">
        <v>0</v>
      </c>
      <c r="T3477" s="13"/>
      <c r="U3477" s="14"/>
      <c r="V3477" s="11"/>
      <c r="W3477" s="10"/>
      <c r="X3477" s="29"/>
      <c r="AA3477" t="s">
        <v>331</v>
      </c>
      <c r="AB3477">
        <v>1</v>
      </c>
      <c r="AR3477" t="s">
        <v>338</v>
      </c>
    </row>
    <row r="3478" spans="1:44" x14ac:dyDescent="0.35">
      <c r="A3478">
        <v>18</v>
      </c>
      <c r="B3478" s="26">
        <f t="shared" si="702"/>
        <v>46273.854166666657</v>
      </c>
      <c r="C3478" t="s">
        <v>59</v>
      </c>
      <c r="D3478">
        <v>5</v>
      </c>
      <c r="E3478" s="26">
        <f t="shared" si="703"/>
        <v>46273.854166666657</v>
      </c>
      <c r="F3478" s="26">
        <f t="shared" si="704"/>
        <v>46273.833333333321</v>
      </c>
      <c r="G3478">
        <f t="shared" si="705"/>
        <v>0</v>
      </c>
      <c r="H3478">
        <f t="shared" si="706"/>
        <v>0</v>
      </c>
      <c r="I3478" s="27">
        <f t="shared" si="707"/>
        <v>0</v>
      </c>
      <c r="J3478" s="28" t="str">
        <f t="shared" si="708"/>
        <v>NULL</v>
      </c>
      <c r="K3478" s="29" t="str">
        <f t="shared" si="709"/>
        <v/>
      </c>
      <c r="L3478" s="26" t="str">
        <f t="shared" si="710"/>
        <v/>
      </c>
      <c r="M3478" t="str">
        <f t="shared" si="711"/>
        <v/>
      </c>
      <c r="N3478" s="28">
        <f t="shared" si="712"/>
        <v>21.695178849144636</v>
      </c>
      <c r="O3478" t="str">
        <f t="shared" si="713"/>
        <v/>
      </c>
      <c r="P3478" t="str">
        <f t="shared" si="714"/>
        <v/>
      </c>
      <c r="Q3478" s="10"/>
      <c r="R3478" s="10"/>
      <c r="S3478" s="16">
        <v>0</v>
      </c>
      <c r="T3478" s="13"/>
      <c r="U3478" s="14"/>
      <c r="V3478" s="11"/>
      <c r="W3478" s="10"/>
      <c r="X3478" s="29"/>
      <c r="AA3478" t="s">
        <v>331</v>
      </c>
      <c r="AB3478">
        <v>1</v>
      </c>
      <c r="AR3478" t="s">
        <v>338</v>
      </c>
    </row>
    <row r="3479" spans="1:44" x14ac:dyDescent="0.35">
      <c r="A3479">
        <v>18</v>
      </c>
      <c r="B3479" s="26">
        <f t="shared" si="702"/>
        <v>46273.854166666657</v>
      </c>
      <c r="C3479" t="s">
        <v>59</v>
      </c>
      <c r="D3479">
        <v>6</v>
      </c>
      <c r="E3479" s="26">
        <f t="shared" si="703"/>
        <v>46273.854166666657</v>
      </c>
      <c r="F3479" s="26">
        <f t="shared" si="704"/>
        <v>46273.833333333321</v>
      </c>
      <c r="G3479">
        <f t="shared" si="705"/>
        <v>0</v>
      </c>
      <c r="H3479">
        <f t="shared" si="706"/>
        <v>0</v>
      </c>
      <c r="I3479" s="27">
        <f t="shared" si="707"/>
        <v>1</v>
      </c>
      <c r="J3479" s="28">
        <f t="shared" si="708"/>
        <v>15.414064074148701</v>
      </c>
      <c r="K3479" s="29" t="str">
        <f t="shared" si="709"/>
        <v/>
      </c>
      <c r="L3479" s="26" t="str">
        <f t="shared" si="710"/>
        <v/>
      </c>
      <c r="M3479" t="str">
        <f t="shared" si="711"/>
        <v/>
      </c>
      <c r="N3479" s="28">
        <f t="shared" si="712"/>
        <v>15.414064074148701</v>
      </c>
      <c r="O3479" t="str">
        <f t="shared" si="713"/>
        <v/>
      </c>
      <c r="P3479" t="str">
        <f t="shared" si="714"/>
        <v/>
      </c>
      <c r="Q3479" s="10"/>
      <c r="R3479" s="10"/>
      <c r="S3479" s="16">
        <v>1</v>
      </c>
      <c r="T3479" s="13">
        <v>15.414064074148699</v>
      </c>
      <c r="U3479" s="14"/>
      <c r="V3479" s="11"/>
      <c r="W3479" s="10"/>
      <c r="X3479" s="29"/>
      <c r="AA3479" t="s">
        <v>331</v>
      </c>
      <c r="AB3479">
        <v>2</v>
      </c>
      <c r="AC3479">
        <v>8.4317361178881622</v>
      </c>
      <c r="AD3479">
        <v>22.86309213951067</v>
      </c>
      <c r="AL3479">
        <v>8.4317361178881622</v>
      </c>
      <c r="AM3479">
        <v>22.86309213951067</v>
      </c>
      <c r="AR3479" t="s">
        <v>332</v>
      </c>
    </row>
    <row r="3480" spans="1:44" x14ac:dyDescent="0.35">
      <c r="A3480">
        <v>18</v>
      </c>
      <c r="B3480" s="26">
        <f t="shared" si="702"/>
        <v>46273.854166666657</v>
      </c>
      <c r="C3480" t="s">
        <v>60</v>
      </c>
      <c r="D3480">
        <v>1</v>
      </c>
      <c r="E3480" s="26">
        <f t="shared" si="703"/>
        <v>46273.854166666657</v>
      </c>
      <c r="F3480" s="26">
        <f t="shared" si="704"/>
        <v>46273.833333333321</v>
      </c>
      <c r="G3480">
        <f t="shared" si="705"/>
        <v>0</v>
      </c>
      <c r="H3480">
        <f t="shared" si="706"/>
        <v>0</v>
      </c>
      <c r="I3480" s="27">
        <f t="shared" si="707"/>
        <v>0</v>
      </c>
      <c r="J3480" s="28" t="str">
        <f t="shared" si="708"/>
        <v>NULL</v>
      </c>
      <c r="K3480" s="29" t="str">
        <f t="shared" si="709"/>
        <v/>
      </c>
      <c r="L3480" s="26" t="str">
        <f t="shared" si="710"/>
        <v/>
      </c>
      <c r="M3480" t="str">
        <f t="shared" si="711"/>
        <v/>
      </c>
      <c r="N3480" s="28">
        <f t="shared" si="712"/>
        <v>34.227460053503002</v>
      </c>
      <c r="O3480" t="str">
        <f t="shared" si="713"/>
        <v/>
      </c>
      <c r="P3480" t="str">
        <f t="shared" si="714"/>
        <v/>
      </c>
      <c r="Q3480" s="10"/>
      <c r="R3480" s="10"/>
      <c r="S3480" s="16">
        <v>0</v>
      </c>
      <c r="T3480" s="13"/>
      <c r="U3480" s="14"/>
      <c r="V3480" s="11"/>
      <c r="W3480" s="10"/>
      <c r="X3480" s="29"/>
      <c r="AA3480" t="s">
        <v>331</v>
      </c>
      <c r="AB3480">
        <v>5</v>
      </c>
      <c r="AR3480" t="s">
        <v>337</v>
      </c>
    </row>
    <row r="3481" spans="1:44" x14ac:dyDescent="0.35">
      <c r="A3481">
        <v>18</v>
      </c>
      <c r="B3481" s="26">
        <f t="shared" si="702"/>
        <v>46273.854166666657</v>
      </c>
      <c r="C3481" t="s">
        <v>60</v>
      </c>
      <c r="D3481">
        <v>2</v>
      </c>
      <c r="E3481" s="26">
        <f t="shared" si="703"/>
        <v>46273.854166666657</v>
      </c>
      <c r="F3481" s="26">
        <f t="shared" si="704"/>
        <v>46273.833333333321</v>
      </c>
      <c r="G3481">
        <f t="shared" si="705"/>
        <v>0</v>
      </c>
      <c r="H3481">
        <f t="shared" si="706"/>
        <v>0</v>
      </c>
      <c r="I3481" s="27">
        <f t="shared" si="707"/>
        <v>0</v>
      </c>
      <c r="J3481" s="28" t="str">
        <f t="shared" si="708"/>
        <v>NULL</v>
      </c>
      <c r="K3481" s="29" t="str">
        <f t="shared" si="709"/>
        <v/>
      </c>
      <c r="L3481" s="26" t="str">
        <f t="shared" si="710"/>
        <v/>
      </c>
      <c r="M3481" t="str">
        <f t="shared" si="711"/>
        <v/>
      </c>
      <c r="N3481" s="28">
        <f t="shared" si="712"/>
        <v>41.894060995184596</v>
      </c>
      <c r="O3481" t="str">
        <f t="shared" si="713"/>
        <v/>
      </c>
      <c r="P3481" t="str">
        <f t="shared" si="714"/>
        <v/>
      </c>
      <c r="Q3481" s="10"/>
      <c r="R3481" s="10"/>
      <c r="S3481" s="16">
        <v>0</v>
      </c>
      <c r="T3481" s="13"/>
      <c r="U3481" s="14"/>
      <c r="V3481" s="11"/>
      <c r="W3481" s="10"/>
      <c r="X3481" s="29"/>
      <c r="AA3481" t="s">
        <v>331</v>
      </c>
      <c r="AB3481">
        <v>2</v>
      </c>
      <c r="AR3481" t="s">
        <v>332</v>
      </c>
    </row>
    <row r="3482" spans="1:44" x14ac:dyDescent="0.35">
      <c r="A3482">
        <v>18</v>
      </c>
      <c r="B3482" s="26">
        <f t="shared" si="702"/>
        <v>46273.854166666657</v>
      </c>
      <c r="C3482" t="s">
        <v>60</v>
      </c>
      <c r="D3482">
        <v>3</v>
      </c>
      <c r="E3482" s="26">
        <f t="shared" si="703"/>
        <v>46273.854166666657</v>
      </c>
      <c r="F3482" s="26">
        <f t="shared" si="704"/>
        <v>46273.833333333321</v>
      </c>
      <c r="G3482">
        <f t="shared" si="705"/>
        <v>0</v>
      </c>
      <c r="H3482">
        <f t="shared" si="706"/>
        <v>0</v>
      </c>
      <c r="I3482" s="27">
        <f t="shared" si="707"/>
        <v>0</v>
      </c>
      <c r="J3482" s="28" t="str">
        <f t="shared" si="708"/>
        <v>NULL</v>
      </c>
      <c r="K3482" s="29" t="str">
        <f t="shared" si="709"/>
        <v/>
      </c>
      <c r="L3482" s="26" t="str">
        <f t="shared" si="710"/>
        <v/>
      </c>
      <c r="M3482" t="str">
        <f t="shared" si="711"/>
        <v/>
      </c>
      <c r="N3482" s="28">
        <f t="shared" si="712"/>
        <v>58.441558441558442</v>
      </c>
      <c r="O3482" t="str">
        <f t="shared" si="713"/>
        <v/>
      </c>
      <c r="P3482" t="str">
        <f t="shared" si="714"/>
        <v/>
      </c>
      <c r="Q3482" s="10"/>
      <c r="R3482" s="10"/>
      <c r="S3482" s="16">
        <v>0</v>
      </c>
      <c r="T3482" s="13"/>
      <c r="U3482" s="14"/>
      <c r="V3482" s="11"/>
      <c r="W3482" s="10"/>
      <c r="X3482" s="29"/>
      <c r="AA3482" t="s">
        <v>331</v>
      </c>
      <c r="AB3482">
        <v>1</v>
      </c>
      <c r="AR3482" t="s">
        <v>338</v>
      </c>
    </row>
    <row r="3483" spans="1:44" x14ac:dyDescent="0.35">
      <c r="A3483">
        <v>18</v>
      </c>
      <c r="B3483" s="26">
        <f t="shared" si="702"/>
        <v>46273.854166666657</v>
      </c>
      <c r="C3483" t="s">
        <v>60</v>
      </c>
      <c r="D3483">
        <v>4</v>
      </c>
      <c r="E3483" s="26">
        <f t="shared" si="703"/>
        <v>46273.854166666657</v>
      </c>
      <c r="F3483" s="26">
        <f t="shared" si="704"/>
        <v>46273.833333333321</v>
      </c>
      <c r="G3483">
        <f t="shared" si="705"/>
        <v>0</v>
      </c>
      <c r="H3483">
        <f t="shared" si="706"/>
        <v>0</v>
      </c>
      <c r="I3483" s="27">
        <f t="shared" si="707"/>
        <v>0</v>
      </c>
      <c r="J3483" s="28" t="str">
        <f t="shared" si="708"/>
        <v>NULL</v>
      </c>
      <c r="K3483" s="29" t="str">
        <f t="shared" si="709"/>
        <v/>
      </c>
      <c r="L3483" s="26" t="str">
        <f t="shared" si="710"/>
        <v/>
      </c>
      <c r="M3483" t="str">
        <f t="shared" si="711"/>
        <v/>
      </c>
      <c r="N3483" s="28">
        <f t="shared" si="712"/>
        <v>116.70290571259142</v>
      </c>
      <c r="O3483" t="str">
        <f t="shared" si="713"/>
        <v/>
      </c>
      <c r="P3483" t="str">
        <f t="shared" si="714"/>
        <v/>
      </c>
      <c r="Q3483" s="10"/>
      <c r="R3483" s="10"/>
      <c r="S3483" s="16">
        <v>0</v>
      </c>
      <c r="T3483" s="13"/>
      <c r="U3483" s="14"/>
      <c r="V3483" s="11"/>
      <c r="W3483" s="10"/>
      <c r="X3483" s="29"/>
      <c r="AA3483" t="s">
        <v>331</v>
      </c>
      <c r="AB3483">
        <v>1</v>
      </c>
      <c r="AR3483" t="s">
        <v>338</v>
      </c>
    </row>
    <row r="3484" spans="1:44" x14ac:dyDescent="0.35">
      <c r="A3484">
        <v>18</v>
      </c>
      <c r="B3484" s="26">
        <f t="shared" si="702"/>
        <v>46273.854166666657</v>
      </c>
      <c r="C3484" t="s">
        <v>60</v>
      </c>
      <c r="D3484">
        <v>5</v>
      </c>
      <c r="E3484" s="26">
        <f t="shared" si="703"/>
        <v>46273.854166666657</v>
      </c>
      <c r="F3484" s="26">
        <f t="shared" si="704"/>
        <v>46273.833333333321</v>
      </c>
      <c r="G3484">
        <f t="shared" si="705"/>
        <v>0</v>
      </c>
      <c r="H3484">
        <f t="shared" si="706"/>
        <v>0</v>
      </c>
      <c r="I3484" s="27">
        <f t="shared" si="707"/>
        <v>0</v>
      </c>
      <c r="J3484" s="28" t="str">
        <f t="shared" si="708"/>
        <v>NULL</v>
      </c>
      <c r="K3484" s="29" t="str">
        <f t="shared" si="709"/>
        <v/>
      </c>
      <c r="L3484" s="26" t="str">
        <f t="shared" si="710"/>
        <v/>
      </c>
      <c r="M3484" t="str">
        <f t="shared" si="711"/>
        <v/>
      </c>
      <c r="N3484" s="28">
        <f t="shared" si="712"/>
        <v>21.695178849144636</v>
      </c>
      <c r="O3484" t="str">
        <f t="shared" si="713"/>
        <v/>
      </c>
      <c r="P3484" t="str">
        <f t="shared" si="714"/>
        <v/>
      </c>
      <c r="Q3484" s="10"/>
      <c r="R3484" s="10"/>
      <c r="S3484" s="16">
        <v>0</v>
      </c>
      <c r="T3484" s="13"/>
      <c r="U3484" s="14"/>
      <c r="V3484" s="11"/>
      <c r="W3484" s="10"/>
      <c r="X3484" s="29"/>
      <c r="AA3484" t="s">
        <v>331</v>
      </c>
      <c r="AB3484">
        <v>1</v>
      </c>
      <c r="AR3484" t="s">
        <v>338</v>
      </c>
    </row>
    <row r="3485" spans="1:44" x14ac:dyDescent="0.35">
      <c r="A3485">
        <v>18</v>
      </c>
      <c r="B3485" s="26">
        <f t="shared" si="702"/>
        <v>46273.854166666657</v>
      </c>
      <c r="C3485" t="s">
        <v>60</v>
      </c>
      <c r="D3485">
        <v>6</v>
      </c>
      <c r="E3485" s="26">
        <f t="shared" si="703"/>
        <v>46273.854166666657</v>
      </c>
      <c r="F3485" s="26">
        <f t="shared" si="704"/>
        <v>46273.833333333321</v>
      </c>
      <c r="G3485">
        <f t="shared" si="705"/>
        <v>0</v>
      </c>
      <c r="H3485">
        <f t="shared" si="706"/>
        <v>0</v>
      </c>
      <c r="I3485" s="27">
        <f t="shared" si="707"/>
        <v>1</v>
      </c>
      <c r="J3485" s="28">
        <f t="shared" si="708"/>
        <v>15.414064074148701</v>
      </c>
      <c r="K3485" s="29" t="str">
        <f t="shared" si="709"/>
        <v/>
      </c>
      <c r="L3485" s="26" t="str">
        <f t="shared" si="710"/>
        <v/>
      </c>
      <c r="M3485" t="str">
        <f t="shared" si="711"/>
        <v/>
      </c>
      <c r="N3485" s="28">
        <f t="shared" si="712"/>
        <v>15.414064074148701</v>
      </c>
      <c r="O3485" t="str">
        <f t="shared" si="713"/>
        <v/>
      </c>
      <c r="P3485" t="str">
        <f t="shared" si="714"/>
        <v/>
      </c>
      <c r="Q3485" s="10"/>
      <c r="R3485" s="10"/>
      <c r="S3485" s="16">
        <v>1</v>
      </c>
      <c r="T3485" s="13">
        <v>15.414064074148699</v>
      </c>
      <c r="U3485" s="14"/>
      <c r="V3485" s="11"/>
      <c r="W3485" s="10"/>
      <c r="X3485" s="29"/>
      <c r="AA3485" t="s">
        <v>331</v>
      </c>
      <c r="AB3485">
        <v>2</v>
      </c>
      <c r="AC3485">
        <v>8.4317361178881622</v>
      </c>
      <c r="AD3485">
        <v>22.86309213951067</v>
      </c>
      <c r="AL3485">
        <v>8.4317361178881622</v>
      </c>
      <c r="AM3485">
        <v>22.86309213951067</v>
      </c>
      <c r="AR3485" t="s">
        <v>332</v>
      </c>
    </row>
    <row r="3486" spans="1:44" x14ac:dyDescent="0.35">
      <c r="A3486">
        <v>18</v>
      </c>
      <c r="B3486" s="26">
        <f t="shared" si="702"/>
        <v>46273.854166666657</v>
      </c>
      <c r="C3486" t="s">
        <v>61</v>
      </c>
      <c r="D3486">
        <v>1</v>
      </c>
      <c r="E3486" s="26">
        <f t="shared" si="703"/>
        <v>46273.854166666657</v>
      </c>
      <c r="F3486" s="26">
        <f t="shared" si="704"/>
        <v>46273.833333333321</v>
      </c>
      <c r="G3486">
        <f t="shared" si="705"/>
        <v>0</v>
      </c>
      <c r="H3486">
        <f t="shared" si="706"/>
        <v>0</v>
      </c>
      <c r="I3486" s="27">
        <f t="shared" si="707"/>
        <v>0</v>
      </c>
      <c r="J3486" s="28" t="str">
        <f t="shared" si="708"/>
        <v>NULL</v>
      </c>
      <c r="K3486" s="29" t="str">
        <f t="shared" si="709"/>
        <v/>
      </c>
      <c r="L3486" s="26" t="str">
        <f t="shared" si="710"/>
        <v/>
      </c>
      <c r="M3486" t="str">
        <f t="shared" si="711"/>
        <v/>
      </c>
      <c r="N3486" s="28">
        <f t="shared" si="712"/>
        <v>34.227460053503002</v>
      </c>
      <c r="O3486" t="str">
        <f t="shared" si="713"/>
        <v/>
      </c>
      <c r="P3486" t="str">
        <f t="shared" si="714"/>
        <v/>
      </c>
      <c r="Q3486" s="10"/>
      <c r="R3486" s="10"/>
      <c r="S3486" s="16">
        <v>0</v>
      </c>
      <c r="T3486" s="13"/>
      <c r="U3486" s="14"/>
      <c r="V3486" s="11"/>
      <c r="W3486" s="10"/>
      <c r="X3486" s="29"/>
      <c r="AA3486" t="s">
        <v>331</v>
      </c>
      <c r="AB3486">
        <v>5</v>
      </c>
      <c r="AR3486" t="s">
        <v>337</v>
      </c>
    </row>
    <row r="3487" spans="1:44" x14ac:dyDescent="0.35">
      <c r="A3487">
        <v>18</v>
      </c>
      <c r="B3487" s="26">
        <f t="shared" si="702"/>
        <v>46273.854166666657</v>
      </c>
      <c r="C3487" t="s">
        <v>61</v>
      </c>
      <c r="D3487">
        <v>2</v>
      </c>
      <c r="E3487" s="26">
        <f t="shared" si="703"/>
        <v>46273.854166666657</v>
      </c>
      <c r="F3487" s="26">
        <f t="shared" si="704"/>
        <v>46273.833333333321</v>
      </c>
      <c r="G3487">
        <f t="shared" si="705"/>
        <v>0</v>
      </c>
      <c r="H3487">
        <f t="shared" si="706"/>
        <v>0</v>
      </c>
      <c r="I3487" s="27">
        <f t="shared" si="707"/>
        <v>0</v>
      </c>
      <c r="J3487" s="28" t="str">
        <f t="shared" si="708"/>
        <v>NULL</v>
      </c>
      <c r="K3487" s="29" t="str">
        <f t="shared" si="709"/>
        <v/>
      </c>
      <c r="L3487" s="26" t="str">
        <f t="shared" si="710"/>
        <v/>
      </c>
      <c r="M3487" t="str">
        <f t="shared" si="711"/>
        <v/>
      </c>
      <c r="N3487" s="28">
        <f t="shared" si="712"/>
        <v>41.894060995184596</v>
      </c>
      <c r="O3487" t="str">
        <f t="shared" si="713"/>
        <v/>
      </c>
      <c r="P3487" t="str">
        <f t="shared" si="714"/>
        <v/>
      </c>
      <c r="Q3487" s="10"/>
      <c r="R3487" s="10"/>
      <c r="S3487" s="16">
        <v>0</v>
      </c>
      <c r="T3487" s="13"/>
      <c r="U3487" s="14"/>
      <c r="V3487" s="11"/>
      <c r="W3487" s="10"/>
      <c r="X3487" s="29"/>
      <c r="AA3487" t="s">
        <v>331</v>
      </c>
      <c r="AB3487">
        <v>2</v>
      </c>
      <c r="AR3487" t="s">
        <v>332</v>
      </c>
    </row>
    <row r="3488" spans="1:44" x14ac:dyDescent="0.35">
      <c r="A3488">
        <v>18</v>
      </c>
      <c r="B3488" s="26">
        <f t="shared" si="702"/>
        <v>46273.854166666657</v>
      </c>
      <c r="C3488" t="s">
        <v>61</v>
      </c>
      <c r="D3488">
        <v>3</v>
      </c>
      <c r="E3488" s="26">
        <f t="shared" si="703"/>
        <v>46273.854166666657</v>
      </c>
      <c r="F3488" s="26">
        <f t="shared" si="704"/>
        <v>46273.833333333321</v>
      </c>
      <c r="G3488">
        <f t="shared" si="705"/>
        <v>0</v>
      </c>
      <c r="H3488">
        <f t="shared" si="706"/>
        <v>0</v>
      </c>
      <c r="I3488" s="27">
        <f t="shared" si="707"/>
        <v>0</v>
      </c>
      <c r="J3488" s="28" t="str">
        <f t="shared" si="708"/>
        <v>NULL</v>
      </c>
      <c r="K3488" s="29" t="str">
        <f t="shared" si="709"/>
        <v/>
      </c>
      <c r="L3488" s="26" t="str">
        <f t="shared" si="710"/>
        <v/>
      </c>
      <c r="M3488" t="str">
        <f t="shared" si="711"/>
        <v/>
      </c>
      <c r="N3488" s="28">
        <f t="shared" si="712"/>
        <v>58.441558441558442</v>
      </c>
      <c r="O3488" t="str">
        <f t="shared" si="713"/>
        <v/>
      </c>
      <c r="P3488" t="str">
        <f t="shared" si="714"/>
        <v/>
      </c>
      <c r="Q3488" s="10"/>
      <c r="R3488" s="10"/>
      <c r="S3488" s="16">
        <v>0</v>
      </c>
      <c r="T3488" s="13"/>
      <c r="U3488" s="14"/>
      <c r="V3488" s="11"/>
      <c r="W3488" s="10"/>
      <c r="X3488" s="29"/>
      <c r="AA3488" t="s">
        <v>331</v>
      </c>
      <c r="AB3488">
        <v>1</v>
      </c>
      <c r="AR3488" t="s">
        <v>338</v>
      </c>
    </row>
    <row r="3489" spans="1:44" x14ac:dyDescent="0.35">
      <c r="A3489">
        <v>18</v>
      </c>
      <c r="B3489" s="26">
        <f t="shared" si="702"/>
        <v>46273.854166666657</v>
      </c>
      <c r="C3489" t="s">
        <v>61</v>
      </c>
      <c r="D3489">
        <v>4</v>
      </c>
      <c r="E3489" s="26">
        <f t="shared" si="703"/>
        <v>46273.854166666657</v>
      </c>
      <c r="F3489" s="26">
        <f t="shared" si="704"/>
        <v>46273.833333333321</v>
      </c>
      <c r="G3489">
        <f t="shared" si="705"/>
        <v>0</v>
      </c>
      <c r="H3489">
        <f t="shared" si="706"/>
        <v>0</v>
      </c>
      <c r="I3489" s="27">
        <f t="shared" si="707"/>
        <v>0</v>
      </c>
      <c r="J3489" s="28" t="str">
        <f t="shared" si="708"/>
        <v>NULL</v>
      </c>
      <c r="K3489" s="29" t="str">
        <f t="shared" si="709"/>
        <v/>
      </c>
      <c r="L3489" s="26" t="str">
        <f t="shared" si="710"/>
        <v/>
      </c>
      <c r="M3489" t="str">
        <f t="shared" si="711"/>
        <v/>
      </c>
      <c r="N3489" s="28">
        <f t="shared" si="712"/>
        <v>116.70290571259142</v>
      </c>
      <c r="O3489" t="str">
        <f t="shared" si="713"/>
        <v/>
      </c>
      <c r="P3489" t="str">
        <f t="shared" si="714"/>
        <v/>
      </c>
      <c r="Q3489" s="10"/>
      <c r="R3489" s="10"/>
      <c r="S3489" s="16">
        <v>0</v>
      </c>
      <c r="T3489" s="13"/>
      <c r="U3489" s="14"/>
      <c r="V3489" s="11"/>
      <c r="W3489" s="10"/>
      <c r="X3489" s="29"/>
      <c r="AA3489" t="s">
        <v>331</v>
      </c>
      <c r="AB3489">
        <v>1</v>
      </c>
      <c r="AR3489" t="s">
        <v>338</v>
      </c>
    </row>
    <row r="3490" spans="1:44" x14ac:dyDescent="0.35">
      <c r="A3490">
        <v>18</v>
      </c>
      <c r="B3490" s="26">
        <f t="shared" si="702"/>
        <v>46273.854166666657</v>
      </c>
      <c r="C3490" t="s">
        <v>61</v>
      </c>
      <c r="D3490">
        <v>5</v>
      </c>
      <c r="E3490" s="26">
        <f t="shared" si="703"/>
        <v>46273.854166666657</v>
      </c>
      <c r="F3490" s="26">
        <f t="shared" si="704"/>
        <v>46273.833333333321</v>
      </c>
      <c r="G3490">
        <f t="shared" si="705"/>
        <v>0</v>
      </c>
      <c r="H3490">
        <f t="shared" si="706"/>
        <v>0</v>
      </c>
      <c r="I3490" s="27">
        <f t="shared" si="707"/>
        <v>0</v>
      </c>
      <c r="J3490" s="28" t="str">
        <f t="shared" si="708"/>
        <v>NULL</v>
      </c>
      <c r="K3490" s="29" t="str">
        <f t="shared" si="709"/>
        <v/>
      </c>
      <c r="L3490" s="26" t="str">
        <f t="shared" si="710"/>
        <v/>
      </c>
      <c r="M3490" t="str">
        <f t="shared" si="711"/>
        <v/>
      </c>
      <c r="N3490" s="28">
        <f t="shared" si="712"/>
        <v>21.695178849144636</v>
      </c>
      <c r="O3490" t="str">
        <f t="shared" si="713"/>
        <v/>
      </c>
      <c r="P3490" t="str">
        <f t="shared" si="714"/>
        <v/>
      </c>
      <c r="Q3490" s="10"/>
      <c r="R3490" s="10"/>
      <c r="S3490" s="16">
        <v>0</v>
      </c>
      <c r="T3490" s="13"/>
      <c r="U3490" s="14"/>
      <c r="V3490" s="11"/>
      <c r="W3490" s="10"/>
      <c r="X3490" s="29"/>
      <c r="AA3490" t="s">
        <v>331</v>
      </c>
      <c r="AB3490">
        <v>1</v>
      </c>
      <c r="AR3490" t="s">
        <v>338</v>
      </c>
    </row>
    <row r="3491" spans="1:44" x14ac:dyDescent="0.35">
      <c r="A3491">
        <v>18</v>
      </c>
      <c r="B3491" s="26">
        <f t="shared" si="702"/>
        <v>46273.854166666657</v>
      </c>
      <c r="C3491" t="s">
        <v>61</v>
      </c>
      <c r="D3491">
        <v>6</v>
      </c>
      <c r="E3491" s="26">
        <f t="shared" si="703"/>
        <v>46273.854166666657</v>
      </c>
      <c r="F3491" s="26">
        <f t="shared" si="704"/>
        <v>46273.833333333321</v>
      </c>
      <c r="G3491">
        <f t="shared" si="705"/>
        <v>0</v>
      </c>
      <c r="H3491">
        <f t="shared" si="706"/>
        <v>0</v>
      </c>
      <c r="I3491" s="27">
        <f t="shared" si="707"/>
        <v>1</v>
      </c>
      <c r="J3491" s="28">
        <f t="shared" si="708"/>
        <v>15.414064074148701</v>
      </c>
      <c r="K3491" s="29" t="str">
        <f t="shared" si="709"/>
        <v/>
      </c>
      <c r="L3491" s="26" t="str">
        <f t="shared" si="710"/>
        <v/>
      </c>
      <c r="M3491" t="str">
        <f t="shared" si="711"/>
        <v/>
      </c>
      <c r="N3491" s="28">
        <f t="shared" si="712"/>
        <v>15.414064074148701</v>
      </c>
      <c r="O3491" t="str">
        <f t="shared" si="713"/>
        <v/>
      </c>
      <c r="P3491" t="str">
        <f t="shared" si="714"/>
        <v/>
      </c>
      <c r="Q3491" s="10"/>
      <c r="R3491" s="10"/>
      <c r="S3491" s="16">
        <v>1</v>
      </c>
      <c r="T3491" s="13">
        <v>15.414064074148699</v>
      </c>
      <c r="U3491" s="14"/>
      <c r="V3491" s="11"/>
      <c r="W3491" s="10"/>
      <c r="X3491" s="29"/>
      <c r="AA3491" t="s">
        <v>331</v>
      </c>
      <c r="AB3491">
        <v>2</v>
      </c>
      <c r="AC3491">
        <v>8.4317361178881622</v>
      </c>
      <c r="AD3491">
        <v>22.86309213951067</v>
      </c>
      <c r="AL3491">
        <v>8.4317361178881622</v>
      </c>
      <c r="AM3491">
        <v>22.86309213951067</v>
      </c>
      <c r="AR3491" t="s">
        <v>332</v>
      </c>
    </row>
    <row r="3492" spans="1:44" x14ac:dyDescent="0.35">
      <c r="A3492">
        <v>18</v>
      </c>
      <c r="B3492" s="26">
        <f t="shared" si="702"/>
        <v>46273.854166666657</v>
      </c>
      <c r="C3492" t="s">
        <v>62</v>
      </c>
      <c r="D3492">
        <v>1</v>
      </c>
      <c r="E3492" s="26">
        <f t="shared" si="703"/>
        <v>46273.854166666657</v>
      </c>
      <c r="F3492" s="26">
        <f t="shared" si="704"/>
        <v>46273.833333333321</v>
      </c>
      <c r="G3492">
        <f t="shared" si="705"/>
        <v>0</v>
      </c>
      <c r="H3492">
        <f t="shared" si="706"/>
        <v>0</v>
      </c>
      <c r="I3492" s="27">
        <f t="shared" si="707"/>
        <v>0</v>
      </c>
      <c r="J3492" s="28" t="str">
        <f t="shared" si="708"/>
        <v>NULL</v>
      </c>
      <c r="K3492" s="29" t="str">
        <f t="shared" si="709"/>
        <v/>
      </c>
      <c r="L3492" s="26" t="str">
        <f t="shared" si="710"/>
        <v/>
      </c>
      <c r="M3492" t="str">
        <f t="shared" si="711"/>
        <v/>
      </c>
      <c r="N3492" s="28">
        <f t="shared" si="712"/>
        <v>34.227460053503002</v>
      </c>
      <c r="O3492" t="str">
        <f t="shared" si="713"/>
        <v/>
      </c>
      <c r="P3492" t="str">
        <f t="shared" si="714"/>
        <v/>
      </c>
      <c r="Q3492" s="10"/>
      <c r="R3492" s="10"/>
      <c r="S3492" s="16">
        <v>0</v>
      </c>
      <c r="T3492" s="13"/>
      <c r="U3492" s="14"/>
      <c r="V3492" s="11"/>
      <c r="W3492" s="10"/>
      <c r="X3492" s="29"/>
      <c r="AA3492" t="s">
        <v>331</v>
      </c>
      <c r="AB3492">
        <v>5</v>
      </c>
      <c r="AR3492" t="s">
        <v>337</v>
      </c>
    </row>
    <row r="3493" spans="1:44" x14ac:dyDescent="0.35">
      <c r="A3493">
        <v>18</v>
      </c>
      <c r="B3493" s="26">
        <f t="shared" si="702"/>
        <v>46273.854166666657</v>
      </c>
      <c r="C3493" t="s">
        <v>62</v>
      </c>
      <c r="D3493">
        <v>2</v>
      </c>
      <c r="E3493" s="26">
        <f t="shared" si="703"/>
        <v>46273.854166666657</v>
      </c>
      <c r="F3493" s="26">
        <f t="shared" si="704"/>
        <v>46273.833333333321</v>
      </c>
      <c r="G3493">
        <f t="shared" si="705"/>
        <v>0</v>
      </c>
      <c r="H3493">
        <f t="shared" si="706"/>
        <v>0</v>
      </c>
      <c r="I3493" s="27">
        <f t="shared" si="707"/>
        <v>0</v>
      </c>
      <c r="J3493" s="28" t="str">
        <f t="shared" si="708"/>
        <v>NULL</v>
      </c>
      <c r="K3493" s="29" t="str">
        <f t="shared" si="709"/>
        <v/>
      </c>
      <c r="L3493" s="26" t="str">
        <f t="shared" si="710"/>
        <v/>
      </c>
      <c r="M3493" t="str">
        <f t="shared" si="711"/>
        <v/>
      </c>
      <c r="N3493" s="28">
        <f t="shared" si="712"/>
        <v>41.894060995184596</v>
      </c>
      <c r="O3493" t="str">
        <f t="shared" si="713"/>
        <v/>
      </c>
      <c r="P3493" t="str">
        <f t="shared" si="714"/>
        <v/>
      </c>
      <c r="Q3493" s="10"/>
      <c r="R3493" s="10"/>
      <c r="S3493" s="16">
        <v>0</v>
      </c>
      <c r="T3493" s="13"/>
      <c r="U3493" s="14"/>
      <c r="V3493" s="11"/>
      <c r="W3493" s="10"/>
      <c r="X3493" s="29"/>
      <c r="AA3493" t="s">
        <v>331</v>
      </c>
      <c r="AB3493">
        <v>2</v>
      </c>
      <c r="AR3493" t="s">
        <v>332</v>
      </c>
    </row>
    <row r="3494" spans="1:44" x14ac:dyDescent="0.35">
      <c r="A3494">
        <v>18</v>
      </c>
      <c r="B3494" s="26">
        <f t="shared" si="702"/>
        <v>46273.854166666657</v>
      </c>
      <c r="C3494" t="s">
        <v>62</v>
      </c>
      <c r="D3494">
        <v>3</v>
      </c>
      <c r="E3494" s="26">
        <f t="shared" si="703"/>
        <v>46273.854166666657</v>
      </c>
      <c r="F3494" s="26">
        <f t="shared" si="704"/>
        <v>46273.833333333321</v>
      </c>
      <c r="G3494">
        <f t="shared" si="705"/>
        <v>0</v>
      </c>
      <c r="H3494">
        <f t="shared" si="706"/>
        <v>0</v>
      </c>
      <c r="I3494" s="27">
        <f t="shared" si="707"/>
        <v>0</v>
      </c>
      <c r="J3494" s="28" t="str">
        <f t="shared" si="708"/>
        <v>NULL</v>
      </c>
      <c r="K3494" s="29" t="str">
        <f t="shared" si="709"/>
        <v/>
      </c>
      <c r="L3494" s="26" t="str">
        <f t="shared" si="710"/>
        <v/>
      </c>
      <c r="M3494" t="str">
        <f t="shared" si="711"/>
        <v/>
      </c>
      <c r="N3494" s="28">
        <f t="shared" si="712"/>
        <v>58.441558441558442</v>
      </c>
      <c r="O3494" t="str">
        <f t="shared" si="713"/>
        <v/>
      </c>
      <c r="P3494" t="str">
        <f t="shared" si="714"/>
        <v/>
      </c>
      <c r="Q3494" s="10"/>
      <c r="R3494" s="10"/>
      <c r="S3494" s="16">
        <v>0</v>
      </c>
      <c r="T3494" s="13"/>
      <c r="U3494" s="14"/>
      <c r="V3494" s="11"/>
      <c r="W3494" s="10"/>
      <c r="X3494" s="29"/>
      <c r="AA3494" t="s">
        <v>331</v>
      </c>
      <c r="AB3494">
        <v>1</v>
      </c>
      <c r="AR3494" t="s">
        <v>338</v>
      </c>
    </row>
    <row r="3495" spans="1:44" x14ac:dyDescent="0.35">
      <c r="A3495">
        <v>18</v>
      </c>
      <c r="B3495" s="26">
        <f t="shared" si="702"/>
        <v>46273.854166666657</v>
      </c>
      <c r="C3495" t="s">
        <v>62</v>
      </c>
      <c r="D3495">
        <v>4</v>
      </c>
      <c r="E3495" s="26">
        <f t="shared" si="703"/>
        <v>46273.854166666657</v>
      </c>
      <c r="F3495" s="26">
        <f t="shared" si="704"/>
        <v>46273.833333333321</v>
      </c>
      <c r="G3495">
        <f t="shared" si="705"/>
        <v>0</v>
      </c>
      <c r="H3495">
        <f t="shared" si="706"/>
        <v>0</v>
      </c>
      <c r="I3495" s="27">
        <f t="shared" si="707"/>
        <v>0</v>
      </c>
      <c r="J3495" s="28" t="str">
        <f t="shared" si="708"/>
        <v>NULL</v>
      </c>
      <c r="K3495" s="29" t="str">
        <f t="shared" si="709"/>
        <v/>
      </c>
      <c r="L3495" s="26" t="str">
        <f t="shared" si="710"/>
        <v/>
      </c>
      <c r="M3495" t="str">
        <f t="shared" si="711"/>
        <v/>
      </c>
      <c r="N3495" s="28">
        <f t="shared" si="712"/>
        <v>116.70290571259142</v>
      </c>
      <c r="O3495" t="str">
        <f t="shared" si="713"/>
        <v/>
      </c>
      <c r="P3495" t="str">
        <f t="shared" si="714"/>
        <v/>
      </c>
      <c r="Q3495" s="10"/>
      <c r="R3495" s="10"/>
      <c r="S3495" s="16">
        <v>0</v>
      </c>
      <c r="T3495" s="13"/>
      <c r="U3495" s="14"/>
      <c r="V3495" s="11"/>
      <c r="W3495" s="10"/>
      <c r="X3495" s="29"/>
      <c r="AA3495" t="s">
        <v>331</v>
      </c>
      <c r="AB3495">
        <v>1</v>
      </c>
      <c r="AR3495" t="s">
        <v>338</v>
      </c>
    </row>
    <row r="3496" spans="1:44" x14ac:dyDescent="0.35">
      <c r="A3496">
        <v>18</v>
      </c>
      <c r="B3496" s="26">
        <f t="shared" si="702"/>
        <v>46273.854166666657</v>
      </c>
      <c r="C3496" t="s">
        <v>62</v>
      </c>
      <c r="D3496">
        <v>5</v>
      </c>
      <c r="E3496" s="26">
        <f t="shared" si="703"/>
        <v>46273.854166666657</v>
      </c>
      <c r="F3496" s="26">
        <f t="shared" si="704"/>
        <v>46273.833333333321</v>
      </c>
      <c r="G3496">
        <f t="shared" si="705"/>
        <v>0</v>
      </c>
      <c r="H3496">
        <f t="shared" si="706"/>
        <v>0</v>
      </c>
      <c r="I3496" s="27">
        <f t="shared" si="707"/>
        <v>0</v>
      </c>
      <c r="J3496" s="28" t="str">
        <f t="shared" si="708"/>
        <v>NULL</v>
      </c>
      <c r="K3496" s="29" t="str">
        <f t="shared" si="709"/>
        <v/>
      </c>
      <c r="L3496" s="26" t="str">
        <f t="shared" si="710"/>
        <v/>
      </c>
      <c r="M3496" t="str">
        <f t="shared" si="711"/>
        <v/>
      </c>
      <c r="N3496" s="28">
        <f t="shared" si="712"/>
        <v>21.695178849144636</v>
      </c>
      <c r="O3496" t="str">
        <f t="shared" si="713"/>
        <v/>
      </c>
      <c r="P3496" t="str">
        <f t="shared" si="714"/>
        <v/>
      </c>
      <c r="Q3496" s="10"/>
      <c r="R3496" s="10"/>
      <c r="S3496" s="16">
        <v>0</v>
      </c>
      <c r="T3496" s="13"/>
      <c r="U3496" s="14"/>
      <c r="V3496" s="11"/>
      <c r="W3496" s="10"/>
      <c r="X3496" s="29"/>
      <c r="AA3496" t="s">
        <v>331</v>
      </c>
      <c r="AB3496">
        <v>1</v>
      </c>
      <c r="AR3496" t="s">
        <v>338</v>
      </c>
    </row>
    <row r="3497" spans="1:44" x14ac:dyDescent="0.35">
      <c r="A3497">
        <v>18</v>
      </c>
      <c r="B3497" s="26">
        <f t="shared" si="702"/>
        <v>46273.854166666657</v>
      </c>
      <c r="C3497" t="s">
        <v>62</v>
      </c>
      <c r="D3497">
        <v>6</v>
      </c>
      <c r="E3497" s="26">
        <f t="shared" si="703"/>
        <v>46273.854166666657</v>
      </c>
      <c r="F3497" s="26">
        <f t="shared" si="704"/>
        <v>46273.833333333321</v>
      </c>
      <c r="G3497">
        <f t="shared" si="705"/>
        <v>0</v>
      </c>
      <c r="H3497">
        <f t="shared" si="706"/>
        <v>0</v>
      </c>
      <c r="I3497" s="27">
        <f t="shared" si="707"/>
        <v>1</v>
      </c>
      <c r="J3497" s="28">
        <f t="shared" si="708"/>
        <v>15.414064074148701</v>
      </c>
      <c r="K3497" s="29" t="str">
        <f t="shared" si="709"/>
        <v/>
      </c>
      <c r="L3497" s="26" t="str">
        <f t="shared" si="710"/>
        <v/>
      </c>
      <c r="M3497" t="str">
        <f t="shared" si="711"/>
        <v/>
      </c>
      <c r="N3497" s="28">
        <f t="shared" si="712"/>
        <v>15.414064074148701</v>
      </c>
      <c r="O3497" t="str">
        <f t="shared" si="713"/>
        <v/>
      </c>
      <c r="P3497" t="str">
        <f t="shared" si="714"/>
        <v/>
      </c>
      <c r="Q3497" s="10"/>
      <c r="R3497" s="10"/>
      <c r="S3497" s="16">
        <v>1</v>
      </c>
      <c r="T3497" s="13">
        <v>15.414064074148699</v>
      </c>
      <c r="U3497" s="14"/>
      <c r="V3497" s="11"/>
      <c r="W3497" s="10"/>
      <c r="X3497" s="29"/>
      <c r="AA3497" t="s">
        <v>331</v>
      </c>
      <c r="AB3497">
        <v>2</v>
      </c>
      <c r="AC3497">
        <v>8.4317361178881622</v>
      </c>
      <c r="AD3497">
        <v>22.86309213951067</v>
      </c>
      <c r="AL3497">
        <v>8.4317361178881622</v>
      </c>
      <c r="AM3497">
        <v>22.86309213951067</v>
      </c>
      <c r="AR3497" t="s">
        <v>332</v>
      </c>
    </row>
    <row r="3498" spans="1:44" x14ac:dyDescent="0.35">
      <c r="A3498">
        <v>18</v>
      </c>
      <c r="B3498" s="26">
        <f t="shared" si="702"/>
        <v>46273.854166666657</v>
      </c>
      <c r="C3498" t="s">
        <v>63</v>
      </c>
      <c r="D3498">
        <v>1</v>
      </c>
      <c r="E3498" s="26">
        <f t="shared" si="703"/>
        <v>46273.854166666657</v>
      </c>
      <c r="F3498" s="26">
        <f t="shared" si="704"/>
        <v>46273.833333333321</v>
      </c>
      <c r="G3498">
        <f t="shared" si="705"/>
        <v>0</v>
      </c>
      <c r="H3498">
        <f t="shared" si="706"/>
        <v>0</v>
      </c>
      <c r="I3498" s="27">
        <f t="shared" si="707"/>
        <v>0</v>
      </c>
      <c r="J3498" s="28" t="str">
        <f t="shared" si="708"/>
        <v>NULL</v>
      </c>
      <c r="K3498" s="29" t="str">
        <f t="shared" si="709"/>
        <v/>
      </c>
      <c r="L3498" s="26" t="str">
        <f t="shared" si="710"/>
        <v/>
      </c>
      <c r="M3498" t="str">
        <f t="shared" si="711"/>
        <v/>
      </c>
      <c r="N3498" s="28">
        <f t="shared" si="712"/>
        <v>34.227460053503002</v>
      </c>
      <c r="O3498" t="str">
        <f t="shared" si="713"/>
        <v/>
      </c>
      <c r="P3498" t="str">
        <f t="shared" si="714"/>
        <v/>
      </c>
      <c r="Q3498" s="10"/>
      <c r="R3498" s="10"/>
      <c r="S3498" s="16">
        <v>0</v>
      </c>
      <c r="T3498" s="13"/>
      <c r="U3498" s="14"/>
      <c r="V3498" s="11"/>
      <c r="W3498" s="10"/>
      <c r="X3498" s="29"/>
      <c r="AA3498" t="s">
        <v>331</v>
      </c>
      <c r="AB3498">
        <v>5</v>
      </c>
      <c r="AR3498" t="s">
        <v>337</v>
      </c>
    </row>
    <row r="3499" spans="1:44" x14ac:dyDescent="0.35">
      <c r="A3499">
        <v>18</v>
      </c>
      <c r="B3499" s="26">
        <f t="shared" si="702"/>
        <v>46273.854166666657</v>
      </c>
      <c r="C3499" t="s">
        <v>63</v>
      </c>
      <c r="D3499">
        <v>2</v>
      </c>
      <c r="E3499" s="26">
        <f t="shared" si="703"/>
        <v>46273.854166666657</v>
      </c>
      <c r="F3499" s="26">
        <f t="shared" si="704"/>
        <v>46273.833333333321</v>
      </c>
      <c r="G3499">
        <f t="shared" si="705"/>
        <v>0</v>
      </c>
      <c r="H3499">
        <f t="shared" si="706"/>
        <v>0</v>
      </c>
      <c r="I3499" s="27">
        <f t="shared" si="707"/>
        <v>0</v>
      </c>
      <c r="J3499" s="28" t="str">
        <f t="shared" si="708"/>
        <v>NULL</v>
      </c>
      <c r="K3499" s="29" t="str">
        <f t="shared" si="709"/>
        <v/>
      </c>
      <c r="L3499" s="26" t="str">
        <f t="shared" si="710"/>
        <v/>
      </c>
      <c r="M3499" t="str">
        <f t="shared" si="711"/>
        <v/>
      </c>
      <c r="N3499" s="28">
        <f t="shared" si="712"/>
        <v>41.894060995184596</v>
      </c>
      <c r="O3499" t="str">
        <f t="shared" si="713"/>
        <v/>
      </c>
      <c r="P3499" t="str">
        <f t="shared" si="714"/>
        <v/>
      </c>
      <c r="Q3499" s="10"/>
      <c r="R3499" s="10"/>
      <c r="S3499" s="16">
        <v>0</v>
      </c>
      <c r="T3499" s="13"/>
      <c r="U3499" s="14"/>
      <c r="V3499" s="11"/>
      <c r="W3499" s="10"/>
      <c r="X3499" s="29"/>
      <c r="AA3499" t="s">
        <v>331</v>
      </c>
      <c r="AB3499">
        <v>2</v>
      </c>
      <c r="AR3499" t="s">
        <v>332</v>
      </c>
    </row>
    <row r="3500" spans="1:44" x14ac:dyDescent="0.35">
      <c r="A3500">
        <v>18</v>
      </c>
      <c r="B3500" s="26">
        <f t="shared" si="702"/>
        <v>46273.854166666657</v>
      </c>
      <c r="C3500" t="s">
        <v>63</v>
      </c>
      <c r="D3500">
        <v>3</v>
      </c>
      <c r="E3500" s="26">
        <f t="shared" si="703"/>
        <v>46273.854166666657</v>
      </c>
      <c r="F3500" s="26">
        <f t="shared" si="704"/>
        <v>46273.833333333321</v>
      </c>
      <c r="G3500">
        <f t="shared" si="705"/>
        <v>0</v>
      </c>
      <c r="H3500">
        <f t="shared" si="706"/>
        <v>0</v>
      </c>
      <c r="I3500" s="27">
        <f t="shared" si="707"/>
        <v>0</v>
      </c>
      <c r="J3500" s="28" t="str">
        <f t="shared" si="708"/>
        <v>NULL</v>
      </c>
      <c r="K3500" s="29" t="str">
        <f t="shared" si="709"/>
        <v/>
      </c>
      <c r="L3500" s="26" t="str">
        <f t="shared" si="710"/>
        <v/>
      </c>
      <c r="M3500" t="str">
        <f t="shared" si="711"/>
        <v/>
      </c>
      <c r="N3500" s="28">
        <f t="shared" si="712"/>
        <v>58.441558441558442</v>
      </c>
      <c r="O3500" t="str">
        <f t="shared" si="713"/>
        <v/>
      </c>
      <c r="P3500" t="str">
        <f t="shared" si="714"/>
        <v/>
      </c>
      <c r="Q3500" s="10"/>
      <c r="R3500" s="10"/>
      <c r="S3500" s="16">
        <v>0</v>
      </c>
      <c r="T3500" s="13"/>
      <c r="U3500" s="14"/>
      <c r="V3500" s="11"/>
      <c r="W3500" s="10"/>
      <c r="X3500" s="29"/>
      <c r="AA3500" t="s">
        <v>331</v>
      </c>
      <c r="AB3500">
        <v>1</v>
      </c>
      <c r="AR3500" t="s">
        <v>338</v>
      </c>
    </row>
    <row r="3501" spans="1:44" x14ac:dyDescent="0.35">
      <c r="A3501">
        <v>18</v>
      </c>
      <c r="B3501" s="26">
        <f t="shared" si="702"/>
        <v>46273.854166666657</v>
      </c>
      <c r="C3501" t="s">
        <v>63</v>
      </c>
      <c r="D3501">
        <v>4</v>
      </c>
      <c r="E3501" s="26">
        <f t="shared" si="703"/>
        <v>46273.854166666657</v>
      </c>
      <c r="F3501" s="26">
        <f t="shared" si="704"/>
        <v>46273.833333333321</v>
      </c>
      <c r="G3501">
        <f t="shared" si="705"/>
        <v>0</v>
      </c>
      <c r="H3501">
        <f t="shared" si="706"/>
        <v>0</v>
      </c>
      <c r="I3501" s="27">
        <f t="shared" si="707"/>
        <v>0</v>
      </c>
      <c r="J3501" s="28" t="str">
        <f t="shared" si="708"/>
        <v>NULL</v>
      </c>
      <c r="K3501" s="29" t="str">
        <f t="shared" si="709"/>
        <v/>
      </c>
      <c r="L3501" s="26" t="str">
        <f t="shared" si="710"/>
        <v/>
      </c>
      <c r="M3501" t="str">
        <f t="shared" si="711"/>
        <v/>
      </c>
      <c r="N3501" s="28">
        <f t="shared" si="712"/>
        <v>116.70290571259142</v>
      </c>
      <c r="O3501" t="str">
        <f t="shared" si="713"/>
        <v/>
      </c>
      <c r="P3501" t="str">
        <f t="shared" si="714"/>
        <v/>
      </c>
      <c r="Q3501" s="10"/>
      <c r="R3501" s="10"/>
      <c r="S3501" s="16">
        <v>0</v>
      </c>
      <c r="T3501" s="13"/>
      <c r="U3501" s="14"/>
      <c r="V3501" s="11"/>
      <c r="W3501" s="10"/>
      <c r="X3501" s="29"/>
      <c r="AA3501" t="s">
        <v>331</v>
      </c>
      <c r="AB3501">
        <v>1</v>
      </c>
      <c r="AR3501" t="s">
        <v>338</v>
      </c>
    </row>
    <row r="3502" spans="1:44" x14ac:dyDescent="0.35">
      <c r="A3502">
        <v>18</v>
      </c>
      <c r="B3502" s="26">
        <f t="shared" si="702"/>
        <v>46273.854166666657</v>
      </c>
      <c r="C3502" t="s">
        <v>63</v>
      </c>
      <c r="D3502">
        <v>5</v>
      </c>
      <c r="E3502" s="26">
        <f t="shared" si="703"/>
        <v>46273.854166666657</v>
      </c>
      <c r="F3502" s="26">
        <f t="shared" si="704"/>
        <v>46273.833333333321</v>
      </c>
      <c r="G3502">
        <f t="shared" si="705"/>
        <v>0</v>
      </c>
      <c r="H3502">
        <f t="shared" si="706"/>
        <v>0</v>
      </c>
      <c r="I3502" s="27">
        <f t="shared" si="707"/>
        <v>0</v>
      </c>
      <c r="J3502" s="28" t="str">
        <f t="shared" si="708"/>
        <v>NULL</v>
      </c>
      <c r="K3502" s="29" t="str">
        <f t="shared" si="709"/>
        <v/>
      </c>
      <c r="L3502" s="26" t="str">
        <f t="shared" si="710"/>
        <v/>
      </c>
      <c r="M3502" t="str">
        <f t="shared" si="711"/>
        <v/>
      </c>
      <c r="N3502" s="28">
        <f t="shared" si="712"/>
        <v>21.695178849144636</v>
      </c>
      <c r="O3502" t="str">
        <f t="shared" si="713"/>
        <v/>
      </c>
      <c r="P3502" t="str">
        <f t="shared" si="714"/>
        <v/>
      </c>
      <c r="Q3502" s="10"/>
      <c r="R3502" s="10"/>
      <c r="S3502" s="16">
        <v>0</v>
      </c>
      <c r="T3502" s="13"/>
      <c r="U3502" s="14"/>
      <c r="V3502" s="11"/>
      <c r="W3502" s="10"/>
      <c r="X3502" s="29"/>
      <c r="AA3502" t="s">
        <v>331</v>
      </c>
      <c r="AB3502">
        <v>1</v>
      </c>
      <c r="AR3502" t="s">
        <v>338</v>
      </c>
    </row>
    <row r="3503" spans="1:44" x14ac:dyDescent="0.35">
      <c r="A3503">
        <v>18</v>
      </c>
      <c r="B3503" s="26">
        <f t="shared" si="702"/>
        <v>46273.854166666657</v>
      </c>
      <c r="C3503" t="s">
        <v>63</v>
      </c>
      <c r="D3503">
        <v>6</v>
      </c>
      <c r="E3503" s="26">
        <f t="shared" si="703"/>
        <v>46273.854166666657</v>
      </c>
      <c r="F3503" s="26">
        <f t="shared" si="704"/>
        <v>46273.833333333321</v>
      </c>
      <c r="G3503">
        <f t="shared" si="705"/>
        <v>0</v>
      </c>
      <c r="H3503">
        <f t="shared" si="706"/>
        <v>0</v>
      </c>
      <c r="I3503" s="27">
        <f t="shared" si="707"/>
        <v>1</v>
      </c>
      <c r="J3503" s="28">
        <f t="shared" si="708"/>
        <v>15.414064074148701</v>
      </c>
      <c r="K3503" s="29" t="str">
        <f t="shared" si="709"/>
        <v/>
      </c>
      <c r="L3503" s="26" t="str">
        <f t="shared" si="710"/>
        <v/>
      </c>
      <c r="M3503" t="str">
        <f t="shared" si="711"/>
        <v/>
      </c>
      <c r="N3503" s="28">
        <f t="shared" si="712"/>
        <v>15.414064074148701</v>
      </c>
      <c r="O3503" t="str">
        <f t="shared" si="713"/>
        <v/>
      </c>
      <c r="P3503" t="str">
        <f t="shared" si="714"/>
        <v/>
      </c>
      <c r="Q3503" s="10"/>
      <c r="R3503" s="10"/>
      <c r="S3503" s="16">
        <v>1</v>
      </c>
      <c r="T3503" s="13">
        <v>15.414064074148699</v>
      </c>
      <c r="U3503" s="14"/>
      <c r="V3503" s="11"/>
      <c r="W3503" s="10"/>
      <c r="X3503" s="29"/>
      <c r="AA3503" t="s">
        <v>331</v>
      </c>
      <c r="AB3503">
        <v>2</v>
      </c>
      <c r="AC3503">
        <v>8.4317361178881622</v>
      </c>
      <c r="AD3503">
        <v>22.86309213951067</v>
      </c>
      <c r="AL3503">
        <v>8.4317361178881622</v>
      </c>
      <c r="AM3503">
        <v>22.86309213951067</v>
      </c>
      <c r="AR3503" t="s">
        <v>332</v>
      </c>
    </row>
    <row r="3504" spans="1:44" x14ac:dyDescent="0.35">
      <c r="A3504">
        <v>18</v>
      </c>
      <c r="B3504" s="26">
        <f t="shared" si="702"/>
        <v>46273.854166666657</v>
      </c>
      <c r="C3504" t="s">
        <v>64</v>
      </c>
      <c r="D3504">
        <v>1</v>
      </c>
      <c r="E3504" s="26">
        <f t="shared" si="703"/>
        <v>46273.864583333343</v>
      </c>
      <c r="F3504" s="26">
        <f t="shared" si="704"/>
        <v>46273.843750000007</v>
      </c>
      <c r="G3504">
        <f t="shared" si="705"/>
        <v>0</v>
      </c>
      <c r="H3504">
        <f t="shared" si="706"/>
        <v>0</v>
      </c>
      <c r="I3504" s="27">
        <f t="shared" si="707"/>
        <v>0</v>
      </c>
      <c r="J3504" s="28" t="str">
        <f t="shared" si="708"/>
        <v>NULL</v>
      </c>
      <c r="K3504" s="29" t="str">
        <f t="shared" si="709"/>
        <v/>
      </c>
      <c r="L3504" s="26" t="str">
        <f t="shared" si="710"/>
        <v/>
      </c>
      <c r="M3504" t="str">
        <f t="shared" si="711"/>
        <v/>
      </c>
      <c r="N3504" s="28">
        <f t="shared" si="712"/>
        <v>34.227460053503002</v>
      </c>
      <c r="O3504" t="str">
        <f t="shared" si="713"/>
        <v/>
      </c>
      <c r="P3504" t="str">
        <f t="shared" si="714"/>
        <v/>
      </c>
      <c r="Q3504" s="10"/>
      <c r="R3504" s="10"/>
      <c r="S3504" s="16">
        <v>0</v>
      </c>
      <c r="T3504" s="13"/>
      <c r="U3504" s="14"/>
      <c r="V3504" s="11"/>
      <c r="W3504" s="10"/>
      <c r="X3504" s="29"/>
      <c r="AA3504" t="s">
        <v>331</v>
      </c>
      <c r="AB3504">
        <v>5</v>
      </c>
      <c r="AR3504" t="s">
        <v>337</v>
      </c>
    </row>
    <row r="3505" spans="1:44" x14ac:dyDescent="0.35">
      <c r="A3505">
        <v>18</v>
      </c>
      <c r="B3505" s="26">
        <f t="shared" si="702"/>
        <v>46273.854166666657</v>
      </c>
      <c r="C3505" t="s">
        <v>64</v>
      </c>
      <c r="D3505">
        <v>2</v>
      </c>
      <c r="E3505" s="26">
        <f t="shared" si="703"/>
        <v>46273.864583333343</v>
      </c>
      <c r="F3505" s="26">
        <f t="shared" si="704"/>
        <v>46273.843750000007</v>
      </c>
      <c r="G3505">
        <f t="shared" si="705"/>
        <v>0</v>
      </c>
      <c r="H3505">
        <f t="shared" si="706"/>
        <v>0</v>
      </c>
      <c r="I3505" s="27">
        <f t="shared" si="707"/>
        <v>0</v>
      </c>
      <c r="J3505" s="28" t="str">
        <f t="shared" si="708"/>
        <v>NULL</v>
      </c>
      <c r="K3505" s="29" t="str">
        <f t="shared" si="709"/>
        <v/>
      </c>
      <c r="L3505" s="26" t="str">
        <f t="shared" si="710"/>
        <v/>
      </c>
      <c r="M3505" t="str">
        <f t="shared" si="711"/>
        <v/>
      </c>
      <c r="N3505" s="28">
        <f t="shared" si="712"/>
        <v>41.894060995184596</v>
      </c>
      <c r="O3505" t="str">
        <f t="shared" si="713"/>
        <v/>
      </c>
      <c r="P3505" t="str">
        <f t="shared" si="714"/>
        <v/>
      </c>
      <c r="Q3505" s="10"/>
      <c r="R3505" s="10"/>
      <c r="S3505" s="16">
        <v>0</v>
      </c>
      <c r="T3505" s="13"/>
      <c r="U3505" s="14"/>
      <c r="V3505" s="11"/>
      <c r="W3505" s="10"/>
      <c r="X3505" s="29"/>
      <c r="AA3505" t="s">
        <v>331</v>
      </c>
      <c r="AB3505">
        <v>2</v>
      </c>
      <c r="AR3505" t="s">
        <v>332</v>
      </c>
    </row>
    <row r="3506" spans="1:44" x14ac:dyDescent="0.35">
      <c r="A3506">
        <v>18</v>
      </c>
      <c r="B3506" s="26">
        <f t="shared" si="702"/>
        <v>46273.854166666657</v>
      </c>
      <c r="C3506" t="s">
        <v>64</v>
      </c>
      <c r="D3506">
        <v>3</v>
      </c>
      <c r="E3506" s="26">
        <f t="shared" si="703"/>
        <v>46273.864583333343</v>
      </c>
      <c r="F3506" s="26">
        <f t="shared" si="704"/>
        <v>46273.843750000007</v>
      </c>
      <c r="G3506">
        <f t="shared" si="705"/>
        <v>0</v>
      </c>
      <c r="H3506">
        <f t="shared" si="706"/>
        <v>0</v>
      </c>
      <c r="I3506" s="27">
        <f t="shared" si="707"/>
        <v>0</v>
      </c>
      <c r="J3506" s="28" t="str">
        <f t="shared" si="708"/>
        <v>NULL</v>
      </c>
      <c r="K3506" s="29" t="str">
        <f t="shared" si="709"/>
        <v/>
      </c>
      <c r="L3506" s="26" t="str">
        <f t="shared" si="710"/>
        <v/>
      </c>
      <c r="M3506" t="str">
        <f t="shared" si="711"/>
        <v/>
      </c>
      <c r="N3506" s="28">
        <f t="shared" si="712"/>
        <v>58.441558441558442</v>
      </c>
      <c r="O3506" t="str">
        <f t="shared" si="713"/>
        <v/>
      </c>
      <c r="P3506" t="str">
        <f t="shared" si="714"/>
        <v/>
      </c>
      <c r="Q3506" s="10"/>
      <c r="R3506" s="10"/>
      <c r="S3506" s="16">
        <v>0</v>
      </c>
      <c r="T3506" s="13"/>
      <c r="U3506" s="14"/>
      <c r="V3506" s="11"/>
      <c r="W3506" s="10"/>
      <c r="X3506" s="29"/>
      <c r="AA3506" t="s">
        <v>331</v>
      </c>
      <c r="AB3506">
        <v>1</v>
      </c>
      <c r="AR3506" t="s">
        <v>338</v>
      </c>
    </row>
    <row r="3507" spans="1:44" x14ac:dyDescent="0.35">
      <c r="A3507">
        <v>18</v>
      </c>
      <c r="B3507" s="26">
        <f t="shared" si="702"/>
        <v>46273.854166666657</v>
      </c>
      <c r="C3507" t="s">
        <v>64</v>
      </c>
      <c r="D3507">
        <v>4</v>
      </c>
      <c r="E3507" s="26">
        <f t="shared" si="703"/>
        <v>46273.864583333343</v>
      </c>
      <c r="F3507" s="26">
        <f t="shared" si="704"/>
        <v>46273.843750000007</v>
      </c>
      <c r="G3507">
        <f t="shared" si="705"/>
        <v>0</v>
      </c>
      <c r="H3507">
        <f t="shared" si="706"/>
        <v>0</v>
      </c>
      <c r="I3507" s="27">
        <f t="shared" si="707"/>
        <v>0</v>
      </c>
      <c r="J3507" s="28" t="str">
        <f t="shared" si="708"/>
        <v>NULL</v>
      </c>
      <c r="K3507" s="29" t="str">
        <f t="shared" si="709"/>
        <v/>
      </c>
      <c r="L3507" s="26" t="str">
        <f t="shared" si="710"/>
        <v/>
      </c>
      <c r="M3507" t="str">
        <f t="shared" si="711"/>
        <v/>
      </c>
      <c r="N3507" s="28">
        <f t="shared" si="712"/>
        <v>116.70290571259142</v>
      </c>
      <c r="O3507" t="str">
        <f t="shared" si="713"/>
        <v/>
      </c>
      <c r="P3507" t="str">
        <f t="shared" si="714"/>
        <v/>
      </c>
      <c r="Q3507" s="10"/>
      <c r="R3507" s="10"/>
      <c r="S3507" s="16">
        <v>0</v>
      </c>
      <c r="T3507" s="13"/>
      <c r="U3507" s="14"/>
      <c r="V3507" s="11"/>
      <c r="W3507" s="10"/>
      <c r="X3507" s="29"/>
      <c r="AA3507" t="s">
        <v>331</v>
      </c>
      <c r="AB3507">
        <v>1</v>
      </c>
      <c r="AR3507" t="s">
        <v>338</v>
      </c>
    </row>
    <row r="3508" spans="1:44" x14ac:dyDescent="0.35">
      <c r="A3508">
        <v>18</v>
      </c>
      <c r="B3508" s="26">
        <f t="shared" si="702"/>
        <v>46273.854166666657</v>
      </c>
      <c r="C3508" t="s">
        <v>64</v>
      </c>
      <c r="D3508">
        <v>5</v>
      </c>
      <c r="E3508" s="26">
        <f t="shared" si="703"/>
        <v>46273.864583333343</v>
      </c>
      <c r="F3508" s="26">
        <f t="shared" si="704"/>
        <v>46273.843750000007</v>
      </c>
      <c r="G3508">
        <f t="shared" si="705"/>
        <v>0</v>
      </c>
      <c r="H3508">
        <f t="shared" si="706"/>
        <v>0</v>
      </c>
      <c r="I3508" s="27">
        <f t="shared" si="707"/>
        <v>0</v>
      </c>
      <c r="J3508" s="28" t="str">
        <f t="shared" si="708"/>
        <v>NULL</v>
      </c>
      <c r="K3508" s="29" t="str">
        <f t="shared" si="709"/>
        <v/>
      </c>
      <c r="L3508" s="26" t="str">
        <f t="shared" si="710"/>
        <v/>
      </c>
      <c r="M3508" t="str">
        <f t="shared" si="711"/>
        <v/>
      </c>
      <c r="N3508" s="28">
        <f t="shared" si="712"/>
        <v>21.695178849144636</v>
      </c>
      <c r="O3508" t="str">
        <f t="shared" si="713"/>
        <v/>
      </c>
      <c r="P3508" t="str">
        <f t="shared" si="714"/>
        <v/>
      </c>
      <c r="Q3508" s="10"/>
      <c r="R3508" s="10"/>
      <c r="S3508" s="16">
        <v>0</v>
      </c>
      <c r="T3508" s="13"/>
      <c r="U3508" s="14"/>
      <c r="V3508" s="11"/>
      <c r="W3508" s="10"/>
      <c r="X3508" s="29"/>
      <c r="AA3508" t="s">
        <v>331</v>
      </c>
      <c r="AB3508">
        <v>1</v>
      </c>
      <c r="AR3508" t="s">
        <v>338</v>
      </c>
    </row>
    <row r="3509" spans="1:44" x14ac:dyDescent="0.35">
      <c r="A3509">
        <v>18</v>
      </c>
      <c r="B3509" s="26">
        <f t="shared" si="702"/>
        <v>46273.854166666657</v>
      </c>
      <c r="C3509" t="s">
        <v>64</v>
      </c>
      <c r="D3509">
        <v>6</v>
      </c>
      <c r="E3509" s="26">
        <f t="shared" si="703"/>
        <v>46273.864583333343</v>
      </c>
      <c r="F3509" s="26">
        <f t="shared" si="704"/>
        <v>46273.843750000007</v>
      </c>
      <c r="G3509">
        <f t="shared" si="705"/>
        <v>0</v>
      </c>
      <c r="H3509">
        <f t="shared" si="706"/>
        <v>0</v>
      </c>
      <c r="I3509" s="27">
        <f t="shared" si="707"/>
        <v>1</v>
      </c>
      <c r="J3509" s="28">
        <f t="shared" si="708"/>
        <v>15.414064074148701</v>
      </c>
      <c r="K3509" s="29" t="str">
        <f t="shared" si="709"/>
        <v/>
      </c>
      <c r="L3509" s="26" t="str">
        <f t="shared" si="710"/>
        <v/>
      </c>
      <c r="M3509" t="str">
        <f t="shared" si="711"/>
        <v/>
      </c>
      <c r="N3509" s="28">
        <f t="shared" si="712"/>
        <v>15.414064074148701</v>
      </c>
      <c r="O3509" t="str">
        <f t="shared" si="713"/>
        <v/>
      </c>
      <c r="P3509" t="str">
        <f t="shared" si="714"/>
        <v/>
      </c>
      <c r="Q3509" s="10"/>
      <c r="R3509" s="10"/>
      <c r="S3509" s="16">
        <v>1</v>
      </c>
      <c r="T3509" s="13">
        <v>15.414064074148699</v>
      </c>
      <c r="U3509" s="14"/>
      <c r="V3509" s="11"/>
      <c r="W3509" s="10"/>
      <c r="X3509" s="29"/>
      <c r="AA3509" t="s">
        <v>331</v>
      </c>
      <c r="AB3509">
        <v>2</v>
      </c>
      <c r="AC3509">
        <v>8.4317361178881622</v>
      </c>
      <c r="AD3509">
        <v>22.86309213951067</v>
      </c>
      <c r="AL3509">
        <v>8.4317361178881622</v>
      </c>
      <c r="AM3509">
        <v>22.86309213951067</v>
      </c>
      <c r="AR3509" t="s">
        <v>332</v>
      </c>
    </row>
    <row r="3510" spans="1:44" x14ac:dyDescent="0.35">
      <c r="A3510">
        <v>18</v>
      </c>
      <c r="B3510" s="26">
        <f t="shared" si="702"/>
        <v>46273.854166666657</v>
      </c>
      <c r="C3510" t="s">
        <v>65</v>
      </c>
      <c r="D3510">
        <v>1</v>
      </c>
      <c r="E3510" s="26">
        <f t="shared" si="703"/>
        <v>46273.864583333343</v>
      </c>
      <c r="F3510" s="26">
        <f t="shared" si="704"/>
        <v>46273.843750000007</v>
      </c>
      <c r="G3510">
        <f t="shared" si="705"/>
        <v>0</v>
      </c>
      <c r="H3510">
        <f t="shared" si="706"/>
        <v>0</v>
      </c>
      <c r="I3510" s="27">
        <f t="shared" si="707"/>
        <v>0</v>
      </c>
      <c r="J3510" s="28" t="str">
        <f t="shared" si="708"/>
        <v>NULL</v>
      </c>
      <c r="K3510" s="29" t="str">
        <f t="shared" si="709"/>
        <v/>
      </c>
      <c r="L3510" s="26" t="str">
        <f t="shared" si="710"/>
        <v/>
      </c>
      <c r="M3510" t="str">
        <f t="shared" si="711"/>
        <v/>
      </c>
      <c r="N3510" s="28">
        <f t="shared" si="712"/>
        <v>34.227460053503002</v>
      </c>
      <c r="O3510" t="str">
        <f t="shared" si="713"/>
        <v/>
      </c>
      <c r="P3510" t="str">
        <f t="shared" si="714"/>
        <v/>
      </c>
      <c r="Q3510" s="10"/>
      <c r="R3510" s="10"/>
      <c r="S3510" s="16">
        <v>0</v>
      </c>
      <c r="T3510" s="13"/>
      <c r="U3510" s="14"/>
      <c r="V3510" s="11"/>
      <c r="W3510" s="10"/>
      <c r="X3510" s="29"/>
      <c r="AA3510" t="s">
        <v>331</v>
      </c>
      <c r="AB3510">
        <v>5</v>
      </c>
      <c r="AR3510" t="s">
        <v>337</v>
      </c>
    </row>
    <row r="3511" spans="1:44" x14ac:dyDescent="0.35">
      <c r="A3511">
        <v>18</v>
      </c>
      <c r="B3511" s="26">
        <f t="shared" si="702"/>
        <v>46273.854166666657</v>
      </c>
      <c r="C3511" t="s">
        <v>65</v>
      </c>
      <c r="D3511">
        <v>2</v>
      </c>
      <c r="E3511" s="26">
        <f t="shared" si="703"/>
        <v>46273.864583333343</v>
      </c>
      <c r="F3511" s="26">
        <f t="shared" si="704"/>
        <v>46273.843750000007</v>
      </c>
      <c r="G3511">
        <f t="shared" si="705"/>
        <v>0</v>
      </c>
      <c r="H3511">
        <f t="shared" si="706"/>
        <v>0</v>
      </c>
      <c r="I3511" s="27">
        <f t="shared" si="707"/>
        <v>0</v>
      </c>
      <c r="J3511" s="28" t="str">
        <f t="shared" si="708"/>
        <v>NULL</v>
      </c>
      <c r="K3511" s="29" t="str">
        <f t="shared" si="709"/>
        <v/>
      </c>
      <c r="L3511" s="26" t="str">
        <f t="shared" si="710"/>
        <v/>
      </c>
      <c r="M3511" t="str">
        <f t="shared" si="711"/>
        <v/>
      </c>
      <c r="N3511" s="28">
        <f t="shared" si="712"/>
        <v>41.894060995184596</v>
      </c>
      <c r="O3511" t="str">
        <f t="shared" si="713"/>
        <v/>
      </c>
      <c r="P3511" t="str">
        <f t="shared" si="714"/>
        <v/>
      </c>
      <c r="Q3511" s="10"/>
      <c r="R3511" s="10"/>
      <c r="S3511" s="16">
        <v>0</v>
      </c>
      <c r="T3511" s="13"/>
      <c r="U3511" s="14"/>
      <c r="V3511" s="11"/>
      <c r="W3511" s="10"/>
      <c r="X3511" s="29"/>
      <c r="AA3511" t="s">
        <v>331</v>
      </c>
      <c r="AB3511">
        <v>2</v>
      </c>
      <c r="AR3511" t="s">
        <v>332</v>
      </c>
    </row>
    <row r="3512" spans="1:44" x14ac:dyDescent="0.35">
      <c r="A3512">
        <v>18</v>
      </c>
      <c r="B3512" s="26">
        <f t="shared" si="702"/>
        <v>46273.854166666657</v>
      </c>
      <c r="C3512" t="s">
        <v>65</v>
      </c>
      <c r="D3512">
        <v>3</v>
      </c>
      <c r="E3512" s="26">
        <f t="shared" si="703"/>
        <v>46273.864583333343</v>
      </c>
      <c r="F3512" s="26">
        <f t="shared" si="704"/>
        <v>46273.843750000007</v>
      </c>
      <c r="G3512">
        <f t="shared" si="705"/>
        <v>0</v>
      </c>
      <c r="H3512">
        <f t="shared" si="706"/>
        <v>0</v>
      </c>
      <c r="I3512" s="27">
        <f t="shared" si="707"/>
        <v>0</v>
      </c>
      <c r="J3512" s="28" t="str">
        <f t="shared" si="708"/>
        <v>NULL</v>
      </c>
      <c r="K3512" s="29" t="str">
        <f t="shared" si="709"/>
        <v/>
      </c>
      <c r="L3512" s="26" t="str">
        <f t="shared" si="710"/>
        <v/>
      </c>
      <c r="M3512" t="str">
        <f t="shared" si="711"/>
        <v/>
      </c>
      <c r="N3512" s="28">
        <f t="shared" si="712"/>
        <v>58.441558441558442</v>
      </c>
      <c r="O3512" t="str">
        <f t="shared" si="713"/>
        <v/>
      </c>
      <c r="P3512" t="str">
        <f t="shared" si="714"/>
        <v/>
      </c>
      <c r="Q3512" s="10"/>
      <c r="R3512" s="10"/>
      <c r="S3512" s="16">
        <v>0</v>
      </c>
      <c r="T3512" s="13"/>
      <c r="U3512" s="14"/>
      <c r="V3512" s="11"/>
      <c r="W3512" s="10"/>
      <c r="X3512" s="29"/>
      <c r="AA3512" t="s">
        <v>331</v>
      </c>
      <c r="AB3512">
        <v>1</v>
      </c>
      <c r="AR3512" t="s">
        <v>338</v>
      </c>
    </row>
    <row r="3513" spans="1:44" x14ac:dyDescent="0.35">
      <c r="A3513">
        <v>18</v>
      </c>
      <c r="B3513" s="26">
        <f t="shared" si="702"/>
        <v>46273.854166666657</v>
      </c>
      <c r="C3513" t="s">
        <v>65</v>
      </c>
      <c r="D3513">
        <v>4</v>
      </c>
      <c r="E3513" s="26">
        <f t="shared" si="703"/>
        <v>46273.864583333343</v>
      </c>
      <c r="F3513" s="26">
        <f t="shared" si="704"/>
        <v>46273.843750000007</v>
      </c>
      <c r="G3513">
        <f t="shared" si="705"/>
        <v>0</v>
      </c>
      <c r="H3513">
        <f t="shared" si="706"/>
        <v>0</v>
      </c>
      <c r="I3513" s="27">
        <f t="shared" si="707"/>
        <v>0</v>
      </c>
      <c r="J3513" s="28" t="str">
        <f t="shared" si="708"/>
        <v>NULL</v>
      </c>
      <c r="K3513" s="29" t="str">
        <f t="shared" si="709"/>
        <v/>
      </c>
      <c r="L3513" s="26" t="str">
        <f t="shared" si="710"/>
        <v/>
      </c>
      <c r="M3513" t="str">
        <f t="shared" si="711"/>
        <v/>
      </c>
      <c r="N3513" s="28">
        <f t="shared" si="712"/>
        <v>116.70290571259142</v>
      </c>
      <c r="O3513" t="str">
        <f t="shared" si="713"/>
        <v/>
      </c>
      <c r="P3513" t="str">
        <f t="shared" si="714"/>
        <v/>
      </c>
      <c r="Q3513" s="10"/>
      <c r="R3513" s="10"/>
      <c r="S3513" s="16">
        <v>0</v>
      </c>
      <c r="T3513" s="13"/>
      <c r="U3513" s="14"/>
      <c r="V3513" s="11"/>
      <c r="W3513" s="10"/>
      <c r="X3513" s="29"/>
      <c r="AA3513" t="s">
        <v>331</v>
      </c>
      <c r="AB3513">
        <v>1</v>
      </c>
      <c r="AR3513" t="s">
        <v>338</v>
      </c>
    </row>
    <row r="3514" spans="1:44" x14ac:dyDescent="0.35">
      <c r="A3514">
        <v>18</v>
      </c>
      <c r="B3514" s="26">
        <f t="shared" si="702"/>
        <v>46273.854166666657</v>
      </c>
      <c r="C3514" t="s">
        <v>65</v>
      </c>
      <c r="D3514">
        <v>5</v>
      </c>
      <c r="E3514" s="26">
        <f t="shared" si="703"/>
        <v>46273.864583333343</v>
      </c>
      <c r="F3514" s="26">
        <f t="shared" si="704"/>
        <v>46273.843750000007</v>
      </c>
      <c r="G3514">
        <f t="shared" si="705"/>
        <v>0</v>
      </c>
      <c r="H3514">
        <f t="shared" si="706"/>
        <v>0</v>
      </c>
      <c r="I3514" s="27">
        <f t="shared" si="707"/>
        <v>0</v>
      </c>
      <c r="J3514" s="28" t="str">
        <f t="shared" si="708"/>
        <v>NULL</v>
      </c>
      <c r="K3514" s="29" t="str">
        <f t="shared" si="709"/>
        <v/>
      </c>
      <c r="L3514" s="26" t="str">
        <f t="shared" si="710"/>
        <v/>
      </c>
      <c r="M3514" t="str">
        <f t="shared" si="711"/>
        <v/>
      </c>
      <c r="N3514" s="28">
        <f t="shared" si="712"/>
        <v>21.695178849144636</v>
      </c>
      <c r="O3514" t="str">
        <f t="shared" si="713"/>
        <v/>
      </c>
      <c r="P3514" t="str">
        <f t="shared" si="714"/>
        <v/>
      </c>
      <c r="Q3514" s="10"/>
      <c r="R3514" s="10"/>
      <c r="S3514" s="16">
        <v>0</v>
      </c>
      <c r="T3514" s="13"/>
      <c r="U3514" s="14"/>
      <c r="V3514" s="11"/>
      <c r="W3514" s="10"/>
      <c r="X3514" s="29"/>
      <c r="AA3514" t="s">
        <v>331</v>
      </c>
      <c r="AB3514">
        <v>1</v>
      </c>
      <c r="AR3514" t="s">
        <v>338</v>
      </c>
    </row>
    <row r="3515" spans="1:44" x14ac:dyDescent="0.35">
      <c r="A3515">
        <v>18</v>
      </c>
      <c r="B3515" s="26">
        <f t="shared" si="702"/>
        <v>46273.854166666657</v>
      </c>
      <c r="C3515" t="s">
        <v>65</v>
      </c>
      <c r="D3515">
        <v>6</v>
      </c>
      <c r="E3515" s="26">
        <f t="shared" si="703"/>
        <v>46273.864583333343</v>
      </c>
      <c r="F3515" s="26">
        <f t="shared" si="704"/>
        <v>46273.843750000007</v>
      </c>
      <c r="G3515">
        <f t="shared" si="705"/>
        <v>0</v>
      </c>
      <c r="H3515">
        <f t="shared" si="706"/>
        <v>0</v>
      </c>
      <c r="I3515" s="27">
        <f t="shared" si="707"/>
        <v>1</v>
      </c>
      <c r="J3515" s="28">
        <f t="shared" si="708"/>
        <v>15.414064074148701</v>
      </c>
      <c r="K3515" s="29" t="str">
        <f t="shared" si="709"/>
        <v/>
      </c>
      <c r="L3515" s="26" t="str">
        <f t="shared" si="710"/>
        <v/>
      </c>
      <c r="M3515" t="str">
        <f t="shared" si="711"/>
        <v/>
      </c>
      <c r="N3515" s="28">
        <f t="shared" si="712"/>
        <v>15.414064074148701</v>
      </c>
      <c r="O3515" t="str">
        <f t="shared" si="713"/>
        <v/>
      </c>
      <c r="P3515" t="str">
        <f t="shared" si="714"/>
        <v/>
      </c>
      <c r="Q3515" s="10"/>
      <c r="R3515" s="10"/>
      <c r="S3515" s="16">
        <v>1</v>
      </c>
      <c r="T3515" s="13">
        <v>15.414064074148699</v>
      </c>
      <c r="U3515" s="14"/>
      <c r="V3515" s="11"/>
      <c r="W3515" s="10"/>
      <c r="X3515" s="29"/>
      <c r="AA3515" t="s">
        <v>331</v>
      </c>
      <c r="AB3515">
        <v>2</v>
      </c>
      <c r="AC3515">
        <v>8.4317361178881622</v>
      </c>
      <c r="AD3515">
        <v>22.86309213951067</v>
      </c>
      <c r="AL3515">
        <v>8.4317361178881622</v>
      </c>
      <c r="AM3515">
        <v>22.86309213951067</v>
      </c>
      <c r="AR3515" t="s">
        <v>332</v>
      </c>
    </row>
    <row r="3516" spans="1:44" x14ac:dyDescent="0.35">
      <c r="A3516">
        <v>18</v>
      </c>
      <c r="B3516" s="26">
        <f t="shared" si="702"/>
        <v>46273.854166666657</v>
      </c>
      <c r="C3516" t="s">
        <v>66</v>
      </c>
      <c r="D3516">
        <v>1</v>
      </c>
      <c r="E3516" s="26">
        <f t="shared" si="703"/>
        <v>46273.864583333343</v>
      </c>
      <c r="F3516" s="26">
        <f t="shared" si="704"/>
        <v>46273.843750000007</v>
      </c>
      <c r="G3516">
        <f t="shared" si="705"/>
        <v>0</v>
      </c>
      <c r="H3516">
        <f t="shared" si="706"/>
        <v>0</v>
      </c>
      <c r="I3516" s="27">
        <f t="shared" si="707"/>
        <v>0</v>
      </c>
      <c r="J3516" s="28" t="str">
        <f t="shared" si="708"/>
        <v>NULL</v>
      </c>
      <c r="K3516" s="29" t="str">
        <f t="shared" si="709"/>
        <v/>
      </c>
      <c r="L3516" s="26" t="str">
        <f t="shared" si="710"/>
        <v/>
      </c>
      <c r="M3516" t="str">
        <f t="shared" si="711"/>
        <v/>
      </c>
      <c r="N3516" s="28">
        <f t="shared" si="712"/>
        <v>34.227460053503002</v>
      </c>
      <c r="O3516" t="str">
        <f t="shared" si="713"/>
        <v/>
      </c>
      <c r="P3516" t="str">
        <f t="shared" si="714"/>
        <v/>
      </c>
      <c r="Q3516" s="10"/>
      <c r="R3516" s="10"/>
      <c r="S3516" s="16">
        <v>0</v>
      </c>
      <c r="T3516" s="13"/>
      <c r="U3516" s="14"/>
      <c r="V3516" s="11"/>
      <c r="W3516" s="10"/>
      <c r="X3516" s="29"/>
      <c r="AA3516" t="s">
        <v>331</v>
      </c>
      <c r="AB3516">
        <v>5</v>
      </c>
      <c r="AR3516" t="s">
        <v>337</v>
      </c>
    </row>
    <row r="3517" spans="1:44" x14ac:dyDescent="0.35">
      <c r="A3517">
        <v>18</v>
      </c>
      <c r="B3517" s="26">
        <f t="shared" si="702"/>
        <v>46273.854166666657</v>
      </c>
      <c r="C3517" t="s">
        <v>66</v>
      </c>
      <c r="D3517">
        <v>2</v>
      </c>
      <c r="E3517" s="26">
        <f t="shared" si="703"/>
        <v>46273.864583333343</v>
      </c>
      <c r="F3517" s="26">
        <f t="shared" si="704"/>
        <v>46273.843750000007</v>
      </c>
      <c r="G3517">
        <f t="shared" si="705"/>
        <v>0</v>
      </c>
      <c r="H3517">
        <f t="shared" si="706"/>
        <v>0</v>
      </c>
      <c r="I3517" s="27">
        <f t="shared" si="707"/>
        <v>0</v>
      </c>
      <c r="J3517" s="28" t="str">
        <f t="shared" si="708"/>
        <v>NULL</v>
      </c>
      <c r="K3517" s="29" t="str">
        <f t="shared" si="709"/>
        <v/>
      </c>
      <c r="L3517" s="26" t="str">
        <f t="shared" si="710"/>
        <v/>
      </c>
      <c r="M3517" t="str">
        <f t="shared" si="711"/>
        <v/>
      </c>
      <c r="N3517" s="28">
        <f t="shared" si="712"/>
        <v>41.894060995184596</v>
      </c>
      <c r="O3517" t="str">
        <f t="shared" si="713"/>
        <v/>
      </c>
      <c r="P3517" t="str">
        <f t="shared" si="714"/>
        <v/>
      </c>
      <c r="Q3517" s="10"/>
      <c r="R3517" s="10"/>
      <c r="S3517" s="16">
        <v>0</v>
      </c>
      <c r="T3517" s="13"/>
      <c r="U3517" s="14"/>
      <c r="V3517" s="11"/>
      <c r="W3517" s="10"/>
      <c r="X3517" s="29"/>
      <c r="AA3517" t="s">
        <v>331</v>
      </c>
      <c r="AB3517">
        <v>2</v>
      </c>
      <c r="AR3517" t="s">
        <v>332</v>
      </c>
    </row>
    <row r="3518" spans="1:44" x14ac:dyDescent="0.35">
      <c r="A3518">
        <v>18</v>
      </c>
      <c r="B3518" s="26">
        <f t="shared" si="702"/>
        <v>46273.854166666657</v>
      </c>
      <c r="C3518" t="s">
        <v>66</v>
      </c>
      <c r="D3518">
        <v>3</v>
      </c>
      <c r="E3518" s="26">
        <f t="shared" si="703"/>
        <v>46273.864583333343</v>
      </c>
      <c r="F3518" s="26">
        <f t="shared" si="704"/>
        <v>46273.843750000007</v>
      </c>
      <c r="G3518">
        <f t="shared" si="705"/>
        <v>0</v>
      </c>
      <c r="H3518">
        <f t="shared" si="706"/>
        <v>0</v>
      </c>
      <c r="I3518" s="27">
        <f t="shared" si="707"/>
        <v>0</v>
      </c>
      <c r="J3518" s="28" t="str">
        <f t="shared" si="708"/>
        <v>NULL</v>
      </c>
      <c r="K3518" s="29" t="str">
        <f t="shared" si="709"/>
        <v/>
      </c>
      <c r="L3518" s="26" t="str">
        <f t="shared" si="710"/>
        <v/>
      </c>
      <c r="M3518" t="str">
        <f t="shared" si="711"/>
        <v/>
      </c>
      <c r="N3518" s="28">
        <f t="shared" si="712"/>
        <v>58.441558441558442</v>
      </c>
      <c r="O3518" t="str">
        <f t="shared" si="713"/>
        <v/>
      </c>
      <c r="P3518" t="str">
        <f t="shared" si="714"/>
        <v/>
      </c>
      <c r="Q3518" s="10"/>
      <c r="R3518" s="10"/>
      <c r="S3518" s="16">
        <v>0</v>
      </c>
      <c r="T3518" s="13"/>
      <c r="U3518" s="14"/>
      <c r="V3518" s="11"/>
      <c r="W3518" s="10"/>
      <c r="X3518" s="29"/>
      <c r="AA3518" t="s">
        <v>331</v>
      </c>
      <c r="AB3518">
        <v>1</v>
      </c>
      <c r="AR3518" t="s">
        <v>338</v>
      </c>
    </row>
    <row r="3519" spans="1:44" x14ac:dyDescent="0.35">
      <c r="A3519">
        <v>18</v>
      </c>
      <c r="B3519" s="26">
        <f t="shared" si="702"/>
        <v>46273.854166666657</v>
      </c>
      <c r="C3519" t="s">
        <v>66</v>
      </c>
      <c r="D3519">
        <v>4</v>
      </c>
      <c r="E3519" s="26">
        <f t="shared" si="703"/>
        <v>46273.864583333343</v>
      </c>
      <c r="F3519" s="26">
        <f t="shared" si="704"/>
        <v>46273.843750000007</v>
      </c>
      <c r="G3519">
        <f t="shared" si="705"/>
        <v>0</v>
      </c>
      <c r="H3519">
        <f t="shared" si="706"/>
        <v>0</v>
      </c>
      <c r="I3519" s="27">
        <f t="shared" si="707"/>
        <v>0</v>
      </c>
      <c r="J3519" s="28" t="str">
        <f t="shared" si="708"/>
        <v>NULL</v>
      </c>
      <c r="K3519" s="29" t="str">
        <f t="shared" si="709"/>
        <v/>
      </c>
      <c r="L3519" s="26" t="str">
        <f t="shared" si="710"/>
        <v/>
      </c>
      <c r="M3519" t="str">
        <f t="shared" si="711"/>
        <v/>
      </c>
      <c r="N3519" s="28">
        <f t="shared" si="712"/>
        <v>116.70290571259142</v>
      </c>
      <c r="O3519" t="str">
        <f t="shared" si="713"/>
        <v/>
      </c>
      <c r="P3519" t="str">
        <f t="shared" si="714"/>
        <v/>
      </c>
      <c r="Q3519" s="10"/>
      <c r="R3519" s="10"/>
      <c r="S3519" s="16">
        <v>0</v>
      </c>
      <c r="T3519" s="13"/>
      <c r="U3519" s="14"/>
      <c r="V3519" s="11"/>
      <c r="W3519" s="10"/>
      <c r="X3519" s="29"/>
      <c r="AA3519" t="s">
        <v>331</v>
      </c>
      <c r="AB3519">
        <v>1</v>
      </c>
      <c r="AR3519" t="s">
        <v>338</v>
      </c>
    </row>
    <row r="3520" spans="1:44" x14ac:dyDescent="0.35">
      <c r="A3520">
        <v>18</v>
      </c>
      <c r="B3520" s="26">
        <f t="shared" si="702"/>
        <v>46273.854166666657</v>
      </c>
      <c r="C3520" t="s">
        <v>66</v>
      </c>
      <c r="D3520">
        <v>5</v>
      </c>
      <c r="E3520" s="26">
        <f t="shared" si="703"/>
        <v>46273.864583333343</v>
      </c>
      <c r="F3520" s="26">
        <f t="shared" si="704"/>
        <v>46273.843750000007</v>
      </c>
      <c r="G3520">
        <f t="shared" si="705"/>
        <v>0</v>
      </c>
      <c r="H3520">
        <f t="shared" si="706"/>
        <v>0</v>
      </c>
      <c r="I3520" s="27">
        <f t="shared" si="707"/>
        <v>0</v>
      </c>
      <c r="J3520" s="28" t="str">
        <f t="shared" si="708"/>
        <v>NULL</v>
      </c>
      <c r="K3520" s="29" t="str">
        <f t="shared" si="709"/>
        <v/>
      </c>
      <c r="L3520" s="26" t="str">
        <f t="shared" si="710"/>
        <v/>
      </c>
      <c r="M3520" t="str">
        <f t="shared" si="711"/>
        <v/>
      </c>
      <c r="N3520" s="28">
        <f t="shared" si="712"/>
        <v>21.695178849144636</v>
      </c>
      <c r="O3520" t="str">
        <f t="shared" si="713"/>
        <v/>
      </c>
      <c r="P3520" t="str">
        <f t="shared" si="714"/>
        <v/>
      </c>
      <c r="Q3520" s="10"/>
      <c r="R3520" s="10"/>
      <c r="S3520" s="16">
        <v>0</v>
      </c>
      <c r="T3520" s="13"/>
      <c r="U3520" s="14"/>
      <c r="V3520" s="11"/>
      <c r="W3520" s="10"/>
      <c r="X3520" s="29"/>
      <c r="AA3520" t="s">
        <v>331</v>
      </c>
      <c r="AB3520">
        <v>1</v>
      </c>
      <c r="AR3520" t="s">
        <v>338</v>
      </c>
    </row>
    <row r="3521" spans="1:44" x14ac:dyDescent="0.35">
      <c r="A3521">
        <v>18</v>
      </c>
      <c r="B3521" s="26">
        <f t="shared" si="702"/>
        <v>46273.854166666657</v>
      </c>
      <c r="C3521" t="s">
        <v>66</v>
      </c>
      <c r="D3521">
        <v>6</v>
      </c>
      <c r="E3521" s="26">
        <f t="shared" si="703"/>
        <v>46273.864583333343</v>
      </c>
      <c r="F3521" s="26">
        <f t="shared" si="704"/>
        <v>46273.843750000007</v>
      </c>
      <c r="G3521">
        <f t="shared" si="705"/>
        <v>0</v>
      </c>
      <c r="H3521">
        <f t="shared" si="706"/>
        <v>0</v>
      </c>
      <c r="I3521" s="27">
        <f t="shared" si="707"/>
        <v>1</v>
      </c>
      <c r="J3521" s="28">
        <f t="shared" si="708"/>
        <v>15.414064074148701</v>
      </c>
      <c r="K3521" s="29" t="str">
        <f t="shared" si="709"/>
        <v/>
      </c>
      <c r="L3521" s="26" t="str">
        <f t="shared" si="710"/>
        <v/>
      </c>
      <c r="M3521" t="str">
        <f t="shared" si="711"/>
        <v/>
      </c>
      <c r="N3521" s="28">
        <f t="shared" si="712"/>
        <v>15.414064074148701</v>
      </c>
      <c r="O3521" t="str">
        <f t="shared" si="713"/>
        <v/>
      </c>
      <c r="P3521" t="str">
        <f t="shared" si="714"/>
        <v/>
      </c>
      <c r="Q3521" s="10"/>
      <c r="R3521" s="10"/>
      <c r="S3521" s="16">
        <v>1</v>
      </c>
      <c r="T3521" s="13">
        <v>15.414064074148699</v>
      </c>
      <c r="U3521" s="14"/>
      <c r="V3521" s="11"/>
      <c r="W3521" s="10"/>
      <c r="X3521" s="29"/>
      <c r="AA3521" t="s">
        <v>331</v>
      </c>
      <c r="AB3521">
        <v>2</v>
      </c>
      <c r="AC3521">
        <v>8.4317361178881622</v>
      </c>
      <c r="AD3521">
        <v>22.86309213951067</v>
      </c>
      <c r="AL3521">
        <v>8.4317361178881622</v>
      </c>
      <c r="AM3521">
        <v>22.86309213951067</v>
      </c>
      <c r="AR3521" t="s">
        <v>332</v>
      </c>
    </row>
    <row r="3522" spans="1:44" x14ac:dyDescent="0.35">
      <c r="A3522">
        <v>18</v>
      </c>
      <c r="B3522" s="26">
        <f t="shared" si="702"/>
        <v>46273.854166666657</v>
      </c>
      <c r="C3522" t="s">
        <v>67</v>
      </c>
      <c r="D3522">
        <v>1</v>
      </c>
      <c r="E3522" s="26">
        <f t="shared" si="703"/>
        <v>46273.864583333343</v>
      </c>
      <c r="F3522" s="26">
        <f t="shared" si="704"/>
        <v>46273.843750000007</v>
      </c>
      <c r="G3522">
        <f t="shared" si="705"/>
        <v>0</v>
      </c>
      <c r="H3522">
        <f t="shared" si="706"/>
        <v>0</v>
      </c>
      <c r="I3522" s="27">
        <f t="shared" si="707"/>
        <v>0</v>
      </c>
      <c r="J3522" s="28" t="str">
        <f t="shared" si="708"/>
        <v>NULL</v>
      </c>
      <c r="K3522" s="29" t="str">
        <f t="shared" si="709"/>
        <v/>
      </c>
      <c r="L3522" s="26" t="str">
        <f t="shared" si="710"/>
        <v/>
      </c>
      <c r="M3522" t="str">
        <f t="shared" si="711"/>
        <v/>
      </c>
      <c r="N3522" s="28">
        <f t="shared" si="712"/>
        <v>34.227460053503002</v>
      </c>
      <c r="O3522" t="str">
        <f t="shared" si="713"/>
        <v/>
      </c>
      <c r="P3522" t="str">
        <f t="shared" si="714"/>
        <v/>
      </c>
      <c r="Q3522" s="10"/>
      <c r="R3522" s="10"/>
      <c r="S3522" s="16">
        <v>0</v>
      </c>
      <c r="T3522" s="13"/>
      <c r="U3522" s="14"/>
      <c r="V3522" s="11"/>
      <c r="W3522" s="10"/>
      <c r="X3522" s="29"/>
      <c r="AA3522" t="s">
        <v>331</v>
      </c>
      <c r="AB3522">
        <v>5</v>
      </c>
      <c r="AR3522" t="s">
        <v>337</v>
      </c>
    </row>
    <row r="3523" spans="1:44" x14ac:dyDescent="0.35">
      <c r="A3523">
        <v>18</v>
      </c>
      <c r="B3523" s="26">
        <f t="shared" si="702"/>
        <v>46273.854166666657</v>
      </c>
      <c r="C3523" t="s">
        <v>67</v>
      </c>
      <c r="D3523">
        <v>2</v>
      </c>
      <c r="E3523" s="26">
        <f t="shared" si="703"/>
        <v>46273.864583333343</v>
      </c>
      <c r="F3523" s="26">
        <f t="shared" si="704"/>
        <v>46273.843750000007</v>
      </c>
      <c r="G3523">
        <f t="shared" si="705"/>
        <v>0</v>
      </c>
      <c r="H3523">
        <f t="shared" si="706"/>
        <v>0</v>
      </c>
      <c r="I3523" s="27">
        <f t="shared" si="707"/>
        <v>0</v>
      </c>
      <c r="J3523" s="28" t="str">
        <f t="shared" si="708"/>
        <v>NULL</v>
      </c>
      <c r="K3523" s="29" t="str">
        <f t="shared" si="709"/>
        <v/>
      </c>
      <c r="L3523" s="26" t="str">
        <f t="shared" si="710"/>
        <v/>
      </c>
      <c r="M3523" t="str">
        <f t="shared" si="711"/>
        <v/>
      </c>
      <c r="N3523" s="28">
        <f t="shared" si="712"/>
        <v>41.894060995184596</v>
      </c>
      <c r="O3523" t="str">
        <f t="shared" si="713"/>
        <v/>
      </c>
      <c r="P3523" t="str">
        <f t="shared" si="714"/>
        <v/>
      </c>
      <c r="Q3523" s="10"/>
      <c r="R3523" s="10"/>
      <c r="S3523" s="16">
        <v>0</v>
      </c>
      <c r="T3523" s="13"/>
      <c r="U3523" s="14"/>
      <c r="V3523" s="11"/>
      <c r="W3523" s="10"/>
      <c r="X3523" s="29"/>
      <c r="AA3523" t="s">
        <v>331</v>
      </c>
      <c r="AB3523">
        <v>2</v>
      </c>
      <c r="AR3523" t="s">
        <v>332</v>
      </c>
    </row>
    <row r="3524" spans="1:44" x14ac:dyDescent="0.35">
      <c r="A3524">
        <v>18</v>
      </c>
      <c r="B3524" s="26">
        <f t="shared" si="702"/>
        <v>46273.854166666657</v>
      </c>
      <c r="C3524" t="s">
        <v>67</v>
      </c>
      <c r="D3524">
        <v>3</v>
      </c>
      <c r="E3524" s="26">
        <f t="shared" si="703"/>
        <v>46273.864583333343</v>
      </c>
      <c r="F3524" s="26">
        <f t="shared" si="704"/>
        <v>46273.843750000007</v>
      </c>
      <c r="G3524">
        <f t="shared" si="705"/>
        <v>0</v>
      </c>
      <c r="H3524">
        <f t="shared" si="706"/>
        <v>0</v>
      </c>
      <c r="I3524" s="27">
        <f t="shared" si="707"/>
        <v>0</v>
      </c>
      <c r="J3524" s="28" t="str">
        <f t="shared" si="708"/>
        <v>NULL</v>
      </c>
      <c r="K3524" s="29" t="str">
        <f t="shared" si="709"/>
        <v/>
      </c>
      <c r="L3524" s="26" t="str">
        <f t="shared" si="710"/>
        <v/>
      </c>
      <c r="M3524" t="str">
        <f t="shared" si="711"/>
        <v/>
      </c>
      <c r="N3524" s="28">
        <f t="shared" si="712"/>
        <v>58.441558441558442</v>
      </c>
      <c r="O3524" t="str">
        <f t="shared" si="713"/>
        <v/>
      </c>
      <c r="P3524" t="str">
        <f t="shared" si="714"/>
        <v/>
      </c>
      <c r="Q3524" s="10"/>
      <c r="R3524" s="10"/>
      <c r="S3524" s="16">
        <v>0</v>
      </c>
      <c r="T3524" s="13"/>
      <c r="U3524" s="14"/>
      <c r="V3524" s="11"/>
      <c r="W3524" s="10"/>
      <c r="X3524" s="29"/>
      <c r="AA3524" t="s">
        <v>331</v>
      </c>
      <c r="AB3524">
        <v>1</v>
      </c>
      <c r="AR3524" t="s">
        <v>338</v>
      </c>
    </row>
    <row r="3525" spans="1:44" x14ac:dyDescent="0.35">
      <c r="A3525">
        <v>18</v>
      </c>
      <c r="B3525" s="26">
        <f t="shared" si="702"/>
        <v>46273.854166666657</v>
      </c>
      <c r="C3525" t="s">
        <v>67</v>
      </c>
      <c r="D3525">
        <v>4</v>
      </c>
      <c r="E3525" s="26">
        <f t="shared" si="703"/>
        <v>46273.864583333343</v>
      </c>
      <c r="F3525" s="26">
        <f t="shared" si="704"/>
        <v>46273.843750000007</v>
      </c>
      <c r="G3525">
        <f t="shared" si="705"/>
        <v>0</v>
      </c>
      <c r="H3525">
        <f t="shared" si="706"/>
        <v>0</v>
      </c>
      <c r="I3525" s="27">
        <f t="shared" si="707"/>
        <v>0</v>
      </c>
      <c r="J3525" s="28" t="str">
        <f t="shared" si="708"/>
        <v>NULL</v>
      </c>
      <c r="K3525" s="29" t="str">
        <f t="shared" si="709"/>
        <v/>
      </c>
      <c r="L3525" s="26" t="str">
        <f t="shared" si="710"/>
        <v/>
      </c>
      <c r="M3525" t="str">
        <f t="shared" si="711"/>
        <v/>
      </c>
      <c r="N3525" s="28">
        <f t="shared" si="712"/>
        <v>116.70290571259142</v>
      </c>
      <c r="O3525" t="str">
        <f t="shared" si="713"/>
        <v/>
      </c>
      <c r="P3525" t="str">
        <f t="shared" si="714"/>
        <v/>
      </c>
      <c r="Q3525" s="10"/>
      <c r="R3525" s="10"/>
      <c r="S3525" s="16">
        <v>0</v>
      </c>
      <c r="T3525" s="13"/>
      <c r="U3525" s="14"/>
      <c r="V3525" s="11"/>
      <c r="W3525" s="10"/>
      <c r="X3525" s="29"/>
      <c r="AA3525" t="s">
        <v>331</v>
      </c>
      <c r="AB3525">
        <v>1</v>
      </c>
      <c r="AR3525" t="s">
        <v>338</v>
      </c>
    </row>
    <row r="3526" spans="1:44" x14ac:dyDescent="0.35">
      <c r="A3526">
        <v>18</v>
      </c>
      <c r="B3526" s="26">
        <f t="shared" ref="B3526:B3589" si="715">INDEX(SNAP_TIMES,MATCH(A3526,SNAP_NOS,0))</f>
        <v>46273.854166666657</v>
      </c>
      <c r="C3526" t="s">
        <v>67</v>
      </c>
      <c r="D3526">
        <v>5</v>
      </c>
      <c r="E3526" s="26">
        <f t="shared" ref="E3526:E3569" si="716">IF(AND(INDEX(SH_CHG,MATCH(C3526,SH_ID,0))&lt;&gt;"",B3526&gt;=INDEX(SH_CHG,MATCH(C3526,SH_ID,0))),INDEX(SH_DEP,MATCH(C3526,SH_ID,0)),INDEX(SH_ORIG,MATCH(C3526,SH_ID,0)))</f>
        <v>46273.864583333343</v>
      </c>
      <c r="F3526" s="26">
        <f t="shared" ref="F3526:F3589" si="717">E3526-LOADING_MINUTES/1440</f>
        <v>46273.843750000007</v>
      </c>
      <c r="G3526">
        <f t="shared" ref="G3526:G3569" si="718">COUNTIFS(OL_SNAP,A3526,OL_EFF,C3526,OL_WT,D3526,OL_OPEN,"&gt;0")</f>
        <v>0</v>
      </c>
      <c r="H3526">
        <f t="shared" ref="H3526:H3569" si="719">SUMIFS($G$6:$G$3569,$A$6:$A$3569,A3526,$D$6:$D$3569,D3526,$F$6:$F$3569,"&lt;="&amp;F3526)</f>
        <v>0</v>
      </c>
      <c r="I3526" s="27">
        <f t="shared" ref="I3526:I3569" si="720">INDEX(C_RES,MATCH(1,INDEX((C_SN=A3526)*(C_WT=D3526),0),0))</f>
        <v>0</v>
      </c>
      <c r="J3526" s="28" t="str">
        <f t="shared" ref="J3526:J3569" si="721">INDEX(C_RL,MATCH(1,INDEX((C_SN=A3526)*(C_WT=D3526),0),0))</f>
        <v>NULL</v>
      </c>
      <c r="K3526" s="29" t="str">
        <f t="shared" ref="K3526:K3589" si="722">IF(G3526=0,"",IF(ISNUMBER(J3526),IF(J3526&gt;0,H3526/J3526/24,"NULL"),"NULL"))</f>
        <v/>
      </c>
      <c r="L3526" s="26" t="str">
        <f t="shared" ref="L3526:L3589" si="723">IF(ISNUMBER(K3526),B3526+K3526,"")</f>
        <v/>
      </c>
      <c r="M3526" t="str">
        <f t="shared" ref="M3526:M3589" si="724">IF(G3526=0,"",IF(B3526&gt;=F3526,"NO - CUTOFF PASSED",IF(ISNUMBER(K3526),IF(L3526&lt;=F3526,"YES","NO"),"UNKNOWN - NO RATE")))</f>
        <v/>
      </c>
      <c r="N3526" s="28">
        <f t="shared" ref="N3526:N3569" si="725">IFERROR(IF(AND(INDEX(C_HRS,MATCH(1,INDEX((C_SN=A3526)*(C_WT=D3526),0),0))&gt;0,INDEX(C_TL,MATCH(1,INDEX((C_SN=A3526)*(C_WT=D3526),0),0))&gt;0),INDEX(C_TL,MATCH(1,INDEX((C_SN=A3526)*(C_WT=D3526),0),0))/INDEX(C_HRS,MATCH(1,INDEX((C_SN=A3526)*(C_WT=D3526),0),0)),"NULL"),"NULL")</f>
        <v>21.695178849144636</v>
      </c>
      <c r="O3526" t="str">
        <f t="shared" ref="O3526:O3589" si="726">IF(M3526="NO",IF(ISNUMBER(N3526),ROUNDUP(H3526/(N3526*(F3526-B3526)*24),0),"CANNOT ESTIMATE - NO RATE"),"")</f>
        <v/>
      </c>
      <c r="P3526" t="str">
        <f t="shared" ref="P3526:P3589" si="727">IF(ISNUMBER(O3526),MAX(0,O3526-I3526),O3526)</f>
        <v/>
      </c>
      <c r="Q3526" s="10"/>
      <c r="R3526" s="10"/>
      <c r="S3526" s="16">
        <v>0</v>
      </c>
      <c r="T3526" s="13"/>
      <c r="U3526" s="14"/>
      <c r="V3526" s="11"/>
      <c r="W3526" s="10"/>
      <c r="X3526" s="29"/>
      <c r="AA3526" t="s">
        <v>331</v>
      </c>
      <c r="AB3526">
        <v>1</v>
      </c>
      <c r="AR3526" t="s">
        <v>338</v>
      </c>
    </row>
    <row r="3527" spans="1:44" x14ac:dyDescent="0.35">
      <c r="A3527">
        <v>18</v>
      </c>
      <c r="B3527" s="26">
        <f t="shared" si="715"/>
        <v>46273.854166666657</v>
      </c>
      <c r="C3527" t="s">
        <v>67</v>
      </c>
      <c r="D3527">
        <v>6</v>
      </c>
      <c r="E3527" s="26">
        <f t="shared" si="716"/>
        <v>46273.864583333343</v>
      </c>
      <c r="F3527" s="26">
        <f t="shared" si="717"/>
        <v>46273.843750000007</v>
      </c>
      <c r="G3527">
        <f t="shared" si="718"/>
        <v>0</v>
      </c>
      <c r="H3527">
        <f t="shared" si="719"/>
        <v>0</v>
      </c>
      <c r="I3527" s="27">
        <f t="shared" si="720"/>
        <v>1</v>
      </c>
      <c r="J3527" s="28">
        <f t="shared" si="721"/>
        <v>15.414064074148701</v>
      </c>
      <c r="K3527" s="29" t="str">
        <f t="shared" si="722"/>
        <v/>
      </c>
      <c r="L3527" s="26" t="str">
        <f t="shared" si="723"/>
        <v/>
      </c>
      <c r="M3527" t="str">
        <f t="shared" si="724"/>
        <v/>
      </c>
      <c r="N3527" s="28">
        <f t="shared" si="725"/>
        <v>15.414064074148701</v>
      </c>
      <c r="O3527" t="str">
        <f t="shared" si="726"/>
        <v/>
      </c>
      <c r="P3527" t="str">
        <f t="shared" si="727"/>
        <v/>
      </c>
      <c r="Q3527" s="10"/>
      <c r="R3527" s="10"/>
      <c r="S3527" s="16">
        <v>1</v>
      </c>
      <c r="T3527" s="13">
        <v>15.414064074148699</v>
      </c>
      <c r="U3527" s="14"/>
      <c r="V3527" s="11"/>
      <c r="W3527" s="10"/>
      <c r="X3527" s="29"/>
      <c r="AA3527" t="s">
        <v>331</v>
      </c>
      <c r="AB3527">
        <v>2</v>
      </c>
      <c r="AC3527">
        <v>8.4317361178881622</v>
      </c>
      <c r="AD3527">
        <v>22.86309213951067</v>
      </c>
      <c r="AL3527">
        <v>8.4317361178881622</v>
      </c>
      <c r="AM3527">
        <v>22.86309213951067</v>
      </c>
      <c r="AR3527" t="s">
        <v>332</v>
      </c>
    </row>
    <row r="3528" spans="1:44" x14ac:dyDescent="0.35">
      <c r="A3528">
        <v>18</v>
      </c>
      <c r="B3528" s="26">
        <f t="shared" si="715"/>
        <v>46273.854166666657</v>
      </c>
      <c r="C3528" t="s">
        <v>68</v>
      </c>
      <c r="D3528">
        <v>1</v>
      </c>
      <c r="E3528" s="26">
        <f t="shared" si="716"/>
        <v>46273.864583333343</v>
      </c>
      <c r="F3528" s="26">
        <f t="shared" si="717"/>
        <v>46273.843750000007</v>
      </c>
      <c r="G3528">
        <f t="shared" si="718"/>
        <v>0</v>
      </c>
      <c r="H3528">
        <f t="shared" si="719"/>
        <v>0</v>
      </c>
      <c r="I3528" s="27">
        <f t="shared" si="720"/>
        <v>0</v>
      </c>
      <c r="J3528" s="28" t="str">
        <f t="shared" si="721"/>
        <v>NULL</v>
      </c>
      <c r="K3528" s="29" t="str">
        <f t="shared" si="722"/>
        <v/>
      </c>
      <c r="L3528" s="26" t="str">
        <f t="shared" si="723"/>
        <v/>
      </c>
      <c r="M3528" t="str">
        <f t="shared" si="724"/>
        <v/>
      </c>
      <c r="N3528" s="28">
        <f t="shared" si="725"/>
        <v>34.227460053503002</v>
      </c>
      <c r="O3528" t="str">
        <f t="shared" si="726"/>
        <v/>
      </c>
      <c r="P3528" t="str">
        <f t="shared" si="727"/>
        <v/>
      </c>
      <c r="Q3528" s="10"/>
      <c r="R3528" s="10"/>
      <c r="S3528" s="16">
        <v>0</v>
      </c>
      <c r="T3528" s="13"/>
      <c r="U3528" s="14"/>
      <c r="V3528" s="11"/>
      <c r="W3528" s="10"/>
      <c r="X3528" s="29"/>
      <c r="AA3528" t="s">
        <v>331</v>
      </c>
      <c r="AB3528">
        <v>5</v>
      </c>
      <c r="AR3528" t="s">
        <v>337</v>
      </c>
    </row>
    <row r="3529" spans="1:44" x14ac:dyDescent="0.35">
      <c r="A3529">
        <v>18</v>
      </c>
      <c r="B3529" s="26">
        <f t="shared" si="715"/>
        <v>46273.854166666657</v>
      </c>
      <c r="C3529" t="s">
        <v>68</v>
      </c>
      <c r="D3529">
        <v>2</v>
      </c>
      <c r="E3529" s="26">
        <f t="shared" si="716"/>
        <v>46273.864583333343</v>
      </c>
      <c r="F3529" s="26">
        <f t="shared" si="717"/>
        <v>46273.843750000007</v>
      </c>
      <c r="G3529">
        <f t="shared" si="718"/>
        <v>0</v>
      </c>
      <c r="H3529">
        <f t="shared" si="719"/>
        <v>0</v>
      </c>
      <c r="I3529" s="27">
        <f t="shared" si="720"/>
        <v>0</v>
      </c>
      <c r="J3529" s="28" t="str">
        <f t="shared" si="721"/>
        <v>NULL</v>
      </c>
      <c r="K3529" s="29" t="str">
        <f t="shared" si="722"/>
        <v/>
      </c>
      <c r="L3529" s="26" t="str">
        <f t="shared" si="723"/>
        <v/>
      </c>
      <c r="M3529" t="str">
        <f t="shared" si="724"/>
        <v/>
      </c>
      <c r="N3529" s="28">
        <f t="shared" si="725"/>
        <v>41.894060995184596</v>
      </c>
      <c r="O3529" t="str">
        <f t="shared" si="726"/>
        <v/>
      </c>
      <c r="P3529" t="str">
        <f t="shared" si="727"/>
        <v/>
      </c>
      <c r="Q3529" s="10"/>
      <c r="R3529" s="10"/>
      <c r="S3529" s="16">
        <v>0</v>
      </c>
      <c r="T3529" s="13"/>
      <c r="U3529" s="14"/>
      <c r="V3529" s="11"/>
      <c r="W3529" s="10"/>
      <c r="X3529" s="29"/>
      <c r="AA3529" t="s">
        <v>331</v>
      </c>
      <c r="AB3529">
        <v>2</v>
      </c>
      <c r="AR3529" t="s">
        <v>332</v>
      </c>
    </row>
    <row r="3530" spans="1:44" x14ac:dyDescent="0.35">
      <c r="A3530">
        <v>18</v>
      </c>
      <c r="B3530" s="26">
        <f t="shared" si="715"/>
        <v>46273.854166666657</v>
      </c>
      <c r="C3530" t="s">
        <v>68</v>
      </c>
      <c r="D3530">
        <v>3</v>
      </c>
      <c r="E3530" s="26">
        <f t="shared" si="716"/>
        <v>46273.864583333343</v>
      </c>
      <c r="F3530" s="26">
        <f t="shared" si="717"/>
        <v>46273.843750000007</v>
      </c>
      <c r="G3530">
        <f t="shared" si="718"/>
        <v>0</v>
      </c>
      <c r="H3530">
        <f t="shared" si="719"/>
        <v>0</v>
      </c>
      <c r="I3530" s="27">
        <f t="shared" si="720"/>
        <v>0</v>
      </c>
      <c r="J3530" s="28" t="str">
        <f t="shared" si="721"/>
        <v>NULL</v>
      </c>
      <c r="K3530" s="29" t="str">
        <f t="shared" si="722"/>
        <v/>
      </c>
      <c r="L3530" s="26" t="str">
        <f t="shared" si="723"/>
        <v/>
      </c>
      <c r="M3530" t="str">
        <f t="shared" si="724"/>
        <v/>
      </c>
      <c r="N3530" s="28">
        <f t="shared" si="725"/>
        <v>58.441558441558442</v>
      </c>
      <c r="O3530" t="str">
        <f t="shared" si="726"/>
        <v/>
      </c>
      <c r="P3530" t="str">
        <f t="shared" si="727"/>
        <v/>
      </c>
      <c r="Q3530" s="10"/>
      <c r="R3530" s="10"/>
      <c r="S3530" s="16">
        <v>0</v>
      </c>
      <c r="T3530" s="13"/>
      <c r="U3530" s="14"/>
      <c r="V3530" s="11"/>
      <c r="W3530" s="10"/>
      <c r="X3530" s="29"/>
      <c r="AA3530" t="s">
        <v>331</v>
      </c>
      <c r="AB3530">
        <v>1</v>
      </c>
      <c r="AR3530" t="s">
        <v>338</v>
      </c>
    </row>
    <row r="3531" spans="1:44" x14ac:dyDescent="0.35">
      <c r="A3531">
        <v>18</v>
      </c>
      <c r="B3531" s="26">
        <f t="shared" si="715"/>
        <v>46273.854166666657</v>
      </c>
      <c r="C3531" t="s">
        <v>68</v>
      </c>
      <c r="D3531">
        <v>4</v>
      </c>
      <c r="E3531" s="26">
        <f t="shared" si="716"/>
        <v>46273.864583333343</v>
      </c>
      <c r="F3531" s="26">
        <f t="shared" si="717"/>
        <v>46273.843750000007</v>
      </c>
      <c r="G3531">
        <f t="shared" si="718"/>
        <v>0</v>
      </c>
      <c r="H3531">
        <f t="shared" si="719"/>
        <v>0</v>
      </c>
      <c r="I3531" s="27">
        <f t="shared" si="720"/>
        <v>0</v>
      </c>
      <c r="J3531" s="28" t="str">
        <f t="shared" si="721"/>
        <v>NULL</v>
      </c>
      <c r="K3531" s="29" t="str">
        <f t="shared" si="722"/>
        <v/>
      </c>
      <c r="L3531" s="26" t="str">
        <f t="shared" si="723"/>
        <v/>
      </c>
      <c r="M3531" t="str">
        <f t="shared" si="724"/>
        <v/>
      </c>
      <c r="N3531" s="28">
        <f t="shared" si="725"/>
        <v>116.70290571259142</v>
      </c>
      <c r="O3531" t="str">
        <f t="shared" si="726"/>
        <v/>
      </c>
      <c r="P3531" t="str">
        <f t="shared" si="727"/>
        <v/>
      </c>
      <c r="Q3531" s="10"/>
      <c r="R3531" s="10"/>
      <c r="S3531" s="16">
        <v>0</v>
      </c>
      <c r="T3531" s="13"/>
      <c r="U3531" s="14"/>
      <c r="V3531" s="11"/>
      <c r="W3531" s="10"/>
      <c r="X3531" s="29"/>
      <c r="AA3531" t="s">
        <v>331</v>
      </c>
      <c r="AB3531">
        <v>1</v>
      </c>
      <c r="AR3531" t="s">
        <v>338</v>
      </c>
    </row>
    <row r="3532" spans="1:44" x14ac:dyDescent="0.35">
      <c r="A3532">
        <v>18</v>
      </c>
      <c r="B3532" s="26">
        <f t="shared" si="715"/>
        <v>46273.854166666657</v>
      </c>
      <c r="C3532" t="s">
        <v>68</v>
      </c>
      <c r="D3532">
        <v>5</v>
      </c>
      <c r="E3532" s="26">
        <f t="shared" si="716"/>
        <v>46273.864583333343</v>
      </c>
      <c r="F3532" s="26">
        <f t="shared" si="717"/>
        <v>46273.843750000007</v>
      </c>
      <c r="G3532">
        <f t="shared" si="718"/>
        <v>0</v>
      </c>
      <c r="H3532">
        <f t="shared" si="719"/>
        <v>0</v>
      </c>
      <c r="I3532" s="27">
        <f t="shared" si="720"/>
        <v>0</v>
      </c>
      <c r="J3532" s="28" t="str">
        <f t="shared" si="721"/>
        <v>NULL</v>
      </c>
      <c r="K3532" s="29" t="str">
        <f t="shared" si="722"/>
        <v/>
      </c>
      <c r="L3532" s="26" t="str">
        <f t="shared" si="723"/>
        <v/>
      </c>
      <c r="M3532" t="str">
        <f t="shared" si="724"/>
        <v/>
      </c>
      <c r="N3532" s="28">
        <f t="shared" si="725"/>
        <v>21.695178849144636</v>
      </c>
      <c r="O3532" t="str">
        <f t="shared" si="726"/>
        <v/>
      </c>
      <c r="P3532" t="str">
        <f t="shared" si="727"/>
        <v/>
      </c>
      <c r="Q3532" s="10"/>
      <c r="R3532" s="10"/>
      <c r="S3532" s="16">
        <v>0</v>
      </c>
      <c r="T3532" s="13"/>
      <c r="U3532" s="14"/>
      <c r="V3532" s="11"/>
      <c r="W3532" s="10"/>
      <c r="X3532" s="29"/>
      <c r="AA3532" t="s">
        <v>331</v>
      </c>
      <c r="AB3532">
        <v>1</v>
      </c>
      <c r="AR3532" t="s">
        <v>338</v>
      </c>
    </row>
    <row r="3533" spans="1:44" x14ac:dyDescent="0.35">
      <c r="A3533">
        <v>18</v>
      </c>
      <c r="B3533" s="26">
        <f t="shared" si="715"/>
        <v>46273.854166666657</v>
      </c>
      <c r="C3533" t="s">
        <v>68</v>
      </c>
      <c r="D3533">
        <v>6</v>
      </c>
      <c r="E3533" s="26">
        <f t="shared" si="716"/>
        <v>46273.864583333343</v>
      </c>
      <c r="F3533" s="26">
        <f t="shared" si="717"/>
        <v>46273.843750000007</v>
      </c>
      <c r="G3533">
        <f t="shared" si="718"/>
        <v>0</v>
      </c>
      <c r="H3533">
        <f t="shared" si="719"/>
        <v>0</v>
      </c>
      <c r="I3533" s="27">
        <f t="shared" si="720"/>
        <v>1</v>
      </c>
      <c r="J3533" s="28">
        <f t="shared" si="721"/>
        <v>15.414064074148701</v>
      </c>
      <c r="K3533" s="29" t="str">
        <f t="shared" si="722"/>
        <v/>
      </c>
      <c r="L3533" s="26" t="str">
        <f t="shared" si="723"/>
        <v/>
      </c>
      <c r="M3533" t="str">
        <f t="shared" si="724"/>
        <v/>
      </c>
      <c r="N3533" s="28">
        <f t="shared" si="725"/>
        <v>15.414064074148701</v>
      </c>
      <c r="O3533" t="str">
        <f t="shared" si="726"/>
        <v/>
      </c>
      <c r="P3533" t="str">
        <f t="shared" si="727"/>
        <v/>
      </c>
      <c r="Q3533" s="10"/>
      <c r="R3533" s="10"/>
      <c r="S3533" s="16">
        <v>1</v>
      </c>
      <c r="T3533" s="13">
        <v>15.414064074148699</v>
      </c>
      <c r="U3533" s="14"/>
      <c r="V3533" s="11"/>
      <c r="W3533" s="10"/>
      <c r="X3533" s="29"/>
      <c r="AA3533" t="s">
        <v>331</v>
      </c>
      <c r="AB3533">
        <v>2</v>
      </c>
      <c r="AC3533">
        <v>8.4317361178881622</v>
      </c>
      <c r="AD3533">
        <v>22.86309213951067</v>
      </c>
      <c r="AL3533">
        <v>8.4317361178881622</v>
      </c>
      <c r="AM3533">
        <v>22.86309213951067</v>
      </c>
      <c r="AR3533" t="s">
        <v>332</v>
      </c>
    </row>
    <row r="3534" spans="1:44" x14ac:dyDescent="0.35">
      <c r="A3534">
        <v>18</v>
      </c>
      <c r="B3534" s="26">
        <f t="shared" si="715"/>
        <v>46273.854166666657</v>
      </c>
      <c r="C3534" t="s">
        <v>69</v>
      </c>
      <c r="D3534">
        <v>1</v>
      </c>
      <c r="E3534" s="26">
        <f t="shared" si="716"/>
        <v>46273.864583333343</v>
      </c>
      <c r="F3534" s="26">
        <f t="shared" si="717"/>
        <v>46273.843750000007</v>
      </c>
      <c r="G3534">
        <f t="shared" si="718"/>
        <v>0</v>
      </c>
      <c r="H3534">
        <f t="shared" si="719"/>
        <v>0</v>
      </c>
      <c r="I3534" s="27">
        <f t="shared" si="720"/>
        <v>0</v>
      </c>
      <c r="J3534" s="28" t="str">
        <f t="shared" si="721"/>
        <v>NULL</v>
      </c>
      <c r="K3534" s="29" t="str">
        <f t="shared" si="722"/>
        <v/>
      </c>
      <c r="L3534" s="26" t="str">
        <f t="shared" si="723"/>
        <v/>
      </c>
      <c r="M3534" t="str">
        <f t="shared" si="724"/>
        <v/>
      </c>
      <c r="N3534" s="28">
        <f t="shared" si="725"/>
        <v>34.227460053503002</v>
      </c>
      <c r="O3534" t="str">
        <f t="shared" si="726"/>
        <v/>
      </c>
      <c r="P3534" t="str">
        <f t="shared" si="727"/>
        <v/>
      </c>
      <c r="Q3534" s="10"/>
      <c r="R3534" s="10"/>
      <c r="S3534" s="16">
        <v>0</v>
      </c>
      <c r="T3534" s="13"/>
      <c r="U3534" s="14"/>
      <c r="V3534" s="11"/>
      <c r="W3534" s="10"/>
      <c r="X3534" s="29"/>
      <c r="AA3534" t="s">
        <v>331</v>
      </c>
      <c r="AB3534">
        <v>5</v>
      </c>
      <c r="AR3534" t="s">
        <v>337</v>
      </c>
    </row>
    <row r="3535" spans="1:44" x14ac:dyDescent="0.35">
      <c r="A3535">
        <v>18</v>
      </c>
      <c r="B3535" s="26">
        <f t="shared" si="715"/>
        <v>46273.854166666657</v>
      </c>
      <c r="C3535" t="s">
        <v>69</v>
      </c>
      <c r="D3535">
        <v>2</v>
      </c>
      <c r="E3535" s="26">
        <f t="shared" si="716"/>
        <v>46273.864583333343</v>
      </c>
      <c r="F3535" s="26">
        <f t="shared" si="717"/>
        <v>46273.843750000007</v>
      </c>
      <c r="G3535">
        <f t="shared" si="718"/>
        <v>0</v>
      </c>
      <c r="H3535">
        <f t="shared" si="719"/>
        <v>0</v>
      </c>
      <c r="I3535" s="27">
        <f t="shared" si="720"/>
        <v>0</v>
      </c>
      <c r="J3535" s="28" t="str">
        <f t="shared" si="721"/>
        <v>NULL</v>
      </c>
      <c r="K3535" s="29" t="str">
        <f t="shared" si="722"/>
        <v/>
      </c>
      <c r="L3535" s="26" t="str">
        <f t="shared" si="723"/>
        <v/>
      </c>
      <c r="M3535" t="str">
        <f t="shared" si="724"/>
        <v/>
      </c>
      <c r="N3535" s="28">
        <f t="shared" si="725"/>
        <v>41.894060995184596</v>
      </c>
      <c r="O3535" t="str">
        <f t="shared" si="726"/>
        <v/>
      </c>
      <c r="P3535" t="str">
        <f t="shared" si="727"/>
        <v/>
      </c>
      <c r="Q3535" s="10"/>
      <c r="R3535" s="10"/>
      <c r="S3535" s="16">
        <v>0</v>
      </c>
      <c r="T3535" s="13"/>
      <c r="U3535" s="14"/>
      <c r="V3535" s="11"/>
      <c r="W3535" s="10"/>
      <c r="X3535" s="29"/>
      <c r="AA3535" t="s">
        <v>331</v>
      </c>
      <c r="AB3535">
        <v>2</v>
      </c>
      <c r="AR3535" t="s">
        <v>332</v>
      </c>
    </row>
    <row r="3536" spans="1:44" x14ac:dyDescent="0.35">
      <c r="A3536">
        <v>18</v>
      </c>
      <c r="B3536" s="26">
        <f t="shared" si="715"/>
        <v>46273.854166666657</v>
      </c>
      <c r="C3536" t="s">
        <v>69</v>
      </c>
      <c r="D3536">
        <v>3</v>
      </c>
      <c r="E3536" s="26">
        <f t="shared" si="716"/>
        <v>46273.864583333343</v>
      </c>
      <c r="F3536" s="26">
        <f t="shared" si="717"/>
        <v>46273.843750000007</v>
      </c>
      <c r="G3536">
        <f t="shared" si="718"/>
        <v>0</v>
      </c>
      <c r="H3536">
        <f t="shared" si="719"/>
        <v>0</v>
      </c>
      <c r="I3536" s="27">
        <f t="shared" si="720"/>
        <v>0</v>
      </c>
      <c r="J3536" s="28" t="str">
        <f t="shared" si="721"/>
        <v>NULL</v>
      </c>
      <c r="K3536" s="29" t="str">
        <f t="shared" si="722"/>
        <v/>
      </c>
      <c r="L3536" s="26" t="str">
        <f t="shared" si="723"/>
        <v/>
      </c>
      <c r="M3536" t="str">
        <f t="shared" si="724"/>
        <v/>
      </c>
      <c r="N3536" s="28">
        <f t="shared" si="725"/>
        <v>58.441558441558442</v>
      </c>
      <c r="O3536" t="str">
        <f t="shared" si="726"/>
        <v/>
      </c>
      <c r="P3536" t="str">
        <f t="shared" si="727"/>
        <v/>
      </c>
      <c r="Q3536" s="10"/>
      <c r="R3536" s="10"/>
      <c r="S3536" s="16">
        <v>0</v>
      </c>
      <c r="T3536" s="13"/>
      <c r="U3536" s="14"/>
      <c r="V3536" s="11"/>
      <c r="W3536" s="10"/>
      <c r="X3536" s="29"/>
      <c r="AA3536" t="s">
        <v>331</v>
      </c>
      <c r="AB3536">
        <v>1</v>
      </c>
      <c r="AR3536" t="s">
        <v>338</v>
      </c>
    </row>
    <row r="3537" spans="1:44" x14ac:dyDescent="0.35">
      <c r="A3537">
        <v>18</v>
      </c>
      <c r="B3537" s="26">
        <f t="shared" si="715"/>
        <v>46273.854166666657</v>
      </c>
      <c r="C3537" t="s">
        <v>69</v>
      </c>
      <c r="D3537">
        <v>4</v>
      </c>
      <c r="E3537" s="26">
        <f t="shared" si="716"/>
        <v>46273.864583333343</v>
      </c>
      <c r="F3537" s="26">
        <f t="shared" si="717"/>
        <v>46273.843750000007</v>
      </c>
      <c r="G3537">
        <f t="shared" si="718"/>
        <v>0</v>
      </c>
      <c r="H3537">
        <f t="shared" si="719"/>
        <v>0</v>
      </c>
      <c r="I3537" s="27">
        <f t="shared" si="720"/>
        <v>0</v>
      </c>
      <c r="J3537" s="28" t="str">
        <f t="shared" si="721"/>
        <v>NULL</v>
      </c>
      <c r="K3537" s="29" t="str">
        <f t="shared" si="722"/>
        <v/>
      </c>
      <c r="L3537" s="26" t="str">
        <f t="shared" si="723"/>
        <v/>
      </c>
      <c r="M3537" t="str">
        <f t="shared" si="724"/>
        <v/>
      </c>
      <c r="N3537" s="28">
        <f t="shared" si="725"/>
        <v>116.70290571259142</v>
      </c>
      <c r="O3537" t="str">
        <f t="shared" si="726"/>
        <v/>
      </c>
      <c r="P3537" t="str">
        <f t="shared" si="727"/>
        <v/>
      </c>
      <c r="Q3537" s="10"/>
      <c r="R3537" s="10"/>
      <c r="S3537" s="16">
        <v>0</v>
      </c>
      <c r="T3537" s="13"/>
      <c r="U3537" s="14"/>
      <c r="V3537" s="11"/>
      <c r="W3537" s="10"/>
      <c r="X3537" s="29"/>
      <c r="AA3537" t="s">
        <v>331</v>
      </c>
      <c r="AB3537">
        <v>1</v>
      </c>
      <c r="AR3537" t="s">
        <v>338</v>
      </c>
    </row>
    <row r="3538" spans="1:44" x14ac:dyDescent="0.35">
      <c r="A3538">
        <v>18</v>
      </c>
      <c r="B3538" s="26">
        <f t="shared" si="715"/>
        <v>46273.854166666657</v>
      </c>
      <c r="C3538" t="s">
        <v>69</v>
      </c>
      <c r="D3538">
        <v>5</v>
      </c>
      <c r="E3538" s="26">
        <f t="shared" si="716"/>
        <v>46273.864583333343</v>
      </c>
      <c r="F3538" s="26">
        <f t="shared" si="717"/>
        <v>46273.843750000007</v>
      </c>
      <c r="G3538">
        <f t="shared" si="718"/>
        <v>0</v>
      </c>
      <c r="H3538">
        <f t="shared" si="719"/>
        <v>0</v>
      </c>
      <c r="I3538" s="27">
        <f t="shared" si="720"/>
        <v>0</v>
      </c>
      <c r="J3538" s="28" t="str">
        <f t="shared" si="721"/>
        <v>NULL</v>
      </c>
      <c r="K3538" s="29" t="str">
        <f t="shared" si="722"/>
        <v/>
      </c>
      <c r="L3538" s="26" t="str">
        <f t="shared" si="723"/>
        <v/>
      </c>
      <c r="M3538" t="str">
        <f t="shared" si="724"/>
        <v/>
      </c>
      <c r="N3538" s="28">
        <f t="shared" si="725"/>
        <v>21.695178849144636</v>
      </c>
      <c r="O3538" t="str">
        <f t="shared" si="726"/>
        <v/>
      </c>
      <c r="P3538" t="str">
        <f t="shared" si="727"/>
        <v/>
      </c>
      <c r="Q3538" s="10"/>
      <c r="R3538" s="10"/>
      <c r="S3538" s="16">
        <v>0</v>
      </c>
      <c r="T3538" s="13"/>
      <c r="U3538" s="14"/>
      <c r="V3538" s="11"/>
      <c r="W3538" s="10"/>
      <c r="X3538" s="29"/>
      <c r="AA3538" t="s">
        <v>331</v>
      </c>
      <c r="AB3538">
        <v>1</v>
      </c>
      <c r="AR3538" t="s">
        <v>338</v>
      </c>
    </row>
    <row r="3539" spans="1:44" x14ac:dyDescent="0.35">
      <c r="A3539">
        <v>18</v>
      </c>
      <c r="B3539" s="26">
        <f t="shared" si="715"/>
        <v>46273.854166666657</v>
      </c>
      <c r="C3539" t="s">
        <v>69</v>
      </c>
      <c r="D3539">
        <v>6</v>
      </c>
      <c r="E3539" s="26">
        <f t="shared" si="716"/>
        <v>46273.864583333343</v>
      </c>
      <c r="F3539" s="26">
        <f t="shared" si="717"/>
        <v>46273.843750000007</v>
      </c>
      <c r="G3539">
        <f t="shared" si="718"/>
        <v>0</v>
      </c>
      <c r="H3539">
        <f t="shared" si="719"/>
        <v>0</v>
      </c>
      <c r="I3539" s="27">
        <f t="shared" si="720"/>
        <v>1</v>
      </c>
      <c r="J3539" s="28">
        <f t="shared" si="721"/>
        <v>15.414064074148701</v>
      </c>
      <c r="K3539" s="29" t="str">
        <f t="shared" si="722"/>
        <v/>
      </c>
      <c r="L3539" s="26" t="str">
        <f t="shared" si="723"/>
        <v/>
      </c>
      <c r="M3539" t="str">
        <f t="shared" si="724"/>
        <v/>
      </c>
      <c r="N3539" s="28">
        <f t="shared" si="725"/>
        <v>15.414064074148701</v>
      </c>
      <c r="O3539" t="str">
        <f t="shared" si="726"/>
        <v/>
      </c>
      <c r="P3539" t="str">
        <f t="shared" si="727"/>
        <v/>
      </c>
      <c r="Q3539" s="10"/>
      <c r="R3539" s="10"/>
      <c r="S3539" s="16">
        <v>1</v>
      </c>
      <c r="T3539" s="13">
        <v>15.414064074148699</v>
      </c>
      <c r="U3539" s="14"/>
      <c r="V3539" s="11"/>
      <c r="W3539" s="10"/>
      <c r="X3539" s="29"/>
      <c r="AA3539" t="s">
        <v>331</v>
      </c>
      <c r="AB3539">
        <v>2</v>
      </c>
      <c r="AC3539">
        <v>8.4317361178881622</v>
      </c>
      <c r="AD3539">
        <v>22.86309213951067</v>
      </c>
      <c r="AL3539">
        <v>8.4317361178881622</v>
      </c>
      <c r="AM3539">
        <v>22.86309213951067</v>
      </c>
      <c r="AR3539" t="s">
        <v>332</v>
      </c>
    </row>
    <row r="3540" spans="1:44" x14ac:dyDescent="0.35">
      <c r="A3540">
        <v>18</v>
      </c>
      <c r="B3540" s="26">
        <f t="shared" si="715"/>
        <v>46273.854166666657</v>
      </c>
      <c r="C3540" t="s">
        <v>70</v>
      </c>
      <c r="D3540">
        <v>1</v>
      </c>
      <c r="E3540" s="26">
        <f t="shared" si="716"/>
        <v>46273.864583333343</v>
      </c>
      <c r="F3540" s="26">
        <f t="shared" si="717"/>
        <v>46273.843750000007</v>
      </c>
      <c r="G3540">
        <f t="shared" si="718"/>
        <v>0</v>
      </c>
      <c r="H3540">
        <f t="shared" si="719"/>
        <v>0</v>
      </c>
      <c r="I3540" s="27">
        <f t="shared" si="720"/>
        <v>0</v>
      </c>
      <c r="J3540" s="28" t="str">
        <f t="shared" si="721"/>
        <v>NULL</v>
      </c>
      <c r="K3540" s="29" t="str">
        <f t="shared" si="722"/>
        <v/>
      </c>
      <c r="L3540" s="26" t="str">
        <f t="shared" si="723"/>
        <v/>
      </c>
      <c r="M3540" t="str">
        <f t="shared" si="724"/>
        <v/>
      </c>
      <c r="N3540" s="28">
        <f t="shared" si="725"/>
        <v>34.227460053503002</v>
      </c>
      <c r="O3540" t="str">
        <f t="shared" si="726"/>
        <v/>
      </c>
      <c r="P3540" t="str">
        <f t="shared" si="727"/>
        <v/>
      </c>
      <c r="Q3540" s="10"/>
      <c r="R3540" s="10"/>
      <c r="S3540" s="16">
        <v>0</v>
      </c>
      <c r="T3540" s="13"/>
      <c r="U3540" s="14"/>
      <c r="V3540" s="11"/>
      <c r="W3540" s="10"/>
      <c r="X3540" s="29"/>
      <c r="AA3540" t="s">
        <v>331</v>
      </c>
      <c r="AB3540">
        <v>5</v>
      </c>
      <c r="AR3540" t="s">
        <v>337</v>
      </c>
    </row>
    <row r="3541" spans="1:44" x14ac:dyDescent="0.35">
      <c r="A3541">
        <v>18</v>
      </c>
      <c r="B3541" s="26">
        <f t="shared" si="715"/>
        <v>46273.854166666657</v>
      </c>
      <c r="C3541" t="s">
        <v>70</v>
      </c>
      <c r="D3541">
        <v>2</v>
      </c>
      <c r="E3541" s="26">
        <f t="shared" si="716"/>
        <v>46273.864583333343</v>
      </c>
      <c r="F3541" s="26">
        <f t="shared" si="717"/>
        <v>46273.843750000007</v>
      </c>
      <c r="G3541">
        <f t="shared" si="718"/>
        <v>0</v>
      </c>
      <c r="H3541">
        <f t="shared" si="719"/>
        <v>0</v>
      </c>
      <c r="I3541" s="27">
        <f t="shared" si="720"/>
        <v>0</v>
      </c>
      <c r="J3541" s="28" t="str">
        <f t="shared" si="721"/>
        <v>NULL</v>
      </c>
      <c r="K3541" s="29" t="str">
        <f t="shared" si="722"/>
        <v/>
      </c>
      <c r="L3541" s="26" t="str">
        <f t="shared" si="723"/>
        <v/>
      </c>
      <c r="M3541" t="str">
        <f t="shared" si="724"/>
        <v/>
      </c>
      <c r="N3541" s="28">
        <f t="shared" si="725"/>
        <v>41.894060995184596</v>
      </c>
      <c r="O3541" t="str">
        <f t="shared" si="726"/>
        <v/>
      </c>
      <c r="P3541" t="str">
        <f t="shared" si="727"/>
        <v/>
      </c>
      <c r="Q3541" s="10"/>
      <c r="R3541" s="10"/>
      <c r="S3541" s="16">
        <v>0</v>
      </c>
      <c r="T3541" s="13"/>
      <c r="U3541" s="14"/>
      <c r="V3541" s="11"/>
      <c r="W3541" s="10"/>
      <c r="X3541" s="29"/>
      <c r="AA3541" t="s">
        <v>331</v>
      </c>
      <c r="AB3541">
        <v>2</v>
      </c>
      <c r="AR3541" t="s">
        <v>332</v>
      </c>
    </row>
    <row r="3542" spans="1:44" x14ac:dyDescent="0.35">
      <c r="A3542">
        <v>18</v>
      </c>
      <c r="B3542" s="26">
        <f t="shared" si="715"/>
        <v>46273.854166666657</v>
      </c>
      <c r="C3542" t="s">
        <v>70</v>
      </c>
      <c r="D3542">
        <v>3</v>
      </c>
      <c r="E3542" s="26">
        <f t="shared" si="716"/>
        <v>46273.864583333343</v>
      </c>
      <c r="F3542" s="26">
        <f t="shared" si="717"/>
        <v>46273.843750000007</v>
      </c>
      <c r="G3542">
        <f t="shared" si="718"/>
        <v>0</v>
      </c>
      <c r="H3542">
        <f t="shared" si="719"/>
        <v>0</v>
      </c>
      <c r="I3542" s="27">
        <f t="shared" si="720"/>
        <v>0</v>
      </c>
      <c r="J3542" s="28" t="str">
        <f t="shared" si="721"/>
        <v>NULL</v>
      </c>
      <c r="K3542" s="29" t="str">
        <f t="shared" si="722"/>
        <v/>
      </c>
      <c r="L3542" s="26" t="str">
        <f t="shared" si="723"/>
        <v/>
      </c>
      <c r="M3542" t="str">
        <f t="shared" si="724"/>
        <v/>
      </c>
      <c r="N3542" s="28">
        <f t="shared" si="725"/>
        <v>58.441558441558442</v>
      </c>
      <c r="O3542" t="str">
        <f t="shared" si="726"/>
        <v/>
      </c>
      <c r="P3542" t="str">
        <f t="shared" si="727"/>
        <v/>
      </c>
      <c r="Q3542" s="10"/>
      <c r="R3542" s="10"/>
      <c r="S3542" s="16">
        <v>0</v>
      </c>
      <c r="T3542" s="13"/>
      <c r="U3542" s="14"/>
      <c r="V3542" s="11"/>
      <c r="W3542" s="10"/>
      <c r="X3542" s="29"/>
      <c r="AA3542" t="s">
        <v>331</v>
      </c>
      <c r="AB3542">
        <v>1</v>
      </c>
      <c r="AR3542" t="s">
        <v>338</v>
      </c>
    </row>
    <row r="3543" spans="1:44" x14ac:dyDescent="0.35">
      <c r="A3543">
        <v>18</v>
      </c>
      <c r="B3543" s="26">
        <f t="shared" si="715"/>
        <v>46273.854166666657</v>
      </c>
      <c r="C3543" t="s">
        <v>70</v>
      </c>
      <c r="D3543">
        <v>4</v>
      </c>
      <c r="E3543" s="26">
        <f t="shared" si="716"/>
        <v>46273.864583333343</v>
      </c>
      <c r="F3543" s="26">
        <f t="shared" si="717"/>
        <v>46273.843750000007</v>
      </c>
      <c r="G3543">
        <f t="shared" si="718"/>
        <v>0</v>
      </c>
      <c r="H3543">
        <f t="shared" si="719"/>
        <v>0</v>
      </c>
      <c r="I3543" s="27">
        <f t="shared" si="720"/>
        <v>0</v>
      </c>
      <c r="J3543" s="28" t="str">
        <f t="shared" si="721"/>
        <v>NULL</v>
      </c>
      <c r="K3543" s="29" t="str">
        <f t="shared" si="722"/>
        <v/>
      </c>
      <c r="L3543" s="26" t="str">
        <f t="shared" si="723"/>
        <v/>
      </c>
      <c r="M3543" t="str">
        <f t="shared" si="724"/>
        <v/>
      </c>
      <c r="N3543" s="28">
        <f t="shared" si="725"/>
        <v>116.70290571259142</v>
      </c>
      <c r="O3543" t="str">
        <f t="shared" si="726"/>
        <v/>
      </c>
      <c r="P3543" t="str">
        <f t="shared" si="727"/>
        <v/>
      </c>
      <c r="Q3543" s="10"/>
      <c r="R3543" s="10"/>
      <c r="S3543" s="16">
        <v>0</v>
      </c>
      <c r="T3543" s="13"/>
      <c r="U3543" s="14"/>
      <c r="V3543" s="11"/>
      <c r="W3543" s="10"/>
      <c r="X3543" s="29"/>
      <c r="AA3543" t="s">
        <v>331</v>
      </c>
      <c r="AB3543">
        <v>1</v>
      </c>
      <c r="AR3543" t="s">
        <v>338</v>
      </c>
    </row>
    <row r="3544" spans="1:44" x14ac:dyDescent="0.35">
      <c r="A3544">
        <v>18</v>
      </c>
      <c r="B3544" s="26">
        <f t="shared" si="715"/>
        <v>46273.854166666657</v>
      </c>
      <c r="C3544" t="s">
        <v>70</v>
      </c>
      <c r="D3544">
        <v>5</v>
      </c>
      <c r="E3544" s="26">
        <f t="shared" si="716"/>
        <v>46273.864583333343</v>
      </c>
      <c r="F3544" s="26">
        <f t="shared" si="717"/>
        <v>46273.843750000007</v>
      </c>
      <c r="G3544">
        <f t="shared" si="718"/>
        <v>0</v>
      </c>
      <c r="H3544">
        <f t="shared" si="719"/>
        <v>0</v>
      </c>
      <c r="I3544" s="27">
        <f t="shared" si="720"/>
        <v>0</v>
      </c>
      <c r="J3544" s="28" t="str">
        <f t="shared" si="721"/>
        <v>NULL</v>
      </c>
      <c r="K3544" s="29" t="str">
        <f t="shared" si="722"/>
        <v/>
      </c>
      <c r="L3544" s="26" t="str">
        <f t="shared" si="723"/>
        <v/>
      </c>
      <c r="M3544" t="str">
        <f t="shared" si="724"/>
        <v/>
      </c>
      <c r="N3544" s="28">
        <f t="shared" si="725"/>
        <v>21.695178849144636</v>
      </c>
      <c r="O3544" t="str">
        <f t="shared" si="726"/>
        <v/>
      </c>
      <c r="P3544" t="str">
        <f t="shared" si="727"/>
        <v/>
      </c>
      <c r="Q3544" s="10"/>
      <c r="R3544" s="10"/>
      <c r="S3544" s="16">
        <v>0</v>
      </c>
      <c r="T3544" s="13"/>
      <c r="U3544" s="14"/>
      <c r="V3544" s="11"/>
      <c r="W3544" s="10"/>
      <c r="X3544" s="29"/>
      <c r="AA3544" t="s">
        <v>331</v>
      </c>
      <c r="AB3544">
        <v>1</v>
      </c>
      <c r="AR3544" t="s">
        <v>338</v>
      </c>
    </row>
    <row r="3545" spans="1:44" x14ac:dyDescent="0.35">
      <c r="A3545">
        <v>18</v>
      </c>
      <c r="B3545" s="26">
        <f t="shared" si="715"/>
        <v>46273.854166666657</v>
      </c>
      <c r="C3545" t="s">
        <v>70</v>
      </c>
      <c r="D3545">
        <v>6</v>
      </c>
      <c r="E3545" s="26">
        <f t="shared" si="716"/>
        <v>46273.864583333343</v>
      </c>
      <c r="F3545" s="26">
        <f t="shared" si="717"/>
        <v>46273.843750000007</v>
      </c>
      <c r="G3545">
        <f t="shared" si="718"/>
        <v>0</v>
      </c>
      <c r="H3545">
        <f t="shared" si="719"/>
        <v>0</v>
      </c>
      <c r="I3545" s="27">
        <f t="shared" si="720"/>
        <v>1</v>
      </c>
      <c r="J3545" s="28">
        <f t="shared" si="721"/>
        <v>15.414064074148701</v>
      </c>
      <c r="K3545" s="29" t="str">
        <f t="shared" si="722"/>
        <v/>
      </c>
      <c r="L3545" s="26" t="str">
        <f t="shared" si="723"/>
        <v/>
      </c>
      <c r="M3545" t="str">
        <f t="shared" si="724"/>
        <v/>
      </c>
      <c r="N3545" s="28">
        <f t="shared" si="725"/>
        <v>15.414064074148701</v>
      </c>
      <c r="O3545" t="str">
        <f t="shared" si="726"/>
        <v/>
      </c>
      <c r="P3545" t="str">
        <f t="shared" si="727"/>
        <v/>
      </c>
      <c r="Q3545" s="10"/>
      <c r="R3545" s="10"/>
      <c r="S3545" s="16">
        <v>1</v>
      </c>
      <c r="T3545" s="13">
        <v>15.414064074148699</v>
      </c>
      <c r="U3545" s="14"/>
      <c r="V3545" s="11"/>
      <c r="W3545" s="10"/>
      <c r="X3545" s="29"/>
      <c r="AA3545" t="s">
        <v>331</v>
      </c>
      <c r="AB3545">
        <v>2</v>
      </c>
      <c r="AC3545">
        <v>8.4317361178881622</v>
      </c>
      <c r="AD3545">
        <v>22.86309213951067</v>
      </c>
      <c r="AL3545">
        <v>8.4317361178881622</v>
      </c>
      <c r="AM3545">
        <v>22.86309213951067</v>
      </c>
      <c r="AR3545" t="s">
        <v>332</v>
      </c>
    </row>
    <row r="3546" spans="1:44" x14ac:dyDescent="0.35">
      <c r="A3546">
        <v>18</v>
      </c>
      <c r="B3546" s="26">
        <f t="shared" si="715"/>
        <v>46273.854166666657</v>
      </c>
      <c r="C3546" t="s">
        <v>71</v>
      </c>
      <c r="D3546">
        <v>1</v>
      </c>
      <c r="E3546" s="26">
        <f t="shared" si="716"/>
        <v>46273.875</v>
      </c>
      <c r="F3546" s="26">
        <f t="shared" si="717"/>
        <v>46273.854166666664</v>
      </c>
      <c r="G3546">
        <f t="shared" si="718"/>
        <v>0</v>
      </c>
      <c r="H3546">
        <f t="shared" si="719"/>
        <v>0</v>
      </c>
      <c r="I3546" s="27">
        <f t="shared" si="720"/>
        <v>0</v>
      </c>
      <c r="J3546" s="28" t="str">
        <f t="shared" si="721"/>
        <v>NULL</v>
      </c>
      <c r="K3546" s="29" t="str">
        <f t="shared" si="722"/>
        <v/>
      </c>
      <c r="L3546" s="26" t="str">
        <f t="shared" si="723"/>
        <v/>
      </c>
      <c r="M3546" t="str">
        <f t="shared" si="724"/>
        <v/>
      </c>
      <c r="N3546" s="28">
        <f t="shared" si="725"/>
        <v>34.227460053503002</v>
      </c>
      <c r="O3546" t="str">
        <f t="shared" si="726"/>
        <v/>
      </c>
      <c r="P3546" t="str">
        <f t="shared" si="727"/>
        <v/>
      </c>
      <c r="Q3546" s="10"/>
      <c r="R3546" s="10"/>
      <c r="S3546" s="16">
        <v>0</v>
      </c>
      <c r="T3546" s="13"/>
      <c r="U3546" s="14"/>
      <c r="V3546" s="11"/>
      <c r="W3546" s="10"/>
      <c r="X3546" s="29"/>
      <c r="AA3546" t="s">
        <v>331</v>
      </c>
      <c r="AB3546">
        <v>5</v>
      </c>
      <c r="AR3546" t="s">
        <v>337</v>
      </c>
    </row>
    <row r="3547" spans="1:44" x14ac:dyDescent="0.35">
      <c r="A3547">
        <v>18</v>
      </c>
      <c r="B3547" s="26">
        <f t="shared" si="715"/>
        <v>46273.854166666657</v>
      </c>
      <c r="C3547" t="s">
        <v>71</v>
      </c>
      <c r="D3547">
        <v>2</v>
      </c>
      <c r="E3547" s="26">
        <f t="shared" si="716"/>
        <v>46273.875</v>
      </c>
      <c r="F3547" s="26">
        <f t="shared" si="717"/>
        <v>46273.854166666664</v>
      </c>
      <c r="G3547">
        <f t="shared" si="718"/>
        <v>0</v>
      </c>
      <c r="H3547">
        <f t="shared" si="719"/>
        <v>0</v>
      </c>
      <c r="I3547" s="27">
        <f t="shared" si="720"/>
        <v>0</v>
      </c>
      <c r="J3547" s="28" t="str">
        <f t="shared" si="721"/>
        <v>NULL</v>
      </c>
      <c r="K3547" s="29" t="str">
        <f t="shared" si="722"/>
        <v/>
      </c>
      <c r="L3547" s="26" t="str">
        <f t="shared" si="723"/>
        <v/>
      </c>
      <c r="M3547" t="str">
        <f t="shared" si="724"/>
        <v/>
      </c>
      <c r="N3547" s="28">
        <f t="shared" si="725"/>
        <v>41.894060995184596</v>
      </c>
      <c r="O3547" t="str">
        <f t="shared" si="726"/>
        <v/>
      </c>
      <c r="P3547" t="str">
        <f t="shared" si="727"/>
        <v/>
      </c>
      <c r="Q3547" s="10"/>
      <c r="R3547" s="10"/>
      <c r="S3547" s="16">
        <v>0</v>
      </c>
      <c r="T3547" s="13"/>
      <c r="U3547" s="14"/>
      <c r="V3547" s="11"/>
      <c r="W3547" s="10"/>
      <c r="X3547" s="29"/>
      <c r="AA3547" t="s">
        <v>331</v>
      </c>
      <c r="AB3547">
        <v>2</v>
      </c>
      <c r="AR3547" t="s">
        <v>332</v>
      </c>
    </row>
    <row r="3548" spans="1:44" x14ac:dyDescent="0.35">
      <c r="A3548">
        <v>18</v>
      </c>
      <c r="B3548" s="26">
        <f t="shared" si="715"/>
        <v>46273.854166666657</v>
      </c>
      <c r="C3548" t="s">
        <v>71</v>
      </c>
      <c r="D3548">
        <v>3</v>
      </c>
      <c r="E3548" s="26">
        <f t="shared" si="716"/>
        <v>46273.875</v>
      </c>
      <c r="F3548" s="26">
        <f t="shared" si="717"/>
        <v>46273.854166666664</v>
      </c>
      <c r="G3548">
        <f t="shared" si="718"/>
        <v>0</v>
      </c>
      <c r="H3548">
        <f t="shared" si="719"/>
        <v>0</v>
      </c>
      <c r="I3548" s="27">
        <f t="shared" si="720"/>
        <v>0</v>
      </c>
      <c r="J3548" s="28" t="str">
        <f t="shared" si="721"/>
        <v>NULL</v>
      </c>
      <c r="K3548" s="29" t="str">
        <f t="shared" si="722"/>
        <v/>
      </c>
      <c r="L3548" s="26" t="str">
        <f t="shared" si="723"/>
        <v/>
      </c>
      <c r="M3548" t="str">
        <f t="shared" si="724"/>
        <v/>
      </c>
      <c r="N3548" s="28">
        <f t="shared" si="725"/>
        <v>58.441558441558442</v>
      </c>
      <c r="O3548" t="str">
        <f t="shared" si="726"/>
        <v/>
      </c>
      <c r="P3548" t="str">
        <f t="shared" si="727"/>
        <v/>
      </c>
      <c r="Q3548" s="10"/>
      <c r="R3548" s="10"/>
      <c r="S3548" s="16">
        <v>0</v>
      </c>
      <c r="T3548" s="13"/>
      <c r="U3548" s="14"/>
      <c r="V3548" s="11"/>
      <c r="W3548" s="10"/>
      <c r="X3548" s="29"/>
      <c r="AA3548" t="s">
        <v>331</v>
      </c>
      <c r="AB3548">
        <v>1</v>
      </c>
      <c r="AR3548" t="s">
        <v>338</v>
      </c>
    </row>
    <row r="3549" spans="1:44" x14ac:dyDescent="0.35">
      <c r="A3549">
        <v>18</v>
      </c>
      <c r="B3549" s="26">
        <f t="shared" si="715"/>
        <v>46273.854166666657</v>
      </c>
      <c r="C3549" t="s">
        <v>71</v>
      </c>
      <c r="D3549">
        <v>4</v>
      </c>
      <c r="E3549" s="26">
        <f t="shared" si="716"/>
        <v>46273.875</v>
      </c>
      <c r="F3549" s="26">
        <f t="shared" si="717"/>
        <v>46273.854166666664</v>
      </c>
      <c r="G3549">
        <f t="shared" si="718"/>
        <v>0</v>
      </c>
      <c r="H3549">
        <f t="shared" si="719"/>
        <v>0</v>
      </c>
      <c r="I3549" s="27">
        <f t="shared" si="720"/>
        <v>0</v>
      </c>
      <c r="J3549" s="28" t="str">
        <f t="shared" si="721"/>
        <v>NULL</v>
      </c>
      <c r="K3549" s="29" t="str">
        <f t="shared" si="722"/>
        <v/>
      </c>
      <c r="L3549" s="26" t="str">
        <f t="shared" si="723"/>
        <v/>
      </c>
      <c r="M3549" t="str">
        <f t="shared" si="724"/>
        <v/>
      </c>
      <c r="N3549" s="28">
        <f t="shared" si="725"/>
        <v>116.70290571259142</v>
      </c>
      <c r="O3549" t="str">
        <f t="shared" si="726"/>
        <v/>
      </c>
      <c r="P3549" t="str">
        <f t="shared" si="727"/>
        <v/>
      </c>
      <c r="Q3549" s="10"/>
      <c r="R3549" s="10"/>
      <c r="S3549" s="16">
        <v>0</v>
      </c>
      <c r="T3549" s="13"/>
      <c r="U3549" s="14"/>
      <c r="V3549" s="11"/>
      <c r="W3549" s="10"/>
      <c r="X3549" s="29"/>
      <c r="AA3549" t="s">
        <v>331</v>
      </c>
      <c r="AB3549">
        <v>1</v>
      </c>
      <c r="AR3549" t="s">
        <v>338</v>
      </c>
    </row>
    <row r="3550" spans="1:44" x14ac:dyDescent="0.35">
      <c r="A3550">
        <v>18</v>
      </c>
      <c r="B3550" s="26">
        <f t="shared" si="715"/>
        <v>46273.854166666657</v>
      </c>
      <c r="C3550" t="s">
        <v>71</v>
      </c>
      <c r="D3550">
        <v>5</v>
      </c>
      <c r="E3550" s="26">
        <f t="shared" si="716"/>
        <v>46273.875</v>
      </c>
      <c r="F3550" s="26">
        <f t="shared" si="717"/>
        <v>46273.854166666664</v>
      </c>
      <c r="G3550">
        <f t="shared" si="718"/>
        <v>0</v>
      </c>
      <c r="H3550">
        <f t="shared" si="719"/>
        <v>0</v>
      </c>
      <c r="I3550" s="27">
        <f t="shared" si="720"/>
        <v>0</v>
      </c>
      <c r="J3550" s="28" t="str">
        <f t="shared" si="721"/>
        <v>NULL</v>
      </c>
      <c r="K3550" s="29" t="str">
        <f t="shared" si="722"/>
        <v/>
      </c>
      <c r="L3550" s="26" t="str">
        <f t="shared" si="723"/>
        <v/>
      </c>
      <c r="M3550" t="str">
        <f t="shared" si="724"/>
        <v/>
      </c>
      <c r="N3550" s="28">
        <f t="shared" si="725"/>
        <v>21.695178849144636</v>
      </c>
      <c r="O3550" t="str">
        <f t="shared" si="726"/>
        <v/>
      </c>
      <c r="P3550" t="str">
        <f t="shared" si="727"/>
        <v/>
      </c>
      <c r="Q3550" s="10"/>
      <c r="R3550" s="10"/>
      <c r="S3550" s="16">
        <v>0</v>
      </c>
      <c r="T3550" s="13"/>
      <c r="U3550" s="14"/>
      <c r="V3550" s="11"/>
      <c r="W3550" s="10"/>
      <c r="X3550" s="29"/>
      <c r="AA3550" t="s">
        <v>331</v>
      </c>
      <c r="AB3550">
        <v>1</v>
      </c>
      <c r="AR3550" t="s">
        <v>338</v>
      </c>
    </row>
    <row r="3551" spans="1:44" x14ac:dyDescent="0.35">
      <c r="A3551">
        <v>18</v>
      </c>
      <c r="B3551" s="26">
        <f t="shared" si="715"/>
        <v>46273.854166666657</v>
      </c>
      <c r="C3551" t="s">
        <v>71</v>
      </c>
      <c r="D3551">
        <v>6</v>
      </c>
      <c r="E3551" s="26">
        <f t="shared" si="716"/>
        <v>46273.875</v>
      </c>
      <c r="F3551" s="26">
        <f t="shared" si="717"/>
        <v>46273.854166666664</v>
      </c>
      <c r="G3551">
        <f t="shared" si="718"/>
        <v>0</v>
      </c>
      <c r="H3551">
        <f t="shared" si="719"/>
        <v>0</v>
      </c>
      <c r="I3551" s="27">
        <f t="shared" si="720"/>
        <v>1</v>
      </c>
      <c r="J3551" s="28">
        <f t="shared" si="721"/>
        <v>15.414064074148701</v>
      </c>
      <c r="K3551" s="29" t="str">
        <f t="shared" si="722"/>
        <v/>
      </c>
      <c r="L3551" s="26" t="str">
        <f t="shared" si="723"/>
        <v/>
      </c>
      <c r="M3551" t="str">
        <f t="shared" si="724"/>
        <v/>
      </c>
      <c r="N3551" s="28">
        <f t="shared" si="725"/>
        <v>15.414064074148701</v>
      </c>
      <c r="O3551" t="str">
        <f t="shared" si="726"/>
        <v/>
      </c>
      <c r="P3551" t="str">
        <f t="shared" si="727"/>
        <v/>
      </c>
      <c r="Q3551" s="10"/>
      <c r="R3551" s="10"/>
      <c r="S3551" s="16">
        <v>1</v>
      </c>
      <c r="T3551" s="13">
        <v>15.414064074148699</v>
      </c>
      <c r="U3551" s="14"/>
      <c r="V3551" s="11"/>
      <c r="W3551" s="10"/>
      <c r="X3551" s="29"/>
      <c r="AA3551" t="s">
        <v>331</v>
      </c>
      <c r="AB3551">
        <v>2</v>
      </c>
      <c r="AC3551">
        <v>8.4317361178881622</v>
      </c>
      <c r="AD3551">
        <v>22.86309213951067</v>
      </c>
      <c r="AL3551">
        <v>8.4317361178881622</v>
      </c>
      <c r="AM3551">
        <v>22.86309213951067</v>
      </c>
      <c r="AR3551" t="s">
        <v>332</v>
      </c>
    </row>
    <row r="3552" spans="1:44" x14ac:dyDescent="0.35">
      <c r="A3552">
        <v>18</v>
      </c>
      <c r="B3552" s="26">
        <f t="shared" si="715"/>
        <v>46273.854166666657</v>
      </c>
      <c r="C3552" t="s">
        <v>72</v>
      </c>
      <c r="D3552">
        <v>1</v>
      </c>
      <c r="E3552" s="26">
        <f t="shared" si="716"/>
        <v>46273.875</v>
      </c>
      <c r="F3552" s="26">
        <f t="shared" si="717"/>
        <v>46273.854166666664</v>
      </c>
      <c r="G3552">
        <f t="shared" si="718"/>
        <v>0</v>
      </c>
      <c r="H3552">
        <f t="shared" si="719"/>
        <v>0</v>
      </c>
      <c r="I3552" s="27">
        <f t="shared" si="720"/>
        <v>0</v>
      </c>
      <c r="J3552" s="28" t="str">
        <f t="shared" si="721"/>
        <v>NULL</v>
      </c>
      <c r="K3552" s="29" t="str">
        <f t="shared" si="722"/>
        <v/>
      </c>
      <c r="L3552" s="26" t="str">
        <f t="shared" si="723"/>
        <v/>
      </c>
      <c r="M3552" t="str">
        <f t="shared" si="724"/>
        <v/>
      </c>
      <c r="N3552" s="28">
        <f t="shared" si="725"/>
        <v>34.227460053503002</v>
      </c>
      <c r="O3552" t="str">
        <f t="shared" si="726"/>
        <v/>
      </c>
      <c r="P3552" t="str">
        <f t="shared" si="727"/>
        <v/>
      </c>
      <c r="Q3552" s="10"/>
      <c r="R3552" s="10"/>
      <c r="S3552" s="16">
        <v>0</v>
      </c>
      <c r="T3552" s="13"/>
      <c r="U3552" s="14"/>
      <c r="V3552" s="11"/>
      <c r="W3552" s="10"/>
      <c r="X3552" s="29"/>
      <c r="AA3552" t="s">
        <v>331</v>
      </c>
      <c r="AB3552">
        <v>5</v>
      </c>
      <c r="AR3552" t="s">
        <v>337</v>
      </c>
    </row>
    <row r="3553" spans="1:44" x14ac:dyDescent="0.35">
      <c r="A3553">
        <v>18</v>
      </c>
      <c r="B3553" s="26">
        <f t="shared" si="715"/>
        <v>46273.854166666657</v>
      </c>
      <c r="C3553" t="s">
        <v>72</v>
      </c>
      <c r="D3553">
        <v>2</v>
      </c>
      <c r="E3553" s="26">
        <f t="shared" si="716"/>
        <v>46273.875</v>
      </c>
      <c r="F3553" s="26">
        <f t="shared" si="717"/>
        <v>46273.854166666664</v>
      </c>
      <c r="G3553">
        <f t="shared" si="718"/>
        <v>0</v>
      </c>
      <c r="H3553">
        <f t="shared" si="719"/>
        <v>0</v>
      </c>
      <c r="I3553" s="27">
        <f t="shared" si="720"/>
        <v>0</v>
      </c>
      <c r="J3553" s="28" t="str">
        <f t="shared" si="721"/>
        <v>NULL</v>
      </c>
      <c r="K3553" s="29" t="str">
        <f t="shared" si="722"/>
        <v/>
      </c>
      <c r="L3553" s="26" t="str">
        <f t="shared" si="723"/>
        <v/>
      </c>
      <c r="M3553" t="str">
        <f t="shared" si="724"/>
        <v/>
      </c>
      <c r="N3553" s="28">
        <f t="shared" si="725"/>
        <v>41.894060995184596</v>
      </c>
      <c r="O3553" t="str">
        <f t="shared" si="726"/>
        <v/>
      </c>
      <c r="P3553" t="str">
        <f t="shared" si="727"/>
        <v/>
      </c>
      <c r="Q3553" s="10"/>
      <c r="R3553" s="10"/>
      <c r="S3553" s="16">
        <v>0</v>
      </c>
      <c r="T3553" s="13"/>
      <c r="U3553" s="14"/>
      <c r="V3553" s="11"/>
      <c r="W3553" s="10"/>
      <c r="X3553" s="29"/>
      <c r="AA3553" t="s">
        <v>331</v>
      </c>
      <c r="AB3553">
        <v>2</v>
      </c>
      <c r="AR3553" t="s">
        <v>332</v>
      </c>
    </row>
    <row r="3554" spans="1:44" x14ac:dyDescent="0.35">
      <c r="A3554">
        <v>18</v>
      </c>
      <c r="B3554" s="26">
        <f t="shared" si="715"/>
        <v>46273.854166666657</v>
      </c>
      <c r="C3554" t="s">
        <v>72</v>
      </c>
      <c r="D3554">
        <v>3</v>
      </c>
      <c r="E3554" s="26">
        <f t="shared" si="716"/>
        <v>46273.875</v>
      </c>
      <c r="F3554" s="26">
        <f t="shared" si="717"/>
        <v>46273.854166666664</v>
      </c>
      <c r="G3554">
        <f t="shared" si="718"/>
        <v>0</v>
      </c>
      <c r="H3554">
        <f t="shared" si="719"/>
        <v>0</v>
      </c>
      <c r="I3554" s="27">
        <f t="shared" si="720"/>
        <v>0</v>
      </c>
      <c r="J3554" s="28" t="str">
        <f t="shared" si="721"/>
        <v>NULL</v>
      </c>
      <c r="K3554" s="29" t="str">
        <f t="shared" si="722"/>
        <v/>
      </c>
      <c r="L3554" s="26" t="str">
        <f t="shared" si="723"/>
        <v/>
      </c>
      <c r="M3554" t="str">
        <f t="shared" si="724"/>
        <v/>
      </c>
      <c r="N3554" s="28">
        <f t="shared" si="725"/>
        <v>58.441558441558442</v>
      </c>
      <c r="O3554" t="str">
        <f t="shared" si="726"/>
        <v/>
      </c>
      <c r="P3554" t="str">
        <f t="shared" si="727"/>
        <v/>
      </c>
      <c r="Q3554" s="10"/>
      <c r="R3554" s="10"/>
      <c r="S3554" s="16">
        <v>0</v>
      </c>
      <c r="T3554" s="13"/>
      <c r="U3554" s="14"/>
      <c r="V3554" s="11"/>
      <c r="W3554" s="10"/>
      <c r="X3554" s="29"/>
      <c r="AA3554" t="s">
        <v>331</v>
      </c>
      <c r="AB3554">
        <v>1</v>
      </c>
      <c r="AR3554" t="s">
        <v>338</v>
      </c>
    </row>
    <row r="3555" spans="1:44" x14ac:dyDescent="0.35">
      <c r="A3555">
        <v>18</v>
      </c>
      <c r="B3555" s="26">
        <f t="shared" si="715"/>
        <v>46273.854166666657</v>
      </c>
      <c r="C3555" t="s">
        <v>72</v>
      </c>
      <c r="D3555">
        <v>4</v>
      </c>
      <c r="E3555" s="26">
        <f t="shared" si="716"/>
        <v>46273.875</v>
      </c>
      <c r="F3555" s="26">
        <f t="shared" si="717"/>
        <v>46273.854166666664</v>
      </c>
      <c r="G3555">
        <f t="shared" si="718"/>
        <v>0</v>
      </c>
      <c r="H3555">
        <f t="shared" si="719"/>
        <v>0</v>
      </c>
      <c r="I3555" s="27">
        <f t="shared" si="720"/>
        <v>0</v>
      </c>
      <c r="J3555" s="28" t="str">
        <f t="shared" si="721"/>
        <v>NULL</v>
      </c>
      <c r="K3555" s="29" t="str">
        <f t="shared" si="722"/>
        <v/>
      </c>
      <c r="L3555" s="26" t="str">
        <f t="shared" si="723"/>
        <v/>
      </c>
      <c r="M3555" t="str">
        <f t="shared" si="724"/>
        <v/>
      </c>
      <c r="N3555" s="28">
        <f t="shared" si="725"/>
        <v>116.70290571259142</v>
      </c>
      <c r="O3555" t="str">
        <f t="shared" si="726"/>
        <v/>
      </c>
      <c r="P3555" t="str">
        <f t="shared" si="727"/>
        <v/>
      </c>
      <c r="Q3555" s="10"/>
      <c r="R3555" s="10"/>
      <c r="S3555" s="16">
        <v>0</v>
      </c>
      <c r="T3555" s="13"/>
      <c r="U3555" s="14"/>
      <c r="V3555" s="11"/>
      <c r="W3555" s="10"/>
      <c r="X3555" s="29"/>
      <c r="AA3555" t="s">
        <v>331</v>
      </c>
      <c r="AB3555">
        <v>1</v>
      </c>
      <c r="AR3555" t="s">
        <v>338</v>
      </c>
    </row>
    <row r="3556" spans="1:44" x14ac:dyDescent="0.35">
      <c r="A3556">
        <v>18</v>
      </c>
      <c r="B3556" s="26">
        <f t="shared" si="715"/>
        <v>46273.854166666657</v>
      </c>
      <c r="C3556" t="s">
        <v>72</v>
      </c>
      <c r="D3556">
        <v>5</v>
      </c>
      <c r="E3556" s="26">
        <f t="shared" si="716"/>
        <v>46273.875</v>
      </c>
      <c r="F3556" s="26">
        <f t="shared" si="717"/>
        <v>46273.854166666664</v>
      </c>
      <c r="G3556">
        <f t="shared" si="718"/>
        <v>0</v>
      </c>
      <c r="H3556">
        <f t="shared" si="719"/>
        <v>0</v>
      </c>
      <c r="I3556" s="27">
        <f t="shared" si="720"/>
        <v>0</v>
      </c>
      <c r="J3556" s="28" t="str">
        <f t="shared" si="721"/>
        <v>NULL</v>
      </c>
      <c r="K3556" s="29" t="str">
        <f t="shared" si="722"/>
        <v/>
      </c>
      <c r="L3556" s="26" t="str">
        <f t="shared" si="723"/>
        <v/>
      </c>
      <c r="M3556" t="str">
        <f t="shared" si="724"/>
        <v/>
      </c>
      <c r="N3556" s="28">
        <f t="shared" si="725"/>
        <v>21.695178849144636</v>
      </c>
      <c r="O3556" t="str">
        <f t="shared" si="726"/>
        <v/>
      </c>
      <c r="P3556" t="str">
        <f t="shared" si="727"/>
        <v/>
      </c>
      <c r="Q3556" s="10"/>
      <c r="R3556" s="10"/>
      <c r="S3556" s="16">
        <v>0</v>
      </c>
      <c r="T3556" s="13"/>
      <c r="U3556" s="14"/>
      <c r="V3556" s="11"/>
      <c r="W3556" s="10"/>
      <c r="X3556" s="29"/>
      <c r="AA3556" t="s">
        <v>331</v>
      </c>
      <c r="AB3556">
        <v>1</v>
      </c>
      <c r="AR3556" t="s">
        <v>338</v>
      </c>
    </row>
    <row r="3557" spans="1:44" x14ac:dyDescent="0.35">
      <c r="A3557">
        <v>18</v>
      </c>
      <c r="B3557" s="26">
        <f t="shared" si="715"/>
        <v>46273.854166666657</v>
      </c>
      <c r="C3557" t="s">
        <v>72</v>
      </c>
      <c r="D3557">
        <v>6</v>
      </c>
      <c r="E3557" s="26">
        <f t="shared" si="716"/>
        <v>46273.875</v>
      </c>
      <c r="F3557" s="26">
        <f t="shared" si="717"/>
        <v>46273.854166666664</v>
      </c>
      <c r="G3557">
        <f t="shared" si="718"/>
        <v>0</v>
      </c>
      <c r="H3557">
        <f t="shared" si="719"/>
        <v>0</v>
      </c>
      <c r="I3557" s="27">
        <f t="shared" si="720"/>
        <v>1</v>
      </c>
      <c r="J3557" s="28">
        <f t="shared" si="721"/>
        <v>15.414064074148701</v>
      </c>
      <c r="K3557" s="29" t="str">
        <f t="shared" si="722"/>
        <v/>
      </c>
      <c r="L3557" s="26" t="str">
        <f t="shared" si="723"/>
        <v/>
      </c>
      <c r="M3557" t="str">
        <f t="shared" si="724"/>
        <v/>
      </c>
      <c r="N3557" s="28">
        <f t="shared" si="725"/>
        <v>15.414064074148701</v>
      </c>
      <c r="O3557" t="str">
        <f t="shared" si="726"/>
        <v/>
      </c>
      <c r="P3557" t="str">
        <f t="shared" si="727"/>
        <v/>
      </c>
      <c r="Q3557" s="10"/>
      <c r="R3557" s="10"/>
      <c r="S3557" s="16">
        <v>1</v>
      </c>
      <c r="T3557" s="13">
        <v>15.414064074148699</v>
      </c>
      <c r="U3557" s="14"/>
      <c r="V3557" s="11"/>
      <c r="W3557" s="10"/>
      <c r="X3557" s="29"/>
      <c r="AA3557" t="s">
        <v>331</v>
      </c>
      <c r="AB3557">
        <v>2</v>
      </c>
      <c r="AC3557">
        <v>8.4317361178881622</v>
      </c>
      <c r="AD3557">
        <v>22.86309213951067</v>
      </c>
      <c r="AL3557">
        <v>8.4317361178881622</v>
      </c>
      <c r="AM3557">
        <v>22.86309213951067</v>
      </c>
      <c r="AR3557" t="s">
        <v>332</v>
      </c>
    </row>
    <row r="3558" spans="1:44" x14ac:dyDescent="0.35">
      <c r="A3558">
        <v>18</v>
      </c>
      <c r="B3558" s="26">
        <f t="shared" si="715"/>
        <v>46273.854166666657</v>
      </c>
      <c r="C3558" t="s">
        <v>73</v>
      </c>
      <c r="D3558">
        <v>1</v>
      </c>
      <c r="E3558" s="26">
        <f t="shared" si="716"/>
        <v>46273.875</v>
      </c>
      <c r="F3558" s="26">
        <f t="shared" si="717"/>
        <v>46273.854166666664</v>
      </c>
      <c r="G3558">
        <f t="shared" si="718"/>
        <v>0</v>
      </c>
      <c r="H3558">
        <f t="shared" si="719"/>
        <v>0</v>
      </c>
      <c r="I3558" s="27">
        <f t="shared" si="720"/>
        <v>0</v>
      </c>
      <c r="J3558" s="28" t="str">
        <f t="shared" si="721"/>
        <v>NULL</v>
      </c>
      <c r="K3558" s="29" t="str">
        <f t="shared" si="722"/>
        <v/>
      </c>
      <c r="L3558" s="26" t="str">
        <f t="shared" si="723"/>
        <v/>
      </c>
      <c r="M3558" t="str">
        <f t="shared" si="724"/>
        <v/>
      </c>
      <c r="N3558" s="28">
        <f t="shared" si="725"/>
        <v>34.227460053503002</v>
      </c>
      <c r="O3558" t="str">
        <f t="shared" si="726"/>
        <v/>
      </c>
      <c r="P3558" t="str">
        <f t="shared" si="727"/>
        <v/>
      </c>
      <c r="Q3558" s="10"/>
      <c r="R3558" s="10"/>
      <c r="S3558" s="16">
        <v>0</v>
      </c>
      <c r="T3558" s="13"/>
      <c r="U3558" s="14"/>
      <c r="V3558" s="11"/>
      <c r="W3558" s="10"/>
      <c r="X3558" s="29"/>
      <c r="AA3558" t="s">
        <v>331</v>
      </c>
      <c r="AB3558">
        <v>5</v>
      </c>
      <c r="AR3558" t="s">
        <v>337</v>
      </c>
    </row>
    <row r="3559" spans="1:44" x14ac:dyDescent="0.35">
      <c r="A3559">
        <v>18</v>
      </c>
      <c r="B3559" s="26">
        <f t="shared" si="715"/>
        <v>46273.854166666657</v>
      </c>
      <c r="C3559" t="s">
        <v>73</v>
      </c>
      <c r="D3559">
        <v>2</v>
      </c>
      <c r="E3559" s="26">
        <f t="shared" si="716"/>
        <v>46273.875</v>
      </c>
      <c r="F3559" s="26">
        <f t="shared" si="717"/>
        <v>46273.854166666664</v>
      </c>
      <c r="G3559">
        <f t="shared" si="718"/>
        <v>0</v>
      </c>
      <c r="H3559">
        <f t="shared" si="719"/>
        <v>0</v>
      </c>
      <c r="I3559" s="27">
        <f t="shared" si="720"/>
        <v>0</v>
      </c>
      <c r="J3559" s="28" t="str">
        <f t="shared" si="721"/>
        <v>NULL</v>
      </c>
      <c r="K3559" s="29" t="str">
        <f t="shared" si="722"/>
        <v/>
      </c>
      <c r="L3559" s="26" t="str">
        <f t="shared" si="723"/>
        <v/>
      </c>
      <c r="M3559" t="str">
        <f t="shared" si="724"/>
        <v/>
      </c>
      <c r="N3559" s="28">
        <f t="shared" si="725"/>
        <v>41.894060995184596</v>
      </c>
      <c r="O3559" t="str">
        <f t="shared" si="726"/>
        <v/>
      </c>
      <c r="P3559" t="str">
        <f t="shared" si="727"/>
        <v/>
      </c>
      <c r="Q3559" s="10"/>
      <c r="R3559" s="10"/>
      <c r="S3559" s="16">
        <v>0</v>
      </c>
      <c r="T3559" s="13"/>
      <c r="U3559" s="14"/>
      <c r="V3559" s="11"/>
      <c r="W3559" s="10"/>
      <c r="X3559" s="29"/>
      <c r="AA3559" t="s">
        <v>331</v>
      </c>
      <c r="AB3559">
        <v>2</v>
      </c>
      <c r="AR3559" t="s">
        <v>332</v>
      </c>
    </row>
    <row r="3560" spans="1:44" x14ac:dyDescent="0.35">
      <c r="A3560">
        <v>18</v>
      </c>
      <c r="B3560" s="26">
        <f t="shared" si="715"/>
        <v>46273.854166666657</v>
      </c>
      <c r="C3560" t="s">
        <v>73</v>
      </c>
      <c r="D3560">
        <v>3</v>
      </c>
      <c r="E3560" s="26">
        <f t="shared" si="716"/>
        <v>46273.875</v>
      </c>
      <c r="F3560" s="26">
        <f t="shared" si="717"/>
        <v>46273.854166666664</v>
      </c>
      <c r="G3560">
        <f t="shared" si="718"/>
        <v>0</v>
      </c>
      <c r="H3560">
        <f t="shared" si="719"/>
        <v>0</v>
      </c>
      <c r="I3560" s="27">
        <f t="shared" si="720"/>
        <v>0</v>
      </c>
      <c r="J3560" s="28" t="str">
        <f t="shared" si="721"/>
        <v>NULL</v>
      </c>
      <c r="K3560" s="29" t="str">
        <f t="shared" si="722"/>
        <v/>
      </c>
      <c r="L3560" s="26" t="str">
        <f t="shared" si="723"/>
        <v/>
      </c>
      <c r="M3560" t="str">
        <f t="shared" si="724"/>
        <v/>
      </c>
      <c r="N3560" s="28">
        <f t="shared" si="725"/>
        <v>58.441558441558442</v>
      </c>
      <c r="O3560" t="str">
        <f t="shared" si="726"/>
        <v/>
      </c>
      <c r="P3560" t="str">
        <f t="shared" si="727"/>
        <v/>
      </c>
      <c r="Q3560" s="10"/>
      <c r="R3560" s="10"/>
      <c r="S3560" s="16">
        <v>0</v>
      </c>
      <c r="T3560" s="13"/>
      <c r="U3560" s="14"/>
      <c r="V3560" s="11"/>
      <c r="W3560" s="10"/>
      <c r="X3560" s="29"/>
      <c r="AA3560" t="s">
        <v>331</v>
      </c>
      <c r="AB3560">
        <v>1</v>
      </c>
      <c r="AR3560" t="s">
        <v>338</v>
      </c>
    </row>
    <row r="3561" spans="1:44" x14ac:dyDescent="0.35">
      <c r="A3561">
        <v>18</v>
      </c>
      <c r="B3561" s="26">
        <f t="shared" si="715"/>
        <v>46273.854166666657</v>
      </c>
      <c r="C3561" t="s">
        <v>73</v>
      </c>
      <c r="D3561">
        <v>4</v>
      </c>
      <c r="E3561" s="26">
        <f t="shared" si="716"/>
        <v>46273.875</v>
      </c>
      <c r="F3561" s="26">
        <f t="shared" si="717"/>
        <v>46273.854166666664</v>
      </c>
      <c r="G3561">
        <f t="shared" si="718"/>
        <v>0</v>
      </c>
      <c r="H3561">
        <f t="shared" si="719"/>
        <v>0</v>
      </c>
      <c r="I3561" s="27">
        <f t="shared" si="720"/>
        <v>0</v>
      </c>
      <c r="J3561" s="28" t="str">
        <f t="shared" si="721"/>
        <v>NULL</v>
      </c>
      <c r="K3561" s="29" t="str">
        <f t="shared" si="722"/>
        <v/>
      </c>
      <c r="L3561" s="26" t="str">
        <f t="shared" si="723"/>
        <v/>
      </c>
      <c r="M3561" t="str">
        <f t="shared" si="724"/>
        <v/>
      </c>
      <c r="N3561" s="28">
        <f t="shared" si="725"/>
        <v>116.70290571259142</v>
      </c>
      <c r="O3561" t="str">
        <f t="shared" si="726"/>
        <v/>
      </c>
      <c r="P3561" t="str">
        <f t="shared" si="727"/>
        <v/>
      </c>
      <c r="Q3561" s="10"/>
      <c r="R3561" s="10"/>
      <c r="S3561" s="16">
        <v>0</v>
      </c>
      <c r="T3561" s="13"/>
      <c r="U3561" s="14"/>
      <c r="V3561" s="11"/>
      <c r="W3561" s="10"/>
      <c r="X3561" s="29"/>
      <c r="AA3561" t="s">
        <v>331</v>
      </c>
      <c r="AB3561">
        <v>1</v>
      </c>
      <c r="AR3561" t="s">
        <v>338</v>
      </c>
    </row>
    <row r="3562" spans="1:44" x14ac:dyDescent="0.35">
      <c r="A3562">
        <v>18</v>
      </c>
      <c r="B3562" s="26">
        <f t="shared" si="715"/>
        <v>46273.854166666657</v>
      </c>
      <c r="C3562" t="s">
        <v>73</v>
      </c>
      <c r="D3562">
        <v>5</v>
      </c>
      <c r="E3562" s="26">
        <f t="shared" si="716"/>
        <v>46273.875</v>
      </c>
      <c r="F3562" s="26">
        <f t="shared" si="717"/>
        <v>46273.854166666664</v>
      </c>
      <c r="G3562">
        <f t="shared" si="718"/>
        <v>0</v>
      </c>
      <c r="H3562">
        <f t="shared" si="719"/>
        <v>0</v>
      </c>
      <c r="I3562" s="27">
        <f t="shared" si="720"/>
        <v>0</v>
      </c>
      <c r="J3562" s="28" t="str">
        <f t="shared" si="721"/>
        <v>NULL</v>
      </c>
      <c r="K3562" s="29" t="str">
        <f t="shared" si="722"/>
        <v/>
      </c>
      <c r="L3562" s="26" t="str">
        <f t="shared" si="723"/>
        <v/>
      </c>
      <c r="M3562" t="str">
        <f t="shared" si="724"/>
        <v/>
      </c>
      <c r="N3562" s="28">
        <f t="shared" si="725"/>
        <v>21.695178849144636</v>
      </c>
      <c r="O3562" t="str">
        <f t="shared" si="726"/>
        <v/>
      </c>
      <c r="P3562" t="str">
        <f t="shared" si="727"/>
        <v/>
      </c>
      <c r="Q3562" s="10"/>
      <c r="R3562" s="10"/>
      <c r="S3562" s="16">
        <v>0</v>
      </c>
      <c r="T3562" s="13"/>
      <c r="U3562" s="14"/>
      <c r="V3562" s="11"/>
      <c r="W3562" s="10"/>
      <c r="X3562" s="29"/>
      <c r="AA3562" t="s">
        <v>331</v>
      </c>
      <c r="AB3562">
        <v>1</v>
      </c>
      <c r="AR3562" t="s">
        <v>338</v>
      </c>
    </row>
    <row r="3563" spans="1:44" x14ac:dyDescent="0.35">
      <c r="A3563">
        <v>18</v>
      </c>
      <c r="B3563" s="26">
        <f t="shared" si="715"/>
        <v>46273.854166666657</v>
      </c>
      <c r="C3563" t="s">
        <v>73</v>
      </c>
      <c r="D3563">
        <v>6</v>
      </c>
      <c r="E3563" s="26">
        <f t="shared" si="716"/>
        <v>46273.875</v>
      </c>
      <c r="F3563" s="26">
        <f t="shared" si="717"/>
        <v>46273.854166666664</v>
      </c>
      <c r="G3563">
        <f t="shared" si="718"/>
        <v>0</v>
      </c>
      <c r="H3563">
        <f t="shared" si="719"/>
        <v>0</v>
      </c>
      <c r="I3563" s="27">
        <f t="shared" si="720"/>
        <v>1</v>
      </c>
      <c r="J3563" s="28">
        <f t="shared" si="721"/>
        <v>15.414064074148701</v>
      </c>
      <c r="K3563" s="29" t="str">
        <f t="shared" si="722"/>
        <v/>
      </c>
      <c r="L3563" s="26" t="str">
        <f t="shared" si="723"/>
        <v/>
      </c>
      <c r="M3563" t="str">
        <f t="shared" si="724"/>
        <v/>
      </c>
      <c r="N3563" s="28">
        <f t="shared" si="725"/>
        <v>15.414064074148701</v>
      </c>
      <c r="O3563" t="str">
        <f t="shared" si="726"/>
        <v/>
      </c>
      <c r="P3563" t="str">
        <f t="shared" si="727"/>
        <v/>
      </c>
      <c r="Q3563" s="10"/>
      <c r="R3563" s="10"/>
      <c r="S3563" s="16">
        <v>1</v>
      </c>
      <c r="T3563" s="13">
        <v>15.414064074148699</v>
      </c>
      <c r="U3563" s="14"/>
      <c r="V3563" s="11"/>
      <c r="W3563" s="10"/>
      <c r="X3563" s="29"/>
      <c r="AA3563" t="s">
        <v>331</v>
      </c>
      <c r="AB3563">
        <v>2</v>
      </c>
      <c r="AC3563">
        <v>8.4317361178881622</v>
      </c>
      <c r="AD3563">
        <v>22.86309213951067</v>
      </c>
      <c r="AL3563">
        <v>8.4317361178881622</v>
      </c>
      <c r="AM3563">
        <v>22.86309213951067</v>
      </c>
      <c r="AR3563" t="s">
        <v>332</v>
      </c>
    </row>
    <row r="3564" spans="1:44" x14ac:dyDescent="0.35">
      <c r="A3564">
        <v>18</v>
      </c>
      <c r="B3564" s="26">
        <f t="shared" si="715"/>
        <v>46273.854166666657</v>
      </c>
      <c r="C3564" t="s">
        <v>74</v>
      </c>
      <c r="D3564">
        <v>1</v>
      </c>
      <c r="E3564" s="26">
        <f t="shared" si="716"/>
        <v>46273.885416666657</v>
      </c>
      <c r="F3564" s="26">
        <f t="shared" si="717"/>
        <v>46273.864583333321</v>
      </c>
      <c r="G3564">
        <f t="shared" si="718"/>
        <v>0</v>
      </c>
      <c r="H3564">
        <f t="shared" si="719"/>
        <v>0</v>
      </c>
      <c r="I3564" s="27">
        <f t="shared" si="720"/>
        <v>0</v>
      </c>
      <c r="J3564" s="28" t="str">
        <f t="shared" si="721"/>
        <v>NULL</v>
      </c>
      <c r="K3564" s="29" t="str">
        <f t="shared" si="722"/>
        <v/>
      </c>
      <c r="L3564" s="26" t="str">
        <f t="shared" si="723"/>
        <v/>
      </c>
      <c r="M3564" t="str">
        <f t="shared" si="724"/>
        <v/>
      </c>
      <c r="N3564" s="28">
        <f t="shared" si="725"/>
        <v>34.227460053503002</v>
      </c>
      <c r="O3564" t="str">
        <f t="shared" si="726"/>
        <v/>
      </c>
      <c r="P3564" t="str">
        <f t="shared" si="727"/>
        <v/>
      </c>
      <c r="Q3564" s="10"/>
      <c r="R3564" s="10"/>
      <c r="S3564" s="16">
        <v>0</v>
      </c>
      <c r="T3564" s="13"/>
      <c r="U3564" s="14"/>
      <c r="V3564" s="11"/>
      <c r="W3564" s="10"/>
      <c r="X3564" s="29"/>
      <c r="AA3564" t="s">
        <v>331</v>
      </c>
      <c r="AB3564">
        <v>5</v>
      </c>
      <c r="AR3564" t="s">
        <v>337</v>
      </c>
    </row>
    <row r="3565" spans="1:44" x14ac:dyDescent="0.35">
      <c r="A3565">
        <v>18</v>
      </c>
      <c r="B3565" s="26">
        <f t="shared" si="715"/>
        <v>46273.854166666657</v>
      </c>
      <c r="C3565" t="s">
        <v>74</v>
      </c>
      <c r="D3565">
        <v>2</v>
      </c>
      <c r="E3565" s="26">
        <f t="shared" si="716"/>
        <v>46273.885416666657</v>
      </c>
      <c r="F3565" s="26">
        <f t="shared" si="717"/>
        <v>46273.864583333321</v>
      </c>
      <c r="G3565">
        <f t="shared" si="718"/>
        <v>0</v>
      </c>
      <c r="H3565">
        <f t="shared" si="719"/>
        <v>0</v>
      </c>
      <c r="I3565" s="27">
        <f t="shared" si="720"/>
        <v>0</v>
      </c>
      <c r="J3565" s="28" t="str">
        <f t="shared" si="721"/>
        <v>NULL</v>
      </c>
      <c r="K3565" s="29" t="str">
        <f t="shared" si="722"/>
        <v/>
      </c>
      <c r="L3565" s="26" t="str">
        <f t="shared" si="723"/>
        <v/>
      </c>
      <c r="M3565" t="str">
        <f t="shared" si="724"/>
        <v/>
      </c>
      <c r="N3565" s="28">
        <f t="shared" si="725"/>
        <v>41.894060995184596</v>
      </c>
      <c r="O3565" t="str">
        <f t="shared" si="726"/>
        <v/>
      </c>
      <c r="P3565" t="str">
        <f t="shared" si="727"/>
        <v/>
      </c>
      <c r="Q3565" s="10"/>
      <c r="R3565" s="10"/>
      <c r="S3565" s="16">
        <v>0</v>
      </c>
      <c r="T3565" s="13"/>
      <c r="U3565" s="14"/>
      <c r="V3565" s="11"/>
      <c r="W3565" s="10"/>
      <c r="X3565" s="29"/>
      <c r="AA3565" t="s">
        <v>331</v>
      </c>
      <c r="AB3565">
        <v>2</v>
      </c>
      <c r="AR3565" t="s">
        <v>332</v>
      </c>
    </row>
    <row r="3566" spans="1:44" x14ac:dyDescent="0.35">
      <c r="A3566">
        <v>18</v>
      </c>
      <c r="B3566" s="26">
        <f t="shared" si="715"/>
        <v>46273.854166666657</v>
      </c>
      <c r="C3566" t="s">
        <v>74</v>
      </c>
      <c r="D3566">
        <v>3</v>
      </c>
      <c r="E3566" s="26">
        <f t="shared" si="716"/>
        <v>46273.885416666657</v>
      </c>
      <c r="F3566" s="26">
        <f t="shared" si="717"/>
        <v>46273.864583333321</v>
      </c>
      <c r="G3566">
        <f t="shared" si="718"/>
        <v>0</v>
      </c>
      <c r="H3566">
        <f t="shared" si="719"/>
        <v>0</v>
      </c>
      <c r="I3566" s="27">
        <f t="shared" si="720"/>
        <v>0</v>
      </c>
      <c r="J3566" s="28" t="str">
        <f t="shared" si="721"/>
        <v>NULL</v>
      </c>
      <c r="K3566" s="29" t="str">
        <f t="shared" si="722"/>
        <v/>
      </c>
      <c r="L3566" s="26" t="str">
        <f t="shared" si="723"/>
        <v/>
      </c>
      <c r="M3566" t="str">
        <f t="shared" si="724"/>
        <v/>
      </c>
      <c r="N3566" s="28">
        <f t="shared" si="725"/>
        <v>58.441558441558442</v>
      </c>
      <c r="O3566" t="str">
        <f t="shared" si="726"/>
        <v/>
      </c>
      <c r="P3566" t="str">
        <f t="shared" si="727"/>
        <v/>
      </c>
      <c r="Q3566" s="10"/>
      <c r="R3566" s="10"/>
      <c r="S3566" s="16">
        <v>0</v>
      </c>
      <c r="T3566" s="13"/>
      <c r="U3566" s="14"/>
      <c r="V3566" s="11"/>
      <c r="W3566" s="10"/>
      <c r="X3566" s="29"/>
      <c r="AA3566" t="s">
        <v>331</v>
      </c>
      <c r="AB3566">
        <v>1</v>
      </c>
      <c r="AR3566" t="s">
        <v>338</v>
      </c>
    </row>
    <row r="3567" spans="1:44" x14ac:dyDescent="0.35">
      <c r="A3567">
        <v>18</v>
      </c>
      <c r="B3567" s="26">
        <f t="shared" si="715"/>
        <v>46273.854166666657</v>
      </c>
      <c r="C3567" t="s">
        <v>74</v>
      </c>
      <c r="D3567">
        <v>4</v>
      </c>
      <c r="E3567" s="26">
        <f t="shared" si="716"/>
        <v>46273.885416666657</v>
      </c>
      <c r="F3567" s="26">
        <f t="shared" si="717"/>
        <v>46273.864583333321</v>
      </c>
      <c r="G3567">
        <f t="shared" si="718"/>
        <v>0</v>
      </c>
      <c r="H3567">
        <f t="shared" si="719"/>
        <v>0</v>
      </c>
      <c r="I3567" s="27">
        <f t="shared" si="720"/>
        <v>0</v>
      </c>
      <c r="J3567" s="28" t="str">
        <f t="shared" si="721"/>
        <v>NULL</v>
      </c>
      <c r="K3567" s="29" t="str">
        <f t="shared" si="722"/>
        <v/>
      </c>
      <c r="L3567" s="26" t="str">
        <f t="shared" si="723"/>
        <v/>
      </c>
      <c r="M3567" t="str">
        <f t="shared" si="724"/>
        <v/>
      </c>
      <c r="N3567" s="28">
        <f t="shared" si="725"/>
        <v>116.70290571259142</v>
      </c>
      <c r="O3567" t="str">
        <f t="shared" si="726"/>
        <v/>
      </c>
      <c r="P3567" t="str">
        <f t="shared" si="727"/>
        <v/>
      </c>
      <c r="Q3567" s="10"/>
      <c r="R3567" s="10"/>
      <c r="S3567" s="16">
        <v>0</v>
      </c>
      <c r="T3567" s="13"/>
      <c r="U3567" s="14"/>
      <c r="V3567" s="11"/>
      <c r="W3567" s="10"/>
      <c r="X3567" s="29"/>
      <c r="AA3567" t="s">
        <v>331</v>
      </c>
      <c r="AB3567">
        <v>1</v>
      </c>
      <c r="AR3567" t="s">
        <v>338</v>
      </c>
    </row>
    <row r="3568" spans="1:44" x14ac:dyDescent="0.35">
      <c r="A3568">
        <v>18</v>
      </c>
      <c r="B3568" s="26">
        <f t="shared" si="715"/>
        <v>46273.854166666657</v>
      </c>
      <c r="C3568" t="s">
        <v>74</v>
      </c>
      <c r="D3568">
        <v>5</v>
      </c>
      <c r="E3568" s="26">
        <f t="shared" si="716"/>
        <v>46273.885416666657</v>
      </c>
      <c r="F3568" s="26">
        <f t="shared" si="717"/>
        <v>46273.864583333321</v>
      </c>
      <c r="G3568">
        <f t="shared" si="718"/>
        <v>0</v>
      </c>
      <c r="H3568">
        <f t="shared" si="719"/>
        <v>0</v>
      </c>
      <c r="I3568" s="27">
        <f t="shared" si="720"/>
        <v>0</v>
      </c>
      <c r="J3568" s="28" t="str">
        <f t="shared" si="721"/>
        <v>NULL</v>
      </c>
      <c r="K3568" s="29" t="str">
        <f t="shared" si="722"/>
        <v/>
      </c>
      <c r="L3568" s="26" t="str">
        <f t="shared" si="723"/>
        <v/>
      </c>
      <c r="M3568" t="str">
        <f t="shared" si="724"/>
        <v/>
      </c>
      <c r="N3568" s="28">
        <f t="shared" si="725"/>
        <v>21.695178849144636</v>
      </c>
      <c r="O3568" t="str">
        <f t="shared" si="726"/>
        <v/>
      </c>
      <c r="P3568" t="str">
        <f t="shared" si="727"/>
        <v/>
      </c>
      <c r="Q3568" s="10"/>
      <c r="R3568" s="10"/>
      <c r="S3568" s="16">
        <v>0</v>
      </c>
      <c r="T3568" s="13"/>
      <c r="U3568" s="14"/>
      <c r="V3568" s="11"/>
      <c r="W3568" s="10"/>
      <c r="X3568" s="29"/>
      <c r="AA3568" t="s">
        <v>331</v>
      </c>
      <c r="AB3568">
        <v>1</v>
      </c>
      <c r="AR3568" t="s">
        <v>338</v>
      </c>
    </row>
    <row r="3569" spans="1:44" x14ac:dyDescent="0.35">
      <c r="A3569">
        <v>18</v>
      </c>
      <c r="B3569" s="26">
        <f t="shared" si="715"/>
        <v>46273.854166666657</v>
      </c>
      <c r="C3569" t="s">
        <v>74</v>
      </c>
      <c r="D3569">
        <v>6</v>
      </c>
      <c r="E3569" s="26">
        <f t="shared" si="716"/>
        <v>46273.885416666657</v>
      </c>
      <c r="F3569" s="26">
        <f t="shared" si="717"/>
        <v>46273.864583333321</v>
      </c>
      <c r="G3569">
        <f t="shared" si="718"/>
        <v>0</v>
      </c>
      <c r="H3569">
        <f t="shared" si="719"/>
        <v>0</v>
      </c>
      <c r="I3569" s="27">
        <f t="shared" si="720"/>
        <v>1</v>
      </c>
      <c r="J3569" s="28">
        <f t="shared" si="721"/>
        <v>15.414064074148701</v>
      </c>
      <c r="K3569" s="29" t="str">
        <f t="shared" si="722"/>
        <v/>
      </c>
      <c r="L3569" s="26" t="str">
        <f t="shared" si="723"/>
        <v/>
      </c>
      <c r="M3569" t="str">
        <f t="shared" si="724"/>
        <v/>
      </c>
      <c r="N3569" s="28">
        <f t="shared" si="725"/>
        <v>15.414064074148701</v>
      </c>
      <c r="O3569" t="str">
        <f t="shared" si="726"/>
        <v/>
      </c>
      <c r="P3569" t="str">
        <f t="shared" si="727"/>
        <v/>
      </c>
      <c r="Q3569" s="10"/>
      <c r="R3569" s="10"/>
      <c r="S3569" s="16">
        <v>1</v>
      </c>
      <c r="T3569" s="13">
        <v>15.414064074148699</v>
      </c>
      <c r="U3569" s="14"/>
      <c r="V3569" s="11"/>
      <c r="W3569" s="10"/>
      <c r="X3569" s="29"/>
      <c r="AA3569" t="s">
        <v>331</v>
      </c>
      <c r="AB3569">
        <v>2</v>
      </c>
      <c r="AC3569">
        <v>8.4317361178881622</v>
      </c>
      <c r="AD3569">
        <v>22.86309213951067</v>
      </c>
      <c r="AL3569">
        <v>8.4317361178881622</v>
      </c>
      <c r="AM3569">
        <v>22.86309213951067</v>
      </c>
      <c r="AR3569" t="s">
        <v>332</v>
      </c>
    </row>
  </sheetData>
  <autoFilter ref="A5:W3569" xr:uid="{00000000-0009-0000-0000-000004000000}"/>
  <conditionalFormatting sqref="M6:M3569">
    <cfRule type="expression" dxfId="6" priority="2">
      <formula>LEFT($M6,2)="NO"</formula>
    </cfRule>
    <cfRule type="expression" dxfId="5" priority="3">
      <formula>$M6="YES"</formula>
    </cfRule>
  </conditionalFormatting>
  <conditionalFormatting sqref="U6:U3569">
    <cfRule type="expression" dxfId="4" priority="4">
      <formula>LEFT($U6,2)="NO"</formula>
    </cfRule>
    <cfRule type="expression" dxfId="3" priority="5">
      <formula>$U6="YES"</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18"/>
  <sheetViews>
    <sheetView workbookViewId="0">
      <pane ySplit="5" topLeftCell="A6" activePane="bottomLeft" state="frozen"/>
      <selection pane="bottomLeft"/>
    </sheetView>
  </sheetViews>
  <sheetFormatPr defaultRowHeight="14.5" x14ac:dyDescent="0.35"/>
  <sheetData>
    <row r="1" spans="1:25" ht="18.5" x14ac:dyDescent="0.45">
      <c r="A1" s="60" t="s">
        <v>347</v>
      </c>
      <c r="B1" s="58"/>
      <c r="C1" s="58"/>
      <c r="D1" s="58"/>
      <c r="E1" s="58"/>
      <c r="F1" s="58"/>
      <c r="G1" s="58"/>
      <c r="H1" s="58"/>
      <c r="I1" s="58"/>
      <c r="J1" s="58"/>
      <c r="K1" s="58"/>
      <c r="L1" s="58"/>
      <c r="M1" s="58"/>
      <c r="N1" s="58"/>
      <c r="O1" s="58"/>
      <c r="P1" s="58"/>
      <c r="Q1" s="58"/>
      <c r="R1" s="58"/>
      <c r="S1" s="58"/>
      <c r="T1" s="58"/>
      <c r="U1" s="58"/>
    </row>
    <row r="2" spans="1:25" x14ac:dyDescent="0.35">
      <c r="A2" s="58" t="s">
        <v>348</v>
      </c>
      <c r="B2" s="58"/>
      <c r="C2" s="58"/>
      <c r="D2" s="58"/>
      <c r="E2" s="58"/>
      <c r="F2" s="58"/>
      <c r="G2" s="58"/>
      <c r="H2" s="58"/>
      <c r="I2" s="58"/>
      <c r="J2" s="58"/>
      <c r="K2" s="58"/>
      <c r="L2" s="58"/>
      <c r="M2" s="58"/>
      <c r="N2" s="58"/>
      <c r="O2" s="58"/>
      <c r="P2" s="58"/>
      <c r="Q2" s="58"/>
      <c r="R2" s="58"/>
      <c r="S2" s="58"/>
      <c r="T2" s="58"/>
      <c r="U2" s="58"/>
    </row>
    <row r="3" spans="1:25" x14ac:dyDescent="0.35">
      <c r="A3" s="58" t="s">
        <v>349</v>
      </c>
      <c r="B3" s="58"/>
      <c r="C3" s="58"/>
      <c r="D3" s="58"/>
      <c r="E3" s="58"/>
      <c r="F3" s="58"/>
      <c r="G3" s="58"/>
      <c r="H3" s="58"/>
      <c r="I3" s="58"/>
      <c r="J3" s="58"/>
      <c r="K3" s="58"/>
      <c r="L3" s="58"/>
      <c r="M3" s="58"/>
      <c r="N3" s="58"/>
      <c r="O3" s="58"/>
      <c r="P3" s="58"/>
      <c r="Q3" s="58"/>
      <c r="R3" s="58"/>
      <c r="S3" s="58"/>
      <c r="T3" s="58"/>
      <c r="U3" s="58"/>
    </row>
    <row r="5" spans="1:25" ht="43.5" x14ac:dyDescent="0.35">
      <c r="A5" s="56" t="s">
        <v>118</v>
      </c>
      <c r="B5" s="56" t="s">
        <v>350</v>
      </c>
      <c r="C5" s="56" t="s">
        <v>76</v>
      </c>
      <c r="D5" s="56" t="s">
        <v>77</v>
      </c>
      <c r="E5" s="56" t="s">
        <v>351</v>
      </c>
      <c r="F5" s="56" t="s">
        <v>22</v>
      </c>
      <c r="G5" s="56" t="s">
        <v>352</v>
      </c>
      <c r="H5" s="56" t="s">
        <v>353</v>
      </c>
      <c r="I5" s="56" t="s">
        <v>354</v>
      </c>
      <c r="J5" s="56" t="s">
        <v>355</v>
      </c>
      <c r="K5" s="56" t="s">
        <v>356</v>
      </c>
      <c r="L5" s="56" t="s">
        <v>357</v>
      </c>
      <c r="M5" s="56" t="s">
        <v>358</v>
      </c>
      <c r="N5" s="56" t="s">
        <v>359</v>
      </c>
      <c r="O5" s="56" t="s">
        <v>360</v>
      </c>
      <c r="P5" s="56" t="s">
        <v>361</v>
      </c>
      <c r="Q5" s="56" t="s">
        <v>27</v>
      </c>
      <c r="R5" s="56" t="s">
        <v>362</v>
      </c>
      <c r="S5" s="56" t="s">
        <v>363</v>
      </c>
      <c r="T5" s="56" t="s">
        <v>364</v>
      </c>
      <c r="U5" s="56" t="s">
        <v>146</v>
      </c>
      <c r="V5" s="56" t="s">
        <v>365</v>
      </c>
      <c r="W5" s="56" t="s">
        <v>366</v>
      </c>
      <c r="X5" s="56" t="s">
        <v>313</v>
      </c>
      <c r="Y5" s="56" t="s">
        <v>367</v>
      </c>
    </row>
    <row r="6" spans="1:25" x14ac:dyDescent="0.35">
      <c r="A6">
        <v>5</v>
      </c>
      <c r="B6" s="26">
        <v>46273.71875</v>
      </c>
      <c r="C6">
        <v>1</v>
      </c>
      <c r="D6" t="s">
        <v>368</v>
      </c>
      <c r="E6">
        <v>8</v>
      </c>
      <c r="F6" t="s">
        <v>62</v>
      </c>
      <c r="G6">
        <v>3</v>
      </c>
      <c r="H6">
        <v>131.37779311534811</v>
      </c>
      <c r="I6" s="29">
        <v>3.6472424699074073E-2</v>
      </c>
      <c r="J6" s="26">
        <v>46273.755222424697</v>
      </c>
      <c r="M6">
        <v>3</v>
      </c>
      <c r="N6">
        <v>131.37779311534811</v>
      </c>
      <c r="O6" s="29">
        <v>3.6472424699074073E-2</v>
      </c>
      <c r="P6" s="26">
        <v>46273.755222424697</v>
      </c>
      <c r="Q6" s="26">
        <v>46273.833333333343</v>
      </c>
      <c r="R6" s="29">
        <v>0</v>
      </c>
      <c r="S6" t="s">
        <v>205</v>
      </c>
      <c r="T6" t="s">
        <v>151</v>
      </c>
      <c r="U6" t="s">
        <v>205</v>
      </c>
      <c r="V6">
        <v>0</v>
      </c>
      <c r="W6">
        <v>1</v>
      </c>
      <c r="Y6" t="s">
        <v>335</v>
      </c>
    </row>
    <row r="7" spans="1:25" x14ac:dyDescent="0.35">
      <c r="A7">
        <v>6</v>
      </c>
      <c r="B7" s="26">
        <v>46273.729166666657</v>
      </c>
      <c r="C7">
        <v>2</v>
      </c>
      <c r="D7" t="s">
        <v>369</v>
      </c>
      <c r="E7">
        <v>11</v>
      </c>
      <c r="F7" t="s">
        <v>58</v>
      </c>
      <c r="G7">
        <v>2</v>
      </c>
      <c r="H7">
        <v>10.71863580998782</v>
      </c>
      <c r="I7" s="29">
        <v>0.12439393939814811</v>
      </c>
      <c r="J7" s="26">
        <v>46273.853560606061</v>
      </c>
      <c r="M7">
        <v>2</v>
      </c>
      <c r="N7">
        <v>10.71863580998782</v>
      </c>
      <c r="O7" s="29">
        <v>0.12439393939814811</v>
      </c>
      <c r="P7" s="26">
        <v>46273.853560606061</v>
      </c>
      <c r="Q7" s="26">
        <v>46273.833333333343</v>
      </c>
      <c r="R7" s="29">
        <v>0</v>
      </c>
      <c r="S7" t="s">
        <v>205</v>
      </c>
      <c r="T7" t="s">
        <v>205</v>
      </c>
      <c r="U7" t="s">
        <v>205</v>
      </c>
      <c r="V7">
        <v>0</v>
      </c>
      <c r="W7">
        <v>1</v>
      </c>
      <c r="Y7" t="s">
        <v>336</v>
      </c>
    </row>
    <row r="8" spans="1:25" x14ac:dyDescent="0.35">
      <c r="A8">
        <v>6</v>
      </c>
      <c r="B8" s="26">
        <v>46273.729166666657</v>
      </c>
      <c r="C8">
        <v>1</v>
      </c>
      <c r="D8" t="s">
        <v>368</v>
      </c>
      <c r="E8">
        <v>7</v>
      </c>
      <c r="F8" t="s">
        <v>65</v>
      </c>
      <c r="G8">
        <v>4</v>
      </c>
      <c r="H8">
        <v>185.80017564007301</v>
      </c>
      <c r="I8" s="29">
        <v>2.8031907476851851E-2</v>
      </c>
      <c r="J8" s="26">
        <v>46273.757198574152</v>
      </c>
      <c r="M8">
        <v>4</v>
      </c>
      <c r="N8">
        <v>185.80017564007301</v>
      </c>
      <c r="O8" s="29">
        <v>2.8031907476851851E-2</v>
      </c>
      <c r="P8" s="26">
        <v>46273.757198574152</v>
      </c>
      <c r="Q8" s="26">
        <v>46273.84375</v>
      </c>
      <c r="R8" s="29">
        <v>0</v>
      </c>
      <c r="S8" t="s">
        <v>205</v>
      </c>
      <c r="T8" t="s">
        <v>151</v>
      </c>
      <c r="U8" t="s">
        <v>205</v>
      </c>
      <c r="V8">
        <v>0</v>
      </c>
      <c r="W8">
        <v>1</v>
      </c>
      <c r="Y8" t="s">
        <v>336</v>
      </c>
    </row>
    <row r="9" spans="1:25" x14ac:dyDescent="0.35">
      <c r="A9">
        <v>7</v>
      </c>
      <c r="B9" s="26">
        <v>46273.739583333343</v>
      </c>
      <c r="C9">
        <v>1</v>
      </c>
      <c r="D9" t="s">
        <v>368</v>
      </c>
      <c r="E9">
        <v>8</v>
      </c>
      <c r="F9" t="s">
        <v>65</v>
      </c>
      <c r="G9">
        <v>4</v>
      </c>
      <c r="H9">
        <v>203.44509047437921</v>
      </c>
      <c r="I9" s="29">
        <v>1.945651931712963E-2</v>
      </c>
      <c r="J9" s="26">
        <v>46273.759039852659</v>
      </c>
      <c r="M9">
        <v>4</v>
      </c>
      <c r="N9">
        <v>203.44509047437921</v>
      </c>
      <c r="O9" s="29">
        <v>1.945651931712963E-2</v>
      </c>
      <c r="P9" s="26">
        <v>46273.759039852659</v>
      </c>
      <c r="Q9" s="26">
        <v>46273.84375</v>
      </c>
      <c r="R9" s="29">
        <v>0</v>
      </c>
      <c r="S9" t="s">
        <v>205</v>
      </c>
      <c r="T9" t="s">
        <v>151</v>
      </c>
      <c r="U9" t="s">
        <v>205</v>
      </c>
      <c r="V9">
        <v>0</v>
      </c>
      <c r="W9">
        <v>1</v>
      </c>
      <c r="Y9" t="s">
        <v>339</v>
      </c>
    </row>
    <row r="10" spans="1:25" x14ac:dyDescent="0.35">
      <c r="A10">
        <v>7</v>
      </c>
      <c r="B10" s="26">
        <v>46273.739583333343</v>
      </c>
      <c r="C10">
        <v>2</v>
      </c>
      <c r="D10" t="s">
        <v>369</v>
      </c>
      <c r="E10">
        <v>1</v>
      </c>
      <c r="F10" t="s">
        <v>74</v>
      </c>
      <c r="G10">
        <v>2</v>
      </c>
      <c r="H10">
        <v>38.393731635651321</v>
      </c>
      <c r="I10" s="29">
        <v>0.1161213860532407</v>
      </c>
      <c r="J10" s="26">
        <v>46273.85570471939</v>
      </c>
      <c r="M10">
        <v>2</v>
      </c>
      <c r="N10">
        <v>38.393731635651321</v>
      </c>
      <c r="O10" s="29">
        <v>0.1161213860532407</v>
      </c>
      <c r="P10" s="26">
        <v>46273.85570471939</v>
      </c>
      <c r="Q10" s="26">
        <v>46273.864583333343</v>
      </c>
      <c r="R10" s="29">
        <v>0</v>
      </c>
      <c r="S10" t="s">
        <v>205</v>
      </c>
      <c r="T10" t="s">
        <v>151</v>
      </c>
      <c r="U10" t="s">
        <v>205</v>
      </c>
      <c r="V10">
        <v>0</v>
      </c>
      <c r="W10">
        <v>2</v>
      </c>
      <c r="Y10" t="s">
        <v>340</v>
      </c>
    </row>
    <row r="11" spans="1:25" x14ac:dyDescent="0.35">
      <c r="A11">
        <v>8</v>
      </c>
      <c r="B11" s="26">
        <v>46273.75</v>
      </c>
      <c r="C11">
        <v>1</v>
      </c>
      <c r="D11" t="s">
        <v>368</v>
      </c>
      <c r="E11">
        <v>8</v>
      </c>
      <c r="F11" t="s">
        <v>64</v>
      </c>
      <c r="G11">
        <v>5</v>
      </c>
      <c r="H11">
        <v>266.11282326142299</v>
      </c>
      <c r="I11" s="29">
        <v>1.3152316215277781E-2</v>
      </c>
      <c r="J11" s="26">
        <v>46273.763152316213</v>
      </c>
      <c r="M11">
        <v>5</v>
      </c>
      <c r="N11">
        <v>266.11282326142299</v>
      </c>
      <c r="O11" s="29">
        <v>1.3152316215277781E-2</v>
      </c>
      <c r="P11" s="26">
        <v>46273.763152316213</v>
      </c>
      <c r="Q11" s="26">
        <v>46273.84375</v>
      </c>
      <c r="R11" s="29">
        <v>0</v>
      </c>
      <c r="S11" t="s">
        <v>205</v>
      </c>
      <c r="T11" t="s">
        <v>151</v>
      </c>
      <c r="U11" t="s">
        <v>205</v>
      </c>
      <c r="V11">
        <v>0</v>
      </c>
      <c r="W11">
        <v>1</v>
      </c>
      <c r="Y11" t="s">
        <v>339</v>
      </c>
    </row>
    <row r="12" spans="1:25" x14ac:dyDescent="0.35">
      <c r="A12">
        <v>8</v>
      </c>
      <c r="B12" s="26">
        <v>46273.75</v>
      </c>
      <c r="C12">
        <v>2</v>
      </c>
      <c r="D12" t="s">
        <v>369</v>
      </c>
      <c r="E12">
        <v>1</v>
      </c>
      <c r="F12" t="s">
        <v>74</v>
      </c>
      <c r="G12">
        <v>2</v>
      </c>
      <c r="H12">
        <v>48.484848484848477</v>
      </c>
      <c r="I12" s="29">
        <v>7.9921875000000003E-2</v>
      </c>
      <c r="J12" s="26">
        <v>46273.829921875003</v>
      </c>
      <c r="M12">
        <v>2</v>
      </c>
      <c r="N12">
        <v>48.484848484848477</v>
      </c>
      <c r="O12" s="29">
        <v>7.9921875000000003E-2</v>
      </c>
      <c r="P12" s="26">
        <v>46273.829921875003</v>
      </c>
      <c r="Q12" s="26">
        <v>46273.864583333343</v>
      </c>
      <c r="R12" s="29">
        <v>0</v>
      </c>
      <c r="S12" t="s">
        <v>205</v>
      </c>
      <c r="T12" t="s">
        <v>151</v>
      </c>
      <c r="U12" t="s">
        <v>205</v>
      </c>
      <c r="V12">
        <v>0</v>
      </c>
      <c r="W12">
        <v>1</v>
      </c>
      <c r="Y12" t="s">
        <v>340</v>
      </c>
    </row>
    <row r="13" spans="1:25" x14ac:dyDescent="0.35">
      <c r="A13">
        <v>9</v>
      </c>
      <c r="B13" s="26">
        <v>46273.760416666657</v>
      </c>
      <c r="C13">
        <v>1</v>
      </c>
      <c r="D13" t="s">
        <v>368</v>
      </c>
      <c r="E13">
        <v>11</v>
      </c>
      <c r="F13" t="s">
        <v>59</v>
      </c>
      <c r="G13">
        <v>5</v>
      </c>
      <c r="H13">
        <v>238.31306482204619</v>
      </c>
      <c r="I13" s="29">
        <v>1.0140722534722219E-2</v>
      </c>
      <c r="J13" s="26">
        <v>46273.770557389202</v>
      </c>
      <c r="M13">
        <v>5</v>
      </c>
      <c r="N13">
        <v>238.31306482204619</v>
      </c>
      <c r="O13" s="29">
        <v>1.0140722534722219E-2</v>
      </c>
      <c r="P13" s="26">
        <v>46273.770557389202</v>
      </c>
      <c r="Q13" s="26">
        <v>46273.833333333343</v>
      </c>
      <c r="R13" s="29">
        <v>0</v>
      </c>
      <c r="S13" t="s">
        <v>205</v>
      </c>
      <c r="T13" t="s">
        <v>151</v>
      </c>
      <c r="U13" t="s">
        <v>205</v>
      </c>
      <c r="V13">
        <v>0</v>
      </c>
      <c r="W13">
        <v>1</v>
      </c>
      <c r="Y13" t="s">
        <v>339</v>
      </c>
    </row>
    <row r="14" spans="1:25" x14ac:dyDescent="0.35">
      <c r="A14">
        <v>9</v>
      </c>
      <c r="B14" s="26">
        <v>46273.760416666657</v>
      </c>
      <c r="C14">
        <v>2</v>
      </c>
      <c r="D14" t="s">
        <v>369</v>
      </c>
      <c r="E14">
        <v>1</v>
      </c>
      <c r="F14" t="s">
        <v>74</v>
      </c>
      <c r="G14">
        <v>2</v>
      </c>
      <c r="H14">
        <v>42.786769880365938</v>
      </c>
      <c r="I14" s="29">
        <v>9.8355948460648143E-2</v>
      </c>
      <c r="J14" s="26">
        <v>46273.858772615131</v>
      </c>
      <c r="K14" t="s">
        <v>341</v>
      </c>
      <c r="L14" t="s">
        <v>212</v>
      </c>
      <c r="M14">
        <v>3</v>
      </c>
      <c r="N14">
        <v>58.11184727974674</v>
      </c>
      <c r="O14" s="29">
        <v>7.2417820636574079E-2</v>
      </c>
      <c r="P14" s="26">
        <v>46273.832834487301</v>
      </c>
      <c r="Q14" s="26">
        <v>46273.864583333343</v>
      </c>
      <c r="R14" s="29">
        <v>2.5938127824074071E-2</v>
      </c>
      <c r="S14" t="s">
        <v>205</v>
      </c>
      <c r="T14" t="s">
        <v>151</v>
      </c>
      <c r="U14" t="s">
        <v>205</v>
      </c>
      <c r="V14">
        <v>1</v>
      </c>
      <c r="W14">
        <v>1</v>
      </c>
      <c r="X14" t="s">
        <v>342</v>
      </c>
      <c r="Y14" t="s">
        <v>340</v>
      </c>
    </row>
    <row r="15" spans="1:25" x14ac:dyDescent="0.35">
      <c r="A15">
        <v>10</v>
      </c>
      <c r="B15" s="26">
        <v>46273.770833333343</v>
      </c>
      <c r="C15">
        <v>1</v>
      </c>
      <c r="D15" t="s">
        <v>368</v>
      </c>
      <c r="E15">
        <v>6</v>
      </c>
      <c r="F15" t="s">
        <v>65</v>
      </c>
      <c r="G15">
        <v>5</v>
      </c>
      <c r="H15">
        <v>232.8204147949919</v>
      </c>
      <c r="I15" s="29">
        <v>9.3061713194444451E-3</v>
      </c>
      <c r="J15" s="26">
        <v>46273.780139504663</v>
      </c>
      <c r="M15">
        <v>5</v>
      </c>
      <c r="N15">
        <v>232.8204147949919</v>
      </c>
      <c r="O15" s="29">
        <v>9.3061713194444451E-3</v>
      </c>
      <c r="P15" s="26">
        <v>46273.780139504663</v>
      </c>
      <c r="Q15" s="26">
        <v>46273.84375</v>
      </c>
      <c r="R15" s="29">
        <v>0</v>
      </c>
      <c r="S15" t="s">
        <v>205</v>
      </c>
      <c r="T15" t="s">
        <v>151</v>
      </c>
      <c r="U15" t="s">
        <v>205</v>
      </c>
      <c r="V15">
        <v>0</v>
      </c>
      <c r="W15">
        <v>1</v>
      </c>
      <c r="Y15" t="s">
        <v>339</v>
      </c>
    </row>
    <row r="16" spans="1:25" x14ac:dyDescent="0.35">
      <c r="A16">
        <v>10</v>
      </c>
      <c r="B16" s="26">
        <v>46273.770833333343</v>
      </c>
      <c r="C16">
        <v>2</v>
      </c>
      <c r="D16" t="s">
        <v>369</v>
      </c>
      <c r="E16">
        <v>1</v>
      </c>
      <c r="F16" t="s">
        <v>74</v>
      </c>
      <c r="G16">
        <v>2</v>
      </c>
      <c r="H16">
        <v>50.339296730413317</v>
      </c>
      <c r="I16" s="29">
        <v>9.518739787037038E-2</v>
      </c>
      <c r="J16" s="26">
        <v>46273.866020731213</v>
      </c>
      <c r="K16" t="s">
        <v>343</v>
      </c>
      <c r="L16" t="s">
        <v>212</v>
      </c>
      <c r="M16">
        <v>3</v>
      </c>
      <c r="N16">
        <v>66.880156592572831</v>
      </c>
      <c r="O16" s="29">
        <v>7.1645565902777777E-2</v>
      </c>
      <c r="P16" s="26">
        <v>46273.842478899227</v>
      </c>
      <c r="Q16" s="26">
        <v>46273.864583333343</v>
      </c>
      <c r="R16" s="29">
        <v>2.3541831979166671E-2</v>
      </c>
      <c r="S16" t="s">
        <v>205</v>
      </c>
      <c r="T16" t="s">
        <v>151</v>
      </c>
      <c r="U16" t="s">
        <v>205</v>
      </c>
      <c r="V16">
        <v>1</v>
      </c>
      <c r="W16">
        <v>1</v>
      </c>
      <c r="X16" t="s">
        <v>344</v>
      </c>
      <c r="Y16" t="s">
        <v>340</v>
      </c>
    </row>
    <row r="17" spans="1:25" x14ac:dyDescent="0.35">
      <c r="A17">
        <v>11</v>
      </c>
      <c r="B17" s="26">
        <v>46273.78125</v>
      </c>
      <c r="C17">
        <v>1</v>
      </c>
      <c r="D17" t="s">
        <v>368</v>
      </c>
      <c r="E17">
        <v>2</v>
      </c>
      <c r="F17" t="s">
        <v>72</v>
      </c>
      <c r="G17">
        <v>5</v>
      </c>
      <c r="H17">
        <v>221.1819777647747</v>
      </c>
      <c r="I17" s="29">
        <v>1.111452821759259E-2</v>
      </c>
      <c r="J17" s="26">
        <v>46273.792364528221</v>
      </c>
      <c r="M17">
        <v>5</v>
      </c>
      <c r="N17">
        <v>221.1819777647747</v>
      </c>
      <c r="O17" s="29">
        <v>1.111452821759259E-2</v>
      </c>
      <c r="P17" s="26">
        <v>46273.792364528221</v>
      </c>
      <c r="Q17" s="26">
        <v>46273.854166666657</v>
      </c>
      <c r="R17" s="29">
        <v>0</v>
      </c>
      <c r="S17" t="s">
        <v>205</v>
      </c>
      <c r="T17" t="s">
        <v>151</v>
      </c>
      <c r="U17" t="s">
        <v>205</v>
      </c>
      <c r="V17">
        <v>0</v>
      </c>
      <c r="W17">
        <v>2</v>
      </c>
      <c r="Y17" t="s">
        <v>339</v>
      </c>
    </row>
    <row r="18" spans="1:25" x14ac:dyDescent="0.35">
      <c r="A18">
        <v>11</v>
      </c>
      <c r="B18" s="26">
        <v>46273.78125</v>
      </c>
      <c r="C18">
        <v>2</v>
      </c>
      <c r="D18" t="s">
        <v>369</v>
      </c>
      <c r="E18">
        <v>1</v>
      </c>
      <c r="F18" t="s">
        <v>74</v>
      </c>
      <c r="G18">
        <v>2</v>
      </c>
      <c r="H18">
        <v>64.140582097748492</v>
      </c>
      <c r="I18" s="29">
        <v>5.3918022256944441E-2</v>
      </c>
      <c r="J18" s="26">
        <v>46273.835168022248</v>
      </c>
      <c r="K18" t="s">
        <v>341</v>
      </c>
      <c r="L18" t="s">
        <v>212</v>
      </c>
      <c r="M18">
        <v>3</v>
      </c>
      <c r="N18">
        <v>83.027443411617099</v>
      </c>
      <c r="O18" s="29">
        <v>4.1652894409722217E-2</v>
      </c>
      <c r="P18" s="26">
        <v>46273.822902894412</v>
      </c>
      <c r="Q18" s="26">
        <v>46273.864583333343</v>
      </c>
      <c r="R18" s="29">
        <v>1.226512784722222E-2</v>
      </c>
      <c r="S18" t="s">
        <v>205</v>
      </c>
      <c r="T18" t="s">
        <v>151</v>
      </c>
      <c r="U18" t="s">
        <v>151</v>
      </c>
      <c r="V18">
        <v>1</v>
      </c>
      <c r="W18">
        <v>0</v>
      </c>
      <c r="X18" t="s">
        <v>345</v>
      </c>
    </row>
  </sheetData>
  <autoFilter ref="A5:Y18" xr:uid="{00000000-0009-0000-0000-000005000000}"/>
  <mergeCells count="3">
    <mergeCell ref="A1:U1"/>
    <mergeCell ref="A3:U3"/>
    <mergeCell ref="A2:U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8"/>
  <sheetViews>
    <sheetView workbookViewId="0">
      <pane ySplit="5" topLeftCell="A6" activePane="bottomLeft" state="frozen"/>
      <selection pane="bottomLeft"/>
    </sheetView>
  </sheetViews>
  <sheetFormatPr defaultRowHeight="14.5" x14ac:dyDescent="0.35"/>
  <sheetData>
    <row r="1" spans="1:33" ht="18.5" x14ac:dyDescent="0.45">
      <c r="A1" s="55" t="s">
        <v>370</v>
      </c>
    </row>
    <row r="2" spans="1:33" x14ac:dyDescent="0.35">
      <c r="A2" t="s">
        <v>371</v>
      </c>
    </row>
    <row r="5" spans="1:33" ht="58" x14ac:dyDescent="0.35">
      <c r="A5" s="56" t="s">
        <v>118</v>
      </c>
      <c r="B5" s="56" t="s">
        <v>350</v>
      </c>
      <c r="C5" s="56" t="s">
        <v>372</v>
      </c>
      <c r="D5" s="56" t="s">
        <v>373</v>
      </c>
      <c r="E5" s="56" t="s">
        <v>374</v>
      </c>
      <c r="F5" s="56" t="s">
        <v>375</v>
      </c>
      <c r="G5" s="56" t="s">
        <v>376</v>
      </c>
      <c r="H5" s="56" t="s">
        <v>377</v>
      </c>
      <c r="I5" s="56" t="s">
        <v>378</v>
      </c>
      <c r="J5" s="56" t="s">
        <v>379</v>
      </c>
      <c r="K5" s="56" t="s">
        <v>380</v>
      </c>
      <c r="L5" s="56" t="s">
        <v>381</v>
      </c>
      <c r="M5" s="56" t="s">
        <v>382</v>
      </c>
      <c r="N5" s="56" t="s">
        <v>383</v>
      </c>
      <c r="O5" s="56" t="s">
        <v>384</v>
      </c>
      <c r="P5" s="56" t="s">
        <v>385</v>
      </c>
      <c r="Q5" s="56" t="s">
        <v>386</v>
      </c>
      <c r="R5" s="56" t="s">
        <v>387</v>
      </c>
      <c r="S5" s="56" t="s">
        <v>354</v>
      </c>
      <c r="T5" s="56" t="s">
        <v>355</v>
      </c>
      <c r="U5" s="56" t="s">
        <v>360</v>
      </c>
      <c r="V5" s="56" t="s">
        <v>361</v>
      </c>
      <c r="W5" s="56" t="s">
        <v>27</v>
      </c>
      <c r="X5" s="56" t="s">
        <v>362</v>
      </c>
      <c r="Y5" s="56" t="s">
        <v>364</v>
      </c>
      <c r="Z5" s="56" t="s">
        <v>388</v>
      </c>
      <c r="AA5" s="56" t="s">
        <v>389</v>
      </c>
      <c r="AB5" s="56" t="s">
        <v>390</v>
      </c>
      <c r="AC5" s="56" t="s">
        <v>391</v>
      </c>
      <c r="AD5" s="56" t="s">
        <v>392</v>
      </c>
      <c r="AE5" s="56" t="s">
        <v>393</v>
      </c>
      <c r="AF5" s="56" t="s">
        <v>394</v>
      </c>
      <c r="AG5" s="56" t="s">
        <v>395</v>
      </c>
    </row>
    <row r="6" spans="1:33" x14ac:dyDescent="0.35">
      <c r="A6">
        <v>9</v>
      </c>
      <c r="B6" s="53">
        <v>46273.760416666657</v>
      </c>
      <c r="C6">
        <v>2</v>
      </c>
      <c r="D6" t="s">
        <v>369</v>
      </c>
      <c r="E6" t="s">
        <v>341</v>
      </c>
      <c r="F6">
        <v>6</v>
      </c>
      <c r="G6" t="s">
        <v>396</v>
      </c>
      <c r="H6" t="s">
        <v>397</v>
      </c>
      <c r="I6" t="s">
        <v>398</v>
      </c>
      <c r="J6" t="s">
        <v>399</v>
      </c>
      <c r="K6" t="s">
        <v>400</v>
      </c>
      <c r="L6">
        <v>36.525047558655672</v>
      </c>
      <c r="M6">
        <v>15.32507739938081</v>
      </c>
      <c r="N6">
        <v>21.199970159274869</v>
      </c>
      <c r="O6">
        <v>53.442424242384732</v>
      </c>
      <c r="P6">
        <v>42.786769880365938</v>
      </c>
      <c r="Q6">
        <v>15.32507739938081</v>
      </c>
      <c r="R6">
        <v>58.11184727974674</v>
      </c>
      <c r="S6" s="54">
        <v>9.8355948460648143E-2</v>
      </c>
      <c r="T6" s="53">
        <v>46273.858772615131</v>
      </c>
      <c r="U6" s="54">
        <v>7.2417820636574079E-2</v>
      </c>
      <c r="V6" s="53">
        <v>46273.832834487301</v>
      </c>
      <c r="W6" s="53">
        <v>46273.864583333343</v>
      </c>
      <c r="X6" s="54">
        <v>2.5938127824074071E-2</v>
      </c>
      <c r="Y6" t="s">
        <v>151</v>
      </c>
      <c r="Z6" t="s">
        <v>66</v>
      </c>
      <c r="AA6">
        <v>1.9393084490740741E-2</v>
      </c>
      <c r="AB6">
        <v>46273.779809751148</v>
      </c>
      <c r="AC6" t="s">
        <v>151</v>
      </c>
      <c r="AD6">
        <v>3.3411996715638853E-2</v>
      </c>
      <c r="AE6">
        <v>46273.79382866338</v>
      </c>
      <c r="AF6">
        <v>46273.84375</v>
      </c>
      <c r="AG6" t="s">
        <v>151</v>
      </c>
    </row>
    <row r="7" spans="1:33" x14ac:dyDescent="0.35">
      <c r="A7">
        <v>10</v>
      </c>
      <c r="B7" s="53">
        <v>46273.770833333343</v>
      </c>
      <c r="C7">
        <v>2</v>
      </c>
      <c r="D7" t="s">
        <v>369</v>
      </c>
      <c r="E7" t="s">
        <v>343</v>
      </c>
      <c r="F7">
        <v>6</v>
      </c>
      <c r="G7" t="s">
        <v>396</v>
      </c>
      <c r="H7" t="s">
        <v>401</v>
      </c>
      <c r="I7" t="s">
        <v>402</v>
      </c>
      <c r="J7" t="s">
        <v>399</v>
      </c>
      <c r="K7" t="s">
        <v>400</v>
      </c>
      <c r="L7">
        <v>38.585209003215432</v>
      </c>
      <c r="M7">
        <v>16.5408598621595</v>
      </c>
      <c r="N7">
        <v>22.044349141055928</v>
      </c>
      <c r="O7">
        <v>68.235714279580861</v>
      </c>
      <c r="P7">
        <v>50.339296730413317</v>
      </c>
      <c r="Q7">
        <v>16.5408598621595</v>
      </c>
      <c r="R7">
        <v>66.880156592572831</v>
      </c>
      <c r="S7" s="54">
        <v>9.518739787037038E-2</v>
      </c>
      <c r="T7" s="53">
        <v>46273.866020731213</v>
      </c>
      <c r="U7" s="54">
        <v>7.1645565902777777E-2</v>
      </c>
      <c r="V7" s="53">
        <v>46273.842478899227</v>
      </c>
      <c r="W7" s="53">
        <v>46273.864583333343</v>
      </c>
      <c r="X7" s="54">
        <v>2.3541831979166671E-2</v>
      </c>
      <c r="Y7" t="s">
        <v>151</v>
      </c>
      <c r="Z7" t="s">
        <v>62</v>
      </c>
      <c r="AA7">
        <v>6.4791666666666669E-3</v>
      </c>
      <c r="AB7">
        <v>46273.777312500002</v>
      </c>
      <c r="AC7" t="s">
        <v>151</v>
      </c>
      <c r="AD7">
        <v>1.134077483532476E-2</v>
      </c>
      <c r="AE7">
        <v>46273.782174108172</v>
      </c>
      <c r="AF7">
        <v>46273.833333333328</v>
      </c>
      <c r="AG7" t="s">
        <v>151</v>
      </c>
    </row>
    <row r="8" spans="1:33" x14ac:dyDescent="0.35">
      <c r="A8">
        <v>11</v>
      </c>
      <c r="B8" s="53">
        <v>46273.78125</v>
      </c>
      <c r="C8">
        <v>2</v>
      </c>
      <c r="D8" t="s">
        <v>369</v>
      </c>
      <c r="E8" t="s">
        <v>341</v>
      </c>
      <c r="F8">
        <v>6</v>
      </c>
      <c r="G8" t="s">
        <v>396</v>
      </c>
      <c r="H8" t="s">
        <v>403</v>
      </c>
      <c r="I8" t="s">
        <v>404</v>
      </c>
      <c r="J8" t="s">
        <v>399</v>
      </c>
      <c r="K8" t="s">
        <v>400</v>
      </c>
      <c r="L8">
        <v>32.84119553474973</v>
      </c>
      <c r="M8">
        <v>18.886861313868611</v>
      </c>
      <c r="N8">
        <v>13.954334220881121</v>
      </c>
      <c r="O8">
        <v>15.445555555634201</v>
      </c>
      <c r="P8">
        <v>64.140582097748492</v>
      </c>
      <c r="Q8">
        <v>18.886861313868611</v>
      </c>
      <c r="R8">
        <v>83.027443411617099</v>
      </c>
      <c r="S8" s="54">
        <v>5.3918022256944441E-2</v>
      </c>
      <c r="T8" s="53">
        <v>46273.835168022248</v>
      </c>
      <c r="U8" s="54">
        <v>4.1652894409722217E-2</v>
      </c>
      <c r="V8" s="53">
        <v>46273.822902894412</v>
      </c>
      <c r="W8" s="53">
        <v>46273.864583333343</v>
      </c>
      <c r="X8" s="54">
        <v>1.226512784722222E-2</v>
      </c>
      <c r="Y8" t="s">
        <v>151</v>
      </c>
      <c r="Z8" t="s">
        <v>64</v>
      </c>
      <c r="AA8">
        <v>2.1568439327485381E-2</v>
      </c>
      <c r="AB8">
        <v>46273.802818439333</v>
      </c>
      <c r="AC8" t="s">
        <v>151</v>
      </c>
      <c r="AD8">
        <v>5.0760811810956263E-2</v>
      </c>
      <c r="AE8">
        <v>46273.832010811813</v>
      </c>
      <c r="AF8">
        <v>46273.84375</v>
      </c>
      <c r="AG8" t="s">
        <v>151</v>
      </c>
    </row>
  </sheetData>
  <autoFilter ref="A5:AG8"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0"/>
  <sheetViews>
    <sheetView workbookViewId="0">
      <pane ySplit="5" topLeftCell="A6" activePane="bottomLeft" state="frozen"/>
      <selection pane="bottomLeft"/>
    </sheetView>
  </sheetViews>
  <sheetFormatPr defaultRowHeight="14.5" x14ac:dyDescent="0.35"/>
  <cols>
    <col min="1" max="1" width="18" customWidth="1"/>
    <col min="2" max="2" width="12" customWidth="1"/>
    <col min="3" max="3" width="38" customWidth="1"/>
    <col min="4" max="4" width="32" customWidth="1"/>
    <col min="5" max="5" width="80" customWidth="1"/>
  </cols>
  <sheetData>
    <row r="1" spans="1:5" ht="18.5" customHeight="1" x14ac:dyDescent="0.45">
      <c r="A1" s="61" t="s">
        <v>405</v>
      </c>
      <c r="B1" s="58"/>
      <c r="C1" s="58"/>
      <c r="D1" s="58"/>
      <c r="E1" s="58"/>
    </row>
    <row r="2" spans="1:5" x14ac:dyDescent="0.35">
      <c r="A2" s="58" t="s">
        <v>406</v>
      </c>
      <c r="B2" s="58"/>
      <c r="C2" s="58"/>
      <c r="D2" s="58"/>
      <c r="E2" s="58"/>
    </row>
    <row r="3" spans="1:5" x14ac:dyDescent="0.35">
      <c r="A3" s="58" t="s">
        <v>407</v>
      </c>
      <c r="B3" s="58"/>
      <c r="C3" s="58"/>
      <c r="D3" s="58"/>
      <c r="E3" s="58"/>
    </row>
    <row r="5" spans="1:5" x14ac:dyDescent="0.35">
      <c r="A5" s="52" t="s">
        <v>408</v>
      </c>
      <c r="B5" s="52" t="s">
        <v>76</v>
      </c>
      <c r="C5" s="52" t="s">
        <v>409</v>
      </c>
      <c r="D5" s="52" t="s">
        <v>410</v>
      </c>
      <c r="E5" s="52" t="s">
        <v>411</v>
      </c>
    </row>
    <row r="6" spans="1:5" x14ac:dyDescent="0.35">
      <c r="A6" t="s">
        <v>412</v>
      </c>
      <c r="B6">
        <v>2</v>
      </c>
      <c r="C6" t="s">
        <v>413</v>
      </c>
      <c r="D6" t="s">
        <v>399</v>
      </c>
      <c r="E6" t="s">
        <v>414</v>
      </c>
    </row>
    <row r="7" spans="1:5" x14ac:dyDescent="0.35">
      <c r="A7" t="s">
        <v>415</v>
      </c>
      <c r="B7">
        <v>2</v>
      </c>
      <c r="C7" t="s">
        <v>416</v>
      </c>
      <c r="D7" t="s">
        <v>399</v>
      </c>
      <c r="E7" t="s">
        <v>414</v>
      </c>
    </row>
    <row r="8" spans="1:5" x14ac:dyDescent="0.35">
      <c r="A8" t="s">
        <v>417</v>
      </c>
      <c r="B8">
        <v>1</v>
      </c>
      <c r="C8" t="s">
        <v>413</v>
      </c>
      <c r="D8" t="s">
        <v>399</v>
      </c>
      <c r="E8" t="s">
        <v>414</v>
      </c>
    </row>
    <row r="9" spans="1:5" x14ac:dyDescent="0.35">
      <c r="A9" t="s">
        <v>417</v>
      </c>
      <c r="B9">
        <v>2</v>
      </c>
      <c r="C9" t="s">
        <v>413</v>
      </c>
      <c r="D9" t="s">
        <v>399</v>
      </c>
      <c r="E9" t="s">
        <v>414</v>
      </c>
    </row>
    <row r="10" spans="1:5" x14ac:dyDescent="0.35">
      <c r="A10" t="s">
        <v>418</v>
      </c>
      <c r="B10">
        <v>2</v>
      </c>
      <c r="C10" t="s">
        <v>416</v>
      </c>
      <c r="D10" t="s">
        <v>399</v>
      </c>
      <c r="E10" t="s">
        <v>414</v>
      </c>
    </row>
    <row r="11" spans="1:5" x14ac:dyDescent="0.35">
      <c r="A11" t="s">
        <v>418</v>
      </c>
      <c r="B11">
        <v>3</v>
      </c>
      <c r="C11" t="s">
        <v>413</v>
      </c>
      <c r="D11" t="s">
        <v>399</v>
      </c>
      <c r="E11" t="s">
        <v>414</v>
      </c>
    </row>
    <row r="12" spans="1:5" x14ac:dyDescent="0.35">
      <c r="A12" t="s">
        <v>419</v>
      </c>
      <c r="B12">
        <v>2</v>
      </c>
      <c r="C12" t="s">
        <v>413</v>
      </c>
      <c r="D12" t="s">
        <v>399</v>
      </c>
      <c r="E12" t="s">
        <v>414</v>
      </c>
    </row>
    <row r="13" spans="1:5" x14ac:dyDescent="0.35">
      <c r="A13" t="s">
        <v>343</v>
      </c>
      <c r="B13">
        <v>2</v>
      </c>
      <c r="C13" t="s">
        <v>413</v>
      </c>
      <c r="D13" t="s">
        <v>399</v>
      </c>
      <c r="E13" t="s">
        <v>414</v>
      </c>
    </row>
    <row r="14" spans="1:5" x14ac:dyDescent="0.35">
      <c r="A14" t="s">
        <v>341</v>
      </c>
      <c r="B14">
        <v>2</v>
      </c>
      <c r="C14" t="s">
        <v>416</v>
      </c>
      <c r="D14" t="s">
        <v>399</v>
      </c>
      <c r="E14" t="s">
        <v>414</v>
      </c>
    </row>
    <row r="15" spans="1:5" x14ac:dyDescent="0.35">
      <c r="A15" t="s">
        <v>420</v>
      </c>
      <c r="B15">
        <v>1</v>
      </c>
      <c r="C15" t="s">
        <v>413</v>
      </c>
      <c r="D15" t="s">
        <v>399</v>
      </c>
      <c r="E15" t="s">
        <v>414</v>
      </c>
    </row>
    <row r="16" spans="1:5" x14ac:dyDescent="0.35">
      <c r="A16" t="s">
        <v>421</v>
      </c>
      <c r="B16">
        <v>1</v>
      </c>
      <c r="C16" t="s">
        <v>416</v>
      </c>
      <c r="D16" t="s">
        <v>399</v>
      </c>
      <c r="E16" t="s">
        <v>414</v>
      </c>
    </row>
    <row r="17" spans="1:5" x14ac:dyDescent="0.35">
      <c r="A17" t="s">
        <v>422</v>
      </c>
      <c r="B17">
        <v>2</v>
      </c>
      <c r="C17" t="s">
        <v>416</v>
      </c>
      <c r="D17" t="s">
        <v>399</v>
      </c>
      <c r="E17" t="s">
        <v>414</v>
      </c>
    </row>
    <row r="18" spans="1:5" x14ac:dyDescent="0.35">
      <c r="A18" t="s">
        <v>423</v>
      </c>
      <c r="B18">
        <v>4</v>
      </c>
      <c r="C18" t="s">
        <v>413</v>
      </c>
      <c r="D18" t="s">
        <v>399</v>
      </c>
      <c r="E18" t="s">
        <v>414</v>
      </c>
    </row>
    <row r="19" spans="1:5" x14ac:dyDescent="0.35">
      <c r="A19" t="s">
        <v>424</v>
      </c>
      <c r="B19">
        <v>3</v>
      </c>
      <c r="C19" t="s">
        <v>413</v>
      </c>
      <c r="D19" t="s">
        <v>399</v>
      </c>
      <c r="E19" t="s">
        <v>414</v>
      </c>
    </row>
    <row r="20" spans="1:5" x14ac:dyDescent="0.35">
      <c r="A20" t="s">
        <v>424</v>
      </c>
      <c r="B20">
        <v>5</v>
      </c>
      <c r="C20" t="s">
        <v>413</v>
      </c>
      <c r="D20" t="s">
        <v>399</v>
      </c>
      <c r="E20" t="s">
        <v>414</v>
      </c>
    </row>
  </sheetData>
  <autoFilter ref="A5:E20" xr:uid="{00000000-0009-0000-0000-000007000000}"/>
  <mergeCells count="3">
    <mergeCell ref="A2:E2"/>
    <mergeCell ref="A1:E1"/>
    <mergeCell ref="A3:E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sheetPr>
  <dimension ref="A1:F27"/>
  <sheetViews>
    <sheetView zoomScaleNormal="100" workbookViewId="0"/>
  </sheetViews>
  <sheetFormatPr defaultColWidth="8.6328125" defaultRowHeight="14.5" x14ac:dyDescent="0.35"/>
  <cols>
    <col min="1" max="1" width="22" customWidth="1"/>
    <col min="2" max="2" width="44" customWidth="1"/>
    <col min="3" max="3" width="70" customWidth="1"/>
    <col min="4" max="5" width="10" customWidth="1"/>
    <col min="6" max="6" width="12" customWidth="1"/>
  </cols>
  <sheetData>
    <row r="1" spans="1:6" ht="15.75" customHeight="1" x14ac:dyDescent="0.35">
      <c r="A1" s="19" t="s">
        <v>425</v>
      </c>
    </row>
    <row r="2" spans="1:6" ht="15" customHeight="1" x14ac:dyDescent="0.35">
      <c r="A2" s="1" t="s">
        <v>426</v>
      </c>
    </row>
    <row r="3" spans="1:6" ht="15" customHeight="1" x14ac:dyDescent="0.35">
      <c r="A3" s="6" t="s">
        <v>427</v>
      </c>
    </row>
    <row r="5" spans="1:6" ht="42" customHeight="1" x14ac:dyDescent="0.35">
      <c r="A5" s="8" t="s">
        <v>428</v>
      </c>
      <c r="B5" s="8" t="s">
        <v>429</v>
      </c>
      <c r="C5" s="8" t="s">
        <v>430</v>
      </c>
      <c r="D5" s="8" t="s">
        <v>431</v>
      </c>
      <c r="E5" s="8" t="s">
        <v>432</v>
      </c>
      <c r="F5" s="8" t="s">
        <v>433</v>
      </c>
    </row>
    <row r="6" spans="1:6" ht="15" customHeight="1" x14ac:dyDescent="0.35">
      <c r="A6" s="10" t="s">
        <v>434</v>
      </c>
      <c r="B6" s="10" t="s">
        <v>435</v>
      </c>
      <c r="C6" s="32" t="s">
        <v>436</v>
      </c>
      <c r="D6" s="10">
        <f>SUMPRODUCT(--(COUNTIF(OM_TID,T_ID)=0))+SUMPRODUCT((TC_DATE=ANALYSIS_DATE)*(COUNTIF(OM_TID,TC_ID)=0))</f>
        <v>0</v>
      </c>
      <c r="E6" s="10" t="s">
        <v>437</v>
      </c>
      <c r="F6" s="10" t="str">
        <f t="shared" ref="F6:F13" si="0">IF(E6="info","INFO",IF(E6="&gt;0",IF(D6&gt;0,"PASS","FAIL"),IF(D6=VALUE(E6),"PASS","FAIL")))</f>
        <v>PASS</v>
      </c>
    </row>
    <row r="7" spans="1:6" ht="15" customHeight="1" x14ac:dyDescent="0.35">
      <c r="A7" s="10" t="s">
        <v>434</v>
      </c>
      <c r="B7" s="10" t="s">
        <v>438</v>
      </c>
      <c r="C7" s="32" t="s">
        <v>439</v>
      </c>
      <c r="D7" s="10">
        <f>ROWS(OM_TID)-SUMPRODUCT(1/COUNTIF(OM_TID,OM_TID))</f>
        <v>0</v>
      </c>
      <c r="E7" s="10" t="s">
        <v>437</v>
      </c>
      <c r="F7" s="10" t="str">
        <f t="shared" si="0"/>
        <v>PASS</v>
      </c>
    </row>
    <row r="8" spans="1:6" ht="15" customHeight="1" x14ac:dyDescent="0.35">
      <c r="A8" s="10" t="s">
        <v>434</v>
      </c>
      <c r="B8" s="10" t="s">
        <v>440</v>
      </c>
      <c r="C8" s="32" t="s">
        <v>441</v>
      </c>
      <c r="D8" s="10">
        <f>SUMPRODUCT(--(COUNTIF(SH_ID,OR_SHIP)=0))</f>
        <v>0</v>
      </c>
      <c r="E8" s="10" t="s">
        <v>437</v>
      </c>
      <c r="F8" s="10" t="str">
        <f t="shared" si="0"/>
        <v>PASS</v>
      </c>
    </row>
    <row r="9" spans="1:6" ht="15" customHeight="1" x14ac:dyDescent="0.35">
      <c r="A9" s="10" t="s">
        <v>434</v>
      </c>
      <c r="B9" s="10" t="s">
        <v>442</v>
      </c>
      <c r="C9" s="32" t="s">
        <v>443</v>
      </c>
      <c r="D9" s="10">
        <f>SUMPRODUCT(--(COUNTIFS(OM_ORDER,OR_ID,OM_SHIP,"&lt;&gt;"&amp;OR_SHIP)&gt;0))</f>
        <v>0</v>
      </c>
      <c r="E9" s="10" t="s">
        <v>437</v>
      </c>
      <c r="F9" s="10" t="str">
        <f t="shared" si="0"/>
        <v>PASS</v>
      </c>
    </row>
    <row r="10" spans="1:6" ht="15" customHeight="1" x14ac:dyDescent="0.35">
      <c r="A10" s="10" t="s">
        <v>434</v>
      </c>
      <c r="B10" s="10" t="s">
        <v>444</v>
      </c>
      <c r="C10" s="32" t="s">
        <v>445</v>
      </c>
      <c r="D10" s="10">
        <f>COUNTIFS(TC_DATE,ANALYSIS_DATE)</f>
        <v>1163</v>
      </c>
      <c r="E10" s="10" t="s">
        <v>446</v>
      </c>
      <c r="F10" s="10" t="str">
        <f t="shared" si="0"/>
        <v>INFO</v>
      </c>
    </row>
    <row r="11" spans="1:6" ht="15" customHeight="1" x14ac:dyDescent="0.35">
      <c r="A11" s="10" t="s">
        <v>434</v>
      </c>
      <c r="B11" s="10" t="s">
        <v>447</v>
      </c>
      <c r="C11" s="32" t="s">
        <v>448</v>
      </c>
      <c r="D11" s="10">
        <f>SUMPRODUCT((OB_LINE_MAP!$L$6:$L$1168="Y")/COUNTIF(OB_LINE_MAP!$C$6:$C$1168,OB_LINE_MAP!$C$6:$C$1168))</f>
        <v>9.9999999999999982</v>
      </c>
      <c r="E11" s="10" t="s">
        <v>446</v>
      </c>
      <c r="F11" s="10" t="str">
        <f t="shared" si="0"/>
        <v>INFO</v>
      </c>
    </row>
    <row r="12" spans="1:6" ht="15" customHeight="1" x14ac:dyDescent="0.35">
      <c r="A12" s="10" t="s">
        <v>449</v>
      </c>
      <c r="B12" s="10" t="s">
        <v>450</v>
      </c>
      <c r="C12" s="32" t="s">
        <v>451</v>
      </c>
      <c r="D12" s="10">
        <f>SUM(TE_OPEN)-SUM(C_OL)</f>
        <v>0</v>
      </c>
      <c r="E12" s="10" t="s">
        <v>437</v>
      </c>
      <c r="F12" s="10" t="str">
        <f t="shared" si="0"/>
        <v>PASS</v>
      </c>
    </row>
    <row r="13" spans="1:6" ht="15" customHeight="1" x14ac:dyDescent="0.35">
      <c r="A13" s="10" t="s">
        <v>449</v>
      </c>
      <c r="B13" s="10" t="s">
        <v>452</v>
      </c>
      <c r="C13" s="32" t="s">
        <v>453</v>
      </c>
      <c r="D13" s="10">
        <f>SUMIFS(TE_DONE,TE_SNAP,MAX(SNAP_NOS))-COUNTIFS(TC_DATE,ANALYSIS_DATE,TC_MOVED,"&lt;="&amp;MAX(SNAP_TIMES))</f>
        <v>0</v>
      </c>
      <c r="E13" s="10" t="s">
        <v>437</v>
      </c>
      <c r="F13" s="10" t="str">
        <f t="shared" si="0"/>
        <v>PASS</v>
      </c>
    </row>
    <row r="14" spans="1:6" ht="15" customHeight="1" x14ac:dyDescent="0.35">
      <c r="A14" s="10" t="s">
        <v>454</v>
      </c>
      <c r="B14" s="10" t="s">
        <v>455</v>
      </c>
      <c r="C14" s="32" t="s">
        <v>456</v>
      </c>
      <c r="D14" s="10">
        <f>COUNTIF(LM_RES,"TEMP_*")</f>
        <v>0</v>
      </c>
      <c r="E14" s="10" t="s">
        <v>437</v>
      </c>
      <c r="F14" s="10" t="str">
        <f t="shared" ref="F14:F25" si="1">IF(E14="info","INFO",IF(D14=VALUE(E14),"PASS","FAIL"))</f>
        <v>PASS</v>
      </c>
    </row>
    <row r="15" spans="1:6" ht="15" customHeight="1" x14ac:dyDescent="0.35">
      <c r="A15" s="10" t="s">
        <v>457</v>
      </c>
      <c r="B15" s="10" t="s">
        <v>458</v>
      </c>
      <c r="C15" s="32" t="s">
        <v>459</v>
      </c>
      <c r="D15" s="10">
        <f>COUNTIFS(TRUCK_REALLOCATION_MOVES!$E$6:$E$1000,"?*",TRUCK_REALLOCATION_MOVES!$I$6:$I$1000,"")</f>
        <v>0</v>
      </c>
      <c r="E15" s="10" t="s">
        <v>437</v>
      </c>
      <c r="F15" s="10" t="str">
        <f t="shared" si="1"/>
        <v>PASS</v>
      </c>
    </row>
    <row r="16" spans="1:6" ht="15" customHeight="1" x14ac:dyDescent="0.35">
      <c r="A16" s="10" t="s">
        <v>457</v>
      </c>
      <c r="B16" s="10" t="s">
        <v>460</v>
      </c>
      <c r="C16" s="32" t="s">
        <v>461</v>
      </c>
      <c r="D16" s="10">
        <f>COUNTIF(TRUCK_REALLOCATION_MOVES!$M$6:$M$1000,"&lt;0")</f>
        <v>0</v>
      </c>
      <c r="E16" s="10" t="s">
        <v>437</v>
      </c>
      <c r="F16" s="10" t="str">
        <f t="shared" si="1"/>
        <v>PASS</v>
      </c>
    </row>
    <row r="17" spans="1:6" ht="15" customHeight="1" x14ac:dyDescent="0.35">
      <c r="A17" s="10" t="s">
        <v>454</v>
      </c>
      <c r="B17" s="10" t="s">
        <v>462</v>
      </c>
      <c r="C17" s="32" t="s">
        <v>463</v>
      </c>
      <c r="D17" s="10">
        <f>SUM(TRUCK_WT_ETC!$I$6:$I$3569)-SUM(TRUCK_WT_ETC!$S$6:$S$3569)</f>
        <v>0</v>
      </c>
      <c r="E17" s="10" t="s">
        <v>437</v>
      </c>
      <c r="F17" s="10" t="str">
        <f t="shared" si="1"/>
        <v>PASS</v>
      </c>
    </row>
    <row r="18" spans="1:6" ht="15" customHeight="1" x14ac:dyDescent="0.35">
      <c r="A18" s="10" t="s">
        <v>457</v>
      </c>
      <c r="B18" s="10" t="s">
        <v>464</v>
      </c>
      <c r="C18" s="32" t="s">
        <v>465</v>
      </c>
      <c r="D18" s="10">
        <f>COUNTIFS(TRUCK_WT_ETC!$R$6:$R$3569,"?*",TRUCK_WT_ETC!$X$6:$X$3569,"&lt;0")</f>
        <v>0</v>
      </c>
      <c r="E18" s="10" t="s">
        <v>437</v>
      </c>
      <c r="F18" s="10" t="str">
        <f t="shared" si="1"/>
        <v>PASS</v>
      </c>
    </row>
    <row r="19" spans="1:6" ht="15" customHeight="1" x14ac:dyDescent="0.35">
      <c r="A19" s="10" t="s">
        <v>457</v>
      </c>
      <c r="B19" s="10" t="s">
        <v>466</v>
      </c>
      <c r="C19" s="32" t="s">
        <v>467</v>
      </c>
      <c r="D19" s="10">
        <f>COUNTIFS(TRUCK_WT_ETC!$M$6:$M$3569,"YES",TRUCK_WT_ETC!$W$6:$W$3569,"AT RISK")</f>
        <v>0</v>
      </c>
      <c r="E19" s="10" t="s">
        <v>437</v>
      </c>
      <c r="F19" s="10" t="str">
        <f t="shared" si="1"/>
        <v>PASS</v>
      </c>
    </row>
    <row r="20" spans="1:6" ht="15" customHeight="1" x14ac:dyDescent="0.35">
      <c r="A20" s="10" t="s">
        <v>433</v>
      </c>
      <c r="B20" s="10" t="s">
        <v>468</v>
      </c>
      <c r="C20" s="32" t="s">
        <v>469</v>
      </c>
      <c r="D20" s="10">
        <f>COUNTIF(TE_STATUS,"AT RISK")</f>
        <v>4</v>
      </c>
      <c r="E20" s="10" t="s">
        <v>446</v>
      </c>
      <c r="F20" s="10" t="str">
        <f t="shared" si="1"/>
        <v>INFO</v>
      </c>
    </row>
    <row r="21" spans="1:6" ht="15" customHeight="1" x14ac:dyDescent="0.35">
      <c r="A21" s="10" t="s">
        <v>433</v>
      </c>
      <c r="B21" s="10" t="s">
        <v>470</v>
      </c>
      <c r="C21" s="32" t="s">
        <v>471</v>
      </c>
      <c r="D21" s="10">
        <f>COUNTIF(TE_STATA,"AT RISK")</f>
        <v>3</v>
      </c>
      <c r="E21" s="10" t="s">
        <v>446</v>
      </c>
      <c r="F21" s="10" t="str">
        <f t="shared" si="1"/>
        <v>INFO</v>
      </c>
    </row>
    <row r="22" spans="1:6" ht="15" customHeight="1" x14ac:dyDescent="0.35">
      <c r="A22" s="10" t="s">
        <v>433</v>
      </c>
      <c r="B22" s="10" t="s">
        <v>472</v>
      </c>
      <c r="C22" s="32" t="s">
        <v>473</v>
      </c>
      <c r="D22" s="10">
        <f>COUNTIFS(TE_STATUS,"AT RISK",TE_STATA,"ON TIME")</f>
        <v>1</v>
      </c>
      <c r="E22" s="10" t="s">
        <v>446</v>
      </c>
      <c r="F22" s="10" t="str">
        <f t="shared" si="1"/>
        <v>INFO</v>
      </c>
    </row>
    <row r="23" spans="1:6" ht="15" customHeight="1" x14ac:dyDescent="0.35">
      <c r="A23" s="10" t="s">
        <v>433</v>
      </c>
      <c r="B23" s="10" t="s">
        <v>474</v>
      </c>
      <c r="C23" s="32" t="s">
        <v>475</v>
      </c>
      <c r="D23" s="10">
        <f>COUNTIF(TE_STATUS,"DEPARTED - *")</f>
        <v>0</v>
      </c>
      <c r="E23" s="10" t="s">
        <v>446</v>
      </c>
      <c r="F23" s="10" t="str">
        <f t="shared" si="1"/>
        <v>INFO</v>
      </c>
    </row>
    <row r="24" spans="1:6" ht="15" customHeight="1" x14ac:dyDescent="0.35">
      <c r="A24" s="10" t="s">
        <v>433</v>
      </c>
      <c r="B24" s="10" t="s">
        <v>476</v>
      </c>
      <c r="C24" s="32" t="s">
        <v>477</v>
      </c>
      <c r="D24" s="10">
        <f>COUNTIF(TRUCK_REALLOCATION_MOVES!$E$6:$E$1000,"?*")</f>
        <v>3</v>
      </c>
      <c r="E24" s="10" t="s">
        <v>446</v>
      </c>
      <c r="F24" s="10" t="str">
        <f t="shared" si="1"/>
        <v>INFO</v>
      </c>
    </row>
    <row r="25" spans="1:6" ht="15" customHeight="1" x14ac:dyDescent="0.35">
      <c r="A25" s="10" t="s">
        <v>433</v>
      </c>
      <c r="B25" s="10" t="s">
        <v>478</v>
      </c>
      <c r="C25" s="32" t="s">
        <v>479</v>
      </c>
      <c r="D25" s="10">
        <f>COUNTIF(TRUCK_REALLOCATION!$V$6:$V$1000,"?*")</f>
        <v>0</v>
      </c>
      <c r="E25" s="10" t="s">
        <v>446</v>
      </c>
      <c r="F25" s="10" t="str">
        <f t="shared" si="1"/>
        <v>INFO</v>
      </c>
    </row>
    <row r="26" spans="1:6" ht="15" customHeight="1" x14ac:dyDescent="0.35"/>
    <row r="27" spans="1:6" ht="15" customHeight="1" x14ac:dyDescent="0.35"/>
  </sheetData>
  <conditionalFormatting sqref="F6:F25">
    <cfRule type="expression" dxfId="2" priority="2">
      <formula>$F6="PASS"</formula>
    </cfRule>
    <cfRule type="expression" dxfId="1" priority="3">
      <formula>$F6="FAIL"</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00000"/>
  </sheetPr>
  <dimension ref="A1:O38"/>
  <sheetViews>
    <sheetView zoomScaleNormal="100" workbookViewId="0"/>
  </sheetViews>
  <sheetFormatPr defaultColWidth="8.6328125" defaultRowHeight="14.5" x14ac:dyDescent="0.35"/>
  <cols>
    <col min="1" max="1" width="13" customWidth="1"/>
    <col min="2" max="2" width="9" customWidth="1"/>
    <col min="3" max="3" width="12" customWidth="1"/>
    <col min="4" max="4" width="10" customWidth="1"/>
    <col min="5" max="6" width="11" customWidth="1"/>
    <col min="7" max="7" width="12" customWidth="1"/>
    <col min="8" max="8" width="10" customWidth="1"/>
    <col min="9" max="9" width="12" customWidth="1"/>
    <col min="10" max="11" width="8" customWidth="1"/>
    <col min="12" max="12" width="16" customWidth="1"/>
    <col min="13" max="13" width="13" customWidth="1"/>
    <col min="14" max="14" width="12" customWidth="1"/>
    <col min="15" max="15" width="70" customWidth="1"/>
  </cols>
  <sheetData>
    <row r="1" spans="1:15" ht="15.75" customHeight="1" x14ac:dyDescent="0.35">
      <c r="A1" s="19" t="s">
        <v>480</v>
      </c>
    </row>
    <row r="2" spans="1:15" ht="15" customHeight="1" x14ac:dyDescent="0.35">
      <c r="A2" s="1" t="s">
        <v>481</v>
      </c>
    </row>
    <row r="3" spans="1:15" ht="15" customHeight="1" x14ac:dyDescent="0.35">
      <c r="A3" s="6" t="s">
        <v>482</v>
      </c>
    </row>
    <row r="5" spans="1:15" ht="42" customHeight="1" x14ac:dyDescent="0.35">
      <c r="A5" s="8" t="s">
        <v>22</v>
      </c>
      <c r="B5" s="8" t="s">
        <v>23</v>
      </c>
      <c r="C5" s="8" t="s">
        <v>24</v>
      </c>
      <c r="D5" s="8" t="s">
        <v>25</v>
      </c>
      <c r="E5" s="8" t="s">
        <v>120</v>
      </c>
      <c r="F5" s="8" t="s">
        <v>483</v>
      </c>
      <c r="G5" s="8" t="s">
        <v>484</v>
      </c>
      <c r="H5" s="8" t="s">
        <v>102</v>
      </c>
      <c r="I5" s="8" t="s">
        <v>485</v>
      </c>
      <c r="J5" s="8" t="s">
        <v>486</v>
      </c>
      <c r="K5" s="8" t="s">
        <v>487</v>
      </c>
      <c r="L5" s="8" t="s">
        <v>488</v>
      </c>
      <c r="M5" s="8" t="s">
        <v>101</v>
      </c>
      <c r="N5" s="8" t="s">
        <v>128</v>
      </c>
      <c r="O5" s="8" t="s">
        <v>42</v>
      </c>
    </row>
    <row r="6" spans="1:15" ht="15" customHeight="1" x14ac:dyDescent="0.35">
      <c r="A6" s="10" t="s">
        <v>20</v>
      </c>
      <c r="B6" s="10">
        <v>1027</v>
      </c>
      <c r="C6" s="10" t="s">
        <v>489</v>
      </c>
      <c r="D6" s="10" t="s">
        <v>490</v>
      </c>
      <c r="E6" s="33">
        <v>46273.770833333343</v>
      </c>
      <c r="F6" s="33">
        <v>46273.770833333343</v>
      </c>
      <c r="G6" s="10"/>
      <c r="H6" s="16">
        <f t="shared" ref="H6:H38" si="0">LOADING_MINUTES</f>
        <v>30</v>
      </c>
      <c r="I6" s="11">
        <f t="shared" ref="I6:I38" si="1">F6-H6/1440</f>
        <v>46273.750000000007</v>
      </c>
      <c r="J6" s="10">
        <f t="shared" ref="J6:J38" si="2">COUNTIF(OR_SHIP,A6)</f>
        <v>1</v>
      </c>
      <c r="K6" s="10">
        <f t="shared" ref="K6:K38" si="3">COUNTIF(OM_SHIP,A6)</f>
        <v>1</v>
      </c>
      <c r="L6" s="10" t="str">
        <f t="shared" ref="L6:L38" si="4">SUBSTITUTE(TRIM(IF(COUNTIFS(OM_SHIP,A6,OM_WT,1)&gt;0,"1 ","")&amp;IF(COUNTIFS(OM_SHIP,A6,OM_WT,2)&gt;0,"2 ","")&amp;IF(COUNTIFS(OM_SHIP,A6,OM_WT,3)&gt;0,"3 ","")&amp;IF(COUNTIFS(OM_SHIP,A6,OM_WT,4)&gt;0,"4 ","")&amp;IF(COUNTIFS(OM_SHIP,A6,OM_WT,5)&gt;0,"5 ","")&amp;IF(COUNTIFS(OM_SHIP,A6,OM_WT,6)&gt;0,"6 ",""))," ",", ")</f>
        <v>3</v>
      </c>
      <c r="M6" s="10" t="s">
        <v>491</v>
      </c>
      <c r="N6" s="10" t="s">
        <v>492</v>
      </c>
      <c r="O6" s="10" t="s">
        <v>493</v>
      </c>
    </row>
    <row r="7" spans="1:15" ht="15" customHeight="1" x14ac:dyDescent="0.35">
      <c r="A7" s="10" t="s">
        <v>43</v>
      </c>
      <c r="B7" s="10">
        <v>1011</v>
      </c>
      <c r="C7" s="10" t="s">
        <v>489</v>
      </c>
      <c r="D7" s="10" t="s">
        <v>494</v>
      </c>
      <c r="E7" s="33">
        <v>46273.802083333343</v>
      </c>
      <c r="F7" s="33">
        <v>46273.802083333343</v>
      </c>
      <c r="G7" s="10"/>
      <c r="H7" s="16">
        <f t="shared" si="0"/>
        <v>30</v>
      </c>
      <c r="I7" s="11">
        <f t="shared" si="1"/>
        <v>46273.781250000007</v>
      </c>
      <c r="J7" s="10">
        <f t="shared" si="2"/>
        <v>7</v>
      </c>
      <c r="K7" s="10">
        <f t="shared" si="3"/>
        <v>15</v>
      </c>
      <c r="L7" s="10" t="str">
        <f t="shared" si="4"/>
        <v>1, 2, 4, 6</v>
      </c>
      <c r="M7" s="10" t="s">
        <v>491</v>
      </c>
      <c r="N7" s="10" t="s">
        <v>492</v>
      </c>
      <c r="O7" s="10" t="s">
        <v>495</v>
      </c>
    </row>
    <row r="8" spans="1:15" ht="15" customHeight="1" x14ac:dyDescent="0.35">
      <c r="A8" s="10" t="s">
        <v>44</v>
      </c>
      <c r="B8" s="10">
        <v>1045</v>
      </c>
      <c r="C8" s="10" t="s">
        <v>489</v>
      </c>
      <c r="D8" s="10" t="s">
        <v>496</v>
      </c>
      <c r="E8" s="33">
        <v>46273.8125</v>
      </c>
      <c r="F8" s="33">
        <v>46273.8125</v>
      </c>
      <c r="G8" s="10"/>
      <c r="H8" s="16">
        <f t="shared" si="0"/>
        <v>30</v>
      </c>
      <c r="I8" s="11">
        <f t="shared" si="1"/>
        <v>46273.791666666664</v>
      </c>
      <c r="J8" s="10">
        <f t="shared" si="2"/>
        <v>5</v>
      </c>
      <c r="K8" s="10">
        <f t="shared" si="3"/>
        <v>21</v>
      </c>
      <c r="L8" s="10" t="str">
        <f t="shared" si="4"/>
        <v>1, 2, 4, 5</v>
      </c>
      <c r="M8" s="10" t="s">
        <v>491</v>
      </c>
      <c r="N8" s="10" t="s">
        <v>492</v>
      </c>
      <c r="O8" s="10" t="s">
        <v>497</v>
      </c>
    </row>
    <row r="9" spans="1:15" ht="15" customHeight="1" x14ac:dyDescent="0.35">
      <c r="A9" s="10" t="s">
        <v>45</v>
      </c>
      <c r="B9" s="10">
        <v>1072</v>
      </c>
      <c r="C9" s="10" t="s">
        <v>489</v>
      </c>
      <c r="D9" s="10" t="s">
        <v>498</v>
      </c>
      <c r="E9" s="33">
        <v>46273.802083333343</v>
      </c>
      <c r="F9" s="33">
        <v>46273.802083333343</v>
      </c>
      <c r="G9" s="10"/>
      <c r="H9" s="16">
        <f t="shared" si="0"/>
        <v>30</v>
      </c>
      <c r="I9" s="11">
        <f t="shared" si="1"/>
        <v>46273.781250000007</v>
      </c>
      <c r="J9" s="10">
        <f t="shared" si="2"/>
        <v>2</v>
      </c>
      <c r="K9" s="10">
        <f t="shared" si="3"/>
        <v>2</v>
      </c>
      <c r="L9" s="10" t="str">
        <f t="shared" si="4"/>
        <v>1</v>
      </c>
      <c r="M9" s="10" t="s">
        <v>491</v>
      </c>
      <c r="N9" s="10" t="s">
        <v>499</v>
      </c>
      <c r="O9" s="10" t="s">
        <v>500</v>
      </c>
    </row>
    <row r="10" spans="1:15" ht="15" customHeight="1" x14ac:dyDescent="0.35">
      <c r="A10" s="10" t="s">
        <v>46</v>
      </c>
      <c r="B10" s="10">
        <v>1035</v>
      </c>
      <c r="C10" s="10" t="s">
        <v>489</v>
      </c>
      <c r="D10" s="10" t="s">
        <v>501</v>
      </c>
      <c r="E10" s="33">
        <v>46273.822916666657</v>
      </c>
      <c r="F10" s="33">
        <v>46273.822916666657</v>
      </c>
      <c r="G10" s="10"/>
      <c r="H10" s="16">
        <f t="shared" si="0"/>
        <v>30</v>
      </c>
      <c r="I10" s="11">
        <f t="shared" si="1"/>
        <v>46273.802083333321</v>
      </c>
      <c r="J10" s="10">
        <f t="shared" si="2"/>
        <v>1</v>
      </c>
      <c r="K10" s="10">
        <f t="shared" si="3"/>
        <v>1</v>
      </c>
      <c r="L10" s="10" t="str">
        <f t="shared" si="4"/>
        <v>3</v>
      </c>
      <c r="M10" s="10" t="s">
        <v>491</v>
      </c>
      <c r="N10" s="10" t="s">
        <v>492</v>
      </c>
      <c r="O10" s="10" t="s">
        <v>502</v>
      </c>
    </row>
    <row r="11" spans="1:15" ht="15" customHeight="1" x14ac:dyDescent="0.35">
      <c r="A11" s="10" t="s">
        <v>47</v>
      </c>
      <c r="B11" s="10">
        <v>1888</v>
      </c>
      <c r="C11" s="10" t="s">
        <v>489</v>
      </c>
      <c r="D11" s="10" t="s">
        <v>503</v>
      </c>
      <c r="E11" s="33">
        <v>46273.822916666657</v>
      </c>
      <c r="F11" s="33">
        <v>46273.822916666657</v>
      </c>
      <c r="G11" s="10"/>
      <c r="H11" s="16">
        <f t="shared" si="0"/>
        <v>30</v>
      </c>
      <c r="I11" s="11">
        <f t="shared" si="1"/>
        <v>46273.802083333321</v>
      </c>
      <c r="J11" s="10">
        <f t="shared" si="2"/>
        <v>46</v>
      </c>
      <c r="K11" s="10">
        <f t="shared" si="3"/>
        <v>88</v>
      </c>
      <c r="L11" s="10" t="str">
        <f t="shared" si="4"/>
        <v>1, 5</v>
      </c>
      <c r="M11" s="10" t="s">
        <v>491</v>
      </c>
      <c r="N11" s="10" t="s">
        <v>492</v>
      </c>
      <c r="O11" s="10" t="s">
        <v>504</v>
      </c>
    </row>
    <row r="12" spans="1:15" ht="15" customHeight="1" x14ac:dyDescent="0.35">
      <c r="A12" s="10" t="s">
        <v>48</v>
      </c>
      <c r="B12" s="10">
        <v>1012</v>
      </c>
      <c r="C12" s="10" t="s">
        <v>489</v>
      </c>
      <c r="D12" s="10" t="s">
        <v>505</v>
      </c>
      <c r="E12" s="33">
        <v>46273.833333333343</v>
      </c>
      <c r="F12" s="33">
        <v>46273.833333333343</v>
      </c>
      <c r="G12" s="10"/>
      <c r="H12" s="16">
        <f t="shared" si="0"/>
        <v>30</v>
      </c>
      <c r="I12" s="11">
        <f t="shared" si="1"/>
        <v>46273.812500000007</v>
      </c>
      <c r="J12" s="10">
        <f t="shared" si="2"/>
        <v>14</v>
      </c>
      <c r="K12" s="10">
        <f t="shared" si="3"/>
        <v>27</v>
      </c>
      <c r="L12" s="10" t="str">
        <f t="shared" si="4"/>
        <v>1, 2, 3, 4, 5</v>
      </c>
      <c r="M12" s="10" t="s">
        <v>491</v>
      </c>
      <c r="N12" s="10" t="s">
        <v>492</v>
      </c>
      <c r="O12" s="10" t="s">
        <v>506</v>
      </c>
    </row>
    <row r="13" spans="1:15" ht="15" customHeight="1" x14ac:dyDescent="0.35">
      <c r="A13" s="10" t="s">
        <v>49</v>
      </c>
      <c r="B13" s="10">
        <v>1018</v>
      </c>
      <c r="C13" s="10" t="s">
        <v>489</v>
      </c>
      <c r="D13" s="10" t="s">
        <v>507</v>
      </c>
      <c r="E13" s="33">
        <v>46273.833333333343</v>
      </c>
      <c r="F13" s="33">
        <v>46273.833333333343</v>
      </c>
      <c r="G13" s="10"/>
      <c r="H13" s="16">
        <f t="shared" si="0"/>
        <v>30</v>
      </c>
      <c r="I13" s="11">
        <f t="shared" si="1"/>
        <v>46273.812500000007</v>
      </c>
      <c r="J13" s="10">
        <f t="shared" si="2"/>
        <v>8</v>
      </c>
      <c r="K13" s="10">
        <f t="shared" si="3"/>
        <v>16</v>
      </c>
      <c r="L13" s="10" t="str">
        <f t="shared" si="4"/>
        <v>1, 2, 3, 4, 5</v>
      </c>
      <c r="M13" s="10" t="s">
        <v>491</v>
      </c>
      <c r="N13" s="10" t="s">
        <v>492</v>
      </c>
      <c r="O13" s="10" t="s">
        <v>508</v>
      </c>
    </row>
    <row r="14" spans="1:15" x14ac:dyDescent="0.35">
      <c r="A14" s="10" t="s">
        <v>50</v>
      </c>
      <c r="B14" s="10">
        <v>1037</v>
      </c>
      <c r="C14" s="10" t="s">
        <v>489</v>
      </c>
      <c r="D14" s="10" t="s">
        <v>509</v>
      </c>
      <c r="E14" s="33">
        <v>46273.833333333343</v>
      </c>
      <c r="F14" s="33">
        <v>46273.833333333343</v>
      </c>
      <c r="G14" s="10"/>
      <c r="H14" s="16">
        <f t="shared" si="0"/>
        <v>30</v>
      </c>
      <c r="I14" s="11">
        <f t="shared" si="1"/>
        <v>46273.812500000007</v>
      </c>
      <c r="J14" s="10">
        <f t="shared" si="2"/>
        <v>11</v>
      </c>
      <c r="K14" s="10">
        <f t="shared" si="3"/>
        <v>28</v>
      </c>
      <c r="L14" s="10" t="str">
        <f t="shared" si="4"/>
        <v>1, 2, 3, 4, 5, 6</v>
      </c>
      <c r="M14" s="10" t="s">
        <v>491</v>
      </c>
      <c r="N14" s="10" t="s">
        <v>492</v>
      </c>
      <c r="O14" s="10" t="s">
        <v>510</v>
      </c>
    </row>
    <row r="15" spans="1:15" x14ac:dyDescent="0.35">
      <c r="A15" s="10" t="s">
        <v>51</v>
      </c>
      <c r="B15" s="10">
        <v>1057</v>
      </c>
      <c r="C15" s="10" t="s">
        <v>489</v>
      </c>
      <c r="D15" s="10" t="s">
        <v>511</v>
      </c>
      <c r="E15" s="33">
        <v>46273.833333333343</v>
      </c>
      <c r="F15" s="33">
        <v>46273.833333333343</v>
      </c>
      <c r="G15" s="10"/>
      <c r="H15" s="16">
        <f t="shared" si="0"/>
        <v>30</v>
      </c>
      <c r="I15" s="11">
        <f t="shared" si="1"/>
        <v>46273.812500000007</v>
      </c>
      <c r="J15" s="10">
        <f t="shared" si="2"/>
        <v>14</v>
      </c>
      <c r="K15" s="10">
        <f t="shared" si="3"/>
        <v>20</v>
      </c>
      <c r="L15" s="10" t="str">
        <f t="shared" si="4"/>
        <v>1, 2, 3, 4, 5, 6</v>
      </c>
      <c r="M15" s="10" t="s">
        <v>491</v>
      </c>
      <c r="N15" s="10" t="s">
        <v>492</v>
      </c>
      <c r="O15" s="10" t="s">
        <v>512</v>
      </c>
    </row>
    <row r="16" spans="1:15" x14ac:dyDescent="0.35">
      <c r="A16" s="10" t="s">
        <v>52</v>
      </c>
      <c r="B16" s="10">
        <v>1003</v>
      </c>
      <c r="C16" s="10" t="s">
        <v>489</v>
      </c>
      <c r="D16" s="10" t="s">
        <v>490</v>
      </c>
      <c r="E16" s="33">
        <v>46273.84375</v>
      </c>
      <c r="F16" s="33">
        <v>46273.84375</v>
      </c>
      <c r="G16" s="10"/>
      <c r="H16" s="16">
        <f t="shared" si="0"/>
        <v>30</v>
      </c>
      <c r="I16" s="11">
        <f t="shared" si="1"/>
        <v>46273.822916666664</v>
      </c>
      <c r="J16" s="10">
        <f t="shared" si="2"/>
        <v>26</v>
      </c>
      <c r="K16" s="10">
        <f t="shared" si="3"/>
        <v>52</v>
      </c>
      <c r="L16" s="10" t="str">
        <f t="shared" si="4"/>
        <v>1, 2, 3, 4, 5, 6</v>
      </c>
      <c r="M16" s="10" t="s">
        <v>491</v>
      </c>
      <c r="N16" s="10" t="s">
        <v>492</v>
      </c>
      <c r="O16" s="10" t="s">
        <v>513</v>
      </c>
    </row>
    <row r="17" spans="1:15" x14ac:dyDescent="0.35">
      <c r="A17" s="10" t="s">
        <v>53</v>
      </c>
      <c r="B17" s="10">
        <v>1020</v>
      </c>
      <c r="C17" s="10" t="s">
        <v>489</v>
      </c>
      <c r="D17" s="10" t="s">
        <v>514</v>
      </c>
      <c r="E17" s="33">
        <v>46273.84375</v>
      </c>
      <c r="F17" s="33">
        <v>46273.84375</v>
      </c>
      <c r="G17" s="10"/>
      <c r="H17" s="16">
        <f t="shared" si="0"/>
        <v>30</v>
      </c>
      <c r="I17" s="11">
        <f t="shared" si="1"/>
        <v>46273.822916666664</v>
      </c>
      <c r="J17" s="10">
        <f t="shared" si="2"/>
        <v>6</v>
      </c>
      <c r="K17" s="10">
        <f t="shared" si="3"/>
        <v>17</v>
      </c>
      <c r="L17" s="10" t="str">
        <f t="shared" si="4"/>
        <v>1, 2, 3, 5, 6</v>
      </c>
      <c r="M17" s="10" t="s">
        <v>491</v>
      </c>
      <c r="N17" s="10" t="s">
        <v>492</v>
      </c>
      <c r="O17" s="10" t="s">
        <v>515</v>
      </c>
    </row>
    <row r="18" spans="1:15" x14ac:dyDescent="0.35">
      <c r="A18" s="10" t="s">
        <v>54</v>
      </c>
      <c r="B18" s="10">
        <v>1022</v>
      </c>
      <c r="C18" s="10" t="s">
        <v>489</v>
      </c>
      <c r="D18" s="10" t="s">
        <v>516</v>
      </c>
      <c r="E18" s="33">
        <v>46273.84375</v>
      </c>
      <c r="F18" s="33">
        <v>46273.84375</v>
      </c>
      <c r="G18" s="10"/>
      <c r="H18" s="16">
        <f t="shared" si="0"/>
        <v>30</v>
      </c>
      <c r="I18" s="11">
        <f t="shared" si="1"/>
        <v>46273.822916666664</v>
      </c>
      <c r="J18" s="10">
        <f t="shared" si="2"/>
        <v>11</v>
      </c>
      <c r="K18" s="10">
        <f t="shared" si="3"/>
        <v>34</v>
      </c>
      <c r="L18" s="10" t="str">
        <f t="shared" si="4"/>
        <v>1, 2, 4, 5, 6</v>
      </c>
      <c r="M18" s="10" t="s">
        <v>491</v>
      </c>
      <c r="N18" s="10" t="s">
        <v>492</v>
      </c>
      <c r="O18" s="10" t="s">
        <v>517</v>
      </c>
    </row>
    <row r="19" spans="1:15" x14ac:dyDescent="0.35">
      <c r="A19" s="10" t="s">
        <v>55</v>
      </c>
      <c r="B19" s="10">
        <v>1028</v>
      </c>
      <c r="C19" s="10" t="s">
        <v>489</v>
      </c>
      <c r="D19" s="10" t="s">
        <v>494</v>
      </c>
      <c r="E19" s="33">
        <v>46273.84375</v>
      </c>
      <c r="F19" s="33">
        <v>46273.84375</v>
      </c>
      <c r="G19" s="10"/>
      <c r="H19" s="16">
        <f t="shared" si="0"/>
        <v>30</v>
      </c>
      <c r="I19" s="11">
        <f t="shared" si="1"/>
        <v>46273.822916666664</v>
      </c>
      <c r="J19" s="10">
        <f t="shared" si="2"/>
        <v>8</v>
      </c>
      <c r="K19" s="10">
        <f t="shared" si="3"/>
        <v>10</v>
      </c>
      <c r="L19" s="10" t="str">
        <f t="shared" si="4"/>
        <v>1, 2, 3, 4, 5</v>
      </c>
      <c r="M19" s="10" t="s">
        <v>491</v>
      </c>
      <c r="N19" s="10" t="s">
        <v>492</v>
      </c>
      <c r="O19" s="10" t="s">
        <v>518</v>
      </c>
    </row>
    <row r="20" spans="1:15" x14ac:dyDescent="0.35">
      <c r="A20" s="10" t="s">
        <v>56</v>
      </c>
      <c r="B20" s="10">
        <v>1036</v>
      </c>
      <c r="C20" s="10" t="s">
        <v>489</v>
      </c>
      <c r="D20" s="10" t="s">
        <v>496</v>
      </c>
      <c r="E20" s="33">
        <v>46273.84375</v>
      </c>
      <c r="F20" s="33">
        <v>46273.84375</v>
      </c>
      <c r="G20" s="10"/>
      <c r="H20" s="16">
        <f t="shared" si="0"/>
        <v>30</v>
      </c>
      <c r="I20" s="11">
        <f t="shared" si="1"/>
        <v>46273.822916666664</v>
      </c>
      <c r="J20" s="10">
        <f t="shared" si="2"/>
        <v>11</v>
      </c>
      <c r="K20" s="10">
        <f t="shared" si="3"/>
        <v>22</v>
      </c>
      <c r="L20" s="10" t="str">
        <f t="shared" si="4"/>
        <v>1, 2, 3, 6</v>
      </c>
      <c r="M20" s="10" t="s">
        <v>491</v>
      </c>
      <c r="N20" s="10" t="s">
        <v>492</v>
      </c>
      <c r="O20" s="10" t="s">
        <v>519</v>
      </c>
    </row>
    <row r="21" spans="1:15" x14ac:dyDescent="0.35">
      <c r="A21" s="10" t="s">
        <v>57</v>
      </c>
      <c r="B21" s="10">
        <v>1054</v>
      </c>
      <c r="C21" s="10" t="s">
        <v>489</v>
      </c>
      <c r="D21" s="10" t="s">
        <v>498</v>
      </c>
      <c r="E21" s="33">
        <v>46273.84375</v>
      </c>
      <c r="F21" s="33">
        <v>46273.84375</v>
      </c>
      <c r="G21" s="10"/>
      <c r="H21" s="16">
        <f t="shared" si="0"/>
        <v>30</v>
      </c>
      <c r="I21" s="11">
        <f t="shared" si="1"/>
        <v>46273.822916666664</v>
      </c>
      <c r="J21" s="10">
        <f t="shared" si="2"/>
        <v>13</v>
      </c>
      <c r="K21" s="10">
        <f t="shared" si="3"/>
        <v>43</v>
      </c>
      <c r="L21" s="10" t="str">
        <f t="shared" si="4"/>
        <v>1, 2, 3, 4, 5</v>
      </c>
      <c r="M21" s="10" t="s">
        <v>491</v>
      </c>
      <c r="N21" s="10" t="s">
        <v>492</v>
      </c>
      <c r="O21" s="10" t="s">
        <v>520</v>
      </c>
    </row>
    <row r="22" spans="1:15" x14ac:dyDescent="0.35">
      <c r="A22" s="10" t="s">
        <v>58</v>
      </c>
      <c r="B22" s="10">
        <v>1010</v>
      </c>
      <c r="C22" s="10" t="s">
        <v>489</v>
      </c>
      <c r="D22" s="10" t="s">
        <v>501</v>
      </c>
      <c r="E22" s="33">
        <v>46273.854166666657</v>
      </c>
      <c r="F22" s="33">
        <v>46273.854166666657</v>
      </c>
      <c r="G22" s="10"/>
      <c r="H22" s="16">
        <f t="shared" si="0"/>
        <v>30</v>
      </c>
      <c r="I22" s="11">
        <f t="shared" si="1"/>
        <v>46273.833333333321</v>
      </c>
      <c r="J22" s="10">
        <f t="shared" si="2"/>
        <v>7</v>
      </c>
      <c r="K22" s="10">
        <f t="shared" si="3"/>
        <v>24</v>
      </c>
      <c r="L22" s="10" t="str">
        <f t="shared" si="4"/>
        <v>1, 2, 3, 6</v>
      </c>
      <c r="M22" s="10" t="s">
        <v>491</v>
      </c>
      <c r="N22" s="10" t="s">
        <v>492</v>
      </c>
      <c r="O22" s="10" t="s">
        <v>521</v>
      </c>
    </row>
    <row r="23" spans="1:15" x14ac:dyDescent="0.35">
      <c r="A23" s="10" t="s">
        <v>59</v>
      </c>
      <c r="B23" s="10">
        <v>1019</v>
      </c>
      <c r="C23" s="10" t="s">
        <v>489</v>
      </c>
      <c r="D23" s="10" t="s">
        <v>503</v>
      </c>
      <c r="E23" s="33">
        <v>46273.854166666657</v>
      </c>
      <c r="F23" s="33">
        <v>46273.854166666657</v>
      </c>
      <c r="G23" s="10"/>
      <c r="H23" s="16">
        <f t="shared" si="0"/>
        <v>30</v>
      </c>
      <c r="I23" s="11">
        <f t="shared" si="1"/>
        <v>46273.833333333321</v>
      </c>
      <c r="J23" s="10">
        <f t="shared" si="2"/>
        <v>10</v>
      </c>
      <c r="K23" s="10">
        <f t="shared" si="3"/>
        <v>31</v>
      </c>
      <c r="L23" s="10" t="str">
        <f t="shared" si="4"/>
        <v>1, 2, 3, 4, 6</v>
      </c>
      <c r="M23" s="10" t="s">
        <v>491</v>
      </c>
      <c r="N23" s="10" t="s">
        <v>492</v>
      </c>
      <c r="O23" s="10" t="s">
        <v>522</v>
      </c>
    </row>
    <row r="24" spans="1:15" x14ac:dyDescent="0.35">
      <c r="A24" s="10" t="s">
        <v>60</v>
      </c>
      <c r="B24" s="10">
        <v>1021</v>
      </c>
      <c r="C24" s="10" t="s">
        <v>489</v>
      </c>
      <c r="D24" s="10" t="s">
        <v>505</v>
      </c>
      <c r="E24" s="33">
        <v>46273.854166666657</v>
      </c>
      <c r="F24" s="33">
        <v>46273.854166666657</v>
      </c>
      <c r="G24" s="10"/>
      <c r="H24" s="16">
        <f t="shared" si="0"/>
        <v>30</v>
      </c>
      <c r="I24" s="11">
        <f t="shared" si="1"/>
        <v>46273.833333333321</v>
      </c>
      <c r="J24" s="10">
        <f t="shared" si="2"/>
        <v>8</v>
      </c>
      <c r="K24" s="10">
        <f t="shared" si="3"/>
        <v>18</v>
      </c>
      <c r="L24" s="10" t="str">
        <f t="shared" si="4"/>
        <v>1, 2, 4, 5</v>
      </c>
      <c r="M24" s="10" t="s">
        <v>491</v>
      </c>
      <c r="N24" s="10" t="s">
        <v>492</v>
      </c>
      <c r="O24" s="10" t="s">
        <v>523</v>
      </c>
    </row>
    <row r="25" spans="1:15" x14ac:dyDescent="0.35">
      <c r="A25" s="10" t="s">
        <v>61</v>
      </c>
      <c r="B25" s="10">
        <v>1030</v>
      </c>
      <c r="C25" s="10" t="s">
        <v>489</v>
      </c>
      <c r="D25" s="10" t="s">
        <v>507</v>
      </c>
      <c r="E25" s="33">
        <v>46273.854166666657</v>
      </c>
      <c r="F25" s="33">
        <v>46273.854166666657</v>
      </c>
      <c r="G25" s="10"/>
      <c r="H25" s="16">
        <f t="shared" si="0"/>
        <v>30</v>
      </c>
      <c r="I25" s="11">
        <f t="shared" si="1"/>
        <v>46273.833333333321</v>
      </c>
      <c r="J25" s="10">
        <f t="shared" si="2"/>
        <v>5</v>
      </c>
      <c r="K25" s="10">
        <f t="shared" si="3"/>
        <v>19</v>
      </c>
      <c r="L25" s="10" t="str">
        <f t="shared" si="4"/>
        <v>1, 2, 4, 5, 6</v>
      </c>
      <c r="M25" s="10" t="s">
        <v>491</v>
      </c>
      <c r="N25" s="10" t="s">
        <v>492</v>
      </c>
      <c r="O25" s="10" t="s">
        <v>524</v>
      </c>
    </row>
    <row r="26" spans="1:15" x14ac:dyDescent="0.35">
      <c r="A26" s="10" t="s">
        <v>62</v>
      </c>
      <c r="B26" s="10">
        <v>1042</v>
      </c>
      <c r="C26" s="10" t="s">
        <v>489</v>
      </c>
      <c r="D26" s="10" t="s">
        <v>509</v>
      </c>
      <c r="E26" s="33">
        <v>46273.854166666657</v>
      </c>
      <c r="F26" s="33">
        <v>46273.854166666657</v>
      </c>
      <c r="G26" s="10"/>
      <c r="H26" s="16">
        <f t="shared" si="0"/>
        <v>30</v>
      </c>
      <c r="I26" s="11">
        <f t="shared" si="1"/>
        <v>46273.833333333321</v>
      </c>
      <c r="J26" s="10">
        <f t="shared" si="2"/>
        <v>47</v>
      </c>
      <c r="K26" s="10">
        <f t="shared" si="3"/>
        <v>200</v>
      </c>
      <c r="L26" s="10" t="str">
        <f t="shared" si="4"/>
        <v>1, 2, 3, 4, 5, 6</v>
      </c>
      <c r="M26" s="10" t="s">
        <v>491</v>
      </c>
      <c r="N26" s="10" t="s">
        <v>492</v>
      </c>
      <c r="O26" s="10" t="s">
        <v>525</v>
      </c>
    </row>
    <row r="27" spans="1:15" x14ac:dyDescent="0.35">
      <c r="A27" s="10" t="s">
        <v>63</v>
      </c>
      <c r="B27" s="10">
        <v>1080</v>
      </c>
      <c r="C27" s="10" t="s">
        <v>489</v>
      </c>
      <c r="D27" s="10" t="s">
        <v>511</v>
      </c>
      <c r="E27" s="33">
        <v>46273.854166666657</v>
      </c>
      <c r="F27" s="33">
        <v>46273.854166666657</v>
      </c>
      <c r="G27" s="10"/>
      <c r="H27" s="16">
        <f t="shared" si="0"/>
        <v>30</v>
      </c>
      <c r="I27" s="11">
        <f t="shared" si="1"/>
        <v>46273.833333333321</v>
      </c>
      <c r="J27" s="10">
        <f t="shared" si="2"/>
        <v>16</v>
      </c>
      <c r="K27" s="10">
        <f t="shared" si="3"/>
        <v>25</v>
      </c>
      <c r="L27" s="10" t="str">
        <f t="shared" si="4"/>
        <v>1, 2, 3, 4</v>
      </c>
      <c r="M27" s="10" t="s">
        <v>491</v>
      </c>
      <c r="N27" s="10" t="s">
        <v>492</v>
      </c>
      <c r="O27" s="10" t="s">
        <v>526</v>
      </c>
    </row>
    <row r="28" spans="1:15" x14ac:dyDescent="0.35">
      <c r="A28" s="10" t="s">
        <v>64</v>
      </c>
      <c r="B28" s="10">
        <v>1026</v>
      </c>
      <c r="C28" s="10" t="s">
        <v>489</v>
      </c>
      <c r="D28" s="10" t="s">
        <v>490</v>
      </c>
      <c r="E28" s="33">
        <v>46273.864583333343</v>
      </c>
      <c r="F28" s="33">
        <v>46273.864583333343</v>
      </c>
      <c r="G28" s="10"/>
      <c r="H28" s="16">
        <f t="shared" si="0"/>
        <v>30</v>
      </c>
      <c r="I28" s="11">
        <f t="shared" si="1"/>
        <v>46273.843750000007</v>
      </c>
      <c r="J28" s="10">
        <f t="shared" si="2"/>
        <v>11</v>
      </c>
      <c r="K28" s="10">
        <f t="shared" si="3"/>
        <v>29</v>
      </c>
      <c r="L28" s="10" t="str">
        <f t="shared" si="4"/>
        <v>1, 2, 4, 6</v>
      </c>
      <c r="M28" s="10" t="s">
        <v>491</v>
      </c>
      <c r="N28" s="10" t="s">
        <v>492</v>
      </c>
      <c r="O28" s="10" t="s">
        <v>527</v>
      </c>
    </row>
    <row r="29" spans="1:15" x14ac:dyDescent="0.35">
      <c r="A29" s="10" t="s">
        <v>65</v>
      </c>
      <c r="B29" s="10">
        <v>1033</v>
      </c>
      <c r="C29" s="10" t="s">
        <v>489</v>
      </c>
      <c r="D29" s="10" t="s">
        <v>514</v>
      </c>
      <c r="E29" s="33">
        <v>46273.864583333343</v>
      </c>
      <c r="F29" s="33">
        <v>46273.864583333343</v>
      </c>
      <c r="G29" s="10"/>
      <c r="H29" s="16">
        <f t="shared" si="0"/>
        <v>30</v>
      </c>
      <c r="I29" s="11">
        <f t="shared" si="1"/>
        <v>46273.843750000007</v>
      </c>
      <c r="J29" s="10">
        <f t="shared" si="2"/>
        <v>18</v>
      </c>
      <c r="K29" s="10">
        <f t="shared" si="3"/>
        <v>74</v>
      </c>
      <c r="L29" s="10" t="str">
        <f t="shared" si="4"/>
        <v>1, 2, 3, 4, 6</v>
      </c>
      <c r="M29" s="10" t="s">
        <v>491</v>
      </c>
      <c r="N29" s="10" t="s">
        <v>492</v>
      </c>
      <c r="O29" s="10" t="s">
        <v>528</v>
      </c>
    </row>
    <row r="30" spans="1:15" x14ac:dyDescent="0.35">
      <c r="A30" s="10" t="s">
        <v>66</v>
      </c>
      <c r="B30" s="10">
        <v>1034</v>
      </c>
      <c r="C30" s="10" t="s">
        <v>489</v>
      </c>
      <c r="D30" s="10" t="s">
        <v>516</v>
      </c>
      <c r="E30" s="33">
        <v>46273.864583333343</v>
      </c>
      <c r="F30" s="33">
        <v>46273.864583333343</v>
      </c>
      <c r="G30" s="10"/>
      <c r="H30" s="16">
        <f t="shared" si="0"/>
        <v>30</v>
      </c>
      <c r="I30" s="11">
        <f t="shared" si="1"/>
        <v>46273.843750000007</v>
      </c>
      <c r="J30" s="10">
        <f t="shared" si="2"/>
        <v>34</v>
      </c>
      <c r="K30" s="10">
        <f t="shared" si="3"/>
        <v>98</v>
      </c>
      <c r="L30" s="10" t="str">
        <f t="shared" si="4"/>
        <v>1, 2, 3, 4, 5, 6</v>
      </c>
      <c r="M30" s="10" t="s">
        <v>491</v>
      </c>
      <c r="N30" s="10" t="s">
        <v>492</v>
      </c>
      <c r="O30" s="10" t="s">
        <v>529</v>
      </c>
    </row>
    <row r="31" spans="1:15" x14ac:dyDescent="0.35">
      <c r="A31" s="10" t="s">
        <v>67</v>
      </c>
      <c r="B31" s="10">
        <v>1039</v>
      </c>
      <c r="C31" s="10" t="s">
        <v>489</v>
      </c>
      <c r="D31" s="10" t="s">
        <v>494</v>
      </c>
      <c r="E31" s="33">
        <v>46273.864583333343</v>
      </c>
      <c r="F31" s="33">
        <v>46273.864583333343</v>
      </c>
      <c r="G31" s="10"/>
      <c r="H31" s="16">
        <f t="shared" si="0"/>
        <v>30</v>
      </c>
      <c r="I31" s="11">
        <f t="shared" si="1"/>
        <v>46273.843750000007</v>
      </c>
      <c r="J31" s="10">
        <f t="shared" si="2"/>
        <v>11</v>
      </c>
      <c r="K31" s="10">
        <f t="shared" si="3"/>
        <v>19</v>
      </c>
      <c r="L31" s="10" t="str">
        <f t="shared" si="4"/>
        <v>1, 2, 3, 4, 5, 6</v>
      </c>
      <c r="M31" s="10" t="s">
        <v>491</v>
      </c>
      <c r="N31" s="10" t="s">
        <v>492</v>
      </c>
      <c r="O31" s="10" t="s">
        <v>530</v>
      </c>
    </row>
    <row r="32" spans="1:15" x14ac:dyDescent="0.35">
      <c r="A32" s="10" t="s">
        <v>68</v>
      </c>
      <c r="B32" s="10">
        <v>1048</v>
      </c>
      <c r="C32" s="10" t="s">
        <v>489</v>
      </c>
      <c r="D32" s="10" t="s">
        <v>496</v>
      </c>
      <c r="E32" s="33">
        <v>46273.864583333343</v>
      </c>
      <c r="F32" s="33">
        <v>46273.864583333343</v>
      </c>
      <c r="G32" s="10"/>
      <c r="H32" s="16">
        <f t="shared" si="0"/>
        <v>30</v>
      </c>
      <c r="I32" s="11">
        <f t="shared" si="1"/>
        <v>46273.843750000007</v>
      </c>
      <c r="J32" s="10">
        <f t="shared" si="2"/>
        <v>6</v>
      </c>
      <c r="K32" s="10">
        <f t="shared" si="3"/>
        <v>11</v>
      </c>
      <c r="L32" s="10" t="str">
        <f t="shared" si="4"/>
        <v>1, 4, 6</v>
      </c>
      <c r="M32" s="10" t="s">
        <v>491</v>
      </c>
      <c r="N32" s="10" t="s">
        <v>492</v>
      </c>
      <c r="O32" s="10" t="s">
        <v>531</v>
      </c>
    </row>
    <row r="33" spans="1:15" x14ac:dyDescent="0.35">
      <c r="A33" s="10" t="s">
        <v>69</v>
      </c>
      <c r="B33" s="10">
        <v>1051</v>
      </c>
      <c r="C33" s="10" t="s">
        <v>489</v>
      </c>
      <c r="D33" s="10" t="s">
        <v>498</v>
      </c>
      <c r="E33" s="33">
        <v>46273.864583333343</v>
      </c>
      <c r="F33" s="33">
        <v>46273.864583333343</v>
      </c>
      <c r="G33" s="10"/>
      <c r="H33" s="16">
        <f t="shared" si="0"/>
        <v>30</v>
      </c>
      <c r="I33" s="11">
        <f t="shared" si="1"/>
        <v>46273.843750000007</v>
      </c>
      <c r="J33" s="10">
        <f t="shared" si="2"/>
        <v>9</v>
      </c>
      <c r="K33" s="10">
        <f t="shared" si="3"/>
        <v>45</v>
      </c>
      <c r="L33" s="10" t="str">
        <f t="shared" si="4"/>
        <v>1, 2, 3, 4, 6</v>
      </c>
      <c r="M33" s="10" t="s">
        <v>491</v>
      </c>
      <c r="N33" s="10" t="s">
        <v>492</v>
      </c>
      <c r="O33" s="10" t="s">
        <v>532</v>
      </c>
    </row>
    <row r="34" spans="1:15" x14ac:dyDescent="0.35">
      <c r="A34" s="10" t="s">
        <v>70</v>
      </c>
      <c r="B34" s="10">
        <v>1063</v>
      </c>
      <c r="C34" s="10" t="s">
        <v>489</v>
      </c>
      <c r="D34" s="10" t="s">
        <v>501</v>
      </c>
      <c r="E34" s="33">
        <v>46273.864583333343</v>
      </c>
      <c r="F34" s="33">
        <v>46273.864583333343</v>
      </c>
      <c r="G34" s="10"/>
      <c r="H34" s="16">
        <f t="shared" si="0"/>
        <v>30</v>
      </c>
      <c r="I34" s="11">
        <f t="shared" si="1"/>
        <v>46273.843750000007</v>
      </c>
      <c r="J34" s="10">
        <f t="shared" si="2"/>
        <v>14</v>
      </c>
      <c r="K34" s="10">
        <f t="shared" si="3"/>
        <v>35</v>
      </c>
      <c r="L34" s="10" t="str">
        <f t="shared" si="4"/>
        <v>1, 2, 3, 4, 5, 6</v>
      </c>
      <c r="M34" s="10" t="s">
        <v>491</v>
      </c>
      <c r="N34" s="10" t="s">
        <v>492</v>
      </c>
      <c r="O34" s="10" t="s">
        <v>533</v>
      </c>
    </row>
    <row r="35" spans="1:15" x14ac:dyDescent="0.35">
      <c r="A35" s="10" t="s">
        <v>71</v>
      </c>
      <c r="B35" s="10">
        <v>1066</v>
      </c>
      <c r="C35" s="10" t="s">
        <v>489</v>
      </c>
      <c r="D35" s="10" t="s">
        <v>503</v>
      </c>
      <c r="E35" s="33">
        <v>46273.875</v>
      </c>
      <c r="F35" s="33">
        <v>46273.875</v>
      </c>
      <c r="G35" s="10"/>
      <c r="H35" s="16">
        <f t="shared" si="0"/>
        <v>30</v>
      </c>
      <c r="I35" s="11">
        <f t="shared" si="1"/>
        <v>46273.854166666664</v>
      </c>
      <c r="J35" s="10">
        <f t="shared" si="2"/>
        <v>8</v>
      </c>
      <c r="K35" s="10">
        <f t="shared" si="3"/>
        <v>12</v>
      </c>
      <c r="L35" s="10" t="str">
        <f t="shared" si="4"/>
        <v>2, 3, 4, 5, 6</v>
      </c>
      <c r="M35" s="10" t="s">
        <v>491</v>
      </c>
      <c r="N35" s="10" t="s">
        <v>492</v>
      </c>
      <c r="O35" s="10" t="s">
        <v>534</v>
      </c>
    </row>
    <row r="36" spans="1:15" x14ac:dyDescent="0.35">
      <c r="A36" s="10" t="s">
        <v>72</v>
      </c>
      <c r="B36" s="10">
        <v>1069</v>
      </c>
      <c r="C36" s="10" t="s">
        <v>489</v>
      </c>
      <c r="D36" s="10" t="s">
        <v>505</v>
      </c>
      <c r="E36" s="33">
        <v>46273.875</v>
      </c>
      <c r="F36" s="33">
        <v>46273.875</v>
      </c>
      <c r="G36" s="10"/>
      <c r="H36" s="16">
        <f t="shared" si="0"/>
        <v>30</v>
      </c>
      <c r="I36" s="11">
        <f t="shared" si="1"/>
        <v>46273.854166666664</v>
      </c>
      <c r="J36" s="10">
        <f t="shared" si="2"/>
        <v>11</v>
      </c>
      <c r="K36" s="10">
        <f t="shared" si="3"/>
        <v>27</v>
      </c>
      <c r="L36" s="10" t="str">
        <f t="shared" si="4"/>
        <v>1, 2, 4, 6</v>
      </c>
      <c r="M36" s="10" t="s">
        <v>491</v>
      </c>
      <c r="N36" s="10" t="s">
        <v>492</v>
      </c>
      <c r="O36" s="10" t="s">
        <v>535</v>
      </c>
    </row>
    <row r="37" spans="1:15" x14ac:dyDescent="0.35">
      <c r="A37" s="10" t="s">
        <v>73</v>
      </c>
      <c r="B37" s="10">
        <v>1083</v>
      </c>
      <c r="C37" s="10" t="s">
        <v>489</v>
      </c>
      <c r="D37" s="10" t="s">
        <v>507</v>
      </c>
      <c r="E37" s="33">
        <v>46273.875</v>
      </c>
      <c r="F37" s="33">
        <v>46273.875</v>
      </c>
      <c r="G37" s="10"/>
      <c r="H37" s="16">
        <f t="shared" si="0"/>
        <v>30</v>
      </c>
      <c r="I37" s="11">
        <f t="shared" si="1"/>
        <v>46273.854166666664</v>
      </c>
      <c r="J37" s="10">
        <f t="shared" si="2"/>
        <v>6</v>
      </c>
      <c r="K37" s="10">
        <f t="shared" si="3"/>
        <v>9</v>
      </c>
      <c r="L37" s="10" t="str">
        <f t="shared" si="4"/>
        <v>1, 2, 4, 6</v>
      </c>
      <c r="M37" s="10" t="s">
        <v>491</v>
      </c>
      <c r="N37" s="10" t="s">
        <v>492</v>
      </c>
      <c r="O37" s="10" t="s">
        <v>536</v>
      </c>
    </row>
    <row r="38" spans="1:15" x14ac:dyDescent="0.35">
      <c r="A38" s="10" t="s">
        <v>74</v>
      </c>
      <c r="B38" s="10">
        <v>1981</v>
      </c>
      <c r="C38" s="10" t="s">
        <v>489</v>
      </c>
      <c r="D38" s="10" t="s">
        <v>511</v>
      </c>
      <c r="E38" s="33">
        <v>46273.885416666657</v>
      </c>
      <c r="F38" s="33">
        <v>46273.885416666657</v>
      </c>
      <c r="G38" s="10"/>
      <c r="H38" s="16">
        <f t="shared" si="0"/>
        <v>30</v>
      </c>
      <c r="I38" s="11">
        <f t="shared" si="1"/>
        <v>46273.864583333321</v>
      </c>
      <c r="J38" s="10">
        <f t="shared" si="2"/>
        <v>16</v>
      </c>
      <c r="K38" s="10">
        <f t="shared" si="3"/>
        <v>90</v>
      </c>
      <c r="L38" s="10" t="str">
        <f t="shared" si="4"/>
        <v>2, 6</v>
      </c>
      <c r="M38" s="10" t="s">
        <v>491</v>
      </c>
      <c r="N38" s="10" t="s">
        <v>492</v>
      </c>
      <c r="O38" s="10" t="s">
        <v>537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O426"/>
  <sheetViews>
    <sheetView zoomScaleNormal="100" workbookViewId="0">
      <pane xSplit="1" ySplit="5" topLeftCell="B6" activePane="bottomRight" state="frozen"/>
      <selection pane="topRight" activeCell="B1" sqref="B1"/>
      <selection pane="bottomLeft" activeCell="A6" sqref="A6"/>
      <selection pane="bottomRight"/>
    </sheetView>
  </sheetViews>
  <sheetFormatPr defaultColWidth="8.6328125" defaultRowHeight="14.5" x14ac:dyDescent="0.35"/>
  <cols>
    <col min="1" max="1" width="11" customWidth="1"/>
    <col min="2" max="3" width="14" customWidth="1"/>
    <col min="4" max="4" width="9" customWidth="1"/>
    <col min="5" max="5" width="8" customWidth="1"/>
    <col min="6" max="6" width="7" customWidth="1"/>
    <col min="7" max="7" width="10" customWidth="1"/>
    <col min="8" max="8" width="11" customWidth="1"/>
    <col min="9" max="9" width="7" customWidth="1"/>
    <col min="10" max="10" width="14" customWidth="1"/>
    <col min="11" max="11" width="13" customWidth="1"/>
    <col min="12" max="12" width="12" customWidth="1"/>
  </cols>
  <sheetData>
    <row r="1" spans="1:15" ht="15.75" customHeight="1" x14ac:dyDescent="0.35">
      <c r="A1" s="19" t="s">
        <v>538</v>
      </c>
    </row>
    <row r="2" spans="1:15" ht="15" customHeight="1" x14ac:dyDescent="0.35">
      <c r="A2" s="1" t="s">
        <v>539</v>
      </c>
    </row>
    <row r="3" spans="1:15" ht="15" customHeight="1" x14ac:dyDescent="0.35">
      <c r="A3" s="6" t="s">
        <v>540</v>
      </c>
    </row>
    <row r="5" spans="1:15" ht="42" customHeight="1" x14ac:dyDescent="0.35">
      <c r="A5" s="8" t="s">
        <v>541</v>
      </c>
      <c r="B5" s="8" t="s">
        <v>542</v>
      </c>
      <c r="C5" s="8" t="s">
        <v>543</v>
      </c>
      <c r="D5" s="8" t="s">
        <v>544</v>
      </c>
      <c r="E5" s="8" t="s">
        <v>23</v>
      </c>
      <c r="F5" s="8" t="s">
        <v>545</v>
      </c>
      <c r="G5" s="8" t="s">
        <v>546</v>
      </c>
      <c r="H5" s="8" t="s">
        <v>547</v>
      </c>
      <c r="I5" s="8" t="s">
        <v>487</v>
      </c>
      <c r="J5" s="8" t="s">
        <v>488</v>
      </c>
      <c r="K5" s="8" t="s">
        <v>101</v>
      </c>
      <c r="L5" s="8" t="s">
        <v>128</v>
      </c>
      <c r="M5" s="8" t="s">
        <v>548</v>
      </c>
      <c r="N5" s="8" t="s">
        <v>549</v>
      </c>
      <c r="O5" s="8" t="s">
        <v>550</v>
      </c>
    </row>
    <row r="6" spans="1:15" ht="15" customHeight="1" x14ac:dyDescent="0.35">
      <c r="A6" s="10" t="s">
        <v>551</v>
      </c>
      <c r="B6" s="10" t="s">
        <v>52</v>
      </c>
      <c r="C6" s="10" t="s">
        <v>52</v>
      </c>
      <c r="D6" s="10"/>
      <c r="E6" s="10">
        <v>1003</v>
      </c>
      <c r="F6" s="10">
        <v>1</v>
      </c>
      <c r="G6" s="11">
        <v>46273.654918981483</v>
      </c>
      <c r="H6" s="10">
        <v>1</v>
      </c>
      <c r="I6" s="10">
        <f t="shared" ref="I6:I69" si="0">COUNTIF(OM_ORDER,A6)</f>
        <v>1</v>
      </c>
      <c r="J6" s="10" t="str">
        <f t="shared" ref="J6:J69" si="1">SUBSTITUTE(TRIM(IF(COUNTIFS(OM_ORDER,A6,OM_WT,1)&gt;0,"1 ","")&amp;IF(COUNTIFS(OM_ORDER,A6,OM_WT,2)&gt;0,"2 ","")&amp;IF(COUNTIFS(OM_ORDER,A6,OM_WT,3)&gt;0,"3 ","")&amp;IF(COUNTIFS(OM_ORDER,A6,OM_WT,4)&gt;0,"4 ","")&amp;IF(COUNTIFS(OM_ORDER,A6,OM_WT,5)&gt;0,"5 ","")&amp;IF(COUNTIFS(OM_ORDER,A6,OM_WT,6)&gt;0,"6 ",""))," ",", ")</f>
        <v>3</v>
      </c>
      <c r="K6" s="10" t="s">
        <v>552</v>
      </c>
      <c r="L6" s="10" t="s">
        <v>492</v>
      </c>
      <c r="M6" s="10">
        <v>28413</v>
      </c>
      <c r="N6" s="10" t="s">
        <v>553</v>
      </c>
      <c r="O6" s="10" t="s">
        <v>554</v>
      </c>
    </row>
    <row r="7" spans="1:15" ht="15" customHeight="1" x14ac:dyDescent="0.35">
      <c r="A7" s="10" t="s">
        <v>555</v>
      </c>
      <c r="B7" s="10" t="s">
        <v>52</v>
      </c>
      <c r="C7" s="10" t="s">
        <v>52</v>
      </c>
      <c r="D7" s="10"/>
      <c r="E7" s="10">
        <v>1003</v>
      </c>
      <c r="F7" s="10">
        <v>2</v>
      </c>
      <c r="G7" s="11">
        <v>46273.654918981483</v>
      </c>
      <c r="H7" s="10">
        <v>1</v>
      </c>
      <c r="I7" s="10">
        <f t="shared" si="0"/>
        <v>2</v>
      </c>
      <c r="J7" s="10" t="str">
        <f t="shared" si="1"/>
        <v>4</v>
      </c>
      <c r="K7" s="10" t="s">
        <v>552</v>
      </c>
      <c r="L7" s="10" t="s">
        <v>492</v>
      </c>
      <c r="M7" s="10">
        <v>29679</v>
      </c>
      <c r="N7" s="10" t="s">
        <v>556</v>
      </c>
      <c r="O7" s="10" t="s">
        <v>557</v>
      </c>
    </row>
    <row r="8" spans="1:15" ht="15" customHeight="1" x14ac:dyDescent="0.35">
      <c r="A8" s="10" t="s">
        <v>558</v>
      </c>
      <c r="B8" s="10" t="s">
        <v>52</v>
      </c>
      <c r="C8" s="10" t="s">
        <v>52</v>
      </c>
      <c r="D8" s="10"/>
      <c r="E8" s="10">
        <v>1003</v>
      </c>
      <c r="F8" s="10">
        <v>3</v>
      </c>
      <c r="G8" s="11">
        <v>46273.654918981483</v>
      </c>
      <c r="H8" s="10">
        <v>1</v>
      </c>
      <c r="I8" s="10">
        <f t="shared" si="0"/>
        <v>1</v>
      </c>
      <c r="J8" s="10" t="str">
        <f t="shared" si="1"/>
        <v>5</v>
      </c>
      <c r="K8" s="10" t="s">
        <v>552</v>
      </c>
      <c r="L8" s="10" t="s">
        <v>492</v>
      </c>
      <c r="M8" s="10">
        <v>6654</v>
      </c>
      <c r="N8" s="10" t="s">
        <v>559</v>
      </c>
      <c r="O8" s="10" t="s">
        <v>560</v>
      </c>
    </row>
    <row r="9" spans="1:15" ht="15" customHeight="1" x14ac:dyDescent="0.35">
      <c r="A9" s="10" t="s">
        <v>561</v>
      </c>
      <c r="B9" s="10" t="s">
        <v>52</v>
      </c>
      <c r="C9" s="10" t="s">
        <v>52</v>
      </c>
      <c r="D9" s="10"/>
      <c r="E9" s="10">
        <v>1003</v>
      </c>
      <c r="F9" s="10">
        <v>4</v>
      </c>
      <c r="G9" s="11">
        <v>46273.654918981483</v>
      </c>
      <c r="H9" s="10">
        <v>1</v>
      </c>
      <c r="I9" s="10">
        <f t="shared" si="0"/>
        <v>1</v>
      </c>
      <c r="J9" s="10" t="str">
        <f t="shared" si="1"/>
        <v>3</v>
      </c>
      <c r="K9" s="10" t="s">
        <v>552</v>
      </c>
      <c r="L9" s="10" t="s">
        <v>492</v>
      </c>
      <c r="M9" s="10">
        <v>14133</v>
      </c>
      <c r="N9" s="10" t="s">
        <v>562</v>
      </c>
      <c r="O9" s="10" t="s">
        <v>563</v>
      </c>
    </row>
    <row r="10" spans="1:15" ht="15" customHeight="1" x14ac:dyDescent="0.35">
      <c r="A10" s="10" t="s">
        <v>564</v>
      </c>
      <c r="B10" s="10" t="s">
        <v>52</v>
      </c>
      <c r="C10" s="10" t="s">
        <v>52</v>
      </c>
      <c r="D10" s="10"/>
      <c r="E10" s="10">
        <v>1003</v>
      </c>
      <c r="F10" s="10">
        <v>5</v>
      </c>
      <c r="G10" s="11">
        <v>46273.654918981483</v>
      </c>
      <c r="H10" s="10">
        <v>1</v>
      </c>
      <c r="I10" s="10">
        <f t="shared" si="0"/>
        <v>1</v>
      </c>
      <c r="J10" s="10" t="str">
        <f t="shared" si="1"/>
        <v>4</v>
      </c>
      <c r="K10" s="10" t="s">
        <v>552</v>
      </c>
      <c r="L10" s="10" t="s">
        <v>492</v>
      </c>
      <c r="M10" s="10">
        <v>13428</v>
      </c>
      <c r="N10" s="10" t="s">
        <v>565</v>
      </c>
      <c r="O10" s="10" t="s">
        <v>566</v>
      </c>
    </row>
    <row r="11" spans="1:15" ht="15" customHeight="1" x14ac:dyDescent="0.35">
      <c r="A11" s="10" t="s">
        <v>567</v>
      </c>
      <c r="B11" s="10" t="s">
        <v>52</v>
      </c>
      <c r="C11" s="10" t="s">
        <v>52</v>
      </c>
      <c r="D11" s="10"/>
      <c r="E11" s="10">
        <v>1003</v>
      </c>
      <c r="F11" s="10">
        <v>6</v>
      </c>
      <c r="G11" s="11">
        <v>46273.654918981483</v>
      </c>
      <c r="H11" s="10">
        <v>1</v>
      </c>
      <c r="I11" s="10">
        <f t="shared" si="0"/>
        <v>1</v>
      </c>
      <c r="J11" s="10" t="str">
        <f t="shared" si="1"/>
        <v>3</v>
      </c>
      <c r="K11" s="10" t="s">
        <v>552</v>
      </c>
      <c r="L11" s="10" t="s">
        <v>492</v>
      </c>
      <c r="M11" s="10">
        <v>13428</v>
      </c>
      <c r="N11" s="10" t="s">
        <v>565</v>
      </c>
      <c r="O11" s="10" t="s">
        <v>568</v>
      </c>
    </row>
    <row r="12" spans="1:15" ht="15" customHeight="1" x14ac:dyDescent="0.35">
      <c r="A12" s="10" t="s">
        <v>569</v>
      </c>
      <c r="B12" s="10" t="s">
        <v>52</v>
      </c>
      <c r="C12" s="10" t="s">
        <v>52</v>
      </c>
      <c r="D12" s="10"/>
      <c r="E12" s="10">
        <v>1003</v>
      </c>
      <c r="F12" s="10">
        <v>7</v>
      </c>
      <c r="G12" s="11">
        <v>46273.655081018522</v>
      </c>
      <c r="H12" s="10">
        <v>1</v>
      </c>
      <c r="I12" s="10">
        <f t="shared" si="0"/>
        <v>1</v>
      </c>
      <c r="J12" s="10" t="str">
        <f t="shared" si="1"/>
        <v>2</v>
      </c>
      <c r="K12" s="10" t="s">
        <v>552</v>
      </c>
      <c r="L12" s="10" t="s">
        <v>492</v>
      </c>
      <c r="M12" s="10">
        <v>14430</v>
      </c>
      <c r="N12" s="10" t="s">
        <v>570</v>
      </c>
      <c r="O12" s="10" t="s">
        <v>571</v>
      </c>
    </row>
    <row r="13" spans="1:15" ht="15" customHeight="1" x14ac:dyDescent="0.35">
      <c r="A13" s="10" t="s">
        <v>572</v>
      </c>
      <c r="B13" s="10" t="s">
        <v>52</v>
      </c>
      <c r="C13" s="10" t="s">
        <v>52</v>
      </c>
      <c r="D13" s="10"/>
      <c r="E13" s="10">
        <v>1003</v>
      </c>
      <c r="F13" s="10">
        <v>8</v>
      </c>
      <c r="G13" s="11">
        <v>46273.681990740741</v>
      </c>
      <c r="H13" s="10">
        <v>1</v>
      </c>
      <c r="I13" s="10">
        <f t="shared" si="0"/>
        <v>1</v>
      </c>
      <c r="J13" s="10" t="str">
        <f t="shared" si="1"/>
        <v>1</v>
      </c>
      <c r="K13" s="10" t="s">
        <v>552</v>
      </c>
      <c r="L13" s="10" t="s">
        <v>492</v>
      </c>
      <c r="M13" s="10">
        <v>14430</v>
      </c>
      <c r="N13" s="10" t="s">
        <v>570</v>
      </c>
      <c r="O13" s="10" t="s">
        <v>573</v>
      </c>
    </row>
    <row r="14" spans="1:15" ht="15" customHeight="1" x14ac:dyDescent="0.35">
      <c r="A14" s="10" t="s">
        <v>574</v>
      </c>
      <c r="B14" s="10" t="s">
        <v>52</v>
      </c>
      <c r="C14" s="10" t="s">
        <v>52</v>
      </c>
      <c r="D14" s="10"/>
      <c r="E14" s="10">
        <v>1003</v>
      </c>
      <c r="F14" s="10">
        <v>9</v>
      </c>
      <c r="G14" s="11">
        <v>46273.688935185193</v>
      </c>
      <c r="H14" s="10">
        <v>1</v>
      </c>
      <c r="I14" s="10">
        <f t="shared" si="0"/>
        <v>3</v>
      </c>
      <c r="J14" s="10" t="str">
        <f t="shared" si="1"/>
        <v>1</v>
      </c>
      <c r="K14" s="10" t="s">
        <v>552</v>
      </c>
      <c r="L14" s="10" t="s">
        <v>492</v>
      </c>
      <c r="M14" s="10">
        <v>29679</v>
      </c>
      <c r="N14" s="10" t="s">
        <v>556</v>
      </c>
      <c r="O14" s="10" t="s">
        <v>575</v>
      </c>
    </row>
    <row r="15" spans="1:15" ht="15" customHeight="1" x14ac:dyDescent="0.35">
      <c r="A15" s="10" t="s">
        <v>576</v>
      </c>
      <c r="B15" s="10" t="s">
        <v>52</v>
      </c>
      <c r="C15" s="10" t="s">
        <v>52</v>
      </c>
      <c r="D15" s="10"/>
      <c r="E15" s="10">
        <v>1003</v>
      </c>
      <c r="F15" s="10">
        <v>10</v>
      </c>
      <c r="G15" s="11">
        <v>46273.692418981482</v>
      </c>
      <c r="H15" s="10">
        <v>1</v>
      </c>
      <c r="I15" s="10">
        <f t="shared" si="0"/>
        <v>2</v>
      </c>
      <c r="J15" s="10" t="str">
        <f t="shared" si="1"/>
        <v>1</v>
      </c>
      <c r="K15" s="10" t="s">
        <v>552</v>
      </c>
      <c r="L15" s="10" t="s">
        <v>492</v>
      </c>
      <c r="M15" s="10">
        <v>16779</v>
      </c>
      <c r="N15" s="10" t="s">
        <v>577</v>
      </c>
      <c r="O15" s="10" t="s">
        <v>578</v>
      </c>
    </row>
    <row r="16" spans="1:15" ht="15" customHeight="1" x14ac:dyDescent="0.35">
      <c r="A16" s="10" t="s">
        <v>579</v>
      </c>
      <c r="B16" s="10" t="s">
        <v>52</v>
      </c>
      <c r="C16" s="10" t="s">
        <v>52</v>
      </c>
      <c r="D16" s="10"/>
      <c r="E16" s="10">
        <v>1003</v>
      </c>
      <c r="F16" s="10">
        <v>11</v>
      </c>
      <c r="G16" s="11">
        <v>46273.697280092587</v>
      </c>
      <c r="H16" s="10">
        <v>1</v>
      </c>
      <c r="I16" s="10">
        <f t="shared" si="0"/>
        <v>4</v>
      </c>
      <c r="J16" s="10" t="str">
        <f t="shared" si="1"/>
        <v>3</v>
      </c>
      <c r="K16" s="10" t="s">
        <v>552</v>
      </c>
      <c r="L16" s="10" t="s">
        <v>492</v>
      </c>
      <c r="M16" s="10">
        <v>29679</v>
      </c>
      <c r="N16" s="10" t="s">
        <v>556</v>
      </c>
      <c r="O16" s="10" t="s">
        <v>580</v>
      </c>
    </row>
    <row r="17" spans="1:15" ht="15" customHeight="1" x14ac:dyDescent="0.35">
      <c r="A17" s="10" t="s">
        <v>581</v>
      </c>
      <c r="B17" s="10" t="s">
        <v>52</v>
      </c>
      <c r="C17" s="10" t="s">
        <v>52</v>
      </c>
      <c r="D17" s="10"/>
      <c r="E17" s="10">
        <v>1003</v>
      </c>
      <c r="F17" s="10">
        <v>12</v>
      </c>
      <c r="G17" s="11">
        <v>46273.719502314823</v>
      </c>
      <c r="H17" s="10">
        <v>1</v>
      </c>
      <c r="I17" s="10">
        <f t="shared" si="0"/>
        <v>1</v>
      </c>
      <c r="J17" s="10" t="str">
        <f t="shared" si="1"/>
        <v>1</v>
      </c>
      <c r="K17" s="10" t="s">
        <v>552</v>
      </c>
      <c r="L17" s="10" t="s">
        <v>492</v>
      </c>
      <c r="M17" s="10">
        <v>31026</v>
      </c>
      <c r="N17" s="10" t="s">
        <v>582</v>
      </c>
      <c r="O17" s="10" t="s">
        <v>583</v>
      </c>
    </row>
    <row r="18" spans="1:15" ht="15" customHeight="1" x14ac:dyDescent="0.35">
      <c r="A18" s="10" t="s">
        <v>584</v>
      </c>
      <c r="B18" s="10" t="s">
        <v>52</v>
      </c>
      <c r="C18" s="10" t="s">
        <v>52</v>
      </c>
      <c r="D18" s="10"/>
      <c r="E18" s="10">
        <v>1003</v>
      </c>
      <c r="F18" s="10">
        <v>13</v>
      </c>
      <c r="G18" s="11">
        <v>46273.730624999997</v>
      </c>
      <c r="H18" s="10">
        <v>1</v>
      </c>
      <c r="I18" s="10">
        <f t="shared" si="0"/>
        <v>1</v>
      </c>
      <c r="J18" s="10" t="str">
        <f t="shared" si="1"/>
        <v>1</v>
      </c>
      <c r="K18" s="10" t="s">
        <v>552</v>
      </c>
      <c r="L18" s="10" t="s">
        <v>492</v>
      </c>
      <c r="M18" s="10">
        <v>8347</v>
      </c>
      <c r="N18" s="10" t="s">
        <v>585</v>
      </c>
      <c r="O18" s="10" t="s">
        <v>586</v>
      </c>
    </row>
    <row r="19" spans="1:15" ht="15" customHeight="1" x14ac:dyDescent="0.35">
      <c r="A19" s="10" t="s">
        <v>587</v>
      </c>
      <c r="B19" s="10" t="s">
        <v>52</v>
      </c>
      <c r="C19" s="10" t="s">
        <v>52</v>
      </c>
      <c r="D19" s="10"/>
      <c r="E19" s="10">
        <v>1003</v>
      </c>
      <c r="F19" s="10">
        <v>14</v>
      </c>
      <c r="G19" s="11">
        <v>46273.734756944446</v>
      </c>
      <c r="H19" s="10">
        <v>1</v>
      </c>
      <c r="I19" s="10">
        <f t="shared" si="0"/>
        <v>1</v>
      </c>
      <c r="J19" s="10" t="str">
        <f t="shared" si="1"/>
        <v>6</v>
      </c>
      <c r="K19" s="10" t="s">
        <v>552</v>
      </c>
      <c r="L19" s="10" t="s">
        <v>492</v>
      </c>
      <c r="M19" s="10">
        <v>6166</v>
      </c>
      <c r="N19" s="10" t="s">
        <v>588</v>
      </c>
      <c r="O19" s="10" t="s">
        <v>589</v>
      </c>
    </row>
    <row r="20" spans="1:15" ht="15" customHeight="1" x14ac:dyDescent="0.35">
      <c r="A20" s="10" t="s">
        <v>590</v>
      </c>
      <c r="B20" s="10" t="s">
        <v>52</v>
      </c>
      <c r="C20" s="10" t="s">
        <v>52</v>
      </c>
      <c r="D20" s="10"/>
      <c r="E20" s="10">
        <v>1003</v>
      </c>
      <c r="F20" s="10">
        <v>15</v>
      </c>
      <c r="G20" s="11">
        <v>46273.740324074082</v>
      </c>
      <c r="H20" s="10">
        <v>1</v>
      </c>
      <c r="I20" s="10">
        <f t="shared" si="0"/>
        <v>1</v>
      </c>
      <c r="J20" s="10" t="str">
        <f t="shared" si="1"/>
        <v>4</v>
      </c>
      <c r="K20" s="10" t="s">
        <v>552</v>
      </c>
      <c r="L20" s="10" t="s">
        <v>492</v>
      </c>
      <c r="M20" s="10">
        <v>8180</v>
      </c>
      <c r="N20" s="10" t="s">
        <v>591</v>
      </c>
      <c r="O20" s="10" t="s">
        <v>592</v>
      </c>
    </row>
    <row r="21" spans="1:15" ht="15" customHeight="1" x14ac:dyDescent="0.35">
      <c r="A21" s="10" t="s">
        <v>593</v>
      </c>
      <c r="B21" s="10" t="s">
        <v>52</v>
      </c>
      <c r="C21" s="10" t="s">
        <v>52</v>
      </c>
      <c r="D21" s="10"/>
      <c r="E21" s="10">
        <v>1003</v>
      </c>
      <c r="F21" s="10">
        <v>16</v>
      </c>
      <c r="G21" s="11">
        <v>46273.741018518522</v>
      </c>
      <c r="H21" s="10">
        <v>2</v>
      </c>
      <c r="I21" s="10">
        <f t="shared" si="0"/>
        <v>2</v>
      </c>
      <c r="J21" s="10" t="str">
        <f t="shared" si="1"/>
        <v>1, 2</v>
      </c>
      <c r="K21" s="10" t="s">
        <v>552</v>
      </c>
      <c r="L21" s="10" t="s">
        <v>492</v>
      </c>
      <c r="M21" s="10">
        <v>6153</v>
      </c>
      <c r="N21" s="10" t="s">
        <v>594</v>
      </c>
      <c r="O21" s="10" t="s">
        <v>595</v>
      </c>
    </row>
    <row r="22" spans="1:15" ht="15" customHeight="1" x14ac:dyDescent="0.35">
      <c r="A22" s="10" t="s">
        <v>596</v>
      </c>
      <c r="B22" s="10" t="s">
        <v>52</v>
      </c>
      <c r="C22" s="10" t="s">
        <v>52</v>
      </c>
      <c r="D22" s="10"/>
      <c r="E22" s="10">
        <v>1003</v>
      </c>
      <c r="F22" s="10">
        <v>17</v>
      </c>
      <c r="G22" s="11">
        <v>46273.744502314818</v>
      </c>
      <c r="H22" s="10">
        <v>1</v>
      </c>
      <c r="I22" s="10">
        <f t="shared" si="0"/>
        <v>2</v>
      </c>
      <c r="J22" s="10" t="str">
        <f t="shared" si="1"/>
        <v>1</v>
      </c>
      <c r="K22" s="10" t="s">
        <v>552</v>
      </c>
      <c r="L22" s="10" t="s">
        <v>492</v>
      </c>
      <c r="M22" s="10">
        <v>30861</v>
      </c>
      <c r="N22" s="10" t="s">
        <v>597</v>
      </c>
      <c r="O22" s="10" t="s">
        <v>598</v>
      </c>
    </row>
    <row r="23" spans="1:15" ht="15" customHeight="1" x14ac:dyDescent="0.35">
      <c r="A23" s="10" t="s">
        <v>599</v>
      </c>
      <c r="B23" s="10" t="s">
        <v>52</v>
      </c>
      <c r="C23" s="10" t="s">
        <v>52</v>
      </c>
      <c r="D23" s="10"/>
      <c r="E23" s="10">
        <v>1003</v>
      </c>
      <c r="F23" s="10">
        <v>18</v>
      </c>
      <c r="G23" s="11">
        <v>46273.746608796297</v>
      </c>
      <c r="H23" s="10">
        <v>1</v>
      </c>
      <c r="I23" s="10">
        <f t="shared" si="0"/>
        <v>2</v>
      </c>
      <c r="J23" s="10" t="str">
        <f t="shared" si="1"/>
        <v>1</v>
      </c>
      <c r="K23" s="10" t="s">
        <v>552</v>
      </c>
      <c r="L23" s="10" t="s">
        <v>492</v>
      </c>
      <c r="M23" s="10">
        <v>28485</v>
      </c>
      <c r="N23" s="10" t="s">
        <v>600</v>
      </c>
      <c r="O23" s="10" t="s">
        <v>601</v>
      </c>
    </row>
    <row r="24" spans="1:15" ht="15" customHeight="1" x14ac:dyDescent="0.35">
      <c r="A24" s="10" t="s">
        <v>602</v>
      </c>
      <c r="B24" s="10" t="s">
        <v>52</v>
      </c>
      <c r="C24" s="10" t="s">
        <v>52</v>
      </c>
      <c r="D24" s="10"/>
      <c r="E24" s="10">
        <v>1003</v>
      </c>
      <c r="F24" s="10">
        <v>19</v>
      </c>
      <c r="G24" s="11">
        <v>46273.752824074072</v>
      </c>
      <c r="H24" s="10">
        <v>4</v>
      </c>
      <c r="I24" s="10">
        <f t="shared" si="0"/>
        <v>10</v>
      </c>
      <c r="J24" s="10" t="str">
        <f t="shared" si="1"/>
        <v>1, 2, 4, 5</v>
      </c>
      <c r="K24" s="10" t="s">
        <v>552</v>
      </c>
      <c r="L24" s="10" t="s">
        <v>492</v>
      </c>
      <c r="M24" s="10">
        <v>31326</v>
      </c>
      <c r="N24" s="10" t="s">
        <v>603</v>
      </c>
      <c r="O24" s="10" t="s">
        <v>604</v>
      </c>
    </row>
    <row r="25" spans="1:15" ht="15" customHeight="1" x14ac:dyDescent="0.35">
      <c r="A25" s="10" t="s">
        <v>605</v>
      </c>
      <c r="B25" s="10" t="s">
        <v>52</v>
      </c>
      <c r="C25" s="10" t="s">
        <v>52</v>
      </c>
      <c r="D25" s="10"/>
      <c r="E25" s="10">
        <v>1003</v>
      </c>
      <c r="F25" s="10">
        <v>20</v>
      </c>
      <c r="G25" s="11">
        <v>46273.757002314807</v>
      </c>
      <c r="H25" s="10">
        <v>1</v>
      </c>
      <c r="I25" s="10">
        <f t="shared" si="0"/>
        <v>1</v>
      </c>
      <c r="J25" s="10" t="str">
        <f t="shared" si="1"/>
        <v>1</v>
      </c>
      <c r="K25" s="10" t="s">
        <v>552</v>
      </c>
      <c r="L25" s="10" t="s">
        <v>492</v>
      </c>
      <c r="M25" s="10">
        <v>32282</v>
      </c>
      <c r="N25" s="10" t="s">
        <v>606</v>
      </c>
      <c r="O25" s="10" t="s">
        <v>607</v>
      </c>
    </row>
    <row r="26" spans="1:15" ht="15" customHeight="1" x14ac:dyDescent="0.35">
      <c r="A26" s="10" t="s">
        <v>608</v>
      </c>
      <c r="B26" s="10" t="s">
        <v>52</v>
      </c>
      <c r="C26" s="10" t="s">
        <v>52</v>
      </c>
      <c r="D26" s="10"/>
      <c r="E26" s="10">
        <v>1003</v>
      </c>
      <c r="F26" s="10">
        <v>21</v>
      </c>
      <c r="G26" s="11">
        <v>46273.757685185177</v>
      </c>
      <c r="H26" s="10">
        <v>2</v>
      </c>
      <c r="I26" s="10">
        <f t="shared" si="0"/>
        <v>6</v>
      </c>
      <c r="J26" s="10" t="str">
        <f t="shared" si="1"/>
        <v>1, 4</v>
      </c>
      <c r="K26" s="10" t="s">
        <v>552</v>
      </c>
      <c r="L26" s="10" t="s">
        <v>492</v>
      </c>
      <c r="M26" s="10">
        <v>26723</v>
      </c>
      <c r="N26" s="10" t="s">
        <v>609</v>
      </c>
      <c r="O26" s="10" t="s">
        <v>610</v>
      </c>
    </row>
    <row r="27" spans="1:15" ht="15" customHeight="1" x14ac:dyDescent="0.35">
      <c r="A27" s="10" t="s">
        <v>611</v>
      </c>
      <c r="B27" s="10" t="s">
        <v>52</v>
      </c>
      <c r="C27" s="10" t="s">
        <v>52</v>
      </c>
      <c r="D27" s="10"/>
      <c r="E27" s="10">
        <v>1003</v>
      </c>
      <c r="F27" s="10">
        <v>22</v>
      </c>
      <c r="G27" s="11">
        <v>46273.757685185177</v>
      </c>
      <c r="H27" s="10">
        <v>1</v>
      </c>
      <c r="I27" s="10">
        <f t="shared" si="0"/>
        <v>1</v>
      </c>
      <c r="J27" s="10" t="str">
        <f t="shared" si="1"/>
        <v>3</v>
      </c>
      <c r="K27" s="10" t="s">
        <v>552</v>
      </c>
      <c r="L27" s="10" t="s">
        <v>492</v>
      </c>
      <c r="M27" s="10">
        <v>26723</v>
      </c>
      <c r="N27" s="10" t="s">
        <v>609</v>
      </c>
      <c r="O27" s="10" t="s">
        <v>612</v>
      </c>
    </row>
    <row r="28" spans="1:15" ht="15" customHeight="1" x14ac:dyDescent="0.35">
      <c r="A28" s="10" t="s">
        <v>613</v>
      </c>
      <c r="B28" s="10" t="s">
        <v>52</v>
      </c>
      <c r="C28" s="10" t="s">
        <v>52</v>
      </c>
      <c r="D28" s="10"/>
      <c r="E28" s="10">
        <v>1003</v>
      </c>
      <c r="F28" s="10">
        <v>23</v>
      </c>
      <c r="G28" s="11">
        <v>46273.766712962963</v>
      </c>
      <c r="H28" s="10">
        <v>2</v>
      </c>
      <c r="I28" s="10">
        <f t="shared" si="0"/>
        <v>2</v>
      </c>
      <c r="J28" s="10" t="str">
        <f t="shared" si="1"/>
        <v>1, 2</v>
      </c>
      <c r="K28" s="10" t="s">
        <v>552</v>
      </c>
      <c r="L28" s="10" t="s">
        <v>492</v>
      </c>
      <c r="M28" s="10">
        <v>14133</v>
      </c>
      <c r="N28" s="10" t="s">
        <v>562</v>
      </c>
      <c r="O28" s="10" t="s">
        <v>614</v>
      </c>
    </row>
    <row r="29" spans="1:15" ht="15" customHeight="1" x14ac:dyDescent="0.35">
      <c r="A29" s="10" t="s">
        <v>615</v>
      </c>
      <c r="B29" s="10" t="s">
        <v>52</v>
      </c>
      <c r="C29" s="10" t="s">
        <v>52</v>
      </c>
      <c r="D29" s="10"/>
      <c r="E29" s="10">
        <v>1003</v>
      </c>
      <c r="F29" s="10">
        <v>24</v>
      </c>
      <c r="G29" s="11">
        <v>46273.772268518522</v>
      </c>
      <c r="H29" s="10">
        <v>2</v>
      </c>
      <c r="I29" s="10">
        <f t="shared" si="0"/>
        <v>2</v>
      </c>
      <c r="J29" s="10" t="str">
        <f t="shared" si="1"/>
        <v>2, 6</v>
      </c>
      <c r="K29" s="10" t="s">
        <v>552</v>
      </c>
      <c r="L29" s="10" t="s">
        <v>492</v>
      </c>
      <c r="M29" s="10">
        <v>14918</v>
      </c>
      <c r="N29" s="10" t="s">
        <v>616</v>
      </c>
      <c r="O29" s="10" t="s">
        <v>617</v>
      </c>
    </row>
    <row r="30" spans="1:15" ht="15" customHeight="1" x14ac:dyDescent="0.35">
      <c r="A30" s="10" t="s">
        <v>618</v>
      </c>
      <c r="B30" s="10" t="s">
        <v>52</v>
      </c>
      <c r="C30" s="10" t="s">
        <v>52</v>
      </c>
      <c r="D30" s="10"/>
      <c r="E30" s="10">
        <v>1003</v>
      </c>
      <c r="F30" s="10">
        <v>25</v>
      </c>
      <c r="G30" s="11">
        <v>46273.773657407408</v>
      </c>
      <c r="H30" s="10">
        <v>1</v>
      </c>
      <c r="I30" s="10">
        <f t="shared" si="0"/>
        <v>1</v>
      </c>
      <c r="J30" s="10" t="str">
        <f t="shared" si="1"/>
        <v>1</v>
      </c>
      <c r="K30" s="10" t="s">
        <v>552</v>
      </c>
      <c r="L30" s="10" t="s">
        <v>492</v>
      </c>
      <c r="M30" s="10">
        <v>30905</v>
      </c>
      <c r="N30" s="10" t="s">
        <v>619</v>
      </c>
      <c r="O30" s="10" t="s">
        <v>620</v>
      </c>
    </row>
    <row r="31" spans="1:15" ht="15" customHeight="1" x14ac:dyDescent="0.35">
      <c r="A31" s="10" t="s">
        <v>621</v>
      </c>
      <c r="B31" s="10" t="s">
        <v>52</v>
      </c>
      <c r="C31" s="10" t="s">
        <v>52</v>
      </c>
      <c r="D31" s="10"/>
      <c r="E31" s="10">
        <v>1003</v>
      </c>
      <c r="F31" s="10">
        <v>26</v>
      </c>
      <c r="G31" s="11">
        <v>46273.77783564815</v>
      </c>
      <c r="H31" s="10">
        <v>1</v>
      </c>
      <c r="I31" s="10">
        <f t="shared" si="0"/>
        <v>1</v>
      </c>
      <c r="J31" s="10" t="str">
        <f t="shared" si="1"/>
        <v>1</v>
      </c>
      <c r="K31" s="10" t="s">
        <v>552</v>
      </c>
      <c r="L31" s="10" t="s">
        <v>492</v>
      </c>
      <c r="M31" s="10">
        <v>14430</v>
      </c>
      <c r="N31" s="10" t="s">
        <v>570</v>
      </c>
      <c r="O31" s="10" t="s">
        <v>622</v>
      </c>
    </row>
    <row r="32" spans="1:15" ht="15" customHeight="1" x14ac:dyDescent="0.35">
      <c r="A32" s="10" t="s">
        <v>623</v>
      </c>
      <c r="B32" s="10" t="s">
        <v>58</v>
      </c>
      <c r="C32" s="10" t="s">
        <v>58</v>
      </c>
      <c r="D32" s="10"/>
      <c r="E32" s="10">
        <v>1010</v>
      </c>
      <c r="F32" s="10">
        <v>1</v>
      </c>
      <c r="G32" s="11">
        <v>46273.655092592591</v>
      </c>
      <c r="H32" s="10">
        <v>3</v>
      </c>
      <c r="I32" s="10">
        <f t="shared" si="0"/>
        <v>3</v>
      </c>
      <c r="J32" s="10" t="str">
        <f t="shared" si="1"/>
        <v>2, 6</v>
      </c>
      <c r="K32" s="10" t="s">
        <v>552</v>
      </c>
      <c r="L32" s="10" t="s">
        <v>492</v>
      </c>
      <c r="M32" s="10">
        <v>20814</v>
      </c>
      <c r="N32" s="10" t="s">
        <v>624</v>
      </c>
      <c r="O32" s="10" t="s">
        <v>625</v>
      </c>
    </row>
    <row r="33" spans="1:15" ht="15" customHeight="1" x14ac:dyDescent="0.35">
      <c r="A33" s="10" t="s">
        <v>626</v>
      </c>
      <c r="B33" s="10" t="s">
        <v>58</v>
      </c>
      <c r="C33" s="10" t="s">
        <v>58</v>
      </c>
      <c r="D33" s="10"/>
      <c r="E33" s="10">
        <v>1010</v>
      </c>
      <c r="F33" s="10">
        <v>2</v>
      </c>
      <c r="G33" s="11">
        <v>46273.731979166667</v>
      </c>
      <c r="H33" s="10">
        <v>2</v>
      </c>
      <c r="I33" s="10">
        <f t="shared" si="0"/>
        <v>2</v>
      </c>
      <c r="J33" s="10" t="str">
        <f t="shared" si="1"/>
        <v>3, 6</v>
      </c>
      <c r="K33" s="10" t="s">
        <v>552</v>
      </c>
      <c r="L33" s="10" t="s">
        <v>492</v>
      </c>
      <c r="M33" s="10">
        <v>17887</v>
      </c>
      <c r="N33" s="10" t="s">
        <v>627</v>
      </c>
      <c r="O33" s="10" t="s">
        <v>628</v>
      </c>
    </row>
    <row r="34" spans="1:15" ht="15" customHeight="1" x14ac:dyDescent="0.35">
      <c r="A34" s="10" t="s">
        <v>629</v>
      </c>
      <c r="B34" s="10" t="s">
        <v>58</v>
      </c>
      <c r="C34" s="10" t="s">
        <v>58</v>
      </c>
      <c r="D34" s="10"/>
      <c r="E34" s="10">
        <v>1010</v>
      </c>
      <c r="F34" s="10">
        <v>3</v>
      </c>
      <c r="G34" s="11">
        <v>46273.73201388889</v>
      </c>
      <c r="H34" s="10">
        <v>6</v>
      </c>
      <c r="I34" s="10">
        <f t="shared" si="0"/>
        <v>10</v>
      </c>
      <c r="J34" s="10" t="str">
        <f t="shared" si="1"/>
        <v>1, 2</v>
      </c>
      <c r="K34" s="10" t="s">
        <v>552</v>
      </c>
      <c r="L34" s="10" t="s">
        <v>492</v>
      </c>
      <c r="M34" s="10">
        <v>17887</v>
      </c>
      <c r="N34" s="10" t="s">
        <v>627</v>
      </c>
      <c r="O34" s="10" t="s">
        <v>630</v>
      </c>
    </row>
    <row r="35" spans="1:15" ht="15" customHeight="1" x14ac:dyDescent="0.35">
      <c r="A35" s="10" t="s">
        <v>631</v>
      </c>
      <c r="B35" s="10" t="s">
        <v>58</v>
      </c>
      <c r="C35" s="10" t="s">
        <v>58</v>
      </c>
      <c r="D35" s="10"/>
      <c r="E35" s="10">
        <v>1010</v>
      </c>
      <c r="F35" s="10">
        <v>4</v>
      </c>
      <c r="G35" s="11">
        <v>46273.740324074082</v>
      </c>
      <c r="H35" s="10">
        <v>1</v>
      </c>
      <c r="I35" s="10">
        <f t="shared" si="0"/>
        <v>1</v>
      </c>
      <c r="J35" s="10" t="str">
        <f t="shared" si="1"/>
        <v>2</v>
      </c>
      <c r="K35" s="10" t="s">
        <v>552</v>
      </c>
      <c r="L35" s="10" t="s">
        <v>492</v>
      </c>
      <c r="M35" s="10">
        <v>5685</v>
      </c>
      <c r="N35" s="10" t="s">
        <v>632</v>
      </c>
      <c r="O35" s="10" t="s">
        <v>633</v>
      </c>
    </row>
    <row r="36" spans="1:15" ht="15" customHeight="1" x14ac:dyDescent="0.35">
      <c r="A36" s="10" t="s">
        <v>634</v>
      </c>
      <c r="B36" s="10" t="s">
        <v>58</v>
      </c>
      <c r="C36" s="10" t="s">
        <v>58</v>
      </c>
      <c r="D36" s="10"/>
      <c r="E36" s="10">
        <v>1010</v>
      </c>
      <c r="F36" s="10">
        <v>5</v>
      </c>
      <c r="G36" s="11">
        <v>46273.744502314818</v>
      </c>
      <c r="H36" s="10">
        <v>1</v>
      </c>
      <c r="I36" s="10">
        <f t="shared" si="0"/>
        <v>2</v>
      </c>
      <c r="J36" s="10" t="str">
        <f t="shared" si="1"/>
        <v>2</v>
      </c>
      <c r="K36" s="10" t="s">
        <v>552</v>
      </c>
      <c r="L36" s="10" t="s">
        <v>492</v>
      </c>
      <c r="M36" s="10">
        <v>17287</v>
      </c>
      <c r="N36" s="10" t="s">
        <v>635</v>
      </c>
      <c r="O36" s="10" t="s">
        <v>636</v>
      </c>
    </row>
    <row r="37" spans="1:15" ht="15" customHeight="1" x14ac:dyDescent="0.35">
      <c r="A37" s="10" t="s">
        <v>637</v>
      </c>
      <c r="B37" s="10" t="s">
        <v>58</v>
      </c>
      <c r="C37" s="10" t="s">
        <v>58</v>
      </c>
      <c r="D37" s="10"/>
      <c r="E37" s="10">
        <v>1010</v>
      </c>
      <c r="F37" s="10">
        <v>6</v>
      </c>
      <c r="G37" s="11">
        <v>46273.784074074072</v>
      </c>
      <c r="H37" s="10">
        <v>1</v>
      </c>
      <c r="I37" s="10">
        <f t="shared" si="0"/>
        <v>4</v>
      </c>
      <c r="J37" s="10" t="str">
        <f t="shared" si="1"/>
        <v>1</v>
      </c>
      <c r="K37" s="10" t="s">
        <v>552</v>
      </c>
      <c r="L37" s="10" t="s">
        <v>492</v>
      </c>
      <c r="M37" s="10">
        <v>6033</v>
      </c>
      <c r="N37" s="10" t="s">
        <v>638</v>
      </c>
      <c r="O37" s="10" t="s">
        <v>639</v>
      </c>
    </row>
    <row r="38" spans="1:15" ht="15" customHeight="1" x14ac:dyDescent="0.35">
      <c r="A38" s="10" t="s">
        <v>640</v>
      </c>
      <c r="B38" s="10" t="s">
        <v>58</v>
      </c>
      <c r="C38" s="10" t="s">
        <v>58</v>
      </c>
      <c r="D38" s="10"/>
      <c r="E38" s="10">
        <v>1010</v>
      </c>
      <c r="F38" s="10">
        <v>7</v>
      </c>
      <c r="G38" s="11">
        <v>46273.786851851852</v>
      </c>
      <c r="H38" s="10">
        <v>1</v>
      </c>
      <c r="I38" s="10">
        <f t="shared" si="0"/>
        <v>2</v>
      </c>
      <c r="J38" s="10" t="str">
        <f t="shared" si="1"/>
        <v>1</v>
      </c>
      <c r="K38" s="10" t="s">
        <v>552</v>
      </c>
      <c r="L38" s="10" t="s">
        <v>492</v>
      </c>
      <c r="M38" s="10">
        <v>15966</v>
      </c>
      <c r="N38" s="10" t="s">
        <v>641</v>
      </c>
      <c r="O38" s="10" t="s">
        <v>642</v>
      </c>
    </row>
    <row r="39" spans="1:15" ht="15" customHeight="1" x14ac:dyDescent="0.35">
      <c r="A39" s="10" t="s">
        <v>643</v>
      </c>
      <c r="B39" s="10" t="s">
        <v>43</v>
      </c>
      <c r="C39" s="10" t="s">
        <v>43</v>
      </c>
      <c r="D39" s="10"/>
      <c r="E39" s="10">
        <v>1011</v>
      </c>
      <c r="F39" s="10">
        <v>1</v>
      </c>
      <c r="G39" s="11">
        <v>46273.655092592591</v>
      </c>
      <c r="H39" s="10">
        <v>2</v>
      </c>
      <c r="I39" s="10">
        <f t="shared" si="0"/>
        <v>2</v>
      </c>
      <c r="J39" s="10" t="str">
        <f t="shared" si="1"/>
        <v>1, 6</v>
      </c>
      <c r="K39" s="10" t="s">
        <v>552</v>
      </c>
      <c r="L39" s="10" t="s">
        <v>492</v>
      </c>
      <c r="M39" s="10">
        <v>24135</v>
      </c>
      <c r="N39" s="10" t="s">
        <v>644</v>
      </c>
      <c r="O39" s="10" t="s">
        <v>645</v>
      </c>
    </row>
    <row r="40" spans="1:15" ht="15" customHeight="1" x14ac:dyDescent="0.35">
      <c r="A40" s="10" t="s">
        <v>646</v>
      </c>
      <c r="B40" s="10" t="s">
        <v>43</v>
      </c>
      <c r="C40" s="10" t="s">
        <v>43</v>
      </c>
      <c r="D40" s="10"/>
      <c r="E40" s="10">
        <v>1011</v>
      </c>
      <c r="F40" s="10">
        <v>2</v>
      </c>
      <c r="G40" s="11">
        <v>46273.681990740741</v>
      </c>
      <c r="H40" s="10">
        <v>1</v>
      </c>
      <c r="I40" s="10">
        <f t="shared" si="0"/>
        <v>3</v>
      </c>
      <c r="J40" s="10" t="str">
        <f t="shared" si="1"/>
        <v>1</v>
      </c>
      <c r="K40" s="10" t="s">
        <v>552</v>
      </c>
      <c r="L40" s="10" t="s">
        <v>492</v>
      </c>
      <c r="M40" s="10">
        <v>31488</v>
      </c>
      <c r="N40" s="10" t="s">
        <v>647</v>
      </c>
      <c r="O40" s="10" t="s">
        <v>648</v>
      </c>
    </row>
    <row r="41" spans="1:15" ht="15" customHeight="1" x14ac:dyDescent="0.35">
      <c r="A41" s="10" t="s">
        <v>649</v>
      </c>
      <c r="B41" s="10" t="s">
        <v>43</v>
      </c>
      <c r="C41" s="10" t="s">
        <v>43</v>
      </c>
      <c r="D41" s="10"/>
      <c r="E41" s="10">
        <v>1011</v>
      </c>
      <c r="F41" s="10">
        <v>3</v>
      </c>
      <c r="G41" s="11">
        <v>46273.682673611111</v>
      </c>
      <c r="H41" s="10">
        <v>3</v>
      </c>
      <c r="I41" s="10">
        <f t="shared" si="0"/>
        <v>4</v>
      </c>
      <c r="J41" s="10" t="str">
        <f t="shared" si="1"/>
        <v>1, 2, 4</v>
      </c>
      <c r="K41" s="10" t="s">
        <v>552</v>
      </c>
      <c r="L41" s="10" t="s">
        <v>492</v>
      </c>
      <c r="M41" s="10">
        <v>6325</v>
      </c>
      <c r="N41" s="10" t="s">
        <v>650</v>
      </c>
      <c r="O41" s="10" t="s">
        <v>651</v>
      </c>
    </row>
    <row r="42" spans="1:15" ht="15" customHeight="1" x14ac:dyDescent="0.35">
      <c r="A42" s="10" t="s">
        <v>652</v>
      </c>
      <c r="B42" s="10" t="s">
        <v>43</v>
      </c>
      <c r="C42" s="10" t="s">
        <v>43</v>
      </c>
      <c r="D42" s="10"/>
      <c r="E42" s="10">
        <v>1011</v>
      </c>
      <c r="F42" s="10">
        <v>4</v>
      </c>
      <c r="G42" s="11">
        <v>46273.705613425933</v>
      </c>
      <c r="H42" s="10">
        <v>1</v>
      </c>
      <c r="I42" s="10">
        <f t="shared" si="0"/>
        <v>2</v>
      </c>
      <c r="J42" s="10" t="str">
        <f t="shared" si="1"/>
        <v>1</v>
      </c>
      <c r="K42" s="10" t="s">
        <v>552</v>
      </c>
      <c r="L42" s="10" t="s">
        <v>492</v>
      </c>
      <c r="M42" s="10">
        <v>26817</v>
      </c>
      <c r="N42" s="10" t="s">
        <v>653</v>
      </c>
      <c r="O42" s="10" t="s">
        <v>654</v>
      </c>
    </row>
    <row r="43" spans="1:15" ht="15" customHeight="1" x14ac:dyDescent="0.35">
      <c r="A43" s="10" t="s">
        <v>655</v>
      </c>
      <c r="B43" s="10" t="s">
        <v>43</v>
      </c>
      <c r="C43" s="10" t="s">
        <v>43</v>
      </c>
      <c r="D43" s="10"/>
      <c r="E43" s="10">
        <v>1011</v>
      </c>
      <c r="F43" s="10">
        <v>5</v>
      </c>
      <c r="G43" s="11">
        <v>46273.716006944444</v>
      </c>
      <c r="H43" s="10">
        <v>1</v>
      </c>
      <c r="I43" s="10">
        <f t="shared" si="0"/>
        <v>1</v>
      </c>
      <c r="J43" s="10" t="str">
        <f t="shared" si="1"/>
        <v>4</v>
      </c>
      <c r="K43" s="10" t="s">
        <v>552</v>
      </c>
      <c r="L43" s="10" t="s">
        <v>492</v>
      </c>
      <c r="M43" s="10">
        <v>6020</v>
      </c>
      <c r="N43" s="10" t="s">
        <v>656</v>
      </c>
      <c r="O43" s="10" t="s">
        <v>657</v>
      </c>
    </row>
    <row r="44" spans="1:15" ht="15" customHeight="1" x14ac:dyDescent="0.35">
      <c r="A44" s="10" t="s">
        <v>658</v>
      </c>
      <c r="B44" s="10" t="s">
        <v>43</v>
      </c>
      <c r="C44" s="10" t="s">
        <v>43</v>
      </c>
      <c r="D44" s="10"/>
      <c r="E44" s="10">
        <v>1011</v>
      </c>
      <c r="F44" s="10">
        <v>6</v>
      </c>
      <c r="G44" s="11">
        <v>46273.725752314807</v>
      </c>
      <c r="H44" s="10">
        <v>2</v>
      </c>
      <c r="I44" s="10">
        <f t="shared" si="0"/>
        <v>2</v>
      </c>
      <c r="J44" s="10" t="str">
        <f t="shared" si="1"/>
        <v>1, 6</v>
      </c>
      <c r="K44" s="10" t="s">
        <v>552</v>
      </c>
      <c r="L44" s="10" t="s">
        <v>492</v>
      </c>
      <c r="M44" s="10">
        <v>16527</v>
      </c>
      <c r="N44" s="10" t="s">
        <v>659</v>
      </c>
      <c r="O44" s="10" t="s">
        <v>660</v>
      </c>
    </row>
    <row r="45" spans="1:15" ht="15" customHeight="1" x14ac:dyDescent="0.35">
      <c r="A45" s="10" t="s">
        <v>661</v>
      </c>
      <c r="B45" s="10" t="s">
        <v>43</v>
      </c>
      <c r="C45" s="10" t="s">
        <v>43</v>
      </c>
      <c r="D45" s="10"/>
      <c r="E45" s="10">
        <v>1011</v>
      </c>
      <c r="F45" s="10">
        <v>7</v>
      </c>
      <c r="G45" s="11">
        <v>46273.728506944448</v>
      </c>
      <c r="H45" s="10">
        <v>1</v>
      </c>
      <c r="I45" s="10">
        <f t="shared" si="0"/>
        <v>1</v>
      </c>
      <c r="J45" s="10" t="str">
        <f t="shared" si="1"/>
        <v>4</v>
      </c>
      <c r="K45" s="10" t="s">
        <v>552</v>
      </c>
      <c r="L45" s="10" t="s">
        <v>492</v>
      </c>
      <c r="M45" s="10">
        <v>13278</v>
      </c>
      <c r="N45" s="10" t="s">
        <v>662</v>
      </c>
      <c r="O45" s="10" t="s">
        <v>663</v>
      </c>
    </row>
    <row r="46" spans="1:15" ht="15" customHeight="1" x14ac:dyDescent="0.35">
      <c r="A46" s="10" t="s">
        <v>664</v>
      </c>
      <c r="B46" s="10" t="s">
        <v>48</v>
      </c>
      <c r="C46" s="10" t="s">
        <v>48</v>
      </c>
      <c r="D46" s="10"/>
      <c r="E46" s="10">
        <v>1012</v>
      </c>
      <c r="F46" s="10">
        <v>1</v>
      </c>
      <c r="G46" s="11">
        <v>46273.654953703714</v>
      </c>
      <c r="H46" s="10">
        <v>2</v>
      </c>
      <c r="I46" s="10">
        <f t="shared" si="0"/>
        <v>4</v>
      </c>
      <c r="J46" s="10" t="str">
        <f t="shared" si="1"/>
        <v>2, 4</v>
      </c>
      <c r="K46" s="10" t="s">
        <v>552</v>
      </c>
      <c r="L46" s="10" t="s">
        <v>492</v>
      </c>
      <c r="M46" s="10">
        <v>14862</v>
      </c>
      <c r="N46" s="10" t="s">
        <v>665</v>
      </c>
      <c r="O46" s="10" t="s">
        <v>666</v>
      </c>
    </row>
    <row r="47" spans="1:15" ht="15" customHeight="1" x14ac:dyDescent="0.35">
      <c r="A47" s="10" t="s">
        <v>667</v>
      </c>
      <c r="B47" s="10" t="s">
        <v>48</v>
      </c>
      <c r="C47" s="10" t="s">
        <v>48</v>
      </c>
      <c r="D47" s="10"/>
      <c r="E47" s="10">
        <v>1012</v>
      </c>
      <c r="F47" s="10">
        <v>2</v>
      </c>
      <c r="G47" s="11">
        <v>46273.654953703714</v>
      </c>
      <c r="H47" s="10">
        <v>2</v>
      </c>
      <c r="I47" s="10">
        <f t="shared" si="0"/>
        <v>2</v>
      </c>
      <c r="J47" s="10" t="str">
        <f t="shared" si="1"/>
        <v>2, 5</v>
      </c>
      <c r="K47" s="10" t="s">
        <v>552</v>
      </c>
      <c r="L47" s="10" t="s">
        <v>492</v>
      </c>
      <c r="M47" s="10">
        <v>9940</v>
      </c>
      <c r="N47" s="10" t="s">
        <v>668</v>
      </c>
      <c r="O47" s="10" t="s">
        <v>669</v>
      </c>
    </row>
    <row r="48" spans="1:15" ht="15" customHeight="1" x14ac:dyDescent="0.35">
      <c r="A48" s="10" t="s">
        <v>670</v>
      </c>
      <c r="B48" s="10" t="s">
        <v>48</v>
      </c>
      <c r="C48" s="10" t="s">
        <v>48</v>
      </c>
      <c r="D48" s="10"/>
      <c r="E48" s="10">
        <v>1012</v>
      </c>
      <c r="F48" s="10">
        <v>3</v>
      </c>
      <c r="G48" s="11">
        <v>46273.655092592591</v>
      </c>
      <c r="H48" s="10">
        <v>1</v>
      </c>
      <c r="I48" s="10">
        <f t="shared" si="0"/>
        <v>1</v>
      </c>
      <c r="J48" s="10" t="str">
        <f t="shared" si="1"/>
        <v>2</v>
      </c>
      <c r="K48" s="10" t="s">
        <v>552</v>
      </c>
      <c r="L48" s="10" t="s">
        <v>492</v>
      </c>
      <c r="M48" s="10">
        <v>27760</v>
      </c>
      <c r="N48" s="10" t="s">
        <v>671</v>
      </c>
      <c r="O48" s="10" t="s">
        <v>672</v>
      </c>
    </row>
    <row r="49" spans="1:15" ht="15" customHeight="1" x14ac:dyDescent="0.35">
      <c r="A49" s="10" t="s">
        <v>673</v>
      </c>
      <c r="B49" s="10" t="s">
        <v>48</v>
      </c>
      <c r="C49" s="10" t="s">
        <v>48</v>
      </c>
      <c r="D49" s="10"/>
      <c r="E49" s="10">
        <v>1012</v>
      </c>
      <c r="F49" s="10">
        <v>4</v>
      </c>
      <c r="G49" s="11">
        <v>46273.705613425933</v>
      </c>
      <c r="H49" s="10">
        <v>1</v>
      </c>
      <c r="I49" s="10">
        <f t="shared" si="0"/>
        <v>3</v>
      </c>
      <c r="J49" s="10" t="str">
        <f t="shared" si="1"/>
        <v>1</v>
      </c>
      <c r="K49" s="10" t="s">
        <v>552</v>
      </c>
      <c r="L49" s="10" t="s">
        <v>492</v>
      </c>
      <c r="M49" s="10">
        <v>5706</v>
      </c>
      <c r="N49" s="10" t="s">
        <v>674</v>
      </c>
      <c r="O49" s="10" t="s">
        <v>675</v>
      </c>
    </row>
    <row r="50" spans="1:15" ht="15" customHeight="1" x14ac:dyDescent="0.35">
      <c r="A50" s="10" t="s">
        <v>676</v>
      </c>
      <c r="B50" s="10" t="s">
        <v>48</v>
      </c>
      <c r="C50" s="10" t="s">
        <v>48</v>
      </c>
      <c r="D50" s="10"/>
      <c r="E50" s="10">
        <v>1012</v>
      </c>
      <c r="F50" s="10">
        <v>5</v>
      </c>
      <c r="G50" s="11">
        <v>46273.713946759257</v>
      </c>
      <c r="H50" s="10">
        <v>1</v>
      </c>
      <c r="I50" s="10">
        <f t="shared" si="0"/>
        <v>1</v>
      </c>
      <c r="J50" s="10" t="str">
        <f t="shared" si="1"/>
        <v>5</v>
      </c>
      <c r="K50" s="10" t="s">
        <v>552</v>
      </c>
      <c r="L50" s="10" t="s">
        <v>492</v>
      </c>
      <c r="M50" s="10">
        <v>16239</v>
      </c>
      <c r="N50" s="10" t="s">
        <v>677</v>
      </c>
      <c r="O50" s="10" t="s">
        <v>678</v>
      </c>
    </row>
    <row r="51" spans="1:15" ht="15" customHeight="1" x14ac:dyDescent="0.35">
      <c r="A51" s="10" t="s">
        <v>679</v>
      </c>
      <c r="B51" s="10" t="s">
        <v>48</v>
      </c>
      <c r="C51" s="10" t="s">
        <v>48</v>
      </c>
      <c r="D51" s="10"/>
      <c r="E51" s="10">
        <v>1012</v>
      </c>
      <c r="F51" s="10">
        <v>6</v>
      </c>
      <c r="G51" s="11">
        <v>46273.719502314823</v>
      </c>
      <c r="H51" s="10">
        <v>1</v>
      </c>
      <c r="I51" s="10">
        <f t="shared" si="0"/>
        <v>2</v>
      </c>
      <c r="J51" s="10" t="str">
        <f t="shared" si="1"/>
        <v>1</v>
      </c>
      <c r="K51" s="10" t="s">
        <v>552</v>
      </c>
      <c r="L51" s="10" t="s">
        <v>492</v>
      </c>
      <c r="M51" s="10">
        <v>29953</v>
      </c>
      <c r="N51" s="10" t="s">
        <v>680</v>
      </c>
      <c r="O51" s="10" t="s">
        <v>681</v>
      </c>
    </row>
    <row r="52" spans="1:15" ht="15" customHeight="1" x14ac:dyDescent="0.35">
      <c r="A52" s="10" t="s">
        <v>682</v>
      </c>
      <c r="B52" s="10" t="s">
        <v>48</v>
      </c>
      <c r="C52" s="10" t="s">
        <v>48</v>
      </c>
      <c r="D52" s="10"/>
      <c r="E52" s="10">
        <v>1012</v>
      </c>
      <c r="F52" s="10">
        <v>7</v>
      </c>
      <c r="G52" s="11">
        <v>46273.725740740738</v>
      </c>
      <c r="H52" s="10">
        <v>1</v>
      </c>
      <c r="I52" s="10">
        <f t="shared" si="0"/>
        <v>1</v>
      </c>
      <c r="J52" s="10" t="str">
        <f t="shared" si="1"/>
        <v>3</v>
      </c>
      <c r="K52" s="10" t="s">
        <v>552</v>
      </c>
      <c r="L52" s="10" t="s">
        <v>492</v>
      </c>
      <c r="M52" s="10">
        <v>5666</v>
      </c>
      <c r="N52" s="10" t="s">
        <v>683</v>
      </c>
      <c r="O52" s="10" t="s">
        <v>684</v>
      </c>
    </row>
    <row r="53" spans="1:15" ht="15" customHeight="1" x14ac:dyDescent="0.35">
      <c r="A53" s="10" t="s">
        <v>685</v>
      </c>
      <c r="B53" s="10" t="s">
        <v>48</v>
      </c>
      <c r="C53" s="10" t="s">
        <v>48</v>
      </c>
      <c r="D53" s="10"/>
      <c r="E53" s="10">
        <v>1012</v>
      </c>
      <c r="F53" s="10">
        <v>8</v>
      </c>
      <c r="G53" s="11">
        <v>46273.725752314807</v>
      </c>
      <c r="H53" s="10">
        <v>3</v>
      </c>
      <c r="I53" s="10">
        <f t="shared" si="0"/>
        <v>4</v>
      </c>
      <c r="J53" s="10" t="str">
        <f t="shared" si="1"/>
        <v>1, 2</v>
      </c>
      <c r="K53" s="10" t="s">
        <v>552</v>
      </c>
      <c r="L53" s="10" t="s">
        <v>492</v>
      </c>
      <c r="M53" s="10">
        <v>5666</v>
      </c>
      <c r="N53" s="10" t="s">
        <v>683</v>
      </c>
      <c r="O53" s="10" t="s">
        <v>686</v>
      </c>
    </row>
    <row r="54" spans="1:15" ht="15" customHeight="1" x14ac:dyDescent="0.35">
      <c r="A54" s="10" t="s">
        <v>687</v>
      </c>
      <c r="B54" s="10" t="s">
        <v>48</v>
      </c>
      <c r="C54" s="10" t="s">
        <v>48</v>
      </c>
      <c r="D54" s="10"/>
      <c r="E54" s="10">
        <v>1012</v>
      </c>
      <c r="F54" s="10">
        <v>9</v>
      </c>
      <c r="G54" s="11">
        <v>46273.736840277779</v>
      </c>
      <c r="H54" s="10">
        <v>1</v>
      </c>
      <c r="I54" s="10">
        <f t="shared" si="0"/>
        <v>1</v>
      </c>
      <c r="J54" s="10" t="str">
        <f t="shared" si="1"/>
        <v>5</v>
      </c>
      <c r="K54" s="10" t="s">
        <v>552</v>
      </c>
      <c r="L54" s="10" t="s">
        <v>492</v>
      </c>
      <c r="M54" s="10">
        <v>26719</v>
      </c>
      <c r="N54" s="10" t="s">
        <v>688</v>
      </c>
      <c r="O54" s="10" t="s">
        <v>689</v>
      </c>
    </row>
    <row r="55" spans="1:15" ht="15" customHeight="1" x14ac:dyDescent="0.35">
      <c r="A55" s="10" t="s">
        <v>690</v>
      </c>
      <c r="B55" s="10" t="s">
        <v>48</v>
      </c>
      <c r="C55" s="10" t="s">
        <v>48</v>
      </c>
      <c r="D55" s="10"/>
      <c r="E55" s="10">
        <v>1012</v>
      </c>
      <c r="F55" s="10">
        <v>10</v>
      </c>
      <c r="G55" s="11">
        <v>46273.746574074074</v>
      </c>
      <c r="H55" s="10">
        <v>3</v>
      </c>
      <c r="I55" s="10">
        <f t="shared" si="0"/>
        <v>4</v>
      </c>
      <c r="J55" s="10" t="str">
        <f t="shared" si="1"/>
        <v>1, 2, 4</v>
      </c>
      <c r="K55" s="10" t="s">
        <v>552</v>
      </c>
      <c r="L55" s="10" t="s">
        <v>492</v>
      </c>
      <c r="M55" s="10">
        <v>14862</v>
      </c>
      <c r="N55" s="10" t="s">
        <v>665</v>
      </c>
      <c r="O55" s="10" t="s">
        <v>691</v>
      </c>
    </row>
    <row r="56" spans="1:15" ht="15" customHeight="1" x14ac:dyDescent="0.35">
      <c r="A56" s="10" t="s">
        <v>692</v>
      </c>
      <c r="B56" s="10" t="s">
        <v>48</v>
      </c>
      <c r="C56" s="10" t="s">
        <v>48</v>
      </c>
      <c r="D56" s="10"/>
      <c r="E56" s="10">
        <v>1012</v>
      </c>
      <c r="F56" s="10">
        <v>11</v>
      </c>
      <c r="G56" s="11">
        <v>46273.746608796297</v>
      </c>
      <c r="H56" s="10">
        <v>1</v>
      </c>
      <c r="I56" s="10">
        <f t="shared" si="0"/>
        <v>1</v>
      </c>
      <c r="J56" s="10" t="str">
        <f t="shared" si="1"/>
        <v>2</v>
      </c>
      <c r="K56" s="10" t="s">
        <v>552</v>
      </c>
      <c r="L56" s="10" t="s">
        <v>492</v>
      </c>
      <c r="M56" s="10">
        <v>24333</v>
      </c>
      <c r="N56" s="10" t="s">
        <v>693</v>
      </c>
      <c r="O56" s="10" t="s">
        <v>694</v>
      </c>
    </row>
    <row r="57" spans="1:15" ht="15" customHeight="1" x14ac:dyDescent="0.35">
      <c r="A57" s="10" t="s">
        <v>695</v>
      </c>
      <c r="B57" s="10" t="s">
        <v>48</v>
      </c>
      <c r="C57" s="10" t="s">
        <v>48</v>
      </c>
      <c r="D57" s="10"/>
      <c r="E57" s="10">
        <v>1012</v>
      </c>
      <c r="F57" s="10">
        <v>12</v>
      </c>
      <c r="G57" s="11">
        <v>46273.761192129627</v>
      </c>
      <c r="H57" s="10">
        <v>1</v>
      </c>
      <c r="I57" s="10">
        <f t="shared" si="0"/>
        <v>1</v>
      </c>
      <c r="J57" s="10" t="str">
        <f t="shared" si="1"/>
        <v>2</v>
      </c>
      <c r="K57" s="10" t="s">
        <v>552</v>
      </c>
      <c r="L57" s="10" t="s">
        <v>492</v>
      </c>
      <c r="M57" s="10">
        <v>6433</v>
      </c>
      <c r="N57" s="10" t="s">
        <v>696</v>
      </c>
      <c r="O57" s="10" t="s">
        <v>697</v>
      </c>
    </row>
    <row r="58" spans="1:15" ht="15" customHeight="1" x14ac:dyDescent="0.35">
      <c r="A58" s="10" t="s">
        <v>698</v>
      </c>
      <c r="B58" s="10" t="s">
        <v>48</v>
      </c>
      <c r="C58" s="10" t="s">
        <v>48</v>
      </c>
      <c r="D58" s="10"/>
      <c r="E58" s="10">
        <v>1012</v>
      </c>
      <c r="F58" s="10">
        <v>13</v>
      </c>
      <c r="G58" s="11">
        <v>46273.761840277781</v>
      </c>
      <c r="H58" s="10">
        <v>1</v>
      </c>
      <c r="I58" s="10">
        <f t="shared" si="0"/>
        <v>1</v>
      </c>
      <c r="J58" s="10" t="str">
        <f t="shared" si="1"/>
        <v>3</v>
      </c>
      <c r="K58" s="10" t="s">
        <v>552</v>
      </c>
      <c r="L58" s="10" t="s">
        <v>492</v>
      </c>
      <c r="M58" s="10">
        <v>6433</v>
      </c>
      <c r="N58" s="10" t="s">
        <v>696</v>
      </c>
      <c r="O58" s="10" t="s">
        <v>699</v>
      </c>
    </row>
    <row r="59" spans="1:15" ht="15" customHeight="1" x14ac:dyDescent="0.35">
      <c r="A59" s="10" t="s">
        <v>700</v>
      </c>
      <c r="B59" s="10" t="s">
        <v>48</v>
      </c>
      <c r="C59" s="10" t="s">
        <v>48</v>
      </c>
      <c r="D59" s="10"/>
      <c r="E59" s="10">
        <v>1012</v>
      </c>
      <c r="F59" s="10">
        <v>14</v>
      </c>
      <c r="G59" s="11">
        <v>46273.76185185185</v>
      </c>
      <c r="H59" s="10">
        <v>1</v>
      </c>
      <c r="I59" s="10">
        <f t="shared" si="0"/>
        <v>1</v>
      </c>
      <c r="J59" s="10" t="str">
        <f t="shared" si="1"/>
        <v>1</v>
      </c>
      <c r="K59" s="10" t="s">
        <v>552</v>
      </c>
      <c r="L59" s="10" t="s">
        <v>492</v>
      </c>
      <c r="M59" s="10">
        <v>32420</v>
      </c>
      <c r="N59" s="10" t="s">
        <v>701</v>
      </c>
      <c r="O59" s="10" t="s">
        <v>702</v>
      </c>
    </row>
    <row r="60" spans="1:15" ht="15" customHeight="1" x14ac:dyDescent="0.35">
      <c r="A60" s="10" t="s">
        <v>703</v>
      </c>
      <c r="B60" s="10" t="s">
        <v>49</v>
      </c>
      <c r="C60" s="10" t="s">
        <v>49</v>
      </c>
      <c r="D60" s="10"/>
      <c r="E60" s="10">
        <v>1018</v>
      </c>
      <c r="F60" s="10">
        <v>1</v>
      </c>
      <c r="G60" s="11">
        <v>46273.654930555553</v>
      </c>
      <c r="H60" s="10">
        <v>1</v>
      </c>
      <c r="I60" s="10">
        <f t="shared" si="0"/>
        <v>1</v>
      </c>
      <c r="J60" s="10" t="str">
        <f t="shared" si="1"/>
        <v>5</v>
      </c>
      <c r="K60" s="10" t="s">
        <v>552</v>
      </c>
      <c r="L60" s="10" t="s">
        <v>492</v>
      </c>
      <c r="M60" s="10">
        <v>8356</v>
      </c>
      <c r="N60" s="10" t="s">
        <v>704</v>
      </c>
      <c r="O60" s="10" t="s">
        <v>705</v>
      </c>
    </row>
    <row r="61" spans="1:15" ht="15" customHeight="1" x14ac:dyDescent="0.35">
      <c r="A61" s="10" t="s">
        <v>706</v>
      </c>
      <c r="B61" s="10" t="s">
        <v>49</v>
      </c>
      <c r="C61" s="10" t="s">
        <v>49</v>
      </c>
      <c r="D61" s="10"/>
      <c r="E61" s="10">
        <v>1018</v>
      </c>
      <c r="F61" s="10">
        <v>2</v>
      </c>
      <c r="G61" s="11">
        <v>46273.654930555553</v>
      </c>
      <c r="H61" s="10">
        <v>2</v>
      </c>
      <c r="I61" s="10">
        <f t="shared" si="0"/>
        <v>3</v>
      </c>
      <c r="J61" s="10" t="str">
        <f t="shared" si="1"/>
        <v>2, 4</v>
      </c>
      <c r="K61" s="10" t="s">
        <v>552</v>
      </c>
      <c r="L61" s="10" t="s">
        <v>492</v>
      </c>
      <c r="M61" s="10">
        <v>7024</v>
      </c>
      <c r="N61" s="10" t="s">
        <v>707</v>
      </c>
      <c r="O61" s="10" t="s">
        <v>708</v>
      </c>
    </row>
    <row r="62" spans="1:15" ht="15" customHeight="1" x14ac:dyDescent="0.35">
      <c r="A62" s="10" t="s">
        <v>709</v>
      </c>
      <c r="B62" s="10" t="s">
        <v>49</v>
      </c>
      <c r="C62" s="10" t="s">
        <v>49</v>
      </c>
      <c r="D62" s="10"/>
      <c r="E62" s="10">
        <v>1018</v>
      </c>
      <c r="F62" s="10">
        <v>3</v>
      </c>
      <c r="G62" s="11">
        <v>46273.65697916667</v>
      </c>
      <c r="H62" s="10">
        <v>1</v>
      </c>
      <c r="I62" s="10">
        <f t="shared" si="0"/>
        <v>2</v>
      </c>
      <c r="J62" s="10" t="str">
        <f t="shared" si="1"/>
        <v>3</v>
      </c>
      <c r="K62" s="10" t="s">
        <v>552</v>
      </c>
      <c r="L62" s="10" t="s">
        <v>492</v>
      </c>
      <c r="M62" s="10">
        <v>17498</v>
      </c>
      <c r="N62" s="10" t="s">
        <v>710</v>
      </c>
      <c r="O62" s="10" t="s">
        <v>711</v>
      </c>
    </row>
    <row r="63" spans="1:15" ht="15" customHeight="1" x14ac:dyDescent="0.35">
      <c r="A63" s="10" t="s">
        <v>712</v>
      </c>
      <c r="B63" s="10" t="s">
        <v>49</v>
      </c>
      <c r="C63" s="10" t="s">
        <v>49</v>
      </c>
      <c r="D63" s="10"/>
      <c r="E63" s="10">
        <v>1018</v>
      </c>
      <c r="F63" s="10">
        <v>4</v>
      </c>
      <c r="G63" s="11">
        <v>46273.693090277768</v>
      </c>
      <c r="H63" s="10">
        <v>2</v>
      </c>
      <c r="I63" s="10">
        <f t="shared" si="0"/>
        <v>3</v>
      </c>
      <c r="J63" s="10" t="str">
        <f t="shared" si="1"/>
        <v>1, 5</v>
      </c>
      <c r="K63" s="10" t="s">
        <v>552</v>
      </c>
      <c r="L63" s="10" t="s">
        <v>492</v>
      </c>
      <c r="M63" s="10">
        <v>8356</v>
      </c>
      <c r="N63" s="10" t="s">
        <v>704</v>
      </c>
      <c r="O63" s="10" t="s">
        <v>713</v>
      </c>
    </row>
    <row r="64" spans="1:15" ht="15" customHeight="1" x14ac:dyDescent="0.35">
      <c r="A64" s="10" t="s">
        <v>714</v>
      </c>
      <c r="B64" s="10" t="s">
        <v>49</v>
      </c>
      <c r="C64" s="10" t="s">
        <v>49</v>
      </c>
      <c r="D64" s="10"/>
      <c r="E64" s="10">
        <v>1018</v>
      </c>
      <c r="F64" s="10">
        <v>5</v>
      </c>
      <c r="G64" s="11">
        <v>46273.695173611108</v>
      </c>
      <c r="H64" s="10">
        <v>1</v>
      </c>
      <c r="I64" s="10">
        <f t="shared" si="0"/>
        <v>2</v>
      </c>
      <c r="J64" s="10" t="str">
        <f t="shared" si="1"/>
        <v>3</v>
      </c>
      <c r="K64" s="10" t="s">
        <v>552</v>
      </c>
      <c r="L64" s="10" t="s">
        <v>492</v>
      </c>
      <c r="M64" s="10">
        <v>8356</v>
      </c>
      <c r="N64" s="10" t="s">
        <v>704</v>
      </c>
      <c r="O64" s="10" t="s">
        <v>715</v>
      </c>
    </row>
    <row r="65" spans="1:15" ht="15" customHeight="1" x14ac:dyDescent="0.35">
      <c r="A65" s="10" t="s">
        <v>716</v>
      </c>
      <c r="B65" s="10" t="s">
        <v>49</v>
      </c>
      <c r="C65" s="10" t="s">
        <v>49</v>
      </c>
      <c r="D65" s="10"/>
      <c r="E65" s="10">
        <v>1018</v>
      </c>
      <c r="F65" s="10">
        <v>6</v>
      </c>
      <c r="G65" s="11">
        <v>46273.752812500003</v>
      </c>
      <c r="H65" s="10">
        <v>1</v>
      </c>
      <c r="I65" s="10">
        <f t="shared" si="0"/>
        <v>1</v>
      </c>
      <c r="J65" s="10" t="str">
        <f t="shared" si="1"/>
        <v>4</v>
      </c>
      <c r="K65" s="10" t="s">
        <v>552</v>
      </c>
      <c r="L65" s="10" t="s">
        <v>492</v>
      </c>
      <c r="M65" s="10">
        <v>6297</v>
      </c>
      <c r="N65" s="10" t="s">
        <v>717</v>
      </c>
      <c r="O65" s="10" t="s">
        <v>718</v>
      </c>
    </row>
    <row r="66" spans="1:15" ht="15" customHeight="1" x14ac:dyDescent="0.35">
      <c r="A66" s="10" t="s">
        <v>719</v>
      </c>
      <c r="B66" s="10" t="s">
        <v>49</v>
      </c>
      <c r="C66" s="10" t="s">
        <v>49</v>
      </c>
      <c r="D66" s="10"/>
      <c r="E66" s="10">
        <v>1018</v>
      </c>
      <c r="F66" s="10">
        <v>7</v>
      </c>
      <c r="G66" s="11">
        <v>46273.765324074076</v>
      </c>
      <c r="H66" s="10">
        <v>1</v>
      </c>
      <c r="I66" s="10">
        <f t="shared" si="0"/>
        <v>1</v>
      </c>
      <c r="J66" s="10" t="str">
        <f t="shared" si="1"/>
        <v>1</v>
      </c>
      <c r="K66" s="10" t="s">
        <v>552</v>
      </c>
      <c r="L66" s="10" t="s">
        <v>492</v>
      </c>
      <c r="M66" s="10">
        <v>17498</v>
      </c>
      <c r="N66" s="10" t="s">
        <v>710</v>
      </c>
      <c r="O66" s="10" t="s">
        <v>720</v>
      </c>
    </row>
    <row r="67" spans="1:15" ht="15" customHeight="1" x14ac:dyDescent="0.35">
      <c r="A67" s="10" t="s">
        <v>721</v>
      </c>
      <c r="B67" s="10" t="s">
        <v>49</v>
      </c>
      <c r="C67" s="10" t="s">
        <v>49</v>
      </c>
      <c r="D67" s="10"/>
      <c r="E67" s="10">
        <v>1018</v>
      </c>
      <c r="F67" s="10">
        <v>8</v>
      </c>
      <c r="G67" s="11">
        <v>46273.767407407409</v>
      </c>
      <c r="H67" s="10">
        <v>2</v>
      </c>
      <c r="I67" s="10">
        <f t="shared" si="0"/>
        <v>3</v>
      </c>
      <c r="J67" s="10" t="str">
        <f t="shared" si="1"/>
        <v>2</v>
      </c>
      <c r="K67" s="10" t="s">
        <v>552</v>
      </c>
      <c r="L67" s="10" t="s">
        <v>492</v>
      </c>
      <c r="M67" s="10">
        <v>17498</v>
      </c>
      <c r="N67" s="10" t="s">
        <v>710</v>
      </c>
      <c r="O67" s="10" t="s">
        <v>722</v>
      </c>
    </row>
    <row r="68" spans="1:15" ht="15" customHeight="1" x14ac:dyDescent="0.35">
      <c r="A68" s="10" t="s">
        <v>723</v>
      </c>
      <c r="B68" s="10" t="s">
        <v>59</v>
      </c>
      <c r="C68" s="10" t="s">
        <v>59</v>
      </c>
      <c r="D68" s="10"/>
      <c r="E68" s="10">
        <v>1019</v>
      </c>
      <c r="F68" s="10">
        <v>1</v>
      </c>
      <c r="G68" s="11">
        <v>46273.654942129629</v>
      </c>
      <c r="H68" s="10">
        <v>1</v>
      </c>
      <c r="I68" s="10">
        <f t="shared" si="0"/>
        <v>1</v>
      </c>
      <c r="J68" s="10" t="str">
        <f t="shared" si="1"/>
        <v>4</v>
      </c>
      <c r="K68" s="10" t="s">
        <v>552</v>
      </c>
      <c r="L68" s="10" t="s">
        <v>492</v>
      </c>
      <c r="M68" s="10">
        <v>6050</v>
      </c>
      <c r="N68" s="10" t="s">
        <v>724</v>
      </c>
      <c r="O68" s="10" t="s">
        <v>725</v>
      </c>
    </row>
    <row r="69" spans="1:15" ht="15" customHeight="1" x14ac:dyDescent="0.35">
      <c r="A69" s="10" t="s">
        <v>726</v>
      </c>
      <c r="B69" s="10" t="s">
        <v>59</v>
      </c>
      <c r="C69" s="10" t="s">
        <v>59</v>
      </c>
      <c r="D69" s="10"/>
      <c r="E69" s="10">
        <v>1019</v>
      </c>
      <c r="F69" s="10">
        <v>2</v>
      </c>
      <c r="G69" s="11">
        <v>46273.655104166668</v>
      </c>
      <c r="H69" s="10">
        <v>2</v>
      </c>
      <c r="I69" s="10">
        <f t="shared" si="0"/>
        <v>5</v>
      </c>
      <c r="J69" s="10" t="str">
        <f t="shared" si="1"/>
        <v>2, 6</v>
      </c>
      <c r="K69" s="10" t="s">
        <v>552</v>
      </c>
      <c r="L69" s="10" t="s">
        <v>492</v>
      </c>
      <c r="M69" s="10">
        <v>17311</v>
      </c>
      <c r="N69" s="10" t="s">
        <v>727</v>
      </c>
      <c r="O69" s="10" t="s">
        <v>728</v>
      </c>
    </row>
    <row r="70" spans="1:15" ht="15" customHeight="1" x14ac:dyDescent="0.35">
      <c r="A70" s="10" t="s">
        <v>729</v>
      </c>
      <c r="B70" s="10" t="s">
        <v>59</v>
      </c>
      <c r="C70" s="10" t="s">
        <v>59</v>
      </c>
      <c r="D70" s="10"/>
      <c r="E70" s="10">
        <v>1019</v>
      </c>
      <c r="F70" s="10">
        <v>3</v>
      </c>
      <c r="G70" s="11">
        <v>46273.670185185183</v>
      </c>
      <c r="H70" s="10">
        <v>1</v>
      </c>
      <c r="I70" s="10">
        <f t="shared" ref="I70:I133" si="2">COUNTIF(OM_ORDER,A70)</f>
        <v>2</v>
      </c>
      <c r="J70" s="10" t="str">
        <f t="shared" ref="J70:J133" si="3">SUBSTITUTE(TRIM(IF(COUNTIFS(OM_ORDER,A70,OM_WT,1)&gt;0,"1 ","")&amp;IF(COUNTIFS(OM_ORDER,A70,OM_WT,2)&gt;0,"2 ","")&amp;IF(COUNTIFS(OM_ORDER,A70,OM_WT,3)&gt;0,"3 ","")&amp;IF(COUNTIFS(OM_ORDER,A70,OM_WT,4)&gt;0,"4 ","")&amp;IF(COUNTIFS(OM_ORDER,A70,OM_WT,5)&gt;0,"5 ","")&amp;IF(COUNTIFS(OM_ORDER,A70,OM_WT,6)&gt;0,"6 ",""))," ",", ")</f>
        <v>1</v>
      </c>
      <c r="K70" s="10" t="s">
        <v>552</v>
      </c>
      <c r="L70" s="10" t="s">
        <v>492</v>
      </c>
      <c r="M70" s="10">
        <v>17311</v>
      </c>
      <c r="N70" s="10" t="s">
        <v>727</v>
      </c>
      <c r="O70" s="10" t="s">
        <v>730</v>
      </c>
    </row>
    <row r="71" spans="1:15" ht="15" customHeight="1" x14ac:dyDescent="0.35">
      <c r="A71" s="10" t="s">
        <v>731</v>
      </c>
      <c r="B71" s="10" t="s">
        <v>59</v>
      </c>
      <c r="C71" s="10" t="s">
        <v>59</v>
      </c>
      <c r="D71" s="10"/>
      <c r="E71" s="10">
        <v>1019</v>
      </c>
      <c r="F71" s="10">
        <v>4</v>
      </c>
      <c r="G71" s="11">
        <v>46273.6715625</v>
      </c>
      <c r="H71" s="10">
        <v>1</v>
      </c>
      <c r="I71" s="10">
        <f t="shared" si="2"/>
        <v>1</v>
      </c>
      <c r="J71" s="10" t="str">
        <f t="shared" si="3"/>
        <v>3</v>
      </c>
      <c r="K71" s="10" t="s">
        <v>552</v>
      </c>
      <c r="L71" s="10" t="s">
        <v>492</v>
      </c>
      <c r="M71" s="10">
        <v>7057</v>
      </c>
      <c r="N71" s="10" t="s">
        <v>732</v>
      </c>
      <c r="O71" s="10" t="s">
        <v>733</v>
      </c>
    </row>
    <row r="72" spans="1:15" ht="15" customHeight="1" x14ac:dyDescent="0.35">
      <c r="A72" s="10" t="s">
        <v>734</v>
      </c>
      <c r="B72" s="10" t="s">
        <v>59</v>
      </c>
      <c r="C72" s="10" t="s">
        <v>59</v>
      </c>
      <c r="D72" s="10"/>
      <c r="E72" s="10">
        <v>1019</v>
      </c>
      <c r="F72" s="10">
        <v>5</v>
      </c>
      <c r="G72" s="11">
        <v>46273.672256944446</v>
      </c>
      <c r="H72" s="10">
        <v>3</v>
      </c>
      <c r="I72" s="10">
        <f t="shared" si="2"/>
        <v>6</v>
      </c>
      <c r="J72" s="10" t="str">
        <f t="shared" si="3"/>
        <v>1, 2, 4</v>
      </c>
      <c r="K72" s="10" t="s">
        <v>552</v>
      </c>
      <c r="L72" s="10" t="s">
        <v>492</v>
      </c>
      <c r="M72" s="10">
        <v>7057</v>
      </c>
      <c r="N72" s="10" t="s">
        <v>732</v>
      </c>
      <c r="O72" s="10" t="s">
        <v>735</v>
      </c>
    </row>
    <row r="73" spans="1:15" ht="15" customHeight="1" x14ac:dyDescent="0.35">
      <c r="A73" s="10" t="s">
        <v>736</v>
      </c>
      <c r="B73" s="10" t="s">
        <v>59</v>
      </c>
      <c r="C73" s="10" t="s">
        <v>59</v>
      </c>
      <c r="D73" s="10"/>
      <c r="E73" s="10">
        <v>1019</v>
      </c>
      <c r="F73" s="10">
        <v>6</v>
      </c>
      <c r="G73" s="11">
        <v>46273.74659722222</v>
      </c>
      <c r="H73" s="10">
        <v>1</v>
      </c>
      <c r="I73" s="10">
        <f t="shared" si="2"/>
        <v>1</v>
      </c>
      <c r="J73" s="10" t="str">
        <f t="shared" si="3"/>
        <v>2</v>
      </c>
      <c r="K73" s="10" t="s">
        <v>552</v>
      </c>
      <c r="L73" s="10" t="s">
        <v>492</v>
      </c>
      <c r="M73" s="10">
        <v>8942</v>
      </c>
      <c r="N73" s="10" t="s">
        <v>737</v>
      </c>
      <c r="O73" s="10" t="s">
        <v>738</v>
      </c>
    </row>
    <row r="74" spans="1:15" ht="15" customHeight="1" x14ac:dyDescent="0.35">
      <c r="A74" s="10" t="s">
        <v>739</v>
      </c>
      <c r="B74" s="10" t="s">
        <v>59</v>
      </c>
      <c r="C74" s="10" t="s">
        <v>59</v>
      </c>
      <c r="D74" s="10"/>
      <c r="E74" s="10">
        <v>1019</v>
      </c>
      <c r="F74" s="10">
        <v>7</v>
      </c>
      <c r="G74" s="11">
        <v>46273.75072916667</v>
      </c>
      <c r="H74" s="10">
        <v>3</v>
      </c>
      <c r="I74" s="10">
        <f t="shared" si="2"/>
        <v>4</v>
      </c>
      <c r="J74" s="10" t="str">
        <f t="shared" si="3"/>
        <v>1, 2, 4</v>
      </c>
      <c r="K74" s="10" t="s">
        <v>552</v>
      </c>
      <c r="L74" s="10" t="s">
        <v>492</v>
      </c>
      <c r="M74" s="10">
        <v>6050</v>
      </c>
      <c r="N74" s="10" t="s">
        <v>724</v>
      </c>
      <c r="O74" s="10" t="s">
        <v>740</v>
      </c>
    </row>
    <row r="75" spans="1:15" ht="15" customHeight="1" x14ac:dyDescent="0.35">
      <c r="A75" s="10" t="s">
        <v>741</v>
      </c>
      <c r="B75" s="10" t="s">
        <v>59</v>
      </c>
      <c r="C75" s="10" t="s">
        <v>59</v>
      </c>
      <c r="D75" s="10"/>
      <c r="E75" s="10">
        <v>1019</v>
      </c>
      <c r="F75" s="10">
        <v>8</v>
      </c>
      <c r="G75" s="11">
        <v>46273.75072916667</v>
      </c>
      <c r="H75" s="10">
        <v>1</v>
      </c>
      <c r="I75" s="10">
        <f t="shared" si="2"/>
        <v>2</v>
      </c>
      <c r="J75" s="10" t="str">
        <f t="shared" si="3"/>
        <v>3</v>
      </c>
      <c r="K75" s="10" t="s">
        <v>552</v>
      </c>
      <c r="L75" s="10" t="s">
        <v>492</v>
      </c>
      <c r="M75" s="10">
        <v>6050</v>
      </c>
      <c r="N75" s="10" t="s">
        <v>724</v>
      </c>
      <c r="O75" s="10" t="s">
        <v>742</v>
      </c>
    </row>
    <row r="76" spans="1:15" ht="15" customHeight="1" x14ac:dyDescent="0.35">
      <c r="A76" s="10" t="s">
        <v>743</v>
      </c>
      <c r="B76" s="10" t="s">
        <v>59</v>
      </c>
      <c r="C76" s="10" t="s">
        <v>59</v>
      </c>
      <c r="D76" s="10"/>
      <c r="E76" s="10">
        <v>1019</v>
      </c>
      <c r="F76" s="10">
        <v>9</v>
      </c>
      <c r="G76" s="11">
        <v>46273.78197916667</v>
      </c>
      <c r="H76" s="10">
        <v>2</v>
      </c>
      <c r="I76" s="10">
        <f t="shared" si="2"/>
        <v>7</v>
      </c>
      <c r="J76" s="10" t="str">
        <f t="shared" si="3"/>
        <v>1, 4</v>
      </c>
      <c r="K76" s="10" t="s">
        <v>552</v>
      </c>
      <c r="L76" s="10" t="s">
        <v>492</v>
      </c>
      <c r="M76" s="10">
        <v>5129</v>
      </c>
      <c r="N76" s="10" t="s">
        <v>744</v>
      </c>
      <c r="O76" s="10" t="s">
        <v>745</v>
      </c>
    </row>
    <row r="77" spans="1:15" ht="15" customHeight="1" x14ac:dyDescent="0.35">
      <c r="A77" s="10" t="s">
        <v>746</v>
      </c>
      <c r="B77" s="10" t="s">
        <v>59</v>
      </c>
      <c r="C77" s="10" t="s">
        <v>59</v>
      </c>
      <c r="D77" s="10"/>
      <c r="E77" s="10">
        <v>1019</v>
      </c>
      <c r="F77" s="10">
        <v>10</v>
      </c>
      <c r="G77" s="11">
        <v>46273.78197916667</v>
      </c>
      <c r="H77" s="10">
        <v>1</v>
      </c>
      <c r="I77" s="10">
        <f t="shared" si="2"/>
        <v>2</v>
      </c>
      <c r="J77" s="10" t="str">
        <f t="shared" si="3"/>
        <v>3</v>
      </c>
      <c r="K77" s="10" t="s">
        <v>552</v>
      </c>
      <c r="L77" s="10" t="s">
        <v>492</v>
      </c>
      <c r="M77" s="10">
        <v>5129</v>
      </c>
      <c r="N77" s="10" t="s">
        <v>744</v>
      </c>
      <c r="O77" s="10" t="s">
        <v>747</v>
      </c>
    </row>
    <row r="78" spans="1:15" ht="15" customHeight="1" x14ac:dyDescent="0.35">
      <c r="A78" s="10" t="s">
        <v>748</v>
      </c>
      <c r="B78" s="10" t="s">
        <v>53</v>
      </c>
      <c r="C78" s="10" t="s">
        <v>53</v>
      </c>
      <c r="D78" s="10"/>
      <c r="E78" s="10">
        <v>1020</v>
      </c>
      <c r="F78" s="10">
        <v>1</v>
      </c>
      <c r="G78" s="11">
        <v>46273.654918981483</v>
      </c>
      <c r="H78" s="10">
        <v>1</v>
      </c>
      <c r="I78" s="10">
        <f t="shared" si="2"/>
        <v>1</v>
      </c>
      <c r="J78" s="10" t="str">
        <f t="shared" si="3"/>
        <v>5</v>
      </c>
      <c r="K78" s="10" t="s">
        <v>552</v>
      </c>
      <c r="L78" s="10" t="s">
        <v>492</v>
      </c>
      <c r="M78" s="10">
        <v>20578</v>
      </c>
      <c r="N78" s="10" t="s">
        <v>749</v>
      </c>
      <c r="O78" s="10" t="s">
        <v>750</v>
      </c>
    </row>
    <row r="79" spans="1:15" ht="15" customHeight="1" x14ac:dyDescent="0.35">
      <c r="A79" s="10" t="s">
        <v>751</v>
      </c>
      <c r="B79" s="10" t="s">
        <v>53</v>
      </c>
      <c r="C79" s="10" t="s">
        <v>53</v>
      </c>
      <c r="D79" s="10"/>
      <c r="E79" s="10">
        <v>1020</v>
      </c>
      <c r="F79" s="10">
        <v>2</v>
      </c>
      <c r="G79" s="11">
        <v>46273.654918981483</v>
      </c>
      <c r="H79" s="10">
        <v>2</v>
      </c>
      <c r="I79" s="10">
        <f t="shared" si="2"/>
        <v>7</v>
      </c>
      <c r="J79" s="10" t="str">
        <f t="shared" si="3"/>
        <v>3, 6</v>
      </c>
      <c r="K79" s="10" t="s">
        <v>552</v>
      </c>
      <c r="L79" s="10" t="s">
        <v>492</v>
      </c>
      <c r="M79" s="10">
        <v>12434</v>
      </c>
      <c r="N79" s="10" t="s">
        <v>752</v>
      </c>
      <c r="O79" s="10" t="s">
        <v>753</v>
      </c>
    </row>
    <row r="80" spans="1:15" ht="15" customHeight="1" x14ac:dyDescent="0.35">
      <c r="A80" s="10" t="s">
        <v>754</v>
      </c>
      <c r="B80" s="10" t="s">
        <v>53</v>
      </c>
      <c r="C80" s="10" t="s">
        <v>53</v>
      </c>
      <c r="D80" s="10"/>
      <c r="E80" s="10">
        <v>1020</v>
      </c>
      <c r="F80" s="10">
        <v>3</v>
      </c>
      <c r="G80" s="11">
        <v>46273.655104166668</v>
      </c>
      <c r="H80" s="10">
        <v>1</v>
      </c>
      <c r="I80" s="10">
        <f t="shared" si="2"/>
        <v>1</v>
      </c>
      <c r="J80" s="10" t="str">
        <f t="shared" si="3"/>
        <v>1</v>
      </c>
      <c r="K80" s="10" t="s">
        <v>552</v>
      </c>
      <c r="L80" s="10" t="s">
        <v>492</v>
      </c>
      <c r="M80" s="10">
        <v>30762</v>
      </c>
      <c r="N80" s="10" t="s">
        <v>755</v>
      </c>
      <c r="O80" s="10" t="s">
        <v>756</v>
      </c>
    </row>
    <row r="81" spans="1:15" ht="15" customHeight="1" x14ac:dyDescent="0.35">
      <c r="A81" s="10" t="s">
        <v>757</v>
      </c>
      <c r="B81" s="10" t="s">
        <v>53</v>
      </c>
      <c r="C81" s="10" t="s">
        <v>53</v>
      </c>
      <c r="D81" s="10"/>
      <c r="E81" s="10">
        <v>1020</v>
      </c>
      <c r="F81" s="10">
        <v>4</v>
      </c>
      <c r="G81" s="11">
        <v>46273.713958333326</v>
      </c>
      <c r="H81" s="10">
        <v>2</v>
      </c>
      <c r="I81" s="10">
        <f t="shared" si="2"/>
        <v>2</v>
      </c>
      <c r="J81" s="10" t="str">
        <f t="shared" si="3"/>
        <v>2, 6</v>
      </c>
      <c r="K81" s="10" t="s">
        <v>552</v>
      </c>
      <c r="L81" s="10" t="s">
        <v>492</v>
      </c>
      <c r="M81" s="10">
        <v>14875</v>
      </c>
      <c r="N81" s="10" t="s">
        <v>758</v>
      </c>
      <c r="O81" s="10" t="s">
        <v>759</v>
      </c>
    </row>
    <row r="82" spans="1:15" ht="15" customHeight="1" x14ac:dyDescent="0.35">
      <c r="A82" s="10" t="s">
        <v>760</v>
      </c>
      <c r="B82" s="10" t="s">
        <v>53</v>
      </c>
      <c r="C82" s="10" t="s">
        <v>53</v>
      </c>
      <c r="D82" s="10"/>
      <c r="E82" s="10">
        <v>1020</v>
      </c>
      <c r="F82" s="10">
        <v>5</v>
      </c>
      <c r="G82" s="11">
        <v>46273.74659722222</v>
      </c>
      <c r="H82" s="10">
        <v>1</v>
      </c>
      <c r="I82" s="10">
        <f t="shared" si="2"/>
        <v>1</v>
      </c>
      <c r="J82" s="10" t="str">
        <f t="shared" si="3"/>
        <v>1</v>
      </c>
      <c r="K82" s="10" t="s">
        <v>552</v>
      </c>
      <c r="L82" s="10" t="s">
        <v>492</v>
      </c>
      <c r="M82" s="10">
        <v>31151</v>
      </c>
      <c r="N82" s="10" t="s">
        <v>761</v>
      </c>
      <c r="O82" s="10" t="s">
        <v>762</v>
      </c>
    </row>
    <row r="83" spans="1:15" ht="15" customHeight="1" x14ac:dyDescent="0.35">
      <c r="A83" s="10" t="s">
        <v>763</v>
      </c>
      <c r="B83" s="10" t="s">
        <v>53</v>
      </c>
      <c r="C83" s="10" t="s">
        <v>53</v>
      </c>
      <c r="D83" s="10"/>
      <c r="E83" s="10">
        <v>1020</v>
      </c>
      <c r="F83" s="10">
        <v>6</v>
      </c>
      <c r="G83" s="11">
        <v>46273.770879629628</v>
      </c>
      <c r="H83" s="10">
        <v>2</v>
      </c>
      <c r="I83" s="10">
        <f t="shared" si="2"/>
        <v>5</v>
      </c>
      <c r="J83" s="10" t="str">
        <f t="shared" si="3"/>
        <v>1, 2</v>
      </c>
      <c r="K83" s="10" t="s">
        <v>552</v>
      </c>
      <c r="L83" s="10" t="s">
        <v>492</v>
      </c>
      <c r="M83" s="10">
        <v>12434</v>
      </c>
      <c r="N83" s="10" t="s">
        <v>752</v>
      </c>
      <c r="O83" s="10" t="s">
        <v>764</v>
      </c>
    </row>
    <row r="84" spans="1:15" ht="15" customHeight="1" x14ac:dyDescent="0.35">
      <c r="A84" s="10" t="s">
        <v>765</v>
      </c>
      <c r="B84" s="10" t="s">
        <v>60</v>
      </c>
      <c r="C84" s="10" t="s">
        <v>60</v>
      </c>
      <c r="D84" s="10"/>
      <c r="E84" s="10">
        <v>1021</v>
      </c>
      <c r="F84" s="10">
        <v>1</v>
      </c>
      <c r="G84" s="11">
        <v>46273.654965277783</v>
      </c>
      <c r="H84" s="10">
        <v>1</v>
      </c>
      <c r="I84" s="10">
        <f t="shared" si="2"/>
        <v>1</v>
      </c>
      <c r="J84" s="10" t="str">
        <f t="shared" si="3"/>
        <v>4</v>
      </c>
      <c r="K84" s="10" t="s">
        <v>552</v>
      </c>
      <c r="L84" s="10" t="s">
        <v>492</v>
      </c>
      <c r="M84" s="10">
        <v>32288</v>
      </c>
      <c r="N84" s="10" t="s">
        <v>766</v>
      </c>
      <c r="O84" s="10" t="s">
        <v>767</v>
      </c>
    </row>
    <row r="85" spans="1:15" ht="15" customHeight="1" x14ac:dyDescent="0.35">
      <c r="A85" s="10" t="s">
        <v>768</v>
      </c>
      <c r="B85" s="10" t="s">
        <v>60</v>
      </c>
      <c r="C85" s="10" t="s">
        <v>60</v>
      </c>
      <c r="D85" s="10"/>
      <c r="E85" s="10">
        <v>1021</v>
      </c>
      <c r="F85" s="10">
        <v>2</v>
      </c>
      <c r="G85" s="11">
        <v>46273.654965277783</v>
      </c>
      <c r="H85" s="10">
        <v>1</v>
      </c>
      <c r="I85" s="10">
        <f t="shared" si="2"/>
        <v>1</v>
      </c>
      <c r="J85" s="10" t="str">
        <f t="shared" si="3"/>
        <v>4</v>
      </c>
      <c r="K85" s="10" t="s">
        <v>552</v>
      </c>
      <c r="L85" s="10" t="s">
        <v>492</v>
      </c>
      <c r="M85" s="10">
        <v>32288</v>
      </c>
      <c r="N85" s="10" t="s">
        <v>766</v>
      </c>
      <c r="O85" s="10" t="s">
        <v>769</v>
      </c>
    </row>
    <row r="86" spans="1:15" ht="15" customHeight="1" x14ac:dyDescent="0.35">
      <c r="A86" s="10" t="s">
        <v>770</v>
      </c>
      <c r="B86" s="10" t="s">
        <v>60</v>
      </c>
      <c r="C86" s="10" t="s">
        <v>60</v>
      </c>
      <c r="D86" s="10"/>
      <c r="E86" s="10">
        <v>1021</v>
      </c>
      <c r="F86" s="10">
        <v>3</v>
      </c>
      <c r="G86" s="11">
        <v>46273.655115740738</v>
      </c>
      <c r="H86" s="10">
        <v>1</v>
      </c>
      <c r="I86" s="10">
        <f t="shared" si="2"/>
        <v>1</v>
      </c>
      <c r="J86" s="10" t="str">
        <f t="shared" si="3"/>
        <v>1</v>
      </c>
      <c r="K86" s="10" t="s">
        <v>552</v>
      </c>
      <c r="L86" s="10" t="s">
        <v>492</v>
      </c>
      <c r="M86" s="10">
        <v>32288</v>
      </c>
      <c r="N86" s="10" t="s">
        <v>766</v>
      </c>
      <c r="O86" s="10" t="s">
        <v>771</v>
      </c>
    </row>
    <row r="87" spans="1:15" ht="15" customHeight="1" x14ac:dyDescent="0.35">
      <c r="A87" s="10" t="s">
        <v>772</v>
      </c>
      <c r="B87" s="10" t="s">
        <v>60</v>
      </c>
      <c r="C87" s="10" t="s">
        <v>60</v>
      </c>
      <c r="D87" s="10"/>
      <c r="E87" s="10">
        <v>1021</v>
      </c>
      <c r="F87" s="10">
        <v>4</v>
      </c>
      <c r="G87" s="11">
        <v>46273.655115740738</v>
      </c>
      <c r="H87" s="10">
        <v>1</v>
      </c>
      <c r="I87" s="10">
        <f t="shared" si="2"/>
        <v>1</v>
      </c>
      <c r="J87" s="10" t="str">
        <f t="shared" si="3"/>
        <v>1</v>
      </c>
      <c r="K87" s="10" t="s">
        <v>552</v>
      </c>
      <c r="L87" s="10" t="s">
        <v>492</v>
      </c>
      <c r="M87" s="10">
        <v>16888</v>
      </c>
      <c r="N87" s="10" t="s">
        <v>773</v>
      </c>
      <c r="O87" s="10" t="s">
        <v>774</v>
      </c>
    </row>
    <row r="88" spans="1:15" ht="15" customHeight="1" x14ac:dyDescent="0.35">
      <c r="A88" s="10" t="s">
        <v>775</v>
      </c>
      <c r="B88" s="10" t="s">
        <v>60</v>
      </c>
      <c r="C88" s="10" t="s">
        <v>60</v>
      </c>
      <c r="D88" s="10"/>
      <c r="E88" s="10">
        <v>1021</v>
      </c>
      <c r="F88" s="10">
        <v>5</v>
      </c>
      <c r="G88" s="11">
        <v>46273.655115740738</v>
      </c>
      <c r="H88" s="10">
        <v>1</v>
      </c>
      <c r="I88" s="10">
        <f t="shared" si="2"/>
        <v>1</v>
      </c>
      <c r="J88" s="10" t="str">
        <f t="shared" si="3"/>
        <v>2</v>
      </c>
      <c r="K88" s="10" t="s">
        <v>552</v>
      </c>
      <c r="L88" s="10" t="s">
        <v>492</v>
      </c>
      <c r="M88" s="10">
        <v>16888</v>
      </c>
      <c r="N88" s="10" t="s">
        <v>773</v>
      </c>
      <c r="O88" s="10" t="s">
        <v>776</v>
      </c>
    </row>
    <row r="89" spans="1:15" ht="15" customHeight="1" x14ac:dyDescent="0.35">
      <c r="A89" s="10" t="s">
        <v>777</v>
      </c>
      <c r="B89" s="10" t="s">
        <v>60</v>
      </c>
      <c r="C89" s="10" t="s">
        <v>60</v>
      </c>
      <c r="D89" s="10"/>
      <c r="E89" s="10">
        <v>1021</v>
      </c>
      <c r="F89" s="10">
        <v>6</v>
      </c>
      <c r="G89" s="11">
        <v>46273.753530092603</v>
      </c>
      <c r="H89" s="10">
        <v>2</v>
      </c>
      <c r="I89" s="10">
        <f t="shared" si="2"/>
        <v>4</v>
      </c>
      <c r="J89" s="10" t="str">
        <f t="shared" si="3"/>
        <v>1</v>
      </c>
      <c r="K89" s="10" t="s">
        <v>552</v>
      </c>
      <c r="L89" s="10" t="s">
        <v>492</v>
      </c>
      <c r="M89" s="10">
        <v>14909</v>
      </c>
      <c r="N89" s="10" t="s">
        <v>778</v>
      </c>
      <c r="O89" s="10" t="s">
        <v>779</v>
      </c>
    </row>
    <row r="90" spans="1:15" ht="15" customHeight="1" x14ac:dyDescent="0.35">
      <c r="A90" s="10" t="s">
        <v>780</v>
      </c>
      <c r="B90" s="10" t="s">
        <v>60</v>
      </c>
      <c r="C90" s="10" t="s">
        <v>60</v>
      </c>
      <c r="D90" s="10"/>
      <c r="E90" s="10">
        <v>1021</v>
      </c>
      <c r="F90" s="10">
        <v>7</v>
      </c>
      <c r="G90" s="11">
        <v>46273.761145833327</v>
      </c>
      <c r="H90" s="10">
        <v>3</v>
      </c>
      <c r="I90" s="10">
        <f t="shared" si="2"/>
        <v>5</v>
      </c>
      <c r="J90" s="10" t="str">
        <f t="shared" si="3"/>
        <v>1, 2, 5</v>
      </c>
      <c r="K90" s="10" t="s">
        <v>552</v>
      </c>
      <c r="L90" s="10" t="s">
        <v>492</v>
      </c>
      <c r="M90" s="10">
        <v>14072</v>
      </c>
      <c r="N90" s="10" t="s">
        <v>781</v>
      </c>
      <c r="O90" s="10" t="s">
        <v>782</v>
      </c>
    </row>
    <row r="91" spans="1:15" ht="15" customHeight="1" x14ac:dyDescent="0.35">
      <c r="A91" s="10" t="s">
        <v>783</v>
      </c>
      <c r="B91" s="10" t="s">
        <v>60</v>
      </c>
      <c r="C91" s="10" t="s">
        <v>60</v>
      </c>
      <c r="D91" s="10"/>
      <c r="E91" s="10">
        <v>1021</v>
      </c>
      <c r="F91" s="10">
        <v>8</v>
      </c>
      <c r="G91" s="11">
        <v>46273.786840277768</v>
      </c>
      <c r="H91" s="10">
        <v>3</v>
      </c>
      <c r="I91" s="10">
        <f t="shared" si="2"/>
        <v>4</v>
      </c>
      <c r="J91" s="10" t="str">
        <f t="shared" si="3"/>
        <v>1, 5</v>
      </c>
      <c r="K91" s="10" t="s">
        <v>552</v>
      </c>
      <c r="L91" s="10" t="s">
        <v>492</v>
      </c>
      <c r="M91" s="10">
        <v>30789</v>
      </c>
      <c r="N91" s="10" t="s">
        <v>784</v>
      </c>
      <c r="O91" s="10" t="s">
        <v>785</v>
      </c>
    </row>
    <row r="92" spans="1:15" ht="15" customHeight="1" x14ac:dyDescent="0.35">
      <c r="A92" s="10" t="s">
        <v>786</v>
      </c>
      <c r="B92" s="10" t="s">
        <v>54</v>
      </c>
      <c r="C92" s="10" t="s">
        <v>54</v>
      </c>
      <c r="D92" s="10"/>
      <c r="E92" s="10">
        <v>1022</v>
      </c>
      <c r="F92" s="10">
        <v>1</v>
      </c>
      <c r="G92" s="11">
        <v>46273.654965277783</v>
      </c>
      <c r="H92" s="10">
        <v>1</v>
      </c>
      <c r="I92" s="10">
        <f t="shared" si="2"/>
        <v>2</v>
      </c>
      <c r="J92" s="10" t="str">
        <f t="shared" si="3"/>
        <v>4</v>
      </c>
      <c r="K92" s="10" t="s">
        <v>552</v>
      </c>
      <c r="L92" s="10" t="s">
        <v>492</v>
      </c>
      <c r="M92" s="10">
        <v>17177</v>
      </c>
      <c r="N92" s="10" t="s">
        <v>787</v>
      </c>
      <c r="O92" s="10" t="s">
        <v>788</v>
      </c>
    </row>
    <row r="93" spans="1:15" ht="15" customHeight="1" x14ac:dyDescent="0.35">
      <c r="A93" s="10" t="s">
        <v>789</v>
      </c>
      <c r="B93" s="10" t="s">
        <v>54</v>
      </c>
      <c r="C93" s="10" t="s">
        <v>54</v>
      </c>
      <c r="D93" s="10"/>
      <c r="E93" s="10">
        <v>1022</v>
      </c>
      <c r="F93" s="10">
        <v>2</v>
      </c>
      <c r="G93" s="11">
        <v>46273.654965277783</v>
      </c>
      <c r="H93" s="10">
        <v>3</v>
      </c>
      <c r="I93" s="10">
        <f t="shared" si="2"/>
        <v>8</v>
      </c>
      <c r="J93" s="10" t="str">
        <f t="shared" si="3"/>
        <v>1, 2, 4</v>
      </c>
      <c r="K93" s="10" t="s">
        <v>552</v>
      </c>
      <c r="L93" s="10" t="s">
        <v>492</v>
      </c>
      <c r="M93" s="10">
        <v>14591</v>
      </c>
      <c r="N93" s="10" t="s">
        <v>790</v>
      </c>
      <c r="O93" s="10" t="s">
        <v>791</v>
      </c>
    </row>
    <row r="94" spans="1:15" ht="15" customHeight="1" x14ac:dyDescent="0.35">
      <c r="A94" s="10" t="s">
        <v>792</v>
      </c>
      <c r="B94" s="10" t="s">
        <v>54</v>
      </c>
      <c r="C94" s="10" t="s">
        <v>54</v>
      </c>
      <c r="D94" s="10"/>
      <c r="E94" s="10">
        <v>1022</v>
      </c>
      <c r="F94" s="10">
        <v>3</v>
      </c>
      <c r="G94" s="11">
        <v>46273.654965277783</v>
      </c>
      <c r="H94" s="10">
        <v>1</v>
      </c>
      <c r="I94" s="10">
        <f t="shared" si="2"/>
        <v>1</v>
      </c>
      <c r="J94" s="10" t="str">
        <f t="shared" si="3"/>
        <v>5</v>
      </c>
      <c r="K94" s="10" t="s">
        <v>552</v>
      </c>
      <c r="L94" s="10" t="s">
        <v>492</v>
      </c>
      <c r="M94" s="10">
        <v>17109</v>
      </c>
      <c r="N94" s="10" t="s">
        <v>793</v>
      </c>
      <c r="O94" s="10" t="s">
        <v>794</v>
      </c>
    </row>
    <row r="95" spans="1:15" ht="15" customHeight="1" x14ac:dyDescent="0.35">
      <c r="A95" s="10" t="s">
        <v>795</v>
      </c>
      <c r="B95" s="10" t="s">
        <v>54</v>
      </c>
      <c r="C95" s="10" t="s">
        <v>54</v>
      </c>
      <c r="D95" s="10"/>
      <c r="E95" s="10">
        <v>1022</v>
      </c>
      <c r="F95" s="10">
        <v>4</v>
      </c>
      <c r="G95" s="11">
        <v>46273.655115740738</v>
      </c>
      <c r="H95" s="10">
        <v>1</v>
      </c>
      <c r="I95" s="10">
        <f t="shared" si="2"/>
        <v>3</v>
      </c>
      <c r="J95" s="10" t="str">
        <f t="shared" si="3"/>
        <v>1</v>
      </c>
      <c r="K95" s="10" t="s">
        <v>552</v>
      </c>
      <c r="L95" s="10" t="s">
        <v>492</v>
      </c>
      <c r="M95" s="10">
        <v>31104</v>
      </c>
      <c r="N95" s="10" t="s">
        <v>796</v>
      </c>
      <c r="O95" s="10" t="s">
        <v>797</v>
      </c>
    </row>
    <row r="96" spans="1:15" ht="15" customHeight="1" x14ac:dyDescent="0.35">
      <c r="A96" s="10" t="s">
        <v>798</v>
      </c>
      <c r="B96" s="10" t="s">
        <v>54</v>
      </c>
      <c r="C96" s="10" t="s">
        <v>54</v>
      </c>
      <c r="D96" s="10"/>
      <c r="E96" s="10">
        <v>1022</v>
      </c>
      <c r="F96" s="10">
        <v>5</v>
      </c>
      <c r="G96" s="11">
        <v>46273.655115740738</v>
      </c>
      <c r="H96" s="10">
        <v>1</v>
      </c>
      <c r="I96" s="10">
        <f t="shared" si="2"/>
        <v>1</v>
      </c>
      <c r="J96" s="10" t="str">
        <f t="shared" si="3"/>
        <v>1</v>
      </c>
      <c r="K96" s="10" t="s">
        <v>552</v>
      </c>
      <c r="L96" s="10" t="s">
        <v>492</v>
      </c>
      <c r="M96" s="10">
        <v>31104</v>
      </c>
      <c r="N96" s="10" t="s">
        <v>796</v>
      </c>
      <c r="O96" s="10" t="s">
        <v>799</v>
      </c>
    </row>
    <row r="97" spans="1:15" ht="15" customHeight="1" x14ac:dyDescent="0.35">
      <c r="A97" s="10" t="s">
        <v>800</v>
      </c>
      <c r="B97" s="10" t="s">
        <v>54</v>
      </c>
      <c r="C97" s="10" t="s">
        <v>54</v>
      </c>
      <c r="D97" s="10"/>
      <c r="E97" s="10">
        <v>1022</v>
      </c>
      <c r="F97" s="10">
        <v>6</v>
      </c>
      <c r="G97" s="11">
        <v>46273.655624999999</v>
      </c>
      <c r="H97" s="10">
        <v>2</v>
      </c>
      <c r="I97" s="10">
        <f t="shared" si="2"/>
        <v>2</v>
      </c>
      <c r="J97" s="10" t="str">
        <f t="shared" si="3"/>
        <v>1, 6</v>
      </c>
      <c r="K97" s="10" t="s">
        <v>552</v>
      </c>
      <c r="L97" s="10" t="s">
        <v>492</v>
      </c>
      <c r="M97" s="10">
        <v>26981</v>
      </c>
      <c r="N97" s="10" t="s">
        <v>801</v>
      </c>
      <c r="O97" s="10" t="s">
        <v>802</v>
      </c>
    </row>
    <row r="98" spans="1:15" ht="15" customHeight="1" x14ac:dyDescent="0.35">
      <c r="A98" s="10" t="s">
        <v>803</v>
      </c>
      <c r="B98" s="10" t="s">
        <v>54</v>
      </c>
      <c r="C98" s="10" t="s">
        <v>54</v>
      </c>
      <c r="D98" s="10"/>
      <c r="E98" s="10">
        <v>1022</v>
      </c>
      <c r="F98" s="10">
        <v>7</v>
      </c>
      <c r="G98" s="11">
        <v>46273.686851851853</v>
      </c>
      <c r="H98" s="10">
        <v>1</v>
      </c>
      <c r="I98" s="10">
        <f t="shared" si="2"/>
        <v>3</v>
      </c>
      <c r="J98" s="10" t="str">
        <f t="shared" si="3"/>
        <v>1</v>
      </c>
      <c r="K98" s="10" t="s">
        <v>552</v>
      </c>
      <c r="L98" s="10" t="s">
        <v>492</v>
      </c>
      <c r="M98" s="10">
        <v>24527</v>
      </c>
      <c r="N98" s="10" t="s">
        <v>804</v>
      </c>
      <c r="O98" s="10" t="s">
        <v>805</v>
      </c>
    </row>
    <row r="99" spans="1:15" ht="15" customHeight="1" x14ac:dyDescent="0.35">
      <c r="A99" s="10" t="s">
        <v>806</v>
      </c>
      <c r="B99" s="10" t="s">
        <v>54</v>
      </c>
      <c r="C99" s="10" t="s">
        <v>54</v>
      </c>
      <c r="D99" s="10"/>
      <c r="E99" s="10">
        <v>1022</v>
      </c>
      <c r="F99" s="10">
        <v>8</v>
      </c>
      <c r="G99" s="11">
        <v>46273.702835648153</v>
      </c>
      <c r="H99" s="10">
        <v>1</v>
      </c>
      <c r="I99" s="10">
        <f t="shared" si="2"/>
        <v>2</v>
      </c>
      <c r="J99" s="10" t="str">
        <f t="shared" si="3"/>
        <v>1</v>
      </c>
      <c r="K99" s="10" t="s">
        <v>552</v>
      </c>
      <c r="L99" s="10" t="s">
        <v>492</v>
      </c>
      <c r="M99" s="10">
        <v>31012</v>
      </c>
      <c r="N99" s="10" t="s">
        <v>807</v>
      </c>
      <c r="O99" s="10" t="s">
        <v>808</v>
      </c>
    </row>
    <row r="100" spans="1:15" ht="15" customHeight="1" x14ac:dyDescent="0.35">
      <c r="A100" s="10" t="s">
        <v>809</v>
      </c>
      <c r="B100" s="10" t="s">
        <v>54</v>
      </c>
      <c r="C100" s="10" t="s">
        <v>54</v>
      </c>
      <c r="D100" s="10"/>
      <c r="E100" s="10">
        <v>1022</v>
      </c>
      <c r="F100" s="10">
        <v>9</v>
      </c>
      <c r="G100" s="11">
        <v>46273.73201388889</v>
      </c>
      <c r="H100" s="10">
        <v>2</v>
      </c>
      <c r="I100" s="10">
        <f t="shared" si="2"/>
        <v>4</v>
      </c>
      <c r="J100" s="10" t="str">
        <f t="shared" si="3"/>
        <v>1, 2</v>
      </c>
      <c r="K100" s="10" t="s">
        <v>552</v>
      </c>
      <c r="L100" s="10" t="s">
        <v>492</v>
      </c>
      <c r="M100" s="10">
        <v>15996</v>
      </c>
      <c r="N100" s="10" t="s">
        <v>810</v>
      </c>
      <c r="O100" s="10" t="s">
        <v>811</v>
      </c>
    </row>
    <row r="101" spans="1:15" ht="15" customHeight="1" x14ac:dyDescent="0.35">
      <c r="A101" s="10" t="s">
        <v>812</v>
      </c>
      <c r="B101" s="10" t="s">
        <v>54</v>
      </c>
      <c r="C101" s="10" t="s">
        <v>54</v>
      </c>
      <c r="D101" s="10"/>
      <c r="E101" s="10">
        <v>1022</v>
      </c>
      <c r="F101" s="10">
        <v>10</v>
      </c>
      <c r="G101" s="11">
        <v>46273.756990740738</v>
      </c>
      <c r="H101" s="10">
        <v>3</v>
      </c>
      <c r="I101" s="10">
        <f t="shared" si="2"/>
        <v>4</v>
      </c>
      <c r="J101" s="10" t="str">
        <f t="shared" si="3"/>
        <v>1, 2, 4</v>
      </c>
      <c r="K101" s="10" t="s">
        <v>552</v>
      </c>
      <c r="L101" s="10" t="s">
        <v>492</v>
      </c>
      <c r="M101" s="10">
        <v>26981</v>
      </c>
      <c r="N101" s="10" t="s">
        <v>801</v>
      </c>
      <c r="O101" s="10" t="s">
        <v>813</v>
      </c>
    </row>
    <row r="102" spans="1:15" ht="15" customHeight="1" x14ac:dyDescent="0.35">
      <c r="A102" s="10" t="s">
        <v>814</v>
      </c>
      <c r="B102" s="10" t="s">
        <v>54</v>
      </c>
      <c r="C102" s="10" t="s">
        <v>54</v>
      </c>
      <c r="D102" s="10"/>
      <c r="E102" s="10">
        <v>1022</v>
      </c>
      <c r="F102" s="10">
        <v>11</v>
      </c>
      <c r="G102" s="11">
        <v>46273.768125000002</v>
      </c>
      <c r="H102" s="10">
        <v>1</v>
      </c>
      <c r="I102" s="10">
        <f t="shared" si="2"/>
        <v>4</v>
      </c>
      <c r="J102" s="10" t="str">
        <f t="shared" si="3"/>
        <v>2</v>
      </c>
      <c r="K102" s="10" t="s">
        <v>552</v>
      </c>
      <c r="L102" s="10" t="s">
        <v>492</v>
      </c>
      <c r="M102" s="10">
        <v>26981</v>
      </c>
      <c r="N102" s="10" t="s">
        <v>801</v>
      </c>
      <c r="O102" s="10" t="s">
        <v>815</v>
      </c>
    </row>
    <row r="103" spans="1:15" ht="15" customHeight="1" x14ac:dyDescent="0.35">
      <c r="A103" s="10" t="s">
        <v>816</v>
      </c>
      <c r="B103" s="10" t="s">
        <v>64</v>
      </c>
      <c r="C103" s="10" t="s">
        <v>64</v>
      </c>
      <c r="D103" s="10"/>
      <c r="E103" s="10">
        <v>1026</v>
      </c>
      <c r="F103" s="10">
        <v>1</v>
      </c>
      <c r="G103" s="11">
        <v>46273.654976851853</v>
      </c>
      <c r="H103" s="10">
        <v>1</v>
      </c>
      <c r="I103" s="10">
        <f t="shared" si="2"/>
        <v>1</v>
      </c>
      <c r="J103" s="10" t="str">
        <f t="shared" si="3"/>
        <v>4</v>
      </c>
      <c r="K103" s="10" t="s">
        <v>552</v>
      </c>
      <c r="L103" s="10" t="s">
        <v>492</v>
      </c>
      <c r="M103" s="10">
        <v>6424</v>
      </c>
      <c r="N103" s="10" t="s">
        <v>817</v>
      </c>
      <c r="O103" s="10" t="s">
        <v>818</v>
      </c>
    </row>
    <row r="104" spans="1:15" ht="15" customHeight="1" x14ac:dyDescent="0.35">
      <c r="A104" s="10" t="s">
        <v>819</v>
      </c>
      <c r="B104" s="10" t="s">
        <v>64</v>
      </c>
      <c r="C104" s="10" t="s">
        <v>64</v>
      </c>
      <c r="D104" s="10"/>
      <c r="E104" s="10">
        <v>1026</v>
      </c>
      <c r="F104" s="10">
        <v>2</v>
      </c>
      <c r="G104" s="11">
        <v>46273.654976851853</v>
      </c>
      <c r="H104" s="10">
        <v>1</v>
      </c>
      <c r="I104" s="10">
        <f t="shared" si="2"/>
        <v>1</v>
      </c>
      <c r="J104" s="10" t="str">
        <f t="shared" si="3"/>
        <v>4</v>
      </c>
      <c r="K104" s="10" t="s">
        <v>552</v>
      </c>
      <c r="L104" s="10" t="s">
        <v>492</v>
      </c>
      <c r="M104" s="10">
        <v>8034</v>
      </c>
      <c r="N104" s="10" t="s">
        <v>820</v>
      </c>
      <c r="O104" s="10" t="s">
        <v>821</v>
      </c>
    </row>
    <row r="105" spans="1:15" ht="15" customHeight="1" x14ac:dyDescent="0.35">
      <c r="A105" s="10" t="s">
        <v>822</v>
      </c>
      <c r="B105" s="10" t="s">
        <v>64</v>
      </c>
      <c r="C105" s="10" t="s">
        <v>64</v>
      </c>
      <c r="D105" s="10"/>
      <c r="E105" s="10">
        <v>1026</v>
      </c>
      <c r="F105" s="10">
        <v>3</v>
      </c>
      <c r="G105" s="11">
        <v>46273.655115740738</v>
      </c>
      <c r="H105" s="10">
        <v>1</v>
      </c>
      <c r="I105" s="10">
        <f t="shared" si="2"/>
        <v>1</v>
      </c>
      <c r="J105" s="10" t="str">
        <f t="shared" si="3"/>
        <v>1</v>
      </c>
      <c r="K105" s="10" t="s">
        <v>552</v>
      </c>
      <c r="L105" s="10" t="s">
        <v>492</v>
      </c>
      <c r="M105" s="10">
        <v>8034</v>
      </c>
      <c r="N105" s="10" t="s">
        <v>820</v>
      </c>
      <c r="O105" s="10" t="s">
        <v>823</v>
      </c>
    </row>
    <row r="106" spans="1:15" ht="15" customHeight="1" x14ac:dyDescent="0.35">
      <c r="A106" s="10" t="s">
        <v>824</v>
      </c>
      <c r="B106" s="10" t="s">
        <v>64</v>
      </c>
      <c r="C106" s="10" t="s">
        <v>64</v>
      </c>
      <c r="D106" s="10"/>
      <c r="E106" s="10">
        <v>1026</v>
      </c>
      <c r="F106" s="10">
        <v>4</v>
      </c>
      <c r="G106" s="11">
        <v>46273.694490740738</v>
      </c>
      <c r="H106" s="10">
        <v>2</v>
      </c>
      <c r="I106" s="10">
        <f t="shared" si="2"/>
        <v>2</v>
      </c>
      <c r="J106" s="10" t="str">
        <f t="shared" si="3"/>
        <v>1, 4</v>
      </c>
      <c r="K106" s="10" t="s">
        <v>552</v>
      </c>
      <c r="L106" s="10" t="s">
        <v>492</v>
      </c>
      <c r="M106" s="10">
        <v>16930</v>
      </c>
      <c r="N106" s="10" t="s">
        <v>825</v>
      </c>
      <c r="O106" s="10" t="s">
        <v>826</v>
      </c>
    </row>
    <row r="107" spans="1:15" ht="15" customHeight="1" x14ac:dyDescent="0.35">
      <c r="A107" s="10" t="s">
        <v>827</v>
      </c>
      <c r="B107" s="10" t="s">
        <v>64</v>
      </c>
      <c r="C107" s="10" t="s">
        <v>64</v>
      </c>
      <c r="D107" s="10"/>
      <c r="E107" s="10">
        <v>1026</v>
      </c>
      <c r="F107" s="10">
        <v>5</v>
      </c>
      <c r="G107" s="11">
        <v>46273.704895833333</v>
      </c>
      <c r="H107" s="10">
        <v>1</v>
      </c>
      <c r="I107" s="10">
        <f t="shared" si="2"/>
        <v>3</v>
      </c>
      <c r="J107" s="10" t="str">
        <f t="shared" si="3"/>
        <v>4</v>
      </c>
      <c r="K107" s="10" t="s">
        <v>552</v>
      </c>
      <c r="L107" s="10" t="s">
        <v>492</v>
      </c>
      <c r="M107" s="10">
        <v>6425</v>
      </c>
      <c r="N107" s="10" t="s">
        <v>828</v>
      </c>
      <c r="O107" s="10" t="s">
        <v>829</v>
      </c>
    </row>
    <row r="108" spans="1:15" ht="15" customHeight="1" x14ac:dyDescent="0.35">
      <c r="A108" s="10" t="s">
        <v>830</v>
      </c>
      <c r="B108" s="10" t="s">
        <v>64</v>
      </c>
      <c r="C108" s="10" t="s">
        <v>64</v>
      </c>
      <c r="D108" s="10"/>
      <c r="E108" s="10">
        <v>1026</v>
      </c>
      <c r="F108" s="10">
        <v>6</v>
      </c>
      <c r="G108" s="11">
        <v>46273.741018518522</v>
      </c>
      <c r="H108" s="10">
        <v>1</v>
      </c>
      <c r="I108" s="10">
        <f t="shared" si="2"/>
        <v>4</v>
      </c>
      <c r="J108" s="10" t="str">
        <f t="shared" si="3"/>
        <v>1</v>
      </c>
      <c r="K108" s="10" t="s">
        <v>552</v>
      </c>
      <c r="L108" s="10" t="s">
        <v>492</v>
      </c>
      <c r="M108" s="10">
        <v>17859</v>
      </c>
      <c r="N108" s="10" t="s">
        <v>831</v>
      </c>
      <c r="O108" s="10" t="s">
        <v>832</v>
      </c>
    </row>
    <row r="109" spans="1:15" ht="15" customHeight="1" x14ac:dyDescent="0.35">
      <c r="A109" s="10" t="s">
        <v>833</v>
      </c>
      <c r="B109" s="10" t="s">
        <v>64</v>
      </c>
      <c r="C109" s="10" t="s">
        <v>64</v>
      </c>
      <c r="D109" s="10"/>
      <c r="E109" s="10">
        <v>1026</v>
      </c>
      <c r="F109" s="10">
        <v>7</v>
      </c>
      <c r="G109" s="11">
        <v>46273.743125000001</v>
      </c>
      <c r="H109" s="10">
        <v>1</v>
      </c>
      <c r="I109" s="10">
        <f t="shared" si="2"/>
        <v>2</v>
      </c>
      <c r="J109" s="10" t="str">
        <f t="shared" si="3"/>
        <v>1</v>
      </c>
      <c r="K109" s="10" t="s">
        <v>552</v>
      </c>
      <c r="L109" s="10" t="s">
        <v>492</v>
      </c>
      <c r="M109" s="10">
        <v>24543</v>
      </c>
      <c r="N109" s="10" t="s">
        <v>834</v>
      </c>
      <c r="O109" s="10" t="s">
        <v>835</v>
      </c>
    </row>
    <row r="110" spans="1:15" ht="15" customHeight="1" x14ac:dyDescent="0.35">
      <c r="A110" s="10" t="s">
        <v>836</v>
      </c>
      <c r="B110" s="10" t="s">
        <v>64</v>
      </c>
      <c r="C110" s="10" t="s">
        <v>64</v>
      </c>
      <c r="D110" s="10"/>
      <c r="E110" s="10">
        <v>1026</v>
      </c>
      <c r="F110" s="10">
        <v>8</v>
      </c>
      <c r="G110" s="11">
        <v>46273.770185185182</v>
      </c>
      <c r="H110" s="10">
        <v>4</v>
      </c>
      <c r="I110" s="10">
        <f t="shared" si="2"/>
        <v>5</v>
      </c>
      <c r="J110" s="10" t="str">
        <f t="shared" si="3"/>
        <v>1, 2, 4, 6</v>
      </c>
      <c r="K110" s="10" t="s">
        <v>552</v>
      </c>
      <c r="L110" s="10" t="s">
        <v>492</v>
      </c>
      <c r="M110" s="10">
        <v>6275</v>
      </c>
      <c r="N110" s="10" t="s">
        <v>837</v>
      </c>
      <c r="O110" s="10" t="s">
        <v>838</v>
      </c>
    </row>
    <row r="111" spans="1:15" ht="15" customHeight="1" x14ac:dyDescent="0.35">
      <c r="A111" s="10" t="s">
        <v>839</v>
      </c>
      <c r="B111" s="10" t="s">
        <v>64</v>
      </c>
      <c r="C111" s="10" t="s">
        <v>64</v>
      </c>
      <c r="D111" s="10"/>
      <c r="E111" s="10">
        <v>1026</v>
      </c>
      <c r="F111" s="10">
        <v>9</v>
      </c>
      <c r="G111" s="11">
        <v>46273.771574074082</v>
      </c>
      <c r="H111" s="10">
        <v>2</v>
      </c>
      <c r="I111" s="10">
        <f t="shared" si="2"/>
        <v>5</v>
      </c>
      <c r="J111" s="10" t="str">
        <f t="shared" si="3"/>
        <v>1, 2</v>
      </c>
      <c r="K111" s="10" t="s">
        <v>552</v>
      </c>
      <c r="L111" s="10" t="s">
        <v>492</v>
      </c>
      <c r="M111" s="10">
        <v>31147</v>
      </c>
      <c r="N111" s="10" t="s">
        <v>840</v>
      </c>
      <c r="O111" s="10" t="s">
        <v>841</v>
      </c>
    </row>
    <row r="112" spans="1:15" ht="15" customHeight="1" x14ac:dyDescent="0.35">
      <c r="A112" s="10" t="s">
        <v>842</v>
      </c>
      <c r="B112" s="10" t="s">
        <v>64</v>
      </c>
      <c r="C112" s="10" t="s">
        <v>64</v>
      </c>
      <c r="D112" s="10"/>
      <c r="E112" s="10">
        <v>1026</v>
      </c>
      <c r="F112" s="10">
        <v>10</v>
      </c>
      <c r="G112" s="11">
        <v>46273.77783564815</v>
      </c>
      <c r="H112" s="10">
        <v>1</v>
      </c>
      <c r="I112" s="10">
        <f t="shared" si="2"/>
        <v>1</v>
      </c>
      <c r="J112" s="10" t="str">
        <f t="shared" si="3"/>
        <v>2</v>
      </c>
      <c r="K112" s="10" t="s">
        <v>552</v>
      </c>
      <c r="L112" s="10" t="s">
        <v>492</v>
      </c>
      <c r="M112" s="10">
        <v>6275</v>
      </c>
      <c r="N112" s="10" t="s">
        <v>837</v>
      </c>
      <c r="O112" s="10" t="s">
        <v>843</v>
      </c>
    </row>
    <row r="113" spans="1:15" ht="15" customHeight="1" x14ac:dyDescent="0.35">
      <c r="A113" s="10" t="s">
        <v>844</v>
      </c>
      <c r="B113" s="10" t="s">
        <v>64</v>
      </c>
      <c r="C113" s="10" t="s">
        <v>64</v>
      </c>
      <c r="D113" s="10"/>
      <c r="E113" s="10">
        <v>1026</v>
      </c>
      <c r="F113" s="10">
        <v>11</v>
      </c>
      <c r="G113" s="11">
        <v>46273.79241898148</v>
      </c>
      <c r="H113" s="10">
        <v>1</v>
      </c>
      <c r="I113" s="10">
        <f t="shared" si="2"/>
        <v>4</v>
      </c>
      <c r="J113" s="10" t="str">
        <f t="shared" si="3"/>
        <v>1</v>
      </c>
      <c r="K113" s="10" t="s">
        <v>552</v>
      </c>
      <c r="L113" s="10" t="s">
        <v>492</v>
      </c>
      <c r="M113" s="10">
        <v>31380</v>
      </c>
      <c r="N113" s="10" t="s">
        <v>845</v>
      </c>
      <c r="O113" s="10" t="s">
        <v>846</v>
      </c>
    </row>
    <row r="114" spans="1:15" ht="15" customHeight="1" x14ac:dyDescent="0.35">
      <c r="A114" s="10" t="s">
        <v>847</v>
      </c>
      <c r="B114" s="10" t="s">
        <v>20</v>
      </c>
      <c r="C114" s="10" t="s">
        <v>20</v>
      </c>
      <c r="D114" s="10"/>
      <c r="E114" s="10">
        <v>1027</v>
      </c>
      <c r="F114" s="10">
        <v>1</v>
      </c>
      <c r="G114" s="11">
        <v>46273.705601851849</v>
      </c>
      <c r="H114" s="10">
        <v>1</v>
      </c>
      <c r="I114" s="10">
        <f t="shared" si="2"/>
        <v>1</v>
      </c>
      <c r="J114" s="10" t="str">
        <f t="shared" si="3"/>
        <v>3</v>
      </c>
      <c r="K114" s="10" t="s">
        <v>552</v>
      </c>
      <c r="L114" s="10" t="s">
        <v>492</v>
      </c>
      <c r="M114" s="10">
        <v>24589</v>
      </c>
      <c r="N114" s="10" t="s">
        <v>848</v>
      </c>
      <c r="O114" s="10" t="s">
        <v>849</v>
      </c>
    </row>
    <row r="115" spans="1:15" ht="15" customHeight="1" x14ac:dyDescent="0.35">
      <c r="A115" s="10" t="s">
        <v>850</v>
      </c>
      <c r="B115" s="10" t="s">
        <v>55</v>
      </c>
      <c r="C115" s="10" t="s">
        <v>55</v>
      </c>
      <c r="D115" s="10"/>
      <c r="E115" s="10">
        <v>1028</v>
      </c>
      <c r="F115" s="10">
        <v>1</v>
      </c>
      <c r="G115" s="11">
        <v>46273.654988425929</v>
      </c>
      <c r="H115" s="10">
        <v>1</v>
      </c>
      <c r="I115" s="10">
        <f t="shared" si="2"/>
        <v>1</v>
      </c>
      <c r="J115" s="10" t="str">
        <f t="shared" si="3"/>
        <v>3</v>
      </c>
      <c r="K115" s="10" t="s">
        <v>552</v>
      </c>
      <c r="L115" s="10" t="s">
        <v>492</v>
      </c>
      <c r="M115" s="10">
        <v>27731</v>
      </c>
      <c r="N115" s="10" t="s">
        <v>851</v>
      </c>
      <c r="O115" s="10" t="s">
        <v>852</v>
      </c>
    </row>
    <row r="116" spans="1:15" ht="15" customHeight="1" x14ac:dyDescent="0.35">
      <c r="A116" s="10" t="s">
        <v>853</v>
      </c>
      <c r="B116" s="10" t="s">
        <v>55</v>
      </c>
      <c r="C116" s="10" t="s">
        <v>55</v>
      </c>
      <c r="D116" s="10"/>
      <c r="E116" s="10">
        <v>1028</v>
      </c>
      <c r="F116" s="10">
        <v>2</v>
      </c>
      <c r="G116" s="11">
        <v>46273.654988425929</v>
      </c>
      <c r="H116" s="10">
        <v>1</v>
      </c>
      <c r="I116" s="10">
        <f t="shared" si="2"/>
        <v>1</v>
      </c>
      <c r="J116" s="10" t="str">
        <f t="shared" si="3"/>
        <v>4</v>
      </c>
      <c r="K116" s="10" t="s">
        <v>552</v>
      </c>
      <c r="L116" s="10" t="s">
        <v>492</v>
      </c>
      <c r="M116" s="10">
        <v>28252</v>
      </c>
      <c r="N116" s="10" t="s">
        <v>854</v>
      </c>
      <c r="O116" s="10" t="s">
        <v>855</v>
      </c>
    </row>
    <row r="117" spans="1:15" ht="15" customHeight="1" x14ac:dyDescent="0.35">
      <c r="A117" s="10" t="s">
        <v>856</v>
      </c>
      <c r="B117" s="10" t="s">
        <v>55</v>
      </c>
      <c r="C117" s="10" t="s">
        <v>55</v>
      </c>
      <c r="D117" s="10"/>
      <c r="E117" s="10">
        <v>1028</v>
      </c>
      <c r="F117" s="10">
        <v>3</v>
      </c>
      <c r="G117" s="11">
        <v>46273.655127314807</v>
      </c>
      <c r="H117" s="10">
        <v>1</v>
      </c>
      <c r="I117" s="10">
        <f t="shared" si="2"/>
        <v>1</v>
      </c>
      <c r="J117" s="10" t="str">
        <f t="shared" si="3"/>
        <v>1</v>
      </c>
      <c r="K117" s="10" t="s">
        <v>552</v>
      </c>
      <c r="L117" s="10" t="s">
        <v>492</v>
      </c>
      <c r="M117" s="10">
        <v>32435</v>
      </c>
      <c r="N117" s="10" t="s">
        <v>857</v>
      </c>
      <c r="O117" s="10" t="s">
        <v>858</v>
      </c>
    </row>
    <row r="118" spans="1:15" ht="15" customHeight="1" x14ac:dyDescent="0.35">
      <c r="A118" s="10" t="s">
        <v>859</v>
      </c>
      <c r="B118" s="10" t="s">
        <v>55</v>
      </c>
      <c r="C118" s="10" t="s">
        <v>55</v>
      </c>
      <c r="D118" s="10"/>
      <c r="E118" s="10">
        <v>1028</v>
      </c>
      <c r="F118" s="10">
        <v>4</v>
      </c>
      <c r="G118" s="11">
        <v>46273.655127314807</v>
      </c>
      <c r="H118" s="10">
        <v>1</v>
      </c>
      <c r="I118" s="10">
        <f t="shared" si="2"/>
        <v>1</v>
      </c>
      <c r="J118" s="10" t="str">
        <f t="shared" si="3"/>
        <v>1</v>
      </c>
      <c r="K118" s="10" t="s">
        <v>552</v>
      </c>
      <c r="L118" s="10" t="s">
        <v>492</v>
      </c>
      <c r="M118" s="10">
        <v>28252</v>
      </c>
      <c r="N118" s="10" t="s">
        <v>854</v>
      </c>
      <c r="O118" s="10" t="s">
        <v>860</v>
      </c>
    </row>
    <row r="119" spans="1:15" ht="15" customHeight="1" x14ac:dyDescent="0.35">
      <c r="A119" s="10" t="s">
        <v>861</v>
      </c>
      <c r="B119" s="10" t="s">
        <v>55</v>
      </c>
      <c r="C119" s="10" t="s">
        <v>55</v>
      </c>
      <c r="D119" s="10"/>
      <c r="E119" s="10">
        <v>1028</v>
      </c>
      <c r="F119" s="10">
        <v>5</v>
      </c>
      <c r="G119" s="11">
        <v>46273.706990740742</v>
      </c>
      <c r="H119" s="10">
        <v>1</v>
      </c>
      <c r="I119" s="10">
        <f t="shared" si="2"/>
        <v>1</v>
      </c>
      <c r="J119" s="10" t="str">
        <f t="shared" si="3"/>
        <v>5</v>
      </c>
      <c r="K119" s="10" t="s">
        <v>552</v>
      </c>
      <c r="L119" s="10" t="s">
        <v>492</v>
      </c>
      <c r="M119" s="10">
        <v>27731</v>
      </c>
      <c r="N119" s="10" t="s">
        <v>851</v>
      </c>
      <c r="O119" s="10" t="s">
        <v>862</v>
      </c>
    </row>
    <row r="120" spans="1:15" ht="15" customHeight="1" x14ac:dyDescent="0.35">
      <c r="A120" s="10" t="s">
        <v>863</v>
      </c>
      <c r="B120" s="10" t="s">
        <v>55</v>
      </c>
      <c r="C120" s="10" t="s">
        <v>55</v>
      </c>
      <c r="D120" s="10"/>
      <c r="E120" s="10">
        <v>1028</v>
      </c>
      <c r="F120" s="10">
        <v>6</v>
      </c>
      <c r="G120" s="11">
        <v>46273.736851851849</v>
      </c>
      <c r="H120" s="10">
        <v>1</v>
      </c>
      <c r="I120" s="10">
        <f t="shared" si="2"/>
        <v>1</v>
      </c>
      <c r="J120" s="10" t="str">
        <f t="shared" si="3"/>
        <v>2</v>
      </c>
      <c r="K120" s="10" t="s">
        <v>552</v>
      </c>
      <c r="L120" s="10" t="s">
        <v>492</v>
      </c>
      <c r="M120" s="10">
        <v>28252</v>
      </c>
      <c r="N120" s="10" t="s">
        <v>854</v>
      </c>
      <c r="O120" s="10" t="s">
        <v>864</v>
      </c>
    </row>
    <row r="121" spans="1:15" ht="15" customHeight="1" x14ac:dyDescent="0.35">
      <c r="A121" s="10" t="s">
        <v>865</v>
      </c>
      <c r="B121" s="10" t="s">
        <v>55</v>
      </c>
      <c r="C121" s="10" t="s">
        <v>55</v>
      </c>
      <c r="D121" s="10"/>
      <c r="E121" s="10">
        <v>1028</v>
      </c>
      <c r="F121" s="10">
        <v>7</v>
      </c>
      <c r="G121" s="11">
        <v>46273.771574074082</v>
      </c>
      <c r="H121" s="10">
        <v>1</v>
      </c>
      <c r="I121" s="10">
        <f t="shared" si="2"/>
        <v>1</v>
      </c>
      <c r="J121" s="10" t="str">
        <f t="shared" si="3"/>
        <v>2</v>
      </c>
      <c r="K121" s="10" t="s">
        <v>552</v>
      </c>
      <c r="L121" s="10" t="s">
        <v>492</v>
      </c>
      <c r="M121" s="10">
        <v>20450</v>
      </c>
      <c r="N121" s="10" t="s">
        <v>866</v>
      </c>
      <c r="O121" s="10" t="s">
        <v>867</v>
      </c>
    </row>
    <row r="122" spans="1:15" ht="15" customHeight="1" x14ac:dyDescent="0.35">
      <c r="A122" s="10" t="s">
        <v>868</v>
      </c>
      <c r="B122" s="10" t="s">
        <v>55</v>
      </c>
      <c r="C122" s="10" t="s">
        <v>55</v>
      </c>
      <c r="D122" s="10"/>
      <c r="E122" s="10">
        <v>1028</v>
      </c>
      <c r="F122" s="10">
        <v>8</v>
      </c>
      <c r="G122" s="11">
        <v>46273.77783564815</v>
      </c>
      <c r="H122" s="10">
        <v>2</v>
      </c>
      <c r="I122" s="10">
        <f t="shared" si="2"/>
        <v>3</v>
      </c>
      <c r="J122" s="10" t="str">
        <f t="shared" si="3"/>
        <v>1, 2</v>
      </c>
      <c r="K122" s="10" t="s">
        <v>552</v>
      </c>
      <c r="L122" s="10" t="s">
        <v>492</v>
      </c>
      <c r="M122" s="10">
        <v>32450</v>
      </c>
      <c r="N122" s="10" t="s">
        <v>869</v>
      </c>
      <c r="O122" s="10" t="s">
        <v>870</v>
      </c>
    </row>
    <row r="123" spans="1:15" ht="15" customHeight="1" x14ac:dyDescent="0.35">
      <c r="A123" s="10" t="s">
        <v>871</v>
      </c>
      <c r="B123" s="10" t="s">
        <v>61</v>
      </c>
      <c r="C123" s="10" t="s">
        <v>61</v>
      </c>
      <c r="D123" s="10"/>
      <c r="E123" s="10">
        <v>1030</v>
      </c>
      <c r="F123" s="10">
        <v>1</v>
      </c>
      <c r="G123" s="11">
        <v>46273.730624999997</v>
      </c>
      <c r="H123" s="10">
        <v>3</v>
      </c>
      <c r="I123" s="10">
        <f t="shared" si="2"/>
        <v>3</v>
      </c>
      <c r="J123" s="10" t="str">
        <f t="shared" si="3"/>
        <v>1, 2, 6</v>
      </c>
      <c r="K123" s="10" t="s">
        <v>552</v>
      </c>
      <c r="L123" s="10" t="s">
        <v>492</v>
      </c>
      <c r="M123" s="10">
        <v>30863</v>
      </c>
      <c r="N123" s="10" t="s">
        <v>872</v>
      </c>
      <c r="O123" s="10" t="s">
        <v>873</v>
      </c>
    </row>
    <row r="124" spans="1:15" ht="15" customHeight="1" x14ac:dyDescent="0.35">
      <c r="A124" s="10" t="s">
        <v>874</v>
      </c>
      <c r="B124" s="10" t="s">
        <v>61</v>
      </c>
      <c r="C124" s="10" t="s">
        <v>61</v>
      </c>
      <c r="D124" s="10"/>
      <c r="E124" s="10">
        <v>1030</v>
      </c>
      <c r="F124" s="10">
        <v>2</v>
      </c>
      <c r="G124" s="11">
        <v>46273.735451388893</v>
      </c>
      <c r="H124" s="10">
        <v>1</v>
      </c>
      <c r="I124" s="10">
        <f t="shared" si="2"/>
        <v>2</v>
      </c>
      <c r="J124" s="10" t="str">
        <f t="shared" si="3"/>
        <v>6</v>
      </c>
      <c r="K124" s="10" t="s">
        <v>552</v>
      </c>
      <c r="L124" s="10" t="s">
        <v>492</v>
      </c>
      <c r="M124" s="10">
        <v>5680</v>
      </c>
      <c r="N124" s="10"/>
      <c r="O124" s="10" t="s">
        <v>875</v>
      </c>
    </row>
    <row r="125" spans="1:15" ht="15" customHeight="1" x14ac:dyDescent="0.35">
      <c r="A125" s="10" t="s">
        <v>876</v>
      </c>
      <c r="B125" s="10" t="s">
        <v>61</v>
      </c>
      <c r="C125" s="10" t="s">
        <v>61</v>
      </c>
      <c r="D125" s="10"/>
      <c r="E125" s="10">
        <v>1030</v>
      </c>
      <c r="F125" s="10">
        <v>3</v>
      </c>
      <c r="G125" s="11">
        <v>46273.757708333331</v>
      </c>
      <c r="H125" s="10">
        <v>1</v>
      </c>
      <c r="I125" s="10">
        <f t="shared" si="2"/>
        <v>2</v>
      </c>
      <c r="J125" s="10" t="str">
        <f t="shared" si="3"/>
        <v>1</v>
      </c>
      <c r="K125" s="10" t="s">
        <v>552</v>
      </c>
      <c r="L125" s="10" t="s">
        <v>492</v>
      </c>
      <c r="M125" s="10">
        <v>24468</v>
      </c>
      <c r="N125" s="10" t="s">
        <v>877</v>
      </c>
      <c r="O125" s="10" t="s">
        <v>878</v>
      </c>
    </row>
    <row r="126" spans="1:15" ht="15" customHeight="1" x14ac:dyDescent="0.35">
      <c r="A126" s="10" t="s">
        <v>879</v>
      </c>
      <c r="B126" s="10" t="s">
        <v>61</v>
      </c>
      <c r="C126" s="10" t="s">
        <v>61</v>
      </c>
      <c r="D126" s="10"/>
      <c r="E126" s="10">
        <v>1030</v>
      </c>
      <c r="F126" s="10">
        <v>4</v>
      </c>
      <c r="G126" s="11">
        <v>46273.779895833337</v>
      </c>
      <c r="H126" s="10">
        <v>3</v>
      </c>
      <c r="I126" s="10">
        <f t="shared" si="2"/>
        <v>11</v>
      </c>
      <c r="J126" s="10" t="str">
        <f t="shared" si="3"/>
        <v>1, 2, 5</v>
      </c>
      <c r="K126" s="10" t="s">
        <v>552</v>
      </c>
      <c r="L126" s="10" t="s">
        <v>492</v>
      </c>
      <c r="M126" s="10">
        <v>6199</v>
      </c>
      <c r="N126" s="10" t="s">
        <v>880</v>
      </c>
      <c r="O126" s="10" t="s">
        <v>881</v>
      </c>
    </row>
    <row r="127" spans="1:15" ht="15" customHeight="1" x14ac:dyDescent="0.35">
      <c r="A127" s="10" t="s">
        <v>882</v>
      </c>
      <c r="B127" s="10" t="s">
        <v>61</v>
      </c>
      <c r="C127" s="10" t="s">
        <v>61</v>
      </c>
      <c r="D127" s="10"/>
      <c r="E127" s="10">
        <v>1030</v>
      </c>
      <c r="F127" s="10">
        <v>5</v>
      </c>
      <c r="G127" s="11">
        <v>46273.791030092587</v>
      </c>
      <c r="H127" s="10">
        <v>1</v>
      </c>
      <c r="I127" s="10">
        <f t="shared" si="2"/>
        <v>1</v>
      </c>
      <c r="J127" s="10" t="str">
        <f t="shared" si="3"/>
        <v>4</v>
      </c>
      <c r="K127" s="10" t="s">
        <v>552</v>
      </c>
      <c r="L127" s="10" t="s">
        <v>492</v>
      </c>
      <c r="M127" s="10">
        <v>29942</v>
      </c>
      <c r="N127" s="10" t="s">
        <v>883</v>
      </c>
      <c r="O127" s="10" t="s">
        <v>884</v>
      </c>
    </row>
    <row r="128" spans="1:15" ht="15" customHeight="1" x14ac:dyDescent="0.35">
      <c r="A128" s="10" t="s">
        <v>885</v>
      </c>
      <c r="B128" s="10" t="s">
        <v>65</v>
      </c>
      <c r="C128" s="10" t="s">
        <v>65</v>
      </c>
      <c r="D128" s="10"/>
      <c r="E128" s="10">
        <v>1033</v>
      </c>
      <c r="F128" s="10">
        <v>1</v>
      </c>
      <c r="G128" s="11">
        <v>46273.655127314807</v>
      </c>
      <c r="H128" s="10">
        <v>1</v>
      </c>
      <c r="I128" s="10">
        <f t="shared" si="2"/>
        <v>1</v>
      </c>
      <c r="J128" s="10" t="str">
        <f t="shared" si="3"/>
        <v>1</v>
      </c>
      <c r="K128" s="10" t="s">
        <v>552</v>
      </c>
      <c r="L128" s="10" t="s">
        <v>492</v>
      </c>
      <c r="M128" s="10">
        <v>6502</v>
      </c>
      <c r="N128" s="10" t="s">
        <v>886</v>
      </c>
      <c r="O128" s="10" t="s">
        <v>887</v>
      </c>
    </row>
    <row r="129" spans="1:15" ht="15" customHeight="1" x14ac:dyDescent="0.35">
      <c r="A129" s="10" t="s">
        <v>888</v>
      </c>
      <c r="B129" s="10" t="s">
        <v>65</v>
      </c>
      <c r="C129" s="10" t="s">
        <v>65</v>
      </c>
      <c r="D129" s="10"/>
      <c r="E129" s="10">
        <v>1033</v>
      </c>
      <c r="F129" s="10">
        <v>2</v>
      </c>
      <c r="G129" s="11">
        <v>46273.655127314807</v>
      </c>
      <c r="H129" s="10">
        <v>1</v>
      </c>
      <c r="I129" s="10">
        <f t="shared" si="2"/>
        <v>1</v>
      </c>
      <c r="J129" s="10" t="str">
        <f t="shared" si="3"/>
        <v>2</v>
      </c>
      <c r="K129" s="10" t="s">
        <v>552</v>
      </c>
      <c r="L129" s="10" t="s">
        <v>492</v>
      </c>
      <c r="M129" s="10">
        <v>728</v>
      </c>
      <c r="N129" s="10" t="s">
        <v>889</v>
      </c>
      <c r="O129" s="10" t="s">
        <v>890</v>
      </c>
    </row>
    <row r="130" spans="1:15" ht="15" customHeight="1" x14ac:dyDescent="0.35">
      <c r="A130" s="10" t="s">
        <v>891</v>
      </c>
      <c r="B130" s="10" t="s">
        <v>65</v>
      </c>
      <c r="C130" s="10" t="s">
        <v>65</v>
      </c>
      <c r="D130" s="10"/>
      <c r="E130" s="10">
        <v>1033</v>
      </c>
      <c r="F130" s="10">
        <v>3</v>
      </c>
      <c r="G130" s="11">
        <v>46273.655127314807</v>
      </c>
      <c r="H130" s="10">
        <v>1</v>
      </c>
      <c r="I130" s="10">
        <f t="shared" si="2"/>
        <v>1</v>
      </c>
      <c r="J130" s="10" t="str">
        <f t="shared" si="3"/>
        <v>1</v>
      </c>
      <c r="K130" s="10" t="s">
        <v>552</v>
      </c>
      <c r="L130" s="10" t="s">
        <v>492</v>
      </c>
      <c r="M130" s="10">
        <v>953</v>
      </c>
      <c r="N130" s="10" t="s">
        <v>892</v>
      </c>
      <c r="O130" s="10" t="s">
        <v>893</v>
      </c>
    </row>
    <row r="131" spans="1:15" ht="15" customHeight="1" x14ac:dyDescent="0.35">
      <c r="A131" s="10" t="s">
        <v>894</v>
      </c>
      <c r="B131" s="10" t="s">
        <v>65</v>
      </c>
      <c r="C131" s="10" t="s">
        <v>65</v>
      </c>
      <c r="D131" s="10"/>
      <c r="E131" s="10">
        <v>1033</v>
      </c>
      <c r="F131" s="10">
        <v>4</v>
      </c>
      <c r="G131" s="11">
        <v>46273.655127314807</v>
      </c>
      <c r="H131" s="10">
        <v>1</v>
      </c>
      <c r="I131" s="10">
        <f t="shared" si="2"/>
        <v>1</v>
      </c>
      <c r="J131" s="10" t="str">
        <f t="shared" si="3"/>
        <v>1</v>
      </c>
      <c r="K131" s="10" t="s">
        <v>552</v>
      </c>
      <c r="L131" s="10" t="s">
        <v>492</v>
      </c>
      <c r="M131" s="10">
        <v>737</v>
      </c>
      <c r="N131" s="10" t="s">
        <v>895</v>
      </c>
      <c r="O131" s="10" t="s">
        <v>896</v>
      </c>
    </row>
    <row r="132" spans="1:15" ht="15" customHeight="1" x14ac:dyDescent="0.35">
      <c r="A132" s="10" t="s">
        <v>897</v>
      </c>
      <c r="B132" s="10" t="s">
        <v>65</v>
      </c>
      <c r="C132" s="10" t="s">
        <v>65</v>
      </c>
      <c r="D132" s="10"/>
      <c r="E132" s="10">
        <v>1033</v>
      </c>
      <c r="F132" s="10">
        <v>5</v>
      </c>
      <c r="G132" s="11">
        <v>46273.656990740739</v>
      </c>
      <c r="H132" s="10">
        <v>4</v>
      </c>
      <c r="I132" s="10">
        <f t="shared" si="2"/>
        <v>9</v>
      </c>
      <c r="J132" s="10" t="str">
        <f t="shared" si="3"/>
        <v>2, 6</v>
      </c>
      <c r="K132" s="10" t="s">
        <v>552</v>
      </c>
      <c r="L132" s="10" t="s">
        <v>492</v>
      </c>
      <c r="M132" s="10">
        <v>5718</v>
      </c>
      <c r="N132" s="10" t="s">
        <v>898</v>
      </c>
      <c r="O132" s="10" t="s">
        <v>899</v>
      </c>
    </row>
    <row r="133" spans="1:15" ht="15" customHeight="1" x14ac:dyDescent="0.35">
      <c r="A133" s="10" t="s">
        <v>900</v>
      </c>
      <c r="B133" s="10" t="s">
        <v>65</v>
      </c>
      <c r="C133" s="10" t="s">
        <v>65</v>
      </c>
      <c r="D133" s="10"/>
      <c r="E133" s="10">
        <v>1033</v>
      </c>
      <c r="F133" s="10">
        <v>6</v>
      </c>
      <c r="G133" s="11">
        <v>46273.692407407398</v>
      </c>
      <c r="H133" s="10">
        <v>3</v>
      </c>
      <c r="I133" s="10">
        <f t="shared" si="2"/>
        <v>4</v>
      </c>
      <c r="J133" s="10" t="str">
        <f t="shared" si="3"/>
        <v>1, 2, 4</v>
      </c>
      <c r="K133" s="10" t="s">
        <v>552</v>
      </c>
      <c r="L133" s="10" t="s">
        <v>492</v>
      </c>
      <c r="M133" s="10">
        <v>11279</v>
      </c>
      <c r="N133" s="10" t="s">
        <v>901</v>
      </c>
      <c r="O133" s="10" t="s">
        <v>902</v>
      </c>
    </row>
    <row r="134" spans="1:15" ht="15" customHeight="1" x14ac:dyDescent="0.35">
      <c r="A134" s="10" t="s">
        <v>903</v>
      </c>
      <c r="B134" s="10" t="s">
        <v>65</v>
      </c>
      <c r="C134" s="10" t="s">
        <v>65</v>
      </c>
      <c r="D134" s="10"/>
      <c r="E134" s="10">
        <v>1033</v>
      </c>
      <c r="F134" s="10">
        <v>7</v>
      </c>
      <c r="G134" s="11">
        <v>46273.721574074072</v>
      </c>
      <c r="H134" s="10">
        <v>1</v>
      </c>
      <c r="I134" s="10">
        <f t="shared" ref="I134:I197" si="4">COUNTIF(OM_ORDER,A134)</f>
        <v>3</v>
      </c>
      <c r="J134" s="10" t="str">
        <f t="shared" ref="J134:J197" si="5">SUBSTITUTE(TRIM(IF(COUNTIFS(OM_ORDER,A134,OM_WT,1)&gt;0,"1 ","")&amp;IF(COUNTIFS(OM_ORDER,A134,OM_WT,2)&gt;0,"2 ","")&amp;IF(COUNTIFS(OM_ORDER,A134,OM_WT,3)&gt;0,"3 ","")&amp;IF(COUNTIFS(OM_ORDER,A134,OM_WT,4)&gt;0,"4 ","")&amp;IF(COUNTIFS(OM_ORDER,A134,OM_WT,5)&gt;0,"5 ","")&amp;IF(COUNTIFS(OM_ORDER,A134,OM_WT,6)&gt;0,"6 ",""))," ",", ")</f>
        <v>1</v>
      </c>
      <c r="K134" s="10" t="s">
        <v>552</v>
      </c>
      <c r="L134" s="10" t="s">
        <v>492</v>
      </c>
      <c r="M134" s="10">
        <v>9773</v>
      </c>
      <c r="N134" s="10" t="s">
        <v>904</v>
      </c>
      <c r="O134" s="10" t="s">
        <v>905</v>
      </c>
    </row>
    <row r="135" spans="1:15" ht="15" customHeight="1" x14ac:dyDescent="0.35">
      <c r="A135" s="10" t="s">
        <v>906</v>
      </c>
      <c r="B135" s="10" t="s">
        <v>65</v>
      </c>
      <c r="C135" s="10" t="s">
        <v>65</v>
      </c>
      <c r="D135" s="10"/>
      <c r="E135" s="10">
        <v>1033</v>
      </c>
      <c r="F135" s="10">
        <v>8</v>
      </c>
      <c r="G135" s="11">
        <v>46273.732685185183</v>
      </c>
      <c r="H135" s="10">
        <v>2</v>
      </c>
      <c r="I135" s="10">
        <f t="shared" si="4"/>
        <v>11</v>
      </c>
      <c r="J135" s="10" t="str">
        <f t="shared" si="5"/>
        <v>3, 6</v>
      </c>
      <c r="K135" s="10" t="s">
        <v>552</v>
      </c>
      <c r="L135" s="10" t="s">
        <v>492</v>
      </c>
      <c r="M135" s="10">
        <v>643</v>
      </c>
      <c r="N135" s="10" t="s">
        <v>907</v>
      </c>
      <c r="O135" s="10" t="s">
        <v>908</v>
      </c>
    </row>
    <row r="136" spans="1:15" ht="15" customHeight="1" x14ac:dyDescent="0.35">
      <c r="A136" s="10" t="s">
        <v>909</v>
      </c>
      <c r="B136" s="10" t="s">
        <v>65</v>
      </c>
      <c r="C136" s="10" t="s">
        <v>65</v>
      </c>
      <c r="D136" s="10"/>
      <c r="E136" s="10">
        <v>1033</v>
      </c>
      <c r="F136" s="10">
        <v>9</v>
      </c>
      <c r="G136" s="11">
        <v>46273.732708333337</v>
      </c>
      <c r="H136" s="10">
        <v>2</v>
      </c>
      <c r="I136" s="10">
        <f t="shared" si="4"/>
        <v>7</v>
      </c>
      <c r="J136" s="10" t="str">
        <f t="shared" si="5"/>
        <v>1, 2</v>
      </c>
      <c r="K136" s="10" t="s">
        <v>552</v>
      </c>
      <c r="L136" s="10" t="s">
        <v>492</v>
      </c>
      <c r="M136" s="10">
        <v>643</v>
      </c>
      <c r="N136" s="10" t="s">
        <v>907</v>
      </c>
      <c r="O136" s="10" t="s">
        <v>910</v>
      </c>
    </row>
    <row r="137" spans="1:15" ht="15" customHeight="1" x14ac:dyDescent="0.35">
      <c r="A137" s="10" t="s">
        <v>911</v>
      </c>
      <c r="B137" s="10" t="s">
        <v>65</v>
      </c>
      <c r="C137" s="10" t="s">
        <v>65</v>
      </c>
      <c r="D137" s="10"/>
      <c r="E137" s="10">
        <v>1033</v>
      </c>
      <c r="F137" s="10">
        <v>10</v>
      </c>
      <c r="G137" s="11">
        <v>46273.734803240739</v>
      </c>
      <c r="H137" s="10">
        <v>1</v>
      </c>
      <c r="I137" s="10">
        <f t="shared" si="4"/>
        <v>5</v>
      </c>
      <c r="J137" s="10" t="str">
        <f t="shared" si="5"/>
        <v>1</v>
      </c>
      <c r="K137" s="10" t="s">
        <v>552</v>
      </c>
      <c r="L137" s="10" t="s">
        <v>492</v>
      </c>
      <c r="M137" s="10">
        <v>498</v>
      </c>
      <c r="N137" s="10" t="s">
        <v>912</v>
      </c>
      <c r="O137" s="10" t="s">
        <v>913</v>
      </c>
    </row>
    <row r="138" spans="1:15" ht="15" customHeight="1" x14ac:dyDescent="0.35">
      <c r="A138" s="10" t="s">
        <v>914</v>
      </c>
      <c r="B138" s="10" t="s">
        <v>65</v>
      </c>
      <c r="C138" s="10" t="s">
        <v>65</v>
      </c>
      <c r="D138" s="10"/>
      <c r="E138" s="10">
        <v>1033</v>
      </c>
      <c r="F138" s="10">
        <v>11</v>
      </c>
      <c r="G138" s="11">
        <v>46273.736157407409</v>
      </c>
      <c r="H138" s="10">
        <v>4</v>
      </c>
      <c r="I138" s="10">
        <f t="shared" si="4"/>
        <v>11</v>
      </c>
      <c r="J138" s="10" t="str">
        <f t="shared" si="5"/>
        <v>1, 2, 4</v>
      </c>
      <c r="K138" s="10" t="s">
        <v>552</v>
      </c>
      <c r="L138" s="10" t="s">
        <v>492</v>
      </c>
      <c r="M138" s="10">
        <v>8996</v>
      </c>
      <c r="N138" s="10" t="s">
        <v>915</v>
      </c>
      <c r="O138" s="10" t="s">
        <v>916</v>
      </c>
    </row>
    <row r="139" spans="1:15" ht="15" customHeight="1" x14ac:dyDescent="0.35">
      <c r="A139" s="10" t="s">
        <v>917</v>
      </c>
      <c r="B139" s="10" t="s">
        <v>65</v>
      </c>
      <c r="C139" s="10" t="s">
        <v>65</v>
      </c>
      <c r="D139" s="10"/>
      <c r="E139" s="10">
        <v>1033</v>
      </c>
      <c r="F139" s="10">
        <v>12</v>
      </c>
      <c r="G139" s="11">
        <v>46273.740324074082</v>
      </c>
      <c r="H139" s="10">
        <v>1</v>
      </c>
      <c r="I139" s="10">
        <f t="shared" si="4"/>
        <v>1</v>
      </c>
      <c r="J139" s="10" t="str">
        <f t="shared" si="5"/>
        <v>4</v>
      </c>
      <c r="K139" s="10" t="s">
        <v>552</v>
      </c>
      <c r="L139" s="10" t="s">
        <v>492</v>
      </c>
      <c r="M139" s="10">
        <v>6502</v>
      </c>
      <c r="N139" s="10" t="s">
        <v>886</v>
      </c>
      <c r="O139" s="10" t="s">
        <v>918</v>
      </c>
    </row>
    <row r="140" spans="1:15" ht="15" customHeight="1" x14ac:dyDescent="0.35">
      <c r="A140" s="10" t="s">
        <v>919</v>
      </c>
      <c r="B140" s="10" t="s">
        <v>65</v>
      </c>
      <c r="C140" s="10" t="s">
        <v>65</v>
      </c>
      <c r="D140" s="10"/>
      <c r="E140" s="10">
        <v>1033</v>
      </c>
      <c r="F140" s="10">
        <v>13</v>
      </c>
      <c r="G140" s="11">
        <v>46273.744513888887</v>
      </c>
      <c r="H140" s="10">
        <v>1</v>
      </c>
      <c r="I140" s="10">
        <f t="shared" si="4"/>
        <v>4</v>
      </c>
      <c r="J140" s="10" t="str">
        <f t="shared" si="5"/>
        <v>1</v>
      </c>
      <c r="K140" s="10" t="s">
        <v>552</v>
      </c>
      <c r="L140" s="10" t="s">
        <v>492</v>
      </c>
      <c r="M140" s="10">
        <v>810</v>
      </c>
      <c r="N140" s="10" t="s">
        <v>920</v>
      </c>
      <c r="O140" s="10" t="s">
        <v>921</v>
      </c>
    </row>
    <row r="141" spans="1:15" ht="15" customHeight="1" x14ac:dyDescent="0.35">
      <c r="A141" s="10" t="s">
        <v>922</v>
      </c>
      <c r="B141" s="10" t="s">
        <v>65</v>
      </c>
      <c r="C141" s="10" t="s">
        <v>65</v>
      </c>
      <c r="D141" s="10"/>
      <c r="E141" s="10">
        <v>1033</v>
      </c>
      <c r="F141" s="10">
        <v>14</v>
      </c>
      <c r="G141" s="11">
        <v>46273.74658564815</v>
      </c>
      <c r="H141" s="10">
        <v>2</v>
      </c>
      <c r="I141" s="10">
        <f t="shared" si="4"/>
        <v>4</v>
      </c>
      <c r="J141" s="10" t="str">
        <f t="shared" si="5"/>
        <v>1, 4</v>
      </c>
      <c r="K141" s="10" t="s">
        <v>552</v>
      </c>
      <c r="L141" s="10" t="s">
        <v>492</v>
      </c>
      <c r="M141" s="10">
        <v>728</v>
      </c>
      <c r="N141" s="10" t="s">
        <v>889</v>
      </c>
      <c r="O141" s="10" t="s">
        <v>923</v>
      </c>
    </row>
    <row r="142" spans="1:15" ht="15" customHeight="1" x14ac:dyDescent="0.35">
      <c r="A142" s="10" t="s">
        <v>924</v>
      </c>
      <c r="B142" s="10" t="s">
        <v>65</v>
      </c>
      <c r="C142" s="10" t="s">
        <v>65</v>
      </c>
      <c r="D142" s="10"/>
      <c r="E142" s="10">
        <v>1033</v>
      </c>
      <c r="F142" s="10">
        <v>15</v>
      </c>
      <c r="G142" s="11">
        <v>46273.748680555553</v>
      </c>
      <c r="H142" s="10">
        <v>1</v>
      </c>
      <c r="I142" s="10">
        <f t="shared" si="4"/>
        <v>5</v>
      </c>
      <c r="J142" s="10" t="str">
        <f t="shared" si="5"/>
        <v>1</v>
      </c>
      <c r="K142" s="10" t="s">
        <v>552</v>
      </c>
      <c r="L142" s="10" t="s">
        <v>492</v>
      </c>
      <c r="M142" s="10">
        <v>933</v>
      </c>
      <c r="N142" s="10" t="s">
        <v>925</v>
      </c>
      <c r="O142" s="10" t="s">
        <v>926</v>
      </c>
    </row>
    <row r="143" spans="1:15" ht="15" customHeight="1" x14ac:dyDescent="0.35">
      <c r="A143" s="10" t="s">
        <v>927</v>
      </c>
      <c r="B143" s="10" t="s">
        <v>65</v>
      </c>
      <c r="C143" s="10" t="s">
        <v>65</v>
      </c>
      <c r="D143" s="10"/>
      <c r="E143" s="10">
        <v>1033</v>
      </c>
      <c r="F143" s="10">
        <v>16</v>
      </c>
      <c r="G143" s="11">
        <v>46273.760462962957</v>
      </c>
      <c r="H143" s="10">
        <v>1</v>
      </c>
      <c r="I143" s="10">
        <f t="shared" si="4"/>
        <v>1</v>
      </c>
      <c r="J143" s="10" t="str">
        <f t="shared" si="5"/>
        <v>1</v>
      </c>
      <c r="K143" s="10" t="s">
        <v>552</v>
      </c>
      <c r="L143" s="10" t="s">
        <v>492</v>
      </c>
      <c r="M143" s="10">
        <v>8996</v>
      </c>
      <c r="N143" s="10" t="s">
        <v>915</v>
      </c>
      <c r="O143" s="10" t="s">
        <v>928</v>
      </c>
    </row>
    <row r="144" spans="1:15" ht="15" customHeight="1" x14ac:dyDescent="0.35">
      <c r="A144" s="10" t="s">
        <v>929</v>
      </c>
      <c r="B144" s="10" t="s">
        <v>65</v>
      </c>
      <c r="C144" s="10" t="s">
        <v>65</v>
      </c>
      <c r="D144" s="10"/>
      <c r="E144" s="10">
        <v>1033</v>
      </c>
      <c r="F144" s="10">
        <v>17</v>
      </c>
      <c r="G144" s="11">
        <v>46273.76116898148</v>
      </c>
      <c r="H144" s="10">
        <v>2</v>
      </c>
      <c r="I144" s="10">
        <f t="shared" si="4"/>
        <v>3</v>
      </c>
      <c r="J144" s="10" t="str">
        <f t="shared" si="5"/>
        <v>1, 4</v>
      </c>
      <c r="K144" s="10" t="s">
        <v>552</v>
      </c>
      <c r="L144" s="10" t="s">
        <v>492</v>
      </c>
      <c r="M144" s="10">
        <v>729</v>
      </c>
      <c r="N144" s="10" t="s">
        <v>930</v>
      </c>
      <c r="O144" s="10" t="s">
        <v>931</v>
      </c>
    </row>
    <row r="145" spans="1:15" ht="15" customHeight="1" x14ac:dyDescent="0.35">
      <c r="A145" s="10" t="s">
        <v>932</v>
      </c>
      <c r="B145" s="10" t="s">
        <v>65</v>
      </c>
      <c r="C145" s="10" t="s">
        <v>65</v>
      </c>
      <c r="D145" s="10"/>
      <c r="E145" s="10">
        <v>1033</v>
      </c>
      <c r="F145" s="10">
        <v>18</v>
      </c>
      <c r="G145" s="11">
        <v>46273.792430555557</v>
      </c>
      <c r="H145" s="10">
        <v>1</v>
      </c>
      <c r="I145" s="10">
        <f t="shared" si="4"/>
        <v>2</v>
      </c>
      <c r="J145" s="10" t="str">
        <f t="shared" si="5"/>
        <v>1</v>
      </c>
      <c r="K145" s="10" t="s">
        <v>552</v>
      </c>
      <c r="L145" s="10" t="s">
        <v>492</v>
      </c>
      <c r="M145" s="10">
        <v>17042</v>
      </c>
      <c r="N145" s="10" t="s">
        <v>933</v>
      </c>
      <c r="O145" s="10" t="s">
        <v>934</v>
      </c>
    </row>
    <row r="146" spans="1:15" ht="15" customHeight="1" x14ac:dyDescent="0.35">
      <c r="A146" s="10" t="s">
        <v>935</v>
      </c>
      <c r="B146" s="10" t="s">
        <v>66</v>
      </c>
      <c r="C146" s="10" t="s">
        <v>66</v>
      </c>
      <c r="D146" s="10"/>
      <c r="E146" s="10">
        <v>1034</v>
      </c>
      <c r="F146" s="10">
        <v>1</v>
      </c>
      <c r="G146" s="11">
        <v>46273.655011574083</v>
      </c>
      <c r="H146" s="10">
        <v>1</v>
      </c>
      <c r="I146" s="10">
        <f t="shared" si="4"/>
        <v>1</v>
      </c>
      <c r="J146" s="10" t="str">
        <f t="shared" si="5"/>
        <v>4</v>
      </c>
      <c r="K146" s="10" t="s">
        <v>552</v>
      </c>
      <c r="L146" s="10" t="s">
        <v>492</v>
      </c>
      <c r="M146" s="10">
        <v>8613</v>
      </c>
      <c r="N146" s="10" t="s">
        <v>936</v>
      </c>
      <c r="O146" s="10" t="s">
        <v>937</v>
      </c>
    </row>
    <row r="147" spans="1:15" ht="15" customHeight="1" x14ac:dyDescent="0.35">
      <c r="A147" s="10" t="s">
        <v>938</v>
      </c>
      <c r="B147" s="10" t="s">
        <v>66</v>
      </c>
      <c r="C147" s="10" t="s">
        <v>66</v>
      </c>
      <c r="D147" s="10"/>
      <c r="E147" s="10">
        <v>1034</v>
      </c>
      <c r="F147" s="10">
        <v>2</v>
      </c>
      <c r="G147" s="11">
        <v>46273.655011574083</v>
      </c>
      <c r="H147" s="10">
        <v>1</v>
      </c>
      <c r="I147" s="10">
        <f t="shared" si="4"/>
        <v>1</v>
      </c>
      <c r="J147" s="10" t="str">
        <f t="shared" si="5"/>
        <v>3</v>
      </c>
      <c r="K147" s="10" t="s">
        <v>552</v>
      </c>
      <c r="L147" s="10" t="s">
        <v>492</v>
      </c>
      <c r="M147" s="10">
        <v>6815</v>
      </c>
      <c r="N147" s="10" t="s">
        <v>939</v>
      </c>
      <c r="O147" s="10" t="s">
        <v>940</v>
      </c>
    </row>
    <row r="148" spans="1:15" ht="15" customHeight="1" x14ac:dyDescent="0.35">
      <c r="A148" s="10" t="s">
        <v>941</v>
      </c>
      <c r="B148" s="10" t="s">
        <v>66</v>
      </c>
      <c r="C148" s="10" t="s">
        <v>66</v>
      </c>
      <c r="D148" s="10"/>
      <c r="E148" s="10">
        <v>1034</v>
      </c>
      <c r="F148" s="10">
        <v>3</v>
      </c>
      <c r="G148" s="11">
        <v>46273.655011574083</v>
      </c>
      <c r="H148" s="10">
        <v>1</v>
      </c>
      <c r="I148" s="10">
        <f t="shared" si="4"/>
        <v>1</v>
      </c>
      <c r="J148" s="10" t="str">
        <f t="shared" si="5"/>
        <v>3</v>
      </c>
      <c r="K148" s="10" t="s">
        <v>552</v>
      </c>
      <c r="L148" s="10" t="s">
        <v>492</v>
      </c>
      <c r="M148" s="10">
        <v>8613</v>
      </c>
      <c r="N148" s="10" t="s">
        <v>936</v>
      </c>
      <c r="O148" s="10" t="s">
        <v>942</v>
      </c>
    </row>
    <row r="149" spans="1:15" ht="15" customHeight="1" x14ac:dyDescent="0.35">
      <c r="A149" s="10" t="s">
        <v>943</v>
      </c>
      <c r="B149" s="10" t="s">
        <v>66</v>
      </c>
      <c r="C149" s="10" t="s">
        <v>66</v>
      </c>
      <c r="D149" s="10"/>
      <c r="E149" s="10">
        <v>1034</v>
      </c>
      <c r="F149" s="10">
        <v>4</v>
      </c>
      <c r="G149" s="11">
        <v>46273.655011574083</v>
      </c>
      <c r="H149" s="10">
        <v>1</v>
      </c>
      <c r="I149" s="10">
        <f t="shared" si="4"/>
        <v>2</v>
      </c>
      <c r="J149" s="10" t="str">
        <f t="shared" si="5"/>
        <v>3</v>
      </c>
      <c r="K149" s="10" t="s">
        <v>552</v>
      </c>
      <c r="L149" s="10" t="s">
        <v>492</v>
      </c>
      <c r="M149" s="10">
        <v>20815</v>
      </c>
      <c r="N149" s="10" t="s">
        <v>944</v>
      </c>
      <c r="O149" s="10" t="s">
        <v>945</v>
      </c>
    </row>
    <row r="150" spans="1:15" ht="15" customHeight="1" x14ac:dyDescent="0.35">
      <c r="A150" s="10" t="s">
        <v>946</v>
      </c>
      <c r="B150" s="10" t="s">
        <v>66</v>
      </c>
      <c r="C150" s="10" t="s">
        <v>66</v>
      </c>
      <c r="D150" s="10"/>
      <c r="E150" s="10">
        <v>1034</v>
      </c>
      <c r="F150" s="10">
        <v>5</v>
      </c>
      <c r="G150" s="11">
        <v>46273.655011574083</v>
      </c>
      <c r="H150" s="10">
        <v>1</v>
      </c>
      <c r="I150" s="10">
        <f t="shared" si="4"/>
        <v>1</v>
      </c>
      <c r="J150" s="10" t="str">
        <f t="shared" si="5"/>
        <v>4</v>
      </c>
      <c r="K150" s="10" t="s">
        <v>552</v>
      </c>
      <c r="L150" s="10" t="s">
        <v>492</v>
      </c>
      <c r="M150" s="10">
        <v>6239</v>
      </c>
      <c r="N150" s="10" t="s">
        <v>947</v>
      </c>
      <c r="O150" s="10" t="s">
        <v>948</v>
      </c>
    </row>
    <row r="151" spans="1:15" ht="15" customHeight="1" x14ac:dyDescent="0.35">
      <c r="A151" s="10" t="s">
        <v>949</v>
      </c>
      <c r="B151" s="10" t="s">
        <v>66</v>
      </c>
      <c r="C151" s="10" t="s">
        <v>66</v>
      </c>
      <c r="D151" s="10"/>
      <c r="E151" s="10">
        <v>1034</v>
      </c>
      <c r="F151" s="10">
        <v>6</v>
      </c>
      <c r="G151" s="11">
        <v>46273.655011574083</v>
      </c>
      <c r="H151" s="10">
        <v>2</v>
      </c>
      <c r="I151" s="10">
        <f t="shared" si="4"/>
        <v>2</v>
      </c>
      <c r="J151" s="10" t="str">
        <f t="shared" si="5"/>
        <v>4, 6</v>
      </c>
      <c r="K151" s="10" t="s">
        <v>552</v>
      </c>
      <c r="L151" s="10" t="s">
        <v>492</v>
      </c>
      <c r="M151" s="10">
        <v>15967</v>
      </c>
      <c r="N151" s="10" t="s">
        <v>947</v>
      </c>
      <c r="O151" s="10" t="s">
        <v>950</v>
      </c>
    </row>
    <row r="152" spans="1:15" ht="15" customHeight="1" x14ac:dyDescent="0.35">
      <c r="A152" s="10" t="s">
        <v>951</v>
      </c>
      <c r="B152" s="10" t="s">
        <v>66</v>
      </c>
      <c r="C152" s="10" t="s">
        <v>66</v>
      </c>
      <c r="D152" s="10"/>
      <c r="E152" s="10">
        <v>1034</v>
      </c>
      <c r="F152" s="10">
        <v>7</v>
      </c>
      <c r="G152" s="11">
        <v>46273.655011574083</v>
      </c>
      <c r="H152" s="10">
        <v>1</v>
      </c>
      <c r="I152" s="10">
        <f t="shared" si="4"/>
        <v>2</v>
      </c>
      <c r="J152" s="10" t="str">
        <f t="shared" si="5"/>
        <v>3</v>
      </c>
      <c r="K152" s="10" t="s">
        <v>552</v>
      </c>
      <c r="L152" s="10" t="s">
        <v>492</v>
      </c>
      <c r="M152" s="10">
        <v>6239</v>
      </c>
      <c r="N152" s="10" t="s">
        <v>947</v>
      </c>
      <c r="O152" s="10" t="s">
        <v>952</v>
      </c>
    </row>
    <row r="153" spans="1:15" ht="15" customHeight="1" x14ac:dyDescent="0.35">
      <c r="A153" s="10" t="s">
        <v>953</v>
      </c>
      <c r="B153" s="10" t="s">
        <v>66</v>
      </c>
      <c r="C153" s="10" t="s">
        <v>66</v>
      </c>
      <c r="D153" s="10"/>
      <c r="E153" s="10">
        <v>1034</v>
      </c>
      <c r="F153" s="10">
        <v>8</v>
      </c>
      <c r="G153" s="11">
        <v>46273.655127314807</v>
      </c>
      <c r="H153" s="10">
        <v>2</v>
      </c>
      <c r="I153" s="10">
        <f t="shared" si="4"/>
        <v>2</v>
      </c>
      <c r="J153" s="10" t="str">
        <f t="shared" si="5"/>
        <v>1, 2</v>
      </c>
      <c r="K153" s="10" t="s">
        <v>552</v>
      </c>
      <c r="L153" s="10" t="s">
        <v>492</v>
      </c>
      <c r="M153" s="10">
        <v>24510</v>
      </c>
      <c r="N153" s="10" t="s">
        <v>954</v>
      </c>
      <c r="O153" s="10" t="s">
        <v>955</v>
      </c>
    </row>
    <row r="154" spans="1:15" ht="15" customHeight="1" x14ac:dyDescent="0.35">
      <c r="A154" s="10" t="s">
        <v>956</v>
      </c>
      <c r="B154" s="10" t="s">
        <v>66</v>
      </c>
      <c r="C154" s="10" t="s">
        <v>66</v>
      </c>
      <c r="D154" s="10"/>
      <c r="E154" s="10">
        <v>1034</v>
      </c>
      <c r="F154" s="10">
        <v>9</v>
      </c>
      <c r="G154" s="11">
        <v>46273.655127314807</v>
      </c>
      <c r="H154" s="10">
        <v>2</v>
      </c>
      <c r="I154" s="10">
        <f t="shared" si="4"/>
        <v>2</v>
      </c>
      <c r="J154" s="10" t="str">
        <f t="shared" si="5"/>
        <v>1, 6</v>
      </c>
      <c r="K154" s="10" t="s">
        <v>552</v>
      </c>
      <c r="L154" s="10" t="s">
        <v>492</v>
      </c>
      <c r="M154" s="10">
        <v>22889</v>
      </c>
      <c r="N154" s="10" t="s">
        <v>957</v>
      </c>
      <c r="O154" s="10" t="s">
        <v>958</v>
      </c>
    </row>
    <row r="155" spans="1:15" ht="15" customHeight="1" x14ac:dyDescent="0.35">
      <c r="A155" s="10" t="s">
        <v>959</v>
      </c>
      <c r="B155" s="10" t="s">
        <v>66</v>
      </c>
      <c r="C155" s="10" t="s">
        <v>66</v>
      </c>
      <c r="D155" s="10"/>
      <c r="E155" s="10">
        <v>1034</v>
      </c>
      <c r="F155" s="10">
        <v>10</v>
      </c>
      <c r="G155" s="11">
        <v>46273.655127314807</v>
      </c>
      <c r="H155" s="10">
        <v>1</v>
      </c>
      <c r="I155" s="10">
        <f t="shared" si="4"/>
        <v>1</v>
      </c>
      <c r="J155" s="10" t="str">
        <f t="shared" si="5"/>
        <v>1</v>
      </c>
      <c r="K155" s="10" t="s">
        <v>552</v>
      </c>
      <c r="L155" s="10" t="s">
        <v>492</v>
      </c>
      <c r="M155" s="10">
        <v>20566</v>
      </c>
      <c r="N155" s="10" t="s">
        <v>960</v>
      </c>
      <c r="O155" s="10" t="s">
        <v>961</v>
      </c>
    </row>
    <row r="156" spans="1:15" ht="15" customHeight="1" x14ac:dyDescent="0.35">
      <c r="A156" s="10" t="s">
        <v>962</v>
      </c>
      <c r="B156" s="10" t="s">
        <v>66</v>
      </c>
      <c r="C156" s="10" t="s">
        <v>66</v>
      </c>
      <c r="D156" s="10"/>
      <c r="E156" s="10">
        <v>1034</v>
      </c>
      <c r="F156" s="10">
        <v>11</v>
      </c>
      <c r="G156" s="11">
        <v>46273.655127314807</v>
      </c>
      <c r="H156" s="10">
        <v>1</v>
      </c>
      <c r="I156" s="10">
        <f t="shared" si="4"/>
        <v>1</v>
      </c>
      <c r="J156" s="10" t="str">
        <f t="shared" si="5"/>
        <v>2</v>
      </c>
      <c r="K156" s="10" t="s">
        <v>552</v>
      </c>
      <c r="L156" s="10" t="s">
        <v>492</v>
      </c>
      <c r="M156" s="10">
        <v>28316</v>
      </c>
      <c r="N156" s="10" t="s">
        <v>963</v>
      </c>
      <c r="O156" s="10" t="s">
        <v>964</v>
      </c>
    </row>
    <row r="157" spans="1:15" ht="15" customHeight="1" x14ac:dyDescent="0.35">
      <c r="A157" s="10" t="s">
        <v>965</v>
      </c>
      <c r="B157" s="10" t="s">
        <v>66</v>
      </c>
      <c r="C157" s="10" t="s">
        <v>66</v>
      </c>
      <c r="D157" s="10"/>
      <c r="E157" s="10">
        <v>1034</v>
      </c>
      <c r="F157" s="10">
        <v>12</v>
      </c>
      <c r="G157" s="11">
        <v>46273.655127314807</v>
      </c>
      <c r="H157" s="10">
        <v>2</v>
      </c>
      <c r="I157" s="10">
        <f t="shared" si="4"/>
        <v>4</v>
      </c>
      <c r="J157" s="10" t="str">
        <f t="shared" si="5"/>
        <v>1, 2</v>
      </c>
      <c r="K157" s="10" t="s">
        <v>552</v>
      </c>
      <c r="L157" s="10" t="s">
        <v>492</v>
      </c>
      <c r="M157" s="10">
        <v>20815</v>
      </c>
      <c r="N157" s="10" t="s">
        <v>944</v>
      </c>
      <c r="O157" s="10" t="s">
        <v>966</v>
      </c>
    </row>
    <row r="158" spans="1:15" ht="15" customHeight="1" x14ac:dyDescent="0.35">
      <c r="A158" s="10" t="s">
        <v>967</v>
      </c>
      <c r="B158" s="10" t="s">
        <v>66</v>
      </c>
      <c r="C158" s="10" t="s">
        <v>66</v>
      </c>
      <c r="D158" s="10"/>
      <c r="E158" s="10">
        <v>1034</v>
      </c>
      <c r="F158" s="10">
        <v>13</v>
      </c>
      <c r="G158" s="11">
        <v>46273.655127314807</v>
      </c>
      <c r="H158" s="10">
        <v>5</v>
      </c>
      <c r="I158" s="10">
        <f t="shared" si="4"/>
        <v>17</v>
      </c>
      <c r="J158" s="10" t="str">
        <f t="shared" si="5"/>
        <v>2, 6</v>
      </c>
      <c r="K158" s="10" t="s">
        <v>552</v>
      </c>
      <c r="L158" s="10" t="s">
        <v>492</v>
      </c>
      <c r="M158" s="10">
        <v>24379</v>
      </c>
      <c r="N158" s="10" t="s">
        <v>968</v>
      </c>
      <c r="O158" s="10" t="s">
        <v>969</v>
      </c>
    </row>
    <row r="159" spans="1:15" ht="15" customHeight="1" x14ac:dyDescent="0.35">
      <c r="A159" s="10" t="s">
        <v>970</v>
      </c>
      <c r="B159" s="10" t="s">
        <v>66</v>
      </c>
      <c r="C159" s="10" t="s">
        <v>66</v>
      </c>
      <c r="D159" s="10"/>
      <c r="E159" s="10">
        <v>1034</v>
      </c>
      <c r="F159" s="10">
        <v>14</v>
      </c>
      <c r="G159" s="11">
        <v>46273.655127314807</v>
      </c>
      <c r="H159" s="10">
        <v>1</v>
      </c>
      <c r="I159" s="10">
        <f t="shared" si="4"/>
        <v>2</v>
      </c>
      <c r="J159" s="10" t="str">
        <f t="shared" si="5"/>
        <v>1</v>
      </c>
      <c r="K159" s="10" t="s">
        <v>552</v>
      </c>
      <c r="L159" s="10" t="s">
        <v>492</v>
      </c>
      <c r="M159" s="10">
        <v>905</v>
      </c>
      <c r="N159" s="10" t="s">
        <v>971</v>
      </c>
      <c r="O159" s="10" t="s">
        <v>972</v>
      </c>
    </row>
    <row r="160" spans="1:15" ht="15" customHeight="1" x14ac:dyDescent="0.35">
      <c r="A160" s="10" t="s">
        <v>973</v>
      </c>
      <c r="B160" s="10" t="s">
        <v>66</v>
      </c>
      <c r="C160" s="10" t="s">
        <v>66</v>
      </c>
      <c r="D160" s="10"/>
      <c r="E160" s="10">
        <v>1034</v>
      </c>
      <c r="F160" s="10">
        <v>15</v>
      </c>
      <c r="G160" s="11">
        <v>46273.680613425917</v>
      </c>
      <c r="H160" s="10">
        <v>2</v>
      </c>
      <c r="I160" s="10">
        <f t="shared" si="4"/>
        <v>2</v>
      </c>
      <c r="J160" s="10" t="str">
        <f t="shared" si="5"/>
        <v>2, 4</v>
      </c>
      <c r="K160" s="10" t="s">
        <v>552</v>
      </c>
      <c r="L160" s="10" t="s">
        <v>492</v>
      </c>
      <c r="M160" s="10">
        <v>22390</v>
      </c>
      <c r="N160" s="10" t="s">
        <v>974</v>
      </c>
      <c r="O160" s="10" t="s">
        <v>975</v>
      </c>
    </row>
    <row r="161" spans="1:15" ht="15" customHeight="1" x14ac:dyDescent="0.35">
      <c r="A161" s="10" t="s">
        <v>976</v>
      </c>
      <c r="B161" s="10" t="s">
        <v>66</v>
      </c>
      <c r="C161" s="10" t="s">
        <v>66</v>
      </c>
      <c r="D161" s="10"/>
      <c r="E161" s="10">
        <v>1034</v>
      </c>
      <c r="F161" s="10">
        <v>16</v>
      </c>
      <c r="G161" s="11">
        <v>46273.695185185177</v>
      </c>
      <c r="H161" s="10">
        <v>1</v>
      </c>
      <c r="I161" s="10">
        <f t="shared" si="4"/>
        <v>2</v>
      </c>
      <c r="J161" s="10" t="str">
        <f t="shared" si="5"/>
        <v>5</v>
      </c>
      <c r="K161" s="10" t="s">
        <v>552</v>
      </c>
      <c r="L161" s="10" t="s">
        <v>492</v>
      </c>
      <c r="M161" s="10">
        <v>766</v>
      </c>
      <c r="N161" s="10" t="s">
        <v>977</v>
      </c>
      <c r="O161" s="10" t="s">
        <v>978</v>
      </c>
    </row>
    <row r="162" spans="1:15" ht="15" customHeight="1" x14ac:dyDescent="0.35">
      <c r="A162" s="10" t="s">
        <v>979</v>
      </c>
      <c r="B162" s="10" t="s">
        <v>66</v>
      </c>
      <c r="C162" s="10" t="s">
        <v>66</v>
      </c>
      <c r="D162" s="10"/>
      <c r="E162" s="10">
        <v>1034</v>
      </c>
      <c r="F162" s="10">
        <v>17</v>
      </c>
      <c r="G162" s="11">
        <v>46273.698657407411</v>
      </c>
      <c r="H162" s="10">
        <v>2</v>
      </c>
      <c r="I162" s="10">
        <f t="shared" si="4"/>
        <v>3</v>
      </c>
      <c r="J162" s="10" t="str">
        <f t="shared" si="5"/>
        <v>1, 2</v>
      </c>
      <c r="K162" s="10" t="s">
        <v>552</v>
      </c>
      <c r="L162" s="10" t="s">
        <v>492</v>
      </c>
      <c r="M162" s="10">
        <v>905</v>
      </c>
      <c r="N162" s="10" t="s">
        <v>971</v>
      </c>
      <c r="O162" s="10" t="s">
        <v>980</v>
      </c>
    </row>
    <row r="163" spans="1:15" ht="15" customHeight="1" x14ac:dyDescent="0.35">
      <c r="A163" s="10" t="s">
        <v>981</v>
      </c>
      <c r="B163" s="10" t="s">
        <v>66</v>
      </c>
      <c r="C163" s="10" t="s">
        <v>66</v>
      </c>
      <c r="D163" s="10"/>
      <c r="E163" s="10">
        <v>1034</v>
      </c>
      <c r="F163" s="10">
        <v>18</v>
      </c>
      <c r="G163" s="11">
        <v>46273.707002314812</v>
      </c>
      <c r="H163" s="10">
        <v>1</v>
      </c>
      <c r="I163" s="10">
        <f t="shared" si="4"/>
        <v>1</v>
      </c>
      <c r="J163" s="10" t="str">
        <f t="shared" si="5"/>
        <v>3</v>
      </c>
      <c r="K163" s="10" t="s">
        <v>552</v>
      </c>
      <c r="L163" s="10" t="s">
        <v>492</v>
      </c>
      <c r="M163" s="10">
        <v>766</v>
      </c>
      <c r="N163" s="10" t="s">
        <v>977</v>
      </c>
      <c r="O163" s="10" t="s">
        <v>982</v>
      </c>
    </row>
    <row r="164" spans="1:15" ht="15" customHeight="1" x14ac:dyDescent="0.35">
      <c r="A164" s="10" t="s">
        <v>983</v>
      </c>
      <c r="B164" s="10" t="s">
        <v>66</v>
      </c>
      <c r="C164" s="10" t="s">
        <v>66</v>
      </c>
      <c r="D164" s="10"/>
      <c r="E164" s="10">
        <v>1034</v>
      </c>
      <c r="F164" s="10">
        <v>19</v>
      </c>
      <c r="G164" s="11">
        <v>46273.707002314812</v>
      </c>
      <c r="H164" s="10">
        <v>2</v>
      </c>
      <c r="I164" s="10">
        <f t="shared" si="4"/>
        <v>2</v>
      </c>
      <c r="J164" s="10" t="str">
        <f t="shared" si="5"/>
        <v>1, 4</v>
      </c>
      <c r="K164" s="10" t="s">
        <v>552</v>
      </c>
      <c r="L164" s="10" t="s">
        <v>492</v>
      </c>
      <c r="M164" s="10">
        <v>28515</v>
      </c>
      <c r="N164" s="10" t="s">
        <v>984</v>
      </c>
      <c r="O164" s="10" t="s">
        <v>985</v>
      </c>
    </row>
    <row r="165" spans="1:15" ht="15" customHeight="1" x14ac:dyDescent="0.35">
      <c r="A165" s="10" t="s">
        <v>986</v>
      </c>
      <c r="B165" s="10" t="s">
        <v>66</v>
      </c>
      <c r="C165" s="10" t="s">
        <v>66</v>
      </c>
      <c r="D165" s="10"/>
      <c r="E165" s="10">
        <v>1034</v>
      </c>
      <c r="F165" s="10">
        <v>20</v>
      </c>
      <c r="G165" s="11">
        <v>46273.709062499998</v>
      </c>
      <c r="H165" s="10">
        <v>1</v>
      </c>
      <c r="I165" s="10">
        <f t="shared" si="4"/>
        <v>1</v>
      </c>
      <c r="J165" s="10" t="str">
        <f t="shared" si="5"/>
        <v>3</v>
      </c>
      <c r="K165" s="10" t="s">
        <v>552</v>
      </c>
      <c r="L165" s="10" t="s">
        <v>492</v>
      </c>
      <c r="M165" s="10">
        <v>28515</v>
      </c>
      <c r="N165" s="10" t="s">
        <v>984</v>
      </c>
      <c r="O165" s="10" t="s">
        <v>987</v>
      </c>
    </row>
    <row r="166" spans="1:15" ht="15" customHeight="1" x14ac:dyDescent="0.35">
      <c r="A166" s="10" t="s">
        <v>988</v>
      </c>
      <c r="B166" s="10" t="s">
        <v>66</v>
      </c>
      <c r="C166" s="10" t="s">
        <v>66</v>
      </c>
      <c r="D166" s="10"/>
      <c r="E166" s="10">
        <v>1034</v>
      </c>
      <c r="F166" s="10">
        <v>21</v>
      </c>
      <c r="G166" s="11">
        <v>46273.713240740741</v>
      </c>
      <c r="H166" s="10">
        <v>2</v>
      </c>
      <c r="I166" s="10">
        <f t="shared" si="4"/>
        <v>2</v>
      </c>
      <c r="J166" s="10" t="str">
        <f t="shared" si="5"/>
        <v>1, 6</v>
      </c>
      <c r="K166" s="10" t="s">
        <v>552</v>
      </c>
      <c r="L166" s="10" t="s">
        <v>492</v>
      </c>
      <c r="M166" s="10">
        <v>27614</v>
      </c>
      <c r="N166" s="10" t="s">
        <v>989</v>
      </c>
      <c r="O166" s="10" t="s">
        <v>990</v>
      </c>
    </row>
    <row r="167" spans="1:15" ht="15" customHeight="1" x14ac:dyDescent="0.35">
      <c r="A167" s="10" t="s">
        <v>991</v>
      </c>
      <c r="B167" s="10" t="s">
        <v>66</v>
      </c>
      <c r="C167" s="10" t="s">
        <v>66</v>
      </c>
      <c r="D167" s="10"/>
      <c r="E167" s="10">
        <v>1034</v>
      </c>
      <c r="F167" s="10">
        <v>22</v>
      </c>
      <c r="G167" s="11">
        <v>46273.726435185177</v>
      </c>
      <c r="H167" s="10">
        <v>2</v>
      </c>
      <c r="I167" s="10">
        <f t="shared" si="4"/>
        <v>3</v>
      </c>
      <c r="J167" s="10" t="str">
        <f t="shared" si="5"/>
        <v>2, 6</v>
      </c>
      <c r="K167" s="10" t="s">
        <v>552</v>
      </c>
      <c r="L167" s="10" t="s">
        <v>492</v>
      </c>
      <c r="M167" s="10">
        <v>11009</v>
      </c>
      <c r="N167" s="10" t="s">
        <v>992</v>
      </c>
      <c r="O167" s="10" t="s">
        <v>993</v>
      </c>
    </row>
    <row r="168" spans="1:15" ht="15" customHeight="1" x14ac:dyDescent="0.35">
      <c r="A168" s="10" t="s">
        <v>994</v>
      </c>
      <c r="B168" s="10" t="s">
        <v>66</v>
      </c>
      <c r="C168" s="10" t="s">
        <v>66</v>
      </c>
      <c r="D168" s="10"/>
      <c r="E168" s="10">
        <v>1034</v>
      </c>
      <c r="F168" s="10">
        <v>23</v>
      </c>
      <c r="G168" s="11">
        <v>46273.736863425933</v>
      </c>
      <c r="H168" s="10">
        <v>1</v>
      </c>
      <c r="I168" s="10">
        <f t="shared" si="4"/>
        <v>3</v>
      </c>
      <c r="J168" s="10" t="str">
        <f t="shared" si="5"/>
        <v>1</v>
      </c>
      <c r="K168" s="10" t="s">
        <v>552</v>
      </c>
      <c r="L168" s="10" t="s">
        <v>492</v>
      </c>
      <c r="M168" s="10">
        <v>29988</v>
      </c>
      <c r="N168" s="10" t="s">
        <v>995</v>
      </c>
      <c r="O168" s="10" t="s">
        <v>996</v>
      </c>
    </row>
    <row r="169" spans="1:15" ht="15" customHeight="1" x14ac:dyDescent="0.35">
      <c r="A169" s="10" t="s">
        <v>997</v>
      </c>
      <c r="B169" s="10" t="s">
        <v>66</v>
      </c>
      <c r="C169" s="10" t="s">
        <v>66</v>
      </c>
      <c r="D169" s="10"/>
      <c r="E169" s="10">
        <v>1034</v>
      </c>
      <c r="F169" s="10">
        <v>24</v>
      </c>
      <c r="G169" s="11">
        <v>46273.742418981477</v>
      </c>
      <c r="H169" s="10">
        <v>1</v>
      </c>
      <c r="I169" s="10">
        <f t="shared" si="4"/>
        <v>2</v>
      </c>
      <c r="J169" s="10" t="str">
        <f t="shared" si="5"/>
        <v>1</v>
      </c>
      <c r="K169" s="10" t="s">
        <v>552</v>
      </c>
      <c r="L169" s="10" t="s">
        <v>492</v>
      </c>
      <c r="M169" s="10">
        <v>15967</v>
      </c>
      <c r="N169" s="10" t="s">
        <v>947</v>
      </c>
      <c r="O169" s="10" t="s">
        <v>998</v>
      </c>
    </row>
    <row r="170" spans="1:15" ht="15" customHeight="1" x14ac:dyDescent="0.35">
      <c r="A170" s="10" t="s">
        <v>999</v>
      </c>
      <c r="B170" s="10" t="s">
        <v>66</v>
      </c>
      <c r="C170" s="10" t="s">
        <v>66</v>
      </c>
      <c r="D170" s="10"/>
      <c r="E170" s="10">
        <v>1034</v>
      </c>
      <c r="F170" s="10">
        <v>25</v>
      </c>
      <c r="G170" s="11">
        <v>46273.745185185187</v>
      </c>
      <c r="H170" s="10">
        <v>1</v>
      </c>
      <c r="I170" s="10">
        <f t="shared" si="4"/>
        <v>1</v>
      </c>
      <c r="J170" s="10" t="str">
        <f t="shared" si="5"/>
        <v>6</v>
      </c>
      <c r="K170" s="10" t="s">
        <v>552</v>
      </c>
      <c r="L170" s="10" t="s">
        <v>492</v>
      </c>
      <c r="M170" s="10">
        <v>16942</v>
      </c>
      <c r="N170" s="10"/>
      <c r="O170" s="10" t="s">
        <v>1000</v>
      </c>
    </row>
    <row r="171" spans="1:15" ht="15" customHeight="1" x14ac:dyDescent="0.35">
      <c r="A171" s="10" t="s">
        <v>1001</v>
      </c>
      <c r="B171" s="10" t="s">
        <v>66</v>
      </c>
      <c r="C171" s="10" t="s">
        <v>66</v>
      </c>
      <c r="D171" s="10"/>
      <c r="E171" s="10">
        <v>1034</v>
      </c>
      <c r="F171" s="10">
        <v>26</v>
      </c>
      <c r="G171" s="11">
        <v>46273.745185185187</v>
      </c>
      <c r="H171" s="10">
        <v>1</v>
      </c>
      <c r="I171" s="10">
        <f t="shared" si="4"/>
        <v>3</v>
      </c>
      <c r="J171" s="10" t="str">
        <f t="shared" si="5"/>
        <v>6</v>
      </c>
      <c r="K171" s="10" t="s">
        <v>552</v>
      </c>
      <c r="L171" s="10" t="s">
        <v>492</v>
      </c>
      <c r="M171" s="10">
        <v>267</v>
      </c>
      <c r="N171" s="10"/>
      <c r="O171" s="10" t="s">
        <v>1000</v>
      </c>
    </row>
    <row r="172" spans="1:15" ht="15" customHeight="1" x14ac:dyDescent="0.35">
      <c r="A172" s="10" t="s">
        <v>1002</v>
      </c>
      <c r="B172" s="10" t="s">
        <v>66</v>
      </c>
      <c r="C172" s="10" t="s">
        <v>66</v>
      </c>
      <c r="D172" s="10"/>
      <c r="E172" s="10">
        <v>1034</v>
      </c>
      <c r="F172" s="10">
        <v>27</v>
      </c>
      <c r="G172" s="11">
        <v>46273.749351851853</v>
      </c>
      <c r="H172" s="10">
        <v>3</v>
      </c>
      <c r="I172" s="10">
        <f t="shared" si="4"/>
        <v>4</v>
      </c>
      <c r="J172" s="10" t="str">
        <f t="shared" si="5"/>
        <v>1, 2, 4</v>
      </c>
      <c r="K172" s="10" t="s">
        <v>552</v>
      </c>
      <c r="L172" s="10" t="s">
        <v>492</v>
      </c>
      <c r="M172" s="10">
        <v>20815</v>
      </c>
      <c r="N172" s="10" t="s">
        <v>944</v>
      </c>
      <c r="O172" s="10" t="s">
        <v>1003</v>
      </c>
    </row>
    <row r="173" spans="1:15" ht="15" customHeight="1" x14ac:dyDescent="0.35">
      <c r="A173" s="10" t="s">
        <v>1004</v>
      </c>
      <c r="B173" s="10" t="s">
        <v>66</v>
      </c>
      <c r="C173" s="10" t="s">
        <v>66</v>
      </c>
      <c r="D173" s="10"/>
      <c r="E173" s="10">
        <v>1034</v>
      </c>
      <c r="F173" s="10">
        <v>28</v>
      </c>
      <c r="G173" s="11">
        <v>46273.749351851853</v>
      </c>
      <c r="H173" s="10">
        <v>1</v>
      </c>
      <c r="I173" s="10">
        <f t="shared" si="4"/>
        <v>1</v>
      </c>
      <c r="J173" s="10" t="str">
        <f t="shared" si="5"/>
        <v>3</v>
      </c>
      <c r="K173" s="10" t="s">
        <v>552</v>
      </c>
      <c r="L173" s="10" t="s">
        <v>492</v>
      </c>
      <c r="M173" s="10">
        <v>20815</v>
      </c>
      <c r="N173" s="10" t="s">
        <v>944</v>
      </c>
      <c r="O173" s="10" t="s">
        <v>1005</v>
      </c>
    </row>
    <row r="174" spans="1:15" ht="15" customHeight="1" x14ac:dyDescent="0.35">
      <c r="A174" s="10" t="s">
        <v>1006</v>
      </c>
      <c r="B174" s="10" t="s">
        <v>66</v>
      </c>
      <c r="C174" s="10" t="s">
        <v>66</v>
      </c>
      <c r="D174" s="10"/>
      <c r="E174" s="10">
        <v>1034</v>
      </c>
      <c r="F174" s="10">
        <v>29</v>
      </c>
      <c r="G174" s="11">
        <v>46273.749363425923</v>
      </c>
      <c r="H174" s="10">
        <v>2</v>
      </c>
      <c r="I174" s="10">
        <f t="shared" si="4"/>
        <v>2</v>
      </c>
      <c r="J174" s="10" t="str">
        <f t="shared" si="5"/>
        <v>1, 2</v>
      </c>
      <c r="K174" s="10" t="s">
        <v>552</v>
      </c>
      <c r="L174" s="10" t="s">
        <v>492</v>
      </c>
      <c r="M174" s="10">
        <v>760</v>
      </c>
      <c r="N174" s="10" t="s">
        <v>1007</v>
      </c>
      <c r="O174" s="10" t="s">
        <v>1008</v>
      </c>
    </row>
    <row r="175" spans="1:15" ht="15" customHeight="1" x14ac:dyDescent="0.35">
      <c r="A175" s="10" t="s">
        <v>1009</v>
      </c>
      <c r="B175" s="10" t="s">
        <v>66</v>
      </c>
      <c r="C175" s="10" t="s">
        <v>66</v>
      </c>
      <c r="D175" s="10"/>
      <c r="E175" s="10">
        <v>1034</v>
      </c>
      <c r="F175" s="10">
        <v>30</v>
      </c>
      <c r="G175" s="11">
        <v>46273.767418981479</v>
      </c>
      <c r="H175" s="10">
        <v>17</v>
      </c>
      <c r="I175" s="10">
        <f t="shared" si="4"/>
        <v>20</v>
      </c>
      <c r="J175" s="10" t="str">
        <f t="shared" si="5"/>
        <v>2</v>
      </c>
      <c r="K175" s="10" t="s">
        <v>552</v>
      </c>
      <c r="L175" s="10" t="s">
        <v>492</v>
      </c>
      <c r="M175" s="10">
        <v>24379</v>
      </c>
      <c r="N175" s="10" t="s">
        <v>968</v>
      </c>
      <c r="O175" s="10" t="s">
        <v>1010</v>
      </c>
    </row>
    <row r="176" spans="1:15" ht="15" customHeight="1" x14ac:dyDescent="0.35">
      <c r="A176" s="10" t="s">
        <v>1011</v>
      </c>
      <c r="B176" s="10" t="s">
        <v>66</v>
      </c>
      <c r="C176" s="10" t="s">
        <v>66</v>
      </c>
      <c r="D176" s="10"/>
      <c r="E176" s="10">
        <v>1034</v>
      </c>
      <c r="F176" s="10">
        <v>31</v>
      </c>
      <c r="G176" s="11">
        <v>46273.768113425933</v>
      </c>
      <c r="H176" s="10">
        <v>2</v>
      </c>
      <c r="I176" s="10">
        <f t="shared" si="4"/>
        <v>4</v>
      </c>
      <c r="J176" s="10" t="str">
        <f t="shared" si="5"/>
        <v>1, 4</v>
      </c>
      <c r="K176" s="10" t="s">
        <v>552</v>
      </c>
      <c r="L176" s="10" t="s">
        <v>492</v>
      </c>
      <c r="M176" s="10">
        <v>8997</v>
      </c>
      <c r="N176" s="10" t="s">
        <v>1012</v>
      </c>
      <c r="O176" s="10" t="s">
        <v>1013</v>
      </c>
    </row>
    <row r="177" spans="1:15" ht="15" customHeight="1" x14ac:dyDescent="0.35">
      <c r="A177" s="10" t="s">
        <v>1014</v>
      </c>
      <c r="B177" s="10" t="s">
        <v>66</v>
      </c>
      <c r="C177" s="10" t="s">
        <v>66</v>
      </c>
      <c r="D177" s="10"/>
      <c r="E177" s="10">
        <v>1034</v>
      </c>
      <c r="F177" s="10">
        <v>32</v>
      </c>
      <c r="G177" s="11">
        <v>46273.779918981483</v>
      </c>
      <c r="H177" s="10">
        <v>1</v>
      </c>
      <c r="I177" s="10">
        <f t="shared" si="4"/>
        <v>1</v>
      </c>
      <c r="J177" s="10" t="str">
        <f t="shared" si="5"/>
        <v>1</v>
      </c>
      <c r="K177" s="10" t="s">
        <v>552</v>
      </c>
      <c r="L177" s="10" t="s">
        <v>492</v>
      </c>
      <c r="M177" s="10">
        <v>6815</v>
      </c>
      <c r="N177" s="10" t="s">
        <v>939</v>
      </c>
      <c r="O177" s="10" t="s">
        <v>1015</v>
      </c>
    </row>
    <row r="178" spans="1:15" ht="15" customHeight="1" x14ac:dyDescent="0.35">
      <c r="A178" s="10" t="s">
        <v>1016</v>
      </c>
      <c r="B178" s="10" t="s">
        <v>66</v>
      </c>
      <c r="C178" s="10" t="s">
        <v>66</v>
      </c>
      <c r="D178" s="10"/>
      <c r="E178" s="10">
        <v>1034</v>
      </c>
      <c r="F178" s="10">
        <v>33</v>
      </c>
      <c r="G178" s="11">
        <v>46273.79241898148</v>
      </c>
      <c r="H178" s="10">
        <v>1</v>
      </c>
      <c r="I178" s="10">
        <f t="shared" si="4"/>
        <v>1</v>
      </c>
      <c r="J178" s="10" t="str">
        <f t="shared" si="5"/>
        <v>2</v>
      </c>
      <c r="K178" s="10" t="s">
        <v>552</v>
      </c>
      <c r="L178" s="10" t="s">
        <v>492</v>
      </c>
      <c r="M178" s="10">
        <v>24994</v>
      </c>
      <c r="N178" s="10" t="s">
        <v>1017</v>
      </c>
      <c r="O178" s="10" t="s">
        <v>1018</v>
      </c>
    </row>
    <row r="179" spans="1:15" ht="15" customHeight="1" x14ac:dyDescent="0.35">
      <c r="A179" s="10" t="s">
        <v>1019</v>
      </c>
      <c r="B179" s="10" t="s">
        <v>66</v>
      </c>
      <c r="C179" s="10" t="s">
        <v>66</v>
      </c>
      <c r="D179" s="10"/>
      <c r="E179" s="10">
        <v>1034</v>
      </c>
      <c r="F179" s="10">
        <v>34</v>
      </c>
      <c r="G179" s="11">
        <v>46273.795185185183</v>
      </c>
      <c r="H179" s="10">
        <v>1</v>
      </c>
      <c r="I179" s="10">
        <f t="shared" si="4"/>
        <v>1</v>
      </c>
      <c r="J179" s="10" t="str">
        <f t="shared" si="5"/>
        <v>1</v>
      </c>
      <c r="K179" s="10" t="s">
        <v>552</v>
      </c>
      <c r="L179" s="10" t="s">
        <v>492</v>
      </c>
      <c r="M179" s="10">
        <v>20371</v>
      </c>
      <c r="N179" s="10" t="s">
        <v>1020</v>
      </c>
      <c r="O179" s="10" t="s">
        <v>1021</v>
      </c>
    </row>
    <row r="180" spans="1:15" ht="15" customHeight="1" x14ac:dyDescent="0.35">
      <c r="A180" s="10" t="s">
        <v>1022</v>
      </c>
      <c r="B180" s="10" t="s">
        <v>46</v>
      </c>
      <c r="C180" s="10" t="s">
        <v>46</v>
      </c>
      <c r="D180" s="10"/>
      <c r="E180" s="10">
        <v>1035</v>
      </c>
      <c r="F180" s="10">
        <v>1</v>
      </c>
      <c r="G180" s="11">
        <v>46273.751423611109</v>
      </c>
      <c r="H180" s="10">
        <v>1</v>
      </c>
      <c r="I180" s="10">
        <f t="shared" si="4"/>
        <v>1</v>
      </c>
      <c r="J180" s="10" t="str">
        <f t="shared" si="5"/>
        <v>3</v>
      </c>
      <c r="K180" s="10" t="s">
        <v>552</v>
      </c>
      <c r="L180" s="10" t="s">
        <v>492</v>
      </c>
      <c r="M180" s="10">
        <v>20869</v>
      </c>
      <c r="N180" s="10" t="s">
        <v>1023</v>
      </c>
      <c r="O180" s="10" t="s">
        <v>1024</v>
      </c>
    </row>
    <row r="181" spans="1:15" ht="15" customHeight="1" x14ac:dyDescent="0.35">
      <c r="A181" s="10" t="s">
        <v>1025</v>
      </c>
      <c r="B181" s="10" t="s">
        <v>56</v>
      </c>
      <c r="C181" s="10" t="s">
        <v>56</v>
      </c>
      <c r="D181" s="10"/>
      <c r="E181" s="10">
        <v>1036</v>
      </c>
      <c r="F181" s="10">
        <v>1</v>
      </c>
      <c r="G181" s="11">
        <v>46273.655138888891</v>
      </c>
      <c r="H181" s="10">
        <v>1</v>
      </c>
      <c r="I181" s="10">
        <f t="shared" si="4"/>
        <v>1</v>
      </c>
      <c r="J181" s="10" t="str">
        <f t="shared" si="5"/>
        <v>1</v>
      </c>
      <c r="K181" s="10" t="s">
        <v>552</v>
      </c>
      <c r="L181" s="10" t="s">
        <v>492</v>
      </c>
      <c r="M181" s="10">
        <v>22317</v>
      </c>
      <c r="N181" s="10" t="s">
        <v>1026</v>
      </c>
      <c r="O181" s="10" t="s">
        <v>1027</v>
      </c>
    </row>
    <row r="182" spans="1:15" ht="15" customHeight="1" x14ac:dyDescent="0.35">
      <c r="A182" s="10" t="s">
        <v>1028</v>
      </c>
      <c r="B182" s="10" t="s">
        <v>56</v>
      </c>
      <c r="C182" s="10" t="s">
        <v>56</v>
      </c>
      <c r="D182" s="10"/>
      <c r="E182" s="10">
        <v>1036</v>
      </c>
      <c r="F182" s="10">
        <v>2</v>
      </c>
      <c r="G182" s="11">
        <v>46273.655138888891</v>
      </c>
      <c r="H182" s="10">
        <v>1</v>
      </c>
      <c r="I182" s="10">
        <f t="shared" si="4"/>
        <v>8</v>
      </c>
      <c r="J182" s="10" t="str">
        <f t="shared" si="5"/>
        <v>1</v>
      </c>
      <c r="K182" s="10" t="s">
        <v>552</v>
      </c>
      <c r="L182" s="10" t="s">
        <v>492</v>
      </c>
      <c r="M182" s="10">
        <v>22317</v>
      </c>
      <c r="N182" s="10" t="s">
        <v>1026</v>
      </c>
      <c r="O182" s="10" t="s">
        <v>1029</v>
      </c>
    </row>
    <row r="183" spans="1:15" ht="15" customHeight="1" x14ac:dyDescent="0.35">
      <c r="A183" s="10" t="s">
        <v>1030</v>
      </c>
      <c r="B183" s="10" t="s">
        <v>56</v>
      </c>
      <c r="C183" s="10" t="s">
        <v>56</v>
      </c>
      <c r="D183" s="10"/>
      <c r="E183" s="10">
        <v>1036</v>
      </c>
      <c r="F183" s="10">
        <v>3</v>
      </c>
      <c r="G183" s="11">
        <v>46273.702835648153</v>
      </c>
      <c r="H183" s="10">
        <v>1</v>
      </c>
      <c r="I183" s="10">
        <f t="shared" si="4"/>
        <v>1</v>
      </c>
      <c r="J183" s="10" t="str">
        <f t="shared" si="5"/>
        <v>1</v>
      </c>
      <c r="K183" s="10" t="s">
        <v>552</v>
      </c>
      <c r="L183" s="10" t="s">
        <v>492</v>
      </c>
      <c r="M183" s="10">
        <v>32308</v>
      </c>
      <c r="N183" s="10" t="s">
        <v>1031</v>
      </c>
      <c r="O183" s="10" t="s">
        <v>1032</v>
      </c>
    </row>
    <row r="184" spans="1:15" ht="15" customHeight="1" x14ac:dyDescent="0.35">
      <c r="A184" s="10" t="s">
        <v>1033</v>
      </c>
      <c r="B184" s="10" t="s">
        <v>56</v>
      </c>
      <c r="C184" s="10" t="s">
        <v>56</v>
      </c>
      <c r="D184" s="10"/>
      <c r="E184" s="10">
        <v>1036</v>
      </c>
      <c r="F184" s="10">
        <v>4</v>
      </c>
      <c r="G184" s="11">
        <v>46273.703541666669</v>
      </c>
      <c r="H184" s="10">
        <v>1</v>
      </c>
      <c r="I184" s="10">
        <f t="shared" si="4"/>
        <v>2</v>
      </c>
      <c r="J184" s="10" t="str">
        <f t="shared" si="5"/>
        <v>1</v>
      </c>
      <c r="K184" s="10" t="s">
        <v>552</v>
      </c>
      <c r="L184" s="10" t="s">
        <v>492</v>
      </c>
      <c r="M184" s="10">
        <v>32308</v>
      </c>
      <c r="N184" s="10" t="s">
        <v>1031</v>
      </c>
      <c r="O184" s="10" t="s">
        <v>1034</v>
      </c>
    </row>
    <row r="185" spans="1:15" ht="15" customHeight="1" x14ac:dyDescent="0.35">
      <c r="A185" s="10" t="s">
        <v>1035</v>
      </c>
      <c r="B185" s="10" t="s">
        <v>56</v>
      </c>
      <c r="C185" s="10" t="s">
        <v>56</v>
      </c>
      <c r="D185" s="10"/>
      <c r="E185" s="10">
        <v>1036</v>
      </c>
      <c r="F185" s="10">
        <v>5</v>
      </c>
      <c r="G185" s="11">
        <v>46273.754201388889</v>
      </c>
      <c r="H185" s="10">
        <v>2</v>
      </c>
      <c r="I185" s="10">
        <f t="shared" si="4"/>
        <v>4</v>
      </c>
      <c r="J185" s="10" t="str">
        <f t="shared" si="5"/>
        <v>1, 2</v>
      </c>
      <c r="K185" s="10" t="s">
        <v>552</v>
      </c>
      <c r="L185" s="10" t="s">
        <v>492</v>
      </c>
      <c r="M185" s="10">
        <v>5170</v>
      </c>
      <c r="N185" s="10" t="s">
        <v>1036</v>
      </c>
      <c r="O185" s="10" t="s">
        <v>1037</v>
      </c>
    </row>
    <row r="186" spans="1:15" ht="15" customHeight="1" x14ac:dyDescent="0.35">
      <c r="A186" s="10" t="s">
        <v>1038</v>
      </c>
      <c r="B186" s="10" t="s">
        <v>56</v>
      </c>
      <c r="C186" s="10" t="s">
        <v>56</v>
      </c>
      <c r="D186" s="10"/>
      <c r="E186" s="10">
        <v>1036</v>
      </c>
      <c r="F186" s="10">
        <v>6</v>
      </c>
      <c r="G186" s="11">
        <v>46273.754224537042</v>
      </c>
      <c r="H186" s="10">
        <v>1</v>
      </c>
      <c r="I186" s="10">
        <f t="shared" si="4"/>
        <v>1</v>
      </c>
      <c r="J186" s="10" t="str">
        <f t="shared" si="5"/>
        <v>6</v>
      </c>
      <c r="K186" s="10" t="s">
        <v>552</v>
      </c>
      <c r="L186" s="10" t="s">
        <v>492</v>
      </c>
      <c r="M186" s="10">
        <v>8697</v>
      </c>
      <c r="N186" s="10" t="s">
        <v>1039</v>
      </c>
      <c r="O186" s="10" t="s">
        <v>1040</v>
      </c>
    </row>
    <row r="187" spans="1:15" ht="15" customHeight="1" x14ac:dyDescent="0.35">
      <c r="A187" s="10" t="s">
        <v>1041</v>
      </c>
      <c r="B187" s="10" t="s">
        <v>56</v>
      </c>
      <c r="C187" s="10" t="s">
        <v>56</v>
      </c>
      <c r="D187" s="10"/>
      <c r="E187" s="10">
        <v>1036</v>
      </c>
      <c r="F187" s="10">
        <v>7</v>
      </c>
      <c r="G187" s="11">
        <v>46273.755601851852</v>
      </c>
      <c r="H187" s="10">
        <v>1</v>
      </c>
      <c r="I187" s="10">
        <f t="shared" si="4"/>
        <v>1</v>
      </c>
      <c r="J187" s="10" t="str">
        <f t="shared" si="5"/>
        <v>3</v>
      </c>
      <c r="K187" s="10" t="s">
        <v>552</v>
      </c>
      <c r="L187" s="10" t="s">
        <v>492</v>
      </c>
      <c r="M187" s="10">
        <v>16215</v>
      </c>
      <c r="N187" s="10" t="s">
        <v>1042</v>
      </c>
      <c r="O187" s="10" t="s">
        <v>1043</v>
      </c>
    </row>
    <row r="188" spans="1:15" ht="15" customHeight="1" x14ac:dyDescent="0.35">
      <c r="A188" s="10" t="s">
        <v>1044</v>
      </c>
      <c r="B188" s="10" t="s">
        <v>56</v>
      </c>
      <c r="C188" s="10" t="s">
        <v>56</v>
      </c>
      <c r="D188" s="10"/>
      <c r="E188" s="10">
        <v>1036</v>
      </c>
      <c r="F188" s="10">
        <v>8</v>
      </c>
      <c r="G188" s="11">
        <v>46273.756284722222</v>
      </c>
      <c r="H188" s="10">
        <v>1</v>
      </c>
      <c r="I188" s="10">
        <f t="shared" si="4"/>
        <v>1</v>
      </c>
      <c r="J188" s="10" t="str">
        <f t="shared" si="5"/>
        <v>2</v>
      </c>
      <c r="K188" s="10" t="s">
        <v>552</v>
      </c>
      <c r="L188" s="10" t="s">
        <v>492</v>
      </c>
      <c r="M188" s="10">
        <v>16215</v>
      </c>
      <c r="N188" s="10" t="s">
        <v>1042</v>
      </c>
      <c r="O188" s="10" t="s">
        <v>1045</v>
      </c>
    </row>
    <row r="189" spans="1:15" ht="15" customHeight="1" x14ac:dyDescent="0.35">
      <c r="A189" s="10" t="s">
        <v>1046</v>
      </c>
      <c r="B189" s="10" t="s">
        <v>56</v>
      </c>
      <c r="C189" s="10" t="s">
        <v>56</v>
      </c>
      <c r="D189" s="10"/>
      <c r="E189" s="10">
        <v>1036</v>
      </c>
      <c r="F189" s="10">
        <v>9</v>
      </c>
      <c r="G189" s="11">
        <v>46273.761863425927</v>
      </c>
      <c r="H189" s="10">
        <v>1</v>
      </c>
      <c r="I189" s="10">
        <f t="shared" si="4"/>
        <v>1</v>
      </c>
      <c r="J189" s="10" t="str">
        <f t="shared" si="5"/>
        <v>3</v>
      </c>
      <c r="K189" s="10" t="s">
        <v>552</v>
      </c>
      <c r="L189" s="10" t="s">
        <v>492</v>
      </c>
      <c r="M189" s="10">
        <v>5170</v>
      </c>
      <c r="N189" s="10" t="s">
        <v>1036</v>
      </c>
      <c r="O189" s="10" t="s">
        <v>1047</v>
      </c>
    </row>
    <row r="190" spans="1:15" ht="15" customHeight="1" x14ac:dyDescent="0.35">
      <c r="A190" s="10" t="s">
        <v>1048</v>
      </c>
      <c r="B190" s="10" t="s">
        <v>56</v>
      </c>
      <c r="C190" s="10" t="s">
        <v>56</v>
      </c>
      <c r="D190" s="10"/>
      <c r="E190" s="10">
        <v>1036</v>
      </c>
      <c r="F190" s="10">
        <v>10</v>
      </c>
      <c r="G190" s="11">
        <v>46273.762546296297</v>
      </c>
      <c r="H190" s="10">
        <v>1</v>
      </c>
      <c r="I190" s="10">
        <f t="shared" si="4"/>
        <v>1</v>
      </c>
      <c r="J190" s="10" t="str">
        <f t="shared" si="5"/>
        <v>1</v>
      </c>
      <c r="K190" s="10" t="s">
        <v>552</v>
      </c>
      <c r="L190" s="10" t="s">
        <v>492</v>
      </c>
      <c r="M190" s="10">
        <v>5170</v>
      </c>
      <c r="N190" s="10" t="s">
        <v>1036</v>
      </c>
      <c r="O190" s="10" t="s">
        <v>1049</v>
      </c>
    </row>
    <row r="191" spans="1:15" ht="15" customHeight="1" x14ac:dyDescent="0.35">
      <c r="A191" s="10" t="s">
        <v>1050</v>
      </c>
      <c r="B191" s="10" t="s">
        <v>56</v>
      </c>
      <c r="C191" s="10" t="s">
        <v>56</v>
      </c>
      <c r="D191" s="10"/>
      <c r="E191" s="10">
        <v>1036</v>
      </c>
      <c r="F191" s="10">
        <v>11</v>
      </c>
      <c r="G191" s="11">
        <v>46273.775752314818</v>
      </c>
      <c r="H191" s="10">
        <v>1</v>
      </c>
      <c r="I191" s="10">
        <f t="shared" si="4"/>
        <v>1</v>
      </c>
      <c r="J191" s="10" t="str">
        <f t="shared" si="5"/>
        <v>6</v>
      </c>
      <c r="K191" s="10" t="s">
        <v>552</v>
      </c>
      <c r="L191" s="10" t="s">
        <v>492</v>
      </c>
      <c r="M191" s="10">
        <v>16169</v>
      </c>
      <c r="N191" s="10" t="s">
        <v>1051</v>
      </c>
      <c r="O191" s="10" t="s">
        <v>1052</v>
      </c>
    </row>
    <row r="192" spans="1:15" ht="15" customHeight="1" x14ac:dyDescent="0.35">
      <c r="A192" s="10" t="s">
        <v>1053</v>
      </c>
      <c r="B192" s="10" t="s">
        <v>50</v>
      </c>
      <c r="C192" s="10" t="s">
        <v>50</v>
      </c>
      <c r="D192" s="10"/>
      <c r="E192" s="10">
        <v>1037</v>
      </c>
      <c r="F192" s="10">
        <v>1</v>
      </c>
      <c r="G192" s="11">
        <v>46273.654999999999</v>
      </c>
      <c r="H192" s="10">
        <v>2</v>
      </c>
      <c r="I192" s="10">
        <f t="shared" si="4"/>
        <v>3</v>
      </c>
      <c r="J192" s="10" t="str">
        <f t="shared" si="5"/>
        <v>1, 4</v>
      </c>
      <c r="K192" s="10" t="s">
        <v>552</v>
      </c>
      <c r="L192" s="10" t="s">
        <v>492</v>
      </c>
      <c r="M192" s="10">
        <v>8469</v>
      </c>
      <c r="N192" s="10" t="s">
        <v>1054</v>
      </c>
      <c r="O192" s="10" t="s">
        <v>1055</v>
      </c>
    </row>
    <row r="193" spans="1:15" ht="15" customHeight="1" x14ac:dyDescent="0.35">
      <c r="A193" s="10" t="s">
        <v>1056</v>
      </c>
      <c r="B193" s="10" t="s">
        <v>50</v>
      </c>
      <c r="C193" s="10" t="s">
        <v>50</v>
      </c>
      <c r="D193" s="10"/>
      <c r="E193" s="10">
        <v>1037</v>
      </c>
      <c r="F193" s="10">
        <v>2</v>
      </c>
      <c r="G193" s="11">
        <v>46273.684074074074</v>
      </c>
      <c r="H193" s="10">
        <v>1</v>
      </c>
      <c r="I193" s="10">
        <f t="shared" si="4"/>
        <v>2</v>
      </c>
      <c r="J193" s="10" t="str">
        <f t="shared" si="5"/>
        <v>1</v>
      </c>
      <c r="K193" s="10" t="s">
        <v>552</v>
      </c>
      <c r="L193" s="10" t="s">
        <v>492</v>
      </c>
      <c r="M193" s="10">
        <v>24585</v>
      </c>
      <c r="N193" s="10" t="s">
        <v>1057</v>
      </c>
      <c r="O193" s="10" t="s">
        <v>1058</v>
      </c>
    </row>
    <row r="194" spans="1:15" ht="15" customHeight="1" x14ac:dyDescent="0.35">
      <c r="A194" s="10" t="s">
        <v>1059</v>
      </c>
      <c r="B194" s="10" t="s">
        <v>50</v>
      </c>
      <c r="C194" s="10" t="s">
        <v>50</v>
      </c>
      <c r="D194" s="10"/>
      <c r="E194" s="10">
        <v>1037</v>
      </c>
      <c r="F194" s="10">
        <v>3</v>
      </c>
      <c r="G194" s="11">
        <v>46273.711863425917</v>
      </c>
      <c r="H194" s="10">
        <v>1</v>
      </c>
      <c r="I194" s="10">
        <f t="shared" si="4"/>
        <v>1</v>
      </c>
      <c r="J194" s="10" t="str">
        <f t="shared" si="5"/>
        <v>5</v>
      </c>
      <c r="K194" s="10" t="s">
        <v>552</v>
      </c>
      <c r="L194" s="10" t="s">
        <v>492</v>
      </c>
      <c r="M194" s="10">
        <v>24638</v>
      </c>
      <c r="N194" s="10" t="s">
        <v>1060</v>
      </c>
      <c r="O194" s="10" t="s">
        <v>1061</v>
      </c>
    </row>
    <row r="195" spans="1:15" ht="15" customHeight="1" x14ac:dyDescent="0.35">
      <c r="A195" s="10" t="s">
        <v>1062</v>
      </c>
      <c r="B195" s="10" t="s">
        <v>50</v>
      </c>
      <c r="C195" s="10" t="s">
        <v>50</v>
      </c>
      <c r="D195" s="10"/>
      <c r="E195" s="10">
        <v>1037</v>
      </c>
      <c r="F195" s="10">
        <v>4</v>
      </c>
      <c r="G195" s="11">
        <v>46273.722280092603</v>
      </c>
      <c r="H195" s="10">
        <v>1</v>
      </c>
      <c r="I195" s="10">
        <f t="shared" si="4"/>
        <v>1</v>
      </c>
      <c r="J195" s="10" t="str">
        <f t="shared" si="5"/>
        <v>1</v>
      </c>
      <c r="K195" s="10" t="s">
        <v>552</v>
      </c>
      <c r="L195" s="10" t="s">
        <v>492</v>
      </c>
      <c r="M195" s="10">
        <v>24638</v>
      </c>
      <c r="N195" s="10" t="s">
        <v>1060</v>
      </c>
      <c r="O195" s="10" t="s">
        <v>1063</v>
      </c>
    </row>
    <row r="196" spans="1:15" ht="15" customHeight="1" x14ac:dyDescent="0.35">
      <c r="A196" s="10" t="s">
        <v>1064</v>
      </c>
      <c r="B196" s="10" t="s">
        <v>50</v>
      </c>
      <c r="C196" s="10" t="s">
        <v>50</v>
      </c>
      <c r="D196" s="10"/>
      <c r="E196" s="10">
        <v>1037</v>
      </c>
      <c r="F196" s="10">
        <v>5</v>
      </c>
      <c r="G196" s="11">
        <v>46273.728518518517</v>
      </c>
      <c r="H196" s="10">
        <v>3</v>
      </c>
      <c r="I196" s="10">
        <f t="shared" si="4"/>
        <v>6</v>
      </c>
      <c r="J196" s="10" t="str">
        <f t="shared" si="5"/>
        <v>1, 2, 4</v>
      </c>
      <c r="K196" s="10" t="s">
        <v>552</v>
      </c>
      <c r="L196" s="10" t="s">
        <v>492</v>
      </c>
      <c r="M196" s="10">
        <v>17123</v>
      </c>
      <c r="N196" s="10" t="s">
        <v>1065</v>
      </c>
      <c r="O196" s="10" t="s">
        <v>1066</v>
      </c>
    </row>
    <row r="197" spans="1:15" ht="15" customHeight="1" x14ac:dyDescent="0.35">
      <c r="A197" s="10" t="s">
        <v>1067</v>
      </c>
      <c r="B197" s="10" t="s">
        <v>50</v>
      </c>
      <c r="C197" s="10" t="s">
        <v>50</v>
      </c>
      <c r="D197" s="10"/>
      <c r="E197" s="10">
        <v>1037</v>
      </c>
      <c r="F197" s="10">
        <v>6</v>
      </c>
      <c r="G197" s="11">
        <v>46273.729907407411</v>
      </c>
      <c r="H197" s="10">
        <v>3</v>
      </c>
      <c r="I197" s="10">
        <f t="shared" si="4"/>
        <v>6</v>
      </c>
      <c r="J197" s="10" t="str">
        <f t="shared" si="5"/>
        <v>1, 4, 5</v>
      </c>
      <c r="K197" s="10" t="s">
        <v>552</v>
      </c>
      <c r="L197" s="10" t="s">
        <v>492</v>
      </c>
      <c r="M197" s="10">
        <v>8469</v>
      </c>
      <c r="N197" s="10" t="s">
        <v>1054</v>
      </c>
      <c r="O197" s="10" t="s">
        <v>1068</v>
      </c>
    </row>
    <row r="198" spans="1:15" ht="15" customHeight="1" x14ac:dyDescent="0.35">
      <c r="A198" s="10" t="s">
        <v>1069</v>
      </c>
      <c r="B198" s="10" t="s">
        <v>50</v>
      </c>
      <c r="C198" s="10" t="s">
        <v>50</v>
      </c>
      <c r="D198" s="10"/>
      <c r="E198" s="10">
        <v>1037</v>
      </c>
      <c r="F198" s="10">
        <v>7</v>
      </c>
      <c r="G198" s="11">
        <v>46273.729907407411</v>
      </c>
      <c r="H198" s="10">
        <v>1</v>
      </c>
      <c r="I198" s="10">
        <f t="shared" ref="I198:I261" si="6">COUNTIF(OM_ORDER,A198)</f>
        <v>2</v>
      </c>
      <c r="J198" s="10" t="str">
        <f t="shared" ref="J198:J261" si="7">SUBSTITUTE(TRIM(IF(COUNTIFS(OM_ORDER,A198,OM_WT,1)&gt;0,"1 ","")&amp;IF(COUNTIFS(OM_ORDER,A198,OM_WT,2)&gt;0,"2 ","")&amp;IF(COUNTIFS(OM_ORDER,A198,OM_WT,3)&gt;0,"3 ","")&amp;IF(COUNTIFS(OM_ORDER,A198,OM_WT,4)&gt;0,"4 ","")&amp;IF(COUNTIFS(OM_ORDER,A198,OM_WT,5)&gt;0,"5 ","")&amp;IF(COUNTIFS(OM_ORDER,A198,OM_WT,6)&gt;0,"6 ",""))," ",", ")</f>
        <v>3</v>
      </c>
      <c r="K198" s="10" t="s">
        <v>552</v>
      </c>
      <c r="L198" s="10" t="s">
        <v>492</v>
      </c>
      <c r="M198" s="10">
        <v>8469</v>
      </c>
      <c r="N198" s="10" t="s">
        <v>1054</v>
      </c>
      <c r="O198" s="10" t="s">
        <v>1070</v>
      </c>
    </row>
    <row r="199" spans="1:15" ht="15" customHeight="1" x14ac:dyDescent="0.35">
      <c r="A199" s="10" t="s">
        <v>1071</v>
      </c>
      <c r="B199" s="10" t="s">
        <v>50</v>
      </c>
      <c r="C199" s="10" t="s">
        <v>50</v>
      </c>
      <c r="D199" s="10"/>
      <c r="E199" s="10">
        <v>1037</v>
      </c>
      <c r="F199" s="10">
        <v>8</v>
      </c>
      <c r="G199" s="11">
        <v>46273.743125000001</v>
      </c>
      <c r="H199" s="10">
        <v>1</v>
      </c>
      <c r="I199" s="10">
        <f t="shared" si="6"/>
        <v>1</v>
      </c>
      <c r="J199" s="10" t="str">
        <f t="shared" si="7"/>
        <v>1</v>
      </c>
      <c r="K199" s="10" t="s">
        <v>552</v>
      </c>
      <c r="L199" s="10" t="s">
        <v>492</v>
      </c>
      <c r="M199" s="10">
        <v>8469</v>
      </c>
      <c r="N199" s="10" t="s">
        <v>1054</v>
      </c>
      <c r="O199" s="10" t="s">
        <v>1072</v>
      </c>
    </row>
    <row r="200" spans="1:15" ht="15" customHeight="1" x14ac:dyDescent="0.35">
      <c r="A200" s="10" t="s">
        <v>1073</v>
      </c>
      <c r="B200" s="10" t="s">
        <v>50</v>
      </c>
      <c r="C200" s="10" t="s">
        <v>50</v>
      </c>
      <c r="D200" s="10"/>
      <c r="E200" s="10">
        <v>1037</v>
      </c>
      <c r="F200" s="10">
        <v>9</v>
      </c>
      <c r="G200" s="11">
        <v>46273.745196759257</v>
      </c>
      <c r="H200" s="10">
        <v>2</v>
      </c>
      <c r="I200" s="10">
        <f t="shared" si="6"/>
        <v>4</v>
      </c>
      <c r="J200" s="10" t="str">
        <f t="shared" si="7"/>
        <v>1, 6</v>
      </c>
      <c r="K200" s="10" t="s">
        <v>552</v>
      </c>
      <c r="L200" s="10" t="s">
        <v>492</v>
      </c>
      <c r="M200" s="10">
        <v>20968</v>
      </c>
      <c r="N200" s="10" t="s">
        <v>1074</v>
      </c>
      <c r="O200" s="10" t="s">
        <v>1075</v>
      </c>
    </row>
    <row r="201" spans="1:15" ht="15" customHeight="1" x14ac:dyDescent="0.35">
      <c r="A201" s="10" t="s">
        <v>1076</v>
      </c>
      <c r="B201" s="10" t="s">
        <v>50</v>
      </c>
      <c r="C201" s="10" t="s">
        <v>50</v>
      </c>
      <c r="D201" s="10"/>
      <c r="E201" s="10">
        <v>1037</v>
      </c>
      <c r="F201" s="10">
        <v>10</v>
      </c>
      <c r="G201" s="11">
        <v>46273.754224537042</v>
      </c>
      <c r="H201" s="10">
        <v>1</v>
      </c>
      <c r="I201" s="10">
        <f t="shared" si="6"/>
        <v>1</v>
      </c>
      <c r="J201" s="10" t="str">
        <f t="shared" si="7"/>
        <v>6</v>
      </c>
      <c r="K201" s="10" t="s">
        <v>552</v>
      </c>
      <c r="L201" s="10" t="s">
        <v>492</v>
      </c>
      <c r="M201" s="10">
        <v>16757</v>
      </c>
      <c r="N201" s="10"/>
      <c r="O201" s="10" t="s">
        <v>1077</v>
      </c>
    </row>
    <row r="202" spans="1:15" ht="15" customHeight="1" x14ac:dyDescent="0.35">
      <c r="A202" s="10" t="s">
        <v>1078</v>
      </c>
      <c r="B202" s="10" t="s">
        <v>50</v>
      </c>
      <c r="C202" s="10" t="s">
        <v>50</v>
      </c>
      <c r="D202" s="10"/>
      <c r="E202" s="10">
        <v>1037</v>
      </c>
      <c r="F202" s="10">
        <v>11</v>
      </c>
      <c r="G202" s="11">
        <v>46273.768125000002</v>
      </c>
      <c r="H202" s="10">
        <v>1</v>
      </c>
      <c r="I202" s="10">
        <f t="shared" si="6"/>
        <v>1</v>
      </c>
      <c r="J202" s="10" t="str">
        <f t="shared" si="7"/>
        <v>1</v>
      </c>
      <c r="K202" s="10" t="s">
        <v>552</v>
      </c>
      <c r="L202" s="10" t="s">
        <v>492</v>
      </c>
      <c r="M202" s="10">
        <v>20877</v>
      </c>
      <c r="N202" s="10" t="s">
        <v>1079</v>
      </c>
      <c r="O202" s="10" t="s">
        <v>1080</v>
      </c>
    </row>
    <row r="203" spans="1:15" ht="15" customHeight="1" x14ac:dyDescent="0.35">
      <c r="A203" s="10" t="s">
        <v>1081</v>
      </c>
      <c r="B203" s="10" t="s">
        <v>67</v>
      </c>
      <c r="C203" s="10" t="s">
        <v>67</v>
      </c>
      <c r="D203" s="10"/>
      <c r="E203" s="10">
        <v>1039</v>
      </c>
      <c r="F203" s="10">
        <v>1</v>
      </c>
      <c r="G203" s="11">
        <v>46273.673668981479</v>
      </c>
      <c r="H203" s="10">
        <v>1</v>
      </c>
      <c r="I203" s="10">
        <f t="shared" si="6"/>
        <v>1</v>
      </c>
      <c r="J203" s="10" t="str">
        <f t="shared" si="7"/>
        <v>1</v>
      </c>
      <c r="K203" s="10" t="s">
        <v>552</v>
      </c>
      <c r="L203" s="10" t="s">
        <v>492</v>
      </c>
      <c r="M203" s="10">
        <v>11528</v>
      </c>
      <c r="N203" s="10" t="s">
        <v>1082</v>
      </c>
      <c r="O203" s="10" t="s">
        <v>1083</v>
      </c>
    </row>
    <row r="204" spans="1:15" ht="15" customHeight="1" x14ac:dyDescent="0.35">
      <c r="A204" s="10" t="s">
        <v>1084</v>
      </c>
      <c r="B204" s="10" t="s">
        <v>67</v>
      </c>
      <c r="C204" s="10" t="s">
        <v>67</v>
      </c>
      <c r="D204" s="10"/>
      <c r="E204" s="10">
        <v>1039</v>
      </c>
      <c r="F204" s="10">
        <v>2</v>
      </c>
      <c r="G204" s="11">
        <v>46273.691018518519</v>
      </c>
      <c r="H204" s="10">
        <v>1</v>
      </c>
      <c r="I204" s="10">
        <f t="shared" si="6"/>
        <v>1</v>
      </c>
      <c r="J204" s="10" t="str">
        <f t="shared" si="7"/>
        <v>1</v>
      </c>
      <c r="K204" s="10" t="s">
        <v>552</v>
      </c>
      <c r="L204" s="10" t="s">
        <v>492</v>
      </c>
      <c r="M204" s="10">
        <v>24919</v>
      </c>
      <c r="N204" s="10" t="s">
        <v>1085</v>
      </c>
      <c r="O204" s="10" t="s">
        <v>1086</v>
      </c>
    </row>
    <row r="205" spans="1:15" ht="15" customHeight="1" x14ac:dyDescent="0.35">
      <c r="A205" s="10" t="s">
        <v>1087</v>
      </c>
      <c r="B205" s="10" t="s">
        <v>67</v>
      </c>
      <c r="C205" s="10" t="s">
        <v>67</v>
      </c>
      <c r="D205" s="10"/>
      <c r="E205" s="10">
        <v>1039</v>
      </c>
      <c r="F205" s="10">
        <v>3</v>
      </c>
      <c r="G205" s="11">
        <v>46273.707708333342</v>
      </c>
      <c r="H205" s="10">
        <v>1</v>
      </c>
      <c r="I205" s="10">
        <f t="shared" si="6"/>
        <v>1</v>
      </c>
      <c r="J205" s="10" t="str">
        <f t="shared" si="7"/>
        <v>2</v>
      </c>
      <c r="K205" s="10" t="s">
        <v>552</v>
      </c>
      <c r="L205" s="10" t="s">
        <v>492</v>
      </c>
      <c r="M205" s="10">
        <v>26920</v>
      </c>
      <c r="N205" s="10" t="s">
        <v>1088</v>
      </c>
      <c r="O205" s="10" t="s">
        <v>1089</v>
      </c>
    </row>
    <row r="206" spans="1:15" ht="15" customHeight="1" x14ac:dyDescent="0.35">
      <c r="A206" s="10" t="s">
        <v>1090</v>
      </c>
      <c r="B206" s="10" t="s">
        <v>67</v>
      </c>
      <c r="C206" s="10" t="s">
        <v>67</v>
      </c>
      <c r="D206" s="10"/>
      <c r="E206" s="10">
        <v>1039</v>
      </c>
      <c r="F206" s="10">
        <v>4</v>
      </c>
      <c r="G206" s="11">
        <v>46273.711157407408</v>
      </c>
      <c r="H206" s="10">
        <v>1</v>
      </c>
      <c r="I206" s="10">
        <f t="shared" si="6"/>
        <v>2</v>
      </c>
      <c r="J206" s="10" t="str">
        <f t="shared" si="7"/>
        <v>1</v>
      </c>
      <c r="K206" s="10" t="s">
        <v>552</v>
      </c>
      <c r="L206" s="10" t="s">
        <v>492</v>
      </c>
      <c r="M206" s="10">
        <v>10801</v>
      </c>
      <c r="N206" s="10" t="s">
        <v>1091</v>
      </c>
      <c r="O206" s="10" t="s">
        <v>1092</v>
      </c>
    </row>
    <row r="207" spans="1:15" ht="15" customHeight="1" x14ac:dyDescent="0.35">
      <c r="A207" s="10" t="s">
        <v>1093</v>
      </c>
      <c r="B207" s="10" t="s">
        <v>67</v>
      </c>
      <c r="C207" s="10" t="s">
        <v>67</v>
      </c>
      <c r="D207" s="10"/>
      <c r="E207" s="10">
        <v>1039</v>
      </c>
      <c r="F207" s="10">
        <v>5</v>
      </c>
      <c r="G207" s="11">
        <v>46273.73201388889</v>
      </c>
      <c r="H207" s="10">
        <v>6</v>
      </c>
      <c r="I207" s="10">
        <f t="shared" si="6"/>
        <v>6</v>
      </c>
      <c r="J207" s="10" t="str">
        <f t="shared" si="7"/>
        <v>1, 6</v>
      </c>
      <c r="K207" s="10" t="s">
        <v>552</v>
      </c>
      <c r="L207" s="10" t="s">
        <v>492</v>
      </c>
      <c r="M207" s="10">
        <v>15979</v>
      </c>
      <c r="N207" s="10" t="s">
        <v>1094</v>
      </c>
      <c r="O207" s="10" t="s">
        <v>1095</v>
      </c>
    </row>
    <row r="208" spans="1:15" ht="15" customHeight="1" x14ac:dyDescent="0.35">
      <c r="A208" s="10" t="s">
        <v>1096</v>
      </c>
      <c r="B208" s="10" t="s">
        <v>67</v>
      </c>
      <c r="C208" s="10" t="s">
        <v>67</v>
      </c>
      <c r="D208" s="10"/>
      <c r="E208" s="10">
        <v>1039</v>
      </c>
      <c r="F208" s="10">
        <v>6</v>
      </c>
      <c r="G208" s="11">
        <v>46273.748680555553</v>
      </c>
      <c r="H208" s="10">
        <v>1</v>
      </c>
      <c r="I208" s="10">
        <f t="shared" si="6"/>
        <v>2</v>
      </c>
      <c r="J208" s="10" t="str">
        <f t="shared" si="7"/>
        <v>1</v>
      </c>
      <c r="K208" s="10" t="s">
        <v>552</v>
      </c>
      <c r="L208" s="10" t="s">
        <v>492</v>
      </c>
      <c r="M208" s="10">
        <v>32416</v>
      </c>
      <c r="N208" s="10" t="s">
        <v>1097</v>
      </c>
      <c r="O208" s="10" t="s">
        <v>1098</v>
      </c>
    </row>
    <row r="209" spans="1:15" ht="15" customHeight="1" x14ac:dyDescent="0.35">
      <c r="A209" s="10" t="s">
        <v>1099</v>
      </c>
      <c r="B209" s="10" t="s">
        <v>67</v>
      </c>
      <c r="C209" s="10" t="s">
        <v>67</v>
      </c>
      <c r="D209" s="10"/>
      <c r="E209" s="10">
        <v>1039</v>
      </c>
      <c r="F209" s="10">
        <v>7</v>
      </c>
      <c r="G209" s="11">
        <v>46273.749363425923</v>
      </c>
      <c r="H209" s="10">
        <v>1</v>
      </c>
      <c r="I209" s="10">
        <f t="shared" si="6"/>
        <v>1</v>
      </c>
      <c r="J209" s="10" t="str">
        <f t="shared" si="7"/>
        <v>2</v>
      </c>
      <c r="K209" s="10" t="s">
        <v>552</v>
      </c>
      <c r="L209" s="10" t="s">
        <v>492</v>
      </c>
      <c r="M209" s="10">
        <v>16678</v>
      </c>
      <c r="N209" s="10" t="s">
        <v>1100</v>
      </c>
      <c r="O209" s="10" t="s">
        <v>1101</v>
      </c>
    </row>
    <row r="210" spans="1:15" ht="15" customHeight="1" x14ac:dyDescent="0.35">
      <c r="A210" s="10" t="s">
        <v>1102</v>
      </c>
      <c r="B210" s="10" t="s">
        <v>67</v>
      </c>
      <c r="C210" s="10" t="s">
        <v>67</v>
      </c>
      <c r="D210" s="10"/>
      <c r="E210" s="10">
        <v>1039</v>
      </c>
      <c r="F210" s="10">
        <v>8</v>
      </c>
      <c r="G210" s="11">
        <v>46273.754907407398</v>
      </c>
      <c r="H210" s="10">
        <v>1</v>
      </c>
      <c r="I210" s="10">
        <f t="shared" si="6"/>
        <v>2</v>
      </c>
      <c r="J210" s="10" t="str">
        <f t="shared" si="7"/>
        <v>4</v>
      </c>
      <c r="K210" s="10" t="s">
        <v>552</v>
      </c>
      <c r="L210" s="10" t="s">
        <v>492</v>
      </c>
      <c r="M210" s="10">
        <v>5468</v>
      </c>
      <c r="N210" s="10" t="s">
        <v>1094</v>
      </c>
      <c r="O210" s="10" t="s">
        <v>1103</v>
      </c>
    </row>
    <row r="211" spans="1:15" ht="15" customHeight="1" x14ac:dyDescent="0.35">
      <c r="A211" s="10" t="s">
        <v>1104</v>
      </c>
      <c r="B211" s="10" t="s">
        <v>67</v>
      </c>
      <c r="C211" s="10" t="s">
        <v>67</v>
      </c>
      <c r="D211" s="10"/>
      <c r="E211" s="10">
        <v>1039</v>
      </c>
      <c r="F211" s="10">
        <v>9</v>
      </c>
      <c r="G211" s="11">
        <v>46273.795173611114</v>
      </c>
      <c r="H211" s="10">
        <v>1</v>
      </c>
      <c r="I211" s="10">
        <f t="shared" si="6"/>
        <v>1</v>
      </c>
      <c r="J211" s="10" t="str">
        <f t="shared" si="7"/>
        <v>3</v>
      </c>
      <c r="K211" s="10" t="s">
        <v>552</v>
      </c>
      <c r="L211" s="10" t="s">
        <v>492</v>
      </c>
      <c r="M211" s="10">
        <v>5468</v>
      </c>
      <c r="N211" s="10" t="s">
        <v>1094</v>
      </c>
      <c r="O211" s="10" t="s">
        <v>1105</v>
      </c>
    </row>
    <row r="212" spans="1:15" ht="15" customHeight="1" x14ac:dyDescent="0.35">
      <c r="A212" s="10" t="s">
        <v>1106</v>
      </c>
      <c r="B212" s="10" t="s">
        <v>67</v>
      </c>
      <c r="C212" s="10" t="s">
        <v>67</v>
      </c>
      <c r="D212" s="10"/>
      <c r="E212" s="10">
        <v>1039</v>
      </c>
      <c r="F212" s="10">
        <v>10</v>
      </c>
      <c r="G212" s="11">
        <v>46273.797256944446</v>
      </c>
      <c r="H212" s="10">
        <v>1</v>
      </c>
      <c r="I212" s="10">
        <f t="shared" si="6"/>
        <v>1</v>
      </c>
      <c r="J212" s="10" t="str">
        <f t="shared" si="7"/>
        <v>5</v>
      </c>
      <c r="K212" s="10" t="s">
        <v>552</v>
      </c>
      <c r="L212" s="10" t="s">
        <v>492</v>
      </c>
      <c r="M212" s="10">
        <v>5468</v>
      </c>
      <c r="N212" s="10" t="s">
        <v>1094</v>
      </c>
      <c r="O212" s="10" t="s">
        <v>1107</v>
      </c>
    </row>
    <row r="213" spans="1:15" ht="15" customHeight="1" x14ac:dyDescent="0.35">
      <c r="A213" s="10" t="s">
        <v>1108</v>
      </c>
      <c r="B213" s="10" t="s">
        <v>67</v>
      </c>
      <c r="C213" s="10" t="s">
        <v>67</v>
      </c>
      <c r="D213" s="10"/>
      <c r="E213" s="10">
        <v>1039</v>
      </c>
      <c r="F213" s="10">
        <v>11</v>
      </c>
      <c r="G213" s="11">
        <v>46273.797951388893</v>
      </c>
      <c r="H213" s="10">
        <v>1</v>
      </c>
      <c r="I213" s="10">
        <f t="shared" si="6"/>
        <v>1</v>
      </c>
      <c r="J213" s="10" t="str">
        <f t="shared" si="7"/>
        <v>1</v>
      </c>
      <c r="K213" s="10" t="s">
        <v>552</v>
      </c>
      <c r="L213" s="10" t="s">
        <v>492</v>
      </c>
      <c r="M213" s="10">
        <v>15979</v>
      </c>
      <c r="N213" s="10" t="s">
        <v>1094</v>
      </c>
      <c r="O213" s="10" t="s">
        <v>1109</v>
      </c>
    </row>
    <row r="214" spans="1:15" ht="15" customHeight="1" x14ac:dyDescent="0.35">
      <c r="A214" s="10" t="s">
        <v>1110</v>
      </c>
      <c r="B214" s="10" t="s">
        <v>62</v>
      </c>
      <c r="C214" s="10" t="s">
        <v>62</v>
      </c>
      <c r="D214" s="10"/>
      <c r="E214" s="10">
        <v>1042</v>
      </c>
      <c r="F214" s="10">
        <v>1</v>
      </c>
      <c r="G214" s="11">
        <v>46273.655081018522</v>
      </c>
      <c r="H214" s="10">
        <v>1</v>
      </c>
      <c r="I214" s="10">
        <f t="shared" si="6"/>
        <v>3</v>
      </c>
      <c r="J214" s="10" t="str">
        <f t="shared" si="7"/>
        <v>3</v>
      </c>
      <c r="K214" s="10" t="s">
        <v>552</v>
      </c>
      <c r="L214" s="10" t="s">
        <v>492</v>
      </c>
      <c r="M214" s="10">
        <v>8279</v>
      </c>
      <c r="N214" s="10" t="s">
        <v>1111</v>
      </c>
      <c r="O214" s="10" t="s">
        <v>1112</v>
      </c>
    </row>
    <row r="215" spans="1:15" ht="15" customHeight="1" x14ac:dyDescent="0.35">
      <c r="A215" s="10" t="s">
        <v>1113</v>
      </c>
      <c r="B215" s="10" t="s">
        <v>62</v>
      </c>
      <c r="C215" s="10" t="s">
        <v>62</v>
      </c>
      <c r="D215" s="10"/>
      <c r="E215" s="10">
        <v>1042</v>
      </c>
      <c r="F215" s="10">
        <v>2</v>
      </c>
      <c r="G215" s="11">
        <v>46273.655081018522</v>
      </c>
      <c r="H215" s="10">
        <v>1</v>
      </c>
      <c r="I215" s="10">
        <f t="shared" si="6"/>
        <v>1</v>
      </c>
      <c r="J215" s="10" t="str">
        <f t="shared" si="7"/>
        <v>3</v>
      </c>
      <c r="K215" s="10" t="s">
        <v>552</v>
      </c>
      <c r="L215" s="10" t="s">
        <v>492</v>
      </c>
      <c r="M215" s="10">
        <v>8456</v>
      </c>
      <c r="N215" s="10" t="s">
        <v>1114</v>
      </c>
      <c r="O215" s="10" t="s">
        <v>1115</v>
      </c>
    </row>
    <row r="216" spans="1:15" ht="15" customHeight="1" x14ac:dyDescent="0.35">
      <c r="A216" s="10" t="s">
        <v>1116</v>
      </c>
      <c r="B216" s="10" t="s">
        <v>62</v>
      </c>
      <c r="C216" s="10" t="s">
        <v>62</v>
      </c>
      <c r="D216" s="10"/>
      <c r="E216" s="10">
        <v>1042</v>
      </c>
      <c r="F216" s="10">
        <v>3</v>
      </c>
      <c r="G216" s="11">
        <v>46273.655081018522</v>
      </c>
      <c r="H216" s="10">
        <v>4</v>
      </c>
      <c r="I216" s="10">
        <f t="shared" si="6"/>
        <v>17</v>
      </c>
      <c r="J216" s="10" t="str">
        <f t="shared" si="7"/>
        <v>1, 2, 4, 5</v>
      </c>
      <c r="K216" s="10" t="s">
        <v>552</v>
      </c>
      <c r="L216" s="10" t="s">
        <v>492</v>
      </c>
      <c r="M216" s="10">
        <v>8468</v>
      </c>
      <c r="N216" s="10" t="s">
        <v>1117</v>
      </c>
      <c r="O216" s="10" t="s">
        <v>1118</v>
      </c>
    </row>
    <row r="217" spans="1:15" ht="15" customHeight="1" x14ac:dyDescent="0.35">
      <c r="A217" s="10" t="s">
        <v>1119</v>
      </c>
      <c r="B217" s="10" t="s">
        <v>62</v>
      </c>
      <c r="C217" s="10" t="s">
        <v>62</v>
      </c>
      <c r="D217" s="10"/>
      <c r="E217" s="10">
        <v>1042</v>
      </c>
      <c r="F217" s="10">
        <v>4</v>
      </c>
      <c r="G217" s="11">
        <v>46273.655081018522</v>
      </c>
      <c r="H217" s="10">
        <v>2</v>
      </c>
      <c r="I217" s="10">
        <f t="shared" si="6"/>
        <v>2</v>
      </c>
      <c r="J217" s="10" t="str">
        <f t="shared" si="7"/>
        <v>5, 6</v>
      </c>
      <c r="K217" s="10" t="s">
        <v>552</v>
      </c>
      <c r="L217" s="10" t="s">
        <v>492</v>
      </c>
      <c r="M217" s="10">
        <v>8489</v>
      </c>
      <c r="N217" s="10" t="s">
        <v>1120</v>
      </c>
      <c r="O217" s="10" t="s">
        <v>1121</v>
      </c>
    </row>
    <row r="218" spans="1:15" ht="15" customHeight="1" x14ac:dyDescent="0.35">
      <c r="A218" s="10" t="s">
        <v>1122</v>
      </c>
      <c r="B218" s="10" t="s">
        <v>62</v>
      </c>
      <c r="C218" s="10" t="s">
        <v>62</v>
      </c>
      <c r="D218" s="10"/>
      <c r="E218" s="10">
        <v>1042</v>
      </c>
      <c r="F218" s="10">
        <v>5</v>
      </c>
      <c r="G218" s="11">
        <v>46273.655081018522</v>
      </c>
      <c r="H218" s="10">
        <v>1</v>
      </c>
      <c r="I218" s="10">
        <f t="shared" si="6"/>
        <v>2</v>
      </c>
      <c r="J218" s="10" t="str">
        <f t="shared" si="7"/>
        <v>4</v>
      </c>
      <c r="K218" s="10" t="s">
        <v>552</v>
      </c>
      <c r="L218" s="10" t="s">
        <v>492</v>
      </c>
      <c r="M218" s="10">
        <v>8468</v>
      </c>
      <c r="N218" s="10" t="s">
        <v>1117</v>
      </c>
      <c r="O218" s="10" t="s">
        <v>1123</v>
      </c>
    </row>
    <row r="219" spans="1:15" ht="15" customHeight="1" x14ac:dyDescent="0.35">
      <c r="A219" s="10" t="s">
        <v>1124</v>
      </c>
      <c r="B219" s="10" t="s">
        <v>62</v>
      </c>
      <c r="C219" s="10" t="s">
        <v>62</v>
      </c>
      <c r="D219" s="10"/>
      <c r="E219" s="10">
        <v>1042</v>
      </c>
      <c r="F219" s="10">
        <v>6</v>
      </c>
      <c r="G219" s="11">
        <v>46273.655081018522</v>
      </c>
      <c r="H219" s="10">
        <v>1</v>
      </c>
      <c r="I219" s="10">
        <f t="shared" si="6"/>
        <v>1</v>
      </c>
      <c r="J219" s="10" t="str">
        <f t="shared" si="7"/>
        <v>4</v>
      </c>
      <c r="K219" s="10" t="s">
        <v>552</v>
      </c>
      <c r="L219" s="10" t="s">
        <v>492</v>
      </c>
      <c r="M219" s="10">
        <v>8468</v>
      </c>
      <c r="N219" s="10" t="s">
        <v>1117</v>
      </c>
      <c r="O219" s="10" t="s">
        <v>1125</v>
      </c>
    </row>
    <row r="220" spans="1:15" ht="15" customHeight="1" x14ac:dyDescent="0.35">
      <c r="A220" s="10" t="s">
        <v>1126</v>
      </c>
      <c r="B220" s="10" t="s">
        <v>62</v>
      </c>
      <c r="C220" s="10" t="s">
        <v>62</v>
      </c>
      <c r="D220" s="10"/>
      <c r="E220" s="10">
        <v>1042</v>
      </c>
      <c r="F220" s="10">
        <v>7</v>
      </c>
      <c r="G220" s="11">
        <v>46273.655081018522</v>
      </c>
      <c r="H220" s="10">
        <v>1</v>
      </c>
      <c r="I220" s="10">
        <f t="shared" si="6"/>
        <v>8</v>
      </c>
      <c r="J220" s="10" t="str">
        <f t="shared" si="7"/>
        <v>3</v>
      </c>
      <c r="K220" s="10" t="s">
        <v>552</v>
      </c>
      <c r="L220" s="10" t="s">
        <v>492</v>
      </c>
      <c r="M220" s="10">
        <v>27733</v>
      </c>
      <c r="N220" s="10" t="s">
        <v>1127</v>
      </c>
      <c r="O220" s="10" t="s">
        <v>1128</v>
      </c>
    </row>
    <row r="221" spans="1:15" ht="15" customHeight="1" x14ac:dyDescent="0.35">
      <c r="A221" s="10" t="s">
        <v>1129</v>
      </c>
      <c r="B221" s="10" t="s">
        <v>62</v>
      </c>
      <c r="C221" s="10" t="s">
        <v>62</v>
      </c>
      <c r="D221" s="10"/>
      <c r="E221" s="10">
        <v>1042</v>
      </c>
      <c r="F221" s="10">
        <v>8</v>
      </c>
      <c r="G221" s="11">
        <v>46273.655081018522</v>
      </c>
      <c r="H221" s="10">
        <v>1</v>
      </c>
      <c r="I221" s="10">
        <f t="shared" si="6"/>
        <v>5</v>
      </c>
      <c r="J221" s="10" t="str">
        <f t="shared" si="7"/>
        <v>3</v>
      </c>
      <c r="K221" s="10" t="s">
        <v>552</v>
      </c>
      <c r="L221" s="10" t="s">
        <v>492</v>
      </c>
      <c r="M221" s="10">
        <v>8468</v>
      </c>
      <c r="N221" s="10" t="s">
        <v>1117</v>
      </c>
      <c r="O221" s="10" t="s">
        <v>1130</v>
      </c>
    </row>
    <row r="222" spans="1:15" ht="15" customHeight="1" x14ac:dyDescent="0.35">
      <c r="A222" s="10" t="s">
        <v>1131</v>
      </c>
      <c r="B222" s="10" t="s">
        <v>62</v>
      </c>
      <c r="C222" s="10" t="s">
        <v>62</v>
      </c>
      <c r="D222" s="10"/>
      <c r="E222" s="10">
        <v>1042</v>
      </c>
      <c r="F222" s="10">
        <v>9</v>
      </c>
      <c r="G222" s="11">
        <v>46273.655081018522</v>
      </c>
      <c r="H222" s="10">
        <v>2</v>
      </c>
      <c r="I222" s="10">
        <f t="shared" si="6"/>
        <v>8</v>
      </c>
      <c r="J222" s="10" t="str">
        <f t="shared" si="7"/>
        <v>1, 4</v>
      </c>
      <c r="K222" s="10" t="s">
        <v>552</v>
      </c>
      <c r="L222" s="10" t="s">
        <v>492</v>
      </c>
      <c r="M222" s="10">
        <v>8466</v>
      </c>
      <c r="N222" s="10" t="s">
        <v>1132</v>
      </c>
      <c r="O222" s="10" t="s">
        <v>1133</v>
      </c>
    </row>
    <row r="223" spans="1:15" ht="15" customHeight="1" x14ac:dyDescent="0.35">
      <c r="A223" s="10" t="s">
        <v>1134</v>
      </c>
      <c r="B223" s="10" t="s">
        <v>62</v>
      </c>
      <c r="C223" s="10" t="s">
        <v>62</v>
      </c>
      <c r="D223" s="10"/>
      <c r="E223" s="10">
        <v>1042</v>
      </c>
      <c r="F223" s="10">
        <v>10</v>
      </c>
      <c r="G223" s="11">
        <v>46273.655081018522</v>
      </c>
      <c r="H223" s="10">
        <v>1</v>
      </c>
      <c r="I223" s="10">
        <f t="shared" si="6"/>
        <v>5</v>
      </c>
      <c r="J223" s="10" t="str">
        <f t="shared" si="7"/>
        <v>3</v>
      </c>
      <c r="K223" s="10" t="s">
        <v>552</v>
      </c>
      <c r="L223" s="10" t="s">
        <v>492</v>
      </c>
      <c r="M223" s="10">
        <v>8466</v>
      </c>
      <c r="N223" s="10" t="s">
        <v>1132</v>
      </c>
      <c r="O223" s="10" t="s">
        <v>1135</v>
      </c>
    </row>
    <row r="224" spans="1:15" ht="15" customHeight="1" x14ac:dyDescent="0.35">
      <c r="A224" s="10" t="s">
        <v>1136</v>
      </c>
      <c r="B224" s="10" t="s">
        <v>62</v>
      </c>
      <c r="C224" s="10" t="s">
        <v>62</v>
      </c>
      <c r="D224" s="10"/>
      <c r="E224" s="10">
        <v>1042</v>
      </c>
      <c r="F224" s="10">
        <v>11</v>
      </c>
      <c r="G224" s="11">
        <v>46273.655081018522</v>
      </c>
      <c r="H224" s="10">
        <v>3</v>
      </c>
      <c r="I224" s="10">
        <f t="shared" si="6"/>
        <v>8</v>
      </c>
      <c r="J224" s="10" t="str">
        <f t="shared" si="7"/>
        <v>1, 4, 5</v>
      </c>
      <c r="K224" s="10" t="s">
        <v>552</v>
      </c>
      <c r="L224" s="10" t="s">
        <v>492</v>
      </c>
      <c r="M224" s="10">
        <v>8465</v>
      </c>
      <c r="N224" s="10" t="s">
        <v>1137</v>
      </c>
      <c r="O224" s="10" t="s">
        <v>1138</v>
      </c>
    </row>
    <row r="225" spans="1:15" ht="15" customHeight="1" x14ac:dyDescent="0.35">
      <c r="A225" s="10" t="s">
        <v>1139</v>
      </c>
      <c r="B225" s="10" t="s">
        <v>62</v>
      </c>
      <c r="C225" s="10" t="s">
        <v>62</v>
      </c>
      <c r="D225" s="10"/>
      <c r="E225" s="10">
        <v>1042</v>
      </c>
      <c r="F225" s="10">
        <v>12</v>
      </c>
      <c r="G225" s="11">
        <v>46273.655081018522</v>
      </c>
      <c r="H225" s="10">
        <v>1</v>
      </c>
      <c r="I225" s="10">
        <f t="shared" si="6"/>
        <v>6</v>
      </c>
      <c r="J225" s="10" t="str">
        <f t="shared" si="7"/>
        <v>3</v>
      </c>
      <c r="K225" s="10" t="s">
        <v>552</v>
      </c>
      <c r="L225" s="10" t="s">
        <v>492</v>
      </c>
      <c r="M225" s="10">
        <v>8489</v>
      </c>
      <c r="N225" s="10" t="s">
        <v>1120</v>
      </c>
      <c r="O225" s="10" t="s">
        <v>1140</v>
      </c>
    </row>
    <row r="226" spans="1:15" ht="15" customHeight="1" x14ac:dyDescent="0.35">
      <c r="A226" s="10" t="s">
        <v>1141</v>
      </c>
      <c r="B226" s="10" t="s">
        <v>62</v>
      </c>
      <c r="C226" s="10" t="s">
        <v>62</v>
      </c>
      <c r="D226" s="10"/>
      <c r="E226" s="10">
        <v>1042</v>
      </c>
      <c r="F226" s="10">
        <v>13</v>
      </c>
      <c r="G226" s="11">
        <v>46273.655138888891</v>
      </c>
      <c r="H226" s="10">
        <v>3</v>
      </c>
      <c r="I226" s="10">
        <f t="shared" si="6"/>
        <v>6</v>
      </c>
      <c r="J226" s="10" t="str">
        <f t="shared" si="7"/>
        <v>2, 6</v>
      </c>
      <c r="K226" s="10" t="s">
        <v>552</v>
      </c>
      <c r="L226" s="10" t="s">
        <v>492</v>
      </c>
      <c r="M226" s="10">
        <v>12602</v>
      </c>
      <c r="N226" s="10" t="s">
        <v>1142</v>
      </c>
      <c r="O226" s="10" t="s">
        <v>1143</v>
      </c>
    </row>
    <row r="227" spans="1:15" ht="15" customHeight="1" x14ac:dyDescent="0.35">
      <c r="A227" s="10" t="s">
        <v>1144</v>
      </c>
      <c r="B227" s="10" t="s">
        <v>62</v>
      </c>
      <c r="C227" s="10" t="s">
        <v>62</v>
      </c>
      <c r="D227" s="10"/>
      <c r="E227" s="10">
        <v>1042</v>
      </c>
      <c r="F227" s="10">
        <v>14</v>
      </c>
      <c r="G227" s="11">
        <v>46273.655138888891</v>
      </c>
      <c r="H227" s="10">
        <v>1</v>
      </c>
      <c r="I227" s="10">
        <f t="shared" si="6"/>
        <v>1</v>
      </c>
      <c r="J227" s="10" t="str">
        <f t="shared" si="7"/>
        <v>1</v>
      </c>
      <c r="K227" s="10" t="s">
        <v>552</v>
      </c>
      <c r="L227" s="10" t="s">
        <v>492</v>
      </c>
      <c r="M227" s="10">
        <v>8468</v>
      </c>
      <c r="N227" s="10" t="s">
        <v>1117</v>
      </c>
      <c r="O227" s="10" t="s">
        <v>1145</v>
      </c>
    </row>
    <row r="228" spans="1:15" ht="15" customHeight="1" x14ac:dyDescent="0.35">
      <c r="A228" s="10" t="s">
        <v>1146</v>
      </c>
      <c r="B228" s="10" t="s">
        <v>62</v>
      </c>
      <c r="C228" s="10" t="s">
        <v>62</v>
      </c>
      <c r="D228" s="10"/>
      <c r="E228" s="10">
        <v>1042</v>
      </c>
      <c r="F228" s="10">
        <v>15</v>
      </c>
      <c r="G228" s="11">
        <v>46273.655138888891</v>
      </c>
      <c r="H228" s="10">
        <v>1</v>
      </c>
      <c r="I228" s="10">
        <f t="shared" si="6"/>
        <v>3</v>
      </c>
      <c r="J228" s="10" t="str">
        <f t="shared" si="7"/>
        <v>1</v>
      </c>
      <c r="K228" s="10" t="s">
        <v>552</v>
      </c>
      <c r="L228" s="10" t="s">
        <v>492</v>
      </c>
      <c r="M228" s="10">
        <v>8456</v>
      </c>
      <c r="N228" s="10" t="s">
        <v>1114</v>
      </c>
      <c r="O228" s="10" t="s">
        <v>1147</v>
      </c>
    </row>
    <row r="229" spans="1:15" ht="15" customHeight="1" x14ac:dyDescent="0.35">
      <c r="A229" s="10" t="s">
        <v>1148</v>
      </c>
      <c r="B229" s="10" t="s">
        <v>62</v>
      </c>
      <c r="C229" s="10" t="s">
        <v>62</v>
      </c>
      <c r="D229" s="10"/>
      <c r="E229" s="10">
        <v>1042</v>
      </c>
      <c r="F229" s="10">
        <v>16</v>
      </c>
      <c r="G229" s="11">
        <v>46273.656284722223</v>
      </c>
      <c r="H229" s="10">
        <v>2</v>
      </c>
      <c r="I229" s="10">
        <f t="shared" si="6"/>
        <v>13</v>
      </c>
      <c r="J229" s="10" t="str">
        <f t="shared" si="7"/>
        <v>1, 4</v>
      </c>
      <c r="K229" s="10" t="s">
        <v>552</v>
      </c>
      <c r="L229" s="10" t="s">
        <v>492</v>
      </c>
      <c r="M229" s="10">
        <v>8489</v>
      </c>
      <c r="N229" s="10" t="s">
        <v>1120</v>
      </c>
      <c r="O229" s="10" t="s">
        <v>1149</v>
      </c>
    </row>
    <row r="230" spans="1:15" ht="15" customHeight="1" x14ac:dyDescent="0.35">
      <c r="A230" s="10" t="s">
        <v>1150</v>
      </c>
      <c r="B230" s="10" t="s">
        <v>62</v>
      </c>
      <c r="C230" s="10" t="s">
        <v>62</v>
      </c>
      <c r="D230" s="10"/>
      <c r="E230" s="10">
        <v>1042</v>
      </c>
      <c r="F230" s="10">
        <v>17</v>
      </c>
      <c r="G230" s="11">
        <v>46273.656307870369</v>
      </c>
      <c r="H230" s="10">
        <v>1</v>
      </c>
      <c r="I230" s="10">
        <f t="shared" si="6"/>
        <v>5</v>
      </c>
      <c r="J230" s="10" t="str">
        <f t="shared" si="7"/>
        <v>1</v>
      </c>
      <c r="K230" s="10" t="s">
        <v>552</v>
      </c>
      <c r="L230" s="10" t="s">
        <v>492</v>
      </c>
      <c r="M230" s="10">
        <v>8456</v>
      </c>
      <c r="N230" s="10" t="s">
        <v>1114</v>
      </c>
      <c r="O230" s="10" t="s">
        <v>1151</v>
      </c>
    </row>
    <row r="231" spans="1:15" ht="15" customHeight="1" x14ac:dyDescent="0.35">
      <c r="A231" s="10" t="s">
        <v>1152</v>
      </c>
      <c r="B231" s="10" t="s">
        <v>62</v>
      </c>
      <c r="C231" s="10" t="s">
        <v>62</v>
      </c>
      <c r="D231" s="10"/>
      <c r="E231" s="10">
        <v>1042</v>
      </c>
      <c r="F231" s="10">
        <v>18</v>
      </c>
      <c r="G231" s="11">
        <v>46273.662546296298</v>
      </c>
      <c r="H231" s="10">
        <v>1</v>
      </c>
      <c r="I231" s="10">
        <f t="shared" si="6"/>
        <v>1</v>
      </c>
      <c r="J231" s="10" t="str">
        <f t="shared" si="7"/>
        <v>2</v>
      </c>
      <c r="K231" s="10" t="s">
        <v>552</v>
      </c>
      <c r="L231" s="10" t="s">
        <v>492</v>
      </c>
      <c r="M231" s="10">
        <v>8465</v>
      </c>
      <c r="N231" s="10" t="s">
        <v>1137</v>
      </c>
      <c r="O231" s="10" t="s">
        <v>1153</v>
      </c>
    </row>
    <row r="232" spans="1:15" ht="15" customHeight="1" x14ac:dyDescent="0.35">
      <c r="A232" s="10" t="s">
        <v>1154</v>
      </c>
      <c r="B232" s="10" t="s">
        <v>62</v>
      </c>
      <c r="C232" s="10" t="s">
        <v>62</v>
      </c>
      <c r="D232" s="10"/>
      <c r="E232" s="10">
        <v>1042</v>
      </c>
      <c r="F232" s="10">
        <v>19</v>
      </c>
      <c r="G232" s="11">
        <v>46273.666712962957</v>
      </c>
      <c r="H232" s="10">
        <v>2</v>
      </c>
      <c r="I232" s="10">
        <f t="shared" si="6"/>
        <v>10</v>
      </c>
      <c r="J232" s="10" t="str">
        <f t="shared" si="7"/>
        <v>1, 4</v>
      </c>
      <c r="K232" s="10" t="s">
        <v>552</v>
      </c>
      <c r="L232" s="10" t="s">
        <v>492</v>
      </c>
      <c r="M232" s="10">
        <v>27733</v>
      </c>
      <c r="N232" s="10" t="s">
        <v>1127</v>
      </c>
      <c r="O232" s="10" t="s">
        <v>1155</v>
      </c>
    </row>
    <row r="233" spans="1:15" ht="15" customHeight="1" x14ac:dyDescent="0.35">
      <c r="A233" s="10" t="s">
        <v>1156</v>
      </c>
      <c r="B233" s="10" t="s">
        <v>62</v>
      </c>
      <c r="C233" s="10" t="s">
        <v>62</v>
      </c>
      <c r="D233" s="10"/>
      <c r="E233" s="10">
        <v>1042</v>
      </c>
      <c r="F233" s="10">
        <v>20</v>
      </c>
      <c r="G233" s="11">
        <v>46273.666724537034</v>
      </c>
      <c r="H233" s="10">
        <v>4</v>
      </c>
      <c r="I233" s="10">
        <f t="shared" si="6"/>
        <v>4</v>
      </c>
      <c r="J233" s="10" t="str">
        <f t="shared" si="7"/>
        <v>2, 6</v>
      </c>
      <c r="K233" s="10" t="s">
        <v>552</v>
      </c>
      <c r="L233" s="10" t="s">
        <v>492</v>
      </c>
      <c r="M233" s="10">
        <v>8094</v>
      </c>
      <c r="N233" s="10" t="s">
        <v>1157</v>
      </c>
      <c r="O233" s="10" t="s">
        <v>1158</v>
      </c>
    </row>
    <row r="234" spans="1:15" ht="15" customHeight="1" x14ac:dyDescent="0.35">
      <c r="A234" s="10" t="s">
        <v>1159</v>
      </c>
      <c r="B234" s="10" t="s">
        <v>62</v>
      </c>
      <c r="C234" s="10" t="s">
        <v>62</v>
      </c>
      <c r="D234" s="10"/>
      <c r="E234" s="10">
        <v>1042</v>
      </c>
      <c r="F234" s="10">
        <v>21</v>
      </c>
      <c r="G234" s="11">
        <v>46273.671574074076</v>
      </c>
      <c r="H234" s="10">
        <v>2</v>
      </c>
      <c r="I234" s="10">
        <f t="shared" si="6"/>
        <v>7</v>
      </c>
      <c r="J234" s="10" t="str">
        <f t="shared" si="7"/>
        <v>1, 4</v>
      </c>
      <c r="K234" s="10" t="s">
        <v>552</v>
      </c>
      <c r="L234" s="10" t="s">
        <v>492</v>
      </c>
      <c r="M234" s="10">
        <v>8279</v>
      </c>
      <c r="N234" s="10" t="s">
        <v>1111</v>
      </c>
      <c r="O234" s="10" t="s">
        <v>1160</v>
      </c>
    </row>
    <row r="235" spans="1:15" ht="15" customHeight="1" x14ac:dyDescent="0.35">
      <c r="A235" s="10" t="s">
        <v>1161</v>
      </c>
      <c r="B235" s="10" t="s">
        <v>62</v>
      </c>
      <c r="C235" s="10" t="s">
        <v>62</v>
      </c>
      <c r="D235" s="10"/>
      <c r="E235" s="10">
        <v>1042</v>
      </c>
      <c r="F235" s="10">
        <v>22</v>
      </c>
      <c r="G235" s="11">
        <v>46273.693784722222</v>
      </c>
      <c r="H235" s="10">
        <v>1</v>
      </c>
      <c r="I235" s="10">
        <f t="shared" si="6"/>
        <v>1</v>
      </c>
      <c r="J235" s="10" t="str">
        <f t="shared" si="7"/>
        <v>4</v>
      </c>
      <c r="K235" s="10" t="s">
        <v>552</v>
      </c>
      <c r="L235" s="10" t="s">
        <v>492</v>
      </c>
      <c r="M235" s="10">
        <v>8467</v>
      </c>
      <c r="N235" s="10" t="s">
        <v>1162</v>
      </c>
      <c r="O235" s="10" t="s">
        <v>1163</v>
      </c>
    </row>
    <row r="236" spans="1:15" ht="15" customHeight="1" x14ac:dyDescent="0.35">
      <c r="A236" s="10" t="s">
        <v>1164</v>
      </c>
      <c r="B236" s="10" t="s">
        <v>62</v>
      </c>
      <c r="C236" s="10" t="s">
        <v>62</v>
      </c>
      <c r="D236" s="10"/>
      <c r="E236" s="10">
        <v>1042</v>
      </c>
      <c r="F236" s="10">
        <v>23</v>
      </c>
      <c r="G236" s="11">
        <v>46273.694513888891</v>
      </c>
      <c r="H236" s="10">
        <v>1</v>
      </c>
      <c r="I236" s="10">
        <f t="shared" si="6"/>
        <v>1</v>
      </c>
      <c r="J236" s="10" t="str">
        <f t="shared" si="7"/>
        <v>4</v>
      </c>
      <c r="K236" s="10" t="s">
        <v>552</v>
      </c>
      <c r="L236" s="10" t="s">
        <v>492</v>
      </c>
      <c r="M236" s="10">
        <v>27733</v>
      </c>
      <c r="N236" s="10" t="s">
        <v>1127</v>
      </c>
      <c r="O236" s="10" t="s">
        <v>1165</v>
      </c>
    </row>
    <row r="237" spans="1:15" ht="15" customHeight="1" x14ac:dyDescent="0.35">
      <c r="A237" s="10" t="s">
        <v>1166</v>
      </c>
      <c r="B237" s="10" t="s">
        <v>62</v>
      </c>
      <c r="C237" s="10" t="s">
        <v>62</v>
      </c>
      <c r="D237" s="10"/>
      <c r="E237" s="10">
        <v>1042</v>
      </c>
      <c r="F237" s="10">
        <v>24</v>
      </c>
      <c r="G237" s="11">
        <v>46273.695879629631</v>
      </c>
      <c r="H237" s="10">
        <v>2</v>
      </c>
      <c r="I237" s="10">
        <f t="shared" si="6"/>
        <v>6</v>
      </c>
      <c r="J237" s="10" t="str">
        <f t="shared" si="7"/>
        <v>1, 4</v>
      </c>
      <c r="K237" s="10" t="s">
        <v>552</v>
      </c>
      <c r="L237" s="10" t="s">
        <v>492</v>
      </c>
      <c r="M237" s="10">
        <v>29994</v>
      </c>
      <c r="N237" s="10" t="s">
        <v>1167</v>
      </c>
      <c r="O237" s="10" t="s">
        <v>1168</v>
      </c>
    </row>
    <row r="238" spans="1:15" ht="15" customHeight="1" x14ac:dyDescent="0.35">
      <c r="A238" s="10" t="s">
        <v>1169</v>
      </c>
      <c r="B238" s="10" t="s">
        <v>62</v>
      </c>
      <c r="C238" s="10" t="s">
        <v>62</v>
      </c>
      <c r="D238" s="10"/>
      <c r="E238" s="10">
        <v>1042</v>
      </c>
      <c r="F238" s="10">
        <v>25</v>
      </c>
      <c r="G238" s="11">
        <v>46273.696608796286</v>
      </c>
      <c r="H238" s="10">
        <v>2</v>
      </c>
      <c r="I238" s="10">
        <f t="shared" si="6"/>
        <v>7</v>
      </c>
      <c r="J238" s="10" t="str">
        <f t="shared" si="7"/>
        <v>1, 4</v>
      </c>
      <c r="K238" s="10" t="s">
        <v>552</v>
      </c>
      <c r="L238" s="10" t="s">
        <v>492</v>
      </c>
      <c r="M238" s="10">
        <v>8468</v>
      </c>
      <c r="N238" s="10" t="s">
        <v>1117</v>
      </c>
      <c r="O238" s="10" t="s">
        <v>1170</v>
      </c>
    </row>
    <row r="239" spans="1:15" ht="15" customHeight="1" x14ac:dyDescent="0.35">
      <c r="A239" s="10" t="s">
        <v>1171</v>
      </c>
      <c r="B239" s="10" t="s">
        <v>62</v>
      </c>
      <c r="C239" s="10" t="s">
        <v>62</v>
      </c>
      <c r="D239" s="10"/>
      <c r="E239" s="10">
        <v>1042</v>
      </c>
      <c r="F239" s="10">
        <v>26</v>
      </c>
      <c r="G239" s="11">
        <v>46273.696608796286</v>
      </c>
      <c r="H239" s="10">
        <v>1</v>
      </c>
      <c r="I239" s="10">
        <f t="shared" si="6"/>
        <v>1</v>
      </c>
      <c r="J239" s="10" t="str">
        <f t="shared" si="7"/>
        <v>3</v>
      </c>
      <c r="K239" s="10" t="s">
        <v>552</v>
      </c>
      <c r="L239" s="10" t="s">
        <v>492</v>
      </c>
      <c r="M239" s="10">
        <v>8464</v>
      </c>
      <c r="N239" s="10" t="s">
        <v>1172</v>
      </c>
      <c r="O239" s="10" t="s">
        <v>1173</v>
      </c>
    </row>
    <row r="240" spans="1:15" ht="15" customHeight="1" x14ac:dyDescent="0.35">
      <c r="A240" s="10" t="s">
        <v>1174</v>
      </c>
      <c r="B240" s="10" t="s">
        <v>62</v>
      </c>
      <c r="C240" s="10" t="s">
        <v>62</v>
      </c>
      <c r="D240" s="10"/>
      <c r="E240" s="10">
        <v>1042</v>
      </c>
      <c r="F240" s="10">
        <v>27</v>
      </c>
      <c r="G240" s="11">
        <v>46273.700046296297</v>
      </c>
      <c r="H240" s="10">
        <v>1</v>
      </c>
      <c r="I240" s="10">
        <f t="shared" si="6"/>
        <v>2</v>
      </c>
      <c r="J240" s="10" t="str">
        <f t="shared" si="7"/>
        <v>1</v>
      </c>
      <c r="K240" s="10" t="s">
        <v>552</v>
      </c>
      <c r="L240" s="10" t="s">
        <v>492</v>
      </c>
      <c r="M240" s="10">
        <v>8489</v>
      </c>
      <c r="N240" s="10" t="s">
        <v>1120</v>
      </c>
      <c r="O240" s="10" t="s">
        <v>1175</v>
      </c>
    </row>
    <row r="241" spans="1:15" ht="15" customHeight="1" x14ac:dyDescent="0.35">
      <c r="A241" s="10" t="s">
        <v>1176</v>
      </c>
      <c r="B241" s="10" t="s">
        <v>62</v>
      </c>
      <c r="C241" s="10" t="s">
        <v>62</v>
      </c>
      <c r="D241" s="10"/>
      <c r="E241" s="10">
        <v>1042</v>
      </c>
      <c r="F241" s="10">
        <v>28</v>
      </c>
      <c r="G241" s="11">
        <v>46273.702141203707</v>
      </c>
      <c r="H241" s="10">
        <v>1</v>
      </c>
      <c r="I241" s="10">
        <f t="shared" si="6"/>
        <v>1</v>
      </c>
      <c r="J241" s="10" t="str">
        <f t="shared" si="7"/>
        <v>1</v>
      </c>
      <c r="K241" s="10" t="s">
        <v>552</v>
      </c>
      <c r="L241" s="10" t="s">
        <v>492</v>
      </c>
      <c r="M241" s="10">
        <v>8456</v>
      </c>
      <c r="N241" s="10" t="s">
        <v>1114</v>
      </c>
      <c r="O241" s="10" t="s">
        <v>1177</v>
      </c>
    </row>
    <row r="242" spans="1:15" ht="15" customHeight="1" x14ac:dyDescent="0.35">
      <c r="A242" s="10" t="s">
        <v>1178</v>
      </c>
      <c r="B242" s="10" t="s">
        <v>62</v>
      </c>
      <c r="C242" s="10" t="s">
        <v>62</v>
      </c>
      <c r="D242" s="10"/>
      <c r="E242" s="10">
        <v>1042</v>
      </c>
      <c r="F242" s="10">
        <v>29</v>
      </c>
      <c r="G242" s="11">
        <v>46273.702847222223</v>
      </c>
      <c r="H242" s="10">
        <v>2</v>
      </c>
      <c r="I242" s="10">
        <f t="shared" si="6"/>
        <v>5</v>
      </c>
      <c r="J242" s="10" t="str">
        <f t="shared" si="7"/>
        <v>1, 4</v>
      </c>
      <c r="K242" s="10" t="s">
        <v>552</v>
      </c>
      <c r="L242" s="10" t="s">
        <v>492</v>
      </c>
      <c r="M242" s="10">
        <v>12753</v>
      </c>
      <c r="N242" s="10" t="s">
        <v>1179</v>
      </c>
      <c r="O242" s="10" t="s">
        <v>1180</v>
      </c>
    </row>
    <row r="243" spans="1:15" ht="15" customHeight="1" x14ac:dyDescent="0.35">
      <c r="A243" s="10" t="s">
        <v>1181</v>
      </c>
      <c r="B243" s="10" t="s">
        <v>62</v>
      </c>
      <c r="C243" s="10" t="s">
        <v>62</v>
      </c>
      <c r="D243" s="10"/>
      <c r="E243" s="10">
        <v>1042</v>
      </c>
      <c r="F243" s="10">
        <v>30</v>
      </c>
      <c r="G243" s="11">
        <v>46273.702847222223</v>
      </c>
      <c r="H243" s="10">
        <v>2</v>
      </c>
      <c r="I243" s="10">
        <f t="shared" si="6"/>
        <v>4</v>
      </c>
      <c r="J243" s="10" t="str">
        <f t="shared" si="7"/>
        <v>1, 4</v>
      </c>
      <c r="K243" s="10" t="s">
        <v>552</v>
      </c>
      <c r="L243" s="10" t="s">
        <v>492</v>
      </c>
      <c r="M243" s="10">
        <v>8467</v>
      </c>
      <c r="N243" s="10" t="s">
        <v>1162</v>
      </c>
      <c r="O243" s="10" t="s">
        <v>1182</v>
      </c>
    </row>
    <row r="244" spans="1:15" ht="15" customHeight="1" x14ac:dyDescent="0.35">
      <c r="A244" s="10" t="s">
        <v>1183</v>
      </c>
      <c r="B244" s="10" t="s">
        <v>62</v>
      </c>
      <c r="C244" s="10" t="s">
        <v>62</v>
      </c>
      <c r="D244" s="10"/>
      <c r="E244" s="10">
        <v>1042</v>
      </c>
      <c r="F244" s="10">
        <v>31</v>
      </c>
      <c r="G244" s="11">
        <v>46273.708379629628</v>
      </c>
      <c r="H244" s="10">
        <v>1</v>
      </c>
      <c r="I244" s="10">
        <f t="shared" si="6"/>
        <v>1</v>
      </c>
      <c r="J244" s="10" t="str">
        <f t="shared" si="7"/>
        <v>1</v>
      </c>
      <c r="K244" s="10" t="s">
        <v>552</v>
      </c>
      <c r="L244" s="10" t="s">
        <v>492</v>
      </c>
      <c r="M244" s="10">
        <v>29994</v>
      </c>
      <c r="N244" s="10" t="s">
        <v>1167</v>
      </c>
      <c r="O244" s="10" t="s">
        <v>1184</v>
      </c>
    </row>
    <row r="245" spans="1:15" ht="15" customHeight="1" x14ac:dyDescent="0.35">
      <c r="A245" s="10" t="s">
        <v>1185</v>
      </c>
      <c r="B245" s="10" t="s">
        <v>62</v>
      </c>
      <c r="C245" s="10" t="s">
        <v>62</v>
      </c>
      <c r="D245" s="10"/>
      <c r="E245" s="10">
        <v>1042</v>
      </c>
      <c r="F245" s="10">
        <v>32</v>
      </c>
      <c r="G245" s="11">
        <v>46273.708379629628</v>
      </c>
      <c r="H245" s="10">
        <v>1</v>
      </c>
      <c r="I245" s="10">
        <f t="shared" si="6"/>
        <v>1</v>
      </c>
      <c r="J245" s="10" t="str">
        <f t="shared" si="7"/>
        <v>3</v>
      </c>
      <c r="K245" s="10" t="s">
        <v>552</v>
      </c>
      <c r="L245" s="10" t="s">
        <v>492</v>
      </c>
      <c r="M245" s="10">
        <v>8466</v>
      </c>
      <c r="N245" s="10" t="s">
        <v>1132</v>
      </c>
      <c r="O245" s="10" t="s">
        <v>1186</v>
      </c>
    </row>
    <row r="246" spans="1:15" ht="15" customHeight="1" x14ac:dyDescent="0.35">
      <c r="A246" s="10" t="s">
        <v>1187</v>
      </c>
      <c r="B246" s="10" t="s">
        <v>62</v>
      </c>
      <c r="C246" s="10" t="s">
        <v>62</v>
      </c>
      <c r="D246" s="10"/>
      <c r="E246" s="10">
        <v>1042</v>
      </c>
      <c r="F246" s="10">
        <v>33</v>
      </c>
      <c r="G246" s="11">
        <v>46273.708379629628</v>
      </c>
      <c r="H246" s="10">
        <v>1</v>
      </c>
      <c r="I246" s="10">
        <f t="shared" si="6"/>
        <v>1</v>
      </c>
      <c r="J246" s="10" t="str">
        <f t="shared" si="7"/>
        <v>1</v>
      </c>
      <c r="K246" s="10" t="s">
        <v>552</v>
      </c>
      <c r="L246" s="10" t="s">
        <v>492</v>
      </c>
      <c r="M246" s="10">
        <v>29994</v>
      </c>
      <c r="N246" s="10" t="s">
        <v>1167</v>
      </c>
      <c r="O246" s="10" t="s">
        <v>1188</v>
      </c>
    </row>
    <row r="247" spans="1:15" ht="15" customHeight="1" x14ac:dyDescent="0.35">
      <c r="A247" s="10" t="s">
        <v>1189</v>
      </c>
      <c r="B247" s="10" t="s">
        <v>62</v>
      </c>
      <c r="C247" s="10" t="s">
        <v>62</v>
      </c>
      <c r="D247" s="10"/>
      <c r="E247" s="10">
        <v>1042</v>
      </c>
      <c r="F247" s="10">
        <v>34</v>
      </c>
      <c r="G247" s="11">
        <v>46273.708379629628</v>
      </c>
      <c r="H247" s="10">
        <v>1</v>
      </c>
      <c r="I247" s="10">
        <f t="shared" si="6"/>
        <v>1</v>
      </c>
      <c r="J247" s="10" t="str">
        <f t="shared" si="7"/>
        <v>1</v>
      </c>
      <c r="K247" s="10" t="s">
        <v>552</v>
      </c>
      <c r="L247" s="10" t="s">
        <v>492</v>
      </c>
      <c r="M247" s="10">
        <v>27733</v>
      </c>
      <c r="N247" s="10" t="s">
        <v>1127</v>
      </c>
      <c r="O247" s="10" t="s">
        <v>1190</v>
      </c>
    </row>
    <row r="248" spans="1:15" ht="15" customHeight="1" x14ac:dyDescent="0.35">
      <c r="A248" s="10" t="s">
        <v>1191</v>
      </c>
      <c r="B248" s="10" t="s">
        <v>62</v>
      </c>
      <c r="C248" s="10" t="s">
        <v>62</v>
      </c>
      <c r="D248" s="10"/>
      <c r="E248" s="10">
        <v>1042</v>
      </c>
      <c r="F248" s="10">
        <v>35</v>
      </c>
      <c r="G248" s="11">
        <v>46273.709756944438</v>
      </c>
      <c r="H248" s="10">
        <v>3</v>
      </c>
      <c r="I248" s="10">
        <f t="shared" si="6"/>
        <v>17</v>
      </c>
      <c r="J248" s="10" t="str">
        <f t="shared" si="7"/>
        <v>1, 4</v>
      </c>
      <c r="K248" s="10" t="s">
        <v>552</v>
      </c>
      <c r="L248" s="10" t="s">
        <v>492</v>
      </c>
      <c r="M248" s="10">
        <v>8464</v>
      </c>
      <c r="N248" s="10" t="s">
        <v>1172</v>
      </c>
      <c r="O248" s="10" t="s">
        <v>1192</v>
      </c>
    </row>
    <row r="249" spans="1:15" ht="15" customHeight="1" x14ac:dyDescent="0.35">
      <c r="A249" s="10" t="s">
        <v>1193</v>
      </c>
      <c r="B249" s="10" t="s">
        <v>62</v>
      </c>
      <c r="C249" s="10" t="s">
        <v>62</v>
      </c>
      <c r="D249" s="10"/>
      <c r="E249" s="10">
        <v>1042</v>
      </c>
      <c r="F249" s="10">
        <v>36</v>
      </c>
      <c r="G249" s="11">
        <v>46273.711840277778</v>
      </c>
      <c r="H249" s="10">
        <v>3</v>
      </c>
      <c r="I249" s="10">
        <f t="shared" si="6"/>
        <v>13</v>
      </c>
      <c r="J249" s="10" t="str">
        <f t="shared" si="7"/>
        <v>1, 4, 5</v>
      </c>
      <c r="K249" s="10" t="s">
        <v>552</v>
      </c>
      <c r="L249" s="10" t="s">
        <v>492</v>
      </c>
      <c r="M249" s="10">
        <v>24356</v>
      </c>
      <c r="N249" s="10" t="s">
        <v>1194</v>
      </c>
      <c r="O249" s="10" t="s">
        <v>1195</v>
      </c>
    </row>
    <row r="250" spans="1:15" ht="15" customHeight="1" x14ac:dyDescent="0.35">
      <c r="A250" s="10" t="s">
        <v>1196</v>
      </c>
      <c r="B250" s="10" t="s">
        <v>62</v>
      </c>
      <c r="C250" s="10" t="s">
        <v>62</v>
      </c>
      <c r="D250" s="10"/>
      <c r="E250" s="10">
        <v>1042</v>
      </c>
      <c r="F250" s="10">
        <v>37</v>
      </c>
      <c r="G250" s="11">
        <v>46273.718807870369</v>
      </c>
      <c r="H250" s="10">
        <v>1</v>
      </c>
      <c r="I250" s="10">
        <f t="shared" si="6"/>
        <v>1</v>
      </c>
      <c r="J250" s="10" t="str">
        <f t="shared" si="7"/>
        <v>4</v>
      </c>
      <c r="K250" s="10" t="s">
        <v>552</v>
      </c>
      <c r="L250" s="10" t="s">
        <v>492</v>
      </c>
      <c r="M250" s="10">
        <v>15978</v>
      </c>
      <c r="N250" s="10" t="s">
        <v>1197</v>
      </c>
      <c r="O250" s="10" t="s">
        <v>1198</v>
      </c>
    </row>
    <row r="251" spans="1:15" ht="15" customHeight="1" x14ac:dyDescent="0.35">
      <c r="A251" s="10" t="s">
        <v>1199</v>
      </c>
      <c r="B251" s="10" t="s">
        <v>62</v>
      </c>
      <c r="C251" s="10" t="s">
        <v>62</v>
      </c>
      <c r="D251" s="10"/>
      <c r="E251" s="10">
        <v>1042</v>
      </c>
      <c r="F251" s="10">
        <v>38</v>
      </c>
      <c r="G251" s="11">
        <v>46273.738923611112</v>
      </c>
      <c r="H251" s="10">
        <v>1</v>
      </c>
      <c r="I251" s="10">
        <f t="shared" si="6"/>
        <v>1</v>
      </c>
      <c r="J251" s="10" t="str">
        <f t="shared" si="7"/>
        <v>3</v>
      </c>
      <c r="K251" s="10" t="s">
        <v>552</v>
      </c>
      <c r="L251" s="10" t="s">
        <v>492</v>
      </c>
      <c r="M251" s="10">
        <v>8278</v>
      </c>
      <c r="N251" s="10" t="s">
        <v>1200</v>
      </c>
      <c r="O251" s="10" t="s">
        <v>1201</v>
      </c>
    </row>
    <row r="252" spans="1:15" ht="15" customHeight="1" x14ac:dyDescent="0.35">
      <c r="A252" s="10" t="s">
        <v>1202</v>
      </c>
      <c r="B252" s="10" t="s">
        <v>62</v>
      </c>
      <c r="C252" s="10" t="s">
        <v>62</v>
      </c>
      <c r="D252" s="10"/>
      <c r="E252" s="10">
        <v>1042</v>
      </c>
      <c r="F252" s="10">
        <v>39</v>
      </c>
      <c r="G252" s="11">
        <v>46273.747974537036</v>
      </c>
      <c r="H252" s="10">
        <v>2</v>
      </c>
      <c r="I252" s="10">
        <f t="shared" si="6"/>
        <v>8</v>
      </c>
      <c r="J252" s="10" t="str">
        <f t="shared" si="7"/>
        <v>1, 4</v>
      </c>
      <c r="K252" s="10" t="s">
        <v>552</v>
      </c>
      <c r="L252" s="10" t="s">
        <v>492</v>
      </c>
      <c r="M252" s="10">
        <v>8277</v>
      </c>
      <c r="N252" s="10" t="s">
        <v>1203</v>
      </c>
      <c r="O252" s="10" t="s">
        <v>1204</v>
      </c>
    </row>
    <row r="253" spans="1:15" ht="15" customHeight="1" x14ac:dyDescent="0.35">
      <c r="A253" s="10" t="s">
        <v>1205</v>
      </c>
      <c r="B253" s="10" t="s">
        <v>62</v>
      </c>
      <c r="C253" s="10" t="s">
        <v>62</v>
      </c>
      <c r="D253" s="10"/>
      <c r="E253" s="10">
        <v>1042</v>
      </c>
      <c r="F253" s="10">
        <v>40</v>
      </c>
      <c r="G253" s="11">
        <v>46273.749340277784</v>
      </c>
      <c r="H253" s="10">
        <v>1</v>
      </c>
      <c r="I253" s="10">
        <f t="shared" si="6"/>
        <v>1</v>
      </c>
      <c r="J253" s="10" t="str">
        <f t="shared" si="7"/>
        <v>4</v>
      </c>
      <c r="K253" s="10" t="s">
        <v>552</v>
      </c>
      <c r="L253" s="10" t="s">
        <v>492</v>
      </c>
      <c r="M253" s="10">
        <v>24356</v>
      </c>
      <c r="N253" s="10" t="s">
        <v>1194</v>
      </c>
      <c r="O253" s="10" t="s">
        <v>1206</v>
      </c>
    </row>
    <row r="254" spans="1:15" ht="15" customHeight="1" x14ac:dyDescent="0.35">
      <c r="A254" s="10" t="s">
        <v>1207</v>
      </c>
      <c r="B254" s="10" t="s">
        <v>62</v>
      </c>
      <c r="C254" s="10" t="s">
        <v>62</v>
      </c>
      <c r="D254" s="10"/>
      <c r="E254" s="10">
        <v>1042</v>
      </c>
      <c r="F254" s="10">
        <v>41</v>
      </c>
      <c r="G254" s="11">
        <v>46273.754895833343</v>
      </c>
      <c r="H254" s="10">
        <v>1</v>
      </c>
      <c r="I254" s="10">
        <f t="shared" si="6"/>
        <v>2</v>
      </c>
      <c r="J254" s="10" t="str">
        <f t="shared" si="7"/>
        <v>1</v>
      </c>
      <c r="K254" s="10" t="s">
        <v>552</v>
      </c>
      <c r="L254" s="10" t="s">
        <v>492</v>
      </c>
      <c r="M254" s="10">
        <v>14515</v>
      </c>
      <c r="N254" s="10" t="s">
        <v>1208</v>
      </c>
      <c r="O254" s="10" t="s">
        <v>1209</v>
      </c>
    </row>
    <row r="255" spans="1:15" ht="15" customHeight="1" x14ac:dyDescent="0.35">
      <c r="A255" s="10" t="s">
        <v>1210</v>
      </c>
      <c r="B255" s="10" t="s">
        <v>62</v>
      </c>
      <c r="C255" s="10" t="s">
        <v>62</v>
      </c>
      <c r="D255" s="10"/>
      <c r="E255" s="10">
        <v>1042</v>
      </c>
      <c r="F255" s="10">
        <v>42</v>
      </c>
      <c r="G255" s="11">
        <v>46273.756990740738</v>
      </c>
      <c r="H255" s="10">
        <v>1</v>
      </c>
      <c r="I255" s="10">
        <f t="shared" si="6"/>
        <v>2</v>
      </c>
      <c r="J255" s="10" t="str">
        <f t="shared" si="7"/>
        <v>1</v>
      </c>
      <c r="K255" s="10" t="s">
        <v>552</v>
      </c>
      <c r="L255" s="10" t="s">
        <v>492</v>
      </c>
      <c r="M255" s="10">
        <v>14515</v>
      </c>
      <c r="N255" s="10" t="s">
        <v>1208</v>
      </c>
      <c r="O255" s="10" t="s">
        <v>1211</v>
      </c>
    </row>
    <row r="256" spans="1:15" ht="15" customHeight="1" x14ac:dyDescent="0.35">
      <c r="A256" s="10" t="s">
        <v>1212</v>
      </c>
      <c r="B256" s="10" t="s">
        <v>62</v>
      </c>
      <c r="C256" s="10" t="s">
        <v>62</v>
      </c>
      <c r="D256" s="10"/>
      <c r="E256" s="10">
        <v>1042</v>
      </c>
      <c r="F256" s="10">
        <v>43</v>
      </c>
      <c r="G256" s="11">
        <v>46273.768090277779</v>
      </c>
      <c r="H256" s="10">
        <v>2</v>
      </c>
      <c r="I256" s="10">
        <f t="shared" si="6"/>
        <v>2</v>
      </c>
      <c r="J256" s="10" t="str">
        <f t="shared" si="7"/>
        <v>2, 4</v>
      </c>
      <c r="K256" s="10" t="s">
        <v>552</v>
      </c>
      <c r="L256" s="10" t="s">
        <v>492</v>
      </c>
      <c r="M256" s="10">
        <v>7047</v>
      </c>
      <c r="N256" s="10" t="s">
        <v>1213</v>
      </c>
      <c r="O256" s="10" t="s">
        <v>1214</v>
      </c>
    </row>
    <row r="257" spans="1:15" ht="15" customHeight="1" x14ac:dyDescent="0.35">
      <c r="A257" s="10" t="s">
        <v>1215</v>
      </c>
      <c r="B257" s="10" t="s">
        <v>62</v>
      </c>
      <c r="C257" s="10" t="s">
        <v>62</v>
      </c>
      <c r="D257" s="10"/>
      <c r="E257" s="10">
        <v>1042</v>
      </c>
      <c r="F257" s="10">
        <v>44</v>
      </c>
      <c r="G257" s="11">
        <v>46273.769479166673</v>
      </c>
      <c r="H257" s="10">
        <v>1</v>
      </c>
      <c r="I257" s="10">
        <f t="shared" si="6"/>
        <v>1</v>
      </c>
      <c r="J257" s="10" t="str">
        <f t="shared" si="7"/>
        <v>2</v>
      </c>
      <c r="K257" s="10" t="s">
        <v>552</v>
      </c>
      <c r="L257" s="10" t="s">
        <v>492</v>
      </c>
      <c r="M257" s="10">
        <v>8489</v>
      </c>
      <c r="N257" s="10" t="s">
        <v>1120</v>
      </c>
      <c r="O257" s="10" t="s">
        <v>1216</v>
      </c>
    </row>
    <row r="258" spans="1:15" ht="15" customHeight="1" x14ac:dyDescent="0.35">
      <c r="A258" s="10" t="s">
        <v>1217</v>
      </c>
      <c r="B258" s="10" t="s">
        <v>62</v>
      </c>
      <c r="C258" s="10" t="s">
        <v>62</v>
      </c>
      <c r="D258" s="10"/>
      <c r="E258" s="10">
        <v>1042</v>
      </c>
      <c r="F258" s="10">
        <v>45</v>
      </c>
      <c r="G258" s="11">
        <v>46273.770173611112</v>
      </c>
      <c r="H258" s="10">
        <v>1</v>
      </c>
      <c r="I258" s="10">
        <f t="shared" si="6"/>
        <v>1</v>
      </c>
      <c r="J258" s="10" t="str">
        <f t="shared" si="7"/>
        <v>4</v>
      </c>
      <c r="K258" s="10" t="s">
        <v>552</v>
      </c>
      <c r="L258" s="10" t="s">
        <v>492</v>
      </c>
      <c r="M258" s="10">
        <v>7047</v>
      </c>
      <c r="N258" s="10" t="s">
        <v>1213</v>
      </c>
      <c r="O258" s="10" t="s">
        <v>1218</v>
      </c>
    </row>
    <row r="259" spans="1:15" ht="15" customHeight="1" x14ac:dyDescent="0.35">
      <c r="A259" s="10" t="s">
        <v>1219</v>
      </c>
      <c r="B259" s="10" t="s">
        <v>62</v>
      </c>
      <c r="C259" s="10" t="s">
        <v>62</v>
      </c>
      <c r="D259" s="10"/>
      <c r="E259" s="10">
        <v>1042</v>
      </c>
      <c r="F259" s="10">
        <v>46</v>
      </c>
      <c r="G259" s="11">
        <v>46273.784768518519</v>
      </c>
      <c r="H259" s="10">
        <v>1</v>
      </c>
      <c r="I259" s="10">
        <f t="shared" si="6"/>
        <v>1</v>
      </c>
      <c r="J259" s="10" t="str">
        <f t="shared" si="7"/>
        <v>4</v>
      </c>
      <c r="K259" s="10" t="s">
        <v>552</v>
      </c>
      <c r="L259" s="10" t="s">
        <v>492</v>
      </c>
      <c r="M259" s="10">
        <v>1004</v>
      </c>
      <c r="N259" s="10" t="s">
        <v>1197</v>
      </c>
      <c r="O259" s="10" t="s">
        <v>1220</v>
      </c>
    </row>
    <row r="260" spans="1:15" ht="15" customHeight="1" x14ac:dyDescent="0.35">
      <c r="A260" s="10" t="s">
        <v>1221</v>
      </c>
      <c r="B260" s="10" t="s">
        <v>62</v>
      </c>
      <c r="C260" s="10" t="s">
        <v>62</v>
      </c>
      <c r="D260" s="10"/>
      <c r="E260" s="10">
        <v>1042</v>
      </c>
      <c r="F260" s="10">
        <v>47</v>
      </c>
      <c r="G260" s="11">
        <v>46273.791018518517</v>
      </c>
      <c r="H260" s="10">
        <v>2</v>
      </c>
      <c r="I260" s="10">
        <f t="shared" si="6"/>
        <v>2</v>
      </c>
      <c r="J260" s="10" t="str">
        <f t="shared" si="7"/>
        <v>1</v>
      </c>
      <c r="K260" s="10" t="s">
        <v>552</v>
      </c>
      <c r="L260" s="10" t="s">
        <v>492</v>
      </c>
      <c r="M260" s="10">
        <v>15978</v>
      </c>
      <c r="N260" s="10" t="s">
        <v>1197</v>
      </c>
      <c r="O260" s="10" t="s">
        <v>1222</v>
      </c>
    </row>
    <row r="261" spans="1:15" ht="15" customHeight="1" x14ac:dyDescent="0.35">
      <c r="A261" s="10" t="s">
        <v>1223</v>
      </c>
      <c r="B261" s="10" t="s">
        <v>44</v>
      </c>
      <c r="C261" s="10" t="s">
        <v>44</v>
      </c>
      <c r="D261" s="10"/>
      <c r="E261" s="10">
        <v>1045</v>
      </c>
      <c r="F261" s="10">
        <v>1</v>
      </c>
      <c r="G261" s="11">
        <v>46273.655150462961</v>
      </c>
      <c r="H261" s="10">
        <v>1</v>
      </c>
      <c r="I261" s="10">
        <f t="shared" si="6"/>
        <v>1</v>
      </c>
      <c r="J261" s="10" t="str">
        <f t="shared" si="7"/>
        <v>2</v>
      </c>
      <c r="K261" s="10" t="s">
        <v>552</v>
      </c>
      <c r="L261" s="10" t="s">
        <v>492</v>
      </c>
      <c r="M261" s="10">
        <v>8459</v>
      </c>
      <c r="N261" s="10" t="s">
        <v>1224</v>
      </c>
      <c r="O261" s="10" t="s">
        <v>1225</v>
      </c>
    </row>
    <row r="262" spans="1:15" ht="15" customHeight="1" x14ac:dyDescent="0.35">
      <c r="A262" s="10" t="s">
        <v>1226</v>
      </c>
      <c r="B262" s="10" t="s">
        <v>44</v>
      </c>
      <c r="C262" s="10" t="s">
        <v>44</v>
      </c>
      <c r="D262" s="10"/>
      <c r="E262" s="10">
        <v>1045</v>
      </c>
      <c r="F262" s="10">
        <v>2</v>
      </c>
      <c r="G262" s="11">
        <v>46273.691006944442</v>
      </c>
      <c r="H262" s="10">
        <v>1</v>
      </c>
      <c r="I262" s="10">
        <f t="shared" ref="I262:I325" si="8">COUNTIF(OM_ORDER,A262)</f>
        <v>1</v>
      </c>
      <c r="J262" s="10" t="str">
        <f t="shared" ref="J262:J325" si="9">SUBSTITUTE(TRIM(IF(COUNTIFS(OM_ORDER,A262,OM_WT,1)&gt;0,"1 ","")&amp;IF(COUNTIFS(OM_ORDER,A262,OM_WT,2)&gt;0,"2 ","")&amp;IF(COUNTIFS(OM_ORDER,A262,OM_WT,3)&gt;0,"3 ","")&amp;IF(COUNTIFS(OM_ORDER,A262,OM_WT,4)&gt;0,"4 ","")&amp;IF(COUNTIFS(OM_ORDER,A262,OM_WT,5)&gt;0,"5 ","")&amp;IF(COUNTIFS(OM_ORDER,A262,OM_WT,6)&gt;0,"6 ",""))," ",", ")</f>
        <v>4</v>
      </c>
      <c r="K262" s="10" t="s">
        <v>552</v>
      </c>
      <c r="L262" s="10" t="s">
        <v>492</v>
      </c>
      <c r="M262" s="10">
        <v>8459</v>
      </c>
      <c r="N262" s="10" t="s">
        <v>1224</v>
      </c>
      <c r="O262" s="10" t="s">
        <v>1227</v>
      </c>
    </row>
    <row r="263" spans="1:15" ht="15" customHeight="1" x14ac:dyDescent="0.35">
      <c r="A263" s="10" t="s">
        <v>1228</v>
      </c>
      <c r="B263" s="10" t="s">
        <v>44</v>
      </c>
      <c r="C263" s="10" t="s">
        <v>44</v>
      </c>
      <c r="D263" s="10"/>
      <c r="E263" s="10">
        <v>1045</v>
      </c>
      <c r="F263" s="10">
        <v>3</v>
      </c>
      <c r="G263" s="11">
        <v>46273.695196759261</v>
      </c>
      <c r="H263" s="10">
        <v>1</v>
      </c>
      <c r="I263" s="10">
        <f t="shared" si="8"/>
        <v>2</v>
      </c>
      <c r="J263" s="10" t="str">
        <f t="shared" si="9"/>
        <v>1</v>
      </c>
      <c r="K263" s="10" t="s">
        <v>552</v>
      </c>
      <c r="L263" s="10" t="s">
        <v>492</v>
      </c>
      <c r="M263" s="10">
        <v>10797</v>
      </c>
      <c r="N263" s="10" t="s">
        <v>1229</v>
      </c>
      <c r="O263" s="10" t="s">
        <v>1230</v>
      </c>
    </row>
    <row r="264" spans="1:15" ht="15" customHeight="1" x14ac:dyDescent="0.35">
      <c r="A264" s="10" t="s">
        <v>1231</v>
      </c>
      <c r="B264" s="10" t="s">
        <v>44</v>
      </c>
      <c r="C264" s="10" t="s">
        <v>44</v>
      </c>
      <c r="D264" s="10"/>
      <c r="E264" s="10">
        <v>1045</v>
      </c>
      <c r="F264" s="10">
        <v>4</v>
      </c>
      <c r="G264" s="11">
        <v>46273.696574074071</v>
      </c>
      <c r="H264" s="10">
        <v>3</v>
      </c>
      <c r="I264" s="10">
        <f t="shared" si="8"/>
        <v>16</v>
      </c>
      <c r="J264" s="10" t="str">
        <f t="shared" si="9"/>
        <v>1, 4, 5</v>
      </c>
      <c r="K264" s="10" t="s">
        <v>552</v>
      </c>
      <c r="L264" s="10" t="s">
        <v>492</v>
      </c>
      <c r="M264" s="10">
        <v>8459</v>
      </c>
      <c r="N264" s="10" t="s">
        <v>1224</v>
      </c>
      <c r="O264" s="10" t="s">
        <v>1232</v>
      </c>
    </row>
    <row r="265" spans="1:15" ht="15" customHeight="1" x14ac:dyDescent="0.35">
      <c r="A265" s="10" t="s">
        <v>1233</v>
      </c>
      <c r="B265" s="10" t="s">
        <v>44</v>
      </c>
      <c r="C265" s="10" t="s">
        <v>44</v>
      </c>
      <c r="D265" s="10"/>
      <c r="E265" s="10">
        <v>1045</v>
      </c>
      <c r="F265" s="10">
        <v>5</v>
      </c>
      <c r="G265" s="11">
        <v>46273.748680555553</v>
      </c>
      <c r="H265" s="10">
        <v>1</v>
      </c>
      <c r="I265" s="10">
        <f t="shared" si="8"/>
        <v>1</v>
      </c>
      <c r="J265" s="10" t="str">
        <f t="shared" si="9"/>
        <v>1</v>
      </c>
      <c r="K265" s="10" t="s">
        <v>552</v>
      </c>
      <c r="L265" s="10" t="s">
        <v>492</v>
      </c>
      <c r="M265" s="10">
        <v>16272</v>
      </c>
      <c r="N265" s="10" t="s">
        <v>1234</v>
      </c>
      <c r="O265" s="10" t="s">
        <v>1235</v>
      </c>
    </row>
    <row r="266" spans="1:15" ht="15" customHeight="1" x14ac:dyDescent="0.35">
      <c r="A266" s="10" t="s">
        <v>1236</v>
      </c>
      <c r="B266" s="10" t="s">
        <v>68</v>
      </c>
      <c r="C266" s="10" t="s">
        <v>68</v>
      </c>
      <c r="D266" s="10"/>
      <c r="E266" s="10">
        <v>1048</v>
      </c>
      <c r="F266" s="10">
        <v>1</v>
      </c>
      <c r="G266" s="11">
        <v>46273.666006944448</v>
      </c>
      <c r="H266" s="10">
        <v>3</v>
      </c>
      <c r="I266" s="10">
        <f t="shared" si="8"/>
        <v>6</v>
      </c>
      <c r="J266" s="10" t="str">
        <f t="shared" si="9"/>
        <v>1, 4, 6</v>
      </c>
      <c r="K266" s="10" t="s">
        <v>552</v>
      </c>
      <c r="L266" s="10" t="s">
        <v>492</v>
      </c>
      <c r="M266" s="10">
        <v>8491</v>
      </c>
      <c r="N266" s="10" t="s">
        <v>1237</v>
      </c>
      <c r="O266" s="10" t="s">
        <v>1238</v>
      </c>
    </row>
    <row r="267" spans="1:15" ht="15" customHeight="1" x14ac:dyDescent="0.35">
      <c r="A267" s="10" t="s">
        <v>1239</v>
      </c>
      <c r="B267" s="10" t="s">
        <v>68</v>
      </c>
      <c r="C267" s="10" t="s">
        <v>68</v>
      </c>
      <c r="D267" s="10"/>
      <c r="E267" s="10">
        <v>1048</v>
      </c>
      <c r="F267" s="10">
        <v>2</v>
      </c>
      <c r="G267" s="11">
        <v>46273.680625000001</v>
      </c>
      <c r="H267" s="10">
        <v>1</v>
      </c>
      <c r="I267" s="10">
        <f t="shared" si="8"/>
        <v>1</v>
      </c>
      <c r="J267" s="10" t="str">
        <f t="shared" si="9"/>
        <v>1</v>
      </c>
      <c r="K267" s="10" t="s">
        <v>552</v>
      </c>
      <c r="L267" s="10" t="s">
        <v>492</v>
      </c>
      <c r="M267" s="10">
        <v>8334</v>
      </c>
      <c r="N267" s="10" t="s">
        <v>1240</v>
      </c>
      <c r="O267" s="10" t="s">
        <v>1241</v>
      </c>
    </row>
    <row r="268" spans="1:15" ht="15" customHeight="1" x14ac:dyDescent="0.35">
      <c r="A268" s="10" t="s">
        <v>1242</v>
      </c>
      <c r="B268" s="10" t="s">
        <v>68</v>
      </c>
      <c r="C268" s="10" t="s">
        <v>68</v>
      </c>
      <c r="D268" s="10"/>
      <c r="E268" s="10">
        <v>1048</v>
      </c>
      <c r="F268" s="10">
        <v>3</v>
      </c>
      <c r="G268" s="11">
        <v>46273.686157407406</v>
      </c>
      <c r="H268" s="10">
        <v>1</v>
      </c>
      <c r="I268" s="10">
        <f t="shared" si="8"/>
        <v>1</v>
      </c>
      <c r="J268" s="10" t="str">
        <f t="shared" si="9"/>
        <v>1</v>
      </c>
      <c r="K268" s="10" t="s">
        <v>552</v>
      </c>
      <c r="L268" s="10" t="s">
        <v>492</v>
      </c>
      <c r="M268" s="10">
        <v>8334</v>
      </c>
      <c r="N268" s="10" t="s">
        <v>1240</v>
      </c>
      <c r="O268" s="10" t="s">
        <v>1243</v>
      </c>
    </row>
    <row r="269" spans="1:15" ht="15" customHeight="1" x14ac:dyDescent="0.35">
      <c r="A269" s="10" t="s">
        <v>1244</v>
      </c>
      <c r="B269" s="10" t="s">
        <v>68</v>
      </c>
      <c r="C269" s="10" t="s">
        <v>68</v>
      </c>
      <c r="D269" s="10"/>
      <c r="E269" s="10">
        <v>1048</v>
      </c>
      <c r="F269" s="10">
        <v>4</v>
      </c>
      <c r="G269" s="11">
        <v>46273.707708333342</v>
      </c>
      <c r="H269" s="10">
        <v>1</v>
      </c>
      <c r="I269" s="10">
        <f t="shared" si="8"/>
        <v>1</v>
      </c>
      <c r="J269" s="10" t="str">
        <f t="shared" si="9"/>
        <v>1</v>
      </c>
      <c r="K269" s="10" t="s">
        <v>552</v>
      </c>
      <c r="L269" s="10" t="s">
        <v>492</v>
      </c>
      <c r="M269" s="10">
        <v>18360</v>
      </c>
      <c r="N269" s="10" t="s">
        <v>1245</v>
      </c>
      <c r="O269" s="10" t="s">
        <v>1246</v>
      </c>
    </row>
    <row r="270" spans="1:15" ht="15" customHeight="1" x14ac:dyDescent="0.35">
      <c r="A270" s="10" t="s">
        <v>1247</v>
      </c>
      <c r="B270" s="10" t="s">
        <v>68</v>
      </c>
      <c r="C270" s="10" t="s">
        <v>68</v>
      </c>
      <c r="D270" s="10"/>
      <c r="E270" s="10">
        <v>1048</v>
      </c>
      <c r="F270" s="10">
        <v>5</v>
      </c>
      <c r="G270" s="11">
        <v>46273.727824074071</v>
      </c>
      <c r="H270" s="10">
        <v>1</v>
      </c>
      <c r="I270" s="10">
        <f t="shared" si="8"/>
        <v>1</v>
      </c>
      <c r="J270" s="10" t="str">
        <f t="shared" si="9"/>
        <v>1</v>
      </c>
      <c r="K270" s="10" t="s">
        <v>552</v>
      </c>
      <c r="L270" s="10" t="s">
        <v>492</v>
      </c>
      <c r="M270" s="10">
        <v>11768</v>
      </c>
      <c r="N270" s="10" t="s">
        <v>1248</v>
      </c>
      <c r="O270" s="10" t="s">
        <v>1249</v>
      </c>
    </row>
    <row r="271" spans="1:15" ht="15" customHeight="1" x14ac:dyDescent="0.35">
      <c r="A271" s="10" t="s">
        <v>1250</v>
      </c>
      <c r="B271" s="10" t="s">
        <v>68</v>
      </c>
      <c r="C271" s="10" t="s">
        <v>68</v>
      </c>
      <c r="D271" s="10"/>
      <c r="E271" s="10">
        <v>1048</v>
      </c>
      <c r="F271" s="10">
        <v>6</v>
      </c>
      <c r="G271" s="11">
        <v>46273.800740740742</v>
      </c>
      <c r="H271" s="10">
        <v>1</v>
      </c>
      <c r="I271" s="10">
        <f t="shared" si="8"/>
        <v>1</v>
      </c>
      <c r="J271" s="10" t="str">
        <f t="shared" si="9"/>
        <v>6</v>
      </c>
      <c r="K271" s="10" t="s">
        <v>552</v>
      </c>
      <c r="L271" s="10" t="s">
        <v>492</v>
      </c>
      <c r="M271" s="10">
        <v>20565</v>
      </c>
      <c r="N271" s="10" t="s">
        <v>1251</v>
      </c>
      <c r="O271" s="10" t="s">
        <v>1252</v>
      </c>
    </row>
    <row r="272" spans="1:15" ht="15" customHeight="1" x14ac:dyDescent="0.35">
      <c r="A272" s="10" t="s">
        <v>1253</v>
      </c>
      <c r="B272" s="10" t="s">
        <v>69</v>
      </c>
      <c r="C272" s="10" t="s">
        <v>69</v>
      </c>
      <c r="D272" s="10"/>
      <c r="E272" s="10">
        <v>1051</v>
      </c>
      <c r="F272" s="10">
        <v>1</v>
      </c>
      <c r="G272" s="11">
        <v>46273.655023148152</v>
      </c>
      <c r="H272" s="10">
        <v>2</v>
      </c>
      <c r="I272" s="10">
        <f t="shared" si="8"/>
        <v>7</v>
      </c>
      <c r="J272" s="10" t="str">
        <f t="shared" si="9"/>
        <v>3, 6</v>
      </c>
      <c r="K272" s="10" t="s">
        <v>552</v>
      </c>
      <c r="L272" s="10" t="s">
        <v>492</v>
      </c>
      <c r="M272" s="10">
        <v>20588</v>
      </c>
      <c r="N272" s="10" t="s">
        <v>1254</v>
      </c>
      <c r="O272" s="10" t="s">
        <v>1255</v>
      </c>
    </row>
    <row r="273" spans="1:15" ht="15" customHeight="1" x14ac:dyDescent="0.35">
      <c r="A273" s="10" t="s">
        <v>1256</v>
      </c>
      <c r="B273" s="10" t="s">
        <v>69</v>
      </c>
      <c r="C273" s="10" t="s">
        <v>69</v>
      </c>
      <c r="D273" s="10"/>
      <c r="E273" s="10">
        <v>1051</v>
      </c>
      <c r="F273" s="10">
        <v>2</v>
      </c>
      <c r="G273" s="11">
        <v>46273.655023148152</v>
      </c>
      <c r="H273" s="10">
        <v>1</v>
      </c>
      <c r="I273" s="10">
        <f t="shared" si="8"/>
        <v>2</v>
      </c>
      <c r="J273" s="10" t="str">
        <f t="shared" si="9"/>
        <v>3</v>
      </c>
      <c r="K273" s="10" t="s">
        <v>552</v>
      </c>
      <c r="L273" s="10" t="s">
        <v>492</v>
      </c>
      <c r="M273" s="10">
        <v>20588</v>
      </c>
      <c r="N273" s="10" t="s">
        <v>1254</v>
      </c>
      <c r="O273" s="10" t="s">
        <v>1257</v>
      </c>
    </row>
    <row r="274" spans="1:15" ht="15" customHeight="1" x14ac:dyDescent="0.35">
      <c r="A274" s="10" t="s">
        <v>1258</v>
      </c>
      <c r="B274" s="10" t="s">
        <v>69</v>
      </c>
      <c r="C274" s="10" t="s">
        <v>69</v>
      </c>
      <c r="D274" s="10"/>
      <c r="E274" s="10">
        <v>1051</v>
      </c>
      <c r="F274" s="10">
        <v>3</v>
      </c>
      <c r="G274" s="11">
        <v>46273.655624999999</v>
      </c>
      <c r="H274" s="10">
        <v>2</v>
      </c>
      <c r="I274" s="10">
        <f t="shared" si="8"/>
        <v>8</v>
      </c>
      <c r="J274" s="10" t="str">
        <f t="shared" si="9"/>
        <v>1, 4</v>
      </c>
      <c r="K274" s="10" t="s">
        <v>552</v>
      </c>
      <c r="L274" s="10" t="s">
        <v>492</v>
      </c>
      <c r="M274" s="10">
        <v>14784</v>
      </c>
      <c r="N274" s="10" t="s">
        <v>1259</v>
      </c>
      <c r="O274" s="10" t="s">
        <v>1260</v>
      </c>
    </row>
    <row r="275" spans="1:15" ht="15" customHeight="1" x14ac:dyDescent="0.35">
      <c r="A275" s="10" t="s">
        <v>1261</v>
      </c>
      <c r="B275" s="10" t="s">
        <v>69</v>
      </c>
      <c r="C275" s="10" t="s">
        <v>69</v>
      </c>
      <c r="D275" s="10"/>
      <c r="E275" s="10">
        <v>1051</v>
      </c>
      <c r="F275" s="10">
        <v>4</v>
      </c>
      <c r="G275" s="11">
        <v>46273.673657407409</v>
      </c>
      <c r="H275" s="10">
        <v>2</v>
      </c>
      <c r="I275" s="10">
        <f t="shared" si="8"/>
        <v>7</v>
      </c>
      <c r="J275" s="10" t="str">
        <f t="shared" si="9"/>
        <v>1, 4</v>
      </c>
      <c r="K275" s="10" t="s">
        <v>552</v>
      </c>
      <c r="L275" s="10" t="s">
        <v>492</v>
      </c>
      <c r="M275" s="10">
        <v>8458</v>
      </c>
      <c r="N275" s="10" t="s">
        <v>1262</v>
      </c>
      <c r="O275" s="10" t="s">
        <v>1263</v>
      </c>
    </row>
    <row r="276" spans="1:15" ht="15" customHeight="1" x14ac:dyDescent="0.35">
      <c r="A276" s="10" t="s">
        <v>1264</v>
      </c>
      <c r="B276" s="10" t="s">
        <v>69</v>
      </c>
      <c r="C276" s="10" t="s">
        <v>69</v>
      </c>
      <c r="D276" s="10"/>
      <c r="E276" s="10">
        <v>1051</v>
      </c>
      <c r="F276" s="10">
        <v>5</v>
      </c>
      <c r="G276" s="11">
        <v>46273.696585648147</v>
      </c>
      <c r="H276" s="10">
        <v>2</v>
      </c>
      <c r="I276" s="10">
        <f t="shared" si="8"/>
        <v>12</v>
      </c>
      <c r="J276" s="10" t="str">
        <f t="shared" si="9"/>
        <v>1, 4</v>
      </c>
      <c r="K276" s="10" t="s">
        <v>552</v>
      </c>
      <c r="L276" s="10" t="s">
        <v>492</v>
      </c>
      <c r="M276" s="10">
        <v>8827</v>
      </c>
      <c r="N276" s="10" t="s">
        <v>1265</v>
      </c>
      <c r="O276" s="10" t="s">
        <v>1266</v>
      </c>
    </row>
    <row r="277" spans="1:15" ht="15" customHeight="1" x14ac:dyDescent="0.35">
      <c r="A277" s="10" t="s">
        <v>1267</v>
      </c>
      <c r="B277" s="10" t="s">
        <v>69</v>
      </c>
      <c r="C277" s="10" t="s">
        <v>69</v>
      </c>
      <c r="D277" s="10"/>
      <c r="E277" s="10">
        <v>1051</v>
      </c>
      <c r="F277" s="10">
        <v>6</v>
      </c>
      <c r="G277" s="11">
        <v>46273.760497685187</v>
      </c>
      <c r="H277" s="10">
        <v>2</v>
      </c>
      <c r="I277" s="10">
        <f t="shared" si="8"/>
        <v>4</v>
      </c>
      <c r="J277" s="10" t="str">
        <f t="shared" si="9"/>
        <v>1, 2</v>
      </c>
      <c r="K277" s="10" t="s">
        <v>552</v>
      </c>
      <c r="L277" s="10" t="s">
        <v>492</v>
      </c>
      <c r="M277" s="10">
        <v>20588</v>
      </c>
      <c r="N277" s="10" t="s">
        <v>1254</v>
      </c>
      <c r="O277" s="10" t="s">
        <v>1268</v>
      </c>
    </row>
    <row r="278" spans="1:15" ht="15" customHeight="1" x14ac:dyDescent="0.35">
      <c r="A278" s="10" t="s">
        <v>1269</v>
      </c>
      <c r="B278" s="10" t="s">
        <v>69</v>
      </c>
      <c r="C278" s="10" t="s">
        <v>69</v>
      </c>
      <c r="D278" s="10"/>
      <c r="E278" s="10">
        <v>1051</v>
      </c>
      <c r="F278" s="10">
        <v>7</v>
      </c>
      <c r="G278" s="11">
        <v>46273.768784722219</v>
      </c>
      <c r="H278" s="10">
        <v>1</v>
      </c>
      <c r="I278" s="10">
        <f t="shared" si="8"/>
        <v>1</v>
      </c>
      <c r="J278" s="10" t="str">
        <f t="shared" si="9"/>
        <v>4</v>
      </c>
      <c r="K278" s="10" t="s">
        <v>552</v>
      </c>
      <c r="L278" s="10" t="s">
        <v>492</v>
      </c>
      <c r="M278" s="10">
        <v>20588</v>
      </c>
      <c r="N278" s="10" t="s">
        <v>1254</v>
      </c>
      <c r="O278" s="10" t="s">
        <v>1270</v>
      </c>
    </row>
    <row r="279" spans="1:15" ht="15" customHeight="1" x14ac:dyDescent="0.35">
      <c r="A279" s="10" t="s">
        <v>1271</v>
      </c>
      <c r="B279" s="10" t="s">
        <v>69</v>
      </c>
      <c r="C279" s="10" t="s">
        <v>69</v>
      </c>
      <c r="D279" s="10"/>
      <c r="E279" s="10">
        <v>1051</v>
      </c>
      <c r="F279" s="10">
        <v>8</v>
      </c>
      <c r="G279" s="11">
        <v>46273.768784722219</v>
      </c>
      <c r="H279" s="10">
        <v>1</v>
      </c>
      <c r="I279" s="10">
        <f t="shared" si="8"/>
        <v>1</v>
      </c>
      <c r="J279" s="10" t="str">
        <f t="shared" si="9"/>
        <v>3</v>
      </c>
      <c r="K279" s="10" t="s">
        <v>552</v>
      </c>
      <c r="L279" s="10" t="s">
        <v>492</v>
      </c>
      <c r="M279" s="10">
        <v>20588</v>
      </c>
      <c r="N279" s="10" t="s">
        <v>1254</v>
      </c>
      <c r="O279" s="10" t="s">
        <v>1272</v>
      </c>
    </row>
    <row r="280" spans="1:15" x14ac:dyDescent="0.35">
      <c r="A280" s="10" t="s">
        <v>1273</v>
      </c>
      <c r="B280" s="10" t="s">
        <v>69</v>
      </c>
      <c r="C280" s="10" t="s">
        <v>69</v>
      </c>
      <c r="D280" s="10"/>
      <c r="E280" s="10">
        <v>1051</v>
      </c>
      <c r="F280" s="10">
        <v>9</v>
      </c>
      <c r="G280" s="11">
        <v>46273.793796296297</v>
      </c>
      <c r="H280" s="10">
        <v>1</v>
      </c>
      <c r="I280" s="10">
        <f t="shared" si="8"/>
        <v>3</v>
      </c>
      <c r="J280" s="10" t="str">
        <f t="shared" si="9"/>
        <v>1</v>
      </c>
      <c r="K280" s="10" t="s">
        <v>552</v>
      </c>
      <c r="L280" s="10" t="s">
        <v>492</v>
      </c>
      <c r="M280" s="10">
        <v>13387</v>
      </c>
      <c r="N280" s="10" t="s">
        <v>1274</v>
      </c>
      <c r="O280" s="10" t="s">
        <v>1275</v>
      </c>
    </row>
    <row r="281" spans="1:15" x14ac:dyDescent="0.35">
      <c r="A281" s="10" t="s">
        <v>1276</v>
      </c>
      <c r="B281" s="10" t="s">
        <v>57</v>
      </c>
      <c r="C281" s="10" t="s">
        <v>57</v>
      </c>
      <c r="D281" s="10"/>
      <c r="E281" s="10">
        <v>1054</v>
      </c>
      <c r="F281" s="10">
        <v>1</v>
      </c>
      <c r="G281" s="11">
        <v>46273.655069444438</v>
      </c>
      <c r="H281" s="10">
        <v>4</v>
      </c>
      <c r="I281" s="10">
        <f t="shared" si="8"/>
        <v>13</v>
      </c>
      <c r="J281" s="10" t="str">
        <f t="shared" si="9"/>
        <v>1, 2, 4, 5</v>
      </c>
      <c r="K281" s="10" t="s">
        <v>552</v>
      </c>
      <c r="L281" s="10" t="s">
        <v>492</v>
      </c>
      <c r="M281" s="10">
        <v>6303</v>
      </c>
      <c r="N281" s="10" t="s">
        <v>1277</v>
      </c>
      <c r="O281" s="10" t="s">
        <v>1278</v>
      </c>
    </row>
    <row r="282" spans="1:15" x14ac:dyDescent="0.35">
      <c r="A282" s="10" t="s">
        <v>1279</v>
      </c>
      <c r="B282" s="10" t="s">
        <v>57</v>
      </c>
      <c r="C282" s="10" t="s">
        <v>57</v>
      </c>
      <c r="D282" s="10"/>
      <c r="E282" s="10">
        <v>1054</v>
      </c>
      <c r="F282" s="10">
        <v>2</v>
      </c>
      <c r="G282" s="11">
        <v>46273.655069444438</v>
      </c>
      <c r="H282" s="10">
        <v>1</v>
      </c>
      <c r="I282" s="10">
        <f t="shared" si="8"/>
        <v>3</v>
      </c>
      <c r="J282" s="10" t="str">
        <f t="shared" si="9"/>
        <v>3</v>
      </c>
      <c r="K282" s="10" t="s">
        <v>552</v>
      </c>
      <c r="L282" s="10" t="s">
        <v>492</v>
      </c>
      <c r="M282" s="10">
        <v>6303</v>
      </c>
      <c r="N282" s="10" t="s">
        <v>1277</v>
      </c>
      <c r="O282" s="10" t="s">
        <v>1280</v>
      </c>
    </row>
    <row r="283" spans="1:15" x14ac:dyDescent="0.35">
      <c r="A283" s="10" t="s">
        <v>1281</v>
      </c>
      <c r="B283" s="10" t="s">
        <v>57</v>
      </c>
      <c r="C283" s="10" t="s">
        <v>57</v>
      </c>
      <c r="D283" s="10"/>
      <c r="E283" s="10">
        <v>1054</v>
      </c>
      <c r="F283" s="10">
        <v>3</v>
      </c>
      <c r="G283" s="11">
        <v>46273.655150462961</v>
      </c>
      <c r="H283" s="10">
        <v>1</v>
      </c>
      <c r="I283" s="10">
        <f t="shared" si="8"/>
        <v>1</v>
      </c>
      <c r="J283" s="10" t="str">
        <f t="shared" si="9"/>
        <v>1</v>
      </c>
      <c r="K283" s="10" t="s">
        <v>552</v>
      </c>
      <c r="L283" s="10" t="s">
        <v>492</v>
      </c>
      <c r="M283" s="10">
        <v>30907</v>
      </c>
      <c r="N283" s="10" t="s">
        <v>1282</v>
      </c>
      <c r="O283" s="10" t="s">
        <v>1283</v>
      </c>
    </row>
    <row r="284" spans="1:15" x14ac:dyDescent="0.35">
      <c r="A284" s="10" t="s">
        <v>1284</v>
      </c>
      <c r="B284" s="10" t="s">
        <v>57</v>
      </c>
      <c r="C284" s="10" t="s">
        <v>57</v>
      </c>
      <c r="D284" s="10"/>
      <c r="E284" s="10">
        <v>1054</v>
      </c>
      <c r="F284" s="10">
        <v>4</v>
      </c>
      <c r="G284" s="11">
        <v>46273.68408564815</v>
      </c>
      <c r="H284" s="10">
        <v>3</v>
      </c>
      <c r="I284" s="10">
        <f t="shared" si="8"/>
        <v>4</v>
      </c>
      <c r="J284" s="10" t="str">
        <f t="shared" si="9"/>
        <v>1, 2</v>
      </c>
      <c r="K284" s="10" t="s">
        <v>552</v>
      </c>
      <c r="L284" s="10" t="s">
        <v>492</v>
      </c>
      <c r="M284" s="10">
        <v>6979</v>
      </c>
      <c r="N284" s="10" t="s">
        <v>1285</v>
      </c>
      <c r="O284" s="10" t="s">
        <v>1286</v>
      </c>
    </row>
    <row r="285" spans="1:15" x14ac:dyDescent="0.35">
      <c r="A285" s="10" t="s">
        <v>1287</v>
      </c>
      <c r="B285" s="10" t="s">
        <v>57</v>
      </c>
      <c r="C285" s="10" t="s">
        <v>57</v>
      </c>
      <c r="D285" s="10"/>
      <c r="E285" s="10">
        <v>1054</v>
      </c>
      <c r="F285" s="10">
        <v>5</v>
      </c>
      <c r="G285" s="11">
        <v>46273.697291666656</v>
      </c>
      <c r="H285" s="10">
        <v>1</v>
      </c>
      <c r="I285" s="10">
        <f t="shared" si="8"/>
        <v>1</v>
      </c>
      <c r="J285" s="10" t="str">
        <f t="shared" si="9"/>
        <v>4</v>
      </c>
      <c r="K285" s="10" t="s">
        <v>552</v>
      </c>
      <c r="L285" s="10" t="s">
        <v>492</v>
      </c>
      <c r="M285" s="10">
        <v>31464</v>
      </c>
      <c r="N285" s="10" t="s">
        <v>1288</v>
      </c>
      <c r="O285" s="10" t="s">
        <v>1289</v>
      </c>
    </row>
    <row r="286" spans="1:15" x14ac:dyDescent="0.35">
      <c r="A286" s="10" t="s">
        <v>1290</v>
      </c>
      <c r="B286" s="10" t="s">
        <v>57</v>
      </c>
      <c r="C286" s="10" t="s">
        <v>57</v>
      </c>
      <c r="D286" s="10"/>
      <c r="E286" s="10">
        <v>1054</v>
      </c>
      <c r="F286" s="10">
        <v>6</v>
      </c>
      <c r="G286" s="11">
        <v>46273.701458333337</v>
      </c>
      <c r="H286" s="10">
        <v>1</v>
      </c>
      <c r="I286" s="10">
        <f t="shared" si="8"/>
        <v>1</v>
      </c>
      <c r="J286" s="10" t="str">
        <f t="shared" si="9"/>
        <v>3</v>
      </c>
      <c r="K286" s="10" t="s">
        <v>552</v>
      </c>
      <c r="L286" s="10" t="s">
        <v>492</v>
      </c>
      <c r="M286" s="10">
        <v>6979</v>
      </c>
      <c r="N286" s="10" t="s">
        <v>1285</v>
      </c>
      <c r="O286" s="10" t="s">
        <v>1291</v>
      </c>
    </row>
    <row r="287" spans="1:15" x14ac:dyDescent="0.35">
      <c r="A287" s="10" t="s">
        <v>1292</v>
      </c>
      <c r="B287" s="10" t="s">
        <v>57</v>
      </c>
      <c r="C287" s="10" t="s">
        <v>57</v>
      </c>
      <c r="D287" s="10"/>
      <c r="E287" s="10">
        <v>1054</v>
      </c>
      <c r="F287" s="10">
        <v>7</v>
      </c>
      <c r="G287" s="11">
        <v>46273.71601851852</v>
      </c>
      <c r="H287" s="10">
        <v>3</v>
      </c>
      <c r="I287" s="10">
        <f t="shared" si="8"/>
        <v>3</v>
      </c>
      <c r="J287" s="10" t="str">
        <f t="shared" si="9"/>
        <v>1, 2, 4</v>
      </c>
      <c r="K287" s="10" t="s">
        <v>552</v>
      </c>
      <c r="L287" s="10" t="s">
        <v>492</v>
      </c>
      <c r="M287" s="10">
        <v>22906</v>
      </c>
      <c r="N287" s="10" t="s">
        <v>1293</v>
      </c>
      <c r="O287" s="10" t="s">
        <v>1294</v>
      </c>
    </row>
    <row r="288" spans="1:15" x14ac:dyDescent="0.35">
      <c r="A288" s="10" t="s">
        <v>1295</v>
      </c>
      <c r="B288" s="10" t="s">
        <v>57</v>
      </c>
      <c r="C288" s="10" t="s">
        <v>57</v>
      </c>
      <c r="D288" s="10"/>
      <c r="E288" s="10">
        <v>1054</v>
      </c>
      <c r="F288" s="10">
        <v>8</v>
      </c>
      <c r="G288" s="11">
        <v>46273.719490740739</v>
      </c>
      <c r="H288" s="10">
        <v>3</v>
      </c>
      <c r="I288" s="10">
        <f t="shared" si="8"/>
        <v>6</v>
      </c>
      <c r="J288" s="10" t="str">
        <f t="shared" si="9"/>
        <v>1, 2, 4</v>
      </c>
      <c r="K288" s="10" t="s">
        <v>552</v>
      </c>
      <c r="L288" s="10" t="s">
        <v>492</v>
      </c>
      <c r="M288" s="10">
        <v>864</v>
      </c>
      <c r="N288" s="10" t="s">
        <v>1296</v>
      </c>
      <c r="O288" s="10" t="s">
        <v>1297</v>
      </c>
    </row>
    <row r="289" spans="1:15" x14ac:dyDescent="0.35">
      <c r="A289" s="10" t="s">
        <v>1298</v>
      </c>
      <c r="B289" s="10" t="s">
        <v>57</v>
      </c>
      <c r="C289" s="10" t="s">
        <v>57</v>
      </c>
      <c r="D289" s="10"/>
      <c r="E289" s="10">
        <v>1054</v>
      </c>
      <c r="F289" s="10">
        <v>9</v>
      </c>
      <c r="G289" s="11">
        <v>46273.734803240739</v>
      </c>
      <c r="H289" s="10">
        <v>1</v>
      </c>
      <c r="I289" s="10">
        <f t="shared" si="8"/>
        <v>2</v>
      </c>
      <c r="J289" s="10" t="str">
        <f t="shared" si="9"/>
        <v>4</v>
      </c>
      <c r="K289" s="10" t="s">
        <v>552</v>
      </c>
      <c r="L289" s="10" t="s">
        <v>492</v>
      </c>
      <c r="M289" s="10">
        <v>6322</v>
      </c>
      <c r="N289" s="10" t="s">
        <v>1299</v>
      </c>
      <c r="O289" s="10" t="s">
        <v>1300</v>
      </c>
    </row>
    <row r="290" spans="1:15" x14ac:dyDescent="0.35">
      <c r="A290" s="10" t="s">
        <v>1301</v>
      </c>
      <c r="B290" s="10" t="s">
        <v>57</v>
      </c>
      <c r="C290" s="10" t="s">
        <v>57</v>
      </c>
      <c r="D290" s="10"/>
      <c r="E290" s="10">
        <v>1054</v>
      </c>
      <c r="F290" s="10">
        <v>10</v>
      </c>
      <c r="G290" s="11">
        <v>46273.738229166673</v>
      </c>
      <c r="H290" s="10">
        <v>1</v>
      </c>
      <c r="I290" s="10">
        <f t="shared" si="8"/>
        <v>2</v>
      </c>
      <c r="J290" s="10" t="str">
        <f t="shared" si="9"/>
        <v>4</v>
      </c>
      <c r="K290" s="10" t="s">
        <v>552</v>
      </c>
      <c r="L290" s="10" t="s">
        <v>492</v>
      </c>
      <c r="M290" s="10">
        <v>6699</v>
      </c>
      <c r="N290" s="10" t="s">
        <v>1302</v>
      </c>
      <c r="O290" s="10" t="s">
        <v>1303</v>
      </c>
    </row>
    <row r="291" spans="1:15" x14ac:dyDescent="0.35">
      <c r="A291" s="10" t="s">
        <v>1304</v>
      </c>
      <c r="B291" s="10" t="s">
        <v>57</v>
      </c>
      <c r="C291" s="10" t="s">
        <v>57</v>
      </c>
      <c r="D291" s="10"/>
      <c r="E291" s="10">
        <v>1054</v>
      </c>
      <c r="F291" s="10">
        <v>11</v>
      </c>
      <c r="G291" s="11">
        <v>46273.752118055563</v>
      </c>
      <c r="H291" s="10">
        <v>1</v>
      </c>
      <c r="I291" s="10">
        <f t="shared" si="8"/>
        <v>1</v>
      </c>
      <c r="J291" s="10" t="str">
        <f t="shared" si="9"/>
        <v>1</v>
      </c>
      <c r="K291" s="10" t="s">
        <v>552</v>
      </c>
      <c r="L291" s="10" t="s">
        <v>492</v>
      </c>
      <c r="M291" s="10">
        <v>28653</v>
      </c>
      <c r="N291" s="10" t="s">
        <v>1305</v>
      </c>
      <c r="O291" s="10" t="s">
        <v>1306</v>
      </c>
    </row>
    <row r="292" spans="1:15" x14ac:dyDescent="0.35">
      <c r="A292" s="10" t="s">
        <v>1307</v>
      </c>
      <c r="B292" s="10" t="s">
        <v>57</v>
      </c>
      <c r="C292" s="10" t="s">
        <v>57</v>
      </c>
      <c r="D292" s="10"/>
      <c r="E292" s="10">
        <v>1054</v>
      </c>
      <c r="F292" s="10">
        <v>12</v>
      </c>
      <c r="G292" s="11">
        <v>46273.763229166667</v>
      </c>
      <c r="H292" s="10">
        <v>1</v>
      </c>
      <c r="I292" s="10">
        <f t="shared" si="8"/>
        <v>1</v>
      </c>
      <c r="J292" s="10" t="str">
        <f t="shared" si="9"/>
        <v>4</v>
      </c>
      <c r="K292" s="10" t="s">
        <v>552</v>
      </c>
      <c r="L292" s="10" t="s">
        <v>492</v>
      </c>
      <c r="M292" s="10">
        <v>7021</v>
      </c>
      <c r="N292" s="10" t="s">
        <v>1308</v>
      </c>
      <c r="O292" s="10" t="s">
        <v>1309</v>
      </c>
    </row>
    <row r="293" spans="1:15" x14ac:dyDescent="0.35">
      <c r="A293" s="10" t="s">
        <v>1310</v>
      </c>
      <c r="B293" s="10" t="s">
        <v>57</v>
      </c>
      <c r="C293" s="10" t="s">
        <v>57</v>
      </c>
      <c r="D293" s="10"/>
      <c r="E293" s="10">
        <v>1054</v>
      </c>
      <c r="F293" s="10">
        <v>13</v>
      </c>
      <c r="G293" s="11">
        <v>46273.775763888887</v>
      </c>
      <c r="H293" s="10">
        <v>2</v>
      </c>
      <c r="I293" s="10">
        <f t="shared" si="8"/>
        <v>5</v>
      </c>
      <c r="J293" s="10" t="str">
        <f t="shared" si="9"/>
        <v>1, 4</v>
      </c>
      <c r="K293" s="10" t="s">
        <v>552</v>
      </c>
      <c r="L293" s="10" t="s">
        <v>492</v>
      </c>
      <c r="M293" s="10">
        <v>6322</v>
      </c>
      <c r="N293" s="10" t="s">
        <v>1299</v>
      </c>
      <c r="O293" s="10" t="s">
        <v>1311</v>
      </c>
    </row>
    <row r="294" spans="1:15" x14ac:dyDescent="0.35">
      <c r="A294" s="10" t="s">
        <v>1312</v>
      </c>
      <c r="B294" s="10" t="s">
        <v>51</v>
      </c>
      <c r="C294" s="10" t="s">
        <v>51</v>
      </c>
      <c r="D294" s="10"/>
      <c r="E294" s="10">
        <v>1057</v>
      </c>
      <c r="F294" s="10">
        <v>1</v>
      </c>
      <c r="G294" s="11">
        <v>46273.655034722222</v>
      </c>
      <c r="H294" s="10">
        <v>1</v>
      </c>
      <c r="I294" s="10">
        <f t="shared" si="8"/>
        <v>1</v>
      </c>
      <c r="J294" s="10" t="str">
        <f t="shared" si="9"/>
        <v>3</v>
      </c>
      <c r="K294" s="10" t="s">
        <v>552</v>
      </c>
      <c r="L294" s="10" t="s">
        <v>492</v>
      </c>
      <c r="M294" s="10">
        <v>30779</v>
      </c>
      <c r="N294" s="10" t="s">
        <v>1313</v>
      </c>
      <c r="O294" s="10" t="s">
        <v>1314</v>
      </c>
    </row>
    <row r="295" spans="1:15" x14ac:dyDescent="0.35">
      <c r="A295" s="10" t="s">
        <v>1315</v>
      </c>
      <c r="B295" s="10" t="s">
        <v>51</v>
      </c>
      <c r="C295" s="10" t="s">
        <v>51</v>
      </c>
      <c r="D295" s="10"/>
      <c r="E295" s="10">
        <v>1057</v>
      </c>
      <c r="F295" s="10">
        <v>2</v>
      </c>
      <c r="G295" s="11">
        <v>46273.655150462961</v>
      </c>
      <c r="H295" s="10">
        <v>2</v>
      </c>
      <c r="I295" s="10">
        <f t="shared" si="8"/>
        <v>3</v>
      </c>
      <c r="J295" s="10" t="str">
        <f t="shared" si="9"/>
        <v>1, 6</v>
      </c>
      <c r="K295" s="10" t="s">
        <v>552</v>
      </c>
      <c r="L295" s="10" t="s">
        <v>492</v>
      </c>
      <c r="M295" s="10">
        <v>5024</v>
      </c>
      <c r="N295" s="10" t="s">
        <v>1316</v>
      </c>
      <c r="O295" s="10" t="s">
        <v>1317</v>
      </c>
    </row>
    <row r="296" spans="1:15" x14ac:dyDescent="0.35">
      <c r="A296" s="10" t="s">
        <v>1318</v>
      </c>
      <c r="B296" s="10" t="s">
        <v>51</v>
      </c>
      <c r="C296" s="10" t="s">
        <v>51</v>
      </c>
      <c r="D296" s="10"/>
      <c r="E296" s="10">
        <v>1057</v>
      </c>
      <c r="F296" s="10">
        <v>3</v>
      </c>
      <c r="G296" s="11">
        <v>46273.655150462961</v>
      </c>
      <c r="H296" s="10">
        <v>1</v>
      </c>
      <c r="I296" s="10">
        <f t="shared" si="8"/>
        <v>1</v>
      </c>
      <c r="J296" s="10" t="str">
        <f t="shared" si="9"/>
        <v>2</v>
      </c>
      <c r="K296" s="10" t="s">
        <v>552</v>
      </c>
      <c r="L296" s="10" t="s">
        <v>492</v>
      </c>
      <c r="M296" s="10">
        <v>30779</v>
      </c>
      <c r="N296" s="10" t="s">
        <v>1313</v>
      </c>
      <c r="O296" s="10" t="s">
        <v>1319</v>
      </c>
    </row>
    <row r="297" spans="1:15" x14ac:dyDescent="0.35">
      <c r="A297" s="10" t="s">
        <v>1320</v>
      </c>
      <c r="B297" s="10" t="s">
        <v>51</v>
      </c>
      <c r="C297" s="10" t="s">
        <v>51</v>
      </c>
      <c r="D297" s="10"/>
      <c r="E297" s="10">
        <v>1057</v>
      </c>
      <c r="F297" s="10">
        <v>4</v>
      </c>
      <c r="G297" s="11">
        <v>46273.655150462961</v>
      </c>
      <c r="H297" s="10">
        <v>1</v>
      </c>
      <c r="I297" s="10">
        <f t="shared" si="8"/>
        <v>1</v>
      </c>
      <c r="J297" s="10" t="str">
        <f t="shared" si="9"/>
        <v>1</v>
      </c>
      <c r="K297" s="10" t="s">
        <v>552</v>
      </c>
      <c r="L297" s="10" t="s">
        <v>492</v>
      </c>
      <c r="M297" s="10">
        <v>20802</v>
      </c>
      <c r="N297" s="10" t="s">
        <v>1321</v>
      </c>
      <c r="O297" s="10" t="s">
        <v>1322</v>
      </c>
    </row>
    <row r="298" spans="1:15" x14ac:dyDescent="0.35">
      <c r="A298" s="10" t="s">
        <v>1323</v>
      </c>
      <c r="B298" s="10" t="s">
        <v>51</v>
      </c>
      <c r="C298" s="10" t="s">
        <v>51</v>
      </c>
      <c r="D298" s="10"/>
      <c r="E298" s="10">
        <v>1057</v>
      </c>
      <c r="F298" s="10">
        <v>5</v>
      </c>
      <c r="G298" s="11">
        <v>46273.655150462961</v>
      </c>
      <c r="H298" s="10">
        <v>1</v>
      </c>
      <c r="I298" s="10">
        <f t="shared" si="8"/>
        <v>1</v>
      </c>
      <c r="J298" s="10" t="str">
        <f t="shared" si="9"/>
        <v>1</v>
      </c>
      <c r="K298" s="10" t="s">
        <v>552</v>
      </c>
      <c r="L298" s="10" t="s">
        <v>492</v>
      </c>
      <c r="M298" s="10">
        <v>20802</v>
      </c>
      <c r="N298" s="10" t="s">
        <v>1321</v>
      </c>
      <c r="O298" s="10" t="s">
        <v>1324</v>
      </c>
    </row>
    <row r="299" spans="1:15" x14ac:dyDescent="0.35">
      <c r="A299" s="10" t="s">
        <v>1325</v>
      </c>
      <c r="B299" s="10" t="s">
        <v>51</v>
      </c>
      <c r="C299" s="10" t="s">
        <v>51</v>
      </c>
      <c r="D299" s="10"/>
      <c r="E299" s="10">
        <v>1057</v>
      </c>
      <c r="F299" s="10">
        <v>6</v>
      </c>
      <c r="G299" s="11">
        <v>46273.655150462961</v>
      </c>
      <c r="H299" s="10">
        <v>1</v>
      </c>
      <c r="I299" s="10">
        <f t="shared" si="8"/>
        <v>1</v>
      </c>
      <c r="J299" s="10" t="str">
        <f t="shared" si="9"/>
        <v>1</v>
      </c>
      <c r="K299" s="10" t="s">
        <v>552</v>
      </c>
      <c r="L299" s="10" t="s">
        <v>492</v>
      </c>
      <c r="M299" s="10">
        <v>20802</v>
      </c>
      <c r="N299" s="10" t="s">
        <v>1321</v>
      </c>
      <c r="O299" s="10" t="s">
        <v>1326</v>
      </c>
    </row>
    <row r="300" spans="1:15" x14ac:dyDescent="0.35">
      <c r="A300" s="10" t="s">
        <v>1327</v>
      </c>
      <c r="B300" s="10" t="s">
        <v>51</v>
      </c>
      <c r="C300" s="10" t="s">
        <v>51</v>
      </c>
      <c r="D300" s="10"/>
      <c r="E300" s="10">
        <v>1057</v>
      </c>
      <c r="F300" s="10">
        <v>7</v>
      </c>
      <c r="G300" s="11">
        <v>46273.675729166673</v>
      </c>
      <c r="H300" s="10">
        <v>1</v>
      </c>
      <c r="I300" s="10">
        <f t="shared" si="8"/>
        <v>2</v>
      </c>
      <c r="J300" s="10" t="str">
        <f t="shared" si="9"/>
        <v>3</v>
      </c>
      <c r="K300" s="10" t="s">
        <v>552</v>
      </c>
      <c r="L300" s="10" t="s">
        <v>492</v>
      </c>
      <c r="M300" s="10">
        <v>6484</v>
      </c>
      <c r="N300" s="10" t="s">
        <v>1328</v>
      </c>
      <c r="O300" s="10" t="s">
        <v>1329</v>
      </c>
    </row>
    <row r="301" spans="1:15" x14ac:dyDescent="0.35">
      <c r="A301" s="10" t="s">
        <v>1330</v>
      </c>
      <c r="B301" s="10" t="s">
        <v>51</v>
      </c>
      <c r="C301" s="10" t="s">
        <v>51</v>
      </c>
      <c r="D301" s="10"/>
      <c r="E301" s="10">
        <v>1057</v>
      </c>
      <c r="F301" s="10">
        <v>8</v>
      </c>
      <c r="G301" s="11">
        <v>46273.676423611112</v>
      </c>
      <c r="H301" s="10">
        <v>1</v>
      </c>
      <c r="I301" s="10">
        <f t="shared" si="8"/>
        <v>1</v>
      </c>
      <c r="J301" s="10" t="str">
        <f t="shared" si="9"/>
        <v>3</v>
      </c>
      <c r="K301" s="10" t="s">
        <v>552</v>
      </c>
      <c r="L301" s="10" t="s">
        <v>492</v>
      </c>
      <c r="M301" s="10">
        <v>6484</v>
      </c>
      <c r="N301" s="10" t="s">
        <v>1328</v>
      </c>
      <c r="O301" s="10" t="s">
        <v>1331</v>
      </c>
    </row>
    <row r="302" spans="1:15" x14ac:dyDescent="0.35">
      <c r="A302" s="10" t="s">
        <v>1332</v>
      </c>
      <c r="B302" s="10" t="s">
        <v>51</v>
      </c>
      <c r="C302" s="10" t="s">
        <v>51</v>
      </c>
      <c r="D302" s="10"/>
      <c r="E302" s="10">
        <v>1057</v>
      </c>
      <c r="F302" s="10">
        <v>9</v>
      </c>
      <c r="G302" s="11">
        <v>46273.679907407408</v>
      </c>
      <c r="H302" s="10">
        <v>1</v>
      </c>
      <c r="I302" s="10">
        <f t="shared" si="8"/>
        <v>1</v>
      </c>
      <c r="J302" s="10" t="str">
        <f t="shared" si="9"/>
        <v>3</v>
      </c>
      <c r="K302" s="10" t="s">
        <v>552</v>
      </c>
      <c r="L302" s="10" t="s">
        <v>492</v>
      </c>
      <c r="M302" s="10">
        <v>6484</v>
      </c>
      <c r="N302" s="10" t="s">
        <v>1328</v>
      </c>
      <c r="O302" s="10" t="s">
        <v>1333</v>
      </c>
    </row>
    <row r="303" spans="1:15" x14ac:dyDescent="0.35">
      <c r="A303" s="10" t="s">
        <v>1334</v>
      </c>
      <c r="B303" s="10" t="s">
        <v>51</v>
      </c>
      <c r="C303" s="10" t="s">
        <v>51</v>
      </c>
      <c r="D303" s="10"/>
      <c r="E303" s="10">
        <v>1057</v>
      </c>
      <c r="F303" s="10">
        <v>10</v>
      </c>
      <c r="G303" s="11">
        <v>46273.680625000001</v>
      </c>
      <c r="H303" s="10">
        <v>1</v>
      </c>
      <c r="I303" s="10">
        <f t="shared" si="8"/>
        <v>1</v>
      </c>
      <c r="J303" s="10" t="str">
        <f t="shared" si="9"/>
        <v>3</v>
      </c>
      <c r="K303" s="10" t="s">
        <v>552</v>
      </c>
      <c r="L303" s="10" t="s">
        <v>492</v>
      </c>
      <c r="M303" s="10">
        <v>6484</v>
      </c>
      <c r="N303" s="10" t="s">
        <v>1328</v>
      </c>
      <c r="O303" s="10" t="s">
        <v>1335</v>
      </c>
    </row>
    <row r="304" spans="1:15" x14ac:dyDescent="0.35">
      <c r="A304" s="10" t="s">
        <v>1336</v>
      </c>
      <c r="B304" s="10" t="s">
        <v>51</v>
      </c>
      <c r="C304" s="10" t="s">
        <v>51</v>
      </c>
      <c r="D304" s="10"/>
      <c r="E304" s="10">
        <v>1057</v>
      </c>
      <c r="F304" s="10">
        <v>11</v>
      </c>
      <c r="G304" s="11">
        <v>46273.744513888887</v>
      </c>
      <c r="H304" s="10">
        <v>1</v>
      </c>
      <c r="I304" s="10">
        <f t="shared" si="8"/>
        <v>2</v>
      </c>
      <c r="J304" s="10" t="str">
        <f t="shared" si="9"/>
        <v>1</v>
      </c>
      <c r="K304" s="10" t="s">
        <v>552</v>
      </c>
      <c r="L304" s="10" t="s">
        <v>492</v>
      </c>
      <c r="M304" s="10">
        <v>5024</v>
      </c>
      <c r="N304" s="10" t="s">
        <v>1316</v>
      </c>
      <c r="O304" s="10" t="s">
        <v>1337</v>
      </c>
    </row>
    <row r="305" spans="1:15" x14ac:dyDescent="0.35">
      <c r="A305" s="10" t="s">
        <v>1338</v>
      </c>
      <c r="B305" s="10" t="s">
        <v>51</v>
      </c>
      <c r="C305" s="10" t="s">
        <v>51</v>
      </c>
      <c r="D305" s="10"/>
      <c r="E305" s="10">
        <v>1057</v>
      </c>
      <c r="F305" s="10">
        <v>12</v>
      </c>
      <c r="G305" s="11">
        <v>46273.754918981482</v>
      </c>
      <c r="H305" s="10">
        <v>3</v>
      </c>
      <c r="I305" s="10">
        <f t="shared" si="8"/>
        <v>3</v>
      </c>
      <c r="J305" s="10" t="str">
        <f t="shared" si="9"/>
        <v>1, 4, 5</v>
      </c>
      <c r="K305" s="10" t="s">
        <v>552</v>
      </c>
      <c r="L305" s="10" t="s">
        <v>492</v>
      </c>
      <c r="M305" s="10">
        <v>6484</v>
      </c>
      <c r="N305" s="10" t="s">
        <v>1328</v>
      </c>
      <c r="O305" s="10" t="s">
        <v>1339</v>
      </c>
    </row>
    <row r="306" spans="1:15" x14ac:dyDescent="0.35">
      <c r="A306" s="10" t="s">
        <v>1340</v>
      </c>
      <c r="B306" s="10" t="s">
        <v>51</v>
      </c>
      <c r="C306" s="10" t="s">
        <v>51</v>
      </c>
      <c r="D306" s="10"/>
      <c r="E306" s="10">
        <v>1057</v>
      </c>
      <c r="F306" s="10">
        <v>13</v>
      </c>
      <c r="G306" s="11">
        <v>46273.761180555557</v>
      </c>
      <c r="H306" s="10">
        <v>1</v>
      </c>
      <c r="I306" s="10">
        <f t="shared" si="8"/>
        <v>1</v>
      </c>
      <c r="J306" s="10" t="str">
        <f t="shared" si="9"/>
        <v>3</v>
      </c>
      <c r="K306" s="10" t="s">
        <v>552</v>
      </c>
      <c r="L306" s="10" t="s">
        <v>492</v>
      </c>
      <c r="M306" s="10">
        <v>24785</v>
      </c>
      <c r="N306" s="10" t="s">
        <v>1341</v>
      </c>
      <c r="O306" s="10" t="s">
        <v>1342</v>
      </c>
    </row>
    <row r="307" spans="1:15" x14ac:dyDescent="0.35">
      <c r="A307" s="10" t="s">
        <v>1343</v>
      </c>
      <c r="B307" s="10" t="s">
        <v>51</v>
      </c>
      <c r="C307" s="10" t="s">
        <v>51</v>
      </c>
      <c r="D307" s="10"/>
      <c r="E307" s="10">
        <v>1057</v>
      </c>
      <c r="F307" s="10">
        <v>14</v>
      </c>
      <c r="G307" s="11">
        <v>46273.761203703703</v>
      </c>
      <c r="H307" s="10">
        <v>1</v>
      </c>
      <c r="I307" s="10">
        <f t="shared" si="8"/>
        <v>1</v>
      </c>
      <c r="J307" s="10" t="str">
        <f t="shared" si="9"/>
        <v>1</v>
      </c>
      <c r="K307" s="10" t="s">
        <v>552</v>
      </c>
      <c r="L307" s="10" t="s">
        <v>492</v>
      </c>
      <c r="M307" s="10">
        <v>24785</v>
      </c>
      <c r="N307" s="10" t="s">
        <v>1341</v>
      </c>
      <c r="O307" s="10" t="s">
        <v>1344</v>
      </c>
    </row>
    <row r="308" spans="1:15" x14ac:dyDescent="0.35">
      <c r="A308" s="10" t="s">
        <v>1345</v>
      </c>
      <c r="B308" s="10" t="s">
        <v>70</v>
      </c>
      <c r="C308" s="10" t="s">
        <v>70</v>
      </c>
      <c r="D308" s="10"/>
      <c r="E308" s="10">
        <v>1063</v>
      </c>
      <c r="F308" s="10">
        <v>1</v>
      </c>
      <c r="G308" s="11">
        <v>46273.655046296299</v>
      </c>
      <c r="H308" s="10">
        <v>1</v>
      </c>
      <c r="I308" s="10">
        <f t="shared" si="8"/>
        <v>4</v>
      </c>
      <c r="J308" s="10" t="str">
        <f t="shared" si="9"/>
        <v>3</v>
      </c>
      <c r="K308" s="10" t="s">
        <v>552</v>
      </c>
      <c r="L308" s="10" t="s">
        <v>492</v>
      </c>
      <c r="M308" s="10">
        <v>16226</v>
      </c>
      <c r="N308" s="10" t="s">
        <v>1346</v>
      </c>
      <c r="O308" s="10" t="s">
        <v>1347</v>
      </c>
    </row>
    <row r="309" spans="1:15" x14ac:dyDescent="0.35">
      <c r="A309" s="10" t="s">
        <v>1348</v>
      </c>
      <c r="B309" s="10" t="s">
        <v>70</v>
      </c>
      <c r="C309" s="10" t="s">
        <v>70</v>
      </c>
      <c r="D309" s="10"/>
      <c r="E309" s="10">
        <v>1063</v>
      </c>
      <c r="F309" s="10">
        <v>2</v>
      </c>
      <c r="G309" s="11">
        <v>46273.655046296299</v>
      </c>
      <c r="H309" s="10">
        <v>1</v>
      </c>
      <c r="I309" s="10">
        <f t="shared" si="8"/>
        <v>1</v>
      </c>
      <c r="J309" s="10" t="str">
        <f t="shared" si="9"/>
        <v>4</v>
      </c>
      <c r="K309" s="10" t="s">
        <v>552</v>
      </c>
      <c r="L309" s="10" t="s">
        <v>492</v>
      </c>
      <c r="M309" s="10">
        <v>496</v>
      </c>
      <c r="N309" s="10" t="s">
        <v>1349</v>
      </c>
      <c r="O309" s="10" t="s">
        <v>1350</v>
      </c>
    </row>
    <row r="310" spans="1:15" x14ac:dyDescent="0.35">
      <c r="A310" s="10" t="s">
        <v>1351</v>
      </c>
      <c r="B310" s="10" t="s">
        <v>70</v>
      </c>
      <c r="C310" s="10" t="s">
        <v>70</v>
      </c>
      <c r="D310" s="10"/>
      <c r="E310" s="10">
        <v>1063</v>
      </c>
      <c r="F310" s="10">
        <v>3</v>
      </c>
      <c r="G310" s="11">
        <v>46273.655046296299</v>
      </c>
      <c r="H310" s="10">
        <v>2</v>
      </c>
      <c r="I310" s="10">
        <f t="shared" si="8"/>
        <v>6</v>
      </c>
      <c r="J310" s="10" t="str">
        <f t="shared" si="9"/>
        <v>3, 6</v>
      </c>
      <c r="K310" s="10" t="s">
        <v>552</v>
      </c>
      <c r="L310" s="10" t="s">
        <v>492</v>
      </c>
      <c r="M310" s="10">
        <v>5198</v>
      </c>
      <c r="N310" s="10" t="s">
        <v>1352</v>
      </c>
      <c r="O310" s="10" t="s">
        <v>1353</v>
      </c>
    </row>
    <row r="311" spans="1:15" x14ac:dyDescent="0.35">
      <c r="A311" s="10" t="s">
        <v>1354</v>
      </c>
      <c r="B311" s="10" t="s">
        <v>70</v>
      </c>
      <c r="C311" s="10" t="s">
        <v>70</v>
      </c>
      <c r="D311" s="10"/>
      <c r="E311" s="10">
        <v>1063</v>
      </c>
      <c r="F311" s="10">
        <v>4</v>
      </c>
      <c r="G311" s="11">
        <v>46273.678518518522</v>
      </c>
      <c r="H311" s="10">
        <v>2</v>
      </c>
      <c r="I311" s="10">
        <f t="shared" si="8"/>
        <v>2</v>
      </c>
      <c r="J311" s="10" t="str">
        <f t="shared" si="9"/>
        <v>2</v>
      </c>
      <c r="K311" s="10" t="s">
        <v>552</v>
      </c>
      <c r="L311" s="10" t="s">
        <v>492</v>
      </c>
      <c r="M311" s="10">
        <v>496</v>
      </c>
      <c r="N311" s="10" t="s">
        <v>1349</v>
      </c>
      <c r="O311" s="10" t="s">
        <v>1355</v>
      </c>
    </row>
    <row r="312" spans="1:15" x14ac:dyDescent="0.35">
      <c r="A312" s="10" t="s">
        <v>1356</v>
      </c>
      <c r="B312" s="10" t="s">
        <v>70</v>
      </c>
      <c r="C312" s="10" t="s">
        <v>70</v>
      </c>
      <c r="D312" s="10"/>
      <c r="E312" s="10">
        <v>1063</v>
      </c>
      <c r="F312" s="10">
        <v>5</v>
      </c>
      <c r="G312" s="11">
        <v>46273.690324074072</v>
      </c>
      <c r="H312" s="10">
        <v>1</v>
      </c>
      <c r="I312" s="10">
        <f t="shared" si="8"/>
        <v>1</v>
      </c>
      <c r="J312" s="10" t="str">
        <f t="shared" si="9"/>
        <v>2</v>
      </c>
      <c r="K312" s="10" t="s">
        <v>552</v>
      </c>
      <c r="L312" s="10" t="s">
        <v>492</v>
      </c>
      <c r="M312" s="10">
        <v>833</v>
      </c>
      <c r="N312" s="10" t="s">
        <v>1357</v>
      </c>
      <c r="O312" s="10" t="s">
        <v>1358</v>
      </c>
    </row>
    <row r="313" spans="1:15" x14ac:dyDescent="0.35">
      <c r="A313" s="10" t="s">
        <v>1359</v>
      </c>
      <c r="B313" s="10" t="s">
        <v>70</v>
      </c>
      <c r="C313" s="10" t="s">
        <v>70</v>
      </c>
      <c r="D313" s="10"/>
      <c r="E313" s="10">
        <v>1063</v>
      </c>
      <c r="F313" s="10">
        <v>6</v>
      </c>
      <c r="G313" s="11">
        <v>46273.704201388893</v>
      </c>
      <c r="H313" s="10">
        <v>1</v>
      </c>
      <c r="I313" s="10">
        <f t="shared" si="8"/>
        <v>1</v>
      </c>
      <c r="J313" s="10" t="str">
        <f t="shared" si="9"/>
        <v>1</v>
      </c>
      <c r="K313" s="10" t="s">
        <v>552</v>
      </c>
      <c r="L313" s="10" t="s">
        <v>492</v>
      </c>
      <c r="M313" s="10">
        <v>496</v>
      </c>
      <c r="N313" s="10" t="s">
        <v>1349</v>
      </c>
      <c r="O313" s="10" t="s">
        <v>1360</v>
      </c>
    </row>
    <row r="314" spans="1:15" x14ac:dyDescent="0.35">
      <c r="A314" s="10" t="s">
        <v>1361</v>
      </c>
      <c r="B314" s="10" t="s">
        <v>70</v>
      </c>
      <c r="C314" s="10" t="s">
        <v>70</v>
      </c>
      <c r="D314" s="10"/>
      <c r="E314" s="10">
        <v>1063</v>
      </c>
      <c r="F314" s="10">
        <v>7</v>
      </c>
      <c r="G314" s="11">
        <v>46273.704907407409</v>
      </c>
      <c r="H314" s="10">
        <v>1</v>
      </c>
      <c r="I314" s="10">
        <f t="shared" si="8"/>
        <v>3</v>
      </c>
      <c r="J314" s="10" t="str">
        <f t="shared" si="9"/>
        <v>3</v>
      </c>
      <c r="K314" s="10" t="s">
        <v>552</v>
      </c>
      <c r="L314" s="10" t="s">
        <v>492</v>
      </c>
      <c r="M314" s="10">
        <v>5340</v>
      </c>
      <c r="N314" s="10" t="s">
        <v>1362</v>
      </c>
      <c r="O314" s="10" t="s">
        <v>1363</v>
      </c>
    </row>
    <row r="315" spans="1:15" x14ac:dyDescent="0.35">
      <c r="A315" s="10" t="s">
        <v>1364</v>
      </c>
      <c r="B315" s="10" t="s">
        <v>70</v>
      </c>
      <c r="C315" s="10" t="s">
        <v>70</v>
      </c>
      <c r="D315" s="10"/>
      <c r="E315" s="10">
        <v>1063</v>
      </c>
      <c r="F315" s="10">
        <v>8</v>
      </c>
      <c r="G315" s="11">
        <v>46273.707002314812</v>
      </c>
      <c r="H315" s="10">
        <v>1</v>
      </c>
      <c r="I315" s="10">
        <f t="shared" si="8"/>
        <v>1</v>
      </c>
      <c r="J315" s="10" t="str">
        <f t="shared" si="9"/>
        <v>5</v>
      </c>
      <c r="K315" s="10" t="s">
        <v>552</v>
      </c>
      <c r="L315" s="10" t="s">
        <v>492</v>
      </c>
      <c r="M315" s="10">
        <v>25859</v>
      </c>
      <c r="N315" s="10" t="s">
        <v>1365</v>
      </c>
      <c r="O315" s="10" t="s">
        <v>1366</v>
      </c>
    </row>
    <row r="316" spans="1:15" x14ac:dyDescent="0.35">
      <c r="A316" s="10" t="s">
        <v>1367</v>
      </c>
      <c r="B316" s="10" t="s">
        <v>70</v>
      </c>
      <c r="C316" s="10" t="s">
        <v>70</v>
      </c>
      <c r="D316" s="10"/>
      <c r="E316" s="10">
        <v>1063</v>
      </c>
      <c r="F316" s="10">
        <v>9</v>
      </c>
      <c r="G316" s="11">
        <v>46273.714618055557</v>
      </c>
      <c r="H316" s="10">
        <v>1</v>
      </c>
      <c r="I316" s="10">
        <f t="shared" si="8"/>
        <v>2</v>
      </c>
      <c r="J316" s="10" t="str">
        <f t="shared" si="9"/>
        <v>1</v>
      </c>
      <c r="K316" s="10" t="s">
        <v>552</v>
      </c>
      <c r="L316" s="10" t="s">
        <v>492</v>
      </c>
      <c r="M316" s="10">
        <v>5340</v>
      </c>
      <c r="N316" s="10" t="s">
        <v>1362</v>
      </c>
      <c r="O316" s="10" t="s">
        <v>1368</v>
      </c>
    </row>
    <row r="317" spans="1:15" x14ac:dyDescent="0.35">
      <c r="A317" s="10" t="s">
        <v>1369</v>
      </c>
      <c r="B317" s="10" t="s">
        <v>70</v>
      </c>
      <c r="C317" s="10" t="s">
        <v>70</v>
      </c>
      <c r="D317" s="10"/>
      <c r="E317" s="10">
        <v>1063</v>
      </c>
      <c r="F317" s="10">
        <v>10</v>
      </c>
      <c r="G317" s="11">
        <v>46273.718101851853</v>
      </c>
      <c r="H317" s="10">
        <v>2</v>
      </c>
      <c r="I317" s="10">
        <f t="shared" si="8"/>
        <v>3</v>
      </c>
      <c r="J317" s="10" t="str">
        <f t="shared" si="9"/>
        <v>1, 4</v>
      </c>
      <c r="K317" s="10" t="s">
        <v>552</v>
      </c>
      <c r="L317" s="10" t="s">
        <v>492</v>
      </c>
      <c r="M317" s="10">
        <v>5198</v>
      </c>
      <c r="N317" s="10" t="s">
        <v>1352</v>
      </c>
      <c r="O317" s="10" t="s">
        <v>1370</v>
      </c>
    </row>
    <row r="318" spans="1:15" x14ac:dyDescent="0.35">
      <c r="A318" s="10" t="s">
        <v>1371</v>
      </c>
      <c r="B318" s="10" t="s">
        <v>70</v>
      </c>
      <c r="C318" s="10" t="s">
        <v>70</v>
      </c>
      <c r="D318" s="10"/>
      <c r="E318" s="10">
        <v>1063</v>
      </c>
      <c r="F318" s="10">
        <v>11</v>
      </c>
      <c r="G318" s="11">
        <v>46273.732025462959</v>
      </c>
      <c r="H318" s="10">
        <v>1</v>
      </c>
      <c r="I318" s="10">
        <f t="shared" si="8"/>
        <v>1</v>
      </c>
      <c r="J318" s="10" t="str">
        <f t="shared" si="9"/>
        <v>1</v>
      </c>
      <c r="K318" s="10" t="s">
        <v>552</v>
      </c>
      <c r="L318" s="10" t="s">
        <v>492</v>
      </c>
      <c r="M318" s="10">
        <v>17002</v>
      </c>
      <c r="N318" s="10" t="s">
        <v>1372</v>
      </c>
      <c r="O318" s="10" t="s">
        <v>1373</v>
      </c>
    </row>
    <row r="319" spans="1:15" x14ac:dyDescent="0.35">
      <c r="A319" s="10" t="s">
        <v>1374</v>
      </c>
      <c r="B319" s="10" t="s">
        <v>70</v>
      </c>
      <c r="C319" s="10" t="s">
        <v>70</v>
      </c>
      <c r="D319" s="10"/>
      <c r="E319" s="10">
        <v>1063</v>
      </c>
      <c r="F319" s="10">
        <v>12</v>
      </c>
      <c r="G319" s="11">
        <v>46273.73269675926</v>
      </c>
      <c r="H319" s="10">
        <v>1</v>
      </c>
      <c r="I319" s="10">
        <f t="shared" si="8"/>
        <v>3</v>
      </c>
      <c r="J319" s="10" t="str">
        <f t="shared" si="9"/>
        <v>3</v>
      </c>
      <c r="K319" s="10" t="s">
        <v>552</v>
      </c>
      <c r="L319" s="10" t="s">
        <v>492</v>
      </c>
      <c r="M319" s="10">
        <v>5198</v>
      </c>
      <c r="N319" s="10" t="s">
        <v>1352</v>
      </c>
      <c r="O319" s="10" t="s">
        <v>1375</v>
      </c>
    </row>
    <row r="320" spans="1:15" x14ac:dyDescent="0.35">
      <c r="A320" s="10" t="s">
        <v>1376</v>
      </c>
      <c r="B320" s="10" t="s">
        <v>70</v>
      </c>
      <c r="C320" s="10" t="s">
        <v>70</v>
      </c>
      <c r="D320" s="10"/>
      <c r="E320" s="10">
        <v>1063</v>
      </c>
      <c r="F320" s="10">
        <v>13</v>
      </c>
      <c r="G320" s="11">
        <v>46273.754212962973</v>
      </c>
      <c r="H320" s="10">
        <v>2</v>
      </c>
      <c r="I320" s="10">
        <f t="shared" si="8"/>
        <v>4</v>
      </c>
      <c r="J320" s="10" t="str">
        <f t="shared" si="9"/>
        <v>1, 2</v>
      </c>
      <c r="K320" s="10" t="s">
        <v>552</v>
      </c>
      <c r="L320" s="10" t="s">
        <v>492</v>
      </c>
      <c r="M320" s="10">
        <v>8401</v>
      </c>
      <c r="N320" s="10" t="s">
        <v>1377</v>
      </c>
      <c r="O320" s="10" t="s">
        <v>1378</v>
      </c>
    </row>
    <row r="321" spans="1:15" x14ac:dyDescent="0.35">
      <c r="A321" s="10" t="s">
        <v>1379</v>
      </c>
      <c r="B321" s="10" t="s">
        <v>70</v>
      </c>
      <c r="C321" s="10" t="s">
        <v>70</v>
      </c>
      <c r="D321" s="10"/>
      <c r="E321" s="10">
        <v>1063</v>
      </c>
      <c r="F321" s="10">
        <v>14</v>
      </c>
      <c r="G321" s="11">
        <v>46273.800740740742</v>
      </c>
      <c r="H321" s="10">
        <v>1</v>
      </c>
      <c r="I321" s="10">
        <f t="shared" si="8"/>
        <v>3</v>
      </c>
      <c r="J321" s="10" t="str">
        <f t="shared" si="9"/>
        <v>6</v>
      </c>
      <c r="K321" s="10" t="s">
        <v>552</v>
      </c>
      <c r="L321" s="10" t="s">
        <v>492</v>
      </c>
      <c r="M321" s="10">
        <v>352</v>
      </c>
      <c r="N321" s="10"/>
      <c r="O321" s="10" t="s">
        <v>1380</v>
      </c>
    </row>
    <row r="322" spans="1:15" x14ac:dyDescent="0.35">
      <c r="A322" s="10" t="s">
        <v>1381</v>
      </c>
      <c r="B322" s="10" t="s">
        <v>71</v>
      </c>
      <c r="C322" s="10" t="s">
        <v>71</v>
      </c>
      <c r="D322" s="10"/>
      <c r="E322" s="10">
        <v>1066</v>
      </c>
      <c r="F322" s="10">
        <v>1</v>
      </c>
      <c r="G322" s="11">
        <v>46273.655034722222</v>
      </c>
      <c r="H322" s="10">
        <v>1</v>
      </c>
      <c r="I322" s="10">
        <f t="shared" si="8"/>
        <v>2</v>
      </c>
      <c r="J322" s="10" t="str">
        <f t="shared" si="9"/>
        <v>4</v>
      </c>
      <c r="K322" s="10" t="s">
        <v>552</v>
      </c>
      <c r="L322" s="10" t="s">
        <v>492</v>
      </c>
      <c r="M322" s="10">
        <v>31453</v>
      </c>
      <c r="N322" s="10" t="s">
        <v>1382</v>
      </c>
      <c r="O322" s="10" t="s">
        <v>1383</v>
      </c>
    </row>
    <row r="323" spans="1:15" x14ac:dyDescent="0.35">
      <c r="A323" s="10" t="s">
        <v>1384</v>
      </c>
      <c r="B323" s="10" t="s">
        <v>71</v>
      </c>
      <c r="C323" s="10" t="s">
        <v>71</v>
      </c>
      <c r="D323" s="10"/>
      <c r="E323" s="10">
        <v>1066</v>
      </c>
      <c r="F323" s="10">
        <v>2</v>
      </c>
      <c r="G323" s="11">
        <v>46273.655034722222</v>
      </c>
      <c r="H323" s="10">
        <v>1</v>
      </c>
      <c r="I323" s="10">
        <f t="shared" si="8"/>
        <v>1</v>
      </c>
      <c r="J323" s="10" t="str">
        <f t="shared" si="9"/>
        <v>5</v>
      </c>
      <c r="K323" s="10" t="s">
        <v>552</v>
      </c>
      <c r="L323" s="10" t="s">
        <v>492</v>
      </c>
      <c r="M323" s="10">
        <v>31453</v>
      </c>
      <c r="N323" s="10" t="s">
        <v>1382</v>
      </c>
      <c r="O323" s="10" t="s">
        <v>1385</v>
      </c>
    </row>
    <row r="324" spans="1:15" x14ac:dyDescent="0.35">
      <c r="A324" s="10" t="s">
        <v>1386</v>
      </c>
      <c r="B324" s="10" t="s">
        <v>71</v>
      </c>
      <c r="C324" s="10" t="s">
        <v>71</v>
      </c>
      <c r="D324" s="10"/>
      <c r="E324" s="10">
        <v>1066</v>
      </c>
      <c r="F324" s="10">
        <v>3</v>
      </c>
      <c r="G324" s="11">
        <v>46273.655034722222</v>
      </c>
      <c r="H324" s="10">
        <v>1</v>
      </c>
      <c r="I324" s="10">
        <f t="shared" si="8"/>
        <v>1</v>
      </c>
      <c r="J324" s="10" t="str">
        <f t="shared" si="9"/>
        <v>3</v>
      </c>
      <c r="K324" s="10" t="s">
        <v>552</v>
      </c>
      <c r="L324" s="10" t="s">
        <v>492</v>
      </c>
      <c r="M324" s="10">
        <v>52</v>
      </c>
      <c r="N324" s="10" t="s">
        <v>1387</v>
      </c>
      <c r="O324" s="10" t="s">
        <v>1388</v>
      </c>
    </row>
    <row r="325" spans="1:15" x14ac:dyDescent="0.35">
      <c r="A325" s="10" t="s">
        <v>1389</v>
      </c>
      <c r="B325" s="10" t="s">
        <v>71</v>
      </c>
      <c r="C325" s="10" t="s">
        <v>71</v>
      </c>
      <c r="D325" s="10"/>
      <c r="E325" s="10">
        <v>1066</v>
      </c>
      <c r="F325" s="10">
        <v>4</v>
      </c>
      <c r="G325" s="11">
        <v>46273.700729166667</v>
      </c>
      <c r="H325" s="10">
        <v>1</v>
      </c>
      <c r="I325" s="10">
        <f t="shared" si="8"/>
        <v>2</v>
      </c>
      <c r="J325" s="10" t="str">
        <f t="shared" si="9"/>
        <v>3</v>
      </c>
      <c r="K325" s="10" t="s">
        <v>552</v>
      </c>
      <c r="L325" s="10" t="s">
        <v>492</v>
      </c>
      <c r="M325" s="10">
        <v>52</v>
      </c>
      <c r="N325" s="10" t="s">
        <v>1387</v>
      </c>
      <c r="O325" s="10" t="s">
        <v>1390</v>
      </c>
    </row>
    <row r="326" spans="1:15" x14ac:dyDescent="0.35">
      <c r="A326" s="10" t="s">
        <v>1391</v>
      </c>
      <c r="B326" s="10" t="s">
        <v>71</v>
      </c>
      <c r="C326" s="10" t="s">
        <v>71</v>
      </c>
      <c r="D326" s="10"/>
      <c r="E326" s="10">
        <v>1066</v>
      </c>
      <c r="F326" s="10">
        <v>5</v>
      </c>
      <c r="G326" s="11">
        <v>46273.753518518519</v>
      </c>
      <c r="H326" s="10">
        <v>1</v>
      </c>
      <c r="I326" s="10">
        <f t="shared" ref="I326:I389" si="10">COUNTIF(OM_ORDER,A326)</f>
        <v>1</v>
      </c>
      <c r="J326" s="10" t="str">
        <f t="shared" ref="J326:J389" si="11">SUBSTITUTE(TRIM(IF(COUNTIFS(OM_ORDER,A326,OM_WT,1)&gt;0,"1 ","")&amp;IF(COUNTIFS(OM_ORDER,A326,OM_WT,2)&gt;0,"2 ","")&amp;IF(COUNTIFS(OM_ORDER,A326,OM_WT,3)&gt;0,"3 ","")&amp;IF(COUNTIFS(OM_ORDER,A326,OM_WT,4)&gt;0,"4 ","")&amp;IF(COUNTIFS(OM_ORDER,A326,OM_WT,5)&gt;0,"5 ","")&amp;IF(COUNTIFS(OM_ORDER,A326,OM_WT,6)&gt;0,"6 ",""))," ",", ")</f>
        <v>3</v>
      </c>
      <c r="K326" s="10" t="s">
        <v>552</v>
      </c>
      <c r="L326" s="10" t="s">
        <v>492</v>
      </c>
      <c r="M326" s="10">
        <v>52</v>
      </c>
      <c r="N326" s="10" t="s">
        <v>1387</v>
      </c>
      <c r="O326" s="10" t="s">
        <v>1392</v>
      </c>
    </row>
    <row r="327" spans="1:15" x14ac:dyDescent="0.35">
      <c r="A327" s="10" t="s">
        <v>1393</v>
      </c>
      <c r="B327" s="10" t="s">
        <v>71</v>
      </c>
      <c r="C327" s="10" t="s">
        <v>71</v>
      </c>
      <c r="D327" s="10"/>
      <c r="E327" s="10">
        <v>1066</v>
      </c>
      <c r="F327" s="10">
        <v>6</v>
      </c>
      <c r="G327" s="11">
        <v>46273.77920138889</v>
      </c>
      <c r="H327" s="10">
        <v>2</v>
      </c>
      <c r="I327" s="10">
        <f t="shared" si="10"/>
        <v>2</v>
      </c>
      <c r="J327" s="10" t="str">
        <f t="shared" si="11"/>
        <v>2, 6</v>
      </c>
      <c r="K327" s="10" t="s">
        <v>552</v>
      </c>
      <c r="L327" s="10" t="s">
        <v>492</v>
      </c>
      <c r="M327" s="10">
        <v>31030</v>
      </c>
      <c r="N327" s="10" t="s">
        <v>1394</v>
      </c>
      <c r="O327" s="10" t="s">
        <v>1395</v>
      </c>
    </row>
    <row r="328" spans="1:15" x14ac:dyDescent="0.35">
      <c r="A328" s="10" t="s">
        <v>1396</v>
      </c>
      <c r="B328" s="10" t="s">
        <v>71</v>
      </c>
      <c r="C328" s="10" t="s">
        <v>71</v>
      </c>
      <c r="D328" s="10"/>
      <c r="E328" s="10">
        <v>1066</v>
      </c>
      <c r="F328" s="10">
        <v>7</v>
      </c>
      <c r="G328" s="11">
        <v>46273.782685185193</v>
      </c>
      <c r="H328" s="10">
        <v>2</v>
      </c>
      <c r="I328" s="10">
        <f t="shared" si="10"/>
        <v>2</v>
      </c>
      <c r="J328" s="10" t="str">
        <f t="shared" si="11"/>
        <v>2, 4</v>
      </c>
      <c r="K328" s="10" t="s">
        <v>552</v>
      </c>
      <c r="L328" s="10" t="s">
        <v>492</v>
      </c>
      <c r="M328" s="10">
        <v>52</v>
      </c>
      <c r="N328" s="10" t="s">
        <v>1387</v>
      </c>
      <c r="O328" s="10" t="s">
        <v>1397</v>
      </c>
    </row>
    <row r="329" spans="1:15" x14ac:dyDescent="0.35">
      <c r="A329" s="10" t="s">
        <v>1398</v>
      </c>
      <c r="B329" s="10" t="s">
        <v>71</v>
      </c>
      <c r="C329" s="10" t="s">
        <v>71</v>
      </c>
      <c r="D329" s="10"/>
      <c r="E329" s="10">
        <v>1066</v>
      </c>
      <c r="F329" s="10">
        <v>8</v>
      </c>
      <c r="G329" s="11">
        <v>46273.796574074076</v>
      </c>
      <c r="H329" s="10">
        <v>1</v>
      </c>
      <c r="I329" s="10">
        <f t="shared" si="10"/>
        <v>1</v>
      </c>
      <c r="J329" s="10" t="str">
        <f t="shared" si="11"/>
        <v>2</v>
      </c>
      <c r="K329" s="10" t="s">
        <v>552</v>
      </c>
      <c r="L329" s="10" t="s">
        <v>492</v>
      </c>
      <c r="M329" s="10">
        <v>52</v>
      </c>
      <c r="N329" s="10" t="s">
        <v>1387</v>
      </c>
      <c r="O329" s="10" t="s">
        <v>1399</v>
      </c>
    </row>
    <row r="330" spans="1:15" x14ac:dyDescent="0.35">
      <c r="A330" s="10" t="s">
        <v>1400</v>
      </c>
      <c r="B330" s="10" t="s">
        <v>72</v>
      </c>
      <c r="C330" s="10" t="s">
        <v>72</v>
      </c>
      <c r="D330" s="10"/>
      <c r="E330" s="10">
        <v>1069</v>
      </c>
      <c r="F330" s="10">
        <v>1</v>
      </c>
      <c r="G330" s="11">
        <v>46273.655162037037</v>
      </c>
      <c r="H330" s="10">
        <v>1</v>
      </c>
      <c r="I330" s="10">
        <f t="shared" si="10"/>
        <v>1</v>
      </c>
      <c r="J330" s="10" t="str">
        <f t="shared" si="11"/>
        <v>2</v>
      </c>
      <c r="K330" s="10" t="s">
        <v>552</v>
      </c>
      <c r="L330" s="10" t="s">
        <v>492</v>
      </c>
      <c r="M330" s="10">
        <v>6916</v>
      </c>
      <c r="N330" s="10" t="s">
        <v>1401</v>
      </c>
      <c r="O330" s="10" t="s">
        <v>1402</v>
      </c>
    </row>
    <row r="331" spans="1:15" x14ac:dyDescent="0.35">
      <c r="A331" s="10" t="s">
        <v>1403</v>
      </c>
      <c r="B331" s="10" t="s">
        <v>72</v>
      </c>
      <c r="C331" s="10" t="s">
        <v>72</v>
      </c>
      <c r="D331" s="10"/>
      <c r="E331" s="10">
        <v>1069</v>
      </c>
      <c r="F331" s="10">
        <v>2</v>
      </c>
      <c r="G331" s="11">
        <v>46273.655162037037</v>
      </c>
      <c r="H331" s="10">
        <v>1</v>
      </c>
      <c r="I331" s="10">
        <f t="shared" si="10"/>
        <v>2</v>
      </c>
      <c r="J331" s="10" t="str">
        <f t="shared" si="11"/>
        <v>1</v>
      </c>
      <c r="K331" s="10" t="s">
        <v>552</v>
      </c>
      <c r="L331" s="10" t="s">
        <v>492</v>
      </c>
      <c r="M331" s="10">
        <v>11621</v>
      </c>
      <c r="N331" s="10" t="s">
        <v>1404</v>
      </c>
      <c r="O331" s="10" t="s">
        <v>1405</v>
      </c>
    </row>
    <row r="332" spans="1:15" x14ac:dyDescent="0.35">
      <c r="A332" s="10" t="s">
        <v>1406</v>
      </c>
      <c r="B332" s="10" t="s">
        <v>72</v>
      </c>
      <c r="C332" s="10" t="s">
        <v>72</v>
      </c>
      <c r="D332" s="10"/>
      <c r="E332" s="10">
        <v>1069</v>
      </c>
      <c r="F332" s="10">
        <v>3</v>
      </c>
      <c r="G332" s="11">
        <v>46273.655162037037</v>
      </c>
      <c r="H332" s="10">
        <v>1</v>
      </c>
      <c r="I332" s="10">
        <f t="shared" si="10"/>
        <v>2</v>
      </c>
      <c r="J332" s="10" t="str">
        <f t="shared" si="11"/>
        <v>1</v>
      </c>
      <c r="K332" s="10" t="s">
        <v>552</v>
      </c>
      <c r="L332" s="10" t="s">
        <v>492</v>
      </c>
      <c r="M332" s="10">
        <v>29795</v>
      </c>
      <c r="N332" s="10" t="s">
        <v>1407</v>
      </c>
      <c r="O332" s="10" t="s">
        <v>1408</v>
      </c>
    </row>
    <row r="333" spans="1:15" x14ac:dyDescent="0.35">
      <c r="A333" s="10" t="s">
        <v>1409</v>
      </c>
      <c r="B333" s="10" t="s">
        <v>72</v>
      </c>
      <c r="C333" s="10" t="s">
        <v>72</v>
      </c>
      <c r="D333" s="10"/>
      <c r="E333" s="10">
        <v>1069</v>
      </c>
      <c r="F333" s="10">
        <v>4</v>
      </c>
      <c r="G333" s="11">
        <v>46273.700740740736</v>
      </c>
      <c r="H333" s="10">
        <v>2</v>
      </c>
      <c r="I333" s="10">
        <f t="shared" si="10"/>
        <v>3</v>
      </c>
      <c r="J333" s="10" t="str">
        <f t="shared" si="11"/>
        <v>2, 4</v>
      </c>
      <c r="K333" s="10" t="s">
        <v>552</v>
      </c>
      <c r="L333" s="10" t="s">
        <v>492</v>
      </c>
      <c r="M333" s="10">
        <v>30780</v>
      </c>
      <c r="N333" s="10" t="s">
        <v>1410</v>
      </c>
      <c r="O333" s="10" t="s">
        <v>1411</v>
      </c>
    </row>
    <row r="334" spans="1:15" x14ac:dyDescent="0.35">
      <c r="A334" s="10" t="s">
        <v>1412</v>
      </c>
      <c r="B334" s="10" t="s">
        <v>72</v>
      </c>
      <c r="C334" s="10" t="s">
        <v>72</v>
      </c>
      <c r="D334" s="10"/>
      <c r="E334" s="10">
        <v>1069</v>
      </c>
      <c r="F334" s="10">
        <v>5</v>
      </c>
      <c r="G334" s="11">
        <v>46273.717418981483</v>
      </c>
      <c r="H334" s="10">
        <v>2</v>
      </c>
      <c r="I334" s="10">
        <f t="shared" si="10"/>
        <v>2</v>
      </c>
      <c r="J334" s="10" t="str">
        <f t="shared" si="11"/>
        <v>1, 6</v>
      </c>
      <c r="K334" s="10" t="s">
        <v>552</v>
      </c>
      <c r="L334" s="10" t="s">
        <v>492</v>
      </c>
      <c r="M334" s="10">
        <v>5716</v>
      </c>
      <c r="N334" s="10" t="s">
        <v>1413</v>
      </c>
      <c r="O334" s="10" t="s">
        <v>1414</v>
      </c>
    </row>
    <row r="335" spans="1:15" x14ac:dyDescent="0.35">
      <c r="A335" s="10" t="s">
        <v>1415</v>
      </c>
      <c r="B335" s="10" t="s">
        <v>72</v>
      </c>
      <c r="C335" s="10" t="s">
        <v>72</v>
      </c>
      <c r="D335" s="10"/>
      <c r="E335" s="10">
        <v>1069</v>
      </c>
      <c r="F335" s="10">
        <v>6</v>
      </c>
      <c r="G335" s="11">
        <v>46273.723645833343</v>
      </c>
      <c r="H335" s="10">
        <v>2</v>
      </c>
      <c r="I335" s="10">
        <f t="shared" si="10"/>
        <v>5</v>
      </c>
      <c r="J335" s="10" t="str">
        <f t="shared" si="11"/>
        <v>1, 4</v>
      </c>
      <c r="K335" s="10" t="s">
        <v>552</v>
      </c>
      <c r="L335" s="10" t="s">
        <v>492</v>
      </c>
      <c r="M335" s="10">
        <v>14433</v>
      </c>
      <c r="N335" s="10" t="s">
        <v>1416</v>
      </c>
      <c r="O335" s="10" t="s">
        <v>1417</v>
      </c>
    </row>
    <row r="336" spans="1:15" x14ac:dyDescent="0.35">
      <c r="A336" s="10" t="s">
        <v>1418</v>
      </c>
      <c r="B336" s="10" t="s">
        <v>72</v>
      </c>
      <c r="C336" s="10" t="s">
        <v>72</v>
      </c>
      <c r="D336" s="10"/>
      <c r="E336" s="10">
        <v>1069</v>
      </c>
      <c r="F336" s="10">
        <v>7</v>
      </c>
      <c r="G336" s="11">
        <v>46273.742407407408</v>
      </c>
      <c r="H336" s="10">
        <v>2</v>
      </c>
      <c r="I336" s="10">
        <f t="shared" si="10"/>
        <v>2</v>
      </c>
      <c r="J336" s="10" t="str">
        <f t="shared" si="11"/>
        <v>2, 4</v>
      </c>
      <c r="K336" s="10" t="s">
        <v>552</v>
      </c>
      <c r="L336" s="10" t="s">
        <v>492</v>
      </c>
      <c r="M336" s="10">
        <v>6499</v>
      </c>
      <c r="N336" s="10" t="s">
        <v>1419</v>
      </c>
      <c r="O336" s="10" t="s">
        <v>1420</v>
      </c>
    </row>
    <row r="337" spans="1:15" x14ac:dyDescent="0.35">
      <c r="A337" s="10" t="s">
        <v>1421</v>
      </c>
      <c r="B337" s="10" t="s">
        <v>72</v>
      </c>
      <c r="C337" s="10" t="s">
        <v>72</v>
      </c>
      <c r="D337" s="10"/>
      <c r="E337" s="10">
        <v>1069</v>
      </c>
      <c r="F337" s="10">
        <v>8</v>
      </c>
      <c r="G337" s="11">
        <v>46273.7500462963</v>
      </c>
      <c r="H337" s="10">
        <v>1</v>
      </c>
      <c r="I337" s="10">
        <f t="shared" si="10"/>
        <v>1</v>
      </c>
      <c r="J337" s="10" t="str">
        <f t="shared" si="11"/>
        <v>1</v>
      </c>
      <c r="K337" s="10" t="s">
        <v>552</v>
      </c>
      <c r="L337" s="10" t="s">
        <v>492</v>
      </c>
      <c r="M337" s="10">
        <v>6916</v>
      </c>
      <c r="N337" s="10" t="s">
        <v>1401</v>
      </c>
      <c r="O337" s="10" t="s">
        <v>1422</v>
      </c>
    </row>
    <row r="338" spans="1:15" x14ac:dyDescent="0.35">
      <c r="A338" s="10" t="s">
        <v>1423</v>
      </c>
      <c r="B338" s="10" t="s">
        <v>72</v>
      </c>
      <c r="C338" s="10" t="s">
        <v>72</v>
      </c>
      <c r="D338" s="10"/>
      <c r="E338" s="10">
        <v>1069</v>
      </c>
      <c r="F338" s="10">
        <v>9</v>
      </c>
      <c r="G338" s="11">
        <v>46273.760474537034</v>
      </c>
      <c r="H338" s="10">
        <v>1</v>
      </c>
      <c r="I338" s="10">
        <f t="shared" si="10"/>
        <v>6</v>
      </c>
      <c r="J338" s="10" t="str">
        <f t="shared" si="11"/>
        <v>1</v>
      </c>
      <c r="K338" s="10" t="s">
        <v>552</v>
      </c>
      <c r="L338" s="10" t="s">
        <v>492</v>
      </c>
      <c r="M338" s="10">
        <v>22316</v>
      </c>
      <c r="N338" s="10" t="s">
        <v>1424</v>
      </c>
      <c r="O338" s="10" t="s">
        <v>1425</v>
      </c>
    </row>
    <row r="339" spans="1:15" x14ac:dyDescent="0.35">
      <c r="A339" s="10" t="s">
        <v>1426</v>
      </c>
      <c r="B339" s="10" t="s">
        <v>72</v>
      </c>
      <c r="C339" s="10" t="s">
        <v>72</v>
      </c>
      <c r="D339" s="10"/>
      <c r="E339" s="10">
        <v>1069</v>
      </c>
      <c r="F339" s="10">
        <v>10</v>
      </c>
      <c r="G339" s="11">
        <v>46273.76253472222</v>
      </c>
      <c r="H339" s="10">
        <v>1</v>
      </c>
      <c r="I339" s="10">
        <f t="shared" si="10"/>
        <v>1</v>
      </c>
      <c r="J339" s="10" t="str">
        <f t="shared" si="11"/>
        <v>2</v>
      </c>
      <c r="K339" s="10" t="s">
        <v>552</v>
      </c>
      <c r="L339" s="10" t="s">
        <v>492</v>
      </c>
      <c r="M339" s="10">
        <v>6916</v>
      </c>
      <c r="N339" s="10" t="s">
        <v>1401</v>
      </c>
      <c r="O339" s="10" t="s">
        <v>1427</v>
      </c>
    </row>
    <row r="340" spans="1:15" x14ac:dyDescent="0.35">
      <c r="A340" s="10" t="s">
        <v>1428</v>
      </c>
      <c r="B340" s="10" t="s">
        <v>72</v>
      </c>
      <c r="C340" s="10" t="s">
        <v>72</v>
      </c>
      <c r="D340" s="10"/>
      <c r="E340" s="10">
        <v>1069</v>
      </c>
      <c r="F340" s="10">
        <v>11</v>
      </c>
      <c r="G340" s="11">
        <v>46273.769502314812</v>
      </c>
      <c r="H340" s="10">
        <v>2</v>
      </c>
      <c r="I340" s="10">
        <f t="shared" si="10"/>
        <v>2</v>
      </c>
      <c r="J340" s="10" t="str">
        <f t="shared" si="11"/>
        <v>1, 2</v>
      </c>
      <c r="K340" s="10" t="s">
        <v>552</v>
      </c>
      <c r="L340" s="10" t="s">
        <v>492</v>
      </c>
      <c r="M340" s="10">
        <v>22976</v>
      </c>
      <c r="N340" s="10" t="s">
        <v>1429</v>
      </c>
      <c r="O340" s="10" t="s">
        <v>1430</v>
      </c>
    </row>
    <row r="341" spans="1:15" x14ac:dyDescent="0.35">
      <c r="A341" s="10" t="s">
        <v>1431</v>
      </c>
      <c r="B341" s="10" t="s">
        <v>45</v>
      </c>
      <c r="C341" s="10" t="s">
        <v>45</v>
      </c>
      <c r="D341" s="10"/>
      <c r="E341" s="10">
        <v>1072</v>
      </c>
      <c r="F341" s="10">
        <v>1</v>
      </c>
      <c r="G341" s="11">
        <v>46273.729212962957</v>
      </c>
      <c r="H341" s="10">
        <v>1</v>
      </c>
      <c r="I341" s="10">
        <f t="shared" si="10"/>
        <v>1</v>
      </c>
      <c r="J341" s="10" t="str">
        <f t="shared" si="11"/>
        <v>1</v>
      </c>
      <c r="K341" s="10" t="s">
        <v>552</v>
      </c>
      <c r="L341" s="10" t="s">
        <v>492</v>
      </c>
      <c r="M341" s="10">
        <v>7022</v>
      </c>
      <c r="N341" s="10" t="s">
        <v>1432</v>
      </c>
      <c r="O341" s="10" t="s">
        <v>1433</v>
      </c>
    </row>
    <row r="342" spans="1:15" x14ac:dyDescent="0.35">
      <c r="A342" s="10" t="s">
        <v>1434</v>
      </c>
      <c r="B342" s="10" t="s">
        <v>45</v>
      </c>
      <c r="C342" s="10" t="s">
        <v>45</v>
      </c>
      <c r="D342" s="10"/>
      <c r="E342" s="10">
        <v>1072</v>
      </c>
      <c r="F342" s="10">
        <v>2</v>
      </c>
      <c r="G342" s="11">
        <v>46273.745868055557</v>
      </c>
      <c r="H342" s="10">
        <v>1</v>
      </c>
      <c r="I342" s="10">
        <f t="shared" si="10"/>
        <v>1</v>
      </c>
      <c r="J342" s="10" t="str">
        <f t="shared" si="11"/>
        <v>1</v>
      </c>
      <c r="K342" s="10" t="s">
        <v>552</v>
      </c>
      <c r="L342" s="10" t="s">
        <v>492</v>
      </c>
      <c r="M342" s="10">
        <v>7022</v>
      </c>
      <c r="N342" s="10" t="s">
        <v>1432</v>
      </c>
      <c r="O342" s="10" t="s">
        <v>1435</v>
      </c>
    </row>
    <row r="343" spans="1:15" x14ac:dyDescent="0.35">
      <c r="A343" s="10" t="s">
        <v>1436</v>
      </c>
      <c r="B343" s="10" t="s">
        <v>63</v>
      </c>
      <c r="C343" s="10" t="s">
        <v>63</v>
      </c>
      <c r="D343" s="10"/>
      <c r="E343" s="10">
        <v>1080</v>
      </c>
      <c r="F343" s="10">
        <v>1</v>
      </c>
      <c r="G343" s="11">
        <v>46273.655057870368</v>
      </c>
      <c r="H343" s="10">
        <v>1</v>
      </c>
      <c r="I343" s="10">
        <f t="shared" si="10"/>
        <v>1</v>
      </c>
      <c r="J343" s="10" t="str">
        <f t="shared" si="11"/>
        <v>4</v>
      </c>
      <c r="K343" s="10" t="s">
        <v>552</v>
      </c>
      <c r="L343" s="10" t="s">
        <v>492</v>
      </c>
      <c r="M343" s="10">
        <v>307</v>
      </c>
      <c r="N343" s="10" t="s">
        <v>1437</v>
      </c>
      <c r="O343" s="10" t="s">
        <v>1438</v>
      </c>
    </row>
    <row r="344" spans="1:15" x14ac:dyDescent="0.35">
      <c r="A344" s="10" t="s">
        <v>1439</v>
      </c>
      <c r="B344" s="10" t="s">
        <v>63</v>
      </c>
      <c r="C344" s="10" t="s">
        <v>63</v>
      </c>
      <c r="D344" s="10"/>
      <c r="E344" s="10">
        <v>1080</v>
      </c>
      <c r="F344" s="10">
        <v>2</v>
      </c>
      <c r="G344" s="11">
        <v>46273.655057870368</v>
      </c>
      <c r="H344" s="10">
        <v>1</v>
      </c>
      <c r="I344" s="10">
        <f t="shared" si="10"/>
        <v>1</v>
      </c>
      <c r="J344" s="10" t="str">
        <f t="shared" si="11"/>
        <v>4</v>
      </c>
      <c r="K344" s="10" t="s">
        <v>552</v>
      </c>
      <c r="L344" s="10" t="s">
        <v>492</v>
      </c>
      <c r="M344" s="10">
        <v>307</v>
      </c>
      <c r="N344" s="10" t="s">
        <v>1437</v>
      </c>
      <c r="O344" s="10" t="s">
        <v>1440</v>
      </c>
    </row>
    <row r="345" spans="1:15" x14ac:dyDescent="0.35">
      <c r="A345" s="10" t="s">
        <v>1441</v>
      </c>
      <c r="B345" s="10" t="s">
        <v>63</v>
      </c>
      <c r="C345" s="10" t="s">
        <v>63</v>
      </c>
      <c r="D345" s="10"/>
      <c r="E345" s="10">
        <v>1080</v>
      </c>
      <c r="F345" s="10">
        <v>3</v>
      </c>
      <c r="G345" s="11">
        <v>46273.675740740742</v>
      </c>
      <c r="H345" s="10">
        <v>1</v>
      </c>
      <c r="I345" s="10">
        <f t="shared" si="10"/>
        <v>5</v>
      </c>
      <c r="J345" s="10" t="str">
        <f t="shared" si="11"/>
        <v>3</v>
      </c>
      <c r="K345" s="10" t="s">
        <v>552</v>
      </c>
      <c r="L345" s="10" t="s">
        <v>492</v>
      </c>
      <c r="M345" s="10">
        <v>307</v>
      </c>
      <c r="N345" s="10" t="s">
        <v>1437</v>
      </c>
      <c r="O345" s="10" t="s">
        <v>1442</v>
      </c>
    </row>
    <row r="346" spans="1:15" x14ac:dyDescent="0.35">
      <c r="A346" s="10" t="s">
        <v>1443</v>
      </c>
      <c r="B346" s="10" t="s">
        <v>63</v>
      </c>
      <c r="C346" s="10" t="s">
        <v>63</v>
      </c>
      <c r="D346" s="10"/>
      <c r="E346" s="10">
        <v>1080</v>
      </c>
      <c r="F346" s="10">
        <v>4</v>
      </c>
      <c r="G346" s="11">
        <v>46273.679201388892</v>
      </c>
      <c r="H346" s="10">
        <v>1</v>
      </c>
      <c r="I346" s="10">
        <f t="shared" si="10"/>
        <v>1</v>
      </c>
      <c r="J346" s="10" t="str">
        <f t="shared" si="11"/>
        <v>2</v>
      </c>
      <c r="K346" s="10" t="s">
        <v>552</v>
      </c>
      <c r="L346" s="10" t="s">
        <v>492</v>
      </c>
      <c r="M346" s="10">
        <v>307</v>
      </c>
      <c r="N346" s="10" t="s">
        <v>1437</v>
      </c>
      <c r="O346" s="10" t="s">
        <v>1444</v>
      </c>
    </row>
    <row r="347" spans="1:15" x14ac:dyDescent="0.35">
      <c r="A347" s="10" t="s">
        <v>1445</v>
      </c>
      <c r="B347" s="10" t="s">
        <v>63</v>
      </c>
      <c r="C347" s="10" t="s">
        <v>63</v>
      </c>
      <c r="D347" s="10"/>
      <c r="E347" s="10">
        <v>1080</v>
      </c>
      <c r="F347" s="10">
        <v>5</v>
      </c>
      <c r="G347" s="11">
        <v>46273.68822916667</v>
      </c>
      <c r="H347" s="10">
        <v>1</v>
      </c>
      <c r="I347" s="10">
        <f t="shared" si="10"/>
        <v>2</v>
      </c>
      <c r="J347" s="10" t="str">
        <f t="shared" si="11"/>
        <v>3</v>
      </c>
      <c r="K347" s="10" t="s">
        <v>552</v>
      </c>
      <c r="L347" s="10" t="s">
        <v>492</v>
      </c>
      <c r="M347" s="10">
        <v>307</v>
      </c>
      <c r="N347" s="10" t="s">
        <v>1437</v>
      </c>
      <c r="O347" s="10" t="s">
        <v>1446</v>
      </c>
    </row>
    <row r="348" spans="1:15" x14ac:dyDescent="0.35">
      <c r="A348" s="10" t="s">
        <v>1447</v>
      </c>
      <c r="B348" s="10" t="s">
        <v>63</v>
      </c>
      <c r="C348" s="10" t="s">
        <v>63</v>
      </c>
      <c r="D348" s="10"/>
      <c r="E348" s="10">
        <v>1080</v>
      </c>
      <c r="F348" s="10">
        <v>6</v>
      </c>
      <c r="G348" s="11">
        <v>46273.692407407398</v>
      </c>
      <c r="H348" s="10">
        <v>1</v>
      </c>
      <c r="I348" s="10">
        <f t="shared" si="10"/>
        <v>1</v>
      </c>
      <c r="J348" s="10" t="str">
        <f t="shared" si="11"/>
        <v>4</v>
      </c>
      <c r="K348" s="10" t="s">
        <v>552</v>
      </c>
      <c r="L348" s="10" t="s">
        <v>492</v>
      </c>
      <c r="M348" s="10">
        <v>307</v>
      </c>
      <c r="N348" s="10" t="s">
        <v>1437</v>
      </c>
      <c r="O348" s="10" t="s">
        <v>1448</v>
      </c>
    </row>
    <row r="349" spans="1:15" x14ac:dyDescent="0.35">
      <c r="A349" s="10" t="s">
        <v>1449</v>
      </c>
      <c r="B349" s="10" t="s">
        <v>63</v>
      </c>
      <c r="C349" s="10" t="s">
        <v>63</v>
      </c>
      <c r="D349" s="10"/>
      <c r="E349" s="10">
        <v>1080</v>
      </c>
      <c r="F349" s="10">
        <v>7</v>
      </c>
      <c r="G349" s="11">
        <v>46273.704907407409</v>
      </c>
      <c r="H349" s="10">
        <v>1</v>
      </c>
      <c r="I349" s="10">
        <f t="shared" si="10"/>
        <v>2</v>
      </c>
      <c r="J349" s="10" t="str">
        <f t="shared" si="11"/>
        <v>4</v>
      </c>
      <c r="K349" s="10" t="s">
        <v>552</v>
      </c>
      <c r="L349" s="10" t="s">
        <v>492</v>
      </c>
      <c r="M349" s="10">
        <v>307</v>
      </c>
      <c r="N349" s="10" t="s">
        <v>1437</v>
      </c>
      <c r="O349" s="10" t="s">
        <v>1450</v>
      </c>
    </row>
    <row r="350" spans="1:15" x14ac:dyDescent="0.35">
      <c r="A350" s="10" t="s">
        <v>1451</v>
      </c>
      <c r="B350" s="10" t="s">
        <v>63</v>
      </c>
      <c r="C350" s="10" t="s">
        <v>63</v>
      </c>
      <c r="D350" s="10"/>
      <c r="E350" s="10">
        <v>1080</v>
      </c>
      <c r="F350" s="10">
        <v>8</v>
      </c>
      <c r="G350" s="11">
        <v>46273.710451388892</v>
      </c>
      <c r="H350" s="10">
        <v>1</v>
      </c>
      <c r="I350" s="10">
        <f t="shared" si="10"/>
        <v>1</v>
      </c>
      <c r="J350" s="10" t="str">
        <f t="shared" si="11"/>
        <v>2</v>
      </c>
      <c r="K350" s="10" t="s">
        <v>552</v>
      </c>
      <c r="L350" s="10" t="s">
        <v>492</v>
      </c>
      <c r="M350" s="10">
        <v>307</v>
      </c>
      <c r="N350" s="10" t="s">
        <v>1437</v>
      </c>
      <c r="O350" s="10" t="s">
        <v>1452</v>
      </c>
    </row>
    <row r="351" spans="1:15" x14ac:dyDescent="0.35">
      <c r="A351" s="10" t="s">
        <v>1453</v>
      </c>
      <c r="B351" s="10" t="s">
        <v>63</v>
      </c>
      <c r="C351" s="10" t="s">
        <v>63</v>
      </c>
      <c r="D351" s="10"/>
      <c r="E351" s="10">
        <v>1080</v>
      </c>
      <c r="F351" s="10">
        <v>9</v>
      </c>
      <c r="G351" s="11">
        <v>46273.71670138889</v>
      </c>
      <c r="H351" s="10">
        <v>1</v>
      </c>
      <c r="I351" s="10">
        <f t="shared" si="10"/>
        <v>1</v>
      </c>
      <c r="J351" s="10" t="str">
        <f t="shared" si="11"/>
        <v>1</v>
      </c>
      <c r="K351" s="10" t="s">
        <v>552</v>
      </c>
      <c r="L351" s="10" t="s">
        <v>492</v>
      </c>
      <c r="M351" s="10">
        <v>5673</v>
      </c>
      <c r="N351" s="10" t="s">
        <v>1454</v>
      </c>
      <c r="O351" s="10" t="s">
        <v>1455</v>
      </c>
    </row>
    <row r="352" spans="1:15" x14ac:dyDescent="0.35">
      <c r="A352" s="10" t="s">
        <v>1456</v>
      </c>
      <c r="B352" s="10" t="s">
        <v>63</v>
      </c>
      <c r="C352" s="10" t="s">
        <v>63</v>
      </c>
      <c r="D352" s="10"/>
      <c r="E352" s="10">
        <v>1080</v>
      </c>
      <c r="F352" s="10">
        <v>10</v>
      </c>
      <c r="G352" s="11">
        <v>46273.717418981483</v>
      </c>
      <c r="H352" s="10">
        <v>1</v>
      </c>
      <c r="I352" s="10">
        <f t="shared" si="10"/>
        <v>1</v>
      </c>
      <c r="J352" s="10" t="str">
        <f t="shared" si="11"/>
        <v>1</v>
      </c>
      <c r="K352" s="10" t="s">
        <v>552</v>
      </c>
      <c r="L352" s="10" t="s">
        <v>492</v>
      </c>
      <c r="M352" s="10">
        <v>5653</v>
      </c>
      <c r="N352" s="10" t="s">
        <v>1457</v>
      </c>
      <c r="O352" s="10" t="s">
        <v>1458</v>
      </c>
    </row>
    <row r="353" spans="1:15" x14ac:dyDescent="0.35">
      <c r="A353" s="10" t="s">
        <v>1459</v>
      </c>
      <c r="B353" s="10" t="s">
        <v>63</v>
      </c>
      <c r="C353" s="10" t="s">
        <v>63</v>
      </c>
      <c r="D353" s="10"/>
      <c r="E353" s="10">
        <v>1080</v>
      </c>
      <c r="F353" s="10">
        <v>11</v>
      </c>
      <c r="G353" s="11">
        <v>46273.719513888893</v>
      </c>
      <c r="H353" s="10">
        <v>1</v>
      </c>
      <c r="I353" s="10">
        <f t="shared" si="10"/>
        <v>1</v>
      </c>
      <c r="J353" s="10" t="str">
        <f t="shared" si="11"/>
        <v>1</v>
      </c>
      <c r="K353" s="10" t="s">
        <v>552</v>
      </c>
      <c r="L353" s="10" t="s">
        <v>492</v>
      </c>
      <c r="M353" s="10">
        <v>5653</v>
      </c>
      <c r="N353" s="10" t="s">
        <v>1457</v>
      </c>
      <c r="O353" s="10" t="s">
        <v>1460</v>
      </c>
    </row>
    <row r="354" spans="1:15" x14ac:dyDescent="0.35">
      <c r="A354" s="10" t="s">
        <v>1461</v>
      </c>
      <c r="B354" s="10" t="s">
        <v>63</v>
      </c>
      <c r="C354" s="10" t="s">
        <v>63</v>
      </c>
      <c r="D354" s="10"/>
      <c r="E354" s="10">
        <v>1080</v>
      </c>
      <c r="F354" s="10">
        <v>12</v>
      </c>
      <c r="G354" s="11">
        <v>46273.719513888893</v>
      </c>
      <c r="H354" s="10">
        <v>1</v>
      </c>
      <c r="I354" s="10">
        <f t="shared" si="10"/>
        <v>2</v>
      </c>
      <c r="J354" s="10" t="str">
        <f t="shared" si="11"/>
        <v>2</v>
      </c>
      <c r="K354" s="10" t="s">
        <v>552</v>
      </c>
      <c r="L354" s="10" t="s">
        <v>492</v>
      </c>
      <c r="M354" s="10">
        <v>307</v>
      </c>
      <c r="N354" s="10" t="s">
        <v>1437</v>
      </c>
      <c r="O354" s="10" t="s">
        <v>1462</v>
      </c>
    </row>
    <row r="355" spans="1:15" x14ac:dyDescent="0.35">
      <c r="A355" s="10" t="s">
        <v>1463</v>
      </c>
      <c r="B355" s="10" t="s">
        <v>63</v>
      </c>
      <c r="C355" s="10" t="s">
        <v>63</v>
      </c>
      <c r="D355" s="10"/>
      <c r="E355" s="10">
        <v>1080</v>
      </c>
      <c r="F355" s="10">
        <v>13</v>
      </c>
      <c r="G355" s="11">
        <v>46273.730613425927</v>
      </c>
      <c r="H355" s="10">
        <v>1</v>
      </c>
      <c r="I355" s="10">
        <f t="shared" si="10"/>
        <v>1</v>
      </c>
      <c r="J355" s="10" t="str">
        <f t="shared" si="11"/>
        <v>3</v>
      </c>
      <c r="K355" s="10" t="s">
        <v>552</v>
      </c>
      <c r="L355" s="10" t="s">
        <v>492</v>
      </c>
      <c r="M355" s="10">
        <v>5653</v>
      </c>
      <c r="N355" s="10" t="s">
        <v>1457</v>
      </c>
      <c r="O355" s="10" t="s">
        <v>1464</v>
      </c>
    </row>
    <row r="356" spans="1:15" x14ac:dyDescent="0.35">
      <c r="A356" s="10" t="s">
        <v>1465</v>
      </c>
      <c r="B356" s="10" t="s">
        <v>63</v>
      </c>
      <c r="C356" s="10" t="s">
        <v>63</v>
      </c>
      <c r="D356" s="10"/>
      <c r="E356" s="10">
        <v>1080</v>
      </c>
      <c r="F356" s="10">
        <v>14</v>
      </c>
      <c r="G356" s="11">
        <v>46273.760474537034</v>
      </c>
      <c r="H356" s="10">
        <v>2</v>
      </c>
      <c r="I356" s="10">
        <f t="shared" si="10"/>
        <v>2</v>
      </c>
      <c r="J356" s="10" t="str">
        <f t="shared" si="11"/>
        <v>1, 2</v>
      </c>
      <c r="K356" s="10" t="s">
        <v>552</v>
      </c>
      <c r="L356" s="10" t="s">
        <v>492</v>
      </c>
      <c r="M356" s="10">
        <v>5234</v>
      </c>
      <c r="N356" s="10" t="s">
        <v>1466</v>
      </c>
      <c r="O356" s="10" t="s">
        <v>1467</v>
      </c>
    </row>
    <row r="357" spans="1:15" x14ac:dyDescent="0.35">
      <c r="A357" s="10" t="s">
        <v>1468</v>
      </c>
      <c r="B357" s="10" t="s">
        <v>63</v>
      </c>
      <c r="C357" s="10" t="s">
        <v>63</v>
      </c>
      <c r="D357" s="10"/>
      <c r="E357" s="10">
        <v>1080</v>
      </c>
      <c r="F357" s="10">
        <v>15</v>
      </c>
      <c r="G357" s="11">
        <v>46273.791006944448</v>
      </c>
      <c r="H357" s="10">
        <v>1</v>
      </c>
      <c r="I357" s="10">
        <f t="shared" si="10"/>
        <v>2</v>
      </c>
      <c r="J357" s="10" t="str">
        <f t="shared" si="11"/>
        <v>1</v>
      </c>
      <c r="K357" s="10" t="s">
        <v>552</v>
      </c>
      <c r="L357" s="10" t="s">
        <v>492</v>
      </c>
      <c r="M357" s="10">
        <v>5324</v>
      </c>
      <c r="N357" s="10" t="s">
        <v>1469</v>
      </c>
      <c r="O357" s="10" t="s">
        <v>1470</v>
      </c>
    </row>
    <row r="358" spans="1:15" x14ac:dyDescent="0.35">
      <c r="A358" s="10" t="s">
        <v>1471</v>
      </c>
      <c r="B358" s="10" t="s">
        <v>63</v>
      </c>
      <c r="C358" s="10" t="s">
        <v>63</v>
      </c>
      <c r="D358" s="10"/>
      <c r="E358" s="10">
        <v>1080</v>
      </c>
      <c r="F358" s="10">
        <v>16</v>
      </c>
      <c r="G358" s="11">
        <v>46273.791006944448</v>
      </c>
      <c r="H358" s="10">
        <v>1</v>
      </c>
      <c r="I358" s="10">
        <f t="shared" si="10"/>
        <v>1</v>
      </c>
      <c r="J358" s="10" t="str">
        <f t="shared" si="11"/>
        <v>1</v>
      </c>
      <c r="K358" s="10" t="s">
        <v>552</v>
      </c>
      <c r="L358" s="10" t="s">
        <v>492</v>
      </c>
      <c r="M358" s="10">
        <v>5317</v>
      </c>
      <c r="N358" s="10" t="s">
        <v>1472</v>
      </c>
      <c r="O358" s="10" t="s">
        <v>1473</v>
      </c>
    </row>
    <row r="359" spans="1:15" x14ac:dyDescent="0.35">
      <c r="A359" s="10" t="s">
        <v>1474</v>
      </c>
      <c r="B359" s="10" t="s">
        <v>73</v>
      </c>
      <c r="C359" s="10" t="s">
        <v>73</v>
      </c>
      <c r="D359" s="10"/>
      <c r="E359" s="10">
        <v>1083</v>
      </c>
      <c r="F359" s="10">
        <v>1</v>
      </c>
      <c r="G359" s="11">
        <v>46273.655162037037</v>
      </c>
      <c r="H359" s="10">
        <v>1</v>
      </c>
      <c r="I359" s="10">
        <f t="shared" si="10"/>
        <v>2</v>
      </c>
      <c r="J359" s="10" t="str">
        <f t="shared" si="11"/>
        <v>1</v>
      </c>
      <c r="K359" s="10" t="s">
        <v>552</v>
      </c>
      <c r="L359" s="10" t="s">
        <v>492</v>
      </c>
      <c r="M359" s="10">
        <v>110</v>
      </c>
      <c r="N359" s="10" t="s">
        <v>1475</v>
      </c>
      <c r="O359" s="10" t="s">
        <v>1476</v>
      </c>
    </row>
    <row r="360" spans="1:15" x14ac:dyDescent="0.35">
      <c r="A360" s="10" t="s">
        <v>1477</v>
      </c>
      <c r="B360" s="10" t="s">
        <v>73</v>
      </c>
      <c r="C360" s="10" t="s">
        <v>73</v>
      </c>
      <c r="D360" s="10"/>
      <c r="E360" s="10">
        <v>1083</v>
      </c>
      <c r="F360" s="10">
        <v>2</v>
      </c>
      <c r="G360" s="11">
        <v>46273.696574074071</v>
      </c>
      <c r="H360" s="10">
        <v>1</v>
      </c>
      <c r="I360" s="10">
        <f t="shared" si="10"/>
        <v>1</v>
      </c>
      <c r="J360" s="10" t="str">
        <f t="shared" si="11"/>
        <v>4</v>
      </c>
      <c r="K360" s="10" t="s">
        <v>552</v>
      </c>
      <c r="L360" s="10" t="s">
        <v>492</v>
      </c>
      <c r="M360" s="10">
        <v>24604</v>
      </c>
      <c r="N360" s="10" t="s">
        <v>1478</v>
      </c>
      <c r="O360" s="10" t="s">
        <v>1479</v>
      </c>
    </row>
    <row r="361" spans="1:15" x14ac:dyDescent="0.35">
      <c r="A361" s="10" t="s">
        <v>1480</v>
      </c>
      <c r="B361" s="10" t="s">
        <v>73</v>
      </c>
      <c r="C361" s="10" t="s">
        <v>73</v>
      </c>
      <c r="D361" s="10"/>
      <c r="E361" s="10">
        <v>1083</v>
      </c>
      <c r="F361" s="10">
        <v>3</v>
      </c>
      <c r="G361" s="11">
        <v>46273.729212962957</v>
      </c>
      <c r="H361" s="10">
        <v>1</v>
      </c>
      <c r="I361" s="10">
        <f t="shared" si="10"/>
        <v>2</v>
      </c>
      <c r="J361" s="10" t="str">
        <f t="shared" si="11"/>
        <v>1</v>
      </c>
      <c r="K361" s="10" t="s">
        <v>552</v>
      </c>
      <c r="L361" s="10" t="s">
        <v>492</v>
      </c>
      <c r="M361" s="10">
        <v>32285</v>
      </c>
      <c r="N361" s="10" t="s">
        <v>1481</v>
      </c>
      <c r="O361" s="10" t="s">
        <v>1482</v>
      </c>
    </row>
    <row r="362" spans="1:15" x14ac:dyDescent="0.35">
      <c r="A362" s="10" t="s">
        <v>1483</v>
      </c>
      <c r="B362" s="10" t="s">
        <v>73</v>
      </c>
      <c r="C362" s="10" t="s">
        <v>73</v>
      </c>
      <c r="D362" s="10"/>
      <c r="E362" s="10">
        <v>1083</v>
      </c>
      <c r="F362" s="10">
        <v>4</v>
      </c>
      <c r="G362" s="11">
        <v>46273.760474537034</v>
      </c>
      <c r="H362" s="10">
        <v>2</v>
      </c>
      <c r="I362" s="10">
        <f t="shared" si="10"/>
        <v>2</v>
      </c>
      <c r="J362" s="10" t="str">
        <f t="shared" si="11"/>
        <v>1, 2</v>
      </c>
      <c r="K362" s="10" t="s">
        <v>552</v>
      </c>
      <c r="L362" s="10" t="s">
        <v>492</v>
      </c>
      <c r="M362" s="10">
        <v>25920</v>
      </c>
      <c r="N362" s="10" t="s">
        <v>1484</v>
      </c>
      <c r="O362" s="10" t="s">
        <v>1485</v>
      </c>
    </row>
    <row r="363" spans="1:15" x14ac:dyDescent="0.35">
      <c r="A363" s="10" t="s">
        <v>1486</v>
      </c>
      <c r="B363" s="10" t="s">
        <v>73</v>
      </c>
      <c r="C363" s="10" t="s">
        <v>73</v>
      </c>
      <c r="D363" s="10"/>
      <c r="E363" s="10">
        <v>1083</v>
      </c>
      <c r="F363" s="10">
        <v>5</v>
      </c>
      <c r="G363" s="11">
        <v>46273.811157407406</v>
      </c>
      <c r="H363" s="10">
        <v>1</v>
      </c>
      <c r="I363" s="10">
        <f t="shared" si="10"/>
        <v>1</v>
      </c>
      <c r="J363" s="10" t="str">
        <f t="shared" si="11"/>
        <v>6</v>
      </c>
      <c r="K363" s="10" t="s">
        <v>552</v>
      </c>
      <c r="L363" s="10" t="s">
        <v>492</v>
      </c>
      <c r="M363" s="10">
        <v>29709</v>
      </c>
      <c r="N363" s="10"/>
      <c r="O363" s="10" t="s">
        <v>1487</v>
      </c>
    </row>
    <row r="364" spans="1:15" x14ac:dyDescent="0.35">
      <c r="A364" s="10" t="s">
        <v>1488</v>
      </c>
      <c r="B364" s="10" t="s">
        <v>73</v>
      </c>
      <c r="C364" s="10" t="s">
        <v>73</v>
      </c>
      <c r="D364" s="10"/>
      <c r="E364" s="10">
        <v>1083</v>
      </c>
      <c r="F364" s="10">
        <v>6</v>
      </c>
      <c r="G364" s="11">
        <v>46273.811157407406</v>
      </c>
      <c r="H364" s="10">
        <v>1</v>
      </c>
      <c r="I364" s="10">
        <f t="shared" si="10"/>
        <v>1</v>
      </c>
      <c r="J364" s="10" t="str">
        <f t="shared" si="11"/>
        <v>6</v>
      </c>
      <c r="K364" s="10" t="s">
        <v>552</v>
      </c>
      <c r="L364" s="10" t="s">
        <v>492</v>
      </c>
      <c r="M364" s="10">
        <v>462</v>
      </c>
      <c r="N364" s="10"/>
      <c r="O364" s="10" t="s">
        <v>1487</v>
      </c>
    </row>
    <row r="365" spans="1:15" x14ac:dyDescent="0.35">
      <c r="A365" s="10" t="s">
        <v>1489</v>
      </c>
      <c r="B365" s="10" t="s">
        <v>47</v>
      </c>
      <c r="C365" s="10" t="s">
        <v>47</v>
      </c>
      <c r="D365" s="10"/>
      <c r="E365" s="10">
        <v>1888</v>
      </c>
      <c r="F365" s="10">
        <v>1</v>
      </c>
      <c r="G365" s="11">
        <v>46273.655590277784</v>
      </c>
      <c r="H365" s="10">
        <v>1</v>
      </c>
      <c r="I365" s="10">
        <f t="shared" si="10"/>
        <v>1</v>
      </c>
      <c r="J365" s="10" t="str">
        <f t="shared" si="11"/>
        <v>5</v>
      </c>
      <c r="K365" s="10" t="s">
        <v>552</v>
      </c>
      <c r="L365" s="10" t="s">
        <v>492</v>
      </c>
      <c r="M365" s="10">
        <v>31310</v>
      </c>
      <c r="N365" s="10" t="s">
        <v>1490</v>
      </c>
      <c r="O365" s="10" t="s">
        <v>1491</v>
      </c>
    </row>
    <row r="366" spans="1:15" x14ac:dyDescent="0.35">
      <c r="A366" s="10" t="s">
        <v>1492</v>
      </c>
      <c r="B366" s="10" t="s">
        <v>47</v>
      </c>
      <c r="C366" s="10" t="s">
        <v>47</v>
      </c>
      <c r="D366" s="10"/>
      <c r="E366" s="10">
        <v>1888</v>
      </c>
      <c r="F366" s="10">
        <v>2</v>
      </c>
      <c r="G366" s="11">
        <v>46273.655613425923</v>
      </c>
      <c r="H366" s="10">
        <v>1</v>
      </c>
      <c r="I366" s="10">
        <f t="shared" si="10"/>
        <v>1</v>
      </c>
      <c r="J366" s="10" t="str">
        <f t="shared" si="11"/>
        <v>1</v>
      </c>
      <c r="K366" s="10" t="s">
        <v>552</v>
      </c>
      <c r="L366" s="10" t="s">
        <v>492</v>
      </c>
      <c r="M366" s="10">
        <v>19466</v>
      </c>
      <c r="N366" s="10" t="s">
        <v>1493</v>
      </c>
      <c r="O366" s="10" t="s">
        <v>1494</v>
      </c>
    </row>
    <row r="367" spans="1:15" x14ac:dyDescent="0.35">
      <c r="A367" s="10" t="s">
        <v>1495</v>
      </c>
      <c r="B367" s="10" t="s">
        <v>47</v>
      </c>
      <c r="C367" s="10" t="s">
        <v>47</v>
      </c>
      <c r="D367" s="10"/>
      <c r="E367" s="10">
        <v>1888</v>
      </c>
      <c r="F367" s="10">
        <v>3</v>
      </c>
      <c r="G367" s="11">
        <v>46273.655613425923</v>
      </c>
      <c r="H367" s="10">
        <v>1</v>
      </c>
      <c r="I367" s="10">
        <f t="shared" si="10"/>
        <v>2</v>
      </c>
      <c r="J367" s="10" t="str">
        <f t="shared" si="11"/>
        <v>1</v>
      </c>
      <c r="K367" s="10" t="s">
        <v>552</v>
      </c>
      <c r="L367" s="10" t="s">
        <v>492</v>
      </c>
      <c r="M367" s="10">
        <v>16848</v>
      </c>
      <c r="N367" s="10" t="s">
        <v>1496</v>
      </c>
      <c r="O367" s="10" t="s">
        <v>1497</v>
      </c>
    </row>
    <row r="368" spans="1:15" x14ac:dyDescent="0.35">
      <c r="A368" s="10" t="s">
        <v>1498</v>
      </c>
      <c r="B368" s="10" t="s">
        <v>47</v>
      </c>
      <c r="C368" s="10" t="s">
        <v>47</v>
      </c>
      <c r="D368" s="10"/>
      <c r="E368" s="10">
        <v>1888</v>
      </c>
      <c r="F368" s="10">
        <v>4</v>
      </c>
      <c r="G368" s="11">
        <v>46273.655613425923</v>
      </c>
      <c r="H368" s="10">
        <v>1</v>
      </c>
      <c r="I368" s="10">
        <f t="shared" si="10"/>
        <v>1</v>
      </c>
      <c r="J368" s="10" t="str">
        <f t="shared" si="11"/>
        <v>1</v>
      </c>
      <c r="K368" s="10" t="s">
        <v>552</v>
      </c>
      <c r="L368" s="10" t="s">
        <v>492</v>
      </c>
      <c r="M368" s="10">
        <v>10332</v>
      </c>
      <c r="N368" s="10" t="s">
        <v>1499</v>
      </c>
      <c r="O368" s="10" t="s">
        <v>1500</v>
      </c>
    </row>
    <row r="369" spans="1:15" x14ac:dyDescent="0.35">
      <c r="A369" s="10" t="s">
        <v>1501</v>
      </c>
      <c r="B369" s="10" t="s">
        <v>47</v>
      </c>
      <c r="C369" s="10" t="s">
        <v>47</v>
      </c>
      <c r="D369" s="10"/>
      <c r="E369" s="10">
        <v>1888</v>
      </c>
      <c r="F369" s="10">
        <v>5</v>
      </c>
      <c r="G369" s="11">
        <v>46273.655613425923</v>
      </c>
      <c r="H369" s="10">
        <v>1</v>
      </c>
      <c r="I369" s="10">
        <f t="shared" si="10"/>
        <v>4</v>
      </c>
      <c r="J369" s="10" t="str">
        <f t="shared" si="11"/>
        <v>1</v>
      </c>
      <c r="K369" s="10" t="s">
        <v>552</v>
      </c>
      <c r="L369" s="10" t="s">
        <v>492</v>
      </c>
      <c r="M369" s="10">
        <v>13287</v>
      </c>
      <c r="N369" s="10" t="s">
        <v>1502</v>
      </c>
      <c r="O369" s="10" t="s">
        <v>1503</v>
      </c>
    </row>
    <row r="370" spans="1:15" x14ac:dyDescent="0.35">
      <c r="A370" s="10" t="s">
        <v>1504</v>
      </c>
      <c r="B370" s="10" t="s">
        <v>47</v>
      </c>
      <c r="C370" s="10" t="s">
        <v>47</v>
      </c>
      <c r="D370" s="10"/>
      <c r="E370" s="10">
        <v>1888</v>
      </c>
      <c r="F370" s="10">
        <v>6</v>
      </c>
      <c r="G370" s="11">
        <v>46273.655613425923</v>
      </c>
      <c r="H370" s="10">
        <v>1</v>
      </c>
      <c r="I370" s="10">
        <f t="shared" si="10"/>
        <v>1</v>
      </c>
      <c r="J370" s="10" t="str">
        <f t="shared" si="11"/>
        <v>1</v>
      </c>
      <c r="K370" s="10" t="s">
        <v>552</v>
      </c>
      <c r="L370" s="10" t="s">
        <v>492</v>
      </c>
      <c r="M370" s="10">
        <v>10588</v>
      </c>
      <c r="N370" s="10" t="s">
        <v>1505</v>
      </c>
      <c r="O370" s="10" t="s">
        <v>1506</v>
      </c>
    </row>
    <row r="371" spans="1:15" x14ac:dyDescent="0.35">
      <c r="A371" s="10" t="s">
        <v>1507</v>
      </c>
      <c r="B371" s="10" t="s">
        <v>47</v>
      </c>
      <c r="C371" s="10" t="s">
        <v>47</v>
      </c>
      <c r="D371" s="10"/>
      <c r="E371" s="10">
        <v>1888</v>
      </c>
      <c r="F371" s="10">
        <v>7</v>
      </c>
      <c r="G371" s="11">
        <v>46273.655613425923</v>
      </c>
      <c r="H371" s="10">
        <v>2</v>
      </c>
      <c r="I371" s="10">
        <f t="shared" si="10"/>
        <v>2</v>
      </c>
      <c r="J371" s="10" t="str">
        <f t="shared" si="11"/>
        <v>1</v>
      </c>
      <c r="K371" s="10" t="s">
        <v>552</v>
      </c>
      <c r="L371" s="10" t="s">
        <v>492</v>
      </c>
      <c r="M371" s="10">
        <v>32605</v>
      </c>
      <c r="N371" s="10" t="s">
        <v>1508</v>
      </c>
      <c r="O371" s="10" t="s">
        <v>1509</v>
      </c>
    </row>
    <row r="372" spans="1:15" x14ac:dyDescent="0.35">
      <c r="A372" s="10" t="s">
        <v>1510</v>
      </c>
      <c r="B372" s="10" t="s">
        <v>47</v>
      </c>
      <c r="C372" s="10" t="s">
        <v>47</v>
      </c>
      <c r="D372" s="10"/>
      <c r="E372" s="10">
        <v>1888</v>
      </c>
      <c r="F372" s="10">
        <v>8</v>
      </c>
      <c r="G372" s="11">
        <v>46273.655613425923</v>
      </c>
      <c r="H372" s="10">
        <v>1</v>
      </c>
      <c r="I372" s="10">
        <f t="shared" si="10"/>
        <v>1</v>
      </c>
      <c r="J372" s="10" t="str">
        <f t="shared" si="11"/>
        <v>1</v>
      </c>
      <c r="K372" s="10" t="s">
        <v>552</v>
      </c>
      <c r="L372" s="10" t="s">
        <v>492</v>
      </c>
      <c r="M372" s="10">
        <v>31789</v>
      </c>
      <c r="N372" s="10" t="s">
        <v>1511</v>
      </c>
      <c r="O372" s="10" t="s">
        <v>1512</v>
      </c>
    </row>
    <row r="373" spans="1:15" x14ac:dyDescent="0.35">
      <c r="A373" s="10" t="s">
        <v>1513</v>
      </c>
      <c r="B373" s="10" t="s">
        <v>47</v>
      </c>
      <c r="C373" s="10" t="s">
        <v>47</v>
      </c>
      <c r="D373" s="10"/>
      <c r="E373" s="10">
        <v>1888</v>
      </c>
      <c r="F373" s="10">
        <v>9</v>
      </c>
      <c r="G373" s="11">
        <v>46273.655613425923</v>
      </c>
      <c r="H373" s="10">
        <v>1</v>
      </c>
      <c r="I373" s="10">
        <f t="shared" si="10"/>
        <v>2</v>
      </c>
      <c r="J373" s="10" t="str">
        <f t="shared" si="11"/>
        <v>1</v>
      </c>
      <c r="K373" s="10" t="s">
        <v>552</v>
      </c>
      <c r="L373" s="10" t="s">
        <v>492</v>
      </c>
      <c r="M373" s="10">
        <v>18743</v>
      </c>
      <c r="N373" s="10" t="s">
        <v>1514</v>
      </c>
      <c r="O373" s="10" t="s">
        <v>1515</v>
      </c>
    </row>
    <row r="374" spans="1:15" x14ac:dyDescent="0.35">
      <c r="A374" s="10" t="s">
        <v>1516</v>
      </c>
      <c r="B374" s="10" t="s">
        <v>47</v>
      </c>
      <c r="C374" s="10" t="s">
        <v>47</v>
      </c>
      <c r="D374" s="10"/>
      <c r="E374" s="10">
        <v>1888</v>
      </c>
      <c r="F374" s="10">
        <v>10</v>
      </c>
      <c r="G374" s="11">
        <v>46273.655613425923</v>
      </c>
      <c r="H374" s="10">
        <v>1</v>
      </c>
      <c r="I374" s="10">
        <f t="shared" si="10"/>
        <v>2</v>
      </c>
      <c r="J374" s="10" t="str">
        <f t="shared" si="11"/>
        <v>1</v>
      </c>
      <c r="K374" s="10" t="s">
        <v>552</v>
      </c>
      <c r="L374" s="10" t="s">
        <v>492</v>
      </c>
      <c r="M374" s="10">
        <v>19649</v>
      </c>
      <c r="N374" s="10" t="s">
        <v>1517</v>
      </c>
      <c r="O374" s="10" t="s">
        <v>1518</v>
      </c>
    </row>
    <row r="375" spans="1:15" x14ac:dyDescent="0.35">
      <c r="A375" s="10" t="s">
        <v>1519</v>
      </c>
      <c r="B375" s="10" t="s">
        <v>47</v>
      </c>
      <c r="C375" s="10" t="s">
        <v>47</v>
      </c>
      <c r="D375" s="10"/>
      <c r="E375" s="10">
        <v>1888</v>
      </c>
      <c r="F375" s="10">
        <v>11</v>
      </c>
      <c r="G375" s="11">
        <v>46273.655613425923</v>
      </c>
      <c r="H375" s="10">
        <v>1</v>
      </c>
      <c r="I375" s="10">
        <f t="shared" si="10"/>
        <v>1</v>
      </c>
      <c r="J375" s="10" t="str">
        <f t="shared" si="11"/>
        <v>1</v>
      </c>
      <c r="K375" s="10" t="s">
        <v>552</v>
      </c>
      <c r="L375" s="10" t="s">
        <v>492</v>
      </c>
      <c r="M375" s="10">
        <v>10724</v>
      </c>
      <c r="N375" s="10" t="s">
        <v>1520</v>
      </c>
      <c r="O375" s="10" t="s">
        <v>1521</v>
      </c>
    </row>
    <row r="376" spans="1:15" x14ac:dyDescent="0.35">
      <c r="A376" s="10" t="s">
        <v>1522</v>
      </c>
      <c r="B376" s="10" t="s">
        <v>47</v>
      </c>
      <c r="C376" s="10" t="s">
        <v>47</v>
      </c>
      <c r="D376" s="10"/>
      <c r="E376" s="10">
        <v>1888</v>
      </c>
      <c r="F376" s="10">
        <v>12</v>
      </c>
      <c r="G376" s="11">
        <v>46273.655613425923</v>
      </c>
      <c r="H376" s="10">
        <v>1</v>
      </c>
      <c r="I376" s="10">
        <f t="shared" si="10"/>
        <v>1</v>
      </c>
      <c r="J376" s="10" t="str">
        <f t="shared" si="11"/>
        <v>1</v>
      </c>
      <c r="K376" s="10" t="s">
        <v>552</v>
      </c>
      <c r="L376" s="10" t="s">
        <v>492</v>
      </c>
      <c r="M376" s="10">
        <v>14567</v>
      </c>
      <c r="N376" s="10" t="s">
        <v>1523</v>
      </c>
      <c r="O376" s="10" t="s">
        <v>1524</v>
      </c>
    </row>
    <row r="377" spans="1:15" x14ac:dyDescent="0.35">
      <c r="A377" s="10" t="s">
        <v>1525</v>
      </c>
      <c r="B377" s="10" t="s">
        <v>47</v>
      </c>
      <c r="C377" s="10" t="s">
        <v>47</v>
      </c>
      <c r="D377" s="10"/>
      <c r="E377" s="10">
        <v>1888</v>
      </c>
      <c r="F377" s="10">
        <v>13</v>
      </c>
      <c r="G377" s="11">
        <v>46273.655613425923</v>
      </c>
      <c r="H377" s="10">
        <v>1</v>
      </c>
      <c r="I377" s="10">
        <f t="shared" si="10"/>
        <v>4</v>
      </c>
      <c r="J377" s="10" t="str">
        <f t="shared" si="11"/>
        <v>1</v>
      </c>
      <c r="K377" s="10" t="s">
        <v>552</v>
      </c>
      <c r="L377" s="10" t="s">
        <v>492</v>
      </c>
      <c r="M377" s="10">
        <v>17485</v>
      </c>
      <c r="N377" s="10" t="s">
        <v>1526</v>
      </c>
      <c r="O377" s="10" t="s">
        <v>1527</v>
      </c>
    </row>
    <row r="378" spans="1:15" x14ac:dyDescent="0.35">
      <c r="A378" s="10" t="s">
        <v>1528</v>
      </c>
      <c r="B378" s="10" t="s">
        <v>47</v>
      </c>
      <c r="C378" s="10" t="s">
        <v>47</v>
      </c>
      <c r="D378" s="10"/>
      <c r="E378" s="10">
        <v>1888</v>
      </c>
      <c r="F378" s="10">
        <v>14</v>
      </c>
      <c r="G378" s="11">
        <v>46273.655613425923</v>
      </c>
      <c r="H378" s="10">
        <v>1</v>
      </c>
      <c r="I378" s="10">
        <f t="shared" si="10"/>
        <v>1</v>
      </c>
      <c r="J378" s="10" t="str">
        <f t="shared" si="11"/>
        <v>1</v>
      </c>
      <c r="K378" s="10" t="s">
        <v>552</v>
      </c>
      <c r="L378" s="10" t="s">
        <v>492</v>
      </c>
      <c r="M378" s="10">
        <v>23495</v>
      </c>
      <c r="N378" s="10" t="s">
        <v>1529</v>
      </c>
      <c r="O378" s="10" t="s">
        <v>1530</v>
      </c>
    </row>
    <row r="379" spans="1:15" x14ac:dyDescent="0.35">
      <c r="A379" s="10" t="s">
        <v>1531</v>
      </c>
      <c r="B379" s="10" t="s">
        <v>47</v>
      </c>
      <c r="C379" s="10" t="s">
        <v>47</v>
      </c>
      <c r="D379" s="10"/>
      <c r="E379" s="10">
        <v>1888</v>
      </c>
      <c r="F379" s="10">
        <v>15</v>
      </c>
      <c r="G379" s="11">
        <v>46273.655613425923</v>
      </c>
      <c r="H379" s="10">
        <v>1</v>
      </c>
      <c r="I379" s="10">
        <f t="shared" si="10"/>
        <v>2</v>
      </c>
      <c r="J379" s="10" t="str">
        <f t="shared" si="11"/>
        <v>1</v>
      </c>
      <c r="K379" s="10" t="s">
        <v>552</v>
      </c>
      <c r="L379" s="10" t="s">
        <v>492</v>
      </c>
      <c r="M379" s="10">
        <v>25440</v>
      </c>
      <c r="N379" s="10" t="s">
        <v>1532</v>
      </c>
      <c r="O379" s="10" t="s">
        <v>1533</v>
      </c>
    </row>
    <row r="380" spans="1:15" x14ac:dyDescent="0.35">
      <c r="A380" s="10" t="s">
        <v>1534</v>
      </c>
      <c r="B380" s="10" t="s">
        <v>47</v>
      </c>
      <c r="C380" s="10" t="s">
        <v>47</v>
      </c>
      <c r="D380" s="10"/>
      <c r="E380" s="10">
        <v>1888</v>
      </c>
      <c r="F380" s="10">
        <v>16</v>
      </c>
      <c r="G380" s="11">
        <v>46273.655613425923</v>
      </c>
      <c r="H380" s="10">
        <v>1</v>
      </c>
      <c r="I380" s="10">
        <f t="shared" si="10"/>
        <v>2</v>
      </c>
      <c r="J380" s="10" t="str">
        <f t="shared" si="11"/>
        <v>1</v>
      </c>
      <c r="K380" s="10" t="s">
        <v>552</v>
      </c>
      <c r="L380" s="10" t="s">
        <v>492</v>
      </c>
      <c r="M380" s="10">
        <v>25072</v>
      </c>
      <c r="N380" s="10" t="s">
        <v>1535</v>
      </c>
      <c r="O380" s="10" t="s">
        <v>1536</v>
      </c>
    </row>
    <row r="381" spans="1:15" x14ac:dyDescent="0.35">
      <c r="A381" s="10" t="s">
        <v>1537</v>
      </c>
      <c r="B381" s="10" t="s">
        <v>47</v>
      </c>
      <c r="C381" s="10" t="s">
        <v>47</v>
      </c>
      <c r="D381" s="10"/>
      <c r="E381" s="10">
        <v>1888</v>
      </c>
      <c r="F381" s="10">
        <v>17</v>
      </c>
      <c r="G381" s="11">
        <v>46273.655613425923</v>
      </c>
      <c r="H381" s="10">
        <v>1</v>
      </c>
      <c r="I381" s="10">
        <f t="shared" si="10"/>
        <v>1</v>
      </c>
      <c r="J381" s="10" t="str">
        <f t="shared" si="11"/>
        <v>1</v>
      </c>
      <c r="K381" s="10" t="s">
        <v>552</v>
      </c>
      <c r="L381" s="10" t="s">
        <v>492</v>
      </c>
      <c r="M381" s="10">
        <v>19450</v>
      </c>
      <c r="N381" s="10" t="s">
        <v>1538</v>
      </c>
      <c r="O381" s="10" t="s">
        <v>1539</v>
      </c>
    </row>
    <row r="382" spans="1:15" x14ac:dyDescent="0.35">
      <c r="A382" s="10" t="s">
        <v>1540</v>
      </c>
      <c r="B382" s="10" t="s">
        <v>47</v>
      </c>
      <c r="C382" s="10" t="s">
        <v>47</v>
      </c>
      <c r="D382" s="10"/>
      <c r="E382" s="10">
        <v>1888</v>
      </c>
      <c r="F382" s="10">
        <v>18</v>
      </c>
      <c r="G382" s="11">
        <v>46273.655613425923</v>
      </c>
      <c r="H382" s="10">
        <v>1</v>
      </c>
      <c r="I382" s="10">
        <f t="shared" si="10"/>
        <v>1</v>
      </c>
      <c r="J382" s="10" t="str">
        <f t="shared" si="11"/>
        <v>1</v>
      </c>
      <c r="K382" s="10" t="s">
        <v>552</v>
      </c>
      <c r="L382" s="10" t="s">
        <v>492</v>
      </c>
      <c r="M382" s="10">
        <v>29213</v>
      </c>
      <c r="N382" s="10" t="s">
        <v>1541</v>
      </c>
      <c r="O382" s="10" t="s">
        <v>1542</v>
      </c>
    </row>
    <row r="383" spans="1:15" x14ac:dyDescent="0.35">
      <c r="A383" s="10" t="s">
        <v>1543</v>
      </c>
      <c r="B383" s="10" t="s">
        <v>47</v>
      </c>
      <c r="C383" s="10" t="s">
        <v>47</v>
      </c>
      <c r="D383" s="10"/>
      <c r="E383" s="10">
        <v>1888</v>
      </c>
      <c r="F383" s="10">
        <v>19</v>
      </c>
      <c r="G383" s="11">
        <v>46273.672962962963</v>
      </c>
      <c r="H383" s="10">
        <v>1</v>
      </c>
      <c r="I383" s="10">
        <f t="shared" si="10"/>
        <v>1</v>
      </c>
      <c r="J383" s="10" t="str">
        <f t="shared" si="11"/>
        <v>1</v>
      </c>
      <c r="K383" s="10" t="s">
        <v>552</v>
      </c>
      <c r="L383" s="10" t="s">
        <v>492</v>
      </c>
      <c r="M383" s="10">
        <v>15910</v>
      </c>
      <c r="N383" s="10" t="s">
        <v>1544</v>
      </c>
      <c r="O383" s="10" t="s">
        <v>1545</v>
      </c>
    </row>
    <row r="384" spans="1:15" x14ac:dyDescent="0.35">
      <c r="A384" s="10" t="s">
        <v>1546</v>
      </c>
      <c r="B384" s="10" t="s">
        <v>47</v>
      </c>
      <c r="C384" s="10" t="s">
        <v>47</v>
      </c>
      <c r="D384" s="10"/>
      <c r="E384" s="10">
        <v>1888</v>
      </c>
      <c r="F384" s="10">
        <v>20</v>
      </c>
      <c r="G384" s="11">
        <v>46273.677129629628</v>
      </c>
      <c r="H384" s="10">
        <v>1</v>
      </c>
      <c r="I384" s="10">
        <f t="shared" si="10"/>
        <v>7</v>
      </c>
      <c r="J384" s="10" t="str">
        <f t="shared" si="11"/>
        <v>1</v>
      </c>
      <c r="K384" s="10" t="s">
        <v>552</v>
      </c>
      <c r="L384" s="10" t="s">
        <v>492</v>
      </c>
      <c r="M384" s="10">
        <v>15688</v>
      </c>
      <c r="N384" s="10" t="s">
        <v>1547</v>
      </c>
      <c r="O384" s="10" t="s">
        <v>1548</v>
      </c>
    </row>
    <row r="385" spans="1:15" x14ac:dyDescent="0.35">
      <c r="A385" s="10" t="s">
        <v>1549</v>
      </c>
      <c r="B385" s="10" t="s">
        <v>47</v>
      </c>
      <c r="C385" s="10" t="s">
        <v>47</v>
      </c>
      <c r="D385" s="10"/>
      <c r="E385" s="10">
        <v>1888</v>
      </c>
      <c r="F385" s="10">
        <v>21</v>
      </c>
      <c r="G385" s="11">
        <v>46273.679895833331</v>
      </c>
      <c r="H385" s="10">
        <v>1</v>
      </c>
      <c r="I385" s="10">
        <f t="shared" si="10"/>
        <v>3</v>
      </c>
      <c r="J385" s="10" t="str">
        <f t="shared" si="11"/>
        <v>1</v>
      </c>
      <c r="K385" s="10" t="s">
        <v>552</v>
      </c>
      <c r="L385" s="10" t="s">
        <v>492</v>
      </c>
      <c r="M385" s="10">
        <v>23142</v>
      </c>
      <c r="N385" s="10" t="s">
        <v>1550</v>
      </c>
      <c r="O385" s="10" t="s">
        <v>1551</v>
      </c>
    </row>
    <row r="386" spans="1:15" x14ac:dyDescent="0.35">
      <c r="A386" s="10" t="s">
        <v>1552</v>
      </c>
      <c r="B386" s="10" t="s">
        <v>47</v>
      </c>
      <c r="C386" s="10" t="s">
        <v>47</v>
      </c>
      <c r="D386" s="10"/>
      <c r="E386" s="10">
        <v>1888</v>
      </c>
      <c r="F386" s="10">
        <v>22</v>
      </c>
      <c r="G386" s="11">
        <v>46273.697268518517</v>
      </c>
      <c r="H386" s="10">
        <v>1</v>
      </c>
      <c r="I386" s="10">
        <f t="shared" si="10"/>
        <v>3</v>
      </c>
      <c r="J386" s="10" t="str">
        <f t="shared" si="11"/>
        <v>1</v>
      </c>
      <c r="K386" s="10" t="s">
        <v>552</v>
      </c>
      <c r="L386" s="10" t="s">
        <v>492</v>
      </c>
      <c r="M386" s="10">
        <v>32726</v>
      </c>
      <c r="N386" s="10" t="s">
        <v>1553</v>
      </c>
      <c r="O386" s="10" t="s">
        <v>1554</v>
      </c>
    </row>
    <row r="387" spans="1:15" x14ac:dyDescent="0.35">
      <c r="A387" s="10" t="s">
        <v>1555</v>
      </c>
      <c r="B387" s="10" t="s">
        <v>47</v>
      </c>
      <c r="C387" s="10" t="s">
        <v>47</v>
      </c>
      <c r="D387" s="10"/>
      <c r="E387" s="10">
        <v>1888</v>
      </c>
      <c r="F387" s="10">
        <v>23</v>
      </c>
      <c r="G387" s="11">
        <v>46273.697268518517</v>
      </c>
      <c r="H387" s="10">
        <v>1</v>
      </c>
      <c r="I387" s="10">
        <f t="shared" si="10"/>
        <v>2</v>
      </c>
      <c r="J387" s="10" t="str">
        <f t="shared" si="11"/>
        <v>1</v>
      </c>
      <c r="K387" s="10" t="s">
        <v>552</v>
      </c>
      <c r="L387" s="10" t="s">
        <v>492</v>
      </c>
      <c r="M387" s="10">
        <v>16848</v>
      </c>
      <c r="N387" s="10" t="s">
        <v>1496</v>
      </c>
      <c r="O387" s="10" t="s">
        <v>1556</v>
      </c>
    </row>
    <row r="388" spans="1:15" x14ac:dyDescent="0.35">
      <c r="A388" s="10" t="s">
        <v>1557</v>
      </c>
      <c r="B388" s="10" t="s">
        <v>47</v>
      </c>
      <c r="C388" s="10" t="s">
        <v>47</v>
      </c>
      <c r="D388" s="10"/>
      <c r="E388" s="10">
        <v>1888</v>
      </c>
      <c r="F388" s="10">
        <v>24</v>
      </c>
      <c r="G388" s="11">
        <v>46273.70144675926</v>
      </c>
      <c r="H388" s="10">
        <v>1</v>
      </c>
      <c r="I388" s="10">
        <f t="shared" si="10"/>
        <v>2</v>
      </c>
      <c r="J388" s="10" t="str">
        <f t="shared" si="11"/>
        <v>1</v>
      </c>
      <c r="K388" s="10" t="s">
        <v>552</v>
      </c>
      <c r="L388" s="10" t="s">
        <v>492</v>
      </c>
      <c r="M388" s="10">
        <v>10757</v>
      </c>
      <c r="N388" s="10" t="s">
        <v>1558</v>
      </c>
      <c r="O388" s="10" t="s">
        <v>1559</v>
      </c>
    </row>
    <row r="389" spans="1:15" x14ac:dyDescent="0.35">
      <c r="A389" s="10" t="s">
        <v>1560</v>
      </c>
      <c r="B389" s="10" t="s">
        <v>47</v>
      </c>
      <c r="C389" s="10" t="s">
        <v>47</v>
      </c>
      <c r="D389" s="10"/>
      <c r="E389" s="10">
        <v>1888</v>
      </c>
      <c r="F389" s="10">
        <v>25</v>
      </c>
      <c r="G389" s="11">
        <v>46273.706979166673</v>
      </c>
      <c r="H389" s="10">
        <v>1</v>
      </c>
      <c r="I389" s="10">
        <f t="shared" si="10"/>
        <v>3</v>
      </c>
      <c r="J389" s="10" t="str">
        <f t="shared" si="11"/>
        <v>1</v>
      </c>
      <c r="K389" s="10" t="s">
        <v>552</v>
      </c>
      <c r="L389" s="10" t="s">
        <v>492</v>
      </c>
      <c r="M389" s="10">
        <v>19648</v>
      </c>
      <c r="N389" s="10" t="s">
        <v>1561</v>
      </c>
      <c r="O389" s="10" t="s">
        <v>1562</v>
      </c>
    </row>
    <row r="390" spans="1:15" x14ac:dyDescent="0.35">
      <c r="A390" s="10" t="s">
        <v>1563</v>
      </c>
      <c r="B390" s="10" t="s">
        <v>47</v>
      </c>
      <c r="C390" s="10" t="s">
        <v>47</v>
      </c>
      <c r="D390" s="10"/>
      <c r="E390" s="10">
        <v>1888</v>
      </c>
      <c r="F390" s="10">
        <v>26</v>
      </c>
      <c r="G390" s="11">
        <v>46273.707685185182</v>
      </c>
      <c r="H390" s="10">
        <v>1</v>
      </c>
      <c r="I390" s="10">
        <f t="shared" ref="I390:I426" si="12">COUNTIF(OM_ORDER,A390)</f>
        <v>5</v>
      </c>
      <c r="J390" s="10" t="str">
        <f t="shared" ref="J390:J426" si="13">SUBSTITUTE(TRIM(IF(COUNTIFS(OM_ORDER,A390,OM_WT,1)&gt;0,"1 ","")&amp;IF(COUNTIFS(OM_ORDER,A390,OM_WT,2)&gt;0,"2 ","")&amp;IF(COUNTIFS(OM_ORDER,A390,OM_WT,3)&gt;0,"3 ","")&amp;IF(COUNTIFS(OM_ORDER,A390,OM_WT,4)&gt;0,"4 ","")&amp;IF(COUNTIFS(OM_ORDER,A390,OM_WT,5)&gt;0,"5 ","")&amp;IF(COUNTIFS(OM_ORDER,A390,OM_WT,6)&gt;0,"6 ",""))," ",", ")</f>
        <v>1</v>
      </c>
      <c r="K390" s="10" t="s">
        <v>552</v>
      </c>
      <c r="L390" s="10" t="s">
        <v>492</v>
      </c>
      <c r="M390" s="10">
        <v>14736</v>
      </c>
      <c r="N390" s="10" t="s">
        <v>1564</v>
      </c>
      <c r="O390" s="10" t="s">
        <v>1565</v>
      </c>
    </row>
    <row r="391" spans="1:15" x14ac:dyDescent="0.35">
      <c r="A391" s="10" t="s">
        <v>1566</v>
      </c>
      <c r="B391" s="10" t="s">
        <v>47</v>
      </c>
      <c r="C391" s="10" t="s">
        <v>47</v>
      </c>
      <c r="D391" s="10"/>
      <c r="E391" s="10">
        <v>1888</v>
      </c>
      <c r="F391" s="10">
        <v>27</v>
      </c>
      <c r="G391" s="11">
        <v>46273.707685185182</v>
      </c>
      <c r="H391" s="10">
        <v>1</v>
      </c>
      <c r="I391" s="10">
        <f t="shared" si="12"/>
        <v>1</v>
      </c>
      <c r="J391" s="10" t="str">
        <f t="shared" si="13"/>
        <v>1</v>
      </c>
      <c r="K391" s="10" t="s">
        <v>552</v>
      </c>
      <c r="L391" s="10" t="s">
        <v>492</v>
      </c>
      <c r="M391" s="10">
        <v>22001</v>
      </c>
      <c r="N391" s="10" t="s">
        <v>1567</v>
      </c>
      <c r="O391" s="10" t="s">
        <v>1568</v>
      </c>
    </row>
    <row r="392" spans="1:15" x14ac:dyDescent="0.35">
      <c r="A392" s="10" t="s">
        <v>1569</v>
      </c>
      <c r="B392" s="10" t="s">
        <v>47</v>
      </c>
      <c r="C392" s="10" t="s">
        <v>47</v>
      </c>
      <c r="D392" s="10"/>
      <c r="E392" s="10">
        <v>1888</v>
      </c>
      <c r="F392" s="10">
        <v>28</v>
      </c>
      <c r="G392" s="11">
        <v>46273.708391203712</v>
      </c>
      <c r="H392" s="10">
        <v>1</v>
      </c>
      <c r="I392" s="10">
        <f t="shared" si="12"/>
        <v>1</v>
      </c>
      <c r="J392" s="10" t="str">
        <f t="shared" si="13"/>
        <v>1</v>
      </c>
      <c r="K392" s="10" t="s">
        <v>552</v>
      </c>
      <c r="L392" s="10" t="s">
        <v>492</v>
      </c>
      <c r="M392" s="10">
        <v>17484</v>
      </c>
      <c r="N392" s="10" t="s">
        <v>1570</v>
      </c>
      <c r="O392" s="10" t="s">
        <v>1571</v>
      </c>
    </row>
    <row r="393" spans="1:15" x14ac:dyDescent="0.35">
      <c r="A393" s="10" t="s">
        <v>1572</v>
      </c>
      <c r="B393" s="10" t="s">
        <v>47</v>
      </c>
      <c r="C393" s="10" t="s">
        <v>47</v>
      </c>
      <c r="D393" s="10"/>
      <c r="E393" s="10">
        <v>1888</v>
      </c>
      <c r="F393" s="10">
        <v>29</v>
      </c>
      <c r="G393" s="11">
        <v>46273.709780092591</v>
      </c>
      <c r="H393" s="10">
        <v>1</v>
      </c>
      <c r="I393" s="10">
        <f t="shared" si="12"/>
        <v>2</v>
      </c>
      <c r="J393" s="10" t="str">
        <f t="shared" si="13"/>
        <v>1</v>
      </c>
      <c r="K393" s="10" t="s">
        <v>552</v>
      </c>
      <c r="L393" s="10" t="s">
        <v>492</v>
      </c>
      <c r="M393" s="10">
        <v>22098</v>
      </c>
      <c r="N393" s="10" t="s">
        <v>1573</v>
      </c>
      <c r="O393" s="10" t="s">
        <v>1574</v>
      </c>
    </row>
    <row r="394" spans="1:15" x14ac:dyDescent="0.35">
      <c r="A394" s="10" t="s">
        <v>1575</v>
      </c>
      <c r="B394" s="10" t="s">
        <v>47</v>
      </c>
      <c r="C394" s="10" t="s">
        <v>47</v>
      </c>
      <c r="D394" s="10"/>
      <c r="E394" s="10">
        <v>1888</v>
      </c>
      <c r="F394" s="10">
        <v>30</v>
      </c>
      <c r="G394" s="11">
        <v>46273.709780092591</v>
      </c>
      <c r="H394" s="10">
        <v>1</v>
      </c>
      <c r="I394" s="10">
        <f t="shared" si="12"/>
        <v>1</v>
      </c>
      <c r="J394" s="10" t="str">
        <f t="shared" si="13"/>
        <v>1</v>
      </c>
      <c r="K394" s="10" t="s">
        <v>552</v>
      </c>
      <c r="L394" s="10" t="s">
        <v>492</v>
      </c>
      <c r="M394" s="10">
        <v>27440</v>
      </c>
      <c r="N394" s="10" t="s">
        <v>1576</v>
      </c>
      <c r="O394" s="10" t="s">
        <v>1577</v>
      </c>
    </row>
    <row r="395" spans="1:15" x14ac:dyDescent="0.35">
      <c r="A395" s="10" t="s">
        <v>1578</v>
      </c>
      <c r="B395" s="10" t="s">
        <v>47</v>
      </c>
      <c r="C395" s="10" t="s">
        <v>47</v>
      </c>
      <c r="D395" s="10"/>
      <c r="E395" s="10">
        <v>1888</v>
      </c>
      <c r="F395" s="10">
        <v>31</v>
      </c>
      <c r="G395" s="11">
        <v>46273.713935185187</v>
      </c>
      <c r="H395" s="10">
        <v>1</v>
      </c>
      <c r="I395" s="10">
        <f t="shared" si="12"/>
        <v>1</v>
      </c>
      <c r="J395" s="10" t="str">
        <f t="shared" si="13"/>
        <v>1</v>
      </c>
      <c r="K395" s="10" t="s">
        <v>552</v>
      </c>
      <c r="L395" s="10" t="s">
        <v>492</v>
      </c>
      <c r="M395" s="10">
        <v>30241</v>
      </c>
      <c r="N395" s="10" t="s">
        <v>1579</v>
      </c>
      <c r="O395" s="10" t="s">
        <v>1580</v>
      </c>
    </row>
    <row r="396" spans="1:15" x14ac:dyDescent="0.35">
      <c r="A396" s="10" t="s">
        <v>1581</v>
      </c>
      <c r="B396" s="10" t="s">
        <v>47</v>
      </c>
      <c r="C396" s="10" t="s">
        <v>47</v>
      </c>
      <c r="D396" s="10"/>
      <c r="E396" s="10">
        <v>1888</v>
      </c>
      <c r="F396" s="10">
        <v>32</v>
      </c>
      <c r="G396" s="11">
        <v>46273.718807870369</v>
      </c>
      <c r="H396" s="10">
        <v>1</v>
      </c>
      <c r="I396" s="10">
        <f t="shared" si="12"/>
        <v>1</v>
      </c>
      <c r="J396" s="10" t="str">
        <f t="shared" si="13"/>
        <v>1</v>
      </c>
      <c r="K396" s="10" t="s">
        <v>552</v>
      </c>
      <c r="L396" s="10" t="s">
        <v>492</v>
      </c>
      <c r="M396" s="10">
        <v>28932</v>
      </c>
      <c r="N396" s="10" t="s">
        <v>1582</v>
      </c>
      <c r="O396" s="10" t="s">
        <v>1583</v>
      </c>
    </row>
    <row r="397" spans="1:15" x14ac:dyDescent="0.35">
      <c r="A397" s="10" t="s">
        <v>1584</v>
      </c>
      <c r="B397" s="10" t="s">
        <v>47</v>
      </c>
      <c r="C397" s="10" t="s">
        <v>47</v>
      </c>
      <c r="D397" s="10"/>
      <c r="E397" s="10">
        <v>1888</v>
      </c>
      <c r="F397" s="10">
        <v>33</v>
      </c>
      <c r="G397" s="11">
        <v>46273.722268518519</v>
      </c>
      <c r="H397" s="10">
        <v>1</v>
      </c>
      <c r="I397" s="10">
        <f t="shared" si="12"/>
        <v>1</v>
      </c>
      <c r="J397" s="10" t="str">
        <f t="shared" si="13"/>
        <v>1</v>
      </c>
      <c r="K397" s="10" t="s">
        <v>552</v>
      </c>
      <c r="L397" s="10" t="s">
        <v>492</v>
      </c>
      <c r="M397" s="10">
        <v>30274</v>
      </c>
      <c r="N397" s="10" t="s">
        <v>1585</v>
      </c>
      <c r="O397" s="10" t="s">
        <v>1586</v>
      </c>
    </row>
    <row r="398" spans="1:15" x14ac:dyDescent="0.35">
      <c r="A398" s="10" t="s">
        <v>1587</v>
      </c>
      <c r="B398" s="10" t="s">
        <v>47</v>
      </c>
      <c r="C398" s="10" t="s">
        <v>47</v>
      </c>
      <c r="D398" s="10"/>
      <c r="E398" s="10">
        <v>1888</v>
      </c>
      <c r="F398" s="10">
        <v>34</v>
      </c>
      <c r="G398" s="11">
        <v>46273.722268518519</v>
      </c>
      <c r="H398" s="10">
        <v>1</v>
      </c>
      <c r="I398" s="10">
        <f t="shared" si="12"/>
        <v>1</v>
      </c>
      <c r="J398" s="10" t="str">
        <f t="shared" si="13"/>
        <v>1</v>
      </c>
      <c r="K398" s="10" t="s">
        <v>552</v>
      </c>
      <c r="L398" s="10" t="s">
        <v>492</v>
      </c>
      <c r="M398" s="10">
        <v>21182</v>
      </c>
      <c r="N398" s="10" t="s">
        <v>1588</v>
      </c>
      <c r="O398" s="10" t="s">
        <v>1589</v>
      </c>
    </row>
    <row r="399" spans="1:15" x14ac:dyDescent="0.35">
      <c r="A399" s="10" t="s">
        <v>1590</v>
      </c>
      <c r="B399" s="10" t="s">
        <v>47</v>
      </c>
      <c r="C399" s="10" t="s">
        <v>47</v>
      </c>
      <c r="D399" s="10"/>
      <c r="E399" s="10">
        <v>1888</v>
      </c>
      <c r="F399" s="10">
        <v>35</v>
      </c>
      <c r="G399" s="11">
        <v>46273.725046296298</v>
      </c>
      <c r="H399" s="10">
        <v>1</v>
      </c>
      <c r="I399" s="10">
        <f t="shared" si="12"/>
        <v>2</v>
      </c>
      <c r="J399" s="10" t="str">
        <f t="shared" si="13"/>
        <v>1</v>
      </c>
      <c r="K399" s="10" t="s">
        <v>552</v>
      </c>
      <c r="L399" s="10" t="s">
        <v>492</v>
      </c>
      <c r="M399" s="10">
        <v>15876</v>
      </c>
      <c r="N399" s="10" t="s">
        <v>1591</v>
      </c>
      <c r="O399" s="10" t="s">
        <v>1592</v>
      </c>
    </row>
    <row r="400" spans="1:15" x14ac:dyDescent="0.35">
      <c r="A400" s="10" t="s">
        <v>1593</v>
      </c>
      <c r="B400" s="10" t="s">
        <v>47</v>
      </c>
      <c r="C400" s="10" t="s">
        <v>47</v>
      </c>
      <c r="D400" s="10"/>
      <c r="E400" s="10">
        <v>1888</v>
      </c>
      <c r="F400" s="10">
        <v>36</v>
      </c>
      <c r="G400" s="11">
        <v>46273.727129629631</v>
      </c>
      <c r="H400" s="10">
        <v>1</v>
      </c>
      <c r="I400" s="10">
        <f t="shared" si="12"/>
        <v>1</v>
      </c>
      <c r="J400" s="10" t="str">
        <f t="shared" si="13"/>
        <v>1</v>
      </c>
      <c r="K400" s="10" t="s">
        <v>552</v>
      </c>
      <c r="L400" s="10" t="s">
        <v>492</v>
      </c>
      <c r="M400" s="10">
        <v>31552</v>
      </c>
      <c r="N400" s="10" t="s">
        <v>1594</v>
      </c>
      <c r="O400" s="10" t="s">
        <v>1595</v>
      </c>
    </row>
    <row r="401" spans="1:15" x14ac:dyDescent="0.35">
      <c r="A401" s="10" t="s">
        <v>1596</v>
      </c>
      <c r="B401" s="10" t="s">
        <v>47</v>
      </c>
      <c r="C401" s="10" t="s">
        <v>47</v>
      </c>
      <c r="D401" s="10"/>
      <c r="E401" s="10">
        <v>1888</v>
      </c>
      <c r="F401" s="10">
        <v>37</v>
      </c>
      <c r="G401" s="11">
        <v>46273.73060185185</v>
      </c>
      <c r="H401" s="10">
        <v>1</v>
      </c>
      <c r="I401" s="10">
        <f t="shared" si="12"/>
        <v>1</v>
      </c>
      <c r="J401" s="10" t="str">
        <f t="shared" si="13"/>
        <v>1</v>
      </c>
      <c r="K401" s="10" t="s">
        <v>552</v>
      </c>
      <c r="L401" s="10" t="s">
        <v>492</v>
      </c>
      <c r="M401" s="10">
        <v>11819</v>
      </c>
      <c r="N401" s="10" t="s">
        <v>1597</v>
      </c>
      <c r="O401" s="10" t="s">
        <v>1598</v>
      </c>
    </row>
    <row r="402" spans="1:15" x14ac:dyDescent="0.35">
      <c r="A402" s="10" t="s">
        <v>1599</v>
      </c>
      <c r="B402" s="10" t="s">
        <v>47</v>
      </c>
      <c r="C402" s="10" t="s">
        <v>47</v>
      </c>
      <c r="D402" s="10"/>
      <c r="E402" s="10">
        <v>1888</v>
      </c>
      <c r="F402" s="10">
        <v>38</v>
      </c>
      <c r="G402" s="11">
        <v>46273.73060185185</v>
      </c>
      <c r="H402" s="10">
        <v>1</v>
      </c>
      <c r="I402" s="10">
        <f t="shared" si="12"/>
        <v>1</v>
      </c>
      <c r="J402" s="10" t="str">
        <f t="shared" si="13"/>
        <v>1</v>
      </c>
      <c r="K402" s="10" t="s">
        <v>552</v>
      </c>
      <c r="L402" s="10" t="s">
        <v>492</v>
      </c>
      <c r="M402" s="10">
        <v>30163</v>
      </c>
      <c r="N402" s="10" t="s">
        <v>1600</v>
      </c>
      <c r="O402" s="10" t="s">
        <v>1601</v>
      </c>
    </row>
    <row r="403" spans="1:15" x14ac:dyDescent="0.35">
      <c r="A403" s="10" t="s">
        <v>1602</v>
      </c>
      <c r="B403" s="10" t="s">
        <v>47</v>
      </c>
      <c r="C403" s="10" t="s">
        <v>47</v>
      </c>
      <c r="D403" s="10"/>
      <c r="E403" s="10">
        <v>1888</v>
      </c>
      <c r="F403" s="10">
        <v>39</v>
      </c>
      <c r="G403" s="11">
        <v>46273.734780092593</v>
      </c>
      <c r="H403" s="10">
        <v>1</v>
      </c>
      <c r="I403" s="10">
        <f t="shared" si="12"/>
        <v>1</v>
      </c>
      <c r="J403" s="10" t="str">
        <f t="shared" si="13"/>
        <v>1</v>
      </c>
      <c r="K403" s="10" t="s">
        <v>552</v>
      </c>
      <c r="L403" s="10" t="s">
        <v>492</v>
      </c>
      <c r="M403" s="10">
        <v>11828</v>
      </c>
      <c r="N403" s="10" t="s">
        <v>1603</v>
      </c>
      <c r="O403" s="10" t="s">
        <v>1604</v>
      </c>
    </row>
    <row r="404" spans="1:15" x14ac:dyDescent="0.35">
      <c r="A404" s="10" t="s">
        <v>1605</v>
      </c>
      <c r="B404" s="10" t="s">
        <v>47</v>
      </c>
      <c r="C404" s="10" t="s">
        <v>47</v>
      </c>
      <c r="D404" s="10"/>
      <c r="E404" s="10">
        <v>1888</v>
      </c>
      <c r="F404" s="10">
        <v>40</v>
      </c>
      <c r="G404" s="11">
        <v>46273.743101851847</v>
      </c>
      <c r="H404" s="10">
        <v>1</v>
      </c>
      <c r="I404" s="10">
        <f t="shared" si="12"/>
        <v>2</v>
      </c>
      <c r="J404" s="10" t="str">
        <f t="shared" si="13"/>
        <v>1</v>
      </c>
      <c r="K404" s="10" t="s">
        <v>552</v>
      </c>
      <c r="L404" s="10" t="s">
        <v>492</v>
      </c>
      <c r="M404" s="10">
        <v>23369</v>
      </c>
      <c r="N404" s="10" t="s">
        <v>1606</v>
      </c>
      <c r="O404" s="10" t="s">
        <v>1607</v>
      </c>
    </row>
    <row r="405" spans="1:15" x14ac:dyDescent="0.35">
      <c r="A405" s="10" t="s">
        <v>1608</v>
      </c>
      <c r="B405" s="10" t="s">
        <v>47</v>
      </c>
      <c r="C405" s="10" t="s">
        <v>47</v>
      </c>
      <c r="D405" s="10"/>
      <c r="E405" s="10">
        <v>1888</v>
      </c>
      <c r="F405" s="10">
        <v>41</v>
      </c>
      <c r="G405" s="11">
        <v>46273.745879629627</v>
      </c>
      <c r="H405" s="10">
        <v>1</v>
      </c>
      <c r="I405" s="10">
        <f t="shared" si="12"/>
        <v>3</v>
      </c>
      <c r="J405" s="10" t="str">
        <f t="shared" si="13"/>
        <v>1</v>
      </c>
      <c r="K405" s="10" t="s">
        <v>552</v>
      </c>
      <c r="L405" s="10" t="s">
        <v>492</v>
      </c>
      <c r="M405" s="10">
        <v>13823</v>
      </c>
      <c r="N405" s="10" t="s">
        <v>1609</v>
      </c>
      <c r="O405" s="10" t="s">
        <v>1610</v>
      </c>
    </row>
    <row r="406" spans="1:15" x14ac:dyDescent="0.35">
      <c r="A406" s="10" t="s">
        <v>1611</v>
      </c>
      <c r="B406" s="10" t="s">
        <v>47</v>
      </c>
      <c r="C406" s="10" t="s">
        <v>47</v>
      </c>
      <c r="D406" s="10"/>
      <c r="E406" s="10">
        <v>1888</v>
      </c>
      <c r="F406" s="10">
        <v>42</v>
      </c>
      <c r="G406" s="11">
        <v>46273.745879629627</v>
      </c>
      <c r="H406" s="10">
        <v>3</v>
      </c>
      <c r="I406" s="10">
        <f t="shared" si="12"/>
        <v>3</v>
      </c>
      <c r="J406" s="10" t="str">
        <f t="shared" si="13"/>
        <v>1</v>
      </c>
      <c r="K406" s="10" t="s">
        <v>552</v>
      </c>
      <c r="L406" s="10" t="s">
        <v>492</v>
      </c>
      <c r="M406" s="10">
        <v>29213</v>
      </c>
      <c r="N406" s="10" t="s">
        <v>1541</v>
      </c>
      <c r="O406" s="10" t="s">
        <v>1612</v>
      </c>
    </row>
    <row r="407" spans="1:15" x14ac:dyDescent="0.35">
      <c r="A407" s="10" t="s">
        <v>1613</v>
      </c>
      <c r="B407" s="10" t="s">
        <v>47</v>
      </c>
      <c r="C407" s="10" t="s">
        <v>47</v>
      </c>
      <c r="D407" s="10"/>
      <c r="E407" s="10">
        <v>1888</v>
      </c>
      <c r="F407" s="10">
        <v>43</v>
      </c>
      <c r="G407" s="11">
        <v>46273.74726851852</v>
      </c>
      <c r="H407" s="10">
        <v>1</v>
      </c>
      <c r="I407" s="10">
        <f t="shared" si="12"/>
        <v>3</v>
      </c>
      <c r="J407" s="10" t="str">
        <f t="shared" si="13"/>
        <v>1</v>
      </c>
      <c r="K407" s="10" t="s">
        <v>552</v>
      </c>
      <c r="L407" s="10" t="s">
        <v>492</v>
      </c>
      <c r="M407" s="10">
        <v>19553</v>
      </c>
      <c r="N407" s="10" t="s">
        <v>1614</v>
      </c>
      <c r="O407" s="10" t="s">
        <v>1615</v>
      </c>
    </row>
    <row r="408" spans="1:15" x14ac:dyDescent="0.35">
      <c r="A408" s="10" t="s">
        <v>1616</v>
      </c>
      <c r="B408" s="10" t="s">
        <v>47</v>
      </c>
      <c r="C408" s="10" t="s">
        <v>47</v>
      </c>
      <c r="D408" s="10"/>
      <c r="E408" s="10">
        <v>1888</v>
      </c>
      <c r="F408" s="10">
        <v>44</v>
      </c>
      <c r="G408" s="11">
        <v>46273.747974537036</v>
      </c>
      <c r="H408" s="10">
        <v>1</v>
      </c>
      <c r="I408" s="10">
        <f t="shared" si="12"/>
        <v>1</v>
      </c>
      <c r="J408" s="10" t="str">
        <f t="shared" si="13"/>
        <v>1</v>
      </c>
      <c r="K408" s="10" t="s">
        <v>552</v>
      </c>
      <c r="L408" s="10" t="s">
        <v>492</v>
      </c>
      <c r="M408" s="10">
        <v>15877</v>
      </c>
      <c r="N408" s="10" t="s">
        <v>1617</v>
      </c>
      <c r="O408" s="10" t="s">
        <v>1618</v>
      </c>
    </row>
    <row r="409" spans="1:15" x14ac:dyDescent="0.35">
      <c r="A409" s="10" t="s">
        <v>1619</v>
      </c>
      <c r="B409" s="10" t="s">
        <v>47</v>
      </c>
      <c r="C409" s="10" t="s">
        <v>47</v>
      </c>
      <c r="D409" s="10"/>
      <c r="E409" s="10">
        <v>1888</v>
      </c>
      <c r="F409" s="10">
        <v>45</v>
      </c>
      <c r="G409" s="11">
        <v>46273.747974537036</v>
      </c>
      <c r="H409" s="10">
        <v>1</v>
      </c>
      <c r="I409" s="10">
        <f t="shared" si="12"/>
        <v>2</v>
      </c>
      <c r="J409" s="10" t="str">
        <f t="shared" si="13"/>
        <v>1</v>
      </c>
      <c r="K409" s="10" t="s">
        <v>552</v>
      </c>
      <c r="L409" s="10" t="s">
        <v>492</v>
      </c>
      <c r="M409" s="10">
        <v>31960</v>
      </c>
      <c r="N409" s="10" t="s">
        <v>1620</v>
      </c>
      <c r="O409" s="10" t="s">
        <v>1621</v>
      </c>
    </row>
    <row r="410" spans="1:15" x14ac:dyDescent="0.35">
      <c r="A410" s="10" t="s">
        <v>1622</v>
      </c>
      <c r="B410" s="10" t="s">
        <v>47</v>
      </c>
      <c r="C410" s="10" t="s">
        <v>47</v>
      </c>
      <c r="D410" s="10"/>
      <c r="E410" s="10">
        <v>1888</v>
      </c>
      <c r="F410" s="10">
        <v>46</v>
      </c>
      <c r="G410" s="11">
        <v>46273.750057870369</v>
      </c>
      <c r="H410" s="10">
        <v>1</v>
      </c>
      <c r="I410" s="10">
        <f t="shared" si="12"/>
        <v>3</v>
      </c>
      <c r="J410" s="10" t="str">
        <f t="shared" si="13"/>
        <v>1</v>
      </c>
      <c r="K410" s="10" t="s">
        <v>552</v>
      </c>
      <c r="L410" s="10" t="s">
        <v>492</v>
      </c>
      <c r="M410" s="10">
        <v>32238</v>
      </c>
      <c r="N410" s="10" t="s">
        <v>1623</v>
      </c>
      <c r="O410" s="10" t="s">
        <v>1624</v>
      </c>
    </row>
    <row r="411" spans="1:15" x14ac:dyDescent="0.35">
      <c r="A411" s="10" t="s">
        <v>1625</v>
      </c>
      <c r="B411" s="10" t="s">
        <v>74</v>
      </c>
      <c r="C411" s="10" t="s">
        <v>74</v>
      </c>
      <c r="D411" s="10"/>
      <c r="E411" s="10">
        <v>1981</v>
      </c>
      <c r="F411" s="10">
        <v>1</v>
      </c>
      <c r="G411" s="11">
        <v>46273.654907407406</v>
      </c>
      <c r="H411" s="10">
        <v>1</v>
      </c>
      <c r="I411" s="10">
        <f t="shared" si="12"/>
        <v>2</v>
      </c>
      <c r="J411" s="10" t="str">
        <f t="shared" si="13"/>
        <v>2</v>
      </c>
      <c r="K411" s="10" t="s">
        <v>552</v>
      </c>
      <c r="L411" s="10" t="s">
        <v>492</v>
      </c>
      <c r="M411" s="10">
        <v>2084</v>
      </c>
      <c r="N411" s="10" t="s">
        <v>1626</v>
      </c>
      <c r="O411" s="10" t="s">
        <v>1627</v>
      </c>
    </row>
    <row r="412" spans="1:15" x14ac:dyDescent="0.35">
      <c r="A412" s="10" t="s">
        <v>1628</v>
      </c>
      <c r="B412" s="10" t="s">
        <v>74</v>
      </c>
      <c r="C412" s="10" t="s">
        <v>74</v>
      </c>
      <c r="D412" s="10"/>
      <c r="E412" s="10">
        <v>1981</v>
      </c>
      <c r="F412" s="10">
        <v>2</v>
      </c>
      <c r="G412" s="11">
        <v>46273.654907407406</v>
      </c>
      <c r="H412" s="10">
        <v>2</v>
      </c>
      <c r="I412" s="10">
        <f t="shared" si="12"/>
        <v>2</v>
      </c>
      <c r="J412" s="10" t="str">
        <f t="shared" si="13"/>
        <v>2</v>
      </c>
      <c r="K412" s="10" t="s">
        <v>552</v>
      </c>
      <c r="L412" s="10" t="s">
        <v>492</v>
      </c>
      <c r="M412" s="10">
        <v>2344</v>
      </c>
      <c r="N412" s="10" t="s">
        <v>1629</v>
      </c>
      <c r="O412" s="10" t="s">
        <v>1630</v>
      </c>
    </row>
    <row r="413" spans="1:15" x14ac:dyDescent="0.35">
      <c r="A413" s="10" t="s">
        <v>1631</v>
      </c>
      <c r="B413" s="10" t="s">
        <v>74</v>
      </c>
      <c r="C413" s="10" t="s">
        <v>74</v>
      </c>
      <c r="D413" s="10"/>
      <c r="E413" s="10">
        <v>1981</v>
      </c>
      <c r="F413" s="10">
        <v>3</v>
      </c>
      <c r="G413" s="11">
        <v>46273.654907407406</v>
      </c>
      <c r="H413" s="10">
        <v>3</v>
      </c>
      <c r="I413" s="10">
        <f t="shared" si="12"/>
        <v>3</v>
      </c>
      <c r="J413" s="10" t="str">
        <f t="shared" si="13"/>
        <v>2</v>
      </c>
      <c r="K413" s="10" t="s">
        <v>552</v>
      </c>
      <c r="L413" s="10" t="s">
        <v>492</v>
      </c>
      <c r="M413" s="10">
        <v>3596</v>
      </c>
      <c r="N413" s="10" t="s">
        <v>1632</v>
      </c>
      <c r="O413" s="10" t="s">
        <v>1633</v>
      </c>
    </row>
    <row r="414" spans="1:15" x14ac:dyDescent="0.35">
      <c r="A414" s="10" t="s">
        <v>1634</v>
      </c>
      <c r="B414" s="10" t="s">
        <v>74</v>
      </c>
      <c r="C414" s="10" t="s">
        <v>74</v>
      </c>
      <c r="D414" s="10"/>
      <c r="E414" s="10">
        <v>1981</v>
      </c>
      <c r="F414" s="10">
        <v>4</v>
      </c>
      <c r="G414" s="11">
        <v>46273.654907407406</v>
      </c>
      <c r="H414" s="10">
        <v>7</v>
      </c>
      <c r="I414" s="10">
        <f t="shared" si="12"/>
        <v>7</v>
      </c>
      <c r="J414" s="10" t="str">
        <f t="shared" si="13"/>
        <v>2</v>
      </c>
      <c r="K414" s="10" t="s">
        <v>552</v>
      </c>
      <c r="L414" s="10" t="s">
        <v>492</v>
      </c>
      <c r="M414" s="10">
        <v>1695</v>
      </c>
      <c r="N414" s="10" t="s">
        <v>1635</v>
      </c>
      <c r="O414" s="10" t="s">
        <v>1636</v>
      </c>
    </row>
    <row r="415" spans="1:15" x14ac:dyDescent="0.35">
      <c r="A415" s="10" t="s">
        <v>1637</v>
      </c>
      <c r="B415" s="10" t="s">
        <v>74</v>
      </c>
      <c r="C415" s="10" t="s">
        <v>74</v>
      </c>
      <c r="D415" s="10"/>
      <c r="E415" s="10">
        <v>1981</v>
      </c>
      <c r="F415" s="10">
        <v>5</v>
      </c>
      <c r="G415" s="11">
        <v>46273.654907407406</v>
      </c>
      <c r="H415" s="10">
        <v>2</v>
      </c>
      <c r="I415" s="10">
        <f t="shared" si="12"/>
        <v>5</v>
      </c>
      <c r="J415" s="10" t="str">
        <f t="shared" si="13"/>
        <v>2, 6</v>
      </c>
      <c r="K415" s="10" t="s">
        <v>552</v>
      </c>
      <c r="L415" s="10" t="s">
        <v>492</v>
      </c>
      <c r="M415" s="10">
        <v>1668</v>
      </c>
      <c r="N415" s="10" t="s">
        <v>1638</v>
      </c>
      <c r="O415" s="10" t="s">
        <v>1639</v>
      </c>
    </row>
    <row r="416" spans="1:15" x14ac:dyDescent="0.35">
      <c r="A416" s="10" t="s">
        <v>1640</v>
      </c>
      <c r="B416" s="10" t="s">
        <v>74</v>
      </c>
      <c r="C416" s="10" t="s">
        <v>74</v>
      </c>
      <c r="D416" s="10"/>
      <c r="E416" s="10">
        <v>1981</v>
      </c>
      <c r="F416" s="10">
        <v>6</v>
      </c>
      <c r="G416" s="11">
        <v>46273.654907407406</v>
      </c>
      <c r="H416" s="10">
        <v>1</v>
      </c>
      <c r="I416" s="10">
        <f t="shared" si="12"/>
        <v>2</v>
      </c>
      <c r="J416" s="10" t="str">
        <f t="shared" si="13"/>
        <v>2</v>
      </c>
      <c r="K416" s="10" t="s">
        <v>552</v>
      </c>
      <c r="L416" s="10" t="s">
        <v>492</v>
      </c>
      <c r="M416" s="10">
        <v>2668</v>
      </c>
      <c r="N416" s="10" t="s">
        <v>1641</v>
      </c>
      <c r="O416" s="10" t="s">
        <v>1642</v>
      </c>
    </row>
    <row r="417" spans="1:15" x14ac:dyDescent="0.35">
      <c r="A417" s="10" t="s">
        <v>1643</v>
      </c>
      <c r="B417" s="10" t="s">
        <v>74</v>
      </c>
      <c r="C417" s="10" t="s">
        <v>74</v>
      </c>
      <c r="D417" s="10"/>
      <c r="E417" s="10">
        <v>1981</v>
      </c>
      <c r="F417" s="10">
        <v>7</v>
      </c>
      <c r="G417" s="11">
        <v>46273.66810185185</v>
      </c>
      <c r="H417" s="10">
        <v>3</v>
      </c>
      <c r="I417" s="10">
        <f t="shared" si="12"/>
        <v>3</v>
      </c>
      <c r="J417" s="10" t="str">
        <f t="shared" si="13"/>
        <v>2</v>
      </c>
      <c r="K417" s="10" t="s">
        <v>552</v>
      </c>
      <c r="L417" s="10" t="s">
        <v>492</v>
      </c>
      <c r="M417" s="10">
        <v>3063</v>
      </c>
      <c r="N417" s="10" t="s">
        <v>1644</v>
      </c>
      <c r="O417" s="10" t="s">
        <v>1645</v>
      </c>
    </row>
    <row r="418" spans="1:15" x14ac:dyDescent="0.35">
      <c r="A418" s="10" t="s">
        <v>1646</v>
      </c>
      <c r="B418" s="10" t="s">
        <v>74</v>
      </c>
      <c r="C418" s="10" t="s">
        <v>74</v>
      </c>
      <c r="D418" s="10"/>
      <c r="E418" s="10">
        <v>1981</v>
      </c>
      <c r="F418" s="10">
        <v>8</v>
      </c>
      <c r="G418" s="11">
        <v>46273.687557870369</v>
      </c>
      <c r="H418" s="10">
        <v>6</v>
      </c>
      <c r="I418" s="10">
        <f t="shared" si="12"/>
        <v>8</v>
      </c>
      <c r="J418" s="10" t="str">
        <f t="shared" si="13"/>
        <v>2</v>
      </c>
      <c r="K418" s="10" t="s">
        <v>552</v>
      </c>
      <c r="L418" s="10" t="s">
        <v>492</v>
      </c>
      <c r="M418" s="10">
        <v>3559</v>
      </c>
      <c r="N418" s="10" t="s">
        <v>1647</v>
      </c>
      <c r="O418" s="10" t="s">
        <v>1648</v>
      </c>
    </row>
    <row r="419" spans="1:15" x14ac:dyDescent="0.35">
      <c r="A419" s="10" t="s">
        <v>1649</v>
      </c>
      <c r="B419" s="10" t="s">
        <v>74</v>
      </c>
      <c r="C419" s="10" t="s">
        <v>74</v>
      </c>
      <c r="D419" s="10"/>
      <c r="E419" s="10">
        <v>1981</v>
      </c>
      <c r="F419" s="10">
        <v>9</v>
      </c>
      <c r="G419" s="11">
        <v>46273.7028125</v>
      </c>
      <c r="H419" s="10">
        <v>20</v>
      </c>
      <c r="I419" s="10">
        <f t="shared" si="12"/>
        <v>33</v>
      </c>
      <c r="J419" s="10" t="str">
        <f t="shared" si="13"/>
        <v>2, 6</v>
      </c>
      <c r="K419" s="10" t="s">
        <v>552</v>
      </c>
      <c r="L419" s="10" t="s">
        <v>492</v>
      </c>
      <c r="M419" s="10">
        <v>25720</v>
      </c>
      <c r="N419" s="10" t="s">
        <v>1650</v>
      </c>
      <c r="O419" s="10" t="s">
        <v>1651</v>
      </c>
    </row>
    <row r="420" spans="1:15" x14ac:dyDescent="0.35">
      <c r="A420" s="10" t="s">
        <v>1652</v>
      </c>
      <c r="B420" s="10" t="s">
        <v>74</v>
      </c>
      <c r="C420" s="10" t="s">
        <v>74</v>
      </c>
      <c r="D420" s="10"/>
      <c r="E420" s="10">
        <v>1981</v>
      </c>
      <c r="F420" s="10">
        <v>10</v>
      </c>
      <c r="G420" s="11">
        <v>46273.7028125</v>
      </c>
      <c r="H420" s="10">
        <v>5</v>
      </c>
      <c r="I420" s="10">
        <f t="shared" si="12"/>
        <v>6</v>
      </c>
      <c r="J420" s="10" t="str">
        <f t="shared" si="13"/>
        <v>2</v>
      </c>
      <c r="K420" s="10" t="s">
        <v>552</v>
      </c>
      <c r="L420" s="10" t="s">
        <v>492</v>
      </c>
      <c r="M420" s="10">
        <v>25720</v>
      </c>
      <c r="N420" s="10" t="s">
        <v>1650</v>
      </c>
      <c r="O420" s="10" t="s">
        <v>1653</v>
      </c>
    </row>
    <row r="421" spans="1:15" x14ac:dyDescent="0.35">
      <c r="A421" s="10" t="s">
        <v>1654</v>
      </c>
      <c r="B421" s="10" t="s">
        <v>74</v>
      </c>
      <c r="C421" s="10" t="s">
        <v>74</v>
      </c>
      <c r="D421" s="10"/>
      <c r="E421" s="10">
        <v>1981</v>
      </c>
      <c r="F421" s="10">
        <v>11</v>
      </c>
      <c r="G421" s="11">
        <v>46273.707685185182</v>
      </c>
      <c r="H421" s="10">
        <v>1</v>
      </c>
      <c r="I421" s="10">
        <f t="shared" si="12"/>
        <v>1</v>
      </c>
      <c r="J421" s="10" t="str">
        <f t="shared" si="13"/>
        <v>2</v>
      </c>
      <c r="K421" s="10" t="s">
        <v>552</v>
      </c>
      <c r="L421" s="10" t="s">
        <v>492</v>
      </c>
      <c r="M421" s="10">
        <v>3615</v>
      </c>
      <c r="N421" s="10" t="s">
        <v>1655</v>
      </c>
      <c r="O421" s="10" t="s">
        <v>1656</v>
      </c>
    </row>
    <row r="422" spans="1:15" x14ac:dyDescent="0.35">
      <c r="A422" s="10" t="s">
        <v>1657</v>
      </c>
      <c r="B422" s="10" t="s">
        <v>74</v>
      </c>
      <c r="C422" s="10" t="s">
        <v>74</v>
      </c>
      <c r="D422" s="10"/>
      <c r="E422" s="10">
        <v>1981</v>
      </c>
      <c r="F422" s="10">
        <v>12</v>
      </c>
      <c r="G422" s="11">
        <v>46273.715312499997</v>
      </c>
      <c r="H422" s="10">
        <v>7</v>
      </c>
      <c r="I422" s="10">
        <f t="shared" si="12"/>
        <v>14</v>
      </c>
      <c r="J422" s="10" t="str">
        <f t="shared" si="13"/>
        <v>2, 6</v>
      </c>
      <c r="K422" s="10" t="s">
        <v>552</v>
      </c>
      <c r="L422" s="10" t="s">
        <v>492</v>
      </c>
      <c r="M422" s="10">
        <v>3147</v>
      </c>
      <c r="N422" s="10" t="s">
        <v>1658</v>
      </c>
      <c r="O422" s="10" t="s">
        <v>1659</v>
      </c>
    </row>
    <row r="423" spans="1:15" x14ac:dyDescent="0.35">
      <c r="A423" s="10" t="s">
        <v>1660</v>
      </c>
      <c r="B423" s="10" t="s">
        <v>74</v>
      </c>
      <c r="C423" s="10" t="s">
        <v>74</v>
      </c>
      <c r="D423" s="10"/>
      <c r="E423" s="10">
        <v>1981</v>
      </c>
      <c r="F423" s="10">
        <v>13</v>
      </c>
      <c r="G423" s="11">
        <v>46273.817395833343</v>
      </c>
      <c r="H423" s="10">
        <v>1</v>
      </c>
      <c r="I423" s="10">
        <f t="shared" si="12"/>
        <v>1</v>
      </c>
      <c r="J423" s="10" t="str">
        <f t="shared" si="13"/>
        <v>6</v>
      </c>
      <c r="K423" s="10" t="s">
        <v>552</v>
      </c>
      <c r="L423" s="10" t="s">
        <v>492</v>
      </c>
      <c r="M423" s="10">
        <v>2764</v>
      </c>
      <c r="N423" s="10"/>
      <c r="O423" s="10" t="s">
        <v>1661</v>
      </c>
    </row>
    <row r="424" spans="1:15" x14ac:dyDescent="0.35">
      <c r="A424" s="10" t="s">
        <v>1662</v>
      </c>
      <c r="B424" s="10" t="s">
        <v>74</v>
      </c>
      <c r="C424" s="10" t="s">
        <v>74</v>
      </c>
      <c r="D424" s="10"/>
      <c r="E424" s="10">
        <v>1981</v>
      </c>
      <c r="F424" s="10">
        <v>14</v>
      </c>
      <c r="G424" s="11">
        <v>46273.817395833343</v>
      </c>
      <c r="H424" s="10">
        <v>1</v>
      </c>
      <c r="I424" s="10">
        <f t="shared" si="12"/>
        <v>1</v>
      </c>
      <c r="J424" s="10" t="str">
        <f t="shared" si="13"/>
        <v>6</v>
      </c>
      <c r="K424" s="10" t="s">
        <v>552</v>
      </c>
      <c r="L424" s="10" t="s">
        <v>492</v>
      </c>
      <c r="M424" s="10">
        <v>2878</v>
      </c>
      <c r="N424" s="10"/>
      <c r="O424" s="10" t="s">
        <v>1661</v>
      </c>
    </row>
    <row r="425" spans="1:15" x14ac:dyDescent="0.35">
      <c r="A425" s="10" t="s">
        <v>1663</v>
      </c>
      <c r="B425" s="10" t="s">
        <v>74</v>
      </c>
      <c r="C425" s="10" t="s">
        <v>74</v>
      </c>
      <c r="D425" s="10"/>
      <c r="E425" s="10">
        <v>1981</v>
      </c>
      <c r="F425" s="10">
        <v>15</v>
      </c>
      <c r="G425" s="11">
        <v>46273.817395833343</v>
      </c>
      <c r="H425" s="10">
        <v>1</v>
      </c>
      <c r="I425" s="10">
        <f t="shared" si="12"/>
        <v>1</v>
      </c>
      <c r="J425" s="10" t="str">
        <f t="shared" si="13"/>
        <v>6</v>
      </c>
      <c r="K425" s="10" t="s">
        <v>552</v>
      </c>
      <c r="L425" s="10" t="s">
        <v>492</v>
      </c>
      <c r="M425" s="10">
        <v>2880</v>
      </c>
      <c r="N425" s="10"/>
      <c r="O425" s="10" t="s">
        <v>1661</v>
      </c>
    </row>
    <row r="426" spans="1:15" x14ac:dyDescent="0.35">
      <c r="A426" s="10" t="s">
        <v>1664</v>
      </c>
      <c r="B426" s="10" t="s">
        <v>74</v>
      </c>
      <c r="C426" s="10" t="s">
        <v>74</v>
      </c>
      <c r="D426" s="10"/>
      <c r="E426" s="10">
        <v>1981</v>
      </c>
      <c r="F426" s="10">
        <v>16</v>
      </c>
      <c r="G426" s="11">
        <v>46273.817395833343</v>
      </c>
      <c r="H426" s="10">
        <v>1</v>
      </c>
      <c r="I426" s="10">
        <f t="shared" si="12"/>
        <v>1</v>
      </c>
      <c r="J426" s="10" t="str">
        <f t="shared" si="13"/>
        <v>6</v>
      </c>
      <c r="K426" s="10" t="s">
        <v>552</v>
      </c>
      <c r="L426" s="10" t="s">
        <v>492</v>
      </c>
      <c r="M426" s="10">
        <v>3471</v>
      </c>
      <c r="N426" s="10"/>
      <c r="O426" s="10" t="s">
        <v>1661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L1168"/>
  <sheetViews>
    <sheetView zoomScaleNormal="100" workbookViewId="0">
      <pane ySplit="5" topLeftCell="A6" activePane="bottomLeft" state="frozen"/>
      <selection pane="bottomLeft"/>
    </sheetView>
  </sheetViews>
  <sheetFormatPr defaultColWidth="8.6328125" defaultRowHeight="14.5" x14ac:dyDescent="0.35"/>
  <cols>
    <col min="1" max="10" width="13" customWidth="1"/>
  </cols>
  <sheetData>
    <row r="1" spans="1:12" ht="15.75" customHeight="1" x14ac:dyDescent="0.35">
      <c r="A1" s="19" t="s">
        <v>1665</v>
      </c>
    </row>
    <row r="2" spans="1:12" ht="15" customHeight="1" x14ac:dyDescent="0.35">
      <c r="A2" s="1" t="s">
        <v>1666</v>
      </c>
    </row>
    <row r="3" spans="1:12" ht="15" customHeight="1" x14ac:dyDescent="0.35">
      <c r="A3" s="6" t="s">
        <v>1667</v>
      </c>
    </row>
    <row r="5" spans="1:12" ht="30" customHeight="1" x14ac:dyDescent="0.35">
      <c r="A5" s="8" t="s">
        <v>1668</v>
      </c>
      <c r="B5" s="8" t="s">
        <v>1669</v>
      </c>
      <c r="C5" s="8" t="s">
        <v>1670</v>
      </c>
      <c r="D5" s="8" t="s">
        <v>76</v>
      </c>
      <c r="E5" s="8" t="s">
        <v>541</v>
      </c>
      <c r="F5" s="8" t="s">
        <v>1671</v>
      </c>
      <c r="G5" s="8" t="s">
        <v>22</v>
      </c>
      <c r="H5" s="8" t="s">
        <v>23</v>
      </c>
      <c r="I5" s="8" t="s">
        <v>545</v>
      </c>
      <c r="J5" s="8" t="s">
        <v>101</v>
      </c>
      <c r="K5" s="8" t="s">
        <v>548</v>
      </c>
      <c r="L5" s="8" t="s">
        <v>1672</v>
      </c>
    </row>
    <row r="6" spans="1:12" ht="15" customHeight="1" x14ac:dyDescent="0.35">
      <c r="A6">
        <v>11707015</v>
      </c>
      <c r="B6">
        <v>100006740261</v>
      </c>
      <c r="C6">
        <v>5948601</v>
      </c>
      <c r="D6">
        <v>2</v>
      </c>
      <c r="E6" t="s">
        <v>1625</v>
      </c>
      <c r="F6">
        <v>1</v>
      </c>
      <c r="G6" t="s">
        <v>74</v>
      </c>
      <c r="H6">
        <v>1981</v>
      </c>
      <c r="I6">
        <v>1</v>
      </c>
      <c r="J6" t="s">
        <v>1673</v>
      </c>
      <c r="K6">
        <v>2084</v>
      </c>
    </row>
    <row r="7" spans="1:12" ht="15" customHeight="1" x14ac:dyDescent="0.35">
      <c r="A7">
        <v>11707016</v>
      </c>
      <c r="B7">
        <v>100006740261</v>
      </c>
      <c r="C7">
        <v>5948601</v>
      </c>
      <c r="D7">
        <v>2</v>
      </c>
      <c r="E7" t="s">
        <v>1625</v>
      </c>
      <c r="F7">
        <v>2</v>
      </c>
      <c r="G7" t="s">
        <v>74</v>
      </c>
      <c r="H7">
        <v>1981</v>
      </c>
      <c r="I7">
        <v>1</v>
      </c>
      <c r="J7" t="s">
        <v>1673</v>
      </c>
      <c r="K7">
        <v>2084</v>
      </c>
    </row>
    <row r="8" spans="1:12" ht="15" customHeight="1" x14ac:dyDescent="0.35">
      <c r="A8">
        <v>11707017</v>
      </c>
      <c r="B8">
        <v>100006740262</v>
      </c>
      <c r="C8">
        <v>5954701</v>
      </c>
      <c r="D8">
        <v>2</v>
      </c>
      <c r="E8" t="s">
        <v>1628</v>
      </c>
      <c r="F8">
        <v>1</v>
      </c>
      <c r="G8" t="s">
        <v>74</v>
      </c>
      <c r="H8">
        <v>1981</v>
      </c>
      <c r="I8">
        <v>2</v>
      </c>
      <c r="J8" t="s">
        <v>1673</v>
      </c>
      <c r="K8">
        <v>2344</v>
      </c>
    </row>
    <row r="9" spans="1:12" ht="15" customHeight="1" x14ac:dyDescent="0.35">
      <c r="A9">
        <v>11707018</v>
      </c>
      <c r="B9">
        <v>100006740263</v>
      </c>
      <c r="C9">
        <v>5954702</v>
      </c>
      <c r="D9">
        <v>2</v>
      </c>
      <c r="E9" t="s">
        <v>1628</v>
      </c>
      <c r="F9">
        <v>2</v>
      </c>
      <c r="G9" t="s">
        <v>74</v>
      </c>
      <c r="H9">
        <v>1981</v>
      </c>
      <c r="I9">
        <v>2</v>
      </c>
      <c r="J9" t="s">
        <v>1673</v>
      </c>
      <c r="K9">
        <v>2344</v>
      </c>
    </row>
    <row r="10" spans="1:12" ht="15" customHeight="1" x14ac:dyDescent="0.35">
      <c r="A10">
        <v>11707019</v>
      </c>
      <c r="B10">
        <v>100006740264</v>
      </c>
      <c r="C10">
        <v>5960401</v>
      </c>
      <c r="D10">
        <v>2</v>
      </c>
      <c r="E10" t="s">
        <v>1631</v>
      </c>
      <c r="F10">
        <v>1</v>
      </c>
      <c r="G10" t="s">
        <v>74</v>
      </c>
      <c r="H10">
        <v>1981</v>
      </c>
      <c r="I10">
        <v>3</v>
      </c>
      <c r="J10" t="s">
        <v>1673</v>
      </c>
      <c r="K10">
        <v>3596</v>
      </c>
    </row>
    <row r="11" spans="1:12" ht="15" customHeight="1" x14ac:dyDescent="0.35">
      <c r="A11">
        <v>11707020</v>
      </c>
      <c r="B11">
        <v>100006740265</v>
      </c>
      <c r="C11">
        <v>5960402</v>
      </c>
      <c r="D11">
        <v>2</v>
      </c>
      <c r="E11" t="s">
        <v>1631</v>
      </c>
      <c r="F11">
        <v>2</v>
      </c>
      <c r="G11" t="s">
        <v>74</v>
      </c>
      <c r="H11">
        <v>1981</v>
      </c>
      <c r="I11">
        <v>3</v>
      </c>
      <c r="J11" t="s">
        <v>1673</v>
      </c>
      <c r="K11">
        <v>3596</v>
      </c>
    </row>
    <row r="12" spans="1:12" ht="15" customHeight="1" x14ac:dyDescent="0.35">
      <c r="A12">
        <v>11707021</v>
      </c>
      <c r="B12">
        <v>100006740266</v>
      </c>
      <c r="C12">
        <v>5960403</v>
      </c>
      <c r="D12">
        <v>2</v>
      </c>
      <c r="E12" t="s">
        <v>1631</v>
      </c>
      <c r="F12">
        <v>3</v>
      </c>
      <c r="G12" t="s">
        <v>74</v>
      </c>
      <c r="H12">
        <v>1981</v>
      </c>
      <c r="I12">
        <v>3</v>
      </c>
      <c r="J12" t="s">
        <v>1673</v>
      </c>
      <c r="K12">
        <v>3596</v>
      </c>
    </row>
    <row r="13" spans="1:12" ht="15" customHeight="1" x14ac:dyDescent="0.35">
      <c r="A13">
        <v>11707022</v>
      </c>
      <c r="B13">
        <v>100006740267</v>
      </c>
      <c r="C13">
        <v>5971101</v>
      </c>
      <c r="D13">
        <v>2</v>
      </c>
      <c r="E13" t="s">
        <v>1634</v>
      </c>
      <c r="F13">
        <v>1</v>
      </c>
      <c r="G13" t="s">
        <v>74</v>
      </c>
      <c r="H13">
        <v>1981</v>
      </c>
      <c r="I13">
        <v>4</v>
      </c>
      <c r="J13" t="s">
        <v>1673</v>
      </c>
      <c r="K13">
        <v>1695</v>
      </c>
    </row>
    <row r="14" spans="1:12" ht="15" customHeight="1" x14ac:dyDescent="0.35">
      <c r="A14">
        <v>11707023</v>
      </c>
      <c r="B14">
        <v>100006740268</v>
      </c>
      <c r="C14">
        <v>5971102</v>
      </c>
      <c r="D14">
        <v>2</v>
      </c>
      <c r="E14" t="s">
        <v>1634</v>
      </c>
      <c r="F14">
        <v>2</v>
      </c>
      <c r="G14" t="s">
        <v>74</v>
      </c>
      <c r="H14">
        <v>1981</v>
      </c>
      <c r="I14">
        <v>4</v>
      </c>
      <c r="J14" t="s">
        <v>1673</v>
      </c>
      <c r="K14">
        <v>1695</v>
      </c>
    </row>
    <row r="15" spans="1:12" ht="15" customHeight="1" x14ac:dyDescent="0.35">
      <c r="A15">
        <v>11707024</v>
      </c>
      <c r="B15">
        <v>100006740269</v>
      </c>
      <c r="C15">
        <v>5971103</v>
      </c>
      <c r="D15">
        <v>2</v>
      </c>
      <c r="E15" t="s">
        <v>1634</v>
      </c>
      <c r="F15">
        <v>3</v>
      </c>
      <c r="G15" t="s">
        <v>74</v>
      </c>
      <c r="H15">
        <v>1981</v>
      </c>
      <c r="I15">
        <v>4</v>
      </c>
      <c r="J15" t="s">
        <v>1673</v>
      </c>
      <c r="K15">
        <v>1695</v>
      </c>
    </row>
    <row r="16" spans="1:12" ht="15" customHeight="1" x14ac:dyDescent="0.35">
      <c r="A16">
        <v>11707025</v>
      </c>
      <c r="B16">
        <v>100006740270</v>
      </c>
      <c r="C16">
        <v>5971104</v>
      </c>
      <c r="D16">
        <v>2</v>
      </c>
      <c r="E16" t="s">
        <v>1634</v>
      </c>
      <c r="F16">
        <v>4</v>
      </c>
      <c r="G16" t="s">
        <v>74</v>
      </c>
      <c r="H16">
        <v>1981</v>
      </c>
      <c r="I16">
        <v>4</v>
      </c>
      <c r="J16" t="s">
        <v>1673</v>
      </c>
      <c r="K16">
        <v>1695</v>
      </c>
    </row>
    <row r="17" spans="1:11" ht="15" customHeight="1" x14ac:dyDescent="0.35">
      <c r="A17">
        <v>11707026</v>
      </c>
      <c r="B17">
        <v>100006740271</v>
      </c>
      <c r="C17">
        <v>5971105</v>
      </c>
      <c r="D17">
        <v>2</v>
      </c>
      <c r="E17" t="s">
        <v>1634</v>
      </c>
      <c r="F17">
        <v>5</v>
      </c>
      <c r="G17" t="s">
        <v>74</v>
      </c>
      <c r="H17">
        <v>1981</v>
      </c>
      <c r="I17">
        <v>4</v>
      </c>
      <c r="J17" t="s">
        <v>1673</v>
      </c>
      <c r="K17">
        <v>1695</v>
      </c>
    </row>
    <row r="18" spans="1:11" ht="15" customHeight="1" x14ac:dyDescent="0.35">
      <c r="A18">
        <v>11707027</v>
      </c>
      <c r="B18">
        <v>100006740272</v>
      </c>
      <c r="C18">
        <v>5971106</v>
      </c>
      <c r="D18">
        <v>2</v>
      </c>
      <c r="E18" t="s">
        <v>1634</v>
      </c>
      <c r="F18">
        <v>6</v>
      </c>
      <c r="G18" t="s">
        <v>74</v>
      </c>
      <c r="H18">
        <v>1981</v>
      </c>
      <c r="I18">
        <v>4</v>
      </c>
      <c r="J18" t="s">
        <v>1673</v>
      </c>
      <c r="K18">
        <v>1695</v>
      </c>
    </row>
    <row r="19" spans="1:11" ht="15" customHeight="1" x14ac:dyDescent="0.35">
      <c r="A19">
        <v>11707028</v>
      </c>
      <c r="B19">
        <v>100006740273</v>
      </c>
      <c r="C19">
        <v>5971107</v>
      </c>
      <c r="D19">
        <v>2</v>
      </c>
      <c r="E19" t="s">
        <v>1634</v>
      </c>
      <c r="F19">
        <v>7</v>
      </c>
      <c r="G19" t="s">
        <v>74</v>
      </c>
      <c r="H19">
        <v>1981</v>
      </c>
      <c r="I19">
        <v>4</v>
      </c>
      <c r="J19" t="s">
        <v>1673</v>
      </c>
      <c r="K19">
        <v>1695</v>
      </c>
    </row>
    <row r="20" spans="1:11" ht="15" customHeight="1" x14ac:dyDescent="0.35">
      <c r="A20">
        <v>11707029</v>
      </c>
      <c r="B20">
        <v>100006740274</v>
      </c>
      <c r="C20">
        <v>5977901</v>
      </c>
      <c r="D20">
        <v>2</v>
      </c>
      <c r="E20" t="s">
        <v>1637</v>
      </c>
      <c r="F20">
        <v>1</v>
      </c>
      <c r="G20" t="s">
        <v>74</v>
      </c>
      <c r="H20">
        <v>1981</v>
      </c>
      <c r="I20">
        <v>5</v>
      </c>
      <c r="J20" t="s">
        <v>1673</v>
      </c>
      <c r="K20">
        <v>1668</v>
      </c>
    </row>
    <row r="21" spans="1:11" ht="15" customHeight="1" x14ac:dyDescent="0.35">
      <c r="A21">
        <v>11707030</v>
      </c>
      <c r="B21">
        <v>100006740274</v>
      </c>
      <c r="C21">
        <v>5977901</v>
      </c>
      <c r="D21">
        <v>2</v>
      </c>
      <c r="E21" t="s">
        <v>1637</v>
      </c>
      <c r="F21">
        <v>2</v>
      </c>
      <c r="G21" t="s">
        <v>74</v>
      </c>
      <c r="H21">
        <v>1981</v>
      </c>
      <c r="I21">
        <v>5</v>
      </c>
      <c r="J21" t="s">
        <v>1673</v>
      </c>
      <c r="K21">
        <v>1668</v>
      </c>
    </row>
    <row r="22" spans="1:11" ht="15" customHeight="1" x14ac:dyDescent="0.35">
      <c r="A22">
        <v>11707031</v>
      </c>
      <c r="B22">
        <v>100006740274</v>
      </c>
      <c r="C22">
        <v>5977901</v>
      </c>
      <c r="D22">
        <v>2</v>
      </c>
      <c r="E22" t="s">
        <v>1637</v>
      </c>
      <c r="F22">
        <v>3</v>
      </c>
      <c r="G22" t="s">
        <v>74</v>
      </c>
      <c r="H22">
        <v>1981</v>
      </c>
      <c r="I22">
        <v>5</v>
      </c>
      <c r="J22" t="s">
        <v>1673</v>
      </c>
      <c r="K22">
        <v>1668</v>
      </c>
    </row>
    <row r="23" spans="1:11" ht="15" customHeight="1" x14ac:dyDescent="0.35">
      <c r="A23">
        <v>11707032</v>
      </c>
      <c r="B23">
        <v>100006740274</v>
      </c>
      <c r="C23">
        <v>5977901</v>
      </c>
      <c r="D23">
        <v>2</v>
      </c>
      <c r="E23" t="s">
        <v>1637</v>
      </c>
      <c r="F23">
        <v>4</v>
      </c>
      <c r="G23" t="s">
        <v>74</v>
      </c>
      <c r="H23">
        <v>1981</v>
      </c>
      <c r="I23">
        <v>5</v>
      </c>
      <c r="J23" t="s">
        <v>1673</v>
      </c>
      <c r="K23">
        <v>1668</v>
      </c>
    </row>
    <row r="24" spans="1:11" ht="15" customHeight="1" x14ac:dyDescent="0.35">
      <c r="A24">
        <v>11707033</v>
      </c>
      <c r="B24">
        <v>100006740275</v>
      </c>
      <c r="C24">
        <v>6000201</v>
      </c>
      <c r="D24">
        <v>2</v>
      </c>
      <c r="E24" t="s">
        <v>1640</v>
      </c>
      <c r="F24">
        <v>1</v>
      </c>
      <c r="G24" t="s">
        <v>74</v>
      </c>
      <c r="H24">
        <v>1981</v>
      </c>
      <c r="I24">
        <v>6</v>
      </c>
      <c r="J24" t="s">
        <v>1673</v>
      </c>
      <c r="K24">
        <v>2668</v>
      </c>
    </row>
    <row r="25" spans="1:11" ht="15" customHeight="1" x14ac:dyDescent="0.35">
      <c r="A25">
        <v>11707034</v>
      </c>
      <c r="B25">
        <v>100006740275</v>
      </c>
      <c r="C25">
        <v>6000201</v>
      </c>
      <c r="D25">
        <v>2</v>
      </c>
      <c r="E25" t="s">
        <v>1640</v>
      </c>
      <c r="F25">
        <v>2</v>
      </c>
      <c r="G25" t="s">
        <v>74</v>
      </c>
      <c r="H25">
        <v>1981</v>
      </c>
      <c r="I25">
        <v>6</v>
      </c>
      <c r="J25" t="s">
        <v>1673</v>
      </c>
      <c r="K25">
        <v>2668</v>
      </c>
    </row>
    <row r="26" spans="1:11" ht="15" customHeight="1" x14ac:dyDescent="0.35">
      <c r="A26">
        <v>11707063</v>
      </c>
      <c r="B26">
        <v>100006740292</v>
      </c>
      <c r="C26">
        <v>5967201</v>
      </c>
      <c r="D26">
        <v>3</v>
      </c>
      <c r="E26" t="s">
        <v>551</v>
      </c>
      <c r="F26">
        <v>1</v>
      </c>
      <c r="G26" t="s">
        <v>52</v>
      </c>
      <c r="H26">
        <v>1003</v>
      </c>
      <c r="I26">
        <v>1</v>
      </c>
      <c r="J26" t="s">
        <v>1673</v>
      </c>
      <c r="K26">
        <v>28413</v>
      </c>
    </row>
    <row r="27" spans="1:11" ht="15" customHeight="1" x14ac:dyDescent="0.35">
      <c r="A27">
        <v>11707064</v>
      </c>
      <c r="B27">
        <v>100006740293</v>
      </c>
      <c r="C27">
        <v>5979501</v>
      </c>
      <c r="D27">
        <v>4</v>
      </c>
      <c r="E27" t="s">
        <v>555</v>
      </c>
      <c r="F27">
        <v>1</v>
      </c>
      <c r="G27" t="s">
        <v>52</v>
      </c>
      <c r="H27">
        <v>1003</v>
      </c>
      <c r="I27">
        <v>2</v>
      </c>
      <c r="J27" t="s">
        <v>1673</v>
      </c>
      <c r="K27">
        <v>29679</v>
      </c>
    </row>
    <row r="28" spans="1:11" ht="15" customHeight="1" x14ac:dyDescent="0.35">
      <c r="A28">
        <v>11707065</v>
      </c>
      <c r="B28">
        <v>100006740293</v>
      </c>
      <c r="C28">
        <v>5979501</v>
      </c>
      <c r="D28">
        <v>4</v>
      </c>
      <c r="E28" t="s">
        <v>555</v>
      </c>
      <c r="F28">
        <v>2</v>
      </c>
      <c r="G28" t="s">
        <v>52</v>
      </c>
      <c r="H28">
        <v>1003</v>
      </c>
      <c r="I28">
        <v>2</v>
      </c>
      <c r="J28" t="s">
        <v>1673</v>
      </c>
      <c r="K28">
        <v>29679</v>
      </c>
    </row>
    <row r="29" spans="1:11" ht="15" customHeight="1" x14ac:dyDescent="0.35">
      <c r="A29">
        <v>11707066</v>
      </c>
      <c r="B29">
        <v>100006740294</v>
      </c>
      <c r="C29">
        <v>5979601</v>
      </c>
      <c r="D29">
        <v>5</v>
      </c>
      <c r="E29" t="s">
        <v>558</v>
      </c>
      <c r="F29">
        <v>1</v>
      </c>
      <c r="G29" t="s">
        <v>52</v>
      </c>
      <c r="H29">
        <v>1003</v>
      </c>
      <c r="I29">
        <v>3</v>
      </c>
      <c r="J29" t="s">
        <v>1673</v>
      </c>
      <c r="K29">
        <v>6654</v>
      </c>
    </row>
    <row r="30" spans="1:11" ht="15" customHeight="1" x14ac:dyDescent="0.35">
      <c r="A30">
        <v>11707067</v>
      </c>
      <c r="B30">
        <v>100006740295</v>
      </c>
      <c r="C30">
        <v>5980101</v>
      </c>
      <c r="D30">
        <v>3</v>
      </c>
      <c r="E30" t="s">
        <v>561</v>
      </c>
      <c r="F30">
        <v>1</v>
      </c>
      <c r="G30" t="s">
        <v>52</v>
      </c>
      <c r="H30">
        <v>1003</v>
      </c>
      <c r="I30">
        <v>4</v>
      </c>
      <c r="J30" t="s">
        <v>1673</v>
      </c>
      <c r="K30">
        <v>14133</v>
      </c>
    </row>
    <row r="31" spans="1:11" ht="15" customHeight="1" x14ac:dyDescent="0.35">
      <c r="A31">
        <v>11707068</v>
      </c>
      <c r="B31">
        <v>100006740296</v>
      </c>
      <c r="C31">
        <v>5983201</v>
      </c>
      <c r="D31">
        <v>4</v>
      </c>
      <c r="E31" t="s">
        <v>564</v>
      </c>
      <c r="F31">
        <v>1</v>
      </c>
      <c r="G31" t="s">
        <v>52</v>
      </c>
      <c r="H31">
        <v>1003</v>
      </c>
      <c r="I31">
        <v>5</v>
      </c>
      <c r="J31" t="s">
        <v>1673</v>
      </c>
      <c r="K31">
        <v>13428</v>
      </c>
    </row>
    <row r="32" spans="1:11" ht="15" customHeight="1" x14ac:dyDescent="0.35">
      <c r="A32">
        <v>11707069</v>
      </c>
      <c r="B32">
        <v>100006740297</v>
      </c>
      <c r="C32">
        <v>5983301</v>
      </c>
      <c r="D32">
        <v>3</v>
      </c>
      <c r="E32" t="s">
        <v>567</v>
      </c>
      <c r="F32">
        <v>1</v>
      </c>
      <c r="G32" t="s">
        <v>52</v>
      </c>
      <c r="H32">
        <v>1003</v>
      </c>
      <c r="I32">
        <v>6</v>
      </c>
      <c r="J32" t="s">
        <v>1673</v>
      </c>
      <c r="K32">
        <v>13428</v>
      </c>
    </row>
    <row r="33" spans="1:11" ht="15" customHeight="1" x14ac:dyDescent="0.35">
      <c r="A33">
        <v>11707077</v>
      </c>
      <c r="B33">
        <v>100006740306</v>
      </c>
      <c r="C33">
        <v>5994701</v>
      </c>
      <c r="D33">
        <v>5</v>
      </c>
      <c r="E33" t="s">
        <v>748</v>
      </c>
      <c r="F33">
        <v>1</v>
      </c>
      <c r="G33" t="s">
        <v>53</v>
      </c>
      <c r="H33">
        <v>1020</v>
      </c>
      <c r="I33">
        <v>1</v>
      </c>
      <c r="J33" t="s">
        <v>1673</v>
      </c>
      <c r="K33">
        <v>20578</v>
      </c>
    </row>
    <row r="34" spans="1:11" ht="15" customHeight="1" x14ac:dyDescent="0.35">
      <c r="A34">
        <v>11707078</v>
      </c>
      <c r="B34">
        <v>100006740307</v>
      </c>
      <c r="C34">
        <v>6006301</v>
      </c>
      <c r="D34">
        <v>3</v>
      </c>
      <c r="E34" t="s">
        <v>751</v>
      </c>
      <c r="F34">
        <v>1</v>
      </c>
      <c r="G34" t="s">
        <v>53</v>
      </c>
      <c r="H34">
        <v>1020</v>
      </c>
      <c r="I34">
        <v>2</v>
      </c>
      <c r="J34" t="s">
        <v>1673</v>
      </c>
      <c r="K34">
        <v>12434</v>
      </c>
    </row>
    <row r="35" spans="1:11" ht="15" customHeight="1" x14ac:dyDescent="0.35">
      <c r="A35">
        <v>11707079</v>
      </c>
      <c r="B35">
        <v>100006740307</v>
      </c>
      <c r="C35">
        <v>6006301</v>
      </c>
      <c r="D35">
        <v>3</v>
      </c>
      <c r="E35" t="s">
        <v>751</v>
      </c>
      <c r="F35">
        <v>2</v>
      </c>
      <c r="G35" t="s">
        <v>53</v>
      </c>
      <c r="H35">
        <v>1020</v>
      </c>
      <c r="I35">
        <v>2</v>
      </c>
      <c r="J35" t="s">
        <v>1673</v>
      </c>
      <c r="K35">
        <v>12434</v>
      </c>
    </row>
    <row r="36" spans="1:11" ht="15" customHeight="1" x14ac:dyDescent="0.35">
      <c r="A36">
        <v>11707080</v>
      </c>
      <c r="B36">
        <v>100006740307</v>
      </c>
      <c r="C36">
        <v>6006301</v>
      </c>
      <c r="D36">
        <v>3</v>
      </c>
      <c r="E36" t="s">
        <v>751</v>
      </c>
      <c r="F36">
        <v>3</v>
      </c>
      <c r="G36" t="s">
        <v>53</v>
      </c>
      <c r="H36">
        <v>1020</v>
      </c>
      <c r="I36">
        <v>2</v>
      </c>
      <c r="J36" t="s">
        <v>1673</v>
      </c>
      <c r="K36">
        <v>12434</v>
      </c>
    </row>
    <row r="37" spans="1:11" ht="15" customHeight="1" x14ac:dyDescent="0.35">
      <c r="A37">
        <v>11707081</v>
      </c>
      <c r="B37">
        <v>100006740307</v>
      </c>
      <c r="C37">
        <v>6006301</v>
      </c>
      <c r="D37">
        <v>3</v>
      </c>
      <c r="E37" t="s">
        <v>751</v>
      </c>
      <c r="F37">
        <v>4</v>
      </c>
      <c r="G37" t="s">
        <v>53</v>
      </c>
      <c r="H37">
        <v>1020</v>
      </c>
      <c r="I37">
        <v>2</v>
      </c>
      <c r="J37" t="s">
        <v>1673</v>
      </c>
      <c r="K37">
        <v>12434</v>
      </c>
    </row>
    <row r="38" spans="1:11" ht="15" customHeight="1" x14ac:dyDescent="0.35">
      <c r="A38">
        <v>11707082</v>
      </c>
      <c r="B38">
        <v>100006740307</v>
      </c>
      <c r="C38">
        <v>6006301</v>
      </c>
      <c r="D38">
        <v>3</v>
      </c>
      <c r="E38" t="s">
        <v>751</v>
      </c>
      <c r="F38">
        <v>5</v>
      </c>
      <c r="G38" t="s">
        <v>53</v>
      </c>
      <c r="H38">
        <v>1020</v>
      </c>
      <c r="I38">
        <v>2</v>
      </c>
      <c r="J38" t="s">
        <v>1673</v>
      </c>
      <c r="K38">
        <v>12434</v>
      </c>
    </row>
    <row r="39" spans="1:11" ht="15" customHeight="1" x14ac:dyDescent="0.35">
      <c r="A39">
        <v>11707083</v>
      </c>
      <c r="B39">
        <v>100006740307</v>
      </c>
      <c r="C39">
        <v>6006301</v>
      </c>
      <c r="D39">
        <v>3</v>
      </c>
      <c r="E39" t="s">
        <v>751</v>
      </c>
      <c r="F39">
        <v>6</v>
      </c>
      <c r="G39" t="s">
        <v>53</v>
      </c>
      <c r="H39">
        <v>1020</v>
      </c>
      <c r="I39">
        <v>2</v>
      </c>
      <c r="J39" t="s">
        <v>1673</v>
      </c>
      <c r="K39">
        <v>12434</v>
      </c>
    </row>
    <row r="40" spans="1:11" ht="15" customHeight="1" x14ac:dyDescent="0.35">
      <c r="A40">
        <v>11707090</v>
      </c>
      <c r="B40">
        <v>100006740315</v>
      </c>
      <c r="C40">
        <v>5951901</v>
      </c>
      <c r="D40">
        <v>5</v>
      </c>
      <c r="E40" t="s">
        <v>703</v>
      </c>
      <c r="F40">
        <v>1</v>
      </c>
      <c r="G40" t="s">
        <v>49</v>
      </c>
      <c r="H40">
        <v>1018</v>
      </c>
      <c r="I40">
        <v>1</v>
      </c>
      <c r="J40" t="s">
        <v>1673</v>
      </c>
      <c r="K40">
        <v>8356</v>
      </c>
    </row>
    <row r="41" spans="1:11" ht="15" customHeight="1" x14ac:dyDescent="0.35">
      <c r="A41">
        <v>11707091</v>
      </c>
      <c r="B41">
        <v>100006740316</v>
      </c>
      <c r="C41">
        <v>5982901</v>
      </c>
      <c r="D41">
        <v>4</v>
      </c>
      <c r="E41" t="s">
        <v>706</v>
      </c>
      <c r="F41">
        <v>1</v>
      </c>
      <c r="G41" t="s">
        <v>49</v>
      </c>
      <c r="H41">
        <v>1018</v>
      </c>
      <c r="I41">
        <v>2</v>
      </c>
      <c r="J41" t="s">
        <v>1673</v>
      </c>
      <c r="K41">
        <v>7024</v>
      </c>
    </row>
    <row r="42" spans="1:11" ht="15" customHeight="1" x14ac:dyDescent="0.35">
      <c r="A42">
        <v>11707092</v>
      </c>
      <c r="B42">
        <v>100006740316</v>
      </c>
      <c r="C42">
        <v>5982901</v>
      </c>
      <c r="D42">
        <v>4</v>
      </c>
      <c r="E42" t="s">
        <v>706</v>
      </c>
      <c r="F42">
        <v>2</v>
      </c>
      <c r="G42" t="s">
        <v>49</v>
      </c>
      <c r="H42">
        <v>1018</v>
      </c>
      <c r="I42">
        <v>2</v>
      </c>
      <c r="J42" t="s">
        <v>1673</v>
      </c>
      <c r="K42">
        <v>7024</v>
      </c>
    </row>
    <row r="43" spans="1:11" ht="15" customHeight="1" x14ac:dyDescent="0.35">
      <c r="A43">
        <v>11707094</v>
      </c>
      <c r="B43">
        <v>100006740319</v>
      </c>
      <c r="C43">
        <v>5990501</v>
      </c>
      <c r="D43">
        <v>4</v>
      </c>
      <c r="E43" t="s">
        <v>723</v>
      </c>
      <c r="F43">
        <v>1</v>
      </c>
      <c r="G43" t="s">
        <v>59</v>
      </c>
      <c r="H43">
        <v>1019</v>
      </c>
      <c r="I43">
        <v>1</v>
      </c>
      <c r="J43" t="s">
        <v>1673</v>
      </c>
      <c r="K43">
        <v>6050</v>
      </c>
    </row>
    <row r="44" spans="1:11" ht="15" customHeight="1" x14ac:dyDescent="0.35">
      <c r="A44">
        <v>11707103</v>
      </c>
      <c r="B44">
        <v>100006740326</v>
      </c>
      <c r="C44">
        <v>5995401</v>
      </c>
      <c r="D44">
        <v>4</v>
      </c>
      <c r="E44" t="s">
        <v>664</v>
      </c>
      <c r="F44">
        <v>1</v>
      </c>
      <c r="G44" t="s">
        <v>48</v>
      </c>
      <c r="H44">
        <v>1012</v>
      </c>
      <c r="I44">
        <v>1</v>
      </c>
      <c r="J44" t="s">
        <v>1673</v>
      </c>
      <c r="K44">
        <v>14862</v>
      </c>
    </row>
    <row r="45" spans="1:11" ht="15" customHeight="1" x14ac:dyDescent="0.35">
      <c r="A45">
        <v>11707104</v>
      </c>
      <c r="B45">
        <v>100006740327</v>
      </c>
      <c r="C45">
        <v>5999801</v>
      </c>
      <c r="D45">
        <v>5</v>
      </c>
      <c r="E45" t="s">
        <v>667</v>
      </c>
      <c r="F45">
        <v>1</v>
      </c>
      <c r="G45" t="s">
        <v>48</v>
      </c>
      <c r="H45">
        <v>1012</v>
      </c>
      <c r="I45">
        <v>2</v>
      </c>
      <c r="J45" t="s">
        <v>1673</v>
      </c>
      <c r="K45">
        <v>9940</v>
      </c>
    </row>
    <row r="46" spans="1:11" ht="15" customHeight="1" x14ac:dyDescent="0.35">
      <c r="A46">
        <v>11707118</v>
      </c>
      <c r="B46">
        <v>100006740344</v>
      </c>
      <c r="C46">
        <v>5997501</v>
      </c>
      <c r="D46">
        <v>4</v>
      </c>
      <c r="E46" t="s">
        <v>765</v>
      </c>
      <c r="F46">
        <v>1</v>
      </c>
      <c r="G46" t="s">
        <v>60</v>
      </c>
      <c r="H46">
        <v>1021</v>
      </c>
      <c r="I46">
        <v>1</v>
      </c>
      <c r="J46" t="s">
        <v>1673</v>
      </c>
      <c r="K46">
        <v>32288</v>
      </c>
    </row>
    <row r="47" spans="1:11" ht="15" customHeight="1" x14ac:dyDescent="0.35">
      <c r="A47">
        <v>11707119</v>
      </c>
      <c r="B47">
        <v>100006740345</v>
      </c>
      <c r="C47">
        <v>5998401</v>
      </c>
      <c r="D47">
        <v>4</v>
      </c>
      <c r="E47" t="s">
        <v>768</v>
      </c>
      <c r="F47">
        <v>1</v>
      </c>
      <c r="G47" t="s">
        <v>60</v>
      </c>
      <c r="H47">
        <v>1021</v>
      </c>
      <c r="I47">
        <v>2</v>
      </c>
      <c r="J47" t="s">
        <v>1673</v>
      </c>
      <c r="K47">
        <v>32288</v>
      </c>
    </row>
    <row r="48" spans="1:11" ht="15" customHeight="1" x14ac:dyDescent="0.35">
      <c r="A48">
        <v>11707132</v>
      </c>
      <c r="B48">
        <v>100006740362</v>
      </c>
      <c r="C48">
        <v>5998801</v>
      </c>
      <c r="D48">
        <v>4</v>
      </c>
      <c r="E48" t="s">
        <v>786</v>
      </c>
      <c r="F48">
        <v>1</v>
      </c>
      <c r="G48" t="s">
        <v>54</v>
      </c>
      <c r="H48">
        <v>1022</v>
      </c>
      <c r="I48">
        <v>1</v>
      </c>
      <c r="J48" t="s">
        <v>1673</v>
      </c>
      <c r="K48">
        <v>17177</v>
      </c>
    </row>
    <row r="49" spans="1:11" ht="15" customHeight="1" x14ac:dyDescent="0.35">
      <c r="A49">
        <v>11707133</v>
      </c>
      <c r="B49">
        <v>100006740362</v>
      </c>
      <c r="C49">
        <v>5998801</v>
      </c>
      <c r="D49">
        <v>4</v>
      </c>
      <c r="E49" t="s">
        <v>786</v>
      </c>
      <c r="F49">
        <v>2</v>
      </c>
      <c r="G49" t="s">
        <v>54</v>
      </c>
      <c r="H49">
        <v>1022</v>
      </c>
      <c r="I49">
        <v>1</v>
      </c>
      <c r="J49" t="s">
        <v>1673</v>
      </c>
      <c r="K49">
        <v>17177</v>
      </c>
    </row>
    <row r="50" spans="1:11" ht="15" customHeight="1" x14ac:dyDescent="0.35">
      <c r="A50">
        <v>11707134</v>
      </c>
      <c r="B50">
        <v>100006740363</v>
      </c>
      <c r="C50">
        <v>6003501</v>
      </c>
      <c r="D50">
        <v>4</v>
      </c>
      <c r="E50" t="s">
        <v>789</v>
      </c>
      <c r="F50">
        <v>1</v>
      </c>
      <c r="G50" t="s">
        <v>54</v>
      </c>
      <c r="H50">
        <v>1022</v>
      </c>
      <c r="I50">
        <v>2</v>
      </c>
      <c r="J50" t="s">
        <v>1673</v>
      </c>
      <c r="K50">
        <v>14591</v>
      </c>
    </row>
    <row r="51" spans="1:11" ht="15" customHeight="1" x14ac:dyDescent="0.35">
      <c r="A51">
        <v>11707135</v>
      </c>
      <c r="B51">
        <v>100006740364</v>
      </c>
      <c r="C51">
        <v>6010501</v>
      </c>
      <c r="D51">
        <v>5</v>
      </c>
      <c r="E51" t="s">
        <v>792</v>
      </c>
      <c r="F51">
        <v>1</v>
      </c>
      <c r="G51" t="s">
        <v>54</v>
      </c>
      <c r="H51">
        <v>1022</v>
      </c>
      <c r="I51">
        <v>3</v>
      </c>
      <c r="J51" t="s">
        <v>1673</v>
      </c>
      <c r="K51">
        <v>17109</v>
      </c>
    </row>
    <row r="52" spans="1:11" ht="15" customHeight="1" x14ac:dyDescent="0.35">
      <c r="A52">
        <v>11707169</v>
      </c>
      <c r="B52">
        <v>100006740372</v>
      </c>
      <c r="C52">
        <v>5987801</v>
      </c>
      <c r="D52">
        <v>4</v>
      </c>
      <c r="E52" t="s">
        <v>816</v>
      </c>
      <c r="F52">
        <v>1</v>
      </c>
      <c r="G52" t="s">
        <v>64</v>
      </c>
      <c r="H52">
        <v>1026</v>
      </c>
      <c r="I52">
        <v>1</v>
      </c>
      <c r="J52" t="s">
        <v>1673</v>
      </c>
      <c r="K52">
        <v>6424</v>
      </c>
    </row>
    <row r="53" spans="1:11" ht="15" customHeight="1" x14ac:dyDescent="0.35">
      <c r="A53">
        <v>11707170</v>
      </c>
      <c r="B53">
        <v>100006740373</v>
      </c>
      <c r="C53">
        <v>6002001</v>
      </c>
      <c r="D53">
        <v>4</v>
      </c>
      <c r="E53" t="s">
        <v>819</v>
      </c>
      <c r="F53">
        <v>1</v>
      </c>
      <c r="G53" t="s">
        <v>64</v>
      </c>
      <c r="H53">
        <v>1026</v>
      </c>
      <c r="I53">
        <v>2</v>
      </c>
      <c r="J53" t="s">
        <v>1673</v>
      </c>
      <c r="K53">
        <v>8034</v>
      </c>
    </row>
    <row r="54" spans="1:11" ht="15" customHeight="1" x14ac:dyDescent="0.35">
      <c r="A54">
        <v>11707176</v>
      </c>
      <c r="B54">
        <v>100006740379</v>
      </c>
      <c r="C54">
        <v>5966701</v>
      </c>
      <c r="D54">
        <v>3</v>
      </c>
      <c r="E54" t="s">
        <v>850</v>
      </c>
      <c r="F54">
        <v>1</v>
      </c>
      <c r="G54" t="s">
        <v>55</v>
      </c>
      <c r="H54">
        <v>1028</v>
      </c>
      <c r="I54">
        <v>1</v>
      </c>
      <c r="J54" t="s">
        <v>1673</v>
      </c>
      <c r="K54">
        <v>27731</v>
      </c>
    </row>
    <row r="55" spans="1:11" ht="15" customHeight="1" x14ac:dyDescent="0.35">
      <c r="A55">
        <v>11707177</v>
      </c>
      <c r="B55">
        <v>100006740380</v>
      </c>
      <c r="C55">
        <v>5991801</v>
      </c>
      <c r="D55">
        <v>4</v>
      </c>
      <c r="E55" t="s">
        <v>853</v>
      </c>
      <c r="F55">
        <v>1</v>
      </c>
      <c r="G55" t="s">
        <v>55</v>
      </c>
      <c r="H55">
        <v>1028</v>
      </c>
      <c r="I55">
        <v>2</v>
      </c>
      <c r="J55" t="s">
        <v>1673</v>
      </c>
      <c r="K55">
        <v>28252</v>
      </c>
    </row>
    <row r="56" spans="1:11" ht="15" customHeight="1" x14ac:dyDescent="0.35">
      <c r="A56">
        <v>11707195</v>
      </c>
      <c r="B56">
        <v>100006740397</v>
      </c>
      <c r="C56">
        <v>5979401</v>
      </c>
      <c r="D56">
        <v>4</v>
      </c>
      <c r="E56" t="s">
        <v>1053</v>
      </c>
      <c r="F56">
        <v>1</v>
      </c>
      <c r="G56" t="s">
        <v>50</v>
      </c>
      <c r="H56">
        <v>1037</v>
      </c>
      <c r="I56">
        <v>1</v>
      </c>
      <c r="J56" t="s">
        <v>1673</v>
      </c>
      <c r="K56">
        <v>8469</v>
      </c>
    </row>
    <row r="57" spans="1:11" ht="15" customHeight="1" x14ac:dyDescent="0.35">
      <c r="A57">
        <v>11707202</v>
      </c>
      <c r="B57">
        <v>100006740401</v>
      </c>
      <c r="C57">
        <v>5953201</v>
      </c>
      <c r="D57">
        <v>4</v>
      </c>
      <c r="E57" t="s">
        <v>935</v>
      </c>
      <c r="F57">
        <v>1</v>
      </c>
      <c r="G57" t="s">
        <v>66</v>
      </c>
      <c r="H57">
        <v>1034</v>
      </c>
      <c r="I57">
        <v>1</v>
      </c>
      <c r="J57" t="s">
        <v>1673</v>
      </c>
      <c r="K57">
        <v>8613</v>
      </c>
    </row>
    <row r="58" spans="1:11" ht="15" customHeight="1" x14ac:dyDescent="0.35">
      <c r="A58">
        <v>11707203</v>
      </c>
      <c r="B58">
        <v>100006740402</v>
      </c>
      <c r="C58">
        <v>5967701</v>
      </c>
      <c r="D58">
        <v>3</v>
      </c>
      <c r="E58" t="s">
        <v>938</v>
      </c>
      <c r="F58">
        <v>1</v>
      </c>
      <c r="G58" t="s">
        <v>66</v>
      </c>
      <c r="H58">
        <v>1034</v>
      </c>
      <c r="I58">
        <v>2</v>
      </c>
      <c r="J58" t="s">
        <v>1673</v>
      </c>
      <c r="K58">
        <v>6815</v>
      </c>
    </row>
    <row r="59" spans="1:11" ht="15" customHeight="1" x14ac:dyDescent="0.35">
      <c r="A59">
        <v>11707204</v>
      </c>
      <c r="B59">
        <v>100006740403</v>
      </c>
      <c r="C59">
        <v>5985301</v>
      </c>
      <c r="D59">
        <v>3</v>
      </c>
      <c r="E59" t="s">
        <v>941</v>
      </c>
      <c r="F59">
        <v>1</v>
      </c>
      <c r="G59" t="s">
        <v>66</v>
      </c>
      <c r="H59">
        <v>1034</v>
      </c>
      <c r="I59">
        <v>3</v>
      </c>
      <c r="J59" t="s">
        <v>1673</v>
      </c>
      <c r="K59">
        <v>8613</v>
      </c>
    </row>
    <row r="60" spans="1:11" ht="15" customHeight="1" x14ac:dyDescent="0.35">
      <c r="A60">
        <v>11707205</v>
      </c>
      <c r="B60">
        <v>100006740404</v>
      </c>
      <c r="C60">
        <v>5986801</v>
      </c>
      <c r="D60">
        <v>3</v>
      </c>
      <c r="E60" t="s">
        <v>943</v>
      </c>
      <c r="F60">
        <v>1</v>
      </c>
      <c r="G60" t="s">
        <v>66</v>
      </c>
      <c r="H60">
        <v>1034</v>
      </c>
      <c r="I60">
        <v>4</v>
      </c>
      <c r="J60" t="s">
        <v>1673</v>
      </c>
      <c r="K60">
        <v>20815</v>
      </c>
    </row>
    <row r="61" spans="1:11" ht="15" customHeight="1" x14ac:dyDescent="0.35">
      <c r="A61">
        <v>11707206</v>
      </c>
      <c r="B61">
        <v>100006740404</v>
      </c>
      <c r="C61">
        <v>5986801</v>
      </c>
      <c r="D61">
        <v>3</v>
      </c>
      <c r="E61" t="s">
        <v>943</v>
      </c>
      <c r="F61">
        <v>2</v>
      </c>
      <c r="G61" t="s">
        <v>66</v>
      </c>
      <c r="H61">
        <v>1034</v>
      </c>
      <c r="I61">
        <v>4</v>
      </c>
      <c r="J61" t="s">
        <v>1673</v>
      </c>
      <c r="K61">
        <v>20815</v>
      </c>
    </row>
    <row r="62" spans="1:11" ht="15" customHeight="1" x14ac:dyDescent="0.35">
      <c r="A62">
        <v>11707207</v>
      </c>
      <c r="B62">
        <v>100006740405</v>
      </c>
      <c r="C62">
        <v>5989101</v>
      </c>
      <c r="D62">
        <v>4</v>
      </c>
      <c r="E62" t="s">
        <v>946</v>
      </c>
      <c r="F62">
        <v>1</v>
      </c>
      <c r="G62" t="s">
        <v>66</v>
      </c>
      <c r="H62">
        <v>1034</v>
      </c>
      <c r="I62">
        <v>5</v>
      </c>
      <c r="J62" t="s">
        <v>1673</v>
      </c>
      <c r="K62">
        <v>6239</v>
      </c>
    </row>
    <row r="63" spans="1:11" ht="15" customHeight="1" x14ac:dyDescent="0.35">
      <c r="A63">
        <v>11707208</v>
      </c>
      <c r="B63">
        <v>100006740406</v>
      </c>
      <c r="C63">
        <v>5989201</v>
      </c>
      <c r="D63">
        <v>4</v>
      </c>
      <c r="E63" t="s">
        <v>949</v>
      </c>
      <c r="F63">
        <v>1</v>
      </c>
      <c r="G63" t="s">
        <v>66</v>
      </c>
      <c r="H63">
        <v>1034</v>
      </c>
      <c r="I63">
        <v>6</v>
      </c>
      <c r="J63" t="s">
        <v>1673</v>
      </c>
      <c r="K63">
        <v>15967</v>
      </c>
    </row>
    <row r="64" spans="1:11" ht="15" customHeight="1" x14ac:dyDescent="0.35">
      <c r="A64">
        <v>11707209</v>
      </c>
      <c r="B64">
        <v>100006740407</v>
      </c>
      <c r="C64">
        <v>5989401</v>
      </c>
      <c r="D64">
        <v>3</v>
      </c>
      <c r="E64" t="s">
        <v>951</v>
      </c>
      <c r="F64">
        <v>1</v>
      </c>
      <c r="G64" t="s">
        <v>66</v>
      </c>
      <c r="H64">
        <v>1034</v>
      </c>
      <c r="I64">
        <v>7</v>
      </c>
      <c r="J64" t="s">
        <v>1673</v>
      </c>
      <c r="K64">
        <v>6239</v>
      </c>
    </row>
    <row r="65" spans="1:11" ht="15" customHeight="1" x14ac:dyDescent="0.35">
      <c r="A65">
        <v>11707210</v>
      </c>
      <c r="B65">
        <v>100006740407</v>
      </c>
      <c r="C65">
        <v>5989401</v>
      </c>
      <c r="D65">
        <v>3</v>
      </c>
      <c r="E65" t="s">
        <v>951</v>
      </c>
      <c r="F65">
        <v>2</v>
      </c>
      <c r="G65" t="s">
        <v>66</v>
      </c>
      <c r="H65">
        <v>1034</v>
      </c>
      <c r="I65">
        <v>7</v>
      </c>
      <c r="J65" t="s">
        <v>1673</v>
      </c>
      <c r="K65">
        <v>6239</v>
      </c>
    </row>
    <row r="66" spans="1:11" ht="15" customHeight="1" x14ac:dyDescent="0.35">
      <c r="A66">
        <v>11707274</v>
      </c>
      <c r="B66">
        <v>100006740446</v>
      </c>
      <c r="C66">
        <v>5992301</v>
      </c>
      <c r="D66">
        <v>3</v>
      </c>
      <c r="E66" t="s">
        <v>1253</v>
      </c>
      <c r="F66">
        <v>1</v>
      </c>
      <c r="G66" t="s">
        <v>69</v>
      </c>
      <c r="H66">
        <v>1051</v>
      </c>
      <c r="I66">
        <v>1</v>
      </c>
      <c r="J66" t="s">
        <v>1673</v>
      </c>
      <c r="K66">
        <v>20588</v>
      </c>
    </row>
    <row r="67" spans="1:11" ht="15" customHeight="1" x14ac:dyDescent="0.35">
      <c r="A67">
        <v>11707275</v>
      </c>
      <c r="B67">
        <v>100006740446</v>
      </c>
      <c r="C67">
        <v>5992301</v>
      </c>
      <c r="D67">
        <v>3</v>
      </c>
      <c r="E67" t="s">
        <v>1253</v>
      </c>
      <c r="F67">
        <v>2</v>
      </c>
      <c r="G67" t="s">
        <v>69</v>
      </c>
      <c r="H67">
        <v>1051</v>
      </c>
      <c r="I67">
        <v>1</v>
      </c>
      <c r="J67" t="s">
        <v>1673</v>
      </c>
      <c r="K67">
        <v>20588</v>
      </c>
    </row>
    <row r="68" spans="1:11" ht="15" customHeight="1" x14ac:dyDescent="0.35">
      <c r="A68">
        <v>11707276</v>
      </c>
      <c r="B68">
        <v>100006740446</v>
      </c>
      <c r="C68">
        <v>5992301</v>
      </c>
      <c r="D68">
        <v>3</v>
      </c>
      <c r="E68" t="s">
        <v>1253</v>
      </c>
      <c r="F68">
        <v>3</v>
      </c>
      <c r="G68" t="s">
        <v>69</v>
      </c>
      <c r="H68">
        <v>1051</v>
      </c>
      <c r="I68">
        <v>1</v>
      </c>
      <c r="J68" t="s">
        <v>1673</v>
      </c>
      <c r="K68">
        <v>20588</v>
      </c>
    </row>
    <row r="69" spans="1:11" ht="15" customHeight="1" x14ac:dyDescent="0.35">
      <c r="A69">
        <v>11707277</v>
      </c>
      <c r="B69">
        <v>100006740446</v>
      </c>
      <c r="C69">
        <v>5992301</v>
      </c>
      <c r="D69">
        <v>3</v>
      </c>
      <c r="E69" t="s">
        <v>1253</v>
      </c>
      <c r="F69">
        <v>4</v>
      </c>
      <c r="G69" t="s">
        <v>69</v>
      </c>
      <c r="H69">
        <v>1051</v>
      </c>
      <c r="I69">
        <v>1</v>
      </c>
      <c r="J69" t="s">
        <v>1673</v>
      </c>
      <c r="K69">
        <v>20588</v>
      </c>
    </row>
    <row r="70" spans="1:11" ht="15" customHeight="1" x14ac:dyDescent="0.35">
      <c r="A70">
        <v>11707278</v>
      </c>
      <c r="B70">
        <v>100006740446</v>
      </c>
      <c r="C70">
        <v>5992301</v>
      </c>
      <c r="D70">
        <v>3</v>
      </c>
      <c r="E70" t="s">
        <v>1253</v>
      </c>
      <c r="F70">
        <v>5</v>
      </c>
      <c r="G70" t="s">
        <v>69</v>
      </c>
      <c r="H70">
        <v>1051</v>
      </c>
      <c r="I70">
        <v>1</v>
      </c>
      <c r="J70" t="s">
        <v>1673</v>
      </c>
      <c r="K70">
        <v>20588</v>
      </c>
    </row>
    <row r="71" spans="1:11" ht="15" customHeight="1" x14ac:dyDescent="0.35">
      <c r="A71">
        <v>11707279</v>
      </c>
      <c r="B71">
        <v>100006740446</v>
      </c>
      <c r="C71">
        <v>5992301</v>
      </c>
      <c r="D71">
        <v>3</v>
      </c>
      <c r="E71" t="s">
        <v>1253</v>
      </c>
      <c r="F71">
        <v>6</v>
      </c>
      <c r="G71" t="s">
        <v>69</v>
      </c>
      <c r="H71">
        <v>1051</v>
      </c>
      <c r="I71">
        <v>1</v>
      </c>
      <c r="J71" t="s">
        <v>1673</v>
      </c>
      <c r="K71">
        <v>20588</v>
      </c>
    </row>
    <row r="72" spans="1:11" ht="15" customHeight="1" x14ac:dyDescent="0.35">
      <c r="A72">
        <v>11707280</v>
      </c>
      <c r="B72">
        <v>100006740447</v>
      </c>
      <c r="C72">
        <v>6000901</v>
      </c>
      <c r="D72">
        <v>3</v>
      </c>
      <c r="E72" t="s">
        <v>1256</v>
      </c>
      <c r="F72">
        <v>1</v>
      </c>
      <c r="G72" t="s">
        <v>69</v>
      </c>
      <c r="H72">
        <v>1051</v>
      </c>
      <c r="I72">
        <v>2</v>
      </c>
      <c r="J72" t="s">
        <v>1673</v>
      </c>
      <c r="K72">
        <v>20588</v>
      </c>
    </row>
    <row r="73" spans="1:11" ht="15" customHeight="1" x14ac:dyDescent="0.35">
      <c r="A73">
        <v>11707281</v>
      </c>
      <c r="B73">
        <v>100006740447</v>
      </c>
      <c r="C73">
        <v>6000901</v>
      </c>
      <c r="D73">
        <v>3</v>
      </c>
      <c r="E73" t="s">
        <v>1256</v>
      </c>
      <c r="F73">
        <v>2</v>
      </c>
      <c r="G73" t="s">
        <v>69</v>
      </c>
      <c r="H73">
        <v>1051</v>
      </c>
      <c r="I73">
        <v>2</v>
      </c>
      <c r="J73" t="s">
        <v>1673</v>
      </c>
      <c r="K73">
        <v>20588</v>
      </c>
    </row>
    <row r="74" spans="1:11" ht="15" customHeight="1" x14ac:dyDescent="0.35">
      <c r="A74">
        <v>11707288</v>
      </c>
      <c r="B74">
        <v>100006740452</v>
      </c>
      <c r="C74">
        <v>5995901</v>
      </c>
      <c r="D74">
        <v>3</v>
      </c>
      <c r="E74" t="s">
        <v>1312</v>
      </c>
      <c r="F74">
        <v>1</v>
      </c>
      <c r="G74" t="s">
        <v>51</v>
      </c>
      <c r="H74">
        <v>1057</v>
      </c>
      <c r="I74">
        <v>1</v>
      </c>
      <c r="J74" t="s">
        <v>1673</v>
      </c>
      <c r="K74">
        <v>30779</v>
      </c>
    </row>
    <row r="75" spans="1:11" ht="15" customHeight="1" x14ac:dyDescent="0.35">
      <c r="A75">
        <v>11707298</v>
      </c>
      <c r="B75">
        <v>100006740460</v>
      </c>
      <c r="C75">
        <v>5956401</v>
      </c>
      <c r="D75">
        <v>4</v>
      </c>
      <c r="E75" t="s">
        <v>1381</v>
      </c>
      <c r="F75">
        <v>1</v>
      </c>
      <c r="G75" t="s">
        <v>71</v>
      </c>
      <c r="H75">
        <v>1066</v>
      </c>
      <c r="I75">
        <v>1</v>
      </c>
      <c r="J75" t="s">
        <v>1673</v>
      </c>
      <c r="K75">
        <v>31453</v>
      </c>
    </row>
    <row r="76" spans="1:11" ht="15" customHeight="1" x14ac:dyDescent="0.35">
      <c r="A76">
        <v>11707299</v>
      </c>
      <c r="B76">
        <v>100006740460</v>
      </c>
      <c r="C76">
        <v>5956401</v>
      </c>
      <c r="D76">
        <v>4</v>
      </c>
      <c r="E76" t="s">
        <v>1381</v>
      </c>
      <c r="F76">
        <v>2</v>
      </c>
      <c r="G76" t="s">
        <v>71</v>
      </c>
      <c r="H76">
        <v>1066</v>
      </c>
      <c r="I76">
        <v>1</v>
      </c>
      <c r="J76" t="s">
        <v>1673</v>
      </c>
      <c r="K76">
        <v>31453</v>
      </c>
    </row>
    <row r="77" spans="1:11" ht="15" customHeight="1" x14ac:dyDescent="0.35">
      <c r="A77">
        <v>11707300</v>
      </c>
      <c r="B77">
        <v>100006740461</v>
      </c>
      <c r="C77">
        <v>5975401</v>
      </c>
      <c r="D77">
        <v>5</v>
      </c>
      <c r="E77" t="s">
        <v>1384</v>
      </c>
      <c r="F77">
        <v>1</v>
      </c>
      <c r="G77" t="s">
        <v>71</v>
      </c>
      <c r="H77">
        <v>1066</v>
      </c>
      <c r="I77">
        <v>2</v>
      </c>
      <c r="J77" t="s">
        <v>1673</v>
      </c>
      <c r="K77">
        <v>31453</v>
      </c>
    </row>
    <row r="78" spans="1:11" ht="15" customHeight="1" x14ac:dyDescent="0.35">
      <c r="A78">
        <v>11707301</v>
      </c>
      <c r="B78">
        <v>100006740462</v>
      </c>
      <c r="C78">
        <v>6001201</v>
      </c>
      <c r="D78">
        <v>3</v>
      </c>
      <c r="E78" t="s">
        <v>1386</v>
      </c>
      <c r="F78">
        <v>1</v>
      </c>
      <c r="G78" t="s">
        <v>71</v>
      </c>
      <c r="H78">
        <v>1066</v>
      </c>
      <c r="I78">
        <v>3</v>
      </c>
      <c r="J78" t="s">
        <v>1673</v>
      </c>
      <c r="K78">
        <v>52</v>
      </c>
    </row>
    <row r="79" spans="1:11" ht="15" customHeight="1" x14ac:dyDescent="0.35">
      <c r="A79">
        <v>11707305</v>
      </c>
      <c r="B79">
        <v>100006740466</v>
      </c>
      <c r="C79">
        <v>5966401</v>
      </c>
      <c r="D79">
        <v>3</v>
      </c>
      <c r="E79" t="s">
        <v>1345</v>
      </c>
      <c r="F79">
        <v>1</v>
      </c>
      <c r="G79" t="s">
        <v>70</v>
      </c>
      <c r="H79">
        <v>1063</v>
      </c>
      <c r="I79">
        <v>1</v>
      </c>
      <c r="J79" t="s">
        <v>1673</v>
      </c>
      <c r="K79">
        <v>16226</v>
      </c>
    </row>
    <row r="80" spans="1:11" ht="15" customHeight="1" x14ac:dyDescent="0.35">
      <c r="A80">
        <v>11707306</v>
      </c>
      <c r="B80">
        <v>100006740466</v>
      </c>
      <c r="C80">
        <v>5966401</v>
      </c>
      <c r="D80">
        <v>3</v>
      </c>
      <c r="E80" t="s">
        <v>1345</v>
      </c>
      <c r="F80">
        <v>2</v>
      </c>
      <c r="G80" t="s">
        <v>70</v>
      </c>
      <c r="H80">
        <v>1063</v>
      </c>
      <c r="I80">
        <v>1</v>
      </c>
      <c r="J80" t="s">
        <v>1673</v>
      </c>
      <c r="K80">
        <v>16226</v>
      </c>
    </row>
    <row r="81" spans="1:11" ht="15" customHeight="1" x14ac:dyDescent="0.35">
      <c r="A81">
        <v>11707307</v>
      </c>
      <c r="B81">
        <v>100006740466</v>
      </c>
      <c r="C81">
        <v>5966401</v>
      </c>
      <c r="D81">
        <v>3</v>
      </c>
      <c r="E81" t="s">
        <v>1345</v>
      </c>
      <c r="F81">
        <v>3</v>
      </c>
      <c r="G81" t="s">
        <v>70</v>
      </c>
      <c r="H81">
        <v>1063</v>
      </c>
      <c r="I81">
        <v>1</v>
      </c>
      <c r="J81" t="s">
        <v>1673</v>
      </c>
      <c r="K81">
        <v>16226</v>
      </c>
    </row>
    <row r="82" spans="1:11" ht="15" customHeight="1" x14ac:dyDescent="0.35">
      <c r="A82">
        <v>11707308</v>
      </c>
      <c r="B82">
        <v>100006740466</v>
      </c>
      <c r="C82">
        <v>5966401</v>
      </c>
      <c r="D82">
        <v>3</v>
      </c>
      <c r="E82" t="s">
        <v>1345</v>
      </c>
      <c r="F82">
        <v>4</v>
      </c>
      <c r="G82" t="s">
        <v>70</v>
      </c>
      <c r="H82">
        <v>1063</v>
      </c>
      <c r="I82">
        <v>1</v>
      </c>
      <c r="J82" t="s">
        <v>1673</v>
      </c>
      <c r="K82">
        <v>16226</v>
      </c>
    </row>
    <row r="83" spans="1:11" ht="15" customHeight="1" x14ac:dyDescent="0.35">
      <c r="A83">
        <v>11707309</v>
      </c>
      <c r="B83">
        <v>100006740467</v>
      </c>
      <c r="C83">
        <v>5969101</v>
      </c>
      <c r="D83">
        <v>4</v>
      </c>
      <c r="E83" t="s">
        <v>1348</v>
      </c>
      <c r="F83">
        <v>1</v>
      </c>
      <c r="G83" t="s">
        <v>70</v>
      </c>
      <c r="H83">
        <v>1063</v>
      </c>
      <c r="I83">
        <v>2</v>
      </c>
      <c r="J83" t="s">
        <v>1673</v>
      </c>
      <c r="K83">
        <v>496</v>
      </c>
    </row>
    <row r="84" spans="1:11" ht="15" customHeight="1" x14ac:dyDescent="0.35">
      <c r="A84">
        <v>11707310</v>
      </c>
      <c r="B84">
        <v>100006740468</v>
      </c>
      <c r="C84">
        <v>5999701</v>
      </c>
      <c r="D84">
        <v>3</v>
      </c>
      <c r="E84" t="s">
        <v>1351</v>
      </c>
      <c r="F84">
        <v>1</v>
      </c>
      <c r="G84" t="s">
        <v>70</v>
      </c>
      <c r="H84">
        <v>1063</v>
      </c>
      <c r="I84">
        <v>3</v>
      </c>
      <c r="J84" t="s">
        <v>1673</v>
      </c>
      <c r="K84">
        <v>5198</v>
      </c>
    </row>
    <row r="85" spans="1:11" ht="15" customHeight="1" x14ac:dyDescent="0.35">
      <c r="A85">
        <v>11707323</v>
      </c>
      <c r="B85">
        <v>100006740476</v>
      </c>
      <c r="C85">
        <v>5987201</v>
      </c>
      <c r="D85">
        <v>4</v>
      </c>
      <c r="E85" t="s">
        <v>1436</v>
      </c>
      <c r="F85">
        <v>1</v>
      </c>
      <c r="G85" t="s">
        <v>63</v>
      </c>
      <c r="H85">
        <v>1080</v>
      </c>
      <c r="I85">
        <v>1</v>
      </c>
      <c r="J85" t="s">
        <v>1673</v>
      </c>
      <c r="K85">
        <v>307</v>
      </c>
    </row>
    <row r="86" spans="1:11" ht="15" customHeight="1" x14ac:dyDescent="0.35">
      <c r="A86">
        <v>11707324</v>
      </c>
      <c r="B86">
        <v>100006740477</v>
      </c>
      <c r="C86">
        <v>6004401</v>
      </c>
      <c r="D86">
        <v>4</v>
      </c>
      <c r="E86" t="s">
        <v>1439</v>
      </c>
      <c r="F86">
        <v>1</v>
      </c>
      <c r="G86" t="s">
        <v>63</v>
      </c>
      <c r="H86">
        <v>1080</v>
      </c>
      <c r="I86">
        <v>2</v>
      </c>
      <c r="J86" t="s">
        <v>1673</v>
      </c>
      <c r="K86">
        <v>307</v>
      </c>
    </row>
    <row r="87" spans="1:11" ht="15" customHeight="1" x14ac:dyDescent="0.35">
      <c r="A87">
        <v>11707333</v>
      </c>
      <c r="B87">
        <v>100006740483</v>
      </c>
      <c r="C87">
        <v>6000301</v>
      </c>
      <c r="D87">
        <v>4</v>
      </c>
      <c r="E87" t="s">
        <v>1276</v>
      </c>
      <c r="F87">
        <v>1</v>
      </c>
      <c r="G87" t="s">
        <v>57</v>
      </c>
      <c r="H87">
        <v>1054</v>
      </c>
      <c r="I87">
        <v>1</v>
      </c>
      <c r="J87" t="s">
        <v>1673</v>
      </c>
      <c r="K87">
        <v>6303</v>
      </c>
    </row>
    <row r="88" spans="1:11" ht="15" customHeight="1" x14ac:dyDescent="0.35">
      <c r="A88">
        <v>11707334</v>
      </c>
      <c r="B88">
        <v>100006740483</v>
      </c>
      <c r="C88">
        <v>6000301</v>
      </c>
      <c r="D88">
        <v>4</v>
      </c>
      <c r="E88" t="s">
        <v>1276</v>
      </c>
      <c r="F88">
        <v>2</v>
      </c>
      <c r="G88" t="s">
        <v>57</v>
      </c>
      <c r="H88">
        <v>1054</v>
      </c>
      <c r="I88">
        <v>1</v>
      </c>
      <c r="J88" t="s">
        <v>1673</v>
      </c>
      <c r="K88">
        <v>6303</v>
      </c>
    </row>
    <row r="89" spans="1:11" ht="15" customHeight="1" x14ac:dyDescent="0.35">
      <c r="A89">
        <v>11707335</v>
      </c>
      <c r="B89">
        <v>100006740483</v>
      </c>
      <c r="C89">
        <v>6000301</v>
      </c>
      <c r="D89">
        <v>4</v>
      </c>
      <c r="E89" t="s">
        <v>1276</v>
      </c>
      <c r="F89">
        <v>3</v>
      </c>
      <c r="G89" t="s">
        <v>57</v>
      </c>
      <c r="H89">
        <v>1054</v>
      </c>
      <c r="I89">
        <v>1</v>
      </c>
      <c r="J89" t="s">
        <v>1673</v>
      </c>
      <c r="K89">
        <v>6303</v>
      </c>
    </row>
    <row r="90" spans="1:11" ht="15" customHeight="1" x14ac:dyDescent="0.35">
      <c r="A90">
        <v>11707336</v>
      </c>
      <c r="B90">
        <v>100006740483</v>
      </c>
      <c r="C90">
        <v>6000301</v>
      </c>
      <c r="D90">
        <v>4</v>
      </c>
      <c r="E90" t="s">
        <v>1276</v>
      </c>
      <c r="F90">
        <v>4</v>
      </c>
      <c r="G90" t="s">
        <v>57</v>
      </c>
      <c r="H90">
        <v>1054</v>
      </c>
      <c r="I90">
        <v>1</v>
      </c>
      <c r="J90" t="s">
        <v>1673</v>
      </c>
      <c r="K90">
        <v>6303</v>
      </c>
    </row>
    <row r="91" spans="1:11" ht="15" customHeight="1" x14ac:dyDescent="0.35">
      <c r="A91">
        <v>11707337</v>
      </c>
      <c r="B91">
        <v>100006740483</v>
      </c>
      <c r="C91">
        <v>6000301</v>
      </c>
      <c r="D91">
        <v>4</v>
      </c>
      <c r="E91" t="s">
        <v>1276</v>
      </c>
      <c r="F91">
        <v>5</v>
      </c>
      <c r="G91" t="s">
        <v>57</v>
      </c>
      <c r="H91">
        <v>1054</v>
      </c>
      <c r="I91">
        <v>1</v>
      </c>
      <c r="J91" t="s">
        <v>1673</v>
      </c>
      <c r="K91">
        <v>6303</v>
      </c>
    </row>
    <row r="92" spans="1:11" ht="15" customHeight="1" x14ac:dyDescent="0.35">
      <c r="A92">
        <v>11707338</v>
      </c>
      <c r="B92">
        <v>100006740484</v>
      </c>
      <c r="C92">
        <v>6000302</v>
      </c>
      <c r="D92">
        <v>5</v>
      </c>
      <c r="E92" t="s">
        <v>1276</v>
      </c>
      <c r="F92">
        <v>6</v>
      </c>
      <c r="G92" t="s">
        <v>57</v>
      </c>
      <c r="H92">
        <v>1054</v>
      </c>
      <c r="I92">
        <v>1</v>
      </c>
      <c r="J92" t="s">
        <v>1673</v>
      </c>
      <c r="K92">
        <v>6303</v>
      </c>
    </row>
    <row r="93" spans="1:11" ht="15" customHeight="1" x14ac:dyDescent="0.35">
      <c r="A93">
        <v>11707339</v>
      </c>
      <c r="B93">
        <v>100006740485</v>
      </c>
      <c r="C93">
        <v>6001101</v>
      </c>
      <c r="D93">
        <v>3</v>
      </c>
      <c r="E93" t="s">
        <v>1279</v>
      </c>
      <c r="F93">
        <v>1</v>
      </c>
      <c r="G93" t="s">
        <v>57</v>
      </c>
      <c r="H93">
        <v>1054</v>
      </c>
      <c r="I93">
        <v>2</v>
      </c>
      <c r="J93" t="s">
        <v>1673</v>
      </c>
      <c r="K93">
        <v>6303</v>
      </c>
    </row>
    <row r="94" spans="1:11" ht="15" customHeight="1" x14ac:dyDescent="0.35">
      <c r="A94">
        <v>11707340</v>
      </c>
      <c r="B94">
        <v>100006740485</v>
      </c>
      <c r="C94">
        <v>6001101</v>
      </c>
      <c r="D94">
        <v>3</v>
      </c>
      <c r="E94" t="s">
        <v>1279</v>
      </c>
      <c r="F94">
        <v>2</v>
      </c>
      <c r="G94" t="s">
        <v>57</v>
      </c>
      <c r="H94">
        <v>1054</v>
      </c>
      <c r="I94">
        <v>2</v>
      </c>
      <c r="J94" t="s">
        <v>1673</v>
      </c>
      <c r="K94">
        <v>6303</v>
      </c>
    </row>
    <row r="95" spans="1:11" ht="15" customHeight="1" x14ac:dyDescent="0.35">
      <c r="A95">
        <v>11707341</v>
      </c>
      <c r="B95">
        <v>100006740485</v>
      </c>
      <c r="C95">
        <v>6001101</v>
      </c>
      <c r="D95">
        <v>3</v>
      </c>
      <c r="E95" t="s">
        <v>1279</v>
      </c>
      <c r="F95">
        <v>3</v>
      </c>
      <c r="G95" t="s">
        <v>57</v>
      </c>
      <c r="H95">
        <v>1054</v>
      </c>
      <c r="I95">
        <v>2</v>
      </c>
      <c r="J95" t="s">
        <v>1673</v>
      </c>
      <c r="K95">
        <v>6303</v>
      </c>
    </row>
    <row r="96" spans="1:11" ht="15" customHeight="1" x14ac:dyDescent="0.35">
      <c r="A96">
        <v>11707369</v>
      </c>
      <c r="B96">
        <v>100006740493</v>
      </c>
      <c r="C96">
        <v>5954001</v>
      </c>
      <c r="D96">
        <v>3</v>
      </c>
      <c r="E96" t="s">
        <v>1110</v>
      </c>
      <c r="F96">
        <v>1</v>
      </c>
      <c r="G96" t="s">
        <v>62</v>
      </c>
      <c r="H96">
        <v>1042</v>
      </c>
      <c r="I96">
        <v>1</v>
      </c>
      <c r="J96" t="s">
        <v>1673</v>
      </c>
      <c r="K96">
        <v>8279</v>
      </c>
    </row>
    <row r="97" spans="1:11" ht="15" customHeight="1" x14ac:dyDescent="0.35">
      <c r="A97">
        <v>11707370</v>
      </c>
      <c r="B97">
        <v>100006740493</v>
      </c>
      <c r="C97">
        <v>5954001</v>
      </c>
      <c r="D97">
        <v>3</v>
      </c>
      <c r="E97" t="s">
        <v>1110</v>
      </c>
      <c r="F97">
        <v>2</v>
      </c>
      <c r="G97" t="s">
        <v>62</v>
      </c>
      <c r="H97">
        <v>1042</v>
      </c>
      <c r="I97">
        <v>1</v>
      </c>
      <c r="J97" t="s">
        <v>1673</v>
      </c>
      <c r="K97">
        <v>8279</v>
      </c>
    </row>
    <row r="98" spans="1:11" ht="15" customHeight="1" x14ac:dyDescent="0.35">
      <c r="A98">
        <v>11707371</v>
      </c>
      <c r="B98">
        <v>100006740493</v>
      </c>
      <c r="C98">
        <v>5954001</v>
      </c>
      <c r="D98">
        <v>3</v>
      </c>
      <c r="E98" t="s">
        <v>1110</v>
      </c>
      <c r="F98">
        <v>3</v>
      </c>
      <c r="G98" t="s">
        <v>62</v>
      </c>
      <c r="H98">
        <v>1042</v>
      </c>
      <c r="I98">
        <v>1</v>
      </c>
      <c r="J98" t="s">
        <v>1673</v>
      </c>
      <c r="K98">
        <v>8279</v>
      </c>
    </row>
    <row r="99" spans="1:11" ht="15" customHeight="1" x14ac:dyDescent="0.35">
      <c r="A99">
        <v>11707372</v>
      </c>
      <c r="B99">
        <v>100006740494</v>
      </c>
      <c r="C99">
        <v>5962001</v>
      </c>
      <c r="D99">
        <v>3</v>
      </c>
      <c r="E99" t="s">
        <v>1113</v>
      </c>
      <c r="F99">
        <v>1</v>
      </c>
      <c r="G99" t="s">
        <v>62</v>
      </c>
      <c r="H99">
        <v>1042</v>
      </c>
      <c r="I99">
        <v>2</v>
      </c>
      <c r="J99" t="s">
        <v>1673</v>
      </c>
      <c r="K99">
        <v>8456</v>
      </c>
    </row>
    <row r="100" spans="1:11" ht="15" customHeight="1" x14ac:dyDescent="0.35">
      <c r="A100">
        <v>11707373</v>
      </c>
      <c r="B100">
        <v>100006740495</v>
      </c>
      <c r="C100">
        <v>5964201</v>
      </c>
      <c r="D100">
        <v>4</v>
      </c>
      <c r="E100" t="s">
        <v>1116</v>
      </c>
      <c r="F100">
        <v>1</v>
      </c>
      <c r="G100" t="s">
        <v>62</v>
      </c>
      <c r="H100">
        <v>1042</v>
      </c>
      <c r="I100">
        <v>3</v>
      </c>
      <c r="J100" t="s">
        <v>1673</v>
      </c>
      <c r="K100">
        <v>8468</v>
      </c>
    </row>
    <row r="101" spans="1:11" ht="15" customHeight="1" x14ac:dyDescent="0.35">
      <c r="A101">
        <v>11707374</v>
      </c>
      <c r="B101">
        <v>100006740495</v>
      </c>
      <c r="C101">
        <v>5964201</v>
      </c>
      <c r="D101">
        <v>4</v>
      </c>
      <c r="E101" t="s">
        <v>1116</v>
      </c>
      <c r="F101">
        <v>2</v>
      </c>
      <c r="G101" t="s">
        <v>62</v>
      </c>
      <c r="H101">
        <v>1042</v>
      </c>
      <c r="I101">
        <v>3</v>
      </c>
      <c r="J101" t="s">
        <v>1673</v>
      </c>
      <c r="K101">
        <v>8468</v>
      </c>
    </row>
    <row r="102" spans="1:11" ht="15" customHeight="1" x14ac:dyDescent="0.35">
      <c r="A102">
        <v>11707375</v>
      </c>
      <c r="B102">
        <v>100006740495</v>
      </c>
      <c r="C102">
        <v>5964201</v>
      </c>
      <c r="D102">
        <v>4</v>
      </c>
      <c r="E102" t="s">
        <v>1116</v>
      </c>
      <c r="F102">
        <v>3</v>
      </c>
      <c r="G102" t="s">
        <v>62</v>
      </c>
      <c r="H102">
        <v>1042</v>
      </c>
      <c r="I102">
        <v>3</v>
      </c>
      <c r="J102" t="s">
        <v>1673</v>
      </c>
      <c r="K102">
        <v>8468</v>
      </c>
    </row>
    <row r="103" spans="1:11" ht="15" customHeight="1" x14ac:dyDescent="0.35">
      <c r="A103">
        <v>11707376</v>
      </c>
      <c r="B103">
        <v>100006740496</v>
      </c>
      <c r="C103">
        <v>5964202</v>
      </c>
      <c r="D103">
        <v>5</v>
      </c>
      <c r="E103" t="s">
        <v>1116</v>
      </c>
      <c r="F103">
        <v>4</v>
      </c>
      <c r="G103" t="s">
        <v>62</v>
      </c>
      <c r="H103">
        <v>1042</v>
      </c>
      <c r="I103">
        <v>3</v>
      </c>
      <c r="J103" t="s">
        <v>1673</v>
      </c>
      <c r="K103">
        <v>8468</v>
      </c>
    </row>
    <row r="104" spans="1:11" ht="15" customHeight="1" x14ac:dyDescent="0.35">
      <c r="A104">
        <v>11707377</v>
      </c>
      <c r="B104">
        <v>100006740497</v>
      </c>
      <c r="C104">
        <v>5965401</v>
      </c>
      <c r="D104">
        <v>5</v>
      </c>
      <c r="E104" t="s">
        <v>1119</v>
      </c>
      <c r="F104">
        <v>1</v>
      </c>
      <c r="G104" t="s">
        <v>62</v>
      </c>
      <c r="H104">
        <v>1042</v>
      </c>
      <c r="I104">
        <v>4</v>
      </c>
      <c r="J104" t="s">
        <v>1673</v>
      </c>
      <c r="K104">
        <v>8489</v>
      </c>
    </row>
    <row r="105" spans="1:11" ht="15" customHeight="1" x14ac:dyDescent="0.35">
      <c r="A105">
        <v>11707378</v>
      </c>
      <c r="B105">
        <v>100006740498</v>
      </c>
      <c r="C105">
        <v>5967401</v>
      </c>
      <c r="D105">
        <v>4</v>
      </c>
      <c r="E105" t="s">
        <v>1122</v>
      </c>
      <c r="F105">
        <v>1</v>
      </c>
      <c r="G105" t="s">
        <v>62</v>
      </c>
      <c r="H105">
        <v>1042</v>
      </c>
      <c r="I105">
        <v>5</v>
      </c>
      <c r="J105" t="s">
        <v>1673</v>
      </c>
      <c r="K105">
        <v>8468</v>
      </c>
    </row>
    <row r="106" spans="1:11" ht="15" customHeight="1" x14ac:dyDescent="0.35">
      <c r="A106">
        <v>11707379</v>
      </c>
      <c r="B106">
        <v>100006740498</v>
      </c>
      <c r="C106">
        <v>5967401</v>
      </c>
      <c r="D106">
        <v>4</v>
      </c>
      <c r="E106" t="s">
        <v>1122</v>
      </c>
      <c r="F106">
        <v>2</v>
      </c>
      <c r="G106" t="s">
        <v>62</v>
      </c>
      <c r="H106">
        <v>1042</v>
      </c>
      <c r="I106">
        <v>5</v>
      </c>
      <c r="J106" t="s">
        <v>1673</v>
      </c>
      <c r="K106">
        <v>8468</v>
      </c>
    </row>
    <row r="107" spans="1:11" ht="15" customHeight="1" x14ac:dyDescent="0.35">
      <c r="A107">
        <v>11707380</v>
      </c>
      <c r="B107">
        <v>100006740499</v>
      </c>
      <c r="C107">
        <v>5976901</v>
      </c>
      <c r="D107">
        <v>4</v>
      </c>
      <c r="E107" t="s">
        <v>1124</v>
      </c>
      <c r="F107">
        <v>1</v>
      </c>
      <c r="G107" t="s">
        <v>62</v>
      </c>
      <c r="H107">
        <v>1042</v>
      </c>
      <c r="I107">
        <v>6</v>
      </c>
      <c r="J107" t="s">
        <v>1673</v>
      </c>
      <c r="K107">
        <v>8468</v>
      </c>
    </row>
    <row r="108" spans="1:11" ht="15" customHeight="1" x14ac:dyDescent="0.35">
      <c r="A108">
        <v>11707381</v>
      </c>
      <c r="B108">
        <v>100006740500</v>
      </c>
      <c r="C108">
        <v>5982301</v>
      </c>
      <c r="D108">
        <v>3</v>
      </c>
      <c r="E108" t="s">
        <v>1126</v>
      </c>
      <c r="F108">
        <v>1</v>
      </c>
      <c r="G108" t="s">
        <v>62</v>
      </c>
      <c r="H108">
        <v>1042</v>
      </c>
      <c r="I108">
        <v>7</v>
      </c>
      <c r="J108" t="s">
        <v>1673</v>
      </c>
      <c r="K108">
        <v>27733</v>
      </c>
    </row>
    <row r="109" spans="1:11" ht="15" customHeight="1" x14ac:dyDescent="0.35">
      <c r="A109">
        <v>11707382</v>
      </c>
      <c r="B109">
        <v>100006740500</v>
      </c>
      <c r="C109">
        <v>5982301</v>
      </c>
      <c r="D109">
        <v>3</v>
      </c>
      <c r="E109" t="s">
        <v>1126</v>
      </c>
      <c r="F109">
        <v>2</v>
      </c>
      <c r="G109" t="s">
        <v>62</v>
      </c>
      <c r="H109">
        <v>1042</v>
      </c>
      <c r="I109">
        <v>7</v>
      </c>
      <c r="J109" t="s">
        <v>1673</v>
      </c>
      <c r="K109">
        <v>27733</v>
      </c>
    </row>
    <row r="110" spans="1:11" ht="15" customHeight="1" x14ac:dyDescent="0.35">
      <c r="A110">
        <v>11707383</v>
      </c>
      <c r="B110">
        <v>100006740500</v>
      </c>
      <c r="C110">
        <v>5982301</v>
      </c>
      <c r="D110">
        <v>3</v>
      </c>
      <c r="E110" t="s">
        <v>1126</v>
      </c>
      <c r="F110">
        <v>3</v>
      </c>
      <c r="G110" t="s">
        <v>62</v>
      </c>
      <c r="H110">
        <v>1042</v>
      </c>
      <c r="I110">
        <v>7</v>
      </c>
      <c r="J110" t="s">
        <v>1673</v>
      </c>
      <c r="K110">
        <v>27733</v>
      </c>
    </row>
    <row r="111" spans="1:11" ht="15" customHeight="1" x14ac:dyDescent="0.35">
      <c r="A111">
        <v>11707384</v>
      </c>
      <c r="B111">
        <v>100006740500</v>
      </c>
      <c r="C111">
        <v>5982301</v>
      </c>
      <c r="D111">
        <v>3</v>
      </c>
      <c r="E111" t="s">
        <v>1126</v>
      </c>
      <c r="F111">
        <v>4</v>
      </c>
      <c r="G111" t="s">
        <v>62</v>
      </c>
      <c r="H111">
        <v>1042</v>
      </c>
      <c r="I111">
        <v>7</v>
      </c>
      <c r="J111" t="s">
        <v>1673</v>
      </c>
      <c r="K111">
        <v>27733</v>
      </c>
    </row>
    <row r="112" spans="1:11" ht="15" customHeight="1" x14ac:dyDescent="0.35">
      <c r="A112">
        <v>11707385</v>
      </c>
      <c r="B112">
        <v>100006740500</v>
      </c>
      <c r="C112">
        <v>5982301</v>
      </c>
      <c r="D112">
        <v>3</v>
      </c>
      <c r="E112" t="s">
        <v>1126</v>
      </c>
      <c r="F112">
        <v>5</v>
      </c>
      <c r="G112" t="s">
        <v>62</v>
      </c>
      <c r="H112">
        <v>1042</v>
      </c>
      <c r="I112">
        <v>7</v>
      </c>
      <c r="J112" t="s">
        <v>1673</v>
      </c>
      <c r="K112">
        <v>27733</v>
      </c>
    </row>
    <row r="113" spans="1:11" ht="15" customHeight="1" x14ac:dyDescent="0.35">
      <c r="A113">
        <v>11707386</v>
      </c>
      <c r="B113">
        <v>100006740500</v>
      </c>
      <c r="C113">
        <v>5982301</v>
      </c>
      <c r="D113">
        <v>3</v>
      </c>
      <c r="E113" t="s">
        <v>1126</v>
      </c>
      <c r="F113">
        <v>6</v>
      </c>
      <c r="G113" t="s">
        <v>62</v>
      </c>
      <c r="H113">
        <v>1042</v>
      </c>
      <c r="I113">
        <v>7</v>
      </c>
      <c r="J113" t="s">
        <v>1673</v>
      </c>
      <c r="K113">
        <v>27733</v>
      </c>
    </row>
    <row r="114" spans="1:11" ht="15" customHeight="1" x14ac:dyDescent="0.35">
      <c r="A114">
        <v>11707387</v>
      </c>
      <c r="B114">
        <v>100006740500</v>
      </c>
      <c r="C114">
        <v>5982301</v>
      </c>
      <c r="D114">
        <v>3</v>
      </c>
      <c r="E114" t="s">
        <v>1126</v>
      </c>
      <c r="F114">
        <v>7</v>
      </c>
      <c r="G114" t="s">
        <v>62</v>
      </c>
      <c r="H114">
        <v>1042</v>
      </c>
      <c r="I114">
        <v>7</v>
      </c>
      <c r="J114" t="s">
        <v>1673</v>
      </c>
      <c r="K114">
        <v>27733</v>
      </c>
    </row>
    <row r="115" spans="1:11" ht="15" customHeight="1" x14ac:dyDescent="0.35">
      <c r="A115">
        <v>11707388</v>
      </c>
      <c r="B115">
        <v>100006740500</v>
      </c>
      <c r="C115">
        <v>5982301</v>
      </c>
      <c r="D115">
        <v>3</v>
      </c>
      <c r="E115" t="s">
        <v>1126</v>
      </c>
      <c r="F115">
        <v>8</v>
      </c>
      <c r="G115" t="s">
        <v>62</v>
      </c>
      <c r="H115">
        <v>1042</v>
      </c>
      <c r="I115">
        <v>7</v>
      </c>
      <c r="J115" t="s">
        <v>1673</v>
      </c>
      <c r="K115">
        <v>27733</v>
      </c>
    </row>
    <row r="116" spans="1:11" ht="15" customHeight="1" x14ac:dyDescent="0.35">
      <c r="A116">
        <v>11707389</v>
      </c>
      <c r="B116">
        <v>100006740501</v>
      </c>
      <c r="C116">
        <v>5985901</v>
      </c>
      <c r="D116">
        <v>3</v>
      </c>
      <c r="E116" t="s">
        <v>1129</v>
      </c>
      <c r="F116">
        <v>1</v>
      </c>
      <c r="G116" t="s">
        <v>62</v>
      </c>
      <c r="H116">
        <v>1042</v>
      </c>
      <c r="I116">
        <v>8</v>
      </c>
      <c r="J116" t="s">
        <v>1673</v>
      </c>
      <c r="K116">
        <v>8468</v>
      </c>
    </row>
    <row r="117" spans="1:11" ht="15" customHeight="1" x14ac:dyDescent="0.35">
      <c r="A117">
        <v>11707390</v>
      </c>
      <c r="B117">
        <v>100006740501</v>
      </c>
      <c r="C117">
        <v>5985901</v>
      </c>
      <c r="D117">
        <v>3</v>
      </c>
      <c r="E117" t="s">
        <v>1129</v>
      </c>
      <c r="F117">
        <v>2</v>
      </c>
      <c r="G117" t="s">
        <v>62</v>
      </c>
      <c r="H117">
        <v>1042</v>
      </c>
      <c r="I117">
        <v>8</v>
      </c>
      <c r="J117" t="s">
        <v>1673</v>
      </c>
      <c r="K117">
        <v>8468</v>
      </c>
    </row>
    <row r="118" spans="1:11" ht="15" customHeight="1" x14ac:dyDescent="0.35">
      <c r="A118">
        <v>11707391</v>
      </c>
      <c r="B118">
        <v>100006740501</v>
      </c>
      <c r="C118">
        <v>5985901</v>
      </c>
      <c r="D118">
        <v>3</v>
      </c>
      <c r="E118" t="s">
        <v>1129</v>
      </c>
      <c r="F118">
        <v>3</v>
      </c>
      <c r="G118" t="s">
        <v>62</v>
      </c>
      <c r="H118">
        <v>1042</v>
      </c>
      <c r="I118">
        <v>8</v>
      </c>
      <c r="J118" t="s">
        <v>1673</v>
      </c>
      <c r="K118">
        <v>8468</v>
      </c>
    </row>
    <row r="119" spans="1:11" ht="15" customHeight="1" x14ac:dyDescent="0.35">
      <c r="A119">
        <v>11707392</v>
      </c>
      <c r="B119">
        <v>100006740501</v>
      </c>
      <c r="C119">
        <v>5985901</v>
      </c>
      <c r="D119">
        <v>3</v>
      </c>
      <c r="E119" t="s">
        <v>1129</v>
      </c>
      <c r="F119">
        <v>4</v>
      </c>
      <c r="G119" t="s">
        <v>62</v>
      </c>
      <c r="H119">
        <v>1042</v>
      </c>
      <c r="I119">
        <v>8</v>
      </c>
      <c r="J119" t="s">
        <v>1673</v>
      </c>
      <c r="K119">
        <v>8468</v>
      </c>
    </row>
    <row r="120" spans="1:11" ht="15" customHeight="1" x14ac:dyDescent="0.35">
      <c r="A120">
        <v>11707393</v>
      </c>
      <c r="B120">
        <v>100006740501</v>
      </c>
      <c r="C120">
        <v>5985901</v>
      </c>
      <c r="D120">
        <v>3</v>
      </c>
      <c r="E120" t="s">
        <v>1129</v>
      </c>
      <c r="F120">
        <v>5</v>
      </c>
      <c r="G120" t="s">
        <v>62</v>
      </c>
      <c r="H120">
        <v>1042</v>
      </c>
      <c r="I120">
        <v>8</v>
      </c>
      <c r="J120" t="s">
        <v>1673</v>
      </c>
      <c r="K120">
        <v>8468</v>
      </c>
    </row>
    <row r="121" spans="1:11" ht="15" customHeight="1" x14ac:dyDescent="0.35">
      <c r="A121">
        <v>11707394</v>
      </c>
      <c r="B121">
        <v>100006740502</v>
      </c>
      <c r="C121">
        <v>6000601</v>
      </c>
      <c r="D121">
        <v>4</v>
      </c>
      <c r="E121" t="s">
        <v>1131</v>
      </c>
      <c r="F121">
        <v>1</v>
      </c>
      <c r="G121" t="s">
        <v>62</v>
      </c>
      <c r="H121">
        <v>1042</v>
      </c>
      <c r="I121">
        <v>9</v>
      </c>
      <c r="J121" t="s">
        <v>1673</v>
      </c>
      <c r="K121">
        <v>8466</v>
      </c>
    </row>
    <row r="122" spans="1:11" ht="15" customHeight="1" x14ac:dyDescent="0.35">
      <c r="A122">
        <v>11707395</v>
      </c>
      <c r="B122">
        <v>100006740502</v>
      </c>
      <c r="C122">
        <v>6000601</v>
      </c>
      <c r="D122">
        <v>4</v>
      </c>
      <c r="E122" t="s">
        <v>1131</v>
      </c>
      <c r="F122">
        <v>2</v>
      </c>
      <c r="G122" t="s">
        <v>62</v>
      </c>
      <c r="H122">
        <v>1042</v>
      </c>
      <c r="I122">
        <v>9</v>
      </c>
      <c r="J122" t="s">
        <v>1673</v>
      </c>
      <c r="K122">
        <v>8466</v>
      </c>
    </row>
    <row r="123" spans="1:11" ht="15" customHeight="1" x14ac:dyDescent="0.35">
      <c r="A123">
        <v>11707396</v>
      </c>
      <c r="B123">
        <v>100006740503</v>
      </c>
      <c r="C123">
        <v>6001001</v>
      </c>
      <c r="D123">
        <v>3</v>
      </c>
      <c r="E123" t="s">
        <v>1134</v>
      </c>
      <c r="F123">
        <v>1</v>
      </c>
      <c r="G123" t="s">
        <v>62</v>
      </c>
      <c r="H123">
        <v>1042</v>
      </c>
      <c r="I123">
        <v>10</v>
      </c>
      <c r="J123" t="s">
        <v>1673</v>
      </c>
      <c r="K123">
        <v>8466</v>
      </c>
    </row>
    <row r="124" spans="1:11" ht="15" customHeight="1" x14ac:dyDescent="0.35">
      <c r="A124">
        <v>11707397</v>
      </c>
      <c r="B124">
        <v>100006740503</v>
      </c>
      <c r="C124">
        <v>6001001</v>
      </c>
      <c r="D124">
        <v>3</v>
      </c>
      <c r="E124" t="s">
        <v>1134</v>
      </c>
      <c r="F124">
        <v>2</v>
      </c>
      <c r="G124" t="s">
        <v>62</v>
      </c>
      <c r="H124">
        <v>1042</v>
      </c>
      <c r="I124">
        <v>10</v>
      </c>
      <c r="J124" t="s">
        <v>1673</v>
      </c>
      <c r="K124">
        <v>8466</v>
      </c>
    </row>
    <row r="125" spans="1:11" ht="15" customHeight="1" x14ac:dyDescent="0.35">
      <c r="A125">
        <v>11707398</v>
      </c>
      <c r="B125">
        <v>100006740503</v>
      </c>
      <c r="C125">
        <v>6001001</v>
      </c>
      <c r="D125">
        <v>3</v>
      </c>
      <c r="E125" t="s">
        <v>1134</v>
      </c>
      <c r="F125">
        <v>3</v>
      </c>
      <c r="G125" t="s">
        <v>62</v>
      </c>
      <c r="H125">
        <v>1042</v>
      </c>
      <c r="I125">
        <v>10</v>
      </c>
      <c r="J125" t="s">
        <v>1673</v>
      </c>
      <c r="K125">
        <v>8466</v>
      </c>
    </row>
    <row r="126" spans="1:11" ht="15" customHeight="1" x14ac:dyDescent="0.35">
      <c r="A126">
        <v>11707399</v>
      </c>
      <c r="B126">
        <v>100006740503</v>
      </c>
      <c r="C126">
        <v>6001001</v>
      </c>
      <c r="D126">
        <v>3</v>
      </c>
      <c r="E126" t="s">
        <v>1134</v>
      </c>
      <c r="F126">
        <v>4</v>
      </c>
      <c r="G126" t="s">
        <v>62</v>
      </c>
      <c r="H126">
        <v>1042</v>
      </c>
      <c r="I126">
        <v>10</v>
      </c>
      <c r="J126" t="s">
        <v>1673</v>
      </c>
      <c r="K126">
        <v>8466</v>
      </c>
    </row>
    <row r="127" spans="1:11" ht="15" customHeight="1" x14ac:dyDescent="0.35">
      <c r="A127">
        <v>11707400</v>
      </c>
      <c r="B127">
        <v>100006740503</v>
      </c>
      <c r="C127">
        <v>6001001</v>
      </c>
      <c r="D127">
        <v>3</v>
      </c>
      <c r="E127" t="s">
        <v>1134</v>
      </c>
      <c r="F127">
        <v>5</v>
      </c>
      <c r="G127" t="s">
        <v>62</v>
      </c>
      <c r="H127">
        <v>1042</v>
      </c>
      <c r="I127">
        <v>10</v>
      </c>
      <c r="J127" t="s">
        <v>1673</v>
      </c>
      <c r="K127">
        <v>8466</v>
      </c>
    </row>
    <row r="128" spans="1:11" ht="15" customHeight="1" x14ac:dyDescent="0.35">
      <c r="A128">
        <v>11707401</v>
      </c>
      <c r="B128">
        <v>100006740504</v>
      </c>
      <c r="C128">
        <v>6010301</v>
      </c>
      <c r="D128">
        <v>4</v>
      </c>
      <c r="E128" t="s">
        <v>1136</v>
      </c>
      <c r="F128">
        <v>1</v>
      </c>
      <c r="G128" t="s">
        <v>62</v>
      </c>
      <c r="H128">
        <v>1042</v>
      </c>
      <c r="I128">
        <v>11</v>
      </c>
      <c r="J128" t="s">
        <v>1673</v>
      </c>
      <c r="K128">
        <v>8465</v>
      </c>
    </row>
    <row r="129" spans="1:11" ht="15" customHeight="1" x14ac:dyDescent="0.35">
      <c r="A129">
        <v>11707402</v>
      </c>
      <c r="B129">
        <v>100006740504</v>
      </c>
      <c r="C129">
        <v>6010301</v>
      </c>
      <c r="D129">
        <v>4</v>
      </c>
      <c r="E129" t="s">
        <v>1136</v>
      </c>
      <c r="F129">
        <v>2</v>
      </c>
      <c r="G129" t="s">
        <v>62</v>
      </c>
      <c r="H129">
        <v>1042</v>
      </c>
      <c r="I129">
        <v>11</v>
      </c>
      <c r="J129" t="s">
        <v>1673</v>
      </c>
      <c r="K129">
        <v>8465</v>
      </c>
    </row>
    <row r="130" spans="1:11" ht="15" customHeight="1" x14ac:dyDescent="0.35">
      <c r="A130">
        <v>11707403</v>
      </c>
      <c r="B130">
        <v>100006740504</v>
      </c>
      <c r="C130">
        <v>6010301</v>
      </c>
      <c r="D130">
        <v>4</v>
      </c>
      <c r="E130" t="s">
        <v>1136</v>
      </c>
      <c r="F130">
        <v>3</v>
      </c>
      <c r="G130" t="s">
        <v>62</v>
      </c>
      <c r="H130">
        <v>1042</v>
      </c>
      <c r="I130">
        <v>11</v>
      </c>
      <c r="J130" t="s">
        <v>1673</v>
      </c>
      <c r="K130">
        <v>8465</v>
      </c>
    </row>
    <row r="131" spans="1:11" ht="15" customHeight="1" x14ac:dyDescent="0.35">
      <c r="A131">
        <v>11707404</v>
      </c>
      <c r="B131">
        <v>100006740505</v>
      </c>
      <c r="C131">
        <v>6010302</v>
      </c>
      <c r="D131">
        <v>5</v>
      </c>
      <c r="E131" t="s">
        <v>1136</v>
      </c>
      <c r="F131">
        <v>4</v>
      </c>
      <c r="G131" t="s">
        <v>62</v>
      </c>
      <c r="H131">
        <v>1042</v>
      </c>
      <c r="I131">
        <v>11</v>
      </c>
      <c r="J131" t="s">
        <v>1673</v>
      </c>
      <c r="K131">
        <v>8465</v>
      </c>
    </row>
    <row r="132" spans="1:11" ht="15" customHeight="1" x14ac:dyDescent="0.35">
      <c r="A132">
        <v>11707405</v>
      </c>
      <c r="B132">
        <v>100006740506</v>
      </c>
      <c r="C132">
        <v>6011801</v>
      </c>
      <c r="D132">
        <v>3</v>
      </c>
      <c r="E132" t="s">
        <v>1139</v>
      </c>
      <c r="F132">
        <v>1</v>
      </c>
      <c r="G132" t="s">
        <v>62</v>
      </c>
      <c r="H132">
        <v>1042</v>
      </c>
      <c r="I132">
        <v>12</v>
      </c>
      <c r="J132" t="s">
        <v>1673</v>
      </c>
      <c r="K132">
        <v>8489</v>
      </c>
    </row>
    <row r="133" spans="1:11" ht="15" customHeight="1" x14ac:dyDescent="0.35">
      <c r="A133">
        <v>11707406</v>
      </c>
      <c r="B133">
        <v>100006740506</v>
      </c>
      <c r="C133">
        <v>6011801</v>
      </c>
      <c r="D133">
        <v>3</v>
      </c>
      <c r="E133" t="s">
        <v>1139</v>
      </c>
      <c r="F133">
        <v>2</v>
      </c>
      <c r="G133" t="s">
        <v>62</v>
      </c>
      <c r="H133">
        <v>1042</v>
      </c>
      <c r="I133">
        <v>12</v>
      </c>
      <c r="J133" t="s">
        <v>1673</v>
      </c>
      <c r="K133">
        <v>8489</v>
      </c>
    </row>
    <row r="134" spans="1:11" ht="15" customHeight="1" x14ac:dyDescent="0.35">
      <c r="A134">
        <v>11707407</v>
      </c>
      <c r="B134">
        <v>100006740506</v>
      </c>
      <c r="C134">
        <v>6011801</v>
      </c>
      <c r="D134">
        <v>3</v>
      </c>
      <c r="E134" t="s">
        <v>1139</v>
      </c>
      <c r="F134">
        <v>3</v>
      </c>
      <c r="G134" t="s">
        <v>62</v>
      </c>
      <c r="H134">
        <v>1042</v>
      </c>
      <c r="I134">
        <v>12</v>
      </c>
      <c r="J134" t="s">
        <v>1673</v>
      </c>
      <c r="K134">
        <v>8489</v>
      </c>
    </row>
    <row r="135" spans="1:11" ht="15" customHeight="1" x14ac:dyDescent="0.35">
      <c r="A135">
        <v>11707408</v>
      </c>
      <c r="B135">
        <v>100006740506</v>
      </c>
      <c r="C135">
        <v>6011801</v>
      </c>
      <c r="D135">
        <v>3</v>
      </c>
      <c r="E135" t="s">
        <v>1139</v>
      </c>
      <c r="F135">
        <v>4</v>
      </c>
      <c r="G135" t="s">
        <v>62</v>
      </c>
      <c r="H135">
        <v>1042</v>
      </c>
      <c r="I135">
        <v>12</v>
      </c>
      <c r="J135" t="s">
        <v>1673</v>
      </c>
      <c r="K135">
        <v>8489</v>
      </c>
    </row>
    <row r="136" spans="1:11" ht="15" customHeight="1" x14ac:dyDescent="0.35">
      <c r="A136">
        <v>11707409</v>
      </c>
      <c r="B136">
        <v>100006740506</v>
      </c>
      <c r="C136">
        <v>6011801</v>
      </c>
      <c r="D136">
        <v>3</v>
      </c>
      <c r="E136" t="s">
        <v>1139</v>
      </c>
      <c r="F136">
        <v>5</v>
      </c>
      <c r="G136" t="s">
        <v>62</v>
      </c>
      <c r="H136">
        <v>1042</v>
      </c>
      <c r="I136">
        <v>12</v>
      </c>
      <c r="J136" t="s">
        <v>1673</v>
      </c>
      <c r="K136">
        <v>8489</v>
      </c>
    </row>
    <row r="137" spans="1:11" ht="15" customHeight="1" x14ac:dyDescent="0.35">
      <c r="A137">
        <v>11707410</v>
      </c>
      <c r="B137">
        <v>100006740506</v>
      </c>
      <c r="C137">
        <v>6011801</v>
      </c>
      <c r="D137">
        <v>3</v>
      </c>
      <c r="E137" t="s">
        <v>1139</v>
      </c>
      <c r="F137">
        <v>6</v>
      </c>
      <c r="G137" t="s">
        <v>62</v>
      </c>
      <c r="H137">
        <v>1042</v>
      </c>
      <c r="I137">
        <v>12</v>
      </c>
      <c r="J137" t="s">
        <v>1673</v>
      </c>
      <c r="K137">
        <v>8489</v>
      </c>
    </row>
    <row r="138" spans="1:11" ht="15" customHeight="1" x14ac:dyDescent="0.35">
      <c r="A138">
        <v>11707481</v>
      </c>
      <c r="B138">
        <v>100006740539</v>
      </c>
      <c r="C138">
        <v>5966902</v>
      </c>
      <c r="D138">
        <v>2</v>
      </c>
      <c r="E138" t="s">
        <v>569</v>
      </c>
      <c r="F138">
        <v>1</v>
      </c>
      <c r="G138" t="s">
        <v>52</v>
      </c>
      <c r="H138">
        <v>1003</v>
      </c>
      <c r="I138">
        <v>7</v>
      </c>
      <c r="J138" t="s">
        <v>1673</v>
      </c>
      <c r="K138">
        <v>14430</v>
      </c>
    </row>
    <row r="139" spans="1:11" ht="15" customHeight="1" x14ac:dyDescent="0.35">
      <c r="A139">
        <v>11707482</v>
      </c>
      <c r="B139">
        <v>100006740540</v>
      </c>
      <c r="C139">
        <v>6003401</v>
      </c>
      <c r="D139">
        <v>2</v>
      </c>
      <c r="E139" t="s">
        <v>623</v>
      </c>
      <c r="F139">
        <v>1</v>
      </c>
      <c r="G139" t="s">
        <v>58</v>
      </c>
      <c r="H139">
        <v>1010</v>
      </c>
      <c r="I139">
        <v>1</v>
      </c>
      <c r="J139" t="s">
        <v>1673</v>
      </c>
      <c r="K139">
        <v>20814</v>
      </c>
    </row>
    <row r="140" spans="1:11" ht="15" customHeight="1" x14ac:dyDescent="0.35">
      <c r="A140">
        <v>11707483</v>
      </c>
      <c r="B140">
        <v>100006740541</v>
      </c>
      <c r="C140">
        <v>6003403</v>
      </c>
      <c r="D140">
        <v>2</v>
      </c>
      <c r="E140" t="s">
        <v>623</v>
      </c>
      <c r="F140">
        <v>2</v>
      </c>
      <c r="G140" t="s">
        <v>58</v>
      </c>
      <c r="H140">
        <v>1010</v>
      </c>
      <c r="I140">
        <v>1</v>
      </c>
      <c r="J140" t="s">
        <v>1673</v>
      </c>
      <c r="K140">
        <v>20814</v>
      </c>
    </row>
    <row r="141" spans="1:11" ht="15" customHeight="1" x14ac:dyDescent="0.35">
      <c r="A141">
        <v>11707484</v>
      </c>
      <c r="B141">
        <v>100006740543</v>
      </c>
      <c r="C141">
        <v>5966001</v>
      </c>
      <c r="D141">
        <v>1</v>
      </c>
      <c r="E141" t="s">
        <v>643</v>
      </c>
      <c r="F141">
        <v>1</v>
      </c>
      <c r="G141" t="s">
        <v>43</v>
      </c>
      <c r="H141">
        <v>1011</v>
      </c>
      <c r="I141">
        <v>1</v>
      </c>
      <c r="J141" t="s">
        <v>1673</v>
      </c>
      <c r="K141">
        <v>24135</v>
      </c>
    </row>
    <row r="142" spans="1:11" ht="15" customHeight="1" x14ac:dyDescent="0.35">
      <c r="A142">
        <v>11707485</v>
      </c>
      <c r="B142">
        <v>100006740544</v>
      </c>
      <c r="C142">
        <v>5981602</v>
      </c>
      <c r="D142">
        <v>2</v>
      </c>
      <c r="E142" t="s">
        <v>670</v>
      </c>
      <c r="F142">
        <v>1</v>
      </c>
      <c r="G142" t="s">
        <v>48</v>
      </c>
      <c r="H142">
        <v>1012</v>
      </c>
      <c r="I142">
        <v>3</v>
      </c>
      <c r="J142" t="s">
        <v>1673</v>
      </c>
      <c r="K142">
        <v>27760</v>
      </c>
    </row>
    <row r="143" spans="1:11" ht="15" customHeight="1" x14ac:dyDescent="0.35">
      <c r="A143">
        <v>11707486</v>
      </c>
      <c r="B143">
        <v>100006740545</v>
      </c>
      <c r="C143">
        <v>5995403</v>
      </c>
      <c r="D143">
        <v>2</v>
      </c>
      <c r="E143" t="s">
        <v>664</v>
      </c>
      <c r="F143">
        <v>2</v>
      </c>
      <c r="G143" t="s">
        <v>48</v>
      </c>
      <c r="H143">
        <v>1012</v>
      </c>
      <c r="I143">
        <v>1</v>
      </c>
      <c r="J143" t="s">
        <v>1673</v>
      </c>
      <c r="K143">
        <v>14862</v>
      </c>
    </row>
    <row r="144" spans="1:11" ht="15" customHeight="1" x14ac:dyDescent="0.35">
      <c r="A144">
        <v>11707487</v>
      </c>
      <c r="B144">
        <v>100006740545</v>
      </c>
      <c r="C144">
        <v>5995403</v>
      </c>
      <c r="D144">
        <v>2</v>
      </c>
      <c r="E144" t="s">
        <v>664</v>
      </c>
      <c r="F144">
        <v>3</v>
      </c>
      <c r="G144" t="s">
        <v>48</v>
      </c>
      <c r="H144">
        <v>1012</v>
      </c>
      <c r="I144">
        <v>1</v>
      </c>
      <c r="J144" t="s">
        <v>1673</v>
      </c>
      <c r="K144">
        <v>14862</v>
      </c>
    </row>
    <row r="145" spans="1:11" ht="15" customHeight="1" x14ac:dyDescent="0.35">
      <c r="A145">
        <v>11707488</v>
      </c>
      <c r="B145">
        <v>100006740545</v>
      </c>
      <c r="C145">
        <v>5995403</v>
      </c>
      <c r="D145">
        <v>2</v>
      </c>
      <c r="E145" t="s">
        <v>664</v>
      </c>
      <c r="F145">
        <v>4</v>
      </c>
      <c r="G145" t="s">
        <v>48</v>
      </c>
      <c r="H145">
        <v>1012</v>
      </c>
      <c r="I145">
        <v>1</v>
      </c>
      <c r="J145" t="s">
        <v>1673</v>
      </c>
      <c r="K145">
        <v>14862</v>
      </c>
    </row>
    <row r="146" spans="1:11" ht="15" customHeight="1" x14ac:dyDescent="0.35">
      <c r="A146">
        <v>11707489</v>
      </c>
      <c r="B146">
        <v>100006740546</v>
      </c>
      <c r="C146">
        <v>5999802</v>
      </c>
      <c r="D146">
        <v>2</v>
      </c>
      <c r="E146" t="s">
        <v>667</v>
      </c>
      <c r="F146">
        <v>2</v>
      </c>
      <c r="G146" t="s">
        <v>48</v>
      </c>
      <c r="H146">
        <v>1012</v>
      </c>
      <c r="I146">
        <v>2</v>
      </c>
      <c r="J146" t="s">
        <v>1673</v>
      </c>
      <c r="K146">
        <v>9940</v>
      </c>
    </row>
    <row r="147" spans="1:11" ht="15" customHeight="1" x14ac:dyDescent="0.35">
      <c r="A147">
        <v>11707490</v>
      </c>
      <c r="B147">
        <v>100006740547</v>
      </c>
      <c r="C147">
        <v>5982902</v>
      </c>
      <c r="D147">
        <v>2</v>
      </c>
      <c r="E147" t="s">
        <v>706</v>
      </c>
      <c r="F147">
        <v>3</v>
      </c>
      <c r="G147" t="s">
        <v>49</v>
      </c>
      <c r="H147">
        <v>1018</v>
      </c>
      <c r="I147">
        <v>2</v>
      </c>
      <c r="J147" t="s">
        <v>1673</v>
      </c>
      <c r="K147">
        <v>7024</v>
      </c>
    </row>
    <row r="148" spans="1:11" ht="15" customHeight="1" x14ac:dyDescent="0.35">
      <c r="A148">
        <v>11707491</v>
      </c>
      <c r="B148">
        <v>100006740548</v>
      </c>
      <c r="C148">
        <v>5993602</v>
      </c>
      <c r="D148">
        <v>2</v>
      </c>
      <c r="E148" t="s">
        <v>726</v>
      </c>
      <c r="F148">
        <v>1</v>
      </c>
      <c r="G148" t="s">
        <v>59</v>
      </c>
      <c r="H148">
        <v>1019</v>
      </c>
      <c r="I148">
        <v>2</v>
      </c>
      <c r="J148" t="s">
        <v>1673</v>
      </c>
      <c r="K148">
        <v>17311</v>
      </c>
    </row>
    <row r="149" spans="1:11" ht="15" customHeight="1" x14ac:dyDescent="0.35">
      <c r="A149">
        <v>11707492</v>
      </c>
      <c r="B149">
        <v>100006740548</v>
      </c>
      <c r="C149">
        <v>5993602</v>
      </c>
      <c r="D149">
        <v>2</v>
      </c>
      <c r="E149" t="s">
        <v>726</v>
      </c>
      <c r="F149">
        <v>2</v>
      </c>
      <c r="G149" t="s">
        <v>59</v>
      </c>
      <c r="H149">
        <v>1019</v>
      </c>
      <c r="I149">
        <v>2</v>
      </c>
      <c r="J149" t="s">
        <v>1673</v>
      </c>
      <c r="K149">
        <v>17311</v>
      </c>
    </row>
    <row r="150" spans="1:11" ht="15" customHeight="1" x14ac:dyDescent="0.35">
      <c r="A150">
        <v>11707493</v>
      </c>
      <c r="B150">
        <v>100006740548</v>
      </c>
      <c r="C150">
        <v>5993602</v>
      </c>
      <c r="D150">
        <v>2</v>
      </c>
      <c r="E150" t="s">
        <v>726</v>
      </c>
      <c r="F150">
        <v>3</v>
      </c>
      <c r="G150" t="s">
        <v>59</v>
      </c>
      <c r="H150">
        <v>1019</v>
      </c>
      <c r="I150">
        <v>2</v>
      </c>
      <c r="J150" t="s">
        <v>1673</v>
      </c>
      <c r="K150">
        <v>17311</v>
      </c>
    </row>
    <row r="151" spans="1:11" ht="15" customHeight="1" x14ac:dyDescent="0.35">
      <c r="A151">
        <v>11707494</v>
      </c>
      <c r="B151">
        <v>100006740548</v>
      </c>
      <c r="C151">
        <v>5993602</v>
      </c>
      <c r="D151">
        <v>2</v>
      </c>
      <c r="E151" t="s">
        <v>726</v>
      </c>
      <c r="F151">
        <v>4</v>
      </c>
      <c r="G151" t="s">
        <v>59</v>
      </c>
      <c r="H151">
        <v>1019</v>
      </c>
      <c r="I151">
        <v>2</v>
      </c>
      <c r="J151" t="s">
        <v>1673</v>
      </c>
      <c r="K151">
        <v>17311</v>
      </c>
    </row>
    <row r="152" spans="1:11" ht="15" customHeight="1" x14ac:dyDescent="0.35">
      <c r="A152">
        <v>11707495</v>
      </c>
      <c r="B152">
        <v>100006740549</v>
      </c>
      <c r="C152">
        <v>5996902</v>
      </c>
      <c r="D152">
        <v>1</v>
      </c>
      <c r="E152" t="s">
        <v>754</v>
      </c>
      <c r="F152">
        <v>1</v>
      </c>
      <c r="G152" t="s">
        <v>53</v>
      </c>
      <c r="H152">
        <v>1020</v>
      </c>
      <c r="I152">
        <v>3</v>
      </c>
      <c r="J152" t="s">
        <v>1673</v>
      </c>
      <c r="K152">
        <v>30762</v>
      </c>
    </row>
    <row r="153" spans="1:11" ht="15" customHeight="1" x14ac:dyDescent="0.35">
      <c r="A153">
        <v>11707496</v>
      </c>
      <c r="B153">
        <v>100006740550</v>
      </c>
      <c r="C153">
        <v>5997402</v>
      </c>
      <c r="D153">
        <v>1</v>
      </c>
      <c r="E153" t="s">
        <v>770</v>
      </c>
      <c r="F153">
        <v>1</v>
      </c>
      <c r="G153" t="s">
        <v>60</v>
      </c>
      <c r="H153">
        <v>1021</v>
      </c>
      <c r="I153">
        <v>3</v>
      </c>
      <c r="J153" t="s">
        <v>1673</v>
      </c>
      <c r="K153">
        <v>32288</v>
      </c>
    </row>
    <row r="154" spans="1:11" ht="15" customHeight="1" x14ac:dyDescent="0.35">
      <c r="A154">
        <v>11707497</v>
      </c>
      <c r="B154">
        <v>100006740551</v>
      </c>
      <c r="C154">
        <v>6007701</v>
      </c>
      <c r="D154">
        <v>1</v>
      </c>
      <c r="E154" t="s">
        <v>772</v>
      </c>
      <c r="F154">
        <v>1</v>
      </c>
      <c r="G154" t="s">
        <v>60</v>
      </c>
      <c r="H154">
        <v>1021</v>
      </c>
      <c r="I154">
        <v>4</v>
      </c>
      <c r="J154" t="s">
        <v>1673</v>
      </c>
      <c r="K154">
        <v>16888</v>
      </c>
    </row>
    <row r="155" spans="1:11" ht="15" customHeight="1" x14ac:dyDescent="0.35">
      <c r="A155">
        <v>11707498</v>
      </c>
      <c r="B155">
        <v>100006740552</v>
      </c>
      <c r="C155">
        <v>6010902</v>
      </c>
      <c r="D155">
        <v>2</v>
      </c>
      <c r="E155" t="s">
        <v>775</v>
      </c>
      <c r="F155">
        <v>1</v>
      </c>
      <c r="G155" t="s">
        <v>60</v>
      </c>
      <c r="H155">
        <v>1021</v>
      </c>
      <c r="I155">
        <v>5</v>
      </c>
      <c r="J155" t="s">
        <v>1673</v>
      </c>
      <c r="K155">
        <v>16888</v>
      </c>
    </row>
    <row r="156" spans="1:11" ht="15" customHeight="1" x14ac:dyDescent="0.35">
      <c r="A156">
        <v>11707499</v>
      </c>
      <c r="B156">
        <v>100006740553</v>
      </c>
      <c r="C156">
        <v>5970701</v>
      </c>
      <c r="D156">
        <v>1</v>
      </c>
      <c r="E156" t="s">
        <v>795</v>
      </c>
      <c r="F156">
        <v>1</v>
      </c>
      <c r="G156" t="s">
        <v>54</v>
      </c>
      <c r="H156">
        <v>1022</v>
      </c>
      <c r="I156">
        <v>4</v>
      </c>
      <c r="J156" t="s">
        <v>1673</v>
      </c>
      <c r="K156">
        <v>31104</v>
      </c>
    </row>
    <row r="157" spans="1:11" ht="15" customHeight="1" x14ac:dyDescent="0.35">
      <c r="A157">
        <v>11707500</v>
      </c>
      <c r="B157">
        <v>100006740553</v>
      </c>
      <c r="C157">
        <v>5970701</v>
      </c>
      <c r="D157">
        <v>1</v>
      </c>
      <c r="E157" t="s">
        <v>795</v>
      </c>
      <c r="F157">
        <v>2</v>
      </c>
      <c r="G157" t="s">
        <v>54</v>
      </c>
      <c r="H157">
        <v>1022</v>
      </c>
      <c r="I157">
        <v>4</v>
      </c>
      <c r="J157" t="s">
        <v>1673</v>
      </c>
      <c r="K157">
        <v>31104</v>
      </c>
    </row>
    <row r="158" spans="1:11" ht="15" customHeight="1" x14ac:dyDescent="0.35">
      <c r="A158">
        <v>11707501</v>
      </c>
      <c r="B158">
        <v>100006740553</v>
      </c>
      <c r="C158">
        <v>5970701</v>
      </c>
      <c r="D158">
        <v>1</v>
      </c>
      <c r="E158" t="s">
        <v>795</v>
      </c>
      <c r="F158">
        <v>3</v>
      </c>
      <c r="G158" t="s">
        <v>54</v>
      </c>
      <c r="H158">
        <v>1022</v>
      </c>
      <c r="I158">
        <v>4</v>
      </c>
      <c r="J158" t="s">
        <v>1673</v>
      </c>
      <c r="K158">
        <v>31104</v>
      </c>
    </row>
    <row r="159" spans="1:11" ht="15" customHeight="1" x14ac:dyDescent="0.35">
      <c r="A159">
        <v>11707502</v>
      </c>
      <c r="B159">
        <v>100006740554</v>
      </c>
      <c r="C159">
        <v>5999001</v>
      </c>
      <c r="D159">
        <v>1</v>
      </c>
      <c r="E159" t="s">
        <v>798</v>
      </c>
      <c r="F159">
        <v>1</v>
      </c>
      <c r="G159" t="s">
        <v>54</v>
      </c>
      <c r="H159">
        <v>1022</v>
      </c>
      <c r="I159">
        <v>5</v>
      </c>
      <c r="J159" t="s">
        <v>1673</v>
      </c>
      <c r="K159">
        <v>31104</v>
      </c>
    </row>
    <row r="160" spans="1:11" ht="15" customHeight="1" x14ac:dyDescent="0.35">
      <c r="A160">
        <v>11707503</v>
      </c>
      <c r="B160">
        <v>100006740555</v>
      </c>
      <c r="C160">
        <v>6003502</v>
      </c>
      <c r="D160">
        <v>1</v>
      </c>
      <c r="E160" t="s">
        <v>789</v>
      </c>
      <c r="F160">
        <v>2</v>
      </c>
      <c r="G160" t="s">
        <v>54</v>
      </c>
      <c r="H160">
        <v>1022</v>
      </c>
      <c r="I160">
        <v>2</v>
      </c>
      <c r="J160" t="s">
        <v>1673</v>
      </c>
      <c r="K160">
        <v>14591</v>
      </c>
    </row>
    <row r="161" spans="1:11" ht="15" customHeight="1" x14ac:dyDescent="0.35">
      <c r="A161">
        <v>11707504</v>
      </c>
      <c r="B161">
        <v>100006740555</v>
      </c>
      <c r="C161">
        <v>6003502</v>
      </c>
      <c r="D161">
        <v>1</v>
      </c>
      <c r="E161" t="s">
        <v>789</v>
      </c>
      <c r="F161">
        <v>3</v>
      </c>
      <c r="G161" t="s">
        <v>54</v>
      </c>
      <c r="H161">
        <v>1022</v>
      </c>
      <c r="I161">
        <v>2</v>
      </c>
      <c r="J161" t="s">
        <v>1673</v>
      </c>
      <c r="K161">
        <v>14591</v>
      </c>
    </row>
    <row r="162" spans="1:11" ht="15" customHeight="1" x14ac:dyDescent="0.35">
      <c r="A162">
        <v>11707505</v>
      </c>
      <c r="B162">
        <v>100006740555</v>
      </c>
      <c r="C162">
        <v>6003502</v>
      </c>
      <c r="D162">
        <v>1</v>
      </c>
      <c r="E162" t="s">
        <v>789</v>
      </c>
      <c r="F162">
        <v>4</v>
      </c>
      <c r="G162" t="s">
        <v>54</v>
      </c>
      <c r="H162">
        <v>1022</v>
      </c>
      <c r="I162">
        <v>2</v>
      </c>
      <c r="J162" t="s">
        <v>1673</v>
      </c>
      <c r="K162">
        <v>14591</v>
      </c>
    </row>
    <row r="163" spans="1:11" ht="15" customHeight="1" x14ac:dyDescent="0.35">
      <c r="A163">
        <v>11707506</v>
      </c>
      <c r="B163">
        <v>100006740555</v>
      </c>
      <c r="C163">
        <v>6003502</v>
      </c>
      <c r="D163">
        <v>1</v>
      </c>
      <c r="E163" t="s">
        <v>789</v>
      </c>
      <c r="F163">
        <v>5</v>
      </c>
      <c r="G163" t="s">
        <v>54</v>
      </c>
      <c r="H163">
        <v>1022</v>
      </c>
      <c r="I163">
        <v>2</v>
      </c>
      <c r="J163" t="s">
        <v>1673</v>
      </c>
      <c r="K163">
        <v>14591</v>
      </c>
    </row>
    <row r="164" spans="1:11" ht="15" customHeight="1" x14ac:dyDescent="0.35">
      <c r="A164">
        <v>11707507</v>
      </c>
      <c r="B164">
        <v>100006740555</v>
      </c>
      <c r="C164">
        <v>6003502</v>
      </c>
      <c r="D164">
        <v>1</v>
      </c>
      <c r="E164" t="s">
        <v>789</v>
      </c>
      <c r="F164">
        <v>6</v>
      </c>
      <c r="G164" t="s">
        <v>54</v>
      </c>
      <c r="H164">
        <v>1022</v>
      </c>
      <c r="I164">
        <v>2</v>
      </c>
      <c r="J164" t="s">
        <v>1673</v>
      </c>
      <c r="K164">
        <v>14591</v>
      </c>
    </row>
    <row r="165" spans="1:11" ht="15" customHeight="1" x14ac:dyDescent="0.35">
      <c r="A165">
        <v>11707508</v>
      </c>
      <c r="B165">
        <v>100006740555</v>
      </c>
      <c r="C165">
        <v>6003502</v>
      </c>
      <c r="D165">
        <v>1</v>
      </c>
      <c r="E165" t="s">
        <v>789</v>
      </c>
      <c r="F165">
        <v>7</v>
      </c>
      <c r="G165" t="s">
        <v>54</v>
      </c>
      <c r="H165">
        <v>1022</v>
      </c>
      <c r="I165">
        <v>2</v>
      </c>
      <c r="J165" t="s">
        <v>1673</v>
      </c>
      <c r="K165">
        <v>14591</v>
      </c>
    </row>
    <row r="166" spans="1:11" ht="15" customHeight="1" x14ac:dyDescent="0.35">
      <c r="A166">
        <v>11707509</v>
      </c>
      <c r="B166">
        <v>100006740556</v>
      </c>
      <c r="C166">
        <v>6003503</v>
      </c>
      <c r="D166">
        <v>2</v>
      </c>
      <c r="E166" t="s">
        <v>789</v>
      </c>
      <c r="F166">
        <v>8</v>
      </c>
      <c r="G166" t="s">
        <v>54</v>
      </c>
      <c r="H166">
        <v>1022</v>
      </c>
      <c r="I166">
        <v>2</v>
      </c>
      <c r="J166" t="s">
        <v>1673</v>
      </c>
      <c r="K166">
        <v>14591</v>
      </c>
    </row>
    <row r="167" spans="1:11" ht="15" customHeight="1" x14ac:dyDescent="0.35">
      <c r="A167">
        <v>11707510</v>
      </c>
      <c r="B167">
        <v>100006740560</v>
      </c>
      <c r="C167">
        <v>5974001</v>
      </c>
      <c r="D167">
        <v>1</v>
      </c>
      <c r="E167" t="s">
        <v>822</v>
      </c>
      <c r="F167">
        <v>1</v>
      </c>
      <c r="G167" t="s">
        <v>64</v>
      </c>
      <c r="H167">
        <v>1026</v>
      </c>
      <c r="I167">
        <v>3</v>
      </c>
      <c r="J167" t="s">
        <v>1673</v>
      </c>
      <c r="K167">
        <v>8034</v>
      </c>
    </row>
    <row r="168" spans="1:11" ht="15" customHeight="1" x14ac:dyDescent="0.35">
      <c r="A168">
        <v>11707511</v>
      </c>
      <c r="B168">
        <v>100006740561</v>
      </c>
      <c r="C168">
        <v>5976201</v>
      </c>
      <c r="D168">
        <v>1</v>
      </c>
      <c r="E168" t="s">
        <v>856</v>
      </c>
      <c r="F168">
        <v>1</v>
      </c>
      <c r="G168" t="s">
        <v>55</v>
      </c>
      <c r="H168">
        <v>1028</v>
      </c>
      <c r="I168">
        <v>3</v>
      </c>
      <c r="J168" t="s">
        <v>1673</v>
      </c>
      <c r="K168">
        <v>32435</v>
      </c>
    </row>
    <row r="169" spans="1:11" ht="15" customHeight="1" x14ac:dyDescent="0.35">
      <c r="A169">
        <v>11707512</v>
      </c>
      <c r="B169">
        <v>100006740562</v>
      </c>
      <c r="C169">
        <v>5981001</v>
      </c>
      <c r="D169">
        <v>1</v>
      </c>
      <c r="E169" t="s">
        <v>859</v>
      </c>
      <c r="F169">
        <v>1</v>
      </c>
      <c r="G169" t="s">
        <v>55</v>
      </c>
      <c r="H169">
        <v>1028</v>
      </c>
      <c r="I169">
        <v>4</v>
      </c>
      <c r="J169" t="s">
        <v>1673</v>
      </c>
      <c r="K169">
        <v>28252</v>
      </c>
    </row>
    <row r="170" spans="1:11" ht="15" customHeight="1" x14ac:dyDescent="0.35">
      <c r="A170">
        <v>11707513</v>
      </c>
      <c r="B170">
        <v>100006740564</v>
      </c>
      <c r="C170">
        <v>5965101</v>
      </c>
      <c r="D170">
        <v>1</v>
      </c>
      <c r="E170" t="s">
        <v>885</v>
      </c>
      <c r="F170">
        <v>1</v>
      </c>
      <c r="G170" t="s">
        <v>65</v>
      </c>
      <c r="H170">
        <v>1033</v>
      </c>
      <c r="I170">
        <v>1</v>
      </c>
      <c r="J170" t="s">
        <v>1673</v>
      </c>
      <c r="K170">
        <v>6502</v>
      </c>
    </row>
    <row r="171" spans="1:11" ht="15" customHeight="1" x14ac:dyDescent="0.35">
      <c r="A171">
        <v>11707514</v>
      </c>
      <c r="B171">
        <v>100006740565</v>
      </c>
      <c r="C171">
        <v>5980701</v>
      </c>
      <c r="D171">
        <v>2</v>
      </c>
      <c r="E171" t="s">
        <v>888</v>
      </c>
      <c r="F171">
        <v>1</v>
      </c>
      <c r="G171" t="s">
        <v>65</v>
      </c>
      <c r="H171">
        <v>1033</v>
      </c>
      <c r="I171">
        <v>2</v>
      </c>
      <c r="J171" t="s">
        <v>1673</v>
      </c>
      <c r="K171">
        <v>728</v>
      </c>
    </row>
    <row r="172" spans="1:11" ht="15" customHeight="1" x14ac:dyDescent="0.35">
      <c r="A172">
        <v>11707515</v>
      </c>
      <c r="B172">
        <v>100006740566</v>
      </c>
      <c r="C172">
        <v>5990801</v>
      </c>
      <c r="D172">
        <v>1</v>
      </c>
      <c r="E172" t="s">
        <v>891</v>
      </c>
      <c r="F172">
        <v>1</v>
      </c>
      <c r="G172" t="s">
        <v>65</v>
      </c>
      <c r="H172">
        <v>1033</v>
      </c>
      <c r="I172">
        <v>3</v>
      </c>
      <c r="J172" t="s">
        <v>1673</v>
      </c>
      <c r="K172">
        <v>953</v>
      </c>
    </row>
    <row r="173" spans="1:11" ht="15" customHeight="1" x14ac:dyDescent="0.35">
      <c r="A173">
        <v>11707516</v>
      </c>
      <c r="B173">
        <v>100006740567</v>
      </c>
      <c r="C173">
        <v>6005802</v>
      </c>
      <c r="D173">
        <v>1</v>
      </c>
      <c r="E173" t="s">
        <v>894</v>
      </c>
      <c r="F173">
        <v>1</v>
      </c>
      <c r="G173" t="s">
        <v>65</v>
      </c>
      <c r="H173">
        <v>1033</v>
      </c>
      <c r="I173">
        <v>4</v>
      </c>
      <c r="J173" t="s">
        <v>1673</v>
      </c>
      <c r="K173">
        <v>737</v>
      </c>
    </row>
    <row r="174" spans="1:11" ht="15" customHeight="1" x14ac:dyDescent="0.35">
      <c r="A174">
        <v>11707517</v>
      </c>
      <c r="B174">
        <v>100006740571</v>
      </c>
      <c r="C174">
        <v>5887601</v>
      </c>
      <c r="D174">
        <v>1</v>
      </c>
      <c r="E174" t="s">
        <v>953</v>
      </c>
      <c r="F174">
        <v>1</v>
      </c>
      <c r="G174" t="s">
        <v>66</v>
      </c>
      <c r="H174">
        <v>1034</v>
      </c>
      <c r="I174">
        <v>8</v>
      </c>
      <c r="J174" t="s">
        <v>1673</v>
      </c>
      <c r="K174">
        <v>24510</v>
      </c>
    </row>
    <row r="175" spans="1:11" ht="15" customHeight="1" x14ac:dyDescent="0.35">
      <c r="A175">
        <v>11707518</v>
      </c>
      <c r="B175">
        <v>100006740572</v>
      </c>
      <c r="C175">
        <v>5887602</v>
      </c>
      <c r="D175">
        <v>2</v>
      </c>
      <c r="E175" t="s">
        <v>953</v>
      </c>
      <c r="F175">
        <v>2</v>
      </c>
      <c r="G175" t="s">
        <v>66</v>
      </c>
      <c r="H175">
        <v>1034</v>
      </c>
      <c r="I175">
        <v>8</v>
      </c>
      <c r="J175" t="s">
        <v>1673</v>
      </c>
      <c r="K175">
        <v>24510</v>
      </c>
    </row>
    <row r="176" spans="1:11" ht="15" customHeight="1" x14ac:dyDescent="0.35">
      <c r="A176">
        <v>11707519</v>
      </c>
      <c r="B176">
        <v>100006740573</v>
      </c>
      <c r="C176">
        <v>5968101</v>
      </c>
      <c r="D176">
        <v>1</v>
      </c>
      <c r="E176" t="s">
        <v>956</v>
      </c>
      <c r="F176">
        <v>1</v>
      </c>
      <c r="G176" t="s">
        <v>66</v>
      </c>
      <c r="H176">
        <v>1034</v>
      </c>
      <c r="I176">
        <v>9</v>
      </c>
      <c r="J176" t="s">
        <v>1673</v>
      </c>
      <c r="K176">
        <v>22889</v>
      </c>
    </row>
    <row r="177" spans="1:11" ht="15" customHeight="1" x14ac:dyDescent="0.35">
      <c r="A177">
        <v>11707520</v>
      </c>
      <c r="B177">
        <v>100006740574</v>
      </c>
      <c r="C177">
        <v>5970601</v>
      </c>
      <c r="D177">
        <v>1</v>
      </c>
      <c r="E177" t="s">
        <v>959</v>
      </c>
      <c r="F177">
        <v>1</v>
      </c>
      <c r="G177" t="s">
        <v>66</v>
      </c>
      <c r="H177">
        <v>1034</v>
      </c>
      <c r="I177">
        <v>10</v>
      </c>
      <c r="J177" t="s">
        <v>1673</v>
      </c>
      <c r="K177">
        <v>20566</v>
      </c>
    </row>
    <row r="178" spans="1:11" ht="15" customHeight="1" x14ac:dyDescent="0.35">
      <c r="A178">
        <v>11707521</v>
      </c>
      <c r="B178">
        <v>100006740575</v>
      </c>
      <c r="C178">
        <v>5981201</v>
      </c>
      <c r="D178">
        <v>2</v>
      </c>
      <c r="E178" t="s">
        <v>962</v>
      </c>
      <c r="F178">
        <v>1</v>
      </c>
      <c r="G178" t="s">
        <v>66</v>
      </c>
      <c r="H178">
        <v>1034</v>
      </c>
      <c r="I178">
        <v>11</v>
      </c>
      <c r="J178" t="s">
        <v>1673</v>
      </c>
      <c r="K178">
        <v>28316</v>
      </c>
    </row>
    <row r="179" spans="1:11" ht="15" customHeight="1" x14ac:dyDescent="0.35">
      <c r="A179">
        <v>11707522</v>
      </c>
      <c r="B179">
        <v>100006740576</v>
      </c>
      <c r="C179">
        <v>5995601</v>
      </c>
      <c r="D179">
        <v>1</v>
      </c>
      <c r="E179" t="s">
        <v>965</v>
      </c>
      <c r="F179">
        <v>1</v>
      </c>
      <c r="G179" t="s">
        <v>66</v>
      </c>
      <c r="H179">
        <v>1034</v>
      </c>
      <c r="I179">
        <v>12</v>
      </c>
      <c r="J179" t="s">
        <v>1673</v>
      </c>
      <c r="K179">
        <v>20815</v>
      </c>
    </row>
    <row r="180" spans="1:11" ht="15" customHeight="1" x14ac:dyDescent="0.35">
      <c r="A180">
        <v>11707523</v>
      </c>
      <c r="B180">
        <v>100006740576</v>
      </c>
      <c r="C180">
        <v>5995601</v>
      </c>
      <c r="D180">
        <v>1</v>
      </c>
      <c r="E180" t="s">
        <v>965</v>
      </c>
      <c r="F180">
        <v>2</v>
      </c>
      <c r="G180" t="s">
        <v>66</v>
      </c>
      <c r="H180">
        <v>1034</v>
      </c>
      <c r="I180">
        <v>12</v>
      </c>
      <c r="J180" t="s">
        <v>1673</v>
      </c>
      <c r="K180">
        <v>20815</v>
      </c>
    </row>
    <row r="181" spans="1:11" ht="15" customHeight="1" x14ac:dyDescent="0.35">
      <c r="A181">
        <v>11707524</v>
      </c>
      <c r="B181">
        <v>100006740577</v>
      </c>
      <c r="C181">
        <v>5995602</v>
      </c>
      <c r="D181">
        <v>2</v>
      </c>
      <c r="E181" t="s">
        <v>965</v>
      </c>
      <c r="F181">
        <v>3</v>
      </c>
      <c r="G181" t="s">
        <v>66</v>
      </c>
      <c r="H181">
        <v>1034</v>
      </c>
      <c r="I181">
        <v>12</v>
      </c>
      <c r="J181" t="s">
        <v>1673</v>
      </c>
      <c r="K181">
        <v>20815</v>
      </c>
    </row>
    <row r="182" spans="1:11" ht="15" customHeight="1" x14ac:dyDescent="0.35">
      <c r="A182">
        <v>11707525</v>
      </c>
      <c r="B182">
        <v>100006740577</v>
      </c>
      <c r="C182">
        <v>5995602</v>
      </c>
      <c r="D182">
        <v>2</v>
      </c>
      <c r="E182" t="s">
        <v>965</v>
      </c>
      <c r="F182">
        <v>4</v>
      </c>
      <c r="G182" t="s">
        <v>66</v>
      </c>
      <c r="H182">
        <v>1034</v>
      </c>
      <c r="I182">
        <v>12</v>
      </c>
      <c r="J182" t="s">
        <v>1673</v>
      </c>
      <c r="K182">
        <v>20815</v>
      </c>
    </row>
    <row r="183" spans="1:11" ht="15" customHeight="1" x14ac:dyDescent="0.35">
      <c r="A183">
        <v>11707526</v>
      </c>
      <c r="B183">
        <v>100006740578</v>
      </c>
      <c r="C183">
        <v>6004801</v>
      </c>
      <c r="D183">
        <v>2</v>
      </c>
      <c r="E183" t="s">
        <v>967</v>
      </c>
      <c r="F183">
        <v>1</v>
      </c>
      <c r="G183" t="s">
        <v>66</v>
      </c>
      <c r="H183">
        <v>1034</v>
      </c>
      <c r="I183">
        <v>13</v>
      </c>
      <c r="J183" t="s">
        <v>1673</v>
      </c>
      <c r="K183">
        <v>24379</v>
      </c>
    </row>
    <row r="184" spans="1:11" ht="15" customHeight="1" x14ac:dyDescent="0.35">
      <c r="A184">
        <v>11707527</v>
      </c>
      <c r="B184">
        <v>100006740578</v>
      </c>
      <c r="C184">
        <v>6004801</v>
      </c>
      <c r="D184">
        <v>2</v>
      </c>
      <c r="E184" t="s">
        <v>967</v>
      </c>
      <c r="F184">
        <v>2</v>
      </c>
      <c r="G184" t="s">
        <v>66</v>
      </c>
      <c r="H184">
        <v>1034</v>
      </c>
      <c r="I184">
        <v>13</v>
      </c>
      <c r="J184" t="s">
        <v>1673</v>
      </c>
      <c r="K184">
        <v>24379</v>
      </c>
    </row>
    <row r="185" spans="1:11" ht="15" customHeight="1" x14ac:dyDescent="0.35">
      <c r="A185">
        <v>11707528</v>
      </c>
      <c r="B185">
        <v>100006740579</v>
      </c>
      <c r="C185">
        <v>6004803</v>
      </c>
      <c r="D185">
        <v>2</v>
      </c>
      <c r="E185" t="s">
        <v>967</v>
      </c>
      <c r="F185">
        <v>3</v>
      </c>
      <c r="G185" t="s">
        <v>66</v>
      </c>
      <c r="H185">
        <v>1034</v>
      </c>
      <c r="I185">
        <v>13</v>
      </c>
      <c r="J185" t="s">
        <v>1673</v>
      </c>
      <c r="K185">
        <v>24379</v>
      </c>
    </row>
    <row r="186" spans="1:11" ht="15" customHeight="1" x14ac:dyDescent="0.35">
      <c r="A186">
        <v>11707529</v>
      </c>
      <c r="B186">
        <v>100006740579</v>
      </c>
      <c r="C186">
        <v>6004803</v>
      </c>
      <c r="D186">
        <v>2</v>
      </c>
      <c r="E186" t="s">
        <v>967</v>
      </c>
      <c r="F186">
        <v>4</v>
      </c>
      <c r="G186" t="s">
        <v>66</v>
      </c>
      <c r="H186">
        <v>1034</v>
      </c>
      <c r="I186">
        <v>13</v>
      </c>
      <c r="J186" t="s">
        <v>1673</v>
      </c>
      <c r="K186">
        <v>24379</v>
      </c>
    </row>
    <row r="187" spans="1:11" ht="15" customHeight="1" x14ac:dyDescent="0.35">
      <c r="A187">
        <v>11707530</v>
      </c>
      <c r="B187">
        <v>100006740580</v>
      </c>
      <c r="C187">
        <v>6004804</v>
      </c>
      <c r="D187">
        <v>2</v>
      </c>
      <c r="E187" t="s">
        <v>967</v>
      </c>
      <c r="F187">
        <v>5</v>
      </c>
      <c r="G187" t="s">
        <v>66</v>
      </c>
      <c r="H187">
        <v>1034</v>
      </c>
      <c r="I187">
        <v>13</v>
      </c>
      <c r="J187" t="s">
        <v>1673</v>
      </c>
      <c r="K187">
        <v>24379</v>
      </c>
    </row>
    <row r="188" spans="1:11" ht="15" customHeight="1" x14ac:dyDescent="0.35">
      <c r="A188">
        <v>11707531</v>
      </c>
      <c r="B188">
        <v>100006740580</v>
      </c>
      <c r="C188">
        <v>6004804</v>
      </c>
      <c r="D188">
        <v>2</v>
      </c>
      <c r="E188" t="s">
        <v>967</v>
      </c>
      <c r="F188">
        <v>6</v>
      </c>
      <c r="G188" t="s">
        <v>66</v>
      </c>
      <c r="H188">
        <v>1034</v>
      </c>
      <c r="I188">
        <v>13</v>
      </c>
      <c r="J188" t="s">
        <v>1673</v>
      </c>
      <c r="K188">
        <v>24379</v>
      </c>
    </row>
    <row r="189" spans="1:11" ht="15" customHeight="1" x14ac:dyDescent="0.35">
      <c r="A189">
        <v>11707532</v>
      </c>
      <c r="B189">
        <v>100006740580</v>
      </c>
      <c r="C189">
        <v>6004804</v>
      </c>
      <c r="D189">
        <v>2</v>
      </c>
      <c r="E189" t="s">
        <v>967</v>
      </c>
      <c r="F189">
        <v>7</v>
      </c>
      <c r="G189" t="s">
        <v>66</v>
      </c>
      <c r="H189">
        <v>1034</v>
      </c>
      <c r="I189">
        <v>13</v>
      </c>
      <c r="J189" t="s">
        <v>1673</v>
      </c>
      <c r="K189">
        <v>24379</v>
      </c>
    </row>
    <row r="190" spans="1:11" ht="15" customHeight="1" x14ac:dyDescent="0.35">
      <c r="A190">
        <v>11707533</v>
      </c>
      <c r="B190">
        <v>100006740581</v>
      </c>
      <c r="C190">
        <v>6009501</v>
      </c>
      <c r="D190">
        <v>1</v>
      </c>
      <c r="E190" t="s">
        <v>970</v>
      </c>
      <c r="F190">
        <v>1</v>
      </c>
      <c r="G190" t="s">
        <v>66</v>
      </c>
      <c r="H190">
        <v>1034</v>
      </c>
      <c r="I190">
        <v>14</v>
      </c>
      <c r="J190" t="s">
        <v>1673</v>
      </c>
      <c r="K190">
        <v>905</v>
      </c>
    </row>
    <row r="191" spans="1:11" ht="15" customHeight="1" x14ac:dyDescent="0.35">
      <c r="A191">
        <v>11707534</v>
      </c>
      <c r="B191">
        <v>100006740581</v>
      </c>
      <c r="C191">
        <v>6009501</v>
      </c>
      <c r="D191">
        <v>1</v>
      </c>
      <c r="E191" t="s">
        <v>970</v>
      </c>
      <c r="F191">
        <v>2</v>
      </c>
      <c r="G191" t="s">
        <v>66</v>
      </c>
      <c r="H191">
        <v>1034</v>
      </c>
      <c r="I191">
        <v>14</v>
      </c>
      <c r="J191" t="s">
        <v>1673</v>
      </c>
      <c r="K191">
        <v>905</v>
      </c>
    </row>
    <row r="192" spans="1:11" ht="15" customHeight="1" x14ac:dyDescent="0.35">
      <c r="A192">
        <v>11707535</v>
      </c>
      <c r="B192">
        <v>100006740586</v>
      </c>
      <c r="C192">
        <v>5987301</v>
      </c>
      <c r="D192">
        <v>1</v>
      </c>
      <c r="E192" t="s">
        <v>1025</v>
      </c>
      <c r="F192">
        <v>1</v>
      </c>
      <c r="G192" t="s">
        <v>56</v>
      </c>
      <c r="H192">
        <v>1036</v>
      </c>
      <c r="I192">
        <v>1</v>
      </c>
      <c r="J192" t="s">
        <v>1673</v>
      </c>
      <c r="K192">
        <v>22317</v>
      </c>
    </row>
    <row r="193" spans="1:11" ht="15" customHeight="1" x14ac:dyDescent="0.35">
      <c r="A193">
        <v>11707536</v>
      </c>
      <c r="B193">
        <v>100006740587</v>
      </c>
      <c r="C193">
        <v>5993201</v>
      </c>
      <c r="D193">
        <v>1</v>
      </c>
      <c r="E193" t="s">
        <v>1028</v>
      </c>
      <c r="F193">
        <v>1</v>
      </c>
      <c r="G193" t="s">
        <v>56</v>
      </c>
      <c r="H193">
        <v>1036</v>
      </c>
      <c r="I193">
        <v>2</v>
      </c>
      <c r="J193" t="s">
        <v>1673</v>
      </c>
      <c r="K193">
        <v>22317</v>
      </c>
    </row>
    <row r="194" spans="1:11" ht="15" customHeight="1" x14ac:dyDescent="0.35">
      <c r="A194">
        <v>11707537</v>
      </c>
      <c r="B194">
        <v>100006740587</v>
      </c>
      <c r="C194">
        <v>5993201</v>
      </c>
      <c r="D194">
        <v>1</v>
      </c>
      <c r="E194" t="s">
        <v>1028</v>
      </c>
      <c r="F194">
        <v>2</v>
      </c>
      <c r="G194" t="s">
        <v>56</v>
      </c>
      <c r="H194">
        <v>1036</v>
      </c>
      <c r="I194">
        <v>2</v>
      </c>
      <c r="J194" t="s">
        <v>1673</v>
      </c>
      <c r="K194">
        <v>22317</v>
      </c>
    </row>
    <row r="195" spans="1:11" ht="15" customHeight="1" x14ac:dyDescent="0.35">
      <c r="A195">
        <v>11707538</v>
      </c>
      <c r="B195">
        <v>100006740587</v>
      </c>
      <c r="C195">
        <v>5993201</v>
      </c>
      <c r="D195">
        <v>1</v>
      </c>
      <c r="E195" t="s">
        <v>1028</v>
      </c>
      <c r="F195">
        <v>3</v>
      </c>
      <c r="G195" t="s">
        <v>56</v>
      </c>
      <c r="H195">
        <v>1036</v>
      </c>
      <c r="I195">
        <v>2</v>
      </c>
      <c r="J195" t="s">
        <v>1673</v>
      </c>
      <c r="K195">
        <v>22317</v>
      </c>
    </row>
    <row r="196" spans="1:11" ht="15" customHeight="1" x14ac:dyDescent="0.35">
      <c r="A196">
        <v>11707539</v>
      </c>
      <c r="B196">
        <v>100006740587</v>
      </c>
      <c r="C196">
        <v>5993201</v>
      </c>
      <c r="D196">
        <v>1</v>
      </c>
      <c r="E196" t="s">
        <v>1028</v>
      </c>
      <c r="F196">
        <v>4</v>
      </c>
      <c r="G196" t="s">
        <v>56</v>
      </c>
      <c r="H196">
        <v>1036</v>
      </c>
      <c r="I196">
        <v>2</v>
      </c>
      <c r="J196" t="s">
        <v>1673</v>
      </c>
      <c r="K196">
        <v>22317</v>
      </c>
    </row>
    <row r="197" spans="1:11" ht="15" customHeight="1" x14ac:dyDescent="0.35">
      <c r="A197">
        <v>11707540</v>
      </c>
      <c r="B197">
        <v>100006740587</v>
      </c>
      <c r="C197">
        <v>5993201</v>
      </c>
      <c r="D197">
        <v>1</v>
      </c>
      <c r="E197" t="s">
        <v>1028</v>
      </c>
      <c r="F197">
        <v>5</v>
      </c>
      <c r="G197" t="s">
        <v>56</v>
      </c>
      <c r="H197">
        <v>1036</v>
      </c>
      <c r="I197">
        <v>2</v>
      </c>
      <c r="J197" t="s">
        <v>1673</v>
      </c>
      <c r="K197">
        <v>22317</v>
      </c>
    </row>
    <row r="198" spans="1:11" ht="15" customHeight="1" x14ac:dyDescent="0.35">
      <c r="A198">
        <v>11707541</v>
      </c>
      <c r="B198">
        <v>100006740587</v>
      </c>
      <c r="C198">
        <v>5993201</v>
      </c>
      <c r="D198">
        <v>1</v>
      </c>
      <c r="E198" t="s">
        <v>1028</v>
      </c>
      <c r="F198">
        <v>6</v>
      </c>
      <c r="G198" t="s">
        <v>56</v>
      </c>
      <c r="H198">
        <v>1036</v>
      </c>
      <c r="I198">
        <v>2</v>
      </c>
      <c r="J198" t="s">
        <v>1673</v>
      </c>
      <c r="K198">
        <v>22317</v>
      </c>
    </row>
    <row r="199" spans="1:11" ht="15" customHeight="1" x14ac:dyDescent="0.35">
      <c r="A199">
        <v>11707542</v>
      </c>
      <c r="B199">
        <v>100006740587</v>
      </c>
      <c r="C199">
        <v>5993201</v>
      </c>
      <c r="D199">
        <v>1</v>
      </c>
      <c r="E199" t="s">
        <v>1028</v>
      </c>
      <c r="F199">
        <v>7</v>
      </c>
      <c r="G199" t="s">
        <v>56</v>
      </c>
      <c r="H199">
        <v>1036</v>
      </c>
      <c r="I199">
        <v>2</v>
      </c>
      <c r="J199" t="s">
        <v>1673</v>
      </c>
      <c r="K199">
        <v>22317</v>
      </c>
    </row>
    <row r="200" spans="1:11" ht="15" customHeight="1" x14ac:dyDescent="0.35">
      <c r="A200">
        <v>11707543</v>
      </c>
      <c r="B200">
        <v>100006740587</v>
      </c>
      <c r="C200">
        <v>5993201</v>
      </c>
      <c r="D200">
        <v>1</v>
      </c>
      <c r="E200" t="s">
        <v>1028</v>
      </c>
      <c r="F200">
        <v>8</v>
      </c>
      <c r="G200" t="s">
        <v>56</v>
      </c>
      <c r="H200">
        <v>1036</v>
      </c>
      <c r="I200">
        <v>2</v>
      </c>
      <c r="J200" t="s">
        <v>1673</v>
      </c>
      <c r="K200">
        <v>22317</v>
      </c>
    </row>
    <row r="201" spans="1:11" ht="15" customHeight="1" x14ac:dyDescent="0.35">
      <c r="A201">
        <v>11707544</v>
      </c>
      <c r="B201">
        <v>100006740589</v>
      </c>
      <c r="C201">
        <v>5979402</v>
      </c>
      <c r="D201">
        <v>1</v>
      </c>
      <c r="E201" t="s">
        <v>1053</v>
      </c>
      <c r="F201">
        <v>2</v>
      </c>
      <c r="G201" t="s">
        <v>50</v>
      </c>
      <c r="H201">
        <v>1037</v>
      </c>
      <c r="I201">
        <v>1</v>
      </c>
      <c r="J201" t="s">
        <v>1673</v>
      </c>
      <c r="K201">
        <v>8469</v>
      </c>
    </row>
    <row r="202" spans="1:11" ht="15" customHeight="1" x14ac:dyDescent="0.35">
      <c r="A202">
        <v>11707545</v>
      </c>
      <c r="B202">
        <v>100006740589</v>
      </c>
      <c r="C202">
        <v>5979402</v>
      </c>
      <c r="D202">
        <v>1</v>
      </c>
      <c r="E202" t="s">
        <v>1053</v>
      </c>
      <c r="F202">
        <v>3</v>
      </c>
      <c r="G202" t="s">
        <v>50</v>
      </c>
      <c r="H202">
        <v>1037</v>
      </c>
      <c r="I202">
        <v>1</v>
      </c>
      <c r="J202" t="s">
        <v>1673</v>
      </c>
      <c r="K202">
        <v>8469</v>
      </c>
    </row>
    <row r="203" spans="1:11" ht="15" customHeight="1" x14ac:dyDescent="0.35">
      <c r="A203">
        <v>11707546</v>
      </c>
      <c r="B203">
        <v>100006740590</v>
      </c>
      <c r="C203">
        <v>5964203</v>
      </c>
      <c r="D203">
        <v>1</v>
      </c>
      <c r="E203" t="s">
        <v>1116</v>
      </c>
      <c r="F203">
        <v>5</v>
      </c>
      <c r="G203" t="s">
        <v>62</v>
      </c>
      <c r="H203">
        <v>1042</v>
      </c>
      <c r="I203">
        <v>3</v>
      </c>
      <c r="J203" t="s">
        <v>1673</v>
      </c>
      <c r="K203">
        <v>8468</v>
      </c>
    </row>
    <row r="204" spans="1:11" ht="15" customHeight="1" x14ac:dyDescent="0.35">
      <c r="A204">
        <v>11707547</v>
      </c>
      <c r="B204">
        <v>100006740590</v>
      </c>
      <c r="C204">
        <v>5964203</v>
      </c>
      <c r="D204">
        <v>1</v>
      </c>
      <c r="E204" t="s">
        <v>1116</v>
      </c>
      <c r="F204">
        <v>6</v>
      </c>
      <c r="G204" t="s">
        <v>62</v>
      </c>
      <c r="H204">
        <v>1042</v>
      </c>
      <c r="I204">
        <v>3</v>
      </c>
      <c r="J204" t="s">
        <v>1673</v>
      </c>
      <c r="K204">
        <v>8468</v>
      </c>
    </row>
    <row r="205" spans="1:11" ht="15" customHeight="1" x14ac:dyDescent="0.35">
      <c r="A205">
        <v>11707548</v>
      </c>
      <c r="B205">
        <v>100006740590</v>
      </c>
      <c r="C205">
        <v>5964203</v>
      </c>
      <c r="D205">
        <v>1</v>
      </c>
      <c r="E205" t="s">
        <v>1116</v>
      </c>
      <c r="F205">
        <v>7</v>
      </c>
      <c r="G205" t="s">
        <v>62</v>
      </c>
      <c r="H205">
        <v>1042</v>
      </c>
      <c r="I205">
        <v>3</v>
      </c>
      <c r="J205" t="s">
        <v>1673</v>
      </c>
      <c r="K205">
        <v>8468</v>
      </c>
    </row>
    <row r="206" spans="1:11" ht="15" customHeight="1" x14ac:dyDescent="0.35">
      <c r="A206">
        <v>11707549</v>
      </c>
      <c r="B206">
        <v>100006740590</v>
      </c>
      <c r="C206">
        <v>5964203</v>
      </c>
      <c r="D206">
        <v>1</v>
      </c>
      <c r="E206" t="s">
        <v>1116</v>
      </c>
      <c r="F206">
        <v>8</v>
      </c>
      <c r="G206" t="s">
        <v>62</v>
      </c>
      <c r="H206">
        <v>1042</v>
      </c>
      <c r="I206">
        <v>3</v>
      </c>
      <c r="J206" t="s">
        <v>1673</v>
      </c>
      <c r="K206">
        <v>8468</v>
      </c>
    </row>
    <row r="207" spans="1:11" ht="15" customHeight="1" x14ac:dyDescent="0.35">
      <c r="A207">
        <v>11707550</v>
      </c>
      <c r="B207">
        <v>100006740590</v>
      </c>
      <c r="C207">
        <v>5964203</v>
      </c>
      <c r="D207">
        <v>1</v>
      </c>
      <c r="E207" t="s">
        <v>1116</v>
      </c>
      <c r="F207">
        <v>9</v>
      </c>
      <c r="G207" t="s">
        <v>62</v>
      </c>
      <c r="H207">
        <v>1042</v>
      </c>
      <c r="I207">
        <v>3</v>
      </c>
      <c r="J207" t="s">
        <v>1673</v>
      </c>
      <c r="K207">
        <v>8468</v>
      </c>
    </row>
    <row r="208" spans="1:11" ht="15" customHeight="1" x14ac:dyDescent="0.35">
      <c r="A208">
        <v>11707551</v>
      </c>
      <c r="B208">
        <v>100006740590</v>
      </c>
      <c r="C208">
        <v>5964203</v>
      </c>
      <c r="D208">
        <v>1</v>
      </c>
      <c r="E208" t="s">
        <v>1116</v>
      </c>
      <c r="F208">
        <v>10</v>
      </c>
      <c r="G208" t="s">
        <v>62</v>
      </c>
      <c r="H208">
        <v>1042</v>
      </c>
      <c r="I208">
        <v>3</v>
      </c>
      <c r="J208" t="s">
        <v>1673</v>
      </c>
      <c r="K208">
        <v>8468</v>
      </c>
    </row>
    <row r="209" spans="1:11" ht="15" customHeight="1" x14ac:dyDescent="0.35">
      <c r="A209">
        <v>11707552</v>
      </c>
      <c r="B209">
        <v>100006740590</v>
      </c>
      <c r="C209">
        <v>5964203</v>
      </c>
      <c r="D209">
        <v>1</v>
      </c>
      <c r="E209" t="s">
        <v>1116</v>
      </c>
      <c r="F209">
        <v>11</v>
      </c>
      <c r="G209" t="s">
        <v>62</v>
      </c>
      <c r="H209">
        <v>1042</v>
      </c>
      <c r="I209">
        <v>3</v>
      </c>
      <c r="J209" t="s">
        <v>1673</v>
      </c>
      <c r="K209">
        <v>8468</v>
      </c>
    </row>
    <row r="210" spans="1:11" ht="15" customHeight="1" x14ac:dyDescent="0.35">
      <c r="A210">
        <v>11707553</v>
      </c>
      <c r="B210">
        <v>100006740590</v>
      </c>
      <c r="C210">
        <v>5964203</v>
      </c>
      <c r="D210">
        <v>1</v>
      </c>
      <c r="E210" t="s">
        <v>1116</v>
      </c>
      <c r="F210">
        <v>12</v>
      </c>
      <c r="G210" t="s">
        <v>62</v>
      </c>
      <c r="H210">
        <v>1042</v>
      </c>
      <c r="I210">
        <v>3</v>
      </c>
      <c r="J210" t="s">
        <v>1673</v>
      </c>
      <c r="K210">
        <v>8468</v>
      </c>
    </row>
    <row r="211" spans="1:11" ht="15" customHeight="1" x14ac:dyDescent="0.35">
      <c r="A211">
        <v>11707554</v>
      </c>
      <c r="B211">
        <v>100006740590</v>
      </c>
      <c r="C211">
        <v>5964203</v>
      </c>
      <c r="D211">
        <v>1</v>
      </c>
      <c r="E211" t="s">
        <v>1116</v>
      </c>
      <c r="F211">
        <v>13</v>
      </c>
      <c r="G211" t="s">
        <v>62</v>
      </c>
      <c r="H211">
        <v>1042</v>
      </c>
      <c r="I211">
        <v>3</v>
      </c>
      <c r="J211" t="s">
        <v>1673</v>
      </c>
      <c r="K211">
        <v>8468</v>
      </c>
    </row>
    <row r="212" spans="1:11" ht="15" customHeight="1" x14ac:dyDescent="0.35">
      <c r="A212">
        <v>11707555</v>
      </c>
      <c r="B212">
        <v>100006740590</v>
      </c>
      <c r="C212">
        <v>5964203</v>
      </c>
      <c r="D212">
        <v>1</v>
      </c>
      <c r="E212" t="s">
        <v>1116</v>
      </c>
      <c r="F212">
        <v>14</v>
      </c>
      <c r="G212" t="s">
        <v>62</v>
      </c>
      <c r="H212">
        <v>1042</v>
      </c>
      <c r="I212">
        <v>3</v>
      </c>
      <c r="J212" t="s">
        <v>1673</v>
      </c>
      <c r="K212">
        <v>8468</v>
      </c>
    </row>
    <row r="213" spans="1:11" ht="15" customHeight="1" x14ac:dyDescent="0.35">
      <c r="A213">
        <v>11707556</v>
      </c>
      <c r="B213">
        <v>100006740590</v>
      </c>
      <c r="C213">
        <v>5964203</v>
      </c>
      <c r="D213">
        <v>1</v>
      </c>
      <c r="E213" t="s">
        <v>1116</v>
      </c>
      <c r="F213">
        <v>15</v>
      </c>
      <c r="G213" t="s">
        <v>62</v>
      </c>
      <c r="H213">
        <v>1042</v>
      </c>
      <c r="I213">
        <v>3</v>
      </c>
      <c r="J213" t="s">
        <v>1673</v>
      </c>
      <c r="K213">
        <v>8468</v>
      </c>
    </row>
    <row r="214" spans="1:11" ht="15" customHeight="1" x14ac:dyDescent="0.35">
      <c r="A214">
        <v>11707557</v>
      </c>
      <c r="B214">
        <v>100006740590</v>
      </c>
      <c r="C214">
        <v>5964203</v>
      </c>
      <c r="D214">
        <v>1</v>
      </c>
      <c r="E214" t="s">
        <v>1116</v>
      </c>
      <c r="F214">
        <v>16</v>
      </c>
      <c r="G214" t="s">
        <v>62</v>
      </c>
      <c r="H214">
        <v>1042</v>
      </c>
      <c r="I214">
        <v>3</v>
      </c>
      <c r="J214" t="s">
        <v>1673</v>
      </c>
      <c r="K214">
        <v>8468</v>
      </c>
    </row>
    <row r="215" spans="1:11" ht="15" customHeight="1" x14ac:dyDescent="0.35">
      <c r="A215">
        <v>11707558</v>
      </c>
      <c r="B215">
        <v>100006740591</v>
      </c>
      <c r="C215">
        <v>5964204</v>
      </c>
      <c r="D215">
        <v>2</v>
      </c>
      <c r="E215" t="s">
        <v>1116</v>
      </c>
      <c r="F215">
        <v>17</v>
      </c>
      <c r="G215" t="s">
        <v>62</v>
      </c>
      <c r="H215">
        <v>1042</v>
      </c>
      <c r="I215">
        <v>3</v>
      </c>
      <c r="J215" t="s">
        <v>1673</v>
      </c>
      <c r="K215">
        <v>8468</v>
      </c>
    </row>
    <row r="216" spans="1:11" ht="15" customHeight="1" x14ac:dyDescent="0.35">
      <c r="A216">
        <v>11707559</v>
      </c>
      <c r="B216">
        <v>100006740592</v>
      </c>
      <c r="C216">
        <v>5964901</v>
      </c>
      <c r="D216">
        <v>2</v>
      </c>
      <c r="E216" t="s">
        <v>1141</v>
      </c>
      <c r="F216">
        <v>1</v>
      </c>
      <c r="G216" t="s">
        <v>62</v>
      </c>
      <c r="H216">
        <v>1042</v>
      </c>
      <c r="I216">
        <v>13</v>
      </c>
      <c r="J216" t="s">
        <v>1673</v>
      </c>
      <c r="K216">
        <v>12602</v>
      </c>
    </row>
    <row r="217" spans="1:11" ht="15" customHeight="1" x14ac:dyDescent="0.35">
      <c r="A217">
        <v>11707560</v>
      </c>
      <c r="B217">
        <v>100006740593</v>
      </c>
      <c r="C217">
        <v>5983601</v>
      </c>
      <c r="D217">
        <v>1</v>
      </c>
      <c r="E217" t="s">
        <v>1144</v>
      </c>
      <c r="F217">
        <v>1</v>
      </c>
      <c r="G217" t="s">
        <v>62</v>
      </c>
      <c r="H217">
        <v>1042</v>
      </c>
      <c r="I217">
        <v>14</v>
      </c>
      <c r="J217" t="s">
        <v>1673</v>
      </c>
      <c r="K217">
        <v>8468</v>
      </c>
    </row>
    <row r="218" spans="1:11" ht="15" customHeight="1" x14ac:dyDescent="0.35">
      <c r="A218">
        <v>11707561</v>
      </c>
      <c r="B218">
        <v>100006740594</v>
      </c>
      <c r="C218">
        <v>6000602</v>
      </c>
      <c r="D218">
        <v>1</v>
      </c>
      <c r="E218" t="s">
        <v>1131</v>
      </c>
      <c r="F218">
        <v>3</v>
      </c>
      <c r="G218" t="s">
        <v>62</v>
      </c>
      <c r="H218">
        <v>1042</v>
      </c>
      <c r="I218">
        <v>9</v>
      </c>
      <c r="J218" t="s">
        <v>1673</v>
      </c>
      <c r="K218">
        <v>8466</v>
      </c>
    </row>
    <row r="219" spans="1:11" ht="15" customHeight="1" x14ac:dyDescent="0.35">
      <c r="A219">
        <v>11707562</v>
      </c>
      <c r="B219">
        <v>100006740594</v>
      </c>
      <c r="C219">
        <v>6000602</v>
      </c>
      <c r="D219">
        <v>1</v>
      </c>
      <c r="E219" t="s">
        <v>1131</v>
      </c>
      <c r="F219">
        <v>4</v>
      </c>
      <c r="G219" t="s">
        <v>62</v>
      </c>
      <c r="H219">
        <v>1042</v>
      </c>
      <c r="I219">
        <v>9</v>
      </c>
      <c r="J219" t="s">
        <v>1673</v>
      </c>
      <c r="K219">
        <v>8466</v>
      </c>
    </row>
    <row r="220" spans="1:11" ht="15" customHeight="1" x14ac:dyDescent="0.35">
      <c r="A220">
        <v>11707563</v>
      </c>
      <c r="B220">
        <v>100006740594</v>
      </c>
      <c r="C220">
        <v>6000602</v>
      </c>
      <c r="D220">
        <v>1</v>
      </c>
      <c r="E220" t="s">
        <v>1131</v>
      </c>
      <c r="F220">
        <v>5</v>
      </c>
      <c r="G220" t="s">
        <v>62</v>
      </c>
      <c r="H220">
        <v>1042</v>
      </c>
      <c r="I220">
        <v>9</v>
      </c>
      <c r="J220" t="s">
        <v>1673</v>
      </c>
      <c r="K220">
        <v>8466</v>
      </c>
    </row>
    <row r="221" spans="1:11" ht="15" customHeight="1" x14ac:dyDescent="0.35">
      <c r="A221">
        <v>11707564</v>
      </c>
      <c r="B221">
        <v>100006740594</v>
      </c>
      <c r="C221">
        <v>6000602</v>
      </c>
      <c r="D221">
        <v>1</v>
      </c>
      <c r="E221" t="s">
        <v>1131</v>
      </c>
      <c r="F221">
        <v>6</v>
      </c>
      <c r="G221" t="s">
        <v>62</v>
      </c>
      <c r="H221">
        <v>1042</v>
      </c>
      <c r="I221">
        <v>9</v>
      </c>
      <c r="J221" t="s">
        <v>1673</v>
      </c>
      <c r="K221">
        <v>8466</v>
      </c>
    </row>
    <row r="222" spans="1:11" ht="15" customHeight="1" x14ac:dyDescent="0.35">
      <c r="A222">
        <v>11707565</v>
      </c>
      <c r="B222">
        <v>100006740594</v>
      </c>
      <c r="C222">
        <v>6000602</v>
      </c>
      <c r="D222">
        <v>1</v>
      </c>
      <c r="E222" t="s">
        <v>1131</v>
      </c>
      <c r="F222">
        <v>7</v>
      </c>
      <c r="G222" t="s">
        <v>62</v>
      </c>
      <c r="H222">
        <v>1042</v>
      </c>
      <c r="I222">
        <v>9</v>
      </c>
      <c r="J222" t="s">
        <v>1673</v>
      </c>
      <c r="K222">
        <v>8466</v>
      </c>
    </row>
    <row r="223" spans="1:11" ht="15" customHeight="1" x14ac:dyDescent="0.35">
      <c r="A223">
        <v>11707566</v>
      </c>
      <c r="B223">
        <v>100006740594</v>
      </c>
      <c r="C223">
        <v>6000602</v>
      </c>
      <c r="D223">
        <v>1</v>
      </c>
      <c r="E223" t="s">
        <v>1131</v>
      </c>
      <c r="F223">
        <v>8</v>
      </c>
      <c r="G223" t="s">
        <v>62</v>
      </c>
      <c r="H223">
        <v>1042</v>
      </c>
      <c r="I223">
        <v>9</v>
      </c>
      <c r="J223" t="s">
        <v>1673</v>
      </c>
      <c r="K223">
        <v>8466</v>
      </c>
    </row>
    <row r="224" spans="1:11" ht="15" customHeight="1" x14ac:dyDescent="0.35">
      <c r="A224">
        <v>11707567</v>
      </c>
      <c r="B224">
        <v>100006740595</v>
      </c>
      <c r="C224">
        <v>6008801</v>
      </c>
      <c r="D224">
        <v>1</v>
      </c>
      <c r="E224" t="s">
        <v>1146</v>
      </c>
      <c r="F224">
        <v>1</v>
      </c>
      <c r="G224" t="s">
        <v>62</v>
      </c>
      <c r="H224">
        <v>1042</v>
      </c>
      <c r="I224">
        <v>15</v>
      </c>
      <c r="J224" t="s">
        <v>1673</v>
      </c>
      <c r="K224">
        <v>8456</v>
      </c>
    </row>
    <row r="225" spans="1:11" ht="15" customHeight="1" x14ac:dyDescent="0.35">
      <c r="A225">
        <v>11707568</v>
      </c>
      <c r="B225">
        <v>100006740595</v>
      </c>
      <c r="C225">
        <v>6008801</v>
      </c>
      <c r="D225">
        <v>1</v>
      </c>
      <c r="E225" t="s">
        <v>1146</v>
      </c>
      <c r="F225">
        <v>2</v>
      </c>
      <c r="G225" t="s">
        <v>62</v>
      </c>
      <c r="H225">
        <v>1042</v>
      </c>
      <c r="I225">
        <v>15</v>
      </c>
      <c r="J225" t="s">
        <v>1673</v>
      </c>
      <c r="K225">
        <v>8456</v>
      </c>
    </row>
    <row r="226" spans="1:11" ht="15" customHeight="1" x14ac:dyDescent="0.35">
      <c r="A226">
        <v>11707569</v>
      </c>
      <c r="B226">
        <v>100006740595</v>
      </c>
      <c r="C226">
        <v>6008801</v>
      </c>
      <c r="D226">
        <v>1</v>
      </c>
      <c r="E226" t="s">
        <v>1146</v>
      </c>
      <c r="F226">
        <v>3</v>
      </c>
      <c r="G226" t="s">
        <v>62</v>
      </c>
      <c r="H226">
        <v>1042</v>
      </c>
      <c r="I226">
        <v>15</v>
      </c>
      <c r="J226" t="s">
        <v>1673</v>
      </c>
      <c r="K226">
        <v>8456</v>
      </c>
    </row>
    <row r="227" spans="1:11" ht="15" customHeight="1" x14ac:dyDescent="0.35">
      <c r="A227">
        <v>11707570</v>
      </c>
      <c r="B227">
        <v>100006740596</v>
      </c>
      <c r="C227">
        <v>6010303</v>
      </c>
      <c r="D227">
        <v>1</v>
      </c>
      <c r="E227" t="s">
        <v>1136</v>
      </c>
      <c r="F227">
        <v>5</v>
      </c>
      <c r="G227" t="s">
        <v>62</v>
      </c>
      <c r="H227">
        <v>1042</v>
      </c>
      <c r="I227">
        <v>11</v>
      </c>
      <c r="J227" t="s">
        <v>1673</v>
      </c>
      <c r="K227">
        <v>8465</v>
      </c>
    </row>
    <row r="228" spans="1:11" ht="15" customHeight="1" x14ac:dyDescent="0.35">
      <c r="A228">
        <v>11707571</v>
      </c>
      <c r="B228">
        <v>100006740596</v>
      </c>
      <c r="C228">
        <v>6010303</v>
      </c>
      <c r="D228">
        <v>1</v>
      </c>
      <c r="E228" t="s">
        <v>1136</v>
      </c>
      <c r="F228">
        <v>6</v>
      </c>
      <c r="G228" t="s">
        <v>62</v>
      </c>
      <c r="H228">
        <v>1042</v>
      </c>
      <c r="I228">
        <v>11</v>
      </c>
      <c r="J228" t="s">
        <v>1673</v>
      </c>
      <c r="K228">
        <v>8465</v>
      </c>
    </row>
    <row r="229" spans="1:11" ht="15" customHeight="1" x14ac:dyDescent="0.35">
      <c r="A229">
        <v>11707572</v>
      </c>
      <c r="B229">
        <v>100006740596</v>
      </c>
      <c r="C229">
        <v>6010303</v>
      </c>
      <c r="D229">
        <v>1</v>
      </c>
      <c r="E229" t="s">
        <v>1136</v>
      </c>
      <c r="F229">
        <v>7</v>
      </c>
      <c r="G229" t="s">
        <v>62</v>
      </c>
      <c r="H229">
        <v>1042</v>
      </c>
      <c r="I229">
        <v>11</v>
      </c>
      <c r="J229" t="s">
        <v>1673</v>
      </c>
      <c r="K229">
        <v>8465</v>
      </c>
    </row>
    <row r="230" spans="1:11" ht="15" customHeight="1" x14ac:dyDescent="0.35">
      <c r="A230">
        <v>11707573</v>
      </c>
      <c r="B230">
        <v>100006740596</v>
      </c>
      <c r="C230">
        <v>6010303</v>
      </c>
      <c r="D230">
        <v>1</v>
      </c>
      <c r="E230" t="s">
        <v>1136</v>
      </c>
      <c r="F230">
        <v>8</v>
      </c>
      <c r="G230" t="s">
        <v>62</v>
      </c>
      <c r="H230">
        <v>1042</v>
      </c>
      <c r="I230">
        <v>11</v>
      </c>
      <c r="J230" t="s">
        <v>1673</v>
      </c>
      <c r="K230">
        <v>8465</v>
      </c>
    </row>
    <row r="231" spans="1:11" ht="15" customHeight="1" x14ac:dyDescent="0.35">
      <c r="A231">
        <v>11707574</v>
      </c>
      <c r="B231">
        <v>100006740597</v>
      </c>
      <c r="C231">
        <v>5965801</v>
      </c>
      <c r="D231">
        <v>2</v>
      </c>
      <c r="E231" t="s">
        <v>1223</v>
      </c>
      <c r="F231">
        <v>1</v>
      </c>
      <c r="G231" t="s">
        <v>44</v>
      </c>
      <c r="H231">
        <v>1045</v>
      </c>
      <c r="I231">
        <v>1</v>
      </c>
      <c r="J231" t="s">
        <v>1673</v>
      </c>
      <c r="K231">
        <v>8459</v>
      </c>
    </row>
    <row r="232" spans="1:11" ht="15" customHeight="1" x14ac:dyDescent="0.35">
      <c r="A232">
        <v>11707575</v>
      </c>
      <c r="B232">
        <v>100006740598</v>
      </c>
      <c r="C232">
        <v>6000303</v>
      </c>
      <c r="D232">
        <v>1</v>
      </c>
      <c r="E232" t="s">
        <v>1276</v>
      </c>
      <c r="F232">
        <v>7</v>
      </c>
      <c r="G232" t="s">
        <v>57</v>
      </c>
      <c r="H232">
        <v>1054</v>
      </c>
      <c r="I232">
        <v>1</v>
      </c>
      <c r="J232" t="s">
        <v>1673</v>
      </c>
      <c r="K232">
        <v>6303</v>
      </c>
    </row>
    <row r="233" spans="1:11" ht="15" customHeight="1" x14ac:dyDescent="0.35">
      <c r="A233">
        <v>11707576</v>
      </c>
      <c r="B233">
        <v>100006740598</v>
      </c>
      <c r="C233">
        <v>6000303</v>
      </c>
      <c r="D233">
        <v>1</v>
      </c>
      <c r="E233" t="s">
        <v>1276</v>
      </c>
      <c r="F233">
        <v>8</v>
      </c>
      <c r="G233" t="s">
        <v>57</v>
      </c>
      <c r="H233">
        <v>1054</v>
      </c>
      <c r="I233">
        <v>1</v>
      </c>
      <c r="J233" t="s">
        <v>1673</v>
      </c>
      <c r="K233">
        <v>6303</v>
      </c>
    </row>
    <row r="234" spans="1:11" ht="15" customHeight="1" x14ac:dyDescent="0.35">
      <c r="A234">
        <v>11707577</v>
      </c>
      <c r="B234">
        <v>100006740598</v>
      </c>
      <c r="C234">
        <v>6000303</v>
      </c>
      <c r="D234">
        <v>1</v>
      </c>
      <c r="E234" t="s">
        <v>1276</v>
      </c>
      <c r="F234">
        <v>9</v>
      </c>
      <c r="G234" t="s">
        <v>57</v>
      </c>
      <c r="H234">
        <v>1054</v>
      </c>
      <c r="I234">
        <v>1</v>
      </c>
      <c r="J234" t="s">
        <v>1673</v>
      </c>
      <c r="K234">
        <v>6303</v>
      </c>
    </row>
    <row r="235" spans="1:11" ht="15" customHeight="1" x14ac:dyDescent="0.35">
      <c r="A235">
        <v>11707578</v>
      </c>
      <c r="B235">
        <v>100006740598</v>
      </c>
      <c r="C235">
        <v>6000303</v>
      </c>
      <c r="D235">
        <v>1</v>
      </c>
      <c r="E235" t="s">
        <v>1276</v>
      </c>
      <c r="F235">
        <v>10</v>
      </c>
      <c r="G235" t="s">
        <v>57</v>
      </c>
      <c r="H235">
        <v>1054</v>
      </c>
      <c r="I235">
        <v>1</v>
      </c>
      <c r="J235" t="s">
        <v>1673</v>
      </c>
      <c r="K235">
        <v>6303</v>
      </c>
    </row>
    <row r="236" spans="1:11" ht="15" customHeight="1" x14ac:dyDescent="0.35">
      <c r="A236">
        <v>11707579</v>
      </c>
      <c r="B236">
        <v>100006740598</v>
      </c>
      <c r="C236">
        <v>6000303</v>
      </c>
      <c r="D236">
        <v>1</v>
      </c>
      <c r="E236" t="s">
        <v>1276</v>
      </c>
      <c r="F236">
        <v>11</v>
      </c>
      <c r="G236" t="s">
        <v>57</v>
      </c>
      <c r="H236">
        <v>1054</v>
      </c>
      <c r="I236">
        <v>1</v>
      </c>
      <c r="J236" t="s">
        <v>1673</v>
      </c>
      <c r="K236">
        <v>6303</v>
      </c>
    </row>
    <row r="237" spans="1:11" ht="15" customHeight="1" x14ac:dyDescent="0.35">
      <c r="A237">
        <v>11707580</v>
      </c>
      <c r="B237">
        <v>100006740598</v>
      </c>
      <c r="C237">
        <v>6000303</v>
      </c>
      <c r="D237">
        <v>1</v>
      </c>
      <c r="E237" t="s">
        <v>1276</v>
      </c>
      <c r="F237">
        <v>12</v>
      </c>
      <c r="G237" t="s">
        <v>57</v>
      </c>
      <c r="H237">
        <v>1054</v>
      </c>
      <c r="I237">
        <v>1</v>
      </c>
      <c r="J237" t="s">
        <v>1673</v>
      </c>
      <c r="K237">
        <v>6303</v>
      </c>
    </row>
    <row r="238" spans="1:11" ht="15" customHeight="1" x14ac:dyDescent="0.35">
      <c r="A238">
        <v>11707581</v>
      </c>
      <c r="B238">
        <v>100006740599</v>
      </c>
      <c r="C238">
        <v>6000304</v>
      </c>
      <c r="D238">
        <v>2</v>
      </c>
      <c r="E238" t="s">
        <v>1276</v>
      </c>
      <c r="F238">
        <v>13</v>
      </c>
      <c r="G238" t="s">
        <v>57</v>
      </c>
      <c r="H238">
        <v>1054</v>
      </c>
      <c r="I238">
        <v>1</v>
      </c>
      <c r="J238" t="s">
        <v>1673</v>
      </c>
      <c r="K238">
        <v>6303</v>
      </c>
    </row>
    <row r="239" spans="1:11" ht="15" customHeight="1" x14ac:dyDescent="0.35">
      <c r="A239">
        <v>11707582</v>
      </c>
      <c r="B239">
        <v>100006740600</v>
      </c>
      <c r="C239">
        <v>6002801</v>
      </c>
      <c r="D239">
        <v>1</v>
      </c>
      <c r="E239" t="s">
        <v>1281</v>
      </c>
      <c r="F239">
        <v>1</v>
      </c>
      <c r="G239" t="s">
        <v>57</v>
      </c>
      <c r="H239">
        <v>1054</v>
      </c>
      <c r="I239">
        <v>3</v>
      </c>
      <c r="J239" t="s">
        <v>1673</v>
      </c>
      <c r="K239">
        <v>30907</v>
      </c>
    </row>
    <row r="240" spans="1:11" ht="15" customHeight="1" x14ac:dyDescent="0.35">
      <c r="A240">
        <v>11707583</v>
      </c>
      <c r="B240">
        <v>100006740601</v>
      </c>
      <c r="C240">
        <v>5986701</v>
      </c>
      <c r="D240">
        <v>1</v>
      </c>
      <c r="E240" t="s">
        <v>1315</v>
      </c>
      <c r="F240">
        <v>1</v>
      </c>
      <c r="G240" t="s">
        <v>51</v>
      </c>
      <c r="H240">
        <v>1057</v>
      </c>
      <c r="I240">
        <v>2</v>
      </c>
      <c r="J240" t="s">
        <v>1673</v>
      </c>
      <c r="K240">
        <v>5024</v>
      </c>
    </row>
    <row r="241" spans="1:11" ht="15" customHeight="1" x14ac:dyDescent="0.35">
      <c r="A241">
        <v>11707584</v>
      </c>
      <c r="B241">
        <v>100006740602</v>
      </c>
      <c r="C241">
        <v>5995802</v>
      </c>
      <c r="D241">
        <v>2</v>
      </c>
      <c r="E241" t="s">
        <v>1318</v>
      </c>
      <c r="F241">
        <v>1</v>
      </c>
      <c r="G241" t="s">
        <v>51</v>
      </c>
      <c r="H241">
        <v>1057</v>
      </c>
      <c r="I241">
        <v>3</v>
      </c>
      <c r="J241" t="s">
        <v>1673</v>
      </c>
      <c r="K241">
        <v>30779</v>
      </c>
    </row>
    <row r="242" spans="1:11" ht="15" customHeight="1" x14ac:dyDescent="0.35">
      <c r="A242">
        <v>11707585</v>
      </c>
      <c r="B242">
        <v>100006740603</v>
      </c>
      <c r="C242">
        <v>5998901</v>
      </c>
      <c r="D242">
        <v>1</v>
      </c>
      <c r="E242" t="s">
        <v>1320</v>
      </c>
      <c r="F242">
        <v>1</v>
      </c>
      <c r="G242" t="s">
        <v>51</v>
      </c>
      <c r="H242">
        <v>1057</v>
      </c>
      <c r="I242">
        <v>4</v>
      </c>
      <c r="J242" t="s">
        <v>1673</v>
      </c>
      <c r="K242">
        <v>20802</v>
      </c>
    </row>
    <row r="243" spans="1:11" ht="15" customHeight="1" x14ac:dyDescent="0.35">
      <c r="A243">
        <v>11707586</v>
      </c>
      <c r="B243">
        <v>100006740604</v>
      </c>
      <c r="C243">
        <v>6000101</v>
      </c>
      <c r="D243">
        <v>1</v>
      </c>
      <c r="E243" t="s">
        <v>1323</v>
      </c>
      <c r="F243">
        <v>1</v>
      </c>
      <c r="G243" t="s">
        <v>51</v>
      </c>
      <c r="H243">
        <v>1057</v>
      </c>
      <c r="I243">
        <v>5</v>
      </c>
      <c r="J243" t="s">
        <v>1673</v>
      </c>
      <c r="K243">
        <v>20802</v>
      </c>
    </row>
    <row r="244" spans="1:11" ht="15" customHeight="1" x14ac:dyDescent="0.35">
      <c r="A244">
        <v>11707587</v>
      </c>
      <c r="B244">
        <v>100006740605</v>
      </c>
      <c r="C244">
        <v>6000701</v>
      </c>
      <c r="D244">
        <v>1</v>
      </c>
      <c r="E244" t="s">
        <v>1325</v>
      </c>
      <c r="F244">
        <v>1</v>
      </c>
      <c r="G244" t="s">
        <v>51</v>
      </c>
      <c r="H244">
        <v>1057</v>
      </c>
      <c r="I244">
        <v>6</v>
      </c>
      <c r="J244" t="s">
        <v>1673</v>
      </c>
      <c r="K244">
        <v>20802</v>
      </c>
    </row>
    <row r="245" spans="1:11" ht="15" customHeight="1" x14ac:dyDescent="0.35">
      <c r="A245">
        <v>11707588</v>
      </c>
      <c r="B245">
        <v>100006740608</v>
      </c>
      <c r="C245">
        <v>5986001</v>
      </c>
      <c r="D245">
        <v>2</v>
      </c>
      <c r="E245" t="s">
        <v>1400</v>
      </c>
      <c r="F245">
        <v>1</v>
      </c>
      <c r="G245" t="s">
        <v>72</v>
      </c>
      <c r="H245">
        <v>1069</v>
      </c>
      <c r="I245">
        <v>1</v>
      </c>
      <c r="J245" t="s">
        <v>1673</v>
      </c>
      <c r="K245">
        <v>6916</v>
      </c>
    </row>
    <row r="246" spans="1:11" ht="15" customHeight="1" x14ac:dyDescent="0.35">
      <c r="A246">
        <v>11707589</v>
      </c>
      <c r="B246">
        <v>100006740609</v>
      </c>
      <c r="C246">
        <v>5987101</v>
      </c>
      <c r="D246">
        <v>1</v>
      </c>
      <c r="E246" t="s">
        <v>1403</v>
      </c>
      <c r="F246">
        <v>1</v>
      </c>
      <c r="G246" t="s">
        <v>72</v>
      </c>
      <c r="H246">
        <v>1069</v>
      </c>
      <c r="I246">
        <v>2</v>
      </c>
      <c r="J246" t="s">
        <v>1673</v>
      </c>
      <c r="K246">
        <v>11621</v>
      </c>
    </row>
    <row r="247" spans="1:11" ht="15" customHeight="1" x14ac:dyDescent="0.35">
      <c r="A247">
        <v>11707590</v>
      </c>
      <c r="B247">
        <v>100006740609</v>
      </c>
      <c r="C247">
        <v>5987101</v>
      </c>
      <c r="D247">
        <v>1</v>
      </c>
      <c r="E247" t="s">
        <v>1403</v>
      </c>
      <c r="F247">
        <v>2</v>
      </c>
      <c r="G247" t="s">
        <v>72</v>
      </c>
      <c r="H247">
        <v>1069</v>
      </c>
      <c r="I247">
        <v>2</v>
      </c>
      <c r="J247" t="s">
        <v>1673</v>
      </c>
      <c r="K247">
        <v>11621</v>
      </c>
    </row>
    <row r="248" spans="1:11" ht="15" customHeight="1" x14ac:dyDescent="0.35">
      <c r="A248">
        <v>11707591</v>
      </c>
      <c r="B248">
        <v>100006740610</v>
      </c>
      <c r="C248">
        <v>5994501</v>
      </c>
      <c r="D248">
        <v>1</v>
      </c>
      <c r="E248" t="s">
        <v>1406</v>
      </c>
      <c r="F248">
        <v>1</v>
      </c>
      <c r="G248" t="s">
        <v>72</v>
      </c>
      <c r="H248">
        <v>1069</v>
      </c>
      <c r="I248">
        <v>3</v>
      </c>
      <c r="J248" t="s">
        <v>1673</v>
      </c>
      <c r="K248">
        <v>29795</v>
      </c>
    </row>
    <row r="249" spans="1:11" ht="15" customHeight="1" x14ac:dyDescent="0.35">
      <c r="A249">
        <v>11707592</v>
      </c>
      <c r="B249">
        <v>100006740610</v>
      </c>
      <c r="C249">
        <v>5994501</v>
      </c>
      <c r="D249">
        <v>1</v>
      </c>
      <c r="E249" t="s">
        <v>1406</v>
      </c>
      <c r="F249">
        <v>2</v>
      </c>
      <c r="G249" t="s">
        <v>72</v>
      </c>
      <c r="H249">
        <v>1069</v>
      </c>
      <c r="I249">
        <v>3</v>
      </c>
      <c r="J249" t="s">
        <v>1673</v>
      </c>
      <c r="K249">
        <v>29795</v>
      </c>
    </row>
    <row r="250" spans="1:11" ht="15" customHeight="1" x14ac:dyDescent="0.35">
      <c r="A250">
        <v>11707593</v>
      </c>
      <c r="B250">
        <v>100006740611</v>
      </c>
      <c r="C250">
        <v>6012601</v>
      </c>
      <c r="D250">
        <v>1</v>
      </c>
      <c r="E250" t="s">
        <v>1474</v>
      </c>
      <c r="F250">
        <v>1</v>
      </c>
      <c r="G250" t="s">
        <v>73</v>
      </c>
      <c r="H250">
        <v>1083</v>
      </c>
      <c r="I250">
        <v>1</v>
      </c>
      <c r="J250" t="s">
        <v>1673</v>
      </c>
      <c r="K250">
        <v>110</v>
      </c>
    </row>
    <row r="251" spans="1:11" ht="15" customHeight="1" x14ac:dyDescent="0.35">
      <c r="A251">
        <v>11707594</v>
      </c>
      <c r="B251">
        <v>100006740611</v>
      </c>
      <c r="C251">
        <v>6012601</v>
      </c>
      <c r="D251">
        <v>1</v>
      </c>
      <c r="E251" t="s">
        <v>1474</v>
      </c>
      <c r="F251">
        <v>2</v>
      </c>
      <c r="G251" t="s">
        <v>73</v>
      </c>
      <c r="H251">
        <v>1083</v>
      </c>
      <c r="I251">
        <v>1</v>
      </c>
      <c r="J251" t="s">
        <v>1673</v>
      </c>
      <c r="K251">
        <v>110</v>
      </c>
    </row>
    <row r="252" spans="1:11" ht="15" customHeight="1" x14ac:dyDescent="0.35">
      <c r="A252">
        <v>11707785</v>
      </c>
      <c r="B252">
        <v>100006740775</v>
      </c>
      <c r="C252">
        <v>5988001</v>
      </c>
      <c r="D252">
        <v>5</v>
      </c>
      <c r="E252" t="s">
        <v>1489</v>
      </c>
      <c r="F252">
        <v>1</v>
      </c>
      <c r="G252" t="s">
        <v>47</v>
      </c>
      <c r="H252">
        <v>1888</v>
      </c>
      <c r="I252">
        <v>1</v>
      </c>
      <c r="J252" t="s">
        <v>1673</v>
      </c>
      <c r="K252">
        <v>31310</v>
      </c>
    </row>
    <row r="253" spans="1:11" ht="15" customHeight="1" x14ac:dyDescent="0.35">
      <c r="A253">
        <v>11707889</v>
      </c>
      <c r="B253">
        <v>100006740808</v>
      </c>
      <c r="C253">
        <v>5847101</v>
      </c>
      <c r="D253">
        <v>1</v>
      </c>
      <c r="E253" t="s">
        <v>1492</v>
      </c>
      <c r="F253">
        <v>1</v>
      </c>
      <c r="G253" t="s">
        <v>47</v>
      </c>
      <c r="H253">
        <v>1888</v>
      </c>
      <c r="I253">
        <v>2</v>
      </c>
      <c r="J253" t="s">
        <v>1673</v>
      </c>
      <c r="K253">
        <v>19466</v>
      </c>
    </row>
    <row r="254" spans="1:11" ht="15" customHeight="1" x14ac:dyDescent="0.35">
      <c r="A254">
        <v>11707890</v>
      </c>
      <c r="B254">
        <v>100006740809</v>
      </c>
      <c r="C254">
        <v>5854801</v>
      </c>
      <c r="D254">
        <v>1</v>
      </c>
      <c r="E254" t="s">
        <v>1495</v>
      </c>
      <c r="F254">
        <v>1</v>
      </c>
      <c r="G254" t="s">
        <v>47</v>
      </c>
      <c r="H254">
        <v>1888</v>
      </c>
      <c r="I254">
        <v>3</v>
      </c>
      <c r="J254" t="s">
        <v>1673</v>
      </c>
      <c r="K254">
        <v>16848</v>
      </c>
    </row>
    <row r="255" spans="1:11" ht="15" customHeight="1" x14ac:dyDescent="0.35">
      <c r="A255">
        <v>11707891</v>
      </c>
      <c r="B255">
        <v>100006740809</v>
      </c>
      <c r="C255">
        <v>5854801</v>
      </c>
      <c r="D255">
        <v>1</v>
      </c>
      <c r="E255" t="s">
        <v>1495</v>
      </c>
      <c r="F255">
        <v>2</v>
      </c>
      <c r="G255" t="s">
        <v>47</v>
      </c>
      <c r="H255">
        <v>1888</v>
      </c>
      <c r="I255">
        <v>3</v>
      </c>
      <c r="J255" t="s">
        <v>1673</v>
      </c>
      <c r="K255">
        <v>16848</v>
      </c>
    </row>
    <row r="256" spans="1:11" ht="15" customHeight="1" x14ac:dyDescent="0.35">
      <c r="A256">
        <v>11707892</v>
      </c>
      <c r="B256">
        <v>100006740810</v>
      </c>
      <c r="C256">
        <v>5886301</v>
      </c>
      <c r="D256">
        <v>1</v>
      </c>
      <c r="E256" t="s">
        <v>1498</v>
      </c>
      <c r="F256">
        <v>1</v>
      </c>
      <c r="G256" t="s">
        <v>47</v>
      </c>
      <c r="H256">
        <v>1888</v>
      </c>
      <c r="I256">
        <v>4</v>
      </c>
      <c r="J256" t="s">
        <v>1673</v>
      </c>
      <c r="K256">
        <v>10332</v>
      </c>
    </row>
    <row r="257" spans="1:11" ht="15" customHeight="1" x14ac:dyDescent="0.35">
      <c r="A257">
        <v>11707893</v>
      </c>
      <c r="B257">
        <v>100006740811</v>
      </c>
      <c r="C257">
        <v>5891101</v>
      </c>
      <c r="D257">
        <v>1</v>
      </c>
      <c r="E257" t="s">
        <v>1501</v>
      </c>
      <c r="F257">
        <v>1</v>
      </c>
      <c r="G257" t="s">
        <v>47</v>
      </c>
      <c r="H257">
        <v>1888</v>
      </c>
      <c r="I257">
        <v>5</v>
      </c>
      <c r="J257" t="s">
        <v>1673</v>
      </c>
      <c r="K257">
        <v>13287</v>
      </c>
    </row>
    <row r="258" spans="1:11" ht="15" customHeight="1" x14ac:dyDescent="0.35">
      <c r="A258">
        <v>11707894</v>
      </c>
      <c r="B258">
        <v>100006740811</v>
      </c>
      <c r="C258">
        <v>5891101</v>
      </c>
      <c r="D258">
        <v>1</v>
      </c>
      <c r="E258" t="s">
        <v>1501</v>
      </c>
      <c r="F258">
        <v>2</v>
      </c>
      <c r="G258" t="s">
        <v>47</v>
      </c>
      <c r="H258">
        <v>1888</v>
      </c>
      <c r="I258">
        <v>5</v>
      </c>
      <c r="J258" t="s">
        <v>1673</v>
      </c>
      <c r="K258">
        <v>13287</v>
      </c>
    </row>
    <row r="259" spans="1:11" ht="15" customHeight="1" x14ac:dyDescent="0.35">
      <c r="A259">
        <v>11707895</v>
      </c>
      <c r="B259">
        <v>100006740811</v>
      </c>
      <c r="C259">
        <v>5891101</v>
      </c>
      <c r="D259">
        <v>1</v>
      </c>
      <c r="E259" t="s">
        <v>1501</v>
      </c>
      <c r="F259">
        <v>3</v>
      </c>
      <c r="G259" t="s">
        <v>47</v>
      </c>
      <c r="H259">
        <v>1888</v>
      </c>
      <c r="I259">
        <v>5</v>
      </c>
      <c r="J259" t="s">
        <v>1673</v>
      </c>
      <c r="K259">
        <v>13287</v>
      </c>
    </row>
    <row r="260" spans="1:11" ht="15" customHeight="1" x14ac:dyDescent="0.35">
      <c r="A260">
        <v>11707896</v>
      </c>
      <c r="B260">
        <v>100006740811</v>
      </c>
      <c r="C260">
        <v>5891101</v>
      </c>
      <c r="D260">
        <v>1</v>
      </c>
      <c r="E260" t="s">
        <v>1501</v>
      </c>
      <c r="F260">
        <v>4</v>
      </c>
      <c r="G260" t="s">
        <v>47</v>
      </c>
      <c r="H260">
        <v>1888</v>
      </c>
      <c r="I260">
        <v>5</v>
      </c>
      <c r="J260" t="s">
        <v>1673</v>
      </c>
      <c r="K260">
        <v>13287</v>
      </c>
    </row>
    <row r="261" spans="1:11" ht="15" customHeight="1" x14ac:dyDescent="0.35">
      <c r="A261">
        <v>11707897</v>
      </c>
      <c r="B261">
        <v>100006740812</v>
      </c>
      <c r="C261">
        <v>5891601</v>
      </c>
      <c r="D261">
        <v>1</v>
      </c>
      <c r="E261" t="s">
        <v>1504</v>
      </c>
      <c r="F261">
        <v>1</v>
      </c>
      <c r="G261" t="s">
        <v>47</v>
      </c>
      <c r="H261">
        <v>1888</v>
      </c>
      <c r="I261">
        <v>6</v>
      </c>
      <c r="J261" t="s">
        <v>1673</v>
      </c>
      <c r="K261">
        <v>10588</v>
      </c>
    </row>
    <row r="262" spans="1:11" ht="15" customHeight="1" x14ac:dyDescent="0.35">
      <c r="A262">
        <v>11707898</v>
      </c>
      <c r="B262">
        <v>100006740813</v>
      </c>
      <c r="C262">
        <v>5906501</v>
      </c>
      <c r="D262">
        <v>1</v>
      </c>
      <c r="E262" t="s">
        <v>1507</v>
      </c>
      <c r="F262">
        <v>1</v>
      </c>
      <c r="G262" t="s">
        <v>47</v>
      </c>
      <c r="H262">
        <v>1888</v>
      </c>
      <c r="I262">
        <v>7</v>
      </c>
      <c r="J262" t="s">
        <v>1673</v>
      </c>
      <c r="K262">
        <v>32605</v>
      </c>
    </row>
    <row r="263" spans="1:11" ht="15" customHeight="1" x14ac:dyDescent="0.35">
      <c r="A263">
        <v>11707899</v>
      </c>
      <c r="B263">
        <v>100006740814</v>
      </c>
      <c r="C263">
        <v>5906502</v>
      </c>
      <c r="D263">
        <v>1</v>
      </c>
      <c r="E263" t="s">
        <v>1507</v>
      </c>
      <c r="F263">
        <v>2</v>
      </c>
      <c r="G263" t="s">
        <v>47</v>
      </c>
      <c r="H263">
        <v>1888</v>
      </c>
      <c r="I263">
        <v>7</v>
      </c>
      <c r="J263" t="s">
        <v>1673</v>
      </c>
      <c r="K263">
        <v>32605</v>
      </c>
    </row>
    <row r="264" spans="1:11" ht="15" customHeight="1" x14ac:dyDescent="0.35">
      <c r="A264">
        <v>11707900</v>
      </c>
      <c r="B264">
        <v>100006740815</v>
      </c>
      <c r="C264">
        <v>5911301</v>
      </c>
      <c r="D264">
        <v>1</v>
      </c>
      <c r="E264" t="s">
        <v>1510</v>
      </c>
      <c r="F264">
        <v>1</v>
      </c>
      <c r="G264" t="s">
        <v>47</v>
      </c>
      <c r="H264">
        <v>1888</v>
      </c>
      <c r="I264">
        <v>8</v>
      </c>
      <c r="J264" t="s">
        <v>1673</v>
      </c>
      <c r="K264">
        <v>31789</v>
      </c>
    </row>
    <row r="265" spans="1:11" ht="15" customHeight="1" x14ac:dyDescent="0.35">
      <c r="A265">
        <v>11707901</v>
      </c>
      <c r="B265">
        <v>100006740816</v>
      </c>
      <c r="C265">
        <v>5929201</v>
      </c>
      <c r="D265">
        <v>1</v>
      </c>
      <c r="E265" t="s">
        <v>1513</v>
      </c>
      <c r="F265">
        <v>1</v>
      </c>
      <c r="G265" t="s">
        <v>47</v>
      </c>
      <c r="H265">
        <v>1888</v>
      </c>
      <c r="I265">
        <v>9</v>
      </c>
      <c r="J265" t="s">
        <v>1673</v>
      </c>
      <c r="K265">
        <v>18743</v>
      </c>
    </row>
    <row r="266" spans="1:11" ht="15" customHeight="1" x14ac:dyDescent="0.35">
      <c r="A266">
        <v>11707902</v>
      </c>
      <c r="B266">
        <v>100006740816</v>
      </c>
      <c r="C266">
        <v>5929201</v>
      </c>
      <c r="D266">
        <v>1</v>
      </c>
      <c r="E266" t="s">
        <v>1513</v>
      </c>
      <c r="F266">
        <v>2</v>
      </c>
      <c r="G266" t="s">
        <v>47</v>
      </c>
      <c r="H266">
        <v>1888</v>
      </c>
      <c r="I266">
        <v>9</v>
      </c>
      <c r="J266" t="s">
        <v>1673</v>
      </c>
      <c r="K266">
        <v>18743</v>
      </c>
    </row>
    <row r="267" spans="1:11" ht="15" customHeight="1" x14ac:dyDescent="0.35">
      <c r="A267">
        <v>11707903</v>
      </c>
      <c r="B267">
        <v>100006740817</v>
      </c>
      <c r="C267">
        <v>5934701</v>
      </c>
      <c r="D267">
        <v>1</v>
      </c>
      <c r="E267" t="s">
        <v>1516</v>
      </c>
      <c r="F267">
        <v>1</v>
      </c>
      <c r="G267" t="s">
        <v>47</v>
      </c>
      <c r="H267">
        <v>1888</v>
      </c>
      <c r="I267">
        <v>10</v>
      </c>
      <c r="J267" t="s">
        <v>1673</v>
      </c>
      <c r="K267">
        <v>19649</v>
      </c>
    </row>
    <row r="268" spans="1:11" ht="15" customHeight="1" x14ac:dyDescent="0.35">
      <c r="A268">
        <v>11707904</v>
      </c>
      <c r="B268">
        <v>100006740817</v>
      </c>
      <c r="C268">
        <v>5934701</v>
      </c>
      <c r="D268">
        <v>1</v>
      </c>
      <c r="E268" t="s">
        <v>1516</v>
      </c>
      <c r="F268">
        <v>2</v>
      </c>
      <c r="G268" t="s">
        <v>47</v>
      </c>
      <c r="H268">
        <v>1888</v>
      </c>
      <c r="I268">
        <v>10</v>
      </c>
      <c r="J268" t="s">
        <v>1673</v>
      </c>
      <c r="K268">
        <v>19649</v>
      </c>
    </row>
    <row r="269" spans="1:11" ht="15" customHeight="1" x14ac:dyDescent="0.35">
      <c r="A269">
        <v>11707905</v>
      </c>
      <c r="B269">
        <v>100006740818</v>
      </c>
      <c r="C269">
        <v>5939501</v>
      </c>
      <c r="D269">
        <v>1</v>
      </c>
      <c r="E269" t="s">
        <v>1519</v>
      </c>
      <c r="F269">
        <v>1</v>
      </c>
      <c r="G269" t="s">
        <v>47</v>
      </c>
      <c r="H269">
        <v>1888</v>
      </c>
      <c r="I269">
        <v>11</v>
      </c>
      <c r="J269" t="s">
        <v>1673</v>
      </c>
      <c r="K269">
        <v>10724</v>
      </c>
    </row>
    <row r="270" spans="1:11" ht="15" customHeight="1" x14ac:dyDescent="0.35">
      <c r="A270">
        <v>11707906</v>
      </c>
      <c r="B270">
        <v>100006740819</v>
      </c>
      <c r="C270">
        <v>5997301</v>
      </c>
      <c r="D270">
        <v>1</v>
      </c>
      <c r="E270" t="s">
        <v>1522</v>
      </c>
      <c r="F270">
        <v>1</v>
      </c>
      <c r="G270" t="s">
        <v>47</v>
      </c>
      <c r="H270">
        <v>1888</v>
      </c>
      <c r="I270">
        <v>12</v>
      </c>
      <c r="J270" t="s">
        <v>1673</v>
      </c>
      <c r="K270">
        <v>14567</v>
      </c>
    </row>
    <row r="271" spans="1:11" ht="15" customHeight="1" x14ac:dyDescent="0.35">
      <c r="A271">
        <v>11707907</v>
      </c>
      <c r="B271">
        <v>100006740820</v>
      </c>
      <c r="C271">
        <v>5999301</v>
      </c>
      <c r="D271">
        <v>1</v>
      </c>
      <c r="E271" t="s">
        <v>1525</v>
      </c>
      <c r="F271">
        <v>1</v>
      </c>
      <c r="G271" t="s">
        <v>47</v>
      </c>
      <c r="H271">
        <v>1888</v>
      </c>
      <c r="I271">
        <v>13</v>
      </c>
      <c r="J271" t="s">
        <v>1673</v>
      </c>
      <c r="K271">
        <v>17485</v>
      </c>
    </row>
    <row r="272" spans="1:11" ht="15" customHeight="1" x14ac:dyDescent="0.35">
      <c r="A272">
        <v>11707908</v>
      </c>
      <c r="B272">
        <v>100006740820</v>
      </c>
      <c r="C272">
        <v>5999301</v>
      </c>
      <c r="D272">
        <v>1</v>
      </c>
      <c r="E272" t="s">
        <v>1525</v>
      </c>
      <c r="F272">
        <v>2</v>
      </c>
      <c r="G272" t="s">
        <v>47</v>
      </c>
      <c r="H272">
        <v>1888</v>
      </c>
      <c r="I272">
        <v>13</v>
      </c>
      <c r="J272" t="s">
        <v>1673</v>
      </c>
      <c r="K272">
        <v>17485</v>
      </c>
    </row>
    <row r="273" spans="1:11" ht="15" customHeight="1" x14ac:dyDescent="0.35">
      <c r="A273">
        <v>11707909</v>
      </c>
      <c r="B273">
        <v>100006740820</v>
      </c>
      <c r="C273">
        <v>5999301</v>
      </c>
      <c r="D273">
        <v>1</v>
      </c>
      <c r="E273" t="s">
        <v>1525</v>
      </c>
      <c r="F273">
        <v>3</v>
      </c>
      <c r="G273" t="s">
        <v>47</v>
      </c>
      <c r="H273">
        <v>1888</v>
      </c>
      <c r="I273">
        <v>13</v>
      </c>
      <c r="J273" t="s">
        <v>1673</v>
      </c>
      <c r="K273">
        <v>17485</v>
      </c>
    </row>
    <row r="274" spans="1:11" ht="15" customHeight="1" x14ac:dyDescent="0.35">
      <c r="A274">
        <v>11707910</v>
      </c>
      <c r="B274">
        <v>100006740820</v>
      </c>
      <c r="C274">
        <v>5999301</v>
      </c>
      <c r="D274">
        <v>1</v>
      </c>
      <c r="E274" t="s">
        <v>1525</v>
      </c>
      <c r="F274">
        <v>4</v>
      </c>
      <c r="G274" t="s">
        <v>47</v>
      </c>
      <c r="H274">
        <v>1888</v>
      </c>
      <c r="I274">
        <v>13</v>
      </c>
      <c r="J274" t="s">
        <v>1673</v>
      </c>
      <c r="K274">
        <v>17485</v>
      </c>
    </row>
    <row r="275" spans="1:11" ht="15" customHeight="1" x14ac:dyDescent="0.35">
      <c r="A275">
        <v>11707911</v>
      </c>
      <c r="B275">
        <v>100006740821</v>
      </c>
      <c r="C275">
        <v>5999602</v>
      </c>
      <c r="D275">
        <v>1</v>
      </c>
      <c r="E275" t="s">
        <v>1528</v>
      </c>
      <c r="F275">
        <v>1</v>
      </c>
      <c r="G275" t="s">
        <v>47</v>
      </c>
      <c r="H275">
        <v>1888</v>
      </c>
      <c r="I275">
        <v>14</v>
      </c>
      <c r="J275" t="s">
        <v>1673</v>
      </c>
      <c r="K275">
        <v>23495</v>
      </c>
    </row>
    <row r="276" spans="1:11" ht="15" customHeight="1" x14ac:dyDescent="0.35">
      <c r="A276">
        <v>11707912</v>
      </c>
      <c r="B276">
        <v>100006740822</v>
      </c>
      <c r="C276">
        <v>6002301</v>
      </c>
      <c r="D276">
        <v>1</v>
      </c>
      <c r="E276" t="s">
        <v>1531</v>
      </c>
      <c r="F276">
        <v>1</v>
      </c>
      <c r="G276" t="s">
        <v>47</v>
      </c>
      <c r="H276">
        <v>1888</v>
      </c>
      <c r="I276">
        <v>15</v>
      </c>
      <c r="J276" t="s">
        <v>1673</v>
      </c>
      <c r="K276">
        <v>25440</v>
      </c>
    </row>
    <row r="277" spans="1:11" ht="15" customHeight="1" x14ac:dyDescent="0.35">
      <c r="A277">
        <v>11707913</v>
      </c>
      <c r="B277">
        <v>100006740822</v>
      </c>
      <c r="C277">
        <v>6002301</v>
      </c>
      <c r="D277">
        <v>1</v>
      </c>
      <c r="E277" t="s">
        <v>1531</v>
      </c>
      <c r="F277">
        <v>2</v>
      </c>
      <c r="G277" t="s">
        <v>47</v>
      </c>
      <c r="H277">
        <v>1888</v>
      </c>
      <c r="I277">
        <v>15</v>
      </c>
      <c r="J277" t="s">
        <v>1673</v>
      </c>
      <c r="K277">
        <v>25440</v>
      </c>
    </row>
    <row r="278" spans="1:11" ht="15" customHeight="1" x14ac:dyDescent="0.35">
      <c r="A278">
        <v>11707914</v>
      </c>
      <c r="B278">
        <v>100006740823</v>
      </c>
      <c r="C278">
        <v>6002401</v>
      </c>
      <c r="D278">
        <v>1</v>
      </c>
      <c r="E278" t="s">
        <v>1534</v>
      </c>
      <c r="F278">
        <v>1</v>
      </c>
      <c r="G278" t="s">
        <v>47</v>
      </c>
      <c r="H278">
        <v>1888</v>
      </c>
      <c r="I278">
        <v>16</v>
      </c>
      <c r="J278" t="s">
        <v>1673</v>
      </c>
      <c r="K278">
        <v>25072</v>
      </c>
    </row>
    <row r="279" spans="1:11" ht="15" customHeight="1" x14ac:dyDescent="0.35">
      <c r="A279">
        <v>11707915</v>
      </c>
      <c r="B279">
        <v>100006740823</v>
      </c>
      <c r="C279">
        <v>6002401</v>
      </c>
      <c r="D279">
        <v>1</v>
      </c>
      <c r="E279" t="s">
        <v>1534</v>
      </c>
      <c r="F279">
        <v>2</v>
      </c>
      <c r="G279" t="s">
        <v>47</v>
      </c>
      <c r="H279">
        <v>1888</v>
      </c>
      <c r="I279">
        <v>16</v>
      </c>
      <c r="J279" t="s">
        <v>1673</v>
      </c>
      <c r="K279">
        <v>25072</v>
      </c>
    </row>
    <row r="280" spans="1:11" ht="15" customHeight="1" x14ac:dyDescent="0.35">
      <c r="A280">
        <v>11707916</v>
      </c>
      <c r="B280">
        <v>100006740824</v>
      </c>
      <c r="C280">
        <v>6005101</v>
      </c>
      <c r="D280">
        <v>1</v>
      </c>
      <c r="E280" t="s">
        <v>1537</v>
      </c>
      <c r="F280">
        <v>1</v>
      </c>
      <c r="G280" t="s">
        <v>47</v>
      </c>
      <c r="H280">
        <v>1888</v>
      </c>
      <c r="I280">
        <v>17</v>
      </c>
      <c r="J280" t="s">
        <v>1673</v>
      </c>
      <c r="K280">
        <v>19450</v>
      </c>
    </row>
    <row r="281" spans="1:11" ht="15" customHeight="1" x14ac:dyDescent="0.35">
      <c r="A281">
        <v>11707917</v>
      </c>
      <c r="B281">
        <v>100006740825</v>
      </c>
      <c r="C281">
        <v>6008001</v>
      </c>
      <c r="D281">
        <v>1</v>
      </c>
      <c r="E281" t="s">
        <v>1540</v>
      </c>
      <c r="F281">
        <v>1</v>
      </c>
      <c r="G281" t="s">
        <v>47</v>
      </c>
      <c r="H281">
        <v>1888</v>
      </c>
      <c r="I281">
        <v>18</v>
      </c>
      <c r="J281" t="s">
        <v>1673</v>
      </c>
      <c r="K281">
        <v>29213</v>
      </c>
    </row>
    <row r="282" spans="1:11" ht="15" customHeight="1" x14ac:dyDescent="0.35">
      <c r="A282">
        <v>11707987</v>
      </c>
      <c r="B282">
        <v>100006740870</v>
      </c>
      <c r="C282">
        <v>5997901</v>
      </c>
      <c r="D282">
        <v>4</v>
      </c>
      <c r="E282" t="s">
        <v>1258</v>
      </c>
      <c r="F282">
        <v>1</v>
      </c>
      <c r="G282" t="s">
        <v>69</v>
      </c>
      <c r="H282">
        <v>1051</v>
      </c>
      <c r="I282">
        <v>3</v>
      </c>
      <c r="J282" t="s">
        <v>1673</v>
      </c>
      <c r="K282">
        <v>14784</v>
      </c>
    </row>
    <row r="283" spans="1:11" ht="15" customHeight="1" x14ac:dyDescent="0.35">
      <c r="A283">
        <v>11707988</v>
      </c>
      <c r="B283">
        <v>100006740870</v>
      </c>
      <c r="C283">
        <v>5997901</v>
      </c>
      <c r="D283">
        <v>4</v>
      </c>
      <c r="E283" t="s">
        <v>1258</v>
      </c>
      <c r="F283">
        <v>2</v>
      </c>
      <c r="G283" t="s">
        <v>69</v>
      </c>
      <c r="H283">
        <v>1051</v>
      </c>
      <c r="I283">
        <v>3</v>
      </c>
      <c r="J283" t="s">
        <v>1673</v>
      </c>
      <c r="K283">
        <v>14784</v>
      </c>
    </row>
    <row r="284" spans="1:11" ht="15" customHeight="1" x14ac:dyDescent="0.35">
      <c r="A284">
        <v>11708000</v>
      </c>
      <c r="B284">
        <v>100006740872</v>
      </c>
      <c r="C284">
        <v>6012801</v>
      </c>
      <c r="D284">
        <v>1</v>
      </c>
      <c r="E284" t="s">
        <v>800</v>
      </c>
      <c r="F284">
        <v>1</v>
      </c>
      <c r="G284" t="s">
        <v>54</v>
      </c>
      <c r="H284">
        <v>1022</v>
      </c>
      <c r="I284">
        <v>6</v>
      </c>
      <c r="J284" t="s">
        <v>1673</v>
      </c>
      <c r="K284">
        <v>26981</v>
      </c>
    </row>
    <row r="285" spans="1:11" ht="15" customHeight="1" x14ac:dyDescent="0.35">
      <c r="A285">
        <v>11708005</v>
      </c>
      <c r="B285">
        <v>100006740876</v>
      </c>
      <c r="C285">
        <v>6010401</v>
      </c>
      <c r="D285">
        <v>4</v>
      </c>
      <c r="E285" t="s">
        <v>1148</v>
      </c>
      <c r="F285">
        <v>1</v>
      </c>
      <c r="G285" t="s">
        <v>62</v>
      </c>
      <c r="H285">
        <v>1042</v>
      </c>
      <c r="I285">
        <v>16</v>
      </c>
      <c r="J285" t="s">
        <v>1673</v>
      </c>
      <c r="K285">
        <v>8489</v>
      </c>
    </row>
    <row r="286" spans="1:11" ht="15" customHeight="1" x14ac:dyDescent="0.35">
      <c r="A286">
        <v>11708006</v>
      </c>
      <c r="B286">
        <v>100006740876</v>
      </c>
      <c r="C286">
        <v>6010401</v>
      </c>
      <c r="D286">
        <v>4</v>
      </c>
      <c r="E286" t="s">
        <v>1148</v>
      </c>
      <c r="F286">
        <v>2</v>
      </c>
      <c r="G286" t="s">
        <v>62</v>
      </c>
      <c r="H286">
        <v>1042</v>
      </c>
      <c r="I286">
        <v>16</v>
      </c>
      <c r="J286" t="s">
        <v>1673</v>
      </c>
      <c r="K286">
        <v>8489</v>
      </c>
    </row>
    <row r="287" spans="1:11" ht="15" customHeight="1" x14ac:dyDescent="0.35">
      <c r="A287">
        <v>11708007</v>
      </c>
      <c r="B287">
        <v>100006740876</v>
      </c>
      <c r="C287">
        <v>6010401</v>
      </c>
      <c r="D287">
        <v>4</v>
      </c>
      <c r="E287" t="s">
        <v>1148</v>
      </c>
      <c r="F287">
        <v>3</v>
      </c>
      <c r="G287" t="s">
        <v>62</v>
      </c>
      <c r="H287">
        <v>1042</v>
      </c>
      <c r="I287">
        <v>16</v>
      </c>
      <c r="J287" t="s">
        <v>1673</v>
      </c>
      <c r="K287">
        <v>8489</v>
      </c>
    </row>
    <row r="288" spans="1:11" ht="15" customHeight="1" x14ac:dyDescent="0.35">
      <c r="A288">
        <v>11708008</v>
      </c>
      <c r="B288">
        <v>100006740876</v>
      </c>
      <c r="C288">
        <v>6010401</v>
      </c>
      <c r="D288">
        <v>4</v>
      </c>
      <c r="E288" t="s">
        <v>1148</v>
      </c>
      <c r="F288">
        <v>4</v>
      </c>
      <c r="G288" t="s">
        <v>62</v>
      </c>
      <c r="H288">
        <v>1042</v>
      </c>
      <c r="I288">
        <v>16</v>
      </c>
      <c r="J288" t="s">
        <v>1673</v>
      </c>
      <c r="K288">
        <v>8489</v>
      </c>
    </row>
    <row r="289" spans="1:11" ht="15" customHeight="1" x14ac:dyDescent="0.35">
      <c r="A289">
        <v>11708009</v>
      </c>
      <c r="B289">
        <v>100006740876</v>
      </c>
      <c r="C289">
        <v>6010401</v>
      </c>
      <c r="D289">
        <v>4</v>
      </c>
      <c r="E289" t="s">
        <v>1148</v>
      </c>
      <c r="F289">
        <v>5</v>
      </c>
      <c r="G289" t="s">
        <v>62</v>
      </c>
      <c r="H289">
        <v>1042</v>
      </c>
      <c r="I289">
        <v>16</v>
      </c>
      <c r="J289" t="s">
        <v>1673</v>
      </c>
      <c r="K289">
        <v>8489</v>
      </c>
    </row>
    <row r="290" spans="1:11" ht="15" customHeight="1" x14ac:dyDescent="0.35">
      <c r="A290">
        <v>11708045</v>
      </c>
      <c r="B290">
        <v>100006740880</v>
      </c>
      <c r="C290">
        <v>5997902</v>
      </c>
      <c r="D290">
        <v>1</v>
      </c>
      <c r="E290" t="s">
        <v>1258</v>
      </c>
      <c r="F290">
        <v>3</v>
      </c>
      <c r="G290" t="s">
        <v>69</v>
      </c>
      <c r="H290">
        <v>1051</v>
      </c>
      <c r="I290">
        <v>3</v>
      </c>
      <c r="J290" t="s">
        <v>1673</v>
      </c>
      <c r="K290">
        <v>14784</v>
      </c>
    </row>
    <row r="291" spans="1:11" ht="15" customHeight="1" x14ac:dyDescent="0.35">
      <c r="A291">
        <v>11708046</v>
      </c>
      <c r="B291">
        <v>100006740880</v>
      </c>
      <c r="C291">
        <v>5997902</v>
      </c>
      <c r="D291">
        <v>1</v>
      </c>
      <c r="E291" t="s">
        <v>1258</v>
      </c>
      <c r="F291">
        <v>4</v>
      </c>
      <c r="G291" t="s">
        <v>69</v>
      </c>
      <c r="H291">
        <v>1051</v>
      </c>
      <c r="I291">
        <v>3</v>
      </c>
      <c r="J291" t="s">
        <v>1673</v>
      </c>
      <c r="K291">
        <v>14784</v>
      </c>
    </row>
    <row r="292" spans="1:11" ht="15" customHeight="1" x14ac:dyDescent="0.35">
      <c r="A292">
        <v>11708047</v>
      </c>
      <c r="B292">
        <v>100006740880</v>
      </c>
      <c r="C292">
        <v>5997902</v>
      </c>
      <c r="D292">
        <v>1</v>
      </c>
      <c r="E292" t="s">
        <v>1258</v>
      </c>
      <c r="F292">
        <v>5</v>
      </c>
      <c r="G292" t="s">
        <v>69</v>
      </c>
      <c r="H292">
        <v>1051</v>
      </c>
      <c r="I292">
        <v>3</v>
      </c>
      <c r="J292" t="s">
        <v>1673</v>
      </c>
      <c r="K292">
        <v>14784</v>
      </c>
    </row>
    <row r="293" spans="1:11" ht="15" customHeight="1" x14ac:dyDescent="0.35">
      <c r="A293">
        <v>11708048</v>
      </c>
      <c r="B293">
        <v>100006740880</v>
      </c>
      <c r="C293">
        <v>5997902</v>
      </c>
      <c r="D293">
        <v>1</v>
      </c>
      <c r="E293" t="s">
        <v>1258</v>
      </c>
      <c r="F293">
        <v>6</v>
      </c>
      <c r="G293" t="s">
        <v>69</v>
      </c>
      <c r="H293">
        <v>1051</v>
      </c>
      <c r="I293">
        <v>3</v>
      </c>
      <c r="J293" t="s">
        <v>1673</v>
      </c>
      <c r="K293">
        <v>14784</v>
      </c>
    </row>
    <row r="294" spans="1:11" ht="15" customHeight="1" x14ac:dyDescent="0.35">
      <c r="A294">
        <v>11708049</v>
      </c>
      <c r="B294">
        <v>100006740880</v>
      </c>
      <c r="C294">
        <v>5997902</v>
      </c>
      <c r="D294">
        <v>1</v>
      </c>
      <c r="E294" t="s">
        <v>1258</v>
      </c>
      <c r="F294">
        <v>7</v>
      </c>
      <c r="G294" t="s">
        <v>69</v>
      </c>
      <c r="H294">
        <v>1051</v>
      </c>
      <c r="I294">
        <v>3</v>
      </c>
      <c r="J294" t="s">
        <v>1673</v>
      </c>
      <c r="K294">
        <v>14784</v>
      </c>
    </row>
    <row r="295" spans="1:11" ht="15" customHeight="1" x14ac:dyDescent="0.35">
      <c r="A295">
        <v>11708050</v>
      </c>
      <c r="B295">
        <v>100006740880</v>
      </c>
      <c r="C295">
        <v>5997902</v>
      </c>
      <c r="D295">
        <v>1</v>
      </c>
      <c r="E295" t="s">
        <v>1258</v>
      </c>
      <c r="F295">
        <v>8</v>
      </c>
      <c r="G295" t="s">
        <v>69</v>
      </c>
      <c r="H295">
        <v>1051</v>
      </c>
      <c r="I295">
        <v>3</v>
      </c>
      <c r="J295" t="s">
        <v>1673</v>
      </c>
      <c r="K295">
        <v>14784</v>
      </c>
    </row>
    <row r="296" spans="1:11" ht="15" customHeight="1" x14ac:dyDescent="0.35">
      <c r="A296">
        <v>11708072</v>
      </c>
      <c r="B296">
        <v>100006740888</v>
      </c>
      <c r="C296">
        <v>6008401</v>
      </c>
      <c r="D296">
        <v>1</v>
      </c>
      <c r="E296" t="s">
        <v>1150</v>
      </c>
      <c r="F296">
        <v>1</v>
      </c>
      <c r="G296" t="s">
        <v>62</v>
      </c>
      <c r="H296">
        <v>1042</v>
      </c>
      <c r="I296">
        <v>17</v>
      </c>
      <c r="J296" t="s">
        <v>1673</v>
      </c>
      <c r="K296">
        <v>8456</v>
      </c>
    </row>
    <row r="297" spans="1:11" ht="15" customHeight="1" x14ac:dyDescent="0.35">
      <c r="A297">
        <v>11708073</v>
      </c>
      <c r="B297">
        <v>100006740888</v>
      </c>
      <c r="C297">
        <v>6008401</v>
      </c>
      <c r="D297">
        <v>1</v>
      </c>
      <c r="E297" t="s">
        <v>1150</v>
      </c>
      <c r="F297">
        <v>2</v>
      </c>
      <c r="G297" t="s">
        <v>62</v>
      </c>
      <c r="H297">
        <v>1042</v>
      </c>
      <c r="I297">
        <v>17</v>
      </c>
      <c r="J297" t="s">
        <v>1673</v>
      </c>
      <c r="K297">
        <v>8456</v>
      </c>
    </row>
    <row r="298" spans="1:11" ht="15" customHeight="1" x14ac:dyDescent="0.35">
      <c r="A298">
        <v>11708074</v>
      </c>
      <c r="B298">
        <v>100006740888</v>
      </c>
      <c r="C298">
        <v>6008401</v>
      </c>
      <c r="D298">
        <v>1</v>
      </c>
      <c r="E298" t="s">
        <v>1150</v>
      </c>
      <c r="F298">
        <v>3</v>
      </c>
      <c r="G298" t="s">
        <v>62</v>
      </c>
      <c r="H298">
        <v>1042</v>
      </c>
      <c r="I298">
        <v>17</v>
      </c>
      <c r="J298" t="s">
        <v>1673</v>
      </c>
      <c r="K298">
        <v>8456</v>
      </c>
    </row>
    <row r="299" spans="1:11" ht="15" customHeight="1" x14ac:dyDescent="0.35">
      <c r="A299">
        <v>11708075</v>
      </c>
      <c r="B299">
        <v>100006740888</v>
      </c>
      <c r="C299">
        <v>6008401</v>
      </c>
      <c r="D299">
        <v>1</v>
      </c>
      <c r="E299" t="s">
        <v>1150</v>
      </c>
      <c r="F299">
        <v>4</v>
      </c>
      <c r="G299" t="s">
        <v>62</v>
      </c>
      <c r="H299">
        <v>1042</v>
      </c>
      <c r="I299">
        <v>17</v>
      </c>
      <c r="J299" t="s">
        <v>1673</v>
      </c>
      <c r="K299">
        <v>8456</v>
      </c>
    </row>
    <row r="300" spans="1:11" ht="15" customHeight="1" x14ac:dyDescent="0.35">
      <c r="A300">
        <v>11708076</v>
      </c>
      <c r="B300">
        <v>100006740888</v>
      </c>
      <c r="C300">
        <v>6008401</v>
      </c>
      <c r="D300">
        <v>1</v>
      </c>
      <c r="E300" t="s">
        <v>1150</v>
      </c>
      <c r="F300">
        <v>5</v>
      </c>
      <c r="G300" t="s">
        <v>62</v>
      </c>
      <c r="H300">
        <v>1042</v>
      </c>
      <c r="I300">
        <v>17</v>
      </c>
      <c r="J300" t="s">
        <v>1673</v>
      </c>
      <c r="K300">
        <v>8456</v>
      </c>
    </row>
    <row r="301" spans="1:11" ht="15" customHeight="1" x14ac:dyDescent="0.35">
      <c r="A301">
        <v>11708077</v>
      </c>
      <c r="B301">
        <v>100006740889</v>
      </c>
      <c r="C301">
        <v>6010402</v>
      </c>
      <c r="D301">
        <v>1</v>
      </c>
      <c r="E301" t="s">
        <v>1148</v>
      </c>
      <c r="F301">
        <v>6</v>
      </c>
      <c r="G301" t="s">
        <v>62</v>
      </c>
      <c r="H301">
        <v>1042</v>
      </c>
      <c r="I301">
        <v>16</v>
      </c>
      <c r="J301" t="s">
        <v>1673</v>
      </c>
      <c r="K301">
        <v>8489</v>
      </c>
    </row>
    <row r="302" spans="1:11" ht="15" customHeight="1" x14ac:dyDescent="0.35">
      <c r="A302">
        <v>11708078</v>
      </c>
      <c r="B302">
        <v>100006740889</v>
      </c>
      <c r="C302">
        <v>6010402</v>
      </c>
      <c r="D302">
        <v>1</v>
      </c>
      <c r="E302" t="s">
        <v>1148</v>
      </c>
      <c r="F302">
        <v>7</v>
      </c>
      <c r="G302" t="s">
        <v>62</v>
      </c>
      <c r="H302">
        <v>1042</v>
      </c>
      <c r="I302">
        <v>16</v>
      </c>
      <c r="J302" t="s">
        <v>1673</v>
      </c>
      <c r="K302">
        <v>8489</v>
      </c>
    </row>
    <row r="303" spans="1:11" ht="15" customHeight="1" x14ac:dyDescent="0.35">
      <c r="A303">
        <v>11708079</v>
      </c>
      <c r="B303">
        <v>100006740889</v>
      </c>
      <c r="C303">
        <v>6010402</v>
      </c>
      <c r="D303">
        <v>1</v>
      </c>
      <c r="E303" t="s">
        <v>1148</v>
      </c>
      <c r="F303">
        <v>8</v>
      </c>
      <c r="G303" t="s">
        <v>62</v>
      </c>
      <c r="H303">
        <v>1042</v>
      </c>
      <c r="I303">
        <v>16</v>
      </c>
      <c r="J303" t="s">
        <v>1673</v>
      </c>
      <c r="K303">
        <v>8489</v>
      </c>
    </row>
    <row r="304" spans="1:11" ht="15" customHeight="1" x14ac:dyDescent="0.35">
      <c r="A304">
        <v>11708080</v>
      </c>
      <c r="B304">
        <v>100006740889</v>
      </c>
      <c r="C304">
        <v>6010402</v>
      </c>
      <c r="D304">
        <v>1</v>
      </c>
      <c r="E304" t="s">
        <v>1148</v>
      </c>
      <c r="F304">
        <v>9</v>
      </c>
      <c r="G304" t="s">
        <v>62</v>
      </c>
      <c r="H304">
        <v>1042</v>
      </c>
      <c r="I304">
        <v>16</v>
      </c>
      <c r="J304" t="s">
        <v>1673</v>
      </c>
      <c r="K304">
        <v>8489</v>
      </c>
    </row>
    <row r="305" spans="1:11" ht="15" customHeight="1" x14ac:dyDescent="0.35">
      <c r="A305">
        <v>11708081</v>
      </c>
      <c r="B305">
        <v>100006740889</v>
      </c>
      <c r="C305">
        <v>6010402</v>
      </c>
      <c r="D305">
        <v>1</v>
      </c>
      <c r="E305" t="s">
        <v>1148</v>
      </c>
      <c r="F305">
        <v>10</v>
      </c>
      <c r="G305" t="s">
        <v>62</v>
      </c>
      <c r="H305">
        <v>1042</v>
      </c>
      <c r="I305">
        <v>16</v>
      </c>
      <c r="J305" t="s">
        <v>1673</v>
      </c>
      <c r="K305">
        <v>8489</v>
      </c>
    </row>
    <row r="306" spans="1:11" ht="15" customHeight="1" x14ac:dyDescent="0.35">
      <c r="A306">
        <v>11708082</v>
      </c>
      <c r="B306">
        <v>100006740889</v>
      </c>
      <c r="C306">
        <v>6010402</v>
      </c>
      <c r="D306">
        <v>1</v>
      </c>
      <c r="E306" t="s">
        <v>1148</v>
      </c>
      <c r="F306">
        <v>11</v>
      </c>
      <c r="G306" t="s">
        <v>62</v>
      </c>
      <c r="H306">
        <v>1042</v>
      </c>
      <c r="I306">
        <v>16</v>
      </c>
      <c r="J306" t="s">
        <v>1673</v>
      </c>
      <c r="K306">
        <v>8489</v>
      </c>
    </row>
    <row r="307" spans="1:11" ht="15" customHeight="1" x14ac:dyDescent="0.35">
      <c r="A307">
        <v>11708083</v>
      </c>
      <c r="B307">
        <v>100006740889</v>
      </c>
      <c r="C307">
        <v>6010402</v>
      </c>
      <c r="D307">
        <v>1</v>
      </c>
      <c r="E307" t="s">
        <v>1148</v>
      </c>
      <c r="F307">
        <v>12</v>
      </c>
      <c r="G307" t="s">
        <v>62</v>
      </c>
      <c r="H307">
        <v>1042</v>
      </c>
      <c r="I307">
        <v>16</v>
      </c>
      <c r="J307" t="s">
        <v>1673</v>
      </c>
      <c r="K307">
        <v>8489</v>
      </c>
    </row>
    <row r="308" spans="1:11" ht="15" customHeight="1" x14ac:dyDescent="0.35">
      <c r="A308">
        <v>11708084</v>
      </c>
      <c r="B308">
        <v>100006740889</v>
      </c>
      <c r="C308">
        <v>6010402</v>
      </c>
      <c r="D308">
        <v>1</v>
      </c>
      <c r="E308" t="s">
        <v>1148</v>
      </c>
      <c r="F308">
        <v>13</v>
      </c>
      <c r="G308" t="s">
        <v>62</v>
      </c>
      <c r="H308">
        <v>1042</v>
      </c>
      <c r="I308">
        <v>16</v>
      </c>
      <c r="J308" t="s">
        <v>1673</v>
      </c>
      <c r="K308">
        <v>8489</v>
      </c>
    </row>
    <row r="309" spans="1:11" ht="15" customHeight="1" x14ac:dyDescent="0.35">
      <c r="A309">
        <v>11708122</v>
      </c>
      <c r="B309">
        <v>100006740904</v>
      </c>
      <c r="C309">
        <v>6013501</v>
      </c>
      <c r="D309">
        <v>3</v>
      </c>
      <c r="E309" t="s">
        <v>709</v>
      </c>
      <c r="F309">
        <v>1</v>
      </c>
      <c r="G309" t="s">
        <v>49</v>
      </c>
      <c r="H309">
        <v>1018</v>
      </c>
      <c r="I309">
        <v>3</v>
      </c>
      <c r="J309" t="s">
        <v>1673</v>
      </c>
      <c r="K309">
        <v>17498</v>
      </c>
    </row>
    <row r="310" spans="1:11" ht="15" customHeight="1" x14ac:dyDescent="0.35">
      <c r="A310">
        <v>11708123</v>
      </c>
      <c r="B310">
        <v>100006740904</v>
      </c>
      <c r="C310">
        <v>6013501</v>
      </c>
      <c r="D310">
        <v>3</v>
      </c>
      <c r="E310" t="s">
        <v>709</v>
      </c>
      <c r="F310">
        <v>2</v>
      </c>
      <c r="G310" t="s">
        <v>49</v>
      </c>
      <c r="H310">
        <v>1018</v>
      </c>
      <c r="I310">
        <v>3</v>
      </c>
      <c r="J310" t="s">
        <v>1673</v>
      </c>
      <c r="K310">
        <v>17498</v>
      </c>
    </row>
    <row r="311" spans="1:11" ht="15" customHeight="1" x14ac:dyDescent="0.35">
      <c r="A311">
        <v>11708127</v>
      </c>
      <c r="B311">
        <v>100006740906</v>
      </c>
      <c r="C311">
        <v>6013402</v>
      </c>
      <c r="D311">
        <v>2</v>
      </c>
      <c r="E311" t="s">
        <v>897</v>
      </c>
      <c r="F311">
        <v>1</v>
      </c>
      <c r="G311" t="s">
        <v>65</v>
      </c>
      <c r="H311">
        <v>1033</v>
      </c>
      <c r="I311">
        <v>5</v>
      </c>
      <c r="J311" t="s">
        <v>1673</v>
      </c>
      <c r="K311">
        <v>5718</v>
      </c>
    </row>
    <row r="312" spans="1:11" ht="15" customHeight="1" x14ac:dyDescent="0.35">
      <c r="A312">
        <v>11708128</v>
      </c>
      <c r="B312">
        <v>100006740906</v>
      </c>
      <c r="C312">
        <v>6013402</v>
      </c>
      <c r="D312">
        <v>2</v>
      </c>
      <c r="E312" t="s">
        <v>897</v>
      </c>
      <c r="F312">
        <v>2</v>
      </c>
      <c r="G312" t="s">
        <v>65</v>
      </c>
      <c r="H312">
        <v>1033</v>
      </c>
      <c r="I312">
        <v>5</v>
      </c>
      <c r="J312" t="s">
        <v>1673</v>
      </c>
      <c r="K312">
        <v>5718</v>
      </c>
    </row>
    <row r="313" spans="1:11" ht="15" customHeight="1" x14ac:dyDescent="0.35">
      <c r="A313">
        <v>11708129</v>
      </c>
      <c r="B313">
        <v>100006740907</v>
      </c>
      <c r="C313">
        <v>6013403</v>
      </c>
      <c r="D313">
        <v>2</v>
      </c>
      <c r="E313" t="s">
        <v>897</v>
      </c>
      <c r="F313">
        <v>3</v>
      </c>
      <c r="G313" t="s">
        <v>65</v>
      </c>
      <c r="H313">
        <v>1033</v>
      </c>
      <c r="I313">
        <v>5</v>
      </c>
      <c r="J313" t="s">
        <v>1673</v>
      </c>
      <c r="K313">
        <v>5718</v>
      </c>
    </row>
    <row r="314" spans="1:11" ht="15" customHeight="1" x14ac:dyDescent="0.35">
      <c r="A314">
        <v>11708130</v>
      </c>
      <c r="B314">
        <v>100006740908</v>
      </c>
      <c r="C314">
        <v>6013404</v>
      </c>
      <c r="D314">
        <v>2</v>
      </c>
      <c r="E314" t="s">
        <v>897</v>
      </c>
      <c r="F314">
        <v>4</v>
      </c>
      <c r="G314" t="s">
        <v>65</v>
      </c>
      <c r="H314">
        <v>1033</v>
      </c>
      <c r="I314">
        <v>5</v>
      </c>
      <c r="J314" t="s">
        <v>1673</v>
      </c>
      <c r="K314">
        <v>5718</v>
      </c>
    </row>
    <row r="315" spans="1:11" ht="15" customHeight="1" x14ac:dyDescent="0.35">
      <c r="A315">
        <v>11708136</v>
      </c>
      <c r="B315">
        <v>100006740914</v>
      </c>
      <c r="C315">
        <v>6015501</v>
      </c>
      <c r="D315">
        <v>2</v>
      </c>
      <c r="E315" t="s">
        <v>1152</v>
      </c>
      <c r="F315">
        <v>1</v>
      </c>
      <c r="G315" t="s">
        <v>62</v>
      </c>
      <c r="H315">
        <v>1042</v>
      </c>
      <c r="I315">
        <v>18</v>
      </c>
      <c r="J315" t="s">
        <v>1673</v>
      </c>
      <c r="K315">
        <v>8465</v>
      </c>
    </row>
    <row r="316" spans="1:11" ht="15" customHeight="1" x14ac:dyDescent="0.35">
      <c r="A316">
        <v>11708139</v>
      </c>
      <c r="B316">
        <v>100006740917</v>
      </c>
      <c r="C316">
        <v>6014001</v>
      </c>
      <c r="D316">
        <v>4</v>
      </c>
      <c r="E316" t="s">
        <v>1236</v>
      </c>
      <c r="F316">
        <v>1</v>
      </c>
      <c r="G316" t="s">
        <v>68</v>
      </c>
      <c r="H316">
        <v>1048</v>
      </c>
      <c r="I316">
        <v>1</v>
      </c>
      <c r="J316" t="s">
        <v>1673</v>
      </c>
      <c r="K316">
        <v>8491</v>
      </c>
    </row>
    <row r="317" spans="1:11" ht="15" customHeight="1" x14ac:dyDescent="0.35">
      <c r="A317">
        <v>11708151</v>
      </c>
      <c r="B317">
        <v>100006740920</v>
      </c>
      <c r="C317">
        <v>6014002</v>
      </c>
      <c r="D317">
        <v>1</v>
      </c>
      <c r="E317" t="s">
        <v>1236</v>
      </c>
      <c r="F317">
        <v>2</v>
      </c>
      <c r="G317" t="s">
        <v>68</v>
      </c>
      <c r="H317">
        <v>1048</v>
      </c>
      <c r="I317">
        <v>1</v>
      </c>
      <c r="J317" t="s">
        <v>1673</v>
      </c>
      <c r="K317">
        <v>8491</v>
      </c>
    </row>
    <row r="318" spans="1:11" ht="15" customHeight="1" x14ac:dyDescent="0.35">
      <c r="A318">
        <v>11708152</v>
      </c>
      <c r="B318">
        <v>100006740920</v>
      </c>
      <c r="C318">
        <v>6014002</v>
      </c>
      <c r="D318">
        <v>1</v>
      </c>
      <c r="E318" t="s">
        <v>1236</v>
      </c>
      <c r="F318">
        <v>3</v>
      </c>
      <c r="G318" t="s">
        <v>68</v>
      </c>
      <c r="H318">
        <v>1048</v>
      </c>
      <c r="I318">
        <v>1</v>
      </c>
      <c r="J318" t="s">
        <v>1673</v>
      </c>
      <c r="K318">
        <v>8491</v>
      </c>
    </row>
    <row r="319" spans="1:11" ht="15" customHeight="1" x14ac:dyDescent="0.35">
      <c r="A319">
        <v>11708153</v>
      </c>
      <c r="B319">
        <v>100006740920</v>
      </c>
      <c r="C319">
        <v>6014002</v>
      </c>
      <c r="D319">
        <v>1</v>
      </c>
      <c r="E319" t="s">
        <v>1236</v>
      </c>
      <c r="F319">
        <v>4</v>
      </c>
      <c r="G319" t="s">
        <v>68</v>
      </c>
      <c r="H319">
        <v>1048</v>
      </c>
      <c r="I319">
        <v>1</v>
      </c>
      <c r="J319" t="s">
        <v>1673</v>
      </c>
      <c r="K319">
        <v>8491</v>
      </c>
    </row>
    <row r="320" spans="1:11" ht="15" customHeight="1" x14ac:dyDescent="0.35">
      <c r="A320">
        <v>11708154</v>
      </c>
      <c r="B320">
        <v>100006740920</v>
      </c>
      <c r="C320">
        <v>6014002</v>
      </c>
      <c r="D320">
        <v>1</v>
      </c>
      <c r="E320" t="s">
        <v>1236</v>
      </c>
      <c r="F320">
        <v>5</v>
      </c>
      <c r="G320" t="s">
        <v>68</v>
      </c>
      <c r="H320">
        <v>1048</v>
      </c>
      <c r="I320">
        <v>1</v>
      </c>
      <c r="J320" t="s">
        <v>1673</v>
      </c>
      <c r="K320">
        <v>8491</v>
      </c>
    </row>
    <row r="321" spans="1:11" ht="15" customHeight="1" x14ac:dyDescent="0.35">
      <c r="A321">
        <v>11708162</v>
      </c>
      <c r="B321">
        <v>100006740925</v>
      </c>
      <c r="C321">
        <v>6017901</v>
      </c>
      <c r="D321">
        <v>4</v>
      </c>
      <c r="E321" t="s">
        <v>1154</v>
      </c>
      <c r="F321">
        <v>1</v>
      </c>
      <c r="G321" t="s">
        <v>62</v>
      </c>
      <c r="H321">
        <v>1042</v>
      </c>
      <c r="I321">
        <v>19</v>
      </c>
      <c r="J321" t="s">
        <v>1673</v>
      </c>
      <c r="K321">
        <v>27733</v>
      </c>
    </row>
    <row r="322" spans="1:11" ht="15" customHeight="1" x14ac:dyDescent="0.35">
      <c r="A322">
        <v>11708163</v>
      </c>
      <c r="B322">
        <v>100006740925</v>
      </c>
      <c r="C322">
        <v>6017901</v>
      </c>
      <c r="D322">
        <v>4</v>
      </c>
      <c r="E322" t="s">
        <v>1154</v>
      </c>
      <c r="F322">
        <v>2</v>
      </c>
      <c r="G322" t="s">
        <v>62</v>
      </c>
      <c r="H322">
        <v>1042</v>
      </c>
      <c r="I322">
        <v>19</v>
      </c>
      <c r="J322" t="s">
        <v>1673</v>
      </c>
      <c r="K322">
        <v>27733</v>
      </c>
    </row>
    <row r="323" spans="1:11" ht="15" customHeight="1" x14ac:dyDescent="0.35">
      <c r="A323">
        <v>11708164</v>
      </c>
      <c r="B323">
        <v>100006740925</v>
      </c>
      <c r="C323">
        <v>6017901</v>
      </c>
      <c r="D323">
        <v>4</v>
      </c>
      <c r="E323" t="s">
        <v>1154</v>
      </c>
      <c r="F323">
        <v>3</v>
      </c>
      <c r="G323" t="s">
        <v>62</v>
      </c>
      <c r="H323">
        <v>1042</v>
      </c>
      <c r="I323">
        <v>19</v>
      </c>
      <c r="J323" t="s">
        <v>1673</v>
      </c>
      <c r="K323">
        <v>27733</v>
      </c>
    </row>
    <row r="324" spans="1:11" ht="15" customHeight="1" x14ac:dyDescent="0.35">
      <c r="A324">
        <v>11708165</v>
      </c>
      <c r="B324">
        <v>100006740925</v>
      </c>
      <c r="C324">
        <v>6017901</v>
      </c>
      <c r="D324">
        <v>4</v>
      </c>
      <c r="E324" t="s">
        <v>1154</v>
      </c>
      <c r="F324">
        <v>4</v>
      </c>
      <c r="G324" t="s">
        <v>62</v>
      </c>
      <c r="H324">
        <v>1042</v>
      </c>
      <c r="I324">
        <v>19</v>
      </c>
      <c r="J324" t="s">
        <v>1673</v>
      </c>
      <c r="K324">
        <v>27733</v>
      </c>
    </row>
    <row r="325" spans="1:11" ht="15" customHeight="1" x14ac:dyDescent="0.35">
      <c r="A325">
        <v>11708186</v>
      </c>
      <c r="B325">
        <v>100006740929</v>
      </c>
      <c r="C325">
        <v>6017601</v>
      </c>
      <c r="D325">
        <v>2</v>
      </c>
      <c r="E325" t="s">
        <v>1156</v>
      </c>
      <c r="F325">
        <v>1</v>
      </c>
      <c r="G325" t="s">
        <v>62</v>
      </c>
      <c r="H325">
        <v>1042</v>
      </c>
      <c r="I325">
        <v>20</v>
      </c>
      <c r="J325" t="s">
        <v>1673</v>
      </c>
      <c r="K325">
        <v>8094</v>
      </c>
    </row>
    <row r="326" spans="1:11" ht="15" customHeight="1" x14ac:dyDescent="0.35">
      <c r="A326">
        <v>11708187</v>
      </c>
      <c r="B326">
        <v>100006740930</v>
      </c>
      <c r="C326">
        <v>6017602</v>
      </c>
      <c r="D326">
        <v>2</v>
      </c>
      <c r="E326" t="s">
        <v>1156</v>
      </c>
      <c r="F326">
        <v>2</v>
      </c>
      <c r="G326" t="s">
        <v>62</v>
      </c>
      <c r="H326">
        <v>1042</v>
      </c>
      <c r="I326">
        <v>20</v>
      </c>
      <c r="J326" t="s">
        <v>1673</v>
      </c>
      <c r="K326">
        <v>8094</v>
      </c>
    </row>
    <row r="327" spans="1:11" ht="15" customHeight="1" x14ac:dyDescent="0.35">
      <c r="A327">
        <v>11708188</v>
      </c>
      <c r="B327">
        <v>100006740931</v>
      </c>
      <c r="C327">
        <v>6017603</v>
      </c>
      <c r="D327">
        <v>2</v>
      </c>
      <c r="E327" t="s">
        <v>1156</v>
      </c>
      <c r="F327">
        <v>3</v>
      </c>
      <c r="G327" t="s">
        <v>62</v>
      </c>
      <c r="H327">
        <v>1042</v>
      </c>
      <c r="I327">
        <v>20</v>
      </c>
      <c r="J327" t="s">
        <v>1673</v>
      </c>
      <c r="K327">
        <v>8094</v>
      </c>
    </row>
    <row r="328" spans="1:11" ht="15" customHeight="1" x14ac:dyDescent="0.35">
      <c r="A328">
        <v>11708189</v>
      </c>
      <c r="B328">
        <v>100006740932</v>
      </c>
      <c r="C328">
        <v>6017902</v>
      </c>
      <c r="D328">
        <v>1</v>
      </c>
      <c r="E328" t="s">
        <v>1154</v>
      </c>
      <c r="F328">
        <v>5</v>
      </c>
      <c r="G328" t="s">
        <v>62</v>
      </c>
      <c r="H328">
        <v>1042</v>
      </c>
      <c r="I328">
        <v>19</v>
      </c>
      <c r="J328" t="s">
        <v>1673</v>
      </c>
      <c r="K328">
        <v>27733</v>
      </c>
    </row>
    <row r="329" spans="1:11" ht="15" customHeight="1" x14ac:dyDescent="0.35">
      <c r="A329">
        <v>11708190</v>
      </c>
      <c r="B329">
        <v>100006740932</v>
      </c>
      <c r="C329">
        <v>6017902</v>
      </c>
      <c r="D329">
        <v>1</v>
      </c>
      <c r="E329" t="s">
        <v>1154</v>
      </c>
      <c r="F329">
        <v>6</v>
      </c>
      <c r="G329" t="s">
        <v>62</v>
      </c>
      <c r="H329">
        <v>1042</v>
      </c>
      <c r="I329">
        <v>19</v>
      </c>
      <c r="J329" t="s">
        <v>1673</v>
      </c>
      <c r="K329">
        <v>27733</v>
      </c>
    </row>
    <row r="330" spans="1:11" ht="15" customHeight="1" x14ac:dyDescent="0.35">
      <c r="A330">
        <v>11708191</v>
      </c>
      <c r="B330">
        <v>100006740932</v>
      </c>
      <c r="C330">
        <v>6017902</v>
      </c>
      <c r="D330">
        <v>1</v>
      </c>
      <c r="E330" t="s">
        <v>1154</v>
      </c>
      <c r="F330">
        <v>7</v>
      </c>
      <c r="G330" t="s">
        <v>62</v>
      </c>
      <c r="H330">
        <v>1042</v>
      </c>
      <c r="I330">
        <v>19</v>
      </c>
      <c r="J330" t="s">
        <v>1673</v>
      </c>
      <c r="K330">
        <v>27733</v>
      </c>
    </row>
    <row r="331" spans="1:11" ht="15" customHeight="1" x14ac:dyDescent="0.35">
      <c r="A331">
        <v>11708192</v>
      </c>
      <c r="B331">
        <v>100006740932</v>
      </c>
      <c r="C331">
        <v>6017902</v>
      </c>
      <c r="D331">
        <v>1</v>
      </c>
      <c r="E331" t="s">
        <v>1154</v>
      </c>
      <c r="F331">
        <v>8</v>
      </c>
      <c r="G331" t="s">
        <v>62</v>
      </c>
      <c r="H331">
        <v>1042</v>
      </c>
      <c r="I331">
        <v>19</v>
      </c>
      <c r="J331" t="s">
        <v>1673</v>
      </c>
      <c r="K331">
        <v>27733</v>
      </c>
    </row>
    <row r="332" spans="1:11" ht="15" customHeight="1" x14ac:dyDescent="0.35">
      <c r="A332">
        <v>11708193</v>
      </c>
      <c r="B332">
        <v>100006740932</v>
      </c>
      <c r="C332">
        <v>6017902</v>
      </c>
      <c r="D332">
        <v>1</v>
      </c>
      <c r="E332" t="s">
        <v>1154</v>
      </c>
      <c r="F332">
        <v>9</v>
      </c>
      <c r="G332" t="s">
        <v>62</v>
      </c>
      <c r="H332">
        <v>1042</v>
      </c>
      <c r="I332">
        <v>19</v>
      </c>
      <c r="J332" t="s">
        <v>1673</v>
      </c>
      <c r="K332">
        <v>27733</v>
      </c>
    </row>
    <row r="333" spans="1:11" ht="15" customHeight="1" x14ac:dyDescent="0.35">
      <c r="A333">
        <v>11708194</v>
      </c>
      <c r="B333">
        <v>100006740932</v>
      </c>
      <c r="C333">
        <v>6017902</v>
      </c>
      <c r="D333">
        <v>1</v>
      </c>
      <c r="E333" t="s">
        <v>1154</v>
      </c>
      <c r="F333">
        <v>10</v>
      </c>
      <c r="G333" t="s">
        <v>62</v>
      </c>
      <c r="H333">
        <v>1042</v>
      </c>
      <c r="I333">
        <v>19</v>
      </c>
      <c r="J333" t="s">
        <v>1673</v>
      </c>
      <c r="K333">
        <v>27733</v>
      </c>
    </row>
    <row r="334" spans="1:11" ht="15" customHeight="1" x14ac:dyDescent="0.35">
      <c r="A334">
        <v>11708210</v>
      </c>
      <c r="B334">
        <v>100006740942</v>
      </c>
      <c r="C334">
        <v>6018001</v>
      </c>
      <c r="D334">
        <v>2</v>
      </c>
      <c r="E334" t="s">
        <v>1643</v>
      </c>
      <c r="F334">
        <v>1</v>
      </c>
      <c r="G334" t="s">
        <v>74</v>
      </c>
      <c r="H334">
        <v>1981</v>
      </c>
      <c r="I334">
        <v>7</v>
      </c>
      <c r="J334" t="s">
        <v>1673</v>
      </c>
      <c r="K334">
        <v>3063</v>
      </c>
    </row>
    <row r="335" spans="1:11" ht="15" customHeight="1" x14ac:dyDescent="0.35">
      <c r="A335">
        <v>11708211</v>
      </c>
      <c r="B335">
        <v>100006740943</v>
      </c>
      <c r="C335">
        <v>6018002</v>
      </c>
      <c r="D335">
        <v>2</v>
      </c>
      <c r="E335" t="s">
        <v>1643</v>
      </c>
      <c r="F335">
        <v>2</v>
      </c>
      <c r="G335" t="s">
        <v>74</v>
      </c>
      <c r="H335">
        <v>1981</v>
      </c>
      <c r="I335">
        <v>7</v>
      </c>
      <c r="J335" t="s">
        <v>1673</v>
      </c>
      <c r="K335">
        <v>3063</v>
      </c>
    </row>
    <row r="336" spans="1:11" ht="15" customHeight="1" x14ac:dyDescent="0.35">
      <c r="A336">
        <v>11708212</v>
      </c>
      <c r="B336">
        <v>100006740944</v>
      </c>
      <c r="C336">
        <v>6018003</v>
      </c>
      <c r="D336">
        <v>2</v>
      </c>
      <c r="E336" t="s">
        <v>1643</v>
      </c>
      <c r="F336">
        <v>3</v>
      </c>
      <c r="G336" t="s">
        <v>74</v>
      </c>
      <c r="H336">
        <v>1981</v>
      </c>
      <c r="I336">
        <v>7</v>
      </c>
      <c r="J336" t="s">
        <v>1673</v>
      </c>
      <c r="K336">
        <v>3063</v>
      </c>
    </row>
    <row r="337" spans="1:11" ht="15" customHeight="1" x14ac:dyDescent="0.35">
      <c r="A337">
        <v>11708220</v>
      </c>
      <c r="B337">
        <v>100006740950</v>
      </c>
      <c r="C337">
        <v>6019801</v>
      </c>
      <c r="D337">
        <v>1</v>
      </c>
      <c r="E337" t="s">
        <v>729</v>
      </c>
      <c r="F337">
        <v>1</v>
      </c>
      <c r="G337" t="s">
        <v>59</v>
      </c>
      <c r="H337">
        <v>1019</v>
      </c>
      <c r="I337">
        <v>3</v>
      </c>
      <c r="J337" t="s">
        <v>1673</v>
      </c>
      <c r="K337">
        <v>17311</v>
      </c>
    </row>
    <row r="338" spans="1:11" ht="15" customHeight="1" x14ac:dyDescent="0.35">
      <c r="A338">
        <v>11708221</v>
      </c>
      <c r="B338">
        <v>100006740950</v>
      </c>
      <c r="C338">
        <v>6019801</v>
      </c>
      <c r="D338">
        <v>1</v>
      </c>
      <c r="E338" t="s">
        <v>729</v>
      </c>
      <c r="F338">
        <v>2</v>
      </c>
      <c r="G338" t="s">
        <v>59</v>
      </c>
      <c r="H338">
        <v>1019</v>
      </c>
      <c r="I338">
        <v>3</v>
      </c>
      <c r="J338" t="s">
        <v>1673</v>
      </c>
      <c r="K338">
        <v>17311</v>
      </c>
    </row>
    <row r="339" spans="1:11" ht="15" customHeight="1" x14ac:dyDescent="0.35">
      <c r="A339">
        <v>11708223</v>
      </c>
      <c r="B339">
        <v>100006740952</v>
      </c>
      <c r="C339">
        <v>6020301</v>
      </c>
      <c r="D339">
        <v>3</v>
      </c>
      <c r="E339" t="s">
        <v>731</v>
      </c>
      <c r="F339">
        <v>1</v>
      </c>
      <c r="G339" t="s">
        <v>59</v>
      </c>
      <c r="H339">
        <v>1019</v>
      </c>
      <c r="I339">
        <v>4</v>
      </c>
      <c r="J339" t="s">
        <v>1673</v>
      </c>
      <c r="K339">
        <v>7057</v>
      </c>
    </row>
    <row r="340" spans="1:11" ht="15" customHeight="1" x14ac:dyDescent="0.35">
      <c r="A340">
        <v>11708224</v>
      </c>
      <c r="B340">
        <v>100006740953</v>
      </c>
      <c r="C340">
        <v>6020701</v>
      </c>
      <c r="D340">
        <v>4</v>
      </c>
      <c r="E340" t="s">
        <v>1159</v>
      </c>
      <c r="F340">
        <v>1</v>
      </c>
      <c r="G340" t="s">
        <v>62</v>
      </c>
      <c r="H340">
        <v>1042</v>
      </c>
      <c r="I340">
        <v>21</v>
      </c>
      <c r="J340" t="s">
        <v>1673</v>
      </c>
      <c r="K340">
        <v>8279</v>
      </c>
    </row>
    <row r="341" spans="1:11" ht="15" customHeight="1" x14ac:dyDescent="0.35">
      <c r="A341">
        <v>11708239</v>
      </c>
      <c r="B341">
        <v>100006740955</v>
      </c>
      <c r="C341">
        <v>6020702</v>
      </c>
      <c r="D341">
        <v>1</v>
      </c>
      <c r="E341" t="s">
        <v>1159</v>
      </c>
      <c r="F341">
        <v>2</v>
      </c>
      <c r="G341" t="s">
        <v>62</v>
      </c>
      <c r="H341">
        <v>1042</v>
      </c>
      <c r="I341">
        <v>21</v>
      </c>
      <c r="J341" t="s">
        <v>1673</v>
      </c>
      <c r="K341">
        <v>8279</v>
      </c>
    </row>
    <row r="342" spans="1:11" ht="15" customHeight="1" x14ac:dyDescent="0.35">
      <c r="A342">
        <v>11708240</v>
      </c>
      <c r="B342">
        <v>100006740955</v>
      </c>
      <c r="C342">
        <v>6020702</v>
      </c>
      <c r="D342">
        <v>1</v>
      </c>
      <c r="E342" t="s">
        <v>1159</v>
      </c>
      <c r="F342">
        <v>3</v>
      </c>
      <c r="G342" t="s">
        <v>62</v>
      </c>
      <c r="H342">
        <v>1042</v>
      </c>
      <c r="I342">
        <v>21</v>
      </c>
      <c r="J342" t="s">
        <v>1673</v>
      </c>
      <c r="K342">
        <v>8279</v>
      </c>
    </row>
    <row r="343" spans="1:11" ht="15" customHeight="1" x14ac:dyDescent="0.35">
      <c r="A343">
        <v>11708241</v>
      </c>
      <c r="B343">
        <v>100006740955</v>
      </c>
      <c r="C343">
        <v>6020702</v>
      </c>
      <c r="D343">
        <v>1</v>
      </c>
      <c r="E343" t="s">
        <v>1159</v>
      </c>
      <c r="F343">
        <v>4</v>
      </c>
      <c r="G343" t="s">
        <v>62</v>
      </c>
      <c r="H343">
        <v>1042</v>
      </c>
      <c r="I343">
        <v>21</v>
      </c>
      <c r="J343" t="s">
        <v>1673</v>
      </c>
      <c r="K343">
        <v>8279</v>
      </c>
    </row>
    <row r="344" spans="1:11" ht="15" customHeight="1" x14ac:dyDescent="0.35">
      <c r="A344">
        <v>11708242</v>
      </c>
      <c r="B344">
        <v>100006740955</v>
      </c>
      <c r="C344">
        <v>6020702</v>
      </c>
      <c r="D344">
        <v>1</v>
      </c>
      <c r="E344" t="s">
        <v>1159</v>
      </c>
      <c r="F344">
        <v>5</v>
      </c>
      <c r="G344" t="s">
        <v>62</v>
      </c>
      <c r="H344">
        <v>1042</v>
      </c>
      <c r="I344">
        <v>21</v>
      </c>
      <c r="J344" t="s">
        <v>1673</v>
      </c>
      <c r="K344">
        <v>8279</v>
      </c>
    </row>
    <row r="345" spans="1:11" ht="15" customHeight="1" x14ac:dyDescent="0.35">
      <c r="A345">
        <v>11708243</v>
      </c>
      <c r="B345">
        <v>100006740955</v>
      </c>
      <c r="C345">
        <v>6020702</v>
      </c>
      <c r="D345">
        <v>1</v>
      </c>
      <c r="E345" t="s">
        <v>1159</v>
      </c>
      <c r="F345">
        <v>6</v>
      </c>
      <c r="G345" t="s">
        <v>62</v>
      </c>
      <c r="H345">
        <v>1042</v>
      </c>
      <c r="I345">
        <v>21</v>
      </c>
      <c r="J345" t="s">
        <v>1673</v>
      </c>
      <c r="K345">
        <v>8279</v>
      </c>
    </row>
    <row r="346" spans="1:11" ht="15" customHeight="1" x14ac:dyDescent="0.35">
      <c r="A346">
        <v>11708244</v>
      </c>
      <c r="B346">
        <v>100006740955</v>
      </c>
      <c r="C346">
        <v>6020702</v>
      </c>
      <c r="D346">
        <v>1</v>
      </c>
      <c r="E346" t="s">
        <v>1159</v>
      </c>
      <c r="F346">
        <v>7</v>
      </c>
      <c r="G346" t="s">
        <v>62</v>
      </c>
      <c r="H346">
        <v>1042</v>
      </c>
      <c r="I346">
        <v>21</v>
      </c>
      <c r="J346" t="s">
        <v>1673</v>
      </c>
      <c r="K346">
        <v>8279</v>
      </c>
    </row>
    <row r="347" spans="1:11" ht="15" customHeight="1" x14ac:dyDescent="0.35">
      <c r="A347">
        <v>11708253</v>
      </c>
      <c r="B347">
        <v>100006740959</v>
      </c>
      <c r="C347">
        <v>6020001</v>
      </c>
      <c r="D347">
        <v>4</v>
      </c>
      <c r="E347" t="s">
        <v>734</v>
      </c>
      <c r="F347">
        <v>1</v>
      </c>
      <c r="G347" t="s">
        <v>59</v>
      </c>
      <c r="H347">
        <v>1019</v>
      </c>
      <c r="I347">
        <v>5</v>
      </c>
      <c r="J347" t="s">
        <v>1673</v>
      </c>
      <c r="K347">
        <v>7057</v>
      </c>
    </row>
    <row r="348" spans="1:11" ht="15" customHeight="1" x14ac:dyDescent="0.35">
      <c r="A348">
        <v>11708264</v>
      </c>
      <c r="B348">
        <v>100006740963</v>
      </c>
      <c r="C348">
        <v>6020002</v>
      </c>
      <c r="D348">
        <v>1</v>
      </c>
      <c r="E348" t="s">
        <v>734</v>
      </c>
      <c r="F348">
        <v>2</v>
      </c>
      <c r="G348" t="s">
        <v>59</v>
      </c>
      <c r="H348">
        <v>1019</v>
      </c>
      <c r="I348">
        <v>5</v>
      </c>
      <c r="J348" t="s">
        <v>1673</v>
      </c>
      <c r="K348">
        <v>7057</v>
      </c>
    </row>
    <row r="349" spans="1:11" ht="15" customHeight="1" x14ac:dyDescent="0.35">
      <c r="A349">
        <v>11708265</v>
      </c>
      <c r="B349">
        <v>100006740963</v>
      </c>
      <c r="C349">
        <v>6020002</v>
      </c>
      <c r="D349">
        <v>1</v>
      </c>
      <c r="E349" t="s">
        <v>734</v>
      </c>
      <c r="F349">
        <v>3</v>
      </c>
      <c r="G349" t="s">
        <v>59</v>
      </c>
      <c r="H349">
        <v>1019</v>
      </c>
      <c r="I349">
        <v>5</v>
      </c>
      <c r="J349" t="s">
        <v>1673</v>
      </c>
      <c r="K349">
        <v>7057</v>
      </c>
    </row>
    <row r="350" spans="1:11" ht="15" customHeight="1" x14ac:dyDescent="0.35">
      <c r="A350">
        <v>11708266</v>
      </c>
      <c r="B350">
        <v>100006740963</v>
      </c>
      <c r="C350">
        <v>6020002</v>
      </c>
      <c r="D350">
        <v>1</v>
      </c>
      <c r="E350" t="s">
        <v>734</v>
      </c>
      <c r="F350">
        <v>4</v>
      </c>
      <c r="G350" t="s">
        <v>59</v>
      </c>
      <c r="H350">
        <v>1019</v>
      </c>
      <c r="I350">
        <v>5</v>
      </c>
      <c r="J350" t="s">
        <v>1673</v>
      </c>
      <c r="K350">
        <v>7057</v>
      </c>
    </row>
    <row r="351" spans="1:11" ht="15" customHeight="1" x14ac:dyDescent="0.35">
      <c r="A351">
        <v>11708267</v>
      </c>
      <c r="B351">
        <v>100006740964</v>
      </c>
      <c r="C351">
        <v>6020003</v>
      </c>
      <c r="D351">
        <v>2</v>
      </c>
      <c r="E351" t="s">
        <v>734</v>
      </c>
      <c r="F351">
        <v>5</v>
      </c>
      <c r="G351" t="s">
        <v>59</v>
      </c>
      <c r="H351">
        <v>1019</v>
      </c>
      <c r="I351">
        <v>5</v>
      </c>
      <c r="J351" t="s">
        <v>1673</v>
      </c>
      <c r="K351">
        <v>7057</v>
      </c>
    </row>
    <row r="352" spans="1:11" ht="15" customHeight="1" x14ac:dyDescent="0.35">
      <c r="A352">
        <v>11708268</v>
      </c>
      <c r="B352">
        <v>100006740964</v>
      </c>
      <c r="C352">
        <v>6020003</v>
      </c>
      <c r="D352">
        <v>2</v>
      </c>
      <c r="E352" t="s">
        <v>734</v>
      </c>
      <c r="F352">
        <v>6</v>
      </c>
      <c r="G352" t="s">
        <v>59</v>
      </c>
      <c r="H352">
        <v>1019</v>
      </c>
      <c r="I352">
        <v>5</v>
      </c>
      <c r="J352" t="s">
        <v>1673</v>
      </c>
      <c r="K352">
        <v>7057</v>
      </c>
    </row>
    <row r="353" spans="1:11" ht="15" customHeight="1" x14ac:dyDescent="0.35">
      <c r="A353">
        <v>11708278</v>
      </c>
      <c r="B353">
        <v>100006740970</v>
      </c>
      <c r="C353">
        <v>6021301</v>
      </c>
      <c r="D353">
        <v>1</v>
      </c>
      <c r="E353" t="s">
        <v>1543</v>
      </c>
      <c r="F353">
        <v>1</v>
      </c>
      <c r="G353" t="s">
        <v>47</v>
      </c>
      <c r="H353">
        <v>1888</v>
      </c>
      <c r="I353">
        <v>19</v>
      </c>
      <c r="J353" t="s">
        <v>1673</v>
      </c>
      <c r="K353">
        <v>15910</v>
      </c>
    </row>
    <row r="354" spans="1:11" ht="15" customHeight="1" x14ac:dyDescent="0.35">
      <c r="A354">
        <v>11708283</v>
      </c>
      <c r="B354">
        <v>100006740975</v>
      </c>
      <c r="C354">
        <v>6021701</v>
      </c>
      <c r="D354">
        <v>4</v>
      </c>
      <c r="E354" t="s">
        <v>1261</v>
      </c>
      <c r="F354">
        <v>1</v>
      </c>
      <c r="G354" t="s">
        <v>69</v>
      </c>
      <c r="H354">
        <v>1051</v>
      </c>
      <c r="I354">
        <v>4</v>
      </c>
      <c r="J354" t="s">
        <v>1673</v>
      </c>
      <c r="K354">
        <v>8458</v>
      </c>
    </row>
    <row r="355" spans="1:11" ht="15" customHeight="1" x14ac:dyDescent="0.35">
      <c r="A355">
        <v>11708297</v>
      </c>
      <c r="B355">
        <v>100006740977</v>
      </c>
      <c r="C355">
        <v>6021101</v>
      </c>
      <c r="D355">
        <v>1</v>
      </c>
      <c r="E355" t="s">
        <v>1081</v>
      </c>
      <c r="F355">
        <v>1</v>
      </c>
      <c r="G355" t="s">
        <v>67</v>
      </c>
      <c r="H355">
        <v>1039</v>
      </c>
      <c r="I355">
        <v>1</v>
      </c>
      <c r="J355" t="s">
        <v>1673</v>
      </c>
      <c r="K355">
        <v>11528</v>
      </c>
    </row>
    <row r="356" spans="1:11" ht="15" customHeight="1" x14ac:dyDescent="0.35">
      <c r="A356">
        <v>11708298</v>
      </c>
      <c r="B356">
        <v>100006740978</v>
      </c>
      <c r="C356">
        <v>6021702</v>
      </c>
      <c r="D356">
        <v>1</v>
      </c>
      <c r="E356" t="s">
        <v>1261</v>
      </c>
      <c r="F356">
        <v>2</v>
      </c>
      <c r="G356" t="s">
        <v>69</v>
      </c>
      <c r="H356">
        <v>1051</v>
      </c>
      <c r="I356">
        <v>4</v>
      </c>
      <c r="J356" t="s">
        <v>1673</v>
      </c>
      <c r="K356">
        <v>8458</v>
      </c>
    </row>
    <row r="357" spans="1:11" ht="15" customHeight="1" x14ac:dyDescent="0.35">
      <c r="A357">
        <v>11708299</v>
      </c>
      <c r="B357">
        <v>100006740978</v>
      </c>
      <c r="C357">
        <v>6021702</v>
      </c>
      <c r="D357">
        <v>1</v>
      </c>
      <c r="E357" t="s">
        <v>1261</v>
      </c>
      <c r="F357">
        <v>3</v>
      </c>
      <c r="G357" t="s">
        <v>69</v>
      </c>
      <c r="H357">
        <v>1051</v>
      </c>
      <c r="I357">
        <v>4</v>
      </c>
      <c r="J357" t="s">
        <v>1673</v>
      </c>
      <c r="K357">
        <v>8458</v>
      </c>
    </row>
    <row r="358" spans="1:11" ht="15" customHeight="1" x14ac:dyDescent="0.35">
      <c r="A358">
        <v>11708300</v>
      </c>
      <c r="B358">
        <v>100006740978</v>
      </c>
      <c r="C358">
        <v>6021702</v>
      </c>
      <c r="D358">
        <v>1</v>
      </c>
      <c r="E358" t="s">
        <v>1261</v>
      </c>
      <c r="F358">
        <v>4</v>
      </c>
      <c r="G358" t="s">
        <v>69</v>
      </c>
      <c r="H358">
        <v>1051</v>
      </c>
      <c r="I358">
        <v>4</v>
      </c>
      <c r="J358" t="s">
        <v>1673</v>
      </c>
      <c r="K358">
        <v>8458</v>
      </c>
    </row>
    <row r="359" spans="1:11" ht="15" customHeight="1" x14ac:dyDescent="0.35">
      <c r="A359">
        <v>11708301</v>
      </c>
      <c r="B359">
        <v>100006740978</v>
      </c>
      <c r="C359">
        <v>6021702</v>
      </c>
      <c r="D359">
        <v>1</v>
      </c>
      <c r="E359" t="s">
        <v>1261</v>
      </c>
      <c r="F359">
        <v>5</v>
      </c>
      <c r="G359" t="s">
        <v>69</v>
      </c>
      <c r="H359">
        <v>1051</v>
      </c>
      <c r="I359">
        <v>4</v>
      </c>
      <c r="J359" t="s">
        <v>1673</v>
      </c>
      <c r="K359">
        <v>8458</v>
      </c>
    </row>
    <row r="360" spans="1:11" ht="15" customHeight="1" x14ac:dyDescent="0.35">
      <c r="A360">
        <v>11708302</v>
      </c>
      <c r="B360">
        <v>100006740978</v>
      </c>
      <c r="C360">
        <v>6021702</v>
      </c>
      <c r="D360">
        <v>1</v>
      </c>
      <c r="E360" t="s">
        <v>1261</v>
      </c>
      <c r="F360">
        <v>6</v>
      </c>
      <c r="G360" t="s">
        <v>69</v>
      </c>
      <c r="H360">
        <v>1051</v>
      </c>
      <c r="I360">
        <v>4</v>
      </c>
      <c r="J360" t="s">
        <v>1673</v>
      </c>
      <c r="K360">
        <v>8458</v>
      </c>
    </row>
    <row r="361" spans="1:11" ht="15" customHeight="1" x14ac:dyDescent="0.35">
      <c r="A361">
        <v>11708303</v>
      </c>
      <c r="B361">
        <v>100006740978</v>
      </c>
      <c r="C361">
        <v>6021702</v>
      </c>
      <c r="D361">
        <v>1</v>
      </c>
      <c r="E361" t="s">
        <v>1261</v>
      </c>
      <c r="F361">
        <v>7</v>
      </c>
      <c r="G361" t="s">
        <v>69</v>
      </c>
      <c r="H361">
        <v>1051</v>
      </c>
      <c r="I361">
        <v>4</v>
      </c>
      <c r="J361" t="s">
        <v>1673</v>
      </c>
      <c r="K361">
        <v>8458</v>
      </c>
    </row>
    <row r="362" spans="1:11" ht="15" customHeight="1" x14ac:dyDescent="0.35">
      <c r="A362">
        <v>11708313</v>
      </c>
      <c r="B362">
        <v>100006740984</v>
      </c>
      <c r="C362">
        <v>6022501</v>
      </c>
      <c r="D362">
        <v>3</v>
      </c>
      <c r="E362" t="s">
        <v>1327</v>
      </c>
      <c r="F362">
        <v>1</v>
      </c>
      <c r="G362" t="s">
        <v>51</v>
      </c>
      <c r="H362">
        <v>1057</v>
      </c>
      <c r="I362">
        <v>7</v>
      </c>
      <c r="J362" t="s">
        <v>1673</v>
      </c>
      <c r="K362">
        <v>6484</v>
      </c>
    </row>
    <row r="363" spans="1:11" ht="15" customHeight="1" x14ac:dyDescent="0.35">
      <c r="A363">
        <v>11708314</v>
      </c>
      <c r="B363">
        <v>100006740984</v>
      </c>
      <c r="C363">
        <v>6022501</v>
      </c>
      <c r="D363">
        <v>3</v>
      </c>
      <c r="E363" t="s">
        <v>1327</v>
      </c>
      <c r="F363">
        <v>2</v>
      </c>
      <c r="G363" t="s">
        <v>51</v>
      </c>
      <c r="H363">
        <v>1057</v>
      </c>
      <c r="I363">
        <v>7</v>
      </c>
      <c r="J363" t="s">
        <v>1673</v>
      </c>
      <c r="K363">
        <v>6484</v>
      </c>
    </row>
    <row r="364" spans="1:11" ht="15" customHeight="1" x14ac:dyDescent="0.35">
      <c r="A364">
        <v>11708315</v>
      </c>
      <c r="B364">
        <v>100006740985</v>
      </c>
      <c r="C364">
        <v>6023201</v>
      </c>
      <c r="D364">
        <v>3</v>
      </c>
      <c r="E364" t="s">
        <v>1441</v>
      </c>
      <c r="F364">
        <v>1</v>
      </c>
      <c r="G364" t="s">
        <v>63</v>
      </c>
      <c r="H364">
        <v>1080</v>
      </c>
      <c r="I364">
        <v>3</v>
      </c>
      <c r="J364" t="s">
        <v>1673</v>
      </c>
      <c r="K364">
        <v>307</v>
      </c>
    </row>
    <row r="365" spans="1:11" ht="15" customHeight="1" x14ac:dyDescent="0.35">
      <c r="A365">
        <v>11708316</v>
      </c>
      <c r="B365">
        <v>100006740985</v>
      </c>
      <c r="C365">
        <v>6023201</v>
      </c>
      <c r="D365">
        <v>3</v>
      </c>
      <c r="E365" t="s">
        <v>1441</v>
      </c>
      <c r="F365">
        <v>2</v>
      </c>
      <c r="G365" t="s">
        <v>63</v>
      </c>
      <c r="H365">
        <v>1080</v>
      </c>
      <c r="I365">
        <v>3</v>
      </c>
      <c r="J365" t="s">
        <v>1673</v>
      </c>
      <c r="K365">
        <v>307</v>
      </c>
    </row>
    <row r="366" spans="1:11" ht="15" customHeight="1" x14ac:dyDescent="0.35">
      <c r="A366">
        <v>11708317</v>
      </c>
      <c r="B366">
        <v>100006740985</v>
      </c>
      <c r="C366">
        <v>6023201</v>
      </c>
      <c r="D366">
        <v>3</v>
      </c>
      <c r="E366" t="s">
        <v>1441</v>
      </c>
      <c r="F366">
        <v>3</v>
      </c>
      <c r="G366" t="s">
        <v>63</v>
      </c>
      <c r="H366">
        <v>1080</v>
      </c>
      <c r="I366">
        <v>3</v>
      </c>
      <c r="J366" t="s">
        <v>1673</v>
      </c>
      <c r="K366">
        <v>307</v>
      </c>
    </row>
    <row r="367" spans="1:11" ht="15" customHeight="1" x14ac:dyDescent="0.35">
      <c r="A367">
        <v>11708318</v>
      </c>
      <c r="B367">
        <v>100006740985</v>
      </c>
      <c r="C367">
        <v>6023201</v>
      </c>
      <c r="D367">
        <v>3</v>
      </c>
      <c r="E367" t="s">
        <v>1441</v>
      </c>
      <c r="F367">
        <v>4</v>
      </c>
      <c r="G367" t="s">
        <v>63</v>
      </c>
      <c r="H367">
        <v>1080</v>
      </c>
      <c r="I367">
        <v>3</v>
      </c>
      <c r="J367" t="s">
        <v>1673</v>
      </c>
      <c r="K367">
        <v>307</v>
      </c>
    </row>
    <row r="368" spans="1:11" ht="15" customHeight="1" x14ac:dyDescent="0.35">
      <c r="A368">
        <v>11708319</v>
      </c>
      <c r="B368">
        <v>100006740985</v>
      </c>
      <c r="C368">
        <v>6023201</v>
      </c>
      <c r="D368">
        <v>3</v>
      </c>
      <c r="E368" t="s">
        <v>1441</v>
      </c>
      <c r="F368">
        <v>5</v>
      </c>
      <c r="G368" t="s">
        <v>63</v>
      </c>
      <c r="H368">
        <v>1080</v>
      </c>
      <c r="I368">
        <v>3</v>
      </c>
      <c r="J368" t="s">
        <v>1673</v>
      </c>
      <c r="K368">
        <v>307</v>
      </c>
    </row>
    <row r="369" spans="1:11" ht="15" customHeight="1" x14ac:dyDescent="0.35">
      <c r="A369">
        <v>11708320</v>
      </c>
      <c r="B369">
        <v>100006740986</v>
      </c>
      <c r="C369">
        <v>6024001</v>
      </c>
      <c r="D369">
        <v>3</v>
      </c>
      <c r="E369" t="s">
        <v>1330</v>
      </c>
      <c r="F369">
        <v>1</v>
      </c>
      <c r="G369" t="s">
        <v>51</v>
      </c>
      <c r="H369">
        <v>1057</v>
      </c>
      <c r="I369">
        <v>8</v>
      </c>
      <c r="J369" t="s">
        <v>1673</v>
      </c>
      <c r="K369">
        <v>6484</v>
      </c>
    </row>
    <row r="370" spans="1:11" ht="15" customHeight="1" x14ac:dyDescent="0.35">
      <c r="A370">
        <v>11708331</v>
      </c>
      <c r="B370">
        <v>100006740988</v>
      </c>
      <c r="C370">
        <v>6023601</v>
      </c>
      <c r="D370">
        <v>1</v>
      </c>
      <c r="E370" t="s">
        <v>1546</v>
      </c>
      <c r="F370">
        <v>1</v>
      </c>
      <c r="G370" t="s">
        <v>47</v>
      </c>
      <c r="H370">
        <v>1888</v>
      </c>
      <c r="I370">
        <v>20</v>
      </c>
      <c r="J370" t="s">
        <v>1673</v>
      </c>
      <c r="K370">
        <v>15688</v>
      </c>
    </row>
    <row r="371" spans="1:11" ht="15" customHeight="1" x14ac:dyDescent="0.35">
      <c r="A371">
        <v>11708332</v>
      </c>
      <c r="B371">
        <v>100006740988</v>
      </c>
      <c r="C371">
        <v>6023601</v>
      </c>
      <c r="D371">
        <v>1</v>
      </c>
      <c r="E371" t="s">
        <v>1546</v>
      </c>
      <c r="F371">
        <v>2</v>
      </c>
      <c r="G371" t="s">
        <v>47</v>
      </c>
      <c r="H371">
        <v>1888</v>
      </c>
      <c r="I371">
        <v>20</v>
      </c>
      <c r="J371" t="s">
        <v>1673</v>
      </c>
      <c r="K371">
        <v>15688</v>
      </c>
    </row>
    <row r="372" spans="1:11" ht="15" customHeight="1" x14ac:dyDescent="0.35">
      <c r="A372">
        <v>11708333</v>
      </c>
      <c r="B372">
        <v>100006740988</v>
      </c>
      <c r="C372">
        <v>6023601</v>
      </c>
      <c r="D372">
        <v>1</v>
      </c>
      <c r="E372" t="s">
        <v>1546</v>
      </c>
      <c r="F372">
        <v>3</v>
      </c>
      <c r="G372" t="s">
        <v>47</v>
      </c>
      <c r="H372">
        <v>1888</v>
      </c>
      <c r="I372">
        <v>20</v>
      </c>
      <c r="J372" t="s">
        <v>1673</v>
      </c>
      <c r="K372">
        <v>15688</v>
      </c>
    </row>
    <row r="373" spans="1:11" ht="15" customHeight="1" x14ac:dyDescent="0.35">
      <c r="A373">
        <v>11708334</v>
      </c>
      <c r="B373">
        <v>100006740988</v>
      </c>
      <c r="C373">
        <v>6023601</v>
      </c>
      <c r="D373">
        <v>1</v>
      </c>
      <c r="E373" t="s">
        <v>1546</v>
      </c>
      <c r="F373">
        <v>4</v>
      </c>
      <c r="G373" t="s">
        <v>47</v>
      </c>
      <c r="H373">
        <v>1888</v>
      </c>
      <c r="I373">
        <v>20</v>
      </c>
      <c r="J373" t="s">
        <v>1673</v>
      </c>
      <c r="K373">
        <v>15688</v>
      </c>
    </row>
    <row r="374" spans="1:11" ht="15" customHeight="1" x14ac:dyDescent="0.35">
      <c r="A374">
        <v>11708335</v>
      </c>
      <c r="B374">
        <v>100006740988</v>
      </c>
      <c r="C374">
        <v>6023601</v>
      </c>
      <c r="D374">
        <v>1</v>
      </c>
      <c r="E374" t="s">
        <v>1546</v>
      </c>
      <c r="F374">
        <v>5</v>
      </c>
      <c r="G374" t="s">
        <v>47</v>
      </c>
      <c r="H374">
        <v>1888</v>
      </c>
      <c r="I374">
        <v>20</v>
      </c>
      <c r="J374" t="s">
        <v>1673</v>
      </c>
      <c r="K374">
        <v>15688</v>
      </c>
    </row>
    <row r="375" spans="1:11" ht="15" customHeight="1" x14ac:dyDescent="0.35">
      <c r="A375">
        <v>11708336</v>
      </c>
      <c r="B375">
        <v>100006740988</v>
      </c>
      <c r="C375">
        <v>6023601</v>
      </c>
      <c r="D375">
        <v>1</v>
      </c>
      <c r="E375" t="s">
        <v>1546</v>
      </c>
      <c r="F375">
        <v>6</v>
      </c>
      <c r="G375" t="s">
        <v>47</v>
      </c>
      <c r="H375">
        <v>1888</v>
      </c>
      <c r="I375">
        <v>20</v>
      </c>
      <c r="J375" t="s">
        <v>1673</v>
      </c>
      <c r="K375">
        <v>15688</v>
      </c>
    </row>
    <row r="376" spans="1:11" ht="15" customHeight="1" x14ac:dyDescent="0.35">
      <c r="A376">
        <v>11708337</v>
      </c>
      <c r="B376">
        <v>100006740988</v>
      </c>
      <c r="C376">
        <v>6023601</v>
      </c>
      <c r="D376">
        <v>1</v>
      </c>
      <c r="E376" t="s">
        <v>1546</v>
      </c>
      <c r="F376">
        <v>7</v>
      </c>
      <c r="G376" t="s">
        <v>47</v>
      </c>
      <c r="H376">
        <v>1888</v>
      </c>
      <c r="I376">
        <v>20</v>
      </c>
      <c r="J376" t="s">
        <v>1673</v>
      </c>
      <c r="K376">
        <v>15688</v>
      </c>
    </row>
    <row r="377" spans="1:11" ht="15" customHeight="1" x14ac:dyDescent="0.35">
      <c r="A377">
        <v>11708352</v>
      </c>
      <c r="B377">
        <v>100006740998</v>
      </c>
      <c r="C377">
        <v>6024401</v>
      </c>
      <c r="D377">
        <v>2</v>
      </c>
      <c r="E377" t="s">
        <v>1354</v>
      </c>
      <c r="F377">
        <v>1</v>
      </c>
      <c r="G377" t="s">
        <v>70</v>
      </c>
      <c r="H377">
        <v>1063</v>
      </c>
      <c r="I377">
        <v>4</v>
      </c>
      <c r="J377" t="s">
        <v>1673</v>
      </c>
      <c r="K377">
        <v>496</v>
      </c>
    </row>
    <row r="378" spans="1:11" ht="15" customHeight="1" x14ac:dyDescent="0.35">
      <c r="A378">
        <v>11708353</v>
      </c>
      <c r="B378">
        <v>100006740999</v>
      </c>
      <c r="C378">
        <v>6024402</v>
      </c>
      <c r="D378">
        <v>2</v>
      </c>
      <c r="E378" t="s">
        <v>1354</v>
      </c>
      <c r="F378">
        <v>2</v>
      </c>
      <c r="G378" t="s">
        <v>70</v>
      </c>
      <c r="H378">
        <v>1063</v>
      </c>
      <c r="I378">
        <v>4</v>
      </c>
      <c r="J378" t="s">
        <v>1673</v>
      </c>
      <c r="K378">
        <v>496</v>
      </c>
    </row>
    <row r="379" spans="1:11" ht="15" customHeight="1" x14ac:dyDescent="0.35">
      <c r="A379">
        <v>11708354</v>
      </c>
      <c r="B379">
        <v>100006741001</v>
      </c>
      <c r="C379">
        <v>6025002</v>
      </c>
      <c r="D379">
        <v>2</v>
      </c>
      <c r="E379" t="s">
        <v>1443</v>
      </c>
      <c r="F379">
        <v>1</v>
      </c>
      <c r="G379" t="s">
        <v>63</v>
      </c>
      <c r="H379">
        <v>1080</v>
      </c>
      <c r="I379">
        <v>4</v>
      </c>
      <c r="J379" t="s">
        <v>1673</v>
      </c>
      <c r="K379">
        <v>307</v>
      </c>
    </row>
    <row r="380" spans="1:11" ht="15" customHeight="1" x14ac:dyDescent="0.35">
      <c r="A380">
        <v>11708362</v>
      </c>
      <c r="B380">
        <v>100006741003</v>
      </c>
      <c r="C380">
        <v>6024701</v>
      </c>
      <c r="D380">
        <v>1</v>
      </c>
      <c r="E380" t="s">
        <v>1549</v>
      </c>
      <c r="F380">
        <v>1</v>
      </c>
      <c r="G380" t="s">
        <v>47</v>
      </c>
      <c r="H380">
        <v>1888</v>
      </c>
      <c r="I380">
        <v>21</v>
      </c>
      <c r="J380" t="s">
        <v>1673</v>
      </c>
      <c r="K380">
        <v>23142</v>
      </c>
    </row>
    <row r="381" spans="1:11" ht="15" customHeight="1" x14ac:dyDescent="0.35">
      <c r="A381">
        <v>11708363</v>
      </c>
      <c r="B381">
        <v>100006741003</v>
      </c>
      <c r="C381">
        <v>6024701</v>
      </c>
      <c r="D381">
        <v>1</v>
      </c>
      <c r="E381" t="s">
        <v>1549</v>
      </c>
      <c r="F381">
        <v>2</v>
      </c>
      <c r="G381" t="s">
        <v>47</v>
      </c>
      <c r="H381">
        <v>1888</v>
      </c>
      <c r="I381">
        <v>21</v>
      </c>
      <c r="J381" t="s">
        <v>1673</v>
      </c>
      <c r="K381">
        <v>23142</v>
      </c>
    </row>
    <row r="382" spans="1:11" ht="15" customHeight="1" x14ac:dyDescent="0.35">
      <c r="A382">
        <v>11708364</v>
      </c>
      <c r="B382">
        <v>100006741003</v>
      </c>
      <c r="C382">
        <v>6024701</v>
      </c>
      <c r="D382">
        <v>1</v>
      </c>
      <c r="E382" t="s">
        <v>1549</v>
      </c>
      <c r="F382">
        <v>3</v>
      </c>
      <c r="G382" t="s">
        <v>47</v>
      </c>
      <c r="H382">
        <v>1888</v>
      </c>
      <c r="I382">
        <v>21</v>
      </c>
      <c r="J382" t="s">
        <v>1673</v>
      </c>
      <c r="K382">
        <v>23142</v>
      </c>
    </row>
    <row r="383" spans="1:11" ht="15" customHeight="1" x14ac:dyDescent="0.35">
      <c r="A383">
        <v>11708369</v>
      </c>
      <c r="B383">
        <v>100006741007</v>
      </c>
      <c r="C383">
        <v>6025401</v>
      </c>
      <c r="D383">
        <v>3</v>
      </c>
      <c r="E383" t="s">
        <v>1332</v>
      </c>
      <c r="F383">
        <v>1</v>
      </c>
      <c r="G383" t="s">
        <v>51</v>
      </c>
      <c r="H383">
        <v>1057</v>
      </c>
      <c r="I383">
        <v>9</v>
      </c>
      <c r="J383" t="s">
        <v>1673</v>
      </c>
      <c r="K383">
        <v>6484</v>
      </c>
    </row>
    <row r="384" spans="1:11" ht="15" customHeight="1" x14ac:dyDescent="0.35">
      <c r="A384">
        <v>11708396</v>
      </c>
      <c r="B384">
        <v>100006741021</v>
      </c>
      <c r="C384">
        <v>6027201</v>
      </c>
      <c r="D384">
        <v>4</v>
      </c>
      <c r="E384" t="s">
        <v>973</v>
      </c>
      <c r="F384">
        <v>1</v>
      </c>
      <c r="G384" t="s">
        <v>66</v>
      </c>
      <c r="H384">
        <v>1034</v>
      </c>
      <c r="I384">
        <v>15</v>
      </c>
      <c r="J384" t="s">
        <v>1673</v>
      </c>
      <c r="K384">
        <v>22390</v>
      </c>
    </row>
    <row r="385" spans="1:11" ht="15" customHeight="1" x14ac:dyDescent="0.35">
      <c r="A385">
        <v>11708407</v>
      </c>
      <c r="B385">
        <v>100006741026</v>
      </c>
      <c r="C385">
        <v>6026401</v>
      </c>
      <c r="D385">
        <v>3</v>
      </c>
      <c r="E385" t="s">
        <v>1334</v>
      </c>
      <c r="F385">
        <v>1</v>
      </c>
      <c r="G385" t="s">
        <v>51</v>
      </c>
      <c r="H385">
        <v>1057</v>
      </c>
      <c r="I385">
        <v>10</v>
      </c>
      <c r="J385" t="s">
        <v>1673</v>
      </c>
      <c r="K385">
        <v>6484</v>
      </c>
    </row>
    <row r="386" spans="1:11" ht="15" customHeight="1" x14ac:dyDescent="0.35">
      <c r="A386">
        <v>11708408</v>
      </c>
      <c r="B386">
        <v>100006741027</v>
      </c>
      <c r="C386">
        <v>6027203</v>
      </c>
      <c r="D386">
        <v>2</v>
      </c>
      <c r="E386" t="s">
        <v>973</v>
      </c>
      <c r="F386">
        <v>2</v>
      </c>
      <c r="G386" t="s">
        <v>66</v>
      </c>
      <c r="H386">
        <v>1034</v>
      </c>
      <c r="I386">
        <v>15</v>
      </c>
      <c r="J386" t="s">
        <v>1673</v>
      </c>
      <c r="K386">
        <v>22390</v>
      </c>
    </row>
    <row r="387" spans="1:11" ht="15" customHeight="1" x14ac:dyDescent="0.35">
      <c r="A387">
        <v>11708409</v>
      </c>
      <c r="B387">
        <v>100006741028</v>
      </c>
      <c r="C387">
        <v>6027101</v>
      </c>
      <c r="D387">
        <v>1</v>
      </c>
      <c r="E387" t="s">
        <v>1239</v>
      </c>
      <c r="F387">
        <v>1</v>
      </c>
      <c r="G387" t="s">
        <v>68</v>
      </c>
      <c r="H387">
        <v>1048</v>
      </c>
      <c r="I387">
        <v>2</v>
      </c>
      <c r="J387" t="s">
        <v>1673</v>
      </c>
      <c r="K387">
        <v>8334</v>
      </c>
    </row>
    <row r="388" spans="1:11" ht="15" customHeight="1" x14ac:dyDescent="0.35">
      <c r="A388">
        <v>11708422</v>
      </c>
      <c r="B388">
        <v>100006741035</v>
      </c>
      <c r="C388">
        <v>6027302</v>
      </c>
      <c r="D388">
        <v>1</v>
      </c>
      <c r="E388" t="s">
        <v>646</v>
      </c>
      <c r="F388">
        <v>1</v>
      </c>
      <c r="G388" t="s">
        <v>43</v>
      </c>
      <c r="H388">
        <v>1011</v>
      </c>
      <c r="I388">
        <v>2</v>
      </c>
      <c r="J388" t="s">
        <v>1673</v>
      </c>
      <c r="K388">
        <v>31488</v>
      </c>
    </row>
    <row r="389" spans="1:11" ht="15" customHeight="1" x14ac:dyDescent="0.35">
      <c r="A389">
        <v>11708423</v>
      </c>
      <c r="B389">
        <v>100006741035</v>
      </c>
      <c r="C389">
        <v>6027302</v>
      </c>
      <c r="D389">
        <v>1</v>
      </c>
      <c r="E389" t="s">
        <v>646</v>
      </c>
      <c r="F389">
        <v>2</v>
      </c>
      <c r="G389" t="s">
        <v>43</v>
      </c>
      <c r="H389">
        <v>1011</v>
      </c>
      <c r="I389">
        <v>2</v>
      </c>
      <c r="J389" t="s">
        <v>1673</v>
      </c>
      <c r="K389">
        <v>31488</v>
      </c>
    </row>
    <row r="390" spans="1:11" ht="15" customHeight="1" x14ac:dyDescent="0.35">
      <c r="A390">
        <v>11708424</v>
      </c>
      <c r="B390">
        <v>100006741035</v>
      </c>
      <c r="C390">
        <v>6027302</v>
      </c>
      <c r="D390">
        <v>1</v>
      </c>
      <c r="E390" t="s">
        <v>646</v>
      </c>
      <c r="F390">
        <v>3</v>
      </c>
      <c r="G390" t="s">
        <v>43</v>
      </c>
      <c r="H390">
        <v>1011</v>
      </c>
      <c r="I390">
        <v>2</v>
      </c>
      <c r="J390" t="s">
        <v>1673</v>
      </c>
      <c r="K390">
        <v>31488</v>
      </c>
    </row>
    <row r="391" spans="1:11" ht="15" customHeight="1" x14ac:dyDescent="0.35">
      <c r="A391">
        <v>11708425</v>
      </c>
      <c r="B391">
        <v>100006741036</v>
      </c>
      <c r="C391">
        <v>6026901</v>
      </c>
      <c r="D391">
        <v>1</v>
      </c>
      <c r="E391" t="s">
        <v>572</v>
      </c>
      <c r="F391">
        <v>1</v>
      </c>
      <c r="G391" t="s">
        <v>52</v>
      </c>
      <c r="H391">
        <v>1003</v>
      </c>
      <c r="I391">
        <v>8</v>
      </c>
      <c r="J391" t="s">
        <v>1673</v>
      </c>
      <c r="K391">
        <v>14430</v>
      </c>
    </row>
    <row r="392" spans="1:11" ht="15" customHeight="1" x14ac:dyDescent="0.35">
      <c r="A392">
        <v>11708426</v>
      </c>
      <c r="B392">
        <v>100006741037</v>
      </c>
      <c r="C392">
        <v>6027501</v>
      </c>
      <c r="D392">
        <v>4</v>
      </c>
      <c r="E392" t="s">
        <v>649</v>
      </c>
      <c r="F392">
        <v>1</v>
      </c>
      <c r="G392" t="s">
        <v>43</v>
      </c>
      <c r="H392">
        <v>1011</v>
      </c>
      <c r="I392">
        <v>3</v>
      </c>
      <c r="J392" t="s">
        <v>1673</v>
      </c>
      <c r="K392">
        <v>6325</v>
      </c>
    </row>
    <row r="393" spans="1:11" ht="15" customHeight="1" x14ac:dyDescent="0.35">
      <c r="A393">
        <v>11708435</v>
      </c>
      <c r="B393">
        <v>100006741041</v>
      </c>
      <c r="C393">
        <v>6027502</v>
      </c>
      <c r="D393">
        <v>1</v>
      </c>
      <c r="E393" t="s">
        <v>649</v>
      </c>
      <c r="F393">
        <v>2</v>
      </c>
      <c r="G393" t="s">
        <v>43</v>
      </c>
      <c r="H393">
        <v>1011</v>
      </c>
      <c r="I393">
        <v>3</v>
      </c>
      <c r="J393" t="s">
        <v>1673</v>
      </c>
      <c r="K393">
        <v>6325</v>
      </c>
    </row>
    <row r="394" spans="1:11" ht="15" customHeight="1" x14ac:dyDescent="0.35">
      <c r="A394">
        <v>11708436</v>
      </c>
      <c r="B394">
        <v>100006741041</v>
      </c>
      <c r="C394">
        <v>6027502</v>
      </c>
      <c r="D394">
        <v>1</v>
      </c>
      <c r="E394" t="s">
        <v>649</v>
      </c>
      <c r="F394">
        <v>3</v>
      </c>
      <c r="G394" t="s">
        <v>43</v>
      </c>
      <c r="H394">
        <v>1011</v>
      </c>
      <c r="I394">
        <v>3</v>
      </c>
      <c r="J394" t="s">
        <v>1673</v>
      </c>
      <c r="K394">
        <v>6325</v>
      </c>
    </row>
    <row r="395" spans="1:11" ht="15" customHeight="1" x14ac:dyDescent="0.35">
      <c r="A395">
        <v>11708437</v>
      </c>
      <c r="B395">
        <v>100006741042</v>
      </c>
      <c r="C395">
        <v>6027503</v>
      </c>
      <c r="D395">
        <v>2</v>
      </c>
      <c r="E395" t="s">
        <v>649</v>
      </c>
      <c r="F395">
        <v>4</v>
      </c>
      <c r="G395" t="s">
        <v>43</v>
      </c>
      <c r="H395">
        <v>1011</v>
      </c>
      <c r="I395">
        <v>3</v>
      </c>
      <c r="J395" t="s">
        <v>1673</v>
      </c>
      <c r="K395">
        <v>6325</v>
      </c>
    </row>
    <row r="396" spans="1:11" ht="15" customHeight="1" x14ac:dyDescent="0.35">
      <c r="A396">
        <v>11708456</v>
      </c>
      <c r="B396">
        <v>100006741055</v>
      </c>
      <c r="C396">
        <v>6028501</v>
      </c>
      <c r="D396">
        <v>1</v>
      </c>
      <c r="E396" t="s">
        <v>1056</v>
      </c>
      <c r="F396">
        <v>1</v>
      </c>
      <c r="G396" t="s">
        <v>50</v>
      </c>
      <c r="H396">
        <v>1037</v>
      </c>
      <c r="I396">
        <v>2</v>
      </c>
      <c r="J396" t="s">
        <v>1673</v>
      </c>
      <c r="K396">
        <v>24585</v>
      </c>
    </row>
    <row r="397" spans="1:11" ht="15" customHeight="1" x14ac:dyDescent="0.35">
      <c r="A397">
        <v>11708457</v>
      </c>
      <c r="B397">
        <v>100006741055</v>
      </c>
      <c r="C397">
        <v>6028501</v>
      </c>
      <c r="D397">
        <v>1</v>
      </c>
      <c r="E397" t="s">
        <v>1056</v>
      </c>
      <c r="F397">
        <v>2</v>
      </c>
      <c r="G397" t="s">
        <v>50</v>
      </c>
      <c r="H397">
        <v>1037</v>
      </c>
      <c r="I397">
        <v>2</v>
      </c>
      <c r="J397" t="s">
        <v>1673</v>
      </c>
      <c r="K397">
        <v>24585</v>
      </c>
    </row>
    <row r="398" spans="1:11" ht="15" customHeight="1" x14ac:dyDescent="0.35">
      <c r="A398">
        <v>11708458</v>
      </c>
      <c r="B398">
        <v>100006741056</v>
      </c>
      <c r="C398">
        <v>6028701</v>
      </c>
      <c r="D398">
        <v>1</v>
      </c>
      <c r="E398" t="s">
        <v>1284</v>
      </c>
      <c r="F398">
        <v>1</v>
      </c>
      <c r="G398" t="s">
        <v>57</v>
      </c>
      <c r="H398">
        <v>1054</v>
      </c>
      <c r="I398">
        <v>4</v>
      </c>
      <c r="J398" t="s">
        <v>1673</v>
      </c>
      <c r="K398">
        <v>6979</v>
      </c>
    </row>
    <row r="399" spans="1:11" ht="15" customHeight="1" x14ac:dyDescent="0.35">
      <c r="A399">
        <v>11708459</v>
      </c>
      <c r="B399">
        <v>100006741056</v>
      </c>
      <c r="C399">
        <v>6028701</v>
      </c>
      <c r="D399">
        <v>1</v>
      </c>
      <c r="E399" t="s">
        <v>1284</v>
      </c>
      <c r="F399">
        <v>2</v>
      </c>
      <c r="G399" t="s">
        <v>57</v>
      </c>
      <c r="H399">
        <v>1054</v>
      </c>
      <c r="I399">
        <v>4</v>
      </c>
      <c r="J399" t="s">
        <v>1673</v>
      </c>
      <c r="K399">
        <v>6979</v>
      </c>
    </row>
    <row r="400" spans="1:11" ht="15" customHeight="1" x14ac:dyDescent="0.35">
      <c r="A400">
        <v>11708460</v>
      </c>
      <c r="B400">
        <v>100006741057</v>
      </c>
      <c r="C400">
        <v>6028702</v>
      </c>
      <c r="D400">
        <v>2</v>
      </c>
      <c r="E400" t="s">
        <v>1284</v>
      </c>
      <c r="F400">
        <v>3</v>
      </c>
      <c r="G400" t="s">
        <v>57</v>
      </c>
      <c r="H400">
        <v>1054</v>
      </c>
      <c r="I400">
        <v>4</v>
      </c>
      <c r="J400" t="s">
        <v>1673</v>
      </c>
      <c r="K400">
        <v>6979</v>
      </c>
    </row>
    <row r="401" spans="1:11" ht="15" customHeight="1" x14ac:dyDescent="0.35">
      <c r="A401">
        <v>11708461</v>
      </c>
      <c r="B401">
        <v>100006741058</v>
      </c>
      <c r="C401">
        <v>6028703</v>
      </c>
      <c r="D401">
        <v>2</v>
      </c>
      <c r="E401" t="s">
        <v>1284</v>
      </c>
      <c r="F401">
        <v>4</v>
      </c>
      <c r="G401" t="s">
        <v>57</v>
      </c>
      <c r="H401">
        <v>1054</v>
      </c>
      <c r="I401">
        <v>4</v>
      </c>
      <c r="J401" t="s">
        <v>1673</v>
      </c>
      <c r="K401">
        <v>6979</v>
      </c>
    </row>
    <row r="402" spans="1:11" ht="15" customHeight="1" x14ac:dyDescent="0.35">
      <c r="A402">
        <v>11708485</v>
      </c>
      <c r="B402">
        <v>100006741072</v>
      </c>
      <c r="C402">
        <v>6029401</v>
      </c>
      <c r="D402">
        <v>1</v>
      </c>
      <c r="E402" t="s">
        <v>1242</v>
      </c>
      <c r="F402">
        <v>1</v>
      </c>
      <c r="G402" t="s">
        <v>68</v>
      </c>
      <c r="H402">
        <v>1048</v>
      </c>
      <c r="I402">
        <v>3</v>
      </c>
      <c r="J402" t="s">
        <v>1673</v>
      </c>
      <c r="K402">
        <v>8334</v>
      </c>
    </row>
    <row r="403" spans="1:11" ht="15" customHeight="1" x14ac:dyDescent="0.35">
      <c r="A403">
        <v>11708493</v>
      </c>
      <c r="B403">
        <v>100006741077</v>
      </c>
      <c r="C403">
        <v>6030201</v>
      </c>
      <c r="D403">
        <v>1</v>
      </c>
      <c r="E403" t="s">
        <v>803</v>
      </c>
      <c r="F403">
        <v>1</v>
      </c>
      <c r="G403" t="s">
        <v>54</v>
      </c>
      <c r="H403">
        <v>1022</v>
      </c>
      <c r="I403">
        <v>7</v>
      </c>
      <c r="J403" t="s">
        <v>1673</v>
      </c>
      <c r="K403">
        <v>24527</v>
      </c>
    </row>
    <row r="404" spans="1:11" ht="15" customHeight="1" x14ac:dyDescent="0.35">
      <c r="A404">
        <v>11708494</v>
      </c>
      <c r="B404">
        <v>100006741077</v>
      </c>
      <c r="C404">
        <v>6030201</v>
      </c>
      <c r="D404">
        <v>1</v>
      </c>
      <c r="E404" t="s">
        <v>803</v>
      </c>
      <c r="F404">
        <v>2</v>
      </c>
      <c r="G404" t="s">
        <v>54</v>
      </c>
      <c r="H404">
        <v>1022</v>
      </c>
      <c r="I404">
        <v>7</v>
      </c>
      <c r="J404" t="s">
        <v>1673</v>
      </c>
      <c r="K404">
        <v>24527</v>
      </c>
    </row>
    <row r="405" spans="1:11" ht="15" customHeight="1" x14ac:dyDescent="0.35">
      <c r="A405">
        <v>11708495</v>
      </c>
      <c r="B405">
        <v>100006741077</v>
      </c>
      <c r="C405">
        <v>6030201</v>
      </c>
      <c r="D405">
        <v>1</v>
      </c>
      <c r="E405" t="s">
        <v>803</v>
      </c>
      <c r="F405">
        <v>3</v>
      </c>
      <c r="G405" t="s">
        <v>54</v>
      </c>
      <c r="H405">
        <v>1022</v>
      </c>
      <c r="I405">
        <v>7</v>
      </c>
      <c r="J405" t="s">
        <v>1673</v>
      </c>
      <c r="K405">
        <v>24527</v>
      </c>
    </row>
    <row r="406" spans="1:11" ht="15" customHeight="1" x14ac:dyDescent="0.35">
      <c r="A406">
        <v>11708504</v>
      </c>
      <c r="B406">
        <v>100006741083</v>
      </c>
      <c r="C406">
        <v>6018601</v>
      </c>
      <c r="D406">
        <v>2</v>
      </c>
      <c r="E406" t="s">
        <v>1646</v>
      </c>
      <c r="F406">
        <v>1</v>
      </c>
      <c r="G406" t="s">
        <v>74</v>
      </c>
      <c r="H406">
        <v>1981</v>
      </c>
      <c r="I406">
        <v>8</v>
      </c>
      <c r="J406" t="s">
        <v>1673</v>
      </c>
      <c r="K406">
        <v>3559</v>
      </c>
    </row>
    <row r="407" spans="1:11" ht="15" customHeight="1" x14ac:dyDescent="0.35">
      <c r="A407">
        <v>11708505</v>
      </c>
      <c r="B407">
        <v>100006741083</v>
      </c>
      <c r="C407">
        <v>6018601</v>
      </c>
      <c r="D407">
        <v>2</v>
      </c>
      <c r="E407" t="s">
        <v>1646</v>
      </c>
      <c r="F407">
        <v>2</v>
      </c>
      <c r="G407" t="s">
        <v>74</v>
      </c>
      <c r="H407">
        <v>1981</v>
      </c>
      <c r="I407">
        <v>8</v>
      </c>
      <c r="J407" t="s">
        <v>1673</v>
      </c>
      <c r="K407">
        <v>3559</v>
      </c>
    </row>
    <row r="408" spans="1:11" ht="15" customHeight="1" x14ac:dyDescent="0.35">
      <c r="A408">
        <v>11708506</v>
      </c>
      <c r="B408">
        <v>100006741084</v>
      </c>
      <c r="C408">
        <v>6018602</v>
      </c>
      <c r="D408">
        <v>2</v>
      </c>
      <c r="E408" t="s">
        <v>1646</v>
      </c>
      <c r="F408">
        <v>3</v>
      </c>
      <c r="G408" t="s">
        <v>74</v>
      </c>
      <c r="H408">
        <v>1981</v>
      </c>
      <c r="I408">
        <v>8</v>
      </c>
      <c r="J408" t="s">
        <v>1673</v>
      </c>
      <c r="K408">
        <v>3559</v>
      </c>
    </row>
    <row r="409" spans="1:11" ht="15" customHeight="1" x14ac:dyDescent="0.35">
      <c r="A409">
        <v>11708507</v>
      </c>
      <c r="B409">
        <v>100006741084</v>
      </c>
      <c r="C409">
        <v>6018602</v>
      </c>
      <c r="D409">
        <v>2</v>
      </c>
      <c r="E409" t="s">
        <v>1646</v>
      </c>
      <c r="F409">
        <v>4</v>
      </c>
      <c r="G409" t="s">
        <v>74</v>
      </c>
      <c r="H409">
        <v>1981</v>
      </c>
      <c r="I409">
        <v>8</v>
      </c>
      <c r="J409" t="s">
        <v>1673</v>
      </c>
      <c r="K409">
        <v>3559</v>
      </c>
    </row>
    <row r="410" spans="1:11" ht="15" customHeight="1" x14ac:dyDescent="0.35">
      <c r="A410">
        <v>11708508</v>
      </c>
      <c r="B410">
        <v>100006741085</v>
      </c>
      <c r="C410">
        <v>6018603</v>
      </c>
      <c r="D410">
        <v>2</v>
      </c>
      <c r="E410" t="s">
        <v>1646</v>
      </c>
      <c r="F410">
        <v>5</v>
      </c>
      <c r="G410" t="s">
        <v>74</v>
      </c>
      <c r="H410">
        <v>1981</v>
      </c>
      <c r="I410">
        <v>8</v>
      </c>
      <c r="J410" t="s">
        <v>1673</v>
      </c>
      <c r="K410">
        <v>3559</v>
      </c>
    </row>
    <row r="411" spans="1:11" ht="15" customHeight="1" x14ac:dyDescent="0.35">
      <c r="A411">
        <v>11708509</v>
      </c>
      <c r="B411">
        <v>100006741086</v>
      </c>
      <c r="C411">
        <v>6018604</v>
      </c>
      <c r="D411">
        <v>2</v>
      </c>
      <c r="E411" t="s">
        <v>1646</v>
      </c>
      <c r="F411">
        <v>6</v>
      </c>
      <c r="G411" t="s">
        <v>74</v>
      </c>
      <c r="H411">
        <v>1981</v>
      </c>
      <c r="I411">
        <v>8</v>
      </c>
      <c r="J411" t="s">
        <v>1673</v>
      </c>
      <c r="K411">
        <v>3559</v>
      </c>
    </row>
    <row r="412" spans="1:11" ht="15" customHeight="1" x14ac:dyDescent="0.35">
      <c r="A412">
        <v>11708510</v>
      </c>
      <c r="B412">
        <v>100006741087</v>
      </c>
      <c r="C412">
        <v>6018605</v>
      </c>
      <c r="D412">
        <v>2</v>
      </c>
      <c r="E412" t="s">
        <v>1646</v>
      </c>
      <c r="F412">
        <v>7</v>
      </c>
      <c r="G412" t="s">
        <v>74</v>
      </c>
      <c r="H412">
        <v>1981</v>
      </c>
      <c r="I412">
        <v>8</v>
      </c>
      <c r="J412" t="s">
        <v>1673</v>
      </c>
      <c r="K412">
        <v>3559</v>
      </c>
    </row>
    <row r="413" spans="1:11" ht="15" customHeight="1" x14ac:dyDescent="0.35">
      <c r="A413">
        <v>11708511</v>
      </c>
      <c r="B413">
        <v>100006741088</v>
      </c>
      <c r="C413">
        <v>6018606</v>
      </c>
      <c r="D413">
        <v>2</v>
      </c>
      <c r="E413" t="s">
        <v>1646</v>
      </c>
      <c r="F413">
        <v>8</v>
      </c>
      <c r="G413" t="s">
        <v>74</v>
      </c>
      <c r="H413">
        <v>1981</v>
      </c>
      <c r="I413">
        <v>8</v>
      </c>
      <c r="J413" t="s">
        <v>1673</v>
      </c>
      <c r="K413">
        <v>3559</v>
      </c>
    </row>
    <row r="414" spans="1:11" ht="15" customHeight="1" x14ac:dyDescent="0.35">
      <c r="A414">
        <v>11708514</v>
      </c>
      <c r="B414">
        <v>100006741092</v>
      </c>
      <c r="C414">
        <v>6025101</v>
      </c>
      <c r="D414">
        <v>3</v>
      </c>
      <c r="E414" t="s">
        <v>1445</v>
      </c>
      <c r="F414">
        <v>1</v>
      </c>
      <c r="G414" t="s">
        <v>63</v>
      </c>
      <c r="H414">
        <v>1080</v>
      </c>
      <c r="I414">
        <v>5</v>
      </c>
      <c r="J414" t="s">
        <v>1673</v>
      </c>
      <c r="K414">
        <v>307</v>
      </c>
    </row>
    <row r="415" spans="1:11" ht="15" customHeight="1" x14ac:dyDescent="0.35">
      <c r="A415">
        <v>11708515</v>
      </c>
      <c r="B415">
        <v>100006741092</v>
      </c>
      <c r="C415">
        <v>6025101</v>
      </c>
      <c r="D415">
        <v>3</v>
      </c>
      <c r="E415" t="s">
        <v>1445</v>
      </c>
      <c r="F415">
        <v>2</v>
      </c>
      <c r="G415" t="s">
        <v>63</v>
      </c>
      <c r="H415">
        <v>1080</v>
      </c>
      <c r="I415">
        <v>5</v>
      </c>
      <c r="J415" t="s">
        <v>1673</v>
      </c>
      <c r="K415">
        <v>307</v>
      </c>
    </row>
    <row r="416" spans="1:11" ht="15" customHeight="1" x14ac:dyDescent="0.35">
      <c r="A416">
        <v>11708520</v>
      </c>
      <c r="B416">
        <v>100006741095</v>
      </c>
      <c r="C416">
        <v>6031301</v>
      </c>
      <c r="D416">
        <v>1</v>
      </c>
      <c r="E416" t="s">
        <v>574</v>
      </c>
      <c r="F416">
        <v>1</v>
      </c>
      <c r="G416" t="s">
        <v>52</v>
      </c>
      <c r="H416">
        <v>1003</v>
      </c>
      <c r="I416">
        <v>9</v>
      </c>
      <c r="J416" t="s">
        <v>1673</v>
      </c>
      <c r="K416">
        <v>29679</v>
      </c>
    </row>
    <row r="417" spans="1:11" ht="15" customHeight="1" x14ac:dyDescent="0.35">
      <c r="A417">
        <v>11708521</v>
      </c>
      <c r="B417">
        <v>100006741095</v>
      </c>
      <c r="C417">
        <v>6031301</v>
      </c>
      <c r="D417">
        <v>1</v>
      </c>
      <c r="E417" t="s">
        <v>574</v>
      </c>
      <c r="F417">
        <v>2</v>
      </c>
      <c r="G417" t="s">
        <v>52</v>
      </c>
      <c r="H417">
        <v>1003</v>
      </c>
      <c r="I417">
        <v>9</v>
      </c>
      <c r="J417" t="s">
        <v>1673</v>
      </c>
      <c r="K417">
        <v>29679</v>
      </c>
    </row>
    <row r="418" spans="1:11" ht="15" customHeight="1" x14ac:dyDescent="0.35">
      <c r="A418">
        <v>11708522</v>
      </c>
      <c r="B418">
        <v>100006741095</v>
      </c>
      <c r="C418">
        <v>6031301</v>
      </c>
      <c r="D418">
        <v>1</v>
      </c>
      <c r="E418" t="s">
        <v>574</v>
      </c>
      <c r="F418">
        <v>3</v>
      </c>
      <c r="G418" t="s">
        <v>52</v>
      </c>
      <c r="H418">
        <v>1003</v>
      </c>
      <c r="I418">
        <v>9</v>
      </c>
      <c r="J418" t="s">
        <v>1673</v>
      </c>
      <c r="K418">
        <v>29679</v>
      </c>
    </row>
    <row r="419" spans="1:11" ht="15" customHeight="1" x14ac:dyDescent="0.35">
      <c r="A419">
        <v>11708526</v>
      </c>
      <c r="B419">
        <v>100006741098</v>
      </c>
      <c r="C419">
        <v>6031402</v>
      </c>
      <c r="D419">
        <v>2</v>
      </c>
      <c r="E419" t="s">
        <v>1356</v>
      </c>
      <c r="F419">
        <v>1</v>
      </c>
      <c r="G419" t="s">
        <v>70</v>
      </c>
      <c r="H419">
        <v>1063</v>
      </c>
      <c r="I419">
        <v>5</v>
      </c>
      <c r="J419" t="s">
        <v>1673</v>
      </c>
      <c r="K419">
        <v>833</v>
      </c>
    </row>
    <row r="420" spans="1:11" ht="15" customHeight="1" x14ac:dyDescent="0.35">
      <c r="A420">
        <v>11708528</v>
      </c>
      <c r="B420">
        <v>100006741100</v>
      </c>
      <c r="C420">
        <v>6032001</v>
      </c>
      <c r="D420">
        <v>4</v>
      </c>
      <c r="E420" t="s">
        <v>1226</v>
      </c>
      <c r="F420">
        <v>1</v>
      </c>
      <c r="G420" t="s">
        <v>44</v>
      </c>
      <c r="H420">
        <v>1045</v>
      </c>
      <c r="I420">
        <v>2</v>
      </c>
      <c r="J420" t="s">
        <v>1673</v>
      </c>
      <c r="K420">
        <v>8459</v>
      </c>
    </row>
    <row r="421" spans="1:11" ht="15" customHeight="1" x14ac:dyDescent="0.35">
      <c r="A421">
        <v>11708530</v>
      </c>
      <c r="B421">
        <v>100006741102</v>
      </c>
      <c r="C421">
        <v>6032101</v>
      </c>
      <c r="D421">
        <v>1</v>
      </c>
      <c r="E421" t="s">
        <v>1084</v>
      </c>
      <c r="F421">
        <v>1</v>
      </c>
      <c r="G421" t="s">
        <v>67</v>
      </c>
      <c r="H421">
        <v>1039</v>
      </c>
      <c r="I421">
        <v>2</v>
      </c>
      <c r="J421" t="s">
        <v>1673</v>
      </c>
      <c r="K421">
        <v>24919</v>
      </c>
    </row>
    <row r="422" spans="1:11" ht="15" customHeight="1" x14ac:dyDescent="0.35">
      <c r="A422">
        <v>11708540</v>
      </c>
      <c r="B422">
        <v>100006741104</v>
      </c>
      <c r="C422">
        <v>6032401</v>
      </c>
      <c r="D422">
        <v>4</v>
      </c>
      <c r="E422" t="s">
        <v>900</v>
      </c>
      <c r="F422">
        <v>1</v>
      </c>
      <c r="G422" t="s">
        <v>65</v>
      </c>
      <c r="H422">
        <v>1033</v>
      </c>
      <c r="I422">
        <v>6</v>
      </c>
      <c r="J422" t="s">
        <v>1673</v>
      </c>
      <c r="K422">
        <v>11279</v>
      </c>
    </row>
    <row r="423" spans="1:11" ht="15" customHeight="1" x14ac:dyDescent="0.35">
      <c r="A423">
        <v>11708555</v>
      </c>
      <c r="B423">
        <v>100006741108</v>
      </c>
      <c r="C423">
        <v>6032501</v>
      </c>
      <c r="D423">
        <v>4</v>
      </c>
      <c r="E423" t="s">
        <v>1447</v>
      </c>
      <c r="F423">
        <v>1</v>
      </c>
      <c r="G423" t="s">
        <v>63</v>
      </c>
      <c r="H423">
        <v>1080</v>
      </c>
      <c r="I423">
        <v>6</v>
      </c>
      <c r="J423" t="s">
        <v>1673</v>
      </c>
      <c r="K423">
        <v>307</v>
      </c>
    </row>
    <row r="424" spans="1:11" ht="15" customHeight="1" x14ac:dyDescent="0.35">
      <c r="A424">
        <v>11708556</v>
      </c>
      <c r="B424">
        <v>100006741109</v>
      </c>
      <c r="C424">
        <v>6032301</v>
      </c>
      <c r="D424">
        <v>1</v>
      </c>
      <c r="E424" t="s">
        <v>576</v>
      </c>
      <c r="F424">
        <v>1</v>
      </c>
      <c r="G424" t="s">
        <v>52</v>
      </c>
      <c r="H424">
        <v>1003</v>
      </c>
      <c r="I424">
        <v>10</v>
      </c>
      <c r="J424" t="s">
        <v>1673</v>
      </c>
      <c r="K424">
        <v>16779</v>
      </c>
    </row>
    <row r="425" spans="1:11" ht="15" customHeight="1" x14ac:dyDescent="0.35">
      <c r="A425">
        <v>11708557</v>
      </c>
      <c r="B425">
        <v>100006741109</v>
      </c>
      <c r="C425">
        <v>6032301</v>
      </c>
      <c r="D425">
        <v>1</v>
      </c>
      <c r="E425" t="s">
        <v>576</v>
      </c>
      <c r="F425">
        <v>2</v>
      </c>
      <c r="G425" t="s">
        <v>52</v>
      </c>
      <c r="H425">
        <v>1003</v>
      </c>
      <c r="I425">
        <v>10</v>
      </c>
      <c r="J425" t="s">
        <v>1673</v>
      </c>
      <c r="K425">
        <v>16779</v>
      </c>
    </row>
    <row r="426" spans="1:11" ht="15" customHeight="1" x14ac:dyDescent="0.35">
      <c r="A426">
        <v>11708558</v>
      </c>
      <c r="B426">
        <v>100006741110</v>
      </c>
      <c r="C426">
        <v>6032402</v>
      </c>
      <c r="D426">
        <v>1</v>
      </c>
      <c r="E426" t="s">
        <v>900</v>
      </c>
      <c r="F426">
        <v>2</v>
      </c>
      <c r="G426" t="s">
        <v>65</v>
      </c>
      <c r="H426">
        <v>1033</v>
      </c>
      <c r="I426">
        <v>6</v>
      </c>
      <c r="J426" t="s">
        <v>1673</v>
      </c>
      <c r="K426">
        <v>11279</v>
      </c>
    </row>
    <row r="427" spans="1:11" ht="15" customHeight="1" x14ac:dyDescent="0.35">
      <c r="A427">
        <v>11708559</v>
      </c>
      <c r="B427">
        <v>100006741110</v>
      </c>
      <c r="C427">
        <v>6032402</v>
      </c>
      <c r="D427">
        <v>1</v>
      </c>
      <c r="E427" t="s">
        <v>900</v>
      </c>
      <c r="F427">
        <v>3</v>
      </c>
      <c r="G427" t="s">
        <v>65</v>
      </c>
      <c r="H427">
        <v>1033</v>
      </c>
      <c r="I427">
        <v>6</v>
      </c>
      <c r="J427" t="s">
        <v>1673</v>
      </c>
      <c r="K427">
        <v>11279</v>
      </c>
    </row>
    <row r="428" spans="1:11" ht="15" customHeight="1" x14ac:dyDescent="0.35">
      <c r="A428">
        <v>11708560</v>
      </c>
      <c r="B428">
        <v>100006741111</v>
      </c>
      <c r="C428">
        <v>6032403</v>
      </c>
      <c r="D428">
        <v>2</v>
      </c>
      <c r="E428" t="s">
        <v>900</v>
      </c>
      <c r="F428">
        <v>4</v>
      </c>
      <c r="G428" t="s">
        <v>65</v>
      </c>
      <c r="H428">
        <v>1033</v>
      </c>
      <c r="I428">
        <v>6</v>
      </c>
      <c r="J428" t="s">
        <v>1673</v>
      </c>
      <c r="K428">
        <v>11279</v>
      </c>
    </row>
    <row r="429" spans="1:11" ht="15" customHeight="1" x14ac:dyDescent="0.35">
      <c r="A429">
        <v>11708591</v>
      </c>
      <c r="B429">
        <v>100006741129</v>
      </c>
      <c r="C429">
        <v>6033601</v>
      </c>
      <c r="D429">
        <v>5</v>
      </c>
      <c r="E429" t="s">
        <v>712</v>
      </c>
      <c r="F429">
        <v>1</v>
      </c>
      <c r="G429" t="s">
        <v>49</v>
      </c>
      <c r="H429">
        <v>1018</v>
      </c>
      <c r="I429">
        <v>4</v>
      </c>
      <c r="J429" t="s">
        <v>1673</v>
      </c>
      <c r="K429">
        <v>8356</v>
      </c>
    </row>
    <row r="430" spans="1:11" ht="15" customHeight="1" x14ac:dyDescent="0.35">
      <c r="A430">
        <v>11708605</v>
      </c>
      <c r="B430">
        <v>100006741135</v>
      </c>
      <c r="C430">
        <v>6033602</v>
      </c>
      <c r="D430">
        <v>1</v>
      </c>
      <c r="E430" t="s">
        <v>712</v>
      </c>
      <c r="F430">
        <v>2</v>
      </c>
      <c r="G430" t="s">
        <v>49</v>
      </c>
      <c r="H430">
        <v>1018</v>
      </c>
      <c r="I430">
        <v>4</v>
      </c>
      <c r="J430" t="s">
        <v>1673</v>
      </c>
      <c r="K430">
        <v>8356</v>
      </c>
    </row>
    <row r="431" spans="1:11" ht="15" customHeight="1" x14ac:dyDescent="0.35">
      <c r="A431">
        <v>11708606</v>
      </c>
      <c r="B431">
        <v>100006741135</v>
      </c>
      <c r="C431">
        <v>6033602</v>
      </c>
      <c r="D431">
        <v>1</v>
      </c>
      <c r="E431" t="s">
        <v>712</v>
      </c>
      <c r="F431">
        <v>3</v>
      </c>
      <c r="G431" t="s">
        <v>49</v>
      </c>
      <c r="H431">
        <v>1018</v>
      </c>
      <c r="I431">
        <v>4</v>
      </c>
      <c r="J431" t="s">
        <v>1673</v>
      </c>
      <c r="K431">
        <v>8356</v>
      </c>
    </row>
    <row r="432" spans="1:11" ht="15" customHeight="1" x14ac:dyDescent="0.35">
      <c r="A432">
        <v>11708618</v>
      </c>
      <c r="B432">
        <v>100006741143</v>
      </c>
      <c r="C432">
        <v>6025201</v>
      </c>
      <c r="D432">
        <v>4</v>
      </c>
      <c r="E432" t="s">
        <v>1161</v>
      </c>
      <c r="F432">
        <v>1</v>
      </c>
      <c r="G432" t="s">
        <v>62</v>
      </c>
      <c r="H432">
        <v>1042</v>
      </c>
      <c r="I432">
        <v>22</v>
      </c>
      <c r="J432" t="s">
        <v>1673</v>
      </c>
      <c r="K432">
        <v>8467</v>
      </c>
    </row>
    <row r="433" spans="1:11" ht="15" customHeight="1" x14ac:dyDescent="0.35">
      <c r="A433">
        <v>11708624</v>
      </c>
      <c r="B433">
        <v>100006741147</v>
      </c>
      <c r="C433">
        <v>6034601</v>
      </c>
      <c r="D433">
        <v>4</v>
      </c>
      <c r="E433" t="s">
        <v>824</v>
      </c>
      <c r="F433">
        <v>1</v>
      </c>
      <c r="G433" t="s">
        <v>64</v>
      </c>
      <c r="H433">
        <v>1026</v>
      </c>
      <c r="I433">
        <v>4</v>
      </c>
      <c r="J433" t="s">
        <v>1673</v>
      </c>
      <c r="K433">
        <v>16930</v>
      </c>
    </row>
    <row r="434" spans="1:11" ht="15" customHeight="1" x14ac:dyDescent="0.35">
      <c r="A434">
        <v>11708628</v>
      </c>
      <c r="B434">
        <v>100006741151</v>
      </c>
      <c r="C434">
        <v>6034602</v>
      </c>
      <c r="D434">
        <v>1</v>
      </c>
      <c r="E434" t="s">
        <v>824</v>
      </c>
      <c r="F434">
        <v>2</v>
      </c>
      <c r="G434" t="s">
        <v>64</v>
      </c>
      <c r="H434">
        <v>1026</v>
      </c>
      <c r="I434">
        <v>4</v>
      </c>
      <c r="J434" t="s">
        <v>1673</v>
      </c>
      <c r="K434">
        <v>16930</v>
      </c>
    </row>
    <row r="435" spans="1:11" ht="15" customHeight="1" x14ac:dyDescent="0.35">
      <c r="A435">
        <v>11708632</v>
      </c>
      <c r="B435">
        <v>100006741156</v>
      </c>
      <c r="C435">
        <v>6035101</v>
      </c>
      <c r="D435">
        <v>4</v>
      </c>
      <c r="E435" t="s">
        <v>1164</v>
      </c>
      <c r="F435">
        <v>1</v>
      </c>
      <c r="G435" t="s">
        <v>62</v>
      </c>
      <c r="H435">
        <v>1042</v>
      </c>
      <c r="I435">
        <v>23</v>
      </c>
      <c r="J435" t="s">
        <v>1673</v>
      </c>
      <c r="K435">
        <v>27733</v>
      </c>
    </row>
    <row r="436" spans="1:11" ht="15" customHeight="1" x14ac:dyDescent="0.35">
      <c r="A436">
        <v>11708633</v>
      </c>
      <c r="B436">
        <v>100006741157</v>
      </c>
      <c r="C436">
        <v>6035401</v>
      </c>
      <c r="D436">
        <v>3</v>
      </c>
      <c r="E436" t="s">
        <v>714</v>
      </c>
      <c r="F436">
        <v>1</v>
      </c>
      <c r="G436" t="s">
        <v>49</v>
      </c>
      <c r="H436">
        <v>1018</v>
      </c>
      <c r="I436">
        <v>5</v>
      </c>
      <c r="J436" t="s">
        <v>1673</v>
      </c>
      <c r="K436">
        <v>8356</v>
      </c>
    </row>
    <row r="437" spans="1:11" ht="15" customHeight="1" x14ac:dyDescent="0.35">
      <c r="A437">
        <v>11708634</v>
      </c>
      <c r="B437">
        <v>100006741157</v>
      </c>
      <c r="C437">
        <v>6035401</v>
      </c>
      <c r="D437">
        <v>3</v>
      </c>
      <c r="E437" t="s">
        <v>714</v>
      </c>
      <c r="F437">
        <v>2</v>
      </c>
      <c r="G437" t="s">
        <v>49</v>
      </c>
      <c r="H437">
        <v>1018</v>
      </c>
      <c r="I437">
        <v>5</v>
      </c>
      <c r="J437" t="s">
        <v>1673</v>
      </c>
      <c r="K437">
        <v>8356</v>
      </c>
    </row>
    <row r="438" spans="1:11" ht="15" customHeight="1" x14ac:dyDescent="0.35">
      <c r="A438">
        <v>11708637</v>
      </c>
      <c r="B438">
        <v>100006741159</v>
      </c>
      <c r="C438">
        <v>6035701</v>
      </c>
      <c r="D438">
        <v>5</v>
      </c>
      <c r="E438" t="s">
        <v>976</v>
      </c>
      <c r="F438">
        <v>1</v>
      </c>
      <c r="G438" t="s">
        <v>66</v>
      </c>
      <c r="H438">
        <v>1034</v>
      </c>
      <c r="I438">
        <v>16</v>
      </c>
      <c r="J438" t="s">
        <v>1673</v>
      </c>
      <c r="K438">
        <v>766</v>
      </c>
    </row>
    <row r="439" spans="1:11" ht="15" customHeight="1" x14ac:dyDescent="0.35">
      <c r="A439">
        <v>11708638</v>
      </c>
      <c r="B439">
        <v>100006741159</v>
      </c>
      <c r="C439">
        <v>6035701</v>
      </c>
      <c r="D439">
        <v>5</v>
      </c>
      <c r="E439" t="s">
        <v>976</v>
      </c>
      <c r="F439">
        <v>2</v>
      </c>
      <c r="G439" t="s">
        <v>66</v>
      </c>
      <c r="H439">
        <v>1034</v>
      </c>
      <c r="I439">
        <v>16</v>
      </c>
      <c r="J439" t="s">
        <v>1673</v>
      </c>
      <c r="K439">
        <v>766</v>
      </c>
    </row>
    <row r="440" spans="1:11" ht="15" customHeight="1" x14ac:dyDescent="0.35">
      <c r="A440">
        <v>11708640</v>
      </c>
      <c r="B440">
        <v>100006741161</v>
      </c>
      <c r="C440">
        <v>6035801</v>
      </c>
      <c r="D440">
        <v>1</v>
      </c>
      <c r="E440" t="s">
        <v>1228</v>
      </c>
      <c r="F440">
        <v>1</v>
      </c>
      <c r="G440" t="s">
        <v>44</v>
      </c>
      <c r="H440">
        <v>1045</v>
      </c>
      <c r="I440">
        <v>3</v>
      </c>
      <c r="J440" t="s">
        <v>1673</v>
      </c>
      <c r="K440">
        <v>10797</v>
      </c>
    </row>
    <row r="441" spans="1:11" ht="15" customHeight="1" x14ac:dyDescent="0.35">
      <c r="A441">
        <v>11708641</v>
      </c>
      <c r="B441">
        <v>100006741161</v>
      </c>
      <c r="C441">
        <v>6035801</v>
      </c>
      <c r="D441">
        <v>1</v>
      </c>
      <c r="E441" t="s">
        <v>1228</v>
      </c>
      <c r="F441">
        <v>2</v>
      </c>
      <c r="G441" t="s">
        <v>44</v>
      </c>
      <c r="H441">
        <v>1045</v>
      </c>
      <c r="I441">
        <v>3</v>
      </c>
      <c r="J441" t="s">
        <v>1673</v>
      </c>
      <c r="K441">
        <v>10797</v>
      </c>
    </row>
    <row r="442" spans="1:11" ht="15" customHeight="1" x14ac:dyDescent="0.35">
      <c r="A442">
        <v>11708643</v>
      </c>
      <c r="B442">
        <v>100006741163</v>
      </c>
      <c r="C442">
        <v>6031901</v>
      </c>
      <c r="D442">
        <v>4</v>
      </c>
      <c r="E442" t="s">
        <v>1166</v>
      </c>
      <c r="F442">
        <v>1</v>
      </c>
      <c r="G442" t="s">
        <v>62</v>
      </c>
      <c r="H442">
        <v>1042</v>
      </c>
      <c r="I442">
        <v>24</v>
      </c>
      <c r="J442" t="s">
        <v>1673</v>
      </c>
      <c r="K442">
        <v>29994</v>
      </c>
    </row>
    <row r="443" spans="1:11" ht="15" customHeight="1" x14ac:dyDescent="0.35">
      <c r="A443">
        <v>11708655</v>
      </c>
      <c r="B443">
        <v>100006741167</v>
      </c>
      <c r="C443">
        <v>6031902</v>
      </c>
      <c r="D443">
        <v>1</v>
      </c>
      <c r="E443" t="s">
        <v>1166</v>
      </c>
      <c r="F443">
        <v>2</v>
      </c>
      <c r="G443" t="s">
        <v>62</v>
      </c>
      <c r="H443">
        <v>1042</v>
      </c>
      <c r="I443">
        <v>24</v>
      </c>
      <c r="J443" t="s">
        <v>1673</v>
      </c>
      <c r="K443">
        <v>29994</v>
      </c>
    </row>
    <row r="444" spans="1:11" ht="15" customHeight="1" x14ac:dyDescent="0.35">
      <c r="A444">
        <v>11708656</v>
      </c>
      <c r="B444">
        <v>100006741167</v>
      </c>
      <c r="C444">
        <v>6031902</v>
      </c>
      <c r="D444">
        <v>1</v>
      </c>
      <c r="E444" t="s">
        <v>1166</v>
      </c>
      <c r="F444">
        <v>3</v>
      </c>
      <c r="G444" t="s">
        <v>62</v>
      </c>
      <c r="H444">
        <v>1042</v>
      </c>
      <c r="I444">
        <v>24</v>
      </c>
      <c r="J444" t="s">
        <v>1673</v>
      </c>
      <c r="K444">
        <v>29994</v>
      </c>
    </row>
    <row r="445" spans="1:11" ht="15" customHeight="1" x14ac:dyDescent="0.35">
      <c r="A445">
        <v>11708657</v>
      </c>
      <c r="B445">
        <v>100006741167</v>
      </c>
      <c r="C445">
        <v>6031902</v>
      </c>
      <c r="D445">
        <v>1</v>
      </c>
      <c r="E445" t="s">
        <v>1166</v>
      </c>
      <c r="F445">
        <v>4</v>
      </c>
      <c r="G445" t="s">
        <v>62</v>
      </c>
      <c r="H445">
        <v>1042</v>
      </c>
      <c r="I445">
        <v>24</v>
      </c>
      <c r="J445" t="s">
        <v>1673</v>
      </c>
      <c r="K445">
        <v>29994</v>
      </c>
    </row>
    <row r="446" spans="1:11" ht="15" customHeight="1" x14ac:dyDescent="0.35">
      <c r="A446">
        <v>11708658</v>
      </c>
      <c r="B446">
        <v>100006741167</v>
      </c>
      <c r="C446">
        <v>6031902</v>
      </c>
      <c r="D446">
        <v>1</v>
      </c>
      <c r="E446" t="s">
        <v>1166</v>
      </c>
      <c r="F446">
        <v>5</v>
      </c>
      <c r="G446" t="s">
        <v>62</v>
      </c>
      <c r="H446">
        <v>1042</v>
      </c>
      <c r="I446">
        <v>24</v>
      </c>
      <c r="J446" t="s">
        <v>1673</v>
      </c>
      <c r="K446">
        <v>29994</v>
      </c>
    </row>
    <row r="447" spans="1:11" ht="15" customHeight="1" x14ac:dyDescent="0.35">
      <c r="A447">
        <v>11708659</v>
      </c>
      <c r="B447">
        <v>100006741167</v>
      </c>
      <c r="C447">
        <v>6031902</v>
      </c>
      <c r="D447">
        <v>1</v>
      </c>
      <c r="E447" t="s">
        <v>1166</v>
      </c>
      <c r="F447">
        <v>6</v>
      </c>
      <c r="G447" t="s">
        <v>62</v>
      </c>
      <c r="H447">
        <v>1042</v>
      </c>
      <c r="I447">
        <v>24</v>
      </c>
      <c r="J447" t="s">
        <v>1673</v>
      </c>
      <c r="K447">
        <v>29994</v>
      </c>
    </row>
    <row r="448" spans="1:11" ht="15" customHeight="1" x14ac:dyDescent="0.35">
      <c r="A448">
        <v>11708667</v>
      </c>
      <c r="B448">
        <v>100006741172</v>
      </c>
      <c r="C448">
        <v>6031201</v>
      </c>
      <c r="D448">
        <v>4</v>
      </c>
      <c r="E448" t="s">
        <v>1231</v>
      </c>
      <c r="F448">
        <v>1</v>
      </c>
      <c r="G448" t="s">
        <v>44</v>
      </c>
      <c r="H448">
        <v>1045</v>
      </c>
      <c r="I448">
        <v>4</v>
      </c>
      <c r="J448" t="s">
        <v>1673</v>
      </c>
      <c r="K448">
        <v>8459</v>
      </c>
    </row>
    <row r="449" spans="1:11" ht="15" customHeight="1" x14ac:dyDescent="0.35">
      <c r="A449">
        <v>11708668</v>
      </c>
      <c r="B449">
        <v>100006741172</v>
      </c>
      <c r="C449">
        <v>6031201</v>
      </c>
      <c r="D449">
        <v>4</v>
      </c>
      <c r="E449" t="s">
        <v>1231</v>
      </c>
      <c r="F449">
        <v>2</v>
      </c>
      <c r="G449" t="s">
        <v>44</v>
      </c>
      <c r="H449">
        <v>1045</v>
      </c>
      <c r="I449">
        <v>4</v>
      </c>
      <c r="J449" t="s">
        <v>1673</v>
      </c>
      <c r="K449">
        <v>8459</v>
      </c>
    </row>
    <row r="450" spans="1:11" ht="15" customHeight="1" x14ac:dyDescent="0.35">
      <c r="A450">
        <v>11708669</v>
      </c>
      <c r="B450">
        <v>100006741172</v>
      </c>
      <c r="C450">
        <v>6031201</v>
      </c>
      <c r="D450">
        <v>4</v>
      </c>
      <c r="E450" t="s">
        <v>1231</v>
      </c>
      <c r="F450">
        <v>3</v>
      </c>
      <c r="G450" t="s">
        <v>44</v>
      </c>
      <c r="H450">
        <v>1045</v>
      </c>
      <c r="I450">
        <v>4</v>
      </c>
      <c r="J450" t="s">
        <v>1673</v>
      </c>
      <c r="K450">
        <v>8459</v>
      </c>
    </row>
    <row r="451" spans="1:11" ht="15" customHeight="1" x14ac:dyDescent="0.35">
      <c r="A451">
        <v>11708670</v>
      </c>
      <c r="B451">
        <v>100006741172</v>
      </c>
      <c r="C451">
        <v>6031201</v>
      </c>
      <c r="D451">
        <v>4</v>
      </c>
      <c r="E451" t="s">
        <v>1231</v>
      </c>
      <c r="F451">
        <v>4</v>
      </c>
      <c r="G451" t="s">
        <v>44</v>
      </c>
      <c r="H451">
        <v>1045</v>
      </c>
      <c r="I451">
        <v>4</v>
      </c>
      <c r="J451" t="s">
        <v>1673</v>
      </c>
      <c r="K451">
        <v>8459</v>
      </c>
    </row>
    <row r="452" spans="1:11" ht="15" customHeight="1" x14ac:dyDescent="0.35">
      <c r="A452">
        <v>11708671</v>
      </c>
      <c r="B452">
        <v>100006741172</v>
      </c>
      <c r="C452">
        <v>6031201</v>
      </c>
      <c r="D452">
        <v>4</v>
      </c>
      <c r="E452" t="s">
        <v>1231</v>
      </c>
      <c r="F452">
        <v>5</v>
      </c>
      <c r="G452" t="s">
        <v>44</v>
      </c>
      <c r="H452">
        <v>1045</v>
      </c>
      <c r="I452">
        <v>4</v>
      </c>
      <c r="J452" t="s">
        <v>1673</v>
      </c>
      <c r="K452">
        <v>8459</v>
      </c>
    </row>
    <row r="453" spans="1:11" ht="15" customHeight="1" x14ac:dyDescent="0.35">
      <c r="A453">
        <v>11708672</v>
      </c>
      <c r="B453">
        <v>100006741172</v>
      </c>
      <c r="C453">
        <v>6031201</v>
      </c>
      <c r="D453">
        <v>4</v>
      </c>
      <c r="E453" t="s">
        <v>1231</v>
      </c>
      <c r="F453">
        <v>6</v>
      </c>
      <c r="G453" t="s">
        <v>44</v>
      </c>
      <c r="H453">
        <v>1045</v>
      </c>
      <c r="I453">
        <v>4</v>
      </c>
      <c r="J453" t="s">
        <v>1673</v>
      </c>
      <c r="K453">
        <v>8459</v>
      </c>
    </row>
    <row r="454" spans="1:11" ht="15" customHeight="1" x14ac:dyDescent="0.35">
      <c r="A454">
        <v>11708673</v>
      </c>
      <c r="B454">
        <v>100006741172</v>
      </c>
      <c r="C454">
        <v>6031201</v>
      </c>
      <c r="D454">
        <v>4</v>
      </c>
      <c r="E454" t="s">
        <v>1231</v>
      </c>
      <c r="F454">
        <v>7</v>
      </c>
      <c r="G454" t="s">
        <v>44</v>
      </c>
      <c r="H454">
        <v>1045</v>
      </c>
      <c r="I454">
        <v>4</v>
      </c>
      <c r="J454" t="s">
        <v>1673</v>
      </c>
      <c r="K454">
        <v>8459</v>
      </c>
    </row>
    <row r="455" spans="1:11" ht="15" customHeight="1" x14ac:dyDescent="0.35">
      <c r="A455">
        <v>11708674</v>
      </c>
      <c r="B455">
        <v>100006741173</v>
      </c>
      <c r="C455">
        <v>6031202</v>
      </c>
      <c r="D455">
        <v>5</v>
      </c>
      <c r="E455" t="s">
        <v>1231</v>
      </c>
      <c r="F455">
        <v>8</v>
      </c>
      <c r="G455" t="s">
        <v>44</v>
      </c>
      <c r="H455">
        <v>1045</v>
      </c>
      <c r="I455">
        <v>4</v>
      </c>
      <c r="J455" t="s">
        <v>1673</v>
      </c>
      <c r="K455">
        <v>8459</v>
      </c>
    </row>
    <row r="456" spans="1:11" ht="15" customHeight="1" x14ac:dyDescent="0.35">
      <c r="A456">
        <v>11708702</v>
      </c>
      <c r="B456">
        <v>100006741176</v>
      </c>
      <c r="C456">
        <v>6035001</v>
      </c>
      <c r="D456">
        <v>4</v>
      </c>
      <c r="E456" t="s">
        <v>1477</v>
      </c>
      <c r="F456">
        <v>1</v>
      </c>
      <c r="G456" t="s">
        <v>73</v>
      </c>
      <c r="H456">
        <v>1083</v>
      </c>
      <c r="I456">
        <v>2</v>
      </c>
      <c r="J456" t="s">
        <v>1673</v>
      </c>
      <c r="K456">
        <v>24604</v>
      </c>
    </row>
    <row r="457" spans="1:11" ht="15" customHeight="1" x14ac:dyDescent="0.35">
      <c r="A457">
        <v>11708703</v>
      </c>
      <c r="B457">
        <v>100006741177</v>
      </c>
      <c r="C457">
        <v>6034801</v>
      </c>
      <c r="D457">
        <v>4</v>
      </c>
      <c r="E457" t="s">
        <v>1264</v>
      </c>
      <c r="F457">
        <v>1</v>
      </c>
      <c r="G457" t="s">
        <v>69</v>
      </c>
      <c r="H457">
        <v>1051</v>
      </c>
      <c r="I457">
        <v>5</v>
      </c>
      <c r="J457" t="s">
        <v>1673</v>
      </c>
      <c r="K457">
        <v>8827</v>
      </c>
    </row>
    <row r="458" spans="1:11" ht="15" customHeight="1" x14ac:dyDescent="0.35">
      <c r="A458">
        <v>11708704</v>
      </c>
      <c r="B458">
        <v>100006741177</v>
      </c>
      <c r="C458">
        <v>6034801</v>
      </c>
      <c r="D458">
        <v>4</v>
      </c>
      <c r="E458" t="s">
        <v>1264</v>
      </c>
      <c r="F458">
        <v>2</v>
      </c>
      <c r="G458" t="s">
        <v>69</v>
      </c>
      <c r="H458">
        <v>1051</v>
      </c>
      <c r="I458">
        <v>5</v>
      </c>
      <c r="J458" t="s">
        <v>1673</v>
      </c>
      <c r="K458">
        <v>8827</v>
      </c>
    </row>
    <row r="459" spans="1:11" ht="15" customHeight="1" x14ac:dyDescent="0.35">
      <c r="A459">
        <v>11708705</v>
      </c>
      <c r="B459">
        <v>100006741177</v>
      </c>
      <c r="C459">
        <v>6034801</v>
      </c>
      <c r="D459">
        <v>4</v>
      </c>
      <c r="E459" t="s">
        <v>1264</v>
      </c>
      <c r="F459">
        <v>3</v>
      </c>
      <c r="G459" t="s">
        <v>69</v>
      </c>
      <c r="H459">
        <v>1051</v>
      </c>
      <c r="I459">
        <v>5</v>
      </c>
      <c r="J459" t="s">
        <v>1673</v>
      </c>
      <c r="K459">
        <v>8827</v>
      </c>
    </row>
    <row r="460" spans="1:11" ht="15" customHeight="1" x14ac:dyDescent="0.35">
      <c r="A460">
        <v>11708706</v>
      </c>
      <c r="B460">
        <v>100006741177</v>
      </c>
      <c r="C460">
        <v>6034801</v>
      </c>
      <c r="D460">
        <v>4</v>
      </c>
      <c r="E460" t="s">
        <v>1264</v>
      </c>
      <c r="F460">
        <v>4</v>
      </c>
      <c r="G460" t="s">
        <v>69</v>
      </c>
      <c r="H460">
        <v>1051</v>
      </c>
      <c r="I460">
        <v>5</v>
      </c>
      <c r="J460" t="s">
        <v>1673</v>
      </c>
      <c r="K460">
        <v>8827</v>
      </c>
    </row>
    <row r="461" spans="1:11" ht="15" customHeight="1" x14ac:dyDescent="0.35">
      <c r="A461">
        <v>11708707</v>
      </c>
      <c r="B461">
        <v>100006741177</v>
      </c>
      <c r="C461">
        <v>6034801</v>
      </c>
      <c r="D461">
        <v>4</v>
      </c>
      <c r="E461" t="s">
        <v>1264</v>
      </c>
      <c r="F461">
        <v>5</v>
      </c>
      <c r="G461" t="s">
        <v>69</v>
      </c>
      <c r="H461">
        <v>1051</v>
      </c>
      <c r="I461">
        <v>5</v>
      </c>
      <c r="J461" t="s">
        <v>1673</v>
      </c>
      <c r="K461">
        <v>8827</v>
      </c>
    </row>
    <row r="462" spans="1:11" ht="15" customHeight="1" x14ac:dyDescent="0.35">
      <c r="A462">
        <v>11708708</v>
      </c>
      <c r="B462">
        <v>100006741177</v>
      </c>
      <c r="C462">
        <v>6034801</v>
      </c>
      <c r="D462">
        <v>4</v>
      </c>
      <c r="E462" t="s">
        <v>1264</v>
      </c>
      <c r="F462">
        <v>6</v>
      </c>
      <c r="G462" t="s">
        <v>69</v>
      </c>
      <c r="H462">
        <v>1051</v>
      </c>
      <c r="I462">
        <v>5</v>
      </c>
      <c r="J462" t="s">
        <v>1673</v>
      </c>
      <c r="K462">
        <v>8827</v>
      </c>
    </row>
    <row r="463" spans="1:11" ht="15" customHeight="1" x14ac:dyDescent="0.35">
      <c r="A463">
        <v>11708709</v>
      </c>
      <c r="B463">
        <v>100006741177</v>
      </c>
      <c r="C463">
        <v>6034801</v>
      </c>
      <c r="D463">
        <v>4</v>
      </c>
      <c r="E463" t="s">
        <v>1264</v>
      </c>
      <c r="F463">
        <v>7</v>
      </c>
      <c r="G463" t="s">
        <v>69</v>
      </c>
      <c r="H463">
        <v>1051</v>
      </c>
      <c r="I463">
        <v>5</v>
      </c>
      <c r="J463" t="s">
        <v>1673</v>
      </c>
      <c r="K463">
        <v>8827</v>
      </c>
    </row>
    <row r="464" spans="1:11" ht="15" customHeight="1" x14ac:dyDescent="0.35">
      <c r="A464">
        <v>11708725</v>
      </c>
      <c r="B464">
        <v>100006741179</v>
      </c>
      <c r="C464">
        <v>6031203</v>
      </c>
      <c r="D464">
        <v>1</v>
      </c>
      <c r="E464" t="s">
        <v>1231</v>
      </c>
      <c r="F464">
        <v>9</v>
      </c>
      <c r="G464" t="s">
        <v>44</v>
      </c>
      <c r="H464">
        <v>1045</v>
      </c>
      <c r="I464">
        <v>4</v>
      </c>
      <c r="J464" t="s">
        <v>1673</v>
      </c>
      <c r="K464">
        <v>8459</v>
      </c>
    </row>
    <row r="465" spans="1:11" ht="15" customHeight="1" x14ac:dyDescent="0.35">
      <c r="A465">
        <v>11708726</v>
      </c>
      <c r="B465">
        <v>100006741179</v>
      </c>
      <c r="C465">
        <v>6031203</v>
      </c>
      <c r="D465">
        <v>1</v>
      </c>
      <c r="E465" t="s">
        <v>1231</v>
      </c>
      <c r="F465">
        <v>10</v>
      </c>
      <c r="G465" t="s">
        <v>44</v>
      </c>
      <c r="H465">
        <v>1045</v>
      </c>
      <c r="I465">
        <v>4</v>
      </c>
      <c r="J465" t="s">
        <v>1673</v>
      </c>
      <c r="K465">
        <v>8459</v>
      </c>
    </row>
    <row r="466" spans="1:11" ht="15" customHeight="1" x14ac:dyDescent="0.35">
      <c r="A466">
        <v>11708727</v>
      </c>
      <c r="B466">
        <v>100006741179</v>
      </c>
      <c r="C466">
        <v>6031203</v>
      </c>
      <c r="D466">
        <v>1</v>
      </c>
      <c r="E466" t="s">
        <v>1231</v>
      </c>
      <c r="F466">
        <v>11</v>
      </c>
      <c r="G466" t="s">
        <v>44</v>
      </c>
      <c r="H466">
        <v>1045</v>
      </c>
      <c r="I466">
        <v>4</v>
      </c>
      <c r="J466" t="s">
        <v>1673</v>
      </c>
      <c r="K466">
        <v>8459</v>
      </c>
    </row>
    <row r="467" spans="1:11" ht="15" customHeight="1" x14ac:dyDescent="0.35">
      <c r="A467">
        <v>11708728</v>
      </c>
      <c r="B467">
        <v>100006741179</v>
      </c>
      <c r="C467">
        <v>6031203</v>
      </c>
      <c r="D467">
        <v>1</v>
      </c>
      <c r="E467" t="s">
        <v>1231</v>
      </c>
      <c r="F467">
        <v>12</v>
      </c>
      <c r="G467" t="s">
        <v>44</v>
      </c>
      <c r="H467">
        <v>1045</v>
      </c>
      <c r="I467">
        <v>4</v>
      </c>
      <c r="J467" t="s">
        <v>1673</v>
      </c>
      <c r="K467">
        <v>8459</v>
      </c>
    </row>
    <row r="468" spans="1:11" ht="15" customHeight="1" x14ac:dyDescent="0.35">
      <c r="A468">
        <v>11708729</v>
      </c>
      <c r="B468">
        <v>100006741179</v>
      </c>
      <c r="C468">
        <v>6031203</v>
      </c>
      <c r="D468">
        <v>1</v>
      </c>
      <c r="E468" t="s">
        <v>1231</v>
      </c>
      <c r="F468">
        <v>13</v>
      </c>
      <c r="G468" t="s">
        <v>44</v>
      </c>
      <c r="H468">
        <v>1045</v>
      </c>
      <c r="I468">
        <v>4</v>
      </c>
      <c r="J468" t="s">
        <v>1673</v>
      </c>
      <c r="K468">
        <v>8459</v>
      </c>
    </row>
    <row r="469" spans="1:11" ht="15" customHeight="1" x14ac:dyDescent="0.35">
      <c r="A469">
        <v>11708730</v>
      </c>
      <c r="B469">
        <v>100006741179</v>
      </c>
      <c r="C469">
        <v>6031203</v>
      </c>
      <c r="D469">
        <v>1</v>
      </c>
      <c r="E469" t="s">
        <v>1231</v>
      </c>
      <c r="F469">
        <v>14</v>
      </c>
      <c r="G469" t="s">
        <v>44</v>
      </c>
      <c r="H469">
        <v>1045</v>
      </c>
      <c r="I469">
        <v>4</v>
      </c>
      <c r="J469" t="s">
        <v>1673</v>
      </c>
      <c r="K469">
        <v>8459</v>
      </c>
    </row>
    <row r="470" spans="1:11" ht="15" customHeight="1" x14ac:dyDescent="0.35">
      <c r="A470">
        <v>11708731</v>
      </c>
      <c r="B470">
        <v>100006741179</v>
      </c>
      <c r="C470">
        <v>6031203</v>
      </c>
      <c r="D470">
        <v>1</v>
      </c>
      <c r="E470" t="s">
        <v>1231</v>
      </c>
      <c r="F470">
        <v>15</v>
      </c>
      <c r="G470" t="s">
        <v>44</v>
      </c>
      <c r="H470">
        <v>1045</v>
      </c>
      <c r="I470">
        <v>4</v>
      </c>
      <c r="J470" t="s">
        <v>1673</v>
      </c>
      <c r="K470">
        <v>8459</v>
      </c>
    </row>
    <row r="471" spans="1:11" ht="15" customHeight="1" x14ac:dyDescent="0.35">
      <c r="A471">
        <v>11708732</v>
      </c>
      <c r="B471">
        <v>100006741179</v>
      </c>
      <c r="C471">
        <v>6031203</v>
      </c>
      <c r="D471">
        <v>1</v>
      </c>
      <c r="E471" t="s">
        <v>1231</v>
      </c>
      <c r="F471">
        <v>16</v>
      </c>
      <c r="G471" t="s">
        <v>44</v>
      </c>
      <c r="H471">
        <v>1045</v>
      </c>
      <c r="I471">
        <v>4</v>
      </c>
      <c r="J471" t="s">
        <v>1673</v>
      </c>
      <c r="K471">
        <v>8459</v>
      </c>
    </row>
    <row r="472" spans="1:11" ht="15" customHeight="1" x14ac:dyDescent="0.35">
      <c r="A472">
        <v>11708733</v>
      </c>
      <c r="B472">
        <v>100006741180</v>
      </c>
      <c r="C472">
        <v>6034802</v>
      </c>
      <c r="D472">
        <v>1</v>
      </c>
      <c r="E472" t="s">
        <v>1264</v>
      </c>
      <c r="F472">
        <v>8</v>
      </c>
      <c r="G472" t="s">
        <v>69</v>
      </c>
      <c r="H472">
        <v>1051</v>
      </c>
      <c r="I472">
        <v>5</v>
      </c>
      <c r="J472" t="s">
        <v>1673</v>
      </c>
      <c r="K472">
        <v>8827</v>
      </c>
    </row>
    <row r="473" spans="1:11" ht="15" customHeight="1" x14ac:dyDescent="0.35">
      <c r="A473">
        <v>11708734</v>
      </c>
      <c r="B473">
        <v>100006741180</v>
      </c>
      <c r="C473">
        <v>6034802</v>
      </c>
      <c r="D473">
        <v>1</v>
      </c>
      <c r="E473" t="s">
        <v>1264</v>
      </c>
      <c r="F473">
        <v>9</v>
      </c>
      <c r="G473" t="s">
        <v>69</v>
      </c>
      <c r="H473">
        <v>1051</v>
      </c>
      <c r="I473">
        <v>5</v>
      </c>
      <c r="J473" t="s">
        <v>1673</v>
      </c>
      <c r="K473">
        <v>8827</v>
      </c>
    </row>
    <row r="474" spans="1:11" ht="15" customHeight="1" x14ac:dyDescent="0.35">
      <c r="A474">
        <v>11708735</v>
      </c>
      <c r="B474">
        <v>100006741180</v>
      </c>
      <c r="C474">
        <v>6034802</v>
      </c>
      <c r="D474">
        <v>1</v>
      </c>
      <c r="E474" t="s">
        <v>1264</v>
      </c>
      <c r="F474">
        <v>10</v>
      </c>
      <c r="G474" t="s">
        <v>69</v>
      </c>
      <c r="H474">
        <v>1051</v>
      </c>
      <c r="I474">
        <v>5</v>
      </c>
      <c r="J474" t="s">
        <v>1673</v>
      </c>
      <c r="K474">
        <v>8827</v>
      </c>
    </row>
    <row r="475" spans="1:11" ht="15" customHeight="1" x14ac:dyDescent="0.35">
      <c r="A475">
        <v>11708736</v>
      </c>
      <c r="B475">
        <v>100006741180</v>
      </c>
      <c r="C475">
        <v>6034802</v>
      </c>
      <c r="D475">
        <v>1</v>
      </c>
      <c r="E475" t="s">
        <v>1264</v>
      </c>
      <c r="F475">
        <v>11</v>
      </c>
      <c r="G475" t="s">
        <v>69</v>
      </c>
      <c r="H475">
        <v>1051</v>
      </c>
      <c r="I475">
        <v>5</v>
      </c>
      <c r="J475" t="s">
        <v>1673</v>
      </c>
      <c r="K475">
        <v>8827</v>
      </c>
    </row>
    <row r="476" spans="1:11" ht="15" customHeight="1" x14ac:dyDescent="0.35">
      <c r="A476">
        <v>11708737</v>
      </c>
      <c r="B476">
        <v>100006741180</v>
      </c>
      <c r="C476">
        <v>6034802</v>
      </c>
      <c r="D476">
        <v>1</v>
      </c>
      <c r="E476" t="s">
        <v>1264</v>
      </c>
      <c r="F476">
        <v>12</v>
      </c>
      <c r="G476" t="s">
        <v>69</v>
      </c>
      <c r="H476">
        <v>1051</v>
      </c>
      <c r="I476">
        <v>5</v>
      </c>
      <c r="J476" t="s">
        <v>1673</v>
      </c>
      <c r="K476">
        <v>8827</v>
      </c>
    </row>
    <row r="477" spans="1:11" ht="15" customHeight="1" x14ac:dyDescent="0.35">
      <c r="A477">
        <v>11708768</v>
      </c>
      <c r="B477">
        <v>100006741188</v>
      </c>
      <c r="C477">
        <v>6033801</v>
      </c>
      <c r="D477">
        <v>4</v>
      </c>
      <c r="E477" t="s">
        <v>1169</v>
      </c>
      <c r="F477">
        <v>1</v>
      </c>
      <c r="G477" t="s">
        <v>62</v>
      </c>
      <c r="H477">
        <v>1042</v>
      </c>
      <c r="I477">
        <v>25</v>
      </c>
      <c r="J477" t="s">
        <v>1673</v>
      </c>
      <c r="K477">
        <v>8468</v>
      </c>
    </row>
    <row r="478" spans="1:11" ht="15" customHeight="1" x14ac:dyDescent="0.35">
      <c r="A478">
        <v>11708769</v>
      </c>
      <c r="B478">
        <v>100006741188</v>
      </c>
      <c r="C478">
        <v>6033801</v>
      </c>
      <c r="D478">
        <v>4</v>
      </c>
      <c r="E478" t="s">
        <v>1169</v>
      </c>
      <c r="F478">
        <v>2</v>
      </c>
      <c r="G478" t="s">
        <v>62</v>
      </c>
      <c r="H478">
        <v>1042</v>
      </c>
      <c r="I478">
        <v>25</v>
      </c>
      <c r="J478" t="s">
        <v>1673</v>
      </c>
      <c r="K478">
        <v>8468</v>
      </c>
    </row>
    <row r="479" spans="1:11" ht="15" customHeight="1" x14ac:dyDescent="0.35">
      <c r="A479">
        <v>11708770</v>
      </c>
      <c r="B479">
        <v>100006741188</v>
      </c>
      <c r="C479">
        <v>6033801</v>
      </c>
      <c r="D479">
        <v>4</v>
      </c>
      <c r="E479" t="s">
        <v>1169</v>
      </c>
      <c r="F479">
        <v>3</v>
      </c>
      <c r="G479" t="s">
        <v>62</v>
      </c>
      <c r="H479">
        <v>1042</v>
      </c>
      <c r="I479">
        <v>25</v>
      </c>
      <c r="J479" t="s">
        <v>1673</v>
      </c>
      <c r="K479">
        <v>8468</v>
      </c>
    </row>
    <row r="480" spans="1:11" ht="15" customHeight="1" x14ac:dyDescent="0.35">
      <c r="A480">
        <v>11708771</v>
      </c>
      <c r="B480">
        <v>100006741188</v>
      </c>
      <c r="C480">
        <v>6033801</v>
      </c>
      <c r="D480">
        <v>4</v>
      </c>
      <c r="E480" t="s">
        <v>1169</v>
      </c>
      <c r="F480">
        <v>4</v>
      </c>
      <c r="G480" t="s">
        <v>62</v>
      </c>
      <c r="H480">
        <v>1042</v>
      </c>
      <c r="I480">
        <v>25</v>
      </c>
      <c r="J480" t="s">
        <v>1673</v>
      </c>
      <c r="K480">
        <v>8468</v>
      </c>
    </row>
    <row r="481" spans="1:11" ht="15" customHeight="1" x14ac:dyDescent="0.35">
      <c r="A481">
        <v>11708772</v>
      </c>
      <c r="B481">
        <v>100006741188</v>
      </c>
      <c r="C481">
        <v>6033801</v>
      </c>
      <c r="D481">
        <v>4</v>
      </c>
      <c r="E481" t="s">
        <v>1169</v>
      </c>
      <c r="F481">
        <v>5</v>
      </c>
      <c r="G481" t="s">
        <v>62</v>
      </c>
      <c r="H481">
        <v>1042</v>
      </c>
      <c r="I481">
        <v>25</v>
      </c>
      <c r="J481" t="s">
        <v>1673</v>
      </c>
      <c r="K481">
        <v>8468</v>
      </c>
    </row>
    <row r="482" spans="1:11" ht="15" customHeight="1" x14ac:dyDescent="0.35">
      <c r="A482">
        <v>11708773</v>
      </c>
      <c r="B482">
        <v>100006741189</v>
      </c>
      <c r="C482">
        <v>6036801</v>
      </c>
      <c r="D482">
        <v>3</v>
      </c>
      <c r="E482" t="s">
        <v>1171</v>
      </c>
      <c r="F482">
        <v>1</v>
      </c>
      <c r="G482" t="s">
        <v>62</v>
      </c>
      <c r="H482">
        <v>1042</v>
      </c>
      <c r="I482">
        <v>26</v>
      </c>
      <c r="J482" t="s">
        <v>1673</v>
      </c>
      <c r="K482">
        <v>8464</v>
      </c>
    </row>
    <row r="483" spans="1:11" ht="15" customHeight="1" x14ac:dyDescent="0.35">
      <c r="A483">
        <v>11708801</v>
      </c>
      <c r="B483">
        <v>100006741195</v>
      </c>
      <c r="C483">
        <v>6033802</v>
      </c>
      <c r="D483">
        <v>1</v>
      </c>
      <c r="E483" t="s">
        <v>1169</v>
      </c>
      <c r="F483">
        <v>6</v>
      </c>
      <c r="G483" t="s">
        <v>62</v>
      </c>
      <c r="H483">
        <v>1042</v>
      </c>
      <c r="I483">
        <v>25</v>
      </c>
      <c r="J483" t="s">
        <v>1673</v>
      </c>
      <c r="K483">
        <v>8468</v>
      </c>
    </row>
    <row r="484" spans="1:11" ht="15" customHeight="1" x14ac:dyDescent="0.35">
      <c r="A484">
        <v>11708802</v>
      </c>
      <c r="B484">
        <v>100006741195</v>
      </c>
      <c r="C484">
        <v>6033802</v>
      </c>
      <c r="D484">
        <v>1</v>
      </c>
      <c r="E484" t="s">
        <v>1169</v>
      </c>
      <c r="F484">
        <v>7</v>
      </c>
      <c r="G484" t="s">
        <v>62</v>
      </c>
      <c r="H484">
        <v>1042</v>
      </c>
      <c r="I484">
        <v>25</v>
      </c>
      <c r="J484" t="s">
        <v>1673</v>
      </c>
      <c r="K484">
        <v>8468</v>
      </c>
    </row>
    <row r="485" spans="1:11" ht="15" customHeight="1" x14ac:dyDescent="0.35">
      <c r="A485">
        <v>11708812</v>
      </c>
      <c r="B485">
        <v>100006741199</v>
      </c>
      <c r="C485">
        <v>6036601</v>
      </c>
      <c r="D485">
        <v>1</v>
      </c>
      <c r="E485" t="s">
        <v>1552</v>
      </c>
      <c r="F485">
        <v>1</v>
      </c>
      <c r="G485" t="s">
        <v>47</v>
      </c>
      <c r="H485">
        <v>1888</v>
      </c>
      <c r="I485">
        <v>22</v>
      </c>
      <c r="J485" t="s">
        <v>1673</v>
      </c>
      <c r="K485">
        <v>32726</v>
      </c>
    </row>
    <row r="486" spans="1:11" ht="15" customHeight="1" x14ac:dyDescent="0.35">
      <c r="A486">
        <v>11708813</v>
      </c>
      <c r="B486">
        <v>100006741199</v>
      </c>
      <c r="C486">
        <v>6036601</v>
      </c>
      <c r="D486">
        <v>1</v>
      </c>
      <c r="E486" t="s">
        <v>1552</v>
      </c>
      <c r="F486">
        <v>2</v>
      </c>
      <c r="G486" t="s">
        <v>47</v>
      </c>
      <c r="H486">
        <v>1888</v>
      </c>
      <c r="I486">
        <v>22</v>
      </c>
      <c r="J486" t="s">
        <v>1673</v>
      </c>
      <c r="K486">
        <v>32726</v>
      </c>
    </row>
    <row r="487" spans="1:11" ht="15" customHeight="1" x14ac:dyDescent="0.35">
      <c r="A487">
        <v>11708814</v>
      </c>
      <c r="B487">
        <v>100006741199</v>
      </c>
      <c r="C487">
        <v>6036601</v>
      </c>
      <c r="D487">
        <v>1</v>
      </c>
      <c r="E487" t="s">
        <v>1552</v>
      </c>
      <c r="F487">
        <v>3</v>
      </c>
      <c r="G487" t="s">
        <v>47</v>
      </c>
      <c r="H487">
        <v>1888</v>
      </c>
      <c r="I487">
        <v>22</v>
      </c>
      <c r="J487" t="s">
        <v>1673</v>
      </c>
      <c r="K487">
        <v>32726</v>
      </c>
    </row>
    <row r="488" spans="1:11" ht="15" customHeight="1" x14ac:dyDescent="0.35">
      <c r="A488">
        <v>11708815</v>
      </c>
      <c r="B488">
        <v>100006741200</v>
      </c>
      <c r="C488">
        <v>6036701</v>
      </c>
      <c r="D488">
        <v>1</v>
      </c>
      <c r="E488" t="s">
        <v>1555</v>
      </c>
      <c r="F488">
        <v>1</v>
      </c>
      <c r="G488" t="s">
        <v>47</v>
      </c>
      <c r="H488">
        <v>1888</v>
      </c>
      <c r="I488">
        <v>23</v>
      </c>
      <c r="J488" t="s">
        <v>1673</v>
      </c>
      <c r="K488">
        <v>16848</v>
      </c>
    </row>
    <row r="489" spans="1:11" ht="15" customHeight="1" x14ac:dyDescent="0.35">
      <c r="A489">
        <v>11708816</v>
      </c>
      <c r="B489">
        <v>100006741200</v>
      </c>
      <c r="C489">
        <v>6036701</v>
      </c>
      <c r="D489">
        <v>1</v>
      </c>
      <c r="E489" t="s">
        <v>1555</v>
      </c>
      <c r="F489">
        <v>2</v>
      </c>
      <c r="G489" t="s">
        <v>47</v>
      </c>
      <c r="H489">
        <v>1888</v>
      </c>
      <c r="I489">
        <v>23</v>
      </c>
      <c r="J489" t="s">
        <v>1673</v>
      </c>
      <c r="K489">
        <v>16848</v>
      </c>
    </row>
    <row r="490" spans="1:11" ht="15" customHeight="1" x14ac:dyDescent="0.35">
      <c r="A490">
        <v>11708828</v>
      </c>
      <c r="B490">
        <v>100006741209</v>
      </c>
      <c r="C490">
        <v>6037501</v>
      </c>
      <c r="D490">
        <v>3</v>
      </c>
      <c r="E490" t="s">
        <v>579</v>
      </c>
      <c r="F490">
        <v>1</v>
      </c>
      <c r="G490" t="s">
        <v>52</v>
      </c>
      <c r="H490">
        <v>1003</v>
      </c>
      <c r="I490">
        <v>11</v>
      </c>
      <c r="J490" t="s">
        <v>1673</v>
      </c>
      <c r="K490">
        <v>29679</v>
      </c>
    </row>
    <row r="491" spans="1:11" ht="15" customHeight="1" x14ac:dyDescent="0.35">
      <c r="A491">
        <v>11708829</v>
      </c>
      <c r="B491">
        <v>100006741209</v>
      </c>
      <c r="C491">
        <v>6037501</v>
      </c>
      <c r="D491">
        <v>3</v>
      </c>
      <c r="E491" t="s">
        <v>579</v>
      </c>
      <c r="F491">
        <v>2</v>
      </c>
      <c r="G491" t="s">
        <v>52</v>
      </c>
      <c r="H491">
        <v>1003</v>
      </c>
      <c r="I491">
        <v>11</v>
      </c>
      <c r="J491" t="s">
        <v>1673</v>
      </c>
      <c r="K491">
        <v>29679</v>
      </c>
    </row>
    <row r="492" spans="1:11" ht="15" customHeight="1" x14ac:dyDescent="0.35">
      <c r="A492">
        <v>11708830</v>
      </c>
      <c r="B492">
        <v>100006741209</v>
      </c>
      <c r="C492">
        <v>6037501</v>
      </c>
      <c r="D492">
        <v>3</v>
      </c>
      <c r="E492" t="s">
        <v>579</v>
      </c>
      <c r="F492">
        <v>3</v>
      </c>
      <c r="G492" t="s">
        <v>52</v>
      </c>
      <c r="H492">
        <v>1003</v>
      </c>
      <c r="I492">
        <v>11</v>
      </c>
      <c r="J492" t="s">
        <v>1673</v>
      </c>
      <c r="K492">
        <v>29679</v>
      </c>
    </row>
    <row r="493" spans="1:11" ht="15" customHeight="1" x14ac:dyDescent="0.35">
      <c r="A493">
        <v>11708831</v>
      </c>
      <c r="B493">
        <v>100006741209</v>
      </c>
      <c r="C493">
        <v>6037501</v>
      </c>
      <c r="D493">
        <v>3</v>
      </c>
      <c r="E493" t="s">
        <v>579</v>
      </c>
      <c r="F493">
        <v>4</v>
      </c>
      <c r="G493" t="s">
        <v>52</v>
      </c>
      <c r="H493">
        <v>1003</v>
      </c>
      <c r="I493">
        <v>11</v>
      </c>
      <c r="J493" t="s">
        <v>1673</v>
      </c>
      <c r="K493">
        <v>29679</v>
      </c>
    </row>
    <row r="494" spans="1:11" ht="15" customHeight="1" x14ac:dyDescent="0.35">
      <c r="A494">
        <v>11708833</v>
      </c>
      <c r="B494">
        <v>100006741211</v>
      </c>
      <c r="C494">
        <v>6037401</v>
      </c>
      <c r="D494">
        <v>4</v>
      </c>
      <c r="E494" t="s">
        <v>1287</v>
      </c>
      <c r="F494">
        <v>1</v>
      </c>
      <c r="G494" t="s">
        <v>57</v>
      </c>
      <c r="H494">
        <v>1054</v>
      </c>
      <c r="I494">
        <v>5</v>
      </c>
      <c r="J494" t="s">
        <v>1673</v>
      </c>
      <c r="K494">
        <v>31464</v>
      </c>
    </row>
    <row r="495" spans="1:11" ht="15" customHeight="1" x14ac:dyDescent="0.35">
      <c r="A495">
        <v>11708844</v>
      </c>
      <c r="B495">
        <v>100006741218</v>
      </c>
      <c r="C495">
        <v>6037801</v>
      </c>
      <c r="D495">
        <v>2</v>
      </c>
      <c r="E495" t="s">
        <v>979</v>
      </c>
      <c r="F495">
        <v>1</v>
      </c>
      <c r="G495" t="s">
        <v>66</v>
      </c>
      <c r="H495">
        <v>1034</v>
      </c>
      <c r="I495">
        <v>17</v>
      </c>
      <c r="J495" t="s">
        <v>1673</v>
      </c>
      <c r="K495">
        <v>905</v>
      </c>
    </row>
    <row r="496" spans="1:11" ht="15" customHeight="1" x14ac:dyDescent="0.35">
      <c r="A496">
        <v>11708845</v>
      </c>
      <c r="B496">
        <v>100006741218</v>
      </c>
      <c r="C496">
        <v>6037801</v>
      </c>
      <c r="D496">
        <v>2</v>
      </c>
      <c r="E496" t="s">
        <v>979</v>
      </c>
      <c r="F496">
        <v>2</v>
      </c>
      <c r="G496" t="s">
        <v>66</v>
      </c>
      <c r="H496">
        <v>1034</v>
      </c>
      <c r="I496">
        <v>17</v>
      </c>
      <c r="J496" t="s">
        <v>1673</v>
      </c>
      <c r="K496">
        <v>905</v>
      </c>
    </row>
    <row r="497" spans="1:11" ht="15" customHeight="1" x14ac:dyDescent="0.35">
      <c r="A497">
        <v>11708846</v>
      </c>
      <c r="B497">
        <v>100006741219</v>
      </c>
      <c r="C497">
        <v>6037802</v>
      </c>
      <c r="D497">
        <v>1</v>
      </c>
      <c r="E497" t="s">
        <v>979</v>
      </c>
      <c r="F497">
        <v>3</v>
      </c>
      <c r="G497" t="s">
        <v>66</v>
      </c>
      <c r="H497">
        <v>1034</v>
      </c>
      <c r="I497">
        <v>17</v>
      </c>
      <c r="J497" t="s">
        <v>1673</v>
      </c>
      <c r="K497">
        <v>905</v>
      </c>
    </row>
    <row r="498" spans="1:11" ht="15" customHeight="1" x14ac:dyDescent="0.35">
      <c r="A498">
        <v>11708860</v>
      </c>
      <c r="B498">
        <v>100006741229</v>
      </c>
      <c r="C498">
        <v>6038201</v>
      </c>
      <c r="D498">
        <v>1</v>
      </c>
      <c r="E498" t="s">
        <v>1174</v>
      </c>
      <c r="F498">
        <v>1</v>
      </c>
      <c r="G498" t="s">
        <v>62</v>
      </c>
      <c r="H498">
        <v>1042</v>
      </c>
      <c r="I498">
        <v>27</v>
      </c>
      <c r="J498" t="s">
        <v>1673</v>
      </c>
      <c r="K498">
        <v>8489</v>
      </c>
    </row>
    <row r="499" spans="1:11" ht="15" customHeight="1" x14ac:dyDescent="0.35">
      <c r="A499">
        <v>11708861</v>
      </c>
      <c r="B499">
        <v>100006741229</v>
      </c>
      <c r="C499">
        <v>6038201</v>
      </c>
      <c r="D499">
        <v>1</v>
      </c>
      <c r="E499" t="s">
        <v>1174</v>
      </c>
      <c r="F499">
        <v>2</v>
      </c>
      <c r="G499" t="s">
        <v>62</v>
      </c>
      <c r="H499">
        <v>1042</v>
      </c>
      <c r="I499">
        <v>27</v>
      </c>
      <c r="J499" t="s">
        <v>1673</v>
      </c>
      <c r="K499">
        <v>8489</v>
      </c>
    </row>
    <row r="500" spans="1:11" ht="15" customHeight="1" x14ac:dyDescent="0.35">
      <c r="A500">
        <v>11708863</v>
      </c>
      <c r="B500">
        <v>100006741231</v>
      </c>
      <c r="C500">
        <v>6038501</v>
      </c>
      <c r="D500">
        <v>3</v>
      </c>
      <c r="E500" t="s">
        <v>1389</v>
      </c>
      <c r="F500">
        <v>1</v>
      </c>
      <c r="G500" t="s">
        <v>71</v>
      </c>
      <c r="H500">
        <v>1066</v>
      </c>
      <c r="I500">
        <v>4</v>
      </c>
      <c r="J500" t="s">
        <v>1673</v>
      </c>
      <c r="K500">
        <v>52</v>
      </c>
    </row>
    <row r="501" spans="1:11" ht="15" customHeight="1" x14ac:dyDescent="0.35">
      <c r="A501">
        <v>11708864</v>
      </c>
      <c r="B501">
        <v>100006741231</v>
      </c>
      <c r="C501">
        <v>6038501</v>
      </c>
      <c r="D501">
        <v>3</v>
      </c>
      <c r="E501" t="s">
        <v>1389</v>
      </c>
      <c r="F501">
        <v>2</v>
      </c>
      <c r="G501" t="s">
        <v>71</v>
      </c>
      <c r="H501">
        <v>1066</v>
      </c>
      <c r="I501">
        <v>4</v>
      </c>
      <c r="J501" t="s">
        <v>1673</v>
      </c>
      <c r="K501">
        <v>52</v>
      </c>
    </row>
    <row r="502" spans="1:11" ht="15" customHeight="1" x14ac:dyDescent="0.35">
      <c r="A502">
        <v>11708865</v>
      </c>
      <c r="B502">
        <v>100006741232</v>
      </c>
      <c r="C502">
        <v>6038601</v>
      </c>
      <c r="D502">
        <v>4</v>
      </c>
      <c r="E502" t="s">
        <v>1409</v>
      </c>
      <c r="F502">
        <v>1</v>
      </c>
      <c r="G502" t="s">
        <v>72</v>
      </c>
      <c r="H502">
        <v>1069</v>
      </c>
      <c r="I502">
        <v>4</v>
      </c>
      <c r="J502" t="s">
        <v>1673</v>
      </c>
      <c r="K502">
        <v>30780</v>
      </c>
    </row>
    <row r="503" spans="1:11" ht="15" customHeight="1" x14ac:dyDescent="0.35">
      <c r="A503">
        <v>11708877</v>
      </c>
      <c r="B503">
        <v>100006741239</v>
      </c>
      <c r="C503">
        <v>6038603</v>
      </c>
      <c r="D503">
        <v>2</v>
      </c>
      <c r="E503" t="s">
        <v>1409</v>
      </c>
      <c r="F503">
        <v>2</v>
      </c>
      <c r="G503" t="s">
        <v>72</v>
      </c>
      <c r="H503">
        <v>1069</v>
      </c>
      <c r="I503">
        <v>4</v>
      </c>
      <c r="J503" t="s">
        <v>1673</v>
      </c>
      <c r="K503">
        <v>30780</v>
      </c>
    </row>
    <row r="504" spans="1:11" ht="15" customHeight="1" x14ac:dyDescent="0.35">
      <c r="A504">
        <v>11708878</v>
      </c>
      <c r="B504">
        <v>100006741239</v>
      </c>
      <c r="C504">
        <v>6038603</v>
      </c>
      <c r="D504">
        <v>2</v>
      </c>
      <c r="E504" t="s">
        <v>1409</v>
      </c>
      <c r="F504">
        <v>3</v>
      </c>
      <c r="G504" t="s">
        <v>72</v>
      </c>
      <c r="H504">
        <v>1069</v>
      </c>
      <c r="I504">
        <v>4</v>
      </c>
      <c r="J504" t="s">
        <v>1673</v>
      </c>
      <c r="K504">
        <v>30780</v>
      </c>
    </row>
    <row r="505" spans="1:11" ht="15" customHeight="1" x14ac:dyDescent="0.35">
      <c r="A505">
        <v>11709165</v>
      </c>
      <c r="B505">
        <v>100006741343</v>
      </c>
      <c r="C505">
        <v>6039101</v>
      </c>
      <c r="D505">
        <v>1</v>
      </c>
      <c r="E505" t="s">
        <v>1557</v>
      </c>
      <c r="F505">
        <v>1</v>
      </c>
      <c r="G505" t="s">
        <v>47</v>
      </c>
      <c r="H505">
        <v>1888</v>
      </c>
      <c r="I505">
        <v>24</v>
      </c>
      <c r="J505" t="s">
        <v>1673</v>
      </c>
      <c r="K505">
        <v>10757</v>
      </c>
    </row>
    <row r="506" spans="1:11" ht="15" customHeight="1" x14ac:dyDescent="0.35">
      <c r="A506">
        <v>11709166</v>
      </c>
      <c r="B506">
        <v>100006741343</v>
      </c>
      <c r="C506">
        <v>6039101</v>
      </c>
      <c r="D506">
        <v>1</v>
      </c>
      <c r="E506" t="s">
        <v>1557</v>
      </c>
      <c r="F506">
        <v>2</v>
      </c>
      <c r="G506" t="s">
        <v>47</v>
      </c>
      <c r="H506">
        <v>1888</v>
      </c>
      <c r="I506">
        <v>24</v>
      </c>
      <c r="J506" t="s">
        <v>1673</v>
      </c>
      <c r="K506">
        <v>10757</v>
      </c>
    </row>
    <row r="507" spans="1:11" ht="15" customHeight="1" x14ac:dyDescent="0.35">
      <c r="A507">
        <v>11709177</v>
      </c>
      <c r="B507">
        <v>100006741352</v>
      </c>
      <c r="C507">
        <v>6039801</v>
      </c>
      <c r="D507">
        <v>3</v>
      </c>
      <c r="E507" t="s">
        <v>1290</v>
      </c>
      <c r="F507">
        <v>1</v>
      </c>
      <c r="G507" t="s">
        <v>57</v>
      </c>
      <c r="H507">
        <v>1054</v>
      </c>
      <c r="I507">
        <v>6</v>
      </c>
      <c r="J507" t="s">
        <v>1673</v>
      </c>
      <c r="K507">
        <v>6979</v>
      </c>
    </row>
    <row r="508" spans="1:11" ht="15" customHeight="1" x14ac:dyDescent="0.35">
      <c r="A508">
        <v>11709354</v>
      </c>
      <c r="B508">
        <v>100006741545</v>
      </c>
      <c r="C508">
        <v>6039501</v>
      </c>
      <c r="D508">
        <v>1</v>
      </c>
      <c r="E508" t="s">
        <v>1176</v>
      </c>
      <c r="F508">
        <v>1</v>
      </c>
      <c r="G508" t="s">
        <v>62</v>
      </c>
      <c r="H508">
        <v>1042</v>
      </c>
      <c r="I508">
        <v>28</v>
      </c>
      <c r="J508" t="s">
        <v>1673</v>
      </c>
      <c r="K508">
        <v>8456</v>
      </c>
    </row>
    <row r="509" spans="1:11" ht="15" customHeight="1" x14ac:dyDescent="0.35">
      <c r="A509">
        <v>11709396</v>
      </c>
      <c r="B509">
        <v>100006741553</v>
      </c>
      <c r="C509">
        <v>5894201</v>
      </c>
      <c r="D509">
        <v>2</v>
      </c>
      <c r="E509" t="s">
        <v>1649</v>
      </c>
      <c r="F509">
        <v>1</v>
      </c>
      <c r="G509" t="s">
        <v>74</v>
      </c>
      <c r="H509">
        <v>1981</v>
      </c>
      <c r="I509">
        <v>9</v>
      </c>
      <c r="J509" t="s">
        <v>1673</v>
      </c>
      <c r="K509">
        <v>25720</v>
      </c>
    </row>
    <row r="510" spans="1:11" ht="15" customHeight="1" x14ac:dyDescent="0.35">
      <c r="A510">
        <v>11709397</v>
      </c>
      <c r="B510">
        <v>100006741554</v>
      </c>
      <c r="C510">
        <v>5894202</v>
      </c>
      <c r="D510">
        <v>2</v>
      </c>
      <c r="E510" t="s">
        <v>1649</v>
      </c>
      <c r="F510">
        <v>2</v>
      </c>
      <c r="G510" t="s">
        <v>74</v>
      </c>
      <c r="H510">
        <v>1981</v>
      </c>
      <c r="I510">
        <v>9</v>
      </c>
      <c r="J510" t="s">
        <v>1673</v>
      </c>
      <c r="K510">
        <v>25720</v>
      </c>
    </row>
    <row r="511" spans="1:11" ht="15" customHeight="1" x14ac:dyDescent="0.35">
      <c r="A511">
        <v>11709398</v>
      </c>
      <c r="B511">
        <v>100006741555</v>
      </c>
      <c r="C511">
        <v>5894203</v>
      </c>
      <c r="D511">
        <v>2</v>
      </c>
      <c r="E511" t="s">
        <v>1649</v>
      </c>
      <c r="F511">
        <v>3</v>
      </c>
      <c r="G511" t="s">
        <v>74</v>
      </c>
      <c r="H511">
        <v>1981</v>
      </c>
      <c r="I511">
        <v>9</v>
      </c>
      <c r="J511" t="s">
        <v>1673</v>
      </c>
      <c r="K511">
        <v>25720</v>
      </c>
    </row>
    <row r="512" spans="1:11" ht="15" customHeight="1" x14ac:dyDescent="0.35">
      <c r="A512">
        <v>11709399</v>
      </c>
      <c r="B512">
        <v>100006741556</v>
      </c>
      <c r="C512">
        <v>5894204</v>
      </c>
      <c r="D512">
        <v>2</v>
      </c>
      <c r="E512" t="s">
        <v>1649</v>
      </c>
      <c r="F512">
        <v>4</v>
      </c>
      <c r="G512" t="s">
        <v>74</v>
      </c>
      <c r="H512">
        <v>1981</v>
      </c>
      <c r="I512">
        <v>9</v>
      </c>
      <c r="J512" t="s">
        <v>1673</v>
      </c>
      <c r="K512">
        <v>25720</v>
      </c>
    </row>
    <row r="513" spans="1:11" ht="15" customHeight="1" x14ac:dyDescent="0.35">
      <c r="A513">
        <v>11709400</v>
      </c>
      <c r="B513">
        <v>100006741557</v>
      </c>
      <c r="C513">
        <v>5894205</v>
      </c>
      <c r="D513">
        <v>2</v>
      </c>
      <c r="E513" t="s">
        <v>1649</v>
      </c>
      <c r="F513">
        <v>5</v>
      </c>
      <c r="G513" t="s">
        <v>74</v>
      </c>
      <c r="H513">
        <v>1981</v>
      </c>
      <c r="I513">
        <v>9</v>
      </c>
      <c r="J513" t="s">
        <v>1673</v>
      </c>
      <c r="K513">
        <v>25720</v>
      </c>
    </row>
    <row r="514" spans="1:11" ht="15" customHeight="1" x14ac:dyDescent="0.35">
      <c r="A514">
        <v>11709401</v>
      </c>
      <c r="B514">
        <v>100006741558</v>
      </c>
      <c r="C514">
        <v>5894206</v>
      </c>
      <c r="D514">
        <v>2</v>
      </c>
      <c r="E514" t="s">
        <v>1649</v>
      </c>
      <c r="F514">
        <v>6</v>
      </c>
      <c r="G514" t="s">
        <v>74</v>
      </c>
      <c r="H514">
        <v>1981</v>
      </c>
      <c r="I514">
        <v>9</v>
      </c>
      <c r="J514" t="s">
        <v>1673</v>
      </c>
      <c r="K514">
        <v>25720</v>
      </c>
    </row>
    <row r="515" spans="1:11" ht="15" customHeight="1" x14ac:dyDescent="0.35">
      <c r="A515">
        <v>11709402</v>
      </c>
      <c r="B515">
        <v>100006741559</v>
      </c>
      <c r="C515">
        <v>5894207</v>
      </c>
      <c r="D515">
        <v>2</v>
      </c>
      <c r="E515" t="s">
        <v>1649</v>
      </c>
      <c r="F515">
        <v>7</v>
      </c>
      <c r="G515" t="s">
        <v>74</v>
      </c>
      <c r="H515">
        <v>1981</v>
      </c>
      <c r="I515">
        <v>9</v>
      </c>
      <c r="J515" t="s">
        <v>1673</v>
      </c>
      <c r="K515">
        <v>25720</v>
      </c>
    </row>
    <row r="516" spans="1:11" ht="15" customHeight="1" x14ac:dyDescent="0.35">
      <c r="A516">
        <v>11709403</v>
      </c>
      <c r="B516">
        <v>100006741560</v>
      </c>
      <c r="C516">
        <v>5894208</v>
      </c>
      <c r="D516">
        <v>2</v>
      </c>
      <c r="E516" t="s">
        <v>1649</v>
      </c>
      <c r="F516">
        <v>8</v>
      </c>
      <c r="G516" t="s">
        <v>74</v>
      </c>
      <c r="H516">
        <v>1981</v>
      </c>
      <c r="I516">
        <v>9</v>
      </c>
      <c r="J516" t="s">
        <v>1673</v>
      </c>
      <c r="K516">
        <v>25720</v>
      </c>
    </row>
    <row r="517" spans="1:11" ht="15" customHeight="1" x14ac:dyDescent="0.35">
      <c r="A517">
        <v>11709404</v>
      </c>
      <c r="B517">
        <v>100006741560</v>
      </c>
      <c r="C517">
        <v>5894208</v>
      </c>
      <c r="D517">
        <v>2</v>
      </c>
      <c r="E517" t="s">
        <v>1649</v>
      </c>
      <c r="F517">
        <v>9</v>
      </c>
      <c r="G517" t="s">
        <v>74</v>
      </c>
      <c r="H517">
        <v>1981</v>
      </c>
      <c r="I517">
        <v>9</v>
      </c>
      <c r="J517" t="s">
        <v>1673</v>
      </c>
      <c r="K517">
        <v>25720</v>
      </c>
    </row>
    <row r="518" spans="1:11" ht="15" customHeight="1" x14ac:dyDescent="0.35">
      <c r="A518">
        <v>11709405</v>
      </c>
      <c r="B518">
        <v>100006741561</v>
      </c>
      <c r="C518">
        <v>5894209</v>
      </c>
      <c r="D518">
        <v>2</v>
      </c>
      <c r="E518" t="s">
        <v>1649</v>
      </c>
      <c r="F518">
        <v>10</v>
      </c>
      <c r="G518" t="s">
        <v>74</v>
      </c>
      <c r="H518">
        <v>1981</v>
      </c>
      <c r="I518">
        <v>9</v>
      </c>
      <c r="J518" t="s">
        <v>1673</v>
      </c>
      <c r="K518">
        <v>25720</v>
      </c>
    </row>
    <row r="519" spans="1:11" ht="15" customHeight="1" x14ac:dyDescent="0.35">
      <c r="A519">
        <v>11709406</v>
      </c>
      <c r="B519">
        <v>100006741562</v>
      </c>
      <c r="C519">
        <v>5894210</v>
      </c>
      <c r="D519">
        <v>2</v>
      </c>
      <c r="E519" t="s">
        <v>1649</v>
      </c>
      <c r="F519">
        <v>11</v>
      </c>
      <c r="G519" t="s">
        <v>74</v>
      </c>
      <c r="H519">
        <v>1981</v>
      </c>
      <c r="I519">
        <v>9</v>
      </c>
      <c r="J519" t="s">
        <v>1673</v>
      </c>
      <c r="K519">
        <v>25720</v>
      </c>
    </row>
    <row r="520" spans="1:11" ht="15" customHeight="1" x14ac:dyDescent="0.35">
      <c r="A520">
        <v>11709407</v>
      </c>
      <c r="B520">
        <v>100006741562</v>
      </c>
      <c r="C520">
        <v>5894210</v>
      </c>
      <c r="D520">
        <v>2</v>
      </c>
      <c r="E520" t="s">
        <v>1649</v>
      </c>
      <c r="F520">
        <v>12</v>
      </c>
      <c r="G520" t="s">
        <v>74</v>
      </c>
      <c r="H520">
        <v>1981</v>
      </c>
      <c r="I520">
        <v>9</v>
      </c>
      <c r="J520" t="s">
        <v>1673</v>
      </c>
      <c r="K520">
        <v>25720</v>
      </c>
    </row>
    <row r="521" spans="1:11" ht="15" customHeight="1" x14ac:dyDescent="0.35">
      <c r="A521">
        <v>11709408</v>
      </c>
      <c r="B521">
        <v>100006741563</v>
      </c>
      <c r="C521">
        <v>5894211</v>
      </c>
      <c r="D521">
        <v>2</v>
      </c>
      <c r="E521" t="s">
        <v>1649</v>
      </c>
      <c r="F521">
        <v>13</v>
      </c>
      <c r="G521" t="s">
        <v>74</v>
      </c>
      <c r="H521">
        <v>1981</v>
      </c>
      <c r="I521">
        <v>9</v>
      </c>
      <c r="J521" t="s">
        <v>1673</v>
      </c>
      <c r="K521">
        <v>25720</v>
      </c>
    </row>
    <row r="522" spans="1:11" ht="15" customHeight="1" x14ac:dyDescent="0.35">
      <c r="A522">
        <v>11709409</v>
      </c>
      <c r="B522">
        <v>100006741563</v>
      </c>
      <c r="C522">
        <v>5894211</v>
      </c>
      <c r="D522">
        <v>2</v>
      </c>
      <c r="E522" t="s">
        <v>1649</v>
      </c>
      <c r="F522">
        <v>14</v>
      </c>
      <c r="G522" t="s">
        <v>74</v>
      </c>
      <c r="H522">
        <v>1981</v>
      </c>
      <c r="I522">
        <v>9</v>
      </c>
      <c r="J522" t="s">
        <v>1673</v>
      </c>
      <c r="K522">
        <v>25720</v>
      </c>
    </row>
    <row r="523" spans="1:11" ht="15" customHeight="1" x14ac:dyDescent="0.35">
      <c r="A523">
        <v>11709410</v>
      </c>
      <c r="B523">
        <v>100006741564</v>
      </c>
      <c r="C523">
        <v>5894212</v>
      </c>
      <c r="D523">
        <v>2</v>
      </c>
      <c r="E523" t="s">
        <v>1649</v>
      </c>
      <c r="F523">
        <v>15</v>
      </c>
      <c r="G523" t="s">
        <v>74</v>
      </c>
      <c r="H523">
        <v>1981</v>
      </c>
      <c r="I523">
        <v>9</v>
      </c>
      <c r="J523" t="s">
        <v>1673</v>
      </c>
      <c r="K523">
        <v>25720</v>
      </c>
    </row>
    <row r="524" spans="1:11" ht="15" customHeight="1" x14ac:dyDescent="0.35">
      <c r="A524">
        <v>11709411</v>
      </c>
      <c r="B524">
        <v>100006741565</v>
      </c>
      <c r="C524">
        <v>5894213</v>
      </c>
      <c r="D524">
        <v>2</v>
      </c>
      <c r="E524" t="s">
        <v>1649</v>
      </c>
      <c r="F524">
        <v>16</v>
      </c>
      <c r="G524" t="s">
        <v>74</v>
      </c>
      <c r="H524">
        <v>1981</v>
      </c>
      <c r="I524">
        <v>9</v>
      </c>
      <c r="J524" t="s">
        <v>1673</v>
      </c>
      <c r="K524">
        <v>25720</v>
      </c>
    </row>
    <row r="525" spans="1:11" ht="15" customHeight="1" x14ac:dyDescent="0.35">
      <c r="A525">
        <v>11709412</v>
      </c>
      <c r="B525">
        <v>100006741565</v>
      </c>
      <c r="C525">
        <v>5894213</v>
      </c>
      <c r="D525">
        <v>2</v>
      </c>
      <c r="E525" t="s">
        <v>1649</v>
      </c>
      <c r="F525">
        <v>17</v>
      </c>
      <c r="G525" t="s">
        <v>74</v>
      </c>
      <c r="H525">
        <v>1981</v>
      </c>
      <c r="I525">
        <v>9</v>
      </c>
      <c r="J525" t="s">
        <v>1673</v>
      </c>
      <c r="K525">
        <v>25720</v>
      </c>
    </row>
    <row r="526" spans="1:11" ht="15" customHeight="1" x14ac:dyDescent="0.35">
      <c r="A526">
        <v>11709413</v>
      </c>
      <c r="B526">
        <v>100006741566</v>
      </c>
      <c r="C526">
        <v>5894214</v>
      </c>
      <c r="D526">
        <v>2</v>
      </c>
      <c r="E526" t="s">
        <v>1649</v>
      </c>
      <c r="F526">
        <v>18</v>
      </c>
      <c r="G526" t="s">
        <v>74</v>
      </c>
      <c r="H526">
        <v>1981</v>
      </c>
      <c r="I526">
        <v>9</v>
      </c>
      <c r="J526" t="s">
        <v>1673</v>
      </c>
      <c r="K526">
        <v>25720</v>
      </c>
    </row>
    <row r="527" spans="1:11" ht="15" customHeight="1" x14ac:dyDescent="0.35">
      <c r="A527">
        <v>11709414</v>
      </c>
      <c r="B527">
        <v>100006741567</v>
      </c>
      <c r="C527">
        <v>5894215</v>
      </c>
      <c r="D527">
        <v>2</v>
      </c>
      <c r="E527" t="s">
        <v>1649</v>
      </c>
      <c r="F527">
        <v>19</v>
      </c>
      <c r="G527" t="s">
        <v>74</v>
      </c>
      <c r="H527">
        <v>1981</v>
      </c>
      <c r="I527">
        <v>9</v>
      </c>
      <c r="J527" t="s">
        <v>1673</v>
      </c>
      <c r="K527">
        <v>25720</v>
      </c>
    </row>
    <row r="528" spans="1:11" ht="15" customHeight="1" x14ac:dyDescent="0.35">
      <c r="A528">
        <v>11709415</v>
      </c>
      <c r="B528">
        <v>100006741568</v>
      </c>
      <c r="C528">
        <v>5894216</v>
      </c>
      <c r="D528">
        <v>2</v>
      </c>
      <c r="E528" t="s">
        <v>1649</v>
      </c>
      <c r="F528">
        <v>20</v>
      </c>
      <c r="G528" t="s">
        <v>74</v>
      </c>
      <c r="H528">
        <v>1981</v>
      </c>
      <c r="I528">
        <v>9</v>
      </c>
      <c r="J528" t="s">
        <v>1673</v>
      </c>
      <c r="K528">
        <v>25720</v>
      </c>
    </row>
    <row r="529" spans="1:11" ht="15" customHeight="1" x14ac:dyDescent="0.35">
      <c r="A529">
        <v>11709416</v>
      </c>
      <c r="B529">
        <v>100006741569</v>
      </c>
      <c r="C529">
        <v>5894217</v>
      </c>
      <c r="D529">
        <v>2</v>
      </c>
      <c r="E529" t="s">
        <v>1649</v>
      </c>
      <c r="F529">
        <v>21</v>
      </c>
      <c r="G529" t="s">
        <v>74</v>
      </c>
      <c r="H529">
        <v>1981</v>
      </c>
      <c r="I529">
        <v>9</v>
      </c>
      <c r="J529" t="s">
        <v>1673</v>
      </c>
      <c r="K529">
        <v>25720</v>
      </c>
    </row>
    <row r="530" spans="1:11" ht="15" customHeight="1" x14ac:dyDescent="0.35">
      <c r="A530">
        <v>11709417</v>
      </c>
      <c r="B530">
        <v>100006741570</v>
      </c>
      <c r="C530">
        <v>5894218</v>
      </c>
      <c r="D530">
        <v>2</v>
      </c>
      <c r="E530" t="s">
        <v>1649</v>
      </c>
      <c r="F530">
        <v>22</v>
      </c>
      <c r="G530" t="s">
        <v>74</v>
      </c>
      <c r="H530">
        <v>1981</v>
      </c>
      <c r="I530">
        <v>9</v>
      </c>
      <c r="J530" t="s">
        <v>1673</v>
      </c>
      <c r="K530">
        <v>25720</v>
      </c>
    </row>
    <row r="531" spans="1:11" ht="15" customHeight="1" x14ac:dyDescent="0.35">
      <c r="A531">
        <v>11709418</v>
      </c>
      <c r="B531">
        <v>100006741571</v>
      </c>
      <c r="C531">
        <v>5894219</v>
      </c>
      <c r="D531">
        <v>2</v>
      </c>
      <c r="E531" t="s">
        <v>1649</v>
      </c>
      <c r="F531">
        <v>23</v>
      </c>
      <c r="G531" t="s">
        <v>74</v>
      </c>
      <c r="H531">
        <v>1981</v>
      </c>
      <c r="I531">
        <v>9</v>
      </c>
      <c r="J531" t="s">
        <v>1673</v>
      </c>
      <c r="K531">
        <v>25720</v>
      </c>
    </row>
    <row r="532" spans="1:11" ht="15" customHeight="1" x14ac:dyDescent="0.35">
      <c r="A532">
        <v>11709419</v>
      </c>
      <c r="B532">
        <v>100006741572</v>
      </c>
      <c r="C532">
        <v>5951502</v>
      </c>
      <c r="D532">
        <v>2</v>
      </c>
      <c r="E532" t="s">
        <v>1652</v>
      </c>
      <c r="F532">
        <v>1</v>
      </c>
      <c r="G532" t="s">
        <v>74</v>
      </c>
      <c r="H532">
        <v>1981</v>
      </c>
      <c r="I532">
        <v>10</v>
      </c>
      <c r="J532" t="s">
        <v>1673</v>
      </c>
      <c r="K532">
        <v>25720</v>
      </c>
    </row>
    <row r="533" spans="1:11" ht="15" customHeight="1" x14ac:dyDescent="0.35">
      <c r="A533">
        <v>11709420</v>
      </c>
      <c r="B533">
        <v>100006741573</v>
      </c>
      <c r="C533">
        <v>5951504</v>
      </c>
      <c r="D533">
        <v>2</v>
      </c>
      <c r="E533" t="s">
        <v>1652</v>
      </c>
      <c r="F533">
        <v>2</v>
      </c>
      <c r="G533" t="s">
        <v>74</v>
      </c>
      <c r="H533">
        <v>1981</v>
      </c>
      <c r="I533">
        <v>10</v>
      </c>
      <c r="J533" t="s">
        <v>1673</v>
      </c>
      <c r="K533">
        <v>25720</v>
      </c>
    </row>
    <row r="534" spans="1:11" ht="15" customHeight="1" x14ac:dyDescent="0.35">
      <c r="A534">
        <v>11709421</v>
      </c>
      <c r="B534">
        <v>100006741573</v>
      </c>
      <c r="C534">
        <v>5951504</v>
      </c>
      <c r="D534">
        <v>2</v>
      </c>
      <c r="E534" t="s">
        <v>1652</v>
      </c>
      <c r="F534">
        <v>3</v>
      </c>
      <c r="G534" t="s">
        <v>74</v>
      </c>
      <c r="H534">
        <v>1981</v>
      </c>
      <c r="I534">
        <v>10</v>
      </c>
      <c r="J534" t="s">
        <v>1673</v>
      </c>
      <c r="K534">
        <v>25720</v>
      </c>
    </row>
    <row r="535" spans="1:11" ht="15" customHeight="1" x14ac:dyDescent="0.35">
      <c r="A535">
        <v>11709422</v>
      </c>
      <c r="B535">
        <v>100006741574</v>
      </c>
      <c r="C535">
        <v>5951505</v>
      </c>
      <c r="D535">
        <v>2</v>
      </c>
      <c r="E535" t="s">
        <v>1652</v>
      </c>
      <c r="F535">
        <v>4</v>
      </c>
      <c r="G535" t="s">
        <v>74</v>
      </c>
      <c r="H535">
        <v>1981</v>
      </c>
      <c r="I535">
        <v>10</v>
      </c>
      <c r="J535" t="s">
        <v>1673</v>
      </c>
      <c r="K535">
        <v>25720</v>
      </c>
    </row>
    <row r="536" spans="1:11" ht="15" customHeight="1" x14ac:dyDescent="0.35">
      <c r="A536">
        <v>11709423</v>
      </c>
      <c r="B536">
        <v>100006741575</v>
      </c>
      <c r="C536">
        <v>5951506</v>
      </c>
      <c r="D536">
        <v>2</v>
      </c>
      <c r="E536" t="s">
        <v>1652</v>
      </c>
      <c r="F536">
        <v>5</v>
      </c>
      <c r="G536" t="s">
        <v>74</v>
      </c>
      <c r="H536">
        <v>1981</v>
      </c>
      <c r="I536">
        <v>10</v>
      </c>
      <c r="J536" t="s">
        <v>1673</v>
      </c>
      <c r="K536">
        <v>25720</v>
      </c>
    </row>
    <row r="537" spans="1:11" ht="15" customHeight="1" x14ac:dyDescent="0.35">
      <c r="A537">
        <v>11709424</v>
      </c>
      <c r="B537">
        <v>100006741576</v>
      </c>
      <c r="C537">
        <v>5951507</v>
      </c>
      <c r="D537">
        <v>2</v>
      </c>
      <c r="E537" t="s">
        <v>1652</v>
      </c>
      <c r="F537">
        <v>6</v>
      </c>
      <c r="G537" t="s">
        <v>74</v>
      </c>
      <c r="H537">
        <v>1981</v>
      </c>
      <c r="I537">
        <v>10</v>
      </c>
      <c r="J537" t="s">
        <v>1673</v>
      </c>
      <c r="K537">
        <v>25720</v>
      </c>
    </row>
    <row r="538" spans="1:11" ht="15" customHeight="1" x14ac:dyDescent="0.35">
      <c r="A538">
        <v>11709451</v>
      </c>
      <c r="B538">
        <v>100006741603</v>
      </c>
      <c r="C538">
        <v>6040201</v>
      </c>
      <c r="D538">
        <v>1</v>
      </c>
      <c r="E538" t="s">
        <v>806</v>
      </c>
      <c r="F538">
        <v>1</v>
      </c>
      <c r="G538" t="s">
        <v>54</v>
      </c>
      <c r="H538">
        <v>1022</v>
      </c>
      <c r="I538">
        <v>8</v>
      </c>
      <c r="J538" t="s">
        <v>1673</v>
      </c>
      <c r="K538">
        <v>31012</v>
      </c>
    </row>
    <row r="539" spans="1:11" ht="15" customHeight="1" x14ac:dyDescent="0.35">
      <c r="A539">
        <v>11709452</v>
      </c>
      <c r="B539">
        <v>100006741603</v>
      </c>
      <c r="C539">
        <v>6040201</v>
      </c>
      <c r="D539">
        <v>1</v>
      </c>
      <c r="E539" t="s">
        <v>806</v>
      </c>
      <c r="F539">
        <v>2</v>
      </c>
      <c r="G539" t="s">
        <v>54</v>
      </c>
      <c r="H539">
        <v>1022</v>
      </c>
      <c r="I539">
        <v>8</v>
      </c>
      <c r="J539" t="s">
        <v>1673</v>
      </c>
      <c r="K539">
        <v>31012</v>
      </c>
    </row>
    <row r="540" spans="1:11" ht="15" customHeight="1" x14ac:dyDescent="0.35">
      <c r="A540">
        <v>11709453</v>
      </c>
      <c r="B540">
        <v>100006741604</v>
      </c>
      <c r="C540">
        <v>6040001</v>
      </c>
      <c r="D540">
        <v>1</v>
      </c>
      <c r="E540" t="s">
        <v>1030</v>
      </c>
      <c r="F540">
        <v>1</v>
      </c>
      <c r="G540" t="s">
        <v>56</v>
      </c>
      <c r="H540">
        <v>1036</v>
      </c>
      <c r="I540">
        <v>3</v>
      </c>
      <c r="J540" t="s">
        <v>1673</v>
      </c>
      <c r="K540">
        <v>32308</v>
      </c>
    </row>
    <row r="541" spans="1:11" ht="15" customHeight="1" x14ac:dyDescent="0.35">
      <c r="A541">
        <v>11709459</v>
      </c>
      <c r="B541">
        <v>100006741611</v>
      </c>
      <c r="C541">
        <v>6040801</v>
      </c>
      <c r="D541">
        <v>4</v>
      </c>
      <c r="E541" t="s">
        <v>1178</v>
      </c>
      <c r="F541">
        <v>1</v>
      </c>
      <c r="G541" t="s">
        <v>62</v>
      </c>
      <c r="H541">
        <v>1042</v>
      </c>
      <c r="I541">
        <v>29</v>
      </c>
      <c r="J541" t="s">
        <v>1673</v>
      </c>
      <c r="K541">
        <v>12753</v>
      </c>
    </row>
    <row r="542" spans="1:11" ht="15" customHeight="1" x14ac:dyDescent="0.35">
      <c r="A542">
        <v>11709460</v>
      </c>
      <c r="B542">
        <v>100006741612</v>
      </c>
      <c r="C542">
        <v>6040901</v>
      </c>
      <c r="D542">
        <v>4</v>
      </c>
      <c r="E542" t="s">
        <v>1181</v>
      </c>
      <c r="F542">
        <v>1</v>
      </c>
      <c r="G542" t="s">
        <v>62</v>
      </c>
      <c r="H542">
        <v>1042</v>
      </c>
      <c r="I542">
        <v>30</v>
      </c>
      <c r="J542" t="s">
        <v>1673</v>
      </c>
      <c r="K542">
        <v>8467</v>
      </c>
    </row>
    <row r="543" spans="1:11" ht="15" customHeight="1" x14ac:dyDescent="0.35">
      <c r="A543">
        <v>11709461</v>
      </c>
      <c r="B543">
        <v>100006741612</v>
      </c>
      <c r="C543">
        <v>6040901</v>
      </c>
      <c r="D543">
        <v>4</v>
      </c>
      <c r="E543" t="s">
        <v>1181</v>
      </c>
      <c r="F543">
        <v>2</v>
      </c>
      <c r="G543" t="s">
        <v>62</v>
      </c>
      <c r="H543">
        <v>1042</v>
      </c>
      <c r="I543">
        <v>30</v>
      </c>
      <c r="J543" t="s">
        <v>1673</v>
      </c>
      <c r="K543">
        <v>8467</v>
      </c>
    </row>
    <row r="544" spans="1:11" ht="15" customHeight="1" x14ac:dyDescent="0.35">
      <c r="A544">
        <v>11709475</v>
      </c>
      <c r="B544">
        <v>100006741617</v>
      </c>
      <c r="C544">
        <v>6040802</v>
      </c>
      <c r="D544">
        <v>1</v>
      </c>
      <c r="E544" t="s">
        <v>1178</v>
      </c>
      <c r="F544">
        <v>2</v>
      </c>
      <c r="G544" t="s">
        <v>62</v>
      </c>
      <c r="H544">
        <v>1042</v>
      </c>
      <c r="I544">
        <v>29</v>
      </c>
      <c r="J544" t="s">
        <v>1673</v>
      </c>
      <c r="K544">
        <v>12753</v>
      </c>
    </row>
    <row r="545" spans="1:11" ht="15" customHeight="1" x14ac:dyDescent="0.35">
      <c r="A545">
        <v>11709476</v>
      </c>
      <c r="B545">
        <v>100006741617</v>
      </c>
      <c r="C545">
        <v>6040802</v>
      </c>
      <c r="D545">
        <v>1</v>
      </c>
      <c r="E545" t="s">
        <v>1178</v>
      </c>
      <c r="F545">
        <v>3</v>
      </c>
      <c r="G545" t="s">
        <v>62</v>
      </c>
      <c r="H545">
        <v>1042</v>
      </c>
      <c r="I545">
        <v>29</v>
      </c>
      <c r="J545" t="s">
        <v>1673</v>
      </c>
      <c r="K545">
        <v>12753</v>
      </c>
    </row>
    <row r="546" spans="1:11" ht="15" customHeight="1" x14ac:dyDescent="0.35">
      <c r="A546">
        <v>11709477</v>
      </c>
      <c r="B546">
        <v>100006741617</v>
      </c>
      <c r="C546">
        <v>6040802</v>
      </c>
      <c r="D546">
        <v>1</v>
      </c>
      <c r="E546" t="s">
        <v>1178</v>
      </c>
      <c r="F546">
        <v>4</v>
      </c>
      <c r="G546" t="s">
        <v>62</v>
      </c>
      <c r="H546">
        <v>1042</v>
      </c>
      <c r="I546">
        <v>29</v>
      </c>
      <c r="J546" t="s">
        <v>1673</v>
      </c>
      <c r="K546">
        <v>12753</v>
      </c>
    </row>
    <row r="547" spans="1:11" ht="15" customHeight="1" x14ac:dyDescent="0.35">
      <c r="A547">
        <v>11709478</v>
      </c>
      <c r="B547">
        <v>100006741617</v>
      </c>
      <c r="C547">
        <v>6040802</v>
      </c>
      <c r="D547">
        <v>1</v>
      </c>
      <c r="E547" t="s">
        <v>1178</v>
      </c>
      <c r="F547">
        <v>5</v>
      </c>
      <c r="G547" t="s">
        <v>62</v>
      </c>
      <c r="H547">
        <v>1042</v>
      </c>
      <c r="I547">
        <v>29</v>
      </c>
      <c r="J547" t="s">
        <v>1673</v>
      </c>
      <c r="K547">
        <v>12753</v>
      </c>
    </row>
    <row r="548" spans="1:11" ht="15" customHeight="1" x14ac:dyDescent="0.35">
      <c r="A548">
        <v>11709479</v>
      </c>
      <c r="B548">
        <v>100006741618</v>
      </c>
      <c r="C548">
        <v>6040902</v>
      </c>
      <c r="D548">
        <v>1</v>
      </c>
      <c r="E548" t="s">
        <v>1181</v>
      </c>
      <c r="F548">
        <v>3</v>
      </c>
      <c r="G548" t="s">
        <v>62</v>
      </c>
      <c r="H548">
        <v>1042</v>
      </c>
      <c r="I548">
        <v>30</v>
      </c>
      <c r="J548" t="s">
        <v>1673</v>
      </c>
      <c r="K548">
        <v>8467</v>
      </c>
    </row>
    <row r="549" spans="1:11" ht="15" customHeight="1" x14ac:dyDescent="0.35">
      <c r="A549">
        <v>11709480</v>
      </c>
      <c r="B549">
        <v>100006741618</v>
      </c>
      <c r="C549">
        <v>6040902</v>
      </c>
      <c r="D549">
        <v>1</v>
      </c>
      <c r="E549" t="s">
        <v>1181</v>
      </c>
      <c r="F549">
        <v>4</v>
      </c>
      <c r="G549" t="s">
        <v>62</v>
      </c>
      <c r="H549">
        <v>1042</v>
      </c>
      <c r="I549">
        <v>30</v>
      </c>
      <c r="J549" t="s">
        <v>1673</v>
      </c>
      <c r="K549">
        <v>8467</v>
      </c>
    </row>
    <row r="550" spans="1:11" ht="15" customHeight="1" x14ac:dyDescent="0.35">
      <c r="A550">
        <v>11709520</v>
      </c>
      <c r="B550">
        <v>100006741632</v>
      </c>
      <c r="C550">
        <v>6041301</v>
      </c>
      <c r="D550">
        <v>1</v>
      </c>
      <c r="E550" t="s">
        <v>1033</v>
      </c>
      <c r="F550">
        <v>1</v>
      </c>
      <c r="G550" t="s">
        <v>56</v>
      </c>
      <c r="H550">
        <v>1036</v>
      </c>
      <c r="I550">
        <v>4</v>
      </c>
      <c r="J550" t="s">
        <v>1673</v>
      </c>
      <c r="K550">
        <v>32308</v>
      </c>
    </row>
    <row r="551" spans="1:11" ht="15" customHeight="1" x14ac:dyDescent="0.35">
      <c r="A551">
        <v>11709521</v>
      </c>
      <c r="B551">
        <v>100006741632</v>
      </c>
      <c r="C551">
        <v>6041301</v>
      </c>
      <c r="D551">
        <v>1</v>
      </c>
      <c r="E551" t="s">
        <v>1033</v>
      </c>
      <c r="F551">
        <v>2</v>
      </c>
      <c r="G551" t="s">
        <v>56</v>
      </c>
      <c r="H551">
        <v>1036</v>
      </c>
      <c r="I551">
        <v>4</v>
      </c>
      <c r="J551" t="s">
        <v>1673</v>
      </c>
      <c r="K551">
        <v>32308</v>
      </c>
    </row>
    <row r="552" spans="1:11" ht="15" customHeight="1" x14ac:dyDescent="0.35">
      <c r="A552">
        <v>11709523</v>
      </c>
      <c r="B552">
        <v>100006741634</v>
      </c>
      <c r="C552">
        <v>6041401</v>
      </c>
      <c r="D552">
        <v>1</v>
      </c>
      <c r="E552" t="s">
        <v>1359</v>
      </c>
      <c r="F552">
        <v>1</v>
      </c>
      <c r="G552" t="s">
        <v>70</v>
      </c>
      <c r="H552">
        <v>1063</v>
      </c>
      <c r="I552">
        <v>6</v>
      </c>
      <c r="J552" t="s">
        <v>1673</v>
      </c>
      <c r="K552">
        <v>496</v>
      </c>
    </row>
    <row r="553" spans="1:11" ht="15" customHeight="1" x14ac:dyDescent="0.35">
      <c r="A553">
        <v>11709524</v>
      </c>
      <c r="B553">
        <v>100006741635</v>
      </c>
      <c r="C553">
        <v>6042101</v>
      </c>
      <c r="D553">
        <v>4</v>
      </c>
      <c r="E553" t="s">
        <v>827</v>
      </c>
      <c r="F553">
        <v>1</v>
      </c>
      <c r="G553" t="s">
        <v>64</v>
      </c>
      <c r="H553">
        <v>1026</v>
      </c>
      <c r="I553">
        <v>5</v>
      </c>
      <c r="J553" t="s">
        <v>1673</v>
      </c>
      <c r="K553">
        <v>6425</v>
      </c>
    </row>
    <row r="554" spans="1:11" ht="15" customHeight="1" x14ac:dyDescent="0.35">
      <c r="A554">
        <v>11709525</v>
      </c>
      <c r="B554">
        <v>100006741635</v>
      </c>
      <c r="C554">
        <v>6042101</v>
      </c>
      <c r="D554">
        <v>4</v>
      </c>
      <c r="E554" t="s">
        <v>827</v>
      </c>
      <c r="F554">
        <v>2</v>
      </c>
      <c r="G554" t="s">
        <v>64</v>
      </c>
      <c r="H554">
        <v>1026</v>
      </c>
      <c r="I554">
        <v>5</v>
      </c>
      <c r="J554" t="s">
        <v>1673</v>
      </c>
      <c r="K554">
        <v>6425</v>
      </c>
    </row>
    <row r="555" spans="1:11" ht="15" customHeight="1" x14ac:dyDescent="0.35">
      <c r="A555">
        <v>11709526</v>
      </c>
      <c r="B555">
        <v>100006741635</v>
      </c>
      <c r="C555">
        <v>6042101</v>
      </c>
      <c r="D555">
        <v>4</v>
      </c>
      <c r="E555" t="s">
        <v>827</v>
      </c>
      <c r="F555">
        <v>3</v>
      </c>
      <c r="G555" t="s">
        <v>64</v>
      </c>
      <c r="H555">
        <v>1026</v>
      </c>
      <c r="I555">
        <v>5</v>
      </c>
      <c r="J555" t="s">
        <v>1673</v>
      </c>
      <c r="K555">
        <v>6425</v>
      </c>
    </row>
    <row r="556" spans="1:11" ht="15" customHeight="1" x14ac:dyDescent="0.35">
      <c r="A556">
        <v>11709527</v>
      </c>
      <c r="B556">
        <v>100006741636</v>
      </c>
      <c r="C556">
        <v>6042301</v>
      </c>
      <c r="D556">
        <v>3</v>
      </c>
      <c r="E556" t="s">
        <v>1361</v>
      </c>
      <c r="F556">
        <v>1</v>
      </c>
      <c r="G556" t="s">
        <v>70</v>
      </c>
      <c r="H556">
        <v>1063</v>
      </c>
      <c r="I556">
        <v>7</v>
      </c>
      <c r="J556" t="s">
        <v>1673</v>
      </c>
      <c r="K556">
        <v>5340</v>
      </c>
    </row>
    <row r="557" spans="1:11" ht="15" customHeight="1" x14ac:dyDescent="0.35">
      <c r="A557">
        <v>11709528</v>
      </c>
      <c r="B557">
        <v>100006741636</v>
      </c>
      <c r="C557">
        <v>6042301</v>
      </c>
      <c r="D557">
        <v>3</v>
      </c>
      <c r="E557" t="s">
        <v>1361</v>
      </c>
      <c r="F557">
        <v>2</v>
      </c>
      <c r="G557" t="s">
        <v>70</v>
      </c>
      <c r="H557">
        <v>1063</v>
      </c>
      <c r="I557">
        <v>7</v>
      </c>
      <c r="J557" t="s">
        <v>1673</v>
      </c>
      <c r="K557">
        <v>5340</v>
      </c>
    </row>
    <row r="558" spans="1:11" ht="15" customHeight="1" x14ac:dyDescent="0.35">
      <c r="A558">
        <v>11709529</v>
      </c>
      <c r="B558">
        <v>100006741636</v>
      </c>
      <c r="C558">
        <v>6042301</v>
      </c>
      <c r="D558">
        <v>3</v>
      </c>
      <c r="E558" t="s">
        <v>1361</v>
      </c>
      <c r="F558">
        <v>3</v>
      </c>
      <c r="G558" t="s">
        <v>70</v>
      </c>
      <c r="H558">
        <v>1063</v>
      </c>
      <c r="I558">
        <v>7</v>
      </c>
      <c r="J558" t="s">
        <v>1673</v>
      </c>
      <c r="K558">
        <v>5340</v>
      </c>
    </row>
    <row r="559" spans="1:11" ht="15" customHeight="1" x14ac:dyDescent="0.35">
      <c r="A559">
        <v>11709530</v>
      </c>
      <c r="B559">
        <v>100006741637</v>
      </c>
      <c r="C559">
        <v>6042201</v>
      </c>
      <c r="D559">
        <v>4</v>
      </c>
      <c r="E559" t="s">
        <v>1449</v>
      </c>
      <c r="F559">
        <v>1</v>
      </c>
      <c r="G559" t="s">
        <v>63</v>
      </c>
      <c r="H559">
        <v>1080</v>
      </c>
      <c r="I559">
        <v>7</v>
      </c>
      <c r="J559" t="s">
        <v>1673</v>
      </c>
      <c r="K559">
        <v>307</v>
      </c>
    </row>
    <row r="560" spans="1:11" ht="15" customHeight="1" x14ac:dyDescent="0.35">
      <c r="A560">
        <v>11709531</v>
      </c>
      <c r="B560">
        <v>100006741637</v>
      </c>
      <c r="C560">
        <v>6042201</v>
      </c>
      <c r="D560">
        <v>4</v>
      </c>
      <c r="E560" t="s">
        <v>1449</v>
      </c>
      <c r="F560">
        <v>2</v>
      </c>
      <c r="G560" t="s">
        <v>63</v>
      </c>
      <c r="H560">
        <v>1080</v>
      </c>
      <c r="I560">
        <v>7</v>
      </c>
      <c r="J560" t="s">
        <v>1673</v>
      </c>
      <c r="K560">
        <v>307</v>
      </c>
    </row>
    <row r="561" spans="1:11" ht="15" customHeight="1" x14ac:dyDescent="0.35">
      <c r="A561">
        <v>11709546</v>
      </c>
      <c r="B561">
        <v>100006741642</v>
      </c>
      <c r="C561">
        <v>6043001</v>
      </c>
      <c r="D561">
        <v>3</v>
      </c>
      <c r="E561" t="s">
        <v>847</v>
      </c>
      <c r="F561">
        <v>1</v>
      </c>
      <c r="G561" t="s">
        <v>20</v>
      </c>
      <c r="H561">
        <v>1027</v>
      </c>
      <c r="I561">
        <v>1</v>
      </c>
      <c r="J561" t="s">
        <v>1673</v>
      </c>
      <c r="K561">
        <v>24589</v>
      </c>
    </row>
    <row r="562" spans="1:11" ht="15" customHeight="1" x14ac:dyDescent="0.35">
      <c r="A562">
        <v>11709547</v>
      </c>
      <c r="B562">
        <v>100006741643</v>
      </c>
      <c r="C562">
        <v>6042401</v>
      </c>
      <c r="D562">
        <v>1</v>
      </c>
      <c r="E562" t="s">
        <v>652</v>
      </c>
      <c r="F562">
        <v>1</v>
      </c>
      <c r="G562" t="s">
        <v>43</v>
      </c>
      <c r="H562">
        <v>1011</v>
      </c>
      <c r="I562">
        <v>4</v>
      </c>
      <c r="J562" t="s">
        <v>1673</v>
      </c>
      <c r="K562">
        <v>26817</v>
      </c>
    </row>
    <row r="563" spans="1:11" ht="15" customHeight="1" x14ac:dyDescent="0.35">
      <c r="A563">
        <v>11709548</v>
      </c>
      <c r="B563">
        <v>100006741643</v>
      </c>
      <c r="C563">
        <v>6042401</v>
      </c>
      <c r="D563">
        <v>1</v>
      </c>
      <c r="E563" t="s">
        <v>652</v>
      </c>
      <c r="F563">
        <v>2</v>
      </c>
      <c r="G563" t="s">
        <v>43</v>
      </c>
      <c r="H563">
        <v>1011</v>
      </c>
      <c r="I563">
        <v>4</v>
      </c>
      <c r="J563" t="s">
        <v>1673</v>
      </c>
      <c r="K563">
        <v>26817</v>
      </c>
    </row>
    <row r="564" spans="1:11" ht="15" customHeight="1" x14ac:dyDescent="0.35">
      <c r="A564">
        <v>11709549</v>
      </c>
      <c r="B564">
        <v>100006741644</v>
      </c>
      <c r="C564">
        <v>6042901</v>
      </c>
      <c r="D564">
        <v>1</v>
      </c>
      <c r="E564" t="s">
        <v>673</v>
      </c>
      <c r="F564">
        <v>1</v>
      </c>
      <c r="G564" t="s">
        <v>48</v>
      </c>
      <c r="H564">
        <v>1012</v>
      </c>
      <c r="I564">
        <v>4</v>
      </c>
      <c r="J564" t="s">
        <v>1673</v>
      </c>
      <c r="K564">
        <v>5706</v>
      </c>
    </row>
    <row r="565" spans="1:11" ht="15" customHeight="1" x14ac:dyDescent="0.35">
      <c r="A565">
        <v>11709550</v>
      </c>
      <c r="B565">
        <v>100006741644</v>
      </c>
      <c r="C565">
        <v>6042901</v>
      </c>
      <c r="D565">
        <v>1</v>
      </c>
      <c r="E565" t="s">
        <v>673</v>
      </c>
      <c r="F565">
        <v>2</v>
      </c>
      <c r="G565" t="s">
        <v>48</v>
      </c>
      <c r="H565">
        <v>1012</v>
      </c>
      <c r="I565">
        <v>4</v>
      </c>
      <c r="J565" t="s">
        <v>1673</v>
      </c>
      <c r="K565">
        <v>5706</v>
      </c>
    </row>
    <row r="566" spans="1:11" ht="15" customHeight="1" x14ac:dyDescent="0.35">
      <c r="A566">
        <v>11709551</v>
      </c>
      <c r="B566">
        <v>100006741644</v>
      </c>
      <c r="C566">
        <v>6042901</v>
      </c>
      <c r="D566">
        <v>1</v>
      </c>
      <c r="E566" t="s">
        <v>673</v>
      </c>
      <c r="F566">
        <v>3</v>
      </c>
      <c r="G566" t="s">
        <v>48</v>
      </c>
      <c r="H566">
        <v>1012</v>
      </c>
      <c r="I566">
        <v>4</v>
      </c>
      <c r="J566" t="s">
        <v>1673</v>
      </c>
      <c r="K566">
        <v>5706</v>
      </c>
    </row>
    <row r="567" spans="1:11" ht="15" customHeight="1" x14ac:dyDescent="0.35">
      <c r="A567">
        <v>11709570</v>
      </c>
      <c r="B567">
        <v>100006741652</v>
      </c>
      <c r="C567">
        <v>6043801</v>
      </c>
      <c r="D567">
        <v>1</v>
      </c>
      <c r="E567" t="s">
        <v>1560</v>
      </c>
      <c r="F567">
        <v>1</v>
      </c>
      <c r="G567" t="s">
        <v>47</v>
      </c>
      <c r="H567">
        <v>1888</v>
      </c>
      <c r="I567">
        <v>25</v>
      </c>
      <c r="J567" t="s">
        <v>1673</v>
      </c>
      <c r="K567">
        <v>19648</v>
      </c>
    </row>
    <row r="568" spans="1:11" ht="15" customHeight="1" x14ac:dyDescent="0.35">
      <c r="A568">
        <v>11709571</v>
      </c>
      <c r="B568">
        <v>100006741652</v>
      </c>
      <c r="C568">
        <v>6043801</v>
      </c>
      <c r="D568">
        <v>1</v>
      </c>
      <c r="E568" t="s">
        <v>1560</v>
      </c>
      <c r="F568">
        <v>2</v>
      </c>
      <c r="G568" t="s">
        <v>47</v>
      </c>
      <c r="H568">
        <v>1888</v>
      </c>
      <c r="I568">
        <v>25</v>
      </c>
      <c r="J568" t="s">
        <v>1673</v>
      </c>
      <c r="K568">
        <v>19648</v>
      </c>
    </row>
    <row r="569" spans="1:11" ht="15" customHeight="1" x14ac:dyDescent="0.35">
      <c r="A569">
        <v>11709572</v>
      </c>
      <c r="B569">
        <v>100006741652</v>
      </c>
      <c r="C569">
        <v>6043801</v>
      </c>
      <c r="D569">
        <v>1</v>
      </c>
      <c r="E569" t="s">
        <v>1560</v>
      </c>
      <c r="F569">
        <v>3</v>
      </c>
      <c r="G569" t="s">
        <v>47</v>
      </c>
      <c r="H569">
        <v>1888</v>
      </c>
      <c r="I569">
        <v>25</v>
      </c>
      <c r="J569" t="s">
        <v>1673</v>
      </c>
      <c r="K569">
        <v>19648</v>
      </c>
    </row>
    <row r="570" spans="1:11" ht="15" customHeight="1" x14ac:dyDescent="0.35">
      <c r="A570">
        <v>11709581</v>
      </c>
      <c r="B570">
        <v>100006741656</v>
      </c>
      <c r="C570">
        <v>6003301</v>
      </c>
      <c r="D570">
        <v>5</v>
      </c>
      <c r="E570" t="s">
        <v>861</v>
      </c>
      <c r="F570">
        <v>1</v>
      </c>
      <c r="G570" t="s">
        <v>55</v>
      </c>
      <c r="H570">
        <v>1028</v>
      </c>
      <c r="I570">
        <v>5</v>
      </c>
      <c r="J570" t="s">
        <v>1673</v>
      </c>
      <c r="K570">
        <v>27731</v>
      </c>
    </row>
    <row r="571" spans="1:11" ht="15" customHeight="1" x14ac:dyDescent="0.35">
      <c r="A571">
        <v>11709584</v>
      </c>
      <c r="B571">
        <v>100006741660</v>
      </c>
      <c r="C571">
        <v>6041101</v>
      </c>
      <c r="D571">
        <v>3</v>
      </c>
      <c r="E571" t="s">
        <v>981</v>
      </c>
      <c r="F571">
        <v>1</v>
      </c>
      <c r="G571" t="s">
        <v>66</v>
      </c>
      <c r="H571">
        <v>1034</v>
      </c>
      <c r="I571">
        <v>18</v>
      </c>
      <c r="J571" t="s">
        <v>1673</v>
      </c>
      <c r="K571">
        <v>766</v>
      </c>
    </row>
    <row r="572" spans="1:11" ht="15" customHeight="1" x14ac:dyDescent="0.35">
      <c r="A572">
        <v>11709585</v>
      </c>
      <c r="B572">
        <v>100006741661</v>
      </c>
      <c r="C572">
        <v>6044101</v>
      </c>
      <c r="D572">
        <v>4</v>
      </c>
      <c r="E572" t="s">
        <v>983</v>
      </c>
      <c r="F572">
        <v>1</v>
      </c>
      <c r="G572" t="s">
        <v>66</v>
      </c>
      <c r="H572">
        <v>1034</v>
      </c>
      <c r="I572">
        <v>19</v>
      </c>
      <c r="J572" t="s">
        <v>1673</v>
      </c>
      <c r="K572">
        <v>28515</v>
      </c>
    </row>
    <row r="573" spans="1:11" ht="15" customHeight="1" x14ac:dyDescent="0.35">
      <c r="A573">
        <v>11709588</v>
      </c>
      <c r="B573">
        <v>100006741664</v>
      </c>
      <c r="C573">
        <v>6043201</v>
      </c>
      <c r="D573">
        <v>5</v>
      </c>
      <c r="E573" t="s">
        <v>1364</v>
      </c>
      <c r="F573">
        <v>1</v>
      </c>
      <c r="G573" t="s">
        <v>70</v>
      </c>
      <c r="H573">
        <v>1063</v>
      </c>
      <c r="I573">
        <v>8</v>
      </c>
      <c r="J573" t="s">
        <v>1673</v>
      </c>
      <c r="K573">
        <v>25859</v>
      </c>
    </row>
    <row r="574" spans="1:11" ht="15" customHeight="1" x14ac:dyDescent="0.35">
      <c r="A574">
        <v>11709589</v>
      </c>
      <c r="B574">
        <v>100006741665</v>
      </c>
      <c r="C574">
        <v>6044102</v>
      </c>
      <c r="D574">
        <v>1</v>
      </c>
      <c r="E574" t="s">
        <v>983</v>
      </c>
      <c r="F574">
        <v>2</v>
      </c>
      <c r="G574" t="s">
        <v>66</v>
      </c>
      <c r="H574">
        <v>1034</v>
      </c>
      <c r="I574">
        <v>19</v>
      </c>
      <c r="J574" t="s">
        <v>1673</v>
      </c>
      <c r="K574">
        <v>28515</v>
      </c>
    </row>
    <row r="575" spans="1:11" ht="15" customHeight="1" x14ac:dyDescent="0.35">
      <c r="A575">
        <v>11709615</v>
      </c>
      <c r="B575">
        <v>100006741678</v>
      </c>
      <c r="C575">
        <v>6044601</v>
      </c>
      <c r="D575">
        <v>1</v>
      </c>
      <c r="E575" t="s">
        <v>1563</v>
      </c>
      <c r="F575">
        <v>1</v>
      </c>
      <c r="G575" t="s">
        <v>47</v>
      </c>
      <c r="H575">
        <v>1888</v>
      </c>
      <c r="I575">
        <v>26</v>
      </c>
      <c r="J575" t="s">
        <v>1673</v>
      </c>
      <c r="K575">
        <v>14736</v>
      </c>
    </row>
    <row r="576" spans="1:11" ht="15" customHeight="1" x14ac:dyDescent="0.35">
      <c r="A576">
        <v>11709616</v>
      </c>
      <c r="B576">
        <v>100006741678</v>
      </c>
      <c r="C576">
        <v>6044601</v>
      </c>
      <c r="D576">
        <v>1</v>
      </c>
      <c r="E576" t="s">
        <v>1563</v>
      </c>
      <c r="F576">
        <v>2</v>
      </c>
      <c r="G576" t="s">
        <v>47</v>
      </c>
      <c r="H576">
        <v>1888</v>
      </c>
      <c r="I576">
        <v>26</v>
      </c>
      <c r="J576" t="s">
        <v>1673</v>
      </c>
      <c r="K576">
        <v>14736</v>
      </c>
    </row>
    <row r="577" spans="1:11" ht="15" customHeight="1" x14ac:dyDescent="0.35">
      <c r="A577">
        <v>11709617</v>
      </c>
      <c r="B577">
        <v>100006741678</v>
      </c>
      <c r="C577">
        <v>6044601</v>
      </c>
      <c r="D577">
        <v>1</v>
      </c>
      <c r="E577" t="s">
        <v>1563</v>
      </c>
      <c r="F577">
        <v>3</v>
      </c>
      <c r="G577" t="s">
        <v>47</v>
      </c>
      <c r="H577">
        <v>1888</v>
      </c>
      <c r="I577">
        <v>26</v>
      </c>
      <c r="J577" t="s">
        <v>1673</v>
      </c>
      <c r="K577">
        <v>14736</v>
      </c>
    </row>
    <row r="578" spans="1:11" ht="15" customHeight="1" x14ac:dyDescent="0.35">
      <c r="A578">
        <v>11709618</v>
      </c>
      <c r="B578">
        <v>100006741678</v>
      </c>
      <c r="C578">
        <v>6044601</v>
      </c>
      <c r="D578">
        <v>1</v>
      </c>
      <c r="E578" t="s">
        <v>1563</v>
      </c>
      <c r="F578">
        <v>4</v>
      </c>
      <c r="G578" t="s">
        <v>47</v>
      </c>
      <c r="H578">
        <v>1888</v>
      </c>
      <c r="I578">
        <v>26</v>
      </c>
      <c r="J578" t="s">
        <v>1673</v>
      </c>
      <c r="K578">
        <v>14736</v>
      </c>
    </row>
    <row r="579" spans="1:11" ht="15" customHeight="1" x14ac:dyDescent="0.35">
      <c r="A579">
        <v>11709619</v>
      </c>
      <c r="B579">
        <v>100006741678</v>
      </c>
      <c r="C579">
        <v>6044601</v>
      </c>
      <c r="D579">
        <v>1</v>
      </c>
      <c r="E579" t="s">
        <v>1563</v>
      </c>
      <c r="F579">
        <v>5</v>
      </c>
      <c r="G579" t="s">
        <v>47</v>
      </c>
      <c r="H579">
        <v>1888</v>
      </c>
      <c r="I579">
        <v>26</v>
      </c>
      <c r="J579" t="s">
        <v>1673</v>
      </c>
      <c r="K579">
        <v>14736</v>
      </c>
    </row>
    <row r="580" spans="1:11" ht="15" customHeight="1" x14ac:dyDescent="0.35">
      <c r="A580">
        <v>11709620</v>
      </c>
      <c r="B580">
        <v>100006741679</v>
      </c>
      <c r="C580">
        <v>6044901</v>
      </c>
      <c r="D580">
        <v>1</v>
      </c>
      <c r="E580" t="s">
        <v>1566</v>
      </c>
      <c r="F580">
        <v>1</v>
      </c>
      <c r="G580" t="s">
        <v>47</v>
      </c>
      <c r="H580">
        <v>1888</v>
      </c>
      <c r="I580">
        <v>27</v>
      </c>
      <c r="J580" t="s">
        <v>1673</v>
      </c>
      <c r="K580">
        <v>22001</v>
      </c>
    </row>
    <row r="581" spans="1:11" ht="15" customHeight="1" x14ac:dyDescent="0.35">
      <c r="A581">
        <v>11709621</v>
      </c>
      <c r="B581">
        <v>100006741681</v>
      </c>
      <c r="C581">
        <v>6043601</v>
      </c>
      <c r="D581">
        <v>2</v>
      </c>
      <c r="E581" t="s">
        <v>1654</v>
      </c>
      <c r="F581">
        <v>1</v>
      </c>
      <c r="G581" t="s">
        <v>74</v>
      </c>
      <c r="H581">
        <v>1981</v>
      </c>
      <c r="I581">
        <v>11</v>
      </c>
      <c r="J581" t="s">
        <v>1673</v>
      </c>
      <c r="K581">
        <v>3615</v>
      </c>
    </row>
    <row r="582" spans="1:11" ht="15" customHeight="1" x14ac:dyDescent="0.35">
      <c r="A582">
        <v>11709641</v>
      </c>
      <c r="B582">
        <v>100006741692</v>
      </c>
      <c r="C582">
        <v>6046202</v>
      </c>
      <c r="D582">
        <v>2</v>
      </c>
      <c r="E582" t="s">
        <v>1087</v>
      </c>
      <c r="F582">
        <v>1</v>
      </c>
      <c r="G582" t="s">
        <v>67</v>
      </c>
      <c r="H582">
        <v>1039</v>
      </c>
      <c r="I582">
        <v>3</v>
      </c>
      <c r="J582" t="s">
        <v>1673</v>
      </c>
      <c r="K582">
        <v>26920</v>
      </c>
    </row>
    <row r="583" spans="1:11" ht="15" customHeight="1" x14ac:dyDescent="0.35">
      <c r="A583">
        <v>11709642</v>
      </c>
      <c r="B583">
        <v>100006741693</v>
      </c>
      <c r="C583">
        <v>6045001</v>
      </c>
      <c r="D583">
        <v>1</v>
      </c>
      <c r="E583" t="s">
        <v>1244</v>
      </c>
      <c r="F583">
        <v>1</v>
      </c>
      <c r="G583" t="s">
        <v>68</v>
      </c>
      <c r="H583">
        <v>1048</v>
      </c>
      <c r="I583">
        <v>4</v>
      </c>
      <c r="J583" t="s">
        <v>1673</v>
      </c>
      <c r="K583">
        <v>18360</v>
      </c>
    </row>
    <row r="584" spans="1:11" ht="15" customHeight="1" x14ac:dyDescent="0.35">
      <c r="A584">
        <v>11709645</v>
      </c>
      <c r="B584">
        <v>100006741697</v>
      </c>
      <c r="C584">
        <v>6046601</v>
      </c>
      <c r="D584">
        <v>3</v>
      </c>
      <c r="E584" t="s">
        <v>1185</v>
      </c>
      <c r="F584">
        <v>1</v>
      </c>
      <c r="G584" t="s">
        <v>62</v>
      </c>
      <c r="H584">
        <v>1042</v>
      </c>
      <c r="I584">
        <v>32</v>
      </c>
      <c r="J584" t="s">
        <v>1673</v>
      </c>
      <c r="K584">
        <v>8466</v>
      </c>
    </row>
    <row r="585" spans="1:11" ht="15" customHeight="1" x14ac:dyDescent="0.35">
      <c r="A585">
        <v>11709649</v>
      </c>
      <c r="B585">
        <v>100006741701</v>
      </c>
      <c r="C585">
        <v>6045901</v>
      </c>
      <c r="D585">
        <v>1</v>
      </c>
      <c r="E585" t="s">
        <v>1183</v>
      </c>
      <c r="F585">
        <v>1</v>
      </c>
      <c r="G585" t="s">
        <v>62</v>
      </c>
      <c r="H585">
        <v>1042</v>
      </c>
      <c r="I585">
        <v>31</v>
      </c>
      <c r="J585" t="s">
        <v>1673</v>
      </c>
      <c r="K585">
        <v>29994</v>
      </c>
    </row>
    <row r="586" spans="1:11" ht="15" customHeight="1" x14ac:dyDescent="0.35">
      <c r="A586">
        <v>11709650</v>
      </c>
      <c r="B586">
        <v>100006741702</v>
      </c>
      <c r="C586">
        <v>6046701</v>
      </c>
      <c r="D586">
        <v>1</v>
      </c>
      <c r="E586" t="s">
        <v>1187</v>
      </c>
      <c r="F586">
        <v>1</v>
      </c>
      <c r="G586" t="s">
        <v>62</v>
      </c>
      <c r="H586">
        <v>1042</v>
      </c>
      <c r="I586">
        <v>33</v>
      </c>
      <c r="J586" t="s">
        <v>1673</v>
      </c>
      <c r="K586">
        <v>29994</v>
      </c>
    </row>
    <row r="587" spans="1:11" ht="15" customHeight="1" x14ac:dyDescent="0.35">
      <c r="A587">
        <v>11709651</v>
      </c>
      <c r="B587">
        <v>100006741703</v>
      </c>
      <c r="C587">
        <v>6046901</v>
      </c>
      <c r="D587">
        <v>1</v>
      </c>
      <c r="E587" t="s">
        <v>1189</v>
      </c>
      <c r="F587">
        <v>1</v>
      </c>
      <c r="G587" t="s">
        <v>62</v>
      </c>
      <c r="H587">
        <v>1042</v>
      </c>
      <c r="I587">
        <v>34</v>
      </c>
      <c r="J587" t="s">
        <v>1673</v>
      </c>
      <c r="K587">
        <v>27733</v>
      </c>
    </row>
    <row r="588" spans="1:11" ht="15" customHeight="1" x14ac:dyDescent="0.35">
      <c r="A588">
        <v>11709659</v>
      </c>
      <c r="B588">
        <v>100006741707</v>
      </c>
      <c r="C588">
        <v>6045701</v>
      </c>
      <c r="D588">
        <v>1</v>
      </c>
      <c r="E588" t="s">
        <v>1569</v>
      </c>
      <c r="F588">
        <v>1</v>
      </c>
      <c r="G588" t="s">
        <v>47</v>
      </c>
      <c r="H588">
        <v>1888</v>
      </c>
      <c r="I588">
        <v>28</v>
      </c>
      <c r="J588" t="s">
        <v>1673</v>
      </c>
      <c r="K588">
        <v>17484</v>
      </c>
    </row>
    <row r="589" spans="1:11" ht="15" customHeight="1" x14ac:dyDescent="0.35">
      <c r="A589">
        <v>11709666</v>
      </c>
      <c r="B589">
        <v>100006741711</v>
      </c>
      <c r="C589">
        <v>6046801</v>
      </c>
      <c r="D589">
        <v>3</v>
      </c>
      <c r="E589" t="s">
        <v>986</v>
      </c>
      <c r="F589">
        <v>1</v>
      </c>
      <c r="G589" t="s">
        <v>66</v>
      </c>
      <c r="H589">
        <v>1034</v>
      </c>
      <c r="I589">
        <v>20</v>
      </c>
      <c r="J589" t="s">
        <v>1673</v>
      </c>
      <c r="K589">
        <v>28515</v>
      </c>
    </row>
    <row r="590" spans="1:11" ht="15" customHeight="1" x14ac:dyDescent="0.35">
      <c r="A590">
        <v>11709667</v>
      </c>
      <c r="B590">
        <v>100006741712</v>
      </c>
      <c r="C590">
        <v>6046001</v>
      </c>
      <c r="D590">
        <v>4</v>
      </c>
      <c r="E590" t="s">
        <v>1191</v>
      </c>
      <c r="F590">
        <v>1</v>
      </c>
      <c r="G590" t="s">
        <v>62</v>
      </c>
      <c r="H590">
        <v>1042</v>
      </c>
      <c r="I590">
        <v>35</v>
      </c>
      <c r="J590" t="s">
        <v>1673</v>
      </c>
      <c r="K590">
        <v>8464</v>
      </c>
    </row>
    <row r="591" spans="1:11" ht="15" customHeight="1" x14ac:dyDescent="0.35">
      <c r="A591">
        <v>11709668</v>
      </c>
      <c r="B591">
        <v>100006741712</v>
      </c>
      <c r="C591">
        <v>6046001</v>
      </c>
      <c r="D591">
        <v>4</v>
      </c>
      <c r="E591" t="s">
        <v>1191</v>
      </c>
      <c r="F591">
        <v>2</v>
      </c>
      <c r="G591" t="s">
        <v>62</v>
      </c>
      <c r="H591">
        <v>1042</v>
      </c>
      <c r="I591">
        <v>35</v>
      </c>
      <c r="J591" t="s">
        <v>1673</v>
      </c>
      <c r="K591">
        <v>8464</v>
      </c>
    </row>
    <row r="592" spans="1:11" ht="15" customHeight="1" x14ac:dyDescent="0.35">
      <c r="A592">
        <v>11709669</v>
      </c>
      <c r="B592">
        <v>100006741712</v>
      </c>
      <c r="C592">
        <v>6046001</v>
      </c>
      <c r="D592">
        <v>4</v>
      </c>
      <c r="E592" t="s">
        <v>1191</v>
      </c>
      <c r="F592">
        <v>3</v>
      </c>
      <c r="G592" t="s">
        <v>62</v>
      </c>
      <c r="H592">
        <v>1042</v>
      </c>
      <c r="I592">
        <v>35</v>
      </c>
      <c r="J592" t="s">
        <v>1673</v>
      </c>
      <c r="K592">
        <v>8464</v>
      </c>
    </row>
    <row r="593" spans="1:11" ht="15" customHeight="1" x14ac:dyDescent="0.35">
      <c r="A593">
        <v>11709670</v>
      </c>
      <c r="B593">
        <v>100006741712</v>
      </c>
      <c r="C593">
        <v>6046001</v>
      </c>
      <c r="D593">
        <v>4</v>
      </c>
      <c r="E593" t="s">
        <v>1191</v>
      </c>
      <c r="F593">
        <v>4</v>
      </c>
      <c r="G593" t="s">
        <v>62</v>
      </c>
      <c r="H593">
        <v>1042</v>
      </c>
      <c r="I593">
        <v>35</v>
      </c>
      <c r="J593" t="s">
        <v>1673</v>
      </c>
      <c r="K593">
        <v>8464</v>
      </c>
    </row>
    <row r="594" spans="1:11" ht="15" customHeight="1" x14ac:dyDescent="0.35">
      <c r="A594">
        <v>11709705</v>
      </c>
      <c r="B594">
        <v>100006741717</v>
      </c>
      <c r="C594">
        <v>6046002</v>
      </c>
      <c r="D594">
        <v>1</v>
      </c>
      <c r="E594" t="s">
        <v>1191</v>
      </c>
      <c r="F594">
        <v>5</v>
      </c>
      <c r="G594" t="s">
        <v>62</v>
      </c>
      <c r="H594">
        <v>1042</v>
      </c>
      <c r="I594">
        <v>35</v>
      </c>
      <c r="J594" t="s">
        <v>1673</v>
      </c>
      <c r="K594">
        <v>8464</v>
      </c>
    </row>
    <row r="595" spans="1:11" ht="15" customHeight="1" x14ac:dyDescent="0.35">
      <c r="A595">
        <v>11709706</v>
      </c>
      <c r="B595">
        <v>100006741717</v>
      </c>
      <c r="C595">
        <v>6046002</v>
      </c>
      <c r="D595">
        <v>1</v>
      </c>
      <c r="E595" t="s">
        <v>1191</v>
      </c>
      <c r="F595">
        <v>6</v>
      </c>
      <c r="G595" t="s">
        <v>62</v>
      </c>
      <c r="H595">
        <v>1042</v>
      </c>
      <c r="I595">
        <v>35</v>
      </c>
      <c r="J595" t="s">
        <v>1673</v>
      </c>
      <c r="K595">
        <v>8464</v>
      </c>
    </row>
    <row r="596" spans="1:11" ht="15" customHeight="1" x14ac:dyDescent="0.35">
      <c r="A596">
        <v>11709707</v>
      </c>
      <c r="B596">
        <v>100006741717</v>
      </c>
      <c r="C596">
        <v>6046002</v>
      </c>
      <c r="D596">
        <v>1</v>
      </c>
      <c r="E596" t="s">
        <v>1191</v>
      </c>
      <c r="F596">
        <v>7</v>
      </c>
      <c r="G596" t="s">
        <v>62</v>
      </c>
      <c r="H596">
        <v>1042</v>
      </c>
      <c r="I596">
        <v>35</v>
      </c>
      <c r="J596" t="s">
        <v>1673</v>
      </c>
      <c r="K596">
        <v>8464</v>
      </c>
    </row>
    <row r="597" spans="1:11" ht="15" customHeight="1" x14ac:dyDescent="0.35">
      <c r="A597">
        <v>11709708</v>
      </c>
      <c r="B597">
        <v>100006741717</v>
      </c>
      <c r="C597">
        <v>6046002</v>
      </c>
      <c r="D597">
        <v>1</v>
      </c>
      <c r="E597" t="s">
        <v>1191</v>
      </c>
      <c r="F597">
        <v>8</v>
      </c>
      <c r="G597" t="s">
        <v>62</v>
      </c>
      <c r="H597">
        <v>1042</v>
      </c>
      <c r="I597">
        <v>35</v>
      </c>
      <c r="J597" t="s">
        <v>1673</v>
      </c>
      <c r="K597">
        <v>8464</v>
      </c>
    </row>
    <row r="598" spans="1:11" ht="15" customHeight="1" x14ac:dyDescent="0.35">
      <c r="A598">
        <v>11709709</v>
      </c>
      <c r="B598">
        <v>100006741717</v>
      </c>
      <c r="C598">
        <v>6046002</v>
      </c>
      <c r="D598">
        <v>1</v>
      </c>
      <c r="E598" t="s">
        <v>1191</v>
      </c>
      <c r="F598">
        <v>9</v>
      </c>
      <c r="G598" t="s">
        <v>62</v>
      </c>
      <c r="H598">
        <v>1042</v>
      </c>
      <c r="I598">
        <v>35</v>
      </c>
      <c r="J598" t="s">
        <v>1673</v>
      </c>
      <c r="K598">
        <v>8464</v>
      </c>
    </row>
    <row r="599" spans="1:11" ht="15" customHeight="1" x14ac:dyDescent="0.35">
      <c r="A599">
        <v>11709710</v>
      </c>
      <c r="B599">
        <v>100006741717</v>
      </c>
      <c r="C599">
        <v>6046002</v>
      </c>
      <c r="D599">
        <v>1</v>
      </c>
      <c r="E599" t="s">
        <v>1191</v>
      </c>
      <c r="F599">
        <v>10</v>
      </c>
      <c r="G599" t="s">
        <v>62</v>
      </c>
      <c r="H599">
        <v>1042</v>
      </c>
      <c r="I599">
        <v>35</v>
      </c>
      <c r="J599" t="s">
        <v>1673</v>
      </c>
      <c r="K599">
        <v>8464</v>
      </c>
    </row>
    <row r="600" spans="1:11" ht="15" customHeight="1" x14ac:dyDescent="0.35">
      <c r="A600">
        <v>11709711</v>
      </c>
      <c r="B600">
        <v>100006741717</v>
      </c>
      <c r="C600">
        <v>6046002</v>
      </c>
      <c r="D600">
        <v>1</v>
      </c>
      <c r="E600" t="s">
        <v>1191</v>
      </c>
      <c r="F600">
        <v>11</v>
      </c>
      <c r="G600" t="s">
        <v>62</v>
      </c>
      <c r="H600">
        <v>1042</v>
      </c>
      <c r="I600">
        <v>35</v>
      </c>
      <c r="J600" t="s">
        <v>1673</v>
      </c>
      <c r="K600">
        <v>8464</v>
      </c>
    </row>
    <row r="601" spans="1:11" ht="15" customHeight="1" x14ac:dyDescent="0.35">
      <c r="A601">
        <v>11709712</v>
      </c>
      <c r="B601">
        <v>100006741717</v>
      </c>
      <c r="C601">
        <v>6046002</v>
      </c>
      <c r="D601">
        <v>1</v>
      </c>
      <c r="E601" t="s">
        <v>1191</v>
      </c>
      <c r="F601">
        <v>12</v>
      </c>
      <c r="G601" t="s">
        <v>62</v>
      </c>
      <c r="H601">
        <v>1042</v>
      </c>
      <c r="I601">
        <v>35</v>
      </c>
      <c r="J601" t="s">
        <v>1673</v>
      </c>
      <c r="K601">
        <v>8464</v>
      </c>
    </row>
    <row r="602" spans="1:11" ht="15" customHeight="1" x14ac:dyDescent="0.35">
      <c r="A602">
        <v>11709713</v>
      </c>
      <c r="B602">
        <v>100006741718</v>
      </c>
      <c r="C602">
        <v>6046004</v>
      </c>
      <c r="D602">
        <v>1</v>
      </c>
      <c r="E602" t="s">
        <v>1191</v>
      </c>
      <c r="F602">
        <v>13</v>
      </c>
      <c r="G602" t="s">
        <v>62</v>
      </c>
      <c r="H602">
        <v>1042</v>
      </c>
      <c r="I602">
        <v>35</v>
      </c>
      <c r="J602" t="s">
        <v>1673</v>
      </c>
      <c r="K602">
        <v>8464</v>
      </c>
    </row>
    <row r="603" spans="1:11" ht="15" customHeight="1" x14ac:dyDescent="0.35">
      <c r="A603">
        <v>11709714</v>
      </c>
      <c r="B603">
        <v>100006741718</v>
      </c>
      <c r="C603">
        <v>6046004</v>
      </c>
      <c r="D603">
        <v>1</v>
      </c>
      <c r="E603" t="s">
        <v>1191</v>
      </c>
      <c r="F603">
        <v>14</v>
      </c>
      <c r="G603" t="s">
        <v>62</v>
      </c>
      <c r="H603">
        <v>1042</v>
      </c>
      <c r="I603">
        <v>35</v>
      </c>
      <c r="J603" t="s">
        <v>1673</v>
      </c>
      <c r="K603">
        <v>8464</v>
      </c>
    </row>
    <row r="604" spans="1:11" ht="15" customHeight="1" x14ac:dyDescent="0.35">
      <c r="A604">
        <v>11709715</v>
      </c>
      <c r="B604">
        <v>100006741718</v>
      </c>
      <c r="C604">
        <v>6046004</v>
      </c>
      <c r="D604">
        <v>1</v>
      </c>
      <c r="E604" t="s">
        <v>1191</v>
      </c>
      <c r="F604">
        <v>15</v>
      </c>
      <c r="G604" t="s">
        <v>62</v>
      </c>
      <c r="H604">
        <v>1042</v>
      </c>
      <c r="I604">
        <v>35</v>
      </c>
      <c r="J604" t="s">
        <v>1673</v>
      </c>
      <c r="K604">
        <v>8464</v>
      </c>
    </row>
    <row r="605" spans="1:11" ht="15" customHeight="1" x14ac:dyDescent="0.35">
      <c r="A605">
        <v>11709716</v>
      </c>
      <c r="B605">
        <v>100006741718</v>
      </c>
      <c r="C605">
        <v>6046004</v>
      </c>
      <c r="D605">
        <v>1</v>
      </c>
      <c r="E605" t="s">
        <v>1191</v>
      </c>
      <c r="F605">
        <v>16</v>
      </c>
      <c r="G605" t="s">
        <v>62</v>
      </c>
      <c r="H605">
        <v>1042</v>
      </c>
      <c r="I605">
        <v>35</v>
      </c>
      <c r="J605" t="s">
        <v>1673</v>
      </c>
      <c r="K605">
        <v>8464</v>
      </c>
    </row>
    <row r="606" spans="1:11" ht="15" customHeight="1" x14ac:dyDescent="0.35">
      <c r="A606">
        <v>11709717</v>
      </c>
      <c r="B606">
        <v>100006741718</v>
      </c>
      <c r="C606">
        <v>6046004</v>
      </c>
      <c r="D606">
        <v>1</v>
      </c>
      <c r="E606" t="s">
        <v>1191</v>
      </c>
      <c r="F606">
        <v>17</v>
      </c>
      <c r="G606" t="s">
        <v>62</v>
      </c>
      <c r="H606">
        <v>1042</v>
      </c>
      <c r="I606">
        <v>35</v>
      </c>
      <c r="J606" t="s">
        <v>1673</v>
      </c>
      <c r="K606">
        <v>8464</v>
      </c>
    </row>
    <row r="607" spans="1:11" ht="15" customHeight="1" x14ac:dyDescent="0.35">
      <c r="A607">
        <v>11709718</v>
      </c>
      <c r="B607">
        <v>100006741720</v>
      </c>
      <c r="C607">
        <v>6047401</v>
      </c>
      <c r="D607">
        <v>1</v>
      </c>
      <c r="E607" t="s">
        <v>1572</v>
      </c>
      <c r="F607">
        <v>1</v>
      </c>
      <c r="G607" t="s">
        <v>47</v>
      </c>
      <c r="H607">
        <v>1888</v>
      </c>
      <c r="I607">
        <v>29</v>
      </c>
      <c r="J607" t="s">
        <v>1673</v>
      </c>
      <c r="K607">
        <v>22098</v>
      </c>
    </row>
    <row r="608" spans="1:11" ht="15" customHeight="1" x14ac:dyDescent="0.35">
      <c r="A608">
        <v>11709719</v>
      </c>
      <c r="B608">
        <v>100006741720</v>
      </c>
      <c r="C608">
        <v>6047401</v>
      </c>
      <c r="D608">
        <v>1</v>
      </c>
      <c r="E608" t="s">
        <v>1572</v>
      </c>
      <c r="F608">
        <v>2</v>
      </c>
      <c r="G608" t="s">
        <v>47</v>
      </c>
      <c r="H608">
        <v>1888</v>
      </c>
      <c r="I608">
        <v>29</v>
      </c>
      <c r="J608" t="s">
        <v>1673</v>
      </c>
      <c r="K608">
        <v>22098</v>
      </c>
    </row>
    <row r="609" spans="1:11" ht="15" customHeight="1" x14ac:dyDescent="0.35">
      <c r="A609">
        <v>11709720</v>
      </c>
      <c r="B609">
        <v>100006741721</v>
      </c>
      <c r="C609">
        <v>6047501</v>
      </c>
      <c r="D609">
        <v>1</v>
      </c>
      <c r="E609" t="s">
        <v>1575</v>
      </c>
      <c r="F609">
        <v>1</v>
      </c>
      <c r="G609" t="s">
        <v>47</v>
      </c>
      <c r="H609">
        <v>1888</v>
      </c>
      <c r="I609">
        <v>30</v>
      </c>
      <c r="J609" t="s">
        <v>1673</v>
      </c>
      <c r="K609">
        <v>27440</v>
      </c>
    </row>
    <row r="610" spans="1:11" ht="15" customHeight="1" x14ac:dyDescent="0.35">
      <c r="A610">
        <v>11709741</v>
      </c>
      <c r="B610">
        <v>100006741734</v>
      </c>
      <c r="C610">
        <v>6048001</v>
      </c>
      <c r="D610">
        <v>2</v>
      </c>
      <c r="E610" t="s">
        <v>1451</v>
      </c>
      <c r="F610">
        <v>1</v>
      </c>
      <c r="G610" t="s">
        <v>63</v>
      </c>
      <c r="H610">
        <v>1080</v>
      </c>
      <c r="I610">
        <v>8</v>
      </c>
      <c r="J610" t="s">
        <v>1673</v>
      </c>
      <c r="K610">
        <v>307</v>
      </c>
    </row>
    <row r="611" spans="1:11" ht="15" customHeight="1" x14ac:dyDescent="0.35">
      <c r="A611">
        <v>11709760</v>
      </c>
      <c r="B611">
        <v>100006741741</v>
      </c>
      <c r="C611">
        <v>6049301</v>
      </c>
      <c r="D611">
        <v>1</v>
      </c>
      <c r="E611" t="s">
        <v>1090</v>
      </c>
      <c r="F611">
        <v>1</v>
      </c>
      <c r="G611" t="s">
        <v>67</v>
      </c>
      <c r="H611">
        <v>1039</v>
      </c>
      <c r="I611">
        <v>4</v>
      </c>
      <c r="J611" t="s">
        <v>1673</v>
      </c>
      <c r="K611">
        <v>10801</v>
      </c>
    </row>
    <row r="612" spans="1:11" ht="15" customHeight="1" x14ac:dyDescent="0.35">
      <c r="A612">
        <v>11709761</v>
      </c>
      <c r="B612">
        <v>100006741741</v>
      </c>
      <c r="C612">
        <v>6049301</v>
      </c>
      <c r="D612">
        <v>1</v>
      </c>
      <c r="E612" t="s">
        <v>1090</v>
      </c>
      <c r="F612">
        <v>2</v>
      </c>
      <c r="G612" t="s">
        <v>67</v>
      </c>
      <c r="H612">
        <v>1039</v>
      </c>
      <c r="I612">
        <v>4</v>
      </c>
      <c r="J612" t="s">
        <v>1673</v>
      </c>
      <c r="K612">
        <v>10801</v>
      </c>
    </row>
    <row r="613" spans="1:11" ht="15" customHeight="1" x14ac:dyDescent="0.35">
      <c r="A613">
        <v>11709775</v>
      </c>
      <c r="B613">
        <v>100006741749</v>
      </c>
      <c r="C613">
        <v>6047601</v>
      </c>
      <c r="D613">
        <v>4</v>
      </c>
      <c r="E613" t="s">
        <v>1193</v>
      </c>
      <c r="F613">
        <v>1</v>
      </c>
      <c r="G613" t="s">
        <v>62</v>
      </c>
      <c r="H613">
        <v>1042</v>
      </c>
      <c r="I613">
        <v>36</v>
      </c>
      <c r="J613" t="s">
        <v>1673</v>
      </c>
      <c r="K613">
        <v>24356</v>
      </c>
    </row>
    <row r="614" spans="1:11" ht="15" customHeight="1" x14ac:dyDescent="0.35">
      <c r="A614">
        <v>11709776</v>
      </c>
      <c r="B614">
        <v>100006741749</v>
      </c>
      <c r="C614">
        <v>6047601</v>
      </c>
      <c r="D614">
        <v>4</v>
      </c>
      <c r="E614" t="s">
        <v>1193</v>
      </c>
      <c r="F614">
        <v>2</v>
      </c>
      <c r="G614" t="s">
        <v>62</v>
      </c>
      <c r="H614">
        <v>1042</v>
      </c>
      <c r="I614">
        <v>36</v>
      </c>
      <c r="J614" t="s">
        <v>1673</v>
      </c>
      <c r="K614">
        <v>24356</v>
      </c>
    </row>
    <row r="615" spans="1:11" ht="15" customHeight="1" x14ac:dyDescent="0.35">
      <c r="A615">
        <v>11709777</v>
      </c>
      <c r="B615">
        <v>100006741749</v>
      </c>
      <c r="C615">
        <v>6047601</v>
      </c>
      <c r="D615">
        <v>4</v>
      </c>
      <c r="E615" t="s">
        <v>1193</v>
      </c>
      <c r="F615">
        <v>3</v>
      </c>
      <c r="G615" t="s">
        <v>62</v>
      </c>
      <c r="H615">
        <v>1042</v>
      </c>
      <c r="I615">
        <v>36</v>
      </c>
      <c r="J615" t="s">
        <v>1673</v>
      </c>
      <c r="K615">
        <v>24356</v>
      </c>
    </row>
    <row r="616" spans="1:11" ht="15" customHeight="1" x14ac:dyDescent="0.35">
      <c r="A616">
        <v>11709778</v>
      </c>
      <c r="B616">
        <v>100006741749</v>
      </c>
      <c r="C616">
        <v>6047601</v>
      </c>
      <c r="D616">
        <v>4</v>
      </c>
      <c r="E616" t="s">
        <v>1193</v>
      </c>
      <c r="F616">
        <v>4</v>
      </c>
      <c r="G616" t="s">
        <v>62</v>
      </c>
      <c r="H616">
        <v>1042</v>
      </c>
      <c r="I616">
        <v>36</v>
      </c>
      <c r="J616" t="s">
        <v>1673</v>
      </c>
      <c r="K616">
        <v>24356</v>
      </c>
    </row>
    <row r="617" spans="1:11" ht="15" customHeight="1" x14ac:dyDescent="0.35">
      <c r="A617">
        <v>11709779</v>
      </c>
      <c r="B617">
        <v>100006741750</v>
      </c>
      <c r="C617">
        <v>6047602</v>
      </c>
      <c r="D617">
        <v>5</v>
      </c>
      <c r="E617" t="s">
        <v>1193</v>
      </c>
      <c r="F617">
        <v>5</v>
      </c>
      <c r="G617" t="s">
        <v>62</v>
      </c>
      <c r="H617">
        <v>1042</v>
      </c>
      <c r="I617">
        <v>36</v>
      </c>
      <c r="J617" t="s">
        <v>1673</v>
      </c>
      <c r="K617">
        <v>24356</v>
      </c>
    </row>
    <row r="618" spans="1:11" ht="15" customHeight="1" x14ac:dyDescent="0.35">
      <c r="A618">
        <v>11709802</v>
      </c>
      <c r="B618">
        <v>100006741753</v>
      </c>
      <c r="C618">
        <v>6047603</v>
      </c>
      <c r="D618">
        <v>1</v>
      </c>
      <c r="E618" t="s">
        <v>1193</v>
      </c>
      <c r="F618">
        <v>6</v>
      </c>
      <c r="G618" t="s">
        <v>62</v>
      </c>
      <c r="H618">
        <v>1042</v>
      </c>
      <c r="I618">
        <v>36</v>
      </c>
      <c r="J618" t="s">
        <v>1673</v>
      </c>
      <c r="K618">
        <v>24356</v>
      </c>
    </row>
    <row r="619" spans="1:11" ht="15" customHeight="1" x14ac:dyDescent="0.35">
      <c r="A619">
        <v>11709803</v>
      </c>
      <c r="B619">
        <v>100006741753</v>
      </c>
      <c r="C619">
        <v>6047603</v>
      </c>
      <c r="D619">
        <v>1</v>
      </c>
      <c r="E619" t="s">
        <v>1193</v>
      </c>
      <c r="F619">
        <v>7</v>
      </c>
      <c r="G619" t="s">
        <v>62</v>
      </c>
      <c r="H619">
        <v>1042</v>
      </c>
      <c r="I619">
        <v>36</v>
      </c>
      <c r="J619" t="s">
        <v>1673</v>
      </c>
      <c r="K619">
        <v>24356</v>
      </c>
    </row>
    <row r="620" spans="1:11" ht="15" customHeight="1" x14ac:dyDescent="0.35">
      <c r="A620">
        <v>11709804</v>
      </c>
      <c r="B620">
        <v>100006741753</v>
      </c>
      <c r="C620">
        <v>6047603</v>
      </c>
      <c r="D620">
        <v>1</v>
      </c>
      <c r="E620" t="s">
        <v>1193</v>
      </c>
      <c r="F620">
        <v>8</v>
      </c>
      <c r="G620" t="s">
        <v>62</v>
      </c>
      <c r="H620">
        <v>1042</v>
      </c>
      <c r="I620">
        <v>36</v>
      </c>
      <c r="J620" t="s">
        <v>1673</v>
      </c>
      <c r="K620">
        <v>24356</v>
      </c>
    </row>
    <row r="621" spans="1:11" ht="15" customHeight="1" x14ac:dyDescent="0.35">
      <c r="A621">
        <v>11709805</v>
      </c>
      <c r="B621">
        <v>100006741753</v>
      </c>
      <c r="C621">
        <v>6047603</v>
      </c>
      <c r="D621">
        <v>1</v>
      </c>
      <c r="E621" t="s">
        <v>1193</v>
      </c>
      <c r="F621">
        <v>9</v>
      </c>
      <c r="G621" t="s">
        <v>62</v>
      </c>
      <c r="H621">
        <v>1042</v>
      </c>
      <c r="I621">
        <v>36</v>
      </c>
      <c r="J621" t="s">
        <v>1673</v>
      </c>
      <c r="K621">
        <v>24356</v>
      </c>
    </row>
    <row r="622" spans="1:11" ht="15" customHeight="1" x14ac:dyDescent="0.35">
      <c r="A622">
        <v>11709806</v>
      </c>
      <c r="B622">
        <v>100006741753</v>
      </c>
      <c r="C622">
        <v>6047603</v>
      </c>
      <c r="D622">
        <v>1</v>
      </c>
      <c r="E622" t="s">
        <v>1193</v>
      </c>
      <c r="F622">
        <v>10</v>
      </c>
      <c r="G622" t="s">
        <v>62</v>
      </c>
      <c r="H622">
        <v>1042</v>
      </c>
      <c r="I622">
        <v>36</v>
      </c>
      <c r="J622" t="s">
        <v>1673</v>
      </c>
      <c r="K622">
        <v>24356</v>
      </c>
    </row>
    <row r="623" spans="1:11" ht="15" customHeight="1" x14ac:dyDescent="0.35">
      <c r="A623">
        <v>11709807</v>
      </c>
      <c r="B623">
        <v>100006741753</v>
      </c>
      <c r="C623">
        <v>6047603</v>
      </c>
      <c r="D623">
        <v>1</v>
      </c>
      <c r="E623" t="s">
        <v>1193</v>
      </c>
      <c r="F623">
        <v>11</v>
      </c>
      <c r="G623" t="s">
        <v>62</v>
      </c>
      <c r="H623">
        <v>1042</v>
      </c>
      <c r="I623">
        <v>36</v>
      </c>
      <c r="J623" t="s">
        <v>1673</v>
      </c>
      <c r="K623">
        <v>24356</v>
      </c>
    </row>
    <row r="624" spans="1:11" ht="15" customHeight="1" x14ac:dyDescent="0.35">
      <c r="A624">
        <v>11709808</v>
      </c>
      <c r="B624">
        <v>100006741753</v>
      </c>
      <c r="C624">
        <v>6047603</v>
      </c>
      <c r="D624">
        <v>1</v>
      </c>
      <c r="E624" t="s">
        <v>1193</v>
      </c>
      <c r="F624">
        <v>12</v>
      </c>
      <c r="G624" t="s">
        <v>62</v>
      </c>
      <c r="H624">
        <v>1042</v>
      </c>
      <c r="I624">
        <v>36</v>
      </c>
      <c r="J624" t="s">
        <v>1673</v>
      </c>
      <c r="K624">
        <v>24356</v>
      </c>
    </row>
    <row r="625" spans="1:11" ht="15" customHeight="1" x14ac:dyDescent="0.35">
      <c r="A625">
        <v>11709809</v>
      </c>
      <c r="B625">
        <v>100006741753</v>
      </c>
      <c r="C625">
        <v>6047603</v>
      </c>
      <c r="D625">
        <v>1</v>
      </c>
      <c r="E625" t="s">
        <v>1193</v>
      </c>
      <c r="F625">
        <v>13</v>
      </c>
      <c r="G625" t="s">
        <v>62</v>
      </c>
      <c r="H625">
        <v>1042</v>
      </c>
      <c r="I625">
        <v>36</v>
      </c>
      <c r="J625" t="s">
        <v>1673</v>
      </c>
      <c r="K625">
        <v>24356</v>
      </c>
    </row>
    <row r="626" spans="1:11" ht="15" customHeight="1" x14ac:dyDescent="0.35">
      <c r="A626">
        <v>11709824</v>
      </c>
      <c r="B626">
        <v>100006741757</v>
      </c>
      <c r="C626">
        <v>6050201</v>
      </c>
      <c r="D626">
        <v>5</v>
      </c>
      <c r="E626" t="s">
        <v>1059</v>
      </c>
      <c r="F626">
        <v>1</v>
      </c>
      <c r="G626" t="s">
        <v>50</v>
      </c>
      <c r="H626">
        <v>1037</v>
      </c>
      <c r="I626">
        <v>3</v>
      </c>
      <c r="J626" t="s">
        <v>1673</v>
      </c>
      <c r="K626">
        <v>24638</v>
      </c>
    </row>
    <row r="627" spans="1:11" ht="15" customHeight="1" x14ac:dyDescent="0.35">
      <c r="A627">
        <v>11709834</v>
      </c>
      <c r="B627">
        <v>100006741765</v>
      </c>
      <c r="C627">
        <v>6050901</v>
      </c>
      <c r="D627">
        <v>1</v>
      </c>
      <c r="E627" t="s">
        <v>988</v>
      </c>
      <c r="F627">
        <v>1</v>
      </c>
      <c r="G627" t="s">
        <v>66</v>
      </c>
      <c r="H627">
        <v>1034</v>
      </c>
      <c r="I627">
        <v>21</v>
      </c>
      <c r="J627" t="s">
        <v>1673</v>
      </c>
      <c r="K627">
        <v>27614</v>
      </c>
    </row>
    <row r="628" spans="1:11" ht="15" customHeight="1" x14ac:dyDescent="0.35">
      <c r="A628">
        <v>11709838</v>
      </c>
      <c r="B628">
        <v>100006741767</v>
      </c>
      <c r="C628">
        <v>6050801</v>
      </c>
      <c r="D628">
        <v>1</v>
      </c>
      <c r="E628" t="s">
        <v>1578</v>
      </c>
      <c r="F628">
        <v>1</v>
      </c>
      <c r="G628" t="s">
        <v>47</v>
      </c>
      <c r="H628">
        <v>1888</v>
      </c>
      <c r="I628">
        <v>31</v>
      </c>
      <c r="J628" t="s">
        <v>1673</v>
      </c>
      <c r="K628">
        <v>30241</v>
      </c>
    </row>
    <row r="629" spans="1:11" ht="15" customHeight="1" x14ac:dyDescent="0.35">
      <c r="A629">
        <v>11709842</v>
      </c>
      <c r="B629">
        <v>100006741772</v>
      </c>
      <c r="C629">
        <v>6051301</v>
      </c>
      <c r="D629">
        <v>5</v>
      </c>
      <c r="E629" t="s">
        <v>676</v>
      </c>
      <c r="F629">
        <v>1</v>
      </c>
      <c r="G629" t="s">
        <v>48</v>
      </c>
      <c r="H629">
        <v>1012</v>
      </c>
      <c r="I629">
        <v>5</v>
      </c>
      <c r="J629" t="s">
        <v>1673</v>
      </c>
      <c r="K629">
        <v>16239</v>
      </c>
    </row>
    <row r="630" spans="1:11" ht="15" customHeight="1" x14ac:dyDescent="0.35">
      <c r="A630">
        <v>11709855</v>
      </c>
      <c r="B630">
        <v>100006741778</v>
      </c>
      <c r="C630">
        <v>6051701</v>
      </c>
      <c r="D630">
        <v>2</v>
      </c>
      <c r="E630" t="s">
        <v>757</v>
      </c>
      <c r="F630">
        <v>1</v>
      </c>
      <c r="G630" t="s">
        <v>53</v>
      </c>
      <c r="H630">
        <v>1020</v>
      </c>
      <c r="I630">
        <v>4</v>
      </c>
      <c r="J630" t="s">
        <v>1673</v>
      </c>
      <c r="K630">
        <v>14875</v>
      </c>
    </row>
    <row r="631" spans="1:11" ht="15" customHeight="1" x14ac:dyDescent="0.35">
      <c r="A631">
        <v>11709860</v>
      </c>
      <c r="B631">
        <v>100006741783</v>
      </c>
      <c r="C631">
        <v>6051401</v>
      </c>
      <c r="D631">
        <v>1</v>
      </c>
      <c r="E631" t="s">
        <v>1367</v>
      </c>
      <c r="F631">
        <v>1</v>
      </c>
      <c r="G631" t="s">
        <v>70</v>
      </c>
      <c r="H631">
        <v>1063</v>
      </c>
      <c r="I631">
        <v>9</v>
      </c>
      <c r="J631" t="s">
        <v>1673</v>
      </c>
      <c r="K631">
        <v>5340</v>
      </c>
    </row>
    <row r="632" spans="1:11" ht="15" customHeight="1" x14ac:dyDescent="0.35">
      <c r="A632">
        <v>11709861</v>
      </c>
      <c r="B632">
        <v>100006741783</v>
      </c>
      <c r="C632">
        <v>6051401</v>
      </c>
      <c r="D632">
        <v>1</v>
      </c>
      <c r="E632" t="s">
        <v>1367</v>
      </c>
      <c r="F632">
        <v>2</v>
      </c>
      <c r="G632" t="s">
        <v>70</v>
      </c>
      <c r="H632">
        <v>1063</v>
      </c>
      <c r="I632">
        <v>9</v>
      </c>
      <c r="J632" t="s">
        <v>1673</v>
      </c>
      <c r="K632">
        <v>5340</v>
      </c>
    </row>
    <row r="633" spans="1:11" ht="15" customHeight="1" x14ac:dyDescent="0.35">
      <c r="A633">
        <v>11709888</v>
      </c>
      <c r="B633">
        <v>100006741790</v>
      </c>
      <c r="C633">
        <v>6052801</v>
      </c>
      <c r="D633">
        <v>2</v>
      </c>
      <c r="E633" t="s">
        <v>1657</v>
      </c>
      <c r="F633">
        <v>1</v>
      </c>
      <c r="G633" t="s">
        <v>74</v>
      </c>
      <c r="H633">
        <v>1981</v>
      </c>
      <c r="I633">
        <v>12</v>
      </c>
      <c r="J633" t="s">
        <v>1673</v>
      </c>
      <c r="K633">
        <v>3147</v>
      </c>
    </row>
    <row r="634" spans="1:11" ht="15" customHeight="1" x14ac:dyDescent="0.35">
      <c r="A634">
        <v>11709889</v>
      </c>
      <c r="B634">
        <v>100006741790</v>
      </c>
      <c r="C634">
        <v>6052801</v>
      </c>
      <c r="D634">
        <v>2</v>
      </c>
      <c r="E634" t="s">
        <v>1657</v>
      </c>
      <c r="F634">
        <v>2</v>
      </c>
      <c r="G634" t="s">
        <v>74</v>
      </c>
      <c r="H634">
        <v>1981</v>
      </c>
      <c r="I634">
        <v>12</v>
      </c>
      <c r="J634" t="s">
        <v>1673</v>
      </c>
      <c r="K634">
        <v>3147</v>
      </c>
    </row>
    <row r="635" spans="1:11" ht="15" customHeight="1" x14ac:dyDescent="0.35">
      <c r="A635">
        <v>11709890</v>
      </c>
      <c r="B635">
        <v>100006741791</v>
      </c>
      <c r="C635">
        <v>6052802</v>
      </c>
      <c r="D635">
        <v>2</v>
      </c>
      <c r="E635" t="s">
        <v>1657</v>
      </c>
      <c r="F635">
        <v>3</v>
      </c>
      <c r="G635" t="s">
        <v>74</v>
      </c>
      <c r="H635">
        <v>1981</v>
      </c>
      <c r="I635">
        <v>12</v>
      </c>
      <c r="J635" t="s">
        <v>1673</v>
      </c>
      <c r="K635">
        <v>3147</v>
      </c>
    </row>
    <row r="636" spans="1:11" ht="15" customHeight="1" x14ac:dyDescent="0.35">
      <c r="A636">
        <v>11709891</v>
      </c>
      <c r="B636">
        <v>100006741791</v>
      </c>
      <c r="C636">
        <v>6052802</v>
      </c>
      <c r="D636">
        <v>2</v>
      </c>
      <c r="E636" t="s">
        <v>1657</v>
      </c>
      <c r="F636">
        <v>4</v>
      </c>
      <c r="G636" t="s">
        <v>74</v>
      </c>
      <c r="H636">
        <v>1981</v>
      </c>
      <c r="I636">
        <v>12</v>
      </c>
      <c r="J636" t="s">
        <v>1673</v>
      </c>
      <c r="K636">
        <v>3147</v>
      </c>
    </row>
    <row r="637" spans="1:11" ht="15" customHeight="1" x14ac:dyDescent="0.35">
      <c r="A637">
        <v>11709892</v>
      </c>
      <c r="B637">
        <v>100006741791</v>
      </c>
      <c r="C637">
        <v>6052802</v>
      </c>
      <c r="D637">
        <v>2</v>
      </c>
      <c r="E637" t="s">
        <v>1657</v>
      </c>
      <c r="F637">
        <v>5</v>
      </c>
      <c r="G637" t="s">
        <v>74</v>
      </c>
      <c r="H637">
        <v>1981</v>
      </c>
      <c r="I637">
        <v>12</v>
      </c>
      <c r="J637" t="s">
        <v>1673</v>
      </c>
      <c r="K637">
        <v>3147</v>
      </c>
    </row>
    <row r="638" spans="1:11" ht="15" customHeight="1" x14ac:dyDescent="0.35">
      <c r="A638">
        <v>11709893</v>
      </c>
      <c r="B638">
        <v>100006741791</v>
      </c>
      <c r="C638">
        <v>6052802</v>
      </c>
      <c r="D638">
        <v>2</v>
      </c>
      <c r="E638" t="s">
        <v>1657</v>
      </c>
      <c r="F638">
        <v>6</v>
      </c>
      <c r="G638" t="s">
        <v>74</v>
      </c>
      <c r="H638">
        <v>1981</v>
      </c>
      <c r="I638">
        <v>12</v>
      </c>
      <c r="J638" t="s">
        <v>1673</v>
      </c>
      <c r="K638">
        <v>3147</v>
      </c>
    </row>
    <row r="639" spans="1:11" ht="15" customHeight="1" x14ac:dyDescent="0.35">
      <c r="A639">
        <v>11709894</v>
      </c>
      <c r="B639">
        <v>100006741792</v>
      </c>
      <c r="C639">
        <v>6052803</v>
      </c>
      <c r="D639">
        <v>2</v>
      </c>
      <c r="E639" t="s">
        <v>1657</v>
      </c>
      <c r="F639">
        <v>7</v>
      </c>
      <c r="G639" t="s">
        <v>74</v>
      </c>
      <c r="H639">
        <v>1981</v>
      </c>
      <c r="I639">
        <v>12</v>
      </c>
      <c r="J639" t="s">
        <v>1673</v>
      </c>
      <c r="K639">
        <v>3147</v>
      </c>
    </row>
    <row r="640" spans="1:11" ht="15" customHeight="1" x14ac:dyDescent="0.35">
      <c r="A640">
        <v>11709895</v>
      </c>
      <c r="B640">
        <v>100006741793</v>
      </c>
      <c r="C640">
        <v>6052804</v>
      </c>
      <c r="D640">
        <v>2</v>
      </c>
      <c r="E640" t="s">
        <v>1657</v>
      </c>
      <c r="F640">
        <v>8</v>
      </c>
      <c r="G640" t="s">
        <v>74</v>
      </c>
      <c r="H640">
        <v>1981</v>
      </c>
      <c r="I640">
        <v>12</v>
      </c>
      <c r="J640" t="s">
        <v>1673</v>
      </c>
      <c r="K640">
        <v>3147</v>
      </c>
    </row>
    <row r="641" spans="1:11" ht="15" customHeight="1" x14ac:dyDescent="0.35">
      <c r="A641">
        <v>11709896</v>
      </c>
      <c r="B641">
        <v>100006741794</v>
      </c>
      <c r="C641">
        <v>6052805</v>
      </c>
      <c r="D641">
        <v>2</v>
      </c>
      <c r="E641" t="s">
        <v>1657</v>
      </c>
      <c r="F641">
        <v>9</v>
      </c>
      <c r="G641" t="s">
        <v>74</v>
      </c>
      <c r="H641">
        <v>1981</v>
      </c>
      <c r="I641">
        <v>12</v>
      </c>
      <c r="J641" t="s">
        <v>1673</v>
      </c>
      <c r="K641">
        <v>3147</v>
      </c>
    </row>
    <row r="642" spans="1:11" ht="15" customHeight="1" x14ac:dyDescent="0.35">
      <c r="A642">
        <v>11709897</v>
      </c>
      <c r="B642">
        <v>100006741795</v>
      </c>
      <c r="C642">
        <v>6052806</v>
      </c>
      <c r="D642">
        <v>2</v>
      </c>
      <c r="E642" t="s">
        <v>1657</v>
      </c>
      <c r="F642">
        <v>10</v>
      </c>
      <c r="G642" t="s">
        <v>74</v>
      </c>
      <c r="H642">
        <v>1981</v>
      </c>
      <c r="I642">
        <v>12</v>
      </c>
      <c r="J642" t="s">
        <v>1673</v>
      </c>
      <c r="K642">
        <v>3147</v>
      </c>
    </row>
    <row r="643" spans="1:11" ht="15" customHeight="1" x14ac:dyDescent="0.35">
      <c r="A643">
        <v>11709898</v>
      </c>
      <c r="B643">
        <v>100006741795</v>
      </c>
      <c r="C643">
        <v>6052806</v>
      </c>
      <c r="D643">
        <v>2</v>
      </c>
      <c r="E643" t="s">
        <v>1657</v>
      </c>
      <c r="F643">
        <v>11</v>
      </c>
      <c r="G643" t="s">
        <v>74</v>
      </c>
      <c r="H643">
        <v>1981</v>
      </c>
      <c r="I643">
        <v>12</v>
      </c>
      <c r="J643" t="s">
        <v>1673</v>
      </c>
      <c r="K643">
        <v>3147</v>
      </c>
    </row>
    <row r="644" spans="1:11" ht="15" customHeight="1" x14ac:dyDescent="0.35">
      <c r="A644">
        <v>11709899</v>
      </c>
      <c r="B644">
        <v>100006741795</v>
      </c>
      <c r="C644">
        <v>6052806</v>
      </c>
      <c r="D644">
        <v>2</v>
      </c>
      <c r="E644" t="s">
        <v>1657</v>
      </c>
      <c r="F644">
        <v>12</v>
      </c>
      <c r="G644" t="s">
        <v>74</v>
      </c>
      <c r="H644">
        <v>1981</v>
      </c>
      <c r="I644">
        <v>12</v>
      </c>
      <c r="J644" t="s">
        <v>1673</v>
      </c>
      <c r="K644">
        <v>3147</v>
      </c>
    </row>
    <row r="645" spans="1:11" ht="15" customHeight="1" x14ac:dyDescent="0.35">
      <c r="A645">
        <v>11709900</v>
      </c>
      <c r="B645">
        <v>100006741795</v>
      </c>
      <c r="C645">
        <v>6052806</v>
      </c>
      <c r="D645">
        <v>2</v>
      </c>
      <c r="E645" t="s">
        <v>1657</v>
      </c>
      <c r="F645">
        <v>13</v>
      </c>
      <c r="G645" t="s">
        <v>74</v>
      </c>
      <c r="H645">
        <v>1981</v>
      </c>
      <c r="I645">
        <v>12</v>
      </c>
      <c r="J645" t="s">
        <v>1673</v>
      </c>
      <c r="K645">
        <v>3147</v>
      </c>
    </row>
    <row r="646" spans="1:11" ht="15" customHeight="1" x14ac:dyDescent="0.35">
      <c r="A646">
        <v>11709912</v>
      </c>
      <c r="B646">
        <v>100006741804</v>
      </c>
      <c r="C646">
        <v>6053201</v>
      </c>
      <c r="D646">
        <v>4</v>
      </c>
      <c r="E646" t="s">
        <v>655</v>
      </c>
      <c r="F646">
        <v>1</v>
      </c>
      <c r="G646" t="s">
        <v>43</v>
      </c>
      <c r="H646">
        <v>1011</v>
      </c>
      <c r="I646">
        <v>5</v>
      </c>
      <c r="J646" t="s">
        <v>1673</v>
      </c>
      <c r="K646">
        <v>6020</v>
      </c>
    </row>
    <row r="647" spans="1:11" ht="15" customHeight="1" x14ac:dyDescent="0.35">
      <c r="A647">
        <v>11709915</v>
      </c>
      <c r="B647">
        <v>100006741806</v>
      </c>
      <c r="C647">
        <v>6053801</v>
      </c>
      <c r="D647">
        <v>4</v>
      </c>
      <c r="E647" t="s">
        <v>1292</v>
      </c>
      <c r="F647">
        <v>1</v>
      </c>
      <c r="G647" t="s">
        <v>57</v>
      </c>
      <c r="H647">
        <v>1054</v>
      </c>
      <c r="I647">
        <v>7</v>
      </c>
      <c r="J647" t="s">
        <v>1673</v>
      </c>
      <c r="K647">
        <v>22906</v>
      </c>
    </row>
    <row r="648" spans="1:11" ht="15" customHeight="1" x14ac:dyDescent="0.35">
      <c r="A648">
        <v>11709919</v>
      </c>
      <c r="B648">
        <v>100006741810</v>
      </c>
      <c r="C648">
        <v>6053401</v>
      </c>
      <c r="D648">
        <v>1</v>
      </c>
      <c r="E648" t="s">
        <v>1453</v>
      </c>
      <c r="F648">
        <v>1</v>
      </c>
      <c r="G648" t="s">
        <v>63</v>
      </c>
      <c r="H648">
        <v>1080</v>
      </c>
      <c r="I648">
        <v>9</v>
      </c>
      <c r="J648" t="s">
        <v>1673</v>
      </c>
      <c r="K648">
        <v>5673</v>
      </c>
    </row>
    <row r="649" spans="1:11" ht="15" customHeight="1" x14ac:dyDescent="0.35">
      <c r="A649">
        <v>11709920</v>
      </c>
      <c r="B649">
        <v>100006741811</v>
      </c>
      <c r="C649">
        <v>6053802</v>
      </c>
      <c r="D649">
        <v>1</v>
      </c>
      <c r="E649" t="s">
        <v>1292</v>
      </c>
      <c r="F649">
        <v>2</v>
      </c>
      <c r="G649" t="s">
        <v>57</v>
      </c>
      <c r="H649">
        <v>1054</v>
      </c>
      <c r="I649">
        <v>7</v>
      </c>
      <c r="J649" t="s">
        <v>1673</v>
      </c>
      <c r="K649">
        <v>22906</v>
      </c>
    </row>
    <row r="650" spans="1:11" ht="15" customHeight="1" x14ac:dyDescent="0.35">
      <c r="A650">
        <v>11709921</v>
      </c>
      <c r="B650">
        <v>100006741812</v>
      </c>
      <c r="C650">
        <v>6053803</v>
      </c>
      <c r="D650">
        <v>2</v>
      </c>
      <c r="E650" t="s">
        <v>1292</v>
      </c>
      <c r="F650">
        <v>3</v>
      </c>
      <c r="G650" t="s">
        <v>57</v>
      </c>
      <c r="H650">
        <v>1054</v>
      </c>
      <c r="I650">
        <v>7</v>
      </c>
      <c r="J650" t="s">
        <v>1673</v>
      </c>
      <c r="K650">
        <v>22906</v>
      </c>
    </row>
    <row r="651" spans="1:11" ht="15" customHeight="1" x14ac:dyDescent="0.35">
      <c r="A651">
        <v>11709936</v>
      </c>
      <c r="B651">
        <v>100006741822</v>
      </c>
      <c r="C651">
        <v>6054801</v>
      </c>
      <c r="D651">
        <v>1</v>
      </c>
      <c r="E651" t="s">
        <v>1412</v>
      </c>
      <c r="F651">
        <v>1</v>
      </c>
      <c r="G651" t="s">
        <v>72</v>
      </c>
      <c r="H651">
        <v>1069</v>
      </c>
      <c r="I651">
        <v>5</v>
      </c>
      <c r="J651" t="s">
        <v>1673</v>
      </c>
      <c r="K651">
        <v>5716</v>
      </c>
    </row>
    <row r="652" spans="1:11" ht="15" customHeight="1" x14ac:dyDescent="0.35">
      <c r="A652">
        <v>11709937</v>
      </c>
      <c r="B652">
        <v>100006741823</v>
      </c>
      <c r="C652">
        <v>6054201</v>
      </c>
      <c r="D652">
        <v>1</v>
      </c>
      <c r="E652" t="s">
        <v>1456</v>
      </c>
      <c r="F652">
        <v>1</v>
      </c>
      <c r="G652" t="s">
        <v>63</v>
      </c>
      <c r="H652">
        <v>1080</v>
      </c>
      <c r="I652">
        <v>10</v>
      </c>
      <c r="J652" t="s">
        <v>1673</v>
      </c>
      <c r="K652">
        <v>5653</v>
      </c>
    </row>
    <row r="653" spans="1:11" ht="15" customHeight="1" x14ac:dyDescent="0.35">
      <c r="A653">
        <v>11709951</v>
      </c>
      <c r="B653">
        <v>100006741833</v>
      </c>
      <c r="C653">
        <v>6055301</v>
      </c>
      <c r="D653">
        <v>4</v>
      </c>
      <c r="E653" t="s">
        <v>1369</v>
      </c>
      <c r="F653">
        <v>1</v>
      </c>
      <c r="G653" t="s">
        <v>70</v>
      </c>
      <c r="H653">
        <v>1063</v>
      </c>
      <c r="I653">
        <v>10</v>
      </c>
      <c r="J653" t="s">
        <v>1673</v>
      </c>
      <c r="K653">
        <v>5198</v>
      </c>
    </row>
    <row r="654" spans="1:11" ht="15" customHeight="1" x14ac:dyDescent="0.35">
      <c r="A654">
        <v>11709965</v>
      </c>
      <c r="B654">
        <v>100006741840</v>
      </c>
      <c r="C654">
        <v>6055302</v>
      </c>
      <c r="D654">
        <v>1</v>
      </c>
      <c r="E654" t="s">
        <v>1369</v>
      </c>
      <c r="F654">
        <v>2</v>
      </c>
      <c r="G654" t="s">
        <v>70</v>
      </c>
      <c r="H654">
        <v>1063</v>
      </c>
      <c r="I654">
        <v>10</v>
      </c>
      <c r="J654" t="s">
        <v>1673</v>
      </c>
      <c r="K654">
        <v>5198</v>
      </c>
    </row>
    <row r="655" spans="1:11" ht="15" customHeight="1" x14ac:dyDescent="0.35">
      <c r="A655">
        <v>11709966</v>
      </c>
      <c r="B655">
        <v>100006741840</v>
      </c>
      <c r="C655">
        <v>6055302</v>
      </c>
      <c r="D655">
        <v>1</v>
      </c>
      <c r="E655" t="s">
        <v>1369</v>
      </c>
      <c r="F655">
        <v>3</v>
      </c>
      <c r="G655" t="s">
        <v>70</v>
      </c>
      <c r="H655">
        <v>1063</v>
      </c>
      <c r="I655">
        <v>10</v>
      </c>
      <c r="J655" t="s">
        <v>1673</v>
      </c>
      <c r="K655">
        <v>5198</v>
      </c>
    </row>
    <row r="656" spans="1:11" ht="15" customHeight="1" x14ac:dyDescent="0.35">
      <c r="A656">
        <v>11709981</v>
      </c>
      <c r="B656">
        <v>100006741848</v>
      </c>
      <c r="C656">
        <v>6055401</v>
      </c>
      <c r="D656">
        <v>4</v>
      </c>
      <c r="E656" t="s">
        <v>1196</v>
      </c>
      <c r="F656">
        <v>1</v>
      </c>
      <c r="G656" t="s">
        <v>62</v>
      </c>
      <c r="H656">
        <v>1042</v>
      </c>
      <c r="I656">
        <v>37</v>
      </c>
      <c r="J656" t="s">
        <v>1673</v>
      </c>
      <c r="K656">
        <v>15978</v>
      </c>
    </row>
    <row r="657" spans="1:11" ht="15" customHeight="1" x14ac:dyDescent="0.35">
      <c r="A657">
        <v>11709982</v>
      </c>
      <c r="B657">
        <v>100006741849</v>
      </c>
      <c r="C657">
        <v>6055601</v>
      </c>
      <c r="D657">
        <v>1</v>
      </c>
      <c r="E657" t="s">
        <v>1581</v>
      </c>
      <c r="F657">
        <v>1</v>
      </c>
      <c r="G657" t="s">
        <v>47</v>
      </c>
      <c r="H657">
        <v>1888</v>
      </c>
      <c r="I657">
        <v>32</v>
      </c>
      <c r="J657" t="s">
        <v>1673</v>
      </c>
      <c r="K657">
        <v>28932</v>
      </c>
    </row>
    <row r="658" spans="1:11" ht="15" customHeight="1" x14ac:dyDescent="0.35">
      <c r="A658">
        <v>11710004</v>
      </c>
      <c r="B658">
        <v>100006741858</v>
      </c>
      <c r="C658">
        <v>6056901</v>
      </c>
      <c r="D658">
        <v>4</v>
      </c>
      <c r="E658" t="s">
        <v>1295</v>
      </c>
      <c r="F658">
        <v>1</v>
      </c>
      <c r="G658" t="s">
        <v>57</v>
      </c>
      <c r="H658">
        <v>1054</v>
      </c>
      <c r="I658">
        <v>8</v>
      </c>
      <c r="J658" t="s">
        <v>1673</v>
      </c>
      <c r="K658">
        <v>864</v>
      </c>
    </row>
    <row r="659" spans="1:11" ht="15" customHeight="1" x14ac:dyDescent="0.35">
      <c r="A659">
        <v>11710010</v>
      </c>
      <c r="B659">
        <v>100006741862</v>
      </c>
      <c r="C659">
        <v>6056701</v>
      </c>
      <c r="D659">
        <v>1</v>
      </c>
      <c r="E659" t="s">
        <v>581</v>
      </c>
      <c r="F659">
        <v>1</v>
      </c>
      <c r="G659" t="s">
        <v>52</v>
      </c>
      <c r="H659">
        <v>1003</v>
      </c>
      <c r="I659">
        <v>12</v>
      </c>
      <c r="J659" t="s">
        <v>1673</v>
      </c>
      <c r="K659">
        <v>31026</v>
      </c>
    </row>
    <row r="660" spans="1:11" ht="15" customHeight="1" x14ac:dyDescent="0.35">
      <c r="A660">
        <v>11710011</v>
      </c>
      <c r="B660">
        <v>100006741863</v>
      </c>
      <c r="C660">
        <v>6056201</v>
      </c>
      <c r="D660">
        <v>1</v>
      </c>
      <c r="E660" t="s">
        <v>679</v>
      </c>
      <c r="F660">
        <v>1</v>
      </c>
      <c r="G660" t="s">
        <v>48</v>
      </c>
      <c r="H660">
        <v>1012</v>
      </c>
      <c r="I660">
        <v>6</v>
      </c>
      <c r="J660" t="s">
        <v>1673</v>
      </c>
      <c r="K660">
        <v>29953</v>
      </c>
    </row>
    <row r="661" spans="1:11" ht="15" customHeight="1" x14ac:dyDescent="0.35">
      <c r="A661">
        <v>11710012</v>
      </c>
      <c r="B661">
        <v>100006741863</v>
      </c>
      <c r="C661">
        <v>6056201</v>
      </c>
      <c r="D661">
        <v>1</v>
      </c>
      <c r="E661" t="s">
        <v>679</v>
      </c>
      <c r="F661">
        <v>2</v>
      </c>
      <c r="G661" t="s">
        <v>48</v>
      </c>
      <c r="H661">
        <v>1012</v>
      </c>
      <c r="I661">
        <v>6</v>
      </c>
      <c r="J661" t="s">
        <v>1673</v>
      </c>
      <c r="K661">
        <v>29953</v>
      </c>
    </row>
    <row r="662" spans="1:11" ht="15" customHeight="1" x14ac:dyDescent="0.35">
      <c r="A662">
        <v>11710013</v>
      </c>
      <c r="B662">
        <v>100006741864</v>
      </c>
      <c r="C662">
        <v>6056801</v>
      </c>
      <c r="D662">
        <v>1</v>
      </c>
      <c r="E662" t="s">
        <v>1459</v>
      </c>
      <c r="F662">
        <v>1</v>
      </c>
      <c r="G662" t="s">
        <v>63</v>
      </c>
      <c r="H662">
        <v>1080</v>
      </c>
      <c r="I662">
        <v>11</v>
      </c>
      <c r="J662" t="s">
        <v>1673</v>
      </c>
      <c r="K662">
        <v>5653</v>
      </c>
    </row>
    <row r="663" spans="1:11" ht="15" customHeight="1" x14ac:dyDescent="0.35">
      <c r="A663">
        <v>11710014</v>
      </c>
      <c r="B663">
        <v>100006741865</v>
      </c>
      <c r="C663">
        <v>6057101</v>
      </c>
      <c r="D663">
        <v>2</v>
      </c>
      <c r="E663" t="s">
        <v>1461</v>
      </c>
      <c r="F663">
        <v>1</v>
      </c>
      <c r="G663" t="s">
        <v>63</v>
      </c>
      <c r="H663">
        <v>1080</v>
      </c>
      <c r="I663">
        <v>12</v>
      </c>
      <c r="J663" t="s">
        <v>1673</v>
      </c>
      <c r="K663">
        <v>307</v>
      </c>
    </row>
    <row r="664" spans="1:11" ht="15" customHeight="1" x14ac:dyDescent="0.35">
      <c r="A664">
        <v>11710015</v>
      </c>
      <c r="B664">
        <v>100006741865</v>
      </c>
      <c r="C664">
        <v>6057101</v>
      </c>
      <c r="D664">
        <v>2</v>
      </c>
      <c r="E664" t="s">
        <v>1461</v>
      </c>
      <c r="F664">
        <v>2</v>
      </c>
      <c r="G664" t="s">
        <v>63</v>
      </c>
      <c r="H664">
        <v>1080</v>
      </c>
      <c r="I664">
        <v>12</v>
      </c>
      <c r="J664" t="s">
        <v>1673</v>
      </c>
      <c r="K664">
        <v>307</v>
      </c>
    </row>
    <row r="665" spans="1:11" ht="15" customHeight="1" x14ac:dyDescent="0.35">
      <c r="A665">
        <v>11710016</v>
      </c>
      <c r="B665">
        <v>100006741867</v>
      </c>
      <c r="C665">
        <v>6056902</v>
      </c>
      <c r="D665">
        <v>1</v>
      </c>
      <c r="E665" t="s">
        <v>1295</v>
      </c>
      <c r="F665">
        <v>2</v>
      </c>
      <c r="G665" t="s">
        <v>57</v>
      </c>
      <c r="H665">
        <v>1054</v>
      </c>
      <c r="I665">
        <v>8</v>
      </c>
      <c r="J665" t="s">
        <v>1673</v>
      </c>
      <c r="K665">
        <v>864</v>
      </c>
    </row>
    <row r="666" spans="1:11" ht="15" customHeight="1" x14ac:dyDescent="0.35">
      <c r="A666">
        <v>11710017</v>
      </c>
      <c r="B666">
        <v>100006741867</v>
      </c>
      <c r="C666">
        <v>6056902</v>
      </c>
      <c r="D666">
        <v>1</v>
      </c>
      <c r="E666" t="s">
        <v>1295</v>
      </c>
      <c r="F666">
        <v>3</v>
      </c>
      <c r="G666" t="s">
        <v>57</v>
      </c>
      <c r="H666">
        <v>1054</v>
      </c>
      <c r="I666">
        <v>8</v>
      </c>
      <c r="J666" t="s">
        <v>1673</v>
      </c>
      <c r="K666">
        <v>864</v>
      </c>
    </row>
    <row r="667" spans="1:11" ht="15" customHeight="1" x14ac:dyDescent="0.35">
      <c r="A667">
        <v>11710018</v>
      </c>
      <c r="B667">
        <v>100006741867</v>
      </c>
      <c r="C667">
        <v>6056902</v>
      </c>
      <c r="D667">
        <v>1</v>
      </c>
      <c r="E667" t="s">
        <v>1295</v>
      </c>
      <c r="F667">
        <v>4</v>
      </c>
      <c r="G667" t="s">
        <v>57</v>
      </c>
      <c r="H667">
        <v>1054</v>
      </c>
      <c r="I667">
        <v>8</v>
      </c>
      <c r="J667" t="s">
        <v>1673</v>
      </c>
      <c r="K667">
        <v>864</v>
      </c>
    </row>
    <row r="668" spans="1:11" ht="15" customHeight="1" x14ac:dyDescent="0.35">
      <c r="A668">
        <v>11710019</v>
      </c>
      <c r="B668">
        <v>100006741867</v>
      </c>
      <c r="C668">
        <v>6056902</v>
      </c>
      <c r="D668">
        <v>1</v>
      </c>
      <c r="E668" t="s">
        <v>1295</v>
      </c>
      <c r="F668">
        <v>5</v>
      </c>
      <c r="G668" t="s">
        <v>57</v>
      </c>
      <c r="H668">
        <v>1054</v>
      </c>
      <c r="I668">
        <v>8</v>
      </c>
      <c r="J668" t="s">
        <v>1673</v>
      </c>
      <c r="K668">
        <v>864</v>
      </c>
    </row>
    <row r="669" spans="1:11" ht="15" customHeight="1" x14ac:dyDescent="0.35">
      <c r="A669">
        <v>11710020</v>
      </c>
      <c r="B669">
        <v>100006741868</v>
      </c>
      <c r="C669">
        <v>6056903</v>
      </c>
      <c r="D669">
        <v>2</v>
      </c>
      <c r="E669" t="s">
        <v>1295</v>
      </c>
      <c r="F669">
        <v>6</v>
      </c>
      <c r="G669" t="s">
        <v>57</v>
      </c>
      <c r="H669">
        <v>1054</v>
      </c>
      <c r="I669">
        <v>8</v>
      </c>
      <c r="J669" t="s">
        <v>1673</v>
      </c>
      <c r="K669">
        <v>864</v>
      </c>
    </row>
    <row r="670" spans="1:11" ht="15" customHeight="1" x14ac:dyDescent="0.35">
      <c r="A670">
        <v>11710043</v>
      </c>
      <c r="B670">
        <v>100006741882</v>
      </c>
      <c r="C670">
        <v>6058601</v>
      </c>
      <c r="D670">
        <v>1</v>
      </c>
      <c r="E670" t="s">
        <v>903</v>
      </c>
      <c r="F670">
        <v>1</v>
      </c>
      <c r="G670" t="s">
        <v>65</v>
      </c>
      <c r="H670">
        <v>1033</v>
      </c>
      <c r="I670">
        <v>7</v>
      </c>
      <c r="J670" t="s">
        <v>1673</v>
      </c>
      <c r="K670">
        <v>9773</v>
      </c>
    </row>
    <row r="671" spans="1:11" ht="15" customHeight="1" x14ac:dyDescent="0.35">
      <c r="A671">
        <v>11710044</v>
      </c>
      <c r="B671">
        <v>100006741882</v>
      </c>
      <c r="C671">
        <v>6058601</v>
      </c>
      <c r="D671">
        <v>1</v>
      </c>
      <c r="E671" t="s">
        <v>903</v>
      </c>
      <c r="F671">
        <v>2</v>
      </c>
      <c r="G671" t="s">
        <v>65</v>
      </c>
      <c r="H671">
        <v>1033</v>
      </c>
      <c r="I671">
        <v>7</v>
      </c>
      <c r="J671" t="s">
        <v>1673</v>
      </c>
      <c r="K671">
        <v>9773</v>
      </c>
    </row>
    <row r="672" spans="1:11" ht="15" customHeight="1" x14ac:dyDescent="0.35">
      <c r="A672">
        <v>11710045</v>
      </c>
      <c r="B672">
        <v>100006741882</v>
      </c>
      <c r="C672">
        <v>6058601</v>
      </c>
      <c r="D672">
        <v>1</v>
      </c>
      <c r="E672" t="s">
        <v>903</v>
      </c>
      <c r="F672">
        <v>3</v>
      </c>
      <c r="G672" t="s">
        <v>65</v>
      </c>
      <c r="H672">
        <v>1033</v>
      </c>
      <c r="I672">
        <v>7</v>
      </c>
      <c r="J672" t="s">
        <v>1673</v>
      </c>
      <c r="K672">
        <v>9773</v>
      </c>
    </row>
    <row r="673" spans="1:11" ht="15" customHeight="1" x14ac:dyDescent="0.35">
      <c r="A673">
        <v>11710056</v>
      </c>
      <c r="B673">
        <v>100006741889</v>
      </c>
      <c r="C673">
        <v>6058701</v>
      </c>
      <c r="D673">
        <v>1</v>
      </c>
      <c r="E673" t="s">
        <v>1584</v>
      </c>
      <c r="F673">
        <v>1</v>
      </c>
      <c r="G673" t="s">
        <v>47</v>
      </c>
      <c r="H673">
        <v>1888</v>
      </c>
      <c r="I673">
        <v>33</v>
      </c>
      <c r="J673" t="s">
        <v>1673</v>
      </c>
      <c r="K673">
        <v>30274</v>
      </c>
    </row>
    <row r="674" spans="1:11" ht="15" customHeight="1" x14ac:dyDescent="0.35">
      <c r="A674">
        <v>11710057</v>
      </c>
      <c r="B674">
        <v>100006741890</v>
      </c>
      <c r="C674">
        <v>6058801</v>
      </c>
      <c r="D674">
        <v>1</v>
      </c>
      <c r="E674" t="s">
        <v>1587</v>
      </c>
      <c r="F674">
        <v>1</v>
      </c>
      <c r="G674" t="s">
        <v>47</v>
      </c>
      <c r="H674">
        <v>1888</v>
      </c>
      <c r="I674">
        <v>34</v>
      </c>
      <c r="J674" t="s">
        <v>1673</v>
      </c>
      <c r="K674">
        <v>21182</v>
      </c>
    </row>
    <row r="675" spans="1:11" ht="15" customHeight="1" x14ac:dyDescent="0.35">
      <c r="A675">
        <v>11710064</v>
      </c>
      <c r="B675">
        <v>100006741896</v>
      </c>
      <c r="C675">
        <v>6059301</v>
      </c>
      <c r="D675">
        <v>1</v>
      </c>
      <c r="E675" t="s">
        <v>1062</v>
      </c>
      <c r="F675">
        <v>1</v>
      </c>
      <c r="G675" t="s">
        <v>50</v>
      </c>
      <c r="H675">
        <v>1037</v>
      </c>
      <c r="I675">
        <v>4</v>
      </c>
      <c r="J675" t="s">
        <v>1673</v>
      </c>
      <c r="K675">
        <v>24638</v>
      </c>
    </row>
    <row r="676" spans="1:11" ht="15" customHeight="1" x14ac:dyDescent="0.35">
      <c r="A676">
        <v>11710065</v>
      </c>
      <c r="B676">
        <v>100006741897</v>
      </c>
      <c r="C676">
        <v>6060201</v>
      </c>
      <c r="D676">
        <v>4</v>
      </c>
      <c r="E676" t="s">
        <v>1415</v>
      </c>
      <c r="F676">
        <v>1</v>
      </c>
      <c r="G676" t="s">
        <v>72</v>
      </c>
      <c r="H676">
        <v>1069</v>
      </c>
      <c r="I676">
        <v>6</v>
      </c>
      <c r="J676" t="s">
        <v>1673</v>
      </c>
      <c r="K676">
        <v>14433</v>
      </c>
    </row>
    <row r="677" spans="1:11" ht="15" customHeight="1" x14ac:dyDescent="0.35">
      <c r="A677">
        <v>11710066</v>
      </c>
      <c r="B677">
        <v>100006741897</v>
      </c>
      <c r="C677">
        <v>6060201</v>
      </c>
      <c r="D677">
        <v>4</v>
      </c>
      <c r="E677" t="s">
        <v>1415</v>
      </c>
      <c r="F677">
        <v>2</v>
      </c>
      <c r="G677" t="s">
        <v>72</v>
      </c>
      <c r="H677">
        <v>1069</v>
      </c>
      <c r="I677">
        <v>6</v>
      </c>
      <c r="J677" t="s">
        <v>1673</v>
      </c>
      <c r="K677">
        <v>14433</v>
      </c>
    </row>
    <row r="678" spans="1:11" ht="15" customHeight="1" x14ac:dyDescent="0.35">
      <c r="A678">
        <v>11710074</v>
      </c>
      <c r="B678">
        <v>100006741901</v>
      </c>
      <c r="C678">
        <v>6060202</v>
      </c>
      <c r="D678">
        <v>1</v>
      </c>
      <c r="E678" t="s">
        <v>1415</v>
      </c>
      <c r="F678">
        <v>3</v>
      </c>
      <c r="G678" t="s">
        <v>72</v>
      </c>
      <c r="H678">
        <v>1069</v>
      </c>
      <c r="I678">
        <v>6</v>
      </c>
      <c r="J678" t="s">
        <v>1673</v>
      </c>
      <c r="K678">
        <v>14433</v>
      </c>
    </row>
    <row r="679" spans="1:11" ht="15" customHeight="1" x14ac:dyDescent="0.35">
      <c r="A679">
        <v>11710075</v>
      </c>
      <c r="B679">
        <v>100006741901</v>
      </c>
      <c r="C679">
        <v>6060202</v>
      </c>
      <c r="D679">
        <v>1</v>
      </c>
      <c r="E679" t="s">
        <v>1415</v>
      </c>
      <c r="F679">
        <v>4</v>
      </c>
      <c r="G679" t="s">
        <v>72</v>
      </c>
      <c r="H679">
        <v>1069</v>
      </c>
      <c r="I679">
        <v>6</v>
      </c>
      <c r="J679" t="s">
        <v>1673</v>
      </c>
      <c r="K679">
        <v>14433</v>
      </c>
    </row>
    <row r="680" spans="1:11" ht="15" customHeight="1" x14ac:dyDescent="0.35">
      <c r="A680">
        <v>11710076</v>
      </c>
      <c r="B680">
        <v>100006741901</v>
      </c>
      <c r="C680">
        <v>6060202</v>
      </c>
      <c r="D680">
        <v>1</v>
      </c>
      <c r="E680" t="s">
        <v>1415</v>
      </c>
      <c r="F680">
        <v>5</v>
      </c>
      <c r="G680" t="s">
        <v>72</v>
      </c>
      <c r="H680">
        <v>1069</v>
      </c>
      <c r="I680">
        <v>6</v>
      </c>
      <c r="J680" t="s">
        <v>1673</v>
      </c>
      <c r="K680">
        <v>14433</v>
      </c>
    </row>
    <row r="681" spans="1:11" ht="15" customHeight="1" x14ac:dyDescent="0.35">
      <c r="A681">
        <v>11710083</v>
      </c>
      <c r="B681">
        <v>100006741906</v>
      </c>
      <c r="C681">
        <v>6061501</v>
      </c>
      <c r="D681">
        <v>1</v>
      </c>
      <c r="E681" t="s">
        <v>1590</v>
      </c>
      <c r="F681">
        <v>1</v>
      </c>
      <c r="G681" t="s">
        <v>47</v>
      </c>
      <c r="H681">
        <v>1888</v>
      </c>
      <c r="I681">
        <v>35</v>
      </c>
      <c r="J681" t="s">
        <v>1673</v>
      </c>
      <c r="K681">
        <v>15876</v>
      </c>
    </row>
    <row r="682" spans="1:11" ht="15" customHeight="1" x14ac:dyDescent="0.35">
      <c r="A682">
        <v>11710084</v>
      </c>
      <c r="B682">
        <v>100006741906</v>
      </c>
      <c r="C682">
        <v>6061501</v>
      </c>
      <c r="D682">
        <v>1</v>
      </c>
      <c r="E682" t="s">
        <v>1590</v>
      </c>
      <c r="F682">
        <v>2</v>
      </c>
      <c r="G682" t="s">
        <v>47</v>
      </c>
      <c r="H682">
        <v>1888</v>
      </c>
      <c r="I682">
        <v>35</v>
      </c>
      <c r="J682" t="s">
        <v>1673</v>
      </c>
      <c r="K682">
        <v>15876</v>
      </c>
    </row>
    <row r="683" spans="1:11" ht="15" customHeight="1" x14ac:dyDescent="0.35">
      <c r="A683">
        <v>11710091</v>
      </c>
      <c r="B683">
        <v>100006741910</v>
      </c>
      <c r="C683">
        <v>6061301</v>
      </c>
      <c r="D683">
        <v>3</v>
      </c>
      <c r="E683" t="s">
        <v>682</v>
      </c>
      <c r="F683">
        <v>1</v>
      </c>
      <c r="G683" t="s">
        <v>48</v>
      </c>
      <c r="H683">
        <v>1012</v>
      </c>
      <c r="I683">
        <v>7</v>
      </c>
      <c r="J683" t="s">
        <v>1673</v>
      </c>
      <c r="K683">
        <v>5666</v>
      </c>
    </row>
    <row r="684" spans="1:11" ht="15" customHeight="1" x14ac:dyDescent="0.35">
      <c r="A684">
        <v>11710101</v>
      </c>
      <c r="B684">
        <v>100006741914</v>
      </c>
      <c r="C684">
        <v>6061801</v>
      </c>
      <c r="D684">
        <v>1</v>
      </c>
      <c r="E684" t="s">
        <v>658</v>
      </c>
      <c r="F684">
        <v>1</v>
      </c>
      <c r="G684" t="s">
        <v>43</v>
      </c>
      <c r="H684">
        <v>1011</v>
      </c>
      <c r="I684">
        <v>6</v>
      </c>
      <c r="J684" t="s">
        <v>1673</v>
      </c>
      <c r="K684">
        <v>16527</v>
      </c>
    </row>
    <row r="685" spans="1:11" ht="15" customHeight="1" x14ac:dyDescent="0.35">
      <c r="A685">
        <v>11710102</v>
      </c>
      <c r="B685">
        <v>100006741915</v>
      </c>
      <c r="C685">
        <v>6061202</v>
      </c>
      <c r="D685">
        <v>1</v>
      </c>
      <c r="E685" t="s">
        <v>685</v>
      </c>
      <c r="F685">
        <v>1</v>
      </c>
      <c r="G685" t="s">
        <v>48</v>
      </c>
      <c r="H685">
        <v>1012</v>
      </c>
      <c r="I685">
        <v>8</v>
      </c>
      <c r="J685" t="s">
        <v>1673</v>
      </c>
      <c r="K685">
        <v>5666</v>
      </c>
    </row>
    <row r="686" spans="1:11" ht="15" customHeight="1" x14ac:dyDescent="0.35">
      <c r="A686">
        <v>11710103</v>
      </c>
      <c r="B686">
        <v>100006741915</v>
      </c>
      <c r="C686">
        <v>6061202</v>
      </c>
      <c r="D686">
        <v>1</v>
      </c>
      <c r="E686" t="s">
        <v>685</v>
      </c>
      <c r="F686">
        <v>2</v>
      </c>
      <c r="G686" t="s">
        <v>48</v>
      </c>
      <c r="H686">
        <v>1012</v>
      </c>
      <c r="I686">
        <v>8</v>
      </c>
      <c r="J686" t="s">
        <v>1673</v>
      </c>
      <c r="K686">
        <v>5666</v>
      </c>
    </row>
    <row r="687" spans="1:11" ht="15" customHeight="1" x14ac:dyDescent="0.35">
      <c r="A687">
        <v>11710104</v>
      </c>
      <c r="B687">
        <v>100006741916</v>
      </c>
      <c r="C687">
        <v>6061203</v>
      </c>
      <c r="D687">
        <v>2</v>
      </c>
      <c r="E687" t="s">
        <v>685</v>
      </c>
      <c r="F687">
        <v>3</v>
      </c>
      <c r="G687" t="s">
        <v>48</v>
      </c>
      <c r="H687">
        <v>1012</v>
      </c>
      <c r="I687">
        <v>8</v>
      </c>
      <c r="J687" t="s">
        <v>1673</v>
      </c>
      <c r="K687">
        <v>5666</v>
      </c>
    </row>
    <row r="688" spans="1:11" ht="15" customHeight="1" x14ac:dyDescent="0.35">
      <c r="A688">
        <v>11710105</v>
      </c>
      <c r="B688">
        <v>100006741917</v>
      </c>
      <c r="C688">
        <v>6061204</v>
      </c>
      <c r="D688">
        <v>1</v>
      </c>
      <c r="E688" t="s">
        <v>685</v>
      </c>
      <c r="F688">
        <v>4</v>
      </c>
      <c r="G688" t="s">
        <v>48</v>
      </c>
      <c r="H688">
        <v>1012</v>
      </c>
      <c r="I688">
        <v>8</v>
      </c>
      <c r="J688" t="s">
        <v>1673</v>
      </c>
      <c r="K688">
        <v>5666</v>
      </c>
    </row>
    <row r="689" spans="1:11" ht="15" customHeight="1" x14ac:dyDescent="0.35">
      <c r="A689">
        <v>11710117</v>
      </c>
      <c r="B689">
        <v>100006741929</v>
      </c>
      <c r="C689">
        <v>6062201</v>
      </c>
      <c r="D689">
        <v>2</v>
      </c>
      <c r="E689" t="s">
        <v>991</v>
      </c>
      <c r="F689">
        <v>1</v>
      </c>
      <c r="G689" t="s">
        <v>66</v>
      </c>
      <c r="H689">
        <v>1034</v>
      </c>
      <c r="I689">
        <v>22</v>
      </c>
      <c r="J689" t="s">
        <v>1673</v>
      </c>
      <c r="K689">
        <v>11009</v>
      </c>
    </row>
    <row r="690" spans="1:11" ht="15" customHeight="1" x14ac:dyDescent="0.35">
      <c r="A690">
        <v>11710118</v>
      </c>
      <c r="B690">
        <v>100006741929</v>
      </c>
      <c r="C690">
        <v>6062201</v>
      </c>
      <c r="D690">
        <v>2</v>
      </c>
      <c r="E690" t="s">
        <v>991</v>
      </c>
      <c r="F690">
        <v>2</v>
      </c>
      <c r="G690" t="s">
        <v>66</v>
      </c>
      <c r="H690">
        <v>1034</v>
      </c>
      <c r="I690">
        <v>22</v>
      </c>
      <c r="J690" t="s">
        <v>1673</v>
      </c>
      <c r="K690">
        <v>11009</v>
      </c>
    </row>
    <row r="691" spans="1:11" ht="15" customHeight="1" x14ac:dyDescent="0.35">
      <c r="A691">
        <v>11710127</v>
      </c>
      <c r="B691">
        <v>100006741931</v>
      </c>
      <c r="C691">
        <v>6062401</v>
      </c>
      <c r="D691">
        <v>1</v>
      </c>
      <c r="E691" t="s">
        <v>1593</v>
      </c>
      <c r="F691">
        <v>1</v>
      </c>
      <c r="G691" t="s">
        <v>47</v>
      </c>
      <c r="H691">
        <v>1888</v>
      </c>
      <c r="I691">
        <v>36</v>
      </c>
      <c r="J691" t="s">
        <v>1673</v>
      </c>
      <c r="K691">
        <v>31552</v>
      </c>
    </row>
    <row r="692" spans="1:11" ht="15" customHeight="1" x14ac:dyDescent="0.35">
      <c r="A692">
        <v>11710139</v>
      </c>
      <c r="B692">
        <v>100006741936</v>
      </c>
      <c r="C692">
        <v>6060601</v>
      </c>
      <c r="D692">
        <v>1</v>
      </c>
      <c r="E692" t="s">
        <v>1247</v>
      </c>
      <c r="F692">
        <v>1</v>
      </c>
      <c r="G692" t="s">
        <v>68</v>
      </c>
      <c r="H692">
        <v>1048</v>
      </c>
      <c r="I692">
        <v>5</v>
      </c>
      <c r="J692" t="s">
        <v>1673</v>
      </c>
      <c r="K692">
        <v>11768</v>
      </c>
    </row>
    <row r="693" spans="1:11" ht="15" customHeight="1" x14ac:dyDescent="0.35">
      <c r="A693">
        <v>11710143</v>
      </c>
      <c r="B693">
        <v>100006741940</v>
      </c>
      <c r="C693">
        <v>6063701</v>
      </c>
      <c r="D693">
        <v>4</v>
      </c>
      <c r="E693" t="s">
        <v>661</v>
      </c>
      <c r="F693">
        <v>1</v>
      </c>
      <c r="G693" t="s">
        <v>43</v>
      </c>
      <c r="H693">
        <v>1011</v>
      </c>
      <c r="I693">
        <v>7</v>
      </c>
      <c r="J693" t="s">
        <v>1673</v>
      </c>
      <c r="K693">
        <v>13278</v>
      </c>
    </row>
    <row r="694" spans="1:11" ht="15" customHeight="1" x14ac:dyDescent="0.35">
      <c r="A694">
        <v>11710144</v>
      </c>
      <c r="B694">
        <v>100006741941</v>
      </c>
      <c r="C694">
        <v>6064201</v>
      </c>
      <c r="D694">
        <v>4</v>
      </c>
      <c r="E694" t="s">
        <v>1064</v>
      </c>
      <c r="F694">
        <v>1</v>
      </c>
      <c r="G694" t="s">
        <v>50</v>
      </c>
      <c r="H694">
        <v>1037</v>
      </c>
      <c r="I694">
        <v>5</v>
      </c>
      <c r="J694" t="s">
        <v>1673</v>
      </c>
      <c r="K694">
        <v>17123</v>
      </c>
    </row>
    <row r="695" spans="1:11" ht="15" customHeight="1" x14ac:dyDescent="0.35">
      <c r="A695">
        <v>11710158</v>
      </c>
      <c r="B695">
        <v>100006741948</v>
      </c>
      <c r="C695">
        <v>6064202</v>
      </c>
      <c r="D695">
        <v>2</v>
      </c>
      <c r="E695" t="s">
        <v>1064</v>
      </c>
      <c r="F695">
        <v>2</v>
      </c>
      <c r="G695" t="s">
        <v>50</v>
      </c>
      <c r="H695">
        <v>1037</v>
      </c>
      <c r="I695">
        <v>5</v>
      </c>
      <c r="J695" t="s">
        <v>1673</v>
      </c>
      <c r="K695">
        <v>17123</v>
      </c>
    </row>
    <row r="696" spans="1:11" ht="15" customHeight="1" x14ac:dyDescent="0.35">
      <c r="A696">
        <v>11710159</v>
      </c>
      <c r="B696">
        <v>100006741949</v>
      </c>
      <c r="C696">
        <v>6064203</v>
      </c>
      <c r="D696">
        <v>1</v>
      </c>
      <c r="E696" t="s">
        <v>1064</v>
      </c>
      <c r="F696">
        <v>3</v>
      </c>
      <c r="G696" t="s">
        <v>50</v>
      </c>
      <c r="H696">
        <v>1037</v>
      </c>
      <c r="I696">
        <v>5</v>
      </c>
      <c r="J696" t="s">
        <v>1673</v>
      </c>
      <c r="K696">
        <v>17123</v>
      </c>
    </row>
    <row r="697" spans="1:11" ht="15" customHeight="1" x14ac:dyDescent="0.35">
      <c r="A697">
        <v>11710160</v>
      </c>
      <c r="B697">
        <v>100006741949</v>
      </c>
      <c r="C697">
        <v>6064203</v>
      </c>
      <c r="D697">
        <v>1</v>
      </c>
      <c r="E697" t="s">
        <v>1064</v>
      </c>
      <c r="F697">
        <v>4</v>
      </c>
      <c r="G697" t="s">
        <v>50</v>
      </c>
      <c r="H697">
        <v>1037</v>
      </c>
      <c r="I697">
        <v>5</v>
      </c>
      <c r="J697" t="s">
        <v>1673</v>
      </c>
      <c r="K697">
        <v>17123</v>
      </c>
    </row>
    <row r="698" spans="1:11" ht="15" customHeight="1" x14ac:dyDescent="0.35">
      <c r="A698">
        <v>11710161</v>
      </c>
      <c r="B698">
        <v>100006741949</v>
      </c>
      <c r="C698">
        <v>6064203</v>
      </c>
      <c r="D698">
        <v>1</v>
      </c>
      <c r="E698" t="s">
        <v>1064</v>
      </c>
      <c r="F698">
        <v>5</v>
      </c>
      <c r="G698" t="s">
        <v>50</v>
      </c>
      <c r="H698">
        <v>1037</v>
      </c>
      <c r="I698">
        <v>5</v>
      </c>
      <c r="J698" t="s">
        <v>1673</v>
      </c>
      <c r="K698">
        <v>17123</v>
      </c>
    </row>
    <row r="699" spans="1:11" ht="15" customHeight="1" x14ac:dyDescent="0.35">
      <c r="A699">
        <v>11710162</v>
      </c>
      <c r="B699">
        <v>100006741949</v>
      </c>
      <c r="C699">
        <v>6064203</v>
      </c>
      <c r="D699">
        <v>1</v>
      </c>
      <c r="E699" t="s">
        <v>1064</v>
      </c>
      <c r="F699">
        <v>6</v>
      </c>
      <c r="G699" t="s">
        <v>50</v>
      </c>
      <c r="H699">
        <v>1037</v>
      </c>
      <c r="I699">
        <v>5</v>
      </c>
      <c r="J699" t="s">
        <v>1673</v>
      </c>
      <c r="K699">
        <v>17123</v>
      </c>
    </row>
    <row r="700" spans="1:11" ht="15" customHeight="1" x14ac:dyDescent="0.35">
      <c r="A700">
        <v>11710167</v>
      </c>
      <c r="B700">
        <v>100006741954</v>
      </c>
      <c r="C700">
        <v>6064001</v>
      </c>
      <c r="D700">
        <v>1</v>
      </c>
      <c r="E700" t="s">
        <v>1431</v>
      </c>
      <c r="F700">
        <v>1</v>
      </c>
      <c r="G700" t="s">
        <v>45</v>
      </c>
      <c r="H700">
        <v>1072</v>
      </c>
      <c r="I700">
        <v>1</v>
      </c>
      <c r="J700" t="s">
        <v>1673</v>
      </c>
      <c r="K700">
        <v>7022</v>
      </c>
    </row>
    <row r="701" spans="1:11" ht="15" customHeight="1" x14ac:dyDescent="0.35">
      <c r="A701">
        <v>11710168</v>
      </c>
      <c r="B701">
        <v>100006741955</v>
      </c>
      <c r="C701">
        <v>6063801</v>
      </c>
      <c r="D701">
        <v>1</v>
      </c>
      <c r="E701" t="s">
        <v>1480</v>
      </c>
      <c r="F701">
        <v>1</v>
      </c>
      <c r="G701" t="s">
        <v>73</v>
      </c>
      <c r="H701">
        <v>1083</v>
      </c>
      <c r="I701">
        <v>3</v>
      </c>
      <c r="J701" t="s">
        <v>1673</v>
      </c>
      <c r="K701">
        <v>32285</v>
      </c>
    </row>
    <row r="702" spans="1:11" ht="15" customHeight="1" x14ac:dyDescent="0.35">
      <c r="A702">
        <v>11710169</v>
      </c>
      <c r="B702">
        <v>100006741955</v>
      </c>
      <c r="C702">
        <v>6063801</v>
      </c>
      <c r="D702">
        <v>1</v>
      </c>
      <c r="E702" t="s">
        <v>1480</v>
      </c>
      <c r="F702">
        <v>2</v>
      </c>
      <c r="G702" t="s">
        <v>73</v>
      </c>
      <c r="H702">
        <v>1083</v>
      </c>
      <c r="I702">
        <v>3</v>
      </c>
      <c r="J702" t="s">
        <v>1673</v>
      </c>
      <c r="K702">
        <v>32285</v>
      </c>
    </row>
    <row r="703" spans="1:11" ht="15" customHeight="1" x14ac:dyDescent="0.35">
      <c r="A703">
        <v>11710181</v>
      </c>
      <c r="B703">
        <v>100006741962</v>
      </c>
      <c r="C703">
        <v>6064601</v>
      </c>
      <c r="D703">
        <v>4</v>
      </c>
      <c r="E703" t="s">
        <v>1067</v>
      </c>
      <c r="F703">
        <v>1</v>
      </c>
      <c r="G703" t="s">
        <v>50</v>
      </c>
      <c r="H703">
        <v>1037</v>
      </c>
      <c r="I703">
        <v>6</v>
      </c>
      <c r="J703" t="s">
        <v>1673</v>
      </c>
      <c r="K703">
        <v>8469</v>
      </c>
    </row>
    <row r="704" spans="1:11" ht="15" customHeight="1" x14ac:dyDescent="0.35">
      <c r="A704">
        <v>11710182</v>
      </c>
      <c r="B704">
        <v>100006741962</v>
      </c>
      <c r="C704">
        <v>6064601</v>
      </c>
      <c r="D704">
        <v>4</v>
      </c>
      <c r="E704" t="s">
        <v>1067</v>
      </c>
      <c r="F704">
        <v>2</v>
      </c>
      <c r="G704" t="s">
        <v>50</v>
      </c>
      <c r="H704">
        <v>1037</v>
      </c>
      <c r="I704">
        <v>6</v>
      </c>
      <c r="J704" t="s">
        <v>1673</v>
      </c>
      <c r="K704">
        <v>8469</v>
      </c>
    </row>
    <row r="705" spans="1:11" ht="15" customHeight="1" x14ac:dyDescent="0.35">
      <c r="A705">
        <v>11710183</v>
      </c>
      <c r="B705">
        <v>100006741963</v>
      </c>
      <c r="C705">
        <v>6064602</v>
      </c>
      <c r="D705">
        <v>5</v>
      </c>
      <c r="E705" t="s">
        <v>1067</v>
      </c>
      <c r="F705">
        <v>3</v>
      </c>
      <c r="G705" t="s">
        <v>50</v>
      </c>
      <c r="H705">
        <v>1037</v>
      </c>
      <c r="I705">
        <v>6</v>
      </c>
      <c r="J705" t="s">
        <v>1673</v>
      </c>
      <c r="K705">
        <v>8469</v>
      </c>
    </row>
    <row r="706" spans="1:11" ht="15" customHeight="1" x14ac:dyDescent="0.35">
      <c r="A706">
        <v>11710184</v>
      </c>
      <c r="B706">
        <v>100006741964</v>
      </c>
      <c r="C706">
        <v>6064701</v>
      </c>
      <c r="D706">
        <v>3</v>
      </c>
      <c r="E706" t="s">
        <v>1069</v>
      </c>
      <c r="F706">
        <v>1</v>
      </c>
      <c r="G706" t="s">
        <v>50</v>
      </c>
      <c r="H706">
        <v>1037</v>
      </c>
      <c r="I706">
        <v>7</v>
      </c>
      <c r="J706" t="s">
        <v>1673</v>
      </c>
      <c r="K706">
        <v>8469</v>
      </c>
    </row>
    <row r="707" spans="1:11" ht="15" customHeight="1" x14ac:dyDescent="0.35">
      <c r="A707">
        <v>11710185</v>
      </c>
      <c r="B707">
        <v>100006741964</v>
      </c>
      <c r="C707">
        <v>6064701</v>
      </c>
      <c r="D707">
        <v>3</v>
      </c>
      <c r="E707" t="s">
        <v>1069</v>
      </c>
      <c r="F707">
        <v>2</v>
      </c>
      <c r="G707" t="s">
        <v>50</v>
      </c>
      <c r="H707">
        <v>1037</v>
      </c>
      <c r="I707">
        <v>7</v>
      </c>
      <c r="J707" t="s">
        <v>1673</v>
      </c>
      <c r="K707">
        <v>8469</v>
      </c>
    </row>
    <row r="708" spans="1:11" ht="15" customHeight="1" x14ac:dyDescent="0.35">
      <c r="A708">
        <v>11710192</v>
      </c>
      <c r="B708">
        <v>100006741968</v>
      </c>
      <c r="C708">
        <v>6064603</v>
      </c>
      <c r="D708">
        <v>1</v>
      </c>
      <c r="E708" t="s">
        <v>1067</v>
      </c>
      <c r="F708">
        <v>4</v>
      </c>
      <c r="G708" t="s">
        <v>50</v>
      </c>
      <c r="H708">
        <v>1037</v>
      </c>
      <c r="I708">
        <v>6</v>
      </c>
      <c r="J708" t="s">
        <v>1673</v>
      </c>
      <c r="K708">
        <v>8469</v>
      </c>
    </row>
    <row r="709" spans="1:11" ht="15" customHeight="1" x14ac:dyDescent="0.35">
      <c r="A709">
        <v>11710193</v>
      </c>
      <c r="B709">
        <v>100006741968</v>
      </c>
      <c r="C709">
        <v>6064603</v>
      </c>
      <c r="D709">
        <v>1</v>
      </c>
      <c r="E709" t="s">
        <v>1067</v>
      </c>
      <c r="F709">
        <v>5</v>
      </c>
      <c r="G709" t="s">
        <v>50</v>
      </c>
      <c r="H709">
        <v>1037</v>
      </c>
      <c r="I709">
        <v>6</v>
      </c>
      <c r="J709" t="s">
        <v>1673</v>
      </c>
      <c r="K709">
        <v>8469</v>
      </c>
    </row>
    <row r="710" spans="1:11" ht="15" customHeight="1" x14ac:dyDescent="0.35">
      <c r="A710">
        <v>11710194</v>
      </c>
      <c r="B710">
        <v>100006741968</v>
      </c>
      <c r="C710">
        <v>6064603</v>
      </c>
      <c r="D710">
        <v>1</v>
      </c>
      <c r="E710" t="s">
        <v>1067</v>
      </c>
      <c r="F710">
        <v>6</v>
      </c>
      <c r="G710" t="s">
        <v>50</v>
      </c>
      <c r="H710">
        <v>1037</v>
      </c>
      <c r="I710">
        <v>6</v>
      </c>
      <c r="J710" t="s">
        <v>1673</v>
      </c>
      <c r="K710">
        <v>8469</v>
      </c>
    </row>
    <row r="711" spans="1:11" ht="15" customHeight="1" x14ac:dyDescent="0.35">
      <c r="A711">
        <v>11710208</v>
      </c>
      <c r="B711">
        <v>100006741979</v>
      </c>
      <c r="C711">
        <v>6065201</v>
      </c>
      <c r="D711">
        <v>1</v>
      </c>
      <c r="E711" t="s">
        <v>1596</v>
      </c>
      <c r="F711">
        <v>1</v>
      </c>
      <c r="G711" t="s">
        <v>47</v>
      </c>
      <c r="H711">
        <v>1888</v>
      </c>
      <c r="I711">
        <v>37</v>
      </c>
      <c r="J711" t="s">
        <v>1673</v>
      </c>
      <c r="K711">
        <v>11819</v>
      </c>
    </row>
    <row r="712" spans="1:11" ht="15" customHeight="1" x14ac:dyDescent="0.35">
      <c r="A712">
        <v>11710209</v>
      </c>
      <c r="B712">
        <v>100006741980</v>
      </c>
      <c r="C712">
        <v>6065501</v>
      </c>
      <c r="D712">
        <v>1</v>
      </c>
      <c r="E712" t="s">
        <v>1599</v>
      </c>
      <c r="F712">
        <v>1</v>
      </c>
      <c r="G712" t="s">
        <v>47</v>
      </c>
      <c r="H712">
        <v>1888</v>
      </c>
      <c r="I712">
        <v>38</v>
      </c>
      <c r="J712" t="s">
        <v>1673</v>
      </c>
      <c r="K712">
        <v>30163</v>
      </c>
    </row>
    <row r="713" spans="1:11" ht="15" customHeight="1" x14ac:dyDescent="0.35">
      <c r="A713">
        <v>11710217</v>
      </c>
      <c r="B713">
        <v>100006741987</v>
      </c>
      <c r="C713">
        <v>6066101</v>
      </c>
      <c r="D713">
        <v>3</v>
      </c>
      <c r="E713" t="s">
        <v>1463</v>
      </c>
      <c r="F713">
        <v>1</v>
      </c>
      <c r="G713" t="s">
        <v>63</v>
      </c>
      <c r="H713">
        <v>1080</v>
      </c>
      <c r="I713">
        <v>13</v>
      </c>
      <c r="J713" t="s">
        <v>1673</v>
      </c>
      <c r="K713">
        <v>5653</v>
      </c>
    </row>
    <row r="714" spans="1:11" ht="15" customHeight="1" x14ac:dyDescent="0.35">
      <c r="A714">
        <v>11710218</v>
      </c>
      <c r="B714">
        <v>100006741988</v>
      </c>
      <c r="C714">
        <v>6066001</v>
      </c>
      <c r="D714">
        <v>1</v>
      </c>
      <c r="E714" t="s">
        <v>584</v>
      </c>
      <c r="F714">
        <v>1</v>
      </c>
      <c r="G714" t="s">
        <v>52</v>
      </c>
      <c r="H714">
        <v>1003</v>
      </c>
      <c r="I714">
        <v>13</v>
      </c>
      <c r="J714" t="s">
        <v>1673</v>
      </c>
      <c r="K714">
        <v>8347</v>
      </c>
    </row>
    <row r="715" spans="1:11" ht="15" customHeight="1" x14ac:dyDescent="0.35">
      <c r="A715">
        <v>11710219</v>
      </c>
      <c r="B715">
        <v>100006741989</v>
      </c>
      <c r="C715">
        <v>6066201</v>
      </c>
      <c r="D715">
        <v>2</v>
      </c>
      <c r="E715" t="s">
        <v>871</v>
      </c>
      <c r="F715">
        <v>1</v>
      </c>
      <c r="G715" t="s">
        <v>61</v>
      </c>
      <c r="H715">
        <v>1030</v>
      </c>
      <c r="I715">
        <v>1</v>
      </c>
      <c r="J715" t="s">
        <v>1673</v>
      </c>
      <c r="K715">
        <v>30863</v>
      </c>
    </row>
    <row r="716" spans="1:11" ht="15" customHeight="1" x14ac:dyDescent="0.35">
      <c r="A716">
        <v>11710220</v>
      </c>
      <c r="B716">
        <v>100006741990</v>
      </c>
      <c r="C716">
        <v>6066202</v>
      </c>
      <c r="D716">
        <v>1</v>
      </c>
      <c r="E716" t="s">
        <v>871</v>
      </c>
      <c r="F716">
        <v>2</v>
      </c>
      <c r="G716" t="s">
        <v>61</v>
      </c>
      <c r="H716">
        <v>1030</v>
      </c>
      <c r="I716">
        <v>1</v>
      </c>
      <c r="J716" t="s">
        <v>1673</v>
      </c>
      <c r="K716">
        <v>30863</v>
      </c>
    </row>
    <row r="717" spans="1:11" ht="15" customHeight="1" x14ac:dyDescent="0.35">
      <c r="A717">
        <v>11710227</v>
      </c>
      <c r="B717">
        <v>100006741999</v>
      </c>
      <c r="C717">
        <v>6066901</v>
      </c>
      <c r="D717">
        <v>3</v>
      </c>
      <c r="E717" t="s">
        <v>626</v>
      </c>
      <c r="F717">
        <v>1</v>
      </c>
      <c r="G717" t="s">
        <v>58</v>
      </c>
      <c r="H717">
        <v>1010</v>
      </c>
      <c r="I717">
        <v>2</v>
      </c>
      <c r="J717" t="s">
        <v>1673</v>
      </c>
      <c r="K717">
        <v>17887</v>
      </c>
    </row>
    <row r="718" spans="1:11" ht="15" customHeight="1" x14ac:dyDescent="0.35">
      <c r="A718">
        <v>11710261</v>
      </c>
      <c r="B718">
        <v>100006742012</v>
      </c>
      <c r="C718">
        <v>6066401</v>
      </c>
      <c r="D718">
        <v>2</v>
      </c>
      <c r="E718" t="s">
        <v>629</v>
      </c>
      <c r="F718">
        <v>1</v>
      </c>
      <c r="G718" t="s">
        <v>58</v>
      </c>
      <c r="H718">
        <v>1010</v>
      </c>
      <c r="I718">
        <v>3</v>
      </c>
      <c r="J718" t="s">
        <v>1673</v>
      </c>
      <c r="K718">
        <v>17887</v>
      </c>
    </row>
    <row r="719" spans="1:11" ht="15" customHeight="1" x14ac:dyDescent="0.35">
      <c r="A719">
        <v>11710262</v>
      </c>
      <c r="B719">
        <v>100006742012</v>
      </c>
      <c r="C719">
        <v>6066401</v>
      </c>
      <c r="D719">
        <v>2</v>
      </c>
      <c r="E719" t="s">
        <v>629</v>
      </c>
      <c r="F719">
        <v>2</v>
      </c>
      <c r="G719" t="s">
        <v>58</v>
      </c>
      <c r="H719">
        <v>1010</v>
      </c>
      <c r="I719">
        <v>3</v>
      </c>
      <c r="J719" t="s">
        <v>1673</v>
      </c>
      <c r="K719">
        <v>17887</v>
      </c>
    </row>
    <row r="720" spans="1:11" ht="15" customHeight="1" x14ac:dyDescent="0.35">
      <c r="A720">
        <v>11710263</v>
      </c>
      <c r="B720">
        <v>100006742013</v>
      </c>
      <c r="C720">
        <v>6066402</v>
      </c>
      <c r="D720">
        <v>1</v>
      </c>
      <c r="E720" t="s">
        <v>629</v>
      </c>
      <c r="F720">
        <v>3</v>
      </c>
      <c r="G720" t="s">
        <v>58</v>
      </c>
      <c r="H720">
        <v>1010</v>
      </c>
      <c r="I720">
        <v>3</v>
      </c>
      <c r="J720" t="s">
        <v>1673</v>
      </c>
      <c r="K720">
        <v>17887</v>
      </c>
    </row>
    <row r="721" spans="1:11" ht="15" customHeight="1" x14ac:dyDescent="0.35">
      <c r="A721">
        <v>11710264</v>
      </c>
      <c r="B721">
        <v>100006742013</v>
      </c>
      <c r="C721">
        <v>6066402</v>
      </c>
      <c r="D721">
        <v>1</v>
      </c>
      <c r="E721" t="s">
        <v>629</v>
      </c>
      <c r="F721">
        <v>4</v>
      </c>
      <c r="G721" t="s">
        <v>58</v>
      </c>
      <c r="H721">
        <v>1010</v>
      </c>
      <c r="I721">
        <v>3</v>
      </c>
      <c r="J721" t="s">
        <v>1673</v>
      </c>
      <c r="K721">
        <v>17887</v>
      </c>
    </row>
    <row r="722" spans="1:11" ht="15" customHeight="1" x14ac:dyDescent="0.35">
      <c r="A722">
        <v>11710265</v>
      </c>
      <c r="B722">
        <v>100006742013</v>
      </c>
      <c r="C722">
        <v>6066402</v>
      </c>
      <c r="D722">
        <v>1</v>
      </c>
      <c r="E722" t="s">
        <v>629</v>
      </c>
      <c r="F722">
        <v>5</v>
      </c>
      <c r="G722" t="s">
        <v>58</v>
      </c>
      <c r="H722">
        <v>1010</v>
      </c>
      <c r="I722">
        <v>3</v>
      </c>
      <c r="J722" t="s">
        <v>1673</v>
      </c>
      <c r="K722">
        <v>17887</v>
      </c>
    </row>
    <row r="723" spans="1:11" ht="15" customHeight="1" x14ac:dyDescent="0.35">
      <c r="A723">
        <v>11710266</v>
      </c>
      <c r="B723">
        <v>100006742014</v>
      </c>
      <c r="C723">
        <v>6066403</v>
      </c>
      <c r="D723">
        <v>2</v>
      </c>
      <c r="E723" t="s">
        <v>629</v>
      </c>
      <c r="F723">
        <v>6</v>
      </c>
      <c r="G723" t="s">
        <v>58</v>
      </c>
      <c r="H723">
        <v>1010</v>
      </c>
      <c r="I723">
        <v>3</v>
      </c>
      <c r="J723" t="s">
        <v>1673</v>
      </c>
      <c r="K723">
        <v>17887</v>
      </c>
    </row>
    <row r="724" spans="1:11" ht="15" customHeight="1" x14ac:dyDescent="0.35">
      <c r="A724">
        <v>11710267</v>
      </c>
      <c r="B724">
        <v>100006742014</v>
      </c>
      <c r="C724">
        <v>6066403</v>
      </c>
      <c r="D724">
        <v>2</v>
      </c>
      <c r="E724" t="s">
        <v>629</v>
      </c>
      <c r="F724">
        <v>7</v>
      </c>
      <c r="G724" t="s">
        <v>58</v>
      </c>
      <c r="H724">
        <v>1010</v>
      </c>
      <c r="I724">
        <v>3</v>
      </c>
      <c r="J724" t="s">
        <v>1673</v>
      </c>
      <c r="K724">
        <v>17887</v>
      </c>
    </row>
    <row r="725" spans="1:11" ht="15" customHeight="1" x14ac:dyDescent="0.35">
      <c r="A725">
        <v>11710268</v>
      </c>
      <c r="B725">
        <v>100006742015</v>
      </c>
      <c r="C725">
        <v>6066404</v>
      </c>
      <c r="D725">
        <v>2</v>
      </c>
      <c r="E725" t="s">
        <v>629</v>
      </c>
      <c r="F725">
        <v>8</v>
      </c>
      <c r="G725" t="s">
        <v>58</v>
      </c>
      <c r="H725">
        <v>1010</v>
      </c>
      <c r="I725">
        <v>3</v>
      </c>
      <c r="J725" t="s">
        <v>1673</v>
      </c>
      <c r="K725">
        <v>17887</v>
      </c>
    </row>
    <row r="726" spans="1:11" ht="15" customHeight="1" x14ac:dyDescent="0.35">
      <c r="A726">
        <v>11710269</v>
      </c>
      <c r="B726">
        <v>100006742016</v>
      </c>
      <c r="C726">
        <v>6066405</v>
      </c>
      <c r="D726">
        <v>2</v>
      </c>
      <c r="E726" t="s">
        <v>629</v>
      </c>
      <c r="F726">
        <v>9</v>
      </c>
      <c r="G726" t="s">
        <v>58</v>
      </c>
      <c r="H726">
        <v>1010</v>
      </c>
      <c r="I726">
        <v>3</v>
      </c>
      <c r="J726" t="s">
        <v>1673</v>
      </c>
      <c r="K726">
        <v>17887</v>
      </c>
    </row>
    <row r="727" spans="1:11" ht="15" customHeight="1" x14ac:dyDescent="0.35">
      <c r="A727">
        <v>11710270</v>
      </c>
      <c r="B727">
        <v>100006742017</v>
      </c>
      <c r="C727">
        <v>6066407</v>
      </c>
      <c r="D727">
        <v>2</v>
      </c>
      <c r="E727" t="s">
        <v>629</v>
      </c>
      <c r="F727">
        <v>10</v>
      </c>
      <c r="G727" t="s">
        <v>58</v>
      </c>
      <c r="H727">
        <v>1010</v>
      </c>
      <c r="I727">
        <v>3</v>
      </c>
      <c r="J727" t="s">
        <v>1673</v>
      </c>
      <c r="K727">
        <v>17887</v>
      </c>
    </row>
    <row r="728" spans="1:11" ht="15" customHeight="1" x14ac:dyDescent="0.35">
      <c r="A728">
        <v>11710271</v>
      </c>
      <c r="B728">
        <v>100006742019</v>
      </c>
      <c r="C728">
        <v>6066601</v>
      </c>
      <c r="D728">
        <v>2</v>
      </c>
      <c r="E728" t="s">
        <v>809</v>
      </c>
      <c r="F728">
        <v>1</v>
      </c>
      <c r="G728" t="s">
        <v>54</v>
      </c>
      <c r="H728">
        <v>1022</v>
      </c>
      <c r="I728">
        <v>9</v>
      </c>
      <c r="J728" t="s">
        <v>1673</v>
      </c>
      <c r="K728">
        <v>15996</v>
      </c>
    </row>
    <row r="729" spans="1:11" ht="15" customHeight="1" x14ac:dyDescent="0.35">
      <c r="A729">
        <v>11710272</v>
      </c>
      <c r="B729">
        <v>100006742020</v>
      </c>
      <c r="C729">
        <v>6066602</v>
      </c>
      <c r="D729">
        <v>1</v>
      </c>
      <c r="E729" t="s">
        <v>809</v>
      </c>
      <c r="F729">
        <v>2</v>
      </c>
      <c r="G729" t="s">
        <v>54</v>
      </c>
      <c r="H729">
        <v>1022</v>
      </c>
      <c r="I729">
        <v>9</v>
      </c>
      <c r="J729" t="s">
        <v>1673</v>
      </c>
      <c r="K729">
        <v>15996</v>
      </c>
    </row>
    <row r="730" spans="1:11" ht="15" customHeight="1" x14ac:dyDescent="0.35">
      <c r="A730">
        <v>11710273</v>
      </c>
      <c r="B730">
        <v>100006742020</v>
      </c>
      <c r="C730">
        <v>6066602</v>
      </c>
      <c r="D730">
        <v>1</v>
      </c>
      <c r="E730" t="s">
        <v>809</v>
      </c>
      <c r="F730">
        <v>3</v>
      </c>
      <c r="G730" t="s">
        <v>54</v>
      </c>
      <c r="H730">
        <v>1022</v>
      </c>
      <c r="I730">
        <v>9</v>
      </c>
      <c r="J730" t="s">
        <v>1673</v>
      </c>
      <c r="K730">
        <v>15996</v>
      </c>
    </row>
    <row r="731" spans="1:11" ht="15" customHeight="1" x14ac:dyDescent="0.35">
      <c r="A731">
        <v>11710274</v>
      </c>
      <c r="B731">
        <v>100006742020</v>
      </c>
      <c r="C731">
        <v>6066602</v>
      </c>
      <c r="D731">
        <v>1</v>
      </c>
      <c r="E731" t="s">
        <v>809</v>
      </c>
      <c r="F731">
        <v>4</v>
      </c>
      <c r="G731" t="s">
        <v>54</v>
      </c>
      <c r="H731">
        <v>1022</v>
      </c>
      <c r="I731">
        <v>9</v>
      </c>
      <c r="J731" t="s">
        <v>1673</v>
      </c>
      <c r="K731">
        <v>15996</v>
      </c>
    </row>
    <row r="732" spans="1:11" ht="15" customHeight="1" x14ac:dyDescent="0.35">
      <c r="A732">
        <v>11710275</v>
      </c>
      <c r="B732">
        <v>100006742022</v>
      </c>
      <c r="C732">
        <v>6067101</v>
      </c>
      <c r="D732">
        <v>1</v>
      </c>
      <c r="E732" t="s">
        <v>1093</v>
      </c>
      <c r="F732">
        <v>1</v>
      </c>
      <c r="G732" t="s">
        <v>67</v>
      </c>
      <c r="H732">
        <v>1039</v>
      </c>
      <c r="I732">
        <v>5</v>
      </c>
      <c r="J732" t="s">
        <v>1673</v>
      </c>
      <c r="K732">
        <v>15979</v>
      </c>
    </row>
    <row r="733" spans="1:11" ht="15" customHeight="1" x14ac:dyDescent="0.35">
      <c r="A733">
        <v>11710276</v>
      </c>
      <c r="B733">
        <v>100006742023</v>
      </c>
      <c r="C733">
        <v>6067102</v>
      </c>
      <c r="D733">
        <v>1</v>
      </c>
      <c r="E733" t="s">
        <v>1093</v>
      </c>
      <c r="F733">
        <v>2</v>
      </c>
      <c r="G733" t="s">
        <v>67</v>
      </c>
      <c r="H733">
        <v>1039</v>
      </c>
      <c r="I733">
        <v>5</v>
      </c>
      <c r="J733" t="s">
        <v>1673</v>
      </c>
      <c r="K733">
        <v>15979</v>
      </c>
    </row>
    <row r="734" spans="1:11" ht="15" customHeight="1" x14ac:dyDescent="0.35">
      <c r="A734">
        <v>11710277</v>
      </c>
      <c r="B734">
        <v>100006742024</v>
      </c>
      <c r="C734">
        <v>6067103</v>
      </c>
      <c r="D734">
        <v>1</v>
      </c>
      <c r="E734" t="s">
        <v>1093</v>
      </c>
      <c r="F734">
        <v>3</v>
      </c>
      <c r="G734" t="s">
        <v>67</v>
      </c>
      <c r="H734">
        <v>1039</v>
      </c>
      <c r="I734">
        <v>5</v>
      </c>
      <c r="J734" t="s">
        <v>1673</v>
      </c>
      <c r="K734">
        <v>15979</v>
      </c>
    </row>
    <row r="735" spans="1:11" ht="15" customHeight="1" x14ac:dyDescent="0.35">
      <c r="A735">
        <v>11710278</v>
      </c>
      <c r="B735">
        <v>100006742025</v>
      </c>
      <c r="C735">
        <v>6067104</v>
      </c>
      <c r="D735">
        <v>1</v>
      </c>
      <c r="E735" t="s">
        <v>1093</v>
      </c>
      <c r="F735">
        <v>4</v>
      </c>
      <c r="G735" t="s">
        <v>67</v>
      </c>
      <c r="H735">
        <v>1039</v>
      </c>
      <c r="I735">
        <v>5</v>
      </c>
      <c r="J735" t="s">
        <v>1673</v>
      </c>
      <c r="K735">
        <v>15979</v>
      </c>
    </row>
    <row r="736" spans="1:11" ht="15" customHeight="1" x14ac:dyDescent="0.35">
      <c r="A736">
        <v>11710279</v>
      </c>
      <c r="B736">
        <v>100006742026</v>
      </c>
      <c r="C736">
        <v>6067105</v>
      </c>
      <c r="D736">
        <v>1</v>
      </c>
      <c r="E736" t="s">
        <v>1093</v>
      </c>
      <c r="F736">
        <v>5</v>
      </c>
      <c r="G736" t="s">
        <v>67</v>
      </c>
      <c r="H736">
        <v>1039</v>
      </c>
      <c r="I736">
        <v>5</v>
      </c>
      <c r="J736" t="s">
        <v>1673</v>
      </c>
      <c r="K736">
        <v>15979</v>
      </c>
    </row>
    <row r="737" spans="1:11" ht="15" customHeight="1" x14ac:dyDescent="0.35">
      <c r="A737">
        <v>11710280</v>
      </c>
      <c r="B737">
        <v>100006742029</v>
      </c>
      <c r="C737">
        <v>6067002</v>
      </c>
      <c r="D737">
        <v>1</v>
      </c>
      <c r="E737" t="s">
        <v>1371</v>
      </c>
      <c r="F737">
        <v>1</v>
      </c>
      <c r="G737" t="s">
        <v>70</v>
      </c>
      <c r="H737">
        <v>1063</v>
      </c>
      <c r="I737">
        <v>11</v>
      </c>
      <c r="J737" t="s">
        <v>1673</v>
      </c>
      <c r="K737">
        <v>17002</v>
      </c>
    </row>
    <row r="738" spans="1:11" ht="15" customHeight="1" x14ac:dyDescent="0.35">
      <c r="A738">
        <v>11710307</v>
      </c>
      <c r="B738">
        <v>100006742044</v>
      </c>
      <c r="C738">
        <v>70825813</v>
      </c>
      <c r="D738">
        <v>6</v>
      </c>
      <c r="E738" t="s">
        <v>658</v>
      </c>
      <c r="F738">
        <v>2</v>
      </c>
      <c r="G738" t="s">
        <v>43</v>
      </c>
      <c r="H738">
        <v>1011</v>
      </c>
      <c r="I738">
        <v>6</v>
      </c>
      <c r="J738" t="s">
        <v>1673</v>
      </c>
      <c r="K738">
        <v>16527</v>
      </c>
    </row>
    <row r="739" spans="1:11" ht="15" customHeight="1" x14ac:dyDescent="0.35">
      <c r="A739">
        <v>11710340</v>
      </c>
      <c r="B739">
        <v>100006742047</v>
      </c>
      <c r="C739">
        <v>6068601</v>
      </c>
      <c r="D739">
        <v>3</v>
      </c>
      <c r="E739" t="s">
        <v>906</v>
      </c>
      <c r="F739">
        <v>1</v>
      </c>
      <c r="G739" t="s">
        <v>65</v>
      </c>
      <c r="H739">
        <v>1033</v>
      </c>
      <c r="I739">
        <v>8</v>
      </c>
      <c r="J739" t="s">
        <v>1673</v>
      </c>
      <c r="K739">
        <v>643</v>
      </c>
    </row>
    <row r="740" spans="1:11" ht="15" customHeight="1" x14ac:dyDescent="0.35">
      <c r="A740">
        <v>11710341</v>
      </c>
      <c r="B740">
        <v>100006742047</v>
      </c>
      <c r="C740">
        <v>6068601</v>
      </c>
      <c r="D740">
        <v>3</v>
      </c>
      <c r="E740" t="s">
        <v>906</v>
      </c>
      <c r="F740">
        <v>2</v>
      </c>
      <c r="G740" t="s">
        <v>65</v>
      </c>
      <c r="H740">
        <v>1033</v>
      </c>
      <c r="I740">
        <v>8</v>
      </c>
      <c r="J740" t="s">
        <v>1673</v>
      </c>
      <c r="K740">
        <v>643</v>
      </c>
    </row>
    <row r="741" spans="1:11" ht="15" customHeight="1" x14ac:dyDescent="0.35">
      <c r="A741">
        <v>11710342</v>
      </c>
      <c r="B741">
        <v>100006742047</v>
      </c>
      <c r="C741">
        <v>6068601</v>
      </c>
      <c r="D741">
        <v>3</v>
      </c>
      <c r="E741" t="s">
        <v>906</v>
      </c>
      <c r="F741">
        <v>3</v>
      </c>
      <c r="G741" t="s">
        <v>65</v>
      </c>
      <c r="H741">
        <v>1033</v>
      </c>
      <c r="I741">
        <v>8</v>
      </c>
      <c r="J741" t="s">
        <v>1673</v>
      </c>
      <c r="K741">
        <v>643</v>
      </c>
    </row>
    <row r="742" spans="1:11" ht="15" customHeight="1" x14ac:dyDescent="0.35">
      <c r="A742">
        <v>11710343</v>
      </c>
      <c r="B742">
        <v>100006742047</v>
      </c>
      <c r="C742">
        <v>6068601</v>
      </c>
      <c r="D742">
        <v>3</v>
      </c>
      <c r="E742" t="s">
        <v>906</v>
      </c>
      <c r="F742">
        <v>4</v>
      </c>
      <c r="G742" t="s">
        <v>65</v>
      </c>
      <c r="H742">
        <v>1033</v>
      </c>
      <c r="I742">
        <v>8</v>
      </c>
      <c r="J742" t="s">
        <v>1673</v>
      </c>
      <c r="K742">
        <v>643</v>
      </c>
    </row>
    <row r="743" spans="1:11" ht="15" customHeight="1" x14ac:dyDescent="0.35">
      <c r="A743">
        <v>11710344</v>
      </c>
      <c r="B743">
        <v>100006742047</v>
      </c>
      <c r="C743">
        <v>6068601</v>
      </c>
      <c r="D743">
        <v>3</v>
      </c>
      <c r="E743" t="s">
        <v>906</v>
      </c>
      <c r="F743">
        <v>5</v>
      </c>
      <c r="G743" t="s">
        <v>65</v>
      </c>
      <c r="H743">
        <v>1033</v>
      </c>
      <c r="I743">
        <v>8</v>
      </c>
      <c r="J743" t="s">
        <v>1673</v>
      </c>
      <c r="K743">
        <v>643</v>
      </c>
    </row>
    <row r="744" spans="1:11" ht="15" customHeight="1" x14ac:dyDescent="0.35">
      <c r="A744">
        <v>11710345</v>
      </c>
      <c r="B744">
        <v>100006742047</v>
      </c>
      <c r="C744">
        <v>6068601</v>
      </c>
      <c r="D744">
        <v>3</v>
      </c>
      <c r="E744" t="s">
        <v>906</v>
      </c>
      <c r="F744">
        <v>6</v>
      </c>
      <c r="G744" t="s">
        <v>65</v>
      </c>
      <c r="H744">
        <v>1033</v>
      </c>
      <c r="I744">
        <v>8</v>
      </c>
      <c r="J744" t="s">
        <v>1673</v>
      </c>
      <c r="K744">
        <v>643</v>
      </c>
    </row>
    <row r="745" spans="1:11" ht="15" customHeight="1" x14ac:dyDescent="0.35">
      <c r="A745">
        <v>11710346</v>
      </c>
      <c r="B745">
        <v>100006742047</v>
      </c>
      <c r="C745">
        <v>6068601</v>
      </c>
      <c r="D745">
        <v>3</v>
      </c>
      <c r="E745" t="s">
        <v>906</v>
      </c>
      <c r="F745">
        <v>7</v>
      </c>
      <c r="G745" t="s">
        <v>65</v>
      </c>
      <c r="H745">
        <v>1033</v>
      </c>
      <c r="I745">
        <v>8</v>
      </c>
      <c r="J745" t="s">
        <v>1673</v>
      </c>
      <c r="K745">
        <v>643</v>
      </c>
    </row>
    <row r="746" spans="1:11" ht="15" customHeight="1" x14ac:dyDescent="0.35">
      <c r="A746">
        <v>11710347</v>
      </c>
      <c r="B746">
        <v>100006742047</v>
      </c>
      <c r="C746">
        <v>6068601</v>
      </c>
      <c r="D746">
        <v>3</v>
      </c>
      <c r="E746" t="s">
        <v>906</v>
      </c>
      <c r="F746">
        <v>8</v>
      </c>
      <c r="G746" t="s">
        <v>65</v>
      </c>
      <c r="H746">
        <v>1033</v>
      </c>
      <c r="I746">
        <v>8</v>
      </c>
      <c r="J746" t="s">
        <v>1673</v>
      </c>
      <c r="K746">
        <v>643</v>
      </c>
    </row>
    <row r="747" spans="1:11" ht="15" customHeight="1" x14ac:dyDescent="0.35">
      <c r="A747">
        <v>11710360</v>
      </c>
      <c r="B747">
        <v>100006742052</v>
      </c>
      <c r="C747">
        <v>6060801</v>
      </c>
      <c r="D747">
        <v>3</v>
      </c>
      <c r="E747" t="s">
        <v>1374</v>
      </c>
      <c r="F747">
        <v>1</v>
      </c>
      <c r="G747" t="s">
        <v>70</v>
      </c>
      <c r="H747">
        <v>1063</v>
      </c>
      <c r="I747">
        <v>12</v>
      </c>
      <c r="J747" t="s">
        <v>1673</v>
      </c>
      <c r="K747">
        <v>5198</v>
      </c>
    </row>
    <row r="748" spans="1:11" ht="15" customHeight="1" x14ac:dyDescent="0.35">
      <c r="A748">
        <v>11710361</v>
      </c>
      <c r="B748">
        <v>100006742052</v>
      </c>
      <c r="C748">
        <v>6060801</v>
      </c>
      <c r="D748">
        <v>3</v>
      </c>
      <c r="E748" t="s">
        <v>1374</v>
      </c>
      <c r="F748">
        <v>2</v>
      </c>
      <c r="G748" t="s">
        <v>70</v>
      </c>
      <c r="H748">
        <v>1063</v>
      </c>
      <c r="I748">
        <v>12</v>
      </c>
      <c r="J748" t="s">
        <v>1673</v>
      </c>
      <c r="K748">
        <v>5198</v>
      </c>
    </row>
    <row r="749" spans="1:11" ht="15" customHeight="1" x14ac:dyDescent="0.35">
      <c r="A749">
        <v>11710362</v>
      </c>
      <c r="B749">
        <v>100006742052</v>
      </c>
      <c r="C749">
        <v>6060801</v>
      </c>
      <c r="D749">
        <v>3</v>
      </c>
      <c r="E749" t="s">
        <v>1374</v>
      </c>
      <c r="F749">
        <v>3</v>
      </c>
      <c r="G749" t="s">
        <v>70</v>
      </c>
      <c r="H749">
        <v>1063</v>
      </c>
      <c r="I749">
        <v>12</v>
      </c>
      <c r="J749" t="s">
        <v>1673</v>
      </c>
      <c r="K749">
        <v>5198</v>
      </c>
    </row>
    <row r="750" spans="1:11" ht="15" customHeight="1" x14ac:dyDescent="0.35">
      <c r="A750">
        <v>11710363</v>
      </c>
      <c r="B750">
        <v>100006742053</v>
      </c>
      <c r="C750">
        <v>6068501</v>
      </c>
      <c r="D750">
        <v>2</v>
      </c>
      <c r="E750" t="s">
        <v>909</v>
      </c>
      <c r="F750">
        <v>1</v>
      </c>
      <c r="G750" t="s">
        <v>65</v>
      </c>
      <c r="H750">
        <v>1033</v>
      </c>
      <c r="I750">
        <v>9</v>
      </c>
      <c r="J750" t="s">
        <v>1673</v>
      </c>
      <c r="K750">
        <v>643</v>
      </c>
    </row>
    <row r="751" spans="1:11" ht="15" customHeight="1" x14ac:dyDescent="0.35">
      <c r="A751">
        <v>11710364</v>
      </c>
      <c r="B751">
        <v>100006742054</v>
      </c>
      <c r="C751">
        <v>6068502</v>
      </c>
      <c r="D751">
        <v>1</v>
      </c>
      <c r="E751" t="s">
        <v>909</v>
      </c>
      <c r="F751">
        <v>2</v>
      </c>
      <c r="G751" t="s">
        <v>65</v>
      </c>
      <c r="H751">
        <v>1033</v>
      </c>
      <c r="I751">
        <v>9</v>
      </c>
      <c r="J751" t="s">
        <v>1673</v>
      </c>
      <c r="K751">
        <v>643</v>
      </c>
    </row>
    <row r="752" spans="1:11" ht="15" customHeight="1" x14ac:dyDescent="0.35">
      <c r="A752">
        <v>11710365</v>
      </c>
      <c r="B752">
        <v>100006742054</v>
      </c>
      <c r="C752">
        <v>6068502</v>
      </c>
      <c r="D752">
        <v>1</v>
      </c>
      <c r="E752" t="s">
        <v>909</v>
      </c>
      <c r="F752">
        <v>3</v>
      </c>
      <c r="G752" t="s">
        <v>65</v>
      </c>
      <c r="H752">
        <v>1033</v>
      </c>
      <c r="I752">
        <v>9</v>
      </c>
      <c r="J752" t="s">
        <v>1673</v>
      </c>
      <c r="K752">
        <v>643</v>
      </c>
    </row>
    <row r="753" spans="1:12" ht="15" customHeight="1" x14ac:dyDescent="0.35">
      <c r="A753">
        <v>11710366</v>
      </c>
      <c r="B753">
        <v>100006742054</v>
      </c>
      <c r="C753">
        <v>6068502</v>
      </c>
      <c r="D753">
        <v>1</v>
      </c>
      <c r="E753" t="s">
        <v>909</v>
      </c>
      <c r="F753">
        <v>4</v>
      </c>
      <c r="G753" t="s">
        <v>65</v>
      </c>
      <c r="H753">
        <v>1033</v>
      </c>
      <c r="I753">
        <v>9</v>
      </c>
      <c r="J753" t="s">
        <v>1673</v>
      </c>
      <c r="K753">
        <v>643</v>
      </c>
    </row>
    <row r="754" spans="1:12" ht="15" customHeight="1" x14ac:dyDescent="0.35">
      <c r="A754">
        <v>11710367</v>
      </c>
      <c r="B754">
        <v>100006742054</v>
      </c>
      <c r="C754">
        <v>6068502</v>
      </c>
      <c r="D754">
        <v>1</v>
      </c>
      <c r="E754" t="s">
        <v>909</v>
      </c>
      <c r="F754">
        <v>5</v>
      </c>
      <c r="G754" t="s">
        <v>65</v>
      </c>
      <c r="H754">
        <v>1033</v>
      </c>
      <c r="I754">
        <v>9</v>
      </c>
      <c r="J754" t="s">
        <v>1673</v>
      </c>
      <c r="K754">
        <v>643</v>
      </c>
    </row>
    <row r="755" spans="1:12" ht="15" customHeight="1" x14ac:dyDescent="0.35">
      <c r="A755">
        <v>11710368</v>
      </c>
      <c r="B755">
        <v>100006742054</v>
      </c>
      <c r="C755">
        <v>6068502</v>
      </c>
      <c r="D755">
        <v>1</v>
      </c>
      <c r="E755" t="s">
        <v>909</v>
      </c>
      <c r="F755">
        <v>6</v>
      </c>
      <c r="G755" t="s">
        <v>65</v>
      </c>
      <c r="H755">
        <v>1033</v>
      </c>
      <c r="I755">
        <v>9</v>
      </c>
      <c r="J755" t="s">
        <v>1673</v>
      </c>
      <c r="K755">
        <v>643</v>
      </c>
    </row>
    <row r="756" spans="1:12" ht="15" customHeight="1" x14ac:dyDescent="0.35">
      <c r="A756">
        <v>11710369</v>
      </c>
      <c r="B756">
        <v>100006742054</v>
      </c>
      <c r="C756">
        <v>6068502</v>
      </c>
      <c r="D756">
        <v>1</v>
      </c>
      <c r="E756" t="s">
        <v>909</v>
      </c>
      <c r="F756">
        <v>7</v>
      </c>
      <c r="G756" t="s">
        <v>65</v>
      </c>
      <c r="H756">
        <v>1033</v>
      </c>
      <c r="I756">
        <v>9</v>
      </c>
      <c r="J756" t="s">
        <v>1673</v>
      </c>
      <c r="K756">
        <v>643</v>
      </c>
    </row>
    <row r="757" spans="1:12" ht="15" customHeight="1" x14ac:dyDescent="0.35">
      <c r="A757">
        <v>11710375</v>
      </c>
      <c r="B757">
        <v>100006742060</v>
      </c>
      <c r="C757">
        <v>70825816</v>
      </c>
      <c r="D757">
        <v>6</v>
      </c>
      <c r="E757" t="s">
        <v>1141</v>
      </c>
      <c r="F757">
        <v>2</v>
      </c>
      <c r="G757" t="s">
        <v>62</v>
      </c>
      <c r="H757">
        <v>1042</v>
      </c>
      <c r="I757">
        <v>13</v>
      </c>
      <c r="J757" t="s">
        <v>1673</v>
      </c>
      <c r="K757">
        <v>12602</v>
      </c>
    </row>
    <row r="758" spans="1:12" ht="15" customHeight="1" x14ac:dyDescent="0.35">
      <c r="A758">
        <v>11710376</v>
      </c>
      <c r="B758">
        <v>100006742061</v>
      </c>
      <c r="C758">
        <v>70825817</v>
      </c>
      <c r="D758">
        <v>6</v>
      </c>
      <c r="E758" t="s">
        <v>587</v>
      </c>
      <c r="F758">
        <v>1</v>
      </c>
      <c r="G758" t="s">
        <v>52</v>
      </c>
      <c r="H758">
        <v>1003</v>
      </c>
      <c r="I758">
        <v>14</v>
      </c>
      <c r="J758" t="s">
        <v>1673</v>
      </c>
      <c r="K758">
        <v>6166</v>
      </c>
    </row>
    <row r="759" spans="1:12" ht="15" customHeight="1" x14ac:dyDescent="0.35">
      <c r="A759">
        <v>11710379</v>
      </c>
      <c r="B759">
        <v>100006742063</v>
      </c>
      <c r="C759">
        <v>70825818</v>
      </c>
      <c r="D759">
        <v>6</v>
      </c>
      <c r="E759" t="s">
        <v>623</v>
      </c>
      <c r="F759">
        <v>3</v>
      </c>
      <c r="G759" t="s">
        <v>58</v>
      </c>
      <c r="H759">
        <v>1010</v>
      </c>
      <c r="I759">
        <v>1</v>
      </c>
      <c r="J759" t="s">
        <v>1673</v>
      </c>
      <c r="K759">
        <v>20814</v>
      </c>
      <c r="L759" t="s">
        <v>1674</v>
      </c>
    </row>
    <row r="760" spans="1:12" ht="15" customHeight="1" x14ac:dyDescent="0.35">
      <c r="A760">
        <v>11710380</v>
      </c>
      <c r="B760">
        <v>100006742063</v>
      </c>
      <c r="C760">
        <v>70825818</v>
      </c>
      <c r="D760">
        <v>6</v>
      </c>
      <c r="E760" t="s">
        <v>626</v>
      </c>
      <c r="F760">
        <v>2</v>
      </c>
      <c r="G760" t="s">
        <v>58</v>
      </c>
      <c r="H760">
        <v>1010</v>
      </c>
      <c r="I760">
        <v>2</v>
      </c>
      <c r="J760" t="s">
        <v>1673</v>
      </c>
      <c r="K760">
        <v>17887</v>
      </c>
      <c r="L760" t="s">
        <v>1674</v>
      </c>
    </row>
    <row r="761" spans="1:12" ht="15" customHeight="1" x14ac:dyDescent="0.35">
      <c r="A761">
        <v>11710382</v>
      </c>
      <c r="B761">
        <v>100006742065</v>
      </c>
      <c r="C761">
        <v>70825819</v>
      </c>
      <c r="D761">
        <v>6</v>
      </c>
      <c r="E761" t="s">
        <v>643</v>
      </c>
      <c r="F761">
        <v>2</v>
      </c>
      <c r="G761" t="s">
        <v>43</v>
      </c>
      <c r="H761">
        <v>1011</v>
      </c>
      <c r="I761">
        <v>1</v>
      </c>
      <c r="J761" t="s">
        <v>1673</v>
      </c>
      <c r="K761">
        <v>24135</v>
      </c>
    </row>
    <row r="762" spans="1:12" ht="15" customHeight="1" x14ac:dyDescent="0.35">
      <c r="A762">
        <v>11710383</v>
      </c>
      <c r="B762">
        <v>100006742066</v>
      </c>
      <c r="C762">
        <v>6069402</v>
      </c>
      <c r="D762">
        <v>1</v>
      </c>
      <c r="E762" t="s">
        <v>1602</v>
      </c>
      <c r="F762">
        <v>1</v>
      </c>
      <c r="G762" t="s">
        <v>47</v>
      </c>
      <c r="H762">
        <v>1888</v>
      </c>
      <c r="I762">
        <v>39</v>
      </c>
      <c r="J762" t="s">
        <v>1673</v>
      </c>
      <c r="K762">
        <v>11828</v>
      </c>
    </row>
    <row r="763" spans="1:12" ht="15" customHeight="1" x14ac:dyDescent="0.35">
      <c r="A763">
        <v>11710385</v>
      </c>
      <c r="B763">
        <v>100006742068</v>
      </c>
      <c r="C763">
        <v>70825820</v>
      </c>
      <c r="D763">
        <v>6</v>
      </c>
      <c r="E763" t="s">
        <v>726</v>
      </c>
      <c r="F763">
        <v>5</v>
      </c>
      <c r="G763" t="s">
        <v>59</v>
      </c>
      <c r="H763">
        <v>1019</v>
      </c>
      <c r="I763">
        <v>2</v>
      </c>
      <c r="J763" t="s">
        <v>1673</v>
      </c>
      <c r="K763">
        <v>17311</v>
      </c>
    </row>
    <row r="764" spans="1:12" ht="15" customHeight="1" x14ac:dyDescent="0.35">
      <c r="A764">
        <v>11710398</v>
      </c>
      <c r="B764">
        <v>100006742072</v>
      </c>
      <c r="C764">
        <v>6070202</v>
      </c>
      <c r="D764">
        <v>1</v>
      </c>
      <c r="E764" t="s">
        <v>911</v>
      </c>
      <c r="F764">
        <v>1</v>
      </c>
      <c r="G764" t="s">
        <v>65</v>
      </c>
      <c r="H764">
        <v>1033</v>
      </c>
      <c r="I764">
        <v>10</v>
      </c>
      <c r="J764" t="s">
        <v>1673</v>
      </c>
      <c r="K764">
        <v>498</v>
      </c>
    </row>
    <row r="765" spans="1:12" ht="15" customHeight="1" x14ac:dyDescent="0.35">
      <c r="A765">
        <v>11710399</v>
      </c>
      <c r="B765">
        <v>100006742072</v>
      </c>
      <c r="C765">
        <v>6070202</v>
      </c>
      <c r="D765">
        <v>1</v>
      </c>
      <c r="E765" t="s">
        <v>911</v>
      </c>
      <c r="F765">
        <v>2</v>
      </c>
      <c r="G765" t="s">
        <v>65</v>
      </c>
      <c r="H765">
        <v>1033</v>
      </c>
      <c r="I765">
        <v>10</v>
      </c>
      <c r="J765" t="s">
        <v>1673</v>
      </c>
      <c r="K765">
        <v>498</v>
      </c>
    </row>
    <row r="766" spans="1:12" ht="15" customHeight="1" x14ac:dyDescent="0.35">
      <c r="A766">
        <v>11710400</v>
      </c>
      <c r="B766">
        <v>100006742072</v>
      </c>
      <c r="C766">
        <v>6070202</v>
      </c>
      <c r="D766">
        <v>1</v>
      </c>
      <c r="E766" t="s">
        <v>911</v>
      </c>
      <c r="F766">
        <v>3</v>
      </c>
      <c r="G766" t="s">
        <v>65</v>
      </c>
      <c r="H766">
        <v>1033</v>
      </c>
      <c r="I766">
        <v>10</v>
      </c>
      <c r="J766" t="s">
        <v>1673</v>
      </c>
      <c r="K766">
        <v>498</v>
      </c>
    </row>
    <row r="767" spans="1:12" ht="15" customHeight="1" x14ac:dyDescent="0.35">
      <c r="A767">
        <v>11710401</v>
      </c>
      <c r="B767">
        <v>100006742072</v>
      </c>
      <c r="C767">
        <v>6070202</v>
      </c>
      <c r="D767">
        <v>1</v>
      </c>
      <c r="E767" t="s">
        <v>911</v>
      </c>
      <c r="F767">
        <v>4</v>
      </c>
      <c r="G767" t="s">
        <v>65</v>
      </c>
      <c r="H767">
        <v>1033</v>
      </c>
      <c r="I767">
        <v>10</v>
      </c>
      <c r="J767" t="s">
        <v>1673</v>
      </c>
      <c r="K767">
        <v>498</v>
      </c>
    </row>
    <row r="768" spans="1:12" ht="15" customHeight="1" x14ac:dyDescent="0.35">
      <c r="A768">
        <v>11710402</v>
      </c>
      <c r="B768">
        <v>100006742072</v>
      </c>
      <c r="C768">
        <v>6070202</v>
      </c>
      <c r="D768">
        <v>1</v>
      </c>
      <c r="E768" t="s">
        <v>911</v>
      </c>
      <c r="F768">
        <v>5</v>
      </c>
      <c r="G768" t="s">
        <v>65</v>
      </c>
      <c r="H768">
        <v>1033</v>
      </c>
      <c r="I768">
        <v>10</v>
      </c>
      <c r="J768" t="s">
        <v>1673</v>
      </c>
      <c r="K768">
        <v>498</v>
      </c>
    </row>
    <row r="769" spans="1:12" ht="15" customHeight="1" x14ac:dyDescent="0.35">
      <c r="A769">
        <v>11710409</v>
      </c>
      <c r="B769">
        <v>100006742080</v>
      </c>
      <c r="C769">
        <v>6070401</v>
      </c>
      <c r="D769">
        <v>4</v>
      </c>
      <c r="E769" t="s">
        <v>1298</v>
      </c>
      <c r="F769">
        <v>1</v>
      </c>
      <c r="G769" t="s">
        <v>57</v>
      </c>
      <c r="H769">
        <v>1054</v>
      </c>
      <c r="I769">
        <v>9</v>
      </c>
      <c r="J769" t="s">
        <v>1673</v>
      </c>
      <c r="K769">
        <v>6322</v>
      </c>
    </row>
    <row r="770" spans="1:12" ht="15" customHeight="1" x14ac:dyDescent="0.35">
      <c r="A770">
        <v>11710410</v>
      </c>
      <c r="B770">
        <v>100006742080</v>
      </c>
      <c r="C770">
        <v>6070401</v>
      </c>
      <c r="D770">
        <v>4</v>
      </c>
      <c r="E770" t="s">
        <v>1298</v>
      </c>
      <c r="F770">
        <v>2</v>
      </c>
      <c r="G770" t="s">
        <v>57</v>
      </c>
      <c r="H770">
        <v>1054</v>
      </c>
      <c r="I770">
        <v>9</v>
      </c>
      <c r="J770" t="s">
        <v>1673</v>
      </c>
      <c r="K770">
        <v>6322</v>
      </c>
    </row>
    <row r="771" spans="1:12" ht="15" customHeight="1" x14ac:dyDescent="0.35">
      <c r="A771">
        <v>11710411</v>
      </c>
      <c r="B771">
        <v>100006742081</v>
      </c>
      <c r="C771">
        <v>70825821</v>
      </c>
      <c r="D771">
        <v>6</v>
      </c>
      <c r="E771" t="s">
        <v>757</v>
      </c>
      <c r="F771">
        <v>2</v>
      </c>
      <c r="G771" t="s">
        <v>53</v>
      </c>
      <c r="H771">
        <v>1020</v>
      </c>
      <c r="I771">
        <v>4</v>
      </c>
      <c r="J771" t="s">
        <v>1673</v>
      </c>
      <c r="K771">
        <v>14875</v>
      </c>
      <c r="L771" t="s">
        <v>1674</v>
      </c>
    </row>
    <row r="772" spans="1:12" ht="15" customHeight="1" x14ac:dyDescent="0.35">
      <c r="A772">
        <v>11710412</v>
      </c>
      <c r="B772">
        <v>100006742081</v>
      </c>
      <c r="C772">
        <v>70825821</v>
      </c>
      <c r="D772">
        <v>6</v>
      </c>
      <c r="E772" t="s">
        <v>751</v>
      </c>
      <c r="F772">
        <v>7</v>
      </c>
      <c r="G772" t="s">
        <v>53</v>
      </c>
      <c r="H772">
        <v>1020</v>
      </c>
      <c r="I772">
        <v>2</v>
      </c>
      <c r="J772" t="s">
        <v>1673</v>
      </c>
      <c r="K772">
        <v>12434</v>
      </c>
      <c r="L772" t="s">
        <v>1674</v>
      </c>
    </row>
    <row r="773" spans="1:12" ht="15" customHeight="1" x14ac:dyDescent="0.35">
      <c r="A773">
        <v>11710413</v>
      </c>
      <c r="B773">
        <v>100006742082</v>
      </c>
      <c r="C773">
        <v>70825822</v>
      </c>
      <c r="D773">
        <v>6</v>
      </c>
      <c r="E773" t="s">
        <v>874</v>
      </c>
      <c r="F773">
        <v>1</v>
      </c>
      <c r="G773" t="s">
        <v>61</v>
      </c>
      <c r="H773">
        <v>1030</v>
      </c>
      <c r="I773">
        <v>2</v>
      </c>
      <c r="J773" t="s">
        <v>1673</v>
      </c>
      <c r="K773">
        <v>5680</v>
      </c>
      <c r="L773" t="s">
        <v>1674</v>
      </c>
    </row>
    <row r="774" spans="1:12" ht="15" customHeight="1" x14ac:dyDescent="0.35">
      <c r="A774">
        <v>11710414</v>
      </c>
      <c r="B774">
        <v>100006742082</v>
      </c>
      <c r="C774">
        <v>70825822</v>
      </c>
      <c r="D774">
        <v>6</v>
      </c>
      <c r="E774" t="s">
        <v>874</v>
      </c>
      <c r="F774">
        <v>2</v>
      </c>
      <c r="G774" t="s">
        <v>61</v>
      </c>
      <c r="H774">
        <v>1030</v>
      </c>
      <c r="I774">
        <v>2</v>
      </c>
      <c r="J774" t="s">
        <v>1673</v>
      </c>
      <c r="K774">
        <v>5680</v>
      </c>
      <c r="L774" t="s">
        <v>1674</v>
      </c>
    </row>
    <row r="775" spans="1:12" ht="15" customHeight="1" x14ac:dyDescent="0.35">
      <c r="A775">
        <v>11710415</v>
      </c>
      <c r="B775">
        <v>100006742082</v>
      </c>
      <c r="C775">
        <v>70825822</v>
      </c>
      <c r="D775">
        <v>6</v>
      </c>
      <c r="E775" t="s">
        <v>871</v>
      </c>
      <c r="F775">
        <v>3</v>
      </c>
      <c r="G775" t="s">
        <v>61</v>
      </c>
      <c r="H775">
        <v>1030</v>
      </c>
      <c r="I775">
        <v>1</v>
      </c>
      <c r="J775" t="s">
        <v>1673</v>
      </c>
      <c r="K775">
        <v>30863</v>
      </c>
      <c r="L775" t="s">
        <v>1674</v>
      </c>
    </row>
    <row r="776" spans="1:12" ht="15" customHeight="1" x14ac:dyDescent="0.35">
      <c r="A776">
        <v>11710416</v>
      </c>
      <c r="B776">
        <v>100006742083</v>
      </c>
      <c r="C776">
        <v>6070801</v>
      </c>
      <c r="D776">
        <v>4</v>
      </c>
      <c r="E776" t="s">
        <v>914</v>
      </c>
      <c r="F776">
        <v>1</v>
      </c>
      <c r="G776" t="s">
        <v>65</v>
      </c>
      <c r="H776">
        <v>1033</v>
      </c>
      <c r="I776">
        <v>11</v>
      </c>
      <c r="J776" t="s">
        <v>1673</v>
      </c>
      <c r="K776">
        <v>8996</v>
      </c>
    </row>
    <row r="777" spans="1:12" ht="15" customHeight="1" x14ac:dyDescent="0.35">
      <c r="A777">
        <v>11710417</v>
      </c>
      <c r="B777">
        <v>100006742083</v>
      </c>
      <c r="C777">
        <v>6070801</v>
      </c>
      <c r="D777">
        <v>4</v>
      </c>
      <c r="E777" t="s">
        <v>914</v>
      </c>
      <c r="F777">
        <v>2</v>
      </c>
      <c r="G777" t="s">
        <v>65</v>
      </c>
      <c r="H777">
        <v>1033</v>
      </c>
      <c r="I777">
        <v>11</v>
      </c>
      <c r="J777" t="s">
        <v>1673</v>
      </c>
      <c r="K777">
        <v>8996</v>
      </c>
    </row>
    <row r="778" spans="1:12" ht="15" customHeight="1" x14ac:dyDescent="0.35">
      <c r="A778">
        <v>11710418</v>
      </c>
      <c r="B778">
        <v>100006742083</v>
      </c>
      <c r="C778">
        <v>6070801</v>
      </c>
      <c r="D778">
        <v>4</v>
      </c>
      <c r="E778" t="s">
        <v>914</v>
      </c>
      <c r="F778">
        <v>3</v>
      </c>
      <c r="G778" t="s">
        <v>65</v>
      </c>
      <c r="H778">
        <v>1033</v>
      </c>
      <c r="I778">
        <v>11</v>
      </c>
      <c r="J778" t="s">
        <v>1673</v>
      </c>
      <c r="K778">
        <v>8996</v>
      </c>
    </row>
    <row r="779" spans="1:12" ht="15" customHeight="1" x14ac:dyDescent="0.35">
      <c r="A779">
        <v>11710437</v>
      </c>
      <c r="B779">
        <v>100006742087</v>
      </c>
      <c r="C779">
        <v>6070802</v>
      </c>
      <c r="D779">
        <v>2</v>
      </c>
      <c r="E779" t="s">
        <v>914</v>
      </c>
      <c r="F779">
        <v>4</v>
      </c>
      <c r="G779" t="s">
        <v>65</v>
      </c>
      <c r="H779">
        <v>1033</v>
      </c>
      <c r="I779">
        <v>11</v>
      </c>
      <c r="J779" t="s">
        <v>1673</v>
      </c>
      <c r="K779">
        <v>8996</v>
      </c>
    </row>
    <row r="780" spans="1:12" ht="15" customHeight="1" x14ac:dyDescent="0.35">
      <c r="A780">
        <v>11710438</v>
      </c>
      <c r="B780">
        <v>100006742087</v>
      </c>
      <c r="C780">
        <v>6070802</v>
      </c>
      <c r="D780">
        <v>2</v>
      </c>
      <c r="E780" t="s">
        <v>914</v>
      </c>
      <c r="F780">
        <v>5</v>
      </c>
      <c r="G780" t="s">
        <v>65</v>
      </c>
      <c r="H780">
        <v>1033</v>
      </c>
      <c r="I780">
        <v>11</v>
      </c>
      <c r="J780" t="s">
        <v>1673</v>
      </c>
      <c r="K780">
        <v>8996</v>
      </c>
    </row>
    <row r="781" spans="1:12" ht="15" customHeight="1" x14ac:dyDescent="0.35">
      <c r="A781">
        <v>11710439</v>
      </c>
      <c r="B781">
        <v>100006742087</v>
      </c>
      <c r="C781">
        <v>6070802</v>
      </c>
      <c r="D781">
        <v>2</v>
      </c>
      <c r="E781" t="s">
        <v>914</v>
      </c>
      <c r="F781">
        <v>6</v>
      </c>
      <c r="G781" t="s">
        <v>65</v>
      </c>
      <c r="H781">
        <v>1033</v>
      </c>
      <c r="I781">
        <v>11</v>
      </c>
      <c r="J781" t="s">
        <v>1673</v>
      </c>
      <c r="K781">
        <v>8996</v>
      </c>
    </row>
    <row r="782" spans="1:12" ht="15" customHeight="1" x14ac:dyDescent="0.35">
      <c r="A782">
        <v>11710440</v>
      </c>
      <c r="B782">
        <v>100006742088</v>
      </c>
      <c r="C782">
        <v>6070803</v>
      </c>
      <c r="D782">
        <v>1</v>
      </c>
      <c r="E782" t="s">
        <v>914</v>
      </c>
      <c r="F782">
        <v>7</v>
      </c>
      <c r="G782" t="s">
        <v>65</v>
      </c>
      <c r="H782">
        <v>1033</v>
      </c>
      <c r="I782">
        <v>11</v>
      </c>
      <c r="J782" t="s">
        <v>1673</v>
      </c>
      <c r="K782">
        <v>8996</v>
      </c>
    </row>
    <row r="783" spans="1:12" ht="15" customHeight="1" x14ac:dyDescent="0.35">
      <c r="A783">
        <v>11710441</v>
      </c>
      <c r="B783">
        <v>100006742088</v>
      </c>
      <c r="C783">
        <v>6070803</v>
      </c>
      <c r="D783">
        <v>1</v>
      </c>
      <c r="E783" t="s">
        <v>914</v>
      </c>
      <c r="F783">
        <v>8</v>
      </c>
      <c r="G783" t="s">
        <v>65</v>
      </c>
      <c r="H783">
        <v>1033</v>
      </c>
      <c r="I783">
        <v>11</v>
      </c>
      <c r="J783" t="s">
        <v>1673</v>
      </c>
      <c r="K783">
        <v>8996</v>
      </c>
    </row>
    <row r="784" spans="1:12" ht="15" customHeight="1" x14ac:dyDescent="0.35">
      <c r="A784">
        <v>11710442</v>
      </c>
      <c r="B784">
        <v>100006742088</v>
      </c>
      <c r="C784">
        <v>6070803</v>
      </c>
      <c r="D784">
        <v>1</v>
      </c>
      <c r="E784" t="s">
        <v>914</v>
      </c>
      <c r="F784">
        <v>9</v>
      </c>
      <c r="G784" t="s">
        <v>65</v>
      </c>
      <c r="H784">
        <v>1033</v>
      </c>
      <c r="I784">
        <v>11</v>
      </c>
      <c r="J784" t="s">
        <v>1673</v>
      </c>
      <c r="K784">
        <v>8996</v>
      </c>
    </row>
    <row r="785" spans="1:11" ht="15" customHeight="1" x14ac:dyDescent="0.35">
      <c r="A785">
        <v>11710443</v>
      </c>
      <c r="B785">
        <v>100006742088</v>
      </c>
      <c r="C785">
        <v>6070803</v>
      </c>
      <c r="D785">
        <v>1</v>
      </c>
      <c r="E785" t="s">
        <v>914</v>
      </c>
      <c r="F785">
        <v>10</v>
      </c>
      <c r="G785" t="s">
        <v>65</v>
      </c>
      <c r="H785">
        <v>1033</v>
      </c>
      <c r="I785">
        <v>11</v>
      </c>
      <c r="J785" t="s">
        <v>1673</v>
      </c>
      <c r="K785">
        <v>8996</v>
      </c>
    </row>
    <row r="786" spans="1:11" ht="15" customHeight="1" x14ac:dyDescent="0.35">
      <c r="A786">
        <v>11710444</v>
      </c>
      <c r="B786">
        <v>100006742089</v>
      </c>
      <c r="C786">
        <v>6070804</v>
      </c>
      <c r="D786">
        <v>2</v>
      </c>
      <c r="E786" t="s">
        <v>914</v>
      </c>
      <c r="F786">
        <v>11</v>
      </c>
      <c r="G786" t="s">
        <v>65</v>
      </c>
      <c r="H786">
        <v>1033</v>
      </c>
      <c r="I786">
        <v>11</v>
      </c>
      <c r="J786" t="s">
        <v>1673</v>
      </c>
      <c r="K786">
        <v>8996</v>
      </c>
    </row>
    <row r="787" spans="1:11" ht="15" customHeight="1" x14ac:dyDescent="0.35">
      <c r="A787">
        <v>11710456</v>
      </c>
      <c r="B787">
        <v>100006742093</v>
      </c>
      <c r="C787">
        <v>6071601</v>
      </c>
      <c r="D787">
        <v>5</v>
      </c>
      <c r="E787" t="s">
        <v>687</v>
      </c>
      <c r="F787">
        <v>1</v>
      </c>
      <c r="G787" t="s">
        <v>48</v>
      </c>
      <c r="H787">
        <v>1012</v>
      </c>
      <c r="I787">
        <v>9</v>
      </c>
      <c r="J787" t="s">
        <v>1673</v>
      </c>
      <c r="K787">
        <v>26719</v>
      </c>
    </row>
    <row r="788" spans="1:11" ht="15" customHeight="1" x14ac:dyDescent="0.35">
      <c r="A788">
        <v>11710462</v>
      </c>
      <c r="B788">
        <v>100006742096</v>
      </c>
      <c r="C788">
        <v>6071901</v>
      </c>
      <c r="D788">
        <v>2</v>
      </c>
      <c r="E788" t="s">
        <v>863</v>
      </c>
      <c r="F788">
        <v>1</v>
      </c>
      <c r="G788" t="s">
        <v>55</v>
      </c>
      <c r="H788">
        <v>1028</v>
      </c>
      <c r="I788">
        <v>6</v>
      </c>
      <c r="J788" t="s">
        <v>1673</v>
      </c>
      <c r="K788">
        <v>28252</v>
      </c>
    </row>
    <row r="789" spans="1:11" ht="15" customHeight="1" x14ac:dyDescent="0.35">
      <c r="A789">
        <v>11710463</v>
      </c>
      <c r="B789">
        <v>100006742097</v>
      </c>
      <c r="C789">
        <v>6071801</v>
      </c>
      <c r="D789">
        <v>1</v>
      </c>
      <c r="E789" t="s">
        <v>994</v>
      </c>
      <c r="F789">
        <v>1</v>
      </c>
      <c r="G789" t="s">
        <v>66</v>
      </c>
      <c r="H789">
        <v>1034</v>
      </c>
      <c r="I789">
        <v>23</v>
      </c>
      <c r="J789" t="s">
        <v>1673</v>
      </c>
      <c r="K789">
        <v>29988</v>
      </c>
    </row>
    <row r="790" spans="1:11" ht="15" customHeight="1" x14ac:dyDescent="0.35">
      <c r="A790">
        <v>11710464</v>
      </c>
      <c r="B790">
        <v>100006742097</v>
      </c>
      <c r="C790">
        <v>6071801</v>
      </c>
      <c r="D790">
        <v>1</v>
      </c>
      <c r="E790" t="s">
        <v>994</v>
      </c>
      <c r="F790">
        <v>2</v>
      </c>
      <c r="G790" t="s">
        <v>66</v>
      </c>
      <c r="H790">
        <v>1034</v>
      </c>
      <c r="I790">
        <v>23</v>
      </c>
      <c r="J790" t="s">
        <v>1673</v>
      </c>
      <c r="K790">
        <v>29988</v>
      </c>
    </row>
    <row r="791" spans="1:11" ht="15" customHeight="1" x14ac:dyDescent="0.35">
      <c r="A791">
        <v>11710465</v>
      </c>
      <c r="B791">
        <v>100006742097</v>
      </c>
      <c r="C791">
        <v>6071801</v>
      </c>
      <c r="D791">
        <v>1</v>
      </c>
      <c r="E791" t="s">
        <v>994</v>
      </c>
      <c r="F791">
        <v>3</v>
      </c>
      <c r="G791" t="s">
        <v>66</v>
      </c>
      <c r="H791">
        <v>1034</v>
      </c>
      <c r="I791">
        <v>23</v>
      </c>
      <c r="J791" t="s">
        <v>1673</v>
      </c>
      <c r="K791">
        <v>29988</v>
      </c>
    </row>
    <row r="792" spans="1:11" ht="15" customHeight="1" x14ac:dyDescent="0.35">
      <c r="A792">
        <v>11710467</v>
      </c>
      <c r="B792">
        <v>100006742099</v>
      </c>
      <c r="C792">
        <v>6073101</v>
      </c>
      <c r="D792">
        <v>4</v>
      </c>
      <c r="E792" t="s">
        <v>1301</v>
      </c>
      <c r="F792">
        <v>1</v>
      </c>
      <c r="G792" t="s">
        <v>57</v>
      </c>
      <c r="H792">
        <v>1054</v>
      </c>
      <c r="I792">
        <v>10</v>
      </c>
      <c r="J792" t="s">
        <v>1673</v>
      </c>
      <c r="K792">
        <v>6699</v>
      </c>
    </row>
    <row r="793" spans="1:11" ht="15" customHeight="1" x14ac:dyDescent="0.35">
      <c r="A793">
        <v>11710468</v>
      </c>
      <c r="B793">
        <v>100006742099</v>
      </c>
      <c r="C793">
        <v>6073101</v>
      </c>
      <c r="D793">
        <v>4</v>
      </c>
      <c r="E793" t="s">
        <v>1301</v>
      </c>
      <c r="F793">
        <v>2</v>
      </c>
      <c r="G793" t="s">
        <v>57</v>
      </c>
      <c r="H793">
        <v>1054</v>
      </c>
      <c r="I793">
        <v>10</v>
      </c>
      <c r="J793" t="s">
        <v>1673</v>
      </c>
      <c r="K793">
        <v>6699</v>
      </c>
    </row>
    <row r="794" spans="1:11" ht="15" customHeight="1" x14ac:dyDescent="0.35">
      <c r="A794">
        <v>11710471</v>
      </c>
      <c r="B794">
        <v>100006742102</v>
      </c>
      <c r="C794">
        <v>6072901</v>
      </c>
      <c r="D794">
        <v>3</v>
      </c>
      <c r="E794" t="s">
        <v>1199</v>
      </c>
      <c r="F794">
        <v>1</v>
      </c>
      <c r="G794" t="s">
        <v>62</v>
      </c>
      <c r="H794">
        <v>1042</v>
      </c>
      <c r="I794">
        <v>38</v>
      </c>
      <c r="J794" t="s">
        <v>1673</v>
      </c>
      <c r="K794">
        <v>8278</v>
      </c>
    </row>
    <row r="795" spans="1:11" ht="15" customHeight="1" x14ac:dyDescent="0.35">
      <c r="A795">
        <v>11710475</v>
      </c>
      <c r="B795">
        <v>100006742106</v>
      </c>
      <c r="C795">
        <v>6074001</v>
      </c>
      <c r="D795">
        <v>4</v>
      </c>
      <c r="E795" t="s">
        <v>590</v>
      </c>
      <c r="F795">
        <v>1</v>
      </c>
      <c r="G795" t="s">
        <v>52</v>
      </c>
      <c r="H795">
        <v>1003</v>
      </c>
      <c r="I795">
        <v>15</v>
      </c>
      <c r="J795" t="s">
        <v>1673</v>
      </c>
      <c r="K795">
        <v>8180</v>
      </c>
    </row>
    <row r="796" spans="1:11" ht="15" customHeight="1" x14ac:dyDescent="0.35">
      <c r="A796">
        <v>11710476</v>
      </c>
      <c r="B796">
        <v>100006742107</v>
      </c>
      <c r="C796">
        <v>6074401</v>
      </c>
      <c r="D796">
        <v>4</v>
      </c>
      <c r="E796" t="s">
        <v>917</v>
      </c>
      <c r="F796">
        <v>1</v>
      </c>
      <c r="G796" t="s">
        <v>65</v>
      </c>
      <c r="H796">
        <v>1033</v>
      </c>
      <c r="I796">
        <v>12</v>
      </c>
      <c r="J796" t="s">
        <v>1673</v>
      </c>
      <c r="K796">
        <v>6502</v>
      </c>
    </row>
    <row r="797" spans="1:11" ht="15" customHeight="1" x14ac:dyDescent="0.35">
      <c r="A797">
        <v>11710477</v>
      </c>
      <c r="B797">
        <v>100006742108</v>
      </c>
      <c r="C797">
        <v>6073902</v>
      </c>
      <c r="D797">
        <v>2</v>
      </c>
      <c r="E797" t="s">
        <v>631</v>
      </c>
      <c r="F797">
        <v>1</v>
      </c>
      <c r="G797" t="s">
        <v>58</v>
      </c>
      <c r="H797">
        <v>1010</v>
      </c>
      <c r="I797">
        <v>4</v>
      </c>
      <c r="J797" t="s">
        <v>1673</v>
      </c>
      <c r="K797">
        <v>5685</v>
      </c>
    </row>
    <row r="798" spans="1:11" ht="15" customHeight="1" x14ac:dyDescent="0.35">
      <c r="A798">
        <v>11710490</v>
      </c>
      <c r="B798">
        <v>100006742114</v>
      </c>
      <c r="C798">
        <v>6075001</v>
      </c>
      <c r="D798">
        <v>2</v>
      </c>
      <c r="E798" t="s">
        <v>593</v>
      </c>
      <c r="F798">
        <v>1</v>
      </c>
      <c r="G798" t="s">
        <v>52</v>
      </c>
      <c r="H798">
        <v>1003</v>
      </c>
      <c r="I798">
        <v>16</v>
      </c>
      <c r="J798" t="s">
        <v>1673</v>
      </c>
      <c r="K798">
        <v>6153</v>
      </c>
    </row>
    <row r="799" spans="1:11" ht="15" customHeight="1" x14ac:dyDescent="0.35">
      <c r="A799">
        <v>11710491</v>
      </c>
      <c r="B799">
        <v>100006742115</v>
      </c>
      <c r="C799">
        <v>6075002</v>
      </c>
      <c r="D799">
        <v>1</v>
      </c>
      <c r="E799" t="s">
        <v>593</v>
      </c>
      <c r="F799">
        <v>2</v>
      </c>
      <c r="G799" t="s">
        <v>52</v>
      </c>
      <c r="H799">
        <v>1003</v>
      </c>
      <c r="I799">
        <v>16</v>
      </c>
      <c r="J799" t="s">
        <v>1673</v>
      </c>
      <c r="K799">
        <v>6153</v>
      </c>
    </row>
    <row r="800" spans="1:11" ht="15" customHeight="1" x14ac:dyDescent="0.35">
      <c r="A800">
        <v>11710492</v>
      </c>
      <c r="B800">
        <v>100006742117</v>
      </c>
      <c r="C800">
        <v>6074901</v>
      </c>
      <c r="D800">
        <v>1</v>
      </c>
      <c r="E800" t="s">
        <v>830</v>
      </c>
      <c r="F800">
        <v>1</v>
      </c>
      <c r="G800" t="s">
        <v>64</v>
      </c>
      <c r="H800">
        <v>1026</v>
      </c>
      <c r="I800">
        <v>6</v>
      </c>
      <c r="J800" t="s">
        <v>1673</v>
      </c>
      <c r="K800">
        <v>17859</v>
      </c>
    </row>
    <row r="801" spans="1:11" ht="15" customHeight="1" x14ac:dyDescent="0.35">
      <c r="A801">
        <v>11710493</v>
      </c>
      <c r="B801">
        <v>100006742117</v>
      </c>
      <c r="C801">
        <v>6074901</v>
      </c>
      <c r="D801">
        <v>1</v>
      </c>
      <c r="E801" t="s">
        <v>830</v>
      </c>
      <c r="F801">
        <v>2</v>
      </c>
      <c r="G801" t="s">
        <v>64</v>
      </c>
      <c r="H801">
        <v>1026</v>
      </c>
      <c r="I801">
        <v>6</v>
      </c>
      <c r="J801" t="s">
        <v>1673</v>
      </c>
      <c r="K801">
        <v>17859</v>
      </c>
    </row>
    <row r="802" spans="1:11" ht="15" customHeight="1" x14ac:dyDescent="0.35">
      <c r="A802">
        <v>11710494</v>
      </c>
      <c r="B802">
        <v>100006742117</v>
      </c>
      <c r="C802">
        <v>6074901</v>
      </c>
      <c r="D802">
        <v>1</v>
      </c>
      <c r="E802" t="s">
        <v>830</v>
      </c>
      <c r="F802">
        <v>3</v>
      </c>
      <c r="G802" t="s">
        <v>64</v>
      </c>
      <c r="H802">
        <v>1026</v>
      </c>
      <c r="I802">
        <v>6</v>
      </c>
      <c r="J802" t="s">
        <v>1673</v>
      </c>
      <c r="K802">
        <v>17859</v>
      </c>
    </row>
    <row r="803" spans="1:11" ht="15" customHeight="1" x14ac:dyDescent="0.35">
      <c r="A803">
        <v>11710495</v>
      </c>
      <c r="B803">
        <v>100006742117</v>
      </c>
      <c r="C803">
        <v>6074901</v>
      </c>
      <c r="D803">
        <v>1</v>
      </c>
      <c r="E803" t="s">
        <v>830</v>
      </c>
      <c r="F803">
        <v>4</v>
      </c>
      <c r="G803" t="s">
        <v>64</v>
      </c>
      <c r="H803">
        <v>1026</v>
      </c>
      <c r="I803">
        <v>6</v>
      </c>
      <c r="J803" t="s">
        <v>1673</v>
      </c>
      <c r="K803">
        <v>17859</v>
      </c>
    </row>
    <row r="804" spans="1:11" ht="15" customHeight="1" x14ac:dyDescent="0.35">
      <c r="A804">
        <v>11710515</v>
      </c>
      <c r="B804">
        <v>100006742130</v>
      </c>
      <c r="C804">
        <v>6075301</v>
      </c>
      <c r="D804">
        <v>4</v>
      </c>
      <c r="E804" t="s">
        <v>1418</v>
      </c>
      <c r="F804">
        <v>1</v>
      </c>
      <c r="G804" t="s">
        <v>72</v>
      </c>
      <c r="H804">
        <v>1069</v>
      </c>
      <c r="I804">
        <v>7</v>
      </c>
      <c r="J804" t="s">
        <v>1673</v>
      </c>
      <c r="K804">
        <v>6499</v>
      </c>
    </row>
    <row r="805" spans="1:11" ht="15" customHeight="1" x14ac:dyDescent="0.35">
      <c r="A805">
        <v>11710520</v>
      </c>
      <c r="B805">
        <v>100006742134</v>
      </c>
      <c r="C805">
        <v>6075601</v>
      </c>
      <c r="D805">
        <v>1</v>
      </c>
      <c r="E805" t="s">
        <v>997</v>
      </c>
      <c r="F805">
        <v>1</v>
      </c>
      <c r="G805" t="s">
        <v>66</v>
      </c>
      <c r="H805">
        <v>1034</v>
      </c>
      <c r="I805">
        <v>24</v>
      </c>
      <c r="J805" t="s">
        <v>1673</v>
      </c>
      <c r="K805">
        <v>15967</v>
      </c>
    </row>
    <row r="806" spans="1:11" ht="15" customHeight="1" x14ac:dyDescent="0.35">
      <c r="A806">
        <v>11710521</v>
      </c>
      <c r="B806">
        <v>100006742134</v>
      </c>
      <c r="C806">
        <v>6075601</v>
      </c>
      <c r="D806">
        <v>1</v>
      </c>
      <c r="E806" t="s">
        <v>997</v>
      </c>
      <c r="F806">
        <v>2</v>
      </c>
      <c r="G806" t="s">
        <v>66</v>
      </c>
      <c r="H806">
        <v>1034</v>
      </c>
      <c r="I806">
        <v>24</v>
      </c>
      <c r="J806" t="s">
        <v>1673</v>
      </c>
      <c r="K806">
        <v>15967</v>
      </c>
    </row>
    <row r="807" spans="1:11" ht="15" customHeight="1" x14ac:dyDescent="0.35">
      <c r="A807">
        <v>11710522</v>
      </c>
      <c r="B807">
        <v>100006742135</v>
      </c>
      <c r="C807">
        <v>6075302</v>
      </c>
      <c r="D807">
        <v>2</v>
      </c>
      <c r="E807" t="s">
        <v>1418</v>
      </c>
      <c r="F807">
        <v>2</v>
      </c>
      <c r="G807" t="s">
        <v>72</v>
      </c>
      <c r="H807">
        <v>1069</v>
      </c>
      <c r="I807">
        <v>7</v>
      </c>
      <c r="J807" t="s">
        <v>1673</v>
      </c>
      <c r="K807">
        <v>6499</v>
      </c>
    </row>
    <row r="808" spans="1:11" ht="15" customHeight="1" x14ac:dyDescent="0.35">
      <c r="A808">
        <v>11710543</v>
      </c>
      <c r="B808">
        <v>100006742148</v>
      </c>
      <c r="C808">
        <v>6076201</v>
      </c>
      <c r="D808">
        <v>1</v>
      </c>
      <c r="E808" t="s">
        <v>1605</v>
      </c>
      <c r="F808">
        <v>1</v>
      </c>
      <c r="G808" t="s">
        <v>47</v>
      </c>
      <c r="H808">
        <v>1888</v>
      </c>
      <c r="I808">
        <v>40</v>
      </c>
      <c r="J808" t="s">
        <v>1673</v>
      </c>
      <c r="K808">
        <v>23369</v>
      </c>
    </row>
    <row r="809" spans="1:11" ht="15" customHeight="1" x14ac:dyDescent="0.35">
      <c r="A809">
        <v>11710544</v>
      </c>
      <c r="B809">
        <v>100006742148</v>
      </c>
      <c r="C809">
        <v>6076201</v>
      </c>
      <c r="D809">
        <v>1</v>
      </c>
      <c r="E809" t="s">
        <v>1605</v>
      </c>
      <c r="F809">
        <v>2</v>
      </c>
      <c r="G809" t="s">
        <v>47</v>
      </c>
      <c r="H809">
        <v>1888</v>
      </c>
      <c r="I809">
        <v>40</v>
      </c>
      <c r="J809" t="s">
        <v>1673</v>
      </c>
      <c r="K809">
        <v>23369</v>
      </c>
    </row>
    <row r="810" spans="1:11" ht="15" customHeight="1" x14ac:dyDescent="0.35">
      <c r="A810">
        <v>11710555</v>
      </c>
      <c r="B810">
        <v>100006742152</v>
      </c>
      <c r="C810">
        <v>6077301</v>
      </c>
      <c r="D810">
        <v>1</v>
      </c>
      <c r="E810" t="s">
        <v>833</v>
      </c>
      <c r="F810">
        <v>1</v>
      </c>
      <c r="G810" t="s">
        <v>64</v>
      </c>
      <c r="H810">
        <v>1026</v>
      </c>
      <c r="I810">
        <v>7</v>
      </c>
      <c r="J810" t="s">
        <v>1673</v>
      </c>
      <c r="K810">
        <v>24543</v>
      </c>
    </row>
    <row r="811" spans="1:11" ht="15" customHeight="1" x14ac:dyDescent="0.35">
      <c r="A811">
        <v>11710556</v>
      </c>
      <c r="B811">
        <v>100006742152</v>
      </c>
      <c r="C811">
        <v>6077301</v>
      </c>
      <c r="D811">
        <v>1</v>
      </c>
      <c r="E811" t="s">
        <v>833</v>
      </c>
      <c r="F811">
        <v>2</v>
      </c>
      <c r="G811" t="s">
        <v>64</v>
      </c>
      <c r="H811">
        <v>1026</v>
      </c>
      <c r="I811">
        <v>7</v>
      </c>
      <c r="J811" t="s">
        <v>1673</v>
      </c>
      <c r="K811">
        <v>24543</v>
      </c>
    </row>
    <row r="812" spans="1:11" ht="15" customHeight="1" x14ac:dyDescent="0.35">
      <c r="A812">
        <v>11710557</v>
      </c>
      <c r="B812">
        <v>100006742153</v>
      </c>
      <c r="C812">
        <v>6077201</v>
      </c>
      <c r="D812">
        <v>1</v>
      </c>
      <c r="E812" t="s">
        <v>1071</v>
      </c>
      <c r="F812">
        <v>1</v>
      </c>
      <c r="G812" t="s">
        <v>50</v>
      </c>
      <c r="H812">
        <v>1037</v>
      </c>
      <c r="I812">
        <v>8</v>
      </c>
      <c r="J812" t="s">
        <v>1673</v>
      </c>
      <c r="K812">
        <v>8469</v>
      </c>
    </row>
    <row r="813" spans="1:11" ht="15" customHeight="1" x14ac:dyDescent="0.35">
      <c r="A813">
        <v>11710592</v>
      </c>
      <c r="B813">
        <v>100006742167</v>
      </c>
      <c r="C813">
        <v>6078902</v>
      </c>
      <c r="D813">
        <v>2</v>
      </c>
      <c r="E813" t="s">
        <v>634</v>
      </c>
      <c r="F813">
        <v>1</v>
      </c>
      <c r="G813" t="s">
        <v>58</v>
      </c>
      <c r="H813">
        <v>1010</v>
      </c>
      <c r="I813">
        <v>5</v>
      </c>
      <c r="J813" t="s">
        <v>1673</v>
      </c>
      <c r="K813">
        <v>17287</v>
      </c>
    </row>
    <row r="814" spans="1:11" ht="15" customHeight="1" x14ac:dyDescent="0.35">
      <c r="A814">
        <v>11710593</v>
      </c>
      <c r="B814">
        <v>100006742167</v>
      </c>
      <c r="C814">
        <v>6078902</v>
      </c>
      <c r="D814">
        <v>2</v>
      </c>
      <c r="E814" t="s">
        <v>634</v>
      </c>
      <c r="F814">
        <v>2</v>
      </c>
      <c r="G814" t="s">
        <v>58</v>
      </c>
      <c r="H814">
        <v>1010</v>
      </c>
      <c r="I814">
        <v>5</v>
      </c>
      <c r="J814" t="s">
        <v>1673</v>
      </c>
      <c r="K814">
        <v>17287</v>
      </c>
    </row>
    <row r="815" spans="1:11" ht="15" customHeight="1" x14ac:dyDescent="0.35">
      <c r="A815">
        <v>11710594</v>
      </c>
      <c r="B815">
        <v>100006742168</v>
      </c>
      <c r="C815">
        <v>6078801</v>
      </c>
      <c r="D815">
        <v>1</v>
      </c>
      <c r="E815" t="s">
        <v>596</v>
      </c>
      <c r="F815">
        <v>1</v>
      </c>
      <c r="G815" t="s">
        <v>52</v>
      </c>
      <c r="H815">
        <v>1003</v>
      </c>
      <c r="I815">
        <v>17</v>
      </c>
      <c r="J815" t="s">
        <v>1673</v>
      </c>
      <c r="K815">
        <v>30861</v>
      </c>
    </row>
    <row r="816" spans="1:11" ht="15" customHeight="1" x14ac:dyDescent="0.35">
      <c r="A816">
        <v>11710595</v>
      </c>
      <c r="B816">
        <v>100006742168</v>
      </c>
      <c r="C816">
        <v>6078801</v>
      </c>
      <c r="D816">
        <v>1</v>
      </c>
      <c r="E816" t="s">
        <v>596</v>
      </c>
      <c r="F816">
        <v>2</v>
      </c>
      <c r="G816" t="s">
        <v>52</v>
      </c>
      <c r="H816">
        <v>1003</v>
      </c>
      <c r="I816">
        <v>17</v>
      </c>
      <c r="J816" t="s">
        <v>1673</v>
      </c>
      <c r="K816">
        <v>30861</v>
      </c>
    </row>
    <row r="817" spans="1:12" ht="15" customHeight="1" x14ac:dyDescent="0.35">
      <c r="A817">
        <v>11710596</v>
      </c>
      <c r="B817">
        <v>100006742169</v>
      </c>
      <c r="C817">
        <v>6077601</v>
      </c>
      <c r="D817">
        <v>1</v>
      </c>
      <c r="E817" t="s">
        <v>919</v>
      </c>
      <c r="F817">
        <v>1</v>
      </c>
      <c r="G817" t="s">
        <v>65</v>
      </c>
      <c r="H817">
        <v>1033</v>
      </c>
      <c r="I817">
        <v>13</v>
      </c>
      <c r="J817" t="s">
        <v>1673</v>
      </c>
      <c r="K817">
        <v>810</v>
      </c>
    </row>
    <row r="818" spans="1:12" ht="15" customHeight="1" x14ac:dyDescent="0.35">
      <c r="A818">
        <v>11710597</v>
      </c>
      <c r="B818">
        <v>100006742169</v>
      </c>
      <c r="C818">
        <v>6077601</v>
      </c>
      <c r="D818">
        <v>1</v>
      </c>
      <c r="E818" t="s">
        <v>919</v>
      </c>
      <c r="F818">
        <v>2</v>
      </c>
      <c r="G818" t="s">
        <v>65</v>
      </c>
      <c r="H818">
        <v>1033</v>
      </c>
      <c r="I818">
        <v>13</v>
      </c>
      <c r="J818" t="s">
        <v>1673</v>
      </c>
      <c r="K818">
        <v>810</v>
      </c>
    </row>
    <row r="819" spans="1:12" ht="15" customHeight="1" x14ac:dyDescent="0.35">
      <c r="A819">
        <v>11710598</v>
      </c>
      <c r="B819">
        <v>100006742169</v>
      </c>
      <c r="C819">
        <v>6077601</v>
      </c>
      <c r="D819">
        <v>1</v>
      </c>
      <c r="E819" t="s">
        <v>919</v>
      </c>
      <c r="F819">
        <v>3</v>
      </c>
      <c r="G819" t="s">
        <v>65</v>
      </c>
      <c r="H819">
        <v>1033</v>
      </c>
      <c r="I819">
        <v>13</v>
      </c>
      <c r="J819" t="s">
        <v>1673</v>
      </c>
      <c r="K819">
        <v>810</v>
      </c>
    </row>
    <row r="820" spans="1:12" ht="15" customHeight="1" x14ac:dyDescent="0.35">
      <c r="A820">
        <v>11710599</v>
      </c>
      <c r="B820">
        <v>100006742169</v>
      </c>
      <c r="C820">
        <v>6077601</v>
      </c>
      <c r="D820">
        <v>1</v>
      </c>
      <c r="E820" t="s">
        <v>919</v>
      </c>
      <c r="F820">
        <v>4</v>
      </c>
      <c r="G820" t="s">
        <v>65</v>
      </c>
      <c r="H820">
        <v>1033</v>
      </c>
      <c r="I820">
        <v>13</v>
      </c>
      <c r="J820" t="s">
        <v>1673</v>
      </c>
      <c r="K820">
        <v>810</v>
      </c>
    </row>
    <row r="821" spans="1:12" ht="15" customHeight="1" x14ac:dyDescent="0.35">
      <c r="A821">
        <v>11710600</v>
      </c>
      <c r="B821">
        <v>100006742170</v>
      </c>
      <c r="C821">
        <v>6077701</v>
      </c>
      <c r="D821">
        <v>1</v>
      </c>
      <c r="E821" t="s">
        <v>1336</v>
      </c>
      <c r="F821">
        <v>1</v>
      </c>
      <c r="G821" t="s">
        <v>51</v>
      </c>
      <c r="H821">
        <v>1057</v>
      </c>
      <c r="I821">
        <v>11</v>
      </c>
      <c r="J821" t="s">
        <v>1673</v>
      </c>
      <c r="K821">
        <v>5024</v>
      </c>
    </row>
    <row r="822" spans="1:12" ht="15" customHeight="1" x14ac:dyDescent="0.35">
      <c r="A822">
        <v>11710601</v>
      </c>
      <c r="B822">
        <v>100006742170</v>
      </c>
      <c r="C822">
        <v>6077701</v>
      </c>
      <c r="D822">
        <v>1</v>
      </c>
      <c r="E822" t="s">
        <v>1336</v>
      </c>
      <c r="F822">
        <v>2</v>
      </c>
      <c r="G822" t="s">
        <v>51</v>
      </c>
      <c r="H822">
        <v>1057</v>
      </c>
      <c r="I822">
        <v>11</v>
      </c>
      <c r="J822" t="s">
        <v>1673</v>
      </c>
      <c r="K822">
        <v>5024</v>
      </c>
    </row>
    <row r="823" spans="1:12" ht="15" customHeight="1" x14ac:dyDescent="0.35">
      <c r="A823">
        <v>11710621</v>
      </c>
      <c r="B823">
        <v>100006742186</v>
      </c>
      <c r="C823">
        <v>70825823</v>
      </c>
      <c r="D823">
        <v>6</v>
      </c>
      <c r="E823" t="s">
        <v>1315</v>
      </c>
      <c r="F823">
        <v>2</v>
      </c>
      <c r="G823" t="s">
        <v>51</v>
      </c>
      <c r="H823">
        <v>1057</v>
      </c>
      <c r="I823">
        <v>2</v>
      </c>
      <c r="J823" t="s">
        <v>1673</v>
      </c>
      <c r="K823">
        <v>5024</v>
      </c>
    </row>
    <row r="824" spans="1:12" ht="15" customHeight="1" x14ac:dyDescent="0.35">
      <c r="A824">
        <v>11710622</v>
      </c>
      <c r="B824">
        <v>100006742186</v>
      </c>
      <c r="C824">
        <v>70825823</v>
      </c>
      <c r="D824">
        <v>6</v>
      </c>
      <c r="E824" t="s">
        <v>1315</v>
      </c>
      <c r="F824">
        <v>3</v>
      </c>
      <c r="G824" t="s">
        <v>51</v>
      </c>
      <c r="H824">
        <v>1057</v>
      </c>
      <c r="I824">
        <v>2</v>
      </c>
      <c r="J824" t="s">
        <v>1673</v>
      </c>
      <c r="K824">
        <v>5024</v>
      </c>
    </row>
    <row r="825" spans="1:12" ht="15" customHeight="1" x14ac:dyDescent="0.35">
      <c r="A825">
        <v>11710623</v>
      </c>
      <c r="B825">
        <v>100006742187</v>
      </c>
      <c r="C825">
        <v>70825824</v>
      </c>
      <c r="D825">
        <v>6</v>
      </c>
      <c r="E825" t="s">
        <v>897</v>
      </c>
      <c r="F825">
        <v>5</v>
      </c>
      <c r="G825" t="s">
        <v>65</v>
      </c>
      <c r="H825">
        <v>1033</v>
      </c>
      <c r="I825">
        <v>5</v>
      </c>
      <c r="J825" t="s">
        <v>1673</v>
      </c>
      <c r="K825">
        <v>5718</v>
      </c>
      <c r="L825" t="s">
        <v>1674</v>
      </c>
    </row>
    <row r="826" spans="1:12" ht="15" customHeight="1" x14ac:dyDescent="0.35">
      <c r="A826">
        <v>11710624</v>
      </c>
      <c r="B826">
        <v>100006742187</v>
      </c>
      <c r="C826">
        <v>70825824</v>
      </c>
      <c r="D826">
        <v>6</v>
      </c>
      <c r="E826" t="s">
        <v>897</v>
      </c>
      <c r="F826">
        <v>6</v>
      </c>
      <c r="G826" t="s">
        <v>65</v>
      </c>
      <c r="H826">
        <v>1033</v>
      </c>
      <c r="I826">
        <v>5</v>
      </c>
      <c r="J826" t="s">
        <v>1673</v>
      </c>
      <c r="K826">
        <v>5718</v>
      </c>
      <c r="L826" t="s">
        <v>1674</v>
      </c>
    </row>
    <row r="827" spans="1:12" ht="15" customHeight="1" x14ac:dyDescent="0.35">
      <c r="A827">
        <v>11710625</v>
      </c>
      <c r="B827">
        <v>100006742187</v>
      </c>
      <c r="C827">
        <v>70825824</v>
      </c>
      <c r="D827">
        <v>6</v>
      </c>
      <c r="E827" t="s">
        <v>897</v>
      </c>
      <c r="F827">
        <v>7</v>
      </c>
      <c r="G827" t="s">
        <v>65</v>
      </c>
      <c r="H827">
        <v>1033</v>
      </c>
      <c r="I827">
        <v>5</v>
      </c>
      <c r="J827" t="s">
        <v>1673</v>
      </c>
      <c r="K827">
        <v>5718</v>
      </c>
      <c r="L827" t="s">
        <v>1674</v>
      </c>
    </row>
    <row r="828" spans="1:12" ht="15" customHeight="1" x14ac:dyDescent="0.35">
      <c r="A828">
        <v>11710626</v>
      </c>
      <c r="B828">
        <v>100006742187</v>
      </c>
      <c r="C828">
        <v>70825824</v>
      </c>
      <c r="D828">
        <v>6</v>
      </c>
      <c r="E828" t="s">
        <v>897</v>
      </c>
      <c r="F828">
        <v>8</v>
      </c>
      <c r="G828" t="s">
        <v>65</v>
      </c>
      <c r="H828">
        <v>1033</v>
      </c>
      <c r="I828">
        <v>5</v>
      </c>
      <c r="J828" t="s">
        <v>1673</v>
      </c>
      <c r="K828">
        <v>5718</v>
      </c>
      <c r="L828" t="s">
        <v>1674</v>
      </c>
    </row>
    <row r="829" spans="1:12" ht="15" customHeight="1" x14ac:dyDescent="0.35">
      <c r="A829">
        <v>11710627</v>
      </c>
      <c r="B829">
        <v>100006742187</v>
      </c>
      <c r="C829">
        <v>70825824</v>
      </c>
      <c r="D829">
        <v>6</v>
      </c>
      <c r="E829" t="s">
        <v>897</v>
      </c>
      <c r="F829">
        <v>9</v>
      </c>
      <c r="G829" t="s">
        <v>65</v>
      </c>
      <c r="H829">
        <v>1033</v>
      </c>
      <c r="I829">
        <v>5</v>
      </c>
      <c r="J829" t="s">
        <v>1673</v>
      </c>
      <c r="K829">
        <v>5718</v>
      </c>
      <c r="L829" t="s">
        <v>1674</v>
      </c>
    </row>
    <row r="830" spans="1:12" ht="15" customHeight="1" x14ac:dyDescent="0.35">
      <c r="A830">
        <v>11710628</v>
      </c>
      <c r="B830">
        <v>100006742187</v>
      </c>
      <c r="C830">
        <v>70825824</v>
      </c>
      <c r="D830">
        <v>6</v>
      </c>
      <c r="E830" t="s">
        <v>906</v>
      </c>
      <c r="F830">
        <v>9</v>
      </c>
      <c r="G830" t="s">
        <v>65</v>
      </c>
      <c r="H830">
        <v>1033</v>
      </c>
      <c r="I830">
        <v>8</v>
      </c>
      <c r="J830" t="s">
        <v>1673</v>
      </c>
      <c r="K830">
        <v>643</v>
      </c>
      <c r="L830" t="s">
        <v>1674</v>
      </c>
    </row>
    <row r="831" spans="1:12" ht="15" customHeight="1" x14ac:dyDescent="0.35">
      <c r="A831">
        <v>11710629</v>
      </c>
      <c r="B831">
        <v>100006742187</v>
      </c>
      <c r="C831">
        <v>70825824</v>
      </c>
      <c r="D831">
        <v>6</v>
      </c>
      <c r="E831" t="s">
        <v>906</v>
      </c>
      <c r="F831">
        <v>10</v>
      </c>
      <c r="G831" t="s">
        <v>65</v>
      </c>
      <c r="H831">
        <v>1033</v>
      </c>
      <c r="I831">
        <v>8</v>
      </c>
      <c r="J831" t="s">
        <v>1673</v>
      </c>
      <c r="K831">
        <v>643</v>
      </c>
      <c r="L831" t="s">
        <v>1674</v>
      </c>
    </row>
    <row r="832" spans="1:12" ht="15" customHeight="1" x14ac:dyDescent="0.35">
      <c r="A832">
        <v>11710630</v>
      </c>
      <c r="B832">
        <v>100006742187</v>
      </c>
      <c r="C832">
        <v>70825824</v>
      </c>
      <c r="D832">
        <v>6</v>
      </c>
      <c r="E832" t="s">
        <v>906</v>
      </c>
      <c r="F832">
        <v>11</v>
      </c>
      <c r="G832" t="s">
        <v>65</v>
      </c>
      <c r="H832">
        <v>1033</v>
      </c>
      <c r="I832">
        <v>8</v>
      </c>
      <c r="J832" t="s">
        <v>1673</v>
      </c>
      <c r="K832">
        <v>643</v>
      </c>
      <c r="L832" t="s">
        <v>1674</v>
      </c>
    </row>
    <row r="833" spans="1:12" ht="15" customHeight="1" x14ac:dyDescent="0.35">
      <c r="A833">
        <v>11710631</v>
      </c>
      <c r="B833">
        <v>100006742188</v>
      </c>
      <c r="C833">
        <v>70825825</v>
      </c>
      <c r="D833">
        <v>6</v>
      </c>
      <c r="E833" t="s">
        <v>1001</v>
      </c>
      <c r="F833">
        <v>1</v>
      </c>
      <c r="G833" t="s">
        <v>66</v>
      </c>
      <c r="H833">
        <v>1034</v>
      </c>
      <c r="I833">
        <v>26</v>
      </c>
      <c r="J833" t="s">
        <v>1673</v>
      </c>
      <c r="K833">
        <v>267</v>
      </c>
      <c r="L833" t="s">
        <v>1674</v>
      </c>
    </row>
    <row r="834" spans="1:12" ht="15" customHeight="1" x14ac:dyDescent="0.35">
      <c r="A834">
        <v>11710632</v>
      </c>
      <c r="B834">
        <v>100006742188</v>
      </c>
      <c r="C834">
        <v>70825825</v>
      </c>
      <c r="D834">
        <v>6</v>
      </c>
      <c r="E834" t="s">
        <v>1001</v>
      </c>
      <c r="F834">
        <v>2</v>
      </c>
      <c r="G834" t="s">
        <v>66</v>
      </c>
      <c r="H834">
        <v>1034</v>
      </c>
      <c r="I834">
        <v>26</v>
      </c>
      <c r="J834" t="s">
        <v>1673</v>
      </c>
      <c r="K834">
        <v>267</v>
      </c>
      <c r="L834" t="s">
        <v>1674</v>
      </c>
    </row>
    <row r="835" spans="1:12" ht="15" customHeight="1" x14ac:dyDescent="0.35">
      <c r="A835">
        <v>11710633</v>
      </c>
      <c r="B835">
        <v>100006742188</v>
      </c>
      <c r="C835">
        <v>70825825</v>
      </c>
      <c r="D835">
        <v>6</v>
      </c>
      <c r="E835" t="s">
        <v>1001</v>
      </c>
      <c r="F835">
        <v>3</v>
      </c>
      <c r="G835" t="s">
        <v>66</v>
      </c>
      <c r="H835">
        <v>1034</v>
      </c>
      <c r="I835">
        <v>26</v>
      </c>
      <c r="J835" t="s">
        <v>1673</v>
      </c>
      <c r="K835">
        <v>267</v>
      </c>
      <c r="L835" t="s">
        <v>1674</v>
      </c>
    </row>
    <row r="836" spans="1:12" ht="15" customHeight="1" x14ac:dyDescent="0.35">
      <c r="A836">
        <v>11710634</v>
      </c>
      <c r="B836">
        <v>100006742188</v>
      </c>
      <c r="C836">
        <v>70825825</v>
      </c>
      <c r="D836">
        <v>6</v>
      </c>
      <c r="E836" t="s">
        <v>967</v>
      </c>
      <c r="F836">
        <v>8</v>
      </c>
      <c r="G836" t="s">
        <v>66</v>
      </c>
      <c r="H836">
        <v>1034</v>
      </c>
      <c r="I836">
        <v>13</v>
      </c>
      <c r="J836" t="s">
        <v>1673</v>
      </c>
      <c r="K836">
        <v>24379</v>
      </c>
      <c r="L836" t="s">
        <v>1674</v>
      </c>
    </row>
    <row r="837" spans="1:12" ht="15" customHeight="1" x14ac:dyDescent="0.35">
      <c r="A837">
        <v>11710635</v>
      </c>
      <c r="B837">
        <v>100006742188</v>
      </c>
      <c r="C837">
        <v>70825825</v>
      </c>
      <c r="D837">
        <v>6</v>
      </c>
      <c r="E837" t="s">
        <v>999</v>
      </c>
      <c r="F837">
        <v>1</v>
      </c>
      <c r="G837" t="s">
        <v>66</v>
      </c>
      <c r="H837">
        <v>1034</v>
      </c>
      <c r="I837">
        <v>25</v>
      </c>
      <c r="J837" t="s">
        <v>1673</v>
      </c>
      <c r="K837">
        <v>16942</v>
      </c>
      <c r="L837" t="s">
        <v>1674</v>
      </c>
    </row>
    <row r="838" spans="1:12" ht="15" customHeight="1" x14ac:dyDescent="0.35">
      <c r="A838">
        <v>11710636</v>
      </c>
      <c r="B838">
        <v>100006742188</v>
      </c>
      <c r="C838">
        <v>70825825</v>
      </c>
      <c r="D838">
        <v>6</v>
      </c>
      <c r="E838" t="s">
        <v>967</v>
      </c>
      <c r="F838">
        <v>9</v>
      </c>
      <c r="G838" t="s">
        <v>66</v>
      </c>
      <c r="H838">
        <v>1034</v>
      </c>
      <c r="I838">
        <v>13</v>
      </c>
      <c r="J838" t="s">
        <v>1673</v>
      </c>
      <c r="K838">
        <v>24379</v>
      </c>
      <c r="L838" t="s">
        <v>1674</v>
      </c>
    </row>
    <row r="839" spans="1:12" ht="15" customHeight="1" x14ac:dyDescent="0.35">
      <c r="A839">
        <v>11710637</v>
      </c>
      <c r="B839">
        <v>100006742188</v>
      </c>
      <c r="C839">
        <v>70825825</v>
      </c>
      <c r="D839">
        <v>6</v>
      </c>
      <c r="E839" t="s">
        <v>991</v>
      </c>
      <c r="F839">
        <v>3</v>
      </c>
      <c r="G839" t="s">
        <v>66</v>
      </c>
      <c r="H839">
        <v>1034</v>
      </c>
      <c r="I839">
        <v>22</v>
      </c>
      <c r="J839" t="s">
        <v>1673</v>
      </c>
      <c r="K839">
        <v>11009</v>
      </c>
      <c r="L839" t="s">
        <v>1674</v>
      </c>
    </row>
    <row r="840" spans="1:12" ht="15" customHeight="1" x14ac:dyDescent="0.35">
      <c r="A840">
        <v>11710638</v>
      </c>
      <c r="B840">
        <v>100006742188</v>
      </c>
      <c r="C840">
        <v>70825825</v>
      </c>
      <c r="D840">
        <v>6</v>
      </c>
      <c r="E840" t="s">
        <v>988</v>
      </c>
      <c r="F840">
        <v>2</v>
      </c>
      <c r="G840" t="s">
        <v>66</v>
      </c>
      <c r="H840">
        <v>1034</v>
      </c>
      <c r="I840">
        <v>21</v>
      </c>
      <c r="J840" t="s">
        <v>1673</v>
      </c>
      <c r="K840">
        <v>27614</v>
      </c>
      <c r="L840" t="s">
        <v>1674</v>
      </c>
    </row>
    <row r="841" spans="1:12" ht="15" customHeight="1" x14ac:dyDescent="0.35">
      <c r="A841">
        <v>11710639</v>
      </c>
      <c r="B841">
        <v>100006742188</v>
      </c>
      <c r="C841">
        <v>70825825</v>
      </c>
      <c r="D841">
        <v>6</v>
      </c>
      <c r="E841" t="s">
        <v>949</v>
      </c>
      <c r="F841">
        <v>2</v>
      </c>
      <c r="G841" t="s">
        <v>66</v>
      </c>
      <c r="H841">
        <v>1034</v>
      </c>
      <c r="I841">
        <v>6</v>
      </c>
      <c r="J841" t="s">
        <v>1673</v>
      </c>
      <c r="K841">
        <v>15967</v>
      </c>
      <c r="L841" t="s">
        <v>1674</v>
      </c>
    </row>
    <row r="842" spans="1:12" ht="15" customHeight="1" x14ac:dyDescent="0.35">
      <c r="A842">
        <v>11710640</v>
      </c>
      <c r="B842">
        <v>100006742188</v>
      </c>
      <c r="C842">
        <v>70825825</v>
      </c>
      <c r="D842">
        <v>6</v>
      </c>
      <c r="E842" t="s">
        <v>956</v>
      </c>
      <c r="F842">
        <v>2</v>
      </c>
      <c r="G842" t="s">
        <v>66</v>
      </c>
      <c r="H842">
        <v>1034</v>
      </c>
      <c r="I842">
        <v>9</v>
      </c>
      <c r="J842" t="s">
        <v>1673</v>
      </c>
      <c r="K842">
        <v>22889</v>
      </c>
      <c r="L842" t="s">
        <v>1674</v>
      </c>
    </row>
    <row r="843" spans="1:12" ht="15" customHeight="1" x14ac:dyDescent="0.35">
      <c r="A843">
        <v>11710646</v>
      </c>
      <c r="B843">
        <v>100006742193</v>
      </c>
      <c r="C843">
        <v>6079102</v>
      </c>
      <c r="D843">
        <v>1</v>
      </c>
      <c r="E843" t="s">
        <v>1073</v>
      </c>
      <c r="F843">
        <v>1</v>
      </c>
      <c r="G843" t="s">
        <v>50</v>
      </c>
      <c r="H843">
        <v>1037</v>
      </c>
      <c r="I843">
        <v>9</v>
      </c>
      <c r="J843" t="s">
        <v>1673</v>
      </c>
      <c r="K843">
        <v>20968</v>
      </c>
    </row>
    <row r="844" spans="1:12" ht="15" customHeight="1" x14ac:dyDescent="0.35">
      <c r="A844">
        <v>11710647</v>
      </c>
      <c r="B844">
        <v>100006742193</v>
      </c>
      <c r="C844">
        <v>6079102</v>
      </c>
      <c r="D844">
        <v>1</v>
      </c>
      <c r="E844" t="s">
        <v>1073</v>
      </c>
      <c r="F844">
        <v>2</v>
      </c>
      <c r="G844" t="s">
        <v>50</v>
      </c>
      <c r="H844">
        <v>1037</v>
      </c>
      <c r="I844">
        <v>9</v>
      </c>
      <c r="J844" t="s">
        <v>1673</v>
      </c>
      <c r="K844">
        <v>20968</v>
      </c>
    </row>
    <row r="845" spans="1:12" ht="15" customHeight="1" x14ac:dyDescent="0.35">
      <c r="A845">
        <v>11710648</v>
      </c>
      <c r="B845">
        <v>100006742193</v>
      </c>
      <c r="C845">
        <v>6079102</v>
      </c>
      <c r="D845">
        <v>1</v>
      </c>
      <c r="E845" t="s">
        <v>1073</v>
      </c>
      <c r="F845">
        <v>3</v>
      </c>
      <c r="G845" t="s">
        <v>50</v>
      </c>
      <c r="H845">
        <v>1037</v>
      </c>
      <c r="I845">
        <v>9</v>
      </c>
      <c r="J845" t="s">
        <v>1673</v>
      </c>
      <c r="K845">
        <v>20968</v>
      </c>
    </row>
    <row r="846" spans="1:12" ht="15" customHeight="1" x14ac:dyDescent="0.35">
      <c r="A846">
        <v>11710650</v>
      </c>
      <c r="B846">
        <v>100006742195</v>
      </c>
      <c r="C846">
        <v>6079501</v>
      </c>
      <c r="D846">
        <v>1</v>
      </c>
      <c r="E846" t="s">
        <v>1434</v>
      </c>
      <c r="F846">
        <v>1</v>
      </c>
      <c r="G846" t="s">
        <v>45</v>
      </c>
      <c r="H846">
        <v>1072</v>
      </c>
      <c r="I846">
        <v>2</v>
      </c>
      <c r="J846" t="s">
        <v>1673</v>
      </c>
      <c r="K846">
        <v>7022</v>
      </c>
    </row>
    <row r="847" spans="1:12" ht="15" customHeight="1" x14ac:dyDescent="0.35">
      <c r="A847">
        <v>11710678</v>
      </c>
      <c r="B847">
        <v>100006742203</v>
      </c>
      <c r="C847">
        <v>6080101</v>
      </c>
      <c r="D847">
        <v>1</v>
      </c>
      <c r="E847" t="s">
        <v>1608</v>
      </c>
      <c r="F847">
        <v>1</v>
      </c>
      <c r="G847" t="s">
        <v>47</v>
      </c>
      <c r="H847">
        <v>1888</v>
      </c>
      <c r="I847">
        <v>41</v>
      </c>
      <c r="J847" t="s">
        <v>1673</v>
      </c>
      <c r="K847">
        <v>13823</v>
      </c>
    </row>
    <row r="848" spans="1:12" ht="15" customHeight="1" x14ac:dyDescent="0.35">
      <c r="A848">
        <v>11710679</v>
      </c>
      <c r="B848">
        <v>100006742203</v>
      </c>
      <c r="C848">
        <v>6080101</v>
      </c>
      <c r="D848">
        <v>1</v>
      </c>
      <c r="E848" t="s">
        <v>1608</v>
      </c>
      <c r="F848">
        <v>2</v>
      </c>
      <c r="G848" t="s">
        <v>47</v>
      </c>
      <c r="H848">
        <v>1888</v>
      </c>
      <c r="I848">
        <v>41</v>
      </c>
      <c r="J848" t="s">
        <v>1673</v>
      </c>
      <c r="K848">
        <v>13823</v>
      </c>
    </row>
    <row r="849" spans="1:11" ht="15" customHeight="1" x14ac:dyDescent="0.35">
      <c r="A849">
        <v>11710680</v>
      </c>
      <c r="B849">
        <v>100006742203</v>
      </c>
      <c r="C849">
        <v>6080101</v>
      </c>
      <c r="D849">
        <v>1</v>
      </c>
      <c r="E849" t="s">
        <v>1608</v>
      </c>
      <c r="F849">
        <v>3</v>
      </c>
      <c r="G849" t="s">
        <v>47</v>
      </c>
      <c r="H849">
        <v>1888</v>
      </c>
      <c r="I849">
        <v>41</v>
      </c>
      <c r="J849" t="s">
        <v>1673</v>
      </c>
      <c r="K849">
        <v>13823</v>
      </c>
    </row>
    <row r="850" spans="1:11" ht="15" customHeight="1" x14ac:dyDescent="0.35">
      <c r="A850">
        <v>11710681</v>
      </c>
      <c r="B850">
        <v>100006742204</v>
      </c>
      <c r="C850">
        <v>6081101</v>
      </c>
      <c r="D850">
        <v>1</v>
      </c>
      <c r="E850" t="s">
        <v>1611</v>
      </c>
      <c r="F850">
        <v>1</v>
      </c>
      <c r="G850" t="s">
        <v>47</v>
      </c>
      <c r="H850">
        <v>1888</v>
      </c>
      <c r="I850">
        <v>42</v>
      </c>
      <c r="J850" t="s">
        <v>1673</v>
      </c>
      <c r="K850">
        <v>29213</v>
      </c>
    </row>
    <row r="851" spans="1:11" ht="15" customHeight="1" x14ac:dyDescent="0.35">
      <c r="A851">
        <v>11710682</v>
      </c>
      <c r="B851">
        <v>100006742205</v>
      </c>
      <c r="C851">
        <v>6081102</v>
      </c>
      <c r="D851">
        <v>1</v>
      </c>
      <c r="E851" t="s">
        <v>1611</v>
      </c>
      <c r="F851">
        <v>2</v>
      </c>
      <c r="G851" t="s">
        <v>47</v>
      </c>
      <c r="H851">
        <v>1888</v>
      </c>
      <c r="I851">
        <v>42</v>
      </c>
      <c r="J851" t="s">
        <v>1673</v>
      </c>
      <c r="K851">
        <v>29213</v>
      </c>
    </row>
    <row r="852" spans="1:11" ht="15" customHeight="1" x14ac:dyDescent="0.35">
      <c r="A852">
        <v>11710683</v>
      </c>
      <c r="B852">
        <v>100006742206</v>
      </c>
      <c r="C852">
        <v>6081103</v>
      </c>
      <c r="D852">
        <v>1</v>
      </c>
      <c r="E852" t="s">
        <v>1611</v>
      </c>
      <c r="F852">
        <v>3</v>
      </c>
      <c r="G852" t="s">
        <v>47</v>
      </c>
      <c r="H852">
        <v>1888</v>
      </c>
      <c r="I852">
        <v>42</v>
      </c>
      <c r="J852" t="s">
        <v>1673</v>
      </c>
      <c r="K852">
        <v>29213</v>
      </c>
    </row>
    <row r="853" spans="1:11" ht="15" customHeight="1" x14ac:dyDescent="0.35">
      <c r="A853">
        <v>11710714</v>
      </c>
      <c r="B853">
        <v>100006742230</v>
      </c>
      <c r="C853">
        <v>6081501</v>
      </c>
      <c r="D853">
        <v>4</v>
      </c>
      <c r="E853" t="s">
        <v>690</v>
      </c>
      <c r="F853">
        <v>1</v>
      </c>
      <c r="G853" t="s">
        <v>48</v>
      </c>
      <c r="H853">
        <v>1012</v>
      </c>
      <c r="I853">
        <v>10</v>
      </c>
      <c r="J853" t="s">
        <v>1673</v>
      </c>
      <c r="K853">
        <v>14862</v>
      </c>
    </row>
    <row r="854" spans="1:11" ht="15" customHeight="1" x14ac:dyDescent="0.35">
      <c r="A854">
        <v>11710715</v>
      </c>
      <c r="B854">
        <v>100006742230</v>
      </c>
      <c r="C854">
        <v>6081501</v>
      </c>
      <c r="D854">
        <v>4</v>
      </c>
      <c r="E854" t="s">
        <v>690</v>
      </c>
      <c r="F854">
        <v>2</v>
      </c>
      <c r="G854" t="s">
        <v>48</v>
      </c>
      <c r="H854">
        <v>1012</v>
      </c>
      <c r="I854">
        <v>10</v>
      </c>
      <c r="J854" t="s">
        <v>1673</v>
      </c>
      <c r="K854">
        <v>14862</v>
      </c>
    </row>
    <row r="855" spans="1:11" ht="15" customHeight="1" x14ac:dyDescent="0.35">
      <c r="A855">
        <v>11710729</v>
      </c>
      <c r="B855">
        <v>100006742239</v>
      </c>
      <c r="C855">
        <v>6080801</v>
      </c>
      <c r="D855">
        <v>4</v>
      </c>
      <c r="E855" t="s">
        <v>922</v>
      </c>
      <c r="F855">
        <v>1</v>
      </c>
      <c r="G855" t="s">
        <v>65</v>
      </c>
      <c r="H855">
        <v>1033</v>
      </c>
      <c r="I855">
        <v>14</v>
      </c>
      <c r="J855" t="s">
        <v>1673</v>
      </c>
      <c r="K855">
        <v>728</v>
      </c>
    </row>
    <row r="856" spans="1:11" ht="15" customHeight="1" x14ac:dyDescent="0.35">
      <c r="A856">
        <v>11710739</v>
      </c>
      <c r="B856">
        <v>100006742243</v>
      </c>
      <c r="C856">
        <v>6080501</v>
      </c>
      <c r="D856">
        <v>1</v>
      </c>
      <c r="E856" t="s">
        <v>760</v>
      </c>
      <c r="F856">
        <v>1</v>
      </c>
      <c r="G856" t="s">
        <v>53</v>
      </c>
      <c r="H856">
        <v>1020</v>
      </c>
      <c r="I856">
        <v>5</v>
      </c>
      <c r="J856" t="s">
        <v>1673</v>
      </c>
      <c r="K856">
        <v>31151</v>
      </c>
    </row>
    <row r="857" spans="1:11" ht="15" customHeight="1" x14ac:dyDescent="0.35">
      <c r="A857">
        <v>11710740</v>
      </c>
      <c r="B857">
        <v>100006742244</v>
      </c>
      <c r="C857">
        <v>6080701</v>
      </c>
      <c r="D857">
        <v>2</v>
      </c>
      <c r="E857" t="s">
        <v>736</v>
      </c>
      <c r="F857">
        <v>1</v>
      </c>
      <c r="G857" t="s">
        <v>59</v>
      </c>
      <c r="H857">
        <v>1019</v>
      </c>
      <c r="I857">
        <v>6</v>
      </c>
      <c r="J857" t="s">
        <v>1673</v>
      </c>
      <c r="K857">
        <v>8942</v>
      </c>
    </row>
    <row r="858" spans="1:11" ht="15" customHeight="1" x14ac:dyDescent="0.35">
      <c r="A858">
        <v>11710741</v>
      </c>
      <c r="B858">
        <v>100006742245</v>
      </c>
      <c r="C858">
        <v>6081001</v>
      </c>
      <c r="D858">
        <v>1</v>
      </c>
      <c r="E858" t="s">
        <v>599</v>
      </c>
      <c r="F858">
        <v>1</v>
      </c>
      <c r="G858" t="s">
        <v>52</v>
      </c>
      <c r="H858">
        <v>1003</v>
      </c>
      <c r="I858">
        <v>18</v>
      </c>
      <c r="J858" t="s">
        <v>1673</v>
      </c>
      <c r="K858">
        <v>28485</v>
      </c>
    </row>
    <row r="859" spans="1:11" ht="15" customHeight="1" x14ac:dyDescent="0.35">
      <c r="A859">
        <v>11710742</v>
      </c>
      <c r="B859">
        <v>100006742245</v>
      </c>
      <c r="C859">
        <v>6081001</v>
      </c>
      <c r="D859">
        <v>1</v>
      </c>
      <c r="E859" t="s">
        <v>599</v>
      </c>
      <c r="F859">
        <v>2</v>
      </c>
      <c r="G859" t="s">
        <v>52</v>
      </c>
      <c r="H859">
        <v>1003</v>
      </c>
      <c r="I859">
        <v>18</v>
      </c>
      <c r="J859" t="s">
        <v>1673</v>
      </c>
      <c r="K859">
        <v>28485</v>
      </c>
    </row>
    <row r="860" spans="1:11" ht="15" customHeight="1" x14ac:dyDescent="0.35">
      <c r="A860">
        <v>11710743</v>
      </c>
      <c r="B860">
        <v>100006742246</v>
      </c>
      <c r="C860">
        <v>6081502</v>
      </c>
      <c r="D860">
        <v>1</v>
      </c>
      <c r="E860" t="s">
        <v>690</v>
      </c>
      <c r="F860">
        <v>3</v>
      </c>
      <c r="G860" t="s">
        <v>48</v>
      </c>
      <c r="H860">
        <v>1012</v>
      </c>
      <c r="I860">
        <v>10</v>
      </c>
      <c r="J860" t="s">
        <v>1673</v>
      </c>
      <c r="K860">
        <v>14862</v>
      </c>
    </row>
    <row r="861" spans="1:11" ht="15" customHeight="1" x14ac:dyDescent="0.35">
      <c r="A861">
        <v>11710744</v>
      </c>
      <c r="B861">
        <v>100006742247</v>
      </c>
      <c r="C861">
        <v>6081503</v>
      </c>
      <c r="D861">
        <v>2</v>
      </c>
      <c r="E861" t="s">
        <v>690</v>
      </c>
      <c r="F861">
        <v>4</v>
      </c>
      <c r="G861" t="s">
        <v>48</v>
      </c>
      <c r="H861">
        <v>1012</v>
      </c>
      <c r="I861">
        <v>10</v>
      </c>
      <c r="J861" t="s">
        <v>1673</v>
      </c>
      <c r="K861">
        <v>14862</v>
      </c>
    </row>
    <row r="862" spans="1:11" ht="15" customHeight="1" x14ac:dyDescent="0.35">
      <c r="A862">
        <v>11710745</v>
      </c>
      <c r="B862">
        <v>100006742248</v>
      </c>
      <c r="C862">
        <v>6081701</v>
      </c>
      <c r="D862">
        <v>2</v>
      </c>
      <c r="E862" t="s">
        <v>692</v>
      </c>
      <c r="F862">
        <v>1</v>
      </c>
      <c r="G862" t="s">
        <v>48</v>
      </c>
      <c r="H862">
        <v>1012</v>
      </c>
      <c r="I862">
        <v>11</v>
      </c>
      <c r="J862" t="s">
        <v>1673</v>
      </c>
      <c r="K862">
        <v>24333</v>
      </c>
    </row>
    <row r="863" spans="1:11" ht="15" customHeight="1" x14ac:dyDescent="0.35">
      <c r="A863">
        <v>11710746</v>
      </c>
      <c r="B863">
        <v>100006742249</v>
      </c>
      <c r="C863">
        <v>6080803</v>
      </c>
      <c r="D863">
        <v>1</v>
      </c>
      <c r="E863" t="s">
        <v>922</v>
      </c>
      <c r="F863">
        <v>2</v>
      </c>
      <c r="G863" t="s">
        <v>65</v>
      </c>
      <c r="H863">
        <v>1033</v>
      </c>
      <c r="I863">
        <v>14</v>
      </c>
      <c r="J863" t="s">
        <v>1673</v>
      </c>
      <c r="K863">
        <v>728</v>
      </c>
    </row>
    <row r="864" spans="1:11" ht="15" customHeight="1" x14ac:dyDescent="0.35">
      <c r="A864">
        <v>11710747</v>
      </c>
      <c r="B864">
        <v>100006742249</v>
      </c>
      <c r="C864">
        <v>6080803</v>
      </c>
      <c r="D864">
        <v>1</v>
      </c>
      <c r="E864" t="s">
        <v>922</v>
      </c>
      <c r="F864">
        <v>3</v>
      </c>
      <c r="G864" t="s">
        <v>65</v>
      </c>
      <c r="H864">
        <v>1033</v>
      </c>
      <c r="I864">
        <v>14</v>
      </c>
      <c r="J864" t="s">
        <v>1673</v>
      </c>
      <c r="K864">
        <v>728</v>
      </c>
    </row>
    <row r="865" spans="1:11" ht="15" customHeight="1" x14ac:dyDescent="0.35">
      <c r="A865">
        <v>11710748</v>
      </c>
      <c r="B865">
        <v>100006742249</v>
      </c>
      <c r="C865">
        <v>6080803</v>
      </c>
      <c r="D865">
        <v>1</v>
      </c>
      <c r="E865" t="s">
        <v>922</v>
      </c>
      <c r="F865">
        <v>4</v>
      </c>
      <c r="G865" t="s">
        <v>65</v>
      </c>
      <c r="H865">
        <v>1033</v>
      </c>
      <c r="I865">
        <v>14</v>
      </c>
      <c r="J865" t="s">
        <v>1673</v>
      </c>
      <c r="K865">
        <v>728</v>
      </c>
    </row>
    <row r="866" spans="1:11" ht="15" customHeight="1" x14ac:dyDescent="0.35">
      <c r="A866">
        <v>11710774</v>
      </c>
      <c r="B866">
        <v>100006742266</v>
      </c>
      <c r="C866">
        <v>6082601</v>
      </c>
      <c r="D866">
        <v>1</v>
      </c>
      <c r="E866" t="s">
        <v>1613</v>
      </c>
      <c r="F866">
        <v>1</v>
      </c>
      <c r="G866" t="s">
        <v>47</v>
      </c>
      <c r="H866">
        <v>1888</v>
      </c>
      <c r="I866">
        <v>43</v>
      </c>
      <c r="J866" t="s">
        <v>1673</v>
      </c>
      <c r="K866">
        <v>19553</v>
      </c>
    </row>
    <row r="867" spans="1:11" ht="15" customHeight="1" x14ac:dyDescent="0.35">
      <c r="A867">
        <v>11710775</v>
      </c>
      <c r="B867">
        <v>100006742266</v>
      </c>
      <c r="C867">
        <v>6082601</v>
      </c>
      <c r="D867">
        <v>1</v>
      </c>
      <c r="E867" t="s">
        <v>1613</v>
      </c>
      <c r="F867">
        <v>2</v>
      </c>
      <c r="G867" t="s">
        <v>47</v>
      </c>
      <c r="H867">
        <v>1888</v>
      </c>
      <c r="I867">
        <v>43</v>
      </c>
      <c r="J867" t="s">
        <v>1673</v>
      </c>
      <c r="K867">
        <v>19553</v>
      </c>
    </row>
    <row r="868" spans="1:11" ht="15" customHeight="1" x14ac:dyDescent="0.35">
      <c r="A868">
        <v>11710776</v>
      </c>
      <c r="B868">
        <v>100006742266</v>
      </c>
      <c r="C868">
        <v>6082601</v>
      </c>
      <c r="D868">
        <v>1</v>
      </c>
      <c r="E868" t="s">
        <v>1613</v>
      </c>
      <c r="F868">
        <v>3</v>
      </c>
      <c r="G868" t="s">
        <v>47</v>
      </c>
      <c r="H868">
        <v>1888</v>
      </c>
      <c r="I868">
        <v>43</v>
      </c>
      <c r="J868" t="s">
        <v>1673</v>
      </c>
      <c r="K868">
        <v>19553</v>
      </c>
    </row>
    <row r="869" spans="1:11" ht="15" customHeight="1" x14ac:dyDescent="0.35">
      <c r="A869">
        <v>11710795</v>
      </c>
      <c r="B869">
        <v>100006742278</v>
      </c>
      <c r="C869">
        <v>6083301</v>
      </c>
      <c r="D869">
        <v>4</v>
      </c>
      <c r="E869" t="s">
        <v>1202</v>
      </c>
      <c r="F869">
        <v>1</v>
      </c>
      <c r="G869" t="s">
        <v>62</v>
      </c>
      <c r="H869">
        <v>1042</v>
      </c>
      <c r="I869">
        <v>39</v>
      </c>
      <c r="J869" t="s">
        <v>1673</v>
      </c>
      <c r="K869">
        <v>8277</v>
      </c>
    </row>
    <row r="870" spans="1:11" ht="15" customHeight="1" x14ac:dyDescent="0.35">
      <c r="A870">
        <v>11710796</v>
      </c>
      <c r="B870">
        <v>100006742278</v>
      </c>
      <c r="C870">
        <v>6083301</v>
      </c>
      <c r="D870">
        <v>4</v>
      </c>
      <c r="E870" t="s">
        <v>1202</v>
      </c>
      <c r="F870">
        <v>2</v>
      </c>
      <c r="G870" t="s">
        <v>62</v>
      </c>
      <c r="H870">
        <v>1042</v>
      </c>
      <c r="I870">
        <v>39</v>
      </c>
      <c r="J870" t="s">
        <v>1673</v>
      </c>
      <c r="K870">
        <v>8277</v>
      </c>
    </row>
    <row r="871" spans="1:11" ht="15" customHeight="1" x14ac:dyDescent="0.35">
      <c r="A871">
        <v>11710807</v>
      </c>
      <c r="B871">
        <v>100006742280</v>
      </c>
      <c r="C871">
        <v>6083101</v>
      </c>
      <c r="D871">
        <v>1</v>
      </c>
      <c r="E871" t="s">
        <v>1616</v>
      </c>
      <c r="F871">
        <v>1</v>
      </c>
      <c r="G871" t="s">
        <v>47</v>
      </c>
      <c r="H871">
        <v>1888</v>
      </c>
      <c r="I871">
        <v>44</v>
      </c>
      <c r="J871" t="s">
        <v>1673</v>
      </c>
      <c r="K871">
        <v>15877</v>
      </c>
    </row>
    <row r="872" spans="1:11" ht="15" customHeight="1" x14ac:dyDescent="0.35">
      <c r="A872">
        <v>11710808</v>
      </c>
      <c r="B872">
        <v>100006742281</v>
      </c>
      <c r="C872">
        <v>6083501</v>
      </c>
      <c r="D872">
        <v>1</v>
      </c>
      <c r="E872" t="s">
        <v>1619</v>
      </c>
      <c r="F872">
        <v>1</v>
      </c>
      <c r="G872" t="s">
        <v>47</v>
      </c>
      <c r="H872">
        <v>1888</v>
      </c>
      <c r="I872">
        <v>45</v>
      </c>
      <c r="J872" t="s">
        <v>1673</v>
      </c>
      <c r="K872">
        <v>31960</v>
      </c>
    </row>
    <row r="873" spans="1:11" ht="15" customHeight="1" x14ac:dyDescent="0.35">
      <c r="A873">
        <v>11710809</v>
      </c>
      <c r="B873">
        <v>100006742281</v>
      </c>
      <c r="C873">
        <v>6083501</v>
      </c>
      <c r="D873">
        <v>1</v>
      </c>
      <c r="E873" t="s">
        <v>1619</v>
      </c>
      <c r="F873">
        <v>2</v>
      </c>
      <c r="G873" t="s">
        <v>47</v>
      </c>
      <c r="H873">
        <v>1888</v>
      </c>
      <c r="I873">
        <v>45</v>
      </c>
      <c r="J873" t="s">
        <v>1673</v>
      </c>
      <c r="K873">
        <v>31960</v>
      </c>
    </row>
    <row r="874" spans="1:11" ht="15" customHeight="1" x14ac:dyDescent="0.35">
      <c r="A874">
        <v>11710821</v>
      </c>
      <c r="B874">
        <v>100006742291</v>
      </c>
      <c r="C874">
        <v>6083302</v>
      </c>
      <c r="D874">
        <v>1</v>
      </c>
      <c r="E874" t="s">
        <v>1202</v>
      </c>
      <c r="F874">
        <v>3</v>
      </c>
      <c r="G874" t="s">
        <v>62</v>
      </c>
      <c r="H874">
        <v>1042</v>
      </c>
      <c r="I874">
        <v>39</v>
      </c>
      <c r="J874" t="s">
        <v>1673</v>
      </c>
      <c r="K874">
        <v>8277</v>
      </c>
    </row>
    <row r="875" spans="1:11" ht="15" customHeight="1" x14ac:dyDescent="0.35">
      <c r="A875">
        <v>11710822</v>
      </c>
      <c r="B875">
        <v>100006742291</v>
      </c>
      <c r="C875">
        <v>6083302</v>
      </c>
      <c r="D875">
        <v>1</v>
      </c>
      <c r="E875" t="s">
        <v>1202</v>
      </c>
      <c r="F875">
        <v>4</v>
      </c>
      <c r="G875" t="s">
        <v>62</v>
      </c>
      <c r="H875">
        <v>1042</v>
      </c>
      <c r="I875">
        <v>39</v>
      </c>
      <c r="J875" t="s">
        <v>1673</v>
      </c>
      <c r="K875">
        <v>8277</v>
      </c>
    </row>
    <row r="876" spans="1:11" ht="15" customHeight="1" x14ac:dyDescent="0.35">
      <c r="A876">
        <v>11710823</v>
      </c>
      <c r="B876">
        <v>100006742291</v>
      </c>
      <c r="C876">
        <v>6083302</v>
      </c>
      <c r="D876">
        <v>1</v>
      </c>
      <c r="E876" t="s">
        <v>1202</v>
      </c>
      <c r="F876">
        <v>5</v>
      </c>
      <c r="G876" t="s">
        <v>62</v>
      </c>
      <c r="H876">
        <v>1042</v>
      </c>
      <c r="I876">
        <v>39</v>
      </c>
      <c r="J876" t="s">
        <v>1673</v>
      </c>
      <c r="K876">
        <v>8277</v>
      </c>
    </row>
    <row r="877" spans="1:11" ht="15" customHeight="1" x14ac:dyDescent="0.35">
      <c r="A877">
        <v>11710824</v>
      </c>
      <c r="B877">
        <v>100006742291</v>
      </c>
      <c r="C877">
        <v>6083302</v>
      </c>
      <c r="D877">
        <v>1</v>
      </c>
      <c r="E877" t="s">
        <v>1202</v>
      </c>
      <c r="F877">
        <v>6</v>
      </c>
      <c r="G877" t="s">
        <v>62</v>
      </c>
      <c r="H877">
        <v>1042</v>
      </c>
      <c r="I877">
        <v>39</v>
      </c>
      <c r="J877" t="s">
        <v>1673</v>
      </c>
      <c r="K877">
        <v>8277</v>
      </c>
    </row>
    <row r="878" spans="1:11" ht="15" customHeight="1" x14ac:dyDescent="0.35">
      <c r="A878">
        <v>11710825</v>
      </c>
      <c r="B878">
        <v>100006742291</v>
      </c>
      <c r="C878">
        <v>6083302</v>
      </c>
      <c r="D878">
        <v>1</v>
      </c>
      <c r="E878" t="s">
        <v>1202</v>
      </c>
      <c r="F878">
        <v>7</v>
      </c>
      <c r="G878" t="s">
        <v>62</v>
      </c>
      <c r="H878">
        <v>1042</v>
      </c>
      <c r="I878">
        <v>39</v>
      </c>
      <c r="J878" t="s">
        <v>1673</v>
      </c>
      <c r="K878">
        <v>8277</v>
      </c>
    </row>
    <row r="879" spans="1:11" ht="15" customHeight="1" x14ac:dyDescent="0.35">
      <c r="A879">
        <v>11710826</v>
      </c>
      <c r="B879">
        <v>100006742291</v>
      </c>
      <c r="C879">
        <v>6083302</v>
      </c>
      <c r="D879">
        <v>1</v>
      </c>
      <c r="E879" t="s">
        <v>1202</v>
      </c>
      <c r="F879">
        <v>8</v>
      </c>
      <c r="G879" t="s">
        <v>62</v>
      </c>
      <c r="H879">
        <v>1042</v>
      </c>
      <c r="I879">
        <v>39</v>
      </c>
      <c r="J879" t="s">
        <v>1673</v>
      </c>
      <c r="K879">
        <v>8277</v>
      </c>
    </row>
    <row r="880" spans="1:11" ht="15" customHeight="1" x14ac:dyDescent="0.35">
      <c r="A880">
        <v>11710856</v>
      </c>
      <c r="B880">
        <v>100006742299</v>
      </c>
      <c r="C880">
        <v>6084501</v>
      </c>
      <c r="D880">
        <v>1</v>
      </c>
      <c r="E880" t="s">
        <v>1096</v>
      </c>
      <c r="F880">
        <v>1</v>
      </c>
      <c r="G880" t="s">
        <v>67</v>
      </c>
      <c r="H880">
        <v>1039</v>
      </c>
      <c r="I880">
        <v>6</v>
      </c>
      <c r="J880" t="s">
        <v>1673</v>
      </c>
      <c r="K880">
        <v>32416</v>
      </c>
    </row>
    <row r="881" spans="1:11" ht="15" customHeight="1" x14ac:dyDescent="0.35">
      <c r="A881">
        <v>11710857</v>
      </c>
      <c r="B881">
        <v>100006742299</v>
      </c>
      <c r="C881">
        <v>6084501</v>
      </c>
      <c r="D881">
        <v>1</v>
      </c>
      <c r="E881" t="s">
        <v>1096</v>
      </c>
      <c r="F881">
        <v>2</v>
      </c>
      <c r="G881" t="s">
        <v>67</v>
      </c>
      <c r="H881">
        <v>1039</v>
      </c>
      <c r="I881">
        <v>6</v>
      </c>
      <c r="J881" t="s">
        <v>1673</v>
      </c>
      <c r="K881">
        <v>32416</v>
      </c>
    </row>
    <row r="882" spans="1:11" ht="15" customHeight="1" x14ac:dyDescent="0.35">
      <c r="A882">
        <v>11710858</v>
      </c>
      <c r="B882">
        <v>100006742300</v>
      </c>
      <c r="C882">
        <v>6084402</v>
      </c>
      <c r="D882">
        <v>1</v>
      </c>
      <c r="E882" t="s">
        <v>924</v>
      </c>
      <c r="F882">
        <v>1</v>
      </c>
      <c r="G882" t="s">
        <v>65</v>
      </c>
      <c r="H882">
        <v>1033</v>
      </c>
      <c r="I882">
        <v>15</v>
      </c>
      <c r="J882" t="s">
        <v>1673</v>
      </c>
      <c r="K882">
        <v>933</v>
      </c>
    </row>
    <row r="883" spans="1:11" ht="15" customHeight="1" x14ac:dyDescent="0.35">
      <c r="A883">
        <v>11710859</v>
      </c>
      <c r="B883">
        <v>100006742300</v>
      </c>
      <c r="C883">
        <v>6084402</v>
      </c>
      <c r="D883">
        <v>1</v>
      </c>
      <c r="E883" t="s">
        <v>924</v>
      </c>
      <c r="F883">
        <v>2</v>
      </c>
      <c r="G883" t="s">
        <v>65</v>
      </c>
      <c r="H883">
        <v>1033</v>
      </c>
      <c r="I883">
        <v>15</v>
      </c>
      <c r="J883" t="s">
        <v>1673</v>
      </c>
      <c r="K883">
        <v>933</v>
      </c>
    </row>
    <row r="884" spans="1:11" ht="15" customHeight="1" x14ac:dyDescent="0.35">
      <c r="A884">
        <v>11710860</v>
      </c>
      <c r="B884">
        <v>100006742300</v>
      </c>
      <c r="C884">
        <v>6084402</v>
      </c>
      <c r="D884">
        <v>1</v>
      </c>
      <c r="E884" t="s">
        <v>924</v>
      </c>
      <c r="F884">
        <v>3</v>
      </c>
      <c r="G884" t="s">
        <v>65</v>
      </c>
      <c r="H884">
        <v>1033</v>
      </c>
      <c r="I884">
        <v>15</v>
      </c>
      <c r="J884" t="s">
        <v>1673</v>
      </c>
      <c r="K884">
        <v>933</v>
      </c>
    </row>
    <row r="885" spans="1:11" ht="15" customHeight="1" x14ac:dyDescent="0.35">
      <c r="A885">
        <v>11710861</v>
      </c>
      <c r="B885">
        <v>100006742300</v>
      </c>
      <c r="C885">
        <v>6084402</v>
      </c>
      <c r="D885">
        <v>1</v>
      </c>
      <c r="E885" t="s">
        <v>924</v>
      </c>
      <c r="F885">
        <v>4</v>
      </c>
      <c r="G885" t="s">
        <v>65</v>
      </c>
      <c r="H885">
        <v>1033</v>
      </c>
      <c r="I885">
        <v>15</v>
      </c>
      <c r="J885" t="s">
        <v>1673</v>
      </c>
      <c r="K885">
        <v>933</v>
      </c>
    </row>
    <row r="886" spans="1:11" ht="15" customHeight="1" x14ac:dyDescent="0.35">
      <c r="A886">
        <v>11710862</v>
      </c>
      <c r="B886">
        <v>100006742300</v>
      </c>
      <c r="C886">
        <v>6084402</v>
      </c>
      <c r="D886">
        <v>1</v>
      </c>
      <c r="E886" t="s">
        <v>924</v>
      </c>
      <c r="F886">
        <v>5</v>
      </c>
      <c r="G886" t="s">
        <v>65</v>
      </c>
      <c r="H886">
        <v>1033</v>
      </c>
      <c r="I886">
        <v>15</v>
      </c>
      <c r="J886" t="s">
        <v>1673</v>
      </c>
      <c r="K886">
        <v>933</v>
      </c>
    </row>
    <row r="887" spans="1:11" ht="15" customHeight="1" x14ac:dyDescent="0.35">
      <c r="A887">
        <v>11710863</v>
      </c>
      <c r="B887">
        <v>100006742301</v>
      </c>
      <c r="C887">
        <v>6084601</v>
      </c>
      <c r="D887">
        <v>1</v>
      </c>
      <c r="E887" t="s">
        <v>1233</v>
      </c>
      <c r="F887">
        <v>1</v>
      </c>
      <c r="G887" t="s">
        <v>44</v>
      </c>
      <c r="H887">
        <v>1045</v>
      </c>
      <c r="I887">
        <v>5</v>
      </c>
      <c r="J887" t="s">
        <v>1673</v>
      </c>
      <c r="K887">
        <v>16272</v>
      </c>
    </row>
    <row r="888" spans="1:11" ht="15" customHeight="1" x14ac:dyDescent="0.35">
      <c r="A888">
        <v>11710882</v>
      </c>
      <c r="B888">
        <v>100006742311</v>
      </c>
      <c r="C888">
        <v>6085201</v>
      </c>
      <c r="D888">
        <v>4</v>
      </c>
      <c r="E888" t="s">
        <v>1205</v>
      </c>
      <c r="F888">
        <v>1</v>
      </c>
      <c r="G888" t="s">
        <v>62</v>
      </c>
      <c r="H888">
        <v>1042</v>
      </c>
      <c r="I888">
        <v>40</v>
      </c>
      <c r="J888" t="s">
        <v>1673</v>
      </c>
      <c r="K888">
        <v>24356</v>
      </c>
    </row>
    <row r="889" spans="1:11" ht="15" customHeight="1" x14ac:dyDescent="0.35">
      <c r="A889">
        <v>11710884</v>
      </c>
      <c r="B889">
        <v>100006742313</v>
      </c>
      <c r="C889">
        <v>6085501</v>
      </c>
      <c r="D889">
        <v>4</v>
      </c>
      <c r="E889" t="s">
        <v>1002</v>
      </c>
      <c r="F889">
        <v>1</v>
      </c>
      <c r="G889" t="s">
        <v>66</v>
      </c>
      <c r="H889">
        <v>1034</v>
      </c>
      <c r="I889">
        <v>27</v>
      </c>
      <c r="J889" t="s">
        <v>1673</v>
      </c>
      <c r="K889">
        <v>20815</v>
      </c>
    </row>
    <row r="890" spans="1:11" ht="15" customHeight="1" x14ac:dyDescent="0.35">
      <c r="A890">
        <v>11710885</v>
      </c>
      <c r="B890">
        <v>100006742314</v>
      </c>
      <c r="C890">
        <v>6086001</v>
      </c>
      <c r="D890">
        <v>3</v>
      </c>
      <c r="E890" t="s">
        <v>1004</v>
      </c>
      <c r="F890">
        <v>1</v>
      </c>
      <c r="G890" t="s">
        <v>66</v>
      </c>
      <c r="H890">
        <v>1034</v>
      </c>
      <c r="I890">
        <v>28</v>
      </c>
      <c r="J890" t="s">
        <v>1673</v>
      </c>
      <c r="K890">
        <v>20815</v>
      </c>
    </row>
    <row r="891" spans="1:11" ht="15" customHeight="1" x14ac:dyDescent="0.35">
      <c r="A891">
        <v>11710897</v>
      </c>
      <c r="B891">
        <v>100006742324</v>
      </c>
      <c r="C891">
        <v>6085602</v>
      </c>
      <c r="D891">
        <v>2</v>
      </c>
      <c r="E891" t="s">
        <v>1099</v>
      </c>
      <c r="F891">
        <v>1</v>
      </c>
      <c r="G891" t="s">
        <v>67</v>
      </c>
      <c r="H891">
        <v>1039</v>
      </c>
      <c r="I891">
        <v>7</v>
      </c>
      <c r="J891" t="s">
        <v>1673</v>
      </c>
      <c r="K891">
        <v>16678</v>
      </c>
    </row>
    <row r="892" spans="1:11" ht="15" customHeight="1" x14ac:dyDescent="0.35">
      <c r="A892">
        <v>11710898</v>
      </c>
      <c r="B892">
        <v>100006742325</v>
      </c>
      <c r="C892">
        <v>6085502</v>
      </c>
      <c r="D892">
        <v>2</v>
      </c>
      <c r="E892" t="s">
        <v>1002</v>
      </c>
      <c r="F892">
        <v>2</v>
      </c>
      <c r="G892" t="s">
        <v>66</v>
      </c>
      <c r="H892">
        <v>1034</v>
      </c>
      <c r="I892">
        <v>27</v>
      </c>
      <c r="J892" t="s">
        <v>1673</v>
      </c>
      <c r="K892">
        <v>20815</v>
      </c>
    </row>
    <row r="893" spans="1:11" ht="15" customHeight="1" x14ac:dyDescent="0.35">
      <c r="A893">
        <v>11710899</v>
      </c>
      <c r="B893">
        <v>100006742326</v>
      </c>
      <c r="C893">
        <v>6085503</v>
      </c>
      <c r="D893">
        <v>1</v>
      </c>
      <c r="E893" t="s">
        <v>1002</v>
      </c>
      <c r="F893">
        <v>3</v>
      </c>
      <c r="G893" t="s">
        <v>66</v>
      </c>
      <c r="H893">
        <v>1034</v>
      </c>
      <c r="I893">
        <v>27</v>
      </c>
      <c r="J893" t="s">
        <v>1673</v>
      </c>
      <c r="K893">
        <v>20815</v>
      </c>
    </row>
    <row r="894" spans="1:11" ht="15" customHeight="1" x14ac:dyDescent="0.35">
      <c r="A894">
        <v>11710900</v>
      </c>
      <c r="B894">
        <v>100006742326</v>
      </c>
      <c r="C894">
        <v>6085503</v>
      </c>
      <c r="D894">
        <v>1</v>
      </c>
      <c r="E894" t="s">
        <v>1002</v>
      </c>
      <c r="F894">
        <v>4</v>
      </c>
      <c r="G894" t="s">
        <v>66</v>
      </c>
      <c r="H894">
        <v>1034</v>
      </c>
      <c r="I894">
        <v>27</v>
      </c>
      <c r="J894" t="s">
        <v>1673</v>
      </c>
      <c r="K894">
        <v>20815</v>
      </c>
    </row>
    <row r="895" spans="1:11" ht="15" customHeight="1" x14ac:dyDescent="0.35">
      <c r="A895">
        <v>11710901</v>
      </c>
      <c r="B895">
        <v>100006742327</v>
      </c>
      <c r="C895">
        <v>6085901</v>
      </c>
      <c r="D895">
        <v>2</v>
      </c>
      <c r="E895" t="s">
        <v>1006</v>
      </c>
      <c r="F895">
        <v>1</v>
      </c>
      <c r="G895" t="s">
        <v>66</v>
      </c>
      <c r="H895">
        <v>1034</v>
      </c>
      <c r="I895">
        <v>29</v>
      </c>
      <c r="J895" t="s">
        <v>1673</v>
      </c>
      <c r="K895">
        <v>760</v>
      </c>
    </row>
    <row r="896" spans="1:11" ht="15" customHeight="1" x14ac:dyDescent="0.35">
      <c r="A896">
        <v>11710902</v>
      </c>
      <c r="B896">
        <v>100006742328</v>
      </c>
      <c r="C896">
        <v>6085902</v>
      </c>
      <c r="D896">
        <v>1</v>
      </c>
      <c r="E896" t="s">
        <v>1006</v>
      </c>
      <c r="F896">
        <v>2</v>
      </c>
      <c r="G896" t="s">
        <v>66</v>
      </c>
      <c r="H896">
        <v>1034</v>
      </c>
      <c r="I896">
        <v>29</v>
      </c>
      <c r="J896" t="s">
        <v>1673</v>
      </c>
      <c r="K896">
        <v>760</v>
      </c>
    </row>
    <row r="897" spans="1:11" ht="15" customHeight="1" x14ac:dyDescent="0.35">
      <c r="A897">
        <v>11710908</v>
      </c>
      <c r="B897">
        <v>100006742335</v>
      </c>
      <c r="C897">
        <v>6085801</v>
      </c>
      <c r="D897">
        <v>1</v>
      </c>
      <c r="E897" t="s">
        <v>1421</v>
      </c>
      <c r="F897">
        <v>1</v>
      </c>
      <c r="G897" t="s">
        <v>72</v>
      </c>
      <c r="H897">
        <v>1069</v>
      </c>
      <c r="I897">
        <v>8</v>
      </c>
      <c r="J897" t="s">
        <v>1673</v>
      </c>
      <c r="K897">
        <v>6916</v>
      </c>
    </row>
    <row r="898" spans="1:11" ht="15" customHeight="1" x14ac:dyDescent="0.35">
      <c r="A898">
        <v>11710922</v>
      </c>
      <c r="B898">
        <v>100006742337</v>
      </c>
      <c r="C898">
        <v>6086501</v>
      </c>
      <c r="D898">
        <v>1</v>
      </c>
      <c r="E898" t="s">
        <v>1622</v>
      </c>
      <c r="F898">
        <v>1</v>
      </c>
      <c r="G898" t="s">
        <v>47</v>
      </c>
      <c r="H898">
        <v>1888</v>
      </c>
      <c r="I898">
        <v>46</v>
      </c>
      <c r="J898" t="s">
        <v>1673</v>
      </c>
      <c r="K898">
        <v>32238</v>
      </c>
    </row>
    <row r="899" spans="1:11" ht="15" customHeight="1" x14ac:dyDescent="0.35">
      <c r="A899">
        <v>11710923</v>
      </c>
      <c r="B899">
        <v>100006742337</v>
      </c>
      <c r="C899">
        <v>6086501</v>
      </c>
      <c r="D899">
        <v>1</v>
      </c>
      <c r="E899" t="s">
        <v>1622</v>
      </c>
      <c r="F899">
        <v>2</v>
      </c>
      <c r="G899" t="s">
        <v>47</v>
      </c>
      <c r="H899">
        <v>1888</v>
      </c>
      <c r="I899">
        <v>46</v>
      </c>
      <c r="J899" t="s">
        <v>1673</v>
      </c>
      <c r="K899">
        <v>32238</v>
      </c>
    </row>
    <row r="900" spans="1:11" ht="15" customHeight="1" x14ac:dyDescent="0.35">
      <c r="A900">
        <v>11710924</v>
      </c>
      <c r="B900">
        <v>100006742337</v>
      </c>
      <c r="C900">
        <v>6086501</v>
      </c>
      <c r="D900">
        <v>1</v>
      </c>
      <c r="E900" t="s">
        <v>1622</v>
      </c>
      <c r="F900">
        <v>3</v>
      </c>
      <c r="G900" t="s">
        <v>47</v>
      </c>
      <c r="H900">
        <v>1888</v>
      </c>
      <c r="I900">
        <v>46</v>
      </c>
      <c r="J900" t="s">
        <v>1673</v>
      </c>
      <c r="K900">
        <v>32238</v>
      </c>
    </row>
    <row r="901" spans="1:11" ht="15" customHeight="1" x14ac:dyDescent="0.35">
      <c r="A901">
        <v>11710935</v>
      </c>
      <c r="B901">
        <v>100006742341</v>
      </c>
      <c r="C901">
        <v>6086401</v>
      </c>
      <c r="D901">
        <v>4</v>
      </c>
      <c r="E901" t="s">
        <v>739</v>
      </c>
      <c r="F901">
        <v>1</v>
      </c>
      <c r="G901" t="s">
        <v>59</v>
      </c>
      <c r="H901">
        <v>1019</v>
      </c>
      <c r="I901">
        <v>7</v>
      </c>
      <c r="J901" t="s">
        <v>1673</v>
      </c>
      <c r="K901">
        <v>6050</v>
      </c>
    </row>
    <row r="902" spans="1:11" ht="15" customHeight="1" x14ac:dyDescent="0.35">
      <c r="A902">
        <v>11710936</v>
      </c>
      <c r="B902">
        <v>100006742342</v>
      </c>
      <c r="C902">
        <v>6086701</v>
      </c>
      <c r="D902">
        <v>3</v>
      </c>
      <c r="E902" t="s">
        <v>741</v>
      </c>
      <c r="F902">
        <v>1</v>
      </c>
      <c r="G902" t="s">
        <v>59</v>
      </c>
      <c r="H902">
        <v>1019</v>
      </c>
      <c r="I902">
        <v>8</v>
      </c>
      <c r="J902" t="s">
        <v>1673</v>
      </c>
      <c r="K902">
        <v>6050</v>
      </c>
    </row>
    <row r="903" spans="1:11" ht="15" customHeight="1" x14ac:dyDescent="0.35">
      <c r="A903">
        <v>11710937</v>
      </c>
      <c r="B903">
        <v>100006742342</v>
      </c>
      <c r="C903">
        <v>6086701</v>
      </c>
      <c r="D903">
        <v>3</v>
      </c>
      <c r="E903" t="s">
        <v>741</v>
      </c>
      <c r="F903">
        <v>2</v>
      </c>
      <c r="G903" t="s">
        <v>59</v>
      </c>
      <c r="H903">
        <v>1019</v>
      </c>
      <c r="I903">
        <v>8</v>
      </c>
      <c r="J903" t="s">
        <v>1673</v>
      </c>
      <c r="K903">
        <v>6050</v>
      </c>
    </row>
    <row r="904" spans="1:11" ht="15" customHeight="1" x14ac:dyDescent="0.35">
      <c r="A904">
        <v>11710950</v>
      </c>
      <c r="B904">
        <v>100006742347</v>
      </c>
      <c r="C904">
        <v>6086402</v>
      </c>
      <c r="D904">
        <v>1</v>
      </c>
      <c r="E904" t="s">
        <v>739</v>
      </c>
      <c r="F904">
        <v>2</v>
      </c>
      <c r="G904" t="s">
        <v>59</v>
      </c>
      <c r="H904">
        <v>1019</v>
      </c>
      <c r="I904">
        <v>7</v>
      </c>
      <c r="J904" t="s">
        <v>1673</v>
      </c>
      <c r="K904">
        <v>6050</v>
      </c>
    </row>
    <row r="905" spans="1:11" ht="15" customHeight="1" x14ac:dyDescent="0.35">
      <c r="A905">
        <v>11710951</v>
      </c>
      <c r="B905">
        <v>100006742348</v>
      </c>
      <c r="C905">
        <v>6086403</v>
      </c>
      <c r="D905">
        <v>2</v>
      </c>
      <c r="E905" t="s">
        <v>739</v>
      </c>
      <c r="F905">
        <v>3</v>
      </c>
      <c r="G905" t="s">
        <v>59</v>
      </c>
      <c r="H905">
        <v>1019</v>
      </c>
      <c r="I905">
        <v>7</v>
      </c>
      <c r="J905" t="s">
        <v>1673</v>
      </c>
      <c r="K905">
        <v>6050</v>
      </c>
    </row>
    <row r="906" spans="1:11" ht="15" customHeight="1" x14ac:dyDescent="0.35">
      <c r="A906">
        <v>11710952</v>
      </c>
      <c r="B906">
        <v>100006742348</v>
      </c>
      <c r="C906">
        <v>6086403</v>
      </c>
      <c r="D906">
        <v>2</v>
      </c>
      <c r="E906" t="s">
        <v>739</v>
      </c>
      <c r="F906">
        <v>4</v>
      </c>
      <c r="G906" t="s">
        <v>59</v>
      </c>
      <c r="H906">
        <v>1019</v>
      </c>
      <c r="I906">
        <v>7</v>
      </c>
      <c r="J906" t="s">
        <v>1673</v>
      </c>
      <c r="K906">
        <v>6050</v>
      </c>
    </row>
    <row r="907" spans="1:11" ht="15" customHeight="1" x14ac:dyDescent="0.35">
      <c r="A907">
        <v>11710962</v>
      </c>
      <c r="B907">
        <v>100006742353</v>
      </c>
      <c r="C907">
        <v>6087401</v>
      </c>
      <c r="D907">
        <v>3</v>
      </c>
      <c r="E907" t="s">
        <v>1022</v>
      </c>
      <c r="F907">
        <v>1</v>
      </c>
      <c r="G907" t="s">
        <v>46</v>
      </c>
      <c r="H907">
        <v>1035</v>
      </c>
      <c r="I907">
        <v>1</v>
      </c>
      <c r="J907" t="s">
        <v>1673</v>
      </c>
      <c r="K907">
        <v>20869</v>
      </c>
    </row>
    <row r="908" spans="1:11" ht="15" customHeight="1" x14ac:dyDescent="0.35">
      <c r="A908">
        <v>11710964</v>
      </c>
      <c r="B908">
        <v>100006742355</v>
      </c>
      <c r="C908">
        <v>6087701</v>
      </c>
      <c r="D908">
        <v>1</v>
      </c>
      <c r="E908" t="s">
        <v>1304</v>
      </c>
      <c r="F908">
        <v>1</v>
      </c>
      <c r="G908" t="s">
        <v>57</v>
      </c>
      <c r="H908">
        <v>1054</v>
      </c>
      <c r="I908">
        <v>11</v>
      </c>
      <c r="J908" t="s">
        <v>1673</v>
      </c>
      <c r="K908">
        <v>28653</v>
      </c>
    </row>
    <row r="909" spans="1:11" ht="15" customHeight="1" x14ac:dyDescent="0.35">
      <c r="A909">
        <v>11710965</v>
      </c>
      <c r="B909">
        <v>100006742356</v>
      </c>
      <c r="C909">
        <v>6089101</v>
      </c>
      <c r="D909">
        <v>4</v>
      </c>
      <c r="E909" t="s">
        <v>716</v>
      </c>
      <c r="F909">
        <v>1</v>
      </c>
      <c r="G909" t="s">
        <v>49</v>
      </c>
      <c r="H909">
        <v>1018</v>
      </c>
      <c r="I909">
        <v>6</v>
      </c>
      <c r="J909" t="s">
        <v>1673</v>
      </c>
      <c r="K909">
        <v>6297</v>
      </c>
    </row>
    <row r="910" spans="1:11" ht="15" customHeight="1" x14ac:dyDescent="0.35">
      <c r="A910">
        <v>11710974</v>
      </c>
      <c r="B910">
        <v>100006742360</v>
      </c>
      <c r="C910">
        <v>6076801</v>
      </c>
      <c r="D910">
        <v>4</v>
      </c>
      <c r="E910" t="s">
        <v>602</v>
      </c>
      <c r="F910">
        <v>1</v>
      </c>
      <c r="G910" t="s">
        <v>52</v>
      </c>
      <c r="H910">
        <v>1003</v>
      </c>
      <c r="I910">
        <v>19</v>
      </c>
      <c r="J910" t="s">
        <v>1673</v>
      </c>
      <c r="K910">
        <v>31326</v>
      </c>
    </row>
    <row r="911" spans="1:11" ht="15" customHeight="1" x14ac:dyDescent="0.35">
      <c r="A911">
        <v>11710975</v>
      </c>
      <c r="B911">
        <v>100006742360</v>
      </c>
      <c r="C911">
        <v>6076801</v>
      </c>
      <c r="D911">
        <v>4</v>
      </c>
      <c r="E911" t="s">
        <v>602</v>
      </c>
      <c r="F911">
        <v>2</v>
      </c>
      <c r="G911" t="s">
        <v>52</v>
      </c>
      <c r="H911">
        <v>1003</v>
      </c>
      <c r="I911">
        <v>19</v>
      </c>
      <c r="J911" t="s">
        <v>1673</v>
      </c>
      <c r="K911">
        <v>31326</v>
      </c>
    </row>
    <row r="912" spans="1:11" ht="15" customHeight="1" x14ac:dyDescent="0.35">
      <c r="A912">
        <v>11710976</v>
      </c>
      <c r="B912">
        <v>100006742360</v>
      </c>
      <c r="C912">
        <v>6076801</v>
      </c>
      <c r="D912">
        <v>4</v>
      </c>
      <c r="E912" t="s">
        <v>602</v>
      </c>
      <c r="F912">
        <v>3</v>
      </c>
      <c r="G912" t="s">
        <v>52</v>
      </c>
      <c r="H912">
        <v>1003</v>
      </c>
      <c r="I912">
        <v>19</v>
      </c>
      <c r="J912" t="s">
        <v>1673</v>
      </c>
      <c r="K912">
        <v>31326</v>
      </c>
    </row>
    <row r="913" spans="1:11" ht="15" customHeight="1" x14ac:dyDescent="0.35">
      <c r="A913">
        <v>11710977</v>
      </c>
      <c r="B913">
        <v>100006742360</v>
      </c>
      <c r="C913">
        <v>6076801</v>
      </c>
      <c r="D913">
        <v>4</v>
      </c>
      <c r="E913" t="s">
        <v>602</v>
      </c>
      <c r="F913">
        <v>4</v>
      </c>
      <c r="G913" t="s">
        <v>52</v>
      </c>
      <c r="H913">
        <v>1003</v>
      </c>
      <c r="I913">
        <v>19</v>
      </c>
      <c r="J913" t="s">
        <v>1673</v>
      </c>
      <c r="K913">
        <v>31326</v>
      </c>
    </row>
    <row r="914" spans="1:11" ht="15" customHeight="1" x14ac:dyDescent="0.35">
      <c r="A914">
        <v>11710978</v>
      </c>
      <c r="B914">
        <v>100006742360</v>
      </c>
      <c r="C914">
        <v>6076801</v>
      </c>
      <c r="D914">
        <v>4</v>
      </c>
      <c r="E914" t="s">
        <v>602</v>
      </c>
      <c r="F914">
        <v>5</v>
      </c>
      <c r="G914" t="s">
        <v>52</v>
      </c>
      <c r="H914">
        <v>1003</v>
      </c>
      <c r="I914">
        <v>19</v>
      </c>
      <c r="J914" t="s">
        <v>1673</v>
      </c>
      <c r="K914">
        <v>31326</v>
      </c>
    </row>
    <row r="915" spans="1:11" ht="15" customHeight="1" x14ac:dyDescent="0.35">
      <c r="A915">
        <v>11710979</v>
      </c>
      <c r="B915">
        <v>100006742360</v>
      </c>
      <c r="C915">
        <v>6076801</v>
      </c>
      <c r="D915">
        <v>4</v>
      </c>
      <c r="E915" t="s">
        <v>602</v>
      </c>
      <c r="F915">
        <v>6</v>
      </c>
      <c r="G915" t="s">
        <v>52</v>
      </c>
      <c r="H915">
        <v>1003</v>
      </c>
      <c r="I915">
        <v>19</v>
      </c>
      <c r="J915" t="s">
        <v>1673</v>
      </c>
      <c r="K915">
        <v>31326</v>
      </c>
    </row>
    <row r="916" spans="1:11" ht="15" customHeight="1" x14ac:dyDescent="0.35">
      <c r="A916">
        <v>11710980</v>
      </c>
      <c r="B916">
        <v>100006742361</v>
      </c>
      <c r="C916">
        <v>6076802</v>
      </c>
      <c r="D916">
        <v>5</v>
      </c>
      <c r="E916" t="s">
        <v>602</v>
      </c>
      <c r="F916">
        <v>7</v>
      </c>
      <c r="G916" t="s">
        <v>52</v>
      </c>
      <c r="H916">
        <v>1003</v>
      </c>
      <c r="I916">
        <v>19</v>
      </c>
      <c r="J916" t="s">
        <v>1673</v>
      </c>
      <c r="K916">
        <v>31326</v>
      </c>
    </row>
    <row r="917" spans="1:11" ht="15" customHeight="1" x14ac:dyDescent="0.35">
      <c r="A917">
        <v>11710988</v>
      </c>
      <c r="B917">
        <v>100006742367</v>
      </c>
      <c r="C917">
        <v>6076803</v>
      </c>
      <c r="D917">
        <v>2</v>
      </c>
      <c r="E917" t="s">
        <v>602</v>
      </c>
      <c r="F917">
        <v>8</v>
      </c>
      <c r="G917" t="s">
        <v>52</v>
      </c>
      <c r="H917">
        <v>1003</v>
      </c>
      <c r="I917">
        <v>19</v>
      </c>
      <c r="J917" t="s">
        <v>1673</v>
      </c>
      <c r="K917">
        <v>31326</v>
      </c>
    </row>
    <row r="918" spans="1:11" ht="15" customHeight="1" x14ac:dyDescent="0.35">
      <c r="A918">
        <v>11710989</v>
      </c>
      <c r="B918">
        <v>100006742367</v>
      </c>
      <c r="C918">
        <v>6076803</v>
      </c>
      <c r="D918">
        <v>2</v>
      </c>
      <c r="E918" t="s">
        <v>602</v>
      </c>
      <c r="F918">
        <v>9</v>
      </c>
      <c r="G918" t="s">
        <v>52</v>
      </c>
      <c r="H918">
        <v>1003</v>
      </c>
      <c r="I918">
        <v>19</v>
      </c>
      <c r="J918" t="s">
        <v>1673</v>
      </c>
      <c r="K918">
        <v>31326</v>
      </c>
    </row>
    <row r="919" spans="1:11" ht="15" customHeight="1" x14ac:dyDescent="0.35">
      <c r="A919">
        <v>11710990</v>
      </c>
      <c r="B919">
        <v>100006742368</v>
      </c>
      <c r="C919">
        <v>6076804</v>
      </c>
      <c r="D919">
        <v>1</v>
      </c>
      <c r="E919" t="s">
        <v>602</v>
      </c>
      <c r="F919">
        <v>10</v>
      </c>
      <c r="G919" t="s">
        <v>52</v>
      </c>
      <c r="H919">
        <v>1003</v>
      </c>
      <c r="I919">
        <v>19</v>
      </c>
      <c r="J919" t="s">
        <v>1673</v>
      </c>
      <c r="K919">
        <v>31326</v>
      </c>
    </row>
    <row r="920" spans="1:11" ht="15" customHeight="1" x14ac:dyDescent="0.35">
      <c r="A920">
        <v>11711010</v>
      </c>
      <c r="B920">
        <v>100006742382</v>
      </c>
      <c r="C920">
        <v>6090101</v>
      </c>
      <c r="D920">
        <v>3</v>
      </c>
      <c r="E920" t="s">
        <v>1391</v>
      </c>
      <c r="F920">
        <v>1</v>
      </c>
      <c r="G920" t="s">
        <v>71</v>
      </c>
      <c r="H920">
        <v>1066</v>
      </c>
      <c r="I920">
        <v>5</v>
      </c>
      <c r="J920" t="s">
        <v>1673</v>
      </c>
      <c r="K920">
        <v>52</v>
      </c>
    </row>
    <row r="921" spans="1:11" ht="15" customHeight="1" x14ac:dyDescent="0.35">
      <c r="A921">
        <v>11711030</v>
      </c>
      <c r="B921">
        <v>100006742389</v>
      </c>
      <c r="C921">
        <v>6089902</v>
      </c>
      <c r="D921">
        <v>1</v>
      </c>
      <c r="E921" t="s">
        <v>777</v>
      </c>
      <c r="F921">
        <v>1</v>
      </c>
      <c r="G921" t="s">
        <v>60</v>
      </c>
      <c r="H921">
        <v>1021</v>
      </c>
      <c r="I921">
        <v>6</v>
      </c>
      <c r="J921" t="s">
        <v>1673</v>
      </c>
      <c r="K921">
        <v>14909</v>
      </c>
    </row>
    <row r="922" spans="1:11" ht="15" customHeight="1" x14ac:dyDescent="0.35">
      <c r="A922">
        <v>11711031</v>
      </c>
      <c r="B922">
        <v>100006742389</v>
      </c>
      <c r="C922">
        <v>6089902</v>
      </c>
      <c r="D922">
        <v>1</v>
      </c>
      <c r="E922" t="s">
        <v>777</v>
      </c>
      <c r="F922">
        <v>2</v>
      </c>
      <c r="G922" t="s">
        <v>60</v>
      </c>
      <c r="H922">
        <v>1021</v>
      </c>
      <c r="I922">
        <v>6</v>
      </c>
      <c r="J922" t="s">
        <v>1673</v>
      </c>
      <c r="K922">
        <v>14909</v>
      </c>
    </row>
    <row r="923" spans="1:11" ht="15" customHeight="1" x14ac:dyDescent="0.35">
      <c r="A923">
        <v>11711032</v>
      </c>
      <c r="B923">
        <v>100006742389</v>
      </c>
      <c r="C923">
        <v>6089902</v>
      </c>
      <c r="D923">
        <v>1</v>
      </c>
      <c r="E923" t="s">
        <v>777</v>
      </c>
      <c r="F923">
        <v>3</v>
      </c>
      <c r="G923" t="s">
        <v>60</v>
      </c>
      <c r="H923">
        <v>1021</v>
      </c>
      <c r="I923">
        <v>6</v>
      </c>
      <c r="J923" t="s">
        <v>1673</v>
      </c>
      <c r="K923">
        <v>14909</v>
      </c>
    </row>
    <row r="924" spans="1:11" ht="15" customHeight="1" x14ac:dyDescent="0.35">
      <c r="A924">
        <v>11711033</v>
      </c>
      <c r="B924">
        <v>100006742390</v>
      </c>
      <c r="C924">
        <v>6089903</v>
      </c>
      <c r="D924">
        <v>1</v>
      </c>
      <c r="E924" t="s">
        <v>777</v>
      </c>
      <c r="F924">
        <v>4</v>
      </c>
      <c r="G924" t="s">
        <v>60</v>
      </c>
      <c r="H924">
        <v>1021</v>
      </c>
      <c r="I924">
        <v>6</v>
      </c>
      <c r="J924" t="s">
        <v>1673</v>
      </c>
      <c r="K924">
        <v>14909</v>
      </c>
    </row>
    <row r="925" spans="1:11" ht="15" customHeight="1" x14ac:dyDescent="0.35">
      <c r="A925">
        <v>11711038</v>
      </c>
      <c r="B925">
        <v>100006742395</v>
      </c>
      <c r="C925">
        <v>6083201</v>
      </c>
      <c r="D925">
        <v>2</v>
      </c>
      <c r="E925" t="s">
        <v>1035</v>
      </c>
      <c r="F925">
        <v>1</v>
      </c>
      <c r="G925" t="s">
        <v>56</v>
      </c>
      <c r="H925">
        <v>1036</v>
      </c>
      <c r="I925">
        <v>5</v>
      </c>
      <c r="J925" t="s">
        <v>1673</v>
      </c>
      <c r="K925">
        <v>5170</v>
      </c>
    </row>
    <row r="926" spans="1:11" ht="15" customHeight="1" x14ac:dyDescent="0.35">
      <c r="A926">
        <v>11711039</v>
      </c>
      <c r="B926">
        <v>100006742395</v>
      </c>
      <c r="C926">
        <v>6083201</v>
      </c>
      <c r="D926">
        <v>2</v>
      </c>
      <c r="E926" t="s">
        <v>1035</v>
      </c>
      <c r="F926">
        <v>2</v>
      </c>
      <c r="G926" t="s">
        <v>56</v>
      </c>
      <c r="H926">
        <v>1036</v>
      </c>
      <c r="I926">
        <v>5</v>
      </c>
      <c r="J926" t="s">
        <v>1673</v>
      </c>
      <c r="K926">
        <v>5170</v>
      </c>
    </row>
    <row r="927" spans="1:11" ht="15" customHeight="1" x14ac:dyDescent="0.35">
      <c r="A927">
        <v>11711040</v>
      </c>
      <c r="B927">
        <v>100006742396</v>
      </c>
      <c r="C927">
        <v>6083202</v>
      </c>
      <c r="D927">
        <v>1</v>
      </c>
      <c r="E927" t="s">
        <v>1035</v>
      </c>
      <c r="F927">
        <v>3</v>
      </c>
      <c r="G927" t="s">
        <v>56</v>
      </c>
      <c r="H927">
        <v>1036</v>
      </c>
      <c r="I927">
        <v>5</v>
      </c>
      <c r="J927" t="s">
        <v>1673</v>
      </c>
      <c r="K927">
        <v>5170</v>
      </c>
    </row>
    <row r="928" spans="1:11" ht="15" customHeight="1" x14ac:dyDescent="0.35">
      <c r="A928">
        <v>11711041</v>
      </c>
      <c r="B928">
        <v>100006742396</v>
      </c>
      <c r="C928">
        <v>6083202</v>
      </c>
      <c r="D928">
        <v>1</v>
      </c>
      <c r="E928" t="s">
        <v>1035</v>
      </c>
      <c r="F928">
        <v>4</v>
      </c>
      <c r="G928" t="s">
        <v>56</v>
      </c>
      <c r="H928">
        <v>1036</v>
      </c>
      <c r="I928">
        <v>5</v>
      </c>
      <c r="J928" t="s">
        <v>1673</v>
      </c>
      <c r="K928">
        <v>5170</v>
      </c>
    </row>
    <row r="929" spans="1:12" ht="15" customHeight="1" x14ac:dyDescent="0.35">
      <c r="A929">
        <v>11711042</v>
      </c>
      <c r="B929">
        <v>100006742398</v>
      </c>
      <c r="C929">
        <v>6090001</v>
      </c>
      <c r="D929">
        <v>1</v>
      </c>
      <c r="E929" t="s">
        <v>1376</v>
      </c>
      <c r="F929">
        <v>1</v>
      </c>
      <c r="G929" t="s">
        <v>70</v>
      </c>
      <c r="H929">
        <v>1063</v>
      </c>
      <c r="I929">
        <v>13</v>
      </c>
      <c r="J929" t="s">
        <v>1673</v>
      </c>
      <c r="K929">
        <v>8401</v>
      </c>
    </row>
    <row r="930" spans="1:12" ht="15" customHeight="1" x14ac:dyDescent="0.35">
      <c r="A930">
        <v>11711043</v>
      </c>
      <c r="B930">
        <v>100006742398</v>
      </c>
      <c r="C930">
        <v>6090001</v>
      </c>
      <c r="D930">
        <v>1</v>
      </c>
      <c r="E930" t="s">
        <v>1376</v>
      </c>
      <c r="F930">
        <v>2</v>
      </c>
      <c r="G930" t="s">
        <v>70</v>
      </c>
      <c r="H930">
        <v>1063</v>
      </c>
      <c r="I930">
        <v>13</v>
      </c>
      <c r="J930" t="s">
        <v>1673</v>
      </c>
      <c r="K930">
        <v>8401</v>
      </c>
    </row>
    <row r="931" spans="1:12" ht="15" customHeight="1" x14ac:dyDescent="0.35">
      <c r="A931">
        <v>11711044</v>
      </c>
      <c r="B931">
        <v>100006742398</v>
      </c>
      <c r="C931">
        <v>6090001</v>
      </c>
      <c r="D931">
        <v>1</v>
      </c>
      <c r="E931" t="s">
        <v>1376</v>
      </c>
      <c r="F931">
        <v>3</v>
      </c>
      <c r="G931" t="s">
        <v>70</v>
      </c>
      <c r="H931">
        <v>1063</v>
      </c>
      <c r="I931">
        <v>13</v>
      </c>
      <c r="J931" t="s">
        <v>1673</v>
      </c>
      <c r="K931">
        <v>8401</v>
      </c>
    </row>
    <row r="932" spans="1:12" ht="15" customHeight="1" x14ac:dyDescent="0.35">
      <c r="A932">
        <v>11711045</v>
      </c>
      <c r="B932">
        <v>100006742399</v>
      </c>
      <c r="C932">
        <v>6090002</v>
      </c>
      <c r="D932">
        <v>2</v>
      </c>
      <c r="E932" t="s">
        <v>1376</v>
      </c>
      <c r="F932">
        <v>4</v>
      </c>
      <c r="G932" t="s">
        <v>70</v>
      </c>
      <c r="H932">
        <v>1063</v>
      </c>
      <c r="I932">
        <v>13</v>
      </c>
      <c r="J932" t="s">
        <v>1673</v>
      </c>
      <c r="K932">
        <v>8401</v>
      </c>
    </row>
    <row r="933" spans="1:12" ht="15" customHeight="1" x14ac:dyDescent="0.35">
      <c r="A933">
        <v>11711057</v>
      </c>
      <c r="B933">
        <v>100006742407</v>
      </c>
      <c r="C933">
        <v>70825829</v>
      </c>
      <c r="D933">
        <v>6</v>
      </c>
      <c r="E933" t="s">
        <v>1038</v>
      </c>
      <c r="F933">
        <v>1</v>
      </c>
      <c r="G933" t="s">
        <v>56</v>
      </c>
      <c r="H933">
        <v>1036</v>
      </c>
      <c r="I933">
        <v>6</v>
      </c>
      <c r="J933" t="s">
        <v>1673</v>
      </c>
      <c r="K933">
        <v>8697</v>
      </c>
    </row>
    <row r="934" spans="1:12" ht="15" customHeight="1" x14ac:dyDescent="0.35">
      <c r="A934">
        <v>11711058</v>
      </c>
      <c r="B934">
        <v>100006742408</v>
      </c>
      <c r="C934">
        <v>70825830</v>
      </c>
      <c r="D934">
        <v>6</v>
      </c>
      <c r="E934" t="s">
        <v>1073</v>
      </c>
      <c r="F934">
        <v>4</v>
      </c>
      <c r="G934" t="s">
        <v>50</v>
      </c>
      <c r="H934">
        <v>1037</v>
      </c>
      <c r="I934">
        <v>9</v>
      </c>
      <c r="J934" t="s">
        <v>1673</v>
      </c>
      <c r="K934">
        <v>20968</v>
      </c>
      <c r="L934" t="s">
        <v>1674</v>
      </c>
    </row>
    <row r="935" spans="1:12" ht="15" customHeight="1" x14ac:dyDescent="0.35">
      <c r="A935">
        <v>11711059</v>
      </c>
      <c r="B935">
        <v>100006742408</v>
      </c>
      <c r="C935">
        <v>70825830</v>
      </c>
      <c r="D935">
        <v>6</v>
      </c>
      <c r="E935" t="s">
        <v>1076</v>
      </c>
      <c r="F935">
        <v>1</v>
      </c>
      <c r="G935" t="s">
        <v>50</v>
      </c>
      <c r="H935">
        <v>1037</v>
      </c>
      <c r="I935">
        <v>10</v>
      </c>
      <c r="J935" t="s">
        <v>1673</v>
      </c>
      <c r="K935">
        <v>16757</v>
      </c>
      <c r="L935" t="s">
        <v>1674</v>
      </c>
    </row>
    <row r="936" spans="1:12" ht="15" customHeight="1" x14ac:dyDescent="0.35">
      <c r="A936">
        <v>11711066</v>
      </c>
      <c r="B936">
        <v>100006742412</v>
      </c>
      <c r="C936">
        <v>6090701</v>
      </c>
      <c r="D936">
        <v>1</v>
      </c>
      <c r="E936" t="s">
        <v>1207</v>
      </c>
      <c r="F936">
        <v>1</v>
      </c>
      <c r="G936" t="s">
        <v>62</v>
      </c>
      <c r="H936">
        <v>1042</v>
      </c>
      <c r="I936">
        <v>41</v>
      </c>
      <c r="J936" t="s">
        <v>1673</v>
      </c>
      <c r="K936">
        <v>14515</v>
      </c>
    </row>
    <row r="937" spans="1:12" ht="15" customHeight="1" x14ac:dyDescent="0.35">
      <c r="A937">
        <v>11711067</v>
      </c>
      <c r="B937">
        <v>100006742412</v>
      </c>
      <c r="C937">
        <v>6090701</v>
      </c>
      <c r="D937">
        <v>1</v>
      </c>
      <c r="E937" t="s">
        <v>1207</v>
      </c>
      <c r="F937">
        <v>2</v>
      </c>
      <c r="G937" t="s">
        <v>62</v>
      </c>
      <c r="H937">
        <v>1042</v>
      </c>
      <c r="I937">
        <v>41</v>
      </c>
      <c r="J937" t="s">
        <v>1673</v>
      </c>
      <c r="K937">
        <v>14515</v>
      </c>
    </row>
    <row r="938" spans="1:12" ht="15" customHeight="1" x14ac:dyDescent="0.35">
      <c r="A938">
        <v>11711070</v>
      </c>
      <c r="B938">
        <v>100006742414</v>
      </c>
      <c r="C938">
        <v>6090201</v>
      </c>
      <c r="D938">
        <v>4</v>
      </c>
      <c r="E938" t="s">
        <v>1102</v>
      </c>
      <c r="F938">
        <v>1</v>
      </c>
      <c r="G938" t="s">
        <v>67</v>
      </c>
      <c r="H938">
        <v>1039</v>
      </c>
      <c r="I938">
        <v>8</v>
      </c>
      <c r="J938" t="s">
        <v>1673</v>
      </c>
      <c r="K938">
        <v>5468</v>
      </c>
    </row>
    <row r="939" spans="1:12" ht="15" customHeight="1" x14ac:dyDescent="0.35">
      <c r="A939">
        <v>11711071</v>
      </c>
      <c r="B939">
        <v>100006742414</v>
      </c>
      <c r="C939">
        <v>6090201</v>
      </c>
      <c r="D939">
        <v>4</v>
      </c>
      <c r="E939" t="s">
        <v>1102</v>
      </c>
      <c r="F939">
        <v>2</v>
      </c>
      <c r="G939" t="s">
        <v>67</v>
      </c>
      <c r="H939">
        <v>1039</v>
      </c>
      <c r="I939">
        <v>8</v>
      </c>
      <c r="J939" t="s">
        <v>1673</v>
      </c>
      <c r="K939">
        <v>5468</v>
      </c>
    </row>
    <row r="940" spans="1:12" ht="15" customHeight="1" x14ac:dyDescent="0.35">
      <c r="A940">
        <v>11711072</v>
      </c>
      <c r="B940">
        <v>100006742415</v>
      </c>
      <c r="C940">
        <v>6090501</v>
      </c>
      <c r="D940">
        <v>4</v>
      </c>
      <c r="E940" t="s">
        <v>1338</v>
      </c>
      <c r="F940">
        <v>1</v>
      </c>
      <c r="G940" t="s">
        <v>51</v>
      </c>
      <c r="H940">
        <v>1057</v>
      </c>
      <c r="I940">
        <v>12</v>
      </c>
      <c r="J940" t="s">
        <v>1673</v>
      </c>
      <c r="K940">
        <v>6484</v>
      </c>
    </row>
    <row r="941" spans="1:12" ht="15" customHeight="1" x14ac:dyDescent="0.35">
      <c r="A941">
        <v>11711073</v>
      </c>
      <c r="B941">
        <v>100006742416</v>
      </c>
      <c r="C941">
        <v>6090502</v>
      </c>
      <c r="D941">
        <v>5</v>
      </c>
      <c r="E941" t="s">
        <v>1338</v>
      </c>
      <c r="F941">
        <v>2</v>
      </c>
      <c r="G941" t="s">
        <v>51</v>
      </c>
      <c r="H941">
        <v>1057</v>
      </c>
      <c r="I941">
        <v>12</v>
      </c>
      <c r="J941" t="s">
        <v>1673</v>
      </c>
      <c r="K941">
        <v>6484</v>
      </c>
    </row>
    <row r="942" spans="1:12" ht="15" customHeight="1" x14ac:dyDescent="0.35">
      <c r="A942">
        <v>11711083</v>
      </c>
      <c r="B942">
        <v>100006742421</v>
      </c>
      <c r="C942">
        <v>6090504</v>
      </c>
      <c r="D942">
        <v>1</v>
      </c>
      <c r="E942" t="s">
        <v>1338</v>
      </c>
      <c r="F942">
        <v>3</v>
      </c>
      <c r="G942" t="s">
        <v>51</v>
      </c>
      <c r="H942">
        <v>1057</v>
      </c>
      <c r="I942">
        <v>12</v>
      </c>
      <c r="J942" t="s">
        <v>1673</v>
      </c>
      <c r="K942">
        <v>6484</v>
      </c>
    </row>
    <row r="943" spans="1:12" ht="15" customHeight="1" x14ac:dyDescent="0.35">
      <c r="A943">
        <v>11711094</v>
      </c>
      <c r="B943">
        <v>100006742426</v>
      </c>
      <c r="C943">
        <v>70825831</v>
      </c>
      <c r="D943">
        <v>6</v>
      </c>
      <c r="E943" t="s">
        <v>1156</v>
      </c>
      <c r="F943">
        <v>4</v>
      </c>
      <c r="G943" t="s">
        <v>62</v>
      </c>
      <c r="H943">
        <v>1042</v>
      </c>
      <c r="I943">
        <v>20</v>
      </c>
      <c r="J943" t="s">
        <v>1673</v>
      </c>
      <c r="K943">
        <v>8094</v>
      </c>
      <c r="L943" t="s">
        <v>1674</v>
      </c>
    </row>
    <row r="944" spans="1:12" ht="15" customHeight="1" x14ac:dyDescent="0.35">
      <c r="A944">
        <v>11711095</v>
      </c>
      <c r="B944">
        <v>100006742426</v>
      </c>
      <c r="C944">
        <v>70825831</v>
      </c>
      <c r="D944">
        <v>6</v>
      </c>
      <c r="E944" t="s">
        <v>1141</v>
      </c>
      <c r="F944">
        <v>3</v>
      </c>
      <c r="G944" t="s">
        <v>62</v>
      </c>
      <c r="H944">
        <v>1042</v>
      </c>
      <c r="I944">
        <v>13</v>
      </c>
      <c r="J944" t="s">
        <v>1673</v>
      </c>
      <c r="K944">
        <v>12602</v>
      </c>
      <c r="L944" t="s">
        <v>1674</v>
      </c>
    </row>
    <row r="945" spans="1:12" ht="15" customHeight="1" x14ac:dyDescent="0.35">
      <c r="A945">
        <v>11711096</v>
      </c>
      <c r="B945">
        <v>100006742426</v>
      </c>
      <c r="C945">
        <v>70825831</v>
      </c>
      <c r="D945">
        <v>6</v>
      </c>
      <c r="E945" t="s">
        <v>1141</v>
      </c>
      <c r="F945">
        <v>4</v>
      </c>
      <c r="G945" t="s">
        <v>62</v>
      </c>
      <c r="H945">
        <v>1042</v>
      </c>
      <c r="I945">
        <v>13</v>
      </c>
      <c r="J945" t="s">
        <v>1673</v>
      </c>
      <c r="K945">
        <v>12602</v>
      </c>
      <c r="L945" t="s">
        <v>1674</v>
      </c>
    </row>
    <row r="946" spans="1:12" ht="15" customHeight="1" x14ac:dyDescent="0.35">
      <c r="A946">
        <v>11711097</v>
      </c>
      <c r="B946">
        <v>100006742426</v>
      </c>
      <c r="C946">
        <v>70825831</v>
      </c>
      <c r="D946">
        <v>6</v>
      </c>
      <c r="E946" t="s">
        <v>1141</v>
      </c>
      <c r="F946">
        <v>5</v>
      </c>
      <c r="G946" t="s">
        <v>62</v>
      </c>
      <c r="H946">
        <v>1042</v>
      </c>
      <c r="I946">
        <v>13</v>
      </c>
      <c r="J946" t="s">
        <v>1673</v>
      </c>
      <c r="K946">
        <v>12602</v>
      </c>
      <c r="L946" t="s">
        <v>1674</v>
      </c>
    </row>
    <row r="947" spans="1:12" ht="15" customHeight="1" x14ac:dyDescent="0.35">
      <c r="A947">
        <v>11711098</v>
      </c>
      <c r="B947">
        <v>100006742426</v>
      </c>
      <c r="C947">
        <v>70825831</v>
      </c>
      <c r="D947">
        <v>6</v>
      </c>
      <c r="E947" t="s">
        <v>1119</v>
      </c>
      <c r="F947">
        <v>2</v>
      </c>
      <c r="G947" t="s">
        <v>62</v>
      </c>
      <c r="H947">
        <v>1042</v>
      </c>
      <c r="I947">
        <v>4</v>
      </c>
      <c r="J947" t="s">
        <v>1673</v>
      </c>
      <c r="K947">
        <v>8489</v>
      </c>
      <c r="L947" t="s">
        <v>1674</v>
      </c>
    </row>
    <row r="948" spans="1:12" ht="15" customHeight="1" x14ac:dyDescent="0.35">
      <c r="A948">
        <v>11711099</v>
      </c>
      <c r="B948">
        <v>100006742426</v>
      </c>
      <c r="C948">
        <v>70825831</v>
      </c>
      <c r="D948">
        <v>6</v>
      </c>
      <c r="E948" t="s">
        <v>1141</v>
      </c>
      <c r="F948">
        <v>6</v>
      </c>
      <c r="G948" t="s">
        <v>62</v>
      </c>
      <c r="H948">
        <v>1042</v>
      </c>
      <c r="I948">
        <v>13</v>
      </c>
      <c r="J948" t="s">
        <v>1673</v>
      </c>
      <c r="K948">
        <v>12602</v>
      </c>
      <c r="L948" t="s">
        <v>1674</v>
      </c>
    </row>
    <row r="949" spans="1:12" ht="15" customHeight="1" x14ac:dyDescent="0.35">
      <c r="A949">
        <v>11711102</v>
      </c>
      <c r="B949">
        <v>100006742428</v>
      </c>
      <c r="C949">
        <v>6092101</v>
      </c>
      <c r="D949">
        <v>3</v>
      </c>
      <c r="E949" t="s">
        <v>1041</v>
      </c>
      <c r="F949">
        <v>1</v>
      </c>
      <c r="G949" t="s">
        <v>56</v>
      </c>
      <c r="H949">
        <v>1036</v>
      </c>
      <c r="I949">
        <v>7</v>
      </c>
      <c r="J949" t="s">
        <v>1673</v>
      </c>
      <c r="K949">
        <v>16215</v>
      </c>
    </row>
    <row r="950" spans="1:12" ht="15" customHeight="1" x14ac:dyDescent="0.35">
      <c r="A950">
        <v>11711104</v>
      </c>
      <c r="B950">
        <v>100006742430</v>
      </c>
      <c r="C950">
        <v>6091502</v>
      </c>
      <c r="D950">
        <v>2</v>
      </c>
      <c r="E950" t="s">
        <v>1044</v>
      </c>
      <c r="F950">
        <v>1</v>
      </c>
      <c r="G950" t="s">
        <v>56</v>
      </c>
      <c r="H950">
        <v>1036</v>
      </c>
      <c r="I950">
        <v>8</v>
      </c>
      <c r="J950" t="s">
        <v>1673</v>
      </c>
      <c r="K950">
        <v>16215</v>
      </c>
    </row>
    <row r="951" spans="1:12" ht="15" customHeight="1" x14ac:dyDescent="0.35">
      <c r="A951">
        <v>11711107</v>
      </c>
      <c r="B951">
        <v>100006742432</v>
      </c>
      <c r="C951">
        <v>6092201</v>
      </c>
      <c r="D951">
        <v>1</v>
      </c>
      <c r="E951" t="s">
        <v>1210</v>
      </c>
      <c r="F951">
        <v>1</v>
      </c>
      <c r="G951" t="s">
        <v>62</v>
      </c>
      <c r="H951">
        <v>1042</v>
      </c>
      <c r="I951">
        <v>42</v>
      </c>
      <c r="J951" t="s">
        <v>1673</v>
      </c>
      <c r="K951">
        <v>14515</v>
      </c>
    </row>
    <row r="952" spans="1:12" ht="15" customHeight="1" x14ac:dyDescent="0.35">
      <c r="A952">
        <v>11711108</v>
      </c>
      <c r="B952">
        <v>100006742432</v>
      </c>
      <c r="C952">
        <v>6092201</v>
      </c>
      <c r="D952">
        <v>1</v>
      </c>
      <c r="E952" t="s">
        <v>1210</v>
      </c>
      <c r="F952">
        <v>2</v>
      </c>
      <c r="G952" t="s">
        <v>62</v>
      </c>
      <c r="H952">
        <v>1042</v>
      </c>
      <c r="I952">
        <v>42</v>
      </c>
      <c r="J952" t="s">
        <v>1673</v>
      </c>
      <c r="K952">
        <v>14515</v>
      </c>
    </row>
    <row r="953" spans="1:12" ht="15" customHeight="1" x14ac:dyDescent="0.35">
      <c r="A953">
        <v>11711110</v>
      </c>
      <c r="B953">
        <v>100006742434</v>
      </c>
      <c r="C953">
        <v>6093101</v>
      </c>
      <c r="D953">
        <v>4</v>
      </c>
      <c r="E953" t="s">
        <v>812</v>
      </c>
      <c r="F953">
        <v>1</v>
      </c>
      <c r="G953" t="s">
        <v>54</v>
      </c>
      <c r="H953">
        <v>1022</v>
      </c>
      <c r="I953">
        <v>10</v>
      </c>
      <c r="J953" t="s">
        <v>1673</v>
      </c>
      <c r="K953">
        <v>26981</v>
      </c>
    </row>
    <row r="954" spans="1:12" ht="15" customHeight="1" x14ac:dyDescent="0.35">
      <c r="A954">
        <v>11711118</v>
      </c>
      <c r="B954">
        <v>100006742438</v>
      </c>
      <c r="C954">
        <v>6091901</v>
      </c>
      <c r="D954">
        <v>1</v>
      </c>
      <c r="E954" t="s">
        <v>605</v>
      </c>
      <c r="F954">
        <v>1</v>
      </c>
      <c r="G954" t="s">
        <v>52</v>
      </c>
      <c r="H954">
        <v>1003</v>
      </c>
      <c r="I954">
        <v>20</v>
      </c>
      <c r="J954" t="s">
        <v>1673</v>
      </c>
      <c r="K954">
        <v>32282</v>
      </c>
    </row>
    <row r="955" spans="1:12" ht="15" customHeight="1" x14ac:dyDescent="0.35">
      <c r="A955">
        <v>11711119</v>
      </c>
      <c r="B955">
        <v>100006742439</v>
      </c>
      <c r="C955">
        <v>6093103</v>
      </c>
      <c r="D955">
        <v>1</v>
      </c>
      <c r="E955" t="s">
        <v>812</v>
      </c>
      <c r="F955">
        <v>2</v>
      </c>
      <c r="G955" t="s">
        <v>54</v>
      </c>
      <c r="H955">
        <v>1022</v>
      </c>
      <c r="I955">
        <v>10</v>
      </c>
      <c r="J955" t="s">
        <v>1673</v>
      </c>
      <c r="K955">
        <v>26981</v>
      </c>
    </row>
    <row r="956" spans="1:12" ht="15" customHeight="1" x14ac:dyDescent="0.35">
      <c r="A956">
        <v>11711120</v>
      </c>
      <c r="B956">
        <v>100006742440</v>
      </c>
      <c r="C956">
        <v>6093104</v>
      </c>
      <c r="D956">
        <v>2</v>
      </c>
      <c r="E956" t="s">
        <v>812</v>
      </c>
      <c r="F956">
        <v>3</v>
      </c>
      <c r="G956" t="s">
        <v>54</v>
      </c>
      <c r="H956">
        <v>1022</v>
      </c>
      <c r="I956">
        <v>10</v>
      </c>
      <c r="J956" t="s">
        <v>1673</v>
      </c>
      <c r="K956">
        <v>26981</v>
      </c>
    </row>
    <row r="957" spans="1:12" ht="15" customHeight="1" x14ac:dyDescent="0.35">
      <c r="A957">
        <v>11711121</v>
      </c>
      <c r="B957">
        <v>100006742440</v>
      </c>
      <c r="C957">
        <v>6093104</v>
      </c>
      <c r="D957">
        <v>2</v>
      </c>
      <c r="E957" t="s">
        <v>812</v>
      </c>
      <c r="F957">
        <v>4</v>
      </c>
      <c r="G957" t="s">
        <v>54</v>
      </c>
      <c r="H957">
        <v>1022</v>
      </c>
      <c r="I957">
        <v>10</v>
      </c>
      <c r="J957" t="s">
        <v>1673</v>
      </c>
      <c r="K957">
        <v>26981</v>
      </c>
    </row>
    <row r="958" spans="1:12" ht="15" customHeight="1" x14ac:dyDescent="0.35">
      <c r="A958">
        <v>11711132</v>
      </c>
      <c r="B958">
        <v>100006742448</v>
      </c>
      <c r="C958">
        <v>6094301</v>
      </c>
      <c r="D958">
        <v>4</v>
      </c>
      <c r="E958" t="s">
        <v>608</v>
      </c>
      <c r="F958">
        <v>1</v>
      </c>
      <c r="G958" t="s">
        <v>52</v>
      </c>
      <c r="H958">
        <v>1003</v>
      </c>
      <c r="I958">
        <v>21</v>
      </c>
      <c r="J958" t="s">
        <v>1673</v>
      </c>
      <c r="K958">
        <v>26723</v>
      </c>
    </row>
    <row r="959" spans="1:12" ht="15" customHeight="1" x14ac:dyDescent="0.35">
      <c r="A959">
        <v>11711133</v>
      </c>
      <c r="B959">
        <v>100006742448</v>
      </c>
      <c r="C959">
        <v>6094301</v>
      </c>
      <c r="D959">
        <v>4</v>
      </c>
      <c r="E959" t="s">
        <v>608</v>
      </c>
      <c r="F959">
        <v>2</v>
      </c>
      <c r="G959" t="s">
        <v>52</v>
      </c>
      <c r="H959">
        <v>1003</v>
      </c>
      <c r="I959">
        <v>21</v>
      </c>
      <c r="J959" t="s">
        <v>1673</v>
      </c>
      <c r="K959">
        <v>26723</v>
      </c>
    </row>
    <row r="960" spans="1:12" ht="15" customHeight="1" x14ac:dyDescent="0.35">
      <c r="A960">
        <v>11711134</v>
      </c>
      <c r="B960">
        <v>100006742449</v>
      </c>
      <c r="C960">
        <v>6094401</v>
      </c>
      <c r="D960">
        <v>3</v>
      </c>
      <c r="E960" t="s">
        <v>611</v>
      </c>
      <c r="F960">
        <v>1</v>
      </c>
      <c r="G960" t="s">
        <v>52</v>
      </c>
      <c r="H960">
        <v>1003</v>
      </c>
      <c r="I960">
        <v>22</v>
      </c>
      <c r="J960" t="s">
        <v>1673</v>
      </c>
      <c r="K960">
        <v>26723</v>
      </c>
    </row>
    <row r="961" spans="1:11" ht="15" customHeight="1" x14ac:dyDescent="0.35">
      <c r="A961">
        <v>11711153</v>
      </c>
      <c r="B961">
        <v>100006742455</v>
      </c>
      <c r="C961">
        <v>6094302</v>
      </c>
      <c r="D961">
        <v>1</v>
      </c>
      <c r="E961" t="s">
        <v>608</v>
      </c>
      <c r="F961">
        <v>3</v>
      </c>
      <c r="G961" t="s">
        <v>52</v>
      </c>
      <c r="H961">
        <v>1003</v>
      </c>
      <c r="I961">
        <v>21</v>
      </c>
      <c r="J961" t="s">
        <v>1673</v>
      </c>
      <c r="K961">
        <v>26723</v>
      </c>
    </row>
    <row r="962" spans="1:11" ht="15" customHeight="1" x14ac:dyDescent="0.35">
      <c r="A962">
        <v>11711154</v>
      </c>
      <c r="B962">
        <v>100006742455</v>
      </c>
      <c r="C962">
        <v>6094302</v>
      </c>
      <c r="D962">
        <v>1</v>
      </c>
      <c r="E962" t="s">
        <v>608</v>
      </c>
      <c r="F962">
        <v>4</v>
      </c>
      <c r="G962" t="s">
        <v>52</v>
      </c>
      <c r="H962">
        <v>1003</v>
      </c>
      <c r="I962">
        <v>21</v>
      </c>
      <c r="J962" t="s">
        <v>1673</v>
      </c>
      <c r="K962">
        <v>26723</v>
      </c>
    </row>
    <row r="963" spans="1:11" ht="15" customHeight="1" x14ac:dyDescent="0.35">
      <c r="A963">
        <v>11711155</v>
      </c>
      <c r="B963">
        <v>100006742455</v>
      </c>
      <c r="C963">
        <v>6094302</v>
      </c>
      <c r="D963">
        <v>1</v>
      </c>
      <c r="E963" t="s">
        <v>608</v>
      </c>
      <c r="F963">
        <v>5</v>
      </c>
      <c r="G963" t="s">
        <v>52</v>
      </c>
      <c r="H963">
        <v>1003</v>
      </c>
      <c r="I963">
        <v>21</v>
      </c>
      <c r="J963" t="s">
        <v>1673</v>
      </c>
      <c r="K963">
        <v>26723</v>
      </c>
    </row>
    <row r="964" spans="1:11" ht="15" customHeight="1" x14ac:dyDescent="0.35">
      <c r="A964">
        <v>11711156</v>
      </c>
      <c r="B964">
        <v>100006742455</v>
      </c>
      <c r="C964">
        <v>6094302</v>
      </c>
      <c r="D964">
        <v>1</v>
      </c>
      <c r="E964" t="s">
        <v>608</v>
      </c>
      <c r="F964">
        <v>6</v>
      </c>
      <c r="G964" t="s">
        <v>52</v>
      </c>
      <c r="H964">
        <v>1003</v>
      </c>
      <c r="I964">
        <v>21</v>
      </c>
      <c r="J964" t="s">
        <v>1673</v>
      </c>
      <c r="K964">
        <v>26723</v>
      </c>
    </row>
    <row r="965" spans="1:11" ht="15" customHeight="1" x14ac:dyDescent="0.35">
      <c r="A965">
        <v>11711157</v>
      </c>
      <c r="B965">
        <v>100006742456</v>
      </c>
      <c r="C965">
        <v>6093601</v>
      </c>
      <c r="D965">
        <v>1</v>
      </c>
      <c r="E965" t="s">
        <v>876</v>
      </c>
      <c r="F965">
        <v>1</v>
      </c>
      <c r="G965" t="s">
        <v>61</v>
      </c>
      <c r="H965">
        <v>1030</v>
      </c>
      <c r="I965">
        <v>3</v>
      </c>
      <c r="J965" t="s">
        <v>1673</v>
      </c>
      <c r="K965">
        <v>24468</v>
      </c>
    </row>
    <row r="966" spans="1:11" ht="15" customHeight="1" x14ac:dyDescent="0.35">
      <c r="A966">
        <v>11711158</v>
      </c>
      <c r="B966">
        <v>100006742456</v>
      </c>
      <c r="C966">
        <v>6093601</v>
      </c>
      <c r="D966">
        <v>1</v>
      </c>
      <c r="E966" t="s">
        <v>876</v>
      </c>
      <c r="F966">
        <v>2</v>
      </c>
      <c r="G966" t="s">
        <v>61</v>
      </c>
      <c r="H966">
        <v>1030</v>
      </c>
      <c r="I966">
        <v>3</v>
      </c>
      <c r="J966" t="s">
        <v>1673</v>
      </c>
      <c r="K966">
        <v>24468</v>
      </c>
    </row>
    <row r="967" spans="1:11" ht="15" customHeight="1" x14ac:dyDescent="0.35">
      <c r="A967">
        <v>11711211</v>
      </c>
      <c r="B967">
        <v>100006742481</v>
      </c>
      <c r="C967">
        <v>6095601</v>
      </c>
      <c r="D967">
        <v>1</v>
      </c>
      <c r="E967" t="s">
        <v>927</v>
      </c>
      <c r="F967">
        <v>1</v>
      </c>
      <c r="G967" t="s">
        <v>65</v>
      </c>
      <c r="H967">
        <v>1033</v>
      </c>
      <c r="I967">
        <v>16</v>
      </c>
      <c r="J967" t="s">
        <v>1673</v>
      </c>
      <c r="K967">
        <v>8996</v>
      </c>
    </row>
    <row r="968" spans="1:11" ht="15" customHeight="1" x14ac:dyDescent="0.35">
      <c r="A968">
        <v>11711212</v>
      </c>
      <c r="B968">
        <v>100006742482</v>
      </c>
      <c r="C968">
        <v>6096101</v>
      </c>
      <c r="D968">
        <v>1</v>
      </c>
      <c r="E968" t="s">
        <v>1483</v>
      </c>
      <c r="F968">
        <v>1</v>
      </c>
      <c r="G968" t="s">
        <v>73</v>
      </c>
      <c r="H968">
        <v>1083</v>
      </c>
      <c r="I968">
        <v>4</v>
      </c>
      <c r="J968" t="s">
        <v>1673</v>
      </c>
      <c r="K968">
        <v>25920</v>
      </c>
    </row>
    <row r="969" spans="1:11" ht="15" customHeight="1" x14ac:dyDescent="0.35">
      <c r="A969">
        <v>11711213</v>
      </c>
      <c r="B969">
        <v>100006742483</v>
      </c>
      <c r="C969">
        <v>6096102</v>
      </c>
      <c r="D969">
        <v>2</v>
      </c>
      <c r="E969" t="s">
        <v>1483</v>
      </c>
      <c r="F969">
        <v>2</v>
      </c>
      <c r="G969" t="s">
        <v>73</v>
      </c>
      <c r="H969">
        <v>1083</v>
      </c>
      <c r="I969">
        <v>4</v>
      </c>
      <c r="J969" t="s">
        <v>1673</v>
      </c>
      <c r="K969">
        <v>25920</v>
      </c>
    </row>
    <row r="970" spans="1:11" ht="15" customHeight="1" x14ac:dyDescent="0.35">
      <c r="A970">
        <v>11711214</v>
      </c>
      <c r="B970">
        <v>100006742485</v>
      </c>
      <c r="C970">
        <v>6095701</v>
      </c>
      <c r="D970">
        <v>1</v>
      </c>
      <c r="E970" t="s">
        <v>1423</v>
      </c>
      <c r="F970">
        <v>1</v>
      </c>
      <c r="G970" t="s">
        <v>72</v>
      </c>
      <c r="H970">
        <v>1069</v>
      </c>
      <c r="I970">
        <v>9</v>
      </c>
      <c r="J970" t="s">
        <v>1673</v>
      </c>
      <c r="K970">
        <v>22316</v>
      </c>
    </row>
    <row r="971" spans="1:11" ht="15" customHeight="1" x14ac:dyDescent="0.35">
      <c r="A971">
        <v>11711215</v>
      </c>
      <c r="B971">
        <v>100006742485</v>
      </c>
      <c r="C971">
        <v>6095701</v>
      </c>
      <c r="D971">
        <v>1</v>
      </c>
      <c r="E971" t="s">
        <v>1423</v>
      </c>
      <c r="F971">
        <v>2</v>
      </c>
      <c r="G971" t="s">
        <v>72</v>
      </c>
      <c r="H971">
        <v>1069</v>
      </c>
      <c r="I971">
        <v>9</v>
      </c>
      <c r="J971" t="s">
        <v>1673</v>
      </c>
      <c r="K971">
        <v>22316</v>
      </c>
    </row>
    <row r="972" spans="1:11" ht="15" customHeight="1" x14ac:dyDescent="0.35">
      <c r="A972">
        <v>11711216</v>
      </c>
      <c r="B972">
        <v>100006742485</v>
      </c>
      <c r="C972">
        <v>6095701</v>
      </c>
      <c r="D972">
        <v>1</v>
      </c>
      <c r="E972" t="s">
        <v>1423</v>
      </c>
      <c r="F972">
        <v>3</v>
      </c>
      <c r="G972" t="s">
        <v>72</v>
      </c>
      <c r="H972">
        <v>1069</v>
      </c>
      <c r="I972">
        <v>9</v>
      </c>
      <c r="J972" t="s">
        <v>1673</v>
      </c>
      <c r="K972">
        <v>22316</v>
      </c>
    </row>
    <row r="973" spans="1:11" ht="15" customHeight="1" x14ac:dyDescent="0.35">
      <c r="A973">
        <v>11711217</v>
      </c>
      <c r="B973">
        <v>100006742485</v>
      </c>
      <c r="C973">
        <v>6095701</v>
      </c>
      <c r="D973">
        <v>1</v>
      </c>
      <c r="E973" t="s">
        <v>1423</v>
      </c>
      <c r="F973">
        <v>4</v>
      </c>
      <c r="G973" t="s">
        <v>72</v>
      </c>
      <c r="H973">
        <v>1069</v>
      </c>
      <c r="I973">
        <v>9</v>
      </c>
      <c r="J973" t="s">
        <v>1673</v>
      </c>
      <c r="K973">
        <v>22316</v>
      </c>
    </row>
    <row r="974" spans="1:11" ht="15" customHeight="1" x14ac:dyDescent="0.35">
      <c r="A974">
        <v>11711218</v>
      </c>
      <c r="B974">
        <v>100006742485</v>
      </c>
      <c r="C974">
        <v>6095701</v>
      </c>
      <c r="D974">
        <v>1</v>
      </c>
      <c r="E974" t="s">
        <v>1423</v>
      </c>
      <c r="F974">
        <v>5</v>
      </c>
      <c r="G974" t="s">
        <v>72</v>
      </c>
      <c r="H974">
        <v>1069</v>
      </c>
      <c r="I974">
        <v>9</v>
      </c>
      <c r="J974" t="s">
        <v>1673</v>
      </c>
      <c r="K974">
        <v>22316</v>
      </c>
    </row>
    <row r="975" spans="1:11" ht="15" customHeight="1" x14ac:dyDescent="0.35">
      <c r="A975">
        <v>11711219</v>
      </c>
      <c r="B975">
        <v>100006742485</v>
      </c>
      <c r="C975">
        <v>6095701</v>
      </c>
      <c r="D975">
        <v>1</v>
      </c>
      <c r="E975" t="s">
        <v>1423</v>
      </c>
      <c r="F975">
        <v>6</v>
      </c>
      <c r="G975" t="s">
        <v>72</v>
      </c>
      <c r="H975">
        <v>1069</v>
      </c>
      <c r="I975">
        <v>9</v>
      </c>
      <c r="J975" t="s">
        <v>1673</v>
      </c>
      <c r="K975">
        <v>22316</v>
      </c>
    </row>
    <row r="976" spans="1:11" ht="15" customHeight="1" x14ac:dyDescent="0.35">
      <c r="A976">
        <v>11711220</v>
      </c>
      <c r="B976">
        <v>100006742486</v>
      </c>
      <c r="C976">
        <v>6095501</v>
      </c>
      <c r="D976">
        <v>1</v>
      </c>
      <c r="E976" t="s">
        <v>1465</v>
      </c>
      <c r="F976">
        <v>1</v>
      </c>
      <c r="G976" t="s">
        <v>63</v>
      </c>
      <c r="H976">
        <v>1080</v>
      </c>
      <c r="I976">
        <v>14</v>
      </c>
      <c r="J976" t="s">
        <v>1673</v>
      </c>
      <c r="K976">
        <v>5234</v>
      </c>
    </row>
    <row r="977" spans="1:11" ht="15" customHeight="1" x14ac:dyDescent="0.35">
      <c r="A977">
        <v>11711221</v>
      </c>
      <c r="B977">
        <v>100006742487</v>
      </c>
      <c r="C977">
        <v>6095502</v>
      </c>
      <c r="D977">
        <v>2</v>
      </c>
      <c r="E977" t="s">
        <v>1465</v>
      </c>
      <c r="F977">
        <v>2</v>
      </c>
      <c r="G977" t="s">
        <v>63</v>
      </c>
      <c r="H977">
        <v>1080</v>
      </c>
      <c r="I977">
        <v>14</v>
      </c>
      <c r="J977" t="s">
        <v>1673</v>
      </c>
      <c r="K977">
        <v>5234</v>
      </c>
    </row>
    <row r="978" spans="1:11" ht="15" customHeight="1" x14ac:dyDescent="0.35">
      <c r="A978">
        <v>11711240</v>
      </c>
      <c r="B978">
        <v>100006742497</v>
      </c>
      <c r="C978">
        <v>6096201</v>
      </c>
      <c r="D978">
        <v>2</v>
      </c>
      <c r="E978" t="s">
        <v>1267</v>
      </c>
      <c r="F978">
        <v>1</v>
      </c>
      <c r="G978" t="s">
        <v>69</v>
      </c>
      <c r="H978">
        <v>1051</v>
      </c>
      <c r="I978">
        <v>6</v>
      </c>
      <c r="J978" t="s">
        <v>1673</v>
      </c>
      <c r="K978">
        <v>20588</v>
      </c>
    </row>
    <row r="979" spans="1:11" ht="15" customHeight="1" x14ac:dyDescent="0.35">
      <c r="A979">
        <v>11711241</v>
      </c>
      <c r="B979">
        <v>100006742497</v>
      </c>
      <c r="C979">
        <v>6096201</v>
      </c>
      <c r="D979">
        <v>2</v>
      </c>
      <c r="E979" t="s">
        <v>1267</v>
      </c>
      <c r="F979">
        <v>2</v>
      </c>
      <c r="G979" t="s">
        <v>69</v>
      </c>
      <c r="H979">
        <v>1051</v>
      </c>
      <c r="I979">
        <v>6</v>
      </c>
      <c r="J979" t="s">
        <v>1673</v>
      </c>
      <c r="K979">
        <v>20588</v>
      </c>
    </row>
    <row r="980" spans="1:11" ht="15" customHeight="1" x14ac:dyDescent="0.35">
      <c r="A980">
        <v>11711242</v>
      </c>
      <c r="B980">
        <v>100006742497</v>
      </c>
      <c r="C980">
        <v>6096201</v>
      </c>
      <c r="D980">
        <v>2</v>
      </c>
      <c r="E980" t="s">
        <v>1267</v>
      </c>
      <c r="F980">
        <v>3</v>
      </c>
      <c r="G980" t="s">
        <v>69</v>
      </c>
      <c r="H980">
        <v>1051</v>
      </c>
      <c r="I980">
        <v>6</v>
      </c>
      <c r="J980" t="s">
        <v>1673</v>
      </c>
      <c r="K980">
        <v>20588</v>
      </c>
    </row>
    <row r="981" spans="1:11" ht="15" customHeight="1" x14ac:dyDescent="0.35">
      <c r="A981">
        <v>11711243</v>
      </c>
      <c r="B981">
        <v>100006742498</v>
      </c>
      <c r="C981">
        <v>6096202</v>
      </c>
      <c r="D981">
        <v>1</v>
      </c>
      <c r="E981" t="s">
        <v>1267</v>
      </c>
      <c r="F981">
        <v>4</v>
      </c>
      <c r="G981" t="s">
        <v>69</v>
      </c>
      <c r="H981">
        <v>1051</v>
      </c>
      <c r="I981">
        <v>6</v>
      </c>
      <c r="J981" t="s">
        <v>1673</v>
      </c>
      <c r="K981">
        <v>20588</v>
      </c>
    </row>
    <row r="982" spans="1:11" ht="15" customHeight="1" x14ac:dyDescent="0.35">
      <c r="A982">
        <v>11711247</v>
      </c>
      <c r="B982">
        <v>100006742501</v>
      </c>
      <c r="C982">
        <v>6097101</v>
      </c>
      <c r="D982">
        <v>5</v>
      </c>
      <c r="E982" t="s">
        <v>780</v>
      </c>
      <c r="F982">
        <v>1</v>
      </c>
      <c r="G982" t="s">
        <v>60</v>
      </c>
      <c r="H982">
        <v>1021</v>
      </c>
      <c r="I982">
        <v>7</v>
      </c>
      <c r="J982" t="s">
        <v>1673</v>
      </c>
      <c r="K982">
        <v>14072</v>
      </c>
    </row>
    <row r="983" spans="1:11" ht="15" customHeight="1" x14ac:dyDescent="0.35">
      <c r="A983">
        <v>11711261</v>
      </c>
      <c r="B983">
        <v>100006742507</v>
      </c>
      <c r="C983">
        <v>6098201</v>
      </c>
      <c r="D983">
        <v>4</v>
      </c>
      <c r="E983" t="s">
        <v>929</v>
      </c>
      <c r="F983">
        <v>1</v>
      </c>
      <c r="G983" t="s">
        <v>65</v>
      </c>
      <c r="H983">
        <v>1033</v>
      </c>
      <c r="I983">
        <v>17</v>
      </c>
      <c r="J983" t="s">
        <v>1673</v>
      </c>
      <c r="K983">
        <v>729</v>
      </c>
    </row>
    <row r="984" spans="1:11" ht="15" customHeight="1" x14ac:dyDescent="0.35">
      <c r="A984">
        <v>11711262</v>
      </c>
      <c r="B984">
        <v>100006742507</v>
      </c>
      <c r="C984">
        <v>6098201</v>
      </c>
      <c r="D984">
        <v>4</v>
      </c>
      <c r="E984" t="s">
        <v>929</v>
      </c>
      <c r="F984">
        <v>2</v>
      </c>
      <c r="G984" t="s">
        <v>65</v>
      </c>
      <c r="H984">
        <v>1033</v>
      </c>
      <c r="I984">
        <v>17</v>
      </c>
      <c r="J984" t="s">
        <v>1673</v>
      </c>
      <c r="K984">
        <v>729</v>
      </c>
    </row>
    <row r="985" spans="1:11" ht="15" customHeight="1" x14ac:dyDescent="0.35">
      <c r="A985">
        <v>11711265</v>
      </c>
      <c r="B985">
        <v>100006742509</v>
      </c>
      <c r="C985">
        <v>6096901</v>
      </c>
      <c r="D985">
        <v>3</v>
      </c>
      <c r="E985" t="s">
        <v>1340</v>
      </c>
      <c r="F985">
        <v>1</v>
      </c>
      <c r="G985" t="s">
        <v>51</v>
      </c>
      <c r="H985">
        <v>1057</v>
      </c>
      <c r="I985">
        <v>13</v>
      </c>
      <c r="J985" t="s">
        <v>1673</v>
      </c>
      <c r="K985">
        <v>24785</v>
      </c>
    </row>
    <row r="986" spans="1:11" ht="15" customHeight="1" x14ac:dyDescent="0.35">
      <c r="A986">
        <v>11711273</v>
      </c>
      <c r="B986">
        <v>100006742514</v>
      </c>
      <c r="C986">
        <v>6097102</v>
      </c>
      <c r="D986">
        <v>2</v>
      </c>
      <c r="E986" t="s">
        <v>780</v>
      </c>
      <c r="F986">
        <v>2</v>
      </c>
      <c r="G986" t="s">
        <v>60</v>
      </c>
      <c r="H986">
        <v>1021</v>
      </c>
      <c r="I986">
        <v>7</v>
      </c>
      <c r="J986" t="s">
        <v>1673</v>
      </c>
      <c r="K986">
        <v>14072</v>
      </c>
    </row>
    <row r="987" spans="1:11" ht="15" customHeight="1" x14ac:dyDescent="0.35">
      <c r="A987">
        <v>11711274</v>
      </c>
      <c r="B987">
        <v>100006742514</v>
      </c>
      <c r="C987">
        <v>6097102</v>
      </c>
      <c r="D987">
        <v>2</v>
      </c>
      <c r="E987" t="s">
        <v>780</v>
      </c>
      <c r="F987">
        <v>3</v>
      </c>
      <c r="G987" t="s">
        <v>60</v>
      </c>
      <c r="H987">
        <v>1021</v>
      </c>
      <c r="I987">
        <v>7</v>
      </c>
      <c r="J987" t="s">
        <v>1673</v>
      </c>
      <c r="K987">
        <v>14072</v>
      </c>
    </row>
    <row r="988" spans="1:11" ht="15" customHeight="1" x14ac:dyDescent="0.35">
      <c r="A988">
        <v>11711275</v>
      </c>
      <c r="B988">
        <v>100006742515</v>
      </c>
      <c r="C988">
        <v>6097103</v>
      </c>
      <c r="D988">
        <v>1</v>
      </c>
      <c r="E988" t="s">
        <v>780</v>
      </c>
      <c r="F988">
        <v>4</v>
      </c>
      <c r="G988" t="s">
        <v>60</v>
      </c>
      <c r="H988">
        <v>1021</v>
      </c>
      <c r="I988">
        <v>7</v>
      </c>
      <c r="J988" t="s">
        <v>1673</v>
      </c>
      <c r="K988">
        <v>14072</v>
      </c>
    </row>
    <row r="989" spans="1:11" ht="15" customHeight="1" x14ac:dyDescent="0.35">
      <c r="A989">
        <v>11711276</v>
      </c>
      <c r="B989">
        <v>100006742515</v>
      </c>
      <c r="C989">
        <v>6097103</v>
      </c>
      <c r="D989">
        <v>1</v>
      </c>
      <c r="E989" t="s">
        <v>780</v>
      </c>
      <c r="F989">
        <v>5</v>
      </c>
      <c r="G989" t="s">
        <v>60</v>
      </c>
      <c r="H989">
        <v>1021</v>
      </c>
      <c r="I989">
        <v>7</v>
      </c>
      <c r="J989" t="s">
        <v>1673</v>
      </c>
      <c r="K989">
        <v>14072</v>
      </c>
    </row>
    <row r="990" spans="1:11" ht="15" customHeight="1" x14ac:dyDescent="0.35">
      <c r="A990">
        <v>11711277</v>
      </c>
      <c r="B990">
        <v>100006742517</v>
      </c>
      <c r="C990">
        <v>6098102</v>
      </c>
      <c r="D990">
        <v>2</v>
      </c>
      <c r="E990" t="s">
        <v>695</v>
      </c>
      <c r="F990">
        <v>1</v>
      </c>
      <c r="G990" t="s">
        <v>48</v>
      </c>
      <c r="H990">
        <v>1012</v>
      </c>
      <c r="I990">
        <v>12</v>
      </c>
      <c r="J990" t="s">
        <v>1673</v>
      </c>
      <c r="K990">
        <v>6433</v>
      </c>
    </row>
    <row r="991" spans="1:11" ht="15" customHeight="1" x14ac:dyDescent="0.35">
      <c r="A991">
        <v>11711278</v>
      </c>
      <c r="B991">
        <v>100006742518</v>
      </c>
      <c r="C991">
        <v>6098202</v>
      </c>
      <c r="D991">
        <v>1</v>
      </c>
      <c r="E991" t="s">
        <v>929</v>
      </c>
      <c r="F991">
        <v>3</v>
      </c>
      <c r="G991" t="s">
        <v>65</v>
      </c>
      <c r="H991">
        <v>1033</v>
      </c>
      <c r="I991">
        <v>17</v>
      </c>
      <c r="J991" t="s">
        <v>1673</v>
      </c>
      <c r="K991">
        <v>729</v>
      </c>
    </row>
    <row r="992" spans="1:11" ht="15" customHeight="1" x14ac:dyDescent="0.35">
      <c r="A992">
        <v>11711279</v>
      </c>
      <c r="B992">
        <v>100006742519</v>
      </c>
      <c r="C992">
        <v>6096801</v>
      </c>
      <c r="D992">
        <v>1</v>
      </c>
      <c r="E992" t="s">
        <v>1343</v>
      </c>
      <c r="F992">
        <v>1</v>
      </c>
      <c r="G992" t="s">
        <v>51</v>
      </c>
      <c r="H992">
        <v>1057</v>
      </c>
      <c r="I992">
        <v>14</v>
      </c>
      <c r="J992" t="s">
        <v>1673</v>
      </c>
      <c r="K992">
        <v>24785</v>
      </c>
    </row>
    <row r="993" spans="1:11" ht="15" customHeight="1" x14ac:dyDescent="0.35">
      <c r="A993">
        <v>11711295</v>
      </c>
      <c r="B993">
        <v>100006742529</v>
      </c>
      <c r="C993">
        <v>6098601</v>
      </c>
      <c r="D993">
        <v>3</v>
      </c>
      <c r="E993" t="s">
        <v>698</v>
      </c>
      <c r="F993">
        <v>1</v>
      </c>
      <c r="G993" t="s">
        <v>48</v>
      </c>
      <c r="H993">
        <v>1012</v>
      </c>
      <c r="I993">
        <v>13</v>
      </c>
      <c r="J993" t="s">
        <v>1673</v>
      </c>
      <c r="K993">
        <v>6433</v>
      </c>
    </row>
    <row r="994" spans="1:11" ht="15" customHeight="1" x14ac:dyDescent="0.35">
      <c r="A994">
        <v>11711301</v>
      </c>
      <c r="B994">
        <v>100006742532</v>
      </c>
      <c r="C994">
        <v>6098701</v>
      </c>
      <c r="D994">
        <v>1</v>
      </c>
      <c r="E994" t="s">
        <v>700</v>
      </c>
      <c r="F994">
        <v>1</v>
      </c>
      <c r="G994" t="s">
        <v>48</v>
      </c>
      <c r="H994">
        <v>1012</v>
      </c>
      <c r="I994">
        <v>14</v>
      </c>
      <c r="J994" t="s">
        <v>1673</v>
      </c>
      <c r="K994">
        <v>32420</v>
      </c>
    </row>
    <row r="995" spans="1:11" ht="15" customHeight="1" x14ac:dyDescent="0.35">
      <c r="A995">
        <v>11711305</v>
      </c>
      <c r="B995">
        <v>100006742536</v>
      </c>
      <c r="C995">
        <v>6098901</v>
      </c>
      <c r="D995">
        <v>3</v>
      </c>
      <c r="E995" t="s">
        <v>1046</v>
      </c>
      <c r="F995">
        <v>1</v>
      </c>
      <c r="G995" t="s">
        <v>56</v>
      </c>
      <c r="H995">
        <v>1036</v>
      </c>
      <c r="I995">
        <v>9</v>
      </c>
      <c r="J995" t="s">
        <v>1673</v>
      </c>
      <c r="K995">
        <v>5170</v>
      </c>
    </row>
    <row r="996" spans="1:11" ht="15" customHeight="1" x14ac:dyDescent="0.35">
      <c r="A996">
        <v>11711309</v>
      </c>
      <c r="B996">
        <v>100006742540</v>
      </c>
      <c r="C996">
        <v>6099001</v>
      </c>
      <c r="D996">
        <v>2</v>
      </c>
      <c r="E996" t="s">
        <v>1426</v>
      </c>
      <c r="F996">
        <v>1</v>
      </c>
      <c r="G996" t="s">
        <v>72</v>
      </c>
      <c r="H996">
        <v>1069</v>
      </c>
      <c r="I996">
        <v>10</v>
      </c>
      <c r="J996" t="s">
        <v>1673</v>
      </c>
      <c r="K996">
        <v>6916</v>
      </c>
    </row>
    <row r="997" spans="1:11" ht="15" customHeight="1" x14ac:dyDescent="0.35">
      <c r="A997">
        <v>11711310</v>
      </c>
      <c r="B997">
        <v>100006742541</v>
      </c>
      <c r="C997">
        <v>6098801</v>
      </c>
      <c r="D997">
        <v>1</v>
      </c>
      <c r="E997" t="s">
        <v>1048</v>
      </c>
      <c r="F997">
        <v>1</v>
      </c>
      <c r="G997" t="s">
        <v>56</v>
      </c>
      <c r="H997">
        <v>1036</v>
      </c>
      <c r="I997">
        <v>10</v>
      </c>
      <c r="J997" t="s">
        <v>1673</v>
      </c>
      <c r="K997">
        <v>5170</v>
      </c>
    </row>
    <row r="998" spans="1:11" ht="15" customHeight="1" x14ac:dyDescent="0.35">
      <c r="A998">
        <v>11711313</v>
      </c>
      <c r="B998">
        <v>100006742545</v>
      </c>
      <c r="C998">
        <v>6099101</v>
      </c>
      <c r="D998">
        <v>4</v>
      </c>
      <c r="E998" t="s">
        <v>1307</v>
      </c>
      <c r="F998">
        <v>1</v>
      </c>
      <c r="G998" t="s">
        <v>57</v>
      </c>
      <c r="H998">
        <v>1054</v>
      </c>
      <c r="I998">
        <v>12</v>
      </c>
      <c r="J998" t="s">
        <v>1673</v>
      </c>
      <c r="K998">
        <v>7021</v>
      </c>
    </row>
    <row r="999" spans="1:11" ht="15" customHeight="1" x14ac:dyDescent="0.35">
      <c r="A999">
        <v>11711332</v>
      </c>
      <c r="B999">
        <v>100006742562</v>
      </c>
      <c r="C999">
        <v>6101401</v>
      </c>
      <c r="D999">
        <v>1</v>
      </c>
      <c r="E999" t="s">
        <v>719</v>
      </c>
      <c r="F999">
        <v>1</v>
      </c>
      <c r="G999" t="s">
        <v>49</v>
      </c>
      <c r="H999">
        <v>1018</v>
      </c>
      <c r="I999">
        <v>7</v>
      </c>
      <c r="J999" t="s">
        <v>1673</v>
      </c>
      <c r="K999">
        <v>17498</v>
      </c>
    </row>
    <row r="1000" spans="1:11" ht="15" customHeight="1" x14ac:dyDescent="0.35">
      <c r="A1000">
        <v>11711340</v>
      </c>
      <c r="B1000">
        <v>100006742572</v>
      </c>
      <c r="C1000">
        <v>6102701</v>
      </c>
      <c r="D1000">
        <v>2</v>
      </c>
      <c r="E1000" t="s">
        <v>613</v>
      </c>
      <c r="F1000">
        <v>1</v>
      </c>
      <c r="G1000" t="s">
        <v>52</v>
      </c>
      <c r="H1000">
        <v>1003</v>
      </c>
      <c r="I1000">
        <v>23</v>
      </c>
      <c r="J1000" t="s">
        <v>1673</v>
      </c>
      <c r="K1000">
        <v>14133</v>
      </c>
    </row>
    <row r="1001" spans="1:11" ht="15" customHeight="1" x14ac:dyDescent="0.35">
      <c r="A1001">
        <v>11711341</v>
      </c>
      <c r="B1001">
        <v>100006742573</v>
      </c>
      <c r="C1001">
        <v>6102702</v>
      </c>
      <c r="D1001">
        <v>1</v>
      </c>
      <c r="E1001" t="s">
        <v>613</v>
      </c>
      <c r="F1001">
        <v>2</v>
      </c>
      <c r="G1001" t="s">
        <v>52</v>
      </c>
      <c r="H1001">
        <v>1003</v>
      </c>
      <c r="I1001">
        <v>23</v>
      </c>
      <c r="J1001" t="s">
        <v>1673</v>
      </c>
      <c r="K1001">
        <v>14133</v>
      </c>
    </row>
    <row r="1002" spans="1:11" ht="15" customHeight="1" x14ac:dyDescent="0.35">
      <c r="A1002">
        <v>11711366</v>
      </c>
      <c r="B1002">
        <v>100006742579</v>
      </c>
      <c r="C1002">
        <v>6103701</v>
      </c>
      <c r="D1002">
        <v>2</v>
      </c>
      <c r="E1002" t="s">
        <v>721</v>
      </c>
      <c r="F1002">
        <v>1</v>
      </c>
      <c r="G1002" t="s">
        <v>49</v>
      </c>
      <c r="H1002">
        <v>1018</v>
      </c>
      <c r="I1002">
        <v>8</v>
      </c>
      <c r="J1002" t="s">
        <v>1673</v>
      </c>
      <c r="K1002">
        <v>17498</v>
      </c>
    </row>
    <row r="1003" spans="1:11" ht="15" customHeight="1" x14ac:dyDescent="0.35">
      <c r="A1003">
        <v>11711367</v>
      </c>
      <c r="B1003">
        <v>100006742579</v>
      </c>
      <c r="C1003">
        <v>6103701</v>
      </c>
      <c r="D1003">
        <v>2</v>
      </c>
      <c r="E1003" t="s">
        <v>721</v>
      </c>
      <c r="F1003">
        <v>2</v>
      </c>
      <c r="G1003" t="s">
        <v>49</v>
      </c>
      <c r="H1003">
        <v>1018</v>
      </c>
      <c r="I1003">
        <v>8</v>
      </c>
      <c r="J1003" t="s">
        <v>1673</v>
      </c>
      <c r="K1003">
        <v>17498</v>
      </c>
    </row>
    <row r="1004" spans="1:11" ht="15" customHeight="1" x14ac:dyDescent="0.35">
      <c r="A1004">
        <v>11711368</v>
      </c>
      <c r="B1004">
        <v>100006742580</v>
      </c>
      <c r="C1004">
        <v>6103702</v>
      </c>
      <c r="D1004">
        <v>2</v>
      </c>
      <c r="E1004" t="s">
        <v>721</v>
      </c>
      <c r="F1004">
        <v>3</v>
      </c>
      <c r="G1004" t="s">
        <v>49</v>
      </c>
      <c r="H1004">
        <v>1018</v>
      </c>
      <c r="I1004">
        <v>8</v>
      </c>
      <c r="J1004" t="s">
        <v>1673</v>
      </c>
      <c r="K1004">
        <v>17498</v>
      </c>
    </row>
    <row r="1005" spans="1:11" ht="15" customHeight="1" x14ac:dyDescent="0.35">
      <c r="A1005">
        <v>11711369</v>
      </c>
      <c r="B1005">
        <v>100006742582</v>
      </c>
      <c r="C1005">
        <v>6104009</v>
      </c>
      <c r="D1005">
        <v>2</v>
      </c>
      <c r="E1005" t="s">
        <v>1009</v>
      </c>
      <c r="F1005">
        <v>1</v>
      </c>
      <c r="G1005" t="s">
        <v>66</v>
      </c>
      <c r="H1005">
        <v>1034</v>
      </c>
      <c r="I1005">
        <v>30</v>
      </c>
      <c r="J1005" t="s">
        <v>1673</v>
      </c>
      <c r="K1005">
        <v>24379</v>
      </c>
    </row>
    <row r="1006" spans="1:11" ht="15" customHeight="1" x14ac:dyDescent="0.35">
      <c r="A1006">
        <v>11711370</v>
      </c>
      <c r="B1006">
        <v>100006742583</v>
      </c>
      <c r="C1006">
        <v>6104011</v>
      </c>
      <c r="D1006">
        <v>2</v>
      </c>
      <c r="E1006" t="s">
        <v>1009</v>
      </c>
      <c r="F1006">
        <v>2</v>
      </c>
      <c r="G1006" t="s">
        <v>66</v>
      </c>
      <c r="H1006">
        <v>1034</v>
      </c>
      <c r="I1006">
        <v>30</v>
      </c>
      <c r="J1006" t="s">
        <v>1673</v>
      </c>
      <c r="K1006">
        <v>24379</v>
      </c>
    </row>
    <row r="1007" spans="1:11" ht="15" customHeight="1" x14ac:dyDescent="0.35">
      <c r="A1007">
        <v>11711371</v>
      </c>
      <c r="B1007">
        <v>100006742584</v>
      </c>
      <c r="C1007">
        <v>6104012</v>
      </c>
      <c r="D1007">
        <v>2</v>
      </c>
      <c r="E1007" t="s">
        <v>1009</v>
      </c>
      <c r="F1007">
        <v>3</v>
      </c>
      <c r="G1007" t="s">
        <v>66</v>
      </c>
      <c r="H1007">
        <v>1034</v>
      </c>
      <c r="I1007">
        <v>30</v>
      </c>
      <c r="J1007" t="s">
        <v>1673</v>
      </c>
      <c r="K1007">
        <v>24379</v>
      </c>
    </row>
    <row r="1008" spans="1:11" ht="15" customHeight="1" x14ac:dyDescent="0.35">
      <c r="A1008">
        <v>11711372</v>
      </c>
      <c r="B1008">
        <v>100006742585</v>
      </c>
      <c r="C1008">
        <v>6104013</v>
      </c>
      <c r="D1008">
        <v>2</v>
      </c>
      <c r="E1008" t="s">
        <v>1009</v>
      </c>
      <c r="F1008">
        <v>4</v>
      </c>
      <c r="G1008" t="s">
        <v>66</v>
      </c>
      <c r="H1008">
        <v>1034</v>
      </c>
      <c r="I1008">
        <v>30</v>
      </c>
      <c r="J1008" t="s">
        <v>1673</v>
      </c>
      <c r="K1008">
        <v>24379</v>
      </c>
    </row>
    <row r="1009" spans="1:11" ht="15" customHeight="1" x14ac:dyDescent="0.35">
      <c r="A1009">
        <v>11711373</v>
      </c>
      <c r="B1009">
        <v>100006742586</v>
      </c>
      <c r="C1009">
        <v>6104014</v>
      </c>
      <c r="D1009">
        <v>2</v>
      </c>
      <c r="E1009" t="s">
        <v>1009</v>
      </c>
      <c r="F1009">
        <v>5</v>
      </c>
      <c r="G1009" t="s">
        <v>66</v>
      </c>
      <c r="H1009">
        <v>1034</v>
      </c>
      <c r="I1009">
        <v>30</v>
      </c>
      <c r="J1009" t="s">
        <v>1673</v>
      </c>
      <c r="K1009">
        <v>24379</v>
      </c>
    </row>
    <row r="1010" spans="1:11" ht="15" customHeight="1" x14ac:dyDescent="0.35">
      <c r="A1010">
        <v>11711374</v>
      </c>
      <c r="B1010">
        <v>100006742587</v>
      </c>
      <c r="C1010">
        <v>6104015</v>
      </c>
      <c r="D1010">
        <v>2</v>
      </c>
      <c r="E1010" t="s">
        <v>1009</v>
      </c>
      <c r="F1010">
        <v>6</v>
      </c>
      <c r="G1010" t="s">
        <v>66</v>
      </c>
      <c r="H1010">
        <v>1034</v>
      </c>
      <c r="I1010">
        <v>30</v>
      </c>
      <c r="J1010" t="s">
        <v>1673</v>
      </c>
      <c r="K1010">
        <v>24379</v>
      </c>
    </row>
    <row r="1011" spans="1:11" ht="15" customHeight="1" x14ac:dyDescent="0.35">
      <c r="A1011">
        <v>11711375</v>
      </c>
      <c r="B1011">
        <v>100006742587</v>
      </c>
      <c r="C1011">
        <v>6104015</v>
      </c>
      <c r="D1011">
        <v>2</v>
      </c>
      <c r="E1011" t="s">
        <v>1009</v>
      </c>
      <c r="F1011">
        <v>7</v>
      </c>
      <c r="G1011" t="s">
        <v>66</v>
      </c>
      <c r="H1011">
        <v>1034</v>
      </c>
      <c r="I1011">
        <v>30</v>
      </c>
      <c r="J1011" t="s">
        <v>1673</v>
      </c>
      <c r="K1011">
        <v>24379</v>
      </c>
    </row>
    <row r="1012" spans="1:11" ht="15" customHeight="1" x14ac:dyDescent="0.35">
      <c r="A1012">
        <v>11711376</v>
      </c>
      <c r="B1012">
        <v>100006742588</v>
      </c>
      <c r="C1012">
        <v>6104016</v>
      </c>
      <c r="D1012">
        <v>2</v>
      </c>
      <c r="E1012" t="s">
        <v>1009</v>
      </c>
      <c r="F1012">
        <v>8</v>
      </c>
      <c r="G1012" t="s">
        <v>66</v>
      </c>
      <c r="H1012">
        <v>1034</v>
      </c>
      <c r="I1012">
        <v>30</v>
      </c>
      <c r="J1012" t="s">
        <v>1673</v>
      </c>
      <c r="K1012">
        <v>24379</v>
      </c>
    </row>
    <row r="1013" spans="1:11" ht="15" customHeight="1" x14ac:dyDescent="0.35">
      <c r="A1013">
        <v>11711377</v>
      </c>
      <c r="B1013">
        <v>100006742588</v>
      </c>
      <c r="C1013">
        <v>6104016</v>
      </c>
      <c r="D1013">
        <v>2</v>
      </c>
      <c r="E1013" t="s">
        <v>1009</v>
      </c>
      <c r="F1013">
        <v>9</v>
      </c>
      <c r="G1013" t="s">
        <v>66</v>
      </c>
      <c r="H1013">
        <v>1034</v>
      </c>
      <c r="I1013">
        <v>30</v>
      </c>
      <c r="J1013" t="s">
        <v>1673</v>
      </c>
      <c r="K1013">
        <v>24379</v>
      </c>
    </row>
    <row r="1014" spans="1:11" ht="15" customHeight="1" x14ac:dyDescent="0.35">
      <c r="A1014">
        <v>11711378</v>
      </c>
      <c r="B1014">
        <v>100006742589</v>
      </c>
      <c r="C1014">
        <v>6104017</v>
      </c>
      <c r="D1014">
        <v>2</v>
      </c>
      <c r="E1014" t="s">
        <v>1009</v>
      </c>
      <c r="F1014">
        <v>10</v>
      </c>
      <c r="G1014" t="s">
        <v>66</v>
      </c>
      <c r="H1014">
        <v>1034</v>
      </c>
      <c r="I1014">
        <v>30</v>
      </c>
      <c r="J1014" t="s">
        <v>1673</v>
      </c>
      <c r="K1014">
        <v>24379</v>
      </c>
    </row>
    <row r="1015" spans="1:11" ht="15" customHeight="1" x14ac:dyDescent="0.35">
      <c r="A1015">
        <v>11711379</v>
      </c>
      <c r="B1015">
        <v>100006742590</v>
      </c>
      <c r="C1015">
        <v>6104018</v>
      </c>
      <c r="D1015">
        <v>2</v>
      </c>
      <c r="E1015" t="s">
        <v>1009</v>
      </c>
      <c r="F1015">
        <v>11</v>
      </c>
      <c r="G1015" t="s">
        <v>66</v>
      </c>
      <c r="H1015">
        <v>1034</v>
      </c>
      <c r="I1015">
        <v>30</v>
      </c>
      <c r="J1015" t="s">
        <v>1673</v>
      </c>
      <c r="K1015">
        <v>24379</v>
      </c>
    </row>
    <row r="1016" spans="1:11" ht="15" customHeight="1" x14ac:dyDescent="0.35">
      <c r="A1016">
        <v>11711380</v>
      </c>
      <c r="B1016">
        <v>100006742591</v>
      </c>
      <c r="C1016">
        <v>6104019</v>
      </c>
      <c r="D1016">
        <v>2</v>
      </c>
      <c r="E1016" t="s">
        <v>1009</v>
      </c>
      <c r="F1016">
        <v>12</v>
      </c>
      <c r="G1016" t="s">
        <v>66</v>
      </c>
      <c r="H1016">
        <v>1034</v>
      </c>
      <c r="I1016">
        <v>30</v>
      </c>
      <c r="J1016" t="s">
        <v>1673</v>
      </c>
      <c r="K1016">
        <v>24379</v>
      </c>
    </row>
    <row r="1017" spans="1:11" ht="15" customHeight="1" x14ac:dyDescent="0.35">
      <c r="A1017">
        <v>11711381</v>
      </c>
      <c r="B1017">
        <v>100006742591</v>
      </c>
      <c r="C1017">
        <v>6104019</v>
      </c>
      <c r="D1017">
        <v>2</v>
      </c>
      <c r="E1017" t="s">
        <v>1009</v>
      </c>
      <c r="F1017">
        <v>13</v>
      </c>
      <c r="G1017" t="s">
        <v>66</v>
      </c>
      <c r="H1017">
        <v>1034</v>
      </c>
      <c r="I1017">
        <v>30</v>
      </c>
      <c r="J1017" t="s">
        <v>1673</v>
      </c>
      <c r="K1017">
        <v>24379</v>
      </c>
    </row>
    <row r="1018" spans="1:11" ht="15" customHeight="1" x14ac:dyDescent="0.35">
      <c r="A1018">
        <v>11711382</v>
      </c>
      <c r="B1018">
        <v>100006742592</v>
      </c>
      <c r="C1018">
        <v>6104020</v>
      </c>
      <c r="D1018">
        <v>2</v>
      </c>
      <c r="E1018" t="s">
        <v>1009</v>
      </c>
      <c r="F1018">
        <v>14</v>
      </c>
      <c r="G1018" t="s">
        <v>66</v>
      </c>
      <c r="H1018">
        <v>1034</v>
      </c>
      <c r="I1018">
        <v>30</v>
      </c>
      <c r="J1018" t="s">
        <v>1673</v>
      </c>
      <c r="K1018">
        <v>24379</v>
      </c>
    </row>
    <row r="1019" spans="1:11" ht="15" customHeight="1" x14ac:dyDescent="0.35">
      <c r="A1019">
        <v>11711383</v>
      </c>
      <c r="B1019">
        <v>100006742593</v>
      </c>
      <c r="C1019">
        <v>6104021</v>
      </c>
      <c r="D1019">
        <v>2</v>
      </c>
      <c r="E1019" t="s">
        <v>1009</v>
      </c>
      <c r="F1019">
        <v>15</v>
      </c>
      <c r="G1019" t="s">
        <v>66</v>
      </c>
      <c r="H1019">
        <v>1034</v>
      </c>
      <c r="I1019">
        <v>30</v>
      </c>
      <c r="J1019" t="s">
        <v>1673</v>
      </c>
      <c r="K1019">
        <v>24379</v>
      </c>
    </row>
    <row r="1020" spans="1:11" ht="15" customHeight="1" x14ac:dyDescent="0.35">
      <c r="A1020">
        <v>11711384</v>
      </c>
      <c r="B1020">
        <v>100006742594</v>
      </c>
      <c r="C1020">
        <v>6104022</v>
      </c>
      <c r="D1020">
        <v>2</v>
      </c>
      <c r="E1020" t="s">
        <v>1009</v>
      </c>
      <c r="F1020">
        <v>16</v>
      </c>
      <c r="G1020" t="s">
        <v>66</v>
      </c>
      <c r="H1020">
        <v>1034</v>
      </c>
      <c r="I1020">
        <v>30</v>
      </c>
      <c r="J1020" t="s">
        <v>1673</v>
      </c>
      <c r="K1020">
        <v>24379</v>
      </c>
    </row>
    <row r="1021" spans="1:11" ht="15" customHeight="1" x14ac:dyDescent="0.35">
      <c r="A1021">
        <v>11711385</v>
      </c>
      <c r="B1021">
        <v>100006742595</v>
      </c>
      <c r="C1021">
        <v>6104023</v>
      </c>
      <c r="D1021">
        <v>2</v>
      </c>
      <c r="E1021" t="s">
        <v>1009</v>
      </c>
      <c r="F1021">
        <v>17</v>
      </c>
      <c r="G1021" t="s">
        <v>66</v>
      </c>
      <c r="H1021">
        <v>1034</v>
      </c>
      <c r="I1021">
        <v>30</v>
      </c>
      <c r="J1021" t="s">
        <v>1673</v>
      </c>
      <c r="K1021">
        <v>24379</v>
      </c>
    </row>
    <row r="1022" spans="1:11" ht="15" customHeight="1" x14ac:dyDescent="0.35">
      <c r="A1022">
        <v>11711386</v>
      </c>
      <c r="B1022">
        <v>100006742596</v>
      </c>
      <c r="C1022">
        <v>6104024</v>
      </c>
      <c r="D1022">
        <v>2</v>
      </c>
      <c r="E1022" t="s">
        <v>1009</v>
      </c>
      <c r="F1022">
        <v>18</v>
      </c>
      <c r="G1022" t="s">
        <v>66</v>
      </c>
      <c r="H1022">
        <v>1034</v>
      </c>
      <c r="I1022">
        <v>30</v>
      </c>
      <c r="J1022" t="s">
        <v>1673</v>
      </c>
      <c r="K1022">
        <v>24379</v>
      </c>
    </row>
    <row r="1023" spans="1:11" ht="15" customHeight="1" x14ac:dyDescent="0.35">
      <c r="A1023">
        <v>11711387</v>
      </c>
      <c r="B1023">
        <v>100006742597</v>
      </c>
      <c r="C1023">
        <v>6104025</v>
      </c>
      <c r="D1023">
        <v>2</v>
      </c>
      <c r="E1023" t="s">
        <v>1009</v>
      </c>
      <c r="F1023">
        <v>19</v>
      </c>
      <c r="G1023" t="s">
        <v>66</v>
      </c>
      <c r="H1023">
        <v>1034</v>
      </c>
      <c r="I1023">
        <v>30</v>
      </c>
      <c r="J1023" t="s">
        <v>1673</v>
      </c>
      <c r="K1023">
        <v>24379</v>
      </c>
    </row>
    <row r="1024" spans="1:11" ht="15" customHeight="1" x14ac:dyDescent="0.35">
      <c r="A1024">
        <v>11711388</v>
      </c>
      <c r="B1024">
        <v>100006742598</v>
      </c>
      <c r="C1024">
        <v>6104026</v>
      </c>
      <c r="D1024">
        <v>2</v>
      </c>
      <c r="E1024" t="s">
        <v>1009</v>
      </c>
      <c r="F1024">
        <v>20</v>
      </c>
      <c r="G1024" t="s">
        <v>66</v>
      </c>
      <c r="H1024">
        <v>1034</v>
      </c>
      <c r="I1024">
        <v>30</v>
      </c>
      <c r="J1024" t="s">
        <v>1673</v>
      </c>
      <c r="K1024">
        <v>24379</v>
      </c>
    </row>
    <row r="1025" spans="1:11" ht="15" customHeight="1" x14ac:dyDescent="0.35">
      <c r="A1025">
        <v>11711393</v>
      </c>
      <c r="B1025">
        <v>100006742614</v>
      </c>
      <c r="C1025">
        <v>6104701</v>
      </c>
      <c r="D1025">
        <v>4</v>
      </c>
      <c r="E1025" t="s">
        <v>1212</v>
      </c>
      <c r="F1025">
        <v>1</v>
      </c>
      <c r="G1025" t="s">
        <v>62</v>
      </c>
      <c r="H1025">
        <v>1042</v>
      </c>
      <c r="I1025">
        <v>43</v>
      </c>
      <c r="J1025" t="s">
        <v>1673</v>
      </c>
      <c r="K1025">
        <v>7047</v>
      </c>
    </row>
    <row r="1026" spans="1:11" ht="15" customHeight="1" x14ac:dyDescent="0.35">
      <c r="A1026">
        <v>11711403</v>
      </c>
      <c r="B1026">
        <v>100006742616</v>
      </c>
      <c r="C1026">
        <v>6104702</v>
      </c>
      <c r="D1026">
        <v>2</v>
      </c>
      <c r="E1026" t="s">
        <v>1212</v>
      </c>
      <c r="F1026">
        <v>2</v>
      </c>
      <c r="G1026" t="s">
        <v>62</v>
      </c>
      <c r="H1026">
        <v>1042</v>
      </c>
      <c r="I1026">
        <v>43</v>
      </c>
      <c r="J1026" t="s">
        <v>1673</v>
      </c>
      <c r="K1026">
        <v>7047</v>
      </c>
    </row>
    <row r="1027" spans="1:11" ht="15" customHeight="1" x14ac:dyDescent="0.35">
      <c r="A1027">
        <v>11711423</v>
      </c>
      <c r="B1027">
        <v>100006742620</v>
      </c>
      <c r="C1027">
        <v>6104601</v>
      </c>
      <c r="D1027">
        <v>4</v>
      </c>
      <c r="E1027" t="s">
        <v>1011</v>
      </c>
      <c r="F1027">
        <v>1</v>
      </c>
      <c r="G1027" t="s">
        <v>66</v>
      </c>
      <c r="H1027">
        <v>1034</v>
      </c>
      <c r="I1027">
        <v>31</v>
      </c>
      <c r="J1027" t="s">
        <v>1673</v>
      </c>
      <c r="K1027">
        <v>8997</v>
      </c>
    </row>
    <row r="1028" spans="1:11" ht="15" customHeight="1" x14ac:dyDescent="0.35">
      <c r="A1028">
        <v>11711432</v>
      </c>
      <c r="B1028">
        <v>100006742624</v>
      </c>
      <c r="C1028">
        <v>6105001</v>
      </c>
      <c r="D1028">
        <v>2</v>
      </c>
      <c r="E1028" t="s">
        <v>814</v>
      </c>
      <c r="F1028">
        <v>1</v>
      </c>
      <c r="G1028" t="s">
        <v>54</v>
      </c>
      <c r="H1028">
        <v>1022</v>
      </c>
      <c r="I1028">
        <v>11</v>
      </c>
      <c r="J1028" t="s">
        <v>1673</v>
      </c>
      <c r="K1028">
        <v>26981</v>
      </c>
    </row>
    <row r="1029" spans="1:11" ht="15" customHeight="1" x14ac:dyDescent="0.35">
      <c r="A1029">
        <v>11711433</v>
      </c>
      <c r="B1029">
        <v>100006742624</v>
      </c>
      <c r="C1029">
        <v>6105001</v>
      </c>
      <c r="D1029">
        <v>2</v>
      </c>
      <c r="E1029" t="s">
        <v>814</v>
      </c>
      <c r="F1029">
        <v>2</v>
      </c>
      <c r="G1029" t="s">
        <v>54</v>
      </c>
      <c r="H1029">
        <v>1022</v>
      </c>
      <c r="I1029">
        <v>11</v>
      </c>
      <c r="J1029" t="s">
        <v>1673</v>
      </c>
      <c r="K1029">
        <v>26981</v>
      </c>
    </row>
    <row r="1030" spans="1:11" ht="15" customHeight="1" x14ac:dyDescent="0.35">
      <c r="A1030">
        <v>11711434</v>
      </c>
      <c r="B1030">
        <v>100006742624</v>
      </c>
      <c r="C1030">
        <v>6105001</v>
      </c>
      <c r="D1030">
        <v>2</v>
      </c>
      <c r="E1030" t="s">
        <v>814</v>
      </c>
      <c r="F1030">
        <v>3</v>
      </c>
      <c r="G1030" t="s">
        <v>54</v>
      </c>
      <c r="H1030">
        <v>1022</v>
      </c>
      <c r="I1030">
        <v>11</v>
      </c>
      <c r="J1030" t="s">
        <v>1673</v>
      </c>
      <c r="K1030">
        <v>26981</v>
      </c>
    </row>
    <row r="1031" spans="1:11" ht="15" customHeight="1" x14ac:dyDescent="0.35">
      <c r="A1031">
        <v>11711435</v>
      </c>
      <c r="B1031">
        <v>100006742624</v>
      </c>
      <c r="C1031">
        <v>6105001</v>
      </c>
      <c r="D1031">
        <v>2</v>
      </c>
      <c r="E1031" t="s">
        <v>814</v>
      </c>
      <c r="F1031">
        <v>4</v>
      </c>
      <c r="G1031" t="s">
        <v>54</v>
      </c>
      <c r="H1031">
        <v>1022</v>
      </c>
      <c r="I1031">
        <v>11</v>
      </c>
      <c r="J1031" t="s">
        <v>1673</v>
      </c>
      <c r="K1031">
        <v>26981</v>
      </c>
    </row>
    <row r="1032" spans="1:11" ht="15" customHeight="1" x14ac:dyDescent="0.35">
      <c r="A1032">
        <v>11711436</v>
      </c>
      <c r="B1032">
        <v>100006742625</v>
      </c>
      <c r="C1032">
        <v>6105201</v>
      </c>
      <c r="D1032">
        <v>1</v>
      </c>
      <c r="E1032" t="s">
        <v>1078</v>
      </c>
      <c r="F1032">
        <v>1</v>
      </c>
      <c r="G1032" t="s">
        <v>50</v>
      </c>
      <c r="H1032">
        <v>1037</v>
      </c>
      <c r="I1032">
        <v>11</v>
      </c>
      <c r="J1032" t="s">
        <v>1673</v>
      </c>
      <c r="K1032">
        <v>20877</v>
      </c>
    </row>
    <row r="1033" spans="1:11" ht="15" customHeight="1" x14ac:dyDescent="0.35">
      <c r="A1033">
        <v>11711437</v>
      </c>
      <c r="B1033">
        <v>100006742626</v>
      </c>
      <c r="C1033">
        <v>6104602</v>
      </c>
      <c r="D1033">
        <v>1</v>
      </c>
      <c r="E1033" t="s">
        <v>1011</v>
      </c>
      <c r="F1033">
        <v>2</v>
      </c>
      <c r="G1033" t="s">
        <v>66</v>
      </c>
      <c r="H1033">
        <v>1034</v>
      </c>
      <c r="I1033">
        <v>31</v>
      </c>
      <c r="J1033" t="s">
        <v>1673</v>
      </c>
      <c r="K1033">
        <v>8997</v>
      </c>
    </row>
    <row r="1034" spans="1:11" ht="15" customHeight="1" x14ac:dyDescent="0.35">
      <c r="A1034">
        <v>11711438</v>
      </c>
      <c r="B1034">
        <v>100006742626</v>
      </c>
      <c r="C1034">
        <v>6104602</v>
      </c>
      <c r="D1034">
        <v>1</v>
      </c>
      <c r="E1034" t="s">
        <v>1011</v>
      </c>
      <c r="F1034">
        <v>3</v>
      </c>
      <c r="G1034" t="s">
        <v>66</v>
      </c>
      <c r="H1034">
        <v>1034</v>
      </c>
      <c r="I1034">
        <v>31</v>
      </c>
      <c r="J1034" t="s">
        <v>1673</v>
      </c>
      <c r="K1034">
        <v>8997</v>
      </c>
    </row>
    <row r="1035" spans="1:11" ht="15" customHeight="1" x14ac:dyDescent="0.35">
      <c r="A1035">
        <v>11711439</v>
      </c>
      <c r="B1035">
        <v>100006742626</v>
      </c>
      <c r="C1035">
        <v>6104602</v>
      </c>
      <c r="D1035">
        <v>1</v>
      </c>
      <c r="E1035" t="s">
        <v>1011</v>
      </c>
      <c r="F1035">
        <v>4</v>
      </c>
      <c r="G1035" t="s">
        <v>66</v>
      </c>
      <c r="H1035">
        <v>1034</v>
      </c>
      <c r="I1035">
        <v>31</v>
      </c>
      <c r="J1035" t="s">
        <v>1673</v>
      </c>
      <c r="K1035">
        <v>8997</v>
      </c>
    </row>
    <row r="1036" spans="1:11" ht="15" customHeight="1" x14ac:dyDescent="0.35">
      <c r="A1036">
        <v>11711451</v>
      </c>
      <c r="B1036">
        <v>100006742634</v>
      </c>
      <c r="C1036">
        <v>6104101</v>
      </c>
      <c r="D1036">
        <v>4</v>
      </c>
      <c r="E1036" t="s">
        <v>1269</v>
      </c>
      <c r="F1036">
        <v>1</v>
      </c>
      <c r="G1036" t="s">
        <v>69</v>
      </c>
      <c r="H1036">
        <v>1051</v>
      </c>
      <c r="I1036">
        <v>7</v>
      </c>
      <c r="J1036" t="s">
        <v>1673</v>
      </c>
      <c r="K1036">
        <v>20588</v>
      </c>
    </row>
    <row r="1037" spans="1:11" ht="15" customHeight="1" x14ac:dyDescent="0.35">
      <c r="A1037">
        <v>11711452</v>
      </c>
      <c r="B1037">
        <v>100006742635</v>
      </c>
      <c r="C1037">
        <v>6104201</v>
      </c>
      <c r="D1037">
        <v>3</v>
      </c>
      <c r="E1037" t="s">
        <v>1271</v>
      </c>
      <c r="F1037">
        <v>1</v>
      </c>
      <c r="G1037" t="s">
        <v>69</v>
      </c>
      <c r="H1037">
        <v>1051</v>
      </c>
      <c r="I1037">
        <v>8</v>
      </c>
      <c r="J1037" t="s">
        <v>1673</v>
      </c>
      <c r="K1037">
        <v>20588</v>
      </c>
    </row>
    <row r="1038" spans="1:11" ht="15" customHeight="1" x14ac:dyDescent="0.35">
      <c r="A1038">
        <v>11711458</v>
      </c>
      <c r="B1038">
        <v>100006742640</v>
      </c>
      <c r="C1038">
        <v>6106001</v>
      </c>
      <c r="D1038">
        <v>2</v>
      </c>
      <c r="E1038" t="s">
        <v>1215</v>
      </c>
      <c r="F1038">
        <v>1</v>
      </c>
      <c r="G1038" t="s">
        <v>62</v>
      </c>
      <c r="H1038">
        <v>1042</v>
      </c>
      <c r="I1038">
        <v>44</v>
      </c>
      <c r="J1038" t="s">
        <v>1673</v>
      </c>
      <c r="K1038">
        <v>8489</v>
      </c>
    </row>
    <row r="1039" spans="1:11" ht="15" customHeight="1" x14ac:dyDescent="0.35">
      <c r="A1039">
        <v>11711465</v>
      </c>
      <c r="B1039">
        <v>100006742646</v>
      </c>
      <c r="C1039">
        <v>6105601</v>
      </c>
      <c r="D1039">
        <v>1</v>
      </c>
      <c r="E1039" t="s">
        <v>1428</v>
      </c>
      <c r="F1039">
        <v>1</v>
      </c>
      <c r="G1039" t="s">
        <v>72</v>
      </c>
      <c r="H1039">
        <v>1069</v>
      </c>
      <c r="I1039">
        <v>11</v>
      </c>
      <c r="J1039" t="s">
        <v>1673</v>
      </c>
      <c r="K1039">
        <v>22976</v>
      </c>
    </row>
    <row r="1040" spans="1:11" ht="15" customHeight="1" x14ac:dyDescent="0.35">
      <c r="A1040">
        <v>11711466</v>
      </c>
      <c r="B1040">
        <v>100006742647</v>
      </c>
      <c r="C1040">
        <v>6105602</v>
      </c>
      <c r="D1040">
        <v>2</v>
      </c>
      <c r="E1040" t="s">
        <v>1428</v>
      </c>
      <c r="F1040">
        <v>2</v>
      </c>
      <c r="G1040" t="s">
        <v>72</v>
      </c>
      <c r="H1040">
        <v>1069</v>
      </c>
      <c r="I1040">
        <v>11</v>
      </c>
      <c r="J1040" t="s">
        <v>1673</v>
      </c>
      <c r="K1040">
        <v>22976</v>
      </c>
    </row>
    <row r="1041" spans="1:11" ht="15" customHeight="1" x14ac:dyDescent="0.35">
      <c r="A1041">
        <v>11711469</v>
      </c>
      <c r="B1041">
        <v>100006742651</v>
      </c>
      <c r="C1041">
        <v>6106701</v>
      </c>
      <c r="D1041">
        <v>4</v>
      </c>
      <c r="E1041" t="s">
        <v>1217</v>
      </c>
      <c r="F1041">
        <v>1</v>
      </c>
      <c r="G1041" t="s">
        <v>62</v>
      </c>
      <c r="H1041">
        <v>1042</v>
      </c>
      <c r="I1041">
        <v>45</v>
      </c>
      <c r="J1041" t="s">
        <v>1673</v>
      </c>
      <c r="K1041">
        <v>7047</v>
      </c>
    </row>
    <row r="1042" spans="1:11" ht="15" customHeight="1" x14ac:dyDescent="0.35">
      <c r="A1042">
        <v>11711481</v>
      </c>
      <c r="B1042">
        <v>100006742655</v>
      </c>
      <c r="C1042">
        <v>6107401</v>
      </c>
      <c r="D1042">
        <v>4</v>
      </c>
      <c r="E1042" t="s">
        <v>836</v>
      </c>
      <c r="F1042">
        <v>1</v>
      </c>
      <c r="G1042" t="s">
        <v>64</v>
      </c>
      <c r="H1042">
        <v>1026</v>
      </c>
      <c r="I1042">
        <v>8</v>
      </c>
      <c r="J1042" t="s">
        <v>1673</v>
      </c>
      <c r="K1042">
        <v>6275</v>
      </c>
    </row>
    <row r="1043" spans="1:11" ht="15" customHeight="1" x14ac:dyDescent="0.35">
      <c r="A1043">
        <v>11711482</v>
      </c>
      <c r="B1043">
        <v>100006742655</v>
      </c>
      <c r="C1043">
        <v>6107401</v>
      </c>
      <c r="D1043">
        <v>4</v>
      </c>
      <c r="E1043" t="s">
        <v>836</v>
      </c>
      <c r="F1043">
        <v>2</v>
      </c>
      <c r="G1043" t="s">
        <v>64</v>
      </c>
      <c r="H1043">
        <v>1026</v>
      </c>
      <c r="I1043">
        <v>8</v>
      </c>
      <c r="J1043" t="s">
        <v>1673</v>
      </c>
      <c r="K1043">
        <v>6275</v>
      </c>
    </row>
    <row r="1044" spans="1:11" ht="15" customHeight="1" x14ac:dyDescent="0.35">
      <c r="A1044">
        <v>11711496</v>
      </c>
      <c r="B1044">
        <v>100006742660</v>
      </c>
      <c r="C1044">
        <v>6107101</v>
      </c>
      <c r="D1044">
        <v>2</v>
      </c>
      <c r="E1044" t="s">
        <v>763</v>
      </c>
      <c r="F1044">
        <v>1</v>
      </c>
      <c r="G1044" t="s">
        <v>53</v>
      </c>
      <c r="H1044">
        <v>1020</v>
      </c>
      <c r="I1044">
        <v>6</v>
      </c>
      <c r="J1044" t="s">
        <v>1673</v>
      </c>
      <c r="K1044">
        <v>12434</v>
      </c>
    </row>
    <row r="1045" spans="1:11" ht="15" customHeight="1" x14ac:dyDescent="0.35">
      <c r="A1045">
        <v>11711497</v>
      </c>
      <c r="B1045">
        <v>100006742661</v>
      </c>
      <c r="C1045">
        <v>6107102</v>
      </c>
      <c r="D1045">
        <v>1</v>
      </c>
      <c r="E1045" t="s">
        <v>763</v>
      </c>
      <c r="F1045">
        <v>2</v>
      </c>
      <c r="G1045" t="s">
        <v>53</v>
      </c>
      <c r="H1045">
        <v>1020</v>
      </c>
      <c r="I1045">
        <v>6</v>
      </c>
      <c r="J1045" t="s">
        <v>1673</v>
      </c>
      <c r="K1045">
        <v>12434</v>
      </c>
    </row>
    <row r="1046" spans="1:11" ht="15" customHeight="1" x14ac:dyDescent="0.35">
      <c r="A1046">
        <v>11711498</v>
      </c>
      <c r="B1046">
        <v>100006742661</v>
      </c>
      <c r="C1046">
        <v>6107102</v>
      </c>
      <c r="D1046">
        <v>1</v>
      </c>
      <c r="E1046" t="s">
        <v>763</v>
      </c>
      <c r="F1046">
        <v>3</v>
      </c>
      <c r="G1046" t="s">
        <v>53</v>
      </c>
      <c r="H1046">
        <v>1020</v>
      </c>
      <c r="I1046">
        <v>6</v>
      </c>
      <c r="J1046" t="s">
        <v>1673</v>
      </c>
      <c r="K1046">
        <v>12434</v>
      </c>
    </row>
    <row r="1047" spans="1:11" ht="15" customHeight="1" x14ac:dyDescent="0.35">
      <c r="A1047">
        <v>11711499</v>
      </c>
      <c r="B1047">
        <v>100006742661</v>
      </c>
      <c r="C1047">
        <v>6107102</v>
      </c>
      <c r="D1047">
        <v>1</v>
      </c>
      <c r="E1047" t="s">
        <v>763</v>
      </c>
      <c r="F1047">
        <v>4</v>
      </c>
      <c r="G1047" t="s">
        <v>53</v>
      </c>
      <c r="H1047">
        <v>1020</v>
      </c>
      <c r="I1047">
        <v>6</v>
      </c>
      <c r="J1047" t="s">
        <v>1673</v>
      </c>
      <c r="K1047">
        <v>12434</v>
      </c>
    </row>
    <row r="1048" spans="1:11" ht="15" customHeight="1" x14ac:dyDescent="0.35">
      <c r="A1048">
        <v>11711500</v>
      </c>
      <c r="B1048">
        <v>100006742661</v>
      </c>
      <c r="C1048">
        <v>6107102</v>
      </c>
      <c r="D1048">
        <v>1</v>
      </c>
      <c r="E1048" t="s">
        <v>763</v>
      </c>
      <c r="F1048">
        <v>5</v>
      </c>
      <c r="G1048" t="s">
        <v>53</v>
      </c>
      <c r="H1048">
        <v>1020</v>
      </c>
      <c r="I1048">
        <v>6</v>
      </c>
      <c r="J1048" t="s">
        <v>1673</v>
      </c>
      <c r="K1048">
        <v>12434</v>
      </c>
    </row>
    <row r="1049" spans="1:11" ht="15" customHeight="1" x14ac:dyDescent="0.35">
      <c r="A1049">
        <v>11711501</v>
      </c>
      <c r="B1049">
        <v>100006742663</v>
      </c>
      <c r="C1049">
        <v>6107402</v>
      </c>
      <c r="D1049">
        <v>2</v>
      </c>
      <c r="E1049" t="s">
        <v>836</v>
      </c>
      <c r="F1049">
        <v>3</v>
      </c>
      <c r="G1049" t="s">
        <v>64</v>
      </c>
      <c r="H1049">
        <v>1026</v>
      </c>
      <c r="I1049">
        <v>8</v>
      </c>
      <c r="J1049" t="s">
        <v>1673</v>
      </c>
      <c r="K1049">
        <v>6275</v>
      </c>
    </row>
    <row r="1050" spans="1:11" ht="15" customHeight="1" x14ac:dyDescent="0.35">
      <c r="A1050">
        <v>11711502</v>
      </c>
      <c r="B1050">
        <v>100006742664</v>
      </c>
      <c r="C1050">
        <v>6107403</v>
      </c>
      <c r="D1050">
        <v>1</v>
      </c>
      <c r="E1050" t="s">
        <v>836</v>
      </c>
      <c r="F1050">
        <v>4</v>
      </c>
      <c r="G1050" t="s">
        <v>64</v>
      </c>
      <c r="H1050">
        <v>1026</v>
      </c>
      <c r="I1050">
        <v>8</v>
      </c>
      <c r="J1050" t="s">
        <v>1673</v>
      </c>
      <c r="K1050">
        <v>6275</v>
      </c>
    </row>
    <row r="1051" spans="1:11" ht="15" customHeight="1" x14ac:dyDescent="0.35">
      <c r="A1051">
        <v>11711535</v>
      </c>
      <c r="B1051">
        <v>100006742677</v>
      </c>
      <c r="C1051">
        <v>6107901</v>
      </c>
      <c r="D1051">
        <v>2</v>
      </c>
      <c r="E1051" t="s">
        <v>865</v>
      </c>
      <c r="F1051">
        <v>1</v>
      </c>
      <c r="G1051" t="s">
        <v>55</v>
      </c>
      <c r="H1051">
        <v>1028</v>
      </c>
      <c r="I1051">
        <v>7</v>
      </c>
      <c r="J1051" t="s">
        <v>1673</v>
      </c>
      <c r="K1051">
        <v>20450</v>
      </c>
    </row>
    <row r="1052" spans="1:11" ht="15" customHeight="1" x14ac:dyDescent="0.35">
      <c r="A1052">
        <v>11711536</v>
      </c>
      <c r="B1052">
        <v>100006742678</v>
      </c>
      <c r="C1052">
        <v>6107601</v>
      </c>
      <c r="D1052">
        <v>1</v>
      </c>
      <c r="E1052" t="s">
        <v>839</v>
      </c>
      <c r="F1052">
        <v>1</v>
      </c>
      <c r="G1052" t="s">
        <v>64</v>
      </c>
      <c r="H1052">
        <v>1026</v>
      </c>
      <c r="I1052">
        <v>9</v>
      </c>
      <c r="J1052" t="s">
        <v>1673</v>
      </c>
      <c r="K1052">
        <v>31147</v>
      </c>
    </row>
    <row r="1053" spans="1:11" ht="15" customHeight="1" x14ac:dyDescent="0.35">
      <c r="A1053">
        <v>11711537</v>
      </c>
      <c r="B1053">
        <v>100006742678</v>
      </c>
      <c r="C1053">
        <v>6107601</v>
      </c>
      <c r="D1053">
        <v>1</v>
      </c>
      <c r="E1053" t="s">
        <v>839</v>
      </c>
      <c r="F1053">
        <v>2</v>
      </c>
      <c r="G1053" t="s">
        <v>64</v>
      </c>
      <c r="H1053">
        <v>1026</v>
      </c>
      <c r="I1053">
        <v>9</v>
      </c>
      <c r="J1053" t="s">
        <v>1673</v>
      </c>
      <c r="K1053">
        <v>31147</v>
      </c>
    </row>
    <row r="1054" spans="1:11" ht="15" customHeight="1" x14ac:dyDescent="0.35">
      <c r="A1054">
        <v>11711538</v>
      </c>
      <c r="B1054">
        <v>100006742679</v>
      </c>
      <c r="C1054">
        <v>6107602</v>
      </c>
      <c r="D1054">
        <v>2</v>
      </c>
      <c r="E1054" t="s">
        <v>839</v>
      </c>
      <c r="F1054">
        <v>3</v>
      </c>
      <c r="G1054" t="s">
        <v>64</v>
      </c>
      <c r="H1054">
        <v>1026</v>
      </c>
      <c r="I1054">
        <v>9</v>
      </c>
      <c r="J1054" t="s">
        <v>1673</v>
      </c>
      <c r="K1054">
        <v>31147</v>
      </c>
    </row>
    <row r="1055" spans="1:11" ht="15" customHeight="1" x14ac:dyDescent="0.35">
      <c r="A1055">
        <v>11711539</v>
      </c>
      <c r="B1055">
        <v>100006742679</v>
      </c>
      <c r="C1055">
        <v>6107602</v>
      </c>
      <c r="D1055">
        <v>2</v>
      </c>
      <c r="E1055" t="s">
        <v>839</v>
      </c>
      <c r="F1055">
        <v>4</v>
      </c>
      <c r="G1055" t="s">
        <v>64</v>
      </c>
      <c r="H1055">
        <v>1026</v>
      </c>
      <c r="I1055">
        <v>9</v>
      </c>
      <c r="J1055" t="s">
        <v>1673</v>
      </c>
      <c r="K1055">
        <v>31147</v>
      </c>
    </row>
    <row r="1056" spans="1:11" ht="15" customHeight="1" x14ac:dyDescent="0.35">
      <c r="A1056">
        <v>11711540</v>
      </c>
      <c r="B1056">
        <v>100006742679</v>
      </c>
      <c r="C1056">
        <v>6107602</v>
      </c>
      <c r="D1056">
        <v>2</v>
      </c>
      <c r="E1056" t="s">
        <v>839</v>
      </c>
      <c r="F1056">
        <v>5</v>
      </c>
      <c r="G1056" t="s">
        <v>64</v>
      </c>
      <c r="H1056">
        <v>1026</v>
      </c>
      <c r="I1056">
        <v>9</v>
      </c>
      <c r="J1056" t="s">
        <v>1673</v>
      </c>
      <c r="K1056">
        <v>31147</v>
      </c>
    </row>
    <row r="1057" spans="1:11" ht="15" customHeight="1" x14ac:dyDescent="0.35">
      <c r="A1057">
        <v>11711551</v>
      </c>
      <c r="B1057">
        <v>100006742686</v>
      </c>
      <c r="C1057">
        <v>6108201</v>
      </c>
      <c r="D1057">
        <v>2</v>
      </c>
      <c r="E1057" t="s">
        <v>615</v>
      </c>
      <c r="F1057">
        <v>1</v>
      </c>
      <c r="G1057" t="s">
        <v>52</v>
      </c>
      <c r="H1057">
        <v>1003</v>
      </c>
      <c r="I1057">
        <v>24</v>
      </c>
      <c r="J1057" t="s">
        <v>1673</v>
      </c>
      <c r="K1057">
        <v>14918</v>
      </c>
    </row>
    <row r="1058" spans="1:11" ht="15" customHeight="1" x14ac:dyDescent="0.35">
      <c r="A1058">
        <v>11711556</v>
      </c>
      <c r="B1058">
        <v>100006742692</v>
      </c>
      <c r="C1058">
        <v>6108601</v>
      </c>
      <c r="D1058">
        <v>1</v>
      </c>
      <c r="E1058" t="s">
        <v>618</v>
      </c>
      <c r="F1058">
        <v>1</v>
      </c>
      <c r="G1058" t="s">
        <v>52</v>
      </c>
      <c r="H1058">
        <v>1003</v>
      </c>
      <c r="I1058">
        <v>25</v>
      </c>
      <c r="J1058" t="s">
        <v>1673</v>
      </c>
      <c r="K1058">
        <v>30905</v>
      </c>
    </row>
    <row r="1059" spans="1:11" ht="15" customHeight="1" x14ac:dyDescent="0.35">
      <c r="A1059">
        <v>11711559</v>
      </c>
      <c r="B1059">
        <v>100006742695</v>
      </c>
      <c r="C1059">
        <v>70825834</v>
      </c>
      <c r="D1059">
        <v>6</v>
      </c>
      <c r="E1059" t="s">
        <v>615</v>
      </c>
      <c r="F1059">
        <v>2</v>
      </c>
      <c r="G1059" t="s">
        <v>52</v>
      </c>
      <c r="H1059">
        <v>1003</v>
      </c>
      <c r="I1059">
        <v>24</v>
      </c>
      <c r="J1059" t="s">
        <v>1673</v>
      </c>
      <c r="K1059">
        <v>14918</v>
      </c>
    </row>
    <row r="1060" spans="1:11" ht="15" customHeight="1" x14ac:dyDescent="0.35">
      <c r="A1060">
        <v>11711560</v>
      </c>
      <c r="B1060">
        <v>100006742696</v>
      </c>
      <c r="C1060">
        <v>70825835</v>
      </c>
      <c r="D1060">
        <v>6</v>
      </c>
      <c r="E1060" t="s">
        <v>800</v>
      </c>
      <c r="F1060">
        <v>2</v>
      </c>
      <c r="G1060" t="s">
        <v>54</v>
      </c>
      <c r="H1060">
        <v>1022</v>
      </c>
      <c r="I1060">
        <v>6</v>
      </c>
      <c r="J1060" t="s">
        <v>1673</v>
      </c>
      <c r="K1060">
        <v>26981</v>
      </c>
    </row>
    <row r="1061" spans="1:11" ht="15" customHeight="1" x14ac:dyDescent="0.35">
      <c r="A1061">
        <v>11711561</v>
      </c>
      <c r="B1061">
        <v>100006742697</v>
      </c>
      <c r="C1061">
        <v>70825836</v>
      </c>
      <c r="D1061">
        <v>6</v>
      </c>
      <c r="E1061" t="s">
        <v>836</v>
      </c>
      <c r="F1061">
        <v>5</v>
      </c>
      <c r="G1061" t="s">
        <v>64</v>
      </c>
      <c r="H1061">
        <v>1026</v>
      </c>
      <c r="I1061">
        <v>8</v>
      </c>
      <c r="J1061" t="s">
        <v>1673</v>
      </c>
      <c r="K1061">
        <v>6275</v>
      </c>
    </row>
    <row r="1062" spans="1:11" ht="15" customHeight="1" x14ac:dyDescent="0.35">
      <c r="A1062">
        <v>11711562</v>
      </c>
      <c r="B1062">
        <v>100006742698</v>
      </c>
      <c r="C1062">
        <v>70825837</v>
      </c>
      <c r="D1062">
        <v>6</v>
      </c>
      <c r="E1062" t="s">
        <v>967</v>
      </c>
      <c r="F1062">
        <v>10</v>
      </c>
      <c r="G1062" t="s">
        <v>66</v>
      </c>
      <c r="H1062">
        <v>1034</v>
      </c>
      <c r="I1062">
        <v>13</v>
      </c>
      <c r="J1062" t="s">
        <v>1673</v>
      </c>
      <c r="K1062">
        <v>24379</v>
      </c>
    </row>
    <row r="1063" spans="1:11" ht="15" customHeight="1" x14ac:dyDescent="0.35">
      <c r="A1063">
        <v>11711563</v>
      </c>
      <c r="B1063">
        <v>100006742698</v>
      </c>
      <c r="C1063">
        <v>70825837</v>
      </c>
      <c r="D1063">
        <v>6</v>
      </c>
      <c r="E1063" t="s">
        <v>967</v>
      </c>
      <c r="F1063">
        <v>11</v>
      </c>
      <c r="G1063" t="s">
        <v>66</v>
      </c>
      <c r="H1063">
        <v>1034</v>
      </c>
      <c r="I1063">
        <v>13</v>
      </c>
      <c r="J1063" t="s">
        <v>1673</v>
      </c>
      <c r="K1063">
        <v>24379</v>
      </c>
    </row>
    <row r="1064" spans="1:11" ht="15" customHeight="1" x14ac:dyDescent="0.35">
      <c r="A1064">
        <v>11711564</v>
      </c>
      <c r="B1064">
        <v>100006742698</v>
      </c>
      <c r="C1064">
        <v>70825837</v>
      </c>
      <c r="D1064">
        <v>6</v>
      </c>
      <c r="E1064" t="s">
        <v>967</v>
      </c>
      <c r="F1064">
        <v>12</v>
      </c>
      <c r="G1064" t="s">
        <v>66</v>
      </c>
      <c r="H1064">
        <v>1034</v>
      </c>
      <c r="I1064">
        <v>13</v>
      </c>
      <c r="J1064" t="s">
        <v>1673</v>
      </c>
      <c r="K1064">
        <v>24379</v>
      </c>
    </row>
    <row r="1065" spans="1:11" ht="15" customHeight="1" x14ac:dyDescent="0.35">
      <c r="A1065">
        <v>11711565</v>
      </c>
      <c r="B1065">
        <v>100006742698</v>
      </c>
      <c r="C1065">
        <v>70825837</v>
      </c>
      <c r="D1065">
        <v>6</v>
      </c>
      <c r="E1065" t="s">
        <v>967</v>
      </c>
      <c r="F1065">
        <v>13</v>
      </c>
      <c r="G1065" t="s">
        <v>66</v>
      </c>
      <c r="H1065">
        <v>1034</v>
      </c>
      <c r="I1065">
        <v>13</v>
      </c>
      <c r="J1065" t="s">
        <v>1673</v>
      </c>
      <c r="K1065">
        <v>24379</v>
      </c>
    </row>
    <row r="1066" spans="1:11" ht="15" customHeight="1" x14ac:dyDescent="0.35">
      <c r="A1066">
        <v>11711566</v>
      </c>
      <c r="B1066">
        <v>100006742698</v>
      </c>
      <c r="C1066">
        <v>70825837</v>
      </c>
      <c r="D1066">
        <v>6</v>
      </c>
      <c r="E1066" t="s">
        <v>967</v>
      </c>
      <c r="F1066">
        <v>14</v>
      </c>
      <c r="G1066" t="s">
        <v>66</v>
      </c>
      <c r="H1066">
        <v>1034</v>
      </c>
      <c r="I1066">
        <v>13</v>
      </c>
      <c r="J1066" t="s">
        <v>1673</v>
      </c>
      <c r="K1066">
        <v>24379</v>
      </c>
    </row>
    <row r="1067" spans="1:11" ht="15" customHeight="1" x14ac:dyDescent="0.35">
      <c r="A1067">
        <v>11711567</v>
      </c>
      <c r="B1067">
        <v>100006742698</v>
      </c>
      <c r="C1067">
        <v>70825837</v>
      </c>
      <c r="D1067">
        <v>6</v>
      </c>
      <c r="E1067" t="s">
        <v>967</v>
      </c>
      <c r="F1067">
        <v>15</v>
      </c>
      <c r="G1067" t="s">
        <v>66</v>
      </c>
      <c r="H1067">
        <v>1034</v>
      </c>
      <c r="I1067">
        <v>13</v>
      </c>
      <c r="J1067" t="s">
        <v>1673</v>
      </c>
      <c r="K1067">
        <v>24379</v>
      </c>
    </row>
    <row r="1068" spans="1:11" ht="15" customHeight="1" x14ac:dyDescent="0.35">
      <c r="A1068">
        <v>11711568</v>
      </c>
      <c r="B1068">
        <v>100006742698</v>
      </c>
      <c r="C1068">
        <v>70825837</v>
      </c>
      <c r="D1068">
        <v>6</v>
      </c>
      <c r="E1068" t="s">
        <v>967</v>
      </c>
      <c r="F1068">
        <v>16</v>
      </c>
      <c r="G1068" t="s">
        <v>66</v>
      </c>
      <c r="H1068">
        <v>1034</v>
      </c>
      <c r="I1068">
        <v>13</v>
      </c>
      <c r="J1068" t="s">
        <v>1673</v>
      </c>
      <c r="K1068">
        <v>24379</v>
      </c>
    </row>
    <row r="1069" spans="1:11" ht="15" customHeight="1" x14ac:dyDescent="0.35">
      <c r="A1069">
        <v>11711569</v>
      </c>
      <c r="B1069">
        <v>100006742698</v>
      </c>
      <c r="C1069">
        <v>70825837</v>
      </c>
      <c r="D1069">
        <v>6</v>
      </c>
      <c r="E1069" t="s">
        <v>967</v>
      </c>
      <c r="F1069">
        <v>17</v>
      </c>
      <c r="G1069" t="s">
        <v>66</v>
      </c>
      <c r="H1069">
        <v>1034</v>
      </c>
      <c r="I1069">
        <v>13</v>
      </c>
      <c r="J1069" t="s">
        <v>1673</v>
      </c>
      <c r="K1069">
        <v>24379</v>
      </c>
    </row>
    <row r="1070" spans="1:11" ht="15" customHeight="1" x14ac:dyDescent="0.35">
      <c r="A1070">
        <v>11711570</v>
      </c>
      <c r="B1070">
        <v>100006742699</v>
      </c>
      <c r="C1070">
        <v>70825838</v>
      </c>
      <c r="D1070">
        <v>6</v>
      </c>
      <c r="E1070" t="s">
        <v>1050</v>
      </c>
      <c r="F1070">
        <v>1</v>
      </c>
      <c r="G1070" t="s">
        <v>56</v>
      </c>
      <c r="H1070">
        <v>1036</v>
      </c>
      <c r="I1070">
        <v>11</v>
      </c>
      <c r="J1070" t="s">
        <v>1673</v>
      </c>
      <c r="K1070">
        <v>16169</v>
      </c>
    </row>
    <row r="1071" spans="1:11" ht="15" customHeight="1" x14ac:dyDescent="0.35">
      <c r="A1071">
        <v>11711571</v>
      </c>
      <c r="B1071">
        <v>100006742700</v>
      </c>
      <c r="C1071">
        <v>70825839</v>
      </c>
      <c r="D1071">
        <v>6</v>
      </c>
      <c r="E1071" t="s">
        <v>1236</v>
      </c>
      <c r="F1071">
        <v>6</v>
      </c>
      <c r="G1071" t="s">
        <v>68</v>
      </c>
      <c r="H1071">
        <v>1048</v>
      </c>
      <c r="I1071">
        <v>1</v>
      </c>
      <c r="J1071" t="s">
        <v>1673</v>
      </c>
      <c r="K1071">
        <v>8491</v>
      </c>
    </row>
    <row r="1072" spans="1:11" ht="15" customHeight="1" x14ac:dyDescent="0.35">
      <c r="A1072">
        <v>11711572</v>
      </c>
      <c r="B1072">
        <v>100006742701</v>
      </c>
      <c r="C1072">
        <v>70825840</v>
      </c>
      <c r="D1072">
        <v>6</v>
      </c>
      <c r="E1072" t="s">
        <v>1253</v>
      </c>
      <c r="F1072">
        <v>7</v>
      </c>
      <c r="G1072" t="s">
        <v>69</v>
      </c>
      <c r="H1072">
        <v>1051</v>
      </c>
      <c r="I1072">
        <v>1</v>
      </c>
      <c r="J1072" t="s">
        <v>1673</v>
      </c>
      <c r="K1072">
        <v>20588</v>
      </c>
    </row>
    <row r="1073" spans="1:11" ht="15" customHeight="1" x14ac:dyDescent="0.35">
      <c r="A1073">
        <v>11711573</v>
      </c>
      <c r="B1073">
        <v>100006742702</v>
      </c>
      <c r="C1073">
        <v>6108101</v>
      </c>
      <c r="D1073">
        <v>4</v>
      </c>
      <c r="E1073" t="s">
        <v>1310</v>
      </c>
      <c r="F1073">
        <v>1</v>
      </c>
      <c r="G1073" t="s">
        <v>57</v>
      </c>
      <c r="H1073">
        <v>1054</v>
      </c>
      <c r="I1073">
        <v>13</v>
      </c>
      <c r="J1073" t="s">
        <v>1673</v>
      </c>
      <c r="K1073">
        <v>6322</v>
      </c>
    </row>
    <row r="1074" spans="1:11" ht="15" customHeight="1" x14ac:dyDescent="0.35">
      <c r="A1074">
        <v>11711574</v>
      </c>
      <c r="B1074">
        <v>100006742702</v>
      </c>
      <c r="C1074">
        <v>6108101</v>
      </c>
      <c r="D1074">
        <v>4</v>
      </c>
      <c r="E1074" t="s">
        <v>1310</v>
      </c>
      <c r="F1074">
        <v>2</v>
      </c>
      <c r="G1074" t="s">
        <v>57</v>
      </c>
      <c r="H1074">
        <v>1054</v>
      </c>
      <c r="I1074">
        <v>13</v>
      </c>
      <c r="J1074" t="s">
        <v>1673</v>
      </c>
      <c r="K1074">
        <v>6322</v>
      </c>
    </row>
    <row r="1075" spans="1:11" ht="15" customHeight="1" x14ac:dyDescent="0.35">
      <c r="A1075">
        <v>11711575</v>
      </c>
      <c r="B1075">
        <v>100006742702</v>
      </c>
      <c r="C1075">
        <v>6108101</v>
      </c>
      <c r="D1075">
        <v>4</v>
      </c>
      <c r="E1075" t="s">
        <v>1310</v>
      </c>
      <c r="F1075">
        <v>3</v>
      </c>
      <c r="G1075" t="s">
        <v>57</v>
      </c>
      <c r="H1075">
        <v>1054</v>
      </c>
      <c r="I1075">
        <v>13</v>
      </c>
      <c r="J1075" t="s">
        <v>1673</v>
      </c>
      <c r="K1075">
        <v>6322</v>
      </c>
    </row>
    <row r="1076" spans="1:11" ht="15" customHeight="1" x14ac:dyDescent="0.35">
      <c r="A1076">
        <v>11711585</v>
      </c>
      <c r="B1076">
        <v>100006742706</v>
      </c>
      <c r="C1076">
        <v>6108102</v>
      </c>
      <c r="D1076">
        <v>1</v>
      </c>
      <c r="E1076" t="s">
        <v>1310</v>
      </c>
      <c r="F1076">
        <v>4</v>
      </c>
      <c r="G1076" t="s">
        <v>57</v>
      </c>
      <c r="H1076">
        <v>1054</v>
      </c>
      <c r="I1076">
        <v>13</v>
      </c>
      <c r="J1076" t="s">
        <v>1673</v>
      </c>
      <c r="K1076">
        <v>6322</v>
      </c>
    </row>
    <row r="1077" spans="1:11" ht="15" customHeight="1" x14ac:dyDescent="0.35">
      <c r="A1077">
        <v>11711586</v>
      </c>
      <c r="B1077">
        <v>100006742706</v>
      </c>
      <c r="C1077">
        <v>6108102</v>
      </c>
      <c r="D1077">
        <v>1</v>
      </c>
      <c r="E1077" t="s">
        <v>1310</v>
      </c>
      <c r="F1077">
        <v>5</v>
      </c>
      <c r="G1077" t="s">
        <v>57</v>
      </c>
      <c r="H1077">
        <v>1054</v>
      </c>
      <c r="I1077">
        <v>13</v>
      </c>
      <c r="J1077" t="s">
        <v>1673</v>
      </c>
      <c r="K1077">
        <v>6322</v>
      </c>
    </row>
    <row r="1078" spans="1:11" ht="15" customHeight="1" x14ac:dyDescent="0.35">
      <c r="A1078">
        <v>11711599</v>
      </c>
      <c r="B1078">
        <v>100006742715</v>
      </c>
      <c r="C1078">
        <v>6111101</v>
      </c>
      <c r="D1078">
        <v>1</v>
      </c>
      <c r="E1078" t="s">
        <v>621</v>
      </c>
      <c r="F1078">
        <v>1</v>
      </c>
      <c r="G1078" t="s">
        <v>52</v>
      </c>
      <c r="H1078">
        <v>1003</v>
      </c>
      <c r="I1078">
        <v>26</v>
      </c>
      <c r="J1078" t="s">
        <v>1673</v>
      </c>
      <c r="K1078">
        <v>14430</v>
      </c>
    </row>
    <row r="1079" spans="1:11" ht="15" customHeight="1" x14ac:dyDescent="0.35">
      <c r="A1079">
        <v>11711600</v>
      </c>
      <c r="B1079">
        <v>100006742716</v>
      </c>
      <c r="C1079">
        <v>6111001</v>
      </c>
      <c r="D1079">
        <v>1</v>
      </c>
      <c r="E1079" t="s">
        <v>868</v>
      </c>
      <c r="F1079">
        <v>1</v>
      </c>
      <c r="G1079" t="s">
        <v>55</v>
      </c>
      <c r="H1079">
        <v>1028</v>
      </c>
      <c r="I1079">
        <v>8</v>
      </c>
      <c r="J1079" t="s">
        <v>1673</v>
      </c>
      <c r="K1079">
        <v>32450</v>
      </c>
    </row>
    <row r="1080" spans="1:11" ht="15" customHeight="1" x14ac:dyDescent="0.35">
      <c r="A1080">
        <v>11711601</v>
      </c>
      <c r="B1080">
        <v>100006742716</v>
      </c>
      <c r="C1080">
        <v>6111001</v>
      </c>
      <c r="D1080">
        <v>1</v>
      </c>
      <c r="E1080" t="s">
        <v>868</v>
      </c>
      <c r="F1080">
        <v>2</v>
      </c>
      <c r="G1080" t="s">
        <v>55</v>
      </c>
      <c r="H1080">
        <v>1028</v>
      </c>
      <c r="I1080">
        <v>8</v>
      </c>
      <c r="J1080" t="s">
        <v>1673</v>
      </c>
      <c r="K1080">
        <v>32450</v>
      </c>
    </row>
    <row r="1081" spans="1:11" ht="15" customHeight="1" x14ac:dyDescent="0.35">
      <c r="A1081">
        <v>11711602</v>
      </c>
      <c r="B1081">
        <v>100006742717</v>
      </c>
      <c r="C1081">
        <v>6111002</v>
      </c>
      <c r="D1081">
        <v>2</v>
      </c>
      <c r="E1081" t="s">
        <v>868</v>
      </c>
      <c r="F1081">
        <v>3</v>
      </c>
      <c r="G1081" t="s">
        <v>55</v>
      </c>
      <c r="H1081">
        <v>1028</v>
      </c>
      <c r="I1081">
        <v>8</v>
      </c>
      <c r="J1081" t="s">
        <v>1673</v>
      </c>
      <c r="K1081">
        <v>32450</v>
      </c>
    </row>
    <row r="1082" spans="1:11" ht="15" customHeight="1" x14ac:dyDescent="0.35">
      <c r="A1082">
        <v>11711603</v>
      </c>
      <c r="B1082">
        <v>100006742719</v>
      </c>
      <c r="C1082">
        <v>6111201</v>
      </c>
      <c r="D1082">
        <v>2</v>
      </c>
      <c r="E1082" t="s">
        <v>842</v>
      </c>
      <c r="F1082">
        <v>1</v>
      </c>
      <c r="G1082" t="s">
        <v>64</v>
      </c>
      <c r="H1082">
        <v>1026</v>
      </c>
      <c r="I1082">
        <v>10</v>
      </c>
      <c r="J1082" t="s">
        <v>1673</v>
      </c>
      <c r="K1082">
        <v>6275</v>
      </c>
    </row>
    <row r="1083" spans="1:11" ht="15" customHeight="1" x14ac:dyDescent="0.35">
      <c r="A1083">
        <v>11711611</v>
      </c>
      <c r="B1083">
        <v>100006742723</v>
      </c>
      <c r="C1083">
        <v>6112001</v>
      </c>
      <c r="D1083">
        <v>2</v>
      </c>
      <c r="E1083" t="s">
        <v>1393</v>
      </c>
      <c r="F1083">
        <v>1</v>
      </c>
      <c r="G1083" t="s">
        <v>71</v>
      </c>
      <c r="H1083">
        <v>1066</v>
      </c>
      <c r="I1083">
        <v>6</v>
      </c>
      <c r="J1083" t="s">
        <v>1673</v>
      </c>
      <c r="K1083">
        <v>31030</v>
      </c>
    </row>
    <row r="1084" spans="1:11" ht="15" customHeight="1" x14ac:dyDescent="0.35">
      <c r="A1084">
        <v>11711618</v>
      </c>
      <c r="B1084">
        <v>100006742727</v>
      </c>
      <c r="C1084">
        <v>6113001</v>
      </c>
      <c r="D1084">
        <v>5</v>
      </c>
      <c r="E1084" t="s">
        <v>879</v>
      </c>
      <c r="F1084">
        <v>1</v>
      </c>
      <c r="G1084" t="s">
        <v>61</v>
      </c>
      <c r="H1084">
        <v>1030</v>
      </c>
      <c r="I1084">
        <v>4</v>
      </c>
      <c r="J1084" t="s">
        <v>1673</v>
      </c>
      <c r="K1084">
        <v>6199</v>
      </c>
    </row>
    <row r="1085" spans="1:11" ht="15" customHeight="1" x14ac:dyDescent="0.35">
      <c r="A1085">
        <v>11711619</v>
      </c>
      <c r="B1085">
        <v>100006742727</v>
      </c>
      <c r="C1085">
        <v>6113001</v>
      </c>
      <c r="D1085">
        <v>5</v>
      </c>
      <c r="E1085" t="s">
        <v>879</v>
      </c>
      <c r="F1085">
        <v>2</v>
      </c>
      <c r="G1085" t="s">
        <v>61</v>
      </c>
      <c r="H1085">
        <v>1030</v>
      </c>
      <c r="I1085">
        <v>4</v>
      </c>
      <c r="J1085" t="s">
        <v>1673</v>
      </c>
      <c r="K1085">
        <v>6199</v>
      </c>
    </row>
    <row r="1086" spans="1:11" ht="15" customHeight="1" x14ac:dyDescent="0.35">
      <c r="A1086">
        <v>11711643</v>
      </c>
      <c r="B1086">
        <v>100006742734</v>
      </c>
      <c r="C1086">
        <v>6113002</v>
      </c>
      <c r="D1086">
        <v>1</v>
      </c>
      <c r="E1086" t="s">
        <v>879</v>
      </c>
      <c r="F1086">
        <v>3</v>
      </c>
      <c r="G1086" t="s">
        <v>61</v>
      </c>
      <c r="H1086">
        <v>1030</v>
      </c>
      <c r="I1086">
        <v>4</v>
      </c>
      <c r="J1086" t="s">
        <v>1673</v>
      </c>
      <c r="K1086">
        <v>6199</v>
      </c>
    </row>
    <row r="1087" spans="1:11" ht="15" customHeight="1" x14ac:dyDescent="0.35">
      <c r="A1087">
        <v>11711644</v>
      </c>
      <c r="B1087">
        <v>100006742734</v>
      </c>
      <c r="C1087">
        <v>6113002</v>
      </c>
      <c r="D1087">
        <v>1</v>
      </c>
      <c r="E1087" t="s">
        <v>879</v>
      </c>
      <c r="F1087">
        <v>4</v>
      </c>
      <c r="G1087" t="s">
        <v>61</v>
      </c>
      <c r="H1087">
        <v>1030</v>
      </c>
      <c r="I1087">
        <v>4</v>
      </c>
      <c r="J1087" t="s">
        <v>1673</v>
      </c>
      <c r="K1087">
        <v>6199</v>
      </c>
    </row>
    <row r="1088" spans="1:11" ht="15" customHeight="1" x14ac:dyDescent="0.35">
      <c r="A1088">
        <v>11711645</v>
      </c>
      <c r="B1088">
        <v>100006742734</v>
      </c>
      <c r="C1088">
        <v>6113002</v>
      </c>
      <c r="D1088">
        <v>1</v>
      </c>
      <c r="E1088" t="s">
        <v>879</v>
      </c>
      <c r="F1088">
        <v>5</v>
      </c>
      <c r="G1088" t="s">
        <v>61</v>
      </c>
      <c r="H1088">
        <v>1030</v>
      </c>
      <c r="I1088">
        <v>4</v>
      </c>
      <c r="J1088" t="s">
        <v>1673</v>
      </c>
      <c r="K1088">
        <v>6199</v>
      </c>
    </row>
    <row r="1089" spans="1:11" ht="15" customHeight="1" x14ac:dyDescent="0.35">
      <c r="A1089">
        <v>11711646</v>
      </c>
      <c r="B1089">
        <v>100006742734</v>
      </c>
      <c r="C1089">
        <v>6113002</v>
      </c>
      <c r="D1089">
        <v>1</v>
      </c>
      <c r="E1089" t="s">
        <v>879</v>
      </c>
      <c r="F1089">
        <v>6</v>
      </c>
      <c r="G1089" t="s">
        <v>61</v>
      </c>
      <c r="H1089">
        <v>1030</v>
      </c>
      <c r="I1089">
        <v>4</v>
      </c>
      <c r="J1089" t="s">
        <v>1673</v>
      </c>
      <c r="K1089">
        <v>6199</v>
      </c>
    </row>
    <row r="1090" spans="1:11" ht="15" customHeight="1" x14ac:dyDescent="0.35">
      <c r="A1090">
        <v>11711647</v>
      </c>
      <c r="B1090">
        <v>100006742734</v>
      </c>
      <c r="C1090">
        <v>6113002</v>
      </c>
      <c r="D1090">
        <v>1</v>
      </c>
      <c r="E1090" t="s">
        <v>879</v>
      </c>
      <c r="F1090">
        <v>7</v>
      </c>
      <c r="G1090" t="s">
        <v>61</v>
      </c>
      <c r="H1090">
        <v>1030</v>
      </c>
      <c r="I1090">
        <v>4</v>
      </c>
      <c r="J1090" t="s">
        <v>1673</v>
      </c>
      <c r="K1090">
        <v>6199</v>
      </c>
    </row>
    <row r="1091" spans="1:11" ht="15" customHeight="1" x14ac:dyDescent="0.35">
      <c r="A1091">
        <v>11711648</v>
      </c>
      <c r="B1091">
        <v>100006742734</v>
      </c>
      <c r="C1091">
        <v>6113002</v>
      </c>
      <c r="D1091">
        <v>1</v>
      </c>
      <c r="E1091" t="s">
        <v>879</v>
      </c>
      <c r="F1091">
        <v>8</v>
      </c>
      <c r="G1091" t="s">
        <v>61</v>
      </c>
      <c r="H1091">
        <v>1030</v>
      </c>
      <c r="I1091">
        <v>4</v>
      </c>
      <c r="J1091" t="s">
        <v>1673</v>
      </c>
      <c r="K1091">
        <v>6199</v>
      </c>
    </row>
    <row r="1092" spans="1:11" ht="15" customHeight="1" x14ac:dyDescent="0.35">
      <c r="A1092">
        <v>11711649</v>
      </c>
      <c r="B1092">
        <v>100006742734</v>
      </c>
      <c r="C1092">
        <v>6113002</v>
      </c>
      <c r="D1092">
        <v>1</v>
      </c>
      <c r="E1092" t="s">
        <v>879</v>
      </c>
      <c r="F1092">
        <v>9</v>
      </c>
      <c r="G1092" t="s">
        <v>61</v>
      </c>
      <c r="H1092">
        <v>1030</v>
      </c>
      <c r="I1092">
        <v>4</v>
      </c>
      <c r="J1092" t="s">
        <v>1673</v>
      </c>
      <c r="K1092">
        <v>6199</v>
      </c>
    </row>
    <row r="1093" spans="1:11" ht="15" customHeight="1" x14ac:dyDescent="0.35">
      <c r="A1093">
        <v>11711650</v>
      </c>
      <c r="B1093">
        <v>100006742735</v>
      </c>
      <c r="C1093">
        <v>6113003</v>
      </c>
      <c r="D1093">
        <v>2</v>
      </c>
      <c r="E1093" t="s">
        <v>879</v>
      </c>
      <c r="F1093">
        <v>10</v>
      </c>
      <c r="G1093" t="s">
        <v>61</v>
      </c>
      <c r="H1093">
        <v>1030</v>
      </c>
      <c r="I1093">
        <v>4</v>
      </c>
      <c r="J1093" t="s">
        <v>1673</v>
      </c>
      <c r="K1093">
        <v>6199</v>
      </c>
    </row>
    <row r="1094" spans="1:11" ht="15" customHeight="1" x14ac:dyDescent="0.35">
      <c r="A1094">
        <v>11711651</v>
      </c>
      <c r="B1094">
        <v>100006742735</v>
      </c>
      <c r="C1094">
        <v>6113003</v>
      </c>
      <c r="D1094">
        <v>2</v>
      </c>
      <c r="E1094" t="s">
        <v>879</v>
      </c>
      <c r="F1094">
        <v>11</v>
      </c>
      <c r="G1094" t="s">
        <v>61</v>
      </c>
      <c r="H1094">
        <v>1030</v>
      </c>
      <c r="I1094">
        <v>4</v>
      </c>
      <c r="J1094" t="s">
        <v>1673</v>
      </c>
      <c r="K1094">
        <v>6199</v>
      </c>
    </row>
    <row r="1095" spans="1:11" ht="15" customHeight="1" x14ac:dyDescent="0.35">
      <c r="A1095">
        <v>11711652</v>
      </c>
      <c r="B1095">
        <v>100006742737</v>
      </c>
      <c r="C1095">
        <v>6112401</v>
      </c>
      <c r="D1095">
        <v>1</v>
      </c>
      <c r="E1095" t="s">
        <v>1014</v>
      </c>
      <c r="F1095">
        <v>1</v>
      </c>
      <c r="G1095" t="s">
        <v>66</v>
      </c>
      <c r="H1095">
        <v>1034</v>
      </c>
      <c r="I1095">
        <v>32</v>
      </c>
      <c r="J1095" t="s">
        <v>1673</v>
      </c>
      <c r="K1095">
        <v>6815</v>
      </c>
    </row>
    <row r="1096" spans="1:11" ht="15" customHeight="1" x14ac:dyDescent="0.35">
      <c r="A1096">
        <v>11711668</v>
      </c>
      <c r="B1096">
        <v>100006742746</v>
      </c>
      <c r="C1096">
        <v>6113601</v>
      </c>
      <c r="D1096">
        <v>4</v>
      </c>
      <c r="E1096" t="s">
        <v>743</v>
      </c>
      <c r="F1096">
        <v>1</v>
      </c>
      <c r="G1096" t="s">
        <v>59</v>
      </c>
      <c r="H1096">
        <v>1019</v>
      </c>
      <c r="I1096">
        <v>9</v>
      </c>
      <c r="J1096" t="s">
        <v>1673</v>
      </c>
      <c r="K1096">
        <v>5129</v>
      </c>
    </row>
    <row r="1097" spans="1:11" ht="15" customHeight="1" x14ac:dyDescent="0.35">
      <c r="A1097">
        <v>11711669</v>
      </c>
      <c r="B1097">
        <v>100006742746</v>
      </c>
      <c r="C1097">
        <v>6113601</v>
      </c>
      <c r="D1097">
        <v>4</v>
      </c>
      <c r="E1097" t="s">
        <v>743</v>
      </c>
      <c r="F1097">
        <v>2</v>
      </c>
      <c r="G1097" t="s">
        <v>59</v>
      </c>
      <c r="H1097">
        <v>1019</v>
      </c>
      <c r="I1097">
        <v>9</v>
      </c>
      <c r="J1097" t="s">
        <v>1673</v>
      </c>
      <c r="K1097">
        <v>5129</v>
      </c>
    </row>
    <row r="1098" spans="1:11" ht="15" customHeight="1" x14ac:dyDescent="0.35">
      <c r="A1098">
        <v>11711670</v>
      </c>
      <c r="B1098">
        <v>100006742746</v>
      </c>
      <c r="C1098">
        <v>6113601</v>
      </c>
      <c r="D1098">
        <v>4</v>
      </c>
      <c r="E1098" t="s">
        <v>743</v>
      </c>
      <c r="F1098">
        <v>3</v>
      </c>
      <c r="G1098" t="s">
        <v>59</v>
      </c>
      <c r="H1098">
        <v>1019</v>
      </c>
      <c r="I1098">
        <v>9</v>
      </c>
      <c r="J1098" t="s">
        <v>1673</v>
      </c>
      <c r="K1098">
        <v>5129</v>
      </c>
    </row>
    <row r="1099" spans="1:11" ht="15" customHeight="1" x14ac:dyDescent="0.35">
      <c r="A1099">
        <v>11711671</v>
      </c>
      <c r="B1099">
        <v>100006742746</v>
      </c>
      <c r="C1099">
        <v>6113601</v>
      </c>
      <c r="D1099">
        <v>4</v>
      </c>
      <c r="E1099" t="s">
        <v>743</v>
      </c>
      <c r="F1099">
        <v>4</v>
      </c>
      <c r="G1099" t="s">
        <v>59</v>
      </c>
      <c r="H1099">
        <v>1019</v>
      </c>
      <c r="I1099">
        <v>9</v>
      </c>
      <c r="J1099" t="s">
        <v>1673</v>
      </c>
      <c r="K1099">
        <v>5129</v>
      </c>
    </row>
    <row r="1100" spans="1:11" ht="15" customHeight="1" x14ac:dyDescent="0.35">
      <c r="A1100">
        <v>11711672</v>
      </c>
      <c r="B1100">
        <v>100006742747</v>
      </c>
      <c r="C1100">
        <v>6114201</v>
      </c>
      <c r="D1100">
        <v>3</v>
      </c>
      <c r="E1100" t="s">
        <v>746</v>
      </c>
      <c r="F1100">
        <v>1</v>
      </c>
      <c r="G1100" t="s">
        <v>59</v>
      </c>
      <c r="H1100">
        <v>1019</v>
      </c>
      <c r="I1100">
        <v>10</v>
      </c>
      <c r="J1100" t="s">
        <v>1673</v>
      </c>
      <c r="K1100">
        <v>5129</v>
      </c>
    </row>
    <row r="1101" spans="1:11" ht="15" customHeight="1" x14ac:dyDescent="0.35">
      <c r="A1101">
        <v>11711673</v>
      </c>
      <c r="B1101">
        <v>100006742747</v>
      </c>
      <c r="C1101">
        <v>6114201</v>
      </c>
      <c r="D1101">
        <v>3</v>
      </c>
      <c r="E1101" t="s">
        <v>746</v>
      </c>
      <c r="F1101">
        <v>2</v>
      </c>
      <c r="G1101" t="s">
        <v>59</v>
      </c>
      <c r="H1101">
        <v>1019</v>
      </c>
      <c r="I1101">
        <v>10</v>
      </c>
      <c r="J1101" t="s">
        <v>1673</v>
      </c>
      <c r="K1101">
        <v>5129</v>
      </c>
    </row>
    <row r="1102" spans="1:11" ht="15" customHeight="1" x14ac:dyDescent="0.35">
      <c r="A1102">
        <v>11711688</v>
      </c>
      <c r="B1102">
        <v>100006742752</v>
      </c>
      <c r="C1102">
        <v>6113602</v>
      </c>
      <c r="D1102">
        <v>1</v>
      </c>
      <c r="E1102" t="s">
        <v>743</v>
      </c>
      <c r="F1102">
        <v>5</v>
      </c>
      <c r="G1102" t="s">
        <v>59</v>
      </c>
      <c r="H1102">
        <v>1019</v>
      </c>
      <c r="I1102">
        <v>9</v>
      </c>
      <c r="J1102" t="s">
        <v>1673</v>
      </c>
      <c r="K1102">
        <v>5129</v>
      </c>
    </row>
    <row r="1103" spans="1:11" ht="15" customHeight="1" x14ac:dyDescent="0.35">
      <c r="A1103">
        <v>11711689</v>
      </c>
      <c r="B1103">
        <v>100006742752</v>
      </c>
      <c r="C1103">
        <v>6113602</v>
      </c>
      <c r="D1103">
        <v>1</v>
      </c>
      <c r="E1103" t="s">
        <v>743</v>
      </c>
      <c r="F1103">
        <v>6</v>
      </c>
      <c r="G1103" t="s">
        <v>59</v>
      </c>
      <c r="H1103">
        <v>1019</v>
      </c>
      <c r="I1103">
        <v>9</v>
      </c>
      <c r="J1103" t="s">
        <v>1673</v>
      </c>
      <c r="K1103">
        <v>5129</v>
      </c>
    </row>
    <row r="1104" spans="1:11" ht="15" customHeight="1" x14ac:dyDescent="0.35">
      <c r="A1104">
        <v>11711690</v>
      </c>
      <c r="B1104">
        <v>100006742752</v>
      </c>
      <c r="C1104">
        <v>6113602</v>
      </c>
      <c r="D1104">
        <v>1</v>
      </c>
      <c r="E1104" t="s">
        <v>743</v>
      </c>
      <c r="F1104">
        <v>7</v>
      </c>
      <c r="G1104" t="s">
        <v>59</v>
      </c>
      <c r="H1104">
        <v>1019</v>
      </c>
      <c r="I1104">
        <v>9</v>
      </c>
      <c r="J1104" t="s">
        <v>1673</v>
      </c>
      <c r="K1104">
        <v>5129</v>
      </c>
    </row>
    <row r="1105" spans="1:11" ht="15" customHeight="1" x14ac:dyDescent="0.35">
      <c r="A1105">
        <v>11711712</v>
      </c>
      <c r="B1105">
        <v>100006742766</v>
      </c>
      <c r="C1105">
        <v>6115301</v>
      </c>
      <c r="D1105">
        <v>4</v>
      </c>
      <c r="E1105" t="s">
        <v>1396</v>
      </c>
      <c r="F1105">
        <v>1</v>
      </c>
      <c r="G1105" t="s">
        <v>71</v>
      </c>
      <c r="H1105">
        <v>1066</v>
      </c>
      <c r="I1105">
        <v>7</v>
      </c>
      <c r="J1105" t="s">
        <v>1673</v>
      </c>
      <c r="K1105">
        <v>52</v>
      </c>
    </row>
    <row r="1106" spans="1:11" ht="15" customHeight="1" x14ac:dyDescent="0.35">
      <c r="A1106">
        <v>11711714</v>
      </c>
      <c r="B1106">
        <v>100006742768</v>
      </c>
      <c r="C1106">
        <v>6115302</v>
      </c>
      <c r="D1106">
        <v>2</v>
      </c>
      <c r="E1106" t="s">
        <v>1396</v>
      </c>
      <c r="F1106">
        <v>2</v>
      </c>
      <c r="G1106" t="s">
        <v>71</v>
      </c>
      <c r="H1106">
        <v>1066</v>
      </c>
      <c r="I1106">
        <v>7</v>
      </c>
      <c r="J1106" t="s">
        <v>1673</v>
      </c>
      <c r="K1106">
        <v>52</v>
      </c>
    </row>
    <row r="1107" spans="1:11" ht="15" customHeight="1" x14ac:dyDescent="0.35">
      <c r="A1107">
        <v>11711725</v>
      </c>
      <c r="B1107">
        <v>100006742770</v>
      </c>
      <c r="C1107">
        <v>6116101</v>
      </c>
      <c r="D1107">
        <v>1</v>
      </c>
      <c r="E1107" t="s">
        <v>637</v>
      </c>
      <c r="F1107">
        <v>1</v>
      </c>
      <c r="G1107" t="s">
        <v>58</v>
      </c>
      <c r="H1107">
        <v>1010</v>
      </c>
      <c r="I1107">
        <v>6</v>
      </c>
      <c r="J1107" t="s">
        <v>1673</v>
      </c>
      <c r="K1107">
        <v>6033</v>
      </c>
    </row>
    <row r="1108" spans="1:11" ht="15" customHeight="1" x14ac:dyDescent="0.35">
      <c r="A1108">
        <v>11711726</v>
      </c>
      <c r="B1108">
        <v>100006742770</v>
      </c>
      <c r="C1108">
        <v>6116101</v>
      </c>
      <c r="D1108">
        <v>1</v>
      </c>
      <c r="E1108" t="s">
        <v>637</v>
      </c>
      <c r="F1108">
        <v>2</v>
      </c>
      <c r="G1108" t="s">
        <v>58</v>
      </c>
      <c r="H1108">
        <v>1010</v>
      </c>
      <c r="I1108">
        <v>6</v>
      </c>
      <c r="J1108" t="s">
        <v>1673</v>
      </c>
      <c r="K1108">
        <v>6033</v>
      </c>
    </row>
    <row r="1109" spans="1:11" ht="15" customHeight="1" x14ac:dyDescent="0.35">
      <c r="A1109">
        <v>11711727</v>
      </c>
      <c r="B1109">
        <v>100006742770</v>
      </c>
      <c r="C1109">
        <v>6116101</v>
      </c>
      <c r="D1109">
        <v>1</v>
      </c>
      <c r="E1109" t="s">
        <v>637</v>
      </c>
      <c r="F1109">
        <v>3</v>
      </c>
      <c r="G1109" t="s">
        <v>58</v>
      </c>
      <c r="H1109">
        <v>1010</v>
      </c>
      <c r="I1109">
        <v>6</v>
      </c>
      <c r="J1109" t="s">
        <v>1673</v>
      </c>
      <c r="K1109">
        <v>6033</v>
      </c>
    </row>
    <row r="1110" spans="1:11" ht="15" customHeight="1" x14ac:dyDescent="0.35">
      <c r="A1110">
        <v>11711728</v>
      </c>
      <c r="B1110">
        <v>100006742770</v>
      </c>
      <c r="C1110">
        <v>6116101</v>
      </c>
      <c r="D1110">
        <v>1</v>
      </c>
      <c r="E1110" t="s">
        <v>637</v>
      </c>
      <c r="F1110">
        <v>4</v>
      </c>
      <c r="G1110" t="s">
        <v>58</v>
      </c>
      <c r="H1110">
        <v>1010</v>
      </c>
      <c r="I1110">
        <v>6</v>
      </c>
      <c r="J1110" t="s">
        <v>1673</v>
      </c>
      <c r="K1110">
        <v>6033</v>
      </c>
    </row>
    <row r="1111" spans="1:11" ht="15" customHeight="1" x14ac:dyDescent="0.35">
      <c r="A1111">
        <v>11711735</v>
      </c>
      <c r="B1111">
        <v>100006742774</v>
      </c>
      <c r="C1111">
        <v>6117301</v>
      </c>
      <c r="D1111">
        <v>4</v>
      </c>
      <c r="E1111" t="s">
        <v>1219</v>
      </c>
      <c r="F1111">
        <v>1</v>
      </c>
      <c r="G1111" t="s">
        <v>62</v>
      </c>
      <c r="H1111">
        <v>1042</v>
      </c>
      <c r="I1111">
        <v>46</v>
      </c>
      <c r="J1111" t="s">
        <v>1673</v>
      </c>
      <c r="K1111">
        <v>1004</v>
      </c>
    </row>
    <row r="1112" spans="1:11" ht="15" customHeight="1" x14ac:dyDescent="0.35">
      <c r="A1112">
        <v>11711736</v>
      </c>
      <c r="B1112">
        <v>100006742775</v>
      </c>
      <c r="C1112">
        <v>6118301</v>
      </c>
      <c r="D1112">
        <v>5</v>
      </c>
      <c r="E1112" t="s">
        <v>783</v>
      </c>
      <c r="F1112">
        <v>1</v>
      </c>
      <c r="G1112" t="s">
        <v>60</v>
      </c>
      <c r="H1112">
        <v>1021</v>
      </c>
      <c r="I1112">
        <v>8</v>
      </c>
      <c r="J1112" t="s">
        <v>1673</v>
      </c>
      <c r="K1112">
        <v>30789</v>
      </c>
    </row>
    <row r="1113" spans="1:11" ht="15" customHeight="1" x14ac:dyDescent="0.35">
      <c r="A1113">
        <v>11711737</v>
      </c>
      <c r="B1113">
        <v>100006742776</v>
      </c>
      <c r="C1113">
        <v>6118302</v>
      </c>
      <c r="D1113">
        <v>5</v>
      </c>
      <c r="E1113" t="s">
        <v>783</v>
      </c>
      <c r="F1113">
        <v>2</v>
      </c>
      <c r="G1113" t="s">
        <v>60</v>
      </c>
      <c r="H1113">
        <v>1021</v>
      </c>
      <c r="I1113">
        <v>8</v>
      </c>
      <c r="J1113" t="s">
        <v>1673</v>
      </c>
      <c r="K1113">
        <v>30789</v>
      </c>
    </row>
    <row r="1114" spans="1:11" ht="15" customHeight="1" x14ac:dyDescent="0.35">
      <c r="A1114">
        <v>11711738</v>
      </c>
      <c r="B1114">
        <v>100006742776</v>
      </c>
      <c r="C1114">
        <v>6118302</v>
      </c>
      <c r="D1114">
        <v>5</v>
      </c>
      <c r="E1114" t="s">
        <v>783</v>
      </c>
      <c r="F1114">
        <v>3</v>
      </c>
      <c r="G1114" t="s">
        <v>60</v>
      </c>
      <c r="H1114">
        <v>1021</v>
      </c>
      <c r="I1114">
        <v>8</v>
      </c>
      <c r="J1114" t="s">
        <v>1673</v>
      </c>
      <c r="K1114">
        <v>30789</v>
      </c>
    </row>
    <row r="1115" spans="1:11" ht="15" customHeight="1" x14ac:dyDescent="0.35">
      <c r="A1115">
        <v>11711745</v>
      </c>
      <c r="B1115">
        <v>100006742781</v>
      </c>
      <c r="C1115">
        <v>6118201</v>
      </c>
      <c r="D1115">
        <v>1</v>
      </c>
      <c r="E1115" t="s">
        <v>640</v>
      </c>
      <c r="F1115">
        <v>1</v>
      </c>
      <c r="G1115" t="s">
        <v>58</v>
      </c>
      <c r="H1115">
        <v>1010</v>
      </c>
      <c r="I1115">
        <v>7</v>
      </c>
      <c r="J1115" t="s">
        <v>1673</v>
      </c>
      <c r="K1115">
        <v>15966</v>
      </c>
    </row>
    <row r="1116" spans="1:11" ht="15" customHeight="1" x14ac:dyDescent="0.35">
      <c r="A1116">
        <v>11711746</v>
      </c>
      <c r="B1116">
        <v>100006742781</v>
      </c>
      <c r="C1116">
        <v>6118201</v>
      </c>
      <c r="D1116">
        <v>1</v>
      </c>
      <c r="E1116" t="s">
        <v>640</v>
      </c>
      <c r="F1116">
        <v>2</v>
      </c>
      <c r="G1116" t="s">
        <v>58</v>
      </c>
      <c r="H1116">
        <v>1010</v>
      </c>
      <c r="I1116">
        <v>7</v>
      </c>
      <c r="J1116" t="s">
        <v>1673</v>
      </c>
      <c r="K1116">
        <v>15966</v>
      </c>
    </row>
    <row r="1117" spans="1:11" ht="15" customHeight="1" x14ac:dyDescent="0.35">
      <c r="A1117">
        <v>11711747</v>
      </c>
      <c r="B1117">
        <v>100006742782</v>
      </c>
      <c r="C1117">
        <v>6118303</v>
      </c>
      <c r="D1117">
        <v>1</v>
      </c>
      <c r="E1117" t="s">
        <v>783</v>
      </c>
      <c r="F1117">
        <v>4</v>
      </c>
      <c r="G1117" t="s">
        <v>60</v>
      </c>
      <c r="H1117">
        <v>1021</v>
      </c>
      <c r="I1117">
        <v>8</v>
      </c>
      <c r="J1117" t="s">
        <v>1673</v>
      </c>
      <c r="K1117">
        <v>30789</v>
      </c>
    </row>
    <row r="1118" spans="1:11" ht="15" customHeight="1" x14ac:dyDescent="0.35">
      <c r="A1118">
        <v>11711765</v>
      </c>
      <c r="B1118">
        <v>100006742798</v>
      </c>
      <c r="C1118">
        <v>6122501</v>
      </c>
      <c r="D1118">
        <v>1</v>
      </c>
      <c r="E1118" t="s">
        <v>1468</v>
      </c>
      <c r="F1118">
        <v>1</v>
      </c>
      <c r="G1118" t="s">
        <v>63</v>
      </c>
      <c r="H1118">
        <v>1080</v>
      </c>
      <c r="I1118">
        <v>15</v>
      </c>
      <c r="J1118" t="s">
        <v>1673</v>
      </c>
      <c r="K1118">
        <v>5324</v>
      </c>
    </row>
    <row r="1119" spans="1:11" ht="15" customHeight="1" x14ac:dyDescent="0.35">
      <c r="A1119">
        <v>11711766</v>
      </c>
      <c r="B1119">
        <v>100006742798</v>
      </c>
      <c r="C1119">
        <v>6122501</v>
      </c>
      <c r="D1119">
        <v>1</v>
      </c>
      <c r="E1119" t="s">
        <v>1468</v>
      </c>
      <c r="F1119">
        <v>2</v>
      </c>
      <c r="G1119" t="s">
        <v>63</v>
      </c>
      <c r="H1119">
        <v>1080</v>
      </c>
      <c r="I1119">
        <v>15</v>
      </c>
      <c r="J1119" t="s">
        <v>1673</v>
      </c>
      <c r="K1119">
        <v>5324</v>
      </c>
    </row>
    <row r="1120" spans="1:11" ht="15" customHeight="1" x14ac:dyDescent="0.35">
      <c r="A1120">
        <v>11711767</v>
      </c>
      <c r="B1120">
        <v>100006742799</v>
      </c>
      <c r="C1120">
        <v>6122601</v>
      </c>
      <c r="D1120">
        <v>1</v>
      </c>
      <c r="E1120" t="s">
        <v>1471</v>
      </c>
      <c r="F1120">
        <v>1</v>
      </c>
      <c r="G1120" t="s">
        <v>63</v>
      </c>
      <c r="H1120">
        <v>1080</v>
      </c>
      <c r="I1120">
        <v>16</v>
      </c>
      <c r="J1120" t="s">
        <v>1673</v>
      </c>
      <c r="K1120">
        <v>5317</v>
      </c>
    </row>
    <row r="1121" spans="1:11" ht="15" customHeight="1" x14ac:dyDescent="0.35">
      <c r="A1121">
        <v>11711782</v>
      </c>
      <c r="B1121">
        <v>100006742807</v>
      </c>
      <c r="C1121">
        <v>6123102</v>
      </c>
      <c r="D1121">
        <v>1</v>
      </c>
      <c r="E1121" t="s">
        <v>1221</v>
      </c>
      <c r="F1121">
        <v>1</v>
      </c>
      <c r="G1121" t="s">
        <v>62</v>
      </c>
      <c r="H1121">
        <v>1042</v>
      </c>
      <c r="I1121">
        <v>47</v>
      </c>
      <c r="J1121" t="s">
        <v>1673</v>
      </c>
      <c r="K1121">
        <v>15978</v>
      </c>
    </row>
    <row r="1122" spans="1:11" ht="15" customHeight="1" x14ac:dyDescent="0.35">
      <c r="A1122">
        <v>11711783</v>
      </c>
      <c r="B1122">
        <v>100006742808</v>
      </c>
      <c r="C1122">
        <v>6123103</v>
      </c>
      <c r="D1122">
        <v>1</v>
      </c>
      <c r="E1122" t="s">
        <v>1221</v>
      </c>
      <c r="F1122">
        <v>2</v>
      </c>
      <c r="G1122" t="s">
        <v>62</v>
      </c>
      <c r="H1122">
        <v>1042</v>
      </c>
      <c r="I1122">
        <v>47</v>
      </c>
      <c r="J1122" t="s">
        <v>1673</v>
      </c>
      <c r="K1122">
        <v>15978</v>
      </c>
    </row>
    <row r="1123" spans="1:11" ht="15" customHeight="1" x14ac:dyDescent="0.35">
      <c r="A1123">
        <v>11711797</v>
      </c>
      <c r="B1123">
        <v>100006742820</v>
      </c>
      <c r="C1123">
        <v>6123201</v>
      </c>
      <c r="D1123">
        <v>4</v>
      </c>
      <c r="E1123" t="s">
        <v>882</v>
      </c>
      <c r="F1123">
        <v>1</v>
      </c>
      <c r="G1123" t="s">
        <v>61</v>
      </c>
      <c r="H1123">
        <v>1030</v>
      </c>
      <c r="I1123">
        <v>5</v>
      </c>
      <c r="J1123" t="s">
        <v>1673</v>
      </c>
      <c r="K1123">
        <v>29942</v>
      </c>
    </row>
    <row r="1124" spans="1:11" ht="15" customHeight="1" x14ac:dyDescent="0.35">
      <c r="A1124">
        <v>11711828</v>
      </c>
      <c r="B1124">
        <v>100006742845</v>
      </c>
      <c r="C1124">
        <v>6124902</v>
      </c>
      <c r="D1124">
        <v>1</v>
      </c>
      <c r="E1124" t="s">
        <v>844</v>
      </c>
      <c r="F1124">
        <v>1</v>
      </c>
      <c r="G1124" t="s">
        <v>64</v>
      </c>
      <c r="H1124">
        <v>1026</v>
      </c>
      <c r="I1124">
        <v>11</v>
      </c>
      <c r="J1124" t="s">
        <v>1673</v>
      </c>
      <c r="K1124">
        <v>31380</v>
      </c>
    </row>
    <row r="1125" spans="1:11" ht="15" customHeight="1" x14ac:dyDescent="0.35">
      <c r="A1125">
        <v>11711829</v>
      </c>
      <c r="B1125">
        <v>100006742845</v>
      </c>
      <c r="C1125">
        <v>6124902</v>
      </c>
      <c r="D1125">
        <v>1</v>
      </c>
      <c r="E1125" t="s">
        <v>844</v>
      </c>
      <c r="F1125">
        <v>2</v>
      </c>
      <c r="G1125" t="s">
        <v>64</v>
      </c>
      <c r="H1125">
        <v>1026</v>
      </c>
      <c r="I1125">
        <v>11</v>
      </c>
      <c r="J1125" t="s">
        <v>1673</v>
      </c>
      <c r="K1125">
        <v>31380</v>
      </c>
    </row>
    <row r="1126" spans="1:11" ht="15" customHeight="1" x14ac:dyDescent="0.35">
      <c r="A1126">
        <v>11711830</v>
      </c>
      <c r="B1126">
        <v>100006742845</v>
      </c>
      <c r="C1126">
        <v>6124902</v>
      </c>
      <c r="D1126">
        <v>1</v>
      </c>
      <c r="E1126" t="s">
        <v>844</v>
      </c>
      <c r="F1126">
        <v>3</v>
      </c>
      <c r="G1126" t="s">
        <v>64</v>
      </c>
      <c r="H1126">
        <v>1026</v>
      </c>
      <c r="I1126">
        <v>11</v>
      </c>
      <c r="J1126" t="s">
        <v>1673</v>
      </c>
      <c r="K1126">
        <v>31380</v>
      </c>
    </row>
    <row r="1127" spans="1:11" ht="15" customHeight="1" x14ac:dyDescent="0.35">
      <c r="A1127">
        <v>11711831</v>
      </c>
      <c r="B1127">
        <v>100006742845</v>
      </c>
      <c r="C1127">
        <v>6124902</v>
      </c>
      <c r="D1127">
        <v>1</v>
      </c>
      <c r="E1127" t="s">
        <v>844</v>
      </c>
      <c r="F1127">
        <v>4</v>
      </c>
      <c r="G1127" t="s">
        <v>64</v>
      </c>
      <c r="H1127">
        <v>1026</v>
      </c>
      <c r="I1127">
        <v>11</v>
      </c>
      <c r="J1127" t="s">
        <v>1673</v>
      </c>
      <c r="K1127">
        <v>31380</v>
      </c>
    </row>
    <row r="1128" spans="1:11" ht="15" customHeight="1" x14ac:dyDescent="0.35">
      <c r="A1128">
        <v>11711832</v>
      </c>
      <c r="B1128">
        <v>100006742846</v>
      </c>
      <c r="C1128">
        <v>6125602</v>
      </c>
      <c r="D1128">
        <v>2</v>
      </c>
      <c r="E1128" t="s">
        <v>1016</v>
      </c>
      <c r="F1128">
        <v>1</v>
      </c>
      <c r="G1128" t="s">
        <v>66</v>
      </c>
      <c r="H1128">
        <v>1034</v>
      </c>
      <c r="I1128">
        <v>33</v>
      </c>
      <c r="J1128" t="s">
        <v>1673</v>
      </c>
      <c r="K1128">
        <v>24994</v>
      </c>
    </row>
    <row r="1129" spans="1:11" ht="15" customHeight="1" x14ac:dyDescent="0.35">
      <c r="A1129">
        <v>11711833</v>
      </c>
      <c r="B1129">
        <v>100006742847</v>
      </c>
      <c r="C1129">
        <v>6125202</v>
      </c>
      <c r="D1129">
        <v>1</v>
      </c>
      <c r="E1129" t="s">
        <v>932</v>
      </c>
      <c r="F1129">
        <v>1</v>
      </c>
      <c r="G1129" t="s">
        <v>65</v>
      </c>
      <c r="H1129">
        <v>1033</v>
      </c>
      <c r="I1129">
        <v>18</v>
      </c>
      <c r="J1129" t="s">
        <v>1673</v>
      </c>
      <c r="K1129">
        <v>17042</v>
      </c>
    </row>
    <row r="1130" spans="1:11" ht="15" customHeight="1" x14ac:dyDescent="0.35">
      <c r="A1130">
        <v>11711834</v>
      </c>
      <c r="B1130">
        <v>100006742847</v>
      </c>
      <c r="C1130">
        <v>6125202</v>
      </c>
      <c r="D1130">
        <v>1</v>
      </c>
      <c r="E1130" t="s">
        <v>932</v>
      </c>
      <c r="F1130">
        <v>2</v>
      </c>
      <c r="G1130" t="s">
        <v>65</v>
      </c>
      <c r="H1130">
        <v>1033</v>
      </c>
      <c r="I1130">
        <v>18</v>
      </c>
      <c r="J1130" t="s">
        <v>1673</v>
      </c>
      <c r="K1130">
        <v>17042</v>
      </c>
    </row>
    <row r="1131" spans="1:11" ht="15" customHeight="1" x14ac:dyDescent="0.35">
      <c r="A1131">
        <v>11711855</v>
      </c>
      <c r="B1131">
        <v>100006742866</v>
      </c>
      <c r="C1131">
        <v>6126501</v>
      </c>
      <c r="D1131">
        <v>1</v>
      </c>
      <c r="E1131" t="s">
        <v>1273</v>
      </c>
      <c r="F1131">
        <v>1</v>
      </c>
      <c r="G1131" t="s">
        <v>69</v>
      </c>
      <c r="H1131">
        <v>1051</v>
      </c>
      <c r="I1131">
        <v>9</v>
      </c>
      <c r="J1131" t="s">
        <v>1673</v>
      </c>
      <c r="K1131">
        <v>13387</v>
      </c>
    </row>
    <row r="1132" spans="1:11" ht="15" customHeight="1" x14ac:dyDescent="0.35">
      <c r="A1132">
        <v>11711856</v>
      </c>
      <c r="B1132">
        <v>100006742866</v>
      </c>
      <c r="C1132">
        <v>6126501</v>
      </c>
      <c r="D1132">
        <v>1</v>
      </c>
      <c r="E1132" t="s">
        <v>1273</v>
      </c>
      <c r="F1132">
        <v>2</v>
      </c>
      <c r="G1132" t="s">
        <v>69</v>
      </c>
      <c r="H1132">
        <v>1051</v>
      </c>
      <c r="I1132">
        <v>9</v>
      </c>
      <c r="J1132" t="s">
        <v>1673</v>
      </c>
      <c r="K1132">
        <v>13387</v>
      </c>
    </row>
    <row r="1133" spans="1:11" ht="15" customHeight="1" x14ac:dyDescent="0.35">
      <c r="A1133">
        <v>11711857</v>
      </c>
      <c r="B1133">
        <v>100006742866</v>
      </c>
      <c r="C1133">
        <v>6126501</v>
      </c>
      <c r="D1133">
        <v>1</v>
      </c>
      <c r="E1133" t="s">
        <v>1273</v>
      </c>
      <c r="F1133">
        <v>3</v>
      </c>
      <c r="G1133" t="s">
        <v>69</v>
      </c>
      <c r="H1133">
        <v>1051</v>
      </c>
      <c r="I1133">
        <v>9</v>
      </c>
      <c r="J1133" t="s">
        <v>1673</v>
      </c>
      <c r="K1133">
        <v>13387</v>
      </c>
    </row>
    <row r="1134" spans="1:11" ht="15" customHeight="1" x14ac:dyDescent="0.35">
      <c r="A1134">
        <v>11711861</v>
      </c>
      <c r="B1134">
        <v>100006742870</v>
      </c>
      <c r="C1134">
        <v>6128501</v>
      </c>
      <c r="D1134">
        <v>3</v>
      </c>
      <c r="E1134" t="s">
        <v>1104</v>
      </c>
      <c r="F1134">
        <v>1</v>
      </c>
      <c r="G1134" t="s">
        <v>67</v>
      </c>
      <c r="H1134">
        <v>1039</v>
      </c>
      <c r="I1134">
        <v>9</v>
      </c>
      <c r="J1134" t="s">
        <v>1673</v>
      </c>
      <c r="K1134">
        <v>5468</v>
      </c>
    </row>
    <row r="1135" spans="1:11" ht="15" customHeight="1" x14ac:dyDescent="0.35">
      <c r="A1135">
        <v>11711866</v>
      </c>
      <c r="B1135">
        <v>100006742872</v>
      </c>
      <c r="C1135">
        <v>6128201</v>
      </c>
      <c r="D1135">
        <v>1</v>
      </c>
      <c r="E1135" t="s">
        <v>1019</v>
      </c>
      <c r="F1135">
        <v>1</v>
      </c>
      <c r="G1135" t="s">
        <v>66</v>
      </c>
      <c r="H1135">
        <v>1034</v>
      </c>
      <c r="I1135">
        <v>34</v>
      </c>
      <c r="J1135" t="s">
        <v>1673</v>
      </c>
      <c r="K1135">
        <v>20371</v>
      </c>
    </row>
    <row r="1136" spans="1:11" ht="15" customHeight="1" x14ac:dyDescent="0.35">
      <c r="A1136">
        <v>11711872</v>
      </c>
      <c r="B1136">
        <v>100006742879</v>
      </c>
      <c r="C1136">
        <v>6129702</v>
      </c>
      <c r="D1136">
        <v>2</v>
      </c>
      <c r="E1136" t="s">
        <v>1398</v>
      </c>
      <c r="F1136">
        <v>1</v>
      </c>
      <c r="G1136" t="s">
        <v>71</v>
      </c>
      <c r="H1136">
        <v>1066</v>
      </c>
      <c r="I1136">
        <v>8</v>
      </c>
      <c r="J1136" t="s">
        <v>1673</v>
      </c>
      <c r="K1136">
        <v>52</v>
      </c>
    </row>
    <row r="1137" spans="1:12" ht="15" customHeight="1" x14ac:dyDescent="0.35">
      <c r="A1137">
        <v>11711874</v>
      </c>
      <c r="B1137">
        <v>100006742881</v>
      </c>
      <c r="C1137">
        <v>6129901</v>
      </c>
      <c r="D1137">
        <v>5</v>
      </c>
      <c r="E1137" t="s">
        <v>1106</v>
      </c>
      <c r="F1137">
        <v>1</v>
      </c>
      <c r="G1137" t="s">
        <v>67</v>
      </c>
      <c r="H1137">
        <v>1039</v>
      </c>
      <c r="I1137">
        <v>10</v>
      </c>
      <c r="J1137" t="s">
        <v>1673</v>
      </c>
      <c r="K1137">
        <v>5468</v>
      </c>
    </row>
    <row r="1138" spans="1:12" ht="15" customHeight="1" x14ac:dyDescent="0.35">
      <c r="A1138">
        <v>11711885</v>
      </c>
      <c r="B1138">
        <v>100006742886</v>
      </c>
      <c r="C1138">
        <v>6130001</v>
      </c>
      <c r="D1138">
        <v>1</v>
      </c>
      <c r="E1138" t="s">
        <v>1108</v>
      </c>
      <c r="F1138">
        <v>1</v>
      </c>
      <c r="G1138" t="s">
        <v>67</v>
      </c>
      <c r="H1138">
        <v>1039</v>
      </c>
      <c r="I1138">
        <v>11</v>
      </c>
      <c r="J1138" t="s">
        <v>1673</v>
      </c>
      <c r="K1138">
        <v>15979</v>
      </c>
    </row>
    <row r="1139" spans="1:12" ht="15" customHeight="1" x14ac:dyDescent="0.35">
      <c r="A1139">
        <v>11711895</v>
      </c>
      <c r="B1139">
        <v>100006742891</v>
      </c>
      <c r="C1139">
        <v>70825846</v>
      </c>
      <c r="D1139">
        <v>6</v>
      </c>
      <c r="E1139" t="s">
        <v>1093</v>
      </c>
      <c r="F1139">
        <v>6</v>
      </c>
      <c r="G1139" t="s">
        <v>67</v>
      </c>
      <c r="H1139">
        <v>1039</v>
      </c>
      <c r="I1139">
        <v>5</v>
      </c>
      <c r="J1139" t="s">
        <v>1673</v>
      </c>
      <c r="K1139">
        <v>15979</v>
      </c>
    </row>
    <row r="1140" spans="1:12" ht="15" customHeight="1" x14ac:dyDescent="0.35">
      <c r="A1140">
        <v>11711896</v>
      </c>
      <c r="B1140">
        <v>100006742892</v>
      </c>
      <c r="C1140">
        <v>70825847</v>
      </c>
      <c r="D1140">
        <v>6</v>
      </c>
      <c r="E1140" t="s">
        <v>1250</v>
      </c>
      <c r="F1140">
        <v>1</v>
      </c>
      <c r="G1140" t="s">
        <v>68</v>
      </c>
      <c r="H1140">
        <v>1048</v>
      </c>
      <c r="I1140">
        <v>6</v>
      </c>
      <c r="J1140" t="s">
        <v>1673</v>
      </c>
      <c r="K1140">
        <v>20565</v>
      </c>
    </row>
    <row r="1141" spans="1:12" ht="15" customHeight="1" x14ac:dyDescent="0.35">
      <c r="A1141">
        <v>11711897</v>
      </c>
      <c r="B1141">
        <v>100006742893</v>
      </c>
      <c r="C1141">
        <v>70825848</v>
      </c>
      <c r="D1141">
        <v>6</v>
      </c>
      <c r="E1141" t="s">
        <v>1379</v>
      </c>
      <c r="F1141">
        <v>1</v>
      </c>
      <c r="G1141" t="s">
        <v>70</v>
      </c>
      <c r="H1141">
        <v>1063</v>
      </c>
      <c r="I1141">
        <v>14</v>
      </c>
      <c r="J1141" t="s">
        <v>1673</v>
      </c>
      <c r="K1141">
        <v>352</v>
      </c>
      <c r="L1141" t="s">
        <v>1674</v>
      </c>
    </row>
    <row r="1142" spans="1:12" ht="15" customHeight="1" x14ac:dyDescent="0.35">
      <c r="A1142">
        <v>11711898</v>
      </c>
      <c r="B1142">
        <v>100006742893</v>
      </c>
      <c r="C1142">
        <v>70825848</v>
      </c>
      <c r="D1142">
        <v>6</v>
      </c>
      <c r="E1142" t="s">
        <v>1379</v>
      </c>
      <c r="F1142">
        <v>2</v>
      </c>
      <c r="G1142" t="s">
        <v>70</v>
      </c>
      <c r="H1142">
        <v>1063</v>
      </c>
      <c r="I1142">
        <v>14</v>
      </c>
      <c r="J1142" t="s">
        <v>1673</v>
      </c>
      <c r="K1142">
        <v>352</v>
      </c>
      <c r="L1142" t="s">
        <v>1674</v>
      </c>
    </row>
    <row r="1143" spans="1:12" ht="15" customHeight="1" x14ac:dyDescent="0.35">
      <c r="A1143">
        <v>11711899</v>
      </c>
      <c r="B1143">
        <v>100006742893</v>
      </c>
      <c r="C1143">
        <v>70825848</v>
      </c>
      <c r="D1143">
        <v>6</v>
      </c>
      <c r="E1143" t="s">
        <v>1351</v>
      </c>
      <c r="F1143">
        <v>2</v>
      </c>
      <c r="G1143" t="s">
        <v>70</v>
      </c>
      <c r="H1143">
        <v>1063</v>
      </c>
      <c r="I1143">
        <v>3</v>
      </c>
      <c r="J1143" t="s">
        <v>1673</v>
      </c>
      <c r="K1143">
        <v>5198</v>
      </c>
      <c r="L1143" t="s">
        <v>1674</v>
      </c>
    </row>
    <row r="1144" spans="1:12" ht="15" customHeight="1" x14ac:dyDescent="0.35">
      <c r="A1144">
        <v>11711900</v>
      </c>
      <c r="B1144">
        <v>100006742893</v>
      </c>
      <c r="C1144">
        <v>70825848</v>
      </c>
      <c r="D1144">
        <v>6</v>
      </c>
      <c r="E1144" t="s">
        <v>1351</v>
      </c>
      <c r="F1144">
        <v>3</v>
      </c>
      <c r="G1144" t="s">
        <v>70</v>
      </c>
      <c r="H1144">
        <v>1063</v>
      </c>
      <c r="I1144">
        <v>3</v>
      </c>
      <c r="J1144" t="s">
        <v>1673</v>
      </c>
      <c r="K1144">
        <v>5198</v>
      </c>
      <c r="L1144" t="s">
        <v>1674</v>
      </c>
    </row>
    <row r="1145" spans="1:12" ht="15" customHeight="1" x14ac:dyDescent="0.35">
      <c r="A1145">
        <v>11711901</v>
      </c>
      <c r="B1145">
        <v>100006742893</v>
      </c>
      <c r="C1145">
        <v>70825848</v>
      </c>
      <c r="D1145">
        <v>6</v>
      </c>
      <c r="E1145" t="s">
        <v>1351</v>
      </c>
      <c r="F1145">
        <v>4</v>
      </c>
      <c r="G1145" t="s">
        <v>70</v>
      </c>
      <c r="H1145">
        <v>1063</v>
      </c>
      <c r="I1145">
        <v>3</v>
      </c>
      <c r="J1145" t="s">
        <v>1673</v>
      </c>
      <c r="K1145">
        <v>5198</v>
      </c>
      <c r="L1145" t="s">
        <v>1674</v>
      </c>
    </row>
    <row r="1146" spans="1:12" ht="15" customHeight="1" x14ac:dyDescent="0.35">
      <c r="A1146">
        <v>11711902</v>
      </c>
      <c r="B1146">
        <v>100006742893</v>
      </c>
      <c r="C1146">
        <v>70825848</v>
      </c>
      <c r="D1146">
        <v>6</v>
      </c>
      <c r="E1146" t="s">
        <v>1379</v>
      </c>
      <c r="F1146">
        <v>3</v>
      </c>
      <c r="G1146" t="s">
        <v>70</v>
      </c>
      <c r="H1146">
        <v>1063</v>
      </c>
      <c r="I1146">
        <v>14</v>
      </c>
      <c r="J1146" t="s">
        <v>1673</v>
      </c>
      <c r="K1146">
        <v>352</v>
      </c>
      <c r="L1146" t="s">
        <v>1674</v>
      </c>
    </row>
    <row r="1147" spans="1:12" ht="15" customHeight="1" x14ac:dyDescent="0.35">
      <c r="A1147">
        <v>11711903</v>
      </c>
      <c r="B1147">
        <v>100006742893</v>
      </c>
      <c r="C1147">
        <v>70825848</v>
      </c>
      <c r="D1147">
        <v>6</v>
      </c>
      <c r="E1147" t="s">
        <v>1351</v>
      </c>
      <c r="F1147">
        <v>5</v>
      </c>
      <c r="G1147" t="s">
        <v>70</v>
      </c>
      <c r="H1147">
        <v>1063</v>
      </c>
      <c r="I1147">
        <v>3</v>
      </c>
      <c r="J1147" t="s">
        <v>1673</v>
      </c>
      <c r="K1147">
        <v>5198</v>
      </c>
      <c r="L1147" t="s">
        <v>1674</v>
      </c>
    </row>
    <row r="1148" spans="1:12" ht="15" customHeight="1" x14ac:dyDescent="0.35">
      <c r="A1148">
        <v>11711904</v>
      </c>
      <c r="B1148">
        <v>100006742893</v>
      </c>
      <c r="C1148">
        <v>70825848</v>
      </c>
      <c r="D1148">
        <v>6</v>
      </c>
      <c r="E1148" t="s">
        <v>1351</v>
      </c>
      <c r="F1148">
        <v>6</v>
      </c>
      <c r="G1148" t="s">
        <v>70</v>
      </c>
      <c r="H1148">
        <v>1063</v>
      </c>
      <c r="I1148">
        <v>3</v>
      </c>
      <c r="J1148" t="s">
        <v>1673</v>
      </c>
      <c r="K1148">
        <v>5198</v>
      </c>
      <c r="L1148" t="s">
        <v>1674</v>
      </c>
    </row>
    <row r="1149" spans="1:12" ht="15" customHeight="1" x14ac:dyDescent="0.35">
      <c r="A1149">
        <v>11711905</v>
      </c>
      <c r="B1149">
        <v>100006742894</v>
      </c>
      <c r="C1149">
        <v>70825849</v>
      </c>
      <c r="D1149">
        <v>6</v>
      </c>
      <c r="E1149" t="s">
        <v>1393</v>
      </c>
      <c r="F1149">
        <v>2</v>
      </c>
      <c r="G1149" t="s">
        <v>71</v>
      </c>
      <c r="H1149">
        <v>1066</v>
      </c>
      <c r="I1149">
        <v>6</v>
      </c>
      <c r="J1149" t="s">
        <v>1673</v>
      </c>
      <c r="K1149">
        <v>31030</v>
      </c>
    </row>
    <row r="1150" spans="1:12" ht="15" customHeight="1" x14ac:dyDescent="0.35">
      <c r="A1150">
        <v>11711906</v>
      </c>
      <c r="B1150">
        <v>100006742895</v>
      </c>
      <c r="C1150">
        <v>70825850</v>
      </c>
      <c r="D1150">
        <v>6</v>
      </c>
      <c r="E1150" t="s">
        <v>1412</v>
      </c>
      <c r="F1150">
        <v>2</v>
      </c>
      <c r="G1150" t="s">
        <v>72</v>
      </c>
      <c r="H1150">
        <v>1069</v>
      </c>
      <c r="I1150">
        <v>5</v>
      </c>
      <c r="J1150" t="s">
        <v>1673</v>
      </c>
      <c r="K1150">
        <v>5716</v>
      </c>
    </row>
    <row r="1151" spans="1:12" ht="15" customHeight="1" x14ac:dyDescent="0.35">
      <c r="A1151">
        <v>11711907</v>
      </c>
      <c r="B1151">
        <v>100006742896</v>
      </c>
      <c r="C1151">
        <v>70825851</v>
      </c>
      <c r="D1151">
        <v>6</v>
      </c>
      <c r="E1151" t="s">
        <v>1486</v>
      </c>
      <c r="F1151">
        <v>1</v>
      </c>
      <c r="G1151" t="s">
        <v>73</v>
      </c>
      <c r="H1151">
        <v>1083</v>
      </c>
      <c r="I1151">
        <v>5</v>
      </c>
      <c r="J1151" t="s">
        <v>1673</v>
      </c>
      <c r="K1151">
        <v>29709</v>
      </c>
      <c r="L1151" t="s">
        <v>1674</v>
      </c>
    </row>
    <row r="1152" spans="1:12" ht="15" customHeight="1" x14ac:dyDescent="0.35">
      <c r="A1152">
        <v>11711908</v>
      </c>
      <c r="B1152">
        <v>100006742896</v>
      </c>
      <c r="C1152">
        <v>70825851</v>
      </c>
      <c r="D1152">
        <v>6</v>
      </c>
      <c r="E1152" t="s">
        <v>1488</v>
      </c>
      <c r="F1152">
        <v>1</v>
      </c>
      <c r="G1152" t="s">
        <v>73</v>
      </c>
      <c r="H1152">
        <v>1083</v>
      </c>
      <c r="I1152">
        <v>6</v>
      </c>
      <c r="J1152" t="s">
        <v>1673</v>
      </c>
      <c r="K1152">
        <v>462</v>
      </c>
      <c r="L1152" t="s">
        <v>1674</v>
      </c>
    </row>
    <row r="1153" spans="1:12" ht="15" customHeight="1" x14ac:dyDescent="0.35">
      <c r="A1153">
        <v>11711910</v>
      </c>
      <c r="B1153">
        <v>100006742898</v>
      </c>
      <c r="C1153">
        <v>70825853</v>
      </c>
      <c r="D1153">
        <v>6</v>
      </c>
      <c r="E1153" t="s">
        <v>1649</v>
      </c>
      <c r="F1153">
        <v>24</v>
      </c>
      <c r="G1153" t="s">
        <v>74</v>
      </c>
      <c r="H1153">
        <v>1981</v>
      </c>
      <c r="I1153">
        <v>9</v>
      </c>
      <c r="J1153" t="s">
        <v>1673</v>
      </c>
      <c r="K1153">
        <v>25720</v>
      </c>
      <c r="L1153" t="s">
        <v>1674</v>
      </c>
    </row>
    <row r="1154" spans="1:12" ht="15" customHeight="1" x14ac:dyDescent="0.35">
      <c r="A1154">
        <v>11711911</v>
      </c>
      <c r="B1154">
        <v>100006742898</v>
      </c>
      <c r="C1154">
        <v>70825853</v>
      </c>
      <c r="D1154">
        <v>6</v>
      </c>
      <c r="E1154" t="s">
        <v>1649</v>
      </c>
      <c r="F1154">
        <v>25</v>
      </c>
      <c r="G1154" t="s">
        <v>74</v>
      </c>
      <c r="H1154">
        <v>1981</v>
      </c>
      <c r="I1154">
        <v>9</v>
      </c>
      <c r="J1154" t="s">
        <v>1673</v>
      </c>
      <c r="K1154">
        <v>25720</v>
      </c>
      <c r="L1154" t="s">
        <v>1674</v>
      </c>
    </row>
    <row r="1155" spans="1:12" ht="15" customHeight="1" x14ac:dyDescent="0.35">
      <c r="A1155">
        <v>11711912</v>
      </c>
      <c r="B1155">
        <v>100006742898</v>
      </c>
      <c r="C1155">
        <v>70825853</v>
      </c>
      <c r="D1155">
        <v>6</v>
      </c>
      <c r="E1155" t="s">
        <v>1649</v>
      </c>
      <c r="F1155">
        <v>26</v>
      </c>
      <c r="G1155" t="s">
        <v>74</v>
      </c>
      <c r="H1155">
        <v>1981</v>
      </c>
      <c r="I1155">
        <v>9</v>
      </c>
      <c r="J1155" t="s">
        <v>1673</v>
      </c>
      <c r="K1155">
        <v>25720</v>
      </c>
      <c r="L1155" t="s">
        <v>1674</v>
      </c>
    </row>
    <row r="1156" spans="1:12" ht="15" customHeight="1" x14ac:dyDescent="0.35">
      <c r="A1156">
        <v>11711913</v>
      </c>
      <c r="B1156">
        <v>100006742898</v>
      </c>
      <c r="C1156">
        <v>70825853</v>
      </c>
      <c r="D1156">
        <v>6</v>
      </c>
      <c r="E1156" t="s">
        <v>1649</v>
      </c>
      <c r="F1156">
        <v>27</v>
      </c>
      <c r="G1156" t="s">
        <v>74</v>
      </c>
      <c r="H1156">
        <v>1981</v>
      </c>
      <c r="I1156">
        <v>9</v>
      </c>
      <c r="J1156" t="s">
        <v>1673</v>
      </c>
      <c r="K1156">
        <v>25720</v>
      </c>
      <c r="L1156" t="s">
        <v>1674</v>
      </c>
    </row>
    <row r="1157" spans="1:12" ht="15" customHeight="1" x14ac:dyDescent="0.35">
      <c r="A1157">
        <v>11711914</v>
      </c>
      <c r="B1157">
        <v>100006742898</v>
      </c>
      <c r="C1157">
        <v>70825853</v>
      </c>
      <c r="D1157">
        <v>6</v>
      </c>
      <c r="E1157" t="s">
        <v>1649</v>
      </c>
      <c r="F1157">
        <v>28</v>
      </c>
      <c r="G1157" t="s">
        <v>74</v>
      </c>
      <c r="H1157">
        <v>1981</v>
      </c>
      <c r="I1157">
        <v>9</v>
      </c>
      <c r="J1157" t="s">
        <v>1673</v>
      </c>
      <c r="K1157">
        <v>25720</v>
      </c>
      <c r="L1157" t="s">
        <v>1674</v>
      </c>
    </row>
    <row r="1158" spans="1:12" ht="15" customHeight="1" x14ac:dyDescent="0.35">
      <c r="A1158">
        <v>11711915</v>
      </c>
      <c r="B1158">
        <v>100006742898</v>
      </c>
      <c r="C1158">
        <v>70825853</v>
      </c>
      <c r="D1158">
        <v>6</v>
      </c>
      <c r="E1158" t="s">
        <v>1662</v>
      </c>
      <c r="F1158">
        <v>1</v>
      </c>
      <c r="G1158" t="s">
        <v>74</v>
      </c>
      <c r="H1158">
        <v>1981</v>
      </c>
      <c r="I1158">
        <v>14</v>
      </c>
      <c r="J1158" t="s">
        <v>1673</v>
      </c>
      <c r="K1158">
        <v>2878</v>
      </c>
      <c r="L1158" t="s">
        <v>1674</v>
      </c>
    </row>
    <row r="1159" spans="1:12" ht="15" customHeight="1" x14ac:dyDescent="0.35">
      <c r="A1159">
        <v>11711916</v>
      </c>
      <c r="B1159">
        <v>100006742898</v>
      </c>
      <c r="C1159">
        <v>70825853</v>
      </c>
      <c r="D1159">
        <v>6</v>
      </c>
      <c r="E1159" t="s">
        <v>1657</v>
      </c>
      <c r="F1159">
        <v>14</v>
      </c>
      <c r="G1159" t="s">
        <v>74</v>
      </c>
      <c r="H1159">
        <v>1981</v>
      </c>
      <c r="I1159">
        <v>12</v>
      </c>
      <c r="J1159" t="s">
        <v>1673</v>
      </c>
      <c r="K1159">
        <v>3147</v>
      </c>
      <c r="L1159" t="s">
        <v>1674</v>
      </c>
    </row>
    <row r="1160" spans="1:12" ht="15" customHeight="1" x14ac:dyDescent="0.35">
      <c r="A1160">
        <v>11711917</v>
      </c>
      <c r="B1160">
        <v>100006742898</v>
      </c>
      <c r="C1160">
        <v>70825853</v>
      </c>
      <c r="D1160">
        <v>6</v>
      </c>
      <c r="E1160" t="s">
        <v>1649</v>
      </c>
      <c r="F1160">
        <v>29</v>
      </c>
      <c r="G1160" t="s">
        <v>74</v>
      </c>
      <c r="H1160">
        <v>1981</v>
      </c>
      <c r="I1160">
        <v>9</v>
      </c>
      <c r="J1160" t="s">
        <v>1673</v>
      </c>
      <c r="K1160">
        <v>25720</v>
      </c>
      <c r="L1160" t="s">
        <v>1674</v>
      </c>
    </row>
    <row r="1161" spans="1:12" ht="15" customHeight="1" x14ac:dyDescent="0.35">
      <c r="A1161">
        <v>11711918</v>
      </c>
      <c r="B1161">
        <v>100006742898</v>
      </c>
      <c r="C1161">
        <v>70825853</v>
      </c>
      <c r="D1161">
        <v>6</v>
      </c>
      <c r="E1161" t="s">
        <v>1649</v>
      </c>
      <c r="F1161">
        <v>30</v>
      </c>
      <c r="G1161" t="s">
        <v>74</v>
      </c>
      <c r="H1161">
        <v>1981</v>
      </c>
      <c r="I1161">
        <v>9</v>
      </c>
      <c r="J1161" t="s">
        <v>1673</v>
      </c>
      <c r="K1161">
        <v>25720</v>
      </c>
      <c r="L1161" t="s">
        <v>1674</v>
      </c>
    </row>
    <row r="1162" spans="1:12" ht="15" customHeight="1" x14ac:dyDescent="0.35">
      <c r="A1162">
        <v>11711919</v>
      </c>
      <c r="B1162">
        <v>100006742898</v>
      </c>
      <c r="C1162">
        <v>70825853</v>
      </c>
      <c r="D1162">
        <v>6</v>
      </c>
      <c r="E1162" t="s">
        <v>1649</v>
      </c>
      <c r="F1162">
        <v>31</v>
      </c>
      <c r="G1162" t="s">
        <v>74</v>
      </c>
      <c r="H1162">
        <v>1981</v>
      </c>
      <c r="I1162">
        <v>9</v>
      </c>
      <c r="J1162" t="s">
        <v>1673</v>
      </c>
      <c r="K1162">
        <v>25720</v>
      </c>
      <c r="L1162" t="s">
        <v>1674</v>
      </c>
    </row>
    <row r="1163" spans="1:12" ht="15" customHeight="1" x14ac:dyDescent="0.35">
      <c r="A1163">
        <v>11711920</v>
      </c>
      <c r="B1163">
        <v>100006742898</v>
      </c>
      <c r="C1163">
        <v>70825853</v>
      </c>
      <c r="D1163">
        <v>6</v>
      </c>
      <c r="E1163" t="s">
        <v>1649</v>
      </c>
      <c r="F1163">
        <v>32</v>
      </c>
      <c r="G1163" t="s">
        <v>74</v>
      </c>
      <c r="H1163">
        <v>1981</v>
      </c>
      <c r="I1163">
        <v>9</v>
      </c>
      <c r="J1163" t="s">
        <v>1673</v>
      </c>
      <c r="K1163">
        <v>25720</v>
      </c>
      <c r="L1163" t="s">
        <v>1674</v>
      </c>
    </row>
    <row r="1164" spans="1:12" ht="15" customHeight="1" x14ac:dyDescent="0.35">
      <c r="A1164">
        <v>11711921</v>
      </c>
      <c r="B1164">
        <v>100006742898</v>
      </c>
      <c r="C1164">
        <v>70825853</v>
      </c>
      <c r="D1164">
        <v>6</v>
      </c>
      <c r="E1164" t="s">
        <v>1649</v>
      </c>
      <c r="F1164">
        <v>33</v>
      </c>
      <c r="G1164" t="s">
        <v>74</v>
      </c>
      <c r="H1164">
        <v>1981</v>
      </c>
      <c r="I1164">
        <v>9</v>
      </c>
      <c r="J1164" t="s">
        <v>1673</v>
      </c>
      <c r="K1164">
        <v>25720</v>
      </c>
      <c r="L1164" t="s">
        <v>1674</v>
      </c>
    </row>
    <row r="1165" spans="1:12" ht="15" customHeight="1" x14ac:dyDescent="0.35">
      <c r="A1165">
        <v>11711922</v>
      </c>
      <c r="B1165">
        <v>100006742898</v>
      </c>
      <c r="C1165">
        <v>70825853</v>
      </c>
      <c r="D1165">
        <v>6</v>
      </c>
      <c r="E1165" t="s">
        <v>1637</v>
      </c>
      <c r="F1165">
        <v>5</v>
      </c>
      <c r="G1165" t="s">
        <v>74</v>
      </c>
      <c r="H1165">
        <v>1981</v>
      </c>
      <c r="I1165">
        <v>5</v>
      </c>
      <c r="J1165" t="s">
        <v>1673</v>
      </c>
      <c r="K1165">
        <v>1668</v>
      </c>
      <c r="L1165" t="s">
        <v>1674</v>
      </c>
    </row>
    <row r="1166" spans="1:12" ht="15" customHeight="1" x14ac:dyDescent="0.35">
      <c r="A1166">
        <v>11711923</v>
      </c>
      <c r="B1166">
        <v>100006742898</v>
      </c>
      <c r="C1166">
        <v>70825853</v>
      </c>
      <c r="D1166">
        <v>6</v>
      </c>
      <c r="E1166" t="s">
        <v>1663</v>
      </c>
      <c r="F1166">
        <v>1</v>
      </c>
      <c r="G1166" t="s">
        <v>74</v>
      </c>
      <c r="H1166">
        <v>1981</v>
      </c>
      <c r="I1166">
        <v>15</v>
      </c>
      <c r="J1166" t="s">
        <v>1673</v>
      </c>
      <c r="K1166">
        <v>2880</v>
      </c>
      <c r="L1166" t="s">
        <v>1674</v>
      </c>
    </row>
    <row r="1167" spans="1:12" ht="15" customHeight="1" x14ac:dyDescent="0.35">
      <c r="A1167">
        <v>11711924</v>
      </c>
      <c r="B1167">
        <v>100006742898</v>
      </c>
      <c r="C1167">
        <v>70825853</v>
      </c>
      <c r="D1167">
        <v>6</v>
      </c>
      <c r="E1167" t="s">
        <v>1660</v>
      </c>
      <c r="F1167">
        <v>1</v>
      </c>
      <c r="G1167" t="s">
        <v>74</v>
      </c>
      <c r="H1167">
        <v>1981</v>
      </c>
      <c r="I1167">
        <v>13</v>
      </c>
      <c r="J1167" t="s">
        <v>1673</v>
      </c>
      <c r="K1167">
        <v>2764</v>
      </c>
      <c r="L1167" t="s">
        <v>1674</v>
      </c>
    </row>
    <row r="1168" spans="1:12" ht="15" customHeight="1" x14ac:dyDescent="0.35">
      <c r="A1168">
        <v>11711925</v>
      </c>
      <c r="B1168">
        <v>100006742898</v>
      </c>
      <c r="C1168">
        <v>70825853</v>
      </c>
      <c r="D1168">
        <v>6</v>
      </c>
      <c r="E1168" t="s">
        <v>1664</v>
      </c>
      <c r="F1168">
        <v>1</v>
      </c>
      <c r="G1168" t="s">
        <v>74</v>
      </c>
      <c r="H1168">
        <v>1981</v>
      </c>
      <c r="I1168">
        <v>16</v>
      </c>
      <c r="J1168" t="s">
        <v>1673</v>
      </c>
      <c r="K1168">
        <v>3471</v>
      </c>
      <c r="L1168" t="s">
        <v>1674</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F7F7F"/>
  </sheetPr>
  <dimension ref="A1:K4073"/>
  <sheetViews>
    <sheetView zoomScaleNormal="100" workbookViewId="0"/>
  </sheetViews>
  <sheetFormatPr defaultColWidth="8.6328125" defaultRowHeight="14.5" x14ac:dyDescent="0.35"/>
  <cols>
    <col min="1" max="11" width="14" customWidth="1"/>
  </cols>
  <sheetData>
    <row r="1" spans="1:11" ht="15.75" customHeight="1" x14ac:dyDescent="0.35">
      <c r="A1" s="19" t="s">
        <v>1675</v>
      </c>
    </row>
    <row r="2" spans="1:11" ht="15" customHeight="1" x14ac:dyDescent="0.35">
      <c r="A2" s="1" t="s">
        <v>1676</v>
      </c>
    </row>
    <row r="3" spans="1:11" ht="15" customHeight="1" x14ac:dyDescent="0.35">
      <c r="A3" s="6" t="s">
        <v>1677</v>
      </c>
    </row>
    <row r="5" spans="1:11" ht="30" customHeight="1" x14ac:dyDescent="0.35">
      <c r="A5" s="8" t="s">
        <v>118</v>
      </c>
      <c r="B5" s="8" t="s">
        <v>119</v>
      </c>
      <c r="C5" s="8" t="s">
        <v>1668</v>
      </c>
      <c r="D5" s="8" t="s">
        <v>76</v>
      </c>
      <c r="E5" s="8" t="s">
        <v>1678</v>
      </c>
      <c r="F5" s="8" t="s">
        <v>541</v>
      </c>
      <c r="G5" s="8" t="s">
        <v>1679</v>
      </c>
      <c r="H5" s="8" t="s">
        <v>543</v>
      </c>
      <c r="I5" s="8" t="s">
        <v>1680</v>
      </c>
      <c r="J5" s="8" t="s">
        <v>544</v>
      </c>
      <c r="K5" s="8" t="s">
        <v>1681</v>
      </c>
    </row>
    <row r="6" spans="1:11" ht="15" customHeight="1" x14ac:dyDescent="0.35">
      <c r="A6">
        <f>'TI102'!A3</f>
        <v>1</v>
      </c>
      <c r="B6" s="26">
        <f>'TI102'!B3</f>
        <v>46273.677083333343</v>
      </c>
      <c r="C6">
        <f>'TI102'!C3</f>
        <v>11707015</v>
      </c>
      <c r="D6">
        <f>'TI102'!J3</f>
        <v>2</v>
      </c>
      <c r="E6">
        <f>'TI102'!Q3</f>
        <v>5</v>
      </c>
      <c r="F6" t="str">
        <f t="shared" ref="F6:F69" si="0">INDEX(OM_ORDER,MATCH(C6,OM_TID,0))</f>
        <v>59486</v>
      </c>
      <c r="G6">
        <f t="shared" ref="G6:G69" si="1">MATCH(F6,OR_ID,0)</f>
        <v>406</v>
      </c>
      <c r="H6" t="str">
        <f t="shared" ref="H6:H69" si="2">INDEX(OR_ORIG,G6)</f>
        <v>SH0908-1981</v>
      </c>
      <c r="I6" t="str">
        <f t="shared" ref="I6:I69" si="3">INDEX(OR_SHIP,G6)</f>
        <v>SH0908-1981</v>
      </c>
      <c r="J6" s="34">
        <f t="shared" ref="J6:J69" si="4">IF(INDEX(OR_MOVED,G6)="",DATE(2099,1,1),INDEX(OR_MOVED,G6))</f>
        <v>72686</v>
      </c>
      <c r="K6" t="str">
        <f t="shared" ref="K6:K69" si="5">IF(B6&gt;=J6,I6,H6)</f>
        <v>SH0908-1981</v>
      </c>
    </row>
    <row r="7" spans="1:11" ht="15" customHeight="1" x14ac:dyDescent="0.35">
      <c r="A7">
        <f>'TI102'!A4</f>
        <v>1</v>
      </c>
      <c r="B7" s="26">
        <f>'TI102'!B4</f>
        <v>46273.677083333343</v>
      </c>
      <c r="C7">
        <f>'TI102'!C4</f>
        <v>11707016</v>
      </c>
      <c r="D7">
        <f>'TI102'!J4</f>
        <v>2</v>
      </c>
      <c r="E7">
        <f>'TI102'!Q4</f>
        <v>5</v>
      </c>
      <c r="F7" t="str">
        <f t="shared" si="0"/>
        <v>59486</v>
      </c>
      <c r="G7">
        <f t="shared" si="1"/>
        <v>406</v>
      </c>
      <c r="H7" t="str">
        <f t="shared" si="2"/>
        <v>SH0908-1981</v>
      </c>
      <c r="I7" t="str">
        <f t="shared" si="3"/>
        <v>SH0908-1981</v>
      </c>
      <c r="J7" s="34">
        <f t="shared" si="4"/>
        <v>72686</v>
      </c>
      <c r="K7" t="str">
        <f t="shared" si="5"/>
        <v>SH0908-1981</v>
      </c>
    </row>
    <row r="8" spans="1:11" ht="15" customHeight="1" x14ac:dyDescent="0.35">
      <c r="A8">
        <f>'TI102'!A5</f>
        <v>1</v>
      </c>
      <c r="B8" s="26">
        <f>'TI102'!B5</f>
        <v>46273.677083333343</v>
      </c>
      <c r="C8">
        <f>'TI102'!C5</f>
        <v>11707017</v>
      </c>
      <c r="D8">
        <f>'TI102'!J5</f>
        <v>2</v>
      </c>
      <c r="E8">
        <f>'TI102'!Q5</f>
        <v>11</v>
      </c>
      <c r="F8" t="str">
        <f t="shared" si="0"/>
        <v>59547</v>
      </c>
      <c r="G8">
        <f t="shared" si="1"/>
        <v>407</v>
      </c>
      <c r="H8" t="str">
        <f t="shared" si="2"/>
        <v>SH0908-1981</v>
      </c>
      <c r="I8" t="str">
        <f t="shared" si="3"/>
        <v>SH0908-1981</v>
      </c>
      <c r="J8" s="34">
        <f t="shared" si="4"/>
        <v>72686</v>
      </c>
      <c r="K8" t="str">
        <f t="shared" si="5"/>
        <v>SH0908-1981</v>
      </c>
    </row>
    <row r="9" spans="1:11" ht="15" customHeight="1" x14ac:dyDescent="0.35">
      <c r="A9">
        <f>'TI102'!A6</f>
        <v>1</v>
      </c>
      <c r="B9" s="26">
        <f>'TI102'!B6</f>
        <v>46273.677083333343</v>
      </c>
      <c r="C9">
        <f>'TI102'!C6</f>
        <v>11707018</v>
      </c>
      <c r="D9">
        <f>'TI102'!J6</f>
        <v>2</v>
      </c>
      <c r="E9">
        <f>'TI102'!Q6</f>
        <v>11</v>
      </c>
      <c r="F9" t="str">
        <f t="shared" si="0"/>
        <v>59547</v>
      </c>
      <c r="G9">
        <f t="shared" si="1"/>
        <v>407</v>
      </c>
      <c r="H9" t="str">
        <f t="shared" si="2"/>
        <v>SH0908-1981</v>
      </c>
      <c r="I9" t="str">
        <f t="shared" si="3"/>
        <v>SH0908-1981</v>
      </c>
      <c r="J9" s="34">
        <f t="shared" si="4"/>
        <v>72686</v>
      </c>
      <c r="K9" t="str">
        <f t="shared" si="5"/>
        <v>SH0908-1981</v>
      </c>
    </row>
    <row r="10" spans="1:11" ht="15" customHeight="1" x14ac:dyDescent="0.35">
      <c r="A10">
        <f>'TI102'!A7</f>
        <v>1</v>
      </c>
      <c r="B10" s="26">
        <f>'TI102'!B7</f>
        <v>46273.677083333343</v>
      </c>
      <c r="C10">
        <f>'TI102'!C7</f>
        <v>11707019</v>
      </c>
      <c r="D10">
        <f>'TI102'!J7</f>
        <v>2</v>
      </c>
      <c r="E10">
        <f>'TI102'!Q7</f>
        <v>2</v>
      </c>
      <c r="F10" t="str">
        <f t="shared" si="0"/>
        <v>59604</v>
      </c>
      <c r="G10">
        <f t="shared" si="1"/>
        <v>408</v>
      </c>
      <c r="H10" t="str">
        <f t="shared" si="2"/>
        <v>SH0908-1981</v>
      </c>
      <c r="I10" t="str">
        <f t="shared" si="3"/>
        <v>SH0908-1981</v>
      </c>
      <c r="J10" s="34">
        <f t="shared" si="4"/>
        <v>72686</v>
      </c>
      <c r="K10" t="str">
        <f t="shared" si="5"/>
        <v>SH0908-1981</v>
      </c>
    </row>
    <row r="11" spans="1:11" ht="15" customHeight="1" x14ac:dyDescent="0.35">
      <c r="A11">
        <f>'TI102'!A8</f>
        <v>1</v>
      </c>
      <c r="B11" s="26">
        <f>'TI102'!B8</f>
        <v>46273.677083333343</v>
      </c>
      <c r="C11">
        <f>'TI102'!C8</f>
        <v>11707020</v>
      </c>
      <c r="D11">
        <f>'TI102'!J8</f>
        <v>2</v>
      </c>
      <c r="E11">
        <f>'TI102'!Q8</f>
        <v>2</v>
      </c>
      <c r="F11" t="str">
        <f t="shared" si="0"/>
        <v>59604</v>
      </c>
      <c r="G11">
        <f t="shared" si="1"/>
        <v>408</v>
      </c>
      <c r="H11" t="str">
        <f t="shared" si="2"/>
        <v>SH0908-1981</v>
      </c>
      <c r="I11" t="str">
        <f t="shared" si="3"/>
        <v>SH0908-1981</v>
      </c>
      <c r="J11" s="34">
        <f t="shared" si="4"/>
        <v>72686</v>
      </c>
      <c r="K11" t="str">
        <f t="shared" si="5"/>
        <v>SH0908-1981</v>
      </c>
    </row>
    <row r="12" spans="1:11" ht="15" customHeight="1" x14ac:dyDescent="0.35">
      <c r="A12">
        <f>'TI102'!A9</f>
        <v>1</v>
      </c>
      <c r="B12" s="26">
        <f>'TI102'!B9</f>
        <v>46273.677083333343</v>
      </c>
      <c r="C12">
        <f>'TI102'!C9</f>
        <v>11707021</v>
      </c>
      <c r="D12">
        <f>'TI102'!J9</f>
        <v>2</v>
      </c>
      <c r="E12">
        <f>'TI102'!Q9</f>
        <v>1</v>
      </c>
      <c r="F12" t="str">
        <f t="shared" si="0"/>
        <v>59604</v>
      </c>
      <c r="G12">
        <f t="shared" si="1"/>
        <v>408</v>
      </c>
      <c r="H12" t="str">
        <f t="shared" si="2"/>
        <v>SH0908-1981</v>
      </c>
      <c r="I12" t="str">
        <f t="shared" si="3"/>
        <v>SH0908-1981</v>
      </c>
      <c r="J12" s="34">
        <f t="shared" si="4"/>
        <v>72686</v>
      </c>
      <c r="K12" t="str">
        <f t="shared" si="5"/>
        <v>SH0908-1981</v>
      </c>
    </row>
    <row r="13" spans="1:11" ht="15" customHeight="1" x14ac:dyDescent="0.35">
      <c r="A13">
        <f>'TI102'!A10</f>
        <v>1</v>
      </c>
      <c r="B13" s="26">
        <f>'TI102'!B10</f>
        <v>46273.677083333343</v>
      </c>
      <c r="C13">
        <f>'TI102'!C10</f>
        <v>11707022</v>
      </c>
      <c r="D13">
        <f>'TI102'!J10</f>
        <v>2</v>
      </c>
      <c r="E13">
        <f>'TI102'!Q10</f>
        <v>6</v>
      </c>
      <c r="F13" t="str">
        <f t="shared" si="0"/>
        <v>59711</v>
      </c>
      <c r="G13">
        <f t="shared" si="1"/>
        <v>409</v>
      </c>
      <c r="H13" t="str">
        <f t="shared" si="2"/>
        <v>SH0908-1981</v>
      </c>
      <c r="I13" t="str">
        <f t="shared" si="3"/>
        <v>SH0908-1981</v>
      </c>
      <c r="J13" s="34">
        <f t="shared" si="4"/>
        <v>72686</v>
      </c>
      <c r="K13" t="str">
        <f t="shared" si="5"/>
        <v>SH0908-1981</v>
      </c>
    </row>
    <row r="14" spans="1:11" ht="15" customHeight="1" x14ac:dyDescent="0.35">
      <c r="A14">
        <f>'TI102'!A11</f>
        <v>1</v>
      </c>
      <c r="B14" s="26">
        <f>'TI102'!B11</f>
        <v>46273.677083333343</v>
      </c>
      <c r="C14">
        <f>'TI102'!C11</f>
        <v>11707023</v>
      </c>
      <c r="D14">
        <f>'TI102'!J11</f>
        <v>2</v>
      </c>
      <c r="E14">
        <f>'TI102'!Q11</f>
        <v>6</v>
      </c>
      <c r="F14" t="str">
        <f t="shared" si="0"/>
        <v>59711</v>
      </c>
      <c r="G14">
        <f t="shared" si="1"/>
        <v>409</v>
      </c>
      <c r="H14" t="str">
        <f t="shared" si="2"/>
        <v>SH0908-1981</v>
      </c>
      <c r="I14" t="str">
        <f t="shared" si="3"/>
        <v>SH0908-1981</v>
      </c>
      <c r="J14" s="34">
        <f t="shared" si="4"/>
        <v>72686</v>
      </c>
      <c r="K14" t="str">
        <f t="shared" si="5"/>
        <v>SH0908-1981</v>
      </c>
    </row>
    <row r="15" spans="1:11" ht="15" customHeight="1" x14ac:dyDescent="0.35">
      <c r="A15">
        <f>'TI102'!A12</f>
        <v>1</v>
      </c>
      <c r="B15" s="26">
        <f>'TI102'!B12</f>
        <v>46273.677083333343</v>
      </c>
      <c r="C15">
        <f>'TI102'!C12</f>
        <v>11707024</v>
      </c>
      <c r="D15">
        <f>'TI102'!J12</f>
        <v>2</v>
      </c>
      <c r="E15">
        <f>'TI102'!Q12</f>
        <v>6</v>
      </c>
      <c r="F15" t="str">
        <f t="shared" si="0"/>
        <v>59711</v>
      </c>
      <c r="G15">
        <f t="shared" si="1"/>
        <v>409</v>
      </c>
      <c r="H15" t="str">
        <f t="shared" si="2"/>
        <v>SH0908-1981</v>
      </c>
      <c r="I15" t="str">
        <f t="shared" si="3"/>
        <v>SH0908-1981</v>
      </c>
      <c r="J15" s="34">
        <f t="shared" si="4"/>
        <v>72686</v>
      </c>
      <c r="K15" t="str">
        <f t="shared" si="5"/>
        <v>SH0908-1981</v>
      </c>
    </row>
    <row r="16" spans="1:11" ht="15" customHeight="1" x14ac:dyDescent="0.35">
      <c r="A16">
        <f>'TI102'!A13</f>
        <v>1</v>
      </c>
      <c r="B16" s="26">
        <f>'TI102'!B13</f>
        <v>46273.677083333343</v>
      </c>
      <c r="C16">
        <f>'TI102'!C13</f>
        <v>11707025</v>
      </c>
      <c r="D16">
        <f>'TI102'!J13</f>
        <v>2</v>
      </c>
      <c r="E16">
        <f>'TI102'!Q13</f>
        <v>6</v>
      </c>
      <c r="F16" t="str">
        <f t="shared" si="0"/>
        <v>59711</v>
      </c>
      <c r="G16">
        <f t="shared" si="1"/>
        <v>409</v>
      </c>
      <c r="H16" t="str">
        <f t="shared" si="2"/>
        <v>SH0908-1981</v>
      </c>
      <c r="I16" t="str">
        <f t="shared" si="3"/>
        <v>SH0908-1981</v>
      </c>
      <c r="J16" s="34">
        <f t="shared" si="4"/>
        <v>72686</v>
      </c>
      <c r="K16" t="str">
        <f t="shared" si="5"/>
        <v>SH0908-1981</v>
      </c>
    </row>
    <row r="17" spans="1:11" ht="15" customHeight="1" x14ac:dyDescent="0.35">
      <c r="A17">
        <f>'TI102'!A14</f>
        <v>1</v>
      </c>
      <c r="B17" s="26">
        <f>'TI102'!B14</f>
        <v>46273.677083333343</v>
      </c>
      <c r="C17">
        <f>'TI102'!C14</f>
        <v>11707026</v>
      </c>
      <c r="D17">
        <f>'TI102'!J14</f>
        <v>2</v>
      </c>
      <c r="E17">
        <f>'TI102'!Q14</f>
        <v>6</v>
      </c>
      <c r="F17" t="str">
        <f t="shared" si="0"/>
        <v>59711</v>
      </c>
      <c r="G17">
        <f t="shared" si="1"/>
        <v>409</v>
      </c>
      <c r="H17" t="str">
        <f t="shared" si="2"/>
        <v>SH0908-1981</v>
      </c>
      <c r="I17" t="str">
        <f t="shared" si="3"/>
        <v>SH0908-1981</v>
      </c>
      <c r="J17" s="34">
        <f t="shared" si="4"/>
        <v>72686</v>
      </c>
      <c r="K17" t="str">
        <f t="shared" si="5"/>
        <v>SH0908-1981</v>
      </c>
    </row>
    <row r="18" spans="1:11" ht="15" customHeight="1" x14ac:dyDescent="0.35">
      <c r="A18">
        <f>'TI102'!A15</f>
        <v>1</v>
      </c>
      <c r="B18" s="26">
        <f>'TI102'!B15</f>
        <v>46273.677083333343</v>
      </c>
      <c r="C18">
        <f>'TI102'!C15</f>
        <v>11707027</v>
      </c>
      <c r="D18">
        <f>'TI102'!J15</f>
        <v>2</v>
      </c>
      <c r="E18">
        <f>'TI102'!Q15</f>
        <v>6</v>
      </c>
      <c r="F18" t="str">
        <f t="shared" si="0"/>
        <v>59711</v>
      </c>
      <c r="G18">
        <f t="shared" si="1"/>
        <v>409</v>
      </c>
      <c r="H18" t="str">
        <f t="shared" si="2"/>
        <v>SH0908-1981</v>
      </c>
      <c r="I18" t="str">
        <f t="shared" si="3"/>
        <v>SH0908-1981</v>
      </c>
      <c r="J18" s="34">
        <f t="shared" si="4"/>
        <v>72686</v>
      </c>
      <c r="K18" t="str">
        <f t="shared" si="5"/>
        <v>SH0908-1981</v>
      </c>
    </row>
    <row r="19" spans="1:11" ht="15" customHeight="1" x14ac:dyDescent="0.35">
      <c r="A19">
        <f>'TI102'!A16</f>
        <v>1</v>
      </c>
      <c r="B19" s="26">
        <f>'TI102'!B16</f>
        <v>46273.677083333343</v>
      </c>
      <c r="C19">
        <f>'TI102'!C16</f>
        <v>11707028</v>
      </c>
      <c r="D19">
        <f>'TI102'!J16</f>
        <v>2</v>
      </c>
      <c r="E19">
        <f>'TI102'!Q16</f>
        <v>4</v>
      </c>
      <c r="F19" t="str">
        <f t="shared" si="0"/>
        <v>59711</v>
      </c>
      <c r="G19">
        <f t="shared" si="1"/>
        <v>409</v>
      </c>
      <c r="H19" t="str">
        <f t="shared" si="2"/>
        <v>SH0908-1981</v>
      </c>
      <c r="I19" t="str">
        <f t="shared" si="3"/>
        <v>SH0908-1981</v>
      </c>
      <c r="J19" s="34">
        <f t="shared" si="4"/>
        <v>72686</v>
      </c>
      <c r="K19" t="str">
        <f t="shared" si="5"/>
        <v>SH0908-1981</v>
      </c>
    </row>
    <row r="20" spans="1:11" ht="15" customHeight="1" x14ac:dyDescent="0.35">
      <c r="A20">
        <f>'TI102'!A17</f>
        <v>1</v>
      </c>
      <c r="B20" s="26">
        <f>'TI102'!B17</f>
        <v>46273.677083333343</v>
      </c>
      <c r="C20">
        <f>'TI102'!C17</f>
        <v>11707029</v>
      </c>
      <c r="D20">
        <f>'TI102'!J17</f>
        <v>2</v>
      </c>
      <c r="E20">
        <f>'TI102'!Q17</f>
        <v>5</v>
      </c>
      <c r="F20" t="str">
        <f t="shared" si="0"/>
        <v>59779</v>
      </c>
      <c r="G20">
        <f t="shared" si="1"/>
        <v>410</v>
      </c>
      <c r="H20" t="str">
        <f t="shared" si="2"/>
        <v>SH0908-1981</v>
      </c>
      <c r="I20" t="str">
        <f t="shared" si="3"/>
        <v>SH0908-1981</v>
      </c>
      <c r="J20" s="34">
        <f t="shared" si="4"/>
        <v>72686</v>
      </c>
      <c r="K20" t="str">
        <f t="shared" si="5"/>
        <v>SH0908-1981</v>
      </c>
    </row>
    <row r="21" spans="1:11" ht="15" customHeight="1" x14ac:dyDescent="0.35">
      <c r="A21">
        <f>'TI102'!A18</f>
        <v>1</v>
      </c>
      <c r="B21" s="26">
        <f>'TI102'!B18</f>
        <v>46273.677083333343</v>
      </c>
      <c r="C21">
        <f>'TI102'!C18</f>
        <v>11707030</v>
      </c>
      <c r="D21">
        <f>'TI102'!J18</f>
        <v>2</v>
      </c>
      <c r="E21">
        <f>'TI102'!Q18</f>
        <v>2</v>
      </c>
      <c r="F21" t="str">
        <f t="shared" si="0"/>
        <v>59779</v>
      </c>
      <c r="G21">
        <f t="shared" si="1"/>
        <v>410</v>
      </c>
      <c r="H21" t="str">
        <f t="shared" si="2"/>
        <v>SH0908-1981</v>
      </c>
      <c r="I21" t="str">
        <f t="shared" si="3"/>
        <v>SH0908-1981</v>
      </c>
      <c r="J21" s="34">
        <f t="shared" si="4"/>
        <v>72686</v>
      </c>
      <c r="K21" t="str">
        <f t="shared" si="5"/>
        <v>SH0908-1981</v>
      </c>
    </row>
    <row r="22" spans="1:11" ht="15" customHeight="1" x14ac:dyDescent="0.35">
      <c r="A22">
        <f>'TI102'!A19</f>
        <v>1</v>
      </c>
      <c r="B22" s="26">
        <f>'TI102'!B19</f>
        <v>46273.677083333343</v>
      </c>
      <c r="C22">
        <f>'TI102'!C19</f>
        <v>11707031</v>
      </c>
      <c r="D22">
        <f>'TI102'!J19</f>
        <v>2</v>
      </c>
      <c r="E22">
        <f>'TI102'!Q19</f>
        <v>2</v>
      </c>
      <c r="F22" t="str">
        <f t="shared" si="0"/>
        <v>59779</v>
      </c>
      <c r="G22">
        <f t="shared" si="1"/>
        <v>410</v>
      </c>
      <c r="H22" t="str">
        <f t="shared" si="2"/>
        <v>SH0908-1981</v>
      </c>
      <c r="I22" t="str">
        <f t="shared" si="3"/>
        <v>SH0908-1981</v>
      </c>
      <c r="J22" s="34">
        <f t="shared" si="4"/>
        <v>72686</v>
      </c>
      <c r="K22" t="str">
        <f t="shared" si="5"/>
        <v>SH0908-1981</v>
      </c>
    </row>
    <row r="23" spans="1:11" ht="15" customHeight="1" x14ac:dyDescent="0.35">
      <c r="A23">
        <f>'TI102'!A20</f>
        <v>1</v>
      </c>
      <c r="B23" s="26">
        <f>'TI102'!B20</f>
        <v>46273.677083333343</v>
      </c>
      <c r="C23">
        <f>'TI102'!C20</f>
        <v>11707032</v>
      </c>
      <c r="D23">
        <f>'TI102'!J20</f>
        <v>2</v>
      </c>
      <c r="E23">
        <f>'TI102'!Q20</f>
        <v>2</v>
      </c>
      <c r="F23" t="str">
        <f t="shared" si="0"/>
        <v>59779</v>
      </c>
      <c r="G23">
        <f t="shared" si="1"/>
        <v>410</v>
      </c>
      <c r="H23" t="str">
        <f t="shared" si="2"/>
        <v>SH0908-1981</v>
      </c>
      <c r="I23" t="str">
        <f t="shared" si="3"/>
        <v>SH0908-1981</v>
      </c>
      <c r="J23" s="34">
        <f t="shared" si="4"/>
        <v>72686</v>
      </c>
      <c r="K23" t="str">
        <f t="shared" si="5"/>
        <v>SH0908-1981</v>
      </c>
    </row>
    <row r="24" spans="1:11" ht="15" customHeight="1" x14ac:dyDescent="0.35">
      <c r="A24">
        <f>'TI102'!A21</f>
        <v>1</v>
      </c>
      <c r="B24" s="26">
        <f>'TI102'!B21</f>
        <v>46273.677083333343</v>
      </c>
      <c r="C24">
        <f>'TI102'!C21</f>
        <v>11707033</v>
      </c>
      <c r="D24">
        <f>'TI102'!J21</f>
        <v>2</v>
      </c>
      <c r="E24">
        <f>'TI102'!Q21</f>
        <v>1</v>
      </c>
      <c r="F24" t="str">
        <f t="shared" si="0"/>
        <v>60002</v>
      </c>
      <c r="G24">
        <f t="shared" si="1"/>
        <v>411</v>
      </c>
      <c r="H24" t="str">
        <f t="shared" si="2"/>
        <v>SH0908-1981</v>
      </c>
      <c r="I24" t="str">
        <f t="shared" si="3"/>
        <v>SH0908-1981</v>
      </c>
      <c r="J24" s="34">
        <f t="shared" si="4"/>
        <v>72686</v>
      </c>
      <c r="K24" t="str">
        <f t="shared" si="5"/>
        <v>SH0908-1981</v>
      </c>
    </row>
    <row r="25" spans="1:11" ht="15" customHeight="1" x14ac:dyDescent="0.35">
      <c r="A25">
        <f>'TI102'!A22</f>
        <v>1</v>
      </c>
      <c r="B25" s="26">
        <f>'TI102'!B22</f>
        <v>46273.677083333343</v>
      </c>
      <c r="C25">
        <f>'TI102'!C22</f>
        <v>11707034</v>
      </c>
      <c r="D25">
        <f>'TI102'!J22</f>
        <v>2</v>
      </c>
      <c r="E25">
        <f>'TI102'!Q22</f>
        <v>5</v>
      </c>
      <c r="F25" t="str">
        <f t="shared" si="0"/>
        <v>60002</v>
      </c>
      <c r="G25">
        <f t="shared" si="1"/>
        <v>411</v>
      </c>
      <c r="H25" t="str">
        <f t="shared" si="2"/>
        <v>SH0908-1981</v>
      </c>
      <c r="I25" t="str">
        <f t="shared" si="3"/>
        <v>SH0908-1981</v>
      </c>
      <c r="J25" s="34">
        <f t="shared" si="4"/>
        <v>72686</v>
      </c>
      <c r="K25" t="str">
        <f t="shared" si="5"/>
        <v>SH0908-1981</v>
      </c>
    </row>
    <row r="26" spans="1:11" ht="15" customHeight="1" x14ac:dyDescent="0.35">
      <c r="A26">
        <f>'TI102'!A23</f>
        <v>1</v>
      </c>
      <c r="B26" s="26">
        <f>'TI102'!B23</f>
        <v>46273.677083333343</v>
      </c>
      <c r="C26">
        <f>'TI102'!C23</f>
        <v>11707063</v>
      </c>
      <c r="D26">
        <f>'TI102'!J23</f>
        <v>3</v>
      </c>
      <c r="E26">
        <f>'TI102'!Q23</f>
        <v>1</v>
      </c>
      <c r="F26" t="str">
        <f t="shared" si="0"/>
        <v>59672</v>
      </c>
      <c r="G26">
        <f t="shared" si="1"/>
        <v>1</v>
      </c>
      <c r="H26" t="str">
        <f t="shared" si="2"/>
        <v>SH0908-1003</v>
      </c>
      <c r="I26" t="str">
        <f t="shared" si="3"/>
        <v>SH0908-1003</v>
      </c>
      <c r="J26" s="34">
        <f t="shared" si="4"/>
        <v>72686</v>
      </c>
      <c r="K26" t="str">
        <f t="shared" si="5"/>
        <v>SH0908-1003</v>
      </c>
    </row>
    <row r="27" spans="1:11" ht="15" customHeight="1" x14ac:dyDescent="0.35">
      <c r="A27">
        <f>'TI102'!A24</f>
        <v>1</v>
      </c>
      <c r="B27" s="26">
        <f>'TI102'!B24</f>
        <v>46273.677083333343</v>
      </c>
      <c r="C27">
        <f>'TI102'!C24</f>
        <v>11707064</v>
      </c>
      <c r="D27">
        <f>'TI102'!J24</f>
        <v>4</v>
      </c>
      <c r="E27">
        <f>'TI102'!Q24</f>
        <v>2</v>
      </c>
      <c r="F27" t="str">
        <f t="shared" si="0"/>
        <v>59795</v>
      </c>
      <c r="G27">
        <f t="shared" si="1"/>
        <v>2</v>
      </c>
      <c r="H27" t="str">
        <f t="shared" si="2"/>
        <v>SH0908-1003</v>
      </c>
      <c r="I27" t="str">
        <f t="shared" si="3"/>
        <v>SH0908-1003</v>
      </c>
      <c r="J27" s="34">
        <f t="shared" si="4"/>
        <v>72686</v>
      </c>
      <c r="K27" t="str">
        <f t="shared" si="5"/>
        <v>SH0908-1003</v>
      </c>
    </row>
    <row r="28" spans="1:11" ht="15" customHeight="1" x14ac:dyDescent="0.35">
      <c r="A28">
        <f>'TI102'!A25</f>
        <v>1</v>
      </c>
      <c r="B28" s="26">
        <f>'TI102'!B25</f>
        <v>46273.677083333343</v>
      </c>
      <c r="C28">
        <f>'TI102'!C25</f>
        <v>11707065</v>
      </c>
      <c r="D28">
        <f>'TI102'!J25</f>
        <v>4</v>
      </c>
      <c r="E28">
        <f>'TI102'!Q25</f>
        <v>2</v>
      </c>
      <c r="F28" t="str">
        <f t="shared" si="0"/>
        <v>59795</v>
      </c>
      <c r="G28">
        <f t="shared" si="1"/>
        <v>2</v>
      </c>
      <c r="H28" t="str">
        <f t="shared" si="2"/>
        <v>SH0908-1003</v>
      </c>
      <c r="I28" t="str">
        <f t="shared" si="3"/>
        <v>SH0908-1003</v>
      </c>
      <c r="J28" s="34">
        <f t="shared" si="4"/>
        <v>72686</v>
      </c>
      <c r="K28" t="str">
        <f t="shared" si="5"/>
        <v>SH0908-1003</v>
      </c>
    </row>
    <row r="29" spans="1:11" ht="15" customHeight="1" x14ac:dyDescent="0.35">
      <c r="A29">
        <f>'TI102'!A26</f>
        <v>1</v>
      </c>
      <c r="B29" s="26">
        <f>'TI102'!B26</f>
        <v>46273.677083333343</v>
      </c>
      <c r="C29">
        <f>'TI102'!C26</f>
        <v>11707066</v>
      </c>
      <c r="D29">
        <f>'TI102'!J26</f>
        <v>5</v>
      </c>
      <c r="E29">
        <f>'TI102'!Q26</f>
        <v>2</v>
      </c>
      <c r="F29" t="str">
        <f t="shared" si="0"/>
        <v>59796</v>
      </c>
      <c r="G29">
        <f t="shared" si="1"/>
        <v>3</v>
      </c>
      <c r="H29" t="str">
        <f t="shared" si="2"/>
        <v>SH0908-1003</v>
      </c>
      <c r="I29" t="str">
        <f t="shared" si="3"/>
        <v>SH0908-1003</v>
      </c>
      <c r="J29" s="34">
        <f t="shared" si="4"/>
        <v>72686</v>
      </c>
      <c r="K29" t="str">
        <f t="shared" si="5"/>
        <v>SH0908-1003</v>
      </c>
    </row>
    <row r="30" spans="1:11" ht="15" customHeight="1" x14ac:dyDescent="0.35">
      <c r="A30">
        <f>'TI102'!A27</f>
        <v>1</v>
      </c>
      <c r="B30" s="26">
        <f>'TI102'!B27</f>
        <v>46273.677083333343</v>
      </c>
      <c r="C30">
        <f>'TI102'!C27</f>
        <v>11707067</v>
      </c>
      <c r="D30">
        <f>'TI102'!J27</f>
        <v>3</v>
      </c>
      <c r="E30">
        <f>'TI102'!Q27</f>
        <v>2</v>
      </c>
      <c r="F30" t="str">
        <f t="shared" si="0"/>
        <v>59801</v>
      </c>
      <c r="G30">
        <f t="shared" si="1"/>
        <v>4</v>
      </c>
      <c r="H30" t="str">
        <f t="shared" si="2"/>
        <v>SH0908-1003</v>
      </c>
      <c r="I30" t="str">
        <f t="shared" si="3"/>
        <v>SH0908-1003</v>
      </c>
      <c r="J30" s="34">
        <f t="shared" si="4"/>
        <v>72686</v>
      </c>
      <c r="K30" t="str">
        <f t="shared" si="5"/>
        <v>SH0908-1003</v>
      </c>
    </row>
    <row r="31" spans="1:11" ht="15" customHeight="1" x14ac:dyDescent="0.35">
      <c r="A31">
        <f>'TI102'!A28</f>
        <v>1</v>
      </c>
      <c r="B31" s="26">
        <f>'TI102'!B28</f>
        <v>46273.677083333343</v>
      </c>
      <c r="C31">
        <f>'TI102'!C28</f>
        <v>11707068</v>
      </c>
      <c r="D31">
        <f>'TI102'!J28</f>
        <v>4</v>
      </c>
      <c r="E31">
        <f>'TI102'!Q28</f>
        <v>2</v>
      </c>
      <c r="F31" t="str">
        <f t="shared" si="0"/>
        <v>59832</v>
      </c>
      <c r="G31">
        <f t="shared" si="1"/>
        <v>5</v>
      </c>
      <c r="H31" t="str">
        <f t="shared" si="2"/>
        <v>SH0908-1003</v>
      </c>
      <c r="I31" t="str">
        <f t="shared" si="3"/>
        <v>SH0908-1003</v>
      </c>
      <c r="J31" s="34">
        <f t="shared" si="4"/>
        <v>72686</v>
      </c>
      <c r="K31" t="str">
        <f t="shared" si="5"/>
        <v>SH0908-1003</v>
      </c>
    </row>
    <row r="32" spans="1:11" ht="15" customHeight="1" x14ac:dyDescent="0.35">
      <c r="A32">
        <f>'TI102'!A29</f>
        <v>1</v>
      </c>
      <c r="B32" s="26">
        <f>'TI102'!B29</f>
        <v>46273.677083333343</v>
      </c>
      <c r="C32">
        <f>'TI102'!C29</f>
        <v>11707069</v>
      </c>
      <c r="D32">
        <f>'TI102'!J29</f>
        <v>3</v>
      </c>
      <c r="E32">
        <f>'TI102'!Q29</f>
        <v>4</v>
      </c>
      <c r="F32" t="str">
        <f t="shared" si="0"/>
        <v>59833</v>
      </c>
      <c r="G32">
        <f t="shared" si="1"/>
        <v>6</v>
      </c>
      <c r="H32" t="str">
        <f t="shared" si="2"/>
        <v>SH0908-1003</v>
      </c>
      <c r="I32" t="str">
        <f t="shared" si="3"/>
        <v>SH0908-1003</v>
      </c>
      <c r="J32" s="34">
        <f t="shared" si="4"/>
        <v>72686</v>
      </c>
      <c r="K32" t="str">
        <f t="shared" si="5"/>
        <v>SH0908-1003</v>
      </c>
    </row>
    <row r="33" spans="1:11" ht="15" customHeight="1" x14ac:dyDescent="0.35">
      <c r="A33">
        <f>'TI102'!A30</f>
        <v>1</v>
      </c>
      <c r="B33" s="26">
        <f>'TI102'!B30</f>
        <v>46273.677083333343</v>
      </c>
      <c r="C33">
        <f>'TI102'!C30</f>
        <v>11707077</v>
      </c>
      <c r="D33">
        <f>'TI102'!J30</f>
        <v>5</v>
      </c>
      <c r="E33">
        <f>'TI102'!Q30</f>
        <v>4</v>
      </c>
      <c r="F33" t="str">
        <f t="shared" si="0"/>
        <v>59947</v>
      </c>
      <c r="G33">
        <f t="shared" si="1"/>
        <v>73</v>
      </c>
      <c r="H33" t="str">
        <f t="shared" si="2"/>
        <v>SH0908-1020</v>
      </c>
      <c r="I33" t="str">
        <f t="shared" si="3"/>
        <v>SH0908-1020</v>
      </c>
      <c r="J33" s="34">
        <f t="shared" si="4"/>
        <v>72686</v>
      </c>
      <c r="K33" t="str">
        <f t="shared" si="5"/>
        <v>SH0908-1020</v>
      </c>
    </row>
    <row r="34" spans="1:11" ht="15" customHeight="1" x14ac:dyDescent="0.35">
      <c r="A34">
        <f>'TI102'!A31</f>
        <v>1</v>
      </c>
      <c r="B34" s="26">
        <f>'TI102'!B31</f>
        <v>46273.677083333343</v>
      </c>
      <c r="C34">
        <f>'TI102'!C31</f>
        <v>11707078</v>
      </c>
      <c r="D34">
        <f>'TI102'!J31</f>
        <v>3</v>
      </c>
      <c r="E34">
        <f>'TI102'!Q31</f>
        <v>1</v>
      </c>
      <c r="F34" t="str">
        <f t="shared" si="0"/>
        <v>60063</v>
      </c>
      <c r="G34">
        <f t="shared" si="1"/>
        <v>74</v>
      </c>
      <c r="H34" t="str">
        <f t="shared" si="2"/>
        <v>SH0908-1020</v>
      </c>
      <c r="I34" t="str">
        <f t="shared" si="3"/>
        <v>SH0908-1020</v>
      </c>
      <c r="J34" s="34">
        <f t="shared" si="4"/>
        <v>72686</v>
      </c>
      <c r="K34" t="str">
        <f t="shared" si="5"/>
        <v>SH0908-1020</v>
      </c>
    </row>
    <row r="35" spans="1:11" ht="15" customHeight="1" x14ac:dyDescent="0.35">
      <c r="A35">
        <f>'TI102'!A32</f>
        <v>1</v>
      </c>
      <c r="B35" s="26">
        <f>'TI102'!B32</f>
        <v>46273.677083333343</v>
      </c>
      <c r="C35">
        <f>'TI102'!C32</f>
        <v>11707079</v>
      </c>
      <c r="D35">
        <f>'TI102'!J32</f>
        <v>3</v>
      </c>
      <c r="E35">
        <f>'TI102'!Q32</f>
        <v>1</v>
      </c>
      <c r="F35" t="str">
        <f t="shared" si="0"/>
        <v>60063</v>
      </c>
      <c r="G35">
        <f t="shared" si="1"/>
        <v>74</v>
      </c>
      <c r="H35" t="str">
        <f t="shared" si="2"/>
        <v>SH0908-1020</v>
      </c>
      <c r="I35" t="str">
        <f t="shared" si="3"/>
        <v>SH0908-1020</v>
      </c>
      <c r="J35" s="34">
        <f t="shared" si="4"/>
        <v>72686</v>
      </c>
      <c r="K35" t="str">
        <f t="shared" si="5"/>
        <v>SH0908-1020</v>
      </c>
    </row>
    <row r="36" spans="1:11" ht="15" customHeight="1" x14ac:dyDescent="0.35">
      <c r="A36">
        <f>'TI102'!A33</f>
        <v>1</v>
      </c>
      <c r="B36" s="26">
        <f>'TI102'!B33</f>
        <v>46273.677083333343</v>
      </c>
      <c r="C36">
        <f>'TI102'!C33</f>
        <v>11707080</v>
      </c>
      <c r="D36">
        <f>'TI102'!J33</f>
        <v>3</v>
      </c>
      <c r="E36">
        <f>'TI102'!Q33</f>
        <v>1</v>
      </c>
      <c r="F36" t="str">
        <f t="shared" si="0"/>
        <v>60063</v>
      </c>
      <c r="G36">
        <f t="shared" si="1"/>
        <v>74</v>
      </c>
      <c r="H36" t="str">
        <f t="shared" si="2"/>
        <v>SH0908-1020</v>
      </c>
      <c r="I36" t="str">
        <f t="shared" si="3"/>
        <v>SH0908-1020</v>
      </c>
      <c r="J36" s="34">
        <f t="shared" si="4"/>
        <v>72686</v>
      </c>
      <c r="K36" t="str">
        <f t="shared" si="5"/>
        <v>SH0908-1020</v>
      </c>
    </row>
    <row r="37" spans="1:11" ht="15" customHeight="1" x14ac:dyDescent="0.35">
      <c r="A37">
        <f>'TI102'!A34</f>
        <v>1</v>
      </c>
      <c r="B37" s="26">
        <f>'TI102'!B34</f>
        <v>46273.677083333343</v>
      </c>
      <c r="C37">
        <f>'TI102'!C34</f>
        <v>11707081</v>
      </c>
      <c r="D37">
        <f>'TI102'!J34</f>
        <v>3</v>
      </c>
      <c r="E37">
        <f>'TI102'!Q34</f>
        <v>1</v>
      </c>
      <c r="F37" t="str">
        <f t="shared" si="0"/>
        <v>60063</v>
      </c>
      <c r="G37">
        <f t="shared" si="1"/>
        <v>74</v>
      </c>
      <c r="H37" t="str">
        <f t="shared" si="2"/>
        <v>SH0908-1020</v>
      </c>
      <c r="I37" t="str">
        <f t="shared" si="3"/>
        <v>SH0908-1020</v>
      </c>
      <c r="J37" s="34">
        <f t="shared" si="4"/>
        <v>72686</v>
      </c>
      <c r="K37" t="str">
        <f t="shared" si="5"/>
        <v>SH0908-1020</v>
      </c>
    </row>
    <row r="38" spans="1:11" ht="15" customHeight="1" x14ac:dyDescent="0.35">
      <c r="A38">
        <f>'TI102'!A35</f>
        <v>1</v>
      </c>
      <c r="B38" s="26">
        <f>'TI102'!B35</f>
        <v>46273.677083333343</v>
      </c>
      <c r="C38">
        <f>'TI102'!C35</f>
        <v>11707082</v>
      </c>
      <c r="D38">
        <f>'TI102'!J35</f>
        <v>3</v>
      </c>
      <c r="E38">
        <f>'TI102'!Q35</f>
        <v>1</v>
      </c>
      <c r="F38" t="str">
        <f t="shared" si="0"/>
        <v>60063</v>
      </c>
      <c r="G38">
        <f t="shared" si="1"/>
        <v>74</v>
      </c>
      <c r="H38" t="str">
        <f t="shared" si="2"/>
        <v>SH0908-1020</v>
      </c>
      <c r="I38" t="str">
        <f t="shared" si="3"/>
        <v>SH0908-1020</v>
      </c>
      <c r="J38" s="34">
        <f t="shared" si="4"/>
        <v>72686</v>
      </c>
      <c r="K38" t="str">
        <f t="shared" si="5"/>
        <v>SH0908-1020</v>
      </c>
    </row>
    <row r="39" spans="1:11" ht="15" customHeight="1" x14ac:dyDescent="0.35">
      <c r="A39">
        <f>'TI102'!A36</f>
        <v>1</v>
      </c>
      <c r="B39" s="26">
        <f>'TI102'!B36</f>
        <v>46273.677083333343</v>
      </c>
      <c r="C39">
        <f>'TI102'!C36</f>
        <v>11707083</v>
      </c>
      <c r="D39">
        <f>'TI102'!J36</f>
        <v>3</v>
      </c>
      <c r="E39">
        <f>'TI102'!Q36</f>
        <v>1</v>
      </c>
      <c r="F39" t="str">
        <f t="shared" si="0"/>
        <v>60063</v>
      </c>
      <c r="G39">
        <f t="shared" si="1"/>
        <v>74</v>
      </c>
      <c r="H39" t="str">
        <f t="shared" si="2"/>
        <v>SH0908-1020</v>
      </c>
      <c r="I39" t="str">
        <f t="shared" si="3"/>
        <v>SH0908-1020</v>
      </c>
      <c r="J39" s="34">
        <f t="shared" si="4"/>
        <v>72686</v>
      </c>
      <c r="K39" t="str">
        <f t="shared" si="5"/>
        <v>SH0908-1020</v>
      </c>
    </row>
    <row r="40" spans="1:11" ht="15" customHeight="1" x14ac:dyDescent="0.35">
      <c r="A40">
        <f>'TI102'!A37</f>
        <v>1</v>
      </c>
      <c r="B40" s="26">
        <f>'TI102'!B37</f>
        <v>46273.677083333343</v>
      </c>
      <c r="C40">
        <f>'TI102'!C37</f>
        <v>11707090</v>
      </c>
      <c r="D40">
        <f>'TI102'!J37</f>
        <v>5</v>
      </c>
      <c r="E40">
        <f>'TI102'!Q37</f>
        <v>1</v>
      </c>
      <c r="F40" t="str">
        <f t="shared" si="0"/>
        <v>59519</v>
      </c>
      <c r="G40">
        <f t="shared" si="1"/>
        <v>55</v>
      </c>
      <c r="H40" t="str">
        <f t="shared" si="2"/>
        <v>SH0908-1018</v>
      </c>
      <c r="I40" t="str">
        <f t="shared" si="3"/>
        <v>SH0908-1018</v>
      </c>
      <c r="J40" s="34">
        <f t="shared" si="4"/>
        <v>72686</v>
      </c>
      <c r="K40" t="str">
        <f t="shared" si="5"/>
        <v>SH0908-1018</v>
      </c>
    </row>
    <row r="41" spans="1:11" ht="15" customHeight="1" x14ac:dyDescent="0.35">
      <c r="A41">
        <f>'TI102'!A38</f>
        <v>1</v>
      </c>
      <c r="B41" s="26">
        <f>'TI102'!B38</f>
        <v>46273.677083333343</v>
      </c>
      <c r="C41">
        <f>'TI102'!C38</f>
        <v>11707091</v>
      </c>
      <c r="D41">
        <f>'TI102'!J38</f>
        <v>4</v>
      </c>
      <c r="E41">
        <f>'TI102'!Q38</f>
        <v>3</v>
      </c>
      <c r="F41" t="str">
        <f t="shared" si="0"/>
        <v>59829</v>
      </c>
      <c r="G41">
        <f t="shared" si="1"/>
        <v>56</v>
      </c>
      <c r="H41" t="str">
        <f t="shared" si="2"/>
        <v>SH0908-1018</v>
      </c>
      <c r="I41" t="str">
        <f t="shared" si="3"/>
        <v>SH0908-1018</v>
      </c>
      <c r="J41" s="34">
        <f t="shared" si="4"/>
        <v>72686</v>
      </c>
      <c r="K41" t="str">
        <f t="shared" si="5"/>
        <v>SH0908-1018</v>
      </c>
    </row>
    <row r="42" spans="1:11" ht="15" customHeight="1" x14ac:dyDescent="0.35">
      <c r="A42">
        <f>'TI102'!A39</f>
        <v>1</v>
      </c>
      <c r="B42" s="26">
        <f>'TI102'!B39</f>
        <v>46273.677083333343</v>
      </c>
      <c r="C42">
        <f>'TI102'!C39</f>
        <v>11707092</v>
      </c>
      <c r="D42">
        <f>'TI102'!J39</f>
        <v>4</v>
      </c>
      <c r="E42">
        <f>'TI102'!Q39</f>
        <v>3</v>
      </c>
      <c r="F42" t="str">
        <f t="shared" si="0"/>
        <v>59829</v>
      </c>
      <c r="G42">
        <f t="shared" si="1"/>
        <v>56</v>
      </c>
      <c r="H42" t="str">
        <f t="shared" si="2"/>
        <v>SH0908-1018</v>
      </c>
      <c r="I42" t="str">
        <f t="shared" si="3"/>
        <v>SH0908-1018</v>
      </c>
      <c r="J42" s="34">
        <f t="shared" si="4"/>
        <v>72686</v>
      </c>
      <c r="K42" t="str">
        <f t="shared" si="5"/>
        <v>SH0908-1018</v>
      </c>
    </row>
    <row r="43" spans="1:11" ht="15" customHeight="1" x14ac:dyDescent="0.35">
      <c r="A43">
        <f>'TI102'!A40</f>
        <v>1</v>
      </c>
      <c r="B43" s="26">
        <f>'TI102'!B40</f>
        <v>46273.677083333343</v>
      </c>
      <c r="C43">
        <f>'TI102'!C40</f>
        <v>11707094</v>
      </c>
      <c r="D43">
        <f>'TI102'!J40</f>
        <v>4</v>
      </c>
      <c r="E43">
        <f>'TI102'!Q40</f>
        <v>1</v>
      </c>
      <c r="F43" t="str">
        <f t="shared" si="0"/>
        <v>59905</v>
      </c>
      <c r="G43">
        <f t="shared" si="1"/>
        <v>63</v>
      </c>
      <c r="H43" t="str">
        <f t="shared" si="2"/>
        <v>SH0908-1019</v>
      </c>
      <c r="I43" t="str">
        <f t="shared" si="3"/>
        <v>SH0908-1019</v>
      </c>
      <c r="J43" s="34">
        <f t="shared" si="4"/>
        <v>72686</v>
      </c>
      <c r="K43" t="str">
        <f t="shared" si="5"/>
        <v>SH0908-1019</v>
      </c>
    </row>
    <row r="44" spans="1:11" ht="15" customHeight="1" x14ac:dyDescent="0.35">
      <c r="A44">
        <f>'TI102'!A41</f>
        <v>1</v>
      </c>
      <c r="B44" s="26">
        <f>'TI102'!B41</f>
        <v>46273.677083333343</v>
      </c>
      <c r="C44">
        <f>'TI102'!C41</f>
        <v>11707103</v>
      </c>
      <c r="D44">
        <f>'TI102'!J41</f>
        <v>4</v>
      </c>
      <c r="E44">
        <f>'TI102'!Q41</f>
        <v>1</v>
      </c>
      <c r="F44" t="str">
        <f t="shared" si="0"/>
        <v>59954</v>
      </c>
      <c r="G44">
        <f t="shared" si="1"/>
        <v>41</v>
      </c>
      <c r="H44" t="str">
        <f t="shared" si="2"/>
        <v>SH0908-1012</v>
      </c>
      <c r="I44" t="str">
        <f t="shared" si="3"/>
        <v>SH0908-1012</v>
      </c>
      <c r="J44" s="34">
        <f t="shared" si="4"/>
        <v>72686</v>
      </c>
      <c r="K44" t="str">
        <f t="shared" si="5"/>
        <v>SH0908-1012</v>
      </c>
    </row>
    <row r="45" spans="1:11" ht="15" customHeight="1" x14ac:dyDescent="0.35">
      <c r="A45">
        <f>'TI102'!A42</f>
        <v>1</v>
      </c>
      <c r="B45" s="26">
        <f>'TI102'!B42</f>
        <v>46273.677083333343</v>
      </c>
      <c r="C45">
        <f>'TI102'!C42</f>
        <v>11707104</v>
      </c>
      <c r="D45">
        <f>'TI102'!J42</f>
        <v>5</v>
      </c>
      <c r="E45">
        <f>'TI102'!Q42</f>
        <v>2</v>
      </c>
      <c r="F45" t="str">
        <f t="shared" si="0"/>
        <v>59998</v>
      </c>
      <c r="G45">
        <f t="shared" si="1"/>
        <v>42</v>
      </c>
      <c r="H45" t="str">
        <f t="shared" si="2"/>
        <v>SH0908-1012</v>
      </c>
      <c r="I45" t="str">
        <f t="shared" si="3"/>
        <v>SH0908-1012</v>
      </c>
      <c r="J45" s="34">
        <f t="shared" si="4"/>
        <v>72686</v>
      </c>
      <c r="K45" t="str">
        <f t="shared" si="5"/>
        <v>SH0908-1012</v>
      </c>
    </row>
    <row r="46" spans="1:11" ht="15" customHeight="1" x14ac:dyDescent="0.35">
      <c r="A46">
        <f>'TI102'!A43</f>
        <v>1</v>
      </c>
      <c r="B46" s="26">
        <f>'TI102'!B43</f>
        <v>46273.677083333343</v>
      </c>
      <c r="C46">
        <f>'TI102'!C43</f>
        <v>11707118</v>
      </c>
      <c r="D46">
        <f>'TI102'!J43</f>
        <v>4</v>
      </c>
      <c r="E46">
        <f>'TI102'!Q43</f>
        <v>1</v>
      </c>
      <c r="F46" t="str">
        <f t="shared" si="0"/>
        <v>59975</v>
      </c>
      <c r="G46">
        <f t="shared" si="1"/>
        <v>79</v>
      </c>
      <c r="H46" t="str">
        <f t="shared" si="2"/>
        <v>SH0908-1021</v>
      </c>
      <c r="I46" t="str">
        <f t="shared" si="3"/>
        <v>SH0908-1021</v>
      </c>
      <c r="J46" s="34">
        <f t="shared" si="4"/>
        <v>72686</v>
      </c>
      <c r="K46" t="str">
        <f t="shared" si="5"/>
        <v>SH0908-1021</v>
      </c>
    </row>
    <row r="47" spans="1:11" ht="15" customHeight="1" x14ac:dyDescent="0.35">
      <c r="A47">
        <f>'TI102'!A44</f>
        <v>1</v>
      </c>
      <c r="B47" s="26">
        <f>'TI102'!B44</f>
        <v>46273.677083333343</v>
      </c>
      <c r="C47">
        <f>'TI102'!C44</f>
        <v>11707119</v>
      </c>
      <c r="D47">
        <f>'TI102'!J44</f>
        <v>4</v>
      </c>
      <c r="E47">
        <f>'TI102'!Q44</f>
        <v>1</v>
      </c>
      <c r="F47" t="str">
        <f t="shared" si="0"/>
        <v>59984</v>
      </c>
      <c r="G47">
        <f t="shared" si="1"/>
        <v>80</v>
      </c>
      <c r="H47" t="str">
        <f t="shared" si="2"/>
        <v>SH0908-1021</v>
      </c>
      <c r="I47" t="str">
        <f t="shared" si="3"/>
        <v>SH0908-1021</v>
      </c>
      <c r="J47" s="34">
        <f t="shared" si="4"/>
        <v>72686</v>
      </c>
      <c r="K47" t="str">
        <f t="shared" si="5"/>
        <v>SH0908-1021</v>
      </c>
    </row>
    <row r="48" spans="1:11" ht="15" customHeight="1" x14ac:dyDescent="0.35">
      <c r="A48">
        <f>'TI102'!A45</f>
        <v>1</v>
      </c>
      <c r="B48" s="26">
        <f>'TI102'!B45</f>
        <v>46273.677083333343</v>
      </c>
      <c r="C48">
        <f>'TI102'!C45</f>
        <v>11707132</v>
      </c>
      <c r="D48">
        <f>'TI102'!J45</f>
        <v>4</v>
      </c>
      <c r="E48">
        <f>'TI102'!Q45</f>
        <v>1</v>
      </c>
      <c r="F48" t="str">
        <f t="shared" si="0"/>
        <v>59988</v>
      </c>
      <c r="G48">
        <f t="shared" si="1"/>
        <v>87</v>
      </c>
      <c r="H48" t="str">
        <f t="shared" si="2"/>
        <v>SH0908-1022</v>
      </c>
      <c r="I48" t="str">
        <f t="shared" si="3"/>
        <v>SH0908-1022</v>
      </c>
      <c r="J48" s="34">
        <f t="shared" si="4"/>
        <v>72686</v>
      </c>
      <c r="K48" t="str">
        <f t="shared" si="5"/>
        <v>SH0908-1022</v>
      </c>
    </row>
    <row r="49" spans="1:11" ht="15" customHeight="1" x14ac:dyDescent="0.35">
      <c r="A49">
        <f>'TI102'!A46</f>
        <v>1</v>
      </c>
      <c r="B49" s="26">
        <f>'TI102'!B46</f>
        <v>46273.677083333343</v>
      </c>
      <c r="C49">
        <f>'TI102'!C46</f>
        <v>11707133</v>
      </c>
      <c r="D49">
        <f>'TI102'!J46</f>
        <v>4</v>
      </c>
      <c r="E49">
        <f>'TI102'!Q46</f>
        <v>1</v>
      </c>
      <c r="F49" t="str">
        <f t="shared" si="0"/>
        <v>59988</v>
      </c>
      <c r="G49">
        <f t="shared" si="1"/>
        <v>87</v>
      </c>
      <c r="H49" t="str">
        <f t="shared" si="2"/>
        <v>SH0908-1022</v>
      </c>
      <c r="I49" t="str">
        <f t="shared" si="3"/>
        <v>SH0908-1022</v>
      </c>
      <c r="J49" s="34">
        <f t="shared" si="4"/>
        <v>72686</v>
      </c>
      <c r="K49" t="str">
        <f t="shared" si="5"/>
        <v>SH0908-1022</v>
      </c>
    </row>
    <row r="50" spans="1:11" ht="15" customHeight="1" x14ac:dyDescent="0.35">
      <c r="A50">
        <f>'TI102'!A47</f>
        <v>1</v>
      </c>
      <c r="B50" s="26">
        <f>'TI102'!B47</f>
        <v>46273.677083333343</v>
      </c>
      <c r="C50">
        <f>'TI102'!C47</f>
        <v>11707134</v>
      </c>
      <c r="D50">
        <f>'TI102'!J47</f>
        <v>4</v>
      </c>
      <c r="E50">
        <f>'TI102'!Q47</f>
        <v>1</v>
      </c>
      <c r="F50" t="str">
        <f t="shared" si="0"/>
        <v>60035</v>
      </c>
      <c r="G50">
        <f t="shared" si="1"/>
        <v>88</v>
      </c>
      <c r="H50" t="str">
        <f t="shared" si="2"/>
        <v>SH0908-1022</v>
      </c>
      <c r="I50" t="str">
        <f t="shared" si="3"/>
        <v>SH0908-1022</v>
      </c>
      <c r="J50" s="34">
        <f t="shared" si="4"/>
        <v>72686</v>
      </c>
      <c r="K50" t="str">
        <f t="shared" si="5"/>
        <v>SH0908-1022</v>
      </c>
    </row>
    <row r="51" spans="1:11" ht="15" customHeight="1" x14ac:dyDescent="0.35">
      <c r="A51">
        <f>'TI102'!A48</f>
        <v>1</v>
      </c>
      <c r="B51" s="26">
        <f>'TI102'!B48</f>
        <v>46273.677083333343</v>
      </c>
      <c r="C51">
        <f>'TI102'!C48</f>
        <v>11707135</v>
      </c>
      <c r="D51">
        <f>'TI102'!J48</f>
        <v>5</v>
      </c>
      <c r="E51">
        <f>'TI102'!Q48</f>
        <v>2</v>
      </c>
      <c r="F51" t="str">
        <f t="shared" si="0"/>
        <v>60105</v>
      </c>
      <c r="G51">
        <f t="shared" si="1"/>
        <v>89</v>
      </c>
      <c r="H51" t="str">
        <f t="shared" si="2"/>
        <v>SH0908-1022</v>
      </c>
      <c r="I51" t="str">
        <f t="shared" si="3"/>
        <v>SH0908-1022</v>
      </c>
      <c r="J51" s="34">
        <f t="shared" si="4"/>
        <v>72686</v>
      </c>
      <c r="K51" t="str">
        <f t="shared" si="5"/>
        <v>SH0908-1022</v>
      </c>
    </row>
    <row r="52" spans="1:11" ht="15" customHeight="1" x14ac:dyDescent="0.35">
      <c r="A52">
        <f>'TI102'!A49</f>
        <v>1</v>
      </c>
      <c r="B52" s="26">
        <f>'TI102'!B49</f>
        <v>46273.677083333343</v>
      </c>
      <c r="C52">
        <f>'TI102'!C49</f>
        <v>11707169</v>
      </c>
      <c r="D52">
        <f>'TI102'!J49</f>
        <v>4</v>
      </c>
      <c r="E52">
        <f>'TI102'!Q49</f>
        <v>6</v>
      </c>
      <c r="F52" t="str">
        <f t="shared" si="0"/>
        <v>59878</v>
      </c>
      <c r="G52">
        <f t="shared" si="1"/>
        <v>98</v>
      </c>
      <c r="H52" t="str">
        <f t="shared" si="2"/>
        <v>SH0908-1026</v>
      </c>
      <c r="I52" t="str">
        <f t="shared" si="3"/>
        <v>SH0908-1026</v>
      </c>
      <c r="J52" s="34">
        <f t="shared" si="4"/>
        <v>72686</v>
      </c>
      <c r="K52" t="str">
        <f t="shared" si="5"/>
        <v>SH0908-1026</v>
      </c>
    </row>
    <row r="53" spans="1:11" ht="15" customHeight="1" x14ac:dyDescent="0.35">
      <c r="A53">
        <f>'TI102'!A50</f>
        <v>1</v>
      </c>
      <c r="B53" s="26">
        <f>'TI102'!B50</f>
        <v>46273.677083333343</v>
      </c>
      <c r="C53">
        <f>'TI102'!C50</f>
        <v>11707170</v>
      </c>
      <c r="D53">
        <f>'TI102'!J50</f>
        <v>4</v>
      </c>
      <c r="E53">
        <f>'TI102'!Q50</f>
        <v>3</v>
      </c>
      <c r="F53" t="str">
        <f t="shared" si="0"/>
        <v>60020</v>
      </c>
      <c r="G53">
        <f t="shared" si="1"/>
        <v>99</v>
      </c>
      <c r="H53" t="str">
        <f t="shared" si="2"/>
        <v>SH0908-1026</v>
      </c>
      <c r="I53" t="str">
        <f t="shared" si="3"/>
        <v>SH0908-1026</v>
      </c>
      <c r="J53" s="34">
        <f t="shared" si="4"/>
        <v>72686</v>
      </c>
      <c r="K53" t="str">
        <f t="shared" si="5"/>
        <v>SH0908-1026</v>
      </c>
    </row>
    <row r="54" spans="1:11" ht="15" customHeight="1" x14ac:dyDescent="0.35">
      <c r="A54">
        <f>'TI102'!A51</f>
        <v>1</v>
      </c>
      <c r="B54" s="26">
        <f>'TI102'!B51</f>
        <v>46273.677083333343</v>
      </c>
      <c r="C54">
        <f>'TI102'!C51</f>
        <v>11707176</v>
      </c>
      <c r="D54">
        <f>'TI102'!J51</f>
        <v>3</v>
      </c>
      <c r="E54">
        <f>'TI102'!Q51</f>
        <v>1</v>
      </c>
      <c r="F54" t="str">
        <f t="shared" si="0"/>
        <v>59667</v>
      </c>
      <c r="G54">
        <f t="shared" si="1"/>
        <v>110</v>
      </c>
      <c r="H54" t="str">
        <f t="shared" si="2"/>
        <v>SH0908-1028</v>
      </c>
      <c r="I54" t="str">
        <f t="shared" si="3"/>
        <v>SH0908-1028</v>
      </c>
      <c r="J54" s="34">
        <f t="shared" si="4"/>
        <v>72686</v>
      </c>
      <c r="K54" t="str">
        <f t="shared" si="5"/>
        <v>SH0908-1028</v>
      </c>
    </row>
    <row r="55" spans="1:11" ht="15" customHeight="1" x14ac:dyDescent="0.35">
      <c r="A55">
        <f>'TI102'!A52</f>
        <v>1</v>
      </c>
      <c r="B55" s="26">
        <f>'TI102'!B52</f>
        <v>46273.677083333343</v>
      </c>
      <c r="C55">
        <f>'TI102'!C52</f>
        <v>11707177</v>
      </c>
      <c r="D55">
        <f>'TI102'!J52</f>
        <v>4</v>
      </c>
      <c r="E55">
        <f>'TI102'!Q52</f>
        <v>4</v>
      </c>
      <c r="F55" t="str">
        <f t="shared" si="0"/>
        <v>59918</v>
      </c>
      <c r="G55">
        <f t="shared" si="1"/>
        <v>111</v>
      </c>
      <c r="H55" t="str">
        <f t="shared" si="2"/>
        <v>SH0908-1028</v>
      </c>
      <c r="I55" t="str">
        <f t="shared" si="3"/>
        <v>SH0908-1028</v>
      </c>
      <c r="J55" s="34">
        <f t="shared" si="4"/>
        <v>72686</v>
      </c>
      <c r="K55" t="str">
        <f t="shared" si="5"/>
        <v>SH0908-1028</v>
      </c>
    </row>
    <row r="56" spans="1:11" ht="15" customHeight="1" x14ac:dyDescent="0.35">
      <c r="A56">
        <f>'TI102'!A53</f>
        <v>1</v>
      </c>
      <c r="B56" s="26">
        <f>'TI102'!B53</f>
        <v>46273.677083333343</v>
      </c>
      <c r="C56">
        <f>'TI102'!C53</f>
        <v>11707195</v>
      </c>
      <c r="D56">
        <f>'TI102'!J53</f>
        <v>4</v>
      </c>
      <c r="E56">
        <f>'TI102'!Q53</f>
        <v>1</v>
      </c>
      <c r="F56" t="str">
        <f t="shared" si="0"/>
        <v>59794</v>
      </c>
      <c r="G56">
        <f t="shared" si="1"/>
        <v>187</v>
      </c>
      <c r="H56" t="str">
        <f t="shared" si="2"/>
        <v>SH0908-1037</v>
      </c>
      <c r="I56" t="str">
        <f t="shared" si="3"/>
        <v>SH0908-1037</v>
      </c>
      <c r="J56" s="34">
        <f t="shared" si="4"/>
        <v>72686</v>
      </c>
      <c r="K56" t="str">
        <f t="shared" si="5"/>
        <v>SH0908-1037</v>
      </c>
    </row>
    <row r="57" spans="1:11" ht="15" customHeight="1" x14ac:dyDescent="0.35">
      <c r="A57">
        <f>'TI102'!A54</f>
        <v>1</v>
      </c>
      <c r="B57" s="26">
        <f>'TI102'!B54</f>
        <v>46273.677083333343</v>
      </c>
      <c r="C57">
        <f>'TI102'!C54</f>
        <v>11707202</v>
      </c>
      <c r="D57">
        <f>'TI102'!J54</f>
        <v>4</v>
      </c>
      <c r="E57">
        <f>'TI102'!Q54</f>
        <v>3</v>
      </c>
      <c r="F57" t="str">
        <f t="shared" si="0"/>
        <v>59532</v>
      </c>
      <c r="G57">
        <f t="shared" si="1"/>
        <v>141</v>
      </c>
      <c r="H57" t="str">
        <f t="shared" si="2"/>
        <v>SH0908-1034</v>
      </c>
      <c r="I57" t="str">
        <f t="shared" si="3"/>
        <v>SH0908-1034</v>
      </c>
      <c r="J57" s="34">
        <f t="shared" si="4"/>
        <v>72686</v>
      </c>
      <c r="K57" t="str">
        <f t="shared" si="5"/>
        <v>SH0908-1034</v>
      </c>
    </row>
    <row r="58" spans="1:11" ht="15" customHeight="1" x14ac:dyDescent="0.35">
      <c r="A58">
        <f>'TI102'!A55</f>
        <v>1</v>
      </c>
      <c r="B58" s="26">
        <f>'TI102'!B55</f>
        <v>46273.677083333343</v>
      </c>
      <c r="C58">
        <f>'TI102'!C55</f>
        <v>11707203</v>
      </c>
      <c r="D58">
        <f>'TI102'!J55</f>
        <v>3</v>
      </c>
      <c r="E58">
        <f>'TI102'!Q55</f>
        <v>2</v>
      </c>
      <c r="F58" t="str">
        <f t="shared" si="0"/>
        <v>59677</v>
      </c>
      <c r="G58">
        <f t="shared" si="1"/>
        <v>142</v>
      </c>
      <c r="H58" t="str">
        <f t="shared" si="2"/>
        <v>SH0908-1034</v>
      </c>
      <c r="I58" t="str">
        <f t="shared" si="3"/>
        <v>SH0908-1034</v>
      </c>
      <c r="J58" s="34">
        <f t="shared" si="4"/>
        <v>72686</v>
      </c>
      <c r="K58" t="str">
        <f t="shared" si="5"/>
        <v>SH0908-1034</v>
      </c>
    </row>
    <row r="59" spans="1:11" ht="15" customHeight="1" x14ac:dyDescent="0.35">
      <c r="A59">
        <f>'TI102'!A56</f>
        <v>1</v>
      </c>
      <c r="B59" s="26">
        <f>'TI102'!B56</f>
        <v>46273.677083333343</v>
      </c>
      <c r="C59">
        <f>'TI102'!C56</f>
        <v>11707204</v>
      </c>
      <c r="D59">
        <f>'TI102'!J56</f>
        <v>3</v>
      </c>
      <c r="E59">
        <f>'TI102'!Q56</f>
        <v>1</v>
      </c>
      <c r="F59" t="str">
        <f t="shared" si="0"/>
        <v>59853</v>
      </c>
      <c r="G59">
        <f t="shared" si="1"/>
        <v>143</v>
      </c>
      <c r="H59" t="str">
        <f t="shared" si="2"/>
        <v>SH0908-1034</v>
      </c>
      <c r="I59" t="str">
        <f t="shared" si="3"/>
        <v>SH0908-1034</v>
      </c>
      <c r="J59" s="34">
        <f t="shared" si="4"/>
        <v>72686</v>
      </c>
      <c r="K59" t="str">
        <f t="shared" si="5"/>
        <v>SH0908-1034</v>
      </c>
    </row>
    <row r="60" spans="1:11" ht="15" customHeight="1" x14ac:dyDescent="0.35">
      <c r="A60">
        <f>'TI102'!A57</f>
        <v>1</v>
      </c>
      <c r="B60" s="26">
        <f>'TI102'!B57</f>
        <v>46273.677083333343</v>
      </c>
      <c r="C60">
        <f>'TI102'!C57</f>
        <v>11707205</v>
      </c>
      <c r="D60">
        <f>'TI102'!J57</f>
        <v>3</v>
      </c>
      <c r="E60">
        <f>'TI102'!Q57</f>
        <v>3</v>
      </c>
      <c r="F60" t="str">
        <f t="shared" si="0"/>
        <v>59868</v>
      </c>
      <c r="G60">
        <f t="shared" si="1"/>
        <v>144</v>
      </c>
      <c r="H60" t="str">
        <f t="shared" si="2"/>
        <v>SH0908-1034</v>
      </c>
      <c r="I60" t="str">
        <f t="shared" si="3"/>
        <v>SH0908-1034</v>
      </c>
      <c r="J60" s="34">
        <f t="shared" si="4"/>
        <v>72686</v>
      </c>
      <c r="K60" t="str">
        <f t="shared" si="5"/>
        <v>SH0908-1034</v>
      </c>
    </row>
    <row r="61" spans="1:11" ht="15" customHeight="1" x14ac:dyDescent="0.35">
      <c r="A61">
        <f>'TI102'!A58</f>
        <v>1</v>
      </c>
      <c r="B61" s="26">
        <f>'TI102'!B58</f>
        <v>46273.677083333343</v>
      </c>
      <c r="C61">
        <f>'TI102'!C58</f>
        <v>11707206</v>
      </c>
      <c r="D61">
        <f>'TI102'!J58</f>
        <v>3</v>
      </c>
      <c r="E61">
        <f>'TI102'!Q58</f>
        <v>3</v>
      </c>
      <c r="F61" t="str">
        <f t="shared" si="0"/>
        <v>59868</v>
      </c>
      <c r="G61">
        <f t="shared" si="1"/>
        <v>144</v>
      </c>
      <c r="H61" t="str">
        <f t="shared" si="2"/>
        <v>SH0908-1034</v>
      </c>
      <c r="I61" t="str">
        <f t="shared" si="3"/>
        <v>SH0908-1034</v>
      </c>
      <c r="J61" s="34">
        <f t="shared" si="4"/>
        <v>72686</v>
      </c>
      <c r="K61" t="str">
        <f t="shared" si="5"/>
        <v>SH0908-1034</v>
      </c>
    </row>
    <row r="62" spans="1:11" ht="15" customHeight="1" x14ac:dyDescent="0.35">
      <c r="A62">
        <f>'TI102'!A59</f>
        <v>1</v>
      </c>
      <c r="B62" s="26">
        <f>'TI102'!B59</f>
        <v>46273.677083333343</v>
      </c>
      <c r="C62">
        <f>'TI102'!C59</f>
        <v>11707207</v>
      </c>
      <c r="D62">
        <f>'TI102'!J59</f>
        <v>4</v>
      </c>
      <c r="E62">
        <f>'TI102'!Q59</f>
        <v>2</v>
      </c>
      <c r="F62" t="str">
        <f t="shared" si="0"/>
        <v>59891</v>
      </c>
      <c r="G62">
        <f t="shared" si="1"/>
        <v>145</v>
      </c>
      <c r="H62" t="str">
        <f t="shared" si="2"/>
        <v>SH0908-1034</v>
      </c>
      <c r="I62" t="str">
        <f t="shared" si="3"/>
        <v>SH0908-1034</v>
      </c>
      <c r="J62" s="34">
        <f t="shared" si="4"/>
        <v>72686</v>
      </c>
      <c r="K62" t="str">
        <f t="shared" si="5"/>
        <v>SH0908-1034</v>
      </c>
    </row>
    <row r="63" spans="1:11" ht="15" customHeight="1" x14ac:dyDescent="0.35">
      <c r="A63">
        <f>'TI102'!A60</f>
        <v>1</v>
      </c>
      <c r="B63" s="26">
        <f>'TI102'!B60</f>
        <v>46273.677083333343</v>
      </c>
      <c r="C63">
        <f>'TI102'!C60</f>
        <v>11707208</v>
      </c>
      <c r="D63">
        <f>'TI102'!J60</f>
        <v>4</v>
      </c>
      <c r="E63">
        <f>'TI102'!Q60</f>
        <v>1</v>
      </c>
      <c r="F63" t="str">
        <f t="shared" si="0"/>
        <v>59892</v>
      </c>
      <c r="G63">
        <f t="shared" si="1"/>
        <v>146</v>
      </c>
      <c r="H63" t="str">
        <f t="shared" si="2"/>
        <v>SH0908-1034</v>
      </c>
      <c r="I63" t="str">
        <f t="shared" si="3"/>
        <v>SH0908-1034</v>
      </c>
      <c r="J63" s="34">
        <f t="shared" si="4"/>
        <v>72686</v>
      </c>
      <c r="K63" t="str">
        <f t="shared" si="5"/>
        <v>SH0908-1034</v>
      </c>
    </row>
    <row r="64" spans="1:11" ht="15" customHeight="1" x14ac:dyDescent="0.35">
      <c r="A64">
        <f>'TI102'!A61</f>
        <v>1</v>
      </c>
      <c r="B64" s="26">
        <f>'TI102'!B61</f>
        <v>46273.677083333343</v>
      </c>
      <c r="C64">
        <f>'TI102'!C61</f>
        <v>11707209</v>
      </c>
      <c r="D64">
        <f>'TI102'!J61</f>
        <v>3</v>
      </c>
      <c r="E64">
        <f>'TI102'!Q61</f>
        <v>1</v>
      </c>
      <c r="F64" t="str">
        <f t="shared" si="0"/>
        <v>59894</v>
      </c>
      <c r="G64">
        <f t="shared" si="1"/>
        <v>147</v>
      </c>
      <c r="H64" t="str">
        <f t="shared" si="2"/>
        <v>SH0908-1034</v>
      </c>
      <c r="I64" t="str">
        <f t="shared" si="3"/>
        <v>SH0908-1034</v>
      </c>
      <c r="J64" s="34">
        <f t="shared" si="4"/>
        <v>72686</v>
      </c>
      <c r="K64" t="str">
        <f t="shared" si="5"/>
        <v>SH0908-1034</v>
      </c>
    </row>
    <row r="65" spans="1:11" ht="15" customHeight="1" x14ac:dyDescent="0.35">
      <c r="A65">
        <f>'TI102'!A62</f>
        <v>1</v>
      </c>
      <c r="B65" s="26">
        <f>'TI102'!B62</f>
        <v>46273.677083333343</v>
      </c>
      <c r="C65">
        <f>'TI102'!C62</f>
        <v>11707210</v>
      </c>
      <c r="D65">
        <f>'TI102'!J62</f>
        <v>3</v>
      </c>
      <c r="E65">
        <f>'TI102'!Q62</f>
        <v>1</v>
      </c>
      <c r="F65" t="str">
        <f t="shared" si="0"/>
        <v>59894</v>
      </c>
      <c r="G65">
        <f t="shared" si="1"/>
        <v>147</v>
      </c>
      <c r="H65" t="str">
        <f t="shared" si="2"/>
        <v>SH0908-1034</v>
      </c>
      <c r="I65" t="str">
        <f t="shared" si="3"/>
        <v>SH0908-1034</v>
      </c>
      <c r="J65" s="34">
        <f t="shared" si="4"/>
        <v>72686</v>
      </c>
      <c r="K65" t="str">
        <f t="shared" si="5"/>
        <v>SH0908-1034</v>
      </c>
    </row>
    <row r="66" spans="1:11" ht="15" customHeight="1" x14ac:dyDescent="0.35">
      <c r="A66">
        <f>'TI102'!A63</f>
        <v>1</v>
      </c>
      <c r="B66" s="26">
        <f>'TI102'!B63</f>
        <v>46273.677083333343</v>
      </c>
      <c r="C66">
        <f>'TI102'!C63</f>
        <v>11707274</v>
      </c>
      <c r="D66">
        <f>'TI102'!J63</f>
        <v>3</v>
      </c>
      <c r="E66">
        <f>'TI102'!Q63</f>
        <v>2</v>
      </c>
      <c r="F66" t="str">
        <f t="shared" si="0"/>
        <v>59923</v>
      </c>
      <c r="G66">
        <f t="shared" si="1"/>
        <v>267</v>
      </c>
      <c r="H66" t="str">
        <f t="shared" si="2"/>
        <v>SH0908-1051</v>
      </c>
      <c r="I66" t="str">
        <f t="shared" si="3"/>
        <v>SH0908-1051</v>
      </c>
      <c r="J66" s="34">
        <f t="shared" si="4"/>
        <v>72686</v>
      </c>
      <c r="K66" t="str">
        <f t="shared" si="5"/>
        <v>SH0908-1051</v>
      </c>
    </row>
    <row r="67" spans="1:11" ht="15" customHeight="1" x14ac:dyDescent="0.35">
      <c r="A67">
        <f>'TI102'!A64</f>
        <v>1</v>
      </c>
      <c r="B67" s="26">
        <f>'TI102'!B64</f>
        <v>46273.677083333343</v>
      </c>
      <c r="C67">
        <f>'TI102'!C64</f>
        <v>11707275</v>
      </c>
      <c r="D67">
        <f>'TI102'!J64</f>
        <v>3</v>
      </c>
      <c r="E67">
        <f>'TI102'!Q64</f>
        <v>1</v>
      </c>
      <c r="F67" t="str">
        <f t="shared" si="0"/>
        <v>59923</v>
      </c>
      <c r="G67">
        <f t="shared" si="1"/>
        <v>267</v>
      </c>
      <c r="H67" t="str">
        <f t="shared" si="2"/>
        <v>SH0908-1051</v>
      </c>
      <c r="I67" t="str">
        <f t="shared" si="3"/>
        <v>SH0908-1051</v>
      </c>
      <c r="J67" s="34">
        <f t="shared" si="4"/>
        <v>72686</v>
      </c>
      <c r="K67" t="str">
        <f t="shared" si="5"/>
        <v>SH0908-1051</v>
      </c>
    </row>
    <row r="68" spans="1:11" ht="15" customHeight="1" x14ac:dyDescent="0.35">
      <c r="A68">
        <f>'TI102'!A65</f>
        <v>1</v>
      </c>
      <c r="B68" s="26">
        <f>'TI102'!B65</f>
        <v>46273.677083333343</v>
      </c>
      <c r="C68">
        <f>'TI102'!C65</f>
        <v>11707276</v>
      </c>
      <c r="D68">
        <f>'TI102'!J65</f>
        <v>3</v>
      </c>
      <c r="E68">
        <f>'TI102'!Q65</f>
        <v>1</v>
      </c>
      <c r="F68" t="str">
        <f t="shared" si="0"/>
        <v>59923</v>
      </c>
      <c r="G68">
        <f t="shared" si="1"/>
        <v>267</v>
      </c>
      <c r="H68" t="str">
        <f t="shared" si="2"/>
        <v>SH0908-1051</v>
      </c>
      <c r="I68" t="str">
        <f t="shared" si="3"/>
        <v>SH0908-1051</v>
      </c>
      <c r="J68" s="34">
        <f t="shared" si="4"/>
        <v>72686</v>
      </c>
      <c r="K68" t="str">
        <f t="shared" si="5"/>
        <v>SH0908-1051</v>
      </c>
    </row>
    <row r="69" spans="1:11" ht="15" customHeight="1" x14ac:dyDescent="0.35">
      <c r="A69">
        <f>'TI102'!A66</f>
        <v>1</v>
      </c>
      <c r="B69" s="26">
        <f>'TI102'!B66</f>
        <v>46273.677083333343</v>
      </c>
      <c r="C69">
        <f>'TI102'!C66</f>
        <v>11707277</v>
      </c>
      <c r="D69">
        <f>'TI102'!J66</f>
        <v>3</v>
      </c>
      <c r="E69">
        <f>'TI102'!Q66</f>
        <v>1</v>
      </c>
      <c r="F69" t="str">
        <f t="shared" si="0"/>
        <v>59923</v>
      </c>
      <c r="G69">
        <f t="shared" si="1"/>
        <v>267</v>
      </c>
      <c r="H69" t="str">
        <f t="shared" si="2"/>
        <v>SH0908-1051</v>
      </c>
      <c r="I69" t="str">
        <f t="shared" si="3"/>
        <v>SH0908-1051</v>
      </c>
      <c r="J69" s="34">
        <f t="shared" si="4"/>
        <v>72686</v>
      </c>
      <c r="K69" t="str">
        <f t="shared" si="5"/>
        <v>SH0908-1051</v>
      </c>
    </row>
    <row r="70" spans="1:11" ht="15" customHeight="1" x14ac:dyDescent="0.35">
      <c r="A70">
        <f>'TI102'!A67</f>
        <v>1</v>
      </c>
      <c r="B70" s="26">
        <f>'TI102'!B67</f>
        <v>46273.677083333343</v>
      </c>
      <c r="C70">
        <f>'TI102'!C67</f>
        <v>11707278</v>
      </c>
      <c r="D70">
        <f>'TI102'!J67</f>
        <v>3</v>
      </c>
      <c r="E70">
        <f>'TI102'!Q67</f>
        <v>1</v>
      </c>
      <c r="F70" t="str">
        <f t="shared" ref="F70:F133" si="6">INDEX(OM_ORDER,MATCH(C70,OM_TID,0))</f>
        <v>59923</v>
      </c>
      <c r="G70">
        <f t="shared" ref="G70:G133" si="7">MATCH(F70,OR_ID,0)</f>
        <v>267</v>
      </c>
      <c r="H70" t="str">
        <f t="shared" ref="H70:H133" si="8">INDEX(OR_ORIG,G70)</f>
        <v>SH0908-1051</v>
      </c>
      <c r="I70" t="str">
        <f t="shared" ref="I70:I133" si="9">INDEX(OR_SHIP,G70)</f>
        <v>SH0908-1051</v>
      </c>
      <c r="J70" s="34">
        <f t="shared" ref="J70:J133" si="10">IF(INDEX(OR_MOVED,G70)="",DATE(2099,1,1),INDEX(OR_MOVED,G70))</f>
        <v>72686</v>
      </c>
      <c r="K70" t="str">
        <f t="shared" ref="K70:K133" si="11">IF(B70&gt;=J70,I70,H70)</f>
        <v>SH0908-1051</v>
      </c>
    </row>
    <row r="71" spans="1:11" ht="15" customHeight="1" x14ac:dyDescent="0.35">
      <c r="A71">
        <f>'TI102'!A68</f>
        <v>1</v>
      </c>
      <c r="B71" s="26">
        <f>'TI102'!B68</f>
        <v>46273.677083333343</v>
      </c>
      <c r="C71">
        <f>'TI102'!C68</f>
        <v>11707279</v>
      </c>
      <c r="D71">
        <f>'TI102'!J68</f>
        <v>3</v>
      </c>
      <c r="E71">
        <f>'TI102'!Q68</f>
        <v>1</v>
      </c>
      <c r="F71" t="str">
        <f t="shared" si="6"/>
        <v>59923</v>
      </c>
      <c r="G71">
        <f t="shared" si="7"/>
        <v>267</v>
      </c>
      <c r="H71" t="str">
        <f t="shared" si="8"/>
        <v>SH0908-1051</v>
      </c>
      <c r="I71" t="str">
        <f t="shared" si="9"/>
        <v>SH0908-1051</v>
      </c>
      <c r="J71" s="34">
        <f t="shared" si="10"/>
        <v>72686</v>
      </c>
      <c r="K71" t="str">
        <f t="shared" si="11"/>
        <v>SH0908-1051</v>
      </c>
    </row>
    <row r="72" spans="1:11" ht="15" customHeight="1" x14ac:dyDescent="0.35">
      <c r="A72">
        <f>'TI102'!A69</f>
        <v>1</v>
      </c>
      <c r="B72" s="26">
        <f>'TI102'!B69</f>
        <v>46273.677083333343</v>
      </c>
      <c r="C72">
        <f>'TI102'!C69</f>
        <v>11707280</v>
      </c>
      <c r="D72">
        <f>'TI102'!J69</f>
        <v>3</v>
      </c>
      <c r="E72">
        <f>'TI102'!Q69</f>
        <v>1</v>
      </c>
      <c r="F72" t="str">
        <f t="shared" si="6"/>
        <v>60009</v>
      </c>
      <c r="G72">
        <f t="shared" si="7"/>
        <v>268</v>
      </c>
      <c r="H72" t="str">
        <f t="shared" si="8"/>
        <v>SH0908-1051</v>
      </c>
      <c r="I72" t="str">
        <f t="shared" si="9"/>
        <v>SH0908-1051</v>
      </c>
      <c r="J72" s="34">
        <f t="shared" si="10"/>
        <v>72686</v>
      </c>
      <c r="K72" t="str">
        <f t="shared" si="11"/>
        <v>SH0908-1051</v>
      </c>
    </row>
    <row r="73" spans="1:11" ht="15" customHeight="1" x14ac:dyDescent="0.35">
      <c r="A73">
        <f>'TI102'!A70</f>
        <v>1</v>
      </c>
      <c r="B73" s="26">
        <f>'TI102'!B70</f>
        <v>46273.677083333343</v>
      </c>
      <c r="C73">
        <f>'TI102'!C70</f>
        <v>11707281</v>
      </c>
      <c r="D73">
        <f>'TI102'!J70</f>
        <v>3</v>
      </c>
      <c r="E73">
        <f>'TI102'!Q70</f>
        <v>1</v>
      </c>
      <c r="F73" t="str">
        <f t="shared" si="6"/>
        <v>60009</v>
      </c>
      <c r="G73">
        <f t="shared" si="7"/>
        <v>268</v>
      </c>
      <c r="H73" t="str">
        <f t="shared" si="8"/>
        <v>SH0908-1051</v>
      </c>
      <c r="I73" t="str">
        <f t="shared" si="9"/>
        <v>SH0908-1051</v>
      </c>
      <c r="J73" s="34">
        <f t="shared" si="10"/>
        <v>72686</v>
      </c>
      <c r="K73" t="str">
        <f t="shared" si="11"/>
        <v>SH0908-1051</v>
      </c>
    </row>
    <row r="74" spans="1:11" ht="15" customHeight="1" x14ac:dyDescent="0.35">
      <c r="A74">
        <f>'TI102'!A71</f>
        <v>1</v>
      </c>
      <c r="B74" s="26">
        <f>'TI102'!B71</f>
        <v>46273.677083333343</v>
      </c>
      <c r="C74">
        <f>'TI102'!C71</f>
        <v>11707288</v>
      </c>
      <c r="D74">
        <f>'TI102'!J71</f>
        <v>3</v>
      </c>
      <c r="E74">
        <f>'TI102'!Q71</f>
        <v>1</v>
      </c>
      <c r="F74" t="str">
        <f t="shared" si="6"/>
        <v>59959</v>
      </c>
      <c r="G74">
        <f t="shared" si="7"/>
        <v>289</v>
      </c>
      <c r="H74" t="str">
        <f t="shared" si="8"/>
        <v>SH0908-1057</v>
      </c>
      <c r="I74" t="str">
        <f t="shared" si="9"/>
        <v>SH0908-1057</v>
      </c>
      <c r="J74" s="34">
        <f t="shared" si="10"/>
        <v>72686</v>
      </c>
      <c r="K74" t="str">
        <f t="shared" si="11"/>
        <v>SH0908-1057</v>
      </c>
    </row>
    <row r="75" spans="1:11" ht="15" customHeight="1" x14ac:dyDescent="0.35">
      <c r="A75">
        <f>'TI102'!A72</f>
        <v>1</v>
      </c>
      <c r="B75" s="26">
        <f>'TI102'!B72</f>
        <v>46273.677083333343</v>
      </c>
      <c r="C75">
        <f>'TI102'!C72</f>
        <v>11707298</v>
      </c>
      <c r="D75">
        <f>'TI102'!J72</f>
        <v>4</v>
      </c>
      <c r="E75">
        <f>'TI102'!Q72</f>
        <v>1</v>
      </c>
      <c r="F75" t="str">
        <f t="shared" si="6"/>
        <v>59564</v>
      </c>
      <c r="G75">
        <f t="shared" si="7"/>
        <v>317</v>
      </c>
      <c r="H75" t="str">
        <f t="shared" si="8"/>
        <v>SH0908-1066</v>
      </c>
      <c r="I75" t="str">
        <f t="shared" si="9"/>
        <v>SH0908-1066</v>
      </c>
      <c r="J75" s="34">
        <f t="shared" si="10"/>
        <v>72686</v>
      </c>
      <c r="K75" t="str">
        <f t="shared" si="11"/>
        <v>SH0908-1066</v>
      </c>
    </row>
    <row r="76" spans="1:11" ht="15" customHeight="1" x14ac:dyDescent="0.35">
      <c r="A76">
        <f>'TI102'!A73</f>
        <v>1</v>
      </c>
      <c r="B76" s="26">
        <f>'TI102'!B73</f>
        <v>46273.677083333343</v>
      </c>
      <c r="C76">
        <f>'TI102'!C73</f>
        <v>11707299</v>
      </c>
      <c r="D76">
        <f>'TI102'!J73</f>
        <v>4</v>
      </c>
      <c r="E76">
        <f>'TI102'!Q73</f>
        <v>1</v>
      </c>
      <c r="F76" t="str">
        <f t="shared" si="6"/>
        <v>59564</v>
      </c>
      <c r="G76">
        <f t="shared" si="7"/>
        <v>317</v>
      </c>
      <c r="H76" t="str">
        <f t="shared" si="8"/>
        <v>SH0908-1066</v>
      </c>
      <c r="I76" t="str">
        <f t="shared" si="9"/>
        <v>SH0908-1066</v>
      </c>
      <c r="J76" s="34">
        <f t="shared" si="10"/>
        <v>72686</v>
      </c>
      <c r="K76" t="str">
        <f t="shared" si="11"/>
        <v>SH0908-1066</v>
      </c>
    </row>
    <row r="77" spans="1:11" ht="15" customHeight="1" x14ac:dyDescent="0.35">
      <c r="A77">
        <f>'TI102'!A74</f>
        <v>1</v>
      </c>
      <c r="B77" s="26">
        <f>'TI102'!B74</f>
        <v>46273.677083333343</v>
      </c>
      <c r="C77">
        <f>'TI102'!C74</f>
        <v>11707300</v>
      </c>
      <c r="D77">
        <f>'TI102'!J74</f>
        <v>5</v>
      </c>
      <c r="E77">
        <f>'TI102'!Q74</f>
        <v>3</v>
      </c>
      <c r="F77" t="str">
        <f t="shared" si="6"/>
        <v>59754</v>
      </c>
      <c r="G77">
        <f t="shared" si="7"/>
        <v>318</v>
      </c>
      <c r="H77" t="str">
        <f t="shared" si="8"/>
        <v>SH0908-1066</v>
      </c>
      <c r="I77" t="str">
        <f t="shared" si="9"/>
        <v>SH0908-1066</v>
      </c>
      <c r="J77" s="34">
        <f t="shared" si="10"/>
        <v>72686</v>
      </c>
      <c r="K77" t="str">
        <f t="shared" si="11"/>
        <v>SH0908-1066</v>
      </c>
    </row>
    <row r="78" spans="1:11" ht="15" customHeight="1" x14ac:dyDescent="0.35">
      <c r="A78">
        <f>'TI102'!A75</f>
        <v>1</v>
      </c>
      <c r="B78" s="26">
        <f>'TI102'!B75</f>
        <v>46273.677083333343</v>
      </c>
      <c r="C78">
        <f>'TI102'!C75</f>
        <v>11707301</v>
      </c>
      <c r="D78">
        <f>'TI102'!J75</f>
        <v>3</v>
      </c>
      <c r="E78">
        <f>'TI102'!Q75</f>
        <v>1</v>
      </c>
      <c r="F78" t="str">
        <f t="shared" si="6"/>
        <v>60012</v>
      </c>
      <c r="G78">
        <f t="shared" si="7"/>
        <v>319</v>
      </c>
      <c r="H78" t="str">
        <f t="shared" si="8"/>
        <v>SH0908-1066</v>
      </c>
      <c r="I78" t="str">
        <f t="shared" si="9"/>
        <v>SH0908-1066</v>
      </c>
      <c r="J78" s="34">
        <f t="shared" si="10"/>
        <v>72686</v>
      </c>
      <c r="K78" t="str">
        <f t="shared" si="11"/>
        <v>SH0908-1066</v>
      </c>
    </row>
    <row r="79" spans="1:11" ht="15" customHeight="1" x14ac:dyDescent="0.35">
      <c r="A79">
        <f>'TI102'!A76</f>
        <v>1</v>
      </c>
      <c r="B79" s="26">
        <f>'TI102'!B76</f>
        <v>46273.677083333343</v>
      </c>
      <c r="C79">
        <f>'TI102'!C76</f>
        <v>11707305</v>
      </c>
      <c r="D79">
        <f>'TI102'!J76</f>
        <v>3</v>
      </c>
      <c r="E79">
        <f>'TI102'!Q76</f>
        <v>1</v>
      </c>
      <c r="F79" t="str">
        <f t="shared" si="6"/>
        <v>59664</v>
      </c>
      <c r="G79">
        <f t="shared" si="7"/>
        <v>303</v>
      </c>
      <c r="H79" t="str">
        <f t="shared" si="8"/>
        <v>SH0908-1063</v>
      </c>
      <c r="I79" t="str">
        <f t="shared" si="9"/>
        <v>SH0908-1063</v>
      </c>
      <c r="J79" s="34">
        <f t="shared" si="10"/>
        <v>72686</v>
      </c>
      <c r="K79" t="str">
        <f t="shared" si="11"/>
        <v>SH0908-1063</v>
      </c>
    </row>
    <row r="80" spans="1:11" ht="15" customHeight="1" x14ac:dyDescent="0.35">
      <c r="A80">
        <f>'TI102'!A77</f>
        <v>1</v>
      </c>
      <c r="B80" s="26">
        <f>'TI102'!B77</f>
        <v>46273.677083333343</v>
      </c>
      <c r="C80">
        <f>'TI102'!C77</f>
        <v>11707306</v>
      </c>
      <c r="D80">
        <f>'TI102'!J77</f>
        <v>3</v>
      </c>
      <c r="E80">
        <f>'TI102'!Q77</f>
        <v>2</v>
      </c>
      <c r="F80" t="str">
        <f t="shared" si="6"/>
        <v>59664</v>
      </c>
      <c r="G80">
        <f t="shared" si="7"/>
        <v>303</v>
      </c>
      <c r="H80" t="str">
        <f t="shared" si="8"/>
        <v>SH0908-1063</v>
      </c>
      <c r="I80" t="str">
        <f t="shared" si="9"/>
        <v>SH0908-1063</v>
      </c>
      <c r="J80" s="34">
        <f t="shared" si="10"/>
        <v>72686</v>
      </c>
      <c r="K80" t="str">
        <f t="shared" si="11"/>
        <v>SH0908-1063</v>
      </c>
    </row>
    <row r="81" spans="1:11" ht="15" customHeight="1" x14ac:dyDescent="0.35">
      <c r="A81">
        <f>'TI102'!A78</f>
        <v>1</v>
      </c>
      <c r="B81" s="26">
        <f>'TI102'!B78</f>
        <v>46273.677083333343</v>
      </c>
      <c r="C81">
        <f>'TI102'!C78</f>
        <v>11707307</v>
      </c>
      <c r="D81">
        <f>'TI102'!J78</f>
        <v>3</v>
      </c>
      <c r="E81">
        <f>'TI102'!Q78</f>
        <v>2</v>
      </c>
      <c r="F81" t="str">
        <f t="shared" si="6"/>
        <v>59664</v>
      </c>
      <c r="G81">
        <f t="shared" si="7"/>
        <v>303</v>
      </c>
      <c r="H81" t="str">
        <f t="shared" si="8"/>
        <v>SH0908-1063</v>
      </c>
      <c r="I81" t="str">
        <f t="shared" si="9"/>
        <v>SH0908-1063</v>
      </c>
      <c r="J81" s="34">
        <f t="shared" si="10"/>
        <v>72686</v>
      </c>
      <c r="K81" t="str">
        <f t="shared" si="11"/>
        <v>SH0908-1063</v>
      </c>
    </row>
    <row r="82" spans="1:11" ht="15" customHeight="1" x14ac:dyDescent="0.35">
      <c r="A82">
        <f>'TI102'!A79</f>
        <v>1</v>
      </c>
      <c r="B82" s="26">
        <f>'TI102'!B79</f>
        <v>46273.677083333343</v>
      </c>
      <c r="C82">
        <f>'TI102'!C79</f>
        <v>11707308</v>
      </c>
      <c r="D82">
        <f>'TI102'!J79</f>
        <v>3</v>
      </c>
      <c r="E82">
        <f>'TI102'!Q79</f>
        <v>1</v>
      </c>
      <c r="F82" t="str">
        <f t="shared" si="6"/>
        <v>59664</v>
      </c>
      <c r="G82">
        <f t="shared" si="7"/>
        <v>303</v>
      </c>
      <c r="H82" t="str">
        <f t="shared" si="8"/>
        <v>SH0908-1063</v>
      </c>
      <c r="I82" t="str">
        <f t="shared" si="9"/>
        <v>SH0908-1063</v>
      </c>
      <c r="J82" s="34">
        <f t="shared" si="10"/>
        <v>72686</v>
      </c>
      <c r="K82" t="str">
        <f t="shared" si="11"/>
        <v>SH0908-1063</v>
      </c>
    </row>
    <row r="83" spans="1:11" ht="15" customHeight="1" x14ac:dyDescent="0.35">
      <c r="A83">
        <f>'TI102'!A80</f>
        <v>1</v>
      </c>
      <c r="B83" s="26">
        <f>'TI102'!B80</f>
        <v>46273.677083333343</v>
      </c>
      <c r="C83">
        <f>'TI102'!C80</f>
        <v>11707309</v>
      </c>
      <c r="D83">
        <f>'TI102'!J80</f>
        <v>4</v>
      </c>
      <c r="E83">
        <f>'TI102'!Q80</f>
        <v>1</v>
      </c>
      <c r="F83" t="str">
        <f t="shared" si="6"/>
        <v>59691</v>
      </c>
      <c r="G83">
        <f t="shared" si="7"/>
        <v>304</v>
      </c>
      <c r="H83" t="str">
        <f t="shared" si="8"/>
        <v>SH0908-1063</v>
      </c>
      <c r="I83" t="str">
        <f t="shared" si="9"/>
        <v>SH0908-1063</v>
      </c>
      <c r="J83" s="34">
        <f t="shared" si="10"/>
        <v>72686</v>
      </c>
      <c r="K83" t="str">
        <f t="shared" si="11"/>
        <v>SH0908-1063</v>
      </c>
    </row>
    <row r="84" spans="1:11" ht="15" customHeight="1" x14ac:dyDescent="0.35">
      <c r="A84">
        <f>'TI102'!A81</f>
        <v>1</v>
      </c>
      <c r="B84" s="26">
        <f>'TI102'!B81</f>
        <v>46273.677083333343</v>
      </c>
      <c r="C84">
        <f>'TI102'!C81</f>
        <v>11707310</v>
      </c>
      <c r="D84">
        <f>'TI102'!J81</f>
        <v>3</v>
      </c>
      <c r="E84">
        <f>'TI102'!Q81</f>
        <v>1</v>
      </c>
      <c r="F84" t="str">
        <f t="shared" si="6"/>
        <v>59997</v>
      </c>
      <c r="G84">
        <f t="shared" si="7"/>
        <v>305</v>
      </c>
      <c r="H84" t="str">
        <f t="shared" si="8"/>
        <v>SH0908-1063</v>
      </c>
      <c r="I84" t="str">
        <f t="shared" si="9"/>
        <v>SH0908-1063</v>
      </c>
      <c r="J84" s="34">
        <f t="shared" si="10"/>
        <v>72686</v>
      </c>
      <c r="K84" t="str">
        <f t="shared" si="11"/>
        <v>SH0908-1063</v>
      </c>
    </row>
    <row r="85" spans="1:11" ht="15" customHeight="1" x14ac:dyDescent="0.35">
      <c r="A85">
        <f>'TI102'!A82</f>
        <v>1</v>
      </c>
      <c r="B85" s="26">
        <f>'TI102'!B82</f>
        <v>46273.677083333343</v>
      </c>
      <c r="C85">
        <f>'TI102'!C82</f>
        <v>11707323</v>
      </c>
      <c r="D85">
        <f>'TI102'!J82</f>
        <v>4</v>
      </c>
      <c r="E85">
        <f>'TI102'!Q82</f>
        <v>3</v>
      </c>
      <c r="F85" t="str">
        <f t="shared" si="6"/>
        <v>59872</v>
      </c>
      <c r="G85">
        <f t="shared" si="7"/>
        <v>338</v>
      </c>
      <c r="H85" t="str">
        <f t="shared" si="8"/>
        <v>SH0908-1080</v>
      </c>
      <c r="I85" t="str">
        <f t="shared" si="9"/>
        <v>SH0908-1080</v>
      </c>
      <c r="J85" s="34">
        <f t="shared" si="10"/>
        <v>72686</v>
      </c>
      <c r="K85" t="str">
        <f t="shared" si="11"/>
        <v>SH0908-1080</v>
      </c>
    </row>
    <row r="86" spans="1:11" ht="15" customHeight="1" x14ac:dyDescent="0.35">
      <c r="A86">
        <f>'TI102'!A83</f>
        <v>1</v>
      </c>
      <c r="B86" s="26">
        <f>'TI102'!B83</f>
        <v>46273.677083333343</v>
      </c>
      <c r="C86">
        <f>'TI102'!C83</f>
        <v>11707324</v>
      </c>
      <c r="D86">
        <f>'TI102'!J83</f>
        <v>4</v>
      </c>
      <c r="E86">
        <f>'TI102'!Q83</f>
        <v>1</v>
      </c>
      <c r="F86" t="str">
        <f t="shared" si="6"/>
        <v>60044</v>
      </c>
      <c r="G86">
        <f t="shared" si="7"/>
        <v>339</v>
      </c>
      <c r="H86" t="str">
        <f t="shared" si="8"/>
        <v>SH0908-1080</v>
      </c>
      <c r="I86" t="str">
        <f t="shared" si="9"/>
        <v>SH0908-1080</v>
      </c>
      <c r="J86" s="34">
        <f t="shared" si="10"/>
        <v>72686</v>
      </c>
      <c r="K86" t="str">
        <f t="shared" si="11"/>
        <v>SH0908-1080</v>
      </c>
    </row>
    <row r="87" spans="1:11" ht="15" customHeight="1" x14ac:dyDescent="0.35">
      <c r="A87">
        <f>'TI102'!A84</f>
        <v>1</v>
      </c>
      <c r="B87" s="26">
        <f>'TI102'!B84</f>
        <v>46273.677083333343</v>
      </c>
      <c r="C87">
        <f>'TI102'!C84</f>
        <v>11707333</v>
      </c>
      <c r="D87">
        <f>'TI102'!J84</f>
        <v>4</v>
      </c>
      <c r="E87">
        <f>'TI102'!Q84</f>
        <v>1</v>
      </c>
      <c r="F87" t="str">
        <f t="shared" si="6"/>
        <v>60003</v>
      </c>
      <c r="G87">
        <f t="shared" si="7"/>
        <v>276</v>
      </c>
      <c r="H87" t="str">
        <f t="shared" si="8"/>
        <v>SH0908-1054</v>
      </c>
      <c r="I87" t="str">
        <f t="shared" si="9"/>
        <v>SH0908-1054</v>
      </c>
      <c r="J87" s="34">
        <f t="shared" si="10"/>
        <v>72686</v>
      </c>
      <c r="K87" t="str">
        <f t="shared" si="11"/>
        <v>SH0908-1054</v>
      </c>
    </row>
    <row r="88" spans="1:11" ht="15" customHeight="1" x14ac:dyDescent="0.35">
      <c r="A88">
        <f>'TI102'!A85</f>
        <v>1</v>
      </c>
      <c r="B88" s="26">
        <f>'TI102'!B85</f>
        <v>46273.677083333343</v>
      </c>
      <c r="C88">
        <f>'TI102'!C85</f>
        <v>11707334</v>
      </c>
      <c r="D88">
        <f>'TI102'!J85</f>
        <v>4</v>
      </c>
      <c r="E88">
        <f>'TI102'!Q85</f>
        <v>3</v>
      </c>
      <c r="F88" t="str">
        <f t="shared" si="6"/>
        <v>60003</v>
      </c>
      <c r="G88">
        <f t="shared" si="7"/>
        <v>276</v>
      </c>
      <c r="H88" t="str">
        <f t="shared" si="8"/>
        <v>SH0908-1054</v>
      </c>
      <c r="I88" t="str">
        <f t="shared" si="9"/>
        <v>SH0908-1054</v>
      </c>
      <c r="J88" s="34">
        <f t="shared" si="10"/>
        <v>72686</v>
      </c>
      <c r="K88" t="str">
        <f t="shared" si="11"/>
        <v>SH0908-1054</v>
      </c>
    </row>
    <row r="89" spans="1:11" ht="15" customHeight="1" x14ac:dyDescent="0.35">
      <c r="A89">
        <f>'TI102'!A86</f>
        <v>1</v>
      </c>
      <c r="B89" s="26">
        <f>'TI102'!B86</f>
        <v>46273.677083333343</v>
      </c>
      <c r="C89">
        <f>'TI102'!C86</f>
        <v>11707335</v>
      </c>
      <c r="D89">
        <f>'TI102'!J86</f>
        <v>4</v>
      </c>
      <c r="E89">
        <f>'TI102'!Q86</f>
        <v>1</v>
      </c>
      <c r="F89" t="str">
        <f t="shared" si="6"/>
        <v>60003</v>
      </c>
      <c r="G89">
        <f t="shared" si="7"/>
        <v>276</v>
      </c>
      <c r="H89" t="str">
        <f t="shared" si="8"/>
        <v>SH0908-1054</v>
      </c>
      <c r="I89" t="str">
        <f t="shared" si="9"/>
        <v>SH0908-1054</v>
      </c>
      <c r="J89" s="34">
        <f t="shared" si="10"/>
        <v>72686</v>
      </c>
      <c r="K89" t="str">
        <f t="shared" si="11"/>
        <v>SH0908-1054</v>
      </c>
    </row>
    <row r="90" spans="1:11" ht="15" customHeight="1" x14ac:dyDescent="0.35">
      <c r="A90">
        <f>'TI102'!A87</f>
        <v>1</v>
      </c>
      <c r="B90" s="26">
        <f>'TI102'!B87</f>
        <v>46273.677083333343</v>
      </c>
      <c r="C90">
        <f>'TI102'!C87</f>
        <v>11707336</v>
      </c>
      <c r="D90">
        <f>'TI102'!J87</f>
        <v>4</v>
      </c>
      <c r="E90">
        <f>'TI102'!Q87</f>
        <v>2</v>
      </c>
      <c r="F90" t="str">
        <f t="shared" si="6"/>
        <v>60003</v>
      </c>
      <c r="G90">
        <f t="shared" si="7"/>
        <v>276</v>
      </c>
      <c r="H90" t="str">
        <f t="shared" si="8"/>
        <v>SH0908-1054</v>
      </c>
      <c r="I90" t="str">
        <f t="shared" si="9"/>
        <v>SH0908-1054</v>
      </c>
      <c r="J90" s="34">
        <f t="shared" si="10"/>
        <v>72686</v>
      </c>
      <c r="K90" t="str">
        <f t="shared" si="11"/>
        <v>SH0908-1054</v>
      </c>
    </row>
    <row r="91" spans="1:11" ht="15" customHeight="1" x14ac:dyDescent="0.35">
      <c r="A91">
        <f>'TI102'!A88</f>
        <v>1</v>
      </c>
      <c r="B91" s="26">
        <f>'TI102'!B88</f>
        <v>46273.677083333343</v>
      </c>
      <c r="C91">
        <f>'TI102'!C88</f>
        <v>11707337</v>
      </c>
      <c r="D91">
        <f>'TI102'!J88</f>
        <v>4</v>
      </c>
      <c r="E91">
        <f>'TI102'!Q88</f>
        <v>1</v>
      </c>
      <c r="F91" t="str">
        <f t="shared" si="6"/>
        <v>60003</v>
      </c>
      <c r="G91">
        <f t="shared" si="7"/>
        <v>276</v>
      </c>
      <c r="H91" t="str">
        <f t="shared" si="8"/>
        <v>SH0908-1054</v>
      </c>
      <c r="I91" t="str">
        <f t="shared" si="9"/>
        <v>SH0908-1054</v>
      </c>
      <c r="J91" s="34">
        <f t="shared" si="10"/>
        <v>72686</v>
      </c>
      <c r="K91" t="str">
        <f t="shared" si="11"/>
        <v>SH0908-1054</v>
      </c>
    </row>
    <row r="92" spans="1:11" ht="15" customHeight="1" x14ac:dyDescent="0.35">
      <c r="A92">
        <f>'TI102'!A89</f>
        <v>1</v>
      </c>
      <c r="B92" s="26">
        <f>'TI102'!B89</f>
        <v>46273.677083333343</v>
      </c>
      <c r="C92">
        <f>'TI102'!C89</f>
        <v>11707338</v>
      </c>
      <c r="D92">
        <f>'TI102'!J89</f>
        <v>5</v>
      </c>
      <c r="E92">
        <f>'TI102'!Q89</f>
        <v>2</v>
      </c>
      <c r="F92" t="str">
        <f t="shared" si="6"/>
        <v>60003</v>
      </c>
      <c r="G92">
        <f t="shared" si="7"/>
        <v>276</v>
      </c>
      <c r="H92" t="str">
        <f t="shared" si="8"/>
        <v>SH0908-1054</v>
      </c>
      <c r="I92" t="str">
        <f t="shared" si="9"/>
        <v>SH0908-1054</v>
      </c>
      <c r="J92" s="34">
        <f t="shared" si="10"/>
        <v>72686</v>
      </c>
      <c r="K92" t="str">
        <f t="shared" si="11"/>
        <v>SH0908-1054</v>
      </c>
    </row>
    <row r="93" spans="1:11" ht="15" customHeight="1" x14ac:dyDescent="0.35">
      <c r="A93">
        <f>'TI102'!A90</f>
        <v>1</v>
      </c>
      <c r="B93" s="26">
        <f>'TI102'!B90</f>
        <v>46273.677083333343</v>
      </c>
      <c r="C93">
        <f>'TI102'!C90</f>
        <v>11707339</v>
      </c>
      <c r="D93">
        <f>'TI102'!J90</f>
        <v>3</v>
      </c>
      <c r="E93">
        <f>'TI102'!Q90</f>
        <v>1</v>
      </c>
      <c r="F93" t="str">
        <f t="shared" si="6"/>
        <v>60011</v>
      </c>
      <c r="G93">
        <f t="shared" si="7"/>
        <v>277</v>
      </c>
      <c r="H93" t="str">
        <f t="shared" si="8"/>
        <v>SH0908-1054</v>
      </c>
      <c r="I93" t="str">
        <f t="shared" si="9"/>
        <v>SH0908-1054</v>
      </c>
      <c r="J93" s="34">
        <f t="shared" si="10"/>
        <v>72686</v>
      </c>
      <c r="K93" t="str">
        <f t="shared" si="11"/>
        <v>SH0908-1054</v>
      </c>
    </row>
    <row r="94" spans="1:11" ht="15" customHeight="1" x14ac:dyDescent="0.35">
      <c r="A94">
        <f>'TI102'!A91</f>
        <v>1</v>
      </c>
      <c r="B94" s="26">
        <f>'TI102'!B91</f>
        <v>46273.677083333343</v>
      </c>
      <c r="C94">
        <f>'TI102'!C91</f>
        <v>11707340</v>
      </c>
      <c r="D94">
        <f>'TI102'!J91</f>
        <v>3</v>
      </c>
      <c r="E94">
        <f>'TI102'!Q91</f>
        <v>2</v>
      </c>
      <c r="F94" t="str">
        <f t="shared" si="6"/>
        <v>60011</v>
      </c>
      <c r="G94">
        <f t="shared" si="7"/>
        <v>277</v>
      </c>
      <c r="H94" t="str">
        <f t="shared" si="8"/>
        <v>SH0908-1054</v>
      </c>
      <c r="I94" t="str">
        <f t="shared" si="9"/>
        <v>SH0908-1054</v>
      </c>
      <c r="J94" s="34">
        <f t="shared" si="10"/>
        <v>72686</v>
      </c>
      <c r="K94" t="str">
        <f t="shared" si="11"/>
        <v>SH0908-1054</v>
      </c>
    </row>
    <row r="95" spans="1:11" ht="15" customHeight="1" x14ac:dyDescent="0.35">
      <c r="A95">
        <f>'TI102'!A92</f>
        <v>1</v>
      </c>
      <c r="B95" s="26">
        <f>'TI102'!B92</f>
        <v>46273.677083333343</v>
      </c>
      <c r="C95">
        <f>'TI102'!C92</f>
        <v>11707341</v>
      </c>
      <c r="D95">
        <f>'TI102'!J92</f>
        <v>3</v>
      </c>
      <c r="E95">
        <f>'TI102'!Q92</f>
        <v>2</v>
      </c>
      <c r="F95" t="str">
        <f t="shared" si="6"/>
        <v>60011</v>
      </c>
      <c r="G95">
        <f t="shared" si="7"/>
        <v>277</v>
      </c>
      <c r="H95" t="str">
        <f t="shared" si="8"/>
        <v>SH0908-1054</v>
      </c>
      <c r="I95" t="str">
        <f t="shared" si="9"/>
        <v>SH0908-1054</v>
      </c>
      <c r="J95" s="34">
        <f t="shared" si="10"/>
        <v>72686</v>
      </c>
      <c r="K95" t="str">
        <f t="shared" si="11"/>
        <v>SH0908-1054</v>
      </c>
    </row>
    <row r="96" spans="1:11" ht="15" customHeight="1" x14ac:dyDescent="0.35">
      <c r="A96">
        <f>'TI102'!A93</f>
        <v>1</v>
      </c>
      <c r="B96" s="26">
        <f>'TI102'!B93</f>
        <v>46273.677083333343</v>
      </c>
      <c r="C96">
        <f>'TI102'!C93</f>
        <v>11707369</v>
      </c>
      <c r="D96">
        <f>'TI102'!J93</f>
        <v>3</v>
      </c>
      <c r="E96">
        <f>'TI102'!Q93</f>
        <v>4</v>
      </c>
      <c r="F96" t="str">
        <f t="shared" si="6"/>
        <v>59540</v>
      </c>
      <c r="G96">
        <f t="shared" si="7"/>
        <v>209</v>
      </c>
      <c r="H96" t="str">
        <f t="shared" si="8"/>
        <v>SH0908-1042</v>
      </c>
      <c r="I96" t="str">
        <f t="shared" si="9"/>
        <v>SH0908-1042</v>
      </c>
      <c r="J96" s="34">
        <f t="shared" si="10"/>
        <v>72686</v>
      </c>
      <c r="K96" t="str">
        <f t="shared" si="11"/>
        <v>SH0908-1042</v>
      </c>
    </row>
    <row r="97" spans="1:11" ht="15" customHeight="1" x14ac:dyDescent="0.35">
      <c r="A97">
        <f>'TI102'!A94</f>
        <v>1</v>
      </c>
      <c r="B97" s="26">
        <f>'TI102'!B94</f>
        <v>46273.677083333343</v>
      </c>
      <c r="C97">
        <f>'TI102'!C94</f>
        <v>11707370</v>
      </c>
      <c r="D97">
        <f>'TI102'!J94</f>
        <v>3</v>
      </c>
      <c r="E97">
        <f>'TI102'!Q94</f>
        <v>3</v>
      </c>
      <c r="F97" t="str">
        <f t="shared" si="6"/>
        <v>59540</v>
      </c>
      <c r="G97">
        <f t="shared" si="7"/>
        <v>209</v>
      </c>
      <c r="H97" t="str">
        <f t="shared" si="8"/>
        <v>SH0908-1042</v>
      </c>
      <c r="I97" t="str">
        <f t="shared" si="9"/>
        <v>SH0908-1042</v>
      </c>
      <c r="J97" s="34">
        <f t="shared" si="10"/>
        <v>72686</v>
      </c>
      <c r="K97" t="str">
        <f t="shared" si="11"/>
        <v>SH0908-1042</v>
      </c>
    </row>
    <row r="98" spans="1:11" ht="15" customHeight="1" x14ac:dyDescent="0.35">
      <c r="A98">
        <f>'TI102'!A95</f>
        <v>1</v>
      </c>
      <c r="B98" s="26">
        <f>'TI102'!B95</f>
        <v>46273.677083333343</v>
      </c>
      <c r="C98">
        <f>'TI102'!C95</f>
        <v>11707371</v>
      </c>
      <c r="D98">
        <f>'TI102'!J95</f>
        <v>3</v>
      </c>
      <c r="E98">
        <f>'TI102'!Q95</f>
        <v>3</v>
      </c>
      <c r="F98" t="str">
        <f t="shared" si="6"/>
        <v>59540</v>
      </c>
      <c r="G98">
        <f t="shared" si="7"/>
        <v>209</v>
      </c>
      <c r="H98" t="str">
        <f t="shared" si="8"/>
        <v>SH0908-1042</v>
      </c>
      <c r="I98" t="str">
        <f t="shared" si="9"/>
        <v>SH0908-1042</v>
      </c>
      <c r="J98" s="34">
        <f t="shared" si="10"/>
        <v>72686</v>
      </c>
      <c r="K98" t="str">
        <f t="shared" si="11"/>
        <v>SH0908-1042</v>
      </c>
    </row>
    <row r="99" spans="1:11" ht="15" customHeight="1" x14ac:dyDescent="0.35">
      <c r="A99">
        <f>'TI102'!A96</f>
        <v>1</v>
      </c>
      <c r="B99" s="26">
        <f>'TI102'!B96</f>
        <v>46273.677083333343</v>
      </c>
      <c r="C99">
        <f>'TI102'!C96</f>
        <v>11707372</v>
      </c>
      <c r="D99">
        <f>'TI102'!J96</f>
        <v>3</v>
      </c>
      <c r="E99">
        <f>'TI102'!Q96</f>
        <v>1</v>
      </c>
      <c r="F99" t="str">
        <f t="shared" si="6"/>
        <v>59620</v>
      </c>
      <c r="G99">
        <f t="shared" si="7"/>
        <v>210</v>
      </c>
      <c r="H99" t="str">
        <f t="shared" si="8"/>
        <v>SH0908-1042</v>
      </c>
      <c r="I99" t="str">
        <f t="shared" si="9"/>
        <v>SH0908-1042</v>
      </c>
      <c r="J99" s="34">
        <f t="shared" si="10"/>
        <v>72686</v>
      </c>
      <c r="K99" t="str">
        <f t="shared" si="11"/>
        <v>SH0908-1042</v>
      </c>
    </row>
    <row r="100" spans="1:11" ht="15" customHeight="1" x14ac:dyDescent="0.35">
      <c r="A100">
        <f>'TI102'!A97</f>
        <v>1</v>
      </c>
      <c r="B100" s="26">
        <f>'TI102'!B97</f>
        <v>46273.677083333343</v>
      </c>
      <c r="C100">
        <f>'TI102'!C97</f>
        <v>11707373</v>
      </c>
      <c r="D100">
        <f>'TI102'!J97</f>
        <v>4</v>
      </c>
      <c r="E100">
        <f>'TI102'!Q97</f>
        <v>1</v>
      </c>
      <c r="F100" t="str">
        <f t="shared" si="6"/>
        <v>59642</v>
      </c>
      <c r="G100">
        <f t="shared" si="7"/>
        <v>211</v>
      </c>
      <c r="H100" t="str">
        <f t="shared" si="8"/>
        <v>SH0908-1042</v>
      </c>
      <c r="I100" t="str">
        <f t="shared" si="9"/>
        <v>SH0908-1042</v>
      </c>
      <c r="J100" s="34">
        <f t="shared" si="10"/>
        <v>72686</v>
      </c>
      <c r="K100" t="str">
        <f t="shared" si="11"/>
        <v>SH0908-1042</v>
      </c>
    </row>
    <row r="101" spans="1:11" ht="15" customHeight="1" x14ac:dyDescent="0.35">
      <c r="A101">
        <f>'TI102'!A98</f>
        <v>1</v>
      </c>
      <c r="B101" s="26">
        <f>'TI102'!B98</f>
        <v>46273.677083333343</v>
      </c>
      <c r="C101">
        <f>'TI102'!C98</f>
        <v>11707374</v>
      </c>
      <c r="D101">
        <f>'TI102'!J98</f>
        <v>4</v>
      </c>
      <c r="E101">
        <f>'TI102'!Q98</f>
        <v>1</v>
      </c>
      <c r="F101" t="str">
        <f t="shared" si="6"/>
        <v>59642</v>
      </c>
      <c r="G101">
        <f t="shared" si="7"/>
        <v>211</v>
      </c>
      <c r="H101" t="str">
        <f t="shared" si="8"/>
        <v>SH0908-1042</v>
      </c>
      <c r="I101" t="str">
        <f t="shared" si="9"/>
        <v>SH0908-1042</v>
      </c>
      <c r="J101" s="34">
        <f t="shared" si="10"/>
        <v>72686</v>
      </c>
      <c r="K101" t="str">
        <f t="shared" si="11"/>
        <v>SH0908-1042</v>
      </c>
    </row>
    <row r="102" spans="1:11" ht="15" customHeight="1" x14ac:dyDescent="0.35">
      <c r="A102">
        <f>'TI102'!A99</f>
        <v>1</v>
      </c>
      <c r="B102" s="26">
        <f>'TI102'!B99</f>
        <v>46273.677083333343</v>
      </c>
      <c r="C102">
        <f>'TI102'!C99</f>
        <v>11707375</v>
      </c>
      <c r="D102">
        <f>'TI102'!J99</f>
        <v>4</v>
      </c>
      <c r="E102">
        <f>'TI102'!Q99</f>
        <v>4</v>
      </c>
      <c r="F102" t="str">
        <f t="shared" si="6"/>
        <v>59642</v>
      </c>
      <c r="G102">
        <f t="shared" si="7"/>
        <v>211</v>
      </c>
      <c r="H102" t="str">
        <f t="shared" si="8"/>
        <v>SH0908-1042</v>
      </c>
      <c r="I102" t="str">
        <f t="shared" si="9"/>
        <v>SH0908-1042</v>
      </c>
      <c r="J102" s="34">
        <f t="shared" si="10"/>
        <v>72686</v>
      </c>
      <c r="K102" t="str">
        <f t="shared" si="11"/>
        <v>SH0908-1042</v>
      </c>
    </row>
    <row r="103" spans="1:11" ht="15" customHeight="1" x14ac:dyDescent="0.35">
      <c r="A103">
        <f>'TI102'!A100</f>
        <v>1</v>
      </c>
      <c r="B103" s="26">
        <f>'TI102'!B100</f>
        <v>46273.677083333343</v>
      </c>
      <c r="C103">
        <f>'TI102'!C100</f>
        <v>11707376</v>
      </c>
      <c r="D103">
        <f>'TI102'!J100</f>
        <v>5</v>
      </c>
      <c r="E103">
        <f>'TI102'!Q100</f>
        <v>3</v>
      </c>
      <c r="F103" t="str">
        <f t="shared" si="6"/>
        <v>59642</v>
      </c>
      <c r="G103">
        <f t="shared" si="7"/>
        <v>211</v>
      </c>
      <c r="H103" t="str">
        <f t="shared" si="8"/>
        <v>SH0908-1042</v>
      </c>
      <c r="I103" t="str">
        <f t="shared" si="9"/>
        <v>SH0908-1042</v>
      </c>
      <c r="J103" s="34">
        <f t="shared" si="10"/>
        <v>72686</v>
      </c>
      <c r="K103" t="str">
        <f t="shared" si="11"/>
        <v>SH0908-1042</v>
      </c>
    </row>
    <row r="104" spans="1:11" ht="15" customHeight="1" x14ac:dyDescent="0.35">
      <c r="A104">
        <f>'TI102'!A101</f>
        <v>1</v>
      </c>
      <c r="B104" s="26">
        <f>'TI102'!B101</f>
        <v>46273.677083333343</v>
      </c>
      <c r="C104">
        <f>'TI102'!C101</f>
        <v>11707377</v>
      </c>
      <c r="D104">
        <f>'TI102'!J101</f>
        <v>5</v>
      </c>
      <c r="E104">
        <f>'TI102'!Q101</f>
        <v>4</v>
      </c>
      <c r="F104" t="str">
        <f t="shared" si="6"/>
        <v>59654</v>
      </c>
      <c r="G104">
        <f t="shared" si="7"/>
        <v>212</v>
      </c>
      <c r="H104" t="str">
        <f t="shared" si="8"/>
        <v>SH0908-1042</v>
      </c>
      <c r="I104" t="str">
        <f t="shared" si="9"/>
        <v>SH0908-1042</v>
      </c>
      <c r="J104" s="34">
        <f t="shared" si="10"/>
        <v>72686</v>
      </c>
      <c r="K104" t="str">
        <f t="shared" si="11"/>
        <v>SH0908-1042</v>
      </c>
    </row>
    <row r="105" spans="1:11" ht="15" customHeight="1" x14ac:dyDescent="0.35">
      <c r="A105">
        <f>'TI102'!A102</f>
        <v>1</v>
      </c>
      <c r="B105" s="26">
        <f>'TI102'!B102</f>
        <v>46273.677083333343</v>
      </c>
      <c r="C105">
        <f>'TI102'!C102</f>
        <v>11707378</v>
      </c>
      <c r="D105">
        <f>'TI102'!J102</f>
        <v>4</v>
      </c>
      <c r="E105">
        <f>'TI102'!Q102</f>
        <v>2</v>
      </c>
      <c r="F105" t="str">
        <f t="shared" si="6"/>
        <v>59674</v>
      </c>
      <c r="G105">
        <f t="shared" si="7"/>
        <v>213</v>
      </c>
      <c r="H105" t="str">
        <f t="shared" si="8"/>
        <v>SH0908-1042</v>
      </c>
      <c r="I105" t="str">
        <f t="shared" si="9"/>
        <v>SH0908-1042</v>
      </c>
      <c r="J105" s="34">
        <f t="shared" si="10"/>
        <v>72686</v>
      </c>
      <c r="K105" t="str">
        <f t="shared" si="11"/>
        <v>SH0908-1042</v>
      </c>
    </row>
    <row r="106" spans="1:11" ht="15" customHeight="1" x14ac:dyDescent="0.35">
      <c r="A106">
        <f>'TI102'!A103</f>
        <v>1</v>
      </c>
      <c r="B106" s="26">
        <f>'TI102'!B103</f>
        <v>46273.677083333343</v>
      </c>
      <c r="C106">
        <f>'TI102'!C103</f>
        <v>11707379</v>
      </c>
      <c r="D106">
        <f>'TI102'!J103</f>
        <v>4</v>
      </c>
      <c r="E106">
        <f>'TI102'!Q103</f>
        <v>2</v>
      </c>
      <c r="F106" t="str">
        <f t="shared" si="6"/>
        <v>59674</v>
      </c>
      <c r="G106">
        <f t="shared" si="7"/>
        <v>213</v>
      </c>
      <c r="H106" t="str">
        <f t="shared" si="8"/>
        <v>SH0908-1042</v>
      </c>
      <c r="I106" t="str">
        <f t="shared" si="9"/>
        <v>SH0908-1042</v>
      </c>
      <c r="J106" s="34">
        <f t="shared" si="10"/>
        <v>72686</v>
      </c>
      <c r="K106" t="str">
        <f t="shared" si="11"/>
        <v>SH0908-1042</v>
      </c>
    </row>
    <row r="107" spans="1:11" ht="15" customHeight="1" x14ac:dyDescent="0.35">
      <c r="A107">
        <f>'TI102'!A104</f>
        <v>1</v>
      </c>
      <c r="B107" s="26">
        <f>'TI102'!B104</f>
        <v>46273.677083333343</v>
      </c>
      <c r="C107">
        <f>'TI102'!C104</f>
        <v>11707380</v>
      </c>
      <c r="D107">
        <f>'TI102'!J104</f>
        <v>4</v>
      </c>
      <c r="E107">
        <f>'TI102'!Q104</f>
        <v>2</v>
      </c>
      <c r="F107" t="str">
        <f t="shared" si="6"/>
        <v>59769</v>
      </c>
      <c r="G107">
        <f t="shared" si="7"/>
        <v>214</v>
      </c>
      <c r="H107" t="str">
        <f t="shared" si="8"/>
        <v>SH0908-1042</v>
      </c>
      <c r="I107" t="str">
        <f t="shared" si="9"/>
        <v>SH0908-1042</v>
      </c>
      <c r="J107" s="34">
        <f t="shared" si="10"/>
        <v>72686</v>
      </c>
      <c r="K107" t="str">
        <f t="shared" si="11"/>
        <v>SH0908-1042</v>
      </c>
    </row>
    <row r="108" spans="1:11" ht="15" customHeight="1" x14ac:dyDescent="0.35">
      <c r="A108">
        <f>'TI102'!A105</f>
        <v>1</v>
      </c>
      <c r="B108" s="26">
        <f>'TI102'!B105</f>
        <v>46273.677083333343</v>
      </c>
      <c r="C108">
        <f>'TI102'!C105</f>
        <v>11707381</v>
      </c>
      <c r="D108">
        <f>'TI102'!J105</f>
        <v>3</v>
      </c>
      <c r="E108">
        <f>'TI102'!Q105</f>
        <v>1</v>
      </c>
      <c r="F108" t="str">
        <f t="shared" si="6"/>
        <v>59823</v>
      </c>
      <c r="G108">
        <f t="shared" si="7"/>
        <v>215</v>
      </c>
      <c r="H108" t="str">
        <f t="shared" si="8"/>
        <v>SH0908-1042</v>
      </c>
      <c r="I108" t="str">
        <f t="shared" si="9"/>
        <v>SH0908-1042</v>
      </c>
      <c r="J108" s="34">
        <f t="shared" si="10"/>
        <v>72686</v>
      </c>
      <c r="K108" t="str">
        <f t="shared" si="11"/>
        <v>SH0908-1042</v>
      </c>
    </row>
    <row r="109" spans="1:11" ht="15" customHeight="1" x14ac:dyDescent="0.35">
      <c r="A109">
        <f>'TI102'!A106</f>
        <v>1</v>
      </c>
      <c r="B109" s="26">
        <f>'TI102'!B106</f>
        <v>46273.677083333343</v>
      </c>
      <c r="C109">
        <f>'TI102'!C106</f>
        <v>11707382</v>
      </c>
      <c r="D109">
        <f>'TI102'!J106</f>
        <v>3</v>
      </c>
      <c r="E109">
        <f>'TI102'!Q106</f>
        <v>1</v>
      </c>
      <c r="F109" t="str">
        <f t="shared" si="6"/>
        <v>59823</v>
      </c>
      <c r="G109">
        <f t="shared" si="7"/>
        <v>215</v>
      </c>
      <c r="H109" t="str">
        <f t="shared" si="8"/>
        <v>SH0908-1042</v>
      </c>
      <c r="I109" t="str">
        <f t="shared" si="9"/>
        <v>SH0908-1042</v>
      </c>
      <c r="J109" s="34">
        <f t="shared" si="10"/>
        <v>72686</v>
      </c>
      <c r="K109" t="str">
        <f t="shared" si="11"/>
        <v>SH0908-1042</v>
      </c>
    </row>
    <row r="110" spans="1:11" ht="15" customHeight="1" x14ac:dyDescent="0.35">
      <c r="A110">
        <f>'TI102'!A107</f>
        <v>1</v>
      </c>
      <c r="B110" s="26">
        <f>'TI102'!B107</f>
        <v>46273.677083333343</v>
      </c>
      <c r="C110">
        <f>'TI102'!C107</f>
        <v>11707383</v>
      </c>
      <c r="D110">
        <f>'TI102'!J107</f>
        <v>3</v>
      </c>
      <c r="E110">
        <f>'TI102'!Q107</f>
        <v>1</v>
      </c>
      <c r="F110" t="str">
        <f t="shared" si="6"/>
        <v>59823</v>
      </c>
      <c r="G110">
        <f t="shared" si="7"/>
        <v>215</v>
      </c>
      <c r="H110" t="str">
        <f t="shared" si="8"/>
        <v>SH0908-1042</v>
      </c>
      <c r="I110" t="str">
        <f t="shared" si="9"/>
        <v>SH0908-1042</v>
      </c>
      <c r="J110" s="34">
        <f t="shared" si="10"/>
        <v>72686</v>
      </c>
      <c r="K110" t="str">
        <f t="shared" si="11"/>
        <v>SH0908-1042</v>
      </c>
    </row>
    <row r="111" spans="1:11" ht="15" customHeight="1" x14ac:dyDescent="0.35">
      <c r="A111">
        <f>'TI102'!A108</f>
        <v>1</v>
      </c>
      <c r="B111" s="26">
        <f>'TI102'!B108</f>
        <v>46273.677083333343</v>
      </c>
      <c r="C111">
        <f>'TI102'!C108</f>
        <v>11707384</v>
      </c>
      <c r="D111">
        <f>'TI102'!J108</f>
        <v>3</v>
      </c>
      <c r="E111">
        <f>'TI102'!Q108</f>
        <v>1</v>
      </c>
      <c r="F111" t="str">
        <f t="shared" si="6"/>
        <v>59823</v>
      </c>
      <c r="G111">
        <f t="shared" si="7"/>
        <v>215</v>
      </c>
      <c r="H111" t="str">
        <f t="shared" si="8"/>
        <v>SH0908-1042</v>
      </c>
      <c r="I111" t="str">
        <f t="shared" si="9"/>
        <v>SH0908-1042</v>
      </c>
      <c r="J111" s="34">
        <f t="shared" si="10"/>
        <v>72686</v>
      </c>
      <c r="K111" t="str">
        <f t="shared" si="11"/>
        <v>SH0908-1042</v>
      </c>
    </row>
    <row r="112" spans="1:11" ht="15" customHeight="1" x14ac:dyDescent="0.35">
      <c r="A112">
        <f>'TI102'!A109</f>
        <v>1</v>
      </c>
      <c r="B112" s="26">
        <f>'TI102'!B109</f>
        <v>46273.677083333343</v>
      </c>
      <c r="C112">
        <f>'TI102'!C109</f>
        <v>11707385</v>
      </c>
      <c r="D112">
        <f>'TI102'!J109</f>
        <v>3</v>
      </c>
      <c r="E112">
        <f>'TI102'!Q109</f>
        <v>1</v>
      </c>
      <c r="F112" t="str">
        <f t="shared" si="6"/>
        <v>59823</v>
      </c>
      <c r="G112">
        <f t="shared" si="7"/>
        <v>215</v>
      </c>
      <c r="H112" t="str">
        <f t="shared" si="8"/>
        <v>SH0908-1042</v>
      </c>
      <c r="I112" t="str">
        <f t="shared" si="9"/>
        <v>SH0908-1042</v>
      </c>
      <c r="J112" s="34">
        <f t="shared" si="10"/>
        <v>72686</v>
      </c>
      <c r="K112" t="str">
        <f t="shared" si="11"/>
        <v>SH0908-1042</v>
      </c>
    </row>
    <row r="113" spans="1:11" ht="15" customHeight="1" x14ac:dyDescent="0.35">
      <c r="A113">
        <f>'TI102'!A110</f>
        <v>1</v>
      </c>
      <c r="B113" s="26">
        <f>'TI102'!B110</f>
        <v>46273.677083333343</v>
      </c>
      <c r="C113">
        <f>'TI102'!C110</f>
        <v>11707386</v>
      </c>
      <c r="D113">
        <f>'TI102'!J110</f>
        <v>3</v>
      </c>
      <c r="E113">
        <f>'TI102'!Q110</f>
        <v>1</v>
      </c>
      <c r="F113" t="str">
        <f t="shared" si="6"/>
        <v>59823</v>
      </c>
      <c r="G113">
        <f t="shared" si="7"/>
        <v>215</v>
      </c>
      <c r="H113" t="str">
        <f t="shared" si="8"/>
        <v>SH0908-1042</v>
      </c>
      <c r="I113" t="str">
        <f t="shared" si="9"/>
        <v>SH0908-1042</v>
      </c>
      <c r="J113" s="34">
        <f t="shared" si="10"/>
        <v>72686</v>
      </c>
      <c r="K113" t="str">
        <f t="shared" si="11"/>
        <v>SH0908-1042</v>
      </c>
    </row>
    <row r="114" spans="1:11" ht="15" customHeight="1" x14ac:dyDescent="0.35">
      <c r="A114">
        <f>'TI102'!A111</f>
        <v>1</v>
      </c>
      <c r="B114" s="26">
        <f>'TI102'!B111</f>
        <v>46273.677083333343</v>
      </c>
      <c r="C114">
        <f>'TI102'!C111</f>
        <v>11707387</v>
      </c>
      <c r="D114">
        <f>'TI102'!J111</f>
        <v>3</v>
      </c>
      <c r="E114">
        <f>'TI102'!Q111</f>
        <v>1</v>
      </c>
      <c r="F114" t="str">
        <f t="shared" si="6"/>
        <v>59823</v>
      </c>
      <c r="G114">
        <f t="shared" si="7"/>
        <v>215</v>
      </c>
      <c r="H114" t="str">
        <f t="shared" si="8"/>
        <v>SH0908-1042</v>
      </c>
      <c r="I114" t="str">
        <f t="shared" si="9"/>
        <v>SH0908-1042</v>
      </c>
      <c r="J114" s="34">
        <f t="shared" si="10"/>
        <v>72686</v>
      </c>
      <c r="K114" t="str">
        <f t="shared" si="11"/>
        <v>SH0908-1042</v>
      </c>
    </row>
    <row r="115" spans="1:11" ht="15" customHeight="1" x14ac:dyDescent="0.35">
      <c r="A115">
        <f>'TI102'!A112</f>
        <v>1</v>
      </c>
      <c r="B115" s="26">
        <f>'TI102'!B112</f>
        <v>46273.677083333343</v>
      </c>
      <c r="C115">
        <f>'TI102'!C112</f>
        <v>11707388</v>
      </c>
      <c r="D115">
        <f>'TI102'!J112</f>
        <v>3</v>
      </c>
      <c r="E115">
        <f>'TI102'!Q112</f>
        <v>1</v>
      </c>
      <c r="F115" t="str">
        <f t="shared" si="6"/>
        <v>59823</v>
      </c>
      <c r="G115">
        <f t="shared" si="7"/>
        <v>215</v>
      </c>
      <c r="H115" t="str">
        <f t="shared" si="8"/>
        <v>SH0908-1042</v>
      </c>
      <c r="I115" t="str">
        <f t="shared" si="9"/>
        <v>SH0908-1042</v>
      </c>
      <c r="J115" s="34">
        <f t="shared" si="10"/>
        <v>72686</v>
      </c>
      <c r="K115" t="str">
        <f t="shared" si="11"/>
        <v>SH0908-1042</v>
      </c>
    </row>
    <row r="116" spans="1:11" ht="15" customHeight="1" x14ac:dyDescent="0.35">
      <c r="A116">
        <f>'TI102'!A113</f>
        <v>1</v>
      </c>
      <c r="B116" s="26">
        <f>'TI102'!B113</f>
        <v>46273.677083333343</v>
      </c>
      <c r="C116">
        <f>'TI102'!C113</f>
        <v>11707389</v>
      </c>
      <c r="D116">
        <f>'TI102'!J113</f>
        <v>3</v>
      </c>
      <c r="E116">
        <f>'TI102'!Q113</f>
        <v>1</v>
      </c>
      <c r="F116" t="str">
        <f t="shared" si="6"/>
        <v>59859</v>
      </c>
      <c r="G116">
        <f t="shared" si="7"/>
        <v>216</v>
      </c>
      <c r="H116" t="str">
        <f t="shared" si="8"/>
        <v>SH0908-1042</v>
      </c>
      <c r="I116" t="str">
        <f t="shared" si="9"/>
        <v>SH0908-1042</v>
      </c>
      <c r="J116" s="34">
        <f t="shared" si="10"/>
        <v>72686</v>
      </c>
      <c r="K116" t="str">
        <f t="shared" si="11"/>
        <v>SH0908-1042</v>
      </c>
    </row>
    <row r="117" spans="1:11" ht="15" customHeight="1" x14ac:dyDescent="0.35">
      <c r="A117">
        <f>'TI102'!A114</f>
        <v>1</v>
      </c>
      <c r="B117" s="26">
        <f>'TI102'!B114</f>
        <v>46273.677083333343</v>
      </c>
      <c r="C117">
        <f>'TI102'!C114</f>
        <v>11707390</v>
      </c>
      <c r="D117">
        <f>'TI102'!J114</f>
        <v>3</v>
      </c>
      <c r="E117">
        <f>'TI102'!Q114</f>
        <v>3</v>
      </c>
      <c r="F117" t="str">
        <f t="shared" si="6"/>
        <v>59859</v>
      </c>
      <c r="G117">
        <f t="shared" si="7"/>
        <v>216</v>
      </c>
      <c r="H117" t="str">
        <f t="shared" si="8"/>
        <v>SH0908-1042</v>
      </c>
      <c r="I117" t="str">
        <f t="shared" si="9"/>
        <v>SH0908-1042</v>
      </c>
      <c r="J117" s="34">
        <f t="shared" si="10"/>
        <v>72686</v>
      </c>
      <c r="K117" t="str">
        <f t="shared" si="11"/>
        <v>SH0908-1042</v>
      </c>
    </row>
    <row r="118" spans="1:11" ht="15" customHeight="1" x14ac:dyDescent="0.35">
      <c r="A118">
        <f>'TI102'!A115</f>
        <v>1</v>
      </c>
      <c r="B118" s="26">
        <f>'TI102'!B115</f>
        <v>46273.677083333343</v>
      </c>
      <c r="C118">
        <f>'TI102'!C115</f>
        <v>11707391</v>
      </c>
      <c r="D118">
        <f>'TI102'!J115</f>
        <v>3</v>
      </c>
      <c r="E118">
        <f>'TI102'!Q115</f>
        <v>1</v>
      </c>
      <c r="F118" t="str">
        <f t="shared" si="6"/>
        <v>59859</v>
      </c>
      <c r="G118">
        <f t="shared" si="7"/>
        <v>216</v>
      </c>
      <c r="H118" t="str">
        <f t="shared" si="8"/>
        <v>SH0908-1042</v>
      </c>
      <c r="I118" t="str">
        <f t="shared" si="9"/>
        <v>SH0908-1042</v>
      </c>
      <c r="J118" s="34">
        <f t="shared" si="10"/>
        <v>72686</v>
      </c>
      <c r="K118" t="str">
        <f t="shared" si="11"/>
        <v>SH0908-1042</v>
      </c>
    </row>
    <row r="119" spans="1:11" ht="15" customHeight="1" x14ac:dyDescent="0.35">
      <c r="A119">
        <f>'TI102'!A116</f>
        <v>1</v>
      </c>
      <c r="B119" s="26">
        <f>'TI102'!B116</f>
        <v>46273.677083333343</v>
      </c>
      <c r="C119">
        <f>'TI102'!C116</f>
        <v>11707392</v>
      </c>
      <c r="D119">
        <f>'TI102'!J116</f>
        <v>3</v>
      </c>
      <c r="E119">
        <f>'TI102'!Q116</f>
        <v>1</v>
      </c>
      <c r="F119" t="str">
        <f t="shared" si="6"/>
        <v>59859</v>
      </c>
      <c r="G119">
        <f t="shared" si="7"/>
        <v>216</v>
      </c>
      <c r="H119" t="str">
        <f t="shared" si="8"/>
        <v>SH0908-1042</v>
      </c>
      <c r="I119" t="str">
        <f t="shared" si="9"/>
        <v>SH0908-1042</v>
      </c>
      <c r="J119" s="34">
        <f t="shared" si="10"/>
        <v>72686</v>
      </c>
      <c r="K119" t="str">
        <f t="shared" si="11"/>
        <v>SH0908-1042</v>
      </c>
    </row>
    <row r="120" spans="1:11" ht="15" customHeight="1" x14ac:dyDescent="0.35">
      <c r="A120">
        <f>'TI102'!A117</f>
        <v>1</v>
      </c>
      <c r="B120" s="26">
        <f>'TI102'!B117</f>
        <v>46273.677083333343</v>
      </c>
      <c r="C120">
        <f>'TI102'!C117</f>
        <v>11707393</v>
      </c>
      <c r="D120">
        <f>'TI102'!J117</f>
        <v>3</v>
      </c>
      <c r="E120">
        <f>'TI102'!Q117</f>
        <v>1</v>
      </c>
      <c r="F120" t="str">
        <f t="shared" si="6"/>
        <v>59859</v>
      </c>
      <c r="G120">
        <f t="shared" si="7"/>
        <v>216</v>
      </c>
      <c r="H120" t="str">
        <f t="shared" si="8"/>
        <v>SH0908-1042</v>
      </c>
      <c r="I120" t="str">
        <f t="shared" si="9"/>
        <v>SH0908-1042</v>
      </c>
      <c r="J120" s="34">
        <f t="shared" si="10"/>
        <v>72686</v>
      </c>
      <c r="K120" t="str">
        <f t="shared" si="11"/>
        <v>SH0908-1042</v>
      </c>
    </row>
    <row r="121" spans="1:11" ht="15" customHeight="1" x14ac:dyDescent="0.35">
      <c r="A121">
        <f>'TI102'!A118</f>
        <v>1</v>
      </c>
      <c r="B121" s="26">
        <f>'TI102'!B118</f>
        <v>46273.677083333343</v>
      </c>
      <c r="C121">
        <f>'TI102'!C118</f>
        <v>11707394</v>
      </c>
      <c r="D121">
        <f>'TI102'!J118</f>
        <v>4</v>
      </c>
      <c r="E121">
        <f>'TI102'!Q118</f>
        <v>1</v>
      </c>
      <c r="F121" t="str">
        <f t="shared" si="6"/>
        <v>60006</v>
      </c>
      <c r="G121">
        <f t="shared" si="7"/>
        <v>217</v>
      </c>
      <c r="H121" t="str">
        <f t="shared" si="8"/>
        <v>SH0908-1042</v>
      </c>
      <c r="I121" t="str">
        <f t="shared" si="9"/>
        <v>SH0908-1042</v>
      </c>
      <c r="J121" s="34">
        <f t="shared" si="10"/>
        <v>72686</v>
      </c>
      <c r="K121" t="str">
        <f t="shared" si="11"/>
        <v>SH0908-1042</v>
      </c>
    </row>
    <row r="122" spans="1:11" ht="15" customHeight="1" x14ac:dyDescent="0.35">
      <c r="A122">
        <f>'TI102'!A119</f>
        <v>1</v>
      </c>
      <c r="B122" s="26">
        <f>'TI102'!B119</f>
        <v>46273.677083333343</v>
      </c>
      <c r="C122">
        <f>'TI102'!C119</f>
        <v>11707395</v>
      </c>
      <c r="D122">
        <f>'TI102'!J119</f>
        <v>4</v>
      </c>
      <c r="E122">
        <f>'TI102'!Q119</f>
        <v>1</v>
      </c>
      <c r="F122" t="str">
        <f t="shared" si="6"/>
        <v>60006</v>
      </c>
      <c r="G122">
        <f t="shared" si="7"/>
        <v>217</v>
      </c>
      <c r="H122" t="str">
        <f t="shared" si="8"/>
        <v>SH0908-1042</v>
      </c>
      <c r="I122" t="str">
        <f t="shared" si="9"/>
        <v>SH0908-1042</v>
      </c>
      <c r="J122" s="34">
        <f t="shared" si="10"/>
        <v>72686</v>
      </c>
      <c r="K122" t="str">
        <f t="shared" si="11"/>
        <v>SH0908-1042</v>
      </c>
    </row>
    <row r="123" spans="1:11" ht="15" customHeight="1" x14ac:dyDescent="0.35">
      <c r="A123">
        <f>'TI102'!A120</f>
        <v>1</v>
      </c>
      <c r="B123" s="26">
        <f>'TI102'!B120</f>
        <v>46273.677083333343</v>
      </c>
      <c r="C123">
        <f>'TI102'!C120</f>
        <v>11707396</v>
      </c>
      <c r="D123">
        <f>'TI102'!J120</f>
        <v>3</v>
      </c>
      <c r="E123">
        <f>'TI102'!Q120</f>
        <v>1</v>
      </c>
      <c r="F123" t="str">
        <f t="shared" si="6"/>
        <v>60010</v>
      </c>
      <c r="G123">
        <f t="shared" si="7"/>
        <v>218</v>
      </c>
      <c r="H123" t="str">
        <f t="shared" si="8"/>
        <v>SH0908-1042</v>
      </c>
      <c r="I123" t="str">
        <f t="shared" si="9"/>
        <v>SH0908-1042</v>
      </c>
      <c r="J123" s="34">
        <f t="shared" si="10"/>
        <v>72686</v>
      </c>
      <c r="K123" t="str">
        <f t="shared" si="11"/>
        <v>SH0908-1042</v>
      </c>
    </row>
    <row r="124" spans="1:11" ht="15" customHeight="1" x14ac:dyDescent="0.35">
      <c r="A124">
        <f>'TI102'!A121</f>
        <v>1</v>
      </c>
      <c r="B124" s="26">
        <f>'TI102'!B121</f>
        <v>46273.677083333343</v>
      </c>
      <c r="C124">
        <f>'TI102'!C121</f>
        <v>11707397</v>
      </c>
      <c r="D124">
        <f>'TI102'!J121</f>
        <v>3</v>
      </c>
      <c r="E124">
        <f>'TI102'!Q121</f>
        <v>2</v>
      </c>
      <c r="F124" t="str">
        <f t="shared" si="6"/>
        <v>60010</v>
      </c>
      <c r="G124">
        <f t="shared" si="7"/>
        <v>218</v>
      </c>
      <c r="H124" t="str">
        <f t="shared" si="8"/>
        <v>SH0908-1042</v>
      </c>
      <c r="I124" t="str">
        <f t="shared" si="9"/>
        <v>SH0908-1042</v>
      </c>
      <c r="J124" s="34">
        <f t="shared" si="10"/>
        <v>72686</v>
      </c>
      <c r="K124" t="str">
        <f t="shared" si="11"/>
        <v>SH0908-1042</v>
      </c>
    </row>
    <row r="125" spans="1:11" ht="15" customHeight="1" x14ac:dyDescent="0.35">
      <c r="A125">
        <f>'TI102'!A122</f>
        <v>1</v>
      </c>
      <c r="B125" s="26">
        <f>'TI102'!B122</f>
        <v>46273.677083333343</v>
      </c>
      <c r="C125">
        <f>'TI102'!C122</f>
        <v>11707398</v>
      </c>
      <c r="D125">
        <f>'TI102'!J122</f>
        <v>3</v>
      </c>
      <c r="E125">
        <f>'TI102'!Q122</f>
        <v>2</v>
      </c>
      <c r="F125" t="str">
        <f t="shared" si="6"/>
        <v>60010</v>
      </c>
      <c r="G125">
        <f t="shared" si="7"/>
        <v>218</v>
      </c>
      <c r="H125" t="str">
        <f t="shared" si="8"/>
        <v>SH0908-1042</v>
      </c>
      <c r="I125" t="str">
        <f t="shared" si="9"/>
        <v>SH0908-1042</v>
      </c>
      <c r="J125" s="34">
        <f t="shared" si="10"/>
        <v>72686</v>
      </c>
      <c r="K125" t="str">
        <f t="shared" si="11"/>
        <v>SH0908-1042</v>
      </c>
    </row>
    <row r="126" spans="1:11" ht="15" customHeight="1" x14ac:dyDescent="0.35">
      <c r="A126">
        <f>'TI102'!A123</f>
        <v>1</v>
      </c>
      <c r="B126" s="26">
        <f>'TI102'!B123</f>
        <v>46273.677083333343</v>
      </c>
      <c r="C126">
        <f>'TI102'!C123</f>
        <v>11707399</v>
      </c>
      <c r="D126">
        <f>'TI102'!J123</f>
        <v>3</v>
      </c>
      <c r="E126">
        <f>'TI102'!Q123</f>
        <v>1</v>
      </c>
      <c r="F126" t="str">
        <f t="shared" si="6"/>
        <v>60010</v>
      </c>
      <c r="G126">
        <f t="shared" si="7"/>
        <v>218</v>
      </c>
      <c r="H126" t="str">
        <f t="shared" si="8"/>
        <v>SH0908-1042</v>
      </c>
      <c r="I126" t="str">
        <f t="shared" si="9"/>
        <v>SH0908-1042</v>
      </c>
      <c r="J126" s="34">
        <f t="shared" si="10"/>
        <v>72686</v>
      </c>
      <c r="K126" t="str">
        <f t="shared" si="11"/>
        <v>SH0908-1042</v>
      </c>
    </row>
    <row r="127" spans="1:11" ht="15" customHeight="1" x14ac:dyDescent="0.35">
      <c r="A127">
        <f>'TI102'!A124</f>
        <v>1</v>
      </c>
      <c r="B127" s="26">
        <f>'TI102'!B124</f>
        <v>46273.677083333343</v>
      </c>
      <c r="C127">
        <f>'TI102'!C124</f>
        <v>11707400</v>
      </c>
      <c r="D127">
        <f>'TI102'!J124</f>
        <v>3</v>
      </c>
      <c r="E127">
        <f>'TI102'!Q124</f>
        <v>1</v>
      </c>
      <c r="F127" t="str">
        <f t="shared" si="6"/>
        <v>60010</v>
      </c>
      <c r="G127">
        <f t="shared" si="7"/>
        <v>218</v>
      </c>
      <c r="H127" t="str">
        <f t="shared" si="8"/>
        <v>SH0908-1042</v>
      </c>
      <c r="I127" t="str">
        <f t="shared" si="9"/>
        <v>SH0908-1042</v>
      </c>
      <c r="J127" s="34">
        <f t="shared" si="10"/>
        <v>72686</v>
      </c>
      <c r="K127" t="str">
        <f t="shared" si="11"/>
        <v>SH0908-1042</v>
      </c>
    </row>
    <row r="128" spans="1:11" ht="15" customHeight="1" x14ac:dyDescent="0.35">
      <c r="A128">
        <f>'TI102'!A125</f>
        <v>1</v>
      </c>
      <c r="B128" s="26">
        <f>'TI102'!B125</f>
        <v>46273.677083333343</v>
      </c>
      <c r="C128">
        <f>'TI102'!C125</f>
        <v>11707401</v>
      </c>
      <c r="D128">
        <f>'TI102'!J125</f>
        <v>4</v>
      </c>
      <c r="E128">
        <f>'TI102'!Q125</f>
        <v>1</v>
      </c>
      <c r="F128" t="str">
        <f t="shared" si="6"/>
        <v>60103</v>
      </c>
      <c r="G128">
        <f t="shared" si="7"/>
        <v>219</v>
      </c>
      <c r="H128" t="str">
        <f t="shared" si="8"/>
        <v>SH0908-1042</v>
      </c>
      <c r="I128" t="str">
        <f t="shared" si="9"/>
        <v>SH0908-1042</v>
      </c>
      <c r="J128" s="34">
        <f t="shared" si="10"/>
        <v>72686</v>
      </c>
      <c r="K128" t="str">
        <f t="shared" si="11"/>
        <v>SH0908-1042</v>
      </c>
    </row>
    <row r="129" spans="1:11" ht="15" customHeight="1" x14ac:dyDescent="0.35">
      <c r="A129">
        <f>'TI102'!A126</f>
        <v>1</v>
      </c>
      <c r="B129" s="26">
        <f>'TI102'!B126</f>
        <v>46273.677083333343</v>
      </c>
      <c r="C129">
        <f>'TI102'!C126</f>
        <v>11707402</v>
      </c>
      <c r="D129">
        <f>'TI102'!J126</f>
        <v>4</v>
      </c>
      <c r="E129">
        <f>'TI102'!Q126</f>
        <v>1</v>
      </c>
      <c r="F129" t="str">
        <f t="shared" si="6"/>
        <v>60103</v>
      </c>
      <c r="G129">
        <f t="shared" si="7"/>
        <v>219</v>
      </c>
      <c r="H129" t="str">
        <f t="shared" si="8"/>
        <v>SH0908-1042</v>
      </c>
      <c r="I129" t="str">
        <f t="shared" si="9"/>
        <v>SH0908-1042</v>
      </c>
      <c r="J129" s="34">
        <f t="shared" si="10"/>
        <v>72686</v>
      </c>
      <c r="K129" t="str">
        <f t="shared" si="11"/>
        <v>SH0908-1042</v>
      </c>
    </row>
    <row r="130" spans="1:11" ht="15" customHeight="1" x14ac:dyDescent="0.35">
      <c r="A130">
        <f>'TI102'!A127</f>
        <v>1</v>
      </c>
      <c r="B130" s="26">
        <f>'TI102'!B127</f>
        <v>46273.677083333343</v>
      </c>
      <c r="C130">
        <f>'TI102'!C127</f>
        <v>11707403</v>
      </c>
      <c r="D130">
        <f>'TI102'!J127</f>
        <v>4</v>
      </c>
      <c r="E130">
        <f>'TI102'!Q127</f>
        <v>2</v>
      </c>
      <c r="F130" t="str">
        <f t="shared" si="6"/>
        <v>60103</v>
      </c>
      <c r="G130">
        <f t="shared" si="7"/>
        <v>219</v>
      </c>
      <c r="H130" t="str">
        <f t="shared" si="8"/>
        <v>SH0908-1042</v>
      </c>
      <c r="I130" t="str">
        <f t="shared" si="9"/>
        <v>SH0908-1042</v>
      </c>
      <c r="J130" s="34">
        <f t="shared" si="10"/>
        <v>72686</v>
      </c>
      <c r="K130" t="str">
        <f t="shared" si="11"/>
        <v>SH0908-1042</v>
      </c>
    </row>
    <row r="131" spans="1:11" ht="15" customHeight="1" x14ac:dyDescent="0.35">
      <c r="A131">
        <f>'TI102'!A128</f>
        <v>1</v>
      </c>
      <c r="B131" s="26">
        <f>'TI102'!B128</f>
        <v>46273.677083333343</v>
      </c>
      <c r="C131">
        <f>'TI102'!C128</f>
        <v>11707404</v>
      </c>
      <c r="D131">
        <f>'TI102'!J128</f>
        <v>5</v>
      </c>
      <c r="E131">
        <f>'TI102'!Q128</f>
        <v>1</v>
      </c>
      <c r="F131" t="str">
        <f t="shared" si="6"/>
        <v>60103</v>
      </c>
      <c r="G131">
        <f t="shared" si="7"/>
        <v>219</v>
      </c>
      <c r="H131" t="str">
        <f t="shared" si="8"/>
        <v>SH0908-1042</v>
      </c>
      <c r="I131" t="str">
        <f t="shared" si="9"/>
        <v>SH0908-1042</v>
      </c>
      <c r="J131" s="34">
        <f t="shared" si="10"/>
        <v>72686</v>
      </c>
      <c r="K131" t="str">
        <f t="shared" si="11"/>
        <v>SH0908-1042</v>
      </c>
    </row>
    <row r="132" spans="1:11" ht="15" customHeight="1" x14ac:dyDescent="0.35">
      <c r="A132">
        <f>'TI102'!A129</f>
        <v>1</v>
      </c>
      <c r="B132" s="26">
        <f>'TI102'!B129</f>
        <v>46273.677083333343</v>
      </c>
      <c r="C132">
        <f>'TI102'!C129</f>
        <v>11707405</v>
      </c>
      <c r="D132">
        <f>'TI102'!J129</f>
        <v>3</v>
      </c>
      <c r="E132">
        <f>'TI102'!Q129</f>
        <v>1</v>
      </c>
      <c r="F132" t="str">
        <f t="shared" si="6"/>
        <v>60118</v>
      </c>
      <c r="G132">
        <f t="shared" si="7"/>
        <v>220</v>
      </c>
      <c r="H132" t="str">
        <f t="shared" si="8"/>
        <v>SH0908-1042</v>
      </c>
      <c r="I132" t="str">
        <f t="shared" si="9"/>
        <v>SH0908-1042</v>
      </c>
      <c r="J132" s="34">
        <f t="shared" si="10"/>
        <v>72686</v>
      </c>
      <c r="K132" t="str">
        <f t="shared" si="11"/>
        <v>SH0908-1042</v>
      </c>
    </row>
    <row r="133" spans="1:11" ht="15" customHeight="1" x14ac:dyDescent="0.35">
      <c r="A133">
        <f>'TI102'!A130</f>
        <v>1</v>
      </c>
      <c r="B133" s="26">
        <f>'TI102'!B130</f>
        <v>46273.677083333343</v>
      </c>
      <c r="C133">
        <f>'TI102'!C130</f>
        <v>11707406</v>
      </c>
      <c r="D133">
        <f>'TI102'!J130</f>
        <v>3</v>
      </c>
      <c r="E133">
        <f>'TI102'!Q130</f>
        <v>6</v>
      </c>
      <c r="F133" t="str">
        <f t="shared" si="6"/>
        <v>60118</v>
      </c>
      <c r="G133">
        <f t="shared" si="7"/>
        <v>220</v>
      </c>
      <c r="H133" t="str">
        <f t="shared" si="8"/>
        <v>SH0908-1042</v>
      </c>
      <c r="I133" t="str">
        <f t="shared" si="9"/>
        <v>SH0908-1042</v>
      </c>
      <c r="J133" s="34">
        <f t="shared" si="10"/>
        <v>72686</v>
      </c>
      <c r="K133" t="str">
        <f t="shared" si="11"/>
        <v>SH0908-1042</v>
      </c>
    </row>
    <row r="134" spans="1:11" ht="15" customHeight="1" x14ac:dyDescent="0.35">
      <c r="A134">
        <f>'TI102'!A131</f>
        <v>1</v>
      </c>
      <c r="B134" s="26">
        <f>'TI102'!B131</f>
        <v>46273.677083333343</v>
      </c>
      <c r="C134">
        <f>'TI102'!C131</f>
        <v>11707407</v>
      </c>
      <c r="D134">
        <f>'TI102'!J131</f>
        <v>3</v>
      </c>
      <c r="E134">
        <f>'TI102'!Q131</f>
        <v>1</v>
      </c>
      <c r="F134" t="str">
        <f t="shared" ref="F134:F197" si="12">INDEX(OM_ORDER,MATCH(C134,OM_TID,0))</f>
        <v>60118</v>
      </c>
      <c r="G134">
        <f t="shared" ref="G134:G197" si="13">MATCH(F134,OR_ID,0)</f>
        <v>220</v>
      </c>
      <c r="H134" t="str">
        <f t="shared" ref="H134:H197" si="14">INDEX(OR_ORIG,G134)</f>
        <v>SH0908-1042</v>
      </c>
      <c r="I134" t="str">
        <f t="shared" ref="I134:I197" si="15">INDEX(OR_SHIP,G134)</f>
        <v>SH0908-1042</v>
      </c>
      <c r="J134" s="34">
        <f t="shared" ref="J134:J197" si="16">IF(INDEX(OR_MOVED,G134)="",DATE(2099,1,1),INDEX(OR_MOVED,G134))</f>
        <v>72686</v>
      </c>
      <c r="K134" t="str">
        <f t="shared" ref="K134:K197" si="17">IF(B134&gt;=J134,I134,H134)</f>
        <v>SH0908-1042</v>
      </c>
    </row>
    <row r="135" spans="1:11" ht="15" customHeight="1" x14ac:dyDescent="0.35">
      <c r="A135">
        <f>'TI102'!A132</f>
        <v>1</v>
      </c>
      <c r="B135" s="26">
        <f>'TI102'!B132</f>
        <v>46273.677083333343</v>
      </c>
      <c r="C135">
        <f>'TI102'!C132</f>
        <v>11707408</v>
      </c>
      <c r="D135">
        <f>'TI102'!J132</f>
        <v>3</v>
      </c>
      <c r="E135">
        <f>'TI102'!Q132</f>
        <v>1</v>
      </c>
      <c r="F135" t="str">
        <f t="shared" si="12"/>
        <v>60118</v>
      </c>
      <c r="G135">
        <f t="shared" si="13"/>
        <v>220</v>
      </c>
      <c r="H135" t="str">
        <f t="shared" si="14"/>
        <v>SH0908-1042</v>
      </c>
      <c r="I135" t="str">
        <f t="shared" si="15"/>
        <v>SH0908-1042</v>
      </c>
      <c r="J135" s="34">
        <f t="shared" si="16"/>
        <v>72686</v>
      </c>
      <c r="K135" t="str">
        <f t="shared" si="17"/>
        <v>SH0908-1042</v>
      </c>
    </row>
    <row r="136" spans="1:11" ht="15" customHeight="1" x14ac:dyDescent="0.35">
      <c r="A136">
        <f>'TI102'!A133</f>
        <v>1</v>
      </c>
      <c r="B136" s="26">
        <f>'TI102'!B133</f>
        <v>46273.677083333343</v>
      </c>
      <c r="C136">
        <f>'TI102'!C133</f>
        <v>11707409</v>
      </c>
      <c r="D136">
        <f>'TI102'!J133</f>
        <v>3</v>
      </c>
      <c r="E136">
        <f>'TI102'!Q133</f>
        <v>1</v>
      </c>
      <c r="F136" t="str">
        <f t="shared" si="12"/>
        <v>60118</v>
      </c>
      <c r="G136">
        <f t="shared" si="13"/>
        <v>220</v>
      </c>
      <c r="H136" t="str">
        <f t="shared" si="14"/>
        <v>SH0908-1042</v>
      </c>
      <c r="I136" t="str">
        <f t="shared" si="15"/>
        <v>SH0908-1042</v>
      </c>
      <c r="J136" s="34">
        <f t="shared" si="16"/>
        <v>72686</v>
      </c>
      <c r="K136" t="str">
        <f t="shared" si="17"/>
        <v>SH0908-1042</v>
      </c>
    </row>
    <row r="137" spans="1:11" ht="15" customHeight="1" x14ac:dyDescent="0.35">
      <c r="A137">
        <f>'TI102'!A134</f>
        <v>1</v>
      </c>
      <c r="B137" s="26">
        <f>'TI102'!B134</f>
        <v>46273.677083333343</v>
      </c>
      <c r="C137">
        <f>'TI102'!C134</f>
        <v>11707410</v>
      </c>
      <c r="D137">
        <f>'TI102'!J134</f>
        <v>3</v>
      </c>
      <c r="E137">
        <f>'TI102'!Q134</f>
        <v>3</v>
      </c>
      <c r="F137" t="str">
        <f t="shared" si="12"/>
        <v>60118</v>
      </c>
      <c r="G137">
        <f t="shared" si="13"/>
        <v>220</v>
      </c>
      <c r="H137" t="str">
        <f t="shared" si="14"/>
        <v>SH0908-1042</v>
      </c>
      <c r="I137" t="str">
        <f t="shared" si="15"/>
        <v>SH0908-1042</v>
      </c>
      <c r="J137" s="34">
        <f t="shared" si="16"/>
        <v>72686</v>
      </c>
      <c r="K137" t="str">
        <f t="shared" si="17"/>
        <v>SH0908-1042</v>
      </c>
    </row>
    <row r="138" spans="1:11" ht="15" customHeight="1" x14ac:dyDescent="0.35">
      <c r="A138">
        <f>'TI102'!A135</f>
        <v>1</v>
      </c>
      <c r="B138" s="26">
        <f>'TI102'!B135</f>
        <v>46273.677083333343</v>
      </c>
      <c r="C138">
        <f>'TI102'!C135</f>
        <v>11707481</v>
      </c>
      <c r="D138">
        <f>'TI102'!J135</f>
        <v>2</v>
      </c>
      <c r="E138">
        <f>'TI102'!Q135</f>
        <v>1</v>
      </c>
      <c r="F138" t="str">
        <f t="shared" si="12"/>
        <v>59669</v>
      </c>
      <c r="G138">
        <f t="shared" si="13"/>
        <v>7</v>
      </c>
      <c r="H138" t="str">
        <f t="shared" si="14"/>
        <v>SH0908-1003</v>
      </c>
      <c r="I138" t="str">
        <f t="shared" si="15"/>
        <v>SH0908-1003</v>
      </c>
      <c r="J138" s="34">
        <f t="shared" si="16"/>
        <v>72686</v>
      </c>
      <c r="K138" t="str">
        <f t="shared" si="17"/>
        <v>SH0908-1003</v>
      </c>
    </row>
    <row r="139" spans="1:11" ht="15" customHeight="1" x14ac:dyDescent="0.35">
      <c r="A139">
        <f>'TI102'!A136</f>
        <v>1</v>
      </c>
      <c r="B139" s="26">
        <f>'TI102'!B136</f>
        <v>46273.677083333343</v>
      </c>
      <c r="C139">
        <f>'TI102'!C136</f>
        <v>11707482</v>
      </c>
      <c r="D139">
        <f>'TI102'!J136</f>
        <v>2</v>
      </c>
      <c r="E139">
        <f>'TI102'!Q136</f>
        <v>10</v>
      </c>
      <c r="F139" t="str">
        <f t="shared" si="12"/>
        <v>60034</v>
      </c>
      <c r="G139">
        <f t="shared" si="13"/>
        <v>27</v>
      </c>
      <c r="H139" t="str">
        <f t="shared" si="14"/>
        <v>SH0908-1010</v>
      </c>
      <c r="I139" t="str">
        <f t="shared" si="15"/>
        <v>SH0908-1010</v>
      </c>
      <c r="J139" s="34">
        <f t="shared" si="16"/>
        <v>72686</v>
      </c>
      <c r="K139" t="str">
        <f t="shared" si="17"/>
        <v>SH0908-1010</v>
      </c>
    </row>
    <row r="140" spans="1:11" ht="15" customHeight="1" x14ac:dyDescent="0.35">
      <c r="A140">
        <f>'TI102'!A137</f>
        <v>1</v>
      </c>
      <c r="B140" s="26">
        <f>'TI102'!B137</f>
        <v>46273.677083333343</v>
      </c>
      <c r="C140">
        <f>'TI102'!C137</f>
        <v>11707483</v>
      </c>
      <c r="D140">
        <f>'TI102'!J137</f>
        <v>2</v>
      </c>
      <c r="E140">
        <f>'TI102'!Q137</f>
        <v>4</v>
      </c>
      <c r="F140" t="str">
        <f t="shared" si="12"/>
        <v>60034</v>
      </c>
      <c r="G140">
        <f t="shared" si="13"/>
        <v>27</v>
      </c>
      <c r="H140" t="str">
        <f t="shared" si="14"/>
        <v>SH0908-1010</v>
      </c>
      <c r="I140" t="str">
        <f t="shared" si="15"/>
        <v>SH0908-1010</v>
      </c>
      <c r="J140" s="34">
        <f t="shared" si="16"/>
        <v>72686</v>
      </c>
      <c r="K140" t="str">
        <f t="shared" si="17"/>
        <v>SH0908-1010</v>
      </c>
    </row>
    <row r="141" spans="1:11" ht="15" customHeight="1" x14ac:dyDescent="0.35">
      <c r="A141">
        <f>'TI102'!A138</f>
        <v>1</v>
      </c>
      <c r="B141" s="26">
        <f>'TI102'!B138</f>
        <v>46273.677083333343</v>
      </c>
      <c r="C141">
        <f>'TI102'!C138</f>
        <v>11707484</v>
      </c>
      <c r="D141">
        <f>'TI102'!J138</f>
        <v>1</v>
      </c>
      <c r="E141">
        <f>'TI102'!Q138</f>
        <v>2</v>
      </c>
      <c r="F141" t="str">
        <f t="shared" si="12"/>
        <v>59660</v>
      </c>
      <c r="G141">
        <f t="shared" si="13"/>
        <v>34</v>
      </c>
      <c r="H141" t="str">
        <f t="shared" si="14"/>
        <v>SH0908-1011</v>
      </c>
      <c r="I141" t="str">
        <f t="shared" si="15"/>
        <v>SH0908-1011</v>
      </c>
      <c r="J141" s="34">
        <f t="shared" si="16"/>
        <v>72686</v>
      </c>
      <c r="K141" t="str">
        <f t="shared" si="17"/>
        <v>SH0908-1011</v>
      </c>
    </row>
    <row r="142" spans="1:11" ht="15" customHeight="1" x14ac:dyDescent="0.35">
      <c r="A142">
        <f>'TI102'!A139</f>
        <v>1</v>
      </c>
      <c r="B142" s="26">
        <f>'TI102'!B139</f>
        <v>46273.677083333343</v>
      </c>
      <c r="C142">
        <f>'TI102'!C139</f>
        <v>11707485</v>
      </c>
      <c r="D142">
        <f>'TI102'!J139</f>
        <v>2</v>
      </c>
      <c r="E142">
        <f>'TI102'!Q139</f>
        <v>3</v>
      </c>
      <c r="F142" t="str">
        <f t="shared" si="12"/>
        <v>59816</v>
      </c>
      <c r="G142">
        <f t="shared" si="13"/>
        <v>43</v>
      </c>
      <c r="H142" t="str">
        <f t="shared" si="14"/>
        <v>SH0908-1012</v>
      </c>
      <c r="I142" t="str">
        <f t="shared" si="15"/>
        <v>SH0908-1012</v>
      </c>
      <c r="J142" s="34">
        <f t="shared" si="16"/>
        <v>72686</v>
      </c>
      <c r="K142" t="str">
        <f t="shared" si="17"/>
        <v>SH0908-1012</v>
      </c>
    </row>
    <row r="143" spans="1:11" ht="15" customHeight="1" x14ac:dyDescent="0.35">
      <c r="A143">
        <f>'TI102'!A140</f>
        <v>1</v>
      </c>
      <c r="B143" s="26">
        <f>'TI102'!B140</f>
        <v>46273.677083333343</v>
      </c>
      <c r="C143">
        <f>'TI102'!C140</f>
        <v>11707486</v>
      </c>
      <c r="D143">
        <f>'TI102'!J140</f>
        <v>2</v>
      </c>
      <c r="E143">
        <f>'TI102'!Q140</f>
        <v>1</v>
      </c>
      <c r="F143" t="str">
        <f t="shared" si="12"/>
        <v>59954</v>
      </c>
      <c r="G143">
        <f t="shared" si="13"/>
        <v>41</v>
      </c>
      <c r="H143" t="str">
        <f t="shared" si="14"/>
        <v>SH0908-1012</v>
      </c>
      <c r="I143" t="str">
        <f t="shared" si="15"/>
        <v>SH0908-1012</v>
      </c>
      <c r="J143" s="34">
        <f t="shared" si="16"/>
        <v>72686</v>
      </c>
      <c r="K143" t="str">
        <f t="shared" si="17"/>
        <v>SH0908-1012</v>
      </c>
    </row>
    <row r="144" spans="1:11" ht="15" customHeight="1" x14ac:dyDescent="0.35">
      <c r="A144">
        <f>'TI102'!A141</f>
        <v>1</v>
      </c>
      <c r="B144" s="26">
        <f>'TI102'!B141</f>
        <v>46273.677083333343</v>
      </c>
      <c r="C144">
        <f>'TI102'!C141</f>
        <v>11707487</v>
      </c>
      <c r="D144">
        <f>'TI102'!J141</f>
        <v>2</v>
      </c>
      <c r="E144">
        <f>'TI102'!Q141</f>
        <v>2</v>
      </c>
      <c r="F144" t="str">
        <f t="shared" si="12"/>
        <v>59954</v>
      </c>
      <c r="G144">
        <f t="shared" si="13"/>
        <v>41</v>
      </c>
      <c r="H144" t="str">
        <f t="shared" si="14"/>
        <v>SH0908-1012</v>
      </c>
      <c r="I144" t="str">
        <f t="shared" si="15"/>
        <v>SH0908-1012</v>
      </c>
      <c r="J144" s="34">
        <f t="shared" si="16"/>
        <v>72686</v>
      </c>
      <c r="K144" t="str">
        <f t="shared" si="17"/>
        <v>SH0908-1012</v>
      </c>
    </row>
    <row r="145" spans="1:11" ht="15" customHeight="1" x14ac:dyDescent="0.35">
      <c r="A145">
        <f>'TI102'!A142</f>
        <v>1</v>
      </c>
      <c r="B145" s="26">
        <f>'TI102'!B142</f>
        <v>46273.677083333343</v>
      </c>
      <c r="C145">
        <f>'TI102'!C142</f>
        <v>11707488</v>
      </c>
      <c r="D145">
        <f>'TI102'!J142</f>
        <v>2</v>
      </c>
      <c r="E145">
        <f>'TI102'!Q142</f>
        <v>2</v>
      </c>
      <c r="F145" t="str">
        <f t="shared" si="12"/>
        <v>59954</v>
      </c>
      <c r="G145">
        <f t="shared" si="13"/>
        <v>41</v>
      </c>
      <c r="H145" t="str">
        <f t="shared" si="14"/>
        <v>SH0908-1012</v>
      </c>
      <c r="I145" t="str">
        <f t="shared" si="15"/>
        <v>SH0908-1012</v>
      </c>
      <c r="J145" s="34">
        <f t="shared" si="16"/>
        <v>72686</v>
      </c>
      <c r="K145" t="str">
        <f t="shared" si="17"/>
        <v>SH0908-1012</v>
      </c>
    </row>
    <row r="146" spans="1:11" ht="15" customHeight="1" x14ac:dyDescent="0.35">
      <c r="A146">
        <f>'TI102'!A143</f>
        <v>1</v>
      </c>
      <c r="B146" s="26">
        <f>'TI102'!B143</f>
        <v>46273.677083333343</v>
      </c>
      <c r="C146">
        <f>'TI102'!C143</f>
        <v>11707489</v>
      </c>
      <c r="D146">
        <f>'TI102'!J143</f>
        <v>2</v>
      </c>
      <c r="E146">
        <f>'TI102'!Q143</f>
        <v>3</v>
      </c>
      <c r="F146" t="str">
        <f t="shared" si="12"/>
        <v>59998</v>
      </c>
      <c r="G146">
        <f t="shared" si="13"/>
        <v>42</v>
      </c>
      <c r="H146" t="str">
        <f t="shared" si="14"/>
        <v>SH0908-1012</v>
      </c>
      <c r="I146" t="str">
        <f t="shared" si="15"/>
        <v>SH0908-1012</v>
      </c>
      <c r="J146" s="34">
        <f t="shared" si="16"/>
        <v>72686</v>
      </c>
      <c r="K146" t="str">
        <f t="shared" si="17"/>
        <v>SH0908-1012</v>
      </c>
    </row>
    <row r="147" spans="1:11" ht="15" customHeight="1" x14ac:dyDescent="0.35">
      <c r="A147">
        <f>'TI102'!A144</f>
        <v>1</v>
      </c>
      <c r="B147" s="26">
        <f>'TI102'!B144</f>
        <v>46273.677083333343</v>
      </c>
      <c r="C147">
        <f>'TI102'!C144</f>
        <v>11707490</v>
      </c>
      <c r="D147">
        <f>'TI102'!J144</f>
        <v>2</v>
      </c>
      <c r="E147">
        <f>'TI102'!Q144</f>
        <v>3</v>
      </c>
      <c r="F147" t="str">
        <f t="shared" si="12"/>
        <v>59829</v>
      </c>
      <c r="G147">
        <f t="shared" si="13"/>
        <v>56</v>
      </c>
      <c r="H147" t="str">
        <f t="shared" si="14"/>
        <v>SH0908-1018</v>
      </c>
      <c r="I147" t="str">
        <f t="shared" si="15"/>
        <v>SH0908-1018</v>
      </c>
      <c r="J147" s="34">
        <f t="shared" si="16"/>
        <v>72686</v>
      </c>
      <c r="K147" t="str">
        <f t="shared" si="17"/>
        <v>SH0908-1018</v>
      </c>
    </row>
    <row r="148" spans="1:11" ht="15" customHeight="1" x14ac:dyDescent="0.35">
      <c r="A148">
        <f>'TI102'!A145</f>
        <v>1</v>
      </c>
      <c r="B148" s="26">
        <f>'TI102'!B145</f>
        <v>46273.677083333343</v>
      </c>
      <c r="C148">
        <f>'TI102'!C145</f>
        <v>11707491</v>
      </c>
      <c r="D148">
        <f>'TI102'!J145</f>
        <v>2</v>
      </c>
      <c r="E148">
        <f>'TI102'!Q145</f>
        <v>2</v>
      </c>
      <c r="F148" t="str">
        <f t="shared" si="12"/>
        <v>59936</v>
      </c>
      <c r="G148">
        <f t="shared" si="13"/>
        <v>64</v>
      </c>
      <c r="H148" t="str">
        <f t="shared" si="14"/>
        <v>SH0908-1019</v>
      </c>
      <c r="I148" t="str">
        <f t="shared" si="15"/>
        <v>SH0908-1019</v>
      </c>
      <c r="J148" s="34">
        <f t="shared" si="16"/>
        <v>72686</v>
      </c>
      <c r="K148" t="str">
        <f t="shared" si="17"/>
        <v>SH0908-1019</v>
      </c>
    </row>
    <row r="149" spans="1:11" ht="15" customHeight="1" x14ac:dyDescent="0.35">
      <c r="A149">
        <f>'TI102'!A146</f>
        <v>1</v>
      </c>
      <c r="B149" s="26">
        <f>'TI102'!B146</f>
        <v>46273.677083333343</v>
      </c>
      <c r="C149">
        <f>'TI102'!C146</f>
        <v>11707492</v>
      </c>
      <c r="D149">
        <f>'TI102'!J146</f>
        <v>2</v>
      </c>
      <c r="E149">
        <f>'TI102'!Q146</f>
        <v>2</v>
      </c>
      <c r="F149" t="str">
        <f t="shared" si="12"/>
        <v>59936</v>
      </c>
      <c r="G149">
        <f t="shared" si="13"/>
        <v>64</v>
      </c>
      <c r="H149" t="str">
        <f t="shared" si="14"/>
        <v>SH0908-1019</v>
      </c>
      <c r="I149" t="str">
        <f t="shared" si="15"/>
        <v>SH0908-1019</v>
      </c>
      <c r="J149" s="34">
        <f t="shared" si="16"/>
        <v>72686</v>
      </c>
      <c r="K149" t="str">
        <f t="shared" si="17"/>
        <v>SH0908-1019</v>
      </c>
    </row>
    <row r="150" spans="1:11" ht="15" customHeight="1" x14ac:dyDescent="0.35">
      <c r="A150">
        <f>'TI102'!A147</f>
        <v>1</v>
      </c>
      <c r="B150" s="26">
        <f>'TI102'!B147</f>
        <v>46273.677083333343</v>
      </c>
      <c r="C150">
        <f>'TI102'!C147</f>
        <v>11707493</v>
      </c>
      <c r="D150">
        <f>'TI102'!J147</f>
        <v>2</v>
      </c>
      <c r="E150">
        <f>'TI102'!Q147</f>
        <v>2</v>
      </c>
      <c r="F150" t="str">
        <f t="shared" si="12"/>
        <v>59936</v>
      </c>
      <c r="G150">
        <f t="shared" si="13"/>
        <v>64</v>
      </c>
      <c r="H150" t="str">
        <f t="shared" si="14"/>
        <v>SH0908-1019</v>
      </c>
      <c r="I150" t="str">
        <f t="shared" si="15"/>
        <v>SH0908-1019</v>
      </c>
      <c r="J150" s="34">
        <f t="shared" si="16"/>
        <v>72686</v>
      </c>
      <c r="K150" t="str">
        <f t="shared" si="17"/>
        <v>SH0908-1019</v>
      </c>
    </row>
    <row r="151" spans="1:11" ht="15" customHeight="1" x14ac:dyDescent="0.35">
      <c r="A151">
        <f>'TI102'!A148</f>
        <v>1</v>
      </c>
      <c r="B151" s="26">
        <f>'TI102'!B148</f>
        <v>46273.677083333343</v>
      </c>
      <c r="C151">
        <f>'TI102'!C148</f>
        <v>11707494</v>
      </c>
      <c r="D151">
        <f>'TI102'!J148</f>
        <v>2</v>
      </c>
      <c r="E151">
        <f>'TI102'!Q148</f>
        <v>1</v>
      </c>
      <c r="F151" t="str">
        <f t="shared" si="12"/>
        <v>59936</v>
      </c>
      <c r="G151">
        <f t="shared" si="13"/>
        <v>64</v>
      </c>
      <c r="H151" t="str">
        <f t="shared" si="14"/>
        <v>SH0908-1019</v>
      </c>
      <c r="I151" t="str">
        <f t="shared" si="15"/>
        <v>SH0908-1019</v>
      </c>
      <c r="J151" s="34">
        <f t="shared" si="16"/>
        <v>72686</v>
      </c>
      <c r="K151" t="str">
        <f t="shared" si="17"/>
        <v>SH0908-1019</v>
      </c>
    </row>
    <row r="152" spans="1:11" ht="15" customHeight="1" x14ac:dyDescent="0.35">
      <c r="A152">
        <f>'TI102'!A149</f>
        <v>1</v>
      </c>
      <c r="B152" s="26">
        <f>'TI102'!B149</f>
        <v>46273.677083333343</v>
      </c>
      <c r="C152">
        <f>'TI102'!C149</f>
        <v>11707495</v>
      </c>
      <c r="D152">
        <f>'TI102'!J149</f>
        <v>1</v>
      </c>
      <c r="E152">
        <f>'TI102'!Q149</f>
        <v>4</v>
      </c>
      <c r="F152" t="str">
        <f t="shared" si="12"/>
        <v>59969</v>
      </c>
      <c r="G152">
        <f t="shared" si="13"/>
        <v>75</v>
      </c>
      <c r="H152" t="str">
        <f t="shared" si="14"/>
        <v>SH0908-1020</v>
      </c>
      <c r="I152" t="str">
        <f t="shared" si="15"/>
        <v>SH0908-1020</v>
      </c>
      <c r="J152" s="34">
        <f t="shared" si="16"/>
        <v>72686</v>
      </c>
      <c r="K152" t="str">
        <f t="shared" si="17"/>
        <v>SH0908-1020</v>
      </c>
    </row>
    <row r="153" spans="1:11" ht="15" customHeight="1" x14ac:dyDescent="0.35">
      <c r="A153">
        <f>'TI102'!A150</f>
        <v>1</v>
      </c>
      <c r="B153" s="26">
        <f>'TI102'!B150</f>
        <v>46273.677083333343</v>
      </c>
      <c r="C153">
        <f>'TI102'!C150</f>
        <v>11707496</v>
      </c>
      <c r="D153">
        <f>'TI102'!J150</f>
        <v>1</v>
      </c>
      <c r="E153">
        <f>'TI102'!Q150</f>
        <v>2</v>
      </c>
      <c r="F153" t="str">
        <f t="shared" si="12"/>
        <v>59974</v>
      </c>
      <c r="G153">
        <f t="shared" si="13"/>
        <v>81</v>
      </c>
      <c r="H153" t="str">
        <f t="shared" si="14"/>
        <v>SH0908-1021</v>
      </c>
      <c r="I153" t="str">
        <f t="shared" si="15"/>
        <v>SH0908-1021</v>
      </c>
      <c r="J153" s="34">
        <f t="shared" si="16"/>
        <v>72686</v>
      </c>
      <c r="K153" t="str">
        <f t="shared" si="17"/>
        <v>SH0908-1021</v>
      </c>
    </row>
    <row r="154" spans="1:11" ht="15" customHeight="1" x14ac:dyDescent="0.35">
      <c r="A154">
        <f>'TI102'!A151</f>
        <v>1</v>
      </c>
      <c r="B154" s="26">
        <f>'TI102'!B151</f>
        <v>46273.677083333343</v>
      </c>
      <c r="C154">
        <f>'TI102'!C151</f>
        <v>11707498</v>
      </c>
      <c r="D154">
        <f>'TI102'!J151</f>
        <v>2</v>
      </c>
      <c r="E154">
        <f>'TI102'!Q151</f>
        <v>1</v>
      </c>
      <c r="F154" t="str">
        <f t="shared" si="12"/>
        <v>60109</v>
      </c>
      <c r="G154">
        <f t="shared" si="13"/>
        <v>83</v>
      </c>
      <c r="H154" t="str">
        <f t="shared" si="14"/>
        <v>SH0908-1021</v>
      </c>
      <c r="I154" t="str">
        <f t="shared" si="15"/>
        <v>SH0908-1021</v>
      </c>
      <c r="J154" s="34">
        <f t="shared" si="16"/>
        <v>72686</v>
      </c>
      <c r="K154" t="str">
        <f t="shared" si="17"/>
        <v>SH0908-1021</v>
      </c>
    </row>
    <row r="155" spans="1:11" ht="15" customHeight="1" x14ac:dyDescent="0.35">
      <c r="A155">
        <f>'TI102'!A152</f>
        <v>1</v>
      </c>
      <c r="B155" s="26">
        <f>'TI102'!B152</f>
        <v>46273.677083333343</v>
      </c>
      <c r="C155">
        <f>'TI102'!C152</f>
        <v>11707500</v>
      </c>
      <c r="D155">
        <f>'TI102'!J152</f>
        <v>1</v>
      </c>
      <c r="E155">
        <f>'TI102'!Q152</f>
        <v>1</v>
      </c>
      <c r="F155" t="str">
        <f t="shared" si="12"/>
        <v>59707</v>
      </c>
      <c r="G155">
        <f t="shared" si="13"/>
        <v>90</v>
      </c>
      <c r="H155" t="str">
        <f t="shared" si="14"/>
        <v>SH0908-1022</v>
      </c>
      <c r="I155" t="str">
        <f t="shared" si="15"/>
        <v>SH0908-1022</v>
      </c>
      <c r="J155" s="34">
        <f t="shared" si="16"/>
        <v>72686</v>
      </c>
      <c r="K155" t="str">
        <f t="shared" si="17"/>
        <v>SH0908-1022</v>
      </c>
    </row>
    <row r="156" spans="1:11" ht="15" customHeight="1" x14ac:dyDescent="0.35">
      <c r="A156">
        <f>'TI102'!A153</f>
        <v>1</v>
      </c>
      <c r="B156" s="26">
        <f>'TI102'!B153</f>
        <v>46273.677083333343</v>
      </c>
      <c r="C156">
        <f>'TI102'!C153</f>
        <v>11707501</v>
      </c>
      <c r="D156">
        <f>'TI102'!J153</f>
        <v>1</v>
      </c>
      <c r="E156">
        <f>'TI102'!Q153</f>
        <v>1</v>
      </c>
      <c r="F156" t="str">
        <f t="shared" si="12"/>
        <v>59707</v>
      </c>
      <c r="G156">
        <f t="shared" si="13"/>
        <v>90</v>
      </c>
      <c r="H156" t="str">
        <f t="shared" si="14"/>
        <v>SH0908-1022</v>
      </c>
      <c r="I156" t="str">
        <f t="shared" si="15"/>
        <v>SH0908-1022</v>
      </c>
      <c r="J156" s="34">
        <f t="shared" si="16"/>
        <v>72686</v>
      </c>
      <c r="K156" t="str">
        <f t="shared" si="17"/>
        <v>SH0908-1022</v>
      </c>
    </row>
    <row r="157" spans="1:11" ht="15" customHeight="1" x14ac:dyDescent="0.35">
      <c r="A157">
        <f>'TI102'!A154</f>
        <v>1</v>
      </c>
      <c r="B157" s="26">
        <f>'TI102'!B154</f>
        <v>46273.677083333343</v>
      </c>
      <c r="C157">
        <f>'TI102'!C154</f>
        <v>11707504</v>
      </c>
      <c r="D157">
        <f>'TI102'!J154</f>
        <v>1</v>
      </c>
      <c r="E157">
        <f>'TI102'!Q154</f>
        <v>1</v>
      </c>
      <c r="F157" t="str">
        <f t="shared" si="12"/>
        <v>60035</v>
      </c>
      <c r="G157">
        <f t="shared" si="13"/>
        <v>88</v>
      </c>
      <c r="H157" t="str">
        <f t="shared" si="14"/>
        <v>SH0908-1022</v>
      </c>
      <c r="I157" t="str">
        <f t="shared" si="15"/>
        <v>SH0908-1022</v>
      </c>
      <c r="J157" s="34">
        <f t="shared" si="16"/>
        <v>72686</v>
      </c>
      <c r="K157" t="str">
        <f t="shared" si="17"/>
        <v>SH0908-1022</v>
      </c>
    </row>
    <row r="158" spans="1:11" ht="15" customHeight="1" x14ac:dyDescent="0.35">
      <c r="A158">
        <f>'TI102'!A155</f>
        <v>1</v>
      </c>
      <c r="B158" s="26">
        <f>'TI102'!B155</f>
        <v>46273.677083333343</v>
      </c>
      <c r="C158">
        <f>'TI102'!C155</f>
        <v>11707505</v>
      </c>
      <c r="D158">
        <f>'TI102'!J155</f>
        <v>1</v>
      </c>
      <c r="E158">
        <f>'TI102'!Q155</f>
        <v>1</v>
      </c>
      <c r="F158" t="str">
        <f t="shared" si="12"/>
        <v>60035</v>
      </c>
      <c r="G158">
        <f t="shared" si="13"/>
        <v>88</v>
      </c>
      <c r="H158" t="str">
        <f t="shared" si="14"/>
        <v>SH0908-1022</v>
      </c>
      <c r="I158" t="str">
        <f t="shared" si="15"/>
        <v>SH0908-1022</v>
      </c>
      <c r="J158" s="34">
        <f t="shared" si="16"/>
        <v>72686</v>
      </c>
      <c r="K158" t="str">
        <f t="shared" si="17"/>
        <v>SH0908-1022</v>
      </c>
    </row>
    <row r="159" spans="1:11" ht="15" customHeight="1" x14ac:dyDescent="0.35">
      <c r="A159">
        <f>'TI102'!A156</f>
        <v>1</v>
      </c>
      <c r="B159" s="26">
        <f>'TI102'!B156</f>
        <v>46273.677083333343</v>
      </c>
      <c r="C159">
        <f>'TI102'!C156</f>
        <v>11707506</v>
      </c>
      <c r="D159">
        <f>'TI102'!J156</f>
        <v>1</v>
      </c>
      <c r="E159">
        <f>'TI102'!Q156</f>
        <v>4</v>
      </c>
      <c r="F159" t="str">
        <f t="shared" si="12"/>
        <v>60035</v>
      </c>
      <c r="G159">
        <f t="shared" si="13"/>
        <v>88</v>
      </c>
      <c r="H159" t="str">
        <f t="shared" si="14"/>
        <v>SH0908-1022</v>
      </c>
      <c r="I159" t="str">
        <f t="shared" si="15"/>
        <v>SH0908-1022</v>
      </c>
      <c r="J159" s="34">
        <f t="shared" si="16"/>
        <v>72686</v>
      </c>
      <c r="K159" t="str">
        <f t="shared" si="17"/>
        <v>SH0908-1022</v>
      </c>
    </row>
    <row r="160" spans="1:11" ht="15" customHeight="1" x14ac:dyDescent="0.35">
      <c r="A160">
        <f>'TI102'!A157</f>
        <v>1</v>
      </c>
      <c r="B160" s="26">
        <f>'TI102'!B157</f>
        <v>46273.677083333343</v>
      </c>
      <c r="C160">
        <f>'TI102'!C157</f>
        <v>11707507</v>
      </c>
      <c r="D160">
        <f>'TI102'!J157</f>
        <v>1</v>
      </c>
      <c r="E160">
        <f>'TI102'!Q157</f>
        <v>2</v>
      </c>
      <c r="F160" t="str">
        <f t="shared" si="12"/>
        <v>60035</v>
      </c>
      <c r="G160">
        <f t="shared" si="13"/>
        <v>88</v>
      </c>
      <c r="H160" t="str">
        <f t="shared" si="14"/>
        <v>SH0908-1022</v>
      </c>
      <c r="I160" t="str">
        <f t="shared" si="15"/>
        <v>SH0908-1022</v>
      </c>
      <c r="J160" s="34">
        <f t="shared" si="16"/>
        <v>72686</v>
      </c>
      <c r="K160" t="str">
        <f t="shared" si="17"/>
        <v>SH0908-1022</v>
      </c>
    </row>
    <row r="161" spans="1:11" ht="15" customHeight="1" x14ac:dyDescent="0.35">
      <c r="A161">
        <f>'TI102'!A158</f>
        <v>1</v>
      </c>
      <c r="B161" s="26">
        <f>'TI102'!B158</f>
        <v>46273.677083333343</v>
      </c>
      <c r="C161">
        <f>'TI102'!C158</f>
        <v>11707508</v>
      </c>
      <c r="D161">
        <f>'TI102'!J158</f>
        <v>1</v>
      </c>
      <c r="E161">
        <f>'TI102'!Q158</f>
        <v>1</v>
      </c>
      <c r="F161" t="str">
        <f t="shared" si="12"/>
        <v>60035</v>
      </c>
      <c r="G161">
        <f t="shared" si="13"/>
        <v>88</v>
      </c>
      <c r="H161" t="str">
        <f t="shared" si="14"/>
        <v>SH0908-1022</v>
      </c>
      <c r="I161" t="str">
        <f t="shared" si="15"/>
        <v>SH0908-1022</v>
      </c>
      <c r="J161" s="34">
        <f t="shared" si="16"/>
        <v>72686</v>
      </c>
      <c r="K161" t="str">
        <f t="shared" si="17"/>
        <v>SH0908-1022</v>
      </c>
    </row>
    <row r="162" spans="1:11" ht="15" customHeight="1" x14ac:dyDescent="0.35">
      <c r="A162">
        <f>'TI102'!A159</f>
        <v>1</v>
      </c>
      <c r="B162" s="26">
        <f>'TI102'!B159</f>
        <v>46273.677083333343</v>
      </c>
      <c r="C162">
        <f>'TI102'!C159</f>
        <v>11707509</v>
      </c>
      <c r="D162">
        <f>'TI102'!J159</f>
        <v>2</v>
      </c>
      <c r="E162">
        <f>'TI102'!Q159</f>
        <v>2</v>
      </c>
      <c r="F162" t="str">
        <f t="shared" si="12"/>
        <v>60035</v>
      </c>
      <c r="G162">
        <f t="shared" si="13"/>
        <v>88</v>
      </c>
      <c r="H162" t="str">
        <f t="shared" si="14"/>
        <v>SH0908-1022</v>
      </c>
      <c r="I162" t="str">
        <f t="shared" si="15"/>
        <v>SH0908-1022</v>
      </c>
      <c r="J162" s="34">
        <f t="shared" si="16"/>
        <v>72686</v>
      </c>
      <c r="K162" t="str">
        <f t="shared" si="17"/>
        <v>SH0908-1022</v>
      </c>
    </row>
    <row r="163" spans="1:11" ht="15" customHeight="1" x14ac:dyDescent="0.35">
      <c r="A163">
        <f>'TI102'!A160</f>
        <v>1</v>
      </c>
      <c r="B163" s="26">
        <f>'TI102'!B160</f>
        <v>46273.677083333343</v>
      </c>
      <c r="C163">
        <f>'TI102'!C160</f>
        <v>11707510</v>
      </c>
      <c r="D163">
        <f>'TI102'!J160</f>
        <v>1</v>
      </c>
      <c r="E163">
        <f>'TI102'!Q160</f>
        <v>1</v>
      </c>
      <c r="F163" t="str">
        <f t="shared" si="12"/>
        <v>59740</v>
      </c>
      <c r="G163">
        <f t="shared" si="13"/>
        <v>100</v>
      </c>
      <c r="H163" t="str">
        <f t="shared" si="14"/>
        <v>SH0908-1026</v>
      </c>
      <c r="I163" t="str">
        <f t="shared" si="15"/>
        <v>SH0908-1026</v>
      </c>
      <c r="J163" s="34">
        <f t="shared" si="16"/>
        <v>72686</v>
      </c>
      <c r="K163" t="str">
        <f t="shared" si="17"/>
        <v>SH0908-1026</v>
      </c>
    </row>
    <row r="164" spans="1:11" ht="15" customHeight="1" x14ac:dyDescent="0.35">
      <c r="A164">
        <f>'TI102'!A161</f>
        <v>1</v>
      </c>
      <c r="B164" s="26">
        <f>'TI102'!B161</f>
        <v>46273.677083333343</v>
      </c>
      <c r="C164">
        <f>'TI102'!C161</f>
        <v>11707513</v>
      </c>
      <c r="D164">
        <f>'TI102'!J161</f>
        <v>1</v>
      </c>
      <c r="E164">
        <f>'TI102'!Q161</f>
        <v>3</v>
      </c>
      <c r="F164" t="str">
        <f t="shared" si="12"/>
        <v>59651</v>
      </c>
      <c r="G164">
        <f t="shared" si="13"/>
        <v>123</v>
      </c>
      <c r="H164" t="str">
        <f t="shared" si="14"/>
        <v>SH0908-1033</v>
      </c>
      <c r="I164" t="str">
        <f t="shared" si="15"/>
        <v>SH0908-1033</v>
      </c>
      <c r="J164" s="34">
        <f t="shared" si="16"/>
        <v>72686</v>
      </c>
      <c r="K164" t="str">
        <f t="shared" si="17"/>
        <v>SH0908-1033</v>
      </c>
    </row>
    <row r="165" spans="1:11" ht="15" customHeight="1" x14ac:dyDescent="0.35">
      <c r="A165">
        <f>'TI102'!A162</f>
        <v>1</v>
      </c>
      <c r="B165" s="26">
        <f>'TI102'!B162</f>
        <v>46273.677083333343</v>
      </c>
      <c r="C165">
        <f>'TI102'!C162</f>
        <v>11707514</v>
      </c>
      <c r="D165">
        <f>'TI102'!J162</f>
        <v>2</v>
      </c>
      <c r="E165">
        <f>'TI102'!Q162</f>
        <v>1</v>
      </c>
      <c r="F165" t="str">
        <f t="shared" si="12"/>
        <v>59807</v>
      </c>
      <c r="G165">
        <f t="shared" si="13"/>
        <v>124</v>
      </c>
      <c r="H165" t="str">
        <f t="shared" si="14"/>
        <v>SH0908-1033</v>
      </c>
      <c r="I165" t="str">
        <f t="shared" si="15"/>
        <v>SH0908-1033</v>
      </c>
      <c r="J165" s="34">
        <f t="shared" si="16"/>
        <v>72686</v>
      </c>
      <c r="K165" t="str">
        <f t="shared" si="17"/>
        <v>SH0908-1033</v>
      </c>
    </row>
    <row r="166" spans="1:11" ht="15" customHeight="1" x14ac:dyDescent="0.35">
      <c r="A166">
        <f>'TI102'!A163</f>
        <v>1</v>
      </c>
      <c r="B166" s="26">
        <f>'TI102'!B163</f>
        <v>46273.677083333343</v>
      </c>
      <c r="C166">
        <f>'TI102'!C163</f>
        <v>11707515</v>
      </c>
      <c r="D166">
        <f>'TI102'!J163</f>
        <v>1</v>
      </c>
      <c r="E166">
        <f>'TI102'!Q163</f>
        <v>1</v>
      </c>
      <c r="F166" t="str">
        <f t="shared" si="12"/>
        <v>59908</v>
      </c>
      <c r="G166">
        <f t="shared" si="13"/>
        <v>125</v>
      </c>
      <c r="H166" t="str">
        <f t="shared" si="14"/>
        <v>SH0908-1033</v>
      </c>
      <c r="I166" t="str">
        <f t="shared" si="15"/>
        <v>SH0908-1033</v>
      </c>
      <c r="J166" s="34">
        <f t="shared" si="16"/>
        <v>72686</v>
      </c>
      <c r="K166" t="str">
        <f t="shared" si="17"/>
        <v>SH0908-1033</v>
      </c>
    </row>
    <row r="167" spans="1:11" ht="15" customHeight="1" x14ac:dyDescent="0.35">
      <c r="A167">
        <f>'TI102'!A164</f>
        <v>1</v>
      </c>
      <c r="B167" s="26">
        <f>'TI102'!B164</f>
        <v>46273.677083333343</v>
      </c>
      <c r="C167">
        <f>'TI102'!C164</f>
        <v>11707516</v>
      </c>
      <c r="D167">
        <f>'TI102'!J164</f>
        <v>1</v>
      </c>
      <c r="E167">
        <f>'TI102'!Q164</f>
        <v>6</v>
      </c>
      <c r="F167" t="str">
        <f t="shared" si="12"/>
        <v>60058</v>
      </c>
      <c r="G167">
        <f t="shared" si="13"/>
        <v>126</v>
      </c>
      <c r="H167" t="str">
        <f t="shared" si="14"/>
        <v>SH0908-1033</v>
      </c>
      <c r="I167" t="str">
        <f t="shared" si="15"/>
        <v>SH0908-1033</v>
      </c>
      <c r="J167" s="34">
        <f t="shared" si="16"/>
        <v>72686</v>
      </c>
      <c r="K167" t="str">
        <f t="shared" si="17"/>
        <v>SH0908-1033</v>
      </c>
    </row>
    <row r="168" spans="1:11" ht="15" customHeight="1" x14ac:dyDescent="0.35">
      <c r="A168">
        <f>'TI102'!A165</f>
        <v>1</v>
      </c>
      <c r="B168" s="26">
        <f>'TI102'!B165</f>
        <v>46273.677083333343</v>
      </c>
      <c r="C168">
        <f>'TI102'!C165</f>
        <v>11707517</v>
      </c>
      <c r="D168">
        <f>'TI102'!J165</f>
        <v>1</v>
      </c>
      <c r="E168">
        <f>'TI102'!Q165</f>
        <v>3</v>
      </c>
      <c r="F168" t="str">
        <f t="shared" si="12"/>
        <v>58876</v>
      </c>
      <c r="G168">
        <f t="shared" si="13"/>
        <v>148</v>
      </c>
      <c r="H168" t="str">
        <f t="shared" si="14"/>
        <v>SH0908-1034</v>
      </c>
      <c r="I168" t="str">
        <f t="shared" si="15"/>
        <v>SH0908-1034</v>
      </c>
      <c r="J168" s="34">
        <f t="shared" si="16"/>
        <v>72686</v>
      </c>
      <c r="K168" t="str">
        <f t="shared" si="17"/>
        <v>SH0908-1034</v>
      </c>
    </row>
    <row r="169" spans="1:11" ht="15" customHeight="1" x14ac:dyDescent="0.35">
      <c r="A169">
        <f>'TI102'!A166</f>
        <v>1</v>
      </c>
      <c r="B169" s="26">
        <f>'TI102'!B166</f>
        <v>46273.677083333343</v>
      </c>
      <c r="C169">
        <f>'TI102'!C166</f>
        <v>11707518</v>
      </c>
      <c r="D169">
        <f>'TI102'!J166</f>
        <v>2</v>
      </c>
      <c r="E169">
        <f>'TI102'!Q166</f>
        <v>1</v>
      </c>
      <c r="F169" t="str">
        <f t="shared" si="12"/>
        <v>58876</v>
      </c>
      <c r="G169">
        <f t="shared" si="13"/>
        <v>148</v>
      </c>
      <c r="H169" t="str">
        <f t="shared" si="14"/>
        <v>SH0908-1034</v>
      </c>
      <c r="I169" t="str">
        <f t="shared" si="15"/>
        <v>SH0908-1034</v>
      </c>
      <c r="J169" s="34">
        <f t="shared" si="16"/>
        <v>72686</v>
      </c>
      <c r="K169" t="str">
        <f t="shared" si="17"/>
        <v>SH0908-1034</v>
      </c>
    </row>
    <row r="170" spans="1:11" ht="15" customHeight="1" x14ac:dyDescent="0.35">
      <c r="A170">
        <f>'TI102'!A167</f>
        <v>1</v>
      </c>
      <c r="B170" s="26">
        <f>'TI102'!B167</f>
        <v>46273.677083333343</v>
      </c>
      <c r="C170">
        <f>'TI102'!C167</f>
        <v>11707519</v>
      </c>
      <c r="D170">
        <f>'TI102'!J167</f>
        <v>1</v>
      </c>
      <c r="E170">
        <f>'TI102'!Q167</f>
        <v>6</v>
      </c>
      <c r="F170" t="str">
        <f t="shared" si="12"/>
        <v>59681</v>
      </c>
      <c r="G170">
        <f t="shared" si="13"/>
        <v>149</v>
      </c>
      <c r="H170" t="str">
        <f t="shared" si="14"/>
        <v>SH0908-1034</v>
      </c>
      <c r="I170" t="str">
        <f t="shared" si="15"/>
        <v>SH0908-1034</v>
      </c>
      <c r="J170" s="34">
        <f t="shared" si="16"/>
        <v>72686</v>
      </c>
      <c r="K170" t="str">
        <f t="shared" si="17"/>
        <v>SH0908-1034</v>
      </c>
    </row>
    <row r="171" spans="1:11" ht="15" customHeight="1" x14ac:dyDescent="0.35">
      <c r="A171">
        <f>'TI102'!A168</f>
        <v>1</v>
      </c>
      <c r="B171" s="26">
        <f>'TI102'!B168</f>
        <v>46273.677083333343</v>
      </c>
      <c r="C171">
        <f>'TI102'!C168</f>
        <v>11707520</v>
      </c>
      <c r="D171">
        <f>'TI102'!J168</f>
        <v>1</v>
      </c>
      <c r="E171">
        <f>'TI102'!Q168</f>
        <v>1</v>
      </c>
      <c r="F171" t="str">
        <f t="shared" si="12"/>
        <v>59706</v>
      </c>
      <c r="G171">
        <f t="shared" si="13"/>
        <v>150</v>
      </c>
      <c r="H171" t="str">
        <f t="shared" si="14"/>
        <v>SH0908-1034</v>
      </c>
      <c r="I171" t="str">
        <f t="shared" si="15"/>
        <v>SH0908-1034</v>
      </c>
      <c r="J171" s="34">
        <f t="shared" si="16"/>
        <v>72686</v>
      </c>
      <c r="K171" t="str">
        <f t="shared" si="17"/>
        <v>SH0908-1034</v>
      </c>
    </row>
    <row r="172" spans="1:11" ht="15" customHeight="1" x14ac:dyDescent="0.35">
      <c r="A172">
        <f>'TI102'!A169</f>
        <v>1</v>
      </c>
      <c r="B172" s="26">
        <f>'TI102'!B169</f>
        <v>46273.677083333343</v>
      </c>
      <c r="C172">
        <f>'TI102'!C169</f>
        <v>11707521</v>
      </c>
      <c r="D172">
        <f>'TI102'!J169</f>
        <v>2</v>
      </c>
      <c r="E172">
        <f>'TI102'!Q169</f>
        <v>6</v>
      </c>
      <c r="F172" t="str">
        <f t="shared" si="12"/>
        <v>59812</v>
      </c>
      <c r="G172">
        <f t="shared" si="13"/>
        <v>151</v>
      </c>
      <c r="H172" t="str">
        <f t="shared" si="14"/>
        <v>SH0908-1034</v>
      </c>
      <c r="I172" t="str">
        <f t="shared" si="15"/>
        <v>SH0908-1034</v>
      </c>
      <c r="J172" s="34">
        <f t="shared" si="16"/>
        <v>72686</v>
      </c>
      <c r="K172" t="str">
        <f t="shared" si="17"/>
        <v>SH0908-1034</v>
      </c>
    </row>
    <row r="173" spans="1:11" ht="15" customHeight="1" x14ac:dyDescent="0.35">
      <c r="A173">
        <f>'TI102'!A170</f>
        <v>1</v>
      </c>
      <c r="B173" s="26">
        <f>'TI102'!B170</f>
        <v>46273.677083333343</v>
      </c>
      <c r="C173">
        <f>'TI102'!C170</f>
        <v>11707522</v>
      </c>
      <c r="D173">
        <f>'TI102'!J170</f>
        <v>1</v>
      </c>
      <c r="E173">
        <f>'TI102'!Q170</f>
        <v>6</v>
      </c>
      <c r="F173" t="str">
        <f t="shared" si="12"/>
        <v>59956</v>
      </c>
      <c r="G173">
        <f t="shared" si="13"/>
        <v>152</v>
      </c>
      <c r="H173" t="str">
        <f t="shared" si="14"/>
        <v>SH0908-1034</v>
      </c>
      <c r="I173" t="str">
        <f t="shared" si="15"/>
        <v>SH0908-1034</v>
      </c>
      <c r="J173" s="34">
        <f t="shared" si="16"/>
        <v>72686</v>
      </c>
      <c r="K173" t="str">
        <f t="shared" si="17"/>
        <v>SH0908-1034</v>
      </c>
    </row>
    <row r="174" spans="1:11" ht="15" customHeight="1" x14ac:dyDescent="0.35">
      <c r="A174">
        <f>'TI102'!A171</f>
        <v>1</v>
      </c>
      <c r="B174" s="26">
        <f>'TI102'!B171</f>
        <v>46273.677083333343</v>
      </c>
      <c r="C174">
        <f>'TI102'!C171</f>
        <v>11707523</v>
      </c>
      <c r="D174">
        <f>'TI102'!J171</f>
        <v>1</v>
      </c>
      <c r="E174">
        <f>'TI102'!Q171</f>
        <v>1</v>
      </c>
      <c r="F174" t="str">
        <f t="shared" si="12"/>
        <v>59956</v>
      </c>
      <c r="G174">
        <f t="shared" si="13"/>
        <v>152</v>
      </c>
      <c r="H174" t="str">
        <f t="shared" si="14"/>
        <v>SH0908-1034</v>
      </c>
      <c r="I174" t="str">
        <f t="shared" si="15"/>
        <v>SH0908-1034</v>
      </c>
      <c r="J174" s="34">
        <f t="shared" si="16"/>
        <v>72686</v>
      </c>
      <c r="K174" t="str">
        <f t="shared" si="17"/>
        <v>SH0908-1034</v>
      </c>
    </row>
    <row r="175" spans="1:11" ht="15" customHeight="1" x14ac:dyDescent="0.35">
      <c r="A175">
        <f>'TI102'!A172</f>
        <v>1</v>
      </c>
      <c r="B175" s="26">
        <f>'TI102'!B172</f>
        <v>46273.677083333343</v>
      </c>
      <c r="C175">
        <f>'TI102'!C172</f>
        <v>11707524</v>
      </c>
      <c r="D175">
        <f>'TI102'!J172</f>
        <v>2</v>
      </c>
      <c r="E175">
        <f>'TI102'!Q172</f>
        <v>1</v>
      </c>
      <c r="F175" t="str">
        <f t="shared" si="12"/>
        <v>59956</v>
      </c>
      <c r="G175">
        <f t="shared" si="13"/>
        <v>152</v>
      </c>
      <c r="H175" t="str">
        <f t="shared" si="14"/>
        <v>SH0908-1034</v>
      </c>
      <c r="I175" t="str">
        <f t="shared" si="15"/>
        <v>SH0908-1034</v>
      </c>
      <c r="J175" s="34">
        <f t="shared" si="16"/>
        <v>72686</v>
      </c>
      <c r="K175" t="str">
        <f t="shared" si="17"/>
        <v>SH0908-1034</v>
      </c>
    </row>
    <row r="176" spans="1:11" ht="15" customHeight="1" x14ac:dyDescent="0.35">
      <c r="A176">
        <f>'TI102'!A173</f>
        <v>1</v>
      </c>
      <c r="B176" s="26">
        <f>'TI102'!B173</f>
        <v>46273.677083333343</v>
      </c>
      <c r="C176">
        <f>'TI102'!C173</f>
        <v>11707525</v>
      </c>
      <c r="D176">
        <f>'TI102'!J173</f>
        <v>2</v>
      </c>
      <c r="E176">
        <f>'TI102'!Q173</f>
        <v>5</v>
      </c>
      <c r="F176" t="str">
        <f t="shared" si="12"/>
        <v>59956</v>
      </c>
      <c r="G176">
        <f t="shared" si="13"/>
        <v>152</v>
      </c>
      <c r="H176" t="str">
        <f t="shared" si="14"/>
        <v>SH0908-1034</v>
      </c>
      <c r="I176" t="str">
        <f t="shared" si="15"/>
        <v>SH0908-1034</v>
      </c>
      <c r="J176" s="34">
        <f t="shared" si="16"/>
        <v>72686</v>
      </c>
      <c r="K176" t="str">
        <f t="shared" si="17"/>
        <v>SH0908-1034</v>
      </c>
    </row>
    <row r="177" spans="1:11" ht="15" customHeight="1" x14ac:dyDescent="0.35">
      <c r="A177">
        <f>'TI102'!A174</f>
        <v>1</v>
      </c>
      <c r="B177" s="26">
        <f>'TI102'!B174</f>
        <v>46273.677083333343</v>
      </c>
      <c r="C177">
        <f>'TI102'!C174</f>
        <v>11707526</v>
      </c>
      <c r="D177">
        <f>'TI102'!J174</f>
        <v>2</v>
      </c>
      <c r="E177">
        <f>'TI102'!Q174</f>
        <v>4</v>
      </c>
      <c r="F177" t="str">
        <f t="shared" si="12"/>
        <v>60048</v>
      </c>
      <c r="G177">
        <f t="shared" si="13"/>
        <v>153</v>
      </c>
      <c r="H177" t="str">
        <f t="shared" si="14"/>
        <v>SH0908-1034</v>
      </c>
      <c r="I177" t="str">
        <f t="shared" si="15"/>
        <v>SH0908-1034</v>
      </c>
      <c r="J177" s="34">
        <f t="shared" si="16"/>
        <v>72686</v>
      </c>
      <c r="K177" t="str">
        <f t="shared" si="17"/>
        <v>SH0908-1034</v>
      </c>
    </row>
    <row r="178" spans="1:11" ht="15" customHeight="1" x14ac:dyDescent="0.35">
      <c r="A178">
        <f>'TI102'!A175</f>
        <v>1</v>
      </c>
      <c r="B178" s="26">
        <f>'TI102'!B175</f>
        <v>46273.677083333343</v>
      </c>
      <c r="C178">
        <f>'TI102'!C175</f>
        <v>11707527</v>
      </c>
      <c r="D178">
        <f>'TI102'!J175</f>
        <v>2</v>
      </c>
      <c r="E178">
        <f>'TI102'!Q175</f>
        <v>10</v>
      </c>
      <c r="F178" t="str">
        <f t="shared" si="12"/>
        <v>60048</v>
      </c>
      <c r="G178">
        <f t="shared" si="13"/>
        <v>153</v>
      </c>
      <c r="H178" t="str">
        <f t="shared" si="14"/>
        <v>SH0908-1034</v>
      </c>
      <c r="I178" t="str">
        <f t="shared" si="15"/>
        <v>SH0908-1034</v>
      </c>
      <c r="J178" s="34">
        <f t="shared" si="16"/>
        <v>72686</v>
      </c>
      <c r="K178" t="str">
        <f t="shared" si="17"/>
        <v>SH0908-1034</v>
      </c>
    </row>
    <row r="179" spans="1:11" ht="15" customHeight="1" x14ac:dyDescent="0.35">
      <c r="A179">
        <f>'TI102'!A176</f>
        <v>1</v>
      </c>
      <c r="B179" s="26">
        <f>'TI102'!B176</f>
        <v>46273.677083333343</v>
      </c>
      <c r="C179">
        <f>'TI102'!C176</f>
        <v>11707528</v>
      </c>
      <c r="D179">
        <f>'TI102'!J176</f>
        <v>2</v>
      </c>
      <c r="E179">
        <f>'TI102'!Q176</f>
        <v>6</v>
      </c>
      <c r="F179" t="str">
        <f t="shared" si="12"/>
        <v>60048</v>
      </c>
      <c r="G179">
        <f t="shared" si="13"/>
        <v>153</v>
      </c>
      <c r="H179" t="str">
        <f t="shared" si="14"/>
        <v>SH0908-1034</v>
      </c>
      <c r="I179" t="str">
        <f t="shared" si="15"/>
        <v>SH0908-1034</v>
      </c>
      <c r="J179" s="34">
        <f t="shared" si="16"/>
        <v>72686</v>
      </c>
      <c r="K179" t="str">
        <f t="shared" si="17"/>
        <v>SH0908-1034</v>
      </c>
    </row>
    <row r="180" spans="1:11" ht="15" customHeight="1" x14ac:dyDescent="0.35">
      <c r="A180">
        <f>'TI102'!A177</f>
        <v>1</v>
      </c>
      <c r="B180" s="26">
        <f>'TI102'!B177</f>
        <v>46273.677083333343</v>
      </c>
      <c r="C180">
        <f>'TI102'!C177</f>
        <v>11707529</v>
      </c>
      <c r="D180">
        <f>'TI102'!J177</f>
        <v>2</v>
      </c>
      <c r="E180">
        <f>'TI102'!Q177</f>
        <v>7</v>
      </c>
      <c r="F180" t="str">
        <f t="shared" si="12"/>
        <v>60048</v>
      </c>
      <c r="G180">
        <f t="shared" si="13"/>
        <v>153</v>
      </c>
      <c r="H180" t="str">
        <f t="shared" si="14"/>
        <v>SH0908-1034</v>
      </c>
      <c r="I180" t="str">
        <f t="shared" si="15"/>
        <v>SH0908-1034</v>
      </c>
      <c r="J180" s="34">
        <f t="shared" si="16"/>
        <v>72686</v>
      </c>
      <c r="K180" t="str">
        <f t="shared" si="17"/>
        <v>SH0908-1034</v>
      </c>
    </row>
    <row r="181" spans="1:11" ht="15" customHeight="1" x14ac:dyDescent="0.35">
      <c r="A181">
        <f>'TI102'!A178</f>
        <v>1</v>
      </c>
      <c r="B181" s="26">
        <f>'TI102'!B178</f>
        <v>46273.677083333343</v>
      </c>
      <c r="C181">
        <f>'TI102'!C178</f>
        <v>11707530</v>
      </c>
      <c r="D181">
        <f>'TI102'!J178</f>
        <v>2</v>
      </c>
      <c r="E181">
        <f>'TI102'!Q178</f>
        <v>3</v>
      </c>
      <c r="F181" t="str">
        <f t="shared" si="12"/>
        <v>60048</v>
      </c>
      <c r="G181">
        <f t="shared" si="13"/>
        <v>153</v>
      </c>
      <c r="H181" t="str">
        <f t="shared" si="14"/>
        <v>SH0908-1034</v>
      </c>
      <c r="I181" t="str">
        <f t="shared" si="15"/>
        <v>SH0908-1034</v>
      </c>
      <c r="J181" s="34">
        <f t="shared" si="16"/>
        <v>72686</v>
      </c>
      <c r="K181" t="str">
        <f t="shared" si="17"/>
        <v>SH0908-1034</v>
      </c>
    </row>
    <row r="182" spans="1:11" ht="15" customHeight="1" x14ac:dyDescent="0.35">
      <c r="A182">
        <f>'TI102'!A179</f>
        <v>1</v>
      </c>
      <c r="B182" s="26">
        <f>'TI102'!B179</f>
        <v>46273.677083333343</v>
      </c>
      <c r="C182">
        <f>'TI102'!C179</f>
        <v>11707531</v>
      </c>
      <c r="D182">
        <f>'TI102'!J179</f>
        <v>2</v>
      </c>
      <c r="E182">
        <f>'TI102'!Q179</f>
        <v>18</v>
      </c>
      <c r="F182" t="str">
        <f t="shared" si="12"/>
        <v>60048</v>
      </c>
      <c r="G182">
        <f t="shared" si="13"/>
        <v>153</v>
      </c>
      <c r="H182" t="str">
        <f t="shared" si="14"/>
        <v>SH0908-1034</v>
      </c>
      <c r="I182" t="str">
        <f t="shared" si="15"/>
        <v>SH0908-1034</v>
      </c>
      <c r="J182" s="34">
        <f t="shared" si="16"/>
        <v>72686</v>
      </c>
      <c r="K182" t="str">
        <f t="shared" si="17"/>
        <v>SH0908-1034</v>
      </c>
    </row>
    <row r="183" spans="1:11" ht="15" customHeight="1" x14ac:dyDescent="0.35">
      <c r="A183">
        <f>'TI102'!A180</f>
        <v>1</v>
      </c>
      <c r="B183" s="26">
        <f>'TI102'!B180</f>
        <v>46273.677083333343</v>
      </c>
      <c r="C183">
        <f>'TI102'!C180</f>
        <v>11707532</v>
      </c>
      <c r="D183">
        <f>'TI102'!J180</f>
        <v>2</v>
      </c>
      <c r="E183">
        <f>'TI102'!Q180</f>
        <v>11</v>
      </c>
      <c r="F183" t="str">
        <f t="shared" si="12"/>
        <v>60048</v>
      </c>
      <c r="G183">
        <f t="shared" si="13"/>
        <v>153</v>
      </c>
      <c r="H183" t="str">
        <f t="shared" si="14"/>
        <v>SH0908-1034</v>
      </c>
      <c r="I183" t="str">
        <f t="shared" si="15"/>
        <v>SH0908-1034</v>
      </c>
      <c r="J183" s="34">
        <f t="shared" si="16"/>
        <v>72686</v>
      </c>
      <c r="K183" t="str">
        <f t="shared" si="17"/>
        <v>SH0908-1034</v>
      </c>
    </row>
    <row r="184" spans="1:11" ht="15" customHeight="1" x14ac:dyDescent="0.35">
      <c r="A184">
        <f>'TI102'!A181</f>
        <v>1</v>
      </c>
      <c r="B184" s="26">
        <f>'TI102'!B181</f>
        <v>46273.677083333343</v>
      </c>
      <c r="C184">
        <f>'TI102'!C181</f>
        <v>11707533</v>
      </c>
      <c r="D184">
        <f>'TI102'!J181</f>
        <v>1</v>
      </c>
      <c r="E184">
        <f>'TI102'!Q181</f>
        <v>3</v>
      </c>
      <c r="F184" t="str">
        <f t="shared" si="12"/>
        <v>60095</v>
      </c>
      <c r="G184">
        <f t="shared" si="13"/>
        <v>154</v>
      </c>
      <c r="H184" t="str">
        <f t="shared" si="14"/>
        <v>SH0908-1034</v>
      </c>
      <c r="I184" t="str">
        <f t="shared" si="15"/>
        <v>SH0908-1034</v>
      </c>
      <c r="J184" s="34">
        <f t="shared" si="16"/>
        <v>72686</v>
      </c>
      <c r="K184" t="str">
        <f t="shared" si="17"/>
        <v>SH0908-1034</v>
      </c>
    </row>
    <row r="185" spans="1:11" ht="15" customHeight="1" x14ac:dyDescent="0.35">
      <c r="A185">
        <f>'TI102'!A182</f>
        <v>1</v>
      </c>
      <c r="B185" s="26">
        <f>'TI102'!B182</f>
        <v>46273.677083333343</v>
      </c>
      <c r="C185">
        <f>'TI102'!C182</f>
        <v>11707534</v>
      </c>
      <c r="D185">
        <f>'TI102'!J182</f>
        <v>1</v>
      </c>
      <c r="E185">
        <f>'TI102'!Q182</f>
        <v>2</v>
      </c>
      <c r="F185" t="str">
        <f t="shared" si="12"/>
        <v>60095</v>
      </c>
      <c r="G185">
        <f t="shared" si="13"/>
        <v>154</v>
      </c>
      <c r="H185" t="str">
        <f t="shared" si="14"/>
        <v>SH0908-1034</v>
      </c>
      <c r="I185" t="str">
        <f t="shared" si="15"/>
        <v>SH0908-1034</v>
      </c>
      <c r="J185" s="34">
        <f t="shared" si="16"/>
        <v>72686</v>
      </c>
      <c r="K185" t="str">
        <f t="shared" si="17"/>
        <v>SH0908-1034</v>
      </c>
    </row>
    <row r="186" spans="1:11" ht="15" customHeight="1" x14ac:dyDescent="0.35">
      <c r="A186">
        <f>'TI102'!A183</f>
        <v>1</v>
      </c>
      <c r="B186" s="26">
        <f>'TI102'!B183</f>
        <v>46273.677083333343</v>
      </c>
      <c r="C186">
        <f>'TI102'!C183</f>
        <v>11707535</v>
      </c>
      <c r="D186">
        <f>'TI102'!J183</f>
        <v>1</v>
      </c>
      <c r="E186">
        <f>'TI102'!Q183</f>
        <v>2</v>
      </c>
      <c r="F186" t="str">
        <f t="shared" si="12"/>
        <v>59873</v>
      </c>
      <c r="G186">
        <f t="shared" si="13"/>
        <v>176</v>
      </c>
      <c r="H186" t="str">
        <f t="shared" si="14"/>
        <v>SH0908-1036</v>
      </c>
      <c r="I186" t="str">
        <f t="shared" si="15"/>
        <v>SH0908-1036</v>
      </c>
      <c r="J186" s="34">
        <f t="shared" si="16"/>
        <v>72686</v>
      </c>
      <c r="K186" t="str">
        <f t="shared" si="17"/>
        <v>SH0908-1036</v>
      </c>
    </row>
    <row r="187" spans="1:11" ht="15" customHeight="1" x14ac:dyDescent="0.35">
      <c r="A187">
        <f>'TI102'!A184</f>
        <v>1</v>
      </c>
      <c r="B187" s="26">
        <f>'TI102'!B184</f>
        <v>46273.677083333343</v>
      </c>
      <c r="C187">
        <f>'TI102'!C184</f>
        <v>11707536</v>
      </c>
      <c r="D187">
        <f>'TI102'!J184</f>
        <v>1</v>
      </c>
      <c r="E187">
        <f>'TI102'!Q184</f>
        <v>1</v>
      </c>
      <c r="F187" t="str">
        <f t="shared" si="12"/>
        <v>59932</v>
      </c>
      <c r="G187">
        <f t="shared" si="13"/>
        <v>177</v>
      </c>
      <c r="H187" t="str">
        <f t="shared" si="14"/>
        <v>SH0908-1036</v>
      </c>
      <c r="I187" t="str">
        <f t="shared" si="15"/>
        <v>SH0908-1036</v>
      </c>
      <c r="J187" s="34">
        <f t="shared" si="16"/>
        <v>72686</v>
      </c>
      <c r="K187" t="str">
        <f t="shared" si="17"/>
        <v>SH0908-1036</v>
      </c>
    </row>
    <row r="188" spans="1:11" ht="15" customHeight="1" x14ac:dyDescent="0.35">
      <c r="A188">
        <f>'TI102'!A185</f>
        <v>1</v>
      </c>
      <c r="B188" s="26">
        <f>'TI102'!B185</f>
        <v>46273.677083333343</v>
      </c>
      <c r="C188">
        <f>'TI102'!C185</f>
        <v>11707537</v>
      </c>
      <c r="D188">
        <f>'TI102'!J185</f>
        <v>1</v>
      </c>
      <c r="E188">
        <f>'TI102'!Q185</f>
        <v>2</v>
      </c>
      <c r="F188" t="str">
        <f t="shared" si="12"/>
        <v>59932</v>
      </c>
      <c r="G188">
        <f t="shared" si="13"/>
        <v>177</v>
      </c>
      <c r="H188" t="str">
        <f t="shared" si="14"/>
        <v>SH0908-1036</v>
      </c>
      <c r="I188" t="str">
        <f t="shared" si="15"/>
        <v>SH0908-1036</v>
      </c>
      <c r="J188" s="34">
        <f t="shared" si="16"/>
        <v>72686</v>
      </c>
      <c r="K188" t="str">
        <f t="shared" si="17"/>
        <v>SH0908-1036</v>
      </c>
    </row>
    <row r="189" spans="1:11" ht="15" customHeight="1" x14ac:dyDescent="0.35">
      <c r="A189">
        <f>'TI102'!A186</f>
        <v>1</v>
      </c>
      <c r="B189" s="26">
        <f>'TI102'!B186</f>
        <v>46273.677083333343</v>
      </c>
      <c r="C189">
        <f>'TI102'!C186</f>
        <v>11707538</v>
      </c>
      <c r="D189">
        <f>'TI102'!J186</f>
        <v>1</v>
      </c>
      <c r="E189">
        <f>'TI102'!Q186</f>
        <v>3</v>
      </c>
      <c r="F189" t="str">
        <f t="shared" si="12"/>
        <v>59932</v>
      </c>
      <c r="G189">
        <f t="shared" si="13"/>
        <v>177</v>
      </c>
      <c r="H189" t="str">
        <f t="shared" si="14"/>
        <v>SH0908-1036</v>
      </c>
      <c r="I189" t="str">
        <f t="shared" si="15"/>
        <v>SH0908-1036</v>
      </c>
      <c r="J189" s="34">
        <f t="shared" si="16"/>
        <v>72686</v>
      </c>
      <c r="K189" t="str">
        <f t="shared" si="17"/>
        <v>SH0908-1036</v>
      </c>
    </row>
    <row r="190" spans="1:11" ht="15" customHeight="1" x14ac:dyDescent="0.35">
      <c r="A190">
        <f>'TI102'!A187</f>
        <v>1</v>
      </c>
      <c r="B190" s="26">
        <f>'TI102'!B187</f>
        <v>46273.677083333343</v>
      </c>
      <c r="C190">
        <f>'TI102'!C187</f>
        <v>11707539</v>
      </c>
      <c r="D190">
        <f>'TI102'!J187</f>
        <v>1</v>
      </c>
      <c r="E190">
        <f>'TI102'!Q187</f>
        <v>2</v>
      </c>
      <c r="F190" t="str">
        <f t="shared" si="12"/>
        <v>59932</v>
      </c>
      <c r="G190">
        <f t="shared" si="13"/>
        <v>177</v>
      </c>
      <c r="H190" t="str">
        <f t="shared" si="14"/>
        <v>SH0908-1036</v>
      </c>
      <c r="I190" t="str">
        <f t="shared" si="15"/>
        <v>SH0908-1036</v>
      </c>
      <c r="J190" s="34">
        <f t="shared" si="16"/>
        <v>72686</v>
      </c>
      <c r="K190" t="str">
        <f t="shared" si="17"/>
        <v>SH0908-1036</v>
      </c>
    </row>
    <row r="191" spans="1:11" ht="15" customHeight="1" x14ac:dyDescent="0.35">
      <c r="A191">
        <f>'TI102'!A188</f>
        <v>1</v>
      </c>
      <c r="B191" s="26">
        <f>'TI102'!B188</f>
        <v>46273.677083333343</v>
      </c>
      <c r="C191">
        <f>'TI102'!C188</f>
        <v>11707540</v>
      </c>
      <c r="D191">
        <f>'TI102'!J188</f>
        <v>1</v>
      </c>
      <c r="E191">
        <f>'TI102'!Q188</f>
        <v>1</v>
      </c>
      <c r="F191" t="str">
        <f t="shared" si="12"/>
        <v>59932</v>
      </c>
      <c r="G191">
        <f t="shared" si="13"/>
        <v>177</v>
      </c>
      <c r="H191" t="str">
        <f t="shared" si="14"/>
        <v>SH0908-1036</v>
      </c>
      <c r="I191" t="str">
        <f t="shared" si="15"/>
        <v>SH0908-1036</v>
      </c>
      <c r="J191" s="34">
        <f t="shared" si="16"/>
        <v>72686</v>
      </c>
      <c r="K191" t="str">
        <f t="shared" si="17"/>
        <v>SH0908-1036</v>
      </c>
    </row>
    <row r="192" spans="1:11" ht="15" customHeight="1" x14ac:dyDescent="0.35">
      <c r="A192">
        <f>'TI102'!A189</f>
        <v>1</v>
      </c>
      <c r="B192" s="26">
        <f>'TI102'!B189</f>
        <v>46273.677083333343</v>
      </c>
      <c r="C192">
        <f>'TI102'!C189</f>
        <v>11707541</v>
      </c>
      <c r="D192">
        <f>'TI102'!J189</f>
        <v>1</v>
      </c>
      <c r="E192">
        <f>'TI102'!Q189</f>
        <v>1</v>
      </c>
      <c r="F192" t="str">
        <f t="shared" si="12"/>
        <v>59932</v>
      </c>
      <c r="G192">
        <f t="shared" si="13"/>
        <v>177</v>
      </c>
      <c r="H192" t="str">
        <f t="shared" si="14"/>
        <v>SH0908-1036</v>
      </c>
      <c r="I192" t="str">
        <f t="shared" si="15"/>
        <v>SH0908-1036</v>
      </c>
      <c r="J192" s="34">
        <f t="shared" si="16"/>
        <v>72686</v>
      </c>
      <c r="K192" t="str">
        <f t="shared" si="17"/>
        <v>SH0908-1036</v>
      </c>
    </row>
    <row r="193" spans="1:11" ht="15" customHeight="1" x14ac:dyDescent="0.35">
      <c r="A193">
        <f>'TI102'!A190</f>
        <v>1</v>
      </c>
      <c r="B193" s="26">
        <f>'TI102'!B190</f>
        <v>46273.677083333343</v>
      </c>
      <c r="C193">
        <f>'TI102'!C190</f>
        <v>11707542</v>
      </c>
      <c r="D193">
        <f>'TI102'!J190</f>
        <v>1</v>
      </c>
      <c r="E193">
        <f>'TI102'!Q190</f>
        <v>3</v>
      </c>
      <c r="F193" t="str">
        <f t="shared" si="12"/>
        <v>59932</v>
      </c>
      <c r="G193">
        <f t="shared" si="13"/>
        <v>177</v>
      </c>
      <c r="H193" t="str">
        <f t="shared" si="14"/>
        <v>SH0908-1036</v>
      </c>
      <c r="I193" t="str">
        <f t="shared" si="15"/>
        <v>SH0908-1036</v>
      </c>
      <c r="J193" s="34">
        <f t="shared" si="16"/>
        <v>72686</v>
      </c>
      <c r="K193" t="str">
        <f t="shared" si="17"/>
        <v>SH0908-1036</v>
      </c>
    </row>
    <row r="194" spans="1:11" ht="15" customHeight="1" x14ac:dyDescent="0.35">
      <c r="A194">
        <f>'TI102'!A191</f>
        <v>1</v>
      </c>
      <c r="B194" s="26">
        <f>'TI102'!B191</f>
        <v>46273.677083333343</v>
      </c>
      <c r="C194">
        <f>'TI102'!C191</f>
        <v>11707543</v>
      </c>
      <c r="D194">
        <f>'TI102'!J191</f>
        <v>1</v>
      </c>
      <c r="E194">
        <f>'TI102'!Q191</f>
        <v>2</v>
      </c>
      <c r="F194" t="str">
        <f t="shared" si="12"/>
        <v>59932</v>
      </c>
      <c r="G194">
        <f t="shared" si="13"/>
        <v>177</v>
      </c>
      <c r="H194" t="str">
        <f t="shared" si="14"/>
        <v>SH0908-1036</v>
      </c>
      <c r="I194" t="str">
        <f t="shared" si="15"/>
        <v>SH0908-1036</v>
      </c>
      <c r="J194" s="34">
        <f t="shared" si="16"/>
        <v>72686</v>
      </c>
      <c r="K194" t="str">
        <f t="shared" si="17"/>
        <v>SH0908-1036</v>
      </c>
    </row>
    <row r="195" spans="1:11" ht="15" customHeight="1" x14ac:dyDescent="0.35">
      <c r="A195">
        <f>'TI102'!A192</f>
        <v>1</v>
      </c>
      <c r="B195" s="26">
        <f>'TI102'!B192</f>
        <v>46273.677083333343</v>
      </c>
      <c r="C195">
        <f>'TI102'!C192</f>
        <v>11707544</v>
      </c>
      <c r="D195">
        <f>'TI102'!J192</f>
        <v>1</v>
      </c>
      <c r="E195">
        <f>'TI102'!Q192</f>
        <v>1</v>
      </c>
      <c r="F195" t="str">
        <f t="shared" si="12"/>
        <v>59794</v>
      </c>
      <c r="G195">
        <f t="shared" si="13"/>
        <v>187</v>
      </c>
      <c r="H195" t="str">
        <f t="shared" si="14"/>
        <v>SH0908-1037</v>
      </c>
      <c r="I195" t="str">
        <f t="shared" si="15"/>
        <v>SH0908-1037</v>
      </c>
      <c r="J195" s="34">
        <f t="shared" si="16"/>
        <v>72686</v>
      </c>
      <c r="K195" t="str">
        <f t="shared" si="17"/>
        <v>SH0908-1037</v>
      </c>
    </row>
    <row r="196" spans="1:11" ht="15" customHeight="1" x14ac:dyDescent="0.35">
      <c r="A196">
        <f>'TI102'!A193</f>
        <v>1</v>
      </c>
      <c r="B196" s="26">
        <f>'TI102'!B193</f>
        <v>46273.677083333343</v>
      </c>
      <c r="C196">
        <f>'TI102'!C193</f>
        <v>11707545</v>
      </c>
      <c r="D196">
        <f>'TI102'!J193</f>
        <v>1</v>
      </c>
      <c r="E196">
        <f>'TI102'!Q193</f>
        <v>5</v>
      </c>
      <c r="F196" t="str">
        <f t="shared" si="12"/>
        <v>59794</v>
      </c>
      <c r="G196">
        <f t="shared" si="13"/>
        <v>187</v>
      </c>
      <c r="H196" t="str">
        <f t="shared" si="14"/>
        <v>SH0908-1037</v>
      </c>
      <c r="I196" t="str">
        <f t="shared" si="15"/>
        <v>SH0908-1037</v>
      </c>
      <c r="J196" s="34">
        <f t="shared" si="16"/>
        <v>72686</v>
      </c>
      <c r="K196" t="str">
        <f t="shared" si="17"/>
        <v>SH0908-1037</v>
      </c>
    </row>
    <row r="197" spans="1:11" ht="15" customHeight="1" x14ac:dyDescent="0.35">
      <c r="A197">
        <f>'TI102'!A194</f>
        <v>1</v>
      </c>
      <c r="B197" s="26">
        <f>'TI102'!B194</f>
        <v>46273.677083333343</v>
      </c>
      <c r="C197">
        <f>'TI102'!C194</f>
        <v>11707546</v>
      </c>
      <c r="D197">
        <f>'TI102'!J194</f>
        <v>1</v>
      </c>
      <c r="E197">
        <f>'TI102'!Q194</f>
        <v>1</v>
      </c>
      <c r="F197" t="str">
        <f t="shared" si="12"/>
        <v>59642</v>
      </c>
      <c r="G197">
        <f t="shared" si="13"/>
        <v>211</v>
      </c>
      <c r="H197" t="str">
        <f t="shared" si="14"/>
        <v>SH0908-1042</v>
      </c>
      <c r="I197" t="str">
        <f t="shared" si="15"/>
        <v>SH0908-1042</v>
      </c>
      <c r="J197" s="34">
        <f t="shared" si="16"/>
        <v>72686</v>
      </c>
      <c r="K197" t="str">
        <f t="shared" si="17"/>
        <v>SH0908-1042</v>
      </c>
    </row>
    <row r="198" spans="1:11" ht="15" customHeight="1" x14ac:dyDescent="0.35">
      <c r="A198">
        <f>'TI102'!A195</f>
        <v>1</v>
      </c>
      <c r="B198" s="26">
        <f>'TI102'!B195</f>
        <v>46273.677083333343</v>
      </c>
      <c r="C198">
        <f>'TI102'!C195</f>
        <v>11707547</v>
      </c>
      <c r="D198">
        <f>'TI102'!J195</f>
        <v>1</v>
      </c>
      <c r="E198">
        <f>'TI102'!Q195</f>
        <v>1</v>
      </c>
      <c r="F198" t="str">
        <f t="shared" ref="F198:F261" si="18">INDEX(OM_ORDER,MATCH(C198,OM_TID,0))</f>
        <v>59642</v>
      </c>
      <c r="G198">
        <f t="shared" ref="G198:G261" si="19">MATCH(F198,OR_ID,0)</f>
        <v>211</v>
      </c>
      <c r="H198" t="str">
        <f t="shared" ref="H198:H261" si="20">INDEX(OR_ORIG,G198)</f>
        <v>SH0908-1042</v>
      </c>
      <c r="I198" t="str">
        <f t="shared" ref="I198:I261" si="21">INDEX(OR_SHIP,G198)</f>
        <v>SH0908-1042</v>
      </c>
      <c r="J198" s="34">
        <f t="shared" ref="J198:J261" si="22">IF(INDEX(OR_MOVED,G198)="",DATE(2099,1,1),INDEX(OR_MOVED,G198))</f>
        <v>72686</v>
      </c>
      <c r="K198" t="str">
        <f t="shared" ref="K198:K261" si="23">IF(B198&gt;=J198,I198,H198)</f>
        <v>SH0908-1042</v>
      </c>
    </row>
    <row r="199" spans="1:11" ht="15" customHeight="1" x14ac:dyDescent="0.35">
      <c r="A199">
        <f>'TI102'!A196</f>
        <v>1</v>
      </c>
      <c r="B199" s="26">
        <f>'TI102'!B196</f>
        <v>46273.677083333343</v>
      </c>
      <c r="C199">
        <f>'TI102'!C196</f>
        <v>11707548</v>
      </c>
      <c r="D199">
        <f>'TI102'!J196</f>
        <v>1</v>
      </c>
      <c r="E199">
        <f>'TI102'!Q196</f>
        <v>1</v>
      </c>
      <c r="F199" t="str">
        <f t="shared" si="18"/>
        <v>59642</v>
      </c>
      <c r="G199">
        <f t="shared" si="19"/>
        <v>211</v>
      </c>
      <c r="H199" t="str">
        <f t="shared" si="20"/>
        <v>SH0908-1042</v>
      </c>
      <c r="I199" t="str">
        <f t="shared" si="21"/>
        <v>SH0908-1042</v>
      </c>
      <c r="J199" s="34">
        <f t="shared" si="22"/>
        <v>72686</v>
      </c>
      <c r="K199" t="str">
        <f t="shared" si="23"/>
        <v>SH0908-1042</v>
      </c>
    </row>
    <row r="200" spans="1:11" ht="15" customHeight="1" x14ac:dyDescent="0.35">
      <c r="A200">
        <f>'TI102'!A197</f>
        <v>1</v>
      </c>
      <c r="B200" s="26">
        <f>'TI102'!B197</f>
        <v>46273.677083333343</v>
      </c>
      <c r="C200">
        <f>'TI102'!C197</f>
        <v>11707549</v>
      </c>
      <c r="D200">
        <f>'TI102'!J197</f>
        <v>1</v>
      </c>
      <c r="E200">
        <f>'TI102'!Q197</f>
        <v>1</v>
      </c>
      <c r="F200" t="str">
        <f t="shared" si="18"/>
        <v>59642</v>
      </c>
      <c r="G200">
        <f t="shared" si="19"/>
        <v>211</v>
      </c>
      <c r="H200" t="str">
        <f t="shared" si="20"/>
        <v>SH0908-1042</v>
      </c>
      <c r="I200" t="str">
        <f t="shared" si="21"/>
        <v>SH0908-1042</v>
      </c>
      <c r="J200" s="34">
        <f t="shared" si="22"/>
        <v>72686</v>
      </c>
      <c r="K200" t="str">
        <f t="shared" si="23"/>
        <v>SH0908-1042</v>
      </c>
    </row>
    <row r="201" spans="1:11" ht="15" customHeight="1" x14ac:dyDescent="0.35">
      <c r="A201">
        <f>'TI102'!A198</f>
        <v>1</v>
      </c>
      <c r="B201" s="26">
        <f>'TI102'!B198</f>
        <v>46273.677083333343</v>
      </c>
      <c r="C201">
        <f>'TI102'!C198</f>
        <v>11707550</v>
      </c>
      <c r="D201">
        <f>'TI102'!J198</f>
        <v>1</v>
      </c>
      <c r="E201">
        <f>'TI102'!Q198</f>
        <v>1</v>
      </c>
      <c r="F201" t="str">
        <f t="shared" si="18"/>
        <v>59642</v>
      </c>
      <c r="G201">
        <f t="shared" si="19"/>
        <v>211</v>
      </c>
      <c r="H201" t="str">
        <f t="shared" si="20"/>
        <v>SH0908-1042</v>
      </c>
      <c r="I201" t="str">
        <f t="shared" si="21"/>
        <v>SH0908-1042</v>
      </c>
      <c r="J201" s="34">
        <f t="shared" si="22"/>
        <v>72686</v>
      </c>
      <c r="K201" t="str">
        <f t="shared" si="23"/>
        <v>SH0908-1042</v>
      </c>
    </row>
    <row r="202" spans="1:11" ht="15" customHeight="1" x14ac:dyDescent="0.35">
      <c r="A202">
        <f>'TI102'!A199</f>
        <v>1</v>
      </c>
      <c r="B202" s="26">
        <f>'TI102'!B199</f>
        <v>46273.677083333343</v>
      </c>
      <c r="C202">
        <f>'TI102'!C199</f>
        <v>11707551</v>
      </c>
      <c r="D202">
        <f>'TI102'!J199</f>
        <v>1</v>
      </c>
      <c r="E202">
        <f>'TI102'!Q199</f>
        <v>1</v>
      </c>
      <c r="F202" t="str">
        <f t="shared" si="18"/>
        <v>59642</v>
      </c>
      <c r="G202">
        <f t="shared" si="19"/>
        <v>211</v>
      </c>
      <c r="H202" t="str">
        <f t="shared" si="20"/>
        <v>SH0908-1042</v>
      </c>
      <c r="I202" t="str">
        <f t="shared" si="21"/>
        <v>SH0908-1042</v>
      </c>
      <c r="J202" s="34">
        <f t="shared" si="22"/>
        <v>72686</v>
      </c>
      <c r="K202" t="str">
        <f t="shared" si="23"/>
        <v>SH0908-1042</v>
      </c>
    </row>
    <row r="203" spans="1:11" ht="15" customHeight="1" x14ac:dyDescent="0.35">
      <c r="A203">
        <f>'TI102'!A200</f>
        <v>1</v>
      </c>
      <c r="B203" s="26">
        <f>'TI102'!B200</f>
        <v>46273.677083333343</v>
      </c>
      <c r="C203">
        <f>'TI102'!C200</f>
        <v>11707552</v>
      </c>
      <c r="D203">
        <f>'TI102'!J200</f>
        <v>1</v>
      </c>
      <c r="E203">
        <f>'TI102'!Q200</f>
        <v>1</v>
      </c>
      <c r="F203" t="str">
        <f t="shared" si="18"/>
        <v>59642</v>
      </c>
      <c r="G203">
        <f t="shared" si="19"/>
        <v>211</v>
      </c>
      <c r="H203" t="str">
        <f t="shared" si="20"/>
        <v>SH0908-1042</v>
      </c>
      <c r="I203" t="str">
        <f t="shared" si="21"/>
        <v>SH0908-1042</v>
      </c>
      <c r="J203" s="34">
        <f t="shared" si="22"/>
        <v>72686</v>
      </c>
      <c r="K203" t="str">
        <f t="shared" si="23"/>
        <v>SH0908-1042</v>
      </c>
    </row>
    <row r="204" spans="1:11" ht="15" customHeight="1" x14ac:dyDescent="0.35">
      <c r="A204">
        <f>'TI102'!A201</f>
        <v>1</v>
      </c>
      <c r="B204" s="26">
        <f>'TI102'!B201</f>
        <v>46273.677083333343</v>
      </c>
      <c r="C204">
        <f>'TI102'!C201</f>
        <v>11707553</v>
      </c>
      <c r="D204">
        <f>'TI102'!J201</f>
        <v>1</v>
      </c>
      <c r="E204">
        <f>'TI102'!Q201</f>
        <v>2</v>
      </c>
      <c r="F204" t="str">
        <f t="shared" si="18"/>
        <v>59642</v>
      </c>
      <c r="G204">
        <f t="shared" si="19"/>
        <v>211</v>
      </c>
      <c r="H204" t="str">
        <f t="shared" si="20"/>
        <v>SH0908-1042</v>
      </c>
      <c r="I204" t="str">
        <f t="shared" si="21"/>
        <v>SH0908-1042</v>
      </c>
      <c r="J204" s="34">
        <f t="shared" si="22"/>
        <v>72686</v>
      </c>
      <c r="K204" t="str">
        <f t="shared" si="23"/>
        <v>SH0908-1042</v>
      </c>
    </row>
    <row r="205" spans="1:11" ht="15" customHeight="1" x14ac:dyDescent="0.35">
      <c r="A205">
        <f>'TI102'!A202</f>
        <v>1</v>
      </c>
      <c r="B205" s="26">
        <f>'TI102'!B202</f>
        <v>46273.677083333343</v>
      </c>
      <c r="C205">
        <f>'TI102'!C202</f>
        <v>11707554</v>
      </c>
      <c r="D205">
        <f>'TI102'!J202</f>
        <v>1</v>
      </c>
      <c r="E205">
        <f>'TI102'!Q202</f>
        <v>2</v>
      </c>
      <c r="F205" t="str">
        <f t="shared" si="18"/>
        <v>59642</v>
      </c>
      <c r="G205">
        <f t="shared" si="19"/>
        <v>211</v>
      </c>
      <c r="H205" t="str">
        <f t="shared" si="20"/>
        <v>SH0908-1042</v>
      </c>
      <c r="I205" t="str">
        <f t="shared" si="21"/>
        <v>SH0908-1042</v>
      </c>
      <c r="J205" s="34">
        <f t="shared" si="22"/>
        <v>72686</v>
      </c>
      <c r="K205" t="str">
        <f t="shared" si="23"/>
        <v>SH0908-1042</v>
      </c>
    </row>
    <row r="206" spans="1:11" ht="15" customHeight="1" x14ac:dyDescent="0.35">
      <c r="A206">
        <f>'TI102'!A203</f>
        <v>1</v>
      </c>
      <c r="B206" s="26">
        <f>'TI102'!B203</f>
        <v>46273.677083333343</v>
      </c>
      <c r="C206">
        <f>'TI102'!C203</f>
        <v>11707555</v>
      </c>
      <c r="D206">
        <f>'TI102'!J203</f>
        <v>1</v>
      </c>
      <c r="E206">
        <f>'TI102'!Q203</f>
        <v>1</v>
      </c>
      <c r="F206" t="str">
        <f t="shared" si="18"/>
        <v>59642</v>
      </c>
      <c r="G206">
        <f t="shared" si="19"/>
        <v>211</v>
      </c>
      <c r="H206" t="str">
        <f t="shared" si="20"/>
        <v>SH0908-1042</v>
      </c>
      <c r="I206" t="str">
        <f t="shared" si="21"/>
        <v>SH0908-1042</v>
      </c>
      <c r="J206" s="34">
        <f t="shared" si="22"/>
        <v>72686</v>
      </c>
      <c r="K206" t="str">
        <f t="shared" si="23"/>
        <v>SH0908-1042</v>
      </c>
    </row>
    <row r="207" spans="1:11" ht="15" customHeight="1" x14ac:dyDescent="0.35">
      <c r="A207">
        <f>'TI102'!A204</f>
        <v>1</v>
      </c>
      <c r="B207" s="26">
        <f>'TI102'!B204</f>
        <v>46273.677083333343</v>
      </c>
      <c r="C207">
        <f>'TI102'!C204</f>
        <v>11707556</v>
      </c>
      <c r="D207">
        <f>'TI102'!J204</f>
        <v>1</v>
      </c>
      <c r="E207">
        <f>'TI102'!Q204</f>
        <v>1</v>
      </c>
      <c r="F207" t="str">
        <f t="shared" si="18"/>
        <v>59642</v>
      </c>
      <c r="G207">
        <f t="shared" si="19"/>
        <v>211</v>
      </c>
      <c r="H207" t="str">
        <f t="shared" si="20"/>
        <v>SH0908-1042</v>
      </c>
      <c r="I207" t="str">
        <f t="shared" si="21"/>
        <v>SH0908-1042</v>
      </c>
      <c r="J207" s="34">
        <f t="shared" si="22"/>
        <v>72686</v>
      </c>
      <c r="K207" t="str">
        <f t="shared" si="23"/>
        <v>SH0908-1042</v>
      </c>
    </row>
    <row r="208" spans="1:11" ht="15" customHeight="1" x14ac:dyDescent="0.35">
      <c r="A208">
        <f>'TI102'!A205</f>
        <v>1</v>
      </c>
      <c r="B208" s="26">
        <f>'TI102'!B205</f>
        <v>46273.677083333343</v>
      </c>
      <c r="C208">
        <f>'TI102'!C205</f>
        <v>11707557</v>
      </c>
      <c r="D208">
        <f>'TI102'!J205</f>
        <v>1</v>
      </c>
      <c r="E208">
        <f>'TI102'!Q205</f>
        <v>1</v>
      </c>
      <c r="F208" t="str">
        <f t="shared" si="18"/>
        <v>59642</v>
      </c>
      <c r="G208">
        <f t="shared" si="19"/>
        <v>211</v>
      </c>
      <c r="H208" t="str">
        <f t="shared" si="20"/>
        <v>SH0908-1042</v>
      </c>
      <c r="I208" t="str">
        <f t="shared" si="21"/>
        <v>SH0908-1042</v>
      </c>
      <c r="J208" s="34">
        <f t="shared" si="22"/>
        <v>72686</v>
      </c>
      <c r="K208" t="str">
        <f t="shared" si="23"/>
        <v>SH0908-1042</v>
      </c>
    </row>
    <row r="209" spans="1:11" ht="15" customHeight="1" x14ac:dyDescent="0.35">
      <c r="A209">
        <f>'TI102'!A206</f>
        <v>1</v>
      </c>
      <c r="B209" s="26">
        <f>'TI102'!B206</f>
        <v>46273.677083333343</v>
      </c>
      <c r="C209">
        <f>'TI102'!C206</f>
        <v>11707558</v>
      </c>
      <c r="D209">
        <f>'TI102'!J206</f>
        <v>2</v>
      </c>
      <c r="E209">
        <f>'TI102'!Q206</f>
        <v>1</v>
      </c>
      <c r="F209" t="str">
        <f t="shared" si="18"/>
        <v>59642</v>
      </c>
      <c r="G209">
        <f t="shared" si="19"/>
        <v>211</v>
      </c>
      <c r="H209" t="str">
        <f t="shared" si="20"/>
        <v>SH0908-1042</v>
      </c>
      <c r="I209" t="str">
        <f t="shared" si="21"/>
        <v>SH0908-1042</v>
      </c>
      <c r="J209" s="34">
        <f t="shared" si="22"/>
        <v>72686</v>
      </c>
      <c r="K209" t="str">
        <f t="shared" si="23"/>
        <v>SH0908-1042</v>
      </c>
    </row>
    <row r="210" spans="1:11" ht="15" customHeight="1" x14ac:dyDescent="0.35">
      <c r="A210">
        <f>'TI102'!A207</f>
        <v>1</v>
      </c>
      <c r="B210" s="26">
        <f>'TI102'!B207</f>
        <v>46273.677083333343</v>
      </c>
      <c r="C210">
        <f>'TI102'!C207</f>
        <v>11707559</v>
      </c>
      <c r="D210">
        <f>'TI102'!J207</f>
        <v>2</v>
      </c>
      <c r="E210">
        <f>'TI102'!Q207</f>
        <v>4</v>
      </c>
      <c r="F210" t="str">
        <f t="shared" si="18"/>
        <v>59649</v>
      </c>
      <c r="G210">
        <f t="shared" si="19"/>
        <v>221</v>
      </c>
      <c r="H210" t="str">
        <f t="shared" si="20"/>
        <v>SH0908-1042</v>
      </c>
      <c r="I210" t="str">
        <f t="shared" si="21"/>
        <v>SH0908-1042</v>
      </c>
      <c r="J210" s="34">
        <f t="shared" si="22"/>
        <v>72686</v>
      </c>
      <c r="K210" t="str">
        <f t="shared" si="23"/>
        <v>SH0908-1042</v>
      </c>
    </row>
    <row r="211" spans="1:11" ht="15" customHeight="1" x14ac:dyDescent="0.35">
      <c r="A211">
        <f>'TI102'!A208</f>
        <v>1</v>
      </c>
      <c r="B211" s="26">
        <f>'TI102'!B208</f>
        <v>46273.677083333343</v>
      </c>
      <c r="C211">
        <f>'TI102'!C208</f>
        <v>11707560</v>
      </c>
      <c r="D211">
        <f>'TI102'!J208</f>
        <v>1</v>
      </c>
      <c r="E211">
        <f>'TI102'!Q208</f>
        <v>3</v>
      </c>
      <c r="F211" t="str">
        <f t="shared" si="18"/>
        <v>59836</v>
      </c>
      <c r="G211">
        <f t="shared" si="19"/>
        <v>222</v>
      </c>
      <c r="H211" t="str">
        <f t="shared" si="20"/>
        <v>SH0908-1042</v>
      </c>
      <c r="I211" t="str">
        <f t="shared" si="21"/>
        <v>SH0908-1042</v>
      </c>
      <c r="J211" s="34">
        <f t="shared" si="22"/>
        <v>72686</v>
      </c>
      <c r="K211" t="str">
        <f t="shared" si="23"/>
        <v>SH0908-1042</v>
      </c>
    </row>
    <row r="212" spans="1:11" ht="15" customHeight="1" x14ac:dyDescent="0.35">
      <c r="A212">
        <f>'TI102'!A209</f>
        <v>1</v>
      </c>
      <c r="B212" s="26">
        <f>'TI102'!B209</f>
        <v>46273.677083333343</v>
      </c>
      <c r="C212">
        <f>'TI102'!C209</f>
        <v>11707561</v>
      </c>
      <c r="D212">
        <f>'TI102'!J209</f>
        <v>1</v>
      </c>
      <c r="E212">
        <f>'TI102'!Q209</f>
        <v>1</v>
      </c>
      <c r="F212" t="str">
        <f t="shared" si="18"/>
        <v>60006</v>
      </c>
      <c r="G212">
        <f t="shared" si="19"/>
        <v>217</v>
      </c>
      <c r="H212" t="str">
        <f t="shared" si="20"/>
        <v>SH0908-1042</v>
      </c>
      <c r="I212" t="str">
        <f t="shared" si="21"/>
        <v>SH0908-1042</v>
      </c>
      <c r="J212" s="34">
        <f t="shared" si="22"/>
        <v>72686</v>
      </c>
      <c r="K212" t="str">
        <f t="shared" si="23"/>
        <v>SH0908-1042</v>
      </c>
    </row>
    <row r="213" spans="1:11" ht="15" customHeight="1" x14ac:dyDescent="0.35">
      <c r="A213">
        <f>'TI102'!A210</f>
        <v>1</v>
      </c>
      <c r="B213" s="26">
        <f>'TI102'!B210</f>
        <v>46273.677083333343</v>
      </c>
      <c r="C213">
        <f>'TI102'!C210</f>
        <v>11707562</v>
      </c>
      <c r="D213">
        <f>'TI102'!J210</f>
        <v>1</v>
      </c>
      <c r="E213">
        <f>'TI102'!Q210</f>
        <v>1</v>
      </c>
      <c r="F213" t="str">
        <f t="shared" si="18"/>
        <v>60006</v>
      </c>
      <c r="G213">
        <f t="shared" si="19"/>
        <v>217</v>
      </c>
      <c r="H213" t="str">
        <f t="shared" si="20"/>
        <v>SH0908-1042</v>
      </c>
      <c r="I213" t="str">
        <f t="shared" si="21"/>
        <v>SH0908-1042</v>
      </c>
      <c r="J213" s="34">
        <f t="shared" si="22"/>
        <v>72686</v>
      </c>
      <c r="K213" t="str">
        <f t="shared" si="23"/>
        <v>SH0908-1042</v>
      </c>
    </row>
    <row r="214" spans="1:11" ht="15" customHeight="1" x14ac:dyDescent="0.35">
      <c r="A214">
        <f>'TI102'!A211</f>
        <v>1</v>
      </c>
      <c r="B214" s="26">
        <f>'TI102'!B211</f>
        <v>46273.677083333343</v>
      </c>
      <c r="C214">
        <f>'TI102'!C211</f>
        <v>11707563</v>
      </c>
      <c r="D214">
        <f>'TI102'!J211</f>
        <v>1</v>
      </c>
      <c r="E214">
        <f>'TI102'!Q211</f>
        <v>1</v>
      </c>
      <c r="F214" t="str">
        <f t="shared" si="18"/>
        <v>60006</v>
      </c>
      <c r="G214">
        <f t="shared" si="19"/>
        <v>217</v>
      </c>
      <c r="H214" t="str">
        <f t="shared" si="20"/>
        <v>SH0908-1042</v>
      </c>
      <c r="I214" t="str">
        <f t="shared" si="21"/>
        <v>SH0908-1042</v>
      </c>
      <c r="J214" s="34">
        <f t="shared" si="22"/>
        <v>72686</v>
      </c>
      <c r="K214" t="str">
        <f t="shared" si="23"/>
        <v>SH0908-1042</v>
      </c>
    </row>
    <row r="215" spans="1:11" ht="15" customHeight="1" x14ac:dyDescent="0.35">
      <c r="A215">
        <f>'TI102'!A212</f>
        <v>1</v>
      </c>
      <c r="B215" s="26">
        <f>'TI102'!B212</f>
        <v>46273.677083333343</v>
      </c>
      <c r="C215">
        <f>'TI102'!C212</f>
        <v>11707564</v>
      </c>
      <c r="D215">
        <f>'TI102'!J212</f>
        <v>1</v>
      </c>
      <c r="E215">
        <f>'TI102'!Q212</f>
        <v>1</v>
      </c>
      <c r="F215" t="str">
        <f t="shared" si="18"/>
        <v>60006</v>
      </c>
      <c r="G215">
        <f t="shared" si="19"/>
        <v>217</v>
      </c>
      <c r="H215" t="str">
        <f t="shared" si="20"/>
        <v>SH0908-1042</v>
      </c>
      <c r="I215" t="str">
        <f t="shared" si="21"/>
        <v>SH0908-1042</v>
      </c>
      <c r="J215" s="34">
        <f t="shared" si="22"/>
        <v>72686</v>
      </c>
      <c r="K215" t="str">
        <f t="shared" si="23"/>
        <v>SH0908-1042</v>
      </c>
    </row>
    <row r="216" spans="1:11" ht="15" customHeight="1" x14ac:dyDescent="0.35">
      <c r="A216">
        <f>'TI102'!A213</f>
        <v>1</v>
      </c>
      <c r="B216" s="26">
        <f>'TI102'!B213</f>
        <v>46273.677083333343</v>
      </c>
      <c r="C216">
        <f>'TI102'!C213</f>
        <v>11707565</v>
      </c>
      <c r="D216">
        <f>'TI102'!J213</f>
        <v>1</v>
      </c>
      <c r="E216">
        <f>'TI102'!Q213</f>
        <v>1</v>
      </c>
      <c r="F216" t="str">
        <f t="shared" si="18"/>
        <v>60006</v>
      </c>
      <c r="G216">
        <f t="shared" si="19"/>
        <v>217</v>
      </c>
      <c r="H216" t="str">
        <f t="shared" si="20"/>
        <v>SH0908-1042</v>
      </c>
      <c r="I216" t="str">
        <f t="shared" si="21"/>
        <v>SH0908-1042</v>
      </c>
      <c r="J216" s="34">
        <f t="shared" si="22"/>
        <v>72686</v>
      </c>
      <c r="K216" t="str">
        <f t="shared" si="23"/>
        <v>SH0908-1042</v>
      </c>
    </row>
    <row r="217" spans="1:11" ht="15" customHeight="1" x14ac:dyDescent="0.35">
      <c r="A217">
        <f>'TI102'!A214</f>
        <v>1</v>
      </c>
      <c r="B217" s="26">
        <f>'TI102'!B214</f>
        <v>46273.677083333343</v>
      </c>
      <c r="C217">
        <f>'TI102'!C214</f>
        <v>11707566</v>
      </c>
      <c r="D217">
        <f>'TI102'!J214</f>
        <v>1</v>
      </c>
      <c r="E217">
        <f>'TI102'!Q214</f>
        <v>3</v>
      </c>
      <c r="F217" t="str">
        <f t="shared" si="18"/>
        <v>60006</v>
      </c>
      <c r="G217">
        <f t="shared" si="19"/>
        <v>217</v>
      </c>
      <c r="H217" t="str">
        <f t="shared" si="20"/>
        <v>SH0908-1042</v>
      </c>
      <c r="I217" t="str">
        <f t="shared" si="21"/>
        <v>SH0908-1042</v>
      </c>
      <c r="J217" s="34">
        <f t="shared" si="22"/>
        <v>72686</v>
      </c>
      <c r="K217" t="str">
        <f t="shared" si="23"/>
        <v>SH0908-1042</v>
      </c>
    </row>
    <row r="218" spans="1:11" ht="15" customHeight="1" x14ac:dyDescent="0.35">
      <c r="A218">
        <f>'TI102'!A215</f>
        <v>1</v>
      </c>
      <c r="B218" s="26">
        <f>'TI102'!B215</f>
        <v>46273.677083333343</v>
      </c>
      <c r="C218">
        <f>'TI102'!C215</f>
        <v>11707567</v>
      </c>
      <c r="D218">
        <f>'TI102'!J215</f>
        <v>1</v>
      </c>
      <c r="E218">
        <f>'TI102'!Q215</f>
        <v>12</v>
      </c>
      <c r="F218" t="str">
        <f t="shared" si="18"/>
        <v>60088</v>
      </c>
      <c r="G218">
        <f t="shared" si="19"/>
        <v>223</v>
      </c>
      <c r="H218" t="str">
        <f t="shared" si="20"/>
        <v>SH0908-1042</v>
      </c>
      <c r="I218" t="str">
        <f t="shared" si="21"/>
        <v>SH0908-1042</v>
      </c>
      <c r="J218" s="34">
        <f t="shared" si="22"/>
        <v>72686</v>
      </c>
      <c r="K218" t="str">
        <f t="shared" si="23"/>
        <v>SH0908-1042</v>
      </c>
    </row>
    <row r="219" spans="1:11" ht="15" customHeight="1" x14ac:dyDescent="0.35">
      <c r="A219">
        <f>'TI102'!A216</f>
        <v>1</v>
      </c>
      <c r="B219" s="26">
        <f>'TI102'!B216</f>
        <v>46273.677083333343</v>
      </c>
      <c r="C219">
        <f>'TI102'!C216</f>
        <v>11707568</v>
      </c>
      <c r="D219">
        <f>'TI102'!J216</f>
        <v>1</v>
      </c>
      <c r="E219">
        <f>'TI102'!Q216</f>
        <v>1</v>
      </c>
      <c r="F219" t="str">
        <f t="shared" si="18"/>
        <v>60088</v>
      </c>
      <c r="G219">
        <f t="shared" si="19"/>
        <v>223</v>
      </c>
      <c r="H219" t="str">
        <f t="shared" si="20"/>
        <v>SH0908-1042</v>
      </c>
      <c r="I219" t="str">
        <f t="shared" si="21"/>
        <v>SH0908-1042</v>
      </c>
      <c r="J219" s="34">
        <f t="shared" si="22"/>
        <v>72686</v>
      </c>
      <c r="K219" t="str">
        <f t="shared" si="23"/>
        <v>SH0908-1042</v>
      </c>
    </row>
    <row r="220" spans="1:11" ht="15" customHeight="1" x14ac:dyDescent="0.35">
      <c r="A220">
        <f>'TI102'!A217</f>
        <v>1</v>
      </c>
      <c r="B220" s="26">
        <f>'TI102'!B217</f>
        <v>46273.677083333343</v>
      </c>
      <c r="C220">
        <f>'TI102'!C217</f>
        <v>11707569</v>
      </c>
      <c r="D220">
        <f>'TI102'!J217</f>
        <v>1</v>
      </c>
      <c r="E220">
        <f>'TI102'!Q217</f>
        <v>1</v>
      </c>
      <c r="F220" t="str">
        <f t="shared" si="18"/>
        <v>60088</v>
      </c>
      <c r="G220">
        <f t="shared" si="19"/>
        <v>223</v>
      </c>
      <c r="H220" t="str">
        <f t="shared" si="20"/>
        <v>SH0908-1042</v>
      </c>
      <c r="I220" t="str">
        <f t="shared" si="21"/>
        <v>SH0908-1042</v>
      </c>
      <c r="J220" s="34">
        <f t="shared" si="22"/>
        <v>72686</v>
      </c>
      <c r="K220" t="str">
        <f t="shared" si="23"/>
        <v>SH0908-1042</v>
      </c>
    </row>
    <row r="221" spans="1:11" ht="15" customHeight="1" x14ac:dyDescent="0.35">
      <c r="A221">
        <f>'TI102'!A218</f>
        <v>1</v>
      </c>
      <c r="B221" s="26">
        <f>'TI102'!B218</f>
        <v>46273.677083333343</v>
      </c>
      <c r="C221">
        <f>'TI102'!C218</f>
        <v>11707570</v>
      </c>
      <c r="D221">
        <f>'TI102'!J218</f>
        <v>1</v>
      </c>
      <c r="E221">
        <f>'TI102'!Q218</f>
        <v>4</v>
      </c>
      <c r="F221" t="str">
        <f t="shared" si="18"/>
        <v>60103</v>
      </c>
      <c r="G221">
        <f t="shared" si="19"/>
        <v>219</v>
      </c>
      <c r="H221" t="str">
        <f t="shared" si="20"/>
        <v>SH0908-1042</v>
      </c>
      <c r="I221" t="str">
        <f t="shared" si="21"/>
        <v>SH0908-1042</v>
      </c>
      <c r="J221" s="34">
        <f t="shared" si="22"/>
        <v>72686</v>
      </c>
      <c r="K221" t="str">
        <f t="shared" si="23"/>
        <v>SH0908-1042</v>
      </c>
    </row>
    <row r="222" spans="1:11" ht="15" customHeight="1" x14ac:dyDescent="0.35">
      <c r="A222">
        <f>'TI102'!A219</f>
        <v>1</v>
      </c>
      <c r="B222" s="26">
        <f>'TI102'!B219</f>
        <v>46273.677083333343</v>
      </c>
      <c r="C222">
        <f>'TI102'!C219</f>
        <v>11707571</v>
      </c>
      <c r="D222">
        <f>'TI102'!J219</f>
        <v>1</v>
      </c>
      <c r="E222">
        <f>'TI102'!Q219</f>
        <v>1</v>
      </c>
      <c r="F222" t="str">
        <f t="shared" si="18"/>
        <v>60103</v>
      </c>
      <c r="G222">
        <f t="shared" si="19"/>
        <v>219</v>
      </c>
      <c r="H222" t="str">
        <f t="shared" si="20"/>
        <v>SH0908-1042</v>
      </c>
      <c r="I222" t="str">
        <f t="shared" si="21"/>
        <v>SH0908-1042</v>
      </c>
      <c r="J222" s="34">
        <f t="shared" si="22"/>
        <v>72686</v>
      </c>
      <c r="K222" t="str">
        <f t="shared" si="23"/>
        <v>SH0908-1042</v>
      </c>
    </row>
    <row r="223" spans="1:11" ht="15" customHeight="1" x14ac:dyDescent="0.35">
      <c r="A223">
        <f>'TI102'!A220</f>
        <v>1</v>
      </c>
      <c r="B223" s="26">
        <f>'TI102'!B220</f>
        <v>46273.677083333343</v>
      </c>
      <c r="C223">
        <f>'TI102'!C220</f>
        <v>11707572</v>
      </c>
      <c r="D223">
        <f>'TI102'!J220</f>
        <v>1</v>
      </c>
      <c r="E223">
        <f>'TI102'!Q220</f>
        <v>1</v>
      </c>
      <c r="F223" t="str">
        <f t="shared" si="18"/>
        <v>60103</v>
      </c>
      <c r="G223">
        <f t="shared" si="19"/>
        <v>219</v>
      </c>
      <c r="H223" t="str">
        <f t="shared" si="20"/>
        <v>SH0908-1042</v>
      </c>
      <c r="I223" t="str">
        <f t="shared" si="21"/>
        <v>SH0908-1042</v>
      </c>
      <c r="J223" s="34">
        <f t="shared" si="22"/>
        <v>72686</v>
      </c>
      <c r="K223" t="str">
        <f t="shared" si="23"/>
        <v>SH0908-1042</v>
      </c>
    </row>
    <row r="224" spans="1:11" ht="15" customHeight="1" x14ac:dyDescent="0.35">
      <c r="A224">
        <f>'TI102'!A221</f>
        <v>1</v>
      </c>
      <c r="B224" s="26">
        <f>'TI102'!B221</f>
        <v>46273.677083333343</v>
      </c>
      <c r="C224">
        <f>'TI102'!C221</f>
        <v>11707573</v>
      </c>
      <c r="D224">
        <f>'TI102'!J221</f>
        <v>1</v>
      </c>
      <c r="E224">
        <f>'TI102'!Q221</f>
        <v>2</v>
      </c>
      <c r="F224" t="str">
        <f t="shared" si="18"/>
        <v>60103</v>
      </c>
      <c r="G224">
        <f t="shared" si="19"/>
        <v>219</v>
      </c>
      <c r="H224" t="str">
        <f t="shared" si="20"/>
        <v>SH0908-1042</v>
      </c>
      <c r="I224" t="str">
        <f t="shared" si="21"/>
        <v>SH0908-1042</v>
      </c>
      <c r="J224" s="34">
        <f t="shared" si="22"/>
        <v>72686</v>
      </c>
      <c r="K224" t="str">
        <f t="shared" si="23"/>
        <v>SH0908-1042</v>
      </c>
    </row>
    <row r="225" spans="1:11" ht="15" customHeight="1" x14ac:dyDescent="0.35">
      <c r="A225">
        <f>'TI102'!A222</f>
        <v>1</v>
      </c>
      <c r="B225" s="26">
        <f>'TI102'!B222</f>
        <v>46273.677083333343</v>
      </c>
      <c r="C225">
        <f>'TI102'!C222</f>
        <v>11707574</v>
      </c>
      <c r="D225">
        <f>'TI102'!J222</f>
        <v>2</v>
      </c>
      <c r="E225">
        <f>'TI102'!Q222</f>
        <v>1</v>
      </c>
      <c r="F225" t="str">
        <f t="shared" si="18"/>
        <v>59658</v>
      </c>
      <c r="G225">
        <f t="shared" si="19"/>
        <v>256</v>
      </c>
      <c r="H225" t="str">
        <f t="shared" si="20"/>
        <v>SH0908-1045</v>
      </c>
      <c r="I225" t="str">
        <f t="shared" si="21"/>
        <v>SH0908-1045</v>
      </c>
      <c r="J225" s="34">
        <f t="shared" si="22"/>
        <v>72686</v>
      </c>
      <c r="K225" t="str">
        <f t="shared" si="23"/>
        <v>SH0908-1045</v>
      </c>
    </row>
    <row r="226" spans="1:11" ht="15" customHeight="1" x14ac:dyDescent="0.35">
      <c r="A226">
        <f>'TI102'!A223</f>
        <v>1</v>
      </c>
      <c r="B226" s="26">
        <f>'TI102'!B223</f>
        <v>46273.677083333343</v>
      </c>
      <c r="C226">
        <f>'TI102'!C223</f>
        <v>11707575</v>
      </c>
      <c r="D226">
        <f>'TI102'!J223</f>
        <v>1</v>
      </c>
      <c r="E226">
        <f>'TI102'!Q223</f>
        <v>1</v>
      </c>
      <c r="F226" t="str">
        <f t="shared" si="18"/>
        <v>60003</v>
      </c>
      <c r="G226">
        <f t="shared" si="19"/>
        <v>276</v>
      </c>
      <c r="H226" t="str">
        <f t="shared" si="20"/>
        <v>SH0908-1054</v>
      </c>
      <c r="I226" t="str">
        <f t="shared" si="21"/>
        <v>SH0908-1054</v>
      </c>
      <c r="J226" s="34">
        <f t="shared" si="22"/>
        <v>72686</v>
      </c>
      <c r="K226" t="str">
        <f t="shared" si="23"/>
        <v>SH0908-1054</v>
      </c>
    </row>
    <row r="227" spans="1:11" ht="15" customHeight="1" x14ac:dyDescent="0.35">
      <c r="A227">
        <f>'TI102'!A224</f>
        <v>1</v>
      </c>
      <c r="B227" s="26">
        <f>'TI102'!B224</f>
        <v>46273.677083333343</v>
      </c>
      <c r="C227">
        <f>'TI102'!C224</f>
        <v>11707576</v>
      </c>
      <c r="D227">
        <f>'TI102'!J224</f>
        <v>1</v>
      </c>
      <c r="E227">
        <f>'TI102'!Q224</f>
        <v>1</v>
      </c>
      <c r="F227" t="str">
        <f t="shared" si="18"/>
        <v>60003</v>
      </c>
      <c r="G227">
        <f t="shared" si="19"/>
        <v>276</v>
      </c>
      <c r="H227" t="str">
        <f t="shared" si="20"/>
        <v>SH0908-1054</v>
      </c>
      <c r="I227" t="str">
        <f t="shared" si="21"/>
        <v>SH0908-1054</v>
      </c>
      <c r="J227" s="34">
        <f t="shared" si="22"/>
        <v>72686</v>
      </c>
      <c r="K227" t="str">
        <f t="shared" si="23"/>
        <v>SH0908-1054</v>
      </c>
    </row>
    <row r="228" spans="1:11" ht="15" customHeight="1" x14ac:dyDescent="0.35">
      <c r="A228">
        <f>'TI102'!A225</f>
        <v>1</v>
      </c>
      <c r="B228" s="26">
        <f>'TI102'!B225</f>
        <v>46273.677083333343</v>
      </c>
      <c r="C228">
        <f>'TI102'!C225</f>
        <v>11707577</v>
      </c>
      <c r="D228">
        <f>'TI102'!J225</f>
        <v>1</v>
      </c>
      <c r="E228">
        <f>'TI102'!Q225</f>
        <v>3</v>
      </c>
      <c r="F228" t="str">
        <f t="shared" si="18"/>
        <v>60003</v>
      </c>
      <c r="G228">
        <f t="shared" si="19"/>
        <v>276</v>
      </c>
      <c r="H228" t="str">
        <f t="shared" si="20"/>
        <v>SH0908-1054</v>
      </c>
      <c r="I228" t="str">
        <f t="shared" si="21"/>
        <v>SH0908-1054</v>
      </c>
      <c r="J228" s="34">
        <f t="shared" si="22"/>
        <v>72686</v>
      </c>
      <c r="K228" t="str">
        <f t="shared" si="23"/>
        <v>SH0908-1054</v>
      </c>
    </row>
    <row r="229" spans="1:11" ht="15" customHeight="1" x14ac:dyDescent="0.35">
      <c r="A229">
        <f>'TI102'!A226</f>
        <v>1</v>
      </c>
      <c r="B229" s="26">
        <f>'TI102'!B226</f>
        <v>46273.677083333343</v>
      </c>
      <c r="C229">
        <f>'TI102'!C226</f>
        <v>11707578</v>
      </c>
      <c r="D229">
        <f>'TI102'!J226</f>
        <v>1</v>
      </c>
      <c r="E229">
        <f>'TI102'!Q226</f>
        <v>1</v>
      </c>
      <c r="F229" t="str">
        <f t="shared" si="18"/>
        <v>60003</v>
      </c>
      <c r="G229">
        <f t="shared" si="19"/>
        <v>276</v>
      </c>
      <c r="H229" t="str">
        <f t="shared" si="20"/>
        <v>SH0908-1054</v>
      </c>
      <c r="I229" t="str">
        <f t="shared" si="21"/>
        <v>SH0908-1054</v>
      </c>
      <c r="J229" s="34">
        <f t="shared" si="22"/>
        <v>72686</v>
      </c>
      <c r="K229" t="str">
        <f t="shared" si="23"/>
        <v>SH0908-1054</v>
      </c>
    </row>
    <row r="230" spans="1:11" ht="15" customHeight="1" x14ac:dyDescent="0.35">
      <c r="A230">
        <f>'TI102'!A227</f>
        <v>1</v>
      </c>
      <c r="B230" s="26">
        <f>'TI102'!B227</f>
        <v>46273.677083333343</v>
      </c>
      <c r="C230">
        <f>'TI102'!C227</f>
        <v>11707579</v>
      </c>
      <c r="D230">
        <f>'TI102'!J227</f>
        <v>1</v>
      </c>
      <c r="E230">
        <f>'TI102'!Q227</f>
        <v>1</v>
      </c>
      <c r="F230" t="str">
        <f t="shared" si="18"/>
        <v>60003</v>
      </c>
      <c r="G230">
        <f t="shared" si="19"/>
        <v>276</v>
      </c>
      <c r="H230" t="str">
        <f t="shared" si="20"/>
        <v>SH0908-1054</v>
      </c>
      <c r="I230" t="str">
        <f t="shared" si="21"/>
        <v>SH0908-1054</v>
      </c>
      <c r="J230" s="34">
        <f t="shared" si="22"/>
        <v>72686</v>
      </c>
      <c r="K230" t="str">
        <f t="shared" si="23"/>
        <v>SH0908-1054</v>
      </c>
    </row>
    <row r="231" spans="1:11" ht="15" customHeight="1" x14ac:dyDescent="0.35">
      <c r="A231">
        <f>'TI102'!A228</f>
        <v>1</v>
      </c>
      <c r="B231" s="26">
        <f>'TI102'!B228</f>
        <v>46273.677083333343</v>
      </c>
      <c r="C231">
        <f>'TI102'!C228</f>
        <v>11707580</v>
      </c>
      <c r="D231">
        <f>'TI102'!J228</f>
        <v>1</v>
      </c>
      <c r="E231">
        <f>'TI102'!Q228</f>
        <v>1</v>
      </c>
      <c r="F231" t="str">
        <f t="shared" si="18"/>
        <v>60003</v>
      </c>
      <c r="G231">
        <f t="shared" si="19"/>
        <v>276</v>
      </c>
      <c r="H231" t="str">
        <f t="shared" si="20"/>
        <v>SH0908-1054</v>
      </c>
      <c r="I231" t="str">
        <f t="shared" si="21"/>
        <v>SH0908-1054</v>
      </c>
      <c r="J231" s="34">
        <f t="shared" si="22"/>
        <v>72686</v>
      </c>
      <c r="K231" t="str">
        <f t="shared" si="23"/>
        <v>SH0908-1054</v>
      </c>
    </row>
    <row r="232" spans="1:11" ht="15" customHeight="1" x14ac:dyDescent="0.35">
      <c r="A232">
        <f>'TI102'!A229</f>
        <v>1</v>
      </c>
      <c r="B232" s="26">
        <f>'TI102'!B229</f>
        <v>46273.677083333343</v>
      </c>
      <c r="C232">
        <f>'TI102'!C229</f>
        <v>11707581</v>
      </c>
      <c r="D232">
        <f>'TI102'!J229</f>
        <v>2</v>
      </c>
      <c r="E232">
        <f>'TI102'!Q229</f>
        <v>1</v>
      </c>
      <c r="F232" t="str">
        <f t="shared" si="18"/>
        <v>60003</v>
      </c>
      <c r="G232">
        <f t="shared" si="19"/>
        <v>276</v>
      </c>
      <c r="H232" t="str">
        <f t="shared" si="20"/>
        <v>SH0908-1054</v>
      </c>
      <c r="I232" t="str">
        <f t="shared" si="21"/>
        <v>SH0908-1054</v>
      </c>
      <c r="J232" s="34">
        <f t="shared" si="22"/>
        <v>72686</v>
      </c>
      <c r="K232" t="str">
        <f t="shared" si="23"/>
        <v>SH0908-1054</v>
      </c>
    </row>
    <row r="233" spans="1:11" ht="15" customHeight="1" x14ac:dyDescent="0.35">
      <c r="A233">
        <f>'TI102'!A230</f>
        <v>1</v>
      </c>
      <c r="B233" s="26">
        <f>'TI102'!B230</f>
        <v>46273.677083333343</v>
      </c>
      <c r="C233">
        <f>'TI102'!C230</f>
        <v>11707582</v>
      </c>
      <c r="D233">
        <f>'TI102'!J230</f>
        <v>1</v>
      </c>
      <c r="E233">
        <f>'TI102'!Q230</f>
        <v>1</v>
      </c>
      <c r="F233" t="str">
        <f t="shared" si="18"/>
        <v>60028</v>
      </c>
      <c r="G233">
        <f t="shared" si="19"/>
        <v>278</v>
      </c>
      <c r="H233" t="str">
        <f t="shared" si="20"/>
        <v>SH0908-1054</v>
      </c>
      <c r="I233" t="str">
        <f t="shared" si="21"/>
        <v>SH0908-1054</v>
      </c>
      <c r="J233" s="34">
        <f t="shared" si="22"/>
        <v>72686</v>
      </c>
      <c r="K233" t="str">
        <f t="shared" si="23"/>
        <v>SH0908-1054</v>
      </c>
    </row>
    <row r="234" spans="1:11" ht="15" customHeight="1" x14ac:dyDescent="0.35">
      <c r="A234">
        <f>'TI102'!A231</f>
        <v>1</v>
      </c>
      <c r="B234" s="26">
        <f>'TI102'!B231</f>
        <v>46273.677083333343</v>
      </c>
      <c r="C234">
        <f>'TI102'!C231</f>
        <v>11707583</v>
      </c>
      <c r="D234">
        <f>'TI102'!J231</f>
        <v>1</v>
      </c>
      <c r="E234">
        <f>'TI102'!Q231</f>
        <v>3</v>
      </c>
      <c r="F234" t="str">
        <f t="shared" si="18"/>
        <v>59867</v>
      </c>
      <c r="G234">
        <f t="shared" si="19"/>
        <v>290</v>
      </c>
      <c r="H234" t="str">
        <f t="shared" si="20"/>
        <v>SH0908-1057</v>
      </c>
      <c r="I234" t="str">
        <f t="shared" si="21"/>
        <v>SH0908-1057</v>
      </c>
      <c r="J234" s="34">
        <f t="shared" si="22"/>
        <v>72686</v>
      </c>
      <c r="K234" t="str">
        <f t="shared" si="23"/>
        <v>SH0908-1057</v>
      </c>
    </row>
    <row r="235" spans="1:11" ht="15" customHeight="1" x14ac:dyDescent="0.35">
      <c r="A235">
        <f>'TI102'!A232</f>
        <v>1</v>
      </c>
      <c r="B235" s="26">
        <f>'TI102'!B232</f>
        <v>46273.677083333343</v>
      </c>
      <c r="C235">
        <f>'TI102'!C232</f>
        <v>11707584</v>
      </c>
      <c r="D235">
        <f>'TI102'!J232</f>
        <v>2</v>
      </c>
      <c r="E235">
        <f>'TI102'!Q232</f>
        <v>1</v>
      </c>
      <c r="F235" t="str">
        <f t="shared" si="18"/>
        <v>59958</v>
      </c>
      <c r="G235">
        <f t="shared" si="19"/>
        <v>291</v>
      </c>
      <c r="H235" t="str">
        <f t="shared" si="20"/>
        <v>SH0908-1057</v>
      </c>
      <c r="I235" t="str">
        <f t="shared" si="21"/>
        <v>SH0908-1057</v>
      </c>
      <c r="J235" s="34">
        <f t="shared" si="22"/>
        <v>72686</v>
      </c>
      <c r="K235" t="str">
        <f t="shared" si="23"/>
        <v>SH0908-1057</v>
      </c>
    </row>
    <row r="236" spans="1:11" ht="15" customHeight="1" x14ac:dyDescent="0.35">
      <c r="A236">
        <f>'TI102'!A233</f>
        <v>1</v>
      </c>
      <c r="B236" s="26">
        <f>'TI102'!B233</f>
        <v>46273.677083333343</v>
      </c>
      <c r="C236">
        <f>'TI102'!C233</f>
        <v>11707585</v>
      </c>
      <c r="D236">
        <f>'TI102'!J233</f>
        <v>1</v>
      </c>
      <c r="E236">
        <f>'TI102'!Q233</f>
        <v>4</v>
      </c>
      <c r="F236" t="str">
        <f t="shared" si="18"/>
        <v>59989</v>
      </c>
      <c r="G236">
        <f t="shared" si="19"/>
        <v>292</v>
      </c>
      <c r="H236" t="str">
        <f t="shared" si="20"/>
        <v>SH0908-1057</v>
      </c>
      <c r="I236" t="str">
        <f t="shared" si="21"/>
        <v>SH0908-1057</v>
      </c>
      <c r="J236" s="34">
        <f t="shared" si="22"/>
        <v>72686</v>
      </c>
      <c r="K236" t="str">
        <f t="shared" si="23"/>
        <v>SH0908-1057</v>
      </c>
    </row>
    <row r="237" spans="1:11" ht="15" customHeight="1" x14ac:dyDescent="0.35">
      <c r="A237">
        <f>'TI102'!A234</f>
        <v>1</v>
      </c>
      <c r="B237" s="26">
        <f>'TI102'!B234</f>
        <v>46273.677083333343</v>
      </c>
      <c r="C237">
        <f>'TI102'!C234</f>
        <v>11707586</v>
      </c>
      <c r="D237">
        <f>'TI102'!J234</f>
        <v>1</v>
      </c>
      <c r="E237">
        <f>'TI102'!Q234</f>
        <v>1</v>
      </c>
      <c r="F237" t="str">
        <f t="shared" si="18"/>
        <v>60001</v>
      </c>
      <c r="G237">
        <f t="shared" si="19"/>
        <v>293</v>
      </c>
      <c r="H237" t="str">
        <f t="shared" si="20"/>
        <v>SH0908-1057</v>
      </c>
      <c r="I237" t="str">
        <f t="shared" si="21"/>
        <v>SH0908-1057</v>
      </c>
      <c r="J237" s="34">
        <f t="shared" si="22"/>
        <v>72686</v>
      </c>
      <c r="K237" t="str">
        <f t="shared" si="23"/>
        <v>SH0908-1057</v>
      </c>
    </row>
    <row r="238" spans="1:11" ht="15" customHeight="1" x14ac:dyDescent="0.35">
      <c r="A238">
        <f>'TI102'!A235</f>
        <v>1</v>
      </c>
      <c r="B238" s="26">
        <f>'TI102'!B235</f>
        <v>46273.677083333343</v>
      </c>
      <c r="C238">
        <f>'TI102'!C235</f>
        <v>11707587</v>
      </c>
      <c r="D238">
        <f>'TI102'!J235</f>
        <v>1</v>
      </c>
      <c r="E238">
        <f>'TI102'!Q235</f>
        <v>1</v>
      </c>
      <c r="F238" t="str">
        <f t="shared" si="18"/>
        <v>60007</v>
      </c>
      <c r="G238">
        <f t="shared" si="19"/>
        <v>294</v>
      </c>
      <c r="H238" t="str">
        <f t="shared" si="20"/>
        <v>SH0908-1057</v>
      </c>
      <c r="I238" t="str">
        <f t="shared" si="21"/>
        <v>SH0908-1057</v>
      </c>
      <c r="J238" s="34">
        <f t="shared" si="22"/>
        <v>72686</v>
      </c>
      <c r="K238" t="str">
        <f t="shared" si="23"/>
        <v>SH0908-1057</v>
      </c>
    </row>
    <row r="239" spans="1:11" ht="15" customHeight="1" x14ac:dyDescent="0.35">
      <c r="A239">
        <f>'TI102'!A236</f>
        <v>1</v>
      </c>
      <c r="B239" s="26">
        <f>'TI102'!B236</f>
        <v>46273.677083333343</v>
      </c>
      <c r="C239">
        <f>'TI102'!C236</f>
        <v>11707588</v>
      </c>
      <c r="D239">
        <f>'TI102'!J236</f>
        <v>2</v>
      </c>
      <c r="E239">
        <f>'TI102'!Q236</f>
        <v>5</v>
      </c>
      <c r="F239" t="str">
        <f t="shared" si="18"/>
        <v>59860</v>
      </c>
      <c r="G239">
        <f t="shared" si="19"/>
        <v>325</v>
      </c>
      <c r="H239" t="str">
        <f t="shared" si="20"/>
        <v>SH0908-1069</v>
      </c>
      <c r="I239" t="str">
        <f t="shared" si="21"/>
        <v>SH0908-1069</v>
      </c>
      <c r="J239" s="34">
        <f t="shared" si="22"/>
        <v>72686</v>
      </c>
      <c r="K239" t="str">
        <f t="shared" si="23"/>
        <v>SH0908-1069</v>
      </c>
    </row>
    <row r="240" spans="1:11" ht="15" customHeight="1" x14ac:dyDescent="0.35">
      <c r="A240">
        <f>'TI102'!A237</f>
        <v>1</v>
      </c>
      <c r="B240" s="26">
        <f>'TI102'!B237</f>
        <v>46273.677083333343</v>
      </c>
      <c r="C240">
        <f>'TI102'!C237</f>
        <v>11707589</v>
      </c>
      <c r="D240">
        <f>'TI102'!J237</f>
        <v>1</v>
      </c>
      <c r="E240">
        <f>'TI102'!Q237</f>
        <v>4</v>
      </c>
      <c r="F240" t="str">
        <f t="shared" si="18"/>
        <v>59871</v>
      </c>
      <c r="G240">
        <f t="shared" si="19"/>
        <v>326</v>
      </c>
      <c r="H240" t="str">
        <f t="shared" si="20"/>
        <v>SH0908-1069</v>
      </c>
      <c r="I240" t="str">
        <f t="shared" si="21"/>
        <v>SH0908-1069</v>
      </c>
      <c r="J240" s="34">
        <f t="shared" si="22"/>
        <v>72686</v>
      </c>
      <c r="K240" t="str">
        <f t="shared" si="23"/>
        <v>SH0908-1069</v>
      </c>
    </row>
    <row r="241" spans="1:11" ht="15" customHeight="1" x14ac:dyDescent="0.35">
      <c r="A241">
        <f>'TI102'!A238</f>
        <v>1</v>
      </c>
      <c r="B241" s="26">
        <f>'TI102'!B238</f>
        <v>46273.677083333343</v>
      </c>
      <c r="C241">
        <f>'TI102'!C238</f>
        <v>11707590</v>
      </c>
      <c r="D241">
        <f>'TI102'!J238</f>
        <v>1</v>
      </c>
      <c r="E241">
        <f>'TI102'!Q238</f>
        <v>3</v>
      </c>
      <c r="F241" t="str">
        <f t="shared" si="18"/>
        <v>59871</v>
      </c>
      <c r="G241">
        <f t="shared" si="19"/>
        <v>326</v>
      </c>
      <c r="H241" t="str">
        <f t="shared" si="20"/>
        <v>SH0908-1069</v>
      </c>
      <c r="I241" t="str">
        <f t="shared" si="21"/>
        <v>SH0908-1069</v>
      </c>
      <c r="J241" s="34">
        <f t="shared" si="22"/>
        <v>72686</v>
      </c>
      <c r="K241" t="str">
        <f t="shared" si="23"/>
        <v>SH0908-1069</v>
      </c>
    </row>
    <row r="242" spans="1:11" ht="15" customHeight="1" x14ac:dyDescent="0.35">
      <c r="A242">
        <f>'TI102'!A239</f>
        <v>1</v>
      </c>
      <c r="B242" s="26">
        <f>'TI102'!B239</f>
        <v>46273.677083333343</v>
      </c>
      <c r="C242">
        <f>'TI102'!C239</f>
        <v>11707591</v>
      </c>
      <c r="D242">
        <f>'TI102'!J239</f>
        <v>1</v>
      </c>
      <c r="E242">
        <f>'TI102'!Q239</f>
        <v>1</v>
      </c>
      <c r="F242" t="str">
        <f t="shared" si="18"/>
        <v>59945</v>
      </c>
      <c r="G242">
        <f t="shared" si="19"/>
        <v>327</v>
      </c>
      <c r="H242" t="str">
        <f t="shared" si="20"/>
        <v>SH0908-1069</v>
      </c>
      <c r="I242" t="str">
        <f t="shared" si="21"/>
        <v>SH0908-1069</v>
      </c>
      <c r="J242" s="34">
        <f t="shared" si="22"/>
        <v>72686</v>
      </c>
      <c r="K242" t="str">
        <f t="shared" si="23"/>
        <v>SH0908-1069</v>
      </c>
    </row>
    <row r="243" spans="1:11" ht="15" customHeight="1" x14ac:dyDescent="0.35">
      <c r="A243">
        <f>'TI102'!A240</f>
        <v>1</v>
      </c>
      <c r="B243" s="26">
        <f>'TI102'!B240</f>
        <v>46273.677083333343</v>
      </c>
      <c r="C243">
        <f>'TI102'!C240</f>
        <v>11707592</v>
      </c>
      <c r="D243">
        <f>'TI102'!J240</f>
        <v>1</v>
      </c>
      <c r="E243">
        <f>'TI102'!Q240</f>
        <v>2</v>
      </c>
      <c r="F243" t="str">
        <f t="shared" si="18"/>
        <v>59945</v>
      </c>
      <c r="G243">
        <f t="shared" si="19"/>
        <v>327</v>
      </c>
      <c r="H243" t="str">
        <f t="shared" si="20"/>
        <v>SH0908-1069</v>
      </c>
      <c r="I243" t="str">
        <f t="shared" si="21"/>
        <v>SH0908-1069</v>
      </c>
      <c r="J243" s="34">
        <f t="shared" si="22"/>
        <v>72686</v>
      </c>
      <c r="K243" t="str">
        <f t="shared" si="23"/>
        <v>SH0908-1069</v>
      </c>
    </row>
    <row r="244" spans="1:11" ht="15" customHeight="1" x14ac:dyDescent="0.35">
      <c r="A244">
        <f>'TI102'!A241</f>
        <v>1</v>
      </c>
      <c r="B244" s="26">
        <f>'TI102'!B241</f>
        <v>46273.677083333343</v>
      </c>
      <c r="C244">
        <f>'TI102'!C241</f>
        <v>11707593</v>
      </c>
      <c r="D244">
        <f>'TI102'!J241</f>
        <v>1</v>
      </c>
      <c r="E244">
        <f>'TI102'!Q241</f>
        <v>1</v>
      </c>
      <c r="F244" t="str">
        <f t="shared" si="18"/>
        <v>60126</v>
      </c>
      <c r="G244">
        <f t="shared" si="19"/>
        <v>354</v>
      </c>
      <c r="H244" t="str">
        <f t="shared" si="20"/>
        <v>SH0908-1083</v>
      </c>
      <c r="I244" t="str">
        <f t="shared" si="21"/>
        <v>SH0908-1083</v>
      </c>
      <c r="J244" s="34">
        <f t="shared" si="22"/>
        <v>72686</v>
      </c>
      <c r="K244" t="str">
        <f t="shared" si="23"/>
        <v>SH0908-1083</v>
      </c>
    </row>
    <row r="245" spans="1:11" ht="15" customHeight="1" x14ac:dyDescent="0.35">
      <c r="A245">
        <f>'TI102'!A242</f>
        <v>1</v>
      </c>
      <c r="B245" s="26">
        <f>'TI102'!B242</f>
        <v>46273.677083333343</v>
      </c>
      <c r="C245">
        <f>'TI102'!C242</f>
        <v>11707594</v>
      </c>
      <c r="D245">
        <f>'TI102'!J242</f>
        <v>1</v>
      </c>
      <c r="E245">
        <f>'TI102'!Q242</f>
        <v>1</v>
      </c>
      <c r="F245" t="str">
        <f t="shared" si="18"/>
        <v>60126</v>
      </c>
      <c r="G245">
        <f t="shared" si="19"/>
        <v>354</v>
      </c>
      <c r="H245" t="str">
        <f t="shared" si="20"/>
        <v>SH0908-1083</v>
      </c>
      <c r="I245" t="str">
        <f t="shared" si="21"/>
        <v>SH0908-1083</v>
      </c>
      <c r="J245" s="34">
        <f t="shared" si="22"/>
        <v>72686</v>
      </c>
      <c r="K245" t="str">
        <f t="shared" si="23"/>
        <v>SH0908-1083</v>
      </c>
    </row>
    <row r="246" spans="1:11" ht="15" customHeight="1" x14ac:dyDescent="0.35">
      <c r="A246">
        <f>'TI102'!A243</f>
        <v>1</v>
      </c>
      <c r="B246" s="26">
        <f>'TI102'!B243</f>
        <v>46273.677083333343</v>
      </c>
      <c r="C246">
        <f>'TI102'!C243</f>
        <v>11707785</v>
      </c>
      <c r="D246">
        <f>'TI102'!J243</f>
        <v>5</v>
      </c>
      <c r="E246">
        <f>'TI102'!Q243</f>
        <v>15</v>
      </c>
      <c r="F246" t="str">
        <f t="shared" si="18"/>
        <v>59880</v>
      </c>
      <c r="G246">
        <f t="shared" si="19"/>
        <v>360</v>
      </c>
      <c r="H246" t="str">
        <f t="shared" si="20"/>
        <v>SH0908-1888</v>
      </c>
      <c r="I246" t="str">
        <f t="shared" si="21"/>
        <v>SH0908-1888</v>
      </c>
      <c r="J246" s="34">
        <f t="shared" si="22"/>
        <v>72686</v>
      </c>
      <c r="K246" t="str">
        <f t="shared" si="23"/>
        <v>SH0908-1888</v>
      </c>
    </row>
    <row r="247" spans="1:11" ht="15" customHeight="1" x14ac:dyDescent="0.35">
      <c r="A247">
        <f>'TI102'!A244</f>
        <v>1</v>
      </c>
      <c r="B247" s="26">
        <f>'TI102'!B244</f>
        <v>46273.677083333343</v>
      </c>
      <c r="C247">
        <f>'TI102'!C244</f>
        <v>11707889</v>
      </c>
      <c r="D247">
        <f>'TI102'!J244</f>
        <v>1</v>
      </c>
      <c r="E247">
        <f>'TI102'!Q244</f>
        <v>5</v>
      </c>
      <c r="F247" t="str">
        <f t="shared" si="18"/>
        <v>58471</v>
      </c>
      <c r="G247">
        <f t="shared" si="19"/>
        <v>361</v>
      </c>
      <c r="H247" t="str">
        <f t="shared" si="20"/>
        <v>SH0908-1888</v>
      </c>
      <c r="I247" t="str">
        <f t="shared" si="21"/>
        <v>SH0908-1888</v>
      </c>
      <c r="J247" s="34">
        <f t="shared" si="22"/>
        <v>72686</v>
      </c>
      <c r="K247" t="str">
        <f t="shared" si="23"/>
        <v>SH0908-1888</v>
      </c>
    </row>
    <row r="248" spans="1:11" ht="15" customHeight="1" x14ac:dyDescent="0.35">
      <c r="A248">
        <f>'TI102'!A245</f>
        <v>1</v>
      </c>
      <c r="B248" s="26">
        <f>'TI102'!B245</f>
        <v>46273.677083333343</v>
      </c>
      <c r="C248">
        <f>'TI102'!C245</f>
        <v>11707891</v>
      </c>
      <c r="D248">
        <f>'TI102'!J245</f>
        <v>1</v>
      </c>
      <c r="E248">
        <f>'TI102'!Q245</f>
        <v>1</v>
      </c>
      <c r="F248" t="str">
        <f t="shared" si="18"/>
        <v>58548</v>
      </c>
      <c r="G248">
        <f t="shared" si="19"/>
        <v>362</v>
      </c>
      <c r="H248" t="str">
        <f t="shared" si="20"/>
        <v>SH0908-1888</v>
      </c>
      <c r="I248" t="str">
        <f t="shared" si="21"/>
        <v>SH0908-1888</v>
      </c>
      <c r="J248" s="34">
        <f t="shared" si="22"/>
        <v>72686</v>
      </c>
      <c r="K248" t="str">
        <f t="shared" si="23"/>
        <v>SH0908-1888</v>
      </c>
    </row>
    <row r="249" spans="1:11" ht="15" customHeight="1" x14ac:dyDescent="0.35">
      <c r="A249">
        <f>'TI102'!A246</f>
        <v>1</v>
      </c>
      <c r="B249" s="26">
        <f>'TI102'!B246</f>
        <v>46273.677083333343</v>
      </c>
      <c r="C249">
        <f>'TI102'!C246</f>
        <v>11707892</v>
      </c>
      <c r="D249">
        <f>'TI102'!J246</f>
        <v>1</v>
      </c>
      <c r="E249">
        <f>'TI102'!Q246</f>
        <v>2</v>
      </c>
      <c r="F249" t="str">
        <f t="shared" si="18"/>
        <v>58863</v>
      </c>
      <c r="G249">
        <f t="shared" si="19"/>
        <v>363</v>
      </c>
      <c r="H249" t="str">
        <f t="shared" si="20"/>
        <v>SH0908-1888</v>
      </c>
      <c r="I249" t="str">
        <f t="shared" si="21"/>
        <v>SH0908-1888</v>
      </c>
      <c r="J249" s="34">
        <f t="shared" si="22"/>
        <v>72686</v>
      </c>
      <c r="K249" t="str">
        <f t="shared" si="23"/>
        <v>SH0908-1888</v>
      </c>
    </row>
    <row r="250" spans="1:11" ht="15" customHeight="1" x14ac:dyDescent="0.35">
      <c r="A250">
        <f>'TI102'!A247</f>
        <v>1</v>
      </c>
      <c r="B250" s="26">
        <f>'TI102'!B247</f>
        <v>46273.677083333343</v>
      </c>
      <c r="C250">
        <f>'TI102'!C247</f>
        <v>11707894</v>
      </c>
      <c r="D250">
        <f>'TI102'!J247</f>
        <v>1</v>
      </c>
      <c r="E250">
        <f>'TI102'!Q247</f>
        <v>4</v>
      </c>
      <c r="F250" t="str">
        <f t="shared" si="18"/>
        <v>58911</v>
      </c>
      <c r="G250">
        <f t="shared" si="19"/>
        <v>364</v>
      </c>
      <c r="H250" t="str">
        <f t="shared" si="20"/>
        <v>SH0908-1888</v>
      </c>
      <c r="I250" t="str">
        <f t="shared" si="21"/>
        <v>SH0908-1888</v>
      </c>
      <c r="J250" s="34">
        <f t="shared" si="22"/>
        <v>72686</v>
      </c>
      <c r="K250" t="str">
        <f t="shared" si="23"/>
        <v>SH0908-1888</v>
      </c>
    </row>
    <row r="251" spans="1:11" ht="15" customHeight="1" x14ac:dyDescent="0.35">
      <c r="A251">
        <f>'TI102'!A248</f>
        <v>1</v>
      </c>
      <c r="B251" s="26">
        <f>'TI102'!B248</f>
        <v>46273.677083333343</v>
      </c>
      <c r="C251">
        <f>'TI102'!C248</f>
        <v>11707895</v>
      </c>
      <c r="D251">
        <f>'TI102'!J248</f>
        <v>1</v>
      </c>
      <c r="E251">
        <f>'TI102'!Q248</f>
        <v>3</v>
      </c>
      <c r="F251" t="str">
        <f t="shared" si="18"/>
        <v>58911</v>
      </c>
      <c r="G251">
        <f t="shared" si="19"/>
        <v>364</v>
      </c>
      <c r="H251" t="str">
        <f t="shared" si="20"/>
        <v>SH0908-1888</v>
      </c>
      <c r="I251" t="str">
        <f t="shared" si="21"/>
        <v>SH0908-1888</v>
      </c>
      <c r="J251" s="34">
        <f t="shared" si="22"/>
        <v>72686</v>
      </c>
      <c r="K251" t="str">
        <f t="shared" si="23"/>
        <v>SH0908-1888</v>
      </c>
    </row>
    <row r="252" spans="1:11" ht="15" customHeight="1" x14ac:dyDescent="0.35">
      <c r="A252">
        <f>'TI102'!A249</f>
        <v>1</v>
      </c>
      <c r="B252" s="26">
        <f>'TI102'!B249</f>
        <v>46273.677083333343</v>
      </c>
      <c r="C252">
        <f>'TI102'!C249</f>
        <v>11707896</v>
      </c>
      <c r="D252">
        <f>'TI102'!J249</f>
        <v>1</v>
      </c>
      <c r="E252">
        <f>'TI102'!Q249</f>
        <v>1</v>
      </c>
      <c r="F252" t="str">
        <f t="shared" si="18"/>
        <v>58911</v>
      </c>
      <c r="G252">
        <f t="shared" si="19"/>
        <v>364</v>
      </c>
      <c r="H252" t="str">
        <f t="shared" si="20"/>
        <v>SH0908-1888</v>
      </c>
      <c r="I252" t="str">
        <f t="shared" si="21"/>
        <v>SH0908-1888</v>
      </c>
      <c r="J252" s="34">
        <f t="shared" si="22"/>
        <v>72686</v>
      </c>
      <c r="K252" t="str">
        <f t="shared" si="23"/>
        <v>SH0908-1888</v>
      </c>
    </row>
    <row r="253" spans="1:11" ht="15" customHeight="1" x14ac:dyDescent="0.35">
      <c r="A253">
        <f>'TI102'!A250</f>
        <v>1</v>
      </c>
      <c r="B253" s="26">
        <f>'TI102'!B250</f>
        <v>46273.677083333343</v>
      </c>
      <c r="C253">
        <f>'TI102'!C250</f>
        <v>11707898</v>
      </c>
      <c r="D253">
        <f>'TI102'!J250</f>
        <v>1</v>
      </c>
      <c r="E253">
        <f>'TI102'!Q250</f>
        <v>16</v>
      </c>
      <c r="F253" t="str">
        <f t="shared" si="18"/>
        <v>59065</v>
      </c>
      <c r="G253">
        <f t="shared" si="19"/>
        <v>366</v>
      </c>
      <c r="H253" t="str">
        <f t="shared" si="20"/>
        <v>SH0908-1888</v>
      </c>
      <c r="I253" t="str">
        <f t="shared" si="21"/>
        <v>SH0908-1888</v>
      </c>
      <c r="J253" s="34">
        <f t="shared" si="22"/>
        <v>72686</v>
      </c>
      <c r="K253" t="str">
        <f t="shared" si="23"/>
        <v>SH0908-1888</v>
      </c>
    </row>
    <row r="254" spans="1:11" ht="15" customHeight="1" x14ac:dyDescent="0.35">
      <c r="A254">
        <f>'TI102'!A251</f>
        <v>1</v>
      </c>
      <c r="B254" s="26">
        <f>'TI102'!B251</f>
        <v>46273.677083333343</v>
      </c>
      <c r="C254">
        <f>'TI102'!C251</f>
        <v>11707901</v>
      </c>
      <c r="D254">
        <f>'TI102'!J251</f>
        <v>1</v>
      </c>
      <c r="E254">
        <f>'TI102'!Q251</f>
        <v>1</v>
      </c>
      <c r="F254" t="str">
        <f t="shared" si="18"/>
        <v>59292</v>
      </c>
      <c r="G254">
        <f t="shared" si="19"/>
        <v>368</v>
      </c>
      <c r="H254" t="str">
        <f t="shared" si="20"/>
        <v>SH0908-1888</v>
      </c>
      <c r="I254" t="str">
        <f t="shared" si="21"/>
        <v>SH0908-1888</v>
      </c>
      <c r="J254" s="34">
        <f t="shared" si="22"/>
        <v>72686</v>
      </c>
      <c r="K254" t="str">
        <f t="shared" si="23"/>
        <v>SH0908-1888</v>
      </c>
    </row>
    <row r="255" spans="1:11" ht="15" customHeight="1" x14ac:dyDescent="0.35">
      <c r="A255">
        <f>'TI102'!A252</f>
        <v>1</v>
      </c>
      <c r="B255" s="26">
        <f>'TI102'!B252</f>
        <v>46273.677083333343</v>
      </c>
      <c r="C255">
        <f>'TI102'!C252</f>
        <v>11707902</v>
      </c>
      <c r="D255">
        <f>'TI102'!J252</f>
        <v>1</v>
      </c>
      <c r="E255">
        <f>'TI102'!Q252</f>
        <v>2</v>
      </c>
      <c r="F255" t="str">
        <f t="shared" si="18"/>
        <v>59292</v>
      </c>
      <c r="G255">
        <f t="shared" si="19"/>
        <v>368</v>
      </c>
      <c r="H255" t="str">
        <f t="shared" si="20"/>
        <v>SH0908-1888</v>
      </c>
      <c r="I255" t="str">
        <f t="shared" si="21"/>
        <v>SH0908-1888</v>
      </c>
      <c r="J255" s="34">
        <f t="shared" si="22"/>
        <v>72686</v>
      </c>
      <c r="K255" t="str">
        <f t="shared" si="23"/>
        <v>SH0908-1888</v>
      </c>
    </row>
    <row r="256" spans="1:11" ht="15" customHeight="1" x14ac:dyDescent="0.35">
      <c r="A256">
        <f>'TI102'!A253</f>
        <v>1</v>
      </c>
      <c r="B256" s="26">
        <f>'TI102'!B253</f>
        <v>46273.677083333343</v>
      </c>
      <c r="C256">
        <f>'TI102'!C253</f>
        <v>11707903</v>
      </c>
      <c r="D256">
        <f>'TI102'!J253</f>
        <v>1</v>
      </c>
      <c r="E256">
        <f>'TI102'!Q253</f>
        <v>2</v>
      </c>
      <c r="F256" t="str">
        <f t="shared" si="18"/>
        <v>59347</v>
      </c>
      <c r="G256">
        <f t="shared" si="19"/>
        <v>369</v>
      </c>
      <c r="H256" t="str">
        <f t="shared" si="20"/>
        <v>SH0908-1888</v>
      </c>
      <c r="I256" t="str">
        <f t="shared" si="21"/>
        <v>SH0908-1888</v>
      </c>
      <c r="J256" s="34">
        <f t="shared" si="22"/>
        <v>72686</v>
      </c>
      <c r="K256" t="str">
        <f t="shared" si="23"/>
        <v>SH0908-1888</v>
      </c>
    </row>
    <row r="257" spans="1:11" ht="15" customHeight="1" x14ac:dyDescent="0.35">
      <c r="A257">
        <f>'TI102'!A254</f>
        <v>1</v>
      </c>
      <c r="B257" s="26">
        <f>'TI102'!B254</f>
        <v>46273.677083333343</v>
      </c>
      <c r="C257">
        <f>'TI102'!C254</f>
        <v>11707904</v>
      </c>
      <c r="D257">
        <f>'TI102'!J254</f>
        <v>1</v>
      </c>
      <c r="E257">
        <f>'TI102'!Q254</f>
        <v>1</v>
      </c>
      <c r="F257" t="str">
        <f t="shared" si="18"/>
        <v>59347</v>
      </c>
      <c r="G257">
        <f t="shared" si="19"/>
        <v>369</v>
      </c>
      <c r="H257" t="str">
        <f t="shared" si="20"/>
        <v>SH0908-1888</v>
      </c>
      <c r="I257" t="str">
        <f t="shared" si="21"/>
        <v>SH0908-1888</v>
      </c>
      <c r="J257" s="34">
        <f t="shared" si="22"/>
        <v>72686</v>
      </c>
      <c r="K257" t="str">
        <f t="shared" si="23"/>
        <v>SH0908-1888</v>
      </c>
    </row>
    <row r="258" spans="1:11" ht="15" customHeight="1" x14ac:dyDescent="0.35">
      <c r="A258">
        <f>'TI102'!A255</f>
        <v>1</v>
      </c>
      <c r="B258" s="26">
        <f>'TI102'!B255</f>
        <v>46273.677083333343</v>
      </c>
      <c r="C258">
        <f>'TI102'!C255</f>
        <v>11707905</v>
      </c>
      <c r="D258">
        <f>'TI102'!J255</f>
        <v>1</v>
      </c>
      <c r="E258">
        <f>'TI102'!Q255</f>
        <v>3</v>
      </c>
      <c r="F258" t="str">
        <f t="shared" si="18"/>
        <v>59395</v>
      </c>
      <c r="G258">
        <f t="shared" si="19"/>
        <v>370</v>
      </c>
      <c r="H258" t="str">
        <f t="shared" si="20"/>
        <v>SH0908-1888</v>
      </c>
      <c r="I258" t="str">
        <f t="shared" si="21"/>
        <v>SH0908-1888</v>
      </c>
      <c r="J258" s="34">
        <f t="shared" si="22"/>
        <v>72686</v>
      </c>
      <c r="K258" t="str">
        <f t="shared" si="23"/>
        <v>SH0908-1888</v>
      </c>
    </row>
    <row r="259" spans="1:11" ht="15" customHeight="1" x14ac:dyDescent="0.35">
      <c r="A259">
        <f>'TI102'!A256</f>
        <v>1</v>
      </c>
      <c r="B259" s="26">
        <f>'TI102'!B256</f>
        <v>46273.677083333343</v>
      </c>
      <c r="C259">
        <f>'TI102'!C256</f>
        <v>11707906</v>
      </c>
      <c r="D259">
        <f>'TI102'!J256</f>
        <v>1</v>
      </c>
      <c r="E259">
        <f>'TI102'!Q256</f>
        <v>1</v>
      </c>
      <c r="F259" t="str">
        <f t="shared" si="18"/>
        <v>59973</v>
      </c>
      <c r="G259">
        <f t="shared" si="19"/>
        <v>371</v>
      </c>
      <c r="H259" t="str">
        <f t="shared" si="20"/>
        <v>SH0908-1888</v>
      </c>
      <c r="I259" t="str">
        <f t="shared" si="21"/>
        <v>SH0908-1888</v>
      </c>
      <c r="J259" s="34">
        <f t="shared" si="22"/>
        <v>72686</v>
      </c>
      <c r="K259" t="str">
        <f t="shared" si="23"/>
        <v>SH0908-1888</v>
      </c>
    </row>
    <row r="260" spans="1:11" ht="15" customHeight="1" x14ac:dyDescent="0.35">
      <c r="A260">
        <f>'TI102'!A257</f>
        <v>1</v>
      </c>
      <c r="B260" s="26">
        <f>'TI102'!B257</f>
        <v>46273.677083333343</v>
      </c>
      <c r="C260">
        <f>'TI102'!C257</f>
        <v>11707908</v>
      </c>
      <c r="D260">
        <f>'TI102'!J257</f>
        <v>1</v>
      </c>
      <c r="E260">
        <f>'TI102'!Q257</f>
        <v>9</v>
      </c>
      <c r="F260" t="str">
        <f t="shared" si="18"/>
        <v>59993</v>
      </c>
      <c r="G260">
        <f t="shared" si="19"/>
        <v>372</v>
      </c>
      <c r="H260" t="str">
        <f t="shared" si="20"/>
        <v>SH0908-1888</v>
      </c>
      <c r="I260" t="str">
        <f t="shared" si="21"/>
        <v>SH0908-1888</v>
      </c>
      <c r="J260" s="34">
        <f t="shared" si="22"/>
        <v>72686</v>
      </c>
      <c r="K260" t="str">
        <f t="shared" si="23"/>
        <v>SH0908-1888</v>
      </c>
    </row>
    <row r="261" spans="1:11" ht="15" customHeight="1" x14ac:dyDescent="0.35">
      <c r="A261">
        <f>'TI102'!A258</f>
        <v>1</v>
      </c>
      <c r="B261" s="26">
        <f>'TI102'!B258</f>
        <v>46273.677083333343</v>
      </c>
      <c r="C261">
        <f>'TI102'!C258</f>
        <v>11707909</v>
      </c>
      <c r="D261">
        <f>'TI102'!J258</f>
        <v>1</v>
      </c>
      <c r="E261">
        <f>'TI102'!Q258</f>
        <v>5</v>
      </c>
      <c r="F261" t="str">
        <f t="shared" si="18"/>
        <v>59993</v>
      </c>
      <c r="G261">
        <f t="shared" si="19"/>
        <v>372</v>
      </c>
      <c r="H261" t="str">
        <f t="shared" si="20"/>
        <v>SH0908-1888</v>
      </c>
      <c r="I261" t="str">
        <f t="shared" si="21"/>
        <v>SH0908-1888</v>
      </c>
      <c r="J261" s="34">
        <f t="shared" si="22"/>
        <v>72686</v>
      </c>
      <c r="K261" t="str">
        <f t="shared" si="23"/>
        <v>SH0908-1888</v>
      </c>
    </row>
    <row r="262" spans="1:11" ht="15" customHeight="1" x14ac:dyDescent="0.35">
      <c r="A262">
        <f>'TI102'!A259</f>
        <v>1</v>
      </c>
      <c r="B262" s="26">
        <f>'TI102'!B259</f>
        <v>46273.677083333343</v>
      </c>
      <c r="C262">
        <f>'TI102'!C259</f>
        <v>11707910</v>
      </c>
      <c r="D262">
        <f>'TI102'!J259</f>
        <v>1</v>
      </c>
      <c r="E262">
        <f>'TI102'!Q259</f>
        <v>6</v>
      </c>
      <c r="F262" t="str">
        <f t="shared" ref="F262:F325" si="24">INDEX(OM_ORDER,MATCH(C262,OM_TID,0))</f>
        <v>59993</v>
      </c>
      <c r="G262">
        <f t="shared" ref="G262:G325" si="25">MATCH(F262,OR_ID,0)</f>
        <v>372</v>
      </c>
      <c r="H262" t="str">
        <f t="shared" ref="H262:H325" si="26">INDEX(OR_ORIG,G262)</f>
        <v>SH0908-1888</v>
      </c>
      <c r="I262" t="str">
        <f t="shared" ref="I262:I325" si="27">INDEX(OR_SHIP,G262)</f>
        <v>SH0908-1888</v>
      </c>
      <c r="J262" s="34">
        <f t="shared" ref="J262:J325" si="28">IF(INDEX(OR_MOVED,G262)="",DATE(2099,1,1),INDEX(OR_MOVED,G262))</f>
        <v>72686</v>
      </c>
      <c r="K262" t="str">
        <f t="shared" ref="K262:K325" si="29">IF(B262&gt;=J262,I262,H262)</f>
        <v>SH0908-1888</v>
      </c>
    </row>
    <row r="263" spans="1:11" ht="15" customHeight="1" x14ac:dyDescent="0.35">
      <c r="A263">
        <f>'TI102'!A260</f>
        <v>1</v>
      </c>
      <c r="B263" s="26">
        <f>'TI102'!B260</f>
        <v>46273.677083333343</v>
      </c>
      <c r="C263">
        <f>'TI102'!C260</f>
        <v>11707912</v>
      </c>
      <c r="D263">
        <f>'TI102'!J260</f>
        <v>1</v>
      </c>
      <c r="E263">
        <f>'TI102'!Q260</f>
        <v>1</v>
      </c>
      <c r="F263" t="str">
        <f t="shared" si="24"/>
        <v>60023</v>
      </c>
      <c r="G263">
        <f t="shared" si="25"/>
        <v>374</v>
      </c>
      <c r="H263" t="str">
        <f t="shared" si="26"/>
        <v>SH0908-1888</v>
      </c>
      <c r="I263" t="str">
        <f t="shared" si="27"/>
        <v>SH0908-1888</v>
      </c>
      <c r="J263" s="34">
        <f t="shared" si="28"/>
        <v>72686</v>
      </c>
      <c r="K263" t="str">
        <f t="shared" si="29"/>
        <v>SH0908-1888</v>
      </c>
    </row>
    <row r="264" spans="1:11" ht="15" customHeight="1" x14ac:dyDescent="0.35">
      <c r="A264">
        <f>'TI102'!A261</f>
        <v>1</v>
      </c>
      <c r="B264" s="26">
        <f>'TI102'!B261</f>
        <v>46273.677083333343</v>
      </c>
      <c r="C264">
        <f>'TI102'!C261</f>
        <v>11707913</v>
      </c>
      <c r="D264">
        <f>'TI102'!J261</f>
        <v>1</v>
      </c>
      <c r="E264">
        <f>'TI102'!Q261</f>
        <v>2</v>
      </c>
      <c r="F264" t="str">
        <f t="shared" si="24"/>
        <v>60023</v>
      </c>
      <c r="G264">
        <f t="shared" si="25"/>
        <v>374</v>
      </c>
      <c r="H264" t="str">
        <f t="shared" si="26"/>
        <v>SH0908-1888</v>
      </c>
      <c r="I264" t="str">
        <f t="shared" si="27"/>
        <v>SH0908-1888</v>
      </c>
      <c r="J264" s="34">
        <f t="shared" si="28"/>
        <v>72686</v>
      </c>
      <c r="K264" t="str">
        <f t="shared" si="29"/>
        <v>SH0908-1888</v>
      </c>
    </row>
    <row r="265" spans="1:11" ht="15" customHeight="1" x14ac:dyDescent="0.35">
      <c r="A265">
        <f>'TI102'!A262</f>
        <v>1</v>
      </c>
      <c r="B265" s="26">
        <f>'TI102'!B262</f>
        <v>46273.677083333343</v>
      </c>
      <c r="C265">
        <f>'TI102'!C262</f>
        <v>11707914</v>
      </c>
      <c r="D265">
        <f>'TI102'!J262</f>
        <v>1</v>
      </c>
      <c r="E265">
        <f>'TI102'!Q262</f>
        <v>4</v>
      </c>
      <c r="F265" t="str">
        <f t="shared" si="24"/>
        <v>60024</v>
      </c>
      <c r="G265">
        <f t="shared" si="25"/>
        <v>375</v>
      </c>
      <c r="H265" t="str">
        <f t="shared" si="26"/>
        <v>SH0908-1888</v>
      </c>
      <c r="I265" t="str">
        <f t="shared" si="27"/>
        <v>SH0908-1888</v>
      </c>
      <c r="J265" s="34">
        <f t="shared" si="28"/>
        <v>72686</v>
      </c>
      <c r="K265" t="str">
        <f t="shared" si="29"/>
        <v>SH0908-1888</v>
      </c>
    </row>
    <row r="266" spans="1:11" ht="15" customHeight="1" x14ac:dyDescent="0.35">
      <c r="A266">
        <f>'TI102'!A263</f>
        <v>1</v>
      </c>
      <c r="B266" s="26">
        <f>'TI102'!B263</f>
        <v>46273.677083333343</v>
      </c>
      <c r="C266">
        <f>'TI102'!C263</f>
        <v>11707915</v>
      </c>
      <c r="D266">
        <f>'TI102'!J263</f>
        <v>1</v>
      </c>
      <c r="E266">
        <f>'TI102'!Q263</f>
        <v>1</v>
      </c>
      <c r="F266" t="str">
        <f t="shared" si="24"/>
        <v>60024</v>
      </c>
      <c r="G266">
        <f t="shared" si="25"/>
        <v>375</v>
      </c>
      <c r="H266" t="str">
        <f t="shared" si="26"/>
        <v>SH0908-1888</v>
      </c>
      <c r="I266" t="str">
        <f t="shared" si="27"/>
        <v>SH0908-1888</v>
      </c>
      <c r="J266" s="34">
        <f t="shared" si="28"/>
        <v>72686</v>
      </c>
      <c r="K266" t="str">
        <f t="shared" si="29"/>
        <v>SH0908-1888</v>
      </c>
    </row>
    <row r="267" spans="1:11" ht="15" customHeight="1" x14ac:dyDescent="0.35">
      <c r="A267">
        <f>'TI102'!A264</f>
        <v>1</v>
      </c>
      <c r="B267" s="26">
        <f>'TI102'!B264</f>
        <v>46273.677083333343</v>
      </c>
      <c r="C267">
        <f>'TI102'!C264</f>
        <v>11707916</v>
      </c>
      <c r="D267">
        <f>'TI102'!J264</f>
        <v>1</v>
      </c>
      <c r="E267">
        <f>'TI102'!Q264</f>
        <v>10</v>
      </c>
      <c r="F267" t="str">
        <f t="shared" si="24"/>
        <v>60051</v>
      </c>
      <c r="G267">
        <f t="shared" si="25"/>
        <v>376</v>
      </c>
      <c r="H267" t="str">
        <f t="shared" si="26"/>
        <v>SH0908-1888</v>
      </c>
      <c r="I267" t="str">
        <f t="shared" si="27"/>
        <v>SH0908-1888</v>
      </c>
      <c r="J267" s="34">
        <f t="shared" si="28"/>
        <v>72686</v>
      </c>
      <c r="K267" t="str">
        <f t="shared" si="29"/>
        <v>SH0908-1888</v>
      </c>
    </row>
    <row r="268" spans="1:11" ht="15" customHeight="1" x14ac:dyDescent="0.35">
      <c r="A268">
        <f>'TI102'!A265</f>
        <v>1</v>
      </c>
      <c r="B268" s="26">
        <f>'TI102'!B265</f>
        <v>46273.677083333343</v>
      </c>
      <c r="C268">
        <f>'TI102'!C265</f>
        <v>11707917</v>
      </c>
      <c r="D268">
        <f>'TI102'!J265</f>
        <v>1</v>
      </c>
      <c r="E268">
        <f>'TI102'!Q265</f>
        <v>20</v>
      </c>
      <c r="F268" t="str">
        <f t="shared" si="24"/>
        <v>60080</v>
      </c>
      <c r="G268">
        <f t="shared" si="25"/>
        <v>377</v>
      </c>
      <c r="H268" t="str">
        <f t="shared" si="26"/>
        <v>SH0908-1888</v>
      </c>
      <c r="I268" t="str">
        <f t="shared" si="27"/>
        <v>SH0908-1888</v>
      </c>
      <c r="J268" s="34">
        <f t="shared" si="28"/>
        <v>72686</v>
      </c>
      <c r="K268" t="str">
        <f t="shared" si="29"/>
        <v>SH0908-1888</v>
      </c>
    </row>
    <row r="269" spans="1:11" ht="15" customHeight="1" x14ac:dyDescent="0.35">
      <c r="A269">
        <f>'TI102'!A266</f>
        <v>1</v>
      </c>
      <c r="B269" s="26">
        <f>'TI102'!B266</f>
        <v>46273.677083333343</v>
      </c>
      <c r="C269">
        <f>'TI102'!C266</f>
        <v>11707987</v>
      </c>
      <c r="D269">
        <f>'TI102'!J266</f>
        <v>4</v>
      </c>
      <c r="E269">
        <f>'TI102'!Q266</f>
        <v>1</v>
      </c>
      <c r="F269" t="str">
        <f t="shared" si="24"/>
        <v>59979</v>
      </c>
      <c r="G269">
        <f t="shared" si="25"/>
        <v>269</v>
      </c>
      <c r="H269" t="str">
        <f t="shared" si="26"/>
        <v>SH0908-1051</v>
      </c>
      <c r="I269" t="str">
        <f t="shared" si="27"/>
        <v>SH0908-1051</v>
      </c>
      <c r="J269" s="34">
        <f t="shared" si="28"/>
        <v>72686</v>
      </c>
      <c r="K269" t="str">
        <f t="shared" si="29"/>
        <v>SH0908-1051</v>
      </c>
    </row>
    <row r="270" spans="1:11" ht="15" customHeight="1" x14ac:dyDescent="0.35">
      <c r="A270">
        <f>'TI102'!A267</f>
        <v>1</v>
      </c>
      <c r="B270" s="26">
        <f>'TI102'!B267</f>
        <v>46273.677083333343</v>
      </c>
      <c r="C270">
        <f>'TI102'!C267</f>
        <v>11707988</v>
      </c>
      <c r="D270">
        <f>'TI102'!J267</f>
        <v>4</v>
      </c>
      <c r="E270">
        <f>'TI102'!Q267</f>
        <v>1</v>
      </c>
      <c r="F270" t="str">
        <f t="shared" si="24"/>
        <v>59979</v>
      </c>
      <c r="G270">
        <f t="shared" si="25"/>
        <v>269</v>
      </c>
      <c r="H270" t="str">
        <f t="shared" si="26"/>
        <v>SH0908-1051</v>
      </c>
      <c r="I270" t="str">
        <f t="shared" si="27"/>
        <v>SH0908-1051</v>
      </c>
      <c r="J270" s="34">
        <f t="shared" si="28"/>
        <v>72686</v>
      </c>
      <c r="K270" t="str">
        <f t="shared" si="29"/>
        <v>SH0908-1051</v>
      </c>
    </row>
    <row r="271" spans="1:11" ht="15" customHeight="1" x14ac:dyDescent="0.35">
      <c r="A271">
        <f>'TI102'!A268</f>
        <v>1</v>
      </c>
      <c r="B271" s="26">
        <f>'TI102'!B268</f>
        <v>46273.677083333343</v>
      </c>
      <c r="C271">
        <f>'TI102'!C268</f>
        <v>11708005</v>
      </c>
      <c r="D271">
        <f>'TI102'!J268</f>
        <v>4</v>
      </c>
      <c r="E271">
        <f>'TI102'!Q268</f>
        <v>1</v>
      </c>
      <c r="F271" t="str">
        <f t="shared" si="24"/>
        <v>60104</v>
      </c>
      <c r="G271">
        <f t="shared" si="25"/>
        <v>224</v>
      </c>
      <c r="H271" t="str">
        <f t="shared" si="26"/>
        <v>SH0908-1042</v>
      </c>
      <c r="I271" t="str">
        <f t="shared" si="27"/>
        <v>SH0908-1042</v>
      </c>
      <c r="J271" s="34">
        <f t="shared" si="28"/>
        <v>72686</v>
      </c>
      <c r="K271" t="str">
        <f t="shared" si="29"/>
        <v>SH0908-1042</v>
      </c>
    </row>
    <row r="272" spans="1:11" ht="15" customHeight="1" x14ac:dyDescent="0.35">
      <c r="A272">
        <f>'TI102'!A269</f>
        <v>1</v>
      </c>
      <c r="B272" s="26">
        <f>'TI102'!B269</f>
        <v>46273.677083333343</v>
      </c>
      <c r="C272">
        <f>'TI102'!C269</f>
        <v>11708006</v>
      </c>
      <c r="D272">
        <f>'TI102'!J269</f>
        <v>4</v>
      </c>
      <c r="E272">
        <f>'TI102'!Q269</f>
        <v>1</v>
      </c>
      <c r="F272" t="str">
        <f t="shared" si="24"/>
        <v>60104</v>
      </c>
      <c r="G272">
        <f t="shared" si="25"/>
        <v>224</v>
      </c>
      <c r="H272" t="str">
        <f t="shared" si="26"/>
        <v>SH0908-1042</v>
      </c>
      <c r="I272" t="str">
        <f t="shared" si="27"/>
        <v>SH0908-1042</v>
      </c>
      <c r="J272" s="34">
        <f t="shared" si="28"/>
        <v>72686</v>
      </c>
      <c r="K272" t="str">
        <f t="shared" si="29"/>
        <v>SH0908-1042</v>
      </c>
    </row>
    <row r="273" spans="1:11" ht="15" customHeight="1" x14ac:dyDescent="0.35">
      <c r="A273">
        <f>'TI102'!A270</f>
        <v>1</v>
      </c>
      <c r="B273" s="26">
        <f>'TI102'!B270</f>
        <v>46273.677083333343</v>
      </c>
      <c r="C273">
        <f>'TI102'!C270</f>
        <v>11708007</v>
      </c>
      <c r="D273">
        <f>'TI102'!J270</f>
        <v>4</v>
      </c>
      <c r="E273">
        <f>'TI102'!Q270</f>
        <v>2</v>
      </c>
      <c r="F273" t="str">
        <f t="shared" si="24"/>
        <v>60104</v>
      </c>
      <c r="G273">
        <f t="shared" si="25"/>
        <v>224</v>
      </c>
      <c r="H273" t="str">
        <f t="shared" si="26"/>
        <v>SH0908-1042</v>
      </c>
      <c r="I273" t="str">
        <f t="shared" si="27"/>
        <v>SH0908-1042</v>
      </c>
      <c r="J273" s="34">
        <f t="shared" si="28"/>
        <v>72686</v>
      </c>
      <c r="K273" t="str">
        <f t="shared" si="29"/>
        <v>SH0908-1042</v>
      </c>
    </row>
    <row r="274" spans="1:11" ht="15" customHeight="1" x14ac:dyDescent="0.35">
      <c r="A274">
        <f>'TI102'!A271</f>
        <v>1</v>
      </c>
      <c r="B274" s="26">
        <f>'TI102'!B271</f>
        <v>46273.677083333343</v>
      </c>
      <c r="C274">
        <f>'TI102'!C271</f>
        <v>11708008</v>
      </c>
      <c r="D274">
        <f>'TI102'!J271</f>
        <v>4</v>
      </c>
      <c r="E274">
        <f>'TI102'!Q271</f>
        <v>3</v>
      </c>
      <c r="F274" t="str">
        <f t="shared" si="24"/>
        <v>60104</v>
      </c>
      <c r="G274">
        <f t="shared" si="25"/>
        <v>224</v>
      </c>
      <c r="H274" t="str">
        <f t="shared" si="26"/>
        <v>SH0908-1042</v>
      </c>
      <c r="I274" t="str">
        <f t="shared" si="27"/>
        <v>SH0908-1042</v>
      </c>
      <c r="J274" s="34">
        <f t="shared" si="28"/>
        <v>72686</v>
      </c>
      <c r="K274" t="str">
        <f t="shared" si="29"/>
        <v>SH0908-1042</v>
      </c>
    </row>
    <row r="275" spans="1:11" ht="15" customHeight="1" x14ac:dyDescent="0.35">
      <c r="A275">
        <f>'TI102'!A272</f>
        <v>1</v>
      </c>
      <c r="B275" s="26">
        <f>'TI102'!B272</f>
        <v>46273.677083333343</v>
      </c>
      <c r="C275">
        <f>'TI102'!C272</f>
        <v>11708009</v>
      </c>
      <c r="D275">
        <f>'TI102'!J272</f>
        <v>4</v>
      </c>
      <c r="E275">
        <f>'TI102'!Q272</f>
        <v>1</v>
      </c>
      <c r="F275" t="str">
        <f t="shared" si="24"/>
        <v>60104</v>
      </c>
      <c r="G275">
        <f t="shared" si="25"/>
        <v>224</v>
      </c>
      <c r="H275" t="str">
        <f t="shared" si="26"/>
        <v>SH0908-1042</v>
      </c>
      <c r="I275" t="str">
        <f t="shared" si="27"/>
        <v>SH0908-1042</v>
      </c>
      <c r="J275" s="34">
        <f t="shared" si="28"/>
        <v>72686</v>
      </c>
      <c r="K275" t="str">
        <f t="shared" si="29"/>
        <v>SH0908-1042</v>
      </c>
    </row>
    <row r="276" spans="1:11" ht="15" customHeight="1" x14ac:dyDescent="0.35">
      <c r="A276">
        <f>'TI102'!A273</f>
        <v>1</v>
      </c>
      <c r="B276" s="26">
        <f>'TI102'!B273</f>
        <v>46273.677083333343</v>
      </c>
      <c r="C276">
        <f>'TI102'!C273</f>
        <v>11708045</v>
      </c>
      <c r="D276">
        <f>'TI102'!J273</f>
        <v>1</v>
      </c>
      <c r="E276">
        <f>'TI102'!Q273</f>
        <v>1</v>
      </c>
      <c r="F276" t="str">
        <f t="shared" si="24"/>
        <v>59979</v>
      </c>
      <c r="G276">
        <f t="shared" si="25"/>
        <v>269</v>
      </c>
      <c r="H276" t="str">
        <f t="shared" si="26"/>
        <v>SH0908-1051</v>
      </c>
      <c r="I276" t="str">
        <f t="shared" si="27"/>
        <v>SH0908-1051</v>
      </c>
      <c r="J276" s="34">
        <f t="shared" si="28"/>
        <v>72686</v>
      </c>
      <c r="K276" t="str">
        <f t="shared" si="29"/>
        <v>SH0908-1051</v>
      </c>
    </row>
    <row r="277" spans="1:11" ht="15" customHeight="1" x14ac:dyDescent="0.35">
      <c r="A277">
        <f>'TI102'!A274</f>
        <v>1</v>
      </c>
      <c r="B277" s="26">
        <f>'TI102'!B274</f>
        <v>46273.677083333343</v>
      </c>
      <c r="C277">
        <f>'TI102'!C274</f>
        <v>11708046</v>
      </c>
      <c r="D277">
        <f>'TI102'!J274</f>
        <v>1</v>
      </c>
      <c r="E277">
        <f>'TI102'!Q274</f>
        <v>1</v>
      </c>
      <c r="F277" t="str">
        <f t="shared" si="24"/>
        <v>59979</v>
      </c>
      <c r="G277">
        <f t="shared" si="25"/>
        <v>269</v>
      </c>
      <c r="H277" t="str">
        <f t="shared" si="26"/>
        <v>SH0908-1051</v>
      </c>
      <c r="I277" t="str">
        <f t="shared" si="27"/>
        <v>SH0908-1051</v>
      </c>
      <c r="J277" s="34">
        <f t="shared" si="28"/>
        <v>72686</v>
      </c>
      <c r="K277" t="str">
        <f t="shared" si="29"/>
        <v>SH0908-1051</v>
      </c>
    </row>
    <row r="278" spans="1:11" ht="15" customHeight="1" x14ac:dyDescent="0.35">
      <c r="A278">
        <f>'TI102'!A275</f>
        <v>1</v>
      </c>
      <c r="B278" s="26">
        <f>'TI102'!B275</f>
        <v>46273.677083333343</v>
      </c>
      <c r="C278">
        <f>'TI102'!C275</f>
        <v>11708047</v>
      </c>
      <c r="D278">
        <f>'TI102'!J275</f>
        <v>1</v>
      </c>
      <c r="E278">
        <f>'TI102'!Q275</f>
        <v>1</v>
      </c>
      <c r="F278" t="str">
        <f t="shared" si="24"/>
        <v>59979</v>
      </c>
      <c r="G278">
        <f t="shared" si="25"/>
        <v>269</v>
      </c>
      <c r="H278" t="str">
        <f t="shared" si="26"/>
        <v>SH0908-1051</v>
      </c>
      <c r="I278" t="str">
        <f t="shared" si="27"/>
        <v>SH0908-1051</v>
      </c>
      <c r="J278" s="34">
        <f t="shared" si="28"/>
        <v>72686</v>
      </c>
      <c r="K278" t="str">
        <f t="shared" si="29"/>
        <v>SH0908-1051</v>
      </c>
    </row>
    <row r="279" spans="1:11" ht="15" customHeight="1" x14ac:dyDescent="0.35">
      <c r="A279">
        <f>'TI102'!A276</f>
        <v>1</v>
      </c>
      <c r="B279" s="26">
        <f>'TI102'!B276</f>
        <v>46273.677083333343</v>
      </c>
      <c r="C279">
        <f>'TI102'!C276</f>
        <v>11708048</v>
      </c>
      <c r="D279">
        <f>'TI102'!J276</f>
        <v>1</v>
      </c>
      <c r="E279">
        <f>'TI102'!Q276</f>
        <v>2</v>
      </c>
      <c r="F279" t="str">
        <f t="shared" si="24"/>
        <v>59979</v>
      </c>
      <c r="G279">
        <f t="shared" si="25"/>
        <v>269</v>
      </c>
      <c r="H279" t="str">
        <f t="shared" si="26"/>
        <v>SH0908-1051</v>
      </c>
      <c r="I279" t="str">
        <f t="shared" si="27"/>
        <v>SH0908-1051</v>
      </c>
      <c r="J279" s="34">
        <f t="shared" si="28"/>
        <v>72686</v>
      </c>
      <c r="K279" t="str">
        <f t="shared" si="29"/>
        <v>SH0908-1051</v>
      </c>
    </row>
    <row r="280" spans="1:11" ht="15" customHeight="1" x14ac:dyDescent="0.35">
      <c r="A280">
        <f>'TI102'!A277</f>
        <v>1</v>
      </c>
      <c r="B280" s="26">
        <f>'TI102'!B277</f>
        <v>46273.677083333343</v>
      </c>
      <c r="C280">
        <f>'TI102'!C277</f>
        <v>11708049</v>
      </c>
      <c r="D280">
        <f>'TI102'!J277</f>
        <v>1</v>
      </c>
      <c r="E280">
        <f>'TI102'!Q277</f>
        <v>1</v>
      </c>
      <c r="F280" t="str">
        <f t="shared" si="24"/>
        <v>59979</v>
      </c>
      <c r="G280">
        <f t="shared" si="25"/>
        <v>269</v>
      </c>
      <c r="H280" t="str">
        <f t="shared" si="26"/>
        <v>SH0908-1051</v>
      </c>
      <c r="I280" t="str">
        <f t="shared" si="27"/>
        <v>SH0908-1051</v>
      </c>
      <c r="J280" s="34">
        <f t="shared" si="28"/>
        <v>72686</v>
      </c>
      <c r="K280" t="str">
        <f t="shared" si="29"/>
        <v>SH0908-1051</v>
      </c>
    </row>
    <row r="281" spans="1:11" ht="15" customHeight="1" x14ac:dyDescent="0.35">
      <c r="A281">
        <f>'TI102'!A278</f>
        <v>1</v>
      </c>
      <c r="B281" s="26">
        <f>'TI102'!B278</f>
        <v>46273.677083333343</v>
      </c>
      <c r="C281">
        <f>'TI102'!C278</f>
        <v>11708050</v>
      </c>
      <c r="D281">
        <f>'TI102'!J278</f>
        <v>1</v>
      </c>
      <c r="E281">
        <f>'TI102'!Q278</f>
        <v>1</v>
      </c>
      <c r="F281" t="str">
        <f t="shared" si="24"/>
        <v>59979</v>
      </c>
      <c r="G281">
        <f t="shared" si="25"/>
        <v>269</v>
      </c>
      <c r="H281" t="str">
        <f t="shared" si="26"/>
        <v>SH0908-1051</v>
      </c>
      <c r="I281" t="str">
        <f t="shared" si="27"/>
        <v>SH0908-1051</v>
      </c>
      <c r="J281" s="34">
        <f t="shared" si="28"/>
        <v>72686</v>
      </c>
      <c r="K281" t="str">
        <f t="shared" si="29"/>
        <v>SH0908-1051</v>
      </c>
    </row>
    <row r="282" spans="1:11" ht="15" customHeight="1" x14ac:dyDescent="0.35">
      <c r="A282">
        <f>'TI102'!A279</f>
        <v>1</v>
      </c>
      <c r="B282" s="26">
        <f>'TI102'!B279</f>
        <v>46273.677083333343</v>
      </c>
      <c r="C282">
        <f>'TI102'!C279</f>
        <v>11708072</v>
      </c>
      <c r="D282">
        <f>'TI102'!J279</f>
        <v>1</v>
      </c>
      <c r="E282">
        <f>'TI102'!Q279</f>
        <v>1</v>
      </c>
      <c r="F282" t="str">
        <f t="shared" si="24"/>
        <v>60084</v>
      </c>
      <c r="G282">
        <f t="shared" si="25"/>
        <v>225</v>
      </c>
      <c r="H282" t="str">
        <f t="shared" si="26"/>
        <v>SH0908-1042</v>
      </c>
      <c r="I282" t="str">
        <f t="shared" si="27"/>
        <v>SH0908-1042</v>
      </c>
      <c r="J282" s="34">
        <f t="shared" si="28"/>
        <v>72686</v>
      </c>
      <c r="K282" t="str">
        <f t="shared" si="29"/>
        <v>SH0908-1042</v>
      </c>
    </row>
    <row r="283" spans="1:11" ht="15" customHeight="1" x14ac:dyDescent="0.35">
      <c r="A283">
        <f>'TI102'!A280</f>
        <v>1</v>
      </c>
      <c r="B283" s="26">
        <f>'TI102'!B280</f>
        <v>46273.677083333343</v>
      </c>
      <c r="C283">
        <f>'TI102'!C280</f>
        <v>11708073</v>
      </c>
      <c r="D283">
        <f>'TI102'!J280</f>
        <v>1</v>
      </c>
      <c r="E283">
        <f>'TI102'!Q280</f>
        <v>1</v>
      </c>
      <c r="F283" t="str">
        <f t="shared" si="24"/>
        <v>60084</v>
      </c>
      <c r="G283">
        <f t="shared" si="25"/>
        <v>225</v>
      </c>
      <c r="H283" t="str">
        <f t="shared" si="26"/>
        <v>SH0908-1042</v>
      </c>
      <c r="I283" t="str">
        <f t="shared" si="27"/>
        <v>SH0908-1042</v>
      </c>
      <c r="J283" s="34">
        <f t="shared" si="28"/>
        <v>72686</v>
      </c>
      <c r="K283" t="str">
        <f t="shared" si="29"/>
        <v>SH0908-1042</v>
      </c>
    </row>
    <row r="284" spans="1:11" ht="15" customHeight="1" x14ac:dyDescent="0.35">
      <c r="A284">
        <f>'TI102'!A281</f>
        <v>1</v>
      </c>
      <c r="B284" s="26">
        <f>'TI102'!B281</f>
        <v>46273.677083333343</v>
      </c>
      <c r="C284">
        <f>'TI102'!C281</f>
        <v>11708074</v>
      </c>
      <c r="D284">
        <f>'TI102'!J281</f>
        <v>1</v>
      </c>
      <c r="E284">
        <f>'TI102'!Q281</f>
        <v>1</v>
      </c>
      <c r="F284" t="str">
        <f t="shared" si="24"/>
        <v>60084</v>
      </c>
      <c r="G284">
        <f t="shared" si="25"/>
        <v>225</v>
      </c>
      <c r="H284" t="str">
        <f t="shared" si="26"/>
        <v>SH0908-1042</v>
      </c>
      <c r="I284" t="str">
        <f t="shared" si="27"/>
        <v>SH0908-1042</v>
      </c>
      <c r="J284" s="34">
        <f t="shared" si="28"/>
        <v>72686</v>
      </c>
      <c r="K284" t="str">
        <f t="shared" si="29"/>
        <v>SH0908-1042</v>
      </c>
    </row>
    <row r="285" spans="1:11" ht="15" customHeight="1" x14ac:dyDescent="0.35">
      <c r="A285">
        <f>'TI102'!A282</f>
        <v>1</v>
      </c>
      <c r="B285" s="26">
        <f>'TI102'!B282</f>
        <v>46273.677083333343</v>
      </c>
      <c r="C285">
        <f>'TI102'!C282</f>
        <v>11708075</v>
      </c>
      <c r="D285">
        <f>'TI102'!J282</f>
        <v>1</v>
      </c>
      <c r="E285">
        <f>'TI102'!Q282</f>
        <v>1</v>
      </c>
      <c r="F285" t="str">
        <f t="shared" si="24"/>
        <v>60084</v>
      </c>
      <c r="G285">
        <f t="shared" si="25"/>
        <v>225</v>
      </c>
      <c r="H285" t="str">
        <f t="shared" si="26"/>
        <v>SH0908-1042</v>
      </c>
      <c r="I285" t="str">
        <f t="shared" si="27"/>
        <v>SH0908-1042</v>
      </c>
      <c r="J285" s="34">
        <f t="shared" si="28"/>
        <v>72686</v>
      </c>
      <c r="K285" t="str">
        <f t="shared" si="29"/>
        <v>SH0908-1042</v>
      </c>
    </row>
    <row r="286" spans="1:11" ht="15" customHeight="1" x14ac:dyDescent="0.35">
      <c r="A286">
        <f>'TI102'!A283</f>
        <v>1</v>
      </c>
      <c r="B286" s="26">
        <f>'TI102'!B283</f>
        <v>46273.677083333343</v>
      </c>
      <c r="C286">
        <f>'TI102'!C283</f>
        <v>11708076</v>
      </c>
      <c r="D286">
        <f>'TI102'!J283</f>
        <v>1</v>
      </c>
      <c r="E286">
        <f>'TI102'!Q283</f>
        <v>2</v>
      </c>
      <c r="F286" t="str">
        <f t="shared" si="24"/>
        <v>60084</v>
      </c>
      <c r="G286">
        <f t="shared" si="25"/>
        <v>225</v>
      </c>
      <c r="H286" t="str">
        <f t="shared" si="26"/>
        <v>SH0908-1042</v>
      </c>
      <c r="I286" t="str">
        <f t="shared" si="27"/>
        <v>SH0908-1042</v>
      </c>
      <c r="J286" s="34">
        <f t="shared" si="28"/>
        <v>72686</v>
      </c>
      <c r="K286" t="str">
        <f t="shared" si="29"/>
        <v>SH0908-1042</v>
      </c>
    </row>
    <row r="287" spans="1:11" ht="15" customHeight="1" x14ac:dyDescent="0.35">
      <c r="A287">
        <f>'TI102'!A284</f>
        <v>1</v>
      </c>
      <c r="B287" s="26">
        <f>'TI102'!B284</f>
        <v>46273.677083333343</v>
      </c>
      <c r="C287">
        <f>'TI102'!C284</f>
        <v>11708077</v>
      </c>
      <c r="D287">
        <f>'TI102'!J284</f>
        <v>1</v>
      </c>
      <c r="E287">
        <f>'TI102'!Q284</f>
        <v>1</v>
      </c>
      <c r="F287" t="str">
        <f t="shared" si="24"/>
        <v>60104</v>
      </c>
      <c r="G287">
        <f t="shared" si="25"/>
        <v>224</v>
      </c>
      <c r="H287" t="str">
        <f t="shared" si="26"/>
        <v>SH0908-1042</v>
      </c>
      <c r="I287" t="str">
        <f t="shared" si="27"/>
        <v>SH0908-1042</v>
      </c>
      <c r="J287" s="34">
        <f t="shared" si="28"/>
        <v>72686</v>
      </c>
      <c r="K287" t="str">
        <f t="shared" si="29"/>
        <v>SH0908-1042</v>
      </c>
    </row>
    <row r="288" spans="1:11" ht="15" customHeight="1" x14ac:dyDescent="0.35">
      <c r="A288">
        <f>'TI102'!A285</f>
        <v>1</v>
      </c>
      <c r="B288" s="26">
        <f>'TI102'!B285</f>
        <v>46273.677083333343</v>
      </c>
      <c r="C288">
        <f>'TI102'!C285</f>
        <v>11708078</v>
      </c>
      <c r="D288">
        <f>'TI102'!J285</f>
        <v>1</v>
      </c>
      <c r="E288">
        <f>'TI102'!Q285</f>
        <v>1</v>
      </c>
      <c r="F288" t="str">
        <f t="shared" si="24"/>
        <v>60104</v>
      </c>
      <c r="G288">
        <f t="shared" si="25"/>
        <v>224</v>
      </c>
      <c r="H288" t="str">
        <f t="shared" si="26"/>
        <v>SH0908-1042</v>
      </c>
      <c r="I288" t="str">
        <f t="shared" si="27"/>
        <v>SH0908-1042</v>
      </c>
      <c r="J288" s="34">
        <f t="shared" si="28"/>
        <v>72686</v>
      </c>
      <c r="K288" t="str">
        <f t="shared" si="29"/>
        <v>SH0908-1042</v>
      </c>
    </row>
    <row r="289" spans="1:11" ht="15" customHeight="1" x14ac:dyDescent="0.35">
      <c r="A289">
        <f>'TI102'!A286</f>
        <v>1</v>
      </c>
      <c r="B289" s="26">
        <f>'TI102'!B286</f>
        <v>46273.677083333343</v>
      </c>
      <c r="C289">
        <f>'TI102'!C286</f>
        <v>11708079</v>
      </c>
      <c r="D289">
        <f>'TI102'!J286</f>
        <v>1</v>
      </c>
      <c r="E289">
        <f>'TI102'!Q286</f>
        <v>1</v>
      </c>
      <c r="F289" t="str">
        <f t="shared" si="24"/>
        <v>60104</v>
      </c>
      <c r="G289">
        <f t="shared" si="25"/>
        <v>224</v>
      </c>
      <c r="H289" t="str">
        <f t="shared" si="26"/>
        <v>SH0908-1042</v>
      </c>
      <c r="I289" t="str">
        <f t="shared" si="27"/>
        <v>SH0908-1042</v>
      </c>
      <c r="J289" s="34">
        <f t="shared" si="28"/>
        <v>72686</v>
      </c>
      <c r="K289" t="str">
        <f t="shared" si="29"/>
        <v>SH0908-1042</v>
      </c>
    </row>
    <row r="290" spans="1:11" ht="15" customHeight="1" x14ac:dyDescent="0.35">
      <c r="A290">
        <f>'TI102'!A287</f>
        <v>1</v>
      </c>
      <c r="B290" s="26">
        <f>'TI102'!B287</f>
        <v>46273.677083333343</v>
      </c>
      <c r="C290">
        <f>'TI102'!C287</f>
        <v>11708080</v>
      </c>
      <c r="D290">
        <f>'TI102'!J287</f>
        <v>1</v>
      </c>
      <c r="E290">
        <f>'TI102'!Q287</f>
        <v>1</v>
      </c>
      <c r="F290" t="str">
        <f t="shared" si="24"/>
        <v>60104</v>
      </c>
      <c r="G290">
        <f t="shared" si="25"/>
        <v>224</v>
      </c>
      <c r="H290" t="str">
        <f t="shared" si="26"/>
        <v>SH0908-1042</v>
      </c>
      <c r="I290" t="str">
        <f t="shared" si="27"/>
        <v>SH0908-1042</v>
      </c>
      <c r="J290" s="34">
        <f t="shared" si="28"/>
        <v>72686</v>
      </c>
      <c r="K290" t="str">
        <f t="shared" si="29"/>
        <v>SH0908-1042</v>
      </c>
    </row>
    <row r="291" spans="1:11" ht="15" customHeight="1" x14ac:dyDescent="0.35">
      <c r="A291">
        <f>'TI102'!A288</f>
        <v>1</v>
      </c>
      <c r="B291" s="26">
        <f>'TI102'!B288</f>
        <v>46273.677083333343</v>
      </c>
      <c r="C291">
        <f>'TI102'!C288</f>
        <v>11708081</v>
      </c>
      <c r="D291">
        <f>'TI102'!J288</f>
        <v>1</v>
      </c>
      <c r="E291">
        <f>'TI102'!Q288</f>
        <v>1</v>
      </c>
      <c r="F291" t="str">
        <f t="shared" si="24"/>
        <v>60104</v>
      </c>
      <c r="G291">
        <f t="shared" si="25"/>
        <v>224</v>
      </c>
      <c r="H291" t="str">
        <f t="shared" si="26"/>
        <v>SH0908-1042</v>
      </c>
      <c r="I291" t="str">
        <f t="shared" si="27"/>
        <v>SH0908-1042</v>
      </c>
      <c r="J291" s="34">
        <f t="shared" si="28"/>
        <v>72686</v>
      </c>
      <c r="K291" t="str">
        <f t="shared" si="29"/>
        <v>SH0908-1042</v>
      </c>
    </row>
    <row r="292" spans="1:11" ht="15" customHeight="1" x14ac:dyDescent="0.35">
      <c r="A292">
        <f>'TI102'!A289</f>
        <v>1</v>
      </c>
      <c r="B292" s="26">
        <f>'TI102'!B289</f>
        <v>46273.677083333343</v>
      </c>
      <c r="C292">
        <f>'TI102'!C289</f>
        <v>11708082</v>
      </c>
      <c r="D292">
        <f>'TI102'!J289</f>
        <v>1</v>
      </c>
      <c r="E292">
        <f>'TI102'!Q289</f>
        <v>1</v>
      </c>
      <c r="F292" t="str">
        <f t="shared" si="24"/>
        <v>60104</v>
      </c>
      <c r="G292">
        <f t="shared" si="25"/>
        <v>224</v>
      </c>
      <c r="H292" t="str">
        <f t="shared" si="26"/>
        <v>SH0908-1042</v>
      </c>
      <c r="I292" t="str">
        <f t="shared" si="27"/>
        <v>SH0908-1042</v>
      </c>
      <c r="J292" s="34">
        <f t="shared" si="28"/>
        <v>72686</v>
      </c>
      <c r="K292" t="str">
        <f t="shared" si="29"/>
        <v>SH0908-1042</v>
      </c>
    </row>
    <row r="293" spans="1:11" ht="15" customHeight="1" x14ac:dyDescent="0.35">
      <c r="A293">
        <f>'TI102'!A290</f>
        <v>1</v>
      </c>
      <c r="B293" s="26">
        <f>'TI102'!B290</f>
        <v>46273.677083333343</v>
      </c>
      <c r="C293">
        <f>'TI102'!C290</f>
        <v>11708083</v>
      </c>
      <c r="D293">
        <f>'TI102'!J290</f>
        <v>1</v>
      </c>
      <c r="E293">
        <f>'TI102'!Q290</f>
        <v>1</v>
      </c>
      <c r="F293" t="str">
        <f t="shared" si="24"/>
        <v>60104</v>
      </c>
      <c r="G293">
        <f t="shared" si="25"/>
        <v>224</v>
      </c>
      <c r="H293" t="str">
        <f t="shared" si="26"/>
        <v>SH0908-1042</v>
      </c>
      <c r="I293" t="str">
        <f t="shared" si="27"/>
        <v>SH0908-1042</v>
      </c>
      <c r="J293" s="34">
        <f t="shared" si="28"/>
        <v>72686</v>
      </c>
      <c r="K293" t="str">
        <f t="shared" si="29"/>
        <v>SH0908-1042</v>
      </c>
    </row>
    <row r="294" spans="1:11" ht="15" customHeight="1" x14ac:dyDescent="0.35">
      <c r="A294">
        <f>'TI102'!A291</f>
        <v>1</v>
      </c>
      <c r="B294" s="26">
        <f>'TI102'!B291</f>
        <v>46273.677083333343</v>
      </c>
      <c r="C294">
        <f>'TI102'!C291</f>
        <v>11708084</v>
      </c>
      <c r="D294">
        <f>'TI102'!J291</f>
        <v>1</v>
      </c>
      <c r="E294">
        <f>'TI102'!Q291</f>
        <v>1</v>
      </c>
      <c r="F294" t="str">
        <f t="shared" si="24"/>
        <v>60104</v>
      </c>
      <c r="G294">
        <f t="shared" si="25"/>
        <v>224</v>
      </c>
      <c r="H294" t="str">
        <f t="shared" si="26"/>
        <v>SH0908-1042</v>
      </c>
      <c r="I294" t="str">
        <f t="shared" si="27"/>
        <v>SH0908-1042</v>
      </c>
      <c r="J294" s="34">
        <f t="shared" si="28"/>
        <v>72686</v>
      </c>
      <c r="K294" t="str">
        <f t="shared" si="29"/>
        <v>SH0908-1042</v>
      </c>
    </row>
    <row r="295" spans="1:11" ht="15" customHeight="1" x14ac:dyDescent="0.35">
      <c r="A295">
        <f>'TI102'!A292</f>
        <v>1</v>
      </c>
      <c r="B295" s="26">
        <f>'TI102'!B292</f>
        <v>46273.677083333343</v>
      </c>
      <c r="C295">
        <f>'TI102'!C292</f>
        <v>11708122</v>
      </c>
      <c r="D295">
        <f>'TI102'!J292</f>
        <v>3</v>
      </c>
      <c r="E295">
        <f>'TI102'!Q292</f>
        <v>5</v>
      </c>
      <c r="F295" t="str">
        <f t="shared" si="24"/>
        <v>60135</v>
      </c>
      <c r="G295">
        <f t="shared" si="25"/>
        <v>57</v>
      </c>
      <c r="H295" t="str">
        <f t="shared" si="26"/>
        <v>SH0908-1018</v>
      </c>
      <c r="I295" t="str">
        <f t="shared" si="27"/>
        <v>SH0908-1018</v>
      </c>
      <c r="J295" s="34">
        <f t="shared" si="28"/>
        <v>72686</v>
      </c>
      <c r="K295" t="str">
        <f t="shared" si="29"/>
        <v>SH0908-1018</v>
      </c>
    </row>
    <row r="296" spans="1:11" ht="15" customHeight="1" x14ac:dyDescent="0.35">
      <c r="A296">
        <f>'TI102'!A293</f>
        <v>1</v>
      </c>
      <c r="B296" s="26">
        <f>'TI102'!B293</f>
        <v>46273.677083333343</v>
      </c>
      <c r="C296">
        <f>'TI102'!C293</f>
        <v>11708123</v>
      </c>
      <c r="D296">
        <f>'TI102'!J293</f>
        <v>3</v>
      </c>
      <c r="E296">
        <f>'TI102'!Q293</f>
        <v>1</v>
      </c>
      <c r="F296" t="str">
        <f t="shared" si="24"/>
        <v>60135</v>
      </c>
      <c r="G296">
        <f t="shared" si="25"/>
        <v>57</v>
      </c>
      <c r="H296" t="str">
        <f t="shared" si="26"/>
        <v>SH0908-1018</v>
      </c>
      <c r="I296" t="str">
        <f t="shared" si="27"/>
        <v>SH0908-1018</v>
      </c>
      <c r="J296" s="34">
        <f t="shared" si="28"/>
        <v>72686</v>
      </c>
      <c r="K296" t="str">
        <f t="shared" si="29"/>
        <v>SH0908-1018</v>
      </c>
    </row>
    <row r="297" spans="1:11" ht="15" customHeight="1" x14ac:dyDescent="0.35">
      <c r="A297">
        <f>'TI102'!A294</f>
        <v>1</v>
      </c>
      <c r="B297" s="26">
        <f>'TI102'!B294</f>
        <v>46273.677083333343</v>
      </c>
      <c r="C297">
        <f>'TI102'!C294</f>
        <v>11708127</v>
      </c>
      <c r="D297">
        <f>'TI102'!J294</f>
        <v>2</v>
      </c>
      <c r="E297">
        <f>'TI102'!Q294</f>
        <v>2</v>
      </c>
      <c r="F297" t="str">
        <f t="shared" si="24"/>
        <v>60134</v>
      </c>
      <c r="G297">
        <f t="shared" si="25"/>
        <v>127</v>
      </c>
      <c r="H297" t="str">
        <f t="shared" si="26"/>
        <v>SH0908-1033</v>
      </c>
      <c r="I297" t="str">
        <f t="shared" si="27"/>
        <v>SH0908-1033</v>
      </c>
      <c r="J297" s="34">
        <f t="shared" si="28"/>
        <v>72686</v>
      </c>
      <c r="K297" t="str">
        <f t="shared" si="29"/>
        <v>SH0908-1033</v>
      </c>
    </row>
    <row r="298" spans="1:11" ht="15" customHeight="1" x14ac:dyDescent="0.35">
      <c r="A298">
        <f>'TI102'!A295</f>
        <v>1</v>
      </c>
      <c r="B298" s="26">
        <f>'TI102'!B295</f>
        <v>46273.677083333343</v>
      </c>
      <c r="C298">
        <f>'TI102'!C295</f>
        <v>11708128</v>
      </c>
      <c r="D298">
        <f>'TI102'!J295</f>
        <v>2</v>
      </c>
      <c r="E298">
        <f>'TI102'!Q295</f>
        <v>4</v>
      </c>
      <c r="F298" t="str">
        <f t="shared" si="24"/>
        <v>60134</v>
      </c>
      <c r="G298">
        <f t="shared" si="25"/>
        <v>127</v>
      </c>
      <c r="H298" t="str">
        <f t="shared" si="26"/>
        <v>SH0908-1033</v>
      </c>
      <c r="I298" t="str">
        <f t="shared" si="27"/>
        <v>SH0908-1033</v>
      </c>
      <c r="J298" s="34">
        <f t="shared" si="28"/>
        <v>72686</v>
      </c>
      <c r="K298" t="str">
        <f t="shared" si="29"/>
        <v>SH0908-1033</v>
      </c>
    </row>
    <row r="299" spans="1:11" ht="15" customHeight="1" x14ac:dyDescent="0.35">
      <c r="A299">
        <f>'TI102'!A296</f>
        <v>1</v>
      </c>
      <c r="B299" s="26">
        <f>'TI102'!B296</f>
        <v>46273.677083333343</v>
      </c>
      <c r="C299">
        <f>'TI102'!C296</f>
        <v>11708129</v>
      </c>
      <c r="D299">
        <f>'TI102'!J296</f>
        <v>2</v>
      </c>
      <c r="E299">
        <f>'TI102'!Q296</f>
        <v>10</v>
      </c>
      <c r="F299" t="str">
        <f t="shared" si="24"/>
        <v>60134</v>
      </c>
      <c r="G299">
        <f t="shared" si="25"/>
        <v>127</v>
      </c>
      <c r="H299" t="str">
        <f t="shared" si="26"/>
        <v>SH0908-1033</v>
      </c>
      <c r="I299" t="str">
        <f t="shared" si="27"/>
        <v>SH0908-1033</v>
      </c>
      <c r="J299" s="34">
        <f t="shared" si="28"/>
        <v>72686</v>
      </c>
      <c r="K299" t="str">
        <f t="shared" si="29"/>
        <v>SH0908-1033</v>
      </c>
    </row>
    <row r="300" spans="1:11" ht="15" customHeight="1" x14ac:dyDescent="0.35">
      <c r="A300">
        <f>'TI102'!A297</f>
        <v>1</v>
      </c>
      <c r="B300" s="26">
        <f>'TI102'!B297</f>
        <v>46273.677083333343</v>
      </c>
      <c r="C300">
        <f>'TI102'!C297</f>
        <v>11708130</v>
      </c>
      <c r="D300">
        <f>'TI102'!J297</f>
        <v>2</v>
      </c>
      <c r="E300">
        <f>'TI102'!Q297</f>
        <v>10</v>
      </c>
      <c r="F300" t="str">
        <f t="shared" si="24"/>
        <v>60134</v>
      </c>
      <c r="G300">
        <f t="shared" si="25"/>
        <v>127</v>
      </c>
      <c r="H300" t="str">
        <f t="shared" si="26"/>
        <v>SH0908-1033</v>
      </c>
      <c r="I300" t="str">
        <f t="shared" si="27"/>
        <v>SH0908-1033</v>
      </c>
      <c r="J300" s="34">
        <f t="shared" si="28"/>
        <v>72686</v>
      </c>
      <c r="K300" t="str">
        <f t="shared" si="29"/>
        <v>SH0908-1033</v>
      </c>
    </row>
    <row r="301" spans="1:11" ht="15" customHeight="1" x14ac:dyDescent="0.35">
      <c r="A301">
        <f>'TI102'!A298</f>
        <v>1</v>
      </c>
      <c r="B301" s="26">
        <f>'TI102'!B298</f>
        <v>46273.677083333343</v>
      </c>
      <c r="C301">
        <f>'TI102'!C298</f>
        <v>11708136</v>
      </c>
      <c r="D301">
        <f>'TI102'!J298</f>
        <v>2</v>
      </c>
      <c r="E301">
        <f>'TI102'!Q298</f>
        <v>1</v>
      </c>
      <c r="F301" t="str">
        <f t="shared" si="24"/>
        <v>60155</v>
      </c>
      <c r="G301">
        <f t="shared" si="25"/>
        <v>226</v>
      </c>
      <c r="H301" t="str">
        <f t="shared" si="26"/>
        <v>SH0908-1042</v>
      </c>
      <c r="I301" t="str">
        <f t="shared" si="27"/>
        <v>SH0908-1042</v>
      </c>
      <c r="J301" s="34">
        <f t="shared" si="28"/>
        <v>72686</v>
      </c>
      <c r="K301" t="str">
        <f t="shared" si="29"/>
        <v>SH0908-1042</v>
      </c>
    </row>
    <row r="302" spans="1:11" ht="15" customHeight="1" x14ac:dyDescent="0.35">
      <c r="A302">
        <f>'TI102'!A299</f>
        <v>1</v>
      </c>
      <c r="B302" s="26">
        <f>'TI102'!B299</f>
        <v>46273.677083333343</v>
      </c>
      <c r="C302">
        <f>'TI102'!C299</f>
        <v>11708139</v>
      </c>
      <c r="D302">
        <f>'TI102'!J299</f>
        <v>4</v>
      </c>
      <c r="E302">
        <f>'TI102'!Q299</f>
        <v>2</v>
      </c>
      <c r="F302" t="str">
        <f t="shared" si="24"/>
        <v>60140</v>
      </c>
      <c r="G302">
        <f t="shared" si="25"/>
        <v>261</v>
      </c>
      <c r="H302" t="str">
        <f t="shared" si="26"/>
        <v>SH0908-1048</v>
      </c>
      <c r="I302" t="str">
        <f t="shared" si="27"/>
        <v>SH0908-1048</v>
      </c>
      <c r="J302" s="34">
        <f t="shared" si="28"/>
        <v>72686</v>
      </c>
      <c r="K302" t="str">
        <f t="shared" si="29"/>
        <v>SH0908-1048</v>
      </c>
    </row>
    <row r="303" spans="1:11" ht="15" customHeight="1" x14ac:dyDescent="0.35">
      <c r="A303">
        <f>'TI102'!A300</f>
        <v>1</v>
      </c>
      <c r="B303" s="26">
        <f>'TI102'!B300</f>
        <v>46273.677083333343</v>
      </c>
      <c r="C303">
        <f>'TI102'!C300</f>
        <v>11708151</v>
      </c>
      <c r="D303">
        <f>'TI102'!J300</f>
        <v>1</v>
      </c>
      <c r="E303">
        <f>'TI102'!Q300</f>
        <v>2</v>
      </c>
      <c r="F303" t="str">
        <f t="shared" si="24"/>
        <v>60140</v>
      </c>
      <c r="G303">
        <f t="shared" si="25"/>
        <v>261</v>
      </c>
      <c r="H303" t="str">
        <f t="shared" si="26"/>
        <v>SH0908-1048</v>
      </c>
      <c r="I303" t="str">
        <f t="shared" si="27"/>
        <v>SH0908-1048</v>
      </c>
      <c r="J303" s="34">
        <f t="shared" si="28"/>
        <v>72686</v>
      </c>
      <c r="K303" t="str">
        <f t="shared" si="29"/>
        <v>SH0908-1048</v>
      </c>
    </row>
    <row r="304" spans="1:11" ht="15" customHeight="1" x14ac:dyDescent="0.35">
      <c r="A304">
        <f>'TI102'!A301</f>
        <v>1</v>
      </c>
      <c r="B304" s="26">
        <f>'TI102'!B301</f>
        <v>46273.677083333343</v>
      </c>
      <c r="C304">
        <f>'TI102'!C301</f>
        <v>11708152</v>
      </c>
      <c r="D304">
        <f>'TI102'!J301</f>
        <v>1</v>
      </c>
      <c r="E304">
        <f>'TI102'!Q301</f>
        <v>1</v>
      </c>
      <c r="F304" t="str">
        <f t="shared" si="24"/>
        <v>60140</v>
      </c>
      <c r="G304">
        <f t="shared" si="25"/>
        <v>261</v>
      </c>
      <c r="H304" t="str">
        <f t="shared" si="26"/>
        <v>SH0908-1048</v>
      </c>
      <c r="I304" t="str">
        <f t="shared" si="27"/>
        <v>SH0908-1048</v>
      </c>
      <c r="J304" s="34">
        <f t="shared" si="28"/>
        <v>72686</v>
      </c>
      <c r="K304" t="str">
        <f t="shared" si="29"/>
        <v>SH0908-1048</v>
      </c>
    </row>
    <row r="305" spans="1:11" ht="15" customHeight="1" x14ac:dyDescent="0.35">
      <c r="A305">
        <f>'TI102'!A302</f>
        <v>1</v>
      </c>
      <c r="B305" s="26">
        <f>'TI102'!B302</f>
        <v>46273.677083333343</v>
      </c>
      <c r="C305">
        <f>'TI102'!C302</f>
        <v>11708153</v>
      </c>
      <c r="D305">
        <f>'TI102'!J302</f>
        <v>1</v>
      </c>
      <c r="E305">
        <f>'TI102'!Q302</f>
        <v>1</v>
      </c>
      <c r="F305" t="str">
        <f t="shared" si="24"/>
        <v>60140</v>
      </c>
      <c r="G305">
        <f t="shared" si="25"/>
        <v>261</v>
      </c>
      <c r="H305" t="str">
        <f t="shared" si="26"/>
        <v>SH0908-1048</v>
      </c>
      <c r="I305" t="str">
        <f t="shared" si="27"/>
        <v>SH0908-1048</v>
      </c>
      <c r="J305" s="34">
        <f t="shared" si="28"/>
        <v>72686</v>
      </c>
      <c r="K305" t="str">
        <f t="shared" si="29"/>
        <v>SH0908-1048</v>
      </c>
    </row>
    <row r="306" spans="1:11" ht="15" customHeight="1" x14ac:dyDescent="0.35">
      <c r="A306">
        <f>'TI102'!A303</f>
        <v>1</v>
      </c>
      <c r="B306" s="26">
        <f>'TI102'!B303</f>
        <v>46273.677083333343</v>
      </c>
      <c r="C306">
        <f>'TI102'!C303</f>
        <v>11708154</v>
      </c>
      <c r="D306">
        <f>'TI102'!J303</f>
        <v>1</v>
      </c>
      <c r="E306">
        <f>'TI102'!Q303</f>
        <v>1</v>
      </c>
      <c r="F306" t="str">
        <f t="shared" si="24"/>
        <v>60140</v>
      </c>
      <c r="G306">
        <f t="shared" si="25"/>
        <v>261</v>
      </c>
      <c r="H306" t="str">
        <f t="shared" si="26"/>
        <v>SH0908-1048</v>
      </c>
      <c r="I306" t="str">
        <f t="shared" si="27"/>
        <v>SH0908-1048</v>
      </c>
      <c r="J306" s="34">
        <f t="shared" si="28"/>
        <v>72686</v>
      </c>
      <c r="K306" t="str">
        <f t="shared" si="29"/>
        <v>SH0908-1048</v>
      </c>
    </row>
    <row r="307" spans="1:11" ht="15" customHeight="1" x14ac:dyDescent="0.35">
      <c r="A307">
        <f>'TI102'!A304</f>
        <v>1</v>
      </c>
      <c r="B307" s="26">
        <f>'TI102'!B304</f>
        <v>46273.677083333343</v>
      </c>
      <c r="C307">
        <f>'TI102'!C304</f>
        <v>11708162</v>
      </c>
      <c r="D307">
        <f>'TI102'!J304</f>
        <v>4</v>
      </c>
      <c r="E307">
        <f>'TI102'!Q304</f>
        <v>1</v>
      </c>
      <c r="F307" t="str">
        <f t="shared" si="24"/>
        <v>60179</v>
      </c>
      <c r="G307">
        <f t="shared" si="25"/>
        <v>227</v>
      </c>
      <c r="H307" t="str">
        <f t="shared" si="26"/>
        <v>SH0908-1042</v>
      </c>
      <c r="I307" t="str">
        <f t="shared" si="27"/>
        <v>SH0908-1042</v>
      </c>
      <c r="J307" s="34">
        <f t="shared" si="28"/>
        <v>72686</v>
      </c>
      <c r="K307" t="str">
        <f t="shared" si="29"/>
        <v>SH0908-1042</v>
      </c>
    </row>
    <row r="308" spans="1:11" ht="15" customHeight="1" x14ac:dyDescent="0.35">
      <c r="A308">
        <f>'TI102'!A305</f>
        <v>1</v>
      </c>
      <c r="B308" s="26">
        <f>'TI102'!B305</f>
        <v>46273.677083333343</v>
      </c>
      <c r="C308">
        <f>'TI102'!C305</f>
        <v>11708163</v>
      </c>
      <c r="D308">
        <f>'TI102'!J305</f>
        <v>4</v>
      </c>
      <c r="E308">
        <f>'TI102'!Q305</f>
        <v>1</v>
      </c>
      <c r="F308" t="str">
        <f t="shared" si="24"/>
        <v>60179</v>
      </c>
      <c r="G308">
        <f t="shared" si="25"/>
        <v>227</v>
      </c>
      <c r="H308" t="str">
        <f t="shared" si="26"/>
        <v>SH0908-1042</v>
      </c>
      <c r="I308" t="str">
        <f t="shared" si="27"/>
        <v>SH0908-1042</v>
      </c>
      <c r="J308" s="34">
        <f t="shared" si="28"/>
        <v>72686</v>
      </c>
      <c r="K308" t="str">
        <f t="shared" si="29"/>
        <v>SH0908-1042</v>
      </c>
    </row>
    <row r="309" spans="1:11" ht="15" customHeight="1" x14ac:dyDescent="0.35">
      <c r="A309">
        <f>'TI102'!A306</f>
        <v>1</v>
      </c>
      <c r="B309" s="26">
        <f>'TI102'!B306</f>
        <v>46273.677083333343</v>
      </c>
      <c r="C309">
        <f>'TI102'!C306</f>
        <v>11708164</v>
      </c>
      <c r="D309">
        <f>'TI102'!J306</f>
        <v>4</v>
      </c>
      <c r="E309">
        <f>'TI102'!Q306</f>
        <v>1</v>
      </c>
      <c r="F309" t="str">
        <f t="shared" si="24"/>
        <v>60179</v>
      </c>
      <c r="G309">
        <f t="shared" si="25"/>
        <v>227</v>
      </c>
      <c r="H309" t="str">
        <f t="shared" si="26"/>
        <v>SH0908-1042</v>
      </c>
      <c r="I309" t="str">
        <f t="shared" si="27"/>
        <v>SH0908-1042</v>
      </c>
      <c r="J309" s="34">
        <f t="shared" si="28"/>
        <v>72686</v>
      </c>
      <c r="K309" t="str">
        <f t="shared" si="29"/>
        <v>SH0908-1042</v>
      </c>
    </row>
    <row r="310" spans="1:11" ht="15" customHeight="1" x14ac:dyDescent="0.35">
      <c r="A310">
        <f>'TI102'!A307</f>
        <v>1</v>
      </c>
      <c r="B310" s="26">
        <f>'TI102'!B307</f>
        <v>46273.677083333343</v>
      </c>
      <c r="C310">
        <f>'TI102'!C307</f>
        <v>11708165</v>
      </c>
      <c r="D310">
        <f>'TI102'!J307</f>
        <v>4</v>
      </c>
      <c r="E310">
        <f>'TI102'!Q307</f>
        <v>1</v>
      </c>
      <c r="F310" t="str">
        <f t="shared" si="24"/>
        <v>60179</v>
      </c>
      <c r="G310">
        <f t="shared" si="25"/>
        <v>227</v>
      </c>
      <c r="H310" t="str">
        <f t="shared" si="26"/>
        <v>SH0908-1042</v>
      </c>
      <c r="I310" t="str">
        <f t="shared" si="27"/>
        <v>SH0908-1042</v>
      </c>
      <c r="J310" s="34">
        <f t="shared" si="28"/>
        <v>72686</v>
      </c>
      <c r="K310" t="str">
        <f t="shared" si="29"/>
        <v>SH0908-1042</v>
      </c>
    </row>
    <row r="311" spans="1:11" ht="15" customHeight="1" x14ac:dyDescent="0.35">
      <c r="A311">
        <f>'TI102'!A308</f>
        <v>1</v>
      </c>
      <c r="B311" s="26">
        <f>'TI102'!B308</f>
        <v>46273.677083333343</v>
      </c>
      <c r="C311">
        <f>'TI102'!C308</f>
        <v>11708186</v>
      </c>
      <c r="D311">
        <f>'TI102'!J308</f>
        <v>2</v>
      </c>
      <c r="E311">
        <f>'TI102'!Q308</f>
        <v>1</v>
      </c>
      <c r="F311" t="str">
        <f t="shared" si="24"/>
        <v>60176</v>
      </c>
      <c r="G311">
        <f t="shared" si="25"/>
        <v>228</v>
      </c>
      <c r="H311" t="str">
        <f t="shared" si="26"/>
        <v>SH0908-1042</v>
      </c>
      <c r="I311" t="str">
        <f t="shared" si="27"/>
        <v>SH0908-1042</v>
      </c>
      <c r="J311" s="34">
        <f t="shared" si="28"/>
        <v>72686</v>
      </c>
      <c r="K311" t="str">
        <f t="shared" si="29"/>
        <v>SH0908-1042</v>
      </c>
    </row>
    <row r="312" spans="1:11" ht="15" customHeight="1" x14ac:dyDescent="0.35">
      <c r="A312">
        <f>'TI102'!A309</f>
        <v>1</v>
      </c>
      <c r="B312" s="26">
        <f>'TI102'!B309</f>
        <v>46273.677083333343</v>
      </c>
      <c r="C312">
        <f>'TI102'!C309</f>
        <v>11708187</v>
      </c>
      <c r="D312">
        <f>'TI102'!J309</f>
        <v>2</v>
      </c>
      <c r="E312">
        <f>'TI102'!Q309</f>
        <v>2</v>
      </c>
      <c r="F312" t="str">
        <f t="shared" si="24"/>
        <v>60176</v>
      </c>
      <c r="G312">
        <f t="shared" si="25"/>
        <v>228</v>
      </c>
      <c r="H312" t="str">
        <f t="shared" si="26"/>
        <v>SH0908-1042</v>
      </c>
      <c r="I312" t="str">
        <f t="shared" si="27"/>
        <v>SH0908-1042</v>
      </c>
      <c r="J312" s="34">
        <f t="shared" si="28"/>
        <v>72686</v>
      </c>
      <c r="K312" t="str">
        <f t="shared" si="29"/>
        <v>SH0908-1042</v>
      </c>
    </row>
    <row r="313" spans="1:11" ht="15" customHeight="1" x14ac:dyDescent="0.35">
      <c r="A313">
        <f>'TI102'!A310</f>
        <v>1</v>
      </c>
      <c r="B313" s="26">
        <f>'TI102'!B310</f>
        <v>46273.677083333343</v>
      </c>
      <c r="C313">
        <f>'TI102'!C310</f>
        <v>11708188</v>
      </c>
      <c r="D313">
        <f>'TI102'!J310</f>
        <v>2</v>
      </c>
      <c r="E313">
        <f>'TI102'!Q310</f>
        <v>2</v>
      </c>
      <c r="F313" t="str">
        <f t="shared" si="24"/>
        <v>60176</v>
      </c>
      <c r="G313">
        <f t="shared" si="25"/>
        <v>228</v>
      </c>
      <c r="H313" t="str">
        <f t="shared" si="26"/>
        <v>SH0908-1042</v>
      </c>
      <c r="I313" t="str">
        <f t="shared" si="27"/>
        <v>SH0908-1042</v>
      </c>
      <c r="J313" s="34">
        <f t="shared" si="28"/>
        <v>72686</v>
      </c>
      <c r="K313" t="str">
        <f t="shared" si="29"/>
        <v>SH0908-1042</v>
      </c>
    </row>
    <row r="314" spans="1:11" ht="15" customHeight="1" x14ac:dyDescent="0.35">
      <c r="A314">
        <f>'TI102'!A311</f>
        <v>1</v>
      </c>
      <c r="B314" s="26">
        <f>'TI102'!B311</f>
        <v>46273.677083333343</v>
      </c>
      <c r="C314">
        <f>'TI102'!C311</f>
        <v>11708189</v>
      </c>
      <c r="D314">
        <f>'TI102'!J311</f>
        <v>1</v>
      </c>
      <c r="E314">
        <f>'TI102'!Q311</f>
        <v>1</v>
      </c>
      <c r="F314" t="str">
        <f t="shared" si="24"/>
        <v>60179</v>
      </c>
      <c r="G314">
        <f t="shared" si="25"/>
        <v>227</v>
      </c>
      <c r="H314" t="str">
        <f t="shared" si="26"/>
        <v>SH0908-1042</v>
      </c>
      <c r="I314" t="str">
        <f t="shared" si="27"/>
        <v>SH0908-1042</v>
      </c>
      <c r="J314" s="34">
        <f t="shared" si="28"/>
        <v>72686</v>
      </c>
      <c r="K314" t="str">
        <f t="shared" si="29"/>
        <v>SH0908-1042</v>
      </c>
    </row>
    <row r="315" spans="1:11" ht="15" customHeight="1" x14ac:dyDescent="0.35">
      <c r="A315">
        <f>'TI102'!A312</f>
        <v>1</v>
      </c>
      <c r="B315" s="26">
        <f>'TI102'!B312</f>
        <v>46273.677083333343</v>
      </c>
      <c r="C315">
        <f>'TI102'!C312</f>
        <v>11708190</v>
      </c>
      <c r="D315">
        <f>'TI102'!J312</f>
        <v>1</v>
      </c>
      <c r="E315">
        <f>'TI102'!Q312</f>
        <v>1</v>
      </c>
      <c r="F315" t="str">
        <f t="shared" si="24"/>
        <v>60179</v>
      </c>
      <c r="G315">
        <f t="shared" si="25"/>
        <v>227</v>
      </c>
      <c r="H315" t="str">
        <f t="shared" si="26"/>
        <v>SH0908-1042</v>
      </c>
      <c r="I315" t="str">
        <f t="shared" si="27"/>
        <v>SH0908-1042</v>
      </c>
      <c r="J315" s="34">
        <f t="shared" si="28"/>
        <v>72686</v>
      </c>
      <c r="K315" t="str">
        <f t="shared" si="29"/>
        <v>SH0908-1042</v>
      </c>
    </row>
    <row r="316" spans="1:11" ht="15" customHeight="1" x14ac:dyDescent="0.35">
      <c r="A316">
        <f>'TI102'!A313</f>
        <v>1</v>
      </c>
      <c r="B316" s="26">
        <f>'TI102'!B313</f>
        <v>46273.677083333343</v>
      </c>
      <c r="C316">
        <f>'TI102'!C313</f>
        <v>11708191</v>
      </c>
      <c r="D316">
        <f>'TI102'!J313</f>
        <v>1</v>
      </c>
      <c r="E316">
        <f>'TI102'!Q313</f>
        <v>2</v>
      </c>
      <c r="F316" t="str">
        <f t="shared" si="24"/>
        <v>60179</v>
      </c>
      <c r="G316">
        <f t="shared" si="25"/>
        <v>227</v>
      </c>
      <c r="H316" t="str">
        <f t="shared" si="26"/>
        <v>SH0908-1042</v>
      </c>
      <c r="I316" t="str">
        <f t="shared" si="27"/>
        <v>SH0908-1042</v>
      </c>
      <c r="J316" s="34">
        <f t="shared" si="28"/>
        <v>72686</v>
      </c>
      <c r="K316" t="str">
        <f t="shared" si="29"/>
        <v>SH0908-1042</v>
      </c>
    </row>
    <row r="317" spans="1:11" ht="15" customHeight="1" x14ac:dyDescent="0.35">
      <c r="A317">
        <f>'TI102'!A314</f>
        <v>1</v>
      </c>
      <c r="B317" s="26">
        <f>'TI102'!B314</f>
        <v>46273.677083333343</v>
      </c>
      <c r="C317">
        <f>'TI102'!C314</f>
        <v>11708192</v>
      </c>
      <c r="D317">
        <f>'TI102'!J314</f>
        <v>1</v>
      </c>
      <c r="E317">
        <f>'TI102'!Q314</f>
        <v>2</v>
      </c>
      <c r="F317" t="str">
        <f t="shared" si="24"/>
        <v>60179</v>
      </c>
      <c r="G317">
        <f t="shared" si="25"/>
        <v>227</v>
      </c>
      <c r="H317" t="str">
        <f t="shared" si="26"/>
        <v>SH0908-1042</v>
      </c>
      <c r="I317" t="str">
        <f t="shared" si="27"/>
        <v>SH0908-1042</v>
      </c>
      <c r="J317" s="34">
        <f t="shared" si="28"/>
        <v>72686</v>
      </c>
      <c r="K317" t="str">
        <f t="shared" si="29"/>
        <v>SH0908-1042</v>
      </c>
    </row>
    <row r="318" spans="1:11" ht="15" customHeight="1" x14ac:dyDescent="0.35">
      <c r="A318">
        <f>'TI102'!A315</f>
        <v>1</v>
      </c>
      <c r="B318" s="26">
        <f>'TI102'!B315</f>
        <v>46273.677083333343</v>
      </c>
      <c r="C318">
        <f>'TI102'!C315</f>
        <v>11708193</v>
      </c>
      <c r="D318">
        <f>'TI102'!J315</f>
        <v>1</v>
      </c>
      <c r="E318">
        <f>'TI102'!Q315</f>
        <v>1</v>
      </c>
      <c r="F318" t="str">
        <f t="shared" si="24"/>
        <v>60179</v>
      </c>
      <c r="G318">
        <f t="shared" si="25"/>
        <v>227</v>
      </c>
      <c r="H318" t="str">
        <f t="shared" si="26"/>
        <v>SH0908-1042</v>
      </c>
      <c r="I318" t="str">
        <f t="shared" si="27"/>
        <v>SH0908-1042</v>
      </c>
      <c r="J318" s="34">
        <f t="shared" si="28"/>
        <v>72686</v>
      </c>
      <c r="K318" t="str">
        <f t="shared" si="29"/>
        <v>SH0908-1042</v>
      </c>
    </row>
    <row r="319" spans="1:11" ht="15" customHeight="1" x14ac:dyDescent="0.35">
      <c r="A319">
        <f>'TI102'!A316</f>
        <v>1</v>
      </c>
      <c r="B319" s="26">
        <f>'TI102'!B316</f>
        <v>46273.677083333343</v>
      </c>
      <c r="C319">
        <f>'TI102'!C316</f>
        <v>11708194</v>
      </c>
      <c r="D319">
        <f>'TI102'!J316</f>
        <v>1</v>
      </c>
      <c r="E319">
        <f>'TI102'!Q316</f>
        <v>1</v>
      </c>
      <c r="F319" t="str">
        <f t="shared" si="24"/>
        <v>60179</v>
      </c>
      <c r="G319">
        <f t="shared" si="25"/>
        <v>227</v>
      </c>
      <c r="H319" t="str">
        <f t="shared" si="26"/>
        <v>SH0908-1042</v>
      </c>
      <c r="I319" t="str">
        <f t="shared" si="27"/>
        <v>SH0908-1042</v>
      </c>
      <c r="J319" s="34">
        <f t="shared" si="28"/>
        <v>72686</v>
      </c>
      <c r="K319" t="str">
        <f t="shared" si="29"/>
        <v>SH0908-1042</v>
      </c>
    </row>
    <row r="320" spans="1:11" ht="15" customHeight="1" x14ac:dyDescent="0.35">
      <c r="A320">
        <f>'TI102'!A317</f>
        <v>1</v>
      </c>
      <c r="B320" s="26">
        <f>'TI102'!B317</f>
        <v>46273.677083333343</v>
      </c>
      <c r="C320">
        <f>'TI102'!C317</f>
        <v>11708210</v>
      </c>
      <c r="D320">
        <f>'TI102'!J317</f>
        <v>2</v>
      </c>
      <c r="E320">
        <f>'TI102'!Q317</f>
        <v>9</v>
      </c>
      <c r="F320" t="str">
        <f t="shared" si="24"/>
        <v>60180</v>
      </c>
      <c r="G320">
        <f t="shared" si="25"/>
        <v>412</v>
      </c>
      <c r="H320" t="str">
        <f t="shared" si="26"/>
        <v>SH0908-1981</v>
      </c>
      <c r="I320" t="str">
        <f t="shared" si="27"/>
        <v>SH0908-1981</v>
      </c>
      <c r="J320" s="34">
        <f t="shared" si="28"/>
        <v>72686</v>
      </c>
      <c r="K320" t="str">
        <f t="shared" si="29"/>
        <v>SH0908-1981</v>
      </c>
    </row>
    <row r="321" spans="1:11" ht="15" customHeight="1" x14ac:dyDescent="0.35">
      <c r="A321">
        <f>'TI102'!A318</f>
        <v>1</v>
      </c>
      <c r="B321" s="26">
        <f>'TI102'!B318</f>
        <v>46273.677083333343</v>
      </c>
      <c r="C321">
        <f>'TI102'!C318</f>
        <v>11708211</v>
      </c>
      <c r="D321">
        <f>'TI102'!J318</f>
        <v>2</v>
      </c>
      <c r="E321">
        <f>'TI102'!Q318</f>
        <v>9</v>
      </c>
      <c r="F321" t="str">
        <f t="shared" si="24"/>
        <v>60180</v>
      </c>
      <c r="G321">
        <f t="shared" si="25"/>
        <v>412</v>
      </c>
      <c r="H321" t="str">
        <f t="shared" si="26"/>
        <v>SH0908-1981</v>
      </c>
      <c r="I321" t="str">
        <f t="shared" si="27"/>
        <v>SH0908-1981</v>
      </c>
      <c r="J321" s="34">
        <f t="shared" si="28"/>
        <v>72686</v>
      </c>
      <c r="K321" t="str">
        <f t="shared" si="29"/>
        <v>SH0908-1981</v>
      </c>
    </row>
    <row r="322" spans="1:11" ht="15" customHeight="1" x14ac:dyDescent="0.35">
      <c r="A322">
        <f>'TI102'!A319</f>
        <v>1</v>
      </c>
      <c r="B322" s="26">
        <f>'TI102'!B319</f>
        <v>46273.677083333343</v>
      </c>
      <c r="C322">
        <f>'TI102'!C319</f>
        <v>11708212</v>
      </c>
      <c r="D322">
        <f>'TI102'!J319</f>
        <v>2</v>
      </c>
      <c r="E322">
        <f>'TI102'!Q319</f>
        <v>8</v>
      </c>
      <c r="F322" t="str">
        <f t="shared" si="24"/>
        <v>60180</v>
      </c>
      <c r="G322">
        <f t="shared" si="25"/>
        <v>412</v>
      </c>
      <c r="H322" t="str">
        <f t="shared" si="26"/>
        <v>SH0908-1981</v>
      </c>
      <c r="I322" t="str">
        <f t="shared" si="27"/>
        <v>SH0908-1981</v>
      </c>
      <c r="J322" s="34">
        <f t="shared" si="28"/>
        <v>72686</v>
      </c>
      <c r="K322" t="str">
        <f t="shared" si="29"/>
        <v>SH0908-1981</v>
      </c>
    </row>
    <row r="323" spans="1:11" ht="15" customHeight="1" x14ac:dyDescent="0.35">
      <c r="A323">
        <f>'TI102'!A320</f>
        <v>1</v>
      </c>
      <c r="B323" s="26">
        <f>'TI102'!B320</f>
        <v>46273.677083333343</v>
      </c>
      <c r="C323">
        <f>'TI102'!C320</f>
        <v>11708220</v>
      </c>
      <c r="D323">
        <f>'TI102'!J320</f>
        <v>1</v>
      </c>
      <c r="E323">
        <f>'TI102'!Q320</f>
        <v>1</v>
      </c>
      <c r="F323" t="str">
        <f t="shared" si="24"/>
        <v>60198</v>
      </c>
      <c r="G323">
        <f t="shared" si="25"/>
        <v>65</v>
      </c>
      <c r="H323" t="str">
        <f t="shared" si="26"/>
        <v>SH0908-1019</v>
      </c>
      <c r="I323" t="str">
        <f t="shared" si="27"/>
        <v>SH0908-1019</v>
      </c>
      <c r="J323" s="34">
        <f t="shared" si="28"/>
        <v>72686</v>
      </c>
      <c r="K323" t="str">
        <f t="shared" si="29"/>
        <v>SH0908-1019</v>
      </c>
    </row>
    <row r="324" spans="1:11" ht="15" customHeight="1" x14ac:dyDescent="0.35">
      <c r="A324">
        <f>'TI102'!A321</f>
        <v>1</v>
      </c>
      <c r="B324" s="26">
        <f>'TI102'!B321</f>
        <v>46273.677083333343</v>
      </c>
      <c r="C324">
        <f>'TI102'!C321</f>
        <v>11708221</v>
      </c>
      <c r="D324">
        <f>'TI102'!J321</f>
        <v>1</v>
      </c>
      <c r="E324">
        <f>'TI102'!Q321</f>
        <v>1</v>
      </c>
      <c r="F324" t="str">
        <f t="shared" si="24"/>
        <v>60198</v>
      </c>
      <c r="G324">
        <f t="shared" si="25"/>
        <v>65</v>
      </c>
      <c r="H324" t="str">
        <f t="shared" si="26"/>
        <v>SH0908-1019</v>
      </c>
      <c r="I324" t="str">
        <f t="shared" si="27"/>
        <v>SH0908-1019</v>
      </c>
      <c r="J324" s="34">
        <f t="shared" si="28"/>
        <v>72686</v>
      </c>
      <c r="K324" t="str">
        <f t="shared" si="29"/>
        <v>SH0908-1019</v>
      </c>
    </row>
    <row r="325" spans="1:11" ht="15" customHeight="1" x14ac:dyDescent="0.35">
      <c r="A325">
        <f>'TI102'!A322</f>
        <v>1</v>
      </c>
      <c r="B325" s="26">
        <f>'TI102'!B322</f>
        <v>46273.677083333343</v>
      </c>
      <c r="C325">
        <f>'TI102'!C322</f>
        <v>11708223</v>
      </c>
      <c r="D325">
        <f>'TI102'!J322</f>
        <v>3</v>
      </c>
      <c r="E325">
        <f>'TI102'!Q322</f>
        <v>1</v>
      </c>
      <c r="F325" t="str">
        <f t="shared" si="24"/>
        <v>60203</v>
      </c>
      <c r="G325">
        <f t="shared" si="25"/>
        <v>66</v>
      </c>
      <c r="H325" t="str">
        <f t="shared" si="26"/>
        <v>SH0908-1019</v>
      </c>
      <c r="I325" t="str">
        <f t="shared" si="27"/>
        <v>SH0908-1019</v>
      </c>
      <c r="J325" s="34">
        <f t="shared" si="28"/>
        <v>72686</v>
      </c>
      <c r="K325" t="str">
        <f t="shared" si="29"/>
        <v>SH0908-1019</v>
      </c>
    </row>
    <row r="326" spans="1:11" ht="15" customHeight="1" x14ac:dyDescent="0.35">
      <c r="A326">
        <f>'TI102'!A323</f>
        <v>1</v>
      </c>
      <c r="B326" s="26">
        <f>'TI102'!B323</f>
        <v>46273.677083333343</v>
      </c>
      <c r="C326">
        <f>'TI102'!C323</f>
        <v>11708224</v>
      </c>
      <c r="D326">
        <f>'TI102'!J323</f>
        <v>4</v>
      </c>
      <c r="E326">
        <f>'TI102'!Q323</f>
        <v>1</v>
      </c>
      <c r="F326" t="str">
        <f t="shared" ref="F326:F389" si="30">INDEX(OM_ORDER,MATCH(C326,OM_TID,0))</f>
        <v>60207</v>
      </c>
      <c r="G326">
        <f t="shared" ref="G326:G389" si="31">MATCH(F326,OR_ID,0)</f>
        <v>229</v>
      </c>
      <c r="H326" t="str">
        <f t="shared" ref="H326:H389" si="32">INDEX(OR_ORIG,G326)</f>
        <v>SH0908-1042</v>
      </c>
      <c r="I326" t="str">
        <f t="shared" ref="I326:I389" si="33">INDEX(OR_SHIP,G326)</f>
        <v>SH0908-1042</v>
      </c>
      <c r="J326" s="34">
        <f t="shared" ref="J326:J389" si="34">IF(INDEX(OR_MOVED,G326)="",DATE(2099,1,1),INDEX(OR_MOVED,G326))</f>
        <v>72686</v>
      </c>
      <c r="K326" t="str">
        <f t="shared" ref="K326:K389" si="35">IF(B326&gt;=J326,I326,H326)</f>
        <v>SH0908-1042</v>
      </c>
    </row>
    <row r="327" spans="1:11" ht="15" customHeight="1" x14ac:dyDescent="0.35">
      <c r="A327">
        <f>'TI102'!A324</f>
        <v>1</v>
      </c>
      <c r="B327" s="26">
        <f>'TI102'!B324</f>
        <v>46273.677083333343</v>
      </c>
      <c r="C327">
        <f>'TI102'!C324</f>
        <v>11708239</v>
      </c>
      <c r="D327">
        <f>'TI102'!J324</f>
        <v>1</v>
      </c>
      <c r="E327">
        <f>'TI102'!Q324</f>
        <v>2</v>
      </c>
      <c r="F327" t="str">
        <f t="shared" si="30"/>
        <v>60207</v>
      </c>
      <c r="G327">
        <f t="shared" si="31"/>
        <v>229</v>
      </c>
      <c r="H327" t="str">
        <f t="shared" si="32"/>
        <v>SH0908-1042</v>
      </c>
      <c r="I327" t="str">
        <f t="shared" si="33"/>
        <v>SH0908-1042</v>
      </c>
      <c r="J327" s="34">
        <f t="shared" si="34"/>
        <v>72686</v>
      </c>
      <c r="K327" t="str">
        <f t="shared" si="35"/>
        <v>SH0908-1042</v>
      </c>
    </row>
    <row r="328" spans="1:11" ht="15" customHeight="1" x14ac:dyDescent="0.35">
      <c r="A328">
        <f>'TI102'!A325</f>
        <v>1</v>
      </c>
      <c r="B328" s="26">
        <f>'TI102'!B325</f>
        <v>46273.677083333343</v>
      </c>
      <c r="C328">
        <f>'TI102'!C325</f>
        <v>11708240</v>
      </c>
      <c r="D328">
        <f>'TI102'!J325</f>
        <v>1</v>
      </c>
      <c r="E328">
        <f>'TI102'!Q325</f>
        <v>2</v>
      </c>
      <c r="F328" t="str">
        <f t="shared" si="30"/>
        <v>60207</v>
      </c>
      <c r="G328">
        <f t="shared" si="31"/>
        <v>229</v>
      </c>
      <c r="H328" t="str">
        <f t="shared" si="32"/>
        <v>SH0908-1042</v>
      </c>
      <c r="I328" t="str">
        <f t="shared" si="33"/>
        <v>SH0908-1042</v>
      </c>
      <c r="J328" s="34">
        <f t="shared" si="34"/>
        <v>72686</v>
      </c>
      <c r="K328" t="str">
        <f t="shared" si="35"/>
        <v>SH0908-1042</v>
      </c>
    </row>
    <row r="329" spans="1:11" ht="15" customHeight="1" x14ac:dyDescent="0.35">
      <c r="A329">
        <f>'TI102'!A326</f>
        <v>1</v>
      </c>
      <c r="B329" s="26">
        <f>'TI102'!B326</f>
        <v>46273.677083333343</v>
      </c>
      <c r="C329">
        <f>'TI102'!C326</f>
        <v>11708241</v>
      </c>
      <c r="D329">
        <f>'TI102'!J326</f>
        <v>1</v>
      </c>
      <c r="E329">
        <f>'TI102'!Q326</f>
        <v>1</v>
      </c>
      <c r="F329" t="str">
        <f t="shared" si="30"/>
        <v>60207</v>
      </c>
      <c r="G329">
        <f t="shared" si="31"/>
        <v>229</v>
      </c>
      <c r="H329" t="str">
        <f t="shared" si="32"/>
        <v>SH0908-1042</v>
      </c>
      <c r="I329" t="str">
        <f t="shared" si="33"/>
        <v>SH0908-1042</v>
      </c>
      <c r="J329" s="34">
        <f t="shared" si="34"/>
        <v>72686</v>
      </c>
      <c r="K329" t="str">
        <f t="shared" si="35"/>
        <v>SH0908-1042</v>
      </c>
    </row>
    <row r="330" spans="1:11" ht="15" customHeight="1" x14ac:dyDescent="0.35">
      <c r="A330">
        <f>'TI102'!A327</f>
        <v>1</v>
      </c>
      <c r="B330" s="26">
        <f>'TI102'!B327</f>
        <v>46273.677083333343</v>
      </c>
      <c r="C330">
        <f>'TI102'!C327</f>
        <v>11708242</v>
      </c>
      <c r="D330">
        <f>'TI102'!J327</f>
        <v>1</v>
      </c>
      <c r="E330">
        <f>'TI102'!Q327</f>
        <v>1</v>
      </c>
      <c r="F330" t="str">
        <f t="shared" si="30"/>
        <v>60207</v>
      </c>
      <c r="G330">
        <f t="shared" si="31"/>
        <v>229</v>
      </c>
      <c r="H330" t="str">
        <f t="shared" si="32"/>
        <v>SH0908-1042</v>
      </c>
      <c r="I330" t="str">
        <f t="shared" si="33"/>
        <v>SH0908-1042</v>
      </c>
      <c r="J330" s="34">
        <f t="shared" si="34"/>
        <v>72686</v>
      </c>
      <c r="K330" t="str">
        <f t="shared" si="35"/>
        <v>SH0908-1042</v>
      </c>
    </row>
    <row r="331" spans="1:11" ht="15" customHeight="1" x14ac:dyDescent="0.35">
      <c r="A331">
        <f>'TI102'!A328</f>
        <v>1</v>
      </c>
      <c r="B331" s="26">
        <f>'TI102'!B328</f>
        <v>46273.677083333343</v>
      </c>
      <c r="C331">
        <f>'TI102'!C328</f>
        <v>11708243</v>
      </c>
      <c r="D331">
        <f>'TI102'!J328</f>
        <v>1</v>
      </c>
      <c r="E331">
        <f>'TI102'!Q328</f>
        <v>6</v>
      </c>
      <c r="F331" t="str">
        <f t="shared" si="30"/>
        <v>60207</v>
      </c>
      <c r="G331">
        <f t="shared" si="31"/>
        <v>229</v>
      </c>
      <c r="H331" t="str">
        <f t="shared" si="32"/>
        <v>SH0908-1042</v>
      </c>
      <c r="I331" t="str">
        <f t="shared" si="33"/>
        <v>SH0908-1042</v>
      </c>
      <c r="J331" s="34">
        <f t="shared" si="34"/>
        <v>72686</v>
      </c>
      <c r="K331" t="str">
        <f t="shared" si="35"/>
        <v>SH0908-1042</v>
      </c>
    </row>
    <row r="332" spans="1:11" ht="15" customHeight="1" x14ac:dyDescent="0.35">
      <c r="A332">
        <f>'TI102'!A329</f>
        <v>1</v>
      </c>
      <c r="B332" s="26">
        <f>'TI102'!B329</f>
        <v>46273.677083333343</v>
      </c>
      <c r="C332">
        <f>'TI102'!C329</f>
        <v>11708244</v>
      </c>
      <c r="D332">
        <f>'TI102'!J329</f>
        <v>1</v>
      </c>
      <c r="E332">
        <f>'TI102'!Q329</f>
        <v>1</v>
      </c>
      <c r="F332" t="str">
        <f t="shared" si="30"/>
        <v>60207</v>
      </c>
      <c r="G332">
        <f t="shared" si="31"/>
        <v>229</v>
      </c>
      <c r="H332" t="str">
        <f t="shared" si="32"/>
        <v>SH0908-1042</v>
      </c>
      <c r="I332" t="str">
        <f t="shared" si="33"/>
        <v>SH0908-1042</v>
      </c>
      <c r="J332" s="34">
        <f t="shared" si="34"/>
        <v>72686</v>
      </c>
      <c r="K332" t="str">
        <f t="shared" si="35"/>
        <v>SH0908-1042</v>
      </c>
    </row>
    <row r="333" spans="1:11" ht="15" customHeight="1" x14ac:dyDescent="0.35">
      <c r="A333">
        <f>'TI102'!A330</f>
        <v>1</v>
      </c>
      <c r="B333" s="26">
        <f>'TI102'!B330</f>
        <v>46273.677083333343</v>
      </c>
      <c r="C333">
        <f>'TI102'!C330</f>
        <v>11708253</v>
      </c>
      <c r="D333">
        <f>'TI102'!J330</f>
        <v>4</v>
      </c>
      <c r="E333">
        <f>'TI102'!Q330</f>
        <v>1</v>
      </c>
      <c r="F333" t="str">
        <f t="shared" si="30"/>
        <v>60200</v>
      </c>
      <c r="G333">
        <f t="shared" si="31"/>
        <v>67</v>
      </c>
      <c r="H333" t="str">
        <f t="shared" si="32"/>
        <v>SH0908-1019</v>
      </c>
      <c r="I333" t="str">
        <f t="shared" si="33"/>
        <v>SH0908-1019</v>
      </c>
      <c r="J333" s="34">
        <f t="shared" si="34"/>
        <v>72686</v>
      </c>
      <c r="K333" t="str">
        <f t="shared" si="35"/>
        <v>SH0908-1019</v>
      </c>
    </row>
    <row r="334" spans="1:11" ht="15" customHeight="1" x14ac:dyDescent="0.35">
      <c r="A334">
        <f>'TI102'!A331</f>
        <v>1</v>
      </c>
      <c r="B334" s="26">
        <f>'TI102'!B331</f>
        <v>46273.677083333343</v>
      </c>
      <c r="C334">
        <f>'TI102'!C331</f>
        <v>11708264</v>
      </c>
      <c r="D334">
        <f>'TI102'!J331</f>
        <v>1</v>
      </c>
      <c r="E334">
        <f>'TI102'!Q331</f>
        <v>2</v>
      </c>
      <c r="F334" t="str">
        <f t="shared" si="30"/>
        <v>60200</v>
      </c>
      <c r="G334">
        <f t="shared" si="31"/>
        <v>67</v>
      </c>
      <c r="H334" t="str">
        <f t="shared" si="32"/>
        <v>SH0908-1019</v>
      </c>
      <c r="I334" t="str">
        <f t="shared" si="33"/>
        <v>SH0908-1019</v>
      </c>
      <c r="J334" s="34">
        <f t="shared" si="34"/>
        <v>72686</v>
      </c>
      <c r="K334" t="str">
        <f t="shared" si="35"/>
        <v>SH0908-1019</v>
      </c>
    </row>
    <row r="335" spans="1:11" ht="15" customHeight="1" x14ac:dyDescent="0.35">
      <c r="A335">
        <f>'TI102'!A332</f>
        <v>1</v>
      </c>
      <c r="B335" s="26">
        <f>'TI102'!B332</f>
        <v>46273.677083333343</v>
      </c>
      <c r="C335">
        <f>'TI102'!C332</f>
        <v>11708265</v>
      </c>
      <c r="D335">
        <f>'TI102'!J332</f>
        <v>1</v>
      </c>
      <c r="E335">
        <f>'TI102'!Q332</f>
        <v>1</v>
      </c>
      <c r="F335" t="str">
        <f t="shared" si="30"/>
        <v>60200</v>
      </c>
      <c r="G335">
        <f t="shared" si="31"/>
        <v>67</v>
      </c>
      <c r="H335" t="str">
        <f t="shared" si="32"/>
        <v>SH0908-1019</v>
      </c>
      <c r="I335" t="str">
        <f t="shared" si="33"/>
        <v>SH0908-1019</v>
      </c>
      <c r="J335" s="34">
        <f t="shared" si="34"/>
        <v>72686</v>
      </c>
      <c r="K335" t="str">
        <f t="shared" si="35"/>
        <v>SH0908-1019</v>
      </c>
    </row>
    <row r="336" spans="1:11" ht="15" customHeight="1" x14ac:dyDescent="0.35">
      <c r="A336">
        <f>'TI102'!A333</f>
        <v>1</v>
      </c>
      <c r="B336" s="26">
        <f>'TI102'!B333</f>
        <v>46273.677083333343</v>
      </c>
      <c r="C336">
        <f>'TI102'!C333</f>
        <v>11708266</v>
      </c>
      <c r="D336">
        <f>'TI102'!J333</f>
        <v>1</v>
      </c>
      <c r="E336">
        <f>'TI102'!Q333</f>
        <v>2</v>
      </c>
      <c r="F336" t="str">
        <f t="shared" si="30"/>
        <v>60200</v>
      </c>
      <c r="G336">
        <f t="shared" si="31"/>
        <v>67</v>
      </c>
      <c r="H336" t="str">
        <f t="shared" si="32"/>
        <v>SH0908-1019</v>
      </c>
      <c r="I336" t="str">
        <f t="shared" si="33"/>
        <v>SH0908-1019</v>
      </c>
      <c r="J336" s="34">
        <f t="shared" si="34"/>
        <v>72686</v>
      </c>
      <c r="K336" t="str">
        <f t="shared" si="35"/>
        <v>SH0908-1019</v>
      </c>
    </row>
    <row r="337" spans="1:11" ht="15" customHeight="1" x14ac:dyDescent="0.35">
      <c r="A337">
        <f>'TI102'!A334</f>
        <v>1</v>
      </c>
      <c r="B337" s="26">
        <f>'TI102'!B334</f>
        <v>46273.677083333343</v>
      </c>
      <c r="C337">
        <f>'TI102'!C334</f>
        <v>11708267</v>
      </c>
      <c r="D337">
        <f>'TI102'!J334</f>
        <v>2</v>
      </c>
      <c r="E337">
        <f>'TI102'!Q334</f>
        <v>1</v>
      </c>
      <c r="F337" t="str">
        <f t="shared" si="30"/>
        <v>60200</v>
      </c>
      <c r="G337">
        <f t="shared" si="31"/>
        <v>67</v>
      </c>
      <c r="H337" t="str">
        <f t="shared" si="32"/>
        <v>SH0908-1019</v>
      </c>
      <c r="I337" t="str">
        <f t="shared" si="33"/>
        <v>SH0908-1019</v>
      </c>
      <c r="J337" s="34">
        <f t="shared" si="34"/>
        <v>72686</v>
      </c>
      <c r="K337" t="str">
        <f t="shared" si="35"/>
        <v>SH0908-1019</v>
      </c>
    </row>
    <row r="338" spans="1:11" ht="15" customHeight="1" x14ac:dyDescent="0.35">
      <c r="A338">
        <f>'TI102'!A335</f>
        <v>1</v>
      </c>
      <c r="B338" s="26">
        <f>'TI102'!B335</f>
        <v>46273.677083333343</v>
      </c>
      <c r="C338">
        <f>'TI102'!C335</f>
        <v>11708268</v>
      </c>
      <c r="D338">
        <f>'TI102'!J335</f>
        <v>2</v>
      </c>
      <c r="E338">
        <f>'TI102'!Q335</f>
        <v>3</v>
      </c>
      <c r="F338" t="str">
        <f t="shared" si="30"/>
        <v>60200</v>
      </c>
      <c r="G338">
        <f t="shared" si="31"/>
        <v>67</v>
      </c>
      <c r="H338" t="str">
        <f t="shared" si="32"/>
        <v>SH0908-1019</v>
      </c>
      <c r="I338" t="str">
        <f t="shared" si="33"/>
        <v>SH0908-1019</v>
      </c>
      <c r="J338" s="34">
        <f t="shared" si="34"/>
        <v>72686</v>
      </c>
      <c r="K338" t="str">
        <f t="shared" si="35"/>
        <v>SH0908-1019</v>
      </c>
    </row>
    <row r="339" spans="1:11" ht="15" customHeight="1" x14ac:dyDescent="0.35">
      <c r="A339">
        <f>'TI102'!A336</f>
        <v>1</v>
      </c>
      <c r="B339" s="26">
        <f>'TI102'!B336</f>
        <v>46273.677083333343</v>
      </c>
      <c r="C339">
        <f>'TI102'!C336</f>
        <v>11708278</v>
      </c>
      <c r="D339">
        <f>'TI102'!J336</f>
        <v>1</v>
      </c>
      <c r="E339">
        <f>'TI102'!Q336</f>
        <v>3</v>
      </c>
      <c r="F339" t="str">
        <f t="shared" si="30"/>
        <v>60213</v>
      </c>
      <c r="G339">
        <f t="shared" si="31"/>
        <v>378</v>
      </c>
      <c r="H339" t="str">
        <f t="shared" si="32"/>
        <v>SH0908-1888</v>
      </c>
      <c r="I339" t="str">
        <f t="shared" si="33"/>
        <v>SH0908-1888</v>
      </c>
      <c r="J339" s="34">
        <f t="shared" si="34"/>
        <v>72686</v>
      </c>
      <c r="K339" t="str">
        <f t="shared" si="35"/>
        <v>SH0908-1888</v>
      </c>
    </row>
    <row r="340" spans="1:11" ht="15" customHeight="1" x14ac:dyDescent="0.35">
      <c r="A340">
        <f>'TI102'!A337</f>
        <v>1</v>
      </c>
      <c r="B340" s="26">
        <f>'TI102'!B337</f>
        <v>46273.677083333343</v>
      </c>
      <c r="C340">
        <f>'TI102'!C337</f>
        <v>11708283</v>
      </c>
      <c r="D340">
        <f>'TI102'!J337</f>
        <v>4</v>
      </c>
      <c r="E340">
        <f>'TI102'!Q337</f>
        <v>2</v>
      </c>
      <c r="F340" t="str">
        <f t="shared" si="30"/>
        <v>60217</v>
      </c>
      <c r="G340">
        <f t="shared" si="31"/>
        <v>270</v>
      </c>
      <c r="H340" t="str">
        <f t="shared" si="32"/>
        <v>SH0908-1051</v>
      </c>
      <c r="I340" t="str">
        <f t="shared" si="33"/>
        <v>SH0908-1051</v>
      </c>
      <c r="J340" s="34">
        <f t="shared" si="34"/>
        <v>72686</v>
      </c>
      <c r="K340" t="str">
        <f t="shared" si="35"/>
        <v>SH0908-1051</v>
      </c>
    </row>
    <row r="341" spans="1:11" ht="15" customHeight="1" x14ac:dyDescent="0.35">
      <c r="A341">
        <f>'TI102'!A338</f>
        <v>1</v>
      </c>
      <c r="B341" s="26">
        <f>'TI102'!B338</f>
        <v>46273.677083333343</v>
      </c>
      <c r="C341">
        <f>'TI102'!C338</f>
        <v>11708297</v>
      </c>
      <c r="D341">
        <f>'TI102'!J338</f>
        <v>1</v>
      </c>
      <c r="E341">
        <f>'TI102'!Q338</f>
        <v>1</v>
      </c>
      <c r="F341" t="str">
        <f t="shared" si="30"/>
        <v>60211</v>
      </c>
      <c r="G341">
        <f t="shared" si="31"/>
        <v>198</v>
      </c>
      <c r="H341" t="str">
        <f t="shared" si="32"/>
        <v>SH0908-1039</v>
      </c>
      <c r="I341" t="str">
        <f t="shared" si="33"/>
        <v>SH0908-1039</v>
      </c>
      <c r="J341" s="34">
        <f t="shared" si="34"/>
        <v>72686</v>
      </c>
      <c r="K341" t="str">
        <f t="shared" si="35"/>
        <v>SH0908-1039</v>
      </c>
    </row>
    <row r="342" spans="1:11" ht="15" customHeight="1" x14ac:dyDescent="0.35">
      <c r="A342">
        <f>'TI102'!A339</f>
        <v>1</v>
      </c>
      <c r="B342" s="26">
        <f>'TI102'!B339</f>
        <v>46273.677083333343</v>
      </c>
      <c r="C342">
        <f>'TI102'!C339</f>
        <v>11708298</v>
      </c>
      <c r="D342">
        <f>'TI102'!J339</f>
        <v>1</v>
      </c>
      <c r="E342">
        <f>'TI102'!Q339</f>
        <v>2</v>
      </c>
      <c r="F342" t="str">
        <f t="shared" si="30"/>
        <v>60217</v>
      </c>
      <c r="G342">
        <f t="shared" si="31"/>
        <v>270</v>
      </c>
      <c r="H342" t="str">
        <f t="shared" si="32"/>
        <v>SH0908-1051</v>
      </c>
      <c r="I342" t="str">
        <f t="shared" si="33"/>
        <v>SH0908-1051</v>
      </c>
      <c r="J342" s="34">
        <f t="shared" si="34"/>
        <v>72686</v>
      </c>
      <c r="K342" t="str">
        <f t="shared" si="35"/>
        <v>SH0908-1051</v>
      </c>
    </row>
    <row r="343" spans="1:11" ht="15" customHeight="1" x14ac:dyDescent="0.35">
      <c r="A343">
        <f>'TI102'!A340</f>
        <v>1</v>
      </c>
      <c r="B343" s="26">
        <f>'TI102'!B340</f>
        <v>46273.677083333343</v>
      </c>
      <c r="C343">
        <f>'TI102'!C340</f>
        <v>11708299</v>
      </c>
      <c r="D343">
        <f>'TI102'!J340</f>
        <v>1</v>
      </c>
      <c r="E343">
        <f>'TI102'!Q340</f>
        <v>1</v>
      </c>
      <c r="F343" t="str">
        <f t="shared" si="30"/>
        <v>60217</v>
      </c>
      <c r="G343">
        <f t="shared" si="31"/>
        <v>270</v>
      </c>
      <c r="H343" t="str">
        <f t="shared" si="32"/>
        <v>SH0908-1051</v>
      </c>
      <c r="I343" t="str">
        <f t="shared" si="33"/>
        <v>SH0908-1051</v>
      </c>
      <c r="J343" s="34">
        <f t="shared" si="34"/>
        <v>72686</v>
      </c>
      <c r="K343" t="str">
        <f t="shared" si="35"/>
        <v>SH0908-1051</v>
      </c>
    </row>
    <row r="344" spans="1:11" ht="15" customHeight="1" x14ac:dyDescent="0.35">
      <c r="A344">
        <f>'TI102'!A341</f>
        <v>1</v>
      </c>
      <c r="B344" s="26">
        <f>'TI102'!B341</f>
        <v>46273.677083333343</v>
      </c>
      <c r="C344">
        <f>'TI102'!C341</f>
        <v>11708300</v>
      </c>
      <c r="D344">
        <f>'TI102'!J341</f>
        <v>1</v>
      </c>
      <c r="E344">
        <f>'TI102'!Q341</f>
        <v>1</v>
      </c>
      <c r="F344" t="str">
        <f t="shared" si="30"/>
        <v>60217</v>
      </c>
      <c r="G344">
        <f t="shared" si="31"/>
        <v>270</v>
      </c>
      <c r="H344" t="str">
        <f t="shared" si="32"/>
        <v>SH0908-1051</v>
      </c>
      <c r="I344" t="str">
        <f t="shared" si="33"/>
        <v>SH0908-1051</v>
      </c>
      <c r="J344" s="34">
        <f t="shared" si="34"/>
        <v>72686</v>
      </c>
      <c r="K344" t="str">
        <f t="shared" si="35"/>
        <v>SH0908-1051</v>
      </c>
    </row>
    <row r="345" spans="1:11" ht="15" customHeight="1" x14ac:dyDescent="0.35">
      <c r="A345">
        <f>'TI102'!A342</f>
        <v>1</v>
      </c>
      <c r="B345" s="26">
        <f>'TI102'!B342</f>
        <v>46273.677083333343</v>
      </c>
      <c r="C345">
        <f>'TI102'!C342</f>
        <v>11708301</v>
      </c>
      <c r="D345">
        <f>'TI102'!J342</f>
        <v>1</v>
      </c>
      <c r="E345">
        <f>'TI102'!Q342</f>
        <v>1</v>
      </c>
      <c r="F345" t="str">
        <f t="shared" si="30"/>
        <v>60217</v>
      </c>
      <c r="G345">
        <f t="shared" si="31"/>
        <v>270</v>
      </c>
      <c r="H345" t="str">
        <f t="shared" si="32"/>
        <v>SH0908-1051</v>
      </c>
      <c r="I345" t="str">
        <f t="shared" si="33"/>
        <v>SH0908-1051</v>
      </c>
      <c r="J345" s="34">
        <f t="shared" si="34"/>
        <v>72686</v>
      </c>
      <c r="K345" t="str">
        <f t="shared" si="35"/>
        <v>SH0908-1051</v>
      </c>
    </row>
    <row r="346" spans="1:11" ht="15" customHeight="1" x14ac:dyDescent="0.35">
      <c r="A346">
        <f>'TI102'!A343</f>
        <v>1</v>
      </c>
      <c r="B346" s="26">
        <f>'TI102'!B343</f>
        <v>46273.677083333343</v>
      </c>
      <c r="C346">
        <f>'TI102'!C343</f>
        <v>11708302</v>
      </c>
      <c r="D346">
        <f>'TI102'!J343</f>
        <v>1</v>
      </c>
      <c r="E346">
        <f>'TI102'!Q343</f>
        <v>1</v>
      </c>
      <c r="F346" t="str">
        <f t="shared" si="30"/>
        <v>60217</v>
      </c>
      <c r="G346">
        <f t="shared" si="31"/>
        <v>270</v>
      </c>
      <c r="H346" t="str">
        <f t="shared" si="32"/>
        <v>SH0908-1051</v>
      </c>
      <c r="I346" t="str">
        <f t="shared" si="33"/>
        <v>SH0908-1051</v>
      </c>
      <c r="J346" s="34">
        <f t="shared" si="34"/>
        <v>72686</v>
      </c>
      <c r="K346" t="str">
        <f t="shared" si="35"/>
        <v>SH0908-1051</v>
      </c>
    </row>
    <row r="347" spans="1:11" ht="15" customHeight="1" x14ac:dyDescent="0.35">
      <c r="A347">
        <f>'TI102'!A344</f>
        <v>1</v>
      </c>
      <c r="B347" s="26">
        <f>'TI102'!B344</f>
        <v>46273.677083333343</v>
      </c>
      <c r="C347">
        <f>'TI102'!C344</f>
        <v>11708303</v>
      </c>
      <c r="D347">
        <f>'TI102'!J344</f>
        <v>1</v>
      </c>
      <c r="E347">
        <f>'TI102'!Q344</f>
        <v>1</v>
      </c>
      <c r="F347" t="str">
        <f t="shared" si="30"/>
        <v>60217</v>
      </c>
      <c r="G347">
        <f t="shared" si="31"/>
        <v>270</v>
      </c>
      <c r="H347" t="str">
        <f t="shared" si="32"/>
        <v>SH0908-1051</v>
      </c>
      <c r="I347" t="str">
        <f t="shared" si="33"/>
        <v>SH0908-1051</v>
      </c>
      <c r="J347" s="34">
        <f t="shared" si="34"/>
        <v>72686</v>
      </c>
      <c r="K347" t="str">
        <f t="shared" si="35"/>
        <v>SH0908-1051</v>
      </c>
    </row>
    <row r="348" spans="1:11" ht="15" customHeight="1" x14ac:dyDescent="0.35">
      <c r="A348">
        <f>'TI102'!A345</f>
        <v>1</v>
      </c>
      <c r="B348" s="26">
        <f>'TI102'!B345</f>
        <v>46273.677083333343</v>
      </c>
      <c r="C348">
        <f>'TI102'!C345</f>
        <v>11708313</v>
      </c>
      <c r="D348">
        <f>'TI102'!J345</f>
        <v>3</v>
      </c>
      <c r="E348">
        <f>'TI102'!Q345</f>
        <v>1</v>
      </c>
      <c r="F348" t="str">
        <f t="shared" si="30"/>
        <v>60225</v>
      </c>
      <c r="G348">
        <f t="shared" si="31"/>
        <v>295</v>
      </c>
      <c r="H348" t="str">
        <f t="shared" si="32"/>
        <v>SH0908-1057</v>
      </c>
      <c r="I348" t="str">
        <f t="shared" si="33"/>
        <v>SH0908-1057</v>
      </c>
      <c r="J348" s="34">
        <f t="shared" si="34"/>
        <v>72686</v>
      </c>
      <c r="K348" t="str">
        <f t="shared" si="35"/>
        <v>SH0908-1057</v>
      </c>
    </row>
    <row r="349" spans="1:11" ht="15" customHeight="1" x14ac:dyDescent="0.35">
      <c r="A349">
        <f>'TI102'!A346</f>
        <v>1</v>
      </c>
      <c r="B349" s="26">
        <f>'TI102'!B346</f>
        <v>46273.677083333343</v>
      </c>
      <c r="C349">
        <f>'TI102'!C346</f>
        <v>11708314</v>
      </c>
      <c r="D349">
        <f>'TI102'!J346</f>
        <v>3</v>
      </c>
      <c r="E349">
        <f>'TI102'!Q346</f>
        <v>1</v>
      </c>
      <c r="F349" t="str">
        <f t="shared" si="30"/>
        <v>60225</v>
      </c>
      <c r="G349">
        <f t="shared" si="31"/>
        <v>295</v>
      </c>
      <c r="H349" t="str">
        <f t="shared" si="32"/>
        <v>SH0908-1057</v>
      </c>
      <c r="I349" t="str">
        <f t="shared" si="33"/>
        <v>SH0908-1057</v>
      </c>
      <c r="J349" s="34">
        <f t="shared" si="34"/>
        <v>72686</v>
      </c>
      <c r="K349" t="str">
        <f t="shared" si="35"/>
        <v>SH0908-1057</v>
      </c>
    </row>
    <row r="350" spans="1:11" ht="15" customHeight="1" x14ac:dyDescent="0.35">
      <c r="A350">
        <f>'TI102'!A347</f>
        <v>1</v>
      </c>
      <c r="B350" s="26">
        <f>'TI102'!B347</f>
        <v>46273.677083333343</v>
      </c>
      <c r="C350">
        <f>'TI102'!C347</f>
        <v>11708315</v>
      </c>
      <c r="D350">
        <f>'TI102'!J347</f>
        <v>3</v>
      </c>
      <c r="E350">
        <f>'TI102'!Q347</f>
        <v>1</v>
      </c>
      <c r="F350" t="str">
        <f t="shared" si="30"/>
        <v>60232</v>
      </c>
      <c r="G350">
        <f t="shared" si="31"/>
        <v>340</v>
      </c>
      <c r="H350" t="str">
        <f t="shared" si="32"/>
        <v>SH0908-1080</v>
      </c>
      <c r="I350" t="str">
        <f t="shared" si="33"/>
        <v>SH0908-1080</v>
      </c>
      <c r="J350" s="34">
        <f t="shared" si="34"/>
        <v>72686</v>
      </c>
      <c r="K350" t="str">
        <f t="shared" si="35"/>
        <v>SH0908-1080</v>
      </c>
    </row>
    <row r="351" spans="1:11" ht="15" customHeight="1" x14ac:dyDescent="0.35">
      <c r="A351">
        <f>'TI102'!A348</f>
        <v>1</v>
      </c>
      <c r="B351" s="26">
        <f>'TI102'!B348</f>
        <v>46273.677083333343</v>
      </c>
      <c r="C351">
        <f>'TI102'!C348</f>
        <v>11708316</v>
      </c>
      <c r="D351">
        <f>'TI102'!J348</f>
        <v>3</v>
      </c>
      <c r="E351">
        <f>'TI102'!Q348</f>
        <v>8</v>
      </c>
      <c r="F351" t="str">
        <f t="shared" si="30"/>
        <v>60232</v>
      </c>
      <c r="G351">
        <f t="shared" si="31"/>
        <v>340</v>
      </c>
      <c r="H351" t="str">
        <f t="shared" si="32"/>
        <v>SH0908-1080</v>
      </c>
      <c r="I351" t="str">
        <f t="shared" si="33"/>
        <v>SH0908-1080</v>
      </c>
      <c r="J351" s="34">
        <f t="shared" si="34"/>
        <v>72686</v>
      </c>
      <c r="K351" t="str">
        <f t="shared" si="35"/>
        <v>SH0908-1080</v>
      </c>
    </row>
    <row r="352" spans="1:11" ht="15" customHeight="1" x14ac:dyDescent="0.35">
      <c r="A352">
        <f>'TI102'!A349</f>
        <v>1</v>
      </c>
      <c r="B352" s="26">
        <f>'TI102'!B349</f>
        <v>46273.677083333343</v>
      </c>
      <c r="C352">
        <f>'TI102'!C349</f>
        <v>11708317</v>
      </c>
      <c r="D352">
        <f>'TI102'!J349</f>
        <v>3</v>
      </c>
      <c r="E352">
        <f>'TI102'!Q349</f>
        <v>2</v>
      </c>
      <c r="F352" t="str">
        <f t="shared" si="30"/>
        <v>60232</v>
      </c>
      <c r="G352">
        <f t="shared" si="31"/>
        <v>340</v>
      </c>
      <c r="H352" t="str">
        <f t="shared" si="32"/>
        <v>SH0908-1080</v>
      </c>
      <c r="I352" t="str">
        <f t="shared" si="33"/>
        <v>SH0908-1080</v>
      </c>
      <c r="J352" s="34">
        <f t="shared" si="34"/>
        <v>72686</v>
      </c>
      <c r="K352" t="str">
        <f t="shared" si="35"/>
        <v>SH0908-1080</v>
      </c>
    </row>
    <row r="353" spans="1:11" ht="15" customHeight="1" x14ac:dyDescent="0.35">
      <c r="A353">
        <f>'TI102'!A350</f>
        <v>1</v>
      </c>
      <c r="B353" s="26">
        <f>'TI102'!B350</f>
        <v>46273.677083333343</v>
      </c>
      <c r="C353">
        <f>'TI102'!C350</f>
        <v>11708318</v>
      </c>
      <c r="D353">
        <f>'TI102'!J350</f>
        <v>3</v>
      </c>
      <c r="E353">
        <f>'TI102'!Q350</f>
        <v>1</v>
      </c>
      <c r="F353" t="str">
        <f t="shared" si="30"/>
        <v>60232</v>
      </c>
      <c r="G353">
        <f t="shared" si="31"/>
        <v>340</v>
      </c>
      <c r="H353" t="str">
        <f t="shared" si="32"/>
        <v>SH0908-1080</v>
      </c>
      <c r="I353" t="str">
        <f t="shared" si="33"/>
        <v>SH0908-1080</v>
      </c>
      <c r="J353" s="34">
        <f t="shared" si="34"/>
        <v>72686</v>
      </c>
      <c r="K353" t="str">
        <f t="shared" si="35"/>
        <v>SH0908-1080</v>
      </c>
    </row>
    <row r="354" spans="1:11" ht="15" customHeight="1" x14ac:dyDescent="0.35">
      <c r="A354">
        <f>'TI102'!A351</f>
        <v>1</v>
      </c>
      <c r="B354" s="26">
        <f>'TI102'!B351</f>
        <v>46273.677083333343</v>
      </c>
      <c r="C354">
        <f>'TI102'!C351</f>
        <v>11708319</v>
      </c>
      <c r="D354">
        <f>'TI102'!J351</f>
        <v>3</v>
      </c>
      <c r="E354">
        <f>'TI102'!Q351</f>
        <v>1</v>
      </c>
      <c r="F354" t="str">
        <f t="shared" si="30"/>
        <v>60232</v>
      </c>
      <c r="G354">
        <f t="shared" si="31"/>
        <v>340</v>
      </c>
      <c r="H354" t="str">
        <f t="shared" si="32"/>
        <v>SH0908-1080</v>
      </c>
      <c r="I354" t="str">
        <f t="shared" si="33"/>
        <v>SH0908-1080</v>
      </c>
      <c r="J354" s="34">
        <f t="shared" si="34"/>
        <v>72686</v>
      </c>
      <c r="K354" t="str">
        <f t="shared" si="35"/>
        <v>SH0908-1080</v>
      </c>
    </row>
    <row r="355" spans="1:11" ht="15" customHeight="1" x14ac:dyDescent="0.35">
      <c r="A355">
        <f>'TI102'!A352</f>
        <v>1</v>
      </c>
      <c r="B355" s="26">
        <f>'TI102'!B352</f>
        <v>46273.677083333343</v>
      </c>
      <c r="C355">
        <f>'TI102'!C352</f>
        <v>11708320</v>
      </c>
      <c r="D355">
        <f>'TI102'!J352</f>
        <v>3</v>
      </c>
      <c r="E355">
        <f>'TI102'!Q352</f>
        <v>1</v>
      </c>
      <c r="F355" t="str">
        <f t="shared" si="30"/>
        <v>60240</v>
      </c>
      <c r="G355">
        <f t="shared" si="31"/>
        <v>296</v>
      </c>
      <c r="H355" t="str">
        <f t="shared" si="32"/>
        <v>SH0908-1057</v>
      </c>
      <c r="I355" t="str">
        <f t="shared" si="33"/>
        <v>SH0908-1057</v>
      </c>
      <c r="J355" s="34">
        <f t="shared" si="34"/>
        <v>72686</v>
      </c>
      <c r="K355" t="str">
        <f t="shared" si="35"/>
        <v>SH0908-1057</v>
      </c>
    </row>
    <row r="356" spans="1:11" ht="15" customHeight="1" x14ac:dyDescent="0.35">
      <c r="A356">
        <f>'TI102'!A353</f>
        <v>2</v>
      </c>
      <c r="B356" s="26">
        <f>'TI102'!B353</f>
        <v>46273.6875</v>
      </c>
      <c r="C356">
        <f>'TI102'!C353</f>
        <v>11707015</v>
      </c>
      <c r="D356">
        <f>'TI102'!J353</f>
        <v>2</v>
      </c>
      <c r="E356">
        <f>'TI102'!Q353</f>
        <v>5</v>
      </c>
      <c r="F356" t="str">
        <f t="shared" si="30"/>
        <v>59486</v>
      </c>
      <c r="G356">
        <f t="shared" si="31"/>
        <v>406</v>
      </c>
      <c r="H356" t="str">
        <f t="shared" si="32"/>
        <v>SH0908-1981</v>
      </c>
      <c r="I356" t="str">
        <f t="shared" si="33"/>
        <v>SH0908-1981</v>
      </c>
      <c r="J356" s="34">
        <f t="shared" si="34"/>
        <v>72686</v>
      </c>
      <c r="K356" t="str">
        <f t="shared" si="35"/>
        <v>SH0908-1981</v>
      </c>
    </row>
    <row r="357" spans="1:11" ht="15" customHeight="1" x14ac:dyDescent="0.35">
      <c r="A357">
        <f>'TI102'!A354</f>
        <v>2</v>
      </c>
      <c r="B357" s="26">
        <f>'TI102'!B354</f>
        <v>46273.6875</v>
      </c>
      <c r="C357">
        <f>'TI102'!C354</f>
        <v>11707016</v>
      </c>
      <c r="D357">
        <f>'TI102'!J354</f>
        <v>2</v>
      </c>
      <c r="E357">
        <f>'TI102'!Q354</f>
        <v>5</v>
      </c>
      <c r="F357" t="str">
        <f t="shared" si="30"/>
        <v>59486</v>
      </c>
      <c r="G357">
        <f t="shared" si="31"/>
        <v>406</v>
      </c>
      <c r="H357" t="str">
        <f t="shared" si="32"/>
        <v>SH0908-1981</v>
      </c>
      <c r="I357" t="str">
        <f t="shared" si="33"/>
        <v>SH0908-1981</v>
      </c>
      <c r="J357" s="34">
        <f t="shared" si="34"/>
        <v>72686</v>
      </c>
      <c r="K357" t="str">
        <f t="shared" si="35"/>
        <v>SH0908-1981</v>
      </c>
    </row>
    <row r="358" spans="1:11" ht="15" customHeight="1" x14ac:dyDescent="0.35">
      <c r="A358">
        <f>'TI102'!A355</f>
        <v>2</v>
      </c>
      <c r="B358" s="26">
        <f>'TI102'!B355</f>
        <v>46273.6875</v>
      </c>
      <c r="C358">
        <f>'TI102'!C355</f>
        <v>11707017</v>
      </c>
      <c r="D358">
        <f>'TI102'!J355</f>
        <v>2</v>
      </c>
      <c r="E358">
        <f>'TI102'!Q355</f>
        <v>11</v>
      </c>
      <c r="F358" t="str">
        <f t="shared" si="30"/>
        <v>59547</v>
      </c>
      <c r="G358">
        <f t="shared" si="31"/>
        <v>407</v>
      </c>
      <c r="H358" t="str">
        <f t="shared" si="32"/>
        <v>SH0908-1981</v>
      </c>
      <c r="I358" t="str">
        <f t="shared" si="33"/>
        <v>SH0908-1981</v>
      </c>
      <c r="J358" s="34">
        <f t="shared" si="34"/>
        <v>72686</v>
      </c>
      <c r="K358" t="str">
        <f t="shared" si="35"/>
        <v>SH0908-1981</v>
      </c>
    </row>
    <row r="359" spans="1:11" ht="15" customHeight="1" x14ac:dyDescent="0.35">
      <c r="A359">
        <f>'TI102'!A356</f>
        <v>2</v>
      </c>
      <c r="B359" s="26">
        <f>'TI102'!B356</f>
        <v>46273.6875</v>
      </c>
      <c r="C359">
        <f>'TI102'!C356</f>
        <v>11707018</v>
      </c>
      <c r="D359">
        <f>'TI102'!J356</f>
        <v>2</v>
      </c>
      <c r="E359">
        <f>'TI102'!Q356</f>
        <v>11</v>
      </c>
      <c r="F359" t="str">
        <f t="shared" si="30"/>
        <v>59547</v>
      </c>
      <c r="G359">
        <f t="shared" si="31"/>
        <v>407</v>
      </c>
      <c r="H359" t="str">
        <f t="shared" si="32"/>
        <v>SH0908-1981</v>
      </c>
      <c r="I359" t="str">
        <f t="shared" si="33"/>
        <v>SH0908-1981</v>
      </c>
      <c r="J359" s="34">
        <f t="shared" si="34"/>
        <v>72686</v>
      </c>
      <c r="K359" t="str">
        <f t="shared" si="35"/>
        <v>SH0908-1981</v>
      </c>
    </row>
    <row r="360" spans="1:11" ht="15" customHeight="1" x14ac:dyDescent="0.35">
      <c r="A360">
        <f>'TI102'!A357</f>
        <v>2</v>
      </c>
      <c r="B360" s="26">
        <f>'TI102'!B357</f>
        <v>46273.6875</v>
      </c>
      <c r="C360">
        <f>'TI102'!C357</f>
        <v>11707019</v>
      </c>
      <c r="D360">
        <f>'TI102'!J357</f>
        <v>2</v>
      </c>
      <c r="E360">
        <f>'TI102'!Q357</f>
        <v>2</v>
      </c>
      <c r="F360" t="str">
        <f t="shared" si="30"/>
        <v>59604</v>
      </c>
      <c r="G360">
        <f t="shared" si="31"/>
        <v>408</v>
      </c>
      <c r="H360" t="str">
        <f t="shared" si="32"/>
        <v>SH0908-1981</v>
      </c>
      <c r="I360" t="str">
        <f t="shared" si="33"/>
        <v>SH0908-1981</v>
      </c>
      <c r="J360" s="34">
        <f t="shared" si="34"/>
        <v>72686</v>
      </c>
      <c r="K360" t="str">
        <f t="shared" si="35"/>
        <v>SH0908-1981</v>
      </c>
    </row>
    <row r="361" spans="1:11" ht="15" customHeight="1" x14ac:dyDescent="0.35">
      <c r="A361">
        <f>'TI102'!A358</f>
        <v>2</v>
      </c>
      <c r="B361" s="26">
        <f>'TI102'!B358</f>
        <v>46273.6875</v>
      </c>
      <c r="C361">
        <f>'TI102'!C358</f>
        <v>11707020</v>
      </c>
      <c r="D361">
        <f>'TI102'!J358</f>
        <v>2</v>
      </c>
      <c r="E361">
        <f>'TI102'!Q358</f>
        <v>2</v>
      </c>
      <c r="F361" t="str">
        <f t="shared" si="30"/>
        <v>59604</v>
      </c>
      <c r="G361">
        <f t="shared" si="31"/>
        <v>408</v>
      </c>
      <c r="H361" t="str">
        <f t="shared" si="32"/>
        <v>SH0908-1981</v>
      </c>
      <c r="I361" t="str">
        <f t="shared" si="33"/>
        <v>SH0908-1981</v>
      </c>
      <c r="J361" s="34">
        <f t="shared" si="34"/>
        <v>72686</v>
      </c>
      <c r="K361" t="str">
        <f t="shared" si="35"/>
        <v>SH0908-1981</v>
      </c>
    </row>
    <row r="362" spans="1:11" ht="15" customHeight="1" x14ac:dyDescent="0.35">
      <c r="A362">
        <f>'TI102'!A359</f>
        <v>2</v>
      </c>
      <c r="B362" s="26">
        <f>'TI102'!B359</f>
        <v>46273.6875</v>
      </c>
      <c r="C362">
        <f>'TI102'!C359</f>
        <v>11707021</v>
      </c>
      <c r="D362">
        <f>'TI102'!J359</f>
        <v>2</v>
      </c>
      <c r="E362">
        <f>'TI102'!Q359</f>
        <v>1</v>
      </c>
      <c r="F362" t="str">
        <f t="shared" si="30"/>
        <v>59604</v>
      </c>
      <c r="G362">
        <f t="shared" si="31"/>
        <v>408</v>
      </c>
      <c r="H362" t="str">
        <f t="shared" si="32"/>
        <v>SH0908-1981</v>
      </c>
      <c r="I362" t="str">
        <f t="shared" si="33"/>
        <v>SH0908-1981</v>
      </c>
      <c r="J362" s="34">
        <f t="shared" si="34"/>
        <v>72686</v>
      </c>
      <c r="K362" t="str">
        <f t="shared" si="35"/>
        <v>SH0908-1981</v>
      </c>
    </row>
    <row r="363" spans="1:11" ht="15" customHeight="1" x14ac:dyDescent="0.35">
      <c r="A363">
        <f>'TI102'!A360</f>
        <v>2</v>
      </c>
      <c r="B363" s="26">
        <f>'TI102'!B360</f>
        <v>46273.6875</v>
      </c>
      <c r="C363">
        <f>'TI102'!C360</f>
        <v>11707022</v>
      </c>
      <c r="D363">
        <f>'TI102'!J360</f>
        <v>2</v>
      </c>
      <c r="E363">
        <f>'TI102'!Q360</f>
        <v>6</v>
      </c>
      <c r="F363" t="str">
        <f t="shared" si="30"/>
        <v>59711</v>
      </c>
      <c r="G363">
        <f t="shared" si="31"/>
        <v>409</v>
      </c>
      <c r="H363" t="str">
        <f t="shared" si="32"/>
        <v>SH0908-1981</v>
      </c>
      <c r="I363" t="str">
        <f t="shared" si="33"/>
        <v>SH0908-1981</v>
      </c>
      <c r="J363" s="34">
        <f t="shared" si="34"/>
        <v>72686</v>
      </c>
      <c r="K363" t="str">
        <f t="shared" si="35"/>
        <v>SH0908-1981</v>
      </c>
    </row>
    <row r="364" spans="1:11" ht="15" customHeight="1" x14ac:dyDescent="0.35">
      <c r="A364">
        <f>'TI102'!A361</f>
        <v>2</v>
      </c>
      <c r="B364" s="26">
        <f>'TI102'!B361</f>
        <v>46273.6875</v>
      </c>
      <c r="C364">
        <f>'TI102'!C361</f>
        <v>11707023</v>
      </c>
      <c r="D364">
        <f>'TI102'!J361</f>
        <v>2</v>
      </c>
      <c r="E364">
        <f>'TI102'!Q361</f>
        <v>6</v>
      </c>
      <c r="F364" t="str">
        <f t="shared" si="30"/>
        <v>59711</v>
      </c>
      <c r="G364">
        <f t="shared" si="31"/>
        <v>409</v>
      </c>
      <c r="H364" t="str">
        <f t="shared" si="32"/>
        <v>SH0908-1981</v>
      </c>
      <c r="I364" t="str">
        <f t="shared" si="33"/>
        <v>SH0908-1981</v>
      </c>
      <c r="J364" s="34">
        <f t="shared" si="34"/>
        <v>72686</v>
      </c>
      <c r="K364" t="str">
        <f t="shared" si="35"/>
        <v>SH0908-1981</v>
      </c>
    </row>
    <row r="365" spans="1:11" ht="15" customHeight="1" x14ac:dyDescent="0.35">
      <c r="A365">
        <f>'TI102'!A362</f>
        <v>2</v>
      </c>
      <c r="B365" s="26">
        <f>'TI102'!B362</f>
        <v>46273.6875</v>
      </c>
      <c r="C365">
        <f>'TI102'!C362</f>
        <v>11707024</v>
      </c>
      <c r="D365">
        <f>'TI102'!J362</f>
        <v>2</v>
      </c>
      <c r="E365">
        <f>'TI102'!Q362</f>
        <v>6</v>
      </c>
      <c r="F365" t="str">
        <f t="shared" si="30"/>
        <v>59711</v>
      </c>
      <c r="G365">
        <f t="shared" si="31"/>
        <v>409</v>
      </c>
      <c r="H365" t="str">
        <f t="shared" si="32"/>
        <v>SH0908-1981</v>
      </c>
      <c r="I365" t="str">
        <f t="shared" si="33"/>
        <v>SH0908-1981</v>
      </c>
      <c r="J365" s="34">
        <f t="shared" si="34"/>
        <v>72686</v>
      </c>
      <c r="K365" t="str">
        <f t="shared" si="35"/>
        <v>SH0908-1981</v>
      </c>
    </row>
    <row r="366" spans="1:11" ht="15" customHeight="1" x14ac:dyDescent="0.35">
      <c r="A366">
        <f>'TI102'!A363</f>
        <v>2</v>
      </c>
      <c r="B366" s="26">
        <f>'TI102'!B363</f>
        <v>46273.6875</v>
      </c>
      <c r="C366">
        <f>'TI102'!C363</f>
        <v>11707025</v>
      </c>
      <c r="D366">
        <f>'TI102'!J363</f>
        <v>2</v>
      </c>
      <c r="E366">
        <f>'TI102'!Q363</f>
        <v>6</v>
      </c>
      <c r="F366" t="str">
        <f t="shared" si="30"/>
        <v>59711</v>
      </c>
      <c r="G366">
        <f t="shared" si="31"/>
        <v>409</v>
      </c>
      <c r="H366" t="str">
        <f t="shared" si="32"/>
        <v>SH0908-1981</v>
      </c>
      <c r="I366" t="str">
        <f t="shared" si="33"/>
        <v>SH0908-1981</v>
      </c>
      <c r="J366" s="34">
        <f t="shared" si="34"/>
        <v>72686</v>
      </c>
      <c r="K366" t="str">
        <f t="shared" si="35"/>
        <v>SH0908-1981</v>
      </c>
    </row>
    <row r="367" spans="1:11" ht="15" customHeight="1" x14ac:dyDescent="0.35">
      <c r="A367">
        <f>'TI102'!A364</f>
        <v>2</v>
      </c>
      <c r="B367" s="26">
        <f>'TI102'!B364</f>
        <v>46273.6875</v>
      </c>
      <c r="C367">
        <f>'TI102'!C364</f>
        <v>11707026</v>
      </c>
      <c r="D367">
        <f>'TI102'!J364</f>
        <v>2</v>
      </c>
      <c r="E367">
        <f>'TI102'!Q364</f>
        <v>6</v>
      </c>
      <c r="F367" t="str">
        <f t="shared" si="30"/>
        <v>59711</v>
      </c>
      <c r="G367">
        <f t="shared" si="31"/>
        <v>409</v>
      </c>
      <c r="H367" t="str">
        <f t="shared" si="32"/>
        <v>SH0908-1981</v>
      </c>
      <c r="I367" t="str">
        <f t="shared" si="33"/>
        <v>SH0908-1981</v>
      </c>
      <c r="J367" s="34">
        <f t="shared" si="34"/>
        <v>72686</v>
      </c>
      <c r="K367" t="str">
        <f t="shared" si="35"/>
        <v>SH0908-1981</v>
      </c>
    </row>
    <row r="368" spans="1:11" ht="15" customHeight="1" x14ac:dyDescent="0.35">
      <c r="A368">
        <f>'TI102'!A365</f>
        <v>2</v>
      </c>
      <c r="B368" s="26">
        <f>'TI102'!B365</f>
        <v>46273.6875</v>
      </c>
      <c r="C368">
        <f>'TI102'!C365</f>
        <v>11707027</v>
      </c>
      <c r="D368">
        <f>'TI102'!J365</f>
        <v>2</v>
      </c>
      <c r="E368">
        <f>'TI102'!Q365</f>
        <v>6</v>
      </c>
      <c r="F368" t="str">
        <f t="shared" si="30"/>
        <v>59711</v>
      </c>
      <c r="G368">
        <f t="shared" si="31"/>
        <v>409</v>
      </c>
      <c r="H368" t="str">
        <f t="shared" si="32"/>
        <v>SH0908-1981</v>
      </c>
      <c r="I368" t="str">
        <f t="shared" si="33"/>
        <v>SH0908-1981</v>
      </c>
      <c r="J368" s="34">
        <f t="shared" si="34"/>
        <v>72686</v>
      </c>
      <c r="K368" t="str">
        <f t="shared" si="35"/>
        <v>SH0908-1981</v>
      </c>
    </row>
    <row r="369" spans="1:11" ht="15" customHeight="1" x14ac:dyDescent="0.35">
      <c r="A369">
        <f>'TI102'!A366</f>
        <v>2</v>
      </c>
      <c r="B369" s="26">
        <f>'TI102'!B366</f>
        <v>46273.6875</v>
      </c>
      <c r="C369">
        <f>'TI102'!C366</f>
        <v>11707028</v>
      </c>
      <c r="D369">
        <f>'TI102'!J366</f>
        <v>2</v>
      </c>
      <c r="E369">
        <f>'TI102'!Q366</f>
        <v>4</v>
      </c>
      <c r="F369" t="str">
        <f t="shared" si="30"/>
        <v>59711</v>
      </c>
      <c r="G369">
        <f t="shared" si="31"/>
        <v>409</v>
      </c>
      <c r="H369" t="str">
        <f t="shared" si="32"/>
        <v>SH0908-1981</v>
      </c>
      <c r="I369" t="str">
        <f t="shared" si="33"/>
        <v>SH0908-1981</v>
      </c>
      <c r="J369" s="34">
        <f t="shared" si="34"/>
        <v>72686</v>
      </c>
      <c r="K369" t="str">
        <f t="shared" si="35"/>
        <v>SH0908-1981</v>
      </c>
    </row>
    <row r="370" spans="1:11" ht="15" customHeight="1" x14ac:dyDescent="0.35">
      <c r="A370">
        <f>'TI102'!A367</f>
        <v>2</v>
      </c>
      <c r="B370" s="26">
        <f>'TI102'!B367</f>
        <v>46273.6875</v>
      </c>
      <c r="C370">
        <f>'TI102'!C367</f>
        <v>11707029</v>
      </c>
      <c r="D370">
        <f>'TI102'!J367</f>
        <v>2</v>
      </c>
      <c r="E370">
        <f>'TI102'!Q367</f>
        <v>5</v>
      </c>
      <c r="F370" t="str">
        <f t="shared" si="30"/>
        <v>59779</v>
      </c>
      <c r="G370">
        <f t="shared" si="31"/>
        <v>410</v>
      </c>
      <c r="H370" t="str">
        <f t="shared" si="32"/>
        <v>SH0908-1981</v>
      </c>
      <c r="I370" t="str">
        <f t="shared" si="33"/>
        <v>SH0908-1981</v>
      </c>
      <c r="J370" s="34">
        <f t="shared" si="34"/>
        <v>72686</v>
      </c>
      <c r="K370" t="str">
        <f t="shared" si="35"/>
        <v>SH0908-1981</v>
      </c>
    </row>
    <row r="371" spans="1:11" ht="15" customHeight="1" x14ac:dyDescent="0.35">
      <c r="A371">
        <f>'TI102'!A368</f>
        <v>2</v>
      </c>
      <c r="B371" s="26">
        <f>'TI102'!B368</f>
        <v>46273.6875</v>
      </c>
      <c r="C371">
        <f>'TI102'!C368</f>
        <v>11707030</v>
      </c>
      <c r="D371">
        <f>'TI102'!J368</f>
        <v>2</v>
      </c>
      <c r="E371">
        <f>'TI102'!Q368</f>
        <v>2</v>
      </c>
      <c r="F371" t="str">
        <f t="shared" si="30"/>
        <v>59779</v>
      </c>
      <c r="G371">
        <f t="shared" si="31"/>
        <v>410</v>
      </c>
      <c r="H371" t="str">
        <f t="shared" si="32"/>
        <v>SH0908-1981</v>
      </c>
      <c r="I371" t="str">
        <f t="shared" si="33"/>
        <v>SH0908-1981</v>
      </c>
      <c r="J371" s="34">
        <f t="shared" si="34"/>
        <v>72686</v>
      </c>
      <c r="K371" t="str">
        <f t="shared" si="35"/>
        <v>SH0908-1981</v>
      </c>
    </row>
    <row r="372" spans="1:11" ht="15" customHeight="1" x14ac:dyDescent="0.35">
      <c r="A372">
        <f>'TI102'!A369</f>
        <v>2</v>
      </c>
      <c r="B372" s="26">
        <f>'TI102'!B369</f>
        <v>46273.6875</v>
      </c>
      <c r="C372">
        <f>'TI102'!C369</f>
        <v>11707031</v>
      </c>
      <c r="D372">
        <f>'TI102'!J369</f>
        <v>2</v>
      </c>
      <c r="E372">
        <f>'TI102'!Q369</f>
        <v>2</v>
      </c>
      <c r="F372" t="str">
        <f t="shared" si="30"/>
        <v>59779</v>
      </c>
      <c r="G372">
        <f t="shared" si="31"/>
        <v>410</v>
      </c>
      <c r="H372" t="str">
        <f t="shared" si="32"/>
        <v>SH0908-1981</v>
      </c>
      <c r="I372" t="str">
        <f t="shared" si="33"/>
        <v>SH0908-1981</v>
      </c>
      <c r="J372" s="34">
        <f t="shared" si="34"/>
        <v>72686</v>
      </c>
      <c r="K372" t="str">
        <f t="shared" si="35"/>
        <v>SH0908-1981</v>
      </c>
    </row>
    <row r="373" spans="1:11" ht="15" customHeight="1" x14ac:dyDescent="0.35">
      <c r="A373">
        <f>'TI102'!A370</f>
        <v>2</v>
      </c>
      <c r="B373" s="26">
        <f>'TI102'!B370</f>
        <v>46273.6875</v>
      </c>
      <c r="C373">
        <f>'TI102'!C370</f>
        <v>11707032</v>
      </c>
      <c r="D373">
        <f>'TI102'!J370</f>
        <v>2</v>
      </c>
      <c r="E373">
        <f>'TI102'!Q370</f>
        <v>2</v>
      </c>
      <c r="F373" t="str">
        <f t="shared" si="30"/>
        <v>59779</v>
      </c>
      <c r="G373">
        <f t="shared" si="31"/>
        <v>410</v>
      </c>
      <c r="H373" t="str">
        <f t="shared" si="32"/>
        <v>SH0908-1981</v>
      </c>
      <c r="I373" t="str">
        <f t="shared" si="33"/>
        <v>SH0908-1981</v>
      </c>
      <c r="J373" s="34">
        <f t="shared" si="34"/>
        <v>72686</v>
      </c>
      <c r="K373" t="str">
        <f t="shared" si="35"/>
        <v>SH0908-1981</v>
      </c>
    </row>
    <row r="374" spans="1:11" ht="15" customHeight="1" x14ac:dyDescent="0.35">
      <c r="A374">
        <f>'TI102'!A371</f>
        <v>2</v>
      </c>
      <c r="B374" s="26">
        <f>'TI102'!B371</f>
        <v>46273.6875</v>
      </c>
      <c r="C374">
        <f>'TI102'!C371</f>
        <v>11707033</v>
      </c>
      <c r="D374">
        <f>'TI102'!J371</f>
        <v>2</v>
      </c>
      <c r="E374">
        <f>'TI102'!Q371</f>
        <v>1</v>
      </c>
      <c r="F374" t="str">
        <f t="shared" si="30"/>
        <v>60002</v>
      </c>
      <c r="G374">
        <f t="shared" si="31"/>
        <v>411</v>
      </c>
      <c r="H374" t="str">
        <f t="shared" si="32"/>
        <v>SH0908-1981</v>
      </c>
      <c r="I374" t="str">
        <f t="shared" si="33"/>
        <v>SH0908-1981</v>
      </c>
      <c r="J374" s="34">
        <f t="shared" si="34"/>
        <v>72686</v>
      </c>
      <c r="K374" t="str">
        <f t="shared" si="35"/>
        <v>SH0908-1981</v>
      </c>
    </row>
    <row r="375" spans="1:11" ht="15" customHeight="1" x14ac:dyDescent="0.35">
      <c r="A375">
        <f>'TI102'!A372</f>
        <v>2</v>
      </c>
      <c r="B375" s="26">
        <f>'TI102'!B372</f>
        <v>46273.6875</v>
      </c>
      <c r="C375">
        <f>'TI102'!C372</f>
        <v>11707034</v>
      </c>
      <c r="D375">
        <f>'TI102'!J372</f>
        <v>2</v>
      </c>
      <c r="E375">
        <f>'TI102'!Q372</f>
        <v>5</v>
      </c>
      <c r="F375" t="str">
        <f t="shared" si="30"/>
        <v>60002</v>
      </c>
      <c r="G375">
        <f t="shared" si="31"/>
        <v>411</v>
      </c>
      <c r="H375" t="str">
        <f t="shared" si="32"/>
        <v>SH0908-1981</v>
      </c>
      <c r="I375" t="str">
        <f t="shared" si="33"/>
        <v>SH0908-1981</v>
      </c>
      <c r="J375" s="34">
        <f t="shared" si="34"/>
        <v>72686</v>
      </c>
      <c r="K375" t="str">
        <f t="shared" si="35"/>
        <v>SH0908-1981</v>
      </c>
    </row>
    <row r="376" spans="1:11" ht="15" customHeight="1" x14ac:dyDescent="0.35">
      <c r="A376">
        <f>'TI102'!A373</f>
        <v>2</v>
      </c>
      <c r="B376" s="26">
        <f>'TI102'!B373</f>
        <v>46273.6875</v>
      </c>
      <c r="C376">
        <f>'TI102'!C373</f>
        <v>11707063</v>
      </c>
      <c r="D376">
        <f>'TI102'!J373</f>
        <v>3</v>
      </c>
      <c r="E376">
        <f>'TI102'!Q373</f>
        <v>1</v>
      </c>
      <c r="F376" t="str">
        <f t="shared" si="30"/>
        <v>59672</v>
      </c>
      <c r="G376">
        <f t="shared" si="31"/>
        <v>1</v>
      </c>
      <c r="H376" t="str">
        <f t="shared" si="32"/>
        <v>SH0908-1003</v>
      </c>
      <c r="I376" t="str">
        <f t="shared" si="33"/>
        <v>SH0908-1003</v>
      </c>
      <c r="J376" s="34">
        <f t="shared" si="34"/>
        <v>72686</v>
      </c>
      <c r="K376" t="str">
        <f t="shared" si="35"/>
        <v>SH0908-1003</v>
      </c>
    </row>
    <row r="377" spans="1:11" ht="15" customHeight="1" x14ac:dyDescent="0.35">
      <c r="A377">
        <f>'TI102'!A374</f>
        <v>2</v>
      </c>
      <c r="B377" s="26">
        <f>'TI102'!B374</f>
        <v>46273.6875</v>
      </c>
      <c r="C377">
        <f>'TI102'!C374</f>
        <v>11707064</v>
      </c>
      <c r="D377">
        <f>'TI102'!J374</f>
        <v>4</v>
      </c>
      <c r="E377">
        <f>'TI102'!Q374</f>
        <v>2</v>
      </c>
      <c r="F377" t="str">
        <f t="shared" si="30"/>
        <v>59795</v>
      </c>
      <c r="G377">
        <f t="shared" si="31"/>
        <v>2</v>
      </c>
      <c r="H377" t="str">
        <f t="shared" si="32"/>
        <v>SH0908-1003</v>
      </c>
      <c r="I377" t="str">
        <f t="shared" si="33"/>
        <v>SH0908-1003</v>
      </c>
      <c r="J377" s="34">
        <f t="shared" si="34"/>
        <v>72686</v>
      </c>
      <c r="K377" t="str">
        <f t="shared" si="35"/>
        <v>SH0908-1003</v>
      </c>
    </row>
    <row r="378" spans="1:11" ht="15" customHeight="1" x14ac:dyDescent="0.35">
      <c r="A378">
        <f>'TI102'!A375</f>
        <v>2</v>
      </c>
      <c r="B378" s="26">
        <f>'TI102'!B375</f>
        <v>46273.6875</v>
      </c>
      <c r="C378">
        <f>'TI102'!C375</f>
        <v>11707065</v>
      </c>
      <c r="D378">
        <f>'TI102'!J375</f>
        <v>4</v>
      </c>
      <c r="E378">
        <f>'TI102'!Q375</f>
        <v>2</v>
      </c>
      <c r="F378" t="str">
        <f t="shared" si="30"/>
        <v>59795</v>
      </c>
      <c r="G378">
        <f t="shared" si="31"/>
        <v>2</v>
      </c>
      <c r="H378" t="str">
        <f t="shared" si="32"/>
        <v>SH0908-1003</v>
      </c>
      <c r="I378" t="str">
        <f t="shared" si="33"/>
        <v>SH0908-1003</v>
      </c>
      <c r="J378" s="34">
        <f t="shared" si="34"/>
        <v>72686</v>
      </c>
      <c r="K378" t="str">
        <f t="shared" si="35"/>
        <v>SH0908-1003</v>
      </c>
    </row>
    <row r="379" spans="1:11" ht="15" customHeight="1" x14ac:dyDescent="0.35">
      <c r="A379">
        <f>'TI102'!A376</f>
        <v>2</v>
      </c>
      <c r="B379" s="26">
        <f>'TI102'!B376</f>
        <v>46273.6875</v>
      </c>
      <c r="C379">
        <f>'TI102'!C376</f>
        <v>11707066</v>
      </c>
      <c r="D379">
        <f>'TI102'!J376</f>
        <v>5</v>
      </c>
      <c r="E379">
        <f>'TI102'!Q376</f>
        <v>2</v>
      </c>
      <c r="F379" t="str">
        <f t="shared" si="30"/>
        <v>59796</v>
      </c>
      <c r="G379">
        <f t="shared" si="31"/>
        <v>3</v>
      </c>
      <c r="H379" t="str">
        <f t="shared" si="32"/>
        <v>SH0908-1003</v>
      </c>
      <c r="I379" t="str">
        <f t="shared" si="33"/>
        <v>SH0908-1003</v>
      </c>
      <c r="J379" s="34">
        <f t="shared" si="34"/>
        <v>72686</v>
      </c>
      <c r="K379" t="str">
        <f t="shared" si="35"/>
        <v>SH0908-1003</v>
      </c>
    </row>
    <row r="380" spans="1:11" ht="15" customHeight="1" x14ac:dyDescent="0.35">
      <c r="A380">
        <f>'TI102'!A377</f>
        <v>2</v>
      </c>
      <c r="B380" s="26">
        <f>'TI102'!B377</f>
        <v>46273.6875</v>
      </c>
      <c r="C380">
        <f>'TI102'!C377</f>
        <v>11707067</v>
      </c>
      <c r="D380">
        <f>'TI102'!J377</f>
        <v>3</v>
      </c>
      <c r="E380">
        <f>'TI102'!Q377</f>
        <v>2</v>
      </c>
      <c r="F380" t="str">
        <f t="shared" si="30"/>
        <v>59801</v>
      </c>
      <c r="G380">
        <f t="shared" si="31"/>
        <v>4</v>
      </c>
      <c r="H380" t="str">
        <f t="shared" si="32"/>
        <v>SH0908-1003</v>
      </c>
      <c r="I380" t="str">
        <f t="shared" si="33"/>
        <v>SH0908-1003</v>
      </c>
      <c r="J380" s="34">
        <f t="shared" si="34"/>
        <v>72686</v>
      </c>
      <c r="K380" t="str">
        <f t="shared" si="35"/>
        <v>SH0908-1003</v>
      </c>
    </row>
    <row r="381" spans="1:11" ht="15" customHeight="1" x14ac:dyDescent="0.35">
      <c r="A381">
        <f>'TI102'!A378</f>
        <v>2</v>
      </c>
      <c r="B381" s="26">
        <f>'TI102'!B378</f>
        <v>46273.6875</v>
      </c>
      <c r="C381">
        <f>'TI102'!C378</f>
        <v>11707068</v>
      </c>
      <c r="D381">
        <f>'TI102'!J378</f>
        <v>4</v>
      </c>
      <c r="E381">
        <f>'TI102'!Q378</f>
        <v>2</v>
      </c>
      <c r="F381" t="str">
        <f t="shared" si="30"/>
        <v>59832</v>
      </c>
      <c r="G381">
        <f t="shared" si="31"/>
        <v>5</v>
      </c>
      <c r="H381" t="str">
        <f t="shared" si="32"/>
        <v>SH0908-1003</v>
      </c>
      <c r="I381" t="str">
        <f t="shared" si="33"/>
        <v>SH0908-1003</v>
      </c>
      <c r="J381" s="34">
        <f t="shared" si="34"/>
        <v>72686</v>
      </c>
      <c r="K381" t="str">
        <f t="shared" si="35"/>
        <v>SH0908-1003</v>
      </c>
    </row>
    <row r="382" spans="1:11" ht="15" customHeight="1" x14ac:dyDescent="0.35">
      <c r="A382">
        <f>'TI102'!A379</f>
        <v>2</v>
      </c>
      <c r="B382" s="26">
        <f>'TI102'!B379</f>
        <v>46273.6875</v>
      </c>
      <c r="C382">
        <f>'TI102'!C379</f>
        <v>11707069</v>
      </c>
      <c r="D382">
        <f>'TI102'!J379</f>
        <v>3</v>
      </c>
      <c r="E382">
        <f>'TI102'!Q379</f>
        <v>4</v>
      </c>
      <c r="F382" t="str">
        <f t="shared" si="30"/>
        <v>59833</v>
      </c>
      <c r="G382">
        <f t="shared" si="31"/>
        <v>6</v>
      </c>
      <c r="H382" t="str">
        <f t="shared" si="32"/>
        <v>SH0908-1003</v>
      </c>
      <c r="I382" t="str">
        <f t="shared" si="33"/>
        <v>SH0908-1003</v>
      </c>
      <c r="J382" s="34">
        <f t="shared" si="34"/>
        <v>72686</v>
      </c>
      <c r="K382" t="str">
        <f t="shared" si="35"/>
        <v>SH0908-1003</v>
      </c>
    </row>
    <row r="383" spans="1:11" ht="15" customHeight="1" x14ac:dyDescent="0.35">
      <c r="A383">
        <f>'TI102'!A380</f>
        <v>2</v>
      </c>
      <c r="B383" s="26">
        <f>'TI102'!B380</f>
        <v>46273.6875</v>
      </c>
      <c r="C383">
        <f>'TI102'!C380</f>
        <v>11707077</v>
      </c>
      <c r="D383">
        <f>'TI102'!J380</f>
        <v>5</v>
      </c>
      <c r="E383">
        <f>'TI102'!Q380</f>
        <v>4</v>
      </c>
      <c r="F383" t="str">
        <f t="shared" si="30"/>
        <v>59947</v>
      </c>
      <c r="G383">
        <f t="shared" si="31"/>
        <v>73</v>
      </c>
      <c r="H383" t="str">
        <f t="shared" si="32"/>
        <v>SH0908-1020</v>
      </c>
      <c r="I383" t="str">
        <f t="shared" si="33"/>
        <v>SH0908-1020</v>
      </c>
      <c r="J383" s="34">
        <f t="shared" si="34"/>
        <v>72686</v>
      </c>
      <c r="K383" t="str">
        <f t="shared" si="35"/>
        <v>SH0908-1020</v>
      </c>
    </row>
    <row r="384" spans="1:11" ht="15" customHeight="1" x14ac:dyDescent="0.35">
      <c r="A384">
        <f>'TI102'!A381</f>
        <v>2</v>
      </c>
      <c r="B384" s="26">
        <f>'TI102'!B381</f>
        <v>46273.6875</v>
      </c>
      <c r="C384">
        <f>'TI102'!C381</f>
        <v>11707078</v>
      </c>
      <c r="D384">
        <f>'TI102'!J381</f>
        <v>3</v>
      </c>
      <c r="E384">
        <f>'TI102'!Q381</f>
        <v>1</v>
      </c>
      <c r="F384" t="str">
        <f t="shared" si="30"/>
        <v>60063</v>
      </c>
      <c r="G384">
        <f t="shared" si="31"/>
        <v>74</v>
      </c>
      <c r="H384" t="str">
        <f t="shared" si="32"/>
        <v>SH0908-1020</v>
      </c>
      <c r="I384" t="str">
        <f t="shared" si="33"/>
        <v>SH0908-1020</v>
      </c>
      <c r="J384" s="34">
        <f t="shared" si="34"/>
        <v>72686</v>
      </c>
      <c r="K384" t="str">
        <f t="shared" si="35"/>
        <v>SH0908-1020</v>
      </c>
    </row>
    <row r="385" spans="1:11" ht="15" customHeight="1" x14ac:dyDescent="0.35">
      <c r="A385">
        <f>'TI102'!A382</f>
        <v>2</v>
      </c>
      <c r="B385" s="26">
        <f>'TI102'!B382</f>
        <v>46273.6875</v>
      </c>
      <c r="C385">
        <f>'TI102'!C382</f>
        <v>11707079</v>
      </c>
      <c r="D385">
        <f>'TI102'!J382</f>
        <v>3</v>
      </c>
      <c r="E385">
        <f>'TI102'!Q382</f>
        <v>1</v>
      </c>
      <c r="F385" t="str">
        <f t="shared" si="30"/>
        <v>60063</v>
      </c>
      <c r="G385">
        <f t="shared" si="31"/>
        <v>74</v>
      </c>
      <c r="H385" t="str">
        <f t="shared" si="32"/>
        <v>SH0908-1020</v>
      </c>
      <c r="I385" t="str">
        <f t="shared" si="33"/>
        <v>SH0908-1020</v>
      </c>
      <c r="J385" s="34">
        <f t="shared" si="34"/>
        <v>72686</v>
      </c>
      <c r="K385" t="str">
        <f t="shared" si="35"/>
        <v>SH0908-1020</v>
      </c>
    </row>
    <row r="386" spans="1:11" ht="15" customHeight="1" x14ac:dyDescent="0.35">
      <c r="A386">
        <f>'TI102'!A383</f>
        <v>2</v>
      </c>
      <c r="B386" s="26">
        <f>'TI102'!B383</f>
        <v>46273.6875</v>
      </c>
      <c r="C386">
        <f>'TI102'!C383</f>
        <v>11707080</v>
      </c>
      <c r="D386">
        <f>'TI102'!J383</f>
        <v>3</v>
      </c>
      <c r="E386">
        <f>'TI102'!Q383</f>
        <v>1</v>
      </c>
      <c r="F386" t="str">
        <f t="shared" si="30"/>
        <v>60063</v>
      </c>
      <c r="G386">
        <f t="shared" si="31"/>
        <v>74</v>
      </c>
      <c r="H386" t="str">
        <f t="shared" si="32"/>
        <v>SH0908-1020</v>
      </c>
      <c r="I386" t="str">
        <f t="shared" si="33"/>
        <v>SH0908-1020</v>
      </c>
      <c r="J386" s="34">
        <f t="shared" si="34"/>
        <v>72686</v>
      </c>
      <c r="K386" t="str">
        <f t="shared" si="35"/>
        <v>SH0908-1020</v>
      </c>
    </row>
    <row r="387" spans="1:11" ht="15" customHeight="1" x14ac:dyDescent="0.35">
      <c r="A387">
        <f>'TI102'!A384</f>
        <v>2</v>
      </c>
      <c r="B387" s="26">
        <f>'TI102'!B384</f>
        <v>46273.6875</v>
      </c>
      <c r="C387">
        <f>'TI102'!C384</f>
        <v>11707081</v>
      </c>
      <c r="D387">
        <f>'TI102'!J384</f>
        <v>3</v>
      </c>
      <c r="E387">
        <f>'TI102'!Q384</f>
        <v>1</v>
      </c>
      <c r="F387" t="str">
        <f t="shared" si="30"/>
        <v>60063</v>
      </c>
      <c r="G387">
        <f t="shared" si="31"/>
        <v>74</v>
      </c>
      <c r="H387" t="str">
        <f t="shared" si="32"/>
        <v>SH0908-1020</v>
      </c>
      <c r="I387" t="str">
        <f t="shared" si="33"/>
        <v>SH0908-1020</v>
      </c>
      <c r="J387" s="34">
        <f t="shared" si="34"/>
        <v>72686</v>
      </c>
      <c r="K387" t="str">
        <f t="shared" si="35"/>
        <v>SH0908-1020</v>
      </c>
    </row>
    <row r="388" spans="1:11" ht="15" customHeight="1" x14ac:dyDescent="0.35">
      <c r="A388">
        <f>'TI102'!A385</f>
        <v>2</v>
      </c>
      <c r="B388" s="26">
        <f>'TI102'!B385</f>
        <v>46273.6875</v>
      </c>
      <c r="C388">
        <f>'TI102'!C385</f>
        <v>11707082</v>
      </c>
      <c r="D388">
        <f>'TI102'!J385</f>
        <v>3</v>
      </c>
      <c r="E388">
        <f>'TI102'!Q385</f>
        <v>1</v>
      </c>
      <c r="F388" t="str">
        <f t="shared" si="30"/>
        <v>60063</v>
      </c>
      <c r="G388">
        <f t="shared" si="31"/>
        <v>74</v>
      </c>
      <c r="H388" t="str">
        <f t="shared" si="32"/>
        <v>SH0908-1020</v>
      </c>
      <c r="I388" t="str">
        <f t="shared" si="33"/>
        <v>SH0908-1020</v>
      </c>
      <c r="J388" s="34">
        <f t="shared" si="34"/>
        <v>72686</v>
      </c>
      <c r="K388" t="str">
        <f t="shared" si="35"/>
        <v>SH0908-1020</v>
      </c>
    </row>
    <row r="389" spans="1:11" ht="15" customHeight="1" x14ac:dyDescent="0.35">
      <c r="A389">
        <f>'TI102'!A386</f>
        <v>2</v>
      </c>
      <c r="B389" s="26">
        <f>'TI102'!B386</f>
        <v>46273.6875</v>
      </c>
      <c r="C389">
        <f>'TI102'!C386</f>
        <v>11707083</v>
      </c>
      <c r="D389">
        <f>'TI102'!J386</f>
        <v>3</v>
      </c>
      <c r="E389">
        <f>'TI102'!Q386</f>
        <v>1</v>
      </c>
      <c r="F389" t="str">
        <f t="shared" si="30"/>
        <v>60063</v>
      </c>
      <c r="G389">
        <f t="shared" si="31"/>
        <v>74</v>
      </c>
      <c r="H389" t="str">
        <f t="shared" si="32"/>
        <v>SH0908-1020</v>
      </c>
      <c r="I389" t="str">
        <f t="shared" si="33"/>
        <v>SH0908-1020</v>
      </c>
      <c r="J389" s="34">
        <f t="shared" si="34"/>
        <v>72686</v>
      </c>
      <c r="K389" t="str">
        <f t="shared" si="35"/>
        <v>SH0908-1020</v>
      </c>
    </row>
    <row r="390" spans="1:11" ht="15" customHeight="1" x14ac:dyDescent="0.35">
      <c r="A390">
        <f>'TI102'!A387</f>
        <v>2</v>
      </c>
      <c r="B390" s="26">
        <f>'TI102'!B387</f>
        <v>46273.6875</v>
      </c>
      <c r="C390">
        <f>'TI102'!C387</f>
        <v>11707090</v>
      </c>
      <c r="D390">
        <f>'TI102'!J387</f>
        <v>5</v>
      </c>
      <c r="E390">
        <f>'TI102'!Q387</f>
        <v>1</v>
      </c>
      <c r="F390" t="str">
        <f t="shared" ref="F390:F453" si="36">INDEX(OM_ORDER,MATCH(C390,OM_TID,0))</f>
        <v>59519</v>
      </c>
      <c r="G390">
        <f t="shared" ref="G390:G453" si="37">MATCH(F390,OR_ID,0)</f>
        <v>55</v>
      </c>
      <c r="H390" t="str">
        <f t="shared" ref="H390:H453" si="38">INDEX(OR_ORIG,G390)</f>
        <v>SH0908-1018</v>
      </c>
      <c r="I390" t="str">
        <f t="shared" ref="I390:I453" si="39">INDEX(OR_SHIP,G390)</f>
        <v>SH0908-1018</v>
      </c>
      <c r="J390" s="34">
        <f t="shared" ref="J390:J453" si="40">IF(INDEX(OR_MOVED,G390)="",DATE(2099,1,1),INDEX(OR_MOVED,G390))</f>
        <v>72686</v>
      </c>
      <c r="K390" t="str">
        <f t="shared" ref="K390:K453" si="41">IF(B390&gt;=J390,I390,H390)</f>
        <v>SH0908-1018</v>
      </c>
    </row>
    <row r="391" spans="1:11" ht="15" customHeight="1" x14ac:dyDescent="0.35">
      <c r="A391">
        <f>'TI102'!A388</f>
        <v>2</v>
      </c>
      <c r="B391" s="26">
        <f>'TI102'!B388</f>
        <v>46273.6875</v>
      </c>
      <c r="C391">
        <f>'TI102'!C388</f>
        <v>11707091</v>
      </c>
      <c r="D391">
        <f>'TI102'!J388</f>
        <v>4</v>
      </c>
      <c r="E391">
        <f>'TI102'!Q388</f>
        <v>3</v>
      </c>
      <c r="F391" t="str">
        <f t="shared" si="36"/>
        <v>59829</v>
      </c>
      <c r="G391">
        <f t="shared" si="37"/>
        <v>56</v>
      </c>
      <c r="H391" t="str">
        <f t="shared" si="38"/>
        <v>SH0908-1018</v>
      </c>
      <c r="I391" t="str">
        <f t="shared" si="39"/>
        <v>SH0908-1018</v>
      </c>
      <c r="J391" s="34">
        <f t="shared" si="40"/>
        <v>72686</v>
      </c>
      <c r="K391" t="str">
        <f t="shared" si="41"/>
        <v>SH0908-1018</v>
      </c>
    </row>
    <row r="392" spans="1:11" ht="15" customHeight="1" x14ac:dyDescent="0.35">
      <c r="A392">
        <f>'TI102'!A389</f>
        <v>2</v>
      </c>
      <c r="B392" s="26">
        <f>'TI102'!B389</f>
        <v>46273.6875</v>
      </c>
      <c r="C392">
        <f>'TI102'!C389</f>
        <v>11707092</v>
      </c>
      <c r="D392">
        <f>'TI102'!J389</f>
        <v>4</v>
      </c>
      <c r="E392">
        <f>'TI102'!Q389</f>
        <v>3</v>
      </c>
      <c r="F392" t="str">
        <f t="shared" si="36"/>
        <v>59829</v>
      </c>
      <c r="G392">
        <f t="shared" si="37"/>
        <v>56</v>
      </c>
      <c r="H392" t="str">
        <f t="shared" si="38"/>
        <v>SH0908-1018</v>
      </c>
      <c r="I392" t="str">
        <f t="shared" si="39"/>
        <v>SH0908-1018</v>
      </c>
      <c r="J392" s="34">
        <f t="shared" si="40"/>
        <v>72686</v>
      </c>
      <c r="K392" t="str">
        <f t="shared" si="41"/>
        <v>SH0908-1018</v>
      </c>
    </row>
    <row r="393" spans="1:11" ht="15" customHeight="1" x14ac:dyDescent="0.35">
      <c r="A393">
        <f>'TI102'!A390</f>
        <v>2</v>
      </c>
      <c r="B393" s="26">
        <f>'TI102'!B390</f>
        <v>46273.6875</v>
      </c>
      <c r="C393">
        <f>'TI102'!C390</f>
        <v>11707094</v>
      </c>
      <c r="D393">
        <f>'TI102'!J390</f>
        <v>4</v>
      </c>
      <c r="E393">
        <f>'TI102'!Q390</f>
        <v>1</v>
      </c>
      <c r="F393" t="str">
        <f t="shared" si="36"/>
        <v>59905</v>
      </c>
      <c r="G393">
        <f t="shared" si="37"/>
        <v>63</v>
      </c>
      <c r="H393" t="str">
        <f t="shared" si="38"/>
        <v>SH0908-1019</v>
      </c>
      <c r="I393" t="str">
        <f t="shared" si="39"/>
        <v>SH0908-1019</v>
      </c>
      <c r="J393" s="34">
        <f t="shared" si="40"/>
        <v>72686</v>
      </c>
      <c r="K393" t="str">
        <f t="shared" si="41"/>
        <v>SH0908-1019</v>
      </c>
    </row>
    <row r="394" spans="1:11" ht="15" customHeight="1" x14ac:dyDescent="0.35">
      <c r="A394">
        <f>'TI102'!A391</f>
        <v>2</v>
      </c>
      <c r="B394" s="26">
        <f>'TI102'!B391</f>
        <v>46273.6875</v>
      </c>
      <c r="C394">
        <f>'TI102'!C391</f>
        <v>11707103</v>
      </c>
      <c r="D394">
        <f>'TI102'!J391</f>
        <v>4</v>
      </c>
      <c r="E394">
        <f>'TI102'!Q391</f>
        <v>1</v>
      </c>
      <c r="F394" t="str">
        <f t="shared" si="36"/>
        <v>59954</v>
      </c>
      <c r="G394">
        <f t="shared" si="37"/>
        <v>41</v>
      </c>
      <c r="H394" t="str">
        <f t="shared" si="38"/>
        <v>SH0908-1012</v>
      </c>
      <c r="I394" t="str">
        <f t="shared" si="39"/>
        <v>SH0908-1012</v>
      </c>
      <c r="J394" s="34">
        <f t="shared" si="40"/>
        <v>72686</v>
      </c>
      <c r="K394" t="str">
        <f t="shared" si="41"/>
        <v>SH0908-1012</v>
      </c>
    </row>
    <row r="395" spans="1:11" ht="15" customHeight="1" x14ac:dyDescent="0.35">
      <c r="A395">
        <f>'TI102'!A392</f>
        <v>2</v>
      </c>
      <c r="B395" s="26">
        <f>'TI102'!B392</f>
        <v>46273.6875</v>
      </c>
      <c r="C395">
        <f>'TI102'!C392</f>
        <v>11707104</v>
      </c>
      <c r="D395">
        <f>'TI102'!J392</f>
        <v>5</v>
      </c>
      <c r="E395">
        <f>'TI102'!Q392</f>
        <v>2</v>
      </c>
      <c r="F395" t="str">
        <f t="shared" si="36"/>
        <v>59998</v>
      </c>
      <c r="G395">
        <f t="shared" si="37"/>
        <v>42</v>
      </c>
      <c r="H395" t="str">
        <f t="shared" si="38"/>
        <v>SH0908-1012</v>
      </c>
      <c r="I395" t="str">
        <f t="shared" si="39"/>
        <v>SH0908-1012</v>
      </c>
      <c r="J395" s="34">
        <f t="shared" si="40"/>
        <v>72686</v>
      </c>
      <c r="K395" t="str">
        <f t="shared" si="41"/>
        <v>SH0908-1012</v>
      </c>
    </row>
    <row r="396" spans="1:11" ht="15" customHeight="1" x14ac:dyDescent="0.35">
      <c r="A396">
        <f>'TI102'!A393</f>
        <v>2</v>
      </c>
      <c r="B396" s="26">
        <f>'TI102'!B393</f>
        <v>46273.6875</v>
      </c>
      <c r="C396">
        <f>'TI102'!C393</f>
        <v>11707118</v>
      </c>
      <c r="D396">
        <f>'TI102'!J393</f>
        <v>4</v>
      </c>
      <c r="E396">
        <f>'TI102'!Q393</f>
        <v>1</v>
      </c>
      <c r="F396" t="str">
        <f t="shared" si="36"/>
        <v>59975</v>
      </c>
      <c r="G396">
        <f t="shared" si="37"/>
        <v>79</v>
      </c>
      <c r="H396" t="str">
        <f t="shared" si="38"/>
        <v>SH0908-1021</v>
      </c>
      <c r="I396" t="str">
        <f t="shared" si="39"/>
        <v>SH0908-1021</v>
      </c>
      <c r="J396" s="34">
        <f t="shared" si="40"/>
        <v>72686</v>
      </c>
      <c r="K396" t="str">
        <f t="shared" si="41"/>
        <v>SH0908-1021</v>
      </c>
    </row>
    <row r="397" spans="1:11" ht="15" customHeight="1" x14ac:dyDescent="0.35">
      <c r="A397">
        <f>'TI102'!A394</f>
        <v>2</v>
      </c>
      <c r="B397" s="26">
        <f>'TI102'!B394</f>
        <v>46273.6875</v>
      </c>
      <c r="C397">
        <f>'TI102'!C394</f>
        <v>11707119</v>
      </c>
      <c r="D397">
        <f>'TI102'!J394</f>
        <v>4</v>
      </c>
      <c r="E397">
        <f>'TI102'!Q394</f>
        <v>1</v>
      </c>
      <c r="F397" t="str">
        <f t="shared" si="36"/>
        <v>59984</v>
      </c>
      <c r="G397">
        <f t="shared" si="37"/>
        <v>80</v>
      </c>
      <c r="H397" t="str">
        <f t="shared" si="38"/>
        <v>SH0908-1021</v>
      </c>
      <c r="I397" t="str">
        <f t="shared" si="39"/>
        <v>SH0908-1021</v>
      </c>
      <c r="J397" s="34">
        <f t="shared" si="40"/>
        <v>72686</v>
      </c>
      <c r="K397" t="str">
        <f t="shared" si="41"/>
        <v>SH0908-1021</v>
      </c>
    </row>
    <row r="398" spans="1:11" ht="15" customHeight="1" x14ac:dyDescent="0.35">
      <c r="A398">
        <f>'TI102'!A395</f>
        <v>2</v>
      </c>
      <c r="B398" s="26">
        <f>'TI102'!B395</f>
        <v>46273.6875</v>
      </c>
      <c r="C398">
        <f>'TI102'!C395</f>
        <v>11707132</v>
      </c>
      <c r="D398">
        <f>'TI102'!J395</f>
        <v>4</v>
      </c>
      <c r="E398">
        <f>'TI102'!Q395</f>
        <v>1</v>
      </c>
      <c r="F398" t="str">
        <f t="shared" si="36"/>
        <v>59988</v>
      </c>
      <c r="G398">
        <f t="shared" si="37"/>
        <v>87</v>
      </c>
      <c r="H398" t="str">
        <f t="shared" si="38"/>
        <v>SH0908-1022</v>
      </c>
      <c r="I398" t="str">
        <f t="shared" si="39"/>
        <v>SH0908-1022</v>
      </c>
      <c r="J398" s="34">
        <f t="shared" si="40"/>
        <v>72686</v>
      </c>
      <c r="K398" t="str">
        <f t="shared" si="41"/>
        <v>SH0908-1022</v>
      </c>
    </row>
    <row r="399" spans="1:11" ht="15" customHeight="1" x14ac:dyDescent="0.35">
      <c r="A399">
        <f>'TI102'!A396</f>
        <v>2</v>
      </c>
      <c r="B399" s="26">
        <f>'TI102'!B396</f>
        <v>46273.6875</v>
      </c>
      <c r="C399">
        <f>'TI102'!C396</f>
        <v>11707133</v>
      </c>
      <c r="D399">
        <f>'TI102'!J396</f>
        <v>4</v>
      </c>
      <c r="E399">
        <f>'TI102'!Q396</f>
        <v>1</v>
      </c>
      <c r="F399" t="str">
        <f t="shared" si="36"/>
        <v>59988</v>
      </c>
      <c r="G399">
        <f t="shared" si="37"/>
        <v>87</v>
      </c>
      <c r="H399" t="str">
        <f t="shared" si="38"/>
        <v>SH0908-1022</v>
      </c>
      <c r="I399" t="str">
        <f t="shared" si="39"/>
        <v>SH0908-1022</v>
      </c>
      <c r="J399" s="34">
        <f t="shared" si="40"/>
        <v>72686</v>
      </c>
      <c r="K399" t="str">
        <f t="shared" si="41"/>
        <v>SH0908-1022</v>
      </c>
    </row>
    <row r="400" spans="1:11" ht="15" customHeight="1" x14ac:dyDescent="0.35">
      <c r="A400">
        <f>'TI102'!A397</f>
        <v>2</v>
      </c>
      <c r="B400" s="26">
        <f>'TI102'!B397</f>
        <v>46273.6875</v>
      </c>
      <c r="C400">
        <f>'TI102'!C397</f>
        <v>11707134</v>
      </c>
      <c r="D400">
        <f>'TI102'!J397</f>
        <v>4</v>
      </c>
      <c r="E400">
        <f>'TI102'!Q397</f>
        <v>1</v>
      </c>
      <c r="F400" t="str">
        <f t="shared" si="36"/>
        <v>60035</v>
      </c>
      <c r="G400">
        <f t="shared" si="37"/>
        <v>88</v>
      </c>
      <c r="H400" t="str">
        <f t="shared" si="38"/>
        <v>SH0908-1022</v>
      </c>
      <c r="I400" t="str">
        <f t="shared" si="39"/>
        <v>SH0908-1022</v>
      </c>
      <c r="J400" s="34">
        <f t="shared" si="40"/>
        <v>72686</v>
      </c>
      <c r="K400" t="str">
        <f t="shared" si="41"/>
        <v>SH0908-1022</v>
      </c>
    </row>
    <row r="401" spans="1:11" ht="15" customHeight="1" x14ac:dyDescent="0.35">
      <c r="A401">
        <f>'TI102'!A398</f>
        <v>2</v>
      </c>
      <c r="B401" s="26">
        <f>'TI102'!B398</f>
        <v>46273.6875</v>
      </c>
      <c r="C401">
        <f>'TI102'!C398</f>
        <v>11707135</v>
      </c>
      <c r="D401">
        <f>'TI102'!J398</f>
        <v>5</v>
      </c>
      <c r="E401">
        <f>'TI102'!Q398</f>
        <v>2</v>
      </c>
      <c r="F401" t="str">
        <f t="shared" si="36"/>
        <v>60105</v>
      </c>
      <c r="G401">
        <f t="shared" si="37"/>
        <v>89</v>
      </c>
      <c r="H401" t="str">
        <f t="shared" si="38"/>
        <v>SH0908-1022</v>
      </c>
      <c r="I401" t="str">
        <f t="shared" si="39"/>
        <v>SH0908-1022</v>
      </c>
      <c r="J401" s="34">
        <f t="shared" si="40"/>
        <v>72686</v>
      </c>
      <c r="K401" t="str">
        <f t="shared" si="41"/>
        <v>SH0908-1022</v>
      </c>
    </row>
    <row r="402" spans="1:11" ht="15" customHeight="1" x14ac:dyDescent="0.35">
      <c r="A402">
        <f>'TI102'!A399</f>
        <v>2</v>
      </c>
      <c r="B402" s="26">
        <f>'TI102'!B399</f>
        <v>46273.6875</v>
      </c>
      <c r="C402">
        <f>'TI102'!C399</f>
        <v>11707169</v>
      </c>
      <c r="D402">
        <f>'TI102'!J399</f>
        <v>4</v>
      </c>
      <c r="E402">
        <f>'TI102'!Q399</f>
        <v>6</v>
      </c>
      <c r="F402" t="str">
        <f t="shared" si="36"/>
        <v>59878</v>
      </c>
      <c r="G402">
        <f t="shared" si="37"/>
        <v>98</v>
      </c>
      <c r="H402" t="str">
        <f t="shared" si="38"/>
        <v>SH0908-1026</v>
      </c>
      <c r="I402" t="str">
        <f t="shared" si="39"/>
        <v>SH0908-1026</v>
      </c>
      <c r="J402" s="34">
        <f t="shared" si="40"/>
        <v>72686</v>
      </c>
      <c r="K402" t="str">
        <f t="shared" si="41"/>
        <v>SH0908-1026</v>
      </c>
    </row>
    <row r="403" spans="1:11" ht="15" customHeight="1" x14ac:dyDescent="0.35">
      <c r="A403">
        <f>'TI102'!A400</f>
        <v>2</v>
      </c>
      <c r="B403" s="26">
        <f>'TI102'!B400</f>
        <v>46273.6875</v>
      </c>
      <c r="C403">
        <f>'TI102'!C400</f>
        <v>11707170</v>
      </c>
      <c r="D403">
        <f>'TI102'!J400</f>
        <v>4</v>
      </c>
      <c r="E403">
        <f>'TI102'!Q400</f>
        <v>3</v>
      </c>
      <c r="F403" t="str">
        <f t="shared" si="36"/>
        <v>60020</v>
      </c>
      <c r="G403">
        <f t="shared" si="37"/>
        <v>99</v>
      </c>
      <c r="H403" t="str">
        <f t="shared" si="38"/>
        <v>SH0908-1026</v>
      </c>
      <c r="I403" t="str">
        <f t="shared" si="39"/>
        <v>SH0908-1026</v>
      </c>
      <c r="J403" s="34">
        <f t="shared" si="40"/>
        <v>72686</v>
      </c>
      <c r="K403" t="str">
        <f t="shared" si="41"/>
        <v>SH0908-1026</v>
      </c>
    </row>
    <row r="404" spans="1:11" ht="15" customHeight="1" x14ac:dyDescent="0.35">
      <c r="A404">
        <f>'TI102'!A401</f>
        <v>2</v>
      </c>
      <c r="B404" s="26">
        <f>'TI102'!B401</f>
        <v>46273.6875</v>
      </c>
      <c r="C404">
        <f>'TI102'!C401</f>
        <v>11707176</v>
      </c>
      <c r="D404">
        <f>'TI102'!J401</f>
        <v>3</v>
      </c>
      <c r="E404">
        <f>'TI102'!Q401</f>
        <v>1</v>
      </c>
      <c r="F404" t="str">
        <f t="shared" si="36"/>
        <v>59667</v>
      </c>
      <c r="G404">
        <f t="shared" si="37"/>
        <v>110</v>
      </c>
      <c r="H404" t="str">
        <f t="shared" si="38"/>
        <v>SH0908-1028</v>
      </c>
      <c r="I404" t="str">
        <f t="shared" si="39"/>
        <v>SH0908-1028</v>
      </c>
      <c r="J404" s="34">
        <f t="shared" si="40"/>
        <v>72686</v>
      </c>
      <c r="K404" t="str">
        <f t="shared" si="41"/>
        <v>SH0908-1028</v>
      </c>
    </row>
    <row r="405" spans="1:11" ht="15" customHeight="1" x14ac:dyDescent="0.35">
      <c r="A405">
        <f>'TI102'!A402</f>
        <v>2</v>
      </c>
      <c r="B405" s="26">
        <f>'TI102'!B402</f>
        <v>46273.6875</v>
      </c>
      <c r="C405">
        <f>'TI102'!C402</f>
        <v>11707177</v>
      </c>
      <c r="D405">
        <f>'TI102'!J402</f>
        <v>4</v>
      </c>
      <c r="E405">
        <f>'TI102'!Q402</f>
        <v>4</v>
      </c>
      <c r="F405" t="str">
        <f t="shared" si="36"/>
        <v>59918</v>
      </c>
      <c r="G405">
        <f t="shared" si="37"/>
        <v>111</v>
      </c>
      <c r="H405" t="str">
        <f t="shared" si="38"/>
        <v>SH0908-1028</v>
      </c>
      <c r="I405" t="str">
        <f t="shared" si="39"/>
        <v>SH0908-1028</v>
      </c>
      <c r="J405" s="34">
        <f t="shared" si="40"/>
        <v>72686</v>
      </c>
      <c r="K405" t="str">
        <f t="shared" si="41"/>
        <v>SH0908-1028</v>
      </c>
    </row>
    <row r="406" spans="1:11" ht="15" customHeight="1" x14ac:dyDescent="0.35">
      <c r="A406">
        <f>'TI102'!A403</f>
        <v>2</v>
      </c>
      <c r="B406" s="26">
        <f>'TI102'!B403</f>
        <v>46273.6875</v>
      </c>
      <c r="C406">
        <f>'TI102'!C403</f>
        <v>11707195</v>
      </c>
      <c r="D406">
        <f>'TI102'!J403</f>
        <v>4</v>
      </c>
      <c r="E406">
        <f>'TI102'!Q403</f>
        <v>1</v>
      </c>
      <c r="F406" t="str">
        <f t="shared" si="36"/>
        <v>59794</v>
      </c>
      <c r="G406">
        <f t="shared" si="37"/>
        <v>187</v>
      </c>
      <c r="H406" t="str">
        <f t="shared" si="38"/>
        <v>SH0908-1037</v>
      </c>
      <c r="I406" t="str">
        <f t="shared" si="39"/>
        <v>SH0908-1037</v>
      </c>
      <c r="J406" s="34">
        <f t="shared" si="40"/>
        <v>72686</v>
      </c>
      <c r="K406" t="str">
        <f t="shared" si="41"/>
        <v>SH0908-1037</v>
      </c>
    </row>
    <row r="407" spans="1:11" ht="15" customHeight="1" x14ac:dyDescent="0.35">
      <c r="A407">
        <f>'TI102'!A404</f>
        <v>2</v>
      </c>
      <c r="B407" s="26">
        <f>'TI102'!B404</f>
        <v>46273.6875</v>
      </c>
      <c r="C407">
        <f>'TI102'!C404</f>
        <v>11707202</v>
      </c>
      <c r="D407">
        <f>'TI102'!J404</f>
        <v>4</v>
      </c>
      <c r="E407">
        <f>'TI102'!Q404</f>
        <v>3</v>
      </c>
      <c r="F407" t="str">
        <f t="shared" si="36"/>
        <v>59532</v>
      </c>
      <c r="G407">
        <f t="shared" si="37"/>
        <v>141</v>
      </c>
      <c r="H407" t="str">
        <f t="shared" si="38"/>
        <v>SH0908-1034</v>
      </c>
      <c r="I407" t="str">
        <f t="shared" si="39"/>
        <v>SH0908-1034</v>
      </c>
      <c r="J407" s="34">
        <f t="shared" si="40"/>
        <v>72686</v>
      </c>
      <c r="K407" t="str">
        <f t="shared" si="41"/>
        <v>SH0908-1034</v>
      </c>
    </row>
    <row r="408" spans="1:11" ht="15" customHeight="1" x14ac:dyDescent="0.35">
      <c r="A408">
        <f>'TI102'!A405</f>
        <v>2</v>
      </c>
      <c r="B408" s="26">
        <f>'TI102'!B405</f>
        <v>46273.6875</v>
      </c>
      <c r="C408">
        <f>'TI102'!C405</f>
        <v>11707203</v>
      </c>
      <c r="D408">
        <f>'TI102'!J405</f>
        <v>3</v>
      </c>
      <c r="E408">
        <f>'TI102'!Q405</f>
        <v>2</v>
      </c>
      <c r="F408" t="str">
        <f t="shared" si="36"/>
        <v>59677</v>
      </c>
      <c r="G408">
        <f t="shared" si="37"/>
        <v>142</v>
      </c>
      <c r="H408" t="str">
        <f t="shared" si="38"/>
        <v>SH0908-1034</v>
      </c>
      <c r="I408" t="str">
        <f t="shared" si="39"/>
        <v>SH0908-1034</v>
      </c>
      <c r="J408" s="34">
        <f t="shared" si="40"/>
        <v>72686</v>
      </c>
      <c r="K408" t="str">
        <f t="shared" si="41"/>
        <v>SH0908-1034</v>
      </c>
    </row>
    <row r="409" spans="1:11" ht="15" customHeight="1" x14ac:dyDescent="0.35">
      <c r="A409">
        <f>'TI102'!A406</f>
        <v>2</v>
      </c>
      <c r="B409" s="26">
        <f>'TI102'!B406</f>
        <v>46273.6875</v>
      </c>
      <c r="C409">
        <f>'TI102'!C406</f>
        <v>11707204</v>
      </c>
      <c r="D409">
        <f>'TI102'!J406</f>
        <v>3</v>
      </c>
      <c r="E409">
        <f>'TI102'!Q406</f>
        <v>1</v>
      </c>
      <c r="F409" t="str">
        <f t="shared" si="36"/>
        <v>59853</v>
      </c>
      <c r="G409">
        <f t="shared" si="37"/>
        <v>143</v>
      </c>
      <c r="H409" t="str">
        <f t="shared" si="38"/>
        <v>SH0908-1034</v>
      </c>
      <c r="I409" t="str">
        <f t="shared" si="39"/>
        <v>SH0908-1034</v>
      </c>
      <c r="J409" s="34">
        <f t="shared" si="40"/>
        <v>72686</v>
      </c>
      <c r="K409" t="str">
        <f t="shared" si="41"/>
        <v>SH0908-1034</v>
      </c>
    </row>
    <row r="410" spans="1:11" ht="15" customHeight="1" x14ac:dyDescent="0.35">
      <c r="A410">
        <f>'TI102'!A407</f>
        <v>2</v>
      </c>
      <c r="B410" s="26">
        <f>'TI102'!B407</f>
        <v>46273.6875</v>
      </c>
      <c r="C410">
        <f>'TI102'!C407</f>
        <v>11707205</v>
      </c>
      <c r="D410">
        <f>'TI102'!J407</f>
        <v>3</v>
      </c>
      <c r="E410">
        <f>'TI102'!Q407</f>
        <v>3</v>
      </c>
      <c r="F410" t="str">
        <f t="shared" si="36"/>
        <v>59868</v>
      </c>
      <c r="G410">
        <f t="shared" si="37"/>
        <v>144</v>
      </c>
      <c r="H410" t="str">
        <f t="shared" si="38"/>
        <v>SH0908-1034</v>
      </c>
      <c r="I410" t="str">
        <f t="shared" si="39"/>
        <v>SH0908-1034</v>
      </c>
      <c r="J410" s="34">
        <f t="shared" si="40"/>
        <v>72686</v>
      </c>
      <c r="K410" t="str">
        <f t="shared" si="41"/>
        <v>SH0908-1034</v>
      </c>
    </row>
    <row r="411" spans="1:11" ht="15" customHeight="1" x14ac:dyDescent="0.35">
      <c r="A411">
        <f>'TI102'!A408</f>
        <v>2</v>
      </c>
      <c r="B411" s="26">
        <f>'TI102'!B408</f>
        <v>46273.6875</v>
      </c>
      <c r="C411">
        <f>'TI102'!C408</f>
        <v>11707206</v>
      </c>
      <c r="D411">
        <f>'TI102'!J408</f>
        <v>3</v>
      </c>
      <c r="E411">
        <f>'TI102'!Q408</f>
        <v>3</v>
      </c>
      <c r="F411" t="str">
        <f t="shared" si="36"/>
        <v>59868</v>
      </c>
      <c r="G411">
        <f t="shared" si="37"/>
        <v>144</v>
      </c>
      <c r="H411" t="str">
        <f t="shared" si="38"/>
        <v>SH0908-1034</v>
      </c>
      <c r="I411" t="str">
        <f t="shared" si="39"/>
        <v>SH0908-1034</v>
      </c>
      <c r="J411" s="34">
        <f t="shared" si="40"/>
        <v>72686</v>
      </c>
      <c r="K411" t="str">
        <f t="shared" si="41"/>
        <v>SH0908-1034</v>
      </c>
    </row>
    <row r="412" spans="1:11" ht="15" customHeight="1" x14ac:dyDescent="0.35">
      <c r="A412">
        <f>'TI102'!A409</f>
        <v>2</v>
      </c>
      <c r="B412" s="26">
        <f>'TI102'!B409</f>
        <v>46273.6875</v>
      </c>
      <c r="C412">
        <f>'TI102'!C409</f>
        <v>11707207</v>
      </c>
      <c r="D412">
        <f>'TI102'!J409</f>
        <v>4</v>
      </c>
      <c r="E412">
        <f>'TI102'!Q409</f>
        <v>2</v>
      </c>
      <c r="F412" t="str">
        <f t="shared" si="36"/>
        <v>59891</v>
      </c>
      <c r="G412">
        <f t="shared" si="37"/>
        <v>145</v>
      </c>
      <c r="H412" t="str">
        <f t="shared" si="38"/>
        <v>SH0908-1034</v>
      </c>
      <c r="I412" t="str">
        <f t="shared" si="39"/>
        <v>SH0908-1034</v>
      </c>
      <c r="J412" s="34">
        <f t="shared" si="40"/>
        <v>72686</v>
      </c>
      <c r="K412" t="str">
        <f t="shared" si="41"/>
        <v>SH0908-1034</v>
      </c>
    </row>
    <row r="413" spans="1:11" ht="15" customHeight="1" x14ac:dyDescent="0.35">
      <c r="A413">
        <f>'TI102'!A410</f>
        <v>2</v>
      </c>
      <c r="B413" s="26">
        <f>'TI102'!B410</f>
        <v>46273.6875</v>
      </c>
      <c r="C413">
        <f>'TI102'!C410</f>
        <v>11707208</v>
      </c>
      <c r="D413">
        <f>'TI102'!J410</f>
        <v>4</v>
      </c>
      <c r="E413">
        <f>'TI102'!Q410</f>
        <v>1</v>
      </c>
      <c r="F413" t="str">
        <f t="shared" si="36"/>
        <v>59892</v>
      </c>
      <c r="G413">
        <f t="shared" si="37"/>
        <v>146</v>
      </c>
      <c r="H413" t="str">
        <f t="shared" si="38"/>
        <v>SH0908-1034</v>
      </c>
      <c r="I413" t="str">
        <f t="shared" si="39"/>
        <v>SH0908-1034</v>
      </c>
      <c r="J413" s="34">
        <f t="shared" si="40"/>
        <v>72686</v>
      </c>
      <c r="K413" t="str">
        <f t="shared" si="41"/>
        <v>SH0908-1034</v>
      </c>
    </row>
    <row r="414" spans="1:11" ht="15" customHeight="1" x14ac:dyDescent="0.35">
      <c r="A414">
        <f>'TI102'!A411</f>
        <v>2</v>
      </c>
      <c r="B414" s="26">
        <f>'TI102'!B411</f>
        <v>46273.6875</v>
      </c>
      <c r="C414">
        <f>'TI102'!C411</f>
        <v>11707209</v>
      </c>
      <c r="D414">
        <f>'TI102'!J411</f>
        <v>3</v>
      </c>
      <c r="E414">
        <f>'TI102'!Q411</f>
        <v>1</v>
      </c>
      <c r="F414" t="str">
        <f t="shared" si="36"/>
        <v>59894</v>
      </c>
      <c r="G414">
        <f t="shared" si="37"/>
        <v>147</v>
      </c>
      <c r="H414" t="str">
        <f t="shared" si="38"/>
        <v>SH0908-1034</v>
      </c>
      <c r="I414" t="str">
        <f t="shared" si="39"/>
        <v>SH0908-1034</v>
      </c>
      <c r="J414" s="34">
        <f t="shared" si="40"/>
        <v>72686</v>
      </c>
      <c r="K414" t="str">
        <f t="shared" si="41"/>
        <v>SH0908-1034</v>
      </c>
    </row>
    <row r="415" spans="1:11" ht="15" customHeight="1" x14ac:dyDescent="0.35">
      <c r="A415">
        <f>'TI102'!A412</f>
        <v>2</v>
      </c>
      <c r="B415" s="26">
        <f>'TI102'!B412</f>
        <v>46273.6875</v>
      </c>
      <c r="C415">
        <f>'TI102'!C412</f>
        <v>11707210</v>
      </c>
      <c r="D415">
        <f>'TI102'!J412</f>
        <v>3</v>
      </c>
      <c r="E415">
        <f>'TI102'!Q412</f>
        <v>1</v>
      </c>
      <c r="F415" t="str">
        <f t="shared" si="36"/>
        <v>59894</v>
      </c>
      <c r="G415">
        <f t="shared" si="37"/>
        <v>147</v>
      </c>
      <c r="H415" t="str">
        <f t="shared" si="38"/>
        <v>SH0908-1034</v>
      </c>
      <c r="I415" t="str">
        <f t="shared" si="39"/>
        <v>SH0908-1034</v>
      </c>
      <c r="J415" s="34">
        <f t="shared" si="40"/>
        <v>72686</v>
      </c>
      <c r="K415" t="str">
        <f t="shared" si="41"/>
        <v>SH0908-1034</v>
      </c>
    </row>
    <row r="416" spans="1:11" ht="15" customHeight="1" x14ac:dyDescent="0.35">
      <c r="A416">
        <f>'TI102'!A413</f>
        <v>2</v>
      </c>
      <c r="B416" s="26">
        <f>'TI102'!B413</f>
        <v>46273.6875</v>
      </c>
      <c r="C416">
        <f>'TI102'!C413</f>
        <v>11707274</v>
      </c>
      <c r="D416">
        <f>'TI102'!J413</f>
        <v>3</v>
      </c>
      <c r="E416">
        <f>'TI102'!Q413</f>
        <v>2</v>
      </c>
      <c r="F416" t="str">
        <f t="shared" si="36"/>
        <v>59923</v>
      </c>
      <c r="G416">
        <f t="shared" si="37"/>
        <v>267</v>
      </c>
      <c r="H416" t="str">
        <f t="shared" si="38"/>
        <v>SH0908-1051</v>
      </c>
      <c r="I416" t="str">
        <f t="shared" si="39"/>
        <v>SH0908-1051</v>
      </c>
      <c r="J416" s="34">
        <f t="shared" si="40"/>
        <v>72686</v>
      </c>
      <c r="K416" t="str">
        <f t="shared" si="41"/>
        <v>SH0908-1051</v>
      </c>
    </row>
    <row r="417" spans="1:11" ht="15" customHeight="1" x14ac:dyDescent="0.35">
      <c r="A417">
        <f>'TI102'!A414</f>
        <v>2</v>
      </c>
      <c r="B417" s="26">
        <f>'TI102'!B414</f>
        <v>46273.6875</v>
      </c>
      <c r="C417">
        <f>'TI102'!C414</f>
        <v>11707275</v>
      </c>
      <c r="D417">
        <f>'TI102'!J414</f>
        <v>3</v>
      </c>
      <c r="E417">
        <f>'TI102'!Q414</f>
        <v>1</v>
      </c>
      <c r="F417" t="str">
        <f t="shared" si="36"/>
        <v>59923</v>
      </c>
      <c r="G417">
        <f t="shared" si="37"/>
        <v>267</v>
      </c>
      <c r="H417" t="str">
        <f t="shared" si="38"/>
        <v>SH0908-1051</v>
      </c>
      <c r="I417" t="str">
        <f t="shared" si="39"/>
        <v>SH0908-1051</v>
      </c>
      <c r="J417" s="34">
        <f t="shared" si="40"/>
        <v>72686</v>
      </c>
      <c r="K417" t="str">
        <f t="shared" si="41"/>
        <v>SH0908-1051</v>
      </c>
    </row>
    <row r="418" spans="1:11" ht="15" customHeight="1" x14ac:dyDescent="0.35">
      <c r="A418">
        <f>'TI102'!A415</f>
        <v>2</v>
      </c>
      <c r="B418" s="26">
        <f>'TI102'!B415</f>
        <v>46273.6875</v>
      </c>
      <c r="C418">
        <f>'TI102'!C415</f>
        <v>11707276</v>
      </c>
      <c r="D418">
        <f>'TI102'!J415</f>
        <v>3</v>
      </c>
      <c r="E418">
        <f>'TI102'!Q415</f>
        <v>1</v>
      </c>
      <c r="F418" t="str">
        <f t="shared" si="36"/>
        <v>59923</v>
      </c>
      <c r="G418">
        <f t="shared" si="37"/>
        <v>267</v>
      </c>
      <c r="H418" t="str">
        <f t="shared" si="38"/>
        <v>SH0908-1051</v>
      </c>
      <c r="I418" t="str">
        <f t="shared" si="39"/>
        <v>SH0908-1051</v>
      </c>
      <c r="J418" s="34">
        <f t="shared" si="40"/>
        <v>72686</v>
      </c>
      <c r="K418" t="str">
        <f t="shared" si="41"/>
        <v>SH0908-1051</v>
      </c>
    </row>
    <row r="419" spans="1:11" ht="15" customHeight="1" x14ac:dyDescent="0.35">
      <c r="A419">
        <f>'TI102'!A416</f>
        <v>2</v>
      </c>
      <c r="B419" s="26">
        <f>'TI102'!B416</f>
        <v>46273.6875</v>
      </c>
      <c r="C419">
        <f>'TI102'!C416</f>
        <v>11707277</v>
      </c>
      <c r="D419">
        <f>'TI102'!J416</f>
        <v>3</v>
      </c>
      <c r="E419">
        <f>'TI102'!Q416</f>
        <v>1</v>
      </c>
      <c r="F419" t="str">
        <f t="shared" si="36"/>
        <v>59923</v>
      </c>
      <c r="G419">
        <f t="shared" si="37"/>
        <v>267</v>
      </c>
      <c r="H419" t="str">
        <f t="shared" si="38"/>
        <v>SH0908-1051</v>
      </c>
      <c r="I419" t="str">
        <f t="shared" si="39"/>
        <v>SH0908-1051</v>
      </c>
      <c r="J419" s="34">
        <f t="shared" si="40"/>
        <v>72686</v>
      </c>
      <c r="K419" t="str">
        <f t="shared" si="41"/>
        <v>SH0908-1051</v>
      </c>
    </row>
    <row r="420" spans="1:11" ht="15" customHeight="1" x14ac:dyDescent="0.35">
      <c r="A420">
        <f>'TI102'!A417</f>
        <v>2</v>
      </c>
      <c r="B420" s="26">
        <f>'TI102'!B417</f>
        <v>46273.6875</v>
      </c>
      <c r="C420">
        <f>'TI102'!C417</f>
        <v>11707278</v>
      </c>
      <c r="D420">
        <f>'TI102'!J417</f>
        <v>3</v>
      </c>
      <c r="E420">
        <f>'TI102'!Q417</f>
        <v>1</v>
      </c>
      <c r="F420" t="str">
        <f t="shared" si="36"/>
        <v>59923</v>
      </c>
      <c r="G420">
        <f t="shared" si="37"/>
        <v>267</v>
      </c>
      <c r="H420" t="str">
        <f t="shared" si="38"/>
        <v>SH0908-1051</v>
      </c>
      <c r="I420" t="str">
        <f t="shared" si="39"/>
        <v>SH0908-1051</v>
      </c>
      <c r="J420" s="34">
        <f t="shared" si="40"/>
        <v>72686</v>
      </c>
      <c r="K420" t="str">
        <f t="shared" si="41"/>
        <v>SH0908-1051</v>
      </c>
    </row>
    <row r="421" spans="1:11" ht="15" customHeight="1" x14ac:dyDescent="0.35">
      <c r="A421">
        <f>'TI102'!A418</f>
        <v>2</v>
      </c>
      <c r="B421" s="26">
        <f>'TI102'!B418</f>
        <v>46273.6875</v>
      </c>
      <c r="C421">
        <f>'TI102'!C418</f>
        <v>11707279</v>
      </c>
      <c r="D421">
        <f>'TI102'!J418</f>
        <v>3</v>
      </c>
      <c r="E421">
        <f>'TI102'!Q418</f>
        <v>1</v>
      </c>
      <c r="F421" t="str">
        <f t="shared" si="36"/>
        <v>59923</v>
      </c>
      <c r="G421">
        <f t="shared" si="37"/>
        <v>267</v>
      </c>
      <c r="H421" t="str">
        <f t="shared" si="38"/>
        <v>SH0908-1051</v>
      </c>
      <c r="I421" t="str">
        <f t="shared" si="39"/>
        <v>SH0908-1051</v>
      </c>
      <c r="J421" s="34">
        <f t="shared" si="40"/>
        <v>72686</v>
      </c>
      <c r="K421" t="str">
        <f t="shared" si="41"/>
        <v>SH0908-1051</v>
      </c>
    </row>
    <row r="422" spans="1:11" ht="15" customHeight="1" x14ac:dyDescent="0.35">
      <c r="A422">
        <f>'TI102'!A419</f>
        <v>2</v>
      </c>
      <c r="B422" s="26">
        <f>'TI102'!B419</f>
        <v>46273.6875</v>
      </c>
      <c r="C422">
        <f>'TI102'!C419</f>
        <v>11707280</v>
      </c>
      <c r="D422">
        <f>'TI102'!J419</f>
        <v>3</v>
      </c>
      <c r="E422">
        <f>'TI102'!Q419</f>
        <v>1</v>
      </c>
      <c r="F422" t="str">
        <f t="shared" si="36"/>
        <v>60009</v>
      </c>
      <c r="G422">
        <f t="shared" si="37"/>
        <v>268</v>
      </c>
      <c r="H422" t="str">
        <f t="shared" si="38"/>
        <v>SH0908-1051</v>
      </c>
      <c r="I422" t="str">
        <f t="shared" si="39"/>
        <v>SH0908-1051</v>
      </c>
      <c r="J422" s="34">
        <f t="shared" si="40"/>
        <v>72686</v>
      </c>
      <c r="K422" t="str">
        <f t="shared" si="41"/>
        <v>SH0908-1051</v>
      </c>
    </row>
    <row r="423" spans="1:11" ht="15" customHeight="1" x14ac:dyDescent="0.35">
      <c r="A423">
        <f>'TI102'!A420</f>
        <v>2</v>
      </c>
      <c r="B423" s="26">
        <f>'TI102'!B420</f>
        <v>46273.6875</v>
      </c>
      <c r="C423">
        <f>'TI102'!C420</f>
        <v>11707281</v>
      </c>
      <c r="D423">
        <f>'TI102'!J420</f>
        <v>3</v>
      </c>
      <c r="E423">
        <f>'TI102'!Q420</f>
        <v>1</v>
      </c>
      <c r="F423" t="str">
        <f t="shared" si="36"/>
        <v>60009</v>
      </c>
      <c r="G423">
        <f t="shared" si="37"/>
        <v>268</v>
      </c>
      <c r="H423" t="str">
        <f t="shared" si="38"/>
        <v>SH0908-1051</v>
      </c>
      <c r="I423" t="str">
        <f t="shared" si="39"/>
        <v>SH0908-1051</v>
      </c>
      <c r="J423" s="34">
        <f t="shared" si="40"/>
        <v>72686</v>
      </c>
      <c r="K423" t="str">
        <f t="shared" si="41"/>
        <v>SH0908-1051</v>
      </c>
    </row>
    <row r="424" spans="1:11" ht="15" customHeight="1" x14ac:dyDescent="0.35">
      <c r="A424">
        <f>'TI102'!A421</f>
        <v>2</v>
      </c>
      <c r="B424" s="26">
        <f>'TI102'!B421</f>
        <v>46273.6875</v>
      </c>
      <c r="C424">
        <f>'TI102'!C421</f>
        <v>11707288</v>
      </c>
      <c r="D424">
        <f>'TI102'!J421</f>
        <v>3</v>
      </c>
      <c r="E424">
        <f>'TI102'!Q421</f>
        <v>1</v>
      </c>
      <c r="F424" t="str">
        <f t="shared" si="36"/>
        <v>59959</v>
      </c>
      <c r="G424">
        <f t="shared" si="37"/>
        <v>289</v>
      </c>
      <c r="H424" t="str">
        <f t="shared" si="38"/>
        <v>SH0908-1057</v>
      </c>
      <c r="I424" t="str">
        <f t="shared" si="39"/>
        <v>SH0908-1057</v>
      </c>
      <c r="J424" s="34">
        <f t="shared" si="40"/>
        <v>72686</v>
      </c>
      <c r="K424" t="str">
        <f t="shared" si="41"/>
        <v>SH0908-1057</v>
      </c>
    </row>
    <row r="425" spans="1:11" ht="15" customHeight="1" x14ac:dyDescent="0.35">
      <c r="A425">
        <f>'TI102'!A422</f>
        <v>2</v>
      </c>
      <c r="B425" s="26">
        <f>'TI102'!B422</f>
        <v>46273.6875</v>
      </c>
      <c r="C425">
        <f>'TI102'!C422</f>
        <v>11707298</v>
      </c>
      <c r="D425">
        <f>'TI102'!J422</f>
        <v>4</v>
      </c>
      <c r="E425">
        <f>'TI102'!Q422</f>
        <v>1</v>
      </c>
      <c r="F425" t="str">
        <f t="shared" si="36"/>
        <v>59564</v>
      </c>
      <c r="G425">
        <f t="shared" si="37"/>
        <v>317</v>
      </c>
      <c r="H425" t="str">
        <f t="shared" si="38"/>
        <v>SH0908-1066</v>
      </c>
      <c r="I425" t="str">
        <f t="shared" si="39"/>
        <v>SH0908-1066</v>
      </c>
      <c r="J425" s="34">
        <f t="shared" si="40"/>
        <v>72686</v>
      </c>
      <c r="K425" t="str">
        <f t="shared" si="41"/>
        <v>SH0908-1066</v>
      </c>
    </row>
    <row r="426" spans="1:11" ht="15" customHeight="1" x14ac:dyDescent="0.35">
      <c r="A426">
        <f>'TI102'!A423</f>
        <v>2</v>
      </c>
      <c r="B426" s="26">
        <f>'TI102'!B423</f>
        <v>46273.6875</v>
      </c>
      <c r="C426">
        <f>'TI102'!C423</f>
        <v>11707299</v>
      </c>
      <c r="D426">
        <f>'TI102'!J423</f>
        <v>4</v>
      </c>
      <c r="E426">
        <f>'TI102'!Q423</f>
        <v>1</v>
      </c>
      <c r="F426" t="str">
        <f t="shared" si="36"/>
        <v>59564</v>
      </c>
      <c r="G426">
        <f t="shared" si="37"/>
        <v>317</v>
      </c>
      <c r="H426" t="str">
        <f t="shared" si="38"/>
        <v>SH0908-1066</v>
      </c>
      <c r="I426" t="str">
        <f t="shared" si="39"/>
        <v>SH0908-1066</v>
      </c>
      <c r="J426" s="34">
        <f t="shared" si="40"/>
        <v>72686</v>
      </c>
      <c r="K426" t="str">
        <f t="shared" si="41"/>
        <v>SH0908-1066</v>
      </c>
    </row>
    <row r="427" spans="1:11" ht="15" customHeight="1" x14ac:dyDescent="0.35">
      <c r="A427">
        <f>'TI102'!A424</f>
        <v>2</v>
      </c>
      <c r="B427" s="26">
        <f>'TI102'!B424</f>
        <v>46273.6875</v>
      </c>
      <c r="C427">
        <f>'TI102'!C424</f>
        <v>11707300</v>
      </c>
      <c r="D427">
        <f>'TI102'!J424</f>
        <v>5</v>
      </c>
      <c r="E427">
        <f>'TI102'!Q424</f>
        <v>3</v>
      </c>
      <c r="F427" t="str">
        <f t="shared" si="36"/>
        <v>59754</v>
      </c>
      <c r="G427">
        <f t="shared" si="37"/>
        <v>318</v>
      </c>
      <c r="H427" t="str">
        <f t="shared" si="38"/>
        <v>SH0908-1066</v>
      </c>
      <c r="I427" t="str">
        <f t="shared" si="39"/>
        <v>SH0908-1066</v>
      </c>
      <c r="J427" s="34">
        <f t="shared" si="40"/>
        <v>72686</v>
      </c>
      <c r="K427" t="str">
        <f t="shared" si="41"/>
        <v>SH0908-1066</v>
      </c>
    </row>
    <row r="428" spans="1:11" ht="15" customHeight="1" x14ac:dyDescent="0.35">
      <c r="A428">
        <f>'TI102'!A425</f>
        <v>2</v>
      </c>
      <c r="B428" s="26">
        <f>'TI102'!B425</f>
        <v>46273.6875</v>
      </c>
      <c r="C428">
        <f>'TI102'!C425</f>
        <v>11707301</v>
      </c>
      <c r="D428">
        <f>'TI102'!J425</f>
        <v>3</v>
      </c>
      <c r="E428">
        <f>'TI102'!Q425</f>
        <v>1</v>
      </c>
      <c r="F428" t="str">
        <f t="shared" si="36"/>
        <v>60012</v>
      </c>
      <c r="G428">
        <f t="shared" si="37"/>
        <v>319</v>
      </c>
      <c r="H428" t="str">
        <f t="shared" si="38"/>
        <v>SH0908-1066</v>
      </c>
      <c r="I428" t="str">
        <f t="shared" si="39"/>
        <v>SH0908-1066</v>
      </c>
      <c r="J428" s="34">
        <f t="shared" si="40"/>
        <v>72686</v>
      </c>
      <c r="K428" t="str">
        <f t="shared" si="41"/>
        <v>SH0908-1066</v>
      </c>
    </row>
    <row r="429" spans="1:11" ht="15" customHeight="1" x14ac:dyDescent="0.35">
      <c r="A429">
        <f>'TI102'!A426</f>
        <v>2</v>
      </c>
      <c r="B429" s="26">
        <f>'TI102'!B426</f>
        <v>46273.6875</v>
      </c>
      <c r="C429">
        <f>'TI102'!C426</f>
        <v>11707305</v>
      </c>
      <c r="D429">
        <f>'TI102'!J426</f>
        <v>3</v>
      </c>
      <c r="E429">
        <f>'TI102'!Q426</f>
        <v>1</v>
      </c>
      <c r="F429" t="str">
        <f t="shared" si="36"/>
        <v>59664</v>
      </c>
      <c r="G429">
        <f t="shared" si="37"/>
        <v>303</v>
      </c>
      <c r="H429" t="str">
        <f t="shared" si="38"/>
        <v>SH0908-1063</v>
      </c>
      <c r="I429" t="str">
        <f t="shared" si="39"/>
        <v>SH0908-1063</v>
      </c>
      <c r="J429" s="34">
        <f t="shared" si="40"/>
        <v>72686</v>
      </c>
      <c r="K429" t="str">
        <f t="shared" si="41"/>
        <v>SH0908-1063</v>
      </c>
    </row>
    <row r="430" spans="1:11" ht="15" customHeight="1" x14ac:dyDescent="0.35">
      <c r="A430">
        <f>'TI102'!A427</f>
        <v>2</v>
      </c>
      <c r="B430" s="26">
        <f>'TI102'!B427</f>
        <v>46273.6875</v>
      </c>
      <c r="C430">
        <f>'TI102'!C427</f>
        <v>11707306</v>
      </c>
      <c r="D430">
        <f>'TI102'!J427</f>
        <v>3</v>
      </c>
      <c r="E430">
        <f>'TI102'!Q427</f>
        <v>2</v>
      </c>
      <c r="F430" t="str">
        <f t="shared" si="36"/>
        <v>59664</v>
      </c>
      <c r="G430">
        <f t="shared" si="37"/>
        <v>303</v>
      </c>
      <c r="H430" t="str">
        <f t="shared" si="38"/>
        <v>SH0908-1063</v>
      </c>
      <c r="I430" t="str">
        <f t="shared" si="39"/>
        <v>SH0908-1063</v>
      </c>
      <c r="J430" s="34">
        <f t="shared" si="40"/>
        <v>72686</v>
      </c>
      <c r="K430" t="str">
        <f t="shared" si="41"/>
        <v>SH0908-1063</v>
      </c>
    </row>
    <row r="431" spans="1:11" ht="15" customHeight="1" x14ac:dyDescent="0.35">
      <c r="A431">
        <f>'TI102'!A428</f>
        <v>2</v>
      </c>
      <c r="B431" s="26">
        <f>'TI102'!B428</f>
        <v>46273.6875</v>
      </c>
      <c r="C431">
        <f>'TI102'!C428</f>
        <v>11707307</v>
      </c>
      <c r="D431">
        <f>'TI102'!J428</f>
        <v>3</v>
      </c>
      <c r="E431">
        <f>'TI102'!Q428</f>
        <v>2</v>
      </c>
      <c r="F431" t="str">
        <f t="shared" si="36"/>
        <v>59664</v>
      </c>
      <c r="G431">
        <f t="shared" si="37"/>
        <v>303</v>
      </c>
      <c r="H431" t="str">
        <f t="shared" si="38"/>
        <v>SH0908-1063</v>
      </c>
      <c r="I431" t="str">
        <f t="shared" si="39"/>
        <v>SH0908-1063</v>
      </c>
      <c r="J431" s="34">
        <f t="shared" si="40"/>
        <v>72686</v>
      </c>
      <c r="K431" t="str">
        <f t="shared" si="41"/>
        <v>SH0908-1063</v>
      </c>
    </row>
    <row r="432" spans="1:11" ht="15" customHeight="1" x14ac:dyDescent="0.35">
      <c r="A432">
        <f>'TI102'!A429</f>
        <v>2</v>
      </c>
      <c r="B432" s="26">
        <f>'TI102'!B429</f>
        <v>46273.6875</v>
      </c>
      <c r="C432">
        <f>'TI102'!C429</f>
        <v>11707308</v>
      </c>
      <c r="D432">
        <f>'TI102'!J429</f>
        <v>3</v>
      </c>
      <c r="E432">
        <f>'TI102'!Q429</f>
        <v>1</v>
      </c>
      <c r="F432" t="str">
        <f t="shared" si="36"/>
        <v>59664</v>
      </c>
      <c r="G432">
        <f t="shared" si="37"/>
        <v>303</v>
      </c>
      <c r="H432" t="str">
        <f t="shared" si="38"/>
        <v>SH0908-1063</v>
      </c>
      <c r="I432" t="str">
        <f t="shared" si="39"/>
        <v>SH0908-1063</v>
      </c>
      <c r="J432" s="34">
        <f t="shared" si="40"/>
        <v>72686</v>
      </c>
      <c r="K432" t="str">
        <f t="shared" si="41"/>
        <v>SH0908-1063</v>
      </c>
    </row>
    <row r="433" spans="1:11" ht="15" customHeight="1" x14ac:dyDescent="0.35">
      <c r="A433">
        <f>'TI102'!A430</f>
        <v>2</v>
      </c>
      <c r="B433" s="26">
        <f>'TI102'!B430</f>
        <v>46273.6875</v>
      </c>
      <c r="C433">
        <f>'TI102'!C430</f>
        <v>11707309</v>
      </c>
      <c r="D433">
        <f>'TI102'!J430</f>
        <v>4</v>
      </c>
      <c r="E433">
        <f>'TI102'!Q430</f>
        <v>1</v>
      </c>
      <c r="F433" t="str">
        <f t="shared" si="36"/>
        <v>59691</v>
      </c>
      <c r="G433">
        <f t="shared" si="37"/>
        <v>304</v>
      </c>
      <c r="H433" t="str">
        <f t="shared" si="38"/>
        <v>SH0908-1063</v>
      </c>
      <c r="I433" t="str">
        <f t="shared" si="39"/>
        <v>SH0908-1063</v>
      </c>
      <c r="J433" s="34">
        <f t="shared" si="40"/>
        <v>72686</v>
      </c>
      <c r="K433" t="str">
        <f t="shared" si="41"/>
        <v>SH0908-1063</v>
      </c>
    </row>
    <row r="434" spans="1:11" ht="15" customHeight="1" x14ac:dyDescent="0.35">
      <c r="A434">
        <f>'TI102'!A431</f>
        <v>2</v>
      </c>
      <c r="B434" s="26">
        <f>'TI102'!B431</f>
        <v>46273.6875</v>
      </c>
      <c r="C434">
        <f>'TI102'!C431</f>
        <v>11707310</v>
      </c>
      <c r="D434">
        <f>'TI102'!J431</f>
        <v>3</v>
      </c>
      <c r="E434">
        <f>'TI102'!Q431</f>
        <v>1</v>
      </c>
      <c r="F434" t="str">
        <f t="shared" si="36"/>
        <v>59997</v>
      </c>
      <c r="G434">
        <f t="shared" si="37"/>
        <v>305</v>
      </c>
      <c r="H434" t="str">
        <f t="shared" si="38"/>
        <v>SH0908-1063</v>
      </c>
      <c r="I434" t="str">
        <f t="shared" si="39"/>
        <v>SH0908-1063</v>
      </c>
      <c r="J434" s="34">
        <f t="shared" si="40"/>
        <v>72686</v>
      </c>
      <c r="K434" t="str">
        <f t="shared" si="41"/>
        <v>SH0908-1063</v>
      </c>
    </row>
    <row r="435" spans="1:11" ht="15" customHeight="1" x14ac:dyDescent="0.35">
      <c r="A435">
        <f>'TI102'!A432</f>
        <v>2</v>
      </c>
      <c r="B435" s="26">
        <f>'TI102'!B432</f>
        <v>46273.6875</v>
      </c>
      <c r="C435">
        <f>'TI102'!C432</f>
        <v>11707323</v>
      </c>
      <c r="D435">
        <f>'TI102'!J432</f>
        <v>4</v>
      </c>
      <c r="E435">
        <f>'TI102'!Q432</f>
        <v>3</v>
      </c>
      <c r="F435" t="str">
        <f t="shared" si="36"/>
        <v>59872</v>
      </c>
      <c r="G435">
        <f t="shared" si="37"/>
        <v>338</v>
      </c>
      <c r="H435" t="str">
        <f t="shared" si="38"/>
        <v>SH0908-1080</v>
      </c>
      <c r="I435" t="str">
        <f t="shared" si="39"/>
        <v>SH0908-1080</v>
      </c>
      <c r="J435" s="34">
        <f t="shared" si="40"/>
        <v>72686</v>
      </c>
      <c r="K435" t="str">
        <f t="shared" si="41"/>
        <v>SH0908-1080</v>
      </c>
    </row>
    <row r="436" spans="1:11" ht="15" customHeight="1" x14ac:dyDescent="0.35">
      <c r="A436">
        <f>'TI102'!A433</f>
        <v>2</v>
      </c>
      <c r="B436" s="26">
        <f>'TI102'!B433</f>
        <v>46273.6875</v>
      </c>
      <c r="C436">
        <f>'TI102'!C433</f>
        <v>11707324</v>
      </c>
      <c r="D436">
        <f>'TI102'!J433</f>
        <v>4</v>
      </c>
      <c r="E436">
        <f>'TI102'!Q433</f>
        <v>1</v>
      </c>
      <c r="F436" t="str">
        <f t="shared" si="36"/>
        <v>60044</v>
      </c>
      <c r="G436">
        <f t="shared" si="37"/>
        <v>339</v>
      </c>
      <c r="H436" t="str">
        <f t="shared" si="38"/>
        <v>SH0908-1080</v>
      </c>
      <c r="I436" t="str">
        <f t="shared" si="39"/>
        <v>SH0908-1080</v>
      </c>
      <c r="J436" s="34">
        <f t="shared" si="40"/>
        <v>72686</v>
      </c>
      <c r="K436" t="str">
        <f t="shared" si="41"/>
        <v>SH0908-1080</v>
      </c>
    </row>
    <row r="437" spans="1:11" ht="15" customHeight="1" x14ac:dyDescent="0.35">
      <c r="A437">
        <f>'TI102'!A434</f>
        <v>2</v>
      </c>
      <c r="B437" s="26">
        <f>'TI102'!B434</f>
        <v>46273.6875</v>
      </c>
      <c r="C437">
        <f>'TI102'!C434</f>
        <v>11707333</v>
      </c>
      <c r="D437">
        <f>'TI102'!J434</f>
        <v>4</v>
      </c>
      <c r="E437">
        <f>'TI102'!Q434</f>
        <v>1</v>
      </c>
      <c r="F437" t="str">
        <f t="shared" si="36"/>
        <v>60003</v>
      </c>
      <c r="G437">
        <f t="shared" si="37"/>
        <v>276</v>
      </c>
      <c r="H437" t="str">
        <f t="shared" si="38"/>
        <v>SH0908-1054</v>
      </c>
      <c r="I437" t="str">
        <f t="shared" si="39"/>
        <v>SH0908-1054</v>
      </c>
      <c r="J437" s="34">
        <f t="shared" si="40"/>
        <v>72686</v>
      </c>
      <c r="K437" t="str">
        <f t="shared" si="41"/>
        <v>SH0908-1054</v>
      </c>
    </row>
    <row r="438" spans="1:11" ht="15" customHeight="1" x14ac:dyDescent="0.35">
      <c r="A438">
        <f>'TI102'!A435</f>
        <v>2</v>
      </c>
      <c r="B438" s="26">
        <f>'TI102'!B435</f>
        <v>46273.6875</v>
      </c>
      <c r="C438">
        <f>'TI102'!C435</f>
        <v>11707334</v>
      </c>
      <c r="D438">
        <f>'TI102'!J435</f>
        <v>4</v>
      </c>
      <c r="E438">
        <f>'TI102'!Q435</f>
        <v>3</v>
      </c>
      <c r="F438" t="str">
        <f t="shared" si="36"/>
        <v>60003</v>
      </c>
      <c r="G438">
        <f t="shared" si="37"/>
        <v>276</v>
      </c>
      <c r="H438" t="str">
        <f t="shared" si="38"/>
        <v>SH0908-1054</v>
      </c>
      <c r="I438" t="str">
        <f t="shared" si="39"/>
        <v>SH0908-1054</v>
      </c>
      <c r="J438" s="34">
        <f t="shared" si="40"/>
        <v>72686</v>
      </c>
      <c r="K438" t="str">
        <f t="shared" si="41"/>
        <v>SH0908-1054</v>
      </c>
    </row>
    <row r="439" spans="1:11" ht="15" customHeight="1" x14ac:dyDescent="0.35">
      <c r="A439">
        <f>'TI102'!A436</f>
        <v>2</v>
      </c>
      <c r="B439" s="26">
        <f>'TI102'!B436</f>
        <v>46273.6875</v>
      </c>
      <c r="C439">
        <f>'TI102'!C436</f>
        <v>11707335</v>
      </c>
      <c r="D439">
        <f>'TI102'!J436</f>
        <v>4</v>
      </c>
      <c r="E439">
        <f>'TI102'!Q436</f>
        <v>1</v>
      </c>
      <c r="F439" t="str">
        <f t="shared" si="36"/>
        <v>60003</v>
      </c>
      <c r="G439">
        <f t="shared" si="37"/>
        <v>276</v>
      </c>
      <c r="H439" t="str">
        <f t="shared" si="38"/>
        <v>SH0908-1054</v>
      </c>
      <c r="I439" t="str">
        <f t="shared" si="39"/>
        <v>SH0908-1054</v>
      </c>
      <c r="J439" s="34">
        <f t="shared" si="40"/>
        <v>72686</v>
      </c>
      <c r="K439" t="str">
        <f t="shared" si="41"/>
        <v>SH0908-1054</v>
      </c>
    </row>
    <row r="440" spans="1:11" ht="15" customHeight="1" x14ac:dyDescent="0.35">
      <c r="A440">
        <f>'TI102'!A437</f>
        <v>2</v>
      </c>
      <c r="B440" s="26">
        <f>'TI102'!B437</f>
        <v>46273.6875</v>
      </c>
      <c r="C440">
        <f>'TI102'!C437</f>
        <v>11707336</v>
      </c>
      <c r="D440">
        <f>'TI102'!J437</f>
        <v>4</v>
      </c>
      <c r="E440">
        <f>'TI102'!Q437</f>
        <v>2</v>
      </c>
      <c r="F440" t="str">
        <f t="shared" si="36"/>
        <v>60003</v>
      </c>
      <c r="G440">
        <f t="shared" si="37"/>
        <v>276</v>
      </c>
      <c r="H440" t="str">
        <f t="shared" si="38"/>
        <v>SH0908-1054</v>
      </c>
      <c r="I440" t="str">
        <f t="shared" si="39"/>
        <v>SH0908-1054</v>
      </c>
      <c r="J440" s="34">
        <f t="shared" si="40"/>
        <v>72686</v>
      </c>
      <c r="K440" t="str">
        <f t="shared" si="41"/>
        <v>SH0908-1054</v>
      </c>
    </row>
    <row r="441" spans="1:11" ht="15" customHeight="1" x14ac:dyDescent="0.35">
      <c r="A441">
        <f>'TI102'!A438</f>
        <v>2</v>
      </c>
      <c r="B441" s="26">
        <f>'TI102'!B438</f>
        <v>46273.6875</v>
      </c>
      <c r="C441">
        <f>'TI102'!C438</f>
        <v>11707337</v>
      </c>
      <c r="D441">
        <f>'TI102'!J438</f>
        <v>4</v>
      </c>
      <c r="E441">
        <f>'TI102'!Q438</f>
        <v>1</v>
      </c>
      <c r="F441" t="str">
        <f t="shared" si="36"/>
        <v>60003</v>
      </c>
      <c r="G441">
        <f t="shared" si="37"/>
        <v>276</v>
      </c>
      <c r="H441" t="str">
        <f t="shared" si="38"/>
        <v>SH0908-1054</v>
      </c>
      <c r="I441" t="str">
        <f t="shared" si="39"/>
        <v>SH0908-1054</v>
      </c>
      <c r="J441" s="34">
        <f t="shared" si="40"/>
        <v>72686</v>
      </c>
      <c r="K441" t="str">
        <f t="shared" si="41"/>
        <v>SH0908-1054</v>
      </c>
    </row>
    <row r="442" spans="1:11" ht="15" customHeight="1" x14ac:dyDescent="0.35">
      <c r="A442">
        <f>'TI102'!A439</f>
        <v>2</v>
      </c>
      <c r="B442" s="26">
        <f>'TI102'!B439</f>
        <v>46273.6875</v>
      </c>
      <c r="C442">
        <f>'TI102'!C439</f>
        <v>11707338</v>
      </c>
      <c r="D442">
        <f>'TI102'!J439</f>
        <v>5</v>
      </c>
      <c r="E442">
        <f>'TI102'!Q439</f>
        <v>2</v>
      </c>
      <c r="F442" t="str">
        <f t="shared" si="36"/>
        <v>60003</v>
      </c>
      <c r="G442">
        <f t="shared" si="37"/>
        <v>276</v>
      </c>
      <c r="H442" t="str">
        <f t="shared" si="38"/>
        <v>SH0908-1054</v>
      </c>
      <c r="I442" t="str">
        <f t="shared" si="39"/>
        <v>SH0908-1054</v>
      </c>
      <c r="J442" s="34">
        <f t="shared" si="40"/>
        <v>72686</v>
      </c>
      <c r="K442" t="str">
        <f t="shared" si="41"/>
        <v>SH0908-1054</v>
      </c>
    </row>
    <row r="443" spans="1:11" ht="15" customHeight="1" x14ac:dyDescent="0.35">
      <c r="A443">
        <f>'TI102'!A440</f>
        <v>2</v>
      </c>
      <c r="B443" s="26">
        <f>'TI102'!B440</f>
        <v>46273.6875</v>
      </c>
      <c r="C443">
        <f>'TI102'!C440</f>
        <v>11707339</v>
      </c>
      <c r="D443">
        <f>'TI102'!J440</f>
        <v>3</v>
      </c>
      <c r="E443">
        <f>'TI102'!Q440</f>
        <v>1</v>
      </c>
      <c r="F443" t="str">
        <f t="shared" si="36"/>
        <v>60011</v>
      </c>
      <c r="G443">
        <f t="shared" si="37"/>
        <v>277</v>
      </c>
      <c r="H443" t="str">
        <f t="shared" si="38"/>
        <v>SH0908-1054</v>
      </c>
      <c r="I443" t="str">
        <f t="shared" si="39"/>
        <v>SH0908-1054</v>
      </c>
      <c r="J443" s="34">
        <f t="shared" si="40"/>
        <v>72686</v>
      </c>
      <c r="K443" t="str">
        <f t="shared" si="41"/>
        <v>SH0908-1054</v>
      </c>
    </row>
    <row r="444" spans="1:11" ht="15" customHeight="1" x14ac:dyDescent="0.35">
      <c r="A444">
        <f>'TI102'!A441</f>
        <v>2</v>
      </c>
      <c r="B444" s="26">
        <f>'TI102'!B441</f>
        <v>46273.6875</v>
      </c>
      <c r="C444">
        <f>'TI102'!C441</f>
        <v>11707340</v>
      </c>
      <c r="D444">
        <f>'TI102'!J441</f>
        <v>3</v>
      </c>
      <c r="E444">
        <f>'TI102'!Q441</f>
        <v>2</v>
      </c>
      <c r="F444" t="str">
        <f t="shared" si="36"/>
        <v>60011</v>
      </c>
      <c r="G444">
        <f t="shared" si="37"/>
        <v>277</v>
      </c>
      <c r="H444" t="str">
        <f t="shared" si="38"/>
        <v>SH0908-1054</v>
      </c>
      <c r="I444" t="str">
        <f t="shared" si="39"/>
        <v>SH0908-1054</v>
      </c>
      <c r="J444" s="34">
        <f t="shared" si="40"/>
        <v>72686</v>
      </c>
      <c r="K444" t="str">
        <f t="shared" si="41"/>
        <v>SH0908-1054</v>
      </c>
    </row>
    <row r="445" spans="1:11" ht="15" customHeight="1" x14ac:dyDescent="0.35">
      <c r="A445">
        <f>'TI102'!A442</f>
        <v>2</v>
      </c>
      <c r="B445" s="26">
        <f>'TI102'!B442</f>
        <v>46273.6875</v>
      </c>
      <c r="C445">
        <f>'TI102'!C442</f>
        <v>11707341</v>
      </c>
      <c r="D445">
        <f>'TI102'!J442</f>
        <v>3</v>
      </c>
      <c r="E445">
        <f>'TI102'!Q442</f>
        <v>2</v>
      </c>
      <c r="F445" t="str">
        <f t="shared" si="36"/>
        <v>60011</v>
      </c>
      <c r="G445">
        <f t="shared" si="37"/>
        <v>277</v>
      </c>
      <c r="H445" t="str">
        <f t="shared" si="38"/>
        <v>SH0908-1054</v>
      </c>
      <c r="I445" t="str">
        <f t="shared" si="39"/>
        <v>SH0908-1054</v>
      </c>
      <c r="J445" s="34">
        <f t="shared" si="40"/>
        <v>72686</v>
      </c>
      <c r="K445" t="str">
        <f t="shared" si="41"/>
        <v>SH0908-1054</v>
      </c>
    </row>
    <row r="446" spans="1:11" ht="15" customHeight="1" x14ac:dyDescent="0.35">
      <c r="A446">
        <f>'TI102'!A443</f>
        <v>2</v>
      </c>
      <c r="B446" s="26">
        <f>'TI102'!B443</f>
        <v>46273.6875</v>
      </c>
      <c r="C446">
        <f>'TI102'!C443</f>
        <v>11707369</v>
      </c>
      <c r="D446">
        <f>'TI102'!J443</f>
        <v>3</v>
      </c>
      <c r="E446">
        <f>'TI102'!Q443</f>
        <v>4</v>
      </c>
      <c r="F446" t="str">
        <f t="shared" si="36"/>
        <v>59540</v>
      </c>
      <c r="G446">
        <f t="shared" si="37"/>
        <v>209</v>
      </c>
      <c r="H446" t="str">
        <f t="shared" si="38"/>
        <v>SH0908-1042</v>
      </c>
      <c r="I446" t="str">
        <f t="shared" si="39"/>
        <v>SH0908-1042</v>
      </c>
      <c r="J446" s="34">
        <f t="shared" si="40"/>
        <v>72686</v>
      </c>
      <c r="K446" t="str">
        <f t="shared" si="41"/>
        <v>SH0908-1042</v>
      </c>
    </row>
    <row r="447" spans="1:11" ht="15" customHeight="1" x14ac:dyDescent="0.35">
      <c r="A447">
        <f>'TI102'!A444</f>
        <v>2</v>
      </c>
      <c r="B447" s="26">
        <f>'TI102'!B444</f>
        <v>46273.6875</v>
      </c>
      <c r="C447">
        <f>'TI102'!C444</f>
        <v>11707370</v>
      </c>
      <c r="D447">
        <f>'TI102'!J444</f>
        <v>3</v>
      </c>
      <c r="E447">
        <f>'TI102'!Q444</f>
        <v>3</v>
      </c>
      <c r="F447" t="str">
        <f t="shared" si="36"/>
        <v>59540</v>
      </c>
      <c r="G447">
        <f t="shared" si="37"/>
        <v>209</v>
      </c>
      <c r="H447" t="str">
        <f t="shared" si="38"/>
        <v>SH0908-1042</v>
      </c>
      <c r="I447" t="str">
        <f t="shared" si="39"/>
        <v>SH0908-1042</v>
      </c>
      <c r="J447" s="34">
        <f t="shared" si="40"/>
        <v>72686</v>
      </c>
      <c r="K447" t="str">
        <f t="shared" si="41"/>
        <v>SH0908-1042</v>
      </c>
    </row>
    <row r="448" spans="1:11" ht="15" customHeight="1" x14ac:dyDescent="0.35">
      <c r="A448">
        <f>'TI102'!A445</f>
        <v>2</v>
      </c>
      <c r="B448" s="26">
        <f>'TI102'!B445</f>
        <v>46273.6875</v>
      </c>
      <c r="C448">
        <f>'TI102'!C445</f>
        <v>11707371</v>
      </c>
      <c r="D448">
        <f>'TI102'!J445</f>
        <v>3</v>
      </c>
      <c r="E448">
        <f>'TI102'!Q445</f>
        <v>3</v>
      </c>
      <c r="F448" t="str">
        <f t="shared" si="36"/>
        <v>59540</v>
      </c>
      <c r="G448">
        <f t="shared" si="37"/>
        <v>209</v>
      </c>
      <c r="H448" t="str">
        <f t="shared" si="38"/>
        <v>SH0908-1042</v>
      </c>
      <c r="I448" t="str">
        <f t="shared" si="39"/>
        <v>SH0908-1042</v>
      </c>
      <c r="J448" s="34">
        <f t="shared" si="40"/>
        <v>72686</v>
      </c>
      <c r="K448" t="str">
        <f t="shared" si="41"/>
        <v>SH0908-1042</v>
      </c>
    </row>
    <row r="449" spans="1:11" ht="15" customHeight="1" x14ac:dyDescent="0.35">
      <c r="A449">
        <f>'TI102'!A446</f>
        <v>2</v>
      </c>
      <c r="B449" s="26">
        <f>'TI102'!B446</f>
        <v>46273.6875</v>
      </c>
      <c r="C449">
        <f>'TI102'!C446</f>
        <v>11707372</v>
      </c>
      <c r="D449">
        <f>'TI102'!J446</f>
        <v>3</v>
      </c>
      <c r="E449">
        <f>'TI102'!Q446</f>
        <v>1</v>
      </c>
      <c r="F449" t="str">
        <f t="shared" si="36"/>
        <v>59620</v>
      </c>
      <c r="G449">
        <f t="shared" si="37"/>
        <v>210</v>
      </c>
      <c r="H449" t="str">
        <f t="shared" si="38"/>
        <v>SH0908-1042</v>
      </c>
      <c r="I449" t="str">
        <f t="shared" si="39"/>
        <v>SH0908-1042</v>
      </c>
      <c r="J449" s="34">
        <f t="shared" si="40"/>
        <v>72686</v>
      </c>
      <c r="K449" t="str">
        <f t="shared" si="41"/>
        <v>SH0908-1042</v>
      </c>
    </row>
    <row r="450" spans="1:11" ht="15" customHeight="1" x14ac:dyDescent="0.35">
      <c r="A450">
        <f>'TI102'!A447</f>
        <v>2</v>
      </c>
      <c r="B450" s="26">
        <f>'TI102'!B447</f>
        <v>46273.6875</v>
      </c>
      <c r="C450">
        <f>'TI102'!C447</f>
        <v>11707373</v>
      </c>
      <c r="D450">
        <f>'TI102'!J447</f>
        <v>4</v>
      </c>
      <c r="E450">
        <f>'TI102'!Q447</f>
        <v>1</v>
      </c>
      <c r="F450" t="str">
        <f t="shared" si="36"/>
        <v>59642</v>
      </c>
      <c r="G450">
        <f t="shared" si="37"/>
        <v>211</v>
      </c>
      <c r="H450" t="str">
        <f t="shared" si="38"/>
        <v>SH0908-1042</v>
      </c>
      <c r="I450" t="str">
        <f t="shared" si="39"/>
        <v>SH0908-1042</v>
      </c>
      <c r="J450" s="34">
        <f t="shared" si="40"/>
        <v>72686</v>
      </c>
      <c r="K450" t="str">
        <f t="shared" si="41"/>
        <v>SH0908-1042</v>
      </c>
    </row>
    <row r="451" spans="1:11" ht="15" customHeight="1" x14ac:dyDescent="0.35">
      <c r="A451">
        <f>'TI102'!A448</f>
        <v>2</v>
      </c>
      <c r="B451" s="26">
        <f>'TI102'!B448</f>
        <v>46273.6875</v>
      </c>
      <c r="C451">
        <f>'TI102'!C448</f>
        <v>11707374</v>
      </c>
      <c r="D451">
        <f>'TI102'!J448</f>
        <v>4</v>
      </c>
      <c r="E451">
        <f>'TI102'!Q448</f>
        <v>1</v>
      </c>
      <c r="F451" t="str">
        <f t="shared" si="36"/>
        <v>59642</v>
      </c>
      <c r="G451">
        <f t="shared" si="37"/>
        <v>211</v>
      </c>
      <c r="H451" t="str">
        <f t="shared" si="38"/>
        <v>SH0908-1042</v>
      </c>
      <c r="I451" t="str">
        <f t="shared" si="39"/>
        <v>SH0908-1042</v>
      </c>
      <c r="J451" s="34">
        <f t="shared" si="40"/>
        <v>72686</v>
      </c>
      <c r="K451" t="str">
        <f t="shared" si="41"/>
        <v>SH0908-1042</v>
      </c>
    </row>
    <row r="452" spans="1:11" ht="15" customHeight="1" x14ac:dyDescent="0.35">
      <c r="A452">
        <f>'TI102'!A449</f>
        <v>2</v>
      </c>
      <c r="B452" s="26">
        <f>'TI102'!B449</f>
        <v>46273.6875</v>
      </c>
      <c r="C452">
        <f>'TI102'!C449</f>
        <v>11707375</v>
      </c>
      <c r="D452">
        <f>'TI102'!J449</f>
        <v>4</v>
      </c>
      <c r="E452">
        <f>'TI102'!Q449</f>
        <v>4</v>
      </c>
      <c r="F452" t="str">
        <f t="shared" si="36"/>
        <v>59642</v>
      </c>
      <c r="G452">
        <f t="shared" si="37"/>
        <v>211</v>
      </c>
      <c r="H452" t="str">
        <f t="shared" si="38"/>
        <v>SH0908-1042</v>
      </c>
      <c r="I452" t="str">
        <f t="shared" si="39"/>
        <v>SH0908-1042</v>
      </c>
      <c r="J452" s="34">
        <f t="shared" si="40"/>
        <v>72686</v>
      </c>
      <c r="K452" t="str">
        <f t="shared" si="41"/>
        <v>SH0908-1042</v>
      </c>
    </row>
    <row r="453" spans="1:11" ht="15" customHeight="1" x14ac:dyDescent="0.35">
      <c r="A453">
        <f>'TI102'!A450</f>
        <v>2</v>
      </c>
      <c r="B453" s="26">
        <f>'TI102'!B450</f>
        <v>46273.6875</v>
      </c>
      <c r="C453">
        <f>'TI102'!C450</f>
        <v>11707376</v>
      </c>
      <c r="D453">
        <f>'TI102'!J450</f>
        <v>5</v>
      </c>
      <c r="E453">
        <f>'TI102'!Q450</f>
        <v>3</v>
      </c>
      <c r="F453" t="str">
        <f t="shared" si="36"/>
        <v>59642</v>
      </c>
      <c r="G453">
        <f t="shared" si="37"/>
        <v>211</v>
      </c>
      <c r="H453" t="str">
        <f t="shared" si="38"/>
        <v>SH0908-1042</v>
      </c>
      <c r="I453" t="str">
        <f t="shared" si="39"/>
        <v>SH0908-1042</v>
      </c>
      <c r="J453" s="34">
        <f t="shared" si="40"/>
        <v>72686</v>
      </c>
      <c r="K453" t="str">
        <f t="shared" si="41"/>
        <v>SH0908-1042</v>
      </c>
    </row>
    <row r="454" spans="1:11" ht="15" customHeight="1" x14ac:dyDescent="0.35">
      <c r="A454">
        <f>'TI102'!A451</f>
        <v>2</v>
      </c>
      <c r="B454" s="26">
        <f>'TI102'!B451</f>
        <v>46273.6875</v>
      </c>
      <c r="C454">
        <f>'TI102'!C451</f>
        <v>11707377</v>
      </c>
      <c r="D454">
        <f>'TI102'!J451</f>
        <v>5</v>
      </c>
      <c r="E454">
        <f>'TI102'!Q451</f>
        <v>4</v>
      </c>
      <c r="F454" t="str">
        <f t="shared" ref="F454:F517" si="42">INDEX(OM_ORDER,MATCH(C454,OM_TID,0))</f>
        <v>59654</v>
      </c>
      <c r="G454">
        <f t="shared" ref="G454:G517" si="43">MATCH(F454,OR_ID,0)</f>
        <v>212</v>
      </c>
      <c r="H454" t="str">
        <f t="shared" ref="H454:H517" si="44">INDEX(OR_ORIG,G454)</f>
        <v>SH0908-1042</v>
      </c>
      <c r="I454" t="str">
        <f t="shared" ref="I454:I517" si="45">INDEX(OR_SHIP,G454)</f>
        <v>SH0908-1042</v>
      </c>
      <c r="J454" s="34">
        <f t="shared" ref="J454:J517" si="46">IF(INDEX(OR_MOVED,G454)="",DATE(2099,1,1),INDEX(OR_MOVED,G454))</f>
        <v>72686</v>
      </c>
      <c r="K454" t="str">
        <f t="shared" ref="K454:K517" si="47">IF(B454&gt;=J454,I454,H454)</f>
        <v>SH0908-1042</v>
      </c>
    </row>
    <row r="455" spans="1:11" ht="15" customHeight="1" x14ac:dyDescent="0.35">
      <c r="A455">
        <f>'TI102'!A452</f>
        <v>2</v>
      </c>
      <c r="B455" s="26">
        <f>'TI102'!B452</f>
        <v>46273.6875</v>
      </c>
      <c r="C455">
        <f>'TI102'!C452</f>
        <v>11707378</v>
      </c>
      <c r="D455">
        <f>'TI102'!J452</f>
        <v>4</v>
      </c>
      <c r="E455">
        <f>'TI102'!Q452</f>
        <v>2</v>
      </c>
      <c r="F455" t="str">
        <f t="shared" si="42"/>
        <v>59674</v>
      </c>
      <c r="G455">
        <f t="shared" si="43"/>
        <v>213</v>
      </c>
      <c r="H455" t="str">
        <f t="shared" si="44"/>
        <v>SH0908-1042</v>
      </c>
      <c r="I455" t="str">
        <f t="shared" si="45"/>
        <v>SH0908-1042</v>
      </c>
      <c r="J455" s="34">
        <f t="shared" si="46"/>
        <v>72686</v>
      </c>
      <c r="K455" t="str">
        <f t="shared" si="47"/>
        <v>SH0908-1042</v>
      </c>
    </row>
    <row r="456" spans="1:11" ht="15" customHeight="1" x14ac:dyDescent="0.35">
      <c r="A456">
        <f>'TI102'!A453</f>
        <v>2</v>
      </c>
      <c r="B456" s="26">
        <f>'TI102'!B453</f>
        <v>46273.6875</v>
      </c>
      <c r="C456">
        <f>'TI102'!C453</f>
        <v>11707379</v>
      </c>
      <c r="D456">
        <f>'TI102'!J453</f>
        <v>4</v>
      </c>
      <c r="E456">
        <f>'TI102'!Q453</f>
        <v>2</v>
      </c>
      <c r="F456" t="str">
        <f t="shared" si="42"/>
        <v>59674</v>
      </c>
      <c r="G456">
        <f t="shared" si="43"/>
        <v>213</v>
      </c>
      <c r="H456" t="str">
        <f t="shared" si="44"/>
        <v>SH0908-1042</v>
      </c>
      <c r="I456" t="str">
        <f t="shared" si="45"/>
        <v>SH0908-1042</v>
      </c>
      <c r="J456" s="34">
        <f t="shared" si="46"/>
        <v>72686</v>
      </c>
      <c r="K456" t="str">
        <f t="shared" si="47"/>
        <v>SH0908-1042</v>
      </c>
    </row>
    <row r="457" spans="1:11" ht="15" customHeight="1" x14ac:dyDescent="0.35">
      <c r="A457">
        <f>'TI102'!A454</f>
        <v>2</v>
      </c>
      <c r="B457" s="26">
        <f>'TI102'!B454</f>
        <v>46273.6875</v>
      </c>
      <c r="C457">
        <f>'TI102'!C454</f>
        <v>11707380</v>
      </c>
      <c r="D457">
        <f>'TI102'!J454</f>
        <v>4</v>
      </c>
      <c r="E457">
        <f>'TI102'!Q454</f>
        <v>2</v>
      </c>
      <c r="F457" t="str">
        <f t="shared" si="42"/>
        <v>59769</v>
      </c>
      <c r="G457">
        <f t="shared" si="43"/>
        <v>214</v>
      </c>
      <c r="H457" t="str">
        <f t="shared" si="44"/>
        <v>SH0908-1042</v>
      </c>
      <c r="I457" t="str">
        <f t="shared" si="45"/>
        <v>SH0908-1042</v>
      </c>
      <c r="J457" s="34">
        <f t="shared" si="46"/>
        <v>72686</v>
      </c>
      <c r="K457" t="str">
        <f t="shared" si="47"/>
        <v>SH0908-1042</v>
      </c>
    </row>
    <row r="458" spans="1:11" ht="15" customHeight="1" x14ac:dyDescent="0.35">
      <c r="A458">
        <f>'TI102'!A455</f>
        <v>2</v>
      </c>
      <c r="B458" s="26">
        <f>'TI102'!B455</f>
        <v>46273.6875</v>
      </c>
      <c r="C458">
        <f>'TI102'!C455</f>
        <v>11707381</v>
      </c>
      <c r="D458">
        <f>'TI102'!J455</f>
        <v>3</v>
      </c>
      <c r="E458">
        <f>'TI102'!Q455</f>
        <v>1</v>
      </c>
      <c r="F458" t="str">
        <f t="shared" si="42"/>
        <v>59823</v>
      </c>
      <c r="G458">
        <f t="shared" si="43"/>
        <v>215</v>
      </c>
      <c r="H458" t="str">
        <f t="shared" si="44"/>
        <v>SH0908-1042</v>
      </c>
      <c r="I458" t="str">
        <f t="shared" si="45"/>
        <v>SH0908-1042</v>
      </c>
      <c r="J458" s="34">
        <f t="shared" si="46"/>
        <v>72686</v>
      </c>
      <c r="K458" t="str">
        <f t="shared" si="47"/>
        <v>SH0908-1042</v>
      </c>
    </row>
    <row r="459" spans="1:11" ht="15" customHeight="1" x14ac:dyDescent="0.35">
      <c r="A459">
        <f>'TI102'!A456</f>
        <v>2</v>
      </c>
      <c r="B459" s="26">
        <f>'TI102'!B456</f>
        <v>46273.6875</v>
      </c>
      <c r="C459">
        <f>'TI102'!C456</f>
        <v>11707382</v>
      </c>
      <c r="D459">
        <f>'TI102'!J456</f>
        <v>3</v>
      </c>
      <c r="E459">
        <f>'TI102'!Q456</f>
        <v>1</v>
      </c>
      <c r="F459" t="str">
        <f t="shared" si="42"/>
        <v>59823</v>
      </c>
      <c r="G459">
        <f t="shared" si="43"/>
        <v>215</v>
      </c>
      <c r="H459" t="str">
        <f t="shared" si="44"/>
        <v>SH0908-1042</v>
      </c>
      <c r="I459" t="str">
        <f t="shared" si="45"/>
        <v>SH0908-1042</v>
      </c>
      <c r="J459" s="34">
        <f t="shared" si="46"/>
        <v>72686</v>
      </c>
      <c r="K459" t="str">
        <f t="shared" si="47"/>
        <v>SH0908-1042</v>
      </c>
    </row>
    <row r="460" spans="1:11" ht="15" customHeight="1" x14ac:dyDescent="0.35">
      <c r="A460">
        <f>'TI102'!A457</f>
        <v>2</v>
      </c>
      <c r="B460" s="26">
        <f>'TI102'!B457</f>
        <v>46273.6875</v>
      </c>
      <c r="C460">
        <f>'TI102'!C457</f>
        <v>11707383</v>
      </c>
      <c r="D460">
        <f>'TI102'!J457</f>
        <v>3</v>
      </c>
      <c r="E460">
        <f>'TI102'!Q457</f>
        <v>1</v>
      </c>
      <c r="F460" t="str">
        <f t="shared" si="42"/>
        <v>59823</v>
      </c>
      <c r="G460">
        <f t="shared" si="43"/>
        <v>215</v>
      </c>
      <c r="H460" t="str">
        <f t="shared" si="44"/>
        <v>SH0908-1042</v>
      </c>
      <c r="I460" t="str">
        <f t="shared" si="45"/>
        <v>SH0908-1042</v>
      </c>
      <c r="J460" s="34">
        <f t="shared" si="46"/>
        <v>72686</v>
      </c>
      <c r="K460" t="str">
        <f t="shared" si="47"/>
        <v>SH0908-1042</v>
      </c>
    </row>
    <row r="461" spans="1:11" ht="15" customHeight="1" x14ac:dyDescent="0.35">
      <c r="A461">
        <f>'TI102'!A458</f>
        <v>2</v>
      </c>
      <c r="B461" s="26">
        <f>'TI102'!B458</f>
        <v>46273.6875</v>
      </c>
      <c r="C461">
        <f>'TI102'!C458</f>
        <v>11707384</v>
      </c>
      <c r="D461">
        <f>'TI102'!J458</f>
        <v>3</v>
      </c>
      <c r="E461">
        <f>'TI102'!Q458</f>
        <v>1</v>
      </c>
      <c r="F461" t="str">
        <f t="shared" si="42"/>
        <v>59823</v>
      </c>
      <c r="G461">
        <f t="shared" si="43"/>
        <v>215</v>
      </c>
      <c r="H461" t="str">
        <f t="shared" si="44"/>
        <v>SH0908-1042</v>
      </c>
      <c r="I461" t="str">
        <f t="shared" si="45"/>
        <v>SH0908-1042</v>
      </c>
      <c r="J461" s="34">
        <f t="shared" si="46"/>
        <v>72686</v>
      </c>
      <c r="K461" t="str">
        <f t="shared" si="47"/>
        <v>SH0908-1042</v>
      </c>
    </row>
    <row r="462" spans="1:11" ht="15" customHeight="1" x14ac:dyDescent="0.35">
      <c r="A462">
        <f>'TI102'!A459</f>
        <v>2</v>
      </c>
      <c r="B462" s="26">
        <f>'TI102'!B459</f>
        <v>46273.6875</v>
      </c>
      <c r="C462">
        <f>'TI102'!C459</f>
        <v>11707385</v>
      </c>
      <c r="D462">
        <f>'TI102'!J459</f>
        <v>3</v>
      </c>
      <c r="E462">
        <f>'TI102'!Q459</f>
        <v>1</v>
      </c>
      <c r="F462" t="str">
        <f t="shared" si="42"/>
        <v>59823</v>
      </c>
      <c r="G462">
        <f t="shared" si="43"/>
        <v>215</v>
      </c>
      <c r="H462" t="str">
        <f t="shared" si="44"/>
        <v>SH0908-1042</v>
      </c>
      <c r="I462" t="str">
        <f t="shared" si="45"/>
        <v>SH0908-1042</v>
      </c>
      <c r="J462" s="34">
        <f t="shared" si="46"/>
        <v>72686</v>
      </c>
      <c r="K462" t="str">
        <f t="shared" si="47"/>
        <v>SH0908-1042</v>
      </c>
    </row>
    <row r="463" spans="1:11" ht="15" customHeight="1" x14ac:dyDescent="0.35">
      <c r="A463">
        <f>'TI102'!A460</f>
        <v>2</v>
      </c>
      <c r="B463" s="26">
        <f>'TI102'!B460</f>
        <v>46273.6875</v>
      </c>
      <c r="C463">
        <f>'TI102'!C460</f>
        <v>11707386</v>
      </c>
      <c r="D463">
        <f>'TI102'!J460</f>
        <v>3</v>
      </c>
      <c r="E463">
        <f>'TI102'!Q460</f>
        <v>1</v>
      </c>
      <c r="F463" t="str">
        <f t="shared" si="42"/>
        <v>59823</v>
      </c>
      <c r="G463">
        <f t="shared" si="43"/>
        <v>215</v>
      </c>
      <c r="H463" t="str">
        <f t="shared" si="44"/>
        <v>SH0908-1042</v>
      </c>
      <c r="I463" t="str">
        <f t="shared" si="45"/>
        <v>SH0908-1042</v>
      </c>
      <c r="J463" s="34">
        <f t="shared" si="46"/>
        <v>72686</v>
      </c>
      <c r="K463" t="str">
        <f t="shared" si="47"/>
        <v>SH0908-1042</v>
      </c>
    </row>
    <row r="464" spans="1:11" ht="15" customHeight="1" x14ac:dyDescent="0.35">
      <c r="A464">
        <f>'TI102'!A461</f>
        <v>2</v>
      </c>
      <c r="B464" s="26">
        <f>'TI102'!B461</f>
        <v>46273.6875</v>
      </c>
      <c r="C464">
        <f>'TI102'!C461</f>
        <v>11707387</v>
      </c>
      <c r="D464">
        <f>'TI102'!J461</f>
        <v>3</v>
      </c>
      <c r="E464">
        <f>'TI102'!Q461</f>
        <v>1</v>
      </c>
      <c r="F464" t="str">
        <f t="shared" si="42"/>
        <v>59823</v>
      </c>
      <c r="G464">
        <f t="shared" si="43"/>
        <v>215</v>
      </c>
      <c r="H464" t="str">
        <f t="shared" si="44"/>
        <v>SH0908-1042</v>
      </c>
      <c r="I464" t="str">
        <f t="shared" si="45"/>
        <v>SH0908-1042</v>
      </c>
      <c r="J464" s="34">
        <f t="shared" si="46"/>
        <v>72686</v>
      </c>
      <c r="K464" t="str">
        <f t="shared" si="47"/>
        <v>SH0908-1042</v>
      </c>
    </row>
    <row r="465" spans="1:11" ht="15" customHeight="1" x14ac:dyDescent="0.35">
      <c r="A465">
        <f>'TI102'!A462</f>
        <v>2</v>
      </c>
      <c r="B465" s="26">
        <f>'TI102'!B462</f>
        <v>46273.6875</v>
      </c>
      <c r="C465">
        <f>'TI102'!C462</f>
        <v>11707388</v>
      </c>
      <c r="D465">
        <f>'TI102'!J462</f>
        <v>3</v>
      </c>
      <c r="E465">
        <f>'TI102'!Q462</f>
        <v>1</v>
      </c>
      <c r="F465" t="str">
        <f t="shared" si="42"/>
        <v>59823</v>
      </c>
      <c r="G465">
        <f t="shared" si="43"/>
        <v>215</v>
      </c>
      <c r="H465" t="str">
        <f t="shared" si="44"/>
        <v>SH0908-1042</v>
      </c>
      <c r="I465" t="str">
        <f t="shared" si="45"/>
        <v>SH0908-1042</v>
      </c>
      <c r="J465" s="34">
        <f t="shared" si="46"/>
        <v>72686</v>
      </c>
      <c r="K465" t="str">
        <f t="shared" si="47"/>
        <v>SH0908-1042</v>
      </c>
    </row>
    <row r="466" spans="1:11" ht="15" customHeight="1" x14ac:dyDescent="0.35">
      <c r="A466">
        <f>'TI102'!A463</f>
        <v>2</v>
      </c>
      <c r="B466" s="26">
        <f>'TI102'!B463</f>
        <v>46273.6875</v>
      </c>
      <c r="C466">
        <f>'TI102'!C463</f>
        <v>11707389</v>
      </c>
      <c r="D466">
        <f>'TI102'!J463</f>
        <v>3</v>
      </c>
      <c r="E466">
        <f>'TI102'!Q463</f>
        <v>1</v>
      </c>
      <c r="F466" t="str">
        <f t="shared" si="42"/>
        <v>59859</v>
      </c>
      <c r="G466">
        <f t="shared" si="43"/>
        <v>216</v>
      </c>
      <c r="H466" t="str">
        <f t="shared" si="44"/>
        <v>SH0908-1042</v>
      </c>
      <c r="I466" t="str">
        <f t="shared" si="45"/>
        <v>SH0908-1042</v>
      </c>
      <c r="J466" s="34">
        <f t="shared" si="46"/>
        <v>72686</v>
      </c>
      <c r="K466" t="str">
        <f t="shared" si="47"/>
        <v>SH0908-1042</v>
      </c>
    </row>
    <row r="467" spans="1:11" ht="15" customHeight="1" x14ac:dyDescent="0.35">
      <c r="A467">
        <f>'TI102'!A464</f>
        <v>2</v>
      </c>
      <c r="B467" s="26">
        <f>'TI102'!B464</f>
        <v>46273.6875</v>
      </c>
      <c r="C467">
        <f>'TI102'!C464</f>
        <v>11707390</v>
      </c>
      <c r="D467">
        <f>'TI102'!J464</f>
        <v>3</v>
      </c>
      <c r="E467">
        <f>'TI102'!Q464</f>
        <v>3</v>
      </c>
      <c r="F467" t="str">
        <f t="shared" si="42"/>
        <v>59859</v>
      </c>
      <c r="G467">
        <f t="shared" si="43"/>
        <v>216</v>
      </c>
      <c r="H467" t="str">
        <f t="shared" si="44"/>
        <v>SH0908-1042</v>
      </c>
      <c r="I467" t="str">
        <f t="shared" si="45"/>
        <v>SH0908-1042</v>
      </c>
      <c r="J467" s="34">
        <f t="shared" si="46"/>
        <v>72686</v>
      </c>
      <c r="K467" t="str">
        <f t="shared" si="47"/>
        <v>SH0908-1042</v>
      </c>
    </row>
    <row r="468" spans="1:11" ht="15" customHeight="1" x14ac:dyDescent="0.35">
      <c r="A468">
        <f>'TI102'!A465</f>
        <v>2</v>
      </c>
      <c r="B468" s="26">
        <f>'TI102'!B465</f>
        <v>46273.6875</v>
      </c>
      <c r="C468">
        <f>'TI102'!C465</f>
        <v>11707391</v>
      </c>
      <c r="D468">
        <f>'TI102'!J465</f>
        <v>3</v>
      </c>
      <c r="E468">
        <f>'TI102'!Q465</f>
        <v>1</v>
      </c>
      <c r="F468" t="str">
        <f t="shared" si="42"/>
        <v>59859</v>
      </c>
      <c r="G468">
        <f t="shared" si="43"/>
        <v>216</v>
      </c>
      <c r="H468" t="str">
        <f t="shared" si="44"/>
        <v>SH0908-1042</v>
      </c>
      <c r="I468" t="str">
        <f t="shared" si="45"/>
        <v>SH0908-1042</v>
      </c>
      <c r="J468" s="34">
        <f t="shared" si="46"/>
        <v>72686</v>
      </c>
      <c r="K468" t="str">
        <f t="shared" si="47"/>
        <v>SH0908-1042</v>
      </c>
    </row>
    <row r="469" spans="1:11" ht="15" customHeight="1" x14ac:dyDescent="0.35">
      <c r="A469">
        <f>'TI102'!A466</f>
        <v>2</v>
      </c>
      <c r="B469" s="26">
        <f>'TI102'!B466</f>
        <v>46273.6875</v>
      </c>
      <c r="C469">
        <f>'TI102'!C466</f>
        <v>11707392</v>
      </c>
      <c r="D469">
        <f>'TI102'!J466</f>
        <v>3</v>
      </c>
      <c r="E469">
        <f>'TI102'!Q466</f>
        <v>1</v>
      </c>
      <c r="F469" t="str">
        <f t="shared" si="42"/>
        <v>59859</v>
      </c>
      <c r="G469">
        <f t="shared" si="43"/>
        <v>216</v>
      </c>
      <c r="H469" t="str">
        <f t="shared" si="44"/>
        <v>SH0908-1042</v>
      </c>
      <c r="I469" t="str">
        <f t="shared" si="45"/>
        <v>SH0908-1042</v>
      </c>
      <c r="J469" s="34">
        <f t="shared" si="46"/>
        <v>72686</v>
      </c>
      <c r="K469" t="str">
        <f t="shared" si="47"/>
        <v>SH0908-1042</v>
      </c>
    </row>
    <row r="470" spans="1:11" ht="15" customHeight="1" x14ac:dyDescent="0.35">
      <c r="A470">
        <f>'TI102'!A467</f>
        <v>2</v>
      </c>
      <c r="B470" s="26">
        <f>'TI102'!B467</f>
        <v>46273.6875</v>
      </c>
      <c r="C470">
        <f>'TI102'!C467</f>
        <v>11707393</v>
      </c>
      <c r="D470">
        <f>'TI102'!J467</f>
        <v>3</v>
      </c>
      <c r="E470">
        <f>'TI102'!Q467</f>
        <v>1</v>
      </c>
      <c r="F470" t="str">
        <f t="shared" si="42"/>
        <v>59859</v>
      </c>
      <c r="G470">
        <f t="shared" si="43"/>
        <v>216</v>
      </c>
      <c r="H470" t="str">
        <f t="shared" si="44"/>
        <v>SH0908-1042</v>
      </c>
      <c r="I470" t="str">
        <f t="shared" si="45"/>
        <v>SH0908-1042</v>
      </c>
      <c r="J470" s="34">
        <f t="shared" si="46"/>
        <v>72686</v>
      </c>
      <c r="K470" t="str">
        <f t="shared" si="47"/>
        <v>SH0908-1042</v>
      </c>
    </row>
    <row r="471" spans="1:11" ht="15" customHeight="1" x14ac:dyDescent="0.35">
      <c r="A471">
        <f>'TI102'!A468</f>
        <v>2</v>
      </c>
      <c r="B471" s="26">
        <f>'TI102'!B468</f>
        <v>46273.6875</v>
      </c>
      <c r="C471">
        <f>'TI102'!C468</f>
        <v>11707394</v>
      </c>
      <c r="D471">
        <f>'TI102'!J468</f>
        <v>4</v>
      </c>
      <c r="E471">
        <f>'TI102'!Q468</f>
        <v>1</v>
      </c>
      <c r="F471" t="str">
        <f t="shared" si="42"/>
        <v>60006</v>
      </c>
      <c r="G471">
        <f t="shared" si="43"/>
        <v>217</v>
      </c>
      <c r="H471" t="str">
        <f t="shared" si="44"/>
        <v>SH0908-1042</v>
      </c>
      <c r="I471" t="str">
        <f t="shared" si="45"/>
        <v>SH0908-1042</v>
      </c>
      <c r="J471" s="34">
        <f t="shared" si="46"/>
        <v>72686</v>
      </c>
      <c r="K471" t="str">
        <f t="shared" si="47"/>
        <v>SH0908-1042</v>
      </c>
    </row>
    <row r="472" spans="1:11" ht="15" customHeight="1" x14ac:dyDescent="0.35">
      <c r="A472">
        <f>'TI102'!A469</f>
        <v>2</v>
      </c>
      <c r="B472" s="26">
        <f>'TI102'!B469</f>
        <v>46273.6875</v>
      </c>
      <c r="C472">
        <f>'TI102'!C469</f>
        <v>11707395</v>
      </c>
      <c r="D472">
        <f>'TI102'!J469</f>
        <v>4</v>
      </c>
      <c r="E472">
        <f>'TI102'!Q469</f>
        <v>1</v>
      </c>
      <c r="F472" t="str">
        <f t="shared" si="42"/>
        <v>60006</v>
      </c>
      <c r="G472">
        <f t="shared" si="43"/>
        <v>217</v>
      </c>
      <c r="H472" t="str">
        <f t="shared" si="44"/>
        <v>SH0908-1042</v>
      </c>
      <c r="I472" t="str">
        <f t="shared" si="45"/>
        <v>SH0908-1042</v>
      </c>
      <c r="J472" s="34">
        <f t="shared" si="46"/>
        <v>72686</v>
      </c>
      <c r="K472" t="str">
        <f t="shared" si="47"/>
        <v>SH0908-1042</v>
      </c>
    </row>
    <row r="473" spans="1:11" ht="15" customHeight="1" x14ac:dyDescent="0.35">
      <c r="A473">
        <f>'TI102'!A470</f>
        <v>2</v>
      </c>
      <c r="B473" s="26">
        <f>'TI102'!B470</f>
        <v>46273.6875</v>
      </c>
      <c r="C473">
        <f>'TI102'!C470</f>
        <v>11707396</v>
      </c>
      <c r="D473">
        <f>'TI102'!J470</f>
        <v>3</v>
      </c>
      <c r="E473">
        <f>'TI102'!Q470</f>
        <v>1</v>
      </c>
      <c r="F473" t="str">
        <f t="shared" si="42"/>
        <v>60010</v>
      </c>
      <c r="G473">
        <f t="shared" si="43"/>
        <v>218</v>
      </c>
      <c r="H473" t="str">
        <f t="shared" si="44"/>
        <v>SH0908-1042</v>
      </c>
      <c r="I473" t="str">
        <f t="shared" si="45"/>
        <v>SH0908-1042</v>
      </c>
      <c r="J473" s="34">
        <f t="shared" si="46"/>
        <v>72686</v>
      </c>
      <c r="K473" t="str">
        <f t="shared" si="47"/>
        <v>SH0908-1042</v>
      </c>
    </row>
    <row r="474" spans="1:11" ht="15" customHeight="1" x14ac:dyDescent="0.35">
      <c r="A474">
        <f>'TI102'!A471</f>
        <v>2</v>
      </c>
      <c r="B474" s="26">
        <f>'TI102'!B471</f>
        <v>46273.6875</v>
      </c>
      <c r="C474">
        <f>'TI102'!C471</f>
        <v>11707397</v>
      </c>
      <c r="D474">
        <f>'TI102'!J471</f>
        <v>3</v>
      </c>
      <c r="E474">
        <f>'TI102'!Q471</f>
        <v>2</v>
      </c>
      <c r="F474" t="str">
        <f t="shared" si="42"/>
        <v>60010</v>
      </c>
      <c r="G474">
        <f t="shared" si="43"/>
        <v>218</v>
      </c>
      <c r="H474" t="str">
        <f t="shared" si="44"/>
        <v>SH0908-1042</v>
      </c>
      <c r="I474" t="str">
        <f t="shared" si="45"/>
        <v>SH0908-1042</v>
      </c>
      <c r="J474" s="34">
        <f t="shared" si="46"/>
        <v>72686</v>
      </c>
      <c r="K474" t="str">
        <f t="shared" si="47"/>
        <v>SH0908-1042</v>
      </c>
    </row>
    <row r="475" spans="1:11" ht="15" customHeight="1" x14ac:dyDescent="0.35">
      <c r="A475">
        <f>'TI102'!A472</f>
        <v>2</v>
      </c>
      <c r="B475" s="26">
        <f>'TI102'!B472</f>
        <v>46273.6875</v>
      </c>
      <c r="C475">
        <f>'TI102'!C472</f>
        <v>11707398</v>
      </c>
      <c r="D475">
        <f>'TI102'!J472</f>
        <v>3</v>
      </c>
      <c r="E475">
        <f>'TI102'!Q472</f>
        <v>2</v>
      </c>
      <c r="F475" t="str">
        <f t="shared" si="42"/>
        <v>60010</v>
      </c>
      <c r="G475">
        <f t="shared" si="43"/>
        <v>218</v>
      </c>
      <c r="H475" t="str">
        <f t="shared" si="44"/>
        <v>SH0908-1042</v>
      </c>
      <c r="I475" t="str">
        <f t="shared" si="45"/>
        <v>SH0908-1042</v>
      </c>
      <c r="J475" s="34">
        <f t="shared" si="46"/>
        <v>72686</v>
      </c>
      <c r="K475" t="str">
        <f t="shared" si="47"/>
        <v>SH0908-1042</v>
      </c>
    </row>
    <row r="476" spans="1:11" ht="15" customHeight="1" x14ac:dyDescent="0.35">
      <c r="A476">
        <f>'TI102'!A473</f>
        <v>2</v>
      </c>
      <c r="B476" s="26">
        <f>'TI102'!B473</f>
        <v>46273.6875</v>
      </c>
      <c r="C476">
        <f>'TI102'!C473</f>
        <v>11707399</v>
      </c>
      <c r="D476">
        <f>'TI102'!J473</f>
        <v>3</v>
      </c>
      <c r="E476">
        <f>'TI102'!Q473</f>
        <v>1</v>
      </c>
      <c r="F476" t="str">
        <f t="shared" si="42"/>
        <v>60010</v>
      </c>
      <c r="G476">
        <f t="shared" si="43"/>
        <v>218</v>
      </c>
      <c r="H476" t="str">
        <f t="shared" si="44"/>
        <v>SH0908-1042</v>
      </c>
      <c r="I476" t="str">
        <f t="shared" si="45"/>
        <v>SH0908-1042</v>
      </c>
      <c r="J476" s="34">
        <f t="shared" si="46"/>
        <v>72686</v>
      </c>
      <c r="K476" t="str">
        <f t="shared" si="47"/>
        <v>SH0908-1042</v>
      </c>
    </row>
    <row r="477" spans="1:11" ht="15" customHeight="1" x14ac:dyDescent="0.35">
      <c r="A477">
        <f>'TI102'!A474</f>
        <v>2</v>
      </c>
      <c r="B477" s="26">
        <f>'TI102'!B474</f>
        <v>46273.6875</v>
      </c>
      <c r="C477">
        <f>'TI102'!C474</f>
        <v>11707400</v>
      </c>
      <c r="D477">
        <f>'TI102'!J474</f>
        <v>3</v>
      </c>
      <c r="E477">
        <f>'TI102'!Q474</f>
        <v>1</v>
      </c>
      <c r="F477" t="str">
        <f t="shared" si="42"/>
        <v>60010</v>
      </c>
      <c r="G477">
        <f t="shared" si="43"/>
        <v>218</v>
      </c>
      <c r="H477" t="str">
        <f t="shared" si="44"/>
        <v>SH0908-1042</v>
      </c>
      <c r="I477" t="str">
        <f t="shared" si="45"/>
        <v>SH0908-1042</v>
      </c>
      <c r="J477" s="34">
        <f t="shared" si="46"/>
        <v>72686</v>
      </c>
      <c r="K477" t="str">
        <f t="shared" si="47"/>
        <v>SH0908-1042</v>
      </c>
    </row>
    <row r="478" spans="1:11" ht="15" customHeight="1" x14ac:dyDescent="0.35">
      <c r="A478">
        <f>'TI102'!A475</f>
        <v>2</v>
      </c>
      <c r="B478" s="26">
        <f>'TI102'!B475</f>
        <v>46273.6875</v>
      </c>
      <c r="C478">
        <f>'TI102'!C475</f>
        <v>11707401</v>
      </c>
      <c r="D478">
        <f>'TI102'!J475</f>
        <v>4</v>
      </c>
      <c r="E478">
        <f>'TI102'!Q475</f>
        <v>1</v>
      </c>
      <c r="F478" t="str">
        <f t="shared" si="42"/>
        <v>60103</v>
      </c>
      <c r="G478">
        <f t="shared" si="43"/>
        <v>219</v>
      </c>
      <c r="H478" t="str">
        <f t="shared" si="44"/>
        <v>SH0908-1042</v>
      </c>
      <c r="I478" t="str">
        <f t="shared" si="45"/>
        <v>SH0908-1042</v>
      </c>
      <c r="J478" s="34">
        <f t="shared" si="46"/>
        <v>72686</v>
      </c>
      <c r="K478" t="str">
        <f t="shared" si="47"/>
        <v>SH0908-1042</v>
      </c>
    </row>
    <row r="479" spans="1:11" ht="15" customHeight="1" x14ac:dyDescent="0.35">
      <c r="A479">
        <f>'TI102'!A476</f>
        <v>2</v>
      </c>
      <c r="B479" s="26">
        <f>'TI102'!B476</f>
        <v>46273.6875</v>
      </c>
      <c r="C479">
        <f>'TI102'!C476</f>
        <v>11707402</v>
      </c>
      <c r="D479">
        <f>'TI102'!J476</f>
        <v>4</v>
      </c>
      <c r="E479">
        <f>'TI102'!Q476</f>
        <v>1</v>
      </c>
      <c r="F479" t="str">
        <f t="shared" si="42"/>
        <v>60103</v>
      </c>
      <c r="G479">
        <f t="shared" si="43"/>
        <v>219</v>
      </c>
      <c r="H479" t="str">
        <f t="shared" si="44"/>
        <v>SH0908-1042</v>
      </c>
      <c r="I479" t="str">
        <f t="shared" si="45"/>
        <v>SH0908-1042</v>
      </c>
      <c r="J479" s="34">
        <f t="shared" si="46"/>
        <v>72686</v>
      </c>
      <c r="K479" t="str">
        <f t="shared" si="47"/>
        <v>SH0908-1042</v>
      </c>
    </row>
    <row r="480" spans="1:11" ht="15" customHeight="1" x14ac:dyDescent="0.35">
      <c r="A480">
        <f>'TI102'!A477</f>
        <v>2</v>
      </c>
      <c r="B480" s="26">
        <f>'TI102'!B477</f>
        <v>46273.6875</v>
      </c>
      <c r="C480">
        <f>'TI102'!C477</f>
        <v>11707403</v>
      </c>
      <c r="D480">
        <f>'TI102'!J477</f>
        <v>4</v>
      </c>
      <c r="E480">
        <f>'TI102'!Q477</f>
        <v>2</v>
      </c>
      <c r="F480" t="str">
        <f t="shared" si="42"/>
        <v>60103</v>
      </c>
      <c r="G480">
        <f t="shared" si="43"/>
        <v>219</v>
      </c>
      <c r="H480" t="str">
        <f t="shared" si="44"/>
        <v>SH0908-1042</v>
      </c>
      <c r="I480" t="str">
        <f t="shared" si="45"/>
        <v>SH0908-1042</v>
      </c>
      <c r="J480" s="34">
        <f t="shared" si="46"/>
        <v>72686</v>
      </c>
      <c r="K480" t="str">
        <f t="shared" si="47"/>
        <v>SH0908-1042</v>
      </c>
    </row>
    <row r="481" spans="1:11" ht="15" customHeight="1" x14ac:dyDescent="0.35">
      <c r="A481">
        <f>'TI102'!A478</f>
        <v>2</v>
      </c>
      <c r="B481" s="26">
        <f>'TI102'!B478</f>
        <v>46273.6875</v>
      </c>
      <c r="C481">
        <f>'TI102'!C478</f>
        <v>11707404</v>
      </c>
      <c r="D481">
        <f>'TI102'!J478</f>
        <v>5</v>
      </c>
      <c r="E481">
        <f>'TI102'!Q478</f>
        <v>1</v>
      </c>
      <c r="F481" t="str">
        <f t="shared" si="42"/>
        <v>60103</v>
      </c>
      <c r="G481">
        <f t="shared" si="43"/>
        <v>219</v>
      </c>
      <c r="H481" t="str">
        <f t="shared" si="44"/>
        <v>SH0908-1042</v>
      </c>
      <c r="I481" t="str">
        <f t="shared" si="45"/>
        <v>SH0908-1042</v>
      </c>
      <c r="J481" s="34">
        <f t="shared" si="46"/>
        <v>72686</v>
      </c>
      <c r="K481" t="str">
        <f t="shared" si="47"/>
        <v>SH0908-1042</v>
      </c>
    </row>
    <row r="482" spans="1:11" ht="15" customHeight="1" x14ac:dyDescent="0.35">
      <c r="A482">
        <f>'TI102'!A479</f>
        <v>2</v>
      </c>
      <c r="B482" s="26">
        <f>'TI102'!B479</f>
        <v>46273.6875</v>
      </c>
      <c r="C482">
        <f>'TI102'!C479</f>
        <v>11707405</v>
      </c>
      <c r="D482">
        <f>'TI102'!J479</f>
        <v>3</v>
      </c>
      <c r="E482">
        <f>'TI102'!Q479</f>
        <v>1</v>
      </c>
      <c r="F482" t="str">
        <f t="shared" si="42"/>
        <v>60118</v>
      </c>
      <c r="G482">
        <f t="shared" si="43"/>
        <v>220</v>
      </c>
      <c r="H482" t="str">
        <f t="shared" si="44"/>
        <v>SH0908-1042</v>
      </c>
      <c r="I482" t="str">
        <f t="shared" si="45"/>
        <v>SH0908-1042</v>
      </c>
      <c r="J482" s="34">
        <f t="shared" si="46"/>
        <v>72686</v>
      </c>
      <c r="K482" t="str">
        <f t="shared" si="47"/>
        <v>SH0908-1042</v>
      </c>
    </row>
    <row r="483" spans="1:11" ht="15" customHeight="1" x14ac:dyDescent="0.35">
      <c r="A483">
        <f>'TI102'!A480</f>
        <v>2</v>
      </c>
      <c r="B483" s="26">
        <f>'TI102'!B480</f>
        <v>46273.6875</v>
      </c>
      <c r="C483">
        <f>'TI102'!C480</f>
        <v>11707406</v>
      </c>
      <c r="D483">
        <f>'TI102'!J480</f>
        <v>3</v>
      </c>
      <c r="E483">
        <f>'TI102'!Q480</f>
        <v>6</v>
      </c>
      <c r="F483" t="str">
        <f t="shared" si="42"/>
        <v>60118</v>
      </c>
      <c r="G483">
        <f t="shared" si="43"/>
        <v>220</v>
      </c>
      <c r="H483" t="str">
        <f t="shared" si="44"/>
        <v>SH0908-1042</v>
      </c>
      <c r="I483" t="str">
        <f t="shared" si="45"/>
        <v>SH0908-1042</v>
      </c>
      <c r="J483" s="34">
        <f t="shared" si="46"/>
        <v>72686</v>
      </c>
      <c r="K483" t="str">
        <f t="shared" si="47"/>
        <v>SH0908-1042</v>
      </c>
    </row>
    <row r="484" spans="1:11" ht="15" customHeight="1" x14ac:dyDescent="0.35">
      <c r="A484">
        <f>'TI102'!A481</f>
        <v>2</v>
      </c>
      <c r="B484" s="26">
        <f>'TI102'!B481</f>
        <v>46273.6875</v>
      </c>
      <c r="C484">
        <f>'TI102'!C481</f>
        <v>11707407</v>
      </c>
      <c r="D484">
        <f>'TI102'!J481</f>
        <v>3</v>
      </c>
      <c r="E484">
        <f>'TI102'!Q481</f>
        <v>1</v>
      </c>
      <c r="F484" t="str">
        <f t="shared" si="42"/>
        <v>60118</v>
      </c>
      <c r="G484">
        <f t="shared" si="43"/>
        <v>220</v>
      </c>
      <c r="H484" t="str">
        <f t="shared" si="44"/>
        <v>SH0908-1042</v>
      </c>
      <c r="I484" t="str">
        <f t="shared" si="45"/>
        <v>SH0908-1042</v>
      </c>
      <c r="J484" s="34">
        <f t="shared" si="46"/>
        <v>72686</v>
      </c>
      <c r="K484" t="str">
        <f t="shared" si="47"/>
        <v>SH0908-1042</v>
      </c>
    </row>
    <row r="485" spans="1:11" ht="15" customHeight="1" x14ac:dyDescent="0.35">
      <c r="A485">
        <f>'TI102'!A482</f>
        <v>2</v>
      </c>
      <c r="B485" s="26">
        <f>'TI102'!B482</f>
        <v>46273.6875</v>
      </c>
      <c r="C485">
        <f>'TI102'!C482</f>
        <v>11707408</v>
      </c>
      <c r="D485">
        <f>'TI102'!J482</f>
        <v>3</v>
      </c>
      <c r="E485">
        <f>'TI102'!Q482</f>
        <v>1</v>
      </c>
      <c r="F485" t="str">
        <f t="shared" si="42"/>
        <v>60118</v>
      </c>
      <c r="G485">
        <f t="shared" si="43"/>
        <v>220</v>
      </c>
      <c r="H485" t="str">
        <f t="shared" si="44"/>
        <v>SH0908-1042</v>
      </c>
      <c r="I485" t="str">
        <f t="shared" si="45"/>
        <v>SH0908-1042</v>
      </c>
      <c r="J485" s="34">
        <f t="shared" si="46"/>
        <v>72686</v>
      </c>
      <c r="K485" t="str">
        <f t="shared" si="47"/>
        <v>SH0908-1042</v>
      </c>
    </row>
    <row r="486" spans="1:11" ht="15" customHeight="1" x14ac:dyDescent="0.35">
      <c r="A486">
        <f>'TI102'!A483</f>
        <v>2</v>
      </c>
      <c r="B486" s="26">
        <f>'TI102'!B483</f>
        <v>46273.6875</v>
      </c>
      <c r="C486">
        <f>'TI102'!C483</f>
        <v>11707409</v>
      </c>
      <c r="D486">
        <f>'TI102'!J483</f>
        <v>3</v>
      </c>
      <c r="E486">
        <f>'TI102'!Q483</f>
        <v>1</v>
      </c>
      <c r="F486" t="str">
        <f t="shared" si="42"/>
        <v>60118</v>
      </c>
      <c r="G486">
        <f t="shared" si="43"/>
        <v>220</v>
      </c>
      <c r="H486" t="str">
        <f t="shared" si="44"/>
        <v>SH0908-1042</v>
      </c>
      <c r="I486" t="str">
        <f t="shared" si="45"/>
        <v>SH0908-1042</v>
      </c>
      <c r="J486" s="34">
        <f t="shared" si="46"/>
        <v>72686</v>
      </c>
      <c r="K486" t="str">
        <f t="shared" si="47"/>
        <v>SH0908-1042</v>
      </c>
    </row>
    <row r="487" spans="1:11" ht="15" customHeight="1" x14ac:dyDescent="0.35">
      <c r="A487">
        <f>'TI102'!A484</f>
        <v>2</v>
      </c>
      <c r="B487" s="26">
        <f>'TI102'!B484</f>
        <v>46273.6875</v>
      </c>
      <c r="C487">
        <f>'TI102'!C484</f>
        <v>11707410</v>
      </c>
      <c r="D487">
        <f>'TI102'!J484</f>
        <v>3</v>
      </c>
      <c r="E487">
        <f>'TI102'!Q484</f>
        <v>3</v>
      </c>
      <c r="F487" t="str">
        <f t="shared" si="42"/>
        <v>60118</v>
      </c>
      <c r="G487">
        <f t="shared" si="43"/>
        <v>220</v>
      </c>
      <c r="H487" t="str">
        <f t="shared" si="44"/>
        <v>SH0908-1042</v>
      </c>
      <c r="I487" t="str">
        <f t="shared" si="45"/>
        <v>SH0908-1042</v>
      </c>
      <c r="J487" s="34">
        <f t="shared" si="46"/>
        <v>72686</v>
      </c>
      <c r="K487" t="str">
        <f t="shared" si="47"/>
        <v>SH0908-1042</v>
      </c>
    </row>
    <row r="488" spans="1:11" ht="15" customHeight="1" x14ac:dyDescent="0.35">
      <c r="A488">
        <f>'TI102'!A485</f>
        <v>2</v>
      </c>
      <c r="B488" s="26">
        <f>'TI102'!B485</f>
        <v>46273.6875</v>
      </c>
      <c r="C488">
        <f>'TI102'!C485</f>
        <v>11707481</v>
      </c>
      <c r="D488">
        <f>'TI102'!J485</f>
        <v>2</v>
      </c>
      <c r="E488">
        <f>'TI102'!Q485</f>
        <v>1</v>
      </c>
      <c r="F488" t="str">
        <f t="shared" si="42"/>
        <v>59669</v>
      </c>
      <c r="G488">
        <f t="shared" si="43"/>
        <v>7</v>
      </c>
      <c r="H488" t="str">
        <f t="shared" si="44"/>
        <v>SH0908-1003</v>
      </c>
      <c r="I488" t="str">
        <f t="shared" si="45"/>
        <v>SH0908-1003</v>
      </c>
      <c r="J488" s="34">
        <f t="shared" si="46"/>
        <v>72686</v>
      </c>
      <c r="K488" t="str">
        <f t="shared" si="47"/>
        <v>SH0908-1003</v>
      </c>
    </row>
    <row r="489" spans="1:11" ht="15" customHeight="1" x14ac:dyDescent="0.35">
      <c r="A489">
        <f>'TI102'!A486</f>
        <v>2</v>
      </c>
      <c r="B489" s="26">
        <f>'TI102'!B486</f>
        <v>46273.6875</v>
      </c>
      <c r="C489">
        <f>'TI102'!C486</f>
        <v>11707482</v>
      </c>
      <c r="D489">
        <f>'TI102'!J486</f>
        <v>2</v>
      </c>
      <c r="E489">
        <f>'TI102'!Q486</f>
        <v>10</v>
      </c>
      <c r="F489" t="str">
        <f t="shared" si="42"/>
        <v>60034</v>
      </c>
      <c r="G489">
        <f t="shared" si="43"/>
        <v>27</v>
      </c>
      <c r="H489" t="str">
        <f t="shared" si="44"/>
        <v>SH0908-1010</v>
      </c>
      <c r="I489" t="str">
        <f t="shared" si="45"/>
        <v>SH0908-1010</v>
      </c>
      <c r="J489" s="34">
        <f t="shared" si="46"/>
        <v>72686</v>
      </c>
      <c r="K489" t="str">
        <f t="shared" si="47"/>
        <v>SH0908-1010</v>
      </c>
    </row>
    <row r="490" spans="1:11" ht="15" customHeight="1" x14ac:dyDescent="0.35">
      <c r="A490">
        <f>'TI102'!A487</f>
        <v>2</v>
      </c>
      <c r="B490" s="26">
        <f>'TI102'!B487</f>
        <v>46273.6875</v>
      </c>
      <c r="C490">
        <f>'TI102'!C487</f>
        <v>11707483</v>
      </c>
      <c r="D490">
        <f>'TI102'!J487</f>
        <v>2</v>
      </c>
      <c r="E490">
        <f>'TI102'!Q487</f>
        <v>4</v>
      </c>
      <c r="F490" t="str">
        <f t="shared" si="42"/>
        <v>60034</v>
      </c>
      <c r="G490">
        <f t="shared" si="43"/>
        <v>27</v>
      </c>
      <c r="H490" t="str">
        <f t="shared" si="44"/>
        <v>SH0908-1010</v>
      </c>
      <c r="I490" t="str">
        <f t="shared" si="45"/>
        <v>SH0908-1010</v>
      </c>
      <c r="J490" s="34">
        <f t="shared" si="46"/>
        <v>72686</v>
      </c>
      <c r="K490" t="str">
        <f t="shared" si="47"/>
        <v>SH0908-1010</v>
      </c>
    </row>
    <row r="491" spans="1:11" ht="15" customHeight="1" x14ac:dyDescent="0.35">
      <c r="A491">
        <f>'TI102'!A488</f>
        <v>2</v>
      </c>
      <c r="B491" s="26">
        <f>'TI102'!B488</f>
        <v>46273.6875</v>
      </c>
      <c r="C491">
        <f>'TI102'!C488</f>
        <v>11707485</v>
      </c>
      <c r="D491">
        <f>'TI102'!J488</f>
        <v>2</v>
      </c>
      <c r="E491">
        <f>'TI102'!Q488</f>
        <v>3</v>
      </c>
      <c r="F491" t="str">
        <f t="shared" si="42"/>
        <v>59816</v>
      </c>
      <c r="G491">
        <f t="shared" si="43"/>
        <v>43</v>
      </c>
      <c r="H491" t="str">
        <f t="shared" si="44"/>
        <v>SH0908-1012</v>
      </c>
      <c r="I491" t="str">
        <f t="shared" si="45"/>
        <v>SH0908-1012</v>
      </c>
      <c r="J491" s="34">
        <f t="shared" si="46"/>
        <v>72686</v>
      </c>
      <c r="K491" t="str">
        <f t="shared" si="47"/>
        <v>SH0908-1012</v>
      </c>
    </row>
    <row r="492" spans="1:11" ht="15" customHeight="1" x14ac:dyDescent="0.35">
      <c r="A492">
        <f>'TI102'!A489</f>
        <v>2</v>
      </c>
      <c r="B492" s="26">
        <f>'TI102'!B489</f>
        <v>46273.6875</v>
      </c>
      <c r="C492">
        <f>'TI102'!C489</f>
        <v>11707486</v>
      </c>
      <c r="D492">
        <f>'TI102'!J489</f>
        <v>2</v>
      </c>
      <c r="E492">
        <f>'TI102'!Q489</f>
        <v>1</v>
      </c>
      <c r="F492" t="str">
        <f t="shared" si="42"/>
        <v>59954</v>
      </c>
      <c r="G492">
        <f t="shared" si="43"/>
        <v>41</v>
      </c>
      <c r="H492" t="str">
        <f t="shared" si="44"/>
        <v>SH0908-1012</v>
      </c>
      <c r="I492" t="str">
        <f t="shared" si="45"/>
        <v>SH0908-1012</v>
      </c>
      <c r="J492" s="34">
        <f t="shared" si="46"/>
        <v>72686</v>
      </c>
      <c r="K492" t="str">
        <f t="shared" si="47"/>
        <v>SH0908-1012</v>
      </c>
    </row>
    <row r="493" spans="1:11" ht="15" customHeight="1" x14ac:dyDescent="0.35">
      <c r="A493">
        <f>'TI102'!A490</f>
        <v>2</v>
      </c>
      <c r="B493" s="26">
        <f>'TI102'!B490</f>
        <v>46273.6875</v>
      </c>
      <c r="C493">
        <f>'TI102'!C490</f>
        <v>11707487</v>
      </c>
      <c r="D493">
        <f>'TI102'!J490</f>
        <v>2</v>
      </c>
      <c r="E493">
        <f>'TI102'!Q490</f>
        <v>2</v>
      </c>
      <c r="F493" t="str">
        <f t="shared" si="42"/>
        <v>59954</v>
      </c>
      <c r="G493">
        <f t="shared" si="43"/>
        <v>41</v>
      </c>
      <c r="H493" t="str">
        <f t="shared" si="44"/>
        <v>SH0908-1012</v>
      </c>
      <c r="I493" t="str">
        <f t="shared" si="45"/>
        <v>SH0908-1012</v>
      </c>
      <c r="J493" s="34">
        <f t="shared" si="46"/>
        <v>72686</v>
      </c>
      <c r="K493" t="str">
        <f t="shared" si="47"/>
        <v>SH0908-1012</v>
      </c>
    </row>
    <row r="494" spans="1:11" ht="15" customHeight="1" x14ac:dyDescent="0.35">
      <c r="A494">
        <f>'TI102'!A491</f>
        <v>2</v>
      </c>
      <c r="B494" s="26">
        <f>'TI102'!B491</f>
        <v>46273.6875</v>
      </c>
      <c r="C494">
        <f>'TI102'!C491</f>
        <v>11707488</v>
      </c>
      <c r="D494">
        <f>'TI102'!J491</f>
        <v>2</v>
      </c>
      <c r="E494">
        <f>'TI102'!Q491</f>
        <v>2</v>
      </c>
      <c r="F494" t="str">
        <f t="shared" si="42"/>
        <v>59954</v>
      </c>
      <c r="G494">
        <f t="shared" si="43"/>
        <v>41</v>
      </c>
      <c r="H494" t="str">
        <f t="shared" si="44"/>
        <v>SH0908-1012</v>
      </c>
      <c r="I494" t="str">
        <f t="shared" si="45"/>
        <v>SH0908-1012</v>
      </c>
      <c r="J494" s="34">
        <f t="shared" si="46"/>
        <v>72686</v>
      </c>
      <c r="K494" t="str">
        <f t="shared" si="47"/>
        <v>SH0908-1012</v>
      </c>
    </row>
    <row r="495" spans="1:11" ht="15" customHeight="1" x14ac:dyDescent="0.35">
      <c r="A495">
        <f>'TI102'!A492</f>
        <v>2</v>
      </c>
      <c r="B495" s="26">
        <f>'TI102'!B492</f>
        <v>46273.6875</v>
      </c>
      <c r="C495">
        <f>'TI102'!C492</f>
        <v>11707489</v>
      </c>
      <c r="D495">
        <f>'TI102'!J492</f>
        <v>2</v>
      </c>
      <c r="E495">
        <f>'TI102'!Q492</f>
        <v>3</v>
      </c>
      <c r="F495" t="str">
        <f t="shared" si="42"/>
        <v>59998</v>
      </c>
      <c r="G495">
        <f t="shared" si="43"/>
        <v>42</v>
      </c>
      <c r="H495" t="str">
        <f t="shared" si="44"/>
        <v>SH0908-1012</v>
      </c>
      <c r="I495" t="str">
        <f t="shared" si="45"/>
        <v>SH0908-1012</v>
      </c>
      <c r="J495" s="34">
        <f t="shared" si="46"/>
        <v>72686</v>
      </c>
      <c r="K495" t="str">
        <f t="shared" si="47"/>
        <v>SH0908-1012</v>
      </c>
    </row>
    <row r="496" spans="1:11" ht="15" customHeight="1" x14ac:dyDescent="0.35">
      <c r="A496">
        <f>'TI102'!A493</f>
        <v>2</v>
      </c>
      <c r="B496" s="26">
        <f>'TI102'!B493</f>
        <v>46273.6875</v>
      </c>
      <c r="C496">
        <f>'TI102'!C493</f>
        <v>11707490</v>
      </c>
      <c r="D496">
        <f>'TI102'!J493</f>
        <v>2</v>
      </c>
      <c r="E496">
        <f>'TI102'!Q493</f>
        <v>3</v>
      </c>
      <c r="F496" t="str">
        <f t="shared" si="42"/>
        <v>59829</v>
      </c>
      <c r="G496">
        <f t="shared" si="43"/>
        <v>56</v>
      </c>
      <c r="H496" t="str">
        <f t="shared" si="44"/>
        <v>SH0908-1018</v>
      </c>
      <c r="I496" t="str">
        <f t="shared" si="45"/>
        <v>SH0908-1018</v>
      </c>
      <c r="J496" s="34">
        <f t="shared" si="46"/>
        <v>72686</v>
      </c>
      <c r="K496" t="str">
        <f t="shared" si="47"/>
        <v>SH0908-1018</v>
      </c>
    </row>
    <row r="497" spans="1:11" ht="15" customHeight="1" x14ac:dyDescent="0.35">
      <c r="A497">
        <f>'TI102'!A494</f>
        <v>2</v>
      </c>
      <c r="B497" s="26">
        <f>'TI102'!B494</f>
        <v>46273.6875</v>
      </c>
      <c r="C497">
        <f>'TI102'!C494</f>
        <v>11707491</v>
      </c>
      <c r="D497">
        <f>'TI102'!J494</f>
        <v>2</v>
      </c>
      <c r="E497">
        <f>'TI102'!Q494</f>
        <v>2</v>
      </c>
      <c r="F497" t="str">
        <f t="shared" si="42"/>
        <v>59936</v>
      </c>
      <c r="G497">
        <f t="shared" si="43"/>
        <v>64</v>
      </c>
      <c r="H497" t="str">
        <f t="shared" si="44"/>
        <v>SH0908-1019</v>
      </c>
      <c r="I497" t="str">
        <f t="shared" si="45"/>
        <v>SH0908-1019</v>
      </c>
      <c r="J497" s="34">
        <f t="shared" si="46"/>
        <v>72686</v>
      </c>
      <c r="K497" t="str">
        <f t="shared" si="47"/>
        <v>SH0908-1019</v>
      </c>
    </row>
    <row r="498" spans="1:11" ht="15" customHeight="1" x14ac:dyDescent="0.35">
      <c r="A498">
        <f>'TI102'!A495</f>
        <v>2</v>
      </c>
      <c r="B498" s="26">
        <f>'TI102'!B495</f>
        <v>46273.6875</v>
      </c>
      <c r="C498">
        <f>'TI102'!C495</f>
        <v>11707492</v>
      </c>
      <c r="D498">
        <f>'TI102'!J495</f>
        <v>2</v>
      </c>
      <c r="E498">
        <f>'TI102'!Q495</f>
        <v>2</v>
      </c>
      <c r="F498" t="str">
        <f t="shared" si="42"/>
        <v>59936</v>
      </c>
      <c r="G498">
        <f t="shared" si="43"/>
        <v>64</v>
      </c>
      <c r="H498" t="str">
        <f t="shared" si="44"/>
        <v>SH0908-1019</v>
      </c>
      <c r="I498" t="str">
        <f t="shared" si="45"/>
        <v>SH0908-1019</v>
      </c>
      <c r="J498" s="34">
        <f t="shared" si="46"/>
        <v>72686</v>
      </c>
      <c r="K498" t="str">
        <f t="shared" si="47"/>
        <v>SH0908-1019</v>
      </c>
    </row>
    <row r="499" spans="1:11" ht="15" customHeight="1" x14ac:dyDescent="0.35">
      <c r="A499">
        <f>'TI102'!A496</f>
        <v>2</v>
      </c>
      <c r="B499" s="26">
        <f>'TI102'!B496</f>
        <v>46273.6875</v>
      </c>
      <c r="C499">
        <f>'TI102'!C496</f>
        <v>11707493</v>
      </c>
      <c r="D499">
        <f>'TI102'!J496</f>
        <v>2</v>
      </c>
      <c r="E499">
        <f>'TI102'!Q496</f>
        <v>2</v>
      </c>
      <c r="F499" t="str">
        <f t="shared" si="42"/>
        <v>59936</v>
      </c>
      <c r="G499">
        <f t="shared" si="43"/>
        <v>64</v>
      </c>
      <c r="H499" t="str">
        <f t="shared" si="44"/>
        <v>SH0908-1019</v>
      </c>
      <c r="I499" t="str">
        <f t="shared" si="45"/>
        <v>SH0908-1019</v>
      </c>
      <c r="J499" s="34">
        <f t="shared" si="46"/>
        <v>72686</v>
      </c>
      <c r="K499" t="str">
        <f t="shared" si="47"/>
        <v>SH0908-1019</v>
      </c>
    </row>
    <row r="500" spans="1:11" ht="15" customHeight="1" x14ac:dyDescent="0.35">
      <c r="A500">
        <f>'TI102'!A497</f>
        <v>2</v>
      </c>
      <c r="B500" s="26">
        <f>'TI102'!B497</f>
        <v>46273.6875</v>
      </c>
      <c r="C500">
        <f>'TI102'!C497</f>
        <v>11707494</v>
      </c>
      <c r="D500">
        <f>'TI102'!J497</f>
        <v>2</v>
      </c>
      <c r="E500">
        <f>'TI102'!Q497</f>
        <v>1</v>
      </c>
      <c r="F500" t="str">
        <f t="shared" si="42"/>
        <v>59936</v>
      </c>
      <c r="G500">
        <f t="shared" si="43"/>
        <v>64</v>
      </c>
      <c r="H500" t="str">
        <f t="shared" si="44"/>
        <v>SH0908-1019</v>
      </c>
      <c r="I500" t="str">
        <f t="shared" si="45"/>
        <v>SH0908-1019</v>
      </c>
      <c r="J500" s="34">
        <f t="shared" si="46"/>
        <v>72686</v>
      </c>
      <c r="K500" t="str">
        <f t="shared" si="47"/>
        <v>SH0908-1019</v>
      </c>
    </row>
    <row r="501" spans="1:11" ht="15" customHeight="1" x14ac:dyDescent="0.35">
      <c r="A501">
        <f>'TI102'!A498</f>
        <v>2</v>
      </c>
      <c r="B501" s="26">
        <f>'TI102'!B498</f>
        <v>46273.6875</v>
      </c>
      <c r="C501">
        <f>'TI102'!C498</f>
        <v>11707498</v>
      </c>
      <c r="D501">
        <f>'TI102'!J498</f>
        <v>2</v>
      </c>
      <c r="E501">
        <f>'TI102'!Q498</f>
        <v>1</v>
      </c>
      <c r="F501" t="str">
        <f t="shared" si="42"/>
        <v>60109</v>
      </c>
      <c r="G501">
        <f t="shared" si="43"/>
        <v>83</v>
      </c>
      <c r="H501" t="str">
        <f t="shared" si="44"/>
        <v>SH0908-1021</v>
      </c>
      <c r="I501" t="str">
        <f t="shared" si="45"/>
        <v>SH0908-1021</v>
      </c>
      <c r="J501" s="34">
        <f t="shared" si="46"/>
        <v>72686</v>
      </c>
      <c r="K501" t="str">
        <f t="shared" si="47"/>
        <v>SH0908-1021</v>
      </c>
    </row>
    <row r="502" spans="1:11" ht="15" customHeight="1" x14ac:dyDescent="0.35">
      <c r="A502">
        <f>'TI102'!A499</f>
        <v>2</v>
      </c>
      <c r="B502" s="26">
        <f>'TI102'!B499</f>
        <v>46273.6875</v>
      </c>
      <c r="C502">
        <f>'TI102'!C499</f>
        <v>11707506</v>
      </c>
      <c r="D502">
        <f>'TI102'!J499</f>
        <v>1</v>
      </c>
      <c r="E502">
        <f>'TI102'!Q499</f>
        <v>4</v>
      </c>
      <c r="F502" t="str">
        <f t="shared" si="42"/>
        <v>60035</v>
      </c>
      <c r="G502">
        <f t="shared" si="43"/>
        <v>88</v>
      </c>
      <c r="H502" t="str">
        <f t="shared" si="44"/>
        <v>SH0908-1022</v>
      </c>
      <c r="I502" t="str">
        <f t="shared" si="45"/>
        <v>SH0908-1022</v>
      </c>
      <c r="J502" s="34">
        <f t="shared" si="46"/>
        <v>72686</v>
      </c>
      <c r="K502" t="str">
        <f t="shared" si="47"/>
        <v>SH0908-1022</v>
      </c>
    </row>
    <row r="503" spans="1:11" ht="15" customHeight="1" x14ac:dyDescent="0.35">
      <c r="A503">
        <f>'TI102'!A500</f>
        <v>2</v>
      </c>
      <c r="B503" s="26">
        <f>'TI102'!B500</f>
        <v>46273.6875</v>
      </c>
      <c r="C503">
        <f>'TI102'!C500</f>
        <v>11707507</v>
      </c>
      <c r="D503">
        <f>'TI102'!J500</f>
        <v>1</v>
      </c>
      <c r="E503">
        <f>'TI102'!Q500</f>
        <v>2</v>
      </c>
      <c r="F503" t="str">
        <f t="shared" si="42"/>
        <v>60035</v>
      </c>
      <c r="G503">
        <f t="shared" si="43"/>
        <v>88</v>
      </c>
      <c r="H503" t="str">
        <f t="shared" si="44"/>
        <v>SH0908-1022</v>
      </c>
      <c r="I503" t="str">
        <f t="shared" si="45"/>
        <v>SH0908-1022</v>
      </c>
      <c r="J503" s="34">
        <f t="shared" si="46"/>
        <v>72686</v>
      </c>
      <c r="K503" t="str">
        <f t="shared" si="47"/>
        <v>SH0908-1022</v>
      </c>
    </row>
    <row r="504" spans="1:11" ht="15" customHeight="1" x14ac:dyDescent="0.35">
      <c r="A504">
        <f>'TI102'!A501</f>
        <v>2</v>
      </c>
      <c r="B504" s="26">
        <f>'TI102'!B501</f>
        <v>46273.6875</v>
      </c>
      <c r="C504">
        <f>'TI102'!C501</f>
        <v>11707508</v>
      </c>
      <c r="D504">
        <f>'TI102'!J501</f>
        <v>1</v>
      </c>
      <c r="E504">
        <f>'TI102'!Q501</f>
        <v>1</v>
      </c>
      <c r="F504" t="str">
        <f t="shared" si="42"/>
        <v>60035</v>
      </c>
      <c r="G504">
        <f t="shared" si="43"/>
        <v>88</v>
      </c>
      <c r="H504" t="str">
        <f t="shared" si="44"/>
        <v>SH0908-1022</v>
      </c>
      <c r="I504" t="str">
        <f t="shared" si="45"/>
        <v>SH0908-1022</v>
      </c>
      <c r="J504" s="34">
        <f t="shared" si="46"/>
        <v>72686</v>
      </c>
      <c r="K504" t="str">
        <f t="shared" si="47"/>
        <v>SH0908-1022</v>
      </c>
    </row>
    <row r="505" spans="1:11" ht="15" customHeight="1" x14ac:dyDescent="0.35">
      <c r="A505">
        <f>'TI102'!A502</f>
        <v>2</v>
      </c>
      <c r="B505" s="26">
        <f>'TI102'!B502</f>
        <v>46273.6875</v>
      </c>
      <c r="C505">
        <f>'TI102'!C502</f>
        <v>11707509</v>
      </c>
      <c r="D505">
        <f>'TI102'!J502</f>
        <v>2</v>
      </c>
      <c r="E505">
        <f>'TI102'!Q502</f>
        <v>2</v>
      </c>
      <c r="F505" t="str">
        <f t="shared" si="42"/>
        <v>60035</v>
      </c>
      <c r="G505">
        <f t="shared" si="43"/>
        <v>88</v>
      </c>
      <c r="H505" t="str">
        <f t="shared" si="44"/>
        <v>SH0908-1022</v>
      </c>
      <c r="I505" t="str">
        <f t="shared" si="45"/>
        <v>SH0908-1022</v>
      </c>
      <c r="J505" s="34">
        <f t="shared" si="46"/>
        <v>72686</v>
      </c>
      <c r="K505" t="str">
        <f t="shared" si="47"/>
        <v>SH0908-1022</v>
      </c>
    </row>
    <row r="506" spans="1:11" ht="15" customHeight="1" x14ac:dyDescent="0.35">
      <c r="A506">
        <f>'TI102'!A503</f>
        <v>2</v>
      </c>
      <c r="B506" s="26">
        <f>'TI102'!B503</f>
        <v>46273.6875</v>
      </c>
      <c r="C506">
        <f>'TI102'!C503</f>
        <v>11707513</v>
      </c>
      <c r="D506">
        <f>'TI102'!J503</f>
        <v>1</v>
      </c>
      <c r="E506">
        <f>'TI102'!Q503</f>
        <v>3</v>
      </c>
      <c r="F506" t="str">
        <f t="shared" si="42"/>
        <v>59651</v>
      </c>
      <c r="G506">
        <f t="shared" si="43"/>
        <v>123</v>
      </c>
      <c r="H506" t="str">
        <f t="shared" si="44"/>
        <v>SH0908-1033</v>
      </c>
      <c r="I506" t="str">
        <f t="shared" si="45"/>
        <v>SH0908-1033</v>
      </c>
      <c r="J506" s="34">
        <f t="shared" si="46"/>
        <v>72686</v>
      </c>
      <c r="K506" t="str">
        <f t="shared" si="47"/>
        <v>SH0908-1033</v>
      </c>
    </row>
    <row r="507" spans="1:11" ht="15" customHeight="1" x14ac:dyDescent="0.35">
      <c r="A507">
        <f>'TI102'!A504</f>
        <v>2</v>
      </c>
      <c r="B507" s="26">
        <f>'TI102'!B504</f>
        <v>46273.6875</v>
      </c>
      <c r="C507">
        <f>'TI102'!C504</f>
        <v>11707514</v>
      </c>
      <c r="D507">
        <f>'TI102'!J504</f>
        <v>2</v>
      </c>
      <c r="E507">
        <f>'TI102'!Q504</f>
        <v>1</v>
      </c>
      <c r="F507" t="str">
        <f t="shared" si="42"/>
        <v>59807</v>
      </c>
      <c r="G507">
        <f t="shared" si="43"/>
        <v>124</v>
      </c>
      <c r="H507" t="str">
        <f t="shared" si="44"/>
        <v>SH0908-1033</v>
      </c>
      <c r="I507" t="str">
        <f t="shared" si="45"/>
        <v>SH0908-1033</v>
      </c>
      <c r="J507" s="34">
        <f t="shared" si="46"/>
        <v>72686</v>
      </c>
      <c r="K507" t="str">
        <f t="shared" si="47"/>
        <v>SH0908-1033</v>
      </c>
    </row>
    <row r="508" spans="1:11" ht="15" customHeight="1" x14ac:dyDescent="0.35">
      <c r="A508">
        <f>'TI102'!A505</f>
        <v>2</v>
      </c>
      <c r="B508" s="26">
        <f>'TI102'!B505</f>
        <v>46273.6875</v>
      </c>
      <c r="C508">
        <f>'TI102'!C505</f>
        <v>11707515</v>
      </c>
      <c r="D508">
        <f>'TI102'!J505</f>
        <v>1</v>
      </c>
      <c r="E508">
        <f>'TI102'!Q505</f>
        <v>1</v>
      </c>
      <c r="F508" t="str">
        <f t="shared" si="42"/>
        <v>59908</v>
      </c>
      <c r="G508">
        <f t="shared" si="43"/>
        <v>125</v>
      </c>
      <c r="H508" t="str">
        <f t="shared" si="44"/>
        <v>SH0908-1033</v>
      </c>
      <c r="I508" t="str">
        <f t="shared" si="45"/>
        <v>SH0908-1033</v>
      </c>
      <c r="J508" s="34">
        <f t="shared" si="46"/>
        <v>72686</v>
      </c>
      <c r="K508" t="str">
        <f t="shared" si="47"/>
        <v>SH0908-1033</v>
      </c>
    </row>
    <row r="509" spans="1:11" ht="15" customHeight="1" x14ac:dyDescent="0.35">
      <c r="A509">
        <f>'TI102'!A506</f>
        <v>2</v>
      </c>
      <c r="B509" s="26">
        <f>'TI102'!B506</f>
        <v>46273.6875</v>
      </c>
      <c r="C509">
        <f>'TI102'!C506</f>
        <v>11707516</v>
      </c>
      <c r="D509">
        <f>'TI102'!J506</f>
        <v>1</v>
      </c>
      <c r="E509">
        <f>'TI102'!Q506</f>
        <v>6</v>
      </c>
      <c r="F509" t="str">
        <f t="shared" si="42"/>
        <v>60058</v>
      </c>
      <c r="G509">
        <f t="shared" si="43"/>
        <v>126</v>
      </c>
      <c r="H509" t="str">
        <f t="shared" si="44"/>
        <v>SH0908-1033</v>
      </c>
      <c r="I509" t="str">
        <f t="shared" si="45"/>
        <v>SH0908-1033</v>
      </c>
      <c r="J509" s="34">
        <f t="shared" si="46"/>
        <v>72686</v>
      </c>
      <c r="K509" t="str">
        <f t="shared" si="47"/>
        <v>SH0908-1033</v>
      </c>
    </row>
    <row r="510" spans="1:11" ht="15" customHeight="1" x14ac:dyDescent="0.35">
      <c r="A510">
        <f>'TI102'!A507</f>
        <v>2</v>
      </c>
      <c r="B510" s="26">
        <f>'TI102'!B507</f>
        <v>46273.6875</v>
      </c>
      <c r="C510">
        <f>'TI102'!C507</f>
        <v>11707517</v>
      </c>
      <c r="D510">
        <f>'TI102'!J507</f>
        <v>1</v>
      </c>
      <c r="E510">
        <f>'TI102'!Q507</f>
        <v>3</v>
      </c>
      <c r="F510" t="str">
        <f t="shared" si="42"/>
        <v>58876</v>
      </c>
      <c r="G510">
        <f t="shared" si="43"/>
        <v>148</v>
      </c>
      <c r="H510" t="str">
        <f t="shared" si="44"/>
        <v>SH0908-1034</v>
      </c>
      <c r="I510" t="str">
        <f t="shared" si="45"/>
        <v>SH0908-1034</v>
      </c>
      <c r="J510" s="34">
        <f t="shared" si="46"/>
        <v>72686</v>
      </c>
      <c r="K510" t="str">
        <f t="shared" si="47"/>
        <v>SH0908-1034</v>
      </c>
    </row>
    <row r="511" spans="1:11" ht="15" customHeight="1" x14ac:dyDescent="0.35">
      <c r="A511">
        <f>'TI102'!A508</f>
        <v>2</v>
      </c>
      <c r="B511" s="26">
        <f>'TI102'!B508</f>
        <v>46273.6875</v>
      </c>
      <c r="C511">
        <f>'TI102'!C508</f>
        <v>11707518</v>
      </c>
      <c r="D511">
        <f>'TI102'!J508</f>
        <v>2</v>
      </c>
      <c r="E511">
        <f>'TI102'!Q508</f>
        <v>1</v>
      </c>
      <c r="F511" t="str">
        <f t="shared" si="42"/>
        <v>58876</v>
      </c>
      <c r="G511">
        <f t="shared" si="43"/>
        <v>148</v>
      </c>
      <c r="H511" t="str">
        <f t="shared" si="44"/>
        <v>SH0908-1034</v>
      </c>
      <c r="I511" t="str">
        <f t="shared" si="45"/>
        <v>SH0908-1034</v>
      </c>
      <c r="J511" s="34">
        <f t="shared" si="46"/>
        <v>72686</v>
      </c>
      <c r="K511" t="str">
        <f t="shared" si="47"/>
        <v>SH0908-1034</v>
      </c>
    </row>
    <row r="512" spans="1:11" ht="15" customHeight="1" x14ac:dyDescent="0.35">
      <c r="A512">
        <f>'TI102'!A509</f>
        <v>2</v>
      </c>
      <c r="B512" s="26">
        <f>'TI102'!B509</f>
        <v>46273.6875</v>
      </c>
      <c r="C512">
        <f>'TI102'!C509</f>
        <v>11707519</v>
      </c>
      <c r="D512">
        <f>'TI102'!J509</f>
        <v>1</v>
      </c>
      <c r="E512">
        <f>'TI102'!Q509</f>
        <v>6</v>
      </c>
      <c r="F512" t="str">
        <f t="shared" si="42"/>
        <v>59681</v>
      </c>
      <c r="G512">
        <f t="shared" si="43"/>
        <v>149</v>
      </c>
      <c r="H512" t="str">
        <f t="shared" si="44"/>
        <v>SH0908-1034</v>
      </c>
      <c r="I512" t="str">
        <f t="shared" si="45"/>
        <v>SH0908-1034</v>
      </c>
      <c r="J512" s="34">
        <f t="shared" si="46"/>
        <v>72686</v>
      </c>
      <c r="K512" t="str">
        <f t="shared" si="47"/>
        <v>SH0908-1034</v>
      </c>
    </row>
    <row r="513" spans="1:11" ht="15" customHeight="1" x14ac:dyDescent="0.35">
      <c r="A513">
        <f>'TI102'!A510</f>
        <v>2</v>
      </c>
      <c r="B513" s="26">
        <f>'TI102'!B510</f>
        <v>46273.6875</v>
      </c>
      <c r="C513">
        <f>'TI102'!C510</f>
        <v>11707520</v>
      </c>
      <c r="D513">
        <f>'TI102'!J510</f>
        <v>1</v>
      </c>
      <c r="E513">
        <f>'TI102'!Q510</f>
        <v>1</v>
      </c>
      <c r="F513" t="str">
        <f t="shared" si="42"/>
        <v>59706</v>
      </c>
      <c r="G513">
        <f t="shared" si="43"/>
        <v>150</v>
      </c>
      <c r="H513" t="str">
        <f t="shared" si="44"/>
        <v>SH0908-1034</v>
      </c>
      <c r="I513" t="str">
        <f t="shared" si="45"/>
        <v>SH0908-1034</v>
      </c>
      <c r="J513" s="34">
        <f t="shared" si="46"/>
        <v>72686</v>
      </c>
      <c r="K513" t="str">
        <f t="shared" si="47"/>
        <v>SH0908-1034</v>
      </c>
    </row>
    <row r="514" spans="1:11" ht="15" customHeight="1" x14ac:dyDescent="0.35">
      <c r="A514">
        <f>'TI102'!A511</f>
        <v>2</v>
      </c>
      <c r="B514" s="26">
        <f>'TI102'!B511</f>
        <v>46273.6875</v>
      </c>
      <c r="C514">
        <f>'TI102'!C511</f>
        <v>11707521</v>
      </c>
      <c r="D514">
        <f>'TI102'!J511</f>
        <v>2</v>
      </c>
      <c r="E514">
        <f>'TI102'!Q511</f>
        <v>6</v>
      </c>
      <c r="F514" t="str">
        <f t="shared" si="42"/>
        <v>59812</v>
      </c>
      <c r="G514">
        <f t="shared" si="43"/>
        <v>151</v>
      </c>
      <c r="H514" t="str">
        <f t="shared" si="44"/>
        <v>SH0908-1034</v>
      </c>
      <c r="I514" t="str">
        <f t="shared" si="45"/>
        <v>SH0908-1034</v>
      </c>
      <c r="J514" s="34">
        <f t="shared" si="46"/>
        <v>72686</v>
      </c>
      <c r="K514" t="str">
        <f t="shared" si="47"/>
        <v>SH0908-1034</v>
      </c>
    </row>
    <row r="515" spans="1:11" ht="15" customHeight="1" x14ac:dyDescent="0.35">
      <c r="A515">
        <f>'TI102'!A512</f>
        <v>2</v>
      </c>
      <c r="B515" s="26">
        <f>'TI102'!B512</f>
        <v>46273.6875</v>
      </c>
      <c r="C515">
        <f>'TI102'!C512</f>
        <v>11707522</v>
      </c>
      <c r="D515">
        <f>'TI102'!J512</f>
        <v>1</v>
      </c>
      <c r="E515">
        <f>'TI102'!Q512</f>
        <v>6</v>
      </c>
      <c r="F515" t="str">
        <f t="shared" si="42"/>
        <v>59956</v>
      </c>
      <c r="G515">
        <f t="shared" si="43"/>
        <v>152</v>
      </c>
      <c r="H515" t="str">
        <f t="shared" si="44"/>
        <v>SH0908-1034</v>
      </c>
      <c r="I515" t="str">
        <f t="shared" si="45"/>
        <v>SH0908-1034</v>
      </c>
      <c r="J515" s="34">
        <f t="shared" si="46"/>
        <v>72686</v>
      </c>
      <c r="K515" t="str">
        <f t="shared" si="47"/>
        <v>SH0908-1034</v>
      </c>
    </row>
    <row r="516" spans="1:11" ht="15" customHeight="1" x14ac:dyDescent="0.35">
      <c r="A516">
        <f>'TI102'!A513</f>
        <v>2</v>
      </c>
      <c r="B516" s="26">
        <f>'TI102'!B513</f>
        <v>46273.6875</v>
      </c>
      <c r="C516">
        <f>'TI102'!C513</f>
        <v>11707523</v>
      </c>
      <c r="D516">
        <f>'TI102'!J513</f>
        <v>1</v>
      </c>
      <c r="E516">
        <f>'TI102'!Q513</f>
        <v>1</v>
      </c>
      <c r="F516" t="str">
        <f t="shared" si="42"/>
        <v>59956</v>
      </c>
      <c r="G516">
        <f t="shared" si="43"/>
        <v>152</v>
      </c>
      <c r="H516" t="str">
        <f t="shared" si="44"/>
        <v>SH0908-1034</v>
      </c>
      <c r="I516" t="str">
        <f t="shared" si="45"/>
        <v>SH0908-1034</v>
      </c>
      <c r="J516" s="34">
        <f t="shared" si="46"/>
        <v>72686</v>
      </c>
      <c r="K516" t="str">
        <f t="shared" si="47"/>
        <v>SH0908-1034</v>
      </c>
    </row>
    <row r="517" spans="1:11" ht="15" customHeight="1" x14ac:dyDescent="0.35">
      <c r="A517">
        <f>'TI102'!A514</f>
        <v>2</v>
      </c>
      <c r="B517" s="26">
        <f>'TI102'!B514</f>
        <v>46273.6875</v>
      </c>
      <c r="C517">
        <f>'TI102'!C514</f>
        <v>11707524</v>
      </c>
      <c r="D517">
        <f>'TI102'!J514</f>
        <v>2</v>
      </c>
      <c r="E517">
        <f>'TI102'!Q514</f>
        <v>1</v>
      </c>
      <c r="F517" t="str">
        <f t="shared" si="42"/>
        <v>59956</v>
      </c>
      <c r="G517">
        <f t="shared" si="43"/>
        <v>152</v>
      </c>
      <c r="H517" t="str">
        <f t="shared" si="44"/>
        <v>SH0908-1034</v>
      </c>
      <c r="I517" t="str">
        <f t="shared" si="45"/>
        <v>SH0908-1034</v>
      </c>
      <c r="J517" s="34">
        <f t="shared" si="46"/>
        <v>72686</v>
      </c>
      <c r="K517" t="str">
        <f t="shared" si="47"/>
        <v>SH0908-1034</v>
      </c>
    </row>
    <row r="518" spans="1:11" ht="15" customHeight="1" x14ac:dyDescent="0.35">
      <c r="A518">
        <f>'TI102'!A515</f>
        <v>2</v>
      </c>
      <c r="B518" s="26">
        <f>'TI102'!B515</f>
        <v>46273.6875</v>
      </c>
      <c r="C518">
        <f>'TI102'!C515</f>
        <v>11707525</v>
      </c>
      <c r="D518">
        <f>'TI102'!J515</f>
        <v>2</v>
      </c>
      <c r="E518">
        <f>'TI102'!Q515</f>
        <v>5</v>
      </c>
      <c r="F518" t="str">
        <f t="shared" ref="F518:F581" si="48">INDEX(OM_ORDER,MATCH(C518,OM_TID,0))</f>
        <v>59956</v>
      </c>
      <c r="G518">
        <f t="shared" ref="G518:G581" si="49">MATCH(F518,OR_ID,0)</f>
        <v>152</v>
      </c>
      <c r="H518" t="str">
        <f t="shared" ref="H518:H581" si="50">INDEX(OR_ORIG,G518)</f>
        <v>SH0908-1034</v>
      </c>
      <c r="I518" t="str">
        <f t="shared" ref="I518:I581" si="51">INDEX(OR_SHIP,G518)</f>
        <v>SH0908-1034</v>
      </c>
      <c r="J518" s="34">
        <f t="shared" ref="J518:J581" si="52">IF(INDEX(OR_MOVED,G518)="",DATE(2099,1,1),INDEX(OR_MOVED,G518))</f>
        <v>72686</v>
      </c>
      <c r="K518" t="str">
        <f t="shared" ref="K518:K581" si="53">IF(B518&gt;=J518,I518,H518)</f>
        <v>SH0908-1034</v>
      </c>
    </row>
    <row r="519" spans="1:11" ht="15" customHeight="1" x14ac:dyDescent="0.35">
      <c r="A519">
        <f>'TI102'!A516</f>
        <v>2</v>
      </c>
      <c r="B519" s="26">
        <f>'TI102'!B516</f>
        <v>46273.6875</v>
      </c>
      <c r="C519">
        <f>'TI102'!C516</f>
        <v>11707526</v>
      </c>
      <c r="D519">
        <f>'TI102'!J516</f>
        <v>2</v>
      </c>
      <c r="E519">
        <f>'TI102'!Q516</f>
        <v>4</v>
      </c>
      <c r="F519" t="str">
        <f t="shared" si="48"/>
        <v>60048</v>
      </c>
      <c r="G519">
        <f t="shared" si="49"/>
        <v>153</v>
      </c>
      <c r="H519" t="str">
        <f t="shared" si="50"/>
        <v>SH0908-1034</v>
      </c>
      <c r="I519" t="str">
        <f t="shared" si="51"/>
        <v>SH0908-1034</v>
      </c>
      <c r="J519" s="34">
        <f t="shared" si="52"/>
        <v>72686</v>
      </c>
      <c r="K519" t="str">
        <f t="shared" si="53"/>
        <v>SH0908-1034</v>
      </c>
    </row>
    <row r="520" spans="1:11" ht="15" customHeight="1" x14ac:dyDescent="0.35">
      <c r="A520">
        <f>'TI102'!A517</f>
        <v>2</v>
      </c>
      <c r="B520" s="26">
        <f>'TI102'!B517</f>
        <v>46273.6875</v>
      </c>
      <c r="C520">
        <f>'TI102'!C517</f>
        <v>11707527</v>
      </c>
      <c r="D520">
        <f>'TI102'!J517</f>
        <v>2</v>
      </c>
      <c r="E520">
        <f>'TI102'!Q517</f>
        <v>10</v>
      </c>
      <c r="F520" t="str">
        <f t="shared" si="48"/>
        <v>60048</v>
      </c>
      <c r="G520">
        <f t="shared" si="49"/>
        <v>153</v>
      </c>
      <c r="H520" t="str">
        <f t="shared" si="50"/>
        <v>SH0908-1034</v>
      </c>
      <c r="I520" t="str">
        <f t="shared" si="51"/>
        <v>SH0908-1034</v>
      </c>
      <c r="J520" s="34">
        <f t="shared" si="52"/>
        <v>72686</v>
      </c>
      <c r="K520" t="str">
        <f t="shared" si="53"/>
        <v>SH0908-1034</v>
      </c>
    </row>
    <row r="521" spans="1:11" ht="15" customHeight="1" x14ac:dyDescent="0.35">
      <c r="A521">
        <f>'TI102'!A518</f>
        <v>2</v>
      </c>
      <c r="B521" s="26">
        <f>'TI102'!B518</f>
        <v>46273.6875</v>
      </c>
      <c r="C521">
        <f>'TI102'!C518</f>
        <v>11707528</v>
      </c>
      <c r="D521">
        <f>'TI102'!J518</f>
        <v>2</v>
      </c>
      <c r="E521">
        <f>'TI102'!Q518</f>
        <v>6</v>
      </c>
      <c r="F521" t="str">
        <f t="shared" si="48"/>
        <v>60048</v>
      </c>
      <c r="G521">
        <f t="shared" si="49"/>
        <v>153</v>
      </c>
      <c r="H521" t="str">
        <f t="shared" si="50"/>
        <v>SH0908-1034</v>
      </c>
      <c r="I521" t="str">
        <f t="shared" si="51"/>
        <v>SH0908-1034</v>
      </c>
      <c r="J521" s="34">
        <f t="shared" si="52"/>
        <v>72686</v>
      </c>
      <c r="K521" t="str">
        <f t="shared" si="53"/>
        <v>SH0908-1034</v>
      </c>
    </row>
    <row r="522" spans="1:11" ht="15" customHeight="1" x14ac:dyDescent="0.35">
      <c r="A522">
        <f>'TI102'!A519</f>
        <v>2</v>
      </c>
      <c r="B522" s="26">
        <f>'TI102'!B519</f>
        <v>46273.6875</v>
      </c>
      <c r="C522">
        <f>'TI102'!C519</f>
        <v>11707529</v>
      </c>
      <c r="D522">
        <f>'TI102'!J519</f>
        <v>2</v>
      </c>
      <c r="E522">
        <f>'TI102'!Q519</f>
        <v>7</v>
      </c>
      <c r="F522" t="str">
        <f t="shared" si="48"/>
        <v>60048</v>
      </c>
      <c r="G522">
        <f t="shared" si="49"/>
        <v>153</v>
      </c>
      <c r="H522" t="str">
        <f t="shared" si="50"/>
        <v>SH0908-1034</v>
      </c>
      <c r="I522" t="str">
        <f t="shared" si="51"/>
        <v>SH0908-1034</v>
      </c>
      <c r="J522" s="34">
        <f t="shared" si="52"/>
        <v>72686</v>
      </c>
      <c r="K522" t="str">
        <f t="shared" si="53"/>
        <v>SH0908-1034</v>
      </c>
    </row>
    <row r="523" spans="1:11" ht="15" customHeight="1" x14ac:dyDescent="0.35">
      <c r="A523">
        <f>'TI102'!A520</f>
        <v>2</v>
      </c>
      <c r="B523" s="26">
        <f>'TI102'!B520</f>
        <v>46273.6875</v>
      </c>
      <c r="C523">
        <f>'TI102'!C520</f>
        <v>11707530</v>
      </c>
      <c r="D523">
        <f>'TI102'!J520</f>
        <v>2</v>
      </c>
      <c r="E523">
        <f>'TI102'!Q520</f>
        <v>3</v>
      </c>
      <c r="F523" t="str">
        <f t="shared" si="48"/>
        <v>60048</v>
      </c>
      <c r="G523">
        <f t="shared" si="49"/>
        <v>153</v>
      </c>
      <c r="H523" t="str">
        <f t="shared" si="50"/>
        <v>SH0908-1034</v>
      </c>
      <c r="I523" t="str">
        <f t="shared" si="51"/>
        <v>SH0908-1034</v>
      </c>
      <c r="J523" s="34">
        <f t="shared" si="52"/>
        <v>72686</v>
      </c>
      <c r="K523" t="str">
        <f t="shared" si="53"/>
        <v>SH0908-1034</v>
      </c>
    </row>
    <row r="524" spans="1:11" ht="15" customHeight="1" x14ac:dyDescent="0.35">
      <c r="A524">
        <f>'TI102'!A521</f>
        <v>2</v>
      </c>
      <c r="B524" s="26">
        <f>'TI102'!B521</f>
        <v>46273.6875</v>
      </c>
      <c r="C524">
        <f>'TI102'!C521</f>
        <v>11707531</v>
      </c>
      <c r="D524">
        <f>'TI102'!J521</f>
        <v>2</v>
      </c>
      <c r="E524">
        <f>'TI102'!Q521</f>
        <v>18</v>
      </c>
      <c r="F524" t="str">
        <f t="shared" si="48"/>
        <v>60048</v>
      </c>
      <c r="G524">
        <f t="shared" si="49"/>
        <v>153</v>
      </c>
      <c r="H524" t="str">
        <f t="shared" si="50"/>
        <v>SH0908-1034</v>
      </c>
      <c r="I524" t="str">
        <f t="shared" si="51"/>
        <v>SH0908-1034</v>
      </c>
      <c r="J524" s="34">
        <f t="shared" si="52"/>
        <v>72686</v>
      </c>
      <c r="K524" t="str">
        <f t="shared" si="53"/>
        <v>SH0908-1034</v>
      </c>
    </row>
    <row r="525" spans="1:11" ht="15" customHeight="1" x14ac:dyDescent="0.35">
      <c r="A525">
        <f>'TI102'!A522</f>
        <v>2</v>
      </c>
      <c r="B525" s="26">
        <f>'TI102'!B522</f>
        <v>46273.6875</v>
      </c>
      <c r="C525">
        <f>'TI102'!C522</f>
        <v>11707532</v>
      </c>
      <c r="D525">
        <f>'TI102'!J522</f>
        <v>2</v>
      </c>
      <c r="E525">
        <f>'TI102'!Q522</f>
        <v>11</v>
      </c>
      <c r="F525" t="str">
        <f t="shared" si="48"/>
        <v>60048</v>
      </c>
      <c r="G525">
        <f t="shared" si="49"/>
        <v>153</v>
      </c>
      <c r="H525" t="str">
        <f t="shared" si="50"/>
        <v>SH0908-1034</v>
      </c>
      <c r="I525" t="str">
        <f t="shared" si="51"/>
        <v>SH0908-1034</v>
      </c>
      <c r="J525" s="34">
        <f t="shared" si="52"/>
        <v>72686</v>
      </c>
      <c r="K525" t="str">
        <f t="shared" si="53"/>
        <v>SH0908-1034</v>
      </c>
    </row>
    <row r="526" spans="1:11" ht="15" customHeight="1" x14ac:dyDescent="0.35">
      <c r="A526">
        <f>'TI102'!A523</f>
        <v>2</v>
      </c>
      <c r="B526" s="26">
        <f>'TI102'!B523</f>
        <v>46273.6875</v>
      </c>
      <c r="C526">
        <f>'TI102'!C523</f>
        <v>11707533</v>
      </c>
      <c r="D526">
        <f>'TI102'!J523</f>
        <v>1</v>
      </c>
      <c r="E526">
        <f>'TI102'!Q523</f>
        <v>3</v>
      </c>
      <c r="F526" t="str">
        <f t="shared" si="48"/>
        <v>60095</v>
      </c>
      <c r="G526">
        <f t="shared" si="49"/>
        <v>154</v>
      </c>
      <c r="H526" t="str">
        <f t="shared" si="50"/>
        <v>SH0908-1034</v>
      </c>
      <c r="I526" t="str">
        <f t="shared" si="51"/>
        <v>SH0908-1034</v>
      </c>
      <c r="J526" s="34">
        <f t="shared" si="52"/>
        <v>72686</v>
      </c>
      <c r="K526" t="str">
        <f t="shared" si="53"/>
        <v>SH0908-1034</v>
      </c>
    </row>
    <row r="527" spans="1:11" ht="15" customHeight="1" x14ac:dyDescent="0.35">
      <c r="A527">
        <f>'TI102'!A524</f>
        <v>2</v>
      </c>
      <c r="B527" s="26">
        <f>'TI102'!B524</f>
        <v>46273.6875</v>
      </c>
      <c r="C527">
        <f>'TI102'!C524</f>
        <v>11707534</v>
      </c>
      <c r="D527">
        <f>'TI102'!J524</f>
        <v>1</v>
      </c>
      <c r="E527">
        <f>'TI102'!Q524</f>
        <v>2</v>
      </c>
      <c r="F527" t="str">
        <f t="shared" si="48"/>
        <v>60095</v>
      </c>
      <c r="G527">
        <f t="shared" si="49"/>
        <v>154</v>
      </c>
      <c r="H527" t="str">
        <f t="shared" si="50"/>
        <v>SH0908-1034</v>
      </c>
      <c r="I527" t="str">
        <f t="shared" si="51"/>
        <v>SH0908-1034</v>
      </c>
      <c r="J527" s="34">
        <f t="shared" si="52"/>
        <v>72686</v>
      </c>
      <c r="K527" t="str">
        <f t="shared" si="53"/>
        <v>SH0908-1034</v>
      </c>
    </row>
    <row r="528" spans="1:11" ht="15" customHeight="1" x14ac:dyDescent="0.35">
      <c r="A528">
        <f>'TI102'!A525</f>
        <v>2</v>
      </c>
      <c r="B528" s="26">
        <f>'TI102'!B525</f>
        <v>46273.6875</v>
      </c>
      <c r="C528">
        <f>'TI102'!C525</f>
        <v>11707535</v>
      </c>
      <c r="D528">
        <f>'TI102'!J525</f>
        <v>1</v>
      </c>
      <c r="E528">
        <f>'TI102'!Q525</f>
        <v>2</v>
      </c>
      <c r="F528" t="str">
        <f t="shared" si="48"/>
        <v>59873</v>
      </c>
      <c r="G528">
        <f t="shared" si="49"/>
        <v>176</v>
      </c>
      <c r="H528" t="str">
        <f t="shared" si="50"/>
        <v>SH0908-1036</v>
      </c>
      <c r="I528" t="str">
        <f t="shared" si="51"/>
        <v>SH0908-1036</v>
      </c>
      <c r="J528" s="34">
        <f t="shared" si="52"/>
        <v>72686</v>
      </c>
      <c r="K528" t="str">
        <f t="shared" si="53"/>
        <v>SH0908-1036</v>
      </c>
    </row>
    <row r="529" spans="1:11" ht="15" customHeight="1" x14ac:dyDescent="0.35">
      <c r="A529">
        <f>'TI102'!A526</f>
        <v>2</v>
      </c>
      <c r="B529" s="26">
        <f>'TI102'!B526</f>
        <v>46273.6875</v>
      </c>
      <c r="C529">
        <f>'TI102'!C526</f>
        <v>11707536</v>
      </c>
      <c r="D529">
        <f>'TI102'!J526</f>
        <v>1</v>
      </c>
      <c r="E529">
        <f>'TI102'!Q526</f>
        <v>1</v>
      </c>
      <c r="F529" t="str">
        <f t="shared" si="48"/>
        <v>59932</v>
      </c>
      <c r="G529">
        <f t="shared" si="49"/>
        <v>177</v>
      </c>
      <c r="H529" t="str">
        <f t="shared" si="50"/>
        <v>SH0908-1036</v>
      </c>
      <c r="I529" t="str">
        <f t="shared" si="51"/>
        <v>SH0908-1036</v>
      </c>
      <c r="J529" s="34">
        <f t="shared" si="52"/>
        <v>72686</v>
      </c>
      <c r="K529" t="str">
        <f t="shared" si="53"/>
        <v>SH0908-1036</v>
      </c>
    </row>
    <row r="530" spans="1:11" ht="15" customHeight="1" x14ac:dyDescent="0.35">
      <c r="A530">
        <f>'TI102'!A527</f>
        <v>2</v>
      </c>
      <c r="B530" s="26">
        <f>'TI102'!B527</f>
        <v>46273.6875</v>
      </c>
      <c r="C530">
        <f>'TI102'!C527</f>
        <v>11707537</v>
      </c>
      <c r="D530">
        <f>'TI102'!J527</f>
        <v>1</v>
      </c>
      <c r="E530">
        <f>'TI102'!Q527</f>
        <v>2</v>
      </c>
      <c r="F530" t="str">
        <f t="shared" si="48"/>
        <v>59932</v>
      </c>
      <c r="G530">
        <f t="shared" si="49"/>
        <v>177</v>
      </c>
      <c r="H530" t="str">
        <f t="shared" si="50"/>
        <v>SH0908-1036</v>
      </c>
      <c r="I530" t="str">
        <f t="shared" si="51"/>
        <v>SH0908-1036</v>
      </c>
      <c r="J530" s="34">
        <f t="shared" si="52"/>
        <v>72686</v>
      </c>
      <c r="K530" t="str">
        <f t="shared" si="53"/>
        <v>SH0908-1036</v>
      </c>
    </row>
    <row r="531" spans="1:11" ht="15" customHeight="1" x14ac:dyDescent="0.35">
      <c r="A531">
        <f>'TI102'!A528</f>
        <v>2</v>
      </c>
      <c r="B531" s="26">
        <f>'TI102'!B528</f>
        <v>46273.6875</v>
      </c>
      <c r="C531">
        <f>'TI102'!C528</f>
        <v>11707538</v>
      </c>
      <c r="D531">
        <f>'TI102'!J528</f>
        <v>1</v>
      </c>
      <c r="E531">
        <f>'TI102'!Q528</f>
        <v>3</v>
      </c>
      <c r="F531" t="str">
        <f t="shared" si="48"/>
        <v>59932</v>
      </c>
      <c r="G531">
        <f t="shared" si="49"/>
        <v>177</v>
      </c>
      <c r="H531" t="str">
        <f t="shared" si="50"/>
        <v>SH0908-1036</v>
      </c>
      <c r="I531" t="str">
        <f t="shared" si="51"/>
        <v>SH0908-1036</v>
      </c>
      <c r="J531" s="34">
        <f t="shared" si="52"/>
        <v>72686</v>
      </c>
      <c r="K531" t="str">
        <f t="shared" si="53"/>
        <v>SH0908-1036</v>
      </c>
    </row>
    <row r="532" spans="1:11" ht="15" customHeight="1" x14ac:dyDescent="0.35">
      <c r="A532">
        <f>'TI102'!A529</f>
        <v>2</v>
      </c>
      <c r="B532" s="26">
        <f>'TI102'!B529</f>
        <v>46273.6875</v>
      </c>
      <c r="C532">
        <f>'TI102'!C529</f>
        <v>11707539</v>
      </c>
      <c r="D532">
        <f>'TI102'!J529</f>
        <v>1</v>
      </c>
      <c r="E532">
        <f>'TI102'!Q529</f>
        <v>2</v>
      </c>
      <c r="F532" t="str">
        <f t="shared" si="48"/>
        <v>59932</v>
      </c>
      <c r="G532">
        <f t="shared" si="49"/>
        <v>177</v>
      </c>
      <c r="H532" t="str">
        <f t="shared" si="50"/>
        <v>SH0908-1036</v>
      </c>
      <c r="I532" t="str">
        <f t="shared" si="51"/>
        <v>SH0908-1036</v>
      </c>
      <c r="J532" s="34">
        <f t="shared" si="52"/>
        <v>72686</v>
      </c>
      <c r="K532" t="str">
        <f t="shared" si="53"/>
        <v>SH0908-1036</v>
      </c>
    </row>
    <row r="533" spans="1:11" ht="15" customHeight="1" x14ac:dyDescent="0.35">
      <c r="A533">
        <f>'TI102'!A530</f>
        <v>2</v>
      </c>
      <c r="B533" s="26">
        <f>'TI102'!B530</f>
        <v>46273.6875</v>
      </c>
      <c r="C533">
        <f>'TI102'!C530</f>
        <v>11707540</v>
      </c>
      <c r="D533">
        <f>'TI102'!J530</f>
        <v>1</v>
      </c>
      <c r="E533">
        <f>'TI102'!Q530</f>
        <v>1</v>
      </c>
      <c r="F533" t="str">
        <f t="shared" si="48"/>
        <v>59932</v>
      </c>
      <c r="G533">
        <f t="shared" si="49"/>
        <v>177</v>
      </c>
      <c r="H533" t="str">
        <f t="shared" si="50"/>
        <v>SH0908-1036</v>
      </c>
      <c r="I533" t="str">
        <f t="shared" si="51"/>
        <v>SH0908-1036</v>
      </c>
      <c r="J533" s="34">
        <f t="shared" si="52"/>
        <v>72686</v>
      </c>
      <c r="K533" t="str">
        <f t="shared" si="53"/>
        <v>SH0908-1036</v>
      </c>
    </row>
    <row r="534" spans="1:11" ht="15" customHeight="1" x14ac:dyDescent="0.35">
      <c r="A534">
        <f>'TI102'!A531</f>
        <v>2</v>
      </c>
      <c r="B534" s="26">
        <f>'TI102'!B531</f>
        <v>46273.6875</v>
      </c>
      <c r="C534">
        <f>'TI102'!C531</f>
        <v>11707541</v>
      </c>
      <c r="D534">
        <f>'TI102'!J531</f>
        <v>1</v>
      </c>
      <c r="E534">
        <f>'TI102'!Q531</f>
        <v>1</v>
      </c>
      <c r="F534" t="str">
        <f t="shared" si="48"/>
        <v>59932</v>
      </c>
      <c r="G534">
        <f t="shared" si="49"/>
        <v>177</v>
      </c>
      <c r="H534" t="str">
        <f t="shared" si="50"/>
        <v>SH0908-1036</v>
      </c>
      <c r="I534" t="str">
        <f t="shared" si="51"/>
        <v>SH0908-1036</v>
      </c>
      <c r="J534" s="34">
        <f t="shared" si="52"/>
        <v>72686</v>
      </c>
      <c r="K534" t="str">
        <f t="shared" si="53"/>
        <v>SH0908-1036</v>
      </c>
    </row>
    <row r="535" spans="1:11" ht="15" customHeight="1" x14ac:dyDescent="0.35">
      <c r="A535">
        <f>'TI102'!A532</f>
        <v>2</v>
      </c>
      <c r="B535" s="26">
        <f>'TI102'!B532</f>
        <v>46273.6875</v>
      </c>
      <c r="C535">
        <f>'TI102'!C532</f>
        <v>11707542</v>
      </c>
      <c r="D535">
        <f>'TI102'!J532</f>
        <v>1</v>
      </c>
      <c r="E535">
        <f>'TI102'!Q532</f>
        <v>3</v>
      </c>
      <c r="F535" t="str">
        <f t="shared" si="48"/>
        <v>59932</v>
      </c>
      <c r="G535">
        <f t="shared" si="49"/>
        <v>177</v>
      </c>
      <c r="H535" t="str">
        <f t="shared" si="50"/>
        <v>SH0908-1036</v>
      </c>
      <c r="I535" t="str">
        <f t="shared" si="51"/>
        <v>SH0908-1036</v>
      </c>
      <c r="J535" s="34">
        <f t="shared" si="52"/>
        <v>72686</v>
      </c>
      <c r="K535" t="str">
        <f t="shared" si="53"/>
        <v>SH0908-1036</v>
      </c>
    </row>
    <row r="536" spans="1:11" ht="15" customHeight="1" x14ac:dyDescent="0.35">
      <c r="A536">
        <f>'TI102'!A533</f>
        <v>2</v>
      </c>
      <c r="B536" s="26">
        <f>'TI102'!B533</f>
        <v>46273.6875</v>
      </c>
      <c r="C536">
        <f>'TI102'!C533</f>
        <v>11707543</v>
      </c>
      <c r="D536">
        <f>'TI102'!J533</f>
        <v>1</v>
      </c>
      <c r="E536">
        <f>'TI102'!Q533</f>
        <v>2</v>
      </c>
      <c r="F536" t="str">
        <f t="shared" si="48"/>
        <v>59932</v>
      </c>
      <c r="G536">
        <f t="shared" si="49"/>
        <v>177</v>
      </c>
      <c r="H536" t="str">
        <f t="shared" si="50"/>
        <v>SH0908-1036</v>
      </c>
      <c r="I536" t="str">
        <f t="shared" si="51"/>
        <v>SH0908-1036</v>
      </c>
      <c r="J536" s="34">
        <f t="shared" si="52"/>
        <v>72686</v>
      </c>
      <c r="K536" t="str">
        <f t="shared" si="53"/>
        <v>SH0908-1036</v>
      </c>
    </row>
    <row r="537" spans="1:11" ht="15" customHeight="1" x14ac:dyDescent="0.35">
      <c r="A537">
        <f>'TI102'!A534</f>
        <v>2</v>
      </c>
      <c r="B537" s="26">
        <f>'TI102'!B534</f>
        <v>46273.6875</v>
      </c>
      <c r="C537">
        <f>'TI102'!C534</f>
        <v>11707544</v>
      </c>
      <c r="D537">
        <f>'TI102'!J534</f>
        <v>1</v>
      </c>
      <c r="E537">
        <f>'TI102'!Q534</f>
        <v>1</v>
      </c>
      <c r="F537" t="str">
        <f t="shared" si="48"/>
        <v>59794</v>
      </c>
      <c r="G537">
        <f t="shared" si="49"/>
        <v>187</v>
      </c>
      <c r="H537" t="str">
        <f t="shared" si="50"/>
        <v>SH0908-1037</v>
      </c>
      <c r="I537" t="str">
        <f t="shared" si="51"/>
        <v>SH0908-1037</v>
      </c>
      <c r="J537" s="34">
        <f t="shared" si="52"/>
        <v>72686</v>
      </c>
      <c r="K537" t="str">
        <f t="shared" si="53"/>
        <v>SH0908-1037</v>
      </c>
    </row>
    <row r="538" spans="1:11" ht="15" customHeight="1" x14ac:dyDescent="0.35">
      <c r="A538">
        <f>'TI102'!A535</f>
        <v>2</v>
      </c>
      <c r="B538" s="26">
        <f>'TI102'!B535</f>
        <v>46273.6875</v>
      </c>
      <c r="C538">
        <f>'TI102'!C535</f>
        <v>11707545</v>
      </c>
      <c r="D538">
        <f>'TI102'!J535</f>
        <v>1</v>
      </c>
      <c r="E538">
        <f>'TI102'!Q535</f>
        <v>5</v>
      </c>
      <c r="F538" t="str">
        <f t="shared" si="48"/>
        <v>59794</v>
      </c>
      <c r="G538">
        <f t="shared" si="49"/>
        <v>187</v>
      </c>
      <c r="H538" t="str">
        <f t="shared" si="50"/>
        <v>SH0908-1037</v>
      </c>
      <c r="I538" t="str">
        <f t="shared" si="51"/>
        <v>SH0908-1037</v>
      </c>
      <c r="J538" s="34">
        <f t="shared" si="52"/>
        <v>72686</v>
      </c>
      <c r="K538" t="str">
        <f t="shared" si="53"/>
        <v>SH0908-1037</v>
      </c>
    </row>
    <row r="539" spans="1:11" ht="15" customHeight="1" x14ac:dyDescent="0.35">
      <c r="A539">
        <f>'TI102'!A536</f>
        <v>2</v>
      </c>
      <c r="B539" s="26">
        <f>'TI102'!B536</f>
        <v>46273.6875</v>
      </c>
      <c r="C539">
        <f>'TI102'!C536</f>
        <v>11707546</v>
      </c>
      <c r="D539">
        <f>'TI102'!J536</f>
        <v>1</v>
      </c>
      <c r="E539">
        <f>'TI102'!Q536</f>
        <v>1</v>
      </c>
      <c r="F539" t="str">
        <f t="shared" si="48"/>
        <v>59642</v>
      </c>
      <c r="G539">
        <f t="shared" si="49"/>
        <v>211</v>
      </c>
      <c r="H539" t="str">
        <f t="shared" si="50"/>
        <v>SH0908-1042</v>
      </c>
      <c r="I539" t="str">
        <f t="shared" si="51"/>
        <v>SH0908-1042</v>
      </c>
      <c r="J539" s="34">
        <f t="shared" si="52"/>
        <v>72686</v>
      </c>
      <c r="K539" t="str">
        <f t="shared" si="53"/>
        <v>SH0908-1042</v>
      </c>
    </row>
    <row r="540" spans="1:11" ht="15" customHeight="1" x14ac:dyDescent="0.35">
      <c r="A540">
        <f>'TI102'!A537</f>
        <v>2</v>
      </c>
      <c r="B540" s="26">
        <f>'TI102'!B537</f>
        <v>46273.6875</v>
      </c>
      <c r="C540">
        <f>'TI102'!C537</f>
        <v>11707547</v>
      </c>
      <c r="D540">
        <f>'TI102'!J537</f>
        <v>1</v>
      </c>
      <c r="E540">
        <f>'TI102'!Q537</f>
        <v>1</v>
      </c>
      <c r="F540" t="str">
        <f t="shared" si="48"/>
        <v>59642</v>
      </c>
      <c r="G540">
        <f t="shared" si="49"/>
        <v>211</v>
      </c>
      <c r="H540" t="str">
        <f t="shared" si="50"/>
        <v>SH0908-1042</v>
      </c>
      <c r="I540" t="str">
        <f t="shared" si="51"/>
        <v>SH0908-1042</v>
      </c>
      <c r="J540" s="34">
        <f t="shared" si="52"/>
        <v>72686</v>
      </c>
      <c r="K540" t="str">
        <f t="shared" si="53"/>
        <v>SH0908-1042</v>
      </c>
    </row>
    <row r="541" spans="1:11" ht="15" customHeight="1" x14ac:dyDescent="0.35">
      <c r="A541">
        <f>'TI102'!A538</f>
        <v>2</v>
      </c>
      <c r="B541" s="26">
        <f>'TI102'!B538</f>
        <v>46273.6875</v>
      </c>
      <c r="C541">
        <f>'TI102'!C538</f>
        <v>11707548</v>
      </c>
      <c r="D541">
        <f>'TI102'!J538</f>
        <v>1</v>
      </c>
      <c r="E541">
        <f>'TI102'!Q538</f>
        <v>1</v>
      </c>
      <c r="F541" t="str">
        <f t="shared" si="48"/>
        <v>59642</v>
      </c>
      <c r="G541">
        <f t="shared" si="49"/>
        <v>211</v>
      </c>
      <c r="H541" t="str">
        <f t="shared" si="50"/>
        <v>SH0908-1042</v>
      </c>
      <c r="I541" t="str">
        <f t="shared" si="51"/>
        <v>SH0908-1042</v>
      </c>
      <c r="J541" s="34">
        <f t="shared" si="52"/>
        <v>72686</v>
      </c>
      <c r="K541" t="str">
        <f t="shared" si="53"/>
        <v>SH0908-1042</v>
      </c>
    </row>
    <row r="542" spans="1:11" ht="15" customHeight="1" x14ac:dyDescent="0.35">
      <c r="A542">
        <f>'TI102'!A539</f>
        <v>2</v>
      </c>
      <c r="B542" s="26">
        <f>'TI102'!B539</f>
        <v>46273.6875</v>
      </c>
      <c r="C542">
        <f>'TI102'!C539</f>
        <v>11707549</v>
      </c>
      <c r="D542">
        <f>'TI102'!J539</f>
        <v>1</v>
      </c>
      <c r="E542">
        <f>'TI102'!Q539</f>
        <v>1</v>
      </c>
      <c r="F542" t="str">
        <f t="shared" si="48"/>
        <v>59642</v>
      </c>
      <c r="G542">
        <f t="shared" si="49"/>
        <v>211</v>
      </c>
      <c r="H542" t="str">
        <f t="shared" si="50"/>
        <v>SH0908-1042</v>
      </c>
      <c r="I542" t="str">
        <f t="shared" si="51"/>
        <v>SH0908-1042</v>
      </c>
      <c r="J542" s="34">
        <f t="shared" si="52"/>
        <v>72686</v>
      </c>
      <c r="K542" t="str">
        <f t="shared" si="53"/>
        <v>SH0908-1042</v>
      </c>
    </row>
    <row r="543" spans="1:11" ht="15" customHeight="1" x14ac:dyDescent="0.35">
      <c r="A543">
        <f>'TI102'!A540</f>
        <v>2</v>
      </c>
      <c r="B543" s="26">
        <f>'TI102'!B540</f>
        <v>46273.6875</v>
      </c>
      <c r="C543">
        <f>'TI102'!C540</f>
        <v>11707550</v>
      </c>
      <c r="D543">
        <f>'TI102'!J540</f>
        <v>1</v>
      </c>
      <c r="E543">
        <f>'TI102'!Q540</f>
        <v>1</v>
      </c>
      <c r="F543" t="str">
        <f t="shared" si="48"/>
        <v>59642</v>
      </c>
      <c r="G543">
        <f t="shared" si="49"/>
        <v>211</v>
      </c>
      <c r="H543" t="str">
        <f t="shared" si="50"/>
        <v>SH0908-1042</v>
      </c>
      <c r="I543" t="str">
        <f t="shared" si="51"/>
        <v>SH0908-1042</v>
      </c>
      <c r="J543" s="34">
        <f t="shared" si="52"/>
        <v>72686</v>
      </c>
      <c r="K543" t="str">
        <f t="shared" si="53"/>
        <v>SH0908-1042</v>
      </c>
    </row>
    <row r="544" spans="1:11" ht="15" customHeight="1" x14ac:dyDescent="0.35">
      <c r="A544">
        <f>'TI102'!A541</f>
        <v>2</v>
      </c>
      <c r="B544" s="26">
        <f>'TI102'!B541</f>
        <v>46273.6875</v>
      </c>
      <c r="C544">
        <f>'TI102'!C541</f>
        <v>11707551</v>
      </c>
      <c r="D544">
        <f>'TI102'!J541</f>
        <v>1</v>
      </c>
      <c r="E544">
        <f>'TI102'!Q541</f>
        <v>1</v>
      </c>
      <c r="F544" t="str">
        <f t="shared" si="48"/>
        <v>59642</v>
      </c>
      <c r="G544">
        <f t="shared" si="49"/>
        <v>211</v>
      </c>
      <c r="H544" t="str">
        <f t="shared" si="50"/>
        <v>SH0908-1042</v>
      </c>
      <c r="I544" t="str">
        <f t="shared" si="51"/>
        <v>SH0908-1042</v>
      </c>
      <c r="J544" s="34">
        <f t="shared" si="52"/>
        <v>72686</v>
      </c>
      <c r="K544" t="str">
        <f t="shared" si="53"/>
        <v>SH0908-1042</v>
      </c>
    </row>
    <row r="545" spans="1:11" ht="15" customHeight="1" x14ac:dyDescent="0.35">
      <c r="A545">
        <f>'TI102'!A542</f>
        <v>2</v>
      </c>
      <c r="B545" s="26">
        <f>'TI102'!B542</f>
        <v>46273.6875</v>
      </c>
      <c r="C545">
        <f>'TI102'!C542</f>
        <v>11707552</v>
      </c>
      <c r="D545">
        <f>'TI102'!J542</f>
        <v>1</v>
      </c>
      <c r="E545">
        <f>'TI102'!Q542</f>
        <v>1</v>
      </c>
      <c r="F545" t="str">
        <f t="shared" si="48"/>
        <v>59642</v>
      </c>
      <c r="G545">
        <f t="shared" si="49"/>
        <v>211</v>
      </c>
      <c r="H545" t="str">
        <f t="shared" si="50"/>
        <v>SH0908-1042</v>
      </c>
      <c r="I545" t="str">
        <f t="shared" si="51"/>
        <v>SH0908-1042</v>
      </c>
      <c r="J545" s="34">
        <f t="shared" si="52"/>
        <v>72686</v>
      </c>
      <c r="K545" t="str">
        <f t="shared" si="53"/>
        <v>SH0908-1042</v>
      </c>
    </row>
    <row r="546" spans="1:11" ht="15" customHeight="1" x14ac:dyDescent="0.35">
      <c r="A546">
        <f>'TI102'!A543</f>
        <v>2</v>
      </c>
      <c r="B546" s="26">
        <f>'TI102'!B543</f>
        <v>46273.6875</v>
      </c>
      <c r="C546">
        <f>'TI102'!C543</f>
        <v>11707553</v>
      </c>
      <c r="D546">
        <f>'TI102'!J543</f>
        <v>1</v>
      </c>
      <c r="E546">
        <f>'TI102'!Q543</f>
        <v>2</v>
      </c>
      <c r="F546" t="str">
        <f t="shared" si="48"/>
        <v>59642</v>
      </c>
      <c r="G546">
        <f t="shared" si="49"/>
        <v>211</v>
      </c>
      <c r="H546" t="str">
        <f t="shared" si="50"/>
        <v>SH0908-1042</v>
      </c>
      <c r="I546" t="str">
        <f t="shared" si="51"/>
        <v>SH0908-1042</v>
      </c>
      <c r="J546" s="34">
        <f t="shared" si="52"/>
        <v>72686</v>
      </c>
      <c r="K546" t="str">
        <f t="shared" si="53"/>
        <v>SH0908-1042</v>
      </c>
    </row>
    <row r="547" spans="1:11" ht="15" customHeight="1" x14ac:dyDescent="0.35">
      <c r="A547">
        <f>'TI102'!A544</f>
        <v>2</v>
      </c>
      <c r="B547" s="26">
        <f>'TI102'!B544</f>
        <v>46273.6875</v>
      </c>
      <c r="C547">
        <f>'TI102'!C544</f>
        <v>11707554</v>
      </c>
      <c r="D547">
        <f>'TI102'!J544</f>
        <v>1</v>
      </c>
      <c r="E547">
        <f>'TI102'!Q544</f>
        <v>2</v>
      </c>
      <c r="F547" t="str">
        <f t="shared" si="48"/>
        <v>59642</v>
      </c>
      <c r="G547">
        <f t="shared" si="49"/>
        <v>211</v>
      </c>
      <c r="H547" t="str">
        <f t="shared" si="50"/>
        <v>SH0908-1042</v>
      </c>
      <c r="I547" t="str">
        <f t="shared" si="51"/>
        <v>SH0908-1042</v>
      </c>
      <c r="J547" s="34">
        <f t="shared" si="52"/>
        <v>72686</v>
      </c>
      <c r="K547" t="str">
        <f t="shared" si="53"/>
        <v>SH0908-1042</v>
      </c>
    </row>
    <row r="548" spans="1:11" ht="15" customHeight="1" x14ac:dyDescent="0.35">
      <c r="A548">
        <f>'TI102'!A545</f>
        <v>2</v>
      </c>
      <c r="B548" s="26">
        <f>'TI102'!B545</f>
        <v>46273.6875</v>
      </c>
      <c r="C548">
        <f>'TI102'!C545</f>
        <v>11707555</v>
      </c>
      <c r="D548">
        <f>'TI102'!J545</f>
        <v>1</v>
      </c>
      <c r="E548">
        <f>'TI102'!Q545</f>
        <v>1</v>
      </c>
      <c r="F548" t="str">
        <f t="shared" si="48"/>
        <v>59642</v>
      </c>
      <c r="G548">
        <f t="shared" si="49"/>
        <v>211</v>
      </c>
      <c r="H548" t="str">
        <f t="shared" si="50"/>
        <v>SH0908-1042</v>
      </c>
      <c r="I548" t="str">
        <f t="shared" si="51"/>
        <v>SH0908-1042</v>
      </c>
      <c r="J548" s="34">
        <f t="shared" si="52"/>
        <v>72686</v>
      </c>
      <c r="K548" t="str">
        <f t="shared" si="53"/>
        <v>SH0908-1042</v>
      </c>
    </row>
    <row r="549" spans="1:11" ht="15" customHeight="1" x14ac:dyDescent="0.35">
      <c r="A549">
        <f>'TI102'!A546</f>
        <v>2</v>
      </c>
      <c r="B549" s="26">
        <f>'TI102'!B546</f>
        <v>46273.6875</v>
      </c>
      <c r="C549">
        <f>'TI102'!C546</f>
        <v>11707556</v>
      </c>
      <c r="D549">
        <f>'TI102'!J546</f>
        <v>1</v>
      </c>
      <c r="E549">
        <f>'TI102'!Q546</f>
        <v>1</v>
      </c>
      <c r="F549" t="str">
        <f t="shared" si="48"/>
        <v>59642</v>
      </c>
      <c r="G549">
        <f t="shared" si="49"/>
        <v>211</v>
      </c>
      <c r="H549" t="str">
        <f t="shared" si="50"/>
        <v>SH0908-1042</v>
      </c>
      <c r="I549" t="str">
        <f t="shared" si="51"/>
        <v>SH0908-1042</v>
      </c>
      <c r="J549" s="34">
        <f t="shared" si="52"/>
        <v>72686</v>
      </c>
      <c r="K549" t="str">
        <f t="shared" si="53"/>
        <v>SH0908-1042</v>
      </c>
    </row>
    <row r="550" spans="1:11" ht="15" customHeight="1" x14ac:dyDescent="0.35">
      <c r="A550">
        <f>'TI102'!A547</f>
        <v>2</v>
      </c>
      <c r="B550" s="26">
        <f>'TI102'!B547</f>
        <v>46273.6875</v>
      </c>
      <c r="C550">
        <f>'TI102'!C547</f>
        <v>11707557</v>
      </c>
      <c r="D550">
        <f>'TI102'!J547</f>
        <v>1</v>
      </c>
      <c r="E550">
        <f>'TI102'!Q547</f>
        <v>1</v>
      </c>
      <c r="F550" t="str">
        <f t="shared" si="48"/>
        <v>59642</v>
      </c>
      <c r="G550">
        <f t="shared" si="49"/>
        <v>211</v>
      </c>
      <c r="H550" t="str">
        <f t="shared" si="50"/>
        <v>SH0908-1042</v>
      </c>
      <c r="I550" t="str">
        <f t="shared" si="51"/>
        <v>SH0908-1042</v>
      </c>
      <c r="J550" s="34">
        <f t="shared" si="52"/>
        <v>72686</v>
      </c>
      <c r="K550" t="str">
        <f t="shared" si="53"/>
        <v>SH0908-1042</v>
      </c>
    </row>
    <row r="551" spans="1:11" ht="15" customHeight="1" x14ac:dyDescent="0.35">
      <c r="A551">
        <f>'TI102'!A548</f>
        <v>2</v>
      </c>
      <c r="B551" s="26">
        <f>'TI102'!B548</f>
        <v>46273.6875</v>
      </c>
      <c r="C551">
        <f>'TI102'!C548</f>
        <v>11707558</v>
      </c>
      <c r="D551">
        <f>'TI102'!J548</f>
        <v>2</v>
      </c>
      <c r="E551">
        <f>'TI102'!Q548</f>
        <v>1</v>
      </c>
      <c r="F551" t="str">
        <f t="shared" si="48"/>
        <v>59642</v>
      </c>
      <c r="G551">
        <f t="shared" si="49"/>
        <v>211</v>
      </c>
      <c r="H551" t="str">
        <f t="shared" si="50"/>
        <v>SH0908-1042</v>
      </c>
      <c r="I551" t="str">
        <f t="shared" si="51"/>
        <v>SH0908-1042</v>
      </c>
      <c r="J551" s="34">
        <f t="shared" si="52"/>
        <v>72686</v>
      </c>
      <c r="K551" t="str">
        <f t="shared" si="53"/>
        <v>SH0908-1042</v>
      </c>
    </row>
    <row r="552" spans="1:11" ht="15" customHeight="1" x14ac:dyDescent="0.35">
      <c r="A552">
        <f>'TI102'!A549</f>
        <v>2</v>
      </c>
      <c r="B552" s="26">
        <f>'TI102'!B549</f>
        <v>46273.6875</v>
      </c>
      <c r="C552">
        <f>'TI102'!C549</f>
        <v>11707559</v>
      </c>
      <c r="D552">
        <f>'TI102'!J549</f>
        <v>2</v>
      </c>
      <c r="E552">
        <f>'TI102'!Q549</f>
        <v>4</v>
      </c>
      <c r="F552" t="str">
        <f t="shared" si="48"/>
        <v>59649</v>
      </c>
      <c r="G552">
        <f t="shared" si="49"/>
        <v>221</v>
      </c>
      <c r="H552" t="str">
        <f t="shared" si="50"/>
        <v>SH0908-1042</v>
      </c>
      <c r="I552" t="str">
        <f t="shared" si="51"/>
        <v>SH0908-1042</v>
      </c>
      <c r="J552" s="34">
        <f t="shared" si="52"/>
        <v>72686</v>
      </c>
      <c r="K552" t="str">
        <f t="shared" si="53"/>
        <v>SH0908-1042</v>
      </c>
    </row>
    <row r="553" spans="1:11" ht="15" customHeight="1" x14ac:dyDescent="0.35">
      <c r="A553">
        <f>'TI102'!A550</f>
        <v>2</v>
      </c>
      <c r="B553" s="26">
        <f>'TI102'!B550</f>
        <v>46273.6875</v>
      </c>
      <c r="C553">
        <f>'TI102'!C550</f>
        <v>11707560</v>
      </c>
      <c r="D553">
        <f>'TI102'!J550</f>
        <v>1</v>
      </c>
      <c r="E553">
        <f>'TI102'!Q550</f>
        <v>3</v>
      </c>
      <c r="F553" t="str">
        <f t="shared" si="48"/>
        <v>59836</v>
      </c>
      <c r="G553">
        <f t="shared" si="49"/>
        <v>222</v>
      </c>
      <c r="H553" t="str">
        <f t="shared" si="50"/>
        <v>SH0908-1042</v>
      </c>
      <c r="I553" t="str">
        <f t="shared" si="51"/>
        <v>SH0908-1042</v>
      </c>
      <c r="J553" s="34">
        <f t="shared" si="52"/>
        <v>72686</v>
      </c>
      <c r="K553" t="str">
        <f t="shared" si="53"/>
        <v>SH0908-1042</v>
      </c>
    </row>
    <row r="554" spans="1:11" ht="15" customHeight="1" x14ac:dyDescent="0.35">
      <c r="A554">
        <f>'TI102'!A551</f>
        <v>2</v>
      </c>
      <c r="B554" s="26">
        <f>'TI102'!B551</f>
        <v>46273.6875</v>
      </c>
      <c r="C554">
        <f>'TI102'!C551</f>
        <v>11707561</v>
      </c>
      <c r="D554">
        <f>'TI102'!J551</f>
        <v>1</v>
      </c>
      <c r="E554">
        <f>'TI102'!Q551</f>
        <v>1</v>
      </c>
      <c r="F554" t="str">
        <f t="shared" si="48"/>
        <v>60006</v>
      </c>
      <c r="G554">
        <f t="shared" si="49"/>
        <v>217</v>
      </c>
      <c r="H554" t="str">
        <f t="shared" si="50"/>
        <v>SH0908-1042</v>
      </c>
      <c r="I554" t="str">
        <f t="shared" si="51"/>
        <v>SH0908-1042</v>
      </c>
      <c r="J554" s="34">
        <f t="shared" si="52"/>
        <v>72686</v>
      </c>
      <c r="K554" t="str">
        <f t="shared" si="53"/>
        <v>SH0908-1042</v>
      </c>
    </row>
    <row r="555" spans="1:11" ht="15" customHeight="1" x14ac:dyDescent="0.35">
      <c r="A555">
        <f>'TI102'!A552</f>
        <v>2</v>
      </c>
      <c r="B555" s="26">
        <f>'TI102'!B552</f>
        <v>46273.6875</v>
      </c>
      <c r="C555">
        <f>'TI102'!C552</f>
        <v>11707562</v>
      </c>
      <c r="D555">
        <f>'TI102'!J552</f>
        <v>1</v>
      </c>
      <c r="E555">
        <f>'TI102'!Q552</f>
        <v>1</v>
      </c>
      <c r="F555" t="str">
        <f t="shared" si="48"/>
        <v>60006</v>
      </c>
      <c r="G555">
        <f t="shared" si="49"/>
        <v>217</v>
      </c>
      <c r="H555" t="str">
        <f t="shared" si="50"/>
        <v>SH0908-1042</v>
      </c>
      <c r="I555" t="str">
        <f t="shared" si="51"/>
        <v>SH0908-1042</v>
      </c>
      <c r="J555" s="34">
        <f t="shared" si="52"/>
        <v>72686</v>
      </c>
      <c r="K555" t="str">
        <f t="shared" si="53"/>
        <v>SH0908-1042</v>
      </c>
    </row>
    <row r="556" spans="1:11" ht="15" customHeight="1" x14ac:dyDescent="0.35">
      <c r="A556">
        <f>'TI102'!A553</f>
        <v>2</v>
      </c>
      <c r="B556" s="26">
        <f>'TI102'!B553</f>
        <v>46273.6875</v>
      </c>
      <c r="C556">
        <f>'TI102'!C553</f>
        <v>11707563</v>
      </c>
      <c r="D556">
        <f>'TI102'!J553</f>
        <v>1</v>
      </c>
      <c r="E556">
        <f>'TI102'!Q553</f>
        <v>1</v>
      </c>
      <c r="F556" t="str">
        <f t="shared" si="48"/>
        <v>60006</v>
      </c>
      <c r="G556">
        <f t="shared" si="49"/>
        <v>217</v>
      </c>
      <c r="H556" t="str">
        <f t="shared" si="50"/>
        <v>SH0908-1042</v>
      </c>
      <c r="I556" t="str">
        <f t="shared" si="51"/>
        <v>SH0908-1042</v>
      </c>
      <c r="J556" s="34">
        <f t="shared" si="52"/>
        <v>72686</v>
      </c>
      <c r="K556" t="str">
        <f t="shared" si="53"/>
        <v>SH0908-1042</v>
      </c>
    </row>
    <row r="557" spans="1:11" ht="15" customHeight="1" x14ac:dyDescent="0.35">
      <c r="A557">
        <f>'TI102'!A554</f>
        <v>2</v>
      </c>
      <c r="B557" s="26">
        <f>'TI102'!B554</f>
        <v>46273.6875</v>
      </c>
      <c r="C557">
        <f>'TI102'!C554</f>
        <v>11707564</v>
      </c>
      <c r="D557">
        <f>'TI102'!J554</f>
        <v>1</v>
      </c>
      <c r="E557">
        <f>'TI102'!Q554</f>
        <v>1</v>
      </c>
      <c r="F557" t="str">
        <f t="shared" si="48"/>
        <v>60006</v>
      </c>
      <c r="G557">
        <f t="shared" si="49"/>
        <v>217</v>
      </c>
      <c r="H557" t="str">
        <f t="shared" si="50"/>
        <v>SH0908-1042</v>
      </c>
      <c r="I557" t="str">
        <f t="shared" si="51"/>
        <v>SH0908-1042</v>
      </c>
      <c r="J557" s="34">
        <f t="shared" si="52"/>
        <v>72686</v>
      </c>
      <c r="K557" t="str">
        <f t="shared" si="53"/>
        <v>SH0908-1042</v>
      </c>
    </row>
    <row r="558" spans="1:11" ht="15" customHeight="1" x14ac:dyDescent="0.35">
      <c r="A558">
        <f>'TI102'!A555</f>
        <v>2</v>
      </c>
      <c r="B558" s="26">
        <f>'TI102'!B555</f>
        <v>46273.6875</v>
      </c>
      <c r="C558">
        <f>'TI102'!C555</f>
        <v>11707565</v>
      </c>
      <c r="D558">
        <f>'TI102'!J555</f>
        <v>1</v>
      </c>
      <c r="E558">
        <f>'TI102'!Q555</f>
        <v>1</v>
      </c>
      <c r="F558" t="str">
        <f t="shared" si="48"/>
        <v>60006</v>
      </c>
      <c r="G558">
        <f t="shared" si="49"/>
        <v>217</v>
      </c>
      <c r="H558" t="str">
        <f t="shared" si="50"/>
        <v>SH0908-1042</v>
      </c>
      <c r="I558" t="str">
        <f t="shared" si="51"/>
        <v>SH0908-1042</v>
      </c>
      <c r="J558" s="34">
        <f t="shared" si="52"/>
        <v>72686</v>
      </c>
      <c r="K558" t="str">
        <f t="shared" si="53"/>
        <v>SH0908-1042</v>
      </c>
    </row>
    <row r="559" spans="1:11" ht="15" customHeight="1" x14ac:dyDescent="0.35">
      <c r="A559">
        <f>'TI102'!A556</f>
        <v>2</v>
      </c>
      <c r="B559" s="26">
        <f>'TI102'!B556</f>
        <v>46273.6875</v>
      </c>
      <c r="C559">
        <f>'TI102'!C556</f>
        <v>11707566</v>
      </c>
      <c r="D559">
        <f>'TI102'!J556</f>
        <v>1</v>
      </c>
      <c r="E559">
        <f>'TI102'!Q556</f>
        <v>3</v>
      </c>
      <c r="F559" t="str">
        <f t="shared" si="48"/>
        <v>60006</v>
      </c>
      <c r="G559">
        <f t="shared" si="49"/>
        <v>217</v>
      </c>
      <c r="H559" t="str">
        <f t="shared" si="50"/>
        <v>SH0908-1042</v>
      </c>
      <c r="I559" t="str">
        <f t="shared" si="51"/>
        <v>SH0908-1042</v>
      </c>
      <c r="J559" s="34">
        <f t="shared" si="52"/>
        <v>72686</v>
      </c>
      <c r="K559" t="str">
        <f t="shared" si="53"/>
        <v>SH0908-1042</v>
      </c>
    </row>
    <row r="560" spans="1:11" ht="15" customHeight="1" x14ac:dyDescent="0.35">
      <c r="A560">
        <f>'TI102'!A557</f>
        <v>2</v>
      </c>
      <c r="B560" s="26">
        <f>'TI102'!B557</f>
        <v>46273.6875</v>
      </c>
      <c r="C560">
        <f>'TI102'!C557</f>
        <v>11707567</v>
      </c>
      <c r="D560">
        <f>'TI102'!J557</f>
        <v>1</v>
      </c>
      <c r="E560">
        <f>'TI102'!Q557</f>
        <v>12</v>
      </c>
      <c r="F560" t="str">
        <f t="shared" si="48"/>
        <v>60088</v>
      </c>
      <c r="G560">
        <f t="shared" si="49"/>
        <v>223</v>
      </c>
      <c r="H560" t="str">
        <f t="shared" si="50"/>
        <v>SH0908-1042</v>
      </c>
      <c r="I560" t="str">
        <f t="shared" si="51"/>
        <v>SH0908-1042</v>
      </c>
      <c r="J560" s="34">
        <f t="shared" si="52"/>
        <v>72686</v>
      </c>
      <c r="K560" t="str">
        <f t="shared" si="53"/>
        <v>SH0908-1042</v>
      </c>
    </row>
    <row r="561" spans="1:11" ht="15" customHeight="1" x14ac:dyDescent="0.35">
      <c r="A561">
        <f>'TI102'!A558</f>
        <v>2</v>
      </c>
      <c r="B561" s="26">
        <f>'TI102'!B558</f>
        <v>46273.6875</v>
      </c>
      <c r="C561">
        <f>'TI102'!C558</f>
        <v>11707568</v>
      </c>
      <c r="D561">
        <f>'TI102'!J558</f>
        <v>1</v>
      </c>
      <c r="E561">
        <f>'TI102'!Q558</f>
        <v>1</v>
      </c>
      <c r="F561" t="str">
        <f t="shared" si="48"/>
        <v>60088</v>
      </c>
      <c r="G561">
        <f t="shared" si="49"/>
        <v>223</v>
      </c>
      <c r="H561" t="str">
        <f t="shared" si="50"/>
        <v>SH0908-1042</v>
      </c>
      <c r="I561" t="str">
        <f t="shared" si="51"/>
        <v>SH0908-1042</v>
      </c>
      <c r="J561" s="34">
        <f t="shared" si="52"/>
        <v>72686</v>
      </c>
      <c r="K561" t="str">
        <f t="shared" si="53"/>
        <v>SH0908-1042</v>
      </c>
    </row>
    <row r="562" spans="1:11" ht="15" customHeight="1" x14ac:dyDescent="0.35">
      <c r="A562">
        <f>'TI102'!A559</f>
        <v>2</v>
      </c>
      <c r="B562" s="26">
        <f>'TI102'!B559</f>
        <v>46273.6875</v>
      </c>
      <c r="C562">
        <f>'TI102'!C559</f>
        <v>11707569</v>
      </c>
      <c r="D562">
        <f>'TI102'!J559</f>
        <v>1</v>
      </c>
      <c r="E562">
        <f>'TI102'!Q559</f>
        <v>1</v>
      </c>
      <c r="F562" t="str">
        <f t="shared" si="48"/>
        <v>60088</v>
      </c>
      <c r="G562">
        <f t="shared" si="49"/>
        <v>223</v>
      </c>
      <c r="H562" t="str">
        <f t="shared" si="50"/>
        <v>SH0908-1042</v>
      </c>
      <c r="I562" t="str">
        <f t="shared" si="51"/>
        <v>SH0908-1042</v>
      </c>
      <c r="J562" s="34">
        <f t="shared" si="52"/>
        <v>72686</v>
      </c>
      <c r="K562" t="str">
        <f t="shared" si="53"/>
        <v>SH0908-1042</v>
      </c>
    </row>
    <row r="563" spans="1:11" ht="15" customHeight="1" x14ac:dyDescent="0.35">
      <c r="A563">
        <f>'TI102'!A560</f>
        <v>2</v>
      </c>
      <c r="B563" s="26">
        <f>'TI102'!B560</f>
        <v>46273.6875</v>
      </c>
      <c r="C563">
        <f>'TI102'!C560</f>
        <v>11707570</v>
      </c>
      <c r="D563">
        <f>'TI102'!J560</f>
        <v>1</v>
      </c>
      <c r="E563">
        <f>'TI102'!Q560</f>
        <v>4</v>
      </c>
      <c r="F563" t="str">
        <f t="shared" si="48"/>
        <v>60103</v>
      </c>
      <c r="G563">
        <f t="shared" si="49"/>
        <v>219</v>
      </c>
      <c r="H563" t="str">
        <f t="shared" si="50"/>
        <v>SH0908-1042</v>
      </c>
      <c r="I563" t="str">
        <f t="shared" si="51"/>
        <v>SH0908-1042</v>
      </c>
      <c r="J563" s="34">
        <f t="shared" si="52"/>
        <v>72686</v>
      </c>
      <c r="K563" t="str">
        <f t="shared" si="53"/>
        <v>SH0908-1042</v>
      </c>
    </row>
    <row r="564" spans="1:11" ht="15" customHeight="1" x14ac:dyDescent="0.35">
      <c r="A564">
        <f>'TI102'!A561</f>
        <v>2</v>
      </c>
      <c r="B564" s="26">
        <f>'TI102'!B561</f>
        <v>46273.6875</v>
      </c>
      <c r="C564">
        <f>'TI102'!C561</f>
        <v>11707571</v>
      </c>
      <c r="D564">
        <f>'TI102'!J561</f>
        <v>1</v>
      </c>
      <c r="E564">
        <f>'TI102'!Q561</f>
        <v>1</v>
      </c>
      <c r="F564" t="str">
        <f t="shared" si="48"/>
        <v>60103</v>
      </c>
      <c r="G564">
        <f t="shared" si="49"/>
        <v>219</v>
      </c>
      <c r="H564" t="str">
        <f t="shared" si="50"/>
        <v>SH0908-1042</v>
      </c>
      <c r="I564" t="str">
        <f t="shared" si="51"/>
        <v>SH0908-1042</v>
      </c>
      <c r="J564" s="34">
        <f t="shared" si="52"/>
        <v>72686</v>
      </c>
      <c r="K564" t="str">
        <f t="shared" si="53"/>
        <v>SH0908-1042</v>
      </c>
    </row>
    <row r="565" spans="1:11" ht="15" customHeight="1" x14ac:dyDescent="0.35">
      <c r="A565">
        <f>'TI102'!A562</f>
        <v>2</v>
      </c>
      <c r="B565" s="26">
        <f>'TI102'!B562</f>
        <v>46273.6875</v>
      </c>
      <c r="C565">
        <f>'TI102'!C562</f>
        <v>11707572</v>
      </c>
      <c r="D565">
        <f>'TI102'!J562</f>
        <v>1</v>
      </c>
      <c r="E565">
        <f>'TI102'!Q562</f>
        <v>1</v>
      </c>
      <c r="F565" t="str">
        <f t="shared" si="48"/>
        <v>60103</v>
      </c>
      <c r="G565">
        <f t="shared" si="49"/>
        <v>219</v>
      </c>
      <c r="H565" t="str">
        <f t="shared" si="50"/>
        <v>SH0908-1042</v>
      </c>
      <c r="I565" t="str">
        <f t="shared" si="51"/>
        <v>SH0908-1042</v>
      </c>
      <c r="J565" s="34">
        <f t="shared" si="52"/>
        <v>72686</v>
      </c>
      <c r="K565" t="str">
        <f t="shared" si="53"/>
        <v>SH0908-1042</v>
      </c>
    </row>
    <row r="566" spans="1:11" ht="15" customHeight="1" x14ac:dyDescent="0.35">
      <c r="A566">
        <f>'TI102'!A563</f>
        <v>2</v>
      </c>
      <c r="B566" s="26">
        <f>'TI102'!B563</f>
        <v>46273.6875</v>
      </c>
      <c r="C566">
        <f>'TI102'!C563</f>
        <v>11707573</v>
      </c>
      <c r="D566">
        <f>'TI102'!J563</f>
        <v>1</v>
      </c>
      <c r="E566">
        <f>'TI102'!Q563</f>
        <v>2</v>
      </c>
      <c r="F566" t="str">
        <f t="shared" si="48"/>
        <v>60103</v>
      </c>
      <c r="G566">
        <f t="shared" si="49"/>
        <v>219</v>
      </c>
      <c r="H566" t="str">
        <f t="shared" si="50"/>
        <v>SH0908-1042</v>
      </c>
      <c r="I566" t="str">
        <f t="shared" si="51"/>
        <v>SH0908-1042</v>
      </c>
      <c r="J566" s="34">
        <f t="shared" si="52"/>
        <v>72686</v>
      </c>
      <c r="K566" t="str">
        <f t="shared" si="53"/>
        <v>SH0908-1042</v>
      </c>
    </row>
    <row r="567" spans="1:11" ht="15" customHeight="1" x14ac:dyDescent="0.35">
      <c r="A567">
        <f>'TI102'!A564</f>
        <v>2</v>
      </c>
      <c r="B567" s="26">
        <f>'TI102'!B564</f>
        <v>46273.6875</v>
      </c>
      <c r="C567">
        <f>'TI102'!C564</f>
        <v>11707574</v>
      </c>
      <c r="D567">
        <f>'TI102'!J564</f>
        <v>2</v>
      </c>
      <c r="E567">
        <f>'TI102'!Q564</f>
        <v>1</v>
      </c>
      <c r="F567" t="str">
        <f t="shared" si="48"/>
        <v>59658</v>
      </c>
      <c r="G567">
        <f t="shared" si="49"/>
        <v>256</v>
      </c>
      <c r="H567" t="str">
        <f t="shared" si="50"/>
        <v>SH0908-1045</v>
      </c>
      <c r="I567" t="str">
        <f t="shared" si="51"/>
        <v>SH0908-1045</v>
      </c>
      <c r="J567" s="34">
        <f t="shared" si="52"/>
        <v>72686</v>
      </c>
      <c r="K567" t="str">
        <f t="shared" si="53"/>
        <v>SH0908-1045</v>
      </c>
    </row>
    <row r="568" spans="1:11" ht="15" customHeight="1" x14ac:dyDescent="0.35">
      <c r="A568">
        <f>'TI102'!A565</f>
        <v>2</v>
      </c>
      <c r="B568" s="26">
        <f>'TI102'!B565</f>
        <v>46273.6875</v>
      </c>
      <c r="C568">
        <f>'TI102'!C565</f>
        <v>11707575</v>
      </c>
      <c r="D568">
        <f>'TI102'!J565</f>
        <v>1</v>
      </c>
      <c r="E568">
        <f>'TI102'!Q565</f>
        <v>1</v>
      </c>
      <c r="F568" t="str">
        <f t="shared" si="48"/>
        <v>60003</v>
      </c>
      <c r="G568">
        <f t="shared" si="49"/>
        <v>276</v>
      </c>
      <c r="H568" t="str">
        <f t="shared" si="50"/>
        <v>SH0908-1054</v>
      </c>
      <c r="I568" t="str">
        <f t="shared" si="51"/>
        <v>SH0908-1054</v>
      </c>
      <c r="J568" s="34">
        <f t="shared" si="52"/>
        <v>72686</v>
      </c>
      <c r="K568" t="str">
        <f t="shared" si="53"/>
        <v>SH0908-1054</v>
      </c>
    </row>
    <row r="569" spans="1:11" ht="15" customHeight="1" x14ac:dyDescent="0.35">
      <c r="A569">
        <f>'TI102'!A566</f>
        <v>2</v>
      </c>
      <c r="B569" s="26">
        <f>'TI102'!B566</f>
        <v>46273.6875</v>
      </c>
      <c r="C569">
        <f>'TI102'!C566</f>
        <v>11707576</v>
      </c>
      <c r="D569">
        <f>'TI102'!J566</f>
        <v>1</v>
      </c>
      <c r="E569">
        <f>'TI102'!Q566</f>
        <v>1</v>
      </c>
      <c r="F569" t="str">
        <f t="shared" si="48"/>
        <v>60003</v>
      </c>
      <c r="G569">
        <f t="shared" si="49"/>
        <v>276</v>
      </c>
      <c r="H569" t="str">
        <f t="shared" si="50"/>
        <v>SH0908-1054</v>
      </c>
      <c r="I569" t="str">
        <f t="shared" si="51"/>
        <v>SH0908-1054</v>
      </c>
      <c r="J569" s="34">
        <f t="shared" si="52"/>
        <v>72686</v>
      </c>
      <c r="K569" t="str">
        <f t="shared" si="53"/>
        <v>SH0908-1054</v>
      </c>
    </row>
    <row r="570" spans="1:11" ht="15" customHeight="1" x14ac:dyDescent="0.35">
      <c r="A570">
        <f>'TI102'!A567</f>
        <v>2</v>
      </c>
      <c r="B570" s="26">
        <f>'TI102'!B567</f>
        <v>46273.6875</v>
      </c>
      <c r="C570">
        <f>'TI102'!C567</f>
        <v>11707577</v>
      </c>
      <c r="D570">
        <f>'TI102'!J567</f>
        <v>1</v>
      </c>
      <c r="E570">
        <f>'TI102'!Q567</f>
        <v>3</v>
      </c>
      <c r="F570" t="str">
        <f t="shared" si="48"/>
        <v>60003</v>
      </c>
      <c r="G570">
        <f t="shared" si="49"/>
        <v>276</v>
      </c>
      <c r="H570" t="str">
        <f t="shared" si="50"/>
        <v>SH0908-1054</v>
      </c>
      <c r="I570" t="str">
        <f t="shared" si="51"/>
        <v>SH0908-1054</v>
      </c>
      <c r="J570" s="34">
        <f t="shared" si="52"/>
        <v>72686</v>
      </c>
      <c r="K570" t="str">
        <f t="shared" si="53"/>
        <v>SH0908-1054</v>
      </c>
    </row>
    <row r="571" spans="1:11" ht="15" customHeight="1" x14ac:dyDescent="0.35">
      <c r="A571">
        <f>'TI102'!A568</f>
        <v>2</v>
      </c>
      <c r="B571" s="26">
        <f>'TI102'!B568</f>
        <v>46273.6875</v>
      </c>
      <c r="C571">
        <f>'TI102'!C568</f>
        <v>11707578</v>
      </c>
      <c r="D571">
        <f>'TI102'!J568</f>
        <v>1</v>
      </c>
      <c r="E571">
        <f>'TI102'!Q568</f>
        <v>1</v>
      </c>
      <c r="F571" t="str">
        <f t="shared" si="48"/>
        <v>60003</v>
      </c>
      <c r="G571">
        <f t="shared" si="49"/>
        <v>276</v>
      </c>
      <c r="H571" t="str">
        <f t="shared" si="50"/>
        <v>SH0908-1054</v>
      </c>
      <c r="I571" t="str">
        <f t="shared" si="51"/>
        <v>SH0908-1054</v>
      </c>
      <c r="J571" s="34">
        <f t="shared" si="52"/>
        <v>72686</v>
      </c>
      <c r="K571" t="str">
        <f t="shared" si="53"/>
        <v>SH0908-1054</v>
      </c>
    </row>
    <row r="572" spans="1:11" ht="15" customHeight="1" x14ac:dyDescent="0.35">
      <c r="A572">
        <f>'TI102'!A569</f>
        <v>2</v>
      </c>
      <c r="B572" s="26">
        <f>'TI102'!B569</f>
        <v>46273.6875</v>
      </c>
      <c r="C572">
        <f>'TI102'!C569</f>
        <v>11707579</v>
      </c>
      <c r="D572">
        <f>'TI102'!J569</f>
        <v>1</v>
      </c>
      <c r="E572">
        <f>'TI102'!Q569</f>
        <v>1</v>
      </c>
      <c r="F572" t="str">
        <f t="shared" si="48"/>
        <v>60003</v>
      </c>
      <c r="G572">
        <f t="shared" si="49"/>
        <v>276</v>
      </c>
      <c r="H572" t="str">
        <f t="shared" si="50"/>
        <v>SH0908-1054</v>
      </c>
      <c r="I572" t="str">
        <f t="shared" si="51"/>
        <v>SH0908-1054</v>
      </c>
      <c r="J572" s="34">
        <f t="shared" si="52"/>
        <v>72686</v>
      </c>
      <c r="K572" t="str">
        <f t="shared" si="53"/>
        <v>SH0908-1054</v>
      </c>
    </row>
    <row r="573" spans="1:11" ht="15" customHeight="1" x14ac:dyDescent="0.35">
      <c r="A573">
        <f>'TI102'!A570</f>
        <v>2</v>
      </c>
      <c r="B573" s="26">
        <f>'TI102'!B570</f>
        <v>46273.6875</v>
      </c>
      <c r="C573">
        <f>'TI102'!C570</f>
        <v>11707580</v>
      </c>
      <c r="D573">
        <f>'TI102'!J570</f>
        <v>1</v>
      </c>
      <c r="E573">
        <f>'TI102'!Q570</f>
        <v>1</v>
      </c>
      <c r="F573" t="str">
        <f t="shared" si="48"/>
        <v>60003</v>
      </c>
      <c r="G573">
        <f t="shared" si="49"/>
        <v>276</v>
      </c>
      <c r="H573" t="str">
        <f t="shared" si="50"/>
        <v>SH0908-1054</v>
      </c>
      <c r="I573" t="str">
        <f t="shared" si="51"/>
        <v>SH0908-1054</v>
      </c>
      <c r="J573" s="34">
        <f t="shared" si="52"/>
        <v>72686</v>
      </c>
      <c r="K573" t="str">
        <f t="shared" si="53"/>
        <v>SH0908-1054</v>
      </c>
    </row>
    <row r="574" spans="1:11" ht="15" customHeight="1" x14ac:dyDescent="0.35">
      <c r="A574">
        <f>'TI102'!A571</f>
        <v>2</v>
      </c>
      <c r="B574" s="26">
        <f>'TI102'!B571</f>
        <v>46273.6875</v>
      </c>
      <c r="C574">
        <f>'TI102'!C571</f>
        <v>11707581</v>
      </c>
      <c r="D574">
        <f>'TI102'!J571</f>
        <v>2</v>
      </c>
      <c r="E574">
        <f>'TI102'!Q571</f>
        <v>1</v>
      </c>
      <c r="F574" t="str">
        <f t="shared" si="48"/>
        <v>60003</v>
      </c>
      <c r="G574">
        <f t="shared" si="49"/>
        <v>276</v>
      </c>
      <c r="H574" t="str">
        <f t="shared" si="50"/>
        <v>SH0908-1054</v>
      </c>
      <c r="I574" t="str">
        <f t="shared" si="51"/>
        <v>SH0908-1054</v>
      </c>
      <c r="J574" s="34">
        <f t="shared" si="52"/>
        <v>72686</v>
      </c>
      <c r="K574" t="str">
        <f t="shared" si="53"/>
        <v>SH0908-1054</v>
      </c>
    </row>
    <row r="575" spans="1:11" ht="15" customHeight="1" x14ac:dyDescent="0.35">
      <c r="A575">
        <f>'TI102'!A572</f>
        <v>2</v>
      </c>
      <c r="B575" s="26">
        <f>'TI102'!B572</f>
        <v>46273.6875</v>
      </c>
      <c r="C575">
        <f>'TI102'!C572</f>
        <v>11707582</v>
      </c>
      <c r="D575">
        <f>'TI102'!J572</f>
        <v>1</v>
      </c>
      <c r="E575">
        <f>'TI102'!Q572</f>
        <v>1</v>
      </c>
      <c r="F575" t="str">
        <f t="shared" si="48"/>
        <v>60028</v>
      </c>
      <c r="G575">
        <f t="shared" si="49"/>
        <v>278</v>
      </c>
      <c r="H575" t="str">
        <f t="shared" si="50"/>
        <v>SH0908-1054</v>
      </c>
      <c r="I575" t="str">
        <f t="shared" si="51"/>
        <v>SH0908-1054</v>
      </c>
      <c r="J575" s="34">
        <f t="shared" si="52"/>
        <v>72686</v>
      </c>
      <c r="K575" t="str">
        <f t="shared" si="53"/>
        <v>SH0908-1054</v>
      </c>
    </row>
    <row r="576" spans="1:11" ht="15" customHeight="1" x14ac:dyDescent="0.35">
      <c r="A576">
        <f>'TI102'!A573</f>
        <v>2</v>
      </c>
      <c r="B576" s="26">
        <f>'TI102'!B573</f>
        <v>46273.6875</v>
      </c>
      <c r="C576">
        <f>'TI102'!C573</f>
        <v>11707583</v>
      </c>
      <c r="D576">
        <f>'TI102'!J573</f>
        <v>1</v>
      </c>
      <c r="E576">
        <f>'TI102'!Q573</f>
        <v>3</v>
      </c>
      <c r="F576" t="str">
        <f t="shared" si="48"/>
        <v>59867</v>
      </c>
      <c r="G576">
        <f t="shared" si="49"/>
        <v>290</v>
      </c>
      <c r="H576" t="str">
        <f t="shared" si="50"/>
        <v>SH0908-1057</v>
      </c>
      <c r="I576" t="str">
        <f t="shared" si="51"/>
        <v>SH0908-1057</v>
      </c>
      <c r="J576" s="34">
        <f t="shared" si="52"/>
        <v>72686</v>
      </c>
      <c r="K576" t="str">
        <f t="shared" si="53"/>
        <v>SH0908-1057</v>
      </c>
    </row>
    <row r="577" spans="1:11" ht="15" customHeight="1" x14ac:dyDescent="0.35">
      <c r="A577">
        <f>'TI102'!A574</f>
        <v>2</v>
      </c>
      <c r="B577" s="26">
        <f>'TI102'!B574</f>
        <v>46273.6875</v>
      </c>
      <c r="C577">
        <f>'TI102'!C574</f>
        <v>11707584</v>
      </c>
      <c r="D577">
        <f>'TI102'!J574</f>
        <v>2</v>
      </c>
      <c r="E577">
        <f>'TI102'!Q574</f>
        <v>1</v>
      </c>
      <c r="F577" t="str">
        <f t="shared" si="48"/>
        <v>59958</v>
      </c>
      <c r="G577">
        <f t="shared" si="49"/>
        <v>291</v>
      </c>
      <c r="H577" t="str">
        <f t="shared" si="50"/>
        <v>SH0908-1057</v>
      </c>
      <c r="I577" t="str">
        <f t="shared" si="51"/>
        <v>SH0908-1057</v>
      </c>
      <c r="J577" s="34">
        <f t="shared" si="52"/>
        <v>72686</v>
      </c>
      <c r="K577" t="str">
        <f t="shared" si="53"/>
        <v>SH0908-1057</v>
      </c>
    </row>
    <row r="578" spans="1:11" ht="15" customHeight="1" x14ac:dyDescent="0.35">
      <c r="A578">
        <f>'TI102'!A575</f>
        <v>2</v>
      </c>
      <c r="B578" s="26">
        <f>'TI102'!B575</f>
        <v>46273.6875</v>
      </c>
      <c r="C578">
        <f>'TI102'!C575</f>
        <v>11707585</v>
      </c>
      <c r="D578">
        <f>'TI102'!J575</f>
        <v>1</v>
      </c>
      <c r="E578">
        <f>'TI102'!Q575</f>
        <v>4</v>
      </c>
      <c r="F578" t="str">
        <f t="shared" si="48"/>
        <v>59989</v>
      </c>
      <c r="G578">
        <f t="shared" si="49"/>
        <v>292</v>
      </c>
      <c r="H578" t="str">
        <f t="shared" si="50"/>
        <v>SH0908-1057</v>
      </c>
      <c r="I578" t="str">
        <f t="shared" si="51"/>
        <v>SH0908-1057</v>
      </c>
      <c r="J578" s="34">
        <f t="shared" si="52"/>
        <v>72686</v>
      </c>
      <c r="K578" t="str">
        <f t="shared" si="53"/>
        <v>SH0908-1057</v>
      </c>
    </row>
    <row r="579" spans="1:11" ht="15" customHeight="1" x14ac:dyDescent="0.35">
      <c r="A579">
        <f>'TI102'!A576</f>
        <v>2</v>
      </c>
      <c r="B579" s="26">
        <f>'TI102'!B576</f>
        <v>46273.6875</v>
      </c>
      <c r="C579">
        <f>'TI102'!C576</f>
        <v>11707586</v>
      </c>
      <c r="D579">
        <f>'TI102'!J576</f>
        <v>1</v>
      </c>
      <c r="E579">
        <f>'TI102'!Q576</f>
        <v>1</v>
      </c>
      <c r="F579" t="str">
        <f t="shared" si="48"/>
        <v>60001</v>
      </c>
      <c r="G579">
        <f t="shared" si="49"/>
        <v>293</v>
      </c>
      <c r="H579" t="str">
        <f t="shared" si="50"/>
        <v>SH0908-1057</v>
      </c>
      <c r="I579" t="str">
        <f t="shared" si="51"/>
        <v>SH0908-1057</v>
      </c>
      <c r="J579" s="34">
        <f t="shared" si="52"/>
        <v>72686</v>
      </c>
      <c r="K579" t="str">
        <f t="shared" si="53"/>
        <v>SH0908-1057</v>
      </c>
    </row>
    <row r="580" spans="1:11" ht="15" customHeight="1" x14ac:dyDescent="0.35">
      <c r="A580">
        <f>'TI102'!A577</f>
        <v>2</v>
      </c>
      <c r="B580" s="26">
        <f>'TI102'!B577</f>
        <v>46273.6875</v>
      </c>
      <c r="C580">
        <f>'TI102'!C577</f>
        <v>11707587</v>
      </c>
      <c r="D580">
        <f>'TI102'!J577</f>
        <v>1</v>
      </c>
      <c r="E580">
        <f>'TI102'!Q577</f>
        <v>1</v>
      </c>
      <c r="F580" t="str">
        <f t="shared" si="48"/>
        <v>60007</v>
      </c>
      <c r="G580">
        <f t="shared" si="49"/>
        <v>294</v>
      </c>
      <c r="H580" t="str">
        <f t="shared" si="50"/>
        <v>SH0908-1057</v>
      </c>
      <c r="I580" t="str">
        <f t="shared" si="51"/>
        <v>SH0908-1057</v>
      </c>
      <c r="J580" s="34">
        <f t="shared" si="52"/>
        <v>72686</v>
      </c>
      <c r="K580" t="str">
        <f t="shared" si="53"/>
        <v>SH0908-1057</v>
      </c>
    </row>
    <row r="581" spans="1:11" ht="15" customHeight="1" x14ac:dyDescent="0.35">
      <c r="A581">
        <f>'TI102'!A578</f>
        <v>2</v>
      </c>
      <c r="B581" s="26">
        <f>'TI102'!B578</f>
        <v>46273.6875</v>
      </c>
      <c r="C581">
        <f>'TI102'!C578</f>
        <v>11707588</v>
      </c>
      <c r="D581">
        <f>'TI102'!J578</f>
        <v>2</v>
      </c>
      <c r="E581">
        <f>'TI102'!Q578</f>
        <v>5</v>
      </c>
      <c r="F581" t="str">
        <f t="shared" si="48"/>
        <v>59860</v>
      </c>
      <c r="G581">
        <f t="shared" si="49"/>
        <v>325</v>
      </c>
      <c r="H581" t="str">
        <f t="shared" si="50"/>
        <v>SH0908-1069</v>
      </c>
      <c r="I581" t="str">
        <f t="shared" si="51"/>
        <v>SH0908-1069</v>
      </c>
      <c r="J581" s="34">
        <f t="shared" si="52"/>
        <v>72686</v>
      </c>
      <c r="K581" t="str">
        <f t="shared" si="53"/>
        <v>SH0908-1069</v>
      </c>
    </row>
    <row r="582" spans="1:11" ht="15" customHeight="1" x14ac:dyDescent="0.35">
      <c r="A582">
        <f>'TI102'!A579</f>
        <v>2</v>
      </c>
      <c r="B582" s="26">
        <f>'TI102'!B579</f>
        <v>46273.6875</v>
      </c>
      <c r="C582">
        <f>'TI102'!C579</f>
        <v>11707589</v>
      </c>
      <c r="D582">
        <f>'TI102'!J579</f>
        <v>1</v>
      </c>
      <c r="E582">
        <f>'TI102'!Q579</f>
        <v>4</v>
      </c>
      <c r="F582" t="str">
        <f t="shared" ref="F582:F645" si="54">INDEX(OM_ORDER,MATCH(C582,OM_TID,0))</f>
        <v>59871</v>
      </c>
      <c r="G582">
        <f t="shared" ref="G582:G645" si="55">MATCH(F582,OR_ID,0)</f>
        <v>326</v>
      </c>
      <c r="H582" t="str">
        <f t="shared" ref="H582:H645" si="56">INDEX(OR_ORIG,G582)</f>
        <v>SH0908-1069</v>
      </c>
      <c r="I582" t="str">
        <f t="shared" ref="I582:I645" si="57">INDEX(OR_SHIP,G582)</f>
        <v>SH0908-1069</v>
      </c>
      <c r="J582" s="34">
        <f t="shared" ref="J582:J645" si="58">IF(INDEX(OR_MOVED,G582)="",DATE(2099,1,1),INDEX(OR_MOVED,G582))</f>
        <v>72686</v>
      </c>
      <c r="K582" t="str">
        <f t="shared" ref="K582:K645" si="59">IF(B582&gt;=J582,I582,H582)</f>
        <v>SH0908-1069</v>
      </c>
    </row>
    <row r="583" spans="1:11" ht="15" customHeight="1" x14ac:dyDescent="0.35">
      <c r="A583">
        <f>'TI102'!A580</f>
        <v>2</v>
      </c>
      <c r="B583" s="26">
        <f>'TI102'!B580</f>
        <v>46273.6875</v>
      </c>
      <c r="C583">
        <f>'TI102'!C580</f>
        <v>11707590</v>
      </c>
      <c r="D583">
        <f>'TI102'!J580</f>
        <v>1</v>
      </c>
      <c r="E583">
        <f>'TI102'!Q580</f>
        <v>3</v>
      </c>
      <c r="F583" t="str">
        <f t="shared" si="54"/>
        <v>59871</v>
      </c>
      <c r="G583">
        <f t="shared" si="55"/>
        <v>326</v>
      </c>
      <c r="H583" t="str">
        <f t="shared" si="56"/>
        <v>SH0908-1069</v>
      </c>
      <c r="I583" t="str">
        <f t="shared" si="57"/>
        <v>SH0908-1069</v>
      </c>
      <c r="J583" s="34">
        <f t="shared" si="58"/>
        <v>72686</v>
      </c>
      <c r="K583" t="str">
        <f t="shared" si="59"/>
        <v>SH0908-1069</v>
      </c>
    </row>
    <row r="584" spans="1:11" ht="15" customHeight="1" x14ac:dyDescent="0.35">
      <c r="A584">
        <f>'TI102'!A581</f>
        <v>2</v>
      </c>
      <c r="B584" s="26">
        <f>'TI102'!B581</f>
        <v>46273.6875</v>
      </c>
      <c r="C584">
        <f>'TI102'!C581</f>
        <v>11707591</v>
      </c>
      <c r="D584">
        <f>'TI102'!J581</f>
        <v>1</v>
      </c>
      <c r="E584">
        <f>'TI102'!Q581</f>
        <v>1</v>
      </c>
      <c r="F584" t="str">
        <f t="shared" si="54"/>
        <v>59945</v>
      </c>
      <c r="G584">
        <f t="shared" si="55"/>
        <v>327</v>
      </c>
      <c r="H584" t="str">
        <f t="shared" si="56"/>
        <v>SH0908-1069</v>
      </c>
      <c r="I584" t="str">
        <f t="shared" si="57"/>
        <v>SH0908-1069</v>
      </c>
      <c r="J584" s="34">
        <f t="shared" si="58"/>
        <v>72686</v>
      </c>
      <c r="K584" t="str">
        <f t="shared" si="59"/>
        <v>SH0908-1069</v>
      </c>
    </row>
    <row r="585" spans="1:11" ht="15" customHeight="1" x14ac:dyDescent="0.35">
      <c r="A585">
        <f>'TI102'!A582</f>
        <v>2</v>
      </c>
      <c r="B585" s="26">
        <f>'TI102'!B582</f>
        <v>46273.6875</v>
      </c>
      <c r="C585">
        <f>'TI102'!C582</f>
        <v>11707592</v>
      </c>
      <c r="D585">
        <f>'TI102'!J582</f>
        <v>1</v>
      </c>
      <c r="E585">
        <f>'TI102'!Q582</f>
        <v>2</v>
      </c>
      <c r="F585" t="str">
        <f t="shared" si="54"/>
        <v>59945</v>
      </c>
      <c r="G585">
        <f t="shared" si="55"/>
        <v>327</v>
      </c>
      <c r="H585" t="str">
        <f t="shared" si="56"/>
        <v>SH0908-1069</v>
      </c>
      <c r="I585" t="str">
        <f t="shared" si="57"/>
        <v>SH0908-1069</v>
      </c>
      <c r="J585" s="34">
        <f t="shared" si="58"/>
        <v>72686</v>
      </c>
      <c r="K585" t="str">
        <f t="shared" si="59"/>
        <v>SH0908-1069</v>
      </c>
    </row>
    <row r="586" spans="1:11" ht="15" customHeight="1" x14ac:dyDescent="0.35">
      <c r="A586">
        <f>'TI102'!A583</f>
        <v>2</v>
      </c>
      <c r="B586" s="26">
        <f>'TI102'!B583</f>
        <v>46273.6875</v>
      </c>
      <c r="C586">
        <f>'TI102'!C583</f>
        <v>11707593</v>
      </c>
      <c r="D586">
        <f>'TI102'!J583</f>
        <v>1</v>
      </c>
      <c r="E586">
        <f>'TI102'!Q583</f>
        <v>1</v>
      </c>
      <c r="F586" t="str">
        <f t="shared" si="54"/>
        <v>60126</v>
      </c>
      <c r="G586">
        <f t="shared" si="55"/>
        <v>354</v>
      </c>
      <c r="H586" t="str">
        <f t="shared" si="56"/>
        <v>SH0908-1083</v>
      </c>
      <c r="I586" t="str">
        <f t="shared" si="57"/>
        <v>SH0908-1083</v>
      </c>
      <c r="J586" s="34">
        <f t="shared" si="58"/>
        <v>72686</v>
      </c>
      <c r="K586" t="str">
        <f t="shared" si="59"/>
        <v>SH0908-1083</v>
      </c>
    </row>
    <row r="587" spans="1:11" ht="15" customHeight="1" x14ac:dyDescent="0.35">
      <c r="A587">
        <f>'TI102'!A584</f>
        <v>2</v>
      </c>
      <c r="B587" s="26">
        <f>'TI102'!B584</f>
        <v>46273.6875</v>
      </c>
      <c r="C587">
        <f>'TI102'!C584</f>
        <v>11707594</v>
      </c>
      <c r="D587">
        <f>'TI102'!J584</f>
        <v>1</v>
      </c>
      <c r="E587">
        <f>'TI102'!Q584</f>
        <v>1</v>
      </c>
      <c r="F587" t="str">
        <f t="shared" si="54"/>
        <v>60126</v>
      </c>
      <c r="G587">
        <f t="shared" si="55"/>
        <v>354</v>
      </c>
      <c r="H587" t="str">
        <f t="shared" si="56"/>
        <v>SH0908-1083</v>
      </c>
      <c r="I587" t="str">
        <f t="shared" si="57"/>
        <v>SH0908-1083</v>
      </c>
      <c r="J587" s="34">
        <f t="shared" si="58"/>
        <v>72686</v>
      </c>
      <c r="K587" t="str">
        <f t="shared" si="59"/>
        <v>SH0908-1083</v>
      </c>
    </row>
    <row r="588" spans="1:11" ht="15" customHeight="1" x14ac:dyDescent="0.35">
      <c r="A588">
        <f>'TI102'!A585</f>
        <v>2</v>
      </c>
      <c r="B588" s="26">
        <f>'TI102'!B585</f>
        <v>46273.6875</v>
      </c>
      <c r="C588">
        <f>'TI102'!C585</f>
        <v>11707785</v>
      </c>
      <c r="D588">
        <f>'TI102'!J585</f>
        <v>5</v>
      </c>
      <c r="E588">
        <f>'TI102'!Q585</f>
        <v>15</v>
      </c>
      <c r="F588" t="str">
        <f t="shared" si="54"/>
        <v>59880</v>
      </c>
      <c r="G588">
        <f t="shared" si="55"/>
        <v>360</v>
      </c>
      <c r="H588" t="str">
        <f t="shared" si="56"/>
        <v>SH0908-1888</v>
      </c>
      <c r="I588" t="str">
        <f t="shared" si="57"/>
        <v>SH0908-1888</v>
      </c>
      <c r="J588" s="34">
        <f t="shared" si="58"/>
        <v>72686</v>
      </c>
      <c r="K588" t="str">
        <f t="shared" si="59"/>
        <v>SH0908-1888</v>
      </c>
    </row>
    <row r="589" spans="1:11" ht="15" customHeight="1" x14ac:dyDescent="0.35">
      <c r="A589">
        <f>'TI102'!A586</f>
        <v>2</v>
      </c>
      <c r="B589" s="26">
        <f>'TI102'!B586</f>
        <v>46273.6875</v>
      </c>
      <c r="C589">
        <f>'TI102'!C586</f>
        <v>11707902</v>
      </c>
      <c r="D589">
        <f>'TI102'!J586</f>
        <v>1</v>
      </c>
      <c r="E589">
        <f>'TI102'!Q586</f>
        <v>2</v>
      </c>
      <c r="F589" t="str">
        <f t="shared" si="54"/>
        <v>59292</v>
      </c>
      <c r="G589">
        <f t="shared" si="55"/>
        <v>368</v>
      </c>
      <c r="H589" t="str">
        <f t="shared" si="56"/>
        <v>SH0908-1888</v>
      </c>
      <c r="I589" t="str">
        <f t="shared" si="57"/>
        <v>SH0908-1888</v>
      </c>
      <c r="J589" s="34">
        <f t="shared" si="58"/>
        <v>72686</v>
      </c>
      <c r="K589" t="str">
        <f t="shared" si="59"/>
        <v>SH0908-1888</v>
      </c>
    </row>
    <row r="590" spans="1:11" ht="15" customHeight="1" x14ac:dyDescent="0.35">
      <c r="A590">
        <f>'TI102'!A587</f>
        <v>2</v>
      </c>
      <c r="B590" s="26">
        <f>'TI102'!B587</f>
        <v>46273.6875</v>
      </c>
      <c r="C590">
        <f>'TI102'!C587</f>
        <v>11707904</v>
      </c>
      <c r="D590">
        <f>'TI102'!J587</f>
        <v>1</v>
      </c>
      <c r="E590">
        <f>'TI102'!Q587</f>
        <v>1</v>
      </c>
      <c r="F590" t="str">
        <f t="shared" si="54"/>
        <v>59347</v>
      </c>
      <c r="G590">
        <f t="shared" si="55"/>
        <v>369</v>
      </c>
      <c r="H590" t="str">
        <f t="shared" si="56"/>
        <v>SH0908-1888</v>
      </c>
      <c r="I590" t="str">
        <f t="shared" si="57"/>
        <v>SH0908-1888</v>
      </c>
      <c r="J590" s="34">
        <f t="shared" si="58"/>
        <v>72686</v>
      </c>
      <c r="K590" t="str">
        <f t="shared" si="59"/>
        <v>SH0908-1888</v>
      </c>
    </row>
    <row r="591" spans="1:11" ht="15" customHeight="1" x14ac:dyDescent="0.35">
      <c r="A591">
        <f>'TI102'!A588</f>
        <v>2</v>
      </c>
      <c r="B591" s="26">
        <f>'TI102'!B588</f>
        <v>46273.6875</v>
      </c>
      <c r="C591">
        <f>'TI102'!C588</f>
        <v>11707909</v>
      </c>
      <c r="D591">
        <f>'TI102'!J588</f>
        <v>1</v>
      </c>
      <c r="E591">
        <f>'TI102'!Q588</f>
        <v>5</v>
      </c>
      <c r="F591" t="str">
        <f t="shared" si="54"/>
        <v>59993</v>
      </c>
      <c r="G591">
        <f t="shared" si="55"/>
        <v>372</v>
      </c>
      <c r="H591" t="str">
        <f t="shared" si="56"/>
        <v>SH0908-1888</v>
      </c>
      <c r="I591" t="str">
        <f t="shared" si="57"/>
        <v>SH0908-1888</v>
      </c>
      <c r="J591" s="34">
        <f t="shared" si="58"/>
        <v>72686</v>
      </c>
      <c r="K591" t="str">
        <f t="shared" si="59"/>
        <v>SH0908-1888</v>
      </c>
    </row>
    <row r="592" spans="1:11" ht="15" customHeight="1" x14ac:dyDescent="0.35">
      <c r="A592">
        <f>'TI102'!A589</f>
        <v>2</v>
      </c>
      <c r="B592" s="26">
        <f>'TI102'!B589</f>
        <v>46273.6875</v>
      </c>
      <c r="C592">
        <f>'TI102'!C589</f>
        <v>11707910</v>
      </c>
      <c r="D592">
        <f>'TI102'!J589</f>
        <v>1</v>
      </c>
      <c r="E592">
        <f>'TI102'!Q589</f>
        <v>6</v>
      </c>
      <c r="F592" t="str">
        <f t="shared" si="54"/>
        <v>59993</v>
      </c>
      <c r="G592">
        <f t="shared" si="55"/>
        <v>372</v>
      </c>
      <c r="H592" t="str">
        <f t="shared" si="56"/>
        <v>SH0908-1888</v>
      </c>
      <c r="I592" t="str">
        <f t="shared" si="57"/>
        <v>SH0908-1888</v>
      </c>
      <c r="J592" s="34">
        <f t="shared" si="58"/>
        <v>72686</v>
      </c>
      <c r="K592" t="str">
        <f t="shared" si="59"/>
        <v>SH0908-1888</v>
      </c>
    </row>
    <row r="593" spans="1:11" ht="15" customHeight="1" x14ac:dyDescent="0.35">
      <c r="A593">
        <f>'TI102'!A590</f>
        <v>2</v>
      </c>
      <c r="B593" s="26">
        <f>'TI102'!B590</f>
        <v>46273.6875</v>
      </c>
      <c r="C593">
        <f>'TI102'!C590</f>
        <v>11707913</v>
      </c>
      <c r="D593">
        <f>'TI102'!J590</f>
        <v>1</v>
      </c>
      <c r="E593">
        <f>'TI102'!Q590</f>
        <v>2</v>
      </c>
      <c r="F593" t="str">
        <f t="shared" si="54"/>
        <v>60023</v>
      </c>
      <c r="G593">
        <f t="shared" si="55"/>
        <v>374</v>
      </c>
      <c r="H593" t="str">
        <f t="shared" si="56"/>
        <v>SH0908-1888</v>
      </c>
      <c r="I593" t="str">
        <f t="shared" si="57"/>
        <v>SH0908-1888</v>
      </c>
      <c r="J593" s="34">
        <f t="shared" si="58"/>
        <v>72686</v>
      </c>
      <c r="K593" t="str">
        <f t="shared" si="59"/>
        <v>SH0908-1888</v>
      </c>
    </row>
    <row r="594" spans="1:11" ht="15" customHeight="1" x14ac:dyDescent="0.35">
      <c r="A594">
        <f>'TI102'!A591</f>
        <v>2</v>
      </c>
      <c r="B594" s="26">
        <f>'TI102'!B591</f>
        <v>46273.6875</v>
      </c>
      <c r="C594">
        <f>'TI102'!C591</f>
        <v>11707987</v>
      </c>
      <c r="D594">
        <f>'TI102'!J591</f>
        <v>4</v>
      </c>
      <c r="E594">
        <f>'TI102'!Q591</f>
        <v>1</v>
      </c>
      <c r="F594" t="str">
        <f t="shared" si="54"/>
        <v>59979</v>
      </c>
      <c r="G594">
        <f t="shared" si="55"/>
        <v>269</v>
      </c>
      <c r="H594" t="str">
        <f t="shared" si="56"/>
        <v>SH0908-1051</v>
      </c>
      <c r="I594" t="str">
        <f t="shared" si="57"/>
        <v>SH0908-1051</v>
      </c>
      <c r="J594" s="34">
        <f t="shared" si="58"/>
        <v>72686</v>
      </c>
      <c r="K594" t="str">
        <f t="shared" si="59"/>
        <v>SH0908-1051</v>
      </c>
    </row>
    <row r="595" spans="1:11" ht="15" customHeight="1" x14ac:dyDescent="0.35">
      <c r="A595">
        <f>'TI102'!A592</f>
        <v>2</v>
      </c>
      <c r="B595" s="26">
        <f>'TI102'!B592</f>
        <v>46273.6875</v>
      </c>
      <c r="C595">
        <f>'TI102'!C592</f>
        <v>11707988</v>
      </c>
      <c r="D595">
        <f>'TI102'!J592</f>
        <v>4</v>
      </c>
      <c r="E595">
        <f>'TI102'!Q592</f>
        <v>1</v>
      </c>
      <c r="F595" t="str">
        <f t="shared" si="54"/>
        <v>59979</v>
      </c>
      <c r="G595">
        <f t="shared" si="55"/>
        <v>269</v>
      </c>
      <c r="H595" t="str">
        <f t="shared" si="56"/>
        <v>SH0908-1051</v>
      </c>
      <c r="I595" t="str">
        <f t="shared" si="57"/>
        <v>SH0908-1051</v>
      </c>
      <c r="J595" s="34">
        <f t="shared" si="58"/>
        <v>72686</v>
      </c>
      <c r="K595" t="str">
        <f t="shared" si="59"/>
        <v>SH0908-1051</v>
      </c>
    </row>
    <row r="596" spans="1:11" ht="15" customHeight="1" x14ac:dyDescent="0.35">
      <c r="A596">
        <f>'TI102'!A593</f>
        <v>2</v>
      </c>
      <c r="B596" s="26">
        <f>'TI102'!B593</f>
        <v>46273.6875</v>
      </c>
      <c r="C596">
        <f>'TI102'!C593</f>
        <v>11708005</v>
      </c>
      <c r="D596">
        <f>'TI102'!J593</f>
        <v>4</v>
      </c>
      <c r="E596">
        <f>'TI102'!Q593</f>
        <v>1</v>
      </c>
      <c r="F596" t="str">
        <f t="shared" si="54"/>
        <v>60104</v>
      </c>
      <c r="G596">
        <f t="shared" si="55"/>
        <v>224</v>
      </c>
      <c r="H596" t="str">
        <f t="shared" si="56"/>
        <v>SH0908-1042</v>
      </c>
      <c r="I596" t="str">
        <f t="shared" si="57"/>
        <v>SH0908-1042</v>
      </c>
      <c r="J596" s="34">
        <f t="shared" si="58"/>
        <v>72686</v>
      </c>
      <c r="K596" t="str">
        <f t="shared" si="59"/>
        <v>SH0908-1042</v>
      </c>
    </row>
    <row r="597" spans="1:11" ht="15" customHeight="1" x14ac:dyDescent="0.35">
      <c r="A597">
        <f>'TI102'!A594</f>
        <v>2</v>
      </c>
      <c r="B597" s="26">
        <f>'TI102'!B594</f>
        <v>46273.6875</v>
      </c>
      <c r="C597">
        <f>'TI102'!C594</f>
        <v>11708006</v>
      </c>
      <c r="D597">
        <f>'TI102'!J594</f>
        <v>4</v>
      </c>
      <c r="E597">
        <f>'TI102'!Q594</f>
        <v>1</v>
      </c>
      <c r="F597" t="str">
        <f t="shared" si="54"/>
        <v>60104</v>
      </c>
      <c r="G597">
        <f t="shared" si="55"/>
        <v>224</v>
      </c>
      <c r="H597" t="str">
        <f t="shared" si="56"/>
        <v>SH0908-1042</v>
      </c>
      <c r="I597" t="str">
        <f t="shared" si="57"/>
        <v>SH0908-1042</v>
      </c>
      <c r="J597" s="34">
        <f t="shared" si="58"/>
        <v>72686</v>
      </c>
      <c r="K597" t="str">
        <f t="shared" si="59"/>
        <v>SH0908-1042</v>
      </c>
    </row>
    <row r="598" spans="1:11" ht="15" customHeight="1" x14ac:dyDescent="0.35">
      <c r="A598">
        <f>'TI102'!A595</f>
        <v>2</v>
      </c>
      <c r="B598" s="26">
        <f>'TI102'!B595</f>
        <v>46273.6875</v>
      </c>
      <c r="C598">
        <f>'TI102'!C595</f>
        <v>11708007</v>
      </c>
      <c r="D598">
        <f>'TI102'!J595</f>
        <v>4</v>
      </c>
      <c r="E598">
        <f>'TI102'!Q595</f>
        <v>2</v>
      </c>
      <c r="F598" t="str">
        <f t="shared" si="54"/>
        <v>60104</v>
      </c>
      <c r="G598">
        <f t="shared" si="55"/>
        <v>224</v>
      </c>
      <c r="H598" t="str">
        <f t="shared" si="56"/>
        <v>SH0908-1042</v>
      </c>
      <c r="I598" t="str">
        <f t="shared" si="57"/>
        <v>SH0908-1042</v>
      </c>
      <c r="J598" s="34">
        <f t="shared" si="58"/>
        <v>72686</v>
      </c>
      <c r="K598" t="str">
        <f t="shared" si="59"/>
        <v>SH0908-1042</v>
      </c>
    </row>
    <row r="599" spans="1:11" ht="15" customHeight="1" x14ac:dyDescent="0.35">
      <c r="A599">
        <f>'TI102'!A596</f>
        <v>2</v>
      </c>
      <c r="B599" s="26">
        <f>'TI102'!B596</f>
        <v>46273.6875</v>
      </c>
      <c r="C599">
        <f>'TI102'!C596</f>
        <v>11708008</v>
      </c>
      <c r="D599">
        <f>'TI102'!J596</f>
        <v>4</v>
      </c>
      <c r="E599">
        <f>'TI102'!Q596</f>
        <v>3</v>
      </c>
      <c r="F599" t="str">
        <f t="shared" si="54"/>
        <v>60104</v>
      </c>
      <c r="G599">
        <f t="shared" si="55"/>
        <v>224</v>
      </c>
      <c r="H599" t="str">
        <f t="shared" si="56"/>
        <v>SH0908-1042</v>
      </c>
      <c r="I599" t="str">
        <f t="shared" si="57"/>
        <v>SH0908-1042</v>
      </c>
      <c r="J599" s="34">
        <f t="shared" si="58"/>
        <v>72686</v>
      </c>
      <c r="K599" t="str">
        <f t="shared" si="59"/>
        <v>SH0908-1042</v>
      </c>
    </row>
    <row r="600" spans="1:11" ht="15" customHeight="1" x14ac:dyDescent="0.35">
      <c r="A600">
        <f>'TI102'!A597</f>
        <v>2</v>
      </c>
      <c r="B600" s="26">
        <f>'TI102'!B597</f>
        <v>46273.6875</v>
      </c>
      <c r="C600">
        <f>'TI102'!C597</f>
        <v>11708009</v>
      </c>
      <c r="D600">
        <f>'TI102'!J597</f>
        <v>4</v>
      </c>
      <c r="E600">
        <f>'TI102'!Q597</f>
        <v>1</v>
      </c>
      <c r="F600" t="str">
        <f t="shared" si="54"/>
        <v>60104</v>
      </c>
      <c r="G600">
        <f t="shared" si="55"/>
        <v>224</v>
      </c>
      <c r="H600" t="str">
        <f t="shared" si="56"/>
        <v>SH0908-1042</v>
      </c>
      <c r="I600" t="str">
        <f t="shared" si="57"/>
        <v>SH0908-1042</v>
      </c>
      <c r="J600" s="34">
        <f t="shared" si="58"/>
        <v>72686</v>
      </c>
      <c r="K600" t="str">
        <f t="shared" si="59"/>
        <v>SH0908-1042</v>
      </c>
    </row>
    <row r="601" spans="1:11" ht="15" customHeight="1" x14ac:dyDescent="0.35">
      <c r="A601">
        <f>'TI102'!A598</f>
        <v>2</v>
      </c>
      <c r="B601" s="26">
        <f>'TI102'!B598</f>
        <v>46273.6875</v>
      </c>
      <c r="C601">
        <f>'TI102'!C598</f>
        <v>11708045</v>
      </c>
      <c r="D601">
        <f>'TI102'!J598</f>
        <v>1</v>
      </c>
      <c r="E601">
        <f>'TI102'!Q598</f>
        <v>1</v>
      </c>
      <c r="F601" t="str">
        <f t="shared" si="54"/>
        <v>59979</v>
      </c>
      <c r="G601">
        <f t="shared" si="55"/>
        <v>269</v>
      </c>
      <c r="H601" t="str">
        <f t="shared" si="56"/>
        <v>SH0908-1051</v>
      </c>
      <c r="I601" t="str">
        <f t="shared" si="57"/>
        <v>SH0908-1051</v>
      </c>
      <c r="J601" s="34">
        <f t="shared" si="58"/>
        <v>72686</v>
      </c>
      <c r="K601" t="str">
        <f t="shared" si="59"/>
        <v>SH0908-1051</v>
      </c>
    </row>
    <row r="602" spans="1:11" ht="15" customHeight="1" x14ac:dyDescent="0.35">
      <c r="A602">
        <f>'TI102'!A599</f>
        <v>2</v>
      </c>
      <c r="B602" s="26">
        <f>'TI102'!B599</f>
        <v>46273.6875</v>
      </c>
      <c r="C602">
        <f>'TI102'!C599</f>
        <v>11708046</v>
      </c>
      <c r="D602">
        <f>'TI102'!J599</f>
        <v>1</v>
      </c>
      <c r="E602">
        <f>'TI102'!Q599</f>
        <v>1</v>
      </c>
      <c r="F602" t="str">
        <f t="shared" si="54"/>
        <v>59979</v>
      </c>
      <c r="G602">
        <f t="shared" si="55"/>
        <v>269</v>
      </c>
      <c r="H602" t="str">
        <f t="shared" si="56"/>
        <v>SH0908-1051</v>
      </c>
      <c r="I602" t="str">
        <f t="shared" si="57"/>
        <v>SH0908-1051</v>
      </c>
      <c r="J602" s="34">
        <f t="shared" si="58"/>
        <v>72686</v>
      </c>
      <c r="K602" t="str">
        <f t="shared" si="59"/>
        <v>SH0908-1051</v>
      </c>
    </row>
    <row r="603" spans="1:11" ht="15" customHeight="1" x14ac:dyDescent="0.35">
      <c r="A603">
        <f>'TI102'!A600</f>
        <v>2</v>
      </c>
      <c r="B603" s="26">
        <f>'TI102'!B600</f>
        <v>46273.6875</v>
      </c>
      <c r="C603">
        <f>'TI102'!C600</f>
        <v>11708047</v>
      </c>
      <c r="D603">
        <f>'TI102'!J600</f>
        <v>1</v>
      </c>
      <c r="E603">
        <f>'TI102'!Q600</f>
        <v>1</v>
      </c>
      <c r="F603" t="str">
        <f t="shared" si="54"/>
        <v>59979</v>
      </c>
      <c r="G603">
        <f t="shared" si="55"/>
        <v>269</v>
      </c>
      <c r="H603" t="str">
        <f t="shared" si="56"/>
        <v>SH0908-1051</v>
      </c>
      <c r="I603" t="str">
        <f t="shared" si="57"/>
        <v>SH0908-1051</v>
      </c>
      <c r="J603" s="34">
        <f t="shared" si="58"/>
        <v>72686</v>
      </c>
      <c r="K603" t="str">
        <f t="shared" si="59"/>
        <v>SH0908-1051</v>
      </c>
    </row>
    <row r="604" spans="1:11" ht="15" customHeight="1" x14ac:dyDescent="0.35">
      <c r="A604">
        <f>'TI102'!A601</f>
        <v>2</v>
      </c>
      <c r="B604" s="26">
        <f>'TI102'!B601</f>
        <v>46273.6875</v>
      </c>
      <c r="C604">
        <f>'TI102'!C601</f>
        <v>11708048</v>
      </c>
      <c r="D604">
        <f>'TI102'!J601</f>
        <v>1</v>
      </c>
      <c r="E604">
        <f>'TI102'!Q601</f>
        <v>2</v>
      </c>
      <c r="F604" t="str">
        <f t="shared" si="54"/>
        <v>59979</v>
      </c>
      <c r="G604">
        <f t="shared" si="55"/>
        <v>269</v>
      </c>
      <c r="H604" t="str">
        <f t="shared" si="56"/>
        <v>SH0908-1051</v>
      </c>
      <c r="I604" t="str">
        <f t="shared" si="57"/>
        <v>SH0908-1051</v>
      </c>
      <c r="J604" s="34">
        <f t="shared" si="58"/>
        <v>72686</v>
      </c>
      <c r="K604" t="str">
        <f t="shared" si="59"/>
        <v>SH0908-1051</v>
      </c>
    </row>
    <row r="605" spans="1:11" ht="15" customHeight="1" x14ac:dyDescent="0.35">
      <c r="A605">
        <f>'TI102'!A602</f>
        <v>2</v>
      </c>
      <c r="B605" s="26">
        <f>'TI102'!B602</f>
        <v>46273.6875</v>
      </c>
      <c r="C605">
        <f>'TI102'!C602</f>
        <v>11708049</v>
      </c>
      <c r="D605">
        <f>'TI102'!J602</f>
        <v>1</v>
      </c>
      <c r="E605">
        <f>'TI102'!Q602</f>
        <v>1</v>
      </c>
      <c r="F605" t="str">
        <f t="shared" si="54"/>
        <v>59979</v>
      </c>
      <c r="G605">
        <f t="shared" si="55"/>
        <v>269</v>
      </c>
      <c r="H605" t="str">
        <f t="shared" si="56"/>
        <v>SH0908-1051</v>
      </c>
      <c r="I605" t="str">
        <f t="shared" si="57"/>
        <v>SH0908-1051</v>
      </c>
      <c r="J605" s="34">
        <f t="shared" si="58"/>
        <v>72686</v>
      </c>
      <c r="K605" t="str">
        <f t="shared" si="59"/>
        <v>SH0908-1051</v>
      </c>
    </row>
    <row r="606" spans="1:11" ht="15" customHeight="1" x14ac:dyDescent="0.35">
      <c r="A606">
        <f>'TI102'!A603</f>
        <v>2</v>
      </c>
      <c r="B606" s="26">
        <f>'TI102'!B603</f>
        <v>46273.6875</v>
      </c>
      <c r="C606">
        <f>'TI102'!C603</f>
        <v>11708050</v>
      </c>
      <c r="D606">
        <f>'TI102'!J603</f>
        <v>1</v>
      </c>
      <c r="E606">
        <f>'TI102'!Q603</f>
        <v>1</v>
      </c>
      <c r="F606" t="str">
        <f t="shared" si="54"/>
        <v>59979</v>
      </c>
      <c r="G606">
        <f t="shared" si="55"/>
        <v>269</v>
      </c>
      <c r="H606" t="str">
        <f t="shared" si="56"/>
        <v>SH0908-1051</v>
      </c>
      <c r="I606" t="str">
        <f t="shared" si="57"/>
        <v>SH0908-1051</v>
      </c>
      <c r="J606" s="34">
        <f t="shared" si="58"/>
        <v>72686</v>
      </c>
      <c r="K606" t="str">
        <f t="shared" si="59"/>
        <v>SH0908-1051</v>
      </c>
    </row>
    <row r="607" spans="1:11" ht="15" customHeight="1" x14ac:dyDescent="0.35">
      <c r="A607">
        <f>'TI102'!A604</f>
        <v>2</v>
      </c>
      <c r="B607" s="26">
        <f>'TI102'!B604</f>
        <v>46273.6875</v>
      </c>
      <c r="C607">
        <f>'TI102'!C604</f>
        <v>11708072</v>
      </c>
      <c r="D607">
        <f>'TI102'!J604</f>
        <v>1</v>
      </c>
      <c r="E607">
        <f>'TI102'!Q604</f>
        <v>1</v>
      </c>
      <c r="F607" t="str">
        <f t="shared" si="54"/>
        <v>60084</v>
      </c>
      <c r="G607">
        <f t="shared" si="55"/>
        <v>225</v>
      </c>
      <c r="H607" t="str">
        <f t="shared" si="56"/>
        <v>SH0908-1042</v>
      </c>
      <c r="I607" t="str">
        <f t="shared" si="57"/>
        <v>SH0908-1042</v>
      </c>
      <c r="J607" s="34">
        <f t="shared" si="58"/>
        <v>72686</v>
      </c>
      <c r="K607" t="str">
        <f t="shared" si="59"/>
        <v>SH0908-1042</v>
      </c>
    </row>
    <row r="608" spans="1:11" ht="15" customHeight="1" x14ac:dyDescent="0.35">
      <c r="A608">
        <f>'TI102'!A605</f>
        <v>2</v>
      </c>
      <c r="B608" s="26">
        <f>'TI102'!B605</f>
        <v>46273.6875</v>
      </c>
      <c r="C608">
        <f>'TI102'!C605</f>
        <v>11708073</v>
      </c>
      <c r="D608">
        <f>'TI102'!J605</f>
        <v>1</v>
      </c>
      <c r="E608">
        <f>'TI102'!Q605</f>
        <v>1</v>
      </c>
      <c r="F608" t="str">
        <f t="shared" si="54"/>
        <v>60084</v>
      </c>
      <c r="G608">
        <f t="shared" si="55"/>
        <v>225</v>
      </c>
      <c r="H608" t="str">
        <f t="shared" si="56"/>
        <v>SH0908-1042</v>
      </c>
      <c r="I608" t="str">
        <f t="shared" si="57"/>
        <v>SH0908-1042</v>
      </c>
      <c r="J608" s="34">
        <f t="shared" si="58"/>
        <v>72686</v>
      </c>
      <c r="K608" t="str">
        <f t="shared" si="59"/>
        <v>SH0908-1042</v>
      </c>
    </row>
    <row r="609" spans="1:11" ht="15" customHeight="1" x14ac:dyDescent="0.35">
      <c r="A609">
        <f>'TI102'!A606</f>
        <v>2</v>
      </c>
      <c r="B609" s="26">
        <f>'TI102'!B606</f>
        <v>46273.6875</v>
      </c>
      <c r="C609">
        <f>'TI102'!C606</f>
        <v>11708074</v>
      </c>
      <c r="D609">
        <f>'TI102'!J606</f>
        <v>1</v>
      </c>
      <c r="E609">
        <f>'TI102'!Q606</f>
        <v>1</v>
      </c>
      <c r="F609" t="str">
        <f t="shared" si="54"/>
        <v>60084</v>
      </c>
      <c r="G609">
        <f t="shared" si="55"/>
        <v>225</v>
      </c>
      <c r="H609" t="str">
        <f t="shared" si="56"/>
        <v>SH0908-1042</v>
      </c>
      <c r="I609" t="str">
        <f t="shared" si="57"/>
        <v>SH0908-1042</v>
      </c>
      <c r="J609" s="34">
        <f t="shared" si="58"/>
        <v>72686</v>
      </c>
      <c r="K609" t="str">
        <f t="shared" si="59"/>
        <v>SH0908-1042</v>
      </c>
    </row>
    <row r="610" spans="1:11" ht="15" customHeight="1" x14ac:dyDescent="0.35">
      <c r="A610">
        <f>'TI102'!A607</f>
        <v>2</v>
      </c>
      <c r="B610" s="26">
        <f>'TI102'!B607</f>
        <v>46273.6875</v>
      </c>
      <c r="C610">
        <f>'TI102'!C607</f>
        <v>11708075</v>
      </c>
      <c r="D610">
        <f>'TI102'!J607</f>
        <v>1</v>
      </c>
      <c r="E610">
        <f>'TI102'!Q607</f>
        <v>1</v>
      </c>
      <c r="F610" t="str">
        <f t="shared" si="54"/>
        <v>60084</v>
      </c>
      <c r="G610">
        <f t="shared" si="55"/>
        <v>225</v>
      </c>
      <c r="H610" t="str">
        <f t="shared" si="56"/>
        <v>SH0908-1042</v>
      </c>
      <c r="I610" t="str">
        <f t="shared" si="57"/>
        <v>SH0908-1042</v>
      </c>
      <c r="J610" s="34">
        <f t="shared" si="58"/>
        <v>72686</v>
      </c>
      <c r="K610" t="str">
        <f t="shared" si="59"/>
        <v>SH0908-1042</v>
      </c>
    </row>
    <row r="611" spans="1:11" ht="15" customHeight="1" x14ac:dyDescent="0.35">
      <c r="A611">
        <f>'TI102'!A608</f>
        <v>2</v>
      </c>
      <c r="B611" s="26">
        <f>'TI102'!B608</f>
        <v>46273.6875</v>
      </c>
      <c r="C611">
        <f>'TI102'!C608</f>
        <v>11708076</v>
      </c>
      <c r="D611">
        <f>'TI102'!J608</f>
        <v>1</v>
      </c>
      <c r="E611">
        <f>'TI102'!Q608</f>
        <v>2</v>
      </c>
      <c r="F611" t="str">
        <f t="shared" si="54"/>
        <v>60084</v>
      </c>
      <c r="G611">
        <f t="shared" si="55"/>
        <v>225</v>
      </c>
      <c r="H611" t="str">
        <f t="shared" si="56"/>
        <v>SH0908-1042</v>
      </c>
      <c r="I611" t="str">
        <f t="shared" si="57"/>
        <v>SH0908-1042</v>
      </c>
      <c r="J611" s="34">
        <f t="shared" si="58"/>
        <v>72686</v>
      </c>
      <c r="K611" t="str">
        <f t="shared" si="59"/>
        <v>SH0908-1042</v>
      </c>
    </row>
    <row r="612" spans="1:11" ht="15" customHeight="1" x14ac:dyDescent="0.35">
      <c r="A612">
        <f>'TI102'!A609</f>
        <v>2</v>
      </c>
      <c r="B612" s="26">
        <f>'TI102'!B609</f>
        <v>46273.6875</v>
      </c>
      <c r="C612">
        <f>'TI102'!C609</f>
        <v>11708077</v>
      </c>
      <c r="D612">
        <f>'TI102'!J609</f>
        <v>1</v>
      </c>
      <c r="E612">
        <f>'TI102'!Q609</f>
        <v>1</v>
      </c>
      <c r="F612" t="str">
        <f t="shared" si="54"/>
        <v>60104</v>
      </c>
      <c r="G612">
        <f t="shared" si="55"/>
        <v>224</v>
      </c>
      <c r="H612" t="str">
        <f t="shared" si="56"/>
        <v>SH0908-1042</v>
      </c>
      <c r="I612" t="str">
        <f t="shared" si="57"/>
        <v>SH0908-1042</v>
      </c>
      <c r="J612" s="34">
        <f t="shared" si="58"/>
        <v>72686</v>
      </c>
      <c r="K612" t="str">
        <f t="shared" si="59"/>
        <v>SH0908-1042</v>
      </c>
    </row>
    <row r="613" spans="1:11" ht="15" customHeight="1" x14ac:dyDescent="0.35">
      <c r="A613">
        <f>'TI102'!A610</f>
        <v>2</v>
      </c>
      <c r="B613" s="26">
        <f>'TI102'!B610</f>
        <v>46273.6875</v>
      </c>
      <c r="C613">
        <f>'TI102'!C610</f>
        <v>11708078</v>
      </c>
      <c r="D613">
        <f>'TI102'!J610</f>
        <v>1</v>
      </c>
      <c r="E613">
        <f>'TI102'!Q610</f>
        <v>1</v>
      </c>
      <c r="F613" t="str">
        <f t="shared" si="54"/>
        <v>60104</v>
      </c>
      <c r="G613">
        <f t="shared" si="55"/>
        <v>224</v>
      </c>
      <c r="H613" t="str">
        <f t="shared" si="56"/>
        <v>SH0908-1042</v>
      </c>
      <c r="I613" t="str">
        <f t="shared" si="57"/>
        <v>SH0908-1042</v>
      </c>
      <c r="J613" s="34">
        <f t="shared" si="58"/>
        <v>72686</v>
      </c>
      <c r="K613" t="str">
        <f t="shared" si="59"/>
        <v>SH0908-1042</v>
      </c>
    </row>
    <row r="614" spans="1:11" ht="15" customHeight="1" x14ac:dyDescent="0.35">
      <c r="A614">
        <f>'TI102'!A611</f>
        <v>2</v>
      </c>
      <c r="B614" s="26">
        <f>'TI102'!B611</f>
        <v>46273.6875</v>
      </c>
      <c r="C614">
        <f>'TI102'!C611</f>
        <v>11708079</v>
      </c>
      <c r="D614">
        <f>'TI102'!J611</f>
        <v>1</v>
      </c>
      <c r="E614">
        <f>'TI102'!Q611</f>
        <v>1</v>
      </c>
      <c r="F614" t="str">
        <f t="shared" si="54"/>
        <v>60104</v>
      </c>
      <c r="G614">
        <f t="shared" si="55"/>
        <v>224</v>
      </c>
      <c r="H614" t="str">
        <f t="shared" si="56"/>
        <v>SH0908-1042</v>
      </c>
      <c r="I614" t="str">
        <f t="shared" si="57"/>
        <v>SH0908-1042</v>
      </c>
      <c r="J614" s="34">
        <f t="shared" si="58"/>
        <v>72686</v>
      </c>
      <c r="K614" t="str">
        <f t="shared" si="59"/>
        <v>SH0908-1042</v>
      </c>
    </row>
    <row r="615" spans="1:11" ht="15" customHeight="1" x14ac:dyDescent="0.35">
      <c r="A615">
        <f>'TI102'!A612</f>
        <v>2</v>
      </c>
      <c r="B615" s="26">
        <f>'TI102'!B612</f>
        <v>46273.6875</v>
      </c>
      <c r="C615">
        <f>'TI102'!C612</f>
        <v>11708080</v>
      </c>
      <c r="D615">
        <f>'TI102'!J612</f>
        <v>1</v>
      </c>
      <c r="E615">
        <f>'TI102'!Q612</f>
        <v>1</v>
      </c>
      <c r="F615" t="str">
        <f t="shared" si="54"/>
        <v>60104</v>
      </c>
      <c r="G615">
        <f t="shared" si="55"/>
        <v>224</v>
      </c>
      <c r="H615" t="str">
        <f t="shared" si="56"/>
        <v>SH0908-1042</v>
      </c>
      <c r="I615" t="str">
        <f t="shared" si="57"/>
        <v>SH0908-1042</v>
      </c>
      <c r="J615" s="34">
        <f t="shared" si="58"/>
        <v>72686</v>
      </c>
      <c r="K615" t="str">
        <f t="shared" si="59"/>
        <v>SH0908-1042</v>
      </c>
    </row>
    <row r="616" spans="1:11" ht="15" customHeight="1" x14ac:dyDescent="0.35">
      <c r="A616">
        <f>'TI102'!A613</f>
        <v>2</v>
      </c>
      <c r="B616" s="26">
        <f>'TI102'!B613</f>
        <v>46273.6875</v>
      </c>
      <c r="C616">
        <f>'TI102'!C613</f>
        <v>11708081</v>
      </c>
      <c r="D616">
        <f>'TI102'!J613</f>
        <v>1</v>
      </c>
      <c r="E616">
        <f>'TI102'!Q613</f>
        <v>1</v>
      </c>
      <c r="F616" t="str">
        <f t="shared" si="54"/>
        <v>60104</v>
      </c>
      <c r="G616">
        <f t="shared" si="55"/>
        <v>224</v>
      </c>
      <c r="H616" t="str">
        <f t="shared" si="56"/>
        <v>SH0908-1042</v>
      </c>
      <c r="I616" t="str">
        <f t="shared" si="57"/>
        <v>SH0908-1042</v>
      </c>
      <c r="J616" s="34">
        <f t="shared" si="58"/>
        <v>72686</v>
      </c>
      <c r="K616" t="str">
        <f t="shared" si="59"/>
        <v>SH0908-1042</v>
      </c>
    </row>
    <row r="617" spans="1:11" ht="15" customHeight="1" x14ac:dyDescent="0.35">
      <c r="A617">
        <f>'TI102'!A614</f>
        <v>2</v>
      </c>
      <c r="B617" s="26">
        <f>'TI102'!B614</f>
        <v>46273.6875</v>
      </c>
      <c r="C617">
        <f>'TI102'!C614</f>
        <v>11708082</v>
      </c>
      <c r="D617">
        <f>'TI102'!J614</f>
        <v>1</v>
      </c>
      <c r="E617">
        <f>'TI102'!Q614</f>
        <v>1</v>
      </c>
      <c r="F617" t="str">
        <f t="shared" si="54"/>
        <v>60104</v>
      </c>
      <c r="G617">
        <f t="shared" si="55"/>
        <v>224</v>
      </c>
      <c r="H617" t="str">
        <f t="shared" si="56"/>
        <v>SH0908-1042</v>
      </c>
      <c r="I617" t="str">
        <f t="shared" si="57"/>
        <v>SH0908-1042</v>
      </c>
      <c r="J617" s="34">
        <f t="shared" si="58"/>
        <v>72686</v>
      </c>
      <c r="K617" t="str">
        <f t="shared" si="59"/>
        <v>SH0908-1042</v>
      </c>
    </row>
    <row r="618" spans="1:11" ht="15" customHeight="1" x14ac:dyDescent="0.35">
      <c r="A618">
        <f>'TI102'!A615</f>
        <v>2</v>
      </c>
      <c r="B618" s="26">
        <f>'TI102'!B615</f>
        <v>46273.6875</v>
      </c>
      <c r="C618">
        <f>'TI102'!C615</f>
        <v>11708083</v>
      </c>
      <c r="D618">
        <f>'TI102'!J615</f>
        <v>1</v>
      </c>
      <c r="E618">
        <f>'TI102'!Q615</f>
        <v>1</v>
      </c>
      <c r="F618" t="str">
        <f t="shared" si="54"/>
        <v>60104</v>
      </c>
      <c r="G618">
        <f t="shared" si="55"/>
        <v>224</v>
      </c>
      <c r="H618" t="str">
        <f t="shared" si="56"/>
        <v>SH0908-1042</v>
      </c>
      <c r="I618" t="str">
        <f t="shared" si="57"/>
        <v>SH0908-1042</v>
      </c>
      <c r="J618" s="34">
        <f t="shared" si="58"/>
        <v>72686</v>
      </c>
      <c r="K618" t="str">
        <f t="shared" si="59"/>
        <v>SH0908-1042</v>
      </c>
    </row>
    <row r="619" spans="1:11" ht="15" customHeight="1" x14ac:dyDescent="0.35">
      <c r="A619">
        <f>'TI102'!A616</f>
        <v>2</v>
      </c>
      <c r="B619" s="26">
        <f>'TI102'!B616</f>
        <v>46273.6875</v>
      </c>
      <c r="C619">
        <f>'TI102'!C616</f>
        <v>11708084</v>
      </c>
      <c r="D619">
        <f>'TI102'!J616</f>
        <v>1</v>
      </c>
      <c r="E619">
        <f>'TI102'!Q616</f>
        <v>1</v>
      </c>
      <c r="F619" t="str">
        <f t="shared" si="54"/>
        <v>60104</v>
      </c>
      <c r="G619">
        <f t="shared" si="55"/>
        <v>224</v>
      </c>
      <c r="H619" t="str">
        <f t="shared" si="56"/>
        <v>SH0908-1042</v>
      </c>
      <c r="I619" t="str">
        <f t="shared" si="57"/>
        <v>SH0908-1042</v>
      </c>
      <c r="J619" s="34">
        <f t="shared" si="58"/>
        <v>72686</v>
      </c>
      <c r="K619" t="str">
        <f t="shared" si="59"/>
        <v>SH0908-1042</v>
      </c>
    </row>
    <row r="620" spans="1:11" ht="15" customHeight="1" x14ac:dyDescent="0.35">
      <c r="A620">
        <f>'TI102'!A617</f>
        <v>2</v>
      </c>
      <c r="B620" s="26">
        <f>'TI102'!B617</f>
        <v>46273.6875</v>
      </c>
      <c r="C620">
        <f>'TI102'!C617</f>
        <v>11708122</v>
      </c>
      <c r="D620">
        <f>'TI102'!J617</f>
        <v>3</v>
      </c>
      <c r="E620">
        <f>'TI102'!Q617</f>
        <v>5</v>
      </c>
      <c r="F620" t="str">
        <f t="shared" si="54"/>
        <v>60135</v>
      </c>
      <c r="G620">
        <f t="shared" si="55"/>
        <v>57</v>
      </c>
      <c r="H620" t="str">
        <f t="shared" si="56"/>
        <v>SH0908-1018</v>
      </c>
      <c r="I620" t="str">
        <f t="shared" si="57"/>
        <v>SH0908-1018</v>
      </c>
      <c r="J620" s="34">
        <f t="shared" si="58"/>
        <v>72686</v>
      </c>
      <c r="K620" t="str">
        <f t="shared" si="59"/>
        <v>SH0908-1018</v>
      </c>
    </row>
    <row r="621" spans="1:11" ht="15" customHeight="1" x14ac:dyDescent="0.35">
      <c r="A621">
        <f>'TI102'!A618</f>
        <v>2</v>
      </c>
      <c r="B621" s="26">
        <f>'TI102'!B618</f>
        <v>46273.6875</v>
      </c>
      <c r="C621">
        <f>'TI102'!C618</f>
        <v>11708123</v>
      </c>
      <c r="D621">
        <f>'TI102'!J618</f>
        <v>3</v>
      </c>
      <c r="E621">
        <f>'TI102'!Q618</f>
        <v>1</v>
      </c>
      <c r="F621" t="str">
        <f t="shared" si="54"/>
        <v>60135</v>
      </c>
      <c r="G621">
        <f t="shared" si="55"/>
        <v>57</v>
      </c>
      <c r="H621" t="str">
        <f t="shared" si="56"/>
        <v>SH0908-1018</v>
      </c>
      <c r="I621" t="str">
        <f t="shared" si="57"/>
        <v>SH0908-1018</v>
      </c>
      <c r="J621" s="34">
        <f t="shared" si="58"/>
        <v>72686</v>
      </c>
      <c r="K621" t="str">
        <f t="shared" si="59"/>
        <v>SH0908-1018</v>
      </c>
    </row>
    <row r="622" spans="1:11" ht="15" customHeight="1" x14ac:dyDescent="0.35">
      <c r="A622">
        <f>'TI102'!A619</f>
        <v>2</v>
      </c>
      <c r="B622" s="26">
        <f>'TI102'!B619</f>
        <v>46273.6875</v>
      </c>
      <c r="C622">
        <f>'TI102'!C619</f>
        <v>11708127</v>
      </c>
      <c r="D622">
        <f>'TI102'!J619</f>
        <v>2</v>
      </c>
      <c r="E622">
        <f>'TI102'!Q619</f>
        <v>2</v>
      </c>
      <c r="F622" t="str">
        <f t="shared" si="54"/>
        <v>60134</v>
      </c>
      <c r="G622">
        <f t="shared" si="55"/>
        <v>127</v>
      </c>
      <c r="H622" t="str">
        <f t="shared" si="56"/>
        <v>SH0908-1033</v>
      </c>
      <c r="I622" t="str">
        <f t="shared" si="57"/>
        <v>SH0908-1033</v>
      </c>
      <c r="J622" s="34">
        <f t="shared" si="58"/>
        <v>72686</v>
      </c>
      <c r="K622" t="str">
        <f t="shared" si="59"/>
        <v>SH0908-1033</v>
      </c>
    </row>
    <row r="623" spans="1:11" ht="15" customHeight="1" x14ac:dyDescent="0.35">
      <c r="A623">
        <f>'TI102'!A620</f>
        <v>2</v>
      </c>
      <c r="B623" s="26">
        <f>'TI102'!B620</f>
        <v>46273.6875</v>
      </c>
      <c r="C623">
        <f>'TI102'!C620</f>
        <v>11708128</v>
      </c>
      <c r="D623">
        <f>'TI102'!J620</f>
        <v>2</v>
      </c>
      <c r="E623">
        <f>'TI102'!Q620</f>
        <v>4</v>
      </c>
      <c r="F623" t="str">
        <f t="shared" si="54"/>
        <v>60134</v>
      </c>
      <c r="G623">
        <f t="shared" si="55"/>
        <v>127</v>
      </c>
      <c r="H623" t="str">
        <f t="shared" si="56"/>
        <v>SH0908-1033</v>
      </c>
      <c r="I623" t="str">
        <f t="shared" si="57"/>
        <v>SH0908-1033</v>
      </c>
      <c r="J623" s="34">
        <f t="shared" si="58"/>
        <v>72686</v>
      </c>
      <c r="K623" t="str">
        <f t="shared" si="59"/>
        <v>SH0908-1033</v>
      </c>
    </row>
    <row r="624" spans="1:11" ht="15" customHeight="1" x14ac:dyDescent="0.35">
      <c r="A624">
        <f>'TI102'!A621</f>
        <v>2</v>
      </c>
      <c r="B624" s="26">
        <f>'TI102'!B621</f>
        <v>46273.6875</v>
      </c>
      <c r="C624">
        <f>'TI102'!C621</f>
        <v>11708129</v>
      </c>
      <c r="D624">
        <f>'TI102'!J621</f>
        <v>2</v>
      </c>
      <c r="E624">
        <f>'TI102'!Q621</f>
        <v>10</v>
      </c>
      <c r="F624" t="str">
        <f t="shared" si="54"/>
        <v>60134</v>
      </c>
      <c r="G624">
        <f t="shared" si="55"/>
        <v>127</v>
      </c>
      <c r="H624" t="str">
        <f t="shared" si="56"/>
        <v>SH0908-1033</v>
      </c>
      <c r="I624" t="str">
        <f t="shared" si="57"/>
        <v>SH0908-1033</v>
      </c>
      <c r="J624" s="34">
        <f t="shared" si="58"/>
        <v>72686</v>
      </c>
      <c r="K624" t="str">
        <f t="shared" si="59"/>
        <v>SH0908-1033</v>
      </c>
    </row>
    <row r="625" spans="1:11" ht="15" customHeight="1" x14ac:dyDescent="0.35">
      <c r="A625">
        <f>'TI102'!A622</f>
        <v>2</v>
      </c>
      <c r="B625" s="26">
        <f>'TI102'!B622</f>
        <v>46273.6875</v>
      </c>
      <c r="C625">
        <f>'TI102'!C622</f>
        <v>11708130</v>
      </c>
      <c r="D625">
        <f>'TI102'!J622</f>
        <v>2</v>
      </c>
      <c r="E625">
        <f>'TI102'!Q622</f>
        <v>10</v>
      </c>
      <c r="F625" t="str">
        <f t="shared" si="54"/>
        <v>60134</v>
      </c>
      <c r="G625">
        <f t="shared" si="55"/>
        <v>127</v>
      </c>
      <c r="H625" t="str">
        <f t="shared" si="56"/>
        <v>SH0908-1033</v>
      </c>
      <c r="I625" t="str">
        <f t="shared" si="57"/>
        <v>SH0908-1033</v>
      </c>
      <c r="J625" s="34">
        <f t="shared" si="58"/>
        <v>72686</v>
      </c>
      <c r="K625" t="str">
        <f t="shared" si="59"/>
        <v>SH0908-1033</v>
      </c>
    </row>
    <row r="626" spans="1:11" ht="15" customHeight="1" x14ac:dyDescent="0.35">
      <c r="A626">
        <f>'TI102'!A623</f>
        <v>2</v>
      </c>
      <c r="B626" s="26">
        <f>'TI102'!B623</f>
        <v>46273.6875</v>
      </c>
      <c r="C626">
        <f>'TI102'!C623</f>
        <v>11708136</v>
      </c>
      <c r="D626">
        <f>'TI102'!J623</f>
        <v>2</v>
      </c>
      <c r="E626">
        <f>'TI102'!Q623</f>
        <v>1</v>
      </c>
      <c r="F626" t="str">
        <f t="shared" si="54"/>
        <v>60155</v>
      </c>
      <c r="G626">
        <f t="shared" si="55"/>
        <v>226</v>
      </c>
      <c r="H626" t="str">
        <f t="shared" si="56"/>
        <v>SH0908-1042</v>
      </c>
      <c r="I626" t="str">
        <f t="shared" si="57"/>
        <v>SH0908-1042</v>
      </c>
      <c r="J626" s="34">
        <f t="shared" si="58"/>
        <v>72686</v>
      </c>
      <c r="K626" t="str">
        <f t="shared" si="59"/>
        <v>SH0908-1042</v>
      </c>
    </row>
    <row r="627" spans="1:11" ht="15" customHeight="1" x14ac:dyDescent="0.35">
      <c r="A627">
        <f>'TI102'!A624</f>
        <v>2</v>
      </c>
      <c r="B627" s="26">
        <f>'TI102'!B624</f>
        <v>46273.6875</v>
      </c>
      <c r="C627">
        <f>'TI102'!C624</f>
        <v>11708139</v>
      </c>
      <c r="D627">
        <f>'TI102'!J624</f>
        <v>4</v>
      </c>
      <c r="E627">
        <f>'TI102'!Q624</f>
        <v>2</v>
      </c>
      <c r="F627" t="str">
        <f t="shared" si="54"/>
        <v>60140</v>
      </c>
      <c r="G627">
        <f t="shared" si="55"/>
        <v>261</v>
      </c>
      <c r="H627" t="str">
        <f t="shared" si="56"/>
        <v>SH0908-1048</v>
      </c>
      <c r="I627" t="str">
        <f t="shared" si="57"/>
        <v>SH0908-1048</v>
      </c>
      <c r="J627" s="34">
        <f t="shared" si="58"/>
        <v>72686</v>
      </c>
      <c r="K627" t="str">
        <f t="shared" si="59"/>
        <v>SH0908-1048</v>
      </c>
    </row>
    <row r="628" spans="1:11" ht="15" customHeight="1" x14ac:dyDescent="0.35">
      <c r="A628">
        <f>'TI102'!A625</f>
        <v>2</v>
      </c>
      <c r="B628" s="26">
        <f>'TI102'!B625</f>
        <v>46273.6875</v>
      </c>
      <c r="C628">
        <f>'TI102'!C625</f>
        <v>11708151</v>
      </c>
      <c r="D628">
        <f>'TI102'!J625</f>
        <v>1</v>
      </c>
      <c r="E628">
        <f>'TI102'!Q625</f>
        <v>2</v>
      </c>
      <c r="F628" t="str">
        <f t="shared" si="54"/>
        <v>60140</v>
      </c>
      <c r="G628">
        <f t="shared" si="55"/>
        <v>261</v>
      </c>
      <c r="H628" t="str">
        <f t="shared" si="56"/>
        <v>SH0908-1048</v>
      </c>
      <c r="I628" t="str">
        <f t="shared" si="57"/>
        <v>SH0908-1048</v>
      </c>
      <c r="J628" s="34">
        <f t="shared" si="58"/>
        <v>72686</v>
      </c>
      <c r="K628" t="str">
        <f t="shared" si="59"/>
        <v>SH0908-1048</v>
      </c>
    </row>
    <row r="629" spans="1:11" ht="15" customHeight="1" x14ac:dyDescent="0.35">
      <c r="A629">
        <f>'TI102'!A626</f>
        <v>2</v>
      </c>
      <c r="B629" s="26">
        <f>'TI102'!B626</f>
        <v>46273.6875</v>
      </c>
      <c r="C629">
        <f>'TI102'!C626</f>
        <v>11708152</v>
      </c>
      <c r="D629">
        <f>'TI102'!J626</f>
        <v>1</v>
      </c>
      <c r="E629">
        <f>'TI102'!Q626</f>
        <v>1</v>
      </c>
      <c r="F629" t="str">
        <f t="shared" si="54"/>
        <v>60140</v>
      </c>
      <c r="G629">
        <f t="shared" si="55"/>
        <v>261</v>
      </c>
      <c r="H629" t="str">
        <f t="shared" si="56"/>
        <v>SH0908-1048</v>
      </c>
      <c r="I629" t="str">
        <f t="shared" si="57"/>
        <v>SH0908-1048</v>
      </c>
      <c r="J629" s="34">
        <f t="shared" si="58"/>
        <v>72686</v>
      </c>
      <c r="K629" t="str">
        <f t="shared" si="59"/>
        <v>SH0908-1048</v>
      </c>
    </row>
    <row r="630" spans="1:11" ht="15" customHeight="1" x14ac:dyDescent="0.35">
      <c r="A630">
        <f>'TI102'!A627</f>
        <v>2</v>
      </c>
      <c r="B630" s="26">
        <f>'TI102'!B627</f>
        <v>46273.6875</v>
      </c>
      <c r="C630">
        <f>'TI102'!C627</f>
        <v>11708153</v>
      </c>
      <c r="D630">
        <f>'TI102'!J627</f>
        <v>1</v>
      </c>
      <c r="E630">
        <f>'TI102'!Q627</f>
        <v>1</v>
      </c>
      <c r="F630" t="str">
        <f t="shared" si="54"/>
        <v>60140</v>
      </c>
      <c r="G630">
        <f t="shared" si="55"/>
        <v>261</v>
      </c>
      <c r="H630" t="str">
        <f t="shared" si="56"/>
        <v>SH0908-1048</v>
      </c>
      <c r="I630" t="str">
        <f t="shared" si="57"/>
        <v>SH0908-1048</v>
      </c>
      <c r="J630" s="34">
        <f t="shared" si="58"/>
        <v>72686</v>
      </c>
      <c r="K630" t="str">
        <f t="shared" si="59"/>
        <v>SH0908-1048</v>
      </c>
    </row>
    <row r="631" spans="1:11" ht="15" customHeight="1" x14ac:dyDescent="0.35">
      <c r="A631">
        <f>'TI102'!A628</f>
        <v>2</v>
      </c>
      <c r="B631" s="26">
        <f>'TI102'!B628</f>
        <v>46273.6875</v>
      </c>
      <c r="C631">
        <f>'TI102'!C628</f>
        <v>11708154</v>
      </c>
      <c r="D631">
        <f>'TI102'!J628</f>
        <v>1</v>
      </c>
      <c r="E631">
        <f>'TI102'!Q628</f>
        <v>1</v>
      </c>
      <c r="F631" t="str">
        <f t="shared" si="54"/>
        <v>60140</v>
      </c>
      <c r="G631">
        <f t="shared" si="55"/>
        <v>261</v>
      </c>
      <c r="H631" t="str">
        <f t="shared" si="56"/>
        <v>SH0908-1048</v>
      </c>
      <c r="I631" t="str">
        <f t="shared" si="57"/>
        <v>SH0908-1048</v>
      </c>
      <c r="J631" s="34">
        <f t="shared" si="58"/>
        <v>72686</v>
      </c>
      <c r="K631" t="str">
        <f t="shared" si="59"/>
        <v>SH0908-1048</v>
      </c>
    </row>
    <row r="632" spans="1:11" ht="15" customHeight="1" x14ac:dyDescent="0.35">
      <c r="A632">
        <f>'TI102'!A629</f>
        <v>2</v>
      </c>
      <c r="B632" s="26">
        <f>'TI102'!B629</f>
        <v>46273.6875</v>
      </c>
      <c r="C632">
        <f>'TI102'!C629</f>
        <v>11708162</v>
      </c>
      <c r="D632">
        <f>'TI102'!J629</f>
        <v>4</v>
      </c>
      <c r="E632">
        <f>'TI102'!Q629</f>
        <v>1</v>
      </c>
      <c r="F632" t="str">
        <f t="shared" si="54"/>
        <v>60179</v>
      </c>
      <c r="G632">
        <f t="shared" si="55"/>
        <v>227</v>
      </c>
      <c r="H632" t="str">
        <f t="shared" si="56"/>
        <v>SH0908-1042</v>
      </c>
      <c r="I632" t="str">
        <f t="shared" si="57"/>
        <v>SH0908-1042</v>
      </c>
      <c r="J632" s="34">
        <f t="shared" si="58"/>
        <v>72686</v>
      </c>
      <c r="K632" t="str">
        <f t="shared" si="59"/>
        <v>SH0908-1042</v>
      </c>
    </row>
    <row r="633" spans="1:11" ht="15" customHeight="1" x14ac:dyDescent="0.35">
      <c r="A633">
        <f>'TI102'!A630</f>
        <v>2</v>
      </c>
      <c r="B633" s="26">
        <f>'TI102'!B630</f>
        <v>46273.6875</v>
      </c>
      <c r="C633">
        <f>'TI102'!C630</f>
        <v>11708163</v>
      </c>
      <c r="D633">
        <f>'TI102'!J630</f>
        <v>4</v>
      </c>
      <c r="E633">
        <f>'TI102'!Q630</f>
        <v>1</v>
      </c>
      <c r="F633" t="str">
        <f t="shared" si="54"/>
        <v>60179</v>
      </c>
      <c r="G633">
        <f t="shared" si="55"/>
        <v>227</v>
      </c>
      <c r="H633" t="str">
        <f t="shared" si="56"/>
        <v>SH0908-1042</v>
      </c>
      <c r="I633" t="str">
        <f t="shared" si="57"/>
        <v>SH0908-1042</v>
      </c>
      <c r="J633" s="34">
        <f t="shared" si="58"/>
        <v>72686</v>
      </c>
      <c r="K633" t="str">
        <f t="shared" si="59"/>
        <v>SH0908-1042</v>
      </c>
    </row>
    <row r="634" spans="1:11" ht="15" customHeight="1" x14ac:dyDescent="0.35">
      <c r="A634">
        <f>'TI102'!A631</f>
        <v>2</v>
      </c>
      <c r="B634" s="26">
        <f>'TI102'!B631</f>
        <v>46273.6875</v>
      </c>
      <c r="C634">
        <f>'TI102'!C631</f>
        <v>11708164</v>
      </c>
      <c r="D634">
        <f>'TI102'!J631</f>
        <v>4</v>
      </c>
      <c r="E634">
        <f>'TI102'!Q631</f>
        <v>1</v>
      </c>
      <c r="F634" t="str">
        <f t="shared" si="54"/>
        <v>60179</v>
      </c>
      <c r="G634">
        <f t="shared" si="55"/>
        <v>227</v>
      </c>
      <c r="H634" t="str">
        <f t="shared" si="56"/>
        <v>SH0908-1042</v>
      </c>
      <c r="I634" t="str">
        <f t="shared" si="57"/>
        <v>SH0908-1042</v>
      </c>
      <c r="J634" s="34">
        <f t="shared" si="58"/>
        <v>72686</v>
      </c>
      <c r="K634" t="str">
        <f t="shared" si="59"/>
        <v>SH0908-1042</v>
      </c>
    </row>
    <row r="635" spans="1:11" ht="15" customHeight="1" x14ac:dyDescent="0.35">
      <c r="A635">
        <f>'TI102'!A632</f>
        <v>2</v>
      </c>
      <c r="B635" s="26">
        <f>'TI102'!B632</f>
        <v>46273.6875</v>
      </c>
      <c r="C635">
        <f>'TI102'!C632</f>
        <v>11708165</v>
      </c>
      <c r="D635">
        <f>'TI102'!J632</f>
        <v>4</v>
      </c>
      <c r="E635">
        <f>'TI102'!Q632</f>
        <v>1</v>
      </c>
      <c r="F635" t="str">
        <f t="shared" si="54"/>
        <v>60179</v>
      </c>
      <c r="G635">
        <f t="shared" si="55"/>
        <v>227</v>
      </c>
      <c r="H635" t="str">
        <f t="shared" si="56"/>
        <v>SH0908-1042</v>
      </c>
      <c r="I635" t="str">
        <f t="shared" si="57"/>
        <v>SH0908-1042</v>
      </c>
      <c r="J635" s="34">
        <f t="shared" si="58"/>
        <v>72686</v>
      </c>
      <c r="K635" t="str">
        <f t="shared" si="59"/>
        <v>SH0908-1042</v>
      </c>
    </row>
    <row r="636" spans="1:11" ht="15" customHeight="1" x14ac:dyDescent="0.35">
      <c r="A636">
        <f>'TI102'!A633</f>
        <v>2</v>
      </c>
      <c r="B636" s="26">
        <f>'TI102'!B633</f>
        <v>46273.6875</v>
      </c>
      <c r="C636">
        <f>'TI102'!C633</f>
        <v>11708186</v>
      </c>
      <c r="D636">
        <f>'TI102'!J633</f>
        <v>2</v>
      </c>
      <c r="E636">
        <f>'TI102'!Q633</f>
        <v>1</v>
      </c>
      <c r="F636" t="str">
        <f t="shared" si="54"/>
        <v>60176</v>
      </c>
      <c r="G636">
        <f t="shared" si="55"/>
        <v>228</v>
      </c>
      <c r="H636" t="str">
        <f t="shared" si="56"/>
        <v>SH0908-1042</v>
      </c>
      <c r="I636" t="str">
        <f t="shared" si="57"/>
        <v>SH0908-1042</v>
      </c>
      <c r="J636" s="34">
        <f t="shared" si="58"/>
        <v>72686</v>
      </c>
      <c r="K636" t="str">
        <f t="shared" si="59"/>
        <v>SH0908-1042</v>
      </c>
    </row>
    <row r="637" spans="1:11" ht="15" customHeight="1" x14ac:dyDescent="0.35">
      <c r="A637">
        <f>'TI102'!A634</f>
        <v>2</v>
      </c>
      <c r="B637" s="26">
        <f>'TI102'!B634</f>
        <v>46273.6875</v>
      </c>
      <c r="C637">
        <f>'TI102'!C634</f>
        <v>11708187</v>
      </c>
      <c r="D637">
        <f>'TI102'!J634</f>
        <v>2</v>
      </c>
      <c r="E637">
        <f>'TI102'!Q634</f>
        <v>2</v>
      </c>
      <c r="F637" t="str">
        <f t="shared" si="54"/>
        <v>60176</v>
      </c>
      <c r="G637">
        <f t="shared" si="55"/>
        <v>228</v>
      </c>
      <c r="H637" t="str">
        <f t="shared" si="56"/>
        <v>SH0908-1042</v>
      </c>
      <c r="I637" t="str">
        <f t="shared" si="57"/>
        <v>SH0908-1042</v>
      </c>
      <c r="J637" s="34">
        <f t="shared" si="58"/>
        <v>72686</v>
      </c>
      <c r="K637" t="str">
        <f t="shared" si="59"/>
        <v>SH0908-1042</v>
      </c>
    </row>
    <row r="638" spans="1:11" ht="15" customHeight="1" x14ac:dyDescent="0.35">
      <c r="A638">
        <f>'TI102'!A635</f>
        <v>2</v>
      </c>
      <c r="B638" s="26">
        <f>'TI102'!B635</f>
        <v>46273.6875</v>
      </c>
      <c r="C638">
        <f>'TI102'!C635</f>
        <v>11708188</v>
      </c>
      <c r="D638">
        <f>'TI102'!J635</f>
        <v>2</v>
      </c>
      <c r="E638">
        <f>'TI102'!Q635</f>
        <v>2</v>
      </c>
      <c r="F638" t="str">
        <f t="shared" si="54"/>
        <v>60176</v>
      </c>
      <c r="G638">
        <f t="shared" si="55"/>
        <v>228</v>
      </c>
      <c r="H638" t="str">
        <f t="shared" si="56"/>
        <v>SH0908-1042</v>
      </c>
      <c r="I638" t="str">
        <f t="shared" si="57"/>
        <v>SH0908-1042</v>
      </c>
      <c r="J638" s="34">
        <f t="shared" si="58"/>
        <v>72686</v>
      </c>
      <c r="K638" t="str">
        <f t="shared" si="59"/>
        <v>SH0908-1042</v>
      </c>
    </row>
    <row r="639" spans="1:11" ht="15" customHeight="1" x14ac:dyDescent="0.35">
      <c r="A639">
        <f>'TI102'!A636</f>
        <v>2</v>
      </c>
      <c r="B639" s="26">
        <f>'TI102'!B636</f>
        <v>46273.6875</v>
      </c>
      <c r="C639">
        <f>'TI102'!C636</f>
        <v>11708189</v>
      </c>
      <c r="D639">
        <f>'TI102'!J636</f>
        <v>1</v>
      </c>
      <c r="E639">
        <f>'TI102'!Q636</f>
        <v>1</v>
      </c>
      <c r="F639" t="str">
        <f t="shared" si="54"/>
        <v>60179</v>
      </c>
      <c r="G639">
        <f t="shared" si="55"/>
        <v>227</v>
      </c>
      <c r="H639" t="str">
        <f t="shared" si="56"/>
        <v>SH0908-1042</v>
      </c>
      <c r="I639" t="str">
        <f t="shared" si="57"/>
        <v>SH0908-1042</v>
      </c>
      <c r="J639" s="34">
        <f t="shared" si="58"/>
        <v>72686</v>
      </c>
      <c r="K639" t="str">
        <f t="shared" si="59"/>
        <v>SH0908-1042</v>
      </c>
    </row>
    <row r="640" spans="1:11" ht="15" customHeight="1" x14ac:dyDescent="0.35">
      <c r="A640">
        <f>'TI102'!A637</f>
        <v>2</v>
      </c>
      <c r="B640" s="26">
        <f>'TI102'!B637</f>
        <v>46273.6875</v>
      </c>
      <c r="C640">
        <f>'TI102'!C637</f>
        <v>11708190</v>
      </c>
      <c r="D640">
        <f>'TI102'!J637</f>
        <v>1</v>
      </c>
      <c r="E640">
        <f>'TI102'!Q637</f>
        <v>1</v>
      </c>
      <c r="F640" t="str">
        <f t="shared" si="54"/>
        <v>60179</v>
      </c>
      <c r="G640">
        <f t="shared" si="55"/>
        <v>227</v>
      </c>
      <c r="H640" t="str">
        <f t="shared" si="56"/>
        <v>SH0908-1042</v>
      </c>
      <c r="I640" t="str">
        <f t="shared" si="57"/>
        <v>SH0908-1042</v>
      </c>
      <c r="J640" s="34">
        <f t="shared" si="58"/>
        <v>72686</v>
      </c>
      <c r="K640" t="str">
        <f t="shared" si="59"/>
        <v>SH0908-1042</v>
      </c>
    </row>
    <row r="641" spans="1:11" ht="15" customHeight="1" x14ac:dyDescent="0.35">
      <c r="A641">
        <f>'TI102'!A638</f>
        <v>2</v>
      </c>
      <c r="B641" s="26">
        <f>'TI102'!B638</f>
        <v>46273.6875</v>
      </c>
      <c r="C641">
        <f>'TI102'!C638</f>
        <v>11708191</v>
      </c>
      <c r="D641">
        <f>'TI102'!J638</f>
        <v>1</v>
      </c>
      <c r="E641">
        <f>'TI102'!Q638</f>
        <v>2</v>
      </c>
      <c r="F641" t="str">
        <f t="shared" si="54"/>
        <v>60179</v>
      </c>
      <c r="G641">
        <f t="shared" si="55"/>
        <v>227</v>
      </c>
      <c r="H641" t="str">
        <f t="shared" si="56"/>
        <v>SH0908-1042</v>
      </c>
      <c r="I641" t="str">
        <f t="shared" si="57"/>
        <v>SH0908-1042</v>
      </c>
      <c r="J641" s="34">
        <f t="shared" si="58"/>
        <v>72686</v>
      </c>
      <c r="K641" t="str">
        <f t="shared" si="59"/>
        <v>SH0908-1042</v>
      </c>
    </row>
    <row r="642" spans="1:11" ht="15" customHeight="1" x14ac:dyDescent="0.35">
      <c r="A642">
        <f>'TI102'!A639</f>
        <v>2</v>
      </c>
      <c r="B642" s="26">
        <f>'TI102'!B639</f>
        <v>46273.6875</v>
      </c>
      <c r="C642">
        <f>'TI102'!C639</f>
        <v>11708192</v>
      </c>
      <c r="D642">
        <f>'TI102'!J639</f>
        <v>1</v>
      </c>
      <c r="E642">
        <f>'TI102'!Q639</f>
        <v>2</v>
      </c>
      <c r="F642" t="str">
        <f t="shared" si="54"/>
        <v>60179</v>
      </c>
      <c r="G642">
        <f t="shared" si="55"/>
        <v>227</v>
      </c>
      <c r="H642" t="str">
        <f t="shared" si="56"/>
        <v>SH0908-1042</v>
      </c>
      <c r="I642" t="str">
        <f t="shared" si="57"/>
        <v>SH0908-1042</v>
      </c>
      <c r="J642" s="34">
        <f t="shared" si="58"/>
        <v>72686</v>
      </c>
      <c r="K642" t="str">
        <f t="shared" si="59"/>
        <v>SH0908-1042</v>
      </c>
    </row>
    <row r="643" spans="1:11" ht="15" customHeight="1" x14ac:dyDescent="0.35">
      <c r="A643">
        <f>'TI102'!A640</f>
        <v>2</v>
      </c>
      <c r="B643" s="26">
        <f>'TI102'!B640</f>
        <v>46273.6875</v>
      </c>
      <c r="C643">
        <f>'TI102'!C640</f>
        <v>11708193</v>
      </c>
      <c r="D643">
        <f>'TI102'!J640</f>
        <v>1</v>
      </c>
      <c r="E643">
        <f>'TI102'!Q640</f>
        <v>1</v>
      </c>
      <c r="F643" t="str">
        <f t="shared" si="54"/>
        <v>60179</v>
      </c>
      <c r="G643">
        <f t="shared" si="55"/>
        <v>227</v>
      </c>
      <c r="H643" t="str">
        <f t="shared" si="56"/>
        <v>SH0908-1042</v>
      </c>
      <c r="I643" t="str">
        <f t="shared" si="57"/>
        <v>SH0908-1042</v>
      </c>
      <c r="J643" s="34">
        <f t="shared" si="58"/>
        <v>72686</v>
      </c>
      <c r="K643" t="str">
        <f t="shared" si="59"/>
        <v>SH0908-1042</v>
      </c>
    </row>
    <row r="644" spans="1:11" ht="15" customHeight="1" x14ac:dyDescent="0.35">
      <c r="A644">
        <f>'TI102'!A641</f>
        <v>2</v>
      </c>
      <c r="B644" s="26">
        <f>'TI102'!B641</f>
        <v>46273.6875</v>
      </c>
      <c r="C644">
        <f>'TI102'!C641</f>
        <v>11708194</v>
      </c>
      <c r="D644">
        <f>'TI102'!J641</f>
        <v>1</v>
      </c>
      <c r="E644">
        <f>'TI102'!Q641</f>
        <v>1</v>
      </c>
      <c r="F644" t="str">
        <f t="shared" si="54"/>
        <v>60179</v>
      </c>
      <c r="G644">
        <f t="shared" si="55"/>
        <v>227</v>
      </c>
      <c r="H644" t="str">
        <f t="shared" si="56"/>
        <v>SH0908-1042</v>
      </c>
      <c r="I644" t="str">
        <f t="shared" si="57"/>
        <v>SH0908-1042</v>
      </c>
      <c r="J644" s="34">
        <f t="shared" si="58"/>
        <v>72686</v>
      </c>
      <c r="K644" t="str">
        <f t="shared" si="59"/>
        <v>SH0908-1042</v>
      </c>
    </row>
    <row r="645" spans="1:11" ht="15" customHeight="1" x14ac:dyDescent="0.35">
      <c r="A645">
        <f>'TI102'!A642</f>
        <v>2</v>
      </c>
      <c r="B645" s="26">
        <f>'TI102'!B642</f>
        <v>46273.6875</v>
      </c>
      <c r="C645">
        <f>'TI102'!C642</f>
        <v>11708210</v>
      </c>
      <c r="D645">
        <f>'TI102'!J642</f>
        <v>2</v>
      </c>
      <c r="E645">
        <f>'TI102'!Q642</f>
        <v>9</v>
      </c>
      <c r="F645" t="str">
        <f t="shared" si="54"/>
        <v>60180</v>
      </c>
      <c r="G645">
        <f t="shared" si="55"/>
        <v>412</v>
      </c>
      <c r="H645" t="str">
        <f t="shared" si="56"/>
        <v>SH0908-1981</v>
      </c>
      <c r="I645" t="str">
        <f t="shared" si="57"/>
        <v>SH0908-1981</v>
      </c>
      <c r="J645" s="34">
        <f t="shared" si="58"/>
        <v>72686</v>
      </c>
      <c r="K645" t="str">
        <f t="shared" si="59"/>
        <v>SH0908-1981</v>
      </c>
    </row>
    <row r="646" spans="1:11" ht="15" customHeight="1" x14ac:dyDescent="0.35">
      <c r="A646">
        <f>'TI102'!A643</f>
        <v>2</v>
      </c>
      <c r="B646" s="26">
        <f>'TI102'!B643</f>
        <v>46273.6875</v>
      </c>
      <c r="C646">
        <f>'TI102'!C643</f>
        <v>11708211</v>
      </c>
      <c r="D646">
        <f>'TI102'!J643</f>
        <v>2</v>
      </c>
      <c r="E646">
        <f>'TI102'!Q643</f>
        <v>9</v>
      </c>
      <c r="F646" t="str">
        <f t="shared" ref="F646:F709" si="60">INDEX(OM_ORDER,MATCH(C646,OM_TID,0))</f>
        <v>60180</v>
      </c>
      <c r="G646">
        <f t="shared" ref="G646:G709" si="61">MATCH(F646,OR_ID,0)</f>
        <v>412</v>
      </c>
      <c r="H646" t="str">
        <f t="shared" ref="H646:H709" si="62">INDEX(OR_ORIG,G646)</f>
        <v>SH0908-1981</v>
      </c>
      <c r="I646" t="str">
        <f t="shared" ref="I646:I709" si="63">INDEX(OR_SHIP,G646)</f>
        <v>SH0908-1981</v>
      </c>
      <c r="J646" s="34">
        <f t="shared" ref="J646:J709" si="64">IF(INDEX(OR_MOVED,G646)="",DATE(2099,1,1),INDEX(OR_MOVED,G646))</f>
        <v>72686</v>
      </c>
      <c r="K646" t="str">
        <f t="shared" ref="K646:K709" si="65">IF(B646&gt;=J646,I646,H646)</f>
        <v>SH0908-1981</v>
      </c>
    </row>
    <row r="647" spans="1:11" ht="15" customHeight="1" x14ac:dyDescent="0.35">
      <c r="A647">
        <f>'TI102'!A644</f>
        <v>2</v>
      </c>
      <c r="B647" s="26">
        <f>'TI102'!B644</f>
        <v>46273.6875</v>
      </c>
      <c r="C647">
        <f>'TI102'!C644</f>
        <v>11708212</v>
      </c>
      <c r="D647">
        <f>'TI102'!J644</f>
        <v>2</v>
      </c>
      <c r="E647">
        <f>'TI102'!Q644</f>
        <v>8</v>
      </c>
      <c r="F647" t="str">
        <f t="shared" si="60"/>
        <v>60180</v>
      </c>
      <c r="G647">
        <f t="shared" si="61"/>
        <v>412</v>
      </c>
      <c r="H647" t="str">
        <f t="shared" si="62"/>
        <v>SH0908-1981</v>
      </c>
      <c r="I647" t="str">
        <f t="shared" si="63"/>
        <v>SH0908-1981</v>
      </c>
      <c r="J647" s="34">
        <f t="shared" si="64"/>
        <v>72686</v>
      </c>
      <c r="K647" t="str">
        <f t="shared" si="65"/>
        <v>SH0908-1981</v>
      </c>
    </row>
    <row r="648" spans="1:11" ht="15" customHeight="1" x14ac:dyDescent="0.35">
      <c r="A648">
        <f>'TI102'!A645</f>
        <v>2</v>
      </c>
      <c r="B648" s="26">
        <f>'TI102'!B645</f>
        <v>46273.6875</v>
      </c>
      <c r="C648">
        <f>'TI102'!C645</f>
        <v>11708221</v>
      </c>
      <c r="D648">
        <f>'TI102'!J645</f>
        <v>1</v>
      </c>
      <c r="E648">
        <f>'TI102'!Q645</f>
        <v>1</v>
      </c>
      <c r="F648" t="str">
        <f t="shared" si="60"/>
        <v>60198</v>
      </c>
      <c r="G648">
        <f t="shared" si="61"/>
        <v>65</v>
      </c>
      <c r="H648" t="str">
        <f t="shared" si="62"/>
        <v>SH0908-1019</v>
      </c>
      <c r="I648" t="str">
        <f t="shared" si="63"/>
        <v>SH0908-1019</v>
      </c>
      <c r="J648" s="34">
        <f t="shared" si="64"/>
        <v>72686</v>
      </c>
      <c r="K648" t="str">
        <f t="shared" si="65"/>
        <v>SH0908-1019</v>
      </c>
    </row>
    <row r="649" spans="1:11" ht="15" customHeight="1" x14ac:dyDescent="0.35">
      <c r="A649">
        <f>'TI102'!A646</f>
        <v>2</v>
      </c>
      <c r="B649" s="26">
        <f>'TI102'!B646</f>
        <v>46273.6875</v>
      </c>
      <c r="C649">
        <f>'TI102'!C646</f>
        <v>11708223</v>
      </c>
      <c r="D649">
        <f>'TI102'!J646</f>
        <v>3</v>
      </c>
      <c r="E649">
        <f>'TI102'!Q646</f>
        <v>1</v>
      </c>
      <c r="F649" t="str">
        <f t="shared" si="60"/>
        <v>60203</v>
      </c>
      <c r="G649">
        <f t="shared" si="61"/>
        <v>66</v>
      </c>
      <c r="H649" t="str">
        <f t="shared" si="62"/>
        <v>SH0908-1019</v>
      </c>
      <c r="I649" t="str">
        <f t="shared" si="63"/>
        <v>SH0908-1019</v>
      </c>
      <c r="J649" s="34">
        <f t="shared" si="64"/>
        <v>72686</v>
      </c>
      <c r="K649" t="str">
        <f t="shared" si="65"/>
        <v>SH0908-1019</v>
      </c>
    </row>
    <row r="650" spans="1:11" ht="15" customHeight="1" x14ac:dyDescent="0.35">
      <c r="A650">
        <f>'TI102'!A647</f>
        <v>2</v>
      </c>
      <c r="B650" s="26">
        <f>'TI102'!B647</f>
        <v>46273.6875</v>
      </c>
      <c r="C650">
        <f>'TI102'!C647</f>
        <v>11708224</v>
      </c>
      <c r="D650">
        <f>'TI102'!J647</f>
        <v>4</v>
      </c>
      <c r="E650">
        <f>'TI102'!Q647</f>
        <v>1</v>
      </c>
      <c r="F650" t="str">
        <f t="shared" si="60"/>
        <v>60207</v>
      </c>
      <c r="G650">
        <f t="shared" si="61"/>
        <v>229</v>
      </c>
      <c r="H650" t="str">
        <f t="shared" si="62"/>
        <v>SH0908-1042</v>
      </c>
      <c r="I650" t="str">
        <f t="shared" si="63"/>
        <v>SH0908-1042</v>
      </c>
      <c r="J650" s="34">
        <f t="shared" si="64"/>
        <v>72686</v>
      </c>
      <c r="K650" t="str">
        <f t="shared" si="65"/>
        <v>SH0908-1042</v>
      </c>
    </row>
    <row r="651" spans="1:11" ht="15" customHeight="1" x14ac:dyDescent="0.35">
      <c r="A651">
        <f>'TI102'!A648</f>
        <v>2</v>
      </c>
      <c r="B651" s="26">
        <f>'TI102'!B648</f>
        <v>46273.6875</v>
      </c>
      <c r="C651">
        <f>'TI102'!C648</f>
        <v>11708239</v>
      </c>
      <c r="D651">
        <f>'TI102'!J648</f>
        <v>1</v>
      </c>
      <c r="E651">
        <f>'TI102'!Q648</f>
        <v>2</v>
      </c>
      <c r="F651" t="str">
        <f t="shared" si="60"/>
        <v>60207</v>
      </c>
      <c r="G651">
        <f t="shared" si="61"/>
        <v>229</v>
      </c>
      <c r="H651" t="str">
        <f t="shared" si="62"/>
        <v>SH0908-1042</v>
      </c>
      <c r="I651" t="str">
        <f t="shared" si="63"/>
        <v>SH0908-1042</v>
      </c>
      <c r="J651" s="34">
        <f t="shared" si="64"/>
        <v>72686</v>
      </c>
      <c r="K651" t="str">
        <f t="shared" si="65"/>
        <v>SH0908-1042</v>
      </c>
    </row>
    <row r="652" spans="1:11" ht="15" customHeight="1" x14ac:dyDescent="0.35">
      <c r="A652">
        <f>'TI102'!A649</f>
        <v>2</v>
      </c>
      <c r="B652" s="26">
        <f>'TI102'!B649</f>
        <v>46273.6875</v>
      </c>
      <c r="C652">
        <f>'TI102'!C649</f>
        <v>11708240</v>
      </c>
      <c r="D652">
        <f>'TI102'!J649</f>
        <v>1</v>
      </c>
      <c r="E652">
        <f>'TI102'!Q649</f>
        <v>2</v>
      </c>
      <c r="F652" t="str">
        <f t="shared" si="60"/>
        <v>60207</v>
      </c>
      <c r="G652">
        <f t="shared" si="61"/>
        <v>229</v>
      </c>
      <c r="H652" t="str">
        <f t="shared" si="62"/>
        <v>SH0908-1042</v>
      </c>
      <c r="I652" t="str">
        <f t="shared" si="63"/>
        <v>SH0908-1042</v>
      </c>
      <c r="J652" s="34">
        <f t="shared" si="64"/>
        <v>72686</v>
      </c>
      <c r="K652" t="str">
        <f t="shared" si="65"/>
        <v>SH0908-1042</v>
      </c>
    </row>
    <row r="653" spans="1:11" ht="15" customHeight="1" x14ac:dyDescent="0.35">
      <c r="A653">
        <f>'TI102'!A650</f>
        <v>2</v>
      </c>
      <c r="B653" s="26">
        <f>'TI102'!B650</f>
        <v>46273.6875</v>
      </c>
      <c r="C653">
        <f>'TI102'!C650</f>
        <v>11708241</v>
      </c>
      <c r="D653">
        <f>'TI102'!J650</f>
        <v>1</v>
      </c>
      <c r="E653">
        <f>'TI102'!Q650</f>
        <v>1</v>
      </c>
      <c r="F653" t="str">
        <f t="shared" si="60"/>
        <v>60207</v>
      </c>
      <c r="G653">
        <f t="shared" si="61"/>
        <v>229</v>
      </c>
      <c r="H653" t="str">
        <f t="shared" si="62"/>
        <v>SH0908-1042</v>
      </c>
      <c r="I653" t="str">
        <f t="shared" si="63"/>
        <v>SH0908-1042</v>
      </c>
      <c r="J653" s="34">
        <f t="shared" si="64"/>
        <v>72686</v>
      </c>
      <c r="K653" t="str">
        <f t="shared" si="65"/>
        <v>SH0908-1042</v>
      </c>
    </row>
    <row r="654" spans="1:11" ht="15" customHeight="1" x14ac:dyDescent="0.35">
      <c r="A654">
        <f>'TI102'!A651</f>
        <v>2</v>
      </c>
      <c r="B654" s="26">
        <f>'TI102'!B651</f>
        <v>46273.6875</v>
      </c>
      <c r="C654">
        <f>'TI102'!C651</f>
        <v>11708242</v>
      </c>
      <c r="D654">
        <f>'TI102'!J651</f>
        <v>1</v>
      </c>
      <c r="E654">
        <f>'TI102'!Q651</f>
        <v>1</v>
      </c>
      <c r="F654" t="str">
        <f t="shared" si="60"/>
        <v>60207</v>
      </c>
      <c r="G654">
        <f t="shared" si="61"/>
        <v>229</v>
      </c>
      <c r="H654" t="str">
        <f t="shared" si="62"/>
        <v>SH0908-1042</v>
      </c>
      <c r="I654" t="str">
        <f t="shared" si="63"/>
        <v>SH0908-1042</v>
      </c>
      <c r="J654" s="34">
        <f t="shared" si="64"/>
        <v>72686</v>
      </c>
      <c r="K654" t="str">
        <f t="shared" si="65"/>
        <v>SH0908-1042</v>
      </c>
    </row>
    <row r="655" spans="1:11" ht="15" customHeight="1" x14ac:dyDescent="0.35">
      <c r="A655">
        <f>'TI102'!A652</f>
        <v>2</v>
      </c>
      <c r="B655" s="26">
        <f>'TI102'!B652</f>
        <v>46273.6875</v>
      </c>
      <c r="C655">
        <f>'TI102'!C652</f>
        <v>11708243</v>
      </c>
      <c r="D655">
        <f>'TI102'!J652</f>
        <v>1</v>
      </c>
      <c r="E655">
        <f>'TI102'!Q652</f>
        <v>6</v>
      </c>
      <c r="F655" t="str">
        <f t="shared" si="60"/>
        <v>60207</v>
      </c>
      <c r="G655">
        <f t="shared" si="61"/>
        <v>229</v>
      </c>
      <c r="H655" t="str">
        <f t="shared" si="62"/>
        <v>SH0908-1042</v>
      </c>
      <c r="I655" t="str">
        <f t="shared" si="63"/>
        <v>SH0908-1042</v>
      </c>
      <c r="J655" s="34">
        <f t="shared" si="64"/>
        <v>72686</v>
      </c>
      <c r="K655" t="str">
        <f t="shared" si="65"/>
        <v>SH0908-1042</v>
      </c>
    </row>
    <row r="656" spans="1:11" ht="15" customHeight="1" x14ac:dyDescent="0.35">
      <c r="A656">
        <f>'TI102'!A653</f>
        <v>2</v>
      </c>
      <c r="B656" s="26">
        <f>'TI102'!B653</f>
        <v>46273.6875</v>
      </c>
      <c r="C656">
        <f>'TI102'!C653</f>
        <v>11708244</v>
      </c>
      <c r="D656">
        <f>'TI102'!J653</f>
        <v>1</v>
      </c>
      <c r="E656">
        <f>'TI102'!Q653</f>
        <v>1</v>
      </c>
      <c r="F656" t="str">
        <f t="shared" si="60"/>
        <v>60207</v>
      </c>
      <c r="G656">
        <f t="shared" si="61"/>
        <v>229</v>
      </c>
      <c r="H656" t="str">
        <f t="shared" si="62"/>
        <v>SH0908-1042</v>
      </c>
      <c r="I656" t="str">
        <f t="shared" si="63"/>
        <v>SH0908-1042</v>
      </c>
      <c r="J656" s="34">
        <f t="shared" si="64"/>
        <v>72686</v>
      </c>
      <c r="K656" t="str">
        <f t="shared" si="65"/>
        <v>SH0908-1042</v>
      </c>
    </row>
    <row r="657" spans="1:11" ht="15" customHeight="1" x14ac:dyDescent="0.35">
      <c r="A657">
        <f>'TI102'!A654</f>
        <v>2</v>
      </c>
      <c r="B657" s="26">
        <f>'TI102'!B654</f>
        <v>46273.6875</v>
      </c>
      <c r="C657">
        <f>'TI102'!C654</f>
        <v>11708253</v>
      </c>
      <c r="D657">
        <f>'TI102'!J654</f>
        <v>4</v>
      </c>
      <c r="E657">
        <f>'TI102'!Q654</f>
        <v>1</v>
      </c>
      <c r="F657" t="str">
        <f t="shared" si="60"/>
        <v>60200</v>
      </c>
      <c r="G657">
        <f t="shared" si="61"/>
        <v>67</v>
      </c>
      <c r="H657" t="str">
        <f t="shared" si="62"/>
        <v>SH0908-1019</v>
      </c>
      <c r="I657" t="str">
        <f t="shared" si="63"/>
        <v>SH0908-1019</v>
      </c>
      <c r="J657" s="34">
        <f t="shared" si="64"/>
        <v>72686</v>
      </c>
      <c r="K657" t="str">
        <f t="shared" si="65"/>
        <v>SH0908-1019</v>
      </c>
    </row>
    <row r="658" spans="1:11" ht="15" customHeight="1" x14ac:dyDescent="0.35">
      <c r="A658">
        <f>'TI102'!A655</f>
        <v>2</v>
      </c>
      <c r="B658" s="26">
        <f>'TI102'!B655</f>
        <v>46273.6875</v>
      </c>
      <c r="C658">
        <f>'TI102'!C655</f>
        <v>11708265</v>
      </c>
      <c r="D658">
        <f>'TI102'!J655</f>
        <v>1</v>
      </c>
      <c r="E658">
        <f>'TI102'!Q655</f>
        <v>1</v>
      </c>
      <c r="F658" t="str">
        <f t="shared" si="60"/>
        <v>60200</v>
      </c>
      <c r="G658">
        <f t="shared" si="61"/>
        <v>67</v>
      </c>
      <c r="H658" t="str">
        <f t="shared" si="62"/>
        <v>SH0908-1019</v>
      </c>
      <c r="I658" t="str">
        <f t="shared" si="63"/>
        <v>SH0908-1019</v>
      </c>
      <c r="J658" s="34">
        <f t="shared" si="64"/>
        <v>72686</v>
      </c>
      <c r="K658" t="str">
        <f t="shared" si="65"/>
        <v>SH0908-1019</v>
      </c>
    </row>
    <row r="659" spans="1:11" ht="15" customHeight="1" x14ac:dyDescent="0.35">
      <c r="A659">
        <f>'TI102'!A656</f>
        <v>2</v>
      </c>
      <c r="B659" s="26">
        <f>'TI102'!B656</f>
        <v>46273.6875</v>
      </c>
      <c r="C659">
        <f>'TI102'!C656</f>
        <v>11708266</v>
      </c>
      <c r="D659">
        <f>'TI102'!J656</f>
        <v>1</v>
      </c>
      <c r="E659">
        <f>'TI102'!Q656</f>
        <v>2</v>
      </c>
      <c r="F659" t="str">
        <f t="shared" si="60"/>
        <v>60200</v>
      </c>
      <c r="G659">
        <f t="shared" si="61"/>
        <v>67</v>
      </c>
      <c r="H659" t="str">
        <f t="shared" si="62"/>
        <v>SH0908-1019</v>
      </c>
      <c r="I659" t="str">
        <f t="shared" si="63"/>
        <v>SH0908-1019</v>
      </c>
      <c r="J659" s="34">
        <f t="shared" si="64"/>
        <v>72686</v>
      </c>
      <c r="K659" t="str">
        <f t="shared" si="65"/>
        <v>SH0908-1019</v>
      </c>
    </row>
    <row r="660" spans="1:11" ht="15" customHeight="1" x14ac:dyDescent="0.35">
      <c r="A660">
        <f>'TI102'!A657</f>
        <v>2</v>
      </c>
      <c r="B660" s="26">
        <f>'TI102'!B657</f>
        <v>46273.6875</v>
      </c>
      <c r="C660">
        <f>'TI102'!C657</f>
        <v>11708267</v>
      </c>
      <c r="D660">
        <f>'TI102'!J657</f>
        <v>2</v>
      </c>
      <c r="E660">
        <f>'TI102'!Q657</f>
        <v>1</v>
      </c>
      <c r="F660" t="str">
        <f t="shared" si="60"/>
        <v>60200</v>
      </c>
      <c r="G660">
        <f t="shared" si="61"/>
        <v>67</v>
      </c>
      <c r="H660" t="str">
        <f t="shared" si="62"/>
        <v>SH0908-1019</v>
      </c>
      <c r="I660" t="str">
        <f t="shared" si="63"/>
        <v>SH0908-1019</v>
      </c>
      <c r="J660" s="34">
        <f t="shared" si="64"/>
        <v>72686</v>
      </c>
      <c r="K660" t="str">
        <f t="shared" si="65"/>
        <v>SH0908-1019</v>
      </c>
    </row>
    <row r="661" spans="1:11" ht="15" customHeight="1" x14ac:dyDescent="0.35">
      <c r="A661">
        <f>'TI102'!A658</f>
        <v>2</v>
      </c>
      <c r="B661" s="26">
        <f>'TI102'!B658</f>
        <v>46273.6875</v>
      </c>
      <c r="C661">
        <f>'TI102'!C658</f>
        <v>11708268</v>
      </c>
      <c r="D661">
        <f>'TI102'!J658</f>
        <v>2</v>
      </c>
      <c r="E661">
        <f>'TI102'!Q658</f>
        <v>3</v>
      </c>
      <c r="F661" t="str">
        <f t="shared" si="60"/>
        <v>60200</v>
      </c>
      <c r="G661">
        <f t="shared" si="61"/>
        <v>67</v>
      </c>
      <c r="H661" t="str">
        <f t="shared" si="62"/>
        <v>SH0908-1019</v>
      </c>
      <c r="I661" t="str">
        <f t="shared" si="63"/>
        <v>SH0908-1019</v>
      </c>
      <c r="J661" s="34">
        <f t="shared" si="64"/>
        <v>72686</v>
      </c>
      <c r="K661" t="str">
        <f t="shared" si="65"/>
        <v>SH0908-1019</v>
      </c>
    </row>
    <row r="662" spans="1:11" ht="15" customHeight="1" x14ac:dyDescent="0.35">
      <c r="A662">
        <f>'TI102'!A659</f>
        <v>2</v>
      </c>
      <c r="B662" s="26">
        <f>'TI102'!B659</f>
        <v>46273.6875</v>
      </c>
      <c r="C662">
        <f>'TI102'!C659</f>
        <v>11708283</v>
      </c>
      <c r="D662">
        <f>'TI102'!J659</f>
        <v>4</v>
      </c>
      <c r="E662">
        <f>'TI102'!Q659</f>
        <v>2</v>
      </c>
      <c r="F662" t="str">
        <f t="shared" si="60"/>
        <v>60217</v>
      </c>
      <c r="G662">
        <f t="shared" si="61"/>
        <v>270</v>
      </c>
      <c r="H662" t="str">
        <f t="shared" si="62"/>
        <v>SH0908-1051</v>
      </c>
      <c r="I662" t="str">
        <f t="shared" si="63"/>
        <v>SH0908-1051</v>
      </c>
      <c r="J662" s="34">
        <f t="shared" si="64"/>
        <v>72686</v>
      </c>
      <c r="K662" t="str">
        <f t="shared" si="65"/>
        <v>SH0908-1051</v>
      </c>
    </row>
    <row r="663" spans="1:11" ht="15" customHeight="1" x14ac:dyDescent="0.35">
      <c r="A663">
        <f>'TI102'!A660</f>
        <v>2</v>
      </c>
      <c r="B663" s="26">
        <f>'TI102'!B660</f>
        <v>46273.6875</v>
      </c>
      <c r="C663">
        <f>'TI102'!C660</f>
        <v>11708297</v>
      </c>
      <c r="D663">
        <f>'TI102'!J660</f>
        <v>1</v>
      </c>
      <c r="E663">
        <f>'TI102'!Q660</f>
        <v>1</v>
      </c>
      <c r="F663" t="str">
        <f t="shared" si="60"/>
        <v>60211</v>
      </c>
      <c r="G663">
        <f t="shared" si="61"/>
        <v>198</v>
      </c>
      <c r="H663" t="str">
        <f t="shared" si="62"/>
        <v>SH0908-1039</v>
      </c>
      <c r="I663" t="str">
        <f t="shared" si="63"/>
        <v>SH0908-1039</v>
      </c>
      <c r="J663" s="34">
        <f t="shared" si="64"/>
        <v>72686</v>
      </c>
      <c r="K663" t="str">
        <f t="shared" si="65"/>
        <v>SH0908-1039</v>
      </c>
    </row>
    <row r="664" spans="1:11" ht="15" customHeight="1" x14ac:dyDescent="0.35">
      <c r="A664">
        <f>'TI102'!A661</f>
        <v>2</v>
      </c>
      <c r="B664" s="26">
        <f>'TI102'!B661</f>
        <v>46273.6875</v>
      </c>
      <c r="C664">
        <f>'TI102'!C661</f>
        <v>11708298</v>
      </c>
      <c r="D664">
        <f>'TI102'!J661</f>
        <v>1</v>
      </c>
      <c r="E664">
        <f>'TI102'!Q661</f>
        <v>2</v>
      </c>
      <c r="F664" t="str">
        <f t="shared" si="60"/>
        <v>60217</v>
      </c>
      <c r="G664">
        <f t="shared" si="61"/>
        <v>270</v>
      </c>
      <c r="H664" t="str">
        <f t="shared" si="62"/>
        <v>SH0908-1051</v>
      </c>
      <c r="I664" t="str">
        <f t="shared" si="63"/>
        <v>SH0908-1051</v>
      </c>
      <c r="J664" s="34">
        <f t="shared" si="64"/>
        <v>72686</v>
      </c>
      <c r="K664" t="str">
        <f t="shared" si="65"/>
        <v>SH0908-1051</v>
      </c>
    </row>
    <row r="665" spans="1:11" ht="15" customHeight="1" x14ac:dyDescent="0.35">
      <c r="A665">
        <f>'TI102'!A662</f>
        <v>2</v>
      </c>
      <c r="B665" s="26">
        <f>'TI102'!B662</f>
        <v>46273.6875</v>
      </c>
      <c r="C665">
        <f>'TI102'!C662</f>
        <v>11708299</v>
      </c>
      <c r="D665">
        <f>'TI102'!J662</f>
        <v>1</v>
      </c>
      <c r="E665">
        <f>'TI102'!Q662</f>
        <v>1</v>
      </c>
      <c r="F665" t="str">
        <f t="shared" si="60"/>
        <v>60217</v>
      </c>
      <c r="G665">
        <f t="shared" si="61"/>
        <v>270</v>
      </c>
      <c r="H665" t="str">
        <f t="shared" si="62"/>
        <v>SH0908-1051</v>
      </c>
      <c r="I665" t="str">
        <f t="shared" si="63"/>
        <v>SH0908-1051</v>
      </c>
      <c r="J665" s="34">
        <f t="shared" si="64"/>
        <v>72686</v>
      </c>
      <c r="K665" t="str">
        <f t="shared" si="65"/>
        <v>SH0908-1051</v>
      </c>
    </row>
    <row r="666" spans="1:11" ht="15" customHeight="1" x14ac:dyDescent="0.35">
      <c r="A666">
        <f>'TI102'!A663</f>
        <v>2</v>
      </c>
      <c r="B666" s="26">
        <f>'TI102'!B663</f>
        <v>46273.6875</v>
      </c>
      <c r="C666">
        <f>'TI102'!C663</f>
        <v>11708300</v>
      </c>
      <c r="D666">
        <f>'TI102'!J663</f>
        <v>1</v>
      </c>
      <c r="E666">
        <f>'TI102'!Q663</f>
        <v>1</v>
      </c>
      <c r="F666" t="str">
        <f t="shared" si="60"/>
        <v>60217</v>
      </c>
      <c r="G666">
        <f t="shared" si="61"/>
        <v>270</v>
      </c>
      <c r="H666" t="str">
        <f t="shared" si="62"/>
        <v>SH0908-1051</v>
      </c>
      <c r="I666" t="str">
        <f t="shared" si="63"/>
        <v>SH0908-1051</v>
      </c>
      <c r="J666" s="34">
        <f t="shared" si="64"/>
        <v>72686</v>
      </c>
      <c r="K666" t="str">
        <f t="shared" si="65"/>
        <v>SH0908-1051</v>
      </c>
    </row>
    <row r="667" spans="1:11" ht="15" customHeight="1" x14ac:dyDescent="0.35">
      <c r="A667">
        <f>'TI102'!A664</f>
        <v>2</v>
      </c>
      <c r="B667" s="26">
        <f>'TI102'!B664</f>
        <v>46273.6875</v>
      </c>
      <c r="C667">
        <f>'TI102'!C664</f>
        <v>11708301</v>
      </c>
      <c r="D667">
        <f>'TI102'!J664</f>
        <v>1</v>
      </c>
      <c r="E667">
        <f>'TI102'!Q664</f>
        <v>1</v>
      </c>
      <c r="F667" t="str">
        <f t="shared" si="60"/>
        <v>60217</v>
      </c>
      <c r="G667">
        <f t="shared" si="61"/>
        <v>270</v>
      </c>
      <c r="H667" t="str">
        <f t="shared" si="62"/>
        <v>SH0908-1051</v>
      </c>
      <c r="I667" t="str">
        <f t="shared" si="63"/>
        <v>SH0908-1051</v>
      </c>
      <c r="J667" s="34">
        <f t="shared" si="64"/>
        <v>72686</v>
      </c>
      <c r="K667" t="str">
        <f t="shared" si="65"/>
        <v>SH0908-1051</v>
      </c>
    </row>
    <row r="668" spans="1:11" ht="15" customHeight="1" x14ac:dyDescent="0.35">
      <c r="A668">
        <f>'TI102'!A665</f>
        <v>2</v>
      </c>
      <c r="B668" s="26">
        <f>'TI102'!B665</f>
        <v>46273.6875</v>
      </c>
      <c r="C668">
        <f>'TI102'!C665</f>
        <v>11708302</v>
      </c>
      <c r="D668">
        <f>'TI102'!J665</f>
        <v>1</v>
      </c>
      <c r="E668">
        <f>'TI102'!Q665</f>
        <v>1</v>
      </c>
      <c r="F668" t="str">
        <f t="shared" si="60"/>
        <v>60217</v>
      </c>
      <c r="G668">
        <f t="shared" si="61"/>
        <v>270</v>
      </c>
      <c r="H668" t="str">
        <f t="shared" si="62"/>
        <v>SH0908-1051</v>
      </c>
      <c r="I668" t="str">
        <f t="shared" si="63"/>
        <v>SH0908-1051</v>
      </c>
      <c r="J668" s="34">
        <f t="shared" si="64"/>
        <v>72686</v>
      </c>
      <c r="K668" t="str">
        <f t="shared" si="65"/>
        <v>SH0908-1051</v>
      </c>
    </row>
    <row r="669" spans="1:11" ht="15" customHeight="1" x14ac:dyDescent="0.35">
      <c r="A669">
        <f>'TI102'!A666</f>
        <v>2</v>
      </c>
      <c r="B669" s="26">
        <f>'TI102'!B666</f>
        <v>46273.6875</v>
      </c>
      <c r="C669">
        <f>'TI102'!C666</f>
        <v>11708303</v>
      </c>
      <c r="D669">
        <f>'TI102'!J666</f>
        <v>1</v>
      </c>
      <c r="E669">
        <f>'TI102'!Q666</f>
        <v>1</v>
      </c>
      <c r="F669" t="str">
        <f t="shared" si="60"/>
        <v>60217</v>
      </c>
      <c r="G669">
        <f t="shared" si="61"/>
        <v>270</v>
      </c>
      <c r="H669" t="str">
        <f t="shared" si="62"/>
        <v>SH0908-1051</v>
      </c>
      <c r="I669" t="str">
        <f t="shared" si="63"/>
        <v>SH0908-1051</v>
      </c>
      <c r="J669" s="34">
        <f t="shared" si="64"/>
        <v>72686</v>
      </c>
      <c r="K669" t="str">
        <f t="shared" si="65"/>
        <v>SH0908-1051</v>
      </c>
    </row>
    <row r="670" spans="1:11" ht="15" customHeight="1" x14ac:dyDescent="0.35">
      <c r="A670">
        <f>'TI102'!A667</f>
        <v>2</v>
      </c>
      <c r="B670" s="26">
        <f>'TI102'!B667</f>
        <v>46273.6875</v>
      </c>
      <c r="C670">
        <f>'TI102'!C667</f>
        <v>11708313</v>
      </c>
      <c r="D670">
        <f>'TI102'!J667</f>
        <v>3</v>
      </c>
      <c r="E670">
        <f>'TI102'!Q667</f>
        <v>1</v>
      </c>
      <c r="F670" t="str">
        <f t="shared" si="60"/>
        <v>60225</v>
      </c>
      <c r="G670">
        <f t="shared" si="61"/>
        <v>295</v>
      </c>
      <c r="H670" t="str">
        <f t="shared" si="62"/>
        <v>SH0908-1057</v>
      </c>
      <c r="I670" t="str">
        <f t="shared" si="63"/>
        <v>SH0908-1057</v>
      </c>
      <c r="J670" s="34">
        <f t="shared" si="64"/>
        <v>72686</v>
      </c>
      <c r="K670" t="str">
        <f t="shared" si="65"/>
        <v>SH0908-1057</v>
      </c>
    </row>
    <row r="671" spans="1:11" ht="15" customHeight="1" x14ac:dyDescent="0.35">
      <c r="A671">
        <f>'TI102'!A668</f>
        <v>2</v>
      </c>
      <c r="B671" s="26">
        <f>'TI102'!B668</f>
        <v>46273.6875</v>
      </c>
      <c r="C671">
        <f>'TI102'!C668</f>
        <v>11708314</v>
      </c>
      <c r="D671">
        <f>'TI102'!J668</f>
        <v>3</v>
      </c>
      <c r="E671">
        <f>'TI102'!Q668</f>
        <v>1</v>
      </c>
      <c r="F671" t="str">
        <f t="shared" si="60"/>
        <v>60225</v>
      </c>
      <c r="G671">
        <f t="shared" si="61"/>
        <v>295</v>
      </c>
      <c r="H671" t="str">
        <f t="shared" si="62"/>
        <v>SH0908-1057</v>
      </c>
      <c r="I671" t="str">
        <f t="shared" si="63"/>
        <v>SH0908-1057</v>
      </c>
      <c r="J671" s="34">
        <f t="shared" si="64"/>
        <v>72686</v>
      </c>
      <c r="K671" t="str">
        <f t="shared" si="65"/>
        <v>SH0908-1057</v>
      </c>
    </row>
    <row r="672" spans="1:11" ht="15" customHeight="1" x14ac:dyDescent="0.35">
      <c r="A672">
        <f>'TI102'!A669</f>
        <v>2</v>
      </c>
      <c r="B672" s="26">
        <f>'TI102'!B669</f>
        <v>46273.6875</v>
      </c>
      <c r="C672">
        <f>'TI102'!C669</f>
        <v>11708315</v>
      </c>
      <c r="D672">
        <f>'TI102'!J669</f>
        <v>3</v>
      </c>
      <c r="E672">
        <f>'TI102'!Q669</f>
        <v>1</v>
      </c>
      <c r="F672" t="str">
        <f t="shared" si="60"/>
        <v>60232</v>
      </c>
      <c r="G672">
        <f t="shared" si="61"/>
        <v>340</v>
      </c>
      <c r="H672" t="str">
        <f t="shared" si="62"/>
        <v>SH0908-1080</v>
      </c>
      <c r="I672" t="str">
        <f t="shared" si="63"/>
        <v>SH0908-1080</v>
      </c>
      <c r="J672" s="34">
        <f t="shared" si="64"/>
        <v>72686</v>
      </c>
      <c r="K672" t="str">
        <f t="shared" si="65"/>
        <v>SH0908-1080</v>
      </c>
    </row>
    <row r="673" spans="1:11" ht="15" customHeight="1" x14ac:dyDescent="0.35">
      <c r="A673">
        <f>'TI102'!A670</f>
        <v>2</v>
      </c>
      <c r="B673" s="26">
        <f>'TI102'!B670</f>
        <v>46273.6875</v>
      </c>
      <c r="C673">
        <f>'TI102'!C670</f>
        <v>11708316</v>
      </c>
      <c r="D673">
        <f>'TI102'!J670</f>
        <v>3</v>
      </c>
      <c r="E673">
        <f>'TI102'!Q670</f>
        <v>8</v>
      </c>
      <c r="F673" t="str">
        <f t="shared" si="60"/>
        <v>60232</v>
      </c>
      <c r="G673">
        <f t="shared" si="61"/>
        <v>340</v>
      </c>
      <c r="H673" t="str">
        <f t="shared" si="62"/>
        <v>SH0908-1080</v>
      </c>
      <c r="I673" t="str">
        <f t="shared" si="63"/>
        <v>SH0908-1080</v>
      </c>
      <c r="J673" s="34">
        <f t="shared" si="64"/>
        <v>72686</v>
      </c>
      <c r="K673" t="str">
        <f t="shared" si="65"/>
        <v>SH0908-1080</v>
      </c>
    </row>
    <row r="674" spans="1:11" ht="15" customHeight="1" x14ac:dyDescent="0.35">
      <c r="A674">
        <f>'TI102'!A671</f>
        <v>2</v>
      </c>
      <c r="B674" s="26">
        <f>'TI102'!B671</f>
        <v>46273.6875</v>
      </c>
      <c r="C674">
        <f>'TI102'!C671</f>
        <v>11708317</v>
      </c>
      <c r="D674">
        <f>'TI102'!J671</f>
        <v>3</v>
      </c>
      <c r="E674">
        <f>'TI102'!Q671</f>
        <v>2</v>
      </c>
      <c r="F674" t="str">
        <f t="shared" si="60"/>
        <v>60232</v>
      </c>
      <c r="G674">
        <f t="shared" si="61"/>
        <v>340</v>
      </c>
      <c r="H674" t="str">
        <f t="shared" si="62"/>
        <v>SH0908-1080</v>
      </c>
      <c r="I674" t="str">
        <f t="shared" si="63"/>
        <v>SH0908-1080</v>
      </c>
      <c r="J674" s="34">
        <f t="shared" si="64"/>
        <v>72686</v>
      </c>
      <c r="K674" t="str">
        <f t="shared" si="65"/>
        <v>SH0908-1080</v>
      </c>
    </row>
    <row r="675" spans="1:11" ht="15" customHeight="1" x14ac:dyDescent="0.35">
      <c r="A675">
        <f>'TI102'!A672</f>
        <v>2</v>
      </c>
      <c r="B675" s="26">
        <f>'TI102'!B672</f>
        <v>46273.6875</v>
      </c>
      <c r="C675">
        <f>'TI102'!C672</f>
        <v>11708318</v>
      </c>
      <c r="D675">
        <f>'TI102'!J672</f>
        <v>3</v>
      </c>
      <c r="E675">
        <f>'TI102'!Q672</f>
        <v>1</v>
      </c>
      <c r="F675" t="str">
        <f t="shared" si="60"/>
        <v>60232</v>
      </c>
      <c r="G675">
        <f t="shared" si="61"/>
        <v>340</v>
      </c>
      <c r="H675" t="str">
        <f t="shared" si="62"/>
        <v>SH0908-1080</v>
      </c>
      <c r="I675" t="str">
        <f t="shared" si="63"/>
        <v>SH0908-1080</v>
      </c>
      <c r="J675" s="34">
        <f t="shared" si="64"/>
        <v>72686</v>
      </c>
      <c r="K675" t="str">
        <f t="shared" si="65"/>
        <v>SH0908-1080</v>
      </c>
    </row>
    <row r="676" spans="1:11" ht="15" customHeight="1" x14ac:dyDescent="0.35">
      <c r="A676">
        <f>'TI102'!A673</f>
        <v>2</v>
      </c>
      <c r="B676" s="26">
        <f>'TI102'!B673</f>
        <v>46273.6875</v>
      </c>
      <c r="C676">
        <f>'TI102'!C673</f>
        <v>11708319</v>
      </c>
      <c r="D676">
        <f>'TI102'!J673</f>
        <v>3</v>
      </c>
      <c r="E676">
        <f>'TI102'!Q673</f>
        <v>1</v>
      </c>
      <c r="F676" t="str">
        <f t="shared" si="60"/>
        <v>60232</v>
      </c>
      <c r="G676">
        <f t="shared" si="61"/>
        <v>340</v>
      </c>
      <c r="H676" t="str">
        <f t="shared" si="62"/>
        <v>SH0908-1080</v>
      </c>
      <c r="I676" t="str">
        <f t="shared" si="63"/>
        <v>SH0908-1080</v>
      </c>
      <c r="J676" s="34">
        <f t="shared" si="64"/>
        <v>72686</v>
      </c>
      <c r="K676" t="str">
        <f t="shared" si="65"/>
        <v>SH0908-1080</v>
      </c>
    </row>
    <row r="677" spans="1:11" ht="15" customHeight="1" x14ac:dyDescent="0.35">
      <c r="A677">
        <f>'TI102'!A674</f>
        <v>2</v>
      </c>
      <c r="B677" s="26">
        <f>'TI102'!B674</f>
        <v>46273.6875</v>
      </c>
      <c r="C677">
        <f>'TI102'!C674</f>
        <v>11708320</v>
      </c>
      <c r="D677">
        <f>'TI102'!J674</f>
        <v>3</v>
      </c>
      <c r="E677">
        <f>'TI102'!Q674</f>
        <v>1</v>
      </c>
      <c r="F677" t="str">
        <f t="shared" si="60"/>
        <v>60240</v>
      </c>
      <c r="G677">
        <f t="shared" si="61"/>
        <v>296</v>
      </c>
      <c r="H677" t="str">
        <f t="shared" si="62"/>
        <v>SH0908-1057</v>
      </c>
      <c r="I677" t="str">
        <f t="shared" si="63"/>
        <v>SH0908-1057</v>
      </c>
      <c r="J677" s="34">
        <f t="shared" si="64"/>
        <v>72686</v>
      </c>
      <c r="K677" t="str">
        <f t="shared" si="65"/>
        <v>SH0908-1057</v>
      </c>
    </row>
    <row r="678" spans="1:11" ht="15" customHeight="1" x14ac:dyDescent="0.35">
      <c r="A678">
        <f>'TI102'!A675</f>
        <v>2</v>
      </c>
      <c r="B678" s="26">
        <f>'TI102'!B675</f>
        <v>46273.6875</v>
      </c>
      <c r="C678">
        <f>'TI102'!C675</f>
        <v>11708335</v>
      </c>
      <c r="D678">
        <f>'TI102'!J675</f>
        <v>1</v>
      </c>
      <c r="E678">
        <f>'TI102'!Q675</f>
        <v>1</v>
      </c>
      <c r="F678" t="str">
        <f t="shared" si="60"/>
        <v>60236</v>
      </c>
      <c r="G678">
        <f t="shared" si="61"/>
        <v>379</v>
      </c>
      <c r="H678" t="str">
        <f t="shared" si="62"/>
        <v>SH0908-1888</v>
      </c>
      <c r="I678" t="str">
        <f t="shared" si="63"/>
        <v>SH0908-1888</v>
      </c>
      <c r="J678" s="34">
        <f t="shared" si="64"/>
        <v>72686</v>
      </c>
      <c r="K678" t="str">
        <f t="shared" si="65"/>
        <v>SH0908-1888</v>
      </c>
    </row>
    <row r="679" spans="1:11" ht="15" customHeight="1" x14ac:dyDescent="0.35">
      <c r="A679">
        <f>'TI102'!A676</f>
        <v>2</v>
      </c>
      <c r="B679" s="26">
        <f>'TI102'!B676</f>
        <v>46273.6875</v>
      </c>
      <c r="C679">
        <f>'TI102'!C676</f>
        <v>11708336</v>
      </c>
      <c r="D679">
        <f>'TI102'!J676</f>
        <v>1</v>
      </c>
      <c r="E679">
        <f>'TI102'!Q676</f>
        <v>2</v>
      </c>
      <c r="F679" t="str">
        <f t="shared" si="60"/>
        <v>60236</v>
      </c>
      <c r="G679">
        <f t="shared" si="61"/>
        <v>379</v>
      </c>
      <c r="H679" t="str">
        <f t="shared" si="62"/>
        <v>SH0908-1888</v>
      </c>
      <c r="I679" t="str">
        <f t="shared" si="63"/>
        <v>SH0908-1888</v>
      </c>
      <c r="J679" s="34">
        <f t="shared" si="64"/>
        <v>72686</v>
      </c>
      <c r="K679" t="str">
        <f t="shared" si="65"/>
        <v>SH0908-1888</v>
      </c>
    </row>
    <row r="680" spans="1:11" ht="15" customHeight="1" x14ac:dyDescent="0.35">
      <c r="A680">
        <f>'TI102'!A677</f>
        <v>2</v>
      </c>
      <c r="B680" s="26">
        <f>'TI102'!B677</f>
        <v>46273.6875</v>
      </c>
      <c r="C680">
        <f>'TI102'!C677</f>
        <v>11708337</v>
      </c>
      <c r="D680">
        <f>'TI102'!J677</f>
        <v>1</v>
      </c>
      <c r="E680">
        <f>'TI102'!Q677</f>
        <v>1</v>
      </c>
      <c r="F680" t="str">
        <f t="shared" si="60"/>
        <v>60236</v>
      </c>
      <c r="G680">
        <f t="shared" si="61"/>
        <v>379</v>
      </c>
      <c r="H680" t="str">
        <f t="shared" si="62"/>
        <v>SH0908-1888</v>
      </c>
      <c r="I680" t="str">
        <f t="shared" si="63"/>
        <v>SH0908-1888</v>
      </c>
      <c r="J680" s="34">
        <f t="shared" si="64"/>
        <v>72686</v>
      </c>
      <c r="K680" t="str">
        <f t="shared" si="65"/>
        <v>SH0908-1888</v>
      </c>
    </row>
    <row r="681" spans="1:11" ht="15" customHeight="1" x14ac:dyDescent="0.35">
      <c r="A681">
        <f>'TI102'!A678</f>
        <v>2</v>
      </c>
      <c r="B681" s="26">
        <f>'TI102'!B678</f>
        <v>46273.6875</v>
      </c>
      <c r="C681">
        <f>'TI102'!C678</f>
        <v>11708352</v>
      </c>
      <c r="D681">
        <f>'TI102'!J678</f>
        <v>2</v>
      </c>
      <c r="E681">
        <f>'TI102'!Q678</f>
        <v>2</v>
      </c>
      <c r="F681" t="str">
        <f t="shared" si="60"/>
        <v>60244</v>
      </c>
      <c r="G681">
        <f t="shared" si="61"/>
        <v>306</v>
      </c>
      <c r="H681" t="str">
        <f t="shared" si="62"/>
        <v>SH0908-1063</v>
      </c>
      <c r="I681" t="str">
        <f t="shared" si="63"/>
        <v>SH0908-1063</v>
      </c>
      <c r="J681" s="34">
        <f t="shared" si="64"/>
        <v>72686</v>
      </c>
      <c r="K681" t="str">
        <f t="shared" si="65"/>
        <v>SH0908-1063</v>
      </c>
    </row>
    <row r="682" spans="1:11" ht="15" customHeight="1" x14ac:dyDescent="0.35">
      <c r="A682">
        <f>'TI102'!A679</f>
        <v>2</v>
      </c>
      <c r="B682" s="26">
        <f>'TI102'!B679</f>
        <v>46273.6875</v>
      </c>
      <c r="C682">
        <f>'TI102'!C679</f>
        <v>11708353</v>
      </c>
      <c r="D682">
        <f>'TI102'!J679</f>
        <v>2</v>
      </c>
      <c r="E682">
        <f>'TI102'!Q679</f>
        <v>2</v>
      </c>
      <c r="F682" t="str">
        <f t="shared" si="60"/>
        <v>60244</v>
      </c>
      <c r="G682">
        <f t="shared" si="61"/>
        <v>306</v>
      </c>
      <c r="H682" t="str">
        <f t="shared" si="62"/>
        <v>SH0908-1063</v>
      </c>
      <c r="I682" t="str">
        <f t="shared" si="63"/>
        <v>SH0908-1063</v>
      </c>
      <c r="J682" s="34">
        <f t="shared" si="64"/>
        <v>72686</v>
      </c>
      <c r="K682" t="str">
        <f t="shared" si="65"/>
        <v>SH0908-1063</v>
      </c>
    </row>
    <row r="683" spans="1:11" ht="15" customHeight="1" x14ac:dyDescent="0.35">
      <c r="A683">
        <f>'TI102'!A680</f>
        <v>2</v>
      </c>
      <c r="B683" s="26">
        <f>'TI102'!B680</f>
        <v>46273.6875</v>
      </c>
      <c r="C683">
        <f>'TI102'!C680</f>
        <v>11708354</v>
      </c>
      <c r="D683">
        <f>'TI102'!J680</f>
        <v>2</v>
      </c>
      <c r="E683">
        <f>'TI102'!Q680</f>
        <v>3</v>
      </c>
      <c r="F683" t="str">
        <f t="shared" si="60"/>
        <v>60250</v>
      </c>
      <c r="G683">
        <f t="shared" si="61"/>
        <v>341</v>
      </c>
      <c r="H683" t="str">
        <f t="shared" si="62"/>
        <v>SH0908-1080</v>
      </c>
      <c r="I683" t="str">
        <f t="shared" si="63"/>
        <v>SH0908-1080</v>
      </c>
      <c r="J683" s="34">
        <f t="shared" si="64"/>
        <v>72686</v>
      </c>
      <c r="K683" t="str">
        <f t="shared" si="65"/>
        <v>SH0908-1080</v>
      </c>
    </row>
    <row r="684" spans="1:11" ht="15" customHeight="1" x14ac:dyDescent="0.35">
      <c r="A684">
        <f>'TI102'!A681</f>
        <v>2</v>
      </c>
      <c r="B684" s="26">
        <f>'TI102'!B681</f>
        <v>46273.6875</v>
      </c>
      <c r="C684">
        <f>'TI102'!C681</f>
        <v>11708369</v>
      </c>
      <c r="D684">
        <f>'TI102'!J681</f>
        <v>3</v>
      </c>
      <c r="E684">
        <f>'TI102'!Q681</f>
        <v>1</v>
      </c>
      <c r="F684" t="str">
        <f t="shared" si="60"/>
        <v>60254</v>
      </c>
      <c r="G684">
        <f t="shared" si="61"/>
        <v>297</v>
      </c>
      <c r="H684" t="str">
        <f t="shared" si="62"/>
        <v>SH0908-1057</v>
      </c>
      <c r="I684" t="str">
        <f t="shared" si="63"/>
        <v>SH0908-1057</v>
      </c>
      <c r="J684" s="34">
        <f t="shared" si="64"/>
        <v>72686</v>
      </c>
      <c r="K684" t="str">
        <f t="shared" si="65"/>
        <v>SH0908-1057</v>
      </c>
    </row>
    <row r="685" spans="1:11" ht="15" customHeight="1" x14ac:dyDescent="0.35">
      <c r="A685">
        <f>'TI102'!A682</f>
        <v>2</v>
      </c>
      <c r="B685" s="26">
        <f>'TI102'!B682</f>
        <v>46273.6875</v>
      </c>
      <c r="C685">
        <f>'TI102'!C682</f>
        <v>11708396</v>
      </c>
      <c r="D685">
        <f>'TI102'!J682</f>
        <v>4</v>
      </c>
      <c r="E685">
        <f>'TI102'!Q682</f>
        <v>1</v>
      </c>
      <c r="F685" t="str">
        <f t="shared" si="60"/>
        <v>60272</v>
      </c>
      <c r="G685">
        <f t="shared" si="61"/>
        <v>155</v>
      </c>
      <c r="H685" t="str">
        <f t="shared" si="62"/>
        <v>SH0908-1034</v>
      </c>
      <c r="I685" t="str">
        <f t="shared" si="63"/>
        <v>SH0908-1034</v>
      </c>
      <c r="J685" s="34">
        <f t="shared" si="64"/>
        <v>72686</v>
      </c>
      <c r="K685" t="str">
        <f t="shared" si="65"/>
        <v>SH0908-1034</v>
      </c>
    </row>
    <row r="686" spans="1:11" ht="15" customHeight="1" x14ac:dyDescent="0.35">
      <c r="A686">
        <f>'TI102'!A683</f>
        <v>2</v>
      </c>
      <c r="B686" s="26">
        <f>'TI102'!B683</f>
        <v>46273.6875</v>
      </c>
      <c r="C686">
        <f>'TI102'!C683</f>
        <v>11708407</v>
      </c>
      <c r="D686">
        <f>'TI102'!J683</f>
        <v>3</v>
      </c>
      <c r="E686">
        <f>'TI102'!Q683</f>
        <v>1</v>
      </c>
      <c r="F686" t="str">
        <f t="shared" si="60"/>
        <v>60264</v>
      </c>
      <c r="G686">
        <f t="shared" si="61"/>
        <v>298</v>
      </c>
      <c r="H686" t="str">
        <f t="shared" si="62"/>
        <v>SH0908-1057</v>
      </c>
      <c r="I686" t="str">
        <f t="shared" si="63"/>
        <v>SH0908-1057</v>
      </c>
      <c r="J686" s="34">
        <f t="shared" si="64"/>
        <v>72686</v>
      </c>
      <c r="K686" t="str">
        <f t="shared" si="65"/>
        <v>SH0908-1057</v>
      </c>
    </row>
    <row r="687" spans="1:11" ht="15" customHeight="1" x14ac:dyDescent="0.35">
      <c r="A687">
        <f>'TI102'!A684</f>
        <v>2</v>
      </c>
      <c r="B687" s="26">
        <f>'TI102'!B684</f>
        <v>46273.6875</v>
      </c>
      <c r="C687">
        <f>'TI102'!C684</f>
        <v>11708408</v>
      </c>
      <c r="D687">
        <f>'TI102'!J684</f>
        <v>2</v>
      </c>
      <c r="E687">
        <f>'TI102'!Q684</f>
        <v>3</v>
      </c>
      <c r="F687" t="str">
        <f t="shared" si="60"/>
        <v>60272</v>
      </c>
      <c r="G687">
        <f t="shared" si="61"/>
        <v>155</v>
      </c>
      <c r="H687" t="str">
        <f t="shared" si="62"/>
        <v>SH0908-1034</v>
      </c>
      <c r="I687" t="str">
        <f t="shared" si="63"/>
        <v>SH0908-1034</v>
      </c>
      <c r="J687" s="34">
        <f t="shared" si="64"/>
        <v>72686</v>
      </c>
      <c r="K687" t="str">
        <f t="shared" si="65"/>
        <v>SH0908-1034</v>
      </c>
    </row>
    <row r="688" spans="1:11" ht="15" customHeight="1" x14ac:dyDescent="0.35">
      <c r="A688">
        <f>'TI102'!A685</f>
        <v>2</v>
      </c>
      <c r="B688" s="26">
        <f>'TI102'!B685</f>
        <v>46273.6875</v>
      </c>
      <c r="C688">
        <f>'TI102'!C685</f>
        <v>11708409</v>
      </c>
      <c r="D688">
        <f>'TI102'!J685</f>
        <v>1</v>
      </c>
      <c r="E688">
        <f>'TI102'!Q685</f>
        <v>1</v>
      </c>
      <c r="F688" t="str">
        <f t="shared" si="60"/>
        <v>60271</v>
      </c>
      <c r="G688">
        <f t="shared" si="61"/>
        <v>262</v>
      </c>
      <c r="H688" t="str">
        <f t="shared" si="62"/>
        <v>SH0908-1048</v>
      </c>
      <c r="I688" t="str">
        <f t="shared" si="63"/>
        <v>SH0908-1048</v>
      </c>
      <c r="J688" s="34">
        <f t="shared" si="64"/>
        <v>72686</v>
      </c>
      <c r="K688" t="str">
        <f t="shared" si="65"/>
        <v>SH0908-1048</v>
      </c>
    </row>
    <row r="689" spans="1:11" ht="15" customHeight="1" x14ac:dyDescent="0.35">
      <c r="A689">
        <f>'TI102'!A686</f>
        <v>2</v>
      </c>
      <c r="B689" s="26">
        <f>'TI102'!B686</f>
        <v>46273.6875</v>
      </c>
      <c r="C689">
        <f>'TI102'!C686</f>
        <v>11708424</v>
      </c>
      <c r="D689">
        <f>'TI102'!J686</f>
        <v>1</v>
      </c>
      <c r="E689">
        <f>'TI102'!Q686</f>
        <v>3</v>
      </c>
      <c r="F689" t="str">
        <f t="shared" si="60"/>
        <v>60273</v>
      </c>
      <c r="G689">
        <f t="shared" si="61"/>
        <v>35</v>
      </c>
      <c r="H689" t="str">
        <f t="shared" si="62"/>
        <v>SH0908-1011</v>
      </c>
      <c r="I689" t="str">
        <f t="shared" si="63"/>
        <v>SH0908-1011</v>
      </c>
      <c r="J689" s="34">
        <f t="shared" si="64"/>
        <v>72686</v>
      </c>
      <c r="K689" t="str">
        <f t="shared" si="65"/>
        <v>SH0908-1011</v>
      </c>
    </row>
    <row r="690" spans="1:11" ht="15" customHeight="1" x14ac:dyDescent="0.35">
      <c r="A690">
        <f>'TI102'!A687</f>
        <v>2</v>
      </c>
      <c r="B690" s="26">
        <f>'TI102'!B687</f>
        <v>46273.6875</v>
      </c>
      <c r="C690">
        <f>'TI102'!C687</f>
        <v>11708426</v>
      </c>
      <c r="D690">
        <f>'TI102'!J687</f>
        <v>4</v>
      </c>
      <c r="E690">
        <f>'TI102'!Q687</f>
        <v>1</v>
      </c>
      <c r="F690" t="str">
        <f t="shared" si="60"/>
        <v>60275</v>
      </c>
      <c r="G690">
        <f t="shared" si="61"/>
        <v>36</v>
      </c>
      <c r="H690" t="str">
        <f t="shared" si="62"/>
        <v>SH0908-1011</v>
      </c>
      <c r="I690" t="str">
        <f t="shared" si="63"/>
        <v>SH0908-1011</v>
      </c>
      <c r="J690" s="34">
        <f t="shared" si="64"/>
        <v>72686</v>
      </c>
      <c r="K690" t="str">
        <f t="shared" si="65"/>
        <v>SH0908-1011</v>
      </c>
    </row>
    <row r="691" spans="1:11" ht="15" customHeight="1" x14ac:dyDescent="0.35">
      <c r="A691">
        <f>'TI102'!A688</f>
        <v>2</v>
      </c>
      <c r="B691" s="26">
        <f>'TI102'!B688</f>
        <v>46273.6875</v>
      </c>
      <c r="C691">
        <f>'TI102'!C688</f>
        <v>11708435</v>
      </c>
      <c r="D691">
        <f>'TI102'!J688</f>
        <v>1</v>
      </c>
      <c r="E691">
        <f>'TI102'!Q688</f>
        <v>2</v>
      </c>
      <c r="F691" t="str">
        <f t="shared" si="60"/>
        <v>60275</v>
      </c>
      <c r="G691">
        <f t="shared" si="61"/>
        <v>36</v>
      </c>
      <c r="H691" t="str">
        <f t="shared" si="62"/>
        <v>SH0908-1011</v>
      </c>
      <c r="I691" t="str">
        <f t="shared" si="63"/>
        <v>SH0908-1011</v>
      </c>
      <c r="J691" s="34">
        <f t="shared" si="64"/>
        <v>72686</v>
      </c>
      <c r="K691" t="str">
        <f t="shared" si="65"/>
        <v>SH0908-1011</v>
      </c>
    </row>
    <row r="692" spans="1:11" ht="15" customHeight="1" x14ac:dyDescent="0.35">
      <c r="A692">
        <f>'TI102'!A689</f>
        <v>2</v>
      </c>
      <c r="B692" s="26">
        <f>'TI102'!B689</f>
        <v>46273.6875</v>
      </c>
      <c r="C692">
        <f>'TI102'!C689</f>
        <v>11708436</v>
      </c>
      <c r="D692">
        <f>'TI102'!J689</f>
        <v>1</v>
      </c>
      <c r="E692">
        <f>'TI102'!Q689</f>
        <v>1</v>
      </c>
      <c r="F692" t="str">
        <f t="shared" si="60"/>
        <v>60275</v>
      </c>
      <c r="G692">
        <f t="shared" si="61"/>
        <v>36</v>
      </c>
      <c r="H692" t="str">
        <f t="shared" si="62"/>
        <v>SH0908-1011</v>
      </c>
      <c r="I692" t="str">
        <f t="shared" si="63"/>
        <v>SH0908-1011</v>
      </c>
      <c r="J692" s="34">
        <f t="shared" si="64"/>
        <v>72686</v>
      </c>
      <c r="K692" t="str">
        <f t="shared" si="65"/>
        <v>SH0908-1011</v>
      </c>
    </row>
    <row r="693" spans="1:11" ht="15" customHeight="1" x14ac:dyDescent="0.35">
      <c r="A693">
        <f>'TI102'!A690</f>
        <v>2</v>
      </c>
      <c r="B693" s="26">
        <f>'TI102'!B690</f>
        <v>46273.6875</v>
      </c>
      <c r="C693">
        <f>'TI102'!C690</f>
        <v>11708437</v>
      </c>
      <c r="D693">
        <f>'TI102'!J690</f>
        <v>2</v>
      </c>
      <c r="E693">
        <f>'TI102'!Q690</f>
        <v>2</v>
      </c>
      <c r="F693" t="str">
        <f t="shared" si="60"/>
        <v>60275</v>
      </c>
      <c r="G693">
        <f t="shared" si="61"/>
        <v>36</v>
      </c>
      <c r="H693" t="str">
        <f t="shared" si="62"/>
        <v>SH0908-1011</v>
      </c>
      <c r="I693" t="str">
        <f t="shared" si="63"/>
        <v>SH0908-1011</v>
      </c>
      <c r="J693" s="34">
        <f t="shared" si="64"/>
        <v>72686</v>
      </c>
      <c r="K693" t="str">
        <f t="shared" si="65"/>
        <v>SH0908-1011</v>
      </c>
    </row>
    <row r="694" spans="1:11" ht="15" customHeight="1" x14ac:dyDescent="0.35">
      <c r="A694">
        <f>'TI102'!A691</f>
        <v>2</v>
      </c>
      <c r="B694" s="26">
        <f>'TI102'!B691</f>
        <v>46273.6875</v>
      </c>
      <c r="C694">
        <f>'TI102'!C691</f>
        <v>11708456</v>
      </c>
      <c r="D694">
        <f>'TI102'!J691</f>
        <v>1</v>
      </c>
      <c r="E694">
        <f>'TI102'!Q691</f>
        <v>1</v>
      </c>
      <c r="F694" t="str">
        <f t="shared" si="60"/>
        <v>60285</v>
      </c>
      <c r="G694">
        <f t="shared" si="61"/>
        <v>188</v>
      </c>
      <c r="H694" t="str">
        <f t="shared" si="62"/>
        <v>SH0908-1037</v>
      </c>
      <c r="I694" t="str">
        <f t="shared" si="63"/>
        <v>SH0908-1037</v>
      </c>
      <c r="J694" s="34">
        <f t="shared" si="64"/>
        <v>72686</v>
      </c>
      <c r="K694" t="str">
        <f t="shared" si="65"/>
        <v>SH0908-1037</v>
      </c>
    </row>
    <row r="695" spans="1:11" ht="15" customHeight="1" x14ac:dyDescent="0.35">
      <c r="A695">
        <f>'TI102'!A692</f>
        <v>2</v>
      </c>
      <c r="B695" s="26">
        <f>'TI102'!B692</f>
        <v>46273.6875</v>
      </c>
      <c r="C695">
        <f>'TI102'!C692</f>
        <v>11708457</v>
      </c>
      <c r="D695">
        <f>'TI102'!J692</f>
        <v>1</v>
      </c>
      <c r="E695">
        <f>'TI102'!Q692</f>
        <v>3</v>
      </c>
      <c r="F695" t="str">
        <f t="shared" si="60"/>
        <v>60285</v>
      </c>
      <c r="G695">
        <f t="shared" si="61"/>
        <v>188</v>
      </c>
      <c r="H695" t="str">
        <f t="shared" si="62"/>
        <v>SH0908-1037</v>
      </c>
      <c r="I695" t="str">
        <f t="shared" si="63"/>
        <v>SH0908-1037</v>
      </c>
      <c r="J695" s="34">
        <f t="shared" si="64"/>
        <v>72686</v>
      </c>
      <c r="K695" t="str">
        <f t="shared" si="65"/>
        <v>SH0908-1037</v>
      </c>
    </row>
    <row r="696" spans="1:11" ht="15" customHeight="1" x14ac:dyDescent="0.35">
      <c r="A696">
        <f>'TI102'!A693</f>
        <v>2</v>
      </c>
      <c r="B696" s="26">
        <f>'TI102'!B693</f>
        <v>46273.6875</v>
      </c>
      <c r="C696">
        <f>'TI102'!C693</f>
        <v>11708458</v>
      </c>
      <c r="D696">
        <f>'TI102'!J693</f>
        <v>1</v>
      </c>
      <c r="E696">
        <f>'TI102'!Q693</f>
        <v>3</v>
      </c>
      <c r="F696" t="str">
        <f t="shared" si="60"/>
        <v>60287</v>
      </c>
      <c r="G696">
        <f t="shared" si="61"/>
        <v>279</v>
      </c>
      <c r="H696" t="str">
        <f t="shared" si="62"/>
        <v>SH0908-1054</v>
      </c>
      <c r="I696" t="str">
        <f t="shared" si="63"/>
        <v>SH0908-1054</v>
      </c>
      <c r="J696" s="34">
        <f t="shared" si="64"/>
        <v>72686</v>
      </c>
      <c r="K696" t="str">
        <f t="shared" si="65"/>
        <v>SH0908-1054</v>
      </c>
    </row>
    <row r="697" spans="1:11" ht="15" customHeight="1" x14ac:dyDescent="0.35">
      <c r="A697">
        <f>'TI102'!A694</f>
        <v>2</v>
      </c>
      <c r="B697" s="26">
        <f>'TI102'!B694</f>
        <v>46273.6875</v>
      </c>
      <c r="C697">
        <f>'TI102'!C694</f>
        <v>11708459</v>
      </c>
      <c r="D697">
        <f>'TI102'!J694</f>
        <v>1</v>
      </c>
      <c r="E697">
        <f>'TI102'!Q694</f>
        <v>3</v>
      </c>
      <c r="F697" t="str">
        <f t="shared" si="60"/>
        <v>60287</v>
      </c>
      <c r="G697">
        <f t="shared" si="61"/>
        <v>279</v>
      </c>
      <c r="H697" t="str">
        <f t="shared" si="62"/>
        <v>SH0908-1054</v>
      </c>
      <c r="I697" t="str">
        <f t="shared" si="63"/>
        <v>SH0908-1054</v>
      </c>
      <c r="J697" s="34">
        <f t="shared" si="64"/>
        <v>72686</v>
      </c>
      <c r="K697" t="str">
        <f t="shared" si="65"/>
        <v>SH0908-1054</v>
      </c>
    </row>
    <row r="698" spans="1:11" ht="15" customHeight="1" x14ac:dyDescent="0.35">
      <c r="A698">
        <f>'TI102'!A695</f>
        <v>2</v>
      </c>
      <c r="B698" s="26">
        <f>'TI102'!B695</f>
        <v>46273.6875</v>
      </c>
      <c r="C698">
        <f>'TI102'!C695</f>
        <v>11708460</v>
      </c>
      <c r="D698">
        <f>'TI102'!J695</f>
        <v>2</v>
      </c>
      <c r="E698">
        <f>'TI102'!Q695</f>
        <v>1</v>
      </c>
      <c r="F698" t="str">
        <f t="shared" si="60"/>
        <v>60287</v>
      </c>
      <c r="G698">
        <f t="shared" si="61"/>
        <v>279</v>
      </c>
      <c r="H698" t="str">
        <f t="shared" si="62"/>
        <v>SH0908-1054</v>
      </c>
      <c r="I698" t="str">
        <f t="shared" si="63"/>
        <v>SH0908-1054</v>
      </c>
      <c r="J698" s="34">
        <f t="shared" si="64"/>
        <v>72686</v>
      </c>
      <c r="K698" t="str">
        <f t="shared" si="65"/>
        <v>SH0908-1054</v>
      </c>
    </row>
    <row r="699" spans="1:11" ht="15" customHeight="1" x14ac:dyDescent="0.35">
      <c r="A699">
        <f>'TI102'!A696</f>
        <v>2</v>
      </c>
      <c r="B699" s="26">
        <f>'TI102'!B696</f>
        <v>46273.6875</v>
      </c>
      <c r="C699">
        <f>'TI102'!C696</f>
        <v>11708461</v>
      </c>
      <c r="D699">
        <f>'TI102'!J696</f>
        <v>2</v>
      </c>
      <c r="E699">
        <f>'TI102'!Q696</f>
        <v>2</v>
      </c>
      <c r="F699" t="str">
        <f t="shared" si="60"/>
        <v>60287</v>
      </c>
      <c r="G699">
        <f t="shared" si="61"/>
        <v>279</v>
      </c>
      <c r="H699" t="str">
        <f t="shared" si="62"/>
        <v>SH0908-1054</v>
      </c>
      <c r="I699" t="str">
        <f t="shared" si="63"/>
        <v>SH0908-1054</v>
      </c>
      <c r="J699" s="34">
        <f t="shared" si="64"/>
        <v>72686</v>
      </c>
      <c r="K699" t="str">
        <f t="shared" si="65"/>
        <v>SH0908-1054</v>
      </c>
    </row>
    <row r="700" spans="1:11" ht="15" customHeight="1" x14ac:dyDescent="0.35">
      <c r="A700">
        <f>'TI102'!A697</f>
        <v>2</v>
      </c>
      <c r="B700" s="26">
        <f>'TI102'!B697</f>
        <v>46273.6875</v>
      </c>
      <c r="C700">
        <f>'TI102'!C697</f>
        <v>11708485</v>
      </c>
      <c r="D700">
        <f>'TI102'!J697</f>
        <v>1</v>
      </c>
      <c r="E700">
        <f>'TI102'!Q697</f>
        <v>1</v>
      </c>
      <c r="F700" t="str">
        <f t="shared" si="60"/>
        <v>60294</v>
      </c>
      <c r="G700">
        <f t="shared" si="61"/>
        <v>263</v>
      </c>
      <c r="H700" t="str">
        <f t="shared" si="62"/>
        <v>SH0908-1048</v>
      </c>
      <c r="I700" t="str">
        <f t="shared" si="63"/>
        <v>SH0908-1048</v>
      </c>
      <c r="J700" s="34">
        <f t="shared" si="64"/>
        <v>72686</v>
      </c>
      <c r="K700" t="str">
        <f t="shared" si="65"/>
        <v>SH0908-1048</v>
      </c>
    </row>
    <row r="701" spans="1:11" ht="15" customHeight="1" x14ac:dyDescent="0.35">
      <c r="A701">
        <f>'TI102'!A698</f>
        <v>2</v>
      </c>
      <c r="B701" s="26">
        <f>'TI102'!B698</f>
        <v>46273.6875</v>
      </c>
      <c r="C701">
        <f>'TI102'!C698</f>
        <v>11708493</v>
      </c>
      <c r="D701">
        <f>'TI102'!J698</f>
        <v>1</v>
      </c>
      <c r="E701">
        <f>'TI102'!Q698</f>
        <v>2</v>
      </c>
      <c r="F701" t="str">
        <f t="shared" si="60"/>
        <v>60302</v>
      </c>
      <c r="G701">
        <f t="shared" si="61"/>
        <v>93</v>
      </c>
      <c r="H701" t="str">
        <f t="shared" si="62"/>
        <v>SH0908-1022</v>
      </c>
      <c r="I701" t="str">
        <f t="shared" si="63"/>
        <v>SH0908-1022</v>
      </c>
      <c r="J701" s="34">
        <f t="shared" si="64"/>
        <v>72686</v>
      </c>
      <c r="K701" t="str">
        <f t="shared" si="65"/>
        <v>SH0908-1022</v>
      </c>
    </row>
    <row r="702" spans="1:11" ht="15" customHeight="1" x14ac:dyDescent="0.35">
      <c r="A702">
        <f>'TI102'!A699</f>
        <v>2</v>
      </c>
      <c r="B702" s="26">
        <f>'TI102'!B699</f>
        <v>46273.6875</v>
      </c>
      <c r="C702">
        <f>'TI102'!C699</f>
        <v>11708494</v>
      </c>
      <c r="D702">
        <f>'TI102'!J699</f>
        <v>1</v>
      </c>
      <c r="E702">
        <f>'TI102'!Q699</f>
        <v>6</v>
      </c>
      <c r="F702" t="str">
        <f t="shared" si="60"/>
        <v>60302</v>
      </c>
      <c r="G702">
        <f t="shared" si="61"/>
        <v>93</v>
      </c>
      <c r="H702" t="str">
        <f t="shared" si="62"/>
        <v>SH0908-1022</v>
      </c>
      <c r="I702" t="str">
        <f t="shared" si="63"/>
        <v>SH0908-1022</v>
      </c>
      <c r="J702" s="34">
        <f t="shared" si="64"/>
        <v>72686</v>
      </c>
      <c r="K702" t="str">
        <f t="shared" si="65"/>
        <v>SH0908-1022</v>
      </c>
    </row>
    <row r="703" spans="1:11" ht="15" customHeight="1" x14ac:dyDescent="0.35">
      <c r="A703">
        <f>'TI102'!A700</f>
        <v>2</v>
      </c>
      <c r="B703" s="26">
        <f>'TI102'!B700</f>
        <v>46273.6875</v>
      </c>
      <c r="C703">
        <f>'TI102'!C700</f>
        <v>11708495</v>
      </c>
      <c r="D703">
        <f>'TI102'!J700</f>
        <v>1</v>
      </c>
      <c r="E703">
        <f>'TI102'!Q700</f>
        <v>1</v>
      </c>
      <c r="F703" t="str">
        <f t="shared" si="60"/>
        <v>60302</v>
      </c>
      <c r="G703">
        <f t="shared" si="61"/>
        <v>93</v>
      </c>
      <c r="H703" t="str">
        <f t="shared" si="62"/>
        <v>SH0908-1022</v>
      </c>
      <c r="I703" t="str">
        <f t="shared" si="63"/>
        <v>SH0908-1022</v>
      </c>
      <c r="J703" s="34">
        <f t="shared" si="64"/>
        <v>72686</v>
      </c>
      <c r="K703" t="str">
        <f t="shared" si="65"/>
        <v>SH0908-1022</v>
      </c>
    </row>
    <row r="704" spans="1:11" ht="15" customHeight="1" x14ac:dyDescent="0.35">
      <c r="A704">
        <f>'TI102'!A701</f>
        <v>3</v>
      </c>
      <c r="B704" s="26">
        <f>'TI102'!B701</f>
        <v>46273.697916666657</v>
      </c>
      <c r="C704">
        <f>'TI102'!C701</f>
        <v>11707015</v>
      </c>
      <c r="D704">
        <f>'TI102'!J701</f>
        <v>2</v>
      </c>
      <c r="E704">
        <f>'TI102'!Q701</f>
        <v>5</v>
      </c>
      <c r="F704" t="str">
        <f t="shared" si="60"/>
        <v>59486</v>
      </c>
      <c r="G704">
        <f t="shared" si="61"/>
        <v>406</v>
      </c>
      <c r="H704" t="str">
        <f t="shared" si="62"/>
        <v>SH0908-1981</v>
      </c>
      <c r="I704" t="str">
        <f t="shared" si="63"/>
        <v>SH0908-1981</v>
      </c>
      <c r="J704" s="34">
        <f t="shared" si="64"/>
        <v>72686</v>
      </c>
      <c r="K704" t="str">
        <f t="shared" si="65"/>
        <v>SH0908-1981</v>
      </c>
    </row>
    <row r="705" spans="1:11" ht="15" customHeight="1" x14ac:dyDescent="0.35">
      <c r="A705">
        <f>'TI102'!A702</f>
        <v>3</v>
      </c>
      <c r="B705" s="26">
        <f>'TI102'!B702</f>
        <v>46273.697916666657</v>
      </c>
      <c r="C705">
        <f>'TI102'!C702</f>
        <v>11707016</v>
      </c>
      <c r="D705">
        <f>'TI102'!J702</f>
        <v>2</v>
      </c>
      <c r="E705">
        <f>'TI102'!Q702</f>
        <v>5</v>
      </c>
      <c r="F705" t="str">
        <f t="shared" si="60"/>
        <v>59486</v>
      </c>
      <c r="G705">
        <f t="shared" si="61"/>
        <v>406</v>
      </c>
      <c r="H705" t="str">
        <f t="shared" si="62"/>
        <v>SH0908-1981</v>
      </c>
      <c r="I705" t="str">
        <f t="shared" si="63"/>
        <v>SH0908-1981</v>
      </c>
      <c r="J705" s="34">
        <f t="shared" si="64"/>
        <v>72686</v>
      </c>
      <c r="K705" t="str">
        <f t="shared" si="65"/>
        <v>SH0908-1981</v>
      </c>
    </row>
    <row r="706" spans="1:11" ht="15" customHeight="1" x14ac:dyDescent="0.35">
      <c r="A706">
        <f>'TI102'!A703</f>
        <v>3</v>
      </c>
      <c r="B706" s="26">
        <f>'TI102'!B703</f>
        <v>46273.697916666657</v>
      </c>
      <c r="C706">
        <f>'TI102'!C703</f>
        <v>11707017</v>
      </c>
      <c r="D706">
        <f>'TI102'!J703</f>
        <v>2</v>
      </c>
      <c r="E706">
        <f>'TI102'!Q703</f>
        <v>11</v>
      </c>
      <c r="F706" t="str">
        <f t="shared" si="60"/>
        <v>59547</v>
      </c>
      <c r="G706">
        <f t="shared" si="61"/>
        <v>407</v>
      </c>
      <c r="H706" t="str">
        <f t="shared" si="62"/>
        <v>SH0908-1981</v>
      </c>
      <c r="I706" t="str">
        <f t="shared" si="63"/>
        <v>SH0908-1981</v>
      </c>
      <c r="J706" s="34">
        <f t="shared" si="64"/>
        <v>72686</v>
      </c>
      <c r="K706" t="str">
        <f t="shared" si="65"/>
        <v>SH0908-1981</v>
      </c>
    </row>
    <row r="707" spans="1:11" ht="15" customHeight="1" x14ac:dyDescent="0.35">
      <c r="A707">
        <f>'TI102'!A704</f>
        <v>3</v>
      </c>
      <c r="B707" s="26">
        <f>'TI102'!B704</f>
        <v>46273.697916666657</v>
      </c>
      <c r="C707">
        <f>'TI102'!C704</f>
        <v>11707018</v>
      </c>
      <c r="D707">
        <f>'TI102'!J704</f>
        <v>2</v>
      </c>
      <c r="E707">
        <f>'TI102'!Q704</f>
        <v>11</v>
      </c>
      <c r="F707" t="str">
        <f t="shared" si="60"/>
        <v>59547</v>
      </c>
      <c r="G707">
        <f t="shared" si="61"/>
        <v>407</v>
      </c>
      <c r="H707" t="str">
        <f t="shared" si="62"/>
        <v>SH0908-1981</v>
      </c>
      <c r="I707" t="str">
        <f t="shared" si="63"/>
        <v>SH0908-1981</v>
      </c>
      <c r="J707" s="34">
        <f t="shared" si="64"/>
        <v>72686</v>
      </c>
      <c r="K707" t="str">
        <f t="shared" si="65"/>
        <v>SH0908-1981</v>
      </c>
    </row>
    <row r="708" spans="1:11" ht="15" customHeight="1" x14ac:dyDescent="0.35">
      <c r="A708">
        <f>'TI102'!A705</f>
        <v>3</v>
      </c>
      <c r="B708" s="26">
        <f>'TI102'!B705</f>
        <v>46273.697916666657</v>
      </c>
      <c r="C708">
        <f>'TI102'!C705</f>
        <v>11707019</v>
      </c>
      <c r="D708">
        <f>'TI102'!J705</f>
        <v>2</v>
      </c>
      <c r="E708">
        <f>'TI102'!Q705</f>
        <v>2</v>
      </c>
      <c r="F708" t="str">
        <f t="shared" si="60"/>
        <v>59604</v>
      </c>
      <c r="G708">
        <f t="shared" si="61"/>
        <v>408</v>
      </c>
      <c r="H708" t="str">
        <f t="shared" si="62"/>
        <v>SH0908-1981</v>
      </c>
      <c r="I708" t="str">
        <f t="shared" si="63"/>
        <v>SH0908-1981</v>
      </c>
      <c r="J708" s="34">
        <f t="shared" si="64"/>
        <v>72686</v>
      </c>
      <c r="K708" t="str">
        <f t="shared" si="65"/>
        <v>SH0908-1981</v>
      </c>
    </row>
    <row r="709" spans="1:11" ht="15" customHeight="1" x14ac:dyDescent="0.35">
      <c r="A709">
        <f>'TI102'!A706</f>
        <v>3</v>
      </c>
      <c r="B709" s="26">
        <f>'TI102'!B706</f>
        <v>46273.697916666657</v>
      </c>
      <c r="C709">
        <f>'TI102'!C706</f>
        <v>11707020</v>
      </c>
      <c r="D709">
        <f>'TI102'!J706</f>
        <v>2</v>
      </c>
      <c r="E709">
        <f>'TI102'!Q706</f>
        <v>2</v>
      </c>
      <c r="F709" t="str">
        <f t="shared" si="60"/>
        <v>59604</v>
      </c>
      <c r="G709">
        <f t="shared" si="61"/>
        <v>408</v>
      </c>
      <c r="H709" t="str">
        <f t="shared" si="62"/>
        <v>SH0908-1981</v>
      </c>
      <c r="I709" t="str">
        <f t="shared" si="63"/>
        <v>SH0908-1981</v>
      </c>
      <c r="J709" s="34">
        <f t="shared" si="64"/>
        <v>72686</v>
      </c>
      <c r="K709" t="str">
        <f t="shared" si="65"/>
        <v>SH0908-1981</v>
      </c>
    </row>
    <row r="710" spans="1:11" ht="15" customHeight="1" x14ac:dyDescent="0.35">
      <c r="A710">
        <f>'TI102'!A707</f>
        <v>3</v>
      </c>
      <c r="B710" s="26">
        <f>'TI102'!B707</f>
        <v>46273.697916666657</v>
      </c>
      <c r="C710">
        <f>'TI102'!C707</f>
        <v>11707021</v>
      </c>
      <c r="D710">
        <f>'TI102'!J707</f>
        <v>2</v>
      </c>
      <c r="E710">
        <f>'TI102'!Q707</f>
        <v>1</v>
      </c>
      <c r="F710" t="str">
        <f t="shared" ref="F710:F773" si="66">INDEX(OM_ORDER,MATCH(C710,OM_TID,0))</f>
        <v>59604</v>
      </c>
      <c r="G710">
        <f t="shared" ref="G710:G773" si="67">MATCH(F710,OR_ID,0)</f>
        <v>408</v>
      </c>
      <c r="H710" t="str">
        <f t="shared" ref="H710:H773" si="68">INDEX(OR_ORIG,G710)</f>
        <v>SH0908-1981</v>
      </c>
      <c r="I710" t="str">
        <f t="shared" ref="I710:I773" si="69">INDEX(OR_SHIP,G710)</f>
        <v>SH0908-1981</v>
      </c>
      <c r="J710" s="34">
        <f t="shared" ref="J710:J773" si="70">IF(INDEX(OR_MOVED,G710)="",DATE(2099,1,1),INDEX(OR_MOVED,G710))</f>
        <v>72686</v>
      </c>
      <c r="K710" t="str">
        <f t="shared" ref="K710:K773" si="71">IF(B710&gt;=J710,I710,H710)</f>
        <v>SH0908-1981</v>
      </c>
    </row>
    <row r="711" spans="1:11" ht="15" customHeight="1" x14ac:dyDescent="0.35">
      <c r="A711">
        <f>'TI102'!A708</f>
        <v>3</v>
      </c>
      <c r="B711" s="26">
        <f>'TI102'!B708</f>
        <v>46273.697916666657</v>
      </c>
      <c r="C711">
        <f>'TI102'!C708</f>
        <v>11707022</v>
      </c>
      <c r="D711">
        <f>'TI102'!J708</f>
        <v>2</v>
      </c>
      <c r="E711">
        <f>'TI102'!Q708</f>
        <v>6</v>
      </c>
      <c r="F711" t="str">
        <f t="shared" si="66"/>
        <v>59711</v>
      </c>
      <c r="G711">
        <f t="shared" si="67"/>
        <v>409</v>
      </c>
      <c r="H711" t="str">
        <f t="shared" si="68"/>
        <v>SH0908-1981</v>
      </c>
      <c r="I711" t="str">
        <f t="shared" si="69"/>
        <v>SH0908-1981</v>
      </c>
      <c r="J711" s="34">
        <f t="shared" si="70"/>
        <v>72686</v>
      </c>
      <c r="K711" t="str">
        <f t="shared" si="71"/>
        <v>SH0908-1981</v>
      </c>
    </row>
    <row r="712" spans="1:11" ht="15" customHeight="1" x14ac:dyDescent="0.35">
      <c r="A712">
        <f>'TI102'!A709</f>
        <v>3</v>
      </c>
      <c r="B712" s="26">
        <f>'TI102'!B709</f>
        <v>46273.697916666657</v>
      </c>
      <c r="C712">
        <f>'TI102'!C709</f>
        <v>11707023</v>
      </c>
      <c r="D712">
        <f>'TI102'!J709</f>
        <v>2</v>
      </c>
      <c r="E712">
        <f>'TI102'!Q709</f>
        <v>6</v>
      </c>
      <c r="F712" t="str">
        <f t="shared" si="66"/>
        <v>59711</v>
      </c>
      <c r="G712">
        <f t="shared" si="67"/>
        <v>409</v>
      </c>
      <c r="H712" t="str">
        <f t="shared" si="68"/>
        <v>SH0908-1981</v>
      </c>
      <c r="I712" t="str">
        <f t="shared" si="69"/>
        <v>SH0908-1981</v>
      </c>
      <c r="J712" s="34">
        <f t="shared" si="70"/>
        <v>72686</v>
      </c>
      <c r="K712" t="str">
        <f t="shared" si="71"/>
        <v>SH0908-1981</v>
      </c>
    </row>
    <row r="713" spans="1:11" ht="15" customHeight="1" x14ac:dyDescent="0.35">
      <c r="A713">
        <f>'TI102'!A710</f>
        <v>3</v>
      </c>
      <c r="B713" s="26">
        <f>'TI102'!B710</f>
        <v>46273.697916666657</v>
      </c>
      <c r="C713">
        <f>'TI102'!C710</f>
        <v>11707024</v>
      </c>
      <c r="D713">
        <f>'TI102'!J710</f>
        <v>2</v>
      </c>
      <c r="E713">
        <f>'TI102'!Q710</f>
        <v>6</v>
      </c>
      <c r="F713" t="str">
        <f t="shared" si="66"/>
        <v>59711</v>
      </c>
      <c r="G713">
        <f t="shared" si="67"/>
        <v>409</v>
      </c>
      <c r="H713" t="str">
        <f t="shared" si="68"/>
        <v>SH0908-1981</v>
      </c>
      <c r="I713" t="str">
        <f t="shared" si="69"/>
        <v>SH0908-1981</v>
      </c>
      <c r="J713" s="34">
        <f t="shared" si="70"/>
        <v>72686</v>
      </c>
      <c r="K713" t="str">
        <f t="shared" si="71"/>
        <v>SH0908-1981</v>
      </c>
    </row>
    <row r="714" spans="1:11" ht="15" customHeight="1" x14ac:dyDescent="0.35">
      <c r="A714">
        <f>'TI102'!A711</f>
        <v>3</v>
      </c>
      <c r="B714" s="26">
        <f>'TI102'!B711</f>
        <v>46273.697916666657</v>
      </c>
      <c r="C714">
        <f>'TI102'!C711</f>
        <v>11707025</v>
      </c>
      <c r="D714">
        <f>'TI102'!J711</f>
        <v>2</v>
      </c>
      <c r="E714">
        <f>'TI102'!Q711</f>
        <v>6</v>
      </c>
      <c r="F714" t="str">
        <f t="shared" si="66"/>
        <v>59711</v>
      </c>
      <c r="G714">
        <f t="shared" si="67"/>
        <v>409</v>
      </c>
      <c r="H714" t="str">
        <f t="shared" si="68"/>
        <v>SH0908-1981</v>
      </c>
      <c r="I714" t="str">
        <f t="shared" si="69"/>
        <v>SH0908-1981</v>
      </c>
      <c r="J714" s="34">
        <f t="shared" si="70"/>
        <v>72686</v>
      </c>
      <c r="K714" t="str">
        <f t="shared" si="71"/>
        <v>SH0908-1981</v>
      </c>
    </row>
    <row r="715" spans="1:11" ht="15" customHeight="1" x14ac:dyDescent="0.35">
      <c r="A715">
        <f>'TI102'!A712</f>
        <v>3</v>
      </c>
      <c r="B715" s="26">
        <f>'TI102'!B712</f>
        <v>46273.697916666657</v>
      </c>
      <c r="C715">
        <f>'TI102'!C712</f>
        <v>11707026</v>
      </c>
      <c r="D715">
        <f>'TI102'!J712</f>
        <v>2</v>
      </c>
      <c r="E715">
        <f>'TI102'!Q712</f>
        <v>6</v>
      </c>
      <c r="F715" t="str">
        <f t="shared" si="66"/>
        <v>59711</v>
      </c>
      <c r="G715">
        <f t="shared" si="67"/>
        <v>409</v>
      </c>
      <c r="H715" t="str">
        <f t="shared" si="68"/>
        <v>SH0908-1981</v>
      </c>
      <c r="I715" t="str">
        <f t="shared" si="69"/>
        <v>SH0908-1981</v>
      </c>
      <c r="J715" s="34">
        <f t="shared" si="70"/>
        <v>72686</v>
      </c>
      <c r="K715" t="str">
        <f t="shared" si="71"/>
        <v>SH0908-1981</v>
      </c>
    </row>
    <row r="716" spans="1:11" ht="15" customHeight="1" x14ac:dyDescent="0.35">
      <c r="A716">
        <f>'TI102'!A713</f>
        <v>3</v>
      </c>
      <c r="B716" s="26">
        <f>'TI102'!B713</f>
        <v>46273.697916666657</v>
      </c>
      <c r="C716">
        <f>'TI102'!C713</f>
        <v>11707027</v>
      </c>
      <c r="D716">
        <f>'TI102'!J713</f>
        <v>2</v>
      </c>
      <c r="E716">
        <f>'TI102'!Q713</f>
        <v>6</v>
      </c>
      <c r="F716" t="str">
        <f t="shared" si="66"/>
        <v>59711</v>
      </c>
      <c r="G716">
        <f t="shared" si="67"/>
        <v>409</v>
      </c>
      <c r="H716" t="str">
        <f t="shared" si="68"/>
        <v>SH0908-1981</v>
      </c>
      <c r="I716" t="str">
        <f t="shared" si="69"/>
        <v>SH0908-1981</v>
      </c>
      <c r="J716" s="34">
        <f t="shared" si="70"/>
        <v>72686</v>
      </c>
      <c r="K716" t="str">
        <f t="shared" si="71"/>
        <v>SH0908-1981</v>
      </c>
    </row>
    <row r="717" spans="1:11" ht="15" customHeight="1" x14ac:dyDescent="0.35">
      <c r="A717">
        <f>'TI102'!A714</f>
        <v>3</v>
      </c>
      <c r="B717" s="26">
        <f>'TI102'!B714</f>
        <v>46273.697916666657</v>
      </c>
      <c r="C717">
        <f>'TI102'!C714</f>
        <v>11707028</v>
      </c>
      <c r="D717">
        <f>'TI102'!J714</f>
        <v>2</v>
      </c>
      <c r="E717">
        <f>'TI102'!Q714</f>
        <v>4</v>
      </c>
      <c r="F717" t="str">
        <f t="shared" si="66"/>
        <v>59711</v>
      </c>
      <c r="G717">
        <f t="shared" si="67"/>
        <v>409</v>
      </c>
      <c r="H717" t="str">
        <f t="shared" si="68"/>
        <v>SH0908-1981</v>
      </c>
      <c r="I717" t="str">
        <f t="shared" si="69"/>
        <v>SH0908-1981</v>
      </c>
      <c r="J717" s="34">
        <f t="shared" si="70"/>
        <v>72686</v>
      </c>
      <c r="K717" t="str">
        <f t="shared" si="71"/>
        <v>SH0908-1981</v>
      </c>
    </row>
    <row r="718" spans="1:11" ht="15" customHeight="1" x14ac:dyDescent="0.35">
      <c r="A718">
        <f>'TI102'!A715</f>
        <v>3</v>
      </c>
      <c r="B718" s="26">
        <f>'TI102'!B715</f>
        <v>46273.697916666657</v>
      </c>
      <c r="C718">
        <f>'TI102'!C715</f>
        <v>11707029</v>
      </c>
      <c r="D718">
        <f>'TI102'!J715</f>
        <v>2</v>
      </c>
      <c r="E718">
        <f>'TI102'!Q715</f>
        <v>5</v>
      </c>
      <c r="F718" t="str">
        <f t="shared" si="66"/>
        <v>59779</v>
      </c>
      <c r="G718">
        <f t="shared" si="67"/>
        <v>410</v>
      </c>
      <c r="H718" t="str">
        <f t="shared" si="68"/>
        <v>SH0908-1981</v>
      </c>
      <c r="I718" t="str">
        <f t="shared" si="69"/>
        <v>SH0908-1981</v>
      </c>
      <c r="J718" s="34">
        <f t="shared" si="70"/>
        <v>72686</v>
      </c>
      <c r="K718" t="str">
        <f t="shared" si="71"/>
        <v>SH0908-1981</v>
      </c>
    </row>
    <row r="719" spans="1:11" ht="15" customHeight="1" x14ac:dyDescent="0.35">
      <c r="A719">
        <f>'TI102'!A716</f>
        <v>3</v>
      </c>
      <c r="B719" s="26">
        <f>'TI102'!B716</f>
        <v>46273.697916666657</v>
      </c>
      <c r="C719">
        <f>'TI102'!C716</f>
        <v>11707030</v>
      </c>
      <c r="D719">
        <f>'TI102'!J716</f>
        <v>2</v>
      </c>
      <c r="E719">
        <f>'TI102'!Q716</f>
        <v>2</v>
      </c>
      <c r="F719" t="str">
        <f t="shared" si="66"/>
        <v>59779</v>
      </c>
      <c r="G719">
        <f t="shared" si="67"/>
        <v>410</v>
      </c>
      <c r="H719" t="str">
        <f t="shared" si="68"/>
        <v>SH0908-1981</v>
      </c>
      <c r="I719" t="str">
        <f t="shared" si="69"/>
        <v>SH0908-1981</v>
      </c>
      <c r="J719" s="34">
        <f t="shared" si="70"/>
        <v>72686</v>
      </c>
      <c r="K719" t="str">
        <f t="shared" si="71"/>
        <v>SH0908-1981</v>
      </c>
    </row>
    <row r="720" spans="1:11" ht="15" customHeight="1" x14ac:dyDescent="0.35">
      <c r="A720">
        <f>'TI102'!A717</f>
        <v>3</v>
      </c>
      <c r="B720" s="26">
        <f>'TI102'!B717</f>
        <v>46273.697916666657</v>
      </c>
      <c r="C720">
        <f>'TI102'!C717</f>
        <v>11707031</v>
      </c>
      <c r="D720">
        <f>'TI102'!J717</f>
        <v>2</v>
      </c>
      <c r="E720">
        <f>'TI102'!Q717</f>
        <v>2</v>
      </c>
      <c r="F720" t="str">
        <f t="shared" si="66"/>
        <v>59779</v>
      </c>
      <c r="G720">
        <f t="shared" si="67"/>
        <v>410</v>
      </c>
      <c r="H720" t="str">
        <f t="shared" si="68"/>
        <v>SH0908-1981</v>
      </c>
      <c r="I720" t="str">
        <f t="shared" si="69"/>
        <v>SH0908-1981</v>
      </c>
      <c r="J720" s="34">
        <f t="shared" si="70"/>
        <v>72686</v>
      </c>
      <c r="K720" t="str">
        <f t="shared" si="71"/>
        <v>SH0908-1981</v>
      </c>
    </row>
    <row r="721" spans="1:11" ht="15" customHeight="1" x14ac:dyDescent="0.35">
      <c r="A721">
        <f>'TI102'!A718</f>
        <v>3</v>
      </c>
      <c r="B721" s="26">
        <f>'TI102'!B718</f>
        <v>46273.697916666657</v>
      </c>
      <c r="C721">
        <f>'TI102'!C718</f>
        <v>11707032</v>
      </c>
      <c r="D721">
        <f>'TI102'!J718</f>
        <v>2</v>
      </c>
      <c r="E721">
        <f>'TI102'!Q718</f>
        <v>2</v>
      </c>
      <c r="F721" t="str">
        <f t="shared" si="66"/>
        <v>59779</v>
      </c>
      <c r="G721">
        <f t="shared" si="67"/>
        <v>410</v>
      </c>
      <c r="H721" t="str">
        <f t="shared" si="68"/>
        <v>SH0908-1981</v>
      </c>
      <c r="I721" t="str">
        <f t="shared" si="69"/>
        <v>SH0908-1981</v>
      </c>
      <c r="J721" s="34">
        <f t="shared" si="70"/>
        <v>72686</v>
      </c>
      <c r="K721" t="str">
        <f t="shared" si="71"/>
        <v>SH0908-1981</v>
      </c>
    </row>
    <row r="722" spans="1:11" ht="15" customHeight="1" x14ac:dyDescent="0.35">
      <c r="A722">
        <f>'TI102'!A719</f>
        <v>3</v>
      </c>
      <c r="B722" s="26">
        <f>'TI102'!B719</f>
        <v>46273.697916666657</v>
      </c>
      <c r="C722">
        <f>'TI102'!C719</f>
        <v>11707033</v>
      </c>
      <c r="D722">
        <f>'TI102'!J719</f>
        <v>2</v>
      </c>
      <c r="E722">
        <f>'TI102'!Q719</f>
        <v>1</v>
      </c>
      <c r="F722" t="str">
        <f t="shared" si="66"/>
        <v>60002</v>
      </c>
      <c r="G722">
        <f t="shared" si="67"/>
        <v>411</v>
      </c>
      <c r="H722" t="str">
        <f t="shared" si="68"/>
        <v>SH0908-1981</v>
      </c>
      <c r="I722" t="str">
        <f t="shared" si="69"/>
        <v>SH0908-1981</v>
      </c>
      <c r="J722" s="34">
        <f t="shared" si="70"/>
        <v>72686</v>
      </c>
      <c r="K722" t="str">
        <f t="shared" si="71"/>
        <v>SH0908-1981</v>
      </c>
    </row>
    <row r="723" spans="1:11" ht="15" customHeight="1" x14ac:dyDescent="0.35">
      <c r="A723">
        <f>'TI102'!A720</f>
        <v>3</v>
      </c>
      <c r="B723" s="26">
        <f>'TI102'!B720</f>
        <v>46273.697916666657</v>
      </c>
      <c r="C723">
        <f>'TI102'!C720</f>
        <v>11707034</v>
      </c>
      <c r="D723">
        <f>'TI102'!J720</f>
        <v>2</v>
      </c>
      <c r="E723">
        <f>'TI102'!Q720</f>
        <v>5</v>
      </c>
      <c r="F723" t="str">
        <f t="shared" si="66"/>
        <v>60002</v>
      </c>
      <c r="G723">
        <f t="shared" si="67"/>
        <v>411</v>
      </c>
      <c r="H723" t="str">
        <f t="shared" si="68"/>
        <v>SH0908-1981</v>
      </c>
      <c r="I723" t="str">
        <f t="shared" si="69"/>
        <v>SH0908-1981</v>
      </c>
      <c r="J723" s="34">
        <f t="shared" si="70"/>
        <v>72686</v>
      </c>
      <c r="K723" t="str">
        <f t="shared" si="71"/>
        <v>SH0908-1981</v>
      </c>
    </row>
    <row r="724" spans="1:11" ht="15" customHeight="1" x14ac:dyDescent="0.35">
      <c r="A724">
        <f>'TI102'!A721</f>
        <v>3</v>
      </c>
      <c r="B724" s="26">
        <f>'TI102'!B721</f>
        <v>46273.697916666657</v>
      </c>
      <c r="C724">
        <f>'TI102'!C721</f>
        <v>11707063</v>
      </c>
      <c r="D724">
        <f>'TI102'!J721</f>
        <v>3</v>
      </c>
      <c r="E724">
        <f>'TI102'!Q721</f>
        <v>1</v>
      </c>
      <c r="F724" t="str">
        <f t="shared" si="66"/>
        <v>59672</v>
      </c>
      <c r="G724">
        <f t="shared" si="67"/>
        <v>1</v>
      </c>
      <c r="H724" t="str">
        <f t="shared" si="68"/>
        <v>SH0908-1003</v>
      </c>
      <c r="I724" t="str">
        <f t="shared" si="69"/>
        <v>SH0908-1003</v>
      </c>
      <c r="J724" s="34">
        <f t="shared" si="70"/>
        <v>72686</v>
      </c>
      <c r="K724" t="str">
        <f t="shared" si="71"/>
        <v>SH0908-1003</v>
      </c>
    </row>
    <row r="725" spans="1:11" ht="15" customHeight="1" x14ac:dyDescent="0.35">
      <c r="A725">
        <f>'TI102'!A722</f>
        <v>3</v>
      </c>
      <c r="B725" s="26">
        <f>'TI102'!B722</f>
        <v>46273.697916666657</v>
      </c>
      <c r="C725">
        <f>'TI102'!C722</f>
        <v>11707064</v>
      </c>
      <c r="D725">
        <f>'TI102'!J722</f>
        <v>4</v>
      </c>
      <c r="E725">
        <f>'TI102'!Q722</f>
        <v>2</v>
      </c>
      <c r="F725" t="str">
        <f t="shared" si="66"/>
        <v>59795</v>
      </c>
      <c r="G725">
        <f t="shared" si="67"/>
        <v>2</v>
      </c>
      <c r="H725" t="str">
        <f t="shared" si="68"/>
        <v>SH0908-1003</v>
      </c>
      <c r="I725" t="str">
        <f t="shared" si="69"/>
        <v>SH0908-1003</v>
      </c>
      <c r="J725" s="34">
        <f t="shared" si="70"/>
        <v>72686</v>
      </c>
      <c r="K725" t="str">
        <f t="shared" si="71"/>
        <v>SH0908-1003</v>
      </c>
    </row>
    <row r="726" spans="1:11" ht="15" customHeight="1" x14ac:dyDescent="0.35">
      <c r="A726">
        <f>'TI102'!A723</f>
        <v>3</v>
      </c>
      <c r="B726" s="26">
        <f>'TI102'!B723</f>
        <v>46273.697916666657</v>
      </c>
      <c r="C726">
        <f>'TI102'!C723</f>
        <v>11707065</v>
      </c>
      <c r="D726">
        <f>'TI102'!J723</f>
        <v>4</v>
      </c>
      <c r="E726">
        <f>'TI102'!Q723</f>
        <v>2</v>
      </c>
      <c r="F726" t="str">
        <f t="shared" si="66"/>
        <v>59795</v>
      </c>
      <c r="G726">
        <f t="shared" si="67"/>
        <v>2</v>
      </c>
      <c r="H726" t="str">
        <f t="shared" si="68"/>
        <v>SH0908-1003</v>
      </c>
      <c r="I726" t="str">
        <f t="shared" si="69"/>
        <v>SH0908-1003</v>
      </c>
      <c r="J726" s="34">
        <f t="shared" si="70"/>
        <v>72686</v>
      </c>
      <c r="K726" t="str">
        <f t="shared" si="71"/>
        <v>SH0908-1003</v>
      </c>
    </row>
    <row r="727" spans="1:11" ht="15" customHeight="1" x14ac:dyDescent="0.35">
      <c r="A727">
        <f>'TI102'!A724</f>
        <v>3</v>
      </c>
      <c r="B727" s="26">
        <f>'TI102'!B724</f>
        <v>46273.697916666657</v>
      </c>
      <c r="C727">
        <f>'TI102'!C724</f>
        <v>11707066</v>
      </c>
      <c r="D727">
        <f>'TI102'!J724</f>
        <v>5</v>
      </c>
      <c r="E727">
        <f>'TI102'!Q724</f>
        <v>2</v>
      </c>
      <c r="F727" t="str">
        <f t="shared" si="66"/>
        <v>59796</v>
      </c>
      <c r="G727">
        <f t="shared" si="67"/>
        <v>3</v>
      </c>
      <c r="H727" t="str">
        <f t="shared" si="68"/>
        <v>SH0908-1003</v>
      </c>
      <c r="I727" t="str">
        <f t="shared" si="69"/>
        <v>SH0908-1003</v>
      </c>
      <c r="J727" s="34">
        <f t="shared" si="70"/>
        <v>72686</v>
      </c>
      <c r="K727" t="str">
        <f t="shared" si="71"/>
        <v>SH0908-1003</v>
      </c>
    </row>
    <row r="728" spans="1:11" ht="15" customHeight="1" x14ac:dyDescent="0.35">
      <c r="A728">
        <f>'TI102'!A725</f>
        <v>3</v>
      </c>
      <c r="B728" s="26">
        <f>'TI102'!B725</f>
        <v>46273.697916666657</v>
      </c>
      <c r="C728">
        <f>'TI102'!C725</f>
        <v>11707067</v>
      </c>
      <c r="D728">
        <f>'TI102'!J725</f>
        <v>3</v>
      </c>
      <c r="E728">
        <f>'TI102'!Q725</f>
        <v>2</v>
      </c>
      <c r="F728" t="str">
        <f t="shared" si="66"/>
        <v>59801</v>
      </c>
      <c r="G728">
        <f t="shared" si="67"/>
        <v>4</v>
      </c>
      <c r="H728" t="str">
        <f t="shared" si="68"/>
        <v>SH0908-1003</v>
      </c>
      <c r="I728" t="str">
        <f t="shared" si="69"/>
        <v>SH0908-1003</v>
      </c>
      <c r="J728" s="34">
        <f t="shared" si="70"/>
        <v>72686</v>
      </c>
      <c r="K728" t="str">
        <f t="shared" si="71"/>
        <v>SH0908-1003</v>
      </c>
    </row>
    <row r="729" spans="1:11" ht="15" customHeight="1" x14ac:dyDescent="0.35">
      <c r="A729">
        <f>'TI102'!A726</f>
        <v>3</v>
      </c>
      <c r="B729" s="26">
        <f>'TI102'!B726</f>
        <v>46273.697916666657</v>
      </c>
      <c r="C729">
        <f>'TI102'!C726</f>
        <v>11707068</v>
      </c>
      <c r="D729">
        <f>'TI102'!J726</f>
        <v>4</v>
      </c>
      <c r="E729">
        <f>'TI102'!Q726</f>
        <v>2</v>
      </c>
      <c r="F729" t="str">
        <f t="shared" si="66"/>
        <v>59832</v>
      </c>
      <c r="G729">
        <f t="shared" si="67"/>
        <v>5</v>
      </c>
      <c r="H729" t="str">
        <f t="shared" si="68"/>
        <v>SH0908-1003</v>
      </c>
      <c r="I729" t="str">
        <f t="shared" si="69"/>
        <v>SH0908-1003</v>
      </c>
      <c r="J729" s="34">
        <f t="shared" si="70"/>
        <v>72686</v>
      </c>
      <c r="K729" t="str">
        <f t="shared" si="71"/>
        <v>SH0908-1003</v>
      </c>
    </row>
    <row r="730" spans="1:11" ht="15" customHeight="1" x14ac:dyDescent="0.35">
      <c r="A730">
        <f>'TI102'!A727</f>
        <v>3</v>
      </c>
      <c r="B730" s="26">
        <f>'TI102'!B727</f>
        <v>46273.697916666657</v>
      </c>
      <c r="C730">
        <f>'TI102'!C727</f>
        <v>11707069</v>
      </c>
      <c r="D730">
        <f>'TI102'!J727</f>
        <v>3</v>
      </c>
      <c r="E730">
        <f>'TI102'!Q727</f>
        <v>4</v>
      </c>
      <c r="F730" t="str">
        <f t="shared" si="66"/>
        <v>59833</v>
      </c>
      <c r="G730">
        <f t="shared" si="67"/>
        <v>6</v>
      </c>
      <c r="H730" t="str">
        <f t="shared" si="68"/>
        <v>SH0908-1003</v>
      </c>
      <c r="I730" t="str">
        <f t="shared" si="69"/>
        <v>SH0908-1003</v>
      </c>
      <c r="J730" s="34">
        <f t="shared" si="70"/>
        <v>72686</v>
      </c>
      <c r="K730" t="str">
        <f t="shared" si="71"/>
        <v>SH0908-1003</v>
      </c>
    </row>
    <row r="731" spans="1:11" ht="15" customHeight="1" x14ac:dyDescent="0.35">
      <c r="A731">
        <f>'TI102'!A728</f>
        <v>3</v>
      </c>
      <c r="B731" s="26">
        <f>'TI102'!B728</f>
        <v>46273.697916666657</v>
      </c>
      <c r="C731">
        <f>'TI102'!C728</f>
        <v>11707077</v>
      </c>
      <c r="D731">
        <f>'TI102'!J728</f>
        <v>5</v>
      </c>
      <c r="E731">
        <f>'TI102'!Q728</f>
        <v>4</v>
      </c>
      <c r="F731" t="str">
        <f t="shared" si="66"/>
        <v>59947</v>
      </c>
      <c r="G731">
        <f t="shared" si="67"/>
        <v>73</v>
      </c>
      <c r="H731" t="str">
        <f t="shared" si="68"/>
        <v>SH0908-1020</v>
      </c>
      <c r="I731" t="str">
        <f t="shared" si="69"/>
        <v>SH0908-1020</v>
      </c>
      <c r="J731" s="34">
        <f t="shared" si="70"/>
        <v>72686</v>
      </c>
      <c r="K731" t="str">
        <f t="shared" si="71"/>
        <v>SH0908-1020</v>
      </c>
    </row>
    <row r="732" spans="1:11" ht="15" customHeight="1" x14ac:dyDescent="0.35">
      <c r="A732">
        <f>'TI102'!A729</f>
        <v>3</v>
      </c>
      <c r="B732" s="26">
        <f>'TI102'!B729</f>
        <v>46273.697916666657</v>
      </c>
      <c r="C732">
        <f>'TI102'!C729</f>
        <v>11707078</v>
      </c>
      <c r="D732">
        <f>'TI102'!J729</f>
        <v>3</v>
      </c>
      <c r="E732">
        <f>'TI102'!Q729</f>
        <v>1</v>
      </c>
      <c r="F732" t="str">
        <f t="shared" si="66"/>
        <v>60063</v>
      </c>
      <c r="G732">
        <f t="shared" si="67"/>
        <v>74</v>
      </c>
      <c r="H732" t="str">
        <f t="shared" si="68"/>
        <v>SH0908-1020</v>
      </c>
      <c r="I732" t="str">
        <f t="shared" si="69"/>
        <v>SH0908-1020</v>
      </c>
      <c r="J732" s="34">
        <f t="shared" si="70"/>
        <v>72686</v>
      </c>
      <c r="K732" t="str">
        <f t="shared" si="71"/>
        <v>SH0908-1020</v>
      </c>
    </row>
    <row r="733" spans="1:11" ht="15" customHeight="1" x14ac:dyDescent="0.35">
      <c r="A733">
        <f>'TI102'!A730</f>
        <v>3</v>
      </c>
      <c r="B733" s="26">
        <f>'TI102'!B730</f>
        <v>46273.697916666657</v>
      </c>
      <c r="C733">
        <f>'TI102'!C730</f>
        <v>11707079</v>
      </c>
      <c r="D733">
        <f>'TI102'!J730</f>
        <v>3</v>
      </c>
      <c r="E733">
        <f>'TI102'!Q730</f>
        <v>1</v>
      </c>
      <c r="F733" t="str">
        <f t="shared" si="66"/>
        <v>60063</v>
      </c>
      <c r="G733">
        <f t="shared" si="67"/>
        <v>74</v>
      </c>
      <c r="H733" t="str">
        <f t="shared" si="68"/>
        <v>SH0908-1020</v>
      </c>
      <c r="I733" t="str">
        <f t="shared" si="69"/>
        <v>SH0908-1020</v>
      </c>
      <c r="J733" s="34">
        <f t="shared" si="70"/>
        <v>72686</v>
      </c>
      <c r="K733" t="str">
        <f t="shared" si="71"/>
        <v>SH0908-1020</v>
      </c>
    </row>
    <row r="734" spans="1:11" ht="15" customHeight="1" x14ac:dyDescent="0.35">
      <c r="A734">
        <f>'TI102'!A731</f>
        <v>3</v>
      </c>
      <c r="B734" s="26">
        <f>'TI102'!B731</f>
        <v>46273.697916666657</v>
      </c>
      <c r="C734">
        <f>'TI102'!C731</f>
        <v>11707080</v>
      </c>
      <c r="D734">
        <f>'TI102'!J731</f>
        <v>3</v>
      </c>
      <c r="E734">
        <f>'TI102'!Q731</f>
        <v>1</v>
      </c>
      <c r="F734" t="str">
        <f t="shared" si="66"/>
        <v>60063</v>
      </c>
      <c r="G734">
        <f t="shared" si="67"/>
        <v>74</v>
      </c>
      <c r="H734" t="str">
        <f t="shared" si="68"/>
        <v>SH0908-1020</v>
      </c>
      <c r="I734" t="str">
        <f t="shared" si="69"/>
        <v>SH0908-1020</v>
      </c>
      <c r="J734" s="34">
        <f t="shared" si="70"/>
        <v>72686</v>
      </c>
      <c r="K734" t="str">
        <f t="shared" si="71"/>
        <v>SH0908-1020</v>
      </c>
    </row>
    <row r="735" spans="1:11" ht="15" customHeight="1" x14ac:dyDescent="0.35">
      <c r="A735">
        <f>'TI102'!A732</f>
        <v>3</v>
      </c>
      <c r="B735" s="26">
        <f>'TI102'!B732</f>
        <v>46273.697916666657</v>
      </c>
      <c r="C735">
        <f>'TI102'!C732</f>
        <v>11707081</v>
      </c>
      <c r="D735">
        <f>'TI102'!J732</f>
        <v>3</v>
      </c>
      <c r="E735">
        <f>'TI102'!Q732</f>
        <v>1</v>
      </c>
      <c r="F735" t="str">
        <f t="shared" si="66"/>
        <v>60063</v>
      </c>
      <c r="G735">
        <f t="shared" si="67"/>
        <v>74</v>
      </c>
      <c r="H735" t="str">
        <f t="shared" si="68"/>
        <v>SH0908-1020</v>
      </c>
      <c r="I735" t="str">
        <f t="shared" si="69"/>
        <v>SH0908-1020</v>
      </c>
      <c r="J735" s="34">
        <f t="shared" si="70"/>
        <v>72686</v>
      </c>
      <c r="K735" t="str">
        <f t="shared" si="71"/>
        <v>SH0908-1020</v>
      </c>
    </row>
    <row r="736" spans="1:11" ht="15" customHeight="1" x14ac:dyDescent="0.35">
      <c r="A736">
        <f>'TI102'!A733</f>
        <v>3</v>
      </c>
      <c r="B736" s="26">
        <f>'TI102'!B733</f>
        <v>46273.697916666657</v>
      </c>
      <c r="C736">
        <f>'TI102'!C733</f>
        <v>11707082</v>
      </c>
      <c r="D736">
        <f>'TI102'!J733</f>
        <v>3</v>
      </c>
      <c r="E736">
        <f>'TI102'!Q733</f>
        <v>1</v>
      </c>
      <c r="F736" t="str">
        <f t="shared" si="66"/>
        <v>60063</v>
      </c>
      <c r="G736">
        <f t="shared" si="67"/>
        <v>74</v>
      </c>
      <c r="H736" t="str">
        <f t="shared" si="68"/>
        <v>SH0908-1020</v>
      </c>
      <c r="I736" t="str">
        <f t="shared" si="69"/>
        <v>SH0908-1020</v>
      </c>
      <c r="J736" s="34">
        <f t="shared" si="70"/>
        <v>72686</v>
      </c>
      <c r="K736" t="str">
        <f t="shared" si="71"/>
        <v>SH0908-1020</v>
      </c>
    </row>
    <row r="737" spans="1:11" ht="15" customHeight="1" x14ac:dyDescent="0.35">
      <c r="A737">
        <f>'TI102'!A734</f>
        <v>3</v>
      </c>
      <c r="B737" s="26">
        <f>'TI102'!B734</f>
        <v>46273.697916666657</v>
      </c>
      <c r="C737">
        <f>'TI102'!C734</f>
        <v>11707083</v>
      </c>
      <c r="D737">
        <f>'TI102'!J734</f>
        <v>3</v>
      </c>
      <c r="E737">
        <f>'TI102'!Q734</f>
        <v>1</v>
      </c>
      <c r="F737" t="str">
        <f t="shared" si="66"/>
        <v>60063</v>
      </c>
      <c r="G737">
        <f t="shared" si="67"/>
        <v>74</v>
      </c>
      <c r="H737" t="str">
        <f t="shared" si="68"/>
        <v>SH0908-1020</v>
      </c>
      <c r="I737" t="str">
        <f t="shared" si="69"/>
        <v>SH0908-1020</v>
      </c>
      <c r="J737" s="34">
        <f t="shared" si="70"/>
        <v>72686</v>
      </c>
      <c r="K737" t="str">
        <f t="shared" si="71"/>
        <v>SH0908-1020</v>
      </c>
    </row>
    <row r="738" spans="1:11" ht="15" customHeight="1" x14ac:dyDescent="0.35">
      <c r="A738">
        <f>'TI102'!A735</f>
        <v>3</v>
      </c>
      <c r="B738" s="26">
        <f>'TI102'!B735</f>
        <v>46273.697916666657</v>
      </c>
      <c r="C738">
        <f>'TI102'!C735</f>
        <v>11707090</v>
      </c>
      <c r="D738">
        <f>'TI102'!J735</f>
        <v>5</v>
      </c>
      <c r="E738">
        <f>'TI102'!Q735</f>
        <v>1</v>
      </c>
      <c r="F738" t="str">
        <f t="shared" si="66"/>
        <v>59519</v>
      </c>
      <c r="G738">
        <f t="shared" si="67"/>
        <v>55</v>
      </c>
      <c r="H738" t="str">
        <f t="shared" si="68"/>
        <v>SH0908-1018</v>
      </c>
      <c r="I738" t="str">
        <f t="shared" si="69"/>
        <v>SH0908-1018</v>
      </c>
      <c r="J738" s="34">
        <f t="shared" si="70"/>
        <v>72686</v>
      </c>
      <c r="K738" t="str">
        <f t="shared" si="71"/>
        <v>SH0908-1018</v>
      </c>
    </row>
    <row r="739" spans="1:11" ht="15" customHeight="1" x14ac:dyDescent="0.35">
      <c r="A739">
        <f>'TI102'!A736</f>
        <v>3</v>
      </c>
      <c r="B739" s="26">
        <f>'TI102'!B736</f>
        <v>46273.697916666657</v>
      </c>
      <c r="C739">
        <f>'TI102'!C736</f>
        <v>11707091</v>
      </c>
      <c r="D739">
        <f>'TI102'!J736</f>
        <v>4</v>
      </c>
      <c r="E739">
        <f>'TI102'!Q736</f>
        <v>3</v>
      </c>
      <c r="F739" t="str">
        <f t="shared" si="66"/>
        <v>59829</v>
      </c>
      <c r="G739">
        <f t="shared" si="67"/>
        <v>56</v>
      </c>
      <c r="H739" t="str">
        <f t="shared" si="68"/>
        <v>SH0908-1018</v>
      </c>
      <c r="I739" t="str">
        <f t="shared" si="69"/>
        <v>SH0908-1018</v>
      </c>
      <c r="J739" s="34">
        <f t="shared" si="70"/>
        <v>72686</v>
      </c>
      <c r="K739" t="str">
        <f t="shared" si="71"/>
        <v>SH0908-1018</v>
      </c>
    </row>
    <row r="740" spans="1:11" ht="15" customHeight="1" x14ac:dyDescent="0.35">
      <c r="A740">
        <f>'TI102'!A737</f>
        <v>3</v>
      </c>
      <c r="B740" s="26">
        <f>'TI102'!B737</f>
        <v>46273.697916666657</v>
      </c>
      <c r="C740">
        <f>'TI102'!C737</f>
        <v>11707092</v>
      </c>
      <c r="D740">
        <f>'TI102'!J737</f>
        <v>4</v>
      </c>
      <c r="E740">
        <f>'TI102'!Q737</f>
        <v>3</v>
      </c>
      <c r="F740" t="str">
        <f t="shared" si="66"/>
        <v>59829</v>
      </c>
      <c r="G740">
        <f t="shared" si="67"/>
        <v>56</v>
      </c>
      <c r="H740" t="str">
        <f t="shared" si="68"/>
        <v>SH0908-1018</v>
      </c>
      <c r="I740" t="str">
        <f t="shared" si="69"/>
        <v>SH0908-1018</v>
      </c>
      <c r="J740" s="34">
        <f t="shared" si="70"/>
        <v>72686</v>
      </c>
      <c r="K740" t="str">
        <f t="shared" si="71"/>
        <v>SH0908-1018</v>
      </c>
    </row>
    <row r="741" spans="1:11" ht="15" customHeight="1" x14ac:dyDescent="0.35">
      <c r="A741">
        <f>'TI102'!A738</f>
        <v>3</v>
      </c>
      <c r="B741" s="26">
        <f>'TI102'!B738</f>
        <v>46273.697916666657</v>
      </c>
      <c r="C741">
        <f>'TI102'!C738</f>
        <v>11707094</v>
      </c>
      <c r="D741">
        <f>'TI102'!J738</f>
        <v>4</v>
      </c>
      <c r="E741">
        <f>'TI102'!Q738</f>
        <v>1</v>
      </c>
      <c r="F741" t="str">
        <f t="shared" si="66"/>
        <v>59905</v>
      </c>
      <c r="G741">
        <f t="shared" si="67"/>
        <v>63</v>
      </c>
      <c r="H741" t="str">
        <f t="shared" si="68"/>
        <v>SH0908-1019</v>
      </c>
      <c r="I741" t="str">
        <f t="shared" si="69"/>
        <v>SH0908-1019</v>
      </c>
      <c r="J741" s="34">
        <f t="shared" si="70"/>
        <v>72686</v>
      </c>
      <c r="K741" t="str">
        <f t="shared" si="71"/>
        <v>SH0908-1019</v>
      </c>
    </row>
    <row r="742" spans="1:11" ht="15" customHeight="1" x14ac:dyDescent="0.35">
      <c r="A742">
        <f>'TI102'!A739</f>
        <v>3</v>
      </c>
      <c r="B742" s="26">
        <f>'TI102'!B739</f>
        <v>46273.697916666657</v>
      </c>
      <c r="C742">
        <f>'TI102'!C739</f>
        <v>11707103</v>
      </c>
      <c r="D742">
        <f>'TI102'!J739</f>
        <v>4</v>
      </c>
      <c r="E742">
        <f>'TI102'!Q739</f>
        <v>1</v>
      </c>
      <c r="F742" t="str">
        <f t="shared" si="66"/>
        <v>59954</v>
      </c>
      <c r="G742">
        <f t="shared" si="67"/>
        <v>41</v>
      </c>
      <c r="H742" t="str">
        <f t="shared" si="68"/>
        <v>SH0908-1012</v>
      </c>
      <c r="I742" t="str">
        <f t="shared" si="69"/>
        <v>SH0908-1012</v>
      </c>
      <c r="J742" s="34">
        <f t="shared" si="70"/>
        <v>72686</v>
      </c>
      <c r="K742" t="str">
        <f t="shared" si="71"/>
        <v>SH0908-1012</v>
      </c>
    </row>
    <row r="743" spans="1:11" ht="15" customHeight="1" x14ac:dyDescent="0.35">
      <c r="A743">
        <f>'TI102'!A740</f>
        <v>3</v>
      </c>
      <c r="B743" s="26">
        <f>'TI102'!B740</f>
        <v>46273.697916666657</v>
      </c>
      <c r="C743">
        <f>'TI102'!C740</f>
        <v>11707104</v>
      </c>
      <c r="D743">
        <f>'TI102'!J740</f>
        <v>5</v>
      </c>
      <c r="E743">
        <f>'TI102'!Q740</f>
        <v>2</v>
      </c>
      <c r="F743" t="str">
        <f t="shared" si="66"/>
        <v>59998</v>
      </c>
      <c r="G743">
        <f t="shared" si="67"/>
        <v>42</v>
      </c>
      <c r="H743" t="str">
        <f t="shared" si="68"/>
        <v>SH0908-1012</v>
      </c>
      <c r="I743" t="str">
        <f t="shared" si="69"/>
        <v>SH0908-1012</v>
      </c>
      <c r="J743" s="34">
        <f t="shared" si="70"/>
        <v>72686</v>
      </c>
      <c r="K743" t="str">
        <f t="shared" si="71"/>
        <v>SH0908-1012</v>
      </c>
    </row>
    <row r="744" spans="1:11" ht="15" customHeight="1" x14ac:dyDescent="0.35">
      <c r="A744">
        <f>'TI102'!A741</f>
        <v>3</v>
      </c>
      <c r="B744" s="26">
        <f>'TI102'!B741</f>
        <v>46273.697916666657</v>
      </c>
      <c r="C744">
        <f>'TI102'!C741</f>
        <v>11707118</v>
      </c>
      <c r="D744">
        <f>'TI102'!J741</f>
        <v>4</v>
      </c>
      <c r="E744">
        <f>'TI102'!Q741</f>
        <v>1</v>
      </c>
      <c r="F744" t="str">
        <f t="shared" si="66"/>
        <v>59975</v>
      </c>
      <c r="G744">
        <f t="shared" si="67"/>
        <v>79</v>
      </c>
      <c r="H744" t="str">
        <f t="shared" si="68"/>
        <v>SH0908-1021</v>
      </c>
      <c r="I744" t="str">
        <f t="shared" si="69"/>
        <v>SH0908-1021</v>
      </c>
      <c r="J744" s="34">
        <f t="shared" si="70"/>
        <v>72686</v>
      </c>
      <c r="K744" t="str">
        <f t="shared" si="71"/>
        <v>SH0908-1021</v>
      </c>
    </row>
    <row r="745" spans="1:11" ht="15" customHeight="1" x14ac:dyDescent="0.35">
      <c r="A745">
        <f>'TI102'!A742</f>
        <v>3</v>
      </c>
      <c r="B745" s="26">
        <f>'TI102'!B742</f>
        <v>46273.697916666657</v>
      </c>
      <c r="C745">
        <f>'TI102'!C742</f>
        <v>11707119</v>
      </c>
      <c r="D745">
        <f>'TI102'!J742</f>
        <v>4</v>
      </c>
      <c r="E745">
        <f>'TI102'!Q742</f>
        <v>1</v>
      </c>
      <c r="F745" t="str">
        <f t="shared" si="66"/>
        <v>59984</v>
      </c>
      <c r="G745">
        <f t="shared" si="67"/>
        <v>80</v>
      </c>
      <c r="H745" t="str">
        <f t="shared" si="68"/>
        <v>SH0908-1021</v>
      </c>
      <c r="I745" t="str">
        <f t="shared" si="69"/>
        <v>SH0908-1021</v>
      </c>
      <c r="J745" s="34">
        <f t="shared" si="70"/>
        <v>72686</v>
      </c>
      <c r="K745" t="str">
        <f t="shared" si="71"/>
        <v>SH0908-1021</v>
      </c>
    </row>
    <row r="746" spans="1:11" ht="15" customHeight="1" x14ac:dyDescent="0.35">
      <c r="A746">
        <f>'TI102'!A743</f>
        <v>3</v>
      </c>
      <c r="B746" s="26">
        <f>'TI102'!B743</f>
        <v>46273.697916666657</v>
      </c>
      <c r="C746">
        <f>'TI102'!C743</f>
        <v>11707132</v>
      </c>
      <c r="D746">
        <f>'TI102'!J743</f>
        <v>4</v>
      </c>
      <c r="E746">
        <f>'TI102'!Q743</f>
        <v>1</v>
      </c>
      <c r="F746" t="str">
        <f t="shared" si="66"/>
        <v>59988</v>
      </c>
      <c r="G746">
        <f t="shared" si="67"/>
        <v>87</v>
      </c>
      <c r="H746" t="str">
        <f t="shared" si="68"/>
        <v>SH0908-1022</v>
      </c>
      <c r="I746" t="str">
        <f t="shared" si="69"/>
        <v>SH0908-1022</v>
      </c>
      <c r="J746" s="34">
        <f t="shared" si="70"/>
        <v>72686</v>
      </c>
      <c r="K746" t="str">
        <f t="shared" si="71"/>
        <v>SH0908-1022</v>
      </c>
    </row>
    <row r="747" spans="1:11" ht="15" customHeight="1" x14ac:dyDescent="0.35">
      <c r="A747">
        <f>'TI102'!A744</f>
        <v>3</v>
      </c>
      <c r="B747" s="26">
        <f>'TI102'!B744</f>
        <v>46273.697916666657</v>
      </c>
      <c r="C747">
        <f>'TI102'!C744</f>
        <v>11707133</v>
      </c>
      <c r="D747">
        <f>'TI102'!J744</f>
        <v>4</v>
      </c>
      <c r="E747">
        <f>'TI102'!Q744</f>
        <v>1</v>
      </c>
      <c r="F747" t="str">
        <f t="shared" si="66"/>
        <v>59988</v>
      </c>
      <c r="G747">
        <f t="shared" si="67"/>
        <v>87</v>
      </c>
      <c r="H747" t="str">
        <f t="shared" si="68"/>
        <v>SH0908-1022</v>
      </c>
      <c r="I747" t="str">
        <f t="shared" si="69"/>
        <v>SH0908-1022</v>
      </c>
      <c r="J747" s="34">
        <f t="shared" si="70"/>
        <v>72686</v>
      </c>
      <c r="K747" t="str">
        <f t="shared" si="71"/>
        <v>SH0908-1022</v>
      </c>
    </row>
    <row r="748" spans="1:11" ht="15" customHeight="1" x14ac:dyDescent="0.35">
      <c r="A748">
        <f>'TI102'!A745</f>
        <v>3</v>
      </c>
      <c r="B748" s="26">
        <f>'TI102'!B745</f>
        <v>46273.697916666657</v>
      </c>
      <c r="C748">
        <f>'TI102'!C745</f>
        <v>11707134</v>
      </c>
      <c r="D748">
        <f>'TI102'!J745</f>
        <v>4</v>
      </c>
      <c r="E748">
        <f>'TI102'!Q745</f>
        <v>1</v>
      </c>
      <c r="F748" t="str">
        <f t="shared" si="66"/>
        <v>60035</v>
      </c>
      <c r="G748">
        <f t="shared" si="67"/>
        <v>88</v>
      </c>
      <c r="H748" t="str">
        <f t="shared" si="68"/>
        <v>SH0908-1022</v>
      </c>
      <c r="I748" t="str">
        <f t="shared" si="69"/>
        <v>SH0908-1022</v>
      </c>
      <c r="J748" s="34">
        <f t="shared" si="70"/>
        <v>72686</v>
      </c>
      <c r="K748" t="str">
        <f t="shared" si="71"/>
        <v>SH0908-1022</v>
      </c>
    </row>
    <row r="749" spans="1:11" ht="15" customHeight="1" x14ac:dyDescent="0.35">
      <c r="A749">
        <f>'TI102'!A746</f>
        <v>3</v>
      </c>
      <c r="B749" s="26">
        <f>'TI102'!B746</f>
        <v>46273.697916666657</v>
      </c>
      <c r="C749">
        <f>'TI102'!C746</f>
        <v>11707135</v>
      </c>
      <c r="D749">
        <f>'TI102'!J746</f>
        <v>5</v>
      </c>
      <c r="E749">
        <f>'TI102'!Q746</f>
        <v>2</v>
      </c>
      <c r="F749" t="str">
        <f t="shared" si="66"/>
        <v>60105</v>
      </c>
      <c r="G749">
        <f t="shared" si="67"/>
        <v>89</v>
      </c>
      <c r="H749" t="str">
        <f t="shared" si="68"/>
        <v>SH0908-1022</v>
      </c>
      <c r="I749" t="str">
        <f t="shared" si="69"/>
        <v>SH0908-1022</v>
      </c>
      <c r="J749" s="34">
        <f t="shared" si="70"/>
        <v>72686</v>
      </c>
      <c r="K749" t="str">
        <f t="shared" si="71"/>
        <v>SH0908-1022</v>
      </c>
    </row>
    <row r="750" spans="1:11" ht="15" customHeight="1" x14ac:dyDescent="0.35">
      <c r="A750">
        <f>'TI102'!A747</f>
        <v>3</v>
      </c>
      <c r="B750" s="26">
        <f>'TI102'!B747</f>
        <v>46273.697916666657</v>
      </c>
      <c r="C750">
        <f>'TI102'!C747</f>
        <v>11707169</v>
      </c>
      <c r="D750">
        <f>'TI102'!J747</f>
        <v>4</v>
      </c>
      <c r="E750">
        <f>'TI102'!Q747</f>
        <v>6</v>
      </c>
      <c r="F750" t="str">
        <f t="shared" si="66"/>
        <v>59878</v>
      </c>
      <c r="G750">
        <f t="shared" si="67"/>
        <v>98</v>
      </c>
      <c r="H750" t="str">
        <f t="shared" si="68"/>
        <v>SH0908-1026</v>
      </c>
      <c r="I750" t="str">
        <f t="shared" si="69"/>
        <v>SH0908-1026</v>
      </c>
      <c r="J750" s="34">
        <f t="shared" si="70"/>
        <v>72686</v>
      </c>
      <c r="K750" t="str">
        <f t="shared" si="71"/>
        <v>SH0908-1026</v>
      </c>
    </row>
    <row r="751" spans="1:11" ht="15" customHeight="1" x14ac:dyDescent="0.35">
      <c r="A751">
        <f>'TI102'!A748</f>
        <v>3</v>
      </c>
      <c r="B751" s="26">
        <f>'TI102'!B748</f>
        <v>46273.697916666657</v>
      </c>
      <c r="C751">
        <f>'TI102'!C748</f>
        <v>11707170</v>
      </c>
      <c r="D751">
        <f>'TI102'!J748</f>
        <v>4</v>
      </c>
      <c r="E751">
        <f>'TI102'!Q748</f>
        <v>3</v>
      </c>
      <c r="F751" t="str">
        <f t="shared" si="66"/>
        <v>60020</v>
      </c>
      <c r="G751">
        <f t="shared" si="67"/>
        <v>99</v>
      </c>
      <c r="H751" t="str">
        <f t="shared" si="68"/>
        <v>SH0908-1026</v>
      </c>
      <c r="I751" t="str">
        <f t="shared" si="69"/>
        <v>SH0908-1026</v>
      </c>
      <c r="J751" s="34">
        <f t="shared" si="70"/>
        <v>72686</v>
      </c>
      <c r="K751" t="str">
        <f t="shared" si="71"/>
        <v>SH0908-1026</v>
      </c>
    </row>
    <row r="752" spans="1:11" ht="15" customHeight="1" x14ac:dyDescent="0.35">
      <c r="A752">
        <f>'TI102'!A749</f>
        <v>3</v>
      </c>
      <c r="B752" s="26">
        <f>'TI102'!B749</f>
        <v>46273.697916666657</v>
      </c>
      <c r="C752">
        <f>'TI102'!C749</f>
        <v>11707176</v>
      </c>
      <c r="D752">
        <f>'TI102'!J749</f>
        <v>3</v>
      </c>
      <c r="E752">
        <f>'TI102'!Q749</f>
        <v>1</v>
      </c>
      <c r="F752" t="str">
        <f t="shared" si="66"/>
        <v>59667</v>
      </c>
      <c r="G752">
        <f t="shared" si="67"/>
        <v>110</v>
      </c>
      <c r="H752" t="str">
        <f t="shared" si="68"/>
        <v>SH0908-1028</v>
      </c>
      <c r="I752" t="str">
        <f t="shared" si="69"/>
        <v>SH0908-1028</v>
      </c>
      <c r="J752" s="34">
        <f t="shared" si="70"/>
        <v>72686</v>
      </c>
      <c r="K752" t="str">
        <f t="shared" si="71"/>
        <v>SH0908-1028</v>
      </c>
    </row>
    <row r="753" spans="1:11" ht="15" customHeight="1" x14ac:dyDescent="0.35">
      <c r="A753">
        <f>'TI102'!A750</f>
        <v>3</v>
      </c>
      <c r="B753" s="26">
        <f>'TI102'!B750</f>
        <v>46273.697916666657</v>
      </c>
      <c r="C753">
        <f>'TI102'!C750</f>
        <v>11707177</v>
      </c>
      <c r="D753">
        <f>'TI102'!J750</f>
        <v>4</v>
      </c>
      <c r="E753">
        <f>'TI102'!Q750</f>
        <v>4</v>
      </c>
      <c r="F753" t="str">
        <f t="shared" si="66"/>
        <v>59918</v>
      </c>
      <c r="G753">
        <f t="shared" si="67"/>
        <v>111</v>
      </c>
      <c r="H753" t="str">
        <f t="shared" si="68"/>
        <v>SH0908-1028</v>
      </c>
      <c r="I753" t="str">
        <f t="shared" si="69"/>
        <v>SH0908-1028</v>
      </c>
      <c r="J753" s="34">
        <f t="shared" si="70"/>
        <v>72686</v>
      </c>
      <c r="K753" t="str">
        <f t="shared" si="71"/>
        <v>SH0908-1028</v>
      </c>
    </row>
    <row r="754" spans="1:11" ht="15" customHeight="1" x14ac:dyDescent="0.35">
      <c r="A754">
        <f>'TI102'!A751</f>
        <v>3</v>
      </c>
      <c r="B754" s="26">
        <f>'TI102'!B751</f>
        <v>46273.697916666657</v>
      </c>
      <c r="C754">
        <f>'TI102'!C751</f>
        <v>11707195</v>
      </c>
      <c r="D754">
        <f>'TI102'!J751</f>
        <v>4</v>
      </c>
      <c r="E754">
        <f>'TI102'!Q751</f>
        <v>1</v>
      </c>
      <c r="F754" t="str">
        <f t="shared" si="66"/>
        <v>59794</v>
      </c>
      <c r="G754">
        <f t="shared" si="67"/>
        <v>187</v>
      </c>
      <c r="H754" t="str">
        <f t="shared" si="68"/>
        <v>SH0908-1037</v>
      </c>
      <c r="I754" t="str">
        <f t="shared" si="69"/>
        <v>SH0908-1037</v>
      </c>
      <c r="J754" s="34">
        <f t="shared" si="70"/>
        <v>72686</v>
      </c>
      <c r="K754" t="str">
        <f t="shared" si="71"/>
        <v>SH0908-1037</v>
      </c>
    </row>
    <row r="755" spans="1:11" ht="15" customHeight="1" x14ac:dyDescent="0.35">
      <c r="A755">
        <f>'TI102'!A752</f>
        <v>3</v>
      </c>
      <c r="B755" s="26">
        <f>'TI102'!B752</f>
        <v>46273.697916666657</v>
      </c>
      <c r="C755">
        <f>'TI102'!C752</f>
        <v>11707202</v>
      </c>
      <c r="D755">
        <f>'TI102'!J752</f>
        <v>4</v>
      </c>
      <c r="E755">
        <f>'TI102'!Q752</f>
        <v>3</v>
      </c>
      <c r="F755" t="str">
        <f t="shared" si="66"/>
        <v>59532</v>
      </c>
      <c r="G755">
        <f t="shared" si="67"/>
        <v>141</v>
      </c>
      <c r="H755" t="str">
        <f t="shared" si="68"/>
        <v>SH0908-1034</v>
      </c>
      <c r="I755" t="str">
        <f t="shared" si="69"/>
        <v>SH0908-1034</v>
      </c>
      <c r="J755" s="34">
        <f t="shared" si="70"/>
        <v>72686</v>
      </c>
      <c r="K755" t="str">
        <f t="shared" si="71"/>
        <v>SH0908-1034</v>
      </c>
    </row>
    <row r="756" spans="1:11" ht="15" customHeight="1" x14ac:dyDescent="0.35">
      <c r="A756">
        <f>'TI102'!A753</f>
        <v>3</v>
      </c>
      <c r="B756" s="26">
        <f>'TI102'!B753</f>
        <v>46273.697916666657</v>
      </c>
      <c r="C756">
        <f>'TI102'!C753</f>
        <v>11707203</v>
      </c>
      <c r="D756">
        <f>'TI102'!J753</f>
        <v>3</v>
      </c>
      <c r="E756">
        <f>'TI102'!Q753</f>
        <v>2</v>
      </c>
      <c r="F756" t="str">
        <f t="shared" si="66"/>
        <v>59677</v>
      </c>
      <c r="G756">
        <f t="shared" si="67"/>
        <v>142</v>
      </c>
      <c r="H756" t="str">
        <f t="shared" si="68"/>
        <v>SH0908-1034</v>
      </c>
      <c r="I756" t="str">
        <f t="shared" si="69"/>
        <v>SH0908-1034</v>
      </c>
      <c r="J756" s="34">
        <f t="shared" si="70"/>
        <v>72686</v>
      </c>
      <c r="K756" t="str">
        <f t="shared" si="71"/>
        <v>SH0908-1034</v>
      </c>
    </row>
    <row r="757" spans="1:11" ht="15" customHeight="1" x14ac:dyDescent="0.35">
      <c r="A757">
        <f>'TI102'!A754</f>
        <v>3</v>
      </c>
      <c r="B757" s="26">
        <f>'TI102'!B754</f>
        <v>46273.697916666657</v>
      </c>
      <c r="C757">
        <f>'TI102'!C754</f>
        <v>11707204</v>
      </c>
      <c r="D757">
        <f>'TI102'!J754</f>
        <v>3</v>
      </c>
      <c r="E757">
        <f>'TI102'!Q754</f>
        <v>1</v>
      </c>
      <c r="F757" t="str">
        <f t="shared" si="66"/>
        <v>59853</v>
      </c>
      <c r="G757">
        <f t="shared" si="67"/>
        <v>143</v>
      </c>
      <c r="H757" t="str">
        <f t="shared" si="68"/>
        <v>SH0908-1034</v>
      </c>
      <c r="I757" t="str">
        <f t="shared" si="69"/>
        <v>SH0908-1034</v>
      </c>
      <c r="J757" s="34">
        <f t="shared" si="70"/>
        <v>72686</v>
      </c>
      <c r="K757" t="str">
        <f t="shared" si="71"/>
        <v>SH0908-1034</v>
      </c>
    </row>
    <row r="758" spans="1:11" ht="15" customHeight="1" x14ac:dyDescent="0.35">
      <c r="A758">
        <f>'TI102'!A755</f>
        <v>3</v>
      </c>
      <c r="B758" s="26">
        <f>'TI102'!B755</f>
        <v>46273.697916666657</v>
      </c>
      <c r="C758">
        <f>'TI102'!C755</f>
        <v>11707205</v>
      </c>
      <c r="D758">
        <f>'TI102'!J755</f>
        <v>3</v>
      </c>
      <c r="E758">
        <f>'TI102'!Q755</f>
        <v>3</v>
      </c>
      <c r="F758" t="str">
        <f t="shared" si="66"/>
        <v>59868</v>
      </c>
      <c r="G758">
        <f t="shared" si="67"/>
        <v>144</v>
      </c>
      <c r="H758" t="str">
        <f t="shared" si="68"/>
        <v>SH0908-1034</v>
      </c>
      <c r="I758" t="str">
        <f t="shared" si="69"/>
        <v>SH0908-1034</v>
      </c>
      <c r="J758" s="34">
        <f t="shared" si="70"/>
        <v>72686</v>
      </c>
      <c r="K758" t="str">
        <f t="shared" si="71"/>
        <v>SH0908-1034</v>
      </c>
    </row>
    <row r="759" spans="1:11" ht="15" customHeight="1" x14ac:dyDescent="0.35">
      <c r="A759">
        <f>'TI102'!A756</f>
        <v>3</v>
      </c>
      <c r="B759" s="26">
        <f>'TI102'!B756</f>
        <v>46273.697916666657</v>
      </c>
      <c r="C759">
        <f>'TI102'!C756</f>
        <v>11707206</v>
      </c>
      <c r="D759">
        <f>'TI102'!J756</f>
        <v>3</v>
      </c>
      <c r="E759">
        <f>'TI102'!Q756</f>
        <v>3</v>
      </c>
      <c r="F759" t="str">
        <f t="shared" si="66"/>
        <v>59868</v>
      </c>
      <c r="G759">
        <f t="shared" si="67"/>
        <v>144</v>
      </c>
      <c r="H759" t="str">
        <f t="shared" si="68"/>
        <v>SH0908-1034</v>
      </c>
      <c r="I759" t="str">
        <f t="shared" si="69"/>
        <v>SH0908-1034</v>
      </c>
      <c r="J759" s="34">
        <f t="shared" si="70"/>
        <v>72686</v>
      </c>
      <c r="K759" t="str">
        <f t="shared" si="71"/>
        <v>SH0908-1034</v>
      </c>
    </row>
    <row r="760" spans="1:11" ht="15" customHeight="1" x14ac:dyDescent="0.35">
      <c r="A760">
        <f>'TI102'!A757</f>
        <v>3</v>
      </c>
      <c r="B760" s="26">
        <f>'TI102'!B757</f>
        <v>46273.697916666657</v>
      </c>
      <c r="C760">
        <f>'TI102'!C757</f>
        <v>11707207</v>
      </c>
      <c r="D760">
        <f>'TI102'!J757</f>
        <v>4</v>
      </c>
      <c r="E760">
        <f>'TI102'!Q757</f>
        <v>2</v>
      </c>
      <c r="F760" t="str">
        <f t="shared" si="66"/>
        <v>59891</v>
      </c>
      <c r="G760">
        <f t="shared" si="67"/>
        <v>145</v>
      </c>
      <c r="H760" t="str">
        <f t="shared" si="68"/>
        <v>SH0908-1034</v>
      </c>
      <c r="I760" t="str">
        <f t="shared" si="69"/>
        <v>SH0908-1034</v>
      </c>
      <c r="J760" s="34">
        <f t="shared" si="70"/>
        <v>72686</v>
      </c>
      <c r="K760" t="str">
        <f t="shared" si="71"/>
        <v>SH0908-1034</v>
      </c>
    </row>
    <row r="761" spans="1:11" ht="15" customHeight="1" x14ac:dyDescent="0.35">
      <c r="A761">
        <f>'TI102'!A758</f>
        <v>3</v>
      </c>
      <c r="B761" s="26">
        <f>'TI102'!B758</f>
        <v>46273.697916666657</v>
      </c>
      <c r="C761">
        <f>'TI102'!C758</f>
        <v>11707208</v>
      </c>
      <c r="D761">
        <f>'TI102'!J758</f>
        <v>4</v>
      </c>
      <c r="E761">
        <f>'TI102'!Q758</f>
        <v>1</v>
      </c>
      <c r="F761" t="str">
        <f t="shared" si="66"/>
        <v>59892</v>
      </c>
      <c r="G761">
        <f t="shared" si="67"/>
        <v>146</v>
      </c>
      <c r="H761" t="str">
        <f t="shared" si="68"/>
        <v>SH0908-1034</v>
      </c>
      <c r="I761" t="str">
        <f t="shared" si="69"/>
        <v>SH0908-1034</v>
      </c>
      <c r="J761" s="34">
        <f t="shared" si="70"/>
        <v>72686</v>
      </c>
      <c r="K761" t="str">
        <f t="shared" si="71"/>
        <v>SH0908-1034</v>
      </c>
    </row>
    <row r="762" spans="1:11" ht="15" customHeight="1" x14ac:dyDescent="0.35">
      <c r="A762">
        <f>'TI102'!A759</f>
        <v>3</v>
      </c>
      <c r="B762" s="26">
        <f>'TI102'!B759</f>
        <v>46273.697916666657</v>
      </c>
      <c r="C762">
        <f>'TI102'!C759</f>
        <v>11707209</v>
      </c>
      <c r="D762">
        <f>'TI102'!J759</f>
        <v>3</v>
      </c>
      <c r="E762">
        <f>'TI102'!Q759</f>
        <v>1</v>
      </c>
      <c r="F762" t="str">
        <f t="shared" si="66"/>
        <v>59894</v>
      </c>
      <c r="G762">
        <f t="shared" si="67"/>
        <v>147</v>
      </c>
      <c r="H762" t="str">
        <f t="shared" si="68"/>
        <v>SH0908-1034</v>
      </c>
      <c r="I762" t="str">
        <f t="shared" si="69"/>
        <v>SH0908-1034</v>
      </c>
      <c r="J762" s="34">
        <f t="shared" si="70"/>
        <v>72686</v>
      </c>
      <c r="K762" t="str">
        <f t="shared" si="71"/>
        <v>SH0908-1034</v>
      </c>
    </row>
    <row r="763" spans="1:11" ht="15" customHeight="1" x14ac:dyDescent="0.35">
      <c r="A763">
        <f>'TI102'!A760</f>
        <v>3</v>
      </c>
      <c r="B763" s="26">
        <f>'TI102'!B760</f>
        <v>46273.697916666657</v>
      </c>
      <c r="C763">
        <f>'TI102'!C760</f>
        <v>11707210</v>
      </c>
      <c r="D763">
        <f>'TI102'!J760</f>
        <v>3</v>
      </c>
      <c r="E763">
        <f>'TI102'!Q760</f>
        <v>1</v>
      </c>
      <c r="F763" t="str">
        <f t="shared" si="66"/>
        <v>59894</v>
      </c>
      <c r="G763">
        <f t="shared" si="67"/>
        <v>147</v>
      </c>
      <c r="H763" t="str">
        <f t="shared" si="68"/>
        <v>SH0908-1034</v>
      </c>
      <c r="I763" t="str">
        <f t="shared" si="69"/>
        <v>SH0908-1034</v>
      </c>
      <c r="J763" s="34">
        <f t="shared" si="70"/>
        <v>72686</v>
      </c>
      <c r="K763" t="str">
        <f t="shared" si="71"/>
        <v>SH0908-1034</v>
      </c>
    </row>
    <row r="764" spans="1:11" ht="15" customHeight="1" x14ac:dyDescent="0.35">
      <c r="A764">
        <f>'TI102'!A761</f>
        <v>3</v>
      </c>
      <c r="B764" s="26">
        <f>'TI102'!B761</f>
        <v>46273.697916666657</v>
      </c>
      <c r="C764">
        <f>'TI102'!C761</f>
        <v>11707274</v>
      </c>
      <c r="D764">
        <f>'TI102'!J761</f>
        <v>3</v>
      </c>
      <c r="E764">
        <f>'TI102'!Q761</f>
        <v>2</v>
      </c>
      <c r="F764" t="str">
        <f t="shared" si="66"/>
        <v>59923</v>
      </c>
      <c r="G764">
        <f t="shared" si="67"/>
        <v>267</v>
      </c>
      <c r="H764" t="str">
        <f t="shared" si="68"/>
        <v>SH0908-1051</v>
      </c>
      <c r="I764" t="str">
        <f t="shared" si="69"/>
        <v>SH0908-1051</v>
      </c>
      <c r="J764" s="34">
        <f t="shared" si="70"/>
        <v>72686</v>
      </c>
      <c r="K764" t="str">
        <f t="shared" si="71"/>
        <v>SH0908-1051</v>
      </c>
    </row>
    <row r="765" spans="1:11" ht="15" customHeight="1" x14ac:dyDescent="0.35">
      <c r="A765">
        <f>'TI102'!A762</f>
        <v>3</v>
      </c>
      <c r="B765" s="26">
        <f>'TI102'!B762</f>
        <v>46273.697916666657</v>
      </c>
      <c r="C765">
        <f>'TI102'!C762</f>
        <v>11707275</v>
      </c>
      <c r="D765">
        <f>'TI102'!J762</f>
        <v>3</v>
      </c>
      <c r="E765">
        <f>'TI102'!Q762</f>
        <v>1</v>
      </c>
      <c r="F765" t="str">
        <f t="shared" si="66"/>
        <v>59923</v>
      </c>
      <c r="G765">
        <f t="shared" si="67"/>
        <v>267</v>
      </c>
      <c r="H765" t="str">
        <f t="shared" si="68"/>
        <v>SH0908-1051</v>
      </c>
      <c r="I765" t="str">
        <f t="shared" si="69"/>
        <v>SH0908-1051</v>
      </c>
      <c r="J765" s="34">
        <f t="shared" si="70"/>
        <v>72686</v>
      </c>
      <c r="K765" t="str">
        <f t="shared" si="71"/>
        <v>SH0908-1051</v>
      </c>
    </row>
    <row r="766" spans="1:11" ht="15" customHeight="1" x14ac:dyDescent="0.35">
      <c r="A766">
        <f>'TI102'!A763</f>
        <v>3</v>
      </c>
      <c r="B766" s="26">
        <f>'TI102'!B763</f>
        <v>46273.697916666657</v>
      </c>
      <c r="C766">
        <f>'TI102'!C763</f>
        <v>11707276</v>
      </c>
      <c r="D766">
        <f>'TI102'!J763</f>
        <v>3</v>
      </c>
      <c r="E766">
        <f>'TI102'!Q763</f>
        <v>1</v>
      </c>
      <c r="F766" t="str">
        <f t="shared" si="66"/>
        <v>59923</v>
      </c>
      <c r="G766">
        <f t="shared" si="67"/>
        <v>267</v>
      </c>
      <c r="H766" t="str">
        <f t="shared" si="68"/>
        <v>SH0908-1051</v>
      </c>
      <c r="I766" t="str">
        <f t="shared" si="69"/>
        <v>SH0908-1051</v>
      </c>
      <c r="J766" s="34">
        <f t="shared" si="70"/>
        <v>72686</v>
      </c>
      <c r="K766" t="str">
        <f t="shared" si="71"/>
        <v>SH0908-1051</v>
      </c>
    </row>
    <row r="767" spans="1:11" ht="15" customHeight="1" x14ac:dyDescent="0.35">
      <c r="A767">
        <f>'TI102'!A764</f>
        <v>3</v>
      </c>
      <c r="B767" s="26">
        <f>'TI102'!B764</f>
        <v>46273.697916666657</v>
      </c>
      <c r="C767">
        <f>'TI102'!C764</f>
        <v>11707277</v>
      </c>
      <c r="D767">
        <f>'TI102'!J764</f>
        <v>3</v>
      </c>
      <c r="E767">
        <f>'TI102'!Q764</f>
        <v>1</v>
      </c>
      <c r="F767" t="str">
        <f t="shared" si="66"/>
        <v>59923</v>
      </c>
      <c r="G767">
        <f t="shared" si="67"/>
        <v>267</v>
      </c>
      <c r="H767" t="str">
        <f t="shared" si="68"/>
        <v>SH0908-1051</v>
      </c>
      <c r="I767" t="str">
        <f t="shared" si="69"/>
        <v>SH0908-1051</v>
      </c>
      <c r="J767" s="34">
        <f t="shared" si="70"/>
        <v>72686</v>
      </c>
      <c r="K767" t="str">
        <f t="shared" si="71"/>
        <v>SH0908-1051</v>
      </c>
    </row>
    <row r="768" spans="1:11" ht="15" customHeight="1" x14ac:dyDescent="0.35">
      <c r="A768">
        <f>'TI102'!A765</f>
        <v>3</v>
      </c>
      <c r="B768" s="26">
        <f>'TI102'!B765</f>
        <v>46273.697916666657</v>
      </c>
      <c r="C768">
        <f>'TI102'!C765</f>
        <v>11707278</v>
      </c>
      <c r="D768">
        <f>'TI102'!J765</f>
        <v>3</v>
      </c>
      <c r="E768">
        <f>'TI102'!Q765</f>
        <v>1</v>
      </c>
      <c r="F768" t="str">
        <f t="shared" si="66"/>
        <v>59923</v>
      </c>
      <c r="G768">
        <f t="shared" si="67"/>
        <v>267</v>
      </c>
      <c r="H768" t="str">
        <f t="shared" si="68"/>
        <v>SH0908-1051</v>
      </c>
      <c r="I768" t="str">
        <f t="shared" si="69"/>
        <v>SH0908-1051</v>
      </c>
      <c r="J768" s="34">
        <f t="shared" si="70"/>
        <v>72686</v>
      </c>
      <c r="K768" t="str">
        <f t="shared" si="71"/>
        <v>SH0908-1051</v>
      </c>
    </row>
    <row r="769" spans="1:11" ht="15" customHeight="1" x14ac:dyDescent="0.35">
      <c r="A769">
        <f>'TI102'!A766</f>
        <v>3</v>
      </c>
      <c r="B769" s="26">
        <f>'TI102'!B766</f>
        <v>46273.697916666657</v>
      </c>
      <c r="C769">
        <f>'TI102'!C766</f>
        <v>11707279</v>
      </c>
      <c r="D769">
        <f>'TI102'!J766</f>
        <v>3</v>
      </c>
      <c r="E769">
        <f>'TI102'!Q766</f>
        <v>1</v>
      </c>
      <c r="F769" t="str">
        <f t="shared" si="66"/>
        <v>59923</v>
      </c>
      <c r="G769">
        <f t="shared" si="67"/>
        <v>267</v>
      </c>
      <c r="H769" t="str">
        <f t="shared" si="68"/>
        <v>SH0908-1051</v>
      </c>
      <c r="I769" t="str">
        <f t="shared" si="69"/>
        <v>SH0908-1051</v>
      </c>
      <c r="J769" s="34">
        <f t="shared" si="70"/>
        <v>72686</v>
      </c>
      <c r="K769" t="str">
        <f t="shared" si="71"/>
        <v>SH0908-1051</v>
      </c>
    </row>
    <row r="770" spans="1:11" ht="15" customHeight="1" x14ac:dyDescent="0.35">
      <c r="A770">
        <f>'TI102'!A767</f>
        <v>3</v>
      </c>
      <c r="B770" s="26">
        <f>'TI102'!B767</f>
        <v>46273.697916666657</v>
      </c>
      <c r="C770">
        <f>'TI102'!C767</f>
        <v>11707280</v>
      </c>
      <c r="D770">
        <f>'TI102'!J767</f>
        <v>3</v>
      </c>
      <c r="E770">
        <f>'TI102'!Q767</f>
        <v>1</v>
      </c>
      <c r="F770" t="str">
        <f t="shared" si="66"/>
        <v>60009</v>
      </c>
      <c r="G770">
        <f t="shared" si="67"/>
        <v>268</v>
      </c>
      <c r="H770" t="str">
        <f t="shared" si="68"/>
        <v>SH0908-1051</v>
      </c>
      <c r="I770" t="str">
        <f t="shared" si="69"/>
        <v>SH0908-1051</v>
      </c>
      <c r="J770" s="34">
        <f t="shared" si="70"/>
        <v>72686</v>
      </c>
      <c r="K770" t="str">
        <f t="shared" si="71"/>
        <v>SH0908-1051</v>
      </c>
    </row>
    <row r="771" spans="1:11" ht="15" customHeight="1" x14ac:dyDescent="0.35">
      <c r="A771">
        <f>'TI102'!A768</f>
        <v>3</v>
      </c>
      <c r="B771" s="26">
        <f>'TI102'!B768</f>
        <v>46273.697916666657</v>
      </c>
      <c r="C771">
        <f>'TI102'!C768</f>
        <v>11707281</v>
      </c>
      <c r="D771">
        <f>'TI102'!J768</f>
        <v>3</v>
      </c>
      <c r="E771">
        <f>'TI102'!Q768</f>
        <v>1</v>
      </c>
      <c r="F771" t="str">
        <f t="shared" si="66"/>
        <v>60009</v>
      </c>
      <c r="G771">
        <f t="shared" si="67"/>
        <v>268</v>
      </c>
      <c r="H771" t="str">
        <f t="shared" si="68"/>
        <v>SH0908-1051</v>
      </c>
      <c r="I771" t="str">
        <f t="shared" si="69"/>
        <v>SH0908-1051</v>
      </c>
      <c r="J771" s="34">
        <f t="shared" si="70"/>
        <v>72686</v>
      </c>
      <c r="K771" t="str">
        <f t="shared" si="71"/>
        <v>SH0908-1051</v>
      </c>
    </row>
    <row r="772" spans="1:11" ht="15" customHeight="1" x14ac:dyDescent="0.35">
      <c r="A772">
        <f>'TI102'!A769</f>
        <v>3</v>
      </c>
      <c r="B772" s="26">
        <f>'TI102'!B769</f>
        <v>46273.697916666657</v>
      </c>
      <c r="C772">
        <f>'TI102'!C769</f>
        <v>11707288</v>
      </c>
      <c r="D772">
        <f>'TI102'!J769</f>
        <v>3</v>
      </c>
      <c r="E772">
        <f>'TI102'!Q769</f>
        <v>1</v>
      </c>
      <c r="F772" t="str">
        <f t="shared" si="66"/>
        <v>59959</v>
      </c>
      <c r="G772">
        <f t="shared" si="67"/>
        <v>289</v>
      </c>
      <c r="H772" t="str">
        <f t="shared" si="68"/>
        <v>SH0908-1057</v>
      </c>
      <c r="I772" t="str">
        <f t="shared" si="69"/>
        <v>SH0908-1057</v>
      </c>
      <c r="J772" s="34">
        <f t="shared" si="70"/>
        <v>72686</v>
      </c>
      <c r="K772" t="str">
        <f t="shared" si="71"/>
        <v>SH0908-1057</v>
      </c>
    </row>
    <row r="773" spans="1:11" ht="15" customHeight="1" x14ac:dyDescent="0.35">
      <c r="A773">
        <f>'TI102'!A770</f>
        <v>3</v>
      </c>
      <c r="B773" s="26">
        <f>'TI102'!B770</f>
        <v>46273.697916666657</v>
      </c>
      <c r="C773">
        <f>'TI102'!C770</f>
        <v>11707298</v>
      </c>
      <c r="D773">
        <f>'TI102'!J770</f>
        <v>4</v>
      </c>
      <c r="E773">
        <f>'TI102'!Q770</f>
        <v>1</v>
      </c>
      <c r="F773" t="str">
        <f t="shared" si="66"/>
        <v>59564</v>
      </c>
      <c r="G773">
        <f t="shared" si="67"/>
        <v>317</v>
      </c>
      <c r="H773" t="str">
        <f t="shared" si="68"/>
        <v>SH0908-1066</v>
      </c>
      <c r="I773" t="str">
        <f t="shared" si="69"/>
        <v>SH0908-1066</v>
      </c>
      <c r="J773" s="34">
        <f t="shared" si="70"/>
        <v>72686</v>
      </c>
      <c r="K773" t="str">
        <f t="shared" si="71"/>
        <v>SH0908-1066</v>
      </c>
    </row>
    <row r="774" spans="1:11" ht="15" customHeight="1" x14ac:dyDescent="0.35">
      <c r="A774">
        <f>'TI102'!A771</f>
        <v>3</v>
      </c>
      <c r="B774" s="26">
        <f>'TI102'!B771</f>
        <v>46273.697916666657</v>
      </c>
      <c r="C774">
        <f>'TI102'!C771</f>
        <v>11707299</v>
      </c>
      <c r="D774">
        <f>'TI102'!J771</f>
        <v>4</v>
      </c>
      <c r="E774">
        <f>'TI102'!Q771</f>
        <v>1</v>
      </c>
      <c r="F774" t="str">
        <f t="shared" ref="F774:F837" si="72">INDEX(OM_ORDER,MATCH(C774,OM_TID,0))</f>
        <v>59564</v>
      </c>
      <c r="G774">
        <f t="shared" ref="G774:G837" si="73">MATCH(F774,OR_ID,0)</f>
        <v>317</v>
      </c>
      <c r="H774" t="str">
        <f t="shared" ref="H774:H837" si="74">INDEX(OR_ORIG,G774)</f>
        <v>SH0908-1066</v>
      </c>
      <c r="I774" t="str">
        <f t="shared" ref="I774:I837" si="75">INDEX(OR_SHIP,G774)</f>
        <v>SH0908-1066</v>
      </c>
      <c r="J774" s="34">
        <f t="shared" ref="J774:J837" si="76">IF(INDEX(OR_MOVED,G774)="",DATE(2099,1,1),INDEX(OR_MOVED,G774))</f>
        <v>72686</v>
      </c>
      <c r="K774" t="str">
        <f t="shared" ref="K774:K837" si="77">IF(B774&gt;=J774,I774,H774)</f>
        <v>SH0908-1066</v>
      </c>
    </row>
    <row r="775" spans="1:11" ht="15" customHeight="1" x14ac:dyDescent="0.35">
      <c r="A775">
        <f>'TI102'!A772</f>
        <v>3</v>
      </c>
      <c r="B775" s="26">
        <f>'TI102'!B772</f>
        <v>46273.697916666657</v>
      </c>
      <c r="C775">
        <f>'TI102'!C772</f>
        <v>11707300</v>
      </c>
      <c r="D775">
        <f>'TI102'!J772</f>
        <v>5</v>
      </c>
      <c r="E775">
        <f>'TI102'!Q772</f>
        <v>3</v>
      </c>
      <c r="F775" t="str">
        <f t="shared" si="72"/>
        <v>59754</v>
      </c>
      <c r="G775">
        <f t="shared" si="73"/>
        <v>318</v>
      </c>
      <c r="H775" t="str">
        <f t="shared" si="74"/>
        <v>SH0908-1066</v>
      </c>
      <c r="I775" t="str">
        <f t="shared" si="75"/>
        <v>SH0908-1066</v>
      </c>
      <c r="J775" s="34">
        <f t="shared" si="76"/>
        <v>72686</v>
      </c>
      <c r="K775" t="str">
        <f t="shared" si="77"/>
        <v>SH0908-1066</v>
      </c>
    </row>
    <row r="776" spans="1:11" ht="15" customHeight="1" x14ac:dyDescent="0.35">
      <c r="A776">
        <f>'TI102'!A773</f>
        <v>3</v>
      </c>
      <c r="B776" s="26">
        <f>'TI102'!B773</f>
        <v>46273.697916666657</v>
      </c>
      <c r="C776">
        <f>'TI102'!C773</f>
        <v>11707301</v>
      </c>
      <c r="D776">
        <f>'TI102'!J773</f>
        <v>3</v>
      </c>
      <c r="E776">
        <f>'TI102'!Q773</f>
        <v>1</v>
      </c>
      <c r="F776" t="str">
        <f t="shared" si="72"/>
        <v>60012</v>
      </c>
      <c r="G776">
        <f t="shared" si="73"/>
        <v>319</v>
      </c>
      <c r="H776" t="str">
        <f t="shared" si="74"/>
        <v>SH0908-1066</v>
      </c>
      <c r="I776" t="str">
        <f t="shared" si="75"/>
        <v>SH0908-1066</v>
      </c>
      <c r="J776" s="34">
        <f t="shared" si="76"/>
        <v>72686</v>
      </c>
      <c r="K776" t="str">
        <f t="shared" si="77"/>
        <v>SH0908-1066</v>
      </c>
    </row>
    <row r="777" spans="1:11" ht="15" customHeight="1" x14ac:dyDescent="0.35">
      <c r="A777">
        <f>'TI102'!A774</f>
        <v>3</v>
      </c>
      <c r="B777" s="26">
        <f>'TI102'!B774</f>
        <v>46273.697916666657</v>
      </c>
      <c r="C777">
        <f>'TI102'!C774</f>
        <v>11707305</v>
      </c>
      <c r="D777">
        <f>'TI102'!J774</f>
        <v>3</v>
      </c>
      <c r="E777">
        <f>'TI102'!Q774</f>
        <v>1</v>
      </c>
      <c r="F777" t="str">
        <f t="shared" si="72"/>
        <v>59664</v>
      </c>
      <c r="G777">
        <f t="shared" si="73"/>
        <v>303</v>
      </c>
      <c r="H777" t="str">
        <f t="shared" si="74"/>
        <v>SH0908-1063</v>
      </c>
      <c r="I777" t="str">
        <f t="shared" si="75"/>
        <v>SH0908-1063</v>
      </c>
      <c r="J777" s="34">
        <f t="shared" si="76"/>
        <v>72686</v>
      </c>
      <c r="K777" t="str">
        <f t="shared" si="77"/>
        <v>SH0908-1063</v>
      </c>
    </row>
    <row r="778" spans="1:11" ht="15" customHeight="1" x14ac:dyDescent="0.35">
      <c r="A778">
        <f>'TI102'!A775</f>
        <v>3</v>
      </c>
      <c r="B778" s="26">
        <f>'TI102'!B775</f>
        <v>46273.697916666657</v>
      </c>
      <c r="C778">
        <f>'TI102'!C775</f>
        <v>11707306</v>
      </c>
      <c r="D778">
        <f>'TI102'!J775</f>
        <v>3</v>
      </c>
      <c r="E778">
        <f>'TI102'!Q775</f>
        <v>2</v>
      </c>
      <c r="F778" t="str">
        <f t="shared" si="72"/>
        <v>59664</v>
      </c>
      <c r="G778">
        <f t="shared" si="73"/>
        <v>303</v>
      </c>
      <c r="H778" t="str">
        <f t="shared" si="74"/>
        <v>SH0908-1063</v>
      </c>
      <c r="I778" t="str">
        <f t="shared" si="75"/>
        <v>SH0908-1063</v>
      </c>
      <c r="J778" s="34">
        <f t="shared" si="76"/>
        <v>72686</v>
      </c>
      <c r="K778" t="str">
        <f t="shared" si="77"/>
        <v>SH0908-1063</v>
      </c>
    </row>
    <row r="779" spans="1:11" ht="15" customHeight="1" x14ac:dyDescent="0.35">
      <c r="A779">
        <f>'TI102'!A776</f>
        <v>3</v>
      </c>
      <c r="B779" s="26">
        <f>'TI102'!B776</f>
        <v>46273.697916666657</v>
      </c>
      <c r="C779">
        <f>'TI102'!C776</f>
        <v>11707307</v>
      </c>
      <c r="D779">
        <f>'TI102'!J776</f>
        <v>3</v>
      </c>
      <c r="E779">
        <f>'TI102'!Q776</f>
        <v>2</v>
      </c>
      <c r="F779" t="str">
        <f t="shared" si="72"/>
        <v>59664</v>
      </c>
      <c r="G779">
        <f t="shared" si="73"/>
        <v>303</v>
      </c>
      <c r="H779" t="str">
        <f t="shared" si="74"/>
        <v>SH0908-1063</v>
      </c>
      <c r="I779" t="str">
        <f t="shared" si="75"/>
        <v>SH0908-1063</v>
      </c>
      <c r="J779" s="34">
        <f t="shared" si="76"/>
        <v>72686</v>
      </c>
      <c r="K779" t="str">
        <f t="shared" si="77"/>
        <v>SH0908-1063</v>
      </c>
    </row>
    <row r="780" spans="1:11" ht="15" customHeight="1" x14ac:dyDescent="0.35">
      <c r="A780">
        <f>'TI102'!A777</f>
        <v>3</v>
      </c>
      <c r="B780" s="26">
        <f>'TI102'!B777</f>
        <v>46273.697916666657</v>
      </c>
      <c r="C780">
        <f>'TI102'!C777</f>
        <v>11707308</v>
      </c>
      <c r="D780">
        <f>'TI102'!J777</f>
        <v>3</v>
      </c>
      <c r="E780">
        <f>'TI102'!Q777</f>
        <v>1</v>
      </c>
      <c r="F780" t="str">
        <f t="shared" si="72"/>
        <v>59664</v>
      </c>
      <c r="G780">
        <f t="shared" si="73"/>
        <v>303</v>
      </c>
      <c r="H780" t="str">
        <f t="shared" si="74"/>
        <v>SH0908-1063</v>
      </c>
      <c r="I780" t="str">
        <f t="shared" si="75"/>
        <v>SH0908-1063</v>
      </c>
      <c r="J780" s="34">
        <f t="shared" si="76"/>
        <v>72686</v>
      </c>
      <c r="K780" t="str">
        <f t="shared" si="77"/>
        <v>SH0908-1063</v>
      </c>
    </row>
    <row r="781" spans="1:11" ht="15" customHeight="1" x14ac:dyDescent="0.35">
      <c r="A781">
        <f>'TI102'!A778</f>
        <v>3</v>
      </c>
      <c r="B781" s="26">
        <f>'TI102'!B778</f>
        <v>46273.697916666657</v>
      </c>
      <c r="C781">
        <f>'TI102'!C778</f>
        <v>11707309</v>
      </c>
      <c r="D781">
        <f>'TI102'!J778</f>
        <v>4</v>
      </c>
      <c r="E781">
        <f>'TI102'!Q778</f>
        <v>1</v>
      </c>
      <c r="F781" t="str">
        <f t="shared" si="72"/>
        <v>59691</v>
      </c>
      <c r="G781">
        <f t="shared" si="73"/>
        <v>304</v>
      </c>
      <c r="H781" t="str">
        <f t="shared" si="74"/>
        <v>SH0908-1063</v>
      </c>
      <c r="I781" t="str">
        <f t="shared" si="75"/>
        <v>SH0908-1063</v>
      </c>
      <c r="J781" s="34">
        <f t="shared" si="76"/>
        <v>72686</v>
      </c>
      <c r="K781" t="str">
        <f t="shared" si="77"/>
        <v>SH0908-1063</v>
      </c>
    </row>
    <row r="782" spans="1:11" ht="15" customHeight="1" x14ac:dyDescent="0.35">
      <c r="A782">
        <f>'TI102'!A779</f>
        <v>3</v>
      </c>
      <c r="B782" s="26">
        <f>'TI102'!B779</f>
        <v>46273.697916666657</v>
      </c>
      <c r="C782">
        <f>'TI102'!C779</f>
        <v>11707310</v>
      </c>
      <c r="D782">
        <f>'TI102'!J779</f>
        <v>3</v>
      </c>
      <c r="E782">
        <f>'TI102'!Q779</f>
        <v>1</v>
      </c>
      <c r="F782" t="str">
        <f t="shared" si="72"/>
        <v>59997</v>
      </c>
      <c r="G782">
        <f t="shared" si="73"/>
        <v>305</v>
      </c>
      <c r="H782" t="str">
        <f t="shared" si="74"/>
        <v>SH0908-1063</v>
      </c>
      <c r="I782" t="str">
        <f t="shared" si="75"/>
        <v>SH0908-1063</v>
      </c>
      <c r="J782" s="34">
        <f t="shared" si="76"/>
        <v>72686</v>
      </c>
      <c r="K782" t="str">
        <f t="shared" si="77"/>
        <v>SH0908-1063</v>
      </c>
    </row>
    <row r="783" spans="1:11" ht="15" customHeight="1" x14ac:dyDescent="0.35">
      <c r="A783">
        <f>'TI102'!A780</f>
        <v>3</v>
      </c>
      <c r="B783" s="26">
        <f>'TI102'!B780</f>
        <v>46273.697916666657</v>
      </c>
      <c r="C783">
        <f>'TI102'!C780</f>
        <v>11707323</v>
      </c>
      <c r="D783">
        <f>'TI102'!J780</f>
        <v>4</v>
      </c>
      <c r="E783">
        <f>'TI102'!Q780</f>
        <v>3</v>
      </c>
      <c r="F783" t="str">
        <f t="shared" si="72"/>
        <v>59872</v>
      </c>
      <c r="G783">
        <f t="shared" si="73"/>
        <v>338</v>
      </c>
      <c r="H783" t="str">
        <f t="shared" si="74"/>
        <v>SH0908-1080</v>
      </c>
      <c r="I783" t="str">
        <f t="shared" si="75"/>
        <v>SH0908-1080</v>
      </c>
      <c r="J783" s="34">
        <f t="shared" si="76"/>
        <v>72686</v>
      </c>
      <c r="K783" t="str">
        <f t="shared" si="77"/>
        <v>SH0908-1080</v>
      </c>
    </row>
    <row r="784" spans="1:11" ht="15" customHeight="1" x14ac:dyDescent="0.35">
      <c r="A784">
        <f>'TI102'!A781</f>
        <v>3</v>
      </c>
      <c r="B784" s="26">
        <f>'TI102'!B781</f>
        <v>46273.697916666657</v>
      </c>
      <c r="C784">
        <f>'TI102'!C781</f>
        <v>11707324</v>
      </c>
      <c r="D784">
        <f>'TI102'!J781</f>
        <v>4</v>
      </c>
      <c r="E784">
        <f>'TI102'!Q781</f>
        <v>1</v>
      </c>
      <c r="F784" t="str">
        <f t="shared" si="72"/>
        <v>60044</v>
      </c>
      <c r="G784">
        <f t="shared" si="73"/>
        <v>339</v>
      </c>
      <c r="H784" t="str">
        <f t="shared" si="74"/>
        <v>SH0908-1080</v>
      </c>
      <c r="I784" t="str">
        <f t="shared" si="75"/>
        <v>SH0908-1080</v>
      </c>
      <c r="J784" s="34">
        <f t="shared" si="76"/>
        <v>72686</v>
      </c>
      <c r="K784" t="str">
        <f t="shared" si="77"/>
        <v>SH0908-1080</v>
      </c>
    </row>
    <row r="785" spans="1:11" ht="15" customHeight="1" x14ac:dyDescent="0.35">
      <c r="A785">
        <f>'TI102'!A782</f>
        <v>3</v>
      </c>
      <c r="B785" s="26">
        <f>'TI102'!B782</f>
        <v>46273.697916666657</v>
      </c>
      <c r="C785">
        <f>'TI102'!C782</f>
        <v>11707333</v>
      </c>
      <c r="D785">
        <f>'TI102'!J782</f>
        <v>4</v>
      </c>
      <c r="E785">
        <f>'TI102'!Q782</f>
        <v>1</v>
      </c>
      <c r="F785" t="str">
        <f t="shared" si="72"/>
        <v>60003</v>
      </c>
      <c r="G785">
        <f t="shared" si="73"/>
        <v>276</v>
      </c>
      <c r="H785" t="str">
        <f t="shared" si="74"/>
        <v>SH0908-1054</v>
      </c>
      <c r="I785" t="str">
        <f t="shared" si="75"/>
        <v>SH0908-1054</v>
      </c>
      <c r="J785" s="34">
        <f t="shared" si="76"/>
        <v>72686</v>
      </c>
      <c r="K785" t="str">
        <f t="shared" si="77"/>
        <v>SH0908-1054</v>
      </c>
    </row>
    <row r="786" spans="1:11" ht="15" customHeight="1" x14ac:dyDescent="0.35">
      <c r="A786">
        <f>'TI102'!A783</f>
        <v>3</v>
      </c>
      <c r="B786" s="26">
        <f>'TI102'!B783</f>
        <v>46273.697916666657</v>
      </c>
      <c r="C786">
        <f>'TI102'!C783</f>
        <v>11707334</v>
      </c>
      <c r="D786">
        <f>'TI102'!J783</f>
        <v>4</v>
      </c>
      <c r="E786">
        <f>'TI102'!Q783</f>
        <v>3</v>
      </c>
      <c r="F786" t="str">
        <f t="shared" si="72"/>
        <v>60003</v>
      </c>
      <c r="G786">
        <f t="shared" si="73"/>
        <v>276</v>
      </c>
      <c r="H786" t="str">
        <f t="shared" si="74"/>
        <v>SH0908-1054</v>
      </c>
      <c r="I786" t="str">
        <f t="shared" si="75"/>
        <v>SH0908-1054</v>
      </c>
      <c r="J786" s="34">
        <f t="shared" si="76"/>
        <v>72686</v>
      </c>
      <c r="K786" t="str">
        <f t="shared" si="77"/>
        <v>SH0908-1054</v>
      </c>
    </row>
    <row r="787" spans="1:11" ht="15" customHeight="1" x14ac:dyDescent="0.35">
      <c r="A787">
        <f>'TI102'!A784</f>
        <v>3</v>
      </c>
      <c r="B787" s="26">
        <f>'TI102'!B784</f>
        <v>46273.697916666657</v>
      </c>
      <c r="C787">
        <f>'TI102'!C784</f>
        <v>11707335</v>
      </c>
      <c r="D787">
        <f>'TI102'!J784</f>
        <v>4</v>
      </c>
      <c r="E787">
        <f>'TI102'!Q784</f>
        <v>1</v>
      </c>
      <c r="F787" t="str">
        <f t="shared" si="72"/>
        <v>60003</v>
      </c>
      <c r="G787">
        <f t="shared" si="73"/>
        <v>276</v>
      </c>
      <c r="H787" t="str">
        <f t="shared" si="74"/>
        <v>SH0908-1054</v>
      </c>
      <c r="I787" t="str">
        <f t="shared" si="75"/>
        <v>SH0908-1054</v>
      </c>
      <c r="J787" s="34">
        <f t="shared" si="76"/>
        <v>72686</v>
      </c>
      <c r="K787" t="str">
        <f t="shared" si="77"/>
        <v>SH0908-1054</v>
      </c>
    </row>
    <row r="788" spans="1:11" ht="15" customHeight="1" x14ac:dyDescent="0.35">
      <c r="A788">
        <f>'TI102'!A785</f>
        <v>3</v>
      </c>
      <c r="B788" s="26">
        <f>'TI102'!B785</f>
        <v>46273.697916666657</v>
      </c>
      <c r="C788">
        <f>'TI102'!C785</f>
        <v>11707336</v>
      </c>
      <c r="D788">
        <f>'TI102'!J785</f>
        <v>4</v>
      </c>
      <c r="E788">
        <f>'TI102'!Q785</f>
        <v>2</v>
      </c>
      <c r="F788" t="str">
        <f t="shared" si="72"/>
        <v>60003</v>
      </c>
      <c r="G788">
        <f t="shared" si="73"/>
        <v>276</v>
      </c>
      <c r="H788" t="str">
        <f t="shared" si="74"/>
        <v>SH0908-1054</v>
      </c>
      <c r="I788" t="str">
        <f t="shared" si="75"/>
        <v>SH0908-1054</v>
      </c>
      <c r="J788" s="34">
        <f t="shared" si="76"/>
        <v>72686</v>
      </c>
      <c r="K788" t="str">
        <f t="shared" si="77"/>
        <v>SH0908-1054</v>
      </c>
    </row>
    <row r="789" spans="1:11" ht="15" customHeight="1" x14ac:dyDescent="0.35">
      <c r="A789">
        <f>'TI102'!A786</f>
        <v>3</v>
      </c>
      <c r="B789" s="26">
        <f>'TI102'!B786</f>
        <v>46273.697916666657</v>
      </c>
      <c r="C789">
        <f>'TI102'!C786</f>
        <v>11707337</v>
      </c>
      <c r="D789">
        <f>'TI102'!J786</f>
        <v>4</v>
      </c>
      <c r="E789">
        <f>'TI102'!Q786</f>
        <v>1</v>
      </c>
      <c r="F789" t="str">
        <f t="shared" si="72"/>
        <v>60003</v>
      </c>
      <c r="G789">
        <f t="shared" si="73"/>
        <v>276</v>
      </c>
      <c r="H789" t="str">
        <f t="shared" si="74"/>
        <v>SH0908-1054</v>
      </c>
      <c r="I789" t="str">
        <f t="shared" si="75"/>
        <v>SH0908-1054</v>
      </c>
      <c r="J789" s="34">
        <f t="shared" si="76"/>
        <v>72686</v>
      </c>
      <c r="K789" t="str">
        <f t="shared" si="77"/>
        <v>SH0908-1054</v>
      </c>
    </row>
    <row r="790" spans="1:11" ht="15" customHeight="1" x14ac:dyDescent="0.35">
      <c r="A790">
        <f>'TI102'!A787</f>
        <v>3</v>
      </c>
      <c r="B790" s="26">
        <f>'TI102'!B787</f>
        <v>46273.697916666657</v>
      </c>
      <c r="C790">
        <f>'TI102'!C787</f>
        <v>11707338</v>
      </c>
      <c r="D790">
        <f>'TI102'!J787</f>
        <v>5</v>
      </c>
      <c r="E790">
        <f>'TI102'!Q787</f>
        <v>2</v>
      </c>
      <c r="F790" t="str">
        <f t="shared" si="72"/>
        <v>60003</v>
      </c>
      <c r="G790">
        <f t="shared" si="73"/>
        <v>276</v>
      </c>
      <c r="H790" t="str">
        <f t="shared" si="74"/>
        <v>SH0908-1054</v>
      </c>
      <c r="I790" t="str">
        <f t="shared" si="75"/>
        <v>SH0908-1054</v>
      </c>
      <c r="J790" s="34">
        <f t="shared" si="76"/>
        <v>72686</v>
      </c>
      <c r="K790" t="str">
        <f t="shared" si="77"/>
        <v>SH0908-1054</v>
      </c>
    </row>
    <row r="791" spans="1:11" ht="15" customHeight="1" x14ac:dyDescent="0.35">
      <c r="A791">
        <f>'TI102'!A788</f>
        <v>3</v>
      </c>
      <c r="B791" s="26">
        <f>'TI102'!B788</f>
        <v>46273.697916666657</v>
      </c>
      <c r="C791">
        <f>'TI102'!C788</f>
        <v>11707339</v>
      </c>
      <c r="D791">
        <f>'TI102'!J788</f>
        <v>3</v>
      </c>
      <c r="E791">
        <f>'TI102'!Q788</f>
        <v>1</v>
      </c>
      <c r="F791" t="str">
        <f t="shared" si="72"/>
        <v>60011</v>
      </c>
      <c r="G791">
        <f t="shared" si="73"/>
        <v>277</v>
      </c>
      <c r="H791" t="str">
        <f t="shared" si="74"/>
        <v>SH0908-1054</v>
      </c>
      <c r="I791" t="str">
        <f t="shared" si="75"/>
        <v>SH0908-1054</v>
      </c>
      <c r="J791" s="34">
        <f t="shared" si="76"/>
        <v>72686</v>
      </c>
      <c r="K791" t="str">
        <f t="shared" si="77"/>
        <v>SH0908-1054</v>
      </c>
    </row>
    <row r="792" spans="1:11" ht="15" customHeight="1" x14ac:dyDescent="0.35">
      <c r="A792">
        <f>'TI102'!A789</f>
        <v>3</v>
      </c>
      <c r="B792" s="26">
        <f>'TI102'!B789</f>
        <v>46273.697916666657</v>
      </c>
      <c r="C792">
        <f>'TI102'!C789</f>
        <v>11707340</v>
      </c>
      <c r="D792">
        <f>'TI102'!J789</f>
        <v>3</v>
      </c>
      <c r="E792">
        <f>'TI102'!Q789</f>
        <v>2</v>
      </c>
      <c r="F792" t="str">
        <f t="shared" si="72"/>
        <v>60011</v>
      </c>
      <c r="G792">
        <f t="shared" si="73"/>
        <v>277</v>
      </c>
      <c r="H792" t="str">
        <f t="shared" si="74"/>
        <v>SH0908-1054</v>
      </c>
      <c r="I792" t="str">
        <f t="shared" si="75"/>
        <v>SH0908-1054</v>
      </c>
      <c r="J792" s="34">
        <f t="shared" si="76"/>
        <v>72686</v>
      </c>
      <c r="K792" t="str">
        <f t="shared" si="77"/>
        <v>SH0908-1054</v>
      </c>
    </row>
    <row r="793" spans="1:11" ht="15" customHeight="1" x14ac:dyDescent="0.35">
      <c r="A793">
        <f>'TI102'!A790</f>
        <v>3</v>
      </c>
      <c r="B793" s="26">
        <f>'TI102'!B790</f>
        <v>46273.697916666657</v>
      </c>
      <c r="C793">
        <f>'TI102'!C790</f>
        <v>11707341</v>
      </c>
      <c r="D793">
        <f>'TI102'!J790</f>
        <v>3</v>
      </c>
      <c r="E793">
        <f>'TI102'!Q790</f>
        <v>2</v>
      </c>
      <c r="F793" t="str">
        <f t="shared" si="72"/>
        <v>60011</v>
      </c>
      <c r="G793">
        <f t="shared" si="73"/>
        <v>277</v>
      </c>
      <c r="H793" t="str">
        <f t="shared" si="74"/>
        <v>SH0908-1054</v>
      </c>
      <c r="I793" t="str">
        <f t="shared" si="75"/>
        <v>SH0908-1054</v>
      </c>
      <c r="J793" s="34">
        <f t="shared" si="76"/>
        <v>72686</v>
      </c>
      <c r="K793" t="str">
        <f t="shared" si="77"/>
        <v>SH0908-1054</v>
      </c>
    </row>
    <row r="794" spans="1:11" ht="15" customHeight="1" x14ac:dyDescent="0.35">
      <c r="A794">
        <f>'TI102'!A791</f>
        <v>3</v>
      </c>
      <c r="B794" s="26">
        <f>'TI102'!B791</f>
        <v>46273.697916666657</v>
      </c>
      <c r="C794">
        <f>'TI102'!C791</f>
        <v>11707369</v>
      </c>
      <c r="D794">
        <f>'TI102'!J791</f>
        <v>3</v>
      </c>
      <c r="E794">
        <f>'TI102'!Q791</f>
        <v>4</v>
      </c>
      <c r="F794" t="str">
        <f t="shared" si="72"/>
        <v>59540</v>
      </c>
      <c r="G794">
        <f t="shared" si="73"/>
        <v>209</v>
      </c>
      <c r="H794" t="str">
        <f t="shared" si="74"/>
        <v>SH0908-1042</v>
      </c>
      <c r="I794" t="str">
        <f t="shared" si="75"/>
        <v>SH0908-1042</v>
      </c>
      <c r="J794" s="34">
        <f t="shared" si="76"/>
        <v>72686</v>
      </c>
      <c r="K794" t="str">
        <f t="shared" si="77"/>
        <v>SH0908-1042</v>
      </c>
    </row>
    <row r="795" spans="1:11" ht="15" customHeight="1" x14ac:dyDescent="0.35">
      <c r="A795">
        <f>'TI102'!A792</f>
        <v>3</v>
      </c>
      <c r="B795" s="26">
        <f>'TI102'!B792</f>
        <v>46273.697916666657</v>
      </c>
      <c r="C795">
        <f>'TI102'!C792</f>
        <v>11707370</v>
      </c>
      <c r="D795">
        <f>'TI102'!J792</f>
        <v>3</v>
      </c>
      <c r="E795">
        <f>'TI102'!Q792</f>
        <v>3</v>
      </c>
      <c r="F795" t="str">
        <f t="shared" si="72"/>
        <v>59540</v>
      </c>
      <c r="G795">
        <f t="shared" si="73"/>
        <v>209</v>
      </c>
      <c r="H795" t="str">
        <f t="shared" si="74"/>
        <v>SH0908-1042</v>
      </c>
      <c r="I795" t="str">
        <f t="shared" si="75"/>
        <v>SH0908-1042</v>
      </c>
      <c r="J795" s="34">
        <f t="shared" si="76"/>
        <v>72686</v>
      </c>
      <c r="K795" t="str">
        <f t="shared" si="77"/>
        <v>SH0908-1042</v>
      </c>
    </row>
    <row r="796" spans="1:11" ht="15" customHeight="1" x14ac:dyDescent="0.35">
      <c r="A796">
        <f>'TI102'!A793</f>
        <v>3</v>
      </c>
      <c r="B796" s="26">
        <f>'TI102'!B793</f>
        <v>46273.697916666657</v>
      </c>
      <c r="C796">
        <f>'TI102'!C793</f>
        <v>11707371</v>
      </c>
      <c r="D796">
        <f>'TI102'!J793</f>
        <v>3</v>
      </c>
      <c r="E796">
        <f>'TI102'!Q793</f>
        <v>3</v>
      </c>
      <c r="F796" t="str">
        <f t="shared" si="72"/>
        <v>59540</v>
      </c>
      <c r="G796">
        <f t="shared" si="73"/>
        <v>209</v>
      </c>
      <c r="H796" t="str">
        <f t="shared" si="74"/>
        <v>SH0908-1042</v>
      </c>
      <c r="I796" t="str">
        <f t="shared" si="75"/>
        <v>SH0908-1042</v>
      </c>
      <c r="J796" s="34">
        <f t="shared" si="76"/>
        <v>72686</v>
      </c>
      <c r="K796" t="str">
        <f t="shared" si="77"/>
        <v>SH0908-1042</v>
      </c>
    </row>
    <row r="797" spans="1:11" ht="15" customHeight="1" x14ac:dyDescent="0.35">
      <c r="A797">
        <f>'TI102'!A794</f>
        <v>3</v>
      </c>
      <c r="B797" s="26">
        <f>'TI102'!B794</f>
        <v>46273.697916666657</v>
      </c>
      <c r="C797">
        <f>'TI102'!C794</f>
        <v>11707372</v>
      </c>
      <c r="D797">
        <f>'TI102'!J794</f>
        <v>3</v>
      </c>
      <c r="E797">
        <f>'TI102'!Q794</f>
        <v>1</v>
      </c>
      <c r="F797" t="str">
        <f t="shared" si="72"/>
        <v>59620</v>
      </c>
      <c r="G797">
        <f t="shared" si="73"/>
        <v>210</v>
      </c>
      <c r="H797" t="str">
        <f t="shared" si="74"/>
        <v>SH0908-1042</v>
      </c>
      <c r="I797" t="str">
        <f t="shared" si="75"/>
        <v>SH0908-1042</v>
      </c>
      <c r="J797" s="34">
        <f t="shared" si="76"/>
        <v>72686</v>
      </c>
      <c r="K797" t="str">
        <f t="shared" si="77"/>
        <v>SH0908-1042</v>
      </c>
    </row>
    <row r="798" spans="1:11" ht="15" customHeight="1" x14ac:dyDescent="0.35">
      <c r="A798">
        <f>'TI102'!A795</f>
        <v>3</v>
      </c>
      <c r="B798" s="26">
        <f>'TI102'!B795</f>
        <v>46273.697916666657</v>
      </c>
      <c r="C798">
        <f>'TI102'!C795</f>
        <v>11707373</v>
      </c>
      <c r="D798">
        <f>'TI102'!J795</f>
        <v>4</v>
      </c>
      <c r="E798">
        <f>'TI102'!Q795</f>
        <v>1</v>
      </c>
      <c r="F798" t="str">
        <f t="shared" si="72"/>
        <v>59642</v>
      </c>
      <c r="G798">
        <f t="shared" si="73"/>
        <v>211</v>
      </c>
      <c r="H798" t="str">
        <f t="shared" si="74"/>
        <v>SH0908-1042</v>
      </c>
      <c r="I798" t="str">
        <f t="shared" si="75"/>
        <v>SH0908-1042</v>
      </c>
      <c r="J798" s="34">
        <f t="shared" si="76"/>
        <v>72686</v>
      </c>
      <c r="K798" t="str">
        <f t="shared" si="77"/>
        <v>SH0908-1042</v>
      </c>
    </row>
    <row r="799" spans="1:11" ht="15" customHeight="1" x14ac:dyDescent="0.35">
      <c r="A799">
        <f>'TI102'!A796</f>
        <v>3</v>
      </c>
      <c r="B799" s="26">
        <f>'TI102'!B796</f>
        <v>46273.697916666657</v>
      </c>
      <c r="C799">
        <f>'TI102'!C796</f>
        <v>11707374</v>
      </c>
      <c r="D799">
        <f>'TI102'!J796</f>
        <v>4</v>
      </c>
      <c r="E799">
        <f>'TI102'!Q796</f>
        <v>1</v>
      </c>
      <c r="F799" t="str">
        <f t="shared" si="72"/>
        <v>59642</v>
      </c>
      <c r="G799">
        <f t="shared" si="73"/>
        <v>211</v>
      </c>
      <c r="H799" t="str">
        <f t="shared" si="74"/>
        <v>SH0908-1042</v>
      </c>
      <c r="I799" t="str">
        <f t="shared" si="75"/>
        <v>SH0908-1042</v>
      </c>
      <c r="J799" s="34">
        <f t="shared" si="76"/>
        <v>72686</v>
      </c>
      <c r="K799" t="str">
        <f t="shared" si="77"/>
        <v>SH0908-1042</v>
      </c>
    </row>
    <row r="800" spans="1:11" ht="15" customHeight="1" x14ac:dyDescent="0.35">
      <c r="A800">
        <f>'TI102'!A797</f>
        <v>3</v>
      </c>
      <c r="B800" s="26">
        <f>'TI102'!B797</f>
        <v>46273.697916666657</v>
      </c>
      <c r="C800">
        <f>'TI102'!C797</f>
        <v>11707375</v>
      </c>
      <c r="D800">
        <f>'TI102'!J797</f>
        <v>4</v>
      </c>
      <c r="E800">
        <f>'TI102'!Q797</f>
        <v>4</v>
      </c>
      <c r="F800" t="str">
        <f t="shared" si="72"/>
        <v>59642</v>
      </c>
      <c r="G800">
        <f t="shared" si="73"/>
        <v>211</v>
      </c>
      <c r="H800" t="str">
        <f t="shared" si="74"/>
        <v>SH0908-1042</v>
      </c>
      <c r="I800" t="str">
        <f t="shared" si="75"/>
        <v>SH0908-1042</v>
      </c>
      <c r="J800" s="34">
        <f t="shared" si="76"/>
        <v>72686</v>
      </c>
      <c r="K800" t="str">
        <f t="shared" si="77"/>
        <v>SH0908-1042</v>
      </c>
    </row>
    <row r="801" spans="1:11" ht="15" customHeight="1" x14ac:dyDescent="0.35">
      <c r="A801">
        <f>'TI102'!A798</f>
        <v>3</v>
      </c>
      <c r="B801" s="26">
        <f>'TI102'!B798</f>
        <v>46273.697916666657</v>
      </c>
      <c r="C801">
        <f>'TI102'!C798</f>
        <v>11707376</v>
      </c>
      <c r="D801">
        <f>'TI102'!J798</f>
        <v>5</v>
      </c>
      <c r="E801">
        <f>'TI102'!Q798</f>
        <v>3</v>
      </c>
      <c r="F801" t="str">
        <f t="shared" si="72"/>
        <v>59642</v>
      </c>
      <c r="G801">
        <f t="shared" si="73"/>
        <v>211</v>
      </c>
      <c r="H801" t="str">
        <f t="shared" si="74"/>
        <v>SH0908-1042</v>
      </c>
      <c r="I801" t="str">
        <f t="shared" si="75"/>
        <v>SH0908-1042</v>
      </c>
      <c r="J801" s="34">
        <f t="shared" si="76"/>
        <v>72686</v>
      </c>
      <c r="K801" t="str">
        <f t="shared" si="77"/>
        <v>SH0908-1042</v>
      </c>
    </row>
    <row r="802" spans="1:11" ht="15" customHeight="1" x14ac:dyDescent="0.35">
      <c r="A802">
        <f>'TI102'!A799</f>
        <v>3</v>
      </c>
      <c r="B802" s="26">
        <f>'TI102'!B799</f>
        <v>46273.697916666657</v>
      </c>
      <c r="C802">
        <f>'TI102'!C799</f>
        <v>11707377</v>
      </c>
      <c r="D802">
        <f>'TI102'!J799</f>
        <v>5</v>
      </c>
      <c r="E802">
        <f>'TI102'!Q799</f>
        <v>4</v>
      </c>
      <c r="F802" t="str">
        <f t="shared" si="72"/>
        <v>59654</v>
      </c>
      <c r="G802">
        <f t="shared" si="73"/>
        <v>212</v>
      </c>
      <c r="H802" t="str">
        <f t="shared" si="74"/>
        <v>SH0908-1042</v>
      </c>
      <c r="I802" t="str">
        <f t="shared" si="75"/>
        <v>SH0908-1042</v>
      </c>
      <c r="J802" s="34">
        <f t="shared" si="76"/>
        <v>72686</v>
      </c>
      <c r="K802" t="str">
        <f t="shared" si="77"/>
        <v>SH0908-1042</v>
      </c>
    </row>
    <row r="803" spans="1:11" ht="15" customHeight="1" x14ac:dyDescent="0.35">
      <c r="A803">
        <f>'TI102'!A800</f>
        <v>3</v>
      </c>
      <c r="B803" s="26">
        <f>'TI102'!B800</f>
        <v>46273.697916666657</v>
      </c>
      <c r="C803">
        <f>'TI102'!C800</f>
        <v>11707378</v>
      </c>
      <c r="D803">
        <f>'TI102'!J800</f>
        <v>4</v>
      </c>
      <c r="E803">
        <f>'TI102'!Q800</f>
        <v>2</v>
      </c>
      <c r="F803" t="str">
        <f t="shared" si="72"/>
        <v>59674</v>
      </c>
      <c r="G803">
        <f t="shared" si="73"/>
        <v>213</v>
      </c>
      <c r="H803" t="str">
        <f t="shared" si="74"/>
        <v>SH0908-1042</v>
      </c>
      <c r="I803" t="str">
        <f t="shared" si="75"/>
        <v>SH0908-1042</v>
      </c>
      <c r="J803" s="34">
        <f t="shared" si="76"/>
        <v>72686</v>
      </c>
      <c r="K803" t="str">
        <f t="shared" si="77"/>
        <v>SH0908-1042</v>
      </c>
    </row>
    <row r="804" spans="1:11" ht="15" customHeight="1" x14ac:dyDescent="0.35">
      <c r="A804">
        <f>'TI102'!A801</f>
        <v>3</v>
      </c>
      <c r="B804" s="26">
        <f>'TI102'!B801</f>
        <v>46273.697916666657</v>
      </c>
      <c r="C804">
        <f>'TI102'!C801</f>
        <v>11707379</v>
      </c>
      <c r="D804">
        <f>'TI102'!J801</f>
        <v>4</v>
      </c>
      <c r="E804">
        <f>'TI102'!Q801</f>
        <v>2</v>
      </c>
      <c r="F804" t="str">
        <f t="shared" si="72"/>
        <v>59674</v>
      </c>
      <c r="G804">
        <f t="shared" si="73"/>
        <v>213</v>
      </c>
      <c r="H804" t="str">
        <f t="shared" si="74"/>
        <v>SH0908-1042</v>
      </c>
      <c r="I804" t="str">
        <f t="shared" si="75"/>
        <v>SH0908-1042</v>
      </c>
      <c r="J804" s="34">
        <f t="shared" si="76"/>
        <v>72686</v>
      </c>
      <c r="K804" t="str">
        <f t="shared" si="77"/>
        <v>SH0908-1042</v>
      </c>
    </row>
    <row r="805" spans="1:11" ht="15" customHeight="1" x14ac:dyDescent="0.35">
      <c r="A805">
        <f>'TI102'!A802</f>
        <v>3</v>
      </c>
      <c r="B805" s="26">
        <f>'TI102'!B802</f>
        <v>46273.697916666657</v>
      </c>
      <c r="C805">
        <f>'TI102'!C802</f>
        <v>11707380</v>
      </c>
      <c r="D805">
        <f>'TI102'!J802</f>
        <v>4</v>
      </c>
      <c r="E805">
        <f>'TI102'!Q802</f>
        <v>2</v>
      </c>
      <c r="F805" t="str">
        <f t="shared" si="72"/>
        <v>59769</v>
      </c>
      <c r="G805">
        <f t="shared" si="73"/>
        <v>214</v>
      </c>
      <c r="H805" t="str">
        <f t="shared" si="74"/>
        <v>SH0908-1042</v>
      </c>
      <c r="I805" t="str">
        <f t="shared" si="75"/>
        <v>SH0908-1042</v>
      </c>
      <c r="J805" s="34">
        <f t="shared" si="76"/>
        <v>72686</v>
      </c>
      <c r="K805" t="str">
        <f t="shared" si="77"/>
        <v>SH0908-1042</v>
      </c>
    </row>
    <row r="806" spans="1:11" ht="15" customHeight="1" x14ac:dyDescent="0.35">
      <c r="A806">
        <f>'TI102'!A803</f>
        <v>3</v>
      </c>
      <c r="B806" s="26">
        <f>'TI102'!B803</f>
        <v>46273.697916666657</v>
      </c>
      <c r="C806">
        <f>'TI102'!C803</f>
        <v>11707381</v>
      </c>
      <c r="D806">
        <f>'TI102'!J803</f>
        <v>3</v>
      </c>
      <c r="E806">
        <f>'TI102'!Q803</f>
        <v>1</v>
      </c>
      <c r="F806" t="str">
        <f t="shared" si="72"/>
        <v>59823</v>
      </c>
      <c r="G806">
        <f t="shared" si="73"/>
        <v>215</v>
      </c>
      <c r="H806" t="str">
        <f t="shared" si="74"/>
        <v>SH0908-1042</v>
      </c>
      <c r="I806" t="str">
        <f t="shared" si="75"/>
        <v>SH0908-1042</v>
      </c>
      <c r="J806" s="34">
        <f t="shared" si="76"/>
        <v>72686</v>
      </c>
      <c r="K806" t="str">
        <f t="shared" si="77"/>
        <v>SH0908-1042</v>
      </c>
    </row>
    <row r="807" spans="1:11" ht="15" customHeight="1" x14ac:dyDescent="0.35">
      <c r="A807">
        <f>'TI102'!A804</f>
        <v>3</v>
      </c>
      <c r="B807" s="26">
        <f>'TI102'!B804</f>
        <v>46273.697916666657</v>
      </c>
      <c r="C807">
        <f>'TI102'!C804</f>
        <v>11707382</v>
      </c>
      <c r="D807">
        <f>'TI102'!J804</f>
        <v>3</v>
      </c>
      <c r="E807">
        <f>'TI102'!Q804</f>
        <v>1</v>
      </c>
      <c r="F807" t="str">
        <f t="shared" si="72"/>
        <v>59823</v>
      </c>
      <c r="G807">
        <f t="shared" si="73"/>
        <v>215</v>
      </c>
      <c r="H807" t="str">
        <f t="shared" si="74"/>
        <v>SH0908-1042</v>
      </c>
      <c r="I807" t="str">
        <f t="shared" si="75"/>
        <v>SH0908-1042</v>
      </c>
      <c r="J807" s="34">
        <f t="shared" si="76"/>
        <v>72686</v>
      </c>
      <c r="K807" t="str">
        <f t="shared" si="77"/>
        <v>SH0908-1042</v>
      </c>
    </row>
    <row r="808" spans="1:11" ht="15" customHeight="1" x14ac:dyDescent="0.35">
      <c r="A808">
        <f>'TI102'!A805</f>
        <v>3</v>
      </c>
      <c r="B808" s="26">
        <f>'TI102'!B805</f>
        <v>46273.697916666657</v>
      </c>
      <c r="C808">
        <f>'TI102'!C805</f>
        <v>11707383</v>
      </c>
      <c r="D808">
        <f>'TI102'!J805</f>
        <v>3</v>
      </c>
      <c r="E808">
        <f>'TI102'!Q805</f>
        <v>1</v>
      </c>
      <c r="F808" t="str">
        <f t="shared" si="72"/>
        <v>59823</v>
      </c>
      <c r="G808">
        <f t="shared" si="73"/>
        <v>215</v>
      </c>
      <c r="H808" t="str">
        <f t="shared" si="74"/>
        <v>SH0908-1042</v>
      </c>
      <c r="I808" t="str">
        <f t="shared" si="75"/>
        <v>SH0908-1042</v>
      </c>
      <c r="J808" s="34">
        <f t="shared" si="76"/>
        <v>72686</v>
      </c>
      <c r="K808" t="str">
        <f t="shared" si="77"/>
        <v>SH0908-1042</v>
      </c>
    </row>
    <row r="809" spans="1:11" ht="15" customHeight="1" x14ac:dyDescent="0.35">
      <c r="A809">
        <f>'TI102'!A806</f>
        <v>3</v>
      </c>
      <c r="B809" s="26">
        <f>'TI102'!B806</f>
        <v>46273.697916666657</v>
      </c>
      <c r="C809">
        <f>'TI102'!C806</f>
        <v>11707384</v>
      </c>
      <c r="D809">
        <f>'TI102'!J806</f>
        <v>3</v>
      </c>
      <c r="E809">
        <f>'TI102'!Q806</f>
        <v>1</v>
      </c>
      <c r="F809" t="str">
        <f t="shared" si="72"/>
        <v>59823</v>
      </c>
      <c r="G809">
        <f t="shared" si="73"/>
        <v>215</v>
      </c>
      <c r="H809" t="str">
        <f t="shared" si="74"/>
        <v>SH0908-1042</v>
      </c>
      <c r="I809" t="str">
        <f t="shared" si="75"/>
        <v>SH0908-1042</v>
      </c>
      <c r="J809" s="34">
        <f t="shared" si="76"/>
        <v>72686</v>
      </c>
      <c r="K809" t="str">
        <f t="shared" si="77"/>
        <v>SH0908-1042</v>
      </c>
    </row>
    <row r="810" spans="1:11" ht="15" customHeight="1" x14ac:dyDescent="0.35">
      <c r="A810">
        <f>'TI102'!A807</f>
        <v>3</v>
      </c>
      <c r="B810" s="26">
        <f>'TI102'!B807</f>
        <v>46273.697916666657</v>
      </c>
      <c r="C810">
        <f>'TI102'!C807</f>
        <v>11707385</v>
      </c>
      <c r="D810">
        <f>'TI102'!J807</f>
        <v>3</v>
      </c>
      <c r="E810">
        <f>'TI102'!Q807</f>
        <v>1</v>
      </c>
      <c r="F810" t="str">
        <f t="shared" si="72"/>
        <v>59823</v>
      </c>
      <c r="G810">
        <f t="shared" si="73"/>
        <v>215</v>
      </c>
      <c r="H810" t="str">
        <f t="shared" si="74"/>
        <v>SH0908-1042</v>
      </c>
      <c r="I810" t="str">
        <f t="shared" si="75"/>
        <v>SH0908-1042</v>
      </c>
      <c r="J810" s="34">
        <f t="shared" si="76"/>
        <v>72686</v>
      </c>
      <c r="K810" t="str">
        <f t="shared" si="77"/>
        <v>SH0908-1042</v>
      </c>
    </row>
    <row r="811" spans="1:11" ht="15" customHeight="1" x14ac:dyDescent="0.35">
      <c r="A811">
        <f>'TI102'!A808</f>
        <v>3</v>
      </c>
      <c r="B811" s="26">
        <f>'TI102'!B808</f>
        <v>46273.697916666657</v>
      </c>
      <c r="C811">
        <f>'TI102'!C808</f>
        <v>11707386</v>
      </c>
      <c r="D811">
        <f>'TI102'!J808</f>
        <v>3</v>
      </c>
      <c r="E811">
        <f>'TI102'!Q808</f>
        <v>1</v>
      </c>
      <c r="F811" t="str">
        <f t="shared" si="72"/>
        <v>59823</v>
      </c>
      <c r="G811">
        <f t="shared" si="73"/>
        <v>215</v>
      </c>
      <c r="H811" t="str">
        <f t="shared" si="74"/>
        <v>SH0908-1042</v>
      </c>
      <c r="I811" t="str">
        <f t="shared" si="75"/>
        <v>SH0908-1042</v>
      </c>
      <c r="J811" s="34">
        <f t="shared" si="76"/>
        <v>72686</v>
      </c>
      <c r="K811" t="str">
        <f t="shared" si="77"/>
        <v>SH0908-1042</v>
      </c>
    </row>
    <row r="812" spans="1:11" ht="15" customHeight="1" x14ac:dyDescent="0.35">
      <c r="A812">
        <f>'TI102'!A809</f>
        <v>3</v>
      </c>
      <c r="B812" s="26">
        <f>'TI102'!B809</f>
        <v>46273.697916666657</v>
      </c>
      <c r="C812">
        <f>'TI102'!C809</f>
        <v>11707387</v>
      </c>
      <c r="D812">
        <f>'TI102'!J809</f>
        <v>3</v>
      </c>
      <c r="E812">
        <f>'TI102'!Q809</f>
        <v>1</v>
      </c>
      <c r="F812" t="str">
        <f t="shared" si="72"/>
        <v>59823</v>
      </c>
      <c r="G812">
        <f t="shared" si="73"/>
        <v>215</v>
      </c>
      <c r="H812" t="str">
        <f t="shared" si="74"/>
        <v>SH0908-1042</v>
      </c>
      <c r="I812" t="str">
        <f t="shared" si="75"/>
        <v>SH0908-1042</v>
      </c>
      <c r="J812" s="34">
        <f t="shared" si="76"/>
        <v>72686</v>
      </c>
      <c r="K812" t="str">
        <f t="shared" si="77"/>
        <v>SH0908-1042</v>
      </c>
    </row>
    <row r="813" spans="1:11" ht="15" customHeight="1" x14ac:dyDescent="0.35">
      <c r="A813">
        <f>'TI102'!A810</f>
        <v>3</v>
      </c>
      <c r="B813" s="26">
        <f>'TI102'!B810</f>
        <v>46273.697916666657</v>
      </c>
      <c r="C813">
        <f>'TI102'!C810</f>
        <v>11707388</v>
      </c>
      <c r="D813">
        <f>'TI102'!J810</f>
        <v>3</v>
      </c>
      <c r="E813">
        <f>'TI102'!Q810</f>
        <v>1</v>
      </c>
      <c r="F813" t="str">
        <f t="shared" si="72"/>
        <v>59823</v>
      </c>
      <c r="G813">
        <f t="shared" si="73"/>
        <v>215</v>
      </c>
      <c r="H813" t="str">
        <f t="shared" si="74"/>
        <v>SH0908-1042</v>
      </c>
      <c r="I813" t="str">
        <f t="shared" si="75"/>
        <v>SH0908-1042</v>
      </c>
      <c r="J813" s="34">
        <f t="shared" si="76"/>
        <v>72686</v>
      </c>
      <c r="K813" t="str">
        <f t="shared" si="77"/>
        <v>SH0908-1042</v>
      </c>
    </row>
    <row r="814" spans="1:11" ht="15" customHeight="1" x14ac:dyDescent="0.35">
      <c r="A814">
        <f>'TI102'!A811</f>
        <v>3</v>
      </c>
      <c r="B814" s="26">
        <f>'TI102'!B811</f>
        <v>46273.697916666657</v>
      </c>
      <c r="C814">
        <f>'TI102'!C811</f>
        <v>11707389</v>
      </c>
      <c r="D814">
        <f>'TI102'!J811</f>
        <v>3</v>
      </c>
      <c r="E814">
        <f>'TI102'!Q811</f>
        <v>1</v>
      </c>
      <c r="F814" t="str">
        <f t="shared" si="72"/>
        <v>59859</v>
      </c>
      <c r="G814">
        <f t="shared" si="73"/>
        <v>216</v>
      </c>
      <c r="H814" t="str">
        <f t="shared" si="74"/>
        <v>SH0908-1042</v>
      </c>
      <c r="I814" t="str">
        <f t="shared" si="75"/>
        <v>SH0908-1042</v>
      </c>
      <c r="J814" s="34">
        <f t="shared" si="76"/>
        <v>72686</v>
      </c>
      <c r="K814" t="str">
        <f t="shared" si="77"/>
        <v>SH0908-1042</v>
      </c>
    </row>
    <row r="815" spans="1:11" ht="15" customHeight="1" x14ac:dyDescent="0.35">
      <c r="A815">
        <f>'TI102'!A812</f>
        <v>3</v>
      </c>
      <c r="B815" s="26">
        <f>'TI102'!B812</f>
        <v>46273.697916666657</v>
      </c>
      <c r="C815">
        <f>'TI102'!C812</f>
        <v>11707390</v>
      </c>
      <c r="D815">
        <f>'TI102'!J812</f>
        <v>3</v>
      </c>
      <c r="E815">
        <f>'TI102'!Q812</f>
        <v>3</v>
      </c>
      <c r="F815" t="str">
        <f t="shared" si="72"/>
        <v>59859</v>
      </c>
      <c r="G815">
        <f t="shared" si="73"/>
        <v>216</v>
      </c>
      <c r="H815" t="str">
        <f t="shared" si="74"/>
        <v>SH0908-1042</v>
      </c>
      <c r="I815" t="str">
        <f t="shared" si="75"/>
        <v>SH0908-1042</v>
      </c>
      <c r="J815" s="34">
        <f t="shared" si="76"/>
        <v>72686</v>
      </c>
      <c r="K815" t="str">
        <f t="shared" si="77"/>
        <v>SH0908-1042</v>
      </c>
    </row>
    <row r="816" spans="1:11" ht="15" customHeight="1" x14ac:dyDescent="0.35">
      <c r="A816">
        <f>'TI102'!A813</f>
        <v>3</v>
      </c>
      <c r="B816" s="26">
        <f>'TI102'!B813</f>
        <v>46273.697916666657</v>
      </c>
      <c r="C816">
        <f>'TI102'!C813</f>
        <v>11707391</v>
      </c>
      <c r="D816">
        <f>'TI102'!J813</f>
        <v>3</v>
      </c>
      <c r="E816">
        <f>'TI102'!Q813</f>
        <v>1</v>
      </c>
      <c r="F816" t="str">
        <f t="shared" si="72"/>
        <v>59859</v>
      </c>
      <c r="G816">
        <f t="shared" si="73"/>
        <v>216</v>
      </c>
      <c r="H816" t="str">
        <f t="shared" si="74"/>
        <v>SH0908-1042</v>
      </c>
      <c r="I816" t="str">
        <f t="shared" si="75"/>
        <v>SH0908-1042</v>
      </c>
      <c r="J816" s="34">
        <f t="shared" si="76"/>
        <v>72686</v>
      </c>
      <c r="K816" t="str">
        <f t="shared" si="77"/>
        <v>SH0908-1042</v>
      </c>
    </row>
    <row r="817" spans="1:11" ht="15" customHeight="1" x14ac:dyDescent="0.35">
      <c r="A817">
        <f>'TI102'!A814</f>
        <v>3</v>
      </c>
      <c r="B817" s="26">
        <f>'TI102'!B814</f>
        <v>46273.697916666657</v>
      </c>
      <c r="C817">
        <f>'TI102'!C814</f>
        <v>11707392</v>
      </c>
      <c r="D817">
        <f>'TI102'!J814</f>
        <v>3</v>
      </c>
      <c r="E817">
        <f>'TI102'!Q814</f>
        <v>1</v>
      </c>
      <c r="F817" t="str">
        <f t="shared" si="72"/>
        <v>59859</v>
      </c>
      <c r="G817">
        <f t="shared" si="73"/>
        <v>216</v>
      </c>
      <c r="H817" t="str">
        <f t="shared" si="74"/>
        <v>SH0908-1042</v>
      </c>
      <c r="I817" t="str">
        <f t="shared" si="75"/>
        <v>SH0908-1042</v>
      </c>
      <c r="J817" s="34">
        <f t="shared" si="76"/>
        <v>72686</v>
      </c>
      <c r="K817" t="str">
        <f t="shared" si="77"/>
        <v>SH0908-1042</v>
      </c>
    </row>
    <row r="818" spans="1:11" ht="15" customHeight="1" x14ac:dyDescent="0.35">
      <c r="A818">
        <f>'TI102'!A815</f>
        <v>3</v>
      </c>
      <c r="B818" s="26">
        <f>'TI102'!B815</f>
        <v>46273.697916666657</v>
      </c>
      <c r="C818">
        <f>'TI102'!C815</f>
        <v>11707393</v>
      </c>
      <c r="D818">
        <f>'TI102'!J815</f>
        <v>3</v>
      </c>
      <c r="E818">
        <f>'TI102'!Q815</f>
        <v>1</v>
      </c>
      <c r="F818" t="str">
        <f t="shared" si="72"/>
        <v>59859</v>
      </c>
      <c r="G818">
        <f t="shared" si="73"/>
        <v>216</v>
      </c>
      <c r="H818" t="str">
        <f t="shared" si="74"/>
        <v>SH0908-1042</v>
      </c>
      <c r="I818" t="str">
        <f t="shared" si="75"/>
        <v>SH0908-1042</v>
      </c>
      <c r="J818" s="34">
        <f t="shared" si="76"/>
        <v>72686</v>
      </c>
      <c r="K818" t="str">
        <f t="shared" si="77"/>
        <v>SH0908-1042</v>
      </c>
    </row>
    <row r="819" spans="1:11" ht="15" customHeight="1" x14ac:dyDescent="0.35">
      <c r="A819">
        <f>'TI102'!A816</f>
        <v>3</v>
      </c>
      <c r="B819" s="26">
        <f>'TI102'!B816</f>
        <v>46273.697916666657</v>
      </c>
      <c r="C819">
        <f>'TI102'!C816</f>
        <v>11707394</v>
      </c>
      <c r="D819">
        <f>'TI102'!J816</f>
        <v>4</v>
      </c>
      <c r="E819">
        <f>'TI102'!Q816</f>
        <v>1</v>
      </c>
      <c r="F819" t="str">
        <f t="shared" si="72"/>
        <v>60006</v>
      </c>
      <c r="G819">
        <f t="shared" si="73"/>
        <v>217</v>
      </c>
      <c r="H819" t="str">
        <f t="shared" si="74"/>
        <v>SH0908-1042</v>
      </c>
      <c r="I819" t="str">
        <f t="shared" si="75"/>
        <v>SH0908-1042</v>
      </c>
      <c r="J819" s="34">
        <f t="shared" si="76"/>
        <v>72686</v>
      </c>
      <c r="K819" t="str">
        <f t="shared" si="77"/>
        <v>SH0908-1042</v>
      </c>
    </row>
    <row r="820" spans="1:11" ht="15" customHeight="1" x14ac:dyDescent="0.35">
      <c r="A820">
        <f>'TI102'!A817</f>
        <v>3</v>
      </c>
      <c r="B820" s="26">
        <f>'TI102'!B817</f>
        <v>46273.697916666657</v>
      </c>
      <c r="C820">
        <f>'TI102'!C817</f>
        <v>11707395</v>
      </c>
      <c r="D820">
        <f>'TI102'!J817</f>
        <v>4</v>
      </c>
      <c r="E820">
        <f>'TI102'!Q817</f>
        <v>1</v>
      </c>
      <c r="F820" t="str">
        <f t="shared" si="72"/>
        <v>60006</v>
      </c>
      <c r="G820">
        <f t="shared" si="73"/>
        <v>217</v>
      </c>
      <c r="H820" t="str">
        <f t="shared" si="74"/>
        <v>SH0908-1042</v>
      </c>
      <c r="I820" t="str">
        <f t="shared" si="75"/>
        <v>SH0908-1042</v>
      </c>
      <c r="J820" s="34">
        <f t="shared" si="76"/>
        <v>72686</v>
      </c>
      <c r="K820" t="str">
        <f t="shared" si="77"/>
        <v>SH0908-1042</v>
      </c>
    </row>
    <row r="821" spans="1:11" ht="15" customHeight="1" x14ac:dyDescent="0.35">
      <c r="A821">
        <f>'TI102'!A818</f>
        <v>3</v>
      </c>
      <c r="B821" s="26">
        <f>'TI102'!B818</f>
        <v>46273.697916666657</v>
      </c>
      <c r="C821">
        <f>'TI102'!C818</f>
        <v>11707396</v>
      </c>
      <c r="D821">
        <f>'TI102'!J818</f>
        <v>3</v>
      </c>
      <c r="E821">
        <f>'TI102'!Q818</f>
        <v>1</v>
      </c>
      <c r="F821" t="str">
        <f t="shared" si="72"/>
        <v>60010</v>
      </c>
      <c r="G821">
        <f t="shared" si="73"/>
        <v>218</v>
      </c>
      <c r="H821" t="str">
        <f t="shared" si="74"/>
        <v>SH0908-1042</v>
      </c>
      <c r="I821" t="str">
        <f t="shared" si="75"/>
        <v>SH0908-1042</v>
      </c>
      <c r="J821" s="34">
        <f t="shared" si="76"/>
        <v>72686</v>
      </c>
      <c r="K821" t="str">
        <f t="shared" si="77"/>
        <v>SH0908-1042</v>
      </c>
    </row>
    <row r="822" spans="1:11" ht="15" customHeight="1" x14ac:dyDescent="0.35">
      <c r="A822">
        <f>'TI102'!A819</f>
        <v>3</v>
      </c>
      <c r="B822" s="26">
        <f>'TI102'!B819</f>
        <v>46273.697916666657</v>
      </c>
      <c r="C822">
        <f>'TI102'!C819</f>
        <v>11707397</v>
      </c>
      <c r="D822">
        <f>'TI102'!J819</f>
        <v>3</v>
      </c>
      <c r="E822">
        <f>'TI102'!Q819</f>
        <v>2</v>
      </c>
      <c r="F822" t="str">
        <f t="shared" si="72"/>
        <v>60010</v>
      </c>
      <c r="G822">
        <f t="shared" si="73"/>
        <v>218</v>
      </c>
      <c r="H822" t="str">
        <f t="shared" si="74"/>
        <v>SH0908-1042</v>
      </c>
      <c r="I822" t="str">
        <f t="shared" si="75"/>
        <v>SH0908-1042</v>
      </c>
      <c r="J822" s="34">
        <f t="shared" si="76"/>
        <v>72686</v>
      </c>
      <c r="K822" t="str">
        <f t="shared" si="77"/>
        <v>SH0908-1042</v>
      </c>
    </row>
    <row r="823" spans="1:11" ht="15" customHeight="1" x14ac:dyDescent="0.35">
      <c r="A823">
        <f>'TI102'!A820</f>
        <v>3</v>
      </c>
      <c r="B823" s="26">
        <f>'TI102'!B820</f>
        <v>46273.697916666657</v>
      </c>
      <c r="C823">
        <f>'TI102'!C820</f>
        <v>11707398</v>
      </c>
      <c r="D823">
        <f>'TI102'!J820</f>
        <v>3</v>
      </c>
      <c r="E823">
        <f>'TI102'!Q820</f>
        <v>2</v>
      </c>
      <c r="F823" t="str">
        <f t="shared" si="72"/>
        <v>60010</v>
      </c>
      <c r="G823">
        <f t="shared" si="73"/>
        <v>218</v>
      </c>
      <c r="H823" t="str">
        <f t="shared" si="74"/>
        <v>SH0908-1042</v>
      </c>
      <c r="I823" t="str">
        <f t="shared" si="75"/>
        <v>SH0908-1042</v>
      </c>
      <c r="J823" s="34">
        <f t="shared" si="76"/>
        <v>72686</v>
      </c>
      <c r="K823" t="str">
        <f t="shared" si="77"/>
        <v>SH0908-1042</v>
      </c>
    </row>
    <row r="824" spans="1:11" ht="15" customHeight="1" x14ac:dyDescent="0.35">
      <c r="A824">
        <f>'TI102'!A821</f>
        <v>3</v>
      </c>
      <c r="B824" s="26">
        <f>'TI102'!B821</f>
        <v>46273.697916666657</v>
      </c>
      <c r="C824">
        <f>'TI102'!C821</f>
        <v>11707399</v>
      </c>
      <c r="D824">
        <f>'TI102'!J821</f>
        <v>3</v>
      </c>
      <c r="E824">
        <f>'TI102'!Q821</f>
        <v>1</v>
      </c>
      <c r="F824" t="str">
        <f t="shared" si="72"/>
        <v>60010</v>
      </c>
      <c r="G824">
        <f t="shared" si="73"/>
        <v>218</v>
      </c>
      <c r="H824" t="str">
        <f t="shared" si="74"/>
        <v>SH0908-1042</v>
      </c>
      <c r="I824" t="str">
        <f t="shared" si="75"/>
        <v>SH0908-1042</v>
      </c>
      <c r="J824" s="34">
        <f t="shared" si="76"/>
        <v>72686</v>
      </c>
      <c r="K824" t="str">
        <f t="shared" si="77"/>
        <v>SH0908-1042</v>
      </c>
    </row>
    <row r="825" spans="1:11" ht="15" customHeight="1" x14ac:dyDescent="0.35">
      <c r="A825">
        <f>'TI102'!A822</f>
        <v>3</v>
      </c>
      <c r="B825" s="26">
        <f>'TI102'!B822</f>
        <v>46273.697916666657</v>
      </c>
      <c r="C825">
        <f>'TI102'!C822</f>
        <v>11707400</v>
      </c>
      <c r="D825">
        <f>'TI102'!J822</f>
        <v>3</v>
      </c>
      <c r="E825">
        <f>'TI102'!Q822</f>
        <v>1</v>
      </c>
      <c r="F825" t="str">
        <f t="shared" si="72"/>
        <v>60010</v>
      </c>
      <c r="G825">
        <f t="shared" si="73"/>
        <v>218</v>
      </c>
      <c r="H825" t="str">
        <f t="shared" si="74"/>
        <v>SH0908-1042</v>
      </c>
      <c r="I825" t="str">
        <f t="shared" si="75"/>
        <v>SH0908-1042</v>
      </c>
      <c r="J825" s="34">
        <f t="shared" si="76"/>
        <v>72686</v>
      </c>
      <c r="K825" t="str">
        <f t="shared" si="77"/>
        <v>SH0908-1042</v>
      </c>
    </row>
    <row r="826" spans="1:11" ht="15" customHeight="1" x14ac:dyDescent="0.35">
      <c r="A826">
        <f>'TI102'!A823</f>
        <v>3</v>
      </c>
      <c r="B826" s="26">
        <f>'TI102'!B823</f>
        <v>46273.697916666657</v>
      </c>
      <c r="C826">
        <f>'TI102'!C823</f>
        <v>11707401</v>
      </c>
      <c r="D826">
        <f>'TI102'!J823</f>
        <v>4</v>
      </c>
      <c r="E826">
        <f>'TI102'!Q823</f>
        <v>1</v>
      </c>
      <c r="F826" t="str">
        <f t="shared" si="72"/>
        <v>60103</v>
      </c>
      <c r="G826">
        <f t="shared" si="73"/>
        <v>219</v>
      </c>
      <c r="H826" t="str">
        <f t="shared" si="74"/>
        <v>SH0908-1042</v>
      </c>
      <c r="I826" t="str">
        <f t="shared" si="75"/>
        <v>SH0908-1042</v>
      </c>
      <c r="J826" s="34">
        <f t="shared" si="76"/>
        <v>72686</v>
      </c>
      <c r="K826" t="str">
        <f t="shared" si="77"/>
        <v>SH0908-1042</v>
      </c>
    </row>
    <row r="827" spans="1:11" ht="15" customHeight="1" x14ac:dyDescent="0.35">
      <c r="A827">
        <f>'TI102'!A824</f>
        <v>3</v>
      </c>
      <c r="B827" s="26">
        <f>'TI102'!B824</f>
        <v>46273.697916666657</v>
      </c>
      <c r="C827">
        <f>'TI102'!C824</f>
        <v>11707402</v>
      </c>
      <c r="D827">
        <f>'TI102'!J824</f>
        <v>4</v>
      </c>
      <c r="E827">
        <f>'TI102'!Q824</f>
        <v>1</v>
      </c>
      <c r="F827" t="str">
        <f t="shared" si="72"/>
        <v>60103</v>
      </c>
      <c r="G827">
        <f t="shared" si="73"/>
        <v>219</v>
      </c>
      <c r="H827" t="str">
        <f t="shared" si="74"/>
        <v>SH0908-1042</v>
      </c>
      <c r="I827" t="str">
        <f t="shared" si="75"/>
        <v>SH0908-1042</v>
      </c>
      <c r="J827" s="34">
        <f t="shared" si="76"/>
        <v>72686</v>
      </c>
      <c r="K827" t="str">
        <f t="shared" si="77"/>
        <v>SH0908-1042</v>
      </c>
    </row>
    <row r="828" spans="1:11" ht="15" customHeight="1" x14ac:dyDescent="0.35">
      <c r="A828">
        <f>'TI102'!A825</f>
        <v>3</v>
      </c>
      <c r="B828" s="26">
        <f>'TI102'!B825</f>
        <v>46273.697916666657</v>
      </c>
      <c r="C828">
        <f>'TI102'!C825</f>
        <v>11707403</v>
      </c>
      <c r="D828">
        <f>'TI102'!J825</f>
        <v>4</v>
      </c>
      <c r="E828">
        <f>'TI102'!Q825</f>
        <v>2</v>
      </c>
      <c r="F828" t="str">
        <f t="shared" si="72"/>
        <v>60103</v>
      </c>
      <c r="G828">
        <f t="shared" si="73"/>
        <v>219</v>
      </c>
      <c r="H828" t="str">
        <f t="shared" si="74"/>
        <v>SH0908-1042</v>
      </c>
      <c r="I828" t="str">
        <f t="shared" si="75"/>
        <v>SH0908-1042</v>
      </c>
      <c r="J828" s="34">
        <f t="shared" si="76"/>
        <v>72686</v>
      </c>
      <c r="K828" t="str">
        <f t="shared" si="77"/>
        <v>SH0908-1042</v>
      </c>
    </row>
    <row r="829" spans="1:11" ht="15" customHeight="1" x14ac:dyDescent="0.35">
      <c r="A829">
        <f>'TI102'!A826</f>
        <v>3</v>
      </c>
      <c r="B829" s="26">
        <f>'TI102'!B826</f>
        <v>46273.697916666657</v>
      </c>
      <c r="C829">
        <f>'TI102'!C826</f>
        <v>11707404</v>
      </c>
      <c r="D829">
        <f>'TI102'!J826</f>
        <v>5</v>
      </c>
      <c r="E829">
        <f>'TI102'!Q826</f>
        <v>1</v>
      </c>
      <c r="F829" t="str">
        <f t="shared" si="72"/>
        <v>60103</v>
      </c>
      <c r="G829">
        <f t="shared" si="73"/>
        <v>219</v>
      </c>
      <c r="H829" t="str">
        <f t="shared" si="74"/>
        <v>SH0908-1042</v>
      </c>
      <c r="I829" t="str">
        <f t="shared" si="75"/>
        <v>SH0908-1042</v>
      </c>
      <c r="J829" s="34">
        <f t="shared" si="76"/>
        <v>72686</v>
      </c>
      <c r="K829" t="str">
        <f t="shared" si="77"/>
        <v>SH0908-1042</v>
      </c>
    </row>
    <row r="830" spans="1:11" ht="15" customHeight="1" x14ac:dyDescent="0.35">
      <c r="A830">
        <f>'TI102'!A827</f>
        <v>3</v>
      </c>
      <c r="B830" s="26">
        <f>'TI102'!B827</f>
        <v>46273.697916666657</v>
      </c>
      <c r="C830">
        <f>'TI102'!C827</f>
        <v>11707405</v>
      </c>
      <c r="D830">
        <f>'TI102'!J827</f>
        <v>3</v>
      </c>
      <c r="E830">
        <f>'TI102'!Q827</f>
        <v>1</v>
      </c>
      <c r="F830" t="str">
        <f t="shared" si="72"/>
        <v>60118</v>
      </c>
      <c r="G830">
        <f t="shared" si="73"/>
        <v>220</v>
      </c>
      <c r="H830" t="str">
        <f t="shared" si="74"/>
        <v>SH0908-1042</v>
      </c>
      <c r="I830" t="str">
        <f t="shared" si="75"/>
        <v>SH0908-1042</v>
      </c>
      <c r="J830" s="34">
        <f t="shared" si="76"/>
        <v>72686</v>
      </c>
      <c r="K830" t="str">
        <f t="shared" si="77"/>
        <v>SH0908-1042</v>
      </c>
    </row>
    <row r="831" spans="1:11" ht="15" customHeight="1" x14ac:dyDescent="0.35">
      <c r="A831">
        <f>'TI102'!A828</f>
        <v>3</v>
      </c>
      <c r="B831" s="26">
        <f>'TI102'!B828</f>
        <v>46273.697916666657</v>
      </c>
      <c r="C831">
        <f>'TI102'!C828</f>
        <v>11707406</v>
      </c>
      <c r="D831">
        <f>'TI102'!J828</f>
        <v>3</v>
      </c>
      <c r="E831">
        <f>'TI102'!Q828</f>
        <v>6</v>
      </c>
      <c r="F831" t="str">
        <f t="shared" si="72"/>
        <v>60118</v>
      </c>
      <c r="G831">
        <f t="shared" si="73"/>
        <v>220</v>
      </c>
      <c r="H831" t="str">
        <f t="shared" si="74"/>
        <v>SH0908-1042</v>
      </c>
      <c r="I831" t="str">
        <f t="shared" si="75"/>
        <v>SH0908-1042</v>
      </c>
      <c r="J831" s="34">
        <f t="shared" si="76"/>
        <v>72686</v>
      </c>
      <c r="K831" t="str">
        <f t="shared" si="77"/>
        <v>SH0908-1042</v>
      </c>
    </row>
    <row r="832" spans="1:11" ht="15" customHeight="1" x14ac:dyDescent="0.35">
      <c r="A832">
        <f>'TI102'!A829</f>
        <v>3</v>
      </c>
      <c r="B832" s="26">
        <f>'TI102'!B829</f>
        <v>46273.697916666657</v>
      </c>
      <c r="C832">
        <f>'TI102'!C829</f>
        <v>11707407</v>
      </c>
      <c r="D832">
        <f>'TI102'!J829</f>
        <v>3</v>
      </c>
      <c r="E832">
        <f>'TI102'!Q829</f>
        <v>1</v>
      </c>
      <c r="F832" t="str">
        <f t="shared" si="72"/>
        <v>60118</v>
      </c>
      <c r="G832">
        <f t="shared" si="73"/>
        <v>220</v>
      </c>
      <c r="H832" t="str">
        <f t="shared" si="74"/>
        <v>SH0908-1042</v>
      </c>
      <c r="I832" t="str">
        <f t="shared" si="75"/>
        <v>SH0908-1042</v>
      </c>
      <c r="J832" s="34">
        <f t="shared" si="76"/>
        <v>72686</v>
      </c>
      <c r="K832" t="str">
        <f t="shared" si="77"/>
        <v>SH0908-1042</v>
      </c>
    </row>
    <row r="833" spans="1:11" ht="15" customHeight="1" x14ac:dyDescent="0.35">
      <c r="A833">
        <f>'TI102'!A830</f>
        <v>3</v>
      </c>
      <c r="B833" s="26">
        <f>'TI102'!B830</f>
        <v>46273.697916666657</v>
      </c>
      <c r="C833">
        <f>'TI102'!C830</f>
        <v>11707408</v>
      </c>
      <c r="D833">
        <f>'TI102'!J830</f>
        <v>3</v>
      </c>
      <c r="E833">
        <f>'TI102'!Q830</f>
        <v>1</v>
      </c>
      <c r="F833" t="str">
        <f t="shared" si="72"/>
        <v>60118</v>
      </c>
      <c r="G833">
        <f t="shared" si="73"/>
        <v>220</v>
      </c>
      <c r="H833" t="str">
        <f t="shared" si="74"/>
        <v>SH0908-1042</v>
      </c>
      <c r="I833" t="str">
        <f t="shared" si="75"/>
        <v>SH0908-1042</v>
      </c>
      <c r="J833" s="34">
        <f t="shared" si="76"/>
        <v>72686</v>
      </c>
      <c r="K833" t="str">
        <f t="shared" si="77"/>
        <v>SH0908-1042</v>
      </c>
    </row>
    <row r="834" spans="1:11" ht="15" customHeight="1" x14ac:dyDescent="0.35">
      <c r="A834">
        <f>'TI102'!A831</f>
        <v>3</v>
      </c>
      <c r="B834" s="26">
        <f>'TI102'!B831</f>
        <v>46273.697916666657</v>
      </c>
      <c r="C834">
        <f>'TI102'!C831</f>
        <v>11707409</v>
      </c>
      <c r="D834">
        <f>'TI102'!J831</f>
        <v>3</v>
      </c>
      <c r="E834">
        <f>'TI102'!Q831</f>
        <v>1</v>
      </c>
      <c r="F834" t="str">
        <f t="shared" si="72"/>
        <v>60118</v>
      </c>
      <c r="G834">
        <f t="shared" si="73"/>
        <v>220</v>
      </c>
      <c r="H834" t="str">
        <f t="shared" si="74"/>
        <v>SH0908-1042</v>
      </c>
      <c r="I834" t="str">
        <f t="shared" si="75"/>
        <v>SH0908-1042</v>
      </c>
      <c r="J834" s="34">
        <f t="shared" si="76"/>
        <v>72686</v>
      </c>
      <c r="K834" t="str">
        <f t="shared" si="77"/>
        <v>SH0908-1042</v>
      </c>
    </row>
    <row r="835" spans="1:11" ht="15" customHeight="1" x14ac:dyDescent="0.35">
      <c r="A835">
        <f>'TI102'!A832</f>
        <v>3</v>
      </c>
      <c r="B835" s="26">
        <f>'TI102'!B832</f>
        <v>46273.697916666657</v>
      </c>
      <c r="C835">
        <f>'TI102'!C832</f>
        <v>11707410</v>
      </c>
      <c r="D835">
        <f>'TI102'!J832</f>
        <v>3</v>
      </c>
      <c r="E835">
        <f>'TI102'!Q832</f>
        <v>3</v>
      </c>
      <c r="F835" t="str">
        <f t="shared" si="72"/>
        <v>60118</v>
      </c>
      <c r="G835">
        <f t="shared" si="73"/>
        <v>220</v>
      </c>
      <c r="H835" t="str">
        <f t="shared" si="74"/>
        <v>SH0908-1042</v>
      </c>
      <c r="I835" t="str">
        <f t="shared" si="75"/>
        <v>SH0908-1042</v>
      </c>
      <c r="J835" s="34">
        <f t="shared" si="76"/>
        <v>72686</v>
      </c>
      <c r="K835" t="str">
        <f t="shared" si="77"/>
        <v>SH0908-1042</v>
      </c>
    </row>
    <row r="836" spans="1:11" ht="15" customHeight="1" x14ac:dyDescent="0.35">
      <c r="A836">
        <f>'TI102'!A833</f>
        <v>3</v>
      </c>
      <c r="B836" s="26">
        <f>'TI102'!B833</f>
        <v>46273.697916666657</v>
      </c>
      <c r="C836">
        <f>'TI102'!C833</f>
        <v>11707481</v>
      </c>
      <c r="D836">
        <f>'TI102'!J833</f>
        <v>2</v>
      </c>
      <c r="E836">
        <f>'TI102'!Q833</f>
        <v>1</v>
      </c>
      <c r="F836" t="str">
        <f t="shared" si="72"/>
        <v>59669</v>
      </c>
      <c r="G836">
        <f t="shared" si="73"/>
        <v>7</v>
      </c>
      <c r="H836" t="str">
        <f t="shared" si="74"/>
        <v>SH0908-1003</v>
      </c>
      <c r="I836" t="str">
        <f t="shared" si="75"/>
        <v>SH0908-1003</v>
      </c>
      <c r="J836" s="34">
        <f t="shared" si="76"/>
        <v>72686</v>
      </c>
      <c r="K836" t="str">
        <f t="shared" si="77"/>
        <v>SH0908-1003</v>
      </c>
    </row>
    <row r="837" spans="1:11" ht="15" customHeight="1" x14ac:dyDescent="0.35">
      <c r="A837">
        <f>'TI102'!A834</f>
        <v>3</v>
      </c>
      <c r="B837" s="26">
        <f>'TI102'!B834</f>
        <v>46273.697916666657</v>
      </c>
      <c r="C837">
        <f>'TI102'!C834</f>
        <v>11707482</v>
      </c>
      <c r="D837">
        <f>'TI102'!J834</f>
        <v>2</v>
      </c>
      <c r="E837">
        <f>'TI102'!Q834</f>
        <v>10</v>
      </c>
      <c r="F837" t="str">
        <f t="shared" si="72"/>
        <v>60034</v>
      </c>
      <c r="G837">
        <f t="shared" si="73"/>
        <v>27</v>
      </c>
      <c r="H837" t="str">
        <f t="shared" si="74"/>
        <v>SH0908-1010</v>
      </c>
      <c r="I837" t="str">
        <f t="shared" si="75"/>
        <v>SH0908-1010</v>
      </c>
      <c r="J837" s="34">
        <f t="shared" si="76"/>
        <v>72686</v>
      </c>
      <c r="K837" t="str">
        <f t="shared" si="77"/>
        <v>SH0908-1010</v>
      </c>
    </row>
    <row r="838" spans="1:11" ht="15" customHeight="1" x14ac:dyDescent="0.35">
      <c r="A838">
        <f>'TI102'!A835</f>
        <v>3</v>
      </c>
      <c r="B838" s="26">
        <f>'TI102'!B835</f>
        <v>46273.697916666657</v>
      </c>
      <c r="C838">
        <f>'TI102'!C835</f>
        <v>11707483</v>
      </c>
      <c r="D838">
        <f>'TI102'!J835</f>
        <v>2</v>
      </c>
      <c r="E838">
        <f>'TI102'!Q835</f>
        <v>4</v>
      </c>
      <c r="F838" t="str">
        <f t="shared" ref="F838:F901" si="78">INDEX(OM_ORDER,MATCH(C838,OM_TID,0))</f>
        <v>60034</v>
      </c>
      <c r="G838">
        <f t="shared" ref="G838:G901" si="79">MATCH(F838,OR_ID,0)</f>
        <v>27</v>
      </c>
      <c r="H838" t="str">
        <f t="shared" ref="H838:H901" si="80">INDEX(OR_ORIG,G838)</f>
        <v>SH0908-1010</v>
      </c>
      <c r="I838" t="str">
        <f t="shared" ref="I838:I901" si="81">INDEX(OR_SHIP,G838)</f>
        <v>SH0908-1010</v>
      </c>
      <c r="J838" s="34">
        <f t="shared" ref="J838:J901" si="82">IF(INDEX(OR_MOVED,G838)="",DATE(2099,1,1),INDEX(OR_MOVED,G838))</f>
        <v>72686</v>
      </c>
      <c r="K838" t="str">
        <f t="shared" ref="K838:K901" si="83">IF(B838&gt;=J838,I838,H838)</f>
        <v>SH0908-1010</v>
      </c>
    </row>
    <row r="839" spans="1:11" ht="15" customHeight="1" x14ac:dyDescent="0.35">
      <c r="A839">
        <f>'TI102'!A836</f>
        <v>3</v>
      </c>
      <c r="B839" s="26">
        <f>'TI102'!B836</f>
        <v>46273.697916666657</v>
      </c>
      <c r="C839">
        <f>'TI102'!C836</f>
        <v>11707485</v>
      </c>
      <c r="D839">
        <f>'TI102'!J836</f>
        <v>2</v>
      </c>
      <c r="E839">
        <f>'TI102'!Q836</f>
        <v>3</v>
      </c>
      <c r="F839" t="str">
        <f t="shared" si="78"/>
        <v>59816</v>
      </c>
      <c r="G839">
        <f t="shared" si="79"/>
        <v>43</v>
      </c>
      <c r="H839" t="str">
        <f t="shared" si="80"/>
        <v>SH0908-1012</v>
      </c>
      <c r="I839" t="str">
        <f t="shared" si="81"/>
        <v>SH0908-1012</v>
      </c>
      <c r="J839" s="34">
        <f t="shared" si="82"/>
        <v>72686</v>
      </c>
      <c r="K839" t="str">
        <f t="shared" si="83"/>
        <v>SH0908-1012</v>
      </c>
    </row>
    <row r="840" spans="1:11" ht="15" customHeight="1" x14ac:dyDescent="0.35">
      <c r="A840">
        <f>'TI102'!A837</f>
        <v>3</v>
      </c>
      <c r="B840" s="26">
        <f>'TI102'!B837</f>
        <v>46273.697916666657</v>
      </c>
      <c r="C840">
        <f>'TI102'!C837</f>
        <v>11707486</v>
      </c>
      <c r="D840">
        <f>'TI102'!J837</f>
        <v>2</v>
      </c>
      <c r="E840">
        <f>'TI102'!Q837</f>
        <v>1</v>
      </c>
      <c r="F840" t="str">
        <f t="shared" si="78"/>
        <v>59954</v>
      </c>
      <c r="G840">
        <f t="shared" si="79"/>
        <v>41</v>
      </c>
      <c r="H840" t="str">
        <f t="shared" si="80"/>
        <v>SH0908-1012</v>
      </c>
      <c r="I840" t="str">
        <f t="shared" si="81"/>
        <v>SH0908-1012</v>
      </c>
      <c r="J840" s="34">
        <f t="shared" si="82"/>
        <v>72686</v>
      </c>
      <c r="K840" t="str">
        <f t="shared" si="83"/>
        <v>SH0908-1012</v>
      </c>
    </row>
    <row r="841" spans="1:11" ht="15" customHeight="1" x14ac:dyDescent="0.35">
      <c r="A841">
        <f>'TI102'!A838</f>
        <v>3</v>
      </c>
      <c r="B841" s="26">
        <f>'TI102'!B838</f>
        <v>46273.697916666657</v>
      </c>
      <c r="C841">
        <f>'TI102'!C838</f>
        <v>11707487</v>
      </c>
      <c r="D841">
        <f>'TI102'!J838</f>
        <v>2</v>
      </c>
      <c r="E841">
        <f>'TI102'!Q838</f>
        <v>2</v>
      </c>
      <c r="F841" t="str">
        <f t="shared" si="78"/>
        <v>59954</v>
      </c>
      <c r="G841">
        <f t="shared" si="79"/>
        <v>41</v>
      </c>
      <c r="H841" t="str">
        <f t="shared" si="80"/>
        <v>SH0908-1012</v>
      </c>
      <c r="I841" t="str">
        <f t="shared" si="81"/>
        <v>SH0908-1012</v>
      </c>
      <c r="J841" s="34">
        <f t="shared" si="82"/>
        <v>72686</v>
      </c>
      <c r="K841" t="str">
        <f t="shared" si="83"/>
        <v>SH0908-1012</v>
      </c>
    </row>
    <row r="842" spans="1:11" ht="15" customHeight="1" x14ac:dyDescent="0.35">
      <c r="A842">
        <f>'TI102'!A839</f>
        <v>3</v>
      </c>
      <c r="B842" s="26">
        <f>'TI102'!B839</f>
        <v>46273.697916666657</v>
      </c>
      <c r="C842">
        <f>'TI102'!C839</f>
        <v>11707488</v>
      </c>
      <c r="D842">
        <f>'TI102'!J839</f>
        <v>2</v>
      </c>
      <c r="E842">
        <f>'TI102'!Q839</f>
        <v>2</v>
      </c>
      <c r="F842" t="str">
        <f t="shared" si="78"/>
        <v>59954</v>
      </c>
      <c r="G842">
        <f t="shared" si="79"/>
        <v>41</v>
      </c>
      <c r="H842" t="str">
        <f t="shared" si="80"/>
        <v>SH0908-1012</v>
      </c>
      <c r="I842" t="str">
        <f t="shared" si="81"/>
        <v>SH0908-1012</v>
      </c>
      <c r="J842" s="34">
        <f t="shared" si="82"/>
        <v>72686</v>
      </c>
      <c r="K842" t="str">
        <f t="shared" si="83"/>
        <v>SH0908-1012</v>
      </c>
    </row>
    <row r="843" spans="1:11" ht="15" customHeight="1" x14ac:dyDescent="0.35">
      <c r="A843">
        <f>'TI102'!A840</f>
        <v>3</v>
      </c>
      <c r="B843" s="26">
        <f>'TI102'!B840</f>
        <v>46273.697916666657</v>
      </c>
      <c r="C843">
        <f>'TI102'!C840</f>
        <v>11707489</v>
      </c>
      <c r="D843">
        <f>'TI102'!J840</f>
        <v>2</v>
      </c>
      <c r="E843">
        <f>'TI102'!Q840</f>
        <v>3</v>
      </c>
      <c r="F843" t="str">
        <f t="shared" si="78"/>
        <v>59998</v>
      </c>
      <c r="G843">
        <f t="shared" si="79"/>
        <v>42</v>
      </c>
      <c r="H843" t="str">
        <f t="shared" si="80"/>
        <v>SH0908-1012</v>
      </c>
      <c r="I843" t="str">
        <f t="shared" si="81"/>
        <v>SH0908-1012</v>
      </c>
      <c r="J843" s="34">
        <f t="shared" si="82"/>
        <v>72686</v>
      </c>
      <c r="K843" t="str">
        <f t="shared" si="83"/>
        <v>SH0908-1012</v>
      </c>
    </row>
    <row r="844" spans="1:11" ht="15" customHeight="1" x14ac:dyDescent="0.35">
      <c r="A844">
        <f>'TI102'!A841</f>
        <v>3</v>
      </c>
      <c r="B844" s="26">
        <f>'TI102'!B841</f>
        <v>46273.697916666657</v>
      </c>
      <c r="C844">
        <f>'TI102'!C841</f>
        <v>11707490</v>
      </c>
      <c r="D844">
        <f>'TI102'!J841</f>
        <v>2</v>
      </c>
      <c r="E844">
        <f>'TI102'!Q841</f>
        <v>3</v>
      </c>
      <c r="F844" t="str">
        <f t="shared" si="78"/>
        <v>59829</v>
      </c>
      <c r="G844">
        <f t="shared" si="79"/>
        <v>56</v>
      </c>
      <c r="H844" t="str">
        <f t="shared" si="80"/>
        <v>SH0908-1018</v>
      </c>
      <c r="I844" t="str">
        <f t="shared" si="81"/>
        <v>SH0908-1018</v>
      </c>
      <c r="J844" s="34">
        <f t="shared" si="82"/>
        <v>72686</v>
      </c>
      <c r="K844" t="str">
        <f t="shared" si="83"/>
        <v>SH0908-1018</v>
      </c>
    </row>
    <row r="845" spans="1:11" ht="15" customHeight="1" x14ac:dyDescent="0.35">
      <c r="A845">
        <f>'TI102'!A842</f>
        <v>3</v>
      </c>
      <c r="B845" s="26">
        <f>'TI102'!B842</f>
        <v>46273.697916666657</v>
      </c>
      <c r="C845">
        <f>'TI102'!C842</f>
        <v>11707491</v>
      </c>
      <c r="D845">
        <f>'TI102'!J842</f>
        <v>2</v>
      </c>
      <c r="E845">
        <f>'TI102'!Q842</f>
        <v>2</v>
      </c>
      <c r="F845" t="str">
        <f t="shared" si="78"/>
        <v>59936</v>
      </c>
      <c r="G845">
        <f t="shared" si="79"/>
        <v>64</v>
      </c>
      <c r="H845" t="str">
        <f t="shared" si="80"/>
        <v>SH0908-1019</v>
      </c>
      <c r="I845" t="str">
        <f t="shared" si="81"/>
        <v>SH0908-1019</v>
      </c>
      <c r="J845" s="34">
        <f t="shared" si="82"/>
        <v>72686</v>
      </c>
      <c r="K845" t="str">
        <f t="shared" si="83"/>
        <v>SH0908-1019</v>
      </c>
    </row>
    <row r="846" spans="1:11" ht="15" customHeight="1" x14ac:dyDescent="0.35">
      <c r="A846">
        <f>'TI102'!A843</f>
        <v>3</v>
      </c>
      <c r="B846" s="26">
        <f>'TI102'!B843</f>
        <v>46273.697916666657</v>
      </c>
      <c r="C846">
        <f>'TI102'!C843</f>
        <v>11707492</v>
      </c>
      <c r="D846">
        <f>'TI102'!J843</f>
        <v>2</v>
      </c>
      <c r="E846">
        <f>'TI102'!Q843</f>
        <v>2</v>
      </c>
      <c r="F846" t="str">
        <f t="shared" si="78"/>
        <v>59936</v>
      </c>
      <c r="G846">
        <f t="shared" si="79"/>
        <v>64</v>
      </c>
      <c r="H846" t="str">
        <f t="shared" si="80"/>
        <v>SH0908-1019</v>
      </c>
      <c r="I846" t="str">
        <f t="shared" si="81"/>
        <v>SH0908-1019</v>
      </c>
      <c r="J846" s="34">
        <f t="shared" si="82"/>
        <v>72686</v>
      </c>
      <c r="K846" t="str">
        <f t="shared" si="83"/>
        <v>SH0908-1019</v>
      </c>
    </row>
    <row r="847" spans="1:11" ht="15" customHeight="1" x14ac:dyDescent="0.35">
      <c r="A847">
        <f>'TI102'!A844</f>
        <v>3</v>
      </c>
      <c r="B847" s="26">
        <f>'TI102'!B844</f>
        <v>46273.697916666657</v>
      </c>
      <c r="C847">
        <f>'TI102'!C844</f>
        <v>11707493</v>
      </c>
      <c r="D847">
        <f>'TI102'!J844</f>
        <v>2</v>
      </c>
      <c r="E847">
        <f>'TI102'!Q844</f>
        <v>2</v>
      </c>
      <c r="F847" t="str">
        <f t="shared" si="78"/>
        <v>59936</v>
      </c>
      <c r="G847">
        <f t="shared" si="79"/>
        <v>64</v>
      </c>
      <c r="H847" t="str">
        <f t="shared" si="80"/>
        <v>SH0908-1019</v>
      </c>
      <c r="I847" t="str">
        <f t="shared" si="81"/>
        <v>SH0908-1019</v>
      </c>
      <c r="J847" s="34">
        <f t="shared" si="82"/>
        <v>72686</v>
      </c>
      <c r="K847" t="str">
        <f t="shared" si="83"/>
        <v>SH0908-1019</v>
      </c>
    </row>
    <row r="848" spans="1:11" ht="15" customHeight="1" x14ac:dyDescent="0.35">
      <c r="A848">
        <f>'TI102'!A845</f>
        <v>3</v>
      </c>
      <c r="B848" s="26">
        <f>'TI102'!B845</f>
        <v>46273.697916666657</v>
      </c>
      <c r="C848">
        <f>'TI102'!C845</f>
        <v>11707494</v>
      </c>
      <c r="D848">
        <f>'TI102'!J845</f>
        <v>2</v>
      </c>
      <c r="E848">
        <f>'TI102'!Q845</f>
        <v>1</v>
      </c>
      <c r="F848" t="str">
        <f t="shared" si="78"/>
        <v>59936</v>
      </c>
      <c r="G848">
        <f t="shared" si="79"/>
        <v>64</v>
      </c>
      <c r="H848" t="str">
        <f t="shared" si="80"/>
        <v>SH0908-1019</v>
      </c>
      <c r="I848" t="str">
        <f t="shared" si="81"/>
        <v>SH0908-1019</v>
      </c>
      <c r="J848" s="34">
        <f t="shared" si="82"/>
        <v>72686</v>
      </c>
      <c r="K848" t="str">
        <f t="shared" si="83"/>
        <v>SH0908-1019</v>
      </c>
    </row>
    <row r="849" spans="1:11" ht="15" customHeight="1" x14ac:dyDescent="0.35">
      <c r="A849">
        <f>'TI102'!A846</f>
        <v>3</v>
      </c>
      <c r="B849" s="26">
        <f>'TI102'!B846</f>
        <v>46273.697916666657</v>
      </c>
      <c r="C849">
        <f>'TI102'!C846</f>
        <v>11707498</v>
      </c>
      <c r="D849">
        <f>'TI102'!J846</f>
        <v>2</v>
      </c>
      <c r="E849">
        <f>'TI102'!Q846</f>
        <v>1</v>
      </c>
      <c r="F849" t="str">
        <f t="shared" si="78"/>
        <v>60109</v>
      </c>
      <c r="G849">
        <f t="shared" si="79"/>
        <v>83</v>
      </c>
      <c r="H849" t="str">
        <f t="shared" si="80"/>
        <v>SH0908-1021</v>
      </c>
      <c r="I849" t="str">
        <f t="shared" si="81"/>
        <v>SH0908-1021</v>
      </c>
      <c r="J849" s="34">
        <f t="shared" si="82"/>
        <v>72686</v>
      </c>
      <c r="K849" t="str">
        <f t="shared" si="83"/>
        <v>SH0908-1021</v>
      </c>
    </row>
    <row r="850" spans="1:11" ht="15" customHeight="1" x14ac:dyDescent="0.35">
      <c r="A850">
        <f>'TI102'!A847</f>
        <v>3</v>
      </c>
      <c r="B850" s="26">
        <f>'TI102'!B847</f>
        <v>46273.697916666657</v>
      </c>
      <c r="C850">
        <f>'TI102'!C847</f>
        <v>11707509</v>
      </c>
      <c r="D850">
        <f>'TI102'!J847</f>
        <v>2</v>
      </c>
      <c r="E850">
        <f>'TI102'!Q847</f>
        <v>2</v>
      </c>
      <c r="F850" t="str">
        <f t="shared" si="78"/>
        <v>60035</v>
      </c>
      <c r="G850">
        <f t="shared" si="79"/>
        <v>88</v>
      </c>
      <c r="H850" t="str">
        <f t="shared" si="80"/>
        <v>SH0908-1022</v>
      </c>
      <c r="I850" t="str">
        <f t="shared" si="81"/>
        <v>SH0908-1022</v>
      </c>
      <c r="J850" s="34">
        <f t="shared" si="82"/>
        <v>72686</v>
      </c>
      <c r="K850" t="str">
        <f t="shared" si="83"/>
        <v>SH0908-1022</v>
      </c>
    </row>
    <row r="851" spans="1:11" ht="15" customHeight="1" x14ac:dyDescent="0.35">
      <c r="A851">
        <f>'TI102'!A848</f>
        <v>3</v>
      </c>
      <c r="B851" s="26">
        <f>'TI102'!B848</f>
        <v>46273.697916666657</v>
      </c>
      <c r="C851">
        <f>'TI102'!C848</f>
        <v>11707513</v>
      </c>
      <c r="D851">
        <f>'TI102'!J848</f>
        <v>1</v>
      </c>
      <c r="E851">
        <f>'TI102'!Q848</f>
        <v>3</v>
      </c>
      <c r="F851" t="str">
        <f t="shared" si="78"/>
        <v>59651</v>
      </c>
      <c r="G851">
        <f t="shared" si="79"/>
        <v>123</v>
      </c>
      <c r="H851" t="str">
        <f t="shared" si="80"/>
        <v>SH0908-1033</v>
      </c>
      <c r="I851" t="str">
        <f t="shared" si="81"/>
        <v>SH0908-1033</v>
      </c>
      <c r="J851" s="34">
        <f t="shared" si="82"/>
        <v>72686</v>
      </c>
      <c r="K851" t="str">
        <f t="shared" si="83"/>
        <v>SH0908-1033</v>
      </c>
    </row>
    <row r="852" spans="1:11" ht="15" customHeight="1" x14ac:dyDescent="0.35">
      <c r="A852">
        <f>'TI102'!A849</f>
        <v>3</v>
      </c>
      <c r="B852" s="26">
        <f>'TI102'!B849</f>
        <v>46273.697916666657</v>
      </c>
      <c r="C852">
        <f>'TI102'!C849</f>
        <v>11707514</v>
      </c>
      <c r="D852">
        <f>'TI102'!J849</f>
        <v>2</v>
      </c>
      <c r="E852">
        <f>'TI102'!Q849</f>
        <v>1</v>
      </c>
      <c r="F852" t="str">
        <f t="shared" si="78"/>
        <v>59807</v>
      </c>
      <c r="G852">
        <f t="shared" si="79"/>
        <v>124</v>
      </c>
      <c r="H852" t="str">
        <f t="shared" si="80"/>
        <v>SH0908-1033</v>
      </c>
      <c r="I852" t="str">
        <f t="shared" si="81"/>
        <v>SH0908-1033</v>
      </c>
      <c r="J852" s="34">
        <f t="shared" si="82"/>
        <v>72686</v>
      </c>
      <c r="K852" t="str">
        <f t="shared" si="83"/>
        <v>SH0908-1033</v>
      </c>
    </row>
    <row r="853" spans="1:11" ht="15" customHeight="1" x14ac:dyDescent="0.35">
      <c r="A853">
        <f>'TI102'!A850</f>
        <v>3</v>
      </c>
      <c r="B853" s="26">
        <f>'TI102'!B850</f>
        <v>46273.697916666657</v>
      </c>
      <c r="C853">
        <f>'TI102'!C850</f>
        <v>11707515</v>
      </c>
      <c r="D853">
        <f>'TI102'!J850</f>
        <v>1</v>
      </c>
      <c r="E853">
        <f>'TI102'!Q850</f>
        <v>1</v>
      </c>
      <c r="F853" t="str">
        <f t="shared" si="78"/>
        <v>59908</v>
      </c>
      <c r="G853">
        <f t="shared" si="79"/>
        <v>125</v>
      </c>
      <c r="H853" t="str">
        <f t="shared" si="80"/>
        <v>SH0908-1033</v>
      </c>
      <c r="I853" t="str">
        <f t="shared" si="81"/>
        <v>SH0908-1033</v>
      </c>
      <c r="J853" s="34">
        <f t="shared" si="82"/>
        <v>72686</v>
      </c>
      <c r="K853" t="str">
        <f t="shared" si="83"/>
        <v>SH0908-1033</v>
      </c>
    </row>
    <row r="854" spans="1:11" ht="15" customHeight="1" x14ac:dyDescent="0.35">
      <c r="A854">
        <f>'TI102'!A851</f>
        <v>3</v>
      </c>
      <c r="B854" s="26">
        <f>'TI102'!B851</f>
        <v>46273.697916666657</v>
      </c>
      <c r="C854">
        <f>'TI102'!C851</f>
        <v>11707516</v>
      </c>
      <c r="D854">
        <f>'TI102'!J851</f>
        <v>1</v>
      </c>
      <c r="E854">
        <f>'TI102'!Q851</f>
        <v>6</v>
      </c>
      <c r="F854" t="str">
        <f t="shared" si="78"/>
        <v>60058</v>
      </c>
      <c r="G854">
        <f t="shared" si="79"/>
        <v>126</v>
      </c>
      <c r="H854" t="str">
        <f t="shared" si="80"/>
        <v>SH0908-1033</v>
      </c>
      <c r="I854" t="str">
        <f t="shared" si="81"/>
        <v>SH0908-1033</v>
      </c>
      <c r="J854" s="34">
        <f t="shared" si="82"/>
        <v>72686</v>
      </c>
      <c r="K854" t="str">
        <f t="shared" si="83"/>
        <v>SH0908-1033</v>
      </c>
    </row>
    <row r="855" spans="1:11" ht="15" customHeight="1" x14ac:dyDescent="0.35">
      <c r="A855">
        <f>'TI102'!A852</f>
        <v>3</v>
      </c>
      <c r="B855" s="26">
        <f>'TI102'!B852</f>
        <v>46273.697916666657</v>
      </c>
      <c r="C855">
        <f>'TI102'!C852</f>
        <v>11707518</v>
      </c>
      <c r="D855">
        <f>'TI102'!J852</f>
        <v>2</v>
      </c>
      <c r="E855">
        <f>'TI102'!Q852</f>
        <v>1</v>
      </c>
      <c r="F855" t="str">
        <f t="shared" si="78"/>
        <v>58876</v>
      </c>
      <c r="G855">
        <f t="shared" si="79"/>
        <v>148</v>
      </c>
      <c r="H855" t="str">
        <f t="shared" si="80"/>
        <v>SH0908-1034</v>
      </c>
      <c r="I855" t="str">
        <f t="shared" si="81"/>
        <v>SH0908-1034</v>
      </c>
      <c r="J855" s="34">
        <f t="shared" si="82"/>
        <v>72686</v>
      </c>
      <c r="K855" t="str">
        <f t="shared" si="83"/>
        <v>SH0908-1034</v>
      </c>
    </row>
    <row r="856" spans="1:11" ht="15" customHeight="1" x14ac:dyDescent="0.35">
      <c r="A856">
        <f>'TI102'!A853</f>
        <v>3</v>
      </c>
      <c r="B856" s="26">
        <f>'TI102'!B853</f>
        <v>46273.697916666657</v>
      </c>
      <c r="C856">
        <f>'TI102'!C853</f>
        <v>11707519</v>
      </c>
      <c r="D856">
        <f>'TI102'!J853</f>
        <v>1</v>
      </c>
      <c r="E856">
        <f>'TI102'!Q853</f>
        <v>6</v>
      </c>
      <c r="F856" t="str">
        <f t="shared" si="78"/>
        <v>59681</v>
      </c>
      <c r="G856">
        <f t="shared" si="79"/>
        <v>149</v>
      </c>
      <c r="H856" t="str">
        <f t="shared" si="80"/>
        <v>SH0908-1034</v>
      </c>
      <c r="I856" t="str">
        <f t="shared" si="81"/>
        <v>SH0908-1034</v>
      </c>
      <c r="J856" s="34">
        <f t="shared" si="82"/>
        <v>72686</v>
      </c>
      <c r="K856" t="str">
        <f t="shared" si="83"/>
        <v>SH0908-1034</v>
      </c>
    </row>
    <row r="857" spans="1:11" ht="15" customHeight="1" x14ac:dyDescent="0.35">
      <c r="A857">
        <f>'TI102'!A854</f>
        <v>3</v>
      </c>
      <c r="B857" s="26">
        <f>'TI102'!B854</f>
        <v>46273.697916666657</v>
      </c>
      <c r="C857">
        <f>'TI102'!C854</f>
        <v>11707520</v>
      </c>
      <c r="D857">
        <f>'TI102'!J854</f>
        <v>1</v>
      </c>
      <c r="E857">
        <f>'TI102'!Q854</f>
        <v>1</v>
      </c>
      <c r="F857" t="str">
        <f t="shared" si="78"/>
        <v>59706</v>
      </c>
      <c r="G857">
        <f t="shared" si="79"/>
        <v>150</v>
      </c>
      <c r="H857" t="str">
        <f t="shared" si="80"/>
        <v>SH0908-1034</v>
      </c>
      <c r="I857" t="str">
        <f t="shared" si="81"/>
        <v>SH0908-1034</v>
      </c>
      <c r="J857" s="34">
        <f t="shared" si="82"/>
        <v>72686</v>
      </c>
      <c r="K857" t="str">
        <f t="shared" si="83"/>
        <v>SH0908-1034</v>
      </c>
    </row>
    <row r="858" spans="1:11" ht="15" customHeight="1" x14ac:dyDescent="0.35">
      <c r="A858">
        <f>'TI102'!A855</f>
        <v>3</v>
      </c>
      <c r="B858" s="26">
        <f>'TI102'!B855</f>
        <v>46273.697916666657</v>
      </c>
      <c r="C858">
        <f>'TI102'!C855</f>
        <v>11707521</v>
      </c>
      <c r="D858">
        <f>'TI102'!J855</f>
        <v>2</v>
      </c>
      <c r="E858">
        <f>'TI102'!Q855</f>
        <v>6</v>
      </c>
      <c r="F858" t="str">
        <f t="shared" si="78"/>
        <v>59812</v>
      </c>
      <c r="G858">
        <f t="shared" si="79"/>
        <v>151</v>
      </c>
      <c r="H858" t="str">
        <f t="shared" si="80"/>
        <v>SH0908-1034</v>
      </c>
      <c r="I858" t="str">
        <f t="shared" si="81"/>
        <v>SH0908-1034</v>
      </c>
      <c r="J858" s="34">
        <f t="shared" si="82"/>
        <v>72686</v>
      </c>
      <c r="K858" t="str">
        <f t="shared" si="83"/>
        <v>SH0908-1034</v>
      </c>
    </row>
    <row r="859" spans="1:11" ht="15" customHeight="1" x14ac:dyDescent="0.35">
      <c r="A859">
        <f>'TI102'!A856</f>
        <v>3</v>
      </c>
      <c r="B859" s="26">
        <f>'TI102'!B856</f>
        <v>46273.697916666657</v>
      </c>
      <c r="C859">
        <f>'TI102'!C856</f>
        <v>11707523</v>
      </c>
      <c r="D859">
        <f>'TI102'!J856</f>
        <v>1</v>
      </c>
      <c r="E859">
        <f>'TI102'!Q856</f>
        <v>1</v>
      </c>
      <c r="F859" t="str">
        <f t="shared" si="78"/>
        <v>59956</v>
      </c>
      <c r="G859">
        <f t="shared" si="79"/>
        <v>152</v>
      </c>
      <c r="H859" t="str">
        <f t="shared" si="80"/>
        <v>SH0908-1034</v>
      </c>
      <c r="I859" t="str">
        <f t="shared" si="81"/>
        <v>SH0908-1034</v>
      </c>
      <c r="J859" s="34">
        <f t="shared" si="82"/>
        <v>72686</v>
      </c>
      <c r="K859" t="str">
        <f t="shared" si="83"/>
        <v>SH0908-1034</v>
      </c>
    </row>
    <row r="860" spans="1:11" ht="15" customHeight="1" x14ac:dyDescent="0.35">
      <c r="A860">
        <f>'TI102'!A857</f>
        <v>3</v>
      </c>
      <c r="B860" s="26">
        <f>'TI102'!B857</f>
        <v>46273.697916666657</v>
      </c>
      <c r="C860">
        <f>'TI102'!C857</f>
        <v>11707524</v>
      </c>
      <c r="D860">
        <f>'TI102'!J857</f>
        <v>2</v>
      </c>
      <c r="E860">
        <f>'TI102'!Q857</f>
        <v>1</v>
      </c>
      <c r="F860" t="str">
        <f t="shared" si="78"/>
        <v>59956</v>
      </c>
      <c r="G860">
        <f t="shared" si="79"/>
        <v>152</v>
      </c>
      <c r="H860" t="str">
        <f t="shared" si="80"/>
        <v>SH0908-1034</v>
      </c>
      <c r="I860" t="str">
        <f t="shared" si="81"/>
        <v>SH0908-1034</v>
      </c>
      <c r="J860" s="34">
        <f t="shared" si="82"/>
        <v>72686</v>
      </c>
      <c r="K860" t="str">
        <f t="shared" si="83"/>
        <v>SH0908-1034</v>
      </c>
    </row>
    <row r="861" spans="1:11" ht="15" customHeight="1" x14ac:dyDescent="0.35">
      <c r="A861">
        <f>'TI102'!A858</f>
        <v>3</v>
      </c>
      <c r="B861" s="26">
        <f>'TI102'!B858</f>
        <v>46273.697916666657</v>
      </c>
      <c r="C861">
        <f>'TI102'!C858</f>
        <v>11707525</v>
      </c>
      <c r="D861">
        <f>'TI102'!J858</f>
        <v>2</v>
      </c>
      <c r="E861">
        <f>'TI102'!Q858</f>
        <v>5</v>
      </c>
      <c r="F861" t="str">
        <f t="shared" si="78"/>
        <v>59956</v>
      </c>
      <c r="G861">
        <f t="shared" si="79"/>
        <v>152</v>
      </c>
      <c r="H861" t="str">
        <f t="shared" si="80"/>
        <v>SH0908-1034</v>
      </c>
      <c r="I861" t="str">
        <f t="shared" si="81"/>
        <v>SH0908-1034</v>
      </c>
      <c r="J861" s="34">
        <f t="shared" si="82"/>
        <v>72686</v>
      </c>
      <c r="K861" t="str">
        <f t="shared" si="83"/>
        <v>SH0908-1034</v>
      </c>
    </row>
    <row r="862" spans="1:11" ht="15" customHeight="1" x14ac:dyDescent="0.35">
      <c r="A862">
        <f>'TI102'!A859</f>
        <v>3</v>
      </c>
      <c r="B862" s="26">
        <f>'TI102'!B859</f>
        <v>46273.697916666657</v>
      </c>
      <c r="C862">
        <f>'TI102'!C859</f>
        <v>11707526</v>
      </c>
      <c r="D862">
        <f>'TI102'!J859</f>
        <v>2</v>
      </c>
      <c r="E862">
        <f>'TI102'!Q859</f>
        <v>4</v>
      </c>
      <c r="F862" t="str">
        <f t="shared" si="78"/>
        <v>60048</v>
      </c>
      <c r="G862">
        <f t="shared" si="79"/>
        <v>153</v>
      </c>
      <c r="H862" t="str">
        <f t="shared" si="80"/>
        <v>SH0908-1034</v>
      </c>
      <c r="I862" t="str">
        <f t="shared" si="81"/>
        <v>SH0908-1034</v>
      </c>
      <c r="J862" s="34">
        <f t="shared" si="82"/>
        <v>72686</v>
      </c>
      <c r="K862" t="str">
        <f t="shared" si="83"/>
        <v>SH0908-1034</v>
      </c>
    </row>
    <row r="863" spans="1:11" ht="15" customHeight="1" x14ac:dyDescent="0.35">
      <c r="A863">
        <f>'TI102'!A860</f>
        <v>3</v>
      </c>
      <c r="B863" s="26">
        <f>'TI102'!B860</f>
        <v>46273.697916666657</v>
      </c>
      <c r="C863">
        <f>'TI102'!C860</f>
        <v>11707527</v>
      </c>
      <c r="D863">
        <f>'TI102'!J860</f>
        <v>2</v>
      </c>
      <c r="E863">
        <f>'TI102'!Q860</f>
        <v>10</v>
      </c>
      <c r="F863" t="str">
        <f t="shared" si="78"/>
        <v>60048</v>
      </c>
      <c r="G863">
        <f t="shared" si="79"/>
        <v>153</v>
      </c>
      <c r="H863" t="str">
        <f t="shared" si="80"/>
        <v>SH0908-1034</v>
      </c>
      <c r="I863" t="str">
        <f t="shared" si="81"/>
        <v>SH0908-1034</v>
      </c>
      <c r="J863" s="34">
        <f t="shared" si="82"/>
        <v>72686</v>
      </c>
      <c r="K863" t="str">
        <f t="shared" si="83"/>
        <v>SH0908-1034</v>
      </c>
    </row>
    <row r="864" spans="1:11" ht="15" customHeight="1" x14ac:dyDescent="0.35">
      <c r="A864">
        <f>'TI102'!A861</f>
        <v>3</v>
      </c>
      <c r="B864" s="26">
        <f>'TI102'!B861</f>
        <v>46273.697916666657</v>
      </c>
      <c r="C864">
        <f>'TI102'!C861</f>
        <v>11707528</v>
      </c>
      <c r="D864">
        <f>'TI102'!J861</f>
        <v>2</v>
      </c>
      <c r="E864">
        <f>'TI102'!Q861</f>
        <v>6</v>
      </c>
      <c r="F864" t="str">
        <f t="shared" si="78"/>
        <v>60048</v>
      </c>
      <c r="G864">
        <f t="shared" si="79"/>
        <v>153</v>
      </c>
      <c r="H864" t="str">
        <f t="shared" si="80"/>
        <v>SH0908-1034</v>
      </c>
      <c r="I864" t="str">
        <f t="shared" si="81"/>
        <v>SH0908-1034</v>
      </c>
      <c r="J864" s="34">
        <f t="shared" si="82"/>
        <v>72686</v>
      </c>
      <c r="K864" t="str">
        <f t="shared" si="83"/>
        <v>SH0908-1034</v>
      </c>
    </row>
    <row r="865" spans="1:11" ht="15" customHeight="1" x14ac:dyDescent="0.35">
      <c r="A865">
        <f>'TI102'!A862</f>
        <v>3</v>
      </c>
      <c r="B865" s="26">
        <f>'TI102'!B862</f>
        <v>46273.697916666657</v>
      </c>
      <c r="C865">
        <f>'TI102'!C862</f>
        <v>11707529</v>
      </c>
      <c r="D865">
        <f>'TI102'!J862</f>
        <v>2</v>
      </c>
      <c r="E865">
        <f>'TI102'!Q862</f>
        <v>7</v>
      </c>
      <c r="F865" t="str">
        <f t="shared" si="78"/>
        <v>60048</v>
      </c>
      <c r="G865">
        <f t="shared" si="79"/>
        <v>153</v>
      </c>
      <c r="H865" t="str">
        <f t="shared" si="80"/>
        <v>SH0908-1034</v>
      </c>
      <c r="I865" t="str">
        <f t="shared" si="81"/>
        <v>SH0908-1034</v>
      </c>
      <c r="J865" s="34">
        <f t="shared" si="82"/>
        <v>72686</v>
      </c>
      <c r="K865" t="str">
        <f t="shared" si="83"/>
        <v>SH0908-1034</v>
      </c>
    </row>
    <row r="866" spans="1:11" ht="15" customHeight="1" x14ac:dyDescent="0.35">
      <c r="A866">
        <f>'TI102'!A863</f>
        <v>3</v>
      </c>
      <c r="B866" s="26">
        <f>'TI102'!B863</f>
        <v>46273.697916666657</v>
      </c>
      <c r="C866">
        <f>'TI102'!C863</f>
        <v>11707530</v>
      </c>
      <c r="D866">
        <f>'TI102'!J863</f>
        <v>2</v>
      </c>
      <c r="E866">
        <f>'TI102'!Q863</f>
        <v>3</v>
      </c>
      <c r="F866" t="str">
        <f t="shared" si="78"/>
        <v>60048</v>
      </c>
      <c r="G866">
        <f t="shared" si="79"/>
        <v>153</v>
      </c>
      <c r="H866" t="str">
        <f t="shared" si="80"/>
        <v>SH0908-1034</v>
      </c>
      <c r="I866" t="str">
        <f t="shared" si="81"/>
        <v>SH0908-1034</v>
      </c>
      <c r="J866" s="34">
        <f t="shared" si="82"/>
        <v>72686</v>
      </c>
      <c r="K866" t="str">
        <f t="shared" si="83"/>
        <v>SH0908-1034</v>
      </c>
    </row>
    <row r="867" spans="1:11" ht="15" customHeight="1" x14ac:dyDescent="0.35">
      <c r="A867">
        <f>'TI102'!A864</f>
        <v>3</v>
      </c>
      <c r="B867" s="26">
        <f>'TI102'!B864</f>
        <v>46273.697916666657</v>
      </c>
      <c r="C867">
        <f>'TI102'!C864</f>
        <v>11707531</v>
      </c>
      <c r="D867">
        <f>'TI102'!J864</f>
        <v>2</v>
      </c>
      <c r="E867">
        <f>'TI102'!Q864</f>
        <v>18</v>
      </c>
      <c r="F867" t="str">
        <f t="shared" si="78"/>
        <v>60048</v>
      </c>
      <c r="G867">
        <f t="shared" si="79"/>
        <v>153</v>
      </c>
      <c r="H867" t="str">
        <f t="shared" si="80"/>
        <v>SH0908-1034</v>
      </c>
      <c r="I867" t="str">
        <f t="shared" si="81"/>
        <v>SH0908-1034</v>
      </c>
      <c r="J867" s="34">
        <f t="shared" si="82"/>
        <v>72686</v>
      </c>
      <c r="K867" t="str">
        <f t="shared" si="83"/>
        <v>SH0908-1034</v>
      </c>
    </row>
    <row r="868" spans="1:11" ht="15" customHeight="1" x14ac:dyDescent="0.35">
      <c r="A868">
        <f>'TI102'!A865</f>
        <v>3</v>
      </c>
      <c r="B868" s="26">
        <f>'TI102'!B865</f>
        <v>46273.697916666657</v>
      </c>
      <c r="C868">
        <f>'TI102'!C865</f>
        <v>11707532</v>
      </c>
      <c r="D868">
        <f>'TI102'!J865</f>
        <v>2</v>
      </c>
      <c r="E868">
        <f>'TI102'!Q865</f>
        <v>11</v>
      </c>
      <c r="F868" t="str">
        <f t="shared" si="78"/>
        <v>60048</v>
      </c>
      <c r="G868">
        <f t="shared" si="79"/>
        <v>153</v>
      </c>
      <c r="H868" t="str">
        <f t="shared" si="80"/>
        <v>SH0908-1034</v>
      </c>
      <c r="I868" t="str">
        <f t="shared" si="81"/>
        <v>SH0908-1034</v>
      </c>
      <c r="J868" s="34">
        <f t="shared" si="82"/>
        <v>72686</v>
      </c>
      <c r="K868" t="str">
        <f t="shared" si="83"/>
        <v>SH0908-1034</v>
      </c>
    </row>
    <row r="869" spans="1:11" ht="15" customHeight="1" x14ac:dyDescent="0.35">
      <c r="A869">
        <f>'TI102'!A866</f>
        <v>3</v>
      </c>
      <c r="B869" s="26">
        <f>'TI102'!B866</f>
        <v>46273.697916666657</v>
      </c>
      <c r="C869">
        <f>'TI102'!C866</f>
        <v>11707534</v>
      </c>
      <c r="D869">
        <f>'TI102'!J866</f>
        <v>1</v>
      </c>
      <c r="E869">
        <f>'TI102'!Q866</f>
        <v>2</v>
      </c>
      <c r="F869" t="str">
        <f t="shared" si="78"/>
        <v>60095</v>
      </c>
      <c r="G869">
        <f t="shared" si="79"/>
        <v>154</v>
      </c>
      <c r="H869" t="str">
        <f t="shared" si="80"/>
        <v>SH0908-1034</v>
      </c>
      <c r="I869" t="str">
        <f t="shared" si="81"/>
        <v>SH0908-1034</v>
      </c>
      <c r="J869" s="34">
        <f t="shared" si="82"/>
        <v>72686</v>
      </c>
      <c r="K869" t="str">
        <f t="shared" si="83"/>
        <v>SH0908-1034</v>
      </c>
    </row>
    <row r="870" spans="1:11" ht="15" customHeight="1" x14ac:dyDescent="0.35">
      <c r="A870">
        <f>'TI102'!A867</f>
        <v>3</v>
      </c>
      <c r="B870" s="26">
        <f>'TI102'!B867</f>
        <v>46273.697916666657</v>
      </c>
      <c r="C870">
        <f>'TI102'!C867</f>
        <v>11707535</v>
      </c>
      <c r="D870">
        <f>'TI102'!J867</f>
        <v>1</v>
      </c>
      <c r="E870">
        <f>'TI102'!Q867</f>
        <v>2</v>
      </c>
      <c r="F870" t="str">
        <f t="shared" si="78"/>
        <v>59873</v>
      </c>
      <c r="G870">
        <f t="shared" si="79"/>
        <v>176</v>
      </c>
      <c r="H870" t="str">
        <f t="shared" si="80"/>
        <v>SH0908-1036</v>
      </c>
      <c r="I870" t="str">
        <f t="shared" si="81"/>
        <v>SH0908-1036</v>
      </c>
      <c r="J870" s="34">
        <f t="shared" si="82"/>
        <v>72686</v>
      </c>
      <c r="K870" t="str">
        <f t="shared" si="83"/>
        <v>SH0908-1036</v>
      </c>
    </row>
    <row r="871" spans="1:11" ht="15" customHeight="1" x14ac:dyDescent="0.35">
      <c r="A871">
        <f>'TI102'!A868</f>
        <v>3</v>
      </c>
      <c r="B871" s="26">
        <f>'TI102'!B868</f>
        <v>46273.697916666657</v>
      </c>
      <c r="C871">
        <f>'TI102'!C868</f>
        <v>11707538</v>
      </c>
      <c r="D871">
        <f>'TI102'!J868</f>
        <v>1</v>
      </c>
      <c r="E871">
        <f>'TI102'!Q868</f>
        <v>3</v>
      </c>
      <c r="F871" t="str">
        <f t="shared" si="78"/>
        <v>59932</v>
      </c>
      <c r="G871">
        <f t="shared" si="79"/>
        <v>177</v>
      </c>
      <c r="H871" t="str">
        <f t="shared" si="80"/>
        <v>SH0908-1036</v>
      </c>
      <c r="I871" t="str">
        <f t="shared" si="81"/>
        <v>SH0908-1036</v>
      </c>
      <c r="J871" s="34">
        <f t="shared" si="82"/>
        <v>72686</v>
      </c>
      <c r="K871" t="str">
        <f t="shared" si="83"/>
        <v>SH0908-1036</v>
      </c>
    </row>
    <row r="872" spans="1:11" ht="15" customHeight="1" x14ac:dyDescent="0.35">
      <c r="A872">
        <f>'TI102'!A869</f>
        <v>3</v>
      </c>
      <c r="B872" s="26">
        <f>'TI102'!B869</f>
        <v>46273.697916666657</v>
      </c>
      <c r="C872">
        <f>'TI102'!C869</f>
        <v>11707539</v>
      </c>
      <c r="D872">
        <f>'TI102'!J869</f>
        <v>1</v>
      </c>
      <c r="E872">
        <f>'TI102'!Q869</f>
        <v>2</v>
      </c>
      <c r="F872" t="str">
        <f t="shared" si="78"/>
        <v>59932</v>
      </c>
      <c r="G872">
        <f t="shared" si="79"/>
        <v>177</v>
      </c>
      <c r="H872" t="str">
        <f t="shared" si="80"/>
        <v>SH0908-1036</v>
      </c>
      <c r="I872" t="str">
        <f t="shared" si="81"/>
        <v>SH0908-1036</v>
      </c>
      <c r="J872" s="34">
        <f t="shared" si="82"/>
        <v>72686</v>
      </c>
      <c r="K872" t="str">
        <f t="shared" si="83"/>
        <v>SH0908-1036</v>
      </c>
    </row>
    <row r="873" spans="1:11" ht="15" customHeight="1" x14ac:dyDescent="0.35">
      <c r="A873">
        <f>'TI102'!A870</f>
        <v>3</v>
      </c>
      <c r="B873" s="26">
        <f>'TI102'!B870</f>
        <v>46273.697916666657</v>
      </c>
      <c r="C873">
        <f>'TI102'!C870</f>
        <v>11707540</v>
      </c>
      <c r="D873">
        <f>'TI102'!J870</f>
        <v>1</v>
      </c>
      <c r="E873">
        <f>'TI102'!Q870</f>
        <v>1</v>
      </c>
      <c r="F873" t="str">
        <f t="shared" si="78"/>
        <v>59932</v>
      </c>
      <c r="G873">
        <f t="shared" si="79"/>
        <v>177</v>
      </c>
      <c r="H873" t="str">
        <f t="shared" si="80"/>
        <v>SH0908-1036</v>
      </c>
      <c r="I873" t="str">
        <f t="shared" si="81"/>
        <v>SH0908-1036</v>
      </c>
      <c r="J873" s="34">
        <f t="shared" si="82"/>
        <v>72686</v>
      </c>
      <c r="K873" t="str">
        <f t="shared" si="83"/>
        <v>SH0908-1036</v>
      </c>
    </row>
    <row r="874" spans="1:11" ht="15" customHeight="1" x14ac:dyDescent="0.35">
      <c r="A874">
        <f>'TI102'!A871</f>
        <v>3</v>
      </c>
      <c r="B874" s="26">
        <f>'TI102'!B871</f>
        <v>46273.697916666657</v>
      </c>
      <c r="C874">
        <f>'TI102'!C871</f>
        <v>11707541</v>
      </c>
      <c r="D874">
        <f>'TI102'!J871</f>
        <v>1</v>
      </c>
      <c r="E874">
        <f>'TI102'!Q871</f>
        <v>1</v>
      </c>
      <c r="F874" t="str">
        <f t="shared" si="78"/>
        <v>59932</v>
      </c>
      <c r="G874">
        <f t="shared" si="79"/>
        <v>177</v>
      </c>
      <c r="H874" t="str">
        <f t="shared" si="80"/>
        <v>SH0908-1036</v>
      </c>
      <c r="I874" t="str">
        <f t="shared" si="81"/>
        <v>SH0908-1036</v>
      </c>
      <c r="J874" s="34">
        <f t="shared" si="82"/>
        <v>72686</v>
      </c>
      <c r="K874" t="str">
        <f t="shared" si="83"/>
        <v>SH0908-1036</v>
      </c>
    </row>
    <row r="875" spans="1:11" ht="15" customHeight="1" x14ac:dyDescent="0.35">
      <c r="A875">
        <f>'TI102'!A872</f>
        <v>3</v>
      </c>
      <c r="B875" s="26">
        <f>'TI102'!B872</f>
        <v>46273.697916666657</v>
      </c>
      <c r="C875">
        <f>'TI102'!C872</f>
        <v>11707542</v>
      </c>
      <c r="D875">
        <f>'TI102'!J872</f>
        <v>1</v>
      </c>
      <c r="E875">
        <f>'TI102'!Q872</f>
        <v>3</v>
      </c>
      <c r="F875" t="str">
        <f t="shared" si="78"/>
        <v>59932</v>
      </c>
      <c r="G875">
        <f t="shared" si="79"/>
        <v>177</v>
      </c>
      <c r="H875" t="str">
        <f t="shared" si="80"/>
        <v>SH0908-1036</v>
      </c>
      <c r="I875" t="str">
        <f t="shared" si="81"/>
        <v>SH0908-1036</v>
      </c>
      <c r="J875" s="34">
        <f t="shared" si="82"/>
        <v>72686</v>
      </c>
      <c r="K875" t="str">
        <f t="shared" si="83"/>
        <v>SH0908-1036</v>
      </c>
    </row>
    <row r="876" spans="1:11" ht="15" customHeight="1" x14ac:dyDescent="0.35">
      <c r="A876">
        <f>'TI102'!A873</f>
        <v>3</v>
      </c>
      <c r="B876" s="26">
        <f>'TI102'!B873</f>
        <v>46273.697916666657</v>
      </c>
      <c r="C876">
        <f>'TI102'!C873</f>
        <v>11707543</v>
      </c>
      <c r="D876">
        <f>'TI102'!J873</f>
        <v>1</v>
      </c>
      <c r="E876">
        <f>'TI102'!Q873</f>
        <v>2</v>
      </c>
      <c r="F876" t="str">
        <f t="shared" si="78"/>
        <v>59932</v>
      </c>
      <c r="G876">
        <f t="shared" si="79"/>
        <v>177</v>
      </c>
      <c r="H876" t="str">
        <f t="shared" si="80"/>
        <v>SH0908-1036</v>
      </c>
      <c r="I876" t="str">
        <f t="shared" si="81"/>
        <v>SH0908-1036</v>
      </c>
      <c r="J876" s="34">
        <f t="shared" si="82"/>
        <v>72686</v>
      </c>
      <c r="K876" t="str">
        <f t="shared" si="83"/>
        <v>SH0908-1036</v>
      </c>
    </row>
    <row r="877" spans="1:11" ht="15" customHeight="1" x14ac:dyDescent="0.35">
      <c r="A877">
        <f>'TI102'!A874</f>
        <v>3</v>
      </c>
      <c r="B877" s="26">
        <f>'TI102'!B874</f>
        <v>46273.697916666657</v>
      </c>
      <c r="C877">
        <f>'TI102'!C874</f>
        <v>11707546</v>
      </c>
      <c r="D877">
        <f>'TI102'!J874</f>
        <v>1</v>
      </c>
      <c r="E877">
        <f>'TI102'!Q874</f>
        <v>1</v>
      </c>
      <c r="F877" t="str">
        <f t="shared" si="78"/>
        <v>59642</v>
      </c>
      <c r="G877">
        <f t="shared" si="79"/>
        <v>211</v>
      </c>
      <c r="H877" t="str">
        <f t="shared" si="80"/>
        <v>SH0908-1042</v>
      </c>
      <c r="I877" t="str">
        <f t="shared" si="81"/>
        <v>SH0908-1042</v>
      </c>
      <c r="J877" s="34">
        <f t="shared" si="82"/>
        <v>72686</v>
      </c>
      <c r="K877" t="str">
        <f t="shared" si="83"/>
        <v>SH0908-1042</v>
      </c>
    </row>
    <row r="878" spans="1:11" ht="15" customHeight="1" x14ac:dyDescent="0.35">
      <c r="A878">
        <f>'TI102'!A875</f>
        <v>3</v>
      </c>
      <c r="B878" s="26">
        <f>'TI102'!B875</f>
        <v>46273.697916666657</v>
      </c>
      <c r="C878">
        <f>'TI102'!C875</f>
        <v>11707547</v>
      </c>
      <c r="D878">
        <f>'TI102'!J875</f>
        <v>1</v>
      </c>
      <c r="E878">
        <f>'TI102'!Q875</f>
        <v>1</v>
      </c>
      <c r="F878" t="str">
        <f t="shared" si="78"/>
        <v>59642</v>
      </c>
      <c r="G878">
        <f t="shared" si="79"/>
        <v>211</v>
      </c>
      <c r="H878" t="str">
        <f t="shared" si="80"/>
        <v>SH0908-1042</v>
      </c>
      <c r="I878" t="str">
        <f t="shared" si="81"/>
        <v>SH0908-1042</v>
      </c>
      <c r="J878" s="34">
        <f t="shared" si="82"/>
        <v>72686</v>
      </c>
      <c r="K878" t="str">
        <f t="shared" si="83"/>
        <v>SH0908-1042</v>
      </c>
    </row>
    <row r="879" spans="1:11" ht="15" customHeight="1" x14ac:dyDescent="0.35">
      <c r="A879">
        <f>'TI102'!A876</f>
        <v>3</v>
      </c>
      <c r="B879" s="26">
        <f>'TI102'!B876</f>
        <v>46273.697916666657</v>
      </c>
      <c r="C879">
        <f>'TI102'!C876</f>
        <v>11707548</v>
      </c>
      <c r="D879">
        <f>'TI102'!J876</f>
        <v>1</v>
      </c>
      <c r="E879">
        <f>'TI102'!Q876</f>
        <v>1</v>
      </c>
      <c r="F879" t="str">
        <f t="shared" si="78"/>
        <v>59642</v>
      </c>
      <c r="G879">
        <f t="shared" si="79"/>
        <v>211</v>
      </c>
      <c r="H879" t="str">
        <f t="shared" si="80"/>
        <v>SH0908-1042</v>
      </c>
      <c r="I879" t="str">
        <f t="shared" si="81"/>
        <v>SH0908-1042</v>
      </c>
      <c r="J879" s="34">
        <f t="shared" si="82"/>
        <v>72686</v>
      </c>
      <c r="K879" t="str">
        <f t="shared" si="83"/>
        <v>SH0908-1042</v>
      </c>
    </row>
    <row r="880" spans="1:11" ht="15" customHeight="1" x14ac:dyDescent="0.35">
      <c r="A880">
        <f>'TI102'!A877</f>
        <v>3</v>
      </c>
      <c r="B880" s="26">
        <f>'TI102'!B877</f>
        <v>46273.697916666657</v>
      </c>
      <c r="C880">
        <f>'TI102'!C877</f>
        <v>11707549</v>
      </c>
      <c r="D880">
        <f>'TI102'!J877</f>
        <v>1</v>
      </c>
      <c r="E880">
        <f>'TI102'!Q877</f>
        <v>1</v>
      </c>
      <c r="F880" t="str">
        <f t="shared" si="78"/>
        <v>59642</v>
      </c>
      <c r="G880">
        <f t="shared" si="79"/>
        <v>211</v>
      </c>
      <c r="H880" t="str">
        <f t="shared" si="80"/>
        <v>SH0908-1042</v>
      </c>
      <c r="I880" t="str">
        <f t="shared" si="81"/>
        <v>SH0908-1042</v>
      </c>
      <c r="J880" s="34">
        <f t="shared" si="82"/>
        <v>72686</v>
      </c>
      <c r="K880" t="str">
        <f t="shared" si="83"/>
        <v>SH0908-1042</v>
      </c>
    </row>
    <row r="881" spans="1:11" ht="15" customHeight="1" x14ac:dyDescent="0.35">
      <c r="A881">
        <f>'TI102'!A878</f>
        <v>3</v>
      </c>
      <c r="B881" s="26">
        <f>'TI102'!B878</f>
        <v>46273.697916666657</v>
      </c>
      <c r="C881">
        <f>'TI102'!C878</f>
        <v>11707550</v>
      </c>
      <c r="D881">
        <f>'TI102'!J878</f>
        <v>1</v>
      </c>
      <c r="E881">
        <f>'TI102'!Q878</f>
        <v>1</v>
      </c>
      <c r="F881" t="str">
        <f t="shared" si="78"/>
        <v>59642</v>
      </c>
      <c r="G881">
        <f t="shared" si="79"/>
        <v>211</v>
      </c>
      <c r="H881" t="str">
        <f t="shared" si="80"/>
        <v>SH0908-1042</v>
      </c>
      <c r="I881" t="str">
        <f t="shared" si="81"/>
        <v>SH0908-1042</v>
      </c>
      <c r="J881" s="34">
        <f t="shared" si="82"/>
        <v>72686</v>
      </c>
      <c r="K881" t="str">
        <f t="shared" si="83"/>
        <v>SH0908-1042</v>
      </c>
    </row>
    <row r="882" spans="1:11" ht="15" customHeight="1" x14ac:dyDescent="0.35">
      <c r="A882">
        <f>'TI102'!A879</f>
        <v>3</v>
      </c>
      <c r="B882" s="26">
        <f>'TI102'!B879</f>
        <v>46273.697916666657</v>
      </c>
      <c r="C882">
        <f>'TI102'!C879</f>
        <v>11707551</v>
      </c>
      <c r="D882">
        <f>'TI102'!J879</f>
        <v>1</v>
      </c>
      <c r="E882">
        <f>'TI102'!Q879</f>
        <v>1</v>
      </c>
      <c r="F882" t="str">
        <f t="shared" si="78"/>
        <v>59642</v>
      </c>
      <c r="G882">
        <f t="shared" si="79"/>
        <v>211</v>
      </c>
      <c r="H882" t="str">
        <f t="shared" si="80"/>
        <v>SH0908-1042</v>
      </c>
      <c r="I882" t="str">
        <f t="shared" si="81"/>
        <v>SH0908-1042</v>
      </c>
      <c r="J882" s="34">
        <f t="shared" si="82"/>
        <v>72686</v>
      </c>
      <c r="K882" t="str">
        <f t="shared" si="83"/>
        <v>SH0908-1042</v>
      </c>
    </row>
    <row r="883" spans="1:11" ht="15" customHeight="1" x14ac:dyDescent="0.35">
      <c r="A883">
        <f>'TI102'!A880</f>
        <v>3</v>
      </c>
      <c r="B883" s="26">
        <f>'TI102'!B880</f>
        <v>46273.697916666657</v>
      </c>
      <c r="C883">
        <f>'TI102'!C880</f>
        <v>11707552</v>
      </c>
      <c r="D883">
        <f>'TI102'!J880</f>
        <v>1</v>
      </c>
      <c r="E883">
        <f>'TI102'!Q880</f>
        <v>1</v>
      </c>
      <c r="F883" t="str">
        <f t="shared" si="78"/>
        <v>59642</v>
      </c>
      <c r="G883">
        <f t="shared" si="79"/>
        <v>211</v>
      </c>
      <c r="H883" t="str">
        <f t="shared" si="80"/>
        <v>SH0908-1042</v>
      </c>
      <c r="I883" t="str">
        <f t="shared" si="81"/>
        <v>SH0908-1042</v>
      </c>
      <c r="J883" s="34">
        <f t="shared" si="82"/>
        <v>72686</v>
      </c>
      <c r="K883" t="str">
        <f t="shared" si="83"/>
        <v>SH0908-1042</v>
      </c>
    </row>
    <row r="884" spans="1:11" ht="15" customHeight="1" x14ac:dyDescent="0.35">
      <c r="A884">
        <f>'TI102'!A881</f>
        <v>3</v>
      </c>
      <c r="B884" s="26">
        <f>'TI102'!B881</f>
        <v>46273.697916666657</v>
      </c>
      <c r="C884">
        <f>'TI102'!C881</f>
        <v>11707553</v>
      </c>
      <c r="D884">
        <f>'TI102'!J881</f>
        <v>1</v>
      </c>
      <c r="E884">
        <f>'TI102'!Q881</f>
        <v>2</v>
      </c>
      <c r="F884" t="str">
        <f t="shared" si="78"/>
        <v>59642</v>
      </c>
      <c r="G884">
        <f t="shared" si="79"/>
        <v>211</v>
      </c>
      <c r="H884" t="str">
        <f t="shared" si="80"/>
        <v>SH0908-1042</v>
      </c>
      <c r="I884" t="str">
        <f t="shared" si="81"/>
        <v>SH0908-1042</v>
      </c>
      <c r="J884" s="34">
        <f t="shared" si="82"/>
        <v>72686</v>
      </c>
      <c r="K884" t="str">
        <f t="shared" si="83"/>
        <v>SH0908-1042</v>
      </c>
    </row>
    <row r="885" spans="1:11" ht="15" customHeight="1" x14ac:dyDescent="0.35">
      <c r="A885">
        <f>'TI102'!A882</f>
        <v>3</v>
      </c>
      <c r="B885" s="26">
        <f>'TI102'!B882</f>
        <v>46273.697916666657</v>
      </c>
      <c r="C885">
        <f>'TI102'!C882</f>
        <v>11707554</v>
      </c>
      <c r="D885">
        <f>'TI102'!J882</f>
        <v>1</v>
      </c>
      <c r="E885">
        <f>'TI102'!Q882</f>
        <v>2</v>
      </c>
      <c r="F885" t="str">
        <f t="shared" si="78"/>
        <v>59642</v>
      </c>
      <c r="G885">
        <f t="shared" si="79"/>
        <v>211</v>
      </c>
      <c r="H885" t="str">
        <f t="shared" si="80"/>
        <v>SH0908-1042</v>
      </c>
      <c r="I885" t="str">
        <f t="shared" si="81"/>
        <v>SH0908-1042</v>
      </c>
      <c r="J885" s="34">
        <f t="shared" si="82"/>
        <v>72686</v>
      </c>
      <c r="K885" t="str">
        <f t="shared" si="83"/>
        <v>SH0908-1042</v>
      </c>
    </row>
    <row r="886" spans="1:11" ht="15" customHeight="1" x14ac:dyDescent="0.35">
      <c r="A886">
        <f>'TI102'!A883</f>
        <v>3</v>
      </c>
      <c r="B886" s="26">
        <f>'TI102'!B883</f>
        <v>46273.697916666657</v>
      </c>
      <c r="C886">
        <f>'TI102'!C883</f>
        <v>11707555</v>
      </c>
      <c r="D886">
        <f>'TI102'!J883</f>
        <v>1</v>
      </c>
      <c r="E886">
        <f>'TI102'!Q883</f>
        <v>1</v>
      </c>
      <c r="F886" t="str">
        <f t="shared" si="78"/>
        <v>59642</v>
      </c>
      <c r="G886">
        <f t="shared" si="79"/>
        <v>211</v>
      </c>
      <c r="H886" t="str">
        <f t="shared" si="80"/>
        <v>SH0908-1042</v>
      </c>
      <c r="I886" t="str">
        <f t="shared" si="81"/>
        <v>SH0908-1042</v>
      </c>
      <c r="J886" s="34">
        <f t="shared" si="82"/>
        <v>72686</v>
      </c>
      <c r="K886" t="str">
        <f t="shared" si="83"/>
        <v>SH0908-1042</v>
      </c>
    </row>
    <row r="887" spans="1:11" ht="15" customHeight="1" x14ac:dyDescent="0.35">
      <c r="A887">
        <f>'TI102'!A884</f>
        <v>3</v>
      </c>
      <c r="B887" s="26">
        <f>'TI102'!B884</f>
        <v>46273.697916666657</v>
      </c>
      <c r="C887">
        <f>'TI102'!C884</f>
        <v>11707556</v>
      </c>
      <c r="D887">
        <f>'TI102'!J884</f>
        <v>1</v>
      </c>
      <c r="E887">
        <f>'TI102'!Q884</f>
        <v>1</v>
      </c>
      <c r="F887" t="str">
        <f t="shared" si="78"/>
        <v>59642</v>
      </c>
      <c r="G887">
        <f t="shared" si="79"/>
        <v>211</v>
      </c>
      <c r="H887" t="str">
        <f t="shared" si="80"/>
        <v>SH0908-1042</v>
      </c>
      <c r="I887" t="str">
        <f t="shared" si="81"/>
        <v>SH0908-1042</v>
      </c>
      <c r="J887" s="34">
        <f t="shared" si="82"/>
        <v>72686</v>
      </c>
      <c r="K887" t="str">
        <f t="shared" si="83"/>
        <v>SH0908-1042</v>
      </c>
    </row>
    <row r="888" spans="1:11" ht="15" customHeight="1" x14ac:dyDescent="0.35">
      <c r="A888">
        <f>'TI102'!A885</f>
        <v>3</v>
      </c>
      <c r="B888" s="26">
        <f>'TI102'!B885</f>
        <v>46273.697916666657</v>
      </c>
      <c r="C888">
        <f>'TI102'!C885</f>
        <v>11707557</v>
      </c>
      <c r="D888">
        <f>'TI102'!J885</f>
        <v>1</v>
      </c>
      <c r="E888">
        <f>'TI102'!Q885</f>
        <v>1</v>
      </c>
      <c r="F888" t="str">
        <f t="shared" si="78"/>
        <v>59642</v>
      </c>
      <c r="G888">
        <f t="shared" si="79"/>
        <v>211</v>
      </c>
      <c r="H888" t="str">
        <f t="shared" si="80"/>
        <v>SH0908-1042</v>
      </c>
      <c r="I888" t="str">
        <f t="shared" si="81"/>
        <v>SH0908-1042</v>
      </c>
      <c r="J888" s="34">
        <f t="shared" si="82"/>
        <v>72686</v>
      </c>
      <c r="K888" t="str">
        <f t="shared" si="83"/>
        <v>SH0908-1042</v>
      </c>
    </row>
    <row r="889" spans="1:11" ht="15" customHeight="1" x14ac:dyDescent="0.35">
      <c r="A889">
        <f>'TI102'!A886</f>
        <v>3</v>
      </c>
      <c r="B889" s="26">
        <f>'TI102'!B886</f>
        <v>46273.697916666657</v>
      </c>
      <c r="C889">
        <f>'TI102'!C886</f>
        <v>11707558</v>
      </c>
      <c r="D889">
        <f>'TI102'!J886</f>
        <v>2</v>
      </c>
      <c r="E889">
        <f>'TI102'!Q886</f>
        <v>1</v>
      </c>
      <c r="F889" t="str">
        <f t="shared" si="78"/>
        <v>59642</v>
      </c>
      <c r="G889">
        <f t="shared" si="79"/>
        <v>211</v>
      </c>
      <c r="H889" t="str">
        <f t="shared" si="80"/>
        <v>SH0908-1042</v>
      </c>
      <c r="I889" t="str">
        <f t="shared" si="81"/>
        <v>SH0908-1042</v>
      </c>
      <c r="J889" s="34">
        <f t="shared" si="82"/>
        <v>72686</v>
      </c>
      <c r="K889" t="str">
        <f t="shared" si="83"/>
        <v>SH0908-1042</v>
      </c>
    </row>
    <row r="890" spans="1:11" ht="15" customHeight="1" x14ac:dyDescent="0.35">
      <c r="A890">
        <f>'TI102'!A887</f>
        <v>3</v>
      </c>
      <c r="B890" s="26">
        <f>'TI102'!B887</f>
        <v>46273.697916666657</v>
      </c>
      <c r="C890">
        <f>'TI102'!C887</f>
        <v>11707559</v>
      </c>
      <c r="D890">
        <f>'TI102'!J887</f>
        <v>2</v>
      </c>
      <c r="E890">
        <f>'TI102'!Q887</f>
        <v>4</v>
      </c>
      <c r="F890" t="str">
        <f t="shared" si="78"/>
        <v>59649</v>
      </c>
      <c r="G890">
        <f t="shared" si="79"/>
        <v>221</v>
      </c>
      <c r="H890" t="str">
        <f t="shared" si="80"/>
        <v>SH0908-1042</v>
      </c>
      <c r="I890" t="str">
        <f t="shared" si="81"/>
        <v>SH0908-1042</v>
      </c>
      <c r="J890" s="34">
        <f t="shared" si="82"/>
        <v>72686</v>
      </c>
      <c r="K890" t="str">
        <f t="shared" si="83"/>
        <v>SH0908-1042</v>
      </c>
    </row>
    <row r="891" spans="1:11" ht="15" customHeight="1" x14ac:dyDescent="0.35">
      <c r="A891">
        <f>'TI102'!A888</f>
        <v>3</v>
      </c>
      <c r="B891" s="26">
        <f>'TI102'!B888</f>
        <v>46273.697916666657</v>
      </c>
      <c r="C891">
        <f>'TI102'!C888</f>
        <v>11707560</v>
      </c>
      <c r="D891">
        <f>'TI102'!J888</f>
        <v>1</v>
      </c>
      <c r="E891">
        <f>'TI102'!Q888</f>
        <v>3</v>
      </c>
      <c r="F891" t="str">
        <f t="shared" si="78"/>
        <v>59836</v>
      </c>
      <c r="G891">
        <f t="shared" si="79"/>
        <v>222</v>
      </c>
      <c r="H891" t="str">
        <f t="shared" si="80"/>
        <v>SH0908-1042</v>
      </c>
      <c r="I891" t="str">
        <f t="shared" si="81"/>
        <v>SH0908-1042</v>
      </c>
      <c r="J891" s="34">
        <f t="shared" si="82"/>
        <v>72686</v>
      </c>
      <c r="K891" t="str">
        <f t="shared" si="83"/>
        <v>SH0908-1042</v>
      </c>
    </row>
    <row r="892" spans="1:11" ht="15" customHeight="1" x14ac:dyDescent="0.35">
      <c r="A892">
        <f>'TI102'!A889</f>
        <v>3</v>
      </c>
      <c r="B892" s="26">
        <f>'TI102'!B889</f>
        <v>46273.697916666657</v>
      </c>
      <c r="C892">
        <f>'TI102'!C889</f>
        <v>11707561</v>
      </c>
      <c r="D892">
        <f>'TI102'!J889</f>
        <v>1</v>
      </c>
      <c r="E892">
        <f>'TI102'!Q889</f>
        <v>1</v>
      </c>
      <c r="F892" t="str">
        <f t="shared" si="78"/>
        <v>60006</v>
      </c>
      <c r="G892">
        <f t="shared" si="79"/>
        <v>217</v>
      </c>
      <c r="H892" t="str">
        <f t="shared" si="80"/>
        <v>SH0908-1042</v>
      </c>
      <c r="I892" t="str">
        <f t="shared" si="81"/>
        <v>SH0908-1042</v>
      </c>
      <c r="J892" s="34">
        <f t="shared" si="82"/>
        <v>72686</v>
      </c>
      <c r="K892" t="str">
        <f t="shared" si="83"/>
        <v>SH0908-1042</v>
      </c>
    </row>
    <row r="893" spans="1:11" ht="15" customHeight="1" x14ac:dyDescent="0.35">
      <c r="A893">
        <f>'TI102'!A890</f>
        <v>3</v>
      </c>
      <c r="B893" s="26">
        <f>'TI102'!B890</f>
        <v>46273.697916666657</v>
      </c>
      <c r="C893">
        <f>'TI102'!C890</f>
        <v>11707562</v>
      </c>
      <c r="D893">
        <f>'TI102'!J890</f>
        <v>1</v>
      </c>
      <c r="E893">
        <f>'TI102'!Q890</f>
        <v>1</v>
      </c>
      <c r="F893" t="str">
        <f t="shared" si="78"/>
        <v>60006</v>
      </c>
      <c r="G893">
        <f t="shared" si="79"/>
        <v>217</v>
      </c>
      <c r="H893" t="str">
        <f t="shared" si="80"/>
        <v>SH0908-1042</v>
      </c>
      <c r="I893" t="str">
        <f t="shared" si="81"/>
        <v>SH0908-1042</v>
      </c>
      <c r="J893" s="34">
        <f t="shared" si="82"/>
        <v>72686</v>
      </c>
      <c r="K893" t="str">
        <f t="shared" si="83"/>
        <v>SH0908-1042</v>
      </c>
    </row>
    <row r="894" spans="1:11" ht="15" customHeight="1" x14ac:dyDescent="0.35">
      <c r="A894">
        <f>'TI102'!A891</f>
        <v>3</v>
      </c>
      <c r="B894" s="26">
        <f>'TI102'!B891</f>
        <v>46273.697916666657</v>
      </c>
      <c r="C894">
        <f>'TI102'!C891</f>
        <v>11707563</v>
      </c>
      <c r="D894">
        <f>'TI102'!J891</f>
        <v>1</v>
      </c>
      <c r="E894">
        <f>'TI102'!Q891</f>
        <v>1</v>
      </c>
      <c r="F894" t="str">
        <f t="shared" si="78"/>
        <v>60006</v>
      </c>
      <c r="G894">
        <f t="shared" si="79"/>
        <v>217</v>
      </c>
      <c r="H894" t="str">
        <f t="shared" si="80"/>
        <v>SH0908-1042</v>
      </c>
      <c r="I894" t="str">
        <f t="shared" si="81"/>
        <v>SH0908-1042</v>
      </c>
      <c r="J894" s="34">
        <f t="shared" si="82"/>
        <v>72686</v>
      </c>
      <c r="K894" t="str">
        <f t="shared" si="83"/>
        <v>SH0908-1042</v>
      </c>
    </row>
    <row r="895" spans="1:11" ht="15" customHeight="1" x14ac:dyDescent="0.35">
      <c r="A895">
        <f>'TI102'!A892</f>
        <v>3</v>
      </c>
      <c r="B895" s="26">
        <f>'TI102'!B892</f>
        <v>46273.697916666657</v>
      </c>
      <c r="C895">
        <f>'TI102'!C892</f>
        <v>11707564</v>
      </c>
      <c r="D895">
        <f>'TI102'!J892</f>
        <v>1</v>
      </c>
      <c r="E895">
        <f>'TI102'!Q892</f>
        <v>1</v>
      </c>
      <c r="F895" t="str">
        <f t="shared" si="78"/>
        <v>60006</v>
      </c>
      <c r="G895">
        <f t="shared" si="79"/>
        <v>217</v>
      </c>
      <c r="H895" t="str">
        <f t="shared" si="80"/>
        <v>SH0908-1042</v>
      </c>
      <c r="I895" t="str">
        <f t="shared" si="81"/>
        <v>SH0908-1042</v>
      </c>
      <c r="J895" s="34">
        <f t="shared" si="82"/>
        <v>72686</v>
      </c>
      <c r="K895" t="str">
        <f t="shared" si="83"/>
        <v>SH0908-1042</v>
      </c>
    </row>
    <row r="896" spans="1:11" ht="15" customHeight="1" x14ac:dyDescent="0.35">
      <c r="A896">
        <f>'TI102'!A893</f>
        <v>3</v>
      </c>
      <c r="B896" s="26">
        <f>'TI102'!B893</f>
        <v>46273.697916666657</v>
      </c>
      <c r="C896">
        <f>'TI102'!C893</f>
        <v>11707565</v>
      </c>
      <c r="D896">
        <f>'TI102'!J893</f>
        <v>1</v>
      </c>
      <c r="E896">
        <f>'TI102'!Q893</f>
        <v>1</v>
      </c>
      <c r="F896" t="str">
        <f t="shared" si="78"/>
        <v>60006</v>
      </c>
      <c r="G896">
        <f t="shared" si="79"/>
        <v>217</v>
      </c>
      <c r="H896" t="str">
        <f t="shared" si="80"/>
        <v>SH0908-1042</v>
      </c>
      <c r="I896" t="str">
        <f t="shared" si="81"/>
        <v>SH0908-1042</v>
      </c>
      <c r="J896" s="34">
        <f t="shared" si="82"/>
        <v>72686</v>
      </c>
      <c r="K896" t="str">
        <f t="shared" si="83"/>
        <v>SH0908-1042</v>
      </c>
    </row>
    <row r="897" spans="1:11" ht="15" customHeight="1" x14ac:dyDescent="0.35">
      <c r="A897">
        <f>'TI102'!A894</f>
        <v>3</v>
      </c>
      <c r="B897" s="26">
        <f>'TI102'!B894</f>
        <v>46273.697916666657</v>
      </c>
      <c r="C897">
        <f>'TI102'!C894</f>
        <v>11707566</v>
      </c>
      <c r="D897">
        <f>'TI102'!J894</f>
        <v>1</v>
      </c>
      <c r="E897">
        <f>'TI102'!Q894</f>
        <v>3</v>
      </c>
      <c r="F897" t="str">
        <f t="shared" si="78"/>
        <v>60006</v>
      </c>
      <c r="G897">
        <f t="shared" si="79"/>
        <v>217</v>
      </c>
      <c r="H897" t="str">
        <f t="shared" si="80"/>
        <v>SH0908-1042</v>
      </c>
      <c r="I897" t="str">
        <f t="shared" si="81"/>
        <v>SH0908-1042</v>
      </c>
      <c r="J897" s="34">
        <f t="shared" si="82"/>
        <v>72686</v>
      </c>
      <c r="K897" t="str">
        <f t="shared" si="83"/>
        <v>SH0908-1042</v>
      </c>
    </row>
    <row r="898" spans="1:11" ht="15" customHeight="1" x14ac:dyDescent="0.35">
      <c r="A898">
        <f>'TI102'!A895</f>
        <v>3</v>
      </c>
      <c r="B898" s="26">
        <f>'TI102'!B895</f>
        <v>46273.697916666657</v>
      </c>
      <c r="C898">
        <f>'TI102'!C895</f>
        <v>11707567</v>
      </c>
      <c r="D898">
        <f>'TI102'!J895</f>
        <v>1</v>
      </c>
      <c r="E898">
        <f>'TI102'!Q895</f>
        <v>12</v>
      </c>
      <c r="F898" t="str">
        <f t="shared" si="78"/>
        <v>60088</v>
      </c>
      <c r="G898">
        <f t="shared" si="79"/>
        <v>223</v>
      </c>
      <c r="H898" t="str">
        <f t="shared" si="80"/>
        <v>SH0908-1042</v>
      </c>
      <c r="I898" t="str">
        <f t="shared" si="81"/>
        <v>SH0908-1042</v>
      </c>
      <c r="J898" s="34">
        <f t="shared" si="82"/>
        <v>72686</v>
      </c>
      <c r="K898" t="str">
        <f t="shared" si="83"/>
        <v>SH0908-1042</v>
      </c>
    </row>
    <row r="899" spans="1:11" ht="15" customHeight="1" x14ac:dyDescent="0.35">
      <c r="A899">
        <f>'TI102'!A896</f>
        <v>3</v>
      </c>
      <c r="B899" s="26">
        <f>'TI102'!B896</f>
        <v>46273.697916666657</v>
      </c>
      <c r="C899">
        <f>'TI102'!C896</f>
        <v>11707568</v>
      </c>
      <c r="D899">
        <f>'TI102'!J896</f>
        <v>1</v>
      </c>
      <c r="E899">
        <f>'TI102'!Q896</f>
        <v>1</v>
      </c>
      <c r="F899" t="str">
        <f t="shared" si="78"/>
        <v>60088</v>
      </c>
      <c r="G899">
        <f t="shared" si="79"/>
        <v>223</v>
      </c>
      <c r="H899" t="str">
        <f t="shared" si="80"/>
        <v>SH0908-1042</v>
      </c>
      <c r="I899" t="str">
        <f t="shared" si="81"/>
        <v>SH0908-1042</v>
      </c>
      <c r="J899" s="34">
        <f t="shared" si="82"/>
        <v>72686</v>
      </c>
      <c r="K899" t="str">
        <f t="shared" si="83"/>
        <v>SH0908-1042</v>
      </c>
    </row>
    <row r="900" spans="1:11" ht="15" customHeight="1" x14ac:dyDescent="0.35">
      <c r="A900">
        <f>'TI102'!A897</f>
        <v>3</v>
      </c>
      <c r="B900" s="26">
        <f>'TI102'!B897</f>
        <v>46273.697916666657</v>
      </c>
      <c r="C900">
        <f>'TI102'!C897</f>
        <v>11707569</v>
      </c>
      <c r="D900">
        <f>'TI102'!J897</f>
        <v>1</v>
      </c>
      <c r="E900">
        <f>'TI102'!Q897</f>
        <v>1</v>
      </c>
      <c r="F900" t="str">
        <f t="shared" si="78"/>
        <v>60088</v>
      </c>
      <c r="G900">
        <f t="shared" si="79"/>
        <v>223</v>
      </c>
      <c r="H900" t="str">
        <f t="shared" si="80"/>
        <v>SH0908-1042</v>
      </c>
      <c r="I900" t="str">
        <f t="shared" si="81"/>
        <v>SH0908-1042</v>
      </c>
      <c r="J900" s="34">
        <f t="shared" si="82"/>
        <v>72686</v>
      </c>
      <c r="K900" t="str">
        <f t="shared" si="83"/>
        <v>SH0908-1042</v>
      </c>
    </row>
    <row r="901" spans="1:11" ht="15" customHeight="1" x14ac:dyDescent="0.35">
      <c r="A901">
        <f>'TI102'!A898</f>
        <v>3</v>
      </c>
      <c r="B901" s="26">
        <f>'TI102'!B898</f>
        <v>46273.697916666657</v>
      </c>
      <c r="C901">
        <f>'TI102'!C898</f>
        <v>11707570</v>
      </c>
      <c r="D901">
        <f>'TI102'!J898</f>
        <v>1</v>
      </c>
      <c r="E901">
        <f>'TI102'!Q898</f>
        <v>4</v>
      </c>
      <c r="F901" t="str">
        <f t="shared" si="78"/>
        <v>60103</v>
      </c>
      <c r="G901">
        <f t="shared" si="79"/>
        <v>219</v>
      </c>
      <c r="H901" t="str">
        <f t="shared" si="80"/>
        <v>SH0908-1042</v>
      </c>
      <c r="I901" t="str">
        <f t="shared" si="81"/>
        <v>SH0908-1042</v>
      </c>
      <c r="J901" s="34">
        <f t="shared" si="82"/>
        <v>72686</v>
      </c>
      <c r="K901" t="str">
        <f t="shared" si="83"/>
        <v>SH0908-1042</v>
      </c>
    </row>
    <row r="902" spans="1:11" ht="15" customHeight="1" x14ac:dyDescent="0.35">
      <c r="A902">
        <f>'TI102'!A899</f>
        <v>3</v>
      </c>
      <c r="B902" s="26">
        <f>'TI102'!B899</f>
        <v>46273.697916666657</v>
      </c>
      <c r="C902">
        <f>'TI102'!C899</f>
        <v>11707571</v>
      </c>
      <c r="D902">
        <f>'TI102'!J899</f>
        <v>1</v>
      </c>
      <c r="E902">
        <f>'TI102'!Q899</f>
        <v>1</v>
      </c>
      <c r="F902" t="str">
        <f t="shared" ref="F902:F965" si="84">INDEX(OM_ORDER,MATCH(C902,OM_TID,0))</f>
        <v>60103</v>
      </c>
      <c r="G902">
        <f t="shared" ref="G902:G965" si="85">MATCH(F902,OR_ID,0)</f>
        <v>219</v>
      </c>
      <c r="H902" t="str">
        <f t="shared" ref="H902:H965" si="86">INDEX(OR_ORIG,G902)</f>
        <v>SH0908-1042</v>
      </c>
      <c r="I902" t="str">
        <f t="shared" ref="I902:I965" si="87">INDEX(OR_SHIP,G902)</f>
        <v>SH0908-1042</v>
      </c>
      <c r="J902" s="34">
        <f t="shared" ref="J902:J965" si="88">IF(INDEX(OR_MOVED,G902)="",DATE(2099,1,1),INDEX(OR_MOVED,G902))</f>
        <v>72686</v>
      </c>
      <c r="K902" t="str">
        <f t="shared" ref="K902:K965" si="89">IF(B902&gt;=J902,I902,H902)</f>
        <v>SH0908-1042</v>
      </c>
    </row>
    <row r="903" spans="1:11" ht="15" customHeight="1" x14ac:dyDescent="0.35">
      <c r="A903">
        <f>'TI102'!A900</f>
        <v>3</v>
      </c>
      <c r="B903" s="26">
        <f>'TI102'!B900</f>
        <v>46273.697916666657</v>
      </c>
      <c r="C903">
        <f>'TI102'!C900</f>
        <v>11707572</v>
      </c>
      <c r="D903">
        <f>'TI102'!J900</f>
        <v>1</v>
      </c>
      <c r="E903">
        <f>'TI102'!Q900</f>
        <v>1</v>
      </c>
      <c r="F903" t="str">
        <f t="shared" si="84"/>
        <v>60103</v>
      </c>
      <c r="G903">
        <f t="shared" si="85"/>
        <v>219</v>
      </c>
      <c r="H903" t="str">
        <f t="shared" si="86"/>
        <v>SH0908-1042</v>
      </c>
      <c r="I903" t="str">
        <f t="shared" si="87"/>
        <v>SH0908-1042</v>
      </c>
      <c r="J903" s="34">
        <f t="shared" si="88"/>
        <v>72686</v>
      </c>
      <c r="K903" t="str">
        <f t="shared" si="89"/>
        <v>SH0908-1042</v>
      </c>
    </row>
    <row r="904" spans="1:11" ht="15" customHeight="1" x14ac:dyDescent="0.35">
      <c r="A904">
        <f>'TI102'!A901</f>
        <v>3</v>
      </c>
      <c r="B904" s="26">
        <f>'TI102'!B901</f>
        <v>46273.697916666657</v>
      </c>
      <c r="C904">
        <f>'TI102'!C901</f>
        <v>11707573</v>
      </c>
      <c r="D904">
        <f>'TI102'!J901</f>
        <v>1</v>
      </c>
      <c r="E904">
        <f>'TI102'!Q901</f>
        <v>2</v>
      </c>
      <c r="F904" t="str">
        <f t="shared" si="84"/>
        <v>60103</v>
      </c>
      <c r="G904">
        <f t="shared" si="85"/>
        <v>219</v>
      </c>
      <c r="H904" t="str">
        <f t="shared" si="86"/>
        <v>SH0908-1042</v>
      </c>
      <c r="I904" t="str">
        <f t="shared" si="87"/>
        <v>SH0908-1042</v>
      </c>
      <c r="J904" s="34">
        <f t="shared" si="88"/>
        <v>72686</v>
      </c>
      <c r="K904" t="str">
        <f t="shared" si="89"/>
        <v>SH0908-1042</v>
      </c>
    </row>
    <row r="905" spans="1:11" ht="15" customHeight="1" x14ac:dyDescent="0.35">
      <c r="A905">
        <f>'TI102'!A902</f>
        <v>3</v>
      </c>
      <c r="B905" s="26">
        <f>'TI102'!B902</f>
        <v>46273.697916666657</v>
      </c>
      <c r="C905">
        <f>'TI102'!C902</f>
        <v>11707574</v>
      </c>
      <c r="D905">
        <f>'TI102'!J902</f>
        <v>2</v>
      </c>
      <c r="E905">
        <f>'TI102'!Q902</f>
        <v>1</v>
      </c>
      <c r="F905" t="str">
        <f t="shared" si="84"/>
        <v>59658</v>
      </c>
      <c r="G905">
        <f t="shared" si="85"/>
        <v>256</v>
      </c>
      <c r="H905" t="str">
        <f t="shared" si="86"/>
        <v>SH0908-1045</v>
      </c>
      <c r="I905" t="str">
        <f t="shared" si="87"/>
        <v>SH0908-1045</v>
      </c>
      <c r="J905" s="34">
        <f t="shared" si="88"/>
        <v>72686</v>
      </c>
      <c r="K905" t="str">
        <f t="shared" si="89"/>
        <v>SH0908-1045</v>
      </c>
    </row>
    <row r="906" spans="1:11" ht="15" customHeight="1" x14ac:dyDescent="0.35">
      <c r="A906">
        <f>'TI102'!A903</f>
        <v>3</v>
      </c>
      <c r="B906" s="26">
        <f>'TI102'!B903</f>
        <v>46273.697916666657</v>
      </c>
      <c r="C906">
        <f>'TI102'!C903</f>
        <v>11707575</v>
      </c>
      <c r="D906">
        <f>'TI102'!J903</f>
        <v>1</v>
      </c>
      <c r="E906">
        <f>'TI102'!Q903</f>
        <v>1</v>
      </c>
      <c r="F906" t="str">
        <f t="shared" si="84"/>
        <v>60003</v>
      </c>
      <c r="G906">
        <f t="shared" si="85"/>
        <v>276</v>
      </c>
      <c r="H906" t="str">
        <f t="shared" si="86"/>
        <v>SH0908-1054</v>
      </c>
      <c r="I906" t="str">
        <f t="shared" si="87"/>
        <v>SH0908-1054</v>
      </c>
      <c r="J906" s="34">
        <f t="shared" si="88"/>
        <v>72686</v>
      </c>
      <c r="K906" t="str">
        <f t="shared" si="89"/>
        <v>SH0908-1054</v>
      </c>
    </row>
    <row r="907" spans="1:11" ht="15" customHeight="1" x14ac:dyDescent="0.35">
      <c r="A907">
        <f>'TI102'!A904</f>
        <v>3</v>
      </c>
      <c r="B907" s="26">
        <f>'TI102'!B904</f>
        <v>46273.697916666657</v>
      </c>
      <c r="C907">
        <f>'TI102'!C904</f>
        <v>11707576</v>
      </c>
      <c r="D907">
        <f>'TI102'!J904</f>
        <v>1</v>
      </c>
      <c r="E907">
        <f>'TI102'!Q904</f>
        <v>1</v>
      </c>
      <c r="F907" t="str">
        <f t="shared" si="84"/>
        <v>60003</v>
      </c>
      <c r="G907">
        <f t="shared" si="85"/>
        <v>276</v>
      </c>
      <c r="H907" t="str">
        <f t="shared" si="86"/>
        <v>SH0908-1054</v>
      </c>
      <c r="I907" t="str">
        <f t="shared" si="87"/>
        <v>SH0908-1054</v>
      </c>
      <c r="J907" s="34">
        <f t="shared" si="88"/>
        <v>72686</v>
      </c>
      <c r="K907" t="str">
        <f t="shared" si="89"/>
        <v>SH0908-1054</v>
      </c>
    </row>
    <row r="908" spans="1:11" ht="15" customHeight="1" x14ac:dyDescent="0.35">
      <c r="A908">
        <f>'TI102'!A905</f>
        <v>3</v>
      </c>
      <c r="B908" s="26">
        <f>'TI102'!B905</f>
        <v>46273.697916666657</v>
      </c>
      <c r="C908">
        <f>'TI102'!C905</f>
        <v>11707577</v>
      </c>
      <c r="D908">
        <f>'TI102'!J905</f>
        <v>1</v>
      </c>
      <c r="E908">
        <f>'TI102'!Q905</f>
        <v>3</v>
      </c>
      <c r="F908" t="str">
        <f t="shared" si="84"/>
        <v>60003</v>
      </c>
      <c r="G908">
        <f t="shared" si="85"/>
        <v>276</v>
      </c>
      <c r="H908" t="str">
        <f t="shared" si="86"/>
        <v>SH0908-1054</v>
      </c>
      <c r="I908" t="str">
        <f t="shared" si="87"/>
        <v>SH0908-1054</v>
      </c>
      <c r="J908" s="34">
        <f t="shared" si="88"/>
        <v>72686</v>
      </c>
      <c r="K908" t="str">
        <f t="shared" si="89"/>
        <v>SH0908-1054</v>
      </c>
    </row>
    <row r="909" spans="1:11" ht="15" customHeight="1" x14ac:dyDescent="0.35">
      <c r="A909">
        <f>'TI102'!A906</f>
        <v>3</v>
      </c>
      <c r="B909" s="26">
        <f>'TI102'!B906</f>
        <v>46273.697916666657</v>
      </c>
      <c r="C909">
        <f>'TI102'!C906</f>
        <v>11707578</v>
      </c>
      <c r="D909">
        <f>'TI102'!J906</f>
        <v>1</v>
      </c>
      <c r="E909">
        <f>'TI102'!Q906</f>
        <v>1</v>
      </c>
      <c r="F909" t="str">
        <f t="shared" si="84"/>
        <v>60003</v>
      </c>
      <c r="G909">
        <f t="shared" si="85"/>
        <v>276</v>
      </c>
      <c r="H909" t="str">
        <f t="shared" si="86"/>
        <v>SH0908-1054</v>
      </c>
      <c r="I909" t="str">
        <f t="shared" si="87"/>
        <v>SH0908-1054</v>
      </c>
      <c r="J909" s="34">
        <f t="shared" si="88"/>
        <v>72686</v>
      </c>
      <c r="K909" t="str">
        <f t="shared" si="89"/>
        <v>SH0908-1054</v>
      </c>
    </row>
    <row r="910" spans="1:11" ht="15" customHeight="1" x14ac:dyDescent="0.35">
      <c r="A910">
        <f>'TI102'!A907</f>
        <v>3</v>
      </c>
      <c r="B910" s="26">
        <f>'TI102'!B907</f>
        <v>46273.697916666657</v>
      </c>
      <c r="C910">
        <f>'TI102'!C907</f>
        <v>11707579</v>
      </c>
      <c r="D910">
        <f>'TI102'!J907</f>
        <v>1</v>
      </c>
      <c r="E910">
        <f>'TI102'!Q907</f>
        <v>1</v>
      </c>
      <c r="F910" t="str">
        <f t="shared" si="84"/>
        <v>60003</v>
      </c>
      <c r="G910">
        <f t="shared" si="85"/>
        <v>276</v>
      </c>
      <c r="H910" t="str">
        <f t="shared" si="86"/>
        <v>SH0908-1054</v>
      </c>
      <c r="I910" t="str">
        <f t="shared" si="87"/>
        <v>SH0908-1054</v>
      </c>
      <c r="J910" s="34">
        <f t="shared" si="88"/>
        <v>72686</v>
      </c>
      <c r="K910" t="str">
        <f t="shared" si="89"/>
        <v>SH0908-1054</v>
      </c>
    </row>
    <row r="911" spans="1:11" ht="15" customHeight="1" x14ac:dyDescent="0.35">
      <c r="A911">
        <f>'TI102'!A908</f>
        <v>3</v>
      </c>
      <c r="B911" s="26">
        <f>'TI102'!B908</f>
        <v>46273.697916666657</v>
      </c>
      <c r="C911">
        <f>'TI102'!C908</f>
        <v>11707580</v>
      </c>
      <c r="D911">
        <f>'TI102'!J908</f>
        <v>1</v>
      </c>
      <c r="E911">
        <f>'TI102'!Q908</f>
        <v>1</v>
      </c>
      <c r="F911" t="str">
        <f t="shared" si="84"/>
        <v>60003</v>
      </c>
      <c r="G911">
        <f t="shared" si="85"/>
        <v>276</v>
      </c>
      <c r="H911" t="str">
        <f t="shared" si="86"/>
        <v>SH0908-1054</v>
      </c>
      <c r="I911" t="str">
        <f t="shared" si="87"/>
        <v>SH0908-1054</v>
      </c>
      <c r="J911" s="34">
        <f t="shared" si="88"/>
        <v>72686</v>
      </c>
      <c r="K911" t="str">
        <f t="shared" si="89"/>
        <v>SH0908-1054</v>
      </c>
    </row>
    <row r="912" spans="1:11" ht="15" customHeight="1" x14ac:dyDescent="0.35">
      <c r="A912">
        <f>'TI102'!A909</f>
        <v>3</v>
      </c>
      <c r="B912" s="26">
        <f>'TI102'!B909</f>
        <v>46273.697916666657</v>
      </c>
      <c r="C912">
        <f>'TI102'!C909</f>
        <v>11707581</v>
      </c>
      <c r="D912">
        <f>'TI102'!J909</f>
        <v>2</v>
      </c>
      <c r="E912">
        <f>'TI102'!Q909</f>
        <v>1</v>
      </c>
      <c r="F912" t="str">
        <f t="shared" si="84"/>
        <v>60003</v>
      </c>
      <c r="G912">
        <f t="shared" si="85"/>
        <v>276</v>
      </c>
      <c r="H912" t="str">
        <f t="shared" si="86"/>
        <v>SH0908-1054</v>
      </c>
      <c r="I912" t="str">
        <f t="shared" si="87"/>
        <v>SH0908-1054</v>
      </c>
      <c r="J912" s="34">
        <f t="shared" si="88"/>
        <v>72686</v>
      </c>
      <c r="K912" t="str">
        <f t="shared" si="89"/>
        <v>SH0908-1054</v>
      </c>
    </row>
    <row r="913" spans="1:11" ht="15" customHeight="1" x14ac:dyDescent="0.35">
      <c r="A913">
        <f>'TI102'!A910</f>
        <v>3</v>
      </c>
      <c r="B913" s="26">
        <f>'TI102'!B910</f>
        <v>46273.697916666657</v>
      </c>
      <c r="C913">
        <f>'TI102'!C910</f>
        <v>11707584</v>
      </c>
      <c r="D913">
        <f>'TI102'!J910</f>
        <v>2</v>
      </c>
      <c r="E913">
        <f>'TI102'!Q910</f>
        <v>1</v>
      </c>
      <c r="F913" t="str">
        <f t="shared" si="84"/>
        <v>59958</v>
      </c>
      <c r="G913">
        <f t="shared" si="85"/>
        <v>291</v>
      </c>
      <c r="H913" t="str">
        <f t="shared" si="86"/>
        <v>SH0908-1057</v>
      </c>
      <c r="I913" t="str">
        <f t="shared" si="87"/>
        <v>SH0908-1057</v>
      </c>
      <c r="J913" s="34">
        <f t="shared" si="88"/>
        <v>72686</v>
      </c>
      <c r="K913" t="str">
        <f t="shared" si="89"/>
        <v>SH0908-1057</v>
      </c>
    </row>
    <row r="914" spans="1:11" ht="15" customHeight="1" x14ac:dyDescent="0.35">
      <c r="A914">
        <f>'TI102'!A911</f>
        <v>3</v>
      </c>
      <c r="B914" s="26">
        <f>'TI102'!B911</f>
        <v>46273.697916666657</v>
      </c>
      <c r="C914">
        <f>'TI102'!C911</f>
        <v>11707586</v>
      </c>
      <c r="D914">
        <f>'TI102'!J911</f>
        <v>1</v>
      </c>
      <c r="E914">
        <f>'TI102'!Q911</f>
        <v>1</v>
      </c>
      <c r="F914" t="str">
        <f t="shared" si="84"/>
        <v>60001</v>
      </c>
      <c r="G914">
        <f t="shared" si="85"/>
        <v>293</v>
      </c>
      <c r="H914" t="str">
        <f t="shared" si="86"/>
        <v>SH0908-1057</v>
      </c>
      <c r="I914" t="str">
        <f t="shared" si="87"/>
        <v>SH0908-1057</v>
      </c>
      <c r="J914" s="34">
        <f t="shared" si="88"/>
        <v>72686</v>
      </c>
      <c r="K914" t="str">
        <f t="shared" si="89"/>
        <v>SH0908-1057</v>
      </c>
    </row>
    <row r="915" spans="1:11" ht="15" customHeight="1" x14ac:dyDescent="0.35">
      <c r="A915">
        <f>'TI102'!A912</f>
        <v>3</v>
      </c>
      <c r="B915" s="26">
        <f>'TI102'!B912</f>
        <v>46273.697916666657</v>
      </c>
      <c r="C915">
        <f>'TI102'!C912</f>
        <v>11707588</v>
      </c>
      <c r="D915">
        <f>'TI102'!J912</f>
        <v>2</v>
      </c>
      <c r="E915">
        <f>'TI102'!Q912</f>
        <v>5</v>
      </c>
      <c r="F915" t="str">
        <f t="shared" si="84"/>
        <v>59860</v>
      </c>
      <c r="G915">
        <f t="shared" si="85"/>
        <v>325</v>
      </c>
      <c r="H915" t="str">
        <f t="shared" si="86"/>
        <v>SH0908-1069</v>
      </c>
      <c r="I915" t="str">
        <f t="shared" si="87"/>
        <v>SH0908-1069</v>
      </c>
      <c r="J915" s="34">
        <f t="shared" si="88"/>
        <v>72686</v>
      </c>
      <c r="K915" t="str">
        <f t="shared" si="89"/>
        <v>SH0908-1069</v>
      </c>
    </row>
    <row r="916" spans="1:11" ht="15" customHeight="1" x14ac:dyDescent="0.35">
      <c r="A916">
        <f>'TI102'!A913</f>
        <v>3</v>
      </c>
      <c r="B916" s="26">
        <f>'TI102'!B913</f>
        <v>46273.697916666657</v>
      </c>
      <c r="C916">
        <f>'TI102'!C913</f>
        <v>11707589</v>
      </c>
      <c r="D916">
        <f>'TI102'!J913</f>
        <v>1</v>
      </c>
      <c r="E916">
        <f>'TI102'!Q913</f>
        <v>4</v>
      </c>
      <c r="F916" t="str">
        <f t="shared" si="84"/>
        <v>59871</v>
      </c>
      <c r="G916">
        <f t="shared" si="85"/>
        <v>326</v>
      </c>
      <c r="H916" t="str">
        <f t="shared" si="86"/>
        <v>SH0908-1069</v>
      </c>
      <c r="I916" t="str">
        <f t="shared" si="87"/>
        <v>SH0908-1069</v>
      </c>
      <c r="J916" s="34">
        <f t="shared" si="88"/>
        <v>72686</v>
      </c>
      <c r="K916" t="str">
        <f t="shared" si="89"/>
        <v>SH0908-1069</v>
      </c>
    </row>
    <row r="917" spans="1:11" ht="15" customHeight="1" x14ac:dyDescent="0.35">
      <c r="A917">
        <f>'TI102'!A914</f>
        <v>3</v>
      </c>
      <c r="B917" s="26">
        <f>'TI102'!B914</f>
        <v>46273.697916666657</v>
      </c>
      <c r="C917">
        <f>'TI102'!C914</f>
        <v>11707590</v>
      </c>
      <c r="D917">
        <f>'TI102'!J914</f>
        <v>1</v>
      </c>
      <c r="E917">
        <f>'TI102'!Q914</f>
        <v>3</v>
      </c>
      <c r="F917" t="str">
        <f t="shared" si="84"/>
        <v>59871</v>
      </c>
      <c r="G917">
        <f t="shared" si="85"/>
        <v>326</v>
      </c>
      <c r="H917" t="str">
        <f t="shared" si="86"/>
        <v>SH0908-1069</v>
      </c>
      <c r="I917" t="str">
        <f t="shared" si="87"/>
        <v>SH0908-1069</v>
      </c>
      <c r="J917" s="34">
        <f t="shared" si="88"/>
        <v>72686</v>
      </c>
      <c r="K917" t="str">
        <f t="shared" si="89"/>
        <v>SH0908-1069</v>
      </c>
    </row>
    <row r="918" spans="1:11" ht="15" customHeight="1" x14ac:dyDescent="0.35">
      <c r="A918">
        <f>'TI102'!A915</f>
        <v>3</v>
      </c>
      <c r="B918" s="26">
        <f>'TI102'!B915</f>
        <v>46273.697916666657</v>
      </c>
      <c r="C918">
        <f>'TI102'!C915</f>
        <v>11707591</v>
      </c>
      <c r="D918">
        <f>'TI102'!J915</f>
        <v>1</v>
      </c>
      <c r="E918">
        <f>'TI102'!Q915</f>
        <v>1</v>
      </c>
      <c r="F918" t="str">
        <f t="shared" si="84"/>
        <v>59945</v>
      </c>
      <c r="G918">
        <f t="shared" si="85"/>
        <v>327</v>
      </c>
      <c r="H918" t="str">
        <f t="shared" si="86"/>
        <v>SH0908-1069</v>
      </c>
      <c r="I918" t="str">
        <f t="shared" si="87"/>
        <v>SH0908-1069</v>
      </c>
      <c r="J918" s="34">
        <f t="shared" si="88"/>
        <v>72686</v>
      </c>
      <c r="K918" t="str">
        <f t="shared" si="89"/>
        <v>SH0908-1069</v>
      </c>
    </row>
    <row r="919" spans="1:11" ht="15" customHeight="1" x14ac:dyDescent="0.35">
      <c r="A919">
        <f>'TI102'!A916</f>
        <v>3</v>
      </c>
      <c r="B919" s="26">
        <f>'TI102'!B916</f>
        <v>46273.697916666657</v>
      </c>
      <c r="C919">
        <f>'TI102'!C916</f>
        <v>11707592</v>
      </c>
      <c r="D919">
        <f>'TI102'!J916</f>
        <v>1</v>
      </c>
      <c r="E919">
        <f>'TI102'!Q916</f>
        <v>2</v>
      </c>
      <c r="F919" t="str">
        <f t="shared" si="84"/>
        <v>59945</v>
      </c>
      <c r="G919">
        <f t="shared" si="85"/>
        <v>327</v>
      </c>
      <c r="H919" t="str">
        <f t="shared" si="86"/>
        <v>SH0908-1069</v>
      </c>
      <c r="I919" t="str">
        <f t="shared" si="87"/>
        <v>SH0908-1069</v>
      </c>
      <c r="J919" s="34">
        <f t="shared" si="88"/>
        <v>72686</v>
      </c>
      <c r="K919" t="str">
        <f t="shared" si="89"/>
        <v>SH0908-1069</v>
      </c>
    </row>
    <row r="920" spans="1:11" ht="15" customHeight="1" x14ac:dyDescent="0.35">
      <c r="A920">
        <f>'TI102'!A917</f>
        <v>3</v>
      </c>
      <c r="B920" s="26">
        <f>'TI102'!B917</f>
        <v>46273.697916666657</v>
      </c>
      <c r="C920">
        <f>'TI102'!C917</f>
        <v>11707593</v>
      </c>
      <c r="D920">
        <f>'TI102'!J917</f>
        <v>1</v>
      </c>
      <c r="E920">
        <f>'TI102'!Q917</f>
        <v>1</v>
      </c>
      <c r="F920" t="str">
        <f t="shared" si="84"/>
        <v>60126</v>
      </c>
      <c r="G920">
        <f t="shared" si="85"/>
        <v>354</v>
      </c>
      <c r="H920" t="str">
        <f t="shared" si="86"/>
        <v>SH0908-1083</v>
      </c>
      <c r="I920" t="str">
        <f t="shared" si="87"/>
        <v>SH0908-1083</v>
      </c>
      <c r="J920" s="34">
        <f t="shared" si="88"/>
        <v>72686</v>
      </c>
      <c r="K920" t="str">
        <f t="shared" si="89"/>
        <v>SH0908-1083</v>
      </c>
    </row>
    <row r="921" spans="1:11" ht="15" customHeight="1" x14ac:dyDescent="0.35">
      <c r="A921">
        <f>'TI102'!A918</f>
        <v>3</v>
      </c>
      <c r="B921" s="26">
        <f>'TI102'!B918</f>
        <v>46273.697916666657</v>
      </c>
      <c r="C921">
        <f>'TI102'!C918</f>
        <v>11707594</v>
      </c>
      <c r="D921">
        <f>'TI102'!J918</f>
        <v>1</v>
      </c>
      <c r="E921">
        <f>'TI102'!Q918</f>
        <v>1</v>
      </c>
      <c r="F921" t="str">
        <f t="shared" si="84"/>
        <v>60126</v>
      </c>
      <c r="G921">
        <f t="shared" si="85"/>
        <v>354</v>
      </c>
      <c r="H921" t="str">
        <f t="shared" si="86"/>
        <v>SH0908-1083</v>
      </c>
      <c r="I921" t="str">
        <f t="shared" si="87"/>
        <v>SH0908-1083</v>
      </c>
      <c r="J921" s="34">
        <f t="shared" si="88"/>
        <v>72686</v>
      </c>
      <c r="K921" t="str">
        <f t="shared" si="89"/>
        <v>SH0908-1083</v>
      </c>
    </row>
    <row r="922" spans="1:11" ht="15" customHeight="1" x14ac:dyDescent="0.35">
      <c r="A922">
        <f>'TI102'!A919</f>
        <v>3</v>
      </c>
      <c r="B922" s="26">
        <f>'TI102'!B919</f>
        <v>46273.697916666657</v>
      </c>
      <c r="C922">
        <f>'TI102'!C919</f>
        <v>11707785</v>
      </c>
      <c r="D922">
        <f>'TI102'!J919</f>
        <v>5</v>
      </c>
      <c r="E922">
        <f>'TI102'!Q919</f>
        <v>15</v>
      </c>
      <c r="F922" t="str">
        <f t="shared" si="84"/>
        <v>59880</v>
      </c>
      <c r="G922">
        <f t="shared" si="85"/>
        <v>360</v>
      </c>
      <c r="H922" t="str">
        <f t="shared" si="86"/>
        <v>SH0908-1888</v>
      </c>
      <c r="I922" t="str">
        <f t="shared" si="87"/>
        <v>SH0908-1888</v>
      </c>
      <c r="J922" s="34">
        <f t="shared" si="88"/>
        <v>72686</v>
      </c>
      <c r="K922" t="str">
        <f t="shared" si="89"/>
        <v>SH0908-1888</v>
      </c>
    </row>
    <row r="923" spans="1:11" ht="15" customHeight="1" x14ac:dyDescent="0.35">
      <c r="A923">
        <f>'TI102'!A920</f>
        <v>3</v>
      </c>
      <c r="B923" s="26">
        <f>'TI102'!B920</f>
        <v>46273.697916666657</v>
      </c>
      <c r="C923">
        <f>'TI102'!C920</f>
        <v>11707987</v>
      </c>
      <c r="D923">
        <f>'TI102'!J920</f>
        <v>4</v>
      </c>
      <c r="E923">
        <f>'TI102'!Q920</f>
        <v>1</v>
      </c>
      <c r="F923" t="str">
        <f t="shared" si="84"/>
        <v>59979</v>
      </c>
      <c r="G923">
        <f t="shared" si="85"/>
        <v>269</v>
      </c>
      <c r="H923" t="str">
        <f t="shared" si="86"/>
        <v>SH0908-1051</v>
      </c>
      <c r="I923" t="str">
        <f t="shared" si="87"/>
        <v>SH0908-1051</v>
      </c>
      <c r="J923" s="34">
        <f t="shared" si="88"/>
        <v>72686</v>
      </c>
      <c r="K923" t="str">
        <f t="shared" si="89"/>
        <v>SH0908-1051</v>
      </c>
    </row>
    <row r="924" spans="1:11" ht="15" customHeight="1" x14ac:dyDescent="0.35">
      <c r="A924">
        <f>'TI102'!A921</f>
        <v>3</v>
      </c>
      <c r="B924" s="26">
        <f>'TI102'!B921</f>
        <v>46273.697916666657</v>
      </c>
      <c r="C924">
        <f>'TI102'!C921</f>
        <v>11707988</v>
      </c>
      <c r="D924">
        <f>'TI102'!J921</f>
        <v>4</v>
      </c>
      <c r="E924">
        <f>'TI102'!Q921</f>
        <v>1</v>
      </c>
      <c r="F924" t="str">
        <f t="shared" si="84"/>
        <v>59979</v>
      </c>
      <c r="G924">
        <f t="shared" si="85"/>
        <v>269</v>
      </c>
      <c r="H924" t="str">
        <f t="shared" si="86"/>
        <v>SH0908-1051</v>
      </c>
      <c r="I924" t="str">
        <f t="shared" si="87"/>
        <v>SH0908-1051</v>
      </c>
      <c r="J924" s="34">
        <f t="shared" si="88"/>
        <v>72686</v>
      </c>
      <c r="K924" t="str">
        <f t="shared" si="89"/>
        <v>SH0908-1051</v>
      </c>
    </row>
    <row r="925" spans="1:11" ht="15" customHeight="1" x14ac:dyDescent="0.35">
      <c r="A925">
        <f>'TI102'!A922</f>
        <v>3</v>
      </c>
      <c r="B925" s="26">
        <f>'TI102'!B922</f>
        <v>46273.697916666657</v>
      </c>
      <c r="C925">
        <f>'TI102'!C922</f>
        <v>11708005</v>
      </c>
      <c r="D925">
        <f>'TI102'!J922</f>
        <v>4</v>
      </c>
      <c r="E925">
        <f>'TI102'!Q922</f>
        <v>1</v>
      </c>
      <c r="F925" t="str">
        <f t="shared" si="84"/>
        <v>60104</v>
      </c>
      <c r="G925">
        <f t="shared" si="85"/>
        <v>224</v>
      </c>
      <c r="H925" t="str">
        <f t="shared" si="86"/>
        <v>SH0908-1042</v>
      </c>
      <c r="I925" t="str">
        <f t="shared" si="87"/>
        <v>SH0908-1042</v>
      </c>
      <c r="J925" s="34">
        <f t="shared" si="88"/>
        <v>72686</v>
      </c>
      <c r="K925" t="str">
        <f t="shared" si="89"/>
        <v>SH0908-1042</v>
      </c>
    </row>
    <row r="926" spans="1:11" ht="15" customHeight="1" x14ac:dyDescent="0.35">
      <c r="A926">
        <f>'TI102'!A923</f>
        <v>3</v>
      </c>
      <c r="B926" s="26">
        <f>'TI102'!B923</f>
        <v>46273.697916666657</v>
      </c>
      <c r="C926">
        <f>'TI102'!C923</f>
        <v>11708006</v>
      </c>
      <c r="D926">
        <f>'TI102'!J923</f>
        <v>4</v>
      </c>
      <c r="E926">
        <f>'TI102'!Q923</f>
        <v>1</v>
      </c>
      <c r="F926" t="str">
        <f t="shared" si="84"/>
        <v>60104</v>
      </c>
      <c r="G926">
        <f t="shared" si="85"/>
        <v>224</v>
      </c>
      <c r="H926" t="str">
        <f t="shared" si="86"/>
        <v>SH0908-1042</v>
      </c>
      <c r="I926" t="str">
        <f t="shared" si="87"/>
        <v>SH0908-1042</v>
      </c>
      <c r="J926" s="34">
        <f t="shared" si="88"/>
        <v>72686</v>
      </c>
      <c r="K926" t="str">
        <f t="shared" si="89"/>
        <v>SH0908-1042</v>
      </c>
    </row>
    <row r="927" spans="1:11" ht="15" customHeight="1" x14ac:dyDescent="0.35">
      <c r="A927">
        <f>'TI102'!A924</f>
        <v>3</v>
      </c>
      <c r="B927" s="26">
        <f>'TI102'!B924</f>
        <v>46273.697916666657</v>
      </c>
      <c r="C927">
        <f>'TI102'!C924</f>
        <v>11708007</v>
      </c>
      <c r="D927">
        <f>'TI102'!J924</f>
        <v>4</v>
      </c>
      <c r="E927">
        <f>'TI102'!Q924</f>
        <v>2</v>
      </c>
      <c r="F927" t="str">
        <f t="shared" si="84"/>
        <v>60104</v>
      </c>
      <c r="G927">
        <f t="shared" si="85"/>
        <v>224</v>
      </c>
      <c r="H927" t="str">
        <f t="shared" si="86"/>
        <v>SH0908-1042</v>
      </c>
      <c r="I927" t="str">
        <f t="shared" si="87"/>
        <v>SH0908-1042</v>
      </c>
      <c r="J927" s="34">
        <f t="shared" si="88"/>
        <v>72686</v>
      </c>
      <c r="K927" t="str">
        <f t="shared" si="89"/>
        <v>SH0908-1042</v>
      </c>
    </row>
    <row r="928" spans="1:11" ht="15" customHeight="1" x14ac:dyDescent="0.35">
      <c r="A928">
        <f>'TI102'!A925</f>
        <v>3</v>
      </c>
      <c r="B928" s="26">
        <f>'TI102'!B925</f>
        <v>46273.697916666657</v>
      </c>
      <c r="C928">
        <f>'TI102'!C925</f>
        <v>11708008</v>
      </c>
      <c r="D928">
        <f>'TI102'!J925</f>
        <v>4</v>
      </c>
      <c r="E928">
        <f>'TI102'!Q925</f>
        <v>3</v>
      </c>
      <c r="F928" t="str">
        <f t="shared" si="84"/>
        <v>60104</v>
      </c>
      <c r="G928">
        <f t="shared" si="85"/>
        <v>224</v>
      </c>
      <c r="H928" t="str">
        <f t="shared" si="86"/>
        <v>SH0908-1042</v>
      </c>
      <c r="I928" t="str">
        <f t="shared" si="87"/>
        <v>SH0908-1042</v>
      </c>
      <c r="J928" s="34">
        <f t="shared" si="88"/>
        <v>72686</v>
      </c>
      <c r="K928" t="str">
        <f t="shared" si="89"/>
        <v>SH0908-1042</v>
      </c>
    </row>
    <row r="929" spans="1:11" ht="15" customHeight="1" x14ac:dyDescent="0.35">
      <c r="A929">
        <f>'TI102'!A926</f>
        <v>3</v>
      </c>
      <c r="B929" s="26">
        <f>'TI102'!B926</f>
        <v>46273.697916666657</v>
      </c>
      <c r="C929">
        <f>'TI102'!C926</f>
        <v>11708009</v>
      </c>
      <c r="D929">
        <f>'TI102'!J926</f>
        <v>4</v>
      </c>
      <c r="E929">
        <f>'TI102'!Q926</f>
        <v>1</v>
      </c>
      <c r="F929" t="str">
        <f t="shared" si="84"/>
        <v>60104</v>
      </c>
      <c r="G929">
        <f t="shared" si="85"/>
        <v>224</v>
      </c>
      <c r="H929" t="str">
        <f t="shared" si="86"/>
        <v>SH0908-1042</v>
      </c>
      <c r="I929" t="str">
        <f t="shared" si="87"/>
        <v>SH0908-1042</v>
      </c>
      <c r="J929" s="34">
        <f t="shared" si="88"/>
        <v>72686</v>
      </c>
      <c r="K929" t="str">
        <f t="shared" si="89"/>
        <v>SH0908-1042</v>
      </c>
    </row>
    <row r="930" spans="1:11" ht="15" customHeight="1" x14ac:dyDescent="0.35">
      <c r="A930">
        <f>'TI102'!A927</f>
        <v>3</v>
      </c>
      <c r="B930" s="26">
        <f>'TI102'!B927</f>
        <v>46273.697916666657</v>
      </c>
      <c r="C930">
        <f>'TI102'!C927</f>
        <v>11708045</v>
      </c>
      <c r="D930">
        <f>'TI102'!J927</f>
        <v>1</v>
      </c>
      <c r="E930">
        <f>'TI102'!Q927</f>
        <v>1</v>
      </c>
      <c r="F930" t="str">
        <f t="shared" si="84"/>
        <v>59979</v>
      </c>
      <c r="G930">
        <f t="shared" si="85"/>
        <v>269</v>
      </c>
      <c r="H930" t="str">
        <f t="shared" si="86"/>
        <v>SH0908-1051</v>
      </c>
      <c r="I930" t="str">
        <f t="shared" si="87"/>
        <v>SH0908-1051</v>
      </c>
      <c r="J930" s="34">
        <f t="shared" si="88"/>
        <v>72686</v>
      </c>
      <c r="K930" t="str">
        <f t="shared" si="89"/>
        <v>SH0908-1051</v>
      </c>
    </row>
    <row r="931" spans="1:11" ht="15" customHeight="1" x14ac:dyDescent="0.35">
      <c r="A931">
        <f>'TI102'!A928</f>
        <v>3</v>
      </c>
      <c r="B931" s="26">
        <f>'TI102'!B928</f>
        <v>46273.697916666657</v>
      </c>
      <c r="C931">
        <f>'TI102'!C928</f>
        <v>11708046</v>
      </c>
      <c r="D931">
        <f>'TI102'!J928</f>
        <v>1</v>
      </c>
      <c r="E931">
        <f>'TI102'!Q928</f>
        <v>1</v>
      </c>
      <c r="F931" t="str">
        <f t="shared" si="84"/>
        <v>59979</v>
      </c>
      <c r="G931">
        <f t="shared" si="85"/>
        <v>269</v>
      </c>
      <c r="H931" t="str">
        <f t="shared" si="86"/>
        <v>SH0908-1051</v>
      </c>
      <c r="I931" t="str">
        <f t="shared" si="87"/>
        <v>SH0908-1051</v>
      </c>
      <c r="J931" s="34">
        <f t="shared" si="88"/>
        <v>72686</v>
      </c>
      <c r="K931" t="str">
        <f t="shared" si="89"/>
        <v>SH0908-1051</v>
      </c>
    </row>
    <row r="932" spans="1:11" ht="15" customHeight="1" x14ac:dyDescent="0.35">
      <c r="A932">
        <f>'TI102'!A929</f>
        <v>3</v>
      </c>
      <c r="B932" s="26">
        <f>'TI102'!B929</f>
        <v>46273.697916666657</v>
      </c>
      <c r="C932">
        <f>'TI102'!C929</f>
        <v>11708047</v>
      </c>
      <c r="D932">
        <f>'TI102'!J929</f>
        <v>1</v>
      </c>
      <c r="E932">
        <f>'TI102'!Q929</f>
        <v>1</v>
      </c>
      <c r="F932" t="str">
        <f t="shared" si="84"/>
        <v>59979</v>
      </c>
      <c r="G932">
        <f t="shared" si="85"/>
        <v>269</v>
      </c>
      <c r="H932" t="str">
        <f t="shared" si="86"/>
        <v>SH0908-1051</v>
      </c>
      <c r="I932" t="str">
        <f t="shared" si="87"/>
        <v>SH0908-1051</v>
      </c>
      <c r="J932" s="34">
        <f t="shared" si="88"/>
        <v>72686</v>
      </c>
      <c r="K932" t="str">
        <f t="shared" si="89"/>
        <v>SH0908-1051</v>
      </c>
    </row>
    <row r="933" spans="1:11" ht="15" customHeight="1" x14ac:dyDescent="0.35">
      <c r="A933">
        <f>'TI102'!A930</f>
        <v>3</v>
      </c>
      <c r="B933" s="26">
        <f>'TI102'!B930</f>
        <v>46273.697916666657</v>
      </c>
      <c r="C933">
        <f>'TI102'!C930</f>
        <v>11708048</v>
      </c>
      <c r="D933">
        <f>'TI102'!J930</f>
        <v>1</v>
      </c>
      <c r="E933">
        <f>'TI102'!Q930</f>
        <v>2</v>
      </c>
      <c r="F933" t="str">
        <f t="shared" si="84"/>
        <v>59979</v>
      </c>
      <c r="G933">
        <f t="shared" si="85"/>
        <v>269</v>
      </c>
      <c r="H933" t="str">
        <f t="shared" si="86"/>
        <v>SH0908-1051</v>
      </c>
      <c r="I933" t="str">
        <f t="shared" si="87"/>
        <v>SH0908-1051</v>
      </c>
      <c r="J933" s="34">
        <f t="shared" si="88"/>
        <v>72686</v>
      </c>
      <c r="K933" t="str">
        <f t="shared" si="89"/>
        <v>SH0908-1051</v>
      </c>
    </row>
    <row r="934" spans="1:11" ht="15" customHeight="1" x14ac:dyDescent="0.35">
      <c r="A934">
        <f>'TI102'!A931</f>
        <v>3</v>
      </c>
      <c r="B934" s="26">
        <f>'TI102'!B931</f>
        <v>46273.697916666657</v>
      </c>
      <c r="C934">
        <f>'TI102'!C931</f>
        <v>11708049</v>
      </c>
      <c r="D934">
        <f>'TI102'!J931</f>
        <v>1</v>
      </c>
      <c r="E934">
        <f>'TI102'!Q931</f>
        <v>1</v>
      </c>
      <c r="F934" t="str">
        <f t="shared" si="84"/>
        <v>59979</v>
      </c>
      <c r="G934">
        <f t="shared" si="85"/>
        <v>269</v>
      </c>
      <c r="H934" t="str">
        <f t="shared" si="86"/>
        <v>SH0908-1051</v>
      </c>
      <c r="I934" t="str">
        <f t="shared" si="87"/>
        <v>SH0908-1051</v>
      </c>
      <c r="J934" s="34">
        <f t="shared" si="88"/>
        <v>72686</v>
      </c>
      <c r="K934" t="str">
        <f t="shared" si="89"/>
        <v>SH0908-1051</v>
      </c>
    </row>
    <row r="935" spans="1:11" ht="15" customHeight="1" x14ac:dyDescent="0.35">
      <c r="A935">
        <f>'TI102'!A932</f>
        <v>3</v>
      </c>
      <c r="B935" s="26">
        <f>'TI102'!B932</f>
        <v>46273.697916666657</v>
      </c>
      <c r="C935">
        <f>'TI102'!C932</f>
        <v>11708050</v>
      </c>
      <c r="D935">
        <f>'TI102'!J932</f>
        <v>1</v>
      </c>
      <c r="E935">
        <f>'TI102'!Q932</f>
        <v>1</v>
      </c>
      <c r="F935" t="str">
        <f t="shared" si="84"/>
        <v>59979</v>
      </c>
      <c r="G935">
        <f t="shared" si="85"/>
        <v>269</v>
      </c>
      <c r="H935" t="str">
        <f t="shared" si="86"/>
        <v>SH0908-1051</v>
      </c>
      <c r="I935" t="str">
        <f t="shared" si="87"/>
        <v>SH0908-1051</v>
      </c>
      <c r="J935" s="34">
        <f t="shared" si="88"/>
        <v>72686</v>
      </c>
      <c r="K935" t="str">
        <f t="shared" si="89"/>
        <v>SH0908-1051</v>
      </c>
    </row>
    <row r="936" spans="1:11" ht="15" customHeight="1" x14ac:dyDescent="0.35">
      <c r="A936">
        <f>'TI102'!A933</f>
        <v>3</v>
      </c>
      <c r="B936" s="26">
        <f>'TI102'!B933</f>
        <v>46273.697916666657</v>
      </c>
      <c r="C936">
        <f>'TI102'!C933</f>
        <v>11708072</v>
      </c>
      <c r="D936">
        <f>'TI102'!J933</f>
        <v>1</v>
      </c>
      <c r="E936">
        <f>'TI102'!Q933</f>
        <v>1</v>
      </c>
      <c r="F936" t="str">
        <f t="shared" si="84"/>
        <v>60084</v>
      </c>
      <c r="G936">
        <f t="shared" si="85"/>
        <v>225</v>
      </c>
      <c r="H936" t="str">
        <f t="shared" si="86"/>
        <v>SH0908-1042</v>
      </c>
      <c r="I936" t="str">
        <f t="shared" si="87"/>
        <v>SH0908-1042</v>
      </c>
      <c r="J936" s="34">
        <f t="shared" si="88"/>
        <v>72686</v>
      </c>
      <c r="K936" t="str">
        <f t="shared" si="89"/>
        <v>SH0908-1042</v>
      </c>
    </row>
    <row r="937" spans="1:11" ht="15" customHeight="1" x14ac:dyDescent="0.35">
      <c r="A937">
        <f>'TI102'!A934</f>
        <v>3</v>
      </c>
      <c r="B937" s="26">
        <f>'TI102'!B934</f>
        <v>46273.697916666657</v>
      </c>
      <c r="C937">
        <f>'TI102'!C934</f>
        <v>11708073</v>
      </c>
      <c r="D937">
        <f>'TI102'!J934</f>
        <v>1</v>
      </c>
      <c r="E937">
        <f>'TI102'!Q934</f>
        <v>1</v>
      </c>
      <c r="F937" t="str">
        <f t="shared" si="84"/>
        <v>60084</v>
      </c>
      <c r="G937">
        <f t="shared" si="85"/>
        <v>225</v>
      </c>
      <c r="H937" t="str">
        <f t="shared" si="86"/>
        <v>SH0908-1042</v>
      </c>
      <c r="I937" t="str">
        <f t="shared" si="87"/>
        <v>SH0908-1042</v>
      </c>
      <c r="J937" s="34">
        <f t="shared" si="88"/>
        <v>72686</v>
      </c>
      <c r="K937" t="str">
        <f t="shared" si="89"/>
        <v>SH0908-1042</v>
      </c>
    </row>
    <row r="938" spans="1:11" ht="15" customHeight="1" x14ac:dyDescent="0.35">
      <c r="A938">
        <f>'TI102'!A935</f>
        <v>3</v>
      </c>
      <c r="B938" s="26">
        <f>'TI102'!B935</f>
        <v>46273.697916666657</v>
      </c>
      <c r="C938">
        <f>'TI102'!C935</f>
        <v>11708074</v>
      </c>
      <c r="D938">
        <f>'TI102'!J935</f>
        <v>1</v>
      </c>
      <c r="E938">
        <f>'TI102'!Q935</f>
        <v>1</v>
      </c>
      <c r="F938" t="str">
        <f t="shared" si="84"/>
        <v>60084</v>
      </c>
      <c r="G938">
        <f t="shared" si="85"/>
        <v>225</v>
      </c>
      <c r="H938" t="str">
        <f t="shared" si="86"/>
        <v>SH0908-1042</v>
      </c>
      <c r="I938" t="str">
        <f t="shared" si="87"/>
        <v>SH0908-1042</v>
      </c>
      <c r="J938" s="34">
        <f t="shared" si="88"/>
        <v>72686</v>
      </c>
      <c r="K938" t="str">
        <f t="shared" si="89"/>
        <v>SH0908-1042</v>
      </c>
    </row>
    <row r="939" spans="1:11" ht="15" customHeight="1" x14ac:dyDescent="0.35">
      <c r="A939">
        <f>'TI102'!A936</f>
        <v>3</v>
      </c>
      <c r="B939" s="26">
        <f>'TI102'!B936</f>
        <v>46273.697916666657</v>
      </c>
      <c r="C939">
        <f>'TI102'!C936</f>
        <v>11708075</v>
      </c>
      <c r="D939">
        <f>'TI102'!J936</f>
        <v>1</v>
      </c>
      <c r="E939">
        <f>'TI102'!Q936</f>
        <v>1</v>
      </c>
      <c r="F939" t="str">
        <f t="shared" si="84"/>
        <v>60084</v>
      </c>
      <c r="G939">
        <f t="shared" si="85"/>
        <v>225</v>
      </c>
      <c r="H939" t="str">
        <f t="shared" si="86"/>
        <v>SH0908-1042</v>
      </c>
      <c r="I939" t="str">
        <f t="shared" si="87"/>
        <v>SH0908-1042</v>
      </c>
      <c r="J939" s="34">
        <f t="shared" si="88"/>
        <v>72686</v>
      </c>
      <c r="K939" t="str">
        <f t="shared" si="89"/>
        <v>SH0908-1042</v>
      </c>
    </row>
    <row r="940" spans="1:11" ht="15" customHeight="1" x14ac:dyDescent="0.35">
      <c r="A940">
        <f>'TI102'!A937</f>
        <v>3</v>
      </c>
      <c r="B940" s="26">
        <f>'TI102'!B937</f>
        <v>46273.697916666657</v>
      </c>
      <c r="C940">
        <f>'TI102'!C937</f>
        <v>11708076</v>
      </c>
      <c r="D940">
        <f>'TI102'!J937</f>
        <v>1</v>
      </c>
      <c r="E940">
        <f>'TI102'!Q937</f>
        <v>2</v>
      </c>
      <c r="F940" t="str">
        <f t="shared" si="84"/>
        <v>60084</v>
      </c>
      <c r="G940">
        <f t="shared" si="85"/>
        <v>225</v>
      </c>
      <c r="H940" t="str">
        <f t="shared" si="86"/>
        <v>SH0908-1042</v>
      </c>
      <c r="I940" t="str">
        <f t="shared" si="87"/>
        <v>SH0908-1042</v>
      </c>
      <c r="J940" s="34">
        <f t="shared" si="88"/>
        <v>72686</v>
      </c>
      <c r="K940" t="str">
        <f t="shared" si="89"/>
        <v>SH0908-1042</v>
      </c>
    </row>
    <row r="941" spans="1:11" ht="15" customHeight="1" x14ac:dyDescent="0.35">
      <c r="A941">
        <f>'TI102'!A938</f>
        <v>3</v>
      </c>
      <c r="B941" s="26">
        <f>'TI102'!B938</f>
        <v>46273.697916666657</v>
      </c>
      <c r="C941">
        <f>'TI102'!C938</f>
        <v>11708077</v>
      </c>
      <c r="D941">
        <f>'TI102'!J938</f>
        <v>1</v>
      </c>
      <c r="E941">
        <f>'TI102'!Q938</f>
        <v>1</v>
      </c>
      <c r="F941" t="str">
        <f t="shared" si="84"/>
        <v>60104</v>
      </c>
      <c r="G941">
        <f t="shared" si="85"/>
        <v>224</v>
      </c>
      <c r="H941" t="str">
        <f t="shared" si="86"/>
        <v>SH0908-1042</v>
      </c>
      <c r="I941" t="str">
        <f t="shared" si="87"/>
        <v>SH0908-1042</v>
      </c>
      <c r="J941" s="34">
        <f t="shared" si="88"/>
        <v>72686</v>
      </c>
      <c r="K941" t="str">
        <f t="shared" si="89"/>
        <v>SH0908-1042</v>
      </c>
    </row>
    <row r="942" spans="1:11" ht="15" customHeight="1" x14ac:dyDescent="0.35">
      <c r="A942">
        <f>'TI102'!A939</f>
        <v>3</v>
      </c>
      <c r="B942" s="26">
        <f>'TI102'!B939</f>
        <v>46273.697916666657</v>
      </c>
      <c r="C942">
        <f>'TI102'!C939</f>
        <v>11708078</v>
      </c>
      <c r="D942">
        <f>'TI102'!J939</f>
        <v>1</v>
      </c>
      <c r="E942">
        <f>'TI102'!Q939</f>
        <v>1</v>
      </c>
      <c r="F942" t="str">
        <f t="shared" si="84"/>
        <v>60104</v>
      </c>
      <c r="G942">
        <f t="shared" si="85"/>
        <v>224</v>
      </c>
      <c r="H942" t="str">
        <f t="shared" si="86"/>
        <v>SH0908-1042</v>
      </c>
      <c r="I942" t="str">
        <f t="shared" si="87"/>
        <v>SH0908-1042</v>
      </c>
      <c r="J942" s="34">
        <f t="shared" si="88"/>
        <v>72686</v>
      </c>
      <c r="K942" t="str">
        <f t="shared" si="89"/>
        <v>SH0908-1042</v>
      </c>
    </row>
    <row r="943" spans="1:11" ht="15" customHeight="1" x14ac:dyDescent="0.35">
      <c r="A943">
        <f>'TI102'!A940</f>
        <v>3</v>
      </c>
      <c r="B943" s="26">
        <f>'TI102'!B940</f>
        <v>46273.697916666657</v>
      </c>
      <c r="C943">
        <f>'TI102'!C940</f>
        <v>11708079</v>
      </c>
      <c r="D943">
        <f>'TI102'!J940</f>
        <v>1</v>
      </c>
      <c r="E943">
        <f>'TI102'!Q940</f>
        <v>1</v>
      </c>
      <c r="F943" t="str">
        <f t="shared" si="84"/>
        <v>60104</v>
      </c>
      <c r="G943">
        <f t="shared" si="85"/>
        <v>224</v>
      </c>
      <c r="H943" t="str">
        <f t="shared" si="86"/>
        <v>SH0908-1042</v>
      </c>
      <c r="I943" t="str">
        <f t="shared" si="87"/>
        <v>SH0908-1042</v>
      </c>
      <c r="J943" s="34">
        <f t="shared" si="88"/>
        <v>72686</v>
      </c>
      <c r="K943" t="str">
        <f t="shared" si="89"/>
        <v>SH0908-1042</v>
      </c>
    </row>
    <row r="944" spans="1:11" ht="15" customHeight="1" x14ac:dyDescent="0.35">
      <c r="A944">
        <f>'TI102'!A941</f>
        <v>3</v>
      </c>
      <c r="B944" s="26">
        <f>'TI102'!B941</f>
        <v>46273.697916666657</v>
      </c>
      <c r="C944">
        <f>'TI102'!C941</f>
        <v>11708080</v>
      </c>
      <c r="D944">
        <f>'TI102'!J941</f>
        <v>1</v>
      </c>
      <c r="E944">
        <f>'TI102'!Q941</f>
        <v>1</v>
      </c>
      <c r="F944" t="str">
        <f t="shared" si="84"/>
        <v>60104</v>
      </c>
      <c r="G944">
        <f t="shared" si="85"/>
        <v>224</v>
      </c>
      <c r="H944" t="str">
        <f t="shared" si="86"/>
        <v>SH0908-1042</v>
      </c>
      <c r="I944" t="str">
        <f t="shared" si="87"/>
        <v>SH0908-1042</v>
      </c>
      <c r="J944" s="34">
        <f t="shared" si="88"/>
        <v>72686</v>
      </c>
      <c r="K944" t="str">
        <f t="shared" si="89"/>
        <v>SH0908-1042</v>
      </c>
    </row>
    <row r="945" spans="1:11" ht="15" customHeight="1" x14ac:dyDescent="0.35">
      <c r="A945">
        <f>'TI102'!A942</f>
        <v>3</v>
      </c>
      <c r="B945" s="26">
        <f>'TI102'!B942</f>
        <v>46273.697916666657</v>
      </c>
      <c r="C945">
        <f>'TI102'!C942</f>
        <v>11708081</v>
      </c>
      <c r="D945">
        <f>'TI102'!J942</f>
        <v>1</v>
      </c>
      <c r="E945">
        <f>'TI102'!Q942</f>
        <v>1</v>
      </c>
      <c r="F945" t="str">
        <f t="shared" si="84"/>
        <v>60104</v>
      </c>
      <c r="G945">
        <f t="shared" si="85"/>
        <v>224</v>
      </c>
      <c r="H945" t="str">
        <f t="shared" si="86"/>
        <v>SH0908-1042</v>
      </c>
      <c r="I945" t="str">
        <f t="shared" si="87"/>
        <v>SH0908-1042</v>
      </c>
      <c r="J945" s="34">
        <f t="shared" si="88"/>
        <v>72686</v>
      </c>
      <c r="K945" t="str">
        <f t="shared" si="89"/>
        <v>SH0908-1042</v>
      </c>
    </row>
    <row r="946" spans="1:11" ht="15" customHeight="1" x14ac:dyDescent="0.35">
      <c r="A946">
        <f>'TI102'!A943</f>
        <v>3</v>
      </c>
      <c r="B946" s="26">
        <f>'TI102'!B943</f>
        <v>46273.697916666657</v>
      </c>
      <c r="C946">
        <f>'TI102'!C943</f>
        <v>11708082</v>
      </c>
      <c r="D946">
        <f>'TI102'!J943</f>
        <v>1</v>
      </c>
      <c r="E946">
        <f>'TI102'!Q943</f>
        <v>1</v>
      </c>
      <c r="F946" t="str">
        <f t="shared" si="84"/>
        <v>60104</v>
      </c>
      <c r="G946">
        <f t="shared" si="85"/>
        <v>224</v>
      </c>
      <c r="H946" t="str">
        <f t="shared" si="86"/>
        <v>SH0908-1042</v>
      </c>
      <c r="I946" t="str">
        <f t="shared" si="87"/>
        <v>SH0908-1042</v>
      </c>
      <c r="J946" s="34">
        <f t="shared" si="88"/>
        <v>72686</v>
      </c>
      <c r="K946" t="str">
        <f t="shared" si="89"/>
        <v>SH0908-1042</v>
      </c>
    </row>
    <row r="947" spans="1:11" ht="15" customHeight="1" x14ac:dyDescent="0.35">
      <c r="A947">
        <f>'TI102'!A944</f>
        <v>3</v>
      </c>
      <c r="B947" s="26">
        <f>'TI102'!B944</f>
        <v>46273.697916666657</v>
      </c>
      <c r="C947">
        <f>'TI102'!C944</f>
        <v>11708083</v>
      </c>
      <c r="D947">
        <f>'TI102'!J944</f>
        <v>1</v>
      </c>
      <c r="E947">
        <f>'TI102'!Q944</f>
        <v>1</v>
      </c>
      <c r="F947" t="str">
        <f t="shared" si="84"/>
        <v>60104</v>
      </c>
      <c r="G947">
        <f t="shared" si="85"/>
        <v>224</v>
      </c>
      <c r="H947" t="str">
        <f t="shared" si="86"/>
        <v>SH0908-1042</v>
      </c>
      <c r="I947" t="str">
        <f t="shared" si="87"/>
        <v>SH0908-1042</v>
      </c>
      <c r="J947" s="34">
        <f t="shared" si="88"/>
        <v>72686</v>
      </c>
      <c r="K947" t="str">
        <f t="shared" si="89"/>
        <v>SH0908-1042</v>
      </c>
    </row>
    <row r="948" spans="1:11" ht="15" customHeight="1" x14ac:dyDescent="0.35">
      <c r="A948">
        <f>'TI102'!A945</f>
        <v>3</v>
      </c>
      <c r="B948" s="26">
        <f>'TI102'!B945</f>
        <v>46273.697916666657</v>
      </c>
      <c r="C948">
        <f>'TI102'!C945</f>
        <v>11708084</v>
      </c>
      <c r="D948">
        <f>'TI102'!J945</f>
        <v>1</v>
      </c>
      <c r="E948">
        <f>'TI102'!Q945</f>
        <v>1</v>
      </c>
      <c r="F948" t="str">
        <f t="shared" si="84"/>
        <v>60104</v>
      </c>
      <c r="G948">
        <f t="shared" si="85"/>
        <v>224</v>
      </c>
      <c r="H948" t="str">
        <f t="shared" si="86"/>
        <v>SH0908-1042</v>
      </c>
      <c r="I948" t="str">
        <f t="shared" si="87"/>
        <v>SH0908-1042</v>
      </c>
      <c r="J948" s="34">
        <f t="shared" si="88"/>
        <v>72686</v>
      </c>
      <c r="K948" t="str">
        <f t="shared" si="89"/>
        <v>SH0908-1042</v>
      </c>
    </row>
    <row r="949" spans="1:11" ht="15" customHeight="1" x14ac:dyDescent="0.35">
      <c r="A949">
        <f>'TI102'!A946</f>
        <v>3</v>
      </c>
      <c r="B949" s="26">
        <f>'TI102'!B946</f>
        <v>46273.697916666657</v>
      </c>
      <c r="C949">
        <f>'TI102'!C946</f>
        <v>11708122</v>
      </c>
      <c r="D949">
        <f>'TI102'!J946</f>
        <v>3</v>
      </c>
      <c r="E949">
        <f>'TI102'!Q946</f>
        <v>5</v>
      </c>
      <c r="F949" t="str">
        <f t="shared" si="84"/>
        <v>60135</v>
      </c>
      <c r="G949">
        <f t="shared" si="85"/>
        <v>57</v>
      </c>
      <c r="H949" t="str">
        <f t="shared" si="86"/>
        <v>SH0908-1018</v>
      </c>
      <c r="I949" t="str">
        <f t="shared" si="87"/>
        <v>SH0908-1018</v>
      </c>
      <c r="J949" s="34">
        <f t="shared" si="88"/>
        <v>72686</v>
      </c>
      <c r="K949" t="str">
        <f t="shared" si="89"/>
        <v>SH0908-1018</v>
      </c>
    </row>
    <row r="950" spans="1:11" ht="15" customHeight="1" x14ac:dyDescent="0.35">
      <c r="A950">
        <f>'TI102'!A947</f>
        <v>3</v>
      </c>
      <c r="B950" s="26">
        <f>'TI102'!B947</f>
        <v>46273.697916666657</v>
      </c>
      <c r="C950">
        <f>'TI102'!C947</f>
        <v>11708123</v>
      </c>
      <c r="D950">
        <f>'TI102'!J947</f>
        <v>3</v>
      </c>
      <c r="E950">
        <f>'TI102'!Q947</f>
        <v>1</v>
      </c>
      <c r="F950" t="str">
        <f t="shared" si="84"/>
        <v>60135</v>
      </c>
      <c r="G950">
        <f t="shared" si="85"/>
        <v>57</v>
      </c>
      <c r="H950" t="str">
        <f t="shared" si="86"/>
        <v>SH0908-1018</v>
      </c>
      <c r="I950" t="str">
        <f t="shared" si="87"/>
        <v>SH0908-1018</v>
      </c>
      <c r="J950" s="34">
        <f t="shared" si="88"/>
        <v>72686</v>
      </c>
      <c r="K950" t="str">
        <f t="shared" si="89"/>
        <v>SH0908-1018</v>
      </c>
    </row>
    <row r="951" spans="1:11" ht="15" customHeight="1" x14ac:dyDescent="0.35">
      <c r="A951">
        <f>'TI102'!A948</f>
        <v>3</v>
      </c>
      <c r="B951" s="26">
        <f>'TI102'!B948</f>
        <v>46273.697916666657</v>
      </c>
      <c r="C951">
        <f>'TI102'!C948</f>
        <v>11708127</v>
      </c>
      <c r="D951">
        <f>'TI102'!J948</f>
        <v>2</v>
      </c>
      <c r="E951">
        <f>'TI102'!Q948</f>
        <v>2</v>
      </c>
      <c r="F951" t="str">
        <f t="shared" si="84"/>
        <v>60134</v>
      </c>
      <c r="G951">
        <f t="shared" si="85"/>
        <v>127</v>
      </c>
      <c r="H951" t="str">
        <f t="shared" si="86"/>
        <v>SH0908-1033</v>
      </c>
      <c r="I951" t="str">
        <f t="shared" si="87"/>
        <v>SH0908-1033</v>
      </c>
      <c r="J951" s="34">
        <f t="shared" si="88"/>
        <v>72686</v>
      </c>
      <c r="K951" t="str">
        <f t="shared" si="89"/>
        <v>SH0908-1033</v>
      </c>
    </row>
    <row r="952" spans="1:11" ht="15" customHeight="1" x14ac:dyDescent="0.35">
      <c r="A952">
        <f>'TI102'!A949</f>
        <v>3</v>
      </c>
      <c r="B952" s="26">
        <f>'TI102'!B949</f>
        <v>46273.697916666657</v>
      </c>
      <c r="C952">
        <f>'TI102'!C949</f>
        <v>11708128</v>
      </c>
      <c r="D952">
        <f>'TI102'!J949</f>
        <v>2</v>
      </c>
      <c r="E952">
        <f>'TI102'!Q949</f>
        <v>4</v>
      </c>
      <c r="F952" t="str">
        <f t="shared" si="84"/>
        <v>60134</v>
      </c>
      <c r="G952">
        <f t="shared" si="85"/>
        <v>127</v>
      </c>
      <c r="H952" t="str">
        <f t="shared" si="86"/>
        <v>SH0908-1033</v>
      </c>
      <c r="I952" t="str">
        <f t="shared" si="87"/>
        <v>SH0908-1033</v>
      </c>
      <c r="J952" s="34">
        <f t="shared" si="88"/>
        <v>72686</v>
      </c>
      <c r="K952" t="str">
        <f t="shared" si="89"/>
        <v>SH0908-1033</v>
      </c>
    </row>
    <row r="953" spans="1:11" ht="15" customHeight="1" x14ac:dyDescent="0.35">
      <c r="A953">
        <f>'TI102'!A950</f>
        <v>3</v>
      </c>
      <c r="B953" s="26">
        <f>'TI102'!B950</f>
        <v>46273.697916666657</v>
      </c>
      <c r="C953">
        <f>'TI102'!C950</f>
        <v>11708129</v>
      </c>
      <c r="D953">
        <f>'TI102'!J950</f>
        <v>2</v>
      </c>
      <c r="E953">
        <f>'TI102'!Q950</f>
        <v>10</v>
      </c>
      <c r="F953" t="str">
        <f t="shared" si="84"/>
        <v>60134</v>
      </c>
      <c r="G953">
        <f t="shared" si="85"/>
        <v>127</v>
      </c>
      <c r="H953" t="str">
        <f t="shared" si="86"/>
        <v>SH0908-1033</v>
      </c>
      <c r="I953" t="str">
        <f t="shared" si="87"/>
        <v>SH0908-1033</v>
      </c>
      <c r="J953" s="34">
        <f t="shared" si="88"/>
        <v>72686</v>
      </c>
      <c r="K953" t="str">
        <f t="shared" si="89"/>
        <v>SH0908-1033</v>
      </c>
    </row>
    <row r="954" spans="1:11" ht="15" customHeight="1" x14ac:dyDescent="0.35">
      <c r="A954">
        <f>'TI102'!A951</f>
        <v>3</v>
      </c>
      <c r="B954" s="26">
        <f>'TI102'!B951</f>
        <v>46273.697916666657</v>
      </c>
      <c r="C954">
        <f>'TI102'!C951</f>
        <v>11708130</v>
      </c>
      <c r="D954">
        <f>'TI102'!J951</f>
        <v>2</v>
      </c>
      <c r="E954">
        <f>'TI102'!Q951</f>
        <v>10</v>
      </c>
      <c r="F954" t="str">
        <f t="shared" si="84"/>
        <v>60134</v>
      </c>
      <c r="G954">
        <f t="shared" si="85"/>
        <v>127</v>
      </c>
      <c r="H954" t="str">
        <f t="shared" si="86"/>
        <v>SH0908-1033</v>
      </c>
      <c r="I954" t="str">
        <f t="shared" si="87"/>
        <v>SH0908-1033</v>
      </c>
      <c r="J954" s="34">
        <f t="shared" si="88"/>
        <v>72686</v>
      </c>
      <c r="K954" t="str">
        <f t="shared" si="89"/>
        <v>SH0908-1033</v>
      </c>
    </row>
    <row r="955" spans="1:11" ht="15" customHeight="1" x14ac:dyDescent="0.35">
      <c r="A955">
        <f>'TI102'!A952</f>
        <v>3</v>
      </c>
      <c r="B955" s="26">
        <f>'TI102'!B952</f>
        <v>46273.697916666657</v>
      </c>
      <c r="C955">
        <f>'TI102'!C952</f>
        <v>11708136</v>
      </c>
      <c r="D955">
        <f>'TI102'!J952</f>
        <v>2</v>
      </c>
      <c r="E955">
        <f>'TI102'!Q952</f>
        <v>1</v>
      </c>
      <c r="F955" t="str">
        <f t="shared" si="84"/>
        <v>60155</v>
      </c>
      <c r="G955">
        <f t="shared" si="85"/>
        <v>226</v>
      </c>
      <c r="H955" t="str">
        <f t="shared" si="86"/>
        <v>SH0908-1042</v>
      </c>
      <c r="I955" t="str">
        <f t="shared" si="87"/>
        <v>SH0908-1042</v>
      </c>
      <c r="J955" s="34">
        <f t="shared" si="88"/>
        <v>72686</v>
      </c>
      <c r="K955" t="str">
        <f t="shared" si="89"/>
        <v>SH0908-1042</v>
      </c>
    </row>
    <row r="956" spans="1:11" ht="15" customHeight="1" x14ac:dyDescent="0.35">
      <c r="A956">
        <f>'TI102'!A953</f>
        <v>3</v>
      </c>
      <c r="B956" s="26">
        <f>'TI102'!B953</f>
        <v>46273.697916666657</v>
      </c>
      <c r="C956">
        <f>'TI102'!C953</f>
        <v>11708139</v>
      </c>
      <c r="D956">
        <f>'TI102'!J953</f>
        <v>4</v>
      </c>
      <c r="E956">
        <f>'TI102'!Q953</f>
        <v>2</v>
      </c>
      <c r="F956" t="str">
        <f t="shared" si="84"/>
        <v>60140</v>
      </c>
      <c r="G956">
        <f t="shared" si="85"/>
        <v>261</v>
      </c>
      <c r="H956" t="str">
        <f t="shared" si="86"/>
        <v>SH0908-1048</v>
      </c>
      <c r="I956" t="str">
        <f t="shared" si="87"/>
        <v>SH0908-1048</v>
      </c>
      <c r="J956" s="34">
        <f t="shared" si="88"/>
        <v>72686</v>
      </c>
      <c r="K956" t="str">
        <f t="shared" si="89"/>
        <v>SH0908-1048</v>
      </c>
    </row>
    <row r="957" spans="1:11" ht="15" customHeight="1" x14ac:dyDescent="0.35">
      <c r="A957">
        <f>'TI102'!A954</f>
        <v>3</v>
      </c>
      <c r="B957" s="26">
        <f>'TI102'!B954</f>
        <v>46273.697916666657</v>
      </c>
      <c r="C957">
        <f>'TI102'!C954</f>
        <v>11708151</v>
      </c>
      <c r="D957">
        <f>'TI102'!J954</f>
        <v>1</v>
      </c>
      <c r="E957">
        <f>'TI102'!Q954</f>
        <v>2</v>
      </c>
      <c r="F957" t="str">
        <f t="shared" si="84"/>
        <v>60140</v>
      </c>
      <c r="G957">
        <f t="shared" si="85"/>
        <v>261</v>
      </c>
      <c r="H957" t="str">
        <f t="shared" si="86"/>
        <v>SH0908-1048</v>
      </c>
      <c r="I957" t="str">
        <f t="shared" si="87"/>
        <v>SH0908-1048</v>
      </c>
      <c r="J957" s="34">
        <f t="shared" si="88"/>
        <v>72686</v>
      </c>
      <c r="K957" t="str">
        <f t="shared" si="89"/>
        <v>SH0908-1048</v>
      </c>
    </row>
    <row r="958" spans="1:11" ht="15" customHeight="1" x14ac:dyDescent="0.35">
      <c r="A958">
        <f>'TI102'!A955</f>
        <v>3</v>
      </c>
      <c r="B958" s="26">
        <f>'TI102'!B955</f>
        <v>46273.697916666657</v>
      </c>
      <c r="C958">
        <f>'TI102'!C955</f>
        <v>11708152</v>
      </c>
      <c r="D958">
        <f>'TI102'!J955</f>
        <v>1</v>
      </c>
      <c r="E958">
        <f>'TI102'!Q955</f>
        <v>1</v>
      </c>
      <c r="F958" t="str">
        <f t="shared" si="84"/>
        <v>60140</v>
      </c>
      <c r="G958">
        <f t="shared" si="85"/>
        <v>261</v>
      </c>
      <c r="H958" t="str">
        <f t="shared" si="86"/>
        <v>SH0908-1048</v>
      </c>
      <c r="I958" t="str">
        <f t="shared" si="87"/>
        <v>SH0908-1048</v>
      </c>
      <c r="J958" s="34">
        <f t="shared" si="88"/>
        <v>72686</v>
      </c>
      <c r="K958" t="str">
        <f t="shared" si="89"/>
        <v>SH0908-1048</v>
      </c>
    </row>
    <row r="959" spans="1:11" ht="15" customHeight="1" x14ac:dyDescent="0.35">
      <c r="A959">
        <f>'TI102'!A956</f>
        <v>3</v>
      </c>
      <c r="B959" s="26">
        <f>'TI102'!B956</f>
        <v>46273.697916666657</v>
      </c>
      <c r="C959">
        <f>'TI102'!C956</f>
        <v>11708153</v>
      </c>
      <c r="D959">
        <f>'TI102'!J956</f>
        <v>1</v>
      </c>
      <c r="E959">
        <f>'TI102'!Q956</f>
        <v>1</v>
      </c>
      <c r="F959" t="str">
        <f t="shared" si="84"/>
        <v>60140</v>
      </c>
      <c r="G959">
        <f t="shared" si="85"/>
        <v>261</v>
      </c>
      <c r="H959" t="str">
        <f t="shared" si="86"/>
        <v>SH0908-1048</v>
      </c>
      <c r="I959" t="str">
        <f t="shared" si="87"/>
        <v>SH0908-1048</v>
      </c>
      <c r="J959" s="34">
        <f t="shared" si="88"/>
        <v>72686</v>
      </c>
      <c r="K959" t="str">
        <f t="shared" si="89"/>
        <v>SH0908-1048</v>
      </c>
    </row>
    <row r="960" spans="1:11" ht="15" customHeight="1" x14ac:dyDescent="0.35">
      <c r="A960">
        <f>'TI102'!A957</f>
        <v>3</v>
      </c>
      <c r="B960" s="26">
        <f>'TI102'!B957</f>
        <v>46273.697916666657</v>
      </c>
      <c r="C960">
        <f>'TI102'!C957</f>
        <v>11708154</v>
      </c>
      <c r="D960">
        <f>'TI102'!J957</f>
        <v>1</v>
      </c>
      <c r="E960">
        <f>'TI102'!Q957</f>
        <v>1</v>
      </c>
      <c r="F960" t="str">
        <f t="shared" si="84"/>
        <v>60140</v>
      </c>
      <c r="G960">
        <f t="shared" si="85"/>
        <v>261</v>
      </c>
      <c r="H960" t="str">
        <f t="shared" si="86"/>
        <v>SH0908-1048</v>
      </c>
      <c r="I960" t="str">
        <f t="shared" si="87"/>
        <v>SH0908-1048</v>
      </c>
      <c r="J960" s="34">
        <f t="shared" si="88"/>
        <v>72686</v>
      </c>
      <c r="K960" t="str">
        <f t="shared" si="89"/>
        <v>SH0908-1048</v>
      </c>
    </row>
    <row r="961" spans="1:11" ht="15" customHeight="1" x14ac:dyDescent="0.35">
      <c r="A961">
        <f>'TI102'!A958</f>
        <v>3</v>
      </c>
      <c r="B961" s="26">
        <f>'TI102'!B958</f>
        <v>46273.697916666657</v>
      </c>
      <c r="C961">
        <f>'TI102'!C958</f>
        <v>11708162</v>
      </c>
      <c r="D961">
        <f>'TI102'!J958</f>
        <v>4</v>
      </c>
      <c r="E961">
        <f>'TI102'!Q958</f>
        <v>1</v>
      </c>
      <c r="F961" t="str">
        <f t="shared" si="84"/>
        <v>60179</v>
      </c>
      <c r="G961">
        <f t="shared" si="85"/>
        <v>227</v>
      </c>
      <c r="H961" t="str">
        <f t="shared" si="86"/>
        <v>SH0908-1042</v>
      </c>
      <c r="I961" t="str">
        <f t="shared" si="87"/>
        <v>SH0908-1042</v>
      </c>
      <c r="J961" s="34">
        <f t="shared" si="88"/>
        <v>72686</v>
      </c>
      <c r="K961" t="str">
        <f t="shared" si="89"/>
        <v>SH0908-1042</v>
      </c>
    </row>
    <row r="962" spans="1:11" ht="15" customHeight="1" x14ac:dyDescent="0.35">
      <c r="A962">
        <f>'TI102'!A959</f>
        <v>3</v>
      </c>
      <c r="B962" s="26">
        <f>'TI102'!B959</f>
        <v>46273.697916666657</v>
      </c>
      <c r="C962">
        <f>'TI102'!C959</f>
        <v>11708163</v>
      </c>
      <c r="D962">
        <f>'TI102'!J959</f>
        <v>4</v>
      </c>
      <c r="E962">
        <f>'TI102'!Q959</f>
        <v>1</v>
      </c>
      <c r="F962" t="str">
        <f t="shared" si="84"/>
        <v>60179</v>
      </c>
      <c r="G962">
        <f t="shared" si="85"/>
        <v>227</v>
      </c>
      <c r="H962" t="str">
        <f t="shared" si="86"/>
        <v>SH0908-1042</v>
      </c>
      <c r="I962" t="str">
        <f t="shared" si="87"/>
        <v>SH0908-1042</v>
      </c>
      <c r="J962" s="34">
        <f t="shared" si="88"/>
        <v>72686</v>
      </c>
      <c r="K962" t="str">
        <f t="shared" si="89"/>
        <v>SH0908-1042</v>
      </c>
    </row>
    <row r="963" spans="1:11" ht="15" customHeight="1" x14ac:dyDescent="0.35">
      <c r="A963">
        <f>'TI102'!A960</f>
        <v>3</v>
      </c>
      <c r="B963" s="26">
        <f>'TI102'!B960</f>
        <v>46273.697916666657</v>
      </c>
      <c r="C963">
        <f>'TI102'!C960</f>
        <v>11708164</v>
      </c>
      <c r="D963">
        <f>'TI102'!J960</f>
        <v>4</v>
      </c>
      <c r="E963">
        <f>'TI102'!Q960</f>
        <v>1</v>
      </c>
      <c r="F963" t="str">
        <f t="shared" si="84"/>
        <v>60179</v>
      </c>
      <c r="G963">
        <f t="shared" si="85"/>
        <v>227</v>
      </c>
      <c r="H963" t="str">
        <f t="shared" si="86"/>
        <v>SH0908-1042</v>
      </c>
      <c r="I963" t="str">
        <f t="shared" si="87"/>
        <v>SH0908-1042</v>
      </c>
      <c r="J963" s="34">
        <f t="shared" si="88"/>
        <v>72686</v>
      </c>
      <c r="K963" t="str">
        <f t="shared" si="89"/>
        <v>SH0908-1042</v>
      </c>
    </row>
    <row r="964" spans="1:11" ht="15" customHeight="1" x14ac:dyDescent="0.35">
      <c r="A964">
        <f>'TI102'!A961</f>
        <v>3</v>
      </c>
      <c r="B964" s="26">
        <f>'TI102'!B961</f>
        <v>46273.697916666657</v>
      </c>
      <c r="C964">
        <f>'TI102'!C961</f>
        <v>11708165</v>
      </c>
      <c r="D964">
        <f>'TI102'!J961</f>
        <v>4</v>
      </c>
      <c r="E964">
        <f>'TI102'!Q961</f>
        <v>1</v>
      </c>
      <c r="F964" t="str">
        <f t="shared" si="84"/>
        <v>60179</v>
      </c>
      <c r="G964">
        <f t="shared" si="85"/>
        <v>227</v>
      </c>
      <c r="H964" t="str">
        <f t="shared" si="86"/>
        <v>SH0908-1042</v>
      </c>
      <c r="I964" t="str">
        <f t="shared" si="87"/>
        <v>SH0908-1042</v>
      </c>
      <c r="J964" s="34">
        <f t="shared" si="88"/>
        <v>72686</v>
      </c>
      <c r="K964" t="str">
        <f t="shared" si="89"/>
        <v>SH0908-1042</v>
      </c>
    </row>
    <row r="965" spans="1:11" ht="15" customHeight="1" x14ac:dyDescent="0.35">
      <c r="A965">
        <f>'TI102'!A962</f>
        <v>3</v>
      </c>
      <c r="B965" s="26">
        <f>'TI102'!B962</f>
        <v>46273.697916666657</v>
      </c>
      <c r="C965">
        <f>'TI102'!C962</f>
        <v>11708186</v>
      </c>
      <c r="D965">
        <f>'TI102'!J962</f>
        <v>2</v>
      </c>
      <c r="E965">
        <f>'TI102'!Q962</f>
        <v>1</v>
      </c>
      <c r="F965" t="str">
        <f t="shared" si="84"/>
        <v>60176</v>
      </c>
      <c r="G965">
        <f t="shared" si="85"/>
        <v>228</v>
      </c>
      <c r="H965" t="str">
        <f t="shared" si="86"/>
        <v>SH0908-1042</v>
      </c>
      <c r="I965" t="str">
        <f t="shared" si="87"/>
        <v>SH0908-1042</v>
      </c>
      <c r="J965" s="34">
        <f t="shared" si="88"/>
        <v>72686</v>
      </c>
      <c r="K965" t="str">
        <f t="shared" si="89"/>
        <v>SH0908-1042</v>
      </c>
    </row>
    <row r="966" spans="1:11" ht="15" customHeight="1" x14ac:dyDescent="0.35">
      <c r="A966">
        <f>'TI102'!A963</f>
        <v>3</v>
      </c>
      <c r="B966" s="26">
        <f>'TI102'!B963</f>
        <v>46273.697916666657</v>
      </c>
      <c r="C966">
        <f>'TI102'!C963</f>
        <v>11708187</v>
      </c>
      <c r="D966">
        <f>'TI102'!J963</f>
        <v>2</v>
      </c>
      <c r="E966">
        <f>'TI102'!Q963</f>
        <v>2</v>
      </c>
      <c r="F966" t="str">
        <f t="shared" ref="F966:F1029" si="90">INDEX(OM_ORDER,MATCH(C966,OM_TID,0))</f>
        <v>60176</v>
      </c>
      <c r="G966">
        <f t="shared" ref="G966:G1029" si="91">MATCH(F966,OR_ID,0)</f>
        <v>228</v>
      </c>
      <c r="H966" t="str">
        <f t="shared" ref="H966:H1029" si="92">INDEX(OR_ORIG,G966)</f>
        <v>SH0908-1042</v>
      </c>
      <c r="I966" t="str">
        <f t="shared" ref="I966:I1029" si="93">INDEX(OR_SHIP,G966)</f>
        <v>SH0908-1042</v>
      </c>
      <c r="J966" s="34">
        <f t="shared" ref="J966:J1029" si="94">IF(INDEX(OR_MOVED,G966)="",DATE(2099,1,1),INDEX(OR_MOVED,G966))</f>
        <v>72686</v>
      </c>
      <c r="K966" t="str">
        <f t="shared" ref="K966:K1029" si="95">IF(B966&gt;=J966,I966,H966)</f>
        <v>SH0908-1042</v>
      </c>
    </row>
    <row r="967" spans="1:11" ht="15" customHeight="1" x14ac:dyDescent="0.35">
      <c r="A967">
        <f>'TI102'!A964</f>
        <v>3</v>
      </c>
      <c r="B967" s="26">
        <f>'TI102'!B964</f>
        <v>46273.697916666657</v>
      </c>
      <c r="C967">
        <f>'TI102'!C964</f>
        <v>11708188</v>
      </c>
      <c r="D967">
        <f>'TI102'!J964</f>
        <v>2</v>
      </c>
      <c r="E967">
        <f>'TI102'!Q964</f>
        <v>2</v>
      </c>
      <c r="F967" t="str">
        <f t="shared" si="90"/>
        <v>60176</v>
      </c>
      <c r="G967">
        <f t="shared" si="91"/>
        <v>228</v>
      </c>
      <c r="H967" t="str">
        <f t="shared" si="92"/>
        <v>SH0908-1042</v>
      </c>
      <c r="I967" t="str">
        <f t="shared" si="93"/>
        <v>SH0908-1042</v>
      </c>
      <c r="J967" s="34">
        <f t="shared" si="94"/>
        <v>72686</v>
      </c>
      <c r="K967" t="str">
        <f t="shared" si="95"/>
        <v>SH0908-1042</v>
      </c>
    </row>
    <row r="968" spans="1:11" ht="15" customHeight="1" x14ac:dyDescent="0.35">
      <c r="A968">
        <f>'TI102'!A965</f>
        <v>3</v>
      </c>
      <c r="B968" s="26">
        <f>'TI102'!B965</f>
        <v>46273.697916666657</v>
      </c>
      <c r="C968">
        <f>'TI102'!C965</f>
        <v>11708189</v>
      </c>
      <c r="D968">
        <f>'TI102'!J965</f>
        <v>1</v>
      </c>
      <c r="E968">
        <f>'TI102'!Q965</f>
        <v>1</v>
      </c>
      <c r="F968" t="str">
        <f t="shared" si="90"/>
        <v>60179</v>
      </c>
      <c r="G968">
        <f t="shared" si="91"/>
        <v>227</v>
      </c>
      <c r="H968" t="str">
        <f t="shared" si="92"/>
        <v>SH0908-1042</v>
      </c>
      <c r="I968" t="str">
        <f t="shared" si="93"/>
        <v>SH0908-1042</v>
      </c>
      <c r="J968" s="34">
        <f t="shared" si="94"/>
        <v>72686</v>
      </c>
      <c r="K968" t="str">
        <f t="shared" si="95"/>
        <v>SH0908-1042</v>
      </c>
    </row>
    <row r="969" spans="1:11" ht="15" customHeight="1" x14ac:dyDescent="0.35">
      <c r="A969">
        <f>'TI102'!A966</f>
        <v>3</v>
      </c>
      <c r="B969" s="26">
        <f>'TI102'!B966</f>
        <v>46273.697916666657</v>
      </c>
      <c r="C969">
        <f>'TI102'!C966</f>
        <v>11708190</v>
      </c>
      <c r="D969">
        <f>'TI102'!J966</f>
        <v>1</v>
      </c>
      <c r="E969">
        <f>'TI102'!Q966</f>
        <v>1</v>
      </c>
      <c r="F969" t="str">
        <f t="shared" si="90"/>
        <v>60179</v>
      </c>
      <c r="G969">
        <f t="shared" si="91"/>
        <v>227</v>
      </c>
      <c r="H969" t="str">
        <f t="shared" si="92"/>
        <v>SH0908-1042</v>
      </c>
      <c r="I969" t="str">
        <f t="shared" si="93"/>
        <v>SH0908-1042</v>
      </c>
      <c r="J969" s="34">
        <f t="shared" si="94"/>
        <v>72686</v>
      </c>
      <c r="K969" t="str">
        <f t="shared" si="95"/>
        <v>SH0908-1042</v>
      </c>
    </row>
    <row r="970" spans="1:11" ht="15" customHeight="1" x14ac:dyDescent="0.35">
      <c r="A970">
        <f>'TI102'!A967</f>
        <v>3</v>
      </c>
      <c r="B970" s="26">
        <f>'TI102'!B967</f>
        <v>46273.697916666657</v>
      </c>
      <c r="C970">
        <f>'TI102'!C967</f>
        <v>11708191</v>
      </c>
      <c r="D970">
        <f>'TI102'!J967</f>
        <v>1</v>
      </c>
      <c r="E970">
        <f>'TI102'!Q967</f>
        <v>2</v>
      </c>
      <c r="F970" t="str">
        <f t="shared" si="90"/>
        <v>60179</v>
      </c>
      <c r="G970">
        <f t="shared" si="91"/>
        <v>227</v>
      </c>
      <c r="H970" t="str">
        <f t="shared" si="92"/>
        <v>SH0908-1042</v>
      </c>
      <c r="I970" t="str">
        <f t="shared" si="93"/>
        <v>SH0908-1042</v>
      </c>
      <c r="J970" s="34">
        <f t="shared" si="94"/>
        <v>72686</v>
      </c>
      <c r="K970" t="str">
        <f t="shared" si="95"/>
        <v>SH0908-1042</v>
      </c>
    </row>
    <row r="971" spans="1:11" ht="15" customHeight="1" x14ac:dyDescent="0.35">
      <c r="A971">
        <f>'TI102'!A968</f>
        <v>3</v>
      </c>
      <c r="B971" s="26">
        <f>'TI102'!B968</f>
        <v>46273.697916666657</v>
      </c>
      <c r="C971">
        <f>'TI102'!C968</f>
        <v>11708192</v>
      </c>
      <c r="D971">
        <f>'TI102'!J968</f>
        <v>1</v>
      </c>
      <c r="E971">
        <f>'TI102'!Q968</f>
        <v>2</v>
      </c>
      <c r="F971" t="str">
        <f t="shared" si="90"/>
        <v>60179</v>
      </c>
      <c r="G971">
        <f t="shared" si="91"/>
        <v>227</v>
      </c>
      <c r="H971" t="str">
        <f t="shared" si="92"/>
        <v>SH0908-1042</v>
      </c>
      <c r="I971" t="str">
        <f t="shared" si="93"/>
        <v>SH0908-1042</v>
      </c>
      <c r="J971" s="34">
        <f t="shared" si="94"/>
        <v>72686</v>
      </c>
      <c r="K971" t="str">
        <f t="shared" si="95"/>
        <v>SH0908-1042</v>
      </c>
    </row>
    <row r="972" spans="1:11" ht="15" customHeight="1" x14ac:dyDescent="0.35">
      <c r="A972">
        <f>'TI102'!A969</f>
        <v>3</v>
      </c>
      <c r="B972" s="26">
        <f>'TI102'!B969</f>
        <v>46273.697916666657</v>
      </c>
      <c r="C972">
        <f>'TI102'!C969</f>
        <v>11708193</v>
      </c>
      <c r="D972">
        <f>'TI102'!J969</f>
        <v>1</v>
      </c>
      <c r="E972">
        <f>'TI102'!Q969</f>
        <v>1</v>
      </c>
      <c r="F972" t="str">
        <f t="shared" si="90"/>
        <v>60179</v>
      </c>
      <c r="G972">
        <f t="shared" si="91"/>
        <v>227</v>
      </c>
      <c r="H972" t="str">
        <f t="shared" si="92"/>
        <v>SH0908-1042</v>
      </c>
      <c r="I972" t="str">
        <f t="shared" si="93"/>
        <v>SH0908-1042</v>
      </c>
      <c r="J972" s="34">
        <f t="shared" si="94"/>
        <v>72686</v>
      </c>
      <c r="K972" t="str">
        <f t="shared" si="95"/>
        <v>SH0908-1042</v>
      </c>
    </row>
    <row r="973" spans="1:11" ht="15" customHeight="1" x14ac:dyDescent="0.35">
      <c r="A973">
        <f>'TI102'!A970</f>
        <v>3</v>
      </c>
      <c r="B973" s="26">
        <f>'TI102'!B970</f>
        <v>46273.697916666657</v>
      </c>
      <c r="C973">
        <f>'TI102'!C970</f>
        <v>11708194</v>
      </c>
      <c r="D973">
        <f>'TI102'!J970</f>
        <v>1</v>
      </c>
      <c r="E973">
        <f>'TI102'!Q970</f>
        <v>1</v>
      </c>
      <c r="F973" t="str">
        <f t="shared" si="90"/>
        <v>60179</v>
      </c>
      <c r="G973">
        <f t="shared" si="91"/>
        <v>227</v>
      </c>
      <c r="H973" t="str">
        <f t="shared" si="92"/>
        <v>SH0908-1042</v>
      </c>
      <c r="I973" t="str">
        <f t="shared" si="93"/>
        <v>SH0908-1042</v>
      </c>
      <c r="J973" s="34">
        <f t="shared" si="94"/>
        <v>72686</v>
      </c>
      <c r="K973" t="str">
        <f t="shared" si="95"/>
        <v>SH0908-1042</v>
      </c>
    </row>
    <row r="974" spans="1:11" ht="15" customHeight="1" x14ac:dyDescent="0.35">
      <c r="A974">
        <f>'TI102'!A971</f>
        <v>3</v>
      </c>
      <c r="B974" s="26">
        <f>'TI102'!B971</f>
        <v>46273.697916666657</v>
      </c>
      <c r="C974">
        <f>'TI102'!C971</f>
        <v>11708210</v>
      </c>
      <c r="D974">
        <f>'TI102'!J971</f>
        <v>2</v>
      </c>
      <c r="E974">
        <f>'TI102'!Q971</f>
        <v>9</v>
      </c>
      <c r="F974" t="str">
        <f t="shared" si="90"/>
        <v>60180</v>
      </c>
      <c r="G974">
        <f t="shared" si="91"/>
        <v>412</v>
      </c>
      <c r="H974" t="str">
        <f t="shared" si="92"/>
        <v>SH0908-1981</v>
      </c>
      <c r="I974" t="str">
        <f t="shared" si="93"/>
        <v>SH0908-1981</v>
      </c>
      <c r="J974" s="34">
        <f t="shared" si="94"/>
        <v>72686</v>
      </c>
      <c r="K974" t="str">
        <f t="shared" si="95"/>
        <v>SH0908-1981</v>
      </c>
    </row>
    <row r="975" spans="1:11" ht="15" customHeight="1" x14ac:dyDescent="0.35">
      <c r="A975">
        <f>'TI102'!A972</f>
        <v>3</v>
      </c>
      <c r="B975" s="26">
        <f>'TI102'!B972</f>
        <v>46273.697916666657</v>
      </c>
      <c r="C975">
        <f>'TI102'!C972</f>
        <v>11708211</v>
      </c>
      <c r="D975">
        <f>'TI102'!J972</f>
        <v>2</v>
      </c>
      <c r="E975">
        <f>'TI102'!Q972</f>
        <v>9</v>
      </c>
      <c r="F975" t="str">
        <f t="shared" si="90"/>
        <v>60180</v>
      </c>
      <c r="G975">
        <f t="shared" si="91"/>
        <v>412</v>
      </c>
      <c r="H975" t="str">
        <f t="shared" si="92"/>
        <v>SH0908-1981</v>
      </c>
      <c r="I975" t="str">
        <f t="shared" si="93"/>
        <v>SH0908-1981</v>
      </c>
      <c r="J975" s="34">
        <f t="shared" si="94"/>
        <v>72686</v>
      </c>
      <c r="K975" t="str">
        <f t="shared" si="95"/>
        <v>SH0908-1981</v>
      </c>
    </row>
    <row r="976" spans="1:11" ht="15" customHeight="1" x14ac:dyDescent="0.35">
      <c r="A976">
        <f>'TI102'!A973</f>
        <v>3</v>
      </c>
      <c r="B976" s="26">
        <f>'TI102'!B973</f>
        <v>46273.697916666657</v>
      </c>
      <c r="C976">
        <f>'TI102'!C973</f>
        <v>11708212</v>
      </c>
      <c r="D976">
        <f>'TI102'!J973</f>
        <v>2</v>
      </c>
      <c r="E976">
        <f>'TI102'!Q973</f>
        <v>8</v>
      </c>
      <c r="F976" t="str">
        <f t="shared" si="90"/>
        <v>60180</v>
      </c>
      <c r="G976">
        <f t="shared" si="91"/>
        <v>412</v>
      </c>
      <c r="H976" t="str">
        <f t="shared" si="92"/>
        <v>SH0908-1981</v>
      </c>
      <c r="I976" t="str">
        <f t="shared" si="93"/>
        <v>SH0908-1981</v>
      </c>
      <c r="J976" s="34">
        <f t="shared" si="94"/>
        <v>72686</v>
      </c>
      <c r="K976" t="str">
        <f t="shared" si="95"/>
        <v>SH0908-1981</v>
      </c>
    </row>
    <row r="977" spans="1:11" ht="15" customHeight="1" x14ac:dyDescent="0.35">
      <c r="A977">
        <f>'TI102'!A974</f>
        <v>3</v>
      </c>
      <c r="B977" s="26">
        <f>'TI102'!B974</f>
        <v>46273.697916666657</v>
      </c>
      <c r="C977">
        <f>'TI102'!C974</f>
        <v>11708223</v>
      </c>
      <c r="D977">
        <f>'TI102'!J974</f>
        <v>3</v>
      </c>
      <c r="E977">
        <f>'TI102'!Q974</f>
        <v>1</v>
      </c>
      <c r="F977" t="str">
        <f t="shared" si="90"/>
        <v>60203</v>
      </c>
      <c r="G977">
        <f t="shared" si="91"/>
        <v>66</v>
      </c>
      <c r="H977" t="str">
        <f t="shared" si="92"/>
        <v>SH0908-1019</v>
      </c>
      <c r="I977" t="str">
        <f t="shared" si="93"/>
        <v>SH0908-1019</v>
      </c>
      <c r="J977" s="34">
        <f t="shared" si="94"/>
        <v>72686</v>
      </c>
      <c r="K977" t="str">
        <f t="shared" si="95"/>
        <v>SH0908-1019</v>
      </c>
    </row>
    <row r="978" spans="1:11" ht="15" customHeight="1" x14ac:dyDescent="0.35">
      <c r="A978">
        <f>'TI102'!A975</f>
        <v>3</v>
      </c>
      <c r="B978" s="26">
        <f>'TI102'!B975</f>
        <v>46273.697916666657</v>
      </c>
      <c r="C978">
        <f>'TI102'!C975</f>
        <v>11708224</v>
      </c>
      <c r="D978">
        <f>'TI102'!J975</f>
        <v>4</v>
      </c>
      <c r="E978">
        <f>'TI102'!Q975</f>
        <v>1</v>
      </c>
      <c r="F978" t="str">
        <f t="shared" si="90"/>
        <v>60207</v>
      </c>
      <c r="G978">
        <f t="shared" si="91"/>
        <v>229</v>
      </c>
      <c r="H978" t="str">
        <f t="shared" si="92"/>
        <v>SH0908-1042</v>
      </c>
      <c r="I978" t="str">
        <f t="shared" si="93"/>
        <v>SH0908-1042</v>
      </c>
      <c r="J978" s="34">
        <f t="shared" si="94"/>
        <v>72686</v>
      </c>
      <c r="K978" t="str">
        <f t="shared" si="95"/>
        <v>SH0908-1042</v>
      </c>
    </row>
    <row r="979" spans="1:11" ht="15" customHeight="1" x14ac:dyDescent="0.35">
      <c r="A979">
        <f>'TI102'!A976</f>
        <v>3</v>
      </c>
      <c r="B979" s="26">
        <f>'TI102'!B976</f>
        <v>46273.697916666657</v>
      </c>
      <c r="C979">
        <f>'TI102'!C976</f>
        <v>11708239</v>
      </c>
      <c r="D979">
        <f>'TI102'!J976</f>
        <v>1</v>
      </c>
      <c r="E979">
        <f>'TI102'!Q976</f>
        <v>2</v>
      </c>
      <c r="F979" t="str">
        <f t="shared" si="90"/>
        <v>60207</v>
      </c>
      <c r="G979">
        <f t="shared" si="91"/>
        <v>229</v>
      </c>
      <c r="H979" t="str">
        <f t="shared" si="92"/>
        <v>SH0908-1042</v>
      </c>
      <c r="I979" t="str">
        <f t="shared" si="93"/>
        <v>SH0908-1042</v>
      </c>
      <c r="J979" s="34">
        <f t="shared" si="94"/>
        <v>72686</v>
      </c>
      <c r="K979" t="str">
        <f t="shared" si="95"/>
        <v>SH0908-1042</v>
      </c>
    </row>
    <row r="980" spans="1:11" ht="15" customHeight="1" x14ac:dyDescent="0.35">
      <c r="A980">
        <f>'TI102'!A977</f>
        <v>3</v>
      </c>
      <c r="B980" s="26">
        <f>'TI102'!B977</f>
        <v>46273.697916666657</v>
      </c>
      <c r="C980">
        <f>'TI102'!C977</f>
        <v>11708240</v>
      </c>
      <c r="D980">
        <f>'TI102'!J977</f>
        <v>1</v>
      </c>
      <c r="E980">
        <f>'TI102'!Q977</f>
        <v>2</v>
      </c>
      <c r="F980" t="str">
        <f t="shared" si="90"/>
        <v>60207</v>
      </c>
      <c r="G980">
        <f t="shared" si="91"/>
        <v>229</v>
      </c>
      <c r="H980" t="str">
        <f t="shared" si="92"/>
        <v>SH0908-1042</v>
      </c>
      <c r="I980" t="str">
        <f t="shared" si="93"/>
        <v>SH0908-1042</v>
      </c>
      <c r="J980" s="34">
        <f t="shared" si="94"/>
        <v>72686</v>
      </c>
      <c r="K980" t="str">
        <f t="shared" si="95"/>
        <v>SH0908-1042</v>
      </c>
    </row>
    <row r="981" spans="1:11" ht="15" customHeight="1" x14ac:dyDescent="0.35">
      <c r="A981">
        <f>'TI102'!A978</f>
        <v>3</v>
      </c>
      <c r="B981" s="26">
        <f>'TI102'!B978</f>
        <v>46273.697916666657</v>
      </c>
      <c r="C981">
        <f>'TI102'!C978</f>
        <v>11708241</v>
      </c>
      <c r="D981">
        <f>'TI102'!J978</f>
        <v>1</v>
      </c>
      <c r="E981">
        <f>'TI102'!Q978</f>
        <v>1</v>
      </c>
      <c r="F981" t="str">
        <f t="shared" si="90"/>
        <v>60207</v>
      </c>
      <c r="G981">
        <f t="shared" si="91"/>
        <v>229</v>
      </c>
      <c r="H981" t="str">
        <f t="shared" si="92"/>
        <v>SH0908-1042</v>
      </c>
      <c r="I981" t="str">
        <f t="shared" si="93"/>
        <v>SH0908-1042</v>
      </c>
      <c r="J981" s="34">
        <f t="shared" si="94"/>
        <v>72686</v>
      </c>
      <c r="K981" t="str">
        <f t="shared" si="95"/>
        <v>SH0908-1042</v>
      </c>
    </row>
    <row r="982" spans="1:11" ht="15" customHeight="1" x14ac:dyDescent="0.35">
      <c r="A982">
        <f>'TI102'!A979</f>
        <v>3</v>
      </c>
      <c r="B982" s="26">
        <f>'TI102'!B979</f>
        <v>46273.697916666657</v>
      </c>
      <c r="C982">
        <f>'TI102'!C979</f>
        <v>11708242</v>
      </c>
      <c r="D982">
        <f>'TI102'!J979</f>
        <v>1</v>
      </c>
      <c r="E982">
        <f>'TI102'!Q979</f>
        <v>1</v>
      </c>
      <c r="F982" t="str">
        <f t="shared" si="90"/>
        <v>60207</v>
      </c>
      <c r="G982">
        <f t="shared" si="91"/>
        <v>229</v>
      </c>
      <c r="H982" t="str">
        <f t="shared" si="92"/>
        <v>SH0908-1042</v>
      </c>
      <c r="I982" t="str">
        <f t="shared" si="93"/>
        <v>SH0908-1042</v>
      </c>
      <c r="J982" s="34">
        <f t="shared" si="94"/>
        <v>72686</v>
      </c>
      <c r="K982" t="str">
        <f t="shared" si="95"/>
        <v>SH0908-1042</v>
      </c>
    </row>
    <row r="983" spans="1:11" ht="15" customHeight="1" x14ac:dyDescent="0.35">
      <c r="A983">
        <f>'TI102'!A980</f>
        <v>3</v>
      </c>
      <c r="B983" s="26">
        <f>'TI102'!B980</f>
        <v>46273.697916666657</v>
      </c>
      <c r="C983">
        <f>'TI102'!C980</f>
        <v>11708243</v>
      </c>
      <c r="D983">
        <f>'TI102'!J980</f>
        <v>1</v>
      </c>
      <c r="E983">
        <f>'TI102'!Q980</f>
        <v>6</v>
      </c>
      <c r="F983" t="str">
        <f t="shared" si="90"/>
        <v>60207</v>
      </c>
      <c r="G983">
        <f t="shared" si="91"/>
        <v>229</v>
      </c>
      <c r="H983" t="str">
        <f t="shared" si="92"/>
        <v>SH0908-1042</v>
      </c>
      <c r="I983" t="str">
        <f t="shared" si="93"/>
        <v>SH0908-1042</v>
      </c>
      <c r="J983" s="34">
        <f t="shared" si="94"/>
        <v>72686</v>
      </c>
      <c r="K983" t="str">
        <f t="shared" si="95"/>
        <v>SH0908-1042</v>
      </c>
    </row>
    <row r="984" spans="1:11" ht="15" customHeight="1" x14ac:dyDescent="0.35">
      <c r="A984">
        <f>'TI102'!A981</f>
        <v>3</v>
      </c>
      <c r="B984" s="26">
        <f>'TI102'!B981</f>
        <v>46273.697916666657</v>
      </c>
      <c r="C984">
        <f>'TI102'!C981</f>
        <v>11708244</v>
      </c>
      <c r="D984">
        <f>'TI102'!J981</f>
        <v>1</v>
      </c>
      <c r="E984">
        <f>'TI102'!Q981</f>
        <v>1</v>
      </c>
      <c r="F984" t="str">
        <f t="shared" si="90"/>
        <v>60207</v>
      </c>
      <c r="G984">
        <f t="shared" si="91"/>
        <v>229</v>
      </c>
      <c r="H984" t="str">
        <f t="shared" si="92"/>
        <v>SH0908-1042</v>
      </c>
      <c r="I984" t="str">
        <f t="shared" si="93"/>
        <v>SH0908-1042</v>
      </c>
      <c r="J984" s="34">
        <f t="shared" si="94"/>
        <v>72686</v>
      </c>
      <c r="K984" t="str">
        <f t="shared" si="95"/>
        <v>SH0908-1042</v>
      </c>
    </row>
    <row r="985" spans="1:11" ht="15" customHeight="1" x14ac:dyDescent="0.35">
      <c r="A985">
        <f>'TI102'!A982</f>
        <v>3</v>
      </c>
      <c r="B985" s="26">
        <f>'TI102'!B982</f>
        <v>46273.697916666657</v>
      </c>
      <c r="C985">
        <f>'TI102'!C982</f>
        <v>11708253</v>
      </c>
      <c r="D985">
        <f>'TI102'!J982</f>
        <v>4</v>
      </c>
      <c r="E985">
        <f>'TI102'!Q982</f>
        <v>1</v>
      </c>
      <c r="F985" t="str">
        <f t="shared" si="90"/>
        <v>60200</v>
      </c>
      <c r="G985">
        <f t="shared" si="91"/>
        <v>67</v>
      </c>
      <c r="H985" t="str">
        <f t="shared" si="92"/>
        <v>SH0908-1019</v>
      </c>
      <c r="I985" t="str">
        <f t="shared" si="93"/>
        <v>SH0908-1019</v>
      </c>
      <c r="J985" s="34">
        <f t="shared" si="94"/>
        <v>72686</v>
      </c>
      <c r="K985" t="str">
        <f t="shared" si="95"/>
        <v>SH0908-1019</v>
      </c>
    </row>
    <row r="986" spans="1:11" ht="15" customHeight="1" x14ac:dyDescent="0.35">
      <c r="A986">
        <f>'TI102'!A983</f>
        <v>3</v>
      </c>
      <c r="B986" s="26">
        <f>'TI102'!B983</f>
        <v>46273.697916666657</v>
      </c>
      <c r="C986">
        <f>'TI102'!C983</f>
        <v>11708266</v>
      </c>
      <c r="D986">
        <f>'TI102'!J983</f>
        <v>1</v>
      </c>
      <c r="E986">
        <f>'TI102'!Q983</f>
        <v>2</v>
      </c>
      <c r="F986" t="str">
        <f t="shared" si="90"/>
        <v>60200</v>
      </c>
      <c r="G986">
        <f t="shared" si="91"/>
        <v>67</v>
      </c>
      <c r="H986" t="str">
        <f t="shared" si="92"/>
        <v>SH0908-1019</v>
      </c>
      <c r="I986" t="str">
        <f t="shared" si="93"/>
        <v>SH0908-1019</v>
      </c>
      <c r="J986" s="34">
        <f t="shared" si="94"/>
        <v>72686</v>
      </c>
      <c r="K986" t="str">
        <f t="shared" si="95"/>
        <v>SH0908-1019</v>
      </c>
    </row>
    <row r="987" spans="1:11" ht="15" customHeight="1" x14ac:dyDescent="0.35">
      <c r="A987">
        <f>'TI102'!A984</f>
        <v>3</v>
      </c>
      <c r="B987" s="26">
        <f>'TI102'!B984</f>
        <v>46273.697916666657</v>
      </c>
      <c r="C987">
        <f>'TI102'!C984</f>
        <v>11708267</v>
      </c>
      <c r="D987">
        <f>'TI102'!J984</f>
        <v>2</v>
      </c>
      <c r="E987">
        <f>'TI102'!Q984</f>
        <v>1</v>
      </c>
      <c r="F987" t="str">
        <f t="shared" si="90"/>
        <v>60200</v>
      </c>
      <c r="G987">
        <f t="shared" si="91"/>
        <v>67</v>
      </c>
      <c r="H987" t="str">
        <f t="shared" si="92"/>
        <v>SH0908-1019</v>
      </c>
      <c r="I987" t="str">
        <f t="shared" si="93"/>
        <v>SH0908-1019</v>
      </c>
      <c r="J987" s="34">
        <f t="shared" si="94"/>
        <v>72686</v>
      </c>
      <c r="K987" t="str">
        <f t="shared" si="95"/>
        <v>SH0908-1019</v>
      </c>
    </row>
    <row r="988" spans="1:11" ht="15" customHeight="1" x14ac:dyDescent="0.35">
      <c r="A988">
        <f>'TI102'!A985</f>
        <v>3</v>
      </c>
      <c r="B988" s="26">
        <f>'TI102'!B985</f>
        <v>46273.697916666657</v>
      </c>
      <c r="C988">
        <f>'TI102'!C985</f>
        <v>11708268</v>
      </c>
      <c r="D988">
        <f>'TI102'!J985</f>
        <v>2</v>
      </c>
      <c r="E988">
        <f>'TI102'!Q985</f>
        <v>3</v>
      </c>
      <c r="F988" t="str">
        <f t="shared" si="90"/>
        <v>60200</v>
      </c>
      <c r="G988">
        <f t="shared" si="91"/>
        <v>67</v>
      </c>
      <c r="H988" t="str">
        <f t="shared" si="92"/>
        <v>SH0908-1019</v>
      </c>
      <c r="I988" t="str">
        <f t="shared" si="93"/>
        <v>SH0908-1019</v>
      </c>
      <c r="J988" s="34">
        <f t="shared" si="94"/>
        <v>72686</v>
      </c>
      <c r="K988" t="str">
        <f t="shared" si="95"/>
        <v>SH0908-1019</v>
      </c>
    </row>
    <row r="989" spans="1:11" ht="15" customHeight="1" x14ac:dyDescent="0.35">
      <c r="A989">
        <f>'TI102'!A986</f>
        <v>3</v>
      </c>
      <c r="B989" s="26">
        <f>'TI102'!B986</f>
        <v>46273.697916666657</v>
      </c>
      <c r="C989">
        <f>'TI102'!C986</f>
        <v>11708283</v>
      </c>
      <c r="D989">
        <f>'TI102'!J986</f>
        <v>4</v>
      </c>
      <c r="E989">
        <f>'TI102'!Q986</f>
        <v>2</v>
      </c>
      <c r="F989" t="str">
        <f t="shared" si="90"/>
        <v>60217</v>
      </c>
      <c r="G989">
        <f t="shared" si="91"/>
        <v>270</v>
      </c>
      <c r="H989" t="str">
        <f t="shared" si="92"/>
        <v>SH0908-1051</v>
      </c>
      <c r="I989" t="str">
        <f t="shared" si="93"/>
        <v>SH0908-1051</v>
      </c>
      <c r="J989" s="34">
        <f t="shared" si="94"/>
        <v>72686</v>
      </c>
      <c r="K989" t="str">
        <f t="shared" si="95"/>
        <v>SH0908-1051</v>
      </c>
    </row>
    <row r="990" spans="1:11" ht="15" customHeight="1" x14ac:dyDescent="0.35">
      <c r="A990">
        <f>'TI102'!A987</f>
        <v>3</v>
      </c>
      <c r="B990" s="26">
        <f>'TI102'!B987</f>
        <v>46273.697916666657</v>
      </c>
      <c r="C990">
        <f>'TI102'!C987</f>
        <v>11708297</v>
      </c>
      <c r="D990">
        <f>'TI102'!J987</f>
        <v>1</v>
      </c>
      <c r="E990">
        <f>'TI102'!Q987</f>
        <v>1</v>
      </c>
      <c r="F990" t="str">
        <f t="shared" si="90"/>
        <v>60211</v>
      </c>
      <c r="G990">
        <f t="shared" si="91"/>
        <v>198</v>
      </c>
      <c r="H990" t="str">
        <f t="shared" si="92"/>
        <v>SH0908-1039</v>
      </c>
      <c r="I990" t="str">
        <f t="shared" si="93"/>
        <v>SH0908-1039</v>
      </c>
      <c r="J990" s="34">
        <f t="shared" si="94"/>
        <v>72686</v>
      </c>
      <c r="K990" t="str">
        <f t="shared" si="95"/>
        <v>SH0908-1039</v>
      </c>
    </row>
    <row r="991" spans="1:11" ht="15" customHeight="1" x14ac:dyDescent="0.35">
      <c r="A991">
        <f>'TI102'!A988</f>
        <v>3</v>
      </c>
      <c r="B991" s="26">
        <f>'TI102'!B988</f>
        <v>46273.697916666657</v>
      </c>
      <c r="C991">
        <f>'TI102'!C988</f>
        <v>11708298</v>
      </c>
      <c r="D991">
        <f>'TI102'!J988</f>
        <v>1</v>
      </c>
      <c r="E991">
        <f>'TI102'!Q988</f>
        <v>2</v>
      </c>
      <c r="F991" t="str">
        <f t="shared" si="90"/>
        <v>60217</v>
      </c>
      <c r="G991">
        <f t="shared" si="91"/>
        <v>270</v>
      </c>
      <c r="H991" t="str">
        <f t="shared" si="92"/>
        <v>SH0908-1051</v>
      </c>
      <c r="I991" t="str">
        <f t="shared" si="93"/>
        <v>SH0908-1051</v>
      </c>
      <c r="J991" s="34">
        <f t="shared" si="94"/>
        <v>72686</v>
      </c>
      <c r="K991" t="str">
        <f t="shared" si="95"/>
        <v>SH0908-1051</v>
      </c>
    </row>
    <row r="992" spans="1:11" ht="15" customHeight="1" x14ac:dyDescent="0.35">
      <c r="A992">
        <f>'TI102'!A989</f>
        <v>3</v>
      </c>
      <c r="B992" s="26">
        <f>'TI102'!B989</f>
        <v>46273.697916666657</v>
      </c>
      <c r="C992">
        <f>'TI102'!C989</f>
        <v>11708299</v>
      </c>
      <c r="D992">
        <f>'TI102'!J989</f>
        <v>1</v>
      </c>
      <c r="E992">
        <f>'TI102'!Q989</f>
        <v>1</v>
      </c>
      <c r="F992" t="str">
        <f t="shared" si="90"/>
        <v>60217</v>
      </c>
      <c r="G992">
        <f t="shared" si="91"/>
        <v>270</v>
      </c>
      <c r="H992" t="str">
        <f t="shared" si="92"/>
        <v>SH0908-1051</v>
      </c>
      <c r="I992" t="str">
        <f t="shared" si="93"/>
        <v>SH0908-1051</v>
      </c>
      <c r="J992" s="34">
        <f t="shared" si="94"/>
        <v>72686</v>
      </c>
      <c r="K992" t="str">
        <f t="shared" si="95"/>
        <v>SH0908-1051</v>
      </c>
    </row>
    <row r="993" spans="1:11" ht="15" customHeight="1" x14ac:dyDescent="0.35">
      <c r="A993">
        <f>'TI102'!A990</f>
        <v>3</v>
      </c>
      <c r="B993" s="26">
        <f>'TI102'!B990</f>
        <v>46273.697916666657</v>
      </c>
      <c r="C993">
        <f>'TI102'!C990</f>
        <v>11708300</v>
      </c>
      <c r="D993">
        <f>'TI102'!J990</f>
        <v>1</v>
      </c>
      <c r="E993">
        <f>'TI102'!Q990</f>
        <v>1</v>
      </c>
      <c r="F993" t="str">
        <f t="shared" si="90"/>
        <v>60217</v>
      </c>
      <c r="G993">
        <f t="shared" si="91"/>
        <v>270</v>
      </c>
      <c r="H993" t="str">
        <f t="shared" si="92"/>
        <v>SH0908-1051</v>
      </c>
      <c r="I993" t="str">
        <f t="shared" si="93"/>
        <v>SH0908-1051</v>
      </c>
      <c r="J993" s="34">
        <f t="shared" si="94"/>
        <v>72686</v>
      </c>
      <c r="K993" t="str">
        <f t="shared" si="95"/>
        <v>SH0908-1051</v>
      </c>
    </row>
    <row r="994" spans="1:11" ht="15" customHeight="1" x14ac:dyDescent="0.35">
      <c r="A994">
        <f>'TI102'!A991</f>
        <v>3</v>
      </c>
      <c r="B994" s="26">
        <f>'TI102'!B991</f>
        <v>46273.697916666657</v>
      </c>
      <c r="C994">
        <f>'TI102'!C991</f>
        <v>11708301</v>
      </c>
      <c r="D994">
        <f>'TI102'!J991</f>
        <v>1</v>
      </c>
      <c r="E994">
        <f>'TI102'!Q991</f>
        <v>1</v>
      </c>
      <c r="F994" t="str">
        <f t="shared" si="90"/>
        <v>60217</v>
      </c>
      <c r="G994">
        <f t="shared" si="91"/>
        <v>270</v>
      </c>
      <c r="H994" t="str">
        <f t="shared" si="92"/>
        <v>SH0908-1051</v>
      </c>
      <c r="I994" t="str">
        <f t="shared" si="93"/>
        <v>SH0908-1051</v>
      </c>
      <c r="J994" s="34">
        <f t="shared" si="94"/>
        <v>72686</v>
      </c>
      <c r="K994" t="str">
        <f t="shared" si="95"/>
        <v>SH0908-1051</v>
      </c>
    </row>
    <row r="995" spans="1:11" ht="15" customHeight="1" x14ac:dyDescent="0.35">
      <c r="A995">
        <f>'TI102'!A992</f>
        <v>3</v>
      </c>
      <c r="B995" s="26">
        <f>'TI102'!B992</f>
        <v>46273.697916666657</v>
      </c>
      <c r="C995">
        <f>'TI102'!C992</f>
        <v>11708302</v>
      </c>
      <c r="D995">
        <f>'TI102'!J992</f>
        <v>1</v>
      </c>
      <c r="E995">
        <f>'TI102'!Q992</f>
        <v>1</v>
      </c>
      <c r="F995" t="str">
        <f t="shared" si="90"/>
        <v>60217</v>
      </c>
      <c r="G995">
        <f t="shared" si="91"/>
        <v>270</v>
      </c>
      <c r="H995" t="str">
        <f t="shared" si="92"/>
        <v>SH0908-1051</v>
      </c>
      <c r="I995" t="str">
        <f t="shared" si="93"/>
        <v>SH0908-1051</v>
      </c>
      <c r="J995" s="34">
        <f t="shared" si="94"/>
        <v>72686</v>
      </c>
      <c r="K995" t="str">
        <f t="shared" si="95"/>
        <v>SH0908-1051</v>
      </c>
    </row>
    <row r="996" spans="1:11" ht="15" customHeight="1" x14ac:dyDescent="0.35">
      <c r="A996">
        <f>'TI102'!A993</f>
        <v>3</v>
      </c>
      <c r="B996" s="26">
        <f>'TI102'!B993</f>
        <v>46273.697916666657</v>
      </c>
      <c r="C996">
        <f>'TI102'!C993</f>
        <v>11708303</v>
      </c>
      <c r="D996">
        <f>'TI102'!J993</f>
        <v>1</v>
      </c>
      <c r="E996">
        <f>'TI102'!Q993</f>
        <v>1</v>
      </c>
      <c r="F996" t="str">
        <f t="shared" si="90"/>
        <v>60217</v>
      </c>
      <c r="G996">
        <f t="shared" si="91"/>
        <v>270</v>
      </c>
      <c r="H996" t="str">
        <f t="shared" si="92"/>
        <v>SH0908-1051</v>
      </c>
      <c r="I996" t="str">
        <f t="shared" si="93"/>
        <v>SH0908-1051</v>
      </c>
      <c r="J996" s="34">
        <f t="shared" si="94"/>
        <v>72686</v>
      </c>
      <c r="K996" t="str">
        <f t="shared" si="95"/>
        <v>SH0908-1051</v>
      </c>
    </row>
    <row r="997" spans="1:11" ht="15" customHeight="1" x14ac:dyDescent="0.35">
      <c r="A997">
        <f>'TI102'!A994</f>
        <v>3</v>
      </c>
      <c r="B997" s="26">
        <f>'TI102'!B994</f>
        <v>46273.697916666657</v>
      </c>
      <c r="C997">
        <f>'TI102'!C994</f>
        <v>11708313</v>
      </c>
      <c r="D997">
        <f>'TI102'!J994</f>
        <v>3</v>
      </c>
      <c r="E997">
        <f>'TI102'!Q994</f>
        <v>1</v>
      </c>
      <c r="F997" t="str">
        <f t="shared" si="90"/>
        <v>60225</v>
      </c>
      <c r="G997">
        <f t="shared" si="91"/>
        <v>295</v>
      </c>
      <c r="H997" t="str">
        <f t="shared" si="92"/>
        <v>SH0908-1057</v>
      </c>
      <c r="I997" t="str">
        <f t="shared" si="93"/>
        <v>SH0908-1057</v>
      </c>
      <c r="J997" s="34">
        <f t="shared" si="94"/>
        <v>72686</v>
      </c>
      <c r="K997" t="str">
        <f t="shared" si="95"/>
        <v>SH0908-1057</v>
      </c>
    </row>
    <row r="998" spans="1:11" ht="15" customHeight="1" x14ac:dyDescent="0.35">
      <c r="A998">
        <f>'TI102'!A995</f>
        <v>3</v>
      </c>
      <c r="B998" s="26">
        <f>'TI102'!B995</f>
        <v>46273.697916666657</v>
      </c>
      <c r="C998">
        <f>'TI102'!C995</f>
        <v>11708314</v>
      </c>
      <c r="D998">
        <f>'TI102'!J995</f>
        <v>3</v>
      </c>
      <c r="E998">
        <f>'TI102'!Q995</f>
        <v>1</v>
      </c>
      <c r="F998" t="str">
        <f t="shared" si="90"/>
        <v>60225</v>
      </c>
      <c r="G998">
        <f t="shared" si="91"/>
        <v>295</v>
      </c>
      <c r="H998" t="str">
        <f t="shared" si="92"/>
        <v>SH0908-1057</v>
      </c>
      <c r="I998" t="str">
        <f t="shared" si="93"/>
        <v>SH0908-1057</v>
      </c>
      <c r="J998" s="34">
        <f t="shared" si="94"/>
        <v>72686</v>
      </c>
      <c r="K998" t="str">
        <f t="shared" si="95"/>
        <v>SH0908-1057</v>
      </c>
    </row>
    <row r="999" spans="1:11" ht="15" customHeight="1" x14ac:dyDescent="0.35">
      <c r="A999">
        <f>'TI102'!A996</f>
        <v>3</v>
      </c>
      <c r="B999" s="26">
        <f>'TI102'!B996</f>
        <v>46273.697916666657</v>
      </c>
      <c r="C999">
        <f>'TI102'!C996</f>
        <v>11708315</v>
      </c>
      <c r="D999">
        <f>'TI102'!J996</f>
        <v>3</v>
      </c>
      <c r="E999">
        <f>'TI102'!Q996</f>
        <v>1</v>
      </c>
      <c r="F999" t="str">
        <f t="shared" si="90"/>
        <v>60232</v>
      </c>
      <c r="G999">
        <f t="shared" si="91"/>
        <v>340</v>
      </c>
      <c r="H999" t="str">
        <f t="shared" si="92"/>
        <v>SH0908-1080</v>
      </c>
      <c r="I999" t="str">
        <f t="shared" si="93"/>
        <v>SH0908-1080</v>
      </c>
      <c r="J999" s="34">
        <f t="shared" si="94"/>
        <v>72686</v>
      </c>
      <c r="K999" t="str">
        <f t="shared" si="95"/>
        <v>SH0908-1080</v>
      </c>
    </row>
    <row r="1000" spans="1:11" ht="15" customHeight="1" x14ac:dyDescent="0.35">
      <c r="A1000">
        <f>'TI102'!A997</f>
        <v>3</v>
      </c>
      <c r="B1000" s="26">
        <f>'TI102'!B997</f>
        <v>46273.697916666657</v>
      </c>
      <c r="C1000">
        <f>'TI102'!C997</f>
        <v>11708316</v>
      </c>
      <c r="D1000">
        <f>'TI102'!J997</f>
        <v>3</v>
      </c>
      <c r="E1000">
        <f>'TI102'!Q997</f>
        <v>8</v>
      </c>
      <c r="F1000" t="str">
        <f t="shared" si="90"/>
        <v>60232</v>
      </c>
      <c r="G1000">
        <f t="shared" si="91"/>
        <v>340</v>
      </c>
      <c r="H1000" t="str">
        <f t="shared" si="92"/>
        <v>SH0908-1080</v>
      </c>
      <c r="I1000" t="str">
        <f t="shared" si="93"/>
        <v>SH0908-1080</v>
      </c>
      <c r="J1000" s="34">
        <f t="shared" si="94"/>
        <v>72686</v>
      </c>
      <c r="K1000" t="str">
        <f t="shared" si="95"/>
        <v>SH0908-1080</v>
      </c>
    </row>
    <row r="1001" spans="1:11" ht="15" customHeight="1" x14ac:dyDescent="0.35">
      <c r="A1001">
        <f>'TI102'!A998</f>
        <v>3</v>
      </c>
      <c r="B1001" s="26">
        <f>'TI102'!B998</f>
        <v>46273.697916666657</v>
      </c>
      <c r="C1001">
        <f>'TI102'!C998</f>
        <v>11708317</v>
      </c>
      <c r="D1001">
        <f>'TI102'!J998</f>
        <v>3</v>
      </c>
      <c r="E1001">
        <f>'TI102'!Q998</f>
        <v>2</v>
      </c>
      <c r="F1001" t="str">
        <f t="shared" si="90"/>
        <v>60232</v>
      </c>
      <c r="G1001">
        <f t="shared" si="91"/>
        <v>340</v>
      </c>
      <c r="H1001" t="str">
        <f t="shared" si="92"/>
        <v>SH0908-1080</v>
      </c>
      <c r="I1001" t="str">
        <f t="shared" si="93"/>
        <v>SH0908-1080</v>
      </c>
      <c r="J1001" s="34">
        <f t="shared" si="94"/>
        <v>72686</v>
      </c>
      <c r="K1001" t="str">
        <f t="shared" si="95"/>
        <v>SH0908-1080</v>
      </c>
    </row>
    <row r="1002" spans="1:11" ht="15" customHeight="1" x14ac:dyDescent="0.35">
      <c r="A1002">
        <f>'TI102'!A999</f>
        <v>3</v>
      </c>
      <c r="B1002" s="26">
        <f>'TI102'!B999</f>
        <v>46273.697916666657</v>
      </c>
      <c r="C1002">
        <f>'TI102'!C999</f>
        <v>11708318</v>
      </c>
      <c r="D1002">
        <f>'TI102'!J999</f>
        <v>3</v>
      </c>
      <c r="E1002">
        <f>'TI102'!Q999</f>
        <v>1</v>
      </c>
      <c r="F1002" t="str">
        <f t="shared" si="90"/>
        <v>60232</v>
      </c>
      <c r="G1002">
        <f t="shared" si="91"/>
        <v>340</v>
      </c>
      <c r="H1002" t="str">
        <f t="shared" si="92"/>
        <v>SH0908-1080</v>
      </c>
      <c r="I1002" t="str">
        <f t="shared" si="93"/>
        <v>SH0908-1080</v>
      </c>
      <c r="J1002" s="34">
        <f t="shared" si="94"/>
        <v>72686</v>
      </c>
      <c r="K1002" t="str">
        <f t="shared" si="95"/>
        <v>SH0908-1080</v>
      </c>
    </row>
    <row r="1003" spans="1:11" ht="15" customHeight="1" x14ac:dyDescent="0.35">
      <c r="A1003">
        <f>'TI102'!A1000</f>
        <v>3</v>
      </c>
      <c r="B1003" s="26">
        <f>'TI102'!B1000</f>
        <v>46273.697916666657</v>
      </c>
      <c r="C1003">
        <f>'TI102'!C1000</f>
        <v>11708319</v>
      </c>
      <c r="D1003">
        <f>'TI102'!J1000</f>
        <v>3</v>
      </c>
      <c r="E1003">
        <f>'TI102'!Q1000</f>
        <v>1</v>
      </c>
      <c r="F1003" t="str">
        <f t="shared" si="90"/>
        <v>60232</v>
      </c>
      <c r="G1003">
        <f t="shared" si="91"/>
        <v>340</v>
      </c>
      <c r="H1003" t="str">
        <f t="shared" si="92"/>
        <v>SH0908-1080</v>
      </c>
      <c r="I1003" t="str">
        <f t="shared" si="93"/>
        <v>SH0908-1080</v>
      </c>
      <c r="J1003" s="34">
        <f t="shared" si="94"/>
        <v>72686</v>
      </c>
      <c r="K1003" t="str">
        <f t="shared" si="95"/>
        <v>SH0908-1080</v>
      </c>
    </row>
    <row r="1004" spans="1:11" ht="15" customHeight="1" x14ac:dyDescent="0.35">
      <c r="A1004">
        <f>'TI102'!A1001</f>
        <v>3</v>
      </c>
      <c r="B1004" s="26">
        <f>'TI102'!B1001</f>
        <v>46273.697916666657</v>
      </c>
      <c r="C1004">
        <f>'TI102'!C1001</f>
        <v>11708320</v>
      </c>
      <c r="D1004">
        <f>'TI102'!J1001</f>
        <v>3</v>
      </c>
      <c r="E1004">
        <f>'TI102'!Q1001</f>
        <v>1</v>
      </c>
      <c r="F1004" t="str">
        <f t="shared" si="90"/>
        <v>60240</v>
      </c>
      <c r="G1004">
        <f t="shared" si="91"/>
        <v>296</v>
      </c>
      <c r="H1004" t="str">
        <f t="shared" si="92"/>
        <v>SH0908-1057</v>
      </c>
      <c r="I1004" t="str">
        <f t="shared" si="93"/>
        <v>SH0908-1057</v>
      </c>
      <c r="J1004" s="34">
        <f t="shared" si="94"/>
        <v>72686</v>
      </c>
      <c r="K1004" t="str">
        <f t="shared" si="95"/>
        <v>SH0908-1057</v>
      </c>
    </row>
    <row r="1005" spans="1:11" ht="15" customHeight="1" x14ac:dyDescent="0.35">
      <c r="A1005">
        <f>'TI102'!A1002</f>
        <v>3</v>
      </c>
      <c r="B1005" s="26">
        <f>'TI102'!B1002</f>
        <v>46273.697916666657</v>
      </c>
      <c r="C1005">
        <f>'TI102'!C1002</f>
        <v>11708352</v>
      </c>
      <c r="D1005">
        <f>'TI102'!J1002</f>
        <v>2</v>
      </c>
      <c r="E1005">
        <f>'TI102'!Q1002</f>
        <v>2</v>
      </c>
      <c r="F1005" t="str">
        <f t="shared" si="90"/>
        <v>60244</v>
      </c>
      <c r="G1005">
        <f t="shared" si="91"/>
        <v>306</v>
      </c>
      <c r="H1005" t="str">
        <f t="shared" si="92"/>
        <v>SH0908-1063</v>
      </c>
      <c r="I1005" t="str">
        <f t="shared" si="93"/>
        <v>SH0908-1063</v>
      </c>
      <c r="J1005" s="34">
        <f t="shared" si="94"/>
        <v>72686</v>
      </c>
      <c r="K1005" t="str">
        <f t="shared" si="95"/>
        <v>SH0908-1063</v>
      </c>
    </row>
    <row r="1006" spans="1:11" ht="15" customHeight="1" x14ac:dyDescent="0.35">
      <c r="A1006">
        <f>'TI102'!A1003</f>
        <v>3</v>
      </c>
      <c r="B1006" s="26">
        <f>'TI102'!B1003</f>
        <v>46273.697916666657</v>
      </c>
      <c r="C1006">
        <f>'TI102'!C1003</f>
        <v>11708353</v>
      </c>
      <c r="D1006">
        <f>'TI102'!J1003</f>
        <v>2</v>
      </c>
      <c r="E1006">
        <f>'TI102'!Q1003</f>
        <v>2</v>
      </c>
      <c r="F1006" t="str">
        <f t="shared" si="90"/>
        <v>60244</v>
      </c>
      <c r="G1006">
        <f t="shared" si="91"/>
        <v>306</v>
      </c>
      <c r="H1006" t="str">
        <f t="shared" si="92"/>
        <v>SH0908-1063</v>
      </c>
      <c r="I1006" t="str">
        <f t="shared" si="93"/>
        <v>SH0908-1063</v>
      </c>
      <c r="J1006" s="34">
        <f t="shared" si="94"/>
        <v>72686</v>
      </c>
      <c r="K1006" t="str">
        <f t="shared" si="95"/>
        <v>SH0908-1063</v>
      </c>
    </row>
    <row r="1007" spans="1:11" ht="15" customHeight="1" x14ac:dyDescent="0.35">
      <c r="A1007">
        <f>'TI102'!A1004</f>
        <v>3</v>
      </c>
      <c r="B1007" s="26">
        <f>'TI102'!B1004</f>
        <v>46273.697916666657</v>
      </c>
      <c r="C1007">
        <f>'TI102'!C1004</f>
        <v>11708354</v>
      </c>
      <c r="D1007">
        <f>'TI102'!J1004</f>
        <v>2</v>
      </c>
      <c r="E1007">
        <f>'TI102'!Q1004</f>
        <v>3</v>
      </c>
      <c r="F1007" t="str">
        <f t="shared" si="90"/>
        <v>60250</v>
      </c>
      <c r="G1007">
        <f t="shared" si="91"/>
        <v>341</v>
      </c>
      <c r="H1007" t="str">
        <f t="shared" si="92"/>
        <v>SH0908-1080</v>
      </c>
      <c r="I1007" t="str">
        <f t="shared" si="93"/>
        <v>SH0908-1080</v>
      </c>
      <c r="J1007" s="34">
        <f t="shared" si="94"/>
        <v>72686</v>
      </c>
      <c r="K1007" t="str">
        <f t="shared" si="95"/>
        <v>SH0908-1080</v>
      </c>
    </row>
    <row r="1008" spans="1:11" ht="15" customHeight="1" x14ac:dyDescent="0.35">
      <c r="A1008">
        <f>'TI102'!A1005</f>
        <v>3</v>
      </c>
      <c r="B1008" s="26">
        <f>'TI102'!B1005</f>
        <v>46273.697916666657</v>
      </c>
      <c r="C1008">
        <f>'TI102'!C1005</f>
        <v>11708369</v>
      </c>
      <c r="D1008">
        <f>'TI102'!J1005</f>
        <v>3</v>
      </c>
      <c r="E1008">
        <f>'TI102'!Q1005</f>
        <v>1</v>
      </c>
      <c r="F1008" t="str">
        <f t="shared" si="90"/>
        <v>60254</v>
      </c>
      <c r="G1008">
        <f t="shared" si="91"/>
        <v>297</v>
      </c>
      <c r="H1008" t="str">
        <f t="shared" si="92"/>
        <v>SH0908-1057</v>
      </c>
      <c r="I1008" t="str">
        <f t="shared" si="93"/>
        <v>SH0908-1057</v>
      </c>
      <c r="J1008" s="34">
        <f t="shared" si="94"/>
        <v>72686</v>
      </c>
      <c r="K1008" t="str">
        <f t="shared" si="95"/>
        <v>SH0908-1057</v>
      </c>
    </row>
    <row r="1009" spans="1:11" ht="15" customHeight="1" x14ac:dyDescent="0.35">
      <c r="A1009">
        <f>'TI102'!A1006</f>
        <v>3</v>
      </c>
      <c r="B1009" s="26">
        <f>'TI102'!B1006</f>
        <v>46273.697916666657</v>
      </c>
      <c r="C1009">
        <f>'TI102'!C1006</f>
        <v>11708396</v>
      </c>
      <c r="D1009">
        <f>'TI102'!J1006</f>
        <v>4</v>
      </c>
      <c r="E1009">
        <f>'TI102'!Q1006</f>
        <v>1</v>
      </c>
      <c r="F1009" t="str">
        <f t="shared" si="90"/>
        <v>60272</v>
      </c>
      <c r="G1009">
        <f t="shared" si="91"/>
        <v>155</v>
      </c>
      <c r="H1009" t="str">
        <f t="shared" si="92"/>
        <v>SH0908-1034</v>
      </c>
      <c r="I1009" t="str">
        <f t="shared" si="93"/>
        <v>SH0908-1034</v>
      </c>
      <c r="J1009" s="34">
        <f t="shared" si="94"/>
        <v>72686</v>
      </c>
      <c r="K1009" t="str">
        <f t="shared" si="95"/>
        <v>SH0908-1034</v>
      </c>
    </row>
    <row r="1010" spans="1:11" ht="15" customHeight="1" x14ac:dyDescent="0.35">
      <c r="A1010">
        <f>'TI102'!A1007</f>
        <v>3</v>
      </c>
      <c r="B1010" s="26">
        <f>'TI102'!B1007</f>
        <v>46273.697916666657</v>
      </c>
      <c r="C1010">
        <f>'TI102'!C1007</f>
        <v>11708407</v>
      </c>
      <c r="D1010">
        <f>'TI102'!J1007</f>
        <v>3</v>
      </c>
      <c r="E1010">
        <f>'TI102'!Q1007</f>
        <v>1</v>
      </c>
      <c r="F1010" t="str">
        <f t="shared" si="90"/>
        <v>60264</v>
      </c>
      <c r="G1010">
        <f t="shared" si="91"/>
        <v>298</v>
      </c>
      <c r="H1010" t="str">
        <f t="shared" si="92"/>
        <v>SH0908-1057</v>
      </c>
      <c r="I1010" t="str">
        <f t="shared" si="93"/>
        <v>SH0908-1057</v>
      </c>
      <c r="J1010" s="34">
        <f t="shared" si="94"/>
        <v>72686</v>
      </c>
      <c r="K1010" t="str">
        <f t="shared" si="95"/>
        <v>SH0908-1057</v>
      </c>
    </row>
    <row r="1011" spans="1:11" ht="15" customHeight="1" x14ac:dyDescent="0.35">
      <c r="A1011">
        <f>'TI102'!A1008</f>
        <v>3</v>
      </c>
      <c r="B1011" s="26">
        <f>'TI102'!B1008</f>
        <v>46273.697916666657</v>
      </c>
      <c r="C1011">
        <f>'TI102'!C1008</f>
        <v>11708408</v>
      </c>
      <c r="D1011">
        <f>'TI102'!J1008</f>
        <v>2</v>
      </c>
      <c r="E1011">
        <f>'TI102'!Q1008</f>
        <v>3</v>
      </c>
      <c r="F1011" t="str">
        <f t="shared" si="90"/>
        <v>60272</v>
      </c>
      <c r="G1011">
        <f t="shared" si="91"/>
        <v>155</v>
      </c>
      <c r="H1011" t="str">
        <f t="shared" si="92"/>
        <v>SH0908-1034</v>
      </c>
      <c r="I1011" t="str">
        <f t="shared" si="93"/>
        <v>SH0908-1034</v>
      </c>
      <c r="J1011" s="34">
        <f t="shared" si="94"/>
        <v>72686</v>
      </c>
      <c r="K1011" t="str">
        <f t="shared" si="95"/>
        <v>SH0908-1034</v>
      </c>
    </row>
    <row r="1012" spans="1:11" ht="15" customHeight="1" x14ac:dyDescent="0.35">
      <c r="A1012">
        <f>'TI102'!A1009</f>
        <v>3</v>
      </c>
      <c r="B1012" s="26">
        <f>'TI102'!B1009</f>
        <v>46273.697916666657</v>
      </c>
      <c r="C1012">
        <f>'TI102'!C1009</f>
        <v>11708409</v>
      </c>
      <c r="D1012">
        <f>'TI102'!J1009</f>
        <v>1</v>
      </c>
      <c r="E1012">
        <f>'TI102'!Q1009</f>
        <v>1</v>
      </c>
      <c r="F1012" t="str">
        <f t="shared" si="90"/>
        <v>60271</v>
      </c>
      <c r="G1012">
        <f t="shared" si="91"/>
        <v>262</v>
      </c>
      <c r="H1012" t="str">
        <f t="shared" si="92"/>
        <v>SH0908-1048</v>
      </c>
      <c r="I1012" t="str">
        <f t="shared" si="93"/>
        <v>SH0908-1048</v>
      </c>
      <c r="J1012" s="34">
        <f t="shared" si="94"/>
        <v>72686</v>
      </c>
      <c r="K1012" t="str">
        <f t="shared" si="95"/>
        <v>SH0908-1048</v>
      </c>
    </row>
    <row r="1013" spans="1:11" ht="15" customHeight="1" x14ac:dyDescent="0.35">
      <c r="A1013">
        <f>'TI102'!A1010</f>
        <v>3</v>
      </c>
      <c r="B1013" s="26">
        <f>'TI102'!B1010</f>
        <v>46273.697916666657</v>
      </c>
      <c r="C1013">
        <f>'TI102'!C1010</f>
        <v>11708426</v>
      </c>
      <c r="D1013">
        <f>'TI102'!J1010</f>
        <v>4</v>
      </c>
      <c r="E1013">
        <f>'TI102'!Q1010</f>
        <v>1</v>
      </c>
      <c r="F1013" t="str">
        <f t="shared" si="90"/>
        <v>60275</v>
      </c>
      <c r="G1013">
        <f t="shared" si="91"/>
        <v>36</v>
      </c>
      <c r="H1013" t="str">
        <f t="shared" si="92"/>
        <v>SH0908-1011</v>
      </c>
      <c r="I1013" t="str">
        <f t="shared" si="93"/>
        <v>SH0908-1011</v>
      </c>
      <c r="J1013" s="34">
        <f t="shared" si="94"/>
        <v>72686</v>
      </c>
      <c r="K1013" t="str">
        <f t="shared" si="95"/>
        <v>SH0908-1011</v>
      </c>
    </row>
    <row r="1014" spans="1:11" ht="15" customHeight="1" x14ac:dyDescent="0.35">
      <c r="A1014">
        <f>'TI102'!A1011</f>
        <v>3</v>
      </c>
      <c r="B1014" s="26">
        <f>'TI102'!B1011</f>
        <v>46273.697916666657</v>
      </c>
      <c r="C1014">
        <f>'TI102'!C1011</f>
        <v>11708437</v>
      </c>
      <c r="D1014">
        <f>'TI102'!J1011</f>
        <v>2</v>
      </c>
      <c r="E1014">
        <f>'TI102'!Q1011</f>
        <v>2</v>
      </c>
      <c r="F1014" t="str">
        <f t="shared" si="90"/>
        <v>60275</v>
      </c>
      <c r="G1014">
        <f t="shared" si="91"/>
        <v>36</v>
      </c>
      <c r="H1014" t="str">
        <f t="shared" si="92"/>
        <v>SH0908-1011</v>
      </c>
      <c r="I1014" t="str">
        <f t="shared" si="93"/>
        <v>SH0908-1011</v>
      </c>
      <c r="J1014" s="34">
        <f t="shared" si="94"/>
        <v>72686</v>
      </c>
      <c r="K1014" t="str">
        <f t="shared" si="95"/>
        <v>SH0908-1011</v>
      </c>
    </row>
    <row r="1015" spans="1:11" ht="15" customHeight="1" x14ac:dyDescent="0.35">
      <c r="A1015">
        <f>'TI102'!A1012</f>
        <v>3</v>
      </c>
      <c r="B1015" s="26">
        <f>'TI102'!B1012</f>
        <v>46273.697916666657</v>
      </c>
      <c r="C1015">
        <f>'TI102'!C1012</f>
        <v>11708456</v>
      </c>
      <c r="D1015">
        <f>'TI102'!J1012</f>
        <v>1</v>
      </c>
      <c r="E1015">
        <f>'TI102'!Q1012</f>
        <v>1</v>
      </c>
      <c r="F1015" t="str">
        <f t="shared" si="90"/>
        <v>60285</v>
      </c>
      <c r="G1015">
        <f t="shared" si="91"/>
        <v>188</v>
      </c>
      <c r="H1015" t="str">
        <f t="shared" si="92"/>
        <v>SH0908-1037</v>
      </c>
      <c r="I1015" t="str">
        <f t="shared" si="93"/>
        <v>SH0908-1037</v>
      </c>
      <c r="J1015" s="34">
        <f t="shared" si="94"/>
        <v>72686</v>
      </c>
      <c r="K1015" t="str">
        <f t="shared" si="95"/>
        <v>SH0908-1037</v>
      </c>
    </row>
    <row r="1016" spans="1:11" ht="15" customHeight="1" x14ac:dyDescent="0.35">
      <c r="A1016">
        <f>'TI102'!A1013</f>
        <v>3</v>
      </c>
      <c r="B1016" s="26">
        <f>'TI102'!B1013</f>
        <v>46273.697916666657</v>
      </c>
      <c r="C1016">
        <f>'TI102'!C1013</f>
        <v>11708457</v>
      </c>
      <c r="D1016">
        <f>'TI102'!J1013</f>
        <v>1</v>
      </c>
      <c r="E1016">
        <f>'TI102'!Q1013</f>
        <v>3</v>
      </c>
      <c r="F1016" t="str">
        <f t="shared" si="90"/>
        <v>60285</v>
      </c>
      <c r="G1016">
        <f t="shared" si="91"/>
        <v>188</v>
      </c>
      <c r="H1016" t="str">
        <f t="shared" si="92"/>
        <v>SH0908-1037</v>
      </c>
      <c r="I1016" t="str">
        <f t="shared" si="93"/>
        <v>SH0908-1037</v>
      </c>
      <c r="J1016" s="34">
        <f t="shared" si="94"/>
        <v>72686</v>
      </c>
      <c r="K1016" t="str">
        <f t="shared" si="95"/>
        <v>SH0908-1037</v>
      </c>
    </row>
    <row r="1017" spans="1:11" ht="15" customHeight="1" x14ac:dyDescent="0.35">
      <c r="A1017">
        <f>'TI102'!A1014</f>
        <v>3</v>
      </c>
      <c r="B1017" s="26">
        <f>'TI102'!B1014</f>
        <v>46273.697916666657</v>
      </c>
      <c r="C1017">
        <f>'TI102'!C1014</f>
        <v>11708459</v>
      </c>
      <c r="D1017">
        <f>'TI102'!J1014</f>
        <v>1</v>
      </c>
      <c r="E1017">
        <f>'TI102'!Q1014</f>
        <v>3</v>
      </c>
      <c r="F1017" t="str">
        <f t="shared" si="90"/>
        <v>60287</v>
      </c>
      <c r="G1017">
        <f t="shared" si="91"/>
        <v>279</v>
      </c>
      <c r="H1017" t="str">
        <f t="shared" si="92"/>
        <v>SH0908-1054</v>
      </c>
      <c r="I1017" t="str">
        <f t="shared" si="93"/>
        <v>SH0908-1054</v>
      </c>
      <c r="J1017" s="34">
        <f t="shared" si="94"/>
        <v>72686</v>
      </c>
      <c r="K1017" t="str">
        <f t="shared" si="95"/>
        <v>SH0908-1054</v>
      </c>
    </row>
    <row r="1018" spans="1:11" ht="15" customHeight="1" x14ac:dyDescent="0.35">
      <c r="A1018">
        <f>'TI102'!A1015</f>
        <v>3</v>
      </c>
      <c r="B1018" s="26">
        <f>'TI102'!B1015</f>
        <v>46273.697916666657</v>
      </c>
      <c r="C1018">
        <f>'TI102'!C1015</f>
        <v>11708460</v>
      </c>
      <c r="D1018">
        <f>'TI102'!J1015</f>
        <v>2</v>
      </c>
      <c r="E1018">
        <f>'TI102'!Q1015</f>
        <v>1</v>
      </c>
      <c r="F1018" t="str">
        <f t="shared" si="90"/>
        <v>60287</v>
      </c>
      <c r="G1018">
        <f t="shared" si="91"/>
        <v>279</v>
      </c>
      <c r="H1018" t="str">
        <f t="shared" si="92"/>
        <v>SH0908-1054</v>
      </c>
      <c r="I1018" t="str">
        <f t="shared" si="93"/>
        <v>SH0908-1054</v>
      </c>
      <c r="J1018" s="34">
        <f t="shared" si="94"/>
        <v>72686</v>
      </c>
      <c r="K1018" t="str">
        <f t="shared" si="95"/>
        <v>SH0908-1054</v>
      </c>
    </row>
    <row r="1019" spans="1:11" ht="15" customHeight="1" x14ac:dyDescent="0.35">
      <c r="A1019">
        <f>'TI102'!A1016</f>
        <v>3</v>
      </c>
      <c r="B1019" s="26">
        <f>'TI102'!B1016</f>
        <v>46273.697916666657</v>
      </c>
      <c r="C1019">
        <f>'TI102'!C1016</f>
        <v>11708461</v>
      </c>
      <c r="D1019">
        <f>'TI102'!J1016</f>
        <v>2</v>
      </c>
      <c r="E1019">
        <f>'TI102'!Q1016</f>
        <v>2</v>
      </c>
      <c r="F1019" t="str">
        <f t="shared" si="90"/>
        <v>60287</v>
      </c>
      <c r="G1019">
        <f t="shared" si="91"/>
        <v>279</v>
      </c>
      <c r="H1019" t="str">
        <f t="shared" si="92"/>
        <v>SH0908-1054</v>
      </c>
      <c r="I1019" t="str">
        <f t="shared" si="93"/>
        <v>SH0908-1054</v>
      </c>
      <c r="J1019" s="34">
        <f t="shared" si="94"/>
        <v>72686</v>
      </c>
      <c r="K1019" t="str">
        <f t="shared" si="95"/>
        <v>SH0908-1054</v>
      </c>
    </row>
    <row r="1020" spans="1:11" ht="15" customHeight="1" x14ac:dyDescent="0.35">
      <c r="A1020">
        <f>'TI102'!A1017</f>
        <v>3</v>
      </c>
      <c r="B1020" s="26">
        <f>'TI102'!B1017</f>
        <v>46273.697916666657</v>
      </c>
      <c r="C1020">
        <f>'TI102'!C1017</f>
        <v>11708485</v>
      </c>
      <c r="D1020">
        <f>'TI102'!J1017</f>
        <v>1</v>
      </c>
      <c r="E1020">
        <f>'TI102'!Q1017</f>
        <v>1</v>
      </c>
      <c r="F1020" t="str">
        <f t="shared" si="90"/>
        <v>60294</v>
      </c>
      <c r="G1020">
        <f t="shared" si="91"/>
        <v>263</v>
      </c>
      <c r="H1020" t="str">
        <f t="shared" si="92"/>
        <v>SH0908-1048</v>
      </c>
      <c r="I1020" t="str">
        <f t="shared" si="93"/>
        <v>SH0908-1048</v>
      </c>
      <c r="J1020" s="34">
        <f t="shared" si="94"/>
        <v>72686</v>
      </c>
      <c r="K1020" t="str">
        <f t="shared" si="95"/>
        <v>SH0908-1048</v>
      </c>
    </row>
    <row r="1021" spans="1:11" ht="15" customHeight="1" x14ac:dyDescent="0.35">
      <c r="A1021">
        <f>'TI102'!A1018</f>
        <v>3</v>
      </c>
      <c r="B1021" s="26">
        <f>'TI102'!B1018</f>
        <v>46273.697916666657</v>
      </c>
      <c r="C1021">
        <f>'TI102'!C1018</f>
        <v>11708494</v>
      </c>
      <c r="D1021">
        <f>'TI102'!J1018</f>
        <v>1</v>
      </c>
      <c r="E1021">
        <f>'TI102'!Q1018</f>
        <v>6</v>
      </c>
      <c r="F1021" t="str">
        <f t="shared" si="90"/>
        <v>60302</v>
      </c>
      <c r="G1021">
        <f t="shared" si="91"/>
        <v>93</v>
      </c>
      <c r="H1021" t="str">
        <f t="shared" si="92"/>
        <v>SH0908-1022</v>
      </c>
      <c r="I1021" t="str">
        <f t="shared" si="93"/>
        <v>SH0908-1022</v>
      </c>
      <c r="J1021" s="34">
        <f t="shared" si="94"/>
        <v>72686</v>
      </c>
      <c r="K1021" t="str">
        <f t="shared" si="95"/>
        <v>SH0908-1022</v>
      </c>
    </row>
    <row r="1022" spans="1:11" ht="15" customHeight="1" x14ac:dyDescent="0.35">
      <c r="A1022">
        <f>'TI102'!A1019</f>
        <v>3</v>
      </c>
      <c r="B1022" s="26">
        <f>'TI102'!B1019</f>
        <v>46273.697916666657</v>
      </c>
      <c r="C1022">
        <f>'TI102'!C1019</f>
        <v>11708495</v>
      </c>
      <c r="D1022">
        <f>'TI102'!J1019</f>
        <v>1</v>
      </c>
      <c r="E1022">
        <f>'TI102'!Q1019</f>
        <v>1</v>
      </c>
      <c r="F1022" t="str">
        <f t="shared" si="90"/>
        <v>60302</v>
      </c>
      <c r="G1022">
        <f t="shared" si="91"/>
        <v>93</v>
      </c>
      <c r="H1022" t="str">
        <f t="shared" si="92"/>
        <v>SH0908-1022</v>
      </c>
      <c r="I1022" t="str">
        <f t="shared" si="93"/>
        <v>SH0908-1022</v>
      </c>
      <c r="J1022" s="34">
        <f t="shared" si="94"/>
        <v>72686</v>
      </c>
      <c r="K1022" t="str">
        <f t="shared" si="95"/>
        <v>SH0908-1022</v>
      </c>
    </row>
    <row r="1023" spans="1:11" ht="15" customHeight="1" x14ac:dyDescent="0.35">
      <c r="A1023">
        <f>'TI102'!A1020</f>
        <v>3</v>
      </c>
      <c r="B1023" s="26">
        <f>'TI102'!B1020</f>
        <v>46273.697916666657</v>
      </c>
      <c r="C1023">
        <f>'TI102'!C1020</f>
        <v>11708504</v>
      </c>
      <c r="D1023">
        <f>'TI102'!J1020</f>
        <v>2</v>
      </c>
      <c r="E1023">
        <f>'TI102'!Q1020</f>
        <v>2</v>
      </c>
      <c r="F1023" t="str">
        <f t="shared" si="90"/>
        <v>60186</v>
      </c>
      <c r="G1023">
        <f t="shared" si="91"/>
        <v>413</v>
      </c>
      <c r="H1023" t="str">
        <f t="shared" si="92"/>
        <v>SH0908-1981</v>
      </c>
      <c r="I1023" t="str">
        <f t="shared" si="93"/>
        <v>SH0908-1981</v>
      </c>
      <c r="J1023" s="34">
        <f t="shared" si="94"/>
        <v>72686</v>
      </c>
      <c r="K1023" t="str">
        <f t="shared" si="95"/>
        <v>SH0908-1981</v>
      </c>
    </row>
    <row r="1024" spans="1:11" ht="15" customHeight="1" x14ac:dyDescent="0.35">
      <c r="A1024">
        <f>'TI102'!A1021</f>
        <v>3</v>
      </c>
      <c r="B1024" s="26">
        <f>'TI102'!B1021</f>
        <v>46273.697916666657</v>
      </c>
      <c r="C1024">
        <f>'TI102'!C1021</f>
        <v>11708505</v>
      </c>
      <c r="D1024">
        <f>'TI102'!J1021</f>
        <v>2</v>
      </c>
      <c r="E1024">
        <f>'TI102'!Q1021</f>
        <v>2</v>
      </c>
      <c r="F1024" t="str">
        <f t="shared" si="90"/>
        <v>60186</v>
      </c>
      <c r="G1024">
        <f t="shared" si="91"/>
        <v>413</v>
      </c>
      <c r="H1024" t="str">
        <f t="shared" si="92"/>
        <v>SH0908-1981</v>
      </c>
      <c r="I1024" t="str">
        <f t="shared" si="93"/>
        <v>SH0908-1981</v>
      </c>
      <c r="J1024" s="34">
        <f t="shared" si="94"/>
        <v>72686</v>
      </c>
      <c r="K1024" t="str">
        <f t="shared" si="95"/>
        <v>SH0908-1981</v>
      </c>
    </row>
    <row r="1025" spans="1:11" ht="15" customHeight="1" x14ac:dyDescent="0.35">
      <c r="A1025">
        <f>'TI102'!A1022</f>
        <v>3</v>
      </c>
      <c r="B1025" s="26">
        <f>'TI102'!B1022</f>
        <v>46273.697916666657</v>
      </c>
      <c r="C1025">
        <f>'TI102'!C1022</f>
        <v>11708506</v>
      </c>
      <c r="D1025">
        <f>'TI102'!J1022</f>
        <v>2</v>
      </c>
      <c r="E1025">
        <f>'TI102'!Q1022</f>
        <v>1</v>
      </c>
      <c r="F1025" t="str">
        <f t="shared" si="90"/>
        <v>60186</v>
      </c>
      <c r="G1025">
        <f t="shared" si="91"/>
        <v>413</v>
      </c>
      <c r="H1025" t="str">
        <f t="shared" si="92"/>
        <v>SH0908-1981</v>
      </c>
      <c r="I1025" t="str">
        <f t="shared" si="93"/>
        <v>SH0908-1981</v>
      </c>
      <c r="J1025" s="34">
        <f t="shared" si="94"/>
        <v>72686</v>
      </c>
      <c r="K1025" t="str">
        <f t="shared" si="95"/>
        <v>SH0908-1981</v>
      </c>
    </row>
    <row r="1026" spans="1:11" ht="15" customHeight="1" x14ac:dyDescent="0.35">
      <c r="A1026">
        <f>'TI102'!A1023</f>
        <v>3</v>
      </c>
      <c r="B1026" s="26">
        <f>'TI102'!B1023</f>
        <v>46273.697916666657</v>
      </c>
      <c r="C1026">
        <f>'TI102'!C1023</f>
        <v>11708507</v>
      </c>
      <c r="D1026">
        <f>'TI102'!J1023</f>
        <v>2</v>
      </c>
      <c r="E1026">
        <f>'TI102'!Q1023</f>
        <v>2</v>
      </c>
      <c r="F1026" t="str">
        <f t="shared" si="90"/>
        <v>60186</v>
      </c>
      <c r="G1026">
        <f t="shared" si="91"/>
        <v>413</v>
      </c>
      <c r="H1026" t="str">
        <f t="shared" si="92"/>
        <v>SH0908-1981</v>
      </c>
      <c r="I1026" t="str">
        <f t="shared" si="93"/>
        <v>SH0908-1981</v>
      </c>
      <c r="J1026" s="34">
        <f t="shared" si="94"/>
        <v>72686</v>
      </c>
      <c r="K1026" t="str">
        <f t="shared" si="95"/>
        <v>SH0908-1981</v>
      </c>
    </row>
    <row r="1027" spans="1:11" ht="15" customHeight="1" x14ac:dyDescent="0.35">
      <c r="A1027">
        <f>'TI102'!A1024</f>
        <v>3</v>
      </c>
      <c r="B1027" s="26">
        <f>'TI102'!B1024</f>
        <v>46273.697916666657</v>
      </c>
      <c r="C1027">
        <f>'TI102'!C1024</f>
        <v>11708508</v>
      </c>
      <c r="D1027">
        <f>'TI102'!J1024</f>
        <v>2</v>
      </c>
      <c r="E1027">
        <f>'TI102'!Q1024</f>
        <v>2</v>
      </c>
      <c r="F1027" t="str">
        <f t="shared" si="90"/>
        <v>60186</v>
      </c>
      <c r="G1027">
        <f t="shared" si="91"/>
        <v>413</v>
      </c>
      <c r="H1027" t="str">
        <f t="shared" si="92"/>
        <v>SH0908-1981</v>
      </c>
      <c r="I1027" t="str">
        <f t="shared" si="93"/>
        <v>SH0908-1981</v>
      </c>
      <c r="J1027" s="34">
        <f t="shared" si="94"/>
        <v>72686</v>
      </c>
      <c r="K1027" t="str">
        <f t="shared" si="95"/>
        <v>SH0908-1981</v>
      </c>
    </row>
    <row r="1028" spans="1:11" ht="15" customHeight="1" x14ac:dyDescent="0.35">
      <c r="A1028">
        <f>'TI102'!A1025</f>
        <v>3</v>
      </c>
      <c r="B1028" s="26">
        <f>'TI102'!B1025</f>
        <v>46273.697916666657</v>
      </c>
      <c r="C1028">
        <f>'TI102'!C1025</f>
        <v>11708509</v>
      </c>
      <c r="D1028">
        <f>'TI102'!J1025</f>
        <v>2</v>
      </c>
      <c r="E1028">
        <f>'TI102'!Q1025</f>
        <v>2</v>
      </c>
      <c r="F1028" t="str">
        <f t="shared" si="90"/>
        <v>60186</v>
      </c>
      <c r="G1028">
        <f t="shared" si="91"/>
        <v>413</v>
      </c>
      <c r="H1028" t="str">
        <f t="shared" si="92"/>
        <v>SH0908-1981</v>
      </c>
      <c r="I1028" t="str">
        <f t="shared" si="93"/>
        <v>SH0908-1981</v>
      </c>
      <c r="J1028" s="34">
        <f t="shared" si="94"/>
        <v>72686</v>
      </c>
      <c r="K1028" t="str">
        <f t="shared" si="95"/>
        <v>SH0908-1981</v>
      </c>
    </row>
    <row r="1029" spans="1:11" ht="15" customHeight="1" x14ac:dyDescent="0.35">
      <c r="A1029">
        <f>'TI102'!A1026</f>
        <v>3</v>
      </c>
      <c r="B1029" s="26">
        <f>'TI102'!B1026</f>
        <v>46273.697916666657</v>
      </c>
      <c r="C1029">
        <f>'TI102'!C1026</f>
        <v>11708510</v>
      </c>
      <c r="D1029">
        <f>'TI102'!J1026</f>
        <v>2</v>
      </c>
      <c r="E1029">
        <f>'TI102'!Q1026</f>
        <v>2</v>
      </c>
      <c r="F1029" t="str">
        <f t="shared" si="90"/>
        <v>60186</v>
      </c>
      <c r="G1029">
        <f t="shared" si="91"/>
        <v>413</v>
      </c>
      <c r="H1029" t="str">
        <f t="shared" si="92"/>
        <v>SH0908-1981</v>
      </c>
      <c r="I1029" t="str">
        <f t="shared" si="93"/>
        <v>SH0908-1981</v>
      </c>
      <c r="J1029" s="34">
        <f t="shared" si="94"/>
        <v>72686</v>
      </c>
      <c r="K1029" t="str">
        <f t="shared" si="95"/>
        <v>SH0908-1981</v>
      </c>
    </row>
    <row r="1030" spans="1:11" ht="15" customHeight="1" x14ac:dyDescent="0.35">
      <c r="A1030">
        <f>'TI102'!A1027</f>
        <v>3</v>
      </c>
      <c r="B1030" s="26">
        <f>'TI102'!B1027</f>
        <v>46273.697916666657</v>
      </c>
      <c r="C1030">
        <f>'TI102'!C1027</f>
        <v>11708511</v>
      </c>
      <c r="D1030">
        <f>'TI102'!J1027</f>
        <v>2</v>
      </c>
      <c r="E1030">
        <f>'TI102'!Q1027</f>
        <v>9</v>
      </c>
      <c r="F1030" t="str">
        <f t="shared" ref="F1030:F1093" si="96">INDEX(OM_ORDER,MATCH(C1030,OM_TID,0))</f>
        <v>60186</v>
      </c>
      <c r="G1030">
        <f t="shared" ref="G1030:G1093" si="97">MATCH(F1030,OR_ID,0)</f>
        <v>413</v>
      </c>
      <c r="H1030" t="str">
        <f t="shared" ref="H1030:H1093" si="98">INDEX(OR_ORIG,G1030)</f>
        <v>SH0908-1981</v>
      </c>
      <c r="I1030" t="str">
        <f t="shared" ref="I1030:I1093" si="99">INDEX(OR_SHIP,G1030)</f>
        <v>SH0908-1981</v>
      </c>
      <c r="J1030" s="34">
        <f t="shared" ref="J1030:J1093" si="100">IF(INDEX(OR_MOVED,G1030)="",DATE(2099,1,1),INDEX(OR_MOVED,G1030))</f>
        <v>72686</v>
      </c>
      <c r="K1030" t="str">
        <f t="shared" ref="K1030:K1093" si="101">IF(B1030&gt;=J1030,I1030,H1030)</f>
        <v>SH0908-1981</v>
      </c>
    </row>
    <row r="1031" spans="1:11" ht="15" customHeight="1" x14ac:dyDescent="0.35">
      <c r="A1031">
        <f>'TI102'!A1028</f>
        <v>3</v>
      </c>
      <c r="B1031" s="26">
        <f>'TI102'!B1028</f>
        <v>46273.697916666657</v>
      </c>
      <c r="C1031">
        <f>'TI102'!C1028</f>
        <v>11708514</v>
      </c>
      <c r="D1031">
        <f>'TI102'!J1028</f>
        <v>3</v>
      </c>
      <c r="E1031">
        <f>'TI102'!Q1028</f>
        <v>1</v>
      </c>
      <c r="F1031" t="str">
        <f t="shared" si="96"/>
        <v>60251</v>
      </c>
      <c r="G1031">
        <f t="shared" si="97"/>
        <v>342</v>
      </c>
      <c r="H1031" t="str">
        <f t="shared" si="98"/>
        <v>SH0908-1080</v>
      </c>
      <c r="I1031" t="str">
        <f t="shared" si="99"/>
        <v>SH0908-1080</v>
      </c>
      <c r="J1031" s="34">
        <f t="shared" si="100"/>
        <v>72686</v>
      </c>
      <c r="K1031" t="str">
        <f t="shared" si="101"/>
        <v>SH0908-1080</v>
      </c>
    </row>
    <row r="1032" spans="1:11" ht="15" customHeight="1" x14ac:dyDescent="0.35">
      <c r="A1032">
        <f>'TI102'!A1029</f>
        <v>3</v>
      </c>
      <c r="B1032" s="26">
        <f>'TI102'!B1029</f>
        <v>46273.697916666657</v>
      </c>
      <c r="C1032">
        <f>'TI102'!C1029</f>
        <v>11708515</v>
      </c>
      <c r="D1032">
        <f>'TI102'!J1029</f>
        <v>3</v>
      </c>
      <c r="E1032">
        <f>'TI102'!Q1029</f>
        <v>1</v>
      </c>
      <c r="F1032" t="str">
        <f t="shared" si="96"/>
        <v>60251</v>
      </c>
      <c r="G1032">
        <f t="shared" si="97"/>
        <v>342</v>
      </c>
      <c r="H1032" t="str">
        <f t="shared" si="98"/>
        <v>SH0908-1080</v>
      </c>
      <c r="I1032" t="str">
        <f t="shared" si="99"/>
        <v>SH0908-1080</v>
      </c>
      <c r="J1032" s="34">
        <f t="shared" si="100"/>
        <v>72686</v>
      </c>
      <c r="K1032" t="str">
        <f t="shared" si="101"/>
        <v>SH0908-1080</v>
      </c>
    </row>
    <row r="1033" spans="1:11" ht="15" customHeight="1" x14ac:dyDescent="0.35">
      <c r="A1033">
        <f>'TI102'!A1030</f>
        <v>3</v>
      </c>
      <c r="B1033" s="26">
        <f>'TI102'!B1030</f>
        <v>46273.697916666657</v>
      </c>
      <c r="C1033">
        <f>'TI102'!C1030</f>
        <v>11708520</v>
      </c>
      <c r="D1033">
        <f>'TI102'!J1030</f>
        <v>1</v>
      </c>
      <c r="E1033">
        <f>'TI102'!Q1030</f>
        <v>2</v>
      </c>
      <c r="F1033" t="str">
        <f t="shared" si="96"/>
        <v>60313</v>
      </c>
      <c r="G1033">
        <f t="shared" si="97"/>
        <v>9</v>
      </c>
      <c r="H1033" t="str">
        <f t="shared" si="98"/>
        <v>SH0908-1003</v>
      </c>
      <c r="I1033" t="str">
        <f t="shared" si="99"/>
        <v>SH0908-1003</v>
      </c>
      <c r="J1033" s="34">
        <f t="shared" si="100"/>
        <v>72686</v>
      </c>
      <c r="K1033" t="str">
        <f t="shared" si="101"/>
        <v>SH0908-1003</v>
      </c>
    </row>
    <row r="1034" spans="1:11" ht="15" customHeight="1" x14ac:dyDescent="0.35">
      <c r="A1034">
        <f>'TI102'!A1031</f>
        <v>3</v>
      </c>
      <c r="B1034" s="26">
        <f>'TI102'!B1031</f>
        <v>46273.697916666657</v>
      </c>
      <c r="C1034">
        <f>'TI102'!C1031</f>
        <v>11708521</v>
      </c>
      <c r="D1034">
        <f>'TI102'!J1031</f>
        <v>1</v>
      </c>
      <c r="E1034">
        <f>'TI102'!Q1031</f>
        <v>3</v>
      </c>
      <c r="F1034" t="str">
        <f t="shared" si="96"/>
        <v>60313</v>
      </c>
      <c r="G1034">
        <f t="shared" si="97"/>
        <v>9</v>
      </c>
      <c r="H1034" t="str">
        <f t="shared" si="98"/>
        <v>SH0908-1003</v>
      </c>
      <c r="I1034" t="str">
        <f t="shared" si="99"/>
        <v>SH0908-1003</v>
      </c>
      <c r="J1034" s="34">
        <f t="shared" si="100"/>
        <v>72686</v>
      </c>
      <c r="K1034" t="str">
        <f t="shared" si="101"/>
        <v>SH0908-1003</v>
      </c>
    </row>
    <row r="1035" spans="1:11" ht="15" customHeight="1" x14ac:dyDescent="0.35">
      <c r="A1035">
        <f>'TI102'!A1032</f>
        <v>3</v>
      </c>
      <c r="B1035" s="26">
        <f>'TI102'!B1032</f>
        <v>46273.697916666657</v>
      </c>
      <c r="C1035">
        <f>'TI102'!C1032</f>
        <v>11708522</v>
      </c>
      <c r="D1035">
        <f>'TI102'!J1032</f>
        <v>1</v>
      </c>
      <c r="E1035">
        <f>'TI102'!Q1032</f>
        <v>1</v>
      </c>
      <c r="F1035" t="str">
        <f t="shared" si="96"/>
        <v>60313</v>
      </c>
      <c r="G1035">
        <f t="shared" si="97"/>
        <v>9</v>
      </c>
      <c r="H1035" t="str">
        <f t="shared" si="98"/>
        <v>SH0908-1003</v>
      </c>
      <c r="I1035" t="str">
        <f t="shared" si="99"/>
        <v>SH0908-1003</v>
      </c>
      <c r="J1035" s="34">
        <f t="shared" si="100"/>
        <v>72686</v>
      </c>
      <c r="K1035" t="str">
        <f t="shared" si="101"/>
        <v>SH0908-1003</v>
      </c>
    </row>
    <row r="1036" spans="1:11" ht="15" customHeight="1" x14ac:dyDescent="0.35">
      <c r="A1036">
        <f>'TI102'!A1033</f>
        <v>3</v>
      </c>
      <c r="B1036" s="26">
        <f>'TI102'!B1033</f>
        <v>46273.697916666657</v>
      </c>
      <c r="C1036">
        <f>'TI102'!C1033</f>
        <v>11708526</v>
      </c>
      <c r="D1036">
        <f>'TI102'!J1033</f>
        <v>2</v>
      </c>
      <c r="E1036">
        <f>'TI102'!Q1033</f>
        <v>2</v>
      </c>
      <c r="F1036" t="str">
        <f t="shared" si="96"/>
        <v>60314</v>
      </c>
      <c r="G1036">
        <f t="shared" si="97"/>
        <v>307</v>
      </c>
      <c r="H1036" t="str">
        <f t="shared" si="98"/>
        <v>SH0908-1063</v>
      </c>
      <c r="I1036" t="str">
        <f t="shared" si="99"/>
        <v>SH0908-1063</v>
      </c>
      <c r="J1036" s="34">
        <f t="shared" si="100"/>
        <v>72686</v>
      </c>
      <c r="K1036" t="str">
        <f t="shared" si="101"/>
        <v>SH0908-1063</v>
      </c>
    </row>
    <row r="1037" spans="1:11" ht="15" customHeight="1" x14ac:dyDescent="0.35">
      <c r="A1037">
        <f>'TI102'!A1034</f>
        <v>3</v>
      </c>
      <c r="B1037" s="26">
        <f>'TI102'!B1034</f>
        <v>46273.697916666657</v>
      </c>
      <c r="C1037">
        <f>'TI102'!C1034</f>
        <v>11708528</v>
      </c>
      <c r="D1037">
        <f>'TI102'!J1034</f>
        <v>4</v>
      </c>
      <c r="E1037">
        <f>'TI102'!Q1034</f>
        <v>1</v>
      </c>
      <c r="F1037" t="str">
        <f t="shared" si="96"/>
        <v>60320</v>
      </c>
      <c r="G1037">
        <f t="shared" si="97"/>
        <v>257</v>
      </c>
      <c r="H1037" t="str">
        <f t="shared" si="98"/>
        <v>SH0908-1045</v>
      </c>
      <c r="I1037" t="str">
        <f t="shared" si="99"/>
        <v>SH0908-1045</v>
      </c>
      <c r="J1037" s="34">
        <f t="shared" si="100"/>
        <v>72686</v>
      </c>
      <c r="K1037" t="str">
        <f t="shared" si="101"/>
        <v>SH0908-1045</v>
      </c>
    </row>
    <row r="1038" spans="1:11" ht="15" customHeight="1" x14ac:dyDescent="0.35">
      <c r="A1038">
        <f>'TI102'!A1035</f>
        <v>3</v>
      </c>
      <c r="B1038" s="26">
        <f>'TI102'!B1035</f>
        <v>46273.697916666657</v>
      </c>
      <c r="C1038">
        <f>'TI102'!C1035</f>
        <v>11708530</v>
      </c>
      <c r="D1038">
        <f>'TI102'!J1035</f>
        <v>1</v>
      </c>
      <c r="E1038">
        <f>'TI102'!Q1035</f>
        <v>2</v>
      </c>
      <c r="F1038" t="str">
        <f t="shared" si="96"/>
        <v>60321</v>
      </c>
      <c r="G1038">
        <f t="shared" si="97"/>
        <v>199</v>
      </c>
      <c r="H1038" t="str">
        <f t="shared" si="98"/>
        <v>SH0908-1039</v>
      </c>
      <c r="I1038" t="str">
        <f t="shared" si="99"/>
        <v>SH0908-1039</v>
      </c>
      <c r="J1038" s="34">
        <f t="shared" si="100"/>
        <v>72686</v>
      </c>
      <c r="K1038" t="str">
        <f t="shared" si="101"/>
        <v>SH0908-1039</v>
      </c>
    </row>
    <row r="1039" spans="1:11" ht="15" customHeight="1" x14ac:dyDescent="0.35">
      <c r="A1039">
        <f>'TI102'!A1036</f>
        <v>3</v>
      </c>
      <c r="B1039" s="26">
        <f>'TI102'!B1036</f>
        <v>46273.697916666657</v>
      </c>
      <c r="C1039">
        <f>'TI102'!C1036</f>
        <v>11708540</v>
      </c>
      <c r="D1039">
        <f>'TI102'!J1036</f>
        <v>4</v>
      </c>
      <c r="E1039">
        <f>'TI102'!Q1036</f>
        <v>1</v>
      </c>
      <c r="F1039" t="str">
        <f t="shared" si="96"/>
        <v>60324</v>
      </c>
      <c r="G1039">
        <f t="shared" si="97"/>
        <v>128</v>
      </c>
      <c r="H1039" t="str">
        <f t="shared" si="98"/>
        <v>SH0908-1033</v>
      </c>
      <c r="I1039" t="str">
        <f t="shared" si="99"/>
        <v>SH0908-1033</v>
      </c>
      <c r="J1039" s="34">
        <f t="shared" si="100"/>
        <v>72686</v>
      </c>
      <c r="K1039" t="str">
        <f t="shared" si="101"/>
        <v>SH0908-1033</v>
      </c>
    </row>
    <row r="1040" spans="1:11" ht="15" customHeight="1" x14ac:dyDescent="0.35">
      <c r="A1040">
        <f>'TI102'!A1037</f>
        <v>3</v>
      </c>
      <c r="B1040" s="26">
        <f>'TI102'!B1037</f>
        <v>46273.697916666657</v>
      </c>
      <c r="C1040">
        <f>'TI102'!C1037</f>
        <v>11708555</v>
      </c>
      <c r="D1040">
        <f>'TI102'!J1037</f>
        <v>4</v>
      </c>
      <c r="E1040">
        <f>'TI102'!Q1037</f>
        <v>1</v>
      </c>
      <c r="F1040" t="str">
        <f t="shared" si="96"/>
        <v>60325</v>
      </c>
      <c r="G1040">
        <f t="shared" si="97"/>
        <v>343</v>
      </c>
      <c r="H1040" t="str">
        <f t="shared" si="98"/>
        <v>SH0908-1080</v>
      </c>
      <c r="I1040" t="str">
        <f t="shared" si="99"/>
        <v>SH0908-1080</v>
      </c>
      <c r="J1040" s="34">
        <f t="shared" si="100"/>
        <v>72686</v>
      </c>
      <c r="K1040" t="str">
        <f t="shared" si="101"/>
        <v>SH0908-1080</v>
      </c>
    </row>
    <row r="1041" spans="1:11" ht="15" customHeight="1" x14ac:dyDescent="0.35">
      <c r="A1041">
        <f>'TI102'!A1038</f>
        <v>3</v>
      </c>
      <c r="B1041" s="26">
        <f>'TI102'!B1038</f>
        <v>46273.697916666657</v>
      </c>
      <c r="C1041">
        <f>'TI102'!C1038</f>
        <v>11708556</v>
      </c>
      <c r="D1041">
        <f>'TI102'!J1038</f>
        <v>1</v>
      </c>
      <c r="E1041">
        <f>'TI102'!Q1038</f>
        <v>2</v>
      </c>
      <c r="F1041" t="str">
        <f t="shared" si="96"/>
        <v>60323</v>
      </c>
      <c r="G1041">
        <f t="shared" si="97"/>
        <v>10</v>
      </c>
      <c r="H1041" t="str">
        <f t="shared" si="98"/>
        <v>SH0908-1003</v>
      </c>
      <c r="I1041" t="str">
        <f t="shared" si="99"/>
        <v>SH0908-1003</v>
      </c>
      <c r="J1041" s="34">
        <f t="shared" si="100"/>
        <v>72686</v>
      </c>
      <c r="K1041" t="str">
        <f t="shared" si="101"/>
        <v>SH0908-1003</v>
      </c>
    </row>
    <row r="1042" spans="1:11" ht="15" customHeight="1" x14ac:dyDescent="0.35">
      <c r="A1042">
        <f>'TI102'!A1039</f>
        <v>3</v>
      </c>
      <c r="B1042" s="26">
        <f>'TI102'!B1039</f>
        <v>46273.697916666657</v>
      </c>
      <c r="C1042">
        <f>'TI102'!C1039</f>
        <v>11708557</v>
      </c>
      <c r="D1042">
        <f>'TI102'!J1039</f>
        <v>1</v>
      </c>
      <c r="E1042">
        <f>'TI102'!Q1039</f>
        <v>2</v>
      </c>
      <c r="F1042" t="str">
        <f t="shared" si="96"/>
        <v>60323</v>
      </c>
      <c r="G1042">
        <f t="shared" si="97"/>
        <v>10</v>
      </c>
      <c r="H1042" t="str">
        <f t="shared" si="98"/>
        <v>SH0908-1003</v>
      </c>
      <c r="I1042" t="str">
        <f t="shared" si="99"/>
        <v>SH0908-1003</v>
      </c>
      <c r="J1042" s="34">
        <f t="shared" si="100"/>
        <v>72686</v>
      </c>
      <c r="K1042" t="str">
        <f t="shared" si="101"/>
        <v>SH0908-1003</v>
      </c>
    </row>
    <row r="1043" spans="1:11" ht="15" customHeight="1" x14ac:dyDescent="0.35">
      <c r="A1043">
        <f>'TI102'!A1040</f>
        <v>3</v>
      </c>
      <c r="B1043" s="26">
        <f>'TI102'!B1040</f>
        <v>46273.697916666657</v>
      </c>
      <c r="C1043">
        <f>'TI102'!C1040</f>
        <v>11708558</v>
      </c>
      <c r="D1043">
        <f>'TI102'!J1040</f>
        <v>1</v>
      </c>
      <c r="E1043">
        <f>'TI102'!Q1040</f>
        <v>1</v>
      </c>
      <c r="F1043" t="str">
        <f t="shared" si="96"/>
        <v>60324</v>
      </c>
      <c r="G1043">
        <f t="shared" si="97"/>
        <v>128</v>
      </c>
      <c r="H1043" t="str">
        <f t="shared" si="98"/>
        <v>SH0908-1033</v>
      </c>
      <c r="I1043" t="str">
        <f t="shared" si="99"/>
        <v>SH0908-1033</v>
      </c>
      <c r="J1043" s="34">
        <f t="shared" si="100"/>
        <v>72686</v>
      </c>
      <c r="K1043" t="str">
        <f t="shared" si="101"/>
        <v>SH0908-1033</v>
      </c>
    </row>
    <row r="1044" spans="1:11" ht="15" customHeight="1" x14ac:dyDescent="0.35">
      <c r="A1044">
        <f>'TI102'!A1041</f>
        <v>3</v>
      </c>
      <c r="B1044" s="26">
        <f>'TI102'!B1041</f>
        <v>46273.697916666657</v>
      </c>
      <c r="C1044">
        <f>'TI102'!C1041</f>
        <v>11708559</v>
      </c>
      <c r="D1044">
        <f>'TI102'!J1041</f>
        <v>1</v>
      </c>
      <c r="E1044">
        <f>'TI102'!Q1041</f>
        <v>2</v>
      </c>
      <c r="F1044" t="str">
        <f t="shared" si="96"/>
        <v>60324</v>
      </c>
      <c r="G1044">
        <f t="shared" si="97"/>
        <v>128</v>
      </c>
      <c r="H1044" t="str">
        <f t="shared" si="98"/>
        <v>SH0908-1033</v>
      </c>
      <c r="I1044" t="str">
        <f t="shared" si="99"/>
        <v>SH0908-1033</v>
      </c>
      <c r="J1044" s="34">
        <f t="shared" si="100"/>
        <v>72686</v>
      </c>
      <c r="K1044" t="str">
        <f t="shared" si="101"/>
        <v>SH0908-1033</v>
      </c>
    </row>
    <row r="1045" spans="1:11" ht="15" customHeight="1" x14ac:dyDescent="0.35">
      <c r="A1045">
        <f>'TI102'!A1042</f>
        <v>3</v>
      </c>
      <c r="B1045" s="26">
        <f>'TI102'!B1042</f>
        <v>46273.697916666657</v>
      </c>
      <c r="C1045">
        <f>'TI102'!C1042</f>
        <v>11708560</v>
      </c>
      <c r="D1045">
        <f>'TI102'!J1042</f>
        <v>2</v>
      </c>
      <c r="E1045">
        <f>'TI102'!Q1042</f>
        <v>1</v>
      </c>
      <c r="F1045" t="str">
        <f t="shared" si="96"/>
        <v>60324</v>
      </c>
      <c r="G1045">
        <f t="shared" si="97"/>
        <v>128</v>
      </c>
      <c r="H1045" t="str">
        <f t="shared" si="98"/>
        <v>SH0908-1033</v>
      </c>
      <c r="I1045" t="str">
        <f t="shared" si="99"/>
        <v>SH0908-1033</v>
      </c>
      <c r="J1045" s="34">
        <f t="shared" si="100"/>
        <v>72686</v>
      </c>
      <c r="K1045" t="str">
        <f t="shared" si="101"/>
        <v>SH0908-1033</v>
      </c>
    </row>
    <row r="1046" spans="1:11" ht="15" customHeight="1" x14ac:dyDescent="0.35">
      <c r="A1046">
        <f>'TI102'!A1043</f>
        <v>3</v>
      </c>
      <c r="B1046" s="26">
        <f>'TI102'!B1043</f>
        <v>46273.697916666657</v>
      </c>
      <c r="C1046">
        <f>'TI102'!C1043</f>
        <v>11708591</v>
      </c>
      <c r="D1046">
        <f>'TI102'!J1043</f>
        <v>5</v>
      </c>
      <c r="E1046">
        <f>'TI102'!Q1043</f>
        <v>1</v>
      </c>
      <c r="F1046" t="str">
        <f t="shared" si="96"/>
        <v>60336</v>
      </c>
      <c r="G1046">
        <f t="shared" si="97"/>
        <v>58</v>
      </c>
      <c r="H1046" t="str">
        <f t="shared" si="98"/>
        <v>SH0908-1018</v>
      </c>
      <c r="I1046" t="str">
        <f t="shared" si="99"/>
        <v>SH0908-1018</v>
      </c>
      <c r="J1046" s="34">
        <f t="shared" si="100"/>
        <v>72686</v>
      </c>
      <c r="K1046" t="str">
        <f t="shared" si="101"/>
        <v>SH0908-1018</v>
      </c>
    </row>
    <row r="1047" spans="1:11" ht="15" customHeight="1" x14ac:dyDescent="0.35">
      <c r="A1047">
        <f>'TI102'!A1044</f>
        <v>3</v>
      </c>
      <c r="B1047" s="26">
        <f>'TI102'!B1044</f>
        <v>46273.697916666657</v>
      </c>
      <c r="C1047">
        <f>'TI102'!C1044</f>
        <v>11708605</v>
      </c>
      <c r="D1047">
        <f>'TI102'!J1044</f>
        <v>1</v>
      </c>
      <c r="E1047">
        <f>'TI102'!Q1044</f>
        <v>3</v>
      </c>
      <c r="F1047" t="str">
        <f t="shared" si="96"/>
        <v>60336</v>
      </c>
      <c r="G1047">
        <f t="shared" si="97"/>
        <v>58</v>
      </c>
      <c r="H1047" t="str">
        <f t="shared" si="98"/>
        <v>SH0908-1018</v>
      </c>
      <c r="I1047" t="str">
        <f t="shared" si="99"/>
        <v>SH0908-1018</v>
      </c>
      <c r="J1047" s="34">
        <f t="shared" si="100"/>
        <v>72686</v>
      </c>
      <c r="K1047" t="str">
        <f t="shared" si="101"/>
        <v>SH0908-1018</v>
      </c>
    </row>
    <row r="1048" spans="1:11" ht="15" customHeight="1" x14ac:dyDescent="0.35">
      <c r="A1048">
        <f>'TI102'!A1045</f>
        <v>3</v>
      </c>
      <c r="B1048" s="26">
        <f>'TI102'!B1045</f>
        <v>46273.697916666657</v>
      </c>
      <c r="C1048">
        <f>'TI102'!C1045</f>
        <v>11708606</v>
      </c>
      <c r="D1048">
        <f>'TI102'!J1045</f>
        <v>1</v>
      </c>
      <c r="E1048">
        <f>'TI102'!Q1045</f>
        <v>1</v>
      </c>
      <c r="F1048" t="str">
        <f t="shared" si="96"/>
        <v>60336</v>
      </c>
      <c r="G1048">
        <f t="shared" si="97"/>
        <v>58</v>
      </c>
      <c r="H1048" t="str">
        <f t="shared" si="98"/>
        <v>SH0908-1018</v>
      </c>
      <c r="I1048" t="str">
        <f t="shared" si="99"/>
        <v>SH0908-1018</v>
      </c>
      <c r="J1048" s="34">
        <f t="shared" si="100"/>
        <v>72686</v>
      </c>
      <c r="K1048" t="str">
        <f t="shared" si="101"/>
        <v>SH0908-1018</v>
      </c>
    </row>
    <row r="1049" spans="1:11" ht="15" customHeight="1" x14ac:dyDescent="0.35">
      <c r="A1049">
        <f>'TI102'!A1046</f>
        <v>3</v>
      </c>
      <c r="B1049" s="26">
        <f>'TI102'!B1046</f>
        <v>46273.697916666657</v>
      </c>
      <c r="C1049">
        <f>'TI102'!C1046</f>
        <v>11708618</v>
      </c>
      <c r="D1049">
        <f>'TI102'!J1046</f>
        <v>4</v>
      </c>
      <c r="E1049">
        <f>'TI102'!Q1046</f>
        <v>1</v>
      </c>
      <c r="F1049" t="str">
        <f t="shared" si="96"/>
        <v>60252</v>
      </c>
      <c r="G1049">
        <f t="shared" si="97"/>
        <v>230</v>
      </c>
      <c r="H1049" t="str">
        <f t="shared" si="98"/>
        <v>SH0908-1042</v>
      </c>
      <c r="I1049" t="str">
        <f t="shared" si="99"/>
        <v>SH0908-1042</v>
      </c>
      <c r="J1049" s="34">
        <f t="shared" si="100"/>
        <v>72686</v>
      </c>
      <c r="K1049" t="str">
        <f t="shared" si="101"/>
        <v>SH0908-1042</v>
      </c>
    </row>
    <row r="1050" spans="1:11" ht="15" customHeight="1" x14ac:dyDescent="0.35">
      <c r="A1050">
        <f>'TI102'!A1047</f>
        <v>3</v>
      </c>
      <c r="B1050" s="26">
        <f>'TI102'!B1047</f>
        <v>46273.697916666657</v>
      </c>
      <c r="C1050">
        <f>'TI102'!C1047</f>
        <v>11708624</v>
      </c>
      <c r="D1050">
        <f>'TI102'!J1047</f>
        <v>4</v>
      </c>
      <c r="E1050">
        <f>'TI102'!Q1047</f>
        <v>1</v>
      </c>
      <c r="F1050" t="str">
        <f t="shared" si="96"/>
        <v>60346</v>
      </c>
      <c r="G1050">
        <f t="shared" si="97"/>
        <v>101</v>
      </c>
      <c r="H1050" t="str">
        <f t="shared" si="98"/>
        <v>SH0908-1026</v>
      </c>
      <c r="I1050" t="str">
        <f t="shared" si="99"/>
        <v>SH0908-1026</v>
      </c>
      <c r="J1050" s="34">
        <f t="shared" si="100"/>
        <v>72686</v>
      </c>
      <c r="K1050" t="str">
        <f t="shared" si="101"/>
        <v>SH0908-1026</v>
      </c>
    </row>
    <row r="1051" spans="1:11" ht="15" customHeight="1" x14ac:dyDescent="0.35">
      <c r="A1051">
        <f>'TI102'!A1048</f>
        <v>3</v>
      </c>
      <c r="B1051" s="26">
        <f>'TI102'!B1048</f>
        <v>46273.697916666657</v>
      </c>
      <c r="C1051">
        <f>'TI102'!C1048</f>
        <v>11708628</v>
      </c>
      <c r="D1051">
        <f>'TI102'!J1048</f>
        <v>1</v>
      </c>
      <c r="E1051">
        <f>'TI102'!Q1048</f>
        <v>8</v>
      </c>
      <c r="F1051" t="str">
        <f t="shared" si="96"/>
        <v>60346</v>
      </c>
      <c r="G1051">
        <f t="shared" si="97"/>
        <v>101</v>
      </c>
      <c r="H1051" t="str">
        <f t="shared" si="98"/>
        <v>SH0908-1026</v>
      </c>
      <c r="I1051" t="str">
        <f t="shared" si="99"/>
        <v>SH0908-1026</v>
      </c>
      <c r="J1051" s="34">
        <f t="shared" si="100"/>
        <v>72686</v>
      </c>
      <c r="K1051" t="str">
        <f t="shared" si="101"/>
        <v>SH0908-1026</v>
      </c>
    </row>
    <row r="1052" spans="1:11" ht="15" customHeight="1" x14ac:dyDescent="0.35">
      <c r="A1052">
        <f>'TI102'!A1049</f>
        <v>3</v>
      </c>
      <c r="B1052" s="26">
        <f>'TI102'!B1049</f>
        <v>46273.697916666657</v>
      </c>
      <c r="C1052">
        <f>'TI102'!C1049</f>
        <v>11708632</v>
      </c>
      <c r="D1052">
        <f>'TI102'!J1049</f>
        <v>4</v>
      </c>
      <c r="E1052">
        <f>'TI102'!Q1049</f>
        <v>1</v>
      </c>
      <c r="F1052" t="str">
        <f t="shared" si="96"/>
        <v>60351</v>
      </c>
      <c r="G1052">
        <f t="shared" si="97"/>
        <v>231</v>
      </c>
      <c r="H1052" t="str">
        <f t="shared" si="98"/>
        <v>SH0908-1042</v>
      </c>
      <c r="I1052" t="str">
        <f t="shared" si="99"/>
        <v>SH0908-1042</v>
      </c>
      <c r="J1052" s="34">
        <f t="shared" si="100"/>
        <v>72686</v>
      </c>
      <c r="K1052" t="str">
        <f t="shared" si="101"/>
        <v>SH0908-1042</v>
      </c>
    </row>
    <row r="1053" spans="1:11" ht="15" customHeight="1" x14ac:dyDescent="0.35">
      <c r="A1053">
        <f>'TI102'!A1050</f>
        <v>3</v>
      </c>
      <c r="B1053" s="26">
        <f>'TI102'!B1050</f>
        <v>46273.697916666657</v>
      </c>
      <c r="C1053">
        <f>'TI102'!C1050</f>
        <v>11708633</v>
      </c>
      <c r="D1053">
        <f>'TI102'!J1050</f>
        <v>3</v>
      </c>
      <c r="E1053">
        <f>'TI102'!Q1050</f>
        <v>2</v>
      </c>
      <c r="F1053" t="str">
        <f t="shared" si="96"/>
        <v>60354</v>
      </c>
      <c r="G1053">
        <f t="shared" si="97"/>
        <v>59</v>
      </c>
      <c r="H1053" t="str">
        <f t="shared" si="98"/>
        <v>SH0908-1018</v>
      </c>
      <c r="I1053" t="str">
        <f t="shared" si="99"/>
        <v>SH0908-1018</v>
      </c>
      <c r="J1053" s="34">
        <f t="shared" si="100"/>
        <v>72686</v>
      </c>
      <c r="K1053" t="str">
        <f t="shared" si="101"/>
        <v>SH0908-1018</v>
      </c>
    </row>
    <row r="1054" spans="1:11" ht="15" customHeight="1" x14ac:dyDescent="0.35">
      <c r="A1054">
        <f>'TI102'!A1051</f>
        <v>3</v>
      </c>
      <c r="B1054" s="26">
        <f>'TI102'!B1051</f>
        <v>46273.697916666657</v>
      </c>
      <c r="C1054">
        <f>'TI102'!C1051</f>
        <v>11708634</v>
      </c>
      <c r="D1054">
        <f>'TI102'!J1051</f>
        <v>3</v>
      </c>
      <c r="E1054">
        <f>'TI102'!Q1051</f>
        <v>1</v>
      </c>
      <c r="F1054" t="str">
        <f t="shared" si="96"/>
        <v>60354</v>
      </c>
      <c r="G1054">
        <f t="shared" si="97"/>
        <v>59</v>
      </c>
      <c r="H1054" t="str">
        <f t="shared" si="98"/>
        <v>SH0908-1018</v>
      </c>
      <c r="I1054" t="str">
        <f t="shared" si="99"/>
        <v>SH0908-1018</v>
      </c>
      <c r="J1054" s="34">
        <f t="shared" si="100"/>
        <v>72686</v>
      </c>
      <c r="K1054" t="str">
        <f t="shared" si="101"/>
        <v>SH0908-1018</v>
      </c>
    </row>
    <row r="1055" spans="1:11" ht="15" customHeight="1" x14ac:dyDescent="0.35">
      <c r="A1055">
        <f>'TI102'!A1052</f>
        <v>3</v>
      </c>
      <c r="B1055" s="26">
        <f>'TI102'!B1052</f>
        <v>46273.697916666657</v>
      </c>
      <c r="C1055">
        <f>'TI102'!C1052</f>
        <v>11708637</v>
      </c>
      <c r="D1055">
        <f>'TI102'!J1052</f>
        <v>5</v>
      </c>
      <c r="E1055">
        <f>'TI102'!Q1052</f>
        <v>1</v>
      </c>
      <c r="F1055" t="str">
        <f t="shared" si="96"/>
        <v>60357</v>
      </c>
      <c r="G1055">
        <f t="shared" si="97"/>
        <v>156</v>
      </c>
      <c r="H1055" t="str">
        <f t="shared" si="98"/>
        <v>SH0908-1034</v>
      </c>
      <c r="I1055" t="str">
        <f t="shared" si="99"/>
        <v>SH0908-1034</v>
      </c>
      <c r="J1055" s="34">
        <f t="shared" si="100"/>
        <v>72686</v>
      </c>
      <c r="K1055" t="str">
        <f t="shared" si="101"/>
        <v>SH0908-1034</v>
      </c>
    </row>
    <row r="1056" spans="1:11" ht="15" customHeight="1" x14ac:dyDescent="0.35">
      <c r="A1056">
        <f>'TI102'!A1053</f>
        <v>3</v>
      </c>
      <c r="B1056" s="26">
        <f>'TI102'!B1053</f>
        <v>46273.697916666657</v>
      </c>
      <c r="C1056">
        <f>'TI102'!C1053</f>
        <v>11708638</v>
      </c>
      <c r="D1056">
        <f>'TI102'!J1053</f>
        <v>5</v>
      </c>
      <c r="E1056">
        <f>'TI102'!Q1053</f>
        <v>1</v>
      </c>
      <c r="F1056" t="str">
        <f t="shared" si="96"/>
        <v>60357</v>
      </c>
      <c r="G1056">
        <f t="shared" si="97"/>
        <v>156</v>
      </c>
      <c r="H1056" t="str">
        <f t="shared" si="98"/>
        <v>SH0908-1034</v>
      </c>
      <c r="I1056" t="str">
        <f t="shared" si="99"/>
        <v>SH0908-1034</v>
      </c>
      <c r="J1056" s="34">
        <f t="shared" si="100"/>
        <v>72686</v>
      </c>
      <c r="K1056" t="str">
        <f t="shared" si="101"/>
        <v>SH0908-1034</v>
      </c>
    </row>
    <row r="1057" spans="1:11" ht="15" customHeight="1" x14ac:dyDescent="0.35">
      <c r="A1057">
        <f>'TI102'!A1054</f>
        <v>3</v>
      </c>
      <c r="B1057" s="26">
        <f>'TI102'!B1054</f>
        <v>46273.697916666657</v>
      </c>
      <c r="C1057">
        <f>'TI102'!C1054</f>
        <v>11708640</v>
      </c>
      <c r="D1057">
        <f>'TI102'!J1054</f>
        <v>1</v>
      </c>
      <c r="E1057">
        <f>'TI102'!Q1054</f>
        <v>1</v>
      </c>
      <c r="F1057" t="str">
        <f t="shared" si="96"/>
        <v>60358</v>
      </c>
      <c r="G1057">
        <f t="shared" si="97"/>
        <v>258</v>
      </c>
      <c r="H1057" t="str">
        <f t="shared" si="98"/>
        <v>SH0908-1045</v>
      </c>
      <c r="I1057" t="str">
        <f t="shared" si="99"/>
        <v>SH0908-1045</v>
      </c>
      <c r="J1057" s="34">
        <f t="shared" si="100"/>
        <v>72686</v>
      </c>
      <c r="K1057" t="str">
        <f t="shared" si="101"/>
        <v>SH0908-1045</v>
      </c>
    </row>
    <row r="1058" spans="1:11" ht="15" customHeight="1" x14ac:dyDescent="0.35">
      <c r="A1058">
        <f>'TI102'!A1055</f>
        <v>3</v>
      </c>
      <c r="B1058" s="26">
        <f>'TI102'!B1055</f>
        <v>46273.697916666657</v>
      </c>
      <c r="C1058">
        <f>'TI102'!C1055</f>
        <v>11708641</v>
      </c>
      <c r="D1058">
        <f>'TI102'!J1055</f>
        <v>1</v>
      </c>
      <c r="E1058">
        <f>'TI102'!Q1055</f>
        <v>2</v>
      </c>
      <c r="F1058" t="str">
        <f t="shared" si="96"/>
        <v>60358</v>
      </c>
      <c r="G1058">
        <f t="shared" si="97"/>
        <v>258</v>
      </c>
      <c r="H1058" t="str">
        <f t="shared" si="98"/>
        <v>SH0908-1045</v>
      </c>
      <c r="I1058" t="str">
        <f t="shared" si="99"/>
        <v>SH0908-1045</v>
      </c>
      <c r="J1058" s="34">
        <f t="shared" si="100"/>
        <v>72686</v>
      </c>
      <c r="K1058" t="str">
        <f t="shared" si="101"/>
        <v>SH0908-1045</v>
      </c>
    </row>
    <row r="1059" spans="1:11" ht="15" customHeight="1" x14ac:dyDescent="0.35">
      <c r="A1059">
        <f>'TI102'!A1056</f>
        <v>3</v>
      </c>
      <c r="B1059" s="26">
        <f>'TI102'!B1056</f>
        <v>46273.697916666657</v>
      </c>
      <c r="C1059">
        <f>'TI102'!C1056</f>
        <v>11708643</v>
      </c>
      <c r="D1059">
        <f>'TI102'!J1056</f>
        <v>4</v>
      </c>
      <c r="E1059">
        <f>'TI102'!Q1056</f>
        <v>1</v>
      </c>
      <c r="F1059" t="str">
        <f t="shared" si="96"/>
        <v>60319</v>
      </c>
      <c r="G1059">
        <f t="shared" si="97"/>
        <v>232</v>
      </c>
      <c r="H1059" t="str">
        <f t="shared" si="98"/>
        <v>SH0908-1042</v>
      </c>
      <c r="I1059" t="str">
        <f t="shared" si="99"/>
        <v>SH0908-1042</v>
      </c>
      <c r="J1059" s="34">
        <f t="shared" si="100"/>
        <v>72686</v>
      </c>
      <c r="K1059" t="str">
        <f t="shared" si="101"/>
        <v>SH0908-1042</v>
      </c>
    </row>
    <row r="1060" spans="1:11" ht="15" customHeight="1" x14ac:dyDescent="0.35">
      <c r="A1060">
        <f>'TI102'!A1057</f>
        <v>3</v>
      </c>
      <c r="B1060" s="26">
        <f>'TI102'!B1057</f>
        <v>46273.697916666657</v>
      </c>
      <c r="C1060">
        <f>'TI102'!C1057</f>
        <v>11708655</v>
      </c>
      <c r="D1060">
        <f>'TI102'!J1057</f>
        <v>1</v>
      </c>
      <c r="E1060">
        <f>'TI102'!Q1057</f>
        <v>1</v>
      </c>
      <c r="F1060" t="str">
        <f t="shared" si="96"/>
        <v>60319</v>
      </c>
      <c r="G1060">
        <f t="shared" si="97"/>
        <v>232</v>
      </c>
      <c r="H1060" t="str">
        <f t="shared" si="98"/>
        <v>SH0908-1042</v>
      </c>
      <c r="I1060" t="str">
        <f t="shared" si="99"/>
        <v>SH0908-1042</v>
      </c>
      <c r="J1060" s="34">
        <f t="shared" si="100"/>
        <v>72686</v>
      </c>
      <c r="K1060" t="str">
        <f t="shared" si="101"/>
        <v>SH0908-1042</v>
      </c>
    </row>
    <row r="1061" spans="1:11" ht="15" customHeight="1" x14ac:dyDescent="0.35">
      <c r="A1061">
        <f>'TI102'!A1058</f>
        <v>3</v>
      </c>
      <c r="B1061" s="26">
        <f>'TI102'!B1058</f>
        <v>46273.697916666657</v>
      </c>
      <c r="C1061">
        <f>'TI102'!C1058</f>
        <v>11708656</v>
      </c>
      <c r="D1061">
        <f>'TI102'!J1058</f>
        <v>1</v>
      </c>
      <c r="E1061">
        <f>'TI102'!Q1058</f>
        <v>1</v>
      </c>
      <c r="F1061" t="str">
        <f t="shared" si="96"/>
        <v>60319</v>
      </c>
      <c r="G1061">
        <f t="shared" si="97"/>
        <v>232</v>
      </c>
      <c r="H1061" t="str">
        <f t="shared" si="98"/>
        <v>SH0908-1042</v>
      </c>
      <c r="I1061" t="str">
        <f t="shared" si="99"/>
        <v>SH0908-1042</v>
      </c>
      <c r="J1061" s="34">
        <f t="shared" si="100"/>
        <v>72686</v>
      </c>
      <c r="K1061" t="str">
        <f t="shared" si="101"/>
        <v>SH0908-1042</v>
      </c>
    </row>
    <row r="1062" spans="1:11" ht="15" customHeight="1" x14ac:dyDescent="0.35">
      <c r="A1062">
        <f>'TI102'!A1059</f>
        <v>3</v>
      </c>
      <c r="B1062" s="26">
        <f>'TI102'!B1059</f>
        <v>46273.697916666657</v>
      </c>
      <c r="C1062">
        <f>'TI102'!C1059</f>
        <v>11708657</v>
      </c>
      <c r="D1062">
        <f>'TI102'!J1059</f>
        <v>1</v>
      </c>
      <c r="E1062">
        <f>'TI102'!Q1059</f>
        <v>1</v>
      </c>
      <c r="F1062" t="str">
        <f t="shared" si="96"/>
        <v>60319</v>
      </c>
      <c r="G1062">
        <f t="shared" si="97"/>
        <v>232</v>
      </c>
      <c r="H1062" t="str">
        <f t="shared" si="98"/>
        <v>SH0908-1042</v>
      </c>
      <c r="I1062" t="str">
        <f t="shared" si="99"/>
        <v>SH0908-1042</v>
      </c>
      <c r="J1062" s="34">
        <f t="shared" si="100"/>
        <v>72686</v>
      </c>
      <c r="K1062" t="str">
        <f t="shared" si="101"/>
        <v>SH0908-1042</v>
      </c>
    </row>
    <row r="1063" spans="1:11" ht="15" customHeight="1" x14ac:dyDescent="0.35">
      <c r="A1063">
        <f>'TI102'!A1060</f>
        <v>3</v>
      </c>
      <c r="B1063" s="26">
        <f>'TI102'!B1060</f>
        <v>46273.697916666657</v>
      </c>
      <c r="C1063">
        <f>'TI102'!C1060</f>
        <v>11708658</v>
      </c>
      <c r="D1063">
        <f>'TI102'!J1060</f>
        <v>1</v>
      </c>
      <c r="E1063">
        <f>'TI102'!Q1060</f>
        <v>1</v>
      </c>
      <c r="F1063" t="str">
        <f t="shared" si="96"/>
        <v>60319</v>
      </c>
      <c r="G1063">
        <f t="shared" si="97"/>
        <v>232</v>
      </c>
      <c r="H1063" t="str">
        <f t="shared" si="98"/>
        <v>SH0908-1042</v>
      </c>
      <c r="I1063" t="str">
        <f t="shared" si="99"/>
        <v>SH0908-1042</v>
      </c>
      <c r="J1063" s="34">
        <f t="shared" si="100"/>
        <v>72686</v>
      </c>
      <c r="K1063" t="str">
        <f t="shared" si="101"/>
        <v>SH0908-1042</v>
      </c>
    </row>
    <row r="1064" spans="1:11" ht="15" customHeight="1" x14ac:dyDescent="0.35">
      <c r="A1064">
        <f>'TI102'!A1061</f>
        <v>3</v>
      </c>
      <c r="B1064" s="26">
        <f>'TI102'!B1061</f>
        <v>46273.697916666657</v>
      </c>
      <c r="C1064">
        <f>'TI102'!C1061</f>
        <v>11708659</v>
      </c>
      <c r="D1064">
        <f>'TI102'!J1061</f>
        <v>1</v>
      </c>
      <c r="E1064">
        <f>'TI102'!Q1061</f>
        <v>1</v>
      </c>
      <c r="F1064" t="str">
        <f t="shared" si="96"/>
        <v>60319</v>
      </c>
      <c r="G1064">
        <f t="shared" si="97"/>
        <v>232</v>
      </c>
      <c r="H1064" t="str">
        <f t="shared" si="98"/>
        <v>SH0908-1042</v>
      </c>
      <c r="I1064" t="str">
        <f t="shared" si="99"/>
        <v>SH0908-1042</v>
      </c>
      <c r="J1064" s="34">
        <f t="shared" si="100"/>
        <v>72686</v>
      </c>
      <c r="K1064" t="str">
        <f t="shared" si="101"/>
        <v>SH0908-1042</v>
      </c>
    </row>
    <row r="1065" spans="1:11" ht="15" customHeight="1" x14ac:dyDescent="0.35">
      <c r="A1065">
        <f>'TI102'!A1062</f>
        <v>3</v>
      </c>
      <c r="B1065" s="26">
        <f>'TI102'!B1062</f>
        <v>46273.697916666657</v>
      </c>
      <c r="C1065">
        <f>'TI102'!C1062</f>
        <v>11708667</v>
      </c>
      <c r="D1065">
        <f>'TI102'!J1062</f>
        <v>4</v>
      </c>
      <c r="E1065">
        <f>'TI102'!Q1062</f>
        <v>1</v>
      </c>
      <c r="F1065" t="str">
        <f t="shared" si="96"/>
        <v>60312</v>
      </c>
      <c r="G1065">
        <f t="shared" si="97"/>
        <v>259</v>
      </c>
      <c r="H1065" t="str">
        <f t="shared" si="98"/>
        <v>SH0908-1045</v>
      </c>
      <c r="I1065" t="str">
        <f t="shared" si="99"/>
        <v>SH0908-1045</v>
      </c>
      <c r="J1065" s="34">
        <f t="shared" si="100"/>
        <v>72686</v>
      </c>
      <c r="K1065" t="str">
        <f t="shared" si="101"/>
        <v>SH0908-1045</v>
      </c>
    </row>
    <row r="1066" spans="1:11" ht="15" customHeight="1" x14ac:dyDescent="0.35">
      <c r="A1066">
        <f>'TI102'!A1063</f>
        <v>3</v>
      </c>
      <c r="B1066" s="26">
        <f>'TI102'!B1063</f>
        <v>46273.697916666657</v>
      </c>
      <c r="C1066">
        <f>'TI102'!C1063</f>
        <v>11708668</v>
      </c>
      <c r="D1066">
        <f>'TI102'!J1063</f>
        <v>4</v>
      </c>
      <c r="E1066">
        <f>'TI102'!Q1063</f>
        <v>1</v>
      </c>
      <c r="F1066" t="str">
        <f t="shared" si="96"/>
        <v>60312</v>
      </c>
      <c r="G1066">
        <f t="shared" si="97"/>
        <v>259</v>
      </c>
      <c r="H1066" t="str">
        <f t="shared" si="98"/>
        <v>SH0908-1045</v>
      </c>
      <c r="I1066" t="str">
        <f t="shared" si="99"/>
        <v>SH0908-1045</v>
      </c>
      <c r="J1066" s="34">
        <f t="shared" si="100"/>
        <v>72686</v>
      </c>
      <c r="K1066" t="str">
        <f t="shared" si="101"/>
        <v>SH0908-1045</v>
      </c>
    </row>
    <row r="1067" spans="1:11" ht="15" customHeight="1" x14ac:dyDescent="0.35">
      <c r="A1067">
        <f>'TI102'!A1064</f>
        <v>3</v>
      </c>
      <c r="B1067" s="26">
        <f>'TI102'!B1064</f>
        <v>46273.697916666657</v>
      </c>
      <c r="C1067">
        <f>'TI102'!C1064</f>
        <v>11708669</v>
      </c>
      <c r="D1067">
        <f>'TI102'!J1064</f>
        <v>4</v>
      </c>
      <c r="E1067">
        <f>'TI102'!Q1064</f>
        <v>1</v>
      </c>
      <c r="F1067" t="str">
        <f t="shared" si="96"/>
        <v>60312</v>
      </c>
      <c r="G1067">
        <f t="shared" si="97"/>
        <v>259</v>
      </c>
      <c r="H1067" t="str">
        <f t="shared" si="98"/>
        <v>SH0908-1045</v>
      </c>
      <c r="I1067" t="str">
        <f t="shared" si="99"/>
        <v>SH0908-1045</v>
      </c>
      <c r="J1067" s="34">
        <f t="shared" si="100"/>
        <v>72686</v>
      </c>
      <c r="K1067" t="str">
        <f t="shared" si="101"/>
        <v>SH0908-1045</v>
      </c>
    </row>
    <row r="1068" spans="1:11" ht="15" customHeight="1" x14ac:dyDescent="0.35">
      <c r="A1068">
        <f>'TI102'!A1065</f>
        <v>3</v>
      </c>
      <c r="B1068" s="26">
        <f>'TI102'!B1065</f>
        <v>46273.697916666657</v>
      </c>
      <c r="C1068">
        <f>'TI102'!C1065</f>
        <v>11708670</v>
      </c>
      <c r="D1068">
        <f>'TI102'!J1065</f>
        <v>4</v>
      </c>
      <c r="E1068">
        <f>'TI102'!Q1065</f>
        <v>1</v>
      </c>
      <c r="F1068" t="str">
        <f t="shared" si="96"/>
        <v>60312</v>
      </c>
      <c r="G1068">
        <f t="shared" si="97"/>
        <v>259</v>
      </c>
      <c r="H1068" t="str">
        <f t="shared" si="98"/>
        <v>SH0908-1045</v>
      </c>
      <c r="I1068" t="str">
        <f t="shared" si="99"/>
        <v>SH0908-1045</v>
      </c>
      <c r="J1068" s="34">
        <f t="shared" si="100"/>
        <v>72686</v>
      </c>
      <c r="K1068" t="str">
        <f t="shared" si="101"/>
        <v>SH0908-1045</v>
      </c>
    </row>
    <row r="1069" spans="1:11" ht="15" customHeight="1" x14ac:dyDescent="0.35">
      <c r="A1069">
        <f>'TI102'!A1066</f>
        <v>3</v>
      </c>
      <c r="B1069" s="26">
        <f>'TI102'!B1066</f>
        <v>46273.697916666657</v>
      </c>
      <c r="C1069">
        <f>'TI102'!C1066</f>
        <v>11708671</v>
      </c>
      <c r="D1069">
        <f>'TI102'!J1066</f>
        <v>4</v>
      </c>
      <c r="E1069">
        <f>'TI102'!Q1066</f>
        <v>1</v>
      </c>
      <c r="F1069" t="str">
        <f t="shared" si="96"/>
        <v>60312</v>
      </c>
      <c r="G1069">
        <f t="shared" si="97"/>
        <v>259</v>
      </c>
      <c r="H1069" t="str">
        <f t="shared" si="98"/>
        <v>SH0908-1045</v>
      </c>
      <c r="I1069" t="str">
        <f t="shared" si="99"/>
        <v>SH0908-1045</v>
      </c>
      <c r="J1069" s="34">
        <f t="shared" si="100"/>
        <v>72686</v>
      </c>
      <c r="K1069" t="str">
        <f t="shared" si="101"/>
        <v>SH0908-1045</v>
      </c>
    </row>
    <row r="1070" spans="1:11" ht="15" customHeight="1" x14ac:dyDescent="0.35">
      <c r="A1070">
        <f>'TI102'!A1067</f>
        <v>3</v>
      </c>
      <c r="B1070" s="26">
        <f>'TI102'!B1067</f>
        <v>46273.697916666657</v>
      </c>
      <c r="C1070">
        <f>'TI102'!C1067</f>
        <v>11708672</v>
      </c>
      <c r="D1070">
        <f>'TI102'!J1067</f>
        <v>4</v>
      </c>
      <c r="E1070">
        <f>'TI102'!Q1067</f>
        <v>1</v>
      </c>
      <c r="F1070" t="str">
        <f t="shared" si="96"/>
        <v>60312</v>
      </c>
      <c r="G1070">
        <f t="shared" si="97"/>
        <v>259</v>
      </c>
      <c r="H1070" t="str">
        <f t="shared" si="98"/>
        <v>SH0908-1045</v>
      </c>
      <c r="I1070" t="str">
        <f t="shared" si="99"/>
        <v>SH0908-1045</v>
      </c>
      <c r="J1070" s="34">
        <f t="shared" si="100"/>
        <v>72686</v>
      </c>
      <c r="K1070" t="str">
        <f t="shared" si="101"/>
        <v>SH0908-1045</v>
      </c>
    </row>
    <row r="1071" spans="1:11" ht="15" customHeight="1" x14ac:dyDescent="0.35">
      <c r="A1071">
        <f>'TI102'!A1068</f>
        <v>3</v>
      </c>
      <c r="B1071" s="26">
        <f>'TI102'!B1068</f>
        <v>46273.697916666657</v>
      </c>
      <c r="C1071">
        <f>'TI102'!C1068</f>
        <v>11708673</v>
      </c>
      <c r="D1071">
        <f>'TI102'!J1068</f>
        <v>4</v>
      </c>
      <c r="E1071">
        <f>'TI102'!Q1068</f>
        <v>1</v>
      </c>
      <c r="F1071" t="str">
        <f t="shared" si="96"/>
        <v>60312</v>
      </c>
      <c r="G1071">
        <f t="shared" si="97"/>
        <v>259</v>
      </c>
      <c r="H1071" t="str">
        <f t="shared" si="98"/>
        <v>SH0908-1045</v>
      </c>
      <c r="I1071" t="str">
        <f t="shared" si="99"/>
        <v>SH0908-1045</v>
      </c>
      <c r="J1071" s="34">
        <f t="shared" si="100"/>
        <v>72686</v>
      </c>
      <c r="K1071" t="str">
        <f t="shared" si="101"/>
        <v>SH0908-1045</v>
      </c>
    </row>
    <row r="1072" spans="1:11" ht="15" customHeight="1" x14ac:dyDescent="0.35">
      <c r="A1072">
        <f>'TI102'!A1069</f>
        <v>3</v>
      </c>
      <c r="B1072" s="26">
        <f>'TI102'!B1069</f>
        <v>46273.697916666657</v>
      </c>
      <c r="C1072">
        <f>'TI102'!C1069</f>
        <v>11708674</v>
      </c>
      <c r="D1072">
        <f>'TI102'!J1069</f>
        <v>5</v>
      </c>
      <c r="E1072">
        <f>'TI102'!Q1069</f>
        <v>1</v>
      </c>
      <c r="F1072" t="str">
        <f t="shared" si="96"/>
        <v>60312</v>
      </c>
      <c r="G1072">
        <f t="shared" si="97"/>
        <v>259</v>
      </c>
      <c r="H1072" t="str">
        <f t="shared" si="98"/>
        <v>SH0908-1045</v>
      </c>
      <c r="I1072" t="str">
        <f t="shared" si="99"/>
        <v>SH0908-1045</v>
      </c>
      <c r="J1072" s="34">
        <f t="shared" si="100"/>
        <v>72686</v>
      </c>
      <c r="K1072" t="str">
        <f t="shared" si="101"/>
        <v>SH0908-1045</v>
      </c>
    </row>
    <row r="1073" spans="1:11" ht="15" customHeight="1" x14ac:dyDescent="0.35">
      <c r="A1073">
        <f>'TI102'!A1070</f>
        <v>3</v>
      </c>
      <c r="B1073" s="26">
        <f>'TI102'!B1070</f>
        <v>46273.697916666657</v>
      </c>
      <c r="C1073">
        <f>'TI102'!C1070</f>
        <v>11708702</v>
      </c>
      <c r="D1073">
        <f>'TI102'!J1070</f>
        <v>4</v>
      </c>
      <c r="E1073">
        <f>'TI102'!Q1070</f>
        <v>1</v>
      </c>
      <c r="F1073" t="str">
        <f t="shared" si="96"/>
        <v>60350</v>
      </c>
      <c r="G1073">
        <f t="shared" si="97"/>
        <v>355</v>
      </c>
      <c r="H1073" t="str">
        <f t="shared" si="98"/>
        <v>SH0908-1083</v>
      </c>
      <c r="I1073" t="str">
        <f t="shared" si="99"/>
        <v>SH0908-1083</v>
      </c>
      <c r="J1073" s="34">
        <f t="shared" si="100"/>
        <v>72686</v>
      </c>
      <c r="K1073" t="str">
        <f t="shared" si="101"/>
        <v>SH0908-1083</v>
      </c>
    </row>
    <row r="1074" spans="1:11" ht="15" customHeight="1" x14ac:dyDescent="0.35">
      <c r="A1074">
        <f>'TI102'!A1071</f>
        <v>3</v>
      </c>
      <c r="B1074" s="26">
        <f>'TI102'!B1071</f>
        <v>46273.697916666657</v>
      </c>
      <c r="C1074">
        <f>'TI102'!C1071</f>
        <v>11708703</v>
      </c>
      <c r="D1074">
        <f>'TI102'!J1071</f>
        <v>4</v>
      </c>
      <c r="E1074">
        <f>'TI102'!Q1071</f>
        <v>1</v>
      </c>
      <c r="F1074" t="str">
        <f t="shared" si="96"/>
        <v>60348</v>
      </c>
      <c r="G1074">
        <f t="shared" si="97"/>
        <v>271</v>
      </c>
      <c r="H1074" t="str">
        <f t="shared" si="98"/>
        <v>SH0908-1051</v>
      </c>
      <c r="I1074" t="str">
        <f t="shared" si="99"/>
        <v>SH0908-1051</v>
      </c>
      <c r="J1074" s="34">
        <f t="shared" si="100"/>
        <v>72686</v>
      </c>
      <c r="K1074" t="str">
        <f t="shared" si="101"/>
        <v>SH0908-1051</v>
      </c>
    </row>
    <row r="1075" spans="1:11" ht="15" customHeight="1" x14ac:dyDescent="0.35">
      <c r="A1075">
        <f>'TI102'!A1072</f>
        <v>3</v>
      </c>
      <c r="B1075" s="26">
        <f>'TI102'!B1072</f>
        <v>46273.697916666657</v>
      </c>
      <c r="C1075">
        <f>'TI102'!C1072</f>
        <v>11708704</v>
      </c>
      <c r="D1075">
        <f>'TI102'!J1072</f>
        <v>4</v>
      </c>
      <c r="E1075">
        <f>'TI102'!Q1072</f>
        <v>2</v>
      </c>
      <c r="F1075" t="str">
        <f t="shared" si="96"/>
        <v>60348</v>
      </c>
      <c r="G1075">
        <f t="shared" si="97"/>
        <v>271</v>
      </c>
      <c r="H1075" t="str">
        <f t="shared" si="98"/>
        <v>SH0908-1051</v>
      </c>
      <c r="I1075" t="str">
        <f t="shared" si="99"/>
        <v>SH0908-1051</v>
      </c>
      <c r="J1075" s="34">
        <f t="shared" si="100"/>
        <v>72686</v>
      </c>
      <c r="K1075" t="str">
        <f t="shared" si="101"/>
        <v>SH0908-1051</v>
      </c>
    </row>
    <row r="1076" spans="1:11" ht="15" customHeight="1" x14ac:dyDescent="0.35">
      <c r="A1076">
        <f>'TI102'!A1073</f>
        <v>3</v>
      </c>
      <c r="B1076" s="26">
        <f>'TI102'!B1073</f>
        <v>46273.697916666657</v>
      </c>
      <c r="C1076">
        <f>'TI102'!C1073</f>
        <v>11708705</v>
      </c>
      <c r="D1076">
        <f>'TI102'!J1073</f>
        <v>4</v>
      </c>
      <c r="E1076">
        <f>'TI102'!Q1073</f>
        <v>2</v>
      </c>
      <c r="F1076" t="str">
        <f t="shared" si="96"/>
        <v>60348</v>
      </c>
      <c r="G1076">
        <f t="shared" si="97"/>
        <v>271</v>
      </c>
      <c r="H1076" t="str">
        <f t="shared" si="98"/>
        <v>SH0908-1051</v>
      </c>
      <c r="I1076" t="str">
        <f t="shared" si="99"/>
        <v>SH0908-1051</v>
      </c>
      <c r="J1076" s="34">
        <f t="shared" si="100"/>
        <v>72686</v>
      </c>
      <c r="K1076" t="str">
        <f t="shared" si="101"/>
        <v>SH0908-1051</v>
      </c>
    </row>
    <row r="1077" spans="1:11" ht="15" customHeight="1" x14ac:dyDescent="0.35">
      <c r="A1077">
        <f>'TI102'!A1074</f>
        <v>3</v>
      </c>
      <c r="B1077" s="26">
        <f>'TI102'!B1074</f>
        <v>46273.697916666657</v>
      </c>
      <c r="C1077">
        <f>'TI102'!C1074</f>
        <v>11708706</v>
      </c>
      <c r="D1077">
        <f>'TI102'!J1074</f>
        <v>4</v>
      </c>
      <c r="E1077">
        <f>'TI102'!Q1074</f>
        <v>1</v>
      </c>
      <c r="F1077" t="str">
        <f t="shared" si="96"/>
        <v>60348</v>
      </c>
      <c r="G1077">
        <f t="shared" si="97"/>
        <v>271</v>
      </c>
      <c r="H1077" t="str">
        <f t="shared" si="98"/>
        <v>SH0908-1051</v>
      </c>
      <c r="I1077" t="str">
        <f t="shared" si="99"/>
        <v>SH0908-1051</v>
      </c>
      <c r="J1077" s="34">
        <f t="shared" si="100"/>
        <v>72686</v>
      </c>
      <c r="K1077" t="str">
        <f t="shared" si="101"/>
        <v>SH0908-1051</v>
      </c>
    </row>
    <row r="1078" spans="1:11" ht="15" customHeight="1" x14ac:dyDescent="0.35">
      <c r="A1078">
        <f>'TI102'!A1075</f>
        <v>3</v>
      </c>
      <c r="B1078" s="26">
        <f>'TI102'!B1075</f>
        <v>46273.697916666657</v>
      </c>
      <c r="C1078">
        <f>'TI102'!C1075</f>
        <v>11708707</v>
      </c>
      <c r="D1078">
        <f>'TI102'!J1075</f>
        <v>4</v>
      </c>
      <c r="E1078">
        <f>'TI102'!Q1075</f>
        <v>1</v>
      </c>
      <c r="F1078" t="str">
        <f t="shared" si="96"/>
        <v>60348</v>
      </c>
      <c r="G1078">
        <f t="shared" si="97"/>
        <v>271</v>
      </c>
      <c r="H1078" t="str">
        <f t="shared" si="98"/>
        <v>SH0908-1051</v>
      </c>
      <c r="I1078" t="str">
        <f t="shared" si="99"/>
        <v>SH0908-1051</v>
      </c>
      <c r="J1078" s="34">
        <f t="shared" si="100"/>
        <v>72686</v>
      </c>
      <c r="K1078" t="str">
        <f t="shared" si="101"/>
        <v>SH0908-1051</v>
      </c>
    </row>
    <row r="1079" spans="1:11" ht="15" customHeight="1" x14ac:dyDescent="0.35">
      <c r="A1079">
        <f>'TI102'!A1076</f>
        <v>3</v>
      </c>
      <c r="B1079" s="26">
        <f>'TI102'!B1076</f>
        <v>46273.697916666657</v>
      </c>
      <c r="C1079">
        <f>'TI102'!C1076</f>
        <v>11708708</v>
      </c>
      <c r="D1079">
        <f>'TI102'!J1076</f>
        <v>4</v>
      </c>
      <c r="E1079">
        <f>'TI102'!Q1076</f>
        <v>1</v>
      </c>
      <c r="F1079" t="str">
        <f t="shared" si="96"/>
        <v>60348</v>
      </c>
      <c r="G1079">
        <f t="shared" si="97"/>
        <v>271</v>
      </c>
      <c r="H1079" t="str">
        <f t="shared" si="98"/>
        <v>SH0908-1051</v>
      </c>
      <c r="I1079" t="str">
        <f t="shared" si="99"/>
        <v>SH0908-1051</v>
      </c>
      <c r="J1079" s="34">
        <f t="shared" si="100"/>
        <v>72686</v>
      </c>
      <c r="K1079" t="str">
        <f t="shared" si="101"/>
        <v>SH0908-1051</v>
      </c>
    </row>
    <row r="1080" spans="1:11" ht="15" customHeight="1" x14ac:dyDescent="0.35">
      <c r="A1080">
        <f>'TI102'!A1077</f>
        <v>3</v>
      </c>
      <c r="B1080" s="26">
        <f>'TI102'!B1077</f>
        <v>46273.697916666657</v>
      </c>
      <c r="C1080">
        <f>'TI102'!C1077</f>
        <v>11708709</v>
      </c>
      <c r="D1080">
        <f>'TI102'!J1077</f>
        <v>4</v>
      </c>
      <c r="E1080">
        <f>'TI102'!Q1077</f>
        <v>1</v>
      </c>
      <c r="F1080" t="str">
        <f t="shared" si="96"/>
        <v>60348</v>
      </c>
      <c r="G1080">
        <f t="shared" si="97"/>
        <v>271</v>
      </c>
      <c r="H1080" t="str">
        <f t="shared" si="98"/>
        <v>SH0908-1051</v>
      </c>
      <c r="I1080" t="str">
        <f t="shared" si="99"/>
        <v>SH0908-1051</v>
      </c>
      <c r="J1080" s="34">
        <f t="shared" si="100"/>
        <v>72686</v>
      </c>
      <c r="K1080" t="str">
        <f t="shared" si="101"/>
        <v>SH0908-1051</v>
      </c>
    </row>
    <row r="1081" spans="1:11" ht="15" customHeight="1" x14ac:dyDescent="0.35">
      <c r="A1081">
        <f>'TI102'!A1078</f>
        <v>3</v>
      </c>
      <c r="B1081" s="26">
        <f>'TI102'!B1078</f>
        <v>46273.697916666657</v>
      </c>
      <c r="C1081">
        <f>'TI102'!C1078</f>
        <v>11708725</v>
      </c>
      <c r="D1081">
        <f>'TI102'!J1078</f>
        <v>1</v>
      </c>
      <c r="E1081">
        <f>'TI102'!Q1078</f>
        <v>1</v>
      </c>
      <c r="F1081" t="str">
        <f t="shared" si="96"/>
        <v>60312</v>
      </c>
      <c r="G1081">
        <f t="shared" si="97"/>
        <v>259</v>
      </c>
      <c r="H1081" t="str">
        <f t="shared" si="98"/>
        <v>SH0908-1045</v>
      </c>
      <c r="I1081" t="str">
        <f t="shared" si="99"/>
        <v>SH0908-1045</v>
      </c>
      <c r="J1081" s="34">
        <f t="shared" si="100"/>
        <v>72686</v>
      </c>
      <c r="K1081" t="str">
        <f t="shared" si="101"/>
        <v>SH0908-1045</v>
      </c>
    </row>
    <row r="1082" spans="1:11" ht="15" customHeight="1" x14ac:dyDescent="0.35">
      <c r="A1082">
        <f>'TI102'!A1079</f>
        <v>3</v>
      </c>
      <c r="B1082" s="26">
        <f>'TI102'!B1079</f>
        <v>46273.697916666657</v>
      </c>
      <c r="C1082">
        <f>'TI102'!C1079</f>
        <v>11708726</v>
      </c>
      <c r="D1082">
        <f>'TI102'!J1079</f>
        <v>1</v>
      </c>
      <c r="E1082">
        <f>'TI102'!Q1079</f>
        <v>1</v>
      </c>
      <c r="F1082" t="str">
        <f t="shared" si="96"/>
        <v>60312</v>
      </c>
      <c r="G1082">
        <f t="shared" si="97"/>
        <v>259</v>
      </c>
      <c r="H1082" t="str">
        <f t="shared" si="98"/>
        <v>SH0908-1045</v>
      </c>
      <c r="I1082" t="str">
        <f t="shared" si="99"/>
        <v>SH0908-1045</v>
      </c>
      <c r="J1082" s="34">
        <f t="shared" si="100"/>
        <v>72686</v>
      </c>
      <c r="K1082" t="str">
        <f t="shared" si="101"/>
        <v>SH0908-1045</v>
      </c>
    </row>
    <row r="1083" spans="1:11" ht="15" customHeight="1" x14ac:dyDescent="0.35">
      <c r="A1083">
        <f>'TI102'!A1080</f>
        <v>3</v>
      </c>
      <c r="B1083" s="26">
        <f>'TI102'!B1080</f>
        <v>46273.697916666657</v>
      </c>
      <c r="C1083">
        <f>'TI102'!C1080</f>
        <v>11708727</v>
      </c>
      <c r="D1083">
        <f>'TI102'!J1080</f>
        <v>1</v>
      </c>
      <c r="E1083">
        <f>'TI102'!Q1080</f>
        <v>1</v>
      </c>
      <c r="F1083" t="str">
        <f t="shared" si="96"/>
        <v>60312</v>
      </c>
      <c r="G1083">
        <f t="shared" si="97"/>
        <v>259</v>
      </c>
      <c r="H1083" t="str">
        <f t="shared" si="98"/>
        <v>SH0908-1045</v>
      </c>
      <c r="I1083" t="str">
        <f t="shared" si="99"/>
        <v>SH0908-1045</v>
      </c>
      <c r="J1083" s="34">
        <f t="shared" si="100"/>
        <v>72686</v>
      </c>
      <c r="K1083" t="str">
        <f t="shared" si="101"/>
        <v>SH0908-1045</v>
      </c>
    </row>
    <row r="1084" spans="1:11" ht="15" customHeight="1" x14ac:dyDescent="0.35">
      <c r="A1084">
        <f>'TI102'!A1081</f>
        <v>3</v>
      </c>
      <c r="B1084" s="26">
        <f>'TI102'!B1081</f>
        <v>46273.697916666657</v>
      </c>
      <c r="C1084">
        <f>'TI102'!C1081</f>
        <v>11708728</v>
      </c>
      <c r="D1084">
        <f>'TI102'!J1081</f>
        <v>1</v>
      </c>
      <c r="E1084">
        <f>'TI102'!Q1081</f>
        <v>1</v>
      </c>
      <c r="F1084" t="str">
        <f t="shared" si="96"/>
        <v>60312</v>
      </c>
      <c r="G1084">
        <f t="shared" si="97"/>
        <v>259</v>
      </c>
      <c r="H1084" t="str">
        <f t="shared" si="98"/>
        <v>SH0908-1045</v>
      </c>
      <c r="I1084" t="str">
        <f t="shared" si="99"/>
        <v>SH0908-1045</v>
      </c>
      <c r="J1084" s="34">
        <f t="shared" si="100"/>
        <v>72686</v>
      </c>
      <c r="K1084" t="str">
        <f t="shared" si="101"/>
        <v>SH0908-1045</v>
      </c>
    </row>
    <row r="1085" spans="1:11" ht="15" customHeight="1" x14ac:dyDescent="0.35">
      <c r="A1085">
        <f>'TI102'!A1082</f>
        <v>3</v>
      </c>
      <c r="B1085" s="26">
        <f>'TI102'!B1082</f>
        <v>46273.697916666657</v>
      </c>
      <c r="C1085">
        <f>'TI102'!C1082</f>
        <v>11708729</v>
      </c>
      <c r="D1085">
        <f>'TI102'!J1082</f>
        <v>1</v>
      </c>
      <c r="E1085">
        <f>'TI102'!Q1082</f>
        <v>1</v>
      </c>
      <c r="F1085" t="str">
        <f t="shared" si="96"/>
        <v>60312</v>
      </c>
      <c r="G1085">
        <f t="shared" si="97"/>
        <v>259</v>
      </c>
      <c r="H1085" t="str">
        <f t="shared" si="98"/>
        <v>SH0908-1045</v>
      </c>
      <c r="I1085" t="str">
        <f t="shared" si="99"/>
        <v>SH0908-1045</v>
      </c>
      <c r="J1085" s="34">
        <f t="shared" si="100"/>
        <v>72686</v>
      </c>
      <c r="K1085" t="str">
        <f t="shared" si="101"/>
        <v>SH0908-1045</v>
      </c>
    </row>
    <row r="1086" spans="1:11" ht="15" customHeight="1" x14ac:dyDescent="0.35">
      <c r="A1086">
        <f>'TI102'!A1083</f>
        <v>3</v>
      </c>
      <c r="B1086" s="26">
        <f>'TI102'!B1083</f>
        <v>46273.697916666657</v>
      </c>
      <c r="C1086">
        <f>'TI102'!C1083</f>
        <v>11708730</v>
      </c>
      <c r="D1086">
        <f>'TI102'!J1083</f>
        <v>1</v>
      </c>
      <c r="E1086">
        <f>'TI102'!Q1083</f>
        <v>1</v>
      </c>
      <c r="F1086" t="str">
        <f t="shared" si="96"/>
        <v>60312</v>
      </c>
      <c r="G1086">
        <f t="shared" si="97"/>
        <v>259</v>
      </c>
      <c r="H1086" t="str">
        <f t="shared" si="98"/>
        <v>SH0908-1045</v>
      </c>
      <c r="I1086" t="str">
        <f t="shared" si="99"/>
        <v>SH0908-1045</v>
      </c>
      <c r="J1086" s="34">
        <f t="shared" si="100"/>
        <v>72686</v>
      </c>
      <c r="K1086" t="str">
        <f t="shared" si="101"/>
        <v>SH0908-1045</v>
      </c>
    </row>
    <row r="1087" spans="1:11" ht="15" customHeight="1" x14ac:dyDescent="0.35">
      <c r="A1087">
        <f>'TI102'!A1084</f>
        <v>3</v>
      </c>
      <c r="B1087" s="26">
        <f>'TI102'!B1084</f>
        <v>46273.697916666657</v>
      </c>
      <c r="C1087">
        <f>'TI102'!C1084</f>
        <v>11708731</v>
      </c>
      <c r="D1087">
        <f>'TI102'!J1084</f>
        <v>1</v>
      </c>
      <c r="E1087">
        <f>'TI102'!Q1084</f>
        <v>1</v>
      </c>
      <c r="F1087" t="str">
        <f t="shared" si="96"/>
        <v>60312</v>
      </c>
      <c r="G1087">
        <f t="shared" si="97"/>
        <v>259</v>
      </c>
      <c r="H1087" t="str">
        <f t="shared" si="98"/>
        <v>SH0908-1045</v>
      </c>
      <c r="I1087" t="str">
        <f t="shared" si="99"/>
        <v>SH0908-1045</v>
      </c>
      <c r="J1087" s="34">
        <f t="shared" si="100"/>
        <v>72686</v>
      </c>
      <c r="K1087" t="str">
        <f t="shared" si="101"/>
        <v>SH0908-1045</v>
      </c>
    </row>
    <row r="1088" spans="1:11" ht="15" customHeight="1" x14ac:dyDescent="0.35">
      <c r="A1088">
        <f>'TI102'!A1085</f>
        <v>3</v>
      </c>
      <c r="B1088" s="26">
        <f>'TI102'!B1085</f>
        <v>46273.697916666657</v>
      </c>
      <c r="C1088">
        <f>'TI102'!C1085</f>
        <v>11708732</v>
      </c>
      <c r="D1088">
        <f>'TI102'!J1085</f>
        <v>1</v>
      </c>
      <c r="E1088">
        <f>'TI102'!Q1085</f>
        <v>3</v>
      </c>
      <c r="F1088" t="str">
        <f t="shared" si="96"/>
        <v>60312</v>
      </c>
      <c r="G1088">
        <f t="shared" si="97"/>
        <v>259</v>
      </c>
      <c r="H1088" t="str">
        <f t="shared" si="98"/>
        <v>SH0908-1045</v>
      </c>
      <c r="I1088" t="str">
        <f t="shared" si="99"/>
        <v>SH0908-1045</v>
      </c>
      <c r="J1088" s="34">
        <f t="shared" si="100"/>
        <v>72686</v>
      </c>
      <c r="K1088" t="str">
        <f t="shared" si="101"/>
        <v>SH0908-1045</v>
      </c>
    </row>
    <row r="1089" spans="1:11" ht="15" customHeight="1" x14ac:dyDescent="0.35">
      <c r="A1089">
        <f>'TI102'!A1086</f>
        <v>3</v>
      </c>
      <c r="B1089" s="26">
        <f>'TI102'!B1086</f>
        <v>46273.697916666657</v>
      </c>
      <c r="C1089">
        <f>'TI102'!C1086</f>
        <v>11708733</v>
      </c>
      <c r="D1089">
        <f>'TI102'!J1086</f>
        <v>1</v>
      </c>
      <c r="E1089">
        <f>'TI102'!Q1086</f>
        <v>2</v>
      </c>
      <c r="F1089" t="str">
        <f t="shared" si="96"/>
        <v>60348</v>
      </c>
      <c r="G1089">
        <f t="shared" si="97"/>
        <v>271</v>
      </c>
      <c r="H1089" t="str">
        <f t="shared" si="98"/>
        <v>SH0908-1051</v>
      </c>
      <c r="I1089" t="str">
        <f t="shared" si="99"/>
        <v>SH0908-1051</v>
      </c>
      <c r="J1089" s="34">
        <f t="shared" si="100"/>
        <v>72686</v>
      </c>
      <c r="K1089" t="str">
        <f t="shared" si="101"/>
        <v>SH0908-1051</v>
      </c>
    </row>
    <row r="1090" spans="1:11" ht="15" customHeight="1" x14ac:dyDescent="0.35">
      <c r="A1090">
        <f>'TI102'!A1087</f>
        <v>3</v>
      </c>
      <c r="B1090" s="26">
        <f>'TI102'!B1087</f>
        <v>46273.697916666657</v>
      </c>
      <c r="C1090">
        <f>'TI102'!C1087</f>
        <v>11708734</v>
      </c>
      <c r="D1090">
        <f>'TI102'!J1087</f>
        <v>1</v>
      </c>
      <c r="E1090">
        <f>'TI102'!Q1087</f>
        <v>1</v>
      </c>
      <c r="F1090" t="str">
        <f t="shared" si="96"/>
        <v>60348</v>
      </c>
      <c r="G1090">
        <f t="shared" si="97"/>
        <v>271</v>
      </c>
      <c r="H1090" t="str">
        <f t="shared" si="98"/>
        <v>SH0908-1051</v>
      </c>
      <c r="I1090" t="str">
        <f t="shared" si="99"/>
        <v>SH0908-1051</v>
      </c>
      <c r="J1090" s="34">
        <f t="shared" si="100"/>
        <v>72686</v>
      </c>
      <c r="K1090" t="str">
        <f t="shared" si="101"/>
        <v>SH0908-1051</v>
      </c>
    </row>
    <row r="1091" spans="1:11" ht="15" customHeight="1" x14ac:dyDescent="0.35">
      <c r="A1091">
        <f>'TI102'!A1088</f>
        <v>3</v>
      </c>
      <c r="B1091" s="26">
        <f>'TI102'!B1088</f>
        <v>46273.697916666657</v>
      </c>
      <c r="C1091">
        <f>'TI102'!C1088</f>
        <v>11708735</v>
      </c>
      <c r="D1091">
        <f>'TI102'!J1088</f>
        <v>1</v>
      </c>
      <c r="E1091">
        <f>'TI102'!Q1088</f>
        <v>1</v>
      </c>
      <c r="F1091" t="str">
        <f t="shared" si="96"/>
        <v>60348</v>
      </c>
      <c r="G1091">
        <f t="shared" si="97"/>
        <v>271</v>
      </c>
      <c r="H1091" t="str">
        <f t="shared" si="98"/>
        <v>SH0908-1051</v>
      </c>
      <c r="I1091" t="str">
        <f t="shared" si="99"/>
        <v>SH0908-1051</v>
      </c>
      <c r="J1091" s="34">
        <f t="shared" si="100"/>
        <v>72686</v>
      </c>
      <c r="K1091" t="str">
        <f t="shared" si="101"/>
        <v>SH0908-1051</v>
      </c>
    </row>
    <row r="1092" spans="1:11" ht="15" customHeight="1" x14ac:dyDescent="0.35">
      <c r="A1092">
        <f>'TI102'!A1089</f>
        <v>3</v>
      </c>
      <c r="B1092" s="26">
        <f>'TI102'!B1089</f>
        <v>46273.697916666657</v>
      </c>
      <c r="C1092">
        <f>'TI102'!C1089</f>
        <v>11708736</v>
      </c>
      <c r="D1092">
        <f>'TI102'!J1089</f>
        <v>1</v>
      </c>
      <c r="E1092">
        <f>'TI102'!Q1089</f>
        <v>1</v>
      </c>
      <c r="F1092" t="str">
        <f t="shared" si="96"/>
        <v>60348</v>
      </c>
      <c r="G1092">
        <f t="shared" si="97"/>
        <v>271</v>
      </c>
      <c r="H1092" t="str">
        <f t="shared" si="98"/>
        <v>SH0908-1051</v>
      </c>
      <c r="I1092" t="str">
        <f t="shared" si="99"/>
        <v>SH0908-1051</v>
      </c>
      <c r="J1092" s="34">
        <f t="shared" si="100"/>
        <v>72686</v>
      </c>
      <c r="K1092" t="str">
        <f t="shared" si="101"/>
        <v>SH0908-1051</v>
      </c>
    </row>
    <row r="1093" spans="1:11" ht="15" customHeight="1" x14ac:dyDescent="0.35">
      <c r="A1093">
        <f>'TI102'!A1090</f>
        <v>3</v>
      </c>
      <c r="B1093" s="26">
        <f>'TI102'!B1090</f>
        <v>46273.697916666657</v>
      </c>
      <c r="C1093">
        <f>'TI102'!C1090</f>
        <v>11708737</v>
      </c>
      <c r="D1093">
        <f>'TI102'!J1090</f>
        <v>1</v>
      </c>
      <c r="E1093">
        <f>'TI102'!Q1090</f>
        <v>9</v>
      </c>
      <c r="F1093" t="str">
        <f t="shared" si="96"/>
        <v>60348</v>
      </c>
      <c r="G1093">
        <f t="shared" si="97"/>
        <v>271</v>
      </c>
      <c r="H1093" t="str">
        <f t="shared" si="98"/>
        <v>SH0908-1051</v>
      </c>
      <c r="I1093" t="str">
        <f t="shared" si="99"/>
        <v>SH0908-1051</v>
      </c>
      <c r="J1093" s="34">
        <f t="shared" si="100"/>
        <v>72686</v>
      </c>
      <c r="K1093" t="str">
        <f t="shared" si="101"/>
        <v>SH0908-1051</v>
      </c>
    </row>
    <row r="1094" spans="1:11" ht="15" customHeight="1" x14ac:dyDescent="0.35">
      <c r="A1094">
        <f>'TI102'!A1091</f>
        <v>3</v>
      </c>
      <c r="B1094" s="26">
        <f>'TI102'!B1091</f>
        <v>46273.697916666657</v>
      </c>
      <c r="C1094">
        <f>'TI102'!C1091</f>
        <v>11708768</v>
      </c>
      <c r="D1094">
        <f>'TI102'!J1091</f>
        <v>4</v>
      </c>
      <c r="E1094">
        <f>'TI102'!Q1091</f>
        <v>1</v>
      </c>
      <c r="F1094" t="str">
        <f t="shared" ref="F1094:F1157" si="102">INDEX(OM_ORDER,MATCH(C1094,OM_TID,0))</f>
        <v>60338</v>
      </c>
      <c r="G1094">
        <f t="shared" ref="G1094:G1157" si="103">MATCH(F1094,OR_ID,0)</f>
        <v>233</v>
      </c>
      <c r="H1094" t="str">
        <f t="shared" ref="H1094:H1157" si="104">INDEX(OR_ORIG,G1094)</f>
        <v>SH0908-1042</v>
      </c>
      <c r="I1094" t="str">
        <f t="shared" ref="I1094:I1157" si="105">INDEX(OR_SHIP,G1094)</f>
        <v>SH0908-1042</v>
      </c>
      <c r="J1094" s="34">
        <f t="shared" ref="J1094:J1157" si="106">IF(INDEX(OR_MOVED,G1094)="",DATE(2099,1,1),INDEX(OR_MOVED,G1094))</f>
        <v>72686</v>
      </c>
      <c r="K1094" t="str">
        <f t="shared" ref="K1094:K1157" si="107">IF(B1094&gt;=J1094,I1094,H1094)</f>
        <v>SH0908-1042</v>
      </c>
    </row>
    <row r="1095" spans="1:11" ht="15" customHeight="1" x14ac:dyDescent="0.35">
      <c r="A1095">
        <f>'TI102'!A1092</f>
        <v>3</v>
      </c>
      <c r="B1095" s="26">
        <f>'TI102'!B1092</f>
        <v>46273.697916666657</v>
      </c>
      <c r="C1095">
        <f>'TI102'!C1092</f>
        <v>11708769</v>
      </c>
      <c r="D1095">
        <f>'TI102'!J1092</f>
        <v>4</v>
      </c>
      <c r="E1095">
        <f>'TI102'!Q1092</f>
        <v>1</v>
      </c>
      <c r="F1095" t="str">
        <f t="shared" si="102"/>
        <v>60338</v>
      </c>
      <c r="G1095">
        <f t="shared" si="103"/>
        <v>233</v>
      </c>
      <c r="H1095" t="str">
        <f t="shared" si="104"/>
        <v>SH0908-1042</v>
      </c>
      <c r="I1095" t="str">
        <f t="shared" si="105"/>
        <v>SH0908-1042</v>
      </c>
      <c r="J1095" s="34">
        <f t="shared" si="106"/>
        <v>72686</v>
      </c>
      <c r="K1095" t="str">
        <f t="shared" si="107"/>
        <v>SH0908-1042</v>
      </c>
    </row>
    <row r="1096" spans="1:11" ht="15" customHeight="1" x14ac:dyDescent="0.35">
      <c r="A1096">
        <f>'TI102'!A1093</f>
        <v>3</v>
      </c>
      <c r="B1096" s="26">
        <f>'TI102'!B1093</f>
        <v>46273.697916666657</v>
      </c>
      <c r="C1096">
        <f>'TI102'!C1093</f>
        <v>11708770</v>
      </c>
      <c r="D1096">
        <f>'TI102'!J1093</f>
        <v>4</v>
      </c>
      <c r="E1096">
        <f>'TI102'!Q1093</f>
        <v>2</v>
      </c>
      <c r="F1096" t="str">
        <f t="shared" si="102"/>
        <v>60338</v>
      </c>
      <c r="G1096">
        <f t="shared" si="103"/>
        <v>233</v>
      </c>
      <c r="H1096" t="str">
        <f t="shared" si="104"/>
        <v>SH0908-1042</v>
      </c>
      <c r="I1096" t="str">
        <f t="shared" si="105"/>
        <v>SH0908-1042</v>
      </c>
      <c r="J1096" s="34">
        <f t="shared" si="106"/>
        <v>72686</v>
      </c>
      <c r="K1096" t="str">
        <f t="shared" si="107"/>
        <v>SH0908-1042</v>
      </c>
    </row>
    <row r="1097" spans="1:11" ht="15" customHeight="1" x14ac:dyDescent="0.35">
      <c r="A1097">
        <f>'TI102'!A1094</f>
        <v>3</v>
      </c>
      <c r="B1097" s="26">
        <f>'TI102'!B1094</f>
        <v>46273.697916666657</v>
      </c>
      <c r="C1097">
        <f>'TI102'!C1094</f>
        <v>11708771</v>
      </c>
      <c r="D1097">
        <f>'TI102'!J1094</f>
        <v>4</v>
      </c>
      <c r="E1097">
        <f>'TI102'!Q1094</f>
        <v>1</v>
      </c>
      <c r="F1097" t="str">
        <f t="shared" si="102"/>
        <v>60338</v>
      </c>
      <c r="G1097">
        <f t="shared" si="103"/>
        <v>233</v>
      </c>
      <c r="H1097" t="str">
        <f t="shared" si="104"/>
        <v>SH0908-1042</v>
      </c>
      <c r="I1097" t="str">
        <f t="shared" si="105"/>
        <v>SH0908-1042</v>
      </c>
      <c r="J1097" s="34">
        <f t="shared" si="106"/>
        <v>72686</v>
      </c>
      <c r="K1097" t="str">
        <f t="shared" si="107"/>
        <v>SH0908-1042</v>
      </c>
    </row>
    <row r="1098" spans="1:11" ht="15" customHeight="1" x14ac:dyDescent="0.35">
      <c r="A1098">
        <f>'TI102'!A1095</f>
        <v>3</v>
      </c>
      <c r="B1098" s="26">
        <f>'TI102'!B1095</f>
        <v>46273.697916666657</v>
      </c>
      <c r="C1098">
        <f>'TI102'!C1095</f>
        <v>11708772</v>
      </c>
      <c r="D1098">
        <f>'TI102'!J1095</f>
        <v>4</v>
      </c>
      <c r="E1098">
        <f>'TI102'!Q1095</f>
        <v>1</v>
      </c>
      <c r="F1098" t="str">
        <f t="shared" si="102"/>
        <v>60338</v>
      </c>
      <c r="G1098">
        <f t="shared" si="103"/>
        <v>233</v>
      </c>
      <c r="H1098" t="str">
        <f t="shared" si="104"/>
        <v>SH0908-1042</v>
      </c>
      <c r="I1098" t="str">
        <f t="shared" si="105"/>
        <v>SH0908-1042</v>
      </c>
      <c r="J1098" s="34">
        <f t="shared" si="106"/>
        <v>72686</v>
      </c>
      <c r="K1098" t="str">
        <f t="shared" si="107"/>
        <v>SH0908-1042</v>
      </c>
    </row>
    <row r="1099" spans="1:11" ht="15" customHeight="1" x14ac:dyDescent="0.35">
      <c r="A1099">
        <f>'TI102'!A1096</f>
        <v>3</v>
      </c>
      <c r="B1099" s="26">
        <f>'TI102'!B1096</f>
        <v>46273.697916666657</v>
      </c>
      <c r="C1099">
        <f>'TI102'!C1096</f>
        <v>11708773</v>
      </c>
      <c r="D1099">
        <f>'TI102'!J1096</f>
        <v>3</v>
      </c>
      <c r="E1099">
        <f>'TI102'!Q1096</f>
        <v>1</v>
      </c>
      <c r="F1099" t="str">
        <f t="shared" si="102"/>
        <v>60368</v>
      </c>
      <c r="G1099">
        <f t="shared" si="103"/>
        <v>234</v>
      </c>
      <c r="H1099" t="str">
        <f t="shared" si="104"/>
        <v>SH0908-1042</v>
      </c>
      <c r="I1099" t="str">
        <f t="shared" si="105"/>
        <v>SH0908-1042</v>
      </c>
      <c r="J1099" s="34">
        <f t="shared" si="106"/>
        <v>72686</v>
      </c>
      <c r="K1099" t="str">
        <f t="shared" si="107"/>
        <v>SH0908-1042</v>
      </c>
    </row>
    <row r="1100" spans="1:11" ht="15" customHeight="1" x14ac:dyDescent="0.35">
      <c r="A1100">
        <f>'TI102'!A1097</f>
        <v>3</v>
      </c>
      <c r="B1100" s="26">
        <f>'TI102'!B1097</f>
        <v>46273.697916666657</v>
      </c>
      <c r="C1100">
        <f>'TI102'!C1097</f>
        <v>11708801</v>
      </c>
      <c r="D1100">
        <f>'TI102'!J1097</f>
        <v>1</v>
      </c>
      <c r="E1100">
        <f>'TI102'!Q1097</f>
        <v>3</v>
      </c>
      <c r="F1100" t="str">
        <f t="shared" si="102"/>
        <v>60338</v>
      </c>
      <c r="G1100">
        <f t="shared" si="103"/>
        <v>233</v>
      </c>
      <c r="H1100" t="str">
        <f t="shared" si="104"/>
        <v>SH0908-1042</v>
      </c>
      <c r="I1100" t="str">
        <f t="shared" si="105"/>
        <v>SH0908-1042</v>
      </c>
      <c r="J1100" s="34">
        <f t="shared" si="106"/>
        <v>72686</v>
      </c>
      <c r="K1100" t="str">
        <f t="shared" si="107"/>
        <v>SH0908-1042</v>
      </c>
    </row>
    <row r="1101" spans="1:11" ht="15" customHeight="1" x14ac:dyDescent="0.35">
      <c r="A1101">
        <f>'TI102'!A1098</f>
        <v>3</v>
      </c>
      <c r="B1101" s="26">
        <f>'TI102'!B1098</f>
        <v>46273.697916666657</v>
      </c>
      <c r="C1101">
        <f>'TI102'!C1098</f>
        <v>11708802</v>
      </c>
      <c r="D1101">
        <f>'TI102'!J1098</f>
        <v>1</v>
      </c>
      <c r="E1101">
        <f>'TI102'!Q1098</f>
        <v>3</v>
      </c>
      <c r="F1101" t="str">
        <f t="shared" si="102"/>
        <v>60338</v>
      </c>
      <c r="G1101">
        <f t="shared" si="103"/>
        <v>233</v>
      </c>
      <c r="H1101" t="str">
        <f t="shared" si="104"/>
        <v>SH0908-1042</v>
      </c>
      <c r="I1101" t="str">
        <f t="shared" si="105"/>
        <v>SH0908-1042</v>
      </c>
      <c r="J1101" s="34">
        <f t="shared" si="106"/>
        <v>72686</v>
      </c>
      <c r="K1101" t="str">
        <f t="shared" si="107"/>
        <v>SH0908-1042</v>
      </c>
    </row>
    <row r="1102" spans="1:11" ht="15" customHeight="1" x14ac:dyDescent="0.35">
      <c r="A1102">
        <f>'TI102'!A1099</f>
        <v>3</v>
      </c>
      <c r="B1102" s="26">
        <f>'TI102'!B1099</f>
        <v>46273.697916666657</v>
      </c>
      <c r="C1102">
        <f>'TI102'!C1099</f>
        <v>11708812</v>
      </c>
      <c r="D1102">
        <f>'TI102'!J1099</f>
        <v>1</v>
      </c>
      <c r="E1102">
        <f>'TI102'!Q1099</f>
        <v>7</v>
      </c>
      <c r="F1102" t="str">
        <f t="shared" si="102"/>
        <v>60366</v>
      </c>
      <c r="G1102">
        <f t="shared" si="103"/>
        <v>381</v>
      </c>
      <c r="H1102" t="str">
        <f t="shared" si="104"/>
        <v>SH0908-1888</v>
      </c>
      <c r="I1102" t="str">
        <f t="shared" si="105"/>
        <v>SH0908-1888</v>
      </c>
      <c r="J1102" s="34">
        <f t="shared" si="106"/>
        <v>72686</v>
      </c>
      <c r="K1102" t="str">
        <f t="shared" si="107"/>
        <v>SH0908-1888</v>
      </c>
    </row>
    <row r="1103" spans="1:11" ht="15" customHeight="1" x14ac:dyDescent="0.35">
      <c r="A1103">
        <f>'TI102'!A1100</f>
        <v>3</v>
      </c>
      <c r="B1103" s="26">
        <f>'TI102'!B1100</f>
        <v>46273.697916666657</v>
      </c>
      <c r="C1103">
        <f>'TI102'!C1100</f>
        <v>11708813</v>
      </c>
      <c r="D1103">
        <f>'TI102'!J1100</f>
        <v>1</v>
      </c>
      <c r="E1103">
        <f>'TI102'!Q1100</f>
        <v>3</v>
      </c>
      <c r="F1103" t="str">
        <f t="shared" si="102"/>
        <v>60366</v>
      </c>
      <c r="G1103">
        <f t="shared" si="103"/>
        <v>381</v>
      </c>
      <c r="H1103" t="str">
        <f t="shared" si="104"/>
        <v>SH0908-1888</v>
      </c>
      <c r="I1103" t="str">
        <f t="shared" si="105"/>
        <v>SH0908-1888</v>
      </c>
      <c r="J1103" s="34">
        <f t="shared" si="106"/>
        <v>72686</v>
      </c>
      <c r="K1103" t="str">
        <f t="shared" si="107"/>
        <v>SH0908-1888</v>
      </c>
    </row>
    <row r="1104" spans="1:11" ht="15" customHeight="1" x14ac:dyDescent="0.35">
      <c r="A1104">
        <f>'TI102'!A1101</f>
        <v>3</v>
      </c>
      <c r="B1104" s="26">
        <f>'TI102'!B1101</f>
        <v>46273.697916666657</v>
      </c>
      <c r="C1104">
        <f>'TI102'!C1101</f>
        <v>11708814</v>
      </c>
      <c r="D1104">
        <f>'TI102'!J1101</f>
        <v>1</v>
      </c>
      <c r="E1104">
        <f>'TI102'!Q1101</f>
        <v>3</v>
      </c>
      <c r="F1104" t="str">
        <f t="shared" si="102"/>
        <v>60366</v>
      </c>
      <c r="G1104">
        <f t="shared" si="103"/>
        <v>381</v>
      </c>
      <c r="H1104" t="str">
        <f t="shared" si="104"/>
        <v>SH0908-1888</v>
      </c>
      <c r="I1104" t="str">
        <f t="shared" si="105"/>
        <v>SH0908-1888</v>
      </c>
      <c r="J1104" s="34">
        <f t="shared" si="106"/>
        <v>72686</v>
      </c>
      <c r="K1104" t="str">
        <f t="shared" si="107"/>
        <v>SH0908-1888</v>
      </c>
    </row>
    <row r="1105" spans="1:11" ht="15" customHeight="1" x14ac:dyDescent="0.35">
      <c r="A1105">
        <f>'TI102'!A1102</f>
        <v>3</v>
      </c>
      <c r="B1105" s="26">
        <f>'TI102'!B1102</f>
        <v>46273.697916666657</v>
      </c>
      <c r="C1105">
        <f>'TI102'!C1102</f>
        <v>11708815</v>
      </c>
      <c r="D1105">
        <f>'TI102'!J1102</f>
        <v>1</v>
      </c>
      <c r="E1105">
        <f>'TI102'!Q1102</f>
        <v>5</v>
      </c>
      <c r="F1105" t="str">
        <f t="shared" si="102"/>
        <v>60367</v>
      </c>
      <c r="G1105">
        <f t="shared" si="103"/>
        <v>382</v>
      </c>
      <c r="H1105" t="str">
        <f t="shared" si="104"/>
        <v>SH0908-1888</v>
      </c>
      <c r="I1105" t="str">
        <f t="shared" si="105"/>
        <v>SH0908-1888</v>
      </c>
      <c r="J1105" s="34">
        <f t="shared" si="106"/>
        <v>72686</v>
      </c>
      <c r="K1105" t="str">
        <f t="shared" si="107"/>
        <v>SH0908-1888</v>
      </c>
    </row>
    <row r="1106" spans="1:11" ht="15" customHeight="1" x14ac:dyDescent="0.35">
      <c r="A1106">
        <f>'TI102'!A1103</f>
        <v>3</v>
      </c>
      <c r="B1106" s="26">
        <f>'TI102'!B1103</f>
        <v>46273.697916666657</v>
      </c>
      <c r="C1106">
        <f>'TI102'!C1103</f>
        <v>11708816</v>
      </c>
      <c r="D1106">
        <f>'TI102'!J1103</f>
        <v>1</v>
      </c>
      <c r="E1106">
        <f>'TI102'!Q1103</f>
        <v>24</v>
      </c>
      <c r="F1106" t="str">
        <f t="shared" si="102"/>
        <v>60367</v>
      </c>
      <c r="G1106">
        <f t="shared" si="103"/>
        <v>382</v>
      </c>
      <c r="H1106" t="str">
        <f t="shared" si="104"/>
        <v>SH0908-1888</v>
      </c>
      <c r="I1106" t="str">
        <f t="shared" si="105"/>
        <v>SH0908-1888</v>
      </c>
      <c r="J1106" s="34">
        <f t="shared" si="106"/>
        <v>72686</v>
      </c>
      <c r="K1106" t="str">
        <f t="shared" si="107"/>
        <v>SH0908-1888</v>
      </c>
    </row>
    <row r="1107" spans="1:11" ht="15" customHeight="1" x14ac:dyDescent="0.35">
      <c r="A1107">
        <f>'TI102'!A1104</f>
        <v>3</v>
      </c>
      <c r="B1107" s="26">
        <f>'TI102'!B1104</f>
        <v>46273.697916666657</v>
      </c>
      <c r="C1107">
        <f>'TI102'!C1104</f>
        <v>11708828</v>
      </c>
      <c r="D1107">
        <f>'TI102'!J1104</f>
        <v>3</v>
      </c>
      <c r="E1107">
        <f>'TI102'!Q1104</f>
        <v>1</v>
      </c>
      <c r="F1107" t="str">
        <f t="shared" si="102"/>
        <v>60375</v>
      </c>
      <c r="G1107">
        <f t="shared" si="103"/>
        <v>11</v>
      </c>
      <c r="H1107" t="str">
        <f t="shared" si="104"/>
        <v>SH0908-1003</v>
      </c>
      <c r="I1107" t="str">
        <f t="shared" si="105"/>
        <v>SH0908-1003</v>
      </c>
      <c r="J1107" s="34">
        <f t="shared" si="106"/>
        <v>72686</v>
      </c>
      <c r="K1107" t="str">
        <f t="shared" si="107"/>
        <v>SH0908-1003</v>
      </c>
    </row>
    <row r="1108" spans="1:11" ht="15" customHeight="1" x14ac:dyDescent="0.35">
      <c r="A1108">
        <f>'TI102'!A1105</f>
        <v>3</v>
      </c>
      <c r="B1108" s="26">
        <f>'TI102'!B1105</f>
        <v>46273.697916666657</v>
      </c>
      <c r="C1108">
        <f>'TI102'!C1105</f>
        <v>11708829</v>
      </c>
      <c r="D1108">
        <f>'TI102'!J1105</f>
        <v>3</v>
      </c>
      <c r="E1108">
        <f>'TI102'!Q1105</f>
        <v>1</v>
      </c>
      <c r="F1108" t="str">
        <f t="shared" si="102"/>
        <v>60375</v>
      </c>
      <c r="G1108">
        <f t="shared" si="103"/>
        <v>11</v>
      </c>
      <c r="H1108" t="str">
        <f t="shared" si="104"/>
        <v>SH0908-1003</v>
      </c>
      <c r="I1108" t="str">
        <f t="shared" si="105"/>
        <v>SH0908-1003</v>
      </c>
      <c r="J1108" s="34">
        <f t="shared" si="106"/>
        <v>72686</v>
      </c>
      <c r="K1108" t="str">
        <f t="shared" si="107"/>
        <v>SH0908-1003</v>
      </c>
    </row>
    <row r="1109" spans="1:11" ht="15" customHeight="1" x14ac:dyDescent="0.35">
      <c r="A1109">
        <f>'TI102'!A1106</f>
        <v>3</v>
      </c>
      <c r="B1109" s="26">
        <f>'TI102'!B1106</f>
        <v>46273.697916666657</v>
      </c>
      <c r="C1109">
        <f>'TI102'!C1106</f>
        <v>11708830</v>
      </c>
      <c r="D1109">
        <f>'TI102'!J1106</f>
        <v>3</v>
      </c>
      <c r="E1109">
        <f>'TI102'!Q1106</f>
        <v>1</v>
      </c>
      <c r="F1109" t="str">
        <f t="shared" si="102"/>
        <v>60375</v>
      </c>
      <c r="G1109">
        <f t="shared" si="103"/>
        <v>11</v>
      </c>
      <c r="H1109" t="str">
        <f t="shared" si="104"/>
        <v>SH0908-1003</v>
      </c>
      <c r="I1109" t="str">
        <f t="shared" si="105"/>
        <v>SH0908-1003</v>
      </c>
      <c r="J1109" s="34">
        <f t="shared" si="106"/>
        <v>72686</v>
      </c>
      <c r="K1109" t="str">
        <f t="shared" si="107"/>
        <v>SH0908-1003</v>
      </c>
    </row>
    <row r="1110" spans="1:11" ht="15" customHeight="1" x14ac:dyDescent="0.35">
      <c r="A1110">
        <f>'TI102'!A1107</f>
        <v>3</v>
      </c>
      <c r="B1110" s="26">
        <f>'TI102'!B1107</f>
        <v>46273.697916666657</v>
      </c>
      <c r="C1110">
        <f>'TI102'!C1107</f>
        <v>11708831</v>
      </c>
      <c r="D1110">
        <f>'TI102'!J1107</f>
        <v>3</v>
      </c>
      <c r="E1110">
        <f>'TI102'!Q1107</f>
        <v>2</v>
      </c>
      <c r="F1110" t="str">
        <f t="shared" si="102"/>
        <v>60375</v>
      </c>
      <c r="G1110">
        <f t="shared" si="103"/>
        <v>11</v>
      </c>
      <c r="H1110" t="str">
        <f t="shared" si="104"/>
        <v>SH0908-1003</v>
      </c>
      <c r="I1110" t="str">
        <f t="shared" si="105"/>
        <v>SH0908-1003</v>
      </c>
      <c r="J1110" s="34">
        <f t="shared" si="106"/>
        <v>72686</v>
      </c>
      <c r="K1110" t="str">
        <f t="shared" si="107"/>
        <v>SH0908-1003</v>
      </c>
    </row>
    <row r="1111" spans="1:11" ht="15" customHeight="1" x14ac:dyDescent="0.35">
      <c r="A1111">
        <f>'TI102'!A1108</f>
        <v>3</v>
      </c>
      <c r="B1111" s="26">
        <f>'TI102'!B1108</f>
        <v>46273.697916666657</v>
      </c>
      <c r="C1111">
        <f>'TI102'!C1108</f>
        <v>11708833</v>
      </c>
      <c r="D1111">
        <f>'TI102'!J1108</f>
        <v>4</v>
      </c>
      <c r="E1111">
        <f>'TI102'!Q1108</f>
        <v>2</v>
      </c>
      <c r="F1111" t="str">
        <f t="shared" si="102"/>
        <v>60374</v>
      </c>
      <c r="G1111">
        <f t="shared" si="103"/>
        <v>280</v>
      </c>
      <c r="H1111" t="str">
        <f t="shared" si="104"/>
        <v>SH0908-1054</v>
      </c>
      <c r="I1111" t="str">
        <f t="shared" si="105"/>
        <v>SH0908-1054</v>
      </c>
      <c r="J1111" s="34">
        <f t="shared" si="106"/>
        <v>72686</v>
      </c>
      <c r="K1111" t="str">
        <f t="shared" si="107"/>
        <v>SH0908-1054</v>
      </c>
    </row>
    <row r="1112" spans="1:11" ht="15" customHeight="1" x14ac:dyDescent="0.35">
      <c r="A1112">
        <f>'TI102'!A1109</f>
        <v>4</v>
      </c>
      <c r="B1112" s="26">
        <f>'TI102'!B1109</f>
        <v>46273.708333333343</v>
      </c>
      <c r="C1112">
        <f>'TI102'!C1109</f>
        <v>11707015</v>
      </c>
      <c r="D1112">
        <f>'TI102'!J1109</f>
        <v>2</v>
      </c>
      <c r="E1112">
        <f>'TI102'!Q1109</f>
        <v>5</v>
      </c>
      <c r="F1112" t="str">
        <f t="shared" si="102"/>
        <v>59486</v>
      </c>
      <c r="G1112">
        <f t="shared" si="103"/>
        <v>406</v>
      </c>
      <c r="H1112" t="str">
        <f t="shared" si="104"/>
        <v>SH0908-1981</v>
      </c>
      <c r="I1112" t="str">
        <f t="shared" si="105"/>
        <v>SH0908-1981</v>
      </c>
      <c r="J1112" s="34">
        <f t="shared" si="106"/>
        <v>72686</v>
      </c>
      <c r="K1112" t="str">
        <f t="shared" si="107"/>
        <v>SH0908-1981</v>
      </c>
    </row>
    <row r="1113" spans="1:11" ht="15" customHeight="1" x14ac:dyDescent="0.35">
      <c r="A1113">
        <f>'TI102'!A1110</f>
        <v>4</v>
      </c>
      <c r="B1113" s="26">
        <f>'TI102'!B1110</f>
        <v>46273.708333333343</v>
      </c>
      <c r="C1113">
        <f>'TI102'!C1110</f>
        <v>11707016</v>
      </c>
      <c r="D1113">
        <f>'TI102'!J1110</f>
        <v>2</v>
      </c>
      <c r="E1113">
        <f>'TI102'!Q1110</f>
        <v>5</v>
      </c>
      <c r="F1113" t="str">
        <f t="shared" si="102"/>
        <v>59486</v>
      </c>
      <c r="G1113">
        <f t="shared" si="103"/>
        <v>406</v>
      </c>
      <c r="H1113" t="str">
        <f t="shared" si="104"/>
        <v>SH0908-1981</v>
      </c>
      <c r="I1113" t="str">
        <f t="shared" si="105"/>
        <v>SH0908-1981</v>
      </c>
      <c r="J1113" s="34">
        <f t="shared" si="106"/>
        <v>72686</v>
      </c>
      <c r="K1113" t="str">
        <f t="shared" si="107"/>
        <v>SH0908-1981</v>
      </c>
    </row>
    <row r="1114" spans="1:11" ht="15" customHeight="1" x14ac:dyDescent="0.35">
      <c r="A1114">
        <f>'TI102'!A1111</f>
        <v>4</v>
      </c>
      <c r="B1114" s="26">
        <f>'TI102'!B1111</f>
        <v>46273.708333333343</v>
      </c>
      <c r="C1114">
        <f>'TI102'!C1111</f>
        <v>11707017</v>
      </c>
      <c r="D1114">
        <f>'TI102'!J1111</f>
        <v>2</v>
      </c>
      <c r="E1114">
        <f>'TI102'!Q1111</f>
        <v>11</v>
      </c>
      <c r="F1114" t="str">
        <f t="shared" si="102"/>
        <v>59547</v>
      </c>
      <c r="G1114">
        <f t="shared" si="103"/>
        <v>407</v>
      </c>
      <c r="H1114" t="str">
        <f t="shared" si="104"/>
        <v>SH0908-1981</v>
      </c>
      <c r="I1114" t="str">
        <f t="shared" si="105"/>
        <v>SH0908-1981</v>
      </c>
      <c r="J1114" s="34">
        <f t="shared" si="106"/>
        <v>72686</v>
      </c>
      <c r="K1114" t="str">
        <f t="shared" si="107"/>
        <v>SH0908-1981</v>
      </c>
    </row>
    <row r="1115" spans="1:11" ht="15" customHeight="1" x14ac:dyDescent="0.35">
      <c r="A1115">
        <f>'TI102'!A1112</f>
        <v>4</v>
      </c>
      <c r="B1115" s="26">
        <f>'TI102'!B1112</f>
        <v>46273.708333333343</v>
      </c>
      <c r="C1115">
        <f>'TI102'!C1112</f>
        <v>11707018</v>
      </c>
      <c r="D1115">
        <f>'TI102'!J1112</f>
        <v>2</v>
      </c>
      <c r="E1115">
        <f>'TI102'!Q1112</f>
        <v>11</v>
      </c>
      <c r="F1115" t="str">
        <f t="shared" si="102"/>
        <v>59547</v>
      </c>
      <c r="G1115">
        <f t="shared" si="103"/>
        <v>407</v>
      </c>
      <c r="H1115" t="str">
        <f t="shared" si="104"/>
        <v>SH0908-1981</v>
      </c>
      <c r="I1115" t="str">
        <f t="shared" si="105"/>
        <v>SH0908-1981</v>
      </c>
      <c r="J1115" s="34">
        <f t="shared" si="106"/>
        <v>72686</v>
      </c>
      <c r="K1115" t="str">
        <f t="shared" si="107"/>
        <v>SH0908-1981</v>
      </c>
    </row>
    <row r="1116" spans="1:11" ht="15" customHeight="1" x14ac:dyDescent="0.35">
      <c r="A1116">
        <f>'TI102'!A1113</f>
        <v>4</v>
      </c>
      <c r="B1116" s="26">
        <f>'TI102'!B1113</f>
        <v>46273.708333333343</v>
      </c>
      <c r="C1116">
        <f>'TI102'!C1113</f>
        <v>11707019</v>
      </c>
      <c r="D1116">
        <f>'TI102'!J1113</f>
        <v>2</v>
      </c>
      <c r="E1116">
        <f>'TI102'!Q1113</f>
        <v>2</v>
      </c>
      <c r="F1116" t="str">
        <f t="shared" si="102"/>
        <v>59604</v>
      </c>
      <c r="G1116">
        <f t="shared" si="103"/>
        <v>408</v>
      </c>
      <c r="H1116" t="str">
        <f t="shared" si="104"/>
        <v>SH0908-1981</v>
      </c>
      <c r="I1116" t="str">
        <f t="shared" si="105"/>
        <v>SH0908-1981</v>
      </c>
      <c r="J1116" s="34">
        <f t="shared" si="106"/>
        <v>72686</v>
      </c>
      <c r="K1116" t="str">
        <f t="shared" si="107"/>
        <v>SH0908-1981</v>
      </c>
    </row>
    <row r="1117" spans="1:11" ht="15" customHeight="1" x14ac:dyDescent="0.35">
      <c r="A1117">
        <f>'TI102'!A1114</f>
        <v>4</v>
      </c>
      <c r="B1117" s="26">
        <f>'TI102'!B1114</f>
        <v>46273.708333333343</v>
      </c>
      <c r="C1117">
        <f>'TI102'!C1114</f>
        <v>11707020</v>
      </c>
      <c r="D1117">
        <f>'TI102'!J1114</f>
        <v>2</v>
      </c>
      <c r="E1117">
        <f>'TI102'!Q1114</f>
        <v>2</v>
      </c>
      <c r="F1117" t="str">
        <f t="shared" si="102"/>
        <v>59604</v>
      </c>
      <c r="G1117">
        <f t="shared" si="103"/>
        <v>408</v>
      </c>
      <c r="H1117" t="str">
        <f t="shared" si="104"/>
        <v>SH0908-1981</v>
      </c>
      <c r="I1117" t="str">
        <f t="shared" si="105"/>
        <v>SH0908-1981</v>
      </c>
      <c r="J1117" s="34">
        <f t="shared" si="106"/>
        <v>72686</v>
      </c>
      <c r="K1117" t="str">
        <f t="shared" si="107"/>
        <v>SH0908-1981</v>
      </c>
    </row>
    <row r="1118" spans="1:11" ht="15" customHeight="1" x14ac:dyDescent="0.35">
      <c r="A1118">
        <f>'TI102'!A1115</f>
        <v>4</v>
      </c>
      <c r="B1118" s="26">
        <f>'TI102'!B1115</f>
        <v>46273.708333333343</v>
      </c>
      <c r="C1118">
        <f>'TI102'!C1115</f>
        <v>11707021</v>
      </c>
      <c r="D1118">
        <f>'TI102'!J1115</f>
        <v>2</v>
      </c>
      <c r="E1118">
        <f>'TI102'!Q1115</f>
        <v>1</v>
      </c>
      <c r="F1118" t="str">
        <f t="shared" si="102"/>
        <v>59604</v>
      </c>
      <c r="G1118">
        <f t="shared" si="103"/>
        <v>408</v>
      </c>
      <c r="H1118" t="str">
        <f t="shared" si="104"/>
        <v>SH0908-1981</v>
      </c>
      <c r="I1118" t="str">
        <f t="shared" si="105"/>
        <v>SH0908-1981</v>
      </c>
      <c r="J1118" s="34">
        <f t="shared" si="106"/>
        <v>72686</v>
      </c>
      <c r="K1118" t="str">
        <f t="shared" si="107"/>
        <v>SH0908-1981</v>
      </c>
    </row>
    <row r="1119" spans="1:11" ht="15" customHeight="1" x14ac:dyDescent="0.35">
      <c r="A1119">
        <f>'TI102'!A1116</f>
        <v>4</v>
      </c>
      <c r="B1119" s="26">
        <f>'TI102'!B1116</f>
        <v>46273.708333333343</v>
      </c>
      <c r="C1119">
        <f>'TI102'!C1116</f>
        <v>11707022</v>
      </c>
      <c r="D1119">
        <f>'TI102'!J1116</f>
        <v>2</v>
      </c>
      <c r="E1119">
        <f>'TI102'!Q1116</f>
        <v>6</v>
      </c>
      <c r="F1119" t="str">
        <f t="shared" si="102"/>
        <v>59711</v>
      </c>
      <c r="G1119">
        <f t="shared" si="103"/>
        <v>409</v>
      </c>
      <c r="H1119" t="str">
        <f t="shared" si="104"/>
        <v>SH0908-1981</v>
      </c>
      <c r="I1119" t="str">
        <f t="shared" si="105"/>
        <v>SH0908-1981</v>
      </c>
      <c r="J1119" s="34">
        <f t="shared" si="106"/>
        <v>72686</v>
      </c>
      <c r="K1119" t="str">
        <f t="shared" si="107"/>
        <v>SH0908-1981</v>
      </c>
    </row>
    <row r="1120" spans="1:11" ht="15" customHeight="1" x14ac:dyDescent="0.35">
      <c r="A1120">
        <f>'TI102'!A1117</f>
        <v>4</v>
      </c>
      <c r="B1120" s="26">
        <f>'TI102'!B1117</f>
        <v>46273.708333333343</v>
      </c>
      <c r="C1120">
        <f>'TI102'!C1117</f>
        <v>11707023</v>
      </c>
      <c r="D1120">
        <f>'TI102'!J1117</f>
        <v>2</v>
      </c>
      <c r="E1120">
        <f>'TI102'!Q1117</f>
        <v>6</v>
      </c>
      <c r="F1120" t="str">
        <f t="shared" si="102"/>
        <v>59711</v>
      </c>
      <c r="G1120">
        <f t="shared" si="103"/>
        <v>409</v>
      </c>
      <c r="H1120" t="str">
        <f t="shared" si="104"/>
        <v>SH0908-1981</v>
      </c>
      <c r="I1120" t="str">
        <f t="shared" si="105"/>
        <v>SH0908-1981</v>
      </c>
      <c r="J1120" s="34">
        <f t="shared" si="106"/>
        <v>72686</v>
      </c>
      <c r="K1120" t="str">
        <f t="shared" si="107"/>
        <v>SH0908-1981</v>
      </c>
    </row>
    <row r="1121" spans="1:11" ht="15" customHeight="1" x14ac:dyDescent="0.35">
      <c r="A1121">
        <f>'TI102'!A1118</f>
        <v>4</v>
      </c>
      <c r="B1121" s="26">
        <f>'TI102'!B1118</f>
        <v>46273.708333333343</v>
      </c>
      <c r="C1121">
        <f>'TI102'!C1118</f>
        <v>11707024</v>
      </c>
      <c r="D1121">
        <f>'TI102'!J1118</f>
        <v>2</v>
      </c>
      <c r="E1121">
        <f>'TI102'!Q1118</f>
        <v>6</v>
      </c>
      <c r="F1121" t="str">
        <f t="shared" si="102"/>
        <v>59711</v>
      </c>
      <c r="G1121">
        <f t="shared" si="103"/>
        <v>409</v>
      </c>
      <c r="H1121" t="str">
        <f t="shared" si="104"/>
        <v>SH0908-1981</v>
      </c>
      <c r="I1121" t="str">
        <f t="shared" si="105"/>
        <v>SH0908-1981</v>
      </c>
      <c r="J1121" s="34">
        <f t="shared" si="106"/>
        <v>72686</v>
      </c>
      <c r="K1121" t="str">
        <f t="shared" si="107"/>
        <v>SH0908-1981</v>
      </c>
    </row>
    <row r="1122" spans="1:11" ht="15" customHeight="1" x14ac:dyDescent="0.35">
      <c r="A1122">
        <f>'TI102'!A1119</f>
        <v>4</v>
      </c>
      <c r="B1122" s="26">
        <f>'TI102'!B1119</f>
        <v>46273.708333333343</v>
      </c>
      <c r="C1122">
        <f>'TI102'!C1119</f>
        <v>11707025</v>
      </c>
      <c r="D1122">
        <f>'TI102'!J1119</f>
        <v>2</v>
      </c>
      <c r="E1122">
        <f>'TI102'!Q1119</f>
        <v>6</v>
      </c>
      <c r="F1122" t="str">
        <f t="shared" si="102"/>
        <v>59711</v>
      </c>
      <c r="G1122">
        <f t="shared" si="103"/>
        <v>409</v>
      </c>
      <c r="H1122" t="str">
        <f t="shared" si="104"/>
        <v>SH0908-1981</v>
      </c>
      <c r="I1122" t="str">
        <f t="shared" si="105"/>
        <v>SH0908-1981</v>
      </c>
      <c r="J1122" s="34">
        <f t="shared" si="106"/>
        <v>72686</v>
      </c>
      <c r="K1122" t="str">
        <f t="shared" si="107"/>
        <v>SH0908-1981</v>
      </c>
    </row>
    <row r="1123" spans="1:11" ht="15" customHeight="1" x14ac:dyDescent="0.35">
      <c r="A1123">
        <f>'TI102'!A1120</f>
        <v>4</v>
      </c>
      <c r="B1123" s="26">
        <f>'TI102'!B1120</f>
        <v>46273.708333333343</v>
      </c>
      <c r="C1123">
        <f>'TI102'!C1120</f>
        <v>11707026</v>
      </c>
      <c r="D1123">
        <f>'TI102'!J1120</f>
        <v>2</v>
      </c>
      <c r="E1123">
        <f>'TI102'!Q1120</f>
        <v>6</v>
      </c>
      <c r="F1123" t="str">
        <f t="shared" si="102"/>
        <v>59711</v>
      </c>
      <c r="G1123">
        <f t="shared" si="103"/>
        <v>409</v>
      </c>
      <c r="H1123" t="str">
        <f t="shared" si="104"/>
        <v>SH0908-1981</v>
      </c>
      <c r="I1123" t="str">
        <f t="shared" si="105"/>
        <v>SH0908-1981</v>
      </c>
      <c r="J1123" s="34">
        <f t="shared" si="106"/>
        <v>72686</v>
      </c>
      <c r="K1123" t="str">
        <f t="shared" si="107"/>
        <v>SH0908-1981</v>
      </c>
    </row>
    <row r="1124" spans="1:11" ht="15" customHeight="1" x14ac:dyDescent="0.35">
      <c r="A1124">
        <f>'TI102'!A1121</f>
        <v>4</v>
      </c>
      <c r="B1124" s="26">
        <f>'TI102'!B1121</f>
        <v>46273.708333333343</v>
      </c>
      <c r="C1124">
        <f>'TI102'!C1121</f>
        <v>11707027</v>
      </c>
      <c r="D1124">
        <f>'TI102'!J1121</f>
        <v>2</v>
      </c>
      <c r="E1124">
        <f>'TI102'!Q1121</f>
        <v>6</v>
      </c>
      <c r="F1124" t="str">
        <f t="shared" si="102"/>
        <v>59711</v>
      </c>
      <c r="G1124">
        <f t="shared" si="103"/>
        <v>409</v>
      </c>
      <c r="H1124" t="str">
        <f t="shared" si="104"/>
        <v>SH0908-1981</v>
      </c>
      <c r="I1124" t="str">
        <f t="shared" si="105"/>
        <v>SH0908-1981</v>
      </c>
      <c r="J1124" s="34">
        <f t="shared" si="106"/>
        <v>72686</v>
      </c>
      <c r="K1124" t="str">
        <f t="shared" si="107"/>
        <v>SH0908-1981</v>
      </c>
    </row>
    <row r="1125" spans="1:11" ht="15" customHeight="1" x14ac:dyDescent="0.35">
      <c r="A1125">
        <f>'TI102'!A1122</f>
        <v>4</v>
      </c>
      <c r="B1125" s="26">
        <f>'TI102'!B1122</f>
        <v>46273.708333333343</v>
      </c>
      <c r="C1125">
        <f>'TI102'!C1122</f>
        <v>11707028</v>
      </c>
      <c r="D1125">
        <f>'TI102'!J1122</f>
        <v>2</v>
      </c>
      <c r="E1125">
        <f>'TI102'!Q1122</f>
        <v>4</v>
      </c>
      <c r="F1125" t="str">
        <f t="shared" si="102"/>
        <v>59711</v>
      </c>
      <c r="G1125">
        <f t="shared" si="103"/>
        <v>409</v>
      </c>
      <c r="H1125" t="str">
        <f t="shared" si="104"/>
        <v>SH0908-1981</v>
      </c>
      <c r="I1125" t="str">
        <f t="shared" si="105"/>
        <v>SH0908-1981</v>
      </c>
      <c r="J1125" s="34">
        <f t="shared" si="106"/>
        <v>72686</v>
      </c>
      <c r="K1125" t="str">
        <f t="shared" si="107"/>
        <v>SH0908-1981</v>
      </c>
    </row>
    <row r="1126" spans="1:11" ht="15" customHeight="1" x14ac:dyDescent="0.35">
      <c r="A1126">
        <f>'TI102'!A1123</f>
        <v>4</v>
      </c>
      <c r="B1126" s="26">
        <f>'TI102'!B1123</f>
        <v>46273.708333333343</v>
      </c>
      <c r="C1126">
        <f>'TI102'!C1123</f>
        <v>11707029</v>
      </c>
      <c r="D1126">
        <f>'TI102'!J1123</f>
        <v>2</v>
      </c>
      <c r="E1126">
        <f>'TI102'!Q1123</f>
        <v>5</v>
      </c>
      <c r="F1126" t="str">
        <f t="shared" si="102"/>
        <v>59779</v>
      </c>
      <c r="G1126">
        <f t="shared" si="103"/>
        <v>410</v>
      </c>
      <c r="H1126" t="str">
        <f t="shared" si="104"/>
        <v>SH0908-1981</v>
      </c>
      <c r="I1126" t="str">
        <f t="shared" si="105"/>
        <v>SH0908-1981</v>
      </c>
      <c r="J1126" s="34">
        <f t="shared" si="106"/>
        <v>72686</v>
      </c>
      <c r="K1126" t="str">
        <f t="shared" si="107"/>
        <v>SH0908-1981</v>
      </c>
    </row>
    <row r="1127" spans="1:11" ht="15" customHeight="1" x14ac:dyDescent="0.35">
      <c r="A1127">
        <f>'TI102'!A1124</f>
        <v>4</v>
      </c>
      <c r="B1127" s="26">
        <f>'TI102'!B1124</f>
        <v>46273.708333333343</v>
      </c>
      <c r="C1127">
        <f>'TI102'!C1124</f>
        <v>11707030</v>
      </c>
      <c r="D1127">
        <f>'TI102'!J1124</f>
        <v>2</v>
      </c>
      <c r="E1127">
        <f>'TI102'!Q1124</f>
        <v>2</v>
      </c>
      <c r="F1127" t="str">
        <f t="shared" si="102"/>
        <v>59779</v>
      </c>
      <c r="G1127">
        <f t="shared" si="103"/>
        <v>410</v>
      </c>
      <c r="H1127" t="str">
        <f t="shared" si="104"/>
        <v>SH0908-1981</v>
      </c>
      <c r="I1127" t="str">
        <f t="shared" si="105"/>
        <v>SH0908-1981</v>
      </c>
      <c r="J1127" s="34">
        <f t="shared" si="106"/>
        <v>72686</v>
      </c>
      <c r="K1127" t="str">
        <f t="shared" si="107"/>
        <v>SH0908-1981</v>
      </c>
    </row>
    <row r="1128" spans="1:11" ht="15" customHeight="1" x14ac:dyDescent="0.35">
      <c r="A1128">
        <f>'TI102'!A1125</f>
        <v>4</v>
      </c>
      <c r="B1128" s="26">
        <f>'TI102'!B1125</f>
        <v>46273.708333333343</v>
      </c>
      <c r="C1128">
        <f>'TI102'!C1125</f>
        <v>11707031</v>
      </c>
      <c r="D1128">
        <f>'TI102'!J1125</f>
        <v>2</v>
      </c>
      <c r="E1128">
        <f>'TI102'!Q1125</f>
        <v>2</v>
      </c>
      <c r="F1128" t="str">
        <f t="shared" si="102"/>
        <v>59779</v>
      </c>
      <c r="G1128">
        <f t="shared" si="103"/>
        <v>410</v>
      </c>
      <c r="H1128" t="str">
        <f t="shared" si="104"/>
        <v>SH0908-1981</v>
      </c>
      <c r="I1128" t="str">
        <f t="shared" si="105"/>
        <v>SH0908-1981</v>
      </c>
      <c r="J1128" s="34">
        <f t="shared" si="106"/>
        <v>72686</v>
      </c>
      <c r="K1128" t="str">
        <f t="shared" si="107"/>
        <v>SH0908-1981</v>
      </c>
    </row>
    <row r="1129" spans="1:11" ht="15" customHeight="1" x14ac:dyDescent="0.35">
      <c r="A1129">
        <f>'TI102'!A1126</f>
        <v>4</v>
      </c>
      <c r="B1129" s="26">
        <f>'TI102'!B1126</f>
        <v>46273.708333333343</v>
      </c>
      <c r="C1129">
        <f>'TI102'!C1126</f>
        <v>11707032</v>
      </c>
      <c r="D1129">
        <f>'TI102'!J1126</f>
        <v>2</v>
      </c>
      <c r="E1129">
        <f>'TI102'!Q1126</f>
        <v>2</v>
      </c>
      <c r="F1129" t="str">
        <f t="shared" si="102"/>
        <v>59779</v>
      </c>
      <c r="G1129">
        <f t="shared" si="103"/>
        <v>410</v>
      </c>
      <c r="H1129" t="str">
        <f t="shared" si="104"/>
        <v>SH0908-1981</v>
      </c>
      <c r="I1129" t="str">
        <f t="shared" si="105"/>
        <v>SH0908-1981</v>
      </c>
      <c r="J1129" s="34">
        <f t="shared" si="106"/>
        <v>72686</v>
      </c>
      <c r="K1129" t="str">
        <f t="shared" si="107"/>
        <v>SH0908-1981</v>
      </c>
    </row>
    <row r="1130" spans="1:11" ht="15" customHeight="1" x14ac:dyDescent="0.35">
      <c r="A1130">
        <f>'TI102'!A1127</f>
        <v>4</v>
      </c>
      <c r="B1130" s="26">
        <f>'TI102'!B1127</f>
        <v>46273.708333333343</v>
      </c>
      <c r="C1130">
        <f>'TI102'!C1127</f>
        <v>11707033</v>
      </c>
      <c r="D1130">
        <f>'TI102'!J1127</f>
        <v>2</v>
      </c>
      <c r="E1130">
        <f>'TI102'!Q1127</f>
        <v>1</v>
      </c>
      <c r="F1130" t="str">
        <f t="shared" si="102"/>
        <v>60002</v>
      </c>
      <c r="G1130">
        <f t="shared" si="103"/>
        <v>411</v>
      </c>
      <c r="H1130" t="str">
        <f t="shared" si="104"/>
        <v>SH0908-1981</v>
      </c>
      <c r="I1130" t="str">
        <f t="shared" si="105"/>
        <v>SH0908-1981</v>
      </c>
      <c r="J1130" s="34">
        <f t="shared" si="106"/>
        <v>72686</v>
      </c>
      <c r="K1130" t="str">
        <f t="shared" si="107"/>
        <v>SH0908-1981</v>
      </c>
    </row>
    <row r="1131" spans="1:11" ht="15" customHeight="1" x14ac:dyDescent="0.35">
      <c r="A1131">
        <f>'TI102'!A1128</f>
        <v>4</v>
      </c>
      <c r="B1131" s="26">
        <f>'TI102'!B1128</f>
        <v>46273.708333333343</v>
      </c>
      <c r="C1131">
        <f>'TI102'!C1128</f>
        <v>11707034</v>
      </c>
      <c r="D1131">
        <f>'TI102'!J1128</f>
        <v>2</v>
      </c>
      <c r="E1131">
        <f>'TI102'!Q1128</f>
        <v>5</v>
      </c>
      <c r="F1131" t="str">
        <f t="shared" si="102"/>
        <v>60002</v>
      </c>
      <c r="G1131">
        <f t="shared" si="103"/>
        <v>411</v>
      </c>
      <c r="H1131" t="str">
        <f t="shared" si="104"/>
        <v>SH0908-1981</v>
      </c>
      <c r="I1131" t="str">
        <f t="shared" si="105"/>
        <v>SH0908-1981</v>
      </c>
      <c r="J1131" s="34">
        <f t="shared" si="106"/>
        <v>72686</v>
      </c>
      <c r="K1131" t="str">
        <f t="shared" si="107"/>
        <v>SH0908-1981</v>
      </c>
    </row>
    <row r="1132" spans="1:11" ht="15" customHeight="1" x14ac:dyDescent="0.35">
      <c r="A1132">
        <f>'TI102'!A1129</f>
        <v>4</v>
      </c>
      <c r="B1132" s="26">
        <f>'TI102'!B1129</f>
        <v>46273.708333333343</v>
      </c>
      <c r="C1132">
        <f>'TI102'!C1129</f>
        <v>11707063</v>
      </c>
      <c r="D1132">
        <f>'TI102'!J1129</f>
        <v>3</v>
      </c>
      <c r="E1132">
        <f>'TI102'!Q1129</f>
        <v>1</v>
      </c>
      <c r="F1132" t="str">
        <f t="shared" si="102"/>
        <v>59672</v>
      </c>
      <c r="G1132">
        <f t="shared" si="103"/>
        <v>1</v>
      </c>
      <c r="H1132" t="str">
        <f t="shared" si="104"/>
        <v>SH0908-1003</v>
      </c>
      <c r="I1132" t="str">
        <f t="shared" si="105"/>
        <v>SH0908-1003</v>
      </c>
      <c r="J1132" s="34">
        <f t="shared" si="106"/>
        <v>72686</v>
      </c>
      <c r="K1132" t="str">
        <f t="shared" si="107"/>
        <v>SH0908-1003</v>
      </c>
    </row>
    <row r="1133" spans="1:11" ht="15" customHeight="1" x14ac:dyDescent="0.35">
      <c r="A1133">
        <f>'TI102'!A1130</f>
        <v>4</v>
      </c>
      <c r="B1133" s="26">
        <f>'TI102'!B1130</f>
        <v>46273.708333333343</v>
      </c>
      <c r="C1133">
        <f>'TI102'!C1130</f>
        <v>11707064</v>
      </c>
      <c r="D1133">
        <f>'TI102'!J1130</f>
        <v>4</v>
      </c>
      <c r="E1133">
        <f>'TI102'!Q1130</f>
        <v>2</v>
      </c>
      <c r="F1133" t="str">
        <f t="shared" si="102"/>
        <v>59795</v>
      </c>
      <c r="G1133">
        <f t="shared" si="103"/>
        <v>2</v>
      </c>
      <c r="H1133" t="str">
        <f t="shared" si="104"/>
        <v>SH0908-1003</v>
      </c>
      <c r="I1133" t="str">
        <f t="shared" si="105"/>
        <v>SH0908-1003</v>
      </c>
      <c r="J1133" s="34">
        <f t="shared" si="106"/>
        <v>72686</v>
      </c>
      <c r="K1133" t="str">
        <f t="shared" si="107"/>
        <v>SH0908-1003</v>
      </c>
    </row>
    <row r="1134" spans="1:11" ht="15" customHeight="1" x14ac:dyDescent="0.35">
      <c r="A1134">
        <f>'TI102'!A1131</f>
        <v>4</v>
      </c>
      <c r="B1134" s="26">
        <f>'TI102'!B1131</f>
        <v>46273.708333333343</v>
      </c>
      <c r="C1134">
        <f>'TI102'!C1131</f>
        <v>11707065</v>
      </c>
      <c r="D1134">
        <f>'TI102'!J1131</f>
        <v>4</v>
      </c>
      <c r="E1134">
        <f>'TI102'!Q1131</f>
        <v>2</v>
      </c>
      <c r="F1134" t="str">
        <f t="shared" si="102"/>
        <v>59795</v>
      </c>
      <c r="G1134">
        <f t="shared" si="103"/>
        <v>2</v>
      </c>
      <c r="H1134" t="str">
        <f t="shared" si="104"/>
        <v>SH0908-1003</v>
      </c>
      <c r="I1134" t="str">
        <f t="shared" si="105"/>
        <v>SH0908-1003</v>
      </c>
      <c r="J1134" s="34">
        <f t="shared" si="106"/>
        <v>72686</v>
      </c>
      <c r="K1134" t="str">
        <f t="shared" si="107"/>
        <v>SH0908-1003</v>
      </c>
    </row>
    <row r="1135" spans="1:11" ht="15" customHeight="1" x14ac:dyDescent="0.35">
      <c r="A1135">
        <f>'TI102'!A1132</f>
        <v>4</v>
      </c>
      <c r="B1135" s="26">
        <f>'TI102'!B1132</f>
        <v>46273.708333333343</v>
      </c>
      <c r="C1135">
        <f>'TI102'!C1132</f>
        <v>11707066</v>
      </c>
      <c r="D1135">
        <f>'TI102'!J1132</f>
        <v>5</v>
      </c>
      <c r="E1135">
        <f>'TI102'!Q1132</f>
        <v>2</v>
      </c>
      <c r="F1135" t="str">
        <f t="shared" si="102"/>
        <v>59796</v>
      </c>
      <c r="G1135">
        <f t="shared" si="103"/>
        <v>3</v>
      </c>
      <c r="H1135" t="str">
        <f t="shared" si="104"/>
        <v>SH0908-1003</v>
      </c>
      <c r="I1135" t="str">
        <f t="shared" si="105"/>
        <v>SH0908-1003</v>
      </c>
      <c r="J1135" s="34">
        <f t="shared" si="106"/>
        <v>72686</v>
      </c>
      <c r="K1135" t="str">
        <f t="shared" si="107"/>
        <v>SH0908-1003</v>
      </c>
    </row>
    <row r="1136" spans="1:11" ht="15" customHeight="1" x14ac:dyDescent="0.35">
      <c r="A1136">
        <f>'TI102'!A1133</f>
        <v>4</v>
      </c>
      <c r="B1136" s="26">
        <f>'TI102'!B1133</f>
        <v>46273.708333333343</v>
      </c>
      <c r="C1136">
        <f>'TI102'!C1133</f>
        <v>11707067</v>
      </c>
      <c r="D1136">
        <f>'TI102'!J1133</f>
        <v>3</v>
      </c>
      <c r="E1136">
        <f>'TI102'!Q1133</f>
        <v>2</v>
      </c>
      <c r="F1136" t="str">
        <f t="shared" si="102"/>
        <v>59801</v>
      </c>
      <c r="G1136">
        <f t="shared" si="103"/>
        <v>4</v>
      </c>
      <c r="H1136" t="str">
        <f t="shared" si="104"/>
        <v>SH0908-1003</v>
      </c>
      <c r="I1136" t="str">
        <f t="shared" si="105"/>
        <v>SH0908-1003</v>
      </c>
      <c r="J1136" s="34">
        <f t="shared" si="106"/>
        <v>72686</v>
      </c>
      <c r="K1136" t="str">
        <f t="shared" si="107"/>
        <v>SH0908-1003</v>
      </c>
    </row>
    <row r="1137" spans="1:11" ht="15" customHeight="1" x14ac:dyDescent="0.35">
      <c r="A1137">
        <f>'TI102'!A1134</f>
        <v>4</v>
      </c>
      <c r="B1137" s="26">
        <f>'TI102'!B1134</f>
        <v>46273.708333333343</v>
      </c>
      <c r="C1137">
        <f>'TI102'!C1134</f>
        <v>11707068</v>
      </c>
      <c r="D1137">
        <f>'TI102'!J1134</f>
        <v>4</v>
      </c>
      <c r="E1137">
        <f>'TI102'!Q1134</f>
        <v>2</v>
      </c>
      <c r="F1137" t="str">
        <f t="shared" si="102"/>
        <v>59832</v>
      </c>
      <c r="G1137">
        <f t="shared" si="103"/>
        <v>5</v>
      </c>
      <c r="H1137" t="str">
        <f t="shared" si="104"/>
        <v>SH0908-1003</v>
      </c>
      <c r="I1137" t="str">
        <f t="shared" si="105"/>
        <v>SH0908-1003</v>
      </c>
      <c r="J1137" s="34">
        <f t="shared" si="106"/>
        <v>72686</v>
      </c>
      <c r="K1137" t="str">
        <f t="shared" si="107"/>
        <v>SH0908-1003</v>
      </c>
    </row>
    <row r="1138" spans="1:11" ht="15" customHeight="1" x14ac:dyDescent="0.35">
      <c r="A1138">
        <f>'TI102'!A1135</f>
        <v>4</v>
      </c>
      <c r="B1138" s="26">
        <f>'TI102'!B1135</f>
        <v>46273.708333333343</v>
      </c>
      <c r="C1138">
        <f>'TI102'!C1135</f>
        <v>11707069</v>
      </c>
      <c r="D1138">
        <f>'TI102'!J1135</f>
        <v>3</v>
      </c>
      <c r="E1138">
        <f>'TI102'!Q1135</f>
        <v>4</v>
      </c>
      <c r="F1138" t="str">
        <f t="shared" si="102"/>
        <v>59833</v>
      </c>
      <c r="G1138">
        <f t="shared" si="103"/>
        <v>6</v>
      </c>
      <c r="H1138" t="str">
        <f t="shared" si="104"/>
        <v>SH0908-1003</v>
      </c>
      <c r="I1138" t="str">
        <f t="shared" si="105"/>
        <v>SH0908-1003</v>
      </c>
      <c r="J1138" s="34">
        <f t="shared" si="106"/>
        <v>72686</v>
      </c>
      <c r="K1138" t="str">
        <f t="shared" si="107"/>
        <v>SH0908-1003</v>
      </c>
    </row>
    <row r="1139" spans="1:11" ht="15" customHeight="1" x14ac:dyDescent="0.35">
      <c r="A1139">
        <f>'TI102'!A1136</f>
        <v>4</v>
      </c>
      <c r="B1139" s="26">
        <f>'TI102'!B1136</f>
        <v>46273.708333333343</v>
      </c>
      <c r="C1139">
        <f>'TI102'!C1136</f>
        <v>11707077</v>
      </c>
      <c r="D1139">
        <f>'TI102'!J1136</f>
        <v>5</v>
      </c>
      <c r="E1139">
        <f>'TI102'!Q1136</f>
        <v>4</v>
      </c>
      <c r="F1139" t="str">
        <f t="shared" si="102"/>
        <v>59947</v>
      </c>
      <c r="G1139">
        <f t="shared" si="103"/>
        <v>73</v>
      </c>
      <c r="H1139" t="str">
        <f t="shared" si="104"/>
        <v>SH0908-1020</v>
      </c>
      <c r="I1139" t="str">
        <f t="shared" si="105"/>
        <v>SH0908-1020</v>
      </c>
      <c r="J1139" s="34">
        <f t="shared" si="106"/>
        <v>72686</v>
      </c>
      <c r="K1139" t="str">
        <f t="shared" si="107"/>
        <v>SH0908-1020</v>
      </c>
    </row>
    <row r="1140" spans="1:11" ht="15" customHeight="1" x14ac:dyDescent="0.35">
      <c r="A1140">
        <f>'TI102'!A1137</f>
        <v>4</v>
      </c>
      <c r="B1140" s="26">
        <f>'TI102'!B1137</f>
        <v>46273.708333333343</v>
      </c>
      <c r="C1140">
        <f>'TI102'!C1137</f>
        <v>11707078</v>
      </c>
      <c r="D1140">
        <f>'TI102'!J1137</f>
        <v>3</v>
      </c>
      <c r="E1140">
        <f>'TI102'!Q1137</f>
        <v>1</v>
      </c>
      <c r="F1140" t="str">
        <f t="shared" si="102"/>
        <v>60063</v>
      </c>
      <c r="G1140">
        <f t="shared" si="103"/>
        <v>74</v>
      </c>
      <c r="H1140" t="str">
        <f t="shared" si="104"/>
        <v>SH0908-1020</v>
      </c>
      <c r="I1140" t="str">
        <f t="shared" si="105"/>
        <v>SH0908-1020</v>
      </c>
      <c r="J1140" s="34">
        <f t="shared" si="106"/>
        <v>72686</v>
      </c>
      <c r="K1140" t="str">
        <f t="shared" si="107"/>
        <v>SH0908-1020</v>
      </c>
    </row>
    <row r="1141" spans="1:11" ht="15" customHeight="1" x14ac:dyDescent="0.35">
      <c r="A1141">
        <f>'TI102'!A1138</f>
        <v>4</v>
      </c>
      <c r="B1141" s="26">
        <f>'TI102'!B1138</f>
        <v>46273.708333333343</v>
      </c>
      <c r="C1141">
        <f>'TI102'!C1138</f>
        <v>11707079</v>
      </c>
      <c r="D1141">
        <f>'TI102'!J1138</f>
        <v>3</v>
      </c>
      <c r="E1141">
        <f>'TI102'!Q1138</f>
        <v>1</v>
      </c>
      <c r="F1141" t="str">
        <f t="shared" si="102"/>
        <v>60063</v>
      </c>
      <c r="G1141">
        <f t="shared" si="103"/>
        <v>74</v>
      </c>
      <c r="H1141" t="str">
        <f t="shared" si="104"/>
        <v>SH0908-1020</v>
      </c>
      <c r="I1141" t="str">
        <f t="shared" si="105"/>
        <v>SH0908-1020</v>
      </c>
      <c r="J1141" s="34">
        <f t="shared" si="106"/>
        <v>72686</v>
      </c>
      <c r="K1141" t="str">
        <f t="shared" si="107"/>
        <v>SH0908-1020</v>
      </c>
    </row>
    <row r="1142" spans="1:11" ht="15" customHeight="1" x14ac:dyDescent="0.35">
      <c r="A1142">
        <f>'TI102'!A1139</f>
        <v>4</v>
      </c>
      <c r="B1142" s="26">
        <f>'TI102'!B1139</f>
        <v>46273.708333333343</v>
      </c>
      <c r="C1142">
        <f>'TI102'!C1139</f>
        <v>11707080</v>
      </c>
      <c r="D1142">
        <f>'TI102'!J1139</f>
        <v>3</v>
      </c>
      <c r="E1142">
        <f>'TI102'!Q1139</f>
        <v>1</v>
      </c>
      <c r="F1142" t="str">
        <f t="shared" si="102"/>
        <v>60063</v>
      </c>
      <c r="G1142">
        <f t="shared" si="103"/>
        <v>74</v>
      </c>
      <c r="H1142" t="str">
        <f t="shared" si="104"/>
        <v>SH0908-1020</v>
      </c>
      <c r="I1142" t="str">
        <f t="shared" si="105"/>
        <v>SH0908-1020</v>
      </c>
      <c r="J1142" s="34">
        <f t="shared" si="106"/>
        <v>72686</v>
      </c>
      <c r="K1142" t="str">
        <f t="shared" si="107"/>
        <v>SH0908-1020</v>
      </c>
    </row>
    <row r="1143" spans="1:11" ht="15" customHeight="1" x14ac:dyDescent="0.35">
      <c r="A1143">
        <f>'TI102'!A1140</f>
        <v>4</v>
      </c>
      <c r="B1143" s="26">
        <f>'TI102'!B1140</f>
        <v>46273.708333333343</v>
      </c>
      <c r="C1143">
        <f>'TI102'!C1140</f>
        <v>11707081</v>
      </c>
      <c r="D1143">
        <f>'TI102'!J1140</f>
        <v>3</v>
      </c>
      <c r="E1143">
        <f>'TI102'!Q1140</f>
        <v>1</v>
      </c>
      <c r="F1143" t="str">
        <f t="shared" si="102"/>
        <v>60063</v>
      </c>
      <c r="G1143">
        <f t="shared" si="103"/>
        <v>74</v>
      </c>
      <c r="H1143" t="str">
        <f t="shared" si="104"/>
        <v>SH0908-1020</v>
      </c>
      <c r="I1143" t="str">
        <f t="shared" si="105"/>
        <v>SH0908-1020</v>
      </c>
      <c r="J1143" s="34">
        <f t="shared" si="106"/>
        <v>72686</v>
      </c>
      <c r="K1143" t="str">
        <f t="shared" si="107"/>
        <v>SH0908-1020</v>
      </c>
    </row>
    <row r="1144" spans="1:11" ht="15" customHeight="1" x14ac:dyDescent="0.35">
      <c r="A1144">
        <f>'TI102'!A1141</f>
        <v>4</v>
      </c>
      <c r="B1144" s="26">
        <f>'TI102'!B1141</f>
        <v>46273.708333333343</v>
      </c>
      <c r="C1144">
        <f>'TI102'!C1141</f>
        <v>11707082</v>
      </c>
      <c r="D1144">
        <f>'TI102'!J1141</f>
        <v>3</v>
      </c>
      <c r="E1144">
        <f>'TI102'!Q1141</f>
        <v>1</v>
      </c>
      <c r="F1144" t="str">
        <f t="shared" si="102"/>
        <v>60063</v>
      </c>
      <c r="G1144">
        <f t="shared" si="103"/>
        <v>74</v>
      </c>
      <c r="H1144" t="str">
        <f t="shared" si="104"/>
        <v>SH0908-1020</v>
      </c>
      <c r="I1144" t="str">
        <f t="shared" si="105"/>
        <v>SH0908-1020</v>
      </c>
      <c r="J1144" s="34">
        <f t="shared" si="106"/>
        <v>72686</v>
      </c>
      <c r="K1144" t="str">
        <f t="shared" si="107"/>
        <v>SH0908-1020</v>
      </c>
    </row>
    <row r="1145" spans="1:11" ht="15" customHeight="1" x14ac:dyDescent="0.35">
      <c r="A1145">
        <f>'TI102'!A1142</f>
        <v>4</v>
      </c>
      <c r="B1145" s="26">
        <f>'TI102'!B1142</f>
        <v>46273.708333333343</v>
      </c>
      <c r="C1145">
        <f>'TI102'!C1142</f>
        <v>11707083</v>
      </c>
      <c r="D1145">
        <f>'TI102'!J1142</f>
        <v>3</v>
      </c>
      <c r="E1145">
        <f>'TI102'!Q1142</f>
        <v>1</v>
      </c>
      <c r="F1145" t="str">
        <f t="shared" si="102"/>
        <v>60063</v>
      </c>
      <c r="G1145">
        <f t="shared" si="103"/>
        <v>74</v>
      </c>
      <c r="H1145" t="str">
        <f t="shared" si="104"/>
        <v>SH0908-1020</v>
      </c>
      <c r="I1145" t="str">
        <f t="shared" si="105"/>
        <v>SH0908-1020</v>
      </c>
      <c r="J1145" s="34">
        <f t="shared" si="106"/>
        <v>72686</v>
      </c>
      <c r="K1145" t="str">
        <f t="shared" si="107"/>
        <v>SH0908-1020</v>
      </c>
    </row>
    <row r="1146" spans="1:11" ht="15" customHeight="1" x14ac:dyDescent="0.35">
      <c r="A1146">
        <f>'TI102'!A1143</f>
        <v>4</v>
      </c>
      <c r="B1146" s="26">
        <f>'TI102'!B1143</f>
        <v>46273.708333333343</v>
      </c>
      <c r="C1146">
        <f>'TI102'!C1143</f>
        <v>11707090</v>
      </c>
      <c r="D1146">
        <f>'TI102'!J1143</f>
        <v>5</v>
      </c>
      <c r="E1146">
        <f>'TI102'!Q1143</f>
        <v>1</v>
      </c>
      <c r="F1146" t="str">
        <f t="shared" si="102"/>
        <v>59519</v>
      </c>
      <c r="G1146">
        <f t="shared" si="103"/>
        <v>55</v>
      </c>
      <c r="H1146" t="str">
        <f t="shared" si="104"/>
        <v>SH0908-1018</v>
      </c>
      <c r="I1146" t="str">
        <f t="shared" si="105"/>
        <v>SH0908-1018</v>
      </c>
      <c r="J1146" s="34">
        <f t="shared" si="106"/>
        <v>72686</v>
      </c>
      <c r="K1146" t="str">
        <f t="shared" si="107"/>
        <v>SH0908-1018</v>
      </c>
    </row>
    <row r="1147" spans="1:11" ht="15" customHeight="1" x14ac:dyDescent="0.35">
      <c r="A1147">
        <f>'TI102'!A1144</f>
        <v>4</v>
      </c>
      <c r="B1147" s="26">
        <f>'TI102'!B1144</f>
        <v>46273.708333333343</v>
      </c>
      <c r="C1147">
        <f>'TI102'!C1144</f>
        <v>11707091</v>
      </c>
      <c r="D1147">
        <f>'TI102'!J1144</f>
        <v>4</v>
      </c>
      <c r="E1147">
        <f>'TI102'!Q1144</f>
        <v>3</v>
      </c>
      <c r="F1147" t="str">
        <f t="shared" si="102"/>
        <v>59829</v>
      </c>
      <c r="G1147">
        <f t="shared" si="103"/>
        <v>56</v>
      </c>
      <c r="H1147" t="str">
        <f t="shared" si="104"/>
        <v>SH0908-1018</v>
      </c>
      <c r="I1147" t="str">
        <f t="shared" si="105"/>
        <v>SH0908-1018</v>
      </c>
      <c r="J1147" s="34">
        <f t="shared" si="106"/>
        <v>72686</v>
      </c>
      <c r="K1147" t="str">
        <f t="shared" si="107"/>
        <v>SH0908-1018</v>
      </c>
    </row>
    <row r="1148" spans="1:11" ht="15" customHeight="1" x14ac:dyDescent="0.35">
      <c r="A1148">
        <f>'TI102'!A1145</f>
        <v>4</v>
      </c>
      <c r="B1148" s="26">
        <f>'TI102'!B1145</f>
        <v>46273.708333333343</v>
      </c>
      <c r="C1148">
        <f>'TI102'!C1145</f>
        <v>11707092</v>
      </c>
      <c r="D1148">
        <f>'TI102'!J1145</f>
        <v>4</v>
      </c>
      <c r="E1148">
        <f>'TI102'!Q1145</f>
        <v>3</v>
      </c>
      <c r="F1148" t="str">
        <f t="shared" si="102"/>
        <v>59829</v>
      </c>
      <c r="G1148">
        <f t="shared" si="103"/>
        <v>56</v>
      </c>
      <c r="H1148" t="str">
        <f t="shared" si="104"/>
        <v>SH0908-1018</v>
      </c>
      <c r="I1148" t="str">
        <f t="shared" si="105"/>
        <v>SH0908-1018</v>
      </c>
      <c r="J1148" s="34">
        <f t="shared" si="106"/>
        <v>72686</v>
      </c>
      <c r="K1148" t="str">
        <f t="shared" si="107"/>
        <v>SH0908-1018</v>
      </c>
    </row>
    <row r="1149" spans="1:11" ht="15" customHeight="1" x14ac:dyDescent="0.35">
      <c r="A1149">
        <f>'TI102'!A1146</f>
        <v>4</v>
      </c>
      <c r="B1149" s="26">
        <f>'TI102'!B1146</f>
        <v>46273.708333333343</v>
      </c>
      <c r="C1149">
        <f>'TI102'!C1146</f>
        <v>11707094</v>
      </c>
      <c r="D1149">
        <f>'TI102'!J1146</f>
        <v>4</v>
      </c>
      <c r="E1149">
        <f>'TI102'!Q1146</f>
        <v>1</v>
      </c>
      <c r="F1149" t="str">
        <f t="shared" si="102"/>
        <v>59905</v>
      </c>
      <c r="G1149">
        <f t="shared" si="103"/>
        <v>63</v>
      </c>
      <c r="H1149" t="str">
        <f t="shared" si="104"/>
        <v>SH0908-1019</v>
      </c>
      <c r="I1149" t="str">
        <f t="shared" si="105"/>
        <v>SH0908-1019</v>
      </c>
      <c r="J1149" s="34">
        <f t="shared" si="106"/>
        <v>72686</v>
      </c>
      <c r="K1149" t="str">
        <f t="shared" si="107"/>
        <v>SH0908-1019</v>
      </c>
    </row>
    <row r="1150" spans="1:11" ht="15" customHeight="1" x14ac:dyDescent="0.35">
      <c r="A1150">
        <f>'TI102'!A1147</f>
        <v>4</v>
      </c>
      <c r="B1150" s="26">
        <f>'TI102'!B1147</f>
        <v>46273.708333333343</v>
      </c>
      <c r="C1150">
        <f>'TI102'!C1147</f>
        <v>11707103</v>
      </c>
      <c r="D1150">
        <f>'TI102'!J1147</f>
        <v>4</v>
      </c>
      <c r="E1150">
        <f>'TI102'!Q1147</f>
        <v>1</v>
      </c>
      <c r="F1150" t="str">
        <f t="shared" si="102"/>
        <v>59954</v>
      </c>
      <c r="G1150">
        <f t="shared" si="103"/>
        <v>41</v>
      </c>
      <c r="H1150" t="str">
        <f t="shared" si="104"/>
        <v>SH0908-1012</v>
      </c>
      <c r="I1150" t="str">
        <f t="shared" si="105"/>
        <v>SH0908-1012</v>
      </c>
      <c r="J1150" s="34">
        <f t="shared" si="106"/>
        <v>72686</v>
      </c>
      <c r="K1150" t="str">
        <f t="shared" si="107"/>
        <v>SH0908-1012</v>
      </c>
    </row>
    <row r="1151" spans="1:11" ht="15" customHeight="1" x14ac:dyDescent="0.35">
      <c r="A1151">
        <f>'TI102'!A1148</f>
        <v>4</v>
      </c>
      <c r="B1151" s="26">
        <f>'TI102'!B1148</f>
        <v>46273.708333333343</v>
      </c>
      <c r="C1151">
        <f>'TI102'!C1148</f>
        <v>11707104</v>
      </c>
      <c r="D1151">
        <f>'TI102'!J1148</f>
        <v>5</v>
      </c>
      <c r="E1151">
        <f>'TI102'!Q1148</f>
        <v>2</v>
      </c>
      <c r="F1151" t="str">
        <f t="shared" si="102"/>
        <v>59998</v>
      </c>
      <c r="G1151">
        <f t="shared" si="103"/>
        <v>42</v>
      </c>
      <c r="H1151" t="str">
        <f t="shared" si="104"/>
        <v>SH0908-1012</v>
      </c>
      <c r="I1151" t="str">
        <f t="shared" si="105"/>
        <v>SH0908-1012</v>
      </c>
      <c r="J1151" s="34">
        <f t="shared" si="106"/>
        <v>72686</v>
      </c>
      <c r="K1151" t="str">
        <f t="shared" si="107"/>
        <v>SH0908-1012</v>
      </c>
    </row>
    <row r="1152" spans="1:11" ht="15" customHeight="1" x14ac:dyDescent="0.35">
      <c r="A1152">
        <f>'TI102'!A1149</f>
        <v>4</v>
      </c>
      <c r="B1152" s="26">
        <f>'TI102'!B1149</f>
        <v>46273.708333333343</v>
      </c>
      <c r="C1152">
        <f>'TI102'!C1149</f>
        <v>11707118</v>
      </c>
      <c r="D1152">
        <f>'TI102'!J1149</f>
        <v>4</v>
      </c>
      <c r="E1152">
        <f>'TI102'!Q1149</f>
        <v>1</v>
      </c>
      <c r="F1152" t="str">
        <f t="shared" si="102"/>
        <v>59975</v>
      </c>
      <c r="G1152">
        <f t="shared" si="103"/>
        <v>79</v>
      </c>
      <c r="H1152" t="str">
        <f t="shared" si="104"/>
        <v>SH0908-1021</v>
      </c>
      <c r="I1152" t="str">
        <f t="shared" si="105"/>
        <v>SH0908-1021</v>
      </c>
      <c r="J1152" s="34">
        <f t="shared" si="106"/>
        <v>72686</v>
      </c>
      <c r="K1152" t="str">
        <f t="shared" si="107"/>
        <v>SH0908-1021</v>
      </c>
    </row>
    <row r="1153" spans="1:11" ht="15" customHeight="1" x14ac:dyDescent="0.35">
      <c r="A1153">
        <f>'TI102'!A1150</f>
        <v>4</v>
      </c>
      <c r="B1153" s="26">
        <f>'TI102'!B1150</f>
        <v>46273.708333333343</v>
      </c>
      <c r="C1153">
        <f>'TI102'!C1150</f>
        <v>11707119</v>
      </c>
      <c r="D1153">
        <f>'TI102'!J1150</f>
        <v>4</v>
      </c>
      <c r="E1153">
        <f>'TI102'!Q1150</f>
        <v>1</v>
      </c>
      <c r="F1153" t="str">
        <f t="shared" si="102"/>
        <v>59984</v>
      </c>
      <c r="G1153">
        <f t="shared" si="103"/>
        <v>80</v>
      </c>
      <c r="H1153" t="str">
        <f t="shared" si="104"/>
        <v>SH0908-1021</v>
      </c>
      <c r="I1153" t="str">
        <f t="shared" si="105"/>
        <v>SH0908-1021</v>
      </c>
      <c r="J1153" s="34">
        <f t="shared" si="106"/>
        <v>72686</v>
      </c>
      <c r="K1153" t="str">
        <f t="shared" si="107"/>
        <v>SH0908-1021</v>
      </c>
    </row>
    <row r="1154" spans="1:11" ht="15" customHeight="1" x14ac:dyDescent="0.35">
      <c r="A1154">
        <f>'TI102'!A1151</f>
        <v>4</v>
      </c>
      <c r="B1154" s="26">
        <f>'TI102'!B1151</f>
        <v>46273.708333333343</v>
      </c>
      <c r="C1154">
        <f>'TI102'!C1151</f>
        <v>11707132</v>
      </c>
      <c r="D1154">
        <f>'TI102'!J1151</f>
        <v>4</v>
      </c>
      <c r="E1154">
        <f>'TI102'!Q1151</f>
        <v>1</v>
      </c>
      <c r="F1154" t="str">
        <f t="shared" si="102"/>
        <v>59988</v>
      </c>
      <c r="G1154">
        <f t="shared" si="103"/>
        <v>87</v>
      </c>
      <c r="H1154" t="str">
        <f t="shared" si="104"/>
        <v>SH0908-1022</v>
      </c>
      <c r="I1154" t="str">
        <f t="shared" si="105"/>
        <v>SH0908-1022</v>
      </c>
      <c r="J1154" s="34">
        <f t="shared" si="106"/>
        <v>72686</v>
      </c>
      <c r="K1154" t="str">
        <f t="shared" si="107"/>
        <v>SH0908-1022</v>
      </c>
    </row>
    <row r="1155" spans="1:11" ht="15" customHeight="1" x14ac:dyDescent="0.35">
      <c r="A1155">
        <f>'TI102'!A1152</f>
        <v>4</v>
      </c>
      <c r="B1155" s="26">
        <f>'TI102'!B1152</f>
        <v>46273.708333333343</v>
      </c>
      <c r="C1155">
        <f>'TI102'!C1152</f>
        <v>11707133</v>
      </c>
      <c r="D1155">
        <f>'TI102'!J1152</f>
        <v>4</v>
      </c>
      <c r="E1155">
        <f>'TI102'!Q1152</f>
        <v>1</v>
      </c>
      <c r="F1155" t="str">
        <f t="shared" si="102"/>
        <v>59988</v>
      </c>
      <c r="G1155">
        <f t="shared" si="103"/>
        <v>87</v>
      </c>
      <c r="H1155" t="str">
        <f t="shared" si="104"/>
        <v>SH0908-1022</v>
      </c>
      <c r="I1155" t="str">
        <f t="shared" si="105"/>
        <v>SH0908-1022</v>
      </c>
      <c r="J1155" s="34">
        <f t="shared" si="106"/>
        <v>72686</v>
      </c>
      <c r="K1155" t="str">
        <f t="shared" si="107"/>
        <v>SH0908-1022</v>
      </c>
    </row>
    <row r="1156" spans="1:11" ht="15" customHeight="1" x14ac:dyDescent="0.35">
      <c r="A1156">
        <f>'TI102'!A1153</f>
        <v>4</v>
      </c>
      <c r="B1156" s="26">
        <f>'TI102'!B1153</f>
        <v>46273.708333333343</v>
      </c>
      <c r="C1156">
        <f>'TI102'!C1153</f>
        <v>11707134</v>
      </c>
      <c r="D1156">
        <f>'TI102'!J1153</f>
        <v>4</v>
      </c>
      <c r="E1156">
        <f>'TI102'!Q1153</f>
        <v>1</v>
      </c>
      <c r="F1156" t="str">
        <f t="shared" si="102"/>
        <v>60035</v>
      </c>
      <c r="G1156">
        <f t="shared" si="103"/>
        <v>88</v>
      </c>
      <c r="H1156" t="str">
        <f t="shared" si="104"/>
        <v>SH0908-1022</v>
      </c>
      <c r="I1156" t="str">
        <f t="shared" si="105"/>
        <v>SH0908-1022</v>
      </c>
      <c r="J1156" s="34">
        <f t="shared" si="106"/>
        <v>72686</v>
      </c>
      <c r="K1156" t="str">
        <f t="shared" si="107"/>
        <v>SH0908-1022</v>
      </c>
    </row>
    <row r="1157" spans="1:11" ht="15" customHeight="1" x14ac:dyDescent="0.35">
      <c r="A1157">
        <f>'TI102'!A1154</f>
        <v>4</v>
      </c>
      <c r="B1157" s="26">
        <f>'TI102'!B1154</f>
        <v>46273.708333333343</v>
      </c>
      <c r="C1157">
        <f>'TI102'!C1154</f>
        <v>11707135</v>
      </c>
      <c r="D1157">
        <f>'TI102'!J1154</f>
        <v>5</v>
      </c>
      <c r="E1157">
        <f>'TI102'!Q1154</f>
        <v>2</v>
      </c>
      <c r="F1157" t="str">
        <f t="shared" si="102"/>
        <v>60105</v>
      </c>
      <c r="G1157">
        <f t="shared" si="103"/>
        <v>89</v>
      </c>
      <c r="H1157" t="str">
        <f t="shared" si="104"/>
        <v>SH0908-1022</v>
      </c>
      <c r="I1157" t="str">
        <f t="shared" si="105"/>
        <v>SH0908-1022</v>
      </c>
      <c r="J1157" s="34">
        <f t="shared" si="106"/>
        <v>72686</v>
      </c>
      <c r="K1157" t="str">
        <f t="shared" si="107"/>
        <v>SH0908-1022</v>
      </c>
    </row>
    <row r="1158" spans="1:11" ht="15" customHeight="1" x14ac:dyDescent="0.35">
      <c r="A1158">
        <f>'TI102'!A1155</f>
        <v>4</v>
      </c>
      <c r="B1158" s="26">
        <f>'TI102'!B1155</f>
        <v>46273.708333333343</v>
      </c>
      <c r="C1158">
        <f>'TI102'!C1155</f>
        <v>11707169</v>
      </c>
      <c r="D1158">
        <f>'TI102'!J1155</f>
        <v>4</v>
      </c>
      <c r="E1158">
        <f>'TI102'!Q1155</f>
        <v>6</v>
      </c>
      <c r="F1158" t="str">
        <f t="shared" ref="F1158:F1221" si="108">INDEX(OM_ORDER,MATCH(C1158,OM_TID,0))</f>
        <v>59878</v>
      </c>
      <c r="G1158">
        <f t="shared" ref="G1158:G1221" si="109">MATCH(F1158,OR_ID,0)</f>
        <v>98</v>
      </c>
      <c r="H1158" t="str">
        <f t="shared" ref="H1158:H1221" si="110">INDEX(OR_ORIG,G1158)</f>
        <v>SH0908-1026</v>
      </c>
      <c r="I1158" t="str">
        <f t="shared" ref="I1158:I1221" si="111">INDEX(OR_SHIP,G1158)</f>
        <v>SH0908-1026</v>
      </c>
      <c r="J1158" s="34">
        <f t="shared" ref="J1158:J1221" si="112">IF(INDEX(OR_MOVED,G1158)="",DATE(2099,1,1),INDEX(OR_MOVED,G1158))</f>
        <v>72686</v>
      </c>
      <c r="K1158" t="str">
        <f t="shared" ref="K1158:K1221" si="113">IF(B1158&gt;=J1158,I1158,H1158)</f>
        <v>SH0908-1026</v>
      </c>
    </row>
    <row r="1159" spans="1:11" ht="15" customHeight="1" x14ac:dyDescent="0.35">
      <c r="A1159">
        <f>'TI102'!A1156</f>
        <v>4</v>
      </c>
      <c r="B1159" s="26">
        <f>'TI102'!B1156</f>
        <v>46273.708333333343</v>
      </c>
      <c r="C1159">
        <f>'TI102'!C1156</f>
        <v>11707170</v>
      </c>
      <c r="D1159">
        <f>'TI102'!J1156</f>
        <v>4</v>
      </c>
      <c r="E1159">
        <f>'TI102'!Q1156</f>
        <v>3</v>
      </c>
      <c r="F1159" t="str">
        <f t="shared" si="108"/>
        <v>60020</v>
      </c>
      <c r="G1159">
        <f t="shared" si="109"/>
        <v>99</v>
      </c>
      <c r="H1159" t="str">
        <f t="shared" si="110"/>
        <v>SH0908-1026</v>
      </c>
      <c r="I1159" t="str">
        <f t="shared" si="111"/>
        <v>SH0908-1026</v>
      </c>
      <c r="J1159" s="34">
        <f t="shared" si="112"/>
        <v>72686</v>
      </c>
      <c r="K1159" t="str">
        <f t="shared" si="113"/>
        <v>SH0908-1026</v>
      </c>
    </row>
    <row r="1160" spans="1:11" ht="15" customHeight="1" x14ac:dyDescent="0.35">
      <c r="A1160">
        <f>'TI102'!A1157</f>
        <v>4</v>
      </c>
      <c r="B1160" s="26">
        <f>'TI102'!B1157</f>
        <v>46273.708333333343</v>
      </c>
      <c r="C1160">
        <f>'TI102'!C1157</f>
        <v>11707176</v>
      </c>
      <c r="D1160">
        <f>'TI102'!J1157</f>
        <v>3</v>
      </c>
      <c r="E1160">
        <f>'TI102'!Q1157</f>
        <v>1</v>
      </c>
      <c r="F1160" t="str">
        <f t="shared" si="108"/>
        <v>59667</v>
      </c>
      <c r="G1160">
        <f t="shared" si="109"/>
        <v>110</v>
      </c>
      <c r="H1160" t="str">
        <f t="shared" si="110"/>
        <v>SH0908-1028</v>
      </c>
      <c r="I1160" t="str">
        <f t="shared" si="111"/>
        <v>SH0908-1028</v>
      </c>
      <c r="J1160" s="34">
        <f t="shared" si="112"/>
        <v>72686</v>
      </c>
      <c r="K1160" t="str">
        <f t="shared" si="113"/>
        <v>SH0908-1028</v>
      </c>
    </row>
    <row r="1161" spans="1:11" ht="15" customHeight="1" x14ac:dyDescent="0.35">
      <c r="A1161">
        <f>'TI102'!A1158</f>
        <v>4</v>
      </c>
      <c r="B1161" s="26">
        <f>'TI102'!B1158</f>
        <v>46273.708333333343</v>
      </c>
      <c r="C1161">
        <f>'TI102'!C1158</f>
        <v>11707177</v>
      </c>
      <c r="D1161">
        <f>'TI102'!J1158</f>
        <v>4</v>
      </c>
      <c r="E1161">
        <f>'TI102'!Q1158</f>
        <v>4</v>
      </c>
      <c r="F1161" t="str">
        <f t="shared" si="108"/>
        <v>59918</v>
      </c>
      <c r="G1161">
        <f t="shared" si="109"/>
        <v>111</v>
      </c>
      <c r="H1161" t="str">
        <f t="shared" si="110"/>
        <v>SH0908-1028</v>
      </c>
      <c r="I1161" t="str">
        <f t="shared" si="111"/>
        <v>SH0908-1028</v>
      </c>
      <c r="J1161" s="34">
        <f t="shared" si="112"/>
        <v>72686</v>
      </c>
      <c r="K1161" t="str">
        <f t="shared" si="113"/>
        <v>SH0908-1028</v>
      </c>
    </row>
    <row r="1162" spans="1:11" ht="15" customHeight="1" x14ac:dyDescent="0.35">
      <c r="A1162">
        <f>'TI102'!A1159</f>
        <v>4</v>
      </c>
      <c r="B1162" s="26">
        <f>'TI102'!B1159</f>
        <v>46273.708333333343</v>
      </c>
      <c r="C1162">
        <f>'TI102'!C1159</f>
        <v>11707195</v>
      </c>
      <c r="D1162">
        <f>'TI102'!J1159</f>
        <v>4</v>
      </c>
      <c r="E1162">
        <f>'TI102'!Q1159</f>
        <v>1</v>
      </c>
      <c r="F1162" t="str">
        <f t="shared" si="108"/>
        <v>59794</v>
      </c>
      <c r="G1162">
        <f t="shared" si="109"/>
        <v>187</v>
      </c>
      <c r="H1162" t="str">
        <f t="shared" si="110"/>
        <v>SH0908-1037</v>
      </c>
      <c r="I1162" t="str">
        <f t="shared" si="111"/>
        <v>SH0908-1037</v>
      </c>
      <c r="J1162" s="34">
        <f t="shared" si="112"/>
        <v>72686</v>
      </c>
      <c r="K1162" t="str">
        <f t="shared" si="113"/>
        <v>SH0908-1037</v>
      </c>
    </row>
    <row r="1163" spans="1:11" ht="15" customHeight="1" x14ac:dyDescent="0.35">
      <c r="A1163">
        <f>'TI102'!A1160</f>
        <v>4</v>
      </c>
      <c r="B1163" s="26">
        <f>'TI102'!B1160</f>
        <v>46273.708333333343</v>
      </c>
      <c r="C1163">
        <f>'TI102'!C1160</f>
        <v>11707202</v>
      </c>
      <c r="D1163">
        <f>'TI102'!J1160</f>
        <v>4</v>
      </c>
      <c r="E1163">
        <f>'TI102'!Q1160</f>
        <v>3</v>
      </c>
      <c r="F1163" t="str">
        <f t="shared" si="108"/>
        <v>59532</v>
      </c>
      <c r="G1163">
        <f t="shared" si="109"/>
        <v>141</v>
      </c>
      <c r="H1163" t="str">
        <f t="shared" si="110"/>
        <v>SH0908-1034</v>
      </c>
      <c r="I1163" t="str">
        <f t="shared" si="111"/>
        <v>SH0908-1034</v>
      </c>
      <c r="J1163" s="34">
        <f t="shared" si="112"/>
        <v>72686</v>
      </c>
      <c r="K1163" t="str">
        <f t="shared" si="113"/>
        <v>SH0908-1034</v>
      </c>
    </row>
    <row r="1164" spans="1:11" ht="15" customHeight="1" x14ac:dyDescent="0.35">
      <c r="A1164">
        <f>'TI102'!A1161</f>
        <v>4</v>
      </c>
      <c r="B1164" s="26">
        <f>'TI102'!B1161</f>
        <v>46273.708333333343</v>
      </c>
      <c r="C1164">
        <f>'TI102'!C1161</f>
        <v>11707203</v>
      </c>
      <c r="D1164">
        <f>'TI102'!J1161</f>
        <v>3</v>
      </c>
      <c r="E1164">
        <f>'TI102'!Q1161</f>
        <v>2</v>
      </c>
      <c r="F1164" t="str">
        <f t="shared" si="108"/>
        <v>59677</v>
      </c>
      <c r="G1164">
        <f t="shared" si="109"/>
        <v>142</v>
      </c>
      <c r="H1164" t="str">
        <f t="shared" si="110"/>
        <v>SH0908-1034</v>
      </c>
      <c r="I1164" t="str">
        <f t="shared" si="111"/>
        <v>SH0908-1034</v>
      </c>
      <c r="J1164" s="34">
        <f t="shared" si="112"/>
        <v>72686</v>
      </c>
      <c r="K1164" t="str">
        <f t="shared" si="113"/>
        <v>SH0908-1034</v>
      </c>
    </row>
    <row r="1165" spans="1:11" ht="15" customHeight="1" x14ac:dyDescent="0.35">
      <c r="A1165">
        <f>'TI102'!A1162</f>
        <v>4</v>
      </c>
      <c r="B1165" s="26">
        <f>'TI102'!B1162</f>
        <v>46273.708333333343</v>
      </c>
      <c r="C1165">
        <f>'TI102'!C1162</f>
        <v>11707204</v>
      </c>
      <c r="D1165">
        <f>'TI102'!J1162</f>
        <v>3</v>
      </c>
      <c r="E1165">
        <f>'TI102'!Q1162</f>
        <v>1</v>
      </c>
      <c r="F1165" t="str">
        <f t="shared" si="108"/>
        <v>59853</v>
      </c>
      <c r="G1165">
        <f t="shared" si="109"/>
        <v>143</v>
      </c>
      <c r="H1165" t="str">
        <f t="shared" si="110"/>
        <v>SH0908-1034</v>
      </c>
      <c r="I1165" t="str">
        <f t="shared" si="111"/>
        <v>SH0908-1034</v>
      </c>
      <c r="J1165" s="34">
        <f t="shared" si="112"/>
        <v>72686</v>
      </c>
      <c r="K1165" t="str">
        <f t="shared" si="113"/>
        <v>SH0908-1034</v>
      </c>
    </row>
    <row r="1166" spans="1:11" ht="15" customHeight="1" x14ac:dyDescent="0.35">
      <c r="A1166">
        <f>'TI102'!A1163</f>
        <v>4</v>
      </c>
      <c r="B1166" s="26">
        <f>'TI102'!B1163</f>
        <v>46273.708333333343</v>
      </c>
      <c r="C1166">
        <f>'TI102'!C1163</f>
        <v>11707205</v>
      </c>
      <c r="D1166">
        <f>'TI102'!J1163</f>
        <v>3</v>
      </c>
      <c r="E1166">
        <f>'TI102'!Q1163</f>
        <v>3</v>
      </c>
      <c r="F1166" t="str">
        <f t="shared" si="108"/>
        <v>59868</v>
      </c>
      <c r="G1166">
        <f t="shared" si="109"/>
        <v>144</v>
      </c>
      <c r="H1166" t="str">
        <f t="shared" si="110"/>
        <v>SH0908-1034</v>
      </c>
      <c r="I1166" t="str">
        <f t="shared" si="111"/>
        <v>SH0908-1034</v>
      </c>
      <c r="J1166" s="34">
        <f t="shared" si="112"/>
        <v>72686</v>
      </c>
      <c r="K1166" t="str">
        <f t="shared" si="113"/>
        <v>SH0908-1034</v>
      </c>
    </row>
    <row r="1167" spans="1:11" ht="15" customHeight="1" x14ac:dyDescent="0.35">
      <c r="A1167">
        <f>'TI102'!A1164</f>
        <v>4</v>
      </c>
      <c r="B1167" s="26">
        <f>'TI102'!B1164</f>
        <v>46273.708333333343</v>
      </c>
      <c r="C1167">
        <f>'TI102'!C1164</f>
        <v>11707206</v>
      </c>
      <c r="D1167">
        <f>'TI102'!J1164</f>
        <v>3</v>
      </c>
      <c r="E1167">
        <f>'TI102'!Q1164</f>
        <v>3</v>
      </c>
      <c r="F1167" t="str">
        <f t="shared" si="108"/>
        <v>59868</v>
      </c>
      <c r="G1167">
        <f t="shared" si="109"/>
        <v>144</v>
      </c>
      <c r="H1167" t="str">
        <f t="shared" si="110"/>
        <v>SH0908-1034</v>
      </c>
      <c r="I1167" t="str">
        <f t="shared" si="111"/>
        <v>SH0908-1034</v>
      </c>
      <c r="J1167" s="34">
        <f t="shared" si="112"/>
        <v>72686</v>
      </c>
      <c r="K1167" t="str">
        <f t="shared" si="113"/>
        <v>SH0908-1034</v>
      </c>
    </row>
    <row r="1168" spans="1:11" ht="15" customHeight="1" x14ac:dyDescent="0.35">
      <c r="A1168">
        <f>'TI102'!A1165</f>
        <v>4</v>
      </c>
      <c r="B1168" s="26">
        <f>'TI102'!B1165</f>
        <v>46273.708333333343</v>
      </c>
      <c r="C1168">
        <f>'TI102'!C1165</f>
        <v>11707207</v>
      </c>
      <c r="D1168">
        <f>'TI102'!J1165</f>
        <v>4</v>
      </c>
      <c r="E1168">
        <f>'TI102'!Q1165</f>
        <v>2</v>
      </c>
      <c r="F1168" t="str">
        <f t="shared" si="108"/>
        <v>59891</v>
      </c>
      <c r="G1168">
        <f t="shared" si="109"/>
        <v>145</v>
      </c>
      <c r="H1168" t="str">
        <f t="shared" si="110"/>
        <v>SH0908-1034</v>
      </c>
      <c r="I1168" t="str">
        <f t="shared" si="111"/>
        <v>SH0908-1034</v>
      </c>
      <c r="J1168" s="34">
        <f t="shared" si="112"/>
        <v>72686</v>
      </c>
      <c r="K1168" t="str">
        <f t="shared" si="113"/>
        <v>SH0908-1034</v>
      </c>
    </row>
    <row r="1169" spans="1:11" ht="15" customHeight="1" x14ac:dyDescent="0.35">
      <c r="A1169">
        <f>'TI102'!A1166</f>
        <v>4</v>
      </c>
      <c r="B1169" s="26">
        <f>'TI102'!B1166</f>
        <v>46273.708333333343</v>
      </c>
      <c r="C1169">
        <f>'TI102'!C1166</f>
        <v>11707208</v>
      </c>
      <c r="D1169">
        <f>'TI102'!J1166</f>
        <v>4</v>
      </c>
      <c r="E1169">
        <f>'TI102'!Q1166</f>
        <v>1</v>
      </c>
      <c r="F1169" t="str">
        <f t="shared" si="108"/>
        <v>59892</v>
      </c>
      <c r="G1169">
        <f t="shared" si="109"/>
        <v>146</v>
      </c>
      <c r="H1169" t="str">
        <f t="shared" si="110"/>
        <v>SH0908-1034</v>
      </c>
      <c r="I1169" t="str">
        <f t="shared" si="111"/>
        <v>SH0908-1034</v>
      </c>
      <c r="J1169" s="34">
        <f t="shared" si="112"/>
        <v>72686</v>
      </c>
      <c r="K1169" t="str">
        <f t="shared" si="113"/>
        <v>SH0908-1034</v>
      </c>
    </row>
    <row r="1170" spans="1:11" ht="15" customHeight="1" x14ac:dyDescent="0.35">
      <c r="A1170">
        <f>'TI102'!A1167</f>
        <v>4</v>
      </c>
      <c r="B1170" s="26">
        <f>'TI102'!B1167</f>
        <v>46273.708333333343</v>
      </c>
      <c r="C1170">
        <f>'TI102'!C1167</f>
        <v>11707209</v>
      </c>
      <c r="D1170">
        <f>'TI102'!J1167</f>
        <v>3</v>
      </c>
      <c r="E1170">
        <f>'TI102'!Q1167</f>
        <v>1</v>
      </c>
      <c r="F1170" t="str">
        <f t="shared" si="108"/>
        <v>59894</v>
      </c>
      <c r="G1170">
        <f t="shared" si="109"/>
        <v>147</v>
      </c>
      <c r="H1170" t="str">
        <f t="shared" si="110"/>
        <v>SH0908-1034</v>
      </c>
      <c r="I1170" t="str">
        <f t="shared" si="111"/>
        <v>SH0908-1034</v>
      </c>
      <c r="J1170" s="34">
        <f t="shared" si="112"/>
        <v>72686</v>
      </c>
      <c r="K1170" t="str">
        <f t="shared" si="113"/>
        <v>SH0908-1034</v>
      </c>
    </row>
    <row r="1171" spans="1:11" ht="15" customHeight="1" x14ac:dyDescent="0.35">
      <c r="A1171">
        <f>'TI102'!A1168</f>
        <v>4</v>
      </c>
      <c r="B1171" s="26">
        <f>'TI102'!B1168</f>
        <v>46273.708333333343</v>
      </c>
      <c r="C1171">
        <f>'TI102'!C1168</f>
        <v>11707210</v>
      </c>
      <c r="D1171">
        <f>'TI102'!J1168</f>
        <v>3</v>
      </c>
      <c r="E1171">
        <f>'TI102'!Q1168</f>
        <v>1</v>
      </c>
      <c r="F1171" t="str">
        <f t="shared" si="108"/>
        <v>59894</v>
      </c>
      <c r="G1171">
        <f t="shared" si="109"/>
        <v>147</v>
      </c>
      <c r="H1171" t="str">
        <f t="shared" si="110"/>
        <v>SH0908-1034</v>
      </c>
      <c r="I1171" t="str">
        <f t="shared" si="111"/>
        <v>SH0908-1034</v>
      </c>
      <c r="J1171" s="34">
        <f t="shared" si="112"/>
        <v>72686</v>
      </c>
      <c r="K1171" t="str">
        <f t="shared" si="113"/>
        <v>SH0908-1034</v>
      </c>
    </row>
    <row r="1172" spans="1:11" ht="15" customHeight="1" x14ac:dyDescent="0.35">
      <c r="A1172">
        <f>'TI102'!A1169</f>
        <v>4</v>
      </c>
      <c r="B1172" s="26">
        <f>'TI102'!B1169</f>
        <v>46273.708333333343</v>
      </c>
      <c r="C1172">
        <f>'TI102'!C1169</f>
        <v>11707274</v>
      </c>
      <c r="D1172">
        <f>'TI102'!J1169</f>
        <v>3</v>
      </c>
      <c r="E1172">
        <f>'TI102'!Q1169</f>
        <v>2</v>
      </c>
      <c r="F1172" t="str">
        <f t="shared" si="108"/>
        <v>59923</v>
      </c>
      <c r="G1172">
        <f t="shared" si="109"/>
        <v>267</v>
      </c>
      <c r="H1172" t="str">
        <f t="shared" si="110"/>
        <v>SH0908-1051</v>
      </c>
      <c r="I1172" t="str">
        <f t="shared" si="111"/>
        <v>SH0908-1051</v>
      </c>
      <c r="J1172" s="34">
        <f t="shared" si="112"/>
        <v>72686</v>
      </c>
      <c r="K1172" t="str">
        <f t="shared" si="113"/>
        <v>SH0908-1051</v>
      </c>
    </row>
    <row r="1173" spans="1:11" ht="15" customHeight="1" x14ac:dyDescent="0.35">
      <c r="A1173">
        <f>'TI102'!A1170</f>
        <v>4</v>
      </c>
      <c r="B1173" s="26">
        <f>'TI102'!B1170</f>
        <v>46273.708333333343</v>
      </c>
      <c r="C1173">
        <f>'TI102'!C1170</f>
        <v>11707275</v>
      </c>
      <c r="D1173">
        <f>'TI102'!J1170</f>
        <v>3</v>
      </c>
      <c r="E1173">
        <f>'TI102'!Q1170</f>
        <v>1</v>
      </c>
      <c r="F1173" t="str">
        <f t="shared" si="108"/>
        <v>59923</v>
      </c>
      <c r="G1173">
        <f t="shared" si="109"/>
        <v>267</v>
      </c>
      <c r="H1173" t="str">
        <f t="shared" si="110"/>
        <v>SH0908-1051</v>
      </c>
      <c r="I1173" t="str">
        <f t="shared" si="111"/>
        <v>SH0908-1051</v>
      </c>
      <c r="J1173" s="34">
        <f t="shared" si="112"/>
        <v>72686</v>
      </c>
      <c r="K1173" t="str">
        <f t="shared" si="113"/>
        <v>SH0908-1051</v>
      </c>
    </row>
    <row r="1174" spans="1:11" ht="15" customHeight="1" x14ac:dyDescent="0.35">
      <c r="A1174">
        <f>'TI102'!A1171</f>
        <v>4</v>
      </c>
      <c r="B1174" s="26">
        <f>'TI102'!B1171</f>
        <v>46273.708333333343</v>
      </c>
      <c r="C1174">
        <f>'TI102'!C1171</f>
        <v>11707276</v>
      </c>
      <c r="D1174">
        <f>'TI102'!J1171</f>
        <v>3</v>
      </c>
      <c r="E1174">
        <f>'TI102'!Q1171</f>
        <v>1</v>
      </c>
      <c r="F1174" t="str">
        <f t="shared" si="108"/>
        <v>59923</v>
      </c>
      <c r="G1174">
        <f t="shared" si="109"/>
        <v>267</v>
      </c>
      <c r="H1174" t="str">
        <f t="shared" si="110"/>
        <v>SH0908-1051</v>
      </c>
      <c r="I1174" t="str">
        <f t="shared" si="111"/>
        <v>SH0908-1051</v>
      </c>
      <c r="J1174" s="34">
        <f t="shared" si="112"/>
        <v>72686</v>
      </c>
      <c r="K1174" t="str">
        <f t="shared" si="113"/>
        <v>SH0908-1051</v>
      </c>
    </row>
    <row r="1175" spans="1:11" ht="15" customHeight="1" x14ac:dyDescent="0.35">
      <c r="A1175">
        <f>'TI102'!A1172</f>
        <v>4</v>
      </c>
      <c r="B1175" s="26">
        <f>'TI102'!B1172</f>
        <v>46273.708333333343</v>
      </c>
      <c r="C1175">
        <f>'TI102'!C1172</f>
        <v>11707277</v>
      </c>
      <c r="D1175">
        <f>'TI102'!J1172</f>
        <v>3</v>
      </c>
      <c r="E1175">
        <f>'TI102'!Q1172</f>
        <v>1</v>
      </c>
      <c r="F1175" t="str">
        <f t="shared" si="108"/>
        <v>59923</v>
      </c>
      <c r="G1175">
        <f t="shared" si="109"/>
        <v>267</v>
      </c>
      <c r="H1175" t="str">
        <f t="shared" si="110"/>
        <v>SH0908-1051</v>
      </c>
      <c r="I1175" t="str">
        <f t="shared" si="111"/>
        <v>SH0908-1051</v>
      </c>
      <c r="J1175" s="34">
        <f t="shared" si="112"/>
        <v>72686</v>
      </c>
      <c r="K1175" t="str">
        <f t="shared" si="113"/>
        <v>SH0908-1051</v>
      </c>
    </row>
    <row r="1176" spans="1:11" ht="15" customHeight="1" x14ac:dyDescent="0.35">
      <c r="A1176">
        <f>'TI102'!A1173</f>
        <v>4</v>
      </c>
      <c r="B1176" s="26">
        <f>'TI102'!B1173</f>
        <v>46273.708333333343</v>
      </c>
      <c r="C1176">
        <f>'TI102'!C1173</f>
        <v>11707278</v>
      </c>
      <c r="D1176">
        <f>'TI102'!J1173</f>
        <v>3</v>
      </c>
      <c r="E1176">
        <f>'TI102'!Q1173</f>
        <v>1</v>
      </c>
      <c r="F1176" t="str">
        <f t="shared" si="108"/>
        <v>59923</v>
      </c>
      <c r="G1176">
        <f t="shared" si="109"/>
        <v>267</v>
      </c>
      <c r="H1176" t="str">
        <f t="shared" si="110"/>
        <v>SH0908-1051</v>
      </c>
      <c r="I1176" t="str">
        <f t="shared" si="111"/>
        <v>SH0908-1051</v>
      </c>
      <c r="J1176" s="34">
        <f t="shared" si="112"/>
        <v>72686</v>
      </c>
      <c r="K1176" t="str">
        <f t="shared" si="113"/>
        <v>SH0908-1051</v>
      </c>
    </row>
    <row r="1177" spans="1:11" ht="15" customHeight="1" x14ac:dyDescent="0.35">
      <c r="A1177">
        <f>'TI102'!A1174</f>
        <v>4</v>
      </c>
      <c r="B1177" s="26">
        <f>'TI102'!B1174</f>
        <v>46273.708333333343</v>
      </c>
      <c r="C1177">
        <f>'TI102'!C1174</f>
        <v>11707279</v>
      </c>
      <c r="D1177">
        <f>'TI102'!J1174</f>
        <v>3</v>
      </c>
      <c r="E1177">
        <f>'TI102'!Q1174</f>
        <v>1</v>
      </c>
      <c r="F1177" t="str">
        <f t="shared" si="108"/>
        <v>59923</v>
      </c>
      <c r="G1177">
        <f t="shared" si="109"/>
        <v>267</v>
      </c>
      <c r="H1177" t="str">
        <f t="shared" si="110"/>
        <v>SH0908-1051</v>
      </c>
      <c r="I1177" t="str">
        <f t="shared" si="111"/>
        <v>SH0908-1051</v>
      </c>
      <c r="J1177" s="34">
        <f t="shared" si="112"/>
        <v>72686</v>
      </c>
      <c r="K1177" t="str">
        <f t="shared" si="113"/>
        <v>SH0908-1051</v>
      </c>
    </row>
    <row r="1178" spans="1:11" ht="15" customHeight="1" x14ac:dyDescent="0.35">
      <c r="A1178">
        <f>'TI102'!A1175</f>
        <v>4</v>
      </c>
      <c r="B1178" s="26">
        <f>'TI102'!B1175</f>
        <v>46273.708333333343</v>
      </c>
      <c r="C1178">
        <f>'TI102'!C1175</f>
        <v>11707280</v>
      </c>
      <c r="D1178">
        <f>'TI102'!J1175</f>
        <v>3</v>
      </c>
      <c r="E1178">
        <f>'TI102'!Q1175</f>
        <v>1</v>
      </c>
      <c r="F1178" t="str">
        <f t="shared" si="108"/>
        <v>60009</v>
      </c>
      <c r="G1178">
        <f t="shared" si="109"/>
        <v>268</v>
      </c>
      <c r="H1178" t="str">
        <f t="shared" si="110"/>
        <v>SH0908-1051</v>
      </c>
      <c r="I1178" t="str">
        <f t="shared" si="111"/>
        <v>SH0908-1051</v>
      </c>
      <c r="J1178" s="34">
        <f t="shared" si="112"/>
        <v>72686</v>
      </c>
      <c r="K1178" t="str">
        <f t="shared" si="113"/>
        <v>SH0908-1051</v>
      </c>
    </row>
    <row r="1179" spans="1:11" ht="15" customHeight="1" x14ac:dyDescent="0.35">
      <c r="A1179">
        <f>'TI102'!A1176</f>
        <v>4</v>
      </c>
      <c r="B1179" s="26">
        <f>'TI102'!B1176</f>
        <v>46273.708333333343</v>
      </c>
      <c r="C1179">
        <f>'TI102'!C1176</f>
        <v>11707281</v>
      </c>
      <c r="D1179">
        <f>'TI102'!J1176</f>
        <v>3</v>
      </c>
      <c r="E1179">
        <f>'TI102'!Q1176</f>
        <v>1</v>
      </c>
      <c r="F1179" t="str">
        <f t="shared" si="108"/>
        <v>60009</v>
      </c>
      <c r="G1179">
        <f t="shared" si="109"/>
        <v>268</v>
      </c>
      <c r="H1179" t="str">
        <f t="shared" si="110"/>
        <v>SH0908-1051</v>
      </c>
      <c r="I1179" t="str">
        <f t="shared" si="111"/>
        <v>SH0908-1051</v>
      </c>
      <c r="J1179" s="34">
        <f t="shared" si="112"/>
        <v>72686</v>
      </c>
      <c r="K1179" t="str">
        <f t="shared" si="113"/>
        <v>SH0908-1051</v>
      </c>
    </row>
    <row r="1180" spans="1:11" ht="15" customHeight="1" x14ac:dyDescent="0.35">
      <c r="A1180">
        <f>'TI102'!A1177</f>
        <v>4</v>
      </c>
      <c r="B1180" s="26">
        <f>'TI102'!B1177</f>
        <v>46273.708333333343</v>
      </c>
      <c r="C1180">
        <f>'TI102'!C1177</f>
        <v>11707288</v>
      </c>
      <c r="D1180">
        <f>'TI102'!J1177</f>
        <v>3</v>
      </c>
      <c r="E1180">
        <f>'TI102'!Q1177</f>
        <v>1</v>
      </c>
      <c r="F1180" t="str">
        <f t="shared" si="108"/>
        <v>59959</v>
      </c>
      <c r="G1180">
        <f t="shared" si="109"/>
        <v>289</v>
      </c>
      <c r="H1180" t="str">
        <f t="shared" si="110"/>
        <v>SH0908-1057</v>
      </c>
      <c r="I1180" t="str">
        <f t="shared" si="111"/>
        <v>SH0908-1057</v>
      </c>
      <c r="J1180" s="34">
        <f t="shared" si="112"/>
        <v>72686</v>
      </c>
      <c r="K1180" t="str">
        <f t="shared" si="113"/>
        <v>SH0908-1057</v>
      </c>
    </row>
    <row r="1181" spans="1:11" ht="15" customHeight="1" x14ac:dyDescent="0.35">
      <c r="A1181">
        <f>'TI102'!A1178</f>
        <v>4</v>
      </c>
      <c r="B1181" s="26">
        <f>'TI102'!B1178</f>
        <v>46273.708333333343</v>
      </c>
      <c r="C1181">
        <f>'TI102'!C1178</f>
        <v>11707298</v>
      </c>
      <c r="D1181">
        <f>'TI102'!J1178</f>
        <v>4</v>
      </c>
      <c r="E1181">
        <f>'TI102'!Q1178</f>
        <v>1</v>
      </c>
      <c r="F1181" t="str">
        <f t="shared" si="108"/>
        <v>59564</v>
      </c>
      <c r="G1181">
        <f t="shared" si="109"/>
        <v>317</v>
      </c>
      <c r="H1181" t="str">
        <f t="shared" si="110"/>
        <v>SH0908-1066</v>
      </c>
      <c r="I1181" t="str">
        <f t="shared" si="111"/>
        <v>SH0908-1066</v>
      </c>
      <c r="J1181" s="34">
        <f t="shared" si="112"/>
        <v>72686</v>
      </c>
      <c r="K1181" t="str">
        <f t="shared" si="113"/>
        <v>SH0908-1066</v>
      </c>
    </row>
    <row r="1182" spans="1:11" ht="15" customHeight="1" x14ac:dyDescent="0.35">
      <c r="A1182">
        <f>'TI102'!A1179</f>
        <v>4</v>
      </c>
      <c r="B1182" s="26">
        <f>'TI102'!B1179</f>
        <v>46273.708333333343</v>
      </c>
      <c r="C1182">
        <f>'TI102'!C1179</f>
        <v>11707299</v>
      </c>
      <c r="D1182">
        <f>'TI102'!J1179</f>
        <v>4</v>
      </c>
      <c r="E1182">
        <f>'TI102'!Q1179</f>
        <v>1</v>
      </c>
      <c r="F1182" t="str">
        <f t="shared" si="108"/>
        <v>59564</v>
      </c>
      <c r="G1182">
        <f t="shared" si="109"/>
        <v>317</v>
      </c>
      <c r="H1182" t="str">
        <f t="shared" si="110"/>
        <v>SH0908-1066</v>
      </c>
      <c r="I1182" t="str">
        <f t="shared" si="111"/>
        <v>SH0908-1066</v>
      </c>
      <c r="J1182" s="34">
        <f t="shared" si="112"/>
        <v>72686</v>
      </c>
      <c r="K1182" t="str">
        <f t="shared" si="113"/>
        <v>SH0908-1066</v>
      </c>
    </row>
    <row r="1183" spans="1:11" ht="15" customHeight="1" x14ac:dyDescent="0.35">
      <c r="A1183">
        <f>'TI102'!A1180</f>
        <v>4</v>
      </c>
      <c r="B1183" s="26">
        <f>'TI102'!B1180</f>
        <v>46273.708333333343</v>
      </c>
      <c r="C1183">
        <f>'TI102'!C1180</f>
        <v>11707300</v>
      </c>
      <c r="D1183">
        <f>'TI102'!J1180</f>
        <v>5</v>
      </c>
      <c r="E1183">
        <f>'TI102'!Q1180</f>
        <v>3</v>
      </c>
      <c r="F1183" t="str">
        <f t="shared" si="108"/>
        <v>59754</v>
      </c>
      <c r="G1183">
        <f t="shared" si="109"/>
        <v>318</v>
      </c>
      <c r="H1183" t="str">
        <f t="shared" si="110"/>
        <v>SH0908-1066</v>
      </c>
      <c r="I1183" t="str">
        <f t="shared" si="111"/>
        <v>SH0908-1066</v>
      </c>
      <c r="J1183" s="34">
        <f t="shared" si="112"/>
        <v>72686</v>
      </c>
      <c r="K1183" t="str">
        <f t="shared" si="113"/>
        <v>SH0908-1066</v>
      </c>
    </row>
    <row r="1184" spans="1:11" ht="15" customHeight="1" x14ac:dyDescent="0.35">
      <c r="A1184">
        <f>'TI102'!A1181</f>
        <v>4</v>
      </c>
      <c r="B1184" s="26">
        <f>'TI102'!B1181</f>
        <v>46273.708333333343</v>
      </c>
      <c r="C1184">
        <f>'TI102'!C1181</f>
        <v>11707301</v>
      </c>
      <c r="D1184">
        <f>'TI102'!J1181</f>
        <v>3</v>
      </c>
      <c r="E1184">
        <f>'TI102'!Q1181</f>
        <v>1</v>
      </c>
      <c r="F1184" t="str">
        <f t="shared" si="108"/>
        <v>60012</v>
      </c>
      <c r="G1184">
        <f t="shared" si="109"/>
        <v>319</v>
      </c>
      <c r="H1184" t="str">
        <f t="shared" si="110"/>
        <v>SH0908-1066</v>
      </c>
      <c r="I1184" t="str">
        <f t="shared" si="111"/>
        <v>SH0908-1066</v>
      </c>
      <c r="J1184" s="34">
        <f t="shared" si="112"/>
        <v>72686</v>
      </c>
      <c r="K1184" t="str">
        <f t="shared" si="113"/>
        <v>SH0908-1066</v>
      </c>
    </row>
    <row r="1185" spans="1:11" ht="15" customHeight="1" x14ac:dyDescent="0.35">
      <c r="A1185">
        <f>'TI102'!A1182</f>
        <v>4</v>
      </c>
      <c r="B1185" s="26">
        <f>'TI102'!B1182</f>
        <v>46273.708333333343</v>
      </c>
      <c r="C1185">
        <f>'TI102'!C1182</f>
        <v>11707305</v>
      </c>
      <c r="D1185">
        <f>'TI102'!J1182</f>
        <v>3</v>
      </c>
      <c r="E1185">
        <f>'TI102'!Q1182</f>
        <v>1</v>
      </c>
      <c r="F1185" t="str">
        <f t="shared" si="108"/>
        <v>59664</v>
      </c>
      <c r="G1185">
        <f t="shared" si="109"/>
        <v>303</v>
      </c>
      <c r="H1185" t="str">
        <f t="shared" si="110"/>
        <v>SH0908-1063</v>
      </c>
      <c r="I1185" t="str">
        <f t="shared" si="111"/>
        <v>SH0908-1063</v>
      </c>
      <c r="J1185" s="34">
        <f t="shared" si="112"/>
        <v>72686</v>
      </c>
      <c r="K1185" t="str">
        <f t="shared" si="113"/>
        <v>SH0908-1063</v>
      </c>
    </row>
    <row r="1186" spans="1:11" ht="15" customHeight="1" x14ac:dyDescent="0.35">
      <c r="A1186">
        <f>'TI102'!A1183</f>
        <v>4</v>
      </c>
      <c r="B1186" s="26">
        <f>'TI102'!B1183</f>
        <v>46273.708333333343</v>
      </c>
      <c r="C1186">
        <f>'TI102'!C1183</f>
        <v>11707306</v>
      </c>
      <c r="D1186">
        <f>'TI102'!J1183</f>
        <v>3</v>
      </c>
      <c r="E1186">
        <f>'TI102'!Q1183</f>
        <v>2</v>
      </c>
      <c r="F1186" t="str">
        <f t="shared" si="108"/>
        <v>59664</v>
      </c>
      <c r="G1186">
        <f t="shared" si="109"/>
        <v>303</v>
      </c>
      <c r="H1186" t="str">
        <f t="shared" si="110"/>
        <v>SH0908-1063</v>
      </c>
      <c r="I1186" t="str">
        <f t="shared" si="111"/>
        <v>SH0908-1063</v>
      </c>
      <c r="J1186" s="34">
        <f t="shared" si="112"/>
        <v>72686</v>
      </c>
      <c r="K1186" t="str">
        <f t="shared" si="113"/>
        <v>SH0908-1063</v>
      </c>
    </row>
    <row r="1187" spans="1:11" ht="15" customHeight="1" x14ac:dyDescent="0.35">
      <c r="A1187">
        <f>'TI102'!A1184</f>
        <v>4</v>
      </c>
      <c r="B1187" s="26">
        <f>'TI102'!B1184</f>
        <v>46273.708333333343</v>
      </c>
      <c r="C1187">
        <f>'TI102'!C1184</f>
        <v>11707307</v>
      </c>
      <c r="D1187">
        <f>'TI102'!J1184</f>
        <v>3</v>
      </c>
      <c r="E1187">
        <f>'TI102'!Q1184</f>
        <v>2</v>
      </c>
      <c r="F1187" t="str">
        <f t="shared" si="108"/>
        <v>59664</v>
      </c>
      <c r="G1187">
        <f t="shared" si="109"/>
        <v>303</v>
      </c>
      <c r="H1187" t="str">
        <f t="shared" si="110"/>
        <v>SH0908-1063</v>
      </c>
      <c r="I1187" t="str">
        <f t="shared" si="111"/>
        <v>SH0908-1063</v>
      </c>
      <c r="J1187" s="34">
        <f t="shared" si="112"/>
        <v>72686</v>
      </c>
      <c r="K1187" t="str">
        <f t="shared" si="113"/>
        <v>SH0908-1063</v>
      </c>
    </row>
    <row r="1188" spans="1:11" ht="15" customHeight="1" x14ac:dyDescent="0.35">
      <c r="A1188">
        <f>'TI102'!A1185</f>
        <v>4</v>
      </c>
      <c r="B1188" s="26">
        <f>'TI102'!B1185</f>
        <v>46273.708333333343</v>
      </c>
      <c r="C1188">
        <f>'TI102'!C1185</f>
        <v>11707308</v>
      </c>
      <c r="D1188">
        <f>'TI102'!J1185</f>
        <v>3</v>
      </c>
      <c r="E1188">
        <f>'TI102'!Q1185</f>
        <v>1</v>
      </c>
      <c r="F1188" t="str">
        <f t="shared" si="108"/>
        <v>59664</v>
      </c>
      <c r="G1188">
        <f t="shared" si="109"/>
        <v>303</v>
      </c>
      <c r="H1188" t="str">
        <f t="shared" si="110"/>
        <v>SH0908-1063</v>
      </c>
      <c r="I1188" t="str">
        <f t="shared" si="111"/>
        <v>SH0908-1063</v>
      </c>
      <c r="J1188" s="34">
        <f t="shared" si="112"/>
        <v>72686</v>
      </c>
      <c r="K1188" t="str">
        <f t="shared" si="113"/>
        <v>SH0908-1063</v>
      </c>
    </row>
    <row r="1189" spans="1:11" ht="15" customHeight="1" x14ac:dyDescent="0.35">
      <c r="A1189">
        <f>'TI102'!A1186</f>
        <v>4</v>
      </c>
      <c r="B1189" s="26">
        <f>'TI102'!B1186</f>
        <v>46273.708333333343</v>
      </c>
      <c r="C1189">
        <f>'TI102'!C1186</f>
        <v>11707309</v>
      </c>
      <c r="D1189">
        <f>'TI102'!J1186</f>
        <v>4</v>
      </c>
      <c r="E1189">
        <f>'TI102'!Q1186</f>
        <v>1</v>
      </c>
      <c r="F1189" t="str">
        <f t="shared" si="108"/>
        <v>59691</v>
      </c>
      <c r="G1189">
        <f t="shared" si="109"/>
        <v>304</v>
      </c>
      <c r="H1189" t="str">
        <f t="shared" si="110"/>
        <v>SH0908-1063</v>
      </c>
      <c r="I1189" t="str">
        <f t="shared" si="111"/>
        <v>SH0908-1063</v>
      </c>
      <c r="J1189" s="34">
        <f t="shared" si="112"/>
        <v>72686</v>
      </c>
      <c r="K1189" t="str">
        <f t="shared" si="113"/>
        <v>SH0908-1063</v>
      </c>
    </row>
    <row r="1190" spans="1:11" ht="15" customHeight="1" x14ac:dyDescent="0.35">
      <c r="A1190">
        <f>'TI102'!A1187</f>
        <v>4</v>
      </c>
      <c r="B1190" s="26">
        <f>'TI102'!B1187</f>
        <v>46273.708333333343</v>
      </c>
      <c r="C1190">
        <f>'TI102'!C1187</f>
        <v>11707310</v>
      </c>
      <c r="D1190">
        <f>'TI102'!J1187</f>
        <v>3</v>
      </c>
      <c r="E1190">
        <f>'TI102'!Q1187</f>
        <v>1</v>
      </c>
      <c r="F1190" t="str">
        <f t="shared" si="108"/>
        <v>59997</v>
      </c>
      <c r="G1190">
        <f t="shared" si="109"/>
        <v>305</v>
      </c>
      <c r="H1190" t="str">
        <f t="shared" si="110"/>
        <v>SH0908-1063</v>
      </c>
      <c r="I1190" t="str">
        <f t="shared" si="111"/>
        <v>SH0908-1063</v>
      </c>
      <c r="J1190" s="34">
        <f t="shared" si="112"/>
        <v>72686</v>
      </c>
      <c r="K1190" t="str">
        <f t="shared" si="113"/>
        <v>SH0908-1063</v>
      </c>
    </row>
    <row r="1191" spans="1:11" ht="15" customHeight="1" x14ac:dyDescent="0.35">
      <c r="A1191">
        <f>'TI102'!A1188</f>
        <v>4</v>
      </c>
      <c r="B1191" s="26">
        <f>'TI102'!B1188</f>
        <v>46273.708333333343</v>
      </c>
      <c r="C1191">
        <f>'TI102'!C1188</f>
        <v>11707323</v>
      </c>
      <c r="D1191">
        <f>'TI102'!J1188</f>
        <v>4</v>
      </c>
      <c r="E1191">
        <f>'TI102'!Q1188</f>
        <v>3</v>
      </c>
      <c r="F1191" t="str">
        <f t="shared" si="108"/>
        <v>59872</v>
      </c>
      <c r="G1191">
        <f t="shared" si="109"/>
        <v>338</v>
      </c>
      <c r="H1191" t="str">
        <f t="shared" si="110"/>
        <v>SH0908-1080</v>
      </c>
      <c r="I1191" t="str">
        <f t="shared" si="111"/>
        <v>SH0908-1080</v>
      </c>
      <c r="J1191" s="34">
        <f t="shared" si="112"/>
        <v>72686</v>
      </c>
      <c r="K1191" t="str">
        <f t="shared" si="113"/>
        <v>SH0908-1080</v>
      </c>
    </row>
    <row r="1192" spans="1:11" ht="15" customHeight="1" x14ac:dyDescent="0.35">
      <c r="A1192">
        <f>'TI102'!A1189</f>
        <v>4</v>
      </c>
      <c r="B1192" s="26">
        <f>'TI102'!B1189</f>
        <v>46273.708333333343</v>
      </c>
      <c r="C1192">
        <f>'TI102'!C1189</f>
        <v>11707324</v>
      </c>
      <c r="D1192">
        <f>'TI102'!J1189</f>
        <v>4</v>
      </c>
      <c r="E1192">
        <f>'TI102'!Q1189</f>
        <v>1</v>
      </c>
      <c r="F1192" t="str">
        <f t="shared" si="108"/>
        <v>60044</v>
      </c>
      <c r="G1192">
        <f t="shared" si="109"/>
        <v>339</v>
      </c>
      <c r="H1192" t="str">
        <f t="shared" si="110"/>
        <v>SH0908-1080</v>
      </c>
      <c r="I1192" t="str">
        <f t="shared" si="111"/>
        <v>SH0908-1080</v>
      </c>
      <c r="J1192" s="34">
        <f t="shared" si="112"/>
        <v>72686</v>
      </c>
      <c r="K1192" t="str">
        <f t="shared" si="113"/>
        <v>SH0908-1080</v>
      </c>
    </row>
    <row r="1193" spans="1:11" ht="15" customHeight="1" x14ac:dyDescent="0.35">
      <c r="A1193">
        <f>'TI102'!A1190</f>
        <v>4</v>
      </c>
      <c r="B1193" s="26">
        <f>'TI102'!B1190</f>
        <v>46273.708333333343</v>
      </c>
      <c r="C1193">
        <f>'TI102'!C1190</f>
        <v>11707333</v>
      </c>
      <c r="D1193">
        <f>'TI102'!J1190</f>
        <v>4</v>
      </c>
      <c r="E1193">
        <f>'TI102'!Q1190</f>
        <v>1</v>
      </c>
      <c r="F1193" t="str">
        <f t="shared" si="108"/>
        <v>60003</v>
      </c>
      <c r="G1193">
        <f t="shared" si="109"/>
        <v>276</v>
      </c>
      <c r="H1193" t="str">
        <f t="shared" si="110"/>
        <v>SH0908-1054</v>
      </c>
      <c r="I1193" t="str">
        <f t="shared" si="111"/>
        <v>SH0908-1054</v>
      </c>
      <c r="J1193" s="34">
        <f t="shared" si="112"/>
        <v>72686</v>
      </c>
      <c r="K1193" t="str">
        <f t="shared" si="113"/>
        <v>SH0908-1054</v>
      </c>
    </row>
    <row r="1194" spans="1:11" ht="15" customHeight="1" x14ac:dyDescent="0.35">
      <c r="A1194">
        <f>'TI102'!A1191</f>
        <v>4</v>
      </c>
      <c r="B1194" s="26">
        <f>'TI102'!B1191</f>
        <v>46273.708333333343</v>
      </c>
      <c r="C1194">
        <f>'TI102'!C1191</f>
        <v>11707334</v>
      </c>
      <c r="D1194">
        <f>'TI102'!J1191</f>
        <v>4</v>
      </c>
      <c r="E1194">
        <f>'TI102'!Q1191</f>
        <v>3</v>
      </c>
      <c r="F1194" t="str">
        <f t="shared" si="108"/>
        <v>60003</v>
      </c>
      <c r="G1194">
        <f t="shared" si="109"/>
        <v>276</v>
      </c>
      <c r="H1194" t="str">
        <f t="shared" si="110"/>
        <v>SH0908-1054</v>
      </c>
      <c r="I1194" t="str">
        <f t="shared" si="111"/>
        <v>SH0908-1054</v>
      </c>
      <c r="J1194" s="34">
        <f t="shared" si="112"/>
        <v>72686</v>
      </c>
      <c r="K1194" t="str">
        <f t="shared" si="113"/>
        <v>SH0908-1054</v>
      </c>
    </row>
    <row r="1195" spans="1:11" ht="15" customHeight="1" x14ac:dyDescent="0.35">
      <c r="A1195">
        <f>'TI102'!A1192</f>
        <v>4</v>
      </c>
      <c r="B1195" s="26">
        <f>'TI102'!B1192</f>
        <v>46273.708333333343</v>
      </c>
      <c r="C1195">
        <f>'TI102'!C1192</f>
        <v>11707335</v>
      </c>
      <c r="D1195">
        <f>'TI102'!J1192</f>
        <v>4</v>
      </c>
      <c r="E1195">
        <f>'TI102'!Q1192</f>
        <v>1</v>
      </c>
      <c r="F1195" t="str">
        <f t="shared" si="108"/>
        <v>60003</v>
      </c>
      <c r="G1195">
        <f t="shared" si="109"/>
        <v>276</v>
      </c>
      <c r="H1195" t="str">
        <f t="shared" si="110"/>
        <v>SH0908-1054</v>
      </c>
      <c r="I1195" t="str">
        <f t="shared" si="111"/>
        <v>SH0908-1054</v>
      </c>
      <c r="J1195" s="34">
        <f t="shared" si="112"/>
        <v>72686</v>
      </c>
      <c r="K1195" t="str">
        <f t="shared" si="113"/>
        <v>SH0908-1054</v>
      </c>
    </row>
    <row r="1196" spans="1:11" ht="15" customHeight="1" x14ac:dyDescent="0.35">
      <c r="A1196">
        <f>'TI102'!A1193</f>
        <v>4</v>
      </c>
      <c r="B1196" s="26">
        <f>'TI102'!B1193</f>
        <v>46273.708333333343</v>
      </c>
      <c r="C1196">
        <f>'TI102'!C1193</f>
        <v>11707336</v>
      </c>
      <c r="D1196">
        <f>'TI102'!J1193</f>
        <v>4</v>
      </c>
      <c r="E1196">
        <f>'TI102'!Q1193</f>
        <v>2</v>
      </c>
      <c r="F1196" t="str">
        <f t="shared" si="108"/>
        <v>60003</v>
      </c>
      <c r="G1196">
        <f t="shared" si="109"/>
        <v>276</v>
      </c>
      <c r="H1196" t="str">
        <f t="shared" si="110"/>
        <v>SH0908-1054</v>
      </c>
      <c r="I1196" t="str">
        <f t="shared" si="111"/>
        <v>SH0908-1054</v>
      </c>
      <c r="J1196" s="34">
        <f t="shared" si="112"/>
        <v>72686</v>
      </c>
      <c r="K1196" t="str">
        <f t="shared" si="113"/>
        <v>SH0908-1054</v>
      </c>
    </row>
    <row r="1197" spans="1:11" ht="15" customHeight="1" x14ac:dyDescent="0.35">
      <c r="A1197">
        <f>'TI102'!A1194</f>
        <v>4</v>
      </c>
      <c r="B1197" s="26">
        <f>'TI102'!B1194</f>
        <v>46273.708333333343</v>
      </c>
      <c r="C1197">
        <f>'TI102'!C1194</f>
        <v>11707337</v>
      </c>
      <c r="D1197">
        <f>'TI102'!J1194</f>
        <v>4</v>
      </c>
      <c r="E1197">
        <f>'TI102'!Q1194</f>
        <v>1</v>
      </c>
      <c r="F1197" t="str">
        <f t="shared" si="108"/>
        <v>60003</v>
      </c>
      <c r="G1197">
        <f t="shared" si="109"/>
        <v>276</v>
      </c>
      <c r="H1197" t="str">
        <f t="shared" si="110"/>
        <v>SH0908-1054</v>
      </c>
      <c r="I1197" t="str">
        <f t="shared" si="111"/>
        <v>SH0908-1054</v>
      </c>
      <c r="J1197" s="34">
        <f t="shared" si="112"/>
        <v>72686</v>
      </c>
      <c r="K1197" t="str">
        <f t="shared" si="113"/>
        <v>SH0908-1054</v>
      </c>
    </row>
    <row r="1198" spans="1:11" ht="15" customHeight="1" x14ac:dyDescent="0.35">
      <c r="A1198">
        <f>'TI102'!A1195</f>
        <v>4</v>
      </c>
      <c r="B1198" s="26">
        <f>'TI102'!B1195</f>
        <v>46273.708333333343</v>
      </c>
      <c r="C1198">
        <f>'TI102'!C1195</f>
        <v>11707338</v>
      </c>
      <c r="D1198">
        <f>'TI102'!J1195</f>
        <v>5</v>
      </c>
      <c r="E1198">
        <f>'TI102'!Q1195</f>
        <v>2</v>
      </c>
      <c r="F1198" t="str">
        <f t="shared" si="108"/>
        <v>60003</v>
      </c>
      <c r="G1198">
        <f t="shared" si="109"/>
        <v>276</v>
      </c>
      <c r="H1198" t="str">
        <f t="shared" si="110"/>
        <v>SH0908-1054</v>
      </c>
      <c r="I1198" t="str">
        <f t="shared" si="111"/>
        <v>SH0908-1054</v>
      </c>
      <c r="J1198" s="34">
        <f t="shared" si="112"/>
        <v>72686</v>
      </c>
      <c r="K1198" t="str">
        <f t="shared" si="113"/>
        <v>SH0908-1054</v>
      </c>
    </row>
    <row r="1199" spans="1:11" ht="15" customHeight="1" x14ac:dyDescent="0.35">
      <c r="A1199">
        <f>'TI102'!A1196</f>
        <v>4</v>
      </c>
      <c r="B1199" s="26">
        <f>'TI102'!B1196</f>
        <v>46273.708333333343</v>
      </c>
      <c r="C1199">
        <f>'TI102'!C1196</f>
        <v>11707339</v>
      </c>
      <c r="D1199">
        <f>'TI102'!J1196</f>
        <v>3</v>
      </c>
      <c r="E1199">
        <f>'TI102'!Q1196</f>
        <v>1</v>
      </c>
      <c r="F1199" t="str">
        <f t="shared" si="108"/>
        <v>60011</v>
      </c>
      <c r="G1199">
        <f t="shared" si="109"/>
        <v>277</v>
      </c>
      <c r="H1199" t="str">
        <f t="shared" si="110"/>
        <v>SH0908-1054</v>
      </c>
      <c r="I1199" t="str">
        <f t="shared" si="111"/>
        <v>SH0908-1054</v>
      </c>
      <c r="J1199" s="34">
        <f t="shared" si="112"/>
        <v>72686</v>
      </c>
      <c r="K1199" t="str">
        <f t="shared" si="113"/>
        <v>SH0908-1054</v>
      </c>
    </row>
    <row r="1200" spans="1:11" ht="15" customHeight="1" x14ac:dyDescent="0.35">
      <c r="A1200">
        <f>'TI102'!A1197</f>
        <v>4</v>
      </c>
      <c r="B1200" s="26">
        <f>'TI102'!B1197</f>
        <v>46273.708333333343</v>
      </c>
      <c r="C1200">
        <f>'TI102'!C1197</f>
        <v>11707340</v>
      </c>
      <c r="D1200">
        <f>'TI102'!J1197</f>
        <v>3</v>
      </c>
      <c r="E1200">
        <f>'TI102'!Q1197</f>
        <v>2</v>
      </c>
      <c r="F1200" t="str">
        <f t="shared" si="108"/>
        <v>60011</v>
      </c>
      <c r="G1200">
        <f t="shared" si="109"/>
        <v>277</v>
      </c>
      <c r="H1200" t="str">
        <f t="shared" si="110"/>
        <v>SH0908-1054</v>
      </c>
      <c r="I1200" t="str">
        <f t="shared" si="111"/>
        <v>SH0908-1054</v>
      </c>
      <c r="J1200" s="34">
        <f t="shared" si="112"/>
        <v>72686</v>
      </c>
      <c r="K1200" t="str">
        <f t="shared" si="113"/>
        <v>SH0908-1054</v>
      </c>
    </row>
    <row r="1201" spans="1:11" ht="15" customHeight="1" x14ac:dyDescent="0.35">
      <c r="A1201">
        <f>'TI102'!A1198</f>
        <v>4</v>
      </c>
      <c r="B1201" s="26">
        <f>'TI102'!B1198</f>
        <v>46273.708333333343</v>
      </c>
      <c r="C1201">
        <f>'TI102'!C1198</f>
        <v>11707341</v>
      </c>
      <c r="D1201">
        <f>'TI102'!J1198</f>
        <v>3</v>
      </c>
      <c r="E1201">
        <f>'TI102'!Q1198</f>
        <v>2</v>
      </c>
      <c r="F1201" t="str">
        <f t="shared" si="108"/>
        <v>60011</v>
      </c>
      <c r="G1201">
        <f t="shared" si="109"/>
        <v>277</v>
      </c>
      <c r="H1201" t="str">
        <f t="shared" si="110"/>
        <v>SH0908-1054</v>
      </c>
      <c r="I1201" t="str">
        <f t="shared" si="111"/>
        <v>SH0908-1054</v>
      </c>
      <c r="J1201" s="34">
        <f t="shared" si="112"/>
        <v>72686</v>
      </c>
      <c r="K1201" t="str">
        <f t="shared" si="113"/>
        <v>SH0908-1054</v>
      </c>
    </row>
    <row r="1202" spans="1:11" ht="15" customHeight="1" x14ac:dyDescent="0.35">
      <c r="A1202">
        <f>'TI102'!A1199</f>
        <v>4</v>
      </c>
      <c r="B1202" s="26">
        <f>'TI102'!B1199</f>
        <v>46273.708333333343</v>
      </c>
      <c r="C1202">
        <f>'TI102'!C1199</f>
        <v>11707369</v>
      </c>
      <c r="D1202">
        <f>'TI102'!J1199</f>
        <v>3</v>
      </c>
      <c r="E1202">
        <f>'TI102'!Q1199</f>
        <v>4</v>
      </c>
      <c r="F1202" t="str">
        <f t="shared" si="108"/>
        <v>59540</v>
      </c>
      <c r="G1202">
        <f t="shared" si="109"/>
        <v>209</v>
      </c>
      <c r="H1202" t="str">
        <f t="shared" si="110"/>
        <v>SH0908-1042</v>
      </c>
      <c r="I1202" t="str">
        <f t="shared" si="111"/>
        <v>SH0908-1042</v>
      </c>
      <c r="J1202" s="34">
        <f t="shared" si="112"/>
        <v>72686</v>
      </c>
      <c r="K1202" t="str">
        <f t="shared" si="113"/>
        <v>SH0908-1042</v>
      </c>
    </row>
    <row r="1203" spans="1:11" ht="15" customHeight="1" x14ac:dyDescent="0.35">
      <c r="A1203">
        <f>'TI102'!A1200</f>
        <v>4</v>
      </c>
      <c r="B1203" s="26">
        <f>'TI102'!B1200</f>
        <v>46273.708333333343</v>
      </c>
      <c r="C1203">
        <f>'TI102'!C1200</f>
        <v>11707370</v>
      </c>
      <c r="D1203">
        <f>'TI102'!J1200</f>
        <v>3</v>
      </c>
      <c r="E1203">
        <f>'TI102'!Q1200</f>
        <v>3</v>
      </c>
      <c r="F1203" t="str">
        <f t="shared" si="108"/>
        <v>59540</v>
      </c>
      <c r="G1203">
        <f t="shared" si="109"/>
        <v>209</v>
      </c>
      <c r="H1203" t="str">
        <f t="shared" si="110"/>
        <v>SH0908-1042</v>
      </c>
      <c r="I1203" t="str">
        <f t="shared" si="111"/>
        <v>SH0908-1042</v>
      </c>
      <c r="J1203" s="34">
        <f t="shared" si="112"/>
        <v>72686</v>
      </c>
      <c r="K1203" t="str">
        <f t="shared" si="113"/>
        <v>SH0908-1042</v>
      </c>
    </row>
    <row r="1204" spans="1:11" ht="15" customHeight="1" x14ac:dyDescent="0.35">
      <c r="A1204">
        <f>'TI102'!A1201</f>
        <v>4</v>
      </c>
      <c r="B1204" s="26">
        <f>'TI102'!B1201</f>
        <v>46273.708333333343</v>
      </c>
      <c r="C1204">
        <f>'TI102'!C1201</f>
        <v>11707371</v>
      </c>
      <c r="D1204">
        <f>'TI102'!J1201</f>
        <v>3</v>
      </c>
      <c r="E1204">
        <f>'TI102'!Q1201</f>
        <v>3</v>
      </c>
      <c r="F1204" t="str">
        <f t="shared" si="108"/>
        <v>59540</v>
      </c>
      <c r="G1204">
        <f t="shared" si="109"/>
        <v>209</v>
      </c>
      <c r="H1204" t="str">
        <f t="shared" si="110"/>
        <v>SH0908-1042</v>
      </c>
      <c r="I1204" t="str">
        <f t="shared" si="111"/>
        <v>SH0908-1042</v>
      </c>
      <c r="J1204" s="34">
        <f t="shared" si="112"/>
        <v>72686</v>
      </c>
      <c r="K1204" t="str">
        <f t="shared" si="113"/>
        <v>SH0908-1042</v>
      </c>
    </row>
    <row r="1205" spans="1:11" ht="15" customHeight="1" x14ac:dyDescent="0.35">
      <c r="A1205">
        <f>'TI102'!A1202</f>
        <v>4</v>
      </c>
      <c r="B1205" s="26">
        <f>'TI102'!B1202</f>
        <v>46273.708333333343</v>
      </c>
      <c r="C1205">
        <f>'TI102'!C1202</f>
        <v>11707372</v>
      </c>
      <c r="D1205">
        <f>'TI102'!J1202</f>
        <v>3</v>
      </c>
      <c r="E1205">
        <f>'TI102'!Q1202</f>
        <v>1</v>
      </c>
      <c r="F1205" t="str">
        <f t="shared" si="108"/>
        <v>59620</v>
      </c>
      <c r="G1205">
        <f t="shared" si="109"/>
        <v>210</v>
      </c>
      <c r="H1205" t="str">
        <f t="shared" si="110"/>
        <v>SH0908-1042</v>
      </c>
      <c r="I1205" t="str">
        <f t="shared" si="111"/>
        <v>SH0908-1042</v>
      </c>
      <c r="J1205" s="34">
        <f t="shared" si="112"/>
        <v>72686</v>
      </c>
      <c r="K1205" t="str">
        <f t="shared" si="113"/>
        <v>SH0908-1042</v>
      </c>
    </row>
    <row r="1206" spans="1:11" ht="15" customHeight="1" x14ac:dyDescent="0.35">
      <c r="A1206">
        <f>'TI102'!A1203</f>
        <v>4</v>
      </c>
      <c r="B1206" s="26">
        <f>'TI102'!B1203</f>
        <v>46273.708333333343</v>
      </c>
      <c r="C1206">
        <f>'TI102'!C1203</f>
        <v>11707373</v>
      </c>
      <c r="D1206">
        <f>'TI102'!J1203</f>
        <v>4</v>
      </c>
      <c r="E1206">
        <f>'TI102'!Q1203</f>
        <v>1</v>
      </c>
      <c r="F1206" t="str">
        <f t="shared" si="108"/>
        <v>59642</v>
      </c>
      <c r="G1206">
        <f t="shared" si="109"/>
        <v>211</v>
      </c>
      <c r="H1206" t="str">
        <f t="shared" si="110"/>
        <v>SH0908-1042</v>
      </c>
      <c r="I1206" t="str">
        <f t="shared" si="111"/>
        <v>SH0908-1042</v>
      </c>
      <c r="J1206" s="34">
        <f t="shared" si="112"/>
        <v>72686</v>
      </c>
      <c r="K1206" t="str">
        <f t="shared" si="113"/>
        <v>SH0908-1042</v>
      </c>
    </row>
    <row r="1207" spans="1:11" ht="15" customHeight="1" x14ac:dyDescent="0.35">
      <c r="A1207">
        <f>'TI102'!A1204</f>
        <v>4</v>
      </c>
      <c r="B1207" s="26">
        <f>'TI102'!B1204</f>
        <v>46273.708333333343</v>
      </c>
      <c r="C1207">
        <f>'TI102'!C1204</f>
        <v>11707374</v>
      </c>
      <c r="D1207">
        <f>'TI102'!J1204</f>
        <v>4</v>
      </c>
      <c r="E1207">
        <f>'TI102'!Q1204</f>
        <v>1</v>
      </c>
      <c r="F1207" t="str">
        <f t="shared" si="108"/>
        <v>59642</v>
      </c>
      <c r="G1207">
        <f t="shared" si="109"/>
        <v>211</v>
      </c>
      <c r="H1207" t="str">
        <f t="shared" si="110"/>
        <v>SH0908-1042</v>
      </c>
      <c r="I1207" t="str">
        <f t="shared" si="111"/>
        <v>SH0908-1042</v>
      </c>
      <c r="J1207" s="34">
        <f t="shared" si="112"/>
        <v>72686</v>
      </c>
      <c r="K1207" t="str">
        <f t="shared" si="113"/>
        <v>SH0908-1042</v>
      </c>
    </row>
    <row r="1208" spans="1:11" ht="15" customHeight="1" x14ac:dyDescent="0.35">
      <c r="A1208">
        <f>'TI102'!A1205</f>
        <v>4</v>
      </c>
      <c r="B1208" s="26">
        <f>'TI102'!B1205</f>
        <v>46273.708333333343</v>
      </c>
      <c r="C1208">
        <f>'TI102'!C1205</f>
        <v>11707375</v>
      </c>
      <c r="D1208">
        <f>'TI102'!J1205</f>
        <v>4</v>
      </c>
      <c r="E1208">
        <f>'TI102'!Q1205</f>
        <v>4</v>
      </c>
      <c r="F1208" t="str">
        <f t="shared" si="108"/>
        <v>59642</v>
      </c>
      <c r="G1208">
        <f t="shared" si="109"/>
        <v>211</v>
      </c>
      <c r="H1208" t="str">
        <f t="shared" si="110"/>
        <v>SH0908-1042</v>
      </c>
      <c r="I1208" t="str">
        <f t="shared" si="111"/>
        <v>SH0908-1042</v>
      </c>
      <c r="J1208" s="34">
        <f t="shared" si="112"/>
        <v>72686</v>
      </c>
      <c r="K1208" t="str">
        <f t="shared" si="113"/>
        <v>SH0908-1042</v>
      </c>
    </row>
    <row r="1209" spans="1:11" ht="15" customHeight="1" x14ac:dyDescent="0.35">
      <c r="A1209">
        <f>'TI102'!A1206</f>
        <v>4</v>
      </c>
      <c r="B1209" s="26">
        <f>'TI102'!B1206</f>
        <v>46273.708333333343</v>
      </c>
      <c r="C1209">
        <f>'TI102'!C1206</f>
        <v>11707376</v>
      </c>
      <c r="D1209">
        <f>'TI102'!J1206</f>
        <v>5</v>
      </c>
      <c r="E1209">
        <f>'TI102'!Q1206</f>
        <v>3</v>
      </c>
      <c r="F1209" t="str">
        <f t="shared" si="108"/>
        <v>59642</v>
      </c>
      <c r="G1209">
        <f t="shared" si="109"/>
        <v>211</v>
      </c>
      <c r="H1209" t="str">
        <f t="shared" si="110"/>
        <v>SH0908-1042</v>
      </c>
      <c r="I1209" t="str">
        <f t="shared" si="111"/>
        <v>SH0908-1042</v>
      </c>
      <c r="J1209" s="34">
        <f t="shared" si="112"/>
        <v>72686</v>
      </c>
      <c r="K1209" t="str">
        <f t="shared" si="113"/>
        <v>SH0908-1042</v>
      </c>
    </row>
    <row r="1210" spans="1:11" ht="15" customHeight="1" x14ac:dyDescent="0.35">
      <c r="A1210">
        <f>'TI102'!A1207</f>
        <v>4</v>
      </c>
      <c r="B1210" s="26">
        <f>'TI102'!B1207</f>
        <v>46273.708333333343</v>
      </c>
      <c r="C1210">
        <f>'TI102'!C1207</f>
        <v>11707377</v>
      </c>
      <c r="D1210">
        <f>'TI102'!J1207</f>
        <v>5</v>
      </c>
      <c r="E1210">
        <f>'TI102'!Q1207</f>
        <v>4</v>
      </c>
      <c r="F1210" t="str">
        <f t="shared" si="108"/>
        <v>59654</v>
      </c>
      <c r="G1210">
        <f t="shared" si="109"/>
        <v>212</v>
      </c>
      <c r="H1210" t="str">
        <f t="shared" si="110"/>
        <v>SH0908-1042</v>
      </c>
      <c r="I1210" t="str">
        <f t="shared" si="111"/>
        <v>SH0908-1042</v>
      </c>
      <c r="J1210" s="34">
        <f t="shared" si="112"/>
        <v>72686</v>
      </c>
      <c r="K1210" t="str">
        <f t="shared" si="113"/>
        <v>SH0908-1042</v>
      </c>
    </row>
    <row r="1211" spans="1:11" ht="15" customHeight="1" x14ac:dyDescent="0.35">
      <c r="A1211">
        <f>'TI102'!A1208</f>
        <v>4</v>
      </c>
      <c r="B1211" s="26">
        <f>'TI102'!B1208</f>
        <v>46273.708333333343</v>
      </c>
      <c r="C1211">
        <f>'TI102'!C1208</f>
        <v>11707378</v>
      </c>
      <c r="D1211">
        <f>'TI102'!J1208</f>
        <v>4</v>
      </c>
      <c r="E1211">
        <f>'TI102'!Q1208</f>
        <v>2</v>
      </c>
      <c r="F1211" t="str">
        <f t="shared" si="108"/>
        <v>59674</v>
      </c>
      <c r="G1211">
        <f t="shared" si="109"/>
        <v>213</v>
      </c>
      <c r="H1211" t="str">
        <f t="shared" si="110"/>
        <v>SH0908-1042</v>
      </c>
      <c r="I1211" t="str">
        <f t="shared" si="111"/>
        <v>SH0908-1042</v>
      </c>
      <c r="J1211" s="34">
        <f t="shared" si="112"/>
        <v>72686</v>
      </c>
      <c r="K1211" t="str">
        <f t="shared" si="113"/>
        <v>SH0908-1042</v>
      </c>
    </row>
    <row r="1212" spans="1:11" ht="15" customHeight="1" x14ac:dyDescent="0.35">
      <c r="A1212">
        <f>'TI102'!A1209</f>
        <v>4</v>
      </c>
      <c r="B1212" s="26">
        <f>'TI102'!B1209</f>
        <v>46273.708333333343</v>
      </c>
      <c r="C1212">
        <f>'TI102'!C1209</f>
        <v>11707379</v>
      </c>
      <c r="D1212">
        <f>'TI102'!J1209</f>
        <v>4</v>
      </c>
      <c r="E1212">
        <f>'TI102'!Q1209</f>
        <v>2</v>
      </c>
      <c r="F1212" t="str">
        <f t="shared" si="108"/>
        <v>59674</v>
      </c>
      <c r="G1212">
        <f t="shared" si="109"/>
        <v>213</v>
      </c>
      <c r="H1212" t="str">
        <f t="shared" si="110"/>
        <v>SH0908-1042</v>
      </c>
      <c r="I1212" t="str">
        <f t="shared" si="111"/>
        <v>SH0908-1042</v>
      </c>
      <c r="J1212" s="34">
        <f t="shared" si="112"/>
        <v>72686</v>
      </c>
      <c r="K1212" t="str">
        <f t="shared" si="113"/>
        <v>SH0908-1042</v>
      </c>
    </row>
    <row r="1213" spans="1:11" ht="15" customHeight="1" x14ac:dyDescent="0.35">
      <c r="A1213">
        <f>'TI102'!A1210</f>
        <v>4</v>
      </c>
      <c r="B1213" s="26">
        <f>'TI102'!B1210</f>
        <v>46273.708333333343</v>
      </c>
      <c r="C1213">
        <f>'TI102'!C1210</f>
        <v>11707380</v>
      </c>
      <c r="D1213">
        <f>'TI102'!J1210</f>
        <v>4</v>
      </c>
      <c r="E1213">
        <f>'TI102'!Q1210</f>
        <v>2</v>
      </c>
      <c r="F1213" t="str">
        <f t="shared" si="108"/>
        <v>59769</v>
      </c>
      <c r="G1213">
        <f t="shared" si="109"/>
        <v>214</v>
      </c>
      <c r="H1213" t="str">
        <f t="shared" si="110"/>
        <v>SH0908-1042</v>
      </c>
      <c r="I1213" t="str">
        <f t="shared" si="111"/>
        <v>SH0908-1042</v>
      </c>
      <c r="J1213" s="34">
        <f t="shared" si="112"/>
        <v>72686</v>
      </c>
      <c r="K1213" t="str">
        <f t="shared" si="113"/>
        <v>SH0908-1042</v>
      </c>
    </row>
    <row r="1214" spans="1:11" ht="15" customHeight="1" x14ac:dyDescent="0.35">
      <c r="A1214">
        <f>'TI102'!A1211</f>
        <v>4</v>
      </c>
      <c r="B1214" s="26">
        <f>'TI102'!B1211</f>
        <v>46273.708333333343</v>
      </c>
      <c r="C1214">
        <f>'TI102'!C1211</f>
        <v>11707381</v>
      </c>
      <c r="D1214">
        <f>'TI102'!J1211</f>
        <v>3</v>
      </c>
      <c r="E1214">
        <f>'TI102'!Q1211</f>
        <v>1</v>
      </c>
      <c r="F1214" t="str">
        <f t="shared" si="108"/>
        <v>59823</v>
      </c>
      <c r="G1214">
        <f t="shared" si="109"/>
        <v>215</v>
      </c>
      <c r="H1214" t="str">
        <f t="shared" si="110"/>
        <v>SH0908-1042</v>
      </c>
      <c r="I1214" t="str">
        <f t="shared" si="111"/>
        <v>SH0908-1042</v>
      </c>
      <c r="J1214" s="34">
        <f t="shared" si="112"/>
        <v>72686</v>
      </c>
      <c r="K1214" t="str">
        <f t="shared" si="113"/>
        <v>SH0908-1042</v>
      </c>
    </row>
    <row r="1215" spans="1:11" ht="15" customHeight="1" x14ac:dyDescent="0.35">
      <c r="A1215">
        <f>'TI102'!A1212</f>
        <v>4</v>
      </c>
      <c r="B1215" s="26">
        <f>'TI102'!B1212</f>
        <v>46273.708333333343</v>
      </c>
      <c r="C1215">
        <f>'TI102'!C1212</f>
        <v>11707382</v>
      </c>
      <c r="D1215">
        <f>'TI102'!J1212</f>
        <v>3</v>
      </c>
      <c r="E1215">
        <f>'TI102'!Q1212</f>
        <v>1</v>
      </c>
      <c r="F1215" t="str">
        <f t="shared" si="108"/>
        <v>59823</v>
      </c>
      <c r="G1215">
        <f t="shared" si="109"/>
        <v>215</v>
      </c>
      <c r="H1215" t="str">
        <f t="shared" si="110"/>
        <v>SH0908-1042</v>
      </c>
      <c r="I1215" t="str">
        <f t="shared" si="111"/>
        <v>SH0908-1042</v>
      </c>
      <c r="J1215" s="34">
        <f t="shared" si="112"/>
        <v>72686</v>
      </c>
      <c r="K1215" t="str">
        <f t="shared" si="113"/>
        <v>SH0908-1042</v>
      </c>
    </row>
    <row r="1216" spans="1:11" ht="15" customHeight="1" x14ac:dyDescent="0.35">
      <c r="A1216">
        <f>'TI102'!A1213</f>
        <v>4</v>
      </c>
      <c r="B1216" s="26">
        <f>'TI102'!B1213</f>
        <v>46273.708333333343</v>
      </c>
      <c r="C1216">
        <f>'TI102'!C1213</f>
        <v>11707383</v>
      </c>
      <c r="D1216">
        <f>'TI102'!J1213</f>
        <v>3</v>
      </c>
      <c r="E1216">
        <f>'TI102'!Q1213</f>
        <v>1</v>
      </c>
      <c r="F1216" t="str">
        <f t="shared" si="108"/>
        <v>59823</v>
      </c>
      <c r="G1216">
        <f t="shared" si="109"/>
        <v>215</v>
      </c>
      <c r="H1216" t="str">
        <f t="shared" si="110"/>
        <v>SH0908-1042</v>
      </c>
      <c r="I1216" t="str">
        <f t="shared" si="111"/>
        <v>SH0908-1042</v>
      </c>
      <c r="J1216" s="34">
        <f t="shared" si="112"/>
        <v>72686</v>
      </c>
      <c r="K1216" t="str">
        <f t="shared" si="113"/>
        <v>SH0908-1042</v>
      </c>
    </row>
    <row r="1217" spans="1:11" ht="15" customHeight="1" x14ac:dyDescent="0.35">
      <c r="A1217">
        <f>'TI102'!A1214</f>
        <v>4</v>
      </c>
      <c r="B1217" s="26">
        <f>'TI102'!B1214</f>
        <v>46273.708333333343</v>
      </c>
      <c r="C1217">
        <f>'TI102'!C1214</f>
        <v>11707384</v>
      </c>
      <c r="D1217">
        <f>'TI102'!J1214</f>
        <v>3</v>
      </c>
      <c r="E1217">
        <f>'TI102'!Q1214</f>
        <v>1</v>
      </c>
      <c r="F1217" t="str">
        <f t="shared" si="108"/>
        <v>59823</v>
      </c>
      <c r="G1217">
        <f t="shared" si="109"/>
        <v>215</v>
      </c>
      <c r="H1217" t="str">
        <f t="shared" si="110"/>
        <v>SH0908-1042</v>
      </c>
      <c r="I1217" t="str">
        <f t="shared" si="111"/>
        <v>SH0908-1042</v>
      </c>
      <c r="J1217" s="34">
        <f t="shared" si="112"/>
        <v>72686</v>
      </c>
      <c r="K1217" t="str">
        <f t="shared" si="113"/>
        <v>SH0908-1042</v>
      </c>
    </row>
    <row r="1218" spans="1:11" ht="15" customHeight="1" x14ac:dyDescent="0.35">
      <c r="A1218">
        <f>'TI102'!A1215</f>
        <v>4</v>
      </c>
      <c r="B1218" s="26">
        <f>'TI102'!B1215</f>
        <v>46273.708333333343</v>
      </c>
      <c r="C1218">
        <f>'TI102'!C1215</f>
        <v>11707385</v>
      </c>
      <c r="D1218">
        <f>'TI102'!J1215</f>
        <v>3</v>
      </c>
      <c r="E1218">
        <f>'TI102'!Q1215</f>
        <v>1</v>
      </c>
      <c r="F1218" t="str">
        <f t="shared" si="108"/>
        <v>59823</v>
      </c>
      <c r="G1218">
        <f t="shared" si="109"/>
        <v>215</v>
      </c>
      <c r="H1218" t="str">
        <f t="shared" si="110"/>
        <v>SH0908-1042</v>
      </c>
      <c r="I1218" t="str">
        <f t="shared" si="111"/>
        <v>SH0908-1042</v>
      </c>
      <c r="J1218" s="34">
        <f t="shared" si="112"/>
        <v>72686</v>
      </c>
      <c r="K1218" t="str">
        <f t="shared" si="113"/>
        <v>SH0908-1042</v>
      </c>
    </row>
    <row r="1219" spans="1:11" ht="15" customHeight="1" x14ac:dyDescent="0.35">
      <c r="A1219">
        <f>'TI102'!A1216</f>
        <v>4</v>
      </c>
      <c r="B1219" s="26">
        <f>'TI102'!B1216</f>
        <v>46273.708333333343</v>
      </c>
      <c r="C1219">
        <f>'TI102'!C1216</f>
        <v>11707386</v>
      </c>
      <c r="D1219">
        <f>'TI102'!J1216</f>
        <v>3</v>
      </c>
      <c r="E1219">
        <f>'TI102'!Q1216</f>
        <v>1</v>
      </c>
      <c r="F1219" t="str">
        <f t="shared" si="108"/>
        <v>59823</v>
      </c>
      <c r="G1219">
        <f t="shared" si="109"/>
        <v>215</v>
      </c>
      <c r="H1219" t="str">
        <f t="shared" si="110"/>
        <v>SH0908-1042</v>
      </c>
      <c r="I1219" t="str">
        <f t="shared" si="111"/>
        <v>SH0908-1042</v>
      </c>
      <c r="J1219" s="34">
        <f t="shared" si="112"/>
        <v>72686</v>
      </c>
      <c r="K1219" t="str">
        <f t="shared" si="113"/>
        <v>SH0908-1042</v>
      </c>
    </row>
    <row r="1220" spans="1:11" ht="15" customHeight="1" x14ac:dyDescent="0.35">
      <c r="A1220">
        <f>'TI102'!A1217</f>
        <v>4</v>
      </c>
      <c r="B1220" s="26">
        <f>'TI102'!B1217</f>
        <v>46273.708333333343</v>
      </c>
      <c r="C1220">
        <f>'TI102'!C1217</f>
        <v>11707387</v>
      </c>
      <c r="D1220">
        <f>'TI102'!J1217</f>
        <v>3</v>
      </c>
      <c r="E1220">
        <f>'TI102'!Q1217</f>
        <v>1</v>
      </c>
      <c r="F1220" t="str">
        <f t="shared" si="108"/>
        <v>59823</v>
      </c>
      <c r="G1220">
        <f t="shared" si="109"/>
        <v>215</v>
      </c>
      <c r="H1220" t="str">
        <f t="shared" si="110"/>
        <v>SH0908-1042</v>
      </c>
      <c r="I1220" t="str">
        <f t="shared" si="111"/>
        <v>SH0908-1042</v>
      </c>
      <c r="J1220" s="34">
        <f t="shared" si="112"/>
        <v>72686</v>
      </c>
      <c r="K1220" t="str">
        <f t="shared" si="113"/>
        <v>SH0908-1042</v>
      </c>
    </row>
    <row r="1221" spans="1:11" ht="15" customHeight="1" x14ac:dyDescent="0.35">
      <c r="A1221">
        <f>'TI102'!A1218</f>
        <v>4</v>
      </c>
      <c r="B1221" s="26">
        <f>'TI102'!B1218</f>
        <v>46273.708333333343</v>
      </c>
      <c r="C1221">
        <f>'TI102'!C1218</f>
        <v>11707388</v>
      </c>
      <c r="D1221">
        <f>'TI102'!J1218</f>
        <v>3</v>
      </c>
      <c r="E1221">
        <f>'TI102'!Q1218</f>
        <v>1</v>
      </c>
      <c r="F1221" t="str">
        <f t="shared" si="108"/>
        <v>59823</v>
      </c>
      <c r="G1221">
        <f t="shared" si="109"/>
        <v>215</v>
      </c>
      <c r="H1221" t="str">
        <f t="shared" si="110"/>
        <v>SH0908-1042</v>
      </c>
      <c r="I1221" t="str">
        <f t="shared" si="111"/>
        <v>SH0908-1042</v>
      </c>
      <c r="J1221" s="34">
        <f t="shared" si="112"/>
        <v>72686</v>
      </c>
      <c r="K1221" t="str">
        <f t="shared" si="113"/>
        <v>SH0908-1042</v>
      </c>
    </row>
    <row r="1222" spans="1:11" ht="15" customHeight="1" x14ac:dyDescent="0.35">
      <c r="A1222">
        <f>'TI102'!A1219</f>
        <v>4</v>
      </c>
      <c r="B1222" s="26">
        <f>'TI102'!B1219</f>
        <v>46273.708333333343</v>
      </c>
      <c r="C1222">
        <f>'TI102'!C1219</f>
        <v>11707389</v>
      </c>
      <c r="D1222">
        <f>'TI102'!J1219</f>
        <v>3</v>
      </c>
      <c r="E1222">
        <f>'TI102'!Q1219</f>
        <v>1</v>
      </c>
      <c r="F1222" t="str">
        <f t="shared" ref="F1222:F1285" si="114">INDEX(OM_ORDER,MATCH(C1222,OM_TID,0))</f>
        <v>59859</v>
      </c>
      <c r="G1222">
        <f t="shared" ref="G1222:G1285" si="115">MATCH(F1222,OR_ID,0)</f>
        <v>216</v>
      </c>
      <c r="H1222" t="str">
        <f t="shared" ref="H1222:H1285" si="116">INDEX(OR_ORIG,G1222)</f>
        <v>SH0908-1042</v>
      </c>
      <c r="I1222" t="str">
        <f t="shared" ref="I1222:I1285" si="117">INDEX(OR_SHIP,G1222)</f>
        <v>SH0908-1042</v>
      </c>
      <c r="J1222" s="34">
        <f t="shared" ref="J1222:J1285" si="118">IF(INDEX(OR_MOVED,G1222)="",DATE(2099,1,1),INDEX(OR_MOVED,G1222))</f>
        <v>72686</v>
      </c>
      <c r="K1222" t="str">
        <f t="shared" ref="K1222:K1285" si="119">IF(B1222&gt;=J1222,I1222,H1222)</f>
        <v>SH0908-1042</v>
      </c>
    </row>
    <row r="1223" spans="1:11" ht="15" customHeight="1" x14ac:dyDescent="0.35">
      <c r="A1223">
        <f>'TI102'!A1220</f>
        <v>4</v>
      </c>
      <c r="B1223" s="26">
        <f>'TI102'!B1220</f>
        <v>46273.708333333343</v>
      </c>
      <c r="C1223">
        <f>'TI102'!C1220</f>
        <v>11707390</v>
      </c>
      <c r="D1223">
        <f>'TI102'!J1220</f>
        <v>3</v>
      </c>
      <c r="E1223">
        <f>'TI102'!Q1220</f>
        <v>3</v>
      </c>
      <c r="F1223" t="str">
        <f t="shared" si="114"/>
        <v>59859</v>
      </c>
      <c r="G1223">
        <f t="shared" si="115"/>
        <v>216</v>
      </c>
      <c r="H1223" t="str">
        <f t="shared" si="116"/>
        <v>SH0908-1042</v>
      </c>
      <c r="I1223" t="str">
        <f t="shared" si="117"/>
        <v>SH0908-1042</v>
      </c>
      <c r="J1223" s="34">
        <f t="shared" si="118"/>
        <v>72686</v>
      </c>
      <c r="K1223" t="str">
        <f t="shared" si="119"/>
        <v>SH0908-1042</v>
      </c>
    </row>
    <row r="1224" spans="1:11" ht="15" customHeight="1" x14ac:dyDescent="0.35">
      <c r="A1224">
        <f>'TI102'!A1221</f>
        <v>4</v>
      </c>
      <c r="B1224" s="26">
        <f>'TI102'!B1221</f>
        <v>46273.708333333343</v>
      </c>
      <c r="C1224">
        <f>'TI102'!C1221</f>
        <v>11707391</v>
      </c>
      <c r="D1224">
        <f>'TI102'!J1221</f>
        <v>3</v>
      </c>
      <c r="E1224">
        <f>'TI102'!Q1221</f>
        <v>1</v>
      </c>
      <c r="F1224" t="str">
        <f t="shared" si="114"/>
        <v>59859</v>
      </c>
      <c r="G1224">
        <f t="shared" si="115"/>
        <v>216</v>
      </c>
      <c r="H1224" t="str">
        <f t="shared" si="116"/>
        <v>SH0908-1042</v>
      </c>
      <c r="I1224" t="str">
        <f t="shared" si="117"/>
        <v>SH0908-1042</v>
      </c>
      <c r="J1224" s="34">
        <f t="shared" si="118"/>
        <v>72686</v>
      </c>
      <c r="K1224" t="str">
        <f t="shared" si="119"/>
        <v>SH0908-1042</v>
      </c>
    </row>
    <row r="1225" spans="1:11" ht="15" customHeight="1" x14ac:dyDescent="0.35">
      <c r="A1225">
        <f>'TI102'!A1222</f>
        <v>4</v>
      </c>
      <c r="B1225" s="26">
        <f>'TI102'!B1222</f>
        <v>46273.708333333343</v>
      </c>
      <c r="C1225">
        <f>'TI102'!C1222</f>
        <v>11707392</v>
      </c>
      <c r="D1225">
        <f>'TI102'!J1222</f>
        <v>3</v>
      </c>
      <c r="E1225">
        <f>'TI102'!Q1222</f>
        <v>1</v>
      </c>
      <c r="F1225" t="str">
        <f t="shared" si="114"/>
        <v>59859</v>
      </c>
      <c r="G1225">
        <f t="shared" si="115"/>
        <v>216</v>
      </c>
      <c r="H1225" t="str">
        <f t="shared" si="116"/>
        <v>SH0908-1042</v>
      </c>
      <c r="I1225" t="str">
        <f t="shared" si="117"/>
        <v>SH0908-1042</v>
      </c>
      <c r="J1225" s="34">
        <f t="shared" si="118"/>
        <v>72686</v>
      </c>
      <c r="K1225" t="str">
        <f t="shared" si="119"/>
        <v>SH0908-1042</v>
      </c>
    </row>
    <row r="1226" spans="1:11" ht="15" customHeight="1" x14ac:dyDescent="0.35">
      <c r="A1226">
        <f>'TI102'!A1223</f>
        <v>4</v>
      </c>
      <c r="B1226" s="26">
        <f>'TI102'!B1223</f>
        <v>46273.708333333343</v>
      </c>
      <c r="C1226">
        <f>'TI102'!C1223</f>
        <v>11707393</v>
      </c>
      <c r="D1226">
        <f>'TI102'!J1223</f>
        <v>3</v>
      </c>
      <c r="E1226">
        <f>'TI102'!Q1223</f>
        <v>1</v>
      </c>
      <c r="F1226" t="str">
        <f t="shared" si="114"/>
        <v>59859</v>
      </c>
      <c r="G1226">
        <f t="shared" si="115"/>
        <v>216</v>
      </c>
      <c r="H1226" t="str">
        <f t="shared" si="116"/>
        <v>SH0908-1042</v>
      </c>
      <c r="I1226" t="str">
        <f t="shared" si="117"/>
        <v>SH0908-1042</v>
      </c>
      <c r="J1226" s="34">
        <f t="shared" si="118"/>
        <v>72686</v>
      </c>
      <c r="K1226" t="str">
        <f t="shared" si="119"/>
        <v>SH0908-1042</v>
      </c>
    </row>
    <row r="1227" spans="1:11" ht="15" customHeight="1" x14ac:dyDescent="0.35">
      <c r="A1227">
        <f>'TI102'!A1224</f>
        <v>4</v>
      </c>
      <c r="B1227" s="26">
        <f>'TI102'!B1224</f>
        <v>46273.708333333343</v>
      </c>
      <c r="C1227">
        <f>'TI102'!C1224</f>
        <v>11707394</v>
      </c>
      <c r="D1227">
        <f>'TI102'!J1224</f>
        <v>4</v>
      </c>
      <c r="E1227">
        <f>'TI102'!Q1224</f>
        <v>1</v>
      </c>
      <c r="F1227" t="str">
        <f t="shared" si="114"/>
        <v>60006</v>
      </c>
      <c r="G1227">
        <f t="shared" si="115"/>
        <v>217</v>
      </c>
      <c r="H1227" t="str">
        <f t="shared" si="116"/>
        <v>SH0908-1042</v>
      </c>
      <c r="I1227" t="str">
        <f t="shared" si="117"/>
        <v>SH0908-1042</v>
      </c>
      <c r="J1227" s="34">
        <f t="shared" si="118"/>
        <v>72686</v>
      </c>
      <c r="K1227" t="str">
        <f t="shared" si="119"/>
        <v>SH0908-1042</v>
      </c>
    </row>
    <row r="1228" spans="1:11" ht="15" customHeight="1" x14ac:dyDescent="0.35">
      <c r="A1228">
        <f>'TI102'!A1225</f>
        <v>4</v>
      </c>
      <c r="B1228" s="26">
        <f>'TI102'!B1225</f>
        <v>46273.708333333343</v>
      </c>
      <c r="C1228">
        <f>'TI102'!C1225</f>
        <v>11707395</v>
      </c>
      <c r="D1228">
        <f>'TI102'!J1225</f>
        <v>4</v>
      </c>
      <c r="E1228">
        <f>'TI102'!Q1225</f>
        <v>1</v>
      </c>
      <c r="F1228" t="str">
        <f t="shared" si="114"/>
        <v>60006</v>
      </c>
      <c r="G1228">
        <f t="shared" si="115"/>
        <v>217</v>
      </c>
      <c r="H1228" t="str">
        <f t="shared" si="116"/>
        <v>SH0908-1042</v>
      </c>
      <c r="I1228" t="str">
        <f t="shared" si="117"/>
        <v>SH0908-1042</v>
      </c>
      <c r="J1228" s="34">
        <f t="shared" si="118"/>
        <v>72686</v>
      </c>
      <c r="K1228" t="str">
        <f t="shared" si="119"/>
        <v>SH0908-1042</v>
      </c>
    </row>
    <row r="1229" spans="1:11" ht="15" customHeight="1" x14ac:dyDescent="0.35">
      <c r="A1229">
        <f>'TI102'!A1226</f>
        <v>4</v>
      </c>
      <c r="B1229" s="26">
        <f>'TI102'!B1226</f>
        <v>46273.708333333343</v>
      </c>
      <c r="C1229">
        <f>'TI102'!C1226</f>
        <v>11707396</v>
      </c>
      <c r="D1229">
        <f>'TI102'!J1226</f>
        <v>3</v>
      </c>
      <c r="E1229">
        <f>'TI102'!Q1226</f>
        <v>1</v>
      </c>
      <c r="F1229" t="str">
        <f t="shared" si="114"/>
        <v>60010</v>
      </c>
      <c r="G1229">
        <f t="shared" si="115"/>
        <v>218</v>
      </c>
      <c r="H1229" t="str">
        <f t="shared" si="116"/>
        <v>SH0908-1042</v>
      </c>
      <c r="I1229" t="str">
        <f t="shared" si="117"/>
        <v>SH0908-1042</v>
      </c>
      <c r="J1229" s="34">
        <f t="shared" si="118"/>
        <v>72686</v>
      </c>
      <c r="K1229" t="str">
        <f t="shared" si="119"/>
        <v>SH0908-1042</v>
      </c>
    </row>
    <row r="1230" spans="1:11" ht="15" customHeight="1" x14ac:dyDescent="0.35">
      <c r="A1230">
        <f>'TI102'!A1227</f>
        <v>4</v>
      </c>
      <c r="B1230" s="26">
        <f>'TI102'!B1227</f>
        <v>46273.708333333343</v>
      </c>
      <c r="C1230">
        <f>'TI102'!C1227</f>
        <v>11707397</v>
      </c>
      <c r="D1230">
        <f>'TI102'!J1227</f>
        <v>3</v>
      </c>
      <c r="E1230">
        <f>'TI102'!Q1227</f>
        <v>2</v>
      </c>
      <c r="F1230" t="str">
        <f t="shared" si="114"/>
        <v>60010</v>
      </c>
      <c r="G1230">
        <f t="shared" si="115"/>
        <v>218</v>
      </c>
      <c r="H1230" t="str">
        <f t="shared" si="116"/>
        <v>SH0908-1042</v>
      </c>
      <c r="I1230" t="str">
        <f t="shared" si="117"/>
        <v>SH0908-1042</v>
      </c>
      <c r="J1230" s="34">
        <f t="shared" si="118"/>
        <v>72686</v>
      </c>
      <c r="K1230" t="str">
        <f t="shared" si="119"/>
        <v>SH0908-1042</v>
      </c>
    </row>
    <row r="1231" spans="1:11" ht="15" customHeight="1" x14ac:dyDescent="0.35">
      <c r="A1231">
        <f>'TI102'!A1228</f>
        <v>4</v>
      </c>
      <c r="B1231" s="26">
        <f>'TI102'!B1228</f>
        <v>46273.708333333343</v>
      </c>
      <c r="C1231">
        <f>'TI102'!C1228</f>
        <v>11707398</v>
      </c>
      <c r="D1231">
        <f>'TI102'!J1228</f>
        <v>3</v>
      </c>
      <c r="E1231">
        <f>'TI102'!Q1228</f>
        <v>2</v>
      </c>
      <c r="F1231" t="str">
        <f t="shared" si="114"/>
        <v>60010</v>
      </c>
      <c r="G1231">
        <f t="shared" si="115"/>
        <v>218</v>
      </c>
      <c r="H1231" t="str">
        <f t="shared" si="116"/>
        <v>SH0908-1042</v>
      </c>
      <c r="I1231" t="str">
        <f t="shared" si="117"/>
        <v>SH0908-1042</v>
      </c>
      <c r="J1231" s="34">
        <f t="shared" si="118"/>
        <v>72686</v>
      </c>
      <c r="K1231" t="str">
        <f t="shared" si="119"/>
        <v>SH0908-1042</v>
      </c>
    </row>
    <row r="1232" spans="1:11" ht="15" customHeight="1" x14ac:dyDescent="0.35">
      <c r="A1232">
        <f>'TI102'!A1229</f>
        <v>4</v>
      </c>
      <c r="B1232" s="26">
        <f>'TI102'!B1229</f>
        <v>46273.708333333343</v>
      </c>
      <c r="C1232">
        <f>'TI102'!C1229</f>
        <v>11707399</v>
      </c>
      <c r="D1232">
        <f>'TI102'!J1229</f>
        <v>3</v>
      </c>
      <c r="E1232">
        <f>'TI102'!Q1229</f>
        <v>1</v>
      </c>
      <c r="F1232" t="str">
        <f t="shared" si="114"/>
        <v>60010</v>
      </c>
      <c r="G1232">
        <f t="shared" si="115"/>
        <v>218</v>
      </c>
      <c r="H1232" t="str">
        <f t="shared" si="116"/>
        <v>SH0908-1042</v>
      </c>
      <c r="I1232" t="str">
        <f t="shared" si="117"/>
        <v>SH0908-1042</v>
      </c>
      <c r="J1232" s="34">
        <f t="shared" si="118"/>
        <v>72686</v>
      </c>
      <c r="K1232" t="str">
        <f t="shared" si="119"/>
        <v>SH0908-1042</v>
      </c>
    </row>
    <row r="1233" spans="1:11" ht="15" customHeight="1" x14ac:dyDescent="0.35">
      <c r="A1233">
        <f>'TI102'!A1230</f>
        <v>4</v>
      </c>
      <c r="B1233" s="26">
        <f>'TI102'!B1230</f>
        <v>46273.708333333343</v>
      </c>
      <c r="C1233">
        <f>'TI102'!C1230</f>
        <v>11707400</v>
      </c>
      <c r="D1233">
        <f>'TI102'!J1230</f>
        <v>3</v>
      </c>
      <c r="E1233">
        <f>'TI102'!Q1230</f>
        <v>1</v>
      </c>
      <c r="F1233" t="str">
        <f t="shared" si="114"/>
        <v>60010</v>
      </c>
      <c r="G1233">
        <f t="shared" si="115"/>
        <v>218</v>
      </c>
      <c r="H1233" t="str">
        <f t="shared" si="116"/>
        <v>SH0908-1042</v>
      </c>
      <c r="I1233" t="str">
        <f t="shared" si="117"/>
        <v>SH0908-1042</v>
      </c>
      <c r="J1233" s="34">
        <f t="shared" si="118"/>
        <v>72686</v>
      </c>
      <c r="K1233" t="str">
        <f t="shared" si="119"/>
        <v>SH0908-1042</v>
      </c>
    </row>
    <row r="1234" spans="1:11" ht="15" customHeight="1" x14ac:dyDescent="0.35">
      <c r="A1234">
        <f>'TI102'!A1231</f>
        <v>4</v>
      </c>
      <c r="B1234" s="26">
        <f>'TI102'!B1231</f>
        <v>46273.708333333343</v>
      </c>
      <c r="C1234">
        <f>'TI102'!C1231</f>
        <v>11707401</v>
      </c>
      <c r="D1234">
        <f>'TI102'!J1231</f>
        <v>4</v>
      </c>
      <c r="E1234">
        <f>'TI102'!Q1231</f>
        <v>1</v>
      </c>
      <c r="F1234" t="str">
        <f t="shared" si="114"/>
        <v>60103</v>
      </c>
      <c r="G1234">
        <f t="shared" si="115"/>
        <v>219</v>
      </c>
      <c r="H1234" t="str">
        <f t="shared" si="116"/>
        <v>SH0908-1042</v>
      </c>
      <c r="I1234" t="str">
        <f t="shared" si="117"/>
        <v>SH0908-1042</v>
      </c>
      <c r="J1234" s="34">
        <f t="shared" si="118"/>
        <v>72686</v>
      </c>
      <c r="K1234" t="str">
        <f t="shared" si="119"/>
        <v>SH0908-1042</v>
      </c>
    </row>
    <row r="1235" spans="1:11" ht="15" customHeight="1" x14ac:dyDescent="0.35">
      <c r="A1235">
        <f>'TI102'!A1232</f>
        <v>4</v>
      </c>
      <c r="B1235" s="26">
        <f>'TI102'!B1232</f>
        <v>46273.708333333343</v>
      </c>
      <c r="C1235">
        <f>'TI102'!C1232</f>
        <v>11707402</v>
      </c>
      <c r="D1235">
        <f>'TI102'!J1232</f>
        <v>4</v>
      </c>
      <c r="E1235">
        <f>'TI102'!Q1232</f>
        <v>1</v>
      </c>
      <c r="F1235" t="str">
        <f t="shared" si="114"/>
        <v>60103</v>
      </c>
      <c r="G1235">
        <f t="shared" si="115"/>
        <v>219</v>
      </c>
      <c r="H1235" t="str">
        <f t="shared" si="116"/>
        <v>SH0908-1042</v>
      </c>
      <c r="I1235" t="str">
        <f t="shared" si="117"/>
        <v>SH0908-1042</v>
      </c>
      <c r="J1235" s="34">
        <f t="shared" si="118"/>
        <v>72686</v>
      </c>
      <c r="K1235" t="str">
        <f t="shared" si="119"/>
        <v>SH0908-1042</v>
      </c>
    </row>
    <row r="1236" spans="1:11" ht="15" customHeight="1" x14ac:dyDescent="0.35">
      <c r="A1236">
        <f>'TI102'!A1233</f>
        <v>4</v>
      </c>
      <c r="B1236" s="26">
        <f>'TI102'!B1233</f>
        <v>46273.708333333343</v>
      </c>
      <c r="C1236">
        <f>'TI102'!C1233</f>
        <v>11707403</v>
      </c>
      <c r="D1236">
        <f>'TI102'!J1233</f>
        <v>4</v>
      </c>
      <c r="E1236">
        <f>'TI102'!Q1233</f>
        <v>2</v>
      </c>
      <c r="F1236" t="str">
        <f t="shared" si="114"/>
        <v>60103</v>
      </c>
      <c r="G1236">
        <f t="shared" si="115"/>
        <v>219</v>
      </c>
      <c r="H1236" t="str">
        <f t="shared" si="116"/>
        <v>SH0908-1042</v>
      </c>
      <c r="I1236" t="str">
        <f t="shared" si="117"/>
        <v>SH0908-1042</v>
      </c>
      <c r="J1236" s="34">
        <f t="shared" si="118"/>
        <v>72686</v>
      </c>
      <c r="K1236" t="str">
        <f t="shared" si="119"/>
        <v>SH0908-1042</v>
      </c>
    </row>
    <row r="1237" spans="1:11" ht="15" customHeight="1" x14ac:dyDescent="0.35">
      <c r="A1237">
        <f>'TI102'!A1234</f>
        <v>4</v>
      </c>
      <c r="B1237" s="26">
        <f>'TI102'!B1234</f>
        <v>46273.708333333343</v>
      </c>
      <c r="C1237">
        <f>'TI102'!C1234</f>
        <v>11707404</v>
      </c>
      <c r="D1237">
        <f>'TI102'!J1234</f>
        <v>5</v>
      </c>
      <c r="E1237">
        <f>'TI102'!Q1234</f>
        <v>1</v>
      </c>
      <c r="F1237" t="str">
        <f t="shared" si="114"/>
        <v>60103</v>
      </c>
      <c r="G1237">
        <f t="shared" si="115"/>
        <v>219</v>
      </c>
      <c r="H1237" t="str">
        <f t="shared" si="116"/>
        <v>SH0908-1042</v>
      </c>
      <c r="I1237" t="str">
        <f t="shared" si="117"/>
        <v>SH0908-1042</v>
      </c>
      <c r="J1237" s="34">
        <f t="shared" si="118"/>
        <v>72686</v>
      </c>
      <c r="K1237" t="str">
        <f t="shared" si="119"/>
        <v>SH0908-1042</v>
      </c>
    </row>
    <row r="1238" spans="1:11" ht="15" customHeight="1" x14ac:dyDescent="0.35">
      <c r="A1238">
        <f>'TI102'!A1235</f>
        <v>4</v>
      </c>
      <c r="B1238" s="26">
        <f>'TI102'!B1235</f>
        <v>46273.708333333343</v>
      </c>
      <c r="C1238">
        <f>'TI102'!C1235</f>
        <v>11707405</v>
      </c>
      <c r="D1238">
        <f>'TI102'!J1235</f>
        <v>3</v>
      </c>
      <c r="E1238">
        <f>'TI102'!Q1235</f>
        <v>1</v>
      </c>
      <c r="F1238" t="str">
        <f t="shared" si="114"/>
        <v>60118</v>
      </c>
      <c r="G1238">
        <f t="shared" si="115"/>
        <v>220</v>
      </c>
      <c r="H1238" t="str">
        <f t="shared" si="116"/>
        <v>SH0908-1042</v>
      </c>
      <c r="I1238" t="str">
        <f t="shared" si="117"/>
        <v>SH0908-1042</v>
      </c>
      <c r="J1238" s="34">
        <f t="shared" si="118"/>
        <v>72686</v>
      </c>
      <c r="K1238" t="str">
        <f t="shared" si="119"/>
        <v>SH0908-1042</v>
      </c>
    </row>
    <row r="1239" spans="1:11" ht="15" customHeight="1" x14ac:dyDescent="0.35">
      <c r="A1239">
        <f>'TI102'!A1236</f>
        <v>4</v>
      </c>
      <c r="B1239" s="26">
        <f>'TI102'!B1236</f>
        <v>46273.708333333343</v>
      </c>
      <c r="C1239">
        <f>'TI102'!C1236</f>
        <v>11707406</v>
      </c>
      <c r="D1239">
        <f>'TI102'!J1236</f>
        <v>3</v>
      </c>
      <c r="E1239">
        <f>'TI102'!Q1236</f>
        <v>6</v>
      </c>
      <c r="F1239" t="str">
        <f t="shared" si="114"/>
        <v>60118</v>
      </c>
      <c r="G1239">
        <f t="shared" si="115"/>
        <v>220</v>
      </c>
      <c r="H1239" t="str">
        <f t="shared" si="116"/>
        <v>SH0908-1042</v>
      </c>
      <c r="I1239" t="str">
        <f t="shared" si="117"/>
        <v>SH0908-1042</v>
      </c>
      <c r="J1239" s="34">
        <f t="shared" si="118"/>
        <v>72686</v>
      </c>
      <c r="K1239" t="str">
        <f t="shared" si="119"/>
        <v>SH0908-1042</v>
      </c>
    </row>
    <row r="1240" spans="1:11" ht="15" customHeight="1" x14ac:dyDescent="0.35">
      <c r="A1240">
        <f>'TI102'!A1237</f>
        <v>4</v>
      </c>
      <c r="B1240" s="26">
        <f>'TI102'!B1237</f>
        <v>46273.708333333343</v>
      </c>
      <c r="C1240">
        <f>'TI102'!C1237</f>
        <v>11707407</v>
      </c>
      <c r="D1240">
        <f>'TI102'!J1237</f>
        <v>3</v>
      </c>
      <c r="E1240">
        <f>'TI102'!Q1237</f>
        <v>1</v>
      </c>
      <c r="F1240" t="str">
        <f t="shared" si="114"/>
        <v>60118</v>
      </c>
      <c r="G1240">
        <f t="shared" si="115"/>
        <v>220</v>
      </c>
      <c r="H1240" t="str">
        <f t="shared" si="116"/>
        <v>SH0908-1042</v>
      </c>
      <c r="I1240" t="str">
        <f t="shared" si="117"/>
        <v>SH0908-1042</v>
      </c>
      <c r="J1240" s="34">
        <f t="shared" si="118"/>
        <v>72686</v>
      </c>
      <c r="K1240" t="str">
        <f t="shared" si="119"/>
        <v>SH0908-1042</v>
      </c>
    </row>
    <row r="1241" spans="1:11" ht="15" customHeight="1" x14ac:dyDescent="0.35">
      <c r="A1241">
        <f>'TI102'!A1238</f>
        <v>4</v>
      </c>
      <c r="B1241" s="26">
        <f>'TI102'!B1238</f>
        <v>46273.708333333343</v>
      </c>
      <c r="C1241">
        <f>'TI102'!C1238</f>
        <v>11707408</v>
      </c>
      <c r="D1241">
        <f>'TI102'!J1238</f>
        <v>3</v>
      </c>
      <c r="E1241">
        <f>'TI102'!Q1238</f>
        <v>1</v>
      </c>
      <c r="F1241" t="str">
        <f t="shared" si="114"/>
        <v>60118</v>
      </c>
      <c r="G1241">
        <f t="shared" si="115"/>
        <v>220</v>
      </c>
      <c r="H1241" t="str">
        <f t="shared" si="116"/>
        <v>SH0908-1042</v>
      </c>
      <c r="I1241" t="str">
        <f t="shared" si="117"/>
        <v>SH0908-1042</v>
      </c>
      <c r="J1241" s="34">
        <f t="shared" si="118"/>
        <v>72686</v>
      </c>
      <c r="K1241" t="str">
        <f t="shared" si="119"/>
        <v>SH0908-1042</v>
      </c>
    </row>
    <row r="1242" spans="1:11" ht="15" customHeight="1" x14ac:dyDescent="0.35">
      <c r="A1242">
        <f>'TI102'!A1239</f>
        <v>4</v>
      </c>
      <c r="B1242" s="26">
        <f>'TI102'!B1239</f>
        <v>46273.708333333343</v>
      </c>
      <c r="C1242">
        <f>'TI102'!C1239</f>
        <v>11707409</v>
      </c>
      <c r="D1242">
        <f>'TI102'!J1239</f>
        <v>3</v>
      </c>
      <c r="E1242">
        <f>'TI102'!Q1239</f>
        <v>1</v>
      </c>
      <c r="F1242" t="str">
        <f t="shared" si="114"/>
        <v>60118</v>
      </c>
      <c r="G1242">
        <f t="shared" si="115"/>
        <v>220</v>
      </c>
      <c r="H1242" t="str">
        <f t="shared" si="116"/>
        <v>SH0908-1042</v>
      </c>
      <c r="I1242" t="str">
        <f t="shared" si="117"/>
        <v>SH0908-1042</v>
      </c>
      <c r="J1242" s="34">
        <f t="shared" si="118"/>
        <v>72686</v>
      </c>
      <c r="K1242" t="str">
        <f t="shared" si="119"/>
        <v>SH0908-1042</v>
      </c>
    </row>
    <row r="1243" spans="1:11" ht="15" customHeight="1" x14ac:dyDescent="0.35">
      <c r="A1243">
        <f>'TI102'!A1240</f>
        <v>4</v>
      </c>
      <c r="B1243" s="26">
        <f>'TI102'!B1240</f>
        <v>46273.708333333343</v>
      </c>
      <c r="C1243">
        <f>'TI102'!C1240</f>
        <v>11707410</v>
      </c>
      <c r="D1243">
        <f>'TI102'!J1240</f>
        <v>3</v>
      </c>
      <c r="E1243">
        <f>'TI102'!Q1240</f>
        <v>3</v>
      </c>
      <c r="F1243" t="str">
        <f t="shared" si="114"/>
        <v>60118</v>
      </c>
      <c r="G1243">
        <f t="shared" si="115"/>
        <v>220</v>
      </c>
      <c r="H1243" t="str">
        <f t="shared" si="116"/>
        <v>SH0908-1042</v>
      </c>
      <c r="I1243" t="str">
        <f t="shared" si="117"/>
        <v>SH0908-1042</v>
      </c>
      <c r="J1243" s="34">
        <f t="shared" si="118"/>
        <v>72686</v>
      </c>
      <c r="K1243" t="str">
        <f t="shared" si="119"/>
        <v>SH0908-1042</v>
      </c>
    </row>
    <row r="1244" spans="1:11" ht="15" customHeight="1" x14ac:dyDescent="0.35">
      <c r="A1244">
        <f>'TI102'!A1241</f>
        <v>4</v>
      </c>
      <c r="B1244" s="26">
        <f>'TI102'!B1241</f>
        <v>46273.708333333343</v>
      </c>
      <c r="C1244">
        <f>'TI102'!C1241</f>
        <v>11707481</v>
      </c>
      <c r="D1244">
        <f>'TI102'!J1241</f>
        <v>2</v>
      </c>
      <c r="E1244">
        <f>'TI102'!Q1241</f>
        <v>1</v>
      </c>
      <c r="F1244" t="str">
        <f t="shared" si="114"/>
        <v>59669</v>
      </c>
      <c r="G1244">
        <f t="shared" si="115"/>
        <v>7</v>
      </c>
      <c r="H1244" t="str">
        <f t="shared" si="116"/>
        <v>SH0908-1003</v>
      </c>
      <c r="I1244" t="str">
        <f t="shared" si="117"/>
        <v>SH0908-1003</v>
      </c>
      <c r="J1244" s="34">
        <f t="shared" si="118"/>
        <v>72686</v>
      </c>
      <c r="K1244" t="str">
        <f t="shared" si="119"/>
        <v>SH0908-1003</v>
      </c>
    </row>
    <row r="1245" spans="1:11" ht="15" customHeight="1" x14ac:dyDescent="0.35">
      <c r="A1245">
        <f>'TI102'!A1242</f>
        <v>4</v>
      </c>
      <c r="B1245" s="26">
        <f>'TI102'!B1242</f>
        <v>46273.708333333343</v>
      </c>
      <c r="C1245">
        <f>'TI102'!C1242</f>
        <v>11707482</v>
      </c>
      <c r="D1245">
        <f>'TI102'!J1242</f>
        <v>2</v>
      </c>
      <c r="E1245">
        <f>'TI102'!Q1242</f>
        <v>10</v>
      </c>
      <c r="F1245" t="str">
        <f t="shared" si="114"/>
        <v>60034</v>
      </c>
      <c r="G1245">
        <f t="shared" si="115"/>
        <v>27</v>
      </c>
      <c r="H1245" t="str">
        <f t="shared" si="116"/>
        <v>SH0908-1010</v>
      </c>
      <c r="I1245" t="str">
        <f t="shared" si="117"/>
        <v>SH0908-1010</v>
      </c>
      <c r="J1245" s="34">
        <f t="shared" si="118"/>
        <v>72686</v>
      </c>
      <c r="K1245" t="str">
        <f t="shared" si="119"/>
        <v>SH0908-1010</v>
      </c>
    </row>
    <row r="1246" spans="1:11" ht="15" customHeight="1" x14ac:dyDescent="0.35">
      <c r="A1246">
        <f>'TI102'!A1243</f>
        <v>4</v>
      </c>
      <c r="B1246" s="26">
        <f>'TI102'!B1243</f>
        <v>46273.708333333343</v>
      </c>
      <c r="C1246">
        <f>'TI102'!C1243</f>
        <v>11707483</v>
      </c>
      <c r="D1246">
        <f>'TI102'!J1243</f>
        <v>2</v>
      </c>
      <c r="E1246">
        <f>'TI102'!Q1243</f>
        <v>4</v>
      </c>
      <c r="F1246" t="str">
        <f t="shared" si="114"/>
        <v>60034</v>
      </c>
      <c r="G1246">
        <f t="shared" si="115"/>
        <v>27</v>
      </c>
      <c r="H1246" t="str">
        <f t="shared" si="116"/>
        <v>SH0908-1010</v>
      </c>
      <c r="I1246" t="str">
        <f t="shared" si="117"/>
        <v>SH0908-1010</v>
      </c>
      <c r="J1246" s="34">
        <f t="shared" si="118"/>
        <v>72686</v>
      </c>
      <c r="K1246" t="str">
        <f t="shared" si="119"/>
        <v>SH0908-1010</v>
      </c>
    </row>
    <row r="1247" spans="1:11" ht="15" customHeight="1" x14ac:dyDescent="0.35">
      <c r="A1247">
        <f>'TI102'!A1244</f>
        <v>4</v>
      </c>
      <c r="B1247" s="26">
        <f>'TI102'!B1244</f>
        <v>46273.708333333343</v>
      </c>
      <c r="C1247">
        <f>'TI102'!C1244</f>
        <v>11707485</v>
      </c>
      <c r="D1247">
        <f>'TI102'!J1244</f>
        <v>2</v>
      </c>
      <c r="E1247">
        <f>'TI102'!Q1244</f>
        <v>3</v>
      </c>
      <c r="F1247" t="str">
        <f t="shared" si="114"/>
        <v>59816</v>
      </c>
      <c r="G1247">
        <f t="shared" si="115"/>
        <v>43</v>
      </c>
      <c r="H1247" t="str">
        <f t="shared" si="116"/>
        <v>SH0908-1012</v>
      </c>
      <c r="I1247" t="str">
        <f t="shared" si="117"/>
        <v>SH0908-1012</v>
      </c>
      <c r="J1247" s="34">
        <f t="shared" si="118"/>
        <v>72686</v>
      </c>
      <c r="K1247" t="str">
        <f t="shared" si="119"/>
        <v>SH0908-1012</v>
      </c>
    </row>
    <row r="1248" spans="1:11" ht="15" customHeight="1" x14ac:dyDescent="0.35">
      <c r="A1248">
        <f>'TI102'!A1245</f>
        <v>4</v>
      </c>
      <c r="B1248" s="26">
        <f>'TI102'!B1245</f>
        <v>46273.708333333343</v>
      </c>
      <c r="C1248">
        <f>'TI102'!C1245</f>
        <v>11707486</v>
      </c>
      <c r="D1248">
        <f>'TI102'!J1245</f>
        <v>2</v>
      </c>
      <c r="E1248">
        <f>'TI102'!Q1245</f>
        <v>1</v>
      </c>
      <c r="F1248" t="str">
        <f t="shared" si="114"/>
        <v>59954</v>
      </c>
      <c r="G1248">
        <f t="shared" si="115"/>
        <v>41</v>
      </c>
      <c r="H1248" t="str">
        <f t="shared" si="116"/>
        <v>SH0908-1012</v>
      </c>
      <c r="I1248" t="str">
        <f t="shared" si="117"/>
        <v>SH0908-1012</v>
      </c>
      <c r="J1248" s="34">
        <f t="shared" si="118"/>
        <v>72686</v>
      </c>
      <c r="K1248" t="str">
        <f t="shared" si="119"/>
        <v>SH0908-1012</v>
      </c>
    </row>
    <row r="1249" spans="1:11" ht="15" customHeight="1" x14ac:dyDescent="0.35">
      <c r="A1249">
        <f>'TI102'!A1246</f>
        <v>4</v>
      </c>
      <c r="B1249" s="26">
        <f>'TI102'!B1246</f>
        <v>46273.708333333343</v>
      </c>
      <c r="C1249">
        <f>'TI102'!C1246</f>
        <v>11707487</v>
      </c>
      <c r="D1249">
        <f>'TI102'!J1246</f>
        <v>2</v>
      </c>
      <c r="E1249">
        <f>'TI102'!Q1246</f>
        <v>2</v>
      </c>
      <c r="F1249" t="str">
        <f t="shared" si="114"/>
        <v>59954</v>
      </c>
      <c r="G1249">
        <f t="shared" si="115"/>
        <v>41</v>
      </c>
      <c r="H1249" t="str">
        <f t="shared" si="116"/>
        <v>SH0908-1012</v>
      </c>
      <c r="I1249" t="str">
        <f t="shared" si="117"/>
        <v>SH0908-1012</v>
      </c>
      <c r="J1249" s="34">
        <f t="shared" si="118"/>
        <v>72686</v>
      </c>
      <c r="K1249" t="str">
        <f t="shared" si="119"/>
        <v>SH0908-1012</v>
      </c>
    </row>
    <row r="1250" spans="1:11" ht="15" customHeight="1" x14ac:dyDescent="0.35">
      <c r="A1250">
        <f>'TI102'!A1247</f>
        <v>4</v>
      </c>
      <c r="B1250" s="26">
        <f>'TI102'!B1247</f>
        <v>46273.708333333343</v>
      </c>
      <c r="C1250">
        <f>'TI102'!C1247</f>
        <v>11707488</v>
      </c>
      <c r="D1250">
        <f>'TI102'!J1247</f>
        <v>2</v>
      </c>
      <c r="E1250">
        <f>'TI102'!Q1247</f>
        <v>2</v>
      </c>
      <c r="F1250" t="str">
        <f t="shared" si="114"/>
        <v>59954</v>
      </c>
      <c r="G1250">
        <f t="shared" si="115"/>
        <v>41</v>
      </c>
      <c r="H1250" t="str">
        <f t="shared" si="116"/>
        <v>SH0908-1012</v>
      </c>
      <c r="I1250" t="str">
        <f t="shared" si="117"/>
        <v>SH0908-1012</v>
      </c>
      <c r="J1250" s="34">
        <f t="shared" si="118"/>
        <v>72686</v>
      </c>
      <c r="K1250" t="str">
        <f t="shared" si="119"/>
        <v>SH0908-1012</v>
      </c>
    </row>
    <row r="1251" spans="1:11" ht="15" customHeight="1" x14ac:dyDescent="0.35">
      <c r="A1251">
        <f>'TI102'!A1248</f>
        <v>4</v>
      </c>
      <c r="B1251" s="26">
        <f>'TI102'!B1248</f>
        <v>46273.708333333343</v>
      </c>
      <c r="C1251">
        <f>'TI102'!C1248</f>
        <v>11707489</v>
      </c>
      <c r="D1251">
        <f>'TI102'!J1248</f>
        <v>2</v>
      </c>
      <c r="E1251">
        <f>'TI102'!Q1248</f>
        <v>3</v>
      </c>
      <c r="F1251" t="str">
        <f t="shared" si="114"/>
        <v>59998</v>
      </c>
      <c r="G1251">
        <f t="shared" si="115"/>
        <v>42</v>
      </c>
      <c r="H1251" t="str">
        <f t="shared" si="116"/>
        <v>SH0908-1012</v>
      </c>
      <c r="I1251" t="str">
        <f t="shared" si="117"/>
        <v>SH0908-1012</v>
      </c>
      <c r="J1251" s="34">
        <f t="shared" si="118"/>
        <v>72686</v>
      </c>
      <c r="K1251" t="str">
        <f t="shared" si="119"/>
        <v>SH0908-1012</v>
      </c>
    </row>
    <row r="1252" spans="1:11" ht="15" customHeight="1" x14ac:dyDescent="0.35">
      <c r="A1252">
        <f>'TI102'!A1249</f>
        <v>4</v>
      </c>
      <c r="B1252" s="26">
        <f>'TI102'!B1249</f>
        <v>46273.708333333343</v>
      </c>
      <c r="C1252">
        <f>'TI102'!C1249</f>
        <v>11707490</v>
      </c>
      <c r="D1252">
        <f>'TI102'!J1249</f>
        <v>2</v>
      </c>
      <c r="E1252">
        <f>'TI102'!Q1249</f>
        <v>3</v>
      </c>
      <c r="F1252" t="str">
        <f t="shared" si="114"/>
        <v>59829</v>
      </c>
      <c r="G1252">
        <f t="shared" si="115"/>
        <v>56</v>
      </c>
      <c r="H1252" t="str">
        <f t="shared" si="116"/>
        <v>SH0908-1018</v>
      </c>
      <c r="I1252" t="str">
        <f t="shared" si="117"/>
        <v>SH0908-1018</v>
      </c>
      <c r="J1252" s="34">
        <f t="shared" si="118"/>
        <v>72686</v>
      </c>
      <c r="K1252" t="str">
        <f t="shared" si="119"/>
        <v>SH0908-1018</v>
      </c>
    </row>
    <row r="1253" spans="1:11" ht="15" customHeight="1" x14ac:dyDescent="0.35">
      <c r="A1253">
        <f>'TI102'!A1250</f>
        <v>4</v>
      </c>
      <c r="B1253" s="26">
        <f>'TI102'!B1250</f>
        <v>46273.708333333343</v>
      </c>
      <c r="C1253">
        <f>'TI102'!C1250</f>
        <v>11707491</v>
      </c>
      <c r="D1253">
        <f>'TI102'!J1250</f>
        <v>2</v>
      </c>
      <c r="E1253">
        <f>'TI102'!Q1250</f>
        <v>2</v>
      </c>
      <c r="F1253" t="str">
        <f t="shared" si="114"/>
        <v>59936</v>
      </c>
      <c r="G1253">
        <f t="shared" si="115"/>
        <v>64</v>
      </c>
      <c r="H1253" t="str">
        <f t="shared" si="116"/>
        <v>SH0908-1019</v>
      </c>
      <c r="I1253" t="str">
        <f t="shared" si="117"/>
        <v>SH0908-1019</v>
      </c>
      <c r="J1253" s="34">
        <f t="shared" si="118"/>
        <v>72686</v>
      </c>
      <c r="K1253" t="str">
        <f t="shared" si="119"/>
        <v>SH0908-1019</v>
      </c>
    </row>
    <row r="1254" spans="1:11" ht="15" customHeight="1" x14ac:dyDescent="0.35">
      <c r="A1254">
        <f>'TI102'!A1251</f>
        <v>4</v>
      </c>
      <c r="B1254" s="26">
        <f>'TI102'!B1251</f>
        <v>46273.708333333343</v>
      </c>
      <c r="C1254">
        <f>'TI102'!C1251</f>
        <v>11707492</v>
      </c>
      <c r="D1254">
        <f>'TI102'!J1251</f>
        <v>2</v>
      </c>
      <c r="E1254">
        <f>'TI102'!Q1251</f>
        <v>2</v>
      </c>
      <c r="F1254" t="str">
        <f t="shared" si="114"/>
        <v>59936</v>
      </c>
      <c r="G1254">
        <f t="shared" si="115"/>
        <v>64</v>
      </c>
      <c r="H1254" t="str">
        <f t="shared" si="116"/>
        <v>SH0908-1019</v>
      </c>
      <c r="I1254" t="str">
        <f t="shared" si="117"/>
        <v>SH0908-1019</v>
      </c>
      <c r="J1254" s="34">
        <f t="shared" si="118"/>
        <v>72686</v>
      </c>
      <c r="K1254" t="str">
        <f t="shared" si="119"/>
        <v>SH0908-1019</v>
      </c>
    </row>
    <row r="1255" spans="1:11" ht="15" customHeight="1" x14ac:dyDescent="0.35">
      <c r="A1255">
        <f>'TI102'!A1252</f>
        <v>4</v>
      </c>
      <c r="B1255" s="26">
        <f>'TI102'!B1252</f>
        <v>46273.708333333343</v>
      </c>
      <c r="C1255">
        <f>'TI102'!C1252</f>
        <v>11707493</v>
      </c>
      <c r="D1255">
        <f>'TI102'!J1252</f>
        <v>2</v>
      </c>
      <c r="E1255">
        <f>'TI102'!Q1252</f>
        <v>2</v>
      </c>
      <c r="F1255" t="str">
        <f t="shared" si="114"/>
        <v>59936</v>
      </c>
      <c r="G1255">
        <f t="shared" si="115"/>
        <v>64</v>
      </c>
      <c r="H1255" t="str">
        <f t="shared" si="116"/>
        <v>SH0908-1019</v>
      </c>
      <c r="I1255" t="str">
        <f t="shared" si="117"/>
        <v>SH0908-1019</v>
      </c>
      <c r="J1255" s="34">
        <f t="shared" si="118"/>
        <v>72686</v>
      </c>
      <c r="K1255" t="str">
        <f t="shared" si="119"/>
        <v>SH0908-1019</v>
      </c>
    </row>
    <row r="1256" spans="1:11" ht="15" customHeight="1" x14ac:dyDescent="0.35">
      <c r="A1256">
        <f>'TI102'!A1253</f>
        <v>4</v>
      </c>
      <c r="B1256" s="26">
        <f>'TI102'!B1253</f>
        <v>46273.708333333343</v>
      </c>
      <c r="C1256">
        <f>'TI102'!C1253</f>
        <v>11707494</v>
      </c>
      <c r="D1256">
        <f>'TI102'!J1253</f>
        <v>2</v>
      </c>
      <c r="E1256">
        <f>'TI102'!Q1253</f>
        <v>1</v>
      </c>
      <c r="F1256" t="str">
        <f t="shared" si="114"/>
        <v>59936</v>
      </c>
      <c r="G1256">
        <f t="shared" si="115"/>
        <v>64</v>
      </c>
      <c r="H1256" t="str">
        <f t="shared" si="116"/>
        <v>SH0908-1019</v>
      </c>
      <c r="I1256" t="str">
        <f t="shared" si="117"/>
        <v>SH0908-1019</v>
      </c>
      <c r="J1256" s="34">
        <f t="shared" si="118"/>
        <v>72686</v>
      </c>
      <c r="K1256" t="str">
        <f t="shared" si="119"/>
        <v>SH0908-1019</v>
      </c>
    </row>
    <row r="1257" spans="1:11" ht="15" customHeight="1" x14ac:dyDescent="0.35">
      <c r="A1257">
        <f>'TI102'!A1254</f>
        <v>4</v>
      </c>
      <c r="B1257" s="26">
        <f>'TI102'!B1254</f>
        <v>46273.708333333343</v>
      </c>
      <c r="C1257">
        <f>'TI102'!C1254</f>
        <v>11707498</v>
      </c>
      <c r="D1257">
        <f>'TI102'!J1254</f>
        <v>2</v>
      </c>
      <c r="E1257">
        <f>'TI102'!Q1254</f>
        <v>1</v>
      </c>
      <c r="F1257" t="str">
        <f t="shared" si="114"/>
        <v>60109</v>
      </c>
      <c r="G1257">
        <f t="shared" si="115"/>
        <v>83</v>
      </c>
      <c r="H1257" t="str">
        <f t="shared" si="116"/>
        <v>SH0908-1021</v>
      </c>
      <c r="I1257" t="str">
        <f t="shared" si="117"/>
        <v>SH0908-1021</v>
      </c>
      <c r="J1257" s="34">
        <f t="shared" si="118"/>
        <v>72686</v>
      </c>
      <c r="K1257" t="str">
        <f t="shared" si="119"/>
        <v>SH0908-1021</v>
      </c>
    </row>
    <row r="1258" spans="1:11" ht="15" customHeight="1" x14ac:dyDescent="0.35">
      <c r="A1258">
        <f>'TI102'!A1255</f>
        <v>4</v>
      </c>
      <c r="B1258" s="26">
        <f>'TI102'!B1255</f>
        <v>46273.708333333343</v>
      </c>
      <c r="C1258">
        <f>'TI102'!C1255</f>
        <v>11707509</v>
      </c>
      <c r="D1258">
        <f>'TI102'!J1255</f>
        <v>2</v>
      </c>
      <c r="E1258">
        <f>'TI102'!Q1255</f>
        <v>2</v>
      </c>
      <c r="F1258" t="str">
        <f t="shared" si="114"/>
        <v>60035</v>
      </c>
      <c r="G1258">
        <f t="shared" si="115"/>
        <v>88</v>
      </c>
      <c r="H1258" t="str">
        <f t="shared" si="116"/>
        <v>SH0908-1022</v>
      </c>
      <c r="I1258" t="str">
        <f t="shared" si="117"/>
        <v>SH0908-1022</v>
      </c>
      <c r="J1258" s="34">
        <f t="shared" si="118"/>
        <v>72686</v>
      </c>
      <c r="K1258" t="str">
        <f t="shared" si="119"/>
        <v>SH0908-1022</v>
      </c>
    </row>
    <row r="1259" spans="1:11" ht="15" customHeight="1" x14ac:dyDescent="0.35">
      <c r="A1259">
        <f>'TI102'!A1256</f>
        <v>4</v>
      </c>
      <c r="B1259" s="26">
        <f>'TI102'!B1256</f>
        <v>46273.708333333343</v>
      </c>
      <c r="C1259">
        <f>'TI102'!C1256</f>
        <v>11707514</v>
      </c>
      <c r="D1259">
        <f>'TI102'!J1256</f>
        <v>2</v>
      </c>
      <c r="E1259">
        <f>'TI102'!Q1256</f>
        <v>1</v>
      </c>
      <c r="F1259" t="str">
        <f t="shared" si="114"/>
        <v>59807</v>
      </c>
      <c r="G1259">
        <f t="shared" si="115"/>
        <v>124</v>
      </c>
      <c r="H1259" t="str">
        <f t="shared" si="116"/>
        <v>SH0908-1033</v>
      </c>
      <c r="I1259" t="str">
        <f t="shared" si="117"/>
        <v>SH0908-1033</v>
      </c>
      <c r="J1259" s="34">
        <f t="shared" si="118"/>
        <v>72686</v>
      </c>
      <c r="K1259" t="str">
        <f t="shared" si="119"/>
        <v>SH0908-1033</v>
      </c>
    </row>
    <row r="1260" spans="1:11" ht="15" customHeight="1" x14ac:dyDescent="0.35">
      <c r="A1260">
        <f>'TI102'!A1257</f>
        <v>4</v>
      </c>
      <c r="B1260" s="26">
        <f>'TI102'!B1257</f>
        <v>46273.708333333343</v>
      </c>
      <c r="C1260">
        <f>'TI102'!C1257</f>
        <v>11707518</v>
      </c>
      <c r="D1260">
        <f>'TI102'!J1257</f>
        <v>2</v>
      </c>
      <c r="E1260">
        <f>'TI102'!Q1257</f>
        <v>1</v>
      </c>
      <c r="F1260" t="str">
        <f t="shared" si="114"/>
        <v>58876</v>
      </c>
      <c r="G1260">
        <f t="shared" si="115"/>
        <v>148</v>
      </c>
      <c r="H1260" t="str">
        <f t="shared" si="116"/>
        <v>SH0908-1034</v>
      </c>
      <c r="I1260" t="str">
        <f t="shared" si="117"/>
        <v>SH0908-1034</v>
      </c>
      <c r="J1260" s="34">
        <f t="shared" si="118"/>
        <v>72686</v>
      </c>
      <c r="K1260" t="str">
        <f t="shared" si="119"/>
        <v>SH0908-1034</v>
      </c>
    </row>
    <row r="1261" spans="1:11" ht="15" customHeight="1" x14ac:dyDescent="0.35">
      <c r="A1261">
        <f>'TI102'!A1258</f>
        <v>4</v>
      </c>
      <c r="B1261" s="26">
        <f>'TI102'!B1258</f>
        <v>46273.708333333343</v>
      </c>
      <c r="C1261">
        <f>'TI102'!C1258</f>
        <v>11707521</v>
      </c>
      <c r="D1261">
        <f>'TI102'!J1258</f>
        <v>2</v>
      </c>
      <c r="E1261">
        <f>'TI102'!Q1258</f>
        <v>6</v>
      </c>
      <c r="F1261" t="str">
        <f t="shared" si="114"/>
        <v>59812</v>
      </c>
      <c r="G1261">
        <f t="shared" si="115"/>
        <v>151</v>
      </c>
      <c r="H1261" t="str">
        <f t="shared" si="116"/>
        <v>SH0908-1034</v>
      </c>
      <c r="I1261" t="str">
        <f t="shared" si="117"/>
        <v>SH0908-1034</v>
      </c>
      <c r="J1261" s="34">
        <f t="shared" si="118"/>
        <v>72686</v>
      </c>
      <c r="K1261" t="str">
        <f t="shared" si="119"/>
        <v>SH0908-1034</v>
      </c>
    </row>
    <row r="1262" spans="1:11" ht="15" customHeight="1" x14ac:dyDescent="0.35">
      <c r="A1262">
        <f>'TI102'!A1259</f>
        <v>4</v>
      </c>
      <c r="B1262" s="26">
        <f>'TI102'!B1259</f>
        <v>46273.708333333343</v>
      </c>
      <c r="C1262">
        <f>'TI102'!C1259</f>
        <v>11707524</v>
      </c>
      <c r="D1262">
        <f>'TI102'!J1259</f>
        <v>2</v>
      </c>
      <c r="E1262">
        <f>'TI102'!Q1259</f>
        <v>1</v>
      </c>
      <c r="F1262" t="str">
        <f t="shared" si="114"/>
        <v>59956</v>
      </c>
      <c r="G1262">
        <f t="shared" si="115"/>
        <v>152</v>
      </c>
      <c r="H1262" t="str">
        <f t="shared" si="116"/>
        <v>SH0908-1034</v>
      </c>
      <c r="I1262" t="str">
        <f t="shared" si="117"/>
        <v>SH0908-1034</v>
      </c>
      <c r="J1262" s="34">
        <f t="shared" si="118"/>
        <v>72686</v>
      </c>
      <c r="K1262" t="str">
        <f t="shared" si="119"/>
        <v>SH0908-1034</v>
      </c>
    </row>
    <row r="1263" spans="1:11" ht="15" customHeight="1" x14ac:dyDescent="0.35">
      <c r="A1263">
        <f>'TI102'!A1260</f>
        <v>4</v>
      </c>
      <c r="B1263" s="26">
        <f>'TI102'!B1260</f>
        <v>46273.708333333343</v>
      </c>
      <c r="C1263">
        <f>'TI102'!C1260</f>
        <v>11707525</v>
      </c>
      <c r="D1263">
        <f>'TI102'!J1260</f>
        <v>2</v>
      </c>
      <c r="E1263">
        <f>'TI102'!Q1260</f>
        <v>5</v>
      </c>
      <c r="F1263" t="str">
        <f t="shared" si="114"/>
        <v>59956</v>
      </c>
      <c r="G1263">
        <f t="shared" si="115"/>
        <v>152</v>
      </c>
      <c r="H1263" t="str">
        <f t="shared" si="116"/>
        <v>SH0908-1034</v>
      </c>
      <c r="I1263" t="str">
        <f t="shared" si="117"/>
        <v>SH0908-1034</v>
      </c>
      <c r="J1263" s="34">
        <f t="shared" si="118"/>
        <v>72686</v>
      </c>
      <c r="K1263" t="str">
        <f t="shared" si="119"/>
        <v>SH0908-1034</v>
      </c>
    </row>
    <row r="1264" spans="1:11" ht="15" customHeight="1" x14ac:dyDescent="0.35">
      <c r="A1264">
        <f>'TI102'!A1261</f>
        <v>4</v>
      </c>
      <c r="B1264" s="26">
        <f>'TI102'!B1261</f>
        <v>46273.708333333343</v>
      </c>
      <c r="C1264">
        <f>'TI102'!C1261</f>
        <v>11707526</v>
      </c>
      <c r="D1264">
        <f>'TI102'!J1261</f>
        <v>2</v>
      </c>
      <c r="E1264">
        <f>'TI102'!Q1261</f>
        <v>4</v>
      </c>
      <c r="F1264" t="str">
        <f t="shared" si="114"/>
        <v>60048</v>
      </c>
      <c r="G1264">
        <f t="shared" si="115"/>
        <v>153</v>
      </c>
      <c r="H1264" t="str">
        <f t="shared" si="116"/>
        <v>SH0908-1034</v>
      </c>
      <c r="I1264" t="str">
        <f t="shared" si="117"/>
        <v>SH0908-1034</v>
      </c>
      <c r="J1264" s="34">
        <f t="shared" si="118"/>
        <v>72686</v>
      </c>
      <c r="K1264" t="str">
        <f t="shared" si="119"/>
        <v>SH0908-1034</v>
      </c>
    </row>
    <row r="1265" spans="1:11" ht="15" customHeight="1" x14ac:dyDescent="0.35">
      <c r="A1265">
        <f>'TI102'!A1262</f>
        <v>4</v>
      </c>
      <c r="B1265" s="26">
        <f>'TI102'!B1262</f>
        <v>46273.708333333343</v>
      </c>
      <c r="C1265">
        <f>'TI102'!C1262</f>
        <v>11707527</v>
      </c>
      <c r="D1265">
        <f>'TI102'!J1262</f>
        <v>2</v>
      </c>
      <c r="E1265">
        <f>'TI102'!Q1262</f>
        <v>10</v>
      </c>
      <c r="F1265" t="str">
        <f t="shared" si="114"/>
        <v>60048</v>
      </c>
      <c r="G1265">
        <f t="shared" si="115"/>
        <v>153</v>
      </c>
      <c r="H1265" t="str">
        <f t="shared" si="116"/>
        <v>SH0908-1034</v>
      </c>
      <c r="I1265" t="str">
        <f t="shared" si="117"/>
        <v>SH0908-1034</v>
      </c>
      <c r="J1265" s="34">
        <f t="shared" si="118"/>
        <v>72686</v>
      </c>
      <c r="K1265" t="str">
        <f t="shared" si="119"/>
        <v>SH0908-1034</v>
      </c>
    </row>
    <row r="1266" spans="1:11" ht="15" customHeight="1" x14ac:dyDescent="0.35">
      <c r="A1266">
        <f>'TI102'!A1263</f>
        <v>4</v>
      </c>
      <c r="B1266" s="26">
        <f>'TI102'!B1263</f>
        <v>46273.708333333343</v>
      </c>
      <c r="C1266">
        <f>'TI102'!C1263</f>
        <v>11707528</v>
      </c>
      <c r="D1266">
        <f>'TI102'!J1263</f>
        <v>2</v>
      </c>
      <c r="E1266">
        <f>'TI102'!Q1263</f>
        <v>6</v>
      </c>
      <c r="F1266" t="str">
        <f t="shared" si="114"/>
        <v>60048</v>
      </c>
      <c r="G1266">
        <f t="shared" si="115"/>
        <v>153</v>
      </c>
      <c r="H1266" t="str">
        <f t="shared" si="116"/>
        <v>SH0908-1034</v>
      </c>
      <c r="I1266" t="str">
        <f t="shared" si="117"/>
        <v>SH0908-1034</v>
      </c>
      <c r="J1266" s="34">
        <f t="shared" si="118"/>
        <v>72686</v>
      </c>
      <c r="K1266" t="str">
        <f t="shared" si="119"/>
        <v>SH0908-1034</v>
      </c>
    </row>
    <row r="1267" spans="1:11" ht="15" customHeight="1" x14ac:dyDescent="0.35">
      <c r="A1267">
        <f>'TI102'!A1264</f>
        <v>4</v>
      </c>
      <c r="B1267" s="26">
        <f>'TI102'!B1264</f>
        <v>46273.708333333343</v>
      </c>
      <c r="C1267">
        <f>'TI102'!C1264</f>
        <v>11707529</v>
      </c>
      <c r="D1267">
        <f>'TI102'!J1264</f>
        <v>2</v>
      </c>
      <c r="E1267">
        <f>'TI102'!Q1264</f>
        <v>7</v>
      </c>
      <c r="F1267" t="str">
        <f t="shared" si="114"/>
        <v>60048</v>
      </c>
      <c r="G1267">
        <f t="shared" si="115"/>
        <v>153</v>
      </c>
      <c r="H1267" t="str">
        <f t="shared" si="116"/>
        <v>SH0908-1034</v>
      </c>
      <c r="I1267" t="str">
        <f t="shared" si="117"/>
        <v>SH0908-1034</v>
      </c>
      <c r="J1267" s="34">
        <f t="shared" si="118"/>
        <v>72686</v>
      </c>
      <c r="K1267" t="str">
        <f t="shared" si="119"/>
        <v>SH0908-1034</v>
      </c>
    </row>
    <row r="1268" spans="1:11" ht="15" customHeight="1" x14ac:dyDescent="0.35">
      <c r="A1268">
        <f>'TI102'!A1265</f>
        <v>4</v>
      </c>
      <c r="B1268" s="26">
        <f>'TI102'!B1265</f>
        <v>46273.708333333343</v>
      </c>
      <c r="C1268">
        <f>'TI102'!C1265</f>
        <v>11707530</v>
      </c>
      <c r="D1268">
        <f>'TI102'!J1265</f>
        <v>2</v>
      </c>
      <c r="E1268">
        <f>'TI102'!Q1265</f>
        <v>3</v>
      </c>
      <c r="F1268" t="str">
        <f t="shared" si="114"/>
        <v>60048</v>
      </c>
      <c r="G1268">
        <f t="shared" si="115"/>
        <v>153</v>
      </c>
      <c r="H1268" t="str">
        <f t="shared" si="116"/>
        <v>SH0908-1034</v>
      </c>
      <c r="I1268" t="str">
        <f t="shared" si="117"/>
        <v>SH0908-1034</v>
      </c>
      <c r="J1268" s="34">
        <f t="shared" si="118"/>
        <v>72686</v>
      </c>
      <c r="K1268" t="str">
        <f t="shared" si="119"/>
        <v>SH0908-1034</v>
      </c>
    </row>
    <row r="1269" spans="1:11" ht="15" customHeight="1" x14ac:dyDescent="0.35">
      <c r="A1269">
        <f>'TI102'!A1266</f>
        <v>4</v>
      </c>
      <c r="B1269" s="26">
        <f>'TI102'!B1266</f>
        <v>46273.708333333343</v>
      </c>
      <c r="C1269">
        <f>'TI102'!C1266</f>
        <v>11707531</v>
      </c>
      <c r="D1269">
        <f>'TI102'!J1266</f>
        <v>2</v>
      </c>
      <c r="E1269">
        <f>'TI102'!Q1266</f>
        <v>18</v>
      </c>
      <c r="F1269" t="str">
        <f t="shared" si="114"/>
        <v>60048</v>
      </c>
      <c r="G1269">
        <f t="shared" si="115"/>
        <v>153</v>
      </c>
      <c r="H1269" t="str">
        <f t="shared" si="116"/>
        <v>SH0908-1034</v>
      </c>
      <c r="I1269" t="str">
        <f t="shared" si="117"/>
        <v>SH0908-1034</v>
      </c>
      <c r="J1269" s="34">
        <f t="shared" si="118"/>
        <v>72686</v>
      </c>
      <c r="K1269" t="str">
        <f t="shared" si="119"/>
        <v>SH0908-1034</v>
      </c>
    </row>
    <row r="1270" spans="1:11" ht="15" customHeight="1" x14ac:dyDescent="0.35">
      <c r="A1270">
        <f>'TI102'!A1267</f>
        <v>4</v>
      </c>
      <c r="B1270" s="26">
        <f>'TI102'!B1267</f>
        <v>46273.708333333343</v>
      </c>
      <c r="C1270">
        <f>'TI102'!C1267</f>
        <v>11707532</v>
      </c>
      <c r="D1270">
        <f>'TI102'!J1267</f>
        <v>2</v>
      </c>
      <c r="E1270">
        <f>'TI102'!Q1267</f>
        <v>11</v>
      </c>
      <c r="F1270" t="str">
        <f t="shared" si="114"/>
        <v>60048</v>
      </c>
      <c r="G1270">
        <f t="shared" si="115"/>
        <v>153</v>
      </c>
      <c r="H1270" t="str">
        <f t="shared" si="116"/>
        <v>SH0908-1034</v>
      </c>
      <c r="I1270" t="str">
        <f t="shared" si="117"/>
        <v>SH0908-1034</v>
      </c>
      <c r="J1270" s="34">
        <f t="shared" si="118"/>
        <v>72686</v>
      </c>
      <c r="K1270" t="str">
        <f t="shared" si="119"/>
        <v>SH0908-1034</v>
      </c>
    </row>
    <row r="1271" spans="1:11" ht="15" customHeight="1" x14ac:dyDescent="0.35">
      <c r="A1271">
        <f>'TI102'!A1268</f>
        <v>4</v>
      </c>
      <c r="B1271" s="26">
        <f>'TI102'!B1268</f>
        <v>46273.708333333343</v>
      </c>
      <c r="C1271">
        <f>'TI102'!C1268</f>
        <v>11707546</v>
      </c>
      <c r="D1271">
        <f>'TI102'!J1268</f>
        <v>1</v>
      </c>
      <c r="E1271">
        <f>'TI102'!Q1268</f>
        <v>1</v>
      </c>
      <c r="F1271" t="str">
        <f t="shared" si="114"/>
        <v>59642</v>
      </c>
      <c r="G1271">
        <f t="shared" si="115"/>
        <v>211</v>
      </c>
      <c r="H1271" t="str">
        <f t="shared" si="116"/>
        <v>SH0908-1042</v>
      </c>
      <c r="I1271" t="str">
        <f t="shared" si="117"/>
        <v>SH0908-1042</v>
      </c>
      <c r="J1271" s="34">
        <f t="shared" si="118"/>
        <v>72686</v>
      </c>
      <c r="K1271" t="str">
        <f t="shared" si="119"/>
        <v>SH0908-1042</v>
      </c>
    </row>
    <row r="1272" spans="1:11" ht="15" customHeight="1" x14ac:dyDescent="0.35">
      <c r="A1272">
        <f>'TI102'!A1269</f>
        <v>4</v>
      </c>
      <c r="B1272" s="26">
        <f>'TI102'!B1269</f>
        <v>46273.708333333343</v>
      </c>
      <c r="C1272">
        <f>'TI102'!C1269</f>
        <v>11707547</v>
      </c>
      <c r="D1272">
        <f>'TI102'!J1269</f>
        <v>1</v>
      </c>
      <c r="E1272">
        <f>'TI102'!Q1269</f>
        <v>1</v>
      </c>
      <c r="F1272" t="str">
        <f t="shared" si="114"/>
        <v>59642</v>
      </c>
      <c r="G1272">
        <f t="shared" si="115"/>
        <v>211</v>
      </c>
      <c r="H1272" t="str">
        <f t="shared" si="116"/>
        <v>SH0908-1042</v>
      </c>
      <c r="I1272" t="str">
        <f t="shared" si="117"/>
        <v>SH0908-1042</v>
      </c>
      <c r="J1272" s="34">
        <f t="shared" si="118"/>
        <v>72686</v>
      </c>
      <c r="K1272" t="str">
        <f t="shared" si="119"/>
        <v>SH0908-1042</v>
      </c>
    </row>
    <row r="1273" spans="1:11" ht="15" customHeight="1" x14ac:dyDescent="0.35">
      <c r="A1273">
        <f>'TI102'!A1270</f>
        <v>4</v>
      </c>
      <c r="B1273" s="26">
        <f>'TI102'!B1270</f>
        <v>46273.708333333343</v>
      </c>
      <c r="C1273">
        <f>'TI102'!C1270</f>
        <v>11707548</v>
      </c>
      <c r="D1273">
        <f>'TI102'!J1270</f>
        <v>1</v>
      </c>
      <c r="E1273">
        <f>'TI102'!Q1270</f>
        <v>1</v>
      </c>
      <c r="F1273" t="str">
        <f t="shared" si="114"/>
        <v>59642</v>
      </c>
      <c r="G1273">
        <f t="shared" si="115"/>
        <v>211</v>
      </c>
      <c r="H1273" t="str">
        <f t="shared" si="116"/>
        <v>SH0908-1042</v>
      </c>
      <c r="I1273" t="str">
        <f t="shared" si="117"/>
        <v>SH0908-1042</v>
      </c>
      <c r="J1273" s="34">
        <f t="shared" si="118"/>
        <v>72686</v>
      </c>
      <c r="K1273" t="str">
        <f t="shared" si="119"/>
        <v>SH0908-1042</v>
      </c>
    </row>
    <row r="1274" spans="1:11" ht="15" customHeight="1" x14ac:dyDescent="0.35">
      <c r="A1274">
        <f>'TI102'!A1271</f>
        <v>4</v>
      </c>
      <c r="B1274" s="26">
        <f>'TI102'!B1271</f>
        <v>46273.708333333343</v>
      </c>
      <c r="C1274">
        <f>'TI102'!C1271</f>
        <v>11707549</v>
      </c>
      <c r="D1274">
        <f>'TI102'!J1271</f>
        <v>1</v>
      </c>
      <c r="E1274">
        <f>'TI102'!Q1271</f>
        <v>1</v>
      </c>
      <c r="F1274" t="str">
        <f t="shared" si="114"/>
        <v>59642</v>
      </c>
      <c r="G1274">
        <f t="shared" si="115"/>
        <v>211</v>
      </c>
      <c r="H1274" t="str">
        <f t="shared" si="116"/>
        <v>SH0908-1042</v>
      </c>
      <c r="I1274" t="str">
        <f t="shared" si="117"/>
        <v>SH0908-1042</v>
      </c>
      <c r="J1274" s="34">
        <f t="shared" si="118"/>
        <v>72686</v>
      </c>
      <c r="K1274" t="str">
        <f t="shared" si="119"/>
        <v>SH0908-1042</v>
      </c>
    </row>
    <row r="1275" spans="1:11" ht="15" customHeight="1" x14ac:dyDescent="0.35">
      <c r="A1275">
        <f>'TI102'!A1272</f>
        <v>4</v>
      </c>
      <c r="B1275" s="26">
        <f>'TI102'!B1272</f>
        <v>46273.708333333343</v>
      </c>
      <c r="C1275">
        <f>'TI102'!C1272</f>
        <v>11707550</v>
      </c>
      <c r="D1275">
        <f>'TI102'!J1272</f>
        <v>1</v>
      </c>
      <c r="E1275">
        <f>'TI102'!Q1272</f>
        <v>1</v>
      </c>
      <c r="F1275" t="str">
        <f t="shared" si="114"/>
        <v>59642</v>
      </c>
      <c r="G1275">
        <f t="shared" si="115"/>
        <v>211</v>
      </c>
      <c r="H1275" t="str">
        <f t="shared" si="116"/>
        <v>SH0908-1042</v>
      </c>
      <c r="I1275" t="str">
        <f t="shared" si="117"/>
        <v>SH0908-1042</v>
      </c>
      <c r="J1275" s="34">
        <f t="shared" si="118"/>
        <v>72686</v>
      </c>
      <c r="K1275" t="str">
        <f t="shared" si="119"/>
        <v>SH0908-1042</v>
      </c>
    </row>
    <row r="1276" spans="1:11" ht="15" customHeight="1" x14ac:dyDescent="0.35">
      <c r="A1276">
        <f>'TI102'!A1273</f>
        <v>4</v>
      </c>
      <c r="B1276" s="26">
        <f>'TI102'!B1273</f>
        <v>46273.708333333343</v>
      </c>
      <c r="C1276">
        <f>'TI102'!C1273</f>
        <v>11707551</v>
      </c>
      <c r="D1276">
        <f>'TI102'!J1273</f>
        <v>1</v>
      </c>
      <c r="E1276">
        <f>'TI102'!Q1273</f>
        <v>1</v>
      </c>
      <c r="F1276" t="str">
        <f t="shared" si="114"/>
        <v>59642</v>
      </c>
      <c r="G1276">
        <f t="shared" si="115"/>
        <v>211</v>
      </c>
      <c r="H1276" t="str">
        <f t="shared" si="116"/>
        <v>SH0908-1042</v>
      </c>
      <c r="I1276" t="str">
        <f t="shared" si="117"/>
        <v>SH0908-1042</v>
      </c>
      <c r="J1276" s="34">
        <f t="shared" si="118"/>
        <v>72686</v>
      </c>
      <c r="K1276" t="str">
        <f t="shared" si="119"/>
        <v>SH0908-1042</v>
      </c>
    </row>
    <row r="1277" spans="1:11" ht="15" customHeight="1" x14ac:dyDescent="0.35">
      <c r="A1277">
        <f>'TI102'!A1274</f>
        <v>4</v>
      </c>
      <c r="B1277" s="26">
        <f>'TI102'!B1274</f>
        <v>46273.708333333343</v>
      </c>
      <c r="C1277">
        <f>'TI102'!C1274</f>
        <v>11707552</v>
      </c>
      <c r="D1277">
        <f>'TI102'!J1274</f>
        <v>1</v>
      </c>
      <c r="E1277">
        <f>'TI102'!Q1274</f>
        <v>1</v>
      </c>
      <c r="F1277" t="str">
        <f t="shared" si="114"/>
        <v>59642</v>
      </c>
      <c r="G1277">
        <f t="shared" si="115"/>
        <v>211</v>
      </c>
      <c r="H1277" t="str">
        <f t="shared" si="116"/>
        <v>SH0908-1042</v>
      </c>
      <c r="I1277" t="str">
        <f t="shared" si="117"/>
        <v>SH0908-1042</v>
      </c>
      <c r="J1277" s="34">
        <f t="shared" si="118"/>
        <v>72686</v>
      </c>
      <c r="K1277" t="str">
        <f t="shared" si="119"/>
        <v>SH0908-1042</v>
      </c>
    </row>
    <row r="1278" spans="1:11" ht="15" customHeight="1" x14ac:dyDescent="0.35">
      <c r="A1278">
        <f>'TI102'!A1275</f>
        <v>4</v>
      </c>
      <c r="B1278" s="26">
        <f>'TI102'!B1275</f>
        <v>46273.708333333343</v>
      </c>
      <c r="C1278">
        <f>'TI102'!C1275</f>
        <v>11707553</v>
      </c>
      <c r="D1278">
        <f>'TI102'!J1275</f>
        <v>1</v>
      </c>
      <c r="E1278">
        <f>'TI102'!Q1275</f>
        <v>2</v>
      </c>
      <c r="F1278" t="str">
        <f t="shared" si="114"/>
        <v>59642</v>
      </c>
      <c r="G1278">
        <f t="shared" si="115"/>
        <v>211</v>
      </c>
      <c r="H1278" t="str">
        <f t="shared" si="116"/>
        <v>SH0908-1042</v>
      </c>
      <c r="I1278" t="str">
        <f t="shared" si="117"/>
        <v>SH0908-1042</v>
      </c>
      <c r="J1278" s="34">
        <f t="shared" si="118"/>
        <v>72686</v>
      </c>
      <c r="K1278" t="str">
        <f t="shared" si="119"/>
        <v>SH0908-1042</v>
      </c>
    </row>
    <row r="1279" spans="1:11" ht="15" customHeight="1" x14ac:dyDescent="0.35">
      <c r="A1279">
        <f>'TI102'!A1276</f>
        <v>4</v>
      </c>
      <c r="B1279" s="26">
        <f>'TI102'!B1276</f>
        <v>46273.708333333343</v>
      </c>
      <c r="C1279">
        <f>'TI102'!C1276</f>
        <v>11707554</v>
      </c>
      <c r="D1279">
        <f>'TI102'!J1276</f>
        <v>1</v>
      </c>
      <c r="E1279">
        <f>'TI102'!Q1276</f>
        <v>2</v>
      </c>
      <c r="F1279" t="str">
        <f t="shared" si="114"/>
        <v>59642</v>
      </c>
      <c r="G1279">
        <f t="shared" si="115"/>
        <v>211</v>
      </c>
      <c r="H1279" t="str">
        <f t="shared" si="116"/>
        <v>SH0908-1042</v>
      </c>
      <c r="I1279" t="str">
        <f t="shared" si="117"/>
        <v>SH0908-1042</v>
      </c>
      <c r="J1279" s="34">
        <f t="shared" si="118"/>
        <v>72686</v>
      </c>
      <c r="K1279" t="str">
        <f t="shared" si="119"/>
        <v>SH0908-1042</v>
      </c>
    </row>
    <row r="1280" spans="1:11" ht="15" customHeight="1" x14ac:dyDescent="0.35">
      <c r="A1280">
        <f>'TI102'!A1277</f>
        <v>4</v>
      </c>
      <c r="B1280" s="26">
        <f>'TI102'!B1277</f>
        <v>46273.708333333343</v>
      </c>
      <c r="C1280">
        <f>'TI102'!C1277</f>
        <v>11707555</v>
      </c>
      <c r="D1280">
        <f>'TI102'!J1277</f>
        <v>1</v>
      </c>
      <c r="E1280">
        <f>'TI102'!Q1277</f>
        <v>1</v>
      </c>
      <c r="F1280" t="str">
        <f t="shared" si="114"/>
        <v>59642</v>
      </c>
      <c r="G1280">
        <f t="shared" si="115"/>
        <v>211</v>
      </c>
      <c r="H1280" t="str">
        <f t="shared" si="116"/>
        <v>SH0908-1042</v>
      </c>
      <c r="I1280" t="str">
        <f t="shared" si="117"/>
        <v>SH0908-1042</v>
      </c>
      <c r="J1280" s="34">
        <f t="shared" si="118"/>
        <v>72686</v>
      </c>
      <c r="K1280" t="str">
        <f t="shared" si="119"/>
        <v>SH0908-1042</v>
      </c>
    </row>
    <row r="1281" spans="1:11" ht="15" customHeight="1" x14ac:dyDescent="0.35">
      <c r="A1281">
        <f>'TI102'!A1278</f>
        <v>4</v>
      </c>
      <c r="B1281" s="26">
        <f>'TI102'!B1278</f>
        <v>46273.708333333343</v>
      </c>
      <c r="C1281">
        <f>'TI102'!C1278</f>
        <v>11707556</v>
      </c>
      <c r="D1281">
        <f>'TI102'!J1278</f>
        <v>1</v>
      </c>
      <c r="E1281">
        <f>'TI102'!Q1278</f>
        <v>1</v>
      </c>
      <c r="F1281" t="str">
        <f t="shared" si="114"/>
        <v>59642</v>
      </c>
      <c r="G1281">
        <f t="shared" si="115"/>
        <v>211</v>
      </c>
      <c r="H1281" t="str">
        <f t="shared" si="116"/>
        <v>SH0908-1042</v>
      </c>
      <c r="I1281" t="str">
        <f t="shared" si="117"/>
        <v>SH0908-1042</v>
      </c>
      <c r="J1281" s="34">
        <f t="shared" si="118"/>
        <v>72686</v>
      </c>
      <c r="K1281" t="str">
        <f t="shared" si="119"/>
        <v>SH0908-1042</v>
      </c>
    </row>
    <row r="1282" spans="1:11" ht="15" customHeight="1" x14ac:dyDescent="0.35">
      <c r="A1282">
        <f>'TI102'!A1279</f>
        <v>4</v>
      </c>
      <c r="B1282" s="26">
        <f>'TI102'!B1279</f>
        <v>46273.708333333343</v>
      </c>
      <c r="C1282">
        <f>'TI102'!C1279</f>
        <v>11707557</v>
      </c>
      <c r="D1282">
        <f>'TI102'!J1279</f>
        <v>1</v>
      </c>
      <c r="E1282">
        <f>'TI102'!Q1279</f>
        <v>1</v>
      </c>
      <c r="F1282" t="str">
        <f t="shared" si="114"/>
        <v>59642</v>
      </c>
      <c r="G1282">
        <f t="shared" si="115"/>
        <v>211</v>
      </c>
      <c r="H1282" t="str">
        <f t="shared" si="116"/>
        <v>SH0908-1042</v>
      </c>
      <c r="I1282" t="str">
        <f t="shared" si="117"/>
        <v>SH0908-1042</v>
      </c>
      <c r="J1282" s="34">
        <f t="shared" si="118"/>
        <v>72686</v>
      </c>
      <c r="K1282" t="str">
        <f t="shared" si="119"/>
        <v>SH0908-1042</v>
      </c>
    </row>
    <row r="1283" spans="1:11" ht="15" customHeight="1" x14ac:dyDescent="0.35">
      <c r="A1283">
        <f>'TI102'!A1280</f>
        <v>4</v>
      </c>
      <c r="B1283" s="26">
        <f>'TI102'!B1280</f>
        <v>46273.708333333343</v>
      </c>
      <c r="C1283">
        <f>'TI102'!C1280</f>
        <v>11707558</v>
      </c>
      <c r="D1283">
        <f>'TI102'!J1280</f>
        <v>2</v>
      </c>
      <c r="E1283">
        <f>'TI102'!Q1280</f>
        <v>1</v>
      </c>
      <c r="F1283" t="str">
        <f t="shared" si="114"/>
        <v>59642</v>
      </c>
      <c r="G1283">
        <f t="shared" si="115"/>
        <v>211</v>
      </c>
      <c r="H1283" t="str">
        <f t="shared" si="116"/>
        <v>SH0908-1042</v>
      </c>
      <c r="I1283" t="str">
        <f t="shared" si="117"/>
        <v>SH0908-1042</v>
      </c>
      <c r="J1283" s="34">
        <f t="shared" si="118"/>
        <v>72686</v>
      </c>
      <c r="K1283" t="str">
        <f t="shared" si="119"/>
        <v>SH0908-1042</v>
      </c>
    </row>
    <row r="1284" spans="1:11" ht="15" customHeight="1" x14ac:dyDescent="0.35">
      <c r="A1284">
        <f>'TI102'!A1281</f>
        <v>4</v>
      </c>
      <c r="B1284" s="26">
        <f>'TI102'!B1281</f>
        <v>46273.708333333343</v>
      </c>
      <c r="C1284">
        <f>'TI102'!C1281</f>
        <v>11707559</v>
      </c>
      <c r="D1284">
        <f>'TI102'!J1281</f>
        <v>2</v>
      </c>
      <c r="E1284">
        <f>'TI102'!Q1281</f>
        <v>4</v>
      </c>
      <c r="F1284" t="str">
        <f t="shared" si="114"/>
        <v>59649</v>
      </c>
      <c r="G1284">
        <f t="shared" si="115"/>
        <v>221</v>
      </c>
      <c r="H1284" t="str">
        <f t="shared" si="116"/>
        <v>SH0908-1042</v>
      </c>
      <c r="I1284" t="str">
        <f t="shared" si="117"/>
        <v>SH0908-1042</v>
      </c>
      <c r="J1284" s="34">
        <f t="shared" si="118"/>
        <v>72686</v>
      </c>
      <c r="K1284" t="str">
        <f t="shared" si="119"/>
        <v>SH0908-1042</v>
      </c>
    </row>
    <row r="1285" spans="1:11" ht="15" customHeight="1" x14ac:dyDescent="0.35">
      <c r="A1285">
        <f>'TI102'!A1282</f>
        <v>4</v>
      </c>
      <c r="B1285" s="26">
        <f>'TI102'!B1282</f>
        <v>46273.708333333343</v>
      </c>
      <c r="C1285">
        <f>'TI102'!C1282</f>
        <v>11707560</v>
      </c>
      <c r="D1285">
        <f>'TI102'!J1282</f>
        <v>1</v>
      </c>
      <c r="E1285">
        <f>'TI102'!Q1282</f>
        <v>3</v>
      </c>
      <c r="F1285" t="str">
        <f t="shared" si="114"/>
        <v>59836</v>
      </c>
      <c r="G1285">
        <f t="shared" si="115"/>
        <v>222</v>
      </c>
      <c r="H1285" t="str">
        <f t="shared" si="116"/>
        <v>SH0908-1042</v>
      </c>
      <c r="I1285" t="str">
        <f t="shared" si="117"/>
        <v>SH0908-1042</v>
      </c>
      <c r="J1285" s="34">
        <f t="shared" si="118"/>
        <v>72686</v>
      </c>
      <c r="K1285" t="str">
        <f t="shared" si="119"/>
        <v>SH0908-1042</v>
      </c>
    </row>
    <row r="1286" spans="1:11" ht="15" customHeight="1" x14ac:dyDescent="0.35">
      <c r="A1286">
        <f>'TI102'!A1283</f>
        <v>4</v>
      </c>
      <c r="B1286" s="26">
        <f>'TI102'!B1283</f>
        <v>46273.708333333343</v>
      </c>
      <c r="C1286">
        <f>'TI102'!C1283</f>
        <v>11707561</v>
      </c>
      <c r="D1286">
        <f>'TI102'!J1283</f>
        <v>1</v>
      </c>
      <c r="E1286">
        <f>'TI102'!Q1283</f>
        <v>1</v>
      </c>
      <c r="F1286" t="str">
        <f t="shared" ref="F1286:F1349" si="120">INDEX(OM_ORDER,MATCH(C1286,OM_TID,0))</f>
        <v>60006</v>
      </c>
      <c r="G1286">
        <f t="shared" ref="G1286:G1349" si="121">MATCH(F1286,OR_ID,0)</f>
        <v>217</v>
      </c>
      <c r="H1286" t="str">
        <f t="shared" ref="H1286:H1349" si="122">INDEX(OR_ORIG,G1286)</f>
        <v>SH0908-1042</v>
      </c>
      <c r="I1286" t="str">
        <f t="shared" ref="I1286:I1349" si="123">INDEX(OR_SHIP,G1286)</f>
        <v>SH0908-1042</v>
      </c>
      <c r="J1286" s="34">
        <f t="shared" ref="J1286:J1349" si="124">IF(INDEX(OR_MOVED,G1286)="",DATE(2099,1,1),INDEX(OR_MOVED,G1286))</f>
        <v>72686</v>
      </c>
      <c r="K1286" t="str">
        <f t="shared" ref="K1286:K1349" si="125">IF(B1286&gt;=J1286,I1286,H1286)</f>
        <v>SH0908-1042</v>
      </c>
    </row>
    <row r="1287" spans="1:11" ht="15" customHeight="1" x14ac:dyDescent="0.35">
      <c r="A1287">
        <f>'TI102'!A1284</f>
        <v>4</v>
      </c>
      <c r="B1287" s="26">
        <f>'TI102'!B1284</f>
        <v>46273.708333333343</v>
      </c>
      <c r="C1287">
        <f>'TI102'!C1284</f>
        <v>11707562</v>
      </c>
      <c r="D1287">
        <f>'TI102'!J1284</f>
        <v>1</v>
      </c>
      <c r="E1287">
        <f>'TI102'!Q1284</f>
        <v>1</v>
      </c>
      <c r="F1287" t="str">
        <f t="shared" si="120"/>
        <v>60006</v>
      </c>
      <c r="G1287">
        <f t="shared" si="121"/>
        <v>217</v>
      </c>
      <c r="H1287" t="str">
        <f t="shared" si="122"/>
        <v>SH0908-1042</v>
      </c>
      <c r="I1287" t="str">
        <f t="shared" si="123"/>
        <v>SH0908-1042</v>
      </c>
      <c r="J1287" s="34">
        <f t="shared" si="124"/>
        <v>72686</v>
      </c>
      <c r="K1287" t="str">
        <f t="shared" si="125"/>
        <v>SH0908-1042</v>
      </c>
    </row>
    <row r="1288" spans="1:11" ht="15" customHeight="1" x14ac:dyDescent="0.35">
      <c r="A1288">
        <f>'TI102'!A1285</f>
        <v>4</v>
      </c>
      <c r="B1288" s="26">
        <f>'TI102'!B1285</f>
        <v>46273.708333333343</v>
      </c>
      <c r="C1288">
        <f>'TI102'!C1285</f>
        <v>11707563</v>
      </c>
      <c r="D1288">
        <f>'TI102'!J1285</f>
        <v>1</v>
      </c>
      <c r="E1288">
        <f>'TI102'!Q1285</f>
        <v>1</v>
      </c>
      <c r="F1288" t="str">
        <f t="shared" si="120"/>
        <v>60006</v>
      </c>
      <c r="G1288">
        <f t="shared" si="121"/>
        <v>217</v>
      </c>
      <c r="H1288" t="str">
        <f t="shared" si="122"/>
        <v>SH0908-1042</v>
      </c>
      <c r="I1288" t="str">
        <f t="shared" si="123"/>
        <v>SH0908-1042</v>
      </c>
      <c r="J1288" s="34">
        <f t="shared" si="124"/>
        <v>72686</v>
      </c>
      <c r="K1288" t="str">
        <f t="shared" si="125"/>
        <v>SH0908-1042</v>
      </c>
    </row>
    <row r="1289" spans="1:11" ht="15" customHeight="1" x14ac:dyDescent="0.35">
      <c r="A1289">
        <f>'TI102'!A1286</f>
        <v>4</v>
      </c>
      <c r="B1289" s="26">
        <f>'TI102'!B1286</f>
        <v>46273.708333333343</v>
      </c>
      <c r="C1289">
        <f>'TI102'!C1286</f>
        <v>11707564</v>
      </c>
      <c r="D1289">
        <f>'TI102'!J1286</f>
        <v>1</v>
      </c>
      <c r="E1289">
        <f>'TI102'!Q1286</f>
        <v>1</v>
      </c>
      <c r="F1289" t="str">
        <f t="shared" si="120"/>
        <v>60006</v>
      </c>
      <c r="G1289">
        <f t="shared" si="121"/>
        <v>217</v>
      </c>
      <c r="H1289" t="str">
        <f t="shared" si="122"/>
        <v>SH0908-1042</v>
      </c>
      <c r="I1289" t="str">
        <f t="shared" si="123"/>
        <v>SH0908-1042</v>
      </c>
      <c r="J1289" s="34">
        <f t="shared" si="124"/>
        <v>72686</v>
      </c>
      <c r="K1289" t="str">
        <f t="shared" si="125"/>
        <v>SH0908-1042</v>
      </c>
    </row>
    <row r="1290" spans="1:11" ht="15" customHeight="1" x14ac:dyDescent="0.35">
      <c r="A1290">
        <f>'TI102'!A1287</f>
        <v>4</v>
      </c>
      <c r="B1290" s="26">
        <f>'TI102'!B1287</f>
        <v>46273.708333333343</v>
      </c>
      <c r="C1290">
        <f>'TI102'!C1287</f>
        <v>11707565</v>
      </c>
      <c r="D1290">
        <f>'TI102'!J1287</f>
        <v>1</v>
      </c>
      <c r="E1290">
        <f>'TI102'!Q1287</f>
        <v>1</v>
      </c>
      <c r="F1290" t="str">
        <f t="shared" si="120"/>
        <v>60006</v>
      </c>
      <c r="G1290">
        <f t="shared" si="121"/>
        <v>217</v>
      </c>
      <c r="H1290" t="str">
        <f t="shared" si="122"/>
        <v>SH0908-1042</v>
      </c>
      <c r="I1290" t="str">
        <f t="shared" si="123"/>
        <v>SH0908-1042</v>
      </c>
      <c r="J1290" s="34">
        <f t="shared" si="124"/>
        <v>72686</v>
      </c>
      <c r="K1290" t="str">
        <f t="shared" si="125"/>
        <v>SH0908-1042</v>
      </c>
    </row>
    <row r="1291" spans="1:11" ht="15" customHeight="1" x14ac:dyDescent="0.35">
      <c r="A1291">
        <f>'TI102'!A1288</f>
        <v>4</v>
      </c>
      <c r="B1291" s="26">
        <f>'TI102'!B1288</f>
        <v>46273.708333333343</v>
      </c>
      <c r="C1291">
        <f>'TI102'!C1288</f>
        <v>11707566</v>
      </c>
      <c r="D1291">
        <f>'TI102'!J1288</f>
        <v>1</v>
      </c>
      <c r="E1291">
        <f>'TI102'!Q1288</f>
        <v>3</v>
      </c>
      <c r="F1291" t="str">
        <f t="shared" si="120"/>
        <v>60006</v>
      </c>
      <c r="G1291">
        <f t="shared" si="121"/>
        <v>217</v>
      </c>
      <c r="H1291" t="str">
        <f t="shared" si="122"/>
        <v>SH0908-1042</v>
      </c>
      <c r="I1291" t="str">
        <f t="shared" si="123"/>
        <v>SH0908-1042</v>
      </c>
      <c r="J1291" s="34">
        <f t="shared" si="124"/>
        <v>72686</v>
      </c>
      <c r="K1291" t="str">
        <f t="shared" si="125"/>
        <v>SH0908-1042</v>
      </c>
    </row>
    <row r="1292" spans="1:11" ht="15" customHeight="1" x14ac:dyDescent="0.35">
      <c r="A1292">
        <f>'TI102'!A1289</f>
        <v>4</v>
      </c>
      <c r="B1292" s="26">
        <f>'TI102'!B1289</f>
        <v>46273.708333333343</v>
      </c>
      <c r="C1292">
        <f>'TI102'!C1289</f>
        <v>11707567</v>
      </c>
      <c r="D1292">
        <f>'TI102'!J1289</f>
        <v>1</v>
      </c>
      <c r="E1292">
        <f>'TI102'!Q1289</f>
        <v>12</v>
      </c>
      <c r="F1292" t="str">
        <f t="shared" si="120"/>
        <v>60088</v>
      </c>
      <c r="G1292">
        <f t="shared" si="121"/>
        <v>223</v>
      </c>
      <c r="H1292" t="str">
        <f t="shared" si="122"/>
        <v>SH0908-1042</v>
      </c>
      <c r="I1292" t="str">
        <f t="shared" si="123"/>
        <v>SH0908-1042</v>
      </c>
      <c r="J1292" s="34">
        <f t="shared" si="124"/>
        <v>72686</v>
      </c>
      <c r="K1292" t="str">
        <f t="shared" si="125"/>
        <v>SH0908-1042</v>
      </c>
    </row>
    <row r="1293" spans="1:11" ht="15" customHeight="1" x14ac:dyDescent="0.35">
      <c r="A1293">
        <f>'TI102'!A1290</f>
        <v>4</v>
      </c>
      <c r="B1293" s="26">
        <f>'TI102'!B1290</f>
        <v>46273.708333333343</v>
      </c>
      <c r="C1293">
        <f>'TI102'!C1290</f>
        <v>11707568</v>
      </c>
      <c r="D1293">
        <f>'TI102'!J1290</f>
        <v>1</v>
      </c>
      <c r="E1293">
        <f>'TI102'!Q1290</f>
        <v>1</v>
      </c>
      <c r="F1293" t="str">
        <f t="shared" si="120"/>
        <v>60088</v>
      </c>
      <c r="G1293">
        <f t="shared" si="121"/>
        <v>223</v>
      </c>
      <c r="H1293" t="str">
        <f t="shared" si="122"/>
        <v>SH0908-1042</v>
      </c>
      <c r="I1293" t="str">
        <f t="shared" si="123"/>
        <v>SH0908-1042</v>
      </c>
      <c r="J1293" s="34">
        <f t="shared" si="124"/>
        <v>72686</v>
      </c>
      <c r="K1293" t="str">
        <f t="shared" si="125"/>
        <v>SH0908-1042</v>
      </c>
    </row>
    <row r="1294" spans="1:11" ht="15" customHeight="1" x14ac:dyDescent="0.35">
      <c r="A1294">
        <f>'TI102'!A1291</f>
        <v>4</v>
      </c>
      <c r="B1294" s="26">
        <f>'TI102'!B1291</f>
        <v>46273.708333333343</v>
      </c>
      <c r="C1294">
        <f>'TI102'!C1291</f>
        <v>11707569</v>
      </c>
      <c r="D1294">
        <f>'TI102'!J1291</f>
        <v>1</v>
      </c>
      <c r="E1294">
        <f>'TI102'!Q1291</f>
        <v>1</v>
      </c>
      <c r="F1294" t="str">
        <f t="shared" si="120"/>
        <v>60088</v>
      </c>
      <c r="G1294">
        <f t="shared" si="121"/>
        <v>223</v>
      </c>
      <c r="H1294" t="str">
        <f t="shared" si="122"/>
        <v>SH0908-1042</v>
      </c>
      <c r="I1294" t="str">
        <f t="shared" si="123"/>
        <v>SH0908-1042</v>
      </c>
      <c r="J1294" s="34">
        <f t="shared" si="124"/>
        <v>72686</v>
      </c>
      <c r="K1294" t="str">
        <f t="shared" si="125"/>
        <v>SH0908-1042</v>
      </c>
    </row>
    <row r="1295" spans="1:11" ht="15" customHeight="1" x14ac:dyDescent="0.35">
      <c r="A1295">
        <f>'TI102'!A1292</f>
        <v>4</v>
      </c>
      <c r="B1295" s="26">
        <f>'TI102'!B1292</f>
        <v>46273.708333333343</v>
      </c>
      <c r="C1295">
        <f>'TI102'!C1292</f>
        <v>11707570</v>
      </c>
      <c r="D1295">
        <f>'TI102'!J1292</f>
        <v>1</v>
      </c>
      <c r="E1295">
        <f>'TI102'!Q1292</f>
        <v>4</v>
      </c>
      <c r="F1295" t="str">
        <f t="shared" si="120"/>
        <v>60103</v>
      </c>
      <c r="G1295">
        <f t="shared" si="121"/>
        <v>219</v>
      </c>
      <c r="H1295" t="str">
        <f t="shared" si="122"/>
        <v>SH0908-1042</v>
      </c>
      <c r="I1295" t="str">
        <f t="shared" si="123"/>
        <v>SH0908-1042</v>
      </c>
      <c r="J1295" s="34">
        <f t="shared" si="124"/>
        <v>72686</v>
      </c>
      <c r="K1295" t="str">
        <f t="shared" si="125"/>
        <v>SH0908-1042</v>
      </c>
    </row>
    <row r="1296" spans="1:11" ht="15" customHeight="1" x14ac:dyDescent="0.35">
      <c r="A1296">
        <f>'TI102'!A1293</f>
        <v>4</v>
      </c>
      <c r="B1296" s="26">
        <f>'TI102'!B1293</f>
        <v>46273.708333333343</v>
      </c>
      <c r="C1296">
        <f>'TI102'!C1293</f>
        <v>11707571</v>
      </c>
      <c r="D1296">
        <f>'TI102'!J1293</f>
        <v>1</v>
      </c>
      <c r="E1296">
        <f>'TI102'!Q1293</f>
        <v>1</v>
      </c>
      <c r="F1296" t="str">
        <f t="shared" si="120"/>
        <v>60103</v>
      </c>
      <c r="G1296">
        <f t="shared" si="121"/>
        <v>219</v>
      </c>
      <c r="H1296" t="str">
        <f t="shared" si="122"/>
        <v>SH0908-1042</v>
      </c>
      <c r="I1296" t="str">
        <f t="shared" si="123"/>
        <v>SH0908-1042</v>
      </c>
      <c r="J1296" s="34">
        <f t="shared" si="124"/>
        <v>72686</v>
      </c>
      <c r="K1296" t="str">
        <f t="shared" si="125"/>
        <v>SH0908-1042</v>
      </c>
    </row>
    <row r="1297" spans="1:11" ht="15" customHeight="1" x14ac:dyDescent="0.35">
      <c r="A1297">
        <f>'TI102'!A1294</f>
        <v>4</v>
      </c>
      <c r="B1297" s="26">
        <f>'TI102'!B1294</f>
        <v>46273.708333333343</v>
      </c>
      <c r="C1297">
        <f>'TI102'!C1294</f>
        <v>11707572</v>
      </c>
      <c r="D1297">
        <f>'TI102'!J1294</f>
        <v>1</v>
      </c>
      <c r="E1297">
        <f>'TI102'!Q1294</f>
        <v>1</v>
      </c>
      <c r="F1297" t="str">
        <f t="shared" si="120"/>
        <v>60103</v>
      </c>
      <c r="G1297">
        <f t="shared" si="121"/>
        <v>219</v>
      </c>
      <c r="H1297" t="str">
        <f t="shared" si="122"/>
        <v>SH0908-1042</v>
      </c>
      <c r="I1297" t="str">
        <f t="shared" si="123"/>
        <v>SH0908-1042</v>
      </c>
      <c r="J1297" s="34">
        <f t="shared" si="124"/>
        <v>72686</v>
      </c>
      <c r="K1297" t="str">
        <f t="shared" si="125"/>
        <v>SH0908-1042</v>
      </c>
    </row>
    <row r="1298" spans="1:11" ht="15" customHeight="1" x14ac:dyDescent="0.35">
      <c r="A1298">
        <f>'TI102'!A1295</f>
        <v>4</v>
      </c>
      <c r="B1298" s="26">
        <f>'TI102'!B1295</f>
        <v>46273.708333333343</v>
      </c>
      <c r="C1298">
        <f>'TI102'!C1295</f>
        <v>11707573</v>
      </c>
      <c r="D1298">
        <f>'TI102'!J1295</f>
        <v>1</v>
      </c>
      <c r="E1298">
        <f>'TI102'!Q1295</f>
        <v>2</v>
      </c>
      <c r="F1298" t="str">
        <f t="shared" si="120"/>
        <v>60103</v>
      </c>
      <c r="G1298">
        <f t="shared" si="121"/>
        <v>219</v>
      </c>
      <c r="H1298" t="str">
        <f t="shared" si="122"/>
        <v>SH0908-1042</v>
      </c>
      <c r="I1298" t="str">
        <f t="shared" si="123"/>
        <v>SH0908-1042</v>
      </c>
      <c r="J1298" s="34">
        <f t="shared" si="124"/>
        <v>72686</v>
      </c>
      <c r="K1298" t="str">
        <f t="shared" si="125"/>
        <v>SH0908-1042</v>
      </c>
    </row>
    <row r="1299" spans="1:11" ht="15" customHeight="1" x14ac:dyDescent="0.35">
      <c r="A1299">
        <f>'TI102'!A1296</f>
        <v>4</v>
      </c>
      <c r="B1299" s="26">
        <f>'TI102'!B1296</f>
        <v>46273.708333333343</v>
      </c>
      <c r="C1299">
        <f>'TI102'!C1296</f>
        <v>11707574</v>
      </c>
      <c r="D1299">
        <f>'TI102'!J1296</f>
        <v>2</v>
      </c>
      <c r="E1299">
        <f>'TI102'!Q1296</f>
        <v>1</v>
      </c>
      <c r="F1299" t="str">
        <f t="shared" si="120"/>
        <v>59658</v>
      </c>
      <c r="G1299">
        <f t="shared" si="121"/>
        <v>256</v>
      </c>
      <c r="H1299" t="str">
        <f t="shared" si="122"/>
        <v>SH0908-1045</v>
      </c>
      <c r="I1299" t="str">
        <f t="shared" si="123"/>
        <v>SH0908-1045</v>
      </c>
      <c r="J1299" s="34">
        <f t="shared" si="124"/>
        <v>72686</v>
      </c>
      <c r="K1299" t="str">
        <f t="shared" si="125"/>
        <v>SH0908-1045</v>
      </c>
    </row>
    <row r="1300" spans="1:11" ht="15" customHeight="1" x14ac:dyDescent="0.35">
      <c r="A1300">
        <f>'TI102'!A1297</f>
        <v>4</v>
      </c>
      <c r="B1300" s="26">
        <f>'TI102'!B1297</f>
        <v>46273.708333333343</v>
      </c>
      <c r="C1300">
        <f>'TI102'!C1297</f>
        <v>11707576</v>
      </c>
      <c r="D1300">
        <f>'TI102'!J1297</f>
        <v>1</v>
      </c>
      <c r="E1300">
        <f>'TI102'!Q1297</f>
        <v>1</v>
      </c>
      <c r="F1300" t="str">
        <f t="shared" si="120"/>
        <v>60003</v>
      </c>
      <c r="G1300">
        <f t="shared" si="121"/>
        <v>276</v>
      </c>
      <c r="H1300" t="str">
        <f t="shared" si="122"/>
        <v>SH0908-1054</v>
      </c>
      <c r="I1300" t="str">
        <f t="shared" si="123"/>
        <v>SH0908-1054</v>
      </c>
      <c r="J1300" s="34">
        <f t="shared" si="124"/>
        <v>72686</v>
      </c>
      <c r="K1300" t="str">
        <f t="shared" si="125"/>
        <v>SH0908-1054</v>
      </c>
    </row>
    <row r="1301" spans="1:11" ht="15" customHeight="1" x14ac:dyDescent="0.35">
      <c r="A1301">
        <f>'TI102'!A1298</f>
        <v>4</v>
      </c>
      <c r="B1301" s="26">
        <f>'TI102'!B1298</f>
        <v>46273.708333333343</v>
      </c>
      <c r="C1301">
        <f>'TI102'!C1298</f>
        <v>11707577</v>
      </c>
      <c r="D1301">
        <f>'TI102'!J1298</f>
        <v>1</v>
      </c>
      <c r="E1301">
        <f>'TI102'!Q1298</f>
        <v>3</v>
      </c>
      <c r="F1301" t="str">
        <f t="shared" si="120"/>
        <v>60003</v>
      </c>
      <c r="G1301">
        <f t="shared" si="121"/>
        <v>276</v>
      </c>
      <c r="H1301" t="str">
        <f t="shared" si="122"/>
        <v>SH0908-1054</v>
      </c>
      <c r="I1301" t="str">
        <f t="shared" si="123"/>
        <v>SH0908-1054</v>
      </c>
      <c r="J1301" s="34">
        <f t="shared" si="124"/>
        <v>72686</v>
      </c>
      <c r="K1301" t="str">
        <f t="shared" si="125"/>
        <v>SH0908-1054</v>
      </c>
    </row>
    <row r="1302" spans="1:11" ht="15" customHeight="1" x14ac:dyDescent="0.35">
      <c r="A1302">
        <f>'TI102'!A1299</f>
        <v>4</v>
      </c>
      <c r="B1302" s="26">
        <f>'TI102'!B1299</f>
        <v>46273.708333333343</v>
      </c>
      <c r="C1302">
        <f>'TI102'!C1299</f>
        <v>11707578</v>
      </c>
      <c r="D1302">
        <f>'TI102'!J1299</f>
        <v>1</v>
      </c>
      <c r="E1302">
        <f>'TI102'!Q1299</f>
        <v>1</v>
      </c>
      <c r="F1302" t="str">
        <f t="shared" si="120"/>
        <v>60003</v>
      </c>
      <c r="G1302">
        <f t="shared" si="121"/>
        <v>276</v>
      </c>
      <c r="H1302" t="str">
        <f t="shared" si="122"/>
        <v>SH0908-1054</v>
      </c>
      <c r="I1302" t="str">
        <f t="shared" si="123"/>
        <v>SH0908-1054</v>
      </c>
      <c r="J1302" s="34">
        <f t="shared" si="124"/>
        <v>72686</v>
      </c>
      <c r="K1302" t="str">
        <f t="shared" si="125"/>
        <v>SH0908-1054</v>
      </c>
    </row>
    <row r="1303" spans="1:11" ht="15" customHeight="1" x14ac:dyDescent="0.35">
      <c r="A1303">
        <f>'TI102'!A1300</f>
        <v>4</v>
      </c>
      <c r="B1303" s="26">
        <f>'TI102'!B1300</f>
        <v>46273.708333333343</v>
      </c>
      <c r="C1303">
        <f>'TI102'!C1300</f>
        <v>11707579</v>
      </c>
      <c r="D1303">
        <f>'TI102'!J1300</f>
        <v>1</v>
      </c>
      <c r="E1303">
        <f>'TI102'!Q1300</f>
        <v>1</v>
      </c>
      <c r="F1303" t="str">
        <f t="shared" si="120"/>
        <v>60003</v>
      </c>
      <c r="G1303">
        <f t="shared" si="121"/>
        <v>276</v>
      </c>
      <c r="H1303" t="str">
        <f t="shared" si="122"/>
        <v>SH0908-1054</v>
      </c>
      <c r="I1303" t="str">
        <f t="shared" si="123"/>
        <v>SH0908-1054</v>
      </c>
      <c r="J1303" s="34">
        <f t="shared" si="124"/>
        <v>72686</v>
      </c>
      <c r="K1303" t="str">
        <f t="shared" si="125"/>
        <v>SH0908-1054</v>
      </c>
    </row>
    <row r="1304" spans="1:11" ht="15" customHeight="1" x14ac:dyDescent="0.35">
      <c r="A1304">
        <f>'TI102'!A1301</f>
        <v>4</v>
      </c>
      <c r="B1304" s="26">
        <f>'TI102'!B1301</f>
        <v>46273.708333333343</v>
      </c>
      <c r="C1304">
        <f>'TI102'!C1301</f>
        <v>11707580</v>
      </c>
      <c r="D1304">
        <f>'TI102'!J1301</f>
        <v>1</v>
      </c>
      <c r="E1304">
        <f>'TI102'!Q1301</f>
        <v>1</v>
      </c>
      <c r="F1304" t="str">
        <f t="shared" si="120"/>
        <v>60003</v>
      </c>
      <c r="G1304">
        <f t="shared" si="121"/>
        <v>276</v>
      </c>
      <c r="H1304" t="str">
        <f t="shared" si="122"/>
        <v>SH0908-1054</v>
      </c>
      <c r="I1304" t="str">
        <f t="shared" si="123"/>
        <v>SH0908-1054</v>
      </c>
      <c r="J1304" s="34">
        <f t="shared" si="124"/>
        <v>72686</v>
      </c>
      <c r="K1304" t="str">
        <f t="shared" si="125"/>
        <v>SH0908-1054</v>
      </c>
    </row>
    <row r="1305" spans="1:11" ht="15" customHeight="1" x14ac:dyDescent="0.35">
      <c r="A1305">
        <f>'TI102'!A1302</f>
        <v>4</v>
      </c>
      <c r="B1305" s="26">
        <f>'TI102'!B1302</f>
        <v>46273.708333333343</v>
      </c>
      <c r="C1305">
        <f>'TI102'!C1302</f>
        <v>11707581</v>
      </c>
      <c r="D1305">
        <f>'TI102'!J1302</f>
        <v>2</v>
      </c>
      <c r="E1305">
        <f>'TI102'!Q1302</f>
        <v>1</v>
      </c>
      <c r="F1305" t="str">
        <f t="shared" si="120"/>
        <v>60003</v>
      </c>
      <c r="G1305">
        <f t="shared" si="121"/>
        <v>276</v>
      </c>
      <c r="H1305" t="str">
        <f t="shared" si="122"/>
        <v>SH0908-1054</v>
      </c>
      <c r="I1305" t="str">
        <f t="shared" si="123"/>
        <v>SH0908-1054</v>
      </c>
      <c r="J1305" s="34">
        <f t="shared" si="124"/>
        <v>72686</v>
      </c>
      <c r="K1305" t="str">
        <f t="shared" si="125"/>
        <v>SH0908-1054</v>
      </c>
    </row>
    <row r="1306" spans="1:11" ht="15" customHeight="1" x14ac:dyDescent="0.35">
      <c r="A1306">
        <f>'TI102'!A1303</f>
        <v>4</v>
      </c>
      <c r="B1306" s="26">
        <f>'TI102'!B1303</f>
        <v>46273.708333333343</v>
      </c>
      <c r="C1306">
        <f>'TI102'!C1303</f>
        <v>11707584</v>
      </c>
      <c r="D1306">
        <f>'TI102'!J1303</f>
        <v>2</v>
      </c>
      <c r="E1306">
        <f>'TI102'!Q1303</f>
        <v>1</v>
      </c>
      <c r="F1306" t="str">
        <f t="shared" si="120"/>
        <v>59958</v>
      </c>
      <c r="G1306">
        <f t="shared" si="121"/>
        <v>291</v>
      </c>
      <c r="H1306" t="str">
        <f t="shared" si="122"/>
        <v>SH0908-1057</v>
      </c>
      <c r="I1306" t="str">
        <f t="shared" si="123"/>
        <v>SH0908-1057</v>
      </c>
      <c r="J1306" s="34">
        <f t="shared" si="124"/>
        <v>72686</v>
      </c>
      <c r="K1306" t="str">
        <f t="shared" si="125"/>
        <v>SH0908-1057</v>
      </c>
    </row>
    <row r="1307" spans="1:11" ht="15" customHeight="1" x14ac:dyDescent="0.35">
      <c r="A1307">
        <f>'TI102'!A1304</f>
        <v>4</v>
      </c>
      <c r="B1307" s="26">
        <f>'TI102'!B1304</f>
        <v>46273.708333333343</v>
      </c>
      <c r="C1307">
        <f>'TI102'!C1304</f>
        <v>11707588</v>
      </c>
      <c r="D1307">
        <f>'TI102'!J1304</f>
        <v>2</v>
      </c>
      <c r="E1307">
        <f>'TI102'!Q1304</f>
        <v>5</v>
      </c>
      <c r="F1307" t="str">
        <f t="shared" si="120"/>
        <v>59860</v>
      </c>
      <c r="G1307">
        <f t="shared" si="121"/>
        <v>325</v>
      </c>
      <c r="H1307" t="str">
        <f t="shared" si="122"/>
        <v>SH0908-1069</v>
      </c>
      <c r="I1307" t="str">
        <f t="shared" si="123"/>
        <v>SH0908-1069</v>
      </c>
      <c r="J1307" s="34">
        <f t="shared" si="124"/>
        <v>72686</v>
      </c>
      <c r="K1307" t="str">
        <f t="shared" si="125"/>
        <v>SH0908-1069</v>
      </c>
    </row>
    <row r="1308" spans="1:11" ht="15" customHeight="1" x14ac:dyDescent="0.35">
      <c r="A1308">
        <f>'TI102'!A1305</f>
        <v>4</v>
      </c>
      <c r="B1308" s="26">
        <f>'TI102'!B1305</f>
        <v>46273.708333333343</v>
      </c>
      <c r="C1308">
        <f>'TI102'!C1305</f>
        <v>11707589</v>
      </c>
      <c r="D1308">
        <f>'TI102'!J1305</f>
        <v>1</v>
      </c>
      <c r="E1308">
        <f>'TI102'!Q1305</f>
        <v>4</v>
      </c>
      <c r="F1308" t="str">
        <f t="shared" si="120"/>
        <v>59871</v>
      </c>
      <c r="G1308">
        <f t="shared" si="121"/>
        <v>326</v>
      </c>
      <c r="H1308" t="str">
        <f t="shared" si="122"/>
        <v>SH0908-1069</v>
      </c>
      <c r="I1308" t="str">
        <f t="shared" si="123"/>
        <v>SH0908-1069</v>
      </c>
      <c r="J1308" s="34">
        <f t="shared" si="124"/>
        <v>72686</v>
      </c>
      <c r="K1308" t="str">
        <f t="shared" si="125"/>
        <v>SH0908-1069</v>
      </c>
    </row>
    <row r="1309" spans="1:11" ht="15" customHeight="1" x14ac:dyDescent="0.35">
      <c r="A1309">
        <f>'TI102'!A1306</f>
        <v>4</v>
      </c>
      <c r="B1309" s="26">
        <f>'TI102'!B1306</f>
        <v>46273.708333333343</v>
      </c>
      <c r="C1309">
        <f>'TI102'!C1306</f>
        <v>11707590</v>
      </c>
      <c r="D1309">
        <f>'TI102'!J1306</f>
        <v>1</v>
      </c>
      <c r="E1309">
        <f>'TI102'!Q1306</f>
        <v>3</v>
      </c>
      <c r="F1309" t="str">
        <f t="shared" si="120"/>
        <v>59871</v>
      </c>
      <c r="G1309">
        <f t="shared" si="121"/>
        <v>326</v>
      </c>
      <c r="H1309" t="str">
        <f t="shared" si="122"/>
        <v>SH0908-1069</v>
      </c>
      <c r="I1309" t="str">
        <f t="shared" si="123"/>
        <v>SH0908-1069</v>
      </c>
      <c r="J1309" s="34">
        <f t="shared" si="124"/>
        <v>72686</v>
      </c>
      <c r="K1309" t="str">
        <f t="shared" si="125"/>
        <v>SH0908-1069</v>
      </c>
    </row>
    <row r="1310" spans="1:11" ht="15" customHeight="1" x14ac:dyDescent="0.35">
      <c r="A1310">
        <f>'TI102'!A1307</f>
        <v>4</v>
      </c>
      <c r="B1310" s="26">
        <f>'TI102'!B1307</f>
        <v>46273.708333333343</v>
      </c>
      <c r="C1310">
        <f>'TI102'!C1307</f>
        <v>11707591</v>
      </c>
      <c r="D1310">
        <f>'TI102'!J1307</f>
        <v>1</v>
      </c>
      <c r="E1310">
        <f>'TI102'!Q1307</f>
        <v>1</v>
      </c>
      <c r="F1310" t="str">
        <f t="shared" si="120"/>
        <v>59945</v>
      </c>
      <c r="G1310">
        <f t="shared" si="121"/>
        <v>327</v>
      </c>
      <c r="H1310" t="str">
        <f t="shared" si="122"/>
        <v>SH0908-1069</v>
      </c>
      <c r="I1310" t="str">
        <f t="shared" si="123"/>
        <v>SH0908-1069</v>
      </c>
      <c r="J1310" s="34">
        <f t="shared" si="124"/>
        <v>72686</v>
      </c>
      <c r="K1310" t="str">
        <f t="shared" si="125"/>
        <v>SH0908-1069</v>
      </c>
    </row>
    <row r="1311" spans="1:11" ht="15" customHeight="1" x14ac:dyDescent="0.35">
      <c r="A1311">
        <f>'TI102'!A1308</f>
        <v>4</v>
      </c>
      <c r="B1311" s="26">
        <f>'TI102'!B1308</f>
        <v>46273.708333333343</v>
      </c>
      <c r="C1311">
        <f>'TI102'!C1308</f>
        <v>11707592</v>
      </c>
      <c r="D1311">
        <f>'TI102'!J1308</f>
        <v>1</v>
      </c>
      <c r="E1311">
        <f>'TI102'!Q1308</f>
        <v>2</v>
      </c>
      <c r="F1311" t="str">
        <f t="shared" si="120"/>
        <v>59945</v>
      </c>
      <c r="G1311">
        <f t="shared" si="121"/>
        <v>327</v>
      </c>
      <c r="H1311" t="str">
        <f t="shared" si="122"/>
        <v>SH0908-1069</v>
      </c>
      <c r="I1311" t="str">
        <f t="shared" si="123"/>
        <v>SH0908-1069</v>
      </c>
      <c r="J1311" s="34">
        <f t="shared" si="124"/>
        <v>72686</v>
      </c>
      <c r="K1311" t="str">
        <f t="shared" si="125"/>
        <v>SH0908-1069</v>
      </c>
    </row>
    <row r="1312" spans="1:11" ht="15" customHeight="1" x14ac:dyDescent="0.35">
      <c r="A1312">
        <f>'TI102'!A1309</f>
        <v>4</v>
      </c>
      <c r="B1312" s="26">
        <f>'TI102'!B1309</f>
        <v>46273.708333333343</v>
      </c>
      <c r="C1312">
        <f>'TI102'!C1309</f>
        <v>11707593</v>
      </c>
      <c r="D1312">
        <f>'TI102'!J1309</f>
        <v>1</v>
      </c>
      <c r="E1312">
        <f>'TI102'!Q1309</f>
        <v>1</v>
      </c>
      <c r="F1312" t="str">
        <f t="shared" si="120"/>
        <v>60126</v>
      </c>
      <c r="G1312">
        <f t="shared" si="121"/>
        <v>354</v>
      </c>
      <c r="H1312" t="str">
        <f t="shared" si="122"/>
        <v>SH0908-1083</v>
      </c>
      <c r="I1312" t="str">
        <f t="shared" si="123"/>
        <v>SH0908-1083</v>
      </c>
      <c r="J1312" s="34">
        <f t="shared" si="124"/>
        <v>72686</v>
      </c>
      <c r="K1312" t="str">
        <f t="shared" si="125"/>
        <v>SH0908-1083</v>
      </c>
    </row>
    <row r="1313" spans="1:11" ht="15" customHeight="1" x14ac:dyDescent="0.35">
      <c r="A1313">
        <f>'TI102'!A1310</f>
        <v>4</v>
      </c>
      <c r="B1313" s="26">
        <f>'TI102'!B1310</f>
        <v>46273.708333333343</v>
      </c>
      <c r="C1313">
        <f>'TI102'!C1310</f>
        <v>11707594</v>
      </c>
      <c r="D1313">
        <f>'TI102'!J1310</f>
        <v>1</v>
      </c>
      <c r="E1313">
        <f>'TI102'!Q1310</f>
        <v>1</v>
      </c>
      <c r="F1313" t="str">
        <f t="shared" si="120"/>
        <v>60126</v>
      </c>
      <c r="G1313">
        <f t="shared" si="121"/>
        <v>354</v>
      </c>
      <c r="H1313" t="str">
        <f t="shared" si="122"/>
        <v>SH0908-1083</v>
      </c>
      <c r="I1313" t="str">
        <f t="shared" si="123"/>
        <v>SH0908-1083</v>
      </c>
      <c r="J1313" s="34">
        <f t="shared" si="124"/>
        <v>72686</v>
      </c>
      <c r="K1313" t="str">
        <f t="shared" si="125"/>
        <v>SH0908-1083</v>
      </c>
    </row>
    <row r="1314" spans="1:11" ht="15" customHeight="1" x14ac:dyDescent="0.35">
      <c r="A1314">
        <f>'TI102'!A1311</f>
        <v>4</v>
      </c>
      <c r="B1314" s="26">
        <f>'TI102'!B1311</f>
        <v>46273.708333333343</v>
      </c>
      <c r="C1314">
        <f>'TI102'!C1311</f>
        <v>11707785</v>
      </c>
      <c r="D1314">
        <f>'TI102'!J1311</f>
        <v>5</v>
      </c>
      <c r="E1314">
        <f>'TI102'!Q1311</f>
        <v>15</v>
      </c>
      <c r="F1314" t="str">
        <f t="shared" si="120"/>
        <v>59880</v>
      </c>
      <c r="G1314">
        <f t="shared" si="121"/>
        <v>360</v>
      </c>
      <c r="H1314" t="str">
        <f t="shared" si="122"/>
        <v>SH0908-1888</v>
      </c>
      <c r="I1314" t="str">
        <f t="shared" si="123"/>
        <v>SH0908-1888</v>
      </c>
      <c r="J1314" s="34">
        <f t="shared" si="124"/>
        <v>72686</v>
      </c>
      <c r="K1314" t="str">
        <f t="shared" si="125"/>
        <v>SH0908-1888</v>
      </c>
    </row>
    <row r="1315" spans="1:11" ht="15" customHeight="1" x14ac:dyDescent="0.35">
      <c r="A1315">
        <f>'TI102'!A1312</f>
        <v>4</v>
      </c>
      <c r="B1315" s="26">
        <f>'TI102'!B1312</f>
        <v>46273.708333333343</v>
      </c>
      <c r="C1315">
        <f>'TI102'!C1312</f>
        <v>11707987</v>
      </c>
      <c r="D1315">
        <f>'TI102'!J1312</f>
        <v>4</v>
      </c>
      <c r="E1315">
        <f>'TI102'!Q1312</f>
        <v>1</v>
      </c>
      <c r="F1315" t="str">
        <f t="shared" si="120"/>
        <v>59979</v>
      </c>
      <c r="G1315">
        <f t="shared" si="121"/>
        <v>269</v>
      </c>
      <c r="H1315" t="str">
        <f t="shared" si="122"/>
        <v>SH0908-1051</v>
      </c>
      <c r="I1315" t="str">
        <f t="shared" si="123"/>
        <v>SH0908-1051</v>
      </c>
      <c r="J1315" s="34">
        <f t="shared" si="124"/>
        <v>72686</v>
      </c>
      <c r="K1315" t="str">
        <f t="shared" si="125"/>
        <v>SH0908-1051</v>
      </c>
    </row>
    <row r="1316" spans="1:11" ht="15" customHeight="1" x14ac:dyDescent="0.35">
      <c r="A1316">
        <f>'TI102'!A1313</f>
        <v>4</v>
      </c>
      <c r="B1316" s="26">
        <f>'TI102'!B1313</f>
        <v>46273.708333333343</v>
      </c>
      <c r="C1316">
        <f>'TI102'!C1313</f>
        <v>11707988</v>
      </c>
      <c r="D1316">
        <f>'TI102'!J1313</f>
        <v>4</v>
      </c>
      <c r="E1316">
        <f>'TI102'!Q1313</f>
        <v>1</v>
      </c>
      <c r="F1316" t="str">
        <f t="shared" si="120"/>
        <v>59979</v>
      </c>
      <c r="G1316">
        <f t="shared" si="121"/>
        <v>269</v>
      </c>
      <c r="H1316" t="str">
        <f t="shared" si="122"/>
        <v>SH0908-1051</v>
      </c>
      <c r="I1316" t="str">
        <f t="shared" si="123"/>
        <v>SH0908-1051</v>
      </c>
      <c r="J1316" s="34">
        <f t="shared" si="124"/>
        <v>72686</v>
      </c>
      <c r="K1316" t="str">
        <f t="shared" si="125"/>
        <v>SH0908-1051</v>
      </c>
    </row>
    <row r="1317" spans="1:11" ht="15" customHeight="1" x14ac:dyDescent="0.35">
      <c r="A1317">
        <f>'TI102'!A1314</f>
        <v>4</v>
      </c>
      <c r="B1317" s="26">
        <f>'TI102'!B1314</f>
        <v>46273.708333333343</v>
      </c>
      <c r="C1317">
        <f>'TI102'!C1314</f>
        <v>11708005</v>
      </c>
      <c r="D1317">
        <f>'TI102'!J1314</f>
        <v>4</v>
      </c>
      <c r="E1317">
        <f>'TI102'!Q1314</f>
        <v>1</v>
      </c>
      <c r="F1317" t="str">
        <f t="shared" si="120"/>
        <v>60104</v>
      </c>
      <c r="G1317">
        <f t="shared" si="121"/>
        <v>224</v>
      </c>
      <c r="H1317" t="str">
        <f t="shared" si="122"/>
        <v>SH0908-1042</v>
      </c>
      <c r="I1317" t="str">
        <f t="shared" si="123"/>
        <v>SH0908-1042</v>
      </c>
      <c r="J1317" s="34">
        <f t="shared" si="124"/>
        <v>72686</v>
      </c>
      <c r="K1317" t="str">
        <f t="shared" si="125"/>
        <v>SH0908-1042</v>
      </c>
    </row>
    <row r="1318" spans="1:11" ht="15" customHeight="1" x14ac:dyDescent="0.35">
      <c r="A1318">
        <f>'TI102'!A1315</f>
        <v>4</v>
      </c>
      <c r="B1318" s="26">
        <f>'TI102'!B1315</f>
        <v>46273.708333333343</v>
      </c>
      <c r="C1318">
        <f>'TI102'!C1315</f>
        <v>11708006</v>
      </c>
      <c r="D1318">
        <f>'TI102'!J1315</f>
        <v>4</v>
      </c>
      <c r="E1318">
        <f>'TI102'!Q1315</f>
        <v>1</v>
      </c>
      <c r="F1318" t="str">
        <f t="shared" si="120"/>
        <v>60104</v>
      </c>
      <c r="G1318">
        <f t="shared" si="121"/>
        <v>224</v>
      </c>
      <c r="H1318" t="str">
        <f t="shared" si="122"/>
        <v>SH0908-1042</v>
      </c>
      <c r="I1318" t="str">
        <f t="shared" si="123"/>
        <v>SH0908-1042</v>
      </c>
      <c r="J1318" s="34">
        <f t="shared" si="124"/>
        <v>72686</v>
      </c>
      <c r="K1318" t="str">
        <f t="shared" si="125"/>
        <v>SH0908-1042</v>
      </c>
    </row>
    <row r="1319" spans="1:11" ht="15" customHeight="1" x14ac:dyDescent="0.35">
      <c r="A1319">
        <f>'TI102'!A1316</f>
        <v>4</v>
      </c>
      <c r="B1319" s="26">
        <f>'TI102'!B1316</f>
        <v>46273.708333333343</v>
      </c>
      <c r="C1319">
        <f>'TI102'!C1316</f>
        <v>11708007</v>
      </c>
      <c r="D1319">
        <f>'TI102'!J1316</f>
        <v>4</v>
      </c>
      <c r="E1319">
        <f>'TI102'!Q1316</f>
        <v>2</v>
      </c>
      <c r="F1319" t="str">
        <f t="shared" si="120"/>
        <v>60104</v>
      </c>
      <c r="G1319">
        <f t="shared" si="121"/>
        <v>224</v>
      </c>
      <c r="H1319" t="str">
        <f t="shared" si="122"/>
        <v>SH0908-1042</v>
      </c>
      <c r="I1319" t="str">
        <f t="shared" si="123"/>
        <v>SH0908-1042</v>
      </c>
      <c r="J1319" s="34">
        <f t="shared" si="124"/>
        <v>72686</v>
      </c>
      <c r="K1319" t="str">
        <f t="shared" si="125"/>
        <v>SH0908-1042</v>
      </c>
    </row>
    <row r="1320" spans="1:11" ht="15" customHeight="1" x14ac:dyDescent="0.35">
      <c r="A1320">
        <f>'TI102'!A1317</f>
        <v>4</v>
      </c>
      <c r="B1320" s="26">
        <f>'TI102'!B1317</f>
        <v>46273.708333333343</v>
      </c>
      <c r="C1320">
        <f>'TI102'!C1317</f>
        <v>11708008</v>
      </c>
      <c r="D1320">
        <f>'TI102'!J1317</f>
        <v>4</v>
      </c>
      <c r="E1320">
        <f>'TI102'!Q1317</f>
        <v>3</v>
      </c>
      <c r="F1320" t="str">
        <f t="shared" si="120"/>
        <v>60104</v>
      </c>
      <c r="G1320">
        <f t="shared" si="121"/>
        <v>224</v>
      </c>
      <c r="H1320" t="str">
        <f t="shared" si="122"/>
        <v>SH0908-1042</v>
      </c>
      <c r="I1320" t="str">
        <f t="shared" si="123"/>
        <v>SH0908-1042</v>
      </c>
      <c r="J1320" s="34">
        <f t="shared" si="124"/>
        <v>72686</v>
      </c>
      <c r="K1320" t="str">
        <f t="shared" si="125"/>
        <v>SH0908-1042</v>
      </c>
    </row>
    <row r="1321" spans="1:11" ht="15" customHeight="1" x14ac:dyDescent="0.35">
      <c r="A1321">
        <f>'TI102'!A1318</f>
        <v>4</v>
      </c>
      <c r="B1321" s="26">
        <f>'TI102'!B1318</f>
        <v>46273.708333333343</v>
      </c>
      <c r="C1321">
        <f>'TI102'!C1318</f>
        <v>11708009</v>
      </c>
      <c r="D1321">
        <f>'TI102'!J1318</f>
        <v>4</v>
      </c>
      <c r="E1321">
        <f>'TI102'!Q1318</f>
        <v>1</v>
      </c>
      <c r="F1321" t="str">
        <f t="shared" si="120"/>
        <v>60104</v>
      </c>
      <c r="G1321">
        <f t="shared" si="121"/>
        <v>224</v>
      </c>
      <c r="H1321" t="str">
        <f t="shared" si="122"/>
        <v>SH0908-1042</v>
      </c>
      <c r="I1321" t="str">
        <f t="shared" si="123"/>
        <v>SH0908-1042</v>
      </c>
      <c r="J1321" s="34">
        <f t="shared" si="124"/>
        <v>72686</v>
      </c>
      <c r="K1321" t="str">
        <f t="shared" si="125"/>
        <v>SH0908-1042</v>
      </c>
    </row>
    <row r="1322" spans="1:11" ht="15" customHeight="1" x14ac:dyDescent="0.35">
      <c r="A1322">
        <f>'TI102'!A1319</f>
        <v>4</v>
      </c>
      <c r="B1322" s="26">
        <f>'TI102'!B1319</f>
        <v>46273.708333333343</v>
      </c>
      <c r="C1322">
        <f>'TI102'!C1319</f>
        <v>11708045</v>
      </c>
      <c r="D1322">
        <f>'TI102'!J1319</f>
        <v>1</v>
      </c>
      <c r="E1322">
        <f>'TI102'!Q1319</f>
        <v>1</v>
      </c>
      <c r="F1322" t="str">
        <f t="shared" si="120"/>
        <v>59979</v>
      </c>
      <c r="G1322">
        <f t="shared" si="121"/>
        <v>269</v>
      </c>
      <c r="H1322" t="str">
        <f t="shared" si="122"/>
        <v>SH0908-1051</v>
      </c>
      <c r="I1322" t="str">
        <f t="shared" si="123"/>
        <v>SH0908-1051</v>
      </c>
      <c r="J1322" s="34">
        <f t="shared" si="124"/>
        <v>72686</v>
      </c>
      <c r="K1322" t="str">
        <f t="shared" si="125"/>
        <v>SH0908-1051</v>
      </c>
    </row>
    <row r="1323" spans="1:11" ht="15" customHeight="1" x14ac:dyDescent="0.35">
      <c r="A1323">
        <f>'TI102'!A1320</f>
        <v>4</v>
      </c>
      <c r="B1323" s="26">
        <f>'TI102'!B1320</f>
        <v>46273.708333333343</v>
      </c>
      <c r="C1323">
        <f>'TI102'!C1320</f>
        <v>11708046</v>
      </c>
      <c r="D1323">
        <f>'TI102'!J1320</f>
        <v>1</v>
      </c>
      <c r="E1323">
        <f>'TI102'!Q1320</f>
        <v>1</v>
      </c>
      <c r="F1323" t="str">
        <f t="shared" si="120"/>
        <v>59979</v>
      </c>
      <c r="G1323">
        <f t="shared" si="121"/>
        <v>269</v>
      </c>
      <c r="H1323" t="str">
        <f t="shared" si="122"/>
        <v>SH0908-1051</v>
      </c>
      <c r="I1323" t="str">
        <f t="shared" si="123"/>
        <v>SH0908-1051</v>
      </c>
      <c r="J1323" s="34">
        <f t="shared" si="124"/>
        <v>72686</v>
      </c>
      <c r="K1323" t="str">
        <f t="shared" si="125"/>
        <v>SH0908-1051</v>
      </c>
    </row>
    <row r="1324" spans="1:11" ht="15" customHeight="1" x14ac:dyDescent="0.35">
      <c r="A1324">
        <f>'TI102'!A1321</f>
        <v>4</v>
      </c>
      <c r="B1324" s="26">
        <f>'TI102'!B1321</f>
        <v>46273.708333333343</v>
      </c>
      <c r="C1324">
        <f>'TI102'!C1321</f>
        <v>11708047</v>
      </c>
      <c r="D1324">
        <f>'TI102'!J1321</f>
        <v>1</v>
      </c>
      <c r="E1324">
        <f>'TI102'!Q1321</f>
        <v>1</v>
      </c>
      <c r="F1324" t="str">
        <f t="shared" si="120"/>
        <v>59979</v>
      </c>
      <c r="G1324">
        <f t="shared" si="121"/>
        <v>269</v>
      </c>
      <c r="H1324" t="str">
        <f t="shared" si="122"/>
        <v>SH0908-1051</v>
      </c>
      <c r="I1324" t="str">
        <f t="shared" si="123"/>
        <v>SH0908-1051</v>
      </c>
      <c r="J1324" s="34">
        <f t="shared" si="124"/>
        <v>72686</v>
      </c>
      <c r="K1324" t="str">
        <f t="shared" si="125"/>
        <v>SH0908-1051</v>
      </c>
    </row>
    <row r="1325" spans="1:11" ht="15" customHeight="1" x14ac:dyDescent="0.35">
      <c r="A1325">
        <f>'TI102'!A1322</f>
        <v>4</v>
      </c>
      <c r="B1325" s="26">
        <f>'TI102'!B1322</f>
        <v>46273.708333333343</v>
      </c>
      <c r="C1325">
        <f>'TI102'!C1322</f>
        <v>11708048</v>
      </c>
      <c r="D1325">
        <f>'TI102'!J1322</f>
        <v>1</v>
      </c>
      <c r="E1325">
        <f>'TI102'!Q1322</f>
        <v>2</v>
      </c>
      <c r="F1325" t="str">
        <f t="shared" si="120"/>
        <v>59979</v>
      </c>
      <c r="G1325">
        <f t="shared" si="121"/>
        <v>269</v>
      </c>
      <c r="H1325" t="str">
        <f t="shared" si="122"/>
        <v>SH0908-1051</v>
      </c>
      <c r="I1325" t="str">
        <f t="shared" si="123"/>
        <v>SH0908-1051</v>
      </c>
      <c r="J1325" s="34">
        <f t="shared" si="124"/>
        <v>72686</v>
      </c>
      <c r="K1325" t="str">
        <f t="shared" si="125"/>
        <v>SH0908-1051</v>
      </c>
    </row>
    <row r="1326" spans="1:11" ht="15" customHeight="1" x14ac:dyDescent="0.35">
      <c r="A1326">
        <f>'TI102'!A1323</f>
        <v>4</v>
      </c>
      <c r="B1326" s="26">
        <f>'TI102'!B1323</f>
        <v>46273.708333333343</v>
      </c>
      <c r="C1326">
        <f>'TI102'!C1323</f>
        <v>11708049</v>
      </c>
      <c r="D1326">
        <f>'TI102'!J1323</f>
        <v>1</v>
      </c>
      <c r="E1326">
        <f>'TI102'!Q1323</f>
        <v>1</v>
      </c>
      <c r="F1326" t="str">
        <f t="shared" si="120"/>
        <v>59979</v>
      </c>
      <c r="G1326">
        <f t="shared" si="121"/>
        <v>269</v>
      </c>
      <c r="H1326" t="str">
        <f t="shared" si="122"/>
        <v>SH0908-1051</v>
      </c>
      <c r="I1326" t="str">
        <f t="shared" si="123"/>
        <v>SH0908-1051</v>
      </c>
      <c r="J1326" s="34">
        <f t="shared" si="124"/>
        <v>72686</v>
      </c>
      <c r="K1326" t="str">
        <f t="shared" si="125"/>
        <v>SH0908-1051</v>
      </c>
    </row>
    <row r="1327" spans="1:11" ht="15" customHeight="1" x14ac:dyDescent="0.35">
      <c r="A1327">
        <f>'TI102'!A1324</f>
        <v>4</v>
      </c>
      <c r="B1327" s="26">
        <f>'TI102'!B1324</f>
        <v>46273.708333333343</v>
      </c>
      <c r="C1327">
        <f>'TI102'!C1324</f>
        <v>11708050</v>
      </c>
      <c r="D1327">
        <f>'TI102'!J1324</f>
        <v>1</v>
      </c>
      <c r="E1327">
        <f>'TI102'!Q1324</f>
        <v>1</v>
      </c>
      <c r="F1327" t="str">
        <f t="shared" si="120"/>
        <v>59979</v>
      </c>
      <c r="G1327">
        <f t="shared" si="121"/>
        <v>269</v>
      </c>
      <c r="H1327" t="str">
        <f t="shared" si="122"/>
        <v>SH0908-1051</v>
      </c>
      <c r="I1327" t="str">
        <f t="shared" si="123"/>
        <v>SH0908-1051</v>
      </c>
      <c r="J1327" s="34">
        <f t="shared" si="124"/>
        <v>72686</v>
      </c>
      <c r="K1327" t="str">
        <f t="shared" si="125"/>
        <v>SH0908-1051</v>
      </c>
    </row>
    <row r="1328" spans="1:11" ht="15" customHeight="1" x14ac:dyDescent="0.35">
      <c r="A1328">
        <f>'TI102'!A1325</f>
        <v>4</v>
      </c>
      <c r="B1328" s="26">
        <f>'TI102'!B1325</f>
        <v>46273.708333333343</v>
      </c>
      <c r="C1328">
        <f>'TI102'!C1325</f>
        <v>11708072</v>
      </c>
      <c r="D1328">
        <f>'TI102'!J1325</f>
        <v>1</v>
      </c>
      <c r="E1328">
        <f>'TI102'!Q1325</f>
        <v>1</v>
      </c>
      <c r="F1328" t="str">
        <f t="shared" si="120"/>
        <v>60084</v>
      </c>
      <c r="G1328">
        <f t="shared" si="121"/>
        <v>225</v>
      </c>
      <c r="H1328" t="str">
        <f t="shared" si="122"/>
        <v>SH0908-1042</v>
      </c>
      <c r="I1328" t="str">
        <f t="shared" si="123"/>
        <v>SH0908-1042</v>
      </c>
      <c r="J1328" s="34">
        <f t="shared" si="124"/>
        <v>72686</v>
      </c>
      <c r="K1328" t="str">
        <f t="shared" si="125"/>
        <v>SH0908-1042</v>
      </c>
    </row>
    <row r="1329" spans="1:11" ht="15" customHeight="1" x14ac:dyDescent="0.35">
      <c r="A1329">
        <f>'TI102'!A1326</f>
        <v>4</v>
      </c>
      <c r="B1329" s="26">
        <f>'TI102'!B1326</f>
        <v>46273.708333333343</v>
      </c>
      <c r="C1329">
        <f>'TI102'!C1326</f>
        <v>11708073</v>
      </c>
      <c r="D1329">
        <f>'TI102'!J1326</f>
        <v>1</v>
      </c>
      <c r="E1329">
        <f>'TI102'!Q1326</f>
        <v>1</v>
      </c>
      <c r="F1329" t="str">
        <f t="shared" si="120"/>
        <v>60084</v>
      </c>
      <c r="G1329">
        <f t="shared" si="121"/>
        <v>225</v>
      </c>
      <c r="H1329" t="str">
        <f t="shared" si="122"/>
        <v>SH0908-1042</v>
      </c>
      <c r="I1329" t="str">
        <f t="shared" si="123"/>
        <v>SH0908-1042</v>
      </c>
      <c r="J1329" s="34">
        <f t="shared" si="124"/>
        <v>72686</v>
      </c>
      <c r="K1329" t="str">
        <f t="shared" si="125"/>
        <v>SH0908-1042</v>
      </c>
    </row>
    <row r="1330" spans="1:11" ht="15" customHeight="1" x14ac:dyDescent="0.35">
      <c r="A1330">
        <f>'TI102'!A1327</f>
        <v>4</v>
      </c>
      <c r="B1330" s="26">
        <f>'TI102'!B1327</f>
        <v>46273.708333333343</v>
      </c>
      <c r="C1330">
        <f>'TI102'!C1327</f>
        <v>11708074</v>
      </c>
      <c r="D1330">
        <f>'TI102'!J1327</f>
        <v>1</v>
      </c>
      <c r="E1330">
        <f>'TI102'!Q1327</f>
        <v>1</v>
      </c>
      <c r="F1330" t="str">
        <f t="shared" si="120"/>
        <v>60084</v>
      </c>
      <c r="G1330">
        <f t="shared" si="121"/>
        <v>225</v>
      </c>
      <c r="H1330" t="str">
        <f t="shared" si="122"/>
        <v>SH0908-1042</v>
      </c>
      <c r="I1330" t="str">
        <f t="shared" si="123"/>
        <v>SH0908-1042</v>
      </c>
      <c r="J1330" s="34">
        <f t="shared" si="124"/>
        <v>72686</v>
      </c>
      <c r="K1330" t="str">
        <f t="shared" si="125"/>
        <v>SH0908-1042</v>
      </c>
    </row>
    <row r="1331" spans="1:11" ht="15" customHeight="1" x14ac:dyDescent="0.35">
      <c r="A1331">
        <f>'TI102'!A1328</f>
        <v>4</v>
      </c>
      <c r="B1331" s="26">
        <f>'TI102'!B1328</f>
        <v>46273.708333333343</v>
      </c>
      <c r="C1331">
        <f>'TI102'!C1328</f>
        <v>11708075</v>
      </c>
      <c r="D1331">
        <f>'TI102'!J1328</f>
        <v>1</v>
      </c>
      <c r="E1331">
        <f>'TI102'!Q1328</f>
        <v>1</v>
      </c>
      <c r="F1331" t="str">
        <f t="shared" si="120"/>
        <v>60084</v>
      </c>
      <c r="G1331">
        <f t="shared" si="121"/>
        <v>225</v>
      </c>
      <c r="H1331" t="str">
        <f t="shared" si="122"/>
        <v>SH0908-1042</v>
      </c>
      <c r="I1331" t="str">
        <f t="shared" si="123"/>
        <v>SH0908-1042</v>
      </c>
      <c r="J1331" s="34">
        <f t="shared" si="124"/>
        <v>72686</v>
      </c>
      <c r="K1331" t="str">
        <f t="shared" si="125"/>
        <v>SH0908-1042</v>
      </c>
    </row>
    <row r="1332" spans="1:11" ht="15" customHeight="1" x14ac:dyDescent="0.35">
      <c r="A1332">
        <f>'TI102'!A1329</f>
        <v>4</v>
      </c>
      <c r="B1332" s="26">
        <f>'TI102'!B1329</f>
        <v>46273.708333333343</v>
      </c>
      <c r="C1332">
        <f>'TI102'!C1329</f>
        <v>11708076</v>
      </c>
      <c r="D1332">
        <f>'TI102'!J1329</f>
        <v>1</v>
      </c>
      <c r="E1332">
        <f>'TI102'!Q1329</f>
        <v>2</v>
      </c>
      <c r="F1332" t="str">
        <f t="shared" si="120"/>
        <v>60084</v>
      </c>
      <c r="G1332">
        <f t="shared" si="121"/>
        <v>225</v>
      </c>
      <c r="H1332" t="str">
        <f t="shared" si="122"/>
        <v>SH0908-1042</v>
      </c>
      <c r="I1332" t="str">
        <f t="shared" si="123"/>
        <v>SH0908-1042</v>
      </c>
      <c r="J1332" s="34">
        <f t="shared" si="124"/>
        <v>72686</v>
      </c>
      <c r="K1332" t="str">
        <f t="shared" si="125"/>
        <v>SH0908-1042</v>
      </c>
    </row>
    <row r="1333" spans="1:11" ht="15" customHeight="1" x14ac:dyDescent="0.35">
      <c r="A1333">
        <f>'TI102'!A1330</f>
        <v>4</v>
      </c>
      <c r="B1333" s="26">
        <f>'TI102'!B1330</f>
        <v>46273.708333333343</v>
      </c>
      <c r="C1333">
        <f>'TI102'!C1330</f>
        <v>11708077</v>
      </c>
      <c r="D1333">
        <f>'TI102'!J1330</f>
        <v>1</v>
      </c>
      <c r="E1333">
        <f>'TI102'!Q1330</f>
        <v>1</v>
      </c>
      <c r="F1333" t="str">
        <f t="shared" si="120"/>
        <v>60104</v>
      </c>
      <c r="G1333">
        <f t="shared" si="121"/>
        <v>224</v>
      </c>
      <c r="H1333" t="str">
        <f t="shared" si="122"/>
        <v>SH0908-1042</v>
      </c>
      <c r="I1333" t="str">
        <f t="shared" si="123"/>
        <v>SH0908-1042</v>
      </c>
      <c r="J1333" s="34">
        <f t="shared" si="124"/>
        <v>72686</v>
      </c>
      <c r="K1333" t="str">
        <f t="shared" si="125"/>
        <v>SH0908-1042</v>
      </c>
    </row>
    <row r="1334" spans="1:11" ht="15" customHeight="1" x14ac:dyDescent="0.35">
      <c r="A1334">
        <f>'TI102'!A1331</f>
        <v>4</v>
      </c>
      <c r="B1334" s="26">
        <f>'TI102'!B1331</f>
        <v>46273.708333333343</v>
      </c>
      <c r="C1334">
        <f>'TI102'!C1331</f>
        <v>11708078</v>
      </c>
      <c r="D1334">
        <f>'TI102'!J1331</f>
        <v>1</v>
      </c>
      <c r="E1334">
        <f>'TI102'!Q1331</f>
        <v>1</v>
      </c>
      <c r="F1334" t="str">
        <f t="shared" si="120"/>
        <v>60104</v>
      </c>
      <c r="G1334">
        <f t="shared" si="121"/>
        <v>224</v>
      </c>
      <c r="H1334" t="str">
        <f t="shared" si="122"/>
        <v>SH0908-1042</v>
      </c>
      <c r="I1334" t="str">
        <f t="shared" si="123"/>
        <v>SH0908-1042</v>
      </c>
      <c r="J1334" s="34">
        <f t="shared" si="124"/>
        <v>72686</v>
      </c>
      <c r="K1334" t="str">
        <f t="shared" si="125"/>
        <v>SH0908-1042</v>
      </c>
    </row>
    <row r="1335" spans="1:11" ht="15" customHeight="1" x14ac:dyDescent="0.35">
      <c r="A1335">
        <f>'TI102'!A1332</f>
        <v>4</v>
      </c>
      <c r="B1335" s="26">
        <f>'TI102'!B1332</f>
        <v>46273.708333333343</v>
      </c>
      <c r="C1335">
        <f>'TI102'!C1332</f>
        <v>11708079</v>
      </c>
      <c r="D1335">
        <f>'TI102'!J1332</f>
        <v>1</v>
      </c>
      <c r="E1335">
        <f>'TI102'!Q1332</f>
        <v>1</v>
      </c>
      <c r="F1335" t="str">
        <f t="shared" si="120"/>
        <v>60104</v>
      </c>
      <c r="G1335">
        <f t="shared" si="121"/>
        <v>224</v>
      </c>
      <c r="H1335" t="str">
        <f t="shared" si="122"/>
        <v>SH0908-1042</v>
      </c>
      <c r="I1335" t="str">
        <f t="shared" si="123"/>
        <v>SH0908-1042</v>
      </c>
      <c r="J1335" s="34">
        <f t="shared" si="124"/>
        <v>72686</v>
      </c>
      <c r="K1335" t="str">
        <f t="shared" si="125"/>
        <v>SH0908-1042</v>
      </c>
    </row>
    <row r="1336" spans="1:11" ht="15" customHeight="1" x14ac:dyDescent="0.35">
      <c r="A1336">
        <f>'TI102'!A1333</f>
        <v>4</v>
      </c>
      <c r="B1336" s="26">
        <f>'TI102'!B1333</f>
        <v>46273.708333333343</v>
      </c>
      <c r="C1336">
        <f>'TI102'!C1333</f>
        <v>11708080</v>
      </c>
      <c r="D1336">
        <f>'TI102'!J1333</f>
        <v>1</v>
      </c>
      <c r="E1336">
        <f>'TI102'!Q1333</f>
        <v>1</v>
      </c>
      <c r="F1336" t="str">
        <f t="shared" si="120"/>
        <v>60104</v>
      </c>
      <c r="G1336">
        <f t="shared" si="121"/>
        <v>224</v>
      </c>
      <c r="H1336" t="str">
        <f t="shared" si="122"/>
        <v>SH0908-1042</v>
      </c>
      <c r="I1336" t="str">
        <f t="shared" si="123"/>
        <v>SH0908-1042</v>
      </c>
      <c r="J1336" s="34">
        <f t="shared" si="124"/>
        <v>72686</v>
      </c>
      <c r="K1336" t="str">
        <f t="shared" si="125"/>
        <v>SH0908-1042</v>
      </c>
    </row>
    <row r="1337" spans="1:11" ht="15" customHeight="1" x14ac:dyDescent="0.35">
      <c r="A1337">
        <f>'TI102'!A1334</f>
        <v>4</v>
      </c>
      <c r="B1337" s="26">
        <f>'TI102'!B1334</f>
        <v>46273.708333333343</v>
      </c>
      <c r="C1337">
        <f>'TI102'!C1334</f>
        <v>11708081</v>
      </c>
      <c r="D1337">
        <f>'TI102'!J1334</f>
        <v>1</v>
      </c>
      <c r="E1337">
        <f>'TI102'!Q1334</f>
        <v>1</v>
      </c>
      <c r="F1337" t="str">
        <f t="shared" si="120"/>
        <v>60104</v>
      </c>
      <c r="G1337">
        <f t="shared" si="121"/>
        <v>224</v>
      </c>
      <c r="H1337" t="str">
        <f t="shared" si="122"/>
        <v>SH0908-1042</v>
      </c>
      <c r="I1337" t="str">
        <f t="shared" si="123"/>
        <v>SH0908-1042</v>
      </c>
      <c r="J1337" s="34">
        <f t="shared" si="124"/>
        <v>72686</v>
      </c>
      <c r="K1337" t="str">
        <f t="shared" si="125"/>
        <v>SH0908-1042</v>
      </c>
    </row>
    <row r="1338" spans="1:11" ht="15" customHeight="1" x14ac:dyDescent="0.35">
      <c r="A1338">
        <f>'TI102'!A1335</f>
        <v>4</v>
      </c>
      <c r="B1338" s="26">
        <f>'TI102'!B1335</f>
        <v>46273.708333333343</v>
      </c>
      <c r="C1338">
        <f>'TI102'!C1335</f>
        <v>11708082</v>
      </c>
      <c r="D1338">
        <f>'TI102'!J1335</f>
        <v>1</v>
      </c>
      <c r="E1338">
        <f>'TI102'!Q1335</f>
        <v>1</v>
      </c>
      <c r="F1338" t="str">
        <f t="shared" si="120"/>
        <v>60104</v>
      </c>
      <c r="G1338">
        <f t="shared" si="121"/>
        <v>224</v>
      </c>
      <c r="H1338" t="str">
        <f t="shared" si="122"/>
        <v>SH0908-1042</v>
      </c>
      <c r="I1338" t="str">
        <f t="shared" si="123"/>
        <v>SH0908-1042</v>
      </c>
      <c r="J1338" s="34">
        <f t="shared" si="124"/>
        <v>72686</v>
      </c>
      <c r="K1338" t="str">
        <f t="shared" si="125"/>
        <v>SH0908-1042</v>
      </c>
    </row>
    <row r="1339" spans="1:11" ht="15" customHeight="1" x14ac:dyDescent="0.35">
      <c r="A1339">
        <f>'TI102'!A1336</f>
        <v>4</v>
      </c>
      <c r="B1339" s="26">
        <f>'TI102'!B1336</f>
        <v>46273.708333333343</v>
      </c>
      <c r="C1339">
        <f>'TI102'!C1336</f>
        <v>11708083</v>
      </c>
      <c r="D1339">
        <f>'TI102'!J1336</f>
        <v>1</v>
      </c>
      <c r="E1339">
        <f>'TI102'!Q1336</f>
        <v>1</v>
      </c>
      <c r="F1339" t="str">
        <f t="shared" si="120"/>
        <v>60104</v>
      </c>
      <c r="G1339">
        <f t="shared" si="121"/>
        <v>224</v>
      </c>
      <c r="H1339" t="str">
        <f t="shared" si="122"/>
        <v>SH0908-1042</v>
      </c>
      <c r="I1339" t="str">
        <f t="shared" si="123"/>
        <v>SH0908-1042</v>
      </c>
      <c r="J1339" s="34">
        <f t="shared" si="124"/>
        <v>72686</v>
      </c>
      <c r="K1339" t="str">
        <f t="shared" si="125"/>
        <v>SH0908-1042</v>
      </c>
    </row>
    <row r="1340" spans="1:11" ht="15" customHeight="1" x14ac:dyDescent="0.35">
      <c r="A1340">
        <f>'TI102'!A1337</f>
        <v>4</v>
      </c>
      <c r="B1340" s="26">
        <f>'TI102'!B1337</f>
        <v>46273.708333333343</v>
      </c>
      <c r="C1340">
        <f>'TI102'!C1337</f>
        <v>11708084</v>
      </c>
      <c r="D1340">
        <f>'TI102'!J1337</f>
        <v>1</v>
      </c>
      <c r="E1340">
        <f>'TI102'!Q1337</f>
        <v>1</v>
      </c>
      <c r="F1340" t="str">
        <f t="shared" si="120"/>
        <v>60104</v>
      </c>
      <c r="G1340">
        <f t="shared" si="121"/>
        <v>224</v>
      </c>
      <c r="H1340" t="str">
        <f t="shared" si="122"/>
        <v>SH0908-1042</v>
      </c>
      <c r="I1340" t="str">
        <f t="shared" si="123"/>
        <v>SH0908-1042</v>
      </c>
      <c r="J1340" s="34">
        <f t="shared" si="124"/>
        <v>72686</v>
      </c>
      <c r="K1340" t="str">
        <f t="shared" si="125"/>
        <v>SH0908-1042</v>
      </c>
    </row>
    <row r="1341" spans="1:11" ht="15" customHeight="1" x14ac:dyDescent="0.35">
      <c r="A1341">
        <f>'TI102'!A1338</f>
        <v>4</v>
      </c>
      <c r="B1341" s="26">
        <f>'TI102'!B1338</f>
        <v>46273.708333333343</v>
      </c>
      <c r="C1341">
        <f>'TI102'!C1338</f>
        <v>11708122</v>
      </c>
      <c r="D1341">
        <f>'TI102'!J1338</f>
        <v>3</v>
      </c>
      <c r="E1341">
        <f>'TI102'!Q1338</f>
        <v>5</v>
      </c>
      <c r="F1341" t="str">
        <f t="shared" si="120"/>
        <v>60135</v>
      </c>
      <c r="G1341">
        <f t="shared" si="121"/>
        <v>57</v>
      </c>
      <c r="H1341" t="str">
        <f t="shared" si="122"/>
        <v>SH0908-1018</v>
      </c>
      <c r="I1341" t="str">
        <f t="shared" si="123"/>
        <v>SH0908-1018</v>
      </c>
      <c r="J1341" s="34">
        <f t="shared" si="124"/>
        <v>72686</v>
      </c>
      <c r="K1341" t="str">
        <f t="shared" si="125"/>
        <v>SH0908-1018</v>
      </c>
    </row>
    <row r="1342" spans="1:11" ht="15" customHeight="1" x14ac:dyDescent="0.35">
      <c r="A1342">
        <f>'TI102'!A1339</f>
        <v>4</v>
      </c>
      <c r="B1342" s="26">
        <f>'TI102'!B1339</f>
        <v>46273.708333333343</v>
      </c>
      <c r="C1342">
        <f>'TI102'!C1339</f>
        <v>11708123</v>
      </c>
      <c r="D1342">
        <f>'TI102'!J1339</f>
        <v>3</v>
      </c>
      <c r="E1342">
        <f>'TI102'!Q1339</f>
        <v>1</v>
      </c>
      <c r="F1342" t="str">
        <f t="shared" si="120"/>
        <v>60135</v>
      </c>
      <c r="G1342">
        <f t="shared" si="121"/>
        <v>57</v>
      </c>
      <c r="H1342" t="str">
        <f t="shared" si="122"/>
        <v>SH0908-1018</v>
      </c>
      <c r="I1342" t="str">
        <f t="shared" si="123"/>
        <v>SH0908-1018</v>
      </c>
      <c r="J1342" s="34">
        <f t="shared" si="124"/>
        <v>72686</v>
      </c>
      <c r="K1342" t="str">
        <f t="shared" si="125"/>
        <v>SH0908-1018</v>
      </c>
    </row>
    <row r="1343" spans="1:11" ht="15" customHeight="1" x14ac:dyDescent="0.35">
      <c r="A1343">
        <f>'TI102'!A1340</f>
        <v>4</v>
      </c>
      <c r="B1343" s="26">
        <f>'TI102'!B1340</f>
        <v>46273.708333333343</v>
      </c>
      <c r="C1343">
        <f>'TI102'!C1340</f>
        <v>11708127</v>
      </c>
      <c r="D1343">
        <f>'TI102'!J1340</f>
        <v>2</v>
      </c>
      <c r="E1343">
        <f>'TI102'!Q1340</f>
        <v>2</v>
      </c>
      <c r="F1343" t="str">
        <f t="shared" si="120"/>
        <v>60134</v>
      </c>
      <c r="G1343">
        <f t="shared" si="121"/>
        <v>127</v>
      </c>
      <c r="H1343" t="str">
        <f t="shared" si="122"/>
        <v>SH0908-1033</v>
      </c>
      <c r="I1343" t="str">
        <f t="shared" si="123"/>
        <v>SH0908-1033</v>
      </c>
      <c r="J1343" s="34">
        <f t="shared" si="124"/>
        <v>72686</v>
      </c>
      <c r="K1343" t="str">
        <f t="shared" si="125"/>
        <v>SH0908-1033</v>
      </c>
    </row>
    <row r="1344" spans="1:11" ht="15" customHeight="1" x14ac:dyDescent="0.35">
      <c r="A1344">
        <f>'TI102'!A1341</f>
        <v>4</v>
      </c>
      <c r="B1344" s="26">
        <f>'TI102'!B1341</f>
        <v>46273.708333333343</v>
      </c>
      <c r="C1344">
        <f>'TI102'!C1341</f>
        <v>11708128</v>
      </c>
      <c r="D1344">
        <f>'TI102'!J1341</f>
        <v>2</v>
      </c>
      <c r="E1344">
        <f>'TI102'!Q1341</f>
        <v>4</v>
      </c>
      <c r="F1344" t="str">
        <f t="shared" si="120"/>
        <v>60134</v>
      </c>
      <c r="G1344">
        <f t="shared" si="121"/>
        <v>127</v>
      </c>
      <c r="H1344" t="str">
        <f t="shared" si="122"/>
        <v>SH0908-1033</v>
      </c>
      <c r="I1344" t="str">
        <f t="shared" si="123"/>
        <v>SH0908-1033</v>
      </c>
      <c r="J1344" s="34">
        <f t="shared" si="124"/>
        <v>72686</v>
      </c>
      <c r="K1344" t="str">
        <f t="shared" si="125"/>
        <v>SH0908-1033</v>
      </c>
    </row>
    <row r="1345" spans="1:11" ht="15" customHeight="1" x14ac:dyDescent="0.35">
      <c r="A1345">
        <f>'TI102'!A1342</f>
        <v>4</v>
      </c>
      <c r="B1345" s="26">
        <f>'TI102'!B1342</f>
        <v>46273.708333333343</v>
      </c>
      <c r="C1345">
        <f>'TI102'!C1342</f>
        <v>11708129</v>
      </c>
      <c r="D1345">
        <f>'TI102'!J1342</f>
        <v>2</v>
      </c>
      <c r="E1345">
        <f>'TI102'!Q1342</f>
        <v>10</v>
      </c>
      <c r="F1345" t="str">
        <f t="shared" si="120"/>
        <v>60134</v>
      </c>
      <c r="G1345">
        <f t="shared" si="121"/>
        <v>127</v>
      </c>
      <c r="H1345" t="str">
        <f t="shared" si="122"/>
        <v>SH0908-1033</v>
      </c>
      <c r="I1345" t="str">
        <f t="shared" si="123"/>
        <v>SH0908-1033</v>
      </c>
      <c r="J1345" s="34">
        <f t="shared" si="124"/>
        <v>72686</v>
      </c>
      <c r="K1345" t="str">
        <f t="shared" si="125"/>
        <v>SH0908-1033</v>
      </c>
    </row>
    <row r="1346" spans="1:11" ht="15" customHeight="1" x14ac:dyDescent="0.35">
      <c r="A1346">
        <f>'TI102'!A1343</f>
        <v>4</v>
      </c>
      <c r="B1346" s="26">
        <f>'TI102'!B1343</f>
        <v>46273.708333333343</v>
      </c>
      <c r="C1346">
        <f>'TI102'!C1343</f>
        <v>11708130</v>
      </c>
      <c r="D1346">
        <f>'TI102'!J1343</f>
        <v>2</v>
      </c>
      <c r="E1346">
        <f>'TI102'!Q1343</f>
        <v>10</v>
      </c>
      <c r="F1346" t="str">
        <f t="shared" si="120"/>
        <v>60134</v>
      </c>
      <c r="G1346">
        <f t="shared" si="121"/>
        <v>127</v>
      </c>
      <c r="H1346" t="str">
        <f t="shared" si="122"/>
        <v>SH0908-1033</v>
      </c>
      <c r="I1346" t="str">
        <f t="shared" si="123"/>
        <v>SH0908-1033</v>
      </c>
      <c r="J1346" s="34">
        <f t="shared" si="124"/>
        <v>72686</v>
      </c>
      <c r="K1346" t="str">
        <f t="shared" si="125"/>
        <v>SH0908-1033</v>
      </c>
    </row>
    <row r="1347" spans="1:11" ht="15" customHeight="1" x14ac:dyDescent="0.35">
      <c r="A1347">
        <f>'TI102'!A1344</f>
        <v>4</v>
      </c>
      <c r="B1347" s="26">
        <f>'TI102'!B1344</f>
        <v>46273.708333333343</v>
      </c>
      <c r="C1347">
        <f>'TI102'!C1344</f>
        <v>11708136</v>
      </c>
      <c r="D1347">
        <f>'TI102'!J1344</f>
        <v>2</v>
      </c>
      <c r="E1347">
        <f>'TI102'!Q1344</f>
        <v>1</v>
      </c>
      <c r="F1347" t="str">
        <f t="shared" si="120"/>
        <v>60155</v>
      </c>
      <c r="G1347">
        <f t="shared" si="121"/>
        <v>226</v>
      </c>
      <c r="H1347" t="str">
        <f t="shared" si="122"/>
        <v>SH0908-1042</v>
      </c>
      <c r="I1347" t="str">
        <f t="shared" si="123"/>
        <v>SH0908-1042</v>
      </c>
      <c r="J1347" s="34">
        <f t="shared" si="124"/>
        <v>72686</v>
      </c>
      <c r="K1347" t="str">
        <f t="shared" si="125"/>
        <v>SH0908-1042</v>
      </c>
    </row>
    <row r="1348" spans="1:11" ht="15" customHeight="1" x14ac:dyDescent="0.35">
      <c r="A1348">
        <f>'TI102'!A1345</f>
        <v>4</v>
      </c>
      <c r="B1348" s="26">
        <f>'TI102'!B1345</f>
        <v>46273.708333333343</v>
      </c>
      <c r="C1348">
        <f>'TI102'!C1345</f>
        <v>11708139</v>
      </c>
      <c r="D1348">
        <f>'TI102'!J1345</f>
        <v>4</v>
      </c>
      <c r="E1348">
        <f>'TI102'!Q1345</f>
        <v>2</v>
      </c>
      <c r="F1348" t="str">
        <f t="shared" si="120"/>
        <v>60140</v>
      </c>
      <c r="G1348">
        <f t="shared" si="121"/>
        <v>261</v>
      </c>
      <c r="H1348" t="str">
        <f t="shared" si="122"/>
        <v>SH0908-1048</v>
      </c>
      <c r="I1348" t="str">
        <f t="shared" si="123"/>
        <v>SH0908-1048</v>
      </c>
      <c r="J1348" s="34">
        <f t="shared" si="124"/>
        <v>72686</v>
      </c>
      <c r="K1348" t="str">
        <f t="shared" si="125"/>
        <v>SH0908-1048</v>
      </c>
    </row>
    <row r="1349" spans="1:11" ht="15" customHeight="1" x14ac:dyDescent="0.35">
      <c r="A1349">
        <f>'TI102'!A1346</f>
        <v>4</v>
      </c>
      <c r="B1349" s="26">
        <f>'TI102'!B1346</f>
        <v>46273.708333333343</v>
      </c>
      <c r="C1349">
        <f>'TI102'!C1346</f>
        <v>11708151</v>
      </c>
      <c r="D1349">
        <f>'TI102'!J1346</f>
        <v>1</v>
      </c>
      <c r="E1349">
        <f>'TI102'!Q1346</f>
        <v>2</v>
      </c>
      <c r="F1349" t="str">
        <f t="shared" si="120"/>
        <v>60140</v>
      </c>
      <c r="G1349">
        <f t="shared" si="121"/>
        <v>261</v>
      </c>
      <c r="H1349" t="str">
        <f t="shared" si="122"/>
        <v>SH0908-1048</v>
      </c>
      <c r="I1349" t="str">
        <f t="shared" si="123"/>
        <v>SH0908-1048</v>
      </c>
      <c r="J1349" s="34">
        <f t="shared" si="124"/>
        <v>72686</v>
      </c>
      <c r="K1349" t="str">
        <f t="shared" si="125"/>
        <v>SH0908-1048</v>
      </c>
    </row>
    <row r="1350" spans="1:11" ht="15" customHeight="1" x14ac:dyDescent="0.35">
      <c r="A1350">
        <f>'TI102'!A1347</f>
        <v>4</v>
      </c>
      <c r="B1350" s="26">
        <f>'TI102'!B1347</f>
        <v>46273.708333333343</v>
      </c>
      <c r="C1350">
        <f>'TI102'!C1347</f>
        <v>11708152</v>
      </c>
      <c r="D1350">
        <f>'TI102'!J1347</f>
        <v>1</v>
      </c>
      <c r="E1350">
        <f>'TI102'!Q1347</f>
        <v>1</v>
      </c>
      <c r="F1350" t="str">
        <f t="shared" ref="F1350:F1413" si="126">INDEX(OM_ORDER,MATCH(C1350,OM_TID,0))</f>
        <v>60140</v>
      </c>
      <c r="G1350">
        <f t="shared" ref="G1350:G1413" si="127">MATCH(F1350,OR_ID,0)</f>
        <v>261</v>
      </c>
      <c r="H1350" t="str">
        <f t="shared" ref="H1350:H1413" si="128">INDEX(OR_ORIG,G1350)</f>
        <v>SH0908-1048</v>
      </c>
      <c r="I1350" t="str">
        <f t="shared" ref="I1350:I1413" si="129">INDEX(OR_SHIP,G1350)</f>
        <v>SH0908-1048</v>
      </c>
      <c r="J1350" s="34">
        <f t="shared" ref="J1350:J1413" si="130">IF(INDEX(OR_MOVED,G1350)="",DATE(2099,1,1),INDEX(OR_MOVED,G1350))</f>
        <v>72686</v>
      </c>
      <c r="K1350" t="str">
        <f t="shared" ref="K1350:K1413" si="131">IF(B1350&gt;=J1350,I1350,H1350)</f>
        <v>SH0908-1048</v>
      </c>
    </row>
    <row r="1351" spans="1:11" ht="15" customHeight="1" x14ac:dyDescent="0.35">
      <c r="A1351">
        <f>'TI102'!A1348</f>
        <v>4</v>
      </c>
      <c r="B1351" s="26">
        <f>'TI102'!B1348</f>
        <v>46273.708333333343</v>
      </c>
      <c r="C1351">
        <f>'TI102'!C1348</f>
        <v>11708153</v>
      </c>
      <c r="D1351">
        <f>'TI102'!J1348</f>
        <v>1</v>
      </c>
      <c r="E1351">
        <f>'TI102'!Q1348</f>
        <v>1</v>
      </c>
      <c r="F1351" t="str">
        <f t="shared" si="126"/>
        <v>60140</v>
      </c>
      <c r="G1351">
        <f t="shared" si="127"/>
        <v>261</v>
      </c>
      <c r="H1351" t="str">
        <f t="shared" si="128"/>
        <v>SH0908-1048</v>
      </c>
      <c r="I1351" t="str">
        <f t="shared" si="129"/>
        <v>SH0908-1048</v>
      </c>
      <c r="J1351" s="34">
        <f t="shared" si="130"/>
        <v>72686</v>
      </c>
      <c r="K1351" t="str">
        <f t="shared" si="131"/>
        <v>SH0908-1048</v>
      </c>
    </row>
    <row r="1352" spans="1:11" ht="15" customHeight="1" x14ac:dyDescent="0.35">
      <c r="A1352">
        <f>'TI102'!A1349</f>
        <v>4</v>
      </c>
      <c r="B1352" s="26">
        <f>'TI102'!B1349</f>
        <v>46273.708333333343</v>
      </c>
      <c r="C1352">
        <f>'TI102'!C1349</f>
        <v>11708154</v>
      </c>
      <c r="D1352">
        <f>'TI102'!J1349</f>
        <v>1</v>
      </c>
      <c r="E1352">
        <f>'TI102'!Q1349</f>
        <v>1</v>
      </c>
      <c r="F1352" t="str">
        <f t="shared" si="126"/>
        <v>60140</v>
      </c>
      <c r="G1352">
        <f t="shared" si="127"/>
        <v>261</v>
      </c>
      <c r="H1352" t="str">
        <f t="shared" si="128"/>
        <v>SH0908-1048</v>
      </c>
      <c r="I1352" t="str">
        <f t="shared" si="129"/>
        <v>SH0908-1048</v>
      </c>
      <c r="J1352" s="34">
        <f t="shared" si="130"/>
        <v>72686</v>
      </c>
      <c r="K1352" t="str">
        <f t="shared" si="131"/>
        <v>SH0908-1048</v>
      </c>
    </row>
    <row r="1353" spans="1:11" ht="15" customHeight="1" x14ac:dyDescent="0.35">
      <c r="A1353">
        <f>'TI102'!A1350</f>
        <v>4</v>
      </c>
      <c r="B1353" s="26">
        <f>'TI102'!B1350</f>
        <v>46273.708333333343</v>
      </c>
      <c r="C1353">
        <f>'TI102'!C1350</f>
        <v>11708162</v>
      </c>
      <c r="D1353">
        <f>'TI102'!J1350</f>
        <v>4</v>
      </c>
      <c r="E1353">
        <f>'TI102'!Q1350</f>
        <v>1</v>
      </c>
      <c r="F1353" t="str">
        <f t="shared" si="126"/>
        <v>60179</v>
      </c>
      <c r="G1353">
        <f t="shared" si="127"/>
        <v>227</v>
      </c>
      <c r="H1353" t="str">
        <f t="shared" si="128"/>
        <v>SH0908-1042</v>
      </c>
      <c r="I1353" t="str">
        <f t="shared" si="129"/>
        <v>SH0908-1042</v>
      </c>
      <c r="J1353" s="34">
        <f t="shared" si="130"/>
        <v>72686</v>
      </c>
      <c r="K1353" t="str">
        <f t="shared" si="131"/>
        <v>SH0908-1042</v>
      </c>
    </row>
    <row r="1354" spans="1:11" ht="15" customHeight="1" x14ac:dyDescent="0.35">
      <c r="A1354">
        <f>'TI102'!A1351</f>
        <v>4</v>
      </c>
      <c r="B1354" s="26">
        <f>'TI102'!B1351</f>
        <v>46273.708333333343</v>
      </c>
      <c r="C1354">
        <f>'TI102'!C1351</f>
        <v>11708163</v>
      </c>
      <c r="D1354">
        <f>'TI102'!J1351</f>
        <v>4</v>
      </c>
      <c r="E1354">
        <f>'TI102'!Q1351</f>
        <v>1</v>
      </c>
      <c r="F1354" t="str">
        <f t="shared" si="126"/>
        <v>60179</v>
      </c>
      <c r="G1354">
        <f t="shared" si="127"/>
        <v>227</v>
      </c>
      <c r="H1354" t="str">
        <f t="shared" si="128"/>
        <v>SH0908-1042</v>
      </c>
      <c r="I1354" t="str">
        <f t="shared" si="129"/>
        <v>SH0908-1042</v>
      </c>
      <c r="J1354" s="34">
        <f t="shared" si="130"/>
        <v>72686</v>
      </c>
      <c r="K1354" t="str">
        <f t="shared" si="131"/>
        <v>SH0908-1042</v>
      </c>
    </row>
    <row r="1355" spans="1:11" ht="15" customHeight="1" x14ac:dyDescent="0.35">
      <c r="A1355">
        <f>'TI102'!A1352</f>
        <v>4</v>
      </c>
      <c r="B1355" s="26">
        <f>'TI102'!B1352</f>
        <v>46273.708333333343</v>
      </c>
      <c r="C1355">
        <f>'TI102'!C1352</f>
        <v>11708164</v>
      </c>
      <c r="D1355">
        <f>'TI102'!J1352</f>
        <v>4</v>
      </c>
      <c r="E1355">
        <f>'TI102'!Q1352</f>
        <v>1</v>
      </c>
      <c r="F1355" t="str">
        <f t="shared" si="126"/>
        <v>60179</v>
      </c>
      <c r="G1355">
        <f t="shared" si="127"/>
        <v>227</v>
      </c>
      <c r="H1355" t="str">
        <f t="shared" si="128"/>
        <v>SH0908-1042</v>
      </c>
      <c r="I1355" t="str">
        <f t="shared" si="129"/>
        <v>SH0908-1042</v>
      </c>
      <c r="J1355" s="34">
        <f t="shared" si="130"/>
        <v>72686</v>
      </c>
      <c r="K1355" t="str">
        <f t="shared" si="131"/>
        <v>SH0908-1042</v>
      </c>
    </row>
    <row r="1356" spans="1:11" ht="15" customHeight="1" x14ac:dyDescent="0.35">
      <c r="A1356">
        <f>'TI102'!A1353</f>
        <v>4</v>
      </c>
      <c r="B1356" s="26">
        <f>'TI102'!B1353</f>
        <v>46273.708333333343</v>
      </c>
      <c r="C1356">
        <f>'TI102'!C1353</f>
        <v>11708165</v>
      </c>
      <c r="D1356">
        <f>'TI102'!J1353</f>
        <v>4</v>
      </c>
      <c r="E1356">
        <f>'TI102'!Q1353</f>
        <v>1</v>
      </c>
      <c r="F1356" t="str">
        <f t="shared" si="126"/>
        <v>60179</v>
      </c>
      <c r="G1356">
        <f t="shared" si="127"/>
        <v>227</v>
      </c>
      <c r="H1356" t="str">
        <f t="shared" si="128"/>
        <v>SH0908-1042</v>
      </c>
      <c r="I1356" t="str">
        <f t="shared" si="129"/>
        <v>SH0908-1042</v>
      </c>
      <c r="J1356" s="34">
        <f t="shared" si="130"/>
        <v>72686</v>
      </c>
      <c r="K1356" t="str">
        <f t="shared" si="131"/>
        <v>SH0908-1042</v>
      </c>
    </row>
    <row r="1357" spans="1:11" ht="15" customHeight="1" x14ac:dyDescent="0.35">
      <c r="A1357">
        <f>'TI102'!A1354</f>
        <v>4</v>
      </c>
      <c r="B1357" s="26">
        <f>'TI102'!B1354</f>
        <v>46273.708333333343</v>
      </c>
      <c r="C1357">
        <f>'TI102'!C1354</f>
        <v>11708186</v>
      </c>
      <c r="D1357">
        <f>'TI102'!J1354</f>
        <v>2</v>
      </c>
      <c r="E1357">
        <f>'TI102'!Q1354</f>
        <v>1</v>
      </c>
      <c r="F1357" t="str">
        <f t="shared" si="126"/>
        <v>60176</v>
      </c>
      <c r="G1357">
        <f t="shared" si="127"/>
        <v>228</v>
      </c>
      <c r="H1357" t="str">
        <f t="shared" si="128"/>
        <v>SH0908-1042</v>
      </c>
      <c r="I1357" t="str">
        <f t="shared" si="129"/>
        <v>SH0908-1042</v>
      </c>
      <c r="J1357" s="34">
        <f t="shared" si="130"/>
        <v>72686</v>
      </c>
      <c r="K1357" t="str">
        <f t="shared" si="131"/>
        <v>SH0908-1042</v>
      </c>
    </row>
    <row r="1358" spans="1:11" ht="15" customHeight="1" x14ac:dyDescent="0.35">
      <c r="A1358">
        <f>'TI102'!A1355</f>
        <v>4</v>
      </c>
      <c r="B1358" s="26">
        <f>'TI102'!B1355</f>
        <v>46273.708333333343</v>
      </c>
      <c r="C1358">
        <f>'TI102'!C1355</f>
        <v>11708187</v>
      </c>
      <c r="D1358">
        <f>'TI102'!J1355</f>
        <v>2</v>
      </c>
      <c r="E1358">
        <f>'TI102'!Q1355</f>
        <v>2</v>
      </c>
      <c r="F1358" t="str">
        <f t="shared" si="126"/>
        <v>60176</v>
      </c>
      <c r="G1358">
        <f t="shared" si="127"/>
        <v>228</v>
      </c>
      <c r="H1358" t="str">
        <f t="shared" si="128"/>
        <v>SH0908-1042</v>
      </c>
      <c r="I1358" t="str">
        <f t="shared" si="129"/>
        <v>SH0908-1042</v>
      </c>
      <c r="J1358" s="34">
        <f t="shared" si="130"/>
        <v>72686</v>
      </c>
      <c r="K1358" t="str">
        <f t="shared" si="131"/>
        <v>SH0908-1042</v>
      </c>
    </row>
    <row r="1359" spans="1:11" ht="15" customHeight="1" x14ac:dyDescent="0.35">
      <c r="A1359">
        <f>'TI102'!A1356</f>
        <v>4</v>
      </c>
      <c r="B1359" s="26">
        <f>'TI102'!B1356</f>
        <v>46273.708333333343</v>
      </c>
      <c r="C1359">
        <f>'TI102'!C1356</f>
        <v>11708188</v>
      </c>
      <c r="D1359">
        <f>'TI102'!J1356</f>
        <v>2</v>
      </c>
      <c r="E1359">
        <f>'TI102'!Q1356</f>
        <v>2</v>
      </c>
      <c r="F1359" t="str">
        <f t="shared" si="126"/>
        <v>60176</v>
      </c>
      <c r="G1359">
        <f t="shared" si="127"/>
        <v>228</v>
      </c>
      <c r="H1359" t="str">
        <f t="shared" si="128"/>
        <v>SH0908-1042</v>
      </c>
      <c r="I1359" t="str">
        <f t="shared" si="129"/>
        <v>SH0908-1042</v>
      </c>
      <c r="J1359" s="34">
        <f t="shared" si="130"/>
        <v>72686</v>
      </c>
      <c r="K1359" t="str">
        <f t="shared" si="131"/>
        <v>SH0908-1042</v>
      </c>
    </row>
    <row r="1360" spans="1:11" ht="15" customHeight="1" x14ac:dyDescent="0.35">
      <c r="A1360">
        <f>'TI102'!A1357</f>
        <v>4</v>
      </c>
      <c r="B1360" s="26">
        <f>'TI102'!B1357</f>
        <v>46273.708333333343</v>
      </c>
      <c r="C1360">
        <f>'TI102'!C1357</f>
        <v>11708189</v>
      </c>
      <c r="D1360">
        <f>'TI102'!J1357</f>
        <v>1</v>
      </c>
      <c r="E1360">
        <f>'TI102'!Q1357</f>
        <v>1</v>
      </c>
      <c r="F1360" t="str">
        <f t="shared" si="126"/>
        <v>60179</v>
      </c>
      <c r="G1360">
        <f t="shared" si="127"/>
        <v>227</v>
      </c>
      <c r="H1360" t="str">
        <f t="shared" si="128"/>
        <v>SH0908-1042</v>
      </c>
      <c r="I1360" t="str">
        <f t="shared" si="129"/>
        <v>SH0908-1042</v>
      </c>
      <c r="J1360" s="34">
        <f t="shared" si="130"/>
        <v>72686</v>
      </c>
      <c r="K1360" t="str">
        <f t="shared" si="131"/>
        <v>SH0908-1042</v>
      </c>
    </row>
    <row r="1361" spans="1:11" ht="15" customHeight="1" x14ac:dyDescent="0.35">
      <c r="A1361">
        <f>'TI102'!A1358</f>
        <v>4</v>
      </c>
      <c r="B1361" s="26">
        <f>'TI102'!B1358</f>
        <v>46273.708333333343</v>
      </c>
      <c r="C1361">
        <f>'TI102'!C1358</f>
        <v>11708190</v>
      </c>
      <c r="D1361">
        <f>'TI102'!J1358</f>
        <v>1</v>
      </c>
      <c r="E1361">
        <f>'TI102'!Q1358</f>
        <v>1</v>
      </c>
      <c r="F1361" t="str">
        <f t="shared" si="126"/>
        <v>60179</v>
      </c>
      <c r="G1361">
        <f t="shared" si="127"/>
        <v>227</v>
      </c>
      <c r="H1361" t="str">
        <f t="shared" si="128"/>
        <v>SH0908-1042</v>
      </c>
      <c r="I1361" t="str">
        <f t="shared" si="129"/>
        <v>SH0908-1042</v>
      </c>
      <c r="J1361" s="34">
        <f t="shared" si="130"/>
        <v>72686</v>
      </c>
      <c r="K1361" t="str">
        <f t="shared" si="131"/>
        <v>SH0908-1042</v>
      </c>
    </row>
    <row r="1362" spans="1:11" ht="15" customHeight="1" x14ac:dyDescent="0.35">
      <c r="A1362">
        <f>'TI102'!A1359</f>
        <v>4</v>
      </c>
      <c r="B1362" s="26">
        <f>'TI102'!B1359</f>
        <v>46273.708333333343</v>
      </c>
      <c r="C1362">
        <f>'TI102'!C1359</f>
        <v>11708191</v>
      </c>
      <c r="D1362">
        <f>'TI102'!J1359</f>
        <v>1</v>
      </c>
      <c r="E1362">
        <f>'TI102'!Q1359</f>
        <v>2</v>
      </c>
      <c r="F1362" t="str">
        <f t="shared" si="126"/>
        <v>60179</v>
      </c>
      <c r="G1362">
        <f t="shared" si="127"/>
        <v>227</v>
      </c>
      <c r="H1362" t="str">
        <f t="shared" si="128"/>
        <v>SH0908-1042</v>
      </c>
      <c r="I1362" t="str">
        <f t="shared" si="129"/>
        <v>SH0908-1042</v>
      </c>
      <c r="J1362" s="34">
        <f t="shared" si="130"/>
        <v>72686</v>
      </c>
      <c r="K1362" t="str">
        <f t="shared" si="131"/>
        <v>SH0908-1042</v>
      </c>
    </row>
    <row r="1363" spans="1:11" ht="15" customHeight="1" x14ac:dyDescent="0.35">
      <c r="A1363">
        <f>'TI102'!A1360</f>
        <v>4</v>
      </c>
      <c r="B1363" s="26">
        <f>'TI102'!B1360</f>
        <v>46273.708333333343</v>
      </c>
      <c r="C1363">
        <f>'TI102'!C1360</f>
        <v>11708192</v>
      </c>
      <c r="D1363">
        <f>'TI102'!J1360</f>
        <v>1</v>
      </c>
      <c r="E1363">
        <f>'TI102'!Q1360</f>
        <v>2</v>
      </c>
      <c r="F1363" t="str">
        <f t="shared" si="126"/>
        <v>60179</v>
      </c>
      <c r="G1363">
        <f t="shared" si="127"/>
        <v>227</v>
      </c>
      <c r="H1363" t="str">
        <f t="shared" si="128"/>
        <v>SH0908-1042</v>
      </c>
      <c r="I1363" t="str">
        <f t="shared" si="129"/>
        <v>SH0908-1042</v>
      </c>
      <c r="J1363" s="34">
        <f t="shared" si="130"/>
        <v>72686</v>
      </c>
      <c r="K1363" t="str">
        <f t="shared" si="131"/>
        <v>SH0908-1042</v>
      </c>
    </row>
    <row r="1364" spans="1:11" ht="15" customHeight="1" x14ac:dyDescent="0.35">
      <c r="A1364">
        <f>'TI102'!A1361</f>
        <v>4</v>
      </c>
      <c r="B1364" s="26">
        <f>'TI102'!B1361</f>
        <v>46273.708333333343</v>
      </c>
      <c r="C1364">
        <f>'TI102'!C1361</f>
        <v>11708193</v>
      </c>
      <c r="D1364">
        <f>'TI102'!J1361</f>
        <v>1</v>
      </c>
      <c r="E1364">
        <f>'TI102'!Q1361</f>
        <v>1</v>
      </c>
      <c r="F1364" t="str">
        <f t="shared" si="126"/>
        <v>60179</v>
      </c>
      <c r="G1364">
        <f t="shared" si="127"/>
        <v>227</v>
      </c>
      <c r="H1364" t="str">
        <f t="shared" si="128"/>
        <v>SH0908-1042</v>
      </c>
      <c r="I1364" t="str">
        <f t="shared" si="129"/>
        <v>SH0908-1042</v>
      </c>
      <c r="J1364" s="34">
        <f t="shared" si="130"/>
        <v>72686</v>
      </c>
      <c r="K1364" t="str">
        <f t="shared" si="131"/>
        <v>SH0908-1042</v>
      </c>
    </row>
    <row r="1365" spans="1:11" ht="15" customHeight="1" x14ac:dyDescent="0.35">
      <c r="A1365">
        <f>'TI102'!A1362</f>
        <v>4</v>
      </c>
      <c r="B1365" s="26">
        <f>'TI102'!B1362</f>
        <v>46273.708333333343</v>
      </c>
      <c r="C1365">
        <f>'TI102'!C1362</f>
        <v>11708194</v>
      </c>
      <c r="D1365">
        <f>'TI102'!J1362</f>
        <v>1</v>
      </c>
      <c r="E1365">
        <f>'TI102'!Q1362</f>
        <v>1</v>
      </c>
      <c r="F1365" t="str">
        <f t="shared" si="126"/>
        <v>60179</v>
      </c>
      <c r="G1365">
        <f t="shared" si="127"/>
        <v>227</v>
      </c>
      <c r="H1365" t="str">
        <f t="shared" si="128"/>
        <v>SH0908-1042</v>
      </c>
      <c r="I1365" t="str">
        <f t="shared" si="129"/>
        <v>SH0908-1042</v>
      </c>
      <c r="J1365" s="34">
        <f t="shared" si="130"/>
        <v>72686</v>
      </c>
      <c r="K1365" t="str">
        <f t="shared" si="131"/>
        <v>SH0908-1042</v>
      </c>
    </row>
    <row r="1366" spans="1:11" ht="15" customHeight="1" x14ac:dyDescent="0.35">
      <c r="A1366">
        <f>'TI102'!A1363</f>
        <v>4</v>
      </c>
      <c r="B1366" s="26">
        <f>'TI102'!B1363</f>
        <v>46273.708333333343</v>
      </c>
      <c r="C1366">
        <f>'TI102'!C1363</f>
        <v>11708210</v>
      </c>
      <c r="D1366">
        <f>'TI102'!J1363</f>
        <v>2</v>
      </c>
      <c r="E1366">
        <f>'TI102'!Q1363</f>
        <v>9</v>
      </c>
      <c r="F1366" t="str">
        <f t="shared" si="126"/>
        <v>60180</v>
      </c>
      <c r="G1366">
        <f t="shared" si="127"/>
        <v>412</v>
      </c>
      <c r="H1366" t="str">
        <f t="shared" si="128"/>
        <v>SH0908-1981</v>
      </c>
      <c r="I1366" t="str">
        <f t="shared" si="129"/>
        <v>SH0908-1981</v>
      </c>
      <c r="J1366" s="34">
        <f t="shared" si="130"/>
        <v>72686</v>
      </c>
      <c r="K1366" t="str">
        <f t="shared" si="131"/>
        <v>SH0908-1981</v>
      </c>
    </row>
    <row r="1367" spans="1:11" ht="15" customHeight="1" x14ac:dyDescent="0.35">
      <c r="A1367">
        <f>'TI102'!A1364</f>
        <v>4</v>
      </c>
      <c r="B1367" s="26">
        <f>'TI102'!B1364</f>
        <v>46273.708333333343</v>
      </c>
      <c r="C1367">
        <f>'TI102'!C1364</f>
        <v>11708211</v>
      </c>
      <c r="D1367">
        <f>'TI102'!J1364</f>
        <v>2</v>
      </c>
      <c r="E1367">
        <f>'TI102'!Q1364</f>
        <v>9</v>
      </c>
      <c r="F1367" t="str">
        <f t="shared" si="126"/>
        <v>60180</v>
      </c>
      <c r="G1367">
        <f t="shared" si="127"/>
        <v>412</v>
      </c>
      <c r="H1367" t="str">
        <f t="shared" si="128"/>
        <v>SH0908-1981</v>
      </c>
      <c r="I1367" t="str">
        <f t="shared" si="129"/>
        <v>SH0908-1981</v>
      </c>
      <c r="J1367" s="34">
        <f t="shared" si="130"/>
        <v>72686</v>
      </c>
      <c r="K1367" t="str">
        <f t="shared" si="131"/>
        <v>SH0908-1981</v>
      </c>
    </row>
    <row r="1368" spans="1:11" ht="15" customHeight="1" x14ac:dyDescent="0.35">
      <c r="A1368">
        <f>'TI102'!A1365</f>
        <v>4</v>
      </c>
      <c r="B1368" s="26">
        <f>'TI102'!B1365</f>
        <v>46273.708333333343</v>
      </c>
      <c r="C1368">
        <f>'TI102'!C1365</f>
        <v>11708212</v>
      </c>
      <c r="D1368">
        <f>'TI102'!J1365</f>
        <v>2</v>
      </c>
      <c r="E1368">
        <f>'TI102'!Q1365</f>
        <v>8</v>
      </c>
      <c r="F1368" t="str">
        <f t="shared" si="126"/>
        <v>60180</v>
      </c>
      <c r="G1368">
        <f t="shared" si="127"/>
        <v>412</v>
      </c>
      <c r="H1368" t="str">
        <f t="shared" si="128"/>
        <v>SH0908-1981</v>
      </c>
      <c r="I1368" t="str">
        <f t="shared" si="129"/>
        <v>SH0908-1981</v>
      </c>
      <c r="J1368" s="34">
        <f t="shared" si="130"/>
        <v>72686</v>
      </c>
      <c r="K1368" t="str">
        <f t="shared" si="131"/>
        <v>SH0908-1981</v>
      </c>
    </row>
    <row r="1369" spans="1:11" ht="15" customHeight="1" x14ac:dyDescent="0.35">
      <c r="A1369">
        <f>'TI102'!A1366</f>
        <v>4</v>
      </c>
      <c r="B1369" s="26">
        <f>'TI102'!B1366</f>
        <v>46273.708333333343</v>
      </c>
      <c r="C1369">
        <f>'TI102'!C1366</f>
        <v>11708223</v>
      </c>
      <c r="D1369">
        <f>'TI102'!J1366</f>
        <v>3</v>
      </c>
      <c r="E1369">
        <f>'TI102'!Q1366</f>
        <v>1</v>
      </c>
      <c r="F1369" t="str">
        <f t="shared" si="126"/>
        <v>60203</v>
      </c>
      <c r="G1369">
        <f t="shared" si="127"/>
        <v>66</v>
      </c>
      <c r="H1369" t="str">
        <f t="shared" si="128"/>
        <v>SH0908-1019</v>
      </c>
      <c r="I1369" t="str">
        <f t="shared" si="129"/>
        <v>SH0908-1019</v>
      </c>
      <c r="J1369" s="34">
        <f t="shared" si="130"/>
        <v>72686</v>
      </c>
      <c r="K1369" t="str">
        <f t="shared" si="131"/>
        <v>SH0908-1019</v>
      </c>
    </row>
    <row r="1370" spans="1:11" ht="15" customHeight="1" x14ac:dyDescent="0.35">
      <c r="A1370">
        <f>'TI102'!A1367</f>
        <v>4</v>
      </c>
      <c r="B1370" s="26">
        <f>'TI102'!B1367</f>
        <v>46273.708333333343</v>
      </c>
      <c r="C1370">
        <f>'TI102'!C1367</f>
        <v>11708224</v>
      </c>
      <c r="D1370">
        <f>'TI102'!J1367</f>
        <v>4</v>
      </c>
      <c r="E1370">
        <f>'TI102'!Q1367</f>
        <v>1</v>
      </c>
      <c r="F1370" t="str">
        <f t="shared" si="126"/>
        <v>60207</v>
      </c>
      <c r="G1370">
        <f t="shared" si="127"/>
        <v>229</v>
      </c>
      <c r="H1370" t="str">
        <f t="shared" si="128"/>
        <v>SH0908-1042</v>
      </c>
      <c r="I1370" t="str">
        <f t="shared" si="129"/>
        <v>SH0908-1042</v>
      </c>
      <c r="J1370" s="34">
        <f t="shared" si="130"/>
        <v>72686</v>
      </c>
      <c r="K1370" t="str">
        <f t="shared" si="131"/>
        <v>SH0908-1042</v>
      </c>
    </row>
    <row r="1371" spans="1:11" ht="15" customHeight="1" x14ac:dyDescent="0.35">
      <c r="A1371">
        <f>'TI102'!A1368</f>
        <v>4</v>
      </c>
      <c r="B1371" s="26">
        <f>'TI102'!B1368</f>
        <v>46273.708333333343</v>
      </c>
      <c r="C1371">
        <f>'TI102'!C1368</f>
        <v>11708239</v>
      </c>
      <c r="D1371">
        <f>'TI102'!J1368</f>
        <v>1</v>
      </c>
      <c r="E1371">
        <f>'TI102'!Q1368</f>
        <v>2</v>
      </c>
      <c r="F1371" t="str">
        <f t="shared" si="126"/>
        <v>60207</v>
      </c>
      <c r="G1371">
        <f t="shared" si="127"/>
        <v>229</v>
      </c>
      <c r="H1371" t="str">
        <f t="shared" si="128"/>
        <v>SH0908-1042</v>
      </c>
      <c r="I1371" t="str">
        <f t="shared" si="129"/>
        <v>SH0908-1042</v>
      </c>
      <c r="J1371" s="34">
        <f t="shared" si="130"/>
        <v>72686</v>
      </c>
      <c r="K1371" t="str">
        <f t="shared" si="131"/>
        <v>SH0908-1042</v>
      </c>
    </row>
    <row r="1372" spans="1:11" ht="15" customHeight="1" x14ac:dyDescent="0.35">
      <c r="A1372">
        <f>'TI102'!A1369</f>
        <v>4</v>
      </c>
      <c r="B1372" s="26">
        <f>'TI102'!B1369</f>
        <v>46273.708333333343</v>
      </c>
      <c r="C1372">
        <f>'TI102'!C1369</f>
        <v>11708240</v>
      </c>
      <c r="D1372">
        <f>'TI102'!J1369</f>
        <v>1</v>
      </c>
      <c r="E1372">
        <f>'TI102'!Q1369</f>
        <v>2</v>
      </c>
      <c r="F1372" t="str">
        <f t="shared" si="126"/>
        <v>60207</v>
      </c>
      <c r="G1372">
        <f t="shared" si="127"/>
        <v>229</v>
      </c>
      <c r="H1372" t="str">
        <f t="shared" si="128"/>
        <v>SH0908-1042</v>
      </c>
      <c r="I1372" t="str">
        <f t="shared" si="129"/>
        <v>SH0908-1042</v>
      </c>
      <c r="J1372" s="34">
        <f t="shared" si="130"/>
        <v>72686</v>
      </c>
      <c r="K1372" t="str">
        <f t="shared" si="131"/>
        <v>SH0908-1042</v>
      </c>
    </row>
    <row r="1373" spans="1:11" ht="15" customHeight="1" x14ac:dyDescent="0.35">
      <c r="A1373">
        <f>'TI102'!A1370</f>
        <v>4</v>
      </c>
      <c r="B1373" s="26">
        <f>'TI102'!B1370</f>
        <v>46273.708333333343</v>
      </c>
      <c r="C1373">
        <f>'TI102'!C1370</f>
        <v>11708241</v>
      </c>
      <c r="D1373">
        <f>'TI102'!J1370</f>
        <v>1</v>
      </c>
      <c r="E1373">
        <f>'TI102'!Q1370</f>
        <v>1</v>
      </c>
      <c r="F1373" t="str">
        <f t="shared" si="126"/>
        <v>60207</v>
      </c>
      <c r="G1373">
        <f t="shared" si="127"/>
        <v>229</v>
      </c>
      <c r="H1373" t="str">
        <f t="shared" si="128"/>
        <v>SH0908-1042</v>
      </c>
      <c r="I1373" t="str">
        <f t="shared" si="129"/>
        <v>SH0908-1042</v>
      </c>
      <c r="J1373" s="34">
        <f t="shared" si="130"/>
        <v>72686</v>
      </c>
      <c r="K1373" t="str">
        <f t="shared" si="131"/>
        <v>SH0908-1042</v>
      </c>
    </row>
    <row r="1374" spans="1:11" ht="15" customHeight="1" x14ac:dyDescent="0.35">
      <c r="A1374">
        <f>'TI102'!A1371</f>
        <v>4</v>
      </c>
      <c r="B1374" s="26">
        <f>'TI102'!B1371</f>
        <v>46273.708333333343</v>
      </c>
      <c r="C1374">
        <f>'TI102'!C1371</f>
        <v>11708242</v>
      </c>
      <c r="D1374">
        <f>'TI102'!J1371</f>
        <v>1</v>
      </c>
      <c r="E1374">
        <f>'TI102'!Q1371</f>
        <v>1</v>
      </c>
      <c r="F1374" t="str">
        <f t="shared" si="126"/>
        <v>60207</v>
      </c>
      <c r="G1374">
        <f t="shared" si="127"/>
        <v>229</v>
      </c>
      <c r="H1374" t="str">
        <f t="shared" si="128"/>
        <v>SH0908-1042</v>
      </c>
      <c r="I1374" t="str">
        <f t="shared" si="129"/>
        <v>SH0908-1042</v>
      </c>
      <c r="J1374" s="34">
        <f t="shared" si="130"/>
        <v>72686</v>
      </c>
      <c r="K1374" t="str">
        <f t="shared" si="131"/>
        <v>SH0908-1042</v>
      </c>
    </row>
    <row r="1375" spans="1:11" ht="15" customHeight="1" x14ac:dyDescent="0.35">
      <c r="A1375">
        <f>'TI102'!A1372</f>
        <v>4</v>
      </c>
      <c r="B1375" s="26">
        <f>'TI102'!B1372</f>
        <v>46273.708333333343</v>
      </c>
      <c r="C1375">
        <f>'TI102'!C1372</f>
        <v>11708243</v>
      </c>
      <c r="D1375">
        <f>'TI102'!J1372</f>
        <v>1</v>
      </c>
      <c r="E1375">
        <f>'TI102'!Q1372</f>
        <v>6</v>
      </c>
      <c r="F1375" t="str">
        <f t="shared" si="126"/>
        <v>60207</v>
      </c>
      <c r="G1375">
        <f t="shared" si="127"/>
        <v>229</v>
      </c>
      <c r="H1375" t="str">
        <f t="shared" si="128"/>
        <v>SH0908-1042</v>
      </c>
      <c r="I1375" t="str">
        <f t="shared" si="129"/>
        <v>SH0908-1042</v>
      </c>
      <c r="J1375" s="34">
        <f t="shared" si="130"/>
        <v>72686</v>
      </c>
      <c r="K1375" t="str">
        <f t="shared" si="131"/>
        <v>SH0908-1042</v>
      </c>
    </row>
    <row r="1376" spans="1:11" ht="15" customHeight="1" x14ac:dyDescent="0.35">
      <c r="A1376">
        <f>'TI102'!A1373</f>
        <v>4</v>
      </c>
      <c r="B1376" s="26">
        <f>'TI102'!B1373</f>
        <v>46273.708333333343</v>
      </c>
      <c r="C1376">
        <f>'TI102'!C1373</f>
        <v>11708244</v>
      </c>
      <c r="D1376">
        <f>'TI102'!J1373</f>
        <v>1</v>
      </c>
      <c r="E1376">
        <f>'TI102'!Q1373</f>
        <v>1</v>
      </c>
      <c r="F1376" t="str">
        <f t="shared" si="126"/>
        <v>60207</v>
      </c>
      <c r="G1376">
        <f t="shared" si="127"/>
        <v>229</v>
      </c>
      <c r="H1376" t="str">
        <f t="shared" si="128"/>
        <v>SH0908-1042</v>
      </c>
      <c r="I1376" t="str">
        <f t="shared" si="129"/>
        <v>SH0908-1042</v>
      </c>
      <c r="J1376" s="34">
        <f t="shared" si="130"/>
        <v>72686</v>
      </c>
      <c r="K1376" t="str">
        <f t="shared" si="131"/>
        <v>SH0908-1042</v>
      </c>
    </row>
    <row r="1377" spans="1:11" ht="15" customHeight="1" x14ac:dyDescent="0.35">
      <c r="A1377">
        <f>'TI102'!A1374</f>
        <v>4</v>
      </c>
      <c r="B1377" s="26">
        <f>'TI102'!B1374</f>
        <v>46273.708333333343</v>
      </c>
      <c r="C1377">
        <f>'TI102'!C1374</f>
        <v>11708253</v>
      </c>
      <c r="D1377">
        <f>'TI102'!J1374</f>
        <v>4</v>
      </c>
      <c r="E1377">
        <f>'TI102'!Q1374</f>
        <v>1</v>
      </c>
      <c r="F1377" t="str">
        <f t="shared" si="126"/>
        <v>60200</v>
      </c>
      <c r="G1377">
        <f t="shared" si="127"/>
        <v>67</v>
      </c>
      <c r="H1377" t="str">
        <f t="shared" si="128"/>
        <v>SH0908-1019</v>
      </c>
      <c r="I1377" t="str">
        <f t="shared" si="129"/>
        <v>SH0908-1019</v>
      </c>
      <c r="J1377" s="34">
        <f t="shared" si="130"/>
        <v>72686</v>
      </c>
      <c r="K1377" t="str">
        <f t="shared" si="131"/>
        <v>SH0908-1019</v>
      </c>
    </row>
    <row r="1378" spans="1:11" ht="15" customHeight="1" x14ac:dyDescent="0.35">
      <c r="A1378">
        <f>'TI102'!A1375</f>
        <v>4</v>
      </c>
      <c r="B1378" s="26">
        <f>'TI102'!B1375</f>
        <v>46273.708333333343</v>
      </c>
      <c r="C1378">
        <f>'TI102'!C1375</f>
        <v>11708267</v>
      </c>
      <c r="D1378">
        <f>'TI102'!J1375</f>
        <v>2</v>
      </c>
      <c r="E1378">
        <f>'TI102'!Q1375</f>
        <v>1</v>
      </c>
      <c r="F1378" t="str">
        <f t="shared" si="126"/>
        <v>60200</v>
      </c>
      <c r="G1378">
        <f t="shared" si="127"/>
        <v>67</v>
      </c>
      <c r="H1378" t="str">
        <f t="shared" si="128"/>
        <v>SH0908-1019</v>
      </c>
      <c r="I1378" t="str">
        <f t="shared" si="129"/>
        <v>SH0908-1019</v>
      </c>
      <c r="J1378" s="34">
        <f t="shared" si="130"/>
        <v>72686</v>
      </c>
      <c r="K1378" t="str">
        <f t="shared" si="131"/>
        <v>SH0908-1019</v>
      </c>
    </row>
    <row r="1379" spans="1:11" ht="15" customHeight="1" x14ac:dyDescent="0.35">
      <c r="A1379">
        <f>'TI102'!A1376</f>
        <v>4</v>
      </c>
      <c r="B1379" s="26">
        <f>'TI102'!B1376</f>
        <v>46273.708333333343</v>
      </c>
      <c r="C1379">
        <f>'TI102'!C1376</f>
        <v>11708268</v>
      </c>
      <c r="D1379">
        <f>'TI102'!J1376</f>
        <v>2</v>
      </c>
      <c r="E1379">
        <f>'TI102'!Q1376</f>
        <v>3</v>
      </c>
      <c r="F1379" t="str">
        <f t="shared" si="126"/>
        <v>60200</v>
      </c>
      <c r="G1379">
        <f t="shared" si="127"/>
        <v>67</v>
      </c>
      <c r="H1379" t="str">
        <f t="shared" si="128"/>
        <v>SH0908-1019</v>
      </c>
      <c r="I1379" t="str">
        <f t="shared" si="129"/>
        <v>SH0908-1019</v>
      </c>
      <c r="J1379" s="34">
        <f t="shared" si="130"/>
        <v>72686</v>
      </c>
      <c r="K1379" t="str">
        <f t="shared" si="131"/>
        <v>SH0908-1019</v>
      </c>
    </row>
    <row r="1380" spans="1:11" ht="15" customHeight="1" x14ac:dyDescent="0.35">
      <c r="A1380">
        <f>'TI102'!A1377</f>
        <v>4</v>
      </c>
      <c r="B1380" s="26">
        <f>'TI102'!B1377</f>
        <v>46273.708333333343</v>
      </c>
      <c r="C1380">
        <f>'TI102'!C1377</f>
        <v>11708283</v>
      </c>
      <c r="D1380">
        <f>'TI102'!J1377</f>
        <v>4</v>
      </c>
      <c r="E1380">
        <f>'TI102'!Q1377</f>
        <v>2</v>
      </c>
      <c r="F1380" t="str">
        <f t="shared" si="126"/>
        <v>60217</v>
      </c>
      <c r="G1380">
        <f t="shared" si="127"/>
        <v>270</v>
      </c>
      <c r="H1380" t="str">
        <f t="shared" si="128"/>
        <v>SH0908-1051</v>
      </c>
      <c r="I1380" t="str">
        <f t="shared" si="129"/>
        <v>SH0908-1051</v>
      </c>
      <c r="J1380" s="34">
        <f t="shared" si="130"/>
        <v>72686</v>
      </c>
      <c r="K1380" t="str">
        <f t="shared" si="131"/>
        <v>SH0908-1051</v>
      </c>
    </row>
    <row r="1381" spans="1:11" ht="15" customHeight="1" x14ac:dyDescent="0.35">
      <c r="A1381">
        <f>'TI102'!A1378</f>
        <v>4</v>
      </c>
      <c r="B1381" s="26">
        <f>'TI102'!B1378</f>
        <v>46273.708333333343</v>
      </c>
      <c r="C1381">
        <f>'TI102'!C1378</f>
        <v>11708297</v>
      </c>
      <c r="D1381">
        <f>'TI102'!J1378</f>
        <v>1</v>
      </c>
      <c r="E1381">
        <f>'TI102'!Q1378</f>
        <v>1</v>
      </c>
      <c r="F1381" t="str">
        <f t="shared" si="126"/>
        <v>60211</v>
      </c>
      <c r="G1381">
        <f t="shared" si="127"/>
        <v>198</v>
      </c>
      <c r="H1381" t="str">
        <f t="shared" si="128"/>
        <v>SH0908-1039</v>
      </c>
      <c r="I1381" t="str">
        <f t="shared" si="129"/>
        <v>SH0908-1039</v>
      </c>
      <c r="J1381" s="34">
        <f t="shared" si="130"/>
        <v>72686</v>
      </c>
      <c r="K1381" t="str">
        <f t="shared" si="131"/>
        <v>SH0908-1039</v>
      </c>
    </row>
    <row r="1382" spans="1:11" ht="15" customHeight="1" x14ac:dyDescent="0.35">
      <c r="A1382">
        <f>'TI102'!A1379</f>
        <v>4</v>
      </c>
      <c r="B1382" s="26">
        <f>'TI102'!B1379</f>
        <v>46273.708333333343</v>
      </c>
      <c r="C1382">
        <f>'TI102'!C1379</f>
        <v>11708298</v>
      </c>
      <c r="D1382">
        <f>'TI102'!J1379</f>
        <v>1</v>
      </c>
      <c r="E1382">
        <f>'TI102'!Q1379</f>
        <v>2</v>
      </c>
      <c r="F1382" t="str">
        <f t="shared" si="126"/>
        <v>60217</v>
      </c>
      <c r="G1382">
        <f t="shared" si="127"/>
        <v>270</v>
      </c>
      <c r="H1382" t="str">
        <f t="shared" si="128"/>
        <v>SH0908-1051</v>
      </c>
      <c r="I1382" t="str">
        <f t="shared" si="129"/>
        <v>SH0908-1051</v>
      </c>
      <c r="J1382" s="34">
        <f t="shared" si="130"/>
        <v>72686</v>
      </c>
      <c r="K1382" t="str">
        <f t="shared" si="131"/>
        <v>SH0908-1051</v>
      </c>
    </row>
    <row r="1383" spans="1:11" ht="15" customHeight="1" x14ac:dyDescent="0.35">
      <c r="A1383">
        <f>'TI102'!A1380</f>
        <v>4</v>
      </c>
      <c r="B1383" s="26">
        <f>'TI102'!B1380</f>
        <v>46273.708333333343</v>
      </c>
      <c r="C1383">
        <f>'TI102'!C1380</f>
        <v>11708299</v>
      </c>
      <c r="D1383">
        <f>'TI102'!J1380</f>
        <v>1</v>
      </c>
      <c r="E1383">
        <f>'TI102'!Q1380</f>
        <v>1</v>
      </c>
      <c r="F1383" t="str">
        <f t="shared" si="126"/>
        <v>60217</v>
      </c>
      <c r="G1383">
        <f t="shared" si="127"/>
        <v>270</v>
      </c>
      <c r="H1383" t="str">
        <f t="shared" si="128"/>
        <v>SH0908-1051</v>
      </c>
      <c r="I1383" t="str">
        <f t="shared" si="129"/>
        <v>SH0908-1051</v>
      </c>
      <c r="J1383" s="34">
        <f t="shared" si="130"/>
        <v>72686</v>
      </c>
      <c r="K1383" t="str">
        <f t="shared" si="131"/>
        <v>SH0908-1051</v>
      </c>
    </row>
    <row r="1384" spans="1:11" ht="15" customHeight="1" x14ac:dyDescent="0.35">
      <c r="A1384">
        <f>'TI102'!A1381</f>
        <v>4</v>
      </c>
      <c r="B1384" s="26">
        <f>'TI102'!B1381</f>
        <v>46273.708333333343</v>
      </c>
      <c r="C1384">
        <f>'TI102'!C1381</f>
        <v>11708300</v>
      </c>
      <c r="D1384">
        <f>'TI102'!J1381</f>
        <v>1</v>
      </c>
      <c r="E1384">
        <f>'TI102'!Q1381</f>
        <v>1</v>
      </c>
      <c r="F1384" t="str">
        <f t="shared" si="126"/>
        <v>60217</v>
      </c>
      <c r="G1384">
        <f t="shared" si="127"/>
        <v>270</v>
      </c>
      <c r="H1384" t="str">
        <f t="shared" si="128"/>
        <v>SH0908-1051</v>
      </c>
      <c r="I1384" t="str">
        <f t="shared" si="129"/>
        <v>SH0908-1051</v>
      </c>
      <c r="J1384" s="34">
        <f t="shared" si="130"/>
        <v>72686</v>
      </c>
      <c r="K1384" t="str">
        <f t="shared" si="131"/>
        <v>SH0908-1051</v>
      </c>
    </row>
    <row r="1385" spans="1:11" ht="15" customHeight="1" x14ac:dyDescent="0.35">
      <c r="A1385">
        <f>'TI102'!A1382</f>
        <v>4</v>
      </c>
      <c r="B1385" s="26">
        <f>'TI102'!B1382</f>
        <v>46273.708333333343</v>
      </c>
      <c r="C1385">
        <f>'TI102'!C1382</f>
        <v>11708301</v>
      </c>
      <c r="D1385">
        <f>'TI102'!J1382</f>
        <v>1</v>
      </c>
      <c r="E1385">
        <f>'TI102'!Q1382</f>
        <v>1</v>
      </c>
      <c r="F1385" t="str">
        <f t="shared" si="126"/>
        <v>60217</v>
      </c>
      <c r="G1385">
        <f t="shared" si="127"/>
        <v>270</v>
      </c>
      <c r="H1385" t="str">
        <f t="shared" si="128"/>
        <v>SH0908-1051</v>
      </c>
      <c r="I1385" t="str">
        <f t="shared" si="129"/>
        <v>SH0908-1051</v>
      </c>
      <c r="J1385" s="34">
        <f t="shared" si="130"/>
        <v>72686</v>
      </c>
      <c r="K1385" t="str">
        <f t="shared" si="131"/>
        <v>SH0908-1051</v>
      </c>
    </row>
    <row r="1386" spans="1:11" ht="15" customHeight="1" x14ac:dyDescent="0.35">
      <c r="A1386">
        <f>'TI102'!A1383</f>
        <v>4</v>
      </c>
      <c r="B1386" s="26">
        <f>'TI102'!B1383</f>
        <v>46273.708333333343</v>
      </c>
      <c r="C1386">
        <f>'TI102'!C1383</f>
        <v>11708302</v>
      </c>
      <c r="D1386">
        <f>'TI102'!J1383</f>
        <v>1</v>
      </c>
      <c r="E1386">
        <f>'TI102'!Q1383</f>
        <v>1</v>
      </c>
      <c r="F1386" t="str">
        <f t="shared" si="126"/>
        <v>60217</v>
      </c>
      <c r="G1386">
        <f t="shared" si="127"/>
        <v>270</v>
      </c>
      <c r="H1386" t="str">
        <f t="shared" si="128"/>
        <v>SH0908-1051</v>
      </c>
      <c r="I1386" t="str">
        <f t="shared" si="129"/>
        <v>SH0908-1051</v>
      </c>
      <c r="J1386" s="34">
        <f t="shared" si="130"/>
        <v>72686</v>
      </c>
      <c r="K1386" t="str">
        <f t="shared" si="131"/>
        <v>SH0908-1051</v>
      </c>
    </row>
    <row r="1387" spans="1:11" ht="15" customHeight="1" x14ac:dyDescent="0.35">
      <c r="A1387">
        <f>'TI102'!A1384</f>
        <v>4</v>
      </c>
      <c r="B1387" s="26">
        <f>'TI102'!B1384</f>
        <v>46273.708333333343</v>
      </c>
      <c r="C1387">
        <f>'TI102'!C1384</f>
        <v>11708303</v>
      </c>
      <c r="D1387">
        <f>'TI102'!J1384</f>
        <v>1</v>
      </c>
      <c r="E1387">
        <f>'TI102'!Q1384</f>
        <v>1</v>
      </c>
      <c r="F1387" t="str">
        <f t="shared" si="126"/>
        <v>60217</v>
      </c>
      <c r="G1387">
        <f t="shared" si="127"/>
        <v>270</v>
      </c>
      <c r="H1387" t="str">
        <f t="shared" si="128"/>
        <v>SH0908-1051</v>
      </c>
      <c r="I1387" t="str">
        <f t="shared" si="129"/>
        <v>SH0908-1051</v>
      </c>
      <c r="J1387" s="34">
        <f t="shared" si="130"/>
        <v>72686</v>
      </c>
      <c r="K1387" t="str">
        <f t="shared" si="131"/>
        <v>SH0908-1051</v>
      </c>
    </row>
    <row r="1388" spans="1:11" ht="15" customHeight="1" x14ac:dyDescent="0.35">
      <c r="A1388">
        <f>'TI102'!A1385</f>
        <v>4</v>
      </c>
      <c r="B1388" s="26">
        <f>'TI102'!B1385</f>
        <v>46273.708333333343</v>
      </c>
      <c r="C1388">
        <f>'TI102'!C1385</f>
        <v>11708313</v>
      </c>
      <c r="D1388">
        <f>'TI102'!J1385</f>
        <v>3</v>
      </c>
      <c r="E1388">
        <f>'TI102'!Q1385</f>
        <v>1</v>
      </c>
      <c r="F1388" t="str">
        <f t="shared" si="126"/>
        <v>60225</v>
      </c>
      <c r="G1388">
        <f t="shared" si="127"/>
        <v>295</v>
      </c>
      <c r="H1388" t="str">
        <f t="shared" si="128"/>
        <v>SH0908-1057</v>
      </c>
      <c r="I1388" t="str">
        <f t="shared" si="129"/>
        <v>SH0908-1057</v>
      </c>
      <c r="J1388" s="34">
        <f t="shared" si="130"/>
        <v>72686</v>
      </c>
      <c r="K1388" t="str">
        <f t="shared" si="131"/>
        <v>SH0908-1057</v>
      </c>
    </row>
    <row r="1389" spans="1:11" ht="15" customHeight="1" x14ac:dyDescent="0.35">
      <c r="A1389">
        <f>'TI102'!A1386</f>
        <v>4</v>
      </c>
      <c r="B1389" s="26">
        <f>'TI102'!B1386</f>
        <v>46273.708333333343</v>
      </c>
      <c r="C1389">
        <f>'TI102'!C1386</f>
        <v>11708314</v>
      </c>
      <c r="D1389">
        <f>'TI102'!J1386</f>
        <v>3</v>
      </c>
      <c r="E1389">
        <f>'TI102'!Q1386</f>
        <v>1</v>
      </c>
      <c r="F1389" t="str">
        <f t="shared" si="126"/>
        <v>60225</v>
      </c>
      <c r="G1389">
        <f t="shared" si="127"/>
        <v>295</v>
      </c>
      <c r="H1389" t="str">
        <f t="shared" si="128"/>
        <v>SH0908-1057</v>
      </c>
      <c r="I1389" t="str">
        <f t="shared" si="129"/>
        <v>SH0908-1057</v>
      </c>
      <c r="J1389" s="34">
        <f t="shared" si="130"/>
        <v>72686</v>
      </c>
      <c r="K1389" t="str">
        <f t="shared" si="131"/>
        <v>SH0908-1057</v>
      </c>
    </row>
    <row r="1390" spans="1:11" ht="15" customHeight="1" x14ac:dyDescent="0.35">
      <c r="A1390">
        <f>'TI102'!A1387</f>
        <v>4</v>
      </c>
      <c r="B1390" s="26">
        <f>'TI102'!B1387</f>
        <v>46273.708333333343</v>
      </c>
      <c r="C1390">
        <f>'TI102'!C1387</f>
        <v>11708315</v>
      </c>
      <c r="D1390">
        <f>'TI102'!J1387</f>
        <v>3</v>
      </c>
      <c r="E1390">
        <f>'TI102'!Q1387</f>
        <v>1</v>
      </c>
      <c r="F1390" t="str">
        <f t="shared" si="126"/>
        <v>60232</v>
      </c>
      <c r="G1390">
        <f t="shared" si="127"/>
        <v>340</v>
      </c>
      <c r="H1390" t="str">
        <f t="shared" si="128"/>
        <v>SH0908-1080</v>
      </c>
      <c r="I1390" t="str">
        <f t="shared" si="129"/>
        <v>SH0908-1080</v>
      </c>
      <c r="J1390" s="34">
        <f t="shared" si="130"/>
        <v>72686</v>
      </c>
      <c r="K1390" t="str">
        <f t="shared" si="131"/>
        <v>SH0908-1080</v>
      </c>
    </row>
    <row r="1391" spans="1:11" ht="15" customHeight="1" x14ac:dyDescent="0.35">
      <c r="A1391">
        <f>'TI102'!A1388</f>
        <v>4</v>
      </c>
      <c r="B1391" s="26">
        <f>'TI102'!B1388</f>
        <v>46273.708333333343</v>
      </c>
      <c r="C1391">
        <f>'TI102'!C1388</f>
        <v>11708316</v>
      </c>
      <c r="D1391">
        <f>'TI102'!J1388</f>
        <v>3</v>
      </c>
      <c r="E1391">
        <f>'TI102'!Q1388</f>
        <v>8</v>
      </c>
      <c r="F1391" t="str">
        <f t="shared" si="126"/>
        <v>60232</v>
      </c>
      <c r="G1391">
        <f t="shared" si="127"/>
        <v>340</v>
      </c>
      <c r="H1391" t="str">
        <f t="shared" si="128"/>
        <v>SH0908-1080</v>
      </c>
      <c r="I1391" t="str">
        <f t="shared" si="129"/>
        <v>SH0908-1080</v>
      </c>
      <c r="J1391" s="34">
        <f t="shared" si="130"/>
        <v>72686</v>
      </c>
      <c r="K1391" t="str">
        <f t="shared" si="131"/>
        <v>SH0908-1080</v>
      </c>
    </row>
    <row r="1392" spans="1:11" ht="15" customHeight="1" x14ac:dyDescent="0.35">
      <c r="A1392">
        <f>'TI102'!A1389</f>
        <v>4</v>
      </c>
      <c r="B1392" s="26">
        <f>'TI102'!B1389</f>
        <v>46273.708333333343</v>
      </c>
      <c r="C1392">
        <f>'TI102'!C1389</f>
        <v>11708317</v>
      </c>
      <c r="D1392">
        <f>'TI102'!J1389</f>
        <v>3</v>
      </c>
      <c r="E1392">
        <f>'TI102'!Q1389</f>
        <v>2</v>
      </c>
      <c r="F1392" t="str">
        <f t="shared" si="126"/>
        <v>60232</v>
      </c>
      <c r="G1392">
        <f t="shared" si="127"/>
        <v>340</v>
      </c>
      <c r="H1392" t="str">
        <f t="shared" si="128"/>
        <v>SH0908-1080</v>
      </c>
      <c r="I1392" t="str">
        <f t="shared" si="129"/>
        <v>SH0908-1080</v>
      </c>
      <c r="J1392" s="34">
        <f t="shared" si="130"/>
        <v>72686</v>
      </c>
      <c r="K1392" t="str">
        <f t="shared" si="131"/>
        <v>SH0908-1080</v>
      </c>
    </row>
    <row r="1393" spans="1:11" ht="15" customHeight="1" x14ac:dyDescent="0.35">
      <c r="A1393">
        <f>'TI102'!A1390</f>
        <v>4</v>
      </c>
      <c r="B1393" s="26">
        <f>'TI102'!B1390</f>
        <v>46273.708333333343</v>
      </c>
      <c r="C1393">
        <f>'TI102'!C1390</f>
        <v>11708318</v>
      </c>
      <c r="D1393">
        <f>'TI102'!J1390</f>
        <v>3</v>
      </c>
      <c r="E1393">
        <f>'TI102'!Q1390</f>
        <v>1</v>
      </c>
      <c r="F1393" t="str">
        <f t="shared" si="126"/>
        <v>60232</v>
      </c>
      <c r="G1393">
        <f t="shared" si="127"/>
        <v>340</v>
      </c>
      <c r="H1393" t="str">
        <f t="shared" si="128"/>
        <v>SH0908-1080</v>
      </c>
      <c r="I1393" t="str">
        <f t="shared" si="129"/>
        <v>SH0908-1080</v>
      </c>
      <c r="J1393" s="34">
        <f t="shared" si="130"/>
        <v>72686</v>
      </c>
      <c r="K1393" t="str">
        <f t="shared" si="131"/>
        <v>SH0908-1080</v>
      </c>
    </row>
    <row r="1394" spans="1:11" ht="15" customHeight="1" x14ac:dyDescent="0.35">
      <c r="A1394">
        <f>'TI102'!A1391</f>
        <v>4</v>
      </c>
      <c r="B1394" s="26">
        <f>'TI102'!B1391</f>
        <v>46273.708333333343</v>
      </c>
      <c r="C1394">
        <f>'TI102'!C1391</f>
        <v>11708319</v>
      </c>
      <c r="D1394">
        <f>'TI102'!J1391</f>
        <v>3</v>
      </c>
      <c r="E1394">
        <f>'TI102'!Q1391</f>
        <v>1</v>
      </c>
      <c r="F1394" t="str">
        <f t="shared" si="126"/>
        <v>60232</v>
      </c>
      <c r="G1394">
        <f t="shared" si="127"/>
        <v>340</v>
      </c>
      <c r="H1394" t="str">
        <f t="shared" si="128"/>
        <v>SH0908-1080</v>
      </c>
      <c r="I1394" t="str">
        <f t="shared" si="129"/>
        <v>SH0908-1080</v>
      </c>
      <c r="J1394" s="34">
        <f t="shared" si="130"/>
        <v>72686</v>
      </c>
      <c r="K1394" t="str">
        <f t="shared" si="131"/>
        <v>SH0908-1080</v>
      </c>
    </row>
    <row r="1395" spans="1:11" ht="15" customHeight="1" x14ac:dyDescent="0.35">
      <c r="A1395">
        <f>'TI102'!A1392</f>
        <v>4</v>
      </c>
      <c r="B1395" s="26">
        <f>'TI102'!B1392</f>
        <v>46273.708333333343</v>
      </c>
      <c r="C1395">
        <f>'TI102'!C1392</f>
        <v>11708320</v>
      </c>
      <c r="D1395">
        <f>'TI102'!J1392</f>
        <v>3</v>
      </c>
      <c r="E1395">
        <f>'TI102'!Q1392</f>
        <v>1</v>
      </c>
      <c r="F1395" t="str">
        <f t="shared" si="126"/>
        <v>60240</v>
      </c>
      <c r="G1395">
        <f t="shared" si="127"/>
        <v>296</v>
      </c>
      <c r="H1395" t="str">
        <f t="shared" si="128"/>
        <v>SH0908-1057</v>
      </c>
      <c r="I1395" t="str">
        <f t="shared" si="129"/>
        <v>SH0908-1057</v>
      </c>
      <c r="J1395" s="34">
        <f t="shared" si="130"/>
        <v>72686</v>
      </c>
      <c r="K1395" t="str">
        <f t="shared" si="131"/>
        <v>SH0908-1057</v>
      </c>
    </row>
    <row r="1396" spans="1:11" ht="15" customHeight="1" x14ac:dyDescent="0.35">
      <c r="A1396">
        <f>'TI102'!A1393</f>
        <v>4</v>
      </c>
      <c r="B1396" s="26">
        <f>'TI102'!B1393</f>
        <v>46273.708333333343</v>
      </c>
      <c r="C1396">
        <f>'TI102'!C1393</f>
        <v>11708352</v>
      </c>
      <c r="D1396">
        <f>'TI102'!J1393</f>
        <v>2</v>
      </c>
      <c r="E1396">
        <f>'TI102'!Q1393</f>
        <v>2</v>
      </c>
      <c r="F1396" t="str">
        <f t="shared" si="126"/>
        <v>60244</v>
      </c>
      <c r="G1396">
        <f t="shared" si="127"/>
        <v>306</v>
      </c>
      <c r="H1396" t="str">
        <f t="shared" si="128"/>
        <v>SH0908-1063</v>
      </c>
      <c r="I1396" t="str">
        <f t="shared" si="129"/>
        <v>SH0908-1063</v>
      </c>
      <c r="J1396" s="34">
        <f t="shared" si="130"/>
        <v>72686</v>
      </c>
      <c r="K1396" t="str">
        <f t="shared" si="131"/>
        <v>SH0908-1063</v>
      </c>
    </row>
    <row r="1397" spans="1:11" ht="15" customHeight="1" x14ac:dyDescent="0.35">
      <c r="A1397">
        <f>'TI102'!A1394</f>
        <v>4</v>
      </c>
      <c r="B1397" s="26">
        <f>'TI102'!B1394</f>
        <v>46273.708333333343</v>
      </c>
      <c r="C1397">
        <f>'TI102'!C1394</f>
        <v>11708353</v>
      </c>
      <c r="D1397">
        <f>'TI102'!J1394</f>
        <v>2</v>
      </c>
      <c r="E1397">
        <f>'TI102'!Q1394</f>
        <v>2</v>
      </c>
      <c r="F1397" t="str">
        <f t="shared" si="126"/>
        <v>60244</v>
      </c>
      <c r="G1397">
        <f t="shared" si="127"/>
        <v>306</v>
      </c>
      <c r="H1397" t="str">
        <f t="shared" si="128"/>
        <v>SH0908-1063</v>
      </c>
      <c r="I1397" t="str">
        <f t="shared" si="129"/>
        <v>SH0908-1063</v>
      </c>
      <c r="J1397" s="34">
        <f t="shared" si="130"/>
        <v>72686</v>
      </c>
      <c r="K1397" t="str">
        <f t="shared" si="131"/>
        <v>SH0908-1063</v>
      </c>
    </row>
    <row r="1398" spans="1:11" ht="15" customHeight="1" x14ac:dyDescent="0.35">
      <c r="A1398">
        <f>'TI102'!A1395</f>
        <v>4</v>
      </c>
      <c r="B1398" s="26">
        <f>'TI102'!B1395</f>
        <v>46273.708333333343</v>
      </c>
      <c r="C1398">
        <f>'TI102'!C1395</f>
        <v>11708354</v>
      </c>
      <c r="D1398">
        <f>'TI102'!J1395</f>
        <v>2</v>
      </c>
      <c r="E1398">
        <f>'TI102'!Q1395</f>
        <v>3</v>
      </c>
      <c r="F1398" t="str">
        <f t="shared" si="126"/>
        <v>60250</v>
      </c>
      <c r="G1398">
        <f t="shared" si="127"/>
        <v>341</v>
      </c>
      <c r="H1398" t="str">
        <f t="shared" si="128"/>
        <v>SH0908-1080</v>
      </c>
      <c r="I1398" t="str">
        <f t="shared" si="129"/>
        <v>SH0908-1080</v>
      </c>
      <c r="J1398" s="34">
        <f t="shared" si="130"/>
        <v>72686</v>
      </c>
      <c r="K1398" t="str">
        <f t="shared" si="131"/>
        <v>SH0908-1080</v>
      </c>
    </row>
    <row r="1399" spans="1:11" ht="15" customHeight="1" x14ac:dyDescent="0.35">
      <c r="A1399">
        <f>'TI102'!A1396</f>
        <v>4</v>
      </c>
      <c r="B1399" s="26">
        <f>'TI102'!B1396</f>
        <v>46273.708333333343</v>
      </c>
      <c r="C1399">
        <f>'TI102'!C1396</f>
        <v>11708369</v>
      </c>
      <c r="D1399">
        <f>'TI102'!J1396</f>
        <v>3</v>
      </c>
      <c r="E1399">
        <f>'TI102'!Q1396</f>
        <v>1</v>
      </c>
      <c r="F1399" t="str">
        <f t="shared" si="126"/>
        <v>60254</v>
      </c>
      <c r="G1399">
        <f t="shared" si="127"/>
        <v>297</v>
      </c>
      <c r="H1399" t="str">
        <f t="shared" si="128"/>
        <v>SH0908-1057</v>
      </c>
      <c r="I1399" t="str">
        <f t="shared" si="129"/>
        <v>SH0908-1057</v>
      </c>
      <c r="J1399" s="34">
        <f t="shared" si="130"/>
        <v>72686</v>
      </c>
      <c r="K1399" t="str">
        <f t="shared" si="131"/>
        <v>SH0908-1057</v>
      </c>
    </row>
    <row r="1400" spans="1:11" ht="15" customHeight="1" x14ac:dyDescent="0.35">
      <c r="A1400">
        <f>'TI102'!A1397</f>
        <v>4</v>
      </c>
      <c r="B1400" s="26">
        <f>'TI102'!B1397</f>
        <v>46273.708333333343</v>
      </c>
      <c r="C1400">
        <f>'TI102'!C1397</f>
        <v>11708396</v>
      </c>
      <c r="D1400">
        <f>'TI102'!J1397</f>
        <v>4</v>
      </c>
      <c r="E1400">
        <f>'TI102'!Q1397</f>
        <v>1</v>
      </c>
      <c r="F1400" t="str">
        <f t="shared" si="126"/>
        <v>60272</v>
      </c>
      <c r="G1400">
        <f t="shared" si="127"/>
        <v>155</v>
      </c>
      <c r="H1400" t="str">
        <f t="shared" si="128"/>
        <v>SH0908-1034</v>
      </c>
      <c r="I1400" t="str">
        <f t="shared" si="129"/>
        <v>SH0908-1034</v>
      </c>
      <c r="J1400" s="34">
        <f t="shared" si="130"/>
        <v>72686</v>
      </c>
      <c r="K1400" t="str">
        <f t="shared" si="131"/>
        <v>SH0908-1034</v>
      </c>
    </row>
    <row r="1401" spans="1:11" ht="15" customHeight="1" x14ac:dyDescent="0.35">
      <c r="A1401">
        <f>'TI102'!A1398</f>
        <v>4</v>
      </c>
      <c r="B1401" s="26">
        <f>'TI102'!B1398</f>
        <v>46273.708333333343</v>
      </c>
      <c r="C1401">
        <f>'TI102'!C1398</f>
        <v>11708407</v>
      </c>
      <c r="D1401">
        <f>'TI102'!J1398</f>
        <v>3</v>
      </c>
      <c r="E1401">
        <f>'TI102'!Q1398</f>
        <v>1</v>
      </c>
      <c r="F1401" t="str">
        <f t="shared" si="126"/>
        <v>60264</v>
      </c>
      <c r="G1401">
        <f t="shared" si="127"/>
        <v>298</v>
      </c>
      <c r="H1401" t="str">
        <f t="shared" si="128"/>
        <v>SH0908-1057</v>
      </c>
      <c r="I1401" t="str">
        <f t="shared" si="129"/>
        <v>SH0908-1057</v>
      </c>
      <c r="J1401" s="34">
        <f t="shared" si="130"/>
        <v>72686</v>
      </c>
      <c r="K1401" t="str">
        <f t="shared" si="131"/>
        <v>SH0908-1057</v>
      </c>
    </row>
    <row r="1402" spans="1:11" ht="15" customHeight="1" x14ac:dyDescent="0.35">
      <c r="A1402">
        <f>'TI102'!A1399</f>
        <v>4</v>
      </c>
      <c r="B1402" s="26">
        <f>'TI102'!B1399</f>
        <v>46273.708333333343</v>
      </c>
      <c r="C1402">
        <f>'TI102'!C1399</f>
        <v>11708408</v>
      </c>
      <c r="D1402">
        <f>'TI102'!J1399</f>
        <v>2</v>
      </c>
      <c r="E1402">
        <f>'TI102'!Q1399</f>
        <v>3</v>
      </c>
      <c r="F1402" t="str">
        <f t="shared" si="126"/>
        <v>60272</v>
      </c>
      <c r="G1402">
        <f t="shared" si="127"/>
        <v>155</v>
      </c>
      <c r="H1402" t="str">
        <f t="shared" si="128"/>
        <v>SH0908-1034</v>
      </c>
      <c r="I1402" t="str">
        <f t="shared" si="129"/>
        <v>SH0908-1034</v>
      </c>
      <c r="J1402" s="34">
        <f t="shared" si="130"/>
        <v>72686</v>
      </c>
      <c r="K1402" t="str">
        <f t="shared" si="131"/>
        <v>SH0908-1034</v>
      </c>
    </row>
    <row r="1403" spans="1:11" ht="15" customHeight="1" x14ac:dyDescent="0.35">
      <c r="A1403">
        <f>'TI102'!A1400</f>
        <v>4</v>
      </c>
      <c r="B1403" s="26">
        <f>'TI102'!B1400</f>
        <v>46273.708333333343</v>
      </c>
      <c r="C1403">
        <f>'TI102'!C1400</f>
        <v>11708409</v>
      </c>
      <c r="D1403">
        <f>'TI102'!J1400</f>
        <v>1</v>
      </c>
      <c r="E1403">
        <f>'TI102'!Q1400</f>
        <v>1</v>
      </c>
      <c r="F1403" t="str">
        <f t="shared" si="126"/>
        <v>60271</v>
      </c>
      <c r="G1403">
        <f t="shared" si="127"/>
        <v>262</v>
      </c>
      <c r="H1403" t="str">
        <f t="shared" si="128"/>
        <v>SH0908-1048</v>
      </c>
      <c r="I1403" t="str">
        <f t="shared" si="129"/>
        <v>SH0908-1048</v>
      </c>
      <c r="J1403" s="34">
        <f t="shared" si="130"/>
        <v>72686</v>
      </c>
      <c r="K1403" t="str">
        <f t="shared" si="131"/>
        <v>SH0908-1048</v>
      </c>
    </row>
    <row r="1404" spans="1:11" ht="15" customHeight="1" x14ac:dyDescent="0.35">
      <c r="A1404">
        <f>'TI102'!A1401</f>
        <v>4</v>
      </c>
      <c r="B1404" s="26">
        <f>'TI102'!B1401</f>
        <v>46273.708333333343</v>
      </c>
      <c r="C1404">
        <f>'TI102'!C1401</f>
        <v>11708426</v>
      </c>
      <c r="D1404">
        <f>'TI102'!J1401</f>
        <v>4</v>
      </c>
      <c r="E1404">
        <f>'TI102'!Q1401</f>
        <v>1</v>
      </c>
      <c r="F1404" t="str">
        <f t="shared" si="126"/>
        <v>60275</v>
      </c>
      <c r="G1404">
        <f t="shared" si="127"/>
        <v>36</v>
      </c>
      <c r="H1404" t="str">
        <f t="shared" si="128"/>
        <v>SH0908-1011</v>
      </c>
      <c r="I1404" t="str">
        <f t="shared" si="129"/>
        <v>SH0908-1011</v>
      </c>
      <c r="J1404" s="34">
        <f t="shared" si="130"/>
        <v>72686</v>
      </c>
      <c r="K1404" t="str">
        <f t="shared" si="131"/>
        <v>SH0908-1011</v>
      </c>
    </row>
    <row r="1405" spans="1:11" ht="15" customHeight="1" x14ac:dyDescent="0.35">
      <c r="A1405">
        <f>'TI102'!A1402</f>
        <v>4</v>
      </c>
      <c r="B1405" s="26">
        <f>'TI102'!B1402</f>
        <v>46273.708333333343</v>
      </c>
      <c r="C1405">
        <f>'TI102'!C1402</f>
        <v>11708437</v>
      </c>
      <c r="D1405">
        <f>'TI102'!J1402</f>
        <v>2</v>
      </c>
      <c r="E1405">
        <f>'TI102'!Q1402</f>
        <v>2</v>
      </c>
      <c r="F1405" t="str">
        <f t="shared" si="126"/>
        <v>60275</v>
      </c>
      <c r="G1405">
        <f t="shared" si="127"/>
        <v>36</v>
      </c>
      <c r="H1405" t="str">
        <f t="shared" si="128"/>
        <v>SH0908-1011</v>
      </c>
      <c r="I1405" t="str">
        <f t="shared" si="129"/>
        <v>SH0908-1011</v>
      </c>
      <c r="J1405" s="34">
        <f t="shared" si="130"/>
        <v>72686</v>
      </c>
      <c r="K1405" t="str">
        <f t="shared" si="131"/>
        <v>SH0908-1011</v>
      </c>
    </row>
    <row r="1406" spans="1:11" ht="15" customHeight="1" x14ac:dyDescent="0.35">
      <c r="A1406">
        <f>'TI102'!A1403</f>
        <v>4</v>
      </c>
      <c r="B1406" s="26">
        <f>'TI102'!B1403</f>
        <v>46273.708333333343</v>
      </c>
      <c r="C1406">
        <f>'TI102'!C1403</f>
        <v>11708457</v>
      </c>
      <c r="D1406">
        <f>'TI102'!J1403</f>
        <v>1</v>
      </c>
      <c r="E1406">
        <f>'TI102'!Q1403</f>
        <v>3</v>
      </c>
      <c r="F1406" t="str">
        <f t="shared" si="126"/>
        <v>60285</v>
      </c>
      <c r="G1406">
        <f t="shared" si="127"/>
        <v>188</v>
      </c>
      <c r="H1406" t="str">
        <f t="shared" si="128"/>
        <v>SH0908-1037</v>
      </c>
      <c r="I1406" t="str">
        <f t="shared" si="129"/>
        <v>SH0908-1037</v>
      </c>
      <c r="J1406" s="34">
        <f t="shared" si="130"/>
        <v>72686</v>
      </c>
      <c r="K1406" t="str">
        <f t="shared" si="131"/>
        <v>SH0908-1037</v>
      </c>
    </row>
    <row r="1407" spans="1:11" ht="15" customHeight="1" x14ac:dyDescent="0.35">
      <c r="A1407">
        <f>'TI102'!A1404</f>
        <v>4</v>
      </c>
      <c r="B1407" s="26">
        <f>'TI102'!B1404</f>
        <v>46273.708333333343</v>
      </c>
      <c r="C1407">
        <f>'TI102'!C1404</f>
        <v>11708460</v>
      </c>
      <c r="D1407">
        <f>'TI102'!J1404</f>
        <v>2</v>
      </c>
      <c r="E1407">
        <f>'TI102'!Q1404</f>
        <v>1</v>
      </c>
      <c r="F1407" t="str">
        <f t="shared" si="126"/>
        <v>60287</v>
      </c>
      <c r="G1407">
        <f t="shared" si="127"/>
        <v>279</v>
      </c>
      <c r="H1407" t="str">
        <f t="shared" si="128"/>
        <v>SH0908-1054</v>
      </c>
      <c r="I1407" t="str">
        <f t="shared" si="129"/>
        <v>SH0908-1054</v>
      </c>
      <c r="J1407" s="34">
        <f t="shared" si="130"/>
        <v>72686</v>
      </c>
      <c r="K1407" t="str">
        <f t="shared" si="131"/>
        <v>SH0908-1054</v>
      </c>
    </row>
    <row r="1408" spans="1:11" ht="15" customHeight="1" x14ac:dyDescent="0.35">
      <c r="A1408">
        <f>'TI102'!A1405</f>
        <v>4</v>
      </c>
      <c r="B1408" s="26">
        <f>'TI102'!B1405</f>
        <v>46273.708333333343</v>
      </c>
      <c r="C1408">
        <f>'TI102'!C1405</f>
        <v>11708461</v>
      </c>
      <c r="D1408">
        <f>'TI102'!J1405</f>
        <v>2</v>
      </c>
      <c r="E1408">
        <f>'TI102'!Q1405</f>
        <v>2</v>
      </c>
      <c r="F1408" t="str">
        <f t="shared" si="126"/>
        <v>60287</v>
      </c>
      <c r="G1408">
        <f t="shared" si="127"/>
        <v>279</v>
      </c>
      <c r="H1408" t="str">
        <f t="shared" si="128"/>
        <v>SH0908-1054</v>
      </c>
      <c r="I1408" t="str">
        <f t="shared" si="129"/>
        <v>SH0908-1054</v>
      </c>
      <c r="J1408" s="34">
        <f t="shared" si="130"/>
        <v>72686</v>
      </c>
      <c r="K1408" t="str">
        <f t="shared" si="131"/>
        <v>SH0908-1054</v>
      </c>
    </row>
    <row r="1409" spans="1:11" ht="15" customHeight="1" x14ac:dyDescent="0.35">
      <c r="A1409">
        <f>'TI102'!A1406</f>
        <v>4</v>
      </c>
      <c r="B1409" s="26">
        <f>'TI102'!B1406</f>
        <v>46273.708333333343</v>
      </c>
      <c r="C1409">
        <f>'TI102'!C1406</f>
        <v>11708485</v>
      </c>
      <c r="D1409">
        <f>'TI102'!J1406</f>
        <v>1</v>
      </c>
      <c r="E1409">
        <f>'TI102'!Q1406</f>
        <v>1</v>
      </c>
      <c r="F1409" t="str">
        <f t="shared" si="126"/>
        <v>60294</v>
      </c>
      <c r="G1409">
        <f t="shared" si="127"/>
        <v>263</v>
      </c>
      <c r="H1409" t="str">
        <f t="shared" si="128"/>
        <v>SH0908-1048</v>
      </c>
      <c r="I1409" t="str">
        <f t="shared" si="129"/>
        <v>SH0908-1048</v>
      </c>
      <c r="J1409" s="34">
        <f t="shared" si="130"/>
        <v>72686</v>
      </c>
      <c r="K1409" t="str">
        <f t="shared" si="131"/>
        <v>SH0908-1048</v>
      </c>
    </row>
    <row r="1410" spans="1:11" ht="15" customHeight="1" x14ac:dyDescent="0.35">
      <c r="A1410">
        <f>'TI102'!A1407</f>
        <v>4</v>
      </c>
      <c r="B1410" s="26">
        <f>'TI102'!B1407</f>
        <v>46273.708333333343</v>
      </c>
      <c r="C1410">
        <f>'TI102'!C1407</f>
        <v>11708504</v>
      </c>
      <c r="D1410">
        <f>'TI102'!J1407</f>
        <v>2</v>
      </c>
      <c r="E1410">
        <f>'TI102'!Q1407</f>
        <v>2</v>
      </c>
      <c r="F1410" t="str">
        <f t="shared" si="126"/>
        <v>60186</v>
      </c>
      <c r="G1410">
        <f t="shared" si="127"/>
        <v>413</v>
      </c>
      <c r="H1410" t="str">
        <f t="shared" si="128"/>
        <v>SH0908-1981</v>
      </c>
      <c r="I1410" t="str">
        <f t="shared" si="129"/>
        <v>SH0908-1981</v>
      </c>
      <c r="J1410" s="34">
        <f t="shared" si="130"/>
        <v>72686</v>
      </c>
      <c r="K1410" t="str">
        <f t="shared" si="131"/>
        <v>SH0908-1981</v>
      </c>
    </row>
    <row r="1411" spans="1:11" ht="15" customHeight="1" x14ac:dyDescent="0.35">
      <c r="A1411">
        <f>'TI102'!A1408</f>
        <v>4</v>
      </c>
      <c r="B1411" s="26">
        <f>'TI102'!B1408</f>
        <v>46273.708333333343</v>
      </c>
      <c r="C1411">
        <f>'TI102'!C1408</f>
        <v>11708505</v>
      </c>
      <c r="D1411">
        <f>'TI102'!J1408</f>
        <v>2</v>
      </c>
      <c r="E1411">
        <f>'TI102'!Q1408</f>
        <v>2</v>
      </c>
      <c r="F1411" t="str">
        <f t="shared" si="126"/>
        <v>60186</v>
      </c>
      <c r="G1411">
        <f t="shared" si="127"/>
        <v>413</v>
      </c>
      <c r="H1411" t="str">
        <f t="shared" si="128"/>
        <v>SH0908-1981</v>
      </c>
      <c r="I1411" t="str">
        <f t="shared" si="129"/>
        <v>SH0908-1981</v>
      </c>
      <c r="J1411" s="34">
        <f t="shared" si="130"/>
        <v>72686</v>
      </c>
      <c r="K1411" t="str">
        <f t="shared" si="131"/>
        <v>SH0908-1981</v>
      </c>
    </row>
    <row r="1412" spans="1:11" ht="15" customHeight="1" x14ac:dyDescent="0.35">
      <c r="A1412">
        <f>'TI102'!A1409</f>
        <v>4</v>
      </c>
      <c r="B1412" s="26">
        <f>'TI102'!B1409</f>
        <v>46273.708333333343</v>
      </c>
      <c r="C1412">
        <f>'TI102'!C1409</f>
        <v>11708506</v>
      </c>
      <c r="D1412">
        <f>'TI102'!J1409</f>
        <v>2</v>
      </c>
      <c r="E1412">
        <f>'TI102'!Q1409</f>
        <v>1</v>
      </c>
      <c r="F1412" t="str">
        <f t="shared" si="126"/>
        <v>60186</v>
      </c>
      <c r="G1412">
        <f t="shared" si="127"/>
        <v>413</v>
      </c>
      <c r="H1412" t="str">
        <f t="shared" si="128"/>
        <v>SH0908-1981</v>
      </c>
      <c r="I1412" t="str">
        <f t="shared" si="129"/>
        <v>SH0908-1981</v>
      </c>
      <c r="J1412" s="34">
        <f t="shared" si="130"/>
        <v>72686</v>
      </c>
      <c r="K1412" t="str">
        <f t="shared" si="131"/>
        <v>SH0908-1981</v>
      </c>
    </row>
    <row r="1413" spans="1:11" ht="15" customHeight="1" x14ac:dyDescent="0.35">
      <c r="A1413">
        <f>'TI102'!A1410</f>
        <v>4</v>
      </c>
      <c r="B1413" s="26">
        <f>'TI102'!B1410</f>
        <v>46273.708333333343</v>
      </c>
      <c r="C1413">
        <f>'TI102'!C1410</f>
        <v>11708507</v>
      </c>
      <c r="D1413">
        <f>'TI102'!J1410</f>
        <v>2</v>
      </c>
      <c r="E1413">
        <f>'TI102'!Q1410</f>
        <v>2</v>
      </c>
      <c r="F1413" t="str">
        <f t="shared" si="126"/>
        <v>60186</v>
      </c>
      <c r="G1413">
        <f t="shared" si="127"/>
        <v>413</v>
      </c>
      <c r="H1413" t="str">
        <f t="shared" si="128"/>
        <v>SH0908-1981</v>
      </c>
      <c r="I1413" t="str">
        <f t="shared" si="129"/>
        <v>SH0908-1981</v>
      </c>
      <c r="J1413" s="34">
        <f t="shared" si="130"/>
        <v>72686</v>
      </c>
      <c r="K1413" t="str">
        <f t="shared" si="131"/>
        <v>SH0908-1981</v>
      </c>
    </row>
    <row r="1414" spans="1:11" ht="15" customHeight="1" x14ac:dyDescent="0.35">
      <c r="A1414">
        <f>'TI102'!A1411</f>
        <v>4</v>
      </c>
      <c r="B1414" s="26">
        <f>'TI102'!B1411</f>
        <v>46273.708333333343</v>
      </c>
      <c r="C1414">
        <f>'TI102'!C1411</f>
        <v>11708508</v>
      </c>
      <c r="D1414">
        <f>'TI102'!J1411</f>
        <v>2</v>
      </c>
      <c r="E1414">
        <f>'TI102'!Q1411</f>
        <v>2</v>
      </c>
      <c r="F1414" t="str">
        <f t="shared" ref="F1414:F1477" si="132">INDEX(OM_ORDER,MATCH(C1414,OM_TID,0))</f>
        <v>60186</v>
      </c>
      <c r="G1414">
        <f t="shared" ref="G1414:G1477" si="133">MATCH(F1414,OR_ID,0)</f>
        <v>413</v>
      </c>
      <c r="H1414" t="str">
        <f t="shared" ref="H1414:H1477" si="134">INDEX(OR_ORIG,G1414)</f>
        <v>SH0908-1981</v>
      </c>
      <c r="I1414" t="str">
        <f t="shared" ref="I1414:I1477" si="135">INDEX(OR_SHIP,G1414)</f>
        <v>SH0908-1981</v>
      </c>
      <c r="J1414" s="34">
        <f t="shared" ref="J1414:J1477" si="136">IF(INDEX(OR_MOVED,G1414)="",DATE(2099,1,1),INDEX(OR_MOVED,G1414))</f>
        <v>72686</v>
      </c>
      <c r="K1414" t="str">
        <f t="shared" ref="K1414:K1477" si="137">IF(B1414&gt;=J1414,I1414,H1414)</f>
        <v>SH0908-1981</v>
      </c>
    </row>
    <row r="1415" spans="1:11" ht="15" customHeight="1" x14ac:dyDescent="0.35">
      <c r="A1415">
        <f>'TI102'!A1412</f>
        <v>4</v>
      </c>
      <c r="B1415" s="26">
        <f>'TI102'!B1412</f>
        <v>46273.708333333343</v>
      </c>
      <c r="C1415">
        <f>'TI102'!C1412</f>
        <v>11708509</v>
      </c>
      <c r="D1415">
        <f>'TI102'!J1412</f>
        <v>2</v>
      </c>
      <c r="E1415">
        <f>'TI102'!Q1412</f>
        <v>2</v>
      </c>
      <c r="F1415" t="str">
        <f t="shared" si="132"/>
        <v>60186</v>
      </c>
      <c r="G1415">
        <f t="shared" si="133"/>
        <v>413</v>
      </c>
      <c r="H1415" t="str">
        <f t="shared" si="134"/>
        <v>SH0908-1981</v>
      </c>
      <c r="I1415" t="str">
        <f t="shared" si="135"/>
        <v>SH0908-1981</v>
      </c>
      <c r="J1415" s="34">
        <f t="shared" si="136"/>
        <v>72686</v>
      </c>
      <c r="K1415" t="str">
        <f t="shared" si="137"/>
        <v>SH0908-1981</v>
      </c>
    </row>
    <row r="1416" spans="1:11" ht="15" customHeight="1" x14ac:dyDescent="0.35">
      <c r="A1416">
        <f>'TI102'!A1413</f>
        <v>4</v>
      </c>
      <c r="B1416" s="26">
        <f>'TI102'!B1413</f>
        <v>46273.708333333343</v>
      </c>
      <c r="C1416">
        <f>'TI102'!C1413</f>
        <v>11708510</v>
      </c>
      <c r="D1416">
        <f>'TI102'!J1413</f>
        <v>2</v>
      </c>
      <c r="E1416">
        <f>'TI102'!Q1413</f>
        <v>2</v>
      </c>
      <c r="F1416" t="str">
        <f t="shared" si="132"/>
        <v>60186</v>
      </c>
      <c r="G1416">
        <f t="shared" si="133"/>
        <v>413</v>
      </c>
      <c r="H1416" t="str">
        <f t="shared" si="134"/>
        <v>SH0908-1981</v>
      </c>
      <c r="I1416" t="str">
        <f t="shared" si="135"/>
        <v>SH0908-1981</v>
      </c>
      <c r="J1416" s="34">
        <f t="shared" si="136"/>
        <v>72686</v>
      </c>
      <c r="K1416" t="str">
        <f t="shared" si="137"/>
        <v>SH0908-1981</v>
      </c>
    </row>
    <row r="1417" spans="1:11" ht="15" customHeight="1" x14ac:dyDescent="0.35">
      <c r="A1417">
        <f>'TI102'!A1414</f>
        <v>4</v>
      </c>
      <c r="B1417" s="26">
        <f>'TI102'!B1414</f>
        <v>46273.708333333343</v>
      </c>
      <c r="C1417">
        <f>'TI102'!C1414</f>
        <v>11708511</v>
      </c>
      <c r="D1417">
        <f>'TI102'!J1414</f>
        <v>2</v>
      </c>
      <c r="E1417">
        <f>'TI102'!Q1414</f>
        <v>9</v>
      </c>
      <c r="F1417" t="str">
        <f t="shared" si="132"/>
        <v>60186</v>
      </c>
      <c r="G1417">
        <f t="shared" si="133"/>
        <v>413</v>
      </c>
      <c r="H1417" t="str">
        <f t="shared" si="134"/>
        <v>SH0908-1981</v>
      </c>
      <c r="I1417" t="str">
        <f t="shared" si="135"/>
        <v>SH0908-1981</v>
      </c>
      <c r="J1417" s="34">
        <f t="shared" si="136"/>
        <v>72686</v>
      </c>
      <c r="K1417" t="str">
        <f t="shared" si="137"/>
        <v>SH0908-1981</v>
      </c>
    </row>
    <row r="1418" spans="1:11" ht="15" customHeight="1" x14ac:dyDescent="0.35">
      <c r="A1418">
        <f>'TI102'!A1415</f>
        <v>4</v>
      </c>
      <c r="B1418" s="26">
        <f>'TI102'!B1415</f>
        <v>46273.708333333343</v>
      </c>
      <c r="C1418">
        <f>'TI102'!C1415</f>
        <v>11708514</v>
      </c>
      <c r="D1418">
        <f>'TI102'!J1415</f>
        <v>3</v>
      </c>
      <c r="E1418">
        <f>'TI102'!Q1415</f>
        <v>1</v>
      </c>
      <c r="F1418" t="str">
        <f t="shared" si="132"/>
        <v>60251</v>
      </c>
      <c r="G1418">
        <f t="shared" si="133"/>
        <v>342</v>
      </c>
      <c r="H1418" t="str">
        <f t="shared" si="134"/>
        <v>SH0908-1080</v>
      </c>
      <c r="I1418" t="str">
        <f t="shared" si="135"/>
        <v>SH0908-1080</v>
      </c>
      <c r="J1418" s="34">
        <f t="shared" si="136"/>
        <v>72686</v>
      </c>
      <c r="K1418" t="str">
        <f t="shared" si="137"/>
        <v>SH0908-1080</v>
      </c>
    </row>
    <row r="1419" spans="1:11" ht="15" customHeight="1" x14ac:dyDescent="0.35">
      <c r="A1419">
        <f>'TI102'!A1416</f>
        <v>4</v>
      </c>
      <c r="B1419" s="26">
        <f>'TI102'!B1416</f>
        <v>46273.708333333343</v>
      </c>
      <c r="C1419">
        <f>'TI102'!C1416</f>
        <v>11708515</v>
      </c>
      <c r="D1419">
        <f>'TI102'!J1416</f>
        <v>3</v>
      </c>
      <c r="E1419">
        <f>'TI102'!Q1416</f>
        <v>1</v>
      </c>
      <c r="F1419" t="str">
        <f t="shared" si="132"/>
        <v>60251</v>
      </c>
      <c r="G1419">
        <f t="shared" si="133"/>
        <v>342</v>
      </c>
      <c r="H1419" t="str">
        <f t="shared" si="134"/>
        <v>SH0908-1080</v>
      </c>
      <c r="I1419" t="str">
        <f t="shared" si="135"/>
        <v>SH0908-1080</v>
      </c>
      <c r="J1419" s="34">
        <f t="shared" si="136"/>
        <v>72686</v>
      </c>
      <c r="K1419" t="str">
        <f t="shared" si="137"/>
        <v>SH0908-1080</v>
      </c>
    </row>
    <row r="1420" spans="1:11" ht="15" customHeight="1" x14ac:dyDescent="0.35">
      <c r="A1420">
        <f>'TI102'!A1417</f>
        <v>4</v>
      </c>
      <c r="B1420" s="26">
        <f>'TI102'!B1417</f>
        <v>46273.708333333343</v>
      </c>
      <c r="C1420">
        <f>'TI102'!C1417</f>
        <v>11708522</v>
      </c>
      <c r="D1420">
        <f>'TI102'!J1417</f>
        <v>1</v>
      </c>
      <c r="E1420">
        <f>'TI102'!Q1417</f>
        <v>1</v>
      </c>
      <c r="F1420" t="str">
        <f t="shared" si="132"/>
        <v>60313</v>
      </c>
      <c r="G1420">
        <f t="shared" si="133"/>
        <v>9</v>
      </c>
      <c r="H1420" t="str">
        <f t="shared" si="134"/>
        <v>SH0908-1003</v>
      </c>
      <c r="I1420" t="str">
        <f t="shared" si="135"/>
        <v>SH0908-1003</v>
      </c>
      <c r="J1420" s="34">
        <f t="shared" si="136"/>
        <v>72686</v>
      </c>
      <c r="K1420" t="str">
        <f t="shared" si="137"/>
        <v>SH0908-1003</v>
      </c>
    </row>
    <row r="1421" spans="1:11" ht="15" customHeight="1" x14ac:dyDescent="0.35">
      <c r="A1421">
        <f>'TI102'!A1418</f>
        <v>4</v>
      </c>
      <c r="B1421" s="26">
        <f>'TI102'!B1418</f>
        <v>46273.708333333343</v>
      </c>
      <c r="C1421">
        <f>'TI102'!C1418</f>
        <v>11708526</v>
      </c>
      <c r="D1421">
        <f>'TI102'!J1418</f>
        <v>2</v>
      </c>
      <c r="E1421">
        <f>'TI102'!Q1418</f>
        <v>2</v>
      </c>
      <c r="F1421" t="str">
        <f t="shared" si="132"/>
        <v>60314</v>
      </c>
      <c r="G1421">
        <f t="shared" si="133"/>
        <v>307</v>
      </c>
      <c r="H1421" t="str">
        <f t="shared" si="134"/>
        <v>SH0908-1063</v>
      </c>
      <c r="I1421" t="str">
        <f t="shared" si="135"/>
        <v>SH0908-1063</v>
      </c>
      <c r="J1421" s="34">
        <f t="shared" si="136"/>
        <v>72686</v>
      </c>
      <c r="K1421" t="str">
        <f t="shared" si="137"/>
        <v>SH0908-1063</v>
      </c>
    </row>
    <row r="1422" spans="1:11" ht="15" customHeight="1" x14ac:dyDescent="0.35">
      <c r="A1422">
        <f>'TI102'!A1419</f>
        <v>4</v>
      </c>
      <c r="B1422" s="26">
        <f>'TI102'!B1419</f>
        <v>46273.708333333343</v>
      </c>
      <c r="C1422">
        <f>'TI102'!C1419</f>
        <v>11708528</v>
      </c>
      <c r="D1422">
        <f>'TI102'!J1419</f>
        <v>4</v>
      </c>
      <c r="E1422">
        <f>'TI102'!Q1419</f>
        <v>1</v>
      </c>
      <c r="F1422" t="str">
        <f t="shared" si="132"/>
        <v>60320</v>
      </c>
      <c r="G1422">
        <f t="shared" si="133"/>
        <v>257</v>
      </c>
      <c r="H1422" t="str">
        <f t="shared" si="134"/>
        <v>SH0908-1045</v>
      </c>
      <c r="I1422" t="str">
        <f t="shared" si="135"/>
        <v>SH0908-1045</v>
      </c>
      <c r="J1422" s="34">
        <f t="shared" si="136"/>
        <v>72686</v>
      </c>
      <c r="K1422" t="str">
        <f t="shared" si="137"/>
        <v>SH0908-1045</v>
      </c>
    </row>
    <row r="1423" spans="1:11" ht="15" customHeight="1" x14ac:dyDescent="0.35">
      <c r="A1423">
        <f>'TI102'!A1420</f>
        <v>4</v>
      </c>
      <c r="B1423" s="26">
        <f>'TI102'!B1420</f>
        <v>46273.708333333343</v>
      </c>
      <c r="C1423">
        <f>'TI102'!C1420</f>
        <v>11708530</v>
      </c>
      <c r="D1423">
        <f>'TI102'!J1420</f>
        <v>1</v>
      </c>
      <c r="E1423">
        <f>'TI102'!Q1420</f>
        <v>2</v>
      </c>
      <c r="F1423" t="str">
        <f t="shared" si="132"/>
        <v>60321</v>
      </c>
      <c r="G1423">
        <f t="shared" si="133"/>
        <v>199</v>
      </c>
      <c r="H1423" t="str">
        <f t="shared" si="134"/>
        <v>SH0908-1039</v>
      </c>
      <c r="I1423" t="str">
        <f t="shared" si="135"/>
        <v>SH0908-1039</v>
      </c>
      <c r="J1423" s="34">
        <f t="shared" si="136"/>
        <v>72686</v>
      </c>
      <c r="K1423" t="str">
        <f t="shared" si="137"/>
        <v>SH0908-1039</v>
      </c>
    </row>
    <row r="1424" spans="1:11" ht="15" customHeight="1" x14ac:dyDescent="0.35">
      <c r="A1424">
        <f>'TI102'!A1421</f>
        <v>4</v>
      </c>
      <c r="B1424" s="26">
        <f>'TI102'!B1421</f>
        <v>46273.708333333343</v>
      </c>
      <c r="C1424">
        <f>'TI102'!C1421</f>
        <v>11708540</v>
      </c>
      <c r="D1424">
        <f>'TI102'!J1421</f>
        <v>4</v>
      </c>
      <c r="E1424">
        <f>'TI102'!Q1421</f>
        <v>1</v>
      </c>
      <c r="F1424" t="str">
        <f t="shared" si="132"/>
        <v>60324</v>
      </c>
      <c r="G1424">
        <f t="shared" si="133"/>
        <v>128</v>
      </c>
      <c r="H1424" t="str">
        <f t="shared" si="134"/>
        <v>SH0908-1033</v>
      </c>
      <c r="I1424" t="str">
        <f t="shared" si="135"/>
        <v>SH0908-1033</v>
      </c>
      <c r="J1424" s="34">
        <f t="shared" si="136"/>
        <v>72686</v>
      </c>
      <c r="K1424" t="str">
        <f t="shared" si="137"/>
        <v>SH0908-1033</v>
      </c>
    </row>
    <row r="1425" spans="1:11" ht="15" customHeight="1" x14ac:dyDescent="0.35">
      <c r="A1425">
        <f>'TI102'!A1422</f>
        <v>4</v>
      </c>
      <c r="B1425" s="26">
        <f>'TI102'!B1422</f>
        <v>46273.708333333343</v>
      </c>
      <c r="C1425">
        <f>'TI102'!C1422</f>
        <v>11708555</v>
      </c>
      <c r="D1425">
        <f>'TI102'!J1422</f>
        <v>4</v>
      </c>
      <c r="E1425">
        <f>'TI102'!Q1422</f>
        <v>1</v>
      </c>
      <c r="F1425" t="str">
        <f t="shared" si="132"/>
        <v>60325</v>
      </c>
      <c r="G1425">
        <f t="shared" si="133"/>
        <v>343</v>
      </c>
      <c r="H1425" t="str">
        <f t="shared" si="134"/>
        <v>SH0908-1080</v>
      </c>
      <c r="I1425" t="str">
        <f t="shared" si="135"/>
        <v>SH0908-1080</v>
      </c>
      <c r="J1425" s="34">
        <f t="shared" si="136"/>
        <v>72686</v>
      </c>
      <c r="K1425" t="str">
        <f t="shared" si="137"/>
        <v>SH0908-1080</v>
      </c>
    </row>
    <row r="1426" spans="1:11" ht="15" customHeight="1" x14ac:dyDescent="0.35">
      <c r="A1426">
        <f>'TI102'!A1423</f>
        <v>4</v>
      </c>
      <c r="B1426" s="26">
        <f>'TI102'!B1423</f>
        <v>46273.708333333343</v>
      </c>
      <c r="C1426">
        <f>'TI102'!C1423</f>
        <v>11708560</v>
      </c>
      <c r="D1426">
        <f>'TI102'!J1423</f>
        <v>2</v>
      </c>
      <c r="E1426">
        <f>'TI102'!Q1423</f>
        <v>1</v>
      </c>
      <c r="F1426" t="str">
        <f t="shared" si="132"/>
        <v>60324</v>
      </c>
      <c r="G1426">
        <f t="shared" si="133"/>
        <v>128</v>
      </c>
      <c r="H1426" t="str">
        <f t="shared" si="134"/>
        <v>SH0908-1033</v>
      </c>
      <c r="I1426" t="str">
        <f t="shared" si="135"/>
        <v>SH0908-1033</v>
      </c>
      <c r="J1426" s="34">
        <f t="shared" si="136"/>
        <v>72686</v>
      </c>
      <c r="K1426" t="str">
        <f t="shared" si="137"/>
        <v>SH0908-1033</v>
      </c>
    </row>
    <row r="1427" spans="1:11" ht="15" customHeight="1" x14ac:dyDescent="0.35">
      <c r="A1427">
        <f>'TI102'!A1424</f>
        <v>4</v>
      </c>
      <c r="B1427" s="26">
        <f>'TI102'!B1424</f>
        <v>46273.708333333343</v>
      </c>
      <c r="C1427">
        <f>'TI102'!C1424</f>
        <v>11708591</v>
      </c>
      <c r="D1427">
        <f>'TI102'!J1424</f>
        <v>5</v>
      </c>
      <c r="E1427">
        <f>'TI102'!Q1424</f>
        <v>1</v>
      </c>
      <c r="F1427" t="str">
        <f t="shared" si="132"/>
        <v>60336</v>
      </c>
      <c r="G1427">
        <f t="shared" si="133"/>
        <v>58</v>
      </c>
      <c r="H1427" t="str">
        <f t="shared" si="134"/>
        <v>SH0908-1018</v>
      </c>
      <c r="I1427" t="str">
        <f t="shared" si="135"/>
        <v>SH0908-1018</v>
      </c>
      <c r="J1427" s="34">
        <f t="shared" si="136"/>
        <v>72686</v>
      </c>
      <c r="K1427" t="str">
        <f t="shared" si="137"/>
        <v>SH0908-1018</v>
      </c>
    </row>
    <row r="1428" spans="1:11" ht="15" customHeight="1" x14ac:dyDescent="0.35">
      <c r="A1428">
        <f>'TI102'!A1425</f>
        <v>4</v>
      </c>
      <c r="B1428" s="26">
        <f>'TI102'!B1425</f>
        <v>46273.708333333343</v>
      </c>
      <c r="C1428">
        <f>'TI102'!C1425</f>
        <v>11708618</v>
      </c>
      <c r="D1428">
        <f>'TI102'!J1425</f>
        <v>4</v>
      </c>
      <c r="E1428">
        <f>'TI102'!Q1425</f>
        <v>1</v>
      </c>
      <c r="F1428" t="str">
        <f t="shared" si="132"/>
        <v>60252</v>
      </c>
      <c r="G1428">
        <f t="shared" si="133"/>
        <v>230</v>
      </c>
      <c r="H1428" t="str">
        <f t="shared" si="134"/>
        <v>SH0908-1042</v>
      </c>
      <c r="I1428" t="str">
        <f t="shared" si="135"/>
        <v>SH0908-1042</v>
      </c>
      <c r="J1428" s="34">
        <f t="shared" si="136"/>
        <v>72686</v>
      </c>
      <c r="K1428" t="str">
        <f t="shared" si="137"/>
        <v>SH0908-1042</v>
      </c>
    </row>
    <row r="1429" spans="1:11" ht="15" customHeight="1" x14ac:dyDescent="0.35">
      <c r="A1429">
        <f>'TI102'!A1426</f>
        <v>4</v>
      </c>
      <c r="B1429" s="26">
        <f>'TI102'!B1426</f>
        <v>46273.708333333343</v>
      </c>
      <c r="C1429">
        <f>'TI102'!C1426</f>
        <v>11708624</v>
      </c>
      <c r="D1429">
        <f>'TI102'!J1426</f>
        <v>4</v>
      </c>
      <c r="E1429">
        <f>'TI102'!Q1426</f>
        <v>1</v>
      </c>
      <c r="F1429" t="str">
        <f t="shared" si="132"/>
        <v>60346</v>
      </c>
      <c r="G1429">
        <f t="shared" si="133"/>
        <v>101</v>
      </c>
      <c r="H1429" t="str">
        <f t="shared" si="134"/>
        <v>SH0908-1026</v>
      </c>
      <c r="I1429" t="str">
        <f t="shared" si="135"/>
        <v>SH0908-1026</v>
      </c>
      <c r="J1429" s="34">
        <f t="shared" si="136"/>
        <v>72686</v>
      </c>
      <c r="K1429" t="str">
        <f t="shared" si="137"/>
        <v>SH0908-1026</v>
      </c>
    </row>
    <row r="1430" spans="1:11" ht="15" customHeight="1" x14ac:dyDescent="0.35">
      <c r="A1430">
        <f>'TI102'!A1427</f>
        <v>4</v>
      </c>
      <c r="B1430" s="26">
        <f>'TI102'!B1427</f>
        <v>46273.708333333343</v>
      </c>
      <c r="C1430">
        <f>'TI102'!C1427</f>
        <v>11708632</v>
      </c>
      <c r="D1430">
        <f>'TI102'!J1427</f>
        <v>4</v>
      </c>
      <c r="E1430">
        <f>'TI102'!Q1427</f>
        <v>1</v>
      </c>
      <c r="F1430" t="str">
        <f t="shared" si="132"/>
        <v>60351</v>
      </c>
      <c r="G1430">
        <f t="shared" si="133"/>
        <v>231</v>
      </c>
      <c r="H1430" t="str">
        <f t="shared" si="134"/>
        <v>SH0908-1042</v>
      </c>
      <c r="I1430" t="str">
        <f t="shared" si="135"/>
        <v>SH0908-1042</v>
      </c>
      <c r="J1430" s="34">
        <f t="shared" si="136"/>
        <v>72686</v>
      </c>
      <c r="K1430" t="str">
        <f t="shared" si="137"/>
        <v>SH0908-1042</v>
      </c>
    </row>
    <row r="1431" spans="1:11" ht="15" customHeight="1" x14ac:dyDescent="0.35">
      <c r="A1431">
        <f>'TI102'!A1428</f>
        <v>4</v>
      </c>
      <c r="B1431" s="26">
        <f>'TI102'!B1428</f>
        <v>46273.708333333343</v>
      </c>
      <c r="C1431">
        <f>'TI102'!C1428</f>
        <v>11708633</v>
      </c>
      <c r="D1431">
        <f>'TI102'!J1428</f>
        <v>3</v>
      </c>
      <c r="E1431">
        <f>'TI102'!Q1428</f>
        <v>2</v>
      </c>
      <c r="F1431" t="str">
        <f t="shared" si="132"/>
        <v>60354</v>
      </c>
      <c r="G1431">
        <f t="shared" si="133"/>
        <v>59</v>
      </c>
      <c r="H1431" t="str">
        <f t="shared" si="134"/>
        <v>SH0908-1018</v>
      </c>
      <c r="I1431" t="str">
        <f t="shared" si="135"/>
        <v>SH0908-1018</v>
      </c>
      <c r="J1431" s="34">
        <f t="shared" si="136"/>
        <v>72686</v>
      </c>
      <c r="K1431" t="str">
        <f t="shared" si="137"/>
        <v>SH0908-1018</v>
      </c>
    </row>
    <row r="1432" spans="1:11" ht="15" customHeight="1" x14ac:dyDescent="0.35">
      <c r="A1432">
        <f>'TI102'!A1429</f>
        <v>4</v>
      </c>
      <c r="B1432" s="26">
        <f>'TI102'!B1429</f>
        <v>46273.708333333343</v>
      </c>
      <c r="C1432">
        <f>'TI102'!C1429</f>
        <v>11708634</v>
      </c>
      <c r="D1432">
        <f>'TI102'!J1429</f>
        <v>3</v>
      </c>
      <c r="E1432">
        <f>'TI102'!Q1429</f>
        <v>1</v>
      </c>
      <c r="F1432" t="str">
        <f t="shared" si="132"/>
        <v>60354</v>
      </c>
      <c r="G1432">
        <f t="shared" si="133"/>
        <v>59</v>
      </c>
      <c r="H1432" t="str">
        <f t="shared" si="134"/>
        <v>SH0908-1018</v>
      </c>
      <c r="I1432" t="str">
        <f t="shared" si="135"/>
        <v>SH0908-1018</v>
      </c>
      <c r="J1432" s="34">
        <f t="shared" si="136"/>
        <v>72686</v>
      </c>
      <c r="K1432" t="str">
        <f t="shared" si="137"/>
        <v>SH0908-1018</v>
      </c>
    </row>
    <row r="1433" spans="1:11" ht="15" customHeight="1" x14ac:dyDescent="0.35">
      <c r="A1433">
        <f>'TI102'!A1430</f>
        <v>4</v>
      </c>
      <c r="B1433" s="26">
        <f>'TI102'!B1430</f>
        <v>46273.708333333343</v>
      </c>
      <c r="C1433">
        <f>'TI102'!C1430</f>
        <v>11708637</v>
      </c>
      <c r="D1433">
        <f>'TI102'!J1430</f>
        <v>5</v>
      </c>
      <c r="E1433">
        <f>'TI102'!Q1430</f>
        <v>1</v>
      </c>
      <c r="F1433" t="str">
        <f t="shared" si="132"/>
        <v>60357</v>
      </c>
      <c r="G1433">
        <f t="shared" si="133"/>
        <v>156</v>
      </c>
      <c r="H1433" t="str">
        <f t="shared" si="134"/>
        <v>SH0908-1034</v>
      </c>
      <c r="I1433" t="str">
        <f t="shared" si="135"/>
        <v>SH0908-1034</v>
      </c>
      <c r="J1433" s="34">
        <f t="shared" si="136"/>
        <v>72686</v>
      </c>
      <c r="K1433" t="str">
        <f t="shared" si="137"/>
        <v>SH0908-1034</v>
      </c>
    </row>
    <row r="1434" spans="1:11" ht="15" customHeight="1" x14ac:dyDescent="0.35">
      <c r="A1434">
        <f>'TI102'!A1431</f>
        <v>4</v>
      </c>
      <c r="B1434" s="26">
        <f>'TI102'!B1431</f>
        <v>46273.708333333343</v>
      </c>
      <c r="C1434">
        <f>'TI102'!C1431</f>
        <v>11708638</v>
      </c>
      <c r="D1434">
        <f>'TI102'!J1431</f>
        <v>5</v>
      </c>
      <c r="E1434">
        <f>'TI102'!Q1431</f>
        <v>1</v>
      </c>
      <c r="F1434" t="str">
        <f t="shared" si="132"/>
        <v>60357</v>
      </c>
      <c r="G1434">
        <f t="shared" si="133"/>
        <v>156</v>
      </c>
      <c r="H1434" t="str">
        <f t="shared" si="134"/>
        <v>SH0908-1034</v>
      </c>
      <c r="I1434" t="str">
        <f t="shared" si="135"/>
        <v>SH0908-1034</v>
      </c>
      <c r="J1434" s="34">
        <f t="shared" si="136"/>
        <v>72686</v>
      </c>
      <c r="K1434" t="str">
        <f t="shared" si="137"/>
        <v>SH0908-1034</v>
      </c>
    </row>
    <row r="1435" spans="1:11" ht="15" customHeight="1" x14ac:dyDescent="0.35">
      <c r="A1435">
        <f>'TI102'!A1432</f>
        <v>4</v>
      </c>
      <c r="B1435" s="26">
        <f>'TI102'!B1432</f>
        <v>46273.708333333343</v>
      </c>
      <c r="C1435">
        <f>'TI102'!C1432</f>
        <v>11708640</v>
      </c>
      <c r="D1435">
        <f>'TI102'!J1432</f>
        <v>1</v>
      </c>
      <c r="E1435">
        <f>'TI102'!Q1432</f>
        <v>1</v>
      </c>
      <c r="F1435" t="str">
        <f t="shared" si="132"/>
        <v>60358</v>
      </c>
      <c r="G1435">
        <f t="shared" si="133"/>
        <v>258</v>
      </c>
      <c r="H1435" t="str">
        <f t="shared" si="134"/>
        <v>SH0908-1045</v>
      </c>
      <c r="I1435" t="str">
        <f t="shared" si="135"/>
        <v>SH0908-1045</v>
      </c>
      <c r="J1435" s="34">
        <f t="shared" si="136"/>
        <v>72686</v>
      </c>
      <c r="K1435" t="str">
        <f t="shared" si="137"/>
        <v>SH0908-1045</v>
      </c>
    </row>
    <row r="1436" spans="1:11" ht="15" customHeight="1" x14ac:dyDescent="0.35">
      <c r="A1436">
        <f>'TI102'!A1433</f>
        <v>4</v>
      </c>
      <c r="B1436" s="26">
        <f>'TI102'!B1433</f>
        <v>46273.708333333343</v>
      </c>
      <c r="C1436">
        <f>'TI102'!C1433</f>
        <v>11708641</v>
      </c>
      <c r="D1436">
        <f>'TI102'!J1433</f>
        <v>1</v>
      </c>
      <c r="E1436">
        <f>'TI102'!Q1433</f>
        <v>2</v>
      </c>
      <c r="F1436" t="str">
        <f t="shared" si="132"/>
        <v>60358</v>
      </c>
      <c r="G1436">
        <f t="shared" si="133"/>
        <v>258</v>
      </c>
      <c r="H1436" t="str">
        <f t="shared" si="134"/>
        <v>SH0908-1045</v>
      </c>
      <c r="I1436" t="str">
        <f t="shared" si="135"/>
        <v>SH0908-1045</v>
      </c>
      <c r="J1436" s="34">
        <f t="shared" si="136"/>
        <v>72686</v>
      </c>
      <c r="K1436" t="str">
        <f t="shared" si="137"/>
        <v>SH0908-1045</v>
      </c>
    </row>
    <row r="1437" spans="1:11" ht="15" customHeight="1" x14ac:dyDescent="0.35">
      <c r="A1437">
        <f>'TI102'!A1434</f>
        <v>4</v>
      </c>
      <c r="B1437" s="26">
        <f>'TI102'!B1434</f>
        <v>46273.708333333343</v>
      </c>
      <c r="C1437">
        <f>'TI102'!C1434</f>
        <v>11708643</v>
      </c>
      <c r="D1437">
        <f>'TI102'!J1434</f>
        <v>4</v>
      </c>
      <c r="E1437">
        <f>'TI102'!Q1434</f>
        <v>1</v>
      </c>
      <c r="F1437" t="str">
        <f t="shared" si="132"/>
        <v>60319</v>
      </c>
      <c r="G1437">
        <f t="shared" si="133"/>
        <v>232</v>
      </c>
      <c r="H1437" t="str">
        <f t="shared" si="134"/>
        <v>SH0908-1042</v>
      </c>
      <c r="I1437" t="str">
        <f t="shared" si="135"/>
        <v>SH0908-1042</v>
      </c>
      <c r="J1437" s="34">
        <f t="shared" si="136"/>
        <v>72686</v>
      </c>
      <c r="K1437" t="str">
        <f t="shared" si="137"/>
        <v>SH0908-1042</v>
      </c>
    </row>
    <row r="1438" spans="1:11" ht="15" customHeight="1" x14ac:dyDescent="0.35">
      <c r="A1438">
        <f>'TI102'!A1435</f>
        <v>4</v>
      </c>
      <c r="B1438" s="26">
        <f>'TI102'!B1435</f>
        <v>46273.708333333343</v>
      </c>
      <c r="C1438">
        <f>'TI102'!C1435</f>
        <v>11708655</v>
      </c>
      <c r="D1438">
        <f>'TI102'!J1435</f>
        <v>1</v>
      </c>
      <c r="E1438">
        <f>'TI102'!Q1435</f>
        <v>1</v>
      </c>
      <c r="F1438" t="str">
        <f t="shared" si="132"/>
        <v>60319</v>
      </c>
      <c r="G1438">
        <f t="shared" si="133"/>
        <v>232</v>
      </c>
      <c r="H1438" t="str">
        <f t="shared" si="134"/>
        <v>SH0908-1042</v>
      </c>
      <c r="I1438" t="str">
        <f t="shared" si="135"/>
        <v>SH0908-1042</v>
      </c>
      <c r="J1438" s="34">
        <f t="shared" si="136"/>
        <v>72686</v>
      </c>
      <c r="K1438" t="str">
        <f t="shared" si="137"/>
        <v>SH0908-1042</v>
      </c>
    </row>
    <row r="1439" spans="1:11" ht="15" customHeight="1" x14ac:dyDescent="0.35">
      <c r="A1439">
        <f>'TI102'!A1436</f>
        <v>4</v>
      </c>
      <c r="B1439" s="26">
        <f>'TI102'!B1436</f>
        <v>46273.708333333343</v>
      </c>
      <c r="C1439">
        <f>'TI102'!C1436</f>
        <v>11708656</v>
      </c>
      <c r="D1439">
        <f>'TI102'!J1436</f>
        <v>1</v>
      </c>
      <c r="E1439">
        <f>'TI102'!Q1436</f>
        <v>1</v>
      </c>
      <c r="F1439" t="str">
        <f t="shared" si="132"/>
        <v>60319</v>
      </c>
      <c r="G1439">
        <f t="shared" si="133"/>
        <v>232</v>
      </c>
      <c r="H1439" t="str">
        <f t="shared" si="134"/>
        <v>SH0908-1042</v>
      </c>
      <c r="I1439" t="str">
        <f t="shared" si="135"/>
        <v>SH0908-1042</v>
      </c>
      <c r="J1439" s="34">
        <f t="shared" si="136"/>
        <v>72686</v>
      </c>
      <c r="K1439" t="str">
        <f t="shared" si="137"/>
        <v>SH0908-1042</v>
      </c>
    </row>
    <row r="1440" spans="1:11" ht="15" customHeight="1" x14ac:dyDescent="0.35">
      <c r="A1440">
        <f>'TI102'!A1437</f>
        <v>4</v>
      </c>
      <c r="B1440" s="26">
        <f>'TI102'!B1437</f>
        <v>46273.708333333343</v>
      </c>
      <c r="C1440">
        <f>'TI102'!C1437</f>
        <v>11708657</v>
      </c>
      <c r="D1440">
        <f>'TI102'!J1437</f>
        <v>1</v>
      </c>
      <c r="E1440">
        <f>'TI102'!Q1437</f>
        <v>1</v>
      </c>
      <c r="F1440" t="str">
        <f t="shared" si="132"/>
        <v>60319</v>
      </c>
      <c r="G1440">
        <f t="shared" si="133"/>
        <v>232</v>
      </c>
      <c r="H1440" t="str">
        <f t="shared" si="134"/>
        <v>SH0908-1042</v>
      </c>
      <c r="I1440" t="str">
        <f t="shared" si="135"/>
        <v>SH0908-1042</v>
      </c>
      <c r="J1440" s="34">
        <f t="shared" si="136"/>
        <v>72686</v>
      </c>
      <c r="K1440" t="str">
        <f t="shared" si="137"/>
        <v>SH0908-1042</v>
      </c>
    </row>
    <row r="1441" spans="1:11" ht="15" customHeight="1" x14ac:dyDescent="0.35">
      <c r="A1441">
        <f>'TI102'!A1438</f>
        <v>4</v>
      </c>
      <c r="B1441" s="26">
        <f>'TI102'!B1438</f>
        <v>46273.708333333343</v>
      </c>
      <c r="C1441">
        <f>'TI102'!C1438</f>
        <v>11708658</v>
      </c>
      <c r="D1441">
        <f>'TI102'!J1438</f>
        <v>1</v>
      </c>
      <c r="E1441">
        <f>'TI102'!Q1438</f>
        <v>1</v>
      </c>
      <c r="F1441" t="str">
        <f t="shared" si="132"/>
        <v>60319</v>
      </c>
      <c r="G1441">
        <f t="shared" si="133"/>
        <v>232</v>
      </c>
      <c r="H1441" t="str">
        <f t="shared" si="134"/>
        <v>SH0908-1042</v>
      </c>
      <c r="I1441" t="str">
        <f t="shared" si="135"/>
        <v>SH0908-1042</v>
      </c>
      <c r="J1441" s="34">
        <f t="shared" si="136"/>
        <v>72686</v>
      </c>
      <c r="K1441" t="str">
        <f t="shared" si="137"/>
        <v>SH0908-1042</v>
      </c>
    </row>
    <row r="1442" spans="1:11" ht="15" customHeight="1" x14ac:dyDescent="0.35">
      <c r="A1442">
        <f>'TI102'!A1439</f>
        <v>4</v>
      </c>
      <c r="B1442" s="26">
        <f>'TI102'!B1439</f>
        <v>46273.708333333343</v>
      </c>
      <c r="C1442">
        <f>'TI102'!C1439</f>
        <v>11708659</v>
      </c>
      <c r="D1442">
        <f>'TI102'!J1439</f>
        <v>1</v>
      </c>
      <c r="E1442">
        <f>'TI102'!Q1439</f>
        <v>1</v>
      </c>
      <c r="F1442" t="str">
        <f t="shared" si="132"/>
        <v>60319</v>
      </c>
      <c r="G1442">
        <f t="shared" si="133"/>
        <v>232</v>
      </c>
      <c r="H1442" t="str">
        <f t="shared" si="134"/>
        <v>SH0908-1042</v>
      </c>
      <c r="I1442" t="str">
        <f t="shared" si="135"/>
        <v>SH0908-1042</v>
      </c>
      <c r="J1442" s="34">
        <f t="shared" si="136"/>
        <v>72686</v>
      </c>
      <c r="K1442" t="str">
        <f t="shared" si="137"/>
        <v>SH0908-1042</v>
      </c>
    </row>
    <row r="1443" spans="1:11" ht="15" customHeight="1" x14ac:dyDescent="0.35">
      <c r="A1443">
        <f>'TI102'!A1440</f>
        <v>4</v>
      </c>
      <c r="B1443" s="26">
        <f>'TI102'!B1440</f>
        <v>46273.708333333343</v>
      </c>
      <c r="C1443">
        <f>'TI102'!C1440</f>
        <v>11708667</v>
      </c>
      <c r="D1443">
        <f>'TI102'!J1440</f>
        <v>4</v>
      </c>
      <c r="E1443">
        <f>'TI102'!Q1440</f>
        <v>1</v>
      </c>
      <c r="F1443" t="str">
        <f t="shared" si="132"/>
        <v>60312</v>
      </c>
      <c r="G1443">
        <f t="shared" si="133"/>
        <v>259</v>
      </c>
      <c r="H1443" t="str">
        <f t="shared" si="134"/>
        <v>SH0908-1045</v>
      </c>
      <c r="I1443" t="str">
        <f t="shared" si="135"/>
        <v>SH0908-1045</v>
      </c>
      <c r="J1443" s="34">
        <f t="shared" si="136"/>
        <v>72686</v>
      </c>
      <c r="K1443" t="str">
        <f t="shared" si="137"/>
        <v>SH0908-1045</v>
      </c>
    </row>
    <row r="1444" spans="1:11" ht="15" customHeight="1" x14ac:dyDescent="0.35">
      <c r="A1444">
        <f>'TI102'!A1441</f>
        <v>4</v>
      </c>
      <c r="B1444" s="26">
        <f>'TI102'!B1441</f>
        <v>46273.708333333343</v>
      </c>
      <c r="C1444">
        <f>'TI102'!C1441</f>
        <v>11708668</v>
      </c>
      <c r="D1444">
        <f>'TI102'!J1441</f>
        <v>4</v>
      </c>
      <c r="E1444">
        <f>'TI102'!Q1441</f>
        <v>1</v>
      </c>
      <c r="F1444" t="str">
        <f t="shared" si="132"/>
        <v>60312</v>
      </c>
      <c r="G1444">
        <f t="shared" si="133"/>
        <v>259</v>
      </c>
      <c r="H1444" t="str">
        <f t="shared" si="134"/>
        <v>SH0908-1045</v>
      </c>
      <c r="I1444" t="str">
        <f t="shared" si="135"/>
        <v>SH0908-1045</v>
      </c>
      <c r="J1444" s="34">
        <f t="shared" si="136"/>
        <v>72686</v>
      </c>
      <c r="K1444" t="str">
        <f t="shared" si="137"/>
        <v>SH0908-1045</v>
      </c>
    </row>
    <row r="1445" spans="1:11" ht="15" customHeight="1" x14ac:dyDescent="0.35">
      <c r="A1445">
        <f>'TI102'!A1442</f>
        <v>4</v>
      </c>
      <c r="B1445" s="26">
        <f>'TI102'!B1442</f>
        <v>46273.708333333343</v>
      </c>
      <c r="C1445">
        <f>'TI102'!C1442</f>
        <v>11708669</v>
      </c>
      <c r="D1445">
        <f>'TI102'!J1442</f>
        <v>4</v>
      </c>
      <c r="E1445">
        <f>'TI102'!Q1442</f>
        <v>1</v>
      </c>
      <c r="F1445" t="str">
        <f t="shared" si="132"/>
        <v>60312</v>
      </c>
      <c r="G1445">
        <f t="shared" si="133"/>
        <v>259</v>
      </c>
      <c r="H1445" t="str">
        <f t="shared" si="134"/>
        <v>SH0908-1045</v>
      </c>
      <c r="I1445" t="str">
        <f t="shared" si="135"/>
        <v>SH0908-1045</v>
      </c>
      <c r="J1445" s="34">
        <f t="shared" si="136"/>
        <v>72686</v>
      </c>
      <c r="K1445" t="str">
        <f t="shared" si="137"/>
        <v>SH0908-1045</v>
      </c>
    </row>
    <row r="1446" spans="1:11" ht="15" customHeight="1" x14ac:dyDescent="0.35">
      <c r="A1446">
        <f>'TI102'!A1443</f>
        <v>4</v>
      </c>
      <c r="B1446" s="26">
        <f>'TI102'!B1443</f>
        <v>46273.708333333343</v>
      </c>
      <c r="C1446">
        <f>'TI102'!C1443</f>
        <v>11708670</v>
      </c>
      <c r="D1446">
        <f>'TI102'!J1443</f>
        <v>4</v>
      </c>
      <c r="E1446">
        <f>'TI102'!Q1443</f>
        <v>1</v>
      </c>
      <c r="F1446" t="str">
        <f t="shared" si="132"/>
        <v>60312</v>
      </c>
      <c r="G1446">
        <f t="shared" si="133"/>
        <v>259</v>
      </c>
      <c r="H1446" t="str">
        <f t="shared" si="134"/>
        <v>SH0908-1045</v>
      </c>
      <c r="I1446" t="str">
        <f t="shared" si="135"/>
        <v>SH0908-1045</v>
      </c>
      <c r="J1446" s="34">
        <f t="shared" si="136"/>
        <v>72686</v>
      </c>
      <c r="K1446" t="str">
        <f t="shared" si="137"/>
        <v>SH0908-1045</v>
      </c>
    </row>
    <row r="1447" spans="1:11" ht="15" customHeight="1" x14ac:dyDescent="0.35">
      <c r="A1447">
        <f>'TI102'!A1444</f>
        <v>4</v>
      </c>
      <c r="B1447" s="26">
        <f>'TI102'!B1444</f>
        <v>46273.708333333343</v>
      </c>
      <c r="C1447">
        <f>'TI102'!C1444</f>
        <v>11708671</v>
      </c>
      <c r="D1447">
        <f>'TI102'!J1444</f>
        <v>4</v>
      </c>
      <c r="E1447">
        <f>'TI102'!Q1444</f>
        <v>1</v>
      </c>
      <c r="F1447" t="str">
        <f t="shared" si="132"/>
        <v>60312</v>
      </c>
      <c r="G1447">
        <f t="shared" si="133"/>
        <v>259</v>
      </c>
      <c r="H1447" t="str">
        <f t="shared" si="134"/>
        <v>SH0908-1045</v>
      </c>
      <c r="I1447" t="str">
        <f t="shared" si="135"/>
        <v>SH0908-1045</v>
      </c>
      <c r="J1447" s="34">
        <f t="shared" si="136"/>
        <v>72686</v>
      </c>
      <c r="K1447" t="str">
        <f t="shared" si="137"/>
        <v>SH0908-1045</v>
      </c>
    </row>
    <row r="1448" spans="1:11" ht="15" customHeight="1" x14ac:dyDescent="0.35">
      <c r="A1448">
        <f>'TI102'!A1445</f>
        <v>4</v>
      </c>
      <c r="B1448" s="26">
        <f>'TI102'!B1445</f>
        <v>46273.708333333343</v>
      </c>
      <c r="C1448">
        <f>'TI102'!C1445</f>
        <v>11708672</v>
      </c>
      <c r="D1448">
        <f>'TI102'!J1445</f>
        <v>4</v>
      </c>
      <c r="E1448">
        <f>'TI102'!Q1445</f>
        <v>1</v>
      </c>
      <c r="F1448" t="str">
        <f t="shared" si="132"/>
        <v>60312</v>
      </c>
      <c r="G1448">
        <f t="shared" si="133"/>
        <v>259</v>
      </c>
      <c r="H1448" t="str">
        <f t="shared" si="134"/>
        <v>SH0908-1045</v>
      </c>
      <c r="I1448" t="str">
        <f t="shared" si="135"/>
        <v>SH0908-1045</v>
      </c>
      <c r="J1448" s="34">
        <f t="shared" si="136"/>
        <v>72686</v>
      </c>
      <c r="K1448" t="str">
        <f t="shared" si="137"/>
        <v>SH0908-1045</v>
      </c>
    </row>
    <row r="1449" spans="1:11" ht="15" customHeight="1" x14ac:dyDescent="0.35">
      <c r="A1449">
        <f>'TI102'!A1446</f>
        <v>4</v>
      </c>
      <c r="B1449" s="26">
        <f>'TI102'!B1446</f>
        <v>46273.708333333343</v>
      </c>
      <c r="C1449">
        <f>'TI102'!C1446</f>
        <v>11708673</v>
      </c>
      <c r="D1449">
        <f>'TI102'!J1446</f>
        <v>4</v>
      </c>
      <c r="E1449">
        <f>'TI102'!Q1446</f>
        <v>1</v>
      </c>
      <c r="F1449" t="str">
        <f t="shared" si="132"/>
        <v>60312</v>
      </c>
      <c r="G1449">
        <f t="shared" si="133"/>
        <v>259</v>
      </c>
      <c r="H1449" t="str">
        <f t="shared" si="134"/>
        <v>SH0908-1045</v>
      </c>
      <c r="I1449" t="str">
        <f t="shared" si="135"/>
        <v>SH0908-1045</v>
      </c>
      <c r="J1449" s="34">
        <f t="shared" si="136"/>
        <v>72686</v>
      </c>
      <c r="K1449" t="str">
        <f t="shared" si="137"/>
        <v>SH0908-1045</v>
      </c>
    </row>
    <row r="1450" spans="1:11" ht="15" customHeight="1" x14ac:dyDescent="0.35">
      <c r="A1450">
        <f>'TI102'!A1447</f>
        <v>4</v>
      </c>
      <c r="B1450" s="26">
        <f>'TI102'!B1447</f>
        <v>46273.708333333343</v>
      </c>
      <c r="C1450">
        <f>'TI102'!C1447</f>
        <v>11708674</v>
      </c>
      <c r="D1450">
        <f>'TI102'!J1447</f>
        <v>5</v>
      </c>
      <c r="E1450">
        <f>'TI102'!Q1447</f>
        <v>1</v>
      </c>
      <c r="F1450" t="str">
        <f t="shared" si="132"/>
        <v>60312</v>
      </c>
      <c r="G1450">
        <f t="shared" si="133"/>
        <v>259</v>
      </c>
      <c r="H1450" t="str">
        <f t="shared" si="134"/>
        <v>SH0908-1045</v>
      </c>
      <c r="I1450" t="str">
        <f t="shared" si="135"/>
        <v>SH0908-1045</v>
      </c>
      <c r="J1450" s="34">
        <f t="shared" si="136"/>
        <v>72686</v>
      </c>
      <c r="K1450" t="str">
        <f t="shared" si="137"/>
        <v>SH0908-1045</v>
      </c>
    </row>
    <row r="1451" spans="1:11" ht="15" customHeight="1" x14ac:dyDescent="0.35">
      <c r="A1451">
        <f>'TI102'!A1448</f>
        <v>4</v>
      </c>
      <c r="B1451" s="26">
        <f>'TI102'!B1448</f>
        <v>46273.708333333343</v>
      </c>
      <c r="C1451">
        <f>'TI102'!C1448</f>
        <v>11708702</v>
      </c>
      <c r="D1451">
        <f>'TI102'!J1448</f>
        <v>4</v>
      </c>
      <c r="E1451">
        <f>'TI102'!Q1448</f>
        <v>1</v>
      </c>
      <c r="F1451" t="str">
        <f t="shared" si="132"/>
        <v>60350</v>
      </c>
      <c r="G1451">
        <f t="shared" si="133"/>
        <v>355</v>
      </c>
      <c r="H1451" t="str">
        <f t="shared" si="134"/>
        <v>SH0908-1083</v>
      </c>
      <c r="I1451" t="str">
        <f t="shared" si="135"/>
        <v>SH0908-1083</v>
      </c>
      <c r="J1451" s="34">
        <f t="shared" si="136"/>
        <v>72686</v>
      </c>
      <c r="K1451" t="str">
        <f t="shared" si="137"/>
        <v>SH0908-1083</v>
      </c>
    </row>
    <row r="1452" spans="1:11" ht="15" customHeight="1" x14ac:dyDescent="0.35">
      <c r="A1452">
        <f>'TI102'!A1449</f>
        <v>4</v>
      </c>
      <c r="B1452" s="26">
        <f>'TI102'!B1449</f>
        <v>46273.708333333343</v>
      </c>
      <c r="C1452">
        <f>'TI102'!C1449</f>
        <v>11708703</v>
      </c>
      <c r="D1452">
        <f>'TI102'!J1449</f>
        <v>4</v>
      </c>
      <c r="E1452">
        <f>'TI102'!Q1449</f>
        <v>1</v>
      </c>
      <c r="F1452" t="str">
        <f t="shared" si="132"/>
        <v>60348</v>
      </c>
      <c r="G1452">
        <f t="shared" si="133"/>
        <v>271</v>
      </c>
      <c r="H1452" t="str">
        <f t="shared" si="134"/>
        <v>SH0908-1051</v>
      </c>
      <c r="I1452" t="str">
        <f t="shared" si="135"/>
        <v>SH0908-1051</v>
      </c>
      <c r="J1452" s="34">
        <f t="shared" si="136"/>
        <v>72686</v>
      </c>
      <c r="K1452" t="str">
        <f t="shared" si="137"/>
        <v>SH0908-1051</v>
      </c>
    </row>
    <row r="1453" spans="1:11" ht="15" customHeight="1" x14ac:dyDescent="0.35">
      <c r="A1453">
        <f>'TI102'!A1450</f>
        <v>4</v>
      </c>
      <c r="B1453" s="26">
        <f>'TI102'!B1450</f>
        <v>46273.708333333343</v>
      </c>
      <c r="C1453">
        <f>'TI102'!C1450</f>
        <v>11708704</v>
      </c>
      <c r="D1453">
        <f>'TI102'!J1450</f>
        <v>4</v>
      </c>
      <c r="E1453">
        <f>'TI102'!Q1450</f>
        <v>2</v>
      </c>
      <c r="F1453" t="str">
        <f t="shared" si="132"/>
        <v>60348</v>
      </c>
      <c r="G1453">
        <f t="shared" si="133"/>
        <v>271</v>
      </c>
      <c r="H1453" t="str">
        <f t="shared" si="134"/>
        <v>SH0908-1051</v>
      </c>
      <c r="I1453" t="str">
        <f t="shared" si="135"/>
        <v>SH0908-1051</v>
      </c>
      <c r="J1453" s="34">
        <f t="shared" si="136"/>
        <v>72686</v>
      </c>
      <c r="K1453" t="str">
        <f t="shared" si="137"/>
        <v>SH0908-1051</v>
      </c>
    </row>
    <row r="1454" spans="1:11" ht="15" customHeight="1" x14ac:dyDescent="0.35">
      <c r="A1454">
        <f>'TI102'!A1451</f>
        <v>4</v>
      </c>
      <c r="B1454" s="26">
        <f>'TI102'!B1451</f>
        <v>46273.708333333343</v>
      </c>
      <c r="C1454">
        <f>'TI102'!C1451</f>
        <v>11708705</v>
      </c>
      <c r="D1454">
        <f>'TI102'!J1451</f>
        <v>4</v>
      </c>
      <c r="E1454">
        <f>'TI102'!Q1451</f>
        <v>2</v>
      </c>
      <c r="F1454" t="str">
        <f t="shared" si="132"/>
        <v>60348</v>
      </c>
      <c r="G1454">
        <f t="shared" si="133"/>
        <v>271</v>
      </c>
      <c r="H1454" t="str">
        <f t="shared" si="134"/>
        <v>SH0908-1051</v>
      </c>
      <c r="I1454" t="str">
        <f t="shared" si="135"/>
        <v>SH0908-1051</v>
      </c>
      <c r="J1454" s="34">
        <f t="shared" si="136"/>
        <v>72686</v>
      </c>
      <c r="K1454" t="str">
        <f t="shared" si="137"/>
        <v>SH0908-1051</v>
      </c>
    </row>
    <row r="1455" spans="1:11" ht="15" customHeight="1" x14ac:dyDescent="0.35">
      <c r="A1455">
        <f>'TI102'!A1452</f>
        <v>4</v>
      </c>
      <c r="B1455" s="26">
        <f>'TI102'!B1452</f>
        <v>46273.708333333343</v>
      </c>
      <c r="C1455">
        <f>'TI102'!C1452</f>
        <v>11708706</v>
      </c>
      <c r="D1455">
        <f>'TI102'!J1452</f>
        <v>4</v>
      </c>
      <c r="E1455">
        <f>'TI102'!Q1452</f>
        <v>1</v>
      </c>
      <c r="F1455" t="str">
        <f t="shared" si="132"/>
        <v>60348</v>
      </c>
      <c r="G1455">
        <f t="shared" si="133"/>
        <v>271</v>
      </c>
      <c r="H1455" t="str">
        <f t="shared" si="134"/>
        <v>SH0908-1051</v>
      </c>
      <c r="I1455" t="str">
        <f t="shared" si="135"/>
        <v>SH0908-1051</v>
      </c>
      <c r="J1455" s="34">
        <f t="shared" si="136"/>
        <v>72686</v>
      </c>
      <c r="K1455" t="str">
        <f t="shared" si="137"/>
        <v>SH0908-1051</v>
      </c>
    </row>
    <row r="1456" spans="1:11" ht="15" customHeight="1" x14ac:dyDescent="0.35">
      <c r="A1456">
        <f>'TI102'!A1453</f>
        <v>4</v>
      </c>
      <c r="B1456" s="26">
        <f>'TI102'!B1453</f>
        <v>46273.708333333343</v>
      </c>
      <c r="C1456">
        <f>'TI102'!C1453</f>
        <v>11708707</v>
      </c>
      <c r="D1456">
        <f>'TI102'!J1453</f>
        <v>4</v>
      </c>
      <c r="E1456">
        <f>'TI102'!Q1453</f>
        <v>1</v>
      </c>
      <c r="F1456" t="str">
        <f t="shared" si="132"/>
        <v>60348</v>
      </c>
      <c r="G1456">
        <f t="shared" si="133"/>
        <v>271</v>
      </c>
      <c r="H1456" t="str">
        <f t="shared" si="134"/>
        <v>SH0908-1051</v>
      </c>
      <c r="I1456" t="str">
        <f t="shared" si="135"/>
        <v>SH0908-1051</v>
      </c>
      <c r="J1456" s="34">
        <f t="shared" si="136"/>
        <v>72686</v>
      </c>
      <c r="K1456" t="str">
        <f t="shared" si="137"/>
        <v>SH0908-1051</v>
      </c>
    </row>
    <row r="1457" spans="1:11" ht="15" customHeight="1" x14ac:dyDescent="0.35">
      <c r="A1457">
        <f>'TI102'!A1454</f>
        <v>4</v>
      </c>
      <c r="B1457" s="26">
        <f>'TI102'!B1454</f>
        <v>46273.708333333343</v>
      </c>
      <c r="C1457">
        <f>'TI102'!C1454</f>
        <v>11708708</v>
      </c>
      <c r="D1457">
        <f>'TI102'!J1454</f>
        <v>4</v>
      </c>
      <c r="E1457">
        <f>'TI102'!Q1454</f>
        <v>1</v>
      </c>
      <c r="F1457" t="str">
        <f t="shared" si="132"/>
        <v>60348</v>
      </c>
      <c r="G1457">
        <f t="shared" si="133"/>
        <v>271</v>
      </c>
      <c r="H1457" t="str">
        <f t="shared" si="134"/>
        <v>SH0908-1051</v>
      </c>
      <c r="I1457" t="str">
        <f t="shared" si="135"/>
        <v>SH0908-1051</v>
      </c>
      <c r="J1457" s="34">
        <f t="shared" si="136"/>
        <v>72686</v>
      </c>
      <c r="K1457" t="str">
        <f t="shared" si="137"/>
        <v>SH0908-1051</v>
      </c>
    </row>
    <row r="1458" spans="1:11" ht="15" customHeight="1" x14ac:dyDescent="0.35">
      <c r="A1458">
        <f>'TI102'!A1455</f>
        <v>4</v>
      </c>
      <c r="B1458" s="26">
        <f>'TI102'!B1455</f>
        <v>46273.708333333343</v>
      </c>
      <c r="C1458">
        <f>'TI102'!C1455</f>
        <v>11708709</v>
      </c>
      <c r="D1458">
        <f>'TI102'!J1455</f>
        <v>4</v>
      </c>
      <c r="E1458">
        <f>'TI102'!Q1455</f>
        <v>1</v>
      </c>
      <c r="F1458" t="str">
        <f t="shared" si="132"/>
        <v>60348</v>
      </c>
      <c r="G1458">
        <f t="shared" si="133"/>
        <v>271</v>
      </c>
      <c r="H1458" t="str">
        <f t="shared" si="134"/>
        <v>SH0908-1051</v>
      </c>
      <c r="I1458" t="str">
        <f t="shared" si="135"/>
        <v>SH0908-1051</v>
      </c>
      <c r="J1458" s="34">
        <f t="shared" si="136"/>
        <v>72686</v>
      </c>
      <c r="K1458" t="str">
        <f t="shared" si="137"/>
        <v>SH0908-1051</v>
      </c>
    </row>
    <row r="1459" spans="1:11" ht="15" customHeight="1" x14ac:dyDescent="0.35">
      <c r="A1459">
        <f>'TI102'!A1456</f>
        <v>4</v>
      </c>
      <c r="B1459" s="26">
        <f>'TI102'!B1456</f>
        <v>46273.708333333343</v>
      </c>
      <c r="C1459">
        <f>'TI102'!C1456</f>
        <v>11708725</v>
      </c>
      <c r="D1459">
        <f>'TI102'!J1456</f>
        <v>1</v>
      </c>
      <c r="E1459">
        <f>'TI102'!Q1456</f>
        <v>1</v>
      </c>
      <c r="F1459" t="str">
        <f t="shared" si="132"/>
        <v>60312</v>
      </c>
      <c r="G1459">
        <f t="shared" si="133"/>
        <v>259</v>
      </c>
      <c r="H1459" t="str">
        <f t="shared" si="134"/>
        <v>SH0908-1045</v>
      </c>
      <c r="I1459" t="str">
        <f t="shared" si="135"/>
        <v>SH0908-1045</v>
      </c>
      <c r="J1459" s="34">
        <f t="shared" si="136"/>
        <v>72686</v>
      </c>
      <c r="K1459" t="str">
        <f t="shared" si="137"/>
        <v>SH0908-1045</v>
      </c>
    </row>
    <row r="1460" spans="1:11" ht="15" customHeight="1" x14ac:dyDescent="0.35">
      <c r="A1460">
        <f>'TI102'!A1457</f>
        <v>4</v>
      </c>
      <c r="B1460" s="26">
        <f>'TI102'!B1457</f>
        <v>46273.708333333343</v>
      </c>
      <c r="C1460">
        <f>'TI102'!C1457</f>
        <v>11708726</v>
      </c>
      <c r="D1460">
        <f>'TI102'!J1457</f>
        <v>1</v>
      </c>
      <c r="E1460">
        <f>'TI102'!Q1457</f>
        <v>1</v>
      </c>
      <c r="F1460" t="str">
        <f t="shared" si="132"/>
        <v>60312</v>
      </c>
      <c r="G1460">
        <f t="shared" si="133"/>
        <v>259</v>
      </c>
      <c r="H1460" t="str">
        <f t="shared" si="134"/>
        <v>SH0908-1045</v>
      </c>
      <c r="I1460" t="str">
        <f t="shared" si="135"/>
        <v>SH0908-1045</v>
      </c>
      <c r="J1460" s="34">
        <f t="shared" si="136"/>
        <v>72686</v>
      </c>
      <c r="K1460" t="str">
        <f t="shared" si="137"/>
        <v>SH0908-1045</v>
      </c>
    </row>
    <row r="1461" spans="1:11" ht="15" customHeight="1" x14ac:dyDescent="0.35">
      <c r="A1461">
        <f>'TI102'!A1458</f>
        <v>4</v>
      </c>
      <c r="B1461" s="26">
        <f>'TI102'!B1458</f>
        <v>46273.708333333343</v>
      </c>
      <c r="C1461">
        <f>'TI102'!C1458</f>
        <v>11708727</v>
      </c>
      <c r="D1461">
        <f>'TI102'!J1458</f>
        <v>1</v>
      </c>
      <c r="E1461">
        <f>'TI102'!Q1458</f>
        <v>1</v>
      </c>
      <c r="F1461" t="str">
        <f t="shared" si="132"/>
        <v>60312</v>
      </c>
      <c r="G1461">
        <f t="shared" si="133"/>
        <v>259</v>
      </c>
      <c r="H1461" t="str">
        <f t="shared" si="134"/>
        <v>SH0908-1045</v>
      </c>
      <c r="I1461" t="str">
        <f t="shared" si="135"/>
        <v>SH0908-1045</v>
      </c>
      <c r="J1461" s="34">
        <f t="shared" si="136"/>
        <v>72686</v>
      </c>
      <c r="K1461" t="str">
        <f t="shared" si="137"/>
        <v>SH0908-1045</v>
      </c>
    </row>
    <row r="1462" spans="1:11" ht="15" customHeight="1" x14ac:dyDescent="0.35">
      <c r="A1462">
        <f>'TI102'!A1459</f>
        <v>4</v>
      </c>
      <c r="B1462" s="26">
        <f>'TI102'!B1459</f>
        <v>46273.708333333343</v>
      </c>
      <c r="C1462">
        <f>'TI102'!C1459</f>
        <v>11708728</v>
      </c>
      <c r="D1462">
        <f>'TI102'!J1459</f>
        <v>1</v>
      </c>
      <c r="E1462">
        <f>'TI102'!Q1459</f>
        <v>1</v>
      </c>
      <c r="F1462" t="str">
        <f t="shared" si="132"/>
        <v>60312</v>
      </c>
      <c r="G1462">
        <f t="shared" si="133"/>
        <v>259</v>
      </c>
      <c r="H1462" t="str">
        <f t="shared" si="134"/>
        <v>SH0908-1045</v>
      </c>
      <c r="I1462" t="str">
        <f t="shared" si="135"/>
        <v>SH0908-1045</v>
      </c>
      <c r="J1462" s="34">
        <f t="shared" si="136"/>
        <v>72686</v>
      </c>
      <c r="K1462" t="str">
        <f t="shared" si="137"/>
        <v>SH0908-1045</v>
      </c>
    </row>
    <row r="1463" spans="1:11" ht="15" customHeight="1" x14ac:dyDescent="0.35">
      <c r="A1463">
        <f>'TI102'!A1460</f>
        <v>4</v>
      </c>
      <c r="B1463" s="26">
        <f>'TI102'!B1460</f>
        <v>46273.708333333343</v>
      </c>
      <c r="C1463">
        <f>'TI102'!C1460</f>
        <v>11708729</v>
      </c>
      <c r="D1463">
        <f>'TI102'!J1460</f>
        <v>1</v>
      </c>
      <c r="E1463">
        <f>'TI102'!Q1460</f>
        <v>1</v>
      </c>
      <c r="F1463" t="str">
        <f t="shared" si="132"/>
        <v>60312</v>
      </c>
      <c r="G1463">
        <f t="shared" si="133"/>
        <v>259</v>
      </c>
      <c r="H1463" t="str">
        <f t="shared" si="134"/>
        <v>SH0908-1045</v>
      </c>
      <c r="I1463" t="str">
        <f t="shared" si="135"/>
        <v>SH0908-1045</v>
      </c>
      <c r="J1463" s="34">
        <f t="shared" si="136"/>
        <v>72686</v>
      </c>
      <c r="K1463" t="str">
        <f t="shared" si="137"/>
        <v>SH0908-1045</v>
      </c>
    </row>
    <row r="1464" spans="1:11" ht="15" customHeight="1" x14ac:dyDescent="0.35">
      <c r="A1464">
        <f>'TI102'!A1461</f>
        <v>4</v>
      </c>
      <c r="B1464" s="26">
        <f>'TI102'!B1461</f>
        <v>46273.708333333343</v>
      </c>
      <c r="C1464">
        <f>'TI102'!C1461</f>
        <v>11708730</v>
      </c>
      <c r="D1464">
        <f>'TI102'!J1461</f>
        <v>1</v>
      </c>
      <c r="E1464">
        <f>'TI102'!Q1461</f>
        <v>1</v>
      </c>
      <c r="F1464" t="str">
        <f t="shared" si="132"/>
        <v>60312</v>
      </c>
      <c r="G1464">
        <f t="shared" si="133"/>
        <v>259</v>
      </c>
      <c r="H1464" t="str">
        <f t="shared" si="134"/>
        <v>SH0908-1045</v>
      </c>
      <c r="I1464" t="str">
        <f t="shared" si="135"/>
        <v>SH0908-1045</v>
      </c>
      <c r="J1464" s="34">
        <f t="shared" si="136"/>
        <v>72686</v>
      </c>
      <c r="K1464" t="str">
        <f t="shared" si="137"/>
        <v>SH0908-1045</v>
      </c>
    </row>
    <row r="1465" spans="1:11" ht="15" customHeight="1" x14ac:dyDescent="0.35">
      <c r="A1465">
        <f>'TI102'!A1462</f>
        <v>4</v>
      </c>
      <c r="B1465" s="26">
        <f>'TI102'!B1462</f>
        <v>46273.708333333343</v>
      </c>
      <c r="C1465">
        <f>'TI102'!C1462</f>
        <v>11708731</v>
      </c>
      <c r="D1465">
        <f>'TI102'!J1462</f>
        <v>1</v>
      </c>
      <c r="E1465">
        <f>'TI102'!Q1462</f>
        <v>1</v>
      </c>
      <c r="F1465" t="str">
        <f t="shared" si="132"/>
        <v>60312</v>
      </c>
      <c r="G1465">
        <f t="shared" si="133"/>
        <v>259</v>
      </c>
      <c r="H1465" t="str">
        <f t="shared" si="134"/>
        <v>SH0908-1045</v>
      </c>
      <c r="I1465" t="str">
        <f t="shared" si="135"/>
        <v>SH0908-1045</v>
      </c>
      <c r="J1465" s="34">
        <f t="shared" si="136"/>
        <v>72686</v>
      </c>
      <c r="K1465" t="str">
        <f t="shared" si="137"/>
        <v>SH0908-1045</v>
      </c>
    </row>
    <row r="1466" spans="1:11" ht="15" customHeight="1" x14ac:dyDescent="0.35">
      <c r="A1466">
        <f>'TI102'!A1463</f>
        <v>4</v>
      </c>
      <c r="B1466" s="26">
        <f>'TI102'!B1463</f>
        <v>46273.708333333343</v>
      </c>
      <c r="C1466">
        <f>'TI102'!C1463</f>
        <v>11708732</v>
      </c>
      <c r="D1466">
        <f>'TI102'!J1463</f>
        <v>1</v>
      </c>
      <c r="E1466">
        <f>'TI102'!Q1463</f>
        <v>3</v>
      </c>
      <c r="F1466" t="str">
        <f t="shared" si="132"/>
        <v>60312</v>
      </c>
      <c r="G1466">
        <f t="shared" si="133"/>
        <v>259</v>
      </c>
      <c r="H1466" t="str">
        <f t="shared" si="134"/>
        <v>SH0908-1045</v>
      </c>
      <c r="I1466" t="str">
        <f t="shared" si="135"/>
        <v>SH0908-1045</v>
      </c>
      <c r="J1466" s="34">
        <f t="shared" si="136"/>
        <v>72686</v>
      </c>
      <c r="K1466" t="str">
        <f t="shared" si="137"/>
        <v>SH0908-1045</v>
      </c>
    </row>
    <row r="1467" spans="1:11" ht="15" customHeight="1" x14ac:dyDescent="0.35">
      <c r="A1467">
        <f>'TI102'!A1464</f>
        <v>4</v>
      </c>
      <c r="B1467" s="26">
        <f>'TI102'!B1464</f>
        <v>46273.708333333343</v>
      </c>
      <c r="C1467">
        <f>'TI102'!C1464</f>
        <v>11708733</v>
      </c>
      <c r="D1467">
        <f>'TI102'!J1464</f>
        <v>1</v>
      </c>
      <c r="E1467">
        <f>'TI102'!Q1464</f>
        <v>2</v>
      </c>
      <c r="F1467" t="str">
        <f t="shared" si="132"/>
        <v>60348</v>
      </c>
      <c r="G1467">
        <f t="shared" si="133"/>
        <v>271</v>
      </c>
      <c r="H1467" t="str">
        <f t="shared" si="134"/>
        <v>SH0908-1051</v>
      </c>
      <c r="I1467" t="str">
        <f t="shared" si="135"/>
        <v>SH0908-1051</v>
      </c>
      <c r="J1467" s="34">
        <f t="shared" si="136"/>
        <v>72686</v>
      </c>
      <c r="K1467" t="str">
        <f t="shared" si="137"/>
        <v>SH0908-1051</v>
      </c>
    </row>
    <row r="1468" spans="1:11" ht="15" customHeight="1" x14ac:dyDescent="0.35">
      <c r="A1468">
        <f>'TI102'!A1465</f>
        <v>4</v>
      </c>
      <c r="B1468" s="26">
        <f>'TI102'!B1465</f>
        <v>46273.708333333343</v>
      </c>
      <c r="C1468">
        <f>'TI102'!C1465</f>
        <v>11708734</v>
      </c>
      <c r="D1468">
        <f>'TI102'!J1465</f>
        <v>1</v>
      </c>
      <c r="E1468">
        <f>'TI102'!Q1465</f>
        <v>1</v>
      </c>
      <c r="F1468" t="str">
        <f t="shared" si="132"/>
        <v>60348</v>
      </c>
      <c r="G1468">
        <f t="shared" si="133"/>
        <v>271</v>
      </c>
      <c r="H1468" t="str">
        <f t="shared" si="134"/>
        <v>SH0908-1051</v>
      </c>
      <c r="I1468" t="str">
        <f t="shared" si="135"/>
        <v>SH0908-1051</v>
      </c>
      <c r="J1468" s="34">
        <f t="shared" si="136"/>
        <v>72686</v>
      </c>
      <c r="K1468" t="str">
        <f t="shared" si="137"/>
        <v>SH0908-1051</v>
      </c>
    </row>
    <row r="1469" spans="1:11" ht="15" customHeight="1" x14ac:dyDescent="0.35">
      <c r="A1469">
        <f>'TI102'!A1466</f>
        <v>4</v>
      </c>
      <c r="B1469" s="26">
        <f>'TI102'!B1466</f>
        <v>46273.708333333343</v>
      </c>
      <c r="C1469">
        <f>'TI102'!C1466</f>
        <v>11708735</v>
      </c>
      <c r="D1469">
        <f>'TI102'!J1466</f>
        <v>1</v>
      </c>
      <c r="E1469">
        <f>'TI102'!Q1466</f>
        <v>1</v>
      </c>
      <c r="F1469" t="str">
        <f t="shared" si="132"/>
        <v>60348</v>
      </c>
      <c r="G1469">
        <f t="shared" si="133"/>
        <v>271</v>
      </c>
      <c r="H1469" t="str">
        <f t="shared" si="134"/>
        <v>SH0908-1051</v>
      </c>
      <c r="I1469" t="str">
        <f t="shared" si="135"/>
        <v>SH0908-1051</v>
      </c>
      <c r="J1469" s="34">
        <f t="shared" si="136"/>
        <v>72686</v>
      </c>
      <c r="K1469" t="str">
        <f t="shared" si="137"/>
        <v>SH0908-1051</v>
      </c>
    </row>
    <row r="1470" spans="1:11" ht="15" customHeight="1" x14ac:dyDescent="0.35">
      <c r="A1470">
        <f>'TI102'!A1467</f>
        <v>4</v>
      </c>
      <c r="B1470" s="26">
        <f>'TI102'!B1467</f>
        <v>46273.708333333343</v>
      </c>
      <c r="C1470">
        <f>'TI102'!C1467</f>
        <v>11708736</v>
      </c>
      <c r="D1470">
        <f>'TI102'!J1467</f>
        <v>1</v>
      </c>
      <c r="E1470">
        <f>'TI102'!Q1467</f>
        <v>1</v>
      </c>
      <c r="F1470" t="str">
        <f t="shared" si="132"/>
        <v>60348</v>
      </c>
      <c r="G1470">
        <f t="shared" si="133"/>
        <v>271</v>
      </c>
      <c r="H1470" t="str">
        <f t="shared" si="134"/>
        <v>SH0908-1051</v>
      </c>
      <c r="I1470" t="str">
        <f t="shared" si="135"/>
        <v>SH0908-1051</v>
      </c>
      <c r="J1470" s="34">
        <f t="shared" si="136"/>
        <v>72686</v>
      </c>
      <c r="K1470" t="str">
        <f t="shared" si="137"/>
        <v>SH0908-1051</v>
      </c>
    </row>
    <row r="1471" spans="1:11" ht="15" customHeight="1" x14ac:dyDescent="0.35">
      <c r="A1471">
        <f>'TI102'!A1468</f>
        <v>4</v>
      </c>
      <c r="B1471" s="26">
        <f>'TI102'!B1468</f>
        <v>46273.708333333343</v>
      </c>
      <c r="C1471">
        <f>'TI102'!C1468</f>
        <v>11708737</v>
      </c>
      <c r="D1471">
        <f>'TI102'!J1468</f>
        <v>1</v>
      </c>
      <c r="E1471">
        <f>'TI102'!Q1468</f>
        <v>9</v>
      </c>
      <c r="F1471" t="str">
        <f t="shared" si="132"/>
        <v>60348</v>
      </c>
      <c r="G1471">
        <f t="shared" si="133"/>
        <v>271</v>
      </c>
      <c r="H1471" t="str">
        <f t="shared" si="134"/>
        <v>SH0908-1051</v>
      </c>
      <c r="I1471" t="str">
        <f t="shared" si="135"/>
        <v>SH0908-1051</v>
      </c>
      <c r="J1471" s="34">
        <f t="shared" si="136"/>
        <v>72686</v>
      </c>
      <c r="K1471" t="str">
        <f t="shared" si="137"/>
        <v>SH0908-1051</v>
      </c>
    </row>
    <row r="1472" spans="1:11" ht="15" customHeight="1" x14ac:dyDescent="0.35">
      <c r="A1472">
        <f>'TI102'!A1469</f>
        <v>4</v>
      </c>
      <c r="B1472" s="26">
        <f>'TI102'!B1469</f>
        <v>46273.708333333343</v>
      </c>
      <c r="C1472">
        <f>'TI102'!C1469</f>
        <v>11708768</v>
      </c>
      <c r="D1472">
        <f>'TI102'!J1469</f>
        <v>4</v>
      </c>
      <c r="E1472">
        <f>'TI102'!Q1469</f>
        <v>1</v>
      </c>
      <c r="F1472" t="str">
        <f t="shared" si="132"/>
        <v>60338</v>
      </c>
      <c r="G1472">
        <f t="shared" si="133"/>
        <v>233</v>
      </c>
      <c r="H1472" t="str">
        <f t="shared" si="134"/>
        <v>SH0908-1042</v>
      </c>
      <c r="I1472" t="str">
        <f t="shared" si="135"/>
        <v>SH0908-1042</v>
      </c>
      <c r="J1472" s="34">
        <f t="shared" si="136"/>
        <v>72686</v>
      </c>
      <c r="K1472" t="str">
        <f t="shared" si="137"/>
        <v>SH0908-1042</v>
      </c>
    </row>
    <row r="1473" spans="1:11" ht="15" customHeight="1" x14ac:dyDescent="0.35">
      <c r="A1473">
        <f>'TI102'!A1470</f>
        <v>4</v>
      </c>
      <c r="B1473" s="26">
        <f>'TI102'!B1470</f>
        <v>46273.708333333343</v>
      </c>
      <c r="C1473">
        <f>'TI102'!C1470</f>
        <v>11708769</v>
      </c>
      <c r="D1473">
        <f>'TI102'!J1470</f>
        <v>4</v>
      </c>
      <c r="E1473">
        <f>'TI102'!Q1470</f>
        <v>1</v>
      </c>
      <c r="F1473" t="str">
        <f t="shared" si="132"/>
        <v>60338</v>
      </c>
      <c r="G1473">
        <f t="shared" si="133"/>
        <v>233</v>
      </c>
      <c r="H1473" t="str">
        <f t="shared" si="134"/>
        <v>SH0908-1042</v>
      </c>
      <c r="I1473" t="str">
        <f t="shared" si="135"/>
        <v>SH0908-1042</v>
      </c>
      <c r="J1473" s="34">
        <f t="shared" si="136"/>
        <v>72686</v>
      </c>
      <c r="K1473" t="str">
        <f t="shared" si="137"/>
        <v>SH0908-1042</v>
      </c>
    </row>
    <row r="1474" spans="1:11" ht="15" customHeight="1" x14ac:dyDescent="0.35">
      <c r="A1474">
        <f>'TI102'!A1471</f>
        <v>4</v>
      </c>
      <c r="B1474" s="26">
        <f>'TI102'!B1471</f>
        <v>46273.708333333343</v>
      </c>
      <c r="C1474">
        <f>'TI102'!C1471</f>
        <v>11708770</v>
      </c>
      <c r="D1474">
        <f>'TI102'!J1471</f>
        <v>4</v>
      </c>
      <c r="E1474">
        <f>'TI102'!Q1471</f>
        <v>2</v>
      </c>
      <c r="F1474" t="str">
        <f t="shared" si="132"/>
        <v>60338</v>
      </c>
      <c r="G1474">
        <f t="shared" si="133"/>
        <v>233</v>
      </c>
      <c r="H1474" t="str">
        <f t="shared" si="134"/>
        <v>SH0908-1042</v>
      </c>
      <c r="I1474" t="str">
        <f t="shared" si="135"/>
        <v>SH0908-1042</v>
      </c>
      <c r="J1474" s="34">
        <f t="shared" si="136"/>
        <v>72686</v>
      </c>
      <c r="K1474" t="str">
        <f t="shared" si="137"/>
        <v>SH0908-1042</v>
      </c>
    </row>
    <row r="1475" spans="1:11" ht="15" customHeight="1" x14ac:dyDescent="0.35">
      <c r="A1475">
        <f>'TI102'!A1472</f>
        <v>4</v>
      </c>
      <c r="B1475" s="26">
        <f>'TI102'!B1472</f>
        <v>46273.708333333343</v>
      </c>
      <c r="C1475">
        <f>'TI102'!C1472</f>
        <v>11708771</v>
      </c>
      <c r="D1475">
        <f>'TI102'!J1472</f>
        <v>4</v>
      </c>
      <c r="E1475">
        <f>'TI102'!Q1472</f>
        <v>1</v>
      </c>
      <c r="F1475" t="str">
        <f t="shared" si="132"/>
        <v>60338</v>
      </c>
      <c r="G1475">
        <f t="shared" si="133"/>
        <v>233</v>
      </c>
      <c r="H1475" t="str">
        <f t="shared" si="134"/>
        <v>SH0908-1042</v>
      </c>
      <c r="I1475" t="str">
        <f t="shared" si="135"/>
        <v>SH0908-1042</v>
      </c>
      <c r="J1475" s="34">
        <f t="shared" si="136"/>
        <v>72686</v>
      </c>
      <c r="K1475" t="str">
        <f t="shared" si="137"/>
        <v>SH0908-1042</v>
      </c>
    </row>
    <row r="1476" spans="1:11" ht="15" customHeight="1" x14ac:dyDescent="0.35">
      <c r="A1476">
        <f>'TI102'!A1473</f>
        <v>4</v>
      </c>
      <c r="B1476" s="26">
        <f>'TI102'!B1473</f>
        <v>46273.708333333343</v>
      </c>
      <c r="C1476">
        <f>'TI102'!C1473</f>
        <v>11708772</v>
      </c>
      <c r="D1476">
        <f>'TI102'!J1473</f>
        <v>4</v>
      </c>
      <c r="E1476">
        <f>'TI102'!Q1473</f>
        <v>1</v>
      </c>
      <c r="F1476" t="str">
        <f t="shared" si="132"/>
        <v>60338</v>
      </c>
      <c r="G1476">
        <f t="shared" si="133"/>
        <v>233</v>
      </c>
      <c r="H1476" t="str">
        <f t="shared" si="134"/>
        <v>SH0908-1042</v>
      </c>
      <c r="I1476" t="str">
        <f t="shared" si="135"/>
        <v>SH0908-1042</v>
      </c>
      <c r="J1476" s="34">
        <f t="shared" si="136"/>
        <v>72686</v>
      </c>
      <c r="K1476" t="str">
        <f t="shared" si="137"/>
        <v>SH0908-1042</v>
      </c>
    </row>
    <row r="1477" spans="1:11" ht="15" customHeight="1" x14ac:dyDescent="0.35">
      <c r="A1477">
        <f>'TI102'!A1474</f>
        <v>4</v>
      </c>
      <c r="B1477" s="26">
        <f>'TI102'!B1474</f>
        <v>46273.708333333343</v>
      </c>
      <c r="C1477">
        <f>'TI102'!C1474</f>
        <v>11708773</v>
      </c>
      <c r="D1477">
        <f>'TI102'!J1474</f>
        <v>3</v>
      </c>
      <c r="E1477">
        <f>'TI102'!Q1474</f>
        <v>1</v>
      </c>
      <c r="F1477" t="str">
        <f t="shared" si="132"/>
        <v>60368</v>
      </c>
      <c r="G1477">
        <f t="shared" si="133"/>
        <v>234</v>
      </c>
      <c r="H1477" t="str">
        <f t="shared" si="134"/>
        <v>SH0908-1042</v>
      </c>
      <c r="I1477" t="str">
        <f t="shared" si="135"/>
        <v>SH0908-1042</v>
      </c>
      <c r="J1477" s="34">
        <f t="shared" si="136"/>
        <v>72686</v>
      </c>
      <c r="K1477" t="str">
        <f t="shared" si="137"/>
        <v>SH0908-1042</v>
      </c>
    </row>
    <row r="1478" spans="1:11" ht="15" customHeight="1" x14ac:dyDescent="0.35">
      <c r="A1478">
        <f>'TI102'!A1475</f>
        <v>4</v>
      </c>
      <c r="B1478" s="26">
        <f>'TI102'!B1475</f>
        <v>46273.708333333343</v>
      </c>
      <c r="C1478">
        <f>'TI102'!C1475</f>
        <v>11708801</v>
      </c>
      <c r="D1478">
        <f>'TI102'!J1475</f>
        <v>1</v>
      </c>
      <c r="E1478">
        <f>'TI102'!Q1475</f>
        <v>3</v>
      </c>
      <c r="F1478" t="str">
        <f t="shared" ref="F1478:F1541" si="138">INDEX(OM_ORDER,MATCH(C1478,OM_TID,0))</f>
        <v>60338</v>
      </c>
      <c r="G1478">
        <f t="shared" ref="G1478:G1541" si="139">MATCH(F1478,OR_ID,0)</f>
        <v>233</v>
      </c>
      <c r="H1478" t="str">
        <f t="shared" ref="H1478:H1541" si="140">INDEX(OR_ORIG,G1478)</f>
        <v>SH0908-1042</v>
      </c>
      <c r="I1478" t="str">
        <f t="shared" ref="I1478:I1541" si="141">INDEX(OR_SHIP,G1478)</f>
        <v>SH0908-1042</v>
      </c>
      <c r="J1478" s="34">
        <f t="shared" ref="J1478:J1541" si="142">IF(INDEX(OR_MOVED,G1478)="",DATE(2099,1,1),INDEX(OR_MOVED,G1478))</f>
        <v>72686</v>
      </c>
      <c r="K1478" t="str">
        <f t="shared" ref="K1478:K1541" si="143">IF(B1478&gt;=J1478,I1478,H1478)</f>
        <v>SH0908-1042</v>
      </c>
    </row>
    <row r="1479" spans="1:11" ht="15" customHeight="1" x14ac:dyDescent="0.35">
      <c r="A1479">
        <f>'TI102'!A1476</f>
        <v>4</v>
      </c>
      <c r="B1479" s="26">
        <f>'TI102'!B1476</f>
        <v>46273.708333333343</v>
      </c>
      <c r="C1479">
        <f>'TI102'!C1476</f>
        <v>11708802</v>
      </c>
      <c r="D1479">
        <f>'TI102'!J1476</f>
        <v>1</v>
      </c>
      <c r="E1479">
        <f>'TI102'!Q1476</f>
        <v>3</v>
      </c>
      <c r="F1479" t="str">
        <f t="shared" si="138"/>
        <v>60338</v>
      </c>
      <c r="G1479">
        <f t="shared" si="139"/>
        <v>233</v>
      </c>
      <c r="H1479" t="str">
        <f t="shared" si="140"/>
        <v>SH0908-1042</v>
      </c>
      <c r="I1479" t="str">
        <f t="shared" si="141"/>
        <v>SH0908-1042</v>
      </c>
      <c r="J1479" s="34">
        <f t="shared" si="142"/>
        <v>72686</v>
      </c>
      <c r="K1479" t="str">
        <f t="shared" si="143"/>
        <v>SH0908-1042</v>
      </c>
    </row>
    <row r="1480" spans="1:11" ht="15" customHeight="1" x14ac:dyDescent="0.35">
      <c r="A1480">
        <f>'TI102'!A1477</f>
        <v>4</v>
      </c>
      <c r="B1480" s="26">
        <f>'TI102'!B1477</f>
        <v>46273.708333333343</v>
      </c>
      <c r="C1480">
        <f>'TI102'!C1477</f>
        <v>11708813</v>
      </c>
      <c r="D1480">
        <f>'TI102'!J1477</f>
        <v>1</v>
      </c>
      <c r="E1480">
        <f>'TI102'!Q1477</f>
        <v>3</v>
      </c>
      <c r="F1480" t="str">
        <f t="shared" si="138"/>
        <v>60366</v>
      </c>
      <c r="G1480">
        <f t="shared" si="139"/>
        <v>381</v>
      </c>
      <c r="H1480" t="str">
        <f t="shared" si="140"/>
        <v>SH0908-1888</v>
      </c>
      <c r="I1480" t="str">
        <f t="shared" si="141"/>
        <v>SH0908-1888</v>
      </c>
      <c r="J1480" s="34">
        <f t="shared" si="142"/>
        <v>72686</v>
      </c>
      <c r="K1480" t="str">
        <f t="shared" si="143"/>
        <v>SH0908-1888</v>
      </c>
    </row>
    <row r="1481" spans="1:11" ht="15" customHeight="1" x14ac:dyDescent="0.35">
      <c r="A1481">
        <f>'TI102'!A1478</f>
        <v>4</v>
      </c>
      <c r="B1481" s="26">
        <f>'TI102'!B1478</f>
        <v>46273.708333333343</v>
      </c>
      <c r="C1481">
        <f>'TI102'!C1478</f>
        <v>11708814</v>
      </c>
      <c r="D1481">
        <f>'TI102'!J1478</f>
        <v>1</v>
      </c>
      <c r="E1481">
        <f>'TI102'!Q1478</f>
        <v>3</v>
      </c>
      <c r="F1481" t="str">
        <f t="shared" si="138"/>
        <v>60366</v>
      </c>
      <c r="G1481">
        <f t="shared" si="139"/>
        <v>381</v>
      </c>
      <c r="H1481" t="str">
        <f t="shared" si="140"/>
        <v>SH0908-1888</v>
      </c>
      <c r="I1481" t="str">
        <f t="shared" si="141"/>
        <v>SH0908-1888</v>
      </c>
      <c r="J1481" s="34">
        <f t="shared" si="142"/>
        <v>72686</v>
      </c>
      <c r="K1481" t="str">
        <f t="shared" si="143"/>
        <v>SH0908-1888</v>
      </c>
    </row>
    <row r="1482" spans="1:11" ht="15" customHeight="1" x14ac:dyDescent="0.35">
      <c r="A1482">
        <f>'TI102'!A1479</f>
        <v>4</v>
      </c>
      <c r="B1482" s="26">
        <f>'TI102'!B1479</f>
        <v>46273.708333333343</v>
      </c>
      <c r="C1482">
        <f>'TI102'!C1479</f>
        <v>11708828</v>
      </c>
      <c r="D1482">
        <f>'TI102'!J1479</f>
        <v>3</v>
      </c>
      <c r="E1482">
        <f>'TI102'!Q1479</f>
        <v>1</v>
      </c>
      <c r="F1482" t="str">
        <f t="shared" si="138"/>
        <v>60375</v>
      </c>
      <c r="G1482">
        <f t="shared" si="139"/>
        <v>11</v>
      </c>
      <c r="H1482" t="str">
        <f t="shared" si="140"/>
        <v>SH0908-1003</v>
      </c>
      <c r="I1482" t="str">
        <f t="shared" si="141"/>
        <v>SH0908-1003</v>
      </c>
      <c r="J1482" s="34">
        <f t="shared" si="142"/>
        <v>72686</v>
      </c>
      <c r="K1482" t="str">
        <f t="shared" si="143"/>
        <v>SH0908-1003</v>
      </c>
    </row>
    <row r="1483" spans="1:11" ht="15" customHeight="1" x14ac:dyDescent="0.35">
      <c r="A1483">
        <f>'TI102'!A1480</f>
        <v>4</v>
      </c>
      <c r="B1483" s="26">
        <f>'TI102'!B1480</f>
        <v>46273.708333333343</v>
      </c>
      <c r="C1483">
        <f>'TI102'!C1480</f>
        <v>11708829</v>
      </c>
      <c r="D1483">
        <f>'TI102'!J1480</f>
        <v>3</v>
      </c>
      <c r="E1483">
        <f>'TI102'!Q1480</f>
        <v>1</v>
      </c>
      <c r="F1483" t="str">
        <f t="shared" si="138"/>
        <v>60375</v>
      </c>
      <c r="G1483">
        <f t="shared" si="139"/>
        <v>11</v>
      </c>
      <c r="H1483" t="str">
        <f t="shared" si="140"/>
        <v>SH0908-1003</v>
      </c>
      <c r="I1483" t="str">
        <f t="shared" si="141"/>
        <v>SH0908-1003</v>
      </c>
      <c r="J1483" s="34">
        <f t="shared" si="142"/>
        <v>72686</v>
      </c>
      <c r="K1483" t="str">
        <f t="shared" si="143"/>
        <v>SH0908-1003</v>
      </c>
    </row>
    <row r="1484" spans="1:11" ht="15" customHeight="1" x14ac:dyDescent="0.35">
      <c r="A1484">
        <f>'TI102'!A1481</f>
        <v>4</v>
      </c>
      <c r="B1484" s="26">
        <f>'TI102'!B1481</f>
        <v>46273.708333333343</v>
      </c>
      <c r="C1484">
        <f>'TI102'!C1481</f>
        <v>11708830</v>
      </c>
      <c r="D1484">
        <f>'TI102'!J1481</f>
        <v>3</v>
      </c>
      <c r="E1484">
        <f>'TI102'!Q1481</f>
        <v>1</v>
      </c>
      <c r="F1484" t="str">
        <f t="shared" si="138"/>
        <v>60375</v>
      </c>
      <c r="G1484">
        <f t="shared" si="139"/>
        <v>11</v>
      </c>
      <c r="H1484" t="str">
        <f t="shared" si="140"/>
        <v>SH0908-1003</v>
      </c>
      <c r="I1484" t="str">
        <f t="shared" si="141"/>
        <v>SH0908-1003</v>
      </c>
      <c r="J1484" s="34">
        <f t="shared" si="142"/>
        <v>72686</v>
      </c>
      <c r="K1484" t="str">
        <f t="shared" si="143"/>
        <v>SH0908-1003</v>
      </c>
    </row>
    <row r="1485" spans="1:11" ht="15" customHeight="1" x14ac:dyDescent="0.35">
      <c r="A1485">
        <f>'TI102'!A1482</f>
        <v>4</v>
      </c>
      <c r="B1485" s="26">
        <f>'TI102'!B1482</f>
        <v>46273.708333333343</v>
      </c>
      <c r="C1485">
        <f>'TI102'!C1482</f>
        <v>11708831</v>
      </c>
      <c r="D1485">
        <f>'TI102'!J1482</f>
        <v>3</v>
      </c>
      <c r="E1485">
        <f>'TI102'!Q1482</f>
        <v>2</v>
      </c>
      <c r="F1485" t="str">
        <f t="shared" si="138"/>
        <v>60375</v>
      </c>
      <c r="G1485">
        <f t="shared" si="139"/>
        <v>11</v>
      </c>
      <c r="H1485" t="str">
        <f t="shared" si="140"/>
        <v>SH0908-1003</v>
      </c>
      <c r="I1485" t="str">
        <f t="shared" si="141"/>
        <v>SH0908-1003</v>
      </c>
      <c r="J1485" s="34">
        <f t="shared" si="142"/>
        <v>72686</v>
      </c>
      <c r="K1485" t="str">
        <f t="shared" si="143"/>
        <v>SH0908-1003</v>
      </c>
    </row>
    <row r="1486" spans="1:11" ht="15" customHeight="1" x14ac:dyDescent="0.35">
      <c r="A1486">
        <f>'TI102'!A1483</f>
        <v>4</v>
      </c>
      <c r="B1486" s="26">
        <f>'TI102'!B1483</f>
        <v>46273.708333333343</v>
      </c>
      <c r="C1486">
        <f>'TI102'!C1483</f>
        <v>11708833</v>
      </c>
      <c r="D1486">
        <f>'TI102'!J1483</f>
        <v>4</v>
      </c>
      <c r="E1486">
        <f>'TI102'!Q1483</f>
        <v>2</v>
      </c>
      <c r="F1486" t="str">
        <f t="shared" si="138"/>
        <v>60374</v>
      </c>
      <c r="G1486">
        <f t="shared" si="139"/>
        <v>280</v>
      </c>
      <c r="H1486" t="str">
        <f t="shared" si="140"/>
        <v>SH0908-1054</v>
      </c>
      <c r="I1486" t="str">
        <f t="shared" si="141"/>
        <v>SH0908-1054</v>
      </c>
      <c r="J1486" s="34">
        <f t="shared" si="142"/>
        <v>72686</v>
      </c>
      <c r="K1486" t="str">
        <f t="shared" si="143"/>
        <v>SH0908-1054</v>
      </c>
    </row>
    <row r="1487" spans="1:11" ht="15" customHeight="1" x14ac:dyDescent="0.35">
      <c r="A1487">
        <f>'TI102'!A1484</f>
        <v>4</v>
      </c>
      <c r="B1487" s="26">
        <f>'TI102'!B1484</f>
        <v>46273.708333333343</v>
      </c>
      <c r="C1487">
        <f>'TI102'!C1484</f>
        <v>11708844</v>
      </c>
      <c r="D1487">
        <f>'TI102'!J1484</f>
        <v>2</v>
      </c>
      <c r="E1487">
        <f>'TI102'!Q1484</f>
        <v>2</v>
      </c>
      <c r="F1487" t="str">
        <f t="shared" si="138"/>
        <v>60378</v>
      </c>
      <c r="G1487">
        <f t="shared" si="139"/>
        <v>157</v>
      </c>
      <c r="H1487" t="str">
        <f t="shared" si="140"/>
        <v>SH0908-1034</v>
      </c>
      <c r="I1487" t="str">
        <f t="shared" si="141"/>
        <v>SH0908-1034</v>
      </c>
      <c r="J1487" s="34">
        <f t="shared" si="142"/>
        <v>72686</v>
      </c>
      <c r="K1487" t="str">
        <f t="shared" si="143"/>
        <v>SH0908-1034</v>
      </c>
    </row>
    <row r="1488" spans="1:11" ht="15" customHeight="1" x14ac:dyDescent="0.35">
      <c r="A1488">
        <f>'TI102'!A1485</f>
        <v>4</v>
      </c>
      <c r="B1488" s="26">
        <f>'TI102'!B1485</f>
        <v>46273.708333333343</v>
      </c>
      <c r="C1488">
        <f>'TI102'!C1485</f>
        <v>11708845</v>
      </c>
      <c r="D1488">
        <f>'TI102'!J1485</f>
        <v>2</v>
      </c>
      <c r="E1488">
        <f>'TI102'!Q1485</f>
        <v>2</v>
      </c>
      <c r="F1488" t="str">
        <f t="shared" si="138"/>
        <v>60378</v>
      </c>
      <c r="G1488">
        <f t="shared" si="139"/>
        <v>157</v>
      </c>
      <c r="H1488" t="str">
        <f t="shared" si="140"/>
        <v>SH0908-1034</v>
      </c>
      <c r="I1488" t="str">
        <f t="shared" si="141"/>
        <v>SH0908-1034</v>
      </c>
      <c r="J1488" s="34">
        <f t="shared" si="142"/>
        <v>72686</v>
      </c>
      <c r="K1488" t="str">
        <f t="shared" si="143"/>
        <v>SH0908-1034</v>
      </c>
    </row>
    <row r="1489" spans="1:11" ht="15" customHeight="1" x14ac:dyDescent="0.35">
      <c r="A1489">
        <f>'TI102'!A1486</f>
        <v>4</v>
      </c>
      <c r="B1489" s="26">
        <f>'TI102'!B1486</f>
        <v>46273.708333333343</v>
      </c>
      <c r="C1489">
        <f>'TI102'!C1486</f>
        <v>11708860</v>
      </c>
      <c r="D1489">
        <f>'TI102'!J1486</f>
        <v>1</v>
      </c>
      <c r="E1489">
        <f>'TI102'!Q1486</f>
        <v>1</v>
      </c>
      <c r="F1489" t="str">
        <f t="shared" si="138"/>
        <v>60382</v>
      </c>
      <c r="G1489">
        <f t="shared" si="139"/>
        <v>235</v>
      </c>
      <c r="H1489" t="str">
        <f t="shared" si="140"/>
        <v>SH0908-1042</v>
      </c>
      <c r="I1489" t="str">
        <f t="shared" si="141"/>
        <v>SH0908-1042</v>
      </c>
      <c r="J1489" s="34">
        <f t="shared" si="142"/>
        <v>72686</v>
      </c>
      <c r="K1489" t="str">
        <f t="shared" si="143"/>
        <v>SH0908-1042</v>
      </c>
    </row>
    <row r="1490" spans="1:11" ht="15" customHeight="1" x14ac:dyDescent="0.35">
      <c r="A1490">
        <f>'TI102'!A1487</f>
        <v>4</v>
      </c>
      <c r="B1490" s="26">
        <f>'TI102'!B1487</f>
        <v>46273.708333333343</v>
      </c>
      <c r="C1490">
        <f>'TI102'!C1487</f>
        <v>11708861</v>
      </c>
      <c r="D1490">
        <f>'TI102'!J1487</f>
        <v>1</v>
      </c>
      <c r="E1490">
        <f>'TI102'!Q1487</f>
        <v>3</v>
      </c>
      <c r="F1490" t="str">
        <f t="shared" si="138"/>
        <v>60382</v>
      </c>
      <c r="G1490">
        <f t="shared" si="139"/>
        <v>235</v>
      </c>
      <c r="H1490" t="str">
        <f t="shared" si="140"/>
        <v>SH0908-1042</v>
      </c>
      <c r="I1490" t="str">
        <f t="shared" si="141"/>
        <v>SH0908-1042</v>
      </c>
      <c r="J1490" s="34">
        <f t="shared" si="142"/>
        <v>72686</v>
      </c>
      <c r="K1490" t="str">
        <f t="shared" si="143"/>
        <v>SH0908-1042</v>
      </c>
    </row>
    <row r="1491" spans="1:11" ht="15" customHeight="1" x14ac:dyDescent="0.35">
      <c r="A1491">
        <f>'TI102'!A1488</f>
        <v>4</v>
      </c>
      <c r="B1491" s="26">
        <f>'TI102'!B1488</f>
        <v>46273.708333333343</v>
      </c>
      <c r="C1491">
        <f>'TI102'!C1488</f>
        <v>11708863</v>
      </c>
      <c r="D1491">
        <f>'TI102'!J1488</f>
        <v>3</v>
      </c>
      <c r="E1491">
        <f>'TI102'!Q1488</f>
        <v>1</v>
      </c>
      <c r="F1491" t="str">
        <f t="shared" si="138"/>
        <v>60385</v>
      </c>
      <c r="G1491">
        <f t="shared" si="139"/>
        <v>320</v>
      </c>
      <c r="H1491" t="str">
        <f t="shared" si="140"/>
        <v>SH0908-1066</v>
      </c>
      <c r="I1491" t="str">
        <f t="shared" si="141"/>
        <v>SH0908-1066</v>
      </c>
      <c r="J1491" s="34">
        <f t="shared" si="142"/>
        <v>72686</v>
      </c>
      <c r="K1491" t="str">
        <f t="shared" si="143"/>
        <v>SH0908-1066</v>
      </c>
    </row>
    <row r="1492" spans="1:11" ht="15" customHeight="1" x14ac:dyDescent="0.35">
      <c r="A1492">
        <f>'TI102'!A1489</f>
        <v>4</v>
      </c>
      <c r="B1492" s="26">
        <f>'TI102'!B1489</f>
        <v>46273.708333333343</v>
      </c>
      <c r="C1492">
        <f>'TI102'!C1489</f>
        <v>11708864</v>
      </c>
      <c r="D1492">
        <f>'TI102'!J1489</f>
        <v>3</v>
      </c>
      <c r="E1492">
        <f>'TI102'!Q1489</f>
        <v>1</v>
      </c>
      <c r="F1492" t="str">
        <f t="shared" si="138"/>
        <v>60385</v>
      </c>
      <c r="G1492">
        <f t="shared" si="139"/>
        <v>320</v>
      </c>
      <c r="H1492" t="str">
        <f t="shared" si="140"/>
        <v>SH0908-1066</v>
      </c>
      <c r="I1492" t="str">
        <f t="shared" si="141"/>
        <v>SH0908-1066</v>
      </c>
      <c r="J1492" s="34">
        <f t="shared" si="142"/>
        <v>72686</v>
      </c>
      <c r="K1492" t="str">
        <f t="shared" si="143"/>
        <v>SH0908-1066</v>
      </c>
    </row>
    <row r="1493" spans="1:11" ht="15" customHeight="1" x14ac:dyDescent="0.35">
      <c r="A1493">
        <f>'TI102'!A1490</f>
        <v>4</v>
      </c>
      <c r="B1493" s="26">
        <f>'TI102'!B1490</f>
        <v>46273.708333333343</v>
      </c>
      <c r="C1493">
        <f>'TI102'!C1490</f>
        <v>11708865</v>
      </c>
      <c r="D1493">
        <f>'TI102'!J1490</f>
        <v>4</v>
      </c>
      <c r="E1493">
        <f>'TI102'!Q1490</f>
        <v>1</v>
      </c>
      <c r="F1493" t="str">
        <f t="shared" si="138"/>
        <v>60386</v>
      </c>
      <c r="G1493">
        <f t="shared" si="139"/>
        <v>328</v>
      </c>
      <c r="H1493" t="str">
        <f t="shared" si="140"/>
        <v>SH0908-1069</v>
      </c>
      <c r="I1493" t="str">
        <f t="shared" si="141"/>
        <v>SH0908-1069</v>
      </c>
      <c r="J1493" s="34">
        <f t="shared" si="142"/>
        <v>72686</v>
      </c>
      <c r="K1493" t="str">
        <f t="shared" si="143"/>
        <v>SH0908-1069</v>
      </c>
    </row>
    <row r="1494" spans="1:11" ht="15" customHeight="1" x14ac:dyDescent="0.35">
      <c r="A1494">
        <f>'TI102'!A1491</f>
        <v>4</v>
      </c>
      <c r="B1494" s="26">
        <f>'TI102'!B1491</f>
        <v>46273.708333333343</v>
      </c>
      <c r="C1494">
        <f>'TI102'!C1491</f>
        <v>11708877</v>
      </c>
      <c r="D1494">
        <f>'TI102'!J1491</f>
        <v>2</v>
      </c>
      <c r="E1494">
        <f>'TI102'!Q1491</f>
        <v>1</v>
      </c>
      <c r="F1494" t="str">
        <f t="shared" si="138"/>
        <v>60386</v>
      </c>
      <c r="G1494">
        <f t="shared" si="139"/>
        <v>328</v>
      </c>
      <c r="H1494" t="str">
        <f t="shared" si="140"/>
        <v>SH0908-1069</v>
      </c>
      <c r="I1494" t="str">
        <f t="shared" si="141"/>
        <v>SH0908-1069</v>
      </c>
      <c r="J1494" s="34">
        <f t="shared" si="142"/>
        <v>72686</v>
      </c>
      <c r="K1494" t="str">
        <f t="shared" si="143"/>
        <v>SH0908-1069</v>
      </c>
    </row>
    <row r="1495" spans="1:11" ht="15" customHeight="1" x14ac:dyDescent="0.35">
      <c r="A1495">
        <f>'TI102'!A1492</f>
        <v>4</v>
      </c>
      <c r="B1495" s="26">
        <f>'TI102'!B1492</f>
        <v>46273.708333333343</v>
      </c>
      <c r="C1495">
        <f>'TI102'!C1492</f>
        <v>11708878</v>
      </c>
      <c r="D1495">
        <f>'TI102'!J1492</f>
        <v>2</v>
      </c>
      <c r="E1495">
        <f>'TI102'!Q1492</f>
        <v>1</v>
      </c>
      <c r="F1495" t="str">
        <f t="shared" si="138"/>
        <v>60386</v>
      </c>
      <c r="G1495">
        <f t="shared" si="139"/>
        <v>328</v>
      </c>
      <c r="H1495" t="str">
        <f t="shared" si="140"/>
        <v>SH0908-1069</v>
      </c>
      <c r="I1495" t="str">
        <f t="shared" si="141"/>
        <v>SH0908-1069</v>
      </c>
      <c r="J1495" s="34">
        <f t="shared" si="142"/>
        <v>72686</v>
      </c>
      <c r="K1495" t="str">
        <f t="shared" si="143"/>
        <v>SH0908-1069</v>
      </c>
    </row>
    <row r="1496" spans="1:11" ht="15" customHeight="1" x14ac:dyDescent="0.35">
      <c r="A1496">
        <f>'TI102'!A1493</f>
        <v>4</v>
      </c>
      <c r="B1496" s="26">
        <f>'TI102'!B1493</f>
        <v>46273.708333333343</v>
      </c>
      <c r="C1496">
        <f>'TI102'!C1493</f>
        <v>11709177</v>
      </c>
      <c r="D1496">
        <f>'TI102'!J1493</f>
        <v>3</v>
      </c>
      <c r="E1496">
        <f>'TI102'!Q1493</f>
        <v>2</v>
      </c>
      <c r="F1496" t="str">
        <f t="shared" si="138"/>
        <v>60398</v>
      </c>
      <c r="G1496">
        <f t="shared" si="139"/>
        <v>281</v>
      </c>
      <c r="H1496" t="str">
        <f t="shared" si="140"/>
        <v>SH0908-1054</v>
      </c>
      <c r="I1496" t="str">
        <f t="shared" si="141"/>
        <v>SH0908-1054</v>
      </c>
      <c r="J1496" s="34">
        <f t="shared" si="142"/>
        <v>72686</v>
      </c>
      <c r="K1496" t="str">
        <f t="shared" si="143"/>
        <v>SH0908-1054</v>
      </c>
    </row>
    <row r="1497" spans="1:11" ht="15" customHeight="1" x14ac:dyDescent="0.35">
      <c r="A1497">
        <f>'TI102'!A1494</f>
        <v>4</v>
      </c>
      <c r="B1497" s="26">
        <f>'TI102'!B1494</f>
        <v>46273.708333333343</v>
      </c>
      <c r="C1497">
        <f>'TI102'!C1494</f>
        <v>11709354</v>
      </c>
      <c r="D1497">
        <f>'TI102'!J1494</f>
        <v>1</v>
      </c>
      <c r="E1497">
        <f>'TI102'!Q1494</f>
        <v>1</v>
      </c>
      <c r="F1497" t="str">
        <f t="shared" si="138"/>
        <v>60395</v>
      </c>
      <c r="G1497">
        <f t="shared" si="139"/>
        <v>236</v>
      </c>
      <c r="H1497" t="str">
        <f t="shared" si="140"/>
        <v>SH0908-1042</v>
      </c>
      <c r="I1497" t="str">
        <f t="shared" si="141"/>
        <v>SH0908-1042</v>
      </c>
      <c r="J1497" s="34">
        <f t="shared" si="142"/>
        <v>72686</v>
      </c>
      <c r="K1497" t="str">
        <f t="shared" si="143"/>
        <v>SH0908-1042</v>
      </c>
    </row>
    <row r="1498" spans="1:11" ht="15" customHeight="1" x14ac:dyDescent="0.35">
      <c r="A1498">
        <f>'TI102'!A1495</f>
        <v>4</v>
      </c>
      <c r="B1498" s="26">
        <f>'TI102'!B1495</f>
        <v>46273.708333333343</v>
      </c>
      <c r="C1498">
        <f>'TI102'!C1495</f>
        <v>11709396</v>
      </c>
      <c r="D1498">
        <f>'TI102'!J1495</f>
        <v>2</v>
      </c>
      <c r="E1498">
        <f>'TI102'!Q1495</f>
        <v>1</v>
      </c>
      <c r="F1498" t="str">
        <f t="shared" si="138"/>
        <v>58942</v>
      </c>
      <c r="G1498">
        <f t="shared" si="139"/>
        <v>414</v>
      </c>
      <c r="H1498" t="str">
        <f t="shared" si="140"/>
        <v>SH0908-1981</v>
      </c>
      <c r="I1498" t="str">
        <f t="shared" si="141"/>
        <v>SH0908-1981</v>
      </c>
      <c r="J1498" s="34">
        <f t="shared" si="142"/>
        <v>72686</v>
      </c>
      <c r="K1498" t="str">
        <f t="shared" si="143"/>
        <v>SH0908-1981</v>
      </c>
    </row>
    <row r="1499" spans="1:11" ht="15" customHeight="1" x14ac:dyDescent="0.35">
      <c r="A1499">
        <f>'TI102'!A1496</f>
        <v>4</v>
      </c>
      <c r="B1499" s="26">
        <f>'TI102'!B1496</f>
        <v>46273.708333333343</v>
      </c>
      <c r="C1499">
        <f>'TI102'!C1496</f>
        <v>11709397</v>
      </c>
      <c r="D1499">
        <f>'TI102'!J1496</f>
        <v>2</v>
      </c>
      <c r="E1499">
        <f>'TI102'!Q1496</f>
        <v>1</v>
      </c>
      <c r="F1499" t="str">
        <f t="shared" si="138"/>
        <v>58942</v>
      </c>
      <c r="G1499">
        <f t="shared" si="139"/>
        <v>414</v>
      </c>
      <c r="H1499" t="str">
        <f t="shared" si="140"/>
        <v>SH0908-1981</v>
      </c>
      <c r="I1499" t="str">
        <f t="shared" si="141"/>
        <v>SH0908-1981</v>
      </c>
      <c r="J1499" s="34">
        <f t="shared" si="142"/>
        <v>72686</v>
      </c>
      <c r="K1499" t="str">
        <f t="shared" si="143"/>
        <v>SH0908-1981</v>
      </c>
    </row>
    <row r="1500" spans="1:11" ht="15" customHeight="1" x14ac:dyDescent="0.35">
      <c r="A1500">
        <f>'TI102'!A1497</f>
        <v>4</v>
      </c>
      <c r="B1500" s="26">
        <f>'TI102'!B1497</f>
        <v>46273.708333333343</v>
      </c>
      <c r="C1500">
        <f>'TI102'!C1497</f>
        <v>11709398</v>
      </c>
      <c r="D1500">
        <f>'TI102'!J1497</f>
        <v>2</v>
      </c>
      <c r="E1500">
        <f>'TI102'!Q1497</f>
        <v>2</v>
      </c>
      <c r="F1500" t="str">
        <f t="shared" si="138"/>
        <v>58942</v>
      </c>
      <c r="G1500">
        <f t="shared" si="139"/>
        <v>414</v>
      </c>
      <c r="H1500" t="str">
        <f t="shared" si="140"/>
        <v>SH0908-1981</v>
      </c>
      <c r="I1500" t="str">
        <f t="shared" si="141"/>
        <v>SH0908-1981</v>
      </c>
      <c r="J1500" s="34">
        <f t="shared" si="142"/>
        <v>72686</v>
      </c>
      <c r="K1500" t="str">
        <f t="shared" si="143"/>
        <v>SH0908-1981</v>
      </c>
    </row>
    <row r="1501" spans="1:11" ht="15" customHeight="1" x14ac:dyDescent="0.35">
      <c r="A1501">
        <f>'TI102'!A1498</f>
        <v>4</v>
      </c>
      <c r="B1501" s="26">
        <f>'TI102'!B1498</f>
        <v>46273.708333333343</v>
      </c>
      <c r="C1501">
        <f>'TI102'!C1498</f>
        <v>11709399</v>
      </c>
      <c r="D1501">
        <f>'TI102'!J1498</f>
        <v>2</v>
      </c>
      <c r="E1501">
        <f>'TI102'!Q1498</f>
        <v>10</v>
      </c>
      <c r="F1501" t="str">
        <f t="shared" si="138"/>
        <v>58942</v>
      </c>
      <c r="G1501">
        <f t="shared" si="139"/>
        <v>414</v>
      </c>
      <c r="H1501" t="str">
        <f t="shared" si="140"/>
        <v>SH0908-1981</v>
      </c>
      <c r="I1501" t="str">
        <f t="shared" si="141"/>
        <v>SH0908-1981</v>
      </c>
      <c r="J1501" s="34">
        <f t="shared" si="142"/>
        <v>72686</v>
      </c>
      <c r="K1501" t="str">
        <f t="shared" si="143"/>
        <v>SH0908-1981</v>
      </c>
    </row>
    <row r="1502" spans="1:11" ht="15" customHeight="1" x14ac:dyDescent="0.35">
      <c r="A1502">
        <f>'TI102'!A1499</f>
        <v>4</v>
      </c>
      <c r="B1502" s="26">
        <f>'TI102'!B1499</f>
        <v>46273.708333333343</v>
      </c>
      <c r="C1502">
        <f>'TI102'!C1499</f>
        <v>11709400</v>
      </c>
      <c r="D1502">
        <f>'TI102'!J1499</f>
        <v>2</v>
      </c>
      <c r="E1502">
        <f>'TI102'!Q1499</f>
        <v>4</v>
      </c>
      <c r="F1502" t="str">
        <f t="shared" si="138"/>
        <v>58942</v>
      </c>
      <c r="G1502">
        <f t="shared" si="139"/>
        <v>414</v>
      </c>
      <c r="H1502" t="str">
        <f t="shared" si="140"/>
        <v>SH0908-1981</v>
      </c>
      <c r="I1502" t="str">
        <f t="shared" si="141"/>
        <v>SH0908-1981</v>
      </c>
      <c r="J1502" s="34">
        <f t="shared" si="142"/>
        <v>72686</v>
      </c>
      <c r="K1502" t="str">
        <f t="shared" si="143"/>
        <v>SH0908-1981</v>
      </c>
    </row>
    <row r="1503" spans="1:11" ht="15" customHeight="1" x14ac:dyDescent="0.35">
      <c r="A1503">
        <f>'TI102'!A1500</f>
        <v>4</v>
      </c>
      <c r="B1503" s="26">
        <f>'TI102'!B1500</f>
        <v>46273.708333333343</v>
      </c>
      <c r="C1503">
        <f>'TI102'!C1500</f>
        <v>11709401</v>
      </c>
      <c r="D1503">
        <f>'TI102'!J1500</f>
        <v>2</v>
      </c>
      <c r="E1503">
        <f>'TI102'!Q1500</f>
        <v>3</v>
      </c>
      <c r="F1503" t="str">
        <f t="shared" si="138"/>
        <v>58942</v>
      </c>
      <c r="G1503">
        <f t="shared" si="139"/>
        <v>414</v>
      </c>
      <c r="H1503" t="str">
        <f t="shared" si="140"/>
        <v>SH0908-1981</v>
      </c>
      <c r="I1503" t="str">
        <f t="shared" si="141"/>
        <v>SH0908-1981</v>
      </c>
      <c r="J1503" s="34">
        <f t="shared" si="142"/>
        <v>72686</v>
      </c>
      <c r="K1503" t="str">
        <f t="shared" si="143"/>
        <v>SH0908-1981</v>
      </c>
    </row>
    <row r="1504" spans="1:11" ht="15" customHeight="1" x14ac:dyDescent="0.35">
      <c r="A1504">
        <f>'TI102'!A1501</f>
        <v>4</v>
      </c>
      <c r="B1504" s="26">
        <f>'TI102'!B1501</f>
        <v>46273.708333333343</v>
      </c>
      <c r="C1504">
        <f>'TI102'!C1501</f>
        <v>11709402</v>
      </c>
      <c r="D1504">
        <f>'TI102'!J1501</f>
        <v>2</v>
      </c>
      <c r="E1504">
        <f>'TI102'!Q1501</f>
        <v>9</v>
      </c>
      <c r="F1504" t="str">
        <f t="shared" si="138"/>
        <v>58942</v>
      </c>
      <c r="G1504">
        <f t="shared" si="139"/>
        <v>414</v>
      </c>
      <c r="H1504" t="str">
        <f t="shared" si="140"/>
        <v>SH0908-1981</v>
      </c>
      <c r="I1504" t="str">
        <f t="shared" si="141"/>
        <v>SH0908-1981</v>
      </c>
      <c r="J1504" s="34">
        <f t="shared" si="142"/>
        <v>72686</v>
      </c>
      <c r="K1504" t="str">
        <f t="shared" si="143"/>
        <v>SH0908-1981</v>
      </c>
    </row>
    <row r="1505" spans="1:11" ht="15" customHeight="1" x14ac:dyDescent="0.35">
      <c r="A1505">
        <f>'TI102'!A1502</f>
        <v>4</v>
      </c>
      <c r="B1505" s="26">
        <f>'TI102'!B1502</f>
        <v>46273.708333333343</v>
      </c>
      <c r="C1505">
        <f>'TI102'!C1502</f>
        <v>11709403</v>
      </c>
      <c r="D1505">
        <f>'TI102'!J1502</f>
        <v>2</v>
      </c>
      <c r="E1505">
        <f>'TI102'!Q1502</f>
        <v>4</v>
      </c>
      <c r="F1505" t="str">
        <f t="shared" si="138"/>
        <v>58942</v>
      </c>
      <c r="G1505">
        <f t="shared" si="139"/>
        <v>414</v>
      </c>
      <c r="H1505" t="str">
        <f t="shared" si="140"/>
        <v>SH0908-1981</v>
      </c>
      <c r="I1505" t="str">
        <f t="shared" si="141"/>
        <v>SH0908-1981</v>
      </c>
      <c r="J1505" s="34">
        <f t="shared" si="142"/>
        <v>72686</v>
      </c>
      <c r="K1505" t="str">
        <f t="shared" si="143"/>
        <v>SH0908-1981</v>
      </c>
    </row>
    <row r="1506" spans="1:11" ht="15" customHeight="1" x14ac:dyDescent="0.35">
      <c r="A1506">
        <f>'TI102'!A1503</f>
        <v>4</v>
      </c>
      <c r="B1506" s="26">
        <f>'TI102'!B1503</f>
        <v>46273.708333333343</v>
      </c>
      <c r="C1506">
        <f>'TI102'!C1503</f>
        <v>11709404</v>
      </c>
      <c r="D1506">
        <f>'TI102'!J1503</f>
        <v>2</v>
      </c>
      <c r="E1506">
        <f>'TI102'!Q1503</f>
        <v>2</v>
      </c>
      <c r="F1506" t="str">
        <f t="shared" si="138"/>
        <v>58942</v>
      </c>
      <c r="G1506">
        <f t="shared" si="139"/>
        <v>414</v>
      </c>
      <c r="H1506" t="str">
        <f t="shared" si="140"/>
        <v>SH0908-1981</v>
      </c>
      <c r="I1506" t="str">
        <f t="shared" si="141"/>
        <v>SH0908-1981</v>
      </c>
      <c r="J1506" s="34">
        <f t="shared" si="142"/>
        <v>72686</v>
      </c>
      <c r="K1506" t="str">
        <f t="shared" si="143"/>
        <v>SH0908-1981</v>
      </c>
    </row>
    <row r="1507" spans="1:11" ht="15" customHeight="1" x14ac:dyDescent="0.35">
      <c r="A1507">
        <f>'TI102'!A1504</f>
        <v>4</v>
      </c>
      <c r="B1507" s="26">
        <f>'TI102'!B1504</f>
        <v>46273.708333333343</v>
      </c>
      <c r="C1507">
        <f>'TI102'!C1504</f>
        <v>11709405</v>
      </c>
      <c r="D1507">
        <f>'TI102'!J1504</f>
        <v>2</v>
      </c>
      <c r="E1507">
        <f>'TI102'!Q1504</f>
        <v>2</v>
      </c>
      <c r="F1507" t="str">
        <f t="shared" si="138"/>
        <v>58942</v>
      </c>
      <c r="G1507">
        <f t="shared" si="139"/>
        <v>414</v>
      </c>
      <c r="H1507" t="str">
        <f t="shared" si="140"/>
        <v>SH0908-1981</v>
      </c>
      <c r="I1507" t="str">
        <f t="shared" si="141"/>
        <v>SH0908-1981</v>
      </c>
      <c r="J1507" s="34">
        <f t="shared" si="142"/>
        <v>72686</v>
      </c>
      <c r="K1507" t="str">
        <f t="shared" si="143"/>
        <v>SH0908-1981</v>
      </c>
    </row>
    <row r="1508" spans="1:11" ht="15" customHeight="1" x14ac:dyDescent="0.35">
      <c r="A1508">
        <f>'TI102'!A1505</f>
        <v>4</v>
      </c>
      <c r="B1508" s="26">
        <f>'TI102'!B1505</f>
        <v>46273.708333333343</v>
      </c>
      <c r="C1508">
        <f>'TI102'!C1505</f>
        <v>11709406</v>
      </c>
      <c r="D1508">
        <f>'TI102'!J1505</f>
        <v>2</v>
      </c>
      <c r="E1508">
        <f>'TI102'!Q1505</f>
        <v>1</v>
      </c>
      <c r="F1508" t="str">
        <f t="shared" si="138"/>
        <v>58942</v>
      </c>
      <c r="G1508">
        <f t="shared" si="139"/>
        <v>414</v>
      </c>
      <c r="H1508" t="str">
        <f t="shared" si="140"/>
        <v>SH0908-1981</v>
      </c>
      <c r="I1508" t="str">
        <f t="shared" si="141"/>
        <v>SH0908-1981</v>
      </c>
      <c r="J1508" s="34">
        <f t="shared" si="142"/>
        <v>72686</v>
      </c>
      <c r="K1508" t="str">
        <f t="shared" si="143"/>
        <v>SH0908-1981</v>
      </c>
    </row>
    <row r="1509" spans="1:11" ht="15" customHeight="1" x14ac:dyDescent="0.35">
      <c r="A1509">
        <f>'TI102'!A1506</f>
        <v>4</v>
      </c>
      <c r="B1509" s="26">
        <f>'TI102'!B1506</f>
        <v>46273.708333333343</v>
      </c>
      <c r="C1509">
        <f>'TI102'!C1506</f>
        <v>11709407</v>
      </c>
      <c r="D1509">
        <f>'TI102'!J1506</f>
        <v>2</v>
      </c>
      <c r="E1509">
        <f>'TI102'!Q1506</f>
        <v>8</v>
      </c>
      <c r="F1509" t="str">
        <f t="shared" si="138"/>
        <v>58942</v>
      </c>
      <c r="G1509">
        <f t="shared" si="139"/>
        <v>414</v>
      </c>
      <c r="H1509" t="str">
        <f t="shared" si="140"/>
        <v>SH0908-1981</v>
      </c>
      <c r="I1509" t="str">
        <f t="shared" si="141"/>
        <v>SH0908-1981</v>
      </c>
      <c r="J1509" s="34">
        <f t="shared" si="142"/>
        <v>72686</v>
      </c>
      <c r="K1509" t="str">
        <f t="shared" si="143"/>
        <v>SH0908-1981</v>
      </c>
    </row>
    <row r="1510" spans="1:11" ht="15" customHeight="1" x14ac:dyDescent="0.35">
      <c r="A1510">
        <f>'TI102'!A1507</f>
        <v>4</v>
      </c>
      <c r="B1510" s="26">
        <f>'TI102'!B1507</f>
        <v>46273.708333333343</v>
      </c>
      <c r="C1510">
        <f>'TI102'!C1507</f>
        <v>11709408</v>
      </c>
      <c r="D1510">
        <f>'TI102'!J1507</f>
        <v>2</v>
      </c>
      <c r="E1510">
        <f>'TI102'!Q1507</f>
        <v>3</v>
      </c>
      <c r="F1510" t="str">
        <f t="shared" si="138"/>
        <v>58942</v>
      </c>
      <c r="G1510">
        <f t="shared" si="139"/>
        <v>414</v>
      </c>
      <c r="H1510" t="str">
        <f t="shared" si="140"/>
        <v>SH0908-1981</v>
      </c>
      <c r="I1510" t="str">
        <f t="shared" si="141"/>
        <v>SH0908-1981</v>
      </c>
      <c r="J1510" s="34">
        <f t="shared" si="142"/>
        <v>72686</v>
      </c>
      <c r="K1510" t="str">
        <f t="shared" si="143"/>
        <v>SH0908-1981</v>
      </c>
    </row>
    <row r="1511" spans="1:11" ht="15" customHeight="1" x14ac:dyDescent="0.35">
      <c r="A1511">
        <f>'TI102'!A1508</f>
        <v>4</v>
      </c>
      <c r="B1511" s="26">
        <f>'TI102'!B1508</f>
        <v>46273.708333333343</v>
      </c>
      <c r="C1511">
        <f>'TI102'!C1508</f>
        <v>11709409</v>
      </c>
      <c r="D1511">
        <f>'TI102'!J1508</f>
        <v>2</v>
      </c>
      <c r="E1511">
        <f>'TI102'!Q1508</f>
        <v>1</v>
      </c>
      <c r="F1511" t="str">
        <f t="shared" si="138"/>
        <v>58942</v>
      </c>
      <c r="G1511">
        <f t="shared" si="139"/>
        <v>414</v>
      </c>
      <c r="H1511" t="str">
        <f t="shared" si="140"/>
        <v>SH0908-1981</v>
      </c>
      <c r="I1511" t="str">
        <f t="shared" si="141"/>
        <v>SH0908-1981</v>
      </c>
      <c r="J1511" s="34">
        <f t="shared" si="142"/>
        <v>72686</v>
      </c>
      <c r="K1511" t="str">
        <f t="shared" si="143"/>
        <v>SH0908-1981</v>
      </c>
    </row>
    <row r="1512" spans="1:11" ht="15" customHeight="1" x14ac:dyDescent="0.35">
      <c r="A1512">
        <f>'TI102'!A1509</f>
        <v>4</v>
      </c>
      <c r="B1512" s="26">
        <f>'TI102'!B1509</f>
        <v>46273.708333333343</v>
      </c>
      <c r="C1512">
        <f>'TI102'!C1509</f>
        <v>11709410</v>
      </c>
      <c r="D1512">
        <f>'TI102'!J1509</f>
        <v>2</v>
      </c>
      <c r="E1512">
        <f>'TI102'!Q1509</f>
        <v>1</v>
      </c>
      <c r="F1512" t="str">
        <f t="shared" si="138"/>
        <v>58942</v>
      </c>
      <c r="G1512">
        <f t="shared" si="139"/>
        <v>414</v>
      </c>
      <c r="H1512" t="str">
        <f t="shared" si="140"/>
        <v>SH0908-1981</v>
      </c>
      <c r="I1512" t="str">
        <f t="shared" si="141"/>
        <v>SH0908-1981</v>
      </c>
      <c r="J1512" s="34">
        <f t="shared" si="142"/>
        <v>72686</v>
      </c>
      <c r="K1512" t="str">
        <f t="shared" si="143"/>
        <v>SH0908-1981</v>
      </c>
    </row>
    <row r="1513" spans="1:11" ht="15" customHeight="1" x14ac:dyDescent="0.35">
      <c r="A1513">
        <f>'TI102'!A1510</f>
        <v>4</v>
      </c>
      <c r="B1513" s="26">
        <f>'TI102'!B1510</f>
        <v>46273.708333333343</v>
      </c>
      <c r="C1513">
        <f>'TI102'!C1510</f>
        <v>11709411</v>
      </c>
      <c r="D1513">
        <f>'TI102'!J1510</f>
        <v>2</v>
      </c>
      <c r="E1513">
        <f>'TI102'!Q1510</f>
        <v>2</v>
      </c>
      <c r="F1513" t="str">
        <f t="shared" si="138"/>
        <v>58942</v>
      </c>
      <c r="G1513">
        <f t="shared" si="139"/>
        <v>414</v>
      </c>
      <c r="H1513" t="str">
        <f t="shared" si="140"/>
        <v>SH0908-1981</v>
      </c>
      <c r="I1513" t="str">
        <f t="shared" si="141"/>
        <v>SH0908-1981</v>
      </c>
      <c r="J1513" s="34">
        <f t="shared" si="142"/>
        <v>72686</v>
      </c>
      <c r="K1513" t="str">
        <f t="shared" si="143"/>
        <v>SH0908-1981</v>
      </c>
    </row>
    <row r="1514" spans="1:11" ht="15" customHeight="1" x14ac:dyDescent="0.35">
      <c r="A1514">
        <f>'TI102'!A1511</f>
        <v>4</v>
      </c>
      <c r="B1514" s="26">
        <f>'TI102'!B1511</f>
        <v>46273.708333333343</v>
      </c>
      <c r="C1514">
        <f>'TI102'!C1511</f>
        <v>11709412</v>
      </c>
      <c r="D1514">
        <f>'TI102'!J1511</f>
        <v>2</v>
      </c>
      <c r="E1514">
        <f>'TI102'!Q1511</f>
        <v>1</v>
      </c>
      <c r="F1514" t="str">
        <f t="shared" si="138"/>
        <v>58942</v>
      </c>
      <c r="G1514">
        <f t="shared" si="139"/>
        <v>414</v>
      </c>
      <c r="H1514" t="str">
        <f t="shared" si="140"/>
        <v>SH0908-1981</v>
      </c>
      <c r="I1514" t="str">
        <f t="shared" si="141"/>
        <v>SH0908-1981</v>
      </c>
      <c r="J1514" s="34">
        <f t="shared" si="142"/>
        <v>72686</v>
      </c>
      <c r="K1514" t="str">
        <f t="shared" si="143"/>
        <v>SH0908-1981</v>
      </c>
    </row>
    <row r="1515" spans="1:11" ht="15" customHeight="1" x14ac:dyDescent="0.35">
      <c r="A1515">
        <f>'TI102'!A1512</f>
        <v>4</v>
      </c>
      <c r="B1515" s="26">
        <f>'TI102'!B1512</f>
        <v>46273.708333333343</v>
      </c>
      <c r="C1515">
        <f>'TI102'!C1512</f>
        <v>11709413</v>
      </c>
      <c r="D1515">
        <f>'TI102'!J1512</f>
        <v>2</v>
      </c>
      <c r="E1515">
        <f>'TI102'!Q1512</f>
        <v>1</v>
      </c>
      <c r="F1515" t="str">
        <f t="shared" si="138"/>
        <v>58942</v>
      </c>
      <c r="G1515">
        <f t="shared" si="139"/>
        <v>414</v>
      </c>
      <c r="H1515" t="str">
        <f t="shared" si="140"/>
        <v>SH0908-1981</v>
      </c>
      <c r="I1515" t="str">
        <f t="shared" si="141"/>
        <v>SH0908-1981</v>
      </c>
      <c r="J1515" s="34">
        <f t="shared" si="142"/>
        <v>72686</v>
      </c>
      <c r="K1515" t="str">
        <f t="shared" si="143"/>
        <v>SH0908-1981</v>
      </c>
    </row>
    <row r="1516" spans="1:11" ht="15" customHeight="1" x14ac:dyDescent="0.35">
      <c r="A1516">
        <f>'TI102'!A1513</f>
        <v>4</v>
      </c>
      <c r="B1516" s="26">
        <f>'TI102'!B1513</f>
        <v>46273.708333333343</v>
      </c>
      <c r="C1516">
        <f>'TI102'!C1513</f>
        <v>11709414</v>
      </c>
      <c r="D1516">
        <f>'TI102'!J1513</f>
        <v>2</v>
      </c>
      <c r="E1516">
        <f>'TI102'!Q1513</f>
        <v>1</v>
      </c>
      <c r="F1516" t="str">
        <f t="shared" si="138"/>
        <v>58942</v>
      </c>
      <c r="G1516">
        <f t="shared" si="139"/>
        <v>414</v>
      </c>
      <c r="H1516" t="str">
        <f t="shared" si="140"/>
        <v>SH0908-1981</v>
      </c>
      <c r="I1516" t="str">
        <f t="shared" si="141"/>
        <v>SH0908-1981</v>
      </c>
      <c r="J1516" s="34">
        <f t="shared" si="142"/>
        <v>72686</v>
      </c>
      <c r="K1516" t="str">
        <f t="shared" si="143"/>
        <v>SH0908-1981</v>
      </c>
    </row>
    <row r="1517" spans="1:11" ht="15" customHeight="1" x14ac:dyDescent="0.35">
      <c r="A1517">
        <f>'TI102'!A1514</f>
        <v>4</v>
      </c>
      <c r="B1517" s="26">
        <f>'TI102'!B1514</f>
        <v>46273.708333333343</v>
      </c>
      <c r="C1517">
        <f>'TI102'!C1514</f>
        <v>11709415</v>
      </c>
      <c r="D1517">
        <f>'TI102'!J1514</f>
        <v>2</v>
      </c>
      <c r="E1517">
        <f>'TI102'!Q1514</f>
        <v>6</v>
      </c>
      <c r="F1517" t="str">
        <f t="shared" si="138"/>
        <v>58942</v>
      </c>
      <c r="G1517">
        <f t="shared" si="139"/>
        <v>414</v>
      </c>
      <c r="H1517" t="str">
        <f t="shared" si="140"/>
        <v>SH0908-1981</v>
      </c>
      <c r="I1517" t="str">
        <f t="shared" si="141"/>
        <v>SH0908-1981</v>
      </c>
      <c r="J1517" s="34">
        <f t="shared" si="142"/>
        <v>72686</v>
      </c>
      <c r="K1517" t="str">
        <f t="shared" si="143"/>
        <v>SH0908-1981</v>
      </c>
    </row>
    <row r="1518" spans="1:11" ht="15" customHeight="1" x14ac:dyDescent="0.35">
      <c r="A1518">
        <f>'TI102'!A1515</f>
        <v>4</v>
      </c>
      <c r="B1518" s="26">
        <f>'TI102'!B1515</f>
        <v>46273.708333333343</v>
      </c>
      <c r="C1518">
        <f>'TI102'!C1515</f>
        <v>11709416</v>
      </c>
      <c r="D1518">
        <f>'TI102'!J1515</f>
        <v>2</v>
      </c>
      <c r="E1518">
        <f>'TI102'!Q1515</f>
        <v>6</v>
      </c>
      <c r="F1518" t="str">
        <f t="shared" si="138"/>
        <v>58942</v>
      </c>
      <c r="G1518">
        <f t="shared" si="139"/>
        <v>414</v>
      </c>
      <c r="H1518" t="str">
        <f t="shared" si="140"/>
        <v>SH0908-1981</v>
      </c>
      <c r="I1518" t="str">
        <f t="shared" si="141"/>
        <v>SH0908-1981</v>
      </c>
      <c r="J1518" s="34">
        <f t="shared" si="142"/>
        <v>72686</v>
      </c>
      <c r="K1518" t="str">
        <f t="shared" si="143"/>
        <v>SH0908-1981</v>
      </c>
    </row>
    <row r="1519" spans="1:11" ht="15" customHeight="1" x14ac:dyDescent="0.35">
      <c r="A1519">
        <f>'TI102'!A1516</f>
        <v>4</v>
      </c>
      <c r="B1519" s="26">
        <f>'TI102'!B1516</f>
        <v>46273.708333333343</v>
      </c>
      <c r="C1519">
        <f>'TI102'!C1516</f>
        <v>11709417</v>
      </c>
      <c r="D1519">
        <f>'TI102'!J1516</f>
        <v>2</v>
      </c>
      <c r="E1519">
        <f>'TI102'!Q1516</f>
        <v>6</v>
      </c>
      <c r="F1519" t="str">
        <f t="shared" si="138"/>
        <v>58942</v>
      </c>
      <c r="G1519">
        <f t="shared" si="139"/>
        <v>414</v>
      </c>
      <c r="H1519" t="str">
        <f t="shared" si="140"/>
        <v>SH0908-1981</v>
      </c>
      <c r="I1519" t="str">
        <f t="shared" si="141"/>
        <v>SH0908-1981</v>
      </c>
      <c r="J1519" s="34">
        <f t="shared" si="142"/>
        <v>72686</v>
      </c>
      <c r="K1519" t="str">
        <f t="shared" si="143"/>
        <v>SH0908-1981</v>
      </c>
    </row>
    <row r="1520" spans="1:11" ht="15" customHeight="1" x14ac:dyDescent="0.35">
      <c r="A1520">
        <f>'TI102'!A1517</f>
        <v>4</v>
      </c>
      <c r="B1520" s="26">
        <f>'TI102'!B1517</f>
        <v>46273.708333333343</v>
      </c>
      <c r="C1520">
        <f>'TI102'!C1517</f>
        <v>11709418</v>
      </c>
      <c r="D1520">
        <f>'TI102'!J1517</f>
        <v>2</v>
      </c>
      <c r="E1520">
        <f>'TI102'!Q1517</f>
        <v>7</v>
      </c>
      <c r="F1520" t="str">
        <f t="shared" si="138"/>
        <v>58942</v>
      </c>
      <c r="G1520">
        <f t="shared" si="139"/>
        <v>414</v>
      </c>
      <c r="H1520" t="str">
        <f t="shared" si="140"/>
        <v>SH0908-1981</v>
      </c>
      <c r="I1520" t="str">
        <f t="shared" si="141"/>
        <v>SH0908-1981</v>
      </c>
      <c r="J1520" s="34">
        <f t="shared" si="142"/>
        <v>72686</v>
      </c>
      <c r="K1520" t="str">
        <f t="shared" si="143"/>
        <v>SH0908-1981</v>
      </c>
    </row>
    <row r="1521" spans="1:11" ht="15" customHeight="1" x14ac:dyDescent="0.35">
      <c r="A1521">
        <f>'TI102'!A1518</f>
        <v>4</v>
      </c>
      <c r="B1521" s="26">
        <f>'TI102'!B1518</f>
        <v>46273.708333333343</v>
      </c>
      <c r="C1521">
        <f>'TI102'!C1518</f>
        <v>11709419</v>
      </c>
      <c r="D1521">
        <f>'TI102'!J1518</f>
        <v>2</v>
      </c>
      <c r="E1521">
        <f>'TI102'!Q1518</f>
        <v>2</v>
      </c>
      <c r="F1521" t="str">
        <f t="shared" si="138"/>
        <v>59515</v>
      </c>
      <c r="G1521">
        <f t="shared" si="139"/>
        <v>415</v>
      </c>
      <c r="H1521" t="str">
        <f t="shared" si="140"/>
        <v>SH0908-1981</v>
      </c>
      <c r="I1521" t="str">
        <f t="shared" si="141"/>
        <v>SH0908-1981</v>
      </c>
      <c r="J1521" s="34">
        <f t="shared" si="142"/>
        <v>72686</v>
      </c>
      <c r="K1521" t="str">
        <f t="shared" si="143"/>
        <v>SH0908-1981</v>
      </c>
    </row>
    <row r="1522" spans="1:11" ht="15" customHeight="1" x14ac:dyDescent="0.35">
      <c r="A1522">
        <f>'TI102'!A1519</f>
        <v>4</v>
      </c>
      <c r="B1522" s="26">
        <f>'TI102'!B1519</f>
        <v>46273.708333333343</v>
      </c>
      <c r="C1522">
        <f>'TI102'!C1519</f>
        <v>11709420</v>
      </c>
      <c r="D1522">
        <f>'TI102'!J1519</f>
        <v>2</v>
      </c>
      <c r="E1522">
        <f>'TI102'!Q1519</f>
        <v>2</v>
      </c>
      <c r="F1522" t="str">
        <f t="shared" si="138"/>
        <v>59515</v>
      </c>
      <c r="G1522">
        <f t="shared" si="139"/>
        <v>415</v>
      </c>
      <c r="H1522" t="str">
        <f t="shared" si="140"/>
        <v>SH0908-1981</v>
      </c>
      <c r="I1522" t="str">
        <f t="shared" si="141"/>
        <v>SH0908-1981</v>
      </c>
      <c r="J1522" s="34">
        <f t="shared" si="142"/>
        <v>72686</v>
      </c>
      <c r="K1522" t="str">
        <f t="shared" si="143"/>
        <v>SH0908-1981</v>
      </c>
    </row>
    <row r="1523" spans="1:11" ht="15" customHeight="1" x14ac:dyDescent="0.35">
      <c r="A1523">
        <f>'TI102'!A1520</f>
        <v>4</v>
      </c>
      <c r="B1523" s="26">
        <f>'TI102'!B1520</f>
        <v>46273.708333333343</v>
      </c>
      <c r="C1523">
        <f>'TI102'!C1520</f>
        <v>11709421</v>
      </c>
      <c r="D1523">
        <f>'TI102'!J1520</f>
        <v>2</v>
      </c>
      <c r="E1523">
        <f>'TI102'!Q1520</f>
        <v>3</v>
      </c>
      <c r="F1523" t="str">
        <f t="shared" si="138"/>
        <v>59515</v>
      </c>
      <c r="G1523">
        <f t="shared" si="139"/>
        <v>415</v>
      </c>
      <c r="H1523" t="str">
        <f t="shared" si="140"/>
        <v>SH0908-1981</v>
      </c>
      <c r="I1523" t="str">
        <f t="shared" si="141"/>
        <v>SH0908-1981</v>
      </c>
      <c r="J1523" s="34">
        <f t="shared" si="142"/>
        <v>72686</v>
      </c>
      <c r="K1523" t="str">
        <f t="shared" si="143"/>
        <v>SH0908-1981</v>
      </c>
    </row>
    <row r="1524" spans="1:11" ht="15" customHeight="1" x14ac:dyDescent="0.35">
      <c r="A1524">
        <f>'TI102'!A1521</f>
        <v>4</v>
      </c>
      <c r="B1524" s="26">
        <f>'TI102'!B1521</f>
        <v>46273.708333333343</v>
      </c>
      <c r="C1524">
        <f>'TI102'!C1521</f>
        <v>11709422</v>
      </c>
      <c r="D1524">
        <f>'TI102'!J1521</f>
        <v>2</v>
      </c>
      <c r="E1524">
        <f>'TI102'!Q1521</f>
        <v>3</v>
      </c>
      <c r="F1524" t="str">
        <f t="shared" si="138"/>
        <v>59515</v>
      </c>
      <c r="G1524">
        <f t="shared" si="139"/>
        <v>415</v>
      </c>
      <c r="H1524" t="str">
        <f t="shared" si="140"/>
        <v>SH0908-1981</v>
      </c>
      <c r="I1524" t="str">
        <f t="shared" si="141"/>
        <v>SH0908-1981</v>
      </c>
      <c r="J1524" s="34">
        <f t="shared" si="142"/>
        <v>72686</v>
      </c>
      <c r="K1524" t="str">
        <f t="shared" si="143"/>
        <v>SH0908-1981</v>
      </c>
    </row>
    <row r="1525" spans="1:11" ht="15" customHeight="1" x14ac:dyDescent="0.35">
      <c r="A1525">
        <f>'TI102'!A1522</f>
        <v>4</v>
      </c>
      <c r="B1525" s="26">
        <f>'TI102'!B1522</f>
        <v>46273.708333333343</v>
      </c>
      <c r="C1525">
        <f>'TI102'!C1522</f>
        <v>11709423</v>
      </c>
      <c r="D1525">
        <f>'TI102'!J1522</f>
        <v>2</v>
      </c>
      <c r="E1525">
        <f>'TI102'!Q1522</f>
        <v>2</v>
      </c>
      <c r="F1525" t="str">
        <f t="shared" si="138"/>
        <v>59515</v>
      </c>
      <c r="G1525">
        <f t="shared" si="139"/>
        <v>415</v>
      </c>
      <c r="H1525" t="str">
        <f t="shared" si="140"/>
        <v>SH0908-1981</v>
      </c>
      <c r="I1525" t="str">
        <f t="shared" si="141"/>
        <v>SH0908-1981</v>
      </c>
      <c r="J1525" s="34">
        <f t="shared" si="142"/>
        <v>72686</v>
      </c>
      <c r="K1525" t="str">
        <f t="shared" si="143"/>
        <v>SH0908-1981</v>
      </c>
    </row>
    <row r="1526" spans="1:11" ht="15" customHeight="1" x14ac:dyDescent="0.35">
      <c r="A1526">
        <f>'TI102'!A1523</f>
        <v>4</v>
      </c>
      <c r="B1526" s="26">
        <f>'TI102'!B1523</f>
        <v>46273.708333333343</v>
      </c>
      <c r="C1526">
        <f>'TI102'!C1523</f>
        <v>11709424</v>
      </c>
      <c r="D1526">
        <f>'TI102'!J1523</f>
        <v>2</v>
      </c>
      <c r="E1526">
        <f>'TI102'!Q1523</f>
        <v>1</v>
      </c>
      <c r="F1526" t="str">
        <f t="shared" si="138"/>
        <v>59515</v>
      </c>
      <c r="G1526">
        <f t="shared" si="139"/>
        <v>415</v>
      </c>
      <c r="H1526" t="str">
        <f t="shared" si="140"/>
        <v>SH0908-1981</v>
      </c>
      <c r="I1526" t="str">
        <f t="shared" si="141"/>
        <v>SH0908-1981</v>
      </c>
      <c r="J1526" s="34">
        <f t="shared" si="142"/>
        <v>72686</v>
      </c>
      <c r="K1526" t="str">
        <f t="shared" si="143"/>
        <v>SH0908-1981</v>
      </c>
    </row>
    <row r="1527" spans="1:11" ht="15" customHeight="1" x14ac:dyDescent="0.35">
      <c r="A1527">
        <f>'TI102'!A1524</f>
        <v>4</v>
      </c>
      <c r="B1527" s="26">
        <f>'TI102'!B1524</f>
        <v>46273.708333333343</v>
      </c>
      <c r="C1527">
        <f>'TI102'!C1524</f>
        <v>11709452</v>
      </c>
      <c r="D1527">
        <f>'TI102'!J1524</f>
        <v>1</v>
      </c>
      <c r="E1527">
        <f>'TI102'!Q1524</f>
        <v>1</v>
      </c>
      <c r="F1527" t="str">
        <f t="shared" si="138"/>
        <v>60402</v>
      </c>
      <c r="G1527">
        <f t="shared" si="139"/>
        <v>94</v>
      </c>
      <c r="H1527" t="str">
        <f t="shared" si="140"/>
        <v>SH0908-1022</v>
      </c>
      <c r="I1527" t="str">
        <f t="shared" si="141"/>
        <v>SH0908-1022</v>
      </c>
      <c r="J1527" s="34">
        <f t="shared" si="142"/>
        <v>72686</v>
      </c>
      <c r="K1527" t="str">
        <f t="shared" si="143"/>
        <v>SH0908-1022</v>
      </c>
    </row>
    <row r="1528" spans="1:11" ht="15" customHeight="1" x14ac:dyDescent="0.35">
      <c r="A1528">
        <f>'TI102'!A1525</f>
        <v>4</v>
      </c>
      <c r="B1528" s="26">
        <f>'TI102'!B1525</f>
        <v>46273.708333333343</v>
      </c>
      <c r="C1528">
        <f>'TI102'!C1525</f>
        <v>11709453</v>
      </c>
      <c r="D1528">
        <f>'TI102'!J1525</f>
        <v>1</v>
      </c>
      <c r="E1528">
        <f>'TI102'!Q1525</f>
        <v>1</v>
      </c>
      <c r="F1528" t="str">
        <f t="shared" si="138"/>
        <v>60400</v>
      </c>
      <c r="G1528">
        <f t="shared" si="139"/>
        <v>178</v>
      </c>
      <c r="H1528" t="str">
        <f t="shared" si="140"/>
        <v>SH0908-1036</v>
      </c>
      <c r="I1528" t="str">
        <f t="shared" si="141"/>
        <v>SH0908-1036</v>
      </c>
      <c r="J1528" s="34">
        <f t="shared" si="142"/>
        <v>72686</v>
      </c>
      <c r="K1528" t="str">
        <f t="shared" si="143"/>
        <v>SH0908-1036</v>
      </c>
    </row>
    <row r="1529" spans="1:11" ht="15" customHeight="1" x14ac:dyDescent="0.35">
      <c r="A1529">
        <f>'TI102'!A1526</f>
        <v>4</v>
      </c>
      <c r="B1529" s="26">
        <f>'TI102'!B1526</f>
        <v>46273.708333333343</v>
      </c>
      <c r="C1529">
        <f>'TI102'!C1526</f>
        <v>11709459</v>
      </c>
      <c r="D1529">
        <f>'TI102'!J1526</f>
        <v>4</v>
      </c>
      <c r="E1529">
        <f>'TI102'!Q1526</f>
        <v>1</v>
      </c>
      <c r="F1529" t="str">
        <f t="shared" si="138"/>
        <v>60408</v>
      </c>
      <c r="G1529">
        <f t="shared" si="139"/>
        <v>237</v>
      </c>
      <c r="H1529" t="str">
        <f t="shared" si="140"/>
        <v>SH0908-1042</v>
      </c>
      <c r="I1529" t="str">
        <f t="shared" si="141"/>
        <v>SH0908-1042</v>
      </c>
      <c r="J1529" s="34">
        <f t="shared" si="142"/>
        <v>72686</v>
      </c>
      <c r="K1529" t="str">
        <f t="shared" si="143"/>
        <v>SH0908-1042</v>
      </c>
    </row>
    <row r="1530" spans="1:11" ht="15" customHeight="1" x14ac:dyDescent="0.35">
      <c r="A1530">
        <f>'TI102'!A1527</f>
        <v>4</v>
      </c>
      <c r="B1530" s="26">
        <f>'TI102'!B1527</f>
        <v>46273.708333333343</v>
      </c>
      <c r="C1530">
        <f>'TI102'!C1527</f>
        <v>11709460</v>
      </c>
      <c r="D1530">
        <f>'TI102'!J1527</f>
        <v>4</v>
      </c>
      <c r="E1530">
        <f>'TI102'!Q1527</f>
        <v>1</v>
      </c>
      <c r="F1530" t="str">
        <f t="shared" si="138"/>
        <v>60409</v>
      </c>
      <c r="G1530">
        <f t="shared" si="139"/>
        <v>238</v>
      </c>
      <c r="H1530" t="str">
        <f t="shared" si="140"/>
        <v>SH0908-1042</v>
      </c>
      <c r="I1530" t="str">
        <f t="shared" si="141"/>
        <v>SH0908-1042</v>
      </c>
      <c r="J1530" s="34">
        <f t="shared" si="142"/>
        <v>72686</v>
      </c>
      <c r="K1530" t="str">
        <f t="shared" si="143"/>
        <v>SH0908-1042</v>
      </c>
    </row>
    <row r="1531" spans="1:11" ht="15" customHeight="1" x14ac:dyDescent="0.35">
      <c r="A1531">
        <f>'TI102'!A1528</f>
        <v>4</v>
      </c>
      <c r="B1531" s="26">
        <f>'TI102'!B1528</f>
        <v>46273.708333333343</v>
      </c>
      <c r="C1531">
        <f>'TI102'!C1528</f>
        <v>11709461</v>
      </c>
      <c r="D1531">
        <f>'TI102'!J1528</f>
        <v>4</v>
      </c>
      <c r="E1531">
        <f>'TI102'!Q1528</f>
        <v>1</v>
      </c>
      <c r="F1531" t="str">
        <f t="shared" si="138"/>
        <v>60409</v>
      </c>
      <c r="G1531">
        <f t="shared" si="139"/>
        <v>238</v>
      </c>
      <c r="H1531" t="str">
        <f t="shared" si="140"/>
        <v>SH0908-1042</v>
      </c>
      <c r="I1531" t="str">
        <f t="shared" si="141"/>
        <v>SH0908-1042</v>
      </c>
      <c r="J1531" s="34">
        <f t="shared" si="142"/>
        <v>72686</v>
      </c>
      <c r="K1531" t="str">
        <f t="shared" si="143"/>
        <v>SH0908-1042</v>
      </c>
    </row>
    <row r="1532" spans="1:11" ht="15" customHeight="1" x14ac:dyDescent="0.35">
      <c r="A1532">
        <f>'TI102'!A1529</f>
        <v>4</v>
      </c>
      <c r="B1532" s="26">
        <f>'TI102'!B1529</f>
        <v>46273.708333333343</v>
      </c>
      <c r="C1532">
        <f>'TI102'!C1529</f>
        <v>11709475</v>
      </c>
      <c r="D1532">
        <f>'TI102'!J1529</f>
        <v>1</v>
      </c>
      <c r="E1532">
        <f>'TI102'!Q1529</f>
        <v>1</v>
      </c>
      <c r="F1532" t="str">
        <f t="shared" si="138"/>
        <v>60408</v>
      </c>
      <c r="G1532">
        <f t="shared" si="139"/>
        <v>237</v>
      </c>
      <c r="H1532" t="str">
        <f t="shared" si="140"/>
        <v>SH0908-1042</v>
      </c>
      <c r="I1532" t="str">
        <f t="shared" si="141"/>
        <v>SH0908-1042</v>
      </c>
      <c r="J1532" s="34">
        <f t="shared" si="142"/>
        <v>72686</v>
      </c>
      <c r="K1532" t="str">
        <f t="shared" si="143"/>
        <v>SH0908-1042</v>
      </c>
    </row>
    <row r="1533" spans="1:11" ht="15" customHeight="1" x14ac:dyDescent="0.35">
      <c r="A1533">
        <f>'TI102'!A1530</f>
        <v>4</v>
      </c>
      <c r="B1533" s="26">
        <f>'TI102'!B1530</f>
        <v>46273.708333333343</v>
      </c>
      <c r="C1533">
        <f>'TI102'!C1530</f>
        <v>11709476</v>
      </c>
      <c r="D1533">
        <f>'TI102'!J1530</f>
        <v>1</v>
      </c>
      <c r="E1533">
        <f>'TI102'!Q1530</f>
        <v>1</v>
      </c>
      <c r="F1533" t="str">
        <f t="shared" si="138"/>
        <v>60408</v>
      </c>
      <c r="G1533">
        <f t="shared" si="139"/>
        <v>237</v>
      </c>
      <c r="H1533" t="str">
        <f t="shared" si="140"/>
        <v>SH0908-1042</v>
      </c>
      <c r="I1533" t="str">
        <f t="shared" si="141"/>
        <v>SH0908-1042</v>
      </c>
      <c r="J1533" s="34">
        <f t="shared" si="142"/>
        <v>72686</v>
      </c>
      <c r="K1533" t="str">
        <f t="shared" si="143"/>
        <v>SH0908-1042</v>
      </c>
    </row>
    <row r="1534" spans="1:11" ht="15" customHeight="1" x14ac:dyDescent="0.35">
      <c r="A1534">
        <f>'TI102'!A1531</f>
        <v>4</v>
      </c>
      <c r="B1534" s="26">
        <f>'TI102'!B1531</f>
        <v>46273.708333333343</v>
      </c>
      <c r="C1534">
        <f>'TI102'!C1531</f>
        <v>11709477</v>
      </c>
      <c r="D1534">
        <f>'TI102'!J1531</f>
        <v>1</v>
      </c>
      <c r="E1534">
        <f>'TI102'!Q1531</f>
        <v>1</v>
      </c>
      <c r="F1534" t="str">
        <f t="shared" si="138"/>
        <v>60408</v>
      </c>
      <c r="G1534">
        <f t="shared" si="139"/>
        <v>237</v>
      </c>
      <c r="H1534" t="str">
        <f t="shared" si="140"/>
        <v>SH0908-1042</v>
      </c>
      <c r="I1534" t="str">
        <f t="shared" si="141"/>
        <v>SH0908-1042</v>
      </c>
      <c r="J1534" s="34">
        <f t="shared" si="142"/>
        <v>72686</v>
      </c>
      <c r="K1534" t="str">
        <f t="shared" si="143"/>
        <v>SH0908-1042</v>
      </c>
    </row>
    <row r="1535" spans="1:11" ht="15" customHeight="1" x14ac:dyDescent="0.35">
      <c r="A1535">
        <f>'TI102'!A1532</f>
        <v>4</v>
      </c>
      <c r="B1535" s="26">
        <f>'TI102'!B1532</f>
        <v>46273.708333333343</v>
      </c>
      <c r="C1535">
        <f>'TI102'!C1532</f>
        <v>11709478</v>
      </c>
      <c r="D1535">
        <f>'TI102'!J1532</f>
        <v>1</v>
      </c>
      <c r="E1535">
        <f>'TI102'!Q1532</f>
        <v>1</v>
      </c>
      <c r="F1535" t="str">
        <f t="shared" si="138"/>
        <v>60408</v>
      </c>
      <c r="G1535">
        <f t="shared" si="139"/>
        <v>237</v>
      </c>
      <c r="H1535" t="str">
        <f t="shared" si="140"/>
        <v>SH0908-1042</v>
      </c>
      <c r="I1535" t="str">
        <f t="shared" si="141"/>
        <v>SH0908-1042</v>
      </c>
      <c r="J1535" s="34">
        <f t="shared" si="142"/>
        <v>72686</v>
      </c>
      <c r="K1535" t="str">
        <f t="shared" si="143"/>
        <v>SH0908-1042</v>
      </c>
    </row>
    <row r="1536" spans="1:11" ht="15" customHeight="1" x14ac:dyDescent="0.35">
      <c r="A1536">
        <f>'TI102'!A1533</f>
        <v>4</v>
      </c>
      <c r="B1536" s="26">
        <f>'TI102'!B1533</f>
        <v>46273.708333333343</v>
      </c>
      <c r="C1536">
        <f>'TI102'!C1533</f>
        <v>11709479</v>
      </c>
      <c r="D1536">
        <f>'TI102'!J1533</f>
        <v>1</v>
      </c>
      <c r="E1536">
        <f>'TI102'!Q1533</f>
        <v>1</v>
      </c>
      <c r="F1536" t="str">
        <f t="shared" si="138"/>
        <v>60409</v>
      </c>
      <c r="G1536">
        <f t="shared" si="139"/>
        <v>238</v>
      </c>
      <c r="H1536" t="str">
        <f t="shared" si="140"/>
        <v>SH0908-1042</v>
      </c>
      <c r="I1536" t="str">
        <f t="shared" si="141"/>
        <v>SH0908-1042</v>
      </c>
      <c r="J1536" s="34">
        <f t="shared" si="142"/>
        <v>72686</v>
      </c>
      <c r="K1536" t="str">
        <f t="shared" si="143"/>
        <v>SH0908-1042</v>
      </c>
    </row>
    <row r="1537" spans="1:11" ht="15" customHeight="1" x14ac:dyDescent="0.35">
      <c r="A1537">
        <f>'TI102'!A1534</f>
        <v>4</v>
      </c>
      <c r="B1537" s="26">
        <f>'TI102'!B1534</f>
        <v>46273.708333333343</v>
      </c>
      <c r="C1537">
        <f>'TI102'!C1534</f>
        <v>11709480</v>
      </c>
      <c r="D1537">
        <f>'TI102'!J1534</f>
        <v>1</v>
      </c>
      <c r="E1537">
        <f>'TI102'!Q1534</f>
        <v>1</v>
      </c>
      <c r="F1537" t="str">
        <f t="shared" si="138"/>
        <v>60409</v>
      </c>
      <c r="G1537">
        <f t="shared" si="139"/>
        <v>238</v>
      </c>
      <c r="H1537" t="str">
        <f t="shared" si="140"/>
        <v>SH0908-1042</v>
      </c>
      <c r="I1537" t="str">
        <f t="shared" si="141"/>
        <v>SH0908-1042</v>
      </c>
      <c r="J1537" s="34">
        <f t="shared" si="142"/>
        <v>72686</v>
      </c>
      <c r="K1537" t="str">
        <f t="shared" si="143"/>
        <v>SH0908-1042</v>
      </c>
    </row>
    <row r="1538" spans="1:11" ht="15" customHeight="1" x14ac:dyDescent="0.35">
      <c r="A1538">
        <f>'TI102'!A1535</f>
        <v>4</v>
      </c>
      <c r="B1538" s="26">
        <f>'TI102'!B1535</f>
        <v>46273.708333333343</v>
      </c>
      <c r="C1538">
        <f>'TI102'!C1535</f>
        <v>11709520</v>
      </c>
      <c r="D1538">
        <f>'TI102'!J1535</f>
        <v>1</v>
      </c>
      <c r="E1538">
        <f>'TI102'!Q1535</f>
        <v>3</v>
      </c>
      <c r="F1538" t="str">
        <f t="shared" si="138"/>
        <v>60413</v>
      </c>
      <c r="G1538">
        <f t="shared" si="139"/>
        <v>179</v>
      </c>
      <c r="H1538" t="str">
        <f t="shared" si="140"/>
        <v>SH0908-1036</v>
      </c>
      <c r="I1538" t="str">
        <f t="shared" si="141"/>
        <v>SH0908-1036</v>
      </c>
      <c r="J1538" s="34">
        <f t="shared" si="142"/>
        <v>72686</v>
      </c>
      <c r="K1538" t="str">
        <f t="shared" si="143"/>
        <v>SH0908-1036</v>
      </c>
    </row>
    <row r="1539" spans="1:11" ht="15" customHeight="1" x14ac:dyDescent="0.35">
      <c r="A1539">
        <f>'TI102'!A1536</f>
        <v>4</v>
      </c>
      <c r="B1539" s="26">
        <f>'TI102'!B1536</f>
        <v>46273.708333333343</v>
      </c>
      <c r="C1539">
        <f>'TI102'!C1536</f>
        <v>11709521</v>
      </c>
      <c r="D1539">
        <f>'TI102'!J1536</f>
        <v>1</v>
      </c>
      <c r="E1539">
        <f>'TI102'!Q1536</f>
        <v>2</v>
      </c>
      <c r="F1539" t="str">
        <f t="shared" si="138"/>
        <v>60413</v>
      </c>
      <c r="G1539">
        <f t="shared" si="139"/>
        <v>179</v>
      </c>
      <c r="H1539" t="str">
        <f t="shared" si="140"/>
        <v>SH0908-1036</v>
      </c>
      <c r="I1539" t="str">
        <f t="shared" si="141"/>
        <v>SH0908-1036</v>
      </c>
      <c r="J1539" s="34">
        <f t="shared" si="142"/>
        <v>72686</v>
      </c>
      <c r="K1539" t="str">
        <f t="shared" si="143"/>
        <v>SH0908-1036</v>
      </c>
    </row>
    <row r="1540" spans="1:11" ht="15" customHeight="1" x14ac:dyDescent="0.35">
      <c r="A1540">
        <f>'TI102'!A1537</f>
        <v>4</v>
      </c>
      <c r="B1540" s="26">
        <f>'TI102'!B1537</f>
        <v>46273.708333333343</v>
      </c>
      <c r="C1540">
        <f>'TI102'!C1537</f>
        <v>11709523</v>
      </c>
      <c r="D1540">
        <f>'TI102'!J1537</f>
        <v>1</v>
      </c>
      <c r="E1540">
        <f>'TI102'!Q1537</f>
        <v>1</v>
      </c>
      <c r="F1540" t="str">
        <f t="shared" si="138"/>
        <v>60414</v>
      </c>
      <c r="G1540">
        <f t="shared" si="139"/>
        <v>308</v>
      </c>
      <c r="H1540" t="str">
        <f t="shared" si="140"/>
        <v>SH0908-1063</v>
      </c>
      <c r="I1540" t="str">
        <f t="shared" si="141"/>
        <v>SH0908-1063</v>
      </c>
      <c r="J1540" s="34">
        <f t="shared" si="142"/>
        <v>72686</v>
      </c>
      <c r="K1540" t="str">
        <f t="shared" si="143"/>
        <v>SH0908-1063</v>
      </c>
    </row>
    <row r="1541" spans="1:11" ht="15" customHeight="1" x14ac:dyDescent="0.35">
      <c r="A1541">
        <f>'TI102'!A1538</f>
        <v>4</v>
      </c>
      <c r="B1541" s="26">
        <f>'TI102'!B1538</f>
        <v>46273.708333333343</v>
      </c>
      <c r="C1541">
        <f>'TI102'!C1538</f>
        <v>11709524</v>
      </c>
      <c r="D1541">
        <f>'TI102'!J1538</f>
        <v>4</v>
      </c>
      <c r="E1541">
        <f>'TI102'!Q1538</f>
        <v>2</v>
      </c>
      <c r="F1541" t="str">
        <f t="shared" si="138"/>
        <v>60421</v>
      </c>
      <c r="G1541">
        <f t="shared" si="139"/>
        <v>102</v>
      </c>
      <c r="H1541" t="str">
        <f t="shared" si="140"/>
        <v>SH0908-1026</v>
      </c>
      <c r="I1541" t="str">
        <f t="shared" si="141"/>
        <v>SH0908-1026</v>
      </c>
      <c r="J1541" s="34">
        <f t="shared" si="142"/>
        <v>72686</v>
      </c>
      <c r="K1541" t="str">
        <f t="shared" si="143"/>
        <v>SH0908-1026</v>
      </c>
    </row>
    <row r="1542" spans="1:11" ht="15" customHeight="1" x14ac:dyDescent="0.35">
      <c r="A1542">
        <f>'TI102'!A1539</f>
        <v>4</v>
      </c>
      <c r="B1542" s="26">
        <f>'TI102'!B1539</f>
        <v>46273.708333333343</v>
      </c>
      <c r="C1542">
        <f>'TI102'!C1539</f>
        <v>11709525</v>
      </c>
      <c r="D1542">
        <f>'TI102'!J1539</f>
        <v>4</v>
      </c>
      <c r="E1542">
        <f>'TI102'!Q1539</f>
        <v>2</v>
      </c>
      <c r="F1542" t="str">
        <f t="shared" ref="F1542:F1605" si="144">INDEX(OM_ORDER,MATCH(C1542,OM_TID,0))</f>
        <v>60421</v>
      </c>
      <c r="G1542">
        <f t="shared" ref="G1542:G1605" si="145">MATCH(F1542,OR_ID,0)</f>
        <v>102</v>
      </c>
      <c r="H1542" t="str">
        <f t="shared" ref="H1542:H1605" si="146">INDEX(OR_ORIG,G1542)</f>
        <v>SH0908-1026</v>
      </c>
      <c r="I1542" t="str">
        <f t="shared" ref="I1542:I1605" si="147">INDEX(OR_SHIP,G1542)</f>
        <v>SH0908-1026</v>
      </c>
      <c r="J1542" s="34">
        <f t="shared" ref="J1542:J1605" si="148">IF(INDEX(OR_MOVED,G1542)="",DATE(2099,1,1),INDEX(OR_MOVED,G1542))</f>
        <v>72686</v>
      </c>
      <c r="K1542" t="str">
        <f t="shared" ref="K1542:K1605" si="149">IF(B1542&gt;=J1542,I1542,H1542)</f>
        <v>SH0908-1026</v>
      </c>
    </row>
    <row r="1543" spans="1:11" ht="15" customHeight="1" x14ac:dyDescent="0.35">
      <c r="A1543">
        <f>'TI102'!A1540</f>
        <v>4</v>
      </c>
      <c r="B1543" s="26">
        <f>'TI102'!B1540</f>
        <v>46273.708333333343</v>
      </c>
      <c r="C1543">
        <f>'TI102'!C1540</f>
        <v>11709526</v>
      </c>
      <c r="D1543">
        <f>'TI102'!J1540</f>
        <v>4</v>
      </c>
      <c r="E1543">
        <f>'TI102'!Q1540</f>
        <v>2</v>
      </c>
      <c r="F1543" t="str">
        <f t="shared" si="144"/>
        <v>60421</v>
      </c>
      <c r="G1543">
        <f t="shared" si="145"/>
        <v>102</v>
      </c>
      <c r="H1543" t="str">
        <f t="shared" si="146"/>
        <v>SH0908-1026</v>
      </c>
      <c r="I1543" t="str">
        <f t="shared" si="147"/>
        <v>SH0908-1026</v>
      </c>
      <c r="J1543" s="34">
        <f t="shared" si="148"/>
        <v>72686</v>
      </c>
      <c r="K1543" t="str">
        <f t="shared" si="149"/>
        <v>SH0908-1026</v>
      </c>
    </row>
    <row r="1544" spans="1:11" ht="15" customHeight="1" x14ac:dyDescent="0.35">
      <c r="A1544">
        <f>'TI102'!A1541</f>
        <v>4</v>
      </c>
      <c r="B1544" s="26">
        <f>'TI102'!B1541</f>
        <v>46273.708333333343</v>
      </c>
      <c r="C1544">
        <f>'TI102'!C1541</f>
        <v>11709527</v>
      </c>
      <c r="D1544">
        <f>'TI102'!J1541</f>
        <v>3</v>
      </c>
      <c r="E1544">
        <f>'TI102'!Q1541</f>
        <v>1</v>
      </c>
      <c r="F1544" t="str">
        <f t="shared" si="144"/>
        <v>60423</v>
      </c>
      <c r="G1544">
        <f t="shared" si="145"/>
        <v>309</v>
      </c>
      <c r="H1544" t="str">
        <f t="shared" si="146"/>
        <v>SH0908-1063</v>
      </c>
      <c r="I1544" t="str">
        <f t="shared" si="147"/>
        <v>SH0908-1063</v>
      </c>
      <c r="J1544" s="34">
        <f t="shared" si="148"/>
        <v>72686</v>
      </c>
      <c r="K1544" t="str">
        <f t="shared" si="149"/>
        <v>SH0908-1063</v>
      </c>
    </row>
    <row r="1545" spans="1:11" ht="15" customHeight="1" x14ac:dyDescent="0.35">
      <c r="A1545">
        <f>'TI102'!A1542</f>
        <v>4</v>
      </c>
      <c r="B1545" s="26">
        <f>'TI102'!B1542</f>
        <v>46273.708333333343</v>
      </c>
      <c r="C1545">
        <f>'TI102'!C1542</f>
        <v>11709528</v>
      </c>
      <c r="D1545">
        <f>'TI102'!J1542</f>
        <v>3</v>
      </c>
      <c r="E1545">
        <f>'TI102'!Q1542</f>
        <v>3</v>
      </c>
      <c r="F1545" t="str">
        <f t="shared" si="144"/>
        <v>60423</v>
      </c>
      <c r="G1545">
        <f t="shared" si="145"/>
        <v>309</v>
      </c>
      <c r="H1545" t="str">
        <f t="shared" si="146"/>
        <v>SH0908-1063</v>
      </c>
      <c r="I1545" t="str">
        <f t="shared" si="147"/>
        <v>SH0908-1063</v>
      </c>
      <c r="J1545" s="34">
        <f t="shared" si="148"/>
        <v>72686</v>
      </c>
      <c r="K1545" t="str">
        <f t="shared" si="149"/>
        <v>SH0908-1063</v>
      </c>
    </row>
    <row r="1546" spans="1:11" ht="15" customHeight="1" x14ac:dyDescent="0.35">
      <c r="A1546">
        <f>'TI102'!A1543</f>
        <v>4</v>
      </c>
      <c r="B1546" s="26">
        <f>'TI102'!B1543</f>
        <v>46273.708333333343</v>
      </c>
      <c r="C1546">
        <f>'TI102'!C1543</f>
        <v>11709529</v>
      </c>
      <c r="D1546">
        <f>'TI102'!J1543</f>
        <v>3</v>
      </c>
      <c r="E1546">
        <f>'TI102'!Q1543</f>
        <v>1</v>
      </c>
      <c r="F1546" t="str">
        <f t="shared" si="144"/>
        <v>60423</v>
      </c>
      <c r="G1546">
        <f t="shared" si="145"/>
        <v>309</v>
      </c>
      <c r="H1546" t="str">
        <f t="shared" si="146"/>
        <v>SH0908-1063</v>
      </c>
      <c r="I1546" t="str">
        <f t="shared" si="147"/>
        <v>SH0908-1063</v>
      </c>
      <c r="J1546" s="34">
        <f t="shared" si="148"/>
        <v>72686</v>
      </c>
      <c r="K1546" t="str">
        <f t="shared" si="149"/>
        <v>SH0908-1063</v>
      </c>
    </row>
    <row r="1547" spans="1:11" ht="15" customHeight="1" x14ac:dyDescent="0.35">
      <c r="A1547">
        <f>'TI102'!A1544</f>
        <v>4</v>
      </c>
      <c r="B1547" s="26">
        <f>'TI102'!B1544</f>
        <v>46273.708333333343</v>
      </c>
      <c r="C1547">
        <f>'TI102'!C1544</f>
        <v>11709530</v>
      </c>
      <c r="D1547">
        <f>'TI102'!J1544</f>
        <v>4</v>
      </c>
      <c r="E1547">
        <f>'TI102'!Q1544</f>
        <v>1</v>
      </c>
      <c r="F1547" t="str">
        <f t="shared" si="144"/>
        <v>60422</v>
      </c>
      <c r="G1547">
        <f t="shared" si="145"/>
        <v>344</v>
      </c>
      <c r="H1547" t="str">
        <f t="shared" si="146"/>
        <v>SH0908-1080</v>
      </c>
      <c r="I1547" t="str">
        <f t="shared" si="147"/>
        <v>SH0908-1080</v>
      </c>
      <c r="J1547" s="34">
        <f t="shared" si="148"/>
        <v>72686</v>
      </c>
      <c r="K1547" t="str">
        <f t="shared" si="149"/>
        <v>SH0908-1080</v>
      </c>
    </row>
    <row r="1548" spans="1:11" ht="15" customHeight="1" x14ac:dyDescent="0.35">
      <c r="A1548">
        <f>'TI102'!A1545</f>
        <v>4</v>
      </c>
      <c r="B1548" s="26">
        <f>'TI102'!B1545</f>
        <v>46273.708333333343</v>
      </c>
      <c r="C1548">
        <f>'TI102'!C1545</f>
        <v>11709531</v>
      </c>
      <c r="D1548">
        <f>'TI102'!J1545</f>
        <v>4</v>
      </c>
      <c r="E1548">
        <f>'TI102'!Q1545</f>
        <v>1</v>
      </c>
      <c r="F1548" t="str">
        <f t="shared" si="144"/>
        <v>60422</v>
      </c>
      <c r="G1548">
        <f t="shared" si="145"/>
        <v>344</v>
      </c>
      <c r="H1548" t="str">
        <f t="shared" si="146"/>
        <v>SH0908-1080</v>
      </c>
      <c r="I1548" t="str">
        <f t="shared" si="147"/>
        <v>SH0908-1080</v>
      </c>
      <c r="J1548" s="34">
        <f t="shared" si="148"/>
        <v>72686</v>
      </c>
      <c r="K1548" t="str">
        <f t="shared" si="149"/>
        <v>SH0908-1080</v>
      </c>
    </row>
    <row r="1549" spans="1:11" ht="15" customHeight="1" x14ac:dyDescent="0.35">
      <c r="A1549">
        <f>'TI102'!A1546</f>
        <v>4</v>
      </c>
      <c r="B1549" s="26">
        <f>'TI102'!B1546</f>
        <v>46273.708333333343</v>
      </c>
      <c r="C1549">
        <f>'TI102'!C1546</f>
        <v>11709546</v>
      </c>
      <c r="D1549">
        <f>'TI102'!J1546</f>
        <v>3</v>
      </c>
      <c r="E1549">
        <f>'TI102'!Q1546</f>
        <v>2</v>
      </c>
      <c r="F1549" t="str">
        <f t="shared" si="144"/>
        <v>60430</v>
      </c>
      <c r="G1549">
        <f t="shared" si="145"/>
        <v>109</v>
      </c>
      <c r="H1549" t="str">
        <f t="shared" si="146"/>
        <v>SH0908-1027</v>
      </c>
      <c r="I1549" t="str">
        <f t="shared" si="147"/>
        <v>SH0908-1027</v>
      </c>
      <c r="J1549" s="34">
        <f t="shared" si="148"/>
        <v>72686</v>
      </c>
      <c r="K1549" t="str">
        <f t="shared" si="149"/>
        <v>SH0908-1027</v>
      </c>
    </row>
    <row r="1550" spans="1:11" ht="15" customHeight="1" x14ac:dyDescent="0.35">
      <c r="A1550">
        <f>'TI102'!A1547</f>
        <v>4</v>
      </c>
      <c r="B1550" s="26">
        <f>'TI102'!B1547</f>
        <v>46273.708333333343</v>
      </c>
      <c r="C1550">
        <f>'TI102'!C1547</f>
        <v>11709547</v>
      </c>
      <c r="D1550">
        <f>'TI102'!J1547</f>
        <v>1</v>
      </c>
      <c r="E1550">
        <f>'TI102'!Q1547</f>
        <v>3</v>
      </c>
      <c r="F1550" t="str">
        <f t="shared" si="144"/>
        <v>60424</v>
      </c>
      <c r="G1550">
        <f t="shared" si="145"/>
        <v>37</v>
      </c>
      <c r="H1550" t="str">
        <f t="shared" si="146"/>
        <v>SH0908-1011</v>
      </c>
      <c r="I1550" t="str">
        <f t="shared" si="147"/>
        <v>SH0908-1011</v>
      </c>
      <c r="J1550" s="34">
        <f t="shared" si="148"/>
        <v>72686</v>
      </c>
      <c r="K1550" t="str">
        <f t="shared" si="149"/>
        <v>SH0908-1011</v>
      </c>
    </row>
    <row r="1551" spans="1:11" ht="15" customHeight="1" x14ac:dyDescent="0.35">
      <c r="A1551">
        <f>'TI102'!A1548</f>
        <v>4</v>
      </c>
      <c r="B1551" s="26">
        <f>'TI102'!B1548</f>
        <v>46273.708333333343</v>
      </c>
      <c r="C1551">
        <f>'TI102'!C1548</f>
        <v>11709548</v>
      </c>
      <c r="D1551">
        <f>'TI102'!J1548</f>
        <v>1</v>
      </c>
      <c r="E1551">
        <f>'TI102'!Q1548</f>
        <v>1</v>
      </c>
      <c r="F1551" t="str">
        <f t="shared" si="144"/>
        <v>60424</v>
      </c>
      <c r="G1551">
        <f t="shared" si="145"/>
        <v>37</v>
      </c>
      <c r="H1551" t="str">
        <f t="shared" si="146"/>
        <v>SH0908-1011</v>
      </c>
      <c r="I1551" t="str">
        <f t="shared" si="147"/>
        <v>SH0908-1011</v>
      </c>
      <c r="J1551" s="34">
        <f t="shared" si="148"/>
        <v>72686</v>
      </c>
      <c r="K1551" t="str">
        <f t="shared" si="149"/>
        <v>SH0908-1011</v>
      </c>
    </row>
    <row r="1552" spans="1:11" ht="15" customHeight="1" x14ac:dyDescent="0.35">
      <c r="A1552">
        <f>'TI102'!A1549</f>
        <v>4</v>
      </c>
      <c r="B1552" s="26">
        <f>'TI102'!B1549</f>
        <v>46273.708333333343</v>
      </c>
      <c r="C1552">
        <f>'TI102'!C1549</f>
        <v>11709549</v>
      </c>
      <c r="D1552">
        <f>'TI102'!J1549</f>
        <v>1</v>
      </c>
      <c r="E1552">
        <f>'TI102'!Q1549</f>
        <v>6</v>
      </c>
      <c r="F1552" t="str">
        <f t="shared" si="144"/>
        <v>60429</v>
      </c>
      <c r="G1552">
        <f t="shared" si="145"/>
        <v>44</v>
      </c>
      <c r="H1552" t="str">
        <f t="shared" si="146"/>
        <v>SH0908-1012</v>
      </c>
      <c r="I1552" t="str">
        <f t="shared" si="147"/>
        <v>SH0908-1012</v>
      </c>
      <c r="J1552" s="34">
        <f t="shared" si="148"/>
        <v>72686</v>
      </c>
      <c r="K1552" t="str">
        <f t="shared" si="149"/>
        <v>SH0908-1012</v>
      </c>
    </row>
    <row r="1553" spans="1:11" ht="15" customHeight="1" x14ac:dyDescent="0.35">
      <c r="A1553">
        <f>'TI102'!A1550</f>
        <v>4</v>
      </c>
      <c r="B1553" s="26">
        <f>'TI102'!B1550</f>
        <v>46273.708333333343</v>
      </c>
      <c r="C1553">
        <f>'TI102'!C1550</f>
        <v>11709550</v>
      </c>
      <c r="D1553">
        <f>'TI102'!J1550</f>
        <v>1</v>
      </c>
      <c r="E1553">
        <f>'TI102'!Q1550</f>
        <v>3</v>
      </c>
      <c r="F1553" t="str">
        <f t="shared" si="144"/>
        <v>60429</v>
      </c>
      <c r="G1553">
        <f t="shared" si="145"/>
        <v>44</v>
      </c>
      <c r="H1553" t="str">
        <f t="shared" si="146"/>
        <v>SH0908-1012</v>
      </c>
      <c r="I1553" t="str">
        <f t="shared" si="147"/>
        <v>SH0908-1012</v>
      </c>
      <c r="J1553" s="34">
        <f t="shared" si="148"/>
        <v>72686</v>
      </c>
      <c r="K1553" t="str">
        <f t="shared" si="149"/>
        <v>SH0908-1012</v>
      </c>
    </row>
    <row r="1554" spans="1:11" ht="15" customHeight="1" x14ac:dyDescent="0.35">
      <c r="A1554">
        <f>'TI102'!A1551</f>
        <v>4</v>
      </c>
      <c r="B1554" s="26">
        <f>'TI102'!B1551</f>
        <v>46273.708333333343</v>
      </c>
      <c r="C1554">
        <f>'TI102'!C1551</f>
        <v>11709551</v>
      </c>
      <c r="D1554">
        <f>'TI102'!J1551</f>
        <v>1</v>
      </c>
      <c r="E1554">
        <f>'TI102'!Q1551</f>
        <v>3</v>
      </c>
      <c r="F1554" t="str">
        <f t="shared" si="144"/>
        <v>60429</v>
      </c>
      <c r="G1554">
        <f t="shared" si="145"/>
        <v>44</v>
      </c>
      <c r="H1554" t="str">
        <f t="shared" si="146"/>
        <v>SH0908-1012</v>
      </c>
      <c r="I1554" t="str">
        <f t="shared" si="147"/>
        <v>SH0908-1012</v>
      </c>
      <c r="J1554" s="34">
        <f t="shared" si="148"/>
        <v>72686</v>
      </c>
      <c r="K1554" t="str">
        <f t="shared" si="149"/>
        <v>SH0908-1012</v>
      </c>
    </row>
    <row r="1555" spans="1:11" ht="15" customHeight="1" x14ac:dyDescent="0.35">
      <c r="A1555">
        <f>'TI102'!A1552</f>
        <v>4</v>
      </c>
      <c r="B1555" s="26">
        <f>'TI102'!B1552</f>
        <v>46273.708333333343</v>
      </c>
      <c r="C1555">
        <f>'TI102'!C1552</f>
        <v>11709570</v>
      </c>
      <c r="D1555">
        <f>'TI102'!J1552</f>
        <v>1</v>
      </c>
      <c r="E1555">
        <f>'TI102'!Q1552</f>
        <v>1</v>
      </c>
      <c r="F1555" t="str">
        <f t="shared" si="144"/>
        <v>60438</v>
      </c>
      <c r="G1555">
        <f t="shared" si="145"/>
        <v>384</v>
      </c>
      <c r="H1555" t="str">
        <f t="shared" si="146"/>
        <v>SH0908-1888</v>
      </c>
      <c r="I1555" t="str">
        <f t="shared" si="147"/>
        <v>SH0908-1888</v>
      </c>
      <c r="J1555" s="34">
        <f t="shared" si="148"/>
        <v>72686</v>
      </c>
      <c r="K1555" t="str">
        <f t="shared" si="149"/>
        <v>SH0908-1888</v>
      </c>
    </row>
    <row r="1556" spans="1:11" ht="15" customHeight="1" x14ac:dyDescent="0.35">
      <c r="A1556">
        <f>'TI102'!A1553</f>
        <v>4</v>
      </c>
      <c r="B1556" s="26">
        <f>'TI102'!B1553</f>
        <v>46273.708333333343</v>
      </c>
      <c r="C1556">
        <f>'TI102'!C1553</f>
        <v>11709571</v>
      </c>
      <c r="D1556">
        <f>'TI102'!J1553</f>
        <v>1</v>
      </c>
      <c r="E1556">
        <f>'TI102'!Q1553</f>
        <v>3</v>
      </c>
      <c r="F1556" t="str">
        <f t="shared" si="144"/>
        <v>60438</v>
      </c>
      <c r="G1556">
        <f t="shared" si="145"/>
        <v>384</v>
      </c>
      <c r="H1556" t="str">
        <f t="shared" si="146"/>
        <v>SH0908-1888</v>
      </c>
      <c r="I1556" t="str">
        <f t="shared" si="147"/>
        <v>SH0908-1888</v>
      </c>
      <c r="J1556" s="34">
        <f t="shared" si="148"/>
        <v>72686</v>
      </c>
      <c r="K1556" t="str">
        <f t="shared" si="149"/>
        <v>SH0908-1888</v>
      </c>
    </row>
    <row r="1557" spans="1:11" ht="15" customHeight="1" x14ac:dyDescent="0.35">
      <c r="A1557">
        <f>'TI102'!A1554</f>
        <v>4</v>
      </c>
      <c r="B1557" s="26">
        <f>'TI102'!B1554</f>
        <v>46273.708333333343</v>
      </c>
      <c r="C1557">
        <f>'TI102'!C1554</f>
        <v>11709572</v>
      </c>
      <c r="D1557">
        <f>'TI102'!J1554</f>
        <v>1</v>
      </c>
      <c r="E1557">
        <f>'TI102'!Q1554</f>
        <v>3</v>
      </c>
      <c r="F1557" t="str">
        <f t="shared" si="144"/>
        <v>60438</v>
      </c>
      <c r="G1557">
        <f t="shared" si="145"/>
        <v>384</v>
      </c>
      <c r="H1557" t="str">
        <f t="shared" si="146"/>
        <v>SH0908-1888</v>
      </c>
      <c r="I1557" t="str">
        <f t="shared" si="147"/>
        <v>SH0908-1888</v>
      </c>
      <c r="J1557" s="34">
        <f t="shared" si="148"/>
        <v>72686</v>
      </c>
      <c r="K1557" t="str">
        <f t="shared" si="149"/>
        <v>SH0908-1888</v>
      </c>
    </row>
    <row r="1558" spans="1:11" ht="15" customHeight="1" x14ac:dyDescent="0.35">
      <c r="A1558">
        <f>'TI102'!A1555</f>
        <v>4</v>
      </c>
      <c r="B1558" s="26">
        <f>'TI102'!B1555</f>
        <v>46273.708333333343</v>
      </c>
      <c r="C1558">
        <f>'TI102'!C1555</f>
        <v>11709581</v>
      </c>
      <c r="D1558">
        <f>'TI102'!J1555</f>
        <v>5</v>
      </c>
      <c r="E1558">
        <f>'TI102'!Q1555</f>
        <v>1</v>
      </c>
      <c r="F1558" t="str">
        <f t="shared" si="144"/>
        <v>60033</v>
      </c>
      <c r="G1558">
        <f t="shared" si="145"/>
        <v>114</v>
      </c>
      <c r="H1558" t="str">
        <f t="shared" si="146"/>
        <v>SH0908-1028</v>
      </c>
      <c r="I1558" t="str">
        <f t="shared" si="147"/>
        <v>SH0908-1028</v>
      </c>
      <c r="J1558" s="34">
        <f t="shared" si="148"/>
        <v>72686</v>
      </c>
      <c r="K1558" t="str">
        <f t="shared" si="149"/>
        <v>SH0908-1028</v>
      </c>
    </row>
    <row r="1559" spans="1:11" ht="15" customHeight="1" x14ac:dyDescent="0.35">
      <c r="A1559">
        <f>'TI102'!A1556</f>
        <v>4</v>
      </c>
      <c r="B1559" s="26">
        <f>'TI102'!B1556</f>
        <v>46273.708333333343</v>
      </c>
      <c r="C1559">
        <f>'TI102'!C1556</f>
        <v>11709584</v>
      </c>
      <c r="D1559">
        <f>'TI102'!J1556</f>
        <v>3</v>
      </c>
      <c r="E1559">
        <f>'TI102'!Q1556</f>
        <v>1</v>
      </c>
      <c r="F1559" t="str">
        <f t="shared" si="144"/>
        <v>60411</v>
      </c>
      <c r="G1559">
        <f t="shared" si="145"/>
        <v>158</v>
      </c>
      <c r="H1559" t="str">
        <f t="shared" si="146"/>
        <v>SH0908-1034</v>
      </c>
      <c r="I1559" t="str">
        <f t="shared" si="147"/>
        <v>SH0908-1034</v>
      </c>
      <c r="J1559" s="34">
        <f t="shared" si="148"/>
        <v>72686</v>
      </c>
      <c r="K1559" t="str">
        <f t="shared" si="149"/>
        <v>SH0908-1034</v>
      </c>
    </row>
    <row r="1560" spans="1:11" ht="15" customHeight="1" x14ac:dyDescent="0.35">
      <c r="A1560">
        <f>'TI102'!A1557</f>
        <v>4</v>
      </c>
      <c r="B1560" s="26">
        <f>'TI102'!B1557</f>
        <v>46273.708333333343</v>
      </c>
      <c r="C1560">
        <f>'TI102'!C1557</f>
        <v>11709585</v>
      </c>
      <c r="D1560">
        <f>'TI102'!J1557</f>
        <v>4</v>
      </c>
      <c r="E1560">
        <f>'TI102'!Q1557</f>
        <v>1</v>
      </c>
      <c r="F1560" t="str">
        <f t="shared" si="144"/>
        <v>60441</v>
      </c>
      <c r="G1560">
        <f t="shared" si="145"/>
        <v>159</v>
      </c>
      <c r="H1560" t="str">
        <f t="shared" si="146"/>
        <v>SH0908-1034</v>
      </c>
      <c r="I1560" t="str">
        <f t="shared" si="147"/>
        <v>SH0908-1034</v>
      </c>
      <c r="J1560" s="34">
        <f t="shared" si="148"/>
        <v>72686</v>
      </c>
      <c r="K1560" t="str">
        <f t="shared" si="149"/>
        <v>SH0908-1034</v>
      </c>
    </row>
    <row r="1561" spans="1:11" ht="15" customHeight="1" x14ac:dyDescent="0.35">
      <c r="A1561">
        <f>'TI102'!A1558</f>
        <v>4</v>
      </c>
      <c r="B1561" s="26">
        <f>'TI102'!B1558</f>
        <v>46273.708333333343</v>
      </c>
      <c r="C1561">
        <f>'TI102'!C1558</f>
        <v>11709588</v>
      </c>
      <c r="D1561">
        <f>'TI102'!J1558</f>
        <v>5</v>
      </c>
      <c r="E1561">
        <f>'TI102'!Q1558</f>
        <v>1</v>
      </c>
      <c r="F1561" t="str">
        <f t="shared" si="144"/>
        <v>60432</v>
      </c>
      <c r="G1561">
        <f t="shared" si="145"/>
        <v>310</v>
      </c>
      <c r="H1561" t="str">
        <f t="shared" si="146"/>
        <v>SH0908-1063</v>
      </c>
      <c r="I1561" t="str">
        <f t="shared" si="147"/>
        <v>SH0908-1063</v>
      </c>
      <c r="J1561" s="34">
        <f t="shared" si="148"/>
        <v>72686</v>
      </c>
      <c r="K1561" t="str">
        <f t="shared" si="149"/>
        <v>SH0908-1063</v>
      </c>
    </row>
    <row r="1562" spans="1:11" ht="15" customHeight="1" x14ac:dyDescent="0.35">
      <c r="A1562">
        <f>'TI102'!A1559</f>
        <v>4</v>
      </c>
      <c r="B1562" s="26">
        <f>'TI102'!B1559</f>
        <v>46273.708333333343</v>
      </c>
      <c r="C1562">
        <f>'TI102'!C1559</f>
        <v>11709589</v>
      </c>
      <c r="D1562">
        <f>'TI102'!J1559</f>
        <v>1</v>
      </c>
      <c r="E1562">
        <f>'TI102'!Q1559</f>
        <v>1</v>
      </c>
      <c r="F1562" t="str">
        <f t="shared" si="144"/>
        <v>60441</v>
      </c>
      <c r="G1562">
        <f t="shared" si="145"/>
        <v>159</v>
      </c>
      <c r="H1562" t="str">
        <f t="shared" si="146"/>
        <v>SH0908-1034</v>
      </c>
      <c r="I1562" t="str">
        <f t="shared" si="147"/>
        <v>SH0908-1034</v>
      </c>
      <c r="J1562" s="34">
        <f t="shared" si="148"/>
        <v>72686</v>
      </c>
      <c r="K1562" t="str">
        <f t="shared" si="149"/>
        <v>SH0908-1034</v>
      </c>
    </row>
    <row r="1563" spans="1:11" ht="15" customHeight="1" x14ac:dyDescent="0.35">
      <c r="A1563">
        <f>'TI102'!A1560</f>
        <v>4</v>
      </c>
      <c r="B1563" s="26">
        <f>'TI102'!B1560</f>
        <v>46273.708333333343</v>
      </c>
      <c r="C1563">
        <f>'TI102'!C1560</f>
        <v>11709615</v>
      </c>
      <c r="D1563">
        <f>'TI102'!J1560</f>
        <v>1</v>
      </c>
      <c r="E1563">
        <f>'TI102'!Q1560</f>
        <v>3</v>
      </c>
      <c r="F1563" t="str">
        <f t="shared" si="144"/>
        <v>60446</v>
      </c>
      <c r="G1563">
        <f t="shared" si="145"/>
        <v>385</v>
      </c>
      <c r="H1563" t="str">
        <f t="shared" si="146"/>
        <v>SH0908-1888</v>
      </c>
      <c r="I1563" t="str">
        <f t="shared" si="147"/>
        <v>SH0908-1888</v>
      </c>
      <c r="J1563" s="34">
        <f t="shared" si="148"/>
        <v>72686</v>
      </c>
      <c r="K1563" t="str">
        <f t="shared" si="149"/>
        <v>SH0908-1888</v>
      </c>
    </row>
    <row r="1564" spans="1:11" ht="15" customHeight="1" x14ac:dyDescent="0.35">
      <c r="A1564">
        <f>'TI102'!A1561</f>
        <v>4</v>
      </c>
      <c r="B1564" s="26">
        <f>'TI102'!B1561</f>
        <v>46273.708333333343</v>
      </c>
      <c r="C1564">
        <f>'TI102'!C1561</f>
        <v>11709616</v>
      </c>
      <c r="D1564">
        <f>'TI102'!J1561</f>
        <v>1</v>
      </c>
      <c r="E1564">
        <f>'TI102'!Q1561</f>
        <v>1</v>
      </c>
      <c r="F1564" t="str">
        <f t="shared" si="144"/>
        <v>60446</v>
      </c>
      <c r="G1564">
        <f t="shared" si="145"/>
        <v>385</v>
      </c>
      <c r="H1564" t="str">
        <f t="shared" si="146"/>
        <v>SH0908-1888</v>
      </c>
      <c r="I1564" t="str">
        <f t="shared" si="147"/>
        <v>SH0908-1888</v>
      </c>
      <c r="J1564" s="34">
        <f t="shared" si="148"/>
        <v>72686</v>
      </c>
      <c r="K1564" t="str">
        <f t="shared" si="149"/>
        <v>SH0908-1888</v>
      </c>
    </row>
    <row r="1565" spans="1:11" ht="15" customHeight="1" x14ac:dyDescent="0.35">
      <c r="A1565">
        <f>'TI102'!A1562</f>
        <v>4</v>
      </c>
      <c r="B1565" s="26">
        <f>'TI102'!B1562</f>
        <v>46273.708333333343</v>
      </c>
      <c r="C1565">
        <f>'TI102'!C1562</f>
        <v>11709617</v>
      </c>
      <c r="D1565">
        <f>'TI102'!J1562</f>
        <v>1</v>
      </c>
      <c r="E1565">
        <f>'TI102'!Q1562</f>
        <v>1</v>
      </c>
      <c r="F1565" t="str">
        <f t="shared" si="144"/>
        <v>60446</v>
      </c>
      <c r="G1565">
        <f t="shared" si="145"/>
        <v>385</v>
      </c>
      <c r="H1565" t="str">
        <f t="shared" si="146"/>
        <v>SH0908-1888</v>
      </c>
      <c r="I1565" t="str">
        <f t="shared" si="147"/>
        <v>SH0908-1888</v>
      </c>
      <c r="J1565" s="34">
        <f t="shared" si="148"/>
        <v>72686</v>
      </c>
      <c r="K1565" t="str">
        <f t="shared" si="149"/>
        <v>SH0908-1888</v>
      </c>
    </row>
    <row r="1566" spans="1:11" ht="15" customHeight="1" x14ac:dyDescent="0.35">
      <c r="A1566">
        <f>'TI102'!A1563</f>
        <v>4</v>
      </c>
      <c r="B1566" s="26">
        <f>'TI102'!B1563</f>
        <v>46273.708333333343</v>
      </c>
      <c r="C1566">
        <f>'TI102'!C1563</f>
        <v>11709618</v>
      </c>
      <c r="D1566">
        <f>'TI102'!J1563</f>
        <v>1</v>
      </c>
      <c r="E1566">
        <f>'TI102'!Q1563</f>
        <v>1</v>
      </c>
      <c r="F1566" t="str">
        <f t="shared" si="144"/>
        <v>60446</v>
      </c>
      <c r="G1566">
        <f t="shared" si="145"/>
        <v>385</v>
      </c>
      <c r="H1566" t="str">
        <f t="shared" si="146"/>
        <v>SH0908-1888</v>
      </c>
      <c r="I1566" t="str">
        <f t="shared" si="147"/>
        <v>SH0908-1888</v>
      </c>
      <c r="J1566" s="34">
        <f t="shared" si="148"/>
        <v>72686</v>
      </c>
      <c r="K1566" t="str">
        <f t="shared" si="149"/>
        <v>SH0908-1888</v>
      </c>
    </row>
    <row r="1567" spans="1:11" ht="15" customHeight="1" x14ac:dyDescent="0.35">
      <c r="A1567">
        <f>'TI102'!A1564</f>
        <v>4</v>
      </c>
      <c r="B1567" s="26">
        <f>'TI102'!B1564</f>
        <v>46273.708333333343</v>
      </c>
      <c r="C1567">
        <f>'TI102'!C1564</f>
        <v>11709619</v>
      </c>
      <c r="D1567">
        <f>'TI102'!J1564</f>
        <v>1</v>
      </c>
      <c r="E1567">
        <f>'TI102'!Q1564</f>
        <v>1</v>
      </c>
      <c r="F1567" t="str">
        <f t="shared" si="144"/>
        <v>60446</v>
      </c>
      <c r="G1567">
        <f t="shared" si="145"/>
        <v>385</v>
      </c>
      <c r="H1567" t="str">
        <f t="shared" si="146"/>
        <v>SH0908-1888</v>
      </c>
      <c r="I1567" t="str">
        <f t="shared" si="147"/>
        <v>SH0908-1888</v>
      </c>
      <c r="J1567" s="34">
        <f t="shared" si="148"/>
        <v>72686</v>
      </c>
      <c r="K1567" t="str">
        <f t="shared" si="149"/>
        <v>SH0908-1888</v>
      </c>
    </row>
    <row r="1568" spans="1:11" ht="15" customHeight="1" x14ac:dyDescent="0.35">
      <c r="A1568">
        <f>'TI102'!A1565</f>
        <v>4</v>
      </c>
      <c r="B1568" s="26">
        <f>'TI102'!B1565</f>
        <v>46273.708333333343</v>
      </c>
      <c r="C1568">
        <f>'TI102'!C1565</f>
        <v>11709620</v>
      </c>
      <c r="D1568">
        <f>'TI102'!J1565</f>
        <v>1</v>
      </c>
      <c r="E1568">
        <f>'TI102'!Q1565</f>
        <v>2</v>
      </c>
      <c r="F1568" t="str">
        <f t="shared" si="144"/>
        <v>60449</v>
      </c>
      <c r="G1568">
        <f t="shared" si="145"/>
        <v>386</v>
      </c>
      <c r="H1568" t="str">
        <f t="shared" si="146"/>
        <v>SH0908-1888</v>
      </c>
      <c r="I1568" t="str">
        <f t="shared" si="147"/>
        <v>SH0908-1888</v>
      </c>
      <c r="J1568" s="34">
        <f t="shared" si="148"/>
        <v>72686</v>
      </c>
      <c r="K1568" t="str">
        <f t="shared" si="149"/>
        <v>SH0908-1888</v>
      </c>
    </row>
    <row r="1569" spans="1:11" ht="15" customHeight="1" x14ac:dyDescent="0.35">
      <c r="A1569">
        <f>'TI102'!A1566</f>
        <v>4</v>
      </c>
      <c r="B1569" s="26">
        <f>'TI102'!B1566</f>
        <v>46273.708333333343</v>
      </c>
      <c r="C1569">
        <f>'TI102'!C1566</f>
        <v>11709621</v>
      </c>
      <c r="D1569">
        <f>'TI102'!J1566</f>
        <v>2</v>
      </c>
      <c r="E1569">
        <f>'TI102'!Q1566</f>
        <v>6</v>
      </c>
      <c r="F1569" t="str">
        <f t="shared" si="144"/>
        <v>60436</v>
      </c>
      <c r="G1569">
        <f t="shared" si="145"/>
        <v>416</v>
      </c>
      <c r="H1569" t="str">
        <f t="shared" si="146"/>
        <v>SH0908-1981</v>
      </c>
      <c r="I1569" t="str">
        <f t="shared" si="147"/>
        <v>SH0908-1981</v>
      </c>
      <c r="J1569" s="34">
        <f t="shared" si="148"/>
        <v>72686</v>
      </c>
      <c r="K1569" t="str">
        <f t="shared" si="149"/>
        <v>SH0908-1981</v>
      </c>
    </row>
    <row r="1570" spans="1:11" ht="15" customHeight="1" x14ac:dyDescent="0.35">
      <c r="A1570">
        <f>'TI102'!A1567</f>
        <v>4</v>
      </c>
      <c r="B1570" s="26">
        <f>'TI102'!B1567</f>
        <v>46273.708333333343</v>
      </c>
      <c r="C1570">
        <f>'TI102'!C1567</f>
        <v>11709641</v>
      </c>
      <c r="D1570">
        <f>'TI102'!J1567</f>
        <v>2</v>
      </c>
      <c r="E1570">
        <f>'TI102'!Q1567</f>
        <v>1</v>
      </c>
      <c r="F1570" t="str">
        <f t="shared" si="144"/>
        <v>60462</v>
      </c>
      <c r="G1570">
        <f t="shared" si="145"/>
        <v>200</v>
      </c>
      <c r="H1570" t="str">
        <f t="shared" si="146"/>
        <v>SH0908-1039</v>
      </c>
      <c r="I1570" t="str">
        <f t="shared" si="147"/>
        <v>SH0908-1039</v>
      </c>
      <c r="J1570" s="34">
        <f t="shared" si="148"/>
        <v>72686</v>
      </c>
      <c r="K1570" t="str">
        <f t="shared" si="149"/>
        <v>SH0908-1039</v>
      </c>
    </row>
    <row r="1571" spans="1:11" ht="15" customHeight="1" x14ac:dyDescent="0.35">
      <c r="A1571">
        <f>'TI102'!A1568</f>
        <v>4</v>
      </c>
      <c r="B1571" s="26">
        <f>'TI102'!B1568</f>
        <v>46273.708333333343</v>
      </c>
      <c r="C1571">
        <f>'TI102'!C1568</f>
        <v>11709642</v>
      </c>
      <c r="D1571">
        <f>'TI102'!J1568</f>
        <v>1</v>
      </c>
      <c r="E1571">
        <f>'TI102'!Q1568</f>
        <v>2</v>
      </c>
      <c r="F1571" t="str">
        <f t="shared" si="144"/>
        <v>60450</v>
      </c>
      <c r="G1571">
        <f t="shared" si="145"/>
        <v>264</v>
      </c>
      <c r="H1571" t="str">
        <f t="shared" si="146"/>
        <v>SH0908-1048</v>
      </c>
      <c r="I1571" t="str">
        <f t="shared" si="147"/>
        <v>SH0908-1048</v>
      </c>
      <c r="J1571" s="34">
        <f t="shared" si="148"/>
        <v>72686</v>
      </c>
      <c r="K1571" t="str">
        <f t="shared" si="149"/>
        <v>SH0908-1048</v>
      </c>
    </row>
    <row r="1572" spans="1:11" ht="15" customHeight="1" x14ac:dyDescent="0.35">
      <c r="A1572">
        <f>'TI102'!A1569</f>
        <v>5</v>
      </c>
      <c r="B1572" s="26">
        <f>'TI102'!B1569</f>
        <v>46273.71875</v>
      </c>
      <c r="C1572">
        <f>'TI102'!C1569</f>
        <v>11707015</v>
      </c>
      <c r="D1572">
        <f>'TI102'!J1569</f>
        <v>2</v>
      </c>
      <c r="E1572">
        <f>'TI102'!Q1569</f>
        <v>5</v>
      </c>
      <c r="F1572" t="str">
        <f t="shared" si="144"/>
        <v>59486</v>
      </c>
      <c r="G1572">
        <f t="shared" si="145"/>
        <v>406</v>
      </c>
      <c r="H1572" t="str">
        <f t="shared" si="146"/>
        <v>SH0908-1981</v>
      </c>
      <c r="I1572" t="str">
        <f t="shared" si="147"/>
        <v>SH0908-1981</v>
      </c>
      <c r="J1572" s="34">
        <f t="shared" si="148"/>
        <v>72686</v>
      </c>
      <c r="K1572" t="str">
        <f t="shared" si="149"/>
        <v>SH0908-1981</v>
      </c>
    </row>
    <row r="1573" spans="1:11" ht="15" customHeight="1" x14ac:dyDescent="0.35">
      <c r="A1573">
        <f>'TI102'!A1570</f>
        <v>5</v>
      </c>
      <c r="B1573" s="26">
        <f>'TI102'!B1570</f>
        <v>46273.71875</v>
      </c>
      <c r="C1573">
        <f>'TI102'!C1570</f>
        <v>11707016</v>
      </c>
      <c r="D1573">
        <f>'TI102'!J1570</f>
        <v>2</v>
      </c>
      <c r="E1573">
        <f>'TI102'!Q1570</f>
        <v>5</v>
      </c>
      <c r="F1573" t="str">
        <f t="shared" si="144"/>
        <v>59486</v>
      </c>
      <c r="G1573">
        <f t="shared" si="145"/>
        <v>406</v>
      </c>
      <c r="H1573" t="str">
        <f t="shared" si="146"/>
        <v>SH0908-1981</v>
      </c>
      <c r="I1573" t="str">
        <f t="shared" si="147"/>
        <v>SH0908-1981</v>
      </c>
      <c r="J1573" s="34">
        <f t="shared" si="148"/>
        <v>72686</v>
      </c>
      <c r="K1573" t="str">
        <f t="shared" si="149"/>
        <v>SH0908-1981</v>
      </c>
    </row>
    <row r="1574" spans="1:11" ht="15" customHeight="1" x14ac:dyDescent="0.35">
      <c r="A1574">
        <f>'TI102'!A1571</f>
        <v>5</v>
      </c>
      <c r="B1574" s="26">
        <f>'TI102'!B1571</f>
        <v>46273.71875</v>
      </c>
      <c r="C1574">
        <f>'TI102'!C1571</f>
        <v>11707017</v>
      </c>
      <c r="D1574">
        <f>'TI102'!J1571</f>
        <v>2</v>
      </c>
      <c r="E1574">
        <f>'TI102'!Q1571</f>
        <v>11</v>
      </c>
      <c r="F1574" t="str">
        <f t="shared" si="144"/>
        <v>59547</v>
      </c>
      <c r="G1574">
        <f t="shared" si="145"/>
        <v>407</v>
      </c>
      <c r="H1574" t="str">
        <f t="shared" si="146"/>
        <v>SH0908-1981</v>
      </c>
      <c r="I1574" t="str">
        <f t="shared" si="147"/>
        <v>SH0908-1981</v>
      </c>
      <c r="J1574" s="34">
        <f t="shared" si="148"/>
        <v>72686</v>
      </c>
      <c r="K1574" t="str">
        <f t="shared" si="149"/>
        <v>SH0908-1981</v>
      </c>
    </row>
    <row r="1575" spans="1:11" ht="15" customHeight="1" x14ac:dyDescent="0.35">
      <c r="A1575">
        <f>'TI102'!A1572</f>
        <v>5</v>
      </c>
      <c r="B1575" s="26">
        <f>'TI102'!B1572</f>
        <v>46273.71875</v>
      </c>
      <c r="C1575">
        <f>'TI102'!C1572</f>
        <v>11707018</v>
      </c>
      <c r="D1575">
        <f>'TI102'!J1572</f>
        <v>2</v>
      </c>
      <c r="E1575">
        <f>'TI102'!Q1572</f>
        <v>11</v>
      </c>
      <c r="F1575" t="str">
        <f t="shared" si="144"/>
        <v>59547</v>
      </c>
      <c r="G1575">
        <f t="shared" si="145"/>
        <v>407</v>
      </c>
      <c r="H1575" t="str">
        <f t="shared" si="146"/>
        <v>SH0908-1981</v>
      </c>
      <c r="I1575" t="str">
        <f t="shared" si="147"/>
        <v>SH0908-1981</v>
      </c>
      <c r="J1575" s="34">
        <f t="shared" si="148"/>
        <v>72686</v>
      </c>
      <c r="K1575" t="str">
        <f t="shared" si="149"/>
        <v>SH0908-1981</v>
      </c>
    </row>
    <row r="1576" spans="1:11" ht="15" customHeight="1" x14ac:dyDescent="0.35">
      <c r="A1576">
        <f>'TI102'!A1573</f>
        <v>5</v>
      </c>
      <c r="B1576" s="26">
        <f>'TI102'!B1573</f>
        <v>46273.71875</v>
      </c>
      <c r="C1576">
        <f>'TI102'!C1573</f>
        <v>11707019</v>
      </c>
      <c r="D1576">
        <f>'TI102'!J1573</f>
        <v>2</v>
      </c>
      <c r="E1576">
        <f>'TI102'!Q1573</f>
        <v>2</v>
      </c>
      <c r="F1576" t="str">
        <f t="shared" si="144"/>
        <v>59604</v>
      </c>
      <c r="G1576">
        <f t="shared" si="145"/>
        <v>408</v>
      </c>
      <c r="H1576" t="str">
        <f t="shared" si="146"/>
        <v>SH0908-1981</v>
      </c>
      <c r="I1576" t="str">
        <f t="shared" si="147"/>
        <v>SH0908-1981</v>
      </c>
      <c r="J1576" s="34">
        <f t="shared" si="148"/>
        <v>72686</v>
      </c>
      <c r="K1576" t="str">
        <f t="shared" si="149"/>
        <v>SH0908-1981</v>
      </c>
    </row>
    <row r="1577" spans="1:11" ht="15" customHeight="1" x14ac:dyDescent="0.35">
      <c r="A1577">
        <f>'TI102'!A1574</f>
        <v>5</v>
      </c>
      <c r="B1577" s="26">
        <f>'TI102'!B1574</f>
        <v>46273.71875</v>
      </c>
      <c r="C1577">
        <f>'TI102'!C1574</f>
        <v>11707020</v>
      </c>
      <c r="D1577">
        <f>'TI102'!J1574</f>
        <v>2</v>
      </c>
      <c r="E1577">
        <f>'TI102'!Q1574</f>
        <v>2</v>
      </c>
      <c r="F1577" t="str">
        <f t="shared" si="144"/>
        <v>59604</v>
      </c>
      <c r="G1577">
        <f t="shared" si="145"/>
        <v>408</v>
      </c>
      <c r="H1577" t="str">
        <f t="shared" si="146"/>
        <v>SH0908-1981</v>
      </c>
      <c r="I1577" t="str">
        <f t="shared" si="147"/>
        <v>SH0908-1981</v>
      </c>
      <c r="J1577" s="34">
        <f t="shared" si="148"/>
        <v>72686</v>
      </c>
      <c r="K1577" t="str">
        <f t="shared" si="149"/>
        <v>SH0908-1981</v>
      </c>
    </row>
    <row r="1578" spans="1:11" ht="15" customHeight="1" x14ac:dyDescent="0.35">
      <c r="A1578">
        <f>'TI102'!A1575</f>
        <v>5</v>
      </c>
      <c r="B1578" s="26">
        <f>'TI102'!B1575</f>
        <v>46273.71875</v>
      </c>
      <c r="C1578">
        <f>'TI102'!C1575</f>
        <v>11707021</v>
      </c>
      <c r="D1578">
        <f>'TI102'!J1575</f>
        <v>2</v>
      </c>
      <c r="E1578">
        <f>'TI102'!Q1575</f>
        <v>1</v>
      </c>
      <c r="F1578" t="str">
        <f t="shared" si="144"/>
        <v>59604</v>
      </c>
      <c r="G1578">
        <f t="shared" si="145"/>
        <v>408</v>
      </c>
      <c r="H1578" t="str">
        <f t="shared" si="146"/>
        <v>SH0908-1981</v>
      </c>
      <c r="I1578" t="str">
        <f t="shared" si="147"/>
        <v>SH0908-1981</v>
      </c>
      <c r="J1578" s="34">
        <f t="shared" si="148"/>
        <v>72686</v>
      </c>
      <c r="K1578" t="str">
        <f t="shared" si="149"/>
        <v>SH0908-1981</v>
      </c>
    </row>
    <row r="1579" spans="1:11" ht="15" customHeight="1" x14ac:dyDescent="0.35">
      <c r="A1579">
        <f>'TI102'!A1576</f>
        <v>5</v>
      </c>
      <c r="B1579" s="26">
        <f>'TI102'!B1576</f>
        <v>46273.71875</v>
      </c>
      <c r="C1579">
        <f>'TI102'!C1576</f>
        <v>11707022</v>
      </c>
      <c r="D1579">
        <f>'TI102'!J1576</f>
        <v>2</v>
      </c>
      <c r="E1579">
        <f>'TI102'!Q1576</f>
        <v>6</v>
      </c>
      <c r="F1579" t="str">
        <f t="shared" si="144"/>
        <v>59711</v>
      </c>
      <c r="G1579">
        <f t="shared" si="145"/>
        <v>409</v>
      </c>
      <c r="H1579" t="str">
        <f t="shared" si="146"/>
        <v>SH0908-1981</v>
      </c>
      <c r="I1579" t="str">
        <f t="shared" si="147"/>
        <v>SH0908-1981</v>
      </c>
      <c r="J1579" s="34">
        <f t="shared" si="148"/>
        <v>72686</v>
      </c>
      <c r="K1579" t="str">
        <f t="shared" si="149"/>
        <v>SH0908-1981</v>
      </c>
    </row>
    <row r="1580" spans="1:11" ht="15" customHeight="1" x14ac:dyDescent="0.35">
      <c r="A1580">
        <f>'TI102'!A1577</f>
        <v>5</v>
      </c>
      <c r="B1580" s="26">
        <f>'TI102'!B1577</f>
        <v>46273.71875</v>
      </c>
      <c r="C1580">
        <f>'TI102'!C1577</f>
        <v>11707023</v>
      </c>
      <c r="D1580">
        <f>'TI102'!J1577</f>
        <v>2</v>
      </c>
      <c r="E1580">
        <f>'TI102'!Q1577</f>
        <v>6</v>
      </c>
      <c r="F1580" t="str">
        <f t="shared" si="144"/>
        <v>59711</v>
      </c>
      <c r="G1580">
        <f t="shared" si="145"/>
        <v>409</v>
      </c>
      <c r="H1580" t="str">
        <f t="shared" si="146"/>
        <v>SH0908-1981</v>
      </c>
      <c r="I1580" t="str">
        <f t="shared" si="147"/>
        <v>SH0908-1981</v>
      </c>
      <c r="J1580" s="34">
        <f t="shared" si="148"/>
        <v>72686</v>
      </c>
      <c r="K1580" t="str">
        <f t="shared" si="149"/>
        <v>SH0908-1981</v>
      </c>
    </row>
    <row r="1581" spans="1:11" ht="15" customHeight="1" x14ac:dyDescent="0.35">
      <c r="A1581">
        <f>'TI102'!A1578</f>
        <v>5</v>
      </c>
      <c r="B1581" s="26">
        <f>'TI102'!B1578</f>
        <v>46273.71875</v>
      </c>
      <c r="C1581">
        <f>'TI102'!C1578</f>
        <v>11707024</v>
      </c>
      <c r="D1581">
        <f>'TI102'!J1578</f>
        <v>2</v>
      </c>
      <c r="E1581">
        <f>'TI102'!Q1578</f>
        <v>6</v>
      </c>
      <c r="F1581" t="str">
        <f t="shared" si="144"/>
        <v>59711</v>
      </c>
      <c r="G1581">
        <f t="shared" si="145"/>
        <v>409</v>
      </c>
      <c r="H1581" t="str">
        <f t="shared" si="146"/>
        <v>SH0908-1981</v>
      </c>
      <c r="I1581" t="str">
        <f t="shared" si="147"/>
        <v>SH0908-1981</v>
      </c>
      <c r="J1581" s="34">
        <f t="shared" si="148"/>
        <v>72686</v>
      </c>
      <c r="K1581" t="str">
        <f t="shared" si="149"/>
        <v>SH0908-1981</v>
      </c>
    </row>
    <row r="1582" spans="1:11" ht="15" customHeight="1" x14ac:dyDescent="0.35">
      <c r="A1582">
        <f>'TI102'!A1579</f>
        <v>5</v>
      </c>
      <c r="B1582" s="26">
        <f>'TI102'!B1579</f>
        <v>46273.71875</v>
      </c>
      <c r="C1582">
        <f>'TI102'!C1579</f>
        <v>11707025</v>
      </c>
      <c r="D1582">
        <f>'TI102'!J1579</f>
        <v>2</v>
      </c>
      <c r="E1582">
        <f>'TI102'!Q1579</f>
        <v>6</v>
      </c>
      <c r="F1582" t="str">
        <f t="shared" si="144"/>
        <v>59711</v>
      </c>
      <c r="G1582">
        <f t="shared" si="145"/>
        <v>409</v>
      </c>
      <c r="H1582" t="str">
        <f t="shared" si="146"/>
        <v>SH0908-1981</v>
      </c>
      <c r="I1582" t="str">
        <f t="shared" si="147"/>
        <v>SH0908-1981</v>
      </c>
      <c r="J1582" s="34">
        <f t="shared" si="148"/>
        <v>72686</v>
      </c>
      <c r="K1582" t="str">
        <f t="shared" si="149"/>
        <v>SH0908-1981</v>
      </c>
    </row>
    <row r="1583" spans="1:11" ht="15" customHeight="1" x14ac:dyDescent="0.35">
      <c r="A1583">
        <f>'TI102'!A1580</f>
        <v>5</v>
      </c>
      <c r="B1583" s="26">
        <f>'TI102'!B1580</f>
        <v>46273.71875</v>
      </c>
      <c r="C1583">
        <f>'TI102'!C1580</f>
        <v>11707026</v>
      </c>
      <c r="D1583">
        <f>'TI102'!J1580</f>
        <v>2</v>
      </c>
      <c r="E1583">
        <f>'TI102'!Q1580</f>
        <v>6</v>
      </c>
      <c r="F1583" t="str">
        <f t="shared" si="144"/>
        <v>59711</v>
      </c>
      <c r="G1583">
        <f t="shared" si="145"/>
        <v>409</v>
      </c>
      <c r="H1583" t="str">
        <f t="shared" si="146"/>
        <v>SH0908-1981</v>
      </c>
      <c r="I1583" t="str">
        <f t="shared" si="147"/>
        <v>SH0908-1981</v>
      </c>
      <c r="J1583" s="34">
        <f t="shared" si="148"/>
        <v>72686</v>
      </c>
      <c r="K1583" t="str">
        <f t="shared" si="149"/>
        <v>SH0908-1981</v>
      </c>
    </row>
    <row r="1584" spans="1:11" ht="15" customHeight="1" x14ac:dyDescent="0.35">
      <c r="A1584">
        <f>'TI102'!A1581</f>
        <v>5</v>
      </c>
      <c r="B1584" s="26">
        <f>'TI102'!B1581</f>
        <v>46273.71875</v>
      </c>
      <c r="C1584">
        <f>'TI102'!C1581</f>
        <v>11707027</v>
      </c>
      <c r="D1584">
        <f>'TI102'!J1581</f>
        <v>2</v>
      </c>
      <c r="E1584">
        <f>'TI102'!Q1581</f>
        <v>6</v>
      </c>
      <c r="F1584" t="str">
        <f t="shared" si="144"/>
        <v>59711</v>
      </c>
      <c r="G1584">
        <f t="shared" si="145"/>
        <v>409</v>
      </c>
      <c r="H1584" t="str">
        <f t="shared" si="146"/>
        <v>SH0908-1981</v>
      </c>
      <c r="I1584" t="str">
        <f t="shared" si="147"/>
        <v>SH0908-1981</v>
      </c>
      <c r="J1584" s="34">
        <f t="shared" si="148"/>
        <v>72686</v>
      </c>
      <c r="K1584" t="str">
        <f t="shared" si="149"/>
        <v>SH0908-1981</v>
      </c>
    </row>
    <row r="1585" spans="1:11" ht="15" customHeight="1" x14ac:dyDescent="0.35">
      <c r="A1585">
        <f>'TI102'!A1582</f>
        <v>5</v>
      </c>
      <c r="B1585" s="26">
        <f>'TI102'!B1582</f>
        <v>46273.71875</v>
      </c>
      <c r="C1585">
        <f>'TI102'!C1582</f>
        <v>11707028</v>
      </c>
      <c r="D1585">
        <f>'TI102'!J1582</f>
        <v>2</v>
      </c>
      <c r="E1585">
        <f>'TI102'!Q1582</f>
        <v>4</v>
      </c>
      <c r="F1585" t="str">
        <f t="shared" si="144"/>
        <v>59711</v>
      </c>
      <c r="G1585">
        <f t="shared" si="145"/>
        <v>409</v>
      </c>
      <c r="H1585" t="str">
        <f t="shared" si="146"/>
        <v>SH0908-1981</v>
      </c>
      <c r="I1585" t="str">
        <f t="shared" si="147"/>
        <v>SH0908-1981</v>
      </c>
      <c r="J1585" s="34">
        <f t="shared" si="148"/>
        <v>72686</v>
      </c>
      <c r="K1585" t="str">
        <f t="shared" si="149"/>
        <v>SH0908-1981</v>
      </c>
    </row>
    <row r="1586" spans="1:11" ht="15" customHeight="1" x14ac:dyDescent="0.35">
      <c r="A1586">
        <f>'TI102'!A1583</f>
        <v>5</v>
      </c>
      <c r="B1586" s="26">
        <f>'TI102'!B1583</f>
        <v>46273.71875</v>
      </c>
      <c r="C1586">
        <f>'TI102'!C1583</f>
        <v>11707029</v>
      </c>
      <c r="D1586">
        <f>'TI102'!J1583</f>
        <v>2</v>
      </c>
      <c r="E1586">
        <f>'TI102'!Q1583</f>
        <v>5</v>
      </c>
      <c r="F1586" t="str">
        <f t="shared" si="144"/>
        <v>59779</v>
      </c>
      <c r="G1586">
        <f t="shared" si="145"/>
        <v>410</v>
      </c>
      <c r="H1586" t="str">
        <f t="shared" si="146"/>
        <v>SH0908-1981</v>
      </c>
      <c r="I1586" t="str">
        <f t="shared" si="147"/>
        <v>SH0908-1981</v>
      </c>
      <c r="J1586" s="34">
        <f t="shared" si="148"/>
        <v>72686</v>
      </c>
      <c r="K1586" t="str">
        <f t="shared" si="149"/>
        <v>SH0908-1981</v>
      </c>
    </row>
    <row r="1587" spans="1:11" ht="15" customHeight="1" x14ac:dyDescent="0.35">
      <c r="A1587">
        <f>'TI102'!A1584</f>
        <v>5</v>
      </c>
      <c r="B1587" s="26">
        <f>'TI102'!B1584</f>
        <v>46273.71875</v>
      </c>
      <c r="C1587">
        <f>'TI102'!C1584</f>
        <v>11707030</v>
      </c>
      <c r="D1587">
        <f>'TI102'!J1584</f>
        <v>2</v>
      </c>
      <c r="E1587">
        <f>'TI102'!Q1584</f>
        <v>2</v>
      </c>
      <c r="F1587" t="str">
        <f t="shared" si="144"/>
        <v>59779</v>
      </c>
      <c r="G1587">
        <f t="shared" si="145"/>
        <v>410</v>
      </c>
      <c r="H1587" t="str">
        <f t="shared" si="146"/>
        <v>SH0908-1981</v>
      </c>
      <c r="I1587" t="str">
        <f t="shared" si="147"/>
        <v>SH0908-1981</v>
      </c>
      <c r="J1587" s="34">
        <f t="shared" si="148"/>
        <v>72686</v>
      </c>
      <c r="K1587" t="str">
        <f t="shared" si="149"/>
        <v>SH0908-1981</v>
      </c>
    </row>
    <row r="1588" spans="1:11" ht="15" customHeight="1" x14ac:dyDescent="0.35">
      <c r="A1588">
        <f>'TI102'!A1585</f>
        <v>5</v>
      </c>
      <c r="B1588" s="26">
        <f>'TI102'!B1585</f>
        <v>46273.71875</v>
      </c>
      <c r="C1588">
        <f>'TI102'!C1585</f>
        <v>11707031</v>
      </c>
      <c r="D1588">
        <f>'TI102'!J1585</f>
        <v>2</v>
      </c>
      <c r="E1588">
        <f>'TI102'!Q1585</f>
        <v>2</v>
      </c>
      <c r="F1588" t="str">
        <f t="shared" si="144"/>
        <v>59779</v>
      </c>
      <c r="G1588">
        <f t="shared" si="145"/>
        <v>410</v>
      </c>
      <c r="H1588" t="str">
        <f t="shared" si="146"/>
        <v>SH0908-1981</v>
      </c>
      <c r="I1588" t="str">
        <f t="shared" si="147"/>
        <v>SH0908-1981</v>
      </c>
      <c r="J1588" s="34">
        <f t="shared" si="148"/>
        <v>72686</v>
      </c>
      <c r="K1588" t="str">
        <f t="shared" si="149"/>
        <v>SH0908-1981</v>
      </c>
    </row>
    <row r="1589" spans="1:11" ht="15" customHeight="1" x14ac:dyDescent="0.35">
      <c r="A1589">
        <f>'TI102'!A1586</f>
        <v>5</v>
      </c>
      <c r="B1589" s="26">
        <f>'TI102'!B1586</f>
        <v>46273.71875</v>
      </c>
      <c r="C1589">
        <f>'TI102'!C1586</f>
        <v>11707032</v>
      </c>
      <c r="D1589">
        <f>'TI102'!J1586</f>
        <v>2</v>
      </c>
      <c r="E1589">
        <f>'TI102'!Q1586</f>
        <v>2</v>
      </c>
      <c r="F1589" t="str">
        <f t="shared" si="144"/>
        <v>59779</v>
      </c>
      <c r="G1589">
        <f t="shared" si="145"/>
        <v>410</v>
      </c>
      <c r="H1589" t="str">
        <f t="shared" si="146"/>
        <v>SH0908-1981</v>
      </c>
      <c r="I1589" t="str">
        <f t="shared" si="147"/>
        <v>SH0908-1981</v>
      </c>
      <c r="J1589" s="34">
        <f t="shared" si="148"/>
        <v>72686</v>
      </c>
      <c r="K1589" t="str">
        <f t="shared" si="149"/>
        <v>SH0908-1981</v>
      </c>
    </row>
    <row r="1590" spans="1:11" ht="15" customHeight="1" x14ac:dyDescent="0.35">
      <c r="A1590">
        <f>'TI102'!A1587</f>
        <v>5</v>
      </c>
      <c r="B1590" s="26">
        <f>'TI102'!B1587</f>
        <v>46273.71875</v>
      </c>
      <c r="C1590">
        <f>'TI102'!C1587</f>
        <v>11707033</v>
      </c>
      <c r="D1590">
        <f>'TI102'!J1587</f>
        <v>2</v>
      </c>
      <c r="E1590">
        <f>'TI102'!Q1587</f>
        <v>1</v>
      </c>
      <c r="F1590" t="str">
        <f t="shared" si="144"/>
        <v>60002</v>
      </c>
      <c r="G1590">
        <f t="shared" si="145"/>
        <v>411</v>
      </c>
      <c r="H1590" t="str">
        <f t="shared" si="146"/>
        <v>SH0908-1981</v>
      </c>
      <c r="I1590" t="str">
        <f t="shared" si="147"/>
        <v>SH0908-1981</v>
      </c>
      <c r="J1590" s="34">
        <f t="shared" si="148"/>
        <v>72686</v>
      </c>
      <c r="K1590" t="str">
        <f t="shared" si="149"/>
        <v>SH0908-1981</v>
      </c>
    </row>
    <row r="1591" spans="1:11" ht="15" customHeight="1" x14ac:dyDescent="0.35">
      <c r="A1591">
        <f>'TI102'!A1588</f>
        <v>5</v>
      </c>
      <c r="B1591" s="26">
        <f>'TI102'!B1588</f>
        <v>46273.71875</v>
      </c>
      <c r="C1591">
        <f>'TI102'!C1588</f>
        <v>11707034</v>
      </c>
      <c r="D1591">
        <f>'TI102'!J1588</f>
        <v>2</v>
      </c>
      <c r="E1591">
        <f>'TI102'!Q1588</f>
        <v>5</v>
      </c>
      <c r="F1591" t="str">
        <f t="shared" si="144"/>
        <v>60002</v>
      </c>
      <c r="G1591">
        <f t="shared" si="145"/>
        <v>411</v>
      </c>
      <c r="H1591" t="str">
        <f t="shared" si="146"/>
        <v>SH0908-1981</v>
      </c>
      <c r="I1591" t="str">
        <f t="shared" si="147"/>
        <v>SH0908-1981</v>
      </c>
      <c r="J1591" s="34">
        <f t="shared" si="148"/>
        <v>72686</v>
      </c>
      <c r="K1591" t="str">
        <f t="shared" si="149"/>
        <v>SH0908-1981</v>
      </c>
    </row>
    <row r="1592" spans="1:11" ht="15" customHeight="1" x14ac:dyDescent="0.35">
      <c r="A1592">
        <f>'TI102'!A1589</f>
        <v>5</v>
      </c>
      <c r="B1592" s="26">
        <f>'TI102'!B1589</f>
        <v>46273.71875</v>
      </c>
      <c r="C1592">
        <f>'TI102'!C1589</f>
        <v>11707063</v>
      </c>
      <c r="D1592">
        <f>'TI102'!J1589</f>
        <v>3</v>
      </c>
      <c r="E1592">
        <f>'TI102'!Q1589</f>
        <v>1</v>
      </c>
      <c r="F1592" t="str">
        <f t="shared" si="144"/>
        <v>59672</v>
      </c>
      <c r="G1592">
        <f t="shared" si="145"/>
        <v>1</v>
      </c>
      <c r="H1592" t="str">
        <f t="shared" si="146"/>
        <v>SH0908-1003</v>
      </c>
      <c r="I1592" t="str">
        <f t="shared" si="147"/>
        <v>SH0908-1003</v>
      </c>
      <c r="J1592" s="34">
        <f t="shared" si="148"/>
        <v>72686</v>
      </c>
      <c r="K1592" t="str">
        <f t="shared" si="149"/>
        <v>SH0908-1003</v>
      </c>
    </row>
    <row r="1593" spans="1:11" ht="15" customHeight="1" x14ac:dyDescent="0.35">
      <c r="A1593">
        <f>'TI102'!A1590</f>
        <v>5</v>
      </c>
      <c r="B1593" s="26">
        <f>'TI102'!B1590</f>
        <v>46273.71875</v>
      </c>
      <c r="C1593">
        <f>'TI102'!C1590</f>
        <v>11707064</v>
      </c>
      <c r="D1593">
        <f>'TI102'!J1590</f>
        <v>4</v>
      </c>
      <c r="E1593">
        <f>'TI102'!Q1590</f>
        <v>2</v>
      </c>
      <c r="F1593" t="str">
        <f t="shared" si="144"/>
        <v>59795</v>
      </c>
      <c r="G1593">
        <f t="shared" si="145"/>
        <v>2</v>
      </c>
      <c r="H1593" t="str">
        <f t="shared" si="146"/>
        <v>SH0908-1003</v>
      </c>
      <c r="I1593" t="str">
        <f t="shared" si="147"/>
        <v>SH0908-1003</v>
      </c>
      <c r="J1593" s="34">
        <f t="shared" si="148"/>
        <v>72686</v>
      </c>
      <c r="K1593" t="str">
        <f t="shared" si="149"/>
        <v>SH0908-1003</v>
      </c>
    </row>
    <row r="1594" spans="1:11" ht="15" customHeight="1" x14ac:dyDescent="0.35">
      <c r="A1594">
        <f>'TI102'!A1591</f>
        <v>5</v>
      </c>
      <c r="B1594" s="26">
        <f>'TI102'!B1591</f>
        <v>46273.71875</v>
      </c>
      <c r="C1594">
        <f>'TI102'!C1591</f>
        <v>11707065</v>
      </c>
      <c r="D1594">
        <f>'TI102'!J1591</f>
        <v>4</v>
      </c>
      <c r="E1594">
        <f>'TI102'!Q1591</f>
        <v>2</v>
      </c>
      <c r="F1594" t="str">
        <f t="shared" si="144"/>
        <v>59795</v>
      </c>
      <c r="G1594">
        <f t="shared" si="145"/>
        <v>2</v>
      </c>
      <c r="H1594" t="str">
        <f t="shared" si="146"/>
        <v>SH0908-1003</v>
      </c>
      <c r="I1594" t="str">
        <f t="shared" si="147"/>
        <v>SH0908-1003</v>
      </c>
      <c r="J1594" s="34">
        <f t="shared" si="148"/>
        <v>72686</v>
      </c>
      <c r="K1594" t="str">
        <f t="shared" si="149"/>
        <v>SH0908-1003</v>
      </c>
    </row>
    <row r="1595" spans="1:11" ht="15" customHeight="1" x14ac:dyDescent="0.35">
      <c r="A1595">
        <f>'TI102'!A1592</f>
        <v>5</v>
      </c>
      <c r="B1595" s="26">
        <f>'TI102'!B1592</f>
        <v>46273.71875</v>
      </c>
      <c r="C1595">
        <f>'TI102'!C1592</f>
        <v>11707066</v>
      </c>
      <c r="D1595">
        <f>'TI102'!J1592</f>
        <v>5</v>
      </c>
      <c r="E1595">
        <f>'TI102'!Q1592</f>
        <v>2</v>
      </c>
      <c r="F1595" t="str">
        <f t="shared" si="144"/>
        <v>59796</v>
      </c>
      <c r="G1595">
        <f t="shared" si="145"/>
        <v>3</v>
      </c>
      <c r="H1595" t="str">
        <f t="shared" si="146"/>
        <v>SH0908-1003</v>
      </c>
      <c r="I1595" t="str">
        <f t="shared" si="147"/>
        <v>SH0908-1003</v>
      </c>
      <c r="J1595" s="34">
        <f t="shared" si="148"/>
        <v>72686</v>
      </c>
      <c r="K1595" t="str">
        <f t="shared" si="149"/>
        <v>SH0908-1003</v>
      </c>
    </row>
    <row r="1596" spans="1:11" ht="15" customHeight="1" x14ac:dyDescent="0.35">
      <c r="A1596">
        <f>'TI102'!A1593</f>
        <v>5</v>
      </c>
      <c r="B1596" s="26">
        <f>'TI102'!B1593</f>
        <v>46273.71875</v>
      </c>
      <c r="C1596">
        <f>'TI102'!C1593</f>
        <v>11707067</v>
      </c>
      <c r="D1596">
        <f>'TI102'!J1593</f>
        <v>3</v>
      </c>
      <c r="E1596">
        <f>'TI102'!Q1593</f>
        <v>2</v>
      </c>
      <c r="F1596" t="str">
        <f t="shared" si="144"/>
        <v>59801</v>
      </c>
      <c r="G1596">
        <f t="shared" si="145"/>
        <v>4</v>
      </c>
      <c r="H1596" t="str">
        <f t="shared" si="146"/>
        <v>SH0908-1003</v>
      </c>
      <c r="I1596" t="str">
        <f t="shared" si="147"/>
        <v>SH0908-1003</v>
      </c>
      <c r="J1596" s="34">
        <f t="shared" si="148"/>
        <v>72686</v>
      </c>
      <c r="K1596" t="str">
        <f t="shared" si="149"/>
        <v>SH0908-1003</v>
      </c>
    </row>
    <row r="1597" spans="1:11" ht="15" customHeight="1" x14ac:dyDescent="0.35">
      <c r="A1597">
        <f>'TI102'!A1594</f>
        <v>5</v>
      </c>
      <c r="B1597" s="26">
        <f>'TI102'!B1594</f>
        <v>46273.71875</v>
      </c>
      <c r="C1597">
        <f>'TI102'!C1594</f>
        <v>11707068</v>
      </c>
      <c r="D1597">
        <f>'TI102'!J1594</f>
        <v>4</v>
      </c>
      <c r="E1597">
        <f>'TI102'!Q1594</f>
        <v>2</v>
      </c>
      <c r="F1597" t="str">
        <f t="shared" si="144"/>
        <v>59832</v>
      </c>
      <c r="G1597">
        <f t="shared" si="145"/>
        <v>5</v>
      </c>
      <c r="H1597" t="str">
        <f t="shared" si="146"/>
        <v>SH0908-1003</v>
      </c>
      <c r="I1597" t="str">
        <f t="shared" si="147"/>
        <v>SH0908-1003</v>
      </c>
      <c r="J1597" s="34">
        <f t="shared" si="148"/>
        <v>72686</v>
      </c>
      <c r="K1597" t="str">
        <f t="shared" si="149"/>
        <v>SH0908-1003</v>
      </c>
    </row>
    <row r="1598" spans="1:11" ht="15" customHeight="1" x14ac:dyDescent="0.35">
      <c r="A1598">
        <f>'TI102'!A1595</f>
        <v>5</v>
      </c>
      <c r="B1598" s="26">
        <f>'TI102'!B1595</f>
        <v>46273.71875</v>
      </c>
      <c r="C1598">
        <f>'TI102'!C1595</f>
        <v>11707069</v>
      </c>
      <c r="D1598">
        <f>'TI102'!J1595</f>
        <v>3</v>
      </c>
      <c r="E1598">
        <f>'TI102'!Q1595</f>
        <v>4</v>
      </c>
      <c r="F1598" t="str">
        <f t="shared" si="144"/>
        <v>59833</v>
      </c>
      <c r="G1598">
        <f t="shared" si="145"/>
        <v>6</v>
      </c>
      <c r="H1598" t="str">
        <f t="shared" si="146"/>
        <v>SH0908-1003</v>
      </c>
      <c r="I1598" t="str">
        <f t="shared" si="147"/>
        <v>SH0908-1003</v>
      </c>
      <c r="J1598" s="34">
        <f t="shared" si="148"/>
        <v>72686</v>
      </c>
      <c r="K1598" t="str">
        <f t="shared" si="149"/>
        <v>SH0908-1003</v>
      </c>
    </row>
    <row r="1599" spans="1:11" ht="15" customHeight="1" x14ac:dyDescent="0.35">
      <c r="A1599">
        <f>'TI102'!A1596</f>
        <v>5</v>
      </c>
      <c r="B1599" s="26">
        <f>'TI102'!B1596</f>
        <v>46273.71875</v>
      </c>
      <c r="C1599">
        <f>'TI102'!C1596</f>
        <v>11707077</v>
      </c>
      <c r="D1599">
        <f>'TI102'!J1596</f>
        <v>5</v>
      </c>
      <c r="E1599">
        <f>'TI102'!Q1596</f>
        <v>4</v>
      </c>
      <c r="F1599" t="str">
        <f t="shared" si="144"/>
        <v>59947</v>
      </c>
      <c r="G1599">
        <f t="shared" si="145"/>
        <v>73</v>
      </c>
      <c r="H1599" t="str">
        <f t="shared" si="146"/>
        <v>SH0908-1020</v>
      </c>
      <c r="I1599" t="str">
        <f t="shared" si="147"/>
        <v>SH0908-1020</v>
      </c>
      <c r="J1599" s="34">
        <f t="shared" si="148"/>
        <v>72686</v>
      </c>
      <c r="K1599" t="str">
        <f t="shared" si="149"/>
        <v>SH0908-1020</v>
      </c>
    </row>
    <row r="1600" spans="1:11" ht="15" customHeight="1" x14ac:dyDescent="0.35">
      <c r="A1600">
        <f>'TI102'!A1597</f>
        <v>5</v>
      </c>
      <c r="B1600" s="26">
        <f>'TI102'!B1597</f>
        <v>46273.71875</v>
      </c>
      <c r="C1600">
        <f>'TI102'!C1597</f>
        <v>11707078</v>
      </c>
      <c r="D1600">
        <f>'TI102'!J1597</f>
        <v>3</v>
      </c>
      <c r="E1600">
        <f>'TI102'!Q1597</f>
        <v>1</v>
      </c>
      <c r="F1600" t="str">
        <f t="shared" si="144"/>
        <v>60063</v>
      </c>
      <c r="G1600">
        <f t="shared" si="145"/>
        <v>74</v>
      </c>
      <c r="H1600" t="str">
        <f t="shared" si="146"/>
        <v>SH0908-1020</v>
      </c>
      <c r="I1600" t="str">
        <f t="shared" si="147"/>
        <v>SH0908-1020</v>
      </c>
      <c r="J1600" s="34">
        <f t="shared" si="148"/>
        <v>72686</v>
      </c>
      <c r="K1600" t="str">
        <f t="shared" si="149"/>
        <v>SH0908-1020</v>
      </c>
    </row>
    <row r="1601" spans="1:11" ht="15" customHeight="1" x14ac:dyDescent="0.35">
      <c r="A1601">
        <f>'TI102'!A1598</f>
        <v>5</v>
      </c>
      <c r="B1601" s="26">
        <f>'TI102'!B1598</f>
        <v>46273.71875</v>
      </c>
      <c r="C1601">
        <f>'TI102'!C1598</f>
        <v>11707079</v>
      </c>
      <c r="D1601">
        <f>'TI102'!J1598</f>
        <v>3</v>
      </c>
      <c r="E1601">
        <f>'TI102'!Q1598</f>
        <v>1</v>
      </c>
      <c r="F1601" t="str">
        <f t="shared" si="144"/>
        <v>60063</v>
      </c>
      <c r="G1601">
        <f t="shared" si="145"/>
        <v>74</v>
      </c>
      <c r="H1601" t="str">
        <f t="shared" si="146"/>
        <v>SH0908-1020</v>
      </c>
      <c r="I1601" t="str">
        <f t="shared" si="147"/>
        <v>SH0908-1020</v>
      </c>
      <c r="J1601" s="34">
        <f t="shared" si="148"/>
        <v>72686</v>
      </c>
      <c r="K1601" t="str">
        <f t="shared" si="149"/>
        <v>SH0908-1020</v>
      </c>
    </row>
    <row r="1602" spans="1:11" ht="15" customHeight="1" x14ac:dyDescent="0.35">
      <c r="A1602">
        <f>'TI102'!A1599</f>
        <v>5</v>
      </c>
      <c r="B1602" s="26">
        <f>'TI102'!B1599</f>
        <v>46273.71875</v>
      </c>
      <c r="C1602">
        <f>'TI102'!C1599</f>
        <v>11707080</v>
      </c>
      <c r="D1602">
        <f>'TI102'!J1599</f>
        <v>3</v>
      </c>
      <c r="E1602">
        <f>'TI102'!Q1599</f>
        <v>1</v>
      </c>
      <c r="F1602" t="str">
        <f t="shared" si="144"/>
        <v>60063</v>
      </c>
      <c r="G1602">
        <f t="shared" si="145"/>
        <v>74</v>
      </c>
      <c r="H1602" t="str">
        <f t="shared" si="146"/>
        <v>SH0908-1020</v>
      </c>
      <c r="I1602" t="str">
        <f t="shared" si="147"/>
        <v>SH0908-1020</v>
      </c>
      <c r="J1602" s="34">
        <f t="shared" si="148"/>
        <v>72686</v>
      </c>
      <c r="K1602" t="str">
        <f t="shared" si="149"/>
        <v>SH0908-1020</v>
      </c>
    </row>
    <row r="1603" spans="1:11" ht="15" customHeight="1" x14ac:dyDescent="0.35">
      <c r="A1603">
        <f>'TI102'!A1600</f>
        <v>5</v>
      </c>
      <c r="B1603" s="26">
        <f>'TI102'!B1600</f>
        <v>46273.71875</v>
      </c>
      <c r="C1603">
        <f>'TI102'!C1600</f>
        <v>11707081</v>
      </c>
      <c r="D1603">
        <f>'TI102'!J1600</f>
        <v>3</v>
      </c>
      <c r="E1603">
        <f>'TI102'!Q1600</f>
        <v>1</v>
      </c>
      <c r="F1603" t="str">
        <f t="shared" si="144"/>
        <v>60063</v>
      </c>
      <c r="G1603">
        <f t="shared" si="145"/>
        <v>74</v>
      </c>
      <c r="H1603" t="str">
        <f t="shared" si="146"/>
        <v>SH0908-1020</v>
      </c>
      <c r="I1603" t="str">
        <f t="shared" si="147"/>
        <v>SH0908-1020</v>
      </c>
      <c r="J1603" s="34">
        <f t="shared" si="148"/>
        <v>72686</v>
      </c>
      <c r="K1603" t="str">
        <f t="shared" si="149"/>
        <v>SH0908-1020</v>
      </c>
    </row>
    <row r="1604" spans="1:11" ht="15" customHeight="1" x14ac:dyDescent="0.35">
      <c r="A1604">
        <f>'TI102'!A1601</f>
        <v>5</v>
      </c>
      <c r="B1604" s="26">
        <f>'TI102'!B1601</f>
        <v>46273.71875</v>
      </c>
      <c r="C1604">
        <f>'TI102'!C1601</f>
        <v>11707082</v>
      </c>
      <c r="D1604">
        <f>'TI102'!J1601</f>
        <v>3</v>
      </c>
      <c r="E1604">
        <f>'TI102'!Q1601</f>
        <v>1</v>
      </c>
      <c r="F1604" t="str">
        <f t="shared" si="144"/>
        <v>60063</v>
      </c>
      <c r="G1604">
        <f t="shared" si="145"/>
        <v>74</v>
      </c>
      <c r="H1604" t="str">
        <f t="shared" si="146"/>
        <v>SH0908-1020</v>
      </c>
      <c r="I1604" t="str">
        <f t="shared" si="147"/>
        <v>SH0908-1020</v>
      </c>
      <c r="J1604" s="34">
        <f t="shared" si="148"/>
        <v>72686</v>
      </c>
      <c r="K1604" t="str">
        <f t="shared" si="149"/>
        <v>SH0908-1020</v>
      </c>
    </row>
    <row r="1605" spans="1:11" ht="15" customHeight="1" x14ac:dyDescent="0.35">
      <c r="A1605">
        <f>'TI102'!A1602</f>
        <v>5</v>
      </c>
      <c r="B1605" s="26">
        <f>'TI102'!B1602</f>
        <v>46273.71875</v>
      </c>
      <c r="C1605">
        <f>'TI102'!C1602</f>
        <v>11707083</v>
      </c>
      <c r="D1605">
        <f>'TI102'!J1602</f>
        <v>3</v>
      </c>
      <c r="E1605">
        <f>'TI102'!Q1602</f>
        <v>1</v>
      </c>
      <c r="F1605" t="str">
        <f t="shared" si="144"/>
        <v>60063</v>
      </c>
      <c r="G1605">
        <f t="shared" si="145"/>
        <v>74</v>
      </c>
      <c r="H1605" t="str">
        <f t="shared" si="146"/>
        <v>SH0908-1020</v>
      </c>
      <c r="I1605" t="str">
        <f t="shared" si="147"/>
        <v>SH0908-1020</v>
      </c>
      <c r="J1605" s="34">
        <f t="shared" si="148"/>
        <v>72686</v>
      </c>
      <c r="K1605" t="str">
        <f t="shared" si="149"/>
        <v>SH0908-1020</v>
      </c>
    </row>
    <row r="1606" spans="1:11" ht="15" customHeight="1" x14ac:dyDescent="0.35">
      <c r="A1606">
        <f>'TI102'!A1603</f>
        <v>5</v>
      </c>
      <c r="B1606" s="26">
        <f>'TI102'!B1603</f>
        <v>46273.71875</v>
      </c>
      <c r="C1606">
        <f>'TI102'!C1603</f>
        <v>11707090</v>
      </c>
      <c r="D1606">
        <f>'TI102'!J1603</f>
        <v>5</v>
      </c>
      <c r="E1606">
        <f>'TI102'!Q1603</f>
        <v>1</v>
      </c>
      <c r="F1606" t="str">
        <f t="shared" ref="F1606:F1669" si="150">INDEX(OM_ORDER,MATCH(C1606,OM_TID,0))</f>
        <v>59519</v>
      </c>
      <c r="G1606">
        <f t="shared" ref="G1606:G1669" si="151">MATCH(F1606,OR_ID,0)</f>
        <v>55</v>
      </c>
      <c r="H1606" t="str">
        <f t="shared" ref="H1606:H1669" si="152">INDEX(OR_ORIG,G1606)</f>
        <v>SH0908-1018</v>
      </c>
      <c r="I1606" t="str">
        <f t="shared" ref="I1606:I1669" si="153">INDEX(OR_SHIP,G1606)</f>
        <v>SH0908-1018</v>
      </c>
      <c r="J1606" s="34">
        <f t="shared" ref="J1606:J1669" si="154">IF(INDEX(OR_MOVED,G1606)="",DATE(2099,1,1),INDEX(OR_MOVED,G1606))</f>
        <v>72686</v>
      </c>
      <c r="K1606" t="str">
        <f t="shared" ref="K1606:K1669" si="155">IF(B1606&gt;=J1606,I1606,H1606)</f>
        <v>SH0908-1018</v>
      </c>
    </row>
    <row r="1607" spans="1:11" ht="15" customHeight="1" x14ac:dyDescent="0.35">
      <c r="A1607">
        <f>'TI102'!A1604</f>
        <v>5</v>
      </c>
      <c r="B1607" s="26">
        <f>'TI102'!B1604</f>
        <v>46273.71875</v>
      </c>
      <c r="C1607">
        <f>'TI102'!C1604</f>
        <v>11707091</v>
      </c>
      <c r="D1607">
        <f>'TI102'!J1604</f>
        <v>4</v>
      </c>
      <c r="E1607">
        <f>'TI102'!Q1604</f>
        <v>3</v>
      </c>
      <c r="F1607" t="str">
        <f t="shared" si="150"/>
        <v>59829</v>
      </c>
      <c r="G1607">
        <f t="shared" si="151"/>
        <v>56</v>
      </c>
      <c r="H1607" t="str">
        <f t="shared" si="152"/>
        <v>SH0908-1018</v>
      </c>
      <c r="I1607" t="str">
        <f t="shared" si="153"/>
        <v>SH0908-1018</v>
      </c>
      <c r="J1607" s="34">
        <f t="shared" si="154"/>
        <v>72686</v>
      </c>
      <c r="K1607" t="str">
        <f t="shared" si="155"/>
        <v>SH0908-1018</v>
      </c>
    </row>
    <row r="1608" spans="1:11" ht="15" customHeight="1" x14ac:dyDescent="0.35">
      <c r="A1608">
        <f>'TI102'!A1605</f>
        <v>5</v>
      </c>
      <c r="B1608" s="26">
        <f>'TI102'!B1605</f>
        <v>46273.71875</v>
      </c>
      <c r="C1608">
        <f>'TI102'!C1605</f>
        <v>11707092</v>
      </c>
      <c r="D1608">
        <f>'TI102'!J1605</f>
        <v>4</v>
      </c>
      <c r="E1608">
        <f>'TI102'!Q1605</f>
        <v>3</v>
      </c>
      <c r="F1608" t="str">
        <f t="shared" si="150"/>
        <v>59829</v>
      </c>
      <c r="G1608">
        <f t="shared" si="151"/>
        <v>56</v>
      </c>
      <c r="H1608" t="str">
        <f t="shared" si="152"/>
        <v>SH0908-1018</v>
      </c>
      <c r="I1608" t="str">
        <f t="shared" si="153"/>
        <v>SH0908-1018</v>
      </c>
      <c r="J1608" s="34">
        <f t="shared" si="154"/>
        <v>72686</v>
      </c>
      <c r="K1608" t="str">
        <f t="shared" si="155"/>
        <v>SH0908-1018</v>
      </c>
    </row>
    <row r="1609" spans="1:11" ht="15" customHeight="1" x14ac:dyDescent="0.35">
      <c r="A1609">
        <f>'TI102'!A1606</f>
        <v>5</v>
      </c>
      <c r="B1609" s="26">
        <f>'TI102'!B1606</f>
        <v>46273.71875</v>
      </c>
      <c r="C1609">
        <f>'TI102'!C1606</f>
        <v>11707094</v>
      </c>
      <c r="D1609">
        <f>'TI102'!J1606</f>
        <v>4</v>
      </c>
      <c r="E1609">
        <f>'TI102'!Q1606</f>
        <v>1</v>
      </c>
      <c r="F1609" t="str">
        <f t="shared" si="150"/>
        <v>59905</v>
      </c>
      <c r="G1609">
        <f t="shared" si="151"/>
        <v>63</v>
      </c>
      <c r="H1609" t="str">
        <f t="shared" si="152"/>
        <v>SH0908-1019</v>
      </c>
      <c r="I1609" t="str">
        <f t="shared" si="153"/>
        <v>SH0908-1019</v>
      </c>
      <c r="J1609" s="34">
        <f t="shared" si="154"/>
        <v>72686</v>
      </c>
      <c r="K1609" t="str">
        <f t="shared" si="155"/>
        <v>SH0908-1019</v>
      </c>
    </row>
    <row r="1610" spans="1:11" ht="15" customHeight="1" x14ac:dyDescent="0.35">
      <c r="A1610">
        <f>'TI102'!A1607</f>
        <v>5</v>
      </c>
      <c r="B1610" s="26">
        <f>'TI102'!B1607</f>
        <v>46273.71875</v>
      </c>
      <c r="C1610">
        <f>'TI102'!C1607</f>
        <v>11707103</v>
      </c>
      <c r="D1610">
        <f>'TI102'!J1607</f>
        <v>4</v>
      </c>
      <c r="E1610">
        <f>'TI102'!Q1607</f>
        <v>1</v>
      </c>
      <c r="F1610" t="str">
        <f t="shared" si="150"/>
        <v>59954</v>
      </c>
      <c r="G1610">
        <f t="shared" si="151"/>
        <v>41</v>
      </c>
      <c r="H1610" t="str">
        <f t="shared" si="152"/>
        <v>SH0908-1012</v>
      </c>
      <c r="I1610" t="str">
        <f t="shared" si="153"/>
        <v>SH0908-1012</v>
      </c>
      <c r="J1610" s="34">
        <f t="shared" si="154"/>
        <v>72686</v>
      </c>
      <c r="K1610" t="str">
        <f t="shared" si="155"/>
        <v>SH0908-1012</v>
      </c>
    </row>
    <row r="1611" spans="1:11" ht="15" customHeight="1" x14ac:dyDescent="0.35">
      <c r="A1611">
        <f>'TI102'!A1608</f>
        <v>5</v>
      </c>
      <c r="B1611" s="26">
        <f>'TI102'!B1608</f>
        <v>46273.71875</v>
      </c>
      <c r="C1611">
        <f>'TI102'!C1608</f>
        <v>11707104</v>
      </c>
      <c r="D1611">
        <f>'TI102'!J1608</f>
        <v>5</v>
      </c>
      <c r="E1611">
        <f>'TI102'!Q1608</f>
        <v>2</v>
      </c>
      <c r="F1611" t="str">
        <f t="shared" si="150"/>
        <v>59998</v>
      </c>
      <c r="G1611">
        <f t="shared" si="151"/>
        <v>42</v>
      </c>
      <c r="H1611" t="str">
        <f t="shared" si="152"/>
        <v>SH0908-1012</v>
      </c>
      <c r="I1611" t="str">
        <f t="shared" si="153"/>
        <v>SH0908-1012</v>
      </c>
      <c r="J1611" s="34">
        <f t="shared" si="154"/>
        <v>72686</v>
      </c>
      <c r="K1611" t="str">
        <f t="shared" si="155"/>
        <v>SH0908-1012</v>
      </c>
    </row>
    <row r="1612" spans="1:11" ht="15" customHeight="1" x14ac:dyDescent="0.35">
      <c r="A1612">
        <f>'TI102'!A1609</f>
        <v>5</v>
      </c>
      <c r="B1612" s="26">
        <f>'TI102'!B1609</f>
        <v>46273.71875</v>
      </c>
      <c r="C1612">
        <f>'TI102'!C1609</f>
        <v>11707118</v>
      </c>
      <c r="D1612">
        <f>'TI102'!J1609</f>
        <v>4</v>
      </c>
      <c r="E1612">
        <f>'TI102'!Q1609</f>
        <v>1</v>
      </c>
      <c r="F1612" t="str">
        <f t="shared" si="150"/>
        <v>59975</v>
      </c>
      <c r="G1612">
        <f t="shared" si="151"/>
        <v>79</v>
      </c>
      <c r="H1612" t="str">
        <f t="shared" si="152"/>
        <v>SH0908-1021</v>
      </c>
      <c r="I1612" t="str">
        <f t="shared" si="153"/>
        <v>SH0908-1021</v>
      </c>
      <c r="J1612" s="34">
        <f t="shared" si="154"/>
        <v>72686</v>
      </c>
      <c r="K1612" t="str">
        <f t="shared" si="155"/>
        <v>SH0908-1021</v>
      </c>
    </row>
    <row r="1613" spans="1:11" ht="15" customHeight="1" x14ac:dyDescent="0.35">
      <c r="A1613">
        <f>'TI102'!A1610</f>
        <v>5</v>
      </c>
      <c r="B1613" s="26">
        <f>'TI102'!B1610</f>
        <v>46273.71875</v>
      </c>
      <c r="C1613">
        <f>'TI102'!C1610</f>
        <v>11707119</v>
      </c>
      <c r="D1613">
        <f>'TI102'!J1610</f>
        <v>4</v>
      </c>
      <c r="E1613">
        <f>'TI102'!Q1610</f>
        <v>1</v>
      </c>
      <c r="F1613" t="str">
        <f t="shared" si="150"/>
        <v>59984</v>
      </c>
      <c r="G1613">
        <f t="shared" si="151"/>
        <v>80</v>
      </c>
      <c r="H1613" t="str">
        <f t="shared" si="152"/>
        <v>SH0908-1021</v>
      </c>
      <c r="I1613" t="str">
        <f t="shared" si="153"/>
        <v>SH0908-1021</v>
      </c>
      <c r="J1613" s="34">
        <f t="shared" si="154"/>
        <v>72686</v>
      </c>
      <c r="K1613" t="str">
        <f t="shared" si="155"/>
        <v>SH0908-1021</v>
      </c>
    </row>
    <row r="1614" spans="1:11" ht="15" customHeight="1" x14ac:dyDescent="0.35">
      <c r="A1614">
        <f>'TI102'!A1611</f>
        <v>5</v>
      </c>
      <c r="B1614" s="26">
        <f>'TI102'!B1611</f>
        <v>46273.71875</v>
      </c>
      <c r="C1614">
        <f>'TI102'!C1611</f>
        <v>11707132</v>
      </c>
      <c r="D1614">
        <f>'TI102'!J1611</f>
        <v>4</v>
      </c>
      <c r="E1614">
        <f>'TI102'!Q1611</f>
        <v>1</v>
      </c>
      <c r="F1614" t="str">
        <f t="shared" si="150"/>
        <v>59988</v>
      </c>
      <c r="G1614">
        <f t="shared" si="151"/>
        <v>87</v>
      </c>
      <c r="H1614" t="str">
        <f t="shared" si="152"/>
        <v>SH0908-1022</v>
      </c>
      <c r="I1614" t="str">
        <f t="shared" si="153"/>
        <v>SH0908-1022</v>
      </c>
      <c r="J1614" s="34">
        <f t="shared" si="154"/>
        <v>72686</v>
      </c>
      <c r="K1614" t="str">
        <f t="shared" si="155"/>
        <v>SH0908-1022</v>
      </c>
    </row>
    <row r="1615" spans="1:11" ht="15" customHeight="1" x14ac:dyDescent="0.35">
      <c r="A1615">
        <f>'TI102'!A1612</f>
        <v>5</v>
      </c>
      <c r="B1615" s="26">
        <f>'TI102'!B1612</f>
        <v>46273.71875</v>
      </c>
      <c r="C1615">
        <f>'TI102'!C1612</f>
        <v>11707133</v>
      </c>
      <c r="D1615">
        <f>'TI102'!J1612</f>
        <v>4</v>
      </c>
      <c r="E1615">
        <f>'TI102'!Q1612</f>
        <v>1</v>
      </c>
      <c r="F1615" t="str">
        <f t="shared" si="150"/>
        <v>59988</v>
      </c>
      <c r="G1615">
        <f t="shared" si="151"/>
        <v>87</v>
      </c>
      <c r="H1615" t="str">
        <f t="shared" si="152"/>
        <v>SH0908-1022</v>
      </c>
      <c r="I1615" t="str">
        <f t="shared" si="153"/>
        <v>SH0908-1022</v>
      </c>
      <c r="J1615" s="34">
        <f t="shared" si="154"/>
        <v>72686</v>
      </c>
      <c r="K1615" t="str">
        <f t="shared" si="155"/>
        <v>SH0908-1022</v>
      </c>
    </row>
    <row r="1616" spans="1:11" ht="15" customHeight="1" x14ac:dyDescent="0.35">
      <c r="A1616">
        <f>'TI102'!A1613</f>
        <v>5</v>
      </c>
      <c r="B1616" s="26">
        <f>'TI102'!B1613</f>
        <v>46273.71875</v>
      </c>
      <c r="C1616">
        <f>'TI102'!C1613</f>
        <v>11707134</v>
      </c>
      <c r="D1616">
        <f>'TI102'!J1613</f>
        <v>4</v>
      </c>
      <c r="E1616">
        <f>'TI102'!Q1613</f>
        <v>1</v>
      </c>
      <c r="F1616" t="str">
        <f t="shared" si="150"/>
        <v>60035</v>
      </c>
      <c r="G1616">
        <f t="shared" si="151"/>
        <v>88</v>
      </c>
      <c r="H1616" t="str">
        <f t="shared" si="152"/>
        <v>SH0908-1022</v>
      </c>
      <c r="I1616" t="str">
        <f t="shared" si="153"/>
        <v>SH0908-1022</v>
      </c>
      <c r="J1616" s="34">
        <f t="shared" si="154"/>
        <v>72686</v>
      </c>
      <c r="K1616" t="str">
        <f t="shared" si="155"/>
        <v>SH0908-1022</v>
      </c>
    </row>
    <row r="1617" spans="1:11" ht="15" customHeight="1" x14ac:dyDescent="0.35">
      <c r="A1617">
        <f>'TI102'!A1614</f>
        <v>5</v>
      </c>
      <c r="B1617" s="26">
        <f>'TI102'!B1614</f>
        <v>46273.71875</v>
      </c>
      <c r="C1617">
        <f>'TI102'!C1614</f>
        <v>11707135</v>
      </c>
      <c r="D1617">
        <f>'TI102'!J1614</f>
        <v>5</v>
      </c>
      <c r="E1617">
        <f>'TI102'!Q1614</f>
        <v>2</v>
      </c>
      <c r="F1617" t="str">
        <f t="shared" si="150"/>
        <v>60105</v>
      </c>
      <c r="G1617">
        <f t="shared" si="151"/>
        <v>89</v>
      </c>
      <c r="H1617" t="str">
        <f t="shared" si="152"/>
        <v>SH0908-1022</v>
      </c>
      <c r="I1617" t="str">
        <f t="shared" si="153"/>
        <v>SH0908-1022</v>
      </c>
      <c r="J1617" s="34">
        <f t="shared" si="154"/>
        <v>72686</v>
      </c>
      <c r="K1617" t="str">
        <f t="shared" si="155"/>
        <v>SH0908-1022</v>
      </c>
    </row>
    <row r="1618" spans="1:11" ht="15" customHeight="1" x14ac:dyDescent="0.35">
      <c r="A1618">
        <f>'TI102'!A1615</f>
        <v>5</v>
      </c>
      <c r="B1618" s="26">
        <f>'TI102'!B1615</f>
        <v>46273.71875</v>
      </c>
      <c r="C1618">
        <f>'TI102'!C1615</f>
        <v>11707169</v>
      </c>
      <c r="D1618">
        <f>'TI102'!J1615</f>
        <v>4</v>
      </c>
      <c r="E1618">
        <f>'TI102'!Q1615</f>
        <v>6</v>
      </c>
      <c r="F1618" t="str">
        <f t="shared" si="150"/>
        <v>59878</v>
      </c>
      <c r="G1618">
        <f t="shared" si="151"/>
        <v>98</v>
      </c>
      <c r="H1618" t="str">
        <f t="shared" si="152"/>
        <v>SH0908-1026</v>
      </c>
      <c r="I1618" t="str">
        <f t="shared" si="153"/>
        <v>SH0908-1026</v>
      </c>
      <c r="J1618" s="34">
        <f t="shared" si="154"/>
        <v>72686</v>
      </c>
      <c r="K1618" t="str">
        <f t="shared" si="155"/>
        <v>SH0908-1026</v>
      </c>
    </row>
    <row r="1619" spans="1:11" ht="15" customHeight="1" x14ac:dyDescent="0.35">
      <c r="A1619">
        <f>'TI102'!A1616</f>
        <v>5</v>
      </c>
      <c r="B1619" s="26">
        <f>'TI102'!B1616</f>
        <v>46273.71875</v>
      </c>
      <c r="C1619">
        <f>'TI102'!C1616</f>
        <v>11707170</v>
      </c>
      <c r="D1619">
        <f>'TI102'!J1616</f>
        <v>4</v>
      </c>
      <c r="E1619">
        <f>'TI102'!Q1616</f>
        <v>3</v>
      </c>
      <c r="F1619" t="str">
        <f t="shared" si="150"/>
        <v>60020</v>
      </c>
      <c r="G1619">
        <f t="shared" si="151"/>
        <v>99</v>
      </c>
      <c r="H1619" t="str">
        <f t="shared" si="152"/>
        <v>SH0908-1026</v>
      </c>
      <c r="I1619" t="str">
        <f t="shared" si="153"/>
        <v>SH0908-1026</v>
      </c>
      <c r="J1619" s="34">
        <f t="shared" si="154"/>
        <v>72686</v>
      </c>
      <c r="K1619" t="str">
        <f t="shared" si="155"/>
        <v>SH0908-1026</v>
      </c>
    </row>
    <row r="1620" spans="1:11" ht="15" customHeight="1" x14ac:dyDescent="0.35">
      <c r="A1620">
        <f>'TI102'!A1617</f>
        <v>5</v>
      </c>
      <c r="B1620" s="26">
        <f>'TI102'!B1617</f>
        <v>46273.71875</v>
      </c>
      <c r="C1620">
        <f>'TI102'!C1617</f>
        <v>11707176</v>
      </c>
      <c r="D1620">
        <f>'TI102'!J1617</f>
        <v>3</v>
      </c>
      <c r="E1620">
        <f>'TI102'!Q1617</f>
        <v>1</v>
      </c>
      <c r="F1620" t="str">
        <f t="shared" si="150"/>
        <v>59667</v>
      </c>
      <c r="G1620">
        <f t="shared" si="151"/>
        <v>110</v>
      </c>
      <c r="H1620" t="str">
        <f t="shared" si="152"/>
        <v>SH0908-1028</v>
      </c>
      <c r="I1620" t="str">
        <f t="shared" si="153"/>
        <v>SH0908-1028</v>
      </c>
      <c r="J1620" s="34">
        <f t="shared" si="154"/>
        <v>72686</v>
      </c>
      <c r="K1620" t="str">
        <f t="shared" si="155"/>
        <v>SH0908-1028</v>
      </c>
    </row>
    <row r="1621" spans="1:11" ht="15" customHeight="1" x14ac:dyDescent="0.35">
      <c r="A1621">
        <f>'TI102'!A1618</f>
        <v>5</v>
      </c>
      <c r="B1621" s="26">
        <f>'TI102'!B1618</f>
        <v>46273.71875</v>
      </c>
      <c r="C1621">
        <f>'TI102'!C1618</f>
        <v>11707177</v>
      </c>
      <c r="D1621">
        <f>'TI102'!J1618</f>
        <v>4</v>
      </c>
      <c r="E1621">
        <f>'TI102'!Q1618</f>
        <v>4</v>
      </c>
      <c r="F1621" t="str">
        <f t="shared" si="150"/>
        <v>59918</v>
      </c>
      <c r="G1621">
        <f t="shared" si="151"/>
        <v>111</v>
      </c>
      <c r="H1621" t="str">
        <f t="shared" si="152"/>
        <v>SH0908-1028</v>
      </c>
      <c r="I1621" t="str">
        <f t="shared" si="153"/>
        <v>SH0908-1028</v>
      </c>
      <c r="J1621" s="34">
        <f t="shared" si="154"/>
        <v>72686</v>
      </c>
      <c r="K1621" t="str">
        <f t="shared" si="155"/>
        <v>SH0908-1028</v>
      </c>
    </row>
    <row r="1622" spans="1:11" ht="15" customHeight="1" x14ac:dyDescent="0.35">
      <c r="A1622">
        <f>'TI102'!A1619</f>
        <v>5</v>
      </c>
      <c r="B1622" s="26">
        <f>'TI102'!B1619</f>
        <v>46273.71875</v>
      </c>
      <c r="C1622">
        <f>'TI102'!C1619</f>
        <v>11707195</v>
      </c>
      <c r="D1622">
        <f>'TI102'!J1619</f>
        <v>4</v>
      </c>
      <c r="E1622">
        <f>'TI102'!Q1619</f>
        <v>1</v>
      </c>
      <c r="F1622" t="str">
        <f t="shared" si="150"/>
        <v>59794</v>
      </c>
      <c r="G1622">
        <f t="shared" si="151"/>
        <v>187</v>
      </c>
      <c r="H1622" t="str">
        <f t="shared" si="152"/>
        <v>SH0908-1037</v>
      </c>
      <c r="I1622" t="str">
        <f t="shared" si="153"/>
        <v>SH0908-1037</v>
      </c>
      <c r="J1622" s="34">
        <f t="shared" si="154"/>
        <v>72686</v>
      </c>
      <c r="K1622" t="str">
        <f t="shared" si="155"/>
        <v>SH0908-1037</v>
      </c>
    </row>
    <row r="1623" spans="1:11" ht="15" customHeight="1" x14ac:dyDescent="0.35">
      <c r="A1623">
        <f>'TI102'!A1620</f>
        <v>5</v>
      </c>
      <c r="B1623" s="26">
        <f>'TI102'!B1620</f>
        <v>46273.71875</v>
      </c>
      <c r="C1623">
        <f>'TI102'!C1620</f>
        <v>11707202</v>
      </c>
      <c r="D1623">
        <f>'TI102'!J1620</f>
        <v>4</v>
      </c>
      <c r="E1623">
        <f>'TI102'!Q1620</f>
        <v>3</v>
      </c>
      <c r="F1623" t="str">
        <f t="shared" si="150"/>
        <v>59532</v>
      </c>
      <c r="G1623">
        <f t="shared" si="151"/>
        <v>141</v>
      </c>
      <c r="H1623" t="str">
        <f t="shared" si="152"/>
        <v>SH0908-1034</v>
      </c>
      <c r="I1623" t="str">
        <f t="shared" si="153"/>
        <v>SH0908-1034</v>
      </c>
      <c r="J1623" s="34">
        <f t="shared" si="154"/>
        <v>72686</v>
      </c>
      <c r="K1623" t="str">
        <f t="shared" si="155"/>
        <v>SH0908-1034</v>
      </c>
    </row>
    <row r="1624" spans="1:11" ht="15" customHeight="1" x14ac:dyDescent="0.35">
      <c r="A1624">
        <f>'TI102'!A1621</f>
        <v>5</v>
      </c>
      <c r="B1624" s="26">
        <f>'TI102'!B1621</f>
        <v>46273.71875</v>
      </c>
      <c r="C1624">
        <f>'TI102'!C1621</f>
        <v>11707203</v>
      </c>
      <c r="D1624">
        <f>'TI102'!J1621</f>
        <v>3</v>
      </c>
      <c r="E1624">
        <f>'TI102'!Q1621</f>
        <v>2</v>
      </c>
      <c r="F1624" t="str">
        <f t="shared" si="150"/>
        <v>59677</v>
      </c>
      <c r="G1624">
        <f t="shared" si="151"/>
        <v>142</v>
      </c>
      <c r="H1624" t="str">
        <f t="shared" si="152"/>
        <v>SH0908-1034</v>
      </c>
      <c r="I1624" t="str">
        <f t="shared" si="153"/>
        <v>SH0908-1034</v>
      </c>
      <c r="J1624" s="34">
        <f t="shared" si="154"/>
        <v>72686</v>
      </c>
      <c r="K1624" t="str">
        <f t="shared" si="155"/>
        <v>SH0908-1034</v>
      </c>
    </row>
    <row r="1625" spans="1:11" ht="15" customHeight="1" x14ac:dyDescent="0.35">
      <c r="A1625">
        <f>'TI102'!A1622</f>
        <v>5</v>
      </c>
      <c r="B1625" s="26">
        <f>'TI102'!B1622</f>
        <v>46273.71875</v>
      </c>
      <c r="C1625">
        <f>'TI102'!C1622</f>
        <v>11707204</v>
      </c>
      <c r="D1625">
        <f>'TI102'!J1622</f>
        <v>3</v>
      </c>
      <c r="E1625">
        <f>'TI102'!Q1622</f>
        <v>1</v>
      </c>
      <c r="F1625" t="str">
        <f t="shared" si="150"/>
        <v>59853</v>
      </c>
      <c r="G1625">
        <f t="shared" si="151"/>
        <v>143</v>
      </c>
      <c r="H1625" t="str">
        <f t="shared" si="152"/>
        <v>SH0908-1034</v>
      </c>
      <c r="I1625" t="str">
        <f t="shared" si="153"/>
        <v>SH0908-1034</v>
      </c>
      <c r="J1625" s="34">
        <f t="shared" si="154"/>
        <v>72686</v>
      </c>
      <c r="K1625" t="str">
        <f t="shared" si="155"/>
        <v>SH0908-1034</v>
      </c>
    </row>
    <row r="1626" spans="1:11" ht="15" customHeight="1" x14ac:dyDescent="0.35">
      <c r="A1626">
        <f>'TI102'!A1623</f>
        <v>5</v>
      </c>
      <c r="B1626" s="26">
        <f>'TI102'!B1623</f>
        <v>46273.71875</v>
      </c>
      <c r="C1626">
        <f>'TI102'!C1623</f>
        <v>11707205</v>
      </c>
      <c r="D1626">
        <f>'TI102'!J1623</f>
        <v>3</v>
      </c>
      <c r="E1626">
        <f>'TI102'!Q1623</f>
        <v>3</v>
      </c>
      <c r="F1626" t="str">
        <f t="shared" si="150"/>
        <v>59868</v>
      </c>
      <c r="G1626">
        <f t="shared" si="151"/>
        <v>144</v>
      </c>
      <c r="H1626" t="str">
        <f t="shared" si="152"/>
        <v>SH0908-1034</v>
      </c>
      <c r="I1626" t="str">
        <f t="shared" si="153"/>
        <v>SH0908-1034</v>
      </c>
      <c r="J1626" s="34">
        <f t="shared" si="154"/>
        <v>72686</v>
      </c>
      <c r="K1626" t="str">
        <f t="shared" si="155"/>
        <v>SH0908-1034</v>
      </c>
    </row>
    <row r="1627" spans="1:11" ht="15" customHeight="1" x14ac:dyDescent="0.35">
      <c r="A1627">
        <f>'TI102'!A1624</f>
        <v>5</v>
      </c>
      <c r="B1627" s="26">
        <f>'TI102'!B1624</f>
        <v>46273.71875</v>
      </c>
      <c r="C1627">
        <f>'TI102'!C1624</f>
        <v>11707206</v>
      </c>
      <c r="D1627">
        <f>'TI102'!J1624</f>
        <v>3</v>
      </c>
      <c r="E1627">
        <f>'TI102'!Q1624</f>
        <v>3</v>
      </c>
      <c r="F1627" t="str">
        <f t="shared" si="150"/>
        <v>59868</v>
      </c>
      <c r="G1627">
        <f t="shared" si="151"/>
        <v>144</v>
      </c>
      <c r="H1627" t="str">
        <f t="shared" si="152"/>
        <v>SH0908-1034</v>
      </c>
      <c r="I1627" t="str">
        <f t="shared" si="153"/>
        <v>SH0908-1034</v>
      </c>
      <c r="J1627" s="34">
        <f t="shared" si="154"/>
        <v>72686</v>
      </c>
      <c r="K1627" t="str">
        <f t="shared" si="155"/>
        <v>SH0908-1034</v>
      </c>
    </row>
    <row r="1628" spans="1:11" ht="15" customHeight="1" x14ac:dyDescent="0.35">
      <c r="A1628">
        <f>'TI102'!A1625</f>
        <v>5</v>
      </c>
      <c r="B1628" s="26">
        <f>'TI102'!B1625</f>
        <v>46273.71875</v>
      </c>
      <c r="C1628">
        <f>'TI102'!C1625</f>
        <v>11707207</v>
      </c>
      <c r="D1628">
        <f>'TI102'!J1625</f>
        <v>4</v>
      </c>
      <c r="E1628">
        <f>'TI102'!Q1625</f>
        <v>2</v>
      </c>
      <c r="F1628" t="str">
        <f t="shared" si="150"/>
        <v>59891</v>
      </c>
      <c r="G1628">
        <f t="shared" si="151"/>
        <v>145</v>
      </c>
      <c r="H1628" t="str">
        <f t="shared" si="152"/>
        <v>SH0908-1034</v>
      </c>
      <c r="I1628" t="str">
        <f t="shared" si="153"/>
        <v>SH0908-1034</v>
      </c>
      <c r="J1628" s="34">
        <f t="shared" si="154"/>
        <v>72686</v>
      </c>
      <c r="K1628" t="str">
        <f t="shared" si="155"/>
        <v>SH0908-1034</v>
      </c>
    </row>
    <row r="1629" spans="1:11" ht="15" customHeight="1" x14ac:dyDescent="0.35">
      <c r="A1629">
        <f>'TI102'!A1626</f>
        <v>5</v>
      </c>
      <c r="B1629" s="26">
        <f>'TI102'!B1626</f>
        <v>46273.71875</v>
      </c>
      <c r="C1629">
        <f>'TI102'!C1626</f>
        <v>11707208</v>
      </c>
      <c r="D1629">
        <f>'TI102'!J1626</f>
        <v>4</v>
      </c>
      <c r="E1629">
        <f>'TI102'!Q1626</f>
        <v>1</v>
      </c>
      <c r="F1629" t="str">
        <f t="shared" si="150"/>
        <v>59892</v>
      </c>
      <c r="G1629">
        <f t="shared" si="151"/>
        <v>146</v>
      </c>
      <c r="H1629" t="str">
        <f t="shared" si="152"/>
        <v>SH0908-1034</v>
      </c>
      <c r="I1629" t="str">
        <f t="shared" si="153"/>
        <v>SH0908-1034</v>
      </c>
      <c r="J1629" s="34">
        <f t="shared" si="154"/>
        <v>72686</v>
      </c>
      <c r="K1629" t="str">
        <f t="shared" si="155"/>
        <v>SH0908-1034</v>
      </c>
    </row>
    <row r="1630" spans="1:11" ht="15" customHeight="1" x14ac:dyDescent="0.35">
      <c r="A1630">
        <f>'TI102'!A1627</f>
        <v>5</v>
      </c>
      <c r="B1630" s="26">
        <f>'TI102'!B1627</f>
        <v>46273.71875</v>
      </c>
      <c r="C1630">
        <f>'TI102'!C1627</f>
        <v>11707209</v>
      </c>
      <c r="D1630">
        <f>'TI102'!J1627</f>
        <v>3</v>
      </c>
      <c r="E1630">
        <f>'TI102'!Q1627</f>
        <v>1</v>
      </c>
      <c r="F1630" t="str">
        <f t="shared" si="150"/>
        <v>59894</v>
      </c>
      <c r="G1630">
        <f t="shared" si="151"/>
        <v>147</v>
      </c>
      <c r="H1630" t="str">
        <f t="shared" si="152"/>
        <v>SH0908-1034</v>
      </c>
      <c r="I1630" t="str">
        <f t="shared" si="153"/>
        <v>SH0908-1034</v>
      </c>
      <c r="J1630" s="34">
        <f t="shared" si="154"/>
        <v>72686</v>
      </c>
      <c r="K1630" t="str">
        <f t="shared" si="155"/>
        <v>SH0908-1034</v>
      </c>
    </row>
    <row r="1631" spans="1:11" ht="15" customHeight="1" x14ac:dyDescent="0.35">
      <c r="A1631">
        <f>'TI102'!A1628</f>
        <v>5</v>
      </c>
      <c r="B1631" s="26">
        <f>'TI102'!B1628</f>
        <v>46273.71875</v>
      </c>
      <c r="C1631">
        <f>'TI102'!C1628</f>
        <v>11707210</v>
      </c>
      <c r="D1631">
        <f>'TI102'!J1628</f>
        <v>3</v>
      </c>
      <c r="E1631">
        <f>'TI102'!Q1628</f>
        <v>1</v>
      </c>
      <c r="F1631" t="str">
        <f t="shared" si="150"/>
        <v>59894</v>
      </c>
      <c r="G1631">
        <f t="shared" si="151"/>
        <v>147</v>
      </c>
      <c r="H1631" t="str">
        <f t="shared" si="152"/>
        <v>SH0908-1034</v>
      </c>
      <c r="I1631" t="str">
        <f t="shared" si="153"/>
        <v>SH0908-1034</v>
      </c>
      <c r="J1631" s="34">
        <f t="shared" si="154"/>
        <v>72686</v>
      </c>
      <c r="K1631" t="str">
        <f t="shared" si="155"/>
        <v>SH0908-1034</v>
      </c>
    </row>
    <row r="1632" spans="1:11" ht="15" customHeight="1" x14ac:dyDescent="0.35">
      <c r="A1632">
        <f>'TI102'!A1629</f>
        <v>5</v>
      </c>
      <c r="B1632" s="26">
        <f>'TI102'!B1629</f>
        <v>46273.71875</v>
      </c>
      <c r="C1632">
        <f>'TI102'!C1629</f>
        <v>11707274</v>
      </c>
      <c r="D1632">
        <f>'TI102'!J1629</f>
        <v>3</v>
      </c>
      <c r="E1632">
        <f>'TI102'!Q1629</f>
        <v>2</v>
      </c>
      <c r="F1632" t="str">
        <f t="shared" si="150"/>
        <v>59923</v>
      </c>
      <c r="G1632">
        <f t="shared" si="151"/>
        <v>267</v>
      </c>
      <c r="H1632" t="str">
        <f t="shared" si="152"/>
        <v>SH0908-1051</v>
      </c>
      <c r="I1632" t="str">
        <f t="shared" si="153"/>
        <v>SH0908-1051</v>
      </c>
      <c r="J1632" s="34">
        <f t="shared" si="154"/>
        <v>72686</v>
      </c>
      <c r="K1632" t="str">
        <f t="shared" si="155"/>
        <v>SH0908-1051</v>
      </c>
    </row>
    <row r="1633" spans="1:11" ht="15" customHeight="1" x14ac:dyDescent="0.35">
      <c r="A1633">
        <f>'TI102'!A1630</f>
        <v>5</v>
      </c>
      <c r="B1633" s="26">
        <f>'TI102'!B1630</f>
        <v>46273.71875</v>
      </c>
      <c r="C1633">
        <f>'TI102'!C1630</f>
        <v>11707275</v>
      </c>
      <c r="D1633">
        <f>'TI102'!J1630</f>
        <v>3</v>
      </c>
      <c r="E1633">
        <f>'TI102'!Q1630</f>
        <v>1</v>
      </c>
      <c r="F1633" t="str">
        <f t="shared" si="150"/>
        <v>59923</v>
      </c>
      <c r="G1633">
        <f t="shared" si="151"/>
        <v>267</v>
      </c>
      <c r="H1633" t="str">
        <f t="shared" si="152"/>
        <v>SH0908-1051</v>
      </c>
      <c r="I1633" t="str">
        <f t="shared" si="153"/>
        <v>SH0908-1051</v>
      </c>
      <c r="J1633" s="34">
        <f t="shared" si="154"/>
        <v>72686</v>
      </c>
      <c r="K1633" t="str">
        <f t="shared" si="155"/>
        <v>SH0908-1051</v>
      </c>
    </row>
    <row r="1634" spans="1:11" ht="15" customHeight="1" x14ac:dyDescent="0.35">
      <c r="A1634">
        <f>'TI102'!A1631</f>
        <v>5</v>
      </c>
      <c r="B1634" s="26">
        <f>'TI102'!B1631</f>
        <v>46273.71875</v>
      </c>
      <c r="C1634">
        <f>'TI102'!C1631</f>
        <v>11707276</v>
      </c>
      <c r="D1634">
        <f>'TI102'!J1631</f>
        <v>3</v>
      </c>
      <c r="E1634">
        <f>'TI102'!Q1631</f>
        <v>1</v>
      </c>
      <c r="F1634" t="str">
        <f t="shared" si="150"/>
        <v>59923</v>
      </c>
      <c r="G1634">
        <f t="shared" si="151"/>
        <v>267</v>
      </c>
      <c r="H1634" t="str">
        <f t="shared" si="152"/>
        <v>SH0908-1051</v>
      </c>
      <c r="I1634" t="str">
        <f t="shared" si="153"/>
        <v>SH0908-1051</v>
      </c>
      <c r="J1634" s="34">
        <f t="shared" si="154"/>
        <v>72686</v>
      </c>
      <c r="K1634" t="str">
        <f t="shared" si="155"/>
        <v>SH0908-1051</v>
      </c>
    </row>
    <row r="1635" spans="1:11" ht="15" customHeight="1" x14ac:dyDescent="0.35">
      <c r="A1635">
        <f>'TI102'!A1632</f>
        <v>5</v>
      </c>
      <c r="B1635" s="26">
        <f>'TI102'!B1632</f>
        <v>46273.71875</v>
      </c>
      <c r="C1635">
        <f>'TI102'!C1632</f>
        <v>11707277</v>
      </c>
      <c r="D1635">
        <f>'TI102'!J1632</f>
        <v>3</v>
      </c>
      <c r="E1635">
        <f>'TI102'!Q1632</f>
        <v>1</v>
      </c>
      <c r="F1635" t="str">
        <f t="shared" si="150"/>
        <v>59923</v>
      </c>
      <c r="G1635">
        <f t="shared" si="151"/>
        <v>267</v>
      </c>
      <c r="H1635" t="str">
        <f t="shared" si="152"/>
        <v>SH0908-1051</v>
      </c>
      <c r="I1635" t="str">
        <f t="shared" si="153"/>
        <v>SH0908-1051</v>
      </c>
      <c r="J1635" s="34">
        <f t="shared" si="154"/>
        <v>72686</v>
      </c>
      <c r="K1635" t="str">
        <f t="shared" si="155"/>
        <v>SH0908-1051</v>
      </c>
    </row>
    <row r="1636" spans="1:11" ht="15" customHeight="1" x14ac:dyDescent="0.35">
      <c r="A1636">
        <f>'TI102'!A1633</f>
        <v>5</v>
      </c>
      <c r="B1636" s="26">
        <f>'TI102'!B1633</f>
        <v>46273.71875</v>
      </c>
      <c r="C1636">
        <f>'TI102'!C1633</f>
        <v>11707278</v>
      </c>
      <c r="D1636">
        <f>'TI102'!J1633</f>
        <v>3</v>
      </c>
      <c r="E1636">
        <f>'TI102'!Q1633</f>
        <v>1</v>
      </c>
      <c r="F1636" t="str">
        <f t="shared" si="150"/>
        <v>59923</v>
      </c>
      <c r="G1636">
        <f t="shared" si="151"/>
        <v>267</v>
      </c>
      <c r="H1636" t="str">
        <f t="shared" si="152"/>
        <v>SH0908-1051</v>
      </c>
      <c r="I1636" t="str">
        <f t="shared" si="153"/>
        <v>SH0908-1051</v>
      </c>
      <c r="J1636" s="34">
        <f t="shared" si="154"/>
        <v>72686</v>
      </c>
      <c r="K1636" t="str">
        <f t="shared" si="155"/>
        <v>SH0908-1051</v>
      </c>
    </row>
    <row r="1637" spans="1:11" ht="15" customHeight="1" x14ac:dyDescent="0.35">
      <c r="A1637">
        <f>'TI102'!A1634</f>
        <v>5</v>
      </c>
      <c r="B1637" s="26">
        <f>'TI102'!B1634</f>
        <v>46273.71875</v>
      </c>
      <c r="C1637">
        <f>'TI102'!C1634</f>
        <v>11707279</v>
      </c>
      <c r="D1637">
        <f>'TI102'!J1634</f>
        <v>3</v>
      </c>
      <c r="E1637">
        <f>'TI102'!Q1634</f>
        <v>1</v>
      </c>
      <c r="F1637" t="str">
        <f t="shared" si="150"/>
        <v>59923</v>
      </c>
      <c r="G1637">
        <f t="shared" si="151"/>
        <v>267</v>
      </c>
      <c r="H1637" t="str">
        <f t="shared" si="152"/>
        <v>SH0908-1051</v>
      </c>
      <c r="I1637" t="str">
        <f t="shared" si="153"/>
        <v>SH0908-1051</v>
      </c>
      <c r="J1637" s="34">
        <f t="shared" si="154"/>
        <v>72686</v>
      </c>
      <c r="K1637" t="str">
        <f t="shared" si="155"/>
        <v>SH0908-1051</v>
      </c>
    </row>
    <row r="1638" spans="1:11" ht="15" customHeight="1" x14ac:dyDescent="0.35">
      <c r="A1638">
        <f>'TI102'!A1635</f>
        <v>5</v>
      </c>
      <c r="B1638" s="26">
        <f>'TI102'!B1635</f>
        <v>46273.71875</v>
      </c>
      <c r="C1638">
        <f>'TI102'!C1635</f>
        <v>11707280</v>
      </c>
      <c r="D1638">
        <f>'TI102'!J1635</f>
        <v>3</v>
      </c>
      <c r="E1638">
        <f>'TI102'!Q1635</f>
        <v>1</v>
      </c>
      <c r="F1638" t="str">
        <f t="shared" si="150"/>
        <v>60009</v>
      </c>
      <c r="G1638">
        <f t="shared" si="151"/>
        <v>268</v>
      </c>
      <c r="H1638" t="str">
        <f t="shared" si="152"/>
        <v>SH0908-1051</v>
      </c>
      <c r="I1638" t="str">
        <f t="shared" si="153"/>
        <v>SH0908-1051</v>
      </c>
      <c r="J1638" s="34">
        <f t="shared" si="154"/>
        <v>72686</v>
      </c>
      <c r="K1638" t="str">
        <f t="shared" si="155"/>
        <v>SH0908-1051</v>
      </c>
    </row>
    <row r="1639" spans="1:11" ht="15" customHeight="1" x14ac:dyDescent="0.35">
      <c r="A1639">
        <f>'TI102'!A1636</f>
        <v>5</v>
      </c>
      <c r="B1639" s="26">
        <f>'TI102'!B1636</f>
        <v>46273.71875</v>
      </c>
      <c r="C1639">
        <f>'TI102'!C1636</f>
        <v>11707281</v>
      </c>
      <c r="D1639">
        <f>'TI102'!J1636</f>
        <v>3</v>
      </c>
      <c r="E1639">
        <f>'TI102'!Q1636</f>
        <v>1</v>
      </c>
      <c r="F1639" t="str">
        <f t="shared" si="150"/>
        <v>60009</v>
      </c>
      <c r="G1639">
        <f t="shared" si="151"/>
        <v>268</v>
      </c>
      <c r="H1639" t="str">
        <f t="shared" si="152"/>
        <v>SH0908-1051</v>
      </c>
      <c r="I1639" t="str">
        <f t="shared" si="153"/>
        <v>SH0908-1051</v>
      </c>
      <c r="J1639" s="34">
        <f t="shared" si="154"/>
        <v>72686</v>
      </c>
      <c r="K1639" t="str">
        <f t="shared" si="155"/>
        <v>SH0908-1051</v>
      </c>
    </row>
    <row r="1640" spans="1:11" ht="15" customHeight="1" x14ac:dyDescent="0.35">
      <c r="A1640">
        <f>'TI102'!A1637</f>
        <v>5</v>
      </c>
      <c r="B1640" s="26">
        <f>'TI102'!B1637</f>
        <v>46273.71875</v>
      </c>
      <c r="C1640">
        <f>'TI102'!C1637</f>
        <v>11707288</v>
      </c>
      <c r="D1640">
        <f>'TI102'!J1637</f>
        <v>3</v>
      </c>
      <c r="E1640">
        <f>'TI102'!Q1637</f>
        <v>1</v>
      </c>
      <c r="F1640" t="str">
        <f t="shared" si="150"/>
        <v>59959</v>
      </c>
      <c r="G1640">
        <f t="shared" si="151"/>
        <v>289</v>
      </c>
      <c r="H1640" t="str">
        <f t="shared" si="152"/>
        <v>SH0908-1057</v>
      </c>
      <c r="I1640" t="str">
        <f t="shared" si="153"/>
        <v>SH0908-1057</v>
      </c>
      <c r="J1640" s="34">
        <f t="shared" si="154"/>
        <v>72686</v>
      </c>
      <c r="K1640" t="str">
        <f t="shared" si="155"/>
        <v>SH0908-1057</v>
      </c>
    </row>
    <row r="1641" spans="1:11" ht="15" customHeight="1" x14ac:dyDescent="0.35">
      <c r="A1641">
        <f>'TI102'!A1638</f>
        <v>5</v>
      </c>
      <c r="B1641" s="26">
        <f>'TI102'!B1638</f>
        <v>46273.71875</v>
      </c>
      <c r="C1641">
        <f>'TI102'!C1638</f>
        <v>11707298</v>
      </c>
      <c r="D1641">
        <f>'TI102'!J1638</f>
        <v>4</v>
      </c>
      <c r="E1641">
        <f>'TI102'!Q1638</f>
        <v>1</v>
      </c>
      <c r="F1641" t="str">
        <f t="shared" si="150"/>
        <v>59564</v>
      </c>
      <c r="G1641">
        <f t="shared" si="151"/>
        <v>317</v>
      </c>
      <c r="H1641" t="str">
        <f t="shared" si="152"/>
        <v>SH0908-1066</v>
      </c>
      <c r="I1641" t="str">
        <f t="shared" si="153"/>
        <v>SH0908-1066</v>
      </c>
      <c r="J1641" s="34">
        <f t="shared" si="154"/>
        <v>72686</v>
      </c>
      <c r="K1641" t="str">
        <f t="shared" si="155"/>
        <v>SH0908-1066</v>
      </c>
    </row>
    <row r="1642" spans="1:11" ht="15" customHeight="1" x14ac:dyDescent="0.35">
      <c r="A1642">
        <f>'TI102'!A1639</f>
        <v>5</v>
      </c>
      <c r="B1642" s="26">
        <f>'TI102'!B1639</f>
        <v>46273.71875</v>
      </c>
      <c r="C1642">
        <f>'TI102'!C1639</f>
        <v>11707299</v>
      </c>
      <c r="D1642">
        <f>'TI102'!J1639</f>
        <v>4</v>
      </c>
      <c r="E1642">
        <f>'TI102'!Q1639</f>
        <v>1</v>
      </c>
      <c r="F1642" t="str">
        <f t="shared" si="150"/>
        <v>59564</v>
      </c>
      <c r="G1642">
        <f t="shared" si="151"/>
        <v>317</v>
      </c>
      <c r="H1642" t="str">
        <f t="shared" si="152"/>
        <v>SH0908-1066</v>
      </c>
      <c r="I1642" t="str">
        <f t="shared" si="153"/>
        <v>SH0908-1066</v>
      </c>
      <c r="J1642" s="34">
        <f t="shared" si="154"/>
        <v>72686</v>
      </c>
      <c r="K1642" t="str">
        <f t="shared" si="155"/>
        <v>SH0908-1066</v>
      </c>
    </row>
    <row r="1643" spans="1:11" ht="15" customHeight="1" x14ac:dyDescent="0.35">
      <c r="A1643">
        <f>'TI102'!A1640</f>
        <v>5</v>
      </c>
      <c r="B1643" s="26">
        <f>'TI102'!B1640</f>
        <v>46273.71875</v>
      </c>
      <c r="C1643">
        <f>'TI102'!C1640</f>
        <v>11707300</v>
      </c>
      <c r="D1643">
        <f>'TI102'!J1640</f>
        <v>5</v>
      </c>
      <c r="E1643">
        <f>'TI102'!Q1640</f>
        <v>3</v>
      </c>
      <c r="F1643" t="str">
        <f t="shared" si="150"/>
        <v>59754</v>
      </c>
      <c r="G1643">
        <f t="shared" si="151"/>
        <v>318</v>
      </c>
      <c r="H1643" t="str">
        <f t="shared" si="152"/>
        <v>SH0908-1066</v>
      </c>
      <c r="I1643" t="str">
        <f t="shared" si="153"/>
        <v>SH0908-1066</v>
      </c>
      <c r="J1643" s="34">
        <f t="shared" si="154"/>
        <v>72686</v>
      </c>
      <c r="K1643" t="str">
        <f t="shared" si="155"/>
        <v>SH0908-1066</v>
      </c>
    </row>
    <row r="1644" spans="1:11" ht="15" customHeight="1" x14ac:dyDescent="0.35">
      <c r="A1644">
        <f>'TI102'!A1641</f>
        <v>5</v>
      </c>
      <c r="B1644" s="26">
        <f>'TI102'!B1641</f>
        <v>46273.71875</v>
      </c>
      <c r="C1644">
        <f>'TI102'!C1641</f>
        <v>11707301</v>
      </c>
      <c r="D1644">
        <f>'TI102'!J1641</f>
        <v>3</v>
      </c>
      <c r="E1644">
        <f>'TI102'!Q1641</f>
        <v>1</v>
      </c>
      <c r="F1644" t="str">
        <f t="shared" si="150"/>
        <v>60012</v>
      </c>
      <c r="G1644">
        <f t="shared" si="151"/>
        <v>319</v>
      </c>
      <c r="H1644" t="str">
        <f t="shared" si="152"/>
        <v>SH0908-1066</v>
      </c>
      <c r="I1644" t="str">
        <f t="shared" si="153"/>
        <v>SH0908-1066</v>
      </c>
      <c r="J1644" s="34">
        <f t="shared" si="154"/>
        <v>72686</v>
      </c>
      <c r="K1644" t="str">
        <f t="shared" si="155"/>
        <v>SH0908-1066</v>
      </c>
    </row>
    <row r="1645" spans="1:11" ht="15" customHeight="1" x14ac:dyDescent="0.35">
      <c r="A1645">
        <f>'TI102'!A1642</f>
        <v>5</v>
      </c>
      <c r="B1645" s="26">
        <f>'TI102'!B1642</f>
        <v>46273.71875</v>
      </c>
      <c r="C1645">
        <f>'TI102'!C1642</f>
        <v>11707305</v>
      </c>
      <c r="D1645">
        <f>'TI102'!J1642</f>
        <v>3</v>
      </c>
      <c r="E1645">
        <f>'TI102'!Q1642</f>
        <v>1</v>
      </c>
      <c r="F1645" t="str">
        <f t="shared" si="150"/>
        <v>59664</v>
      </c>
      <c r="G1645">
        <f t="shared" si="151"/>
        <v>303</v>
      </c>
      <c r="H1645" t="str">
        <f t="shared" si="152"/>
        <v>SH0908-1063</v>
      </c>
      <c r="I1645" t="str">
        <f t="shared" si="153"/>
        <v>SH0908-1063</v>
      </c>
      <c r="J1645" s="34">
        <f t="shared" si="154"/>
        <v>72686</v>
      </c>
      <c r="K1645" t="str">
        <f t="shared" si="155"/>
        <v>SH0908-1063</v>
      </c>
    </row>
    <row r="1646" spans="1:11" ht="15" customHeight="1" x14ac:dyDescent="0.35">
      <c r="A1646">
        <f>'TI102'!A1643</f>
        <v>5</v>
      </c>
      <c r="B1646" s="26">
        <f>'TI102'!B1643</f>
        <v>46273.71875</v>
      </c>
      <c r="C1646">
        <f>'TI102'!C1643</f>
        <v>11707306</v>
      </c>
      <c r="D1646">
        <f>'TI102'!J1643</f>
        <v>3</v>
      </c>
      <c r="E1646">
        <f>'TI102'!Q1643</f>
        <v>2</v>
      </c>
      <c r="F1646" t="str">
        <f t="shared" si="150"/>
        <v>59664</v>
      </c>
      <c r="G1646">
        <f t="shared" si="151"/>
        <v>303</v>
      </c>
      <c r="H1646" t="str">
        <f t="shared" si="152"/>
        <v>SH0908-1063</v>
      </c>
      <c r="I1646" t="str">
        <f t="shared" si="153"/>
        <v>SH0908-1063</v>
      </c>
      <c r="J1646" s="34">
        <f t="shared" si="154"/>
        <v>72686</v>
      </c>
      <c r="K1646" t="str">
        <f t="shared" si="155"/>
        <v>SH0908-1063</v>
      </c>
    </row>
    <row r="1647" spans="1:11" ht="15" customHeight="1" x14ac:dyDescent="0.35">
      <c r="A1647">
        <f>'TI102'!A1644</f>
        <v>5</v>
      </c>
      <c r="B1647" s="26">
        <f>'TI102'!B1644</f>
        <v>46273.71875</v>
      </c>
      <c r="C1647">
        <f>'TI102'!C1644</f>
        <v>11707307</v>
      </c>
      <c r="D1647">
        <f>'TI102'!J1644</f>
        <v>3</v>
      </c>
      <c r="E1647">
        <f>'TI102'!Q1644</f>
        <v>2</v>
      </c>
      <c r="F1647" t="str">
        <f t="shared" si="150"/>
        <v>59664</v>
      </c>
      <c r="G1647">
        <f t="shared" si="151"/>
        <v>303</v>
      </c>
      <c r="H1647" t="str">
        <f t="shared" si="152"/>
        <v>SH0908-1063</v>
      </c>
      <c r="I1647" t="str">
        <f t="shared" si="153"/>
        <v>SH0908-1063</v>
      </c>
      <c r="J1647" s="34">
        <f t="shared" si="154"/>
        <v>72686</v>
      </c>
      <c r="K1647" t="str">
        <f t="shared" si="155"/>
        <v>SH0908-1063</v>
      </c>
    </row>
    <row r="1648" spans="1:11" ht="15" customHeight="1" x14ac:dyDescent="0.35">
      <c r="A1648">
        <f>'TI102'!A1645</f>
        <v>5</v>
      </c>
      <c r="B1648" s="26">
        <f>'TI102'!B1645</f>
        <v>46273.71875</v>
      </c>
      <c r="C1648">
        <f>'TI102'!C1645</f>
        <v>11707308</v>
      </c>
      <c r="D1648">
        <f>'TI102'!J1645</f>
        <v>3</v>
      </c>
      <c r="E1648">
        <f>'TI102'!Q1645</f>
        <v>1</v>
      </c>
      <c r="F1648" t="str">
        <f t="shared" si="150"/>
        <v>59664</v>
      </c>
      <c r="G1648">
        <f t="shared" si="151"/>
        <v>303</v>
      </c>
      <c r="H1648" t="str">
        <f t="shared" si="152"/>
        <v>SH0908-1063</v>
      </c>
      <c r="I1648" t="str">
        <f t="shared" si="153"/>
        <v>SH0908-1063</v>
      </c>
      <c r="J1648" s="34">
        <f t="shared" si="154"/>
        <v>72686</v>
      </c>
      <c r="K1648" t="str">
        <f t="shared" si="155"/>
        <v>SH0908-1063</v>
      </c>
    </row>
    <row r="1649" spans="1:11" ht="15" customHeight="1" x14ac:dyDescent="0.35">
      <c r="A1649">
        <f>'TI102'!A1646</f>
        <v>5</v>
      </c>
      <c r="B1649" s="26">
        <f>'TI102'!B1646</f>
        <v>46273.71875</v>
      </c>
      <c r="C1649">
        <f>'TI102'!C1646</f>
        <v>11707309</v>
      </c>
      <c r="D1649">
        <f>'TI102'!J1646</f>
        <v>4</v>
      </c>
      <c r="E1649">
        <f>'TI102'!Q1646</f>
        <v>1</v>
      </c>
      <c r="F1649" t="str">
        <f t="shared" si="150"/>
        <v>59691</v>
      </c>
      <c r="G1649">
        <f t="shared" si="151"/>
        <v>304</v>
      </c>
      <c r="H1649" t="str">
        <f t="shared" si="152"/>
        <v>SH0908-1063</v>
      </c>
      <c r="I1649" t="str">
        <f t="shared" si="153"/>
        <v>SH0908-1063</v>
      </c>
      <c r="J1649" s="34">
        <f t="shared" si="154"/>
        <v>72686</v>
      </c>
      <c r="K1649" t="str">
        <f t="shared" si="155"/>
        <v>SH0908-1063</v>
      </c>
    </row>
    <row r="1650" spans="1:11" ht="15" customHeight="1" x14ac:dyDescent="0.35">
      <c r="A1650">
        <f>'TI102'!A1647</f>
        <v>5</v>
      </c>
      <c r="B1650" s="26">
        <f>'TI102'!B1647</f>
        <v>46273.71875</v>
      </c>
      <c r="C1650">
        <f>'TI102'!C1647</f>
        <v>11707310</v>
      </c>
      <c r="D1650">
        <f>'TI102'!J1647</f>
        <v>3</v>
      </c>
      <c r="E1650">
        <f>'TI102'!Q1647</f>
        <v>1</v>
      </c>
      <c r="F1650" t="str">
        <f t="shared" si="150"/>
        <v>59997</v>
      </c>
      <c r="G1650">
        <f t="shared" si="151"/>
        <v>305</v>
      </c>
      <c r="H1650" t="str">
        <f t="shared" si="152"/>
        <v>SH0908-1063</v>
      </c>
      <c r="I1650" t="str">
        <f t="shared" si="153"/>
        <v>SH0908-1063</v>
      </c>
      <c r="J1650" s="34">
        <f t="shared" si="154"/>
        <v>72686</v>
      </c>
      <c r="K1650" t="str">
        <f t="shared" si="155"/>
        <v>SH0908-1063</v>
      </c>
    </row>
    <row r="1651" spans="1:11" ht="15" customHeight="1" x14ac:dyDescent="0.35">
      <c r="A1651">
        <f>'TI102'!A1648</f>
        <v>5</v>
      </c>
      <c r="B1651" s="26">
        <f>'TI102'!B1648</f>
        <v>46273.71875</v>
      </c>
      <c r="C1651">
        <f>'TI102'!C1648</f>
        <v>11707323</v>
      </c>
      <c r="D1651">
        <f>'TI102'!J1648</f>
        <v>4</v>
      </c>
      <c r="E1651">
        <f>'TI102'!Q1648</f>
        <v>3</v>
      </c>
      <c r="F1651" t="str">
        <f t="shared" si="150"/>
        <v>59872</v>
      </c>
      <c r="G1651">
        <f t="shared" si="151"/>
        <v>338</v>
      </c>
      <c r="H1651" t="str">
        <f t="shared" si="152"/>
        <v>SH0908-1080</v>
      </c>
      <c r="I1651" t="str">
        <f t="shared" si="153"/>
        <v>SH0908-1080</v>
      </c>
      <c r="J1651" s="34">
        <f t="shared" si="154"/>
        <v>72686</v>
      </c>
      <c r="K1651" t="str">
        <f t="shared" si="155"/>
        <v>SH0908-1080</v>
      </c>
    </row>
    <row r="1652" spans="1:11" ht="15" customHeight="1" x14ac:dyDescent="0.35">
      <c r="A1652">
        <f>'TI102'!A1649</f>
        <v>5</v>
      </c>
      <c r="B1652" s="26">
        <f>'TI102'!B1649</f>
        <v>46273.71875</v>
      </c>
      <c r="C1652">
        <f>'TI102'!C1649</f>
        <v>11707324</v>
      </c>
      <c r="D1652">
        <f>'TI102'!J1649</f>
        <v>4</v>
      </c>
      <c r="E1652">
        <f>'TI102'!Q1649</f>
        <v>1</v>
      </c>
      <c r="F1652" t="str">
        <f t="shared" si="150"/>
        <v>60044</v>
      </c>
      <c r="G1652">
        <f t="shared" si="151"/>
        <v>339</v>
      </c>
      <c r="H1652" t="str">
        <f t="shared" si="152"/>
        <v>SH0908-1080</v>
      </c>
      <c r="I1652" t="str">
        <f t="shared" si="153"/>
        <v>SH0908-1080</v>
      </c>
      <c r="J1652" s="34">
        <f t="shared" si="154"/>
        <v>72686</v>
      </c>
      <c r="K1652" t="str">
        <f t="shared" si="155"/>
        <v>SH0908-1080</v>
      </c>
    </row>
    <row r="1653" spans="1:11" ht="15" customHeight="1" x14ac:dyDescent="0.35">
      <c r="A1653">
        <f>'TI102'!A1650</f>
        <v>5</v>
      </c>
      <c r="B1653" s="26">
        <f>'TI102'!B1650</f>
        <v>46273.71875</v>
      </c>
      <c r="C1653">
        <f>'TI102'!C1650</f>
        <v>11707333</v>
      </c>
      <c r="D1653">
        <f>'TI102'!J1650</f>
        <v>4</v>
      </c>
      <c r="E1653">
        <f>'TI102'!Q1650</f>
        <v>1</v>
      </c>
      <c r="F1653" t="str">
        <f t="shared" si="150"/>
        <v>60003</v>
      </c>
      <c r="G1653">
        <f t="shared" si="151"/>
        <v>276</v>
      </c>
      <c r="H1653" t="str">
        <f t="shared" si="152"/>
        <v>SH0908-1054</v>
      </c>
      <c r="I1653" t="str">
        <f t="shared" si="153"/>
        <v>SH0908-1054</v>
      </c>
      <c r="J1653" s="34">
        <f t="shared" si="154"/>
        <v>72686</v>
      </c>
      <c r="K1653" t="str">
        <f t="shared" si="155"/>
        <v>SH0908-1054</v>
      </c>
    </row>
    <row r="1654" spans="1:11" ht="15" customHeight="1" x14ac:dyDescent="0.35">
      <c r="A1654">
        <f>'TI102'!A1651</f>
        <v>5</v>
      </c>
      <c r="B1654" s="26">
        <f>'TI102'!B1651</f>
        <v>46273.71875</v>
      </c>
      <c r="C1654">
        <f>'TI102'!C1651</f>
        <v>11707334</v>
      </c>
      <c r="D1654">
        <f>'TI102'!J1651</f>
        <v>4</v>
      </c>
      <c r="E1654">
        <f>'TI102'!Q1651</f>
        <v>3</v>
      </c>
      <c r="F1654" t="str">
        <f t="shared" si="150"/>
        <v>60003</v>
      </c>
      <c r="G1654">
        <f t="shared" si="151"/>
        <v>276</v>
      </c>
      <c r="H1654" t="str">
        <f t="shared" si="152"/>
        <v>SH0908-1054</v>
      </c>
      <c r="I1654" t="str">
        <f t="shared" si="153"/>
        <v>SH0908-1054</v>
      </c>
      <c r="J1654" s="34">
        <f t="shared" si="154"/>
        <v>72686</v>
      </c>
      <c r="K1654" t="str">
        <f t="shared" si="155"/>
        <v>SH0908-1054</v>
      </c>
    </row>
    <row r="1655" spans="1:11" ht="15" customHeight="1" x14ac:dyDescent="0.35">
      <c r="A1655">
        <f>'TI102'!A1652</f>
        <v>5</v>
      </c>
      <c r="B1655" s="26">
        <f>'TI102'!B1652</f>
        <v>46273.71875</v>
      </c>
      <c r="C1655">
        <f>'TI102'!C1652</f>
        <v>11707335</v>
      </c>
      <c r="D1655">
        <f>'TI102'!J1652</f>
        <v>4</v>
      </c>
      <c r="E1655">
        <f>'TI102'!Q1652</f>
        <v>1</v>
      </c>
      <c r="F1655" t="str">
        <f t="shared" si="150"/>
        <v>60003</v>
      </c>
      <c r="G1655">
        <f t="shared" si="151"/>
        <v>276</v>
      </c>
      <c r="H1655" t="str">
        <f t="shared" si="152"/>
        <v>SH0908-1054</v>
      </c>
      <c r="I1655" t="str">
        <f t="shared" si="153"/>
        <v>SH0908-1054</v>
      </c>
      <c r="J1655" s="34">
        <f t="shared" si="154"/>
        <v>72686</v>
      </c>
      <c r="K1655" t="str">
        <f t="shared" si="155"/>
        <v>SH0908-1054</v>
      </c>
    </row>
    <row r="1656" spans="1:11" ht="15" customHeight="1" x14ac:dyDescent="0.35">
      <c r="A1656">
        <f>'TI102'!A1653</f>
        <v>5</v>
      </c>
      <c r="B1656" s="26">
        <f>'TI102'!B1653</f>
        <v>46273.71875</v>
      </c>
      <c r="C1656">
        <f>'TI102'!C1653</f>
        <v>11707336</v>
      </c>
      <c r="D1656">
        <f>'TI102'!J1653</f>
        <v>4</v>
      </c>
      <c r="E1656">
        <f>'TI102'!Q1653</f>
        <v>2</v>
      </c>
      <c r="F1656" t="str">
        <f t="shared" si="150"/>
        <v>60003</v>
      </c>
      <c r="G1656">
        <f t="shared" si="151"/>
        <v>276</v>
      </c>
      <c r="H1656" t="str">
        <f t="shared" si="152"/>
        <v>SH0908-1054</v>
      </c>
      <c r="I1656" t="str">
        <f t="shared" si="153"/>
        <v>SH0908-1054</v>
      </c>
      <c r="J1656" s="34">
        <f t="shared" si="154"/>
        <v>72686</v>
      </c>
      <c r="K1656" t="str">
        <f t="shared" si="155"/>
        <v>SH0908-1054</v>
      </c>
    </row>
    <row r="1657" spans="1:11" ht="15" customHeight="1" x14ac:dyDescent="0.35">
      <c r="A1657">
        <f>'TI102'!A1654</f>
        <v>5</v>
      </c>
      <c r="B1657" s="26">
        <f>'TI102'!B1654</f>
        <v>46273.71875</v>
      </c>
      <c r="C1657">
        <f>'TI102'!C1654</f>
        <v>11707337</v>
      </c>
      <c r="D1657">
        <f>'TI102'!J1654</f>
        <v>4</v>
      </c>
      <c r="E1657">
        <f>'TI102'!Q1654</f>
        <v>1</v>
      </c>
      <c r="F1657" t="str">
        <f t="shared" si="150"/>
        <v>60003</v>
      </c>
      <c r="G1657">
        <f t="shared" si="151"/>
        <v>276</v>
      </c>
      <c r="H1657" t="str">
        <f t="shared" si="152"/>
        <v>SH0908-1054</v>
      </c>
      <c r="I1657" t="str">
        <f t="shared" si="153"/>
        <v>SH0908-1054</v>
      </c>
      <c r="J1657" s="34">
        <f t="shared" si="154"/>
        <v>72686</v>
      </c>
      <c r="K1657" t="str">
        <f t="shared" si="155"/>
        <v>SH0908-1054</v>
      </c>
    </row>
    <row r="1658" spans="1:11" ht="15" customHeight="1" x14ac:dyDescent="0.35">
      <c r="A1658">
        <f>'TI102'!A1655</f>
        <v>5</v>
      </c>
      <c r="B1658" s="26">
        <f>'TI102'!B1655</f>
        <v>46273.71875</v>
      </c>
      <c r="C1658">
        <f>'TI102'!C1655</f>
        <v>11707338</v>
      </c>
      <c r="D1658">
        <f>'TI102'!J1655</f>
        <v>5</v>
      </c>
      <c r="E1658">
        <f>'TI102'!Q1655</f>
        <v>2</v>
      </c>
      <c r="F1658" t="str">
        <f t="shared" si="150"/>
        <v>60003</v>
      </c>
      <c r="G1658">
        <f t="shared" si="151"/>
        <v>276</v>
      </c>
      <c r="H1658" t="str">
        <f t="shared" si="152"/>
        <v>SH0908-1054</v>
      </c>
      <c r="I1658" t="str">
        <f t="shared" si="153"/>
        <v>SH0908-1054</v>
      </c>
      <c r="J1658" s="34">
        <f t="shared" si="154"/>
        <v>72686</v>
      </c>
      <c r="K1658" t="str">
        <f t="shared" si="155"/>
        <v>SH0908-1054</v>
      </c>
    </row>
    <row r="1659" spans="1:11" ht="15" customHeight="1" x14ac:dyDescent="0.35">
      <c r="A1659">
        <f>'TI102'!A1656</f>
        <v>5</v>
      </c>
      <c r="B1659" s="26">
        <f>'TI102'!B1656</f>
        <v>46273.71875</v>
      </c>
      <c r="C1659">
        <f>'TI102'!C1656</f>
        <v>11707339</v>
      </c>
      <c r="D1659">
        <f>'TI102'!J1656</f>
        <v>3</v>
      </c>
      <c r="E1659">
        <f>'TI102'!Q1656</f>
        <v>1</v>
      </c>
      <c r="F1659" t="str">
        <f t="shared" si="150"/>
        <v>60011</v>
      </c>
      <c r="G1659">
        <f t="shared" si="151"/>
        <v>277</v>
      </c>
      <c r="H1659" t="str">
        <f t="shared" si="152"/>
        <v>SH0908-1054</v>
      </c>
      <c r="I1659" t="str">
        <f t="shared" si="153"/>
        <v>SH0908-1054</v>
      </c>
      <c r="J1659" s="34">
        <f t="shared" si="154"/>
        <v>72686</v>
      </c>
      <c r="K1659" t="str">
        <f t="shared" si="155"/>
        <v>SH0908-1054</v>
      </c>
    </row>
    <row r="1660" spans="1:11" ht="15" customHeight="1" x14ac:dyDescent="0.35">
      <c r="A1660">
        <f>'TI102'!A1657</f>
        <v>5</v>
      </c>
      <c r="B1660" s="26">
        <f>'TI102'!B1657</f>
        <v>46273.71875</v>
      </c>
      <c r="C1660">
        <f>'TI102'!C1657</f>
        <v>11707340</v>
      </c>
      <c r="D1660">
        <f>'TI102'!J1657</f>
        <v>3</v>
      </c>
      <c r="E1660">
        <f>'TI102'!Q1657</f>
        <v>2</v>
      </c>
      <c r="F1660" t="str">
        <f t="shared" si="150"/>
        <v>60011</v>
      </c>
      <c r="G1660">
        <f t="shared" si="151"/>
        <v>277</v>
      </c>
      <c r="H1660" t="str">
        <f t="shared" si="152"/>
        <v>SH0908-1054</v>
      </c>
      <c r="I1660" t="str">
        <f t="shared" si="153"/>
        <v>SH0908-1054</v>
      </c>
      <c r="J1660" s="34">
        <f t="shared" si="154"/>
        <v>72686</v>
      </c>
      <c r="K1660" t="str">
        <f t="shared" si="155"/>
        <v>SH0908-1054</v>
      </c>
    </row>
    <row r="1661" spans="1:11" ht="15" customHeight="1" x14ac:dyDescent="0.35">
      <c r="A1661">
        <f>'TI102'!A1658</f>
        <v>5</v>
      </c>
      <c r="B1661" s="26">
        <f>'TI102'!B1658</f>
        <v>46273.71875</v>
      </c>
      <c r="C1661">
        <f>'TI102'!C1658</f>
        <v>11707341</v>
      </c>
      <c r="D1661">
        <f>'TI102'!J1658</f>
        <v>3</v>
      </c>
      <c r="E1661">
        <f>'TI102'!Q1658</f>
        <v>2</v>
      </c>
      <c r="F1661" t="str">
        <f t="shared" si="150"/>
        <v>60011</v>
      </c>
      <c r="G1661">
        <f t="shared" si="151"/>
        <v>277</v>
      </c>
      <c r="H1661" t="str">
        <f t="shared" si="152"/>
        <v>SH0908-1054</v>
      </c>
      <c r="I1661" t="str">
        <f t="shared" si="153"/>
        <v>SH0908-1054</v>
      </c>
      <c r="J1661" s="34">
        <f t="shared" si="154"/>
        <v>72686</v>
      </c>
      <c r="K1661" t="str">
        <f t="shared" si="155"/>
        <v>SH0908-1054</v>
      </c>
    </row>
    <row r="1662" spans="1:11" ht="15" customHeight="1" x14ac:dyDescent="0.35">
      <c r="A1662">
        <f>'TI102'!A1659</f>
        <v>5</v>
      </c>
      <c r="B1662" s="26">
        <f>'TI102'!B1659</f>
        <v>46273.71875</v>
      </c>
      <c r="C1662">
        <f>'TI102'!C1659</f>
        <v>11707369</v>
      </c>
      <c r="D1662">
        <f>'TI102'!J1659</f>
        <v>3</v>
      </c>
      <c r="E1662">
        <f>'TI102'!Q1659</f>
        <v>4</v>
      </c>
      <c r="F1662" t="str">
        <f t="shared" si="150"/>
        <v>59540</v>
      </c>
      <c r="G1662">
        <f t="shared" si="151"/>
        <v>209</v>
      </c>
      <c r="H1662" t="str">
        <f t="shared" si="152"/>
        <v>SH0908-1042</v>
      </c>
      <c r="I1662" t="str">
        <f t="shared" si="153"/>
        <v>SH0908-1042</v>
      </c>
      <c r="J1662" s="34">
        <f t="shared" si="154"/>
        <v>72686</v>
      </c>
      <c r="K1662" t="str">
        <f t="shared" si="155"/>
        <v>SH0908-1042</v>
      </c>
    </row>
    <row r="1663" spans="1:11" ht="15" customHeight="1" x14ac:dyDescent="0.35">
      <c r="A1663">
        <f>'TI102'!A1660</f>
        <v>5</v>
      </c>
      <c r="B1663" s="26">
        <f>'TI102'!B1660</f>
        <v>46273.71875</v>
      </c>
      <c r="C1663">
        <f>'TI102'!C1660</f>
        <v>11707370</v>
      </c>
      <c r="D1663">
        <f>'TI102'!J1660</f>
        <v>3</v>
      </c>
      <c r="E1663">
        <f>'TI102'!Q1660</f>
        <v>3</v>
      </c>
      <c r="F1663" t="str">
        <f t="shared" si="150"/>
        <v>59540</v>
      </c>
      <c r="G1663">
        <f t="shared" si="151"/>
        <v>209</v>
      </c>
      <c r="H1663" t="str">
        <f t="shared" si="152"/>
        <v>SH0908-1042</v>
      </c>
      <c r="I1663" t="str">
        <f t="shared" si="153"/>
        <v>SH0908-1042</v>
      </c>
      <c r="J1663" s="34">
        <f t="shared" si="154"/>
        <v>72686</v>
      </c>
      <c r="K1663" t="str">
        <f t="shared" si="155"/>
        <v>SH0908-1042</v>
      </c>
    </row>
    <row r="1664" spans="1:11" ht="15" customHeight="1" x14ac:dyDescent="0.35">
      <c r="A1664">
        <f>'TI102'!A1661</f>
        <v>5</v>
      </c>
      <c r="B1664" s="26">
        <f>'TI102'!B1661</f>
        <v>46273.71875</v>
      </c>
      <c r="C1664">
        <f>'TI102'!C1661</f>
        <v>11707371</v>
      </c>
      <c r="D1664">
        <f>'TI102'!J1661</f>
        <v>3</v>
      </c>
      <c r="E1664">
        <f>'TI102'!Q1661</f>
        <v>3</v>
      </c>
      <c r="F1664" t="str">
        <f t="shared" si="150"/>
        <v>59540</v>
      </c>
      <c r="G1664">
        <f t="shared" si="151"/>
        <v>209</v>
      </c>
      <c r="H1664" t="str">
        <f t="shared" si="152"/>
        <v>SH0908-1042</v>
      </c>
      <c r="I1664" t="str">
        <f t="shared" si="153"/>
        <v>SH0908-1042</v>
      </c>
      <c r="J1664" s="34">
        <f t="shared" si="154"/>
        <v>72686</v>
      </c>
      <c r="K1664" t="str">
        <f t="shared" si="155"/>
        <v>SH0908-1042</v>
      </c>
    </row>
    <row r="1665" spans="1:11" ht="15" customHeight="1" x14ac:dyDescent="0.35">
      <c r="A1665">
        <f>'TI102'!A1662</f>
        <v>5</v>
      </c>
      <c r="B1665" s="26">
        <f>'TI102'!B1662</f>
        <v>46273.71875</v>
      </c>
      <c r="C1665">
        <f>'TI102'!C1662</f>
        <v>11707372</v>
      </c>
      <c r="D1665">
        <f>'TI102'!J1662</f>
        <v>3</v>
      </c>
      <c r="E1665">
        <f>'TI102'!Q1662</f>
        <v>1</v>
      </c>
      <c r="F1665" t="str">
        <f t="shared" si="150"/>
        <v>59620</v>
      </c>
      <c r="G1665">
        <f t="shared" si="151"/>
        <v>210</v>
      </c>
      <c r="H1665" t="str">
        <f t="shared" si="152"/>
        <v>SH0908-1042</v>
      </c>
      <c r="I1665" t="str">
        <f t="shared" si="153"/>
        <v>SH0908-1042</v>
      </c>
      <c r="J1665" s="34">
        <f t="shared" si="154"/>
        <v>72686</v>
      </c>
      <c r="K1665" t="str">
        <f t="shared" si="155"/>
        <v>SH0908-1042</v>
      </c>
    </row>
    <row r="1666" spans="1:11" ht="15" customHeight="1" x14ac:dyDescent="0.35">
      <c r="A1666">
        <f>'TI102'!A1663</f>
        <v>5</v>
      </c>
      <c r="B1666" s="26">
        <f>'TI102'!B1663</f>
        <v>46273.71875</v>
      </c>
      <c r="C1666">
        <f>'TI102'!C1663</f>
        <v>11707373</v>
      </c>
      <c r="D1666">
        <f>'TI102'!J1663</f>
        <v>4</v>
      </c>
      <c r="E1666">
        <f>'TI102'!Q1663</f>
        <v>1</v>
      </c>
      <c r="F1666" t="str">
        <f t="shared" si="150"/>
        <v>59642</v>
      </c>
      <c r="G1666">
        <f t="shared" si="151"/>
        <v>211</v>
      </c>
      <c r="H1666" t="str">
        <f t="shared" si="152"/>
        <v>SH0908-1042</v>
      </c>
      <c r="I1666" t="str">
        <f t="shared" si="153"/>
        <v>SH0908-1042</v>
      </c>
      <c r="J1666" s="34">
        <f t="shared" si="154"/>
        <v>72686</v>
      </c>
      <c r="K1666" t="str">
        <f t="shared" si="155"/>
        <v>SH0908-1042</v>
      </c>
    </row>
    <row r="1667" spans="1:11" ht="15" customHeight="1" x14ac:dyDescent="0.35">
      <c r="A1667">
        <f>'TI102'!A1664</f>
        <v>5</v>
      </c>
      <c r="B1667" s="26">
        <f>'TI102'!B1664</f>
        <v>46273.71875</v>
      </c>
      <c r="C1667">
        <f>'TI102'!C1664</f>
        <v>11707374</v>
      </c>
      <c r="D1667">
        <f>'TI102'!J1664</f>
        <v>4</v>
      </c>
      <c r="E1667">
        <f>'TI102'!Q1664</f>
        <v>1</v>
      </c>
      <c r="F1667" t="str">
        <f t="shared" si="150"/>
        <v>59642</v>
      </c>
      <c r="G1667">
        <f t="shared" si="151"/>
        <v>211</v>
      </c>
      <c r="H1667" t="str">
        <f t="shared" si="152"/>
        <v>SH0908-1042</v>
      </c>
      <c r="I1667" t="str">
        <f t="shared" si="153"/>
        <v>SH0908-1042</v>
      </c>
      <c r="J1667" s="34">
        <f t="shared" si="154"/>
        <v>72686</v>
      </c>
      <c r="K1667" t="str">
        <f t="shared" si="155"/>
        <v>SH0908-1042</v>
      </c>
    </row>
    <row r="1668" spans="1:11" ht="15" customHeight="1" x14ac:dyDescent="0.35">
      <c r="A1668">
        <f>'TI102'!A1665</f>
        <v>5</v>
      </c>
      <c r="B1668" s="26">
        <f>'TI102'!B1665</f>
        <v>46273.71875</v>
      </c>
      <c r="C1668">
        <f>'TI102'!C1665</f>
        <v>11707375</v>
      </c>
      <c r="D1668">
        <f>'TI102'!J1665</f>
        <v>4</v>
      </c>
      <c r="E1668">
        <f>'TI102'!Q1665</f>
        <v>4</v>
      </c>
      <c r="F1668" t="str">
        <f t="shared" si="150"/>
        <v>59642</v>
      </c>
      <c r="G1668">
        <f t="shared" si="151"/>
        <v>211</v>
      </c>
      <c r="H1668" t="str">
        <f t="shared" si="152"/>
        <v>SH0908-1042</v>
      </c>
      <c r="I1668" t="str">
        <f t="shared" si="153"/>
        <v>SH0908-1042</v>
      </c>
      <c r="J1668" s="34">
        <f t="shared" si="154"/>
        <v>72686</v>
      </c>
      <c r="K1668" t="str">
        <f t="shared" si="155"/>
        <v>SH0908-1042</v>
      </c>
    </row>
    <row r="1669" spans="1:11" ht="15" customHeight="1" x14ac:dyDescent="0.35">
      <c r="A1669">
        <f>'TI102'!A1666</f>
        <v>5</v>
      </c>
      <c r="B1669" s="26">
        <f>'TI102'!B1666</f>
        <v>46273.71875</v>
      </c>
      <c r="C1669">
        <f>'TI102'!C1666</f>
        <v>11707376</v>
      </c>
      <c r="D1669">
        <f>'TI102'!J1666</f>
        <v>5</v>
      </c>
      <c r="E1669">
        <f>'TI102'!Q1666</f>
        <v>3</v>
      </c>
      <c r="F1669" t="str">
        <f t="shared" si="150"/>
        <v>59642</v>
      </c>
      <c r="G1669">
        <f t="shared" si="151"/>
        <v>211</v>
      </c>
      <c r="H1669" t="str">
        <f t="shared" si="152"/>
        <v>SH0908-1042</v>
      </c>
      <c r="I1669" t="str">
        <f t="shared" si="153"/>
        <v>SH0908-1042</v>
      </c>
      <c r="J1669" s="34">
        <f t="shared" si="154"/>
        <v>72686</v>
      </c>
      <c r="K1669" t="str">
        <f t="shared" si="155"/>
        <v>SH0908-1042</v>
      </c>
    </row>
    <row r="1670" spans="1:11" ht="15" customHeight="1" x14ac:dyDescent="0.35">
      <c r="A1670">
        <f>'TI102'!A1667</f>
        <v>5</v>
      </c>
      <c r="B1670" s="26">
        <f>'TI102'!B1667</f>
        <v>46273.71875</v>
      </c>
      <c r="C1670">
        <f>'TI102'!C1667</f>
        <v>11707377</v>
      </c>
      <c r="D1670">
        <f>'TI102'!J1667</f>
        <v>5</v>
      </c>
      <c r="E1670">
        <f>'TI102'!Q1667</f>
        <v>4</v>
      </c>
      <c r="F1670" t="str">
        <f t="shared" ref="F1670:F1733" si="156">INDEX(OM_ORDER,MATCH(C1670,OM_TID,0))</f>
        <v>59654</v>
      </c>
      <c r="G1670">
        <f t="shared" ref="G1670:G1733" si="157">MATCH(F1670,OR_ID,0)</f>
        <v>212</v>
      </c>
      <c r="H1670" t="str">
        <f t="shared" ref="H1670:H1733" si="158">INDEX(OR_ORIG,G1670)</f>
        <v>SH0908-1042</v>
      </c>
      <c r="I1670" t="str">
        <f t="shared" ref="I1670:I1733" si="159">INDEX(OR_SHIP,G1670)</f>
        <v>SH0908-1042</v>
      </c>
      <c r="J1670" s="34">
        <f t="shared" ref="J1670:J1733" si="160">IF(INDEX(OR_MOVED,G1670)="",DATE(2099,1,1),INDEX(OR_MOVED,G1670))</f>
        <v>72686</v>
      </c>
      <c r="K1670" t="str">
        <f t="shared" ref="K1670:K1733" si="161">IF(B1670&gt;=J1670,I1670,H1670)</f>
        <v>SH0908-1042</v>
      </c>
    </row>
    <row r="1671" spans="1:11" ht="15" customHeight="1" x14ac:dyDescent="0.35">
      <c r="A1671">
        <f>'TI102'!A1668</f>
        <v>5</v>
      </c>
      <c r="B1671" s="26">
        <f>'TI102'!B1668</f>
        <v>46273.71875</v>
      </c>
      <c r="C1671">
        <f>'TI102'!C1668</f>
        <v>11707378</v>
      </c>
      <c r="D1671">
        <f>'TI102'!J1668</f>
        <v>4</v>
      </c>
      <c r="E1671">
        <f>'TI102'!Q1668</f>
        <v>2</v>
      </c>
      <c r="F1671" t="str">
        <f t="shared" si="156"/>
        <v>59674</v>
      </c>
      <c r="G1671">
        <f t="shared" si="157"/>
        <v>213</v>
      </c>
      <c r="H1671" t="str">
        <f t="shared" si="158"/>
        <v>SH0908-1042</v>
      </c>
      <c r="I1671" t="str">
        <f t="shared" si="159"/>
        <v>SH0908-1042</v>
      </c>
      <c r="J1671" s="34">
        <f t="shared" si="160"/>
        <v>72686</v>
      </c>
      <c r="K1671" t="str">
        <f t="shared" si="161"/>
        <v>SH0908-1042</v>
      </c>
    </row>
    <row r="1672" spans="1:11" ht="15" customHeight="1" x14ac:dyDescent="0.35">
      <c r="A1672">
        <f>'TI102'!A1669</f>
        <v>5</v>
      </c>
      <c r="B1672" s="26">
        <f>'TI102'!B1669</f>
        <v>46273.71875</v>
      </c>
      <c r="C1672">
        <f>'TI102'!C1669</f>
        <v>11707379</v>
      </c>
      <c r="D1672">
        <f>'TI102'!J1669</f>
        <v>4</v>
      </c>
      <c r="E1672">
        <f>'TI102'!Q1669</f>
        <v>2</v>
      </c>
      <c r="F1672" t="str">
        <f t="shared" si="156"/>
        <v>59674</v>
      </c>
      <c r="G1672">
        <f t="shared" si="157"/>
        <v>213</v>
      </c>
      <c r="H1672" t="str">
        <f t="shared" si="158"/>
        <v>SH0908-1042</v>
      </c>
      <c r="I1672" t="str">
        <f t="shared" si="159"/>
        <v>SH0908-1042</v>
      </c>
      <c r="J1672" s="34">
        <f t="shared" si="160"/>
        <v>72686</v>
      </c>
      <c r="K1672" t="str">
        <f t="shared" si="161"/>
        <v>SH0908-1042</v>
      </c>
    </row>
    <row r="1673" spans="1:11" ht="15" customHeight="1" x14ac:dyDescent="0.35">
      <c r="A1673">
        <f>'TI102'!A1670</f>
        <v>5</v>
      </c>
      <c r="B1673" s="26">
        <f>'TI102'!B1670</f>
        <v>46273.71875</v>
      </c>
      <c r="C1673">
        <f>'TI102'!C1670</f>
        <v>11707380</v>
      </c>
      <c r="D1673">
        <f>'TI102'!J1670</f>
        <v>4</v>
      </c>
      <c r="E1673">
        <f>'TI102'!Q1670</f>
        <v>2</v>
      </c>
      <c r="F1673" t="str">
        <f t="shared" si="156"/>
        <v>59769</v>
      </c>
      <c r="G1673">
        <f t="shared" si="157"/>
        <v>214</v>
      </c>
      <c r="H1673" t="str">
        <f t="shared" si="158"/>
        <v>SH0908-1042</v>
      </c>
      <c r="I1673" t="str">
        <f t="shared" si="159"/>
        <v>SH0908-1042</v>
      </c>
      <c r="J1673" s="34">
        <f t="shared" si="160"/>
        <v>72686</v>
      </c>
      <c r="K1673" t="str">
        <f t="shared" si="161"/>
        <v>SH0908-1042</v>
      </c>
    </row>
    <row r="1674" spans="1:11" ht="15" customHeight="1" x14ac:dyDescent="0.35">
      <c r="A1674">
        <f>'TI102'!A1671</f>
        <v>5</v>
      </c>
      <c r="B1674" s="26">
        <f>'TI102'!B1671</f>
        <v>46273.71875</v>
      </c>
      <c r="C1674">
        <f>'TI102'!C1671</f>
        <v>11707381</v>
      </c>
      <c r="D1674">
        <f>'TI102'!J1671</f>
        <v>3</v>
      </c>
      <c r="E1674">
        <f>'TI102'!Q1671</f>
        <v>1</v>
      </c>
      <c r="F1674" t="str">
        <f t="shared" si="156"/>
        <v>59823</v>
      </c>
      <c r="G1674">
        <f t="shared" si="157"/>
        <v>215</v>
      </c>
      <c r="H1674" t="str">
        <f t="shared" si="158"/>
        <v>SH0908-1042</v>
      </c>
      <c r="I1674" t="str">
        <f t="shared" si="159"/>
        <v>SH0908-1042</v>
      </c>
      <c r="J1674" s="34">
        <f t="shared" si="160"/>
        <v>72686</v>
      </c>
      <c r="K1674" t="str">
        <f t="shared" si="161"/>
        <v>SH0908-1042</v>
      </c>
    </row>
    <row r="1675" spans="1:11" ht="15" customHeight="1" x14ac:dyDescent="0.35">
      <c r="A1675">
        <f>'TI102'!A1672</f>
        <v>5</v>
      </c>
      <c r="B1675" s="26">
        <f>'TI102'!B1672</f>
        <v>46273.71875</v>
      </c>
      <c r="C1675">
        <f>'TI102'!C1672</f>
        <v>11707382</v>
      </c>
      <c r="D1675">
        <f>'TI102'!J1672</f>
        <v>3</v>
      </c>
      <c r="E1675">
        <f>'TI102'!Q1672</f>
        <v>1</v>
      </c>
      <c r="F1675" t="str">
        <f t="shared" si="156"/>
        <v>59823</v>
      </c>
      <c r="G1675">
        <f t="shared" si="157"/>
        <v>215</v>
      </c>
      <c r="H1675" t="str">
        <f t="shared" si="158"/>
        <v>SH0908-1042</v>
      </c>
      <c r="I1675" t="str">
        <f t="shared" si="159"/>
        <v>SH0908-1042</v>
      </c>
      <c r="J1675" s="34">
        <f t="shared" si="160"/>
        <v>72686</v>
      </c>
      <c r="K1675" t="str">
        <f t="shared" si="161"/>
        <v>SH0908-1042</v>
      </c>
    </row>
    <row r="1676" spans="1:11" ht="15" customHeight="1" x14ac:dyDescent="0.35">
      <c r="A1676">
        <f>'TI102'!A1673</f>
        <v>5</v>
      </c>
      <c r="B1676" s="26">
        <f>'TI102'!B1673</f>
        <v>46273.71875</v>
      </c>
      <c r="C1676">
        <f>'TI102'!C1673</f>
        <v>11707383</v>
      </c>
      <c r="D1676">
        <f>'TI102'!J1673</f>
        <v>3</v>
      </c>
      <c r="E1676">
        <f>'TI102'!Q1673</f>
        <v>1</v>
      </c>
      <c r="F1676" t="str">
        <f t="shared" si="156"/>
        <v>59823</v>
      </c>
      <c r="G1676">
        <f t="shared" si="157"/>
        <v>215</v>
      </c>
      <c r="H1676" t="str">
        <f t="shared" si="158"/>
        <v>SH0908-1042</v>
      </c>
      <c r="I1676" t="str">
        <f t="shared" si="159"/>
        <v>SH0908-1042</v>
      </c>
      <c r="J1676" s="34">
        <f t="shared" si="160"/>
        <v>72686</v>
      </c>
      <c r="K1676" t="str">
        <f t="shared" si="161"/>
        <v>SH0908-1042</v>
      </c>
    </row>
    <row r="1677" spans="1:11" ht="15" customHeight="1" x14ac:dyDescent="0.35">
      <c r="A1677">
        <f>'TI102'!A1674</f>
        <v>5</v>
      </c>
      <c r="B1677" s="26">
        <f>'TI102'!B1674</f>
        <v>46273.71875</v>
      </c>
      <c r="C1677">
        <f>'TI102'!C1674</f>
        <v>11707384</v>
      </c>
      <c r="D1677">
        <f>'TI102'!J1674</f>
        <v>3</v>
      </c>
      <c r="E1677">
        <f>'TI102'!Q1674</f>
        <v>1</v>
      </c>
      <c r="F1677" t="str">
        <f t="shared" si="156"/>
        <v>59823</v>
      </c>
      <c r="G1677">
        <f t="shared" si="157"/>
        <v>215</v>
      </c>
      <c r="H1677" t="str">
        <f t="shared" si="158"/>
        <v>SH0908-1042</v>
      </c>
      <c r="I1677" t="str">
        <f t="shared" si="159"/>
        <v>SH0908-1042</v>
      </c>
      <c r="J1677" s="34">
        <f t="shared" si="160"/>
        <v>72686</v>
      </c>
      <c r="K1677" t="str">
        <f t="shared" si="161"/>
        <v>SH0908-1042</v>
      </c>
    </row>
    <row r="1678" spans="1:11" ht="15" customHeight="1" x14ac:dyDescent="0.35">
      <c r="A1678">
        <f>'TI102'!A1675</f>
        <v>5</v>
      </c>
      <c r="B1678" s="26">
        <f>'TI102'!B1675</f>
        <v>46273.71875</v>
      </c>
      <c r="C1678">
        <f>'TI102'!C1675</f>
        <v>11707385</v>
      </c>
      <c r="D1678">
        <f>'TI102'!J1675</f>
        <v>3</v>
      </c>
      <c r="E1678">
        <f>'TI102'!Q1675</f>
        <v>1</v>
      </c>
      <c r="F1678" t="str">
        <f t="shared" si="156"/>
        <v>59823</v>
      </c>
      <c r="G1678">
        <f t="shared" si="157"/>
        <v>215</v>
      </c>
      <c r="H1678" t="str">
        <f t="shared" si="158"/>
        <v>SH0908-1042</v>
      </c>
      <c r="I1678" t="str">
        <f t="shared" si="159"/>
        <v>SH0908-1042</v>
      </c>
      <c r="J1678" s="34">
        <f t="shared" si="160"/>
        <v>72686</v>
      </c>
      <c r="K1678" t="str">
        <f t="shared" si="161"/>
        <v>SH0908-1042</v>
      </c>
    </row>
    <row r="1679" spans="1:11" ht="15" customHeight="1" x14ac:dyDescent="0.35">
      <c r="A1679">
        <f>'TI102'!A1676</f>
        <v>5</v>
      </c>
      <c r="B1679" s="26">
        <f>'TI102'!B1676</f>
        <v>46273.71875</v>
      </c>
      <c r="C1679">
        <f>'TI102'!C1676</f>
        <v>11707386</v>
      </c>
      <c r="D1679">
        <f>'TI102'!J1676</f>
        <v>3</v>
      </c>
      <c r="E1679">
        <f>'TI102'!Q1676</f>
        <v>1</v>
      </c>
      <c r="F1679" t="str">
        <f t="shared" si="156"/>
        <v>59823</v>
      </c>
      <c r="G1679">
        <f t="shared" si="157"/>
        <v>215</v>
      </c>
      <c r="H1679" t="str">
        <f t="shared" si="158"/>
        <v>SH0908-1042</v>
      </c>
      <c r="I1679" t="str">
        <f t="shared" si="159"/>
        <v>SH0908-1042</v>
      </c>
      <c r="J1679" s="34">
        <f t="shared" si="160"/>
        <v>72686</v>
      </c>
      <c r="K1679" t="str">
        <f t="shared" si="161"/>
        <v>SH0908-1042</v>
      </c>
    </row>
    <row r="1680" spans="1:11" ht="15" customHeight="1" x14ac:dyDescent="0.35">
      <c r="A1680">
        <f>'TI102'!A1677</f>
        <v>5</v>
      </c>
      <c r="B1680" s="26">
        <f>'TI102'!B1677</f>
        <v>46273.71875</v>
      </c>
      <c r="C1680">
        <f>'TI102'!C1677</f>
        <v>11707387</v>
      </c>
      <c r="D1680">
        <f>'TI102'!J1677</f>
        <v>3</v>
      </c>
      <c r="E1680">
        <f>'TI102'!Q1677</f>
        <v>1</v>
      </c>
      <c r="F1680" t="str">
        <f t="shared" si="156"/>
        <v>59823</v>
      </c>
      <c r="G1680">
        <f t="shared" si="157"/>
        <v>215</v>
      </c>
      <c r="H1680" t="str">
        <f t="shared" si="158"/>
        <v>SH0908-1042</v>
      </c>
      <c r="I1680" t="str">
        <f t="shared" si="159"/>
        <v>SH0908-1042</v>
      </c>
      <c r="J1680" s="34">
        <f t="shared" si="160"/>
        <v>72686</v>
      </c>
      <c r="K1680" t="str">
        <f t="shared" si="161"/>
        <v>SH0908-1042</v>
      </c>
    </row>
    <row r="1681" spans="1:11" ht="15" customHeight="1" x14ac:dyDescent="0.35">
      <c r="A1681">
        <f>'TI102'!A1678</f>
        <v>5</v>
      </c>
      <c r="B1681" s="26">
        <f>'TI102'!B1678</f>
        <v>46273.71875</v>
      </c>
      <c r="C1681">
        <f>'TI102'!C1678</f>
        <v>11707388</v>
      </c>
      <c r="D1681">
        <f>'TI102'!J1678</f>
        <v>3</v>
      </c>
      <c r="E1681">
        <f>'TI102'!Q1678</f>
        <v>1</v>
      </c>
      <c r="F1681" t="str">
        <f t="shared" si="156"/>
        <v>59823</v>
      </c>
      <c r="G1681">
        <f t="shared" si="157"/>
        <v>215</v>
      </c>
      <c r="H1681" t="str">
        <f t="shared" si="158"/>
        <v>SH0908-1042</v>
      </c>
      <c r="I1681" t="str">
        <f t="shared" si="159"/>
        <v>SH0908-1042</v>
      </c>
      <c r="J1681" s="34">
        <f t="shared" si="160"/>
        <v>72686</v>
      </c>
      <c r="K1681" t="str">
        <f t="shared" si="161"/>
        <v>SH0908-1042</v>
      </c>
    </row>
    <row r="1682" spans="1:11" ht="15" customHeight="1" x14ac:dyDescent="0.35">
      <c r="A1682">
        <f>'TI102'!A1679</f>
        <v>5</v>
      </c>
      <c r="B1682" s="26">
        <f>'TI102'!B1679</f>
        <v>46273.71875</v>
      </c>
      <c r="C1682">
        <f>'TI102'!C1679</f>
        <v>11707389</v>
      </c>
      <c r="D1682">
        <f>'TI102'!J1679</f>
        <v>3</v>
      </c>
      <c r="E1682">
        <f>'TI102'!Q1679</f>
        <v>1</v>
      </c>
      <c r="F1682" t="str">
        <f t="shared" si="156"/>
        <v>59859</v>
      </c>
      <c r="G1682">
        <f t="shared" si="157"/>
        <v>216</v>
      </c>
      <c r="H1682" t="str">
        <f t="shared" si="158"/>
        <v>SH0908-1042</v>
      </c>
      <c r="I1682" t="str">
        <f t="shared" si="159"/>
        <v>SH0908-1042</v>
      </c>
      <c r="J1682" s="34">
        <f t="shared" si="160"/>
        <v>72686</v>
      </c>
      <c r="K1682" t="str">
        <f t="shared" si="161"/>
        <v>SH0908-1042</v>
      </c>
    </row>
    <row r="1683" spans="1:11" ht="15" customHeight="1" x14ac:dyDescent="0.35">
      <c r="A1683">
        <f>'TI102'!A1680</f>
        <v>5</v>
      </c>
      <c r="B1683" s="26">
        <f>'TI102'!B1680</f>
        <v>46273.71875</v>
      </c>
      <c r="C1683">
        <f>'TI102'!C1680</f>
        <v>11707390</v>
      </c>
      <c r="D1683">
        <f>'TI102'!J1680</f>
        <v>3</v>
      </c>
      <c r="E1683">
        <f>'TI102'!Q1680</f>
        <v>3</v>
      </c>
      <c r="F1683" t="str">
        <f t="shared" si="156"/>
        <v>59859</v>
      </c>
      <c r="G1683">
        <f t="shared" si="157"/>
        <v>216</v>
      </c>
      <c r="H1683" t="str">
        <f t="shared" si="158"/>
        <v>SH0908-1042</v>
      </c>
      <c r="I1683" t="str">
        <f t="shared" si="159"/>
        <v>SH0908-1042</v>
      </c>
      <c r="J1683" s="34">
        <f t="shared" si="160"/>
        <v>72686</v>
      </c>
      <c r="K1683" t="str">
        <f t="shared" si="161"/>
        <v>SH0908-1042</v>
      </c>
    </row>
    <row r="1684" spans="1:11" ht="15" customHeight="1" x14ac:dyDescent="0.35">
      <c r="A1684">
        <f>'TI102'!A1681</f>
        <v>5</v>
      </c>
      <c r="B1684" s="26">
        <f>'TI102'!B1681</f>
        <v>46273.71875</v>
      </c>
      <c r="C1684">
        <f>'TI102'!C1681</f>
        <v>11707391</v>
      </c>
      <c r="D1684">
        <f>'TI102'!J1681</f>
        <v>3</v>
      </c>
      <c r="E1684">
        <f>'TI102'!Q1681</f>
        <v>1</v>
      </c>
      <c r="F1684" t="str">
        <f t="shared" si="156"/>
        <v>59859</v>
      </c>
      <c r="G1684">
        <f t="shared" si="157"/>
        <v>216</v>
      </c>
      <c r="H1684" t="str">
        <f t="shared" si="158"/>
        <v>SH0908-1042</v>
      </c>
      <c r="I1684" t="str">
        <f t="shared" si="159"/>
        <v>SH0908-1042</v>
      </c>
      <c r="J1684" s="34">
        <f t="shared" si="160"/>
        <v>72686</v>
      </c>
      <c r="K1684" t="str">
        <f t="shared" si="161"/>
        <v>SH0908-1042</v>
      </c>
    </row>
    <row r="1685" spans="1:11" ht="15" customHeight="1" x14ac:dyDescent="0.35">
      <c r="A1685">
        <f>'TI102'!A1682</f>
        <v>5</v>
      </c>
      <c r="B1685" s="26">
        <f>'TI102'!B1682</f>
        <v>46273.71875</v>
      </c>
      <c r="C1685">
        <f>'TI102'!C1682</f>
        <v>11707392</v>
      </c>
      <c r="D1685">
        <f>'TI102'!J1682</f>
        <v>3</v>
      </c>
      <c r="E1685">
        <f>'TI102'!Q1682</f>
        <v>1</v>
      </c>
      <c r="F1685" t="str">
        <f t="shared" si="156"/>
        <v>59859</v>
      </c>
      <c r="G1685">
        <f t="shared" si="157"/>
        <v>216</v>
      </c>
      <c r="H1685" t="str">
        <f t="shared" si="158"/>
        <v>SH0908-1042</v>
      </c>
      <c r="I1685" t="str">
        <f t="shared" si="159"/>
        <v>SH0908-1042</v>
      </c>
      <c r="J1685" s="34">
        <f t="shared" si="160"/>
        <v>72686</v>
      </c>
      <c r="K1685" t="str">
        <f t="shared" si="161"/>
        <v>SH0908-1042</v>
      </c>
    </row>
    <row r="1686" spans="1:11" ht="15" customHeight="1" x14ac:dyDescent="0.35">
      <c r="A1686">
        <f>'TI102'!A1683</f>
        <v>5</v>
      </c>
      <c r="B1686" s="26">
        <f>'TI102'!B1683</f>
        <v>46273.71875</v>
      </c>
      <c r="C1686">
        <f>'TI102'!C1683</f>
        <v>11707393</v>
      </c>
      <c r="D1686">
        <f>'TI102'!J1683</f>
        <v>3</v>
      </c>
      <c r="E1686">
        <f>'TI102'!Q1683</f>
        <v>1</v>
      </c>
      <c r="F1686" t="str">
        <f t="shared" si="156"/>
        <v>59859</v>
      </c>
      <c r="G1686">
        <f t="shared" si="157"/>
        <v>216</v>
      </c>
      <c r="H1686" t="str">
        <f t="shared" si="158"/>
        <v>SH0908-1042</v>
      </c>
      <c r="I1686" t="str">
        <f t="shared" si="159"/>
        <v>SH0908-1042</v>
      </c>
      <c r="J1686" s="34">
        <f t="shared" si="160"/>
        <v>72686</v>
      </c>
      <c r="K1686" t="str">
        <f t="shared" si="161"/>
        <v>SH0908-1042</v>
      </c>
    </row>
    <row r="1687" spans="1:11" ht="15" customHeight="1" x14ac:dyDescent="0.35">
      <c r="A1687">
        <f>'TI102'!A1684</f>
        <v>5</v>
      </c>
      <c r="B1687" s="26">
        <f>'TI102'!B1684</f>
        <v>46273.71875</v>
      </c>
      <c r="C1687">
        <f>'TI102'!C1684</f>
        <v>11707394</v>
      </c>
      <c r="D1687">
        <f>'TI102'!J1684</f>
        <v>4</v>
      </c>
      <c r="E1687">
        <f>'TI102'!Q1684</f>
        <v>1</v>
      </c>
      <c r="F1687" t="str">
        <f t="shared" si="156"/>
        <v>60006</v>
      </c>
      <c r="G1687">
        <f t="shared" si="157"/>
        <v>217</v>
      </c>
      <c r="H1687" t="str">
        <f t="shared" si="158"/>
        <v>SH0908-1042</v>
      </c>
      <c r="I1687" t="str">
        <f t="shared" si="159"/>
        <v>SH0908-1042</v>
      </c>
      <c r="J1687" s="34">
        <f t="shared" si="160"/>
        <v>72686</v>
      </c>
      <c r="K1687" t="str">
        <f t="shared" si="161"/>
        <v>SH0908-1042</v>
      </c>
    </row>
    <row r="1688" spans="1:11" ht="15" customHeight="1" x14ac:dyDescent="0.35">
      <c r="A1688">
        <f>'TI102'!A1685</f>
        <v>5</v>
      </c>
      <c r="B1688" s="26">
        <f>'TI102'!B1685</f>
        <v>46273.71875</v>
      </c>
      <c r="C1688">
        <f>'TI102'!C1685</f>
        <v>11707395</v>
      </c>
      <c r="D1688">
        <f>'TI102'!J1685</f>
        <v>4</v>
      </c>
      <c r="E1688">
        <f>'TI102'!Q1685</f>
        <v>1</v>
      </c>
      <c r="F1688" t="str">
        <f t="shared" si="156"/>
        <v>60006</v>
      </c>
      <c r="G1688">
        <f t="shared" si="157"/>
        <v>217</v>
      </c>
      <c r="H1688" t="str">
        <f t="shared" si="158"/>
        <v>SH0908-1042</v>
      </c>
      <c r="I1688" t="str">
        <f t="shared" si="159"/>
        <v>SH0908-1042</v>
      </c>
      <c r="J1688" s="34">
        <f t="shared" si="160"/>
        <v>72686</v>
      </c>
      <c r="K1688" t="str">
        <f t="shared" si="161"/>
        <v>SH0908-1042</v>
      </c>
    </row>
    <row r="1689" spans="1:11" ht="15" customHeight="1" x14ac:dyDescent="0.35">
      <c r="A1689">
        <f>'TI102'!A1686</f>
        <v>5</v>
      </c>
      <c r="B1689" s="26">
        <f>'TI102'!B1686</f>
        <v>46273.71875</v>
      </c>
      <c r="C1689">
        <f>'TI102'!C1686</f>
        <v>11707396</v>
      </c>
      <c r="D1689">
        <f>'TI102'!J1686</f>
        <v>3</v>
      </c>
      <c r="E1689">
        <f>'TI102'!Q1686</f>
        <v>1</v>
      </c>
      <c r="F1689" t="str">
        <f t="shared" si="156"/>
        <v>60010</v>
      </c>
      <c r="G1689">
        <f t="shared" si="157"/>
        <v>218</v>
      </c>
      <c r="H1689" t="str">
        <f t="shared" si="158"/>
        <v>SH0908-1042</v>
      </c>
      <c r="I1689" t="str">
        <f t="shared" si="159"/>
        <v>SH0908-1042</v>
      </c>
      <c r="J1689" s="34">
        <f t="shared" si="160"/>
        <v>72686</v>
      </c>
      <c r="K1689" t="str">
        <f t="shared" si="161"/>
        <v>SH0908-1042</v>
      </c>
    </row>
    <row r="1690" spans="1:11" ht="15" customHeight="1" x14ac:dyDescent="0.35">
      <c r="A1690">
        <f>'TI102'!A1687</f>
        <v>5</v>
      </c>
      <c r="B1690" s="26">
        <f>'TI102'!B1687</f>
        <v>46273.71875</v>
      </c>
      <c r="C1690">
        <f>'TI102'!C1687</f>
        <v>11707397</v>
      </c>
      <c r="D1690">
        <f>'TI102'!J1687</f>
        <v>3</v>
      </c>
      <c r="E1690">
        <f>'TI102'!Q1687</f>
        <v>2</v>
      </c>
      <c r="F1690" t="str">
        <f t="shared" si="156"/>
        <v>60010</v>
      </c>
      <c r="G1690">
        <f t="shared" si="157"/>
        <v>218</v>
      </c>
      <c r="H1690" t="str">
        <f t="shared" si="158"/>
        <v>SH0908-1042</v>
      </c>
      <c r="I1690" t="str">
        <f t="shared" si="159"/>
        <v>SH0908-1042</v>
      </c>
      <c r="J1690" s="34">
        <f t="shared" si="160"/>
        <v>72686</v>
      </c>
      <c r="K1690" t="str">
        <f t="shared" si="161"/>
        <v>SH0908-1042</v>
      </c>
    </row>
    <row r="1691" spans="1:11" ht="15" customHeight="1" x14ac:dyDescent="0.35">
      <c r="A1691">
        <f>'TI102'!A1688</f>
        <v>5</v>
      </c>
      <c r="B1691" s="26">
        <f>'TI102'!B1688</f>
        <v>46273.71875</v>
      </c>
      <c r="C1691">
        <f>'TI102'!C1688</f>
        <v>11707398</v>
      </c>
      <c r="D1691">
        <f>'TI102'!J1688</f>
        <v>3</v>
      </c>
      <c r="E1691">
        <f>'TI102'!Q1688</f>
        <v>2</v>
      </c>
      <c r="F1691" t="str">
        <f t="shared" si="156"/>
        <v>60010</v>
      </c>
      <c r="G1691">
        <f t="shared" si="157"/>
        <v>218</v>
      </c>
      <c r="H1691" t="str">
        <f t="shared" si="158"/>
        <v>SH0908-1042</v>
      </c>
      <c r="I1691" t="str">
        <f t="shared" si="159"/>
        <v>SH0908-1042</v>
      </c>
      <c r="J1691" s="34">
        <f t="shared" si="160"/>
        <v>72686</v>
      </c>
      <c r="K1691" t="str">
        <f t="shared" si="161"/>
        <v>SH0908-1042</v>
      </c>
    </row>
    <row r="1692" spans="1:11" ht="15" customHeight="1" x14ac:dyDescent="0.35">
      <c r="A1692">
        <f>'TI102'!A1689</f>
        <v>5</v>
      </c>
      <c r="B1692" s="26">
        <f>'TI102'!B1689</f>
        <v>46273.71875</v>
      </c>
      <c r="C1692">
        <f>'TI102'!C1689</f>
        <v>11707399</v>
      </c>
      <c r="D1692">
        <f>'TI102'!J1689</f>
        <v>3</v>
      </c>
      <c r="E1692">
        <f>'TI102'!Q1689</f>
        <v>1</v>
      </c>
      <c r="F1692" t="str">
        <f t="shared" si="156"/>
        <v>60010</v>
      </c>
      <c r="G1692">
        <f t="shared" si="157"/>
        <v>218</v>
      </c>
      <c r="H1692" t="str">
        <f t="shared" si="158"/>
        <v>SH0908-1042</v>
      </c>
      <c r="I1692" t="str">
        <f t="shared" si="159"/>
        <v>SH0908-1042</v>
      </c>
      <c r="J1692" s="34">
        <f t="shared" si="160"/>
        <v>72686</v>
      </c>
      <c r="K1692" t="str">
        <f t="shared" si="161"/>
        <v>SH0908-1042</v>
      </c>
    </row>
    <row r="1693" spans="1:11" ht="15" customHeight="1" x14ac:dyDescent="0.35">
      <c r="A1693">
        <f>'TI102'!A1690</f>
        <v>5</v>
      </c>
      <c r="B1693" s="26">
        <f>'TI102'!B1690</f>
        <v>46273.71875</v>
      </c>
      <c r="C1693">
        <f>'TI102'!C1690</f>
        <v>11707400</v>
      </c>
      <c r="D1693">
        <f>'TI102'!J1690</f>
        <v>3</v>
      </c>
      <c r="E1693">
        <f>'TI102'!Q1690</f>
        <v>1</v>
      </c>
      <c r="F1693" t="str">
        <f t="shared" si="156"/>
        <v>60010</v>
      </c>
      <c r="G1693">
        <f t="shared" si="157"/>
        <v>218</v>
      </c>
      <c r="H1693" t="str">
        <f t="shared" si="158"/>
        <v>SH0908-1042</v>
      </c>
      <c r="I1693" t="str">
        <f t="shared" si="159"/>
        <v>SH0908-1042</v>
      </c>
      <c r="J1693" s="34">
        <f t="shared" si="160"/>
        <v>72686</v>
      </c>
      <c r="K1693" t="str">
        <f t="shared" si="161"/>
        <v>SH0908-1042</v>
      </c>
    </row>
    <row r="1694" spans="1:11" ht="15" customHeight="1" x14ac:dyDescent="0.35">
      <c r="A1694">
        <f>'TI102'!A1691</f>
        <v>5</v>
      </c>
      <c r="B1694" s="26">
        <f>'TI102'!B1691</f>
        <v>46273.71875</v>
      </c>
      <c r="C1694">
        <f>'TI102'!C1691</f>
        <v>11707401</v>
      </c>
      <c r="D1694">
        <f>'TI102'!J1691</f>
        <v>4</v>
      </c>
      <c r="E1694">
        <f>'TI102'!Q1691</f>
        <v>1</v>
      </c>
      <c r="F1694" t="str">
        <f t="shared" si="156"/>
        <v>60103</v>
      </c>
      <c r="G1694">
        <f t="shared" si="157"/>
        <v>219</v>
      </c>
      <c r="H1694" t="str">
        <f t="shared" si="158"/>
        <v>SH0908-1042</v>
      </c>
      <c r="I1694" t="str">
        <f t="shared" si="159"/>
        <v>SH0908-1042</v>
      </c>
      <c r="J1694" s="34">
        <f t="shared" si="160"/>
        <v>72686</v>
      </c>
      <c r="K1694" t="str">
        <f t="shared" si="161"/>
        <v>SH0908-1042</v>
      </c>
    </row>
    <row r="1695" spans="1:11" ht="15" customHeight="1" x14ac:dyDescent="0.35">
      <c r="A1695">
        <f>'TI102'!A1692</f>
        <v>5</v>
      </c>
      <c r="B1695" s="26">
        <f>'TI102'!B1692</f>
        <v>46273.71875</v>
      </c>
      <c r="C1695">
        <f>'TI102'!C1692</f>
        <v>11707402</v>
      </c>
      <c r="D1695">
        <f>'TI102'!J1692</f>
        <v>4</v>
      </c>
      <c r="E1695">
        <f>'TI102'!Q1692</f>
        <v>1</v>
      </c>
      <c r="F1695" t="str">
        <f t="shared" si="156"/>
        <v>60103</v>
      </c>
      <c r="G1695">
        <f t="shared" si="157"/>
        <v>219</v>
      </c>
      <c r="H1695" t="str">
        <f t="shared" si="158"/>
        <v>SH0908-1042</v>
      </c>
      <c r="I1695" t="str">
        <f t="shared" si="159"/>
        <v>SH0908-1042</v>
      </c>
      <c r="J1695" s="34">
        <f t="shared" si="160"/>
        <v>72686</v>
      </c>
      <c r="K1695" t="str">
        <f t="shared" si="161"/>
        <v>SH0908-1042</v>
      </c>
    </row>
    <row r="1696" spans="1:11" ht="15" customHeight="1" x14ac:dyDescent="0.35">
      <c r="A1696">
        <f>'TI102'!A1693</f>
        <v>5</v>
      </c>
      <c r="B1696" s="26">
        <f>'TI102'!B1693</f>
        <v>46273.71875</v>
      </c>
      <c r="C1696">
        <f>'TI102'!C1693</f>
        <v>11707403</v>
      </c>
      <c r="D1696">
        <f>'TI102'!J1693</f>
        <v>4</v>
      </c>
      <c r="E1696">
        <f>'TI102'!Q1693</f>
        <v>2</v>
      </c>
      <c r="F1696" t="str">
        <f t="shared" si="156"/>
        <v>60103</v>
      </c>
      <c r="G1696">
        <f t="shared" si="157"/>
        <v>219</v>
      </c>
      <c r="H1696" t="str">
        <f t="shared" si="158"/>
        <v>SH0908-1042</v>
      </c>
      <c r="I1696" t="str">
        <f t="shared" si="159"/>
        <v>SH0908-1042</v>
      </c>
      <c r="J1696" s="34">
        <f t="shared" si="160"/>
        <v>72686</v>
      </c>
      <c r="K1696" t="str">
        <f t="shared" si="161"/>
        <v>SH0908-1042</v>
      </c>
    </row>
    <row r="1697" spans="1:11" ht="15" customHeight="1" x14ac:dyDescent="0.35">
      <c r="A1697">
        <f>'TI102'!A1694</f>
        <v>5</v>
      </c>
      <c r="B1697" s="26">
        <f>'TI102'!B1694</f>
        <v>46273.71875</v>
      </c>
      <c r="C1697">
        <f>'TI102'!C1694</f>
        <v>11707404</v>
      </c>
      <c r="D1697">
        <f>'TI102'!J1694</f>
        <v>5</v>
      </c>
      <c r="E1697">
        <f>'TI102'!Q1694</f>
        <v>1</v>
      </c>
      <c r="F1697" t="str">
        <f t="shared" si="156"/>
        <v>60103</v>
      </c>
      <c r="G1697">
        <f t="shared" si="157"/>
        <v>219</v>
      </c>
      <c r="H1697" t="str">
        <f t="shared" si="158"/>
        <v>SH0908-1042</v>
      </c>
      <c r="I1697" t="str">
        <f t="shared" si="159"/>
        <v>SH0908-1042</v>
      </c>
      <c r="J1697" s="34">
        <f t="shared" si="160"/>
        <v>72686</v>
      </c>
      <c r="K1697" t="str">
        <f t="shared" si="161"/>
        <v>SH0908-1042</v>
      </c>
    </row>
    <row r="1698" spans="1:11" ht="15" customHeight="1" x14ac:dyDescent="0.35">
      <c r="A1698">
        <f>'TI102'!A1695</f>
        <v>5</v>
      </c>
      <c r="B1698" s="26">
        <f>'TI102'!B1695</f>
        <v>46273.71875</v>
      </c>
      <c r="C1698">
        <f>'TI102'!C1695</f>
        <v>11707405</v>
      </c>
      <c r="D1698">
        <f>'TI102'!J1695</f>
        <v>3</v>
      </c>
      <c r="E1698">
        <f>'TI102'!Q1695</f>
        <v>1</v>
      </c>
      <c r="F1698" t="str">
        <f t="shared" si="156"/>
        <v>60118</v>
      </c>
      <c r="G1698">
        <f t="shared" si="157"/>
        <v>220</v>
      </c>
      <c r="H1698" t="str">
        <f t="shared" si="158"/>
        <v>SH0908-1042</v>
      </c>
      <c r="I1698" t="str">
        <f t="shared" si="159"/>
        <v>SH0908-1042</v>
      </c>
      <c r="J1698" s="34">
        <f t="shared" si="160"/>
        <v>72686</v>
      </c>
      <c r="K1698" t="str">
        <f t="shared" si="161"/>
        <v>SH0908-1042</v>
      </c>
    </row>
    <row r="1699" spans="1:11" ht="15" customHeight="1" x14ac:dyDescent="0.35">
      <c r="A1699">
        <f>'TI102'!A1696</f>
        <v>5</v>
      </c>
      <c r="B1699" s="26">
        <f>'TI102'!B1696</f>
        <v>46273.71875</v>
      </c>
      <c r="C1699">
        <f>'TI102'!C1696</f>
        <v>11707406</v>
      </c>
      <c r="D1699">
        <f>'TI102'!J1696</f>
        <v>3</v>
      </c>
      <c r="E1699">
        <f>'TI102'!Q1696</f>
        <v>6</v>
      </c>
      <c r="F1699" t="str">
        <f t="shared" si="156"/>
        <v>60118</v>
      </c>
      <c r="G1699">
        <f t="shared" si="157"/>
        <v>220</v>
      </c>
      <c r="H1699" t="str">
        <f t="shared" si="158"/>
        <v>SH0908-1042</v>
      </c>
      <c r="I1699" t="str">
        <f t="shared" si="159"/>
        <v>SH0908-1042</v>
      </c>
      <c r="J1699" s="34">
        <f t="shared" si="160"/>
        <v>72686</v>
      </c>
      <c r="K1699" t="str">
        <f t="shared" si="161"/>
        <v>SH0908-1042</v>
      </c>
    </row>
    <row r="1700" spans="1:11" ht="15" customHeight="1" x14ac:dyDescent="0.35">
      <c r="A1700">
        <f>'TI102'!A1697</f>
        <v>5</v>
      </c>
      <c r="B1700" s="26">
        <f>'TI102'!B1697</f>
        <v>46273.71875</v>
      </c>
      <c r="C1700">
        <f>'TI102'!C1697</f>
        <v>11707407</v>
      </c>
      <c r="D1700">
        <f>'TI102'!J1697</f>
        <v>3</v>
      </c>
      <c r="E1700">
        <f>'TI102'!Q1697</f>
        <v>1</v>
      </c>
      <c r="F1700" t="str">
        <f t="shared" si="156"/>
        <v>60118</v>
      </c>
      <c r="G1700">
        <f t="shared" si="157"/>
        <v>220</v>
      </c>
      <c r="H1700" t="str">
        <f t="shared" si="158"/>
        <v>SH0908-1042</v>
      </c>
      <c r="I1700" t="str">
        <f t="shared" si="159"/>
        <v>SH0908-1042</v>
      </c>
      <c r="J1700" s="34">
        <f t="shared" si="160"/>
        <v>72686</v>
      </c>
      <c r="K1700" t="str">
        <f t="shared" si="161"/>
        <v>SH0908-1042</v>
      </c>
    </row>
    <row r="1701" spans="1:11" ht="15" customHeight="1" x14ac:dyDescent="0.35">
      <c r="A1701">
        <f>'TI102'!A1698</f>
        <v>5</v>
      </c>
      <c r="B1701" s="26">
        <f>'TI102'!B1698</f>
        <v>46273.71875</v>
      </c>
      <c r="C1701">
        <f>'TI102'!C1698</f>
        <v>11707408</v>
      </c>
      <c r="D1701">
        <f>'TI102'!J1698</f>
        <v>3</v>
      </c>
      <c r="E1701">
        <f>'TI102'!Q1698</f>
        <v>1</v>
      </c>
      <c r="F1701" t="str">
        <f t="shared" si="156"/>
        <v>60118</v>
      </c>
      <c r="G1701">
        <f t="shared" si="157"/>
        <v>220</v>
      </c>
      <c r="H1701" t="str">
        <f t="shared" si="158"/>
        <v>SH0908-1042</v>
      </c>
      <c r="I1701" t="str">
        <f t="shared" si="159"/>
        <v>SH0908-1042</v>
      </c>
      <c r="J1701" s="34">
        <f t="shared" si="160"/>
        <v>72686</v>
      </c>
      <c r="K1701" t="str">
        <f t="shared" si="161"/>
        <v>SH0908-1042</v>
      </c>
    </row>
    <row r="1702" spans="1:11" ht="15" customHeight="1" x14ac:dyDescent="0.35">
      <c r="A1702">
        <f>'TI102'!A1699</f>
        <v>5</v>
      </c>
      <c r="B1702" s="26">
        <f>'TI102'!B1699</f>
        <v>46273.71875</v>
      </c>
      <c r="C1702">
        <f>'TI102'!C1699</f>
        <v>11707409</v>
      </c>
      <c r="D1702">
        <f>'TI102'!J1699</f>
        <v>3</v>
      </c>
      <c r="E1702">
        <f>'TI102'!Q1699</f>
        <v>1</v>
      </c>
      <c r="F1702" t="str">
        <f t="shared" si="156"/>
        <v>60118</v>
      </c>
      <c r="G1702">
        <f t="shared" si="157"/>
        <v>220</v>
      </c>
      <c r="H1702" t="str">
        <f t="shared" si="158"/>
        <v>SH0908-1042</v>
      </c>
      <c r="I1702" t="str">
        <f t="shared" si="159"/>
        <v>SH0908-1042</v>
      </c>
      <c r="J1702" s="34">
        <f t="shared" si="160"/>
        <v>72686</v>
      </c>
      <c r="K1702" t="str">
        <f t="shared" si="161"/>
        <v>SH0908-1042</v>
      </c>
    </row>
    <row r="1703" spans="1:11" ht="15" customHeight="1" x14ac:dyDescent="0.35">
      <c r="A1703">
        <f>'TI102'!A1700</f>
        <v>5</v>
      </c>
      <c r="B1703" s="26">
        <f>'TI102'!B1700</f>
        <v>46273.71875</v>
      </c>
      <c r="C1703">
        <f>'TI102'!C1700</f>
        <v>11707410</v>
      </c>
      <c r="D1703">
        <f>'TI102'!J1700</f>
        <v>3</v>
      </c>
      <c r="E1703">
        <f>'TI102'!Q1700</f>
        <v>3</v>
      </c>
      <c r="F1703" t="str">
        <f t="shared" si="156"/>
        <v>60118</v>
      </c>
      <c r="G1703">
        <f t="shared" si="157"/>
        <v>220</v>
      </c>
      <c r="H1703" t="str">
        <f t="shared" si="158"/>
        <v>SH0908-1042</v>
      </c>
      <c r="I1703" t="str">
        <f t="shared" si="159"/>
        <v>SH0908-1042</v>
      </c>
      <c r="J1703" s="34">
        <f t="shared" si="160"/>
        <v>72686</v>
      </c>
      <c r="K1703" t="str">
        <f t="shared" si="161"/>
        <v>SH0908-1042</v>
      </c>
    </row>
    <row r="1704" spans="1:11" ht="15" customHeight="1" x14ac:dyDescent="0.35">
      <c r="A1704">
        <f>'TI102'!A1701</f>
        <v>5</v>
      </c>
      <c r="B1704" s="26">
        <f>'TI102'!B1701</f>
        <v>46273.71875</v>
      </c>
      <c r="C1704">
        <f>'TI102'!C1701</f>
        <v>11707481</v>
      </c>
      <c r="D1704">
        <f>'TI102'!J1701</f>
        <v>2</v>
      </c>
      <c r="E1704">
        <f>'TI102'!Q1701</f>
        <v>1</v>
      </c>
      <c r="F1704" t="str">
        <f t="shared" si="156"/>
        <v>59669</v>
      </c>
      <c r="G1704">
        <f t="shared" si="157"/>
        <v>7</v>
      </c>
      <c r="H1704" t="str">
        <f t="shared" si="158"/>
        <v>SH0908-1003</v>
      </c>
      <c r="I1704" t="str">
        <f t="shared" si="159"/>
        <v>SH0908-1003</v>
      </c>
      <c r="J1704" s="34">
        <f t="shared" si="160"/>
        <v>72686</v>
      </c>
      <c r="K1704" t="str">
        <f t="shared" si="161"/>
        <v>SH0908-1003</v>
      </c>
    </row>
    <row r="1705" spans="1:11" ht="15" customHeight="1" x14ac:dyDescent="0.35">
      <c r="A1705">
        <f>'TI102'!A1702</f>
        <v>5</v>
      </c>
      <c r="B1705" s="26">
        <f>'TI102'!B1702</f>
        <v>46273.71875</v>
      </c>
      <c r="C1705">
        <f>'TI102'!C1702</f>
        <v>11707482</v>
      </c>
      <c r="D1705">
        <f>'TI102'!J1702</f>
        <v>2</v>
      </c>
      <c r="E1705">
        <f>'TI102'!Q1702</f>
        <v>10</v>
      </c>
      <c r="F1705" t="str">
        <f t="shared" si="156"/>
        <v>60034</v>
      </c>
      <c r="G1705">
        <f t="shared" si="157"/>
        <v>27</v>
      </c>
      <c r="H1705" t="str">
        <f t="shared" si="158"/>
        <v>SH0908-1010</v>
      </c>
      <c r="I1705" t="str">
        <f t="shared" si="159"/>
        <v>SH0908-1010</v>
      </c>
      <c r="J1705" s="34">
        <f t="shared" si="160"/>
        <v>72686</v>
      </c>
      <c r="K1705" t="str">
        <f t="shared" si="161"/>
        <v>SH0908-1010</v>
      </c>
    </row>
    <row r="1706" spans="1:11" ht="15" customHeight="1" x14ac:dyDescent="0.35">
      <c r="A1706">
        <f>'TI102'!A1703</f>
        <v>5</v>
      </c>
      <c r="B1706" s="26">
        <f>'TI102'!B1703</f>
        <v>46273.71875</v>
      </c>
      <c r="C1706">
        <f>'TI102'!C1703</f>
        <v>11707483</v>
      </c>
      <c r="D1706">
        <f>'TI102'!J1703</f>
        <v>2</v>
      </c>
      <c r="E1706">
        <f>'TI102'!Q1703</f>
        <v>4</v>
      </c>
      <c r="F1706" t="str">
        <f t="shared" si="156"/>
        <v>60034</v>
      </c>
      <c r="G1706">
        <f t="shared" si="157"/>
        <v>27</v>
      </c>
      <c r="H1706" t="str">
        <f t="shared" si="158"/>
        <v>SH0908-1010</v>
      </c>
      <c r="I1706" t="str">
        <f t="shared" si="159"/>
        <v>SH0908-1010</v>
      </c>
      <c r="J1706" s="34">
        <f t="shared" si="160"/>
        <v>72686</v>
      </c>
      <c r="K1706" t="str">
        <f t="shared" si="161"/>
        <v>SH0908-1010</v>
      </c>
    </row>
    <row r="1707" spans="1:11" ht="15" customHeight="1" x14ac:dyDescent="0.35">
      <c r="A1707">
        <f>'TI102'!A1704</f>
        <v>5</v>
      </c>
      <c r="B1707" s="26">
        <f>'TI102'!B1704</f>
        <v>46273.71875</v>
      </c>
      <c r="C1707">
        <f>'TI102'!C1704</f>
        <v>11707485</v>
      </c>
      <c r="D1707">
        <f>'TI102'!J1704</f>
        <v>2</v>
      </c>
      <c r="E1707">
        <f>'TI102'!Q1704</f>
        <v>3</v>
      </c>
      <c r="F1707" t="str">
        <f t="shared" si="156"/>
        <v>59816</v>
      </c>
      <c r="G1707">
        <f t="shared" si="157"/>
        <v>43</v>
      </c>
      <c r="H1707" t="str">
        <f t="shared" si="158"/>
        <v>SH0908-1012</v>
      </c>
      <c r="I1707" t="str">
        <f t="shared" si="159"/>
        <v>SH0908-1012</v>
      </c>
      <c r="J1707" s="34">
        <f t="shared" si="160"/>
        <v>72686</v>
      </c>
      <c r="K1707" t="str">
        <f t="shared" si="161"/>
        <v>SH0908-1012</v>
      </c>
    </row>
    <row r="1708" spans="1:11" ht="15" customHeight="1" x14ac:dyDescent="0.35">
      <c r="A1708">
        <f>'TI102'!A1705</f>
        <v>5</v>
      </c>
      <c r="B1708" s="26">
        <f>'TI102'!B1705</f>
        <v>46273.71875</v>
      </c>
      <c r="C1708">
        <f>'TI102'!C1705</f>
        <v>11707486</v>
      </c>
      <c r="D1708">
        <f>'TI102'!J1705</f>
        <v>2</v>
      </c>
      <c r="E1708">
        <f>'TI102'!Q1705</f>
        <v>1</v>
      </c>
      <c r="F1708" t="str">
        <f t="shared" si="156"/>
        <v>59954</v>
      </c>
      <c r="G1708">
        <f t="shared" si="157"/>
        <v>41</v>
      </c>
      <c r="H1708" t="str">
        <f t="shared" si="158"/>
        <v>SH0908-1012</v>
      </c>
      <c r="I1708" t="str">
        <f t="shared" si="159"/>
        <v>SH0908-1012</v>
      </c>
      <c r="J1708" s="34">
        <f t="shared" si="160"/>
        <v>72686</v>
      </c>
      <c r="K1708" t="str">
        <f t="shared" si="161"/>
        <v>SH0908-1012</v>
      </c>
    </row>
    <row r="1709" spans="1:11" ht="15" customHeight="1" x14ac:dyDescent="0.35">
      <c r="A1709">
        <f>'TI102'!A1706</f>
        <v>5</v>
      </c>
      <c r="B1709" s="26">
        <f>'TI102'!B1706</f>
        <v>46273.71875</v>
      </c>
      <c r="C1709">
        <f>'TI102'!C1706</f>
        <v>11707487</v>
      </c>
      <c r="D1709">
        <f>'TI102'!J1706</f>
        <v>2</v>
      </c>
      <c r="E1709">
        <f>'TI102'!Q1706</f>
        <v>2</v>
      </c>
      <c r="F1709" t="str">
        <f t="shared" si="156"/>
        <v>59954</v>
      </c>
      <c r="G1709">
        <f t="shared" si="157"/>
        <v>41</v>
      </c>
      <c r="H1709" t="str">
        <f t="shared" si="158"/>
        <v>SH0908-1012</v>
      </c>
      <c r="I1709" t="str">
        <f t="shared" si="159"/>
        <v>SH0908-1012</v>
      </c>
      <c r="J1709" s="34">
        <f t="shared" si="160"/>
        <v>72686</v>
      </c>
      <c r="K1709" t="str">
        <f t="shared" si="161"/>
        <v>SH0908-1012</v>
      </c>
    </row>
    <row r="1710" spans="1:11" ht="15" customHeight="1" x14ac:dyDescent="0.35">
      <c r="A1710">
        <f>'TI102'!A1707</f>
        <v>5</v>
      </c>
      <c r="B1710" s="26">
        <f>'TI102'!B1707</f>
        <v>46273.71875</v>
      </c>
      <c r="C1710">
        <f>'TI102'!C1707</f>
        <v>11707488</v>
      </c>
      <c r="D1710">
        <f>'TI102'!J1707</f>
        <v>2</v>
      </c>
      <c r="E1710">
        <f>'TI102'!Q1707</f>
        <v>2</v>
      </c>
      <c r="F1710" t="str">
        <f t="shared" si="156"/>
        <v>59954</v>
      </c>
      <c r="G1710">
        <f t="shared" si="157"/>
        <v>41</v>
      </c>
      <c r="H1710" t="str">
        <f t="shared" si="158"/>
        <v>SH0908-1012</v>
      </c>
      <c r="I1710" t="str">
        <f t="shared" si="159"/>
        <v>SH0908-1012</v>
      </c>
      <c r="J1710" s="34">
        <f t="shared" si="160"/>
        <v>72686</v>
      </c>
      <c r="K1710" t="str">
        <f t="shared" si="161"/>
        <v>SH0908-1012</v>
      </c>
    </row>
    <row r="1711" spans="1:11" ht="15" customHeight="1" x14ac:dyDescent="0.35">
      <c r="A1711">
        <f>'TI102'!A1708</f>
        <v>5</v>
      </c>
      <c r="B1711" s="26">
        <f>'TI102'!B1708</f>
        <v>46273.71875</v>
      </c>
      <c r="C1711">
        <f>'TI102'!C1708</f>
        <v>11707489</v>
      </c>
      <c r="D1711">
        <f>'TI102'!J1708</f>
        <v>2</v>
      </c>
      <c r="E1711">
        <f>'TI102'!Q1708</f>
        <v>3</v>
      </c>
      <c r="F1711" t="str">
        <f t="shared" si="156"/>
        <v>59998</v>
      </c>
      <c r="G1711">
        <f t="shared" si="157"/>
        <v>42</v>
      </c>
      <c r="H1711" t="str">
        <f t="shared" si="158"/>
        <v>SH0908-1012</v>
      </c>
      <c r="I1711" t="str">
        <f t="shared" si="159"/>
        <v>SH0908-1012</v>
      </c>
      <c r="J1711" s="34">
        <f t="shared" si="160"/>
        <v>72686</v>
      </c>
      <c r="K1711" t="str">
        <f t="shared" si="161"/>
        <v>SH0908-1012</v>
      </c>
    </row>
    <row r="1712" spans="1:11" ht="15" customHeight="1" x14ac:dyDescent="0.35">
      <c r="A1712">
        <f>'TI102'!A1709</f>
        <v>5</v>
      </c>
      <c r="B1712" s="26">
        <f>'TI102'!B1709</f>
        <v>46273.71875</v>
      </c>
      <c r="C1712">
        <f>'TI102'!C1709</f>
        <v>11707490</v>
      </c>
      <c r="D1712">
        <f>'TI102'!J1709</f>
        <v>2</v>
      </c>
      <c r="E1712">
        <f>'TI102'!Q1709</f>
        <v>3</v>
      </c>
      <c r="F1712" t="str">
        <f t="shared" si="156"/>
        <v>59829</v>
      </c>
      <c r="G1712">
        <f t="shared" si="157"/>
        <v>56</v>
      </c>
      <c r="H1712" t="str">
        <f t="shared" si="158"/>
        <v>SH0908-1018</v>
      </c>
      <c r="I1712" t="str">
        <f t="shared" si="159"/>
        <v>SH0908-1018</v>
      </c>
      <c r="J1712" s="34">
        <f t="shared" si="160"/>
        <v>72686</v>
      </c>
      <c r="K1712" t="str">
        <f t="shared" si="161"/>
        <v>SH0908-1018</v>
      </c>
    </row>
    <row r="1713" spans="1:11" ht="15" customHeight="1" x14ac:dyDescent="0.35">
      <c r="A1713">
        <f>'TI102'!A1710</f>
        <v>5</v>
      </c>
      <c r="B1713" s="26">
        <f>'TI102'!B1710</f>
        <v>46273.71875</v>
      </c>
      <c r="C1713">
        <f>'TI102'!C1710</f>
        <v>11707491</v>
      </c>
      <c r="D1713">
        <f>'TI102'!J1710</f>
        <v>2</v>
      </c>
      <c r="E1713">
        <f>'TI102'!Q1710</f>
        <v>2</v>
      </c>
      <c r="F1713" t="str">
        <f t="shared" si="156"/>
        <v>59936</v>
      </c>
      <c r="G1713">
        <f t="shared" si="157"/>
        <v>64</v>
      </c>
      <c r="H1713" t="str">
        <f t="shared" si="158"/>
        <v>SH0908-1019</v>
      </c>
      <c r="I1713" t="str">
        <f t="shared" si="159"/>
        <v>SH0908-1019</v>
      </c>
      <c r="J1713" s="34">
        <f t="shared" si="160"/>
        <v>72686</v>
      </c>
      <c r="K1713" t="str">
        <f t="shared" si="161"/>
        <v>SH0908-1019</v>
      </c>
    </row>
    <row r="1714" spans="1:11" ht="15" customHeight="1" x14ac:dyDescent="0.35">
      <c r="A1714">
        <f>'TI102'!A1711</f>
        <v>5</v>
      </c>
      <c r="B1714" s="26">
        <f>'TI102'!B1711</f>
        <v>46273.71875</v>
      </c>
      <c r="C1714">
        <f>'TI102'!C1711</f>
        <v>11707492</v>
      </c>
      <c r="D1714">
        <f>'TI102'!J1711</f>
        <v>2</v>
      </c>
      <c r="E1714">
        <f>'TI102'!Q1711</f>
        <v>2</v>
      </c>
      <c r="F1714" t="str">
        <f t="shared" si="156"/>
        <v>59936</v>
      </c>
      <c r="G1714">
        <f t="shared" si="157"/>
        <v>64</v>
      </c>
      <c r="H1714" t="str">
        <f t="shared" si="158"/>
        <v>SH0908-1019</v>
      </c>
      <c r="I1714" t="str">
        <f t="shared" si="159"/>
        <v>SH0908-1019</v>
      </c>
      <c r="J1714" s="34">
        <f t="shared" si="160"/>
        <v>72686</v>
      </c>
      <c r="K1714" t="str">
        <f t="shared" si="161"/>
        <v>SH0908-1019</v>
      </c>
    </row>
    <row r="1715" spans="1:11" ht="15" customHeight="1" x14ac:dyDescent="0.35">
      <c r="A1715">
        <f>'TI102'!A1712</f>
        <v>5</v>
      </c>
      <c r="B1715" s="26">
        <f>'TI102'!B1712</f>
        <v>46273.71875</v>
      </c>
      <c r="C1715">
        <f>'TI102'!C1712</f>
        <v>11707493</v>
      </c>
      <c r="D1715">
        <f>'TI102'!J1712</f>
        <v>2</v>
      </c>
      <c r="E1715">
        <f>'TI102'!Q1712</f>
        <v>2</v>
      </c>
      <c r="F1715" t="str">
        <f t="shared" si="156"/>
        <v>59936</v>
      </c>
      <c r="G1715">
        <f t="shared" si="157"/>
        <v>64</v>
      </c>
      <c r="H1715" t="str">
        <f t="shared" si="158"/>
        <v>SH0908-1019</v>
      </c>
      <c r="I1715" t="str">
        <f t="shared" si="159"/>
        <v>SH0908-1019</v>
      </c>
      <c r="J1715" s="34">
        <f t="shared" si="160"/>
        <v>72686</v>
      </c>
      <c r="K1715" t="str">
        <f t="shared" si="161"/>
        <v>SH0908-1019</v>
      </c>
    </row>
    <row r="1716" spans="1:11" ht="15" customHeight="1" x14ac:dyDescent="0.35">
      <c r="A1716">
        <f>'TI102'!A1713</f>
        <v>5</v>
      </c>
      <c r="B1716" s="26">
        <f>'TI102'!B1713</f>
        <v>46273.71875</v>
      </c>
      <c r="C1716">
        <f>'TI102'!C1713</f>
        <v>11707494</v>
      </c>
      <c r="D1716">
        <f>'TI102'!J1713</f>
        <v>2</v>
      </c>
      <c r="E1716">
        <f>'TI102'!Q1713</f>
        <v>1</v>
      </c>
      <c r="F1716" t="str">
        <f t="shared" si="156"/>
        <v>59936</v>
      </c>
      <c r="G1716">
        <f t="shared" si="157"/>
        <v>64</v>
      </c>
      <c r="H1716" t="str">
        <f t="shared" si="158"/>
        <v>SH0908-1019</v>
      </c>
      <c r="I1716" t="str">
        <f t="shared" si="159"/>
        <v>SH0908-1019</v>
      </c>
      <c r="J1716" s="34">
        <f t="shared" si="160"/>
        <v>72686</v>
      </c>
      <c r="K1716" t="str">
        <f t="shared" si="161"/>
        <v>SH0908-1019</v>
      </c>
    </row>
    <row r="1717" spans="1:11" ht="15" customHeight="1" x14ac:dyDescent="0.35">
      <c r="A1717">
        <f>'TI102'!A1714</f>
        <v>5</v>
      </c>
      <c r="B1717" s="26">
        <f>'TI102'!B1714</f>
        <v>46273.71875</v>
      </c>
      <c r="C1717">
        <f>'TI102'!C1714</f>
        <v>11707498</v>
      </c>
      <c r="D1717">
        <f>'TI102'!J1714</f>
        <v>2</v>
      </c>
      <c r="E1717">
        <f>'TI102'!Q1714</f>
        <v>1</v>
      </c>
      <c r="F1717" t="str">
        <f t="shared" si="156"/>
        <v>60109</v>
      </c>
      <c r="G1717">
        <f t="shared" si="157"/>
        <v>83</v>
      </c>
      <c r="H1717" t="str">
        <f t="shared" si="158"/>
        <v>SH0908-1021</v>
      </c>
      <c r="I1717" t="str">
        <f t="shared" si="159"/>
        <v>SH0908-1021</v>
      </c>
      <c r="J1717" s="34">
        <f t="shared" si="160"/>
        <v>72686</v>
      </c>
      <c r="K1717" t="str">
        <f t="shared" si="161"/>
        <v>SH0908-1021</v>
      </c>
    </row>
    <row r="1718" spans="1:11" ht="15" customHeight="1" x14ac:dyDescent="0.35">
      <c r="A1718">
        <f>'TI102'!A1715</f>
        <v>5</v>
      </c>
      <c r="B1718" s="26">
        <f>'TI102'!B1715</f>
        <v>46273.71875</v>
      </c>
      <c r="C1718">
        <f>'TI102'!C1715</f>
        <v>11707509</v>
      </c>
      <c r="D1718">
        <f>'TI102'!J1715</f>
        <v>2</v>
      </c>
      <c r="E1718">
        <f>'TI102'!Q1715</f>
        <v>2</v>
      </c>
      <c r="F1718" t="str">
        <f t="shared" si="156"/>
        <v>60035</v>
      </c>
      <c r="G1718">
        <f t="shared" si="157"/>
        <v>88</v>
      </c>
      <c r="H1718" t="str">
        <f t="shared" si="158"/>
        <v>SH0908-1022</v>
      </c>
      <c r="I1718" t="str">
        <f t="shared" si="159"/>
        <v>SH0908-1022</v>
      </c>
      <c r="J1718" s="34">
        <f t="shared" si="160"/>
        <v>72686</v>
      </c>
      <c r="K1718" t="str">
        <f t="shared" si="161"/>
        <v>SH0908-1022</v>
      </c>
    </row>
    <row r="1719" spans="1:11" ht="15" customHeight="1" x14ac:dyDescent="0.35">
      <c r="A1719">
        <f>'TI102'!A1716</f>
        <v>5</v>
      </c>
      <c r="B1719" s="26">
        <f>'TI102'!B1716</f>
        <v>46273.71875</v>
      </c>
      <c r="C1719">
        <f>'TI102'!C1716</f>
        <v>11707514</v>
      </c>
      <c r="D1719">
        <f>'TI102'!J1716</f>
        <v>2</v>
      </c>
      <c r="E1719">
        <f>'TI102'!Q1716</f>
        <v>1</v>
      </c>
      <c r="F1719" t="str">
        <f t="shared" si="156"/>
        <v>59807</v>
      </c>
      <c r="G1719">
        <f t="shared" si="157"/>
        <v>124</v>
      </c>
      <c r="H1719" t="str">
        <f t="shared" si="158"/>
        <v>SH0908-1033</v>
      </c>
      <c r="I1719" t="str">
        <f t="shared" si="159"/>
        <v>SH0908-1033</v>
      </c>
      <c r="J1719" s="34">
        <f t="shared" si="160"/>
        <v>72686</v>
      </c>
      <c r="K1719" t="str">
        <f t="shared" si="161"/>
        <v>SH0908-1033</v>
      </c>
    </row>
    <row r="1720" spans="1:11" ht="15" customHeight="1" x14ac:dyDescent="0.35">
      <c r="A1720">
        <f>'TI102'!A1717</f>
        <v>5</v>
      </c>
      <c r="B1720" s="26">
        <f>'TI102'!B1717</f>
        <v>46273.71875</v>
      </c>
      <c r="C1720">
        <f>'TI102'!C1717</f>
        <v>11707518</v>
      </c>
      <c r="D1720">
        <f>'TI102'!J1717</f>
        <v>2</v>
      </c>
      <c r="E1720">
        <f>'TI102'!Q1717</f>
        <v>1</v>
      </c>
      <c r="F1720" t="str">
        <f t="shared" si="156"/>
        <v>58876</v>
      </c>
      <c r="G1720">
        <f t="shared" si="157"/>
        <v>148</v>
      </c>
      <c r="H1720" t="str">
        <f t="shared" si="158"/>
        <v>SH0908-1034</v>
      </c>
      <c r="I1720" t="str">
        <f t="shared" si="159"/>
        <v>SH0908-1034</v>
      </c>
      <c r="J1720" s="34">
        <f t="shared" si="160"/>
        <v>72686</v>
      </c>
      <c r="K1720" t="str">
        <f t="shared" si="161"/>
        <v>SH0908-1034</v>
      </c>
    </row>
    <row r="1721" spans="1:11" ht="15" customHeight="1" x14ac:dyDescent="0.35">
      <c r="A1721">
        <f>'TI102'!A1718</f>
        <v>5</v>
      </c>
      <c r="B1721" s="26">
        <f>'TI102'!B1718</f>
        <v>46273.71875</v>
      </c>
      <c r="C1721">
        <f>'TI102'!C1718</f>
        <v>11707521</v>
      </c>
      <c r="D1721">
        <f>'TI102'!J1718</f>
        <v>2</v>
      </c>
      <c r="E1721">
        <f>'TI102'!Q1718</f>
        <v>6</v>
      </c>
      <c r="F1721" t="str">
        <f t="shared" si="156"/>
        <v>59812</v>
      </c>
      <c r="G1721">
        <f t="shared" si="157"/>
        <v>151</v>
      </c>
      <c r="H1721" t="str">
        <f t="shared" si="158"/>
        <v>SH0908-1034</v>
      </c>
      <c r="I1721" t="str">
        <f t="shared" si="159"/>
        <v>SH0908-1034</v>
      </c>
      <c r="J1721" s="34">
        <f t="shared" si="160"/>
        <v>72686</v>
      </c>
      <c r="K1721" t="str">
        <f t="shared" si="161"/>
        <v>SH0908-1034</v>
      </c>
    </row>
    <row r="1722" spans="1:11" ht="15" customHeight="1" x14ac:dyDescent="0.35">
      <c r="A1722">
        <f>'TI102'!A1719</f>
        <v>5</v>
      </c>
      <c r="B1722" s="26">
        <f>'TI102'!B1719</f>
        <v>46273.71875</v>
      </c>
      <c r="C1722">
        <f>'TI102'!C1719</f>
        <v>11707524</v>
      </c>
      <c r="D1722">
        <f>'TI102'!J1719</f>
        <v>2</v>
      </c>
      <c r="E1722">
        <f>'TI102'!Q1719</f>
        <v>1</v>
      </c>
      <c r="F1722" t="str">
        <f t="shared" si="156"/>
        <v>59956</v>
      </c>
      <c r="G1722">
        <f t="shared" si="157"/>
        <v>152</v>
      </c>
      <c r="H1722" t="str">
        <f t="shared" si="158"/>
        <v>SH0908-1034</v>
      </c>
      <c r="I1722" t="str">
        <f t="shared" si="159"/>
        <v>SH0908-1034</v>
      </c>
      <c r="J1722" s="34">
        <f t="shared" si="160"/>
        <v>72686</v>
      </c>
      <c r="K1722" t="str">
        <f t="shared" si="161"/>
        <v>SH0908-1034</v>
      </c>
    </row>
    <row r="1723" spans="1:11" ht="15" customHeight="1" x14ac:dyDescent="0.35">
      <c r="A1723">
        <f>'TI102'!A1720</f>
        <v>5</v>
      </c>
      <c r="B1723" s="26">
        <f>'TI102'!B1720</f>
        <v>46273.71875</v>
      </c>
      <c r="C1723">
        <f>'TI102'!C1720</f>
        <v>11707525</v>
      </c>
      <c r="D1723">
        <f>'TI102'!J1720</f>
        <v>2</v>
      </c>
      <c r="E1723">
        <f>'TI102'!Q1720</f>
        <v>5</v>
      </c>
      <c r="F1723" t="str">
        <f t="shared" si="156"/>
        <v>59956</v>
      </c>
      <c r="G1723">
        <f t="shared" si="157"/>
        <v>152</v>
      </c>
      <c r="H1723" t="str">
        <f t="shared" si="158"/>
        <v>SH0908-1034</v>
      </c>
      <c r="I1723" t="str">
        <f t="shared" si="159"/>
        <v>SH0908-1034</v>
      </c>
      <c r="J1723" s="34">
        <f t="shared" si="160"/>
        <v>72686</v>
      </c>
      <c r="K1723" t="str">
        <f t="shared" si="161"/>
        <v>SH0908-1034</v>
      </c>
    </row>
    <row r="1724" spans="1:11" ht="15" customHeight="1" x14ac:dyDescent="0.35">
      <c r="A1724">
        <f>'TI102'!A1721</f>
        <v>5</v>
      </c>
      <c r="B1724" s="26">
        <f>'TI102'!B1721</f>
        <v>46273.71875</v>
      </c>
      <c r="C1724">
        <f>'TI102'!C1721</f>
        <v>11707526</v>
      </c>
      <c r="D1724">
        <f>'TI102'!J1721</f>
        <v>2</v>
      </c>
      <c r="E1724">
        <f>'TI102'!Q1721</f>
        <v>4</v>
      </c>
      <c r="F1724" t="str">
        <f t="shared" si="156"/>
        <v>60048</v>
      </c>
      <c r="G1724">
        <f t="shared" si="157"/>
        <v>153</v>
      </c>
      <c r="H1724" t="str">
        <f t="shared" si="158"/>
        <v>SH0908-1034</v>
      </c>
      <c r="I1724" t="str">
        <f t="shared" si="159"/>
        <v>SH0908-1034</v>
      </c>
      <c r="J1724" s="34">
        <f t="shared" si="160"/>
        <v>72686</v>
      </c>
      <c r="K1724" t="str">
        <f t="shared" si="161"/>
        <v>SH0908-1034</v>
      </c>
    </row>
    <row r="1725" spans="1:11" ht="15" customHeight="1" x14ac:dyDescent="0.35">
      <c r="A1725">
        <f>'TI102'!A1722</f>
        <v>5</v>
      </c>
      <c r="B1725" s="26">
        <f>'TI102'!B1722</f>
        <v>46273.71875</v>
      </c>
      <c r="C1725">
        <f>'TI102'!C1722</f>
        <v>11707527</v>
      </c>
      <c r="D1725">
        <f>'TI102'!J1722</f>
        <v>2</v>
      </c>
      <c r="E1725">
        <f>'TI102'!Q1722</f>
        <v>10</v>
      </c>
      <c r="F1725" t="str">
        <f t="shared" si="156"/>
        <v>60048</v>
      </c>
      <c r="G1725">
        <f t="shared" si="157"/>
        <v>153</v>
      </c>
      <c r="H1725" t="str">
        <f t="shared" si="158"/>
        <v>SH0908-1034</v>
      </c>
      <c r="I1725" t="str">
        <f t="shared" si="159"/>
        <v>SH0908-1034</v>
      </c>
      <c r="J1725" s="34">
        <f t="shared" si="160"/>
        <v>72686</v>
      </c>
      <c r="K1725" t="str">
        <f t="shared" si="161"/>
        <v>SH0908-1034</v>
      </c>
    </row>
    <row r="1726" spans="1:11" ht="15" customHeight="1" x14ac:dyDescent="0.35">
      <c r="A1726">
        <f>'TI102'!A1723</f>
        <v>5</v>
      </c>
      <c r="B1726" s="26">
        <f>'TI102'!B1723</f>
        <v>46273.71875</v>
      </c>
      <c r="C1726">
        <f>'TI102'!C1723</f>
        <v>11707528</v>
      </c>
      <c r="D1726">
        <f>'TI102'!J1723</f>
        <v>2</v>
      </c>
      <c r="E1726">
        <f>'TI102'!Q1723</f>
        <v>6</v>
      </c>
      <c r="F1726" t="str">
        <f t="shared" si="156"/>
        <v>60048</v>
      </c>
      <c r="G1726">
        <f t="shared" si="157"/>
        <v>153</v>
      </c>
      <c r="H1726" t="str">
        <f t="shared" si="158"/>
        <v>SH0908-1034</v>
      </c>
      <c r="I1726" t="str">
        <f t="shared" si="159"/>
        <v>SH0908-1034</v>
      </c>
      <c r="J1726" s="34">
        <f t="shared" si="160"/>
        <v>72686</v>
      </c>
      <c r="K1726" t="str">
        <f t="shared" si="161"/>
        <v>SH0908-1034</v>
      </c>
    </row>
    <row r="1727" spans="1:11" ht="15" customHeight="1" x14ac:dyDescent="0.35">
      <c r="A1727">
        <f>'TI102'!A1724</f>
        <v>5</v>
      </c>
      <c r="B1727" s="26">
        <f>'TI102'!B1724</f>
        <v>46273.71875</v>
      </c>
      <c r="C1727">
        <f>'TI102'!C1724</f>
        <v>11707529</v>
      </c>
      <c r="D1727">
        <f>'TI102'!J1724</f>
        <v>2</v>
      </c>
      <c r="E1727">
        <f>'TI102'!Q1724</f>
        <v>7</v>
      </c>
      <c r="F1727" t="str">
        <f t="shared" si="156"/>
        <v>60048</v>
      </c>
      <c r="G1727">
        <f t="shared" si="157"/>
        <v>153</v>
      </c>
      <c r="H1727" t="str">
        <f t="shared" si="158"/>
        <v>SH0908-1034</v>
      </c>
      <c r="I1727" t="str">
        <f t="shared" si="159"/>
        <v>SH0908-1034</v>
      </c>
      <c r="J1727" s="34">
        <f t="shared" si="160"/>
        <v>72686</v>
      </c>
      <c r="K1727" t="str">
        <f t="shared" si="161"/>
        <v>SH0908-1034</v>
      </c>
    </row>
    <row r="1728" spans="1:11" ht="15" customHeight="1" x14ac:dyDescent="0.35">
      <c r="A1728">
        <f>'TI102'!A1725</f>
        <v>5</v>
      </c>
      <c r="B1728" s="26">
        <f>'TI102'!B1725</f>
        <v>46273.71875</v>
      </c>
      <c r="C1728">
        <f>'TI102'!C1725</f>
        <v>11707530</v>
      </c>
      <c r="D1728">
        <f>'TI102'!J1725</f>
        <v>2</v>
      </c>
      <c r="E1728">
        <f>'TI102'!Q1725</f>
        <v>3</v>
      </c>
      <c r="F1728" t="str">
        <f t="shared" si="156"/>
        <v>60048</v>
      </c>
      <c r="G1728">
        <f t="shared" si="157"/>
        <v>153</v>
      </c>
      <c r="H1728" t="str">
        <f t="shared" si="158"/>
        <v>SH0908-1034</v>
      </c>
      <c r="I1728" t="str">
        <f t="shared" si="159"/>
        <v>SH0908-1034</v>
      </c>
      <c r="J1728" s="34">
        <f t="shared" si="160"/>
        <v>72686</v>
      </c>
      <c r="K1728" t="str">
        <f t="shared" si="161"/>
        <v>SH0908-1034</v>
      </c>
    </row>
    <row r="1729" spans="1:11" ht="15" customHeight="1" x14ac:dyDescent="0.35">
      <c r="A1729">
        <f>'TI102'!A1726</f>
        <v>5</v>
      </c>
      <c r="B1729" s="26">
        <f>'TI102'!B1726</f>
        <v>46273.71875</v>
      </c>
      <c r="C1729">
        <f>'TI102'!C1726</f>
        <v>11707531</v>
      </c>
      <c r="D1729">
        <f>'TI102'!J1726</f>
        <v>2</v>
      </c>
      <c r="E1729">
        <f>'TI102'!Q1726</f>
        <v>18</v>
      </c>
      <c r="F1729" t="str">
        <f t="shared" si="156"/>
        <v>60048</v>
      </c>
      <c r="G1729">
        <f t="shared" si="157"/>
        <v>153</v>
      </c>
      <c r="H1729" t="str">
        <f t="shared" si="158"/>
        <v>SH0908-1034</v>
      </c>
      <c r="I1729" t="str">
        <f t="shared" si="159"/>
        <v>SH0908-1034</v>
      </c>
      <c r="J1729" s="34">
        <f t="shared" si="160"/>
        <v>72686</v>
      </c>
      <c r="K1729" t="str">
        <f t="shared" si="161"/>
        <v>SH0908-1034</v>
      </c>
    </row>
    <row r="1730" spans="1:11" ht="15" customHeight="1" x14ac:dyDescent="0.35">
      <c r="A1730">
        <f>'TI102'!A1727</f>
        <v>5</v>
      </c>
      <c r="B1730" s="26">
        <f>'TI102'!B1727</f>
        <v>46273.71875</v>
      </c>
      <c r="C1730">
        <f>'TI102'!C1727</f>
        <v>11707532</v>
      </c>
      <c r="D1730">
        <f>'TI102'!J1727</f>
        <v>2</v>
      </c>
      <c r="E1730">
        <f>'TI102'!Q1727</f>
        <v>11</v>
      </c>
      <c r="F1730" t="str">
        <f t="shared" si="156"/>
        <v>60048</v>
      </c>
      <c r="G1730">
        <f t="shared" si="157"/>
        <v>153</v>
      </c>
      <c r="H1730" t="str">
        <f t="shared" si="158"/>
        <v>SH0908-1034</v>
      </c>
      <c r="I1730" t="str">
        <f t="shared" si="159"/>
        <v>SH0908-1034</v>
      </c>
      <c r="J1730" s="34">
        <f t="shared" si="160"/>
        <v>72686</v>
      </c>
      <c r="K1730" t="str">
        <f t="shared" si="161"/>
        <v>SH0908-1034</v>
      </c>
    </row>
    <row r="1731" spans="1:11" ht="15" customHeight="1" x14ac:dyDescent="0.35">
      <c r="A1731">
        <f>'TI102'!A1728</f>
        <v>5</v>
      </c>
      <c r="B1731" s="26">
        <f>'TI102'!B1728</f>
        <v>46273.71875</v>
      </c>
      <c r="C1731">
        <f>'TI102'!C1728</f>
        <v>11707546</v>
      </c>
      <c r="D1731">
        <f>'TI102'!J1728</f>
        <v>1</v>
      </c>
      <c r="E1731">
        <f>'TI102'!Q1728</f>
        <v>1</v>
      </c>
      <c r="F1731" t="str">
        <f t="shared" si="156"/>
        <v>59642</v>
      </c>
      <c r="G1731">
        <f t="shared" si="157"/>
        <v>211</v>
      </c>
      <c r="H1731" t="str">
        <f t="shared" si="158"/>
        <v>SH0908-1042</v>
      </c>
      <c r="I1731" t="str">
        <f t="shared" si="159"/>
        <v>SH0908-1042</v>
      </c>
      <c r="J1731" s="34">
        <f t="shared" si="160"/>
        <v>72686</v>
      </c>
      <c r="K1731" t="str">
        <f t="shared" si="161"/>
        <v>SH0908-1042</v>
      </c>
    </row>
    <row r="1732" spans="1:11" ht="15" customHeight="1" x14ac:dyDescent="0.35">
      <c r="A1732">
        <f>'TI102'!A1729</f>
        <v>5</v>
      </c>
      <c r="B1732" s="26">
        <f>'TI102'!B1729</f>
        <v>46273.71875</v>
      </c>
      <c r="C1732">
        <f>'TI102'!C1729</f>
        <v>11707547</v>
      </c>
      <c r="D1732">
        <f>'TI102'!J1729</f>
        <v>1</v>
      </c>
      <c r="E1732">
        <f>'TI102'!Q1729</f>
        <v>1</v>
      </c>
      <c r="F1732" t="str">
        <f t="shared" si="156"/>
        <v>59642</v>
      </c>
      <c r="G1732">
        <f t="shared" si="157"/>
        <v>211</v>
      </c>
      <c r="H1732" t="str">
        <f t="shared" si="158"/>
        <v>SH0908-1042</v>
      </c>
      <c r="I1732" t="str">
        <f t="shared" si="159"/>
        <v>SH0908-1042</v>
      </c>
      <c r="J1732" s="34">
        <f t="shared" si="160"/>
        <v>72686</v>
      </c>
      <c r="K1732" t="str">
        <f t="shared" si="161"/>
        <v>SH0908-1042</v>
      </c>
    </row>
    <row r="1733" spans="1:11" ht="15" customHeight="1" x14ac:dyDescent="0.35">
      <c r="A1733">
        <f>'TI102'!A1730</f>
        <v>5</v>
      </c>
      <c r="B1733" s="26">
        <f>'TI102'!B1730</f>
        <v>46273.71875</v>
      </c>
      <c r="C1733">
        <f>'TI102'!C1730</f>
        <v>11707548</v>
      </c>
      <c r="D1733">
        <f>'TI102'!J1730</f>
        <v>1</v>
      </c>
      <c r="E1733">
        <f>'TI102'!Q1730</f>
        <v>1</v>
      </c>
      <c r="F1733" t="str">
        <f t="shared" si="156"/>
        <v>59642</v>
      </c>
      <c r="G1733">
        <f t="shared" si="157"/>
        <v>211</v>
      </c>
      <c r="H1733" t="str">
        <f t="shared" si="158"/>
        <v>SH0908-1042</v>
      </c>
      <c r="I1733" t="str">
        <f t="shared" si="159"/>
        <v>SH0908-1042</v>
      </c>
      <c r="J1733" s="34">
        <f t="shared" si="160"/>
        <v>72686</v>
      </c>
      <c r="K1733" t="str">
        <f t="shared" si="161"/>
        <v>SH0908-1042</v>
      </c>
    </row>
    <row r="1734" spans="1:11" ht="15" customHeight="1" x14ac:dyDescent="0.35">
      <c r="A1734">
        <f>'TI102'!A1731</f>
        <v>5</v>
      </c>
      <c r="B1734" s="26">
        <f>'TI102'!B1731</f>
        <v>46273.71875</v>
      </c>
      <c r="C1734">
        <f>'TI102'!C1731</f>
        <v>11707549</v>
      </c>
      <c r="D1734">
        <f>'TI102'!J1731</f>
        <v>1</v>
      </c>
      <c r="E1734">
        <f>'TI102'!Q1731</f>
        <v>1</v>
      </c>
      <c r="F1734" t="str">
        <f t="shared" ref="F1734:F1797" si="162">INDEX(OM_ORDER,MATCH(C1734,OM_TID,0))</f>
        <v>59642</v>
      </c>
      <c r="G1734">
        <f t="shared" ref="G1734:G1797" si="163">MATCH(F1734,OR_ID,0)</f>
        <v>211</v>
      </c>
      <c r="H1734" t="str">
        <f t="shared" ref="H1734:H1797" si="164">INDEX(OR_ORIG,G1734)</f>
        <v>SH0908-1042</v>
      </c>
      <c r="I1734" t="str">
        <f t="shared" ref="I1734:I1797" si="165">INDEX(OR_SHIP,G1734)</f>
        <v>SH0908-1042</v>
      </c>
      <c r="J1734" s="34">
        <f t="shared" ref="J1734:J1797" si="166">IF(INDEX(OR_MOVED,G1734)="",DATE(2099,1,1),INDEX(OR_MOVED,G1734))</f>
        <v>72686</v>
      </c>
      <c r="K1734" t="str">
        <f t="shared" ref="K1734:K1797" si="167">IF(B1734&gt;=J1734,I1734,H1734)</f>
        <v>SH0908-1042</v>
      </c>
    </row>
    <row r="1735" spans="1:11" ht="15" customHeight="1" x14ac:dyDescent="0.35">
      <c r="A1735">
        <f>'TI102'!A1732</f>
        <v>5</v>
      </c>
      <c r="B1735" s="26">
        <f>'TI102'!B1732</f>
        <v>46273.71875</v>
      </c>
      <c r="C1735">
        <f>'TI102'!C1732</f>
        <v>11707550</v>
      </c>
      <c r="D1735">
        <f>'TI102'!J1732</f>
        <v>1</v>
      </c>
      <c r="E1735">
        <f>'TI102'!Q1732</f>
        <v>1</v>
      </c>
      <c r="F1735" t="str">
        <f t="shared" si="162"/>
        <v>59642</v>
      </c>
      <c r="G1735">
        <f t="shared" si="163"/>
        <v>211</v>
      </c>
      <c r="H1735" t="str">
        <f t="shared" si="164"/>
        <v>SH0908-1042</v>
      </c>
      <c r="I1735" t="str">
        <f t="shared" si="165"/>
        <v>SH0908-1042</v>
      </c>
      <c r="J1735" s="34">
        <f t="shared" si="166"/>
        <v>72686</v>
      </c>
      <c r="K1735" t="str">
        <f t="shared" si="167"/>
        <v>SH0908-1042</v>
      </c>
    </row>
    <row r="1736" spans="1:11" ht="15" customHeight="1" x14ac:dyDescent="0.35">
      <c r="A1736">
        <f>'TI102'!A1733</f>
        <v>5</v>
      </c>
      <c r="B1736" s="26">
        <f>'TI102'!B1733</f>
        <v>46273.71875</v>
      </c>
      <c r="C1736">
        <f>'TI102'!C1733</f>
        <v>11707551</v>
      </c>
      <c r="D1736">
        <f>'TI102'!J1733</f>
        <v>1</v>
      </c>
      <c r="E1736">
        <f>'TI102'!Q1733</f>
        <v>1</v>
      </c>
      <c r="F1736" t="str">
        <f t="shared" si="162"/>
        <v>59642</v>
      </c>
      <c r="G1736">
        <f t="shared" si="163"/>
        <v>211</v>
      </c>
      <c r="H1736" t="str">
        <f t="shared" si="164"/>
        <v>SH0908-1042</v>
      </c>
      <c r="I1736" t="str">
        <f t="shared" si="165"/>
        <v>SH0908-1042</v>
      </c>
      <c r="J1736" s="34">
        <f t="shared" si="166"/>
        <v>72686</v>
      </c>
      <c r="K1736" t="str">
        <f t="shared" si="167"/>
        <v>SH0908-1042</v>
      </c>
    </row>
    <row r="1737" spans="1:11" ht="15" customHeight="1" x14ac:dyDescent="0.35">
      <c r="A1737">
        <f>'TI102'!A1734</f>
        <v>5</v>
      </c>
      <c r="B1737" s="26">
        <f>'TI102'!B1734</f>
        <v>46273.71875</v>
      </c>
      <c r="C1737">
        <f>'TI102'!C1734</f>
        <v>11707552</v>
      </c>
      <c r="D1737">
        <f>'TI102'!J1734</f>
        <v>1</v>
      </c>
      <c r="E1737">
        <f>'TI102'!Q1734</f>
        <v>1</v>
      </c>
      <c r="F1737" t="str">
        <f t="shared" si="162"/>
        <v>59642</v>
      </c>
      <c r="G1737">
        <f t="shared" si="163"/>
        <v>211</v>
      </c>
      <c r="H1737" t="str">
        <f t="shared" si="164"/>
        <v>SH0908-1042</v>
      </c>
      <c r="I1737" t="str">
        <f t="shared" si="165"/>
        <v>SH0908-1042</v>
      </c>
      <c r="J1737" s="34">
        <f t="shared" si="166"/>
        <v>72686</v>
      </c>
      <c r="K1737" t="str">
        <f t="shared" si="167"/>
        <v>SH0908-1042</v>
      </c>
    </row>
    <row r="1738" spans="1:11" ht="15" customHeight="1" x14ac:dyDescent="0.35">
      <c r="A1738">
        <f>'TI102'!A1735</f>
        <v>5</v>
      </c>
      <c r="B1738" s="26">
        <f>'TI102'!B1735</f>
        <v>46273.71875</v>
      </c>
      <c r="C1738">
        <f>'TI102'!C1735</f>
        <v>11707553</v>
      </c>
      <c r="D1738">
        <f>'TI102'!J1735</f>
        <v>1</v>
      </c>
      <c r="E1738">
        <f>'TI102'!Q1735</f>
        <v>2</v>
      </c>
      <c r="F1738" t="str">
        <f t="shared" si="162"/>
        <v>59642</v>
      </c>
      <c r="G1738">
        <f t="shared" si="163"/>
        <v>211</v>
      </c>
      <c r="H1738" t="str">
        <f t="shared" si="164"/>
        <v>SH0908-1042</v>
      </c>
      <c r="I1738" t="str">
        <f t="shared" si="165"/>
        <v>SH0908-1042</v>
      </c>
      <c r="J1738" s="34">
        <f t="shared" si="166"/>
        <v>72686</v>
      </c>
      <c r="K1738" t="str">
        <f t="shared" si="167"/>
        <v>SH0908-1042</v>
      </c>
    </row>
    <row r="1739" spans="1:11" ht="15" customHeight="1" x14ac:dyDescent="0.35">
      <c r="A1739">
        <f>'TI102'!A1736</f>
        <v>5</v>
      </c>
      <c r="B1739" s="26">
        <f>'TI102'!B1736</f>
        <v>46273.71875</v>
      </c>
      <c r="C1739">
        <f>'TI102'!C1736</f>
        <v>11707554</v>
      </c>
      <c r="D1739">
        <f>'TI102'!J1736</f>
        <v>1</v>
      </c>
      <c r="E1739">
        <f>'TI102'!Q1736</f>
        <v>2</v>
      </c>
      <c r="F1739" t="str">
        <f t="shared" si="162"/>
        <v>59642</v>
      </c>
      <c r="G1739">
        <f t="shared" si="163"/>
        <v>211</v>
      </c>
      <c r="H1739" t="str">
        <f t="shared" si="164"/>
        <v>SH0908-1042</v>
      </c>
      <c r="I1739" t="str">
        <f t="shared" si="165"/>
        <v>SH0908-1042</v>
      </c>
      <c r="J1739" s="34">
        <f t="shared" si="166"/>
        <v>72686</v>
      </c>
      <c r="K1739" t="str">
        <f t="shared" si="167"/>
        <v>SH0908-1042</v>
      </c>
    </row>
    <row r="1740" spans="1:11" ht="15" customHeight="1" x14ac:dyDescent="0.35">
      <c r="A1740">
        <f>'TI102'!A1737</f>
        <v>5</v>
      </c>
      <c r="B1740" s="26">
        <f>'TI102'!B1737</f>
        <v>46273.71875</v>
      </c>
      <c r="C1740">
        <f>'TI102'!C1737</f>
        <v>11707555</v>
      </c>
      <c r="D1740">
        <f>'TI102'!J1737</f>
        <v>1</v>
      </c>
      <c r="E1740">
        <f>'TI102'!Q1737</f>
        <v>1</v>
      </c>
      <c r="F1740" t="str">
        <f t="shared" si="162"/>
        <v>59642</v>
      </c>
      <c r="G1740">
        <f t="shared" si="163"/>
        <v>211</v>
      </c>
      <c r="H1740" t="str">
        <f t="shared" si="164"/>
        <v>SH0908-1042</v>
      </c>
      <c r="I1740" t="str">
        <f t="shared" si="165"/>
        <v>SH0908-1042</v>
      </c>
      <c r="J1740" s="34">
        <f t="shared" si="166"/>
        <v>72686</v>
      </c>
      <c r="K1740" t="str">
        <f t="shared" si="167"/>
        <v>SH0908-1042</v>
      </c>
    </row>
    <row r="1741" spans="1:11" ht="15" customHeight="1" x14ac:dyDescent="0.35">
      <c r="A1741">
        <f>'TI102'!A1738</f>
        <v>5</v>
      </c>
      <c r="B1741" s="26">
        <f>'TI102'!B1738</f>
        <v>46273.71875</v>
      </c>
      <c r="C1741">
        <f>'TI102'!C1738</f>
        <v>11707556</v>
      </c>
      <c r="D1741">
        <f>'TI102'!J1738</f>
        <v>1</v>
      </c>
      <c r="E1741">
        <f>'TI102'!Q1738</f>
        <v>1</v>
      </c>
      <c r="F1741" t="str">
        <f t="shared" si="162"/>
        <v>59642</v>
      </c>
      <c r="G1741">
        <f t="shared" si="163"/>
        <v>211</v>
      </c>
      <c r="H1741" t="str">
        <f t="shared" si="164"/>
        <v>SH0908-1042</v>
      </c>
      <c r="I1741" t="str">
        <f t="shared" si="165"/>
        <v>SH0908-1042</v>
      </c>
      <c r="J1741" s="34">
        <f t="shared" si="166"/>
        <v>72686</v>
      </c>
      <c r="K1741" t="str">
        <f t="shared" si="167"/>
        <v>SH0908-1042</v>
      </c>
    </row>
    <row r="1742" spans="1:11" ht="15" customHeight="1" x14ac:dyDescent="0.35">
      <c r="A1742">
        <f>'TI102'!A1739</f>
        <v>5</v>
      </c>
      <c r="B1742" s="26">
        <f>'TI102'!B1739</f>
        <v>46273.71875</v>
      </c>
      <c r="C1742">
        <f>'TI102'!C1739</f>
        <v>11707557</v>
      </c>
      <c r="D1742">
        <f>'TI102'!J1739</f>
        <v>1</v>
      </c>
      <c r="E1742">
        <f>'TI102'!Q1739</f>
        <v>1</v>
      </c>
      <c r="F1742" t="str">
        <f t="shared" si="162"/>
        <v>59642</v>
      </c>
      <c r="G1742">
        <f t="shared" si="163"/>
        <v>211</v>
      </c>
      <c r="H1742" t="str">
        <f t="shared" si="164"/>
        <v>SH0908-1042</v>
      </c>
      <c r="I1742" t="str">
        <f t="shared" si="165"/>
        <v>SH0908-1042</v>
      </c>
      <c r="J1742" s="34">
        <f t="shared" si="166"/>
        <v>72686</v>
      </c>
      <c r="K1742" t="str">
        <f t="shared" si="167"/>
        <v>SH0908-1042</v>
      </c>
    </row>
    <row r="1743" spans="1:11" ht="15" customHeight="1" x14ac:dyDescent="0.35">
      <c r="A1743">
        <f>'TI102'!A1740</f>
        <v>5</v>
      </c>
      <c r="B1743" s="26">
        <f>'TI102'!B1740</f>
        <v>46273.71875</v>
      </c>
      <c r="C1743">
        <f>'TI102'!C1740</f>
        <v>11707558</v>
      </c>
      <c r="D1743">
        <f>'TI102'!J1740</f>
        <v>2</v>
      </c>
      <c r="E1743">
        <f>'TI102'!Q1740</f>
        <v>1</v>
      </c>
      <c r="F1743" t="str">
        <f t="shared" si="162"/>
        <v>59642</v>
      </c>
      <c r="G1743">
        <f t="shared" si="163"/>
        <v>211</v>
      </c>
      <c r="H1743" t="str">
        <f t="shared" si="164"/>
        <v>SH0908-1042</v>
      </c>
      <c r="I1743" t="str">
        <f t="shared" si="165"/>
        <v>SH0908-1042</v>
      </c>
      <c r="J1743" s="34">
        <f t="shared" si="166"/>
        <v>72686</v>
      </c>
      <c r="K1743" t="str">
        <f t="shared" si="167"/>
        <v>SH0908-1042</v>
      </c>
    </row>
    <row r="1744" spans="1:11" ht="15" customHeight="1" x14ac:dyDescent="0.35">
      <c r="A1744">
        <f>'TI102'!A1741</f>
        <v>5</v>
      </c>
      <c r="B1744" s="26">
        <f>'TI102'!B1741</f>
        <v>46273.71875</v>
      </c>
      <c r="C1744">
        <f>'TI102'!C1741</f>
        <v>11707559</v>
      </c>
      <c r="D1744">
        <f>'TI102'!J1741</f>
        <v>2</v>
      </c>
      <c r="E1744">
        <f>'TI102'!Q1741</f>
        <v>4</v>
      </c>
      <c r="F1744" t="str">
        <f t="shared" si="162"/>
        <v>59649</v>
      </c>
      <c r="G1744">
        <f t="shared" si="163"/>
        <v>221</v>
      </c>
      <c r="H1744" t="str">
        <f t="shared" si="164"/>
        <v>SH0908-1042</v>
      </c>
      <c r="I1744" t="str">
        <f t="shared" si="165"/>
        <v>SH0908-1042</v>
      </c>
      <c r="J1744" s="34">
        <f t="shared" si="166"/>
        <v>72686</v>
      </c>
      <c r="K1744" t="str">
        <f t="shared" si="167"/>
        <v>SH0908-1042</v>
      </c>
    </row>
    <row r="1745" spans="1:11" ht="15" customHeight="1" x14ac:dyDescent="0.35">
      <c r="A1745">
        <f>'TI102'!A1742</f>
        <v>5</v>
      </c>
      <c r="B1745" s="26">
        <f>'TI102'!B1742</f>
        <v>46273.71875</v>
      </c>
      <c r="C1745">
        <f>'TI102'!C1742</f>
        <v>11707560</v>
      </c>
      <c r="D1745">
        <f>'TI102'!J1742</f>
        <v>1</v>
      </c>
      <c r="E1745">
        <f>'TI102'!Q1742</f>
        <v>3</v>
      </c>
      <c r="F1745" t="str">
        <f t="shared" si="162"/>
        <v>59836</v>
      </c>
      <c r="G1745">
        <f t="shared" si="163"/>
        <v>222</v>
      </c>
      <c r="H1745" t="str">
        <f t="shared" si="164"/>
        <v>SH0908-1042</v>
      </c>
      <c r="I1745" t="str">
        <f t="shared" si="165"/>
        <v>SH0908-1042</v>
      </c>
      <c r="J1745" s="34">
        <f t="shared" si="166"/>
        <v>72686</v>
      </c>
      <c r="K1745" t="str">
        <f t="shared" si="167"/>
        <v>SH0908-1042</v>
      </c>
    </row>
    <row r="1746" spans="1:11" ht="15" customHeight="1" x14ac:dyDescent="0.35">
      <c r="A1746">
        <f>'TI102'!A1743</f>
        <v>5</v>
      </c>
      <c r="B1746" s="26">
        <f>'TI102'!B1743</f>
        <v>46273.71875</v>
      </c>
      <c r="C1746">
        <f>'TI102'!C1743</f>
        <v>11707561</v>
      </c>
      <c r="D1746">
        <f>'TI102'!J1743</f>
        <v>1</v>
      </c>
      <c r="E1746">
        <f>'TI102'!Q1743</f>
        <v>1</v>
      </c>
      <c r="F1746" t="str">
        <f t="shared" si="162"/>
        <v>60006</v>
      </c>
      <c r="G1746">
        <f t="shared" si="163"/>
        <v>217</v>
      </c>
      <c r="H1746" t="str">
        <f t="shared" si="164"/>
        <v>SH0908-1042</v>
      </c>
      <c r="I1746" t="str">
        <f t="shared" si="165"/>
        <v>SH0908-1042</v>
      </c>
      <c r="J1746" s="34">
        <f t="shared" si="166"/>
        <v>72686</v>
      </c>
      <c r="K1746" t="str">
        <f t="shared" si="167"/>
        <v>SH0908-1042</v>
      </c>
    </row>
    <row r="1747" spans="1:11" ht="15" customHeight="1" x14ac:dyDescent="0.35">
      <c r="A1747">
        <f>'TI102'!A1744</f>
        <v>5</v>
      </c>
      <c r="B1747" s="26">
        <f>'TI102'!B1744</f>
        <v>46273.71875</v>
      </c>
      <c r="C1747">
        <f>'TI102'!C1744</f>
        <v>11707562</v>
      </c>
      <c r="D1747">
        <f>'TI102'!J1744</f>
        <v>1</v>
      </c>
      <c r="E1747">
        <f>'TI102'!Q1744</f>
        <v>1</v>
      </c>
      <c r="F1747" t="str">
        <f t="shared" si="162"/>
        <v>60006</v>
      </c>
      <c r="G1747">
        <f t="shared" si="163"/>
        <v>217</v>
      </c>
      <c r="H1747" t="str">
        <f t="shared" si="164"/>
        <v>SH0908-1042</v>
      </c>
      <c r="I1747" t="str">
        <f t="shared" si="165"/>
        <v>SH0908-1042</v>
      </c>
      <c r="J1747" s="34">
        <f t="shared" si="166"/>
        <v>72686</v>
      </c>
      <c r="K1747" t="str">
        <f t="shared" si="167"/>
        <v>SH0908-1042</v>
      </c>
    </row>
    <row r="1748" spans="1:11" ht="15" customHeight="1" x14ac:dyDescent="0.35">
      <c r="A1748">
        <f>'TI102'!A1745</f>
        <v>5</v>
      </c>
      <c r="B1748" s="26">
        <f>'TI102'!B1745</f>
        <v>46273.71875</v>
      </c>
      <c r="C1748">
        <f>'TI102'!C1745</f>
        <v>11707563</v>
      </c>
      <c r="D1748">
        <f>'TI102'!J1745</f>
        <v>1</v>
      </c>
      <c r="E1748">
        <f>'TI102'!Q1745</f>
        <v>1</v>
      </c>
      <c r="F1748" t="str">
        <f t="shared" si="162"/>
        <v>60006</v>
      </c>
      <c r="G1748">
        <f t="shared" si="163"/>
        <v>217</v>
      </c>
      <c r="H1748" t="str">
        <f t="shared" si="164"/>
        <v>SH0908-1042</v>
      </c>
      <c r="I1748" t="str">
        <f t="shared" si="165"/>
        <v>SH0908-1042</v>
      </c>
      <c r="J1748" s="34">
        <f t="shared" si="166"/>
        <v>72686</v>
      </c>
      <c r="K1748" t="str">
        <f t="shared" si="167"/>
        <v>SH0908-1042</v>
      </c>
    </row>
    <row r="1749" spans="1:11" ht="15" customHeight="1" x14ac:dyDescent="0.35">
      <c r="A1749">
        <f>'TI102'!A1746</f>
        <v>5</v>
      </c>
      <c r="B1749" s="26">
        <f>'TI102'!B1746</f>
        <v>46273.71875</v>
      </c>
      <c r="C1749">
        <f>'TI102'!C1746</f>
        <v>11707564</v>
      </c>
      <c r="D1749">
        <f>'TI102'!J1746</f>
        <v>1</v>
      </c>
      <c r="E1749">
        <f>'TI102'!Q1746</f>
        <v>1</v>
      </c>
      <c r="F1749" t="str">
        <f t="shared" si="162"/>
        <v>60006</v>
      </c>
      <c r="G1749">
        <f t="shared" si="163"/>
        <v>217</v>
      </c>
      <c r="H1749" t="str">
        <f t="shared" si="164"/>
        <v>SH0908-1042</v>
      </c>
      <c r="I1749" t="str">
        <f t="shared" si="165"/>
        <v>SH0908-1042</v>
      </c>
      <c r="J1749" s="34">
        <f t="shared" si="166"/>
        <v>72686</v>
      </c>
      <c r="K1749" t="str">
        <f t="shared" si="167"/>
        <v>SH0908-1042</v>
      </c>
    </row>
    <row r="1750" spans="1:11" ht="15" customHeight="1" x14ac:dyDescent="0.35">
      <c r="A1750">
        <f>'TI102'!A1747</f>
        <v>5</v>
      </c>
      <c r="B1750" s="26">
        <f>'TI102'!B1747</f>
        <v>46273.71875</v>
      </c>
      <c r="C1750">
        <f>'TI102'!C1747</f>
        <v>11707565</v>
      </c>
      <c r="D1750">
        <f>'TI102'!J1747</f>
        <v>1</v>
      </c>
      <c r="E1750">
        <f>'TI102'!Q1747</f>
        <v>1</v>
      </c>
      <c r="F1750" t="str">
        <f t="shared" si="162"/>
        <v>60006</v>
      </c>
      <c r="G1750">
        <f t="shared" si="163"/>
        <v>217</v>
      </c>
      <c r="H1750" t="str">
        <f t="shared" si="164"/>
        <v>SH0908-1042</v>
      </c>
      <c r="I1750" t="str">
        <f t="shared" si="165"/>
        <v>SH0908-1042</v>
      </c>
      <c r="J1750" s="34">
        <f t="shared" si="166"/>
        <v>72686</v>
      </c>
      <c r="K1750" t="str">
        <f t="shared" si="167"/>
        <v>SH0908-1042</v>
      </c>
    </row>
    <row r="1751" spans="1:11" ht="15" customHeight="1" x14ac:dyDescent="0.35">
      <c r="A1751">
        <f>'TI102'!A1748</f>
        <v>5</v>
      </c>
      <c r="B1751" s="26">
        <f>'TI102'!B1748</f>
        <v>46273.71875</v>
      </c>
      <c r="C1751">
        <f>'TI102'!C1748</f>
        <v>11707566</v>
      </c>
      <c r="D1751">
        <f>'TI102'!J1748</f>
        <v>1</v>
      </c>
      <c r="E1751">
        <f>'TI102'!Q1748</f>
        <v>3</v>
      </c>
      <c r="F1751" t="str">
        <f t="shared" si="162"/>
        <v>60006</v>
      </c>
      <c r="G1751">
        <f t="shared" si="163"/>
        <v>217</v>
      </c>
      <c r="H1751" t="str">
        <f t="shared" si="164"/>
        <v>SH0908-1042</v>
      </c>
      <c r="I1751" t="str">
        <f t="shared" si="165"/>
        <v>SH0908-1042</v>
      </c>
      <c r="J1751" s="34">
        <f t="shared" si="166"/>
        <v>72686</v>
      </c>
      <c r="K1751" t="str">
        <f t="shared" si="167"/>
        <v>SH0908-1042</v>
      </c>
    </row>
    <row r="1752" spans="1:11" ht="15" customHeight="1" x14ac:dyDescent="0.35">
      <c r="A1752">
        <f>'TI102'!A1749</f>
        <v>5</v>
      </c>
      <c r="B1752" s="26">
        <f>'TI102'!B1749</f>
        <v>46273.71875</v>
      </c>
      <c r="C1752">
        <f>'TI102'!C1749</f>
        <v>11707567</v>
      </c>
      <c r="D1752">
        <f>'TI102'!J1749</f>
        <v>1</v>
      </c>
      <c r="E1752">
        <f>'TI102'!Q1749</f>
        <v>12</v>
      </c>
      <c r="F1752" t="str">
        <f t="shared" si="162"/>
        <v>60088</v>
      </c>
      <c r="G1752">
        <f t="shared" si="163"/>
        <v>223</v>
      </c>
      <c r="H1752" t="str">
        <f t="shared" si="164"/>
        <v>SH0908-1042</v>
      </c>
      <c r="I1752" t="str">
        <f t="shared" si="165"/>
        <v>SH0908-1042</v>
      </c>
      <c r="J1752" s="34">
        <f t="shared" si="166"/>
        <v>72686</v>
      </c>
      <c r="K1752" t="str">
        <f t="shared" si="167"/>
        <v>SH0908-1042</v>
      </c>
    </row>
    <row r="1753" spans="1:11" ht="15" customHeight="1" x14ac:dyDescent="0.35">
      <c r="A1753">
        <f>'TI102'!A1750</f>
        <v>5</v>
      </c>
      <c r="B1753" s="26">
        <f>'TI102'!B1750</f>
        <v>46273.71875</v>
      </c>
      <c r="C1753">
        <f>'TI102'!C1750</f>
        <v>11707568</v>
      </c>
      <c r="D1753">
        <f>'TI102'!J1750</f>
        <v>1</v>
      </c>
      <c r="E1753">
        <f>'TI102'!Q1750</f>
        <v>1</v>
      </c>
      <c r="F1753" t="str">
        <f t="shared" si="162"/>
        <v>60088</v>
      </c>
      <c r="G1753">
        <f t="shared" si="163"/>
        <v>223</v>
      </c>
      <c r="H1753" t="str">
        <f t="shared" si="164"/>
        <v>SH0908-1042</v>
      </c>
      <c r="I1753" t="str">
        <f t="shared" si="165"/>
        <v>SH0908-1042</v>
      </c>
      <c r="J1753" s="34">
        <f t="shared" si="166"/>
        <v>72686</v>
      </c>
      <c r="K1753" t="str">
        <f t="shared" si="167"/>
        <v>SH0908-1042</v>
      </c>
    </row>
    <row r="1754" spans="1:11" ht="15" customHeight="1" x14ac:dyDescent="0.35">
      <c r="A1754">
        <f>'TI102'!A1751</f>
        <v>5</v>
      </c>
      <c r="B1754" s="26">
        <f>'TI102'!B1751</f>
        <v>46273.71875</v>
      </c>
      <c r="C1754">
        <f>'TI102'!C1751</f>
        <v>11707569</v>
      </c>
      <c r="D1754">
        <f>'TI102'!J1751</f>
        <v>1</v>
      </c>
      <c r="E1754">
        <f>'TI102'!Q1751</f>
        <v>1</v>
      </c>
      <c r="F1754" t="str">
        <f t="shared" si="162"/>
        <v>60088</v>
      </c>
      <c r="G1754">
        <f t="shared" si="163"/>
        <v>223</v>
      </c>
      <c r="H1754" t="str">
        <f t="shared" si="164"/>
        <v>SH0908-1042</v>
      </c>
      <c r="I1754" t="str">
        <f t="shared" si="165"/>
        <v>SH0908-1042</v>
      </c>
      <c r="J1754" s="34">
        <f t="shared" si="166"/>
        <v>72686</v>
      </c>
      <c r="K1754" t="str">
        <f t="shared" si="167"/>
        <v>SH0908-1042</v>
      </c>
    </row>
    <row r="1755" spans="1:11" ht="15" customHeight="1" x14ac:dyDescent="0.35">
      <c r="A1755">
        <f>'TI102'!A1752</f>
        <v>5</v>
      </c>
      <c r="B1755" s="26">
        <f>'TI102'!B1752</f>
        <v>46273.71875</v>
      </c>
      <c r="C1755">
        <f>'TI102'!C1752</f>
        <v>11707570</v>
      </c>
      <c r="D1755">
        <f>'TI102'!J1752</f>
        <v>1</v>
      </c>
      <c r="E1755">
        <f>'TI102'!Q1752</f>
        <v>4</v>
      </c>
      <c r="F1755" t="str">
        <f t="shared" si="162"/>
        <v>60103</v>
      </c>
      <c r="G1755">
        <f t="shared" si="163"/>
        <v>219</v>
      </c>
      <c r="H1755" t="str">
        <f t="shared" si="164"/>
        <v>SH0908-1042</v>
      </c>
      <c r="I1755" t="str">
        <f t="shared" si="165"/>
        <v>SH0908-1042</v>
      </c>
      <c r="J1755" s="34">
        <f t="shared" si="166"/>
        <v>72686</v>
      </c>
      <c r="K1755" t="str">
        <f t="shared" si="167"/>
        <v>SH0908-1042</v>
      </c>
    </row>
    <row r="1756" spans="1:11" ht="15" customHeight="1" x14ac:dyDescent="0.35">
      <c r="A1756">
        <f>'TI102'!A1753</f>
        <v>5</v>
      </c>
      <c r="B1756" s="26">
        <f>'TI102'!B1753</f>
        <v>46273.71875</v>
      </c>
      <c r="C1756">
        <f>'TI102'!C1753</f>
        <v>11707571</v>
      </c>
      <c r="D1756">
        <f>'TI102'!J1753</f>
        <v>1</v>
      </c>
      <c r="E1756">
        <f>'TI102'!Q1753</f>
        <v>1</v>
      </c>
      <c r="F1756" t="str">
        <f t="shared" si="162"/>
        <v>60103</v>
      </c>
      <c r="G1756">
        <f t="shared" si="163"/>
        <v>219</v>
      </c>
      <c r="H1756" t="str">
        <f t="shared" si="164"/>
        <v>SH0908-1042</v>
      </c>
      <c r="I1756" t="str">
        <f t="shared" si="165"/>
        <v>SH0908-1042</v>
      </c>
      <c r="J1756" s="34">
        <f t="shared" si="166"/>
        <v>72686</v>
      </c>
      <c r="K1756" t="str">
        <f t="shared" si="167"/>
        <v>SH0908-1042</v>
      </c>
    </row>
    <row r="1757" spans="1:11" ht="15" customHeight="1" x14ac:dyDescent="0.35">
      <c r="A1757">
        <f>'TI102'!A1754</f>
        <v>5</v>
      </c>
      <c r="B1757" s="26">
        <f>'TI102'!B1754</f>
        <v>46273.71875</v>
      </c>
      <c r="C1757">
        <f>'TI102'!C1754</f>
        <v>11707572</v>
      </c>
      <c r="D1757">
        <f>'TI102'!J1754</f>
        <v>1</v>
      </c>
      <c r="E1757">
        <f>'TI102'!Q1754</f>
        <v>1</v>
      </c>
      <c r="F1757" t="str">
        <f t="shared" si="162"/>
        <v>60103</v>
      </c>
      <c r="G1757">
        <f t="shared" si="163"/>
        <v>219</v>
      </c>
      <c r="H1757" t="str">
        <f t="shared" si="164"/>
        <v>SH0908-1042</v>
      </c>
      <c r="I1757" t="str">
        <f t="shared" si="165"/>
        <v>SH0908-1042</v>
      </c>
      <c r="J1757" s="34">
        <f t="shared" si="166"/>
        <v>72686</v>
      </c>
      <c r="K1757" t="str">
        <f t="shared" si="167"/>
        <v>SH0908-1042</v>
      </c>
    </row>
    <row r="1758" spans="1:11" ht="15" customHeight="1" x14ac:dyDescent="0.35">
      <c r="A1758">
        <f>'TI102'!A1755</f>
        <v>5</v>
      </c>
      <c r="B1758" s="26">
        <f>'TI102'!B1755</f>
        <v>46273.71875</v>
      </c>
      <c r="C1758">
        <f>'TI102'!C1755</f>
        <v>11707573</v>
      </c>
      <c r="D1758">
        <f>'TI102'!J1755</f>
        <v>1</v>
      </c>
      <c r="E1758">
        <f>'TI102'!Q1755</f>
        <v>2</v>
      </c>
      <c r="F1758" t="str">
        <f t="shared" si="162"/>
        <v>60103</v>
      </c>
      <c r="G1758">
        <f t="shared" si="163"/>
        <v>219</v>
      </c>
      <c r="H1758" t="str">
        <f t="shared" si="164"/>
        <v>SH0908-1042</v>
      </c>
      <c r="I1758" t="str">
        <f t="shared" si="165"/>
        <v>SH0908-1042</v>
      </c>
      <c r="J1758" s="34">
        <f t="shared" si="166"/>
        <v>72686</v>
      </c>
      <c r="K1758" t="str">
        <f t="shared" si="167"/>
        <v>SH0908-1042</v>
      </c>
    </row>
    <row r="1759" spans="1:11" ht="15" customHeight="1" x14ac:dyDescent="0.35">
      <c r="A1759">
        <f>'TI102'!A1756</f>
        <v>5</v>
      </c>
      <c r="B1759" s="26">
        <f>'TI102'!B1756</f>
        <v>46273.71875</v>
      </c>
      <c r="C1759">
        <f>'TI102'!C1756</f>
        <v>11707574</v>
      </c>
      <c r="D1759">
        <f>'TI102'!J1756</f>
        <v>2</v>
      </c>
      <c r="E1759">
        <f>'TI102'!Q1756</f>
        <v>1</v>
      </c>
      <c r="F1759" t="str">
        <f t="shared" si="162"/>
        <v>59658</v>
      </c>
      <c r="G1759">
        <f t="shared" si="163"/>
        <v>256</v>
      </c>
      <c r="H1759" t="str">
        <f t="shared" si="164"/>
        <v>SH0908-1045</v>
      </c>
      <c r="I1759" t="str">
        <f t="shared" si="165"/>
        <v>SH0908-1045</v>
      </c>
      <c r="J1759" s="34">
        <f t="shared" si="166"/>
        <v>72686</v>
      </c>
      <c r="K1759" t="str">
        <f t="shared" si="167"/>
        <v>SH0908-1045</v>
      </c>
    </row>
    <row r="1760" spans="1:11" ht="15" customHeight="1" x14ac:dyDescent="0.35">
      <c r="A1760">
        <f>'TI102'!A1757</f>
        <v>5</v>
      </c>
      <c r="B1760" s="26">
        <f>'TI102'!B1757</f>
        <v>46273.71875</v>
      </c>
      <c r="C1760">
        <f>'TI102'!C1757</f>
        <v>11707576</v>
      </c>
      <c r="D1760">
        <f>'TI102'!J1757</f>
        <v>1</v>
      </c>
      <c r="E1760">
        <f>'TI102'!Q1757</f>
        <v>1</v>
      </c>
      <c r="F1760" t="str">
        <f t="shared" si="162"/>
        <v>60003</v>
      </c>
      <c r="G1760">
        <f t="shared" si="163"/>
        <v>276</v>
      </c>
      <c r="H1760" t="str">
        <f t="shared" si="164"/>
        <v>SH0908-1054</v>
      </c>
      <c r="I1760" t="str">
        <f t="shared" si="165"/>
        <v>SH0908-1054</v>
      </c>
      <c r="J1760" s="34">
        <f t="shared" si="166"/>
        <v>72686</v>
      </c>
      <c r="K1760" t="str">
        <f t="shared" si="167"/>
        <v>SH0908-1054</v>
      </c>
    </row>
    <row r="1761" spans="1:11" ht="15" customHeight="1" x14ac:dyDescent="0.35">
      <c r="A1761">
        <f>'TI102'!A1758</f>
        <v>5</v>
      </c>
      <c r="B1761" s="26">
        <f>'TI102'!B1758</f>
        <v>46273.71875</v>
      </c>
      <c r="C1761">
        <f>'TI102'!C1758</f>
        <v>11707577</v>
      </c>
      <c r="D1761">
        <f>'TI102'!J1758</f>
        <v>1</v>
      </c>
      <c r="E1761">
        <f>'TI102'!Q1758</f>
        <v>3</v>
      </c>
      <c r="F1761" t="str">
        <f t="shared" si="162"/>
        <v>60003</v>
      </c>
      <c r="G1761">
        <f t="shared" si="163"/>
        <v>276</v>
      </c>
      <c r="H1761" t="str">
        <f t="shared" si="164"/>
        <v>SH0908-1054</v>
      </c>
      <c r="I1761" t="str">
        <f t="shared" si="165"/>
        <v>SH0908-1054</v>
      </c>
      <c r="J1761" s="34">
        <f t="shared" si="166"/>
        <v>72686</v>
      </c>
      <c r="K1761" t="str">
        <f t="shared" si="167"/>
        <v>SH0908-1054</v>
      </c>
    </row>
    <row r="1762" spans="1:11" ht="15" customHeight="1" x14ac:dyDescent="0.35">
      <c r="A1762">
        <f>'TI102'!A1759</f>
        <v>5</v>
      </c>
      <c r="B1762" s="26">
        <f>'TI102'!B1759</f>
        <v>46273.71875</v>
      </c>
      <c r="C1762">
        <f>'TI102'!C1759</f>
        <v>11707578</v>
      </c>
      <c r="D1762">
        <f>'TI102'!J1759</f>
        <v>1</v>
      </c>
      <c r="E1762">
        <f>'TI102'!Q1759</f>
        <v>1</v>
      </c>
      <c r="F1762" t="str">
        <f t="shared" si="162"/>
        <v>60003</v>
      </c>
      <c r="G1762">
        <f t="shared" si="163"/>
        <v>276</v>
      </c>
      <c r="H1762" t="str">
        <f t="shared" si="164"/>
        <v>SH0908-1054</v>
      </c>
      <c r="I1762" t="str">
        <f t="shared" si="165"/>
        <v>SH0908-1054</v>
      </c>
      <c r="J1762" s="34">
        <f t="shared" si="166"/>
        <v>72686</v>
      </c>
      <c r="K1762" t="str">
        <f t="shared" si="167"/>
        <v>SH0908-1054</v>
      </c>
    </row>
    <row r="1763" spans="1:11" ht="15" customHeight="1" x14ac:dyDescent="0.35">
      <c r="A1763">
        <f>'TI102'!A1760</f>
        <v>5</v>
      </c>
      <c r="B1763" s="26">
        <f>'TI102'!B1760</f>
        <v>46273.71875</v>
      </c>
      <c r="C1763">
        <f>'TI102'!C1760</f>
        <v>11707579</v>
      </c>
      <c r="D1763">
        <f>'TI102'!J1760</f>
        <v>1</v>
      </c>
      <c r="E1763">
        <f>'TI102'!Q1760</f>
        <v>1</v>
      </c>
      <c r="F1763" t="str">
        <f t="shared" si="162"/>
        <v>60003</v>
      </c>
      <c r="G1763">
        <f t="shared" si="163"/>
        <v>276</v>
      </c>
      <c r="H1763" t="str">
        <f t="shared" si="164"/>
        <v>SH0908-1054</v>
      </c>
      <c r="I1763" t="str">
        <f t="shared" si="165"/>
        <v>SH0908-1054</v>
      </c>
      <c r="J1763" s="34">
        <f t="shared" si="166"/>
        <v>72686</v>
      </c>
      <c r="K1763" t="str">
        <f t="shared" si="167"/>
        <v>SH0908-1054</v>
      </c>
    </row>
    <row r="1764" spans="1:11" ht="15" customHeight="1" x14ac:dyDescent="0.35">
      <c r="A1764">
        <f>'TI102'!A1761</f>
        <v>5</v>
      </c>
      <c r="B1764" s="26">
        <f>'TI102'!B1761</f>
        <v>46273.71875</v>
      </c>
      <c r="C1764">
        <f>'TI102'!C1761</f>
        <v>11707580</v>
      </c>
      <c r="D1764">
        <f>'TI102'!J1761</f>
        <v>1</v>
      </c>
      <c r="E1764">
        <f>'TI102'!Q1761</f>
        <v>1</v>
      </c>
      <c r="F1764" t="str">
        <f t="shared" si="162"/>
        <v>60003</v>
      </c>
      <c r="G1764">
        <f t="shared" si="163"/>
        <v>276</v>
      </c>
      <c r="H1764" t="str">
        <f t="shared" si="164"/>
        <v>SH0908-1054</v>
      </c>
      <c r="I1764" t="str">
        <f t="shared" si="165"/>
        <v>SH0908-1054</v>
      </c>
      <c r="J1764" s="34">
        <f t="shared" si="166"/>
        <v>72686</v>
      </c>
      <c r="K1764" t="str">
        <f t="shared" si="167"/>
        <v>SH0908-1054</v>
      </c>
    </row>
    <row r="1765" spans="1:11" ht="15" customHeight="1" x14ac:dyDescent="0.35">
      <c r="A1765">
        <f>'TI102'!A1762</f>
        <v>5</v>
      </c>
      <c r="B1765" s="26">
        <f>'TI102'!B1762</f>
        <v>46273.71875</v>
      </c>
      <c r="C1765">
        <f>'TI102'!C1762</f>
        <v>11707581</v>
      </c>
      <c r="D1765">
        <f>'TI102'!J1762</f>
        <v>2</v>
      </c>
      <c r="E1765">
        <f>'TI102'!Q1762</f>
        <v>1</v>
      </c>
      <c r="F1765" t="str">
        <f t="shared" si="162"/>
        <v>60003</v>
      </c>
      <c r="G1765">
        <f t="shared" si="163"/>
        <v>276</v>
      </c>
      <c r="H1765" t="str">
        <f t="shared" si="164"/>
        <v>SH0908-1054</v>
      </c>
      <c r="I1765" t="str">
        <f t="shared" si="165"/>
        <v>SH0908-1054</v>
      </c>
      <c r="J1765" s="34">
        <f t="shared" si="166"/>
        <v>72686</v>
      </c>
      <c r="K1765" t="str">
        <f t="shared" si="167"/>
        <v>SH0908-1054</v>
      </c>
    </row>
    <row r="1766" spans="1:11" ht="15" customHeight="1" x14ac:dyDescent="0.35">
      <c r="A1766">
        <f>'TI102'!A1763</f>
        <v>5</v>
      </c>
      <c r="B1766" s="26">
        <f>'TI102'!B1763</f>
        <v>46273.71875</v>
      </c>
      <c r="C1766">
        <f>'TI102'!C1763</f>
        <v>11707584</v>
      </c>
      <c r="D1766">
        <f>'TI102'!J1763</f>
        <v>2</v>
      </c>
      <c r="E1766">
        <f>'TI102'!Q1763</f>
        <v>1</v>
      </c>
      <c r="F1766" t="str">
        <f t="shared" si="162"/>
        <v>59958</v>
      </c>
      <c r="G1766">
        <f t="shared" si="163"/>
        <v>291</v>
      </c>
      <c r="H1766" t="str">
        <f t="shared" si="164"/>
        <v>SH0908-1057</v>
      </c>
      <c r="I1766" t="str">
        <f t="shared" si="165"/>
        <v>SH0908-1057</v>
      </c>
      <c r="J1766" s="34">
        <f t="shared" si="166"/>
        <v>72686</v>
      </c>
      <c r="K1766" t="str">
        <f t="shared" si="167"/>
        <v>SH0908-1057</v>
      </c>
    </row>
    <row r="1767" spans="1:11" ht="15" customHeight="1" x14ac:dyDescent="0.35">
      <c r="A1767">
        <f>'TI102'!A1764</f>
        <v>5</v>
      </c>
      <c r="B1767" s="26">
        <f>'TI102'!B1764</f>
        <v>46273.71875</v>
      </c>
      <c r="C1767">
        <f>'TI102'!C1764</f>
        <v>11707588</v>
      </c>
      <c r="D1767">
        <f>'TI102'!J1764</f>
        <v>2</v>
      </c>
      <c r="E1767">
        <f>'TI102'!Q1764</f>
        <v>5</v>
      </c>
      <c r="F1767" t="str">
        <f t="shared" si="162"/>
        <v>59860</v>
      </c>
      <c r="G1767">
        <f t="shared" si="163"/>
        <v>325</v>
      </c>
      <c r="H1767" t="str">
        <f t="shared" si="164"/>
        <v>SH0908-1069</v>
      </c>
      <c r="I1767" t="str">
        <f t="shared" si="165"/>
        <v>SH0908-1069</v>
      </c>
      <c r="J1767" s="34">
        <f t="shared" si="166"/>
        <v>72686</v>
      </c>
      <c r="K1767" t="str">
        <f t="shared" si="167"/>
        <v>SH0908-1069</v>
      </c>
    </row>
    <row r="1768" spans="1:11" ht="15" customHeight="1" x14ac:dyDescent="0.35">
      <c r="A1768">
        <f>'TI102'!A1765</f>
        <v>5</v>
      </c>
      <c r="B1768" s="26">
        <f>'TI102'!B1765</f>
        <v>46273.71875</v>
      </c>
      <c r="C1768">
        <f>'TI102'!C1765</f>
        <v>11707589</v>
      </c>
      <c r="D1768">
        <f>'TI102'!J1765</f>
        <v>1</v>
      </c>
      <c r="E1768">
        <f>'TI102'!Q1765</f>
        <v>4</v>
      </c>
      <c r="F1768" t="str">
        <f t="shared" si="162"/>
        <v>59871</v>
      </c>
      <c r="G1768">
        <f t="shared" si="163"/>
        <v>326</v>
      </c>
      <c r="H1768" t="str">
        <f t="shared" si="164"/>
        <v>SH0908-1069</v>
      </c>
      <c r="I1768" t="str">
        <f t="shared" si="165"/>
        <v>SH0908-1069</v>
      </c>
      <c r="J1768" s="34">
        <f t="shared" si="166"/>
        <v>72686</v>
      </c>
      <c r="K1768" t="str">
        <f t="shared" si="167"/>
        <v>SH0908-1069</v>
      </c>
    </row>
    <row r="1769" spans="1:11" ht="15" customHeight="1" x14ac:dyDescent="0.35">
      <c r="A1769">
        <f>'TI102'!A1766</f>
        <v>5</v>
      </c>
      <c r="B1769" s="26">
        <f>'TI102'!B1766</f>
        <v>46273.71875</v>
      </c>
      <c r="C1769">
        <f>'TI102'!C1766</f>
        <v>11707590</v>
      </c>
      <c r="D1769">
        <f>'TI102'!J1766</f>
        <v>1</v>
      </c>
      <c r="E1769">
        <f>'TI102'!Q1766</f>
        <v>3</v>
      </c>
      <c r="F1769" t="str">
        <f t="shared" si="162"/>
        <v>59871</v>
      </c>
      <c r="G1769">
        <f t="shared" si="163"/>
        <v>326</v>
      </c>
      <c r="H1769" t="str">
        <f t="shared" si="164"/>
        <v>SH0908-1069</v>
      </c>
      <c r="I1769" t="str">
        <f t="shared" si="165"/>
        <v>SH0908-1069</v>
      </c>
      <c r="J1769" s="34">
        <f t="shared" si="166"/>
        <v>72686</v>
      </c>
      <c r="K1769" t="str">
        <f t="shared" si="167"/>
        <v>SH0908-1069</v>
      </c>
    </row>
    <row r="1770" spans="1:11" ht="15" customHeight="1" x14ac:dyDescent="0.35">
      <c r="A1770">
        <f>'TI102'!A1767</f>
        <v>5</v>
      </c>
      <c r="B1770" s="26">
        <f>'TI102'!B1767</f>
        <v>46273.71875</v>
      </c>
      <c r="C1770">
        <f>'TI102'!C1767</f>
        <v>11707591</v>
      </c>
      <c r="D1770">
        <f>'TI102'!J1767</f>
        <v>1</v>
      </c>
      <c r="E1770">
        <f>'TI102'!Q1767</f>
        <v>1</v>
      </c>
      <c r="F1770" t="str">
        <f t="shared" si="162"/>
        <v>59945</v>
      </c>
      <c r="G1770">
        <f t="shared" si="163"/>
        <v>327</v>
      </c>
      <c r="H1770" t="str">
        <f t="shared" si="164"/>
        <v>SH0908-1069</v>
      </c>
      <c r="I1770" t="str">
        <f t="shared" si="165"/>
        <v>SH0908-1069</v>
      </c>
      <c r="J1770" s="34">
        <f t="shared" si="166"/>
        <v>72686</v>
      </c>
      <c r="K1770" t="str">
        <f t="shared" si="167"/>
        <v>SH0908-1069</v>
      </c>
    </row>
    <row r="1771" spans="1:11" ht="15" customHeight="1" x14ac:dyDescent="0.35">
      <c r="A1771">
        <f>'TI102'!A1768</f>
        <v>5</v>
      </c>
      <c r="B1771" s="26">
        <f>'TI102'!B1768</f>
        <v>46273.71875</v>
      </c>
      <c r="C1771">
        <f>'TI102'!C1768</f>
        <v>11707592</v>
      </c>
      <c r="D1771">
        <f>'TI102'!J1768</f>
        <v>1</v>
      </c>
      <c r="E1771">
        <f>'TI102'!Q1768</f>
        <v>2</v>
      </c>
      <c r="F1771" t="str">
        <f t="shared" si="162"/>
        <v>59945</v>
      </c>
      <c r="G1771">
        <f t="shared" si="163"/>
        <v>327</v>
      </c>
      <c r="H1771" t="str">
        <f t="shared" si="164"/>
        <v>SH0908-1069</v>
      </c>
      <c r="I1771" t="str">
        <f t="shared" si="165"/>
        <v>SH0908-1069</v>
      </c>
      <c r="J1771" s="34">
        <f t="shared" si="166"/>
        <v>72686</v>
      </c>
      <c r="K1771" t="str">
        <f t="shared" si="167"/>
        <v>SH0908-1069</v>
      </c>
    </row>
    <row r="1772" spans="1:11" ht="15" customHeight="1" x14ac:dyDescent="0.35">
      <c r="A1772">
        <f>'TI102'!A1769</f>
        <v>5</v>
      </c>
      <c r="B1772" s="26">
        <f>'TI102'!B1769</f>
        <v>46273.71875</v>
      </c>
      <c r="C1772">
        <f>'TI102'!C1769</f>
        <v>11707593</v>
      </c>
      <c r="D1772">
        <f>'TI102'!J1769</f>
        <v>1</v>
      </c>
      <c r="E1772">
        <f>'TI102'!Q1769</f>
        <v>1</v>
      </c>
      <c r="F1772" t="str">
        <f t="shared" si="162"/>
        <v>60126</v>
      </c>
      <c r="G1772">
        <f t="shared" si="163"/>
        <v>354</v>
      </c>
      <c r="H1772" t="str">
        <f t="shared" si="164"/>
        <v>SH0908-1083</v>
      </c>
      <c r="I1772" t="str">
        <f t="shared" si="165"/>
        <v>SH0908-1083</v>
      </c>
      <c r="J1772" s="34">
        <f t="shared" si="166"/>
        <v>72686</v>
      </c>
      <c r="K1772" t="str">
        <f t="shared" si="167"/>
        <v>SH0908-1083</v>
      </c>
    </row>
    <row r="1773" spans="1:11" ht="15" customHeight="1" x14ac:dyDescent="0.35">
      <c r="A1773">
        <f>'TI102'!A1770</f>
        <v>5</v>
      </c>
      <c r="B1773" s="26">
        <f>'TI102'!B1770</f>
        <v>46273.71875</v>
      </c>
      <c r="C1773">
        <f>'TI102'!C1770</f>
        <v>11707594</v>
      </c>
      <c r="D1773">
        <f>'TI102'!J1770</f>
        <v>1</v>
      </c>
      <c r="E1773">
        <f>'TI102'!Q1770</f>
        <v>1</v>
      </c>
      <c r="F1773" t="str">
        <f t="shared" si="162"/>
        <v>60126</v>
      </c>
      <c r="G1773">
        <f t="shared" si="163"/>
        <v>354</v>
      </c>
      <c r="H1773" t="str">
        <f t="shared" si="164"/>
        <v>SH0908-1083</v>
      </c>
      <c r="I1773" t="str">
        <f t="shared" si="165"/>
        <v>SH0908-1083</v>
      </c>
      <c r="J1773" s="34">
        <f t="shared" si="166"/>
        <v>72686</v>
      </c>
      <c r="K1773" t="str">
        <f t="shared" si="167"/>
        <v>SH0908-1083</v>
      </c>
    </row>
    <row r="1774" spans="1:11" ht="15" customHeight="1" x14ac:dyDescent="0.35">
      <c r="A1774">
        <f>'TI102'!A1771</f>
        <v>5</v>
      </c>
      <c r="B1774" s="26">
        <f>'TI102'!B1771</f>
        <v>46273.71875</v>
      </c>
      <c r="C1774">
        <f>'TI102'!C1771</f>
        <v>11707785</v>
      </c>
      <c r="D1774">
        <f>'TI102'!J1771</f>
        <v>5</v>
      </c>
      <c r="E1774">
        <f>'TI102'!Q1771</f>
        <v>15</v>
      </c>
      <c r="F1774" t="str">
        <f t="shared" si="162"/>
        <v>59880</v>
      </c>
      <c r="G1774">
        <f t="shared" si="163"/>
        <v>360</v>
      </c>
      <c r="H1774" t="str">
        <f t="shared" si="164"/>
        <v>SH0908-1888</v>
      </c>
      <c r="I1774" t="str">
        <f t="shared" si="165"/>
        <v>SH0908-1888</v>
      </c>
      <c r="J1774" s="34">
        <f t="shared" si="166"/>
        <v>72686</v>
      </c>
      <c r="K1774" t="str">
        <f t="shared" si="167"/>
        <v>SH0908-1888</v>
      </c>
    </row>
    <row r="1775" spans="1:11" ht="15" customHeight="1" x14ac:dyDescent="0.35">
      <c r="A1775">
        <f>'TI102'!A1772</f>
        <v>5</v>
      </c>
      <c r="B1775" s="26">
        <f>'TI102'!B1772</f>
        <v>46273.71875</v>
      </c>
      <c r="C1775">
        <f>'TI102'!C1772</f>
        <v>11707987</v>
      </c>
      <c r="D1775">
        <f>'TI102'!J1772</f>
        <v>4</v>
      </c>
      <c r="E1775">
        <f>'TI102'!Q1772</f>
        <v>1</v>
      </c>
      <c r="F1775" t="str">
        <f t="shared" si="162"/>
        <v>59979</v>
      </c>
      <c r="G1775">
        <f t="shared" si="163"/>
        <v>269</v>
      </c>
      <c r="H1775" t="str">
        <f t="shared" si="164"/>
        <v>SH0908-1051</v>
      </c>
      <c r="I1775" t="str">
        <f t="shared" si="165"/>
        <v>SH0908-1051</v>
      </c>
      <c r="J1775" s="34">
        <f t="shared" si="166"/>
        <v>72686</v>
      </c>
      <c r="K1775" t="str">
        <f t="shared" si="167"/>
        <v>SH0908-1051</v>
      </c>
    </row>
    <row r="1776" spans="1:11" ht="15" customHeight="1" x14ac:dyDescent="0.35">
      <c r="A1776">
        <f>'TI102'!A1773</f>
        <v>5</v>
      </c>
      <c r="B1776" s="26">
        <f>'TI102'!B1773</f>
        <v>46273.71875</v>
      </c>
      <c r="C1776">
        <f>'TI102'!C1773</f>
        <v>11707988</v>
      </c>
      <c r="D1776">
        <f>'TI102'!J1773</f>
        <v>4</v>
      </c>
      <c r="E1776">
        <f>'TI102'!Q1773</f>
        <v>1</v>
      </c>
      <c r="F1776" t="str">
        <f t="shared" si="162"/>
        <v>59979</v>
      </c>
      <c r="G1776">
        <f t="shared" si="163"/>
        <v>269</v>
      </c>
      <c r="H1776" t="str">
        <f t="shared" si="164"/>
        <v>SH0908-1051</v>
      </c>
      <c r="I1776" t="str">
        <f t="shared" si="165"/>
        <v>SH0908-1051</v>
      </c>
      <c r="J1776" s="34">
        <f t="shared" si="166"/>
        <v>72686</v>
      </c>
      <c r="K1776" t="str">
        <f t="shared" si="167"/>
        <v>SH0908-1051</v>
      </c>
    </row>
    <row r="1777" spans="1:11" ht="15" customHeight="1" x14ac:dyDescent="0.35">
      <c r="A1777">
        <f>'TI102'!A1774</f>
        <v>5</v>
      </c>
      <c r="B1777" s="26">
        <f>'TI102'!B1774</f>
        <v>46273.71875</v>
      </c>
      <c r="C1777">
        <f>'TI102'!C1774</f>
        <v>11708005</v>
      </c>
      <c r="D1777">
        <f>'TI102'!J1774</f>
        <v>4</v>
      </c>
      <c r="E1777">
        <f>'TI102'!Q1774</f>
        <v>1</v>
      </c>
      <c r="F1777" t="str">
        <f t="shared" si="162"/>
        <v>60104</v>
      </c>
      <c r="G1777">
        <f t="shared" si="163"/>
        <v>224</v>
      </c>
      <c r="H1777" t="str">
        <f t="shared" si="164"/>
        <v>SH0908-1042</v>
      </c>
      <c r="I1777" t="str">
        <f t="shared" si="165"/>
        <v>SH0908-1042</v>
      </c>
      <c r="J1777" s="34">
        <f t="shared" si="166"/>
        <v>72686</v>
      </c>
      <c r="K1777" t="str">
        <f t="shared" si="167"/>
        <v>SH0908-1042</v>
      </c>
    </row>
    <row r="1778" spans="1:11" ht="15" customHeight="1" x14ac:dyDescent="0.35">
      <c r="A1778">
        <f>'TI102'!A1775</f>
        <v>5</v>
      </c>
      <c r="B1778" s="26">
        <f>'TI102'!B1775</f>
        <v>46273.71875</v>
      </c>
      <c r="C1778">
        <f>'TI102'!C1775</f>
        <v>11708006</v>
      </c>
      <c r="D1778">
        <f>'TI102'!J1775</f>
        <v>4</v>
      </c>
      <c r="E1778">
        <f>'TI102'!Q1775</f>
        <v>1</v>
      </c>
      <c r="F1778" t="str">
        <f t="shared" si="162"/>
        <v>60104</v>
      </c>
      <c r="G1778">
        <f t="shared" si="163"/>
        <v>224</v>
      </c>
      <c r="H1778" t="str">
        <f t="shared" si="164"/>
        <v>SH0908-1042</v>
      </c>
      <c r="I1778" t="str">
        <f t="shared" si="165"/>
        <v>SH0908-1042</v>
      </c>
      <c r="J1778" s="34">
        <f t="shared" si="166"/>
        <v>72686</v>
      </c>
      <c r="K1778" t="str">
        <f t="shared" si="167"/>
        <v>SH0908-1042</v>
      </c>
    </row>
    <row r="1779" spans="1:11" ht="15" customHeight="1" x14ac:dyDescent="0.35">
      <c r="A1779">
        <f>'TI102'!A1776</f>
        <v>5</v>
      </c>
      <c r="B1779" s="26">
        <f>'TI102'!B1776</f>
        <v>46273.71875</v>
      </c>
      <c r="C1779">
        <f>'TI102'!C1776</f>
        <v>11708007</v>
      </c>
      <c r="D1779">
        <f>'TI102'!J1776</f>
        <v>4</v>
      </c>
      <c r="E1779">
        <f>'TI102'!Q1776</f>
        <v>2</v>
      </c>
      <c r="F1779" t="str">
        <f t="shared" si="162"/>
        <v>60104</v>
      </c>
      <c r="G1779">
        <f t="shared" si="163"/>
        <v>224</v>
      </c>
      <c r="H1779" t="str">
        <f t="shared" si="164"/>
        <v>SH0908-1042</v>
      </c>
      <c r="I1779" t="str">
        <f t="shared" si="165"/>
        <v>SH0908-1042</v>
      </c>
      <c r="J1779" s="34">
        <f t="shared" si="166"/>
        <v>72686</v>
      </c>
      <c r="K1779" t="str">
        <f t="shared" si="167"/>
        <v>SH0908-1042</v>
      </c>
    </row>
    <row r="1780" spans="1:11" ht="15" customHeight="1" x14ac:dyDescent="0.35">
      <c r="A1780">
        <f>'TI102'!A1777</f>
        <v>5</v>
      </c>
      <c r="B1780" s="26">
        <f>'TI102'!B1777</f>
        <v>46273.71875</v>
      </c>
      <c r="C1780">
        <f>'TI102'!C1777</f>
        <v>11708008</v>
      </c>
      <c r="D1780">
        <f>'TI102'!J1777</f>
        <v>4</v>
      </c>
      <c r="E1780">
        <f>'TI102'!Q1777</f>
        <v>3</v>
      </c>
      <c r="F1780" t="str">
        <f t="shared" si="162"/>
        <v>60104</v>
      </c>
      <c r="G1780">
        <f t="shared" si="163"/>
        <v>224</v>
      </c>
      <c r="H1780" t="str">
        <f t="shared" si="164"/>
        <v>SH0908-1042</v>
      </c>
      <c r="I1780" t="str">
        <f t="shared" si="165"/>
        <v>SH0908-1042</v>
      </c>
      <c r="J1780" s="34">
        <f t="shared" si="166"/>
        <v>72686</v>
      </c>
      <c r="K1780" t="str">
        <f t="shared" si="167"/>
        <v>SH0908-1042</v>
      </c>
    </row>
    <row r="1781" spans="1:11" ht="15" customHeight="1" x14ac:dyDescent="0.35">
      <c r="A1781">
        <f>'TI102'!A1778</f>
        <v>5</v>
      </c>
      <c r="B1781" s="26">
        <f>'TI102'!B1778</f>
        <v>46273.71875</v>
      </c>
      <c r="C1781">
        <f>'TI102'!C1778</f>
        <v>11708009</v>
      </c>
      <c r="D1781">
        <f>'TI102'!J1778</f>
        <v>4</v>
      </c>
      <c r="E1781">
        <f>'TI102'!Q1778</f>
        <v>1</v>
      </c>
      <c r="F1781" t="str">
        <f t="shared" si="162"/>
        <v>60104</v>
      </c>
      <c r="G1781">
        <f t="shared" si="163"/>
        <v>224</v>
      </c>
      <c r="H1781" t="str">
        <f t="shared" si="164"/>
        <v>SH0908-1042</v>
      </c>
      <c r="I1781" t="str">
        <f t="shared" si="165"/>
        <v>SH0908-1042</v>
      </c>
      <c r="J1781" s="34">
        <f t="shared" si="166"/>
        <v>72686</v>
      </c>
      <c r="K1781" t="str">
        <f t="shared" si="167"/>
        <v>SH0908-1042</v>
      </c>
    </row>
    <row r="1782" spans="1:11" ht="15" customHeight="1" x14ac:dyDescent="0.35">
      <c r="A1782">
        <f>'TI102'!A1779</f>
        <v>5</v>
      </c>
      <c r="B1782" s="26">
        <f>'TI102'!B1779</f>
        <v>46273.71875</v>
      </c>
      <c r="C1782">
        <f>'TI102'!C1779</f>
        <v>11708045</v>
      </c>
      <c r="D1782">
        <f>'TI102'!J1779</f>
        <v>1</v>
      </c>
      <c r="E1782">
        <f>'TI102'!Q1779</f>
        <v>1</v>
      </c>
      <c r="F1782" t="str">
        <f t="shared" si="162"/>
        <v>59979</v>
      </c>
      <c r="G1782">
        <f t="shared" si="163"/>
        <v>269</v>
      </c>
      <c r="H1782" t="str">
        <f t="shared" si="164"/>
        <v>SH0908-1051</v>
      </c>
      <c r="I1782" t="str">
        <f t="shared" si="165"/>
        <v>SH0908-1051</v>
      </c>
      <c r="J1782" s="34">
        <f t="shared" si="166"/>
        <v>72686</v>
      </c>
      <c r="K1782" t="str">
        <f t="shared" si="167"/>
        <v>SH0908-1051</v>
      </c>
    </row>
    <row r="1783" spans="1:11" ht="15" customHeight="1" x14ac:dyDescent="0.35">
      <c r="A1783">
        <f>'TI102'!A1780</f>
        <v>5</v>
      </c>
      <c r="B1783" s="26">
        <f>'TI102'!B1780</f>
        <v>46273.71875</v>
      </c>
      <c r="C1783">
        <f>'TI102'!C1780</f>
        <v>11708046</v>
      </c>
      <c r="D1783">
        <f>'TI102'!J1780</f>
        <v>1</v>
      </c>
      <c r="E1783">
        <f>'TI102'!Q1780</f>
        <v>1</v>
      </c>
      <c r="F1783" t="str">
        <f t="shared" si="162"/>
        <v>59979</v>
      </c>
      <c r="G1783">
        <f t="shared" si="163"/>
        <v>269</v>
      </c>
      <c r="H1783" t="str">
        <f t="shared" si="164"/>
        <v>SH0908-1051</v>
      </c>
      <c r="I1783" t="str">
        <f t="shared" si="165"/>
        <v>SH0908-1051</v>
      </c>
      <c r="J1783" s="34">
        <f t="shared" si="166"/>
        <v>72686</v>
      </c>
      <c r="K1783" t="str">
        <f t="shared" si="167"/>
        <v>SH0908-1051</v>
      </c>
    </row>
    <row r="1784" spans="1:11" ht="15" customHeight="1" x14ac:dyDescent="0.35">
      <c r="A1784">
        <f>'TI102'!A1781</f>
        <v>5</v>
      </c>
      <c r="B1784" s="26">
        <f>'TI102'!B1781</f>
        <v>46273.71875</v>
      </c>
      <c r="C1784">
        <f>'TI102'!C1781</f>
        <v>11708047</v>
      </c>
      <c r="D1784">
        <f>'TI102'!J1781</f>
        <v>1</v>
      </c>
      <c r="E1784">
        <f>'TI102'!Q1781</f>
        <v>1</v>
      </c>
      <c r="F1784" t="str">
        <f t="shared" si="162"/>
        <v>59979</v>
      </c>
      <c r="G1784">
        <f t="shared" si="163"/>
        <v>269</v>
      </c>
      <c r="H1784" t="str">
        <f t="shared" si="164"/>
        <v>SH0908-1051</v>
      </c>
      <c r="I1784" t="str">
        <f t="shared" si="165"/>
        <v>SH0908-1051</v>
      </c>
      <c r="J1784" s="34">
        <f t="shared" si="166"/>
        <v>72686</v>
      </c>
      <c r="K1784" t="str">
        <f t="shared" si="167"/>
        <v>SH0908-1051</v>
      </c>
    </row>
    <row r="1785" spans="1:11" ht="15" customHeight="1" x14ac:dyDescent="0.35">
      <c r="A1785">
        <f>'TI102'!A1782</f>
        <v>5</v>
      </c>
      <c r="B1785" s="26">
        <f>'TI102'!B1782</f>
        <v>46273.71875</v>
      </c>
      <c r="C1785">
        <f>'TI102'!C1782</f>
        <v>11708048</v>
      </c>
      <c r="D1785">
        <f>'TI102'!J1782</f>
        <v>1</v>
      </c>
      <c r="E1785">
        <f>'TI102'!Q1782</f>
        <v>2</v>
      </c>
      <c r="F1785" t="str">
        <f t="shared" si="162"/>
        <v>59979</v>
      </c>
      <c r="G1785">
        <f t="shared" si="163"/>
        <v>269</v>
      </c>
      <c r="H1785" t="str">
        <f t="shared" si="164"/>
        <v>SH0908-1051</v>
      </c>
      <c r="I1785" t="str">
        <f t="shared" si="165"/>
        <v>SH0908-1051</v>
      </c>
      <c r="J1785" s="34">
        <f t="shared" si="166"/>
        <v>72686</v>
      </c>
      <c r="K1785" t="str">
        <f t="shared" si="167"/>
        <v>SH0908-1051</v>
      </c>
    </row>
    <row r="1786" spans="1:11" ht="15" customHeight="1" x14ac:dyDescent="0.35">
      <c r="A1786">
        <f>'TI102'!A1783</f>
        <v>5</v>
      </c>
      <c r="B1786" s="26">
        <f>'TI102'!B1783</f>
        <v>46273.71875</v>
      </c>
      <c r="C1786">
        <f>'TI102'!C1783</f>
        <v>11708049</v>
      </c>
      <c r="D1786">
        <f>'TI102'!J1783</f>
        <v>1</v>
      </c>
      <c r="E1786">
        <f>'TI102'!Q1783</f>
        <v>1</v>
      </c>
      <c r="F1786" t="str">
        <f t="shared" si="162"/>
        <v>59979</v>
      </c>
      <c r="G1786">
        <f t="shared" si="163"/>
        <v>269</v>
      </c>
      <c r="H1786" t="str">
        <f t="shared" si="164"/>
        <v>SH0908-1051</v>
      </c>
      <c r="I1786" t="str">
        <f t="shared" si="165"/>
        <v>SH0908-1051</v>
      </c>
      <c r="J1786" s="34">
        <f t="shared" si="166"/>
        <v>72686</v>
      </c>
      <c r="K1786" t="str">
        <f t="shared" si="167"/>
        <v>SH0908-1051</v>
      </c>
    </row>
    <row r="1787" spans="1:11" ht="15" customHeight="1" x14ac:dyDescent="0.35">
      <c r="A1787">
        <f>'TI102'!A1784</f>
        <v>5</v>
      </c>
      <c r="B1787" s="26">
        <f>'TI102'!B1784</f>
        <v>46273.71875</v>
      </c>
      <c r="C1787">
        <f>'TI102'!C1784</f>
        <v>11708050</v>
      </c>
      <c r="D1787">
        <f>'TI102'!J1784</f>
        <v>1</v>
      </c>
      <c r="E1787">
        <f>'TI102'!Q1784</f>
        <v>1</v>
      </c>
      <c r="F1787" t="str">
        <f t="shared" si="162"/>
        <v>59979</v>
      </c>
      <c r="G1787">
        <f t="shared" si="163"/>
        <v>269</v>
      </c>
      <c r="H1787" t="str">
        <f t="shared" si="164"/>
        <v>SH0908-1051</v>
      </c>
      <c r="I1787" t="str">
        <f t="shared" si="165"/>
        <v>SH0908-1051</v>
      </c>
      <c r="J1787" s="34">
        <f t="shared" si="166"/>
        <v>72686</v>
      </c>
      <c r="K1787" t="str">
        <f t="shared" si="167"/>
        <v>SH0908-1051</v>
      </c>
    </row>
    <row r="1788" spans="1:11" ht="15" customHeight="1" x14ac:dyDescent="0.35">
      <c r="A1788">
        <f>'TI102'!A1785</f>
        <v>5</v>
      </c>
      <c r="B1788" s="26">
        <f>'TI102'!B1785</f>
        <v>46273.71875</v>
      </c>
      <c r="C1788">
        <f>'TI102'!C1785</f>
        <v>11708072</v>
      </c>
      <c r="D1788">
        <f>'TI102'!J1785</f>
        <v>1</v>
      </c>
      <c r="E1788">
        <f>'TI102'!Q1785</f>
        <v>1</v>
      </c>
      <c r="F1788" t="str">
        <f t="shared" si="162"/>
        <v>60084</v>
      </c>
      <c r="G1788">
        <f t="shared" si="163"/>
        <v>225</v>
      </c>
      <c r="H1788" t="str">
        <f t="shared" si="164"/>
        <v>SH0908-1042</v>
      </c>
      <c r="I1788" t="str">
        <f t="shared" si="165"/>
        <v>SH0908-1042</v>
      </c>
      <c r="J1788" s="34">
        <f t="shared" si="166"/>
        <v>72686</v>
      </c>
      <c r="K1788" t="str">
        <f t="shared" si="167"/>
        <v>SH0908-1042</v>
      </c>
    </row>
    <row r="1789" spans="1:11" ht="15" customHeight="1" x14ac:dyDescent="0.35">
      <c r="A1789">
        <f>'TI102'!A1786</f>
        <v>5</v>
      </c>
      <c r="B1789" s="26">
        <f>'TI102'!B1786</f>
        <v>46273.71875</v>
      </c>
      <c r="C1789">
        <f>'TI102'!C1786</f>
        <v>11708073</v>
      </c>
      <c r="D1789">
        <f>'TI102'!J1786</f>
        <v>1</v>
      </c>
      <c r="E1789">
        <f>'TI102'!Q1786</f>
        <v>1</v>
      </c>
      <c r="F1789" t="str">
        <f t="shared" si="162"/>
        <v>60084</v>
      </c>
      <c r="G1789">
        <f t="shared" si="163"/>
        <v>225</v>
      </c>
      <c r="H1789" t="str">
        <f t="shared" si="164"/>
        <v>SH0908-1042</v>
      </c>
      <c r="I1789" t="str">
        <f t="shared" si="165"/>
        <v>SH0908-1042</v>
      </c>
      <c r="J1789" s="34">
        <f t="shared" si="166"/>
        <v>72686</v>
      </c>
      <c r="K1789" t="str">
        <f t="shared" si="167"/>
        <v>SH0908-1042</v>
      </c>
    </row>
    <row r="1790" spans="1:11" ht="15" customHeight="1" x14ac:dyDescent="0.35">
      <c r="A1790">
        <f>'TI102'!A1787</f>
        <v>5</v>
      </c>
      <c r="B1790" s="26">
        <f>'TI102'!B1787</f>
        <v>46273.71875</v>
      </c>
      <c r="C1790">
        <f>'TI102'!C1787</f>
        <v>11708074</v>
      </c>
      <c r="D1790">
        <f>'TI102'!J1787</f>
        <v>1</v>
      </c>
      <c r="E1790">
        <f>'TI102'!Q1787</f>
        <v>1</v>
      </c>
      <c r="F1790" t="str">
        <f t="shared" si="162"/>
        <v>60084</v>
      </c>
      <c r="G1790">
        <f t="shared" si="163"/>
        <v>225</v>
      </c>
      <c r="H1790" t="str">
        <f t="shared" si="164"/>
        <v>SH0908-1042</v>
      </c>
      <c r="I1790" t="str">
        <f t="shared" si="165"/>
        <v>SH0908-1042</v>
      </c>
      <c r="J1790" s="34">
        <f t="shared" si="166"/>
        <v>72686</v>
      </c>
      <c r="K1790" t="str">
        <f t="shared" si="167"/>
        <v>SH0908-1042</v>
      </c>
    </row>
    <row r="1791" spans="1:11" ht="15" customHeight="1" x14ac:dyDescent="0.35">
      <c r="A1791">
        <f>'TI102'!A1788</f>
        <v>5</v>
      </c>
      <c r="B1791" s="26">
        <f>'TI102'!B1788</f>
        <v>46273.71875</v>
      </c>
      <c r="C1791">
        <f>'TI102'!C1788</f>
        <v>11708075</v>
      </c>
      <c r="D1791">
        <f>'TI102'!J1788</f>
        <v>1</v>
      </c>
      <c r="E1791">
        <f>'TI102'!Q1788</f>
        <v>1</v>
      </c>
      <c r="F1791" t="str">
        <f t="shared" si="162"/>
        <v>60084</v>
      </c>
      <c r="G1791">
        <f t="shared" si="163"/>
        <v>225</v>
      </c>
      <c r="H1791" t="str">
        <f t="shared" si="164"/>
        <v>SH0908-1042</v>
      </c>
      <c r="I1791" t="str">
        <f t="shared" si="165"/>
        <v>SH0908-1042</v>
      </c>
      <c r="J1791" s="34">
        <f t="shared" si="166"/>
        <v>72686</v>
      </c>
      <c r="K1791" t="str">
        <f t="shared" si="167"/>
        <v>SH0908-1042</v>
      </c>
    </row>
    <row r="1792" spans="1:11" ht="15" customHeight="1" x14ac:dyDescent="0.35">
      <c r="A1792">
        <f>'TI102'!A1789</f>
        <v>5</v>
      </c>
      <c r="B1792" s="26">
        <f>'TI102'!B1789</f>
        <v>46273.71875</v>
      </c>
      <c r="C1792">
        <f>'TI102'!C1789</f>
        <v>11708076</v>
      </c>
      <c r="D1792">
        <f>'TI102'!J1789</f>
        <v>1</v>
      </c>
      <c r="E1792">
        <f>'TI102'!Q1789</f>
        <v>2</v>
      </c>
      <c r="F1792" t="str">
        <f t="shared" si="162"/>
        <v>60084</v>
      </c>
      <c r="G1792">
        <f t="shared" si="163"/>
        <v>225</v>
      </c>
      <c r="H1792" t="str">
        <f t="shared" si="164"/>
        <v>SH0908-1042</v>
      </c>
      <c r="I1792" t="str">
        <f t="shared" si="165"/>
        <v>SH0908-1042</v>
      </c>
      <c r="J1792" s="34">
        <f t="shared" si="166"/>
        <v>72686</v>
      </c>
      <c r="K1792" t="str">
        <f t="shared" si="167"/>
        <v>SH0908-1042</v>
      </c>
    </row>
    <row r="1793" spans="1:11" ht="15" customHeight="1" x14ac:dyDescent="0.35">
      <c r="A1793">
        <f>'TI102'!A1790</f>
        <v>5</v>
      </c>
      <c r="B1793" s="26">
        <f>'TI102'!B1790</f>
        <v>46273.71875</v>
      </c>
      <c r="C1793">
        <f>'TI102'!C1790</f>
        <v>11708077</v>
      </c>
      <c r="D1793">
        <f>'TI102'!J1790</f>
        <v>1</v>
      </c>
      <c r="E1793">
        <f>'TI102'!Q1790</f>
        <v>1</v>
      </c>
      <c r="F1793" t="str">
        <f t="shared" si="162"/>
        <v>60104</v>
      </c>
      <c r="G1793">
        <f t="shared" si="163"/>
        <v>224</v>
      </c>
      <c r="H1793" t="str">
        <f t="shared" si="164"/>
        <v>SH0908-1042</v>
      </c>
      <c r="I1793" t="str">
        <f t="shared" si="165"/>
        <v>SH0908-1042</v>
      </c>
      <c r="J1793" s="34">
        <f t="shared" si="166"/>
        <v>72686</v>
      </c>
      <c r="K1793" t="str">
        <f t="shared" si="167"/>
        <v>SH0908-1042</v>
      </c>
    </row>
    <row r="1794" spans="1:11" ht="15" customHeight="1" x14ac:dyDescent="0.35">
      <c r="A1794">
        <f>'TI102'!A1791</f>
        <v>5</v>
      </c>
      <c r="B1794" s="26">
        <f>'TI102'!B1791</f>
        <v>46273.71875</v>
      </c>
      <c r="C1794">
        <f>'TI102'!C1791</f>
        <v>11708078</v>
      </c>
      <c r="D1794">
        <f>'TI102'!J1791</f>
        <v>1</v>
      </c>
      <c r="E1794">
        <f>'TI102'!Q1791</f>
        <v>1</v>
      </c>
      <c r="F1794" t="str">
        <f t="shared" si="162"/>
        <v>60104</v>
      </c>
      <c r="G1794">
        <f t="shared" si="163"/>
        <v>224</v>
      </c>
      <c r="H1794" t="str">
        <f t="shared" si="164"/>
        <v>SH0908-1042</v>
      </c>
      <c r="I1794" t="str">
        <f t="shared" si="165"/>
        <v>SH0908-1042</v>
      </c>
      <c r="J1794" s="34">
        <f t="shared" si="166"/>
        <v>72686</v>
      </c>
      <c r="K1794" t="str">
        <f t="shared" si="167"/>
        <v>SH0908-1042</v>
      </c>
    </row>
    <row r="1795" spans="1:11" ht="15" customHeight="1" x14ac:dyDescent="0.35">
      <c r="A1795">
        <f>'TI102'!A1792</f>
        <v>5</v>
      </c>
      <c r="B1795" s="26">
        <f>'TI102'!B1792</f>
        <v>46273.71875</v>
      </c>
      <c r="C1795">
        <f>'TI102'!C1792</f>
        <v>11708079</v>
      </c>
      <c r="D1795">
        <f>'TI102'!J1792</f>
        <v>1</v>
      </c>
      <c r="E1795">
        <f>'TI102'!Q1792</f>
        <v>1</v>
      </c>
      <c r="F1795" t="str">
        <f t="shared" si="162"/>
        <v>60104</v>
      </c>
      <c r="G1795">
        <f t="shared" si="163"/>
        <v>224</v>
      </c>
      <c r="H1795" t="str">
        <f t="shared" si="164"/>
        <v>SH0908-1042</v>
      </c>
      <c r="I1795" t="str">
        <f t="shared" si="165"/>
        <v>SH0908-1042</v>
      </c>
      <c r="J1795" s="34">
        <f t="shared" si="166"/>
        <v>72686</v>
      </c>
      <c r="K1795" t="str">
        <f t="shared" si="167"/>
        <v>SH0908-1042</v>
      </c>
    </row>
    <row r="1796" spans="1:11" ht="15" customHeight="1" x14ac:dyDescent="0.35">
      <c r="A1796">
        <f>'TI102'!A1793</f>
        <v>5</v>
      </c>
      <c r="B1796" s="26">
        <f>'TI102'!B1793</f>
        <v>46273.71875</v>
      </c>
      <c r="C1796">
        <f>'TI102'!C1793</f>
        <v>11708080</v>
      </c>
      <c r="D1796">
        <f>'TI102'!J1793</f>
        <v>1</v>
      </c>
      <c r="E1796">
        <f>'TI102'!Q1793</f>
        <v>1</v>
      </c>
      <c r="F1796" t="str">
        <f t="shared" si="162"/>
        <v>60104</v>
      </c>
      <c r="G1796">
        <f t="shared" si="163"/>
        <v>224</v>
      </c>
      <c r="H1796" t="str">
        <f t="shared" si="164"/>
        <v>SH0908-1042</v>
      </c>
      <c r="I1796" t="str">
        <f t="shared" si="165"/>
        <v>SH0908-1042</v>
      </c>
      <c r="J1796" s="34">
        <f t="shared" si="166"/>
        <v>72686</v>
      </c>
      <c r="K1796" t="str">
        <f t="shared" si="167"/>
        <v>SH0908-1042</v>
      </c>
    </row>
    <row r="1797" spans="1:11" ht="15" customHeight="1" x14ac:dyDescent="0.35">
      <c r="A1797">
        <f>'TI102'!A1794</f>
        <v>5</v>
      </c>
      <c r="B1797" s="26">
        <f>'TI102'!B1794</f>
        <v>46273.71875</v>
      </c>
      <c r="C1797">
        <f>'TI102'!C1794</f>
        <v>11708081</v>
      </c>
      <c r="D1797">
        <f>'TI102'!J1794</f>
        <v>1</v>
      </c>
      <c r="E1797">
        <f>'TI102'!Q1794</f>
        <v>1</v>
      </c>
      <c r="F1797" t="str">
        <f t="shared" si="162"/>
        <v>60104</v>
      </c>
      <c r="G1797">
        <f t="shared" si="163"/>
        <v>224</v>
      </c>
      <c r="H1797" t="str">
        <f t="shared" si="164"/>
        <v>SH0908-1042</v>
      </c>
      <c r="I1797" t="str">
        <f t="shared" si="165"/>
        <v>SH0908-1042</v>
      </c>
      <c r="J1797" s="34">
        <f t="shared" si="166"/>
        <v>72686</v>
      </c>
      <c r="K1797" t="str">
        <f t="shared" si="167"/>
        <v>SH0908-1042</v>
      </c>
    </row>
    <row r="1798" spans="1:11" ht="15" customHeight="1" x14ac:dyDescent="0.35">
      <c r="A1798">
        <f>'TI102'!A1795</f>
        <v>5</v>
      </c>
      <c r="B1798" s="26">
        <f>'TI102'!B1795</f>
        <v>46273.71875</v>
      </c>
      <c r="C1798">
        <f>'TI102'!C1795</f>
        <v>11708082</v>
      </c>
      <c r="D1798">
        <f>'TI102'!J1795</f>
        <v>1</v>
      </c>
      <c r="E1798">
        <f>'TI102'!Q1795</f>
        <v>1</v>
      </c>
      <c r="F1798" t="str">
        <f t="shared" ref="F1798:F1861" si="168">INDEX(OM_ORDER,MATCH(C1798,OM_TID,0))</f>
        <v>60104</v>
      </c>
      <c r="G1798">
        <f t="shared" ref="G1798:G1861" si="169">MATCH(F1798,OR_ID,0)</f>
        <v>224</v>
      </c>
      <c r="H1798" t="str">
        <f t="shared" ref="H1798:H1861" si="170">INDEX(OR_ORIG,G1798)</f>
        <v>SH0908-1042</v>
      </c>
      <c r="I1798" t="str">
        <f t="shared" ref="I1798:I1861" si="171">INDEX(OR_SHIP,G1798)</f>
        <v>SH0908-1042</v>
      </c>
      <c r="J1798" s="34">
        <f t="shared" ref="J1798:J1861" si="172">IF(INDEX(OR_MOVED,G1798)="",DATE(2099,1,1),INDEX(OR_MOVED,G1798))</f>
        <v>72686</v>
      </c>
      <c r="K1798" t="str">
        <f t="shared" ref="K1798:K1861" si="173">IF(B1798&gt;=J1798,I1798,H1798)</f>
        <v>SH0908-1042</v>
      </c>
    </row>
    <row r="1799" spans="1:11" ht="15" customHeight="1" x14ac:dyDescent="0.35">
      <c r="A1799">
        <f>'TI102'!A1796</f>
        <v>5</v>
      </c>
      <c r="B1799" s="26">
        <f>'TI102'!B1796</f>
        <v>46273.71875</v>
      </c>
      <c r="C1799">
        <f>'TI102'!C1796</f>
        <v>11708083</v>
      </c>
      <c r="D1799">
        <f>'TI102'!J1796</f>
        <v>1</v>
      </c>
      <c r="E1799">
        <f>'TI102'!Q1796</f>
        <v>1</v>
      </c>
      <c r="F1799" t="str">
        <f t="shared" si="168"/>
        <v>60104</v>
      </c>
      <c r="G1799">
        <f t="shared" si="169"/>
        <v>224</v>
      </c>
      <c r="H1799" t="str">
        <f t="shared" si="170"/>
        <v>SH0908-1042</v>
      </c>
      <c r="I1799" t="str">
        <f t="shared" si="171"/>
        <v>SH0908-1042</v>
      </c>
      <c r="J1799" s="34">
        <f t="shared" si="172"/>
        <v>72686</v>
      </c>
      <c r="K1799" t="str">
        <f t="shared" si="173"/>
        <v>SH0908-1042</v>
      </c>
    </row>
    <row r="1800" spans="1:11" ht="15" customHeight="1" x14ac:dyDescent="0.35">
      <c r="A1800">
        <f>'TI102'!A1797</f>
        <v>5</v>
      </c>
      <c r="B1800" s="26">
        <f>'TI102'!B1797</f>
        <v>46273.71875</v>
      </c>
      <c r="C1800">
        <f>'TI102'!C1797</f>
        <v>11708084</v>
      </c>
      <c r="D1800">
        <f>'TI102'!J1797</f>
        <v>1</v>
      </c>
      <c r="E1800">
        <f>'TI102'!Q1797</f>
        <v>1</v>
      </c>
      <c r="F1800" t="str">
        <f t="shared" si="168"/>
        <v>60104</v>
      </c>
      <c r="G1800">
        <f t="shared" si="169"/>
        <v>224</v>
      </c>
      <c r="H1800" t="str">
        <f t="shared" si="170"/>
        <v>SH0908-1042</v>
      </c>
      <c r="I1800" t="str">
        <f t="shared" si="171"/>
        <v>SH0908-1042</v>
      </c>
      <c r="J1800" s="34">
        <f t="shared" si="172"/>
        <v>72686</v>
      </c>
      <c r="K1800" t="str">
        <f t="shared" si="173"/>
        <v>SH0908-1042</v>
      </c>
    </row>
    <row r="1801" spans="1:11" ht="15" customHeight="1" x14ac:dyDescent="0.35">
      <c r="A1801">
        <f>'TI102'!A1798</f>
        <v>5</v>
      </c>
      <c r="B1801" s="26">
        <f>'TI102'!B1798</f>
        <v>46273.71875</v>
      </c>
      <c r="C1801">
        <f>'TI102'!C1798</f>
        <v>11708122</v>
      </c>
      <c r="D1801">
        <f>'TI102'!J1798</f>
        <v>3</v>
      </c>
      <c r="E1801">
        <f>'TI102'!Q1798</f>
        <v>5</v>
      </c>
      <c r="F1801" t="str">
        <f t="shared" si="168"/>
        <v>60135</v>
      </c>
      <c r="G1801">
        <f t="shared" si="169"/>
        <v>57</v>
      </c>
      <c r="H1801" t="str">
        <f t="shared" si="170"/>
        <v>SH0908-1018</v>
      </c>
      <c r="I1801" t="str">
        <f t="shared" si="171"/>
        <v>SH0908-1018</v>
      </c>
      <c r="J1801" s="34">
        <f t="shared" si="172"/>
        <v>72686</v>
      </c>
      <c r="K1801" t="str">
        <f t="shared" si="173"/>
        <v>SH0908-1018</v>
      </c>
    </row>
    <row r="1802" spans="1:11" ht="15" customHeight="1" x14ac:dyDescent="0.35">
      <c r="A1802">
        <f>'TI102'!A1799</f>
        <v>5</v>
      </c>
      <c r="B1802" s="26">
        <f>'TI102'!B1799</f>
        <v>46273.71875</v>
      </c>
      <c r="C1802">
        <f>'TI102'!C1799</f>
        <v>11708123</v>
      </c>
      <c r="D1802">
        <f>'TI102'!J1799</f>
        <v>3</v>
      </c>
      <c r="E1802">
        <f>'TI102'!Q1799</f>
        <v>1</v>
      </c>
      <c r="F1802" t="str">
        <f t="shared" si="168"/>
        <v>60135</v>
      </c>
      <c r="G1802">
        <f t="shared" si="169"/>
        <v>57</v>
      </c>
      <c r="H1802" t="str">
        <f t="shared" si="170"/>
        <v>SH0908-1018</v>
      </c>
      <c r="I1802" t="str">
        <f t="shared" si="171"/>
        <v>SH0908-1018</v>
      </c>
      <c r="J1802" s="34">
        <f t="shared" si="172"/>
        <v>72686</v>
      </c>
      <c r="K1802" t="str">
        <f t="shared" si="173"/>
        <v>SH0908-1018</v>
      </c>
    </row>
    <row r="1803" spans="1:11" ht="15" customHeight="1" x14ac:dyDescent="0.35">
      <c r="A1803">
        <f>'TI102'!A1800</f>
        <v>5</v>
      </c>
      <c r="B1803" s="26">
        <f>'TI102'!B1800</f>
        <v>46273.71875</v>
      </c>
      <c r="C1803">
        <f>'TI102'!C1800</f>
        <v>11708127</v>
      </c>
      <c r="D1803">
        <f>'TI102'!J1800</f>
        <v>2</v>
      </c>
      <c r="E1803">
        <f>'TI102'!Q1800</f>
        <v>2</v>
      </c>
      <c r="F1803" t="str">
        <f t="shared" si="168"/>
        <v>60134</v>
      </c>
      <c r="G1803">
        <f t="shared" si="169"/>
        <v>127</v>
      </c>
      <c r="H1803" t="str">
        <f t="shared" si="170"/>
        <v>SH0908-1033</v>
      </c>
      <c r="I1803" t="str">
        <f t="shared" si="171"/>
        <v>SH0908-1033</v>
      </c>
      <c r="J1803" s="34">
        <f t="shared" si="172"/>
        <v>72686</v>
      </c>
      <c r="K1803" t="str">
        <f t="shared" si="173"/>
        <v>SH0908-1033</v>
      </c>
    </row>
    <row r="1804" spans="1:11" ht="15" customHeight="1" x14ac:dyDescent="0.35">
      <c r="A1804">
        <f>'TI102'!A1801</f>
        <v>5</v>
      </c>
      <c r="B1804" s="26">
        <f>'TI102'!B1801</f>
        <v>46273.71875</v>
      </c>
      <c r="C1804">
        <f>'TI102'!C1801</f>
        <v>11708128</v>
      </c>
      <c r="D1804">
        <f>'TI102'!J1801</f>
        <v>2</v>
      </c>
      <c r="E1804">
        <f>'TI102'!Q1801</f>
        <v>4</v>
      </c>
      <c r="F1804" t="str">
        <f t="shared" si="168"/>
        <v>60134</v>
      </c>
      <c r="G1804">
        <f t="shared" si="169"/>
        <v>127</v>
      </c>
      <c r="H1804" t="str">
        <f t="shared" si="170"/>
        <v>SH0908-1033</v>
      </c>
      <c r="I1804" t="str">
        <f t="shared" si="171"/>
        <v>SH0908-1033</v>
      </c>
      <c r="J1804" s="34">
        <f t="shared" si="172"/>
        <v>72686</v>
      </c>
      <c r="K1804" t="str">
        <f t="shared" si="173"/>
        <v>SH0908-1033</v>
      </c>
    </row>
    <row r="1805" spans="1:11" ht="15" customHeight="1" x14ac:dyDescent="0.35">
      <c r="A1805">
        <f>'TI102'!A1802</f>
        <v>5</v>
      </c>
      <c r="B1805" s="26">
        <f>'TI102'!B1802</f>
        <v>46273.71875</v>
      </c>
      <c r="C1805">
        <f>'TI102'!C1802</f>
        <v>11708129</v>
      </c>
      <c r="D1805">
        <f>'TI102'!J1802</f>
        <v>2</v>
      </c>
      <c r="E1805">
        <f>'TI102'!Q1802</f>
        <v>10</v>
      </c>
      <c r="F1805" t="str">
        <f t="shared" si="168"/>
        <v>60134</v>
      </c>
      <c r="G1805">
        <f t="shared" si="169"/>
        <v>127</v>
      </c>
      <c r="H1805" t="str">
        <f t="shared" si="170"/>
        <v>SH0908-1033</v>
      </c>
      <c r="I1805" t="str">
        <f t="shared" si="171"/>
        <v>SH0908-1033</v>
      </c>
      <c r="J1805" s="34">
        <f t="shared" si="172"/>
        <v>72686</v>
      </c>
      <c r="K1805" t="str">
        <f t="shared" si="173"/>
        <v>SH0908-1033</v>
      </c>
    </row>
    <row r="1806" spans="1:11" ht="15" customHeight="1" x14ac:dyDescent="0.35">
      <c r="A1806">
        <f>'TI102'!A1803</f>
        <v>5</v>
      </c>
      <c r="B1806" s="26">
        <f>'TI102'!B1803</f>
        <v>46273.71875</v>
      </c>
      <c r="C1806">
        <f>'TI102'!C1803</f>
        <v>11708130</v>
      </c>
      <c r="D1806">
        <f>'TI102'!J1803</f>
        <v>2</v>
      </c>
      <c r="E1806">
        <f>'TI102'!Q1803</f>
        <v>10</v>
      </c>
      <c r="F1806" t="str">
        <f t="shared" si="168"/>
        <v>60134</v>
      </c>
      <c r="G1806">
        <f t="shared" si="169"/>
        <v>127</v>
      </c>
      <c r="H1806" t="str">
        <f t="shared" si="170"/>
        <v>SH0908-1033</v>
      </c>
      <c r="I1806" t="str">
        <f t="shared" si="171"/>
        <v>SH0908-1033</v>
      </c>
      <c r="J1806" s="34">
        <f t="shared" si="172"/>
        <v>72686</v>
      </c>
      <c r="K1806" t="str">
        <f t="shared" si="173"/>
        <v>SH0908-1033</v>
      </c>
    </row>
    <row r="1807" spans="1:11" ht="15" customHeight="1" x14ac:dyDescent="0.35">
      <c r="A1807">
        <f>'TI102'!A1804</f>
        <v>5</v>
      </c>
      <c r="B1807" s="26">
        <f>'TI102'!B1804</f>
        <v>46273.71875</v>
      </c>
      <c r="C1807">
        <f>'TI102'!C1804</f>
        <v>11708136</v>
      </c>
      <c r="D1807">
        <f>'TI102'!J1804</f>
        <v>2</v>
      </c>
      <c r="E1807">
        <f>'TI102'!Q1804</f>
        <v>1</v>
      </c>
      <c r="F1807" t="str">
        <f t="shared" si="168"/>
        <v>60155</v>
      </c>
      <c r="G1807">
        <f t="shared" si="169"/>
        <v>226</v>
      </c>
      <c r="H1807" t="str">
        <f t="shared" si="170"/>
        <v>SH0908-1042</v>
      </c>
      <c r="I1807" t="str">
        <f t="shared" si="171"/>
        <v>SH0908-1042</v>
      </c>
      <c r="J1807" s="34">
        <f t="shared" si="172"/>
        <v>72686</v>
      </c>
      <c r="K1807" t="str">
        <f t="shared" si="173"/>
        <v>SH0908-1042</v>
      </c>
    </row>
    <row r="1808" spans="1:11" ht="15" customHeight="1" x14ac:dyDescent="0.35">
      <c r="A1808">
        <f>'TI102'!A1805</f>
        <v>5</v>
      </c>
      <c r="B1808" s="26">
        <f>'TI102'!B1805</f>
        <v>46273.71875</v>
      </c>
      <c r="C1808">
        <f>'TI102'!C1805</f>
        <v>11708139</v>
      </c>
      <c r="D1808">
        <f>'TI102'!J1805</f>
        <v>4</v>
      </c>
      <c r="E1808">
        <f>'TI102'!Q1805</f>
        <v>2</v>
      </c>
      <c r="F1808" t="str">
        <f t="shared" si="168"/>
        <v>60140</v>
      </c>
      <c r="G1808">
        <f t="shared" si="169"/>
        <v>261</v>
      </c>
      <c r="H1808" t="str">
        <f t="shared" si="170"/>
        <v>SH0908-1048</v>
      </c>
      <c r="I1808" t="str">
        <f t="shared" si="171"/>
        <v>SH0908-1048</v>
      </c>
      <c r="J1808" s="34">
        <f t="shared" si="172"/>
        <v>72686</v>
      </c>
      <c r="K1808" t="str">
        <f t="shared" si="173"/>
        <v>SH0908-1048</v>
      </c>
    </row>
    <row r="1809" spans="1:11" ht="15" customHeight="1" x14ac:dyDescent="0.35">
      <c r="A1809">
        <f>'TI102'!A1806</f>
        <v>5</v>
      </c>
      <c r="B1809" s="26">
        <f>'TI102'!B1806</f>
        <v>46273.71875</v>
      </c>
      <c r="C1809">
        <f>'TI102'!C1806</f>
        <v>11708151</v>
      </c>
      <c r="D1809">
        <f>'TI102'!J1806</f>
        <v>1</v>
      </c>
      <c r="E1809">
        <f>'TI102'!Q1806</f>
        <v>2</v>
      </c>
      <c r="F1809" t="str">
        <f t="shared" si="168"/>
        <v>60140</v>
      </c>
      <c r="G1809">
        <f t="shared" si="169"/>
        <v>261</v>
      </c>
      <c r="H1809" t="str">
        <f t="shared" si="170"/>
        <v>SH0908-1048</v>
      </c>
      <c r="I1809" t="str">
        <f t="shared" si="171"/>
        <v>SH0908-1048</v>
      </c>
      <c r="J1809" s="34">
        <f t="shared" si="172"/>
        <v>72686</v>
      </c>
      <c r="K1809" t="str">
        <f t="shared" si="173"/>
        <v>SH0908-1048</v>
      </c>
    </row>
    <row r="1810" spans="1:11" ht="15" customHeight="1" x14ac:dyDescent="0.35">
      <c r="A1810">
        <f>'TI102'!A1807</f>
        <v>5</v>
      </c>
      <c r="B1810" s="26">
        <f>'TI102'!B1807</f>
        <v>46273.71875</v>
      </c>
      <c r="C1810">
        <f>'TI102'!C1807</f>
        <v>11708152</v>
      </c>
      <c r="D1810">
        <f>'TI102'!J1807</f>
        <v>1</v>
      </c>
      <c r="E1810">
        <f>'TI102'!Q1807</f>
        <v>1</v>
      </c>
      <c r="F1810" t="str">
        <f t="shared" si="168"/>
        <v>60140</v>
      </c>
      <c r="G1810">
        <f t="shared" si="169"/>
        <v>261</v>
      </c>
      <c r="H1810" t="str">
        <f t="shared" si="170"/>
        <v>SH0908-1048</v>
      </c>
      <c r="I1810" t="str">
        <f t="shared" si="171"/>
        <v>SH0908-1048</v>
      </c>
      <c r="J1810" s="34">
        <f t="shared" si="172"/>
        <v>72686</v>
      </c>
      <c r="K1810" t="str">
        <f t="shared" si="173"/>
        <v>SH0908-1048</v>
      </c>
    </row>
    <row r="1811" spans="1:11" ht="15" customHeight="1" x14ac:dyDescent="0.35">
      <c r="A1811">
        <f>'TI102'!A1808</f>
        <v>5</v>
      </c>
      <c r="B1811" s="26">
        <f>'TI102'!B1808</f>
        <v>46273.71875</v>
      </c>
      <c r="C1811">
        <f>'TI102'!C1808</f>
        <v>11708153</v>
      </c>
      <c r="D1811">
        <f>'TI102'!J1808</f>
        <v>1</v>
      </c>
      <c r="E1811">
        <f>'TI102'!Q1808</f>
        <v>1</v>
      </c>
      <c r="F1811" t="str">
        <f t="shared" si="168"/>
        <v>60140</v>
      </c>
      <c r="G1811">
        <f t="shared" si="169"/>
        <v>261</v>
      </c>
      <c r="H1811" t="str">
        <f t="shared" si="170"/>
        <v>SH0908-1048</v>
      </c>
      <c r="I1811" t="str">
        <f t="shared" si="171"/>
        <v>SH0908-1048</v>
      </c>
      <c r="J1811" s="34">
        <f t="shared" si="172"/>
        <v>72686</v>
      </c>
      <c r="K1811" t="str">
        <f t="shared" si="173"/>
        <v>SH0908-1048</v>
      </c>
    </row>
    <row r="1812" spans="1:11" ht="15" customHeight="1" x14ac:dyDescent="0.35">
      <c r="A1812">
        <f>'TI102'!A1809</f>
        <v>5</v>
      </c>
      <c r="B1812" s="26">
        <f>'TI102'!B1809</f>
        <v>46273.71875</v>
      </c>
      <c r="C1812">
        <f>'TI102'!C1809</f>
        <v>11708154</v>
      </c>
      <c r="D1812">
        <f>'TI102'!J1809</f>
        <v>1</v>
      </c>
      <c r="E1812">
        <f>'TI102'!Q1809</f>
        <v>1</v>
      </c>
      <c r="F1812" t="str">
        <f t="shared" si="168"/>
        <v>60140</v>
      </c>
      <c r="G1812">
        <f t="shared" si="169"/>
        <v>261</v>
      </c>
      <c r="H1812" t="str">
        <f t="shared" si="170"/>
        <v>SH0908-1048</v>
      </c>
      <c r="I1812" t="str">
        <f t="shared" si="171"/>
        <v>SH0908-1048</v>
      </c>
      <c r="J1812" s="34">
        <f t="shared" si="172"/>
        <v>72686</v>
      </c>
      <c r="K1812" t="str">
        <f t="shared" si="173"/>
        <v>SH0908-1048</v>
      </c>
    </row>
    <row r="1813" spans="1:11" ht="15" customHeight="1" x14ac:dyDescent="0.35">
      <c r="A1813">
        <f>'TI102'!A1810</f>
        <v>5</v>
      </c>
      <c r="B1813" s="26">
        <f>'TI102'!B1810</f>
        <v>46273.71875</v>
      </c>
      <c r="C1813">
        <f>'TI102'!C1810</f>
        <v>11708162</v>
      </c>
      <c r="D1813">
        <f>'TI102'!J1810</f>
        <v>4</v>
      </c>
      <c r="E1813">
        <f>'TI102'!Q1810</f>
        <v>1</v>
      </c>
      <c r="F1813" t="str">
        <f t="shared" si="168"/>
        <v>60179</v>
      </c>
      <c r="G1813">
        <f t="shared" si="169"/>
        <v>227</v>
      </c>
      <c r="H1813" t="str">
        <f t="shared" si="170"/>
        <v>SH0908-1042</v>
      </c>
      <c r="I1813" t="str">
        <f t="shared" si="171"/>
        <v>SH0908-1042</v>
      </c>
      <c r="J1813" s="34">
        <f t="shared" si="172"/>
        <v>72686</v>
      </c>
      <c r="K1813" t="str">
        <f t="shared" si="173"/>
        <v>SH0908-1042</v>
      </c>
    </row>
    <row r="1814" spans="1:11" ht="15" customHeight="1" x14ac:dyDescent="0.35">
      <c r="A1814">
        <f>'TI102'!A1811</f>
        <v>5</v>
      </c>
      <c r="B1814" s="26">
        <f>'TI102'!B1811</f>
        <v>46273.71875</v>
      </c>
      <c r="C1814">
        <f>'TI102'!C1811</f>
        <v>11708163</v>
      </c>
      <c r="D1814">
        <f>'TI102'!J1811</f>
        <v>4</v>
      </c>
      <c r="E1814">
        <f>'TI102'!Q1811</f>
        <v>1</v>
      </c>
      <c r="F1814" t="str">
        <f t="shared" si="168"/>
        <v>60179</v>
      </c>
      <c r="G1814">
        <f t="shared" si="169"/>
        <v>227</v>
      </c>
      <c r="H1814" t="str">
        <f t="shared" si="170"/>
        <v>SH0908-1042</v>
      </c>
      <c r="I1814" t="str">
        <f t="shared" si="171"/>
        <v>SH0908-1042</v>
      </c>
      <c r="J1814" s="34">
        <f t="shared" si="172"/>
        <v>72686</v>
      </c>
      <c r="K1814" t="str">
        <f t="shared" si="173"/>
        <v>SH0908-1042</v>
      </c>
    </row>
    <row r="1815" spans="1:11" ht="15" customHeight="1" x14ac:dyDescent="0.35">
      <c r="A1815">
        <f>'TI102'!A1812</f>
        <v>5</v>
      </c>
      <c r="B1815" s="26">
        <f>'TI102'!B1812</f>
        <v>46273.71875</v>
      </c>
      <c r="C1815">
        <f>'TI102'!C1812</f>
        <v>11708164</v>
      </c>
      <c r="D1815">
        <f>'TI102'!J1812</f>
        <v>4</v>
      </c>
      <c r="E1815">
        <f>'TI102'!Q1812</f>
        <v>1</v>
      </c>
      <c r="F1815" t="str">
        <f t="shared" si="168"/>
        <v>60179</v>
      </c>
      <c r="G1815">
        <f t="shared" si="169"/>
        <v>227</v>
      </c>
      <c r="H1815" t="str">
        <f t="shared" si="170"/>
        <v>SH0908-1042</v>
      </c>
      <c r="I1815" t="str">
        <f t="shared" si="171"/>
        <v>SH0908-1042</v>
      </c>
      <c r="J1815" s="34">
        <f t="shared" si="172"/>
        <v>72686</v>
      </c>
      <c r="K1815" t="str">
        <f t="shared" si="173"/>
        <v>SH0908-1042</v>
      </c>
    </row>
    <row r="1816" spans="1:11" ht="15" customHeight="1" x14ac:dyDescent="0.35">
      <c r="A1816">
        <f>'TI102'!A1813</f>
        <v>5</v>
      </c>
      <c r="B1816" s="26">
        <f>'TI102'!B1813</f>
        <v>46273.71875</v>
      </c>
      <c r="C1816">
        <f>'TI102'!C1813</f>
        <v>11708165</v>
      </c>
      <c r="D1816">
        <f>'TI102'!J1813</f>
        <v>4</v>
      </c>
      <c r="E1816">
        <f>'TI102'!Q1813</f>
        <v>1</v>
      </c>
      <c r="F1816" t="str">
        <f t="shared" si="168"/>
        <v>60179</v>
      </c>
      <c r="G1816">
        <f t="shared" si="169"/>
        <v>227</v>
      </c>
      <c r="H1816" t="str">
        <f t="shared" si="170"/>
        <v>SH0908-1042</v>
      </c>
      <c r="I1816" t="str">
        <f t="shared" si="171"/>
        <v>SH0908-1042</v>
      </c>
      <c r="J1816" s="34">
        <f t="shared" si="172"/>
        <v>72686</v>
      </c>
      <c r="K1816" t="str">
        <f t="shared" si="173"/>
        <v>SH0908-1042</v>
      </c>
    </row>
    <row r="1817" spans="1:11" ht="15" customHeight="1" x14ac:dyDescent="0.35">
      <c r="A1817">
        <f>'TI102'!A1814</f>
        <v>5</v>
      </c>
      <c r="B1817" s="26">
        <f>'TI102'!B1814</f>
        <v>46273.71875</v>
      </c>
      <c r="C1817">
        <f>'TI102'!C1814</f>
        <v>11708186</v>
      </c>
      <c r="D1817">
        <f>'TI102'!J1814</f>
        <v>2</v>
      </c>
      <c r="E1817">
        <f>'TI102'!Q1814</f>
        <v>1</v>
      </c>
      <c r="F1817" t="str">
        <f t="shared" si="168"/>
        <v>60176</v>
      </c>
      <c r="G1817">
        <f t="shared" si="169"/>
        <v>228</v>
      </c>
      <c r="H1817" t="str">
        <f t="shared" si="170"/>
        <v>SH0908-1042</v>
      </c>
      <c r="I1817" t="str">
        <f t="shared" si="171"/>
        <v>SH0908-1042</v>
      </c>
      <c r="J1817" s="34">
        <f t="shared" si="172"/>
        <v>72686</v>
      </c>
      <c r="K1817" t="str">
        <f t="shared" si="173"/>
        <v>SH0908-1042</v>
      </c>
    </row>
    <row r="1818" spans="1:11" ht="15" customHeight="1" x14ac:dyDescent="0.35">
      <c r="A1818">
        <f>'TI102'!A1815</f>
        <v>5</v>
      </c>
      <c r="B1818" s="26">
        <f>'TI102'!B1815</f>
        <v>46273.71875</v>
      </c>
      <c r="C1818">
        <f>'TI102'!C1815</f>
        <v>11708187</v>
      </c>
      <c r="D1818">
        <f>'TI102'!J1815</f>
        <v>2</v>
      </c>
      <c r="E1818">
        <f>'TI102'!Q1815</f>
        <v>2</v>
      </c>
      <c r="F1818" t="str">
        <f t="shared" si="168"/>
        <v>60176</v>
      </c>
      <c r="G1818">
        <f t="shared" si="169"/>
        <v>228</v>
      </c>
      <c r="H1818" t="str">
        <f t="shared" si="170"/>
        <v>SH0908-1042</v>
      </c>
      <c r="I1818" t="str">
        <f t="shared" si="171"/>
        <v>SH0908-1042</v>
      </c>
      <c r="J1818" s="34">
        <f t="shared" si="172"/>
        <v>72686</v>
      </c>
      <c r="K1818" t="str">
        <f t="shared" si="173"/>
        <v>SH0908-1042</v>
      </c>
    </row>
    <row r="1819" spans="1:11" ht="15" customHeight="1" x14ac:dyDescent="0.35">
      <c r="A1819">
        <f>'TI102'!A1816</f>
        <v>5</v>
      </c>
      <c r="B1819" s="26">
        <f>'TI102'!B1816</f>
        <v>46273.71875</v>
      </c>
      <c r="C1819">
        <f>'TI102'!C1816</f>
        <v>11708188</v>
      </c>
      <c r="D1819">
        <f>'TI102'!J1816</f>
        <v>2</v>
      </c>
      <c r="E1819">
        <f>'TI102'!Q1816</f>
        <v>2</v>
      </c>
      <c r="F1819" t="str">
        <f t="shared" si="168"/>
        <v>60176</v>
      </c>
      <c r="G1819">
        <f t="shared" si="169"/>
        <v>228</v>
      </c>
      <c r="H1819" t="str">
        <f t="shared" si="170"/>
        <v>SH0908-1042</v>
      </c>
      <c r="I1819" t="str">
        <f t="shared" si="171"/>
        <v>SH0908-1042</v>
      </c>
      <c r="J1819" s="34">
        <f t="shared" si="172"/>
        <v>72686</v>
      </c>
      <c r="K1819" t="str">
        <f t="shared" si="173"/>
        <v>SH0908-1042</v>
      </c>
    </row>
    <row r="1820" spans="1:11" ht="15" customHeight="1" x14ac:dyDescent="0.35">
      <c r="A1820">
        <f>'TI102'!A1817</f>
        <v>5</v>
      </c>
      <c r="B1820" s="26">
        <f>'TI102'!B1817</f>
        <v>46273.71875</v>
      </c>
      <c r="C1820">
        <f>'TI102'!C1817</f>
        <v>11708189</v>
      </c>
      <c r="D1820">
        <f>'TI102'!J1817</f>
        <v>1</v>
      </c>
      <c r="E1820">
        <f>'TI102'!Q1817</f>
        <v>1</v>
      </c>
      <c r="F1820" t="str">
        <f t="shared" si="168"/>
        <v>60179</v>
      </c>
      <c r="G1820">
        <f t="shared" si="169"/>
        <v>227</v>
      </c>
      <c r="H1820" t="str">
        <f t="shared" si="170"/>
        <v>SH0908-1042</v>
      </c>
      <c r="I1820" t="str">
        <f t="shared" si="171"/>
        <v>SH0908-1042</v>
      </c>
      <c r="J1820" s="34">
        <f t="shared" si="172"/>
        <v>72686</v>
      </c>
      <c r="K1820" t="str">
        <f t="shared" si="173"/>
        <v>SH0908-1042</v>
      </c>
    </row>
    <row r="1821" spans="1:11" ht="15" customHeight="1" x14ac:dyDescent="0.35">
      <c r="A1821">
        <f>'TI102'!A1818</f>
        <v>5</v>
      </c>
      <c r="B1821" s="26">
        <f>'TI102'!B1818</f>
        <v>46273.71875</v>
      </c>
      <c r="C1821">
        <f>'TI102'!C1818</f>
        <v>11708190</v>
      </c>
      <c r="D1821">
        <f>'TI102'!J1818</f>
        <v>1</v>
      </c>
      <c r="E1821">
        <f>'TI102'!Q1818</f>
        <v>1</v>
      </c>
      <c r="F1821" t="str">
        <f t="shared" si="168"/>
        <v>60179</v>
      </c>
      <c r="G1821">
        <f t="shared" si="169"/>
        <v>227</v>
      </c>
      <c r="H1821" t="str">
        <f t="shared" si="170"/>
        <v>SH0908-1042</v>
      </c>
      <c r="I1821" t="str">
        <f t="shared" si="171"/>
        <v>SH0908-1042</v>
      </c>
      <c r="J1821" s="34">
        <f t="shared" si="172"/>
        <v>72686</v>
      </c>
      <c r="K1821" t="str">
        <f t="shared" si="173"/>
        <v>SH0908-1042</v>
      </c>
    </row>
    <row r="1822" spans="1:11" ht="15" customHeight="1" x14ac:dyDescent="0.35">
      <c r="A1822">
        <f>'TI102'!A1819</f>
        <v>5</v>
      </c>
      <c r="B1822" s="26">
        <f>'TI102'!B1819</f>
        <v>46273.71875</v>
      </c>
      <c r="C1822">
        <f>'TI102'!C1819</f>
        <v>11708191</v>
      </c>
      <c r="D1822">
        <f>'TI102'!J1819</f>
        <v>1</v>
      </c>
      <c r="E1822">
        <f>'TI102'!Q1819</f>
        <v>2</v>
      </c>
      <c r="F1822" t="str">
        <f t="shared" si="168"/>
        <v>60179</v>
      </c>
      <c r="G1822">
        <f t="shared" si="169"/>
        <v>227</v>
      </c>
      <c r="H1822" t="str">
        <f t="shared" si="170"/>
        <v>SH0908-1042</v>
      </c>
      <c r="I1822" t="str">
        <f t="shared" si="171"/>
        <v>SH0908-1042</v>
      </c>
      <c r="J1822" s="34">
        <f t="shared" si="172"/>
        <v>72686</v>
      </c>
      <c r="K1822" t="str">
        <f t="shared" si="173"/>
        <v>SH0908-1042</v>
      </c>
    </row>
    <row r="1823" spans="1:11" ht="15" customHeight="1" x14ac:dyDescent="0.35">
      <c r="A1823">
        <f>'TI102'!A1820</f>
        <v>5</v>
      </c>
      <c r="B1823" s="26">
        <f>'TI102'!B1820</f>
        <v>46273.71875</v>
      </c>
      <c r="C1823">
        <f>'TI102'!C1820</f>
        <v>11708192</v>
      </c>
      <c r="D1823">
        <f>'TI102'!J1820</f>
        <v>1</v>
      </c>
      <c r="E1823">
        <f>'TI102'!Q1820</f>
        <v>2</v>
      </c>
      <c r="F1823" t="str">
        <f t="shared" si="168"/>
        <v>60179</v>
      </c>
      <c r="G1823">
        <f t="shared" si="169"/>
        <v>227</v>
      </c>
      <c r="H1823" t="str">
        <f t="shared" si="170"/>
        <v>SH0908-1042</v>
      </c>
      <c r="I1823" t="str">
        <f t="shared" si="171"/>
        <v>SH0908-1042</v>
      </c>
      <c r="J1823" s="34">
        <f t="shared" si="172"/>
        <v>72686</v>
      </c>
      <c r="K1823" t="str">
        <f t="shared" si="173"/>
        <v>SH0908-1042</v>
      </c>
    </row>
    <row r="1824" spans="1:11" ht="15" customHeight="1" x14ac:dyDescent="0.35">
      <c r="A1824">
        <f>'TI102'!A1821</f>
        <v>5</v>
      </c>
      <c r="B1824" s="26">
        <f>'TI102'!B1821</f>
        <v>46273.71875</v>
      </c>
      <c r="C1824">
        <f>'TI102'!C1821</f>
        <v>11708193</v>
      </c>
      <c r="D1824">
        <f>'TI102'!J1821</f>
        <v>1</v>
      </c>
      <c r="E1824">
        <f>'TI102'!Q1821</f>
        <v>1</v>
      </c>
      <c r="F1824" t="str">
        <f t="shared" si="168"/>
        <v>60179</v>
      </c>
      <c r="G1824">
        <f t="shared" si="169"/>
        <v>227</v>
      </c>
      <c r="H1824" t="str">
        <f t="shared" si="170"/>
        <v>SH0908-1042</v>
      </c>
      <c r="I1824" t="str">
        <f t="shared" si="171"/>
        <v>SH0908-1042</v>
      </c>
      <c r="J1824" s="34">
        <f t="shared" si="172"/>
        <v>72686</v>
      </c>
      <c r="K1824" t="str">
        <f t="shared" si="173"/>
        <v>SH0908-1042</v>
      </c>
    </row>
    <row r="1825" spans="1:11" ht="15" customHeight="1" x14ac:dyDescent="0.35">
      <c r="A1825">
        <f>'TI102'!A1822</f>
        <v>5</v>
      </c>
      <c r="B1825" s="26">
        <f>'TI102'!B1822</f>
        <v>46273.71875</v>
      </c>
      <c r="C1825">
        <f>'TI102'!C1822</f>
        <v>11708194</v>
      </c>
      <c r="D1825">
        <f>'TI102'!J1822</f>
        <v>1</v>
      </c>
      <c r="E1825">
        <f>'TI102'!Q1822</f>
        <v>1</v>
      </c>
      <c r="F1825" t="str">
        <f t="shared" si="168"/>
        <v>60179</v>
      </c>
      <c r="G1825">
        <f t="shared" si="169"/>
        <v>227</v>
      </c>
      <c r="H1825" t="str">
        <f t="shared" si="170"/>
        <v>SH0908-1042</v>
      </c>
      <c r="I1825" t="str">
        <f t="shared" si="171"/>
        <v>SH0908-1042</v>
      </c>
      <c r="J1825" s="34">
        <f t="shared" si="172"/>
        <v>72686</v>
      </c>
      <c r="K1825" t="str">
        <f t="shared" si="173"/>
        <v>SH0908-1042</v>
      </c>
    </row>
    <row r="1826" spans="1:11" ht="15" customHeight="1" x14ac:dyDescent="0.35">
      <c r="A1826">
        <f>'TI102'!A1823</f>
        <v>5</v>
      </c>
      <c r="B1826" s="26">
        <f>'TI102'!B1823</f>
        <v>46273.71875</v>
      </c>
      <c r="C1826">
        <f>'TI102'!C1823</f>
        <v>11708210</v>
      </c>
      <c r="D1826">
        <f>'TI102'!J1823</f>
        <v>2</v>
      </c>
      <c r="E1826">
        <f>'TI102'!Q1823</f>
        <v>9</v>
      </c>
      <c r="F1826" t="str">
        <f t="shared" si="168"/>
        <v>60180</v>
      </c>
      <c r="G1826">
        <f t="shared" si="169"/>
        <v>412</v>
      </c>
      <c r="H1826" t="str">
        <f t="shared" si="170"/>
        <v>SH0908-1981</v>
      </c>
      <c r="I1826" t="str">
        <f t="shared" si="171"/>
        <v>SH0908-1981</v>
      </c>
      <c r="J1826" s="34">
        <f t="shared" si="172"/>
        <v>72686</v>
      </c>
      <c r="K1826" t="str">
        <f t="shared" si="173"/>
        <v>SH0908-1981</v>
      </c>
    </row>
    <row r="1827" spans="1:11" ht="15" customHeight="1" x14ac:dyDescent="0.35">
      <c r="A1827">
        <f>'TI102'!A1824</f>
        <v>5</v>
      </c>
      <c r="B1827" s="26">
        <f>'TI102'!B1824</f>
        <v>46273.71875</v>
      </c>
      <c r="C1827">
        <f>'TI102'!C1824</f>
        <v>11708211</v>
      </c>
      <c r="D1827">
        <f>'TI102'!J1824</f>
        <v>2</v>
      </c>
      <c r="E1827">
        <f>'TI102'!Q1824</f>
        <v>9</v>
      </c>
      <c r="F1827" t="str">
        <f t="shared" si="168"/>
        <v>60180</v>
      </c>
      <c r="G1827">
        <f t="shared" si="169"/>
        <v>412</v>
      </c>
      <c r="H1827" t="str">
        <f t="shared" si="170"/>
        <v>SH0908-1981</v>
      </c>
      <c r="I1827" t="str">
        <f t="shared" si="171"/>
        <v>SH0908-1981</v>
      </c>
      <c r="J1827" s="34">
        <f t="shared" si="172"/>
        <v>72686</v>
      </c>
      <c r="K1827" t="str">
        <f t="shared" si="173"/>
        <v>SH0908-1981</v>
      </c>
    </row>
    <row r="1828" spans="1:11" ht="15" customHeight="1" x14ac:dyDescent="0.35">
      <c r="A1828">
        <f>'TI102'!A1825</f>
        <v>5</v>
      </c>
      <c r="B1828" s="26">
        <f>'TI102'!B1825</f>
        <v>46273.71875</v>
      </c>
      <c r="C1828">
        <f>'TI102'!C1825</f>
        <v>11708212</v>
      </c>
      <c r="D1828">
        <f>'TI102'!J1825</f>
        <v>2</v>
      </c>
      <c r="E1828">
        <f>'TI102'!Q1825</f>
        <v>8</v>
      </c>
      <c r="F1828" t="str">
        <f t="shared" si="168"/>
        <v>60180</v>
      </c>
      <c r="G1828">
        <f t="shared" si="169"/>
        <v>412</v>
      </c>
      <c r="H1828" t="str">
        <f t="shared" si="170"/>
        <v>SH0908-1981</v>
      </c>
      <c r="I1828" t="str">
        <f t="shared" si="171"/>
        <v>SH0908-1981</v>
      </c>
      <c r="J1828" s="34">
        <f t="shared" si="172"/>
        <v>72686</v>
      </c>
      <c r="K1828" t="str">
        <f t="shared" si="173"/>
        <v>SH0908-1981</v>
      </c>
    </row>
    <row r="1829" spans="1:11" ht="15" customHeight="1" x14ac:dyDescent="0.35">
      <c r="A1829">
        <f>'TI102'!A1826</f>
        <v>5</v>
      </c>
      <c r="B1829" s="26">
        <f>'TI102'!B1826</f>
        <v>46273.71875</v>
      </c>
      <c r="C1829">
        <f>'TI102'!C1826</f>
        <v>11708223</v>
      </c>
      <c r="D1829">
        <f>'TI102'!J1826</f>
        <v>3</v>
      </c>
      <c r="E1829">
        <f>'TI102'!Q1826</f>
        <v>1</v>
      </c>
      <c r="F1829" t="str">
        <f t="shared" si="168"/>
        <v>60203</v>
      </c>
      <c r="G1829">
        <f t="shared" si="169"/>
        <v>66</v>
      </c>
      <c r="H1829" t="str">
        <f t="shared" si="170"/>
        <v>SH0908-1019</v>
      </c>
      <c r="I1829" t="str">
        <f t="shared" si="171"/>
        <v>SH0908-1019</v>
      </c>
      <c r="J1829" s="34">
        <f t="shared" si="172"/>
        <v>72686</v>
      </c>
      <c r="K1829" t="str">
        <f t="shared" si="173"/>
        <v>SH0908-1019</v>
      </c>
    </row>
    <row r="1830" spans="1:11" ht="15" customHeight="1" x14ac:dyDescent="0.35">
      <c r="A1830">
        <f>'TI102'!A1827</f>
        <v>5</v>
      </c>
      <c r="B1830" s="26">
        <f>'TI102'!B1827</f>
        <v>46273.71875</v>
      </c>
      <c r="C1830">
        <f>'TI102'!C1827</f>
        <v>11708224</v>
      </c>
      <c r="D1830">
        <f>'TI102'!J1827</f>
        <v>4</v>
      </c>
      <c r="E1830">
        <f>'TI102'!Q1827</f>
        <v>1</v>
      </c>
      <c r="F1830" t="str">
        <f t="shared" si="168"/>
        <v>60207</v>
      </c>
      <c r="G1830">
        <f t="shared" si="169"/>
        <v>229</v>
      </c>
      <c r="H1830" t="str">
        <f t="shared" si="170"/>
        <v>SH0908-1042</v>
      </c>
      <c r="I1830" t="str">
        <f t="shared" si="171"/>
        <v>SH0908-1042</v>
      </c>
      <c r="J1830" s="34">
        <f t="shared" si="172"/>
        <v>72686</v>
      </c>
      <c r="K1830" t="str">
        <f t="shared" si="173"/>
        <v>SH0908-1042</v>
      </c>
    </row>
    <row r="1831" spans="1:11" ht="15" customHeight="1" x14ac:dyDescent="0.35">
      <c r="A1831">
        <f>'TI102'!A1828</f>
        <v>5</v>
      </c>
      <c r="B1831" s="26">
        <f>'TI102'!B1828</f>
        <v>46273.71875</v>
      </c>
      <c r="C1831">
        <f>'TI102'!C1828</f>
        <v>11708239</v>
      </c>
      <c r="D1831">
        <f>'TI102'!J1828</f>
        <v>1</v>
      </c>
      <c r="E1831">
        <f>'TI102'!Q1828</f>
        <v>2</v>
      </c>
      <c r="F1831" t="str">
        <f t="shared" si="168"/>
        <v>60207</v>
      </c>
      <c r="G1831">
        <f t="shared" si="169"/>
        <v>229</v>
      </c>
      <c r="H1831" t="str">
        <f t="shared" si="170"/>
        <v>SH0908-1042</v>
      </c>
      <c r="I1831" t="str">
        <f t="shared" si="171"/>
        <v>SH0908-1042</v>
      </c>
      <c r="J1831" s="34">
        <f t="shared" si="172"/>
        <v>72686</v>
      </c>
      <c r="K1831" t="str">
        <f t="shared" si="173"/>
        <v>SH0908-1042</v>
      </c>
    </row>
    <row r="1832" spans="1:11" ht="15" customHeight="1" x14ac:dyDescent="0.35">
      <c r="A1832">
        <f>'TI102'!A1829</f>
        <v>5</v>
      </c>
      <c r="B1832" s="26">
        <f>'TI102'!B1829</f>
        <v>46273.71875</v>
      </c>
      <c r="C1832">
        <f>'TI102'!C1829</f>
        <v>11708240</v>
      </c>
      <c r="D1832">
        <f>'TI102'!J1829</f>
        <v>1</v>
      </c>
      <c r="E1832">
        <f>'TI102'!Q1829</f>
        <v>2</v>
      </c>
      <c r="F1832" t="str">
        <f t="shared" si="168"/>
        <v>60207</v>
      </c>
      <c r="G1832">
        <f t="shared" si="169"/>
        <v>229</v>
      </c>
      <c r="H1832" t="str">
        <f t="shared" si="170"/>
        <v>SH0908-1042</v>
      </c>
      <c r="I1832" t="str">
        <f t="shared" si="171"/>
        <v>SH0908-1042</v>
      </c>
      <c r="J1832" s="34">
        <f t="shared" si="172"/>
        <v>72686</v>
      </c>
      <c r="K1832" t="str">
        <f t="shared" si="173"/>
        <v>SH0908-1042</v>
      </c>
    </row>
    <row r="1833" spans="1:11" ht="15" customHeight="1" x14ac:dyDescent="0.35">
      <c r="A1833">
        <f>'TI102'!A1830</f>
        <v>5</v>
      </c>
      <c r="B1833" s="26">
        <f>'TI102'!B1830</f>
        <v>46273.71875</v>
      </c>
      <c r="C1833">
        <f>'TI102'!C1830</f>
        <v>11708241</v>
      </c>
      <c r="D1833">
        <f>'TI102'!J1830</f>
        <v>1</v>
      </c>
      <c r="E1833">
        <f>'TI102'!Q1830</f>
        <v>1</v>
      </c>
      <c r="F1833" t="str">
        <f t="shared" si="168"/>
        <v>60207</v>
      </c>
      <c r="G1833">
        <f t="shared" si="169"/>
        <v>229</v>
      </c>
      <c r="H1833" t="str">
        <f t="shared" si="170"/>
        <v>SH0908-1042</v>
      </c>
      <c r="I1833" t="str">
        <f t="shared" si="171"/>
        <v>SH0908-1042</v>
      </c>
      <c r="J1833" s="34">
        <f t="shared" si="172"/>
        <v>72686</v>
      </c>
      <c r="K1833" t="str">
        <f t="shared" si="173"/>
        <v>SH0908-1042</v>
      </c>
    </row>
    <row r="1834" spans="1:11" ht="15" customHeight="1" x14ac:dyDescent="0.35">
      <c r="A1834">
        <f>'TI102'!A1831</f>
        <v>5</v>
      </c>
      <c r="B1834" s="26">
        <f>'TI102'!B1831</f>
        <v>46273.71875</v>
      </c>
      <c r="C1834">
        <f>'TI102'!C1831</f>
        <v>11708242</v>
      </c>
      <c r="D1834">
        <f>'TI102'!J1831</f>
        <v>1</v>
      </c>
      <c r="E1834">
        <f>'TI102'!Q1831</f>
        <v>1</v>
      </c>
      <c r="F1834" t="str">
        <f t="shared" si="168"/>
        <v>60207</v>
      </c>
      <c r="G1834">
        <f t="shared" si="169"/>
        <v>229</v>
      </c>
      <c r="H1834" t="str">
        <f t="shared" si="170"/>
        <v>SH0908-1042</v>
      </c>
      <c r="I1834" t="str">
        <f t="shared" si="171"/>
        <v>SH0908-1042</v>
      </c>
      <c r="J1834" s="34">
        <f t="shared" si="172"/>
        <v>72686</v>
      </c>
      <c r="K1834" t="str">
        <f t="shared" si="173"/>
        <v>SH0908-1042</v>
      </c>
    </row>
    <row r="1835" spans="1:11" ht="15" customHeight="1" x14ac:dyDescent="0.35">
      <c r="A1835">
        <f>'TI102'!A1832</f>
        <v>5</v>
      </c>
      <c r="B1835" s="26">
        <f>'TI102'!B1832</f>
        <v>46273.71875</v>
      </c>
      <c r="C1835">
        <f>'TI102'!C1832</f>
        <v>11708243</v>
      </c>
      <c r="D1835">
        <f>'TI102'!J1832</f>
        <v>1</v>
      </c>
      <c r="E1835">
        <f>'TI102'!Q1832</f>
        <v>6</v>
      </c>
      <c r="F1835" t="str">
        <f t="shared" si="168"/>
        <v>60207</v>
      </c>
      <c r="G1835">
        <f t="shared" si="169"/>
        <v>229</v>
      </c>
      <c r="H1835" t="str">
        <f t="shared" si="170"/>
        <v>SH0908-1042</v>
      </c>
      <c r="I1835" t="str">
        <f t="shared" si="171"/>
        <v>SH0908-1042</v>
      </c>
      <c r="J1835" s="34">
        <f t="shared" si="172"/>
        <v>72686</v>
      </c>
      <c r="K1835" t="str">
        <f t="shared" si="173"/>
        <v>SH0908-1042</v>
      </c>
    </row>
    <row r="1836" spans="1:11" ht="15" customHeight="1" x14ac:dyDescent="0.35">
      <c r="A1836">
        <f>'TI102'!A1833</f>
        <v>5</v>
      </c>
      <c r="B1836" s="26">
        <f>'TI102'!B1833</f>
        <v>46273.71875</v>
      </c>
      <c r="C1836">
        <f>'TI102'!C1833</f>
        <v>11708244</v>
      </c>
      <c r="D1836">
        <f>'TI102'!J1833</f>
        <v>1</v>
      </c>
      <c r="E1836">
        <f>'TI102'!Q1833</f>
        <v>1</v>
      </c>
      <c r="F1836" t="str">
        <f t="shared" si="168"/>
        <v>60207</v>
      </c>
      <c r="G1836">
        <f t="shared" si="169"/>
        <v>229</v>
      </c>
      <c r="H1836" t="str">
        <f t="shared" si="170"/>
        <v>SH0908-1042</v>
      </c>
      <c r="I1836" t="str">
        <f t="shared" si="171"/>
        <v>SH0908-1042</v>
      </c>
      <c r="J1836" s="34">
        <f t="shared" si="172"/>
        <v>72686</v>
      </c>
      <c r="K1836" t="str">
        <f t="shared" si="173"/>
        <v>SH0908-1042</v>
      </c>
    </row>
    <row r="1837" spans="1:11" ht="15" customHeight="1" x14ac:dyDescent="0.35">
      <c r="A1837">
        <f>'TI102'!A1834</f>
        <v>5</v>
      </c>
      <c r="B1837" s="26">
        <f>'TI102'!B1834</f>
        <v>46273.71875</v>
      </c>
      <c r="C1837">
        <f>'TI102'!C1834</f>
        <v>11708253</v>
      </c>
      <c r="D1837">
        <f>'TI102'!J1834</f>
        <v>4</v>
      </c>
      <c r="E1837">
        <f>'TI102'!Q1834</f>
        <v>1</v>
      </c>
      <c r="F1837" t="str">
        <f t="shared" si="168"/>
        <v>60200</v>
      </c>
      <c r="G1837">
        <f t="shared" si="169"/>
        <v>67</v>
      </c>
      <c r="H1837" t="str">
        <f t="shared" si="170"/>
        <v>SH0908-1019</v>
      </c>
      <c r="I1837" t="str">
        <f t="shared" si="171"/>
        <v>SH0908-1019</v>
      </c>
      <c r="J1837" s="34">
        <f t="shared" si="172"/>
        <v>72686</v>
      </c>
      <c r="K1837" t="str">
        <f t="shared" si="173"/>
        <v>SH0908-1019</v>
      </c>
    </row>
    <row r="1838" spans="1:11" ht="15" customHeight="1" x14ac:dyDescent="0.35">
      <c r="A1838">
        <f>'TI102'!A1835</f>
        <v>5</v>
      </c>
      <c r="B1838" s="26">
        <f>'TI102'!B1835</f>
        <v>46273.71875</v>
      </c>
      <c r="C1838">
        <f>'TI102'!C1835</f>
        <v>11708267</v>
      </c>
      <c r="D1838">
        <f>'TI102'!J1835</f>
        <v>2</v>
      </c>
      <c r="E1838">
        <f>'TI102'!Q1835</f>
        <v>1</v>
      </c>
      <c r="F1838" t="str">
        <f t="shared" si="168"/>
        <v>60200</v>
      </c>
      <c r="G1838">
        <f t="shared" si="169"/>
        <v>67</v>
      </c>
      <c r="H1838" t="str">
        <f t="shared" si="170"/>
        <v>SH0908-1019</v>
      </c>
      <c r="I1838" t="str">
        <f t="shared" si="171"/>
        <v>SH0908-1019</v>
      </c>
      <c r="J1838" s="34">
        <f t="shared" si="172"/>
        <v>72686</v>
      </c>
      <c r="K1838" t="str">
        <f t="shared" si="173"/>
        <v>SH0908-1019</v>
      </c>
    </row>
    <row r="1839" spans="1:11" ht="15" customHeight="1" x14ac:dyDescent="0.35">
      <c r="A1839">
        <f>'TI102'!A1836</f>
        <v>5</v>
      </c>
      <c r="B1839" s="26">
        <f>'TI102'!B1836</f>
        <v>46273.71875</v>
      </c>
      <c r="C1839">
        <f>'TI102'!C1836</f>
        <v>11708268</v>
      </c>
      <c r="D1839">
        <f>'TI102'!J1836</f>
        <v>2</v>
      </c>
      <c r="E1839">
        <f>'TI102'!Q1836</f>
        <v>3</v>
      </c>
      <c r="F1839" t="str">
        <f t="shared" si="168"/>
        <v>60200</v>
      </c>
      <c r="G1839">
        <f t="shared" si="169"/>
        <v>67</v>
      </c>
      <c r="H1839" t="str">
        <f t="shared" si="170"/>
        <v>SH0908-1019</v>
      </c>
      <c r="I1839" t="str">
        <f t="shared" si="171"/>
        <v>SH0908-1019</v>
      </c>
      <c r="J1839" s="34">
        <f t="shared" si="172"/>
        <v>72686</v>
      </c>
      <c r="K1839" t="str">
        <f t="shared" si="173"/>
        <v>SH0908-1019</v>
      </c>
    </row>
    <row r="1840" spans="1:11" ht="15" customHeight="1" x14ac:dyDescent="0.35">
      <c r="A1840">
        <f>'TI102'!A1837</f>
        <v>5</v>
      </c>
      <c r="B1840" s="26">
        <f>'TI102'!B1837</f>
        <v>46273.71875</v>
      </c>
      <c r="C1840">
        <f>'TI102'!C1837</f>
        <v>11708283</v>
      </c>
      <c r="D1840">
        <f>'TI102'!J1837</f>
        <v>4</v>
      </c>
      <c r="E1840">
        <f>'TI102'!Q1837</f>
        <v>2</v>
      </c>
      <c r="F1840" t="str">
        <f t="shared" si="168"/>
        <v>60217</v>
      </c>
      <c r="G1840">
        <f t="shared" si="169"/>
        <v>270</v>
      </c>
      <c r="H1840" t="str">
        <f t="shared" si="170"/>
        <v>SH0908-1051</v>
      </c>
      <c r="I1840" t="str">
        <f t="shared" si="171"/>
        <v>SH0908-1051</v>
      </c>
      <c r="J1840" s="34">
        <f t="shared" si="172"/>
        <v>72686</v>
      </c>
      <c r="K1840" t="str">
        <f t="shared" si="173"/>
        <v>SH0908-1051</v>
      </c>
    </row>
    <row r="1841" spans="1:11" ht="15" customHeight="1" x14ac:dyDescent="0.35">
      <c r="A1841">
        <f>'TI102'!A1838</f>
        <v>5</v>
      </c>
      <c r="B1841" s="26">
        <f>'TI102'!B1838</f>
        <v>46273.71875</v>
      </c>
      <c r="C1841">
        <f>'TI102'!C1838</f>
        <v>11708297</v>
      </c>
      <c r="D1841">
        <f>'TI102'!J1838</f>
        <v>1</v>
      </c>
      <c r="E1841">
        <f>'TI102'!Q1838</f>
        <v>1</v>
      </c>
      <c r="F1841" t="str">
        <f t="shared" si="168"/>
        <v>60211</v>
      </c>
      <c r="G1841">
        <f t="shared" si="169"/>
        <v>198</v>
      </c>
      <c r="H1841" t="str">
        <f t="shared" si="170"/>
        <v>SH0908-1039</v>
      </c>
      <c r="I1841" t="str">
        <f t="shared" si="171"/>
        <v>SH0908-1039</v>
      </c>
      <c r="J1841" s="34">
        <f t="shared" si="172"/>
        <v>72686</v>
      </c>
      <c r="K1841" t="str">
        <f t="shared" si="173"/>
        <v>SH0908-1039</v>
      </c>
    </row>
    <row r="1842" spans="1:11" ht="15" customHeight="1" x14ac:dyDescent="0.35">
      <c r="A1842">
        <f>'TI102'!A1839</f>
        <v>5</v>
      </c>
      <c r="B1842" s="26">
        <f>'TI102'!B1839</f>
        <v>46273.71875</v>
      </c>
      <c r="C1842">
        <f>'TI102'!C1839</f>
        <v>11708298</v>
      </c>
      <c r="D1842">
        <f>'TI102'!J1839</f>
        <v>1</v>
      </c>
      <c r="E1842">
        <f>'TI102'!Q1839</f>
        <v>2</v>
      </c>
      <c r="F1842" t="str">
        <f t="shared" si="168"/>
        <v>60217</v>
      </c>
      <c r="G1842">
        <f t="shared" si="169"/>
        <v>270</v>
      </c>
      <c r="H1842" t="str">
        <f t="shared" si="170"/>
        <v>SH0908-1051</v>
      </c>
      <c r="I1842" t="str">
        <f t="shared" si="171"/>
        <v>SH0908-1051</v>
      </c>
      <c r="J1842" s="34">
        <f t="shared" si="172"/>
        <v>72686</v>
      </c>
      <c r="K1842" t="str">
        <f t="shared" si="173"/>
        <v>SH0908-1051</v>
      </c>
    </row>
    <row r="1843" spans="1:11" ht="15" customHeight="1" x14ac:dyDescent="0.35">
      <c r="A1843">
        <f>'TI102'!A1840</f>
        <v>5</v>
      </c>
      <c r="B1843" s="26">
        <f>'TI102'!B1840</f>
        <v>46273.71875</v>
      </c>
      <c r="C1843">
        <f>'TI102'!C1840</f>
        <v>11708299</v>
      </c>
      <c r="D1843">
        <f>'TI102'!J1840</f>
        <v>1</v>
      </c>
      <c r="E1843">
        <f>'TI102'!Q1840</f>
        <v>1</v>
      </c>
      <c r="F1843" t="str">
        <f t="shared" si="168"/>
        <v>60217</v>
      </c>
      <c r="G1843">
        <f t="shared" si="169"/>
        <v>270</v>
      </c>
      <c r="H1843" t="str">
        <f t="shared" si="170"/>
        <v>SH0908-1051</v>
      </c>
      <c r="I1843" t="str">
        <f t="shared" si="171"/>
        <v>SH0908-1051</v>
      </c>
      <c r="J1843" s="34">
        <f t="shared" si="172"/>
        <v>72686</v>
      </c>
      <c r="K1843" t="str">
        <f t="shared" si="173"/>
        <v>SH0908-1051</v>
      </c>
    </row>
    <row r="1844" spans="1:11" ht="15" customHeight="1" x14ac:dyDescent="0.35">
      <c r="A1844">
        <f>'TI102'!A1841</f>
        <v>5</v>
      </c>
      <c r="B1844" s="26">
        <f>'TI102'!B1841</f>
        <v>46273.71875</v>
      </c>
      <c r="C1844">
        <f>'TI102'!C1841</f>
        <v>11708300</v>
      </c>
      <c r="D1844">
        <f>'TI102'!J1841</f>
        <v>1</v>
      </c>
      <c r="E1844">
        <f>'TI102'!Q1841</f>
        <v>1</v>
      </c>
      <c r="F1844" t="str">
        <f t="shared" si="168"/>
        <v>60217</v>
      </c>
      <c r="G1844">
        <f t="shared" si="169"/>
        <v>270</v>
      </c>
      <c r="H1844" t="str">
        <f t="shared" si="170"/>
        <v>SH0908-1051</v>
      </c>
      <c r="I1844" t="str">
        <f t="shared" si="171"/>
        <v>SH0908-1051</v>
      </c>
      <c r="J1844" s="34">
        <f t="shared" si="172"/>
        <v>72686</v>
      </c>
      <c r="K1844" t="str">
        <f t="shared" si="173"/>
        <v>SH0908-1051</v>
      </c>
    </row>
    <row r="1845" spans="1:11" ht="15" customHeight="1" x14ac:dyDescent="0.35">
      <c r="A1845">
        <f>'TI102'!A1842</f>
        <v>5</v>
      </c>
      <c r="B1845" s="26">
        <f>'TI102'!B1842</f>
        <v>46273.71875</v>
      </c>
      <c r="C1845">
        <f>'TI102'!C1842</f>
        <v>11708301</v>
      </c>
      <c r="D1845">
        <f>'TI102'!J1842</f>
        <v>1</v>
      </c>
      <c r="E1845">
        <f>'TI102'!Q1842</f>
        <v>1</v>
      </c>
      <c r="F1845" t="str">
        <f t="shared" si="168"/>
        <v>60217</v>
      </c>
      <c r="G1845">
        <f t="shared" si="169"/>
        <v>270</v>
      </c>
      <c r="H1845" t="str">
        <f t="shared" si="170"/>
        <v>SH0908-1051</v>
      </c>
      <c r="I1845" t="str">
        <f t="shared" si="171"/>
        <v>SH0908-1051</v>
      </c>
      <c r="J1845" s="34">
        <f t="shared" si="172"/>
        <v>72686</v>
      </c>
      <c r="K1845" t="str">
        <f t="shared" si="173"/>
        <v>SH0908-1051</v>
      </c>
    </row>
    <row r="1846" spans="1:11" ht="15" customHeight="1" x14ac:dyDescent="0.35">
      <c r="A1846">
        <f>'TI102'!A1843</f>
        <v>5</v>
      </c>
      <c r="B1846" s="26">
        <f>'TI102'!B1843</f>
        <v>46273.71875</v>
      </c>
      <c r="C1846">
        <f>'TI102'!C1843</f>
        <v>11708302</v>
      </c>
      <c r="D1846">
        <f>'TI102'!J1843</f>
        <v>1</v>
      </c>
      <c r="E1846">
        <f>'TI102'!Q1843</f>
        <v>1</v>
      </c>
      <c r="F1846" t="str">
        <f t="shared" si="168"/>
        <v>60217</v>
      </c>
      <c r="G1846">
        <f t="shared" si="169"/>
        <v>270</v>
      </c>
      <c r="H1846" t="str">
        <f t="shared" si="170"/>
        <v>SH0908-1051</v>
      </c>
      <c r="I1846" t="str">
        <f t="shared" si="171"/>
        <v>SH0908-1051</v>
      </c>
      <c r="J1846" s="34">
        <f t="shared" si="172"/>
        <v>72686</v>
      </c>
      <c r="K1846" t="str">
        <f t="shared" si="173"/>
        <v>SH0908-1051</v>
      </c>
    </row>
    <row r="1847" spans="1:11" ht="15" customHeight="1" x14ac:dyDescent="0.35">
      <c r="A1847">
        <f>'TI102'!A1844</f>
        <v>5</v>
      </c>
      <c r="B1847" s="26">
        <f>'TI102'!B1844</f>
        <v>46273.71875</v>
      </c>
      <c r="C1847">
        <f>'TI102'!C1844</f>
        <v>11708303</v>
      </c>
      <c r="D1847">
        <f>'TI102'!J1844</f>
        <v>1</v>
      </c>
      <c r="E1847">
        <f>'TI102'!Q1844</f>
        <v>1</v>
      </c>
      <c r="F1847" t="str">
        <f t="shared" si="168"/>
        <v>60217</v>
      </c>
      <c r="G1847">
        <f t="shared" si="169"/>
        <v>270</v>
      </c>
      <c r="H1847" t="str">
        <f t="shared" si="170"/>
        <v>SH0908-1051</v>
      </c>
      <c r="I1847" t="str">
        <f t="shared" si="171"/>
        <v>SH0908-1051</v>
      </c>
      <c r="J1847" s="34">
        <f t="shared" si="172"/>
        <v>72686</v>
      </c>
      <c r="K1847" t="str">
        <f t="shared" si="173"/>
        <v>SH0908-1051</v>
      </c>
    </row>
    <row r="1848" spans="1:11" ht="15" customHeight="1" x14ac:dyDescent="0.35">
      <c r="A1848">
        <f>'TI102'!A1845</f>
        <v>5</v>
      </c>
      <c r="B1848" s="26">
        <f>'TI102'!B1845</f>
        <v>46273.71875</v>
      </c>
      <c r="C1848">
        <f>'TI102'!C1845</f>
        <v>11708313</v>
      </c>
      <c r="D1848">
        <f>'TI102'!J1845</f>
        <v>3</v>
      </c>
      <c r="E1848">
        <f>'TI102'!Q1845</f>
        <v>1</v>
      </c>
      <c r="F1848" t="str">
        <f t="shared" si="168"/>
        <v>60225</v>
      </c>
      <c r="G1848">
        <f t="shared" si="169"/>
        <v>295</v>
      </c>
      <c r="H1848" t="str">
        <f t="shared" si="170"/>
        <v>SH0908-1057</v>
      </c>
      <c r="I1848" t="str">
        <f t="shared" si="171"/>
        <v>SH0908-1057</v>
      </c>
      <c r="J1848" s="34">
        <f t="shared" si="172"/>
        <v>72686</v>
      </c>
      <c r="K1848" t="str">
        <f t="shared" si="173"/>
        <v>SH0908-1057</v>
      </c>
    </row>
    <row r="1849" spans="1:11" ht="15" customHeight="1" x14ac:dyDescent="0.35">
      <c r="A1849">
        <f>'TI102'!A1846</f>
        <v>5</v>
      </c>
      <c r="B1849" s="26">
        <f>'TI102'!B1846</f>
        <v>46273.71875</v>
      </c>
      <c r="C1849">
        <f>'TI102'!C1846</f>
        <v>11708314</v>
      </c>
      <c r="D1849">
        <f>'TI102'!J1846</f>
        <v>3</v>
      </c>
      <c r="E1849">
        <f>'TI102'!Q1846</f>
        <v>1</v>
      </c>
      <c r="F1849" t="str">
        <f t="shared" si="168"/>
        <v>60225</v>
      </c>
      <c r="G1849">
        <f t="shared" si="169"/>
        <v>295</v>
      </c>
      <c r="H1849" t="str">
        <f t="shared" si="170"/>
        <v>SH0908-1057</v>
      </c>
      <c r="I1849" t="str">
        <f t="shared" si="171"/>
        <v>SH0908-1057</v>
      </c>
      <c r="J1849" s="34">
        <f t="shared" si="172"/>
        <v>72686</v>
      </c>
      <c r="K1849" t="str">
        <f t="shared" si="173"/>
        <v>SH0908-1057</v>
      </c>
    </row>
    <row r="1850" spans="1:11" ht="15" customHeight="1" x14ac:dyDescent="0.35">
      <c r="A1850">
        <f>'TI102'!A1847</f>
        <v>5</v>
      </c>
      <c r="B1850" s="26">
        <f>'TI102'!B1847</f>
        <v>46273.71875</v>
      </c>
      <c r="C1850">
        <f>'TI102'!C1847</f>
        <v>11708315</v>
      </c>
      <c r="D1850">
        <f>'TI102'!J1847</f>
        <v>3</v>
      </c>
      <c r="E1850">
        <f>'TI102'!Q1847</f>
        <v>1</v>
      </c>
      <c r="F1850" t="str">
        <f t="shared" si="168"/>
        <v>60232</v>
      </c>
      <c r="G1850">
        <f t="shared" si="169"/>
        <v>340</v>
      </c>
      <c r="H1850" t="str">
        <f t="shared" si="170"/>
        <v>SH0908-1080</v>
      </c>
      <c r="I1850" t="str">
        <f t="shared" si="171"/>
        <v>SH0908-1080</v>
      </c>
      <c r="J1850" s="34">
        <f t="shared" si="172"/>
        <v>72686</v>
      </c>
      <c r="K1850" t="str">
        <f t="shared" si="173"/>
        <v>SH0908-1080</v>
      </c>
    </row>
    <row r="1851" spans="1:11" ht="15" customHeight="1" x14ac:dyDescent="0.35">
      <c r="A1851">
        <f>'TI102'!A1848</f>
        <v>5</v>
      </c>
      <c r="B1851" s="26">
        <f>'TI102'!B1848</f>
        <v>46273.71875</v>
      </c>
      <c r="C1851">
        <f>'TI102'!C1848</f>
        <v>11708316</v>
      </c>
      <c r="D1851">
        <f>'TI102'!J1848</f>
        <v>3</v>
      </c>
      <c r="E1851">
        <f>'TI102'!Q1848</f>
        <v>8</v>
      </c>
      <c r="F1851" t="str">
        <f t="shared" si="168"/>
        <v>60232</v>
      </c>
      <c r="G1851">
        <f t="shared" si="169"/>
        <v>340</v>
      </c>
      <c r="H1851" t="str">
        <f t="shared" si="170"/>
        <v>SH0908-1080</v>
      </c>
      <c r="I1851" t="str">
        <f t="shared" si="171"/>
        <v>SH0908-1080</v>
      </c>
      <c r="J1851" s="34">
        <f t="shared" si="172"/>
        <v>72686</v>
      </c>
      <c r="K1851" t="str">
        <f t="shared" si="173"/>
        <v>SH0908-1080</v>
      </c>
    </row>
    <row r="1852" spans="1:11" ht="15" customHeight="1" x14ac:dyDescent="0.35">
      <c r="A1852">
        <f>'TI102'!A1849</f>
        <v>5</v>
      </c>
      <c r="B1852" s="26">
        <f>'TI102'!B1849</f>
        <v>46273.71875</v>
      </c>
      <c r="C1852">
        <f>'TI102'!C1849</f>
        <v>11708317</v>
      </c>
      <c r="D1852">
        <f>'TI102'!J1849</f>
        <v>3</v>
      </c>
      <c r="E1852">
        <f>'TI102'!Q1849</f>
        <v>2</v>
      </c>
      <c r="F1852" t="str">
        <f t="shared" si="168"/>
        <v>60232</v>
      </c>
      <c r="G1852">
        <f t="shared" si="169"/>
        <v>340</v>
      </c>
      <c r="H1852" t="str">
        <f t="shared" si="170"/>
        <v>SH0908-1080</v>
      </c>
      <c r="I1852" t="str">
        <f t="shared" si="171"/>
        <v>SH0908-1080</v>
      </c>
      <c r="J1852" s="34">
        <f t="shared" si="172"/>
        <v>72686</v>
      </c>
      <c r="K1852" t="str">
        <f t="shared" si="173"/>
        <v>SH0908-1080</v>
      </c>
    </row>
    <row r="1853" spans="1:11" ht="15" customHeight="1" x14ac:dyDescent="0.35">
      <c r="A1853">
        <f>'TI102'!A1850</f>
        <v>5</v>
      </c>
      <c r="B1853" s="26">
        <f>'TI102'!B1850</f>
        <v>46273.71875</v>
      </c>
      <c r="C1853">
        <f>'TI102'!C1850</f>
        <v>11708318</v>
      </c>
      <c r="D1853">
        <f>'TI102'!J1850</f>
        <v>3</v>
      </c>
      <c r="E1853">
        <f>'TI102'!Q1850</f>
        <v>1</v>
      </c>
      <c r="F1853" t="str">
        <f t="shared" si="168"/>
        <v>60232</v>
      </c>
      <c r="G1853">
        <f t="shared" si="169"/>
        <v>340</v>
      </c>
      <c r="H1853" t="str">
        <f t="shared" si="170"/>
        <v>SH0908-1080</v>
      </c>
      <c r="I1853" t="str">
        <f t="shared" si="171"/>
        <v>SH0908-1080</v>
      </c>
      <c r="J1853" s="34">
        <f t="shared" si="172"/>
        <v>72686</v>
      </c>
      <c r="K1853" t="str">
        <f t="shared" si="173"/>
        <v>SH0908-1080</v>
      </c>
    </row>
    <row r="1854" spans="1:11" ht="15" customHeight="1" x14ac:dyDescent="0.35">
      <c r="A1854">
        <f>'TI102'!A1851</f>
        <v>5</v>
      </c>
      <c r="B1854" s="26">
        <f>'TI102'!B1851</f>
        <v>46273.71875</v>
      </c>
      <c r="C1854">
        <f>'TI102'!C1851</f>
        <v>11708319</v>
      </c>
      <c r="D1854">
        <f>'TI102'!J1851</f>
        <v>3</v>
      </c>
      <c r="E1854">
        <f>'TI102'!Q1851</f>
        <v>1</v>
      </c>
      <c r="F1854" t="str">
        <f t="shared" si="168"/>
        <v>60232</v>
      </c>
      <c r="G1854">
        <f t="shared" si="169"/>
        <v>340</v>
      </c>
      <c r="H1854" t="str">
        <f t="shared" si="170"/>
        <v>SH0908-1080</v>
      </c>
      <c r="I1854" t="str">
        <f t="shared" si="171"/>
        <v>SH0908-1080</v>
      </c>
      <c r="J1854" s="34">
        <f t="shared" si="172"/>
        <v>72686</v>
      </c>
      <c r="K1854" t="str">
        <f t="shared" si="173"/>
        <v>SH0908-1080</v>
      </c>
    </row>
    <row r="1855" spans="1:11" ht="15" customHeight="1" x14ac:dyDescent="0.35">
      <c r="A1855">
        <f>'TI102'!A1852</f>
        <v>5</v>
      </c>
      <c r="B1855" s="26">
        <f>'TI102'!B1852</f>
        <v>46273.71875</v>
      </c>
      <c r="C1855">
        <f>'TI102'!C1852</f>
        <v>11708320</v>
      </c>
      <c r="D1855">
        <f>'TI102'!J1852</f>
        <v>3</v>
      </c>
      <c r="E1855">
        <f>'TI102'!Q1852</f>
        <v>1</v>
      </c>
      <c r="F1855" t="str">
        <f t="shared" si="168"/>
        <v>60240</v>
      </c>
      <c r="G1855">
        <f t="shared" si="169"/>
        <v>296</v>
      </c>
      <c r="H1855" t="str">
        <f t="shared" si="170"/>
        <v>SH0908-1057</v>
      </c>
      <c r="I1855" t="str">
        <f t="shared" si="171"/>
        <v>SH0908-1057</v>
      </c>
      <c r="J1855" s="34">
        <f t="shared" si="172"/>
        <v>72686</v>
      </c>
      <c r="K1855" t="str">
        <f t="shared" si="173"/>
        <v>SH0908-1057</v>
      </c>
    </row>
    <row r="1856" spans="1:11" ht="15" customHeight="1" x14ac:dyDescent="0.35">
      <c r="A1856">
        <f>'TI102'!A1853</f>
        <v>5</v>
      </c>
      <c r="B1856" s="26">
        <f>'TI102'!B1853</f>
        <v>46273.71875</v>
      </c>
      <c r="C1856">
        <f>'TI102'!C1853</f>
        <v>11708352</v>
      </c>
      <c r="D1856">
        <f>'TI102'!J1853</f>
        <v>2</v>
      </c>
      <c r="E1856">
        <f>'TI102'!Q1853</f>
        <v>2</v>
      </c>
      <c r="F1856" t="str">
        <f t="shared" si="168"/>
        <v>60244</v>
      </c>
      <c r="G1856">
        <f t="shared" si="169"/>
        <v>306</v>
      </c>
      <c r="H1856" t="str">
        <f t="shared" si="170"/>
        <v>SH0908-1063</v>
      </c>
      <c r="I1856" t="str">
        <f t="shared" si="171"/>
        <v>SH0908-1063</v>
      </c>
      <c r="J1856" s="34">
        <f t="shared" si="172"/>
        <v>72686</v>
      </c>
      <c r="K1856" t="str">
        <f t="shared" si="173"/>
        <v>SH0908-1063</v>
      </c>
    </row>
    <row r="1857" spans="1:11" ht="15" customHeight="1" x14ac:dyDescent="0.35">
      <c r="A1857">
        <f>'TI102'!A1854</f>
        <v>5</v>
      </c>
      <c r="B1857" s="26">
        <f>'TI102'!B1854</f>
        <v>46273.71875</v>
      </c>
      <c r="C1857">
        <f>'TI102'!C1854</f>
        <v>11708353</v>
      </c>
      <c r="D1857">
        <f>'TI102'!J1854</f>
        <v>2</v>
      </c>
      <c r="E1857">
        <f>'TI102'!Q1854</f>
        <v>2</v>
      </c>
      <c r="F1857" t="str">
        <f t="shared" si="168"/>
        <v>60244</v>
      </c>
      <c r="G1857">
        <f t="shared" si="169"/>
        <v>306</v>
      </c>
      <c r="H1857" t="str">
        <f t="shared" si="170"/>
        <v>SH0908-1063</v>
      </c>
      <c r="I1857" t="str">
        <f t="shared" si="171"/>
        <v>SH0908-1063</v>
      </c>
      <c r="J1857" s="34">
        <f t="shared" si="172"/>
        <v>72686</v>
      </c>
      <c r="K1857" t="str">
        <f t="shared" si="173"/>
        <v>SH0908-1063</v>
      </c>
    </row>
    <row r="1858" spans="1:11" ht="15" customHeight="1" x14ac:dyDescent="0.35">
      <c r="A1858">
        <f>'TI102'!A1855</f>
        <v>5</v>
      </c>
      <c r="B1858" s="26">
        <f>'TI102'!B1855</f>
        <v>46273.71875</v>
      </c>
      <c r="C1858">
        <f>'TI102'!C1855</f>
        <v>11708354</v>
      </c>
      <c r="D1858">
        <f>'TI102'!J1855</f>
        <v>2</v>
      </c>
      <c r="E1858">
        <f>'TI102'!Q1855</f>
        <v>3</v>
      </c>
      <c r="F1858" t="str">
        <f t="shared" si="168"/>
        <v>60250</v>
      </c>
      <c r="G1858">
        <f t="shared" si="169"/>
        <v>341</v>
      </c>
      <c r="H1858" t="str">
        <f t="shared" si="170"/>
        <v>SH0908-1080</v>
      </c>
      <c r="I1858" t="str">
        <f t="shared" si="171"/>
        <v>SH0908-1080</v>
      </c>
      <c r="J1858" s="34">
        <f t="shared" si="172"/>
        <v>72686</v>
      </c>
      <c r="K1858" t="str">
        <f t="shared" si="173"/>
        <v>SH0908-1080</v>
      </c>
    </row>
    <row r="1859" spans="1:11" ht="15" customHeight="1" x14ac:dyDescent="0.35">
      <c r="A1859">
        <f>'TI102'!A1856</f>
        <v>5</v>
      </c>
      <c r="B1859" s="26">
        <f>'TI102'!B1856</f>
        <v>46273.71875</v>
      </c>
      <c r="C1859">
        <f>'TI102'!C1856</f>
        <v>11708369</v>
      </c>
      <c r="D1859">
        <f>'TI102'!J1856</f>
        <v>3</v>
      </c>
      <c r="E1859">
        <f>'TI102'!Q1856</f>
        <v>1</v>
      </c>
      <c r="F1859" t="str">
        <f t="shared" si="168"/>
        <v>60254</v>
      </c>
      <c r="G1859">
        <f t="shared" si="169"/>
        <v>297</v>
      </c>
      <c r="H1859" t="str">
        <f t="shared" si="170"/>
        <v>SH0908-1057</v>
      </c>
      <c r="I1859" t="str">
        <f t="shared" si="171"/>
        <v>SH0908-1057</v>
      </c>
      <c r="J1859" s="34">
        <f t="shared" si="172"/>
        <v>72686</v>
      </c>
      <c r="K1859" t="str">
        <f t="shared" si="173"/>
        <v>SH0908-1057</v>
      </c>
    </row>
    <row r="1860" spans="1:11" ht="15" customHeight="1" x14ac:dyDescent="0.35">
      <c r="A1860">
        <f>'TI102'!A1857</f>
        <v>5</v>
      </c>
      <c r="B1860" s="26">
        <f>'TI102'!B1857</f>
        <v>46273.71875</v>
      </c>
      <c r="C1860">
        <f>'TI102'!C1857</f>
        <v>11708396</v>
      </c>
      <c r="D1860">
        <f>'TI102'!J1857</f>
        <v>4</v>
      </c>
      <c r="E1860">
        <f>'TI102'!Q1857</f>
        <v>1</v>
      </c>
      <c r="F1860" t="str">
        <f t="shared" si="168"/>
        <v>60272</v>
      </c>
      <c r="G1860">
        <f t="shared" si="169"/>
        <v>155</v>
      </c>
      <c r="H1860" t="str">
        <f t="shared" si="170"/>
        <v>SH0908-1034</v>
      </c>
      <c r="I1860" t="str">
        <f t="shared" si="171"/>
        <v>SH0908-1034</v>
      </c>
      <c r="J1860" s="34">
        <f t="shared" si="172"/>
        <v>72686</v>
      </c>
      <c r="K1860" t="str">
        <f t="shared" si="173"/>
        <v>SH0908-1034</v>
      </c>
    </row>
    <row r="1861" spans="1:11" ht="15" customHeight="1" x14ac:dyDescent="0.35">
      <c r="A1861">
        <f>'TI102'!A1858</f>
        <v>5</v>
      </c>
      <c r="B1861" s="26">
        <f>'TI102'!B1858</f>
        <v>46273.71875</v>
      </c>
      <c r="C1861">
        <f>'TI102'!C1858</f>
        <v>11708407</v>
      </c>
      <c r="D1861">
        <f>'TI102'!J1858</f>
        <v>3</v>
      </c>
      <c r="E1861">
        <f>'TI102'!Q1858</f>
        <v>1</v>
      </c>
      <c r="F1861" t="str">
        <f t="shared" si="168"/>
        <v>60264</v>
      </c>
      <c r="G1861">
        <f t="shared" si="169"/>
        <v>298</v>
      </c>
      <c r="H1861" t="str">
        <f t="shared" si="170"/>
        <v>SH0908-1057</v>
      </c>
      <c r="I1861" t="str">
        <f t="shared" si="171"/>
        <v>SH0908-1057</v>
      </c>
      <c r="J1861" s="34">
        <f t="shared" si="172"/>
        <v>72686</v>
      </c>
      <c r="K1861" t="str">
        <f t="shared" si="173"/>
        <v>SH0908-1057</v>
      </c>
    </row>
    <row r="1862" spans="1:11" ht="15" customHeight="1" x14ac:dyDescent="0.35">
      <c r="A1862">
        <f>'TI102'!A1859</f>
        <v>5</v>
      </c>
      <c r="B1862" s="26">
        <f>'TI102'!B1859</f>
        <v>46273.71875</v>
      </c>
      <c r="C1862">
        <f>'TI102'!C1859</f>
        <v>11708408</v>
      </c>
      <c r="D1862">
        <f>'TI102'!J1859</f>
        <v>2</v>
      </c>
      <c r="E1862">
        <f>'TI102'!Q1859</f>
        <v>3</v>
      </c>
      <c r="F1862" t="str">
        <f t="shared" ref="F1862:F1925" si="174">INDEX(OM_ORDER,MATCH(C1862,OM_TID,0))</f>
        <v>60272</v>
      </c>
      <c r="G1862">
        <f t="shared" ref="G1862:G1925" si="175">MATCH(F1862,OR_ID,0)</f>
        <v>155</v>
      </c>
      <c r="H1862" t="str">
        <f t="shared" ref="H1862:H1925" si="176">INDEX(OR_ORIG,G1862)</f>
        <v>SH0908-1034</v>
      </c>
      <c r="I1862" t="str">
        <f t="shared" ref="I1862:I1925" si="177">INDEX(OR_SHIP,G1862)</f>
        <v>SH0908-1034</v>
      </c>
      <c r="J1862" s="34">
        <f t="shared" ref="J1862:J1925" si="178">IF(INDEX(OR_MOVED,G1862)="",DATE(2099,1,1),INDEX(OR_MOVED,G1862))</f>
        <v>72686</v>
      </c>
      <c r="K1862" t="str">
        <f t="shared" ref="K1862:K1925" si="179">IF(B1862&gt;=J1862,I1862,H1862)</f>
        <v>SH0908-1034</v>
      </c>
    </row>
    <row r="1863" spans="1:11" ht="15" customHeight="1" x14ac:dyDescent="0.35">
      <c r="A1863">
        <f>'TI102'!A1860</f>
        <v>5</v>
      </c>
      <c r="B1863" s="26">
        <f>'TI102'!B1860</f>
        <v>46273.71875</v>
      </c>
      <c r="C1863">
        <f>'TI102'!C1860</f>
        <v>11708409</v>
      </c>
      <c r="D1863">
        <f>'TI102'!J1860</f>
        <v>1</v>
      </c>
      <c r="E1863">
        <f>'TI102'!Q1860</f>
        <v>1</v>
      </c>
      <c r="F1863" t="str">
        <f t="shared" si="174"/>
        <v>60271</v>
      </c>
      <c r="G1863">
        <f t="shared" si="175"/>
        <v>262</v>
      </c>
      <c r="H1863" t="str">
        <f t="shared" si="176"/>
        <v>SH0908-1048</v>
      </c>
      <c r="I1863" t="str">
        <f t="shared" si="177"/>
        <v>SH0908-1048</v>
      </c>
      <c r="J1863" s="34">
        <f t="shared" si="178"/>
        <v>72686</v>
      </c>
      <c r="K1863" t="str">
        <f t="shared" si="179"/>
        <v>SH0908-1048</v>
      </c>
    </row>
    <row r="1864" spans="1:11" ht="15" customHeight="1" x14ac:dyDescent="0.35">
      <c r="A1864">
        <f>'TI102'!A1861</f>
        <v>5</v>
      </c>
      <c r="B1864" s="26">
        <f>'TI102'!B1861</f>
        <v>46273.71875</v>
      </c>
      <c r="C1864">
        <f>'TI102'!C1861</f>
        <v>11708426</v>
      </c>
      <c r="D1864">
        <f>'TI102'!J1861</f>
        <v>4</v>
      </c>
      <c r="E1864">
        <f>'TI102'!Q1861</f>
        <v>1</v>
      </c>
      <c r="F1864" t="str">
        <f t="shared" si="174"/>
        <v>60275</v>
      </c>
      <c r="G1864">
        <f t="shared" si="175"/>
        <v>36</v>
      </c>
      <c r="H1864" t="str">
        <f t="shared" si="176"/>
        <v>SH0908-1011</v>
      </c>
      <c r="I1864" t="str">
        <f t="shared" si="177"/>
        <v>SH0908-1011</v>
      </c>
      <c r="J1864" s="34">
        <f t="shared" si="178"/>
        <v>72686</v>
      </c>
      <c r="K1864" t="str">
        <f t="shared" si="179"/>
        <v>SH0908-1011</v>
      </c>
    </row>
    <row r="1865" spans="1:11" ht="15" customHeight="1" x14ac:dyDescent="0.35">
      <c r="A1865">
        <f>'TI102'!A1862</f>
        <v>5</v>
      </c>
      <c r="B1865" s="26">
        <f>'TI102'!B1862</f>
        <v>46273.71875</v>
      </c>
      <c r="C1865">
        <f>'TI102'!C1862</f>
        <v>11708437</v>
      </c>
      <c r="D1865">
        <f>'TI102'!J1862</f>
        <v>2</v>
      </c>
      <c r="E1865">
        <f>'TI102'!Q1862</f>
        <v>2</v>
      </c>
      <c r="F1865" t="str">
        <f t="shared" si="174"/>
        <v>60275</v>
      </c>
      <c r="G1865">
        <f t="shared" si="175"/>
        <v>36</v>
      </c>
      <c r="H1865" t="str">
        <f t="shared" si="176"/>
        <v>SH0908-1011</v>
      </c>
      <c r="I1865" t="str">
        <f t="shared" si="177"/>
        <v>SH0908-1011</v>
      </c>
      <c r="J1865" s="34">
        <f t="shared" si="178"/>
        <v>72686</v>
      </c>
      <c r="K1865" t="str">
        <f t="shared" si="179"/>
        <v>SH0908-1011</v>
      </c>
    </row>
    <row r="1866" spans="1:11" ht="15" customHeight="1" x14ac:dyDescent="0.35">
      <c r="A1866">
        <f>'TI102'!A1863</f>
        <v>5</v>
      </c>
      <c r="B1866" s="26">
        <f>'TI102'!B1863</f>
        <v>46273.71875</v>
      </c>
      <c r="C1866">
        <f>'TI102'!C1863</f>
        <v>11708460</v>
      </c>
      <c r="D1866">
        <f>'TI102'!J1863</f>
        <v>2</v>
      </c>
      <c r="E1866">
        <f>'TI102'!Q1863</f>
        <v>1</v>
      </c>
      <c r="F1866" t="str">
        <f t="shared" si="174"/>
        <v>60287</v>
      </c>
      <c r="G1866">
        <f t="shared" si="175"/>
        <v>279</v>
      </c>
      <c r="H1866" t="str">
        <f t="shared" si="176"/>
        <v>SH0908-1054</v>
      </c>
      <c r="I1866" t="str">
        <f t="shared" si="177"/>
        <v>SH0908-1054</v>
      </c>
      <c r="J1866" s="34">
        <f t="shared" si="178"/>
        <v>72686</v>
      </c>
      <c r="K1866" t="str">
        <f t="shared" si="179"/>
        <v>SH0908-1054</v>
      </c>
    </row>
    <row r="1867" spans="1:11" ht="15" customHeight="1" x14ac:dyDescent="0.35">
      <c r="A1867">
        <f>'TI102'!A1864</f>
        <v>5</v>
      </c>
      <c r="B1867" s="26">
        <f>'TI102'!B1864</f>
        <v>46273.71875</v>
      </c>
      <c r="C1867">
        <f>'TI102'!C1864</f>
        <v>11708461</v>
      </c>
      <c r="D1867">
        <f>'TI102'!J1864</f>
        <v>2</v>
      </c>
      <c r="E1867">
        <f>'TI102'!Q1864</f>
        <v>2</v>
      </c>
      <c r="F1867" t="str">
        <f t="shared" si="174"/>
        <v>60287</v>
      </c>
      <c r="G1867">
        <f t="shared" si="175"/>
        <v>279</v>
      </c>
      <c r="H1867" t="str">
        <f t="shared" si="176"/>
        <v>SH0908-1054</v>
      </c>
      <c r="I1867" t="str">
        <f t="shared" si="177"/>
        <v>SH0908-1054</v>
      </c>
      <c r="J1867" s="34">
        <f t="shared" si="178"/>
        <v>72686</v>
      </c>
      <c r="K1867" t="str">
        <f t="shared" si="179"/>
        <v>SH0908-1054</v>
      </c>
    </row>
    <row r="1868" spans="1:11" ht="15" customHeight="1" x14ac:dyDescent="0.35">
      <c r="A1868">
        <f>'TI102'!A1865</f>
        <v>5</v>
      </c>
      <c r="B1868" s="26">
        <f>'TI102'!B1865</f>
        <v>46273.71875</v>
      </c>
      <c r="C1868">
        <f>'TI102'!C1865</f>
        <v>11708485</v>
      </c>
      <c r="D1868">
        <f>'TI102'!J1865</f>
        <v>1</v>
      </c>
      <c r="E1868">
        <f>'TI102'!Q1865</f>
        <v>1</v>
      </c>
      <c r="F1868" t="str">
        <f t="shared" si="174"/>
        <v>60294</v>
      </c>
      <c r="G1868">
        <f t="shared" si="175"/>
        <v>263</v>
      </c>
      <c r="H1868" t="str">
        <f t="shared" si="176"/>
        <v>SH0908-1048</v>
      </c>
      <c r="I1868" t="str">
        <f t="shared" si="177"/>
        <v>SH0908-1048</v>
      </c>
      <c r="J1868" s="34">
        <f t="shared" si="178"/>
        <v>72686</v>
      </c>
      <c r="K1868" t="str">
        <f t="shared" si="179"/>
        <v>SH0908-1048</v>
      </c>
    </row>
    <row r="1869" spans="1:11" ht="15" customHeight="1" x14ac:dyDescent="0.35">
      <c r="A1869">
        <f>'TI102'!A1866</f>
        <v>5</v>
      </c>
      <c r="B1869" s="26">
        <f>'TI102'!B1866</f>
        <v>46273.71875</v>
      </c>
      <c r="C1869">
        <f>'TI102'!C1866</f>
        <v>11708504</v>
      </c>
      <c r="D1869">
        <f>'TI102'!J1866</f>
        <v>2</v>
      </c>
      <c r="E1869">
        <f>'TI102'!Q1866</f>
        <v>2</v>
      </c>
      <c r="F1869" t="str">
        <f t="shared" si="174"/>
        <v>60186</v>
      </c>
      <c r="G1869">
        <f t="shared" si="175"/>
        <v>413</v>
      </c>
      <c r="H1869" t="str">
        <f t="shared" si="176"/>
        <v>SH0908-1981</v>
      </c>
      <c r="I1869" t="str">
        <f t="shared" si="177"/>
        <v>SH0908-1981</v>
      </c>
      <c r="J1869" s="34">
        <f t="shared" si="178"/>
        <v>72686</v>
      </c>
      <c r="K1869" t="str">
        <f t="shared" si="179"/>
        <v>SH0908-1981</v>
      </c>
    </row>
    <row r="1870" spans="1:11" ht="15" customHeight="1" x14ac:dyDescent="0.35">
      <c r="A1870">
        <f>'TI102'!A1867</f>
        <v>5</v>
      </c>
      <c r="B1870" s="26">
        <f>'TI102'!B1867</f>
        <v>46273.71875</v>
      </c>
      <c r="C1870">
        <f>'TI102'!C1867</f>
        <v>11708505</v>
      </c>
      <c r="D1870">
        <f>'TI102'!J1867</f>
        <v>2</v>
      </c>
      <c r="E1870">
        <f>'TI102'!Q1867</f>
        <v>2</v>
      </c>
      <c r="F1870" t="str">
        <f t="shared" si="174"/>
        <v>60186</v>
      </c>
      <c r="G1870">
        <f t="shared" si="175"/>
        <v>413</v>
      </c>
      <c r="H1870" t="str">
        <f t="shared" si="176"/>
        <v>SH0908-1981</v>
      </c>
      <c r="I1870" t="str">
        <f t="shared" si="177"/>
        <v>SH0908-1981</v>
      </c>
      <c r="J1870" s="34">
        <f t="shared" si="178"/>
        <v>72686</v>
      </c>
      <c r="K1870" t="str">
        <f t="shared" si="179"/>
        <v>SH0908-1981</v>
      </c>
    </row>
    <row r="1871" spans="1:11" ht="15" customHeight="1" x14ac:dyDescent="0.35">
      <c r="A1871">
        <f>'TI102'!A1868</f>
        <v>5</v>
      </c>
      <c r="B1871" s="26">
        <f>'TI102'!B1868</f>
        <v>46273.71875</v>
      </c>
      <c r="C1871">
        <f>'TI102'!C1868</f>
        <v>11708506</v>
      </c>
      <c r="D1871">
        <f>'TI102'!J1868</f>
        <v>2</v>
      </c>
      <c r="E1871">
        <f>'TI102'!Q1868</f>
        <v>1</v>
      </c>
      <c r="F1871" t="str">
        <f t="shared" si="174"/>
        <v>60186</v>
      </c>
      <c r="G1871">
        <f t="shared" si="175"/>
        <v>413</v>
      </c>
      <c r="H1871" t="str">
        <f t="shared" si="176"/>
        <v>SH0908-1981</v>
      </c>
      <c r="I1871" t="str">
        <f t="shared" si="177"/>
        <v>SH0908-1981</v>
      </c>
      <c r="J1871" s="34">
        <f t="shared" si="178"/>
        <v>72686</v>
      </c>
      <c r="K1871" t="str">
        <f t="shared" si="179"/>
        <v>SH0908-1981</v>
      </c>
    </row>
    <row r="1872" spans="1:11" ht="15" customHeight="1" x14ac:dyDescent="0.35">
      <c r="A1872">
        <f>'TI102'!A1869</f>
        <v>5</v>
      </c>
      <c r="B1872" s="26">
        <f>'TI102'!B1869</f>
        <v>46273.71875</v>
      </c>
      <c r="C1872">
        <f>'TI102'!C1869</f>
        <v>11708507</v>
      </c>
      <c r="D1872">
        <f>'TI102'!J1869</f>
        <v>2</v>
      </c>
      <c r="E1872">
        <f>'TI102'!Q1869</f>
        <v>2</v>
      </c>
      <c r="F1872" t="str">
        <f t="shared" si="174"/>
        <v>60186</v>
      </c>
      <c r="G1872">
        <f t="shared" si="175"/>
        <v>413</v>
      </c>
      <c r="H1872" t="str">
        <f t="shared" si="176"/>
        <v>SH0908-1981</v>
      </c>
      <c r="I1872" t="str">
        <f t="shared" si="177"/>
        <v>SH0908-1981</v>
      </c>
      <c r="J1872" s="34">
        <f t="shared" si="178"/>
        <v>72686</v>
      </c>
      <c r="K1872" t="str">
        <f t="shared" si="179"/>
        <v>SH0908-1981</v>
      </c>
    </row>
    <row r="1873" spans="1:11" ht="15" customHeight="1" x14ac:dyDescent="0.35">
      <c r="A1873">
        <f>'TI102'!A1870</f>
        <v>5</v>
      </c>
      <c r="B1873" s="26">
        <f>'TI102'!B1870</f>
        <v>46273.71875</v>
      </c>
      <c r="C1873">
        <f>'TI102'!C1870</f>
        <v>11708508</v>
      </c>
      <c r="D1873">
        <f>'TI102'!J1870</f>
        <v>2</v>
      </c>
      <c r="E1873">
        <f>'TI102'!Q1870</f>
        <v>2</v>
      </c>
      <c r="F1873" t="str">
        <f t="shared" si="174"/>
        <v>60186</v>
      </c>
      <c r="G1873">
        <f t="shared" si="175"/>
        <v>413</v>
      </c>
      <c r="H1873" t="str">
        <f t="shared" si="176"/>
        <v>SH0908-1981</v>
      </c>
      <c r="I1873" t="str">
        <f t="shared" si="177"/>
        <v>SH0908-1981</v>
      </c>
      <c r="J1873" s="34">
        <f t="shared" si="178"/>
        <v>72686</v>
      </c>
      <c r="K1873" t="str">
        <f t="shared" si="179"/>
        <v>SH0908-1981</v>
      </c>
    </row>
    <row r="1874" spans="1:11" ht="15" customHeight="1" x14ac:dyDescent="0.35">
      <c r="A1874">
        <f>'TI102'!A1871</f>
        <v>5</v>
      </c>
      <c r="B1874" s="26">
        <f>'TI102'!B1871</f>
        <v>46273.71875</v>
      </c>
      <c r="C1874">
        <f>'TI102'!C1871</f>
        <v>11708509</v>
      </c>
      <c r="D1874">
        <f>'TI102'!J1871</f>
        <v>2</v>
      </c>
      <c r="E1874">
        <f>'TI102'!Q1871</f>
        <v>2</v>
      </c>
      <c r="F1874" t="str">
        <f t="shared" si="174"/>
        <v>60186</v>
      </c>
      <c r="G1874">
        <f t="shared" si="175"/>
        <v>413</v>
      </c>
      <c r="H1874" t="str">
        <f t="shared" si="176"/>
        <v>SH0908-1981</v>
      </c>
      <c r="I1874" t="str">
        <f t="shared" si="177"/>
        <v>SH0908-1981</v>
      </c>
      <c r="J1874" s="34">
        <f t="shared" si="178"/>
        <v>72686</v>
      </c>
      <c r="K1874" t="str">
        <f t="shared" si="179"/>
        <v>SH0908-1981</v>
      </c>
    </row>
    <row r="1875" spans="1:11" ht="15" customHeight="1" x14ac:dyDescent="0.35">
      <c r="A1875">
        <f>'TI102'!A1872</f>
        <v>5</v>
      </c>
      <c r="B1875" s="26">
        <f>'TI102'!B1872</f>
        <v>46273.71875</v>
      </c>
      <c r="C1875">
        <f>'TI102'!C1872</f>
        <v>11708510</v>
      </c>
      <c r="D1875">
        <f>'TI102'!J1872</f>
        <v>2</v>
      </c>
      <c r="E1875">
        <f>'TI102'!Q1872</f>
        <v>2</v>
      </c>
      <c r="F1875" t="str">
        <f t="shared" si="174"/>
        <v>60186</v>
      </c>
      <c r="G1875">
        <f t="shared" si="175"/>
        <v>413</v>
      </c>
      <c r="H1875" t="str">
        <f t="shared" si="176"/>
        <v>SH0908-1981</v>
      </c>
      <c r="I1875" t="str">
        <f t="shared" si="177"/>
        <v>SH0908-1981</v>
      </c>
      <c r="J1875" s="34">
        <f t="shared" si="178"/>
        <v>72686</v>
      </c>
      <c r="K1875" t="str">
        <f t="shared" si="179"/>
        <v>SH0908-1981</v>
      </c>
    </row>
    <row r="1876" spans="1:11" ht="15" customHeight="1" x14ac:dyDescent="0.35">
      <c r="A1876">
        <f>'TI102'!A1873</f>
        <v>5</v>
      </c>
      <c r="B1876" s="26">
        <f>'TI102'!B1873</f>
        <v>46273.71875</v>
      </c>
      <c r="C1876">
        <f>'TI102'!C1873</f>
        <v>11708511</v>
      </c>
      <c r="D1876">
        <f>'TI102'!J1873</f>
        <v>2</v>
      </c>
      <c r="E1876">
        <f>'TI102'!Q1873</f>
        <v>9</v>
      </c>
      <c r="F1876" t="str">
        <f t="shared" si="174"/>
        <v>60186</v>
      </c>
      <c r="G1876">
        <f t="shared" si="175"/>
        <v>413</v>
      </c>
      <c r="H1876" t="str">
        <f t="shared" si="176"/>
        <v>SH0908-1981</v>
      </c>
      <c r="I1876" t="str">
        <f t="shared" si="177"/>
        <v>SH0908-1981</v>
      </c>
      <c r="J1876" s="34">
        <f t="shared" si="178"/>
        <v>72686</v>
      </c>
      <c r="K1876" t="str">
        <f t="shared" si="179"/>
        <v>SH0908-1981</v>
      </c>
    </row>
    <row r="1877" spans="1:11" ht="15" customHeight="1" x14ac:dyDescent="0.35">
      <c r="A1877">
        <f>'TI102'!A1874</f>
        <v>5</v>
      </c>
      <c r="B1877" s="26">
        <f>'TI102'!B1874</f>
        <v>46273.71875</v>
      </c>
      <c r="C1877">
        <f>'TI102'!C1874</f>
        <v>11708514</v>
      </c>
      <c r="D1877">
        <f>'TI102'!J1874</f>
        <v>3</v>
      </c>
      <c r="E1877">
        <f>'TI102'!Q1874</f>
        <v>1</v>
      </c>
      <c r="F1877" t="str">
        <f t="shared" si="174"/>
        <v>60251</v>
      </c>
      <c r="G1877">
        <f t="shared" si="175"/>
        <v>342</v>
      </c>
      <c r="H1877" t="str">
        <f t="shared" si="176"/>
        <v>SH0908-1080</v>
      </c>
      <c r="I1877" t="str">
        <f t="shared" si="177"/>
        <v>SH0908-1080</v>
      </c>
      <c r="J1877" s="34">
        <f t="shared" si="178"/>
        <v>72686</v>
      </c>
      <c r="K1877" t="str">
        <f t="shared" si="179"/>
        <v>SH0908-1080</v>
      </c>
    </row>
    <row r="1878" spans="1:11" ht="15" customHeight="1" x14ac:dyDescent="0.35">
      <c r="A1878">
        <f>'TI102'!A1875</f>
        <v>5</v>
      </c>
      <c r="B1878" s="26">
        <f>'TI102'!B1875</f>
        <v>46273.71875</v>
      </c>
      <c r="C1878">
        <f>'TI102'!C1875</f>
        <v>11708515</v>
      </c>
      <c r="D1878">
        <f>'TI102'!J1875</f>
        <v>3</v>
      </c>
      <c r="E1878">
        <f>'TI102'!Q1875</f>
        <v>1</v>
      </c>
      <c r="F1878" t="str">
        <f t="shared" si="174"/>
        <v>60251</v>
      </c>
      <c r="G1878">
        <f t="shared" si="175"/>
        <v>342</v>
      </c>
      <c r="H1878" t="str">
        <f t="shared" si="176"/>
        <v>SH0908-1080</v>
      </c>
      <c r="I1878" t="str">
        <f t="shared" si="177"/>
        <v>SH0908-1080</v>
      </c>
      <c r="J1878" s="34">
        <f t="shared" si="178"/>
        <v>72686</v>
      </c>
      <c r="K1878" t="str">
        <f t="shared" si="179"/>
        <v>SH0908-1080</v>
      </c>
    </row>
    <row r="1879" spans="1:11" ht="15" customHeight="1" x14ac:dyDescent="0.35">
      <c r="A1879">
        <f>'TI102'!A1876</f>
        <v>5</v>
      </c>
      <c r="B1879" s="26">
        <f>'TI102'!B1876</f>
        <v>46273.71875</v>
      </c>
      <c r="C1879">
        <f>'TI102'!C1876</f>
        <v>11708526</v>
      </c>
      <c r="D1879">
        <f>'TI102'!J1876</f>
        <v>2</v>
      </c>
      <c r="E1879">
        <f>'TI102'!Q1876</f>
        <v>2</v>
      </c>
      <c r="F1879" t="str">
        <f t="shared" si="174"/>
        <v>60314</v>
      </c>
      <c r="G1879">
        <f t="shared" si="175"/>
        <v>307</v>
      </c>
      <c r="H1879" t="str">
        <f t="shared" si="176"/>
        <v>SH0908-1063</v>
      </c>
      <c r="I1879" t="str">
        <f t="shared" si="177"/>
        <v>SH0908-1063</v>
      </c>
      <c r="J1879" s="34">
        <f t="shared" si="178"/>
        <v>72686</v>
      </c>
      <c r="K1879" t="str">
        <f t="shared" si="179"/>
        <v>SH0908-1063</v>
      </c>
    </row>
    <row r="1880" spans="1:11" ht="15" customHeight="1" x14ac:dyDescent="0.35">
      <c r="A1880">
        <f>'TI102'!A1877</f>
        <v>5</v>
      </c>
      <c r="B1880" s="26">
        <f>'TI102'!B1877</f>
        <v>46273.71875</v>
      </c>
      <c r="C1880">
        <f>'TI102'!C1877</f>
        <v>11708528</v>
      </c>
      <c r="D1880">
        <f>'TI102'!J1877</f>
        <v>4</v>
      </c>
      <c r="E1880">
        <f>'TI102'!Q1877</f>
        <v>1</v>
      </c>
      <c r="F1880" t="str">
        <f t="shared" si="174"/>
        <v>60320</v>
      </c>
      <c r="G1880">
        <f t="shared" si="175"/>
        <v>257</v>
      </c>
      <c r="H1880" t="str">
        <f t="shared" si="176"/>
        <v>SH0908-1045</v>
      </c>
      <c r="I1880" t="str">
        <f t="shared" si="177"/>
        <v>SH0908-1045</v>
      </c>
      <c r="J1880" s="34">
        <f t="shared" si="178"/>
        <v>72686</v>
      </c>
      <c r="K1880" t="str">
        <f t="shared" si="179"/>
        <v>SH0908-1045</v>
      </c>
    </row>
    <row r="1881" spans="1:11" ht="15" customHeight="1" x14ac:dyDescent="0.35">
      <c r="A1881">
        <f>'TI102'!A1878</f>
        <v>5</v>
      </c>
      <c r="B1881" s="26">
        <f>'TI102'!B1878</f>
        <v>46273.71875</v>
      </c>
      <c r="C1881">
        <f>'TI102'!C1878</f>
        <v>11708530</v>
      </c>
      <c r="D1881">
        <f>'TI102'!J1878</f>
        <v>1</v>
      </c>
      <c r="E1881">
        <f>'TI102'!Q1878</f>
        <v>2</v>
      </c>
      <c r="F1881" t="str">
        <f t="shared" si="174"/>
        <v>60321</v>
      </c>
      <c r="G1881">
        <f t="shared" si="175"/>
        <v>199</v>
      </c>
      <c r="H1881" t="str">
        <f t="shared" si="176"/>
        <v>SH0908-1039</v>
      </c>
      <c r="I1881" t="str">
        <f t="shared" si="177"/>
        <v>SH0908-1039</v>
      </c>
      <c r="J1881" s="34">
        <f t="shared" si="178"/>
        <v>72686</v>
      </c>
      <c r="K1881" t="str">
        <f t="shared" si="179"/>
        <v>SH0908-1039</v>
      </c>
    </row>
    <row r="1882" spans="1:11" ht="15" customHeight="1" x14ac:dyDescent="0.35">
      <c r="A1882">
        <f>'TI102'!A1879</f>
        <v>5</v>
      </c>
      <c r="B1882" s="26">
        <f>'TI102'!B1879</f>
        <v>46273.71875</v>
      </c>
      <c r="C1882">
        <f>'TI102'!C1879</f>
        <v>11708540</v>
      </c>
      <c r="D1882">
        <f>'TI102'!J1879</f>
        <v>4</v>
      </c>
      <c r="E1882">
        <f>'TI102'!Q1879</f>
        <v>1</v>
      </c>
      <c r="F1882" t="str">
        <f t="shared" si="174"/>
        <v>60324</v>
      </c>
      <c r="G1882">
        <f t="shared" si="175"/>
        <v>128</v>
      </c>
      <c r="H1882" t="str">
        <f t="shared" si="176"/>
        <v>SH0908-1033</v>
      </c>
      <c r="I1882" t="str">
        <f t="shared" si="177"/>
        <v>SH0908-1033</v>
      </c>
      <c r="J1882" s="34">
        <f t="shared" si="178"/>
        <v>72686</v>
      </c>
      <c r="K1882" t="str">
        <f t="shared" si="179"/>
        <v>SH0908-1033</v>
      </c>
    </row>
    <row r="1883" spans="1:11" ht="15" customHeight="1" x14ac:dyDescent="0.35">
      <c r="A1883">
        <f>'TI102'!A1880</f>
        <v>5</v>
      </c>
      <c r="B1883" s="26">
        <f>'TI102'!B1880</f>
        <v>46273.71875</v>
      </c>
      <c r="C1883">
        <f>'TI102'!C1880</f>
        <v>11708555</v>
      </c>
      <c r="D1883">
        <f>'TI102'!J1880</f>
        <v>4</v>
      </c>
      <c r="E1883">
        <f>'TI102'!Q1880</f>
        <v>1</v>
      </c>
      <c r="F1883" t="str">
        <f t="shared" si="174"/>
        <v>60325</v>
      </c>
      <c r="G1883">
        <f t="shared" si="175"/>
        <v>343</v>
      </c>
      <c r="H1883" t="str">
        <f t="shared" si="176"/>
        <v>SH0908-1080</v>
      </c>
      <c r="I1883" t="str">
        <f t="shared" si="177"/>
        <v>SH0908-1080</v>
      </c>
      <c r="J1883" s="34">
        <f t="shared" si="178"/>
        <v>72686</v>
      </c>
      <c r="K1883" t="str">
        <f t="shared" si="179"/>
        <v>SH0908-1080</v>
      </c>
    </row>
    <row r="1884" spans="1:11" ht="15" customHeight="1" x14ac:dyDescent="0.35">
      <c r="A1884">
        <f>'TI102'!A1881</f>
        <v>5</v>
      </c>
      <c r="B1884" s="26">
        <f>'TI102'!B1881</f>
        <v>46273.71875</v>
      </c>
      <c r="C1884">
        <f>'TI102'!C1881</f>
        <v>11708560</v>
      </c>
      <c r="D1884">
        <f>'TI102'!J1881</f>
        <v>2</v>
      </c>
      <c r="E1884">
        <f>'TI102'!Q1881</f>
        <v>1</v>
      </c>
      <c r="F1884" t="str">
        <f t="shared" si="174"/>
        <v>60324</v>
      </c>
      <c r="G1884">
        <f t="shared" si="175"/>
        <v>128</v>
      </c>
      <c r="H1884" t="str">
        <f t="shared" si="176"/>
        <v>SH0908-1033</v>
      </c>
      <c r="I1884" t="str">
        <f t="shared" si="177"/>
        <v>SH0908-1033</v>
      </c>
      <c r="J1884" s="34">
        <f t="shared" si="178"/>
        <v>72686</v>
      </c>
      <c r="K1884" t="str">
        <f t="shared" si="179"/>
        <v>SH0908-1033</v>
      </c>
    </row>
    <row r="1885" spans="1:11" ht="15" customHeight="1" x14ac:dyDescent="0.35">
      <c r="A1885">
        <f>'TI102'!A1882</f>
        <v>5</v>
      </c>
      <c r="B1885" s="26">
        <f>'TI102'!B1882</f>
        <v>46273.71875</v>
      </c>
      <c r="C1885">
        <f>'TI102'!C1882</f>
        <v>11708591</v>
      </c>
      <c r="D1885">
        <f>'TI102'!J1882</f>
        <v>5</v>
      </c>
      <c r="E1885">
        <f>'TI102'!Q1882</f>
        <v>1</v>
      </c>
      <c r="F1885" t="str">
        <f t="shared" si="174"/>
        <v>60336</v>
      </c>
      <c r="G1885">
        <f t="shared" si="175"/>
        <v>58</v>
      </c>
      <c r="H1885" t="str">
        <f t="shared" si="176"/>
        <v>SH0908-1018</v>
      </c>
      <c r="I1885" t="str">
        <f t="shared" si="177"/>
        <v>SH0908-1018</v>
      </c>
      <c r="J1885" s="34">
        <f t="shared" si="178"/>
        <v>72686</v>
      </c>
      <c r="K1885" t="str">
        <f t="shared" si="179"/>
        <v>SH0908-1018</v>
      </c>
    </row>
    <row r="1886" spans="1:11" ht="15" customHeight="1" x14ac:dyDescent="0.35">
      <c r="A1886">
        <f>'TI102'!A1883</f>
        <v>5</v>
      </c>
      <c r="B1886" s="26">
        <f>'TI102'!B1883</f>
        <v>46273.71875</v>
      </c>
      <c r="C1886">
        <f>'TI102'!C1883</f>
        <v>11708618</v>
      </c>
      <c r="D1886">
        <f>'TI102'!J1883</f>
        <v>4</v>
      </c>
      <c r="E1886">
        <f>'TI102'!Q1883</f>
        <v>1</v>
      </c>
      <c r="F1886" t="str">
        <f t="shared" si="174"/>
        <v>60252</v>
      </c>
      <c r="G1886">
        <f t="shared" si="175"/>
        <v>230</v>
      </c>
      <c r="H1886" t="str">
        <f t="shared" si="176"/>
        <v>SH0908-1042</v>
      </c>
      <c r="I1886" t="str">
        <f t="shared" si="177"/>
        <v>SH0908-1042</v>
      </c>
      <c r="J1886" s="34">
        <f t="shared" si="178"/>
        <v>72686</v>
      </c>
      <c r="K1886" t="str">
        <f t="shared" si="179"/>
        <v>SH0908-1042</v>
      </c>
    </row>
    <row r="1887" spans="1:11" ht="15" customHeight="1" x14ac:dyDescent="0.35">
      <c r="A1887">
        <f>'TI102'!A1884</f>
        <v>5</v>
      </c>
      <c r="B1887" s="26">
        <f>'TI102'!B1884</f>
        <v>46273.71875</v>
      </c>
      <c r="C1887">
        <f>'TI102'!C1884</f>
        <v>11708624</v>
      </c>
      <c r="D1887">
        <f>'TI102'!J1884</f>
        <v>4</v>
      </c>
      <c r="E1887">
        <f>'TI102'!Q1884</f>
        <v>1</v>
      </c>
      <c r="F1887" t="str">
        <f t="shared" si="174"/>
        <v>60346</v>
      </c>
      <c r="G1887">
        <f t="shared" si="175"/>
        <v>101</v>
      </c>
      <c r="H1887" t="str">
        <f t="shared" si="176"/>
        <v>SH0908-1026</v>
      </c>
      <c r="I1887" t="str">
        <f t="shared" si="177"/>
        <v>SH0908-1026</v>
      </c>
      <c r="J1887" s="34">
        <f t="shared" si="178"/>
        <v>72686</v>
      </c>
      <c r="K1887" t="str">
        <f t="shared" si="179"/>
        <v>SH0908-1026</v>
      </c>
    </row>
    <row r="1888" spans="1:11" ht="15" customHeight="1" x14ac:dyDescent="0.35">
      <c r="A1888">
        <f>'TI102'!A1885</f>
        <v>5</v>
      </c>
      <c r="B1888" s="26">
        <f>'TI102'!B1885</f>
        <v>46273.71875</v>
      </c>
      <c r="C1888">
        <f>'TI102'!C1885</f>
        <v>11708632</v>
      </c>
      <c r="D1888">
        <f>'TI102'!J1885</f>
        <v>4</v>
      </c>
      <c r="E1888">
        <f>'TI102'!Q1885</f>
        <v>1</v>
      </c>
      <c r="F1888" t="str">
        <f t="shared" si="174"/>
        <v>60351</v>
      </c>
      <c r="G1888">
        <f t="shared" si="175"/>
        <v>231</v>
      </c>
      <c r="H1888" t="str">
        <f t="shared" si="176"/>
        <v>SH0908-1042</v>
      </c>
      <c r="I1888" t="str">
        <f t="shared" si="177"/>
        <v>SH0908-1042</v>
      </c>
      <c r="J1888" s="34">
        <f t="shared" si="178"/>
        <v>72686</v>
      </c>
      <c r="K1888" t="str">
        <f t="shared" si="179"/>
        <v>SH0908-1042</v>
      </c>
    </row>
    <row r="1889" spans="1:11" ht="15" customHeight="1" x14ac:dyDescent="0.35">
      <c r="A1889">
        <f>'TI102'!A1886</f>
        <v>5</v>
      </c>
      <c r="B1889" s="26">
        <f>'TI102'!B1886</f>
        <v>46273.71875</v>
      </c>
      <c r="C1889">
        <f>'TI102'!C1886</f>
        <v>11708633</v>
      </c>
      <c r="D1889">
        <f>'TI102'!J1886</f>
        <v>3</v>
      </c>
      <c r="E1889">
        <f>'TI102'!Q1886</f>
        <v>2</v>
      </c>
      <c r="F1889" t="str">
        <f t="shared" si="174"/>
        <v>60354</v>
      </c>
      <c r="G1889">
        <f t="shared" si="175"/>
        <v>59</v>
      </c>
      <c r="H1889" t="str">
        <f t="shared" si="176"/>
        <v>SH0908-1018</v>
      </c>
      <c r="I1889" t="str">
        <f t="shared" si="177"/>
        <v>SH0908-1018</v>
      </c>
      <c r="J1889" s="34">
        <f t="shared" si="178"/>
        <v>72686</v>
      </c>
      <c r="K1889" t="str">
        <f t="shared" si="179"/>
        <v>SH0908-1018</v>
      </c>
    </row>
    <row r="1890" spans="1:11" ht="15" customHeight="1" x14ac:dyDescent="0.35">
      <c r="A1890">
        <f>'TI102'!A1887</f>
        <v>5</v>
      </c>
      <c r="B1890" s="26">
        <f>'TI102'!B1887</f>
        <v>46273.71875</v>
      </c>
      <c r="C1890">
        <f>'TI102'!C1887</f>
        <v>11708634</v>
      </c>
      <c r="D1890">
        <f>'TI102'!J1887</f>
        <v>3</v>
      </c>
      <c r="E1890">
        <f>'TI102'!Q1887</f>
        <v>1</v>
      </c>
      <c r="F1890" t="str">
        <f t="shared" si="174"/>
        <v>60354</v>
      </c>
      <c r="G1890">
        <f t="shared" si="175"/>
        <v>59</v>
      </c>
      <c r="H1890" t="str">
        <f t="shared" si="176"/>
        <v>SH0908-1018</v>
      </c>
      <c r="I1890" t="str">
        <f t="shared" si="177"/>
        <v>SH0908-1018</v>
      </c>
      <c r="J1890" s="34">
        <f t="shared" si="178"/>
        <v>72686</v>
      </c>
      <c r="K1890" t="str">
        <f t="shared" si="179"/>
        <v>SH0908-1018</v>
      </c>
    </row>
    <row r="1891" spans="1:11" ht="15" customHeight="1" x14ac:dyDescent="0.35">
      <c r="A1891">
        <f>'TI102'!A1888</f>
        <v>5</v>
      </c>
      <c r="B1891" s="26">
        <f>'TI102'!B1888</f>
        <v>46273.71875</v>
      </c>
      <c r="C1891">
        <f>'TI102'!C1888</f>
        <v>11708637</v>
      </c>
      <c r="D1891">
        <f>'TI102'!J1888</f>
        <v>5</v>
      </c>
      <c r="E1891">
        <f>'TI102'!Q1888</f>
        <v>1</v>
      </c>
      <c r="F1891" t="str">
        <f t="shared" si="174"/>
        <v>60357</v>
      </c>
      <c r="G1891">
        <f t="shared" si="175"/>
        <v>156</v>
      </c>
      <c r="H1891" t="str">
        <f t="shared" si="176"/>
        <v>SH0908-1034</v>
      </c>
      <c r="I1891" t="str">
        <f t="shared" si="177"/>
        <v>SH0908-1034</v>
      </c>
      <c r="J1891" s="34">
        <f t="shared" si="178"/>
        <v>72686</v>
      </c>
      <c r="K1891" t="str">
        <f t="shared" si="179"/>
        <v>SH0908-1034</v>
      </c>
    </row>
    <row r="1892" spans="1:11" ht="15" customHeight="1" x14ac:dyDescent="0.35">
      <c r="A1892">
        <f>'TI102'!A1889</f>
        <v>5</v>
      </c>
      <c r="B1892" s="26">
        <f>'TI102'!B1889</f>
        <v>46273.71875</v>
      </c>
      <c r="C1892">
        <f>'TI102'!C1889</f>
        <v>11708638</v>
      </c>
      <c r="D1892">
        <f>'TI102'!J1889</f>
        <v>5</v>
      </c>
      <c r="E1892">
        <f>'TI102'!Q1889</f>
        <v>1</v>
      </c>
      <c r="F1892" t="str">
        <f t="shared" si="174"/>
        <v>60357</v>
      </c>
      <c r="G1892">
        <f t="shared" si="175"/>
        <v>156</v>
      </c>
      <c r="H1892" t="str">
        <f t="shared" si="176"/>
        <v>SH0908-1034</v>
      </c>
      <c r="I1892" t="str">
        <f t="shared" si="177"/>
        <v>SH0908-1034</v>
      </c>
      <c r="J1892" s="34">
        <f t="shared" si="178"/>
        <v>72686</v>
      </c>
      <c r="K1892" t="str">
        <f t="shared" si="179"/>
        <v>SH0908-1034</v>
      </c>
    </row>
    <row r="1893" spans="1:11" ht="15" customHeight="1" x14ac:dyDescent="0.35">
      <c r="A1893">
        <f>'TI102'!A1890</f>
        <v>5</v>
      </c>
      <c r="B1893" s="26">
        <f>'TI102'!B1890</f>
        <v>46273.71875</v>
      </c>
      <c r="C1893">
        <f>'TI102'!C1890</f>
        <v>11708640</v>
      </c>
      <c r="D1893">
        <f>'TI102'!J1890</f>
        <v>1</v>
      </c>
      <c r="E1893">
        <f>'TI102'!Q1890</f>
        <v>1</v>
      </c>
      <c r="F1893" t="str">
        <f t="shared" si="174"/>
        <v>60358</v>
      </c>
      <c r="G1893">
        <f t="shared" si="175"/>
        <v>258</v>
      </c>
      <c r="H1893" t="str">
        <f t="shared" si="176"/>
        <v>SH0908-1045</v>
      </c>
      <c r="I1893" t="str">
        <f t="shared" si="177"/>
        <v>SH0908-1045</v>
      </c>
      <c r="J1893" s="34">
        <f t="shared" si="178"/>
        <v>72686</v>
      </c>
      <c r="K1893" t="str">
        <f t="shared" si="179"/>
        <v>SH0908-1045</v>
      </c>
    </row>
    <row r="1894" spans="1:11" ht="15" customHeight="1" x14ac:dyDescent="0.35">
      <c r="A1894">
        <f>'TI102'!A1891</f>
        <v>5</v>
      </c>
      <c r="B1894" s="26">
        <f>'TI102'!B1891</f>
        <v>46273.71875</v>
      </c>
      <c r="C1894">
        <f>'TI102'!C1891</f>
        <v>11708641</v>
      </c>
      <c r="D1894">
        <f>'TI102'!J1891</f>
        <v>1</v>
      </c>
      <c r="E1894">
        <f>'TI102'!Q1891</f>
        <v>2</v>
      </c>
      <c r="F1894" t="str">
        <f t="shared" si="174"/>
        <v>60358</v>
      </c>
      <c r="G1894">
        <f t="shared" si="175"/>
        <v>258</v>
      </c>
      <c r="H1894" t="str">
        <f t="shared" si="176"/>
        <v>SH0908-1045</v>
      </c>
      <c r="I1894" t="str">
        <f t="shared" si="177"/>
        <v>SH0908-1045</v>
      </c>
      <c r="J1894" s="34">
        <f t="shared" si="178"/>
        <v>72686</v>
      </c>
      <c r="K1894" t="str">
        <f t="shared" si="179"/>
        <v>SH0908-1045</v>
      </c>
    </row>
    <row r="1895" spans="1:11" ht="15" customHeight="1" x14ac:dyDescent="0.35">
      <c r="A1895">
        <f>'TI102'!A1892</f>
        <v>5</v>
      </c>
      <c r="B1895" s="26">
        <f>'TI102'!B1892</f>
        <v>46273.71875</v>
      </c>
      <c r="C1895">
        <f>'TI102'!C1892</f>
        <v>11708643</v>
      </c>
      <c r="D1895">
        <f>'TI102'!J1892</f>
        <v>4</v>
      </c>
      <c r="E1895">
        <f>'TI102'!Q1892</f>
        <v>1</v>
      </c>
      <c r="F1895" t="str">
        <f t="shared" si="174"/>
        <v>60319</v>
      </c>
      <c r="G1895">
        <f t="shared" si="175"/>
        <v>232</v>
      </c>
      <c r="H1895" t="str">
        <f t="shared" si="176"/>
        <v>SH0908-1042</v>
      </c>
      <c r="I1895" t="str">
        <f t="shared" si="177"/>
        <v>SH0908-1042</v>
      </c>
      <c r="J1895" s="34">
        <f t="shared" si="178"/>
        <v>72686</v>
      </c>
      <c r="K1895" t="str">
        <f t="shared" si="179"/>
        <v>SH0908-1042</v>
      </c>
    </row>
    <row r="1896" spans="1:11" ht="15" customHeight="1" x14ac:dyDescent="0.35">
      <c r="A1896">
        <f>'TI102'!A1893</f>
        <v>5</v>
      </c>
      <c r="B1896" s="26">
        <f>'TI102'!B1893</f>
        <v>46273.71875</v>
      </c>
      <c r="C1896">
        <f>'TI102'!C1893</f>
        <v>11708655</v>
      </c>
      <c r="D1896">
        <f>'TI102'!J1893</f>
        <v>1</v>
      </c>
      <c r="E1896">
        <f>'TI102'!Q1893</f>
        <v>1</v>
      </c>
      <c r="F1896" t="str">
        <f t="shared" si="174"/>
        <v>60319</v>
      </c>
      <c r="G1896">
        <f t="shared" si="175"/>
        <v>232</v>
      </c>
      <c r="H1896" t="str">
        <f t="shared" si="176"/>
        <v>SH0908-1042</v>
      </c>
      <c r="I1896" t="str">
        <f t="shared" si="177"/>
        <v>SH0908-1042</v>
      </c>
      <c r="J1896" s="34">
        <f t="shared" si="178"/>
        <v>72686</v>
      </c>
      <c r="K1896" t="str">
        <f t="shared" si="179"/>
        <v>SH0908-1042</v>
      </c>
    </row>
    <row r="1897" spans="1:11" ht="15" customHeight="1" x14ac:dyDescent="0.35">
      <c r="A1897">
        <f>'TI102'!A1894</f>
        <v>5</v>
      </c>
      <c r="B1897" s="26">
        <f>'TI102'!B1894</f>
        <v>46273.71875</v>
      </c>
      <c r="C1897">
        <f>'TI102'!C1894</f>
        <v>11708656</v>
      </c>
      <c r="D1897">
        <f>'TI102'!J1894</f>
        <v>1</v>
      </c>
      <c r="E1897">
        <f>'TI102'!Q1894</f>
        <v>1</v>
      </c>
      <c r="F1897" t="str">
        <f t="shared" si="174"/>
        <v>60319</v>
      </c>
      <c r="G1897">
        <f t="shared" si="175"/>
        <v>232</v>
      </c>
      <c r="H1897" t="str">
        <f t="shared" si="176"/>
        <v>SH0908-1042</v>
      </c>
      <c r="I1897" t="str">
        <f t="shared" si="177"/>
        <v>SH0908-1042</v>
      </c>
      <c r="J1897" s="34">
        <f t="shared" si="178"/>
        <v>72686</v>
      </c>
      <c r="K1897" t="str">
        <f t="shared" si="179"/>
        <v>SH0908-1042</v>
      </c>
    </row>
    <row r="1898" spans="1:11" ht="15" customHeight="1" x14ac:dyDescent="0.35">
      <c r="A1898">
        <f>'TI102'!A1895</f>
        <v>5</v>
      </c>
      <c r="B1898" s="26">
        <f>'TI102'!B1895</f>
        <v>46273.71875</v>
      </c>
      <c r="C1898">
        <f>'TI102'!C1895</f>
        <v>11708657</v>
      </c>
      <c r="D1898">
        <f>'TI102'!J1895</f>
        <v>1</v>
      </c>
      <c r="E1898">
        <f>'TI102'!Q1895</f>
        <v>1</v>
      </c>
      <c r="F1898" t="str">
        <f t="shared" si="174"/>
        <v>60319</v>
      </c>
      <c r="G1898">
        <f t="shared" si="175"/>
        <v>232</v>
      </c>
      <c r="H1898" t="str">
        <f t="shared" si="176"/>
        <v>SH0908-1042</v>
      </c>
      <c r="I1898" t="str">
        <f t="shared" si="177"/>
        <v>SH0908-1042</v>
      </c>
      <c r="J1898" s="34">
        <f t="shared" si="178"/>
        <v>72686</v>
      </c>
      <c r="K1898" t="str">
        <f t="shared" si="179"/>
        <v>SH0908-1042</v>
      </c>
    </row>
    <row r="1899" spans="1:11" ht="15" customHeight="1" x14ac:dyDescent="0.35">
      <c r="A1899">
        <f>'TI102'!A1896</f>
        <v>5</v>
      </c>
      <c r="B1899" s="26">
        <f>'TI102'!B1896</f>
        <v>46273.71875</v>
      </c>
      <c r="C1899">
        <f>'TI102'!C1896</f>
        <v>11708658</v>
      </c>
      <c r="D1899">
        <f>'TI102'!J1896</f>
        <v>1</v>
      </c>
      <c r="E1899">
        <f>'TI102'!Q1896</f>
        <v>1</v>
      </c>
      <c r="F1899" t="str">
        <f t="shared" si="174"/>
        <v>60319</v>
      </c>
      <c r="G1899">
        <f t="shared" si="175"/>
        <v>232</v>
      </c>
      <c r="H1899" t="str">
        <f t="shared" si="176"/>
        <v>SH0908-1042</v>
      </c>
      <c r="I1899" t="str">
        <f t="shared" si="177"/>
        <v>SH0908-1042</v>
      </c>
      <c r="J1899" s="34">
        <f t="shared" si="178"/>
        <v>72686</v>
      </c>
      <c r="K1899" t="str">
        <f t="shared" si="179"/>
        <v>SH0908-1042</v>
      </c>
    </row>
    <row r="1900" spans="1:11" ht="15" customHeight="1" x14ac:dyDescent="0.35">
      <c r="A1900">
        <f>'TI102'!A1897</f>
        <v>5</v>
      </c>
      <c r="B1900" s="26">
        <f>'TI102'!B1897</f>
        <v>46273.71875</v>
      </c>
      <c r="C1900">
        <f>'TI102'!C1897</f>
        <v>11708659</v>
      </c>
      <c r="D1900">
        <f>'TI102'!J1897</f>
        <v>1</v>
      </c>
      <c r="E1900">
        <f>'TI102'!Q1897</f>
        <v>1</v>
      </c>
      <c r="F1900" t="str">
        <f t="shared" si="174"/>
        <v>60319</v>
      </c>
      <c r="G1900">
        <f t="shared" si="175"/>
        <v>232</v>
      </c>
      <c r="H1900" t="str">
        <f t="shared" si="176"/>
        <v>SH0908-1042</v>
      </c>
      <c r="I1900" t="str">
        <f t="shared" si="177"/>
        <v>SH0908-1042</v>
      </c>
      <c r="J1900" s="34">
        <f t="shared" si="178"/>
        <v>72686</v>
      </c>
      <c r="K1900" t="str">
        <f t="shared" si="179"/>
        <v>SH0908-1042</v>
      </c>
    </row>
    <row r="1901" spans="1:11" ht="15" customHeight="1" x14ac:dyDescent="0.35">
      <c r="A1901">
        <f>'TI102'!A1898</f>
        <v>5</v>
      </c>
      <c r="B1901" s="26">
        <f>'TI102'!B1898</f>
        <v>46273.71875</v>
      </c>
      <c r="C1901">
        <f>'TI102'!C1898</f>
        <v>11708667</v>
      </c>
      <c r="D1901">
        <f>'TI102'!J1898</f>
        <v>4</v>
      </c>
      <c r="E1901">
        <f>'TI102'!Q1898</f>
        <v>1</v>
      </c>
      <c r="F1901" t="str">
        <f t="shared" si="174"/>
        <v>60312</v>
      </c>
      <c r="G1901">
        <f t="shared" si="175"/>
        <v>259</v>
      </c>
      <c r="H1901" t="str">
        <f t="shared" si="176"/>
        <v>SH0908-1045</v>
      </c>
      <c r="I1901" t="str">
        <f t="shared" si="177"/>
        <v>SH0908-1045</v>
      </c>
      <c r="J1901" s="34">
        <f t="shared" si="178"/>
        <v>72686</v>
      </c>
      <c r="K1901" t="str">
        <f t="shared" si="179"/>
        <v>SH0908-1045</v>
      </c>
    </row>
    <row r="1902" spans="1:11" ht="15" customHeight="1" x14ac:dyDescent="0.35">
      <c r="A1902">
        <f>'TI102'!A1899</f>
        <v>5</v>
      </c>
      <c r="B1902" s="26">
        <f>'TI102'!B1899</f>
        <v>46273.71875</v>
      </c>
      <c r="C1902">
        <f>'TI102'!C1899</f>
        <v>11708668</v>
      </c>
      <c r="D1902">
        <f>'TI102'!J1899</f>
        <v>4</v>
      </c>
      <c r="E1902">
        <f>'TI102'!Q1899</f>
        <v>1</v>
      </c>
      <c r="F1902" t="str">
        <f t="shared" si="174"/>
        <v>60312</v>
      </c>
      <c r="G1902">
        <f t="shared" si="175"/>
        <v>259</v>
      </c>
      <c r="H1902" t="str">
        <f t="shared" si="176"/>
        <v>SH0908-1045</v>
      </c>
      <c r="I1902" t="str">
        <f t="shared" si="177"/>
        <v>SH0908-1045</v>
      </c>
      <c r="J1902" s="34">
        <f t="shared" si="178"/>
        <v>72686</v>
      </c>
      <c r="K1902" t="str">
        <f t="shared" si="179"/>
        <v>SH0908-1045</v>
      </c>
    </row>
    <row r="1903" spans="1:11" ht="15" customHeight="1" x14ac:dyDescent="0.35">
      <c r="A1903">
        <f>'TI102'!A1900</f>
        <v>5</v>
      </c>
      <c r="B1903" s="26">
        <f>'TI102'!B1900</f>
        <v>46273.71875</v>
      </c>
      <c r="C1903">
        <f>'TI102'!C1900</f>
        <v>11708669</v>
      </c>
      <c r="D1903">
        <f>'TI102'!J1900</f>
        <v>4</v>
      </c>
      <c r="E1903">
        <f>'TI102'!Q1900</f>
        <v>1</v>
      </c>
      <c r="F1903" t="str">
        <f t="shared" si="174"/>
        <v>60312</v>
      </c>
      <c r="G1903">
        <f t="shared" si="175"/>
        <v>259</v>
      </c>
      <c r="H1903" t="str">
        <f t="shared" si="176"/>
        <v>SH0908-1045</v>
      </c>
      <c r="I1903" t="str">
        <f t="shared" si="177"/>
        <v>SH0908-1045</v>
      </c>
      <c r="J1903" s="34">
        <f t="shared" si="178"/>
        <v>72686</v>
      </c>
      <c r="K1903" t="str">
        <f t="shared" si="179"/>
        <v>SH0908-1045</v>
      </c>
    </row>
    <row r="1904" spans="1:11" ht="15" customHeight="1" x14ac:dyDescent="0.35">
      <c r="A1904">
        <f>'TI102'!A1901</f>
        <v>5</v>
      </c>
      <c r="B1904" s="26">
        <f>'TI102'!B1901</f>
        <v>46273.71875</v>
      </c>
      <c r="C1904">
        <f>'TI102'!C1901</f>
        <v>11708670</v>
      </c>
      <c r="D1904">
        <f>'TI102'!J1901</f>
        <v>4</v>
      </c>
      <c r="E1904">
        <f>'TI102'!Q1901</f>
        <v>1</v>
      </c>
      <c r="F1904" t="str">
        <f t="shared" si="174"/>
        <v>60312</v>
      </c>
      <c r="G1904">
        <f t="shared" si="175"/>
        <v>259</v>
      </c>
      <c r="H1904" t="str">
        <f t="shared" si="176"/>
        <v>SH0908-1045</v>
      </c>
      <c r="I1904" t="str">
        <f t="shared" si="177"/>
        <v>SH0908-1045</v>
      </c>
      <c r="J1904" s="34">
        <f t="shared" si="178"/>
        <v>72686</v>
      </c>
      <c r="K1904" t="str">
        <f t="shared" si="179"/>
        <v>SH0908-1045</v>
      </c>
    </row>
    <row r="1905" spans="1:11" ht="15" customHeight="1" x14ac:dyDescent="0.35">
      <c r="A1905">
        <f>'TI102'!A1902</f>
        <v>5</v>
      </c>
      <c r="B1905" s="26">
        <f>'TI102'!B1902</f>
        <v>46273.71875</v>
      </c>
      <c r="C1905">
        <f>'TI102'!C1902</f>
        <v>11708671</v>
      </c>
      <c r="D1905">
        <f>'TI102'!J1902</f>
        <v>4</v>
      </c>
      <c r="E1905">
        <f>'TI102'!Q1902</f>
        <v>1</v>
      </c>
      <c r="F1905" t="str">
        <f t="shared" si="174"/>
        <v>60312</v>
      </c>
      <c r="G1905">
        <f t="shared" si="175"/>
        <v>259</v>
      </c>
      <c r="H1905" t="str">
        <f t="shared" si="176"/>
        <v>SH0908-1045</v>
      </c>
      <c r="I1905" t="str">
        <f t="shared" si="177"/>
        <v>SH0908-1045</v>
      </c>
      <c r="J1905" s="34">
        <f t="shared" si="178"/>
        <v>72686</v>
      </c>
      <c r="K1905" t="str">
        <f t="shared" si="179"/>
        <v>SH0908-1045</v>
      </c>
    </row>
    <row r="1906" spans="1:11" ht="15" customHeight="1" x14ac:dyDescent="0.35">
      <c r="A1906">
        <f>'TI102'!A1903</f>
        <v>5</v>
      </c>
      <c r="B1906" s="26">
        <f>'TI102'!B1903</f>
        <v>46273.71875</v>
      </c>
      <c r="C1906">
        <f>'TI102'!C1903</f>
        <v>11708672</v>
      </c>
      <c r="D1906">
        <f>'TI102'!J1903</f>
        <v>4</v>
      </c>
      <c r="E1906">
        <f>'TI102'!Q1903</f>
        <v>1</v>
      </c>
      <c r="F1906" t="str">
        <f t="shared" si="174"/>
        <v>60312</v>
      </c>
      <c r="G1906">
        <f t="shared" si="175"/>
        <v>259</v>
      </c>
      <c r="H1906" t="str">
        <f t="shared" si="176"/>
        <v>SH0908-1045</v>
      </c>
      <c r="I1906" t="str">
        <f t="shared" si="177"/>
        <v>SH0908-1045</v>
      </c>
      <c r="J1906" s="34">
        <f t="shared" si="178"/>
        <v>72686</v>
      </c>
      <c r="K1906" t="str">
        <f t="shared" si="179"/>
        <v>SH0908-1045</v>
      </c>
    </row>
    <row r="1907" spans="1:11" ht="15" customHeight="1" x14ac:dyDescent="0.35">
      <c r="A1907">
        <f>'TI102'!A1904</f>
        <v>5</v>
      </c>
      <c r="B1907" s="26">
        <f>'TI102'!B1904</f>
        <v>46273.71875</v>
      </c>
      <c r="C1907">
        <f>'TI102'!C1904</f>
        <v>11708673</v>
      </c>
      <c r="D1907">
        <f>'TI102'!J1904</f>
        <v>4</v>
      </c>
      <c r="E1907">
        <f>'TI102'!Q1904</f>
        <v>1</v>
      </c>
      <c r="F1907" t="str">
        <f t="shared" si="174"/>
        <v>60312</v>
      </c>
      <c r="G1907">
        <f t="shared" si="175"/>
        <v>259</v>
      </c>
      <c r="H1907" t="str">
        <f t="shared" si="176"/>
        <v>SH0908-1045</v>
      </c>
      <c r="I1907" t="str">
        <f t="shared" si="177"/>
        <v>SH0908-1045</v>
      </c>
      <c r="J1907" s="34">
        <f t="shared" si="178"/>
        <v>72686</v>
      </c>
      <c r="K1907" t="str">
        <f t="shared" si="179"/>
        <v>SH0908-1045</v>
      </c>
    </row>
    <row r="1908" spans="1:11" ht="15" customHeight="1" x14ac:dyDescent="0.35">
      <c r="A1908">
        <f>'TI102'!A1905</f>
        <v>5</v>
      </c>
      <c r="B1908" s="26">
        <f>'TI102'!B1905</f>
        <v>46273.71875</v>
      </c>
      <c r="C1908">
        <f>'TI102'!C1905</f>
        <v>11708674</v>
      </c>
      <c r="D1908">
        <f>'TI102'!J1905</f>
        <v>5</v>
      </c>
      <c r="E1908">
        <f>'TI102'!Q1905</f>
        <v>1</v>
      </c>
      <c r="F1908" t="str">
        <f t="shared" si="174"/>
        <v>60312</v>
      </c>
      <c r="G1908">
        <f t="shared" si="175"/>
        <v>259</v>
      </c>
      <c r="H1908" t="str">
        <f t="shared" si="176"/>
        <v>SH0908-1045</v>
      </c>
      <c r="I1908" t="str">
        <f t="shared" si="177"/>
        <v>SH0908-1045</v>
      </c>
      <c r="J1908" s="34">
        <f t="shared" si="178"/>
        <v>72686</v>
      </c>
      <c r="K1908" t="str">
        <f t="shared" si="179"/>
        <v>SH0908-1045</v>
      </c>
    </row>
    <row r="1909" spans="1:11" ht="15" customHeight="1" x14ac:dyDescent="0.35">
      <c r="A1909">
        <f>'TI102'!A1906</f>
        <v>5</v>
      </c>
      <c r="B1909" s="26">
        <f>'TI102'!B1906</f>
        <v>46273.71875</v>
      </c>
      <c r="C1909">
        <f>'TI102'!C1906</f>
        <v>11708702</v>
      </c>
      <c r="D1909">
        <f>'TI102'!J1906</f>
        <v>4</v>
      </c>
      <c r="E1909">
        <f>'TI102'!Q1906</f>
        <v>1</v>
      </c>
      <c r="F1909" t="str">
        <f t="shared" si="174"/>
        <v>60350</v>
      </c>
      <c r="G1909">
        <f t="shared" si="175"/>
        <v>355</v>
      </c>
      <c r="H1909" t="str">
        <f t="shared" si="176"/>
        <v>SH0908-1083</v>
      </c>
      <c r="I1909" t="str">
        <f t="shared" si="177"/>
        <v>SH0908-1083</v>
      </c>
      <c r="J1909" s="34">
        <f t="shared" si="178"/>
        <v>72686</v>
      </c>
      <c r="K1909" t="str">
        <f t="shared" si="179"/>
        <v>SH0908-1083</v>
      </c>
    </row>
    <row r="1910" spans="1:11" ht="15" customHeight="1" x14ac:dyDescent="0.35">
      <c r="A1910">
        <f>'TI102'!A1907</f>
        <v>5</v>
      </c>
      <c r="B1910" s="26">
        <f>'TI102'!B1907</f>
        <v>46273.71875</v>
      </c>
      <c r="C1910">
        <f>'TI102'!C1907</f>
        <v>11708703</v>
      </c>
      <c r="D1910">
        <f>'TI102'!J1907</f>
        <v>4</v>
      </c>
      <c r="E1910">
        <f>'TI102'!Q1907</f>
        <v>1</v>
      </c>
      <c r="F1910" t="str">
        <f t="shared" si="174"/>
        <v>60348</v>
      </c>
      <c r="G1910">
        <f t="shared" si="175"/>
        <v>271</v>
      </c>
      <c r="H1910" t="str">
        <f t="shared" si="176"/>
        <v>SH0908-1051</v>
      </c>
      <c r="I1910" t="str">
        <f t="shared" si="177"/>
        <v>SH0908-1051</v>
      </c>
      <c r="J1910" s="34">
        <f t="shared" si="178"/>
        <v>72686</v>
      </c>
      <c r="K1910" t="str">
        <f t="shared" si="179"/>
        <v>SH0908-1051</v>
      </c>
    </row>
    <row r="1911" spans="1:11" ht="15" customHeight="1" x14ac:dyDescent="0.35">
      <c r="A1911">
        <f>'TI102'!A1908</f>
        <v>5</v>
      </c>
      <c r="B1911" s="26">
        <f>'TI102'!B1908</f>
        <v>46273.71875</v>
      </c>
      <c r="C1911">
        <f>'TI102'!C1908</f>
        <v>11708704</v>
      </c>
      <c r="D1911">
        <f>'TI102'!J1908</f>
        <v>4</v>
      </c>
      <c r="E1911">
        <f>'TI102'!Q1908</f>
        <v>2</v>
      </c>
      <c r="F1911" t="str">
        <f t="shared" si="174"/>
        <v>60348</v>
      </c>
      <c r="G1911">
        <f t="shared" si="175"/>
        <v>271</v>
      </c>
      <c r="H1911" t="str">
        <f t="shared" si="176"/>
        <v>SH0908-1051</v>
      </c>
      <c r="I1911" t="str">
        <f t="shared" si="177"/>
        <v>SH0908-1051</v>
      </c>
      <c r="J1911" s="34">
        <f t="shared" si="178"/>
        <v>72686</v>
      </c>
      <c r="K1911" t="str">
        <f t="shared" si="179"/>
        <v>SH0908-1051</v>
      </c>
    </row>
    <row r="1912" spans="1:11" ht="15" customHeight="1" x14ac:dyDescent="0.35">
      <c r="A1912">
        <f>'TI102'!A1909</f>
        <v>5</v>
      </c>
      <c r="B1912" s="26">
        <f>'TI102'!B1909</f>
        <v>46273.71875</v>
      </c>
      <c r="C1912">
        <f>'TI102'!C1909</f>
        <v>11708705</v>
      </c>
      <c r="D1912">
        <f>'TI102'!J1909</f>
        <v>4</v>
      </c>
      <c r="E1912">
        <f>'TI102'!Q1909</f>
        <v>2</v>
      </c>
      <c r="F1912" t="str">
        <f t="shared" si="174"/>
        <v>60348</v>
      </c>
      <c r="G1912">
        <f t="shared" si="175"/>
        <v>271</v>
      </c>
      <c r="H1912" t="str">
        <f t="shared" si="176"/>
        <v>SH0908-1051</v>
      </c>
      <c r="I1912" t="str">
        <f t="shared" si="177"/>
        <v>SH0908-1051</v>
      </c>
      <c r="J1912" s="34">
        <f t="shared" si="178"/>
        <v>72686</v>
      </c>
      <c r="K1912" t="str">
        <f t="shared" si="179"/>
        <v>SH0908-1051</v>
      </c>
    </row>
    <row r="1913" spans="1:11" ht="15" customHeight="1" x14ac:dyDescent="0.35">
      <c r="A1913">
        <f>'TI102'!A1910</f>
        <v>5</v>
      </c>
      <c r="B1913" s="26">
        <f>'TI102'!B1910</f>
        <v>46273.71875</v>
      </c>
      <c r="C1913">
        <f>'TI102'!C1910</f>
        <v>11708706</v>
      </c>
      <c r="D1913">
        <f>'TI102'!J1910</f>
        <v>4</v>
      </c>
      <c r="E1913">
        <f>'TI102'!Q1910</f>
        <v>1</v>
      </c>
      <c r="F1913" t="str">
        <f t="shared" si="174"/>
        <v>60348</v>
      </c>
      <c r="G1913">
        <f t="shared" si="175"/>
        <v>271</v>
      </c>
      <c r="H1913" t="str">
        <f t="shared" si="176"/>
        <v>SH0908-1051</v>
      </c>
      <c r="I1913" t="str">
        <f t="shared" si="177"/>
        <v>SH0908-1051</v>
      </c>
      <c r="J1913" s="34">
        <f t="shared" si="178"/>
        <v>72686</v>
      </c>
      <c r="K1913" t="str">
        <f t="shared" si="179"/>
        <v>SH0908-1051</v>
      </c>
    </row>
    <row r="1914" spans="1:11" ht="15" customHeight="1" x14ac:dyDescent="0.35">
      <c r="A1914">
        <f>'TI102'!A1911</f>
        <v>5</v>
      </c>
      <c r="B1914" s="26">
        <f>'TI102'!B1911</f>
        <v>46273.71875</v>
      </c>
      <c r="C1914">
        <f>'TI102'!C1911</f>
        <v>11708707</v>
      </c>
      <c r="D1914">
        <f>'TI102'!J1911</f>
        <v>4</v>
      </c>
      <c r="E1914">
        <f>'TI102'!Q1911</f>
        <v>1</v>
      </c>
      <c r="F1914" t="str">
        <f t="shared" si="174"/>
        <v>60348</v>
      </c>
      <c r="G1914">
        <f t="shared" si="175"/>
        <v>271</v>
      </c>
      <c r="H1914" t="str">
        <f t="shared" si="176"/>
        <v>SH0908-1051</v>
      </c>
      <c r="I1914" t="str">
        <f t="shared" si="177"/>
        <v>SH0908-1051</v>
      </c>
      <c r="J1914" s="34">
        <f t="shared" si="178"/>
        <v>72686</v>
      </c>
      <c r="K1914" t="str">
        <f t="shared" si="179"/>
        <v>SH0908-1051</v>
      </c>
    </row>
    <row r="1915" spans="1:11" ht="15" customHeight="1" x14ac:dyDescent="0.35">
      <c r="A1915">
        <f>'TI102'!A1912</f>
        <v>5</v>
      </c>
      <c r="B1915" s="26">
        <f>'TI102'!B1912</f>
        <v>46273.71875</v>
      </c>
      <c r="C1915">
        <f>'TI102'!C1912</f>
        <v>11708708</v>
      </c>
      <c r="D1915">
        <f>'TI102'!J1912</f>
        <v>4</v>
      </c>
      <c r="E1915">
        <f>'TI102'!Q1912</f>
        <v>1</v>
      </c>
      <c r="F1915" t="str">
        <f t="shared" si="174"/>
        <v>60348</v>
      </c>
      <c r="G1915">
        <f t="shared" si="175"/>
        <v>271</v>
      </c>
      <c r="H1915" t="str">
        <f t="shared" si="176"/>
        <v>SH0908-1051</v>
      </c>
      <c r="I1915" t="str">
        <f t="shared" si="177"/>
        <v>SH0908-1051</v>
      </c>
      <c r="J1915" s="34">
        <f t="shared" si="178"/>
        <v>72686</v>
      </c>
      <c r="K1915" t="str">
        <f t="shared" si="179"/>
        <v>SH0908-1051</v>
      </c>
    </row>
    <row r="1916" spans="1:11" ht="15" customHeight="1" x14ac:dyDescent="0.35">
      <c r="A1916">
        <f>'TI102'!A1913</f>
        <v>5</v>
      </c>
      <c r="B1916" s="26">
        <f>'TI102'!B1913</f>
        <v>46273.71875</v>
      </c>
      <c r="C1916">
        <f>'TI102'!C1913</f>
        <v>11708709</v>
      </c>
      <c r="D1916">
        <f>'TI102'!J1913</f>
        <v>4</v>
      </c>
      <c r="E1916">
        <f>'TI102'!Q1913</f>
        <v>1</v>
      </c>
      <c r="F1916" t="str">
        <f t="shared" si="174"/>
        <v>60348</v>
      </c>
      <c r="G1916">
        <f t="shared" si="175"/>
        <v>271</v>
      </c>
      <c r="H1916" t="str">
        <f t="shared" si="176"/>
        <v>SH0908-1051</v>
      </c>
      <c r="I1916" t="str">
        <f t="shared" si="177"/>
        <v>SH0908-1051</v>
      </c>
      <c r="J1916" s="34">
        <f t="shared" si="178"/>
        <v>72686</v>
      </c>
      <c r="K1916" t="str">
        <f t="shared" si="179"/>
        <v>SH0908-1051</v>
      </c>
    </row>
    <row r="1917" spans="1:11" ht="15" customHeight="1" x14ac:dyDescent="0.35">
      <c r="A1917">
        <f>'TI102'!A1914</f>
        <v>5</v>
      </c>
      <c r="B1917" s="26">
        <f>'TI102'!B1914</f>
        <v>46273.71875</v>
      </c>
      <c r="C1917">
        <f>'TI102'!C1914</f>
        <v>11708725</v>
      </c>
      <c r="D1917">
        <f>'TI102'!J1914</f>
        <v>1</v>
      </c>
      <c r="E1917">
        <f>'TI102'!Q1914</f>
        <v>1</v>
      </c>
      <c r="F1917" t="str">
        <f t="shared" si="174"/>
        <v>60312</v>
      </c>
      <c r="G1917">
        <f t="shared" si="175"/>
        <v>259</v>
      </c>
      <c r="H1917" t="str">
        <f t="shared" si="176"/>
        <v>SH0908-1045</v>
      </c>
      <c r="I1917" t="str">
        <f t="shared" si="177"/>
        <v>SH0908-1045</v>
      </c>
      <c r="J1917" s="34">
        <f t="shared" si="178"/>
        <v>72686</v>
      </c>
      <c r="K1917" t="str">
        <f t="shared" si="179"/>
        <v>SH0908-1045</v>
      </c>
    </row>
    <row r="1918" spans="1:11" ht="15" customHeight="1" x14ac:dyDescent="0.35">
      <c r="A1918">
        <f>'TI102'!A1915</f>
        <v>5</v>
      </c>
      <c r="B1918" s="26">
        <f>'TI102'!B1915</f>
        <v>46273.71875</v>
      </c>
      <c r="C1918">
        <f>'TI102'!C1915</f>
        <v>11708726</v>
      </c>
      <c r="D1918">
        <f>'TI102'!J1915</f>
        <v>1</v>
      </c>
      <c r="E1918">
        <f>'TI102'!Q1915</f>
        <v>1</v>
      </c>
      <c r="F1918" t="str">
        <f t="shared" si="174"/>
        <v>60312</v>
      </c>
      <c r="G1918">
        <f t="shared" si="175"/>
        <v>259</v>
      </c>
      <c r="H1918" t="str">
        <f t="shared" si="176"/>
        <v>SH0908-1045</v>
      </c>
      <c r="I1918" t="str">
        <f t="shared" si="177"/>
        <v>SH0908-1045</v>
      </c>
      <c r="J1918" s="34">
        <f t="shared" si="178"/>
        <v>72686</v>
      </c>
      <c r="K1918" t="str">
        <f t="shared" si="179"/>
        <v>SH0908-1045</v>
      </c>
    </row>
    <row r="1919" spans="1:11" ht="15" customHeight="1" x14ac:dyDescent="0.35">
      <c r="A1919">
        <f>'TI102'!A1916</f>
        <v>5</v>
      </c>
      <c r="B1919" s="26">
        <f>'TI102'!B1916</f>
        <v>46273.71875</v>
      </c>
      <c r="C1919">
        <f>'TI102'!C1916</f>
        <v>11708727</v>
      </c>
      <c r="D1919">
        <f>'TI102'!J1916</f>
        <v>1</v>
      </c>
      <c r="E1919">
        <f>'TI102'!Q1916</f>
        <v>1</v>
      </c>
      <c r="F1919" t="str">
        <f t="shared" si="174"/>
        <v>60312</v>
      </c>
      <c r="G1919">
        <f t="shared" si="175"/>
        <v>259</v>
      </c>
      <c r="H1919" t="str">
        <f t="shared" si="176"/>
        <v>SH0908-1045</v>
      </c>
      <c r="I1919" t="str">
        <f t="shared" si="177"/>
        <v>SH0908-1045</v>
      </c>
      <c r="J1919" s="34">
        <f t="shared" si="178"/>
        <v>72686</v>
      </c>
      <c r="K1919" t="str">
        <f t="shared" si="179"/>
        <v>SH0908-1045</v>
      </c>
    </row>
    <row r="1920" spans="1:11" ht="15" customHeight="1" x14ac:dyDescent="0.35">
      <c r="A1920">
        <f>'TI102'!A1917</f>
        <v>5</v>
      </c>
      <c r="B1920" s="26">
        <f>'TI102'!B1917</f>
        <v>46273.71875</v>
      </c>
      <c r="C1920">
        <f>'TI102'!C1917</f>
        <v>11708728</v>
      </c>
      <c r="D1920">
        <f>'TI102'!J1917</f>
        <v>1</v>
      </c>
      <c r="E1920">
        <f>'TI102'!Q1917</f>
        <v>1</v>
      </c>
      <c r="F1920" t="str">
        <f t="shared" si="174"/>
        <v>60312</v>
      </c>
      <c r="G1920">
        <f t="shared" si="175"/>
        <v>259</v>
      </c>
      <c r="H1920" t="str">
        <f t="shared" si="176"/>
        <v>SH0908-1045</v>
      </c>
      <c r="I1920" t="str">
        <f t="shared" si="177"/>
        <v>SH0908-1045</v>
      </c>
      <c r="J1920" s="34">
        <f t="shared" si="178"/>
        <v>72686</v>
      </c>
      <c r="K1920" t="str">
        <f t="shared" si="179"/>
        <v>SH0908-1045</v>
      </c>
    </row>
    <row r="1921" spans="1:11" ht="15" customHeight="1" x14ac:dyDescent="0.35">
      <c r="A1921">
        <f>'TI102'!A1918</f>
        <v>5</v>
      </c>
      <c r="B1921" s="26">
        <f>'TI102'!B1918</f>
        <v>46273.71875</v>
      </c>
      <c r="C1921">
        <f>'TI102'!C1918</f>
        <v>11708729</v>
      </c>
      <c r="D1921">
        <f>'TI102'!J1918</f>
        <v>1</v>
      </c>
      <c r="E1921">
        <f>'TI102'!Q1918</f>
        <v>1</v>
      </c>
      <c r="F1921" t="str">
        <f t="shared" si="174"/>
        <v>60312</v>
      </c>
      <c r="G1921">
        <f t="shared" si="175"/>
        <v>259</v>
      </c>
      <c r="H1921" t="str">
        <f t="shared" si="176"/>
        <v>SH0908-1045</v>
      </c>
      <c r="I1921" t="str">
        <f t="shared" si="177"/>
        <v>SH0908-1045</v>
      </c>
      <c r="J1921" s="34">
        <f t="shared" si="178"/>
        <v>72686</v>
      </c>
      <c r="K1921" t="str">
        <f t="shared" si="179"/>
        <v>SH0908-1045</v>
      </c>
    </row>
    <row r="1922" spans="1:11" ht="15" customHeight="1" x14ac:dyDescent="0.35">
      <c r="A1922">
        <f>'TI102'!A1919</f>
        <v>5</v>
      </c>
      <c r="B1922" s="26">
        <f>'TI102'!B1919</f>
        <v>46273.71875</v>
      </c>
      <c r="C1922">
        <f>'TI102'!C1919</f>
        <v>11708730</v>
      </c>
      <c r="D1922">
        <f>'TI102'!J1919</f>
        <v>1</v>
      </c>
      <c r="E1922">
        <f>'TI102'!Q1919</f>
        <v>1</v>
      </c>
      <c r="F1922" t="str">
        <f t="shared" si="174"/>
        <v>60312</v>
      </c>
      <c r="G1922">
        <f t="shared" si="175"/>
        <v>259</v>
      </c>
      <c r="H1922" t="str">
        <f t="shared" si="176"/>
        <v>SH0908-1045</v>
      </c>
      <c r="I1922" t="str">
        <f t="shared" si="177"/>
        <v>SH0908-1045</v>
      </c>
      <c r="J1922" s="34">
        <f t="shared" si="178"/>
        <v>72686</v>
      </c>
      <c r="K1922" t="str">
        <f t="shared" si="179"/>
        <v>SH0908-1045</v>
      </c>
    </row>
    <row r="1923" spans="1:11" ht="15" customHeight="1" x14ac:dyDescent="0.35">
      <c r="A1923">
        <f>'TI102'!A1920</f>
        <v>5</v>
      </c>
      <c r="B1923" s="26">
        <f>'TI102'!B1920</f>
        <v>46273.71875</v>
      </c>
      <c r="C1923">
        <f>'TI102'!C1920</f>
        <v>11708731</v>
      </c>
      <c r="D1923">
        <f>'TI102'!J1920</f>
        <v>1</v>
      </c>
      <c r="E1923">
        <f>'TI102'!Q1920</f>
        <v>1</v>
      </c>
      <c r="F1923" t="str">
        <f t="shared" si="174"/>
        <v>60312</v>
      </c>
      <c r="G1923">
        <f t="shared" si="175"/>
        <v>259</v>
      </c>
      <c r="H1923" t="str">
        <f t="shared" si="176"/>
        <v>SH0908-1045</v>
      </c>
      <c r="I1923" t="str">
        <f t="shared" si="177"/>
        <v>SH0908-1045</v>
      </c>
      <c r="J1923" s="34">
        <f t="shared" si="178"/>
        <v>72686</v>
      </c>
      <c r="K1923" t="str">
        <f t="shared" si="179"/>
        <v>SH0908-1045</v>
      </c>
    </row>
    <row r="1924" spans="1:11" ht="15" customHeight="1" x14ac:dyDescent="0.35">
      <c r="A1924">
        <f>'TI102'!A1921</f>
        <v>5</v>
      </c>
      <c r="B1924" s="26">
        <f>'TI102'!B1921</f>
        <v>46273.71875</v>
      </c>
      <c r="C1924">
        <f>'TI102'!C1921</f>
        <v>11708732</v>
      </c>
      <c r="D1924">
        <f>'TI102'!J1921</f>
        <v>1</v>
      </c>
      <c r="E1924">
        <f>'TI102'!Q1921</f>
        <v>3</v>
      </c>
      <c r="F1924" t="str">
        <f t="shared" si="174"/>
        <v>60312</v>
      </c>
      <c r="G1924">
        <f t="shared" si="175"/>
        <v>259</v>
      </c>
      <c r="H1924" t="str">
        <f t="shared" si="176"/>
        <v>SH0908-1045</v>
      </c>
      <c r="I1924" t="str">
        <f t="shared" si="177"/>
        <v>SH0908-1045</v>
      </c>
      <c r="J1924" s="34">
        <f t="shared" si="178"/>
        <v>72686</v>
      </c>
      <c r="K1924" t="str">
        <f t="shared" si="179"/>
        <v>SH0908-1045</v>
      </c>
    </row>
    <row r="1925" spans="1:11" ht="15" customHeight="1" x14ac:dyDescent="0.35">
      <c r="A1925">
        <f>'TI102'!A1922</f>
        <v>5</v>
      </c>
      <c r="B1925" s="26">
        <f>'TI102'!B1922</f>
        <v>46273.71875</v>
      </c>
      <c r="C1925">
        <f>'TI102'!C1922</f>
        <v>11708733</v>
      </c>
      <c r="D1925">
        <f>'TI102'!J1922</f>
        <v>1</v>
      </c>
      <c r="E1925">
        <f>'TI102'!Q1922</f>
        <v>2</v>
      </c>
      <c r="F1925" t="str">
        <f t="shared" si="174"/>
        <v>60348</v>
      </c>
      <c r="G1925">
        <f t="shared" si="175"/>
        <v>271</v>
      </c>
      <c r="H1925" t="str">
        <f t="shared" si="176"/>
        <v>SH0908-1051</v>
      </c>
      <c r="I1925" t="str">
        <f t="shared" si="177"/>
        <v>SH0908-1051</v>
      </c>
      <c r="J1925" s="34">
        <f t="shared" si="178"/>
        <v>72686</v>
      </c>
      <c r="K1925" t="str">
        <f t="shared" si="179"/>
        <v>SH0908-1051</v>
      </c>
    </row>
    <row r="1926" spans="1:11" ht="15" customHeight="1" x14ac:dyDescent="0.35">
      <c r="A1926">
        <f>'TI102'!A1923</f>
        <v>5</v>
      </c>
      <c r="B1926" s="26">
        <f>'TI102'!B1923</f>
        <v>46273.71875</v>
      </c>
      <c r="C1926">
        <f>'TI102'!C1923</f>
        <v>11708734</v>
      </c>
      <c r="D1926">
        <f>'TI102'!J1923</f>
        <v>1</v>
      </c>
      <c r="E1926">
        <f>'TI102'!Q1923</f>
        <v>1</v>
      </c>
      <c r="F1926" t="str">
        <f t="shared" ref="F1926:F1989" si="180">INDEX(OM_ORDER,MATCH(C1926,OM_TID,0))</f>
        <v>60348</v>
      </c>
      <c r="G1926">
        <f t="shared" ref="G1926:G1989" si="181">MATCH(F1926,OR_ID,0)</f>
        <v>271</v>
      </c>
      <c r="H1926" t="str">
        <f t="shared" ref="H1926:H1989" si="182">INDEX(OR_ORIG,G1926)</f>
        <v>SH0908-1051</v>
      </c>
      <c r="I1926" t="str">
        <f t="shared" ref="I1926:I1989" si="183">INDEX(OR_SHIP,G1926)</f>
        <v>SH0908-1051</v>
      </c>
      <c r="J1926" s="34">
        <f t="shared" ref="J1926:J1989" si="184">IF(INDEX(OR_MOVED,G1926)="",DATE(2099,1,1),INDEX(OR_MOVED,G1926))</f>
        <v>72686</v>
      </c>
      <c r="K1926" t="str">
        <f t="shared" ref="K1926:K1989" si="185">IF(B1926&gt;=J1926,I1926,H1926)</f>
        <v>SH0908-1051</v>
      </c>
    </row>
    <row r="1927" spans="1:11" ht="15" customHeight="1" x14ac:dyDescent="0.35">
      <c r="A1927">
        <f>'TI102'!A1924</f>
        <v>5</v>
      </c>
      <c r="B1927" s="26">
        <f>'TI102'!B1924</f>
        <v>46273.71875</v>
      </c>
      <c r="C1927">
        <f>'TI102'!C1924</f>
        <v>11708735</v>
      </c>
      <c r="D1927">
        <f>'TI102'!J1924</f>
        <v>1</v>
      </c>
      <c r="E1927">
        <f>'TI102'!Q1924</f>
        <v>1</v>
      </c>
      <c r="F1927" t="str">
        <f t="shared" si="180"/>
        <v>60348</v>
      </c>
      <c r="G1927">
        <f t="shared" si="181"/>
        <v>271</v>
      </c>
      <c r="H1927" t="str">
        <f t="shared" si="182"/>
        <v>SH0908-1051</v>
      </c>
      <c r="I1927" t="str">
        <f t="shared" si="183"/>
        <v>SH0908-1051</v>
      </c>
      <c r="J1927" s="34">
        <f t="shared" si="184"/>
        <v>72686</v>
      </c>
      <c r="K1927" t="str">
        <f t="shared" si="185"/>
        <v>SH0908-1051</v>
      </c>
    </row>
    <row r="1928" spans="1:11" ht="15" customHeight="1" x14ac:dyDescent="0.35">
      <c r="A1928">
        <f>'TI102'!A1925</f>
        <v>5</v>
      </c>
      <c r="B1928" s="26">
        <f>'TI102'!B1925</f>
        <v>46273.71875</v>
      </c>
      <c r="C1928">
        <f>'TI102'!C1925</f>
        <v>11708736</v>
      </c>
      <c r="D1928">
        <f>'TI102'!J1925</f>
        <v>1</v>
      </c>
      <c r="E1928">
        <f>'TI102'!Q1925</f>
        <v>1</v>
      </c>
      <c r="F1928" t="str">
        <f t="shared" si="180"/>
        <v>60348</v>
      </c>
      <c r="G1928">
        <f t="shared" si="181"/>
        <v>271</v>
      </c>
      <c r="H1928" t="str">
        <f t="shared" si="182"/>
        <v>SH0908-1051</v>
      </c>
      <c r="I1928" t="str">
        <f t="shared" si="183"/>
        <v>SH0908-1051</v>
      </c>
      <c r="J1928" s="34">
        <f t="shared" si="184"/>
        <v>72686</v>
      </c>
      <c r="K1928" t="str">
        <f t="shared" si="185"/>
        <v>SH0908-1051</v>
      </c>
    </row>
    <row r="1929" spans="1:11" ht="15" customHeight="1" x14ac:dyDescent="0.35">
      <c r="A1929">
        <f>'TI102'!A1926</f>
        <v>5</v>
      </c>
      <c r="B1929" s="26">
        <f>'TI102'!B1926</f>
        <v>46273.71875</v>
      </c>
      <c r="C1929">
        <f>'TI102'!C1926</f>
        <v>11708737</v>
      </c>
      <c r="D1929">
        <f>'TI102'!J1926</f>
        <v>1</v>
      </c>
      <c r="E1929">
        <f>'TI102'!Q1926</f>
        <v>9</v>
      </c>
      <c r="F1929" t="str">
        <f t="shared" si="180"/>
        <v>60348</v>
      </c>
      <c r="G1929">
        <f t="shared" si="181"/>
        <v>271</v>
      </c>
      <c r="H1929" t="str">
        <f t="shared" si="182"/>
        <v>SH0908-1051</v>
      </c>
      <c r="I1929" t="str">
        <f t="shared" si="183"/>
        <v>SH0908-1051</v>
      </c>
      <c r="J1929" s="34">
        <f t="shared" si="184"/>
        <v>72686</v>
      </c>
      <c r="K1929" t="str">
        <f t="shared" si="185"/>
        <v>SH0908-1051</v>
      </c>
    </row>
    <row r="1930" spans="1:11" ht="15" customHeight="1" x14ac:dyDescent="0.35">
      <c r="A1930">
        <f>'TI102'!A1927</f>
        <v>5</v>
      </c>
      <c r="B1930" s="26">
        <f>'TI102'!B1927</f>
        <v>46273.71875</v>
      </c>
      <c r="C1930">
        <f>'TI102'!C1927</f>
        <v>11708768</v>
      </c>
      <c r="D1930">
        <f>'TI102'!J1927</f>
        <v>4</v>
      </c>
      <c r="E1930">
        <f>'TI102'!Q1927</f>
        <v>1</v>
      </c>
      <c r="F1930" t="str">
        <f t="shared" si="180"/>
        <v>60338</v>
      </c>
      <c r="G1930">
        <f t="shared" si="181"/>
        <v>233</v>
      </c>
      <c r="H1930" t="str">
        <f t="shared" si="182"/>
        <v>SH0908-1042</v>
      </c>
      <c r="I1930" t="str">
        <f t="shared" si="183"/>
        <v>SH0908-1042</v>
      </c>
      <c r="J1930" s="34">
        <f t="shared" si="184"/>
        <v>72686</v>
      </c>
      <c r="K1930" t="str">
        <f t="shared" si="185"/>
        <v>SH0908-1042</v>
      </c>
    </row>
    <row r="1931" spans="1:11" ht="15" customHeight="1" x14ac:dyDescent="0.35">
      <c r="A1931">
        <f>'TI102'!A1928</f>
        <v>5</v>
      </c>
      <c r="B1931" s="26">
        <f>'TI102'!B1928</f>
        <v>46273.71875</v>
      </c>
      <c r="C1931">
        <f>'TI102'!C1928</f>
        <v>11708769</v>
      </c>
      <c r="D1931">
        <f>'TI102'!J1928</f>
        <v>4</v>
      </c>
      <c r="E1931">
        <f>'TI102'!Q1928</f>
        <v>1</v>
      </c>
      <c r="F1931" t="str">
        <f t="shared" si="180"/>
        <v>60338</v>
      </c>
      <c r="G1931">
        <f t="shared" si="181"/>
        <v>233</v>
      </c>
      <c r="H1931" t="str">
        <f t="shared" si="182"/>
        <v>SH0908-1042</v>
      </c>
      <c r="I1931" t="str">
        <f t="shared" si="183"/>
        <v>SH0908-1042</v>
      </c>
      <c r="J1931" s="34">
        <f t="shared" si="184"/>
        <v>72686</v>
      </c>
      <c r="K1931" t="str">
        <f t="shared" si="185"/>
        <v>SH0908-1042</v>
      </c>
    </row>
    <row r="1932" spans="1:11" ht="15" customHeight="1" x14ac:dyDescent="0.35">
      <c r="A1932">
        <f>'TI102'!A1929</f>
        <v>5</v>
      </c>
      <c r="B1932" s="26">
        <f>'TI102'!B1929</f>
        <v>46273.71875</v>
      </c>
      <c r="C1932">
        <f>'TI102'!C1929</f>
        <v>11708770</v>
      </c>
      <c r="D1932">
        <f>'TI102'!J1929</f>
        <v>4</v>
      </c>
      <c r="E1932">
        <f>'TI102'!Q1929</f>
        <v>2</v>
      </c>
      <c r="F1932" t="str">
        <f t="shared" si="180"/>
        <v>60338</v>
      </c>
      <c r="G1932">
        <f t="shared" si="181"/>
        <v>233</v>
      </c>
      <c r="H1932" t="str">
        <f t="shared" si="182"/>
        <v>SH0908-1042</v>
      </c>
      <c r="I1932" t="str">
        <f t="shared" si="183"/>
        <v>SH0908-1042</v>
      </c>
      <c r="J1932" s="34">
        <f t="shared" si="184"/>
        <v>72686</v>
      </c>
      <c r="K1932" t="str">
        <f t="shared" si="185"/>
        <v>SH0908-1042</v>
      </c>
    </row>
    <row r="1933" spans="1:11" ht="15" customHeight="1" x14ac:dyDescent="0.35">
      <c r="A1933">
        <f>'TI102'!A1930</f>
        <v>5</v>
      </c>
      <c r="B1933" s="26">
        <f>'TI102'!B1930</f>
        <v>46273.71875</v>
      </c>
      <c r="C1933">
        <f>'TI102'!C1930</f>
        <v>11708771</v>
      </c>
      <c r="D1933">
        <f>'TI102'!J1930</f>
        <v>4</v>
      </c>
      <c r="E1933">
        <f>'TI102'!Q1930</f>
        <v>1</v>
      </c>
      <c r="F1933" t="str">
        <f t="shared" si="180"/>
        <v>60338</v>
      </c>
      <c r="G1933">
        <f t="shared" si="181"/>
        <v>233</v>
      </c>
      <c r="H1933" t="str">
        <f t="shared" si="182"/>
        <v>SH0908-1042</v>
      </c>
      <c r="I1933" t="str">
        <f t="shared" si="183"/>
        <v>SH0908-1042</v>
      </c>
      <c r="J1933" s="34">
        <f t="shared" si="184"/>
        <v>72686</v>
      </c>
      <c r="K1933" t="str">
        <f t="shared" si="185"/>
        <v>SH0908-1042</v>
      </c>
    </row>
    <row r="1934" spans="1:11" ht="15" customHeight="1" x14ac:dyDescent="0.35">
      <c r="A1934">
        <f>'TI102'!A1931</f>
        <v>5</v>
      </c>
      <c r="B1934" s="26">
        <f>'TI102'!B1931</f>
        <v>46273.71875</v>
      </c>
      <c r="C1934">
        <f>'TI102'!C1931</f>
        <v>11708772</v>
      </c>
      <c r="D1934">
        <f>'TI102'!J1931</f>
        <v>4</v>
      </c>
      <c r="E1934">
        <f>'TI102'!Q1931</f>
        <v>1</v>
      </c>
      <c r="F1934" t="str">
        <f t="shared" si="180"/>
        <v>60338</v>
      </c>
      <c r="G1934">
        <f t="shared" si="181"/>
        <v>233</v>
      </c>
      <c r="H1934" t="str">
        <f t="shared" si="182"/>
        <v>SH0908-1042</v>
      </c>
      <c r="I1934" t="str">
        <f t="shared" si="183"/>
        <v>SH0908-1042</v>
      </c>
      <c r="J1934" s="34">
        <f t="shared" si="184"/>
        <v>72686</v>
      </c>
      <c r="K1934" t="str">
        <f t="shared" si="185"/>
        <v>SH0908-1042</v>
      </c>
    </row>
    <row r="1935" spans="1:11" ht="15" customHeight="1" x14ac:dyDescent="0.35">
      <c r="A1935">
        <f>'TI102'!A1932</f>
        <v>5</v>
      </c>
      <c r="B1935" s="26">
        <f>'TI102'!B1932</f>
        <v>46273.71875</v>
      </c>
      <c r="C1935">
        <f>'TI102'!C1932</f>
        <v>11708773</v>
      </c>
      <c r="D1935">
        <f>'TI102'!J1932</f>
        <v>3</v>
      </c>
      <c r="E1935">
        <f>'TI102'!Q1932</f>
        <v>1</v>
      </c>
      <c r="F1935" t="str">
        <f t="shared" si="180"/>
        <v>60368</v>
      </c>
      <c r="G1935">
        <f t="shared" si="181"/>
        <v>234</v>
      </c>
      <c r="H1935" t="str">
        <f t="shared" si="182"/>
        <v>SH0908-1042</v>
      </c>
      <c r="I1935" t="str">
        <f t="shared" si="183"/>
        <v>SH0908-1042</v>
      </c>
      <c r="J1935" s="34">
        <f t="shared" si="184"/>
        <v>72686</v>
      </c>
      <c r="K1935" t="str">
        <f t="shared" si="185"/>
        <v>SH0908-1042</v>
      </c>
    </row>
    <row r="1936" spans="1:11" ht="15" customHeight="1" x14ac:dyDescent="0.35">
      <c r="A1936">
        <f>'TI102'!A1933</f>
        <v>5</v>
      </c>
      <c r="B1936" s="26">
        <f>'TI102'!B1933</f>
        <v>46273.71875</v>
      </c>
      <c r="C1936">
        <f>'TI102'!C1933</f>
        <v>11708801</v>
      </c>
      <c r="D1936">
        <f>'TI102'!J1933</f>
        <v>1</v>
      </c>
      <c r="E1936">
        <f>'TI102'!Q1933</f>
        <v>3</v>
      </c>
      <c r="F1936" t="str">
        <f t="shared" si="180"/>
        <v>60338</v>
      </c>
      <c r="G1936">
        <f t="shared" si="181"/>
        <v>233</v>
      </c>
      <c r="H1936" t="str">
        <f t="shared" si="182"/>
        <v>SH0908-1042</v>
      </c>
      <c r="I1936" t="str">
        <f t="shared" si="183"/>
        <v>SH0908-1042</v>
      </c>
      <c r="J1936" s="34">
        <f t="shared" si="184"/>
        <v>72686</v>
      </c>
      <c r="K1936" t="str">
        <f t="shared" si="185"/>
        <v>SH0908-1042</v>
      </c>
    </row>
    <row r="1937" spans="1:11" ht="15" customHeight="1" x14ac:dyDescent="0.35">
      <c r="A1937">
        <f>'TI102'!A1934</f>
        <v>5</v>
      </c>
      <c r="B1937" s="26">
        <f>'TI102'!B1934</f>
        <v>46273.71875</v>
      </c>
      <c r="C1937">
        <f>'TI102'!C1934</f>
        <v>11708802</v>
      </c>
      <c r="D1937">
        <f>'TI102'!J1934</f>
        <v>1</v>
      </c>
      <c r="E1937">
        <f>'TI102'!Q1934</f>
        <v>3</v>
      </c>
      <c r="F1937" t="str">
        <f t="shared" si="180"/>
        <v>60338</v>
      </c>
      <c r="G1937">
        <f t="shared" si="181"/>
        <v>233</v>
      </c>
      <c r="H1937" t="str">
        <f t="shared" si="182"/>
        <v>SH0908-1042</v>
      </c>
      <c r="I1937" t="str">
        <f t="shared" si="183"/>
        <v>SH0908-1042</v>
      </c>
      <c r="J1937" s="34">
        <f t="shared" si="184"/>
        <v>72686</v>
      </c>
      <c r="K1937" t="str">
        <f t="shared" si="185"/>
        <v>SH0908-1042</v>
      </c>
    </row>
    <row r="1938" spans="1:11" ht="15" customHeight="1" x14ac:dyDescent="0.35">
      <c r="A1938">
        <f>'TI102'!A1935</f>
        <v>5</v>
      </c>
      <c r="B1938" s="26">
        <f>'TI102'!B1935</f>
        <v>46273.71875</v>
      </c>
      <c r="C1938">
        <f>'TI102'!C1935</f>
        <v>11708828</v>
      </c>
      <c r="D1938">
        <f>'TI102'!J1935</f>
        <v>3</v>
      </c>
      <c r="E1938">
        <f>'TI102'!Q1935</f>
        <v>1</v>
      </c>
      <c r="F1938" t="str">
        <f t="shared" si="180"/>
        <v>60375</v>
      </c>
      <c r="G1938">
        <f t="shared" si="181"/>
        <v>11</v>
      </c>
      <c r="H1938" t="str">
        <f t="shared" si="182"/>
        <v>SH0908-1003</v>
      </c>
      <c r="I1938" t="str">
        <f t="shared" si="183"/>
        <v>SH0908-1003</v>
      </c>
      <c r="J1938" s="34">
        <f t="shared" si="184"/>
        <v>72686</v>
      </c>
      <c r="K1938" t="str">
        <f t="shared" si="185"/>
        <v>SH0908-1003</v>
      </c>
    </row>
    <row r="1939" spans="1:11" ht="15" customHeight="1" x14ac:dyDescent="0.35">
      <c r="A1939">
        <f>'TI102'!A1936</f>
        <v>5</v>
      </c>
      <c r="B1939" s="26">
        <f>'TI102'!B1936</f>
        <v>46273.71875</v>
      </c>
      <c r="C1939">
        <f>'TI102'!C1936</f>
        <v>11708829</v>
      </c>
      <c r="D1939">
        <f>'TI102'!J1936</f>
        <v>3</v>
      </c>
      <c r="E1939">
        <f>'TI102'!Q1936</f>
        <v>1</v>
      </c>
      <c r="F1939" t="str">
        <f t="shared" si="180"/>
        <v>60375</v>
      </c>
      <c r="G1939">
        <f t="shared" si="181"/>
        <v>11</v>
      </c>
      <c r="H1939" t="str">
        <f t="shared" si="182"/>
        <v>SH0908-1003</v>
      </c>
      <c r="I1939" t="str">
        <f t="shared" si="183"/>
        <v>SH0908-1003</v>
      </c>
      <c r="J1939" s="34">
        <f t="shared" si="184"/>
        <v>72686</v>
      </c>
      <c r="K1939" t="str">
        <f t="shared" si="185"/>
        <v>SH0908-1003</v>
      </c>
    </row>
    <row r="1940" spans="1:11" ht="15" customHeight="1" x14ac:dyDescent="0.35">
      <c r="A1940">
        <f>'TI102'!A1937</f>
        <v>5</v>
      </c>
      <c r="B1940" s="26">
        <f>'TI102'!B1937</f>
        <v>46273.71875</v>
      </c>
      <c r="C1940">
        <f>'TI102'!C1937</f>
        <v>11708830</v>
      </c>
      <c r="D1940">
        <f>'TI102'!J1937</f>
        <v>3</v>
      </c>
      <c r="E1940">
        <f>'TI102'!Q1937</f>
        <v>1</v>
      </c>
      <c r="F1940" t="str">
        <f t="shared" si="180"/>
        <v>60375</v>
      </c>
      <c r="G1940">
        <f t="shared" si="181"/>
        <v>11</v>
      </c>
      <c r="H1940" t="str">
        <f t="shared" si="182"/>
        <v>SH0908-1003</v>
      </c>
      <c r="I1940" t="str">
        <f t="shared" si="183"/>
        <v>SH0908-1003</v>
      </c>
      <c r="J1940" s="34">
        <f t="shared" si="184"/>
        <v>72686</v>
      </c>
      <c r="K1940" t="str">
        <f t="shared" si="185"/>
        <v>SH0908-1003</v>
      </c>
    </row>
    <row r="1941" spans="1:11" ht="15" customHeight="1" x14ac:dyDescent="0.35">
      <c r="A1941">
        <f>'TI102'!A1938</f>
        <v>5</v>
      </c>
      <c r="B1941" s="26">
        <f>'TI102'!B1938</f>
        <v>46273.71875</v>
      </c>
      <c r="C1941">
        <f>'TI102'!C1938</f>
        <v>11708831</v>
      </c>
      <c r="D1941">
        <f>'TI102'!J1938</f>
        <v>3</v>
      </c>
      <c r="E1941">
        <f>'TI102'!Q1938</f>
        <v>2</v>
      </c>
      <c r="F1941" t="str">
        <f t="shared" si="180"/>
        <v>60375</v>
      </c>
      <c r="G1941">
        <f t="shared" si="181"/>
        <v>11</v>
      </c>
      <c r="H1941" t="str">
        <f t="shared" si="182"/>
        <v>SH0908-1003</v>
      </c>
      <c r="I1941" t="str">
        <f t="shared" si="183"/>
        <v>SH0908-1003</v>
      </c>
      <c r="J1941" s="34">
        <f t="shared" si="184"/>
        <v>72686</v>
      </c>
      <c r="K1941" t="str">
        <f t="shared" si="185"/>
        <v>SH0908-1003</v>
      </c>
    </row>
    <row r="1942" spans="1:11" ht="15" customHeight="1" x14ac:dyDescent="0.35">
      <c r="A1942">
        <f>'TI102'!A1939</f>
        <v>5</v>
      </c>
      <c r="B1942" s="26">
        <f>'TI102'!B1939</f>
        <v>46273.71875</v>
      </c>
      <c r="C1942">
        <f>'TI102'!C1939</f>
        <v>11708833</v>
      </c>
      <c r="D1942">
        <f>'TI102'!J1939</f>
        <v>4</v>
      </c>
      <c r="E1942">
        <f>'TI102'!Q1939</f>
        <v>2</v>
      </c>
      <c r="F1942" t="str">
        <f t="shared" si="180"/>
        <v>60374</v>
      </c>
      <c r="G1942">
        <f t="shared" si="181"/>
        <v>280</v>
      </c>
      <c r="H1942" t="str">
        <f t="shared" si="182"/>
        <v>SH0908-1054</v>
      </c>
      <c r="I1942" t="str">
        <f t="shared" si="183"/>
        <v>SH0908-1054</v>
      </c>
      <c r="J1942" s="34">
        <f t="shared" si="184"/>
        <v>72686</v>
      </c>
      <c r="K1942" t="str">
        <f t="shared" si="185"/>
        <v>SH0908-1054</v>
      </c>
    </row>
    <row r="1943" spans="1:11" ht="15" customHeight="1" x14ac:dyDescent="0.35">
      <c r="A1943">
        <f>'TI102'!A1940</f>
        <v>5</v>
      </c>
      <c r="B1943" s="26">
        <f>'TI102'!B1940</f>
        <v>46273.71875</v>
      </c>
      <c r="C1943">
        <f>'TI102'!C1940</f>
        <v>11708844</v>
      </c>
      <c r="D1943">
        <f>'TI102'!J1940</f>
        <v>2</v>
      </c>
      <c r="E1943">
        <f>'TI102'!Q1940</f>
        <v>2</v>
      </c>
      <c r="F1943" t="str">
        <f t="shared" si="180"/>
        <v>60378</v>
      </c>
      <c r="G1943">
        <f t="shared" si="181"/>
        <v>157</v>
      </c>
      <c r="H1943" t="str">
        <f t="shared" si="182"/>
        <v>SH0908-1034</v>
      </c>
      <c r="I1943" t="str">
        <f t="shared" si="183"/>
        <v>SH0908-1034</v>
      </c>
      <c r="J1943" s="34">
        <f t="shared" si="184"/>
        <v>72686</v>
      </c>
      <c r="K1943" t="str">
        <f t="shared" si="185"/>
        <v>SH0908-1034</v>
      </c>
    </row>
    <row r="1944" spans="1:11" ht="15" customHeight="1" x14ac:dyDescent="0.35">
      <c r="A1944">
        <f>'TI102'!A1941</f>
        <v>5</v>
      </c>
      <c r="B1944" s="26">
        <f>'TI102'!B1941</f>
        <v>46273.71875</v>
      </c>
      <c r="C1944">
        <f>'TI102'!C1941</f>
        <v>11708845</v>
      </c>
      <c r="D1944">
        <f>'TI102'!J1941</f>
        <v>2</v>
      </c>
      <c r="E1944">
        <f>'TI102'!Q1941</f>
        <v>2</v>
      </c>
      <c r="F1944" t="str">
        <f t="shared" si="180"/>
        <v>60378</v>
      </c>
      <c r="G1944">
        <f t="shared" si="181"/>
        <v>157</v>
      </c>
      <c r="H1944" t="str">
        <f t="shared" si="182"/>
        <v>SH0908-1034</v>
      </c>
      <c r="I1944" t="str">
        <f t="shared" si="183"/>
        <v>SH0908-1034</v>
      </c>
      <c r="J1944" s="34">
        <f t="shared" si="184"/>
        <v>72686</v>
      </c>
      <c r="K1944" t="str">
        <f t="shared" si="185"/>
        <v>SH0908-1034</v>
      </c>
    </row>
    <row r="1945" spans="1:11" ht="15" customHeight="1" x14ac:dyDescent="0.35">
      <c r="A1945">
        <f>'TI102'!A1942</f>
        <v>5</v>
      </c>
      <c r="B1945" s="26">
        <f>'TI102'!B1942</f>
        <v>46273.71875</v>
      </c>
      <c r="C1945">
        <f>'TI102'!C1942</f>
        <v>11708861</v>
      </c>
      <c r="D1945">
        <f>'TI102'!J1942</f>
        <v>1</v>
      </c>
      <c r="E1945">
        <f>'TI102'!Q1942</f>
        <v>3</v>
      </c>
      <c r="F1945" t="str">
        <f t="shared" si="180"/>
        <v>60382</v>
      </c>
      <c r="G1945">
        <f t="shared" si="181"/>
        <v>235</v>
      </c>
      <c r="H1945" t="str">
        <f t="shared" si="182"/>
        <v>SH0908-1042</v>
      </c>
      <c r="I1945" t="str">
        <f t="shared" si="183"/>
        <v>SH0908-1042</v>
      </c>
      <c r="J1945" s="34">
        <f t="shared" si="184"/>
        <v>72686</v>
      </c>
      <c r="K1945" t="str">
        <f t="shared" si="185"/>
        <v>SH0908-1042</v>
      </c>
    </row>
    <row r="1946" spans="1:11" ht="15" customHeight="1" x14ac:dyDescent="0.35">
      <c r="A1946">
        <f>'TI102'!A1943</f>
        <v>5</v>
      </c>
      <c r="B1946" s="26">
        <f>'TI102'!B1943</f>
        <v>46273.71875</v>
      </c>
      <c r="C1946">
        <f>'TI102'!C1943</f>
        <v>11708863</v>
      </c>
      <c r="D1946">
        <f>'TI102'!J1943</f>
        <v>3</v>
      </c>
      <c r="E1946">
        <f>'TI102'!Q1943</f>
        <v>1</v>
      </c>
      <c r="F1946" t="str">
        <f t="shared" si="180"/>
        <v>60385</v>
      </c>
      <c r="G1946">
        <f t="shared" si="181"/>
        <v>320</v>
      </c>
      <c r="H1946" t="str">
        <f t="shared" si="182"/>
        <v>SH0908-1066</v>
      </c>
      <c r="I1946" t="str">
        <f t="shared" si="183"/>
        <v>SH0908-1066</v>
      </c>
      <c r="J1946" s="34">
        <f t="shared" si="184"/>
        <v>72686</v>
      </c>
      <c r="K1946" t="str">
        <f t="shared" si="185"/>
        <v>SH0908-1066</v>
      </c>
    </row>
    <row r="1947" spans="1:11" ht="15" customHeight="1" x14ac:dyDescent="0.35">
      <c r="A1947">
        <f>'TI102'!A1944</f>
        <v>5</v>
      </c>
      <c r="B1947" s="26">
        <f>'TI102'!B1944</f>
        <v>46273.71875</v>
      </c>
      <c r="C1947">
        <f>'TI102'!C1944</f>
        <v>11708864</v>
      </c>
      <c r="D1947">
        <f>'TI102'!J1944</f>
        <v>3</v>
      </c>
      <c r="E1947">
        <f>'TI102'!Q1944</f>
        <v>1</v>
      </c>
      <c r="F1947" t="str">
        <f t="shared" si="180"/>
        <v>60385</v>
      </c>
      <c r="G1947">
        <f t="shared" si="181"/>
        <v>320</v>
      </c>
      <c r="H1947" t="str">
        <f t="shared" si="182"/>
        <v>SH0908-1066</v>
      </c>
      <c r="I1947" t="str">
        <f t="shared" si="183"/>
        <v>SH0908-1066</v>
      </c>
      <c r="J1947" s="34">
        <f t="shared" si="184"/>
        <v>72686</v>
      </c>
      <c r="K1947" t="str">
        <f t="shared" si="185"/>
        <v>SH0908-1066</v>
      </c>
    </row>
    <row r="1948" spans="1:11" ht="15" customHeight="1" x14ac:dyDescent="0.35">
      <c r="A1948">
        <f>'TI102'!A1945</f>
        <v>5</v>
      </c>
      <c r="B1948" s="26">
        <f>'TI102'!B1945</f>
        <v>46273.71875</v>
      </c>
      <c r="C1948">
        <f>'TI102'!C1945</f>
        <v>11708865</v>
      </c>
      <c r="D1948">
        <f>'TI102'!J1945</f>
        <v>4</v>
      </c>
      <c r="E1948">
        <f>'TI102'!Q1945</f>
        <v>1</v>
      </c>
      <c r="F1948" t="str">
        <f t="shared" si="180"/>
        <v>60386</v>
      </c>
      <c r="G1948">
        <f t="shared" si="181"/>
        <v>328</v>
      </c>
      <c r="H1948" t="str">
        <f t="shared" si="182"/>
        <v>SH0908-1069</v>
      </c>
      <c r="I1948" t="str">
        <f t="shared" si="183"/>
        <v>SH0908-1069</v>
      </c>
      <c r="J1948" s="34">
        <f t="shared" si="184"/>
        <v>72686</v>
      </c>
      <c r="K1948" t="str">
        <f t="shared" si="185"/>
        <v>SH0908-1069</v>
      </c>
    </row>
    <row r="1949" spans="1:11" ht="15" customHeight="1" x14ac:dyDescent="0.35">
      <c r="A1949">
        <f>'TI102'!A1946</f>
        <v>5</v>
      </c>
      <c r="B1949" s="26">
        <f>'TI102'!B1946</f>
        <v>46273.71875</v>
      </c>
      <c r="C1949">
        <f>'TI102'!C1946</f>
        <v>11708877</v>
      </c>
      <c r="D1949">
        <f>'TI102'!J1946</f>
        <v>2</v>
      </c>
      <c r="E1949">
        <f>'TI102'!Q1946</f>
        <v>1</v>
      </c>
      <c r="F1949" t="str">
        <f t="shared" si="180"/>
        <v>60386</v>
      </c>
      <c r="G1949">
        <f t="shared" si="181"/>
        <v>328</v>
      </c>
      <c r="H1949" t="str">
        <f t="shared" si="182"/>
        <v>SH0908-1069</v>
      </c>
      <c r="I1949" t="str">
        <f t="shared" si="183"/>
        <v>SH0908-1069</v>
      </c>
      <c r="J1949" s="34">
        <f t="shared" si="184"/>
        <v>72686</v>
      </c>
      <c r="K1949" t="str">
        <f t="shared" si="185"/>
        <v>SH0908-1069</v>
      </c>
    </row>
    <row r="1950" spans="1:11" ht="15" customHeight="1" x14ac:dyDescent="0.35">
      <c r="A1950">
        <f>'TI102'!A1947</f>
        <v>5</v>
      </c>
      <c r="B1950" s="26">
        <f>'TI102'!B1947</f>
        <v>46273.71875</v>
      </c>
      <c r="C1950">
        <f>'TI102'!C1947</f>
        <v>11708878</v>
      </c>
      <c r="D1950">
        <f>'TI102'!J1947</f>
        <v>2</v>
      </c>
      <c r="E1950">
        <f>'TI102'!Q1947</f>
        <v>1</v>
      </c>
      <c r="F1950" t="str">
        <f t="shared" si="180"/>
        <v>60386</v>
      </c>
      <c r="G1950">
        <f t="shared" si="181"/>
        <v>328</v>
      </c>
      <c r="H1950" t="str">
        <f t="shared" si="182"/>
        <v>SH0908-1069</v>
      </c>
      <c r="I1950" t="str">
        <f t="shared" si="183"/>
        <v>SH0908-1069</v>
      </c>
      <c r="J1950" s="34">
        <f t="shared" si="184"/>
        <v>72686</v>
      </c>
      <c r="K1950" t="str">
        <f t="shared" si="185"/>
        <v>SH0908-1069</v>
      </c>
    </row>
    <row r="1951" spans="1:11" ht="15" customHeight="1" x14ac:dyDescent="0.35">
      <c r="A1951">
        <f>'TI102'!A1948</f>
        <v>5</v>
      </c>
      <c r="B1951" s="26">
        <f>'TI102'!B1948</f>
        <v>46273.71875</v>
      </c>
      <c r="C1951">
        <f>'TI102'!C1948</f>
        <v>11709177</v>
      </c>
      <c r="D1951">
        <f>'TI102'!J1948</f>
        <v>3</v>
      </c>
      <c r="E1951">
        <f>'TI102'!Q1948</f>
        <v>2</v>
      </c>
      <c r="F1951" t="str">
        <f t="shared" si="180"/>
        <v>60398</v>
      </c>
      <c r="G1951">
        <f t="shared" si="181"/>
        <v>281</v>
      </c>
      <c r="H1951" t="str">
        <f t="shared" si="182"/>
        <v>SH0908-1054</v>
      </c>
      <c r="I1951" t="str">
        <f t="shared" si="183"/>
        <v>SH0908-1054</v>
      </c>
      <c r="J1951" s="34">
        <f t="shared" si="184"/>
        <v>72686</v>
      </c>
      <c r="K1951" t="str">
        <f t="shared" si="185"/>
        <v>SH0908-1054</v>
      </c>
    </row>
    <row r="1952" spans="1:11" ht="15" customHeight="1" x14ac:dyDescent="0.35">
      <c r="A1952">
        <f>'TI102'!A1949</f>
        <v>5</v>
      </c>
      <c r="B1952" s="26">
        <f>'TI102'!B1949</f>
        <v>46273.71875</v>
      </c>
      <c r="C1952">
        <f>'TI102'!C1949</f>
        <v>11709354</v>
      </c>
      <c r="D1952">
        <f>'TI102'!J1949</f>
        <v>1</v>
      </c>
      <c r="E1952">
        <f>'TI102'!Q1949</f>
        <v>1</v>
      </c>
      <c r="F1952" t="str">
        <f t="shared" si="180"/>
        <v>60395</v>
      </c>
      <c r="G1952">
        <f t="shared" si="181"/>
        <v>236</v>
      </c>
      <c r="H1952" t="str">
        <f t="shared" si="182"/>
        <v>SH0908-1042</v>
      </c>
      <c r="I1952" t="str">
        <f t="shared" si="183"/>
        <v>SH0908-1042</v>
      </c>
      <c r="J1952" s="34">
        <f t="shared" si="184"/>
        <v>72686</v>
      </c>
      <c r="K1952" t="str">
        <f t="shared" si="185"/>
        <v>SH0908-1042</v>
      </c>
    </row>
    <row r="1953" spans="1:11" ht="15" customHeight="1" x14ac:dyDescent="0.35">
      <c r="A1953">
        <f>'TI102'!A1950</f>
        <v>5</v>
      </c>
      <c r="B1953" s="26">
        <f>'TI102'!B1950</f>
        <v>46273.71875</v>
      </c>
      <c r="C1953">
        <f>'TI102'!C1950</f>
        <v>11709396</v>
      </c>
      <c r="D1953">
        <f>'TI102'!J1950</f>
        <v>2</v>
      </c>
      <c r="E1953">
        <f>'TI102'!Q1950</f>
        <v>1</v>
      </c>
      <c r="F1953" t="str">
        <f t="shared" si="180"/>
        <v>58942</v>
      </c>
      <c r="G1953">
        <f t="shared" si="181"/>
        <v>414</v>
      </c>
      <c r="H1953" t="str">
        <f t="shared" si="182"/>
        <v>SH0908-1981</v>
      </c>
      <c r="I1953" t="str">
        <f t="shared" si="183"/>
        <v>SH0908-1981</v>
      </c>
      <c r="J1953" s="34">
        <f t="shared" si="184"/>
        <v>72686</v>
      </c>
      <c r="K1953" t="str">
        <f t="shared" si="185"/>
        <v>SH0908-1981</v>
      </c>
    </row>
    <row r="1954" spans="1:11" ht="15" customHeight="1" x14ac:dyDescent="0.35">
      <c r="A1954">
        <f>'TI102'!A1951</f>
        <v>5</v>
      </c>
      <c r="B1954" s="26">
        <f>'TI102'!B1951</f>
        <v>46273.71875</v>
      </c>
      <c r="C1954">
        <f>'TI102'!C1951</f>
        <v>11709397</v>
      </c>
      <c r="D1954">
        <f>'TI102'!J1951</f>
        <v>2</v>
      </c>
      <c r="E1954">
        <f>'TI102'!Q1951</f>
        <v>1</v>
      </c>
      <c r="F1954" t="str">
        <f t="shared" si="180"/>
        <v>58942</v>
      </c>
      <c r="G1954">
        <f t="shared" si="181"/>
        <v>414</v>
      </c>
      <c r="H1954" t="str">
        <f t="shared" si="182"/>
        <v>SH0908-1981</v>
      </c>
      <c r="I1954" t="str">
        <f t="shared" si="183"/>
        <v>SH0908-1981</v>
      </c>
      <c r="J1954" s="34">
        <f t="shared" si="184"/>
        <v>72686</v>
      </c>
      <c r="K1954" t="str">
        <f t="shared" si="185"/>
        <v>SH0908-1981</v>
      </c>
    </row>
    <row r="1955" spans="1:11" ht="15" customHeight="1" x14ac:dyDescent="0.35">
      <c r="A1955">
        <f>'TI102'!A1952</f>
        <v>5</v>
      </c>
      <c r="B1955" s="26">
        <f>'TI102'!B1952</f>
        <v>46273.71875</v>
      </c>
      <c r="C1955">
        <f>'TI102'!C1952</f>
        <v>11709398</v>
      </c>
      <c r="D1955">
        <f>'TI102'!J1952</f>
        <v>2</v>
      </c>
      <c r="E1955">
        <f>'TI102'!Q1952</f>
        <v>2</v>
      </c>
      <c r="F1955" t="str">
        <f t="shared" si="180"/>
        <v>58942</v>
      </c>
      <c r="G1955">
        <f t="shared" si="181"/>
        <v>414</v>
      </c>
      <c r="H1955" t="str">
        <f t="shared" si="182"/>
        <v>SH0908-1981</v>
      </c>
      <c r="I1955" t="str">
        <f t="shared" si="183"/>
        <v>SH0908-1981</v>
      </c>
      <c r="J1955" s="34">
        <f t="shared" si="184"/>
        <v>72686</v>
      </c>
      <c r="K1955" t="str">
        <f t="shared" si="185"/>
        <v>SH0908-1981</v>
      </c>
    </row>
    <row r="1956" spans="1:11" ht="15" customHeight="1" x14ac:dyDescent="0.35">
      <c r="A1956">
        <f>'TI102'!A1953</f>
        <v>5</v>
      </c>
      <c r="B1956" s="26">
        <f>'TI102'!B1953</f>
        <v>46273.71875</v>
      </c>
      <c r="C1956">
        <f>'TI102'!C1953</f>
        <v>11709399</v>
      </c>
      <c r="D1956">
        <f>'TI102'!J1953</f>
        <v>2</v>
      </c>
      <c r="E1956">
        <f>'TI102'!Q1953</f>
        <v>10</v>
      </c>
      <c r="F1956" t="str">
        <f t="shared" si="180"/>
        <v>58942</v>
      </c>
      <c r="G1956">
        <f t="shared" si="181"/>
        <v>414</v>
      </c>
      <c r="H1956" t="str">
        <f t="shared" si="182"/>
        <v>SH0908-1981</v>
      </c>
      <c r="I1956" t="str">
        <f t="shared" si="183"/>
        <v>SH0908-1981</v>
      </c>
      <c r="J1956" s="34">
        <f t="shared" si="184"/>
        <v>72686</v>
      </c>
      <c r="K1956" t="str">
        <f t="shared" si="185"/>
        <v>SH0908-1981</v>
      </c>
    </row>
    <row r="1957" spans="1:11" ht="15" customHeight="1" x14ac:dyDescent="0.35">
      <c r="A1957">
        <f>'TI102'!A1954</f>
        <v>5</v>
      </c>
      <c r="B1957" s="26">
        <f>'TI102'!B1954</f>
        <v>46273.71875</v>
      </c>
      <c r="C1957">
        <f>'TI102'!C1954</f>
        <v>11709400</v>
      </c>
      <c r="D1957">
        <f>'TI102'!J1954</f>
        <v>2</v>
      </c>
      <c r="E1957">
        <f>'TI102'!Q1954</f>
        <v>4</v>
      </c>
      <c r="F1957" t="str">
        <f t="shared" si="180"/>
        <v>58942</v>
      </c>
      <c r="G1957">
        <f t="shared" si="181"/>
        <v>414</v>
      </c>
      <c r="H1957" t="str">
        <f t="shared" si="182"/>
        <v>SH0908-1981</v>
      </c>
      <c r="I1957" t="str">
        <f t="shared" si="183"/>
        <v>SH0908-1981</v>
      </c>
      <c r="J1957" s="34">
        <f t="shared" si="184"/>
        <v>72686</v>
      </c>
      <c r="K1957" t="str">
        <f t="shared" si="185"/>
        <v>SH0908-1981</v>
      </c>
    </row>
    <row r="1958" spans="1:11" ht="15" customHeight="1" x14ac:dyDescent="0.35">
      <c r="A1958">
        <f>'TI102'!A1955</f>
        <v>5</v>
      </c>
      <c r="B1958" s="26">
        <f>'TI102'!B1955</f>
        <v>46273.71875</v>
      </c>
      <c r="C1958">
        <f>'TI102'!C1955</f>
        <v>11709401</v>
      </c>
      <c r="D1958">
        <f>'TI102'!J1955</f>
        <v>2</v>
      </c>
      <c r="E1958">
        <f>'TI102'!Q1955</f>
        <v>3</v>
      </c>
      <c r="F1958" t="str">
        <f t="shared" si="180"/>
        <v>58942</v>
      </c>
      <c r="G1958">
        <f t="shared" si="181"/>
        <v>414</v>
      </c>
      <c r="H1958" t="str">
        <f t="shared" si="182"/>
        <v>SH0908-1981</v>
      </c>
      <c r="I1958" t="str">
        <f t="shared" si="183"/>
        <v>SH0908-1981</v>
      </c>
      <c r="J1958" s="34">
        <f t="shared" si="184"/>
        <v>72686</v>
      </c>
      <c r="K1958" t="str">
        <f t="shared" si="185"/>
        <v>SH0908-1981</v>
      </c>
    </row>
    <row r="1959" spans="1:11" ht="15" customHeight="1" x14ac:dyDescent="0.35">
      <c r="A1959">
        <f>'TI102'!A1956</f>
        <v>5</v>
      </c>
      <c r="B1959" s="26">
        <f>'TI102'!B1956</f>
        <v>46273.71875</v>
      </c>
      <c r="C1959">
        <f>'TI102'!C1956</f>
        <v>11709402</v>
      </c>
      <c r="D1959">
        <f>'TI102'!J1956</f>
        <v>2</v>
      </c>
      <c r="E1959">
        <f>'TI102'!Q1956</f>
        <v>9</v>
      </c>
      <c r="F1959" t="str">
        <f t="shared" si="180"/>
        <v>58942</v>
      </c>
      <c r="G1959">
        <f t="shared" si="181"/>
        <v>414</v>
      </c>
      <c r="H1959" t="str">
        <f t="shared" si="182"/>
        <v>SH0908-1981</v>
      </c>
      <c r="I1959" t="str">
        <f t="shared" si="183"/>
        <v>SH0908-1981</v>
      </c>
      <c r="J1959" s="34">
        <f t="shared" si="184"/>
        <v>72686</v>
      </c>
      <c r="K1959" t="str">
        <f t="shared" si="185"/>
        <v>SH0908-1981</v>
      </c>
    </row>
    <row r="1960" spans="1:11" ht="15" customHeight="1" x14ac:dyDescent="0.35">
      <c r="A1960">
        <f>'TI102'!A1957</f>
        <v>5</v>
      </c>
      <c r="B1960" s="26">
        <f>'TI102'!B1957</f>
        <v>46273.71875</v>
      </c>
      <c r="C1960">
        <f>'TI102'!C1957</f>
        <v>11709403</v>
      </c>
      <c r="D1960">
        <f>'TI102'!J1957</f>
        <v>2</v>
      </c>
      <c r="E1960">
        <f>'TI102'!Q1957</f>
        <v>4</v>
      </c>
      <c r="F1960" t="str">
        <f t="shared" si="180"/>
        <v>58942</v>
      </c>
      <c r="G1960">
        <f t="shared" si="181"/>
        <v>414</v>
      </c>
      <c r="H1960" t="str">
        <f t="shared" si="182"/>
        <v>SH0908-1981</v>
      </c>
      <c r="I1960" t="str">
        <f t="shared" si="183"/>
        <v>SH0908-1981</v>
      </c>
      <c r="J1960" s="34">
        <f t="shared" si="184"/>
        <v>72686</v>
      </c>
      <c r="K1960" t="str">
        <f t="shared" si="185"/>
        <v>SH0908-1981</v>
      </c>
    </row>
    <row r="1961" spans="1:11" ht="15" customHeight="1" x14ac:dyDescent="0.35">
      <c r="A1961">
        <f>'TI102'!A1958</f>
        <v>5</v>
      </c>
      <c r="B1961" s="26">
        <f>'TI102'!B1958</f>
        <v>46273.71875</v>
      </c>
      <c r="C1961">
        <f>'TI102'!C1958</f>
        <v>11709404</v>
      </c>
      <c r="D1961">
        <f>'TI102'!J1958</f>
        <v>2</v>
      </c>
      <c r="E1961">
        <f>'TI102'!Q1958</f>
        <v>2</v>
      </c>
      <c r="F1961" t="str">
        <f t="shared" si="180"/>
        <v>58942</v>
      </c>
      <c r="G1961">
        <f t="shared" si="181"/>
        <v>414</v>
      </c>
      <c r="H1961" t="str">
        <f t="shared" si="182"/>
        <v>SH0908-1981</v>
      </c>
      <c r="I1961" t="str">
        <f t="shared" si="183"/>
        <v>SH0908-1981</v>
      </c>
      <c r="J1961" s="34">
        <f t="shared" si="184"/>
        <v>72686</v>
      </c>
      <c r="K1961" t="str">
        <f t="shared" si="185"/>
        <v>SH0908-1981</v>
      </c>
    </row>
    <row r="1962" spans="1:11" ht="15" customHeight="1" x14ac:dyDescent="0.35">
      <c r="A1962">
        <f>'TI102'!A1959</f>
        <v>5</v>
      </c>
      <c r="B1962" s="26">
        <f>'TI102'!B1959</f>
        <v>46273.71875</v>
      </c>
      <c r="C1962">
        <f>'TI102'!C1959</f>
        <v>11709405</v>
      </c>
      <c r="D1962">
        <f>'TI102'!J1959</f>
        <v>2</v>
      </c>
      <c r="E1962">
        <f>'TI102'!Q1959</f>
        <v>2</v>
      </c>
      <c r="F1962" t="str">
        <f t="shared" si="180"/>
        <v>58942</v>
      </c>
      <c r="G1962">
        <f t="shared" si="181"/>
        <v>414</v>
      </c>
      <c r="H1962" t="str">
        <f t="shared" si="182"/>
        <v>SH0908-1981</v>
      </c>
      <c r="I1962" t="str">
        <f t="shared" si="183"/>
        <v>SH0908-1981</v>
      </c>
      <c r="J1962" s="34">
        <f t="shared" si="184"/>
        <v>72686</v>
      </c>
      <c r="K1962" t="str">
        <f t="shared" si="185"/>
        <v>SH0908-1981</v>
      </c>
    </row>
    <row r="1963" spans="1:11" ht="15" customHeight="1" x14ac:dyDescent="0.35">
      <c r="A1963">
        <f>'TI102'!A1960</f>
        <v>5</v>
      </c>
      <c r="B1963" s="26">
        <f>'TI102'!B1960</f>
        <v>46273.71875</v>
      </c>
      <c r="C1963">
        <f>'TI102'!C1960</f>
        <v>11709406</v>
      </c>
      <c r="D1963">
        <f>'TI102'!J1960</f>
        <v>2</v>
      </c>
      <c r="E1963">
        <f>'TI102'!Q1960</f>
        <v>1</v>
      </c>
      <c r="F1963" t="str">
        <f t="shared" si="180"/>
        <v>58942</v>
      </c>
      <c r="G1963">
        <f t="shared" si="181"/>
        <v>414</v>
      </c>
      <c r="H1963" t="str">
        <f t="shared" si="182"/>
        <v>SH0908-1981</v>
      </c>
      <c r="I1963" t="str">
        <f t="shared" si="183"/>
        <v>SH0908-1981</v>
      </c>
      <c r="J1963" s="34">
        <f t="shared" si="184"/>
        <v>72686</v>
      </c>
      <c r="K1963" t="str">
        <f t="shared" si="185"/>
        <v>SH0908-1981</v>
      </c>
    </row>
    <row r="1964" spans="1:11" ht="15" customHeight="1" x14ac:dyDescent="0.35">
      <c r="A1964">
        <f>'TI102'!A1961</f>
        <v>5</v>
      </c>
      <c r="B1964" s="26">
        <f>'TI102'!B1961</f>
        <v>46273.71875</v>
      </c>
      <c r="C1964">
        <f>'TI102'!C1961</f>
        <v>11709407</v>
      </c>
      <c r="D1964">
        <f>'TI102'!J1961</f>
        <v>2</v>
      </c>
      <c r="E1964">
        <f>'TI102'!Q1961</f>
        <v>8</v>
      </c>
      <c r="F1964" t="str">
        <f t="shared" si="180"/>
        <v>58942</v>
      </c>
      <c r="G1964">
        <f t="shared" si="181"/>
        <v>414</v>
      </c>
      <c r="H1964" t="str">
        <f t="shared" si="182"/>
        <v>SH0908-1981</v>
      </c>
      <c r="I1964" t="str">
        <f t="shared" si="183"/>
        <v>SH0908-1981</v>
      </c>
      <c r="J1964" s="34">
        <f t="shared" si="184"/>
        <v>72686</v>
      </c>
      <c r="K1964" t="str">
        <f t="shared" si="185"/>
        <v>SH0908-1981</v>
      </c>
    </row>
    <row r="1965" spans="1:11" ht="15" customHeight="1" x14ac:dyDescent="0.35">
      <c r="A1965">
        <f>'TI102'!A1962</f>
        <v>5</v>
      </c>
      <c r="B1965" s="26">
        <f>'TI102'!B1962</f>
        <v>46273.71875</v>
      </c>
      <c r="C1965">
        <f>'TI102'!C1962</f>
        <v>11709408</v>
      </c>
      <c r="D1965">
        <f>'TI102'!J1962</f>
        <v>2</v>
      </c>
      <c r="E1965">
        <f>'TI102'!Q1962</f>
        <v>3</v>
      </c>
      <c r="F1965" t="str">
        <f t="shared" si="180"/>
        <v>58942</v>
      </c>
      <c r="G1965">
        <f t="shared" si="181"/>
        <v>414</v>
      </c>
      <c r="H1965" t="str">
        <f t="shared" si="182"/>
        <v>SH0908-1981</v>
      </c>
      <c r="I1965" t="str">
        <f t="shared" si="183"/>
        <v>SH0908-1981</v>
      </c>
      <c r="J1965" s="34">
        <f t="shared" si="184"/>
        <v>72686</v>
      </c>
      <c r="K1965" t="str">
        <f t="shared" si="185"/>
        <v>SH0908-1981</v>
      </c>
    </row>
    <row r="1966" spans="1:11" ht="15" customHeight="1" x14ac:dyDescent="0.35">
      <c r="A1966">
        <f>'TI102'!A1963</f>
        <v>5</v>
      </c>
      <c r="B1966" s="26">
        <f>'TI102'!B1963</f>
        <v>46273.71875</v>
      </c>
      <c r="C1966">
        <f>'TI102'!C1963</f>
        <v>11709409</v>
      </c>
      <c r="D1966">
        <f>'TI102'!J1963</f>
        <v>2</v>
      </c>
      <c r="E1966">
        <f>'TI102'!Q1963</f>
        <v>1</v>
      </c>
      <c r="F1966" t="str">
        <f t="shared" si="180"/>
        <v>58942</v>
      </c>
      <c r="G1966">
        <f t="shared" si="181"/>
        <v>414</v>
      </c>
      <c r="H1966" t="str">
        <f t="shared" si="182"/>
        <v>SH0908-1981</v>
      </c>
      <c r="I1966" t="str">
        <f t="shared" si="183"/>
        <v>SH0908-1981</v>
      </c>
      <c r="J1966" s="34">
        <f t="shared" si="184"/>
        <v>72686</v>
      </c>
      <c r="K1966" t="str">
        <f t="shared" si="185"/>
        <v>SH0908-1981</v>
      </c>
    </row>
    <row r="1967" spans="1:11" ht="15" customHeight="1" x14ac:dyDescent="0.35">
      <c r="A1967">
        <f>'TI102'!A1964</f>
        <v>5</v>
      </c>
      <c r="B1967" s="26">
        <f>'TI102'!B1964</f>
        <v>46273.71875</v>
      </c>
      <c r="C1967">
        <f>'TI102'!C1964</f>
        <v>11709410</v>
      </c>
      <c r="D1967">
        <f>'TI102'!J1964</f>
        <v>2</v>
      </c>
      <c r="E1967">
        <f>'TI102'!Q1964</f>
        <v>1</v>
      </c>
      <c r="F1967" t="str">
        <f t="shared" si="180"/>
        <v>58942</v>
      </c>
      <c r="G1967">
        <f t="shared" si="181"/>
        <v>414</v>
      </c>
      <c r="H1967" t="str">
        <f t="shared" si="182"/>
        <v>SH0908-1981</v>
      </c>
      <c r="I1967" t="str">
        <f t="shared" si="183"/>
        <v>SH0908-1981</v>
      </c>
      <c r="J1967" s="34">
        <f t="shared" si="184"/>
        <v>72686</v>
      </c>
      <c r="K1967" t="str">
        <f t="shared" si="185"/>
        <v>SH0908-1981</v>
      </c>
    </row>
    <row r="1968" spans="1:11" ht="15" customHeight="1" x14ac:dyDescent="0.35">
      <c r="A1968">
        <f>'TI102'!A1965</f>
        <v>5</v>
      </c>
      <c r="B1968" s="26">
        <f>'TI102'!B1965</f>
        <v>46273.71875</v>
      </c>
      <c r="C1968">
        <f>'TI102'!C1965</f>
        <v>11709411</v>
      </c>
      <c r="D1968">
        <f>'TI102'!J1965</f>
        <v>2</v>
      </c>
      <c r="E1968">
        <f>'TI102'!Q1965</f>
        <v>2</v>
      </c>
      <c r="F1968" t="str">
        <f t="shared" si="180"/>
        <v>58942</v>
      </c>
      <c r="G1968">
        <f t="shared" si="181"/>
        <v>414</v>
      </c>
      <c r="H1968" t="str">
        <f t="shared" si="182"/>
        <v>SH0908-1981</v>
      </c>
      <c r="I1968" t="str">
        <f t="shared" si="183"/>
        <v>SH0908-1981</v>
      </c>
      <c r="J1968" s="34">
        <f t="shared" si="184"/>
        <v>72686</v>
      </c>
      <c r="K1968" t="str">
        <f t="shared" si="185"/>
        <v>SH0908-1981</v>
      </c>
    </row>
    <row r="1969" spans="1:11" ht="15" customHeight="1" x14ac:dyDescent="0.35">
      <c r="A1969">
        <f>'TI102'!A1966</f>
        <v>5</v>
      </c>
      <c r="B1969" s="26">
        <f>'TI102'!B1966</f>
        <v>46273.71875</v>
      </c>
      <c r="C1969">
        <f>'TI102'!C1966</f>
        <v>11709412</v>
      </c>
      <c r="D1969">
        <f>'TI102'!J1966</f>
        <v>2</v>
      </c>
      <c r="E1969">
        <f>'TI102'!Q1966</f>
        <v>1</v>
      </c>
      <c r="F1969" t="str">
        <f t="shared" si="180"/>
        <v>58942</v>
      </c>
      <c r="G1969">
        <f t="shared" si="181"/>
        <v>414</v>
      </c>
      <c r="H1969" t="str">
        <f t="shared" si="182"/>
        <v>SH0908-1981</v>
      </c>
      <c r="I1969" t="str">
        <f t="shared" si="183"/>
        <v>SH0908-1981</v>
      </c>
      <c r="J1969" s="34">
        <f t="shared" si="184"/>
        <v>72686</v>
      </c>
      <c r="K1969" t="str">
        <f t="shared" si="185"/>
        <v>SH0908-1981</v>
      </c>
    </row>
    <row r="1970" spans="1:11" ht="15" customHeight="1" x14ac:dyDescent="0.35">
      <c r="A1970">
        <f>'TI102'!A1967</f>
        <v>5</v>
      </c>
      <c r="B1970" s="26">
        <f>'TI102'!B1967</f>
        <v>46273.71875</v>
      </c>
      <c r="C1970">
        <f>'TI102'!C1967</f>
        <v>11709413</v>
      </c>
      <c r="D1970">
        <f>'TI102'!J1967</f>
        <v>2</v>
      </c>
      <c r="E1970">
        <f>'TI102'!Q1967</f>
        <v>1</v>
      </c>
      <c r="F1970" t="str">
        <f t="shared" si="180"/>
        <v>58942</v>
      </c>
      <c r="G1970">
        <f t="shared" si="181"/>
        <v>414</v>
      </c>
      <c r="H1970" t="str">
        <f t="shared" si="182"/>
        <v>SH0908-1981</v>
      </c>
      <c r="I1970" t="str">
        <f t="shared" si="183"/>
        <v>SH0908-1981</v>
      </c>
      <c r="J1970" s="34">
        <f t="shared" si="184"/>
        <v>72686</v>
      </c>
      <c r="K1970" t="str">
        <f t="shared" si="185"/>
        <v>SH0908-1981</v>
      </c>
    </row>
    <row r="1971" spans="1:11" ht="15" customHeight="1" x14ac:dyDescent="0.35">
      <c r="A1971">
        <f>'TI102'!A1968</f>
        <v>5</v>
      </c>
      <c r="B1971" s="26">
        <f>'TI102'!B1968</f>
        <v>46273.71875</v>
      </c>
      <c r="C1971">
        <f>'TI102'!C1968</f>
        <v>11709414</v>
      </c>
      <c r="D1971">
        <f>'TI102'!J1968</f>
        <v>2</v>
      </c>
      <c r="E1971">
        <f>'TI102'!Q1968</f>
        <v>1</v>
      </c>
      <c r="F1971" t="str">
        <f t="shared" si="180"/>
        <v>58942</v>
      </c>
      <c r="G1971">
        <f t="shared" si="181"/>
        <v>414</v>
      </c>
      <c r="H1971" t="str">
        <f t="shared" si="182"/>
        <v>SH0908-1981</v>
      </c>
      <c r="I1971" t="str">
        <f t="shared" si="183"/>
        <v>SH0908-1981</v>
      </c>
      <c r="J1971" s="34">
        <f t="shared" si="184"/>
        <v>72686</v>
      </c>
      <c r="K1971" t="str">
        <f t="shared" si="185"/>
        <v>SH0908-1981</v>
      </c>
    </row>
    <row r="1972" spans="1:11" ht="15" customHeight="1" x14ac:dyDescent="0.35">
      <c r="A1972">
        <f>'TI102'!A1969</f>
        <v>5</v>
      </c>
      <c r="B1972" s="26">
        <f>'TI102'!B1969</f>
        <v>46273.71875</v>
      </c>
      <c r="C1972">
        <f>'TI102'!C1969</f>
        <v>11709415</v>
      </c>
      <c r="D1972">
        <f>'TI102'!J1969</f>
        <v>2</v>
      </c>
      <c r="E1972">
        <f>'TI102'!Q1969</f>
        <v>6</v>
      </c>
      <c r="F1972" t="str">
        <f t="shared" si="180"/>
        <v>58942</v>
      </c>
      <c r="G1972">
        <f t="shared" si="181"/>
        <v>414</v>
      </c>
      <c r="H1972" t="str">
        <f t="shared" si="182"/>
        <v>SH0908-1981</v>
      </c>
      <c r="I1972" t="str">
        <f t="shared" si="183"/>
        <v>SH0908-1981</v>
      </c>
      <c r="J1972" s="34">
        <f t="shared" si="184"/>
        <v>72686</v>
      </c>
      <c r="K1972" t="str">
        <f t="shared" si="185"/>
        <v>SH0908-1981</v>
      </c>
    </row>
    <row r="1973" spans="1:11" ht="15" customHeight="1" x14ac:dyDescent="0.35">
      <c r="A1973">
        <f>'TI102'!A1970</f>
        <v>5</v>
      </c>
      <c r="B1973" s="26">
        <f>'TI102'!B1970</f>
        <v>46273.71875</v>
      </c>
      <c r="C1973">
        <f>'TI102'!C1970</f>
        <v>11709416</v>
      </c>
      <c r="D1973">
        <f>'TI102'!J1970</f>
        <v>2</v>
      </c>
      <c r="E1973">
        <f>'TI102'!Q1970</f>
        <v>6</v>
      </c>
      <c r="F1973" t="str">
        <f t="shared" si="180"/>
        <v>58942</v>
      </c>
      <c r="G1973">
        <f t="shared" si="181"/>
        <v>414</v>
      </c>
      <c r="H1973" t="str">
        <f t="shared" si="182"/>
        <v>SH0908-1981</v>
      </c>
      <c r="I1973" t="str">
        <f t="shared" si="183"/>
        <v>SH0908-1981</v>
      </c>
      <c r="J1973" s="34">
        <f t="shared" si="184"/>
        <v>72686</v>
      </c>
      <c r="K1973" t="str">
        <f t="shared" si="185"/>
        <v>SH0908-1981</v>
      </c>
    </row>
    <row r="1974" spans="1:11" ht="15" customHeight="1" x14ac:dyDescent="0.35">
      <c r="A1974">
        <f>'TI102'!A1971</f>
        <v>5</v>
      </c>
      <c r="B1974" s="26">
        <f>'TI102'!B1971</f>
        <v>46273.71875</v>
      </c>
      <c r="C1974">
        <f>'TI102'!C1971</f>
        <v>11709417</v>
      </c>
      <c r="D1974">
        <f>'TI102'!J1971</f>
        <v>2</v>
      </c>
      <c r="E1974">
        <f>'TI102'!Q1971</f>
        <v>6</v>
      </c>
      <c r="F1974" t="str">
        <f t="shared" si="180"/>
        <v>58942</v>
      </c>
      <c r="G1974">
        <f t="shared" si="181"/>
        <v>414</v>
      </c>
      <c r="H1974" t="str">
        <f t="shared" si="182"/>
        <v>SH0908-1981</v>
      </c>
      <c r="I1974" t="str">
        <f t="shared" si="183"/>
        <v>SH0908-1981</v>
      </c>
      <c r="J1974" s="34">
        <f t="shared" si="184"/>
        <v>72686</v>
      </c>
      <c r="K1974" t="str">
        <f t="shared" si="185"/>
        <v>SH0908-1981</v>
      </c>
    </row>
    <row r="1975" spans="1:11" ht="15" customHeight="1" x14ac:dyDescent="0.35">
      <c r="A1975">
        <f>'TI102'!A1972</f>
        <v>5</v>
      </c>
      <c r="B1975" s="26">
        <f>'TI102'!B1972</f>
        <v>46273.71875</v>
      </c>
      <c r="C1975">
        <f>'TI102'!C1972</f>
        <v>11709418</v>
      </c>
      <c r="D1975">
        <f>'TI102'!J1972</f>
        <v>2</v>
      </c>
      <c r="E1975">
        <f>'TI102'!Q1972</f>
        <v>7</v>
      </c>
      <c r="F1975" t="str">
        <f t="shared" si="180"/>
        <v>58942</v>
      </c>
      <c r="G1975">
        <f t="shared" si="181"/>
        <v>414</v>
      </c>
      <c r="H1975" t="str">
        <f t="shared" si="182"/>
        <v>SH0908-1981</v>
      </c>
      <c r="I1975" t="str">
        <f t="shared" si="183"/>
        <v>SH0908-1981</v>
      </c>
      <c r="J1975" s="34">
        <f t="shared" si="184"/>
        <v>72686</v>
      </c>
      <c r="K1975" t="str">
        <f t="shared" si="185"/>
        <v>SH0908-1981</v>
      </c>
    </row>
    <row r="1976" spans="1:11" ht="15" customHeight="1" x14ac:dyDescent="0.35">
      <c r="A1976">
        <f>'TI102'!A1973</f>
        <v>5</v>
      </c>
      <c r="B1976" s="26">
        <f>'TI102'!B1973</f>
        <v>46273.71875</v>
      </c>
      <c r="C1976">
        <f>'TI102'!C1973</f>
        <v>11709419</v>
      </c>
      <c r="D1976">
        <f>'TI102'!J1973</f>
        <v>2</v>
      </c>
      <c r="E1976">
        <f>'TI102'!Q1973</f>
        <v>2</v>
      </c>
      <c r="F1976" t="str">
        <f t="shared" si="180"/>
        <v>59515</v>
      </c>
      <c r="G1976">
        <f t="shared" si="181"/>
        <v>415</v>
      </c>
      <c r="H1976" t="str">
        <f t="shared" si="182"/>
        <v>SH0908-1981</v>
      </c>
      <c r="I1976" t="str">
        <f t="shared" si="183"/>
        <v>SH0908-1981</v>
      </c>
      <c r="J1976" s="34">
        <f t="shared" si="184"/>
        <v>72686</v>
      </c>
      <c r="K1976" t="str">
        <f t="shared" si="185"/>
        <v>SH0908-1981</v>
      </c>
    </row>
    <row r="1977" spans="1:11" ht="15" customHeight="1" x14ac:dyDescent="0.35">
      <c r="A1977">
        <f>'TI102'!A1974</f>
        <v>5</v>
      </c>
      <c r="B1977" s="26">
        <f>'TI102'!B1974</f>
        <v>46273.71875</v>
      </c>
      <c r="C1977">
        <f>'TI102'!C1974</f>
        <v>11709420</v>
      </c>
      <c r="D1977">
        <f>'TI102'!J1974</f>
        <v>2</v>
      </c>
      <c r="E1977">
        <f>'TI102'!Q1974</f>
        <v>2</v>
      </c>
      <c r="F1977" t="str">
        <f t="shared" si="180"/>
        <v>59515</v>
      </c>
      <c r="G1977">
        <f t="shared" si="181"/>
        <v>415</v>
      </c>
      <c r="H1977" t="str">
        <f t="shared" si="182"/>
        <v>SH0908-1981</v>
      </c>
      <c r="I1977" t="str">
        <f t="shared" si="183"/>
        <v>SH0908-1981</v>
      </c>
      <c r="J1977" s="34">
        <f t="shared" si="184"/>
        <v>72686</v>
      </c>
      <c r="K1977" t="str">
        <f t="shared" si="185"/>
        <v>SH0908-1981</v>
      </c>
    </row>
    <row r="1978" spans="1:11" ht="15" customHeight="1" x14ac:dyDescent="0.35">
      <c r="A1978">
        <f>'TI102'!A1975</f>
        <v>5</v>
      </c>
      <c r="B1978" s="26">
        <f>'TI102'!B1975</f>
        <v>46273.71875</v>
      </c>
      <c r="C1978">
        <f>'TI102'!C1975</f>
        <v>11709421</v>
      </c>
      <c r="D1978">
        <f>'TI102'!J1975</f>
        <v>2</v>
      </c>
      <c r="E1978">
        <f>'TI102'!Q1975</f>
        <v>3</v>
      </c>
      <c r="F1978" t="str">
        <f t="shared" si="180"/>
        <v>59515</v>
      </c>
      <c r="G1978">
        <f t="shared" si="181"/>
        <v>415</v>
      </c>
      <c r="H1978" t="str">
        <f t="shared" si="182"/>
        <v>SH0908-1981</v>
      </c>
      <c r="I1978" t="str">
        <f t="shared" si="183"/>
        <v>SH0908-1981</v>
      </c>
      <c r="J1978" s="34">
        <f t="shared" si="184"/>
        <v>72686</v>
      </c>
      <c r="K1978" t="str">
        <f t="shared" si="185"/>
        <v>SH0908-1981</v>
      </c>
    </row>
    <row r="1979" spans="1:11" ht="15" customHeight="1" x14ac:dyDescent="0.35">
      <c r="A1979">
        <f>'TI102'!A1976</f>
        <v>5</v>
      </c>
      <c r="B1979" s="26">
        <f>'TI102'!B1976</f>
        <v>46273.71875</v>
      </c>
      <c r="C1979">
        <f>'TI102'!C1976</f>
        <v>11709422</v>
      </c>
      <c r="D1979">
        <f>'TI102'!J1976</f>
        <v>2</v>
      </c>
      <c r="E1979">
        <f>'TI102'!Q1976</f>
        <v>3</v>
      </c>
      <c r="F1979" t="str">
        <f t="shared" si="180"/>
        <v>59515</v>
      </c>
      <c r="G1979">
        <f t="shared" si="181"/>
        <v>415</v>
      </c>
      <c r="H1979" t="str">
        <f t="shared" si="182"/>
        <v>SH0908-1981</v>
      </c>
      <c r="I1979" t="str">
        <f t="shared" si="183"/>
        <v>SH0908-1981</v>
      </c>
      <c r="J1979" s="34">
        <f t="shared" si="184"/>
        <v>72686</v>
      </c>
      <c r="K1979" t="str">
        <f t="shared" si="185"/>
        <v>SH0908-1981</v>
      </c>
    </row>
    <row r="1980" spans="1:11" ht="15" customHeight="1" x14ac:dyDescent="0.35">
      <c r="A1980">
        <f>'TI102'!A1977</f>
        <v>5</v>
      </c>
      <c r="B1980" s="26">
        <f>'TI102'!B1977</f>
        <v>46273.71875</v>
      </c>
      <c r="C1980">
        <f>'TI102'!C1977</f>
        <v>11709423</v>
      </c>
      <c r="D1980">
        <f>'TI102'!J1977</f>
        <v>2</v>
      </c>
      <c r="E1980">
        <f>'TI102'!Q1977</f>
        <v>2</v>
      </c>
      <c r="F1980" t="str">
        <f t="shared" si="180"/>
        <v>59515</v>
      </c>
      <c r="G1980">
        <f t="shared" si="181"/>
        <v>415</v>
      </c>
      <c r="H1980" t="str">
        <f t="shared" si="182"/>
        <v>SH0908-1981</v>
      </c>
      <c r="I1980" t="str">
        <f t="shared" si="183"/>
        <v>SH0908-1981</v>
      </c>
      <c r="J1980" s="34">
        <f t="shared" si="184"/>
        <v>72686</v>
      </c>
      <c r="K1980" t="str">
        <f t="shared" si="185"/>
        <v>SH0908-1981</v>
      </c>
    </row>
    <row r="1981" spans="1:11" ht="15" customHeight="1" x14ac:dyDescent="0.35">
      <c r="A1981">
        <f>'TI102'!A1978</f>
        <v>5</v>
      </c>
      <c r="B1981" s="26">
        <f>'TI102'!B1978</f>
        <v>46273.71875</v>
      </c>
      <c r="C1981">
        <f>'TI102'!C1978</f>
        <v>11709424</v>
      </c>
      <c r="D1981">
        <f>'TI102'!J1978</f>
        <v>2</v>
      </c>
      <c r="E1981">
        <f>'TI102'!Q1978</f>
        <v>1</v>
      </c>
      <c r="F1981" t="str">
        <f t="shared" si="180"/>
        <v>59515</v>
      </c>
      <c r="G1981">
        <f t="shared" si="181"/>
        <v>415</v>
      </c>
      <c r="H1981" t="str">
        <f t="shared" si="182"/>
        <v>SH0908-1981</v>
      </c>
      <c r="I1981" t="str">
        <f t="shared" si="183"/>
        <v>SH0908-1981</v>
      </c>
      <c r="J1981" s="34">
        <f t="shared" si="184"/>
        <v>72686</v>
      </c>
      <c r="K1981" t="str">
        <f t="shared" si="185"/>
        <v>SH0908-1981</v>
      </c>
    </row>
    <row r="1982" spans="1:11" ht="15" customHeight="1" x14ac:dyDescent="0.35">
      <c r="A1982">
        <f>'TI102'!A1979</f>
        <v>5</v>
      </c>
      <c r="B1982" s="26">
        <f>'TI102'!B1979</f>
        <v>46273.71875</v>
      </c>
      <c r="C1982">
        <f>'TI102'!C1979</f>
        <v>11709459</v>
      </c>
      <c r="D1982">
        <f>'TI102'!J1979</f>
        <v>4</v>
      </c>
      <c r="E1982">
        <f>'TI102'!Q1979</f>
        <v>1</v>
      </c>
      <c r="F1982" t="str">
        <f t="shared" si="180"/>
        <v>60408</v>
      </c>
      <c r="G1982">
        <f t="shared" si="181"/>
        <v>237</v>
      </c>
      <c r="H1982" t="str">
        <f t="shared" si="182"/>
        <v>SH0908-1042</v>
      </c>
      <c r="I1982" t="str">
        <f t="shared" si="183"/>
        <v>SH0908-1042</v>
      </c>
      <c r="J1982" s="34">
        <f t="shared" si="184"/>
        <v>72686</v>
      </c>
      <c r="K1982" t="str">
        <f t="shared" si="185"/>
        <v>SH0908-1042</v>
      </c>
    </row>
    <row r="1983" spans="1:11" ht="15" customHeight="1" x14ac:dyDescent="0.35">
      <c r="A1983">
        <f>'TI102'!A1980</f>
        <v>5</v>
      </c>
      <c r="B1983" s="26">
        <f>'TI102'!B1980</f>
        <v>46273.71875</v>
      </c>
      <c r="C1983">
        <f>'TI102'!C1980</f>
        <v>11709460</v>
      </c>
      <c r="D1983">
        <f>'TI102'!J1980</f>
        <v>4</v>
      </c>
      <c r="E1983">
        <f>'TI102'!Q1980</f>
        <v>1</v>
      </c>
      <c r="F1983" t="str">
        <f t="shared" si="180"/>
        <v>60409</v>
      </c>
      <c r="G1983">
        <f t="shared" si="181"/>
        <v>238</v>
      </c>
      <c r="H1983" t="str">
        <f t="shared" si="182"/>
        <v>SH0908-1042</v>
      </c>
      <c r="I1983" t="str">
        <f t="shared" si="183"/>
        <v>SH0908-1042</v>
      </c>
      <c r="J1983" s="34">
        <f t="shared" si="184"/>
        <v>72686</v>
      </c>
      <c r="K1983" t="str">
        <f t="shared" si="185"/>
        <v>SH0908-1042</v>
      </c>
    </row>
    <row r="1984" spans="1:11" ht="15" customHeight="1" x14ac:dyDescent="0.35">
      <c r="A1984">
        <f>'TI102'!A1981</f>
        <v>5</v>
      </c>
      <c r="B1984" s="26">
        <f>'TI102'!B1981</f>
        <v>46273.71875</v>
      </c>
      <c r="C1984">
        <f>'TI102'!C1981</f>
        <v>11709461</v>
      </c>
      <c r="D1984">
        <f>'TI102'!J1981</f>
        <v>4</v>
      </c>
      <c r="E1984">
        <f>'TI102'!Q1981</f>
        <v>1</v>
      </c>
      <c r="F1984" t="str">
        <f t="shared" si="180"/>
        <v>60409</v>
      </c>
      <c r="G1984">
        <f t="shared" si="181"/>
        <v>238</v>
      </c>
      <c r="H1984" t="str">
        <f t="shared" si="182"/>
        <v>SH0908-1042</v>
      </c>
      <c r="I1984" t="str">
        <f t="shared" si="183"/>
        <v>SH0908-1042</v>
      </c>
      <c r="J1984" s="34">
        <f t="shared" si="184"/>
        <v>72686</v>
      </c>
      <c r="K1984" t="str">
        <f t="shared" si="185"/>
        <v>SH0908-1042</v>
      </c>
    </row>
    <row r="1985" spans="1:11" ht="15" customHeight="1" x14ac:dyDescent="0.35">
      <c r="A1985">
        <f>'TI102'!A1982</f>
        <v>5</v>
      </c>
      <c r="B1985" s="26">
        <f>'TI102'!B1982</f>
        <v>46273.71875</v>
      </c>
      <c r="C1985">
        <f>'TI102'!C1982</f>
        <v>11709475</v>
      </c>
      <c r="D1985">
        <f>'TI102'!J1982</f>
        <v>1</v>
      </c>
      <c r="E1985">
        <f>'TI102'!Q1982</f>
        <v>1</v>
      </c>
      <c r="F1985" t="str">
        <f t="shared" si="180"/>
        <v>60408</v>
      </c>
      <c r="G1985">
        <f t="shared" si="181"/>
        <v>237</v>
      </c>
      <c r="H1985" t="str">
        <f t="shared" si="182"/>
        <v>SH0908-1042</v>
      </c>
      <c r="I1985" t="str">
        <f t="shared" si="183"/>
        <v>SH0908-1042</v>
      </c>
      <c r="J1985" s="34">
        <f t="shared" si="184"/>
        <v>72686</v>
      </c>
      <c r="K1985" t="str">
        <f t="shared" si="185"/>
        <v>SH0908-1042</v>
      </c>
    </row>
    <row r="1986" spans="1:11" ht="15" customHeight="1" x14ac:dyDescent="0.35">
      <c r="A1986">
        <f>'TI102'!A1983</f>
        <v>5</v>
      </c>
      <c r="B1986" s="26">
        <f>'TI102'!B1983</f>
        <v>46273.71875</v>
      </c>
      <c r="C1986">
        <f>'TI102'!C1983</f>
        <v>11709476</v>
      </c>
      <c r="D1986">
        <f>'TI102'!J1983</f>
        <v>1</v>
      </c>
      <c r="E1986">
        <f>'TI102'!Q1983</f>
        <v>1</v>
      </c>
      <c r="F1986" t="str">
        <f t="shared" si="180"/>
        <v>60408</v>
      </c>
      <c r="G1986">
        <f t="shared" si="181"/>
        <v>237</v>
      </c>
      <c r="H1986" t="str">
        <f t="shared" si="182"/>
        <v>SH0908-1042</v>
      </c>
      <c r="I1986" t="str">
        <f t="shared" si="183"/>
        <v>SH0908-1042</v>
      </c>
      <c r="J1986" s="34">
        <f t="shared" si="184"/>
        <v>72686</v>
      </c>
      <c r="K1986" t="str">
        <f t="shared" si="185"/>
        <v>SH0908-1042</v>
      </c>
    </row>
    <row r="1987" spans="1:11" ht="15" customHeight="1" x14ac:dyDescent="0.35">
      <c r="A1987">
        <f>'TI102'!A1984</f>
        <v>5</v>
      </c>
      <c r="B1987" s="26">
        <f>'TI102'!B1984</f>
        <v>46273.71875</v>
      </c>
      <c r="C1987">
        <f>'TI102'!C1984</f>
        <v>11709477</v>
      </c>
      <c r="D1987">
        <f>'TI102'!J1984</f>
        <v>1</v>
      </c>
      <c r="E1987">
        <f>'TI102'!Q1984</f>
        <v>1</v>
      </c>
      <c r="F1987" t="str">
        <f t="shared" si="180"/>
        <v>60408</v>
      </c>
      <c r="G1987">
        <f t="shared" si="181"/>
        <v>237</v>
      </c>
      <c r="H1987" t="str">
        <f t="shared" si="182"/>
        <v>SH0908-1042</v>
      </c>
      <c r="I1987" t="str">
        <f t="shared" si="183"/>
        <v>SH0908-1042</v>
      </c>
      <c r="J1987" s="34">
        <f t="shared" si="184"/>
        <v>72686</v>
      </c>
      <c r="K1987" t="str">
        <f t="shared" si="185"/>
        <v>SH0908-1042</v>
      </c>
    </row>
    <row r="1988" spans="1:11" ht="15" customHeight="1" x14ac:dyDescent="0.35">
      <c r="A1988">
        <f>'TI102'!A1985</f>
        <v>5</v>
      </c>
      <c r="B1988" s="26">
        <f>'TI102'!B1985</f>
        <v>46273.71875</v>
      </c>
      <c r="C1988">
        <f>'TI102'!C1985</f>
        <v>11709478</v>
      </c>
      <c r="D1988">
        <f>'TI102'!J1985</f>
        <v>1</v>
      </c>
      <c r="E1988">
        <f>'TI102'!Q1985</f>
        <v>1</v>
      </c>
      <c r="F1988" t="str">
        <f t="shared" si="180"/>
        <v>60408</v>
      </c>
      <c r="G1988">
        <f t="shared" si="181"/>
        <v>237</v>
      </c>
      <c r="H1988" t="str">
        <f t="shared" si="182"/>
        <v>SH0908-1042</v>
      </c>
      <c r="I1988" t="str">
        <f t="shared" si="183"/>
        <v>SH0908-1042</v>
      </c>
      <c r="J1988" s="34">
        <f t="shared" si="184"/>
        <v>72686</v>
      </c>
      <c r="K1988" t="str">
        <f t="shared" si="185"/>
        <v>SH0908-1042</v>
      </c>
    </row>
    <row r="1989" spans="1:11" ht="15" customHeight="1" x14ac:dyDescent="0.35">
      <c r="A1989">
        <f>'TI102'!A1986</f>
        <v>5</v>
      </c>
      <c r="B1989" s="26">
        <f>'TI102'!B1986</f>
        <v>46273.71875</v>
      </c>
      <c r="C1989">
        <f>'TI102'!C1986</f>
        <v>11709479</v>
      </c>
      <c r="D1989">
        <f>'TI102'!J1986</f>
        <v>1</v>
      </c>
      <c r="E1989">
        <f>'TI102'!Q1986</f>
        <v>1</v>
      </c>
      <c r="F1989" t="str">
        <f t="shared" si="180"/>
        <v>60409</v>
      </c>
      <c r="G1989">
        <f t="shared" si="181"/>
        <v>238</v>
      </c>
      <c r="H1989" t="str">
        <f t="shared" si="182"/>
        <v>SH0908-1042</v>
      </c>
      <c r="I1989" t="str">
        <f t="shared" si="183"/>
        <v>SH0908-1042</v>
      </c>
      <c r="J1989" s="34">
        <f t="shared" si="184"/>
        <v>72686</v>
      </c>
      <c r="K1989" t="str">
        <f t="shared" si="185"/>
        <v>SH0908-1042</v>
      </c>
    </row>
    <row r="1990" spans="1:11" ht="15" customHeight="1" x14ac:dyDescent="0.35">
      <c r="A1990">
        <f>'TI102'!A1987</f>
        <v>5</v>
      </c>
      <c r="B1990" s="26">
        <f>'TI102'!B1987</f>
        <v>46273.71875</v>
      </c>
      <c r="C1990">
        <f>'TI102'!C1987</f>
        <v>11709480</v>
      </c>
      <c r="D1990">
        <f>'TI102'!J1987</f>
        <v>1</v>
      </c>
      <c r="E1990">
        <f>'TI102'!Q1987</f>
        <v>1</v>
      </c>
      <c r="F1990" t="str">
        <f t="shared" ref="F1990:F2053" si="186">INDEX(OM_ORDER,MATCH(C1990,OM_TID,0))</f>
        <v>60409</v>
      </c>
      <c r="G1990">
        <f t="shared" ref="G1990:G2053" si="187">MATCH(F1990,OR_ID,0)</f>
        <v>238</v>
      </c>
      <c r="H1990" t="str">
        <f t="shared" ref="H1990:H2053" si="188">INDEX(OR_ORIG,G1990)</f>
        <v>SH0908-1042</v>
      </c>
      <c r="I1990" t="str">
        <f t="shared" ref="I1990:I2053" si="189">INDEX(OR_SHIP,G1990)</f>
        <v>SH0908-1042</v>
      </c>
      <c r="J1990" s="34">
        <f t="shared" ref="J1990:J2053" si="190">IF(INDEX(OR_MOVED,G1990)="",DATE(2099,1,1),INDEX(OR_MOVED,G1990))</f>
        <v>72686</v>
      </c>
      <c r="K1990" t="str">
        <f t="shared" ref="K1990:K2053" si="191">IF(B1990&gt;=J1990,I1990,H1990)</f>
        <v>SH0908-1042</v>
      </c>
    </row>
    <row r="1991" spans="1:11" ht="15" customHeight="1" x14ac:dyDescent="0.35">
      <c r="A1991">
        <f>'TI102'!A1988</f>
        <v>5</v>
      </c>
      <c r="B1991" s="26">
        <f>'TI102'!B1988</f>
        <v>46273.71875</v>
      </c>
      <c r="C1991">
        <f>'TI102'!C1988</f>
        <v>11709521</v>
      </c>
      <c r="D1991">
        <f>'TI102'!J1988</f>
        <v>1</v>
      </c>
      <c r="E1991">
        <f>'TI102'!Q1988</f>
        <v>2</v>
      </c>
      <c r="F1991" t="str">
        <f t="shared" si="186"/>
        <v>60413</v>
      </c>
      <c r="G1991">
        <f t="shared" si="187"/>
        <v>179</v>
      </c>
      <c r="H1991" t="str">
        <f t="shared" si="188"/>
        <v>SH0908-1036</v>
      </c>
      <c r="I1991" t="str">
        <f t="shared" si="189"/>
        <v>SH0908-1036</v>
      </c>
      <c r="J1991" s="34">
        <f t="shared" si="190"/>
        <v>72686</v>
      </c>
      <c r="K1991" t="str">
        <f t="shared" si="191"/>
        <v>SH0908-1036</v>
      </c>
    </row>
    <row r="1992" spans="1:11" ht="15" customHeight="1" x14ac:dyDescent="0.35">
      <c r="A1992">
        <f>'TI102'!A1989</f>
        <v>5</v>
      </c>
      <c r="B1992" s="26">
        <f>'TI102'!B1989</f>
        <v>46273.71875</v>
      </c>
      <c r="C1992">
        <f>'TI102'!C1989</f>
        <v>11709523</v>
      </c>
      <c r="D1992">
        <f>'TI102'!J1989</f>
        <v>1</v>
      </c>
      <c r="E1992">
        <f>'TI102'!Q1989</f>
        <v>1</v>
      </c>
      <c r="F1992" t="str">
        <f t="shared" si="186"/>
        <v>60414</v>
      </c>
      <c r="G1992">
        <f t="shared" si="187"/>
        <v>308</v>
      </c>
      <c r="H1992" t="str">
        <f t="shared" si="188"/>
        <v>SH0908-1063</v>
      </c>
      <c r="I1992" t="str">
        <f t="shared" si="189"/>
        <v>SH0908-1063</v>
      </c>
      <c r="J1992" s="34">
        <f t="shared" si="190"/>
        <v>72686</v>
      </c>
      <c r="K1992" t="str">
        <f t="shared" si="191"/>
        <v>SH0908-1063</v>
      </c>
    </row>
    <row r="1993" spans="1:11" ht="15" customHeight="1" x14ac:dyDescent="0.35">
      <c r="A1993">
        <f>'TI102'!A1990</f>
        <v>5</v>
      </c>
      <c r="B1993" s="26">
        <f>'TI102'!B1990</f>
        <v>46273.71875</v>
      </c>
      <c r="C1993">
        <f>'TI102'!C1990</f>
        <v>11709524</v>
      </c>
      <c r="D1993">
        <f>'TI102'!J1990</f>
        <v>4</v>
      </c>
      <c r="E1993">
        <f>'TI102'!Q1990</f>
        <v>2</v>
      </c>
      <c r="F1993" t="str">
        <f t="shared" si="186"/>
        <v>60421</v>
      </c>
      <c r="G1993">
        <f t="shared" si="187"/>
        <v>102</v>
      </c>
      <c r="H1993" t="str">
        <f t="shared" si="188"/>
        <v>SH0908-1026</v>
      </c>
      <c r="I1993" t="str">
        <f t="shared" si="189"/>
        <v>SH0908-1026</v>
      </c>
      <c r="J1993" s="34">
        <f t="shared" si="190"/>
        <v>72686</v>
      </c>
      <c r="K1993" t="str">
        <f t="shared" si="191"/>
        <v>SH0908-1026</v>
      </c>
    </row>
    <row r="1994" spans="1:11" ht="15" customHeight="1" x14ac:dyDescent="0.35">
      <c r="A1994">
        <f>'TI102'!A1991</f>
        <v>5</v>
      </c>
      <c r="B1994" s="26">
        <f>'TI102'!B1991</f>
        <v>46273.71875</v>
      </c>
      <c r="C1994">
        <f>'TI102'!C1991</f>
        <v>11709525</v>
      </c>
      <c r="D1994">
        <f>'TI102'!J1991</f>
        <v>4</v>
      </c>
      <c r="E1994">
        <f>'TI102'!Q1991</f>
        <v>2</v>
      </c>
      <c r="F1994" t="str">
        <f t="shared" si="186"/>
        <v>60421</v>
      </c>
      <c r="G1994">
        <f t="shared" si="187"/>
        <v>102</v>
      </c>
      <c r="H1994" t="str">
        <f t="shared" si="188"/>
        <v>SH0908-1026</v>
      </c>
      <c r="I1994" t="str">
        <f t="shared" si="189"/>
        <v>SH0908-1026</v>
      </c>
      <c r="J1994" s="34">
        <f t="shared" si="190"/>
        <v>72686</v>
      </c>
      <c r="K1994" t="str">
        <f t="shared" si="191"/>
        <v>SH0908-1026</v>
      </c>
    </row>
    <row r="1995" spans="1:11" ht="15" customHeight="1" x14ac:dyDescent="0.35">
      <c r="A1995">
        <f>'TI102'!A1992</f>
        <v>5</v>
      </c>
      <c r="B1995" s="26">
        <f>'TI102'!B1992</f>
        <v>46273.71875</v>
      </c>
      <c r="C1995">
        <f>'TI102'!C1992</f>
        <v>11709526</v>
      </c>
      <c r="D1995">
        <f>'TI102'!J1992</f>
        <v>4</v>
      </c>
      <c r="E1995">
        <f>'TI102'!Q1992</f>
        <v>2</v>
      </c>
      <c r="F1995" t="str">
        <f t="shared" si="186"/>
        <v>60421</v>
      </c>
      <c r="G1995">
        <f t="shared" si="187"/>
        <v>102</v>
      </c>
      <c r="H1995" t="str">
        <f t="shared" si="188"/>
        <v>SH0908-1026</v>
      </c>
      <c r="I1995" t="str">
        <f t="shared" si="189"/>
        <v>SH0908-1026</v>
      </c>
      <c r="J1995" s="34">
        <f t="shared" si="190"/>
        <v>72686</v>
      </c>
      <c r="K1995" t="str">
        <f t="shared" si="191"/>
        <v>SH0908-1026</v>
      </c>
    </row>
    <row r="1996" spans="1:11" ht="15" customHeight="1" x14ac:dyDescent="0.35">
      <c r="A1996">
        <f>'TI102'!A1993</f>
        <v>5</v>
      </c>
      <c r="B1996" s="26">
        <f>'TI102'!B1993</f>
        <v>46273.71875</v>
      </c>
      <c r="C1996">
        <f>'TI102'!C1993</f>
        <v>11709527</v>
      </c>
      <c r="D1996">
        <f>'TI102'!J1993</f>
        <v>3</v>
      </c>
      <c r="E1996">
        <f>'TI102'!Q1993</f>
        <v>1</v>
      </c>
      <c r="F1996" t="str">
        <f t="shared" si="186"/>
        <v>60423</v>
      </c>
      <c r="G1996">
        <f t="shared" si="187"/>
        <v>309</v>
      </c>
      <c r="H1996" t="str">
        <f t="shared" si="188"/>
        <v>SH0908-1063</v>
      </c>
      <c r="I1996" t="str">
        <f t="shared" si="189"/>
        <v>SH0908-1063</v>
      </c>
      <c r="J1996" s="34">
        <f t="shared" si="190"/>
        <v>72686</v>
      </c>
      <c r="K1996" t="str">
        <f t="shared" si="191"/>
        <v>SH0908-1063</v>
      </c>
    </row>
    <row r="1997" spans="1:11" ht="15" customHeight="1" x14ac:dyDescent="0.35">
      <c r="A1997">
        <f>'TI102'!A1994</f>
        <v>5</v>
      </c>
      <c r="B1997" s="26">
        <f>'TI102'!B1994</f>
        <v>46273.71875</v>
      </c>
      <c r="C1997">
        <f>'TI102'!C1994</f>
        <v>11709528</v>
      </c>
      <c r="D1997">
        <f>'TI102'!J1994</f>
        <v>3</v>
      </c>
      <c r="E1997">
        <f>'TI102'!Q1994</f>
        <v>3</v>
      </c>
      <c r="F1997" t="str">
        <f t="shared" si="186"/>
        <v>60423</v>
      </c>
      <c r="G1997">
        <f t="shared" si="187"/>
        <v>309</v>
      </c>
      <c r="H1997" t="str">
        <f t="shared" si="188"/>
        <v>SH0908-1063</v>
      </c>
      <c r="I1997" t="str">
        <f t="shared" si="189"/>
        <v>SH0908-1063</v>
      </c>
      <c r="J1997" s="34">
        <f t="shared" si="190"/>
        <v>72686</v>
      </c>
      <c r="K1997" t="str">
        <f t="shared" si="191"/>
        <v>SH0908-1063</v>
      </c>
    </row>
    <row r="1998" spans="1:11" ht="15" customHeight="1" x14ac:dyDescent="0.35">
      <c r="A1998">
        <f>'TI102'!A1995</f>
        <v>5</v>
      </c>
      <c r="B1998" s="26">
        <f>'TI102'!B1995</f>
        <v>46273.71875</v>
      </c>
      <c r="C1998">
        <f>'TI102'!C1995</f>
        <v>11709529</v>
      </c>
      <c r="D1998">
        <f>'TI102'!J1995</f>
        <v>3</v>
      </c>
      <c r="E1998">
        <f>'TI102'!Q1995</f>
        <v>1</v>
      </c>
      <c r="F1998" t="str">
        <f t="shared" si="186"/>
        <v>60423</v>
      </c>
      <c r="G1998">
        <f t="shared" si="187"/>
        <v>309</v>
      </c>
      <c r="H1998" t="str">
        <f t="shared" si="188"/>
        <v>SH0908-1063</v>
      </c>
      <c r="I1998" t="str">
        <f t="shared" si="189"/>
        <v>SH0908-1063</v>
      </c>
      <c r="J1998" s="34">
        <f t="shared" si="190"/>
        <v>72686</v>
      </c>
      <c r="K1998" t="str">
        <f t="shared" si="191"/>
        <v>SH0908-1063</v>
      </c>
    </row>
    <row r="1999" spans="1:11" ht="15" customHeight="1" x14ac:dyDescent="0.35">
      <c r="A1999">
        <f>'TI102'!A1996</f>
        <v>5</v>
      </c>
      <c r="B1999" s="26">
        <f>'TI102'!B1996</f>
        <v>46273.71875</v>
      </c>
      <c r="C1999">
        <f>'TI102'!C1996</f>
        <v>11709530</v>
      </c>
      <c r="D1999">
        <f>'TI102'!J1996</f>
        <v>4</v>
      </c>
      <c r="E1999">
        <f>'TI102'!Q1996</f>
        <v>1</v>
      </c>
      <c r="F1999" t="str">
        <f t="shared" si="186"/>
        <v>60422</v>
      </c>
      <c r="G1999">
        <f t="shared" si="187"/>
        <v>344</v>
      </c>
      <c r="H1999" t="str">
        <f t="shared" si="188"/>
        <v>SH0908-1080</v>
      </c>
      <c r="I1999" t="str">
        <f t="shared" si="189"/>
        <v>SH0908-1080</v>
      </c>
      <c r="J1999" s="34">
        <f t="shared" si="190"/>
        <v>72686</v>
      </c>
      <c r="K1999" t="str">
        <f t="shared" si="191"/>
        <v>SH0908-1080</v>
      </c>
    </row>
    <row r="2000" spans="1:11" ht="15" customHeight="1" x14ac:dyDescent="0.35">
      <c r="A2000">
        <f>'TI102'!A1997</f>
        <v>5</v>
      </c>
      <c r="B2000" s="26">
        <f>'TI102'!B1997</f>
        <v>46273.71875</v>
      </c>
      <c r="C2000">
        <f>'TI102'!C1997</f>
        <v>11709531</v>
      </c>
      <c r="D2000">
        <f>'TI102'!J1997</f>
        <v>4</v>
      </c>
      <c r="E2000">
        <f>'TI102'!Q1997</f>
        <v>1</v>
      </c>
      <c r="F2000" t="str">
        <f t="shared" si="186"/>
        <v>60422</v>
      </c>
      <c r="G2000">
        <f t="shared" si="187"/>
        <v>344</v>
      </c>
      <c r="H2000" t="str">
        <f t="shared" si="188"/>
        <v>SH0908-1080</v>
      </c>
      <c r="I2000" t="str">
        <f t="shared" si="189"/>
        <v>SH0908-1080</v>
      </c>
      <c r="J2000" s="34">
        <f t="shared" si="190"/>
        <v>72686</v>
      </c>
      <c r="K2000" t="str">
        <f t="shared" si="191"/>
        <v>SH0908-1080</v>
      </c>
    </row>
    <row r="2001" spans="1:11" ht="15" customHeight="1" x14ac:dyDescent="0.35">
      <c r="A2001">
        <f>'TI102'!A1998</f>
        <v>5</v>
      </c>
      <c r="B2001" s="26">
        <f>'TI102'!B1998</f>
        <v>46273.71875</v>
      </c>
      <c r="C2001">
        <f>'TI102'!C1998</f>
        <v>11709546</v>
      </c>
      <c r="D2001">
        <f>'TI102'!J1998</f>
        <v>3</v>
      </c>
      <c r="E2001">
        <f>'TI102'!Q1998</f>
        <v>2</v>
      </c>
      <c r="F2001" t="str">
        <f t="shared" si="186"/>
        <v>60430</v>
      </c>
      <c r="G2001">
        <f t="shared" si="187"/>
        <v>109</v>
      </c>
      <c r="H2001" t="str">
        <f t="shared" si="188"/>
        <v>SH0908-1027</v>
      </c>
      <c r="I2001" t="str">
        <f t="shared" si="189"/>
        <v>SH0908-1027</v>
      </c>
      <c r="J2001" s="34">
        <f t="shared" si="190"/>
        <v>72686</v>
      </c>
      <c r="K2001" t="str">
        <f t="shared" si="191"/>
        <v>SH0908-1027</v>
      </c>
    </row>
    <row r="2002" spans="1:11" ht="15" customHeight="1" x14ac:dyDescent="0.35">
      <c r="A2002">
        <f>'TI102'!A1999</f>
        <v>5</v>
      </c>
      <c r="B2002" s="26">
        <f>'TI102'!B1999</f>
        <v>46273.71875</v>
      </c>
      <c r="C2002">
        <f>'TI102'!C1999</f>
        <v>11709550</v>
      </c>
      <c r="D2002">
        <f>'TI102'!J1999</f>
        <v>1</v>
      </c>
      <c r="E2002">
        <f>'TI102'!Q1999</f>
        <v>3</v>
      </c>
      <c r="F2002" t="str">
        <f t="shared" si="186"/>
        <v>60429</v>
      </c>
      <c r="G2002">
        <f t="shared" si="187"/>
        <v>44</v>
      </c>
      <c r="H2002" t="str">
        <f t="shared" si="188"/>
        <v>SH0908-1012</v>
      </c>
      <c r="I2002" t="str">
        <f t="shared" si="189"/>
        <v>SH0908-1012</v>
      </c>
      <c r="J2002" s="34">
        <f t="shared" si="190"/>
        <v>72686</v>
      </c>
      <c r="K2002" t="str">
        <f t="shared" si="191"/>
        <v>SH0908-1012</v>
      </c>
    </row>
    <row r="2003" spans="1:11" ht="15" customHeight="1" x14ac:dyDescent="0.35">
      <c r="A2003">
        <f>'TI102'!A2000</f>
        <v>5</v>
      </c>
      <c r="B2003" s="26">
        <f>'TI102'!B2000</f>
        <v>46273.71875</v>
      </c>
      <c r="C2003">
        <f>'TI102'!C2000</f>
        <v>11709551</v>
      </c>
      <c r="D2003">
        <f>'TI102'!J2000</f>
        <v>1</v>
      </c>
      <c r="E2003">
        <f>'TI102'!Q2000</f>
        <v>3</v>
      </c>
      <c r="F2003" t="str">
        <f t="shared" si="186"/>
        <v>60429</v>
      </c>
      <c r="G2003">
        <f t="shared" si="187"/>
        <v>44</v>
      </c>
      <c r="H2003" t="str">
        <f t="shared" si="188"/>
        <v>SH0908-1012</v>
      </c>
      <c r="I2003" t="str">
        <f t="shared" si="189"/>
        <v>SH0908-1012</v>
      </c>
      <c r="J2003" s="34">
        <f t="shared" si="190"/>
        <v>72686</v>
      </c>
      <c r="K2003" t="str">
        <f t="shared" si="191"/>
        <v>SH0908-1012</v>
      </c>
    </row>
    <row r="2004" spans="1:11" ht="15" customHeight="1" x14ac:dyDescent="0.35">
      <c r="A2004">
        <f>'TI102'!A2001</f>
        <v>5</v>
      </c>
      <c r="B2004" s="26">
        <f>'TI102'!B2001</f>
        <v>46273.71875</v>
      </c>
      <c r="C2004">
        <f>'TI102'!C2001</f>
        <v>11709572</v>
      </c>
      <c r="D2004">
        <f>'TI102'!J2001</f>
        <v>1</v>
      </c>
      <c r="E2004">
        <f>'TI102'!Q2001</f>
        <v>3</v>
      </c>
      <c r="F2004" t="str">
        <f t="shared" si="186"/>
        <v>60438</v>
      </c>
      <c r="G2004">
        <f t="shared" si="187"/>
        <v>384</v>
      </c>
      <c r="H2004" t="str">
        <f t="shared" si="188"/>
        <v>SH0908-1888</v>
      </c>
      <c r="I2004" t="str">
        <f t="shared" si="189"/>
        <v>SH0908-1888</v>
      </c>
      <c r="J2004" s="34">
        <f t="shared" si="190"/>
        <v>72686</v>
      </c>
      <c r="K2004" t="str">
        <f t="shared" si="191"/>
        <v>SH0908-1888</v>
      </c>
    </row>
    <row r="2005" spans="1:11" ht="15" customHeight="1" x14ac:dyDescent="0.35">
      <c r="A2005">
        <f>'TI102'!A2002</f>
        <v>5</v>
      </c>
      <c r="B2005" s="26">
        <f>'TI102'!B2002</f>
        <v>46273.71875</v>
      </c>
      <c r="C2005">
        <f>'TI102'!C2002</f>
        <v>11709581</v>
      </c>
      <c r="D2005">
        <f>'TI102'!J2002</f>
        <v>5</v>
      </c>
      <c r="E2005">
        <f>'TI102'!Q2002</f>
        <v>1</v>
      </c>
      <c r="F2005" t="str">
        <f t="shared" si="186"/>
        <v>60033</v>
      </c>
      <c r="G2005">
        <f t="shared" si="187"/>
        <v>114</v>
      </c>
      <c r="H2005" t="str">
        <f t="shared" si="188"/>
        <v>SH0908-1028</v>
      </c>
      <c r="I2005" t="str">
        <f t="shared" si="189"/>
        <v>SH0908-1028</v>
      </c>
      <c r="J2005" s="34">
        <f t="shared" si="190"/>
        <v>72686</v>
      </c>
      <c r="K2005" t="str">
        <f t="shared" si="191"/>
        <v>SH0908-1028</v>
      </c>
    </row>
    <row r="2006" spans="1:11" ht="15" customHeight="1" x14ac:dyDescent="0.35">
      <c r="A2006">
        <f>'TI102'!A2003</f>
        <v>5</v>
      </c>
      <c r="B2006" s="26">
        <f>'TI102'!B2003</f>
        <v>46273.71875</v>
      </c>
      <c r="C2006">
        <f>'TI102'!C2003</f>
        <v>11709584</v>
      </c>
      <c r="D2006">
        <f>'TI102'!J2003</f>
        <v>3</v>
      </c>
      <c r="E2006">
        <f>'TI102'!Q2003</f>
        <v>1</v>
      </c>
      <c r="F2006" t="str">
        <f t="shared" si="186"/>
        <v>60411</v>
      </c>
      <c r="G2006">
        <f t="shared" si="187"/>
        <v>158</v>
      </c>
      <c r="H2006" t="str">
        <f t="shared" si="188"/>
        <v>SH0908-1034</v>
      </c>
      <c r="I2006" t="str">
        <f t="shared" si="189"/>
        <v>SH0908-1034</v>
      </c>
      <c r="J2006" s="34">
        <f t="shared" si="190"/>
        <v>72686</v>
      </c>
      <c r="K2006" t="str">
        <f t="shared" si="191"/>
        <v>SH0908-1034</v>
      </c>
    </row>
    <row r="2007" spans="1:11" ht="15" customHeight="1" x14ac:dyDescent="0.35">
      <c r="A2007">
        <f>'TI102'!A2004</f>
        <v>5</v>
      </c>
      <c r="B2007" s="26">
        <f>'TI102'!B2004</f>
        <v>46273.71875</v>
      </c>
      <c r="C2007">
        <f>'TI102'!C2004</f>
        <v>11709585</v>
      </c>
      <c r="D2007">
        <f>'TI102'!J2004</f>
        <v>4</v>
      </c>
      <c r="E2007">
        <f>'TI102'!Q2004</f>
        <v>1</v>
      </c>
      <c r="F2007" t="str">
        <f t="shared" si="186"/>
        <v>60441</v>
      </c>
      <c r="G2007">
        <f t="shared" si="187"/>
        <v>159</v>
      </c>
      <c r="H2007" t="str">
        <f t="shared" si="188"/>
        <v>SH0908-1034</v>
      </c>
      <c r="I2007" t="str">
        <f t="shared" si="189"/>
        <v>SH0908-1034</v>
      </c>
      <c r="J2007" s="34">
        <f t="shared" si="190"/>
        <v>72686</v>
      </c>
      <c r="K2007" t="str">
        <f t="shared" si="191"/>
        <v>SH0908-1034</v>
      </c>
    </row>
    <row r="2008" spans="1:11" ht="15" customHeight="1" x14ac:dyDescent="0.35">
      <c r="A2008">
        <f>'TI102'!A2005</f>
        <v>5</v>
      </c>
      <c r="B2008" s="26">
        <f>'TI102'!B2005</f>
        <v>46273.71875</v>
      </c>
      <c r="C2008">
        <f>'TI102'!C2005</f>
        <v>11709588</v>
      </c>
      <c r="D2008">
        <f>'TI102'!J2005</f>
        <v>5</v>
      </c>
      <c r="E2008">
        <f>'TI102'!Q2005</f>
        <v>1</v>
      </c>
      <c r="F2008" t="str">
        <f t="shared" si="186"/>
        <v>60432</v>
      </c>
      <c r="G2008">
        <f t="shared" si="187"/>
        <v>310</v>
      </c>
      <c r="H2008" t="str">
        <f t="shared" si="188"/>
        <v>SH0908-1063</v>
      </c>
      <c r="I2008" t="str">
        <f t="shared" si="189"/>
        <v>SH0908-1063</v>
      </c>
      <c r="J2008" s="34">
        <f t="shared" si="190"/>
        <v>72686</v>
      </c>
      <c r="K2008" t="str">
        <f t="shared" si="191"/>
        <v>SH0908-1063</v>
      </c>
    </row>
    <row r="2009" spans="1:11" ht="15" customHeight="1" x14ac:dyDescent="0.35">
      <c r="A2009">
        <f>'TI102'!A2006</f>
        <v>5</v>
      </c>
      <c r="B2009" s="26">
        <f>'TI102'!B2006</f>
        <v>46273.71875</v>
      </c>
      <c r="C2009">
        <f>'TI102'!C2006</f>
        <v>11709619</v>
      </c>
      <c r="D2009">
        <f>'TI102'!J2006</f>
        <v>1</v>
      </c>
      <c r="E2009">
        <f>'TI102'!Q2006</f>
        <v>1</v>
      </c>
      <c r="F2009" t="str">
        <f t="shared" si="186"/>
        <v>60446</v>
      </c>
      <c r="G2009">
        <f t="shared" si="187"/>
        <v>385</v>
      </c>
      <c r="H2009" t="str">
        <f t="shared" si="188"/>
        <v>SH0908-1888</v>
      </c>
      <c r="I2009" t="str">
        <f t="shared" si="189"/>
        <v>SH0908-1888</v>
      </c>
      <c r="J2009" s="34">
        <f t="shared" si="190"/>
        <v>72686</v>
      </c>
      <c r="K2009" t="str">
        <f t="shared" si="191"/>
        <v>SH0908-1888</v>
      </c>
    </row>
    <row r="2010" spans="1:11" ht="15" customHeight="1" x14ac:dyDescent="0.35">
      <c r="A2010">
        <f>'TI102'!A2007</f>
        <v>5</v>
      </c>
      <c r="B2010" s="26">
        <f>'TI102'!B2007</f>
        <v>46273.71875</v>
      </c>
      <c r="C2010">
        <f>'TI102'!C2007</f>
        <v>11709621</v>
      </c>
      <c r="D2010">
        <f>'TI102'!J2007</f>
        <v>2</v>
      </c>
      <c r="E2010">
        <f>'TI102'!Q2007</f>
        <v>6</v>
      </c>
      <c r="F2010" t="str">
        <f t="shared" si="186"/>
        <v>60436</v>
      </c>
      <c r="G2010">
        <f t="shared" si="187"/>
        <v>416</v>
      </c>
      <c r="H2010" t="str">
        <f t="shared" si="188"/>
        <v>SH0908-1981</v>
      </c>
      <c r="I2010" t="str">
        <f t="shared" si="189"/>
        <v>SH0908-1981</v>
      </c>
      <c r="J2010" s="34">
        <f t="shared" si="190"/>
        <v>72686</v>
      </c>
      <c r="K2010" t="str">
        <f t="shared" si="191"/>
        <v>SH0908-1981</v>
      </c>
    </row>
    <row r="2011" spans="1:11" ht="15" customHeight="1" x14ac:dyDescent="0.35">
      <c r="A2011">
        <f>'TI102'!A2008</f>
        <v>5</v>
      </c>
      <c r="B2011" s="26">
        <f>'TI102'!B2008</f>
        <v>46273.71875</v>
      </c>
      <c r="C2011">
        <f>'TI102'!C2008</f>
        <v>11709641</v>
      </c>
      <c r="D2011">
        <f>'TI102'!J2008</f>
        <v>2</v>
      </c>
      <c r="E2011">
        <f>'TI102'!Q2008</f>
        <v>1</v>
      </c>
      <c r="F2011" t="str">
        <f t="shared" si="186"/>
        <v>60462</v>
      </c>
      <c r="G2011">
        <f t="shared" si="187"/>
        <v>200</v>
      </c>
      <c r="H2011" t="str">
        <f t="shared" si="188"/>
        <v>SH0908-1039</v>
      </c>
      <c r="I2011" t="str">
        <f t="shared" si="189"/>
        <v>SH0908-1039</v>
      </c>
      <c r="J2011" s="34">
        <f t="shared" si="190"/>
        <v>72686</v>
      </c>
      <c r="K2011" t="str">
        <f t="shared" si="191"/>
        <v>SH0908-1039</v>
      </c>
    </row>
    <row r="2012" spans="1:11" ht="15" customHeight="1" x14ac:dyDescent="0.35">
      <c r="A2012">
        <f>'TI102'!A2009</f>
        <v>5</v>
      </c>
      <c r="B2012" s="26">
        <f>'TI102'!B2009</f>
        <v>46273.71875</v>
      </c>
      <c r="C2012">
        <f>'TI102'!C2009</f>
        <v>11709642</v>
      </c>
      <c r="D2012">
        <f>'TI102'!J2009</f>
        <v>1</v>
      </c>
      <c r="E2012">
        <f>'TI102'!Q2009</f>
        <v>2</v>
      </c>
      <c r="F2012" t="str">
        <f t="shared" si="186"/>
        <v>60450</v>
      </c>
      <c r="G2012">
        <f t="shared" si="187"/>
        <v>264</v>
      </c>
      <c r="H2012" t="str">
        <f t="shared" si="188"/>
        <v>SH0908-1048</v>
      </c>
      <c r="I2012" t="str">
        <f t="shared" si="189"/>
        <v>SH0908-1048</v>
      </c>
      <c r="J2012" s="34">
        <f t="shared" si="190"/>
        <v>72686</v>
      </c>
      <c r="K2012" t="str">
        <f t="shared" si="191"/>
        <v>SH0908-1048</v>
      </c>
    </row>
    <row r="2013" spans="1:11" ht="15" customHeight="1" x14ac:dyDescent="0.35">
      <c r="A2013">
        <f>'TI102'!A2010</f>
        <v>5</v>
      </c>
      <c r="B2013" s="26">
        <f>'TI102'!B2010</f>
        <v>46273.71875</v>
      </c>
      <c r="C2013">
        <f>'TI102'!C2010</f>
        <v>11709645</v>
      </c>
      <c r="D2013">
        <f>'TI102'!J2010</f>
        <v>3</v>
      </c>
      <c r="E2013">
        <f>'TI102'!Q2010</f>
        <v>1</v>
      </c>
      <c r="F2013" t="str">
        <f t="shared" si="186"/>
        <v>60466</v>
      </c>
      <c r="G2013">
        <f t="shared" si="187"/>
        <v>240</v>
      </c>
      <c r="H2013" t="str">
        <f t="shared" si="188"/>
        <v>SH0908-1042</v>
      </c>
      <c r="I2013" t="str">
        <f t="shared" si="189"/>
        <v>SH0908-1042</v>
      </c>
      <c r="J2013" s="34">
        <f t="shared" si="190"/>
        <v>72686</v>
      </c>
      <c r="K2013" t="str">
        <f t="shared" si="191"/>
        <v>SH0908-1042</v>
      </c>
    </row>
    <row r="2014" spans="1:11" ht="15" customHeight="1" x14ac:dyDescent="0.35">
      <c r="A2014">
        <f>'TI102'!A2011</f>
        <v>5</v>
      </c>
      <c r="B2014" s="26">
        <f>'TI102'!B2011</f>
        <v>46273.71875</v>
      </c>
      <c r="C2014">
        <f>'TI102'!C2011</f>
        <v>11709649</v>
      </c>
      <c r="D2014">
        <f>'TI102'!J2011</f>
        <v>1</v>
      </c>
      <c r="E2014">
        <f>'TI102'!Q2011</f>
        <v>6</v>
      </c>
      <c r="F2014" t="str">
        <f t="shared" si="186"/>
        <v>60459</v>
      </c>
      <c r="G2014">
        <f t="shared" si="187"/>
        <v>239</v>
      </c>
      <c r="H2014" t="str">
        <f t="shared" si="188"/>
        <v>SH0908-1042</v>
      </c>
      <c r="I2014" t="str">
        <f t="shared" si="189"/>
        <v>SH0908-1042</v>
      </c>
      <c r="J2014" s="34">
        <f t="shared" si="190"/>
        <v>72686</v>
      </c>
      <c r="K2014" t="str">
        <f t="shared" si="191"/>
        <v>SH0908-1042</v>
      </c>
    </row>
    <row r="2015" spans="1:11" ht="15" customHeight="1" x14ac:dyDescent="0.35">
      <c r="A2015">
        <f>'TI102'!A2012</f>
        <v>5</v>
      </c>
      <c r="B2015" s="26">
        <f>'TI102'!B2012</f>
        <v>46273.71875</v>
      </c>
      <c r="C2015">
        <f>'TI102'!C2012</f>
        <v>11709650</v>
      </c>
      <c r="D2015">
        <f>'TI102'!J2012</f>
        <v>1</v>
      </c>
      <c r="E2015">
        <f>'TI102'!Q2012</f>
        <v>1</v>
      </c>
      <c r="F2015" t="str">
        <f t="shared" si="186"/>
        <v>60467</v>
      </c>
      <c r="G2015">
        <f t="shared" si="187"/>
        <v>241</v>
      </c>
      <c r="H2015" t="str">
        <f t="shared" si="188"/>
        <v>SH0908-1042</v>
      </c>
      <c r="I2015" t="str">
        <f t="shared" si="189"/>
        <v>SH0908-1042</v>
      </c>
      <c r="J2015" s="34">
        <f t="shared" si="190"/>
        <v>72686</v>
      </c>
      <c r="K2015" t="str">
        <f t="shared" si="191"/>
        <v>SH0908-1042</v>
      </c>
    </row>
    <row r="2016" spans="1:11" ht="15" customHeight="1" x14ac:dyDescent="0.35">
      <c r="A2016">
        <f>'TI102'!A2013</f>
        <v>5</v>
      </c>
      <c r="B2016" s="26">
        <f>'TI102'!B2013</f>
        <v>46273.71875</v>
      </c>
      <c r="C2016">
        <f>'TI102'!C2013</f>
        <v>11709651</v>
      </c>
      <c r="D2016">
        <f>'TI102'!J2013</f>
        <v>1</v>
      </c>
      <c r="E2016">
        <f>'TI102'!Q2013</f>
        <v>2</v>
      </c>
      <c r="F2016" t="str">
        <f t="shared" si="186"/>
        <v>60469</v>
      </c>
      <c r="G2016">
        <f t="shared" si="187"/>
        <v>242</v>
      </c>
      <c r="H2016" t="str">
        <f t="shared" si="188"/>
        <v>SH0908-1042</v>
      </c>
      <c r="I2016" t="str">
        <f t="shared" si="189"/>
        <v>SH0908-1042</v>
      </c>
      <c r="J2016" s="34">
        <f t="shared" si="190"/>
        <v>72686</v>
      </c>
      <c r="K2016" t="str">
        <f t="shared" si="191"/>
        <v>SH0908-1042</v>
      </c>
    </row>
    <row r="2017" spans="1:11" ht="15" customHeight="1" x14ac:dyDescent="0.35">
      <c r="A2017">
        <f>'TI102'!A2014</f>
        <v>5</v>
      </c>
      <c r="B2017" s="26">
        <f>'TI102'!B2014</f>
        <v>46273.71875</v>
      </c>
      <c r="C2017">
        <f>'TI102'!C2014</f>
        <v>11709659</v>
      </c>
      <c r="D2017">
        <f>'TI102'!J2014</f>
        <v>1</v>
      </c>
      <c r="E2017">
        <f>'TI102'!Q2014</f>
        <v>2</v>
      </c>
      <c r="F2017" t="str">
        <f t="shared" si="186"/>
        <v>60457</v>
      </c>
      <c r="G2017">
        <f t="shared" si="187"/>
        <v>387</v>
      </c>
      <c r="H2017" t="str">
        <f t="shared" si="188"/>
        <v>SH0908-1888</v>
      </c>
      <c r="I2017" t="str">
        <f t="shared" si="189"/>
        <v>SH0908-1888</v>
      </c>
      <c r="J2017" s="34">
        <f t="shared" si="190"/>
        <v>72686</v>
      </c>
      <c r="K2017" t="str">
        <f t="shared" si="191"/>
        <v>SH0908-1888</v>
      </c>
    </row>
    <row r="2018" spans="1:11" ht="15" customHeight="1" x14ac:dyDescent="0.35">
      <c r="A2018">
        <f>'TI102'!A2015</f>
        <v>5</v>
      </c>
      <c r="B2018" s="26">
        <f>'TI102'!B2015</f>
        <v>46273.71875</v>
      </c>
      <c r="C2018">
        <f>'TI102'!C2015</f>
        <v>11709666</v>
      </c>
      <c r="D2018">
        <f>'TI102'!J2015</f>
        <v>3</v>
      </c>
      <c r="E2018">
        <f>'TI102'!Q2015</f>
        <v>1</v>
      </c>
      <c r="F2018" t="str">
        <f t="shared" si="186"/>
        <v>60468</v>
      </c>
      <c r="G2018">
        <f t="shared" si="187"/>
        <v>160</v>
      </c>
      <c r="H2018" t="str">
        <f t="shared" si="188"/>
        <v>SH0908-1034</v>
      </c>
      <c r="I2018" t="str">
        <f t="shared" si="189"/>
        <v>SH0908-1034</v>
      </c>
      <c r="J2018" s="34">
        <f t="shared" si="190"/>
        <v>72686</v>
      </c>
      <c r="K2018" t="str">
        <f t="shared" si="191"/>
        <v>SH0908-1034</v>
      </c>
    </row>
    <row r="2019" spans="1:11" ht="15" customHeight="1" x14ac:dyDescent="0.35">
      <c r="A2019">
        <f>'TI102'!A2016</f>
        <v>5</v>
      </c>
      <c r="B2019" s="26">
        <f>'TI102'!B2016</f>
        <v>46273.71875</v>
      </c>
      <c r="C2019">
        <f>'TI102'!C2016</f>
        <v>11709667</v>
      </c>
      <c r="D2019">
        <f>'TI102'!J2016</f>
        <v>4</v>
      </c>
      <c r="E2019">
        <f>'TI102'!Q2016</f>
        <v>1</v>
      </c>
      <c r="F2019" t="str">
        <f t="shared" si="186"/>
        <v>60460</v>
      </c>
      <c r="G2019">
        <f t="shared" si="187"/>
        <v>243</v>
      </c>
      <c r="H2019" t="str">
        <f t="shared" si="188"/>
        <v>SH0908-1042</v>
      </c>
      <c r="I2019" t="str">
        <f t="shared" si="189"/>
        <v>SH0908-1042</v>
      </c>
      <c r="J2019" s="34">
        <f t="shared" si="190"/>
        <v>72686</v>
      </c>
      <c r="K2019" t="str">
        <f t="shared" si="191"/>
        <v>SH0908-1042</v>
      </c>
    </row>
    <row r="2020" spans="1:11" ht="15" customHeight="1" x14ac:dyDescent="0.35">
      <c r="A2020">
        <f>'TI102'!A2017</f>
        <v>5</v>
      </c>
      <c r="B2020" s="26">
        <f>'TI102'!B2017</f>
        <v>46273.71875</v>
      </c>
      <c r="C2020">
        <f>'TI102'!C2017</f>
        <v>11709668</v>
      </c>
      <c r="D2020">
        <f>'TI102'!J2017</f>
        <v>4</v>
      </c>
      <c r="E2020">
        <f>'TI102'!Q2017</f>
        <v>1</v>
      </c>
      <c r="F2020" t="str">
        <f t="shared" si="186"/>
        <v>60460</v>
      </c>
      <c r="G2020">
        <f t="shared" si="187"/>
        <v>243</v>
      </c>
      <c r="H2020" t="str">
        <f t="shared" si="188"/>
        <v>SH0908-1042</v>
      </c>
      <c r="I2020" t="str">
        <f t="shared" si="189"/>
        <v>SH0908-1042</v>
      </c>
      <c r="J2020" s="34">
        <f t="shared" si="190"/>
        <v>72686</v>
      </c>
      <c r="K2020" t="str">
        <f t="shared" si="191"/>
        <v>SH0908-1042</v>
      </c>
    </row>
    <row r="2021" spans="1:11" ht="15" customHeight="1" x14ac:dyDescent="0.35">
      <c r="A2021">
        <f>'TI102'!A2018</f>
        <v>5</v>
      </c>
      <c r="B2021" s="26">
        <f>'TI102'!B2018</f>
        <v>46273.71875</v>
      </c>
      <c r="C2021">
        <f>'TI102'!C2018</f>
        <v>11709669</v>
      </c>
      <c r="D2021">
        <f>'TI102'!J2018</f>
        <v>4</v>
      </c>
      <c r="E2021">
        <f>'TI102'!Q2018</f>
        <v>3</v>
      </c>
      <c r="F2021" t="str">
        <f t="shared" si="186"/>
        <v>60460</v>
      </c>
      <c r="G2021">
        <f t="shared" si="187"/>
        <v>243</v>
      </c>
      <c r="H2021" t="str">
        <f t="shared" si="188"/>
        <v>SH0908-1042</v>
      </c>
      <c r="I2021" t="str">
        <f t="shared" si="189"/>
        <v>SH0908-1042</v>
      </c>
      <c r="J2021" s="34">
        <f t="shared" si="190"/>
        <v>72686</v>
      </c>
      <c r="K2021" t="str">
        <f t="shared" si="191"/>
        <v>SH0908-1042</v>
      </c>
    </row>
    <row r="2022" spans="1:11" ht="15" customHeight="1" x14ac:dyDescent="0.35">
      <c r="A2022">
        <f>'TI102'!A2019</f>
        <v>5</v>
      </c>
      <c r="B2022" s="26">
        <f>'TI102'!B2019</f>
        <v>46273.71875</v>
      </c>
      <c r="C2022">
        <f>'TI102'!C2019</f>
        <v>11709670</v>
      </c>
      <c r="D2022">
        <f>'TI102'!J2019</f>
        <v>4</v>
      </c>
      <c r="E2022">
        <f>'TI102'!Q2019</f>
        <v>1</v>
      </c>
      <c r="F2022" t="str">
        <f t="shared" si="186"/>
        <v>60460</v>
      </c>
      <c r="G2022">
        <f t="shared" si="187"/>
        <v>243</v>
      </c>
      <c r="H2022" t="str">
        <f t="shared" si="188"/>
        <v>SH0908-1042</v>
      </c>
      <c r="I2022" t="str">
        <f t="shared" si="189"/>
        <v>SH0908-1042</v>
      </c>
      <c r="J2022" s="34">
        <f t="shared" si="190"/>
        <v>72686</v>
      </c>
      <c r="K2022" t="str">
        <f t="shared" si="191"/>
        <v>SH0908-1042</v>
      </c>
    </row>
    <row r="2023" spans="1:11" ht="15" customHeight="1" x14ac:dyDescent="0.35">
      <c r="A2023">
        <f>'TI102'!A2020</f>
        <v>5</v>
      </c>
      <c r="B2023" s="26">
        <f>'TI102'!B2020</f>
        <v>46273.71875</v>
      </c>
      <c r="C2023">
        <f>'TI102'!C2020</f>
        <v>11709705</v>
      </c>
      <c r="D2023">
        <f>'TI102'!J2020</f>
        <v>1</v>
      </c>
      <c r="E2023">
        <f>'TI102'!Q2020</f>
        <v>2</v>
      </c>
      <c r="F2023" t="str">
        <f t="shared" si="186"/>
        <v>60460</v>
      </c>
      <c r="G2023">
        <f t="shared" si="187"/>
        <v>243</v>
      </c>
      <c r="H2023" t="str">
        <f t="shared" si="188"/>
        <v>SH0908-1042</v>
      </c>
      <c r="I2023" t="str">
        <f t="shared" si="189"/>
        <v>SH0908-1042</v>
      </c>
      <c r="J2023" s="34">
        <f t="shared" si="190"/>
        <v>72686</v>
      </c>
      <c r="K2023" t="str">
        <f t="shared" si="191"/>
        <v>SH0908-1042</v>
      </c>
    </row>
    <row r="2024" spans="1:11" ht="15" customHeight="1" x14ac:dyDescent="0.35">
      <c r="A2024">
        <f>'TI102'!A2021</f>
        <v>5</v>
      </c>
      <c r="B2024" s="26">
        <f>'TI102'!B2021</f>
        <v>46273.71875</v>
      </c>
      <c r="C2024">
        <f>'TI102'!C2021</f>
        <v>11709706</v>
      </c>
      <c r="D2024">
        <f>'TI102'!J2021</f>
        <v>1</v>
      </c>
      <c r="E2024">
        <f>'TI102'!Q2021</f>
        <v>1</v>
      </c>
      <c r="F2024" t="str">
        <f t="shared" si="186"/>
        <v>60460</v>
      </c>
      <c r="G2024">
        <f t="shared" si="187"/>
        <v>243</v>
      </c>
      <c r="H2024" t="str">
        <f t="shared" si="188"/>
        <v>SH0908-1042</v>
      </c>
      <c r="I2024" t="str">
        <f t="shared" si="189"/>
        <v>SH0908-1042</v>
      </c>
      <c r="J2024" s="34">
        <f t="shared" si="190"/>
        <v>72686</v>
      </c>
      <c r="K2024" t="str">
        <f t="shared" si="191"/>
        <v>SH0908-1042</v>
      </c>
    </row>
    <row r="2025" spans="1:11" ht="15" customHeight="1" x14ac:dyDescent="0.35">
      <c r="A2025">
        <f>'TI102'!A2022</f>
        <v>5</v>
      </c>
      <c r="B2025" s="26">
        <f>'TI102'!B2022</f>
        <v>46273.71875</v>
      </c>
      <c r="C2025">
        <f>'TI102'!C2022</f>
        <v>11709707</v>
      </c>
      <c r="D2025">
        <f>'TI102'!J2022</f>
        <v>1</v>
      </c>
      <c r="E2025">
        <f>'TI102'!Q2022</f>
        <v>1</v>
      </c>
      <c r="F2025" t="str">
        <f t="shared" si="186"/>
        <v>60460</v>
      </c>
      <c r="G2025">
        <f t="shared" si="187"/>
        <v>243</v>
      </c>
      <c r="H2025" t="str">
        <f t="shared" si="188"/>
        <v>SH0908-1042</v>
      </c>
      <c r="I2025" t="str">
        <f t="shared" si="189"/>
        <v>SH0908-1042</v>
      </c>
      <c r="J2025" s="34">
        <f t="shared" si="190"/>
        <v>72686</v>
      </c>
      <c r="K2025" t="str">
        <f t="shared" si="191"/>
        <v>SH0908-1042</v>
      </c>
    </row>
    <row r="2026" spans="1:11" ht="15" customHeight="1" x14ac:dyDescent="0.35">
      <c r="A2026">
        <f>'TI102'!A2023</f>
        <v>5</v>
      </c>
      <c r="B2026" s="26">
        <f>'TI102'!B2023</f>
        <v>46273.71875</v>
      </c>
      <c r="C2026">
        <f>'TI102'!C2023</f>
        <v>11709708</v>
      </c>
      <c r="D2026">
        <f>'TI102'!J2023</f>
        <v>1</v>
      </c>
      <c r="E2026">
        <f>'TI102'!Q2023</f>
        <v>1</v>
      </c>
      <c r="F2026" t="str">
        <f t="shared" si="186"/>
        <v>60460</v>
      </c>
      <c r="G2026">
        <f t="shared" si="187"/>
        <v>243</v>
      </c>
      <c r="H2026" t="str">
        <f t="shared" si="188"/>
        <v>SH0908-1042</v>
      </c>
      <c r="I2026" t="str">
        <f t="shared" si="189"/>
        <v>SH0908-1042</v>
      </c>
      <c r="J2026" s="34">
        <f t="shared" si="190"/>
        <v>72686</v>
      </c>
      <c r="K2026" t="str">
        <f t="shared" si="191"/>
        <v>SH0908-1042</v>
      </c>
    </row>
    <row r="2027" spans="1:11" ht="15" customHeight="1" x14ac:dyDescent="0.35">
      <c r="A2027">
        <f>'TI102'!A2024</f>
        <v>5</v>
      </c>
      <c r="B2027" s="26">
        <f>'TI102'!B2024</f>
        <v>46273.71875</v>
      </c>
      <c r="C2027">
        <f>'TI102'!C2024</f>
        <v>11709709</v>
      </c>
      <c r="D2027">
        <f>'TI102'!J2024</f>
        <v>1</v>
      </c>
      <c r="E2027">
        <f>'TI102'!Q2024</f>
        <v>1</v>
      </c>
      <c r="F2027" t="str">
        <f t="shared" si="186"/>
        <v>60460</v>
      </c>
      <c r="G2027">
        <f t="shared" si="187"/>
        <v>243</v>
      </c>
      <c r="H2027" t="str">
        <f t="shared" si="188"/>
        <v>SH0908-1042</v>
      </c>
      <c r="I2027" t="str">
        <f t="shared" si="189"/>
        <v>SH0908-1042</v>
      </c>
      <c r="J2027" s="34">
        <f t="shared" si="190"/>
        <v>72686</v>
      </c>
      <c r="K2027" t="str">
        <f t="shared" si="191"/>
        <v>SH0908-1042</v>
      </c>
    </row>
    <row r="2028" spans="1:11" ht="15" customHeight="1" x14ac:dyDescent="0.35">
      <c r="A2028">
        <f>'TI102'!A2025</f>
        <v>5</v>
      </c>
      <c r="B2028" s="26">
        <f>'TI102'!B2025</f>
        <v>46273.71875</v>
      </c>
      <c r="C2028">
        <f>'TI102'!C2025</f>
        <v>11709710</v>
      </c>
      <c r="D2028">
        <f>'TI102'!J2025</f>
        <v>1</v>
      </c>
      <c r="E2028">
        <f>'TI102'!Q2025</f>
        <v>1</v>
      </c>
      <c r="F2028" t="str">
        <f t="shared" si="186"/>
        <v>60460</v>
      </c>
      <c r="G2028">
        <f t="shared" si="187"/>
        <v>243</v>
      </c>
      <c r="H2028" t="str">
        <f t="shared" si="188"/>
        <v>SH0908-1042</v>
      </c>
      <c r="I2028" t="str">
        <f t="shared" si="189"/>
        <v>SH0908-1042</v>
      </c>
      <c r="J2028" s="34">
        <f t="shared" si="190"/>
        <v>72686</v>
      </c>
      <c r="K2028" t="str">
        <f t="shared" si="191"/>
        <v>SH0908-1042</v>
      </c>
    </row>
    <row r="2029" spans="1:11" ht="15" customHeight="1" x14ac:dyDescent="0.35">
      <c r="A2029">
        <f>'TI102'!A2026</f>
        <v>5</v>
      </c>
      <c r="B2029" s="26">
        <f>'TI102'!B2026</f>
        <v>46273.71875</v>
      </c>
      <c r="C2029">
        <f>'TI102'!C2026</f>
        <v>11709711</v>
      </c>
      <c r="D2029">
        <f>'TI102'!J2026</f>
        <v>1</v>
      </c>
      <c r="E2029">
        <f>'TI102'!Q2026</f>
        <v>1</v>
      </c>
      <c r="F2029" t="str">
        <f t="shared" si="186"/>
        <v>60460</v>
      </c>
      <c r="G2029">
        <f t="shared" si="187"/>
        <v>243</v>
      </c>
      <c r="H2029" t="str">
        <f t="shared" si="188"/>
        <v>SH0908-1042</v>
      </c>
      <c r="I2029" t="str">
        <f t="shared" si="189"/>
        <v>SH0908-1042</v>
      </c>
      <c r="J2029" s="34">
        <f t="shared" si="190"/>
        <v>72686</v>
      </c>
      <c r="K2029" t="str">
        <f t="shared" si="191"/>
        <v>SH0908-1042</v>
      </c>
    </row>
    <row r="2030" spans="1:11" ht="15" customHeight="1" x14ac:dyDescent="0.35">
      <c r="A2030">
        <f>'TI102'!A2027</f>
        <v>5</v>
      </c>
      <c r="B2030" s="26">
        <f>'TI102'!B2027</f>
        <v>46273.71875</v>
      </c>
      <c r="C2030">
        <f>'TI102'!C2027</f>
        <v>11709712</v>
      </c>
      <c r="D2030">
        <f>'TI102'!J2027</f>
        <v>1</v>
      </c>
      <c r="E2030">
        <f>'TI102'!Q2027</f>
        <v>1</v>
      </c>
      <c r="F2030" t="str">
        <f t="shared" si="186"/>
        <v>60460</v>
      </c>
      <c r="G2030">
        <f t="shared" si="187"/>
        <v>243</v>
      </c>
      <c r="H2030" t="str">
        <f t="shared" si="188"/>
        <v>SH0908-1042</v>
      </c>
      <c r="I2030" t="str">
        <f t="shared" si="189"/>
        <v>SH0908-1042</v>
      </c>
      <c r="J2030" s="34">
        <f t="shared" si="190"/>
        <v>72686</v>
      </c>
      <c r="K2030" t="str">
        <f t="shared" si="191"/>
        <v>SH0908-1042</v>
      </c>
    </row>
    <row r="2031" spans="1:11" ht="15" customHeight="1" x14ac:dyDescent="0.35">
      <c r="A2031">
        <f>'TI102'!A2028</f>
        <v>5</v>
      </c>
      <c r="B2031" s="26">
        <f>'TI102'!B2028</f>
        <v>46273.71875</v>
      </c>
      <c r="C2031">
        <f>'TI102'!C2028</f>
        <v>11709713</v>
      </c>
      <c r="D2031">
        <f>'TI102'!J2028</f>
        <v>1</v>
      </c>
      <c r="E2031">
        <f>'TI102'!Q2028</f>
        <v>3</v>
      </c>
      <c r="F2031" t="str">
        <f t="shared" si="186"/>
        <v>60460</v>
      </c>
      <c r="G2031">
        <f t="shared" si="187"/>
        <v>243</v>
      </c>
      <c r="H2031" t="str">
        <f t="shared" si="188"/>
        <v>SH0908-1042</v>
      </c>
      <c r="I2031" t="str">
        <f t="shared" si="189"/>
        <v>SH0908-1042</v>
      </c>
      <c r="J2031" s="34">
        <f t="shared" si="190"/>
        <v>72686</v>
      </c>
      <c r="K2031" t="str">
        <f t="shared" si="191"/>
        <v>SH0908-1042</v>
      </c>
    </row>
    <row r="2032" spans="1:11" ht="15" customHeight="1" x14ac:dyDescent="0.35">
      <c r="A2032">
        <f>'TI102'!A2029</f>
        <v>5</v>
      </c>
      <c r="B2032" s="26">
        <f>'TI102'!B2029</f>
        <v>46273.71875</v>
      </c>
      <c r="C2032">
        <f>'TI102'!C2029</f>
        <v>11709714</v>
      </c>
      <c r="D2032">
        <f>'TI102'!J2029</f>
        <v>1</v>
      </c>
      <c r="E2032">
        <f>'TI102'!Q2029</f>
        <v>1</v>
      </c>
      <c r="F2032" t="str">
        <f t="shared" si="186"/>
        <v>60460</v>
      </c>
      <c r="G2032">
        <f t="shared" si="187"/>
        <v>243</v>
      </c>
      <c r="H2032" t="str">
        <f t="shared" si="188"/>
        <v>SH0908-1042</v>
      </c>
      <c r="I2032" t="str">
        <f t="shared" si="189"/>
        <v>SH0908-1042</v>
      </c>
      <c r="J2032" s="34">
        <f t="shared" si="190"/>
        <v>72686</v>
      </c>
      <c r="K2032" t="str">
        <f t="shared" si="191"/>
        <v>SH0908-1042</v>
      </c>
    </row>
    <row r="2033" spans="1:11" ht="15" customHeight="1" x14ac:dyDescent="0.35">
      <c r="A2033">
        <f>'TI102'!A2030</f>
        <v>5</v>
      </c>
      <c r="B2033" s="26">
        <f>'TI102'!B2030</f>
        <v>46273.71875</v>
      </c>
      <c r="C2033">
        <f>'TI102'!C2030</f>
        <v>11709715</v>
      </c>
      <c r="D2033">
        <f>'TI102'!J2030</f>
        <v>1</v>
      </c>
      <c r="E2033">
        <f>'TI102'!Q2030</f>
        <v>1</v>
      </c>
      <c r="F2033" t="str">
        <f t="shared" si="186"/>
        <v>60460</v>
      </c>
      <c r="G2033">
        <f t="shared" si="187"/>
        <v>243</v>
      </c>
      <c r="H2033" t="str">
        <f t="shared" si="188"/>
        <v>SH0908-1042</v>
      </c>
      <c r="I2033" t="str">
        <f t="shared" si="189"/>
        <v>SH0908-1042</v>
      </c>
      <c r="J2033" s="34">
        <f t="shared" si="190"/>
        <v>72686</v>
      </c>
      <c r="K2033" t="str">
        <f t="shared" si="191"/>
        <v>SH0908-1042</v>
      </c>
    </row>
    <row r="2034" spans="1:11" ht="15" customHeight="1" x14ac:dyDescent="0.35">
      <c r="A2034">
        <f>'TI102'!A2031</f>
        <v>5</v>
      </c>
      <c r="B2034" s="26">
        <f>'TI102'!B2031</f>
        <v>46273.71875</v>
      </c>
      <c r="C2034">
        <f>'TI102'!C2031</f>
        <v>11709716</v>
      </c>
      <c r="D2034">
        <f>'TI102'!J2031</f>
        <v>1</v>
      </c>
      <c r="E2034">
        <f>'TI102'!Q2031</f>
        <v>1</v>
      </c>
      <c r="F2034" t="str">
        <f t="shared" si="186"/>
        <v>60460</v>
      </c>
      <c r="G2034">
        <f t="shared" si="187"/>
        <v>243</v>
      </c>
      <c r="H2034" t="str">
        <f t="shared" si="188"/>
        <v>SH0908-1042</v>
      </c>
      <c r="I2034" t="str">
        <f t="shared" si="189"/>
        <v>SH0908-1042</v>
      </c>
      <c r="J2034" s="34">
        <f t="shared" si="190"/>
        <v>72686</v>
      </c>
      <c r="K2034" t="str">
        <f t="shared" si="191"/>
        <v>SH0908-1042</v>
      </c>
    </row>
    <row r="2035" spans="1:11" ht="15" customHeight="1" x14ac:dyDescent="0.35">
      <c r="A2035">
        <f>'TI102'!A2032</f>
        <v>5</v>
      </c>
      <c r="B2035" s="26">
        <f>'TI102'!B2032</f>
        <v>46273.71875</v>
      </c>
      <c r="C2035">
        <f>'TI102'!C2032</f>
        <v>11709717</v>
      </c>
      <c r="D2035">
        <f>'TI102'!J2032</f>
        <v>1</v>
      </c>
      <c r="E2035">
        <f>'TI102'!Q2032</f>
        <v>1</v>
      </c>
      <c r="F2035" t="str">
        <f t="shared" si="186"/>
        <v>60460</v>
      </c>
      <c r="G2035">
        <f t="shared" si="187"/>
        <v>243</v>
      </c>
      <c r="H2035" t="str">
        <f t="shared" si="188"/>
        <v>SH0908-1042</v>
      </c>
      <c r="I2035" t="str">
        <f t="shared" si="189"/>
        <v>SH0908-1042</v>
      </c>
      <c r="J2035" s="34">
        <f t="shared" si="190"/>
        <v>72686</v>
      </c>
      <c r="K2035" t="str">
        <f t="shared" si="191"/>
        <v>SH0908-1042</v>
      </c>
    </row>
    <row r="2036" spans="1:11" ht="15" customHeight="1" x14ac:dyDescent="0.35">
      <c r="A2036">
        <f>'TI102'!A2033</f>
        <v>5</v>
      </c>
      <c r="B2036" s="26">
        <f>'TI102'!B2033</f>
        <v>46273.71875</v>
      </c>
      <c r="C2036">
        <f>'TI102'!C2033</f>
        <v>11709720</v>
      </c>
      <c r="D2036">
        <f>'TI102'!J2033</f>
        <v>1</v>
      </c>
      <c r="E2036">
        <f>'TI102'!Q2033</f>
        <v>3</v>
      </c>
      <c r="F2036" t="str">
        <f t="shared" si="186"/>
        <v>60475</v>
      </c>
      <c r="G2036">
        <f t="shared" si="187"/>
        <v>389</v>
      </c>
      <c r="H2036" t="str">
        <f t="shared" si="188"/>
        <v>SH0908-1888</v>
      </c>
      <c r="I2036" t="str">
        <f t="shared" si="189"/>
        <v>SH0908-1888</v>
      </c>
      <c r="J2036" s="34">
        <f t="shared" si="190"/>
        <v>72686</v>
      </c>
      <c r="K2036" t="str">
        <f t="shared" si="191"/>
        <v>SH0908-1888</v>
      </c>
    </row>
    <row r="2037" spans="1:11" ht="15" customHeight="1" x14ac:dyDescent="0.35">
      <c r="A2037">
        <f>'TI102'!A2034</f>
        <v>5</v>
      </c>
      <c r="B2037" s="26">
        <f>'TI102'!B2034</f>
        <v>46273.71875</v>
      </c>
      <c r="C2037">
        <f>'TI102'!C2034</f>
        <v>11709741</v>
      </c>
      <c r="D2037">
        <f>'TI102'!J2034</f>
        <v>2</v>
      </c>
      <c r="E2037">
        <f>'TI102'!Q2034</f>
        <v>2</v>
      </c>
      <c r="F2037" t="str">
        <f t="shared" si="186"/>
        <v>60480</v>
      </c>
      <c r="G2037">
        <f t="shared" si="187"/>
        <v>345</v>
      </c>
      <c r="H2037" t="str">
        <f t="shared" si="188"/>
        <v>SH0908-1080</v>
      </c>
      <c r="I2037" t="str">
        <f t="shared" si="189"/>
        <v>SH0908-1080</v>
      </c>
      <c r="J2037" s="34">
        <f t="shared" si="190"/>
        <v>72686</v>
      </c>
      <c r="K2037" t="str">
        <f t="shared" si="191"/>
        <v>SH0908-1080</v>
      </c>
    </row>
    <row r="2038" spans="1:11" ht="15" customHeight="1" x14ac:dyDescent="0.35">
      <c r="A2038">
        <f>'TI102'!A2035</f>
        <v>5</v>
      </c>
      <c r="B2038" s="26">
        <f>'TI102'!B2035</f>
        <v>46273.71875</v>
      </c>
      <c r="C2038">
        <f>'TI102'!C2035</f>
        <v>11709760</v>
      </c>
      <c r="D2038">
        <f>'TI102'!J2035</f>
        <v>1</v>
      </c>
      <c r="E2038">
        <f>'TI102'!Q2035</f>
        <v>1</v>
      </c>
      <c r="F2038" t="str">
        <f t="shared" si="186"/>
        <v>60493</v>
      </c>
      <c r="G2038">
        <f t="shared" si="187"/>
        <v>201</v>
      </c>
      <c r="H2038" t="str">
        <f t="shared" si="188"/>
        <v>SH0908-1039</v>
      </c>
      <c r="I2038" t="str">
        <f t="shared" si="189"/>
        <v>SH0908-1039</v>
      </c>
      <c r="J2038" s="34">
        <f t="shared" si="190"/>
        <v>72686</v>
      </c>
      <c r="K2038" t="str">
        <f t="shared" si="191"/>
        <v>SH0908-1039</v>
      </c>
    </row>
    <row r="2039" spans="1:11" ht="15" customHeight="1" x14ac:dyDescent="0.35">
      <c r="A2039">
        <f>'TI102'!A2036</f>
        <v>5</v>
      </c>
      <c r="B2039" s="26">
        <f>'TI102'!B2036</f>
        <v>46273.71875</v>
      </c>
      <c r="C2039">
        <f>'TI102'!C2036</f>
        <v>11709761</v>
      </c>
      <c r="D2039">
        <f>'TI102'!J2036</f>
        <v>1</v>
      </c>
      <c r="E2039">
        <f>'TI102'!Q2036</f>
        <v>1</v>
      </c>
      <c r="F2039" t="str">
        <f t="shared" si="186"/>
        <v>60493</v>
      </c>
      <c r="G2039">
        <f t="shared" si="187"/>
        <v>201</v>
      </c>
      <c r="H2039" t="str">
        <f t="shared" si="188"/>
        <v>SH0908-1039</v>
      </c>
      <c r="I2039" t="str">
        <f t="shared" si="189"/>
        <v>SH0908-1039</v>
      </c>
      <c r="J2039" s="34">
        <f t="shared" si="190"/>
        <v>72686</v>
      </c>
      <c r="K2039" t="str">
        <f t="shared" si="191"/>
        <v>SH0908-1039</v>
      </c>
    </row>
    <row r="2040" spans="1:11" ht="15" customHeight="1" x14ac:dyDescent="0.35">
      <c r="A2040">
        <f>'TI102'!A2037</f>
        <v>5</v>
      </c>
      <c r="B2040" s="26">
        <f>'TI102'!B2037</f>
        <v>46273.71875</v>
      </c>
      <c r="C2040">
        <f>'TI102'!C2037</f>
        <v>11709775</v>
      </c>
      <c r="D2040">
        <f>'TI102'!J2037</f>
        <v>4</v>
      </c>
      <c r="E2040">
        <f>'TI102'!Q2037</f>
        <v>1</v>
      </c>
      <c r="F2040" t="str">
        <f t="shared" si="186"/>
        <v>60476</v>
      </c>
      <c r="G2040">
        <f t="shared" si="187"/>
        <v>244</v>
      </c>
      <c r="H2040" t="str">
        <f t="shared" si="188"/>
        <v>SH0908-1042</v>
      </c>
      <c r="I2040" t="str">
        <f t="shared" si="189"/>
        <v>SH0908-1042</v>
      </c>
      <c r="J2040" s="34">
        <f t="shared" si="190"/>
        <v>72686</v>
      </c>
      <c r="K2040" t="str">
        <f t="shared" si="191"/>
        <v>SH0908-1042</v>
      </c>
    </row>
    <row r="2041" spans="1:11" ht="15" customHeight="1" x14ac:dyDescent="0.35">
      <c r="A2041">
        <f>'TI102'!A2038</f>
        <v>5</v>
      </c>
      <c r="B2041" s="26">
        <f>'TI102'!B2038</f>
        <v>46273.71875</v>
      </c>
      <c r="C2041">
        <f>'TI102'!C2038</f>
        <v>11709776</v>
      </c>
      <c r="D2041">
        <f>'TI102'!J2038</f>
        <v>4</v>
      </c>
      <c r="E2041">
        <f>'TI102'!Q2038</f>
        <v>4</v>
      </c>
      <c r="F2041" t="str">
        <f t="shared" si="186"/>
        <v>60476</v>
      </c>
      <c r="G2041">
        <f t="shared" si="187"/>
        <v>244</v>
      </c>
      <c r="H2041" t="str">
        <f t="shared" si="188"/>
        <v>SH0908-1042</v>
      </c>
      <c r="I2041" t="str">
        <f t="shared" si="189"/>
        <v>SH0908-1042</v>
      </c>
      <c r="J2041" s="34">
        <f t="shared" si="190"/>
        <v>72686</v>
      </c>
      <c r="K2041" t="str">
        <f t="shared" si="191"/>
        <v>SH0908-1042</v>
      </c>
    </row>
    <row r="2042" spans="1:11" ht="15" customHeight="1" x14ac:dyDescent="0.35">
      <c r="A2042">
        <f>'TI102'!A2039</f>
        <v>5</v>
      </c>
      <c r="B2042" s="26">
        <f>'TI102'!B2039</f>
        <v>46273.71875</v>
      </c>
      <c r="C2042">
        <f>'TI102'!C2039</f>
        <v>11709777</v>
      </c>
      <c r="D2042">
        <f>'TI102'!J2039</f>
        <v>4</v>
      </c>
      <c r="E2042">
        <f>'TI102'!Q2039</f>
        <v>1</v>
      </c>
      <c r="F2042" t="str">
        <f t="shared" si="186"/>
        <v>60476</v>
      </c>
      <c r="G2042">
        <f t="shared" si="187"/>
        <v>244</v>
      </c>
      <c r="H2042" t="str">
        <f t="shared" si="188"/>
        <v>SH0908-1042</v>
      </c>
      <c r="I2042" t="str">
        <f t="shared" si="189"/>
        <v>SH0908-1042</v>
      </c>
      <c r="J2042" s="34">
        <f t="shared" si="190"/>
        <v>72686</v>
      </c>
      <c r="K2042" t="str">
        <f t="shared" si="191"/>
        <v>SH0908-1042</v>
      </c>
    </row>
    <row r="2043" spans="1:11" ht="15" customHeight="1" x14ac:dyDescent="0.35">
      <c r="A2043">
        <f>'TI102'!A2040</f>
        <v>5</v>
      </c>
      <c r="B2043" s="26">
        <f>'TI102'!B2040</f>
        <v>46273.71875</v>
      </c>
      <c r="C2043">
        <f>'TI102'!C2040</f>
        <v>11709778</v>
      </c>
      <c r="D2043">
        <f>'TI102'!J2040</f>
        <v>4</v>
      </c>
      <c r="E2043">
        <f>'TI102'!Q2040</f>
        <v>1</v>
      </c>
      <c r="F2043" t="str">
        <f t="shared" si="186"/>
        <v>60476</v>
      </c>
      <c r="G2043">
        <f t="shared" si="187"/>
        <v>244</v>
      </c>
      <c r="H2043" t="str">
        <f t="shared" si="188"/>
        <v>SH0908-1042</v>
      </c>
      <c r="I2043" t="str">
        <f t="shared" si="189"/>
        <v>SH0908-1042</v>
      </c>
      <c r="J2043" s="34">
        <f t="shared" si="190"/>
        <v>72686</v>
      </c>
      <c r="K2043" t="str">
        <f t="shared" si="191"/>
        <v>SH0908-1042</v>
      </c>
    </row>
    <row r="2044" spans="1:11" ht="15" customHeight="1" x14ac:dyDescent="0.35">
      <c r="A2044">
        <f>'TI102'!A2041</f>
        <v>5</v>
      </c>
      <c r="B2044" s="26">
        <f>'TI102'!B2041</f>
        <v>46273.71875</v>
      </c>
      <c r="C2044">
        <f>'TI102'!C2041</f>
        <v>11709779</v>
      </c>
      <c r="D2044">
        <f>'TI102'!J2041</f>
        <v>5</v>
      </c>
      <c r="E2044">
        <f>'TI102'!Q2041</f>
        <v>1</v>
      </c>
      <c r="F2044" t="str">
        <f t="shared" si="186"/>
        <v>60476</v>
      </c>
      <c r="G2044">
        <f t="shared" si="187"/>
        <v>244</v>
      </c>
      <c r="H2044" t="str">
        <f t="shared" si="188"/>
        <v>SH0908-1042</v>
      </c>
      <c r="I2044" t="str">
        <f t="shared" si="189"/>
        <v>SH0908-1042</v>
      </c>
      <c r="J2044" s="34">
        <f t="shared" si="190"/>
        <v>72686</v>
      </c>
      <c r="K2044" t="str">
        <f t="shared" si="191"/>
        <v>SH0908-1042</v>
      </c>
    </row>
    <row r="2045" spans="1:11" ht="15" customHeight="1" x14ac:dyDescent="0.35">
      <c r="A2045">
        <f>'TI102'!A2042</f>
        <v>5</v>
      </c>
      <c r="B2045" s="26">
        <f>'TI102'!B2042</f>
        <v>46273.71875</v>
      </c>
      <c r="C2045">
        <f>'TI102'!C2042</f>
        <v>11709802</v>
      </c>
      <c r="D2045">
        <f>'TI102'!J2042</f>
        <v>1</v>
      </c>
      <c r="E2045">
        <f>'TI102'!Q2042</f>
        <v>1</v>
      </c>
      <c r="F2045" t="str">
        <f t="shared" si="186"/>
        <v>60476</v>
      </c>
      <c r="G2045">
        <f t="shared" si="187"/>
        <v>244</v>
      </c>
      <c r="H2045" t="str">
        <f t="shared" si="188"/>
        <v>SH0908-1042</v>
      </c>
      <c r="I2045" t="str">
        <f t="shared" si="189"/>
        <v>SH0908-1042</v>
      </c>
      <c r="J2045" s="34">
        <f t="shared" si="190"/>
        <v>72686</v>
      </c>
      <c r="K2045" t="str">
        <f t="shared" si="191"/>
        <v>SH0908-1042</v>
      </c>
    </row>
    <row r="2046" spans="1:11" ht="15" customHeight="1" x14ac:dyDescent="0.35">
      <c r="A2046">
        <f>'TI102'!A2043</f>
        <v>5</v>
      </c>
      <c r="B2046" s="26">
        <f>'TI102'!B2043</f>
        <v>46273.71875</v>
      </c>
      <c r="C2046">
        <f>'TI102'!C2043</f>
        <v>11709803</v>
      </c>
      <c r="D2046">
        <f>'TI102'!J2043</f>
        <v>1</v>
      </c>
      <c r="E2046">
        <f>'TI102'!Q2043</f>
        <v>1</v>
      </c>
      <c r="F2046" t="str">
        <f t="shared" si="186"/>
        <v>60476</v>
      </c>
      <c r="G2046">
        <f t="shared" si="187"/>
        <v>244</v>
      </c>
      <c r="H2046" t="str">
        <f t="shared" si="188"/>
        <v>SH0908-1042</v>
      </c>
      <c r="I2046" t="str">
        <f t="shared" si="189"/>
        <v>SH0908-1042</v>
      </c>
      <c r="J2046" s="34">
        <f t="shared" si="190"/>
        <v>72686</v>
      </c>
      <c r="K2046" t="str">
        <f t="shared" si="191"/>
        <v>SH0908-1042</v>
      </c>
    </row>
    <row r="2047" spans="1:11" ht="15" customHeight="1" x14ac:dyDescent="0.35">
      <c r="A2047">
        <f>'TI102'!A2044</f>
        <v>5</v>
      </c>
      <c r="B2047" s="26">
        <f>'TI102'!B2044</f>
        <v>46273.71875</v>
      </c>
      <c r="C2047">
        <f>'TI102'!C2044</f>
        <v>11709804</v>
      </c>
      <c r="D2047">
        <f>'TI102'!J2044</f>
        <v>1</v>
      </c>
      <c r="E2047">
        <f>'TI102'!Q2044</f>
        <v>2</v>
      </c>
      <c r="F2047" t="str">
        <f t="shared" si="186"/>
        <v>60476</v>
      </c>
      <c r="G2047">
        <f t="shared" si="187"/>
        <v>244</v>
      </c>
      <c r="H2047" t="str">
        <f t="shared" si="188"/>
        <v>SH0908-1042</v>
      </c>
      <c r="I2047" t="str">
        <f t="shared" si="189"/>
        <v>SH0908-1042</v>
      </c>
      <c r="J2047" s="34">
        <f t="shared" si="190"/>
        <v>72686</v>
      </c>
      <c r="K2047" t="str">
        <f t="shared" si="191"/>
        <v>SH0908-1042</v>
      </c>
    </row>
    <row r="2048" spans="1:11" ht="15" customHeight="1" x14ac:dyDescent="0.35">
      <c r="A2048">
        <f>'TI102'!A2045</f>
        <v>5</v>
      </c>
      <c r="B2048" s="26">
        <f>'TI102'!B2045</f>
        <v>46273.71875</v>
      </c>
      <c r="C2048">
        <f>'TI102'!C2045</f>
        <v>11709805</v>
      </c>
      <c r="D2048">
        <f>'TI102'!J2045</f>
        <v>1</v>
      </c>
      <c r="E2048">
        <f>'TI102'!Q2045</f>
        <v>2</v>
      </c>
      <c r="F2048" t="str">
        <f t="shared" si="186"/>
        <v>60476</v>
      </c>
      <c r="G2048">
        <f t="shared" si="187"/>
        <v>244</v>
      </c>
      <c r="H2048" t="str">
        <f t="shared" si="188"/>
        <v>SH0908-1042</v>
      </c>
      <c r="I2048" t="str">
        <f t="shared" si="189"/>
        <v>SH0908-1042</v>
      </c>
      <c r="J2048" s="34">
        <f t="shared" si="190"/>
        <v>72686</v>
      </c>
      <c r="K2048" t="str">
        <f t="shared" si="191"/>
        <v>SH0908-1042</v>
      </c>
    </row>
    <row r="2049" spans="1:11" ht="15" customHeight="1" x14ac:dyDescent="0.35">
      <c r="A2049">
        <f>'TI102'!A2046</f>
        <v>5</v>
      </c>
      <c r="B2049" s="26">
        <f>'TI102'!B2046</f>
        <v>46273.71875</v>
      </c>
      <c r="C2049">
        <f>'TI102'!C2046</f>
        <v>11709806</v>
      </c>
      <c r="D2049">
        <f>'TI102'!J2046</f>
        <v>1</v>
      </c>
      <c r="E2049">
        <f>'TI102'!Q2046</f>
        <v>1</v>
      </c>
      <c r="F2049" t="str">
        <f t="shared" si="186"/>
        <v>60476</v>
      </c>
      <c r="G2049">
        <f t="shared" si="187"/>
        <v>244</v>
      </c>
      <c r="H2049" t="str">
        <f t="shared" si="188"/>
        <v>SH0908-1042</v>
      </c>
      <c r="I2049" t="str">
        <f t="shared" si="189"/>
        <v>SH0908-1042</v>
      </c>
      <c r="J2049" s="34">
        <f t="shared" si="190"/>
        <v>72686</v>
      </c>
      <c r="K2049" t="str">
        <f t="shared" si="191"/>
        <v>SH0908-1042</v>
      </c>
    </row>
    <row r="2050" spans="1:11" ht="15" customHeight="1" x14ac:dyDescent="0.35">
      <c r="A2050">
        <f>'TI102'!A2047</f>
        <v>5</v>
      </c>
      <c r="B2050" s="26">
        <f>'TI102'!B2047</f>
        <v>46273.71875</v>
      </c>
      <c r="C2050">
        <f>'TI102'!C2047</f>
        <v>11709807</v>
      </c>
      <c r="D2050">
        <f>'TI102'!J2047</f>
        <v>1</v>
      </c>
      <c r="E2050">
        <f>'TI102'!Q2047</f>
        <v>1</v>
      </c>
      <c r="F2050" t="str">
        <f t="shared" si="186"/>
        <v>60476</v>
      </c>
      <c r="G2050">
        <f t="shared" si="187"/>
        <v>244</v>
      </c>
      <c r="H2050" t="str">
        <f t="shared" si="188"/>
        <v>SH0908-1042</v>
      </c>
      <c r="I2050" t="str">
        <f t="shared" si="189"/>
        <v>SH0908-1042</v>
      </c>
      <c r="J2050" s="34">
        <f t="shared" si="190"/>
        <v>72686</v>
      </c>
      <c r="K2050" t="str">
        <f t="shared" si="191"/>
        <v>SH0908-1042</v>
      </c>
    </row>
    <row r="2051" spans="1:11" ht="15" customHeight="1" x14ac:dyDescent="0.35">
      <c r="A2051">
        <f>'TI102'!A2048</f>
        <v>5</v>
      </c>
      <c r="B2051" s="26">
        <f>'TI102'!B2048</f>
        <v>46273.71875</v>
      </c>
      <c r="C2051">
        <f>'TI102'!C2048</f>
        <v>11709808</v>
      </c>
      <c r="D2051">
        <f>'TI102'!J2048</f>
        <v>1</v>
      </c>
      <c r="E2051">
        <f>'TI102'!Q2048</f>
        <v>1</v>
      </c>
      <c r="F2051" t="str">
        <f t="shared" si="186"/>
        <v>60476</v>
      </c>
      <c r="G2051">
        <f t="shared" si="187"/>
        <v>244</v>
      </c>
      <c r="H2051" t="str">
        <f t="shared" si="188"/>
        <v>SH0908-1042</v>
      </c>
      <c r="I2051" t="str">
        <f t="shared" si="189"/>
        <v>SH0908-1042</v>
      </c>
      <c r="J2051" s="34">
        <f t="shared" si="190"/>
        <v>72686</v>
      </c>
      <c r="K2051" t="str">
        <f t="shared" si="191"/>
        <v>SH0908-1042</v>
      </c>
    </row>
    <row r="2052" spans="1:11" ht="15" customHeight="1" x14ac:dyDescent="0.35">
      <c r="A2052">
        <f>'TI102'!A2049</f>
        <v>5</v>
      </c>
      <c r="B2052" s="26">
        <f>'TI102'!B2049</f>
        <v>46273.71875</v>
      </c>
      <c r="C2052">
        <f>'TI102'!C2049</f>
        <v>11709809</v>
      </c>
      <c r="D2052">
        <f>'TI102'!J2049</f>
        <v>1</v>
      </c>
      <c r="E2052">
        <f>'TI102'!Q2049</f>
        <v>2</v>
      </c>
      <c r="F2052" t="str">
        <f t="shared" si="186"/>
        <v>60476</v>
      </c>
      <c r="G2052">
        <f t="shared" si="187"/>
        <v>244</v>
      </c>
      <c r="H2052" t="str">
        <f t="shared" si="188"/>
        <v>SH0908-1042</v>
      </c>
      <c r="I2052" t="str">
        <f t="shared" si="189"/>
        <v>SH0908-1042</v>
      </c>
      <c r="J2052" s="34">
        <f t="shared" si="190"/>
        <v>72686</v>
      </c>
      <c r="K2052" t="str">
        <f t="shared" si="191"/>
        <v>SH0908-1042</v>
      </c>
    </row>
    <row r="2053" spans="1:11" ht="15" customHeight="1" x14ac:dyDescent="0.35">
      <c r="A2053">
        <f>'TI102'!A2050</f>
        <v>5</v>
      </c>
      <c r="B2053" s="26">
        <f>'TI102'!B2050</f>
        <v>46273.71875</v>
      </c>
      <c r="C2053">
        <f>'TI102'!C2050</f>
        <v>11709824</v>
      </c>
      <c r="D2053">
        <f>'TI102'!J2050</f>
        <v>5</v>
      </c>
      <c r="E2053">
        <f>'TI102'!Q2050</f>
        <v>4</v>
      </c>
      <c r="F2053" t="str">
        <f t="shared" si="186"/>
        <v>60502</v>
      </c>
      <c r="G2053">
        <f t="shared" si="187"/>
        <v>189</v>
      </c>
      <c r="H2053" t="str">
        <f t="shared" si="188"/>
        <v>SH0908-1037</v>
      </c>
      <c r="I2053" t="str">
        <f t="shared" si="189"/>
        <v>SH0908-1037</v>
      </c>
      <c r="J2053" s="34">
        <f t="shared" si="190"/>
        <v>72686</v>
      </c>
      <c r="K2053" t="str">
        <f t="shared" si="191"/>
        <v>SH0908-1037</v>
      </c>
    </row>
    <row r="2054" spans="1:11" ht="15" customHeight="1" x14ac:dyDescent="0.35">
      <c r="A2054">
        <f>'TI102'!A2051</f>
        <v>5</v>
      </c>
      <c r="B2054" s="26">
        <f>'TI102'!B2051</f>
        <v>46273.71875</v>
      </c>
      <c r="C2054">
        <f>'TI102'!C2051</f>
        <v>11709842</v>
      </c>
      <c r="D2054">
        <f>'TI102'!J2051</f>
        <v>5</v>
      </c>
      <c r="E2054">
        <f>'TI102'!Q2051</f>
        <v>1</v>
      </c>
      <c r="F2054" t="str">
        <f t="shared" ref="F2054:F2117" si="192">INDEX(OM_ORDER,MATCH(C2054,OM_TID,0))</f>
        <v>60513</v>
      </c>
      <c r="G2054">
        <f t="shared" ref="G2054:G2117" si="193">MATCH(F2054,OR_ID,0)</f>
        <v>45</v>
      </c>
      <c r="H2054" t="str">
        <f t="shared" ref="H2054:H2117" si="194">INDEX(OR_ORIG,G2054)</f>
        <v>SH0908-1012</v>
      </c>
      <c r="I2054" t="str">
        <f t="shared" ref="I2054:I2117" si="195">INDEX(OR_SHIP,G2054)</f>
        <v>SH0908-1012</v>
      </c>
      <c r="J2054" s="34">
        <f t="shared" ref="J2054:J2117" si="196">IF(INDEX(OR_MOVED,G2054)="",DATE(2099,1,1),INDEX(OR_MOVED,G2054))</f>
        <v>72686</v>
      </c>
      <c r="K2054" t="str">
        <f t="shared" ref="K2054:K2117" si="197">IF(B2054&gt;=J2054,I2054,H2054)</f>
        <v>SH0908-1012</v>
      </c>
    </row>
    <row r="2055" spans="1:11" ht="15" customHeight="1" x14ac:dyDescent="0.35">
      <c r="A2055">
        <f>'TI102'!A2052</f>
        <v>5</v>
      </c>
      <c r="B2055" s="26">
        <f>'TI102'!B2052</f>
        <v>46273.71875</v>
      </c>
      <c r="C2055">
        <f>'TI102'!C2052</f>
        <v>11709855</v>
      </c>
      <c r="D2055">
        <f>'TI102'!J2052</f>
        <v>2</v>
      </c>
      <c r="E2055">
        <f>'TI102'!Q2052</f>
        <v>4</v>
      </c>
      <c r="F2055" t="str">
        <f t="shared" si="192"/>
        <v>60517</v>
      </c>
      <c r="G2055">
        <f t="shared" si="193"/>
        <v>76</v>
      </c>
      <c r="H2055" t="str">
        <f t="shared" si="194"/>
        <v>SH0908-1020</v>
      </c>
      <c r="I2055" t="str">
        <f t="shared" si="195"/>
        <v>SH0908-1020</v>
      </c>
      <c r="J2055" s="34">
        <f t="shared" si="196"/>
        <v>72686</v>
      </c>
      <c r="K2055" t="str">
        <f t="shared" si="197"/>
        <v>SH0908-1020</v>
      </c>
    </row>
    <row r="2056" spans="1:11" ht="15" customHeight="1" x14ac:dyDescent="0.35">
      <c r="A2056">
        <f>'TI102'!A2053</f>
        <v>5</v>
      </c>
      <c r="B2056" s="26">
        <f>'TI102'!B2053</f>
        <v>46273.71875</v>
      </c>
      <c r="C2056">
        <f>'TI102'!C2053</f>
        <v>11709860</v>
      </c>
      <c r="D2056">
        <f>'TI102'!J2053</f>
        <v>1</v>
      </c>
      <c r="E2056">
        <f>'TI102'!Q2053</f>
        <v>1</v>
      </c>
      <c r="F2056" t="str">
        <f t="shared" si="192"/>
        <v>60514</v>
      </c>
      <c r="G2056">
        <f t="shared" si="193"/>
        <v>311</v>
      </c>
      <c r="H2056" t="str">
        <f t="shared" si="194"/>
        <v>SH0908-1063</v>
      </c>
      <c r="I2056" t="str">
        <f t="shared" si="195"/>
        <v>SH0908-1063</v>
      </c>
      <c r="J2056" s="34">
        <f t="shared" si="196"/>
        <v>72686</v>
      </c>
      <c r="K2056" t="str">
        <f t="shared" si="197"/>
        <v>SH0908-1063</v>
      </c>
    </row>
    <row r="2057" spans="1:11" ht="15" customHeight="1" x14ac:dyDescent="0.35">
      <c r="A2057">
        <f>'TI102'!A2054</f>
        <v>5</v>
      </c>
      <c r="B2057" s="26">
        <f>'TI102'!B2054</f>
        <v>46273.71875</v>
      </c>
      <c r="C2057">
        <f>'TI102'!C2054</f>
        <v>11709861</v>
      </c>
      <c r="D2057">
        <f>'TI102'!J2054</f>
        <v>1</v>
      </c>
      <c r="E2057">
        <f>'TI102'!Q2054</f>
        <v>3</v>
      </c>
      <c r="F2057" t="str">
        <f t="shared" si="192"/>
        <v>60514</v>
      </c>
      <c r="G2057">
        <f t="shared" si="193"/>
        <v>311</v>
      </c>
      <c r="H2057" t="str">
        <f t="shared" si="194"/>
        <v>SH0908-1063</v>
      </c>
      <c r="I2057" t="str">
        <f t="shared" si="195"/>
        <v>SH0908-1063</v>
      </c>
      <c r="J2057" s="34">
        <f t="shared" si="196"/>
        <v>72686</v>
      </c>
      <c r="K2057" t="str">
        <f t="shared" si="197"/>
        <v>SH0908-1063</v>
      </c>
    </row>
    <row r="2058" spans="1:11" ht="15" customHeight="1" x14ac:dyDescent="0.35">
      <c r="A2058">
        <f>'TI102'!A2055</f>
        <v>5</v>
      </c>
      <c r="B2058" s="26">
        <f>'TI102'!B2055</f>
        <v>46273.71875</v>
      </c>
      <c r="C2058">
        <f>'TI102'!C2055</f>
        <v>11709888</v>
      </c>
      <c r="D2058">
        <f>'TI102'!J2055</f>
        <v>2</v>
      </c>
      <c r="E2058">
        <f>'TI102'!Q2055</f>
        <v>2</v>
      </c>
      <c r="F2058" t="str">
        <f t="shared" si="192"/>
        <v>60528</v>
      </c>
      <c r="G2058">
        <f t="shared" si="193"/>
        <v>417</v>
      </c>
      <c r="H2058" t="str">
        <f t="shared" si="194"/>
        <v>SH0908-1981</v>
      </c>
      <c r="I2058" t="str">
        <f t="shared" si="195"/>
        <v>SH0908-1981</v>
      </c>
      <c r="J2058" s="34">
        <f t="shared" si="196"/>
        <v>72686</v>
      </c>
      <c r="K2058" t="str">
        <f t="shared" si="197"/>
        <v>SH0908-1981</v>
      </c>
    </row>
    <row r="2059" spans="1:11" ht="15" customHeight="1" x14ac:dyDescent="0.35">
      <c r="A2059">
        <f>'TI102'!A2056</f>
        <v>5</v>
      </c>
      <c r="B2059" s="26">
        <f>'TI102'!B2056</f>
        <v>46273.71875</v>
      </c>
      <c r="C2059">
        <f>'TI102'!C2056</f>
        <v>11709889</v>
      </c>
      <c r="D2059">
        <f>'TI102'!J2056</f>
        <v>2</v>
      </c>
      <c r="E2059">
        <f>'TI102'!Q2056</f>
        <v>5</v>
      </c>
      <c r="F2059" t="str">
        <f t="shared" si="192"/>
        <v>60528</v>
      </c>
      <c r="G2059">
        <f t="shared" si="193"/>
        <v>417</v>
      </c>
      <c r="H2059" t="str">
        <f t="shared" si="194"/>
        <v>SH0908-1981</v>
      </c>
      <c r="I2059" t="str">
        <f t="shared" si="195"/>
        <v>SH0908-1981</v>
      </c>
      <c r="J2059" s="34">
        <f t="shared" si="196"/>
        <v>72686</v>
      </c>
      <c r="K2059" t="str">
        <f t="shared" si="197"/>
        <v>SH0908-1981</v>
      </c>
    </row>
    <row r="2060" spans="1:11" ht="15" customHeight="1" x14ac:dyDescent="0.35">
      <c r="A2060">
        <f>'TI102'!A2057</f>
        <v>5</v>
      </c>
      <c r="B2060" s="26">
        <f>'TI102'!B2057</f>
        <v>46273.71875</v>
      </c>
      <c r="C2060">
        <f>'TI102'!C2057</f>
        <v>11709890</v>
      </c>
      <c r="D2060">
        <f>'TI102'!J2057</f>
        <v>2</v>
      </c>
      <c r="E2060">
        <f>'TI102'!Q2057</f>
        <v>1</v>
      </c>
      <c r="F2060" t="str">
        <f t="shared" si="192"/>
        <v>60528</v>
      </c>
      <c r="G2060">
        <f t="shared" si="193"/>
        <v>417</v>
      </c>
      <c r="H2060" t="str">
        <f t="shared" si="194"/>
        <v>SH0908-1981</v>
      </c>
      <c r="I2060" t="str">
        <f t="shared" si="195"/>
        <v>SH0908-1981</v>
      </c>
      <c r="J2060" s="34">
        <f t="shared" si="196"/>
        <v>72686</v>
      </c>
      <c r="K2060" t="str">
        <f t="shared" si="197"/>
        <v>SH0908-1981</v>
      </c>
    </row>
    <row r="2061" spans="1:11" ht="15" customHeight="1" x14ac:dyDescent="0.35">
      <c r="A2061">
        <f>'TI102'!A2058</f>
        <v>5</v>
      </c>
      <c r="B2061" s="26">
        <f>'TI102'!B2058</f>
        <v>46273.71875</v>
      </c>
      <c r="C2061">
        <f>'TI102'!C2058</f>
        <v>11709891</v>
      </c>
      <c r="D2061">
        <f>'TI102'!J2058</f>
        <v>2</v>
      </c>
      <c r="E2061">
        <f>'TI102'!Q2058</f>
        <v>2</v>
      </c>
      <c r="F2061" t="str">
        <f t="shared" si="192"/>
        <v>60528</v>
      </c>
      <c r="G2061">
        <f t="shared" si="193"/>
        <v>417</v>
      </c>
      <c r="H2061" t="str">
        <f t="shared" si="194"/>
        <v>SH0908-1981</v>
      </c>
      <c r="I2061" t="str">
        <f t="shared" si="195"/>
        <v>SH0908-1981</v>
      </c>
      <c r="J2061" s="34">
        <f t="shared" si="196"/>
        <v>72686</v>
      </c>
      <c r="K2061" t="str">
        <f t="shared" si="197"/>
        <v>SH0908-1981</v>
      </c>
    </row>
    <row r="2062" spans="1:11" ht="15" customHeight="1" x14ac:dyDescent="0.35">
      <c r="A2062">
        <f>'TI102'!A2059</f>
        <v>5</v>
      </c>
      <c r="B2062" s="26">
        <f>'TI102'!B2059</f>
        <v>46273.71875</v>
      </c>
      <c r="C2062">
        <f>'TI102'!C2059</f>
        <v>11709892</v>
      </c>
      <c r="D2062">
        <f>'TI102'!J2059</f>
        <v>2</v>
      </c>
      <c r="E2062">
        <f>'TI102'!Q2059</f>
        <v>4</v>
      </c>
      <c r="F2062" t="str">
        <f t="shared" si="192"/>
        <v>60528</v>
      </c>
      <c r="G2062">
        <f t="shared" si="193"/>
        <v>417</v>
      </c>
      <c r="H2062" t="str">
        <f t="shared" si="194"/>
        <v>SH0908-1981</v>
      </c>
      <c r="I2062" t="str">
        <f t="shared" si="195"/>
        <v>SH0908-1981</v>
      </c>
      <c r="J2062" s="34">
        <f t="shared" si="196"/>
        <v>72686</v>
      </c>
      <c r="K2062" t="str">
        <f t="shared" si="197"/>
        <v>SH0908-1981</v>
      </c>
    </row>
    <row r="2063" spans="1:11" ht="15" customHeight="1" x14ac:dyDescent="0.35">
      <c r="A2063">
        <f>'TI102'!A2060</f>
        <v>5</v>
      </c>
      <c r="B2063" s="26">
        <f>'TI102'!B2060</f>
        <v>46273.71875</v>
      </c>
      <c r="C2063">
        <f>'TI102'!C2060</f>
        <v>11709893</v>
      </c>
      <c r="D2063">
        <f>'TI102'!J2060</f>
        <v>2</v>
      </c>
      <c r="E2063">
        <f>'TI102'!Q2060</f>
        <v>1</v>
      </c>
      <c r="F2063" t="str">
        <f t="shared" si="192"/>
        <v>60528</v>
      </c>
      <c r="G2063">
        <f t="shared" si="193"/>
        <v>417</v>
      </c>
      <c r="H2063" t="str">
        <f t="shared" si="194"/>
        <v>SH0908-1981</v>
      </c>
      <c r="I2063" t="str">
        <f t="shared" si="195"/>
        <v>SH0908-1981</v>
      </c>
      <c r="J2063" s="34">
        <f t="shared" si="196"/>
        <v>72686</v>
      </c>
      <c r="K2063" t="str">
        <f t="shared" si="197"/>
        <v>SH0908-1981</v>
      </c>
    </row>
    <row r="2064" spans="1:11" ht="15" customHeight="1" x14ac:dyDescent="0.35">
      <c r="A2064">
        <f>'TI102'!A2061</f>
        <v>5</v>
      </c>
      <c r="B2064" s="26">
        <f>'TI102'!B2061</f>
        <v>46273.71875</v>
      </c>
      <c r="C2064">
        <f>'TI102'!C2061</f>
        <v>11709894</v>
      </c>
      <c r="D2064">
        <f>'TI102'!J2061</f>
        <v>2</v>
      </c>
      <c r="E2064">
        <f>'TI102'!Q2061</f>
        <v>4</v>
      </c>
      <c r="F2064" t="str">
        <f t="shared" si="192"/>
        <v>60528</v>
      </c>
      <c r="G2064">
        <f t="shared" si="193"/>
        <v>417</v>
      </c>
      <c r="H2064" t="str">
        <f t="shared" si="194"/>
        <v>SH0908-1981</v>
      </c>
      <c r="I2064" t="str">
        <f t="shared" si="195"/>
        <v>SH0908-1981</v>
      </c>
      <c r="J2064" s="34">
        <f t="shared" si="196"/>
        <v>72686</v>
      </c>
      <c r="K2064" t="str">
        <f t="shared" si="197"/>
        <v>SH0908-1981</v>
      </c>
    </row>
    <row r="2065" spans="1:11" ht="15" customHeight="1" x14ac:dyDescent="0.35">
      <c r="A2065">
        <f>'TI102'!A2062</f>
        <v>5</v>
      </c>
      <c r="B2065" s="26">
        <f>'TI102'!B2062</f>
        <v>46273.71875</v>
      </c>
      <c r="C2065">
        <f>'TI102'!C2062</f>
        <v>11709895</v>
      </c>
      <c r="D2065">
        <f>'TI102'!J2062</f>
        <v>2</v>
      </c>
      <c r="E2065">
        <f>'TI102'!Q2062</f>
        <v>2</v>
      </c>
      <c r="F2065" t="str">
        <f t="shared" si="192"/>
        <v>60528</v>
      </c>
      <c r="G2065">
        <f t="shared" si="193"/>
        <v>417</v>
      </c>
      <c r="H2065" t="str">
        <f t="shared" si="194"/>
        <v>SH0908-1981</v>
      </c>
      <c r="I2065" t="str">
        <f t="shared" si="195"/>
        <v>SH0908-1981</v>
      </c>
      <c r="J2065" s="34">
        <f t="shared" si="196"/>
        <v>72686</v>
      </c>
      <c r="K2065" t="str">
        <f t="shared" si="197"/>
        <v>SH0908-1981</v>
      </c>
    </row>
    <row r="2066" spans="1:11" ht="15" customHeight="1" x14ac:dyDescent="0.35">
      <c r="A2066">
        <f>'TI102'!A2063</f>
        <v>5</v>
      </c>
      <c r="B2066" s="26">
        <f>'TI102'!B2063</f>
        <v>46273.71875</v>
      </c>
      <c r="C2066">
        <f>'TI102'!C2063</f>
        <v>11709896</v>
      </c>
      <c r="D2066">
        <f>'TI102'!J2063</f>
        <v>2</v>
      </c>
      <c r="E2066">
        <f>'TI102'!Q2063</f>
        <v>6</v>
      </c>
      <c r="F2066" t="str">
        <f t="shared" si="192"/>
        <v>60528</v>
      </c>
      <c r="G2066">
        <f t="shared" si="193"/>
        <v>417</v>
      </c>
      <c r="H2066" t="str">
        <f t="shared" si="194"/>
        <v>SH0908-1981</v>
      </c>
      <c r="I2066" t="str">
        <f t="shared" si="195"/>
        <v>SH0908-1981</v>
      </c>
      <c r="J2066" s="34">
        <f t="shared" si="196"/>
        <v>72686</v>
      </c>
      <c r="K2066" t="str">
        <f t="shared" si="197"/>
        <v>SH0908-1981</v>
      </c>
    </row>
    <row r="2067" spans="1:11" ht="15" customHeight="1" x14ac:dyDescent="0.35">
      <c r="A2067">
        <f>'TI102'!A2064</f>
        <v>5</v>
      </c>
      <c r="B2067" s="26">
        <f>'TI102'!B2064</f>
        <v>46273.71875</v>
      </c>
      <c r="C2067">
        <f>'TI102'!C2064</f>
        <v>11709897</v>
      </c>
      <c r="D2067">
        <f>'TI102'!J2064</f>
        <v>2</v>
      </c>
      <c r="E2067">
        <f>'TI102'!Q2064</f>
        <v>1</v>
      </c>
      <c r="F2067" t="str">
        <f t="shared" si="192"/>
        <v>60528</v>
      </c>
      <c r="G2067">
        <f t="shared" si="193"/>
        <v>417</v>
      </c>
      <c r="H2067" t="str">
        <f t="shared" si="194"/>
        <v>SH0908-1981</v>
      </c>
      <c r="I2067" t="str">
        <f t="shared" si="195"/>
        <v>SH0908-1981</v>
      </c>
      <c r="J2067" s="34">
        <f t="shared" si="196"/>
        <v>72686</v>
      </c>
      <c r="K2067" t="str">
        <f t="shared" si="197"/>
        <v>SH0908-1981</v>
      </c>
    </row>
    <row r="2068" spans="1:11" ht="15" customHeight="1" x14ac:dyDescent="0.35">
      <c r="A2068">
        <f>'TI102'!A2065</f>
        <v>5</v>
      </c>
      <c r="B2068" s="26">
        <f>'TI102'!B2065</f>
        <v>46273.71875</v>
      </c>
      <c r="C2068">
        <f>'TI102'!C2065</f>
        <v>11709898</v>
      </c>
      <c r="D2068">
        <f>'TI102'!J2065</f>
        <v>2</v>
      </c>
      <c r="E2068">
        <f>'TI102'!Q2065</f>
        <v>4</v>
      </c>
      <c r="F2068" t="str">
        <f t="shared" si="192"/>
        <v>60528</v>
      </c>
      <c r="G2068">
        <f t="shared" si="193"/>
        <v>417</v>
      </c>
      <c r="H2068" t="str">
        <f t="shared" si="194"/>
        <v>SH0908-1981</v>
      </c>
      <c r="I2068" t="str">
        <f t="shared" si="195"/>
        <v>SH0908-1981</v>
      </c>
      <c r="J2068" s="34">
        <f t="shared" si="196"/>
        <v>72686</v>
      </c>
      <c r="K2068" t="str">
        <f t="shared" si="197"/>
        <v>SH0908-1981</v>
      </c>
    </row>
    <row r="2069" spans="1:11" ht="15" customHeight="1" x14ac:dyDescent="0.35">
      <c r="A2069">
        <f>'TI102'!A2066</f>
        <v>5</v>
      </c>
      <c r="B2069" s="26">
        <f>'TI102'!B2066</f>
        <v>46273.71875</v>
      </c>
      <c r="C2069">
        <f>'TI102'!C2066</f>
        <v>11709899</v>
      </c>
      <c r="D2069">
        <f>'TI102'!J2066</f>
        <v>2</v>
      </c>
      <c r="E2069">
        <f>'TI102'!Q2066</f>
        <v>2</v>
      </c>
      <c r="F2069" t="str">
        <f t="shared" si="192"/>
        <v>60528</v>
      </c>
      <c r="G2069">
        <f t="shared" si="193"/>
        <v>417</v>
      </c>
      <c r="H2069" t="str">
        <f t="shared" si="194"/>
        <v>SH0908-1981</v>
      </c>
      <c r="I2069" t="str">
        <f t="shared" si="195"/>
        <v>SH0908-1981</v>
      </c>
      <c r="J2069" s="34">
        <f t="shared" si="196"/>
        <v>72686</v>
      </c>
      <c r="K2069" t="str">
        <f t="shared" si="197"/>
        <v>SH0908-1981</v>
      </c>
    </row>
    <row r="2070" spans="1:11" ht="15" customHeight="1" x14ac:dyDescent="0.35">
      <c r="A2070">
        <f>'TI102'!A2067</f>
        <v>5</v>
      </c>
      <c r="B2070" s="26">
        <f>'TI102'!B2067</f>
        <v>46273.71875</v>
      </c>
      <c r="C2070">
        <f>'TI102'!C2067</f>
        <v>11709900</v>
      </c>
      <c r="D2070">
        <f>'TI102'!J2067</f>
        <v>2</v>
      </c>
      <c r="E2070">
        <f>'TI102'!Q2067</f>
        <v>2</v>
      </c>
      <c r="F2070" t="str">
        <f t="shared" si="192"/>
        <v>60528</v>
      </c>
      <c r="G2070">
        <f t="shared" si="193"/>
        <v>417</v>
      </c>
      <c r="H2070" t="str">
        <f t="shared" si="194"/>
        <v>SH0908-1981</v>
      </c>
      <c r="I2070" t="str">
        <f t="shared" si="195"/>
        <v>SH0908-1981</v>
      </c>
      <c r="J2070" s="34">
        <f t="shared" si="196"/>
        <v>72686</v>
      </c>
      <c r="K2070" t="str">
        <f t="shared" si="197"/>
        <v>SH0908-1981</v>
      </c>
    </row>
    <row r="2071" spans="1:11" ht="15" customHeight="1" x14ac:dyDescent="0.35">
      <c r="A2071">
        <f>'TI102'!A2068</f>
        <v>5</v>
      </c>
      <c r="B2071" s="26">
        <f>'TI102'!B2068</f>
        <v>46273.71875</v>
      </c>
      <c r="C2071">
        <f>'TI102'!C2068</f>
        <v>11709912</v>
      </c>
      <c r="D2071">
        <f>'TI102'!J2068</f>
        <v>4</v>
      </c>
      <c r="E2071">
        <f>'TI102'!Q2068</f>
        <v>2</v>
      </c>
      <c r="F2071" t="str">
        <f t="shared" si="192"/>
        <v>60532</v>
      </c>
      <c r="G2071">
        <f t="shared" si="193"/>
        <v>38</v>
      </c>
      <c r="H2071" t="str">
        <f t="shared" si="194"/>
        <v>SH0908-1011</v>
      </c>
      <c r="I2071" t="str">
        <f t="shared" si="195"/>
        <v>SH0908-1011</v>
      </c>
      <c r="J2071" s="34">
        <f t="shared" si="196"/>
        <v>72686</v>
      </c>
      <c r="K2071" t="str">
        <f t="shared" si="197"/>
        <v>SH0908-1011</v>
      </c>
    </row>
    <row r="2072" spans="1:11" ht="15" customHeight="1" x14ac:dyDescent="0.35">
      <c r="A2072">
        <f>'TI102'!A2069</f>
        <v>5</v>
      </c>
      <c r="B2072" s="26">
        <f>'TI102'!B2069</f>
        <v>46273.71875</v>
      </c>
      <c r="C2072">
        <f>'TI102'!C2069</f>
        <v>11709915</v>
      </c>
      <c r="D2072">
        <f>'TI102'!J2069</f>
        <v>4</v>
      </c>
      <c r="E2072">
        <f>'TI102'!Q2069</f>
        <v>1</v>
      </c>
      <c r="F2072" t="str">
        <f t="shared" si="192"/>
        <v>60538</v>
      </c>
      <c r="G2072">
        <f t="shared" si="193"/>
        <v>282</v>
      </c>
      <c r="H2072" t="str">
        <f t="shared" si="194"/>
        <v>SH0908-1054</v>
      </c>
      <c r="I2072" t="str">
        <f t="shared" si="195"/>
        <v>SH0908-1054</v>
      </c>
      <c r="J2072" s="34">
        <f t="shared" si="196"/>
        <v>72686</v>
      </c>
      <c r="K2072" t="str">
        <f t="shared" si="197"/>
        <v>SH0908-1054</v>
      </c>
    </row>
    <row r="2073" spans="1:11" ht="15" customHeight="1" x14ac:dyDescent="0.35">
      <c r="A2073">
        <f>'TI102'!A2070</f>
        <v>5</v>
      </c>
      <c r="B2073" s="26">
        <f>'TI102'!B2070</f>
        <v>46273.71875</v>
      </c>
      <c r="C2073">
        <f>'TI102'!C2070</f>
        <v>11709919</v>
      </c>
      <c r="D2073">
        <f>'TI102'!J2070</f>
        <v>1</v>
      </c>
      <c r="E2073">
        <f>'TI102'!Q2070</f>
        <v>1</v>
      </c>
      <c r="F2073" t="str">
        <f t="shared" si="192"/>
        <v>60534</v>
      </c>
      <c r="G2073">
        <f t="shared" si="193"/>
        <v>346</v>
      </c>
      <c r="H2073" t="str">
        <f t="shared" si="194"/>
        <v>SH0908-1080</v>
      </c>
      <c r="I2073" t="str">
        <f t="shared" si="195"/>
        <v>SH0908-1080</v>
      </c>
      <c r="J2073" s="34">
        <f t="shared" si="196"/>
        <v>72686</v>
      </c>
      <c r="K2073" t="str">
        <f t="shared" si="197"/>
        <v>SH0908-1080</v>
      </c>
    </row>
    <row r="2074" spans="1:11" ht="15" customHeight="1" x14ac:dyDescent="0.35">
      <c r="A2074">
        <f>'TI102'!A2071</f>
        <v>5</v>
      </c>
      <c r="B2074" s="26">
        <f>'TI102'!B2071</f>
        <v>46273.71875</v>
      </c>
      <c r="C2074">
        <f>'TI102'!C2071</f>
        <v>11709920</v>
      </c>
      <c r="D2074">
        <f>'TI102'!J2071</f>
        <v>1</v>
      </c>
      <c r="E2074">
        <f>'TI102'!Q2071</f>
        <v>1</v>
      </c>
      <c r="F2074" t="str">
        <f t="shared" si="192"/>
        <v>60538</v>
      </c>
      <c r="G2074">
        <f t="shared" si="193"/>
        <v>282</v>
      </c>
      <c r="H2074" t="str">
        <f t="shared" si="194"/>
        <v>SH0908-1054</v>
      </c>
      <c r="I2074" t="str">
        <f t="shared" si="195"/>
        <v>SH0908-1054</v>
      </c>
      <c r="J2074" s="34">
        <f t="shared" si="196"/>
        <v>72686</v>
      </c>
      <c r="K2074" t="str">
        <f t="shared" si="197"/>
        <v>SH0908-1054</v>
      </c>
    </row>
    <row r="2075" spans="1:11" ht="15" customHeight="1" x14ac:dyDescent="0.35">
      <c r="A2075">
        <f>'TI102'!A2072</f>
        <v>5</v>
      </c>
      <c r="B2075" s="26">
        <f>'TI102'!B2072</f>
        <v>46273.71875</v>
      </c>
      <c r="C2075">
        <f>'TI102'!C2072</f>
        <v>11709921</v>
      </c>
      <c r="D2075">
        <f>'TI102'!J2072</f>
        <v>2</v>
      </c>
      <c r="E2075">
        <f>'TI102'!Q2072</f>
        <v>2</v>
      </c>
      <c r="F2075" t="str">
        <f t="shared" si="192"/>
        <v>60538</v>
      </c>
      <c r="G2075">
        <f t="shared" si="193"/>
        <v>282</v>
      </c>
      <c r="H2075" t="str">
        <f t="shared" si="194"/>
        <v>SH0908-1054</v>
      </c>
      <c r="I2075" t="str">
        <f t="shared" si="195"/>
        <v>SH0908-1054</v>
      </c>
      <c r="J2075" s="34">
        <f t="shared" si="196"/>
        <v>72686</v>
      </c>
      <c r="K2075" t="str">
        <f t="shared" si="197"/>
        <v>SH0908-1054</v>
      </c>
    </row>
    <row r="2076" spans="1:11" ht="15" customHeight="1" x14ac:dyDescent="0.35">
      <c r="A2076">
        <f>'TI102'!A2073</f>
        <v>5</v>
      </c>
      <c r="B2076" s="26">
        <f>'TI102'!B2073</f>
        <v>46273.71875</v>
      </c>
      <c r="C2076">
        <f>'TI102'!C2073</f>
        <v>11709936</v>
      </c>
      <c r="D2076">
        <f>'TI102'!J2073</f>
        <v>1</v>
      </c>
      <c r="E2076">
        <f>'TI102'!Q2073</f>
        <v>4</v>
      </c>
      <c r="F2076" t="str">
        <f t="shared" si="192"/>
        <v>60548</v>
      </c>
      <c r="G2076">
        <f t="shared" si="193"/>
        <v>329</v>
      </c>
      <c r="H2076" t="str">
        <f t="shared" si="194"/>
        <v>SH0908-1069</v>
      </c>
      <c r="I2076" t="str">
        <f t="shared" si="195"/>
        <v>SH0908-1069</v>
      </c>
      <c r="J2076" s="34">
        <f t="shared" si="196"/>
        <v>72686</v>
      </c>
      <c r="K2076" t="str">
        <f t="shared" si="197"/>
        <v>SH0908-1069</v>
      </c>
    </row>
    <row r="2077" spans="1:11" ht="15" customHeight="1" x14ac:dyDescent="0.35">
      <c r="A2077">
        <f>'TI102'!A2074</f>
        <v>5</v>
      </c>
      <c r="B2077" s="26">
        <f>'TI102'!B2074</f>
        <v>46273.71875</v>
      </c>
      <c r="C2077">
        <f>'TI102'!C2074</f>
        <v>11709937</v>
      </c>
      <c r="D2077">
        <f>'TI102'!J2074</f>
        <v>1</v>
      </c>
      <c r="E2077">
        <f>'TI102'!Q2074</f>
        <v>1</v>
      </c>
      <c r="F2077" t="str">
        <f t="shared" si="192"/>
        <v>60542</v>
      </c>
      <c r="G2077">
        <f t="shared" si="193"/>
        <v>347</v>
      </c>
      <c r="H2077" t="str">
        <f t="shared" si="194"/>
        <v>SH0908-1080</v>
      </c>
      <c r="I2077" t="str">
        <f t="shared" si="195"/>
        <v>SH0908-1080</v>
      </c>
      <c r="J2077" s="34">
        <f t="shared" si="196"/>
        <v>72686</v>
      </c>
      <c r="K2077" t="str">
        <f t="shared" si="197"/>
        <v>SH0908-1080</v>
      </c>
    </row>
    <row r="2078" spans="1:11" ht="15" customHeight="1" x14ac:dyDescent="0.35">
      <c r="A2078">
        <f>'TI102'!A2075</f>
        <v>5</v>
      </c>
      <c r="B2078" s="26">
        <f>'TI102'!B2075</f>
        <v>46273.71875</v>
      </c>
      <c r="C2078">
        <f>'TI102'!C2075</f>
        <v>11709951</v>
      </c>
      <c r="D2078">
        <f>'TI102'!J2075</f>
        <v>4</v>
      </c>
      <c r="E2078">
        <f>'TI102'!Q2075</f>
        <v>1</v>
      </c>
      <c r="F2078" t="str">
        <f t="shared" si="192"/>
        <v>60553</v>
      </c>
      <c r="G2078">
        <f t="shared" si="193"/>
        <v>312</v>
      </c>
      <c r="H2078" t="str">
        <f t="shared" si="194"/>
        <v>SH0908-1063</v>
      </c>
      <c r="I2078" t="str">
        <f t="shared" si="195"/>
        <v>SH0908-1063</v>
      </c>
      <c r="J2078" s="34">
        <f t="shared" si="196"/>
        <v>72686</v>
      </c>
      <c r="K2078" t="str">
        <f t="shared" si="197"/>
        <v>SH0908-1063</v>
      </c>
    </row>
    <row r="2079" spans="1:11" ht="15" customHeight="1" x14ac:dyDescent="0.35">
      <c r="A2079">
        <f>'TI102'!A2076</f>
        <v>6</v>
      </c>
      <c r="B2079" s="26">
        <f>'TI102'!B2076</f>
        <v>46273.729166666657</v>
      </c>
      <c r="C2079">
        <f>'TI102'!C2076</f>
        <v>11707015</v>
      </c>
      <c r="D2079">
        <f>'TI102'!J2076</f>
        <v>2</v>
      </c>
      <c r="E2079">
        <f>'TI102'!Q2076</f>
        <v>5</v>
      </c>
      <c r="F2079" t="str">
        <f t="shared" si="192"/>
        <v>59486</v>
      </c>
      <c r="G2079">
        <f t="shared" si="193"/>
        <v>406</v>
      </c>
      <c r="H2079" t="str">
        <f t="shared" si="194"/>
        <v>SH0908-1981</v>
      </c>
      <c r="I2079" t="str">
        <f t="shared" si="195"/>
        <v>SH0908-1981</v>
      </c>
      <c r="J2079" s="34">
        <f t="shared" si="196"/>
        <v>72686</v>
      </c>
      <c r="K2079" t="str">
        <f t="shared" si="197"/>
        <v>SH0908-1981</v>
      </c>
    </row>
    <row r="2080" spans="1:11" ht="15" customHeight="1" x14ac:dyDescent="0.35">
      <c r="A2080">
        <f>'TI102'!A2077</f>
        <v>6</v>
      </c>
      <c r="B2080" s="26">
        <f>'TI102'!B2077</f>
        <v>46273.729166666657</v>
      </c>
      <c r="C2080">
        <f>'TI102'!C2077</f>
        <v>11707016</v>
      </c>
      <c r="D2080">
        <f>'TI102'!J2077</f>
        <v>2</v>
      </c>
      <c r="E2080">
        <f>'TI102'!Q2077</f>
        <v>5</v>
      </c>
      <c r="F2080" t="str">
        <f t="shared" si="192"/>
        <v>59486</v>
      </c>
      <c r="G2080">
        <f t="shared" si="193"/>
        <v>406</v>
      </c>
      <c r="H2080" t="str">
        <f t="shared" si="194"/>
        <v>SH0908-1981</v>
      </c>
      <c r="I2080" t="str">
        <f t="shared" si="195"/>
        <v>SH0908-1981</v>
      </c>
      <c r="J2080" s="34">
        <f t="shared" si="196"/>
        <v>72686</v>
      </c>
      <c r="K2080" t="str">
        <f t="shared" si="197"/>
        <v>SH0908-1981</v>
      </c>
    </row>
    <row r="2081" spans="1:11" ht="15" customHeight="1" x14ac:dyDescent="0.35">
      <c r="A2081">
        <f>'TI102'!A2078</f>
        <v>6</v>
      </c>
      <c r="B2081" s="26">
        <f>'TI102'!B2078</f>
        <v>46273.729166666657</v>
      </c>
      <c r="C2081">
        <f>'TI102'!C2078</f>
        <v>11707017</v>
      </c>
      <c r="D2081">
        <f>'TI102'!J2078</f>
        <v>2</v>
      </c>
      <c r="E2081">
        <f>'TI102'!Q2078</f>
        <v>11</v>
      </c>
      <c r="F2081" t="str">
        <f t="shared" si="192"/>
        <v>59547</v>
      </c>
      <c r="G2081">
        <f t="shared" si="193"/>
        <v>407</v>
      </c>
      <c r="H2081" t="str">
        <f t="shared" si="194"/>
        <v>SH0908-1981</v>
      </c>
      <c r="I2081" t="str">
        <f t="shared" si="195"/>
        <v>SH0908-1981</v>
      </c>
      <c r="J2081" s="34">
        <f t="shared" si="196"/>
        <v>72686</v>
      </c>
      <c r="K2081" t="str">
        <f t="shared" si="197"/>
        <v>SH0908-1981</v>
      </c>
    </row>
    <row r="2082" spans="1:11" ht="15" customHeight="1" x14ac:dyDescent="0.35">
      <c r="A2082">
        <f>'TI102'!A2079</f>
        <v>6</v>
      </c>
      <c r="B2082" s="26">
        <f>'TI102'!B2079</f>
        <v>46273.729166666657</v>
      </c>
      <c r="C2082">
        <f>'TI102'!C2079</f>
        <v>11707018</v>
      </c>
      <c r="D2082">
        <f>'TI102'!J2079</f>
        <v>2</v>
      </c>
      <c r="E2082">
        <f>'TI102'!Q2079</f>
        <v>11</v>
      </c>
      <c r="F2082" t="str">
        <f t="shared" si="192"/>
        <v>59547</v>
      </c>
      <c r="G2082">
        <f t="shared" si="193"/>
        <v>407</v>
      </c>
      <c r="H2082" t="str">
        <f t="shared" si="194"/>
        <v>SH0908-1981</v>
      </c>
      <c r="I2082" t="str">
        <f t="shared" si="195"/>
        <v>SH0908-1981</v>
      </c>
      <c r="J2082" s="34">
        <f t="shared" si="196"/>
        <v>72686</v>
      </c>
      <c r="K2082" t="str">
        <f t="shared" si="197"/>
        <v>SH0908-1981</v>
      </c>
    </row>
    <row r="2083" spans="1:11" ht="15" customHeight="1" x14ac:dyDescent="0.35">
      <c r="A2083">
        <f>'TI102'!A2080</f>
        <v>6</v>
      </c>
      <c r="B2083" s="26">
        <f>'TI102'!B2080</f>
        <v>46273.729166666657</v>
      </c>
      <c r="C2083">
        <f>'TI102'!C2080</f>
        <v>11707019</v>
      </c>
      <c r="D2083">
        <f>'TI102'!J2080</f>
        <v>2</v>
      </c>
      <c r="E2083">
        <f>'TI102'!Q2080</f>
        <v>2</v>
      </c>
      <c r="F2083" t="str">
        <f t="shared" si="192"/>
        <v>59604</v>
      </c>
      <c r="G2083">
        <f t="shared" si="193"/>
        <v>408</v>
      </c>
      <c r="H2083" t="str">
        <f t="shared" si="194"/>
        <v>SH0908-1981</v>
      </c>
      <c r="I2083" t="str">
        <f t="shared" si="195"/>
        <v>SH0908-1981</v>
      </c>
      <c r="J2083" s="34">
        <f t="shared" si="196"/>
        <v>72686</v>
      </c>
      <c r="K2083" t="str">
        <f t="shared" si="197"/>
        <v>SH0908-1981</v>
      </c>
    </row>
    <row r="2084" spans="1:11" ht="15" customHeight="1" x14ac:dyDescent="0.35">
      <c r="A2084">
        <f>'TI102'!A2081</f>
        <v>6</v>
      </c>
      <c r="B2084" s="26">
        <f>'TI102'!B2081</f>
        <v>46273.729166666657</v>
      </c>
      <c r="C2084">
        <f>'TI102'!C2081</f>
        <v>11707020</v>
      </c>
      <c r="D2084">
        <f>'TI102'!J2081</f>
        <v>2</v>
      </c>
      <c r="E2084">
        <f>'TI102'!Q2081</f>
        <v>2</v>
      </c>
      <c r="F2084" t="str">
        <f t="shared" si="192"/>
        <v>59604</v>
      </c>
      <c r="G2084">
        <f t="shared" si="193"/>
        <v>408</v>
      </c>
      <c r="H2084" t="str">
        <f t="shared" si="194"/>
        <v>SH0908-1981</v>
      </c>
      <c r="I2084" t="str">
        <f t="shared" si="195"/>
        <v>SH0908-1981</v>
      </c>
      <c r="J2084" s="34">
        <f t="shared" si="196"/>
        <v>72686</v>
      </c>
      <c r="K2084" t="str">
        <f t="shared" si="197"/>
        <v>SH0908-1981</v>
      </c>
    </row>
    <row r="2085" spans="1:11" ht="15" customHeight="1" x14ac:dyDescent="0.35">
      <c r="A2085">
        <f>'TI102'!A2082</f>
        <v>6</v>
      </c>
      <c r="B2085" s="26">
        <f>'TI102'!B2082</f>
        <v>46273.729166666657</v>
      </c>
      <c r="C2085">
        <f>'TI102'!C2082</f>
        <v>11707021</v>
      </c>
      <c r="D2085">
        <f>'TI102'!J2082</f>
        <v>2</v>
      </c>
      <c r="E2085">
        <f>'TI102'!Q2082</f>
        <v>1</v>
      </c>
      <c r="F2085" t="str">
        <f t="shared" si="192"/>
        <v>59604</v>
      </c>
      <c r="G2085">
        <f t="shared" si="193"/>
        <v>408</v>
      </c>
      <c r="H2085" t="str">
        <f t="shared" si="194"/>
        <v>SH0908-1981</v>
      </c>
      <c r="I2085" t="str">
        <f t="shared" si="195"/>
        <v>SH0908-1981</v>
      </c>
      <c r="J2085" s="34">
        <f t="shared" si="196"/>
        <v>72686</v>
      </c>
      <c r="K2085" t="str">
        <f t="shared" si="197"/>
        <v>SH0908-1981</v>
      </c>
    </row>
    <row r="2086" spans="1:11" ht="15" customHeight="1" x14ac:dyDescent="0.35">
      <c r="A2086">
        <f>'TI102'!A2083</f>
        <v>6</v>
      </c>
      <c r="B2086" s="26">
        <f>'TI102'!B2083</f>
        <v>46273.729166666657</v>
      </c>
      <c r="C2086">
        <f>'TI102'!C2083</f>
        <v>11707022</v>
      </c>
      <c r="D2086">
        <f>'TI102'!J2083</f>
        <v>2</v>
      </c>
      <c r="E2086">
        <f>'TI102'!Q2083</f>
        <v>6</v>
      </c>
      <c r="F2086" t="str">
        <f t="shared" si="192"/>
        <v>59711</v>
      </c>
      <c r="G2086">
        <f t="shared" si="193"/>
        <v>409</v>
      </c>
      <c r="H2086" t="str">
        <f t="shared" si="194"/>
        <v>SH0908-1981</v>
      </c>
      <c r="I2086" t="str">
        <f t="shared" si="195"/>
        <v>SH0908-1981</v>
      </c>
      <c r="J2086" s="34">
        <f t="shared" si="196"/>
        <v>72686</v>
      </c>
      <c r="K2086" t="str">
        <f t="shared" si="197"/>
        <v>SH0908-1981</v>
      </c>
    </row>
    <row r="2087" spans="1:11" ht="15" customHeight="1" x14ac:dyDescent="0.35">
      <c r="A2087">
        <f>'TI102'!A2084</f>
        <v>6</v>
      </c>
      <c r="B2087" s="26">
        <f>'TI102'!B2084</f>
        <v>46273.729166666657</v>
      </c>
      <c r="C2087">
        <f>'TI102'!C2084</f>
        <v>11707023</v>
      </c>
      <c r="D2087">
        <f>'TI102'!J2084</f>
        <v>2</v>
      </c>
      <c r="E2087">
        <f>'TI102'!Q2084</f>
        <v>6</v>
      </c>
      <c r="F2087" t="str">
        <f t="shared" si="192"/>
        <v>59711</v>
      </c>
      <c r="G2087">
        <f t="shared" si="193"/>
        <v>409</v>
      </c>
      <c r="H2087" t="str">
        <f t="shared" si="194"/>
        <v>SH0908-1981</v>
      </c>
      <c r="I2087" t="str">
        <f t="shared" si="195"/>
        <v>SH0908-1981</v>
      </c>
      <c r="J2087" s="34">
        <f t="shared" si="196"/>
        <v>72686</v>
      </c>
      <c r="K2087" t="str">
        <f t="shared" si="197"/>
        <v>SH0908-1981</v>
      </c>
    </row>
    <row r="2088" spans="1:11" ht="15" customHeight="1" x14ac:dyDescent="0.35">
      <c r="A2088">
        <f>'TI102'!A2085</f>
        <v>6</v>
      </c>
      <c r="B2088" s="26">
        <f>'TI102'!B2085</f>
        <v>46273.729166666657</v>
      </c>
      <c r="C2088">
        <f>'TI102'!C2085</f>
        <v>11707024</v>
      </c>
      <c r="D2088">
        <f>'TI102'!J2085</f>
        <v>2</v>
      </c>
      <c r="E2088">
        <f>'TI102'!Q2085</f>
        <v>6</v>
      </c>
      <c r="F2088" t="str">
        <f t="shared" si="192"/>
        <v>59711</v>
      </c>
      <c r="G2088">
        <f t="shared" si="193"/>
        <v>409</v>
      </c>
      <c r="H2088" t="str">
        <f t="shared" si="194"/>
        <v>SH0908-1981</v>
      </c>
      <c r="I2088" t="str">
        <f t="shared" si="195"/>
        <v>SH0908-1981</v>
      </c>
      <c r="J2088" s="34">
        <f t="shared" si="196"/>
        <v>72686</v>
      </c>
      <c r="K2088" t="str">
        <f t="shared" si="197"/>
        <v>SH0908-1981</v>
      </c>
    </row>
    <row r="2089" spans="1:11" ht="15" customHeight="1" x14ac:dyDescent="0.35">
      <c r="A2089">
        <f>'TI102'!A2086</f>
        <v>6</v>
      </c>
      <c r="B2089" s="26">
        <f>'TI102'!B2086</f>
        <v>46273.729166666657</v>
      </c>
      <c r="C2089">
        <f>'TI102'!C2086</f>
        <v>11707025</v>
      </c>
      <c r="D2089">
        <f>'TI102'!J2086</f>
        <v>2</v>
      </c>
      <c r="E2089">
        <f>'TI102'!Q2086</f>
        <v>6</v>
      </c>
      <c r="F2089" t="str">
        <f t="shared" si="192"/>
        <v>59711</v>
      </c>
      <c r="G2089">
        <f t="shared" si="193"/>
        <v>409</v>
      </c>
      <c r="H2089" t="str">
        <f t="shared" si="194"/>
        <v>SH0908-1981</v>
      </c>
      <c r="I2089" t="str">
        <f t="shared" si="195"/>
        <v>SH0908-1981</v>
      </c>
      <c r="J2089" s="34">
        <f t="shared" si="196"/>
        <v>72686</v>
      </c>
      <c r="K2089" t="str">
        <f t="shared" si="197"/>
        <v>SH0908-1981</v>
      </c>
    </row>
    <row r="2090" spans="1:11" ht="15" customHeight="1" x14ac:dyDescent="0.35">
      <c r="A2090">
        <f>'TI102'!A2087</f>
        <v>6</v>
      </c>
      <c r="B2090" s="26">
        <f>'TI102'!B2087</f>
        <v>46273.729166666657</v>
      </c>
      <c r="C2090">
        <f>'TI102'!C2087</f>
        <v>11707026</v>
      </c>
      <c r="D2090">
        <f>'TI102'!J2087</f>
        <v>2</v>
      </c>
      <c r="E2090">
        <f>'TI102'!Q2087</f>
        <v>6</v>
      </c>
      <c r="F2090" t="str">
        <f t="shared" si="192"/>
        <v>59711</v>
      </c>
      <c r="G2090">
        <f t="shared" si="193"/>
        <v>409</v>
      </c>
      <c r="H2090" t="str">
        <f t="shared" si="194"/>
        <v>SH0908-1981</v>
      </c>
      <c r="I2090" t="str">
        <f t="shared" si="195"/>
        <v>SH0908-1981</v>
      </c>
      <c r="J2090" s="34">
        <f t="shared" si="196"/>
        <v>72686</v>
      </c>
      <c r="K2090" t="str">
        <f t="shared" si="197"/>
        <v>SH0908-1981</v>
      </c>
    </row>
    <row r="2091" spans="1:11" ht="15" customHeight="1" x14ac:dyDescent="0.35">
      <c r="A2091">
        <f>'TI102'!A2088</f>
        <v>6</v>
      </c>
      <c r="B2091" s="26">
        <f>'TI102'!B2088</f>
        <v>46273.729166666657</v>
      </c>
      <c r="C2091">
        <f>'TI102'!C2088</f>
        <v>11707027</v>
      </c>
      <c r="D2091">
        <f>'TI102'!J2088</f>
        <v>2</v>
      </c>
      <c r="E2091">
        <f>'TI102'!Q2088</f>
        <v>6</v>
      </c>
      <c r="F2091" t="str">
        <f t="shared" si="192"/>
        <v>59711</v>
      </c>
      <c r="G2091">
        <f t="shared" si="193"/>
        <v>409</v>
      </c>
      <c r="H2091" t="str">
        <f t="shared" si="194"/>
        <v>SH0908-1981</v>
      </c>
      <c r="I2091" t="str">
        <f t="shared" si="195"/>
        <v>SH0908-1981</v>
      </c>
      <c r="J2091" s="34">
        <f t="shared" si="196"/>
        <v>72686</v>
      </c>
      <c r="K2091" t="str">
        <f t="shared" si="197"/>
        <v>SH0908-1981</v>
      </c>
    </row>
    <row r="2092" spans="1:11" ht="15" customHeight="1" x14ac:dyDescent="0.35">
      <c r="A2092">
        <f>'TI102'!A2089</f>
        <v>6</v>
      </c>
      <c r="B2092" s="26">
        <f>'TI102'!B2089</f>
        <v>46273.729166666657</v>
      </c>
      <c r="C2092">
        <f>'TI102'!C2089</f>
        <v>11707028</v>
      </c>
      <c r="D2092">
        <f>'TI102'!J2089</f>
        <v>2</v>
      </c>
      <c r="E2092">
        <f>'TI102'!Q2089</f>
        <v>4</v>
      </c>
      <c r="F2092" t="str">
        <f t="shared" si="192"/>
        <v>59711</v>
      </c>
      <c r="G2092">
        <f t="shared" si="193"/>
        <v>409</v>
      </c>
      <c r="H2092" t="str">
        <f t="shared" si="194"/>
        <v>SH0908-1981</v>
      </c>
      <c r="I2092" t="str">
        <f t="shared" si="195"/>
        <v>SH0908-1981</v>
      </c>
      <c r="J2092" s="34">
        <f t="shared" si="196"/>
        <v>72686</v>
      </c>
      <c r="K2092" t="str">
        <f t="shared" si="197"/>
        <v>SH0908-1981</v>
      </c>
    </row>
    <row r="2093" spans="1:11" ht="15" customHeight="1" x14ac:dyDescent="0.35">
      <c r="A2093">
        <f>'TI102'!A2090</f>
        <v>6</v>
      </c>
      <c r="B2093" s="26">
        <f>'TI102'!B2090</f>
        <v>46273.729166666657</v>
      </c>
      <c r="C2093">
        <f>'TI102'!C2090</f>
        <v>11707029</v>
      </c>
      <c r="D2093">
        <f>'TI102'!J2090</f>
        <v>2</v>
      </c>
      <c r="E2093">
        <f>'TI102'!Q2090</f>
        <v>5</v>
      </c>
      <c r="F2093" t="str">
        <f t="shared" si="192"/>
        <v>59779</v>
      </c>
      <c r="G2093">
        <f t="shared" si="193"/>
        <v>410</v>
      </c>
      <c r="H2093" t="str">
        <f t="shared" si="194"/>
        <v>SH0908-1981</v>
      </c>
      <c r="I2093" t="str">
        <f t="shared" si="195"/>
        <v>SH0908-1981</v>
      </c>
      <c r="J2093" s="34">
        <f t="shared" si="196"/>
        <v>72686</v>
      </c>
      <c r="K2093" t="str">
        <f t="shared" si="197"/>
        <v>SH0908-1981</v>
      </c>
    </row>
    <row r="2094" spans="1:11" ht="15" customHeight="1" x14ac:dyDescent="0.35">
      <c r="A2094">
        <f>'TI102'!A2091</f>
        <v>6</v>
      </c>
      <c r="B2094" s="26">
        <f>'TI102'!B2091</f>
        <v>46273.729166666657</v>
      </c>
      <c r="C2094">
        <f>'TI102'!C2091</f>
        <v>11707030</v>
      </c>
      <c r="D2094">
        <f>'TI102'!J2091</f>
        <v>2</v>
      </c>
      <c r="E2094">
        <f>'TI102'!Q2091</f>
        <v>2</v>
      </c>
      <c r="F2094" t="str">
        <f t="shared" si="192"/>
        <v>59779</v>
      </c>
      <c r="G2094">
        <f t="shared" si="193"/>
        <v>410</v>
      </c>
      <c r="H2094" t="str">
        <f t="shared" si="194"/>
        <v>SH0908-1981</v>
      </c>
      <c r="I2094" t="str">
        <f t="shared" si="195"/>
        <v>SH0908-1981</v>
      </c>
      <c r="J2094" s="34">
        <f t="shared" si="196"/>
        <v>72686</v>
      </c>
      <c r="K2094" t="str">
        <f t="shared" si="197"/>
        <v>SH0908-1981</v>
      </c>
    </row>
    <row r="2095" spans="1:11" ht="15" customHeight="1" x14ac:dyDescent="0.35">
      <c r="A2095">
        <f>'TI102'!A2092</f>
        <v>6</v>
      </c>
      <c r="B2095" s="26">
        <f>'TI102'!B2092</f>
        <v>46273.729166666657</v>
      </c>
      <c r="C2095">
        <f>'TI102'!C2092</f>
        <v>11707031</v>
      </c>
      <c r="D2095">
        <f>'TI102'!J2092</f>
        <v>2</v>
      </c>
      <c r="E2095">
        <f>'TI102'!Q2092</f>
        <v>2</v>
      </c>
      <c r="F2095" t="str">
        <f t="shared" si="192"/>
        <v>59779</v>
      </c>
      <c r="G2095">
        <f t="shared" si="193"/>
        <v>410</v>
      </c>
      <c r="H2095" t="str">
        <f t="shared" si="194"/>
        <v>SH0908-1981</v>
      </c>
      <c r="I2095" t="str">
        <f t="shared" si="195"/>
        <v>SH0908-1981</v>
      </c>
      <c r="J2095" s="34">
        <f t="shared" si="196"/>
        <v>72686</v>
      </c>
      <c r="K2095" t="str">
        <f t="shared" si="197"/>
        <v>SH0908-1981</v>
      </c>
    </row>
    <row r="2096" spans="1:11" ht="15" customHeight="1" x14ac:dyDescent="0.35">
      <c r="A2096">
        <f>'TI102'!A2093</f>
        <v>6</v>
      </c>
      <c r="B2096" s="26">
        <f>'TI102'!B2093</f>
        <v>46273.729166666657</v>
      </c>
      <c r="C2096">
        <f>'TI102'!C2093</f>
        <v>11707032</v>
      </c>
      <c r="D2096">
        <f>'TI102'!J2093</f>
        <v>2</v>
      </c>
      <c r="E2096">
        <f>'TI102'!Q2093</f>
        <v>2</v>
      </c>
      <c r="F2096" t="str">
        <f t="shared" si="192"/>
        <v>59779</v>
      </c>
      <c r="G2096">
        <f t="shared" si="193"/>
        <v>410</v>
      </c>
      <c r="H2096" t="str">
        <f t="shared" si="194"/>
        <v>SH0908-1981</v>
      </c>
      <c r="I2096" t="str">
        <f t="shared" si="195"/>
        <v>SH0908-1981</v>
      </c>
      <c r="J2096" s="34">
        <f t="shared" si="196"/>
        <v>72686</v>
      </c>
      <c r="K2096" t="str">
        <f t="shared" si="197"/>
        <v>SH0908-1981</v>
      </c>
    </row>
    <row r="2097" spans="1:11" ht="15" customHeight="1" x14ac:dyDescent="0.35">
      <c r="A2097">
        <f>'TI102'!A2094</f>
        <v>6</v>
      </c>
      <c r="B2097" s="26">
        <f>'TI102'!B2094</f>
        <v>46273.729166666657</v>
      </c>
      <c r="C2097">
        <f>'TI102'!C2094</f>
        <v>11707033</v>
      </c>
      <c r="D2097">
        <f>'TI102'!J2094</f>
        <v>2</v>
      </c>
      <c r="E2097">
        <f>'TI102'!Q2094</f>
        <v>1</v>
      </c>
      <c r="F2097" t="str">
        <f t="shared" si="192"/>
        <v>60002</v>
      </c>
      <c r="G2097">
        <f t="shared" si="193"/>
        <v>411</v>
      </c>
      <c r="H2097" t="str">
        <f t="shared" si="194"/>
        <v>SH0908-1981</v>
      </c>
      <c r="I2097" t="str">
        <f t="shared" si="195"/>
        <v>SH0908-1981</v>
      </c>
      <c r="J2097" s="34">
        <f t="shared" si="196"/>
        <v>72686</v>
      </c>
      <c r="K2097" t="str">
        <f t="shared" si="197"/>
        <v>SH0908-1981</v>
      </c>
    </row>
    <row r="2098" spans="1:11" ht="15" customHeight="1" x14ac:dyDescent="0.35">
      <c r="A2098">
        <f>'TI102'!A2095</f>
        <v>6</v>
      </c>
      <c r="B2098" s="26">
        <f>'TI102'!B2095</f>
        <v>46273.729166666657</v>
      </c>
      <c r="C2098">
        <f>'TI102'!C2095</f>
        <v>11707034</v>
      </c>
      <c r="D2098">
        <f>'TI102'!J2095</f>
        <v>2</v>
      </c>
      <c r="E2098">
        <f>'TI102'!Q2095</f>
        <v>5</v>
      </c>
      <c r="F2098" t="str">
        <f t="shared" si="192"/>
        <v>60002</v>
      </c>
      <c r="G2098">
        <f t="shared" si="193"/>
        <v>411</v>
      </c>
      <c r="H2098" t="str">
        <f t="shared" si="194"/>
        <v>SH0908-1981</v>
      </c>
      <c r="I2098" t="str">
        <f t="shared" si="195"/>
        <v>SH0908-1981</v>
      </c>
      <c r="J2098" s="34">
        <f t="shared" si="196"/>
        <v>72686</v>
      </c>
      <c r="K2098" t="str">
        <f t="shared" si="197"/>
        <v>SH0908-1981</v>
      </c>
    </row>
    <row r="2099" spans="1:11" ht="15" customHeight="1" x14ac:dyDescent="0.35">
      <c r="A2099">
        <f>'TI102'!A2096</f>
        <v>6</v>
      </c>
      <c r="B2099" s="26">
        <f>'TI102'!B2096</f>
        <v>46273.729166666657</v>
      </c>
      <c r="C2099">
        <f>'TI102'!C2096</f>
        <v>11707063</v>
      </c>
      <c r="D2099">
        <f>'TI102'!J2096</f>
        <v>3</v>
      </c>
      <c r="E2099">
        <f>'TI102'!Q2096</f>
        <v>1</v>
      </c>
      <c r="F2099" t="str">
        <f t="shared" si="192"/>
        <v>59672</v>
      </c>
      <c r="G2099">
        <f t="shared" si="193"/>
        <v>1</v>
      </c>
      <c r="H2099" t="str">
        <f t="shared" si="194"/>
        <v>SH0908-1003</v>
      </c>
      <c r="I2099" t="str">
        <f t="shared" si="195"/>
        <v>SH0908-1003</v>
      </c>
      <c r="J2099" s="34">
        <f t="shared" si="196"/>
        <v>72686</v>
      </c>
      <c r="K2099" t="str">
        <f t="shared" si="197"/>
        <v>SH0908-1003</v>
      </c>
    </row>
    <row r="2100" spans="1:11" ht="15" customHeight="1" x14ac:dyDescent="0.35">
      <c r="A2100">
        <f>'TI102'!A2097</f>
        <v>6</v>
      </c>
      <c r="B2100" s="26">
        <f>'TI102'!B2097</f>
        <v>46273.729166666657</v>
      </c>
      <c r="C2100">
        <f>'TI102'!C2097</f>
        <v>11707064</v>
      </c>
      <c r="D2100">
        <f>'TI102'!J2097</f>
        <v>4</v>
      </c>
      <c r="E2100">
        <f>'TI102'!Q2097</f>
        <v>2</v>
      </c>
      <c r="F2100" t="str">
        <f t="shared" si="192"/>
        <v>59795</v>
      </c>
      <c r="G2100">
        <f t="shared" si="193"/>
        <v>2</v>
      </c>
      <c r="H2100" t="str">
        <f t="shared" si="194"/>
        <v>SH0908-1003</v>
      </c>
      <c r="I2100" t="str">
        <f t="shared" si="195"/>
        <v>SH0908-1003</v>
      </c>
      <c r="J2100" s="34">
        <f t="shared" si="196"/>
        <v>72686</v>
      </c>
      <c r="K2100" t="str">
        <f t="shared" si="197"/>
        <v>SH0908-1003</v>
      </c>
    </row>
    <row r="2101" spans="1:11" ht="15" customHeight="1" x14ac:dyDescent="0.35">
      <c r="A2101">
        <f>'TI102'!A2098</f>
        <v>6</v>
      </c>
      <c r="B2101" s="26">
        <f>'TI102'!B2098</f>
        <v>46273.729166666657</v>
      </c>
      <c r="C2101">
        <f>'TI102'!C2098</f>
        <v>11707065</v>
      </c>
      <c r="D2101">
        <f>'TI102'!J2098</f>
        <v>4</v>
      </c>
      <c r="E2101">
        <f>'TI102'!Q2098</f>
        <v>2</v>
      </c>
      <c r="F2101" t="str">
        <f t="shared" si="192"/>
        <v>59795</v>
      </c>
      <c r="G2101">
        <f t="shared" si="193"/>
        <v>2</v>
      </c>
      <c r="H2101" t="str">
        <f t="shared" si="194"/>
        <v>SH0908-1003</v>
      </c>
      <c r="I2101" t="str">
        <f t="shared" si="195"/>
        <v>SH0908-1003</v>
      </c>
      <c r="J2101" s="34">
        <f t="shared" si="196"/>
        <v>72686</v>
      </c>
      <c r="K2101" t="str">
        <f t="shared" si="197"/>
        <v>SH0908-1003</v>
      </c>
    </row>
    <row r="2102" spans="1:11" ht="15" customHeight="1" x14ac:dyDescent="0.35">
      <c r="A2102">
        <f>'TI102'!A2099</f>
        <v>6</v>
      </c>
      <c r="B2102" s="26">
        <f>'TI102'!B2099</f>
        <v>46273.729166666657</v>
      </c>
      <c r="C2102">
        <f>'TI102'!C2099</f>
        <v>11707066</v>
      </c>
      <c r="D2102">
        <f>'TI102'!J2099</f>
        <v>5</v>
      </c>
      <c r="E2102">
        <f>'TI102'!Q2099</f>
        <v>2</v>
      </c>
      <c r="F2102" t="str">
        <f t="shared" si="192"/>
        <v>59796</v>
      </c>
      <c r="G2102">
        <f t="shared" si="193"/>
        <v>3</v>
      </c>
      <c r="H2102" t="str">
        <f t="shared" si="194"/>
        <v>SH0908-1003</v>
      </c>
      <c r="I2102" t="str">
        <f t="shared" si="195"/>
        <v>SH0908-1003</v>
      </c>
      <c r="J2102" s="34">
        <f t="shared" si="196"/>
        <v>72686</v>
      </c>
      <c r="K2102" t="str">
        <f t="shared" si="197"/>
        <v>SH0908-1003</v>
      </c>
    </row>
    <row r="2103" spans="1:11" ht="15" customHeight="1" x14ac:dyDescent="0.35">
      <c r="A2103">
        <f>'TI102'!A2100</f>
        <v>6</v>
      </c>
      <c r="B2103" s="26">
        <f>'TI102'!B2100</f>
        <v>46273.729166666657</v>
      </c>
      <c r="C2103">
        <f>'TI102'!C2100</f>
        <v>11707067</v>
      </c>
      <c r="D2103">
        <f>'TI102'!J2100</f>
        <v>3</v>
      </c>
      <c r="E2103">
        <f>'TI102'!Q2100</f>
        <v>2</v>
      </c>
      <c r="F2103" t="str">
        <f t="shared" si="192"/>
        <v>59801</v>
      </c>
      <c r="G2103">
        <f t="shared" si="193"/>
        <v>4</v>
      </c>
      <c r="H2103" t="str">
        <f t="shared" si="194"/>
        <v>SH0908-1003</v>
      </c>
      <c r="I2103" t="str">
        <f t="shared" si="195"/>
        <v>SH0908-1003</v>
      </c>
      <c r="J2103" s="34">
        <f t="shared" si="196"/>
        <v>72686</v>
      </c>
      <c r="K2103" t="str">
        <f t="shared" si="197"/>
        <v>SH0908-1003</v>
      </c>
    </row>
    <row r="2104" spans="1:11" ht="15" customHeight="1" x14ac:dyDescent="0.35">
      <c r="A2104">
        <f>'TI102'!A2101</f>
        <v>6</v>
      </c>
      <c r="B2104" s="26">
        <f>'TI102'!B2101</f>
        <v>46273.729166666657</v>
      </c>
      <c r="C2104">
        <f>'TI102'!C2101</f>
        <v>11707068</v>
      </c>
      <c r="D2104">
        <f>'TI102'!J2101</f>
        <v>4</v>
      </c>
      <c r="E2104">
        <f>'TI102'!Q2101</f>
        <v>2</v>
      </c>
      <c r="F2104" t="str">
        <f t="shared" si="192"/>
        <v>59832</v>
      </c>
      <c r="G2104">
        <f t="shared" si="193"/>
        <v>5</v>
      </c>
      <c r="H2104" t="str">
        <f t="shared" si="194"/>
        <v>SH0908-1003</v>
      </c>
      <c r="I2104" t="str">
        <f t="shared" si="195"/>
        <v>SH0908-1003</v>
      </c>
      <c r="J2104" s="34">
        <f t="shared" si="196"/>
        <v>72686</v>
      </c>
      <c r="K2104" t="str">
        <f t="shared" si="197"/>
        <v>SH0908-1003</v>
      </c>
    </row>
    <row r="2105" spans="1:11" ht="15" customHeight="1" x14ac:dyDescent="0.35">
      <c r="A2105">
        <f>'TI102'!A2102</f>
        <v>6</v>
      </c>
      <c r="B2105" s="26">
        <f>'TI102'!B2102</f>
        <v>46273.729166666657</v>
      </c>
      <c r="C2105">
        <f>'TI102'!C2102</f>
        <v>11707069</v>
      </c>
      <c r="D2105">
        <f>'TI102'!J2102</f>
        <v>3</v>
      </c>
      <c r="E2105">
        <f>'TI102'!Q2102</f>
        <v>4</v>
      </c>
      <c r="F2105" t="str">
        <f t="shared" si="192"/>
        <v>59833</v>
      </c>
      <c r="G2105">
        <f t="shared" si="193"/>
        <v>6</v>
      </c>
      <c r="H2105" t="str">
        <f t="shared" si="194"/>
        <v>SH0908-1003</v>
      </c>
      <c r="I2105" t="str">
        <f t="shared" si="195"/>
        <v>SH0908-1003</v>
      </c>
      <c r="J2105" s="34">
        <f t="shared" si="196"/>
        <v>72686</v>
      </c>
      <c r="K2105" t="str">
        <f t="shared" si="197"/>
        <v>SH0908-1003</v>
      </c>
    </row>
    <row r="2106" spans="1:11" ht="15" customHeight="1" x14ac:dyDescent="0.35">
      <c r="A2106">
        <f>'TI102'!A2103</f>
        <v>6</v>
      </c>
      <c r="B2106" s="26">
        <f>'TI102'!B2103</f>
        <v>46273.729166666657</v>
      </c>
      <c r="C2106">
        <f>'TI102'!C2103</f>
        <v>11707077</v>
      </c>
      <c r="D2106">
        <f>'TI102'!J2103</f>
        <v>5</v>
      </c>
      <c r="E2106">
        <f>'TI102'!Q2103</f>
        <v>4</v>
      </c>
      <c r="F2106" t="str">
        <f t="shared" si="192"/>
        <v>59947</v>
      </c>
      <c r="G2106">
        <f t="shared" si="193"/>
        <v>73</v>
      </c>
      <c r="H2106" t="str">
        <f t="shared" si="194"/>
        <v>SH0908-1020</v>
      </c>
      <c r="I2106" t="str">
        <f t="shared" si="195"/>
        <v>SH0908-1020</v>
      </c>
      <c r="J2106" s="34">
        <f t="shared" si="196"/>
        <v>72686</v>
      </c>
      <c r="K2106" t="str">
        <f t="shared" si="197"/>
        <v>SH0908-1020</v>
      </c>
    </row>
    <row r="2107" spans="1:11" ht="15" customHeight="1" x14ac:dyDescent="0.35">
      <c r="A2107">
        <f>'TI102'!A2104</f>
        <v>6</v>
      </c>
      <c r="B2107" s="26">
        <f>'TI102'!B2104</f>
        <v>46273.729166666657</v>
      </c>
      <c r="C2107">
        <f>'TI102'!C2104</f>
        <v>11707078</v>
      </c>
      <c r="D2107">
        <f>'TI102'!J2104</f>
        <v>3</v>
      </c>
      <c r="E2107">
        <f>'TI102'!Q2104</f>
        <v>1</v>
      </c>
      <c r="F2107" t="str">
        <f t="shared" si="192"/>
        <v>60063</v>
      </c>
      <c r="G2107">
        <f t="shared" si="193"/>
        <v>74</v>
      </c>
      <c r="H2107" t="str">
        <f t="shared" si="194"/>
        <v>SH0908-1020</v>
      </c>
      <c r="I2107" t="str">
        <f t="shared" si="195"/>
        <v>SH0908-1020</v>
      </c>
      <c r="J2107" s="34">
        <f t="shared" si="196"/>
        <v>72686</v>
      </c>
      <c r="K2107" t="str">
        <f t="shared" si="197"/>
        <v>SH0908-1020</v>
      </c>
    </row>
    <row r="2108" spans="1:11" ht="15" customHeight="1" x14ac:dyDescent="0.35">
      <c r="A2108">
        <f>'TI102'!A2105</f>
        <v>6</v>
      </c>
      <c r="B2108" s="26">
        <f>'TI102'!B2105</f>
        <v>46273.729166666657</v>
      </c>
      <c r="C2108">
        <f>'TI102'!C2105</f>
        <v>11707079</v>
      </c>
      <c r="D2108">
        <f>'TI102'!J2105</f>
        <v>3</v>
      </c>
      <c r="E2108">
        <f>'TI102'!Q2105</f>
        <v>1</v>
      </c>
      <c r="F2108" t="str">
        <f t="shared" si="192"/>
        <v>60063</v>
      </c>
      <c r="G2108">
        <f t="shared" si="193"/>
        <v>74</v>
      </c>
      <c r="H2108" t="str">
        <f t="shared" si="194"/>
        <v>SH0908-1020</v>
      </c>
      <c r="I2108" t="str">
        <f t="shared" si="195"/>
        <v>SH0908-1020</v>
      </c>
      <c r="J2108" s="34">
        <f t="shared" si="196"/>
        <v>72686</v>
      </c>
      <c r="K2108" t="str">
        <f t="shared" si="197"/>
        <v>SH0908-1020</v>
      </c>
    </row>
    <row r="2109" spans="1:11" ht="15" customHeight="1" x14ac:dyDescent="0.35">
      <c r="A2109">
        <f>'TI102'!A2106</f>
        <v>6</v>
      </c>
      <c r="B2109" s="26">
        <f>'TI102'!B2106</f>
        <v>46273.729166666657</v>
      </c>
      <c r="C2109">
        <f>'TI102'!C2106</f>
        <v>11707080</v>
      </c>
      <c r="D2109">
        <f>'TI102'!J2106</f>
        <v>3</v>
      </c>
      <c r="E2109">
        <f>'TI102'!Q2106</f>
        <v>1</v>
      </c>
      <c r="F2109" t="str">
        <f t="shared" si="192"/>
        <v>60063</v>
      </c>
      <c r="G2109">
        <f t="shared" si="193"/>
        <v>74</v>
      </c>
      <c r="H2109" t="str">
        <f t="shared" si="194"/>
        <v>SH0908-1020</v>
      </c>
      <c r="I2109" t="str">
        <f t="shared" si="195"/>
        <v>SH0908-1020</v>
      </c>
      <c r="J2109" s="34">
        <f t="shared" si="196"/>
        <v>72686</v>
      </c>
      <c r="K2109" t="str">
        <f t="shared" si="197"/>
        <v>SH0908-1020</v>
      </c>
    </row>
    <row r="2110" spans="1:11" ht="15" customHeight="1" x14ac:dyDescent="0.35">
      <c r="A2110">
        <f>'TI102'!A2107</f>
        <v>6</v>
      </c>
      <c r="B2110" s="26">
        <f>'TI102'!B2107</f>
        <v>46273.729166666657</v>
      </c>
      <c r="C2110">
        <f>'TI102'!C2107</f>
        <v>11707081</v>
      </c>
      <c r="D2110">
        <f>'TI102'!J2107</f>
        <v>3</v>
      </c>
      <c r="E2110">
        <f>'TI102'!Q2107</f>
        <v>1</v>
      </c>
      <c r="F2110" t="str">
        <f t="shared" si="192"/>
        <v>60063</v>
      </c>
      <c r="G2110">
        <f t="shared" si="193"/>
        <v>74</v>
      </c>
      <c r="H2110" t="str">
        <f t="shared" si="194"/>
        <v>SH0908-1020</v>
      </c>
      <c r="I2110" t="str">
        <f t="shared" si="195"/>
        <v>SH0908-1020</v>
      </c>
      <c r="J2110" s="34">
        <f t="shared" si="196"/>
        <v>72686</v>
      </c>
      <c r="K2110" t="str">
        <f t="shared" si="197"/>
        <v>SH0908-1020</v>
      </c>
    </row>
    <row r="2111" spans="1:11" ht="15" customHeight="1" x14ac:dyDescent="0.35">
      <c r="A2111">
        <f>'TI102'!A2108</f>
        <v>6</v>
      </c>
      <c r="B2111" s="26">
        <f>'TI102'!B2108</f>
        <v>46273.729166666657</v>
      </c>
      <c r="C2111">
        <f>'TI102'!C2108</f>
        <v>11707082</v>
      </c>
      <c r="D2111">
        <f>'TI102'!J2108</f>
        <v>3</v>
      </c>
      <c r="E2111">
        <f>'TI102'!Q2108</f>
        <v>1</v>
      </c>
      <c r="F2111" t="str">
        <f t="shared" si="192"/>
        <v>60063</v>
      </c>
      <c r="G2111">
        <f t="shared" si="193"/>
        <v>74</v>
      </c>
      <c r="H2111" t="str">
        <f t="shared" si="194"/>
        <v>SH0908-1020</v>
      </c>
      <c r="I2111" t="str">
        <f t="shared" si="195"/>
        <v>SH0908-1020</v>
      </c>
      <c r="J2111" s="34">
        <f t="shared" si="196"/>
        <v>72686</v>
      </c>
      <c r="K2111" t="str">
        <f t="shared" si="197"/>
        <v>SH0908-1020</v>
      </c>
    </row>
    <row r="2112" spans="1:11" ht="15" customHeight="1" x14ac:dyDescent="0.35">
      <c r="A2112">
        <f>'TI102'!A2109</f>
        <v>6</v>
      </c>
      <c r="B2112" s="26">
        <f>'TI102'!B2109</f>
        <v>46273.729166666657</v>
      </c>
      <c r="C2112">
        <f>'TI102'!C2109</f>
        <v>11707083</v>
      </c>
      <c r="D2112">
        <f>'TI102'!J2109</f>
        <v>3</v>
      </c>
      <c r="E2112">
        <f>'TI102'!Q2109</f>
        <v>1</v>
      </c>
      <c r="F2112" t="str">
        <f t="shared" si="192"/>
        <v>60063</v>
      </c>
      <c r="G2112">
        <f t="shared" si="193"/>
        <v>74</v>
      </c>
      <c r="H2112" t="str">
        <f t="shared" si="194"/>
        <v>SH0908-1020</v>
      </c>
      <c r="I2112" t="str">
        <f t="shared" si="195"/>
        <v>SH0908-1020</v>
      </c>
      <c r="J2112" s="34">
        <f t="shared" si="196"/>
        <v>72686</v>
      </c>
      <c r="K2112" t="str">
        <f t="shared" si="197"/>
        <v>SH0908-1020</v>
      </c>
    </row>
    <row r="2113" spans="1:11" ht="15" customHeight="1" x14ac:dyDescent="0.35">
      <c r="A2113">
        <f>'TI102'!A2110</f>
        <v>6</v>
      </c>
      <c r="B2113" s="26">
        <f>'TI102'!B2110</f>
        <v>46273.729166666657</v>
      </c>
      <c r="C2113">
        <f>'TI102'!C2110</f>
        <v>11707090</v>
      </c>
      <c r="D2113">
        <f>'TI102'!J2110</f>
        <v>5</v>
      </c>
      <c r="E2113">
        <f>'TI102'!Q2110</f>
        <v>1</v>
      </c>
      <c r="F2113" t="str">
        <f t="shared" si="192"/>
        <v>59519</v>
      </c>
      <c r="G2113">
        <f t="shared" si="193"/>
        <v>55</v>
      </c>
      <c r="H2113" t="str">
        <f t="shared" si="194"/>
        <v>SH0908-1018</v>
      </c>
      <c r="I2113" t="str">
        <f t="shared" si="195"/>
        <v>SH0908-1018</v>
      </c>
      <c r="J2113" s="34">
        <f t="shared" si="196"/>
        <v>72686</v>
      </c>
      <c r="K2113" t="str">
        <f t="shared" si="197"/>
        <v>SH0908-1018</v>
      </c>
    </row>
    <row r="2114" spans="1:11" ht="15" customHeight="1" x14ac:dyDescent="0.35">
      <c r="A2114">
        <f>'TI102'!A2111</f>
        <v>6</v>
      </c>
      <c r="B2114" s="26">
        <f>'TI102'!B2111</f>
        <v>46273.729166666657</v>
      </c>
      <c r="C2114">
        <f>'TI102'!C2111</f>
        <v>11707091</v>
      </c>
      <c r="D2114">
        <f>'TI102'!J2111</f>
        <v>4</v>
      </c>
      <c r="E2114">
        <f>'TI102'!Q2111</f>
        <v>3</v>
      </c>
      <c r="F2114" t="str">
        <f t="shared" si="192"/>
        <v>59829</v>
      </c>
      <c r="G2114">
        <f t="shared" si="193"/>
        <v>56</v>
      </c>
      <c r="H2114" t="str">
        <f t="shared" si="194"/>
        <v>SH0908-1018</v>
      </c>
      <c r="I2114" t="str">
        <f t="shared" si="195"/>
        <v>SH0908-1018</v>
      </c>
      <c r="J2114" s="34">
        <f t="shared" si="196"/>
        <v>72686</v>
      </c>
      <c r="K2114" t="str">
        <f t="shared" si="197"/>
        <v>SH0908-1018</v>
      </c>
    </row>
    <row r="2115" spans="1:11" ht="15" customHeight="1" x14ac:dyDescent="0.35">
      <c r="A2115">
        <f>'TI102'!A2112</f>
        <v>6</v>
      </c>
      <c r="B2115" s="26">
        <f>'TI102'!B2112</f>
        <v>46273.729166666657</v>
      </c>
      <c r="C2115">
        <f>'TI102'!C2112</f>
        <v>11707092</v>
      </c>
      <c r="D2115">
        <f>'TI102'!J2112</f>
        <v>4</v>
      </c>
      <c r="E2115">
        <f>'TI102'!Q2112</f>
        <v>3</v>
      </c>
      <c r="F2115" t="str">
        <f t="shared" si="192"/>
        <v>59829</v>
      </c>
      <c r="G2115">
        <f t="shared" si="193"/>
        <v>56</v>
      </c>
      <c r="H2115" t="str">
        <f t="shared" si="194"/>
        <v>SH0908-1018</v>
      </c>
      <c r="I2115" t="str">
        <f t="shared" si="195"/>
        <v>SH0908-1018</v>
      </c>
      <c r="J2115" s="34">
        <f t="shared" si="196"/>
        <v>72686</v>
      </c>
      <c r="K2115" t="str">
        <f t="shared" si="197"/>
        <v>SH0908-1018</v>
      </c>
    </row>
    <row r="2116" spans="1:11" ht="15" customHeight="1" x14ac:dyDescent="0.35">
      <c r="A2116">
        <f>'TI102'!A2113</f>
        <v>6</v>
      </c>
      <c r="B2116" s="26">
        <f>'TI102'!B2113</f>
        <v>46273.729166666657</v>
      </c>
      <c r="C2116">
        <f>'TI102'!C2113</f>
        <v>11707094</v>
      </c>
      <c r="D2116">
        <f>'TI102'!J2113</f>
        <v>4</v>
      </c>
      <c r="E2116">
        <f>'TI102'!Q2113</f>
        <v>1</v>
      </c>
      <c r="F2116" t="str">
        <f t="shared" si="192"/>
        <v>59905</v>
      </c>
      <c r="G2116">
        <f t="shared" si="193"/>
        <v>63</v>
      </c>
      <c r="H2116" t="str">
        <f t="shared" si="194"/>
        <v>SH0908-1019</v>
      </c>
      <c r="I2116" t="str">
        <f t="shared" si="195"/>
        <v>SH0908-1019</v>
      </c>
      <c r="J2116" s="34">
        <f t="shared" si="196"/>
        <v>72686</v>
      </c>
      <c r="K2116" t="str">
        <f t="shared" si="197"/>
        <v>SH0908-1019</v>
      </c>
    </row>
    <row r="2117" spans="1:11" ht="15" customHeight="1" x14ac:dyDescent="0.35">
      <c r="A2117">
        <f>'TI102'!A2114</f>
        <v>6</v>
      </c>
      <c r="B2117" s="26">
        <f>'TI102'!B2114</f>
        <v>46273.729166666657</v>
      </c>
      <c r="C2117">
        <f>'TI102'!C2114</f>
        <v>11707103</v>
      </c>
      <c r="D2117">
        <f>'TI102'!J2114</f>
        <v>4</v>
      </c>
      <c r="E2117">
        <f>'TI102'!Q2114</f>
        <v>1</v>
      </c>
      <c r="F2117" t="str">
        <f t="shared" si="192"/>
        <v>59954</v>
      </c>
      <c r="G2117">
        <f t="shared" si="193"/>
        <v>41</v>
      </c>
      <c r="H2117" t="str">
        <f t="shared" si="194"/>
        <v>SH0908-1012</v>
      </c>
      <c r="I2117" t="str">
        <f t="shared" si="195"/>
        <v>SH0908-1012</v>
      </c>
      <c r="J2117" s="34">
        <f t="shared" si="196"/>
        <v>72686</v>
      </c>
      <c r="K2117" t="str">
        <f t="shared" si="197"/>
        <v>SH0908-1012</v>
      </c>
    </row>
    <row r="2118" spans="1:11" ht="15" customHeight="1" x14ac:dyDescent="0.35">
      <c r="A2118">
        <f>'TI102'!A2115</f>
        <v>6</v>
      </c>
      <c r="B2118" s="26">
        <f>'TI102'!B2115</f>
        <v>46273.729166666657</v>
      </c>
      <c r="C2118">
        <f>'TI102'!C2115</f>
        <v>11707104</v>
      </c>
      <c r="D2118">
        <f>'TI102'!J2115</f>
        <v>5</v>
      </c>
      <c r="E2118">
        <f>'TI102'!Q2115</f>
        <v>2</v>
      </c>
      <c r="F2118" t="str">
        <f t="shared" ref="F2118:F2181" si="198">INDEX(OM_ORDER,MATCH(C2118,OM_TID,0))</f>
        <v>59998</v>
      </c>
      <c r="G2118">
        <f t="shared" ref="G2118:G2181" si="199">MATCH(F2118,OR_ID,0)</f>
        <v>42</v>
      </c>
      <c r="H2118" t="str">
        <f t="shared" ref="H2118:H2181" si="200">INDEX(OR_ORIG,G2118)</f>
        <v>SH0908-1012</v>
      </c>
      <c r="I2118" t="str">
        <f t="shared" ref="I2118:I2181" si="201">INDEX(OR_SHIP,G2118)</f>
        <v>SH0908-1012</v>
      </c>
      <c r="J2118" s="34">
        <f t="shared" ref="J2118:J2181" si="202">IF(INDEX(OR_MOVED,G2118)="",DATE(2099,1,1),INDEX(OR_MOVED,G2118))</f>
        <v>72686</v>
      </c>
      <c r="K2118" t="str">
        <f t="shared" ref="K2118:K2181" si="203">IF(B2118&gt;=J2118,I2118,H2118)</f>
        <v>SH0908-1012</v>
      </c>
    </row>
    <row r="2119" spans="1:11" ht="15" customHeight="1" x14ac:dyDescent="0.35">
      <c r="A2119">
        <f>'TI102'!A2116</f>
        <v>6</v>
      </c>
      <c r="B2119" s="26">
        <f>'TI102'!B2116</f>
        <v>46273.729166666657</v>
      </c>
      <c r="C2119">
        <f>'TI102'!C2116</f>
        <v>11707118</v>
      </c>
      <c r="D2119">
        <f>'TI102'!J2116</f>
        <v>4</v>
      </c>
      <c r="E2119">
        <f>'TI102'!Q2116</f>
        <v>1</v>
      </c>
      <c r="F2119" t="str">
        <f t="shared" si="198"/>
        <v>59975</v>
      </c>
      <c r="G2119">
        <f t="shared" si="199"/>
        <v>79</v>
      </c>
      <c r="H2119" t="str">
        <f t="shared" si="200"/>
        <v>SH0908-1021</v>
      </c>
      <c r="I2119" t="str">
        <f t="shared" si="201"/>
        <v>SH0908-1021</v>
      </c>
      <c r="J2119" s="34">
        <f t="shared" si="202"/>
        <v>72686</v>
      </c>
      <c r="K2119" t="str">
        <f t="shared" si="203"/>
        <v>SH0908-1021</v>
      </c>
    </row>
    <row r="2120" spans="1:11" ht="15" customHeight="1" x14ac:dyDescent="0.35">
      <c r="A2120">
        <f>'TI102'!A2117</f>
        <v>6</v>
      </c>
      <c r="B2120" s="26">
        <f>'TI102'!B2117</f>
        <v>46273.729166666657</v>
      </c>
      <c r="C2120">
        <f>'TI102'!C2117</f>
        <v>11707119</v>
      </c>
      <c r="D2120">
        <f>'TI102'!J2117</f>
        <v>4</v>
      </c>
      <c r="E2120">
        <f>'TI102'!Q2117</f>
        <v>1</v>
      </c>
      <c r="F2120" t="str">
        <f t="shared" si="198"/>
        <v>59984</v>
      </c>
      <c r="G2120">
        <f t="shared" si="199"/>
        <v>80</v>
      </c>
      <c r="H2120" t="str">
        <f t="shared" si="200"/>
        <v>SH0908-1021</v>
      </c>
      <c r="I2120" t="str">
        <f t="shared" si="201"/>
        <v>SH0908-1021</v>
      </c>
      <c r="J2120" s="34">
        <f t="shared" si="202"/>
        <v>72686</v>
      </c>
      <c r="K2120" t="str">
        <f t="shared" si="203"/>
        <v>SH0908-1021</v>
      </c>
    </row>
    <row r="2121" spans="1:11" ht="15" customHeight="1" x14ac:dyDescent="0.35">
      <c r="A2121">
        <f>'TI102'!A2118</f>
        <v>6</v>
      </c>
      <c r="B2121" s="26">
        <f>'TI102'!B2118</f>
        <v>46273.729166666657</v>
      </c>
      <c r="C2121">
        <f>'TI102'!C2118</f>
        <v>11707132</v>
      </c>
      <c r="D2121">
        <f>'TI102'!J2118</f>
        <v>4</v>
      </c>
      <c r="E2121">
        <f>'TI102'!Q2118</f>
        <v>1</v>
      </c>
      <c r="F2121" t="str">
        <f t="shared" si="198"/>
        <v>59988</v>
      </c>
      <c r="G2121">
        <f t="shared" si="199"/>
        <v>87</v>
      </c>
      <c r="H2121" t="str">
        <f t="shared" si="200"/>
        <v>SH0908-1022</v>
      </c>
      <c r="I2121" t="str">
        <f t="shared" si="201"/>
        <v>SH0908-1022</v>
      </c>
      <c r="J2121" s="34">
        <f t="shared" si="202"/>
        <v>72686</v>
      </c>
      <c r="K2121" t="str">
        <f t="shared" si="203"/>
        <v>SH0908-1022</v>
      </c>
    </row>
    <row r="2122" spans="1:11" ht="15" customHeight="1" x14ac:dyDescent="0.35">
      <c r="A2122">
        <f>'TI102'!A2119</f>
        <v>6</v>
      </c>
      <c r="B2122" s="26">
        <f>'TI102'!B2119</f>
        <v>46273.729166666657</v>
      </c>
      <c r="C2122">
        <f>'TI102'!C2119</f>
        <v>11707133</v>
      </c>
      <c r="D2122">
        <f>'TI102'!J2119</f>
        <v>4</v>
      </c>
      <c r="E2122">
        <f>'TI102'!Q2119</f>
        <v>1</v>
      </c>
      <c r="F2122" t="str">
        <f t="shared" si="198"/>
        <v>59988</v>
      </c>
      <c r="G2122">
        <f t="shared" si="199"/>
        <v>87</v>
      </c>
      <c r="H2122" t="str">
        <f t="shared" si="200"/>
        <v>SH0908-1022</v>
      </c>
      <c r="I2122" t="str">
        <f t="shared" si="201"/>
        <v>SH0908-1022</v>
      </c>
      <c r="J2122" s="34">
        <f t="shared" si="202"/>
        <v>72686</v>
      </c>
      <c r="K2122" t="str">
        <f t="shared" si="203"/>
        <v>SH0908-1022</v>
      </c>
    </row>
    <row r="2123" spans="1:11" ht="15" customHeight="1" x14ac:dyDescent="0.35">
      <c r="A2123">
        <f>'TI102'!A2120</f>
        <v>6</v>
      </c>
      <c r="B2123" s="26">
        <f>'TI102'!B2120</f>
        <v>46273.729166666657</v>
      </c>
      <c r="C2123">
        <f>'TI102'!C2120</f>
        <v>11707134</v>
      </c>
      <c r="D2123">
        <f>'TI102'!J2120</f>
        <v>4</v>
      </c>
      <c r="E2123">
        <f>'TI102'!Q2120</f>
        <v>1</v>
      </c>
      <c r="F2123" t="str">
        <f t="shared" si="198"/>
        <v>60035</v>
      </c>
      <c r="G2123">
        <f t="shared" si="199"/>
        <v>88</v>
      </c>
      <c r="H2123" t="str">
        <f t="shared" si="200"/>
        <v>SH0908-1022</v>
      </c>
      <c r="I2123" t="str">
        <f t="shared" si="201"/>
        <v>SH0908-1022</v>
      </c>
      <c r="J2123" s="34">
        <f t="shared" si="202"/>
        <v>72686</v>
      </c>
      <c r="K2123" t="str">
        <f t="shared" si="203"/>
        <v>SH0908-1022</v>
      </c>
    </row>
    <row r="2124" spans="1:11" ht="15" customHeight="1" x14ac:dyDescent="0.35">
      <c r="A2124">
        <f>'TI102'!A2121</f>
        <v>6</v>
      </c>
      <c r="B2124" s="26">
        <f>'TI102'!B2121</f>
        <v>46273.729166666657</v>
      </c>
      <c r="C2124">
        <f>'TI102'!C2121</f>
        <v>11707135</v>
      </c>
      <c r="D2124">
        <f>'TI102'!J2121</f>
        <v>5</v>
      </c>
      <c r="E2124">
        <f>'TI102'!Q2121</f>
        <v>2</v>
      </c>
      <c r="F2124" t="str">
        <f t="shared" si="198"/>
        <v>60105</v>
      </c>
      <c r="G2124">
        <f t="shared" si="199"/>
        <v>89</v>
      </c>
      <c r="H2124" t="str">
        <f t="shared" si="200"/>
        <v>SH0908-1022</v>
      </c>
      <c r="I2124" t="str">
        <f t="shared" si="201"/>
        <v>SH0908-1022</v>
      </c>
      <c r="J2124" s="34">
        <f t="shared" si="202"/>
        <v>72686</v>
      </c>
      <c r="K2124" t="str">
        <f t="shared" si="203"/>
        <v>SH0908-1022</v>
      </c>
    </row>
    <row r="2125" spans="1:11" ht="15" customHeight="1" x14ac:dyDescent="0.35">
      <c r="A2125">
        <f>'TI102'!A2122</f>
        <v>6</v>
      </c>
      <c r="B2125" s="26">
        <f>'TI102'!B2122</f>
        <v>46273.729166666657</v>
      </c>
      <c r="C2125">
        <f>'TI102'!C2122</f>
        <v>11707169</v>
      </c>
      <c r="D2125">
        <f>'TI102'!J2122</f>
        <v>4</v>
      </c>
      <c r="E2125">
        <f>'TI102'!Q2122</f>
        <v>6</v>
      </c>
      <c r="F2125" t="str">
        <f t="shared" si="198"/>
        <v>59878</v>
      </c>
      <c r="G2125">
        <f t="shared" si="199"/>
        <v>98</v>
      </c>
      <c r="H2125" t="str">
        <f t="shared" si="200"/>
        <v>SH0908-1026</v>
      </c>
      <c r="I2125" t="str">
        <f t="shared" si="201"/>
        <v>SH0908-1026</v>
      </c>
      <c r="J2125" s="34">
        <f t="shared" si="202"/>
        <v>72686</v>
      </c>
      <c r="K2125" t="str">
        <f t="shared" si="203"/>
        <v>SH0908-1026</v>
      </c>
    </row>
    <row r="2126" spans="1:11" ht="15" customHeight="1" x14ac:dyDescent="0.35">
      <c r="A2126">
        <f>'TI102'!A2123</f>
        <v>6</v>
      </c>
      <c r="B2126" s="26">
        <f>'TI102'!B2123</f>
        <v>46273.729166666657</v>
      </c>
      <c r="C2126">
        <f>'TI102'!C2123</f>
        <v>11707170</v>
      </c>
      <c r="D2126">
        <f>'TI102'!J2123</f>
        <v>4</v>
      </c>
      <c r="E2126">
        <f>'TI102'!Q2123</f>
        <v>3</v>
      </c>
      <c r="F2126" t="str">
        <f t="shared" si="198"/>
        <v>60020</v>
      </c>
      <c r="G2126">
        <f t="shared" si="199"/>
        <v>99</v>
      </c>
      <c r="H2126" t="str">
        <f t="shared" si="200"/>
        <v>SH0908-1026</v>
      </c>
      <c r="I2126" t="str">
        <f t="shared" si="201"/>
        <v>SH0908-1026</v>
      </c>
      <c r="J2126" s="34">
        <f t="shared" si="202"/>
        <v>72686</v>
      </c>
      <c r="K2126" t="str">
        <f t="shared" si="203"/>
        <v>SH0908-1026</v>
      </c>
    </row>
    <row r="2127" spans="1:11" ht="15" customHeight="1" x14ac:dyDescent="0.35">
      <c r="A2127">
        <f>'TI102'!A2124</f>
        <v>6</v>
      </c>
      <c r="B2127" s="26">
        <f>'TI102'!B2124</f>
        <v>46273.729166666657</v>
      </c>
      <c r="C2127">
        <f>'TI102'!C2124</f>
        <v>11707176</v>
      </c>
      <c r="D2127">
        <f>'TI102'!J2124</f>
        <v>3</v>
      </c>
      <c r="E2127">
        <f>'TI102'!Q2124</f>
        <v>1</v>
      </c>
      <c r="F2127" t="str">
        <f t="shared" si="198"/>
        <v>59667</v>
      </c>
      <c r="G2127">
        <f t="shared" si="199"/>
        <v>110</v>
      </c>
      <c r="H2127" t="str">
        <f t="shared" si="200"/>
        <v>SH0908-1028</v>
      </c>
      <c r="I2127" t="str">
        <f t="shared" si="201"/>
        <v>SH0908-1028</v>
      </c>
      <c r="J2127" s="34">
        <f t="shared" si="202"/>
        <v>72686</v>
      </c>
      <c r="K2127" t="str">
        <f t="shared" si="203"/>
        <v>SH0908-1028</v>
      </c>
    </row>
    <row r="2128" spans="1:11" ht="15" customHeight="1" x14ac:dyDescent="0.35">
      <c r="A2128">
        <f>'TI102'!A2125</f>
        <v>6</v>
      </c>
      <c r="B2128" s="26">
        <f>'TI102'!B2125</f>
        <v>46273.729166666657</v>
      </c>
      <c r="C2128">
        <f>'TI102'!C2125</f>
        <v>11707177</v>
      </c>
      <c r="D2128">
        <f>'TI102'!J2125</f>
        <v>4</v>
      </c>
      <c r="E2128">
        <f>'TI102'!Q2125</f>
        <v>4</v>
      </c>
      <c r="F2128" t="str">
        <f t="shared" si="198"/>
        <v>59918</v>
      </c>
      <c r="G2128">
        <f t="shared" si="199"/>
        <v>111</v>
      </c>
      <c r="H2128" t="str">
        <f t="shared" si="200"/>
        <v>SH0908-1028</v>
      </c>
      <c r="I2128" t="str">
        <f t="shared" si="201"/>
        <v>SH0908-1028</v>
      </c>
      <c r="J2128" s="34">
        <f t="shared" si="202"/>
        <v>72686</v>
      </c>
      <c r="K2128" t="str">
        <f t="shared" si="203"/>
        <v>SH0908-1028</v>
      </c>
    </row>
    <row r="2129" spans="1:11" ht="15" customHeight="1" x14ac:dyDescent="0.35">
      <c r="A2129">
        <f>'TI102'!A2126</f>
        <v>6</v>
      </c>
      <c r="B2129" s="26">
        <f>'TI102'!B2126</f>
        <v>46273.729166666657</v>
      </c>
      <c r="C2129">
        <f>'TI102'!C2126</f>
        <v>11707195</v>
      </c>
      <c r="D2129">
        <f>'TI102'!J2126</f>
        <v>4</v>
      </c>
      <c r="E2129">
        <f>'TI102'!Q2126</f>
        <v>1</v>
      </c>
      <c r="F2129" t="str">
        <f t="shared" si="198"/>
        <v>59794</v>
      </c>
      <c r="G2129">
        <f t="shared" si="199"/>
        <v>187</v>
      </c>
      <c r="H2129" t="str">
        <f t="shared" si="200"/>
        <v>SH0908-1037</v>
      </c>
      <c r="I2129" t="str">
        <f t="shared" si="201"/>
        <v>SH0908-1037</v>
      </c>
      <c r="J2129" s="34">
        <f t="shared" si="202"/>
        <v>72686</v>
      </c>
      <c r="K2129" t="str">
        <f t="shared" si="203"/>
        <v>SH0908-1037</v>
      </c>
    </row>
    <row r="2130" spans="1:11" ht="15" customHeight="1" x14ac:dyDescent="0.35">
      <c r="A2130">
        <f>'TI102'!A2127</f>
        <v>6</v>
      </c>
      <c r="B2130" s="26">
        <f>'TI102'!B2127</f>
        <v>46273.729166666657</v>
      </c>
      <c r="C2130">
        <f>'TI102'!C2127</f>
        <v>11707202</v>
      </c>
      <c r="D2130">
        <f>'TI102'!J2127</f>
        <v>4</v>
      </c>
      <c r="E2130">
        <f>'TI102'!Q2127</f>
        <v>3</v>
      </c>
      <c r="F2130" t="str">
        <f t="shared" si="198"/>
        <v>59532</v>
      </c>
      <c r="G2130">
        <f t="shared" si="199"/>
        <v>141</v>
      </c>
      <c r="H2130" t="str">
        <f t="shared" si="200"/>
        <v>SH0908-1034</v>
      </c>
      <c r="I2130" t="str">
        <f t="shared" si="201"/>
        <v>SH0908-1034</v>
      </c>
      <c r="J2130" s="34">
        <f t="shared" si="202"/>
        <v>72686</v>
      </c>
      <c r="K2130" t="str">
        <f t="shared" si="203"/>
        <v>SH0908-1034</v>
      </c>
    </row>
    <row r="2131" spans="1:11" ht="15" customHeight="1" x14ac:dyDescent="0.35">
      <c r="A2131">
        <f>'TI102'!A2128</f>
        <v>6</v>
      </c>
      <c r="B2131" s="26">
        <f>'TI102'!B2128</f>
        <v>46273.729166666657</v>
      </c>
      <c r="C2131">
        <f>'TI102'!C2128</f>
        <v>11707203</v>
      </c>
      <c r="D2131">
        <f>'TI102'!J2128</f>
        <v>3</v>
      </c>
      <c r="E2131">
        <f>'TI102'!Q2128</f>
        <v>2</v>
      </c>
      <c r="F2131" t="str">
        <f t="shared" si="198"/>
        <v>59677</v>
      </c>
      <c r="G2131">
        <f t="shared" si="199"/>
        <v>142</v>
      </c>
      <c r="H2131" t="str">
        <f t="shared" si="200"/>
        <v>SH0908-1034</v>
      </c>
      <c r="I2131" t="str">
        <f t="shared" si="201"/>
        <v>SH0908-1034</v>
      </c>
      <c r="J2131" s="34">
        <f t="shared" si="202"/>
        <v>72686</v>
      </c>
      <c r="K2131" t="str">
        <f t="shared" si="203"/>
        <v>SH0908-1034</v>
      </c>
    </row>
    <row r="2132" spans="1:11" ht="15" customHeight="1" x14ac:dyDescent="0.35">
      <c r="A2132">
        <f>'TI102'!A2129</f>
        <v>6</v>
      </c>
      <c r="B2132" s="26">
        <f>'TI102'!B2129</f>
        <v>46273.729166666657</v>
      </c>
      <c r="C2132">
        <f>'TI102'!C2129</f>
        <v>11707204</v>
      </c>
      <c r="D2132">
        <f>'TI102'!J2129</f>
        <v>3</v>
      </c>
      <c r="E2132">
        <f>'TI102'!Q2129</f>
        <v>1</v>
      </c>
      <c r="F2132" t="str">
        <f t="shared" si="198"/>
        <v>59853</v>
      </c>
      <c r="G2132">
        <f t="shared" si="199"/>
        <v>143</v>
      </c>
      <c r="H2132" t="str">
        <f t="shared" si="200"/>
        <v>SH0908-1034</v>
      </c>
      <c r="I2132" t="str">
        <f t="shared" si="201"/>
        <v>SH0908-1034</v>
      </c>
      <c r="J2132" s="34">
        <f t="shared" si="202"/>
        <v>72686</v>
      </c>
      <c r="K2132" t="str">
        <f t="shared" si="203"/>
        <v>SH0908-1034</v>
      </c>
    </row>
    <row r="2133" spans="1:11" ht="15" customHeight="1" x14ac:dyDescent="0.35">
      <c r="A2133">
        <f>'TI102'!A2130</f>
        <v>6</v>
      </c>
      <c r="B2133" s="26">
        <f>'TI102'!B2130</f>
        <v>46273.729166666657</v>
      </c>
      <c r="C2133">
        <f>'TI102'!C2130</f>
        <v>11707205</v>
      </c>
      <c r="D2133">
        <f>'TI102'!J2130</f>
        <v>3</v>
      </c>
      <c r="E2133">
        <f>'TI102'!Q2130</f>
        <v>3</v>
      </c>
      <c r="F2133" t="str">
        <f t="shared" si="198"/>
        <v>59868</v>
      </c>
      <c r="G2133">
        <f t="shared" si="199"/>
        <v>144</v>
      </c>
      <c r="H2133" t="str">
        <f t="shared" si="200"/>
        <v>SH0908-1034</v>
      </c>
      <c r="I2133" t="str">
        <f t="shared" si="201"/>
        <v>SH0908-1034</v>
      </c>
      <c r="J2133" s="34">
        <f t="shared" si="202"/>
        <v>72686</v>
      </c>
      <c r="K2133" t="str">
        <f t="shared" si="203"/>
        <v>SH0908-1034</v>
      </c>
    </row>
    <row r="2134" spans="1:11" ht="15" customHeight="1" x14ac:dyDescent="0.35">
      <c r="A2134">
        <f>'TI102'!A2131</f>
        <v>6</v>
      </c>
      <c r="B2134" s="26">
        <f>'TI102'!B2131</f>
        <v>46273.729166666657</v>
      </c>
      <c r="C2134">
        <f>'TI102'!C2131</f>
        <v>11707206</v>
      </c>
      <c r="D2134">
        <f>'TI102'!J2131</f>
        <v>3</v>
      </c>
      <c r="E2134">
        <f>'TI102'!Q2131</f>
        <v>3</v>
      </c>
      <c r="F2134" t="str">
        <f t="shared" si="198"/>
        <v>59868</v>
      </c>
      <c r="G2134">
        <f t="shared" si="199"/>
        <v>144</v>
      </c>
      <c r="H2134" t="str">
        <f t="shared" si="200"/>
        <v>SH0908-1034</v>
      </c>
      <c r="I2134" t="str">
        <f t="shared" si="201"/>
        <v>SH0908-1034</v>
      </c>
      <c r="J2134" s="34">
        <f t="shared" si="202"/>
        <v>72686</v>
      </c>
      <c r="K2134" t="str">
        <f t="shared" si="203"/>
        <v>SH0908-1034</v>
      </c>
    </row>
    <row r="2135" spans="1:11" ht="15" customHeight="1" x14ac:dyDescent="0.35">
      <c r="A2135">
        <f>'TI102'!A2132</f>
        <v>6</v>
      </c>
      <c r="B2135" s="26">
        <f>'TI102'!B2132</f>
        <v>46273.729166666657</v>
      </c>
      <c r="C2135">
        <f>'TI102'!C2132</f>
        <v>11707207</v>
      </c>
      <c r="D2135">
        <f>'TI102'!J2132</f>
        <v>4</v>
      </c>
      <c r="E2135">
        <f>'TI102'!Q2132</f>
        <v>2</v>
      </c>
      <c r="F2135" t="str">
        <f t="shared" si="198"/>
        <v>59891</v>
      </c>
      <c r="G2135">
        <f t="shared" si="199"/>
        <v>145</v>
      </c>
      <c r="H2135" t="str">
        <f t="shared" si="200"/>
        <v>SH0908-1034</v>
      </c>
      <c r="I2135" t="str">
        <f t="shared" si="201"/>
        <v>SH0908-1034</v>
      </c>
      <c r="J2135" s="34">
        <f t="shared" si="202"/>
        <v>72686</v>
      </c>
      <c r="K2135" t="str">
        <f t="shared" si="203"/>
        <v>SH0908-1034</v>
      </c>
    </row>
    <row r="2136" spans="1:11" ht="15" customHeight="1" x14ac:dyDescent="0.35">
      <c r="A2136">
        <f>'TI102'!A2133</f>
        <v>6</v>
      </c>
      <c r="B2136" s="26">
        <f>'TI102'!B2133</f>
        <v>46273.729166666657</v>
      </c>
      <c r="C2136">
        <f>'TI102'!C2133</f>
        <v>11707208</v>
      </c>
      <c r="D2136">
        <f>'TI102'!J2133</f>
        <v>4</v>
      </c>
      <c r="E2136">
        <f>'TI102'!Q2133</f>
        <v>1</v>
      </c>
      <c r="F2136" t="str">
        <f t="shared" si="198"/>
        <v>59892</v>
      </c>
      <c r="G2136">
        <f t="shared" si="199"/>
        <v>146</v>
      </c>
      <c r="H2136" t="str">
        <f t="shared" si="200"/>
        <v>SH0908-1034</v>
      </c>
      <c r="I2136" t="str">
        <f t="shared" si="201"/>
        <v>SH0908-1034</v>
      </c>
      <c r="J2136" s="34">
        <f t="shared" si="202"/>
        <v>72686</v>
      </c>
      <c r="K2136" t="str">
        <f t="shared" si="203"/>
        <v>SH0908-1034</v>
      </c>
    </row>
    <row r="2137" spans="1:11" ht="15" customHeight="1" x14ac:dyDescent="0.35">
      <c r="A2137">
        <f>'TI102'!A2134</f>
        <v>6</v>
      </c>
      <c r="B2137" s="26">
        <f>'TI102'!B2134</f>
        <v>46273.729166666657</v>
      </c>
      <c r="C2137">
        <f>'TI102'!C2134</f>
        <v>11707209</v>
      </c>
      <c r="D2137">
        <f>'TI102'!J2134</f>
        <v>3</v>
      </c>
      <c r="E2137">
        <f>'TI102'!Q2134</f>
        <v>1</v>
      </c>
      <c r="F2137" t="str">
        <f t="shared" si="198"/>
        <v>59894</v>
      </c>
      <c r="G2137">
        <f t="shared" si="199"/>
        <v>147</v>
      </c>
      <c r="H2137" t="str">
        <f t="shared" si="200"/>
        <v>SH0908-1034</v>
      </c>
      <c r="I2137" t="str">
        <f t="shared" si="201"/>
        <v>SH0908-1034</v>
      </c>
      <c r="J2137" s="34">
        <f t="shared" si="202"/>
        <v>72686</v>
      </c>
      <c r="K2137" t="str">
        <f t="shared" si="203"/>
        <v>SH0908-1034</v>
      </c>
    </row>
    <row r="2138" spans="1:11" ht="15" customHeight="1" x14ac:dyDescent="0.35">
      <c r="A2138">
        <f>'TI102'!A2135</f>
        <v>6</v>
      </c>
      <c r="B2138" s="26">
        <f>'TI102'!B2135</f>
        <v>46273.729166666657</v>
      </c>
      <c r="C2138">
        <f>'TI102'!C2135</f>
        <v>11707210</v>
      </c>
      <c r="D2138">
        <f>'TI102'!J2135</f>
        <v>3</v>
      </c>
      <c r="E2138">
        <f>'TI102'!Q2135</f>
        <v>1</v>
      </c>
      <c r="F2138" t="str">
        <f t="shared" si="198"/>
        <v>59894</v>
      </c>
      <c r="G2138">
        <f t="shared" si="199"/>
        <v>147</v>
      </c>
      <c r="H2138" t="str">
        <f t="shared" si="200"/>
        <v>SH0908-1034</v>
      </c>
      <c r="I2138" t="str">
        <f t="shared" si="201"/>
        <v>SH0908-1034</v>
      </c>
      <c r="J2138" s="34">
        <f t="shared" si="202"/>
        <v>72686</v>
      </c>
      <c r="K2138" t="str">
        <f t="shared" si="203"/>
        <v>SH0908-1034</v>
      </c>
    </row>
    <row r="2139" spans="1:11" ht="15" customHeight="1" x14ac:dyDescent="0.35">
      <c r="A2139">
        <f>'TI102'!A2136</f>
        <v>6</v>
      </c>
      <c r="B2139" s="26">
        <f>'TI102'!B2136</f>
        <v>46273.729166666657</v>
      </c>
      <c r="C2139">
        <f>'TI102'!C2136</f>
        <v>11707274</v>
      </c>
      <c r="D2139">
        <f>'TI102'!J2136</f>
        <v>3</v>
      </c>
      <c r="E2139">
        <f>'TI102'!Q2136</f>
        <v>2</v>
      </c>
      <c r="F2139" t="str">
        <f t="shared" si="198"/>
        <v>59923</v>
      </c>
      <c r="G2139">
        <f t="shared" si="199"/>
        <v>267</v>
      </c>
      <c r="H2139" t="str">
        <f t="shared" si="200"/>
        <v>SH0908-1051</v>
      </c>
      <c r="I2139" t="str">
        <f t="shared" si="201"/>
        <v>SH0908-1051</v>
      </c>
      <c r="J2139" s="34">
        <f t="shared" si="202"/>
        <v>72686</v>
      </c>
      <c r="K2139" t="str">
        <f t="shared" si="203"/>
        <v>SH0908-1051</v>
      </c>
    </row>
    <row r="2140" spans="1:11" ht="15" customHeight="1" x14ac:dyDescent="0.35">
      <c r="A2140">
        <f>'TI102'!A2137</f>
        <v>6</v>
      </c>
      <c r="B2140" s="26">
        <f>'TI102'!B2137</f>
        <v>46273.729166666657</v>
      </c>
      <c r="C2140">
        <f>'TI102'!C2137</f>
        <v>11707275</v>
      </c>
      <c r="D2140">
        <f>'TI102'!J2137</f>
        <v>3</v>
      </c>
      <c r="E2140">
        <f>'TI102'!Q2137</f>
        <v>1</v>
      </c>
      <c r="F2140" t="str">
        <f t="shared" si="198"/>
        <v>59923</v>
      </c>
      <c r="G2140">
        <f t="shared" si="199"/>
        <v>267</v>
      </c>
      <c r="H2140" t="str">
        <f t="shared" si="200"/>
        <v>SH0908-1051</v>
      </c>
      <c r="I2140" t="str">
        <f t="shared" si="201"/>
        <v>SH0908-1051</v>
      </c>
      <c r="J2140" s="34">
        <f t="shared" si="202"/>
        <v>72686</v>
      </c>
      <c r="K2140" t="str">
        <f t="shared" si="203"/>
        <v>SH0908-1051</v>
      </c>
    </row>
    <row r="2141" spans="1:11" ht="15" customHeight="1" x14ac:dyDescent="0.35">
      <c r="A2141">
        <f>'TI102'!A2138</f>
        <v>6</v>
      </c>
      <c r="B2141" s="26">
        <f>'TI102'!B2138</f>
        <v>46273.729166666657</v>
      </c>
      <c r="C2141">
        <f>'TI102'!C2138</f>
        <v>11707276</v>
      </c>
      <c r="D2141">
        <f>'TI102'!J2138</f>
        <v>3</v>
      </c>
      <c r="E2141">
        <f>'TI102'!Q2138</f>
        <v>1</v>
      </c>
      <c r="F2141" t="str">
        <f t="shared" si="198"/>
        <v>59923</v>
      </c>
      <c r="G2141">
        <f t="shared" si="199"/>
        <v>267</v>
      </c>
      <c r="H2141" t="str">
        <f t="shared" si="200"/>
        <v>SH0908-1051</v>
      </c>
      <c r="I2141" t="str">
        <f t="shared" si="201"/>
        <v>SH0908-1051</v>
      </c>
      <c r="J2141" s="34">
        <f t="shared" si="202"/>
        <v>72686</v>
      </c>
      <c r="K2141" t="str">
        <f t="shared" si="203"/>
        <v>SH0908-1051</v>
      </c>
    </row>
    <row r="2142" spans="1:11" ht="15" customHeight="1" x14ac:dyDescent="0.35">
      <c r="A2142">
        <f>'TI102'!A2139</f>
        <v>6</v>
      </c>
      <c r="B2142" s="26">
        <f>'TI102'!B2139</f>
        <v>46273.729166666657</v>
      </c>
      <c r="C2142">
        <f>'TI102'!C2139</f>
        <v>11707277</v>
      </c>
      <c r="D2142">
        <f>'TI102'!J2139</f>
        <v>3</v>
      </c>
      <c r="E2142">
        <f>'TI102'!Q2139</f>
        <v>1</v>
      </c>
      <c r="F2142" t="str">
        <f t="shared" si="198"/>
        <v>59923</v>
      </c>
      <c r="G2142">
        <f t="shared" si="199"/>
        <v>267</v>
      </c>
      <c r="H2142" t="str">
        <f t="shared" si="200"/>
        <v>SH0908-1051</v>
      </c>
      <c r="I2142" t="str">
        <f t="shared" si="201"/>
        <v>SH0908-1051</v>
      </c>
      <c r="J2142" s="34">
        <f t="shared" si="202"/>
        <v>72686</v>
      </c>
      <c r="K2142" t="str">
        <f t="shared" si="203"/>
        <v>SH0908-1051</v>
      </c>
    </row>
    <row r="2143" spans="1:11" ht="15" customHeight="1" x14ac:dyDescent="0.35">
      <c r="A2143">
        <f>'TI102'!A2140</f>
        <v>6</v>
      </c>
      <c r="B2143" s="26">
        <f>'TI102'!B2140</f>
        <v>46273.729166666657</v>
      </c>
      <c r="C2143">
        <f>'TI102'!C2140</f>
        <v>11707278</v>
      </c>
      <c r="D2143">
        <f>'TI102'!J2140</f>
        <v>3</v>
      </c>
      <c r="E2143">
        <f>'TI102'!Q2140</f>
        <v>1</v>
      </c>
      <c r="F2143" t="str">
        <f t="shared" si="198"/>
        <v>59923</v>
      </c>
      <c r="G2143">
        <f t="shared" si="199"/>
        <v>267</v>
      </c>
      <c r="H2143" t="str">
        <f t="shared" si="200"/>
        <v>SH0908-1051</v>
      </c>
      <c r="I2143" t="str">
        <f t="shared" si="201"/>
        <v>SH0908-1051</v>
      </c>
      <c r="J2143" s="34">
        <f t="shared" si="202"/>
        <v>72686</v>
      </c>
      <c r="K2143" t="str">
        <f t="shared" si="203"/>
        <v>SH0908-1051</v>
      </c>
    </row>
    <row r="2144" spans="1:11" ht="15" customHeight="1" x14ac:dyDescent="0.35">
      <c r="A2144">
        <f>'TI102'!A2141</f>
        <v>6</v>
      </c>
      <c r="B2144" s="26">
        <f>'TI102'!B2141</f>
        <v>46273.729166666657</v>
      </c>
      <c r="C2144">
        <f>'TI102'!C2141</f>
        <v>11707279</v>
      </c>
      <c r="D2144">
        <f>'TI102'!J2141</f>
        <v>3</v>
      </c>
      <c r="E2144">
        <f>'TI102'!Q2141</f>
        <v>1</v>
      </c>
      <c r="F2144" t="str">
        <f t="shared" si="198"/>
        <v>59923</v>
      </c>
      <c r="G2144">
        <f t="shared" si="199"/>
        <v>267</v>
      </c>
      <c r="H2144" t="str">
        <f t="shared" si="200"/>
        <v>SH0908-1051</v>
      </c>
      <c r="I2144" t="str">
        <f t="shared" si="201"/>
        <v>SH0908-1051</v>
      </c>
      <c r="J2144" s="34">
        <f t="shared" si="202"/>
        <v>72686</v>
      </c>
      <c r="K2144" t="str">
        <f t="shared" si="203"/>
        <v>SH0908-1051</v>
      </c>
    </row>
    <row r="2145" spans="1:11" ht="15" customHeight="1" x14ac:dyDescent="0.35">
      <c r="A2145">
        <f>'TI102'!A2142</f>
        <v>6</v>
      </c>
      <c r="B2145" s="26">
        <f>'TI102'!B2142</f>
        <v>46273.729166666657</v>
      </c>
      <c r="C2145">
        <f>'TI102'!C2142</f>
        <v>11707280</v>
      </c>
      <c r="D2145">
        <f>'TI102'!J2142</f>
        <v>3</v>
      </c>
      <c r="E2145">
        <f>'TI102'!Q2142</f>
        <v>1</v>
      </c>
      <c r="F2145" t="str">
        <f t="shared" si="198"/>
        <v>60009</v>
      </c>
      <c r="G2145">
        <f t="shared" si="199"/>
        <v>268</v>
      </c>
      <c r="H2145" t="str">
        <f t="shared" si="200"/>
        <v>SH0908-1051</v>
      </c>
      <c r="I2145" t="str">
        <f t="shared" si="201"/>
        <v>SH0908-1051</v>
      </c>
      <c r="J2145" s="34">
        <f t="shared" si="202"/>
        <v>72686</v>
      </c>
      <c r="K2145" t="str">
        <f t="shared" si="203"/>
        <v>SH0908-1051</v>
      </c>
    </row>
    <row r="2146" spans="1:11" ht="15" customHeight="1" x14ac:dyDescent="0.35">
      <c r="A2146">
        <f>'TI102'!A2143</f>
        <v>6</v>
      </c>
      <c r="B2146" s="26">
        <f>'TI102'!B2143</f>
        <v>46273.729166666657</v>
      </c>
      <c r="C2146">
        <f>'TI102'!C2143</f>
        <v>11707281</v>
      </c>
      <c r="D2146">
        <f>'TI102'!J2143</f>
        <v>3</v>
      </c>
      <c r="E2146">
        <f>'TI102'!Q2143</f>
        <v>1</v>
      </c>
      <c r="F2146" t="str">
        <f t="shared" si="198"/>
        <v>60009</v>
      </c>
      <c r="G2146">
        <f t="shared" si="199"/>
        <v>268</v>
      </c>
      <c r="H2146" t="str">
        <f t="shared" si="200"/>
        <v>SH0908-1051</v>
      </c>
      <c r="I2146" t="str">
        <f t="shared" si="201"/>
        <v>SH0908-1051</v>
      </c>
      <c r="J2146" s="34">
        <f t="shared" si="202"/>
        <v>72686</v>
      </c>
      <c r="K2146" t="str">
        <f t="shared" si="203"/>
        <v>SH0908-1051</v>
      </c>
    </row>
    <row r="2147" spans="1:11" ht="15" customHeight="1" x14ac:dyDescent="0.35">
      <c r="A2147">
        <f>'TI102'!A2144</f>
        <v>6</v>
      </c>
      <c r="B2147" s="26">
        <f>'TI102'!B2144</f>
        <v>46273.729166666657</v>
      </c>
      <c r="C2147">
        <f>'TI102'!C2144</f>
        <v>11707288</v>
      </c>
      <c r="D2147">
        <f>'TI102'!J2144</f>
        <v>3</v>
      </c>
      <c r="E2147">
        <f>'TI102'!Q2144</f>
        <v>1</v>
      </c>
      <c r="F2147" t="str">
        <f t="shared" si="198"/>
        <v>59959</v>
      </c>
      <c r="G2147">
        <f t="shared" si="199"/>
        <v>289</v>
      </c>
      <c r="H2147" t="str">
        <f t="shared" si="200"/>
        <v>SH0908-1057</v>
      </c>
      <c r="I2147" t="str">
        <f t="shared" si="201"/>
        <v>SH0908-1057</v>
      </c>
      <c r="J2147" s="34">
        <f t="shared" si="202"/>
        <v>72686</v>
      </c>
      <c r="K2147" t="str">
        <f t="shared" si="203"/>
        <v>SH0908-1057</v>
      </c>
    </row>
    <row r="2148" spans="1:11" ht="15" customHeight="1" x14ac:dyDescent="0.35">
      <c r="A2148">
        <f>'TI102'!A2145</f>
        <v>6</v>
      </c>
      <c r="B2148" s="26">
        <f>'TI102'!B2145</f>
        <v>46273.729166666657</v>
      </c>
      <c r="C2148">
        <f>'TI102'!C2145</f>
        <v>11707298</v>
      </c>
      <c r="D2148">
        <f>'TI102'!J2145</f>
        <v>4</v>
      </c>
      <c r="E2148">
        <f>'TI102'!Q2145</f>
        <v>1</v>
      </c>
      <c r="F2148" t="str">
        <f t="shared" si="198"/>
        <v>59564</v>
      </c>
      <c r="G2148">
        <f t="shared" si="199"/>
        <v>317</v>
      </c>
      <c r="H2148" t="str">
        <f t="shared" si="200"/>
        <v>SH0908-1066</v>
      </c>
      <c r="I2148" t="str">
        <f t="shared" si="201"/>
        <v>SH0908-1066</v>
      </c>
      <c r="J2148" s="34">
        <f t="shared" si="202"/>
        <v>72686</v>
      </c>
      <c r="K2148" t="str">
        <f t="shared" si="203"/>
        <v>SH0908-1066</v>
      </c>
    </row>
    <row r="2149" spans="1:11" ht="15" customHeight="1" x14ac:dyDescent="0.35">
      <c r="A2149">
        <f>'TI102'!A2146</f>
        <v>6</v>
      </c>
      <c r="B2149" s="26">
        <f>'TI102'!B2146</f>
        <v>46273.729166666657</v>
      </c>
      <c r="C2149">
        <f>'TI102'!C2146</f>
        <v>11707299</v>
      </c>
      <c r="D2149">
        <f>'TI102'!J2146</f>
        <v>4</v>
      </c>
      <c r="E2149">
        <f>'TI102'!Q2146</f>
        <v>1</v>
      </c>
      <c r="F2149" t="str">
        <f t="shared" si="198"/>
        <v>59564</v>
      </c>
      <c r="G2149">
        <f t="shared" si="199"/>
        <v>317</v>
      </c>
      <c r="H2149" t="str">
        <f t="shared" si="200"/>
        <v>SH0908-1066</v>
      </c>
      <c r="I2149" t="str">
        <f t="shared" si="201"/>
        <v>SH0908-1066</v>
      </c>
      <c r="J2149" s="34">
        <f t="shared" si="202"/>
        <v>72686</v>
      </c>
      <c r="K2149" t="str">
        <f t="shared" si="203"/>
        <v>SH0908-1066</v>
      </c>
    </row>
    <row r="2150" spans="1:11" ht="15" customHeight="1" x14ac:dyDescent="0.35">
      <c r="A2150">
        <f>'TI102'!A2147</f>
        <v>6</v>
      </c>
      <c r="B2150" s="26">
        <f>'TI102'!B2147</f>
        <v>46273.729166666657</v>
      </c>
      <c r="C2150">
        <f>'TI102'!C2147</f>
        <v>11707300</v>
      </c>
      <c r="D2150">
        <f>'TI102'!J2147</f>
        <v>5</v>
      </c>
      <c r="E2150">
        <f>'TI102'!Q2147</f>
        <v>3</v>
      </c>
      <c r="F2150" t="str">
        <f t="shared" si="198"/>
        <v>59754</v>
      </c>
      <c r="G2150">
        <f t="shared" si="199"/>
        <v>318</v>
      </c>
      <c r="H2150" t="str">
        <f t="shared" si="200"/>
        <v>SH0908-1066</v>
      </c>
      <c r="I2150" t="str">
        <f t="shared" si="201"/>
        <v>SH0908-1066</v>
      </c>
      <c r="J2150" s="34">
        <f t="shared" si="202"/>
        <v>72686</v>
      </c>
      <c r="K2150" t="str">
        <f t="shared" si="203"/>
        <v>SH0908-1066</v>
      </c>
    </row>
    <row r="2151" spans="1:11" ht="15" customHeight="1" x14ac:dyDescent="0.35">
      <c r="A2151">
        <f>'TI102'!A2148</f>
        <v>6</v>
      </c>
      <c r="B2151" s="26">
        <f>'TI102'!B2148</f>
        <v>46273.729166666657</v>
      </c>
      <c r="C2151">
        <f>'TI102'!C2148</f>
        <v>11707301</v>
      </c>
      <c r="D2151">
        <f>'TI102'!J2148</f>
        <v>3</v>
      </c>
      <c r="E2151">
        <f>'TI102'!Q2148</f>
        <v>1</v>
      </c>
      <c r="F2151" t="str">
        <f t="shared" si="198"/>
        <v>60012</v>
      </c>
      <c r="G2151">
        <f t="shared" si="199"/>
        <v>319</v>
      </c>
      <c r="H2151" t="str">
        <f t="shared" si="200"/>
        <v>SH0908-1066</v>
      </c>
      <c r="I2151" t="str">
        <f t="shared" si="201"/>
        <v>SH0908-1066</v>
      </c>
      <c r="J2151" s="34">
        <f t="shared" si="202"/>
        <v>72686</v>
      </c>
      <c r="K2151" t="str">
        <f t="shared" si="203"/>
        <v>SH0908-1066</v>
      </c>
    </row>
    <row r="2152" spans="1:11" ht="15" customHeight="1" x14ac:dyDescent="0.35">
      <c r="A2152">
        <f>'TI102'!A2149</f>
        <v>6</v>
      </c>
      <c r="B2152" s="26">
        <f>'TI102'!B2149</f>
        <v>46273.729166666657</v>
      </c>
      <c r="C2152">
        <f>'TI102'!C2149</f>
        <v>11707305</v>
      </c>
      <c r="D2152">
        <f>'TI102'!J2149</f>
        <v>3</v>
      </c>
      <c r="E2152">
        <f>'TI102'!Q2149</f>
        <v>1</v>
      </c>
      <c r="F2152" t="str">
        <f t="shared" si="198"/>
        <v>59664</v>
      </c>
      <c r="G2152">
        <f t="shared" si="199"/>
        <v>303</v>
      </c>
      <c r="H2152" t="str">
        <f t="shared" si="200"/>
        <v>SH0908-1063</v>
      </c>
      <c r="I2152" t="str">
        <f t="shared" si="201"/>
        <v>SH0908-1063</v>
      </c>
      <c r="J2152" s="34">
        <f t="shared" si="202"/>
        <v>72686</v>
      </c>
      <c r="K2152" t="str">
        <f t="shared" si="203"/>
        <v>SH0908-1063</v>
      </c>
    </row>
    <row r="2153" spans="1:11" ht="15" customHeight="1" x14ac:dyDescent="0.35">
      <c r="A2153">
        <f>'TI102'!A2150</f>
        <v>6</v>
      </c>
      <c r="B2153" s="26">
        <f>'TI102'!B2150</f>
        <v>46273.729166666657</v>
      </c>
      <c r="C2153">
        <f>'TI102'!C2150</f>
        <v>11707306</v>
      </c>
      <c r="D2153">
        <f>'TI102'!J2150</f>
        <v>3</v>
      </c>
      <c r="E2153">
        <f>'TI102'!Q2150</f>
        <v>2</v>
      </c>
      <c r="F2153" t="str">
        <f t="shared" si="198"/>
        <v>59664</v>
      </c>
      <c r="G2153">
        <f t="shared" si="199"/>
        <v>303</v>
      </c>
      <c r="H2153" t="str">
        <f t="shared" si="200"/>
        <v>SH0908-1063</v>
      </c>
      <c r="I2153" t="str">
        <f t="shared" si="201"/>
        <v>SH0908-1063</v>
      </c>
      <c r="J2153" s="34">
        <f t="shared" si="202"/>
        <v>72686</v>
      </c>
      <c r="K2153" t="str">
        <f t="shared" si="203"/>
        <v>SH0908-1063</v>
      </c>
    </row>
    <row r="2154" spans="1:11" ht="15" customHeight="1" x14ac:dyDescent="0.35">
      <c r="A2154">
        <f>'TI102'!A2151</f>
        <v>6</v>
      </c>
      <c r="B2154" s="26">
        <f>'TI102'!B2151</f>
        <v>46273.729166666657</v>
      </c>
      <c r="C2154">
        <f>'TI102'!C2151</f>
        <v>11707307</v>
      </c>
      <c r="D2154">
        <f>'TI102'!J2151</f>
        <v>3</v>
      </c>
      <c r="E2154">
        <f>'TI102'!Q2151</f>
        <v>2</v>
      </c>
      <c r="F2154" t="str">
        <f t="shared" si="198"/>
        <v>59664</v>
      </c>
      <c r="G2154">
        <f t="shared" si="199"/>
        <v>303</v>
      </c>
      <c r="H2154" t="str">
        <f t="shared" si="200"/>
        <v>SH0908-1063</v>
      </c>
      <c r="I2154" t="str">
        <f t="shared" si="201"/>
        <v>SH0908-1063</v>
      </c>
      <c r="J2154" s="34">
        <f t="shared" si="202"/>
        <v>72686</v>
      </c>
      <c r="K2154" t="str">
        <f t="shared" si="203"/>
        <v>SH0908-1063</v>
      </c>
    </row>
    <row r="2155" spans="1:11" ht="15" customHeight="1" x14ac:dyDescent="0.35">
      <c r="A2155">
        <f>'TI102'!A2152</f>
        <v>6</v>
      </c>
      <c r="B2155" s="26">
        <f>'TI102'!B2152</f>
        <v>46273.729166666657</v>
      </c>
      <c r="C2155">
        <f>'TI102'!C2152</f>
        <v>11707308</v>
      </c>
      <c r="D2155">
        <f>'TI102'!J2152</f>
        <v>3</v>
      </c>
      <c r="E2155">
        <f>'TI102'!Q2152</f>
        <v>1</v>
      </c>
      <c r="F2155" t="str">
        <f t="shared" si="198"/>
        <v>59664</v>
      </c>
      <c r="G2155">
        <f t="shared" si="199"/>
        <v>303</v>
      </c>
      <c r="H2155" t="str">
        <f t="shared" si="200"/>
        <v>SH0908-1063</v>
      </c>
      <c r="I2155" t="str">
        <f t="shared" si="201"/>
        <v>SH0908-1063</v>
      </c>
      <c r="J2155" s="34">
        <f t="shared" si="202"/>
        <v>72686</v>
      </c>
      <c r="K2155" t="str">
        <f t="shared" si="203"/>
        <v>SH0908-1063</v>
      </c>
    </row>
    <row r="2156" spans="1:11" ht="15" customHeight="1" x14ac:dyDescent="0.35">
      <c r="A2156">
        <f>'TI102'!A2153</f>
        <v>6</v>
      </c>
      <c r="B2156" s="26">
        <f>'TI102'!B2153</f>
        <v>46273.729166666657</v>
      </c>
      <c r="C2156">
        <f>'TI102'!C2153</f>
        <v>11707309</v>
      </c>
      <c r="D2156">
        <f>'TI102'!J2153</f>
        <v>4</v>
      </c>
      <c r="E2156">
        <f>'TI102'!Q2153</f>
        <v>1</v>
      </c>
      <c r="F2156" t="str">
        <f t="shared" si="198"/>
        <v>59691</v>
      </c>
      <c r="G2156">
        <f t="shared" si="199"/>
        <v>304</v>
      </c>
      <c r="H2156" t="str">
        <f t="shared" si="200"/>
        <v>SH0908-1063</v>
      </c>
      <c r="I2156" t="str">
        <f t="shared" si="201"/>
        <v>SH0908-1063</v>
      </c>
      <c r="J2156" s="34">
        <f t="shared" si="202"/>
        <v>72686</v>
      </c>
      <c r="K2156" t="str">
        <f t="shared" si="203"/>
        <v>SH0908-1063</v>
      </c>
    </row>
    <row r="2157" spans="1:11" ht="15" customHeight="1" x14ac:dyDescent="0.35">
      <c r="A2157">
        <f>'TI102'!A2154</f>
        <v>6</v>
      </c>
      <c r="B2157" s="26">
        <f>'TI102'!B2154</f>
        <v>46273.729166666657</v>
      </c>
      <c r="C2157">
        <f>'TI102'!C2154</f>
        <v>11707310</v>
      </c>
      <c r="D2157">
        <f>'TI102'!J2154</f>
        <v>3</v>
      </c>
      <c r="E2157">
        <f>'TI102'!Q2154</f>
        <v>1</v>
      </c>
      <c r="F2157" t="str">
        <f t="shared" si="198"/>
        <v>59997</v>
      </c>
      <c r="G2157">
        <f t="shared" si="199"/>
        <v>305</v>
      </c>
      <c r="H2157" t="str">
        <f t="shared" si="200"/>
        <v>SH0908-1063</v>
      </c>
      <c r="I2157" t="str">
        <f t="shared" si="201"/>
        <v>SH0908-1063</v>
      </c>
      <c r="J2157" s="34">
        <f t="shared" si="202"/>
        <v>72686</v>
      </c>
      <c r="K2157" t="str">
        <f t="shared" si="203"/>
        <v>SH0908-1063</v>
      </c>
    </row>
    <row r="2158" spans="1:11" ht="15" customHeight="1" x14ac:dyDescent="0.35">
      <c r="A2158">
        <f>'TI102'!A2155</f>
        <v>6</v>
      </c>
      <c r="B2158" s="26">
        <f>'TI102'!B2155</f>
        <v>46273.729166666657</v>
      </c>
      <c r="C2158">
        <f>'TI102'!C2155</f>
        <v>11707323</v>
      </c>
      <c r="D2158">
        <f>'TI102'!J2155</f>
        <v>4</v>
      </c>
      <c r="E2158">
        <f>'TI102'!Q2155</f>
        <v>3</v>
      </c>
      <c r="F2158" t="str">
        <f t="shared" si="198"/>
        <v>59872</v>
      </c>
      <c r="G2158">
        <f t="shared" si="199"/>
        <v>338</v>
      </c>
      <c r="H2158" t="str">
        <f t="shared" si="200"/>
        <v>SH0908-1080</v>
      </c>
      <c r="I2158" t="str">
        <f t="shared" si="201"/>
        <v>SH0908-1080</v>
      </c>
      <c r="J2158" s="34">
        <f t="shared" si="202"/>
        <v>72686</v>
      </c>
      <c r="K2158" t="str">
        <f t="shared" si="203"/>
        <v>SH0908-1080</v>
      </c>
    </row>
    <row r="2159" spans="1:11" ht="15" customHeight="1" x14ac:dyDescent="0.35">
      <c r="A2159">
        <f>'TI102'!A2156</f>
        <v>6</v>
      </c>
      <c r="B2159" s="26">
        <f>'TI102'!B2156</f>
        <v>46273.729166666657</v>
      </c>
      <c r="C2159">
        <f>'TI102'!C2156</f>
        <v>11707324</v>
      </c>
      <c r="D2159">
        <f>'TI102'!J2156</f>
        <v>4</v>
      </c>
      <c r="E2159">
        <f>'TI102'!Q2156</f>
        <v>1</v>
      </c>
      <c r="F2159" t="str">
        <f t="shared" si="198"/>
        <v>60044</v>
      </c>
      <c r="G2159">
        <f t="shared" si="199"/>
        <v>339</v>
      </c>
      <c r="H2159" t="str">
        <f t="shared" si="200"/>
        <v>SH0908-1080</v>
      </c>
      <c r="I2159" t="str">
        <f t="shared" si="201"/>
        <v>SH0908-1080</v>
      </c>
      <c r="J2159" s="34">
        <f t="shared" si="202"/>
        <v>72686</v>
      </c>
      <c r="K2159" t="str">
        <f t="shared" si="203"/>
        <v>SH0908-1080</v>
      </c>
    </row>
    <row r="2160" spans="1:11" ht="15" customHeight="1" x14ac:dyDescent="0.35">
      <c r="A2160">
        <f>'TI102'!A2157</f>
        <v>6</v>
      </c>
      <c r="B2160" s="26">
        <f>'TI102'!B2157</f>
        <v>46273.729166666657</v>
      </c>
      <c r="C2160">
        <f>'TI102'!C2157</f>
        <v>11707333</v>
      </c>
      <c r="D2160">
        <f>'TI102'!J2157</f>
        <v>4</v>
      </c>
      <c r="E2160">
        <f>'TI102'!Q2157</f>
        <v>1</v>
      </c>
      <c r="F2160" t="str">
        <f t="shared" si="198"/>
        <v>60003</v>
      </c>
      <c r="G2160">
        <f t="shared" si="199"/>
        <v>276</v>
      </c>
      <c r="H2160" t="str">
        <f t="shared" si="200"/>
        <v>SH0908-1054</v>
      </c>
      <c r="I2160" t="str">
        <f t="shared" si="201"/>
        <v>SH0908-1054</v>
      </c>
      <c r="J2160" s="34">
        <f t="shared" si="202"/>
        <v>72686</v>
      </c>
      <c r="K2160" t="str">
        <f t="shared" si="203"/>
        <v>SH0908-1054</v>
      </c>
    </row>
    <row r="2161" spans="1:11" ht="15" customHeight="1" x14ac:dyDescent="0.35">
      <c r="A2161">
        <f>'TI102'!A2158</f>
        <v>6</v>
      </c>
      <c r="B2161" s="26">
        <f>'TI102'!B2158</f>
        <v>46273.729166666657</v>
      </c>
      <c r="C2161">
        <f>'TI102'!C2158</f>
        <v>11707334</v>
      </c>
      <c r="D2161">
        <f>'TI102'!J2158</f>
        <v>4</v>
      </c>
      <c r="E2161">
        <f>'TI102'!Q2158</f>
        <v>3</v>
      </c>
      <c r="F2161" t="str">
        <f t="shared" si="198"/>
        <v>60003</v>
      </c>
      <c r="G2161">
        <f t="shared" si="199"/>
        <v>276</v>
      </c>
      <c r="H2161" t="str">
        <f t="shared" si="200"/>
        <v>SH0908-1054</v>
      </c>
      <c r="I2161" t="str">
        <f t="shared" si="201"/>
        <v>SH0908-1054</v>
      </c>
      <c r="J2161" s="34">
        <f t="shared" si="202"/>
        <v>72686</v>
      </c>
      <c r="K2161" t="str">
        <f t="shared" si="203"/>
        <v>SH0908-1054</v>
      </c>
    </row>
    <row r="2162" spans="1:11" ht="15" customHeight="1" x14ac:dyDescent="0.35">
      <c r="A2162">
        <f>'TI102'!A2159</f>
        <v>6</v>
      </c>
      <c r="B2162" s="26">
        <f>'TI102'!B2159</f>
        <v>46273.729166666657</v>
      </c>
      <c r="C2162">
        <f>'TI102'!C2159</f>
        <v>11707335</v>
      </c>
      <c r="D2162">
        <f>'TI102'!J2159</f>
        <v>4</v>
      </c>
      <c r="E2162">
        <f>'TI102'!Q2159</f>
        <v>1</v>
      </c>
      <c r="F2162" t="str">
        <f t="shared" si="198"/>
        <v>60003</v>
      </c>
      <c r="G2162">
        <f t="shared" si="199"/>
        <v>276</v>
      </c>
      <c r="H2162" t="str">
        <f t="shared" si="200"/>
        <v>SH0908-1054</v>
      </c>
      <c r="I2162" t="str">
        <f t="shared" si="201"/>
        <v>SH0908-1054</v>
      </c>
      <c r="J2162" s="34">
        <f t="shared" si="202"/>
        <v>72686</v>
      </c>
      <c r="K2162" t="str">
        <f t="shared" si="203"/>
        <v>SH0908-1054</v>
      </c>
    </row>
    <row r="2163" spans="1:11" ht="15" customHeight="1" x14ac:dyDescent="0.35">
      <c r="A2163">
        <f>'TI102'!A2160</f>
        <v>6</v>
      </c>
      <c r="B2163" s="26">
        <f>'TI102'!B2160</f>
        <v>46273.729166666657</v>
      </c>
      <c r="C2163">
        <f>'TI102'!C2160</f>
        <v>11707336</v>
      </c>
      <c r="D2163">
        <f>'TI102'!J2160</f>
        <v>4</v>
      </c>
      <c r="E2163">
        <f>'TI102'!Q2160</f>
        <v>2</v>
      </c>
      <c r="F2163" t="str">
        <f t="shared" si="198"/>
        <v>60003</v>
      </c>
      <c r="G2163">
        <f t="shared" si="199"/>
        <v>276</v>
      </c>
      <c r="H2163" t="str">
        <f t="shared" si="200"/>
        <v>SH0908-1054</v>
      </c>
      <c r="I2163" t="str">
        <f t="shared" si="201"/>
        <v>SH0908-1054</v>
      </c>
      <c r="J2163" s="34">
        <f t="shared" si="202"/>
        <v>72686</v>
      </c>
      <c r="K2163" t="str">
        <f t="shared" si="203"/>
        <v>SH0908-1054</v>
      </c>
    </row>
    <row r="2164" spans="1:11" ht="15" customHeight="1" x14ac:dyDescent="0.35">
      <c r="A2164">
        <f>'TI102'!A2161</f>
        <v>6</v>
      </c>
      <c r="B2164" s="26">
        <f>'TI102'!B2161</f>
        <v>46273.729166666657</v>
      </c>
      <c r="C2164">
        <f>'TI102'!C2161</f>
        <v>11707337</v>
      </c>
      <c r="D2164">
        <f>'TI102'!J2161</f>
        <v>4</v>
      </c>
      <c r="E2164">
        <f>'TI102'!Q2161</f>
        <v>1</v>
      </c>
      <c r="F2164" t="str">
        <f t="shared" si="198"/>
        <v>60003</v>
      </c>
      <c r="G2164">
        <f t="shared" si="199"/>
        <v>276</v>
      </c>
      <c r="H2164" t="str">
        <f t="shared" si="200"/>
        <v>SH0908-1054</v>
      </c>
      <c r="I2164" t="str">
        <f t="shared" si="201"/>
        <v>SH0908-1054</v>
      </c>
      <c r="J2164" s="34">
        <f t="shared" si="202"/>
        <v>72686</v>
      </c>
      <c r="K2164" t="str">
        <f t="shared" si="203"/>
        <v>SH0908-1054</v>
      </c>
    </row>
    <row r="2165" spans="1:11" ht="15" customHeight="1" x14ac:dyDescent="0.35">
      <c r="A2165">
        <f>'TI102'!A2162</f>
        <v>6</v>
      </c>
      <c r="B2165" s="26">
        <f>'TI102'!B2162</f>
        <v>46273.729166666657</v>
      </c>
      <c r="C2165">
        <f>'TI102'!C2162</f>
        <v>11707338</v>
      </c>
      <c r="D2165">
        <f>'TI102'!J2162</f>
        <v>5</v>
      </c>
      <c r="E2165">
        <f>'TI102'!Q2162</f>
        <v>2</v>
      </c>
      <c r="F2165" t="str">
        <f t="shared" si="198"/>
        <v>60003</v>
      </c>
      <c r="G2165">
        <f t="shared" si="199"/>
        <v>276</v>
      </c>
      <c r="H2165" t="str">
        <f t="shared" si="200"/>
        <v>SH0908-1054</v>
      </c>
      <c r="I2165" t="str">
        <f t="shared" si="201"/>
        <v>SH0908-1054</v>
      </c>
      <c r="J2165" s="34">
        <f t="shared" si="202"/>
        <v>72686</v>
      </c>
      <c r="K2165" t="str">
        <f t="shared" si="203"/>
        <v>SH0908-1054</v>
      </c>
    </row>
    <row r="2166" spans="1:11" ht="15" customHeight="1" x14ac:dyDescent="0.35">
      <c r="A2166">
        <f>'TI102'!A2163</f>
        <v>6</v>
      </c>
      <c r="B2166" s="26">
        <f>'TI102'!B2163</f>
        <v>46273.729166666657</v>
      </c>
      <c r="C2166">
        <f>'TI102'!C2163</f>
        <v>11707339</v>
      </c>
      <c r="D2166">
        <f>'TI102'!J2163</f>
        <v>3</v>
      </c>
      <c r="E2166">
        <f>'TI102'!Q2163</f>
        <v>1</v>
      </c>
      <c r="F2166" t="str">
        <f t="shared" si="198"/>
        <v>60011</v>
      </c>
      <c r="G2166">
        <f t="shared" si="199"/>
        <v>277</v>
      </c>
      <c r="H2166" t="str">
        <f t="shared" si="200"/>
        <v>SH0908-1054</v>
      </c>
      <c r="I2166" t="str">
        <f t="shared" si="201"/>
        <v>SH0908-1054</v>
      </c>
      <c r="J2166" s="34">
        <f t="shared" si="202"/>
        <v>72686</v>
      </c>
      <c r="K2166" t="str">
        <f t="shared" si="203"/>
        <v>SH0908-1054</v>
      </c>
    </row>
    <row r="2167" spans="1:11" ht="15" customHeight="1" x14ac:dyDescent="0.35">
      <c r="A2167">
        <f>'TI102'!A2164</f>
        <v>6</v>
      </c>
      <c r="B2167" s="26">
        <f>'TI102'!B2164</f>
        <v>46273.729166666657</v>
      </c>
      <c r="C2167">
        <f>'TI102'!C2164</f>
        <v>11707340</v>
      </c>
      <c r="D2167">
        <f>'TI102'!J2164</f>
        <v>3</v>
      </c>
      <c r="E2167">
        <f>'TI102'!Q2164</f>
        <v>2</v>
      </c>
      <c r="F2167" t="str">
        <f t="shared" si="198"/>
        <v>60011</v>
      </c>
      <c r="G2167">
        <f t="shared" si="199"/>
        <v>277</v>
      </c>
      <c r="H2167" t="str">
        <f t="shared" si="200"/>
        <v>SH0908-1054</v>
      </c>
      <c r="I2167" t="str">
        <f t="shared" si="201"/>
        <v>SH0908-1054</v>
      </c>
      <c r="J2167" s="34">
        <f t="shared" si="202"/>
        <v>72686</v>
      </c>
      <c r="K2167" t="str">
        <f t="shared" si="203"/>
        <v>SH0908-1054</v>
      </c>
    </row>
    <row r="2168" spans="1:11" ht="15" customHeight="1" x14ac:dyDescent="0.35">
      <c r="A2168">
        <f>'TI102'!A2165</f>
        <v>6</v>
      </c>
      <c r="B2168" s="26">
        <f>'TI102'!B2165</f>
        <v>46273.729166666657</v>
      </c>
      <c r="C2168">
        <f>'TI102'!C2165</f>
        <v>11707341</v>
      </c>
      <c r="D2168">
        <f>'TI102'!J2165</f>
        <v>3</v>
      </c>
      <c r="E2168">
        <f>'TI102'!Q2165</f>
        <v>2</v>
      </c>
      <c r="F2168" t="str">
        <f t="shared" si="198"/>
        <v>60011</v>
      </c>
      <c r="G2168">
        <f t="shared" si="199"/>
        <v>277</v>
      </c>
      <c r="H2168" t="str">
        <f t="shared" si="200"/>
        <v>SH0908-1054</v>
      </c>
      <c r="I2168" t="str">
        <f t="shared" si="201"/>
        <v>SH0908-1054</v>
      </c>
      <c r="J2168" s="34">
        <f t="shared" si="202"/>
        <v>72686</v>
      </c>
      <c r="K2168" t="str">
        <f t="shared" si="203"/>
        <v>SH0908-1054</v>
      </c>
    </row>
    <row r="2169" spans="1:11" ht="15" customHeight="1" x14ac:dyDescent="0.35">
      <c r="A2169">
        <f>'TI102'!A2166</f>
        <v>6</v>
      </c>
      <c r="B2169" s="26">
        <f>'TI102'!B2166</f>
        <v>46273.729166666657</v>
      </c>
      <c r="C2169">
        <f>'TI102'!C2166</f>
        <v>11707369</v>
      </c>
      <c r="D2169">
        <f>'TI102'!J2166</f>
        <v>3</v>
      </c>
      <c r="E2169">
        <f>'TI102'!Q2166</f>
        <v>4</v>
      </c>
      <c r="F2169" t="str">
        <f t="shared" si="198"/>
        <v>59540</v>
      </c>
      <c r="G2169">
        <f t="shared" si="199"/>
        <v>209</v>
      </c>
      <c r="H2169" t="str">
        <f t="shared" si="200"/>
        <v>SH0908-1042</v>
      </c>
      <c r="I2169" t="str">
        <f t="shared" si="201"/>
        <v>SH0908-1042</v>
      </c>
      <c r="J2169" s="34">
        <f t="shared" si="202"/>
        <v>72686</v>
      </c>
      <c r="K2169" t="str">
        <f t="shared" si="203"/>
        <v>SH0908-1042</v>
      </c>
    </row>
    <row r="2170" spans="1:11" ht="15" customHeight="1" x14ac:dyDescent="0.35">
      <c r="A2170">
        <f>'TI102'!A2167</f>
        <v>6</v>
      </c>
      <c r="B2170" s="26">
        <f>'TI102'!B2167</f>
        <v>46273.729166666657</v>
      </c>
      <c r="C2170">
        <f>'TI102'!C2167</f>
        <v>11707370</v>
      </c>
      <c r="D2170">
        <f>'TI102'!J2167</f>
        <v>3</v>
      </c>
      <c r="E2170">
        <f>'TI102'!Q2167</f>
        <v>3</v>
      </c>
      <c r="F2170" t="str">
        <f t="shared" si="198"/>
        <v>59540</v>
      </c>
      <c r="G2170">
        <f t="shared" si="199"/>
        <v>209</v>
      </c>
      <c r="H2170" t="str">
        <f t="shared" si="200"/>
        <v>SH0908-1042</v>
      </c>
      <c r="I2170" t="str">
        <f t="shared" si="201"/>
        <v>SH0908-1042</v>
      </c>
      <c r="J2170" s="34">
        <f t="shared" si="202"/>
        <v>72686</v>
      </c>
      <c r="K2170" t="str">
        <f t="shared" si="203"/>
        <v>SH0908-1042</v>
      </c>
    </row>
    <row r="2171" spans="1:11" ht="15" customHeight="1" x14ac:dyDescent="0.35">
      <c r="A2171">
        <f>'TI102'!A2168</f>
        <v>6</v>
      </c>
      <c r="B2171" s="26">
        <f>'TI102'!B2168</f>
        <v>46273.729166666657</v>
      </c>
      <c r="C2171">
        <f>'TI102'!C2168</f>
        <v>11707371</v>
      </c>
      <c r="D2171">
        <f>'TI102'!J2168</f>
        <v>3</v>
      </c>
      <c r="E2171">
        <f>'TI102'!Q2168</f>
        <v>3</v>
      </c>
      <c r="F2171" t="str">
        <f t="shared" si="198"/>
        <v>59540</v>
      </c>
      <c r="G2171">
        <f t="shared" si="199"/>
        <v>209</v>
      </c>
      <c r="H2171" t="str">
        <f t="shared" si="200"/>
        <v>SH0908-1042</v>
      </c>
      <c r="I2171" t="str">
        <f t="shared" si="201"/>
        <v>SH0908-1042</v>
      </c>
      <c r="J2171" s="34">
        <f t="shared" si="202"/>
        <v>72686</v>
      </c>
      <c r="K2171" t="str">
        <f t="shared" si="203"/>
        <v>SH0908-1042</v>
      </c>
    </row>
    <row r="2172" spans="1:11" ht="15" customHeight="1" x14ac:dyDescent="0.35">
      <c r="A2172">
        <f>'TI102'!A2169</f>
        <v>6</v>
      </c>
      <c r="B2172" s="26">
        <f>'TI102'!B2169</f>
        <v>46273.729166666657</v>
      </c>
      <c r="C2172">
        <f>'TI102'!C2169</f>
        <v>11707372</v>
      </c>
      <c r="D2172">
        <f>'TI102'!J2169</f>
        <v>3</v>
      </c>
      <c r="E2172">
        <f>'TI102'!Q2169</f>
        <v>1</v>
      </c>
      <c r="F2172" t="str">
        <f t="shared" si="198"/>
        <v>59620</v>
      </c>
      <c r="G2172">
        <f t="shared" si="199"/>
        <v>210</v>
      </c>
      <c r="H2172" t="str">
        <f t="shared" si="200"/>
        <v>SH0908-1042</v>
      </c>
      <c r="I2172" t="str">
        <f t="shared" si="201"/>
        <v>SH0908-1042</v>
      </c>
      <c r="J2172" s="34">
        <f t="shared" si="202"/>
        <v>72686</v>
      </c>
      <c r="K2172" t="str">
        <f t="shared" si="203"/>
        <v>SH0908-1042</v>
      </c>
    </row>
    <row r="2173" spans="1:11" ht="15" customHeight="1" x14ac:dyDescent="0.35">
      <c r="A2173">
        <f>'TI102'!A2170</f>
        <v>6</v>
      </c>
      <c r="B2173" s="26">
        <f>'TI102'!B2170</f>
        <v>46273.729166666657</v>
      </c>
      <c r="C2173">
        <f>'TI102'!C2170</f>
        <v>11707373</v>
      </c>
      <c r="D2173">
        <f>'TI102'!J2170</f>
        <v>4</v>
      </c>
      <c r="E2173">
        <f>'TI102'!Q2170</f>
        <v>1</v>
      </c>
      <c r="F2173" t="str">
        <f t="shared" si="198"/>
        <v>59642</v>
      </c>
      <c r="G2173">
        <f t="shared" si="199"/>
        <v>211</v>
      </c>
      <c r="H2173" t="str">
        <f t="shared" si="200"/>
        <v>SH0908-1042</v>
      </c>
      <c r="I2173" t="str">
        <f t="shared" si="201"/>
        <v>SH0908-1042</v>
      </c>
      <c r="J2173" s="34">
        <f t="shared" si="202"/>
        <v>72686</v>
      </c>
      <c r="K2173" t="str">
        <f t="shared" si="203"/>
        <v>SH0908-1042</v>
      </c>
    </row>
    <row r="2174" spans="1:11" ht="15" customHeight="1" x14ac:dyDescent="0.35">
      <c r="A2174">
        <f>'TI102'!A2171</f>
        <v>6</v>
      </c>
      <c r="B2174" s="26">
        <f>'TI102'!B2171</f>
        <v>46273.729166666657</v>
      </c>
      <c r="C2174">
        <f>'TI102'!C2171</f>
        <v>11707374</v>
      </c>
      <c r="D2174">
        <f>'TI102'!J2171</f>
        <v>4</v>
      </c>
      <c r="E2174">
        <f>'TI102'!Q2171</f>
        <v>1</v>
      </c>
      <c r="F2174" t="str">
        <f t="shared" si="198"/>
        <v>59642</v>
      </c>
      <c r="G2174">
        <f t="shared" si="199"/>
        <v>211</v>
      </c>
      <c r="H2174" t="str">
        <f t="shared" si="200"/>
        <v>SH0908-1042</v>
      </c>
      <c r="I2174" t="str">
        <f t="shared" si="201"/>
        <v>SH0908-1042</v>
      </c>
      <c r="J2174" s="34">
        <f t="shared" si="202"/>
        <v>72686</v>
      </c>
      <c r="K2174" t="str">
        <f t="shared" si="203"/>
        <v>SH0908-1042</v>
      </c>
    </row>
    <row r="2175" spans="1:11" ht="15" customHeight="1" x14ac:dyDescent="0.35">
      <c r="A2175">
        <f>'TI102'!A2172</f>
        <v>6</v>
      </c>
      <c r="B2175" s="26">
        <f>'TI102'!B2172</f>
        <v>46273.729166666657</v>
      </c>
      <c r="C2175">
        <f>'TI102'!C2172</f>
        <v>11707375</v>
      </c>
      <c r="D2175">
        <f>'TI102'!J2172</f>
        <v>4</v>
      </c>
      <c r="E2175">
        <f>'TI102'!Q2172</f>
        <v>4</v>
      </c>
      <c r="F2175" t="str">
        <f t="shared" si="198"/>
        <v>59642</v>
      </c>
      <c r="G2175">
        <f t="shared" si="199"/>
        <v>211</v>
      </c>
      <c r="H2175" t="str">
        <f t="shared" si="200"/>
        <v>SH0908-1042</v>
      </c>
      <c r="I2175" t="str">
        <f t="shared" si="201"/>
        <v>SH0908-1042</v>
      </c>
      <c r="J2175" s="34">
        <f t="shared" si="202"/>
        <v>72686</v>
      </c>
      <c r="K2175" t="str">
        <f t="shared" si="203"/>
        <v>SH0908-1042</v>
      </c>
    </row>
    <row r="2176" spans="1:11" ht="15" customHeight="1" x14ac:dyDescent="0.35">
      <c r="A2176">
        <f>'TI102'!A2173</f>
        <v>6</v>
      </c>
      <c r="B2176" s="26">
        <f>'TI102'!B2173</f>
        <v>46273.729166666657</v>
      </c>
      <c r="C2176">
        <f>'TI102'!C2173</f>
        <v>11707376</v>
      </c>
      <c r="D2176">
        <f>'TI102'!J2173</f>
        <v>5</v>
      </c>
      <c r="E2176">
        <f>'TI102'!Q2173</f>
        <v>3</v>
      </c>
      <c r="F2176" t="str">
        <f t="shared" si="198"/>
        <v>59642</v>
      </c>
      <c r="G2176">
        <f t="shared" si="199"/>
        <v>211</v>
      </c>
      <c r="H2176" t="str">
        <f t="shared" si="200"/>
        <v>SH0908-1042</v>
      </c>
      <c r="I2176" t="str">
        <f t="shared" si="201"/>
        <v>SH0908-1042</v>
      </c>
      <c r="J2176" s="34">
        <f t="shared" si="202"/>
        <v>72686</v>
      </c>
      <c r="K2176" t="str">
        <f t="shared" si="203"/>
        <v>SH0908-1042</v>
      </c>
    </row>
    <row r="2177" spans="1:11" ht="15" customHeight="1" x14ac:dyDescent="0.35">
      <c r="A2177">
        <f>'TI102'!A2174</f>
        <v>6</v>
      </c>
      <c r="B2177" s="26">
        <f>'TI102'!B2174</f>
        <v>46273.729166666657</v>
      </c>
      <c r="C2177">
        <f>'TI102'!C2174</f>
        <v>11707377</v>
      </c>
      <c r="D2177">
        <f>'TI102'!J2174</f>
        <v>5</v>
      </c>
      <c r="E2177">
        <f>'TI102'!Q2174</f>
        <v>4</v>
      </c>
      <c r="F2177" t="str">
        <f t="shared" si="198"/>
        <v>59654</v>
      </c>
      <c r="G2177">
        <f t="shared" si="199"/>
        <v>212</v>
      </c>
      <c r="H2177" t="str">
        <f t="shared" si="200"/>
        <v>SH0908-1042</v>
      </c>
      <c r="I2177" t="str">
        <f t="shared" si="201"/>
        <v>SH0908-1042</v>
      </c>
      <c r="J2177" s="34">
        <f t="shared" si="202"/>
        <v>72686</v>
      </c>
      <c r="K2177" t="str">
        <f t="shared" si="203"/>
        <v>SH0908-1042</v>
      </c>
    </row>
    <row r="2178" spans="1:11" ht="15" customHeight="1" x14ac:dyDescent="0.35">
      <c r="A2178">
        <f>'TI102'!A2175</f>
        <v>6</v>
      </c>
      <c r="B2178" s="26">
        <f>'TI102'!B2175</f>
        <v>46273.729166666657</v>
      </c>
      <c r="C2178">
        <f>'TI102'!C2175</f>
        <v>11707378</v>
      </c>
      <c r="D2178">
        <f>'TI102'!J2175</f>
        <v>4</v>
      </c>
      <c r="E2178">
        <f>'TI102'!Q2175</f>
        <v>2</v>
      </c>
      <c r="F2178" t="str">
        <f t="shared" si="198"/>
        <v>59674</v>
      </c>
      <c r="G2178">
        <f t="shared" si="199"/>
        <v>213</v>
      </c>
      <c r="H2178" t="str">
        <f t="shared" si="200"/>
        <v>SH0908-1042</v>
      </c>
      <c r="I2178" t="str">
        <f t="shared" si="201"/>
        <v>SH0908-1042</v>
      </c>
      <c r="J2178" s="34">
        <f t="shared" si="202"/>
        <v>72686</v>
      </c>
      <c r="K2178" t="str">
        <f t="shared" si="203"/>
        <v>SH0908-1042</v>
      </c>
    </row>
    <row r="2179" spans="1:11" ht="15" customHeight="1" x14ac:dyDescent="0.35">
      <c r="A2179">
        <f>'TI102'!A2176</f>
        <v>6</v>
      </c>
      <c r="B2179" s="26">
        <f>'TI102'!B2176</f>
        <v>46273.729166666657</v>
      </c>
      <c r="C2179">
        <f>'TI102'!C2176</f>
        <v>11707379</v>
      </c>
      <c r="D2179">
        <f>'TI102'!J2176</f>
        <v>4</v>
      </c>
      <c r="E2179">
        <f>'TI102'!Q2176</f>
        <v>2</v>
      </c>
      <c r="F2179" t="str">
        <f t="shared" si="198"/>
        <v>59674</v>
      </c>
      <c r="G2179">
        <f t="shared" si="199"/>
        <v>213</v>
      </c>
      <c r="H2179" t="str">
        <f t="shared" si="200"/>
        <v>SH0908-1042</v>
      </c>
      <c r="I2179" t="str">
        <f t="shared" si="201"/>
        <v>SH0908-1042</v>
      </c>
      <c r="J2179" s="34">
        <f t="shared" si="202"/>
        <v>72686</v>
      </c>
      <c r="K2179" t="str">
        <f t="shared" si="203"/>
        <v>SH0908-1042</v>
      </c>
    </row>
    <row r="2180" spans="1:11" ht="15" customHeight="1" x14ac:dyDescent="0.35">
      <c r="A2180">
        <f>'TI102'!A2177</f>
        <v>6</v>
      </c>
      <c r="B2180" s="26">
        <f>'TI102'!B2177</f>
        <v>46273.729166666657</v>
      </c>
      <c r="C2180">
        <f>'TI102'!C2177</f>
        <v>11707380</v>
      </c>
      <c r="D2180">
        <f>'TI102'!J2177</f>
        <v>4</v>
      </c>
      <c r="E2180">
        <f>'TI102'!Q2177</f>
        <v>2</v>
      </c>
      <c r="F2180" t="str">
        <f t="shared" si="198"/>
        <v>59769</v>
      </c>
      <c r="G2180">
        <f t="shared" si="199"/>
        <v>214</v>
      </c>
      <c r="H2180" t="str">
        <f t="shared" si="200"/>
        <v>SH0908-1042</v>
      </c>
      <c r="I2180" t="str">
        <f t="shared" si="201"/>
        <v>SH0908-1042</v>
      </c>
      <c r="J2180" s="34">
        <f t="shared" si="202"/>
        <v>72686</v>
      </c>
      <c r="K2180" t="str">
        <f t="shared" si="203"/>
        <v>SH0908-1042</v>
      </c>
    </row>
    <row r="2181" spans="1:11" ht="15" customHeight="1" x14ac:dyDescent="0.35">
      <c r="A2181">
        <f>'TI102'!A2178</f>
        <v>6</v>
      </c>
      <c r="B2181" s="26">
        <f>'TI102'!B2178</f>
        <v>46273.729166666657</v>
      </c>
      <c r="C2181">
        <f>'TI102'!C2178</f>
        <v>11707381</v>
      </c>
      <c r="D2181">
        <f>'TI102'!J2178</f>
        <v>3</v>
      </c>
      <c r="E2181">
        <f>'TI102'!Q2178</f>
        <v>1</v>
      </c>
      <c r="F2181" t="str">
        <f t="shared" si="198"/>
        <v>59823</v>
      </c>
      <c r="G2181">
        <f t="shared" si="199"/>
        <v>215</v>
      </c>
      <c r="H2181" t="str">
        <f t="shared" si="200"/>
        <v>SH0908-1042</v>
      </c>
      <c r="I2181" t="str">
        <f t="shared" si="201"/>
        <v>SH0908-1042</v>
      </c>
      <c r="J2181" s="34">
        <f t="shared" si="202"/>
        <v>72686</v>
      </c>
      <c r="K2181" t="str">
        <f t="shared" si="203"/>
        <v>SH0908-1042</v>
      </c>
    </row>
    <row r="2182" spans="1:11" ht="15" customHeight="1" x14ac:dyDescent="0.35">
      <c r="A2182">
        <f>'TI102'!A2179</f>
        <v>6</v>
      </c>
      <c r="B2182" s="26">
        <f>'TI102'!B2179</f>
        <v>46273.729166666657</v>
      </c>
      <c r="C2182">
        <f>'TI102'!C2179</f>
        <v>11707382</v>
      </c>
      <c r="D2182">
        <f>'TI102'!J2179</f>
        <v>3</v>
      </c>
      <c r="E2182">
        <f>'TI102'!Q2179</f>
        <v>1</v>
      </c>
      <c r="F2182" t="str">
        <f t="shared" ref="F2182:F2245" si="204">INDEX(OM_ORDER,MATCH(C2182,OM_TID,0))</f>
        <v>59823</v>
      </c>
      <c r="G2182">
        <f t="shared" ref="G2182:G2245" si="205">MATCH(F2182,OR_ID,0)</f>
        <v>215</v>
      </c>
      <c r="H2182" t="str">
        <f t="shared" ref="H2182:H2245" si="206">INDEX(OR_ORIG,G2182)</f>
        <v>SH0908-1042</v>
      </c>
      <c r="I2182" t="str">
        <f t="shared" ref="I2182:I2245" si="207">INDEX(OR_SHIP,G2182)</f>
        <v>SH0908-1042</v>
      </c>
      <c r="J2182" s="34">
        <f t="shared" ref="J2182:J2245" si="208">IF(INDEX(OR_MOVED,G2182)="",DATE(2099,1,1),INDEX(OR_MOVED,G2182))</f>
        <v>72686</v>
      </c>
      <c r="K2182" t="str">
        <f t="shared" ref="K2182:K2245" si="209">IF(B2182&gt;=J2182,I2182,H2182)</f>
        <v>SH0908-1042</v>
      </c>
    </row>
    <row r="2183" spans="1:11" ht="15" customHeight="1" x14ac:dyDescent="0.35">
      <c r="A2183">
        <f>'TI102'!A2180</f>
        <v>6</v>
      </c>
      <c r="B2183" s="26">
        <f>'TI102'!B2180</f>
        <v>46273.729166666657</v>
      </c>
      <c r="C2183">
        <f>'TI102'!C2180</f>
        <v>11707383</v>
      </c>
      <c r="D2183">
        <f>'TI102'!J2180</f>
        <v>3</v>
      </c>
      <c r="E2183">
        <f>'TI102'!Q2180</f>
        <v>1</v>
      </c>
      <c r="F2183" t="str">
        <f t="shared" si="204"/>
        <v>59823</v>
      </c>
      <c r="G2183">
        <f t="shared" si="205"/>
        <v>215</v>
      </c>
      <c r="H2183" t="str">
        <f t="shared" si="206"/>
        <v>SH0908-1042</v>
      </c>
      <c r="I2183" t="str">
        <f t="shared" si="207"/>
        <v>SH0908-1042</v>
      </c>
      <c r="J2183" s="34">
        <f t="shared" si="208"/>
        <v>72686</v>
      </c>
      <c r="K2183" t="str">
        <f t="shared" si="209"/>
        <v>SH0908-1042</v>
      </c>
    </row>
    <row r="2184" spans="1:11" ht="15" customHeight="1" x14ac:dyDescent="0.35">
      <c r="A2184">
        <f>'TI102'!A2181</f>
        <v>6</v>
      </c>
      <c r="B2184" s="26">
        <f>'TI102'!B2181</f>
        <v>46273.729166666657</v>
      </c>
      <c r="C2184">
        <f>'TI102'!C2181</f>
        <v>11707384</v>
      </c>
      <c r="D2184">
        <f>'TI102'!J2181</f>
        <v>3</v>
      </c>
      <c r="E2184">
        <f>'TI102'!Q2181</f>
        <v>1</v>
      </c>
      <c r="F2184" t="str">
        <f t="shared" si="204"/>
        <v>59823</v>
      </c>
      <c r="G2184">
        <f t="shared" si="205"/>
        <v>215</v>
      </c>
      <c r="H2184" t="str">
        <f t="shared" si="206"/>
        <v>SH0908-1042</v>
      </c>
      <c r="I2184" t="str">
        <f t="shared" si="207"/>
        <v>SH0908-1042</v>
      </c>
      <c r="J2184" s="34">
        <f t="shared" si="208"/>
        <v>72686</v>
      </c>
      <c r="K2184" t="str">
        <f t="shared" si="209"/>
        <v>SH0908-1042</v>
      </c>
    </row>
    <row r="2185" spans="1:11" ht="15" customHeight="1" x14ac:dyDescent="0.35">
      <c r="A2185">
        <f>'TI102'!A2182</f>
        <v>6</v>
      </c>
      <c r="B2185" s="26">
        <f>'TI102'!B2182</f>
        <v>46273.729166666657</v>
      </c>
      <c r="C2185">
        <f>'TI102'!C2182</f>
        <v>11707385</v>
      </c>
      <c r="D2185">
        <f>'TI102'!J2182</f>
        <v>3</v>
      </c>
      <c r="E2185">
        <f>'TI102'!Q2182</f>
        <v>1</v>
      </c>
      <c r="F2185" t="str">
        <f t="shared" si="204"/>
        <v>59823</v>
      </c>
      <c r="G2185">
        <f t="shared" si="205"/>
        <v>215</v>
      </c>
      <c r="H2185" t="str">
        <f t="shared" si="206"/>
        <v>SH0908-1042</v>
      </c>
      <c r="I2185" t="str">
        <f t="shared" si="207"/>
        <v>SH0908-1042</v>
      </c>
      <c r="J2185" s="34">
        <f t="shared" si="208"/>
        <v>72686</v>
      </c>
      <c r="K2185" t="str">
        <f t="shared" si="209"/>
        <v>SH0908-1042</v>
      </c>
    </row>
    <row r="2186" spans="1:11" ht="15" customHeight="1" x14ac:dyDescent="0.35">
      <c r="A2186">
        <f>'TI102'!A2183</f>
        <v>6</v>
      </c>
      <c r="B2186" s="26">
        <f>'TI102'!B2183</f>
        <v>46273.729166666657</v>
      </c>
      <c r="C2186">
        <f>'TI102'!C2183</f>
        <v>11707386</v>
      </c>
      <c r="D2186">
        <f>'TI102'!J2183</f>
        <v>3</v>
      </c>
      <c r="E2186">
        <f>'TI102'!Q2183</f>
        <v>1</v>
      </c>
      <c r="F2186" t="str">
        <f t="shared" si="204"/>
        <v>59823</v>
      </c>
      <c r="G2186">
        <f t="shared" si="205"/>
        <v>215</v>
      </c>
      <c r="H2186" t="str">
        <f t="shared" si="206"/>
        <v>SH0908-1042</v>
      </c>
      <c r="I2186" t="str">
        <f t="shared" si="207"/>
        <v>SH0908-1042</v>
      </c>
      <c r="J2186" s="34">
        <f t="shared" si="208"/>
        <v>72686</v>
      </c>
      <c r="K2186" t="str">
        <f t="shared" si="209"/>
        <v>SH0908-1042</v>
      </c>
    </row>
    <row r="2187" spans="1:11" ht="15" customHeight="1" x14ac:dyDescent="0.35">
      <c r="A2187">
        <f>'TI102'!A2184</f>
        <v>6</v>
      </c>
      <c r="B2187" s="26">
        <f>'TI102'!B2184</f>
        <v>46273.729166666657</v>
      </c>
      <c r="C2187">
        <f>'TI102'!C2184</f>
        <v>11707387</v>
      </c>
      <c r="D2187">
        <f>'TI102'!J2184</f>
        <v>3</v>
      </c>
      <c r="E2187">
        <f>'TI102'!Q2184</f>
        <v>1</v>
      </c>
      <c r="F2187" t="str">
        <f t="shared" si="204"/>
        <v>59823</v>
      </c>
      <c r="G2187">
        <f t="shared" si="205"/>
        <v>215</v>
      </c>
      <c r="H2187" t="str">
        <f t="shared" si="206"/>
        <v>SH0908-1042</v>
      </c>
      <c r="I2187" t="str">
        <f t="shared" si="207"/>
        <v>SH0908-1042</v>
      </c>
      <c r="J2187" s="34">
        <f t="shared" si="208"/>
        <v>72686</v>
      </c>
      <c r="K2187" t="str">
        <f t="shared" si="209"/>
        <v>SH0908-1042</v>
      </c>
    </row>
    <row r="2188" spans="1:11" ht="15" customHeight="1" x14ac:dyDescent="0.35">
      <c r="A2188">
        <f>'TI102'!A2185</f>
        <v>6</v>
      </c>
      <c r="B2188" s="26">
        <f>'TI102'!B2185</f>
        <v>46273.729166666657</v>
      </c>
      <c r="C2188">
        <f>'TI102'!C2185</f>
        <v>11707388</v>
      </c>
      <c r="D2188">
        <f>'TI102'!J2185</f>
        <v>3</v>
      </c>
      <c r="E2188">
        <f>'TI102'!Q2185</f>
        <v>1</v>
      </c>
      <c r="F2188" t="str">
        <f t="shared" si="204"/>
        <v>59823</v>
      </c>
      <c r="G2188">
        <f t="shared" si="205"/>
        <v>215</v>
      </c>
      <c r="H2188" t="str">
        <f t="shared" si="206"/>
        <v>SH0908-1042</v>
      </c>
      <c r="I2188" t="str">
        <f t="shared" si="207"/>
        <v>SH0908-1042</v>
      </c>
      <c r="J2188" s="34">
        <f t="shared" si="208"/>
        <v>72686</v>
      </c>
      <c r="K2188" t="str">
        <f t="shared" si="209"/>
        <v>SH0908-1042</v>
      </c>
    </row>
    <row r="2189" spans="1:11" ht="15" customHeight="1" x14ac:dyDescent="0.35">
      <c r="A2189">
        <f>'TI102'!A2186</f>
        <v>6</v>
      </c>
      <c r="B2189" s="26">
        <f>'TI102'!B2186</f>
        <v>46273.729166666657</v>
      </c>
      <c r="C2189">
        <f>'TI102'!C2186</f>
        <v>11707389</v>
      </c>
      <c r="D2189">
        <f>'TI102'!J2186</f>
        <v>3</v>
      </c>
      <c r="E2189">
        <f>'TI102'!Q2186</f>
        <v>1</v>
      </c>
      <c r="F2189" t="str">
        <f t="shared" si="204"/>
        <v>59859</v>
      </c>
      <c r="G2189">
        <f t="shared" si="205"/>
        <v>216</v>
      </c>
      <c r="H2189" t="str">
        <f t="shared" si="206"/>
        <v>SH0908-1042</v>
      </c>
      <c r="I2189" t="str">
        <f t="shared" si="207"/>
        <v>SH0908-1042</v>
      </c>
      <c r="J2189" s="34">
        <f t="shared" si="208"/>
        <v>72686</v>
      </c>
      <c r="K2189" t="str">
        <f t="shared" si="209"/>
        <v>SH0908-1042</v>
      </c>
    </row>
    <row r="2190" spans="1:11" ht="15" customHeight="1" x14ac:dyDescent="0.35">
      <c r="A2190">
        <f>'TI102'!A2187</f>
        <v>6</v>
      </c>
      <c r="B2190" s="26">
        <f>'TI102'!B2187</f>
        <v>46273.729166666657</v>
      </c>
      <c r="C2190">
        <f>'TI102'!C2187</f>
        <v>11707390</v>
      </c>
      <c r="D2190">
        <f>'TI102'!J2187</f>
        <v>3</v>
      </c>
      <c r="E2190">
        <f>'TI102'!Q2187</f>
        <v>3</v>
      </c>
      <c r="F2190" t="str">
        <f t="shared" si="204"/>
        <v>59859</v>
      </c>
      <c r="G2190">
        <f t="shared" si="205"/>
        <v>216</v>
      </c>
      <c r="H2190" t="str">
        <f t="shared" si="206"/>
        <v>SH0908-1042</v>
      </c>
      <c r="I2190" t="str">
        <f t="shared" si="207"/>
        <v>SH0908-1042</v>
      </c>
      <c r="J2190" s="34">
        <f t="shared" si="208"/>
        <v>72686</v>
      </c>
      <c r="K2190" t="str">
        <f t="shared" si="209"/>
        <v>SH0908-1042</v>
      </c>
    </row>
    <row r="2191" spans="1:11" ht="15" customHeight="1" x14ac:dyDescent="0.35">
      <c r="A2191">
        <f>'TI102'!A2188</f>
        <v>6</v>
      </c>
      <c r="B2191" s="26">
        <f>'TI102'!B2188</f>
        <v>46273.729166666657</v>
      </c>
      <c r="C2191">
        <f>'TI102'!C2188</f>
        <v>11707391</v>
      </c>
      <c r="D2191">
        <f>'TI102'!J2188</f>
        <v>3</v>
      </c>
      <c r="E2191">
        <f>'TI102'!Q2188</f>
        <v>1</v>
      </c>
      <c r="F2191" t="str">
        <f t="shared" si="204"/>
        <v>59859</v>
      </c>
      <c r="G2191">
        <f t="shared" si="205"/>
        <v>216</v>
      </c>
      <c r="H2191" t="str">
        <f t="shared" si="206"/>
        <v>SH0908-1042</v>
      </c>
      <c r="I2191" t="str">
        <f t="shared" si="207"/>
        <v>SH0908-1042</v>
      </c>
      <c r="J2191" s="34">
        <f t="shared" si="208"/>
        <v>72686</v>
      </c>
      <c r="K2191" t="str">
        <f t="shared" si="209"/>
        <v>SH0908-1042</v>
      </c>
    </row>
    <row r="2192" spans="1:11" ht="15" customHeight="1" x14ac:dyDescent="0.35">
      <c r="A2192">
        <f>'TI102'!A2189</f>
        <v>6</v>
      </c>
      <c r="B2192" s="26">
        <f>'TI102'!B2189</f>
        <v>46273.729166666657</v>
      </c>
      <c r="C2192">
        <f>'TI102'!C2189</f>
        <v>11707392</v>
      </c>
      <c r="D2192">
        <f>'TI102'!J2189</f>
        <v>3</v>
      </c>
      <c r="E2192">
        <f>'TI102'!Q2189</f>
        <v>1</v>
      </c>
      <c r="F2192" t="str">
        <f t="shared" si="204"/>
        <v>59859</v>
      </c>
      <c r="G2192">
        <f t="shared" si="205"/>
        <v>216</v>
      </c>
      <c r="H2192" t="str">
        <f t="shared" si="206"/>
        <v>SH0908-1042</v>
      </c>
      <c r="I2192" t="str">
        <f t="shared" si="207"/>
        <v>SH0908-1042</v>
      </c>
      <c r="J2192" s="34">
        <f t="shared" si="208"/>
        <v>72686</v>
      </c>
      <c r="K2192" t="str">
        <f t="shared" si="209"/>
        <v>SH0908-1042</v>
      </c>
    </row>
    <row r="2193" spans="1:11" ht="15" customHeight="1" x14ac:dyDescent="0.35">
      <c r="A2193">
        <f>'TI102'!A2190</f>
        <v>6</v>
      </c>
      <c r="B2193" s="26">
        <f>'TI102'!B2190</f>
        <v>46273.729166666657</v>
      </c>
      <c r="C2193">
        <f>'TI102'!C2190</f>
        <v>11707393</v>
      </c>
      <c r="D2193">
        <f>'TI102'!J2190</f>
        <v>3</v>
      </c>
      <c r="E2193">
        <f>'TI102'!Q2190</f>
        <v>1</v>
      </c>
      <c r="F2193" t="str">
        <f t="shared" si="204"/>
        <v>59859</v>
      </c>
      <c r="G2193">
        <f t="shared" si="205"/>
        <v>216</v>
      </c>
      <c r="H2193" t="str">
        <f t="shared" si="206"/>
        <v>SH0908-1042</v>
      </c>
      <c r="I2193" t="str">
        <f t="shared" si="207"/>
        <v>SH0908-1042</v>
      </c>
      <c r="J2193" s="34">
        <f t="shared" si="208"/>
        <v>72686</v>
      </c>
      <c r="K2193" t="str">
        <f t="shared" si="209"/>
        <v>SH0908-1042</v>
      </c>
    </row>
    <row r="2194" spans="1:11" ht="15" customHeight="1" x14ac:dyDescent="0.35">
      <c r="A2194">
        <f>'TI102'!A2191</f>
        <v>6</v>
      </c>
      <c r="B2194" s="26">
        <f>'TI102'!B2191</f>
        <v>46273.729166666657</v>
      </c>
      <c r="C2194">
        <f>'TI102'!C2191</f>
        <v>11707394</v>
      </c>
      <c r="D2194">
        <f>'TI102'!J2191</f>
        <v>4</v>
      </c>
      <c r="E2194">
        <f>'TI102'!Q2191</f>
        <v>1</v>
      </c>
      <c r="F2194" t="str">
        <f t="shared" si="204"/>
        <v>60006</v>
      </c>
      <c r="G2194">
        <f t="shared" si="205"/>
        <v>217</v>
      </c>
      <c r="H2194" t="str">
        <f t="shared" si="206"/>
        <v>SH0908-1042</v>
      </c>
      <c r="I2194" t="str">
        <f t="shared" si="207"/>
        <v>SH0908-1042</v>
      </c>
      <c r="J2194" s="34">
        <f t="shared" si="208"/>
        <v>72686</v>
      </c>
      <c r="K2194" t="str">
        <f t="shared" si="209"/>
        <v>SH0908-1042</v>
      </c>
    </row>
    <row r="2195" spans="1:11" ht="15" customHeight="1" x14ac:dyDescent="0.35">
      <c r="A2195">
        <f>'TI102'!A2192</f>
        <v>6</v>
      </c>
      <c r="B2195" s="26">
        <f>'TI102'!B2192</f>
        <v>46273.729166666657</v>
      </c>
      <c r="C2195">
        <f>'TI102'!C2192</f>
        <v>11707395</v>
      </c>
      <c r="D2195">
        <f>'TI102'!J2192</f>
        <v>4</v>
      </c>
      <c r="E2195">
        <f>'TI102'!Q2192</f>
        <v>1</v>
      </c>
      <c r="F2195" t="str">
        <f t="shared" si="204"/>
        <v>60006</v>
      </c>
      <c r="G2195">
        <f t="shared" si="205"/>
        <v>217</v>
      </c>
      <c r="H2195" t="str">
        <f t="shared" si="206"/>
        <v>SH0908-1042</v>
      </c>
      <c r="I2195" t="str">
        <f t="shared" si="207"/>
        <v>SH0908-1042</v>
      </c>
      <c r="J2195" s="34">
        <f t="shared" si="208"/>
        <v>72686</v>
      </c>
      <c r="K2195" t="str">
        <f t="shared" si="209"/>
        <v>SH0908-1042</v>
      </c>
    </row>
    <row r="2196" spans="1:11" ht="15" customHeight="1" x14ac:dyDescent="0.35">
      <c r="A2196">
        <f>'TI102'!A2193</f>
        <v>6</v>
      </c>
      <c r="B2196" s="26">
        <f>'TI102'!B2193</f>
        <v>46273.729166666657</v>
      </c>
      <c r="C2196">
        <f>'TI102'!C2193</f>
        <v>11707396</v>
      </c>
      <c r="D2196">
        <f>'TI102'!J2193</f>
        <v>3</v>
      </c>
      <c r="E2196">
        <f>'TI102'!Q2193</f>
        <v>1</v>
      </c>
      <c r="F2196" t="str">
        <f t="shared" si="204"/>
        <v>60010</v>
      </c>
      <c r="G2196">
        <f t="shared" si="205"/>
        <v>218</v>
      </c>
      <c r="H2196" t="str">
        <f t="shared" si="206"/>
        <v>SH0908-1042</v>
      </c>
      <c r="I2196" t="str">
        <f t="shared" si="207"/>
        <v>SH0908-1042</v>
      </c>
      <c r="J2196" s="34">
        <f t="shared" si="208"/>
        <v>72686</v>
      </c>
      <c r="K2196" t="str">
        <f t="shared" si="209"/>
        <v>SH0908-1042</v>
      </c>
    </row>
    <row r="2197" spans="1:11" ht="15" customHeight="1" x14ac:dyDescent="0.35">
      <c r="A2197">
        <f>'TI102'!A2194</f>
        <v>6</v>
      </c>
      <c r="B2197" s="26">
        <f>'TI102'!B2194</f>
        <v>46273.729166666657</v>
      </c>
      <c r="C2197">
        <f>'TI102'!C2194</f>
        <v>11707397</v>
      </c>
      <c r="D2197">
        <f>'TI102'!J2194</f>
        <v>3</v>
      </c>
      <c r="E2197">
        <f>'TI102'!Q2194</f>
        <v>2</v>
      </c>
      <c r="F2197" t="str">
        <f t="shared" si="204"/>
        <v>60010</v>
      </c>
      <c r="G2197">
        <f t="shared" si="205"/>
        <v>218</v>
      </c>
      <c r="H2197" t="str">
        <f t="shared" si="206"/>
        <v>SH0908-1042</v>
      </c>
      <c r="I2197" t="str">
        <f t="shared" si="207"/>
        <v>SH0908-1042</v>
      </c>
      <c r="J2197" s="34">
        <f t="shared" si="208"/>
        <v>72686</v>
      </c>
      <c r="K2197" t="str">
        <f t="shared" si="209"/>
        <v>SH0908-1042</v>
      </c>
    </row>
    <row r="2198" spans="1:11" ht="15" customHeight="1" x14ac:dyDescent="0.35">
      <c r="A2198">
        <f>'TI102'!A2195</f>
        <v>6</v>
      </c>
      <c r="B2198" s="26">
        <f>'TI102'!B2195</f>
        <v>46273.729166666657</v>
      </c>
      <c r="C2198">
        <f>'TI102'!C2195</f>
        <v>11707398</v>
      </c>
      <c r="D2198">
        <f>'TI102'!J2195</f>
        <v>3</v>
      </c>
      <c r="E2198">
        <f>'TI102'!Q2195</f>
        <v>2</v>
      </c>
      <c r="F2198" t="str">
        <f t="shared" si="204"/>
        <v>60010</v>
      </c>
      <c r="G2198">
        <f t="shared" si="205"/>
        <v>218</v>
      </c>
      <c r="H2198" t="str">
        <f t="shared" si="206"/>
        <v>SH0908-1042</v>
      </c>
      <c r="I2198" t="str">
        <f t="shared" si="207"/>
        <v>SH0908-1042</v>
      </c>
      <c r="J2198" s="34">
        <f t="shared" si="208"/>
        <v>72686</v>
      </c>
      <c r="K2198" t="str">
        <f t="shared" si="209"/>
        <v>SH0908-1042</v>
      </c>
    </row>
    <row r="2199" spans="1:11" ht="15" customHeight="1" x14ac:dyDescent="0.35">
      <c r="A2199">
        <f>'TI102'!A2196</f>
        <v>6</v>
      </c>
      <c r="B2199" s="26">
        <f>'TI102'!B2196</f>
        <v>46273.729166666657</v>
      </c>
      <c r="C2199">
        <f>'TI102'!C2196</f>
        <v>11707399</v>
      </c>
      <c r="D2199">
        <f>'TI102'!J2196</f>
        <v>3</v>
      </c>
      <c r="E2199">
        <f>'TI102'!Q2196</f>
        <v>1</v>
      </c>
      <c r="F2199" t="str">
        <f t="shared" si="204"/>
        <v>60010</v>
      </c>
      <c r="G2199">
        <f t="shared" si="205"/>
        <v>218</v>
      </c>
      <c r="H2199" t="str">
        <f t="shared" si="206"/>
        <v>SH0908-1042</v>
      </c>
      <c r="I2199" t="str">
        <f t="shared" si="207"/>
        <v>SH0908-1042</v>
      </c>
      <c r="J2199" s="34">
        <f t="shared" si="208"/>
        <v>72686</v>
      </c>
      <c r="K2199" t="str">
        <f t="shared" si="209"/>
        <v>SH0908-1042</v>
      </c>
    </row>
    <row r="2200" spans="1:11" ht="15" customHeight="1" x14ac:dyDescent="0.35">
      <c r="A2200">
        <f>'TI102'!A2197</f>
        <v>6</v>
      </c>
      <c r="B2200" s="26">
        <f>'TI102'!B2197</f>
        <v>46273.729166666657</v>
      </c>
      <c r="C2200">
        <f>'TI102'!C2197</f>
        <v>11707400</v>
      </c>
      <c r="D2200">
        <f>'TI102'!J2197</f>
        <v>3</v>
      </c>
      <c r="E2200">
        <f>'TI102'!Q2197</f>
        <v>1</v>
      </c>
      <c r="F2200" t="str">
        <f t="shared" si="204"/>
        <v>60010</v>
      </c>
      <c r="G2200">
        <f t="shared" si="205"/>
        <v>218</v>
      </c>
      <c r="H2200" t="str">
        <f t="shared" si="206"/>
        <v>SH0908-1042</v>
      </c>
      <c r="I2200" t="str">
        <f t="shared" si="207"/>
        <v>SH0908-1042</v>
      </c>
      <c r="J2200" s="34">
        <f t="shared" si="208"/>
        <v>72686</v>
      </c>
      <c r="K2200" t="str">
        <f t="shared" si="209"/>
        <v>SH0908-1042</v>
      </c>
    </row>
    <row r="2201" spans="1:11" ht="15" customHeight="1" x14ac:dyDescent="0.35">
      <c r="A2201">
        <f>'TI102'!A2198</f>
        <v>6</v>
      </c>
      <c r="B2201" s="26">
        <f>'TI102'!B2198</f>
        <v>46273.729166666657</v>
      </c>
      <c r="C2201">
        <f>'TI102'!C2198</f>
        <v>11707401</v>
      </c>
      <c r="D2201">
        <f>'TI102'!J2198</f>
        <v>4</v>
      </c>
      <c r="E2201">
        <f>'TI102'!Q2198</f>
        <v>1</v>
      </c>
      <c r="F2201" t="str">
        <f t="shared" si="204"/>
        <v>60103</v>
      </c>
      <c r="G2201">
        <f t="shared" si="205"/>
        <v>219</v>
      </c>
      <c r="H2201" t="str">
        <f t="shared" si="206"/>
        <v>SH0908-1042</v>
      </c>
      <c r="I2201" t="str">
        <f t="shared" si="207"/>
        <v>SH0908-1042</v>
      </c>
      <c r="J2201" s="34">
        <f t="shared" si="208"/>
        <v>72686</v>
      </c>
      <c r="K2201" t="str">
        <f t="shared" si="209"/>
        <v>SH0908-1042</v>
      </c>
    </row>
    <row r="2202" spans="1:11" ht="15" customHeight="1" x14ac:dyDescent="0.35">
      <c r="A2202">
        <f>'TI102'!A2199</f>
        <v>6</v>
      </c>
      <c r="B2202" s="26">
        <f>'TI102'!B2199</f>
        <v>46273.729166666657</v>
      </c>
      <c r="C2202">
        <f>'TI102'!C2199</f>
        <v>11707402</v>
      </c>
      <c r="D2202">
        <f>'TI102'!J2199</f>
        <v>4</v>
      </c>
      <c r="E2202">
        <f>'TI102'!Q2199</f>
        <v>1</v>
      </c>
      <c r="F2202" t="str">
        <f t="shared" si="204"/>
        <v>60103</v>
      </c>
      <c r="G2202">
        <f t="shared" si="205"/>
        <v>219</v>
      </c>
      <c r="H2202" t="str">
        <f t="shared" si="206"/>
        <v>SH0908-1042</v>
      </c>
      <c r="I2202" t="str">
        <f t="shared" si="207"/>
        <v>SH0908-1042</v>
      </c>
      <c r="J2202" s="34">
        <f t="shared" si="208"/>
        <v>72686</v>
      </c>
      <c r="K2202" t="str">
        <f t="shared" si="209"/>
        <v>SH0908-1042</v>
      </c>
    </row>
    <row r="2203" spans="1:11" ht="15" customHeight="1" x14ac:dyDescent="0.35">
      <c r="A2203">
        <f>'TI102'!A2200</f>
        <v>6</v>
      </c>
      <c r="B2203" s="26">
        <f>'TI102'!B2200</f>
        <v>46273.729166666657</v>
      </c>
      <c r="C2203">
        <f>'TI102'!C2200</f>
        <v>11707403</v>
      </c>
      <c r="D2203">
        <f>'TI102'!J2200</f>
        <v>4</v>
      </c>
      <c r="E2203">
        <f>'TI102'!Q2200</f>
        <v>2</v>
      </c>
      <c r="F2203" t="str">
        <f t="shared" si="204"/>
        <v>60103</v>
      </c>
      <c r="G2203">
        <f t="shared" si="205"/>
        <v>219</v>
      </c>
      <c r="H2203" t="str">
        <f t="shared" si="206"/>
        <v>SH0908-1042</v>
      </c>
      <c r="I2203" t="str">
        <f t="shared" si="207"/>
        <v>SH0908-1042</v>
      </c>
      <c r="J2203" s="34">
        <f t="shared" si="208"/>
        <v>72686</v>
      </c>
      <c r="K2203" t="str">
        <f t="shared" si="209"/>
        <v>SH0908-1042</v>
      </c>
    </row>
    <row r="2204" spans="1:11" ht="15" customHeight="1" x14ac:dyDescent="0.35">
      <c r="A2204">
        <f>'TI102'!A2201</f>
        <v>6</v>
      </c>
      <c r="B2204" s="26">
        <f>'TI102'!B2201</f>
        <v>46273.729166666657</v>
      </c>
      <c r="C2204">
        <f>'TI102'!C2201</f>
        <v>11707404</v>
      </c>
      <c r="D2204">
        <f>'TI102'!J2201</f>
        <v>5</v>
      </c>
      <c r="E2204">
        <f>'TI102'!Q2201</f>
        <v>1</v>
      </c>
      <c r="F2204" t="str">
        <f t="shared" si="204"/>
        <v>60103</v>
      </c>
      <c r="G2204">
        <f t="shared" si="205"/>
        <v>219</v>
      </c>
      <c r="H2204" t="str">
        <f t="shared" si="206"/>
        <v>SH0908-1042</v>
      </c>
      <c r="I2204" t="str">
        <f t="shared" si="207"/>
        <v>SH0908-1042</v>
      </c>
      <c r="J2204" s="34">
        <f t="shared" si="208"/>
        <v>72686</v>
      </c>
      <c r="K2204" t="str">
        <f t="shared" si="209"/>
        <v>SH0908-1042</v>
      </c>
    </row>
    <row r="2205" spans="1:11" ht="15" customHeight="1" x14ac:dyDescent="0.35">
      <c r="A2205">
        <f>'TI102'!A2202</f>
        <v>6</v>
      </c>
      <c r="B2205" s="26">
        <f>'TI102'!B2202</f>
        <v>46273.729166666657</v>
      </c>
      <c r="C2205">
        <f>'TI102'!C2202</f>
        <v>11707405</v>
      </c>
      <c r="D2205">
        <f>'TI102'!J2202</f>
        <v>3</v>
      </c>
      <c r="E2205">
        <f>'TI102'!Q2202</f>
        <v>1</v>
      </c>
      <c r="F2205" t="str">
        <f t="shared" si="204"/>
        <v>60118</v>
      </c>
      <c r="G2205">
        <f t="shared" si="205"/>
        <v>220</v>
      </c>
      <c r="H2205" t="str">
        <f t="shared" si="206"/>
        <v>SH0908-1042</v>
      </c>
      <c r="I2205" t="str">
        <f t="shared" si="207"/>
        <v>SH0908-1042</v>
      </c>
      <c r="J2205" s="34">
        <f t="shared" si="208"/>
        <v>72686</v>
      </c>
      <c r="K2205" t="str">
        <f t="shared" si="209"/>
        <v>SH0908-1042</v>
      </c>
    </row>
    <row r="2206" spans="1:11" ht="15" customHeight="1" x14ac:dyDescent="0.35">
      <c r="A2206">
        <f>'TI102'!A2203</f>
        <v>6</v>
      </c>
      <c r="B2206" s="26">
        <f>'TI102'!B2203</f>
        <v>46273.729166666657</v>
      </c>
      <c r="C2206">
        <f>'TI102'!C2203</f>
        <v>11707406</v>
      </c>
      <c r="D2206">
        <f>'TI102'!J2203</f>
        <v>3</v>
      </c>
      <c r="E2206">
        <f>'TI102'!Q2203</f>
        <v>6</v>
      </c>
      <c r="F2206" t="str">
        <f t="shared" si="204"/>
        <v>60118</v>
      </c>
      <c r="G2206">
        <f t="shared" si="205"/>
        <v>220</v>
      </c>
      <c r="H2206" t="str">
        <f t="shared" si="206"/>
        <v>SH0908-1042</v>
      </c>
      <c r="I2206" t="str">
        <f t="shared" si="207"/>
        <v>SH0908-1042</v>
      </c>
      <c r="J2206" s="34">
        <f t="shared" si="208"/>
        <v>72686</v>
      </c>
      <c r="K2206" t="str">
        <f t="shared" si="209"/>
        <v>SH0908-1042</v>
      </c>
    </row>
    <row r="2207" spans="1:11" ht="15" customHeight="1" x14ac:dyDescent="0.35">
      <c r="A2207">
        <f>'TI102'!A2204</f>
        <v>6</v>
      </c>
      <c r="B2207" s="26">
        <f>'TI102'!B2204</f>
        <v>46273.729166666657</v>
      </c>
      <c r="C2207">
        <f>'TI102'!C2204</f>
        <v>11707407</v>
      </c>
      <c r="D2207">
        <f>'TI102'!J2204</f>
        <v>3</v>
      </c>
      <c r="E2207">
        <f>'TI102'!Q2204</f>
        <v>1</v>
      </c>
      <c r="F2207" t="str">
        <f t="shared" si="204"/>
        <v>60118</v>
      </c>
      <c r="G2207">
        <f t="shared" si="205"/>
        <v>220</v>
      </c>
      <c r="H2207" t="str">
        <f t="shared" si="206"/>
        <v>SH0908-1042</v>
      </c>
      <c r="I2207" t="str">
        <f t="shared" si="207"/>
        <v>SH0908-1042</v>
      </c>
      <c r="J2207" s="34">
        <f t="shared" si="208"/>
        <v>72686</v>
      </c>
      <c r="K2207" t="str">
        <f t="shared" si="209"/>
        <v>SH0908-1042</v>
      </c>
    </row>
    <row r="2208" spans="1:11" ht="15" customHeight="1" x14ac:dyDescent="0.35">
      <c r="A2208">
        <f>'TI102'!A2205</f>
        <v>6</v>
      </c>
      <c r="B2208" s="26">
        <f>'TI102'!B2205</f>
        <v>46273.729166666657</v>
      </c>
      <c r="C2208">
        <f>'TI102'!C2205</f>
        <v>11707408</v>
      </c>
      <c r="D2208">
        <f>'TI102'!J2205</f>
        <v>3</v>
      </c>
      <c r="E2208">
        <f>'TI102'!Q2205</f>
        <v>1</v>
      </c>
      <c r="F2208" t="str">
        <f t="shared" si="204"/>
        <v>60118</v>
      </c>
      <c r="G2208">
        <f t="shared" si="205"/>
        <v>220</v>
      </c>
      <c r="H2208" t="str">
        <f t="shared" si="206"/>
        <v>SH0908-1042</v>
      </c>
      <c r="I2208" t="str">
        <f t="shared" si="207"/>
        <v>SH0908-1042</v>
      </c>
      <c r="J2208" s="34">
        <f t="shared" si="208"/>
        <v>72686</v>
      </c>
      <c r="K2208" t="str">
        <f t="shared" si="209"/>
        <v>SH0908-1042</v>
      </c>
    </row>
    <row r="2209" spans="1:11" ht="15" customHeight="1" x14ac:dyDescent="0.35">
      <c r="A2209">
        <f>'TI102'!A2206</f>
        <v>6</v>
      </c>
      <c r="B2209" s="26">
        <f>'TI102'!B2206</f>
        <v>46273.729166666657</v>
      </c>
      <c r="C2209">
        <f>'TI102'!C2206</f>
        <v>11707409</v>
      </c>
      <c r="D2209">
        <f>'TI102'!J2206</f>
        <v>3</v>
      </c>
      <c r="E2209">
        <f>'TI102'!Q2206</f>
        <v>1</v>
      </c>
      <c r="F2209" t="str">
        <f t="shared" si="204"/>
        <v>60118</v>
      </c>
      <c r="G2209">
        <f t="shared" si="205"/>
        <v>220</v>
      </c>
      <c r="H2209" t="str">
        <f t="shared" si="206"/>
        <v>SH0908-1042</v>
      </c>
      <c r="I2209" t="str">
        <f t="shared" si="207"/>
        <v>SH0908-1042</v>
      </c>
      <c r="J2209" s="34">
        <f t="shared" si="208"/>
        <v>72686</v>
      </c>
      <c r="K2209" t="str">
        <f t="shared" si="209"/>
        <v>SH0908-1042</v>
      </c>
    </row>
    <row r="2210" spans="1:11" ht="15" customHeight="1" x14ac:dyDescent="0.35">
      <c r="A2210">
        <f>'TI102'!A2207</f>
        <v>6</v>
      </c>
      <c r="B2210" s="26">
        <f>'TI102'!B2207</f>
        <v>46273.729166666657</v>
      </c>
      <c r="C2210">
        <f>'TI102'!C2207</f>
        <v>11707410</v>
      </c>
      <c r="D2210">
        <f>'TI102'!J2207</f>
        <v>3</v>
      </c>
      <c r="E2210">
        <f>'TI102'!Q2207</f>
        <v>3</v>
      </c>
      <c r="F2210" t="str">
        <f t="shared" si="204"/>
        <v>60118</v>
      </c>
      <c r="G2210">
        <f t="shared" si="205"/>
        <v>220</v>
      </c>
      <c r="H2210" t="str">
        <f t="shared" si="206"/>
        <v>SH0908-1042</v>
      </c>
      <c r="I2210" t="str">
        <f t="shared" si="207"/>
        <v>SH0908-1042</v>
      </c>
      <c r="J2210" s="34">
        <f t="shared" si="208"/>
        <v>72686</v>
      </c>
      <c r="K2210" t="str">
        <f t="shared" si="209"/>
        <v>SH0908-1042</v>
      </c>
    </row>
    <row r="2211" spans="1:11" ht="15" customHeight="1" x14ac:dyDescent="0.35">
      <c r="A2211">
        <f>'TI102'!A2208</f>
        <v>6</v>
      </c>
      <c r="B2211" s="26">
        <f>'TI102'!B2208</f>
        <v>46273.729166666657</v>
      </c>
      <c r="C2211">
        <f>'TI102'!C2208</f>
        <v>11707481</v>
      </c>
      <c r="D2211">
        <f>'TI102'!J2208</f>
        <v>2</v>
      </c>
      <c r="E2211">
        <f>'TI102'!Q2208</f>
        <v>1</v>
      </c>
      <c r="F2211" t="str">
        <f t="shared" si="204"/>
        <v>59669</v>
      </c>
      <c r="G2211">
        <f t="shared" si="205"/>
        <v>7</v>
      </c>
      <c r="H2211" t="str">
        <f t="shared" si="206"/>
        <v>SH0908-1003</v>
      </c>
      <c r="I2211" t="str">
        <f t="shared" si="207"/>
        <v>SH0908-1003</v>
      </c>
      <c r="J2211" s="34">
        <f t="shared" si="208"/>
        <v>72686</v>
      </c>
      <c r="K2211" t="str">
        <f t="shared" si="209"/>
        <v>SH0908-1003</v>
      </c>
    </row>
    <row r="2212" spans="1:11" ht="15" customHeight="1" x14ac:dyDescent="0.35">
      <c r="A2212">
        <f>'TI102'!A2209</f>
        <v>6</v>
      </c>
      <c r="B2212" s="26">
        <f>'TI102'!B2209</f>
        <v>46273.729166666657</v>
      </c>
      <c r="C2212">
        <f>'TI102'!C2209</f>
        <v>11707483</v>
      </c>
      <c r="D2212">
        <f>'TI102'!J2209</f>
        <v>2</v>
      </c>
      <c r="E2212">
        <f>'TI102'!Q2209</f>
        <v>4</v>
      </c>
      <c r="F2212" t="str">
        <f t="shared" si="204"/>
        <v>60034</v>
      </c>
      <c r="G2212">
        <f t="shared" si="205"/>
        <v>27</v>
      </c>
      <c r="H2212" t="str">
        <f t="shared" si="206"/>
        <v>SH0908-1010</v>
      </c>
      <c r="I2212" t="str">
        <f t="shared" si="207"/>
        <v>SH0908-1010</v>
      </c>
      <c r="J2212" s="34">
        <f t="shared" si="208"/>
        <v>72686</v>
      </c>
      <c r="K2212" t="str">
        <f t="shared" si="209"/>
        <v>SH0908-1010</v>
      </c>
    </row>
    <row r="2213" spans="1:11" ht="15" customHeight="1" x14ac:dyDescent="0.35">
      <c r="A2213">
        <f>'TI102'!A2210</f>
        <v>6</v>
      </c>
      <c r="B2213" s="26">
        <f>'TI102'!B2210</f>
        <v>46273.729166666657</v>
      </c>
      <c r="C2213">
        <f>'TI102'!C2210</f>
        <v>11707485</v>
      </c>
      <c r="D2213">
        <f>'TI102'!J2210</f>
        <v>2</v>
      </c>
      <c r="E2213">
        <f>'TI102'!Q2210</f>
        <v>3</v>
      </c>
      <c r="F2213" t="str">
        <f t="shared" si="204"/>
        <v>59816</v>
      </c>
      <c r="G2213">
        <f t="shared" si="205"/>
        <v>43</v>
      </c>
      <c r="H2213" t="str">
        <f t="shared" si="206"/>
        <v>SH0908-1012</v>
      </c>
      <c r="I2213" t="str">
        <f t="shared" si="207"/>
        <v>SH0908-1012</v>
      </c>
      <c r="J2213" s="34">
        <f t="shared" si="208"/>
        <v>72686</v>
      </c>
      <c r="K2213" t="str">
        <f t="shared" si="209"/>
        <v>SH0908-1012</v>
      </c>
    </row>
    <row r="2214" spans="1:11" ht="15" customHeight="1" x14ac:dyDescent="0.35">
      <c r="A2214">
        <f>'TI102'!A2211</f>
        <v>6</v>
      </c>
      <c r="B2214" s="26">
        <f>'TI102'!B2211</f>
        <v>46273.729166666657</v>
      </c>
      <c r="C2214">
        <f>'TI102'!C2211</f>
        <v>11707486</v>
      </c>
      <c r="D2214">
        <f>'TI102'!J2211</f>
        <v>2</v>
      </c>
      <c r="E2214">
        <f>'TI102'!Q2211</f>
        <v>1</v>
      </c>
      <c r="F2214" t="str">
        <f t="shared" si="204"/>
        <v>59954</v>
      </c>
      <c r="G2214">
        <f t="shared" si="205"/>
        <v>41</v>
      </c>
      <c r="H2214" t="str">
        <f t="shared" si="206"/>
        <v>SH0908-1012</v>
      </c>
      <c r="I2214" t="str">
        <f t="shared" si="207"/>
        <v>SH0908-1012</v>
      </c>
      <c r="J2214" s="34">
        <f t="shared" si="208"/>
        <v>72686</v>
      </c>
      <c r="K2214" t="str">
        <f t="shared" si="209"/>
        <v>SH0908-1012</v>
      </c>
    </row>
    <row r="2215" spans="1:11" ht="15" customHeight="1" x14ac:dyDescent="0.35">
      <c r="A2215">
        <f>'TI102'!A2212</f>
        <v>6</v>
      </c>
      <c r="B2215" s="26">
        <f>'TI102'!B2212</f>
        <v>46273.729166666657</v>
      </c>
      <c r="C2215">
        <f>'TI102'!C2212</f>
        <v>11707487</v>
      </c>
      <c r="D2215">
        <f>'TI102'!J2212</f>
        <v>2</v>
      </c>
      <c r="E2215">
        <f>'TI102'!Q2212</f>
        <v>2</v>
      </c>
      <c r="F2215" t="str">
        <f t="shared" si="204"/>
        <v>59954</v>
      </c>
      <c r="G2215">
        <f t="shared" si="205"/>
        <v>41</v>
      </c>
      <c r="H2215" t="str">
        <f t="shared" si="206"/>
        <v>SH0908-1012</v>
      </c>
      <c r="I2215" t="str">
        <f t="shared" si="207"/>
        <v>SH0908-1012</v>
      </c>
      <c r="J2215" s="34">
        <f t="shared" si="208"/>
        <v>72686</v>
      </c>
      <c r="K2215" t="str">
        <f t="shared" si="209"/>
        <v>SH0908-1012</v>
      </c>
    </row>
    <row r="2216" spans="1:11" ht="15" customHeight="1" x14ac:dyDescent="0.35">
      <c r="A2216">
        <f>'TI102'!A2213</f>
        <v>6</v>
      </c>
      <c r="B2216" s="26">
        <f>'TI102'!B2213</f>
        <v>46273.729166666657</v>
      </c>
      <c r="C2216">
        <f>'TI102'!C2213</f>
        <v>11707488</v>
      </c>
      <c r="D2216">
        <f>'TI102'!J2213</f>
        <v>2</v>
      </c>
      <c r="E2216">
        <f>'TI102'!Q2213</f>
        <v>2</v>
      </c>
      <c r="F2216" t="str">
        <f t="shared" si="204"/>
        <v>59954</v>
      </c>
      <c r="G2216">
        <f t="shared" si="205"/>
        <v>41</v>
      </c>
      <c r="H2216" t="str">
        <f t="shared" si="206"/>
        <v>SH0908-1012</v>
      </c>
      <c r="I2216" t="str">
        <f t="shared" si="207"/>
        <v>SH0908-1012</v>
      </c>
      <c r="J2216" s="34">
        <f t="shared" si="208"/>
        <v>72686</v>
      </c>
      <c r="K2216" t="str">
        <f t="shared" si="209"/>
        <v>SH0908-1012</v>
      </c>
    </row>
    <row r="2217" spans="1:11" ht="15" customHeight="1" x14ac:dyDescent="0.35">
      <c r="A2217">
        <f>'TI102'!A2214</f>
        <v>6</v>
      </c>
      <c r="B2217" s="26">
        <f>'TI102'!B2214</f>
        <v>46273.729166666657</v>
      </c>
      <c r="C2217">
        <f>'TI102'!C2214</f>
        <v>11707490</v>
      </c>
      <c r="D2217">
        <f>'TI102'!J2214</f>
        <v>2</v>
      </c>
      <c r="E2217">
        <f>'TI102'!Q2214</f>
        <v>3</v>
      </c>
      <c r="F2217" t="str">
        <f t="shared" si="204"/>
        <v>59829</v>
      </c>
      <c r="G2217">
        <f t="shared" si="205"/>
        <v>56</v>
      </c>
      <c r="H2217" t="str">
        <f t="shared" si="206"/>
        <v>SH0908-1018</v>
      </c>
      <c r="I2217" t="str">
        <f t="shared" si="207"/>
        <v>SH0908-1018</v>
      </c>
      <c r="J2217" s="34">
        <f t="shared" si="208"/>
        <v>72686</v>
      </c>
      <c r="K2217" t="str">
        <f t="shared" si="209"/>
        <v>SH0908-1018</v>
      </c>
    </row>
    <row r="2218" spans="1:11" ht="15" customHeight="1" x14ac:dyDescent="0.35">
      <c r="A2218">
        <f>'TI102'!A2215</f>
        <v>6</v>
      </c>
      <c r="B2218" s="26">
        <f>'TI102'!B2215</f>
        <v>46273.729166666657</v>
      </c>
      <c r="C2218">
        <f>'TI102'!C2215</f>
        <v>11707491</v>
      </c>
      <c r="D2218">
        <f>'TI102'!J2215</f>
        <v>2</v>
      </c>
      <c r="E2218">
        <f>'TI102'!Q2215</f>
        <v>2</v>
      </c>
      <c r="F2218" t="str">
        <f t="shared" si="204"/>
        <v>59936</v>
      </c>
      <c r="G2218">
        <f t="shared" si="205"/>
        <v>64</v>
      </c>
      <c r="H2218" t="str">
        <f t="shared" si="206"/>
        <v>SH0908-1019</v>
      </c>
      <c r="I2218" t="str">
        <f t="shared" si="207"/>
        <v>SH0908-1019</v>
      </c>
      <c r="J2218" s="34">
        <f t="shared" si="208"/>
        <v>72686</v>
      </c>
      <c r="K2218" t="str">
        <f t="shared" si="209"/>
        <v>SH0908-1019</v>
      </c>
    </row>
    <row r="2219" spans="1:11" ht="15" customHeight="1" x14ac:dyDescent="0.35">
      <c r="A2219">
        <f>'TI102'!A2216</f>
        <v>6</v>
      </c>
      <c r="B2219" s="26">
        <f>'TI102'!B2216</f>
        <v>46273.729166666657</v>
      </c>
      <c r="C2219">
        <f>'TI102'!C2216</f>
        <v>11707492</v>
      </c>
      <c r="D2219">
        <f>'TI102'!J2216</f>
        <v>2</v>
      </c>
      <c r="E2219">
        <f>'TI102'!Q2216</f>
        <v>2</v>
      </c>
      <c r="F2219" t="str">
        <f t="shared" si="204"/>
        <v>59936</v>
      </c>
      <c r="G2219">
        <f t="shared" si="205"/>
        <v>64</v>
      </c>
      <c r="H2219" t="str">
        <f t="shared" si="206"/>
        <v>SH0908-1019</v>
      </c>
      <c r="I2219" t="str">
        <f t="shared" si="207"/>
        <v>SH0908-1019</v>
      </c>
      <c r="J2219" s="34">
        <f t="shared" si="208"/>
        <v>72686</v>
      </c>
      <c r="K2219" t="str">
        <f t="shared" si="209"/>
        <v>SH0908-1019</v>
      </c>
    </row>
    <row r="2220" spans="1:11" ht="15" customHeight="1" x14ac:dyDescent="0.35">
      <c r="A2220">
        <f>'TI102'!A2217</f>
        <v>6</v>
      </c>
      <c r="B2220" s="26">
        <f>'TI102'!B2217</f>
        <v>46273.729166666657</v>
      </c>
      <c r="C2220">
        <f>'TI102'!C2217</f>
        <v>11707493</v>
      </c>
      <c r="D2220">
        <f>'TI102'!J2217</f>
        <v>2</v>
      </c>
      <c r="E2220">
        <f>'TI102'!Q2217</f>
        <v>2</v>
      </c>
      <c r="F2220" t="str">
        <f t="shared" si="204"/>
        <v>59936</v>
      </c>
      <c r="G2220">
        <f t="shared" si="205"/>
        <v>64</v>
      </c>
      <c r="H2220" t="str">
        <f t="shared" si="206"/>
        <v>SH0908-1019</v>
      </c>
      <c r="I2220" t="str">
        <f t="shared" si="207"/>
        <v>SH0908-1019</v>
      </c>
      <c r="J2220" s="34">
        <f t="shared" si="208"/>
        <v>72686</v>
      </c>
      <c r="K2220" t="str">
        <f t="shared" si="209"/>
        <v>SH0908-1019</v>
      </c>
    </row>
    <row r="2221" spans="1:11" ht="15" customHeight="1" x14ac:dyDescent="0.35">
      <c r="A2221">
        <f>'TI102'!A2218</f>
        <v>6</v>
      </c>
      <c r="B2221" s="26">
        <f>'TI102'!B2218</f>
        <v>46273.729166666657</v>
      </c>
      <c r="C2221">
        <f>'TI102'!C2218</f>
        <v>11707494</v>
      </c>
      <c r="D2221">
        <f>'TI102'!J2218</f>
        <v>2</v>
      </c>
      <c r="E2221">
        <f>'TI102'!Q2218</f>
        <v>1</v>
      </c>
      <c r="F2221" t="str">
        <f t="shared" si="204"/>
        <v>59936</v>
      </c>
      <c r="G2221">
        <f t="shared" si="205"/>
        <v>64</v>
      </c>
      <c r="H2221" t="str">
        <f t="shared" si="206"/>
        <v>SH0908-1019</v>
      </c>
      <c r="I2221" t="str">
        <f t="shared" si="207"/>
        <v>SH0908-1019</v>
      </c>
      <c r="J2221" s="34">
        <f t="shared" si="208"/>
        <v>72686</v>
      </c>
      <c r="K2221" t="str">
        <f t="shared" si="209"/>
        <v>SH0908-1019</v>
      </c>
    </row>
    <row r="2222" spans="1:11" ht="15" customHeight="1" x14ac:dyDescent="0.35">
      <c r="A2222">
        <f>'TI102'!A2219</f>
        <v>6</v>
      </c>
      <c r="B2222" s="26">
        <f>'TI102'!B2219</f>
        <v>46273.729166666657</v>
      </c>
      <c r="C2222">
        <f>'TI102'!C2219</f>
        <v>11707498</v>
      </c>
      <c r="D2222">
        <f>'TI102'!J2219</f>
        <v>2</v>
      </c>
      <c r="E2222">
        <f>'TI102'!Q2219</f>
        <v>1</v>
      </c>
      <c r="F2222" t="str">
        <f t="shared" si="204"/>
        <v>60109</v>
      </c>
      <c r="G2222">
        <f t="shared" si="205"/>
        <v>83</v>
      </c>
      <c r="H2222" t="str">
        <f t="shared" si="206"/>
        <v>SH0908-1021</v>
      </c>
      <c r="I2222" t="str">
        <f t="shared" si="207"/>
        <v>SH0908-1021</v>
      </c>
      <c r="J2222" s="34">
        <f t="shared" si="208"/>
        <v>72686</v>
      </c>
      <c r="K2222" t="str">
        <f t="shared" si="209"/>
        <v>SH0908-1021</v>
      </c>
    </row>
    <row r="2223" spans="1:11" ht="15" customHeight="1" x14ac:dyDescent="0.35">
      <c r="A2223">
        <f>'TI102'!A2220</f>
        <v>6</v>
      </c>
      <c r="B2223" s="26">
        <f>'TI102'!B2220</f>
        <v>46273.729166666657</v>
      </c>
      <c r="C2223">
        <f>'TI102'!C2220</f>
        <v>11707509</v>
      </c>
      <c r="D2223">
        <f>'TI102'!J2220</f>
        <v>2</v>
      </c>
      <c r="E2223">
        <f>'TI102'!Q2220</f>
        <v>2</v>
      </c>
      <c r="F2223" t="str">
        <f t="shared" si="204"/>
        <v>60035</v>
      </c>
      <c r="G2223">
        <f t="shared" si="205"/>
        <v>88</v>
      </c>
      <c r="H2223" t="str">
        <f t="shared" si="206"/>
        <v>SH0908-1022</v>
      </c>
      <c r="I2223" t="str">
        <f t="shared" si="207"/>
        <v>SH0908-1022</v>
      </c>
      <c r="J2223" s="34">
        <f t="shared" si="208"/>
        <v>72686</v>
      </c>
      <c r="K2223" t="str">
        <f t="shared" si="209"/>
        <v>SH0908-1022</v>
      </c>
    </row>
    <row r="2224" spans="1:11" ht="15" customHeight="1" x14ac:dyDescent="0.35">
      <c r="A2224">
        <f>'TI102'!A2221</f>
        <v>6</v>
      </c>
      <c r="B2224" s="26">
        <f>'TI102'!B2221</f>
        <v>46273.729166666657</v>
      </c>
      <c r="C2224">
        <f>'TI102'!C2221</f>
        <v>11707514</v>
      </c>
      <c r="D2224">
        <f>'TI102'!J2221</f>
        <v>2</v>
      </c>
      <c r="E2224">
        <f>'TI102'!Q2221</f>
        <v>1</v>
      </c>
      <c r="F2224" t="str">
        <f t="shared" si="204"/>
        <v>59807</v>
      </c>
      <c r="G2224">
        <f t="shared" si="205"/>
        <v>124</v>
      </c>
      <c r="H2224" t="str">
        <f t="shared" si="206"/>
        <v>SH0908-1033</v>
      </c>
      <c r="I2224" t="str">
        <f t="shared" si="207"/>
        <v>SH0908-1033</v>
      </c>
      <c r="J2224" s="34">
        <f t="shared" si="208"/>
        <v>72686</v>
      </c>
      <c r="K2224" t="str">
        <f t="shared" si="209"/>
        <v>SH0908-1033</v>
      </c>
    </row>
    <row r="2225" spans="1:11" ht="15" customHeight="1" x14ac:dyDescent="0.35">
      <c r="A2225">
        <f>'TI102'!A2222</f>
        <v>6</v>
      </c>
      <c r="B2225" s="26">
        <f>'TI102'!B2222</f>
        <v>46273.729166666657</v>
      </c>
      <c r="C2225">
        <f>'TI102'!C2222</f>
        <v>11707521</v>
      </c>
      <c r="D2225">
        <f>'TI102'!J2222</f>
        <v>2</v>
      </c>
      <c r="E2225">
        <f>'TI102'!Q2222</f>
        <v>6</v>
      </c>
      <c r="F2225" t="str">
        <f t="shared" si="204"/>
        <v>59812</v>
      </c>
      <c r="G2225">
        <f t="shared" si="205"/>
        <v>151</v>
      </c>
      <c r="H2225" t="str">
        <f t="shared" si="206"/>
        <v>SH0908-1034</v>
      </c>
      <c r="I2225" t="str">
        <f t="shared" si="207"/>
        <v>SH0908-1034</v>
      </c>
      <c r="J2225" s="34">
        <f t="shared" si="208"/>
        <v>72686</v>
      </c>
      <c r="K2225" t="str">
        <f t="shared" si="209"/>
        <v>SH0908-1034</v>
      </c>
    </row>
    <row r="2226" spans="1:11" ht="15" customHeight="1" x14ac:dyDescent="0.35">
      <c r="A2226">
        <f>'TI102'!A2223</f>
        <v>6</v>
      </c>
      <c r="B2226" s="26">
        <f>'TI102'!B2223</f>
        <v>46273.729166666657</v>
      </c>
      <c r="C2226">
        <f>'TI102'!C2223</f>
        <v>11707524</v>
      </c>
      <c r="D2226">
        <f>'TI102'!J2223</f>
        <v>2</v>
      </c>
      <c r="E2226">
        <f>'TI102'!Q2223</f>
        <v>1</v>
      </c>
      <c r="F2226" t="str">
        <f t="shared" si="204"/>
        <v>59956</v>
      </c>
      <c r="G2226">
        <f t="shared" si="205"/>
        <v>152</v>
      </c>
      <c r="H2226" t="str">
        <f t="shared" si="206"/>
        <v>SH0908-1034</v>
      </c>
      <c r="I2226" t="str">
        <f t="shared" si="207"/>
        <v>SH0908-1034</v>
      </c>
      <c r="J2226" s="34">
        <f t="shared" si="208"/>
        <v>72686</v>
      </c>
      <c r="K2226" t="str">
        <f t="shared" si="209"/>
        <v>SH0908-1034</v>
      </c>
    </row>
    <row r="2227" spans="1:11" ht="15" customHeight="1" x14ac:dyDescent="0.35">
      <c r="A2227">
        <f>'TI102'!A2224</f>
        <v>6</v>
      </c>
      <c r="B2227" s="26">
        <f>'TI102'!B2224</f>
        <v>46273.729166666657</v>
      </c>
      <c r="C2227">
        <f>'TI102'!C2224</f>
        <v>11707525</v>
      </c>
      <c r="D2227">
        <f>'TI102'!J2224</f>
        <v>2</v>
      </c>
      <c r="E2227">
        <f>'TI102'!Q2224</f>
        <v>5</v>
      </c>
      <c r="F2227" t="str">
        <f t="shared" si="204"/>
        <v>59956</v>
      </c>
      <c r="G2227">
        <f t="shared" si="205"/>
        <v>152</v>
      </c>
      <c r="H2227" t="str">
        <f t="shared" si="206"/>
        <v>SH0908-1034</v>
      </c>
      <c r="I2227" t="str">
        <f t="shared" si="207"/>
        <v>SH0908-1034</v>
      </c>
      <c r="J2227" s="34">
        <f t="shared" si="208"/>
        <v>72686</v>
      </c>
      <c r="K2227" t="str">
        <f t="shared" si="209"/>
        <v>SH0908-1034</v>
      </c>
    </row>
    <row r="2228" spans="1:11" ht="15" customHeight="1" x14ac:dyDescent="0.35">
      <c r="A2228">
        <f>'TI102'!A2225</f>
        <v>6</v>
      </c>
      <c r="B2228" s="26">
        <f>'TI102'!B2225</f>
        <v>46273.729166666657</v>
      </c>
      <c r="C2228">
        <f>'TI102'!C2225</f>
        <v>11707526</v>
      </c>
      <c r="D2228">
        <f>'TI102'!J2225</f>
        <v>2</v>
      </c>
      <c r="E2228">
        <f>'TI102'!Q2225</f>
        <v>4</v>
      </c>
      <c r="F2228" t="str">
        <f t="shared" si="204"/>
        <v>60048</v>
      </c>
      <c r="G2228">
        <f t="shared" si="205"/>
        <v>153</v>
      </c>
      <c r="H2228" t="str">
        <f t="shared" si="206"/>
        <v>SH0908-1034</v>
      </c>
      <c r="I2228" t="str">
        <f t="shared" si="207"/>
        <v>SH0908-1034</v>
      </c>
      <c r="J2228" s="34">
        <f t="shared" si="208"/>
        <v>72686</v>
      </c>
      <c r="K2228" t="str">
        <f t="shared" si="209"/>
        <v>SH0908-1034</v>
      </c>
    </row>
    <row r="2229" spans="1:11" ht="15" customHeight="1" x14ac:dyDescent="0.35">
      <c r="A2229">
        <f>'TI102'!A2226</f>
        <v>6</v>
      </c>
      <c r="B2229" s="26">
        <f>'TI102'!B2226</f>
        <v>46273.729166666657</v>
      </c>
      <c r="C2229">
        <f>'TI102'!C2226</f>
        <v>11707527</v>
      </c>
      <c r="D2229">
        <f>'TI102'!J2226</f>
        <v>2</v>
      </c>
      <c r="E2229">
        <f>'TI102'!Q2226</f>
        <v>10</v>
      </c>
      <c r="F2229" t="str">
        <f t="shared" si="204"/>
        <v>60048</v>
      </c>
      <c r="G2229">
        <f t="shared" si="205"/>
        <v>153</v>
      </c>
      <c r="H2229" t="str">
        <f t="shared" si="206"/>
        <v>SH0908-1034</v>
      </c>
      <c r="I2229" t="str">
        <f t="shared" si="207"/>
        <v>SH0908-1034</v>
      </c>
      <c r="J2229" s="34">
        <f t="shared" si="208"/>
        <v>72686</v>
      </c>
      <c r="K2229" t="str">
        <f t="shared" si="209"/>
        <v>SH0908-1034</v>
      </c>
    </row>
    <row r="2230" spans="1:11" ht="15" customHeight="1" x14ac:dyDescent="0.35">
      <c r="A2230">
        <f>'TI102'!A2227</f>
        <v>6</v>
      </c>
      <c r="B2230" s="26">
        <f>'TI102'!B2227</f>
        <v>46273.729166666657</v>
      </c>
      <c r="C2230">
        <f>'TI102'!C2227</f>
        <v>11707530</v>
      </c>
      <c r="D2230">
        <f>'TI102'!J2227</f>
        <v>2</v>
      </c>
      <c r="E2230">
        <f>'TI102'!Q2227</f>
        <v>3</v>
      </c>
      <c r="F2230" t="str">
        <f t="shared" si="204"/>
        <v>60048</v>
      </c>
      <c r="G2230">
        <f t="shared" si="205"/>
        <v>153</v>
      </c>
      <c r="H2230" t="str">
        <f t="shared" si="206"/>
        <v>SH0908-1034</v>
      </c>
      <c r="I2230" t="str">
        <f t="shared" si="207"/>
        <v>SH0908-1034</v>
      </c>
      <c r="J2230" s="34">
        <f t="shared" si="208"/>
        <v>72686</v>
      </c>
      <c r="K2230" t="str">
        <f t="shared" si="209"/>
        <v>SH0908-1034</v>
      </c>
    </row>
    <row r="2231" spans="1:11" ht="15" customHeight="1" x14ac:dyDescent="0.35">
      <c r="A2231">
        <f>'TI102'!A2228</f>
        <v>6</v>
      </c>
      <c r="B2231" s="26">
        <f>'TI102'!B2228</f>
        <v>46273.729166666657</v>
      </c>
      <c r="C2231">
        <f>'TI102'!C2228</f>
        <v>11707531</v>
      </c>
      <c r="D2231">
        <f>'TI102'!J2228</f>
        <v>2</v>
      </c>
      <c r="E2231">
        <f>'TI102'!Q2228</f>
        <v>18</v>
      </c>
      <c r="F2231" t="str">
        <f t="shared" si="204"/>
        <v>60048</v>
      </c>
      <c r="G2231">
        <f t="shared" si="205"/>
        <v>153</v>
      </c>
      <c r="H2231" t="str">
        <f t="shared" si="206"/>
        <v>SH0908-1034</v>
      </c>
      <c r="I2231" t="str">
        <f t="shared" si="207"/>
        <v>SH0908-1034</v>
      </c>
      <c r="J2231" s="34">
        <f t="shared" si="208"/>
        <v>72686</v>
      </c>
      <c r="K2231" t="str">
        <f t="shared" si="209"/>
        <v>SH0908-1034</v>
      </c>
    </row>
    <row r="2232" spans="1:11" ht="15" customHeight="1" x14ac:dyDescent="0.35">
      <c r="A2232">
        <f>'TI102'!A2229</f>
        <v>6</v>
      </c>
      <c r="B2232" s="26">
        <f>'TI102'!B2229</f>
        <v>46273.729166666657</v>
      </c>
      <c r="C2232">
        <f>'TI102'!C2229</f>
        <v>11707532</v>
      </c>
      <c r="D2232">
        <f>'TI102'!J2229</f>
        <v>2</v>
      </c>
      <c r="E2232">
        <f>'TI102'!Q2229</f>
        <v>11</v>
      </c>
      <c r="F2232" t="str">
        <f t="shared" si="204"/>
        <v>60048</v>
      </c>
      <c r="G2232">
        <f t="shared" si="205"/>
        <v>153</v>
      </c>
      <c r="H2232" t="str">
        <f t="shared" si="206"/>
        <v>SH0908-1034</v>
      </c>
      <c r="I2232" t="str">
        <f t="shared" si="207"/>
        <v>SH0908-1034</v>
      </c>
      <c r="J2232" s="34">
        <f t="shared" si="208"/>
        <v>72686</v>
      </c>
      <c r="K2232" t="str">
        <f t="shared" si="209"/>
        <v>SH0908-1034</v>
      </c>
    </row>
    <row r="2233" spans="1:11" ht="15" customHeight="1" x14ac:dyDescent="0.35">
      <c r="A2233">
        <f>'TI102'!A2230</f>
        <v>6</v>
      </c>
      <c r="B2233" s="26">
        <f>'TI102'!B2230</f>
        <v>46273.729166666657</v>
      </c>
      <c r="C2233">
        <f>'TI102'!C2230</f>
        <v>11707553</v>
      </c>
      <c r="D2233">
        <f>'TI102'!J2230</f>
        <v>1</v>
      </c>
      <c r="E2233">
        <f>'TI102'!Q2230</f>
        <v>2</v>
      </c>
      <c r="F2233" t="str">
        <f t="shared" si="204"/>
        <v>59642</v>
      </c>
      <c r="G2233">
        <f t="shared" si="205"/>
        <v>211</v>
      </c>
      <c r="H2233" t="str">
        <f t="shared" si="206"/>
        <v>SH0908-1042</v>
      </c>
      <c r="I2233" t="str">
        <f t="shared" si="207"/>
        <v>SH0908-1042</v>
      </c>
      <c r="J2233" s="34">
        <f t="shared" si="208"/>
        <v>72686</v>
      </c>
      <c r="K2233" t="str">
        <f t="shared" si="209"/>
        <v>SH0908-1042</v>
      </c>
    </row>
    <row r="2234" spans="1:11" ht="15" customHeight="1" x14ac:dyDescent="0.35">
      <c r="A2234">
        <f>'TI102'!A2231</f>
        <v>6</v>
      </c>
      <c r="B2234" s="26">
        <f>'TI102'!B2231</f>
        <v>46273.729166666657</v>
      </c>
      <c r="C2234">
        <f>'TI102'!C2231</f>
        <v>11707554</v>
      </c>
      <c r="D2234">
        <f>'TI102'!J2231</f>
        <v>1</v>
      </c>
      <c r="E2234">
        <f>'TI102'!Q2231</f>
        <v>2</v>
      </c>
      <c r="F2234" t="str">
        <f t="shared" si="204"/>
        <v>59642</v>
      </c>
      <c r="G2234">
        <f t="shared" si="205"/>
        <v>211</v>
      </c>
      <c r="H2234" t="str">
        <f t="shared" si="206"/>
        <v>SH0908-1042</v>
      </c>
      <c r="I2234" t="str">
        <f t="shared" si="207"/>
        <v>SH0908-1042</v>
      </c>
      <c r="J2234" s="34">
        <f t="shared" si="208"/>
        <v>72686</v>
      </c>
      <c r="K2234" t="str">
        <f t="shared" si="209"/>
        <v>SH0908-1042</v>
      </c>
    </row>
    <row r="2235" spans="1:11" ht="15" customHeight="1" x14ac:dyDescent="0.35">
      <c r="A2235">
        <f>'TI102'!A2232</f>
        <v>6</v>
      </c>
      <c r="B2235" s="26">
        <f>'TI102'!B2232</f>
        <v>46273.729166666657</v>
      </c>
      <c r="C2235">
        <f>'TI102'!C2232</f>
        <v>11707555</v>
      </c>
      <c r="D2235">
        <f>'TI102'!J2232</f>
        <v>1</v>
      </c>
      <c r="E2235">
        <f>'TI102'!Q2232</f>
        <v>1</v>
      </c>
      <c r="F2235" t="str">
        <f t="shared" si="204"/>
        <v>59642</v>
      </c>
      <c r="G2235">
        <f t="shared" si="205"/>
        <v>211</v>
      </c>
      <c r="H2235" t="str">
        <f t="shared" si="206"/>
        <v>SH0908-1042</v>
      </c>
      <c r="I2235" t="str">
        <f t="shared" si="207"/>
        <v>SH0908-1042</v>
      </c>
      <c r="J2235" s="34">
        <f t="shared" si="208"/>
        <v>72686</v>
      </c>
      <c r="K2235" t="str">
        <f t="shared" si="209"/>
        <v>SH0908-1042</v>
      </c>
    </row>
    <row r="2236" spans="1:11" ht="15" customHeight="1" x14ac:dyDescent="0.35">
      <c r="A2236">
        <f>'TI102'!A2233</f>
        <v>6</v>
      </c>
      <c r="B2236" s="26">
        <f>'TI102'!B2233</f>
        <v>46273.729166666657</v>
      </c>
      <c r="C2236">
        <f>'TI102'!C2233</f>
        <v>11707556</v>
      </c>
      <c r="D2236">
        <f>'TI102'!J2233</f>
        <v>1</v>
      </c>
      <c r="E2236">
        <f>'TI102'!Q2233</f>
        <v>1</v>
      </c>
      <c r="F2236" t="str">
        <f t="shared" si="204"/>
        <v>59642</v>
      </c>
      <c r="G2236">
        <f t="shared" si="205"/>
        <v>211</v>
      </c>
      <c r="H2236" t="str">
        <f t="shared" si="206"/>
        <v>SH0908-1042</v>
      </c>
      <c r="I2236" t="str">
        <f t="shared" si="207"/>
        <v>SH0908-1042</v>
      </c>
      <c r="J2236" s="34">
        <f t="shared" si="208"/>
        <v>72686</v>
      </c>
      <c r="K2236" t="str">
        <f t="shared" si="209"/>
        <v>SH0908-1042</v>
      </c>
    </row>
    <row r="2237" spans="1:11" ht="15" customHeight="1" x14ac:dyDescent="0.35">
      <c r="A2237">
        <f>'TI102'!A2234</f>
        <v>6</v>
      </c>
      <c r="B2237" s="26">
        <f>'TI102'!B2234</f>
        <v>46273.729166666657</v>
      </c>
      <c r="C2237">
        <f>'TI102'!C2234</f>
        <v>11707557</v>
      </c>
      <c r="D2237">
        <f>'TI102'!J2234</f>
        <v>1</v>
      </c>
      <c r="E2237">
        <f>'TI102'!Q2234</f>
        <v>1</v>
      </c>
      <c r="F2237" t="str">
        <f t="shared" si="204"/>
        <v>59642</v>
      </c>
      <c r="G2237">
        <f t="shared" si="205"/>
        <v>211</v>
      </c>
      <c r="H2237" t="str">
        <f t="shared" si="206"/>
        <v>SH0908-1042</v>
      </c>
      <c r="I2237" t="str">
        <f t="shared" si="207"/>
        <v>SH0908-1042</v>
      </c>
      <c r="J2237" s="34">
        <f t="shared" si="208"/>
        <v>72686</v>
      </c>
      <c r="K2237" t="str">
        <f t="shared" si="209"/>
        <v>SH0908-1042</v>
      </c>
    </row>
    <row r="2238" spans="1:11" ht="15" customHeight="1" x14ac:dyDescent="0.35">
      <c r="A2238">
        <f>'TI102'!A2235</f>
        <v>6</v>
      </c>
      <c r="B2238" s="26">
        <f>'TI102'!B2235</f>
        <v>46273.729166666657</v>
      </c>
      <c r="C2238">
        <f>'TI102'!C2235</f>
        <v>11707559</v>
      </c>
      <c r="D2238">
        <f>'TI102'!J2235</f>
        <v>2</v>
      </c>
      <c r="E2238">
        <f>'TI102'!Q2235</f>
        <v>4</v>
      </c>
      <c r="F2238" t="str">
        <f t="shared" si="204"/>
        <v>59649</v>
      </c>
      <c r="G2238">
        <f t="shared" si="205"/>
        <v>221</v>
      </c>
      <c r="H2238" t="str">
        <f t="shared" si="206"/>
        <v>SH0908-1042</v>
      </c>
      <c r="I2238" t="str">
        <f t="shared" si="207"/>
        <v>SH0908-1042</v>
      </c>
      <c r="J2238" s="34">
        <f t="shared" si="208"/>
        <v>72686</v>
      </c>
      <c r="K2238" t="str">
        <f t="shared" si="209"/>
        <v>SH0908-1042</v>
      </c>
    </row>
    <row r="2239" spans="1:11" ht="15" customHeight="1" x14ac:dyDescent="0.35">
      <c r="A2239">
        <f>'TI102'!A2236</f>
        <v>6</v>
      </c>
      <c r="B2239" s="26">
        <f>'TI102'!B2236</f>
        <v>46273.729166666657</v>
      </c>
      <c r="C2239">
        <f>'TI102'!C2236</f>
        <v>11707560</v>
      </c>
      <c r="D2239">
        <f>'TI102'!J2236</f>
        <v>1</v>
      </c>
      <c r="E2239">
        <f>'TI102'!Q2236</f>
        <v>3</v>
      </c>
      <c r="F2239" t="str">
        <f t="shared" si="204"/>
        <v>59836</v>
      </c>
      <c r="G2239">
        <f t="shared" si="205"/>
        <v>222</v>
      </c>
      <c r="H2239" t="str">
        <f t="shared" si="206"/>
        <v>SH0908-1042</v>
      </c>
      <c r="I2239" t="str">
        <f t="shared" si="207"/>
        <v>SH0908-1042</v>
      </c>
      <c r="J2239" s="34">
        <f t="shared" si="208"/>
        <v>72686</v>
      </c>
      <c r="K2239" t="str">
        <f t="shared" si="209"/>
        <v>SH0908-1042</v>
      </c>
    </row>
    <row r="2240" spans="1:11" ht="15" customHeight="1" x14ac:dyDescent="0.35">
      <c r="A2240">
        <f>'TI102'!A2237</f>
        <v>6</v>
      </c>
      <c r="B2240" s="26">
        <f>'TI102'!B2237</f>
        <v>46273.729166666657</v>
      </c>
      <c r="C2240">
        <f>'TI102'!C2237</f>
        <v>11707566</v>
      </c>
      <c r="D2240">
        <f>'TI102'!J2237</f>
        <v>1</v>
      </c>
      <c r="E2240">
        <f>'TI102'!Q2237</f>
        <v>3</v>
      </c>
      <c r="F2240" t="str">
        <f t="shared" si="204"/>
        <v>60006</v>
      </c>
      <c r="G2240">
        <f t="shared" si="205"/>
        <v>217</v>
      </c>
      <c r="H2240" t="str">
        <f t="shared" si="206"/>
        <v>SH0908-1042</v>
      </c>
      <c r="I2240" t="str">
        <f t="shared" si="207"/>
        <v>SH0908-1042</v>
      </c>
      <c r="J2240" s="34">
        <f t="shared" si="208"/>
        <v>72686</v>
      </c>
      <c r="K2240" t="str">
        <f t="shared" si="209"/>
        <v>SH0908-1042</v>
      </c>
    </row>
    <row r="2241" spans="1:11" ht="15" customHeight="1" x14ac:dyDescent="0.35">
      <c r="A2241">
        <f>'TI102'!A2238</f>
        <v>6</v>
      </c>
      <c r="B2241" s="26">
        <f>'TI102'!B2238</f>
        <v>46273.729166666657</v>
      </c>
      <c r="C2241">
        <f>'TI102'!C2238</f>
        <v>11707569</v>
      </c>
      <c r="D2241">
        <f>'TI102'!J2238</f>
        <v>1</v>
      </c>
      <c r="E2241">
        <f>'TI102'!Q2238</f>
        <v>1</v>
      </c>
      <c r="F2241" t="str">
        <f t="shared" si="204"/>
        <v>60088</v>
      </c>
      <c r="G2241">
        <f t="shared" si="205"/>
        <v>223</v>
      </c>
      <c r="H2241" t="str">
        <f t="shared" si="206"/>
        <v>SH0908-1042</v>
      </c>
      <c r="I2241" t="str">
        <f t="shared" si="207"/>
        <v>SH0908-1042</v>
      </c>
      <c r="J2241" s="34">
        <f t="shared" si="208"/>
        <v>72686</v>
      </c>
      <c r="K2241" t="str">
        <f t="shared" si="209"/>
        <v>SH0908-1042</v>
      </c>
    </row>
    <row r="2242" spans="1:11" ht="15" customHeight="1" x14ac:dyDescent="0.35">
      <c r="A2242">
        <f>'TI102'!A2239</f>
        <v>6</v>
      </c>
      <c r="B2242" s="26">
        <f>'TI102'!B2239</f>
        <v>46273.729166666657</v>
      </c>
      <c r="C2242">
        <f>'TI102'!C2239</f>
        <v>11707572</v>
      </c>
      <c r="D2242">
        <f>'TI102'!J2239</f>
        <v>1</v>
      </c>
      <c r="E2242">
        <f>'TI102'!Q2239</f>
        <v>1</v>
      </c>
      <c r="F2242" t="str">
        <f t="shared" si="204"/>
        <v>60103</v>
      </c>
      <c r="G2242">
        <f t="shared" si="205"/>
        <v>219</v>
      </c>
      <c r="H2242" t="str">
        <f t="shared" si="206"/>
        <v>SH0908-1042</v>
      </c>
      <c r="I2242" t="str">
        <f t="shared" si="207"/>
        <v>SH0908-1042</v>
      </c>
      <c r="J2242" s="34">
        <f t="shared" si="208"/>
        <v>72686</v>
      </c>
      <c r="K2242" t="str">
        <f t="shared" si="209"/>
        <v>SH0908-1042</v>
      </c>
    </row>
    <row r="2243" spans="1:11" ht="15" customHeight="1" x14ac:dyDescent="0.35">
      <c r="A2243">
        <f>'TI102'!A2240</f>
        <v>6</v>
      </c>
      <c r="B2243" s="26">
        <f>'TI102'!B2240</f>
        <v>46273.729166666657</v>
      </c>
      <c r="C2243">
        <f>'TI102'!C2240</f>
        <v>11707573</v>
      </c>
      <c r="D2243">
        <f>'TI102'!J2240</f>
        <v>1</v>
      </c>
      <c r="E2243">
        <f>'TI102'!Q2240</f>
        <v>2</v>
      </c>
      <c r="F2243" t="str">
        <f t="shared" si="204"/>
        <v>60103</v>
      </c>
      <c r="G2243">
        <f t="shared" si="205"/>
        <v>219</v>
      </c>
      <c r="H2243" t="str">
        <f t="shared" si="206"/>
        <v>SH0908-1042</v>
      </c>
      <c r="I2243" t="str">
        <f t="shared" si="207"/>
        <v>SH0908-1042</v>
      </c>
      <c r="J2243" s="34">
        <f t="shared" si="208"/>
        <v>72686</v>
      </c>
      <c r="K2243" t="str">
        <f t="shared" si="209"/>
        <v>SH0908-1042</v>
      </c>
    </row>
    <row r="2244" spans="1:11" ht="15" customHeight="1" x14ac:dyDescent="0.35">
      <c r="A2244">
        <f>'TI102'!A2241</f>
        <v>6</v>
      </c>
      <c r="B2244" s="26">
        <f>'TI102'!B2241</f>
        <v>46273.729166666657</v>
      </c>
      <c r="C2244">
        <f>'TI102'!C2241</f>
        <v>11707574</v>
      </c>
      <c r="D2244">
        <f>'TI102'!J2241</f>
        <v>2</v>
      </c>
      <c r="E2244">
        <f>'TI102'!Q2241</f>
        <v>1</v>
      </c>
      <c r="F2244" t="str">
        <f t="shared" si="204"/>
        <v>59658</v>
      </c>
      <c r="G2244">
        <f t="shared" si="205"/>
        <v>256</v>
      </c>
      <c r="H2244" t="str">
        <f t="shared" si="206"/>
        <v>SH0908-1045</v>
      </c>
      <c r="I2244" t="str">
        <f t="shared" si="207"/>
        <v>SH0908-1045</v>
      </c>
      <c r="J2244" s="34">
        <f t="shared" si="208"/>
        <v>72686</v>
      </c>
      <c r="K2244" t="str">
        <f t="shared" si="209"/>
        <v>SH0908-1045</v>
      </c>
    </row>
    <row r="2245" spans="1:11" ht="15" customHeight="1" x14ac:dyDescent="0.35">
      <c r="A2245">
        <f>'TI102'!A2242</f>
        <v>6</v>
      </c>
      <c r="B2245" s="26">
        <f>'TI102'!B2242</f>
        <v>46273.729166666657</v>
      </c>
      <c r="C2245">
        <f>'TI102'!C2242</f>
        <v>11707581</v>
      </c>
      <c r="D2245">
        <f>'TI102'!J2242</f>
        <v>2</v>
      </c>
      <c r="E2245">
        <f>'TI102'!Q2242</f>
        <v>1</v>
      </c>
      <c r="F2245" t="str">
        <f t="shared" si="204"/>
        <v>60003</v>
      </c>
      <c r="G2245">
        <f t="shared" si="205"/>
        <v>276</v>
      </c>
      <c r="H2245" t="str">
        <f t="shared" si="206"/>
        <v>SH0908-1054</v>
      </c>
      <c r="I2245" t="str">
        <f t="shared" si="207"/>
        <v>SH0908-1054</v>
      </c>
      <c r="J2245" s="34">
        <f t="shared" si="208"/>
        <v>72686</v>
      </c>
      <c r="K2245" t="str">
        <f t="shared" si="209"/>
        <v>SH0908-1054</v>
      </c>
    </row>
    <row r="2246" spans="1:11" ht="15" customHeight="1" x14ac:dyDescent="0.35">
      <c r="A2246">
        <f>'TI102'!A2243</f>
        <v>6</v>
      </c>
      <c r="B2246" s="26">
        <f>'TI102'!B2243</f>
        <v>46273.729166666657</v>
      </c>
      <c r="C2246">
        <f>'TI102'!C2243</f>
        <v>11707584</v>
      </c>
      <c r="D2246">
        <f>'TI102'!J2243</f>
        <v>2</v>
      </c>
      <c r="E2246">
        <f>'TI102'!Q2243</f>
        <v>1</v>
      </c>
      <c r="F2246" t="str">
        <f t="shared" ref="F2246:F2309" si="210">INDEX(OM_ORDER,MATCH(C2246,OM_TID,0))</f>
        <v>59958</v>
      </c>
      <c r="G2246">
        <f t="shared" ref="G2246:G2309" si="211">MATCH(F2246,OR_ID,0)</f>
        <v>291</v>
      </c>
      <c r="H2246" t="str">
        <f t="shared" ref="H2246:H2309" si="212">INDEX(OR_ORIG,G2246)</f>
        <v>SH0908-1057</v>
      </c>
      <c r="I2246" t="str">
        <f t="shared" ref="I2246:I2309" si="213">INDEX(OR_SHIP,G2246)</f>
        <v>SH0908-1057</v>
      </c>
      <c r="J2246" s="34">
        <f t="shared" ref="J2246:J2309" si="214">IF(INDEX(OR_MOVED,G2246)="",DATE(2099,1,1),INDEX(OR_MOVED,G2246))</f>
        <v>72686</v>
      </c>
      <c r="K2246" t="str">
        <f t="shared" ref="K2246:K2309" si="215">IF(B2246&gt;=J2246,I2246,H2246)</f>
        <v>SH0908-1057</v>
      </c>
    </row>
    <row r="2247" spans="1:11" ht="15" customHeight="1" x14ac:dyDescent="0.35">
      <c r="A2247">
        <f>'TI102'!A2244</f>
        <v>6</v>
      </c>
      <c r="B2247" s="26">
        <f>'TI102'!B2244</f>
        <v>46273.729166666657</v>
      </c>
      <c r="C2247">
        <f>'TI102'!C2244</f>
        <v>11707588</v>
      </c>
      <c r="D2247">
        <f>'TI102'!J2244</f>
        <v>2</v>
      </c>
      <c r="E2247">
        <f>'TI102'!Q2244</f>
        <v>5</v>
      </c>
      <c r="F2247" t="str">
        <f t="shared" si="210"/>
        <v>59860</v>
      </c>
      <c r="G2247">
        <f t="shared" si="211"/>
        <v>325</v>
      </c>
      <c r="H2247" t="str">
        <f t="shared" si="212"/>
        <v>SH0908-1069</v>
      </c>
      <c r="I2247" t="str">
        <f t="shared" si="213"/>
        <v>SH0908-1069</v>
      </c>
      <c r="J2247" s="34">
        <f t="shared" si="214"/>
        <v>72686</v>
      </c>
      <c r="K2247" t="str">
        <f t="shared" si="215"/>
        <v>SH0908-1069</v>
      </c>
    </row>
    <row r="2248" spans="1:11" ht="15" customHeight="1" x14ac:dyDescent="0.35">
      <c r="A2248">
        <f>'TI102'!A2245</f>
        <v>6</v>
      </c>
      <c r="B2248" s="26">
        <f>'TI102'!B2245</f>
        <v>46273.729166666657</v>
      </c>
      <c r="C2248">
        <f>'TI102'!C2245</f>
        <v>11707589</v>
      </c>
      <c r="D2248">
        <f>'TI102'!J2245</f>
        <v>1</v>
      </c>
      <c r="E2248">
        <f>'TI102'!Q2245</f>
        <v>4</v>
      </c>
      <c r="F2248" t="str">
        <f t="shared" si="210"/>
        <v>59871</v>
      </c>
      <c r="G2248">
        <f t="shared" si="211"/>
        <v>326</v>
      </c>
      <c r="H2248" t="str">
        <f t="shared" si="212"/>
        <v>SH0908-1069</v>
      </c>
      <c r="I2248" t="str">
        <f t="shared" si="213"/>
        <v>SH0908-1069</v>
      </c>
      <c r="J2248" s="34">
        <f t="shared" si="214"/>
        <v>72686</v>
      </c>
      <c r="K2248" t="str">
        <f t="shared" si="215"/>
        <v>SH0908-1069</v>
      </c>
    </row>
    <row r="2249" spans="1:11" ht="15" customHeight="1" x14ac:dyDescent="0.35">
      <c r="A2249">
        <f>'TI102'!A2246</f>
        <v>6</v>
      </c>
      <c r="B2249" s="26">
        <f>'TI102'!B2246</f>
        <v>46273.729166666657</v>
      </c>
      <c r="C2249">
        <f>'TI102'!C2246</f>
        <v>11707590</v>
      </c>
      <c r="D2249">
        <f>'TI102'!J2246</f>
        <v>1</v>
      </c>
      <c r="E2249">
        <f>'TI102'!Q2246</f>
        <v>3</v>
      </c>
      <c r="F2249" t="str">
        <f t="shared" si="210"/>
        <v>59871</v>
      </c>
      <c r="G2249">
        <f t="shared" si="211"/>
        <v>326</v>
      </c>
      <c r="H2249" t="str">
        <f t="shared" si="212"/>
        <v>SH0908-1069</v>
      </c>
      <c r="I2249" t="str">
        <f t="shared" si="213"/>
        <v>SH0908-1069</v>
      </c>
      <c r="J2249" s="34">
        <f t="shared" si="214"/>
        <v>72686</v>
      </c>
      <c r="K2249" t="str">
        <f t="shared" si="215"/>
        <v>SH0908-1069</v>
      </c>
    </row>
    <row r="2250" spans="1:11" ht="15" customHeight="1" x14ac:dyDescent="0.35">
      <c r="A2250">
        <f>'TI102'!A2247</f>
        <v>6</v>
      </c>
      <c r="B2250" s="26">
        <f>'TI102'!B2247</f>
        <v>46273.729166666657</v>
      </c>
      <c r="C2250">
        <f>'TI102'!C2247</f>
        <v>11707591</v>
      </c>
      <c r="D2250">
        <f>'TI102'!J2247</f>
        <v>1</v>
      </c>
      <c r="E2250">
        <f>'TI102'!Q2247</f>
        <v>1</v>
      </c>
      <c r="F2250" t="str">
        <f t="shared" si="210"/>
        <v>59945</v>
      </c>
      <c r="G2250">
        <f t="shared" si="211"/>
        <v>327</v>
      </c>
      <c r="H2250" t="str">
        <f t="shared" si="212"/>
        <v>SH0908-1069</v>
      </c>
      <c r="I2250" t="str">
        <f t="shared" si="213"/>
        <v>SH0908-1069</v>
      </c>
      <c r="J2250" s="34">
        <f t="shared" si="214"/>
        <v>72686</v>
      </c>
      <c r="K2250" t="str">
        <f t="shared" si="215"/>
        <v>SH0908-1069</v>
      </c>
    </row>
    <row r="2251" spans="1:11" ht="15" customHeight="1" x14ac:dyDescent="0.35">
      <c r="A2251">
        <f>'TI102'!A2248</f>
        <v>6</v>
      </c>
      <c r="B2251" s="26">
        <f>'TI102'!B2248</f>
        <v>46273.729166666657</v>
      </c>
      <c r="C2251">
        <f>'TI102'!C2248</f>
        <v>11707592</v>
      </c>
      <c r="D2251">
        <f>'TI102'!J2248</f>
        <v>1</v>
      </c>
      <c r="E2251">
        <f>'TI102'!Q2248</f>
        <v>2</v>
      </c>
      <c r="F2251" t="str">
        <f t="shared" si="210"/>
        <v>59945</v>
      </c>
      <c r="G2251">
        <f t="shared" si="211"/>
        <v>327</v>
      </c>
      <c r="H2251" t="str">
        <f t="shared" si="212"/>
        <v>SH0908-1069</v>
      </c>
      <c r="I2251" t="str">
        <f t="shared" si="213"/>
        <v>SH0908-1069</v>
      </c>
      <c r="J2251" s="34">
        <f t="shared" si="214"/>
        <v>72686</v>
      </c>
      <c r="K2251" t="str">
        <f t="shared" si="215"/>
        <v>SH0908-1069</v>
      </c>
    </row>
    <row r="2252" spans="1:11" ht="15" customHeight="1" x14ac:dyDescent="0.35">
      <c r="A2252">
        <f>'TI102'!A2249</f>
        <v>6</v>
      </c>
      <c r="B2252" s="26">
        <f>'TI102'!B2249</f>
        <v>46273.729166666657</v>
      </c>
      <c r="C2252">
        <f>'TI102'!C2249</f>
        <v>11707593</v>
      </c>
      <c r="D2252">
        <f>'TI102'!J2249</f>
        <v>1</v>
      </c>
      <c r="E2252">
        <f>'TI102'!Q2249</f>
        <v>1</v>
      </c>
      <c r="F2252" t="str">
        <f t="shared" si="210"/>
        <v>60126</v>
      </c>
      <c r="G2252">
        <f t="shared" si="211"/>
        <v>354</v>
      </c>
      <c r="H2252" t="str">
        <f t="shared" si="212"/>
        <v>SH0908-1083</v>
      </c>
      <c r="I2252" t="str">
        <f t="shared" si="213"/>
        <v>SH0908-1083</v>
      </c>
      <c r="J2252" s="34">
        <f t="shared" si="214"/>
        <v>72686</v>
      </c>
      <c r="K2252" t="str">
        <f t="shared" si="215"/>
        <v>SH0908-1083</v>
      </c>
    </row>
    <row r="2253" spans="1:11" ht="15" customHeight="1" x14ac:dyDescent="0.35">
      <c r="A2253">
        <f>'TI102'!A2250</f>
        <v>6</v>
      </c>
      <c r="B2253" s="26">
        <f>'TI102'!B2250</f>
        <v>46273.729166666657</v>
      </c>
      <c r="C2253">
        <f>'TI102'!C2250</f>
        <v>11707594</v>
      </c>
      <c r="D2253">
        <f>'TI102'!J2250</f>
        <v>1</v>
      </c>
      <c r="E2253">
        <f>'TI102'!Q2250</f>
        <v>1</v>
      </c>
      <c r="F2253" t="str">
        <f t="shared" si="210"/>
        <v>60126</v>
      </c>
      <c r="G2253">
        <f t="shared" si="211"/>
        <v>354</v>
      </c>
      <c r="H2253" t="str">
        <f t="shared" si="212"/>
        <v>SH0908-1083</v>
      </c>
      <c r="I2253" t="str">
        <f t="shared" si="213"/>
        <v>SH0908-1083</v>
      </c>
      <c r="J2253" s="34">
        <f t="shared" si="214"/>
        <v>72686</v>
      </c>
      <c r="K2253" t="str">
        <f t="shared" si="215"/>
        <v>SH0908-1083</v>
      </c>
    </row>
    <row r="2254" spans="1:11" ht="15" customHeight="1" x14ac:dyDescent="0.35">
      <c r="A2254">
        <f>'TI102'!A2251</f>
        <v>6</v>
      </c>
      <c r="B2254" s="26">
        <f>'TI102'!B2251</f>
        <v>46273.729166666657</v>
      </c>
      <c r="C2254">
        <f>'TI102'!C2251</f>
        <v>11707785</v>
      </c>
      <c r="D2254">
        <f>'TI102'!J2251</f>
        <v>5</v>
      </c>
      <c r="E2254">
        <f>'TI102'!Q2251</f>
        <v>15</v>
      </c>
      <c r="F2254" t="str">
        <f t="shared" si="210"/>
        <v>59880</v>
      </c>
      <c r="G2254">
        <f t="shared" si="211"/>
        <v>360</v>
      </c>
      <c r="H2254" t="str">
        <f t="shared" si="212"/>
        <v>SH0908-1888</v>
      </c>
      <c r="I2254" t="str">
        <f t="shared" si="213"/>
        <v>SH0908-1888</v>
      </c>
      <c r="J2254" s="34">
        <f t="shared" si="214"/>
        <v>72686</v>
      </c>
      <c r="K2254" t="str">
        <f t="shared" si="215"/>
        <v>SH0908-1888</v>
      </c>
    </row>
    <row r="2255" spans="1:11" ht="15" customHeight="1" x14ac:dyDescent="0.35">
      <c r="A2255">
        <f>'TI102'!A2252</f>
        <v>6</v>
      </c>
      <c r="B2255" s="26">
        <f>'TI102'!B2252</f>
        <v>46273.729166666657</v>
      </c>
      <c r="C2255">
        <f>'TI102'!C2252</f>
        <v>11707987</v>
      </c>
      <c r="D2255">
        <f>'TI102'!J2252</f>
        <v>4</v>
      </c>
      <c r="E2255">
        <f>'TI102'!Q2252</f>
        <v>1</v>
      </c>
      <c r="F2255" t="str">
        <f t="shared" si="210"/>
        <v>59979</v>
      </c>
      <c r="G2255">
        <f t="shared" si="211"/>
        <v>269</v>
      </c>
      <c r="H2255" t="str">
        <f t="shared" si="212"/>
        <v>SH0908-1051</v>
      </c>
      <c r="I2255" t="str">
        <f t="shared" si="213"/>
        <v>SH0908-1051</v>
      </c>
      <c r="J2255" s="34">
        <f t="shared" si="214"/>
        <v>72686</v>
      </c>
      <c r="K2255" t="str">
        <f t="shared" si="215"/>
        <v>SH0908-1051</v>
      </c>
    </row>
    <row r="2256" spans="1:11" ht="15" customHeight="1" x14ac:dyDescent="0.35">
      <c r="A2256">
        <f>'TI102'!A2253</f>
        <v>6</v>
      </c>
      <c r="B2256" s="26">
        <f>'TI102'!B2253</f>
        <v>46273.729166666657</v>
      </c>
      <c r="C2256">
        <f>'TI102'!C2253</f>
        <v>11707988</v>
      </c>
      <c r="D2256">
        <f>'TI102'!J2253</f>
        <v>4</v>
      </c>
      <c r="E2256">
        <f>'TI102'!Q2253</f>
        <v>1</v>
      </c>
      <c r="F2256" t="str">
        <f t="shared" si="210"/>
        <v>59979</v>
      </c>
      <c r="G2256">
        <f t="shared" si="211"/>
        <v>269</v>
      </c>
      <c r="H2256" t="str">
        <f t="shared" si="212"/>
        <v>SH0908-1051</v>
      </c>
      <c r="I2256" t="str">
        <f t="shared" si="213"/>
        <v>SH0908-1051</v>
      </c>
      <c r="J2256" s="34">
        <f t="shared" si="214"/>
        <v>72686</v>
      </c>
      <c r="K2256" t="str">
        <f t="shared" si="215"/>
        <v>SH0908-1051</v>
      </c>
    </row>
    <row r="2257" spans="1:11" ht="15" customHeight="1" x14ac:dyDescent="0.35">
      <c r="A2257">
        <f>'TI102'!A2254</f>
        <v>6</v>
      </c>
      <c r="B2257" s="26">
        <f>'TI102'!B2254</f>
        <v>46273.729166666657</v>
      </c>
      <c r="C2257">
        <f>'TI102'!C2254</f>
        <v>11708005</v>
      </c>
      <c r="D2257">
        <f>'TI102'!J2254</f>
        <v>4</v>
      </c>
      <c r="E2257">
        <f>'TI102'!Q2254</f>
        <v>1</v>
      </c>
      <c r="F2257" t="str">
        <f t="shared" si="210"/>
        <v>60104</v>
      </c>
      <c r="G2257">
        <f t="shared" si="211"/>
        <v>224</v>
      </c>
      <c r="H2257" t="str">
        <f t="shared" si="212"/>
        <v>SH0908-1042</v>
      </c>
      <c r="I2257" t="str">
        <f t="shared" si="213"/>
        <v>SH0908-1042</v>
      </c>
      <c r="J2257" s="34">
        <f t="shared" si="214"/>
        <v>72686</v>
      </c>
      <c r="K2257" t="str">
        <f t="shared" si="215"/>
        <v>SH0908-1042</v>
      </c>
    </row>
    <row r="2258" spans="1:11" ht="15" customHeight="1" x14ac:dyDescent="0.35">
      <c r="A2258">
        <f>'TI102'!A2255</f>
        <v>6</v>
      </c>
      <c r="B2258" s="26">
        <f>'TI102'!B2255</f>
        <v>46273.729166666657</v>
      </c>
      <c r="C2258">
        <f>'TI102'!C2255</f>
        <v>11708006</v>
      </c>
      <c r="D2258">
        <f>'TI102'!J2255</f>
        <v>4</v>
      </c>
      <c r="E2258">
        <f>'TI102'!Q2255</f>
        <v>1</v>
      </c>
      <c r="F2258" t="str">
        <f t="shared" si="210"/>
        <v>60104</v>
      </c>
      <c r="G2258">
        <f t="shared" si="211"/>
        <v>224</v>
      </c>
      <c r="H2258" t="str">
        <f t="shared" si="212"/>
        <v>SH0908-1042</v>
      </c>
      <c r="I2258" t="str">
        <f t="shared" si="213"/>
        <v>SH0908-1042</v>
      </c>
      <c r="J2258" s="34">
        <f t="shared" si="214"/>
        <v>72686</v>
      </c>
      <c r="K2258" t="str">
        <f t="shared" si="215"/>
        <v>SH0908-1042</v>
      </c>
    </row>
    <row r="2259" spans="1:11" ht="15" customHeight="1" x14ac:dyDescent="0.35">
      <c r="A2259">
        <f>'TI102'!A2256</f>
        <v>6</v>
      </c>
      <c r="B2259" s="26">
        <f>'TI102'!B2256</f>
        <v>46273.729166666657</v>
      </c>
      <c r="C2259">
        <f>'TI102'!C2256</f>
        <v>11708007</v>
      </c>
      <c r="D2259">
        <f>'TI102'!J2256</f>
        <v>4</v>
      </c>
      <c r="E2259">
        <f>'TI102'!Q2256</f>
        <v>2</v>
      </c>
      <c r="F2259" t="str">
        <f t="shared" si="210"/>
        <v>60104</v>
      </c>
      <c r="G2259">
        <f t="shared" si="211"/>
        <v>224</v>
      </c>
      <c r="H2259" t="str">
        <f t="shared" si="212"/>
        <v>SH0908-1042</v>
      </c>
      <c r="I2259" t="str">
        <f t="shared" si="213"/>
        <v>SH0908-1042</v>
      </c>
      <c r="J2259" s="34">
        <f t="shared" si="214"/>
        <v>72686</v>
      </c>
      <c r="K2259" t="str">
        <f t="shared" si="215"/>
        <v>SH0908-1042</v>
      </c>
    </row>
    <row r="2260" spans="1:11" ht="15" customHeight="1" x14ac:dyDescent="0.35">
      <c r="A2260">
        <f>'TI102'!A2257</f>
        <v>6</v>
      </c>
      <c r="B2260" s="26">
        <f>'TI102'!B2257</f>
        <v>46273.729166666657</v>
      </c>
      <c r="C2260">
        <f>'TI102'!C2257</f>
        <v>11708008</v>
      </c>
      <c r="D2260">
        <f>'TI102'!J2257</f>
        <v>4</v>
      </c>
      <c r="E2260">
        <f>'TI102'!Q2257</f>
        <v>3</v>
      </c>
      <c r="F2260" t="str">
        <f t="shared" si="210"/>
        <v>60104</v>
      </c>
      <c r="G2260">
        <f t="shared" si="211"/>
        <v>224</v>
      </c>
      <c r="H2260" t="str">
        <f t="shared" si="212"/>
        <v>SH0908-1042</v>
      </c>
      <c r="I2260" t="str">
        <f t="shared" si="213"/>
        <v>SH0908-1042</v>
      </c>
      <c r="J2260" s="34">
        <f t="shared" si="214"/>
        <v>72686</v>
      </c>
      <c r="K2260" t="str">
        <f t="shared" si="215"/>
        <v>SH0908-1042</v>
      </c>
    </row>
    <row r="2261" spans="1:11" ht="15" customHeight="1" x14ac:dyDescent="0.35">
      <c r="A2261">
        <f>'TI102'!A2258</f>
        <v>6</v>
      </c>
      <c r="B2261" s="26">
        <f>'TI102'!B2258</f>
        <v>46273.729166666657</v>
      </c>
      <c r="C2261">
        <f>'TI102'!C2258</f>
        <v>11708009</v>
      </c>
      <c r="D2261">
        <f>'TI102'!J2258</f>
        <v>4</v>
      </c>
      <c r="E2261">
        <f>'TI102'!Q2258</f>
        <v>1</v>
      </c>
      <c r="F2261" t="str">
        <f t="shared" si="210"/>
        <v>60104</v>
      </c>
      <c r="G2261">
        <f t="shared" si="211"/>
        <v>224</v>
      </c>
      <c r="H2261" t="str">
        <f t="shared" si="212"/>
        <v>SH0908-1042</v>
      </c>
      <c r="I2261" t="str">
        <f t="shared" si="213"/>
        <v>SH0908-1042</v>
      </c>
      <c r="J2261" s="34">
        <f t="shared" si="214"/>
        <v>72686</v>
      </c>
      <c r="K2261" t="str">
        <f t="shared" si="215"/>
        <v>SH0908-1042</v>
      </c>
    </row>
    <row r="2262" spans="1:11" ht="15" customHeight="1" x14ac:dyDescent="0.35">
      <c r="A2262">
        <f>'TI102'!A2259</f>
        <v>6</v>
      </c>
      <c r="B2262" s="26">
        <f>'TI102'!B2259</f>
        <v>46273.729166666657</v>
      </c>
      <c r="C2262">
        <f>'TI102'!C2259</f>
        <v>11708047</v>
      </c>
      <c r="D2262">
        <f>'TI102'!J2259</f>
        <v>1</v>
      </c>
      <c r="E2262">
        <f>'TI102'!Q2259</f>
        <v>1</v>
      </c>
      <c r="F2262" t="str">
        <f t="shared" si="210"/>
        <v>59979</v>
      </c>
      <c r="G2262">
        <f t="shared" si="211"/>
        <v>269</v>
      </c>
      <c r="H2262" t="str">
        <f t="shared" si="212"/>
        <v>SH0908-1051</v>
      </c>
      <c r="I2262" t="str">
        <f t="shared" si="213"/>
        <v>SH0908-1051</v>
      </c>
      <c r="J2262" s="34">
        <f t="shared" si="214"/>
        <v>72686</v>
      </c>
      <c r="K2262" t="str">
        <f t="shared" si="215"/>
        <v>SH0908-1051</v>
      </c>
    </row>
    <row r="2263" spans="1:11" ht="15" customHeight="1" x14ac:dyDescent="0.35">
      <c r="A2263">
        <f>'TI102'!A2260</f>
        <v>6</v>
      </c>
      <c r="B2263" s="26">
        <f>'TI102'!B2260</f>
        <v>46273.729166666657</v>
      </c>
      <c r="C2263">
        <f>'TI102'!C2260</f>
        <v>11708048</v>
      </c>
      <c r="D2263">
        <f>'TI102'!J2260</f>
        <v>1</v>
      </c>
      <c r="E2263">
        <f>'TI102'!Q2260</f>
        <v>2</v>
      </c>
      <c r="F2263" t="str">
        <f t="shared" si="210"/>
        <v>59979</v>
      </c>
      <c r="G2263">
        <f t="shared" si="211"/>
        <v>269</v>
      </c>
      <c r="H2263" t="str">
        <f t="shared" si="212"/>
        <v>SH0908-1051</v>
      </c>
      <c r="I2263" t="str">
        <f t="shared" si="213"/>
        <v>SH0908-1051</v>
      </c>
      <c r="J2263" s="34">
        <f t="shared" si="214"/>
        <v>72686</v>
      </c>
      <c r="K2263" t="str">
        <f t="shared" si="215"/>
        <v>SH0908-1051</v>
      </c>
    </row>
    <row r="2264" spans="1:11" ht="15" customHeight="1" x14ac:dyDescent="0.35">
      <c r="A2264">
        <f>'TI102'!A2261</f>
        <v>6</v>
      </c>
      <c r="B2264" s="26">
        <f>'TI102'!B2261</f>
        <v>46273.729166666657</v>
      </c>
      <c r="C2264">
        <f>'TI102'!C2261</f>
        <v>11708049</v>
      </c>
      <c r="D2264">
        <f>'TI102'!J2261</f>
        <v>1</v>
      </c>
      <c r="E2264">
        <f>'TI102'!Q2261</f>
        <v>1</v>
      </c>
      <c r="F2264" t="str">
        <f t="shared" si="210"/>
        <v>59979</v>
      </c>
      <c r="G2264">
        <f t="shared" si="211"/>
        <v>269</v>
      </c>
      <c r="H2264" t="str">
        <f t="shared" si="212"/>
        <v>SH0908-1051</v>
      </c>
      <c r="I2264" t="str">
        <f t="shared" si="213"/>
        <v>SH0908-1051</v>
      </c>
      <c r="J2264" s="34">
        <f t="shared" si="214"/>
        <v>72686</v>
      </c>
      <c r="K2264" t="str">
        <f t="shared" si="215"/>
        <v>SH0908-1051</v>
      </c>
    </row>
    <row r="2265" spans="1:11" ht="15" customHeight="1" x14ac:dyDescent="0.35">
      <c r="A2265">
        <f>'TI102'!A2262</f>
        <v>6</v>
      </c>
      <c r="B2265" s="26">
        <f>'TI102'!B2262</f>
        <v>46273.729166666657</v>
      </c>
      <c r="C2265">
        <f>'TI102'!C2262</f>
        <v>11708050</v>
      </c>
      <c r="D2265">
        <f>'TI102'!J2262</f>
        <v>1</v>
      </c>
      <c r="E2265">
        <f>'TI102'!Q2262</f>
        <v>1</v>
      </c>
      <c r="F2265" t="str">
        <f t="shared" si="210"/>
        <v>59979</v>
      </c>
      <c r="G2265">
        <f t="shared" si="211"/>
        <v>269</v>
      </c>
      <c r="H2265" t="str">
        <f t="shared" si="212"/>
        <v>SH0908-1051</v>
      </c>
      <c r="I2265" t="str">
        <f t="shared" si="213"/>
        <v>SH0908-1051</v>
      </c>
      <c r="J2265" s="34">
        <f t="shared" si="214"/>
        <v>72686</v>
      </c>
      <c r="K2265" t="str">
        <f t="shared" si="215"/>
        <v>SH0908-1051</v>
      </c>
    </row>
    <row r="2266" spans="1:11" ht="15" customHeight="1" x14ac:dyDescent="0.35">
      <c r="A2266">
        <f>'TI102'!A2263</f>
        <v>6</v>
      </c>
      <c r="B2266" s="26">
        <f>'TI102'!B2263</f>
        <v>46273.729166666657</v>
      </c>
      <c r="C2266">
        <f>'TI102'!C2263</f>
        <v>11708072</v>
      </c>
      <c r="D2266">
        <f>'TI102'!J2263</f>
        <v>1</v>
      </c>
      <c r="E2266">
        <f>'TI102'!Q2263</f>
        <v>1</v>
      </c>
      <c r="F2266" t="str">
        <f t="shared" si="210"/>
        <v>60084</v>
      </c>
      <c r="G2266">
        <f t="shared" si="211"/>
        <v>225</v>
      </c>
      <c r="H2266" t="str">
        <f t="shared" si="212"/>
        <v>SH0908-1042</v>
      </c>
      <c r="I2266" t="str">
        <f t="shared" si="213"/>
        <v>SH0908-1042</v>
      </c>
      <c r="J2266" s="34">
        <f t="shared" si="214"/>
        <v>72686</v>
      </c>
      <c r="K2266" t="str">
        <f t="shared" si="215"/>
        <v>SH0908-1042</v>
      </c>
    </row>
    <row r="2267" spans="1:11" ht="15" customHeight="1" x14ac:dyDescent="0.35">
      <c r="A2267">
        <f>'TI102'!A2264</f>
        <v>6</v>
      </c>
      <c r="B2267" s="26">
        <f>'TI102'!B2264</f>
        <v>46273.729166666657</v>
      </c>
      <c r="C2267">
        <f>'TI102'!C2264</f>
        <v>11708073</v>
      </c>
      <c r="D2267">
        <f>'TI102'!J2264</f>
        <v>1</v>
      </c>
      <c r="E2267">
        <f>'TI102'!Q2264</f>
        <v>1</v>
      </c>
      <c r="F2267" t="str">
        <f t="shared" si="210"/>
        <v>60084</v>
      </c>
      <c r="G2267">
        <f t="shared" si="211"/>
        <v>225</v>
      </c>
      <c r="H2267" t="str">
        <f t="shared" si="212"/>
        <v>SH0908-1042</v>
      </c>
      <c r="I2267" t="str">
        <f t="shared" si="213"/>
        <v>SH0908-1042</v>
      </c>
      <c r="J2267" s="34">
        <f t="shared" si="214"/>
        <v>72686</v>
      </c>
      <c r="K2267" t="str">
        <f t="shared" si="215"/>
        <v>SH0908-1042</v>
      </c>
    </row>
    <row r="2268" spans="1:11" ht="15" customHeight="1" x14ac:dyDescent="0.35">
      <c r="A2268">
        <f>'TI102'!A2265</f>
        <v>6</v>
      </c>
      <c r="B2268" s="26">
        <f>'TI102'!B2265</f>
        <v>46273.729166666657</v>
      </c>
      <c r="C2268">
        <f>'TI102'!C2265</f>
        <v>11708074</v>
      </c>
      <c r="D2268">
        <f>'TI102'!J2265</f>
        <v>1</v>
      </c>
      <c r="E2268">
        <f>'TI102'!Q2265</f>
        <v>1</v>
      </c>
      <c r="F2268" t="str">
        <f t="shared" si="210"/>
        <v>60084</v>
      </c>
      <c r="G2268">
        <f t="shared" si="211"/>
        <v>225</v>
      </c>
      <c r="H2268" t="str">
        <f t="shared" si="212"/>
        <v>SH0908-1042</v>
      </c>
      <c r="I2268" t="str">
        <f t="shared" si="213"/>
        <v>SH0908-1042</v>
      </c>
      <c r="J2268" s="34">
        <f t="shared" si="214"/>
        <v>72686</v>
      </c>
      <c r="K2268" t="str">
        <f t="shared" si="215"/>
        <v>SH0908-1042</v>
      </c>
    </row>
    <row r="2269" spans="1:11" ht="15" customHeight="1" x14ac:dyDescent="0.35">
      <c r="A2269">
        <f>'TI102'!A2266</f>
        <v>6</v>
      </c>
      <c r="B2269" s="26">
        <f>'TI102'!B2266</f>
        <v>46273.729166666657</v>
      </c>
      <c r="C2269">
        <f>'TI102'!C2266</f>
        <v>11708075</v>
      </c>
      <c r="D2269">
        <f>'TI102'!J2266</f>
        <v>1</v>
      </c>
      <c r="E2269">
        <f>'TI102'!Q2266</f>
        <v>1</v>
      </c>
      <c r="F2269" t="str">
        <f t="shared" si="210"/>
        <v>60084</v>
      </c>
      <c r="G2269">
        <f t="shared" si="211"/>
        <v>225</v>
      </c>
      <c r="H2269" t="str">
        <f t="shared" si="212"/>
        <v>SH0908-1042</v>
      </c>
      <c r="I2269" t="str">
        <f t="shared" si="213"/>
        <v>SH0908-1042</v>
      </c>
      <c r="J2269" s="34">
        <f t="shared" si="214"/>
        <v>72686</v>
      </c>
      <c r="K2269" t="str">
        <f t="shared" si="215"/>
        <v>SH0908-1042</v>
      </c>
    </row>
    <row r="2270" spans="1:11" ht="15" customHeight="1" x14ac:dyDescent="0.35">
      <c r="A2270">
        <f>'TI102'!A2267</f>
        <v>6</v>
      </c>
      <c r="B2270" s="26">
        <f>'TI102'!B2267</f>
        <v>46273.729166666657</v>
      </c>
      <c r="C2270">
        <f>'TI102'!C2267</f>
        <v>11708076</v>
      </c>
      <c r="D2270">
        <f>'TI102'!J2267</f>
        <v>1</v>
      </c>
      <c r="E2270">
        <f>'TI102'!Q2267</f>
        <v>2</v>
      </c>
      <c r="F2270" t="str">
        <f t="shared" si="210"/>
        <v>60084</v>
      </c>
      <c r="G2270">
        <f t="shared" si="211"/>
        <v>225</v>
      </c>
      <c r="H2270" t="str">
        <f t="shared" si="212"/>
        <v>SH0908-1042</v>
      </c>
      <c r="I2270" t="str">
        <f t="shared" si="213"/>
        <v>SH0908-1042</v>
      </c>
      <c r="J2270" s="34">
        <f t="shared" si="214"/>
        <v>72686</v>
      </c>
      <c r="K2270" t="str">
        <f t="shared" si="215"/>
        <v>SH0908-1042</v>
      </c>
    </row>
    <row r="2271" spans="1:11" ht="15" customHeight="1" x14ac:dyDescent="0.35">
      <c r="A2271">
        <f>'TI102'!A2268</f>
        <v>6</v>
      </c>
      <c r="B2271" s="26">
        <f>'TI102'!B2268</f>
        <v>46273.729166666657</v>
      </c>
      <c r="C2271">
        <f>'TI102'!C2268</f>
        <v>11708081</v>
      </c>
      <c r="D2271">
        <f>'TI102'!J2268</f>
        <v>1</v>
      </c>
      <c r="E2271">
        <f>'TI102'!Q2268</f>
        <v>1</v>
      </c>
      <c r="F2271" t="str">
        <f t="shared" si="210"/>
        <v>60104</v>
      </c>
      <c r="G2271">
        <f t="shared" si="211"/>
        <v>224</v>
      </c>
      <c r="H2271" t="str">
        <f t="shared" si="212"/>
        <v>SH0908-1042</v>
      </c>
      <c r="I2271" t="str">
        <f t="shared" si="213"/>
        <v>SH0908-1042</v>
      </c>
      <c r="J2271" s="34">
        <f t="shared" si="214"/>
        <v>72686</v>
      </c>
      <c r="K2271" t="str">
        <f t="shared" si="215"/>
        <v>SH0908-1042</v>
      </c>
    </row>
    <row r="2272" spans="1:11" ht="15" customHeight="1" x14ac:dyDescent="0.35">
      <c r="A2272">
        <f>'TI102'!A2269</f>
        <v>6</v>
      </c>
      <c r="B2272" s="26">
        <f>'TI102'!B2269</f>
        <v>46273.729166666657</v>
      </c>
      <c r="C2272">
        <f>'TI102'!C2269</f>
        <v>11708082</v>
      </c>
      <c r="D2272">
        <f>'TI102'!J2269</f>
        <v>1</v>
      </c>
      <c r="E2272">
        <f>'TI102'!Q2269</f>
        <v>1</v>
      </c>
      <c r="F2272" t="str">
        <f t="shared" si="210"/>
        <v>60104</v>
      </c>
      <c r="G2272">
        <f t="shared" si="211"/>
        <v>224</v>
      </c>
      <c r="H2272" t="str">
        <f t="shared" si="212"/>
        <v>SH0908-1042</v>
      </c>
      <c r="I2272" t="str">
        <f t="shared" si="213"/>
        <v>SH0908-1042</v>
      </c>
      <c r="J2272" s="34">
        <f t="shared" si="214"/>
        <v>72686</v>
      </c>
      <c r="K2272" t="str">
        <f t="shared" si="215"/>
        <v>SH0908-1042</v>
      </c>
    </row>
    <row r="2273" spans="1:11" ht="15" customHeight="1" x14ac:dyDescent="0.35">
      <c r="A2273">
        <f>'TI102'!A2270</f>
        <v>6</v>
      </c>
      <c r="B2273" s="26">
        <f>'TI102'!B2270</f>
        <v>46273.729166666657</v>
      </c>
      <c r="C2273">
        <f>'TI102'!C2270</f>
        <v>11708083</v>
      </c>
      <c r="D2273">
        <f>'TI102'!J2270</f>
        <v>1</v>
      </c>
      <c r="E2273">
        <f>'TI102'!Q2270</f>
        <v>1</v>
      </c>
      <c r="F2273" t="str">
        <f t="shared" si="210"/>
        <v>60104</v>
      </c>
      <c r="G2273">
        <f t="shared" si="211"/>
        <v>224</v>
      </c>
      <c r="H2273" t="str">
        <f t="shared" si="212"/>
        <v>SH0908-1042</v>
      </c>
      <c r="I2273" t="str">
        <f t="shared" si="213"/>
        <v>SH0908-1042</v>
      </c>
      <c r="J2273" s="34">
        <f t="shared" si="214"/>
        <v>72686</v>
      </c>
      <c r="K2273" t="str">
        <f t="shared" si="215"/>
        <v>SH0908-1042</v>
      </c>
    </row>
    <row r="2274" spans="1:11" ht="15" customHeight="1" x14ac:dyDescent="0.35">
      <c r="A2274">
        <f>'TI102'!A2271</f>
        <v>6</v>
      </c>
      <c r="B2274" s="26">
        <f>'TI102'!B2271</f>
        <v>46273.729166666657</v>
      </c>
      <c r="C2274">
        <f>'TI102'!C2271</f>
        <v>11708084</v>
      </c>
      <c r="D2274">
        <f>'TI102'!J2271</f>
        <v>1</v>
      </c>
      <c r="E2274">
        <f>'TI102'!Q2271</f>
        <v>1</v>
      </c>
      <c r="F2274" t="str">
        <f t="shared" si="210"/>
        <v>60104</v>
      </c>
      <c r="G2274">
        <f t="shared" si="211"/>
        <v>224</v>
      </c>
      <c r="H2274" t="str">
        <f t="shared" si="212"/>
        <v>SH0908-1042</v>
      </c>
      <c r="I2274" t="str">
        <f t="shared" si="213"/>
        <v>SH0908-1042</v>
      </c>
      <c r="J2274" s="34">
        <f t="shared" si="214"/>
        <v>72686</v>
      </c>
      <c r="K2274" t="str">
        <f t="shared" si="215"/>
        <v>SH0908-1042</v>
      </c>
    </row>
    <row r="2275" spans="1:11" ht="15" customHeight="1" x14ac:dyDescent="0.35">
      <c r="A2275">
        <f>'TI102'!A2272</f>
        <v>6</v>
      </c>
      <c r="B2275" s="26">
        <f>'TI102'!B2272</f>
        <v>46273.729166666657</v>
      </c>
      <c r="C2275">
        <f>'TI102'!C2272</f>
        <v>11708122</v>
      </c>
      <c r="D2275">
        <f>'TI102'!J2272</f>
        <v>3</v>
      </c>
      <c r="E2275">
        <f>'TI102'!Q2272</f>
        <v>5</v>
      </c>
      <c r="F2275" t="str">
        <f t="shared" si="210"/>
        <v>60135</v>
      </c>
      <c r="G2275">
        <f t="shared" si="211"/>
        <v>57</v>
      </c>
      <c r="H2275" t="str">
        <f t="shared" si="212"/>
        <v>SH0908-1018</v>
      </c>
      <c r="I2275" t="str">
        <f t="shared" si="213"/>
        <v>SH0908-1018</v>
      </c>
      <c r="J2275" s="34">
        <f t="shared" si="214"/>
        <v>72686</v>
      </c>
      <c r="K2275" t="str">
        <f t="shared" si="215"/>
        <v>SH0908-1018</v>
      </c>
    </row>
    <row r="2276" spans="1:11" ht="15" customHeight="1" x14ac:dyDescent="0.35">
      <c r="A2276">
        <f>'TI102'!A2273</f>
        <v>6</v>
      </c>
      <c r="B2276" s="26">
        <f>'TI102'!B2273</f>
        <v>46273.729166666657</v>
      </c>
      <c r="C2276">
        <f>'TI102'!C2273</f>
        <v>11708123</v>
      </c>
      <c r="D2276">
        <f>'TI102'!J2273</f>
        <v>3</v>
      </c>
      <c r="E2276">
        <f>'TI102'!Q2273</f>
        <v>1</v>
      </c>
      <c r="F2276" t="str">
        <f t="shared" si="210"/>
        <v>60135</v>
      </c>
      <c r="G2276">
        <f t="shared" si="211"/>
        <v>57</v>
      </c>
      <c r="H2276" t="str">
        <f t="shared" si="212"/>
        <v>SH0908-1018</v>
      </c>
      <c r="I2276" t="str">
        <f t="shared" si="213"/>
        <v>SH0908-1018</v>
      </c>
      <c r="J2276" s="34">
        <f t="shared" si="214"/>
        <v>72686</v>
      </c>
      <c r="K2276" t="str">
        <f t="shared" si="215"/>
        <v>SH0908-1018</v>
      </c>
    </row>
    <row r="2277" spans="1:11" ht="15" customHeight="1" x14ac:dyDescent="0.35">
      <c r="A2277">
        <f>'TI102'!A2274</f>
        <v>6</v>
      </c>
      <c r="B2277" s="26">
        <f>'TI102'!B2274</f>
        <v>46273.729166666657</v>
      </c>
      <c r="C2277">
        <f>'TI102'!C2274</f>
        <v>11708127</v>
      </c>
      <c r="D2277">
        <f>'TI102'!J2274</f>
        <v>2</v>
      </c>
      <c r="E2277">
        <f>'TI102'!Q2274</f>
        <v>2</v>
      </c>
      <c r="F2277" t="str">
        <f t="shared" si="210"/>
        <v>60134</v>
      </c>
      <c r="G2277">
        <f t="shared" si="211"/>
        <v>127</v>
      </c>
      <c r="H2277" t="str">
        <f t="shared" si="212"/>
        <v>SH0908-1033</v>
      </c>
      <c r="I2277" t="str">
        <f t="shared" si="213"/>
        <v>SH0908-1033</v>
      </c>
      <c r="J2277" s="34">
        <f t="shared" si="214"/>
        <v>72686</v>
      </c>
      <c r="K2277" t="str">
        <f t="shared" si="215"/>
        <v>SH0908-1033</v>
      </c>
    </row>
    <row r="2278" spans="1:11" ht="15" customHeight="1" x14ac:dyDescent="0.35">
      <c r="A2278">
        <f>'TI102'!A2275</f>
        <v>6</v>
      </c>
      <c r="B2278" s="26">
        <f>'TI102'!B2275</f>
        <v>46273.729166666657</v>
      </c>
      <c r="C2278">
        <f>'TI102'!C2275</f>
        <v>11708128</v>
      </c>
      <c r="D2278">
        <f>'TI102'!J2275</f>
        <v>2</v>
      </c>
      <c r="E2278">
        <f>'TI102'!Q2275</f>
        <v>4</v>
      </c>
      <c r="F2278" t="str">
        <f t="shared" si="210"/>
        <v>60134</v>
      </c>
      <c r="G2278">
        <f t="shared" si="211"/>
        <v>127</v>
      </c>
      <c r="H2278" t="str">
        <f t="shared" si="212"/>
        <v>SH0908-1033</v>
      </c>
      <c r="I2278" t="str">
        <f t="shared" si="213"/>
        <v>SH0908-1033</v>
      </c>
      <c r="J2278" s="34">
        <f t="shared" si="214"/>
        <v>72686</v>
      </c>
      <c r="K2278" t="str">
        <f t="shared" si="215"/>
        <v>SH0908-1033</v>
      </c>
    </row>
    <row r="2279" spans="1:11" ht="15" customHeight="1" x14ac:dyDescent="0.35">
      <c r="A2279">
        <f>'TI102'!A2276</f>
        <v>6</v>
      </c>
      <c r="B2279" s="26">
        <f>'TI102'!B2276</f>
        <v>46273.729166666657</v>
      </c>
      <c r="C2279">
        <f>'TI102'!C2276</f>
        <v>11708129</v>
      </c>
      <c r="D2279">
        <f>'TI102'!J2276</f>
        <v>2</v>
      </c>
      <c r="E2279">
        <f>'TI102'!Q2276</f>
        <v>10</v>
      </c>
      <c r="F2279" t="str">
        <f t="shared" si="210"/>
        <v>60134</v>
      </c>
      <c r="G2279">
        <f t="shared" si="211"/>
        <v>127</v>
      </c>
      <c r="H2279" t="str">
        <f t="shared" si="212"/>
        <v>SH0908-1033</v>
      </c>
      <c r="I2279" t="str">
        <f t="shared" si="213"/>
        <v>SH0908-1033</v>
      </c>
      <c r="J2279" s="34">
        <f t="shared" si="214"/>
        <v>72686</v>
      </c>
      <c r="K2279" t="str">
        <f t="shared" si="215"/>
        <v>SH0908-1033</v>
      </c>
    </row>
    <row r="2280" spans="1:11" ht="15" customHeight="1" x14ac:dyDescent="0.35">
      <c r="A2280">
        <f>'TI102'!A2277</f>
        <v>6</v>
      </c>
      <c r="B2280" s="26">
        <f>'TI102'!B2277</f>
        <v>46273.729166666657</v>
      </c>
      <c r="C2280">
        <f>'TI102'!C2277</f>
        <v>11708130</v>
      </c>
      <c r="D2280">
        <f>'TI102'!J2277</f>
        <v>2</v>
      </c>
      <c r="E2280">
        <f>'TI102'!Q2277</f>
        <v>10</v>
      </c>
      <c r="F2280" t="str">
        <f t="shared" si="210"/>
        <v>60134</v>
      </c>
      <c r="G2280">
        <f t="shared" si="211"/>
        <v>127</v>
      </c>
      <c r="H2280" t="str">
        <f t="shared" si="212"/>
        <v>SH0908-1033</v>
      </c>
      <c r="I2280" t="str">
        <f t="shared" si="213"/>
        <v>SH0908-1033</v>
      </c>
      <c r="J2280" s="34">
        <f t="shared" si="214"/>
        <v>72686</v>
      </c>
      <c r="K2280" t="str">
        <f t="shared" si="215"/>
        <v>SH0908-1033</v>
      </c>
    </row>
    <row r="2281" spans="1:11" ht="15" customHeight="1" x14ac:dyDescent="0.35">
      <c r="A2281">
        <f>'TI102'!A2278</f>
        <v>6</v>
      </c>
      <c r="B2281" s="26">
        <f>'TI102'!B2278</f>
        <v>46273.729166666657</v>
      </c>
      <c r="C2281">
        <f>'TI102'!C2278</f>
        <v>11708136</v>
      </c>
      <c r="D2281">
        <f>'TI102'!J2278</f>
        <v>2</v>
      </c>
      <c r="E2281">
        <f>'TI102'!Q2278</f>
        <v>1</v>
      </c>
      <c r="F2281" t="str">
        <f t="shared" si="210"/>
        <v>60155</v>
      </c>
      <c r="G2281">
        <f t="shared" si="211"/>
        <v>226</v>
      </c>
      <c r="H2281" t="str">
        <f t="shared" si="212"/>
        <v>SH0908-1042</v>
      </c>
      <c r="I2281" t="str">
        <f t="shared" si="213"/>
        <v>SH0908-1042</v>
      </c>
      <c r="J2281" s="34">
        <f t="shared" si="214"/>
        <v>72686</v>
      </c>
      <c r="K2281" t="str">
        <f t="shared" si="215"/>
        <v>SH0908-1042</v>
      </c>
    </row>
    <row r="2282" spans="1:11" ht="15" customHeight="1" x14ac:dyDescent="0.35">
      <c r="A2282">
        <f>'TI102'!A2279</f>
        <v>6</v>
      </c>
      <c r="B2282" s="26">
        <f>'TI102'!B2279</f>
        <v>46273.729166666657</v>
      </c>
      <c r="C2282">
        <f>'TI102'!C2279</f>
        <v>11708139</v>
      </c>
      <c r="D2282">
        <f>'TI102'!J2279</f>
        <v>4</v>
      </c>
      <c r="E2282">
        <f>'TI102'!Q2279</f>
        <v>2</v>
      </c>
      <c r="F2282" t="str">
        <f t="shared" si="210"/>
        <v>60140</v>
      </c>
      <c r="G2282">
        <f t="shared" si="211"/>
        <v>261</v>
      </c>
      <c r="H2282" t="str">
        <f t="shared" si="212"/>
        <v>SH0908-1048</v>
      </c>
      <c r="I2282" t="str">
        <f t="shared" si="213"/>
        <v>SH0908-1048</v>
      </c>
      <c r="J2282" s="34">
        <f t="shared" si="214"/>
        <v>72686</v>
      </c>
      <c r="K2282" t="str">
        <f t="shared" si="215"/>
        <v>SH0908-1048</v>
      </c>
    </row>
    <row r="2283" spans="1:11" ht="15" customHeight="1" x14ac:dyDescent="0.35">
      <c r="A2283">
        <f>'TI102'!A2280</f>
        <v>6</v>
      </c>
      <c r="B2283" s="26">
        <f>'TI102'!B2280</f>
        <v>46273.729166666657</v>
      </c>
      <c r="C2283">
        <f>'TI102'!C2280</f>
        <v>11708151</v>
      </c>
      <c r="D2283">
        <f>'TI102'!J2280</f>
        <v>1</v>
      </c>
      <c r="E2283">
        <f>'TI102'!Q2280</f>
        <v>2</v>
      </c>
      <c r="F2283" t="str">
        <f t="shared" si="210"/>
        <v>60140</v>
      </c>
      <c r="G2283">
        <f t="shared" si="211"/>
        <v>261</v>
      </c>
      <c r="H2283" t="str">
        <f t="shared" si="212"/>
        <v>SH0908-1048</v>
      </c>
      <c r="I2283" t="str">
        <f t="shared" si="213"/>
        <v>SH0908-1048</v>
      </c>
      <c r="J2283" s="34">
        <f t="shared" si="214"/>
        <v>72686</v>
      </c>
      <c r="K2283" t="str">
        <f t="shared" si="215"/>
        <v>SH0908-1048</v>
      </c>
    </row>
    <row r="2284" spans="1:11" ht="15" customHeight="1" x14ac:dyDescent="0.35">
      <c r="A2284">
        <f>'TI102'!A2281</f>
        <v>6</v>
      </c>
      <c r="B2284" s="26">
        <f>'TI102'!B2281</f>
        <v>46273.729166666657</v>
      </c>
      <c r="C2284">
        <f>'TI102'!C2281</f>
        <v>11708152</v>
      </c>
      <c r="D2284">
        <f>'TI102'!J2281</f>
        <v>1</v>
      </c>
      <c r="E2284">
        <f>'TI102'!Q2281</f>
        <v>1</v>
      </c>
      <c r="F2284" t="str">
        <f t="shared" si="210"/>
        <v>60140</v>
      </c>
      <c r="G2284">
        <f t="shared" si="211"/>
        <v>261</v>
      </c>
      <c r="H2284" t="str">
        <f t="shared" si="212"/>
        <v>SH0908-1048</v>
      </c>
      <c r="I2284" t="str">
        <f t="shared" si="213"/>
        <v>SH0908-1048</v>
      </c>
      <c r="J2284" s="34">
        <f t="shared" si="214"/>
        <v>72686</v>
      </c>
      <c r="K2284" t="str">
        <f t="shared" si="215"/>
        <v>SH0908-1048</v>
      </c>
    </row>
    <row r="2285" spans="1:11" ht="15" customHeight="1" x14ac:dyDescent="0.35">
      <c r="A2285">
        <f>'TI102'!A2282</f>
        <v>6</v>
      </c>
      <c r="B2285" s="26">
        <f>'TI102'!B2282</f>
        <v>46273.729166666657</v>
      </c>
      <c r="C2285">
        <f>'TI102'!C2282</f>
        <v>11708153</v>
      </c>
      <c r="D2285">
        <f>'TI102'!J2282</f>
        <v>1</v>
      </c>
      <c r="E2285">
        <f>'TI102'!Q2282</f>
        <v>1</v>
      </c>
      <c r="F2285" t="str">
        <f t="shared" si="210"/>
        <v>60140</v>
      </c>
      <c r="G2285">
        <f t="shared" si="211"/>
        <v>261</v>
      </c>
      <c r="H2285" t="str">
        <f t="shared" si="212"/>
        <v>SH0908-1048</v>
      </c>
      <c r="I2285" t="str">
        <f t="shared" si="213"/>
        <v>SH0908-1048</v>
      </c>
      <c r="J2285" s="34">
        <f t="shared" si="214"/>
        <v>72686</v>
      </c>
      <c r="K2285" t="str">
        <f t="shared" si="215"/>
        <v>SH0908-1048</v>
      </c>
    </row>
    <row r="2286" spans="1:11" ht="15" customHeight="1" x14ac:dyDescent="0.35">
      <c r="A2286">
        <f>'TI102'!A2283</f>
        <v>6</v>
      </c>
      <c r="B2286" s="26">
        <f>'TI102'!B2283</f>
        <v>46273.729166666657</v>
      </c>
      <c r="C2286">
        <f>'TI102'!C2283</f>
        <v>11708154</v>
      </c>
      <c r="D2286">
        <f>'TI102'!J2283</f>
        <v>1</v>
      </c>
      <c r="E2286">
        <f>'TI102'!Q2283</f>
        <v>1</v>
      </c>
      <c r="F2286" t="str">
        <f t="shared" si="210"/>
        <v>60140</v>
      </c>
      <c r="G2286">
        <f t="shared" si="211"/>
        <v>261</v>
      </c>
      <c r="H2286" t="str">
        <f t="shared" si="212"/>
        <v>SH0908-1048</v>
      </c>
      <c r="I2286" t="str">
        <f t="shared" si="213"/>
        <v>SH0908-1048</v>
      </c>
      <c r="J2286" s="34">
        <f t="shared" si="214"/>
        <v>72686</v>
      </c>
      <c r="K2286" t="str">
        <f t="shared" si="215"/>
        <v>SH0908-1048</v>
      </c>
    </row>
    <row r="2287" spans="1:11" ht="15" customHeight="1" x14ac:dyDescent="0.35">
      <c r="A2287">
        <f>'TI102'!A2284</f>
        <v>6</v>
      </c>
      <c r="B2287" s="26">
        <f>'TI102'!B2284</f>
        <v>46273.729166666657</v>
      </c>
      <c r="C2287">
        <f>'TI102'!C2284</f>
        <v>11708162</v>
      </c>
      <c r="D2287">
        <f>'TI102'!J2284</f>
        <v>4</v>
      </c>
      <c r="E2287">
        <f>'TI102'!Q2284</f>
        <v>1</v>
      </c>
      <c r="F2287" t="str">
        <f t="shared" si="210"/>
        <v>60179</v>
      </c>
      <c r="G2287">
        <f t="shared" si="211"/>
        <v>227</v>
      </c>
      <c r="H2287" t="str">
        <f t="shared" si="212"/>
        <v>SH0908-1042</v>
      </c>
      <c r="I2287" t="str">
        <f t="shared" si="213"/>
        <v>SH0908-1042</v>
      </c>
      <c r="J2287" s="34">
        <f t="shared" si="214"/>
        <v>72686</v>
      </c>
      <c r="K2287" t="str">
        <f t="shared" si="215"/>
        <v>SH0908-1042</v>
      </c>
    </row>
    <row r="2288" spans="1:11" ht="15" customHeight="1" x14ac:dyDescent="0.35">
      <c r="A2288">
        <f>'TI102'!A2285</f>
        <v>6</v>
      </c>
      <c r="B2288" s="26">
        <f>'TI102'!B2285</f>
        <v>46273.729166666657</v>
      </c>
      <c r="C2288">
        <f>'TI102'!C2285</f>
        <v>11708163</v>
      </c>
      <c r="D2288">
        <f>'TI102'!J2285</f>
        <v>4</v>
      </c>
      <c r="E2288">
        <f>'TI102'!Q2285</f>
        <v>1</v>
      </c>
      <c r="F2288" t="str">
        <f t="shared" si="210"/>
        <v>60179</v>
      </c>
      <c r="G2288">
        <f t="shared" si="211"/>
        <v>227</v>
      </c>
      <c r="H2288" t="str">
        <f t="shared" si="212"/>
        <v>SH0908-1042</v>
      </c>
      <c r="I2288" t="str">
        <f t="shared" si="213"/>
        <v>SH0908-1042</v>
      </c>
      <c r="J2288" s="34">
        <f t="shared" si="214"/>
        <v>72686</v>
      </c>
      <c r="K2288" t="str">
        <f t="shared" si="215"/>
        <v>SH0908-1042</v>
      </c>
    </row>
    <row r="2289" spans="1:11" ht="15" customHeight="1" x14ac:dyDescent="0.35">
      <c r="A2289">
        <f>'TI102'!A2286</f>
        <v>6</v>
      </c>
      <c r="B2289" s="26">
        <f>'TI102'!B2286</f>
        <v>46273.729166666657</v>
      </c>
      <c r="C2289">
        <f>'TI102'!C2286</f>
        <v>11708164</v>
      </c>
      <c r="D2289">
        <f>'TI102'!J2286</f>
        <v>4</v>
      </c>
      <c r="E2289">
        <f>'TI102'!Q2286</f>
        <v>1</v>
      </c>
      <c r="F2289" t="str">
        <f t="shared" si="210"/>
        <v>60179</v>
      </c>
      <c r="G2289">
        <f t="shared" si="211"/>
        <v>227</v>
      </c>
      <c r="H2289" t="str">
        <f t="shared" si="212"/>
        <v>SH0908-1042</v>
      </c>
      <c r="I2289" t="str">
        <f t="shared" si="213"/>
        <v>SH0908-1042</v>
      </c>
      <c r="J2289" s="34">
        <f t="shared" si="214"/>
        <v>72686</v>
      </c>
      <c r="K2289" t="str">
        <f t="shared" si="215"/>
        <v>SH0908-1042</v>
      </c>
    </row>
    <row r="2290" spans="1:11" ht="15" customHeight="1" x14ac:dyDescent="0.35">
      <c r="A2290">
        <f>'TI102'!A2287</f>
        <v>6</v>
      </c>
      <c r="B2290" s="26">
        <f>'TI102'!B2287</f>
        <v>46273.729166666657</v>
      </c>
      <c r="C2290">
        <f>'TI102'!C2287</f>
        <v>11708165</v>
      </c>
      <c r="D2290">
        <f>'TI102'!J2287</f>
        <v>4</v>
      </c>
      <c r="E2290">
        <f>'TI102'!Q2287</f>
        <v>1</v>
      </c>
      <c r="F2290" t="str">
        <f t="shared" si="210"/>
        <v>60179</v>
      </c>
      <c r="G2290">
        <f t="shared" si="211"/>
        <v>227</v>
      </c>
      <c r="H2290" t="str">
        <f t="shared" si="212"/>
        <v>SH0908-1042</v>
      </c>
      <c r="I2290" t="str">
        <f t="shared" si="213"/>
        <v>SH0908-1042</v>
      </c>
      <c r="J2290" s="34">
        <f t="shared" si="214"/>
        <v>72686</v>
      </c>
      <c r="K2290" t="str">
        <f t="shared" si="215"/>
        <v>SH0908-1042</v>
      </c>
    </row>
    <row r="2291" spans="1:11" ht="15" customHeight="1" x14ac:dyDescent="0.35">
      <c r="A2291">
        <f>'TI102'!A2288</f>
        <v>6</v>
      </c>
      <c r="B2291" s="26">
        <f>'TI102'!B2288</f>
        <v>46273.729166666657</v>
      </c>
      <c r="C2291">
        <f>'TI102'!C2288</f>
        <v>11708186</v>
      </c>
      <c r="D2291">
        <f>'TI102'!J2288</f>
        <v>2</v>
      </c>
      <c r="E2291">
        <f>'TI102'!Q2288</f>
        <v>1</v>
      </c>
      <c r="F2291" t="str">
        <f t="shared" si="210"/>
        <v>60176</v>
      </c>
      <c r="G2291">
        <f t="shared" si="211"/>
        <v>228</v>
      </c>
      <c r="H2291" t="str">
        <f t="shared" si="212"/>
        <v>SH0908-1042</v>
      </c>
      <c r="I2291" t="str">
        <f t="shared" si="213"/>
        <v>SH0908-1042</v>
      </c>
      <c r="J2291" s="34">
        <f t="shared" si="214"/>
        <v>72686</v>
      </c>
      <c r="K2291" t="str">
        <f t="shared" si="215"/>
        <v>SH0908-1042</v>
      </c>
    </row>
    <row r="2292" spans="1:11" ht="15" customHeight="1" x14ac:dyDescent="0.35">
      <c r="A2292">
        <f>'TI102'!A2289</f>
        <v>6</v>
      </c>
      <c r="B2292" s="26">
        <f>'TI102'!B2289</f>
        <v>46273.729166666657</v>
      </c>
      <c r="C2292">
        <f>'TI102'!C2289</f>
        <v>11708187</v>
      </c>
      <c r="D2292">
        <f>'TI102'!J2289</f>
        <v>2</v>
      </c>
      <c r="E2292">
        <f>'TI102'!Q2289</f>
        <v>2</v>
      </c>
      <c r="F2292" t="str">
        <f t="shared" si="210"/>
        <v>60176</v>
      </c>
      <c r="G2292">
        <f t="shared" si="211"/>
        <v>228</v>
      </c>
      <c r="H2292" t="str">
        <f t="shared" si="212"/>
        <v>SH0908-1042</v>
      </c>
      <c r="I2292" t="str">
        <f t="shared" si="213"/>
        <v>SH0908-1042</v>
      </c>
      <c r="J2292" s="34">
        <f t="shared" si="214"/>
        <v>72686</v>
      </c>
      <c r="K2292" t="str">
        <f t="shared" si="215"/>
        <v>SH0908-1042</v>
      </c>
    </row>
    <row r="2293" spans="1:11" ht="15" customHeight="1" x14ac:dyDescent="0.35">
      <c r="A2293">
        <f>'TI102'!A2290</f>
        <v>6</v>
      </c>
      <c r="B2293" s="26">
        <f>'TI102'!B2290</f>
        <v>46273.729166666657</v>
      </c>
      <c r="C2293">
        <f>'TI102'!C2290</f>
        <v>11708192</v>
      </c>
      <c r="D2293">
        <f>'TI102'!J2290</f>
        <v>1</v>
      </c>
      <c r="E2293">
        <f>'TI102'!Q2290</f>
        <v>2</v>
      </c>
      <c r="F2293" t="str">
        <f t="shared" si="210"/>
        <v>60179</v>
      </c>
      <c r="G2293">
        <f t="shared" si="211"/>
        <v>227</v>
      </c>
      <c r="H2293" t="str">
        <f t="shared" si="212"/>
        <v>SH0908-1042</v>
      </c>
      <c r="I2293" t="str">
        <f t="shared" si="213"/>
        <v>SH0908-1042</v>
      </c>
      <c r="J2293" s="34">
        <f t="shared" si="214"/>
        <v>72686</v>
      </c>
      <c r="K2293" t="str">
        <f t="shared" si="215"/>
        <v>SH0908-1042</v>
      </c>
    </row>
    <row r="2294" spans="1:11" ht="15" customHeight="1" x14ac:dyDescent="0.35">
      <c r="A2294">
        <f>'TI102'!A2291</f>
        <v>6</v>
      </c>
      <c r="B2294" s="26">
        <f>'TI102'!B2291</f>
        <v>46273.729166666657</v>
      </c>
      <c r="C2294">
        <f>'TI102'!C2291</f>
        <v>11708193</v>
      </c>
      <c r="D2294">
        <f>'TI102'!J2291</f>
        <v>1</v>
      </c>
      <c r="E2294">
        <f>'TI102'!Q2291</f>
        <v>1</v>
      </c>
      <c r="F2294" t="str">
        <f t="shared" si="210"/>
        <v>60179</v>
      </c>
      <c r="G2294">
        <f t="shared" si="211"/>
        <v>227</v>
      </c>
      <c r="H2294" t="str">
        <f t="shared" si="212"/>
        <v>SH0908-1042</v>
      </c>
      <c r="I2294" t="str">
        <f t="shared" si="213"/>
        <v>SH0908-1042</v>
      </c>
      <c r="J2294" s="34">
        <f t="shared" si="214"/>
        <v>72686</v>
      </c>
      <c r="K2294" t="str">
        <f t="shared" si="215"/>
        <v>SH0908-1042</v>
      </c>
    </row>
    <row r="2295" spans="1:11" ht="15" customHeight="1" x14ac:dyDescent="0.35">
      <c r="A2295">
        <f>'TI102'!A2292</f>
        <v>6</v>
      </c>
      <c r="B2295" s="26">
        <f>'TI102'!B2292</f>
        <v>46273.729166666657</v>
      </c>
      <c r="C2295">
        <f>'TI102'!C2292</f>
        <v>11708194</v>
      </c>
      <c r="D2295">
        <f>'TI102'!J2292</f>
        <v>1</v>
      </c>
      <c r="E2295">
        <f>'TI102'!Q2292</f>
        <v>1</v>
      </c>
      <c r="F2295" t="str">
        <f t="shared" si="210"/>
        <v>60179</v>
      </c>
      <c r="G2295">
        <f t="shared" si="211"/>
        <v>227</v>
      </c>
      <c r="H2295" t="str">
        <f t="shared" si="212"/>
        <v>SH0908-1042</v>
      </c>
      <c r="I2295" t="str">
        <f t="shared" si="213"/>
        <v>SH0908-1042</v>
      </c>
      <c r="J2295" s="34">
        <f t="shared" si="214"/>
        <v>72686</v>
      </c>
      <c r="K2295" t="str">
        <f t="shared" si="215"/>
        <v>SH0908-1042</v>
      </c>
    </row>
    <row r="2296" spans="1:11" ht="15" customHeight="1" x14ac:dyDescent="0.35">
      <c r="A2296">
        <f>'TI102'!A2293</f>
        <v>6</v>
      </c>
      <c r="B2296" s="26">
        <f>'TI102'!B2293</f>
        <v>46273.729166666657</v>
      </c>
      <c r="C2296">
        <f>'TI102'!C2293</f>
        <v>11708210</v>
      </c>
      <c r="D2296">
        <f>'TI102'!J2293</f>
        <v>2</v>
      </c>
      <c r="E2296">
        <f>'TI102'!Q2293</f>
        <v>9</v>
      </c>
      <c r="F2296" t="str">
        <f t="shared" si="210"/>
        <v>60180</v>
      </c>
      <c r="G2296">
        <f t="shared" si="211"/>
        <v>412</v>
      </c>
      <c r="H2296" t="str">
        <f t="shared" si="212"/>
        <v>SH0908-1981</v>
      </c>
      <c r="I2296" t="str">
        <f t="shared" si="213"/>
        <v>SH0908-1981</v>
      </c>
      <c r="J2296" s="34">
        <f t="shared" si="214"/>
        <v>72686</v>
      </c>
      <c r="K2296" t="str">
        <f t="shared" si="215"/>
        <v>SH0908-1981</v>
      </c>
    </row>
    <row r="2297" spans="1:11" ht="15" customHeight="1" x14ac:dyDescent="0.35">
      <c r="A2297">
        <f>'TI102'!A2294</f>
        <v>6</v>
      </c>
      <c r="B2297" s="26">
        <f>'TI102'!B2294</f>
        <v>46273.729166666657</v>
      </c>
      <c r="C2297">
        <f>'TI102'!C2294</f>
        <v>11708211</v>
      </c>
      <c r="D2297">
        <f>'TI102'!J2294</f>
        <v>2</v>
      </c>
      <c r="E2297">
        <f>'TI102'!Q2294</f>
        <v>9</v>
      </c>
      <c r="F2297" t="str">
        <f t="shared" si="210"/>
        <v>60180</v>
      </c>
      <c r="G2297">
        <f t="shared" si="211"/>
        <v>412</v>
      </c>
      <c r="H2297" t="str">
        <f t="shared" si="212"/>
        <v>SH0908-1981</v>
      </c>
      <c r="I2297" t="str">
        <f t="shared" si="213"/>
        <v>SH0908-1981</v>
      </c>
      <c r="J2297" s="34">
        <f t="shared" si="214"/>
        <v>72686</v>
      </c>
      <c r="K2297" t="str">
        <f t="shared" si="215"/>
        <v>SH0908-1981</v>
      </c>
    </row>
    <row r="2298" spans="1:11" ht="15" customHeight="1" x14ac:dyDescent="0.35">
      <c r="A2298">
        <f>'TI102'!A2295</f>
        <v>6</v>
      </c>
      <c r="B2298" s="26">
        <f>'TI102'!B2295</f>
        <v>46273.729166666657</v>
      </c>
      <c r="C2298">
        <f>'TI102'!C2295</f>
        <v>11708212</v>
      </c>
      <c r="D2298">
        <f>'TI102'!J2295</f>
        <v>2</v>
      </c>
      <c r="E2298">
        <f>'TI102'!Q2295</f>
        <v>8</v>
      </c>
      <c r="F2298" t="str">
        <f t="shared" si="210"/>
        <v>60180</v>
      </c>
      <c r="G2298">
        <f t="shared" si="211"/>
        <v>412</v>
      </c>
      <c r="H2298" t="str">
        <f t="shared" si="212"/>
        <v>SH0908-1981</v>
      </c>
      <c r="I2298" t="str">
        <f t="shared" si="213"/>
        <v>SH0908-1981</v>
      </c>
      <c r="J2298" s="34">
        <f t="shared" si="214"/>
        <v>72686</v>
      </c>
      <c r="K2298" t="str">
        <f t="shared" si="215"/>
        <v>SH0908-1981</v>
      </c>
    </row>
    <row r="2299" spans="1:11" ht="15" customHeight="1" x14ac:dyDescent="0.35">
      <c r="A2299">
        <f>'TI102'!A2296</f>
        <v>6</v>
      </c>
      <c r="B2299" s="26">
        <f>'TI102'!B2296</f>
        <v>46273.729166666657</v>
      </c>
      <c r="C2299">
        <f>'TI102'!C2296</f>
        <v>11708223</v>
      </c>
      <c r="D2299">
        <f>'TI102'!J2296</f>
        <v>3</v>
      </c>
      <c r="E2299">
        <f>'TI102'!Q2296</f>
        <v>1</v>
      </c>
      <c r="F2299" t="str">
        <f t="shared" si="210"/>
        <v>60203</v>
      </c>
      <c r="G2299">
        <f t="shared" si="211"/>
        <v>66</v>
      </c>
      <c r="H2299" t="str">
        <f t="shared" si="212"/>
        <v>SH0908-1019</v>
      </c>
      <c r="I2299" t="str">
        <f t="shared" si="213"/>
        <v>SH0908-1019</v>
      </c>
      <c r="J2299" s="34">
        <f t="shared" si="214"/>
        <v>72686</v>
      </c>
      <c r="K2299" t="str">
        <f t="shared" si="215"/>
        <v>SH0908-1019</v>
      </c>
    </row>
    <row r="2300" spans="1:11" ht="15" customHeight="1" x14ac:dyDescent="0.35">
      <c r="A2300">
        <f>'TI102'!A2297</f>
        <v>6</v>
      </c>
      <c r="B2300" s="26">
        <f>'TI102'!B2297</f>
        <v>46273.729166666657</v>
      </c>
      <c r="C2300">
        <f>'TI102'!C2297</f>
        <v>11708224</v>
      </c>
      <c r="D2300">
        <f>'TI102'!J2297</f>
        <v>4</v>
      </c>
      <c r="E2300">
        <f>'TI102'!Q2297</f>
        <v>1</v>
      </c>
      <c r="F2300" t="str">
        <f t="shared" si="210"/>
        <v>60207</v>
      </c>
      <c r="G2300">
        <f t="shared" si="211"/>
        <v>229</v>
      </c>
      <c r="H2300" t="str">
        <f t="shared" si="212"/>
        <v>SH0908-1042</v>
      </c>
      <c r="I2300" t="str">
        <f t="shared" si="213"/>
        <v>SH0908-1042</v>
      </c>
      <c r="J2300" s="34">
        <f t="shared" si="214"/>
        <v>72686</v>
      </c>
      <c r="K2300" t="str">
        <f t="shared" si="215"/>
        <v>SH0908-1042</v>
      </c>
    </row>
    <row r="2301" spans="1:11" ht="15" customHeight="1" x14ac:dyDescent="0.35">
      <c r="A2301">
        <f>'TI102'!A2298</f>
        <v>6</v>
      </c>
      <c r="B2301" s="26">
        <f>'TI102'!B2298</f>
        <v>46273.729166666657</v>
      </c>
      <c r="C2301">
        <f>'TI102'!C2298</f>
        <v>11708239</v>
      </c>
      <c r="D2301">
        <f>'TI102'!J2298</f>
        <v>1</v>
      </c>
      <c r="E2301">
        <f>'TI102'!Q2298</f>
        <v>2</v>
      </c>
      <c r="F2301" t="str">
        <f t="shared" si="210"/>
        <v>60207</v>
      </c>
      <c r="G2301">
        <f t="shared" si="211"/>
        <v>229</v>
      </c>
      <c r="H2301" t="str">
        <f t="shared" si="212"/>
        <v>SH0908-1042</v>
      </c>
      <c r="I2301" t="str">
        <f t="shared" si="213"/>
        <v>SH0908-1042</v>
      </c>
      <c r="J2301" s="34">
        <f t="shared" si="214"/>
        <v>72686</v>
      </c>
      <c r="K2301" t="str">
        <f t="shared" si="215"/>
        <v>SH0908-1042</v>
      </c>
    </row>
    <row r="2302" spans="1:11" ht="15" customHeight="1" x14ac:dyDescent="0.35">
      <c r="A2302">
        <f>'TI102'!A2299</f>
        <v>6</v>
      </c>
      <c r="B2302" s="26">
        <f>'TI102'!B2299</f>
        <v>46273.729166666657</v>
      </c>
      <c r="C2302">
        <f>'TI102'!C2299</f>
        <v>11708240</v>
      </c>
      <c r="D2302">
        <f>'TI102'!J2299</f>
        <v>1</v>
      </c>
      <c r="E2302">
        <f>'TI102'!Q2299</f>
        <v>2</v>
      </c>
      <c r="F2302" t="str">
        <f t="shared" si="210"/>
        <v>60207</v>
      </c>
      <c r="G2302">
        <f t="shared" si="211"/>
        <v>229</v>
      </c>
      <c r="H2302" t="str">
        <f t="shared" si="212"/>
        <v>SH0908-1042</v>
      </c>
      <c r="I2302" t="str">
        <f t="shared" si="213"/>
        <v>SH0908-1042</v>
      </c>
      <c r="J2302" s="34">
        <f t="shared" si="214"/>
        <v>72686</v>
      </c>
      <c r="K2302" t="str">
        <f t="shared" si="215"/>
        <v>SH0908-1042</v>
      </c>
    </row>
    <row r="2303" spans="1:11" ht="15" customHeight="1" x14ac:dyDescent="0.35">
      <c r="A2303">
        <f>'TI102'!A2300</f>
        <v>6</v>
      </c>
      <c r="B2303" s="26">
        <f>'TI102'!B2300</f>
        <v>46273.729166666657</v>
      </c>
      <c r="C2303">
        <f>'TI102'!C2300</f>
        <v>11708241</v>
      </c>
      <c r="D2303">
        <f>'TI102'!J2300</f>
        <v>1</v>
      </c>
      <c r="E2303">
        <f>'TI102'!Q2300</f>
        <v>1</v>
      </c>
      <c r="F2303" t="str">
        <f t="shared" si="210"/>
        <v>60207</v>
      </c>
      <c r="G2303">
        <f t="shared" si="211"/>
        <v>229</v>
      </c>
      <c r="H2303" t="str">
        <f t="shared" si="212"/>
        <v>SH0908-1042</v>
      </c>
      <c r="I2303" t="str">
        <f t="shared" si="213"/>
        <v>SH0908-1042</v>
      </c>
      <c r="J2303" s="34">
        <f t="shared" si="214"/>
        <v>72686</v>
      </c>
      <c r="K2303" t="str">
        <f t="shared" si="215"/>
        <v>SH0908-1042</v>
      </c>
    </row>
    <row r="2304" spans="1:11" ht="15" customHeight="1" x14ac:dyDescent="0.35">
      <c r="A2304">
        <f>'TI102'!A2301</f>
        <v>6</v>
      </c>
      <c r="B2304" s="26">
        <f>'TI102'!B2301</f>
        <v>46273.729166666657</v>
      </c>
      <c r="C2304">
        <f>'TI102'!C2301</f>
        <v>11708242</v>
      </c>
      <c r="D2304">
        <f>'TI102'!J2301</f>
        <v>1</v>
      </c>
      <c r="E2304">
        <f>'TI102'!Q2301</f>
        <v>1</v>
      </c>
      <c r="F2304" t="str">
        <f t="shared" si="210"/>
        <v>60207</v>
      </c>
      <c r="G2304">
        <f t="shared" si="211"/>
        <v>229</v>
      </c>
      <c r="H2304" t="str">
        <f t="shared" si="212"/>
        <v>SH0908-1042</v>
      </c>
      <c r="I2304" t="str">
        <f t="shared" si="213"/>
        <v>SH0908-1042</v>
      </c>
      <c r="J2304" s="34">
        <f t="shared" si="214"/>
        <v>72686</v>
      </c>
      <c r="K2304" t="str">
        <f t="shared" si="215"/>
        <v>SH0908-1042</v>
      </c>
    </row>
    <row r="2305" spans="1:11" ht="15" customHeight="1" x14ac:dyDescent="0.35">
      <c r="A2305">
        <f>'TI102'!A2302</f>
        <v>6</v>
      </c>
      <c r="B2305" s="26">
        <f>'TI102'!B2302</f>
        <v>46273.729166666657</v>
      </c>
      <c r="C2305">
        <f>'TI102'!C2302</f>
        <v>11708243</v>
      </c>
      <c r="D2305">
        <f>'TI102'!J2302</f>
        <v>1</v>
      </c>
      <c r="E2305">
        <f>'TI102'!Q2302</f>
        <v>6</v>
      </c>
      <c r="F2305" t="str">
        <f t="shared" si="210"/>
        <v>60207</v>
      </c>
      <c r="G2305">
        <f t="shared" si="211"/>
        <v>229</v>
      </c>
      <c r="H2305" t="str">
        <f t="shared" si="212"/>
        <v>SH0908-1042</v>
      </c>
      <c r="I2305" t="str">
        <f t="shared" si="213"/>
        <v>SH0908-1042</v>
      </c>
      <c r="J2305" s="34">
        <f t="shared" si="214"/>
        <v>72686</v>
      </c>
      <c r="K2305" t="str">
        <f t="shared" si="215"/>
        <v>SH0908-1042</v>
      </c>
    </row>
    <row r="2306" spans="1:11" ht="15" customHeight="1" x14ac:dyDescent="0.35">
      <c r="A2306">
        <f>'TI102'!A2303</f>
        <v>6</v>
      </c>
      <c r="B2306" s="26">
        <f>'TI102'!B2303</f>
        <v>46273.729166666657</v>
      </c>
      <c r="C2306">
        <f>'TI102'!C2303</f>
        <v>11708244</v>
      </c>
      <c r="D2306">
        <f>'TI102'!J2303</f>
        <v>1</v>
      </c>
      <c r="E2306">
        <f>'TI102'!Q2303</f>
        <v>1</v>
      </c>
      <c r="F2306" t="str">
        <f t="shared" si="210"/>
        <v>60207</v>
      </c>
      <c r="G2306">
        <f t="shared" si="211"/>
        <v>229</v>
      </c>
      <c r="H2306" t="str">
        <f t="shared" si="212"/>
        <v>SH0908-1042</v>
      </c>
      <c r="I2306" t="str">
        <f t="shared" si="213"/>
        <v>SH0908-1042</v>
      </c>
      <c r="J2306" s="34">
        <f t="shared" si="214"/>
        <v>72686</v>
      </c>
      <c r="K2306" t="str">
        <f t="shared" si="215"/>
        <v>SH0908-1042</v>
      </c>
    </row>
    <row r="2307" spans="1:11" ht="15" customHeight="1" x14ac:dyDescent="0.35">
      <c r="A2307">
        <f>'TI102'!A2304</f>
        <v>6</v>
      </c>
      <c r="B2307" s="26">
        <f>'TI102'!B2304</f>
        <v>46273.729166666657</v>
      </c>
      <c r="C2307">
        <f>'TI102'!C2304</f>
        <v>11708253</v>
      </c>
      <c r="D2307">
        <f>'TI102'!J2304</f>
        <v>4</v>
      </c>
      <c r="E2307">
        <f>'TI102'!Q2304</f>
        <v>1</v>
      </c>
      <c r="F2307" t="str">
        <f t="shared" si="210"/>
        <v>60200</v>
      </c>
      <c r="G2307">
        <f t="shared" si="211"/>
        <v>67</v>
      </c>
      <c r="H2307" t="str">
        <f t="shared" si="212"/>
        <v>SH0908-1019</v>
      </c>
      <c r="I2307" t="str">
        <f t="shared" si="213"/>
        <v>SH0908-1019</v>
      </c>
      <c r="J2307" s="34">
        <f t="shared" si="214"/>
        <v>72686</v>
      </c>
      <c r="K2307" t="str">
        <f t="shared" si="215"/>
        <v>SH0908-1019</v>
      </c>
    </row>
    <row r="2308" spans="1:11" ht="15" customHeight="1" x14ac:dyDescent="0.35">
      <c r="A2308">
        <f>'TI102'!A2305</f>
        <v>6</v>
      </c>
      <c r="B2308" s="26">
        <f>'TI102'!B2305</f>
        <v>46273.729166666657</v>
      </c>
      <c r="C2308">
        <f>'TI102'!C2305</f>
        <v>11708267</v>
      </c>
      <c r="D2308">
        <f>'TI102'!J2305</f>
        <v>2</v>
      </c>
      <c r="E2308">
        <f>'TI102'!Q2305</f>
        <v>1</v>
      </c>
      <c r="F2308" t="str">
        <f t="shared" si="210"/>
        <v>60200</v>
      </c>
      <c r="G2308">
        <f t="shared" si="211"/>
        <v>67</v>
      </c>
      <c r="H2308" t="str">
        <f t="shared" si="212"/>
        <v>SH0908-1019</v>
      </c>
      <c r="I2308" t="str">
        <f t="shared" si="213"/>
        <v>SH0908-1019</v>
      </c>
      <c r="J2308" s="34">
        <f t="shared" si="214"/>
        <v>72686</v>
      </c>
      <c r="K2308" t="str">
        <f t="shared" si="215"/>
        <v>SH0908-1019</v>
      </c>
    </row>
    <row r="2309" spans="1:11" ht="15" customHeight="1" x14ac:dyDescent="0.35">
      <c r="A2309">
        <f>'TI102'!A2306</f>
        <v>6</v>
      </c>
      <c r="B2309" s="26">
        <f>'TI102'!B2306</f>
        <v>46273.729166666657</v>
      </c>
      <c r="C2309">
        <f>'TI102'!C2306</f>
        <v>11708268</v>
      </c>
      <c r="D2309">
        <f>'TI102'!J2306</f>
        <v>2</v>
      </c>
      <c r="E2309">
        <f>'TI102'!Q2306</f>
        <v>3</v>
      </c>
      <c r="F2309" t="str">
        <f t="shared" si="210"/>
        <v>60200</v>
      </c>
      <c r="G2309">
        <f t="shared" si="211"/>
        <v>67</v>
      </c>
      <c r="H2309" t="str">
        <f t="shared" si="212"/>
        <v>SH0908-1019</v>
      </c>
      <c r="I2309" t="str">
        <f t="shared" si="213"/>
        <v>SH0908-1019</v>
      </c>
      <c r="J2309" s="34">
        <f t="shared" si="214"/>
        <v>72686</v>
      </c>
      <c r="K2309" t="str">
        <f t="shared" si="215"/>
        <v>SH0908-1019</v>
      </c>
    </row>
    <row r="2310" spans="1:11" ht="15" customHeight="1" x14ac:dyDescent="0.35">
      <c r="A2310">
        <f>'TI102'!A2307</f>
        <v>6</v>
      </c>
      <c r="B2310" s="26">
        <f>'TI102'!B2307</f>
        <v>46273.729166666657</v>
      </c>
      <c r="C2310">
        <f>'TI102'!C2307</f>
        <v>11708283</v>
      </c>
      <c r="D2310">
        <f>'TI102'!J2307</f>
        <v>4</v>
      </c>
      <c r="E2310">
        <f>'TI102'!Q2307</f>
        <v>2</v>
      </c>
      <c r="F2310" t="str">
        <f t="shared" ref="F2310:F2373" si="216">INDEX(OM_ORDER,MATCH(C2310,OM_TID,0))</f>
        <v>60217</v>
      </c>
      <c r="G2310">
        <f t="shared" ref="G2310:G2373" si="217">MATCH(F2310,OR_ID,0)</f>
        <v>270</v>
      </c>
      <c r="H2310" t="str">
        <f t="shared" ref="H2310:H2373" si="218">INDEX(OR_ORIG,G2310)</f>
        <v>SH0908-1051</v>
      </c>
      <c r="I2310" t="str">
        <f t="shared" ref="I2310:I2373" si="219">INDEX(OR_SHIP,G2310)</f>
        <v>SH0908-1051</v>
      </c>
      <c r="J2310" s="34">
        <f t="shared" ref="J2310:J2373" si="220">IF(INDEX(OR_MOVED,G2310)="",DATE(2099,1,1),INDEX(OR_MOVED,G2310))</f>
        <v>72686</v>
      </c>
      <c r="K2310" t="str">
        <f t="shared" ref="K2310:K2373" si="221">IF(B2310&gt;=J2310,I2310,H2310)</f>
        <v>SH0908-1051</v>
      </c>
    </row>
    <row r="2311" spans="1:11" ht="15" customHeight="1" x14ac:dyDescent="0.35">
      <c r="A2311">
        <f>'TI102'!A2308</f>
        <v>6</v>
      </c>
      <c r="B2311" s="26">
        <f>'TI102'!B2308</f>
        <v>46273.729166666657</v>
      </c>
      <c r="C2311">
        <f>'TI102'!C2308</f>
        <v>11708298</v>
      </c>
      <c r="D2311">
        <f>'TI102'!J2308</f>
        <v>1</v>
      </c>
      <c r="E2311">
        <f>'TI102'!Q2308</f>
        <v>2</v>
      </c>
      <c r="F2311" t="str">
        <f t="shared" si="216"/>
        <v>60217</v>
      </c>
      <c r="G2311">
        <f t="shared" si="217"/>
        <v>270</v>
      </c>
      <c r="H2311" t="str">
        <f t="shared" si="218"/>
        <v>SH0908-1051</v>
      </c>
      <c r="I2311" t="str">
        <f t="shared" si="219"/>
        <v>SH0908-1051</v>
      </c>
      <c r="J2311" s="34">
        <f t="shared" si="220"/>
        <v>72686</v>
      </c>
      <c r="K2311" t="str">
        <f t="shared" si="221"/>
        <v>SH0908-1051</v>
      </c>
    </row>
    <row r="2312" spans="1:11" ht="15" customHeight="1" x14ac:dyDescent="0.35">
      <c r="A2312">
        <f>'TI102'!A2309</f>
        <v>6</v>
      </c>
      <c r="B2312" s="26">
        <f>'TI102'!B2309</f>
        <v>46273.729166666657</v>
      </c>
      <c r="C2312">
        <f>'TI102'!C2309</f>
        <v>11708299</v>
      </c>
      <c r="D2312">
        <f>'TI102'!J2309</f>
        <v>1</v>
      </c>
      <c r="E2312">
        <f>'TI102'!Q2309</f>
        <v>1</v>
      </c>
      <c r="F2312" t="str">
        <f t="shared" si="216"/>
        <v>60217</v>
      </c>
      <c r="G2312">
        <f t="shared" si="217"/>
        <v>270</v>
      </c>
      <c r="H2312" t="str">
        <f t="shared" si="218"/>
        <v>SH0908-1051</v>
      </c>
      <c r="I2312" t="str">
        <f t="shared" si="219"/>
        <v>SH0908-1051</v>
      </c>
      <c r="J2312" s="34">
        <f t="shared" si="220"/>
        <v>72686</v>
      </c>
      <c r="K2312" t="str">
        <f t="shared" si="221"/>
        <v>SH0908-1051</v>
      </c>
    </row>
    <row r="2313" spans="1:11" ht="15" customHeight="1" x14ac:dyDescent="0.35">
      <c r="A2313">
        <f>'TI102'!A2310</f>
        <v>6</v>
      </c>
      <c r="B2313" s="26">
        <f>'TI102'!B2310</f>
        <v>46273.729166666657</v>
      </c>
      <c r="C2313">
        <f>'TI102'!C2310</f>
        <v>11708300</v>
      </c>
      <c r="D2313">
        <f>'TI102'!J2310</f>
        <v>1</v>
      </c>
      <c r="E2313">
        <f>'TI102'!Q2310</f>
        <v>1</v>
      </c>
      <c r="F2313" t="str">
        <f t="shared" si="216"/>
        <v>60217</v>
      </c>
      <c r="G2313">
        <f t="shared" si="217"/>
        <v>270</v>
      </c>
      <c r="H2313" t="str">
        <f t="shared" si="218"/>
        <v>SH0908-1051</v>
      </c>
      <c r="I2313" t="str">
        <f t="shared" si="219"/>
        <v>SH0908-1051</v>
      </c>
      <c r="J2313" s="34">
        <f t="shared" si="220"/>
        <v>72686</v>
      </c>
      <c r="K2313" t="str">
        <f t="shared" si="221"/>
        <v>SH0908-1051</v>
      </c>
    </row>
    <row r="2314" spans="1:11" ht="15" customHeight="1" x14ac:dyDescent="0.35">
      <c r="A2314">
        <f>'TI102'!A2311</f>
        <v>6</v>
      </c>
      <c r="B2314" s="26">
        <f>'TI102'!B2311</f>
        <v>46273.729166666657</v>
      </c>
      <c r="C2314">
        <f>'TI102'!C2311</f>
        <v>11708301</v>
      </c>
      <c r="D2314">
        <f>'TI102'!J2311</f>
        <v>1</v>
      </c>
      <c r="E2314">
        <f>'TI102'!Q2311</f>
        <v>1</v>
      </c>
      <c r="F2314" t="str">
        <f t="shared" si="216"/>
        <v>60217</v>
      </c>
      <c r="G2314">
        <f t="shared" si="217"/>
        <v>270</v>
      </c>
      <c r="H2314" t="str">
        <f t="shared" si="218"/>
        <v>SH0908-1051</v>
      </c>
      <c r="I2314" t="str">
        <f t="shared" si="219"/>
        <v>SH0908-1051</v>
      </c>
      <c r="J2314" s="34">
        <f t="shared" si="220"/>
        <v>72686</v>
      </c>
      <c r="K2314" t="str">
        <f t="shared" si="221"/>
        <v>SH0908-1051</v>
      </c>
    </row>
    <row r="2315" spans="1:11" ht="15" customHeight="1" x14ac:dyDescent="0.35">
      <c r="A2315">
        <f>'TI102'!A2312</f>
        <v>6</v>
      </c>
      <c r="B2315" s="26">
        <f>'TI102'!B2312</f>
        <v>46273.729166666657</v>
      </c>
      <c r="C2315">
        <f>'TI102'!C2312</f>
        <v>11708302</v>
      </c>
      <c r="D2315">
        <f>'TI102'!J2312</f>
        <v>1</v>
      </c>
      <c r="E2315">
        <f>'TI102'!Q2312</f>
        <v>1</v>
      </c>
      <c r="F2315" t="str">
        <f t="shared" si="216"/>
        <v>60217</v>
      </c>
      <c r="G2315">
        <f t="shared" si="217"/>
        <v>270</v>
      </c>
      <c r="H2315" t="str">
        <f t="shared" si="218"/>
        <v>SH0908-1051</v>
      </c>
      <c r="I2315" t="str">
        <f t="shared" si="219"/>
        <v>SH0908-1051</v>
      </c>
      <c r="J2315" s="34">
        <f t="shared" si="220"/>
        <v>72686</v>
      </c>
      <c r="K2315" t="str">
        <f t="shared" si="221"/>
        <v>SH0908-1051</v>
      </c>
    </row>
    <row r="2316" spans="1:11" ht="15" customHeight="1" x14ac:dyDescent="0.35">
      <c r="A2316">
        <f>'TI102'!A2313</f>
        <v>6</v>
      </c>
      <c r="B2316" s="26">
        <f>'TI102'!B2313</f>
        <v>46273.729166666657</v>
      </c>
      <c r="C2316">
        <f>'TI102'!C2313</f>
        <v>11708303</v>
      </c>
      <c r="D2316">
        <f>'TI102'!J2313</f>
        <v>1</v>
      </c>
      <c r="E2316">
        <f>'TI102'!Q2313</f>
        <v>1</v>
      </c>
      <c r="F2316" t="str">
        <f t="shared" si="216"/>
        <v>60217</v>
      </c>
      <c r="G2316">
        <f t="shared" si="217"/>
        <v>270</v>
      </c>
      <c r="H2316" t="str">
        <f t="shared" si="218"/>
        <v>SH0908-1051</v>
      </c>
      <c r="I2316" t="str">
        <f t="shared" si="219"/>
        <v>SH0908-1051</v>
      </c>
      <c r="J2316" s="34">
        <f t="shared" si="220"/>
        <v>72686</v>
      </c>
      <c r="K2316" t="str">
        <f t="shared" si="221"/>
        <v>SH0908-1051</v>
      </c>
    </row>
    <row r="2317" spans="1:11" ht="15" customHeight="1" x14ac:dyDescent="0.35">
      <c r="A2317">
        <f>'TI102'!A2314</f>
        <v>6</v>
      </c>
      <c r="B2317" s="26">
        <f>'TI102'!B2314</f>
        <v>46273.729166666657</v>
      </c>
      <c r="C2317">
        <f>'TI102'!C2314</f>
        <v>11708313</v>
      </c>
      <c r="D2317">
        <f>'TI102'!J2314</f>
        <v>3</v>
      </c>
      <c r="E2317">
        <f>'TI102'!Q2314</f>
        <v>1</v>
      </c>
      <c r="F2317" t="str">
        <f t="shared" si="216"/>
        <v>60225</v>
      </c>
      <c r="G2317">
        <f t="shared" si="217"/>
        <v>295</v>
      </c>
      <c r="H2317" t="str">
        <f t="shared" si="218"/>
        <v>SH0908-1057</v>
      </c>
      <c r="I2317" t="str">
        <f t="shared" si="219"/>
        <v>SH0908-1057</v>
      </c>
      <c r="J2317" s="34">
        <f t="shared" si="220"/>
        <v>72686</v>
      </c>
      <c r="K2317" t="str">
        <f t="shared" si="221"/>
        <v>SH0908-1057</v>
      </c>
    </row>
    <row r="2318" spans="1:11" ht="15" customHeight="1" x14ac:dyDescent="0.35">
      <c r="A2318">
        <f>'TI102'!A2315</f>
        <v>6</v>
      </c>
      <c r="B2318" s="26">
        <f>'TI102'!B2315</f>
        <v>46273.729166666657</v>
      </c>
      <c r="C2318">
        <f>'TI102'!C2315</f>
        <v>11708314</v>
      </c>
      <c r="D2318">
        <f>'TI102'!J2315</f>
        <v>3</v>
      </c>
      <c r="E2318">
        <f>'TI102'!Q2315</f>
        <v>1</v>
      </c>
      <c r="F2318" t="str">
        <f t="shared" si="216"/>
        <v>60225</v>
      </c>
      <c r="G2318">
        <f t="shared" si="217"/>
        <v>295</v>
      </c>
      <c r="H2318" t="str">
        <f t="shared" si="218"/>
        <v>SH0908-1057</v>
      </c>
      <c r="I2318" t="str">
        <f t="shared" si="219"/>
        <v>SH0908-1057</v>
      </c>
      <c r="J2318" s="34">
        <f t="shared" si="220"/>
        <v>72686</v>
      </c>
      <c r="K2318" t="str">
        <f t="shared" si="221"/>
        <v>SH0908-1057</v>
      </c>
    </row>
    <row r="2319" spans="1:11" ht="15" customHeight="1" x14ac:dyDescent="0.35">
      <c r="A2319">
        <f>'TI102'!A2316</f>
        <v>6</v>
      </c>
      <c r="B2319" s="26">
        <f>'TI102'!B2316</f>
        <v>46273.729166666657</v>
      </c>
      <c r="C2319">
        <f>'TI102'!C2316</f>
        <v>11708315</v>
      </c>
      <c r="D2319">
        <f>'TI102'!J2316</f>
        <v>3</v>
      </c>
      <c r="E2319">
        <f>'TI102'!Q2316</f>
        <v>1</v>
      </c>
      <c r="F2319" t="str">
        <f t="shared" si="216"/>
        <v>60232</v>
      </c>
      <c r="G2319">
        <f t="shared" si="217"/>
        <v>340</v>
      </c>
      <c r="H2319" t="str">
        <f t="shared" si="218"/>
        <v>SH0908-1080</v>
      </c>
      <c r="I2319" t="str">
        <f t="shared" si="219"/>
        <v>SH0908-1080</v>
      </c>
      <c r="J2319" s="34">
        <f t="shared" si="220"/>
        <v>72686</v>
      </c>
      <c r="K2319" t="str">
        <f t="shared" si="221"/>
        <v>SH0908-1080</v>
      </c>
    </row>
    <row r="2320" spans="1:11" ht="15" customHeight="1" x14ac:dyDescent="0.35">
      <c r="A2320">
        <f>'TI102'!A2317</f>
        <v>6</v>
      </c>
      <c r="B2320" s="26">
        <f>'TI102'!B2317</f>
        <v>46273.729166666657</v>
      </c>
      <c r="C2320">
        <f>'TI102'!C2317</f>
        <v>11708316</v>
      </c>
      <c r="D2320">
        <f>'TI102'!J2317</f>
        <v>3</v>
      </c>
      <c r="E2320">
        <f>'TI102'!Q2317</f>
        <v>8</v>
      </c>
      <c r="F2320" t="str">
        <f t="shared" si="216"/>
        <v>60232</v>
      </c>
      <c r="G2320">
        <f t="shared" si="217"/>
        <v>340</v>
      </c>
      <c r="H2320" t="str">
        <f t="shared" si="218"/>
        <v>SH0908-1080</v>
      </c>
      <c r="I2320" t="str">
        <f t="shared" si="219"/>
        <v>SH0908-1080</v>
      </c>
      <c r="J2320" s="34">
        <f t="shared" si="220"/>
        <v>72686</v>
      </c>
      <c r="K2320" t="str">
        <f t="shared" si="221"/>
        <v>SH0908-1080</v>
      </c>
    </row>
    <row r="2321" spans="1:11" ht="15" customHeight="1" x14ac:dyDescent="0.35">
      <c r="A2321">
        <f>'TI102'!A2318</f>
        <v>6</v>
      </c>
      <c r="B2321" s="26">
        <f>'TI102'!B2318</f>
        <v>46273.729166666657</v>
      </c>
      <c r="C2321">
        <f>'TI102'!C2318</f>
        <v>11708317</v>
      </c>
      <c r="D2321">
        <f>'TI102'!J2318</f>
        <v>3</v>
      </c>
      <c r="E2321">
        <f>'TI102'!Q2318</f>
        <v>2</v>
      </c>
      <c r="F2321" t="str">
        <f t="shared" si="216"/>
        <v>60232</v>
      </c>
      <c r="G2321">
        <f t="shared" si="217"/>
        <v>340</v>
      </c>
      <c r="H2321" t="str">
        <f t="shared" si="218"/>
        <v>SH0908-1080</v>
      </c>
      <c r="I2321" t="str">
        <f t="shared" si="219"/>
        <v>SH0908-1080</v>
      </c>
      <c r="J2321" s="34">
        <f t="shared" si="220"/>
        <v>72686</v>
      </c>
      <c r="K2321" t="str">
        <f t="shared" si="221"/>
        <v>SH0908-1080</v>
      </c>
    </row>
    <row r="2322" spans="1:11" ht="15" customHeight="1" x14ac:dyDescent="0.35">
      <c r="A2322">
        <f>'TI102'!A2319</f>
        <v>6</v>
      </c>
      <c r="B2322" s="26">
        <f>'TI102'!B2319</f>
        <v>46273.729166666657</v>
      </c>
      <c r="C2322">
        <f>'TI102'!C2319</f>
        <v>11708318</v>
      </c>
      <c r="D2322">
        <f>'TI102'!J2319</f>
        <v>3</v>
      </c>
      <c r="E2322">
        <f>'TI102'!Q2319</f>
        <v>1</v>
      </c>
      <c r="F2322" t="str">
        <f t="shared" si="216"/>
        <v>60232</v>
      </c>
      <c r="G2322">
        <f t="shared" si="217"/>
        <v>340</v>
      </c>
      <c r="H2322" t="str">
        <f t="shared" si="218"/>
        <v>SH0908-1080</v>
      </c>
      <c r="I2322" t="str">
        <f t="shared" si="219"/>
        <v>SH0908-1080</v>
      </c>
      <c r="J2322" s="34">
        <f t="shared" si="220"/>
        <v>72686</v>
      </c>
      <c r="K2322" t="str">
        <f t="shared" si="221"/>
        <v>SH0908-1080</v>
      </c>
    </row>
    <row r="2323" spans="1:11" ht="15" customHeight="1" x14ac:dyDescent="0.35">
      <c r="A2323">
        <f>'TI102'!A2320</f>
        <v>6</v>
      </c>
      <c r="B2323" s="26">
        <f>'TI102'!B2320</f>
        <v>46273.729166666657</v>
      </c>
      <c r="C2323">
        <f>'TI102'!C2320</f>
        <v>11708319</v>
      </c>
      <c r="D2323">
        <f>'TI102'!J2320</f>
        <v>3</v>
      </c>
      <c r="E2323">
        <f>'TI102'!Q2320</f>
        <v>1</v>
      </c>
      <c r="F2323" t="str">
        <f t="shared" si="216"/>
        <v>60232</v>
      </c>
      <c r="G2323">
        <f t="shared" si="217"/>
        <v>340</v>
      </c>
      <c r="H2323" t="str">
        <f t="shared" si="218"/>
        <v>SH0908-1080</v>
      </c>
      <c r="I2323" t="str">
        <f t="shared" si="219"/>
        <v>SH0908-1080</v>
      </c>
      <c r="J2323" s="34">
        <f t="shared" si="220"/>
        <v>72686</v>
      </c>
      <c r="K2323" t="str">
        <f t="shared" si="221"/>
        <v>SH0908-1080</v>
      </c>
    </row>
    <row r="2324" spans="1:11" ht="15" customHeight="1" x14ac:dyDescent="0.35">
      <c r="A2324">
        <f>'TI102'!A2321</f>
        <v>6</v>
      </c>
      <c r="B2324" s="26">
        <f>'TI102'!B2321</f>
        <v>46273.729166666657</v>
      </c>
      <c r="C2324">
        <f>'TI102'!C2321</f>
        <v>11708320</v>
      </c>
      <c r="D2324">
        <f>'TI102'!J2321</f>
        <v>3</v>
      </c>
      <c r="E2324">
        <f>'TI102'!Q2321</f>
        <v>1</v>
      </c>
      <c r="F2324" t="str">
        <f t="shared" si="216"/>
        <v>60240</v>
      </c>
      <c r="G2324">
        <f t="shared" si="217"/>
        <v>296</v>
      </c>
      <c r="H2324" t="str">
        <f t="shared" si="218"/>
        <v>SH0908-1057</v>
      </c>
      <c r="I2324" t="str">
        <f t="shared" si="219"/>
        <v>SH0908-1057</v>
      </c>
      <c r="J2324" s="34">
        <f t="shared" si="220"/>
        <v>72686</v>
      </c>
      <c r="K2324" t="str">
        <f t="shared" si="221"/>
        <v>SH0908-1057</v>
      </c>
    </row>
    <row r="2325" spans="1:11" ht="15" customHeight="1" x14ac:dyDescent="0.35">
      <c r="A2325">
        <f>'TI102'!A2322</f>
        <v>6</v>
      </c>
      <c r="B2325" s="26">
        <f>'TI102'!B2322</f>
        <v>46273.729166666657</v>
      </c>
      <c r="C2325">
        <f>'TI102'!C2322</f>
        <v>11708352</v>
      </c>
      <c r="D2325">
        <f>'TI102'!J2322</f>
        <v>2</v>
      </c>
      <c r="E2325">
        <f>'TI102'!Q2322</f>
        <v>2</v>
      </c>
      <c r="F2325" t="str">
        <f t="shared" si="216"/>
        <v>60244</v>
      </c>
      <c r="G2325">
        <f t="shared" si="217"/>
        <v>306</v>
      </c>
      <c r="H2325" t="str">
        <f t="shared" si="218"/>
        <v>SH0908-1063</v>
      </c>
      <c r="I2325" t="str">
        <f t="shared" si="219"/>
        <v>SH0908-1063</v>
      </c>
      <c r="J2325" s="34">
        <f t="shared" si="220"/>
        <v>72686</v>
      </c>
      <c r="K2325" t="str">
        <f t="shared" si="221"/>
        <v>SH0908-1063</v>
      </c>
    </row>
    <row r="2326" spans="1:11" ht="15" customHeight="1" x14ac:dyDescent="0.35">
      <c r="A2326">
        <f>'TI102'!A2323</f>
        <v>6</v>
      </c>
      <c r="B2326" s="26">
        <f>'TI102'!B2323</f>
        <v>46273.729166666657</v>
      </c>
      <c r="C2326">
        <f>'TI102'!C2323</f>
        <v>11708353</v>
      </c>
      <c r="D2326">
        <f>'TI102'!J2323</f>
        <v>2</v>
      </c>
      <c r="E2326">
        <f>'TI102'!Q2323</f>
        <v>2</v>
      </c>
      <c r="F2326" t="str">
        <f t="shared" si="216"/>
        <v>60244</v>
      </c>
      <c r="G2326">
        <f t="shared" si="217"/>
        <v>306</v>
      </c>
      <c r="H2326" t="str">
        <f t="shared" si="218"/>
        <v>SH0908-1063</v>
      </c>
      <c r="I2326" t="str">
        <f t="shared" si="219"/>
        <v>SH0908-1063</v>
      </c>
      <c r="J2326" s="34">
        <f t="shared" si="220"/>
        <v>72686</v>
      </c>
      <c r="K2326" t="str">
        <f t="shared" si="221"/>
        <v>SH0908-1063</v>
      </c>
    </row>
    <row r="2327" spans="1:11" ht="15" customHeight="1" x14ac:dyDescent="0.35">
      <c r="A2327">
        <f>'TI102'!A2324</f>
        <v>6</v>
      </c>
      <c r="B2327" s="26">
        <f>'TI102'!B2324</f>
        <v>46273.729166666657</v>
      </c>
      <c r="C2327">
        <f>'TI102'!C2324</f>
        <v>11708354</v>
      </c>
      <c r="D2327">
        <f>'TI102'!J2324</f>
        <v>2</v>
      </c>
      <c r="E2327">
        <f>'TI102'!Q2324</f>
        <v>3</v>
      </c>
      <c r="F2327" t="str">
        <f t="shared" si="216"/>
        <v>60250</v>
      </c>
      <c r="G2327">
        <f t="shared" si="217"/>
        <v>341</v>
      </c>
      <c r="H2327" t="str">
        <f t="shared" si="218"/>
        <v>SH0908-1080</v>
      </c>
      <c r="I2327" t="str">
        <f t="shared" si="219"/>
        <v>SH0908-1080</v>
      </c>
      <c r="J2327" s="34">
        <f t="shared" si="220"/>
        <v>72686</v>
      </c>
      <c r="K2327" t="str">
        <f t="shared" si="221"/>
        <v>SH0908-1080</v>
      </c>
    </row>
    <row r="2328" spans="1:11" ht="15" customHeight="1" x14ac:dyDescent="0.35">
      <c r="A2328">
        <f>'TI102'!A2325</f>
        <v>6</v>
      </c>
      <c r="B2328" s="26">
        <f>'TI102'!B2325</f>
        <v>46273.729166666657</v>
      </c>
      <c r="C2328">
        <f>'TI102'!C2325</f>
        <v>11708369</v>
      </c>
      <c r="D2328">
        <f>'TI102'!J2325</f>
        <v>3</v>
      </c>
      <c r="E2328">
        <f>'TI102'!Q2325</f>
        <v>1</v>
      </c>
      <c r="F2328" t="str">
        <f t="shared" si="216"/>
        <v>60254</v>
      </c>
      <c r="G2328">
        <f t="shared" si="217"/>
        <v>297</v>
      </c>
      <c r="H2328" t="str">
        <f t="shared" si="218"/>
        <v>SH0908-1057</v>
      </c>
      <c r="I2328" t="str">
        <f t="shared" si="219"/>
        <v>SH0908-1057</v>
      </c>
      <c r="J2328" s="34">
        <f t="shared" si="220"/>
        <v>72686</v>
      </c>
      <c r="K2328" t="str">
        <f t="shared" si="221"/>
        <v>SH0908-1057</v>
      </c>
    </row>
    <row r="2329" spans="1:11" ht="15" customHeight="1" x14ac:dyDescent="0.35">
      <c r="A2329">
        <f>'TI102'!A2326</f>
        <v>6</v>
      </c>
      <c r="B2329" s="26">
        <f>'TI102'!B2326</f>
        <v>46273.729166666657</v>
      </c>
      <c r="C2329">
        <f>'TI102'!C2326</f>
        <v>11708396</v>
      </c>
      <c r="D2329">
        <f>'TI102'!J2326</f>
        <v>4</v>
      </c>
      <c r="E2329">
        <f>'TI102'!Q2326</f>
        <v>1</v>
      </c>
      <c r="F2329" t="str">
        <f t="shared" si="216"/>
        <v>60272</v>
      </c>
      <c r="G2329">
        <f t="shared" si="217"/>
        <v>155</v>
      </c>
      <c r="H2329" t="str">
        <f t="shared" si="218"/>
        <v>SH0908-1034</v>
      </c>
      <c r="I2329" t="str">
        <f t="shared" si="219"/>
        <v>SH0908-1034</v>
      </c>
      <c r="J2329" s="34">
        <f t="shared" si="220"/>
        <v>72686</v>
      </c>
      <c r="K2329" t="str">
        <f t="shared" si="221"/>
        <v>SH0908-1034</v>
      </c>
    </row>
    <row r="2330" spans="1:11" ht="15" customHeight="1" x14ac:dyDescent="0.35">
      <c r="A2330">
        <f>'TI102'!A2327</f>
        <v>6</v>
      </c>
      <c r="B2330" s="26">
        <f>'TI102'!B2327</f>
        <v>46273.729166666657</v>
      </c>
      <c r="C2330">
        <f>'TI102'!C2327</f>
        <v>11708407</v>
      </c>
      <c r="D2330">
        <f>'TI102'!J2327</f>
        <v>3</v>
      </c>
      <c r="E2330">
        <f>'TI102'!Q2327</f>
        <v>1</v>
      </c>
      <c r="F2330" t="str">
        <f t="shared" si="216"/>
        <v>60264</v>
      </c>
      <c r="G2330">
        <f t="shared" si="217"/>
        <v>298</v>
      </c>
      <c r="H2330" t="str">
        <f t="shared" si="218"/>
        <v>SH0908-1057</v>
      </c>
      <c r="I2330" t="str">
        <f t="shared" si="219"/>
        <v>SH0908-1057</v>
      </c>
      <c r="J2330" s="34">
        <f t="shared" si="220"/>
        <v>72686</v>
      </c>
      <c r="K2330" t="str">
        <f t="shared" si="221"/>
        <v>SH0908-1057</v>
      </c>
    </row>
    <row r="2331" spans="1:11" ht="15" customHeight="1" x14ac:dyDescent="0.35">
      <c r="A2331">
        <f>'TI102'!A2328</f>
        <v>6</v>
      </c>
      <c r="B2331" s="26">
        <f>'TI102'!B2328</f>
        <v>46273.729166666657</v>
      </c>
      <c r="C2331">
        <f>'TI102'!C2328</f>
        <v>11708426</v>
      </c>
      <c r="D2331">
        <f>'TI102'!J2328</f>
        <v>4</v>
      </c>
      <c r="E2331">
        <f>'TI102'!Q2328</f>
        <v>1</v>
      </c>
      <c r="F2331" t="str">
        <f t="shared" si="216"/>
        <v>60275</v>
      </c>
      <c r="G2331">
        <f t="shared" si="217"/>
        <v>36</v>
      </c>
      <c r="H2331" t="str">
        <f t="shared" si="218"/>
        <v>SH0908-1011</v>
      </c>
      <c r="I2331" t="str">
        <f t="shared" si="219"/>
        <v>SH0908-1011</v>
      </c>
      <c r="J2331" s="34">
        <f t="shared" si="220"/>
        <v>72686</v>
      </c>
      <c r="K2331" t="str">
        <f t="shared" si="221"/>
        <v>SH0908-1011</v>
      </c>
    </row>
    <row r="2332" spans="1:11" ht="15" customHeight="1" x14ac:dyDescent="0.35">
      <c r="A2332">
        <f>'TI102'!A2329</f>
        <v>6</v>
      </c>
      <c r="B2332" s="26">
        <f>'TI102'!B2329</f>
        <v>46273.729166666657</v>
      </c>
      <c r="C2332">
        <f>'TI102'!C2329</f>
        <v>11708437</v>
      </c>
      <c r="D2332">
        <f>'TI102'!J2329</f>
        <v>2</v>
      </c>
      <c r="E2332">
        <f>'TI102'!Q2329</f>
        <v>2</v>
      </c>
      <c r="F2332" t="str">
        <f t="shared" si="216"/>
        <v>60275</v>
      </c>
      <c r="G2332">
        <f t="shared" si="217"/>
        <v>36</v>
      </c>
      <c r="H2332" t="str">
        <f t="shared" si="218"/>
        <v>SH0908-1011</v>
      </c>
      <c r="I2332" t="str">
        <f t="shared" si="219"/>
        <v>SH0908-1011</v>
      </c>
      <c r="J2332" s="34">
        <f t="shared" si="220"/>
        <v>72686</v>
      </c>
      <c r="K2332" t="str">
        <f t="shared" si="221"/>
        <v>SH0908-1011</v>
      </c>
    </row>
    <row r="2333" spans="1:11" ht="15" customHeight="1" x14ac:dyDescent="0.35">
      <c r="A2333">
        <f>'TI102'!A2330</f>
        <v>6</v>
      </c>
      <c r="B2333" s="26">
        <f>'TI102'!B2330</f>
        <v>46273.729166666657</v>
      </c>
      <c r="C2333">
        <f>'TI102'!C2330</f>
        <v>11708460</v>
      </c>
      <c r="D2333">
        <f>'TI102'!J2330</f>
        <v>2</v>
      </c>
      <c r="E2333">
        <f>'TI102'!Q2330</f>
        <v>1</v>
      </c>
      <c r="F2333" t="str">
        <f t="shared" si="216"/>
        <v>60287</v>
      </c>
      <c r="G2333">
        <f t="shared" si="217"/>
        <v>279</v>
      </c>
      <c r="H2333" t="str">
        <f t="shared" si="218"/>
        <v>SH0908-1054</v>
      </c>
      <c r="I2333" t="str">
        <f t="shared" si="219"/>
        <v>SH0908-1054</v>
      </c>
      <c r="J2333" s="34">
        <f t="shared" si="220"/>
        <v>72686</v>
      </c>
      <c r="K2333" t="str">
        <f t="shared" si="221"/>
        <v>SH0908-1054</v>
      </c>
    </row>
    <row r="2334" spans="1:11" ht="15" customHeight="1" x14ac:dyDescent="0.35">
      <c r="A2334">
        <f>'TI102'!A2331</f>
        <v>6</v>
      </c>
      <c r="B2334" s="26">
        <f>'TI102'!B2331</f>
        <v>46273.729166666657</v>
      </c>
      <c r="C2334">
        <f>'TI102'!C2331</f>
        <v>11708504</v>
      </c>
      <c r="D2334">
        <f>'TI102'!J2331</f>
        <v>2</v>
      </c>
      <c r="E2334">
        <f>'TI102'!Q2331</f>
        <v>2</v>
      </c>
      <c r="F2334" t="str">
        <f t="shared" si="216"/>
        <v>60186</v>
      </c>
      <c r="G2334">
        <f t="shared" si="217"/>
        <v>413</v>
      </c>
      <c r="H2334" t="str">
        <f t="shared" si="218"/>
        <v>SH0908-1981</v>
      </c>
      <c r="I2334" t="str">
        <f t="shared" si="219"/>
        <v>SH0908-1981</v>
      </c>
      <c r="J2334" s="34">
        <f t="shared" si="220"/>
        <v>72686</v>
      </c>
      <c r="K2334" t="str">
        <f t="shared" si="221"/>
        <v>SH0908-1981</v>
      </c>
    </row>
    <row r="2335" spans="1:11" ht="15" customHeight="1" x14ac:dyDescent="0.35">
      <c r="A2335">
        <f>'TI102'!A2332</f>
        <v>6</v>
      </c>
      <c r="B2335" s="26">
        <f>'TI102'!B2332</f>
        <v>46273.729166666657</v>
      </c>
      <c r="C2335">
        <f>'TI102'!C2332</f>
        <v>11708505</v>
      </c>
      <c r="D2335">
        <f>'TI102'!J2332</f>
        <v>2</v>
      </c>
      <c r="E2335">
        <f>'TI102'!Q2332</f>
        <v>2</v>
      </c>
      <c r="F2335" t="str">
        <f t="shared" si="216"/>
        <v>60186</v>
      </c>
      <c r="G2335">
        <f t="shared" si="217"/>
        <v>413</v>
      </c>
      <c r="H2335" t="str">
        <f t="shared" si="218"/>
        <v>SH0908-1981</v>
      </c>
      <c r="I2335" t="str">
        <f t="shared" si="219"/>
        <v>SH0908-1981</v>
      </c>
      <c r="J2335" s="34">
        <f t="shared" si="220"/>
        <v>72686</v>
      </c>
      <c r="K2335" t="str">
        <f t="shared" si="221"/>
        <v>SH0908-1981</v>
      </c>
    </row>
    <row r="2336" spans="1:11" ht="15" customHeight="1" x14ac:dyDescent="0.35">
      <c r="A2336">
        <f>'TI102'!A2333</f>
        <v>6</v>
      </c>
      <c r="B2336" s="26">
        <f>'TI102'!B2333</f>
        <v>46273.729166666657</v>
      </c>
      <c r="C2336">
        <f>'TI102'!C2333</f>
        <v>11708506</v>
      </c>
      <c r="D2336">
        <f>'TI102'!J2333</f>
        <v>2</v>
      </c>
      <c r="E2336">
        <f>'TI102'!Q2333</f>
        <v>1</v>
      </c>
      <c r="F2336" t="str">
        <f t="shared" si="216"/>
        <v>60186</v>
      </c>
      <c r="G2336">
        <f t="shared" si="217"/>
        <v>413</v>
      </c>
      <c r="H2336" t="str">
        <f t="shared" si="218"/>
        <v>SH0908-1981</v>
      </c>
      <c r="I2336" t="str">
        <f t="shared" si="219"/>
        <v>SH0908-1981</v>
      </c>
      <c r="J2336" s="34">
        <f t="shared" si="220"/>
        <v>72686</v>
      </c>
      <c r="K2336" t="str">
        <f t="shared" si="221"/>
        <v>SH0908-1981</v>
      </c>
    </row>
    <row r="2337" spans="1:11" ht="15" customHeight="1" x14ac:dyDescent="0.35">
      <c r="A2337">
        <f>'TI102'!A2334</f>
        <v>6</v>
      </c>
      <c r="B2337" s="26">
        <f>'TI102'!B2334</f>
        <v>46273.729166666657</v>
      </c>
      <c r="C2337">
        <f>'TI102'!C2334</f>
        <v>11708507</v>
      </c>
      <c r="D2337">
        <f>'TI102'!J2334</f>
        <v>2</v>
      </c>
      <c r="E2337">
        <f>'TI102'!Q2334</f>
        <v>2</v>
      </c>
      <c r="F2337" t="str">
        <f t="shared" si="216"/>
        <v>60186</v>
      </c>
      <c r="G2337">
        <f t="shared" si="217"/>
        <v>413</v>
      </c>
      <c r="H2337" t="str">
        <f t="shared" si="218"/>
        <v>SH0908-1981</v>
      </c>
      <c r="I2337" t="str">
        <f t="shared" si="219"/>
        <v>SH0908-1981</v>
      </c>
      <c r="J2337" s="34">
        <f t="shared" si="220"/>
        <v>72686</v>
      </c>
      <c r="K2337" t="str">
        <f t="shared" si="221"/>
        <v>SH0908-1981</v>
      </c>
    </row>
    <row r="2338" spans="1:11" ht="15" customHeight="1" x14ac:dyDescent="0.35">
      <c r="A2338">
        <f>'TI102'!A2335</f>
        <v>6</v>
      </c>
      <c r="B2338" s="26">
        <f>'TI102'!B2335</f>
        <v>46273.729166666657</v>
      </c>
      <c r="C2338">
        <f>'TI102'!C2335</f>
        <v>11708508</v>
      </c>
      <c r="D2338">
        <f>'TI102'!J2335</f>
        <v>2</v>
      </c>
      <c r="E2338">
        <f>'TI102'!Q2335</f>
        <v>2</v>
      </c>
      <c r="F2338" t="str">
        <f t="shared" si="216"/>
        <v>60186</v>
      </c>
      <c r="G2338">
        <f t="shared" si="217"/>
        <v>413</v>
      </c>
      <c r="H2338" t="str">
        <f t="shared" si="218"/>
        <v>SH0908-1981</v>
      </c>
      <c r="I2338" t="str">
        <f t="shared" si="219"/>
        <v>SH0908-1981</v>
      </c>
      <c r="J2338" s="34">
        <f t="shared" si="220"/>
        <v>72686</v>
      </c>
      <c r="K2338" t="str">
        <f t="shared" si="221"/>
        <v>SH0908-1981</v>
      </c>
    </row>
    <row r="2339" spans="1:11" ht="15" customHeight="1" x14ac:dyDescent="0.35">
      <c r="A2339">
        <f>'TI102'!A2336</f>
        <v>6</v>
      </c>
      <c r="B2339" s="26">
        <f>'TI102'!B2336</f>
        <v>46273.729166666657</v>
      </c>
      <c r="C2339">
        <f>'TI102'!C2336</f>
        <v>11708509</v>
      </c>
      <c r="D2339">
        <f>'TI102'!J2336</f>
        <v>2</v>
      </c>
      <c r="E2339">
        <f>'TI102'!Q2336</f>
        <v>2</v>
      </c>
      <c r="F2339" t="str">
        <f t="shared" si="216"/>
        <v>60186</v>
      </c>
      <c r="G2339">
        <f t="shared" si="217"/>
        <v>413</v>
      </c>
      <c r="H2339" t="str">
        <f t="shared" si="218"/>
        <v>SH0908-1981</v>
      </c>
      <c r="I2339" t="str">
        <f t="shared" si="219"/>
        <v>SH0908-1981</v>
      </c>
      <c r="J2339" s="34">
        <f t="shared" si="220"/>
        <v>72686</v>
      </c>
      <c r="K2339" t="str">
        <f t="shared" si="221"/>
        <v>SH0908-1981</v>
      </c>
    </row>
    <row r="2340" spans="1:11" ht="15" customHeight="1" x14ac:dyDescent="0.35">
      <c r="A2340">
        <f>'TI102'!A2337</f>
        <v>6</v>
      </c>
      <c r="B2340" s="26">
        <f>'TI102'!B2337</f>
        <v>46273.729166666657</v>
      </c>
      <c r="C2340">
        <f>'TI102'!C2337</f>
        <v>11708510</v>
      </c>
      <c r="D2340">
        <f>'TI102'!J2337</f>
        <v>2</v>
      </c>
      <c r="E2340">
        <f>'TI102'!Q2337</f>
        <v>2</v>
      </c>
      <c r="F2340" t="str">
        <f t="shared" si="216"/>
        <v>60186</v>
      </c>
      <c r="G2340">
        <f t="shared" si="217"/>
        <v>413</v>
      </c>
      <c r="H2340" t="str">
        <f t="shared" si="218"/>
        <v>SH0908-1981</v>
      </c>
      <c r="I2340" t="str">
        <f t="shared" si="219"/>
        <v>SH0908-1981</v>
      </c>
      <c r="J2340" s="34">
        <f t="shared" si="220"/>
        <v>72686</v>
      </c>
      <c r="K2340" t="str">
        <f t="shared" si="221"/>
        <v>SH0908-1981</v>
      </c>
    </row>
    <row r="2341" spans="1:11" ht="15" customHeight="1" x14ac:dyDescent="0.35">
      <c r="A2341">
        <f>'TI102'!A2338</f>
        <v>6</v>
      </c>
      <c r="B2341" s="26">
        <f>'TI102'!B2338</f>
        <v>46273.729166666657</v>
      </c>
      <c r="C2341">
        <f>'TI102'!C2338</f>
        <v>11708511</v>
      </c>
      <c r="D2341">
        <f>'TI102'!J2338</f>
        <v>2</v>
      </c>
      <c r="E2341">
        <f>'TI102'!Q2338</f>
        <v>9</v>
      </c>
      <c r="F2341" t="str">
        <f t="shared" si="216"/>
        <v>60186</v>
      </c>
      <c r="G2341">
        <f t="shared" si="217"/>
        <v>413</v>
      </c>
      <c r="H2341" t="str">
        <f t="shared" si="218"/>
        <v>SH0908-1981</v>
      </c>
      <c r="I2341" t="str">
        <f t="shared" si="219"/>
        <v>SH0908-1981</v>
      </c>
      <c r="J2341" s="34">
        <f t="shared" si="220"/>
        <v>72686</v>
      </c>
      <c r="K2341" t="str">
        <f t="shared" si="221"/>
        <v>SH0908-1981</v>
      </c>
    </row>
    <row r="2342" spans="1:11" ht="15" customHeight="1" x14ac:dyDescent="0.35">
      <c r="A2342">
        <f>'TI102'!A2339</f>
        <v>6</v>
      </c>
      <c r="B2342" s="26">
        <f>'TI102'!B2339</f>
        <v>46273.729166666657</v>
      </c>
      <c r="C2342">
        <f>'TI102'!C2339</f>
        <v>11708514</v>
      </c>
      <c r="D2342">
        <f>'TI102'!J2339</f>
        <v>3</v>
      </c>
      <c r="E2342">
        <f>'TI102'!Q2339</f>
        <v>1</v>
      </c>
      <c r="F2342" t="str">
        <f t="shared" si="216"/>
        <v>60251</v>
      </c>
      <c r="G2342">
        <f t="shared" si="217"/>
        <v>342</v>
      </c>
      <c r="H2342" t="str">
        <f t="shared" si="218"/>
        <v>SH0908-1080</v>
      </c>
      <c r="I2342" t="str">
        <f t="shared" si="219"/>
        <v>SH0908-1080</v>
      </c>
      <c r="J2342" s="34">
        <f t="shared" si="220"/>
        <v>72686</v>
      </c>
      <c r="K2342" t="str">
        <f t="shared" si="221"/>
        <v>SH0908-1080</v>
      </c>
    </row>
    <row r="2343" spans="1:11" ht="15" customHeight="1" x14ac:dyDescent="0.35">
      <c r="A2343">
        <f>'TI102'!A2340</f>
        <v>6</v>
      </c>
      <c r="B2343" s="26">
        <f>'TI102'!B2340</f>
        <v>46273.729166666657</v>
      </c>
      <c r="C2343">
        <f>'TI102'!C2340</f>
        <v>11708515</v>
      </c>
      <c r="D2343">
        <f>'TI102'!J2340</f>
        <v>3</v>
      </c>
      <c r="E2343">
        <f>'TI102'!Q2340</f>
        <v>1</v>
      </c>
      <c r="F2343" t="str">
        <f t="shared" si="216"/>
        <v>60251</v>
      </c>
      <c r="G2343">
        <f t="shared" si="217"/>
        <v>342</v>
      </c>
      <c r="H2343" t="str">
        <f t="shared" si="218"/>
        <v>SH0908-1080</v>
      </c>
      <c r="I2343" t="str">
        <f t="shared" si="219"/>
        <v>SH0908-1080</v>
      </c>
      <c r="J2343" s="34">
        <f t="shared" si="220"/>
        <v>72686</v>
      </c>
      <c r="K2343" t="str">
        <f t="shared" si="221"/>
        <v>SH0908-1080</v>
      </c>
    </row>
    <row r="2344" spans="1:11" ht="15" customHeight="1" x14ac:dyDescent="0.35">
      <c r="A2344">
        <f>'TI102'!A2341</f>
        <v>6</v>
      </c>
      <c r="B2344" s="26">
        <f>'TI102'!B2341</f>
        <v>46273.729166666657</v>
      </c>
      <c r="C2344">
        <f>'TI102'!C2341</f>
        <v>11708526</v>
      </c>
      <c r="D2344">
        <f>'TI102'!J2341</f>
        <v>2</v>
      </c>
      <c r="E2344">
        <f>'TI102'!Q2341</f>
        <v>2</v>
      </c>
      <c r="F2344" t="str">
        <f t="shared" si="216"/>
        <v>60314</v>
      </c>
      <c r="G2344">
        <f t="shared" si="217"/>
        <v>307</v>
      </c>
      <c r="H2344" t="str">
        <f t="shared" si="218"/>
        <v>SH0908-1063</v>
      </c>
      <c r="I2344" t="str">
        <f t="shared" si="219"/>
        <v>SH0908-1063</v>
      </c>
      <c r="J2344" s="34">
        <f t="shared" si="220"/>
        <v>72686</v>
      </c>
      <c r="K2344" t="str">
        <f t="shared" si="221"/>
        <v>SH0908-1063</v>
      </c>
    </row>
    <row r="2345" spans="1:11" ht="15" customHeight="1" x14ac:dyDescent="0.35">
      <c r="A2345">
        <f>'TI102'!A2342</f>
        <v>6</v>
      </c>
      <c r="B2345" s="26">
        <f>'TI102'!B2342</f>
        <v>46273.729166666657</v>
      </c>
      <c r="C2345">
        <f>'TI102'!C2342</f>
        <v>11708528</v>
      </c>
      <c r="D2345">
        <f>'TI102'!J2342</f>
        <v>4</v>
      </c>
      <c r="E2345">
        <f>'TI102'!Q2342</f>
        <v>1</v>
      </c>
      <c r="F2345" t="str">
        <f t="shared" si="216"/>
        <v>60320</v>
      </c>
      <c r="G2345">
        <f t="shared" si="217"/>
        <v>257</v>
      </c>
      <c r="H2345" t="str">
        <f t="shared" si="218"/>
        <v>SH0908-1045</v>
      </c>
      <c r="I2345" t="str">
        <f t="shared" si="219"/>
        <v>SH0908-1045</v>
      </c>
      <c r="J2345" s="34">
        <f t="shared" si="220"/>
        <v>72686</v>
      </c>
      <c r="K2345" t="str">
        <f t="shared" si="221"/>
        <v>SH0908-1045</v>
      </c>
    </row>
    <row r="2346" spans="1:11" ht="15" customHeight="1" x14ac:dyDescent="0.35">
      <c r="A2346">
        <f>'TI102'!A2343</f>
        <v>6</v>
      </c>
      <c r="B2346" s="26">
        <f>'TI102'!B2343</f>
        <v>46273.729166666657</v>
      </c>
      <c r="C2346">
        <f>'TI102'!C2343</f>
        <v>11708530</v>
      </c>
      <c r="D2346">
        <f>'TI102'!J2343</f>
        <v>1</v>
      </c>
      <c r="E2346">
        <f>'TI102'!Q2343</f>
        <v>2</v>
      </c>
      <c r="F2346" t="str">
        <f t="shared" si="216"/>
        <v>60321</v>
      </c>
      <c r="G2346">
        <f t="shared" si="217"/>
        <v>199</v>
      </c>
      <c r="H2346" t="str">
        <f t="shared" si="218"/>
        <v>SH0908-1039</v>
      </c>
      <c r="I2346" t="str">
        <f t="shared" si="219"/>
        <v>SH0908-1039</v>
      </c>
      <c r="J2346" s="34">
        <f t="shared" si="220"/>
        <v>72686</v>
      </c>
      <c r="K2346" t="str">
        <f t="shared" si="221"/>
        <v>SH0908-1039</v>
      </c>
    </row>
    <row r="2347" spans="1:11" ht="15" customHeight="1" x14ac:dyDescent="0.35">
      <c r="A2347">
        <f>'TI102'!A2344</f>
        <v>6</v>
      </c>
      <c r="B2347" s="26">
        <f>'TI102'!B2344</f>
        <v>46273.729166666657</v>
      </c>
      <c r="C2347">
        <f>'TI102'!C2344</f>
        <v>11708540</v>
      </c>
      <c r="D2347">
        <f>'TI102'!J2344</f>
        <v>4</v>
      </c>
      <c r="E2347">
        <f>'TI102'!Q2344</f>
        <v>1</v>
      </c>
      <c r="F2347" t="str">
        <f t="shared" si="216"/>
        <v>60324</v>
      </c>
      <c r="G2347">
        <f t="shared" si="217"/>
        <v>128</v>
      </c>
      <c r="H2347" t="str">
        <f t="shared" si="218"/>
        <v>SH0908-1033</v>
      </c>
      <c r="I2347" t="str">
        <f t="shared" si="219"/>
        <v>SH0908-1033</v>
      </c>
      <c r="J2347" s="34">
        <f t="shared" si="220"/>
        <v>72686</v>
      </c>
      <c r="K2347" t="str">
        <f t="shared" si="221"/>
        <v>SH0908-1033</v>
      </c>
    </row>
    <row r="2348" spans="1:11" ht="15" customHeight="1" x14ac:dyDescent="0.35">
      <c r="A2348">
        <f>'TI102'!A2345</f>
        <v>6</v>
      </c>
      <c r="B2348" s="26">
        <f>'TI102'!B2345</f>
        <v>46273.729166666657</v>
      </c>
      <c r="C2348">
        <f>'TI102'!C2345</f>
        <v>11708555</v>
      </c>
      <c r="D2348">
        <f>'TI102'!J2345</f>
        <v>4</v>
      </c>
      <c r="E2348">
        <f>'TI102'!Q2345</f>
        <v>1</v>
      </c>
      <c r="F2348" t="str">
        <f t="shared" si="216"/>
        <v>60325</v>
      </c>
      <c r="G2348">
        <f t="shared" si="217"/>
        <v>343</v>
      </c>
      <c r="H2348" t="str">
        <f t="shared" si="218"/>
        <v>SH0908-1080</v>
      </c>
      <c r="I2348" t="str">
        <f t="shared" si="219"/>
        <v>SH0908-1080</v>
      </c>
      <c r="J2348" s="34">
        <f t="shared" si="220"/>
        <v>72686</v>
      </c>
      <c r="K2348" t="str">
        <f t="shared" si="221"/>
        <v>SH0908-1080</v>
      </c>
    </row>
    <row r="2349" spans="1:11" ht="15" customHeight="1" x14ac:dyDescent="0.35">
      <c r="A2349">
        <f>'TI102'!A2346</f>
        <v>6</v>
      </c>
      <c r="B2349" s="26">
        <f>'TI102'!B2346</f>
        <v>46273.729166666657</v>
      </c>
      <c r="C2349">
        <f>'TI102'!C2346</f>
        <v>11708560</v>
      </c>
      <c r="D2349">
        <f>'TI102'!J2346</f>
        <v>2</v>
      </c>
      <c r="E2349">
        <f>'TI102'!Q2346</f>
        <v>1</v>
      </c>
      <c r="F2349" t="str">
        <f t="shared" si="216"/>
        <v>60324</v>
      </c>
      <c r="G2349">
        <f t="shared" si="217"/>
        <v>128</v>
      </c>
      <c r="H2349" t="str">
        <f t="shared" si="218"/>
        <v>SH0908-1033</v>
      </c>
      <c r="I2349" t="str">
        <f t="shared" si="219"/>
        <v>SH0908-1033</v>
      </c>
      <c r="J2349" s="34">
        <f t="shared" si="220"/>
        <v>72686</v>
      </c>
      <c r="K2349" t="str">
        <f t="shared" si="221"/>
        <v>SH0908-1033</v>
      </c>
    </row>
    <row r="2350" spans="1:11" ht="15" customHeight="1" x14ac:dyDescent="0.35">
      <c r="A2350">
        <f>'TI102'!A2347</f>
        <v>6</v>
      </c>
      <c r="B2350" s="26">
        <f>'TI102'!B2347</f>
        <v>46273.729166666657</v>
      </c>
      <c r="C2350">
        <f>'TI102'!C2347</f>
        <v>11708591</v>
      </c>
      <c r="D2350">
        <f>'TI102'!J2347</f>
        <v>5</v>
      </c>
      <c r="E2350">
        <f>'TI102'!Q2347</f>
        <v>1</v>
      </c>
      <c r="F2350" t="str">
        <f t="shared" si="216"/>
        <v>60336</v>
      </c>
      <c r="G2350">
        <f t="shared" si="217"/>
        <v>58</v>
      </c>
      <c r="H2350" t="str">
        <f t="shared" si="218"/>
        <v>SH0908-1018</v>
      </c>
      <c r="I2350" t="str">
        <f t="shared" si="219"/>
        <v>SH0908-1018</v>
      </c>
      <c r="J2350" s="34">
        <f t="shared" si="220"/>
        <v>72686</v>
      </c>
      <c r="K2350" t="str">
        <f t="shared" si="221"/>
        <v>SH0908-1018</v>
      </c>
    </row>
    <row r="2351" spans="1:11" ht="15" customHeight="1" x14ac:dyDescent="0.35">
      <c r="A2351">
        <f>'TI102'!A2348</f>
        <v>6</v>
      </c>
      <c r="B2351" s="26">
        <f>'TI102'!B2348</f>
        <v>46273.729166666657</v>
      </c>
      <c r="C2351">
        <f>'TI102'!C2348</f>
        <v>11708618</v>
      </c>
      <c r="D2351">
        <f>'TI102'!J2348</f>
        <v>4</v>
      </c>
      <c r="E2351">
        <f>'TI102'!Q2348</f>
        <v>1</v>
      </c>
      <c r="F2351" t="str">
        <f t="shared" si="216"/>
        <v>60252</v>
      </c>
      <c r="G2351">
        <f t="shared" si="217"/>
        <v>230</v>
      </c>
      <c r="H2351" t="str">
        <f t="shared" si="218"/>
        <v>SH0908-1042</v>
      </c>
      <c r="I2351" t="str">
        <f t="shared" si="219"/>
        <v>SH0908-1042</v>
      </c>
      <c r="J2351" s="34">
        <f t="shared" si="220"/>
        <v>72686</v>
      </c>
      <c r="K2351" t="str">
        <f t="shared" si="221"/>
        <v>SH0908-1042</v>
      </c>
    </row>
    <row r="2352" spans="1:11" ht="15" customHeight="1" x14ac:dyDescent="0.35">
      <c r="A2352">
        <f>'TI102'!A2349</f>
        <v>6</v>
      </c>
      <c r="B2352" s="26">
        <f>'TI102'!B2349</f>
        <v>46273.729166666657</v>
      </c>
      <c r="C2352">
        <f>'TI102'!C2349</f>
        <v>11708624</v>
      </c>
      <c r="D2352">
        <f>'TI102'!J2349</f>
        <v>4</v>
      </c>
      <c r="E2352">
        <f>'TI102'!Q2349</f>
        <v>1</v>
      </c>
      <c r="F2352" t="str">
        <f t="shared" si="216"/>
        <v>60346</v>
      </c>
      <c r="G2352">
        <f t="shared" si="217"/>
        <v>101</v>
      </c>
      <c r="H2352" t="str">
        <f t="shared" si="218"/>
        <v>SH0908-1026</v>
      </c>
      <c r="I2352" t="str">
        <f t="shared" si="219"/>
        <v>SH0908-1026</v>
      </c>
      <c r="J2352" s="34">
        <f t="shared" si="220"/>
        <v>72686</v>
      </c>
      <c r="K2352" t="str">
        <f t="shared" si="221"/>
        <v>SH0908-1026</v>
      </c>
    </row>
    <row r="2353" spans="1:11" ht="15" customHeight="1" x14ac:dyDescent="0.35">
      <c r="A2353">
        <f>'TI102'!A2350</f>
        <v>6</v>
      </c>
      <c r="B2353" s="26">
        <f>'TI102'!B2350</f>
        <v>46273.729166666657</v>
      </c>
      <c r="C2353">
        <f>'TI102'!C2350</f>
        <v>11708632</v>
      </c>
      <c r="D2353">
        <f>'TI102'!J2350</f>
        <v>4</v>
      </c>
      <c r="E2353">
        <f>'TI102'!Q2350</f>
        <v>1</v>
      </c>
      <c r="F2353" t="str">
        <f t="shared" si="216"/>
        <v>60351</v>
      </c>
      <c r="G2353">
        <f t="shared" si="217"/>
        <v>231</v>
      </c>
      <c r="H2353" t="str">
        <f t="shared" si="218"/>
        <v>SH0908-1042</v>
      </c>
      <c r="I2353" t="str">
        <f t="shared" si="219"/>
        <v>SH0908-1042</v>
      </c>
      <c r="J2353" s="34">
        <f t="shared" si="220"/>
        <v>72686</v>
      </c>
      <c r="K2353" t="str">
        <f t="shared" si="221"/>
        <v>SH0908-1042</v>
      </c>
    </row>
    <row r="2354" spans="1:11" ht="15" customHeight="1" x14ac:dyDescent="0.35">
      <c r="A2354">
        <f>'TI102'!A2351</f>
        <v>6</v>
      </c>
      <c r="B2354" s="26">
        <f>'TI102'!B2351</f>
        <v>46273.729166666657</v>
      </c>
      <c r="C2354">
        <f>'TI102'!C2351</f>
        <v>11708633</v>
      </c>
      <c r="D2354">
        <f>'TI102'!J2351</f>
        <v>3</v>
      </c>
      <c r="E2354">
        <f>'TI102'!Q2351</f>
        <v>2</v>
      </c>
      <c r="F2354" t="str">
        <f t="shared" si="216"/>
        <v>60354</v>
      </c>
      <c r="G2354">
        <f t="shared" si="217"/>
        <v>59</v>
      </c>
      <c r="H2354" t="str">
        <f t="shared" si="218"/>
        <v>SH0908-1018</v>
      </c>
      <c r="I2354" t="str">
        <f t="shared" si="219"/>
        <v>SH0908-1018</v>
      </c>
      <c r="J2354" s="34">
        <f t="shared" si="220"/>
        <v>72686</v>
      </c>
      <c r="K2354" t="str">
        <f t="shared" si="221"/>
        <v>SH0908-1018</v>
      </c>
    </row>
    <row r="2355" spans="1:11" ht="15" customHeight="1" x14ac:dyDescent="0.35">
      <c r="A2355">
        <f>'TI102'!A2352</f>
        <v>6</v>
      </c>
      <c r="B2355" s="26">
        <f>'TI102'!B2352</f>
        <v>46273.729166666657</v>
      </c>
      <c r="C2355">
        <f>'TI102'!C2352</f>
        <v>11708634</v>
      </c>
      <c r="D2355">
        <f>'TI102'!J2352</f>
        <v>3</v>
      </c>
      <c r="E2355">
        <f>'TI102'!Q2352</f>
        <v>1</v>
      </c>
      <c r="F2355" t="str">
        <f t="shared" si="216"/>
        <v>60354</v>
      </c>
      <c r="G2355">
        <f t="shared" si="217"/>
        <v>59</v>
      </c>
      <c r="H2355" t="str">
        <f t="shared" si="218"/>
        <v>SH0908-1018</v>
      </c>
      <c r="I2355" t="str">
        <f t="shared" si="219"/>
        <v>SH0908-1018</v>
      </c>
      <c r="J2355" s="34">
        <f t="shared" si="220"/>
        <v>72686</v>
      </c>
      <c r="K2355" t="str">
        <f t="shared" si="221"/>
        <v>SH0908-1018</v>
      </c>
    </row>
    <row r="2356" spans="1:11" ht="15" customHeight="1" x14ac:dyDescent="0.35">
      <c r="A2356">
        <f>'TI102'!A2353</f>
        <v>6</v>
      </c>
      <c r="B2356" s="26">
        <f>'TI102'!B2353</f>
        <v>46273.729166666657</v>
      </c>
      <c r="C2356">
        <f>'TI102'!C2353</f>
        <v>11708637</v>
      </c>
      <c r="D2356">
        <f>'TI102'!J2353</f>
        <v>5</v>
      </c>
      <c r="E2356">
        <f>'TI102'!Q2353</f>
        <v>1</v>
      </c>
      <c r="F2356" t="str">
        <f t="shared" si="216"/>
        <v>60357</v>
      </c>
      <c r="G2356">
        <f t="shared" si="217"/>
        <v>156</v>
      </c>
      <c r="H2356" t="str">
        <f t="shared" si="218"/>
        <v>SH0908-1034</v>
      </c>
      <c r="I2356" t="str">
        <f t="shared" si="219"/>
        <v>SH0908-1034</v>
      </c>
      <c r="J2356" s="34">
        <f t="shared" si="220"/>
        <v>72686</v>
      </c>
      <c r="K2356" t="str">
        <f t="shared" si="221"/>
        <v>SH0908-1034</v>
      </c>
    </row>
    <row r="2357" spans="1:11" ht="15" customHeight="1" x14ac:dyDescent="0.35">
      <c r="A2357">
        <f>'TI102'!A2354</f>
        <v>6</v>
      </c>
      <c r="B2357" s="26">
        <f>'TI102'!B2354</f>
        <v>46273.729166666657</v>
      </c>
      <c r="C2357">
        <f>'TI102'!C2354</f>
        <v>11708638</v>
      </c>
      <c r="D2357">
        <f>'TI102'!J2354</f>
        <v>5</v>
      </c>
      <c r="E2357">
        <f>'TI102'!Q2354</f>
        <v>1</v>
      </c>
      <c r="F2357" t="str">
        <f t="shared" si="216"/>
        <v>60357</v>
      </c>
      <c r="G2357">
        <f t="shared" si="217"/>
        <v>156</v>
      </c>
      <c r="H2357" t="str">
        <f t="shared" si="218"/>
        <v>SH0908-1034</v>
      </c>
      <c r="I2357" t="str">
        <f t="shared" si="219"/>
        <v>SH0908-1034</v>
      </c>
      <c r="J2357" s="34">
        <f t="shared" si="220"/>
        <v>72686</v>
      </c>
      <c r="K2357" t="str">
        <f t="shared" si="221"/>
        <v>SH0908-1034</v>
      </c>
    </row>
    <row r="2358" spans="1:11" ht="15" customHeight="1" x14ac:dyDescent="0.35">
      <c r="A2358">
        <f>'TI102'!A2355</f>
        <v>6</v>
      </c>
      <c r="B2358" s="26">
        <f>'TI102'!B2355</f>
        <v>46273.729166666657</v>
      </c>
      <c r="C2358">
        <f>'TI102'!C2355</f>
        <v>11708641</v>
      </c>
      <c r="D2358">
        <f>'TI102'!J2355</f>
        <v>1</v>
      </c>
      <c r="E2358">
        <f>'TI102'!Q2355</f>
        <v>2</v>
      </c>
      <c r="F2358" t="str">
        <f t="shared" si="216"/>
        <v>60358</v>
      </c>
      <c r="G2358">
        <f t="shared" si="217"/>
        <v>258</v>
      </c>
      <c r="H2358" t="str">
        <f t="shared" si="218"/>
        <v>SH0908-1045</v>
      </c>
      <c r="I2358" t="str">
        <f t="shared" si="219"/>
        <v>SH0908-1045</v>
      </c>
      <c r="J2358" s="34">
        <f t="shared" si="220"/>
        <v>72686</v>
      </c>
      <c r="K2358" t="str">
        <f t="shared" si="221"/>
        <v>SH0908-1045</v>
      </c>
    </row>
    <row r="2359" spans="1:11" ht="15" customHeight="1" x14ac:dyDescent="0.35">
      <c r="A2359">
        <f>'TI102'!A2356</f>
        <v>6</v>
      </c>
      <c r="B2359" s="26">
        <f>'TI102'!B2356</f>
        <v>46273.729166666657</v>
      </c>
      <c r="C2359">
        <f>'TI102'!C2356</f>
        <v>11708643</v>
      </c>
      <c r="D2359">
        <f>'TI102'!J2356</f>
        <v>4</v>
      </c>
      <c r="E2359">
        <f>'TI102'!Q2356</f>
        <v>1</v>
      </c>
      <c r="F2359" t="str">
        <f t="shared" si="216"/>
        <v>60319</v>
      </c>
      <c r="G2359">
        <f t="shared" si="217"/>
        <v>232</v>
      </c>
      <c r="H2359" t="str">
        <f t="shared" si="218"/>
        <v>SH0908-1042</v>
      </c>
      <c r="I2359" t="str">
        <f t="shared" si="219"/>
        <v>SH0908-1042</v>
      </c>
      <c r="J2359" s="34">
        <f t="shared" si="220"/>
        <v>72686</v>
      </c>
      <c r="K2359" t="str">
        <f t="shared" si="221"/>
        <v>SH0908-1042</v>
      </c>
    </row>
    <row r="2360" spans="1:11" ht="15" customHeight="1" x14ac:dyDescent="0.35">
      <c r="A2360">
        <f>'TI102'!A2357</f>
        <v>6</v>
      </c>
      <c r="B2360" s="26">
        <f>'TI102'!B2357</f>
        <v>46273.729166666657</v>
      </c>
      <c r="C2360">
        <f>'TI102'!C2357</f>
        <v>11708655</v>
      </c>
      <c r="D2360">
        <f>'TI102'!J2357</f>
        <v>1</v>
      </c>
      <c r="E2360">
        <f>'TI102'!Q2357</f>
        <v>1</v>
      </c>
      <c r="F2360" t="str">
        <f t="shared" si="216"/>
        <v>60319</v>
      </c>
      <c r="G2360">
        <f t="shared" si="217"/>
        <v>232</v>
      </c>
      <c r="H2360" t="str">
        <f t="shared" si="218"/>
        <v>SH0908-1042</v>
      </c>
      <c r="I2360" t="str">
        <f t="shared" si="219"/>
        <v>SH0908-1042</v>
      </c>
      <c r="J2360" s="34">
        <f t="shared" si="220"/>
        <v>72686</v>
      </c>
      <c r="K2360" t="str">
        <f t="shared" si="221"/>
        <v>SH0908-1042</v>
      </c>
    </row>
    <row r="2361" spans="1:11" ht="15" customHeight="1" x14ac:dyDescent="0.35">
      <c r="A2361">
        <f>'TI102'!A2358</f>
        <v>6</v>
      </c>
      <c r="B2361" s="26">
        <f>'TI102'!B2358</f>
        <v>46273.729166666657</v>
      </c>
      <c r="C2361">
        <f>'TI102'!C2358</f>
        <v>11708656</v>
      </c>
      <c r="D2361">
        <f>'TI102'!J2358</f>
        <v>1</v>
      </c>
      <c r="E2361">
        <f>'TI102'!Q2358</f>
        <v>1</v>
      </c>
      <c r="F2361" t="str">
        <f t="shared" si="216"/>
        <v>60319</v>
      </c>
      <c r="G2361">
        <f t="shared" si="217"/>
        <v>232</v>
      </c>
      <c r="H2361" t="str">
        <f t="shared" si="218"/>
        <v>SH0908-1042</v>
      </c>
      <c r="I2361" t="str">
        <f t="shared" si="219"/>
        <v>SH0908-1042</v>
      </c>
      <c r="J2361" s="34">
        <f t="shared" si="220"/>
        <v>72686</v>
      </c>
      <c r="K2361" t="str">
        <f t="shared" si="221"/>
        <v>SH0908-1042</v>
      </c>
    </row>
    <row r="2362" spans="1:11" ht="15" customHeight="1" x14ac:dyDescent="0.35">
      <c r="A2362">
        <f>'TI102'!A2359</f>
        <v>6</v>
      </c>
      <c r="B2362" s="26">
        <f>'TI102'!B2359</f>
        <v>46273.729166666657</v>
      </c>
      <c r="C2362">
        <f>'TI102'!C2359</f>
        <v>11708657</v>
      </c>
      <c r="D2362">
        <f>'TI102'!J2359</f>
        <v>1</v>
      </c>
      <c r="E2362">
        <f>'TI102'!Q2359</f>
        <v>1</v>
      </c>
      <c r="F2362" t="str">
        <f t="shared" si="216"/>
        <v>60319</v>
      </c>
      <c r="G2362">
        <f t="shared" si="217"/>
        <v>232</v>
      </c>
      <c r="H2362" t="str">
        <f t="shared" si="218"/>
        <v>SH0908-1042</v>
      </c>
      <c r="I2362" t="str">
        <f t="shared" si="219"/>
        <v>SH0908-1042</v>
      </c>
      <c r="J2362" s="34">
        <f t="shared" si="220"/>
        <v>72686</v>
      </c>
      <c r="K2362" t="str">
        <f t="shared" si="221"/>
        <v>SH0908-1042</v>
      </c>
    </row>
    <row r="2363" spans="1:11" ht="15" customHeight="1" x14ac:dyDescent="0.35">
      <c r="A2363">
        <f>'TI102'!A2360</f>
        <v>6</v>
      </c>
      <c r="B2363" s="26">
        <f>'TI102'!B2360</f>
        <v>46273.729166666657</v>
      </c>
      <c r="C2363">
        <f>'TI102'!C2360</f>
        <v>11708658</v>
      </c>
      <c r="D2363">
        <f>'TI102'!J2360</f>
        <v>1</v>
      </c>
      <c r="E2363">
        <f>'TI102'!Q2360</f>
        <v>1</v>
      </c>
      <c r="F2363" t="str">
        <f t="shared" si="216"/>
        <v>60319</v>
      </c>
      <c r="G2363">
        <f t="shared" si="217"/>
        <v>232</v>
      </c>
      <c r="H2363" t="str">
        <f t="shared" si="218"/>
        <v>SH0908-1042</v>
      </c>
      <c r="I2363" t="str">
        <f t="shared" si="219"/>
        <v>SH0908-1042</v>
      </c>
      <c r="J2363" s="34">
        <f t="shared" si="220"/>
        <v>72686</v>
      </c>
      <c r="K2363" t="str">
        <f t="shared" si="221"/>
        <v>SH0908-1042</v>
      </c>
    </row>
    <row r="2364" spans="1:11" ht="15" customHeight="1" x14ac:dyDescent="0.35">
      <c r="A2364">
        <f>'TI102'!A2361</f>
        <v>6</v>
      </c>
      <c r="B2364" s="26">
        <f>'TI102'!B2361</f>
        <v>46273.729166666657</v>
      </c>
      <c r="C2364">
        <f>'TI102'!C2361</f>
        <v>11708659</v>
      </c>
      <c r="D2364">
        <f>'TI102'!J2361</f>
        <v>1</v>
      </c>
      <c r="E2364">
        <f>'TI102'!Q2361</f>
        <v>1</v>
      </c>
      <c r="F2364" t="str">
        <f t="shared" si="216"/>
        <v>60319</v>
      </c>
      <c r="G2364">
        <f t="shared" si="217"/>
        <v>232</v>
      </c>
      <c r="H2364" t="str">
        <f t="shared" si="218"/>
        <v>SH0908-1042</v>
      </c>
      <c r="I2364" t="str">
        <f t="shared" si="219"/>
        <v>SH0908-1042</v>
      </c>
      <c r="J2364" s="34">
        <f t="shared" si="220"/>
        <v>72686</v>
      </c>
      <c r="K2364" t="str">
        <f t="shared" si="221"/>
        <v>SH0908-1042</v>
      </c>
    </row>
    <row r="2365" spans="1:11" ht="15" customHeight="1" x14ac:dyDescent="0.35">
      <c r="A2365">
        <f>'TI102'!A2362</f>
        <v>6</v>
      </c>
      <c r="B2365" s="26">
        <f>'TI102'!B2362</f>
        <v>46273.729166666657</v>
      </c>
      <c r="C2365">
        <f>'TI102'!C2362</f>
        <v>11708667</v>
      </c>
      <c r="D2365">
        <f>'TI102'!J2362</f>
        <v>4</v>
      </c>
      <c r="E2365">
        <f>'TI102'!Q2362</f>
        <v>1</v>
      </c>
      <c r="F2365" t="str">
        <f t="shared" si="216"/>
        <v>60312</v>
      </c>
      <c r="G2365">
        <f t="shared" si="217"/>
        <v>259</v>
      </c>
      <c r="H2365" t="str">
        <f t="shared" si="218"/>
        <v>SH0908-1045</v>
      </c>
      <c r="I2365" t="str">
        <f t="shared" si="219"/>
        <v>SH0908-1045</v>
      </c>
      <c r="J2365" s="34">
        <f t="shared" si="220"/>
        <v>72686</v>
      </c>
      <c r="K2365" t="str">
        <f t="shared" si="221"/>
        <v>SH0908-1045</v>
      </c>
    </row>
    <row r="2366" spans="1:11" ht="15" customHeight="1" x14ac:dyDescent="0.35">
      <c r="A2366">
        <f>'TI102'!A2363</f>
        <v>6</v>
      </c>
      <c r="B2366" s="26">
        <f>'TI102'!B2363</f>
        <v>46273.729166666657</v>
      </c>
      <c r="C2366">
        <f>'TI102'!C2363</f>
        <v>11708668</v>
      </c>
      <c r="D2366">
        <f>'TI102'!J2363</f>
        <v>4</v>
      </c>
      <c r="E2366">
        <f>'TI102'!Q2363</f>
        <v>1</v>
      </c>
      <c r="F2366" t="str">
        <f t="shared" si="216"/>
        <v>60312</v>
      </c>
      <c r="G2366">
        <f t="shared" si="217"/>
        <v>259</v>
      </c>
      <c r="H2366" t="str">
        <f t="shared" si="218"/>
        <v>SH0908-1045</v>
      </c>
      <c r="I2366" t="str">
        <f t="shared" si="219"/>
        <v>SH0908-1045</v>
      </c>
      <c r="J2366" s="34">
        <f t="shared" si="220"/>
        <v>72686</v>
      </c>
      <c r="K2366" t="str">
        <f t="shared" si="221"/>
        <v>SH0908-1045</v>
      </c>
    </row>
    <row r="2367" spans="1:11" ht="15" customHeight="1" x14ac:dyDescent="0.35">
      <c r="A2367">
        <f>'TI102'!A2364</f>
        <v>6</v>
      </c>
      <c r="B2367" s="26">
        <f>'TI102'!B2364</f>
        <v>46273.729166666657</v>
      </c>
      <c r="C2367">
        <f>'TI102'!C2364</f>
        <v>11708669</v>
      </c>
      <c r="D2367">
        <f>'TI102'!J2364</f>
        <v>4</v>
      </c>
      <c r="E2367">
        <f>'TI102'!Q2364</f>
        <v>1</v>
      </c>
      <c r="F2367" t="str">
        <f t="shared" si="216"/>
        <v>60312</v>
      </c>
      <c r="G2367">
        <f t="shared" si="217"/>
        <v>259</v>
      </c>
      <c r="H2367" t="str">
        <f t="shared" si="218"/>
        <v>SH0908-1045</v>
      </c>
      <c r="I2367" t="str">
        <f t="shared" si="219"/>
        <v>SH0908-1045</v>
      </c>
      <c r="J2367" s="34">
        <f t="shared" si="220"/>
        <v>72686</v>
      </c>
      <c r="K2367" t="str">
        <f t="shared" si="221"/>
        <v>SH0908-1045</v>
      </c>
    </row>
    <row r="2368" spans="1:11" ht="15" customHeight="1" x14ac:dyDescent="0.35">
      <c r="A2368">
        <f>'TI102'!A2365</f>
        <v>6</v>
      </c>
      <c r="B2368" s="26">
        <f>'TI102'!B2365</f>
        <v>46273.729166666657</v>
      </c>
      <c r="C2368">
        <f>'TI102'!C2365</f>
        <v>11708670</v>
      </c>
      <c r="D2368">
        <f>'TI102'!J2365</f>
        <v>4</v>
      </c>
      <c r="E2368">
        <f>'TI102'!Q2365</f>
        <v>1</v>
      </c>
      <c r="F2368" t="str">
        <f t="shared" si="216"/>
        <v>60312</v>
      </c>
      <c r="G2368">
        <f t="shared" si="217"/>
        <v>259</v>
      </c>
      <c r="H2368" t="str">
        <f t="shared" si="218"/>
        <v>SH0908-1045</v>
      </c>
      <c r="I2368" t="str">
        <f t="shared" si="219"/>
        <v>SH0908-1045</v>
      </c>
      <c r="J2368" s="34">
        <f t="shared" si="220"/>
        <v>72686</v>
      </c>
      <c r="K2368" t="str">
        <f t="shared" si="221"/>
        <v>SH0908-1045</v>
      </c>
    </row>
    <row r="2369" spans="1:11" ht="15" customHeight="1" x14ac:dyDescent="0.35">
      <c r="A2369">
        <f>'TI102'!A2366</f>
        <v>6</v>
      </c>
      <c r="B2369" s="26">
        <f>'TI102'!B2366</f>
        <v>46273.729166666657</v>
      </c>
      <c r="C2369">
        <f>'TI102'!C2366</f>
        <v>11708671</v>
      </c>
      <c r="D2369">
        <f>'TI102'!J2366</f>
        <v>4</v>
      </c>
      <c r="E2369">
        <f>'TI102'!Q2366</f>
        <v>1</v>
      </c>
      <c r="F2369" t="str">
        <f t="shared" si="216"/>
        <v>60312</v>
      </c>
      <c r="G2369">
        <f t="shared" si="217"/>
        <v>259</v>
      </c>
      <c r="H2369" t="str">
        <f t="shared" si="218"/>
        <v>SH0908-1045</v>
      </c>
      <c r="I2369" t="str">
        <f t="shared" si="219"/>
        <v>SH0908-1045</v>
      </c>
      <c r="J2369" s="34">
        <f t="shared" si="220"/>
        <v>72686</v>
      </c>
      <c r="K2369" t="str">
        <f t="shared" si="221"/>
        <v>SH0908-1045</v>
      </c>
    </row>
    <row r="2370" spans="1:11" ht="15" customHeight="1" x14ac:dyDescent="0.35">
      <c r="A2370">
        <f>'TI102'!A2367</f>
        <v>6</v>
      </c>
      <c r="B2370" s="26">
        <f>'TI102'!B2367</f>
        <v>46273.729166666657</v>
      </c>
      <c r="C2370">
        <f>'TI102'!C2367</f>
        <v>11708672</v>
      </c>
      <c r="D2370">
        <f>'TI102'!J2367</f>
        <v>4</v>
      </c>
      <c r="E2370">
        <f>'TI102'!Q2367</f>
        <v>1</v>
      </c>
      <c r="F2370" t="str">
        <f t="shared" si="216"/>
        <v>60312</v>
      </c>
      <c r="G2370">
        <f t="shared" si="217"/>
        <v>259</v>
      </c>
      <c r="H2370" t="str">
        <f t="shared" si="218"/>
        <v>SH0908-1045</v>
      </c>
      <c r="I2370" t="str">
        <f t="shared" si="219"/>
        <v>SH0908-1045</v>
      </c>
      <c r="J2370" s="34">
        <f t="shared" si="220"/>
        <v>72686</v>
      </c>
      <c r="K2370" t="str">
        <f t="shared" si="221"/>
        <v>SH0908-1045</v>
      </c>
    </row>
    <row r="2371" spans="1:11" ht="15" customHeight="1" x14ac:dyDescent="0.35">
      <c r="A2371">
        <f>'TI102'!A2368</f>
        <v>6</v>
      </c>
      <c r="B2371" s="26">
        <f>'TI102'!B2368</f>
        <v>46273.729166666657</v>
      </c>
      <c r="C2371">
        <f>'TI102'!C2368</f>
        <v>11708673</v>
      </c>
      <c r="D2371">
        <f>'TI102'!J2368</f>
        <v>4</v>
      </c>
      <c r="E2371">
        <f>'TI102'!Q2368</f>
        <v>1</v>
      </c>
      <c r="F2371" t="str">
        <f t="shared" si="216"/>
        <v>60312</v>
      </c>
      <c r="G2371">
        <f t="shared" si="217"/>
        <v>259</v>
      </c>
      <c r="H2371" t="str">
        <f t="shared" si="218"/>
        <v>SH0908-1045</v>
      </c>
      <c r="I2371" t="str">
        <f t="shared" si="219"/>
        <v>SH0908-1045</v>
      </c>
      <c r="J2371" s="34">
        <f t="shared" si="220"/>
        <v>72686</v>
      </c>
      <c r="K2371" t="str">
        <f t="shared" si="221"/>
        <v>SH0908-1045</v>
      </c>
    </row>
    <row r="2372" spans="1:11" ht="15" customHeight="1" x14ac:dyDescent="0.35">
      <c r="A2372">
        <f>'TI102'!A2369</f>
        <v>6</v>
      </c>
      <c r="B2372" s="26">
        <f>'TI102'!B2369</f>
        <v>46273.729166666657</v>
      </c>
      <c r="C2372">
        <f>'TI102'!C2369</f>
        <v>11708674</v>
      </c>
      <c r="D2372">
        <f>'TI102'!J2369</f>
        <v>5</v>
      </c>
      <c r="E2372">
        <f>'TI102'!Q2369</f>
        <v>1</v>
      </c>
      <c r="F2372" t="str">
        <f t="shared" si="216"/>
        <v>60312</v>
      </c>
      <c r="G2372">
        <f t="shared" si="217"/>
        <v>259</v>
      </c>
      <c r="H2372" t="str">
        <f t="shared" si="218"/>
        <v>SH0908-1045</v>
      </c>
      <c r="I2372" t="str">
        <f t="shared" si="219"/>
        <v>SH0908-1045</v>
      </c>
      <c r="J2372" s="34">
        <f t="shared" si="220"/>
        <v>72686</v>
      </c>
      <c r="K2372" t="str">
        <f t="shared" si="221"/>
        <v>SH0908-1045</v>
      </c>
    </row>
    <row r="2373" spans="1:11" ht="15" customHeight="1" x14ac:dyDescent="0.35">
      <c r="A2373">
        <f>'TI102'!A2370</f>
        <v>6</v>
      </c>
      <c r="B2373" s="26">
        <f>'TI102'!B2370</f>
        <v>46273.729166666657</v>
      </c>
      <c r="C2373">
        <f>'TI102'!C2370</f>
        <v>11708702</v>
      </c>
      <c r="D2373">
        <f>'TI102'!J2370</f>
        <v>4</v>
      </c>
      <c r="E2373">
        <f>'TI102'!Q2370</f>
        <v>1</v>
      </c>
      <c r="F2373" t="str">
        <f t="shared" si="216"/>
        <v>60350</v>
      </c>
      <c r="G2373">
        <f t="shared" si="217"/>
        <v>355</v>
      </c>
      <c r="H2373" t="str">
        <f t="shared" si="218"/>
        <v>SH0908-1083</v>
      </c>
      <c r="I2373" t="str">
        <f t="shared" si="219"/>
        <v>SH0908-1083</v>
      </c>
      <c r="J2373" s="34">
        <f t="shared" si="220"/>
        <v>72686</v>
      </c>
      <c r="K2373" t="str">
        <f t="shared" si="221"/>
        <v>SH0908-1083</v>
      </c>
    </row>
    <row r="2374" spans="1:11" ht="15" customHeight="1" x14ac:dyDescent="0.35">
      <c r="A2374">
        <f>'TI102'!A2371</f>
        <v>6</v>
      </c>
      <c r="B2374" s="26">
        <f>'TI102'!B2371</f>
        <v>46273.729166666657</v>
      </c>
      <c r="C2374">
        <f>'TI102'!C2371</f>
        <v>11708703</v>
      </c>
      <c r="D2374">
        <f>'TI102'!J2371</f>
        <v>4</v>
      </c>
      <c r="E2374">
        <f>'TI102'!Q2371</f>
        <v>1</v>
      </c>
      <c r="F2374" t="str">
        <f t="shared" ref="F2374:F2437" si="222">INDEX(OM_ORDER,MATCH(C2374,OM_TID,0))</f>
        <v>60348</v>
      </c>
      <c r="G2374">
        <f t="shared" ref="G2374:G2437" si="223">MATCH(F2374,OR_ID,0)</f>
        <v>271</v>
      </c>
      <c r="H2374" t="str">
        <f t="shared" ref="H2374:H2437" si="224">INDEX(OR_ORIG,G2374)</f>
        <v>SH0908-1051</v>
      </c>
      <c r="I2374" t="str">
        <f t="shared" ref="I2374:I2437" si="225">INDEX(OR_SHIP,G2374)</f>
        <v>SH0908-1051</v>
      </c>
      <c r="J2374" s="34">
        <f t="shared" ref="J2374:J2437" si="226">IF(INDEX(OR_MOVED,G2374)="",DATE(2099,1,1),INDEX(OR_MOVED,G2374))</f>
        <v>72686</v>
      </c>
      <c r="K2374" t="str">
        <f t="shared" ref="K2374:K2437" si="227">IF(B2374&gt;=J2374,I2374,H2374)</f>
        <v>SH0908-1051</v>
      </c>
    </row>
    <row r="2375" spans="1:11" ht="15" customHeight="1" x14ac:dyDescent="0.35">
      <c r="A2375">
        <f>'TI102'!A2372</f>
        <v>6</v>
      </c>
      <c r="B2375" s="26">
        <f>'TI102'!B2372</f>
        <v>46273.729166666657</v>
      </c>
      <c r="C2375">
        <f>'TI102'!C2372</f>
        <v>11708704</v>
      </c>
      <c r="D2375">
        <f>'TI102'!J2372</f>
        <v>4</v>
      </c>
      <c r="E2375">
        <f>'TI102'!Q2372</f>
        <v>2</v>
      </c>
      <c r="F2375" t="str">
        <f t="shared" si="222"/>
        <v>60348</v>
      </c>
      <c r="G2375">
        <f t="shared" si="223"/>
        <v>271</v>
      </c>
      <c r="H2375" t="str">
        <f t="shared" si="224"/>
        <v>SH0908-1051</v>
      </c>
      <c r="I2375" t="str">
        <f t="shared" si="225"/>
        <v>SH0908-1051</v>
      </c>
      <c r="J2375" s="34">
        <f t="shared" si="226"/>
        <v>72686</v>
      </c>
      <c r="K2375" t="str">
        <f t="shared" si="227"/>
        <v>SH0908-1051</v>
      </c>
    </row>
    <row r="2376" spans="1:11" ht="15" customHeight="1" x14ac:dyDescent="0.35">
      <c r="A2376">
        <f>'TI102'!A2373</f>
        <v>6</v>
      </c>
      <c r="B2376" s="26">
        <f>'TI102'!B2373</f>
        <v>46273.729166666657</v>
      </c>
      <c r="C2376">
        <f>'TI102'!C2373</f>
        <v>11708705</v>
      </c>
      <c r="D2376">
        <f>'TI102'!J2373</f>
        <v>4</v>
      </c>
      <c r="E2376">
        <f>'TI102'!Q2373</f>
        <v>2</v>
      </c>
      <c r="F2376" t="str">
        <f t="shared" si="222"/>
        <v>60348</v>
      </c>
      <c r="G2376">
        <f t="shared" si="223"/>
        <v>271</v>
      </c>
      <c r="H2376" t="str">
        <f t="shared" si="224"/>
        <v>SH0908-1051</v>
      </c>
      <c r="I2376" t="str">
        <f t="shared" si="225"/>
        <v>SH0908-1051</v>
      </c>
      <c r="J2376" s="34">
        <f t="shared" si="226"/>
        <v>72686</v>
      </c>
      <c r="K2376" t="str">
        <f t="shared" si="227"/>
        <v>SH0908-1051</v>
      </c>
    </row>
    <row r="2377" spans="1:11" ht="15" customHeight="1" x14ac:dyDescent="0.35">
      <c r="A2377">
        <f>'TI102'!A2374</f>
        <v>6</v>
      </c>
      <c r="B2377" s="26">
        <f>'TI102'!B2374</f>
        <v>46273.729166666657</v>
      </c>
      <c r="C2377">
        <f>'TI102'!C2374</f>
        <v>11708706</v>
      </c>
      <c r="D2377">
        <f>'TI102'!J2374</f>
        <v>4</v>
      </c>
      <c r="E2377">
        <f>'TI102'!Q2374</f>
        <v>1</v>
      </c>
      <c r="F2377" t="str">
        <f t="shared" si="222"/>
        <v>60348</v>
      </c>
      <c r="G2377">
        <f t="shared" si="223"/>
        <v>271</v>
      </c>
      <c r="H2377" t="str">
        <f t="shared" si="224"/>
        <v>SH0908-1051</v>
      </c>
      <c r="I2377" t="str">
        <f t="shared" si="225"/>
        <v>SH0908-1051</v>
      </c>
      <c r="J2377" s="34">
        <f t="shared" si="226"/>
        <v>72686</v>
      </c>
      <c r="K2377" t="str">
        <f t="shared" si="227"/>
        <v>SH0908-1051</v>
      </c>
    </row>
    <row r="2378" spans="1:11" ht="15" customHeight="1" x14ac:dyDescent="0.35">
      <c r="A2378">
        <f>'TI102'!A2375</f>
        <v>6</v>
      </c>
      <c r="B2378" s="26">
        <f>'TI102'!B2375</f>
        <v>46273.729166666657</v>
      </c>
      <c r="C2378">
        <f>'TI102'!C2375</f>
        <v>11708707</v>
      </c>
      <c r="D2378">
        <f>'TI102'!J2375</f>
        <v>4</v>
      </c>
      <c r="E2378">
        <f>'TI102'!Q2375</f>
        <v>1</v>
      </c>
      <c r="F2378" t="str">
        <f t="shared" si="222"/>
        <v>60348</v>
      </c>
      <c r="G2378">
        <f t="shared" si="223"/>
        <v>271</v>
      </c>
      <c r="H2378" t="str">
        <f t="shared" si="224"/>
        <v>SH0908-1051</v>
      </c>
      <c r="I2378" t="str">
        <f t="shared" si="225"/>
        <v>SH0908-1051</v>
      </c>
      <c r="J2378" s="34">
        <f t="shared" si="226"/>
        <v>72686</v>
      </c>
      <c r="K2378" t="str">
        <f t="shared" si="227"/>
        <v>SH0908-1051</v>
      </c>
    </row>
    <row r="2379" spans="1:11" ht="15" customHeight="1" x14ac:dyDescent="0.35">
      <c r="A2379">
        <f>'TI102'!A2376</f>
        <v>6</v>
      </c>
      <c r="B2379" s="26">
        <f>'TI102'!B2376</f>
        <v>46273.729166666657</v>
      </c>
      <c r="C2379">
        <f>'TI102'!C2376</f>
        <v>11708708</v>
      </c>
      <c r="D2379">
        <f>'TI102'!J2376</f>
        <v>4</v>
      </c>
      <c r="E2379">
        <f>'TI102'!Q2376</f>
        <v>1</v>
      </c>
      <c r="F2379" t="str">
        <f t="shared" si="222"/>
        <v>60348</v>
      </c>
      <c r="G2379">
        <f t="shared" si="223"/>
        <v>271</v>
      </c>
      <c r="H2379" t="str">
        <f t="shared" si="224"/>
        <v>SH0908-1051</v>
      </c>
      <c r="I2379" t="str">
        <f t="shared" si="225"/>
        <v>SH0908-1051</v>
      </c>
      <c r="J2379" s="34">
        <f t="shared" si="226"/>
        <v>72686</v>
      </c>
      <c r="K2379" t="str">
        <f t="shared" si="227"/>
        <v>SH0908-1051</v>
      </c>
    </row>
    <row r="2380" spans="1:11" ht="15" customHeight="1" x14ac:dyDescent="0.35">
      <c r="A2380">
        <f>'TI102'!A2377</f>
        <v>6</v>
      </c>
      <c r="B2380" s="26">
        <f>'TI102'!B2377</f>
        <v>46273.729166666657</v>
      </c>
      <c r="C2380">
        <f>'TI102'!C2377</f>
        <v>11708709</v>
      </c>
      <c r="D2380">
        <f>'TI102'!J2377</f>
        <v>4</v>
      </c>
      <c r="E2380">
        <f>'TI102'!Q2377</f>
        <v>1</v>
      </c>
      <c r="F2380" t="str">
        <f t="shared" si="222"/>
        <v>60348</v>
      </c>
      <c r="G2380">
        <f t="shared" si="223"/>
        <v>271</v>
      </c>
      <c r="H2380" t="str">
        <f t="shared" si="224"/>
        <v>SH0908-1051</v>
      </c>
      <c r="I2380" t="str">
        <f t="shared" si="225"/>
        <v>SH0908-1051</v>
      </c>
      <c r="J2380" s="34">
        <f t="shared" si="226"/>
        <v>72686</v>
      </c>
      <c r="K2380" t="str">
        <f t="shared" si="227"/>
        <v>SH0908-1051</v>
      </c>
    </row>
    <row r="2381" spans="1:11" ht="15" customHeight="1" x14ac:dyDescent="0.35">
      <c r="A2381">
        <f>'TI102'!A2378</f>
        <v>6</v>
      </c>
      <c r="B2381" s="26">
        <f>'TI102'!B2378</f>
        <v>46273.729166666657</v>
      </c>
      <c r="C2381">
        <f>'TI102'!C2378</f>
        <v>11708725</v>
      </c>
      <c r="D2381">
        <f>'TI102'!J2378</f>
        <v>1</v>
      </c>
      <c r="E2381">
        <f>'TI102'!Q2378</f>
        <v>1</v>
      </c>
      <c r="F2381" t="str">
        <f t="shared" si="222"/>
        <v>60312</v>
      </c>
      <c r="G2381">
        <f t="shared" si="223"/>
        <v>259</v>
      </c>
      <c r="H2381" t="str">
        <f t="shared" si="224"/>
        <v>SH0908-1045</v>
      </c>
      <c r="I2381" t="str">
        <f t="shared" si="225"/>
        <v>SH0908-1045</v>
      </c>
      <c r="J2381" s="34">
        <f t="shared" si="226"/>
        <v>72686</v>
      </c>
      <c r="K2381" t="str">
        <f t="shared" si="227"/>
        <v>SH0908-1045</v>
      </c>
    </row>
    <row r="2382" spans="1:11" ht="15" customHeight="1" x14ac:dyDescent="0.35">
      <c r="A2382">
        <f>'TI102'!A2379</f>
        <v>6</v>
      </c>
      <c r="B2382" s="26">
        <f>'TI102'!B2379</f>
        <v>46273.729166666657</v>
      </c>
      <c r="C2382">
        <f>'TI102'!C2379</f>
        <v>11708726</v>
      </c>
      <c r="D2382">
        <f>'TI102'!J2379</f>
        <v>1</v>
      </c>
      <c r="E2382">
        <f>'TI102'!Q2379</f>
        <v>1</v>
      </c>
      <c r="F2382" t="str">
        <f t="shared" si="222"/>
        <v>60312</v>
      </c>
      <c r="G2382">
        <f t="shared" si="223"/>
        <v>259</v>
      </c>
      <c r="H2382" t="str">
        <f t="shared" si="224"/>
        <v>SH0908-1045</v>
      </c>
      <c r="I2382" t="str">
        <f t="shared" si="225"/>
        <v>SH0908-1045</v>
      </c>
      <c r="J2382" s="34">
        <f t="shared" si="226"/>
        <v>72686</v>
      </c>
      <c r="K2382" t="str">
        <f t="shared" si="227"/>
        <v>SH0908-1045</v>
      </c>
    </row>
    <row r="2383" spans="1:11" ht="15" customHeight="1" x14ac:dyDescent="0.35">
      <c r="A2383">
        <f>'TI102'!A2380</f>
        <v>6</v>
      </c>
      <c r="B2383" s="26">
        <f>'TI102'!B2380</f>
        <v>46273.729166666657</v>
      </c>
      <c r="C2383">
        <f>'TI102'!C2380</f>
        <v>11708727</v>
      </c>
      <c r="D2383">
        <f>'TI102'!J2380</f>
        <v>1</v>
      </c>
      <c r="E2383">
        <f>'TI102'!Q2380</f>
        <v>1</v>
      </c>
      <c r="F2383" t="str">
        <f t="shared" si="222"/>
        <v>60312</v>
      </c>
      <c r="G2383">
        <f t="shared" si="223"/>
        <v>259</v>
      </c>
      <c r="H2383" t="str">
        <f t="shared" si="224"/>
        <v>SH0908-1045</v>
      </c>
      <c r="I2383" t="str">
        <f t="shared" si="225"/>
        <v>SH0908-1045</v>
      </c>
      <c r="J2383" s="34">
        <f t="shared" si="226"/>
        <v>72686</v>
      </c>
      <c r="K2383" t="str">
        <f t="shared" si="227"/>
        <v>SH0908-1045</v>
      </c>
    </row>
    <row r="2384" spans="1:11" ht="15" customHeight="1" x14ac:dyDescent="0.35">
      <c r="A2384">
        <f>'TI102'!A2381</f>
        <v>6</v>
      </c>
      <c r="B2384" s="26">
        <f>'TI102'!B2381</f>
        <v>46273.729166666657</v>
      </c>
      <c r="C2384">
        <f>'TI102'!C2381</f>
        <v>11708728</v>
      </c>
      <c r="D2384">
        <f>'TI102'!J2381</f>
        <v>1</v>
      </c>
      <c r="E2384">
        <f>'TI102'!Q2381</f>
        <v>1</v>
      </c>
      <c r="F2384" t="str">
        <f t="shared" si="222"/>
        <v>60312</v>
      </c>
      <c r="G2384">
        <f t="shared" si="223"/>
        <v>259</v>
      </c>
      <c r="H2384" t="str">
        <f t="shared" si="224"/>
        <v>SH0908-1045</v>
      </c>
      <c r="I2384" t="str">
        <f t="shared" si="225"/>
        <v>SH0908-1045</v>
      </c>
      <c r="J2384" s="34">
        <f t="shared" si="226"/>
        <v>72686</v>
      </c>
      <c r="K2384" t="str">
        <f t="shared" si="227"/>
        <v>SH0908-1045</v>
      </c>
    </row>
    <row r="2385" spans="1:11" ht="15" customHeight="1" x14ac:dyDescent="0.35">
      <c r="A2385">
        <f>'TI102'!A2382</f>
        <v>6</v>
      </c>
      <c r="B2385" s="26">
        <f>'TI102'!B2382</f>
        <v>46273.729166666657</v>
      </c>
      <c r="C2385">
        <f>'TI102'!C2382</f>
        <v>11708729</v>
      </c>
      <c r="D2385">
        <f>'TI102'!J2382</f>
        <v>1</v>
      </c>
      <c r="E2385">
        <f>'TI102'!Q2382</f>
        <v>1</v>
      </c>
      <c r="F2385" t="str">
        <f t="shared" si="222"/>
        <v>60312</v>
      </c>
      <c r="G2385">
        <f t="shared" si="223"/>
        <v>259</v>
      </c>
      <c r="H2385" t="str">
        <f t="shared" si="224"/>
        <v>SH0908-1045</v>
      </c>
      <c r="I2385" t="str">
        <f t="shared" si="225"/>
        <v>SH0908-1045</v>
      </c>
      <c r="J2385" s="34">
        <f t="shared" si="226"/>
        <v>72686</v>
      </c>
      <c r="K2385" t="str">
        <f t="shared" si="227"/>
        <v>SH0908-1045</v>
      </c>
    </row>
    <row r="2386" spans="1:11" ht="15" customHeight="1" x14ac:dyDescent="0.35">
      <c r="A2386">
        <f>'TI102'!A2383</f>
        <v>6</v>
      </c>
      <c r="B2386" s="26">
        <f>'TI102'!B2383</f>
        <v>46273.729166666657</v>
      </c>
      <c r="C2386">
        <f>'TI102'!C2383</f>
        <v>11708730</v>
      </c>
      <c r="D2386">
        <f>'TI102'!J2383</f>
        <v>1</v>
      </c>
      <c r="E2386">
        <f>'TI102'!Q2383</f>
        <v>1</v>
      </c>
      <c r="F2386" t="str">
        <f t="shared" si="222"/>
        <v>60312</v>
      </c>
      <c r="G2386">
        <f t="shared" si="223"/>
        <v>259</v>
      </c>
      <c r="H2386" t="str">
        <f t="shared" si="224"/>
        <v>SH0908-1045</v>
      </c>
      <c r="I2386" t="str">
        <f t="shared" si="225"/>
        <v>SH0908-1045</v>
      </c>
      <c r="J2386" s="34">
        <f t="shared" si="226"/>
        <v>72686</v>
      </c>
      <c r="K2386" t="str">
        <f t="shared" si="227"/>
        <v>SH0908-1045</v>
      </c>
    </row>
    <row r="2387" spans="1:11" ht="15" customHeight="1" x14ac:dyDescent="0.35">
      <c r="A2387">
        <f>'TI102'!A2384</f>
        <v>6</v>
      </c>
      <c r="B2387" s="26">
        <f>'TI102'!B2384</f>
        <v>46273.729166666657</v>
      </c>
      <c r="C2387">
        <f>'TI102'!C2384</f>
        <v>11708731</v>
      </c>
      <c r="D2387">
        <f>'TI102'!J2384</f>
        <v>1</v>
      </c>
      <c r="E2387">
        <f>'TI102'!Q2384</f>
        <v>1</v>
      </c>
      <c r="F2387" t="str">
        <f t="shared" si="222"/>
        <v>60312</v>
      </c>
      <c r="G2387">
        <f t="shared" si="223"/>
        <v>259</v>
      </c>
      <c r="H2387" t="str">
        <f t="shared" si="224"/>
        <v>SH0908-1045</v>
      </c>
      <c r="I2387" t="str">
        <f t="shared" si="225"/>
        <v>SH0908-1045</v>
      </c>
      <c r="J2387" s="34">
        <f t="shared" si="226"/>
        <v>72686</v>
      </c>
      <c r="K2387" t="str">
        <f t="shared" si="227"/>
        <v>SH0908-1045</v>
      </c>
    </row>
    <row r="2388" spans="1:11" ht="15" customHeight="1" x14ac:dyDescent="0.35">
      <c r="A2388">
        <f>'TI102'!A2385</f>
        <v>6</v>
      </c>
      <c r="B2388" s="26">
        <f>'TI102'!B2385</f>
        <v>46273.729166666657</v>
      </c>
      <c r="C2388">
        <f>'TI102'!C2385</f>
        <v>11708732</v>
      </c>
      <c r="D2388">
        <f>'TI102'!J2385</f>
        <v>1</v>
      </c>
      <c r="E2388">
        <f>'TI102'!Q2385</f>
        <v>3</v>
      </c>
      <c r="F2388" t="str">
        <f t="shared" si="222"/>
        <v>60312</v>
      </c>
      <c r="G2388">
        <f t="shared" si="223"/>
        <v>259</v>
      </c>
      <c r="H2388" t="str">
        <f t="shared" si="224"/>
        <v>SH0908-1045</v>
      </c>
      <c r="I2388" t="str">
        <f t="shared" si="225"/>
        <v>SH0908-1045</v>
      </c>
      <c r="J2388" s="34">
        <f t="shared" si="226"/>
        <v>72686</v>
      </c>
      <c r="K2388" t="str">
        <f t="shared" si="227"/>
        <v>SH0908-1045</v>
      </c>
    </row>
    <row r="2389" spans="1:11" ht="15" customHeight="1" x14ac:dyDescent="0.35">
      <c r="A2389">
        <f>'TI102'!A2386</f>
        <v>6</v>
      </c>
      <c r="B2389" s="26">
        <f>'TI102'!B2386</f>
        <v>46273.729166666657</v>
      </c>
      <c r="C2389">
        <f>'TI102'!C2386</f>
        <v>11708733</v>
      </c>
      <c r="D2389">
        <f>'TI102'!J2386</f>
        <v>1</v>
      </c>
      <c r="E2389">
        <f>'TI102'!Q2386</f>
        <v>2</v>
      </c>
      <c r="F2389" t="str">
        <f t="shared" si="222"/>
        <v>60348</v>
      </c>
      <c r="G2389">
        <f t="shared" si="223"/>
        <v>271</v>
      </c>
      <c r="H2389" t="str">
        <f t="shared" si="224"/>
        <v>SH0908-1051</v>
      </c>
      <c r="I2389" t="str">
        <f t="shared" si="225"/>
        <v>SH0908-1051</v>
      </c>
      <c r="J2389" s="34">
        <f t="shared" si="226"/>
        <v>72686</v>
      </c>
      <c r="K2389" t="str">
        <f t="shared" si="227"/>
        <v>SH0908-1051</v>
      </c>
    </row>
    <row r="2390" spans="1:11" ht="15" customHeight="1" x14ac:dyDescent="0.35">
      <c r="A2390">
        <f>'TI102'!A2387</f>
        <v>6</v>
      </c>
      <c r="B2390" s="26">
        <f>'TI102'!B2387</f>
        <v>46273.729166666657</v>
      </c>
      <c r="C2390">
        <f>'TI102'!C2387</f>
        <v>11708734</v>
      </c>
      <c r="D2390">
        <f>'TI102'!J2387</f>
        <v>1</v>
      </c>
      <c r="E2390">
        <f>'TI102'!Q2387</f>
        <v>1</v>
      </c>
      <c r="F2390" t="str">
        <f t="shared" si="222"/>
        <v>60348</v>
      </c>
      <c r="G2390">
        <f t="shared" si="223"/>
        <v>271</v>
      </c>
      <c r="H2390" t="str">
        <f t="shared" si="224"/>
        <v>SH0908-1051</v>
      </c>
      <c r="I2390" t="str">
        <f t="shared" si="225"/>
        <v>SH0908-1051</v>
      </c>
      <c r="J2390" s="34">
        <f t="shared" si="226"/>
        <v>72686</v>
      </c>
      <c r="K2390" t="str">
        <f t="shared" si="227"/>
        <v>SH0908-1051</v>
      </c>
    </row>
    <row r="2391" spans="1:11" ht="15" customHeight="1" x14ac:dyDescent="0.35">
      <c r="A2391">
        <f>'TI102'!A2388</f>
        <v>6</v>
      </c>
      <c r="B2391" s="26">
        <f>'TI102'!B2388</f>
        <v>46273.729166666657</v>
      </c>
      <c r="C2391">
        <f>'TI102'!C2388</f>
        <v>11708735</v>
      </c>
      <c r="D2391">
        <f>'TI102'!J2388</f>
        <v>1</v>
      </c>
      <c r="E2391">
        <f>'TI102'!Q2388</f>
        <v>1</v>
      </c>
      <c r="F2391" t="str">
        <f t="shared" si="222"/>
        <v>60348</v>
      </c>
      <c r="G2391">
        <f t="shared" si="223"/>
        <v>271</v>
      </c>
      <c r="H2391" t="str">
        <f t="shared" si="224"/>
        <v>SH0908-1051</v>
      </c>
      <c r="I2391" t="str">
        <f t="shared" si="225"/>
        <v>SH0908-1051</v>
      </c>
      <c r="J2391" s="34">
        <f t="shared" si="226"/>
        <v>72686</v>
      </c>
      <c r="K2391" t="str">
        <f t="shared" si="227"/>
        <v>SH0908-1051</v>
      </c>
    </row>
    <row r="2392" spans="1:11" ht="15" customHeight="1" x14ac:dyDescent="0.35">
      <c r="A2392">
        <f>'TI102'!A2389</f>
        <v>6</v>
      </c>
      <c r="B2392" s="26">
        <f>'TI102'!B2389</f>
        <v>46273.729166666657</v>
      </c>
      <c r="C2392">
        <f>'TI102'!C2389</f>
        <v>11708736</v>
      </c>
      <c r="D2392">
        <f>'TI102'!J2389</f>
        <v>1</v>
      </c>
      <c r="E2392">
        <f>'TI102'!Q2389</f>
        <v>1</v>
      </c>
      <c r="F2392" t="str">
        <f t="shared" si="222"/>
        <v>60348</v>
      </c>
      <c r="G2392">
        <f t="shared" si="223"/>
        <v>271</v>
      </c>
      <c r="H2392" t="str">
        <f t="shared" si="224"/>
        <v>SH0908-1051</v>
      </c>
      <c r="I2392" t="str">
        <f t="shared" si="225"/>
        <v>SH0908-1051</v>
      </c>
      <c r="J2392" s="34">
        <f t="shared" si="226"/>
        <v>72686</v>
      </c>
      <c r="K2392" t="str">
        <f t="shared" si="227"/>
        <v>SH0908-1051</v>
      </c>
    </row>
    <row r="2393" spans="1:11" ht="15" customHeight="1" x14ac:dyDescent="0.35">
      <c r="A2393">
        <f>'TI102'!A2390</f>
        <v>6</v>
      </c>
      <c r="B2393" s="26">
        <f>'TI102'!B2390</f>
        <v>46273.729166666657</v>
      </c>
      <c r="C2393">
        <f>'TI102'!C2390</f>
        <v>11708737</v>
      </c>
      <c r="D2393">
        <f>'TI102'!J2390</f>
        <v>1</v>
      </c>
      <c r="E2393">
        <f>'TI102'!Q2390</f>
        <v>9</v>
      </c>
      <c r="F2393" t="str">
        <f t="shared" si="222"/>
        <v>60348</v>
      </c>
      <c r="G2393">
        <f t="shared" si="223"/>
        <v>271</v>
      </c>
      <c r="H2393" t="str">
        <f t="shared" si="224"/>
        <v>SH0908-1051</v>
      </c>
      <c r="I2393" t="str">
        <f t="shared" si="225"/>
        <v>SH0908-1051</v>
      </c>
      <c r="J2393" s="34">
        <f t="shared" si="226"/>
        <v>72686</v>
      </c>
      <c r="K2393" t="str">
        <f t="shared" si="227"/>
        <v>SH0908-1051</v>
      </c>
    </row>
    <row r="2394" spans="1:11" ht="15" customHeight="1" x14ac:dyDescent="0.35">
      <c r="A2394">
        <f>'TI102'!A2391</f>
        <v>6</v>
      </c>
      <c r="B2394" s="26">
        <f>'TI102'!B2391</f>
        <v>46273.729166666657</v>
      </c>
      <c r="C2394">
        <f>'TI102'!C2391</f>
        <v>11708768</v>
      </c>
      <c r="D2394">
        <f>'TI102'!J2391</f>
        <v>4</v>
      </c>
      <c r="E2394">
        <f>'TI102'!Q2391</f>
        <v>1</v>
      </c>
      <c r="F2394" t="str">
        <f t="shared" si="222"/>
        <v>60338</v>
      </c>
      <c r="G2394">
        <f t="shared" si="223"/>
        <v>233</v>
      </c>
      <c r="H2394" t="str">
        <f t="shared" si="224"/>
        <v>SH0908-1042</v>
      </c>
      <c r="I2394" t="str">
        <f t="shared" si="225"/>
        <v>SH0908-1042</v>
      </c>
      <c r="J2394" s="34">
        <f t="shared" si="226"/>
        <v>72686</v>
      </c>
      <c r="K2394" t="str">
        <f t="shared" si="227"/>
        <v>SH0908-1042</v>
      </c>
    </row>
    <row r="2395" spans="1:11" ht="15" customHeight="1" x14ac:dyDescent="0.35">
      <c r="A2395">
        <f>'TI102'!A2392</f>
        <v>6</v>
      </c>
      <c r="B2395" s="26">
        <f>'TI102'!B2392</f>
        <v>46273.729166666657</v>
      </c>
      <c r="C2395">
        <f>'TI102'!C2392</f>
        <v>11708769</v>
      </c>
      <c r="D2395">
        <f>'TI102'!J2392</f>
        <v>4</v>
      </c>
      <c r="E2395">
        <f>'TI102'!Q2392</f>
        <v>1</v>
      </c>
      <c r="F2395" t="str">
        <f t="shared" si="222"/>
        <v>60338</v>
      </c>
      <c r="G2395">
        <f t="shared" si="223"/>
        <v>233</v>
      </c>
      <c r="H2395" t="str">
        <f t="shared" si="224"/>
        <v>SH0908-1042</v>
      </c>
      <c r="I2395" t="str">
        <f t="shared" si="225"/>
        <v>SH0908-1042</v>
      </c>
      <c r="J2395" s="34">
        <f t="shared" si="226"/>
        <v>72686</v>
      </c>
      <c r="K2395" t="str">
        <f t="shared" si="227"/>
        <v>SH0908-1042</v>
      </c>
    </row>
    <row r="2396" spans="1:11" ht="15" customHeight="1" x14ac:dyDescent="0.35">
      <c r="A2396">
        <f>'TI102'!A2393</f>
        <v>6</v>
      </c>
      <c r="B2396" s="26">
        <f>'TI102'!B2393</f>
        <v>46273.729166666657</v>
      </c>
      <c r="C2396">
        <f>'TI102'!C2393</f>
        <v>11708770</v>
      </c>
      <c r="D2396">
        <f>'TI102'!J2393</f>
        <v>4</v>
      </c>
      <c r="E2396">
        <f>'TI102'!Q2393</f>
        <v>2</v>
      </c>
      <c r="F2396" t="str">
        <f t="shared" si="222"/>
        <v>60338</v>
      </c>
      <c r="G2396">
        <f t="shared" si="223"/>
        <v>233</v>
      </c>
      <c r="H2396" t="str">
        <f t="shared" si="224"/>
        <v>SH0908-1042</v>
      </c>
      <c r="I2396" t="str">
        <f t="shared" si="225"/>
        <v>SH0908-1042</v>
      </c>
      <c r="J2396" s="34">
        <f t="shared" si="226"/>
        <v>72686</v>
      </c>
      <c r="K2396" t="str">
        <f t="shared" si="227"/>
        <v>SH0908-1042</v>
      </c>
    </row>
    <row r="2397" spans="1:11" ht="15" customHeight="1" x14ac:dyDescent="0.35">
      <c r="A2397">
        <f>'TI102'!A2394</f>
        <v>6</v>
      </c>
      <c r="B2397" s="26">
        <f>'TI102'!B2394</f>
        <v>46273.729166666657</v>
      </c>
      <c r="C2397">
        <f>'TI102'!C2394</f>
        <v>11708771</v>
      </c>
      <c r="D2397">
        <f>'TI102'!J2394</f>
        <v>4</v>
      </c>
      <c r="E2397">
        <f>'TI102'!Q2394</f>
        <v>1</v>
      </c>
      <c r="F2397" t="str">
        <f t="shared" si="222"/>
        <v>60338</v>
      </c>
      <c r="G2397">
        <f t="shared" si="223"/>
        <v>233</v>
      </c>
      <c r="H2397" t="str">
        <f t="shared" si="224"/>
        <v>SH0908-1042</v>
      </c>
      <c r="I2397" t="str">
        <f t="shared" si="225"/>
        <v>SH0908-1042</v>
      </c>
      <c r="J2397" s="34">
        <f t="shared" si="226"/>
        <v>72686</v>
      </c>
      <c r="K2397" t="str">
        <f t="shared" si="227"/>
        <v>SH0908-1042</v>
      </c>
    </row>
    <row r="2398" spans="1:11" ht="15" customHeight="1" x14ac:dyDescent="0.35">
      <c r="A2398">
        <f>'TI102'!A2395</f>
        <v>6</v>
      </c>
      <c r="B2398" s="26">
        <f>'TI102'!B2395</f>
        <v>46273.729166666657</v>
      </c>
      <c r="C2398">
        <f>'TI102'!C2395</f>
        <v>11708772</v>
      </c>
      <c r="D2398">
        <f>'TI102'!J2395</f>
        <v>4</v>
      </c>
      <c r="E2398">
        <f>'TI102'!Q2395</f>
        <v>1</v>
      </c>
      <c r="F2398" t="str">
        <f t="shared" si="222"/>
        <v>60338</v>
      </c>
      <c r="G2398">
        <f t="shared" si="223"/>
        <v>233</v>
      </c>
      <c r="H2398" t="str">
        <f t="shared" si="224"/>
        <v>SH0908-1042</v>
      </c>
      <c r="I2398" t="str">
        <f t="shared" si="225"/>
        <v>SH0908-1042</v>
      </c>
      <c r="J2398" s="34">
        <f t="shared" si="226"/>
        <v>72686</v>
      </c>
      <c r="K2398" t="str">
        <f t="shared" si="227"/>
        <v>SH0908-1042</v>
      </c>
    </row>
    <row r="2399" spans="1:11" ht="15" customHeight="1" x14ac:dyDescent="0.35">
      <c r="A2399">
        <f>'TI102'!A2396</f>
        <v>6</v>
      </c>
      <c r="B2399" s="26">
        <f>'TI102'!B2396</f>
        <v>46273.729166666657</v>
      </c>
      <c r="C2399">
        <f>'TI102'!C2396</f>
        <v>11708773</v>
      </c>
      <c r="D2399">
        <f>'TI102'!J2396</f>
        <v>3</v>
      </c>
      <c r="E2399">
        <f>'TI102'!Q2396</f>
        <v>1</v>
      </c>
      <c r="F2399" t="str">
        <f t="shared" si="222"/>
        <v>60368</v>
      </c>
      <c r="G2399">
        <f t="shared" si="223"/>
        <v>234</v>
      </c>
      <c r="H2399" t="str">
        <f t="shared" si="224"/>
        <v>SH0908-1042</v>
      </c>
      <c r="I2399" t="str">
        <f t="shared" si="225"/>
        <v>SH0908-1042</v>
      </c>
      <c r="J2399" s="34">
        <f t="shared" si="226"/>
        <v>72686</v>
      </c>
      <c r="K2399" t="str">
        <f t="shared" si="227"/>
        <v>SH0908-1042</v>
      </c>
    </row>
    <row r="2400" spans="1:11" ht="15" customHeight="1" x14ac:dyDescent="0.35">
      <c r="A2400">
        <f>'TI102'!A2397</f>
        <v>6</v>
      </c>
      <c r="B2400" s="26">
        <f>'TI102'!B2397</f>
        <v>46273.729166666657</v>
      </c>
      <c r="C2400">
        <f>'TI102'!C2397</f>
        <v>11708801</v>
      </c>
      <c r="D2400">
        <f>'TI102'!J2397</f>
        <v>1</v>
      </c>
      <c r="E2400">
        <f>'TI102'!Q2397</f>
        <v>3</v>
      </c>
      <c r="F2400" t="str">
        <f t="shared" si="222"/>
        <v>60338</v>
      </c>
      <c r="G2400">
        <f t="shared" si="223"/>
        <v>233</v>
      </c>
      <c r="H2400" t="str">
        <f t="shared" si="224"/>
        <v>SH0908-1042</v>
      </c>
      <c r="I2400" t="str">
        <f t="shared" si="225"/>
        <v>SH0908-1042</v>
      </c>
      <c r="J2400" s="34">
        <f t="shared" si="226"/>
        <v>72686</v>
      </c>
      <c r="K2400" t="str">
        <f t="shared" si="227"/>
        <v>SH0908-1042</v>
      </c>
    </row>
    <row r="2401" spans="1:11" ht="15" customHeight="1" x14ac:dyDescent="0.35">
      <c r="A2401">
        <f>'TI102'!A2398</f>
        <v>6</v>
      </c>
      <c r="B2401" s="26">
        <f>'TI102'!B2398</f>
        <v>46273.729166666657</v>
      </c>
      <c r="C2401">
        <f>'TI102'!C2398</f>
        <v>11708802</v>
      </c>
      <c r="D2401">
        <f>'TI102'!J2398</f>
        <v>1</v>
      </c>
      <c r="E2401">
        <f>'TI102'!Q2398</f>
        <v>3</v>
      </c>
      <c r="F2401" t="str">
        <f t="shared" si="222"/>
        <v>60338</v>
      </c>
      <c r="G2401">
        <f t="shared" si="223"/>
        <v>233</v>
      </c>
      <c r="H2401" t="str">
        <f t="shared" si="224"/>
        <v>SH0908-1042</v>
      </c>
      <c r="I2401" t="str">
        <f t="shared" si="225"/>
        <v>SH0908-1042</v>
      </c>
      <c r="J2401" s="34">
        <f t="shared" si="226"/>
        <v>72686</v>
      </c>
      <c r="K2401" t="str">
        <f t="shared" si="227"/>
        <v>SH0908-1042</v>
      </c>
    </row>
    <row r="2402" spans="1:11" ht="15" customHeight="1" x14ac:dyDescent="0.35">
      <c r="A2402">
        <f>'TI102'!A2399</f>
        <v>6</v>
      </c>
      <c r="B2402" s="26">
        <f>'TI102'!B2399</f>
        <v>46273.729166666657</v>
      </c>
      <c r="C2402">
        <f>'TI102'!C2399</f>
        <v>11708828</v>
      </c>
      <c r="D2402">
        <f>'TI102'!J2399</f>
        <v>3</v>
      </c>
      <c r="E2402">
        <f>'TI102'!Q2399</f>
        <v>1</v>
      </c>
      <c r="F2402" t="str">
        <f t="shared" si="222"/>
        <v>60375</v>
      </c>
      <c r="G2402">
        <f t="shared" si="223"/>
        <v>11</v>
      </c>
      <c r="H2402" t="str">
        <f t="shared" si="224"/>
        <v>SH0908-1003</v>
      </c>
      <c r="I2402" t="str">
        <f t="shared" si="225"/>
        <v>SH0908-1003</v>
      </c>
      <c r="J2402" s="34">
        <f t="shared" si="226"/>
        <v>72686</v>
      </c>
      <c r="K2402" t="str">
        <f t="shared" si="227"/>
        <v>SH0908-1003</v>
      </c>
    </row>
    <row r="2403" spans="1:11" ht="15" customHeight="1" x14ac:dyDescent="0.35">
      <c r="A2403">
        <f>'TI102'!A2400</f>
        <v>6</v>
      </c>
      <c r="B2403" s="26">
        <f>'TI102'!B2400</f>
        <v>46273.729166666657</v>
      </c>
      <c r="C2403">
        <f>'TI102'!C2400</f>
        <v>11708829</v>
      </c>
      <c r="D2403">
        <f>'TI102'!J2400</f>
        <v>3</v>
      </c>
      <c r="E2403">
        <f>'TI102'!Q2400</f>
        <v>1</v>
      </c>
      <c r="F2403" t="str">
        <f t="shared" si="222"/>
        <v>60375</v>
      </c>
      <c r="G2403">
        <f t="shared" si="223"/>
        <v>11</v>
      </c>
      <c r="H2403" t="str">
        <f t="shared" si="224"/>
        <v>SH0908-1003</v>
      </c>
      <c r="I2403" t="str">
        <f t="shared" si="225"/>
        <v>SH0908-1003</v>
      </c>
      <c r="J2403" s="34">
        <f t="shared" si="226"/>
        <v>72686</v>
      </c>
      <c r="K2403" t="str">
        <f t="shared" si="227"/>
        <v>SH0908-1003</v>
      </c>
    </row>
    <row r="2404" spans="1:11" ht="15" customHeight="1" x14ac:dyDescent="0.35">
      <c r="A2404">
        <f>'TI102'!A2401</f>
        <v>6</v>
      </c>
      <c r="B2404" s="26">
        <f>'TI102'!B2401</f>
        <v>46273.729166666657</v>
      </c>
      <c r="C2404">
        <f>'TI102'!C2401</f>
        <v>11708830</v>
      </c>
      <c r="D2404">
        <f>'TI102'!J2401</f>
        <v>3</v>
      </c>
      <c r="E2404">
        <f>'TI102'!Q2401</f>
        <v>1</v>
      </c>
      <c r="F2404" t="str">
        <f t="shared" si="222"/>
        <v>60375</v>
      </c>
      <c r="G2404">
        <f t="shared" si="223"/>
        <v>11</v>
      </c>
      <c r="H2404" t="str">
        <f t="shared" si="224"/>
        <v>SH0908-1003</v>
      </c>
      <c r="I2404" t="str">
        <f t="shared" si="225"/>
        <v>SH0908-1003</v>
      </c>
      <c r="J2404" s="34">
        <f t="shared" si="226"/>
        <v>72686</v>
      </c>
      <c r="K2404" t="str">
        <f t="shared" si="227"/>
        <v>SH0908-1003</v>
      </c>
    </row>
    <row r="2405" spans="1:11" ht="15" customHeight="1" x14ac:dyDescent="0.35">
      <c r="A2405">
        <f>'TI102'!A2402</f>
        <v>6</v>
      </c>
      <c r="B2405" s="26">
        <f>'TI102'!B2402</f>
        <v>46273.729166666657</v>
      </c>
      <c r="C2405">
        <f>'TI102'!C2402</f>
        <v>11708831</v>
      </c>
      <c r="D2405">
        <f>'TI102'!J2402</f>
        <v>3</v>
      </c>
      <c r="E2405">
        <f>'TI102'!Q2402</f>
        <v>2</v>
      </c>
      <c r="F2405" t="str">
        <f t="shared" si="222"/>
        <v>60375</v>
      </c>
      <c r="G2405">
        <f t="shared" si="223"/>
        <v>11</v>
      </c>
      <c r="H2405" t="str">
        <f t="shared" si="224"/>
        <v>SH0908-1003</v>
      </c>
      <c r="I2405" t="str">
        <f t="shared" si="225"/>
        <v>SH0908-1003</v>
      </c>
      <c r="J2405" s="34">
        <f t="shared" si="226"/>
        <v>72686</v>
      </c>
      <c r="K2405" t="str">
        <f t="shared" si="227"/>
        <v>SH0908-1003</v>
      </c>
    </row>
    <row r="2406" spans="1:11" ht="15" customHeight="1" x14ac:dyDescent="0.35">
      <c r="A2406">
        <f>'TI102'!A2403</f>
        <v>6</v>
      </c>
      <c r="B2406" s="26">
        <f>'TI102'!B2403</f>
        <v>46273.729166666657</v>
      </c>
      <c r="C2406">
        <f>'TI102'!C2403</f>
        <v>11708833</v>
      </c>
      <c r="D2406">
        <f>'TI102'!J2403</f>
        <v>4</v>
      </c>
      <c r="E2406">
        <f>'TI102'!Q2403</f>
        <v>2</v>
      </c>
      <c r="F2406" t="str">
        <f t="shared" si="222"/>
        <v>60374</v>
      </c>
      <c r="G2406">
        <f t="shared" si="223"/>
        <v>280</v>
      </c>
      <c r="H2406" t="str">
        <f t="shared" si="224"/>
        <v>SH0908-1054</v>
      </c>
      <c r="I2406" t="str">
        <f t="shared" si="225"/>
        <v>SH0908-1054</v>
      </c>
      <c r="J2406" s="34">
        <f t="shared" si="226"/>
        <v>72686</v>
      </c>
      <c r="K2406" t="str">
        <f t="shared" si="227"/>
        <v>SH0908-1054</v>
      </c>
    </row>
    <row r="2407" spans="1:11" ht="15" customHeight="1" x14ac:dyDescent="0.35">
      <c r="A2407">
        <f>'TI102'!A2404</f>
        <v>6</v>
      </c>
      <c r="B2407" s="26">
        <f>'TI102'!B2404</f>
        <v>46273.729166666657</v>
      </c>
      <c r="C2407">
        <f>'TI102'!C2404</f>
        <v>11708844</v>
      </c>
      <c r="D2407">
        <f>'TI102'!J2404</f>
        <v>2</v>
      </c>
      <c r="E2407">
        <f>'TI102'!Q2404</f>
        <v>2</v>
      </c>
      <c r="F2407" t="str">
        <f t="shared" si="222"/>
        <v>60378</v>
      </c>
      <c r="G2407">
        <f t="shared" si="223"/>
        <v>157</v>
      </c>
      <c r="H2407" t="str">
        <f t="shared" si="224"/>
        <v>SH0908-1034</v>
      </c>
      <c r="I2407" t="str">
        <f t="shared" si="225"/>
        <v>SH0908-1034</v>
      </c>
      <c r="J2407" s="34">
        <f t="shared" si="226"/>
        <v>72686</v>
      </c>
      <c r="K2407" t="str">
        <f t="shared" si="227"/>
        <v>SH0908-1034</v>
      </c>
    </row>
    <row r="2408" spans="1:11" ht="15" customHeight="1" x14ac:dyDescent="0.35">
      <c r="A2408">
        <f>'TI102'!A2405</f>
        <v>6</v>
      </c>
      <c r="B2408" s="26">
        <f>'TI102'!B2405</f>
        <v>46273.729166666657</v>
      </c>
      <c r="C2408">
        <f>'TI102'!C2405</f>
        <v>11708863</v>
      </c>
      <c r="D2408">
        <f>'TI102'!J2405</f>
        <v>3</v>
      </c>
      <c r="E2408">
        <f>'TI102'!Q2405</f>
        <v>1</v>
      </c>
      <c r="F2408" t="str">
        <f t="shared" si="222"/>
        <v>60385</v>
      </c>
      <c r="G2408">
        <f t="shared" si="223"/>
        <v>320</v>
      </c>
      <c r="H2408" t="str">
        <f t="shared" si="224"/>
        <v>SH0908-1066</v>
      </c>
      <c r="I2408" t="str">
        <f t="shared" si="225"/>
        <v>SH0908-1066</v>
      </c>
      <c r="J2408" s="34">
        <f t="shared" si="226"/>
        <v>72686</v>
      </c>
      <c r="K2408" t="str">
        <f t="shared" si="227"/>
        <v>SH0908-1066</v>
      </c>
    </row>
    <row r="2409" spans="1:11" ht="15" customHeight="1" x14ac:dyDescent="0.35">
      <c r="A2409">
        <f>'TI102'!A2406</f>
        <v>6</v>
      </c>
      <c r="B2409" s="26">
        <f>'TI102'!B2406</f>
        <v>46273.729166666657</v>
      </c>
      <c r="C2409">
        <f>'TI102'!C2406</f>
        <v>11708864</v>
      </c>
      <c r="D2409">
        <f>'TI102'!J2406</f>
        <v>3</v>
      </c>
      <c r="E2409">
        <f>'TI102'!Q2406</f>
        <v>1</v>
      </c>
      <c r="F2409" t="str">
        <f t="shared" si="222"/>
        <v>60385</v>
      </c>
      <c r="G2409">
        <f t="shared" si="223"/>
        <v>320</v>
      </c>
      <c r="H2409" t="str">
        <f t="shared" si="224"/>
        <v>SH0908-1066</v>
      </c>
      <c r="I2409" t="str">
        <f t="shared" si="225"/>
        <v>SH0908-1066</v>
      </c>
      <c r="J2409" s="34">
        <f t="shared" si="226"/>
        <v>72686</v>
      </c>
      <c r="K2409" t="str">
        <f t="shared" si="227"/>
        <v>SH0908-1066</v>
      </c>
    </row>
    <row r="2410" spans="1:11" ht="15" customHeight="1" x14ac:dyDescent="0.35">
      <c r="A2410">
        <f>'TI102'!A2407</f>
        <v>6</v>
      </c>
      <c r="B2410" s="26">
        <f>'TI102'!B2407</f>
        <v>46273.729166666657</v>
      </c>
      <c r="C2410">
        <f>'TI102'!C2407</f>
        <v>11708865</v>
      </c>
      <c r="D2410">
        <f>'TI102'!J2407</f>
        <v>4</v>
      </c>
      <c r="E2410">
        <f>'TI102'!Q2407</f>
        <v>1</v>
      </c>
      <c r="F2410" t="str">
        <f t="shared" si="222"/>
        <v>60386</v>
      </c>
      <c r="G2410">
        <f t="shared" si="223"/>
        <v>328</v>
      </c>
      <c r="H2410" t="str">
        <f t="shared" si="224"/>
        <v>SH0908-1069</v>
      </c>
      <c r="I2410" t="str">
        <f t="shared" si="225"/>
        <v>SH0908-1069</v>
      </c>
      <c r="J2410" s="34">
        <f t="shared" si="226"/>
        <v>72686</v>
      </c>
      <c r="K2410" t="str">
        <f t="shared" si="227"/>
        <v>SH0908-1069</v>
      </c>
    </row>
    <row r="2411" spans="1:11" ht="15" customHeight="1" x14ac:dyDescent="0.35">
      <c r="A2411">
        <f>'TI102'!A2408</f>
        <v>6</v>
      </c>
      <c r="B2411" s="26">
        <f>'TI102'!B2408</f>
        <v>46273.729166666657</v>
      </c>
      <c r="C2411">
        <f>'TI102'!C2408</f>
        <v>11708877</v>
      </c>
      <c r="D2411">
        <f>'TI102'!J2408</f>
        <v>2</v>
      </c>
      <c r="E2411">
        <f>'TI102'!Q2408</f>
        <v>1</v>
      </c>
      <c r="F2411" t="str">
        <f t="shared" si="222"/>
        <v>60386</v>
      </c>
      <c r="G2411">
        <f t="shared" si="223"/>
        <v>328</v>
      </c>
      <c r="H2411" t="str">
        <f t="shared" si="224"/>
        <v>SH0908-1069</v>
      </c>
      <c r="I2411" t="str">
        <f t="shared" si="225"/>
        <v>SH0908-1069</v>
      </c>
      <c r="J2411" s="34">
        <f t="shared" si="226"/>
        <v>72686</v>
      </c>
      <c r="K2411" t="str">
        <f t="shared" si="227"/>
        <v>SH0908-1069</v>
      </c>
    </row>
    <row r="2412" spans="1:11" ht="15" customHeight="1" x14ac:dyDescent="0.35">
      <c r="A2412">
        <f>'TI102'!A2409</f>
        <v>6</v>
      </c>
      <c r="B2412" s="26">
        <f>'TI102'!B2409</f>
        <v>46273.729166666657</v>
      </c>
      <c r="C2412">
        <f>'TI102'!C2409</f>
        <v>11708878</v>
      </c>
      <c r="D2412">
        <f>'TI102'!J2409</f>
        <v>2</v>
      </c>
      <c r="E2412">
        <f>'TI102'!Q2409</f>
        <v>1</v>
      </c>
      <c r="F2412" t="str">
        <f t="shared" si="222"/>
        <v>60386</v>
      </c>
      <c r="G2412">
        <f t="shared" si="223"/>
        <v>328</v>
      </c>
      <c r="H2412" t="str">
        <f t="shared" si="224"/>
        <v>SH0908-1069</v>
      </c>
      <c r="I2412" t="str">
        <f t="shared" si="225"/>
        <v>SH0908-1069</v>
      </c>
      <c r="J2412" s="34">
        <f t="shared" si="226"/>
        <v>72686</v>
      </c>
      <c r="K2412" t="str">
        <f t="shared" si="227"/>
        <v>SH0908-1069</v>
      </c>
    </row>
    <row r="2413" spans="1:11" ht="15" customHeight="1" x14ac:dyDescent="0.35">
      <c r="A2413">
        <f>'TI102'!A2410</f>
        <v>6</v>
      </c>
      <c r="B2413" s="26">
        <f>'TI102'!B2410</f>
        <v>46273.729166666657</v>
      </c>
      <c r="C2413">
        <f>'TI102'!C2410</f>
        <v>11709177</v>
      </c>
      <c r="D2413">
        <f>'TI102'!J2410</f>
        <v>3</v>
      </c>
      <c r="E2413">
        <f>'TI102'!Q2410</f>
        <v>2</v>
      </c>
      <c r="F2413" t="str">
        <f t="shared" si="222"/>
        <v>60398</v>
      </c>
      <c r="G2413">
        <f t="shared" si="223"/>
        <v>281</v>
      </c>
      <c r="H2413" t="str">
        <f t="shared" si="224"/>
        <v>SH0908-1054</v>
      </c>
      <c r="I2413" t="str">
        <f t="shared" si="225"/>
        <v>SH0908-1054</v>
      </c>
      <c r="J2413" s="34">
        <f t="shared" si="226"/>
        <v>72686</v>
      </c>
      <c r="K2413" t="str">
        <f t="shared" si="227"/>
        <v>SH0908-1054</v>
      </c>
    </row>
    <row r="2414" spans="1:11" ht="15" customHeight="1" x14ac:dyDescent="0.35">
      <c r="A2414">
        <f>'TI102'!A2411</f>
        <v>6</v>
      </c>
      <c r="B2414" s="26">
        <f>'TI102'!B2411</f>
        <v>46273.729166666657</v>
      </c>
      <c r="C2414">
        <f>'TI102'!C2411</f>
        <v>11709354</v>
      </c>
      <c r="D2414">
        <f>'TI102'!J2411</f>
        <v>1</v>
      </c>
      <c r="E2414">
        <f>'TI102'!Q2411</f>
        <v>1</v>
      </c>
      <c r="F2414" t="str">
        <f t="shared" si="222"/>
        <v>60395</v>
      </c>
      <c r="G2414">
        <f t="shared" si="223"/>
        <v>236</v>
      </c>
      <c r="H2414" t="str">
        <f t="shared" si="224"/>
        <v>SH0908-1042</v>
      </c>
      <c r="I2414" t="str">
        <f t="shared" si="225"/>
        <v>SH0908-1042</v>
      </c>
      <c r="J2414" s="34">
        <f t="shared" si="226"/>
        <v>72686</v>
      </c>
      <c r="K2414" t="str">
        <f t="shared" si="227"/>
        <v>SH0908-1042</v>
      </c>
    </row>
    <row r="2415" spans="1:11" ht="15" customHeight="1" x14ac:dyDescent="0.35">
      <c r="A2415">
        <f>'TI102'!A2412</f>
        <v>6</v>
      </c>
      <c r="B2415" s="26">
        <f>'TI102'!B2412</f>
        <v>46273.729166666657</v>
      </c>
      <c r="C2415">
        <f>'TI102'!C2412</f>
        <v>11709396</v>
      </c>
      <c r="D2415">
        <f>'TI102'!J2412</f>
        <v>2</v>
      </c>
      <c r="E2415">
        <f>'TI102'!Q2412</f>
        <v>1</v>
      </c>
      <c r="F2415" t="str">
        <f t="shared" si="222"/>
        <v>58942</v>
      </c>
      <c r="G2415">
        <f t="shared" si="223"/>
        <v>414</v>
      </c>
      <c r="H2415" t="str">
        <f t="shared" si="224"/>
        <v>SH0908-1981</v>
      </c>
      <c r="I2415" t="str">
        <f t="shared" si="225"/>
        <v>SH0908-1981</v>
      </c>
      <c r="J2415" s="34">
        <f t="shared" si="226"/>
        <v>72686</v>
      </c>
      <c r="K2415" t="str">
        <f t="shared" si="227"/>
        <v>SH0908-1981</v>
      </c>
    </row>
    <row r="2416" spans="1:11" ht="15" customHeight="1" x14ac:dyDescent="0.35">
      <c r="A2416">
        <f>'TI102'!A2413</f>
        <v>6</v>
      </c>
      <c r="B2416" s="26">
        <f>'TI102'!B2413</f>
        <v>46273.729166666657</v>
      </c>
      <c r="C2416">
        <f>'TI102'!C2413</f>
        <v>11709397</v>
      </c>
      <c r="D2416">
        <f>'TI102'!J2413</f>
        <v>2</v>
      </c>
      <c r="E2416">
        <f>'TI102'!Q2413</f>
        <v>1</v>
      </c>
      <c r="F2416" t="str">
        <f t="shared" si="222"/>
        <v>58942</v>
      </c>
      <c r="G2416">
        <f t="shared" si="223"/>
        <v>414</v>
      </c>
      <c r="H2416" t="str">
        <f t="shared" si="224"/>
        <v>SH0908-1981</v>
      </c>
      <c r="I2416" t="str">
        <f t="shared" si="225"/>
        <v>SH0908-1981</v>
      </c>
      <c r="J2416" s="34">
        <f t="shared" si="226"/>
        <v>72686</v>
      </c>
      <c r="K2416" t="str">
        <f t="shared" si="227"/>
        <v>SH0908-1981</v>
      </c>
    </row>
    <row r="2417" spans="1:11" ht="15" customHeight="1" x14ac:dyDescent="0.35">
      <c r="A2417">
        <f>'TI102'!A2414</f>
        <v>6</v>
      </c>
      <c r="B2417" s="26">
        <f>'TI102'!B2414</f>
        <v>46273.729166666657</v>
      </c>
      <c r="C2417">
        <f>'TI102'!C2414</f>
        <v>11709398</v>
      </c>
      <c r="D2417">
        <f>'TI102'!J2414</f>
        <v>2</v>
      </c>
      <c r="E2417">
        <f>'TI102'!Q2414</f>
        <v>2</v>
      </c>
      <c r="F2417" t="str">
        <f t="shared" si="222"/>
        <v>58942</v>
      </c>
      <c r="G2417">
        <f t="shared" si="223"/>
        <v>414</v>
      </c>
      <c r="H2417" t="str">
        <f t="shared" si="224"/>
        <v>SH0908-1981</v>
      </c>
      <c r="I2417" t="str">
        <f t="shared" si="225"/>
        <v>SH0908-1981</v>
      </c>
      <c r="J2417" s="34">
        <f t="shared" si="226"/>
        <v>72686</v>
      </c>
      <c r="K2417" t="str">
        <f t="shared" si="227"/>
        <v>SH0908-1981</v>
      </c>
    </row>
    <row r="2418" spans="1:11" ht="15" customHeight="1" x14ac:dyDescent="0.35">
      <c r="A2418">
        <f>'TI102'!A2415</f>
        <v>6</v>
      </c>
      <c r="B2418" s="26">
        <f>'TI102'!B2415</f>
        <v>46273.729166666657</v>
      </c>
      <c r="C2418">
        <f>'TI102'!C2415</f>
        <v>11709399</v>
      </c>
      <c r="D2418">
        <f>'TI102'!J2415</f>
        <v>2</v>
      </c>
      <c r="E2418">
        <f>'TI102'!Q2415</f>
        <v>10</v>
      </c>
      <c r="F2418" t="str">
        <f t="shared" si="222"/>
        <v>58942</v>
      </c>
      <c r="G2418">
        <f t="shared" si="223"/>
        <v>414</v>
      </c>
      <c r="H2418" t="str">
        <f t="shared" si="224"/>
        <v>SH0908-1981</v>
      </c>
      <c r="I2418" t="str">
        <f t="shared" si="225"/>
        <v>SH0908-1981</v>
      </c>
      <c r="J2418" s="34">
        <f t="shared" si="226"/>
        <v>72686</v>
      </c>
      <c r="K2418" t="str">
        <f t="shared" si="227"/>
        <v>SH0908-1981</v>
      </c>
    </row>
    <row r="2419" spans="1:11" ht="15" customHeight="1" x14ac:dyDescent="0.35">
      <c r="A2419">
        <f>'TI102'!A2416</f>
        <v>6</v>
      </c>
      <c r="B2419" s="26">
        <f>'TI102'!B2416</f>
        <v>46273.729166666657</v>
      </c>
      <c r="C2419">
        <f>'TI102'!C2416</f>
        <v>11709400</v>
      </c>
      <c r="D2419">
        <f>'TI102'!J2416</f>
        <v>2</v>
      </c>
      <c r="E2419">
        <f>'TI102'!Q2416</f>
        <v>4</v>
      </c>
      <c r="F2419" t="str">
        <f t="shared" si="222"/>
        <v>58942</v>
      </c>
      <c r="G2419">
        <f t="shared" si="223"/>
        <v>414</v>
      </c>
      <c r="H2419" t="str">
        <f t="shared" si="224"/>
        <v>SH0908-1981</v>
      </c>
      <c r="I2419" t="str">
        <f t="shared" si="225"/>
        <v>SH0908-1981</v>
      </c>
      <c r="J2419" s="34">
        <f t="shared" si="226"/>
        <v>72686</v>
      </c>
      <c r="K2419" t="str">
        <f t="shared" si="227"/>
        <v>SH0908-1981</v>
      </c>
    </row>
    <row r="2420" spans="1:11" ht="15" customHeight="1" x14ac:dyDescent="0.35">
      <c r="A2420">
        <f>'TI102'!A2417</f>
        <v>6</v>
      </c>
      <c r="B2420" s="26">
        <f>'TI102'!B2417</f>
        <v>46273.729166666657</v>
      </c>
      <c r="C2420">
        <f>'TI102'!C2417</f>
        <v>11709401</v>
      </c>
      <c r="D2420">
        <f>'TI102'!J2417</f>
        <v>2</v>
      </c>
      <c r="E2420">
        <f>'TI102'!Q2417</f>
        <v>3</v>
      </c>
      <c r="F2420" t="str">
        <f t="shared" si="222"/>
        <v>58942</v>
      </c>
      <c r="G2420">
        <f t="shared" si="223"/>
        <v>414</v>
      </c>
      <c r="H2420" t="str">
        <f t="shared" si="224"/>
        <v>SH0908-1981</v>
      </c>
      <c r="I2420" t="str">
        <f t="shared" si="225"/>
        <v>SH0908-1981</v>
      </c>
      <c r="J2420" s="34">
        <f t="shared" si="226"/>
        <v>72686</v>
      </c>
      <c r="K2420" t="str">
        <f t="shared" si="227"/>
        <v>SH0908-1981</v>
      </c>
    </row>
    <row r="2421" spans="1:11" ht="15" customHeight="1" x14ac:dyDescent="0.35">
      <c r="A2421">
        <f>'TI102'!A2418</f>
        <v>6</v>
      </c>
      <c r="B2421" s="26">
        <f>'TI102'!B2418</f>
        <v>46273.729166666657</v>
      </c>
      <c r="C2421">
        <f>'TI102'!C2418</f>
        <v>11709402</v>
      </c>
      <c r="D2421">
        <f>'TI102'!J2418</f>
        <v>2</v>
      </c>
      <c r="E2421">
        <f>'TI102'!Q2418</f>
        <v>9</v>
      </c>
      <c r="F2421" t="str">
        <f t="shared" si="222"/>
        <v>58942</v>
      </c>
      <c r="G2421">
        <f t="shared" si="223"/>
        <v>414</v>
      </c>
      <c r="H2421" t="str">
        <f t="shared" si="224"/>
        <v>SH0908-1981</v>
      </c>
      <c r="I2421" t="str">
        <f t="shared" si="225"/>
        <v>SH0908-1981</v>
      </c>
      <c r="J2421" s="34">
        <f t="shared" si="226"/>
        <v>72686</v>
      </c>
      <c r="K2421" t="str">
        <f t="shared" si="227"/>
        <v>SH0908-1981</v>
      </c>
    </row>
    <row r="2422" spans="1:11" ht="15" customHeight="1" x14ac:dyDescent="0.35">
      <c r="A2422">
        <f>'TI102'!A2419</f>
        <v>6</v>
      </c>
      <c r="B2422" s="26">
        <f>'TI102'!B2419</f>
        <v>46273.729166666657</v>
      </c>
      <c r="C2422">
        <f>'TI102'!C2419</f>
        <v>11709403</v>
      </c>
      <c r="D2422">
        <f>'TI102'!J2419</f>
        <v>2</v>
      </c>
      <c r="E2422">
        <f>'TI102'!Q2419</f>
        <v>4</v>
      </c>
      <c r="F2422" t="str">
        <f t="shared" si="222"/>
        <v>58942</v>
      </c>
      <c r="G2422">
        <f t="shared" si="223"/>
        <v>414</v>
      </c>
      <c r="H2422" t="str">
        <f t="shared" si="224"/>
        <v>SH0908-1981</v>
      </c>
      <c r="I2422" t="str">
        <f t="shared" si="225"/>
        <v>SH0908-1981</v>
      </c>
      <c r="J2422" s="34">
        <f t="shared" si="226"/>
        <v>72686</v>
      </c>
      <c r="K2422" t="str">
        <f t="shared" si="227"/>
        <v>SH0908-1981</v>
      </c>
    </row>
    <row r="2423" spans="1:11" ht="15" customHeight="1" x14ac:dyDescent="0.35">
      <c r="A2423">
        <f>'TI102'!A2420</f>
        <v>6</v>
      </c>
      <c r="B2423" s="26">
        <f>'TI102'!B2420</f>
        <v>46273.729166666657</v>
      </c>
      <c r="C2423">
        <f>'TI102'!C2420</f>
        <v>11709404</v>
      </c>
      <c r="D2423">
        <f>'TI102'!J2420</f>
        <v>2</v>
      </c>
      <c r="E2423">
        <f>'TI102'!Q2420</f>
        <v>2</v>
      </c>
      <c r="F2423" t="str">
        <f t="shared" si="222"/>
        <v>58942</v>
      </c>
      <c r="G2423">
        <f t="shared" si="223"/>
        <v>414</v>
      </c>
      <c r="H2423" t="str">
        <f t="shared" si="224"/>
        <v>SH0908-1981</v>
      </c>
      <c r="I2423" t="str">
        <f t="shared" si="225"/>
        <v>SH0908-1981</v>
      </c>
      <c r="J2423" s="34">
        <f t="shared" si="226"/>
        <v>72686</v>
      </c>
      <c r="K2423" t="str">
        <f t="shared" si="227"/>
        <v>SH0908-1981</v>
      </c>
    </row>
    <row r="2424" spans="1:11" ht="15" customHeight="1" x14ac:dyDescent="0.35">
      <c r="A2424">
        <f>'TI102'!A2421</f>
        <v>6</v>
      </c>
      <c r="B2424" s="26">
        <f>'TI102'!B2421</f>
        <v>46273.729166666657</v>
      </c>
      <c r="C2424">
        <f>'TI102'!C2421</f>
        <v>11709405</v>
      </c>
      <c r="D2424">
        <f>'TI102'!J2421</f>
        <v>2</v>
      </c>
      <c r="E2424">
        <f>'TI102'!Q2421</f>
        <v>2</v>
      </c>
      <c r="F2424" t="str">
        <f t="shared" si="222"/>
        <v>58942</v>
      </c>
      <c r="G2424">
        <f t="shared" si="223"/>
        <v>414</v>
      </c>
      <c r="H2424" t="str">
        <f t="shared" si="224"/>
        <v>SH0908-1981</v>
      </c>
      <c r="I2424" t="str">
        <f t="shared" si="225"/>
        <v>SH0908-1981</v>
      </c>
      <c r="J2424" s="34">
        <f t="shared" si="226"/>
        <v>72686</v>
      </c>
      <c r="K2424" t="str">
        <f t="shared" si="227"/>
        <v>SH0908-1981</v>
      </c>
    </row>
    <row r="2425" spans="1:11" ht="15" customHeight="1" x14ac:dyDescent="0.35">
      <c r="A2425">
        <f>'TI102'!A2422</f>
        <v>6</v>
      </c>
      <c r="B2425" s="26">
        <f>'TI102'!B2422</f>
        <v>46273.729166666657</v>
      </c>
      <c r="C2425">
        <f>'TI102'!C2422</f>
        <v>11709406</v>
      </c>
      <c r="D2425">
        <f>'TI102'!J2422</f>
        <v>2</v>
      </c>
      <c r="E2425">
        <f>'TI102'!Q2422</f>
        <v>1</v>
      </c>
      <c r="F2425" t="str">
        <f t="shared" si="222"/>
        <v>58942</v>
      </c>
      <c r="G2425">
        <f t="shared" si="223"/>
        <v>414</v>
      </c>
      <c r="H2425" t="str">
        <f t="shared" si="224"/>
        <v>SH0908-1981</v>
      </c>
      <c r="I2425" t="str">
        <f t="shared" si="225"/>
        <v>SH0908-1981</v>
      </c>
      <c r="J2425" s="34">
        <f t="shared" si="226"/>
        <v>72686</v>
      </c>
      <c r="K2425" t="str">
        <f t="shared" si="227"/>
        <v>SH0908-1981</v>
      </c>
    </row>
    <row r="2426" spans="1:11" ht="15" customHeight="1" x14ac:dyDescent="0.35">
      <c r="A2426">
        <f>'TI102'!A2423</f>
        <v>6</v>
      </c>
      <c r="B2426" s="26">
        <f>'TI102'!B2423</f>
        <v>46273.729166666657</v>
      </c>
      <c r="C2426">
        <f>'TI102'!C2423</f>
        <v>11709407</v>
      </c>
      <c r="D2426">
        <f>'TI102'!J2423</f>
        <v>2</v>
      </c>
      <c r="E2426">
        <f>'TI102'!Q2423</f>
        <v>8</v>
      </c>
      <c r="F2426" t="str">
        <f t="shared" si="222"/>
        <v>58942</v>
      </c>
      <c r="G2426">
        <f t="shared" si="223"/>
        <v>414</v>
      </c>
      <c r="H2426" t="str">
        <f t="shared" si="224"/>
        <v>SH0908-1981</v>
      </c>
      <c r="I2426" t="str">
        <f t="shared" si="225"/>
        <v>SH0908-1981</v>
      </c>
      <c r="J2426" s="34">
        <f t="shared" si="226"/>
        <v>72686</v>
      </c>
      <c r="K2426" t="str">
        <f t="shared" si="227"/>
        <v>SH0908-1981</v>
      </c>
    </row>
    <row r="2427" spans="1:11" ht="15" customHeight="1" x14ac:dyDescent="0.35">
      <c r="A2427">
        <f>'TI102'!A2424</f>
        <v>6</v>
      </c>
      <c r="B2427" s="26">
        <f>'TI102'!B2424</f>
        <v>46273.729166666657</v>
      </c>
      <c r="C2427">
        <f>'TI102'!C2424</f>
        <v>11709408</v>
      </c>
      <c r="D2427">
        <f>'TI102'!J2424</f>
        <v>2</v>
      </c>
      <c r="E2427">
        <f>'TI102'!Q2424</f>
        <v>3</v>
      </c>
      <c r="F2427" t="str">
        <f t="shared" si="222"/>
        <v>58942</v>
      </c>
      <c r="G2427">
        <f t="shared" si="223"/>
        <v>414</v>
      </c>
      <c r="H2427" t="str">
        <f t="shared" si="224"/>
        <v>SH0908-1981</v>
      </c>
      <c r="I2427" t="str">
        <f t="shared" si="225"/>
        <v>SH0908-1981</v>
      </c>
      <c r="J2427" s="34">
        <f t="shared" si="226"/>
        <v>72686</v>
      </c>
      <c r="K2427" t="str">
        <f t="shared" si="227"/>
        <v>SH0908-1981</v>
      </c>
    </row>
    <row r="2428" spans="1:11" ht="15" customHeight="1" x14ac:dyDescent="0.35">
      <c r="A2428">
        <f>'TI102'!A2425</f>
        <v>6</v>
      </c>
      <c r="B2428" s="26">
        <f>'TI102'!B2425</f>
        <v>46273.729166666657</v>
      </c>
      <c r="C2428">
        <f>'TI102'!C2425</f>
        <v>11709409</v>
      </c>
      <c r="D2428">
        <f>'TI102'!J2425</f>
        <v>2</v>
      </c>
      <c r="E2428">
        <f>'TI102'!Q2425</f>
        <v>1</v>
      </c>
      <c r="F2428" t="str">
        <f t="shared" si="222"/>
        <v>58942</v>
      </c>
      <c r="G2428">
        <f t="shared" si="223"/>
        <v>414</v>
      </c>
      <c r="H2428" t="str">
        <f t="shared" si="224"/>
        <v>SH0908-1981</v>
      </c>
      <c r="I2428" t="str">
        <f t="shared" si="225"/>
        <v>SH0908-1981</v>
      </c>
      <c r="J2428" s="34">
        <f t="shared" si="226"/>
        <v>72686</v>
      </c>
      <c r="K2428" t="str">
        <f t="shared" si="227"/>
        <v>SH0908-1981</v>
      </c>
    </row>
    <row r="2429" spans="1:11" ht="15" customHeight="1" x14ac:dyDescent="0.35">
      <c r="A2429">
        <f>'TI102'!A2426</f>
        <v>6</v>
      </c>
      <c r="B2429" s="26">
        <f>'TI102'!B2426</f>
        <v>46273.729166666657</v>
      </c>
      <c r="C2429">
        <f>'TI102'!C2426</f>
        <v>11709410</v>
      </c>
      <c r="D2429">
        <f>'TI102'!J2426</f>
        <v>2</v>
      </c>
      <c r="E2429">
        <f>'TI102'!Q2426</f>
        <v>1</v>
      </c>
      <c r="F2429" t="str">
        <f t="shared" si="222"/>
        <v>58942</v>
      </c>
      <c r="G2429">
        <f t="shared" si="223"/>
        <v>414</v>
      </c>
      <c r="H2429" t="str">
        <f t="shared" si="224"/>
        <v>SH0908-1981</v>
      </c>
      <c r="I2429" t="str">
        <f t="shared" si="225"/>
        <v>SH0908-1981</v>
      </c>
      <c r="J2429" s="34">
        <f t="shared" si="226"/>
        <v>72686</v>
      </c>
      <c r="K2429" t="str">
        <f t="shared" si="227"/>
        <v>SH0908-1981</v>
      </c>
    </row>
    <row r="2430" spans="1:11" ht="15" customHeight="1" x14ac:dyDescent="0.35">
      <c r="A2430">
        <f>'TI102'!A2427</f>
        <v>6</v>
      </c>
      <c r="B2430" s="26">
        <f>'TI102'!B2427</f>
        <v>46273.729166666657</v>
      </c>
      <c r="C2430">
        <f>'TI102'!C2427</f>
        <v>11709411</v>
      </c>
      <c r="D2430">
        <f>'TI102'!J2427</f>
        <v>2</v>
      </c>
      <c r="E2430">
        <f>'TI102'!Q2427</f>
        <v>2</v>
      </c>
      <c r="F2430" t="str">
        <f t="shared" si="222"/>
        <v>58942</v>
      </c>
      <c r="G2430">
        <f t="shared" si="223"/>
        <v>414</v>
      </c>
      <c r="H2430" t="str">
        <f t="shared" si="224"/>
        <v>SH0908-1981</v>
      </c>
      <c r="I2430" t="str">
        <f t="shared" si="225"/>
        <v>SH0908-1981</v>
      </c>
      <c r="J2430" s="34">
        <f t="shared" si="226"/>
        <v>72686</v>
      </c>
      <c r="K2430" t="str">
        <f t="shared" si="227"/>
        <v>SH0908-1981</v>
      </c>
    </row>
    <row r="2431" spans="1:11" ht="15" customHeight="1" x14ac:dyDescent="0.35">
      <c r="A2431">
        <f>'TI102'!A2428</f>
        <v>6</v>
      </c>
      <c r="B2431" s="26">
        <f>'TI102'!B2428</f>
        <v>46273.729166666657</v>
      </c>
      <c r="C2431">
        <f>'TI102'!C2428</f>
        <v>11709412</v>
      </c>
      <c r="D2431">
        <f>'TI102'!J2428</f>
        <v>2</v>
      </c>
      <c r="E2431">
        <f>'TI102'!Q2428</f>
        <v>1</v>
      </c>
      <c r="F2431" t="str">
        <f t="shared" si="222"/>
        <v>58942</v>
      </c>
      <c r="G2431">
        <f t="shared" si="223"/>
        <v>414</v>
      </c>
      <c r="H2431" t="str">
        <f t="shared" si="224"/>
        <v>SH0908-1981</v>
      </c>
      <c r="I2431" t="str">
        <f t="shared" si="225"/>
        <v>SH0908-1981</v>
      </c>
      <c r="J2431" s="34">
        <f t="shared" si="226"/>
        <v>72686</v>
      </c>
      <c r="K2431" t="str">
        <f t="shared" si="227"/>
        <v>SH0908-1981</v>
      </c>
    </row>
    <row r="2432" spans="1:11" ht="15" customHeight="1" x14ac:dyDescent="0.35">
      <c r="A2432">
        <f>'TI102'!A2429</f>
        <v>6</v>
      </c>
      <c r="B2432" s="26">
        <f>'TI102'!B2429</f>
        <v>46273.729166666657</v>
      </c>
      <c r="C2432">
        <f>'TI102'!C2429</f>
        <v>11709413</v>
      </c>
      <c r="D2432">
        <f>'TI102'!J2429</f>
        <v>2</v>
      </c>
      <c r="E2432">
        <f>'TI102'!Q2429</f>
        <v>1</v>
      </c>
      <c r="F2432" t="str">
        <f t="shared" si="222"/>
        <v>58942</v>
      </c>
      <c r="G2432">
        <f t="shared" si="223"/>
        <v>414</v>
      </c>
      <c r="H2432" t="str">
        <f t="shared" si="224"/>
        <v>SH0908-1981</v>
      </c>
      <c r="I2432" t="str">
        <f t="shared" si="225"/>
        <v>SH0908-1981</v>
      </c>
      <c r="J2432" s="34">
        <f t="shared" si="226"/>
        <v>72686</v>
      </c>
      <c r="K2432" t="str">
        <f t="shared" si="227"/>
        <v>SH0908-1981</v>
      </c>
    </row>
    <row r="2433" spans="1:11" ht="15" customHeight="1" x14ac:dyDescent="0.35">
      <c r="A2433">
        <f>'TI102'!A2430</f>
        <v>6</v>
      </c>
      <c r="B2433" s="26">
        <f>'TI102'!B2430</f>
        <v>46273.729166666657</v>
      </c>
      <c r="C2433">
        <f>'TI102'!C2430</f>
        <v>11709414</v>
      </c>
      <c r="D2433">
        <f>'TI102'!J2430</f>
        <v>2</v>
      </c>
      <c r="E2433">
        <f>'TI102'!Q2430</f>
        <v>1</v>
      </c>
      <c r="F2433" t="str">
        <f t="shared" si="222"/>
        <v>58942</v>
      </c>
      <c r="G2433">
        <f t="shared" si="223"/>
        <v>414</v>
      </c>
      <c r="H2433" t="str">
        <f t="shared" si="224"/>
        <v>SH0908-1981</v>
      </c>
      <c r="I2433" t="str">
        <f t="shared" si="225"/>
        <v>SH0908-1981</v>
      </c>
      <c r="J2433" s="34">
        <f t="shared" si="226"/>
        <v>72686</v>
      </c>
      <c r="K2433" t="str">
        <f t="shared" si="227"/>
        <v>SH0908-1981</v>
      </c>
    </row>
    <row r="2434" spans="1:11" ht="15" customHeight="1" x14ac:dyDescent="0.35">
      <c r="A2434">
        <f>'TI102'!A2431</f>
        <v>6</v>
      </c>
      <c r="B2434" s="26">
        <f>'TI102'!B2431</f>
        <v>46273.729166666657</v>
      </c>
      <c r="C2434">
        <f>'TI102'!C2431</f>
        <v>11709415</v>
      </c>
      <c r="D2434">
        <f>'TI102'!J2431</f>
        <v>2</v>
      </c>
      <c r="E2434">
        <f>'TI102'!Q2431</f>
        <v>6</v>
      </c>
      <c r="F2434" t="str">
        <f t="shared" si="222"/>
        <v>58942</v>
      </c>
      <c r="G2434">
        <f t="shared" si="223"/>
        <v>414</v>
      </c>
      <c r="H2434" t="str">
        <f t="shared" si="224"/>
        <v>SH0908-1981</v>
      </c>
      <c r="I2434" t="str">
        <f t="shared" si="225"/>
        <v>SH0908-1981</v>
      </c>
      <c r="J2434" s="34">
        <f t="shared" si="226"/>
        <v>72686</v>
      </c>
      <c r="K2434" t="str">
        <f t="shared" si="227"/>
        <v>SH0908-1981</v>
      </c>
    </row>
    <row r="2435" spans="1:11" ht="15" customHeight="1" x14ac:dyDescent="0.35">
      <c r="A2435">
        <f>'TI102'!A2432</f>
        <v>6</v>
      </c>
      <c r="B2435" s="26">
        <f>'TI102'!B2432</f>
        <v>46273.729166666657</v>
      </c>
      <c r="C2435">
        <f>'TI102'!C2432</f>
        <v>11709416</v>
      </c>
      <c r="D2435">
        <f>'TI102'!J2432</f>
        <v>2</v>
      </c>
      <c r="E2435">
        <f>'TI102'!Q2432</f>
        <v>6</v>
      </c>
      <c r="F2435" t="str">
        <f t="shared" si="222"/>
        <v>58942</v>
      </c>
      <c r="G2435">
        <f t="shared" si="223"/>
        <v>414</v>
      </c>
      <c r="H2435" t="str">
        <f t="shared" si="224"/>
        <v>SH0908-1981</v>
      </c>
      <c r="I2435" t="str">
        <f t="shared" si="225"/>
        <v>SH0908-1981</v>
      </c>
      <c r="J2435" s="34">
        <f t="shared" si="226"/>
        <v>72686</v>
      </c>
      <c r="K2435" t="str">
        <f t="shared" si="227"/>
        <v>SH0908-1981</v>
      </c>
    </row>
    <row r="2436" spans="1:11" ht="15" customHeight="1" x14ac:dyDescent="0.35">
      <c r="A2436">
        <f>'TI102'!A2433</f>
        <v>6</v>
      </c>
      <c r="B2436" s="26">
        <f>'TI102'!B2433</f>
        <v>46273.729166666657</v>
      </c>
      <c r="C2436">
        <f>'TI102'!C2433</f>
        <v>11709417</v>
      </c>
      <c r="D2436">
        <f>'TI102'!J2433</f>
        <v>2</v>
      </c>
      <c r="E2436">
        <f>'TI102'!Q2433</f>
        <v>6</v>
      </c>
      <c r="F2436" t="str">
        <f t="shared" si="222"/>
        <v>58942</v>
      </c>
      <c r="G2436">
        <f t="shared" si="223"/>
        <v>414</v>
      </c>
      <c r="H2436" t="str">
        <f t="shared" si="224"/>
        <v>SH0908-1981</v>
      </c>
      <c r="I2436" t="str">
        <f t="shared" si="225"/>
        <v>SH0908-1981</v>
      </c>
      <c r="J2436" s="34">
        <f t="shared" si="226"/>
        <v>72686</v>
      </c>
      <c r="K2436" t="str">
        <f t="shared" si="227"/>
        <v>SH0908-1981</v>
      </c>
    </row>
    <row r="2437" spans="1:11" ht="15" customHeight="1" x14ac:dyDescent="0.35">
      <c r="A2437">
        <f>'TI102'!A2434</f>
        <v>6</v>
      </c>
      <c r="B2437" s="26">
        <f>'TI102'!B2434</f>
        <v>46273.729166666657</v>
      </c>
      <c r="C2437">
        <f>'TI102'!C2434</f>
        <v>11709418</v>
      </c>
      <c r="D2437">
        <f>'TI102'!J2434</f>
        <v>2</v>
      </c>
      <c r="E2437">
        <f>'TI102'!Q2434</f>
        <v>7</v>
      </c>
      <c r="F2437" t="str">
        <f t="shared" si="222"/>
        <v>58942</v>
      </c>
      <c r="G2437">
        <f t="shared" si="223"/>
        <v>414</v>
      </c>
      <c r="H2437" t="str">
        <f t="shared" si="224"/>
        <v>SH0908-1981</v>
      </c>
      <c r="I2437" t="str">
        <f t="shared" si="225"/>
        <v>SH0908-1981</v>
      </c>
      <c r="J2437" s="34">
        <f t="shared" si="226"/>
        <v>72686</v>
      </c>
      <c r="K2437" t="str">
        <f t="shared" si="227"/>
        <v>SH0908-1981</v>
      </c>
    </row>
    <row r="2438" spans="1:11" ht="15" customHeight="1" x14ac:dyDescent="0.35">
      <c r="A2438">
        <f>'TI102'!A2435</f>
        <v>6</v>
      </c>
      <c r="B2438" s="26">
        <f>'TI102'!B2435</f>
        <v>46273.729166666657</v>
      </c>
      <c r="C2438">
        <f>'TI102'!C2435</f>
        <v>11709419</v>
      </c>
      <c r="D2438">
        <f>'TI102'!J2435</f>
        <v>2</v>
      </c>
      <c r="E2438">
        <f>'TI102'!Q2435</f>
        <v>2</v>
      </c>
      <c r="F2438" t="str">
        <f t="shared" ref="F2438:F2501" si="228">INDEX(OM_ORDER,MATCH(C2438,OM_TID,0))</f>
        <v>59515</v>
      </c>
      <c r="G2438">
        <f t="shared" ref="G2438:G2501" si="229">MATCH(F2438,OR_ID,0)</f>
        <v>415</v>
      </c>
      <c r="H2438" t="str">
        <f t="shared" ref="H2438:H2501" si="230">INDEX(OR_ORIG,G2438)</f>
        <v>SH0908-1981</v>
      </c>
      <c r="I2438" t="str">
        <f t="shared" ref="I2438:I2501" si="231">INDEX(OR_SHIP,G2438)</f>
        <v>SH0908-1981</v>
      </c>
      <c r="J2438" s="34">
        <f t="shared" ref="J2438:J2501" si="232">IF(INDEX(OR_MOVED,G2438)="",DATE(2099,1,1),INDEX(OR_MOVED,G2438))</f>
        <v>72686</v>
      </c>
      <c r="K2438" t="str">
        <f t="shared" ref="K2438:K2501" si="233">IF(B2438&gt;=J2438,I2438,H2438)</f>
        <v>SH0908-1981</v>
      </c>
    </row>
    <row r="2439" spans="1:11" ht="15" customHeight="1" x14ac:dyDescent="0.35">
      <c r="A2439">
        <f>'TI102'!A2436</f>
        <v>6</v>
      </c>
      <c r="B2439" s="26">
        <f>'TI102'!B2436</f>
        <v>46273.729166666657</v>
      </c>
      <c r="C2439">
        <f>'TI102'!C2436</f>
        <v>11709420</v>
      </c>
      <c r="D2439">
        <f>'TI102'!J2436</f>
        <v>2</v>
      </c>
      <c r="E2439">
        <f>'TI102'!Q2436</f>
        <v>2</v>
      </c>
      <c r="F2439" t="str">
        <f t="shared" si="228"/>
        <v>59515</v>
      </c>
      <c r="G2439">
        <f t="shared" si="229"/>
        <v>415</v>
      </c>
      <c r="H2439" t="str">
        <f t="shared" si="230"/>
        <v>SH0908-1981</v>
      </c>
      <c r="I2439" t="str">
        <f t="shared" si="231"/>
        <v>SH0908-1981</v>
      </c>
      <c r="J2439" s="34">
        <f t="shared" si="232"/>
        <v>72686</v>
      </c>
      <c r="K2439" t="str">
        <f t="shared" si="233"/>
        <v>SH0908-1981</v>
      </c>
    </row>
    <row r="2440" spans="1:11" ht="15" customHeight="1" x14ac:dyDescent="0.35">
      <c r="A2440">
        <f>'TI102'!A2437</f>
        <v>6</v>
      </c>
      <c r="B2440" s="26">
        <f>'TI102'!B2437</f>
        <v>46273.729166666657</v>
      </c>
      <c r="C2440">
        <f>'TI102'!C2437</f>
        <v>11709421</v>
      </c>
      <c r="D2440">
        <f>'TI102'!J2437</f>
        <v>2</v>
      </c>
      <c r="E2440">
        <f>'TI102'!Q2437</f>
        <v>3</v>
      </c>
      <c r="F2440" t="str">
        <f t="shared" si="228"/>
        <v>59515</v>
      </c>
      <c r="G2440">
        <f t="shared" si="229"/>
        <v>415</v>
      </c>
      <c r="H2440" t="str">
        <f t="shared" si="230"/>
        <v>SH0908-1981</v>
      </c>
      <c r="I2440" t="str">
        <f t="shared" si="231"/>
        <v>SH0908-1981</v>
      </c>
      <c r="J2440" s="34">
        <f t="shared" si="232"/>
        <v>72686</v>
      </c>
      <c r="K2440" t="str">
        <f t="shared" si="233"/>
        <v>SH0908-1981</v>
      </c>
    </row>
    <row r="2441" spans="1:11" ht="15" customHeight="1" x14ac:dyDescent="0.35">
      <c r="A2441">
        <f>'TI102'!A2438</f>
        <v>6</v>
      </c>
      <c r="B2441" s="26">
        <f>'TI102'!B2438</f>
        <v>46273.729166666657</v>
      </c>
      <c r="C2441">
        <f>'TI102'!C2438</f>
        <v>11709422</v>
      </c>
      <c r="D2441">
        <f>'TI102'!J2438</f>
        <v>2</v>
      </c>
      <c r="E2441">
        <f>'TI102'!Q2438</f>
        <v>3</v>
      </c>
      <c r="F2441" t="str">
        <f t="shared" si="228"/>
        <v>59515</v>
      </c>
      <c r="G2441">
        <f t="shared" si="229"/>
        <v>415</v>
      </c>
      <c r="H2441" t="str">
        <f t="shared" si="230"/>
        <v>SH0908-1981</v>
      </c>
      <c r="I2441" t="str">
        <f t="shared" si="231"/>
        <v>SH0908-1981</v>
      </c>
      <c r="J2441" s="34">
        <f t="shared" si="232"/>
        <v>72686</v>
      </c>
      <c r="K2441" t="str">
        <f t="shared" si="233"/>
        <v>SH0908-1981</v>
      </c>
    </row>
    <row r="2442" spans="1:11" ht="15" customHeight="1" x14ac:dyDescent="0.35">
      <c r="A2442">
        <f>'TI102'!A2439</f>
        <v>6</v>
      </c>
      <c r="B2442" s="26">
        <f>'TI102'!B2439</f>
        <v>46273.729166666657</v>
      </c>
      <c r="C2442">
        <f>'TI102'!C2439</f>
        <v>11709423</v>
      </c>
      <c r="D2442">
        <f>'TI102'!J2439</f>
        <v>2</v>
      </c>
      <c r="E2442">
        <f>'TI102'!Q2439</f>
        <v>2</v>
      </c>
      <c r="F2442" t="str">
        <f t="shared" si="228"/>
        <v>59515</v>
      </c>
      <c r="G2442">
        <f t="shared" si="229"/>
        <v>415</v>
      </c>
      <c r="H2442" t="str">
        <f t="shared" si="230"/>
        <v>SH0908-1981</v>
      </c>
      <c r="I2442" t="str">
        <f t="shared" si="231"/>
        <v>SH0908-1981</v>
      </c>
      <c r="J2442" s="34">
        <f t="shared" si="232"/>
        <v>72686</v>
      </c>
      <c r="K2442" t="str">
        <f t="shared" si="233"/>
        <v>SH0908-1981</v>
      </c>
    </row>
    <row r="2443" spans="1:11" ht="15" customHeight="1" x14ac:dyDescent="0.35">
      <c r="A2443">
        <f>'TI102'!A2440</f>
        <v>6</v>
      </c>
      <c r="B2443" s="26">
        <f>'TI102'!B2440</f>
        <v>46273.729166666657</v>
      </c>
      <c r="C2443">
        <f>'TI102'!C2440</f>
        <v>11709424</v>
      </c>
      <c r="D2443">
        <f>'TI102'!J2440</f>
        <v>2</v>
      </c>
      <c r="E2443">
        <f>'TI102'!Q2440</f>
        <v>1</v>
      </c>
      <c r="F2443" t="str">
        <f t="shared" si="228"/>
        <v>59515</v>
      </c>
      <c r="G2443">
        <f t="shared" si="229"/>
        <v>415</v>
      </c>
      <c r="H2443" t="str">
        <f t="shared" si="230"/>
        <v>SH0908-1981</v>
      </c>
      <c r="I2443" t="str">
        <f t="shared" si="231"/>
        <v>SH0908-1981</v>
      </c>
      <c r="J2443" s="34">
        <f t="shared" si="232"/>
        <v>72686</v>
      </c>
      <c r="K2443" t="str">
        <f t="shared" si="233"/>
        <v>SH0908-1981</v>
      </c>
    </row>
    <row r="2444" spans="1:11" ht="15" customHeight="1" x14ac:dyDescent="0.35">
      <c r="A2444">
        <f>'TI102'!A2441</f>
        <v>6</v>
      </c>
      <c r="B2444" s="26">
        <f>'TI102'!B2441</f>
        <v>46273.729166666657</v>
      </c>
      <c r="C2444">
        <f>'TI102'!C2441</f>
        <v>11709459</v>
      </c>
      <c r="D2444">
        <f>'TI102'!J2441</f>
        <v>4</v>
      </c>
      <c r="E2444">
        <f>'TI102'!Q2441</f>
        <v>1</v>
      </c>
      <c r="F2444" t="str">
        <f t="shared" si="228"/>
        <v>60408</v>
      </c>
      <c r="G2444">
        <f t="shared" si="229"/>
        <v>237</v>
      </c>
      <c r="H2444" t="str">
        <f t="shared" si="230"/>
        <v>SH0908-1042</v>
      </c>
      <c r="I2444" t="str">
        <f t="shared" si="231"/>
        <v>SH0908-1042</v>
      </c>
      <c r="J2444" s="34">
        <f t="shared" si="232"/>
        <v>72686</v>
      </c>
      <c r="K2444" t="str">
        <f t="shared" si="233"/>
        <v>SH0908-1042</v>
      </c>
    </row>
    <row r="2445" spans="1:11" ht="15" customHeight="1" x14ac:dyDescent="0.35">
      <c r="A2445">
        <f>'TI102'!A2442</f>
        <v>6</v>
      </c>
      <c r="B2445" s="26">
        <f>'TI102'!B2442</f>
        <v>46273.729166666657</v>
      </c>
      <c r="C2445">
        <f>'TI102'!C2442</f>
        <v>11709460</v>
      </c>
      <c r="D2445">
        <f>'TI102'!J2442</f>
        <v>4</v>
      </c>
      <c r="E2445">
        <f>'TI102'!Q2442</f>
        <v>1</v>
      </c>
      <c r="F2445" t="str">
        <f t="shared" si="228"/>
        <v>60409</v>
      </c>
      <c r="G2445">
        <f t="shared" si="229"/>
        <v>238</v>
      </c>
      <c r="H2445" t="str">
        <f t="shared" si="230"/>
        <v>SH0908-1042</v>
      </c>
      <c r="I2445" t="str">
        <f t="shared" si="231"/>
        <v>SH0908-1042</v>
      </c>
      <c r="J2445" s="34">
        <f t="shared" si="232"/>
        <v>72686</v>
      </c>
      <c r="K2445" t="str">
        <f t="shared" si="233"/>
        <v>SH0908-1042</v>
      </c>
    </row>
    <row r="2446" spans="1:11" ht="15" customHeight="1" x14ac:dyDescent="0.35">
      <c r="A2446">
        <f>'TI102'!A2443</f>
        <v>6</v>
      </c>
      <c r="B2446" s="26">
        <f>'TI102'!B2443</f>
        <v>46273.729166666657</v>
      </c>
      <c r="C2446">
        <f>'TI102'!C2443</f>
        <v>11709461</v>
      </c>
      <c r="D2446">
        <f>'TI102'!J2443</f>
        <v>4</v>
      </c>
      <c r="E2446">
        <f>'TI102'!Q2443</f>
        <v>1</v>
      </c>
      <c r="F2446" t="str">
        <f t="shared" si="228"/>
        <v>60409</v>
      </c>
      <c r="G2446">
        <f t="shared" si="229"/>
        <v>238</v>
      </c>
      <c r="H2446" t="str">
        <f t="shared" si="230"/>
        <v>SH0908-1042</v>
      </c>
      <c r="I2446" t="str">
        <f t="shared" si="231"/>
        <v>SH0908-1042</v>
      </c>
      <c r="J2446" s="34">
        <f t="shared" si="232"/>
        <v>72686</v>
      </c>
      <c r="K2446" t="str">
        <f t="shared" si="233"/>
        <v>SH0908-1042</v>
      </c>
    </row>
    <row r="2447" spans="1:11" ht="15" customHeight="1" x14ac:dyDescent="0.35">
      <c r="A2447">
        <f>'TI102'!A2444</f>
        <v>6</v>
      </c>
      <c r="B2447" s="26">
        <f>'TI102'!B2444</f>
        <v>46273.729166666657</v>
      </c>
      <c r="C2447">
        <f>'TI102'!C2444</f>
        <v>11709475</v>
      </c>
      <c r="D2447">
        <f>'TI102'!J2444</f>
        <v>1</v>
      </c>
      <c r="E2447">
        <f>'TI102'!Q2444</f>
        <v>1</v>
      </c>
      <c r="F2447" t="str">
        <f t="shared" si="228"/>
        <v>60408</v>
      </c>
      <c r="G2447">
        <f t="shared" si="229"/>
        <v>237</v>
      </c>
      <c r="H2447" t="str">
        <f t="shared" si="230"/>
        <v>SH0908-1042</v>
      </c>
      <c r="I2447" t="str">
        <f t="shared" si="231"/>
        <v>SH0908-1042</v>
      </c>
      <c r="J2447" s="34">
        <f t="shared" si="232"/>
        <v>72686</v>
      </c>
      <c r="K2447" t="str">
        <f t="shared" si="233"/>
        <v>SH0908-1042</v>
      </c>
    </row>
    <row r="2448" spans="1:11" ht="15" customHeight="1" x14ac:dyDescent="0.35">
      <c r="A2448">
        <f>'TI102'!A2445</f>
        <v>6</v>
      </c>
      <c r="B2448" s="26">
        <f>'TI102'!B2445</f>
        <v>46273.729166666657</v>
      </c>
      <c r="C2448">
        <f>'TI102'!C2445</f>
        <v>11709476</v>
      </c>
      <c r="D2448">
        <f>'TI102'!J2445</f>
        <v>1</v>
      </c>
      <c r="E2448">
        <f>'TI102'!Q2445</f>
        <v>1</v>
      </c>
      <c r="F2448" t="str">
        <f t="shared" si="228"/>
        <v>60408</v>
      </c>
      <c r="G2448">
        <f t="shared" si="229"/>
        <v>237</v>
      </c>
      <c r="H2448" t="str">
        <f t="shared" si="230"/>
        <v>SH0908-1042</v>
      </c>
      <c r="I2448" t="str">
        <f t="shared" si="231"/>
        <v>SH0908-1042</v>
      </c>
      <c r="J2448" s="34">
        <f t="shared" si="232"/>
        <v>72686</v>
      </c>
      <c r="K2448" t="str">
        <f t="shared" si="233"/>
        <v>SH0908-1042</v>
      </c>
    </row>
    <row r="2449" spans="1:11" ht="15" customHeight="1" x14ac:dyDescent="0.35">
      <c r="A2449">
        <f>'TI102'!A2446</f>
        <v>6</v>
      </c>
      <c r="B2449" s="26">
        <f>'TI102'!B2446</f>
        <v>46273.729166666657</v>
      </c>
      <c r="C2449">
        <f>'TI102'!C2446</f>
        <v>11709477</v>
      </c>
      <c r="D2449">
        <f>'TI102'!J2446</f>
        <v>1</v>
      </c>
      <c r="E2449">
        <f>'TI102'!Q2446</f>
        <v>1</v>
      </c>
      <c r="F2449" t="str">
        <f t="shared" si="228"/>
        <v>60408</v>
      </c>
      <c r="G2449">
        <f t="shared" si="229"/>
        <v>237</v>
      </c>
      <c r="H2449" t="str">
        <f t="shared" si="230"/>
        <v>SH0908-1042</v>
      </c>
      <c r="I2449" t="str">
        <f t="shared" si="231"/>
        <v>SH0908-1042</v>
      </c>
      <c r="J2449" s="34">
        <f t="shared" si="232"/>
        <v>72686</v>
      </c>
      <c r="K2449" t="str">
        <f t="shared" si="233"/>
        <v>SH0908-1042</v>
      </c>
    </row>
    <row r="2450" spans="1:11" ht="15" customHeight="1" x14ac:dyDescent="0.35">
      <c r="A2450">
        <f>'TI102'!A2447</f>
        <v>6</v>
      </c>
      <c r="B2450" s="26">
        <f>'TI102'!B2447</f>
        <v>46273.729166666657</v>
      </c>
      <c r="C2450">
        <f>'TI102'!C2447</f>
        <v>11709478</v>
      </c>
      <c r="D2450">
        <f>'TI102'!J2447</f>
        <v>1</v>
      </c>
      <c r="E2450">
        <f>'TI102'!Q2447</f>
        <v>1</v>
      </c>
      <c r="F2450" t="str">
        <f t="shared" si="228"/>
        <v>60408</v>
      </c>
      <c r="G2450">
        <f t="shared" si="229"/>
        <v>237</v>
      </c>
      <c r="H2450" t="str">
        <f t="shared" si="230"/>
        <v>SH0908-1042</v>
      </c>
      <c r="I2450" t="str">
        <f t="shared" si="231"/>
        <v>SH0908-1042</v>
      </c>
      <c r="J2450" s="34">
        <f t="shared" si="232"/>
        <v>72686</v>
      </c>
      <c r="K2450" t="str">
        <f t="shared" si="233"/>
        <v>SH0908-1042</v>
      </c>
    </row>
    <row r="2451" spans="1:11" ht="15" customHeight="1" x14ac:dyDescent="0.35">
      <c r="A2451">
        <f>'TI102'!A2448</f>
        <v>6</v>
      </c>
      <c r="B2451" s="26">
        <f>'TI102'!B2448</f>
        <v>46273.729166666657</v>
      </c>
      <c r="C2451">
        <f>'TI102'!C2448</f>
        <v>11709479</v>
      </c>
      <c r="D2451">
        <f>'TI102'!J2448</f>
        <v>1</v>
      </c>
      <c r="E2451">
        <f>'TI102'!Q2448</f>
        <v>1</v>
      </c>
      <c r="F2451" t="str">
        <f t="shared" si="228"/>
        <v>60409</v>
      </c>
      <c r="G2451">
        <f t="shared" si="229"/>
        <v>238</v>
      </c>
      <c r="H2451" t="str">
        <f t="shared" si="230"/>
        <v>SH0908-1042</v>
      </c>
      <c r="I2451" t="str">
        <f t="shared" si="231"/>
        <v>SH0908-1042</v>
      </c>
      <c r="J2451" s="34">
        <f t="shared" si="232"/>
        <v>72686</v>
      </c>
      <c r="K2451" t="str">
        <f t="shared" si="233"/>
        <v>SH0908-1042</v>
      </c>
    </row>
    <row r="2452" spans="1:11" ht="15" customHeight="1" x14ac:dyDescent="0.35">
      <c r="A2452">
        <f>'TI102'!A2449</f>
        <v>6</v>
      </c>
      <c r="B2452" s="26">
        <f>'TI102'!B2449</f>
        <v>46273.729166666657</v>
      </c>
      <c r="C2452">
        <f>'TI102'!C2449</f>
        <v>11709480</v>
      </c>
      <c r="D2452">
        <f>'TI102'!J2449</f>
        <v>1</v>
      </c>
      <c r="E2452">
        <f>'TI102'!Q2449</f>
        <v>1</v>
      </c>
      <c r="F2452" t="str">
        <f t="shared" si="228"/>
        <v>60409</v>
      </c>
      <c r="G2452">
        <f t="shared" si="229"/>
        <v>238</v>
      </c>
      <c r="H2452" t="str">
        <f t="shared" si="230"/>
        <v>SH0908-1042</v>
      </c>
      <c r="I2452" t="str">
        <f t="shared" si="231"/>
        <v>SH0908-1042</v>
      </c>
      <c r="J2452" s="34">
        <f t="shared" si="232"/>
        <v>72686</v>
      </c>
      <c r="K2452" t="str">
        <f t="shared" si="233"/>
        <v>SH0908-1042</v>
      </c>
    </row>
    <row r="2453" spans="1:11" ht="15" customHeight="1" x14ac:dyDescent="0.35">
      <c r="A2453">
        <f>'TI102'!A2450</f>
        <v>6</v>
      </c>
      <c r="B2453" s="26">
        <f>'TI102'!B2450</f>
        <v>46273.729166666657</v>
      </c>
      <c r="C2453">
        <f>'TI102'!C2450</f>
        <v>11709523</v>
      </c>
      <c r="D2453">
        <f>'TI102'!J2450</f>
        <v>1</v>
      </c>
      <c r="E2453">
        <f>'TI102'!Q2450</f>
        <v>1</v>
      </c>
      <c r="F2453" t="str">
        <f t="shared" si="228"/>
        <v>60414</v>
      </c>
      <c r="G2453">
        <f t="shared" si="229"/>
        <v>308</v>
      </c>
      <c r="H2453" t="str">
        <f t="shared" si="230"/>
        <v>SH0908-1063</v>
      </c>
      <c r="I2453" t="str">
        <f t="shared" si="231"/>
        <v>SH0908-1063</v>
      </c>
      <c r="J2453" s="34">
        <f t="shared" si="232"/>
        <v>72686</v>
      </c>
      <c r="K2453" t="str">
        <f t="shared" si="233"/>
        <v>SH0908-1063</v>
      </c>
    </row>
    <row r="2454" spans="1:11" ht="15" customHeight="1" x14ac:dyDescent="0.35">
      <c r="A2454">
        <f>'TI102'!A2451</f>
        <v>6</v>
      </c>
      <c r="B2454" s="26">
        <f>'TI102'!B2451</f>
        <v>46273.729166666657</v>
      </c>
      <c r="C2454">
        <f>'TI102'!C2451</f>
        <v>11709524</v>
      </c>
      <c r="D2454">
        <f>'TI102'!J2451</f>
        <v>4</v>
      </c>
      <c r="E2454">
        <f>'TI102'!Q2451</f>
        <v>2</v>
      </c>
      <c r="F2454" t="str">
        <f t="shared" si="228"/>
        <v>60421</v>
      </c>
      <c r="G2454">
        <f t="shared" si="229"/>
        <v>102</v>
      </c>
      <c r="H2454" t="str">
        <f t="shared" si="230"/>
        <v>SH0908-1026</v>
      </c>
      <c r="I2454" t="str">
        <f t="shared" si="231"/>
        <v>SH0908-1026</v>
      </c>
      <c r="J2454" s="34">
        <f t="shared" si="232"/>
        <v>72686</v>
      </c>
      <c r="K2454" t="str">
        <f t="shared" si="233"/>
        <v>SH0908-1026</v>
      </c>
    </row>
    <row r="2455" spans="1:11" ht="15" customHeight="1" x14ac:dyDescent="0.35">
      <c r="A2455">
        <f>'TI102'!A2452</f>
        <v>6</v>
      </c>
      <c r="B2455" s="26">
        <f>'TI102'!B2452</f>
        <v>46273.729166666657</v>
      </c>
      <c r="C2455">
        <f>'TI102'!C2452</f>
        <v>11709525</v>
      </c>
      <c r="D2455">
        <f>'TI102'!J2452</f>
        <v>4</v>
      </c>
      <c r="E2455">
        <f>'TI102'!Q2452</f>
        <v>2</v>
      </c>
      <c r="F2455" t="str">
        <f t="shared" si="228"/>
        <v>60421</v>
      </c>
      <c r="G2455">
        <f t="shared" si="229"/>
        <v>102</v>
      </c>
      <c r="H2455" t="str">
        <f t="shared" si="230"/>
        <v>SH0908-1026</v>
      </c>
      <c r="I2455" t="str">
        <f t="shared" si="231"/>
        <v>SH0908-1026</v>
      </c>
      <c r="J2455" s="34">
        <f t="shared" si="232"/>
        <v>72686</v>
      </c>
      <c r="K2455" t="str">
        <f t="shared" si="233"/>
        <v>SH0908-1026</v>
      </c>
    </row>
    <row r="2456" spans="1:11" ht="15" customHeight="1" x14ac:dyDescent="0.35">
      <c r="A2456">
        <f>'TI102'!A2453</f>
        <v>6</v>
      </c>
      <c r="B2456" s="26">
        <f>'TI102'!B2453</f>
        <v>46273.729166666657</v>
      </c>
      <c r="C2456">
        <f>'TI102'!C2453</f>
        <v>11709526</v>
      </c>
      <c r="D2456">
        <f>'TI102'!J2453</f>
        <v>4</v>
      </c>
      <c r="E2456">
        <f>'TI102'!Q2453</f>
        <v>2</v>
      </c>
      <c r="F2456" t="str">
        <f t="shared" si="228"/>
        <v>60421</v>
      </c>
      <c r="G2456">
        <f t="shared" si="229"/>
        <v>102</v>
      </c>
      <c r="H2456" t="str">
        <f t="shared" si="230"/>
        <v>SH0908-1026</v>
      </c>
      <c r="I2456" t="str">
        <f t="shared" si="231"/>
        <v>SH0908-1026</v>
      </c>
      <c r="J2456" s="34">
        <f t="shared" si="232"/>
        <v>72686</v>
      </c>
      <c r="K2456" t="str">
        <f t="shared" si="233"/>
        <v>SH0908-1026</v>
      </c>
    </row>
    <row r="2457" spans="1:11" ht="15" customHeight="1" x14ac:dyDescent="0.35">
      <c r="A2457">
        <f>'TI102'!A2454</f>
        <v>6</v>
      </c>
      <c r="B2457" s="26">
        <f>'TI102'!B2454</f>
        <v>46273.729166666657</v>
      </c>
      <c r="C2457">
        <f>'TI102'!C2454</f>
        <v>11709527</v>
      </c>
      <c r="D2457">
        <f>'TI102'!J2454</f>
        <v>3</v>
      </c>
      <c r="E2457">
        <f>'TI102'!Q2454</f>
        <v>1</v>
      </c>
      <c r="F2457" t="str">
        <f t="shared" si="228"/>
        <v>60423</v>
      </c>
      <c r="G2457">
        <f t="shared" si="229"/>
        <v>309</v>
      </c>
      <c r="H2457" t="str">
        <f t="shared" si="230"/>
        <v>SH0908-1063</v>
      </c>
      <c r="I2457" t="str">
        <f t="shared" si="231"/>
        <v>SH0908-1063</v>
      </c>
      <c r="J2457" s="34">
        <f t="shared" si="232"/>
        <v>72686</v>
      </c>
      <c r="K2457" t="str">
        <f t="shared" si="233"/>
        <v>SH0908-1063</v>
      </c>
    </row>
    <row r="2458" spans="1:11" ht="15" customHeight="1" x14ac:dyDescent="0.35">
      <c r="A2458">
        <f>'TI102'!A2455</f>
        <v>6</v>
      </c>
      <c r="B2458" s="26">
        <f>'TI102'!B2455</f>
        <v>46273.729166666657</v>
      </c>
      <c r="C2458">
        <f>'TI102'!C2455</f>
        <v>11709528</v>
      </c>
      <c r="D2458">
        <f>'TI102'!J2455</f>
        <v>3</v>
      </c>
      <c r="E2458">
        <f>'TI102'!Q2455</f>
        <v>3</v>
      </c>
      <c r="F2458" t="str">
        <f t="shared" si="228"/>
        <v>60423</v>
      </c>
      <c r="G2458">
        <f t="shared" si="229"/>
        <v>309</v>
      </c>
      <c r="H2458" t="str">
        <f t="shared" si="230"/>
        <v>SH0908-1063</v>
      </c>
      <c r="I2458" t="str">
        <f t="shared" si="231"/>
        <v>SH0908-1063</v>
      </c>
      <c r="J2458" s="34">
        <f t="shared" si="232"/>
        <v>72686</v>
      </c>
      <c r="K2458" t="str">
        <f t="shared" si="233"/>
        <v>SH0908-1063</v>
      </c>
    </row>
    <row r="2459" spans="1:11" ht="15" customHeight="1" x14ac:dyDescent="0.35">
      <c r="A2459">
        <f>'TI102'!A2456</f>
        <v>6</v>
      </c>
      <c r="B2459" s="26">
        <f>'TI102'!B2456</f>
        <v>46273.729166666657</v>
      </c>
      <c r="C2459">
        <f>'TI102'!C2456</f>
        <v>11709529</v>
      </c>
      <c r="D2459">
        <f>'TI102'!J2456</f>
        <v>3</v>
      </c>
      <c r="E2459">
        <f>'TI102'!Q2456</f>
        <v>1</v>
      </c>
      <c r="F2459" t="str">
        <f t="shared" si="228"/>
        <v>60423</v>
      </c>
      <c r="G2459">
        <f t="shared" si="229"/>
        <v>309</v>
      </c>
      <c r="H2459" t="str">
        <f t="shared" si="230"/>
        <v>SH0908-1063</v>
      </c>
      <c r="I2459" t="str">
        <f t="shared" si="231"/>
        <v>SH0908-1063</v>
      </c>
      <c r="J2459" s="34">
        <f t="shared" si="232"/>
        <v>72686</v>
      </c>
      <c r="K2459" t="str">
        <f t="shared" si="233"/>
        <v>SH0908-1063</v>
      </c>
    </row>
    <row r="2460" spans="1:11" ht="15" customHeight="1" x14ac:dyDescent="0.35">
      <c r="A2460">
        <f>'TI102'!A2457</f>
        <v>6</v>
      </c>
      <c r="B2460" s="26">
        <f>'TI102'!B2457</f>
        <v>46273.729166666657</v>
      </c>
      <c r="C2460">
        <f>'TI102'!C2457</f>
        <v>11709530</v>
      </c>
      <c r="D2460">
        <f>'TI102'!J2457</f>
        <v>4</v>
      </c>
      <c r="E2460">
        <f>'TI102'!Q2457</f>
        <v>1</v>
      </c>
      <c r="F2460" t="str">
        <f t="shared" si="228"/>
        <v>60422</v>
      </c>
      <c r="G2460">
        <f t="shared" si="229"/>
        <v>344</v>
      </c>
      <c r="H2460" t="str">
        <f t="shared" si="230"/>
        <v>SH0908-1080</v>
      </c>
      <c r="I2460" t="str">
        <f t="shared" si="231"/>
        <v>SH0908-1080</v>
      </c>
      <c r="J2460" s="34">
        <f t="shared" si="232"/>
        <v>72686</v>
      </c>
      <c r="K2460" t="str">
        <f t="shared" si="233"/>
        <v>SH0908-1080</v>
      </c>
    </row>
    <row r="2461" spans="1:11" ht="15" customHeight="1" x14ac:dyDescent="0.35">
      <c r="A2461">
        <f>'TI102'!A2458</f>
        <v>6</v>
      </c>
      <c r="B2461" s="26">
        <f>'TI102'!B2458</f>
        <v>46273.729166666657</v>
      </c>
      <c r="C2461">
        <f>'TI102'!C2458</f>
        <v>11709531</v>
      </c>
      <c r="D2461">
        <f>'TI102'!J2458</f>
        <v>4</v>
      </c>
      <c r="E2461">
        <f>'TI102'!Q2458</f>
        <v>1</v>
      </c>
      <c r="F2461" t="str">
        <f t="shared" si="228"/>
        <v>60422</v>
      </c>
      <c r="G2461">
        <f t="shared" si="229"/>
        <v>344</v>
      </c>
      <c r="H2461" t="str">
        <f t="shared" si="230"/>
        <v>SH0908-1080</v>
      </c>
      <c r="I2461" t="str">
        <f t="shared" si="231"/>
        <v>SH0908-1080</v>
      </c>
      <c r="J2461" s="34">
        <f t="shared" si="232"/>
        <v>72686</v>
      </c>
      <c r="K2461" t="str">
        <f t="shared" si="233"/>
        <v>SH0908-1080</v>
      </c>
    </row>
    <row r="2462" spans="1:11" ht="15" customHeight="1" x14ac:dyDescent="0.35">
      <c r="A2462">
        <f>'TI102'!A2459</f>
        <v>6</v>
      </c>
      <c r="B2462" s="26">
        <f>'TI102'!B2459</f>
        <v>46273.729166666657</v>
      </c>
      <c r="C2462">
        <f>'TI102'!C2459</f>
        <v>11709546</v>
      </c>
      <c r="D2462">
        <f>'TI102'!J2459</f>
        <v>3</v>
      </c>
      <c r="E2462">
        <f>'TI102'!Q2459</f>
        <v>2</v>
      </c>
      <c r="F2462" t="str">
        <f t="shared" si="228"/>
        <v>60430</v>
      </c>
      <c r="G2462">
        <f t="shared" si="229"/>
        <v>109</v>
      </c>
      <c r="H2462" t="str">
        <f t="shared" si="230"/>
        <v>SH0908-1027</v>
      </c>
      <c r="I2462" t="str">
        <f t="shared" si="231"/>
        <v>SH0908-1027</v>
      </c>
      <c r="J2462" s="34">
        <f t="shared" si="232"/>
        <v>72686</v>
      </c>
      <c r="K2462" t="str">
        <f t="shared" si="233"/>
        <v>SH0908-1027</v>
      </c>
    </row>
    <row r="2463" spans="1:11" ht="15" customHeight="1" x14ac:dyDescent="0.35">
      <c r="A2463">
        <f>'TI102'!A2460</f>
        <v>6</v>
      </c>
      <c r="B2463" s="26">
        <f>'TI102'!B2460</f>
        <v>46273.729166666657</v>
      </c>
      <c r="C2463">
        <f>'TI102'!C2460</f>
        <v>11709581</v>
      </c>
      <c r="D2463">
        <f>'TI102'!J2460</f>
        <v>5</v>
      </c>
      <c r="E2463">
        <f>'TI102'!Q2460</f>
        <v>1</v>
      </c>
      <c r="F2463" t="str">
        <f t="shared" si="228"/>
        <v>60033</v>
      </c>
      <c r="G2463">
        <f t="shared" si="229"/>
        <v>114</v>
      </c>
      <c r="H2463" t="str">
        <f t="shared" si="230"/>
        <v>SH0908-1028</v>
      </c>
      <c r="I2463" t="str">
        <f t="shared" si="231"/>
        <v>SH0908-1028</v>
      </c>
      <c r="J2463" s="34">
        <f t="shared" si="232"/>
        <v>72686</v>
      </c>
      <c r="K2463" t="str">
        <f t="shared" si="233"/>
        <v>SH0908-1028</v>
      </c>
    </row>
    <row r="2464" spans="1:11" ht="15" customHeight="1" x14ac:dyDescent="0.35">
      <c r="A2464">
        <f>'TI102'!A2461</f>
        <v>6</v>
      </c>
      <c r="B2464" s="26">
        <f>'TI102'!B2461</f>
        <v>46273.729166666657</v>
      </c>
      <c r="C2464">
        <f>'TI102'!C2461</f>
        <v>11709584</v>
      </c>
      <c r="D2464">
        <f>'TI102'!J2461</f>
        <v>3</v>
      </c>
      <c r="E2464">
        <f>'TI102'!Q2461</f>
        <v>1</v>
      </c>
      <c r="F2464" t="str">
        <f t="shared" si="228"/>
        <v>60411</v>
      </c>
      <c r="G2464">
        <f t="shared" si="229"/>
        <v>158</v>
      </c>
      <c r="H2464" t="str">
        <f t="shared" si="230"/>
        <v>SH0908-1034</v>
      </c>
      <c r="I2464" t="str">
        <f t="shared" si="231"/>
        <v>SH0908-1034</v>
      </c>
      <c r="J2464" s="34">
        <f t="shared" si="232"/>
        <v>72686</v>
      </c>
      <c r="K2464" t="str">
        <f t="shared" si="233"/>
        <v>SH0908-1034</v>
      </c>
    </row>
    <row r="2465" spans="1:11" ht="15" customHeight="1" x14ac:dyDescent="0.35">
      <c r="A2465">
        <f>'TI102'!A2462</f>
        <v>6</v>
      </c>
      <c r="B2465" s="26">
        <f>'TI102'!B2462</f>
        <v>46273.729166666657</v>
      </c>
      <c r="C2465">
        <f>'TI102'!C2462</f>
        <v>11709585</v>
      </c>
      <c r="D2465">
        <f>'TI102'!J2462</f>
        <v>4</v>
      </c>
      <c r="E2465">
        <f>'TI102'!Q2462</f>
        <v>1</v>
      </c>
      <c r="F2465" t="str">
        <f t="shared" si="228"/>
        <v>60441</v>
      </c>
      <c r="G2465">
        <f t="shared" si="229"/>
        <v>159</v>
      </c>
      <c r="H2465" t="str">
        <f t="shared" si="230"/>
        <v>SH0908-1034</v>
      </c>
      <c r="I2465" t="str">
        <f t="shared" si="231"/>
        <v>SH0908-1034</v>
      </c>
      <c r="J2465" s="34">
        <f t="shared" si="232"/>
        <v>72686</v>
      </c>
      <c r="K2465" t="str">
        <f t="shared" si="233"/>
        <v>SH0908-1034</v>
      </c>
    </row>
    <row r="2466" spans="1:11" ht="15" customHeight="1" x14ac:dyDescent="0.35">
      <c r="A2466">
        <f>'TI102'!A2463</f>
        <v>6</v>
      </c>
      <c r="B2466" s="26">
        <f>'TI102'!B2463</f>
        <v>46273.729166666657</v>
      </c>
      <c r="C2466">
        <f>'TI102'!C2463</f>
        <v>11709588</v>
      </c>
      <c r="D2466">
        <f>'TI102'!J2463</f>
        <v>5</v>
      </c>
      <c r="E2466">
        <f>'TI102'!Q2463</f>
        <v>1</v>
      </c>
      <c r="F2466" t="str">
        <f t="shared" si="228"/>
        <v>60432</v>
      </c>
      <c r="G2466">
        <f t="shared" si="229"/>
        <v>310</v>
      </c>
      <c r="H2466" t="str">
        <f t="shared" si="230"/>
        <v>SH0908-1063</v>
      </c>
      <c r="I2466" t="str">
        <f t="shared" si="231"/>
        <v>SH0908-1063</v>
      </c>
      <c r="J2466" s="34">
        <f t="shared" si="232"/>
        <v>72686</v>
      </c>
      <c r="K2466" t="str">
        <f t="shared" si="233"/>
        <v>SH0908-1063</v>
      </c>
    </row>
    <row r="2467" spans="1:11" ht="15" customHeight="1" x14ac:dyDescent="0.35">
      <c r="A2467">
        <f>'TI102'!A2464</f>
        <v>6</v>
      </c>
      <c r="B2467" s="26">
        <f>'TI102'!B2464</f>
        <v>46273.729166666657</v>
      </c>
      <c r="C2467">
        <f>'TI102'!C2464</f>
        <v>11709621</v>
      </c>
      <c r="D2467">
        <f>'TI102'!J2464</f>
        <v>2</v>
      </c>
      <c r="E2467">
        <f>'TI102'!Q2464</f>
        <v>6</v>
      </c>
      <c r="F2467" t="str">
        <f t="shared" si="228"/>
        <v>60436</v>
      </c>
      <c r="G2467">
        <f t="shared" si="229"/>
        <v>416</v>
      </c>
      <c r="H2467" t="str">
        <f t="shared" si="230"/>
        <v>SH0908-1981</v>
      </c>
      <c r="I2467" t="str">
        <f t="shared" si="231"/>
        <v>SH0908-1981</v>
      </c>
      <c r="J2467" s="34">
        <f t="shared" si="232"/>
        <v>72686</v>
      </c>
      <c r="K2467" t="str">
        <f t="shared" si="233"/>
        <v>SH0908-1981</v>
      </c>
    </row>
    <row r="2468" spans="1:11" ht="15" customHeight="1" x14ac:dyDescent="0.35">
      <c r="A2468">
        <f>'TI102'!A2465</f>
        <v>6</v>
      </c>
      <c r="B2468" s="26">
        <f>'TI102'!B2465</f>
        <v>46273.729166666657</v>
      </c>
      <c r="C2468">
        <f>'TI102'!C2465</f>
        <v>11709641</v>
      </c>
      <c r="D2468">
        <f>'TI102'!J2465</f>
        <v>2</v>
      </c>
      <c r="E2468">
        <f>'TI102'!Q2465</f>
        <v>1</v>
      </c>
      <c r="F2468" t="str">
        <f t="shared" si="228"/>
        <v>60462</v>
      </c>
      <c r="G2468">
        <f t="shared" si="229"/>
        <v>200</v>
      </c>
      <c r="H2468" t="str">
        <f t="shared" si="230"/>
        <v>SH0908-1039</v>
      </c>
      <c r="I2468" t="str">
        <f t="shared" si="231"/>
        <v>SH0908-1039</v>
      </c>
      <c r="J2468" s="34">
        <f t="shared" si="232"/>
        <v>72686</v>
      </c>
      <c r="K2468" t="str">
        <f t="shared" si="233"/>
        <v>SH0908-1039</v>
      </c>
    </row>
    <row r="2469" spans="1:11" ht="15" customHeight="1" x14ac:dyDescent="0.35">
      <c r="A2469">
        <f>'TI102'!A2466</f>
        <v>6</v>
      </c>
      <c r="B2469" s="26">
        <f>'TI102'!B2466</f>
        <v>46273.729166666657</v>
      </c>
      <c r="C2469">
        <f>'TI102'!C2466</f>
        <v>11709645</v>
      </c>
      <c r="D2469">
        <f>'TI102'!J2466</f>
        <v>3</v>
      </c>
      <c r="E2469">
        <f>'TI102'!Q2466</f>
        <v>1</v>
      </c>
      <c r="F2469" t="str">
        <f t="shared" si="228"/>
        <v>60466</v>
      </c>
      <c r="G2469">
        <f t="shared" si="229"/>
        <v>240</v>
      </c>
      <c r="H2469" t="str">
        <f t="shared" si="230"/>
        <v>SH0908-1042</v>
      </c>
      <c r="I2469" t="str">
        <f t="shared" si="231"/>
        <v>SH0908-1042</v>
      </c>
      <c r="J2469" s="34">
        <f t="shared" si="232"/>
        <v>72686</v>
      </c>
      <c r="K2469" t="str">
        <f t="shared" si="233"/>
        <v>SH0908-1042</v>
      </c>
    </row>
    <row r="2470" spans="1:11" ht="15" customHeight="1" x14ac:dyDescent="0.35">
      <c r="A2470">
        <f>'TI102'!A2467</f>
        <v>6</v>
      </c>
      <c r="B2470" s="26">
        <f>'TI102'!B2467</f>
        <v>46273.729166666657</v>
      </c>
      <c r="C2470">
        <f>'TI102'!C2467</f>
        <v>11709650</v>
      </c>
      <c r="D2470">
        <f>'TI102'!J2467</f>
        <v>1</v>
      </c>
      <c r="E2470">
        <f>'TI102'!Q2467</f>
        <v>1</v>
      </c>
      <c r="F2470" t="str">
        <f t="shared" si="228"/>
        <v>60467</v>
      </c>
      <c r="G2470">
        <f t="shared" si="229"/>
        <v>241</v>
      </c>
      <c r="H2470" t="str">
        <f t="shared" si="230"/>
        <v>SH0908-1042</v>
      </c>
      <c r="I2470" t="str">
        <f t="shared" si="231"/>
        <v>SH0908-1042</v>
      </c>
      <c r="J2470" s="34">
        <f t="shared" si="232"/>
        <v>72686</v>
      </c>
      <c r="K2470" t="str">
        <f t="shared" si="233"/>
        <v>SH0908-1042</v>
      </c>
    </row>
    <row r="2471" spans="1:11" ht="15" customHeight="1" x14ac:dyDescent="0.35">
      <c r="A2471">
        <f>'TI102'!A2468</f>
        <v>6</v>
      </c>
      <c r="B2471" s="26">
        <f>'TI102'!B2468</f>
        <v>46273.729166666657</v>
      </c>
      <c r="C2471">
        <f>'TI102'!C2468</f>
        <v>11709651</v>
      </c>
      <c r="D2471">
        <f>'TI102'!J2468</f>
        <v>1</v>
      </c>
      <c r="E2471">
        <f>'TI102'!Q2468</f>
        <v>2</v>
      </c>
      <c r="F2471" t="str">
        <f t="shared" si="228"/>
        <v>60469</v>
      </c>
      <c r="G2471">
        <f t="shared" si="229"/>
        <v>242</v>
      </c>
      <c r="H2471" t="str">
        <f t="shared" si="230"/>
        <v>SH0908-1042</v>
      </c>
      <c r="I2471" t="str">
        <f t="shared" si="231"/>
        <v>SH0908-1042</v>
      </c>
      <c r="J2471" s="34">
        <f t="shared" si="232"/>
        <v>72686</v>
      </c>
      <c r="K2471" t="str">
        <f t="shared" si="233"/>
        <v>SH0908-1042</v>
      </c>
    </row>
    <row r="2472" spans="1:11" ht="15" customHeight="1" x14ac:dyDescent="0.35">
      <c r="A2472">
        <f>'TI102'!A2469</f>
        <v>6</v>
      </c>
      <c r="B2472" s="26">
        <f>'TI102'!B2469</f>
        <v>46273.729166666657</v>
      </c>
      <c r="C2472">
        <f>'TI102'!C2469</f>
        <v>11709666</v>
      </c>
      <c r="D2472">
        <f>'TI102'!J2469</f>
        <v>3</v>
      </c>
      <c r="E2472">
        <f>'TI102'!Q2469</f>
        <v>1</v>
      </c>
      <c r="F2472" t="str">
        <f t="shared" si="228"/>
        <v>60468</v>
      </c>
      <c r="G2472">
        <f t="shared" si="229"/>
        <v>160</v>
      </c>
      <c r="H2472" t="str">
        <f t="shared" si="230"/>
        <v>SH0908-1034</v>
      </c>
      <c r="I2472" t="str">
        <f t="shared" si="231"/>
        <v>SH0908-1034</v>
      </c>
      <c r="J2472" s="34">
        <f t="shared" si="232"/>
        <v>72686</v>
      </c>
      <c r="K2472" t="str">
        <f t="shared" si="233"/>
        <v>SH0908-1034</v>
      </c>
    </row>
    <row r="2473" spans="1:11" ht="15" customHeight="1" x14ac:dyDescent="0.35">
      <c r="A2473">
        <f>'TI102'!A2470</f>
        <v>6</v>
      </c>
      <c r="B2473" s="26">
        <f>'TI102'!B2470</f>
        <v>46273.729166666657</v>
      </c>
      <c r="C2473">
        <f>'TI102'!C2470</f>
        <v>11709667</v>
      </c>
      <c r="D2473">
        <f>'TI102'!J2470</f>
        <v>4</v>
      </c>
      <c r="E2473">
        <f>'TI102'!Q2470</f>
        <v>1</v>
      </c>
      <c r="F2473" t="str">
        <f t="shared" si="228"/>
        <v>60460</v>
      </c>
      <c r="G2473">
        <f t="shared" si="229"/>
        <v>243</v>
      </c>
      <c r="H2473" t="str">
        <f t="shared" si="230"/>
        <v>SH0908-1042</v>
      </c>
      <c r="I2473" t="str">
        <f t="shared" si="231"/>
        <v>SH0908-1042</v>
      </c>
      <c r="J2473" s="34">
        <f t="shared" si="232"/>
        <v>72686</v>
      </c>
      <c r="K2473" t="str">
        <f t="shared" si="233"/>
        <v>SH0908-1042</v>
      </c>
    </row>
    <row r="2474" spans="1:11" ht="15" customHeight="1" x14ac:dyDescent="0.35">
      <c r="A2474">
        <f>'TI102'!A2471</f>
        <v>6</v>
      </c>
      <c r="B2474" s="26">
        <f>'TI102'!B2471</f>
        <v>46273.729166666657</v>
      </c>
      <c r="C2474">
        <f>'TI102'!C2471</f>
        <v>11709668</v>
      </c>
      <c r="D2474">
        <f>'TI102'!J2471</f>
        <v>4</v>
      </c>
      <c r="E2474">
        <f>'TI102'!Q2471</f>
        <v>1</v>
      </c>
      <c r="F2474" t="str">
        <f t="shared" si="228"/>
        <v>60460</v>
      </c>
      <c r="G2474">
        <f t="shared" si="229"/>
        <v>243</v>
      </c>
      <c r="H2474" t="str">
        <f t="shared" si="230"/>
        <v>SH0908-1042</v>
      </c>
      <c r="I2474" t="str">
        <f t="shared" si="231"/>
        <v>SH0908-1042</v>
      </c>
      <c r="J2474" s="34">
        <f t="shared" si="232"/>
        <v>72686</v>
      </c>
      <c r="K2474" t="str">
        <f t="shared" si="233"/>
        <v>SH0908-1042</v>
      </c>
    </row>
    <row r="2475" spans="1:11" ht="15" customHeight="1" x14ac:dyDescent="0.35">
      <c r="A2475">
        <f>'TI102'!A2472</f>
        <v>6</v>
      </c>
      <c r="B2475" s="26">
        <f>'TI102'!B2472</f>
        <v>46273.729166666657</v>
      </c>
      <c r="C2475">
        <f>'TI102'!C2472</f>
        <v>11709669</v>
      </c>
      <c r="D2475">
        <f>'TI102'!J2472</f>
        <v>4</v>
      </c>
      <c r="E2475">
        <f>'TI102'!Q2472</f>
        <v>3</v>
      </c>
      <c r="F2475" t="str">
        <f t="shared" si="228"/>
        <v>60460</v>
      </c>
      <c r="G2475">
        <f t="shared" si="229"/>
        <v>243</v>
      </c>
      <c r="H2475" t="str">
        <f t="shared" si="230"/>
        <v>SH0908-1042</v>
      </c>
      <c r="I2475" t="str">
        <f t="shared" si="231"/>
        <v>SH0908-1042</v>
      </c>
      <c r="J2475" s="34">
        <f t="shared" si="232"/>
        <v>72686</v>
      </c>
      <c r="K2475" t="str">
        <f t="shared" si="233"/>
        <v>SH0908-1042</v>
      </c>
    </row>
    <row r="2476" spans="1:11" ht="15" customHeight="1" x14ac:dyDescent="0.35">
      <c r="A2476">
        <f>'TI102'!A2473</f>
        <v>6</v>
      </c>
      <c r="B2476" s="26">
        <f>'TI102'!B2473</f>
        <v>46273.729166666657</v>
      </c>
      <c r="C2476">
        <f>'TI102'!C2473</f>
        <v>11709670</v>
      </c>
      <c r="D2476">
        <f>'TI102'!J2473</f>
        <v>4</v>
      </c>
      <c r="E2476">
        <f>'TI102'!Q2473</f>
        <v>1</v>
      </c>
      <c r="F2476" t="str">
        <f t="shared" si="228"/>
        <v>60460</v>
      </c>
      <c r="G2476">
        <f t="shared" si="229"/>
        <v>243</v>
      </c>
      <c r="H2476" t="str">
        <f t="shared" si="230"/>
        <v>SH0908-1042</v>
      </c>
      <c r="I2476" t="str">
        <f t="shared" si="231"/>
        <v>SH0908-1042</v>
      </c>
      <c r="J2476" s="34">
        <f t="shared" si="232"/>
        <v>72686</v>
      </c>
      <c r="K2476" t="str">
        <f t="shared" si="233"/>
        <v>SH0908-1042</v>
      </c>
    </row>
    <row r="2477" spans="1:11" ht="15" customHeight="1" x14ac:dyDescent="0.35">
      <c r="A2477">
        <f>'TI102'!A2474</f>
        <v>6</v>
      </c>
      <c r="B2477" s="26">
        <f>'TI102'!B2474</f>
        <v>46273.729166666657</v>
      </c>
      <c r="C2477">
        <f>'TI102'!C2474</f>
        <v>11709705</v>
      </c>
      <c r="D2477">
        <f>'TI102'!J2474</f>
        <v>1</v>
      </c>
      <c r="E2477">
        <f>'TI102'!Q2474</f>
        <v>2</v>
      </c>
      <c r="F2477" t="str">
        <f t="shared" si="228"/>
        <v>60460</v>
      </c>
      <c r="G2477">
        <f t="shared" si="229"/>
        <v>243</v>
      </c>
      <c r="H2477" t="str">
        <f t="shared" si="230"/>
        <v>SH0908-1042</v>
      </c>
      <c r="I2477" t="str">
        <f t="shared" si="231"/>
        <v>SH0908-1042</v>
      </c>
      <c r="J2477" s="34">
        <f t="shared" si="232"/>
        <v>72686</v>
      </c>
      <c r="K2477" t="str">
        <f t="shared" si="233"/>
        <v>SH0908-1042</v>
      </c>
    </row>
    <row r="2478" spans="1:11" ht="15" customHeight="1" x14ac:dyDescent="0.35">
      <c r="A2478">
        <f>'TI102'!A2475</f>
        <v>6</v>
      </c>
      <c r="B2478" s="26">
        <f>'TI102'!B2475</f>
        <v>46273.729166666657</v>
      </c>
      <c r="C2478">
        <f>'TI102'!C2475</f>
        <v>11709706</v>
      </c>
      <c r="D2478">
        <f>'TI102'!J2475</f>
        <v>1</v>
      </c>
      <c r="E2478">
        <f>'TI102'!Q2475</f>
        <v>1</v>
      </c>
      <c r="F2478" t="str">
        <f t="shared" si="228"/>
        <v>60460</v>
      </c>
      <c r="G2478">
        <f t="shared" si="229"/>
        <v>243</v>
      </c>
      <c r="H2478" t="str">
        <f t="shared" si="230"/>
        <v>SH0908-1042</v>
      </c>
      <c r="I2478" t="str">
        <f t="shared" si="231"/>
        <v>SH0908-1042</v>
      </c>
      <c r="J2478" s="34">
        <f t="shared" si="232"/>
        <v>72686</v>
      </c>
      <c r="K2478" t="str">
        <f t="shared" si="233"/>
        <v>SH0908-1042</v>
      </c>
    </row>
    <row r="2479" spans="1:11" ht="15" customHeight="1" x14ac:dyDescent="0.35">
      <c r="A2479">
        <f>'TI102'!A2476</f>
        <v>6</v>
      </c>
      <c r="B2479" s="26">
        <f>'TI102'!B2476</f>
        <v>46273.729166666657</v>
      </c>
      <c r="C2479">
        <f>'TI102'!C2476</f>
        <v>11709707</v>
      </c>
      <c r="D2479">
        <f>'TI102'!J2476</f>
        <v>1</v>
      </c>
      <c r="E2479">
        <f>'TI102'!Q2476</f>
        <v>1</v>
      </c>
      <c r="F2479" t="str">
        <f t="shared" si="228"/>
        <v>60460</v>
      </c>
      <c r="G2479">
        <f t="shared" si="229"/>
        <v>243</v>
      </c>
      <c r="H2479" t="str">
        <f t="shared" si="230"/>
        <v>SH0908-1042</v>
      </c>
      <c r="I2479" t="str">
        <f t="shared" si="231"/>
        <v>SH0908-1042</v>
      </c>
      <c r="J2479" s="34">
        <f t="shared" si="232"/>
        <v>72686</v>
      </c>
      <c r="K2479" t="str">
        <f t="shared" si="233"/>
        <v>SH0908-1042</v>
      </c>
    </row>
    <row r="2480" spans="1:11" ht="15" customHeight="1" x14ac:dyDescent="0.35">
      <c r="A2480">
        <f>'TI102'!A2477</f>
        <v>6</v>
      </c>
      <c r="B2480" s="26">
        <f>'TI102'!B2477</f>
        <v>46273.729166666657</v>
      </c>
      <c r="C2480">
        <f>'TI102'!C2477</f>
        <v>11709708</v>
      </c>
      <c r="D2480">
        <f>'TI102'!J2477</f>
        <v>1</v>
      </c>
      <c r="E2480">
        <f>'TI102'!Q2477</f>
        <v>1</v>
      </c>
      <c r="F2480" t="str">
        <f t="shared" si="228"/>
        <v>60460</v>
      </c>
      <c r="G2480">
        <f t="shared" si="229"/>
        <v>243</v>
      </c>
      <c r="H2480" t="str">
        <f t="shared" si="230"/>
        <v>SH0908-1042</v>
      </c>
      <c r="I2480" t="str">
        <f t="shared" si="231"/>
        <v>SH0908-1042</v>
      </c>
      <c r="J2480" s="34">
        <f t="shared" si="232"/>
        <v>72686</v>
      </c>
      <c r="K2480" t="str">
        <f t="shared" si="233"/>
        <v>SH0908-1042</v>
      </c>
    </row>
    <row r="2481" spans="1:11" ht="15" customHeight="1" x14ac:dyDescent="0.35">
      <c r="A2481">
        <f>'TI102'!A2478</f>
        <v>6</v>
      </c>
      <c r="B2481" s="26">
        <f>'TI102'!B2478</f>
        <v>46273.729166666657</v>
      </c>
      <c r="C2481">
        <f>'TI102'!C2478</f>
        <v>11709709</v>
      </c>
      <c r="D2481">
        <f>'TI102'!J2478</f>
        <v>1</v>
      </c>
      <c r="E2481">
        <f>'TI102'!Q2478</f>
        <v>1</v>
      </c>
      <c r="F2481" t="str">
        <f t="shared" si="228"/>
        <v>60460</v>
      </c>
      <c r="G2481">
        <f t="shared" si="229"/>
        <v>243</v>
      </c>
      <c r="H2481" t="str">
        <f t="shared" si="230"/>
        <v>SH0908-1042</v>
      </c>
      <c r="I2481" t="str">
        <f t="shared" si="231"/>
        <v>SH0908-1042</v>
      </c>
      <c r="J2481" s="34">
        <f t="shared" si="232"/>
        <v>72686</v>
      </c>
      <c r="K2481" t="str">
        <f t="shared" si="233"/>
        <v>SH0908-1042</v>
      </c>
    </row>
    <row r="2482" spans="1:11" ht="15" customHeight="1" x14ac:dyDescent="0.35">
      <c r="A2482">
        <f>'TI102'!A2479</f>
        <v>6</v>
      </c>
      <c r="B2482" s="26">
        <f>'TI102'!B2479</f>
        <v>46273.729166666657</v>
      </c>
      <c r="C2482">
        <f>'TI102'!C2479</f>
        <v>11709710</v>
      </c>
      <c r="D2482">
        <f>'TI102'!J2479</f>
        <v>1</v>
      </c>
      <c r="E2482">
        <f>'TI102'!Q2479</f>
        <v>1</v>
      </c>
      <c r="F2482" t="str">
        <f t="shared" si="228"/>
        <v>60460</v>
      </c>
      <c r="G2482">
        <f t="shared" si="229"/>
        <v>243</v>
      </c>
      <c r="H2482" t="str">
        <f t="shared" si="230"/>
        <v>SH0908-1042</v>
      </c>
      <c r="I2482" t="str">
        <f t="shared" si="231"/>
        <v>SH0908-1042</v>
      </c>
      <c r="J2482" s="34">
        <f t="shared" si="232"/>
        <v>72686</v>
      </c>
      <c r="K2482" t="str">
        <f t="shared" si="233"/>
        <v>SH0908-1042</v>
      </c>
    </row>
    <row r="2483" spans="1:11" ht="15" customHeight="1" x14ac:dyDescent="0.35">
      <c r="A2483">
        <f>'TI102'!A2480</f>
        <v>6</v>
      </c>
      <c r="B2483" s="26">
        <f>'TI102'!B2480</f>
        <v>46273.729166666657</v>
      </c>
      <c r="C2483">
        <f>'TI102'!C2480</f>
        <v>11709711</v>
      </c>
      <c r="D2483">
        <f>'TI102'!J2480</f>
        <v>1</v>
      </c>
      <c r="E2483">
        <f>'TI102'!Q2480</f>
        <v>1</v>
      </c>
      <c r="F2483" t="str">
        <f t="shared" si="228"/>
        <v>60460</v>
      </c>
      <c r="G2483">
        <f t="shared" si="229"/>
        <v>243</v>
      </c>
      <c r="H2483" t="str">
        <f t="shared" si="230"/>
        <v>SH0908-1042</v>
      </c>
      <c r="I2483" t="str">
        <f t="shared" si="231"/>
        <v>SH0908-1042</v>
      </c>
      <c r="J2483" s="34">
        <f t="shared" si="232"/>
        <v>72686</v>
      </c>
      <c r="K2483" t="str">
        <f t="shared" si="233"/>
        <v>SH0908-1042</v>
      </c>
    </row>
    <row r="2484" spans="1:11" ht="15" customHeight="1" x14ac:dyDescent="0.35">
      <c r="A2484">
        <f>'TI102'!A2481</f>
        <v>6</v>
      </c>
      <c r="B2484" s="26">
        <f>'TI102'!B2481</f>
        <v>46273.729166666657</v>
      </c>
      <c r="C2484">
        <f>'TI102'!C2481</f>
        <v>11709712</v>
      </c>
      <c r="D2484">
        <f>'TI102'!J2481</f>
        <v>1</v>
      </c>
      <c r="E2484">
        <f>'TI102'!Q2481</f>
        <v>1</v>
      </c>
      <c r="F2484" t="str">
        <f t="shared" si="228"/>
        <v>60460</v>
      </c>
      <c r="G2484">
        <f t="shared" si="229"/>
        <v>243</v>
      </c>
      <c r="H2484" t="str">
        <f t="shared" si="230"/>
        <v>SH0908-1042</v>
      </c>
      <c r="I2484" t="str">
        <f t="shared" si="231"/>
        <v>SH0908-1042</v>
      </c>
      <c r="J2484" s="34">
        <f t="shared" si="232"/>
        <v>72686</v>
      </c>
      <c r="K2484" t="str">
        <f t="shared" si="233"/>
        <v>SH0908-1042</v>
      </c>
    </row>
    <row r="2485" spans="1:11" ht="15" customHeight="1" x14ac:dyDescent="0.35">
      <c r="A2485">
        <f>'TI102'!A2482</f>
        <v>6</v>
      </c>
      <c r="B2485" s="26">
        <f>'TI102'!B2482</f>
        <v>46273.729166666657</v>
      </c>
      <c r="C2485">
        <f>'TI102'!C2482</f>
        <v>11709713</v>
      </c>
      <c r="D2485">
        <f>'TI102'!J2482</f>
        <v>1</v>
      </c>
      <c r="E2485">
        <f>'TI102'!Q2482</f>
        <v>3</v>
      </c>
      <c r="F2485" t="str">
        <f t="shared" si="228"/>
        <v>60460</v>
      </c>
      <c r="G2485">
        <f t="shared" si="229"/>
        <v>243</v>
      </c>
      <c r="H2485" t="str">
        <f t="shared" si="230"/>
        <v>SH0908-1042</v>
      </c>
      <c r="I2485" t="str">
        <f t="shared" si="231"/>
        <v>SH0908-1042</v>
      </c>
      <c r="J2485" s="34">
        <f t="shared" si="232"/>
        <v>72686</v>
      </c>
      <c r="K2485" t="str">
        <f t="shared" si="233"/>
        <v>SH0908-1042</v>
      </c>
    </row>
    <row r="2486" spans="1:11" ht="15" customHeight="1" x14ac:dyDescent="0.35">
      <c r="A2486">
        <f>'TI102'!A2483</f>
        <v>6</v>
      </c>
      <c r="B2486" s="26">
        <f>'TI102'!B2483</f>
        <v>46273.729166666657</v>
      </c>
      <c r="C2486">
        <f>'TI102'!C2483</f>
        <v>11709714</v>
      </c>
      <c r="D2486">
        <f>'TI102'!J2483</f>
        <v>1</v>
      </c>
      <c r="E2486">
        <f>'TI102'!Q2483</f>
        <v>1</v>
      </c>
      <c r="F2486" t="str">
        <f t="shared" si="228"/>
        <v>60460</v>
      </c>
      <c r="G2486">
        <f t="shared" si="229"/>
        <v>243</v>
      </c>
      <c r="H2486" t="str">
        <f t="shared" si="230"/>
        <v>SH0908-1042</v>
      </c>
      <c r="I2486" t="str">
        <f t="shared" si="231"/>
        <v>SH0908-1042</v>
      </c>
      <c r="J2486" s="34">
        <f t="shared" si="232"/>
        <v>72686</v>
      </c>
      <c r="K2486" t="str">
        <f t="shared" si="233"/>
        <v>SH0908-1042</v>
      </c>
    </row>
    <row r="2487" spans="1:11" ht="15" customHeight="1" x14ac:dyDescent="0.35">
      <c r="A2487">
        <f>'TI102'!A2484</f>
        <v>6</v>
      </c>
      <c r="B2487" s="26">
        <f>'TI102'!B2484</f>
        <v>46273.729166666657</v>
      </c>
      <c r="C2487">
        <f>'TI102'!C2484</f>
        <v>11709715</v>
      </c>
      <c r="D2487">
        <f>'TI102'!J2484</f>
        <v>1</v>
      </c>
      <c r="E2487">
        <f>'TI102'!Q2484</f>
        <v>1</v>
      </c>
      <c r="F2487" t="str">
        <f t="shared" si="228"/>
        <v>60460</v>
      </c>
      <c r="G2487">
        <f t="shared" si="229"/>
        <v>243</v>
      </c>
      <c r="H2487" t="str">
        <f t="shared" si="230"/>
        <v>SH0908-1042</v>
      </c>
      <c r="I2487" t="str">
        <f t="shared" si="231"/>
        <v>SH0908-1042</v>
      </c>
      <c r="J2487" s="34">
        <f t="shared" si="232"/>
        <v>72686</v>
      </c>
      <c r="K2487" t="str">
        <f t="shared" si="233"/>
        <v>SH0908-1042</v>
      </c>
    </row>
    <row r="2488" spans="1:11" ht="15" customHeight="1" x14ac:dyDescent="0.35">
      <c r="A2488">
        <f>'TI102'!A2485</f>
        <v>6</v>
      </c>
      <c r="B2488" s="26">
        <f>'TI102'!B2485</f>
        <v>46273.729166666657</v>
      </c>
      <c r="C2488">
        <f>'TI102'!C2485</f>
        <v>11709716</v>
      </c>
      <c r="D2488">
        <f>'TI102'!J2485</f>
        <v>1</v>
      </c>
      <c r="E2488">
        <f>'TI102'!Q2485</f>
        <v>1</v>
      </c>
      <c r="F2488" t="str">
        <f t="shared" si="228"/>
        <v>60460</v>
      </c>
      <c r="G2488">
        <f t="shared" si="229"/>
        <v>243</v>
      </c>
      <c r="H2488" t="str">
        <f t="shared" si="230"/>
        <v>SH0908-1042</v>
      </c>
      <c r="I2488" t="str">
        <f t="shared" si="231"/>
        <v>SH0908-1042</v>
      </c>
      <c r="J2488" s="34">
        <f t="shared" si="232"/>
        <v>72686</v>
      </c>
      <c r="K2488" t="str">
        <f t="shared" si="233"/>
        <v>SH0908-1042</v>
      </c>
    </row>
    <row r="2489" spans="1:11" ht="15" customHeight="1" x14ac:dyDescent="0.35">
      <c r="A2489">
        <f>'TI102'!A2486</f>
        <v>6</v>
      </c>
      <c r="B2489" s="26">
        <f>'TI102'!B2486</f>
        <v>46273.729166666657</v>
      </c>
      <c r="C2489">
        <f>'TI102'!C2486</f>
        <v>11709717</v>
      </c>
      <c r="D2489">
        <f>'TI102'!J2486</f>
        <v>1</v>
      </c>
      <c r="E2489">
        <f>'TI102'!Q2486</f>
        <v>1</v>
      </c>
      <c r="F2489" t="str">
        <f t="shared" si="228"/>
        <v>60460</v>
      </c>
      <c r="G2489">
        <f t="shared" si="229"/>
        <v>243</v>
      </c>
      <c r="H2489" t="str">
        <f t="shared" si="230"/>
        <v>SH0908-1042</v>
      </c>
      <c r="I2489" t="str">
        <f t="shared" si="231"/>
        <v>SH0908-1042</v>
      </c>
      <c r="J2489" s="34">
        <f t="shared" si="232"/>
        <v>72686</v>
      </c>
      <c r="K2489" t="str">
        <f t="shared" si="233"/>
        <v>SH0908-1042</v>
      </c>
    </row>
    <row r="2490" spans="1:11" ht="15" customHeight="1" x14ac:dyDescent="0.35">
      <c r="A2490">
        <f>'TI102'!A2487</f>
        <v>6</v>
      </c>
      <c r="B2490" s="26">
        <f>'TI102'!B2487</f>
        <v>46273.729166666657</v>
      </c>
      <c r="C2490">
        <f>'TI102'!C2487</f>
        <v>11709741</v>
      </c>
      <c r="D2490">
        <f>'TI102'!J2487</f>
        <v>2</v>
      </c>
      <c r="E2490">
        <f>'TI102'!Q2487</f>
        <v>2</v>
      </c>
      <c r="F2490" t="str">
        <f t="shared" si="228"/>
        <v>60480</v>
      </c>
      <c r="G2490">
        <f t="shared" si="229"/>
        <v>345</v>
      </c>
      <c r="H2490" t="str">
        <f t="shared" si="230"/>
        <v>SH0908-1080</v>
      </c>
      <c r="I2490" t="str">
        <f t="shared" si="231"/>
        <v>SH0908-1080</v>
      </c>
      <c r="J2490" s="34">
        <f t="shared" si="232"/>
        <v>72686</v>
      </c>
      <c r="K2490" t="str">
        <f t="shared" si="233"/>
        <v>SH0908-1080</v>
      </c>
    </row>
    <row r="2491" spans="1:11" ht="15" customHeight="1" x14ac:dyDescent="0.35">
      <c r="A2491">
        <f>'TI102'!A2488</f>
        <v>6</v>
      </c>
      <c r="B2491" s="26">
        <f>'TI102'!B2488</f>
        <v>46273.729166666657</v>
      </c>
      <c r="C2491">
        <f>'TI102'!C2488</f>
        <v>11709760</v>
      </c>
      <c r="D2491">
        <f>'TI102'!J2488</f>
        <v>1</v>
      </c>
      <c r="E2491">
        <f>'TI102'!Q2488</f>
        <v>1</v>
      </c>
      <c r="F2491" t="str">
        <f t="shared" si="228"/>
        <v>60493</v>
      </c>
      <c r="G2491">
        <f t="shared" si="229"/>
        <v>201</v>
      </c>
      <c r="H2491" t="str">
        <f t="shared" si="230"/>
        <v>SH0908-1039</v>
      </c>
      <c r="I2491" t="str">
        <f t="shared" si="231"/>
        <v>SH0908-1039</v>
      </c>
      <c r="J2491" s="34">
        <f t="shared" si="232"/>
        <v>72686</v>
      </c>
      <c r="K2491" t="str">
        <f t="shared" si="233"/>
        <v>SH0908-1039</v>
      </c>
    </row>
    <row r="2492" spans="1:11" ht="15" customHeight="1" x14ac:dyDescent="0.35">
      <c r="A2492">
        <f>'TI102'!A2489</f>
        <v>6</v>
      </c>
      <c r="B2492" s="26">
        <f>'TI102'!B2489</f>
        <v>46273.729166666657</v>
      </c>
      <c r="C2492">
        <f>'TI102'!C2489</f>
        <v>11709761</v>
      </c>
      <c r="D2492">
        <f>'TI102'!J2489</f>
        <v>1</v>
      </c>
      <c r="E2492">
        <f>'TI102'!Q2489</f>
        <v>1</v>
      </c>
      <c r="F2492" t="str">
        <f t="shared" si="228"/>
        <v>60493</v>
      </c>
      <c r="G2492">
        <f t="shared" si="229"/>
        <v>201</v>
      </c>
      <c r="H2492" t="str">
        <f t="shared" si="230"/>
        <v>SH0908-1039</v>
      </c>
      <c r="I2492" t="str">
        <f t="shared" si="231"/>
        <v>SH0908-1039</v>
      </c>
      <c r="J2492" s="34">
        <f t="shared" si="232"/>
        <v>72686</v>
      </c>
      <c r="K2492" t="str">
        <f t="shared" si="233"/>
        <v>SH0908-1039</v>
      </c>
    </row>
    <row r="2493" spans="1:11" ht="15" customHeight="1" x14ac:dyDescent="0.35">
      <c r="A2493">
        <f>'TI102'!A2490</f>
        <v>6</v>
      </c>
      <c r="B2493" s="26">
        <f>'TI102'!B2490</f>
        <v>46273.729166666657</v>
      </c>
      <c r="C2493">
        <f>'TI102'!C2490</f>
        <v>11709775</v>
      </c>
      <c r="D2493">
        <f>'TI102'!J2490</f>
        <v>4</v>
      </c>
      <c r="E2493">
        <f>'TI102'!Q2490</f>
        <v>1</v>
      </c>
      <c r="F2493" t="str">
        <f t="shared" si="228"/>
        <v>60476</v>
      </c>
      <c r="G2493">
        <f t="shared" si="229"/>
        <v>244</v>
      </c>
      <c r="H2493" t="str">
        <f t="shared" si="230"/>
        <v>SH0908-1042</v>
      </c>
      <c r="I2493" t="str">
        <f t="shared" si="231"/>
        <v>SH0908-1042</v>
      </c>
      <c r="J2493" s="34">
        <f t="shared" si="232"/>
        <v>72686</v>
      </c>
      <c r="K2493" t="str">
        <f t="shared" si="233"/>
        <v>SH0908-1042</v>
      </c>
    </row>
    <row r="2494" spans="1:11" ht="15" customHeight="1" x14ac:dyDescent="0.35">
      <c r="A2494">
        <f>'TI102'!A2491</f>
        <v>6</v>
      </c>
      <c r="B2494" s="26">
        <f>'TI102'!B2491</f>
        <v>46273.729166666657</v>
      </c>
      <c r="C2494">
        <f>'TI102'!C2491</f>
        <v>11709776</v>
      </c>
      <c r="D2494">
        <f>'TI102'!J2491</f>
        <v>4</v>
      </c>
      <c r="E2494">
        <f>'TI102'!Q2491</f>
        <v>4</v>
      </c>
      <c r="F2494" t="str">
        <f t="shared" si="228"/>
        <v>60476</v>
      </c>
      <c r="G2494">
        <f t="shared" si="229"/>
        <v>244</v>
      </c>
      <c r="H2494" t="str">
        <f t="shared" si="230"/>
        <v>SH0908-1042</v>
      </c>
      <c r="I2494" t="str">
        <f t="shared" si="231"/>
        <v>SH0908-1042</v>
      </c>
      <c r="J2494" s="34">
        <f t="shared" si="232"/>
        <v>72686</v>
      </c>
      <c r="K2494" t="str">
        <f t="shared" si="233"/>
        <v>SH0908-1042</v>
      </c>
    </row>
    <row r="2495" spans="1:11" ht="15" customHeight="1" x14ac:dyDescent="0.35">
      <c r="A2495">
        <f>'TI102'!A2492</f>
        <v>6</v>
      </c>
      <c r="B2495" s="26">
        <f>'TI102'!B2492</f>
        <v>46273.729166666657</v>
      </c>
      <c r="C2495">
        <f>'TI102'!C2492</f>
        <v>11709777</v>
      </c>
      <c r="D2495">
        <f>'TI102'!J2492</f>
        <v>4</v>
      </c>
      <c r="E2495">
        <f>'TI102'!Q2492</f>
        <v>1</v>
      </c>
      <c r="F2495" t="str">
        <f t="shared" si="228"/>
        <v>60476</v>
      </c>
      <c r="G2495">
        <f t="shared" si="229"/>
        <v>244</v>
      </c>
      <c r="H2495" t="str">
        <f t="shared" si="230"/>
        <v>SH0908-1042</v>
      </c>
      <c r="I2495" t="str">
        <f t="shared" si="231"/>
        <v>SH0908-1042</v>
      </c>
      <c r="J2495" s="34">
        <f t="shared" si="232"/>
        <v>72686</v>
      </c>
      <c r="K2495" t="str">
        <f t="shared" si="233"/>
        <v>SH0908-1042</v>
      </c>
    </row>
    <row r="2496" spans="1:11" ht="15" customHeight="1" x14ac:dyDescent="0.35">
      <c r="A2496">
        <f>'TI102'!A2493</f>
        <v>6</v>
      </c>
      <c r="B2496" s="26">
        <f>'TI102'!B2493</f>
        <v>46273.729166666657</v>
      </c>
      <c r="C2496">
        <f>'TI102'!C2493</f>
        <v>11709778</v>
      </c>
      <c r="D2496">
        <f>'TI102'!J2493</f>
        <v>4</v>
      </c>
      <c r="E2496">
        <f>'TI102'!Q2493</f>
        <v>1</v>
      </c>
      <c r="F2496" t="str">
        <f t="shared" si="228"/>
        <v>60476</v>
      </c>
      <c r="G2496">
        <f t="shared" si="229"/>
        <v>244</v>
      </c>
      <c r="H2496" t="str">
        <f t="shared" si="230"/>
        <v>SH0908-1042</v>
      </c>
      <c r="I2496" t="str">
        <f t="shared" si="231"/>
        <v>SH0908-1042</v>
      </c>
      <c r="J2496" s="34">
        <f t="shared" si="232"/>
        <v>72686</v>
      </c>
      <c r="K2496" t="str">
        <f t="shared" si="233"/>
        <v>SH0908-1042</v>
      </c>
    </row>
    <row r="2497" spans="1:11" ht="15" customHeight="1" x14ac:dyDescent="0.35">
      <c r="A2497">
        <f>'TI102'!A2494</f>
        <v>6</v>
      </c>
      <c r="B2497" s="26">
        <f>'TI102'!B2494</f>
        <v>46273.729166666657</v>
      </c>
      <c r="C2497">
        <f>'TI102'!C2494</f>
        <v>11709779</v>
      </c>
      <c r="D2497">
        <f>'TI102'!J2494</f>
        <v>5</v>
      </c>
      <c r="E2497">
        <f>'TI102'!Q2494</f>
        <v>1</v>
      </c>
      <c r="F2497" t="str">
        <f t="shared" si="228"/>
        <v>60476</v>
      </c>
      <c r="G2497">
        <f t="shared" si="229"/>
        <v>244</v>
      </c>
      <c r="H2497" t="str">
        <f t="shared" si="230"/>
        <v>SH0908-1042</v>
      </c>
      <c r="I2497" t="str">
        <f t="shared" si="231"/>
        <v>SH0908-1042</v>
      </c>
      <c r="J2497" s="34">
        <f t="shared" si="232"/>
        <v>72686</v>
      </c>
      <c r="K2497" t="str">
        <f t="shared" si="233"/>
        <v>SH0908-1042</v>
      </c>
    </row>
    <row r="2498" spans="1:11" ht="15" customHeight="1" x14ac:dyDescent="0.35">
      <c r="A2498">
        <f>'TI102'!A2495</f>
        <v>6</v>
      </c>
      <c r="B2498" s="26">
        <f>'TI102'!B2495</f>
        <v>46273.729166666657</v>
      </c>
      <c r="C2498">
        <f>'TI102'!C2495</f>
        <v>11709802</v>
      </c>
      <c r="D2498">
        <f>'TI102'!J2495</f>
        <v>1</v>
      </c>
      <c r="E2498">
        <f>'TI102'!Q2495</f>
        <v>1</v>
      </c>
      <c r="F2498" t="str">
        <f t="shared" si="228"/>
        <v>60476</v>
      </c>
      <c r="G2498">
        <f t="shared" si="229"/>
        <v>244</v>
      </c>
      <c r="H2498" t="str">
        <f t="shared" si="230"/>
        <v>SH0908-1042</v>
      </c>
      <c r="I2498" t="str">
        <f t="shared" si="231"/>
        <v>SH0908-1042</v>
      </c>
      <c r="J2498" s="34">
        <f t="shared" si="232"/>
        <v>72686</v>
      </c>
      <c r="K2498" t="str">
        <f t="shared" si="233"/>
        <v>SH0908-1042</v>
      </c>
    </row>
    <row r="2499" spans="1:11" ht="15" customHeight="1" x14ac:dyDescent="0.35">
      <c r="A2499">
        <f>'TI102'!A2496</f>
        <v>6</v>
      </c>
      <c r="B2499" s="26">
        <f>'TI102'!B2496</f>
        <v>46273.729166666657</v>
      </c>
      <c r="C2499">
        <f>'TI102'!C2496</f>
        <v>11709803</v>
      </c>
      <c r="D2499">
        <f>'TI102'!J2496</f>
        <v>1</v>
      </c>
      <c r="E2499">
        <f>'TI102'!Q2496</f>
        <v>1</v>
      </c>
      <c r="F2499" t="str">
        <f t="shared" si="228"/>
        <v>60476</v>
      </c>
      <c r="G2499">
        <f t="shared" si="229"/>
        <v>244</v>
      </c>
      <c r="H2499" t="str">
        <f t="shared" si="230"/>
        <v>SH0908-1042</v>
      </c>
      <c r="I2499" t="str">
        <f t="shared" si="231"/>
        <v>SH0908-1042</v>
      </c>
      <c r="J2499" s="34">
        <f t="shared" si="232"/>
        <v>72686</v>
      </c>
      <c r="K2499" t="str">
        <f t="shared" si="233"/>
        <v>SH0908-1042</v>
      </c>
    </row>
    <row r="2500" spans="1:11" ht="15" customHeight="1" x14ac:dyDescent="0.35">
      <c r="A2500">
        <f>'TI102'!A2497</f>
        <v>6</v>
      </c>
      <c r="B2500" s="26">
        <f>'TI102'!B2497</f>
        <v>46273.729166666657</v>
      </c>
      <c r="C2500">
        <f>'TI102'!C2497</f>
        <v>11709804</v>
      </c>
      <c r="D2500">
        <f>'TI102'!J2497</f>
        <v>1</v>
      </c>
      <c r="E2500">
        <f>'TI102'!Q2497</f>
        <v>2</v>
      </c>
      <c r="F2500" t="str">
        <f t="shared" si="228"/>
        <v>60476</v>
      </c>
      <c r="G2500">
        <f t="shared" si="229"/>
        <v>244</v>
      </c>
      <c r="H2500" t="str">
        <f t="shared" si="230"/>
        <v>SH0908-1042</v>
      </c>
      <c r="I2500" t="str">
        <f t="shared" si="231"/>
        <v>SH0908-1042</v>
      </c>
      <c r="J2500" s="34">
        <f t="shared" si="232"/>
        <v>72686</v>
      </c>
      <c r="K2500" t="str">
        <f t="shared" si="233"/>
        <v>SH0908-1042</v>
      </c>
    </row>
    <row r="2501" spans="1:11" ht="15" customHeight="1" x14ac:dyDescent="0.35">
      <c r="A2501">
        <f>'TI102'!A2498</f>
        <v>6</v>
      </c>
      <c r="B2501" s="26">
        <f>'TI102'!B2498</f>
        <v>46273.729166666657</v>
      </c>
      <c r="C2501">
        <f>'TI102'!C2498</f>
        <v>11709805</v>
      </c>
      <c r="D2501">
        <f>'TI102'!J2498</f>
        <v>1</v>
      </c>
      <c r="E2501">
        <f>'TI102'!Q2498</f>
        <v>2</v>
      </c>
      <c r="F2501" t="str">
        <f t="shared" si="228"/>
        <v>60476</v>
      </c>
      <c r="G2501">
        <f t="shared" si="229"/>
        <v>244</v>
      </c>
      <c r="H2501" t="str">
        <f t="shared" si="230"/>
        <v>SH0908-1042</v>
      </c>
      <c r="I2501" t="str">
        <f t="shared" si="231"/>
        <v>SH0908-1042</v>
      </c>
      <c r="J2501" s="34">
        <f t="shared" si="232"/>
        <v>72686</v>
      </c>
      <c r="K2501" t="str">
        <f t="shared" si="233"/>
        <v>SH0908-1042</v>
      </c>
    </row>
    <row r="2502" spans="1:11" ht="15" customHeight="1" x14ac:dyDescent="0.35">
      <c r="A2502">
        <f>'TI102'!A2499</f>
        <v>6</v>
      </c>
      <c r="B2502" s="26">
        <f>'TI102'!B2499</f>
        <v>46273.729166666657</v>
      </c>
      <c r="C2502">
        <f>'TI102'!C2499</f>
        <v>11709806</v>
      </c>
      <c r="D2502">
        <f>'TI102'!J2499</f>
        <v>1</v>
      </c>
      <c r="E2502">
        <f>'TI102'!Q2499</f>
        <v>1</v>
      </c>
      <c r="F2502" t="str">
        <f t="shared" ref="F2502:F2565" si="234">INDEX(OM_ORDER,MATCH(C2502,OM_TID,0))</f>
        <v>60476</v>
      </c>
      <c r="G2502">
        <f t="shared" ref="G2502:G2565" si="235">MATCH(F2502,OR_ID,0)</f>
        <v>244</v>
      </c>
      <c r="H2502" t="str">
        <f t="shared" ref="H2502:H2565" si="236">INDEX(OR_ORIG,G2502)</f>
        <v>SH0908-1042</v>
      </c>
      <c r="I2502" t="str">
        <f t="shared" ref="I2502:I2565" si="237">INDEX(OR_SHIP,G2502)</f>
        <v>SH0908-1042</v>
      </c>
      <c r="J2502" s="34">
        <f t="shared" ref="J2502:J2565" si="238">IF(INDEX(OR_MOVED,G2502)="",DATE(2099,1,1),INDEX(OR_MOVED,G2502))</f>
        <v>72686</v>
      </c>
      <c r="K2502" t="str">
        <f t="shared" ref="K2502:K2565" si="239">IF(B2502&gt;=J2502,I2502,H2502)</f>
        <v>SH0908-1042</v>
      </c>
    </row>
    <row r="2503" spans="1:11" ht="15" customHeight="1" x14ac:dyDescent="0.35">
      <c r="A2503">
        <f>'TI102'!A2500</f>
        <v>6</v>
      </c>
      <c r="B2503" s="26">
        <f>'TI102'!B2500</f>
        <v>46273.729166666657</v>
      </c>
      <c r="C2503">
        <f>'TI102'!C2500</f>
        <v>11709807</v>
      </c>
      <c r="D2503">
        <f>'TI102'!J2500</f>
        <v>1</v>
      </c>
      <c r="E2503">
        <f>'TI102'!Q2500</f>
        <v>1</v>
      </c>
      <c r="F2503" t="str">
        <f t="shared" si="234"/>
        <v>60476</v>
      </c>
      <c r="G2503">
        <f t="shared" si="235"/>
        <v>244</v>
      </c>
      <c r="H2503" t="str">
        <f t="shared" si="236"/>
        <v>SH0908-1042</v>
      </c>
      <c r="I2503" t="str">
        <f t="shared" si="237"/>
        <v>SH0908-1042</v>
      </c>
      <c r="J2503" s="34">
        <f t="shared" si="238"/>
        <v>72686</v>
      </c>
      <c r="K2503" t="str">
        <f t="shared" si="239"/>
        <v>SH0908-1042</v>
      </c>
    </row>
    <row r="2504" spans="1:11" ht="15" customHeight="1" x14ac:dyDescent="0.35">
      <c r="A2504">
        <f>'TI102'!A2501</f>
        <v>6</v>
      </c>
      <c r="B2504" s="26">
        <f>'TI102'!B2501</f>
        <v>46273.729166666657</v>
      </c>
      <c r="C2504">
        <f>'TI102'!C2501</f>
        <v>11709808</v>
      </c>
      <c r="D2504">
        <f>'TI102'!J2501</f>
        <v>1</v>
      </c>
      <c r="E2504">
        <f>'TI102'!Q2501</f>
        <v>1</v>
      </c>
      <c r="F2504" t="str">
        <f t="shared" si="234"/>
        <v>60476</v>
      </c>
      <c r="G2504">
        <f t="shared" si="235"/>
        <v>244</v>
      </c>
      <c r="H2504" t="str">
        <f t="shared" si="236"/>
        <v>SH0908-1042</v>
      </c>
      <c r="I2504" t="str">
        <f t="shared" si="237"/>
        <v>SH0908-1042</v>
      </c>
      <c r="J2504" s="34">
        <f t="shared" si="238"/>
        <v>72686</v>
      </c>
      <c r="K2504" t="str">
        <f t="shared" si="239"/>
        <v>SH0908-1042</v>
      </c>
    </row>
    <row r="2505" spans="1:11" ht="15" customHeight="1" x14ac:dyDescent="0.35">
      <c r="A2505">
        <f>'TI102'!A2502</f>
        <v>6</v>
      </c>
      <c r="B2505" s="26">
        <f>'TI102'!B2502</f>
        <v>46273.729166666657</v>
      </c>
      <c r="C2505">
        <f>'TI102'!C2502</f>
        <v>11709809</v>
      </c>
      <c r="D2505">
        <f>'TI102'!J2502</f>
        <v>1</v>
      </c>
      <c r="E2505">
        <f>'TI102'!Q2502</f>
        <v>2</v>
      </c>
      <c r="F2505" t="str">
        <f t="shared" si="234"/>
        <v>60476</v>
      </c>
      <c r="G2505">
        <f t="shared" si="235"/>
        <v>244</v>
      </c>
      <c r="H2505" t="str">
        <f t="shared" si="236"/>
        <v>SH0908-1042</v>
      </c>
      <c r="I2505" t="str">
        <f t="shared" si="237"/>
        <v>SH0908-1042</v>
      </c>
      <c r="J2505" s="34">
        <f t="shared" si="238"/>
        <v>72686</v>
      </c>
      <c r="K2505" t="str">
        <f t="shared" si="239"/>
        <v>SH0908-1042</v>
      </c>
    </row>
    <row r="2506" spans="1:11" ht="15" customHeight="1" x14ac:dyDescent="0.35">
      <c r="A2506">
        <f>'TI102'!A2503</f>
        <v>6</v>
      </c>
      <c r="B2506" s="26">
        <f>'TI102'!B2503</f>
        <v>46273.729166666657</v>
      </c>
      <c r="C2506">
        <f>'TI102'!C2503</f>
        <v>11709824</v>
      </c>
      <c r="D2506">
        <f>'TI102'!J2503</f>
        <v>5</v>
      </c>
      <c r="E2506">
        <f>'TI102'!Q2503</f>
        <v>4</v>
      </c>
      <c r="F2506" t="str">
        <f t="shared" si="234"/>
        <v>60502</v>
      </c>
      <c r="G2506">
        <f t="shared" si="235"/>
        <v>189</v>
      </c>
      <c r="H2506" t="str">
        <f t="shared" si="236"/>
        <v>SH0908-1037</v>
      </c>
      <c r="I2506" t="str">
        <f t="shared" si="237"/>
        <v>SH0908-1037</v>
      </c>
      <c r="J2506" s="34">
        <f t="shared" si="238"/>
        <v>72686</v>
      </c>
      <c r="K2506" t="str">
        <f t="shared" si="239"/>
        <v>SH0908-1037</v>
      </c>
    </row>
    <row r="2507" spans="1:11" ht="15" customHeight="1" x14ac:dyDescent="0.35">
      <c r="A2507">
        <f>'TI102'!A2504</f>
        <v>6</v>
      </c>
      <c r="B2507" s="26">
        <f>'TI102'!B2504</f>
        <v>46273.729166666657</v>
      </c>
      <c r="C2507">
        <f>'TI102'!C2504</f>
        <v>11709842</v>
      </c>
      <c r="D2507">
        <f>'TI102'!J2504</f>
        <v>5</v>
      </c>
      <c r="E2507">
        <f>'TI102'!Q2504</f>
        <v>1</v>
      </c>
      <c r="F2507" t="str">
        <f t="shared" si="234"/>
        <v>60513</v>
      </c>
      <c r="G2507">
        <f t="shared" si="235"/>
        <v>45</v>
      </c>
      <c r="H2507" t="str">
        <f t="shared" si="236"/>
        <v>SH0908-1012</v>
      </c>
      <c r="I2507" t="str">
        <f t="shared" si="237"/>
        <v>SH0908-1012</v>
      </c>
      <c r="J2507" s="34">
        <f t="shared" si="238"/>
        <v>72686</v>
      </c>
      <c r="K2507" t="str">
        <f t="shared" si="239"/>
        <v>SH0908-1012</v>
      </c>
    </row>
    <row r="2508" spans="1:11" ht="15" customHeight="1" x14ac:dyDescent="0.35">
      <c r="A2508">
        <f>'TI102'!A2505</f>
        <v>6</v>
      </c>
      <c r="B2508" s="26">
        <f>'TI102'!B2505</f>
        <v>46273.729166666657</v>
      </c>
      <c r="C2508">
        <f>'TI102'!C2505</f>
        <v>11709855</v>
      </c>
      <c r="D2508">
        <f>'TI102'!J2505</f>
        <v>2</v>
      </c>
      <c r="E2508">
        <f>'TI102'!Q2505</f>
        <v>4</v>
      </c>
      <c r="F2508" t="str">
        <f t="shared" si="234"/>
        <v>60517</v>
      </c>
      <c r="G2508">
        <f t="shared" si="235"/>
        <v>76</v>
      </c>
      <c r="H2508" t="str">
        <f t="shared" si="236"/>
        <v>SH0908-1020</v>
      </c>
      <c r="I2508" t="str">
        <f t="shared" si="237"/>
        <v>SH0908-1020</v>
      </c>
      <c r="J2508" s="34">
        <f t="shared" si="238"/>
        <v>72686</v>
      </c>
      <c r="K2508" t="str">
        <f t="shared" si="239"/>
        <v>SH0908-1020</v>
      </c>
    </row>
    <row r="2509" spans="1:11" ht="15" customHeight="1" x14ac:dyDescent="0.35">
      <c r="A2509">
        <f>'TI102'!A2506</f>
        <v>6</v>
      </c>
      <c r="B2509" s="26">
        <f>'TI102'!B2506</f>
        <v>46273.729166666657</v>
      </c>
      <c r="C2509">
        <f>'TI102'!C2506</f>
        <v>11709860</v>
      </c>
      <c r="D2509">
        <f>'TI102'!J2506</f>
        <v>1</v>
      </c>
      <c r="E2509">
        <f>'TI102'!Q2506</f>
        <v>1</v>
      </c>
      <c r="F2509" t="str">
        <f t="shared" si="234"/>
        <v>60514</v>
      </c>
      <c r="G2509">
        <f t="shared" si="235"/>
        <v>311</v>
      </c>
      <c r="H2509" t="str">
        <f t="shared" si="236"/>
        <v>SH0908-1063</v>
      </c>
      <c r="I2509" t="str">
        <f t="shared" si="237"/>
        <v>SH0908-1063</v>
      </c>
      <c r="J2509" s="34">
        <f t="shared" si="238"/>
        <v>72686</v>
      </c>
      <c r="K2509" t="str">
        <f t="shared" si="239"/>
        <v>SH0908-1063</v>
      </c>
    </row>
    <row r="2510" spans="1:11" ht="15" customHeight="1" x14ac:dyDescent="0.35">
      <c r="A2510">
        <f>'TI102'!A2507</f>
        <v>6</v>
      </c>
      <c r="B2510" s="26">
        <f>'TI102'!B2507</f>
        <v>46273.729166666657</v>
      </c>
      <c r="C2510">
        <f>'TI102'!C2507</f>
        <v>11709861</v>
      </c>
      <c r="D2510">
        <f>'TI102'!J2507</f>
        <v>1</v>
      </c>
      <c r="E2510">
        <f>'TI102'!Q2507</f>
        <v>3</v>
      </c>
      <c r="F2510" t="str">
        <f t="shared" si="234"/>
        <v>60514</v>
      </c>
      <c r="G2510">
        <f t="shared" si="235"/>
        <v>311</v>
      </c>
      <c r="H2510" t="str">
        <f t="shared" si="236"/>
        <v>SH0908-1063</v>
      </c>
      <c r="I2510" t="str">
        <f t="shared" si="237"/>
        <v>SH0908-1063</v>
      </c>
      <c r="J2510" s="34">
        <f t="shared" si="238"/>
        <v>72686</v>
      </c>
      <c r="K2510" t="str">
        <f t="shared" si="239"/>
        <v>SH0908-1063</v>
      </c>
    </row>
    <row r="2511" spans="1:11" ht="15" customHeight="1" x14ac:dyDescent="0.35">
      <c r="A2511">
        <f>'TI102'!A2508</f>
        <v>6</v>
      </c>
      <c r="B2511" s="26">
        <f>'TI102'!B2508</f>
        <v>46273.729166666657</v>
      </c>
      <c r="C2511">
        <f>'TI102'!C2508</f>
        <v>11709888</v>
      </c>
      <c r="D2511">
        <f>'TI102'!J2508</f>
        <v>2</v>
      </c>
      <c r="E2511">
        <f>'TI102'!Q2508</f>
        <v>2</v>
      </c>
      <c r="F2511" t="str">
        <f t="shared" si="234"/>
        <v>60528</v>
      </c>
      <c r="G2511">
        <f t="shared" si="235"/>
        <v>417</v>
      </c>
      <c r="H2511" t="str">
        <f t="shared" si="236"/>
        <v>SH0908-1981</v>
      </c>
      <c r="I2511" t="str">
        <f t="shared" si="237"/>
        <v>SH0908-1981</v>
      </c>
      <c r="J2511" s="34">
        <f t="shared" si="238"/>
        <v>72686</v>
      </c>
      <c r="K2511" t="str">
        <f t="shared" si="239"/>
        <v>SH0908-1981</v>
      </c>
    </row>
    <row r="2512" spans="1:11" ht="15" customHeight="1" x14ac:dyDescent="0.35">
      <c r="A2512">
        <f>'TI102'!A2509</f>
        <v>6</v>
      </c>
      <c r="B2512" s="26">
        <f>'TI102'!B2509</f>
        <v>46273.729166666657</v>
      </c>
      <c r="C2512">
        <f>'TI102'!C2509</f>
        <v>11709889</v>
      </c>
      <c r="D2512">
        <f>'TI102'!J2509</f>
        <v>2</v>
      </c>
      <c r="E2512">
        <f>'TI102'!Q2509</f>
        <v>5</v>
      </c>
      <c r="F2512" t="str">
        <f t="shared" si="234"/>
        <v>60528</v>
      </c>
      <c r="G2512">
        <f t="shared" si="235"/>
        <v>417</v>
      </c>
      <c r="H2512" t="str">
        <f t="shared" si="236"/>
        <v>SH0908-1981</v>
      </c>
      <c r="I2512" t="str">
        <f t="shared" si="237"/>
        <v>SH0908-1981</v>
      </c>
      <c r="J2512" s="34">
        <f t="shared" si="238"/>
        <v>72686</v>
      </c>
      <c r="K2512" t="str">
        <f t="shared" si="239"/>
        <v>SH0908-1981</v>
      </c>
    </row>
    <row r="2513" spans="1:11" ht="15" customHeight="1" x14ac:dyDescent="0.35">
      <c r="A2513">
        <f>'TI102'!A2510</f>
        <v>6</v>
      </c>
      <c r="B2513" s="26">
        <f>'TI102'!B2510</f>
        <v>46273.729166666657</v>
      </c>
      <c r="C2513">
        <f>'TI102'!C2510</f>
        <v>11709890</v>
      </c>
      <c r="D2513">
        <f>'TI102'!J2510</f>
        <v>2</v>
      </c>
      <c r="E2513">
        <f>'TI102'!Q2510</f>
        <v>1</v>
      </c>
      <c r="F2513" t="str">
        <f t="shared" si="234"/>
        <v>60528</v>
      </c>
      <c r="G2513">
        <f t="shared" si="235"/>
        <v>417</v>
      </c>
      <c r="H2513" t="str">
        <f t="shared" si="236"/>
        <v>SH0908-1981</v>
      </c>
      <c r="I2513" t="str">
        <f t="shared" si="237"/>
        <v>SH0908-1981</v>
      </c>
      <c r="J2513" s="34">
        <f t="shared" si="238"/>
        <v>72686</v>
      </c>
      <c r="K2513" t="str">
        <f t="shared" si="239"/>
        <v>SH0908-1981</v>
      </c>
    </row>
    <row r="2514" spans="1:11" ht="15" customHeight="1" x14ac:dyDescent="0.35">
      <c r="A2514">
        <f>'TI102'!A2511</f>
        <v>6</v>
      </c>
      <c r="B2514" s="26">
        <f>'TI102'!B2511</f>
        <v>46273.729166666657</v>
      </c>
      <c r="C2514">
        <f>'TI102'!C2511</f>
        <v>11709891</v>
      </c>
      <c r="D2514">
        <f>'TI102'!J2511</f>
        <v>2</v>
      </c>
      <c r="E2514">
        <f>'TI102'!Q2511</f>
        <v>2</v>
      </c>
      <c r="F2514" t="str">
        <f t="shared" si="234"/>
        <v>60528</v>
      </c>
      <c r="G2514">
        <f t="shared" si="235"/>
        <v>417</v>
      </c>
      <c r="H2514" t="str">
        <f t="shared" si="236"/>
        <v>SH0908-1981</v>
      </c>
      <c r="I2514" t="str">
        <f t="shared" si="237"/>
        <v>SH0908-1981</v>
      </c>
      <c r="J2514" s="34">
        <f t="shared" si="238"/>
        <v>72686</v>
      </c>
      <c r="K2514" t="str">
        <f t="shared" si="239"/>
        <v>SH0908-1981</v>
      </c>
    </row>
    <row r="2515" spans="1:11" ht="15" customHeight="1" x14ac:dyDescent="0.35">
      <c r="A2515">
        <f>'TI102'!A2512</f>
        <v>6</v>
      </c>
      <c r="B2515" s="26">
        <f>'TI102'!B2512</f>
        <v>46273.729166666657</v>
      </c>
      <c r="C2515">
        <f>'TI102'!C2512</f>
        <v>11709892</v>
      </c>
      <c r="D2515">
        <f>'TI102'!J2512</f>
        <v>2</v>
      </c>
      <c r="E2515">
        <f>'TI102'!Q2512</f>
        <v>4</v>
      </c>
      <c r="F2515" t="str">
        <f t="shared" si="234"/>
        <v>60528</v>
      </c>
      <c r="G2515">
        <f t="shared" si="235"/>
        <v>417</v>
      </c>
      <c r="H2515" t="str">
        <f t="shared" si="236"/>
        <v>SH0908-1981</v>
      </c>
      <c r="I2515" t="str">
        <f t="shared" si="237"/>
        <v>SH0908-1981</v>
      </c>
      <c r="J2515" s="34">
        <f t="shared" si="238"/>
        <v>72686</v>
      </c>
      <c r="K2515" t="str">
        <f t="shared" si="239"/>
        <v>SH0908-1981</v>
      </c>
    </row>
    <row r="2516" spans="1:11" ht="15" customHeight="1" x14ac:dyDescent="0.35">
      <c r="A2516">
        <f>'TI102'!A2513</f>
        <v>6</v>
      </c>
      <c r="B2516" s="26">
        <f>'TI102'!B2513</f>
        <v>46273.729166666657</v>
      </c>
      <c r="C2516">
        <f>'TI102'!C2513</f>
        <v>11709893</v>
      </c>
      <c r="D2516">
        <f>'TI102'!J2513</f>
        <v>2</v>
      </c>
      <c r="E2516">
        <f>'TI102'!Q2513</f>
        <v>1</v>
      </c>
      <c r="F2516" t="str">
        <f t="shared" si="234"/>
        <v>60528</v>
      </c>
      <c r="G2516">
        <f t="shared" si="235"/>
        <v>417</v>
      </c>
      <c r="H2516" t="str">
        <f t="shared" si="236"/>
        <v>SH0908-1981</v>
      </c>
      <c r="I2516" t="str">
        <f t="shared" si="237"/>
        <v>SH0908-1981</v>
      </c>
      <c r="J2516" s="34">
        <f t="shared" si="238"/>
        <v>72686</v>
      </c>
      <c r="K2516" t="str">
        <f t="shared" si="239"/>
        <v>SH0908-1981</v>
      </c>
    </row>
    <row r="2517" spans="1:11" ht="15" customHeight="1" x14ac:dyDescent="0.35">
      <c r="A2517">
        <f>'TI102'!A2514</f>
        <v>6</v>
      </c>
      <c r="B2517" s="26">
        <f>'TI102'!B2514</f>
        <v>46273.729166666657</v>
      </c>
      <c r="C2517">
        <f>'TI102'!C2514</f>
        <v>11709894</v>
      </c>
      <c r="D2517">
        <f>'TI102'!J2514</f>
        <v>2</v>
      </c>
      <c r="E2517">
        <f>'TI102'!Q2514</f>
        <v>4</v>
      </c>
      <c r="F2517" t="str">
        <f t="shared" si="234"/>
        <v>60528</v>
      </c>
      <c r="G2517">
        <f t="shared" si="235"/>
        <v>417</v>
      </c>
      <c r="H2517" t="str">
        <f t="shared" si="236"/>
        <v>SH0908-1981</v>
      </c>
      <c r="I2517" t="str">
        <f t="shared" si="237"/>
        <v>SH0908-1981</v>
      </c>
      <c r="J2517" s="34">
        <f t="shared" si="238"/>
        <v>72686</v>
      </c>
      <c r="K2517" t="str">
        <f t="shared" si="239"/>
        <v>SH0908-1981</v>
      </c>
    </row>
    <row r="2518" spans="1:11" ht="15" customHeight="1" x14ac:dyDescent="0.35">
      <c r="A2518">
        <f>'TI102'!A2515</f>
        <v>6</v>
      </c>
      <c r="B2518" s="26">
        <f>'TI102'!B2515</f>
        <v>46273.729166666657</v>
      </c>
      <c r="C2518">
        <f>'TI102'!C2515</f>
        <v>11709895</v>
      </c>
      <c r="D2518">
        <f>'TI102'!J2515</f>
        <v>2</v>
      </c>
      <c r="E2518">
        <f>'TI102'!Q2515</f>
        <v>2</v>
      </c>
      <c r="F2518" t="str">
        <f t="shared" si="234"/>
        <v>60528</v>
      </c>
      <c r="G2518">
        <f t="shared" si="235"/>
        <v>417</v>
      </c>
      <c r="H2518" t="str">
        <f t="shared" si="236"/>
        <v>SH0908-1981</v>
      </c>
      <c r="I2518" t="str">
        <f t="shared" si="237"/>
        <v>SH0908-1981</v>
      </c>
      <c r="J2518" s="34">
        <f t="shared" si="238"/>
        <v>72686</v>
      </c>
      <c r="K2518" t="str">
        <f t="shared" si="239"/>
        <v>SH0908-1981</v>
      </c>
    </row>
    <row r="2519" spans="1:11" ht="15" customHeight="1" x14ac:dyDescent="0.35">
      <c r="A2519">
        <f>'TI102'!A2516</f>
        <v>6</v>
      </c>
      <c r="B2519" s="26">
        <f>'TI102'!B2516</f>
        <v>46273.729166666657</v>
      </c>
      <c r="C2519">
        <f>'TI102'!C2516</f>
        <v>11709896</v>
      </c>
      <c r="D2519">
        <f>'TI102'!J2516</f>
        <v>2</v>
      </c>
      <c r="E2519">
        <f>'TI102'!Q2516</f>
        <v>6</v>
      </c>
      <c r="F2519" t="str">
        <f t="shared" si="234"/>
        <v>60528</v>
      </c>
      <c r="G2519">
        <f t="shared" si="235"/>
        <v>417</v>
      </c>
      <c r="H2519" t="str">
        <f t="shared" si="236"/>
        <v>SH0908-1981</v>
      </c>
      <c r="I2519" t="str">
        <f t="shared" si="237"/>
        <v>SH0908-1981</v>
      </c>
      <c r="J2519" s="34">
        <f t="shared" si="238"/>
        <v>72686</v>
      </c>
      <c r="K2519" t="str">
        <f t="shared" si="239"/>
        <v>SH0908-1981</v>
      </c>
    </row>
    <row r="2520" spans="1:11" ht="15" customHeight="1" x14ac:dyDescent="0.35">
      <c r="A2520">
        <f>'TI102'!A2517</f>
        <v>6</v>
      </c>
      <c r="B2520" s="26">
        <f>'TI102'!B2517</f>
        <v>46273.729166666657</v>
      </c>
      <c r="C2520">
        <f>'TI102'!C2517</f>
        <v>11709897</v>
      </c>
      <c r="D2520">
        <f>'TI102'!J2517</f>
        <v>2</v>
      </c>
      <c r="E2520">
        <f>'TI102'!Q2517</f>
        <v>1</v>
      </c>
      <c r="F2520" t="str">
        <f t="shared" si="234"/>
        <v>60528</v>
      </c>
      <c r="G2520">
        <f t="shared" si="235"/>
        <v>417</v>
      </c>
      <c r="H2520" t="str">
        <f t="shared" si="236"/>
        <v>SH0908-1981</v>
      </c>
      <c r="I2520" t="str">
        <f t="shared" si="237"/>
        <v>SH0908-1981</v>
      </c>
      <c r="J2520" s="34">
        <f t="shared" si="238"/>
        <v>72686</v>
      </c>
      <c r="K2520" t="str">
        <f t="shared" si="239"/>
        <v>SH0908-1981</v>
      </c>
    </row>
    <row r="2521" spans="1:11" ht="15" customHeight="1" x14ac:dyDescent="0.35">
      <c r="A2521">
        <f>'TI102'!A2518</f>
        <v>6</v>
      </c>
      <c r="B2521" s="26">
        <f>'TI102'!B2518</f>
        <v>46273.729166666657</v>
      </c>
      <c r="C2521">
        <f>'TI102'!C2518</f>
        <v>11709898</v>
      </c>
      <c r="D2521">
        <f>'TI102'!J2518</f>
        <v>2</v>
      </c>
      <c r="E2521">
        <f>'TI102'!Q2518</f>
        <v>4</v>
      </c>
      <c r="F2521" t="str">
        <f t="shared" si="234"/>
        <v>60528</v>
      </c>
      <c r="G2521">
        <f t="shared" si="235"/>
        <v>417</v>
      </c>
      <c r="H2521" t="str">
        <f t="shared" si="236"/>
        <v>SH0908-1981</v>
      </c>
      <c r="I2521" t="str">
        <f t="shared" si="237"/>
        <v>SH0908-1981</v>
      </c>
      <c r="J2521" s="34">
        <f t="shared" si="238"/>
        <v>72686</v>
      </c>
      <c r="K2521" t="str">
        <f t="shared" si="239"/>
        <v>SH0908-1981</v>
      </c>
    </row>
    <row r="2522" spans="1:11" ht="15" customHeight="1" x14ac:dyDescent="0.35">
      <c r="A2522">
        <f>'TI102'!A2519</f>
        <v>6</v>
      </c>
      <c r="B2522" s="26">
        <f>'TI102'!B2519</f>
        <v>46273.729166666657</v>
      </c>
      <c r="C2522">
        <f>'TI102'!C2519</f>
        <v>11709899</v>
      </c>
      <c r="D2522">
        <f>'TI102'!J2519</f>
        <v>2</v>
      </c>
      <c r="E2522">
        <f>'TI102'!Q2519</f>
        <v>2</v>
      </c>
      <c r="F2522" t="str">
        <f t="shared" si="234"/>
        <v>60528</v>
      </c>
      <c r="G2522">
        <f t="shared" si="235"/>
        <v>417</v>
      </c>
      <c r="H2522" t="str">
        <f t="shared" si="236"/>
        <v>SH0908-1981</v>
      </c>
      <c r="I2522" t="str">
        <f t="shared" si="237"/>
        <v>SH0908-1981</v>
      </c>
      <c r="J2522" s="34">
        <f t="shared" si="238"/>
        <v>72686</v>
      </c>
      <c r="K2522" t="str">
        <f t="shared" si="239"/>
        <v>SH0908-1981</v>
      </c>
    </row>
    <row r="2523" spans="1:11" ht="15" customHeight="1" x14ac:dyDescent="0.35">
      <c r="A2523">
        <f>'TI102'!A2520</f>
        <v>6</v>
      </c>
      <c r="B2523" s="26">
        <f>'TI102'!B2520</f>
        <v>46273.729166666657</v>
      </c>
      <c r="C2523">
        <f>'TI102'!C2520</f>
        <v>11709900</v>
      </c>
      <c r="D2523">
        <f>'TI102'!J2520</f>
        <v>2</v>
      </c>
      <c r="E2523">
        <f>'TI102'!Q2520</f>
        <v>2</v>
      </c>
      <c r="F2523" t="str">
        <f t="shared" si="234"/>
        <v>60528</v>
      </c>
      <c r="G2523">
        <f t="shared" si="235"/>
        <v>417</v>
      </c>
      <c r="H2523" t="str">
        <f t="shared" si="236"/>
        <v>SH0908-1981</v>
      </c>
      <c r="I2523" t="str">
        <f t="shared" si="237"/>
        <v>SH0908-1981</v>
      </c>
      <c r="J2523" s="34">
        <f t="shared" si="238"/>
        <v>72686</v>
      </c>
      <c r="K2523" t="str">
        <f t="shared" si="239"/>
        <v>SH0908-1981</v>
      </c>
    </row>
    <row r="2524" spans="1:11" ht="15" customHeight="1" x14ac:dyDescent="0.35">
      <c r="A2524">
        <f>'TI102'!A2521</f>
        <v>6</v>
      </c>
      <c r="B2524" s="26">
        <f>'TI102'!B2521</f>
        <v>46273.729166666657</v>
      </c>
      <c r="C2524">
        <f>'TI102'!C2521</f>
        <v>11709912</v>
      </c>
      <c r="D2524">
        <f>'TI102'!J2521</f>
        <v>4</v>
      </c>
      <c r="E2524">
        <f>'TI102'!Q2521</f>
        <v>2</v>
      </c>
      <c r="F2524" t="str">
        <f t="shared" si="234"/>
        <v>60532</v>
      </c>
      <c r="G2524">
        <f t="shared" si="235"/>
        <v>38</v>
      </c>
      <c r="H2524" t="str">
        <f t="shared" si="236"/>
        <v>SH0908-1011</v>
      </c>
      <c r="I2524" t="str">
        <f t="shared" si="237"/>
        <v>SH0908-1011</v>
      </c>
      <c r="J2524" s="34">
        <f t="shared" si="238"/>
        <v>72686</v>
      </c>
      <c r="K2524" t="str">
        <f t="shared" si="239"/>
        <v>SH0908-1011</v>
      </c>
    </row>
    <row r="2525" spans="1:11" ht="15" customHeight="1" x14ac:dyDescent="0.35">
      <c r="A2525">
        <f>'TI102'!A2522</f>
        <v>6</v>
      </c>
      <c r="B2525" s="26">
        <f>'TI102'!B2522</f>
        <v>46273.729166666657</v>
      </c>
      <c r="C2525">
        <f>'TI102'!C2522</f>
        <v>11709915</v>
      </c>
      <c r="D2525">
        <f>'TI102'!J2522</f>
        <v>4</v>
      </c>
      <c r="E2525">
        <f>'TI102'!Q2522</f>
        <v>1</v>
      </c>
      <c r="F2525" t="str">
        <f t="shared" si="234"/>
        <v>60538</v>
      </c>
      <c r="G2525">
        <f t="shared" si="235"/>
        <v>282</v>
      </c>
      <c r="H2525" t="str">
        <f t="shared" si="236"/>
        <v>SH0908-1054</v>
      </c>
      <c r="I2525" t="str">
        <f t="shared" si="237"/>
        <v>SH0908-1054</v>
      </c>
      <c r="J2525" s="34">
        <f t="shared" si="238"/>
        <v>72686</v>
      </c>
      <c r="K2525" t="str">
        <f t="shared" si="239"/>
        <v>SH0908-1054</v>
      </c>
    </row>
    <row r="2526" spans="1:11" ht="15" customHeight="1" x14ac:dyDescent="0.35">
      <c r="A2526">
        <f>'TI102'!A2523</f>
        <v>6</v>
      </c>
      <c r="B2526" s="26">
        <f>'TI102'!B2523</f>
        <v>46273.729166666657</v>
      </c>
      <c r="C2526">
        <f>'TI102'!C2523</f>
        <v>11709919</v>
      </c>
      <c r="D2526">
        <f>'TI102'!J2523</f>
        <v>1</v>
      </c>
      <c r="E2526">
        <f>'TI102'!Q2523</f>
        <v>1</v>
      </c>
      <c r="F2526" t="str">
        <f t="shared" si="234"/>
        <v>60534</v>
      </c>
      <c r="G2526">
        <f t="shared" si="235"/>
        <v>346</v>
      </c>
      <c r="H2526" t="str">
        <f t="shared" si="236"/>
        <v>SH0908-1080</v>
      </c>
      <c r="I2526" t="str">
        <f t="shared" si="237"/>
        <v>SH0908-1080</v>
      </c>
      <c r="J2526" s="34">
        <f t="shared" si="238"/>
        <v>72686</v>
      </c>
      <c r="K2526" t="str">
        <f t="shared" si="239"/>
        <v>SH0908-1080</v>
      </c>
    </row>
    <row r="2527" spans="1:11" ht="15" customHeight="1" x14ac:dyDescent="0.35">
      <c r="A2527">
        <f>'TI102'!A2524</f>
        <v>6</v>
      </c>
      <c r="B2527" s="26">
        <f>'TI102'!B2524</f>
        <v>46273.729166666657</v>
      </c>
      <c r="C2527">
        <f>'TI102'!C2524</f>
        <v>11709936</v>
      </c>
      <c r="D2527">
        <f>'TI102'!J2524</f>
        <v>1</v>
      </c>
      <c r="E2527">
        <f>'TI102'!Q2524</f>
        <v>4</v>
      </c>
      <c r="F2527" t="str">
        <f t="shared" si="234"/>
        <v>60548</v>
      </c>
      <c r="G2527">
        <f t="shared" si="235"/>
        <v>329</v>
      </c>
      <c r="H2527" t="str">
        <f t="shared" si="236"/>
        <v>SH0908-1069</v>
      </c>
      <c r="I2527" t="str">
        <f t="shared" si="237"/>
        <v>SH0908-1069</v>
      </c>
      <c r="J2527" s="34">
        <f t="shared" si="238"/>
        <v>72686</v>
      </c>
      <c r="K2527" t="str">
        <f t="shared" si="239"/>
        <v>SH0908-1069</v>
      </c>
    </row>
    <row r="2528" spans="1:11" ht="15" customHeight="1" x14ac:dyDescent="0.35">
      <c r="A2528">
        <f>'TI102'!A2525</f>
        <v>6</v>
      </c>
      <c r="B2528" s="26">
        <f>'TI102'!B2525</f>
        <v>46273.729166666657</v>
      </c>
      <c r="C2528">
        <f>'TI102'!C2525</f>
        <v>11709937</v>
      </c>
      <c r="D2528">
        <f>'TI102'!J2525</f>
        <v>1</v>
      </c>
      <c r="E2528">
        <f>'TI102'!Q2525</f>
        <v>1</v>
      </c>
      <c r="F2528" t="str">
        <f t="shared" si="234"/>
        <v>60542</v>
      </c>
      <c r="G2528">
        <f t="shared" si="235"/>
        <v>347</v>
      </c>
      <c r="H2528" t="str">
        <f t="shared" si="236"/>
        <v>SH0908-1080</v>
      </c>
      <c r="I2528" t="str">
        <f t="shared" si="237"/>
        <v>SH0908-1080</v>
      </c>
      <c r="J2528" s="34">
        <f t="shared" si="238"/>
        <v>72686</v>
      </c>
      <c r="K2528" t="str">
        <f t="shared" si="239"/>
        <v>SH0908-1080</v>
      </c>
    </row>
    <row r="2529" spans="1:11" ht="15" customHeight="1" x14ac:dyDescent="0.35">
      <c r="A2529">
        <f>'TI102'!A2526</f>
        <v>6</v>
      </c>
      <c r="B2529" s="26">
        <f>'TI102'!B2526</f>
        <v>46273.729166666657</v>
      </c>
      <c r="C2529">
        <f>'TI102'!C2526</f>
        <v>11709951</v>
      </c>
      <c r="D2529">
        <f>'TI102'!J2526</f>
        <v>4</v>
      </c>
      <c r="E2529">
        <f>'TI102'!Q2526</f>
        <v>1</v>
      </c>
      <c r="F2529" t="str">
        <f t="shared" si="234"/>
        <v>60553</v>
      </c>
      <c r="G2529">
        <f t="shared" si="235"/>
        <v>312</v>
      </c>
      <c r="H2529" t="str">
        <f t="shared" si="236"/>
        <v>SH0908-1063</v>
      </c>
      <c r="I2529" t="str">
        <f t="shared" si="237"/>
        <v>SH0908-1063</v>
      </c>
      <c r="J2529" s="34">
        <f t="shared" si="238"/>
        <v>72686</v>
      </c>
      <c r="K2529" t="str">
        <f t="shared" si="239"/>
        <v>SH0908-1063</v>
      </c>
    </row>
    <row r="2530" spans="1:11" ht="15" customHeight="1" x14ac:dyDescent="0.35">
      <c r="A2530">
        <f>'TI102'!A2527</f>
        <v>6</v>
      </c>
      <c r="B2530" s="26">
        <f>'TI102'!B2527</f>
        <v>46273.729166666657</v>
      </c>
      <c r="C2530">
        <f>'TI102'!C2527</f>
        <v>11709965</v>
      </c>
      <c r="D2530">
        <f>'TI102'!J2527</f>
        <v>1</v>
      </c>
      <c r="E2530">
        <f>'TI102'!Q2527</f>
        <v>1</v>
      </c>
      <c r="F2530" t="str">
        <f t="shared" si="234"/>
        <v>60553</v>
      </c>
      <c r="G2530">
        <f t="shared" si="235"/>
        <v>312</v>
      </c>
      <c r="H2530" t="str">
        <f t="shared" si="236"/>
        <v>SH0908-1063</v>
      </c>
      <c r="I2530" t="str">
        <f t="shared" si="237"/>
        <v>SH0908-1063</v>
      </c>
      <c r="J2530" s="34">
        <f t="shared" si="238"/>
        <v>72686</v>
      </c>
      <c r="K2530" t="str">
        <f t="shared" si="239"/>
        <v>SH0908-1063</v>
      </c>
    </row>
    <row r="2531" spans="1:11" ht="15" customHeight="1" x14ac:dyDescent="0.35">
      <c r="A2531">
        <f>'TI102'!A2528</f>
        <v>6</v>
      </c>
      <c r="B2531" s="26">
        <f>'TI102'!B2528</f>
        <v>46273.729166666657</v>
      </c>
      <c r="C2531">
        <f>'TI102'!C2528</f>
        <v>11709966</v>
      </c>
      <c r="D2531">
        <f>'TI102'!J2528</f>
        <v>1</v>
      </c>
      <c r="E2531">
        <f>'TI102'!Q2528</f>
        <v>1</v>
      </c>
      <c r="F2531" t="str">
        <f t="shared" si="234"/>
        <v>60553</v>
      </c>
      <c r="G2531">
        <f t="shared" si="235"/>
        <v>312</v>
      </c>
      <c r="H2531" t="str">
        <f t="shared" si="236"/>
        <v>SH0908-1063</v>
      </c>
      <c r="I2531" t="str">
        <f t="shared" si="237"/>
        <v>SH0908-1063</v>
      </c>
      <c r="J2531" s="34">
        <f t="shared" si="238"/>
        <v>72686</v>
      </c>
      <c r="K2531" t="str">
        <f t="shared" si="239"/>
        <v>SH0908-1063</v>
      </c>
    </row>
    <row r="2532" spans="1:11" ht="15" customHeight="1" x14ac:dyDescent="0.35">
      <c r="A2532">
        <f>'TI102'!A2529</f>
        <v>6</v>
      </c>
      <c r="B2532" s="26">
        <f>'TI102'!B2529</f>
        <v>46273.729166666657</v>
      </c>
      <c r="C2532">
        <f>'TI102'!C2529</f>
        <v>11709981</v>
      </c>
      <c r="D2532">
        <f>'TI102'!J2529</f>
        <v>4</v>
      </c>
      <c r="E2532">
        <f>'TI102'!Q2529</f>
        <v>2</v>
      </c>
      <c r="F2532" t="str">
        <f t="shared" si="234"/>
        <v>60554</v>
      </c>
      <c r="G2532">
        <f t="shared" si="235"/>
        <v>245</v>
      </c>
      <c r="H2532" t="str">
        <f t="shared" si="236"/>
        <v>SH0908-1042</v>
      </c>
      <c r="I2532" t="str">
        <f t="shared" si="237"/>
        <v>SH0908-1042</v>
      </c>
      <c r="J2532" s="34">
        <f t="shared" si="238"/>
        <v>72686</v>
      </c>
      <c r="K2532" t="str">
        <f t="shared" si="239"/>
        <v>SH0908-1042</v>
      </c>
    </row>
    <row r="2533" spans="1:11" ht="15" customHeight="1" x14ac:dyDescent="0.35">
      <c r="A2533">
        <f>'TI102'!A2530</f>
        <v>6</v>
      </c>
      <c r="B2533" s="26">
        <f>'TI102'!B2530</f>
        <v>46273.729166666657</v>
      </c>
      <c r="C2533">
        <f>'TI102'!C2530</f>
        <v>11709982</v>
      </c>
      <c r="D2533">
        <f>'TI102'!J2530</f>
        <v>1</v>
      </c>
      <c r="E2533">
        <f>'TI102'!Q2530</f>
        <v>12</v>
      </c>
      <c r="F2533" t="str">
        <f t="shared" si="234"/>
        <v>60556</v>
      </c>
      <c r="G2533">
        <f t="shared" si="235"/>
        <v>391</v>
      </c>
      <c r="H2533" t="str">
        <f t="shared" si="236"/>
        <v>SH0908-1888</v>
      </c>
      <c r="I2533" t="str">
        <f t="shared" si="237"/>
        <v>SH0908-1888</v>
      </c>
      <c r="J2533" s="34">
        <f t="shared" si="238"/>
        <v>72686</v>
      </c>
      <c r="K2533" t="str">
        <f t="shared" si="239"/>
        <v>SH0908-1888</v>
      </c>
    </row>
    <row r="2534" spans="1:11" ht="15" customHeight="1" x14ac:dyDescent="0.35">
      <c r="A2534">
        <f>'TI102'!A2531</f>
        <v>6</v>
      </c>
      <c r="B2534" s="26">
        <f>'TI102'!B2531</f>
        <v>46273.729166666657</v>
      </c>
      <c r="C2534">
        <f>'TI102'!C2531</f>
        <v>11710004</v>
      </c>
      <c r="D2534">
        <f>'TI102'!J2531</f>
        <v>4</v>
      </c>
      <c r="E2534">
        <f>'TI102'!Q2531</f>
        <v>3</v>
      </c>
      <c r="F2534" t="str">
        <f t="shared" si="234"/>
        <v>60569</v>
      </c>
      <c r="G2534">
        <f t="shared" si="235"/>
        <v>283</v>
      </c>
      <c r="H2534" t="str">
        <f t="shared" si="236"/>
        <v>SH0908-1054</v>
      </c>
      <c r="I2534" t="str">
        <f t="shared" si="237"/>
        <v>SH0908-1054</v>
      </c>
      <c r="J2534" s="34">
        <f t="shared" si="238"/>
        <v>72686</v>
      </c>
      <c r="K2534" t="str">
        <f t="shared" si="239"/>
        <v>SH0908-1054</v>
      </c>
    </row>
    <row r="2535" spans="1:11" ht="15" customHeight="1" x14ac:dyDescent="0.35">
      <c r="A2535">
        <f>'TI102'!A2532</f>
        <v>6</v>
      </c>
      <c r="B2535" s="26">
        <f>'TI102'!B2532</f>
        <v>46273.729166666657</v>
      </c>
      <c r="C2535">
        <f>'TI102'!C2532</f>
        <v>11710013</v>
      </c>
      <c r="D2535">
        <f>'TI102'!J2532</f>
        <v>1</v>
      </c>
      <c r="E2535">
        <f>'TI102'!Q2532</f>
        <v>1</v>
      </c>
      <c r="F2535" t="str">
        <f t="shared" si="234"/>
        <v>60568</v>
      </c>
      <c r="G2535">
        <f t="shared" si="235"/>
        <v>348</v>
      </c>
      <c r="H2535" t="str">
        <f t="shared" si="236"/>
        <v>SH0908-1080</v>
      </c>
      <c r="I2535" t="str">
        <f t="shared" si="237"/>
        <v>SH0908-1080</v>
      </c>
      <c r="J2535" s="34">
        <f t="shared" si="238"/>
        <v>72686</v>
      </c>
      <c r="K2535" t="str">
        <f t="shared" si="239"/>
        <v>SH0908-1080</v>
      </c>
    </row>
    <row r="2536" spans="1:11" ht="15" customHeight="1" x14ac:dyDescent="0.35">
      <c r="A2536">
        <f>'TI102'!A2533</f>
        <v>6</v>
      </c>
      <c r="B2536" s="26">
        <f>'TI102'!B2533</f>
        <v>46273.729166666657</v>
      </c>
      <c r="C2536">
        <f>'TI102'!C2533</f>
        <v>11710014</v>
      </c>
      <c r="D2536">
        <f>'TI102'!J2533</f>
        <v>2</v>
      </c>
      <c r="E2536">
        <f>'TI102'!Q2533</f>
        <v>3</v>
      </c>
      <c r="F2536" t="str">
        <f t="shared" si="234"/>
        <v>60571</v>
      </c>
      <c r="G2536">
        <f t="shared" si="235"/>
        <v>349</v>
      </c>
      <c r="H2536" t="str">
        <f t="shared" si="236"/>
        <v>SH0908-1080</v>
      </c>
      <c r="I2536" t="str">
        <f t="shared" si="237"/>
        <v>SH0908-1080</v>
      </c>
      <c r="J2536" s="34">
        <f t="shared" si="238"/>
        <v>72686</v>
      </c>
      <c r="K2536" t="str">
        <f t="shared" si="239"/>
        <v>SH0908-1080</v>
      </c>
    </row>
    <row r="2537" spans="1:11" ht="15" customHeight="1" x14ac:dyDescent="0.35">
      <c r="A2537">
        <f>'TI102'!A2534</f>
        <v>6</v>
      </c>
      <c r="B2537" s="26">
        <f>'TI102'!B2534</f>
        <v>46273.729166666657</v>
      </c>
      <c r="C2537">
        <f>'TI102'!C2534</f>
        <v>11710015</v>
      </c>
      <c r="D2537">
        <f>'TI102'!J2534</f>
        <v>2</v>
      </c>
      <c r="E2537">
        <f>'TI102'!Q2534</f>
        <v>3</v>
      </c>
      <c r="F2537" t="str">
        <f t="shared" si="234"/>
        <v>60571</v>
      </c>
      <c r="G2537">
        <f t="shared" si="235"/>
        <v>349</v>
      </c>
      <c r="H2537" t="str">
        <f t="shared" si="236"/>
        <v>SH0908-1080</v>
      </c>
      <c r="I2537" t="str">
        <f t="shared" si="237"/>
        <v>SH0908-1080</v>
      </c>
      <c r="J2537" s="34">
        <f t="shared" si="238"/>
        <v>72686</v>
      </c>
      <c r="K2537" t="str">
        <f t="shared" si="239"/>
        <v>SH0908-1080</v>
      </c>
    </row>
    <row r="2538" spans="1:11" ht="15" customHeight="1" x14ac:dyDescent="0.35">
      <c r="A2538">
        <f>'TI102'!A2535</f>
        <v>6</v>
      </c>
      <c r="B2538" s="26">
        <f>'TI102'!B2535</f>
        <v>46273.729166666657</v>
      </c>
      <c r="C2538">
        <f>'TI102'!C2535</f>
        <v>11710018</v>
      </c>
      <c r="D2538">
        <f>'TI102'!J2535</f>
        <v>1</v>
      </c>
      <c r="E2538">
        <f>'TI102'!Q2535</f>
        <v>1</v>
      </c>
      <c r="F2538" t="str">
        <f t="shared" si="234"/>
        <v>60569</v>
      </c>
      <c r="G2538">
        <f t="shared" si="235"/>
        <v>283</v>
      </c>
      <c r="H2538" t="str">
        <f t="shared" si="236"/>
        <v>SH0908-1054</v>
      </c>
      <c r="I2538" t="str">
        <f t="shared" si="237"/>
        <v>SH0908-1054</v>
      </c>
      <c r="J2538" s="34">
        <f t="shared" si="238"/>
        <v>72686</v>
      </c>
      <c r="K2538" t="str">
        <f t="shared" si="239"/>
        <v>SH0908-1054</v>
      </c>
    </row>
    <row r="2539" spans="1:11" ht="15" customHeight="1" x14ac:dyDescent="0.35">
      <c r="A2539">
        <f>'TI102'!A2536</f>
        <v>6</v>
      </c>
      <c r="B2539" s="26">
        <f>'TI102'!B2536</f>
        <v>46273.729166666657</v>
      </c>
      <c r="C2539">
        <f>'TI102'!C2536</f>
        <v>11710019</v>
      </c>
      <c r="D2539">
        <f>'TI102'!J2536</f>
        <v>1</v>
      </c>
      <c r="E2539">
        <f>'TI102'!Q2536</f>
        <v>1</v>
      </c>
      <c r="F2539" t="str">
        <f t="shared" si="234"/>
        <v>60569</v>
      </c>
      <c r="G2539">
        <f t="shared" si="235"/>
        <v>283</v>
      </c>
      <c r="H2539" t="str">
        <f t="shared" si="236"/>
        <v>SH0908-1054</v>
      </c>
      <c r="I2539" t="str">
        <f t="shared" si="237"/>
        <v>SH0908-1054</v>
      </c>
      <c r="J2539" s="34">
        <f t="shared" si="238"/>
        <v>72686</v>
      </c>
      <c r="K2539" t="str">
        <f t="shared" si="239"/>
        <v>SH0908-1054</v>
      </c>
    </row>
    <row r="2540" spans="1:11" ht="15" customHeight="1" x14ac:dyDescent="0.35">
      <c r="A2540">
        <f>'TI102'!A2537</f>
        <v>6</v>
      </c>
      <c r="B2540" s="26">
        <f>'TI102'!B2537</f>
        <v>46273.729166666657</v>
      </c>
      <c r="C2540">
        <f>'TI102'!C2537</f>
        <v>11710020</v>
      </c>
      <c r="D2540">
        <f>'TI102'!J2537</f>
        <v>2</v>
      </c>
      <c r="E2540">
        <f>'TI102'!Q2537</f>
        <v>1</v>
      </c>
      <c r="F2540" t="str">
        <f t="shared" si="234"/>
        <v>60569</v>
      </c>
      <c r="G2540">
        <f t="shared" si="235"/>
        <v>283</v>
      </c>
      <c r="H2540" t="str">
        <f t="shared" si="236"/>
        <v>SH0908-1054</v>
      </c>
      <c r="I2540" t="str">
        <f t="shared" si="237"/>
        <v>SH0908-1054</v>
      </c>
      <c r="J2540" s="34">
        <f t="shared" si="238"/>
        <v>72686</v>
      </c>
      <c r="K2540" t="str">
        <f t="shared" si="239"/>
        <v>SH0908-1054</v>
      </c>
    </row>
    <row r="2541" spans="1:11" ht="15" customHeight="1" x14ac:dyDescent="0.35">
      <c r="A2541">
        <f>'TI102'!A2538</f>
        <v>6</v>
      </c>
      <c r="B2541" s="26">
        <f>'TI102'!B2538</f>
        <v>46273.729166666657</v>
      </c>
      <c r="C2541">
        <f>'TI102'!C2538</f>
        <v>11710043</v>
      </c>
      <c r="D2541">
        <f>'TI102'!J2538</f>
        <v>1</v>
      </c>
      <c r="E2541">
        <f>'TI102'!Q2538</f>
        <v>1</v>
      </c>
      <c r="F2541" t="str">
        <f t="shared" si="234"/>
        <v>60586</v>
      </c>
      <c r="G2541">
        <f t="shared" si="235"/>
        <v>129</v>
      </c>
      <c r="H2541" t="str">
        <f t="shared" si="236"/>
        <v>SH0908-1033</v>
      </c>
      <c r="I2541" t="str">
        <f t="shared" si="237"/>
        <v>SH0908-1033</v>
      </c>
      <c r="J2541" s="34">
        <f t="shared" si="238"/>
        <v>72686</v>
      </c>
      <c r="K2541" t="str">
        <f t="shared" si="239"/>
        <v>SH0908-1033</v>
      </c>
    </row>
    <row r="2542" spans="1:11" ht="15" customHeight="1" x14ac:dyDescent="0.35">
      <c r="A2542">
        <f>'TI102'!A2539</f>
        <v>6</v>
      </c>
      <c r="B2542" s="26">
        <f>'TI102'!B2539</f>
        <v>46273.729166666657</v>
      </c>
      <c r="C2542">
        <f>'TI102'!C2539</f>
        <v>11710044</v>
      </c>
      <c r="D2542">
        <f>'TI102'!J2539</f>
        <v>1</v>
      </c>
      <c r="E2542">
        <f>'TI102'!Q2539</f>
        <v>6</v>
      </c>
      <c r="F2542" t="str">
        <f t="shared" si="234"/>
        <v>60586</v>
      </c>
      <c r="G2542">
        <f t="shared" si="235"/>
        <v>129</v>
      </c>
      <c r="H2542" t="str">
        <f t="shared" si="236"/>
        <v>SH0908-1033</v>
      </c>
      <c r="I2542" t="str">
        <f t="shared" si="237"/>
        <v>SH0908-1033</v>
      </c>
      <c r="J2542" s="34">
        <f t="shared" si="238"/>
        <v>72686</v>
      </c>
      <c r="K2542" t="str">
        <f t="shared" si="239"/>
        <v>SH0908-1033</v>
      </c>
    </row>
    <row r="2543" spans="1:11" ht="15" customHeight="1" x14ac:dyDescent="0.35">
      <c r="A2543">
        <f>'TI102'!A2540</f>
        <v>6</v>
      </c>
      <c r="B2543" s="26">
        <f>'TI102'!B2540</f>
        <v>46273.729166666657</v>
      </c>
      <c r="C2543">
        <f>'TI102'!C2540</f>
        <v>11710045</v>
      </c>
      <c r="D2543">
        <f>'TI102'!J2540</f>
        <v>1</v>
      </c>
      <c r="E2543">
        <f>'TI102'!Q2540</f>
        <v>1</v>
      </c>
      <c r="F2543" t="str">
        <f t="shared" si="234"/>
        <v>60586</v>
      </c>
      <c r="G2543">
        <f t="shared" si="235"/>
        <v>129</v>
      </c>
      <c r="H2543" t="str">
        <f t="shared" si="236"/>
        <v>SH0908-1033</v>
      </c>
      <c r="I2543" t="str">
        <f t="shared" si="237"/>
        <v>SH0908-1033</v>
      </c>
      <c r="J2543" s="34">
        <f t="shared" si="238"/>
        <v>72686</v>
      </c>
      <c r="K2543" t="str">
        <f t="shared" si="239"/>
        <v>SH0908-1033</v>
      </c>
    </row>
    <row r="2544" spans="1:11" ht="15" customHeight="1" x14ac:dyDescent="0.35">
      <c r="A2544">
        <f>'TI102'!A2541</f>
        <v>6</v>
      </c>
      <c r="B2544" s="26">
        <f>'TI102'!B2541</f>
        <v>46273.729166666657</v>
      </c>
      <c r="C2544">
        <f>'TI102'!C2541</f>
        <v>11710056</v>
      </c>
      <c r="D2544">
        <f>'TI102'!J2541</f>
        <v>1</v>
      </c>
      <c r="E2544">
        <f>'TI102'!Q2541</f>
        <v>3</v>
      </c>
      <c r="F2544" t="str">
        <f t="shared" si="234"/>
        <v>60587</v>
      </c>
      <c r="G2544">
        <f t="shared" si="235"/>
        <v>392</v>
      </c>
      <c r="H2544" t="str">
        <f t="shared" si="236"/>
        <v>SH0908-1888</v>
      </c>
      <c r="I2544" t="str">
        <f t="shared" si="237"/>
        <v>SH0908-1888</v>
      </c>
      <c r="J2544" s="34">
        <f t="shared" si="238"/>
        <v>72686</v>
      </c>
      <c r="K2544" t="str">
        <f t="shared" si="239"/>
        <v>SH0908-1888</v>
      </c>
    </row>
    <row r="2545" spans="1:11" ht="15" customHeight="1" x14ac:dyDescent="0.35">
      <c r="A2545">
        <f>'TI102'!A2542</f>
        <v>6</v>
      </c>
      <c r="B2545" s="26">
        <f>'TI102'!B2542</f>
        <v>46273.729166666657</v>
      </c>
      <c r="C2545">
        <f>'TI102'!C2542</f>
        <v>11710057</v>
      </c>
      <c r="D2545">
        <f>'TI102'!J2542</f>
        <v>1</v>
      </c>
      <c r="E2545">
        <f>'TI102'!Q2542</f>
        <v>10</v>
      </c>
      <c r="F2545" t="str">
        <f t="shared" si="234"/>
        <v>60588</v>
      </c>
      <c r="G2545">
        <f t="shared" si="235"/>
        <v>393</v>
      </c>
      <c r="H2545" t="str">
        <f t="shared" si="236"/>
        <v>SH0908-1888</v>
      </c>
      <c r="I2545" t="str">
        <f t="shared" si="237"/>
        <v>SH0908-1888</v>
      </c>
      <c r="J2545" s="34">
        <f t="shared" si="238"/>
        <v>72686</v>
      </c>
      <c r="K2545" t="str">
        <f t="shared" si="239"/>
        <v>SH0908-1888</v>
      </c>
    </row>
    <row r="2546" spans="1:11" ht="15" customHeight="1" x14ac:dyDescent="0.35">
      <c r="A2546">
        <f>'TI102'!A2543</f>
        <v>6</v>
      </c>
      <c r="B2546" s="26">
        <f>'TI102'!B2543</f>
        <v>46273.729166666657</v>
      </c>
      <c r="C2546">
        <f>'TI102'!C2543</f>
        <v>11710064</v>
      </c>
      <c r="D2546">
        <f>'TI102'!J2543</f>
        <v>1</v>
      </c>
      <c r="E2546">
        <f>'TI102'!Q2543</f>
        <v>1</v>
      </c>
      <c r="F2546" t="str">
        <f t="shared" si="234"/>
        <v>60593</v>
      </c>
      <c r="G2546">
        <f t="shared" si="235"/>
        <v>190</v>
      </c>
      <c r="H2546" t="str">
        <f t="shared" si="236"/>
        <v>SH0908-1037</v>
      </c>
      <c r="I2546" t="str">
        <f t="shared" si="237"/>
        <v>SH0908-1037</v>
      </c>
      <c r="J2546" s="34">
        <f t="shared" si="238"/>
        <v>72686</v>
      </c>
      <c r="K2546" t="str">
        <f t="shared" si="239"/>
        <v>SH0908-1037</v>
      </c>
    </row>
    <row r="2547" spans="1:11" ht="15" customHeight="1" x14ac:dyDescent="0.35">
      <c r="A2547">
        <f>'TI102'!A2544</f>
        <v>6</v>
      </c>
      <c r="B2547" s="26">
        <f>'TI102'!B2544</f>
        <v>46273.729166666657</v>
      </c>
      <c r="C2547">
        <f>'TI102'!C2544</f>
        <v>11710065</v>
      </c>
      <c r="D2547">
        <f>'TI102'!J2544</f>
        <v>4</v>
      </c>
      <c r="E2547">
        <f>'TI102'!Q2544</f>
        <v>1</v>
      </c>
      <c r="F2547" t="str">
        <f t="shared" si="234"/>
        <v>60602</v>
      </c>
      <c r="G2547">
        <f t="shared" si="235"/>
        <v>330</v>
      </c>
      <c r="H2547" t="str">
        <f t="shared" si="236"/>
        <v>SH0908-1069</v>
      </c>
      <c r="I2547" t="str">
        <f t="shared" si="237"/>
        <v>SH0908-1069</v>
      </c>
      <c r="J2547" s="34">
        <f t="shared" si="238"/>
        <v>72686</v>
      </c>
      <c r="K2547" t="str">
        <f t="shared" si="239"/>
        <v>SH0908-1069</v>
      </c>
    </row>
    <row r="2548" spans="1:11" ht="15" customHeight="1" x14ac:dyDescent="0.35">
      <c r="A2548">
        <f>'TI102'!A2545</f>
        <v>6</v>
      </c>
      <c r="B2548" s="26">
        <f>'TI102'!B2545</f>
        <v>46273.729166666657</v>
      </c>
      <c r="C2548">
        <f>'TI102'!C2545</f>
        <v>11710066</v>
      </c>
      <c r="D2548">
        <f>'TI102'!J2545</f>
        <v>4</v>
      </c>
      <c r="E2548">
        <f>'TI102'!Q2545</f>
        <v>1</v>
      </c>
      <c r="F2548" t="str">
        <f t="shared" si="234"/>
        <v>60602</v>
      </c>
      <c r="G2548">
        <f t="shared" si="235"/>
        <v>330</v>
      </c>
      <c r="H2548" t="str">
        <f t="shared" si="236"/>
        <v>SH0908-1069</v>
      </c>
      <c r="I2548" t="str">
        <f t="shared" si="237"/>
        <v>SH0908-1069</v>
      </c>
      <c r="J2548" s="34">
        <f t="shared" si="238"/>
        <v>72686</v>
      </c>
      <c r="K2548" t="str">
        <f t="shared" si="239"/>
        <v>SH0908-1069</v>
      </c>
    </row>
    <row r="2549" spans="1:11" ht="15" customHeight="1" x14ac:dyDescent="0.35">
      <c r="A2549">
        <f>'TI102'!A2546</f>
        <v>6</v>
      </c>
      <c r="B2549" s="26">
        <f>'TI102'!B2546</f>
        <v>46273.729166666657</v>
      </c>
      <c r="C2549">
        <f>'TI102'!C2546</f>
        <v>11710074</v>
      </c>
      <c r="D2549">
        <f>'TI102'!J2546</f>
        <v>1</v>
      </c>
      <c r="E2549">
        <f>'TI102'!Q2546</f>
        <v>2</v>
      </c>
      <c r="F2549" t="str">
        <f t="shared" si="234"/>
        <v>60602</v>
      </c>
      <c r="G2549">
        <f t="shared" si="235"/>
        <v>330</v>
      </c>
      <c r="H2549" t="str">
        <f t="shared" si="236"/>
        <v>SH0908-1069</v>
      </c>
      <c r="I2549" t="str">
        <f t="shared" si="237"/>
        <v>SH0908-1069</v>
      </c>
      <c r="J2549" s="34">
        <f t="shared" si="238"/>
        <v>72686</v>
      </c>
      <c r="K2549" t="str">
        <f t="shared" si="239"/>
        <v>SH0908-1069</v>
      </c>
    </row>
    <row r="2550" spans="1:11" ht="15" customHeight="1" x14ac:dyDescent="0.35">
      <c r="A2550">
        <f>'TI102'!A2547</f>
        <v>6</v>
      </c>
      <c r="B2550" s="26">
        <f>'TI102'!B2547</f>
        <v>46273.729166666657</v>
      </c>
      <c r="C2550">
        <f>'TI102'!C2547</f>
        <v>11710075</v>
      </c>
      <c r="D2550">
        <f>'TI102'!J2547</f>
        <v>1</v>
      </c>
      <c r="E2550">
        <f>'TI102'!Q2547</f>
        <v>3</v>
      </c>
      <c r="F2550" t="str">
        <f t="shared" si="234"/>
        <v>60602</v>
      </c>
      <c r="G2550">
        <f t="shared" si="235"/>
        <v>330</v>
      </c>
      <c r="H2550" t="str">
        <f t="shared" si="236"/>
        <v>SH0908-1069</v>
      </c>
      <c r="I2550" t="str">
        <f t="shared" si="237"/>
        <v>SH0908-1069</v>
      </c>
      <c r="J2550" s="34">
        <f t="shared" si="238"/>
        <v>72686</v>
      </c>
      <c r="K2550" t="str">
        <f t="shared" si="239"/>
        <v>SH0908-1069</v>
      </c>
    </row>
    <row r="2551" spans="1:11" ht="15" customHeight="1" x14ac:dyDescent="0.35">
      <c r="A2551">
        <f>'TI102'!A2548</f>
        <v>6</v>
      </c>
      <c r="B2551" s="26">
        <f>'TI102'!B2548</f>
        <v>46273.729166666657</v>
      </c>
      <c r="C2551">
        <f>'TI102'!C2548</f>
        <v>11710076</v>
      </c>
      <c r="D2551">
        <f>'TI102'!J2548</f>
        <v>1</v>
      </c>
      <c r="E2551">
        <f>'TI102'!Q2548</f>
        <v>1</v>
      </c>
      <c r="F2551" t="str">
        <f t="shared" si="234"/>
        <v>60602</v>
      </c>
      <c r="G2551">
        <f t="shared" si="235"/>
        <v>330</v>
      </c>
      <c r="H2551" t="str">
        <f t="shared" si="236"/>
        <v>SH0908-1069</v>
      </c>
      <c r="I2551" t="str">
        <f t="shared" si="237"/>
        <v>SH0908-1069</v>
      </c>
      <c r="J2551" s="34">
        <f t="shared" si="238"/>
        <v>72686</v>
      </c>
      <c r="K2551" t="str">
        <f t="shared" si="239"/>
        <v>SH0908-1069</v>
      </c>
    </row>
    <row r="2552" spans="1:11" ht="15" customHeight="1" x14ac:dyDescent="0.35">
      <c r="A2552">
        <f>'TI102'!A2549</f>
        <v>6</v>
      </c>
      <c r="B2552" s="26">
        <f>'TI102'!B2549</f>
        <v>46273.729166666657</v>
      </c>
      <c r="C2552">
        <f>'TI102'!C2549</f>
        <v>11710083</v>
      </c>
      <c r="D2552">
        <f>'TI102'!J2549</f>
        <v>1</v>
      </c>
      <c r="E2552">
        <f>'TI102'!Q2549</f>
        <v>2</v>
      </c>
      <c r="F2552" t="str">
        <f t="shared" si="234"/>
        <v>60615</v>
      </c>
      <c r="G2552">
        <f t="shared" si="235"/>
        <v>394</v>
      </c>
      <c r="H2552" t="str">
        <f t="shared" si="236"/>
        <v>SH0908-1888</v>
      </c>
      <c r="I2552" t="str">
        <f t="shared" si="237"/>
        <v>SH0908-1888</v>
      </c>
      <c r="J2552" s="34">
        <f t="shared" si="238"/>
        <v>72686</v>
      </c>
      <c r="K2552" t="str">
        <f t="shared" si="239"/>
        <v>SH0908-1888</v>
      </c>
    </row>
    <row r="2553" spans="1:11" ht="15" customHeight="1" x14ac:dyDescent="0.35">
      <c r="A2553">
        <f>'TI102'!A2550</f>
        <v>6</v>
      </c>
      <c r="B2553" s="26">
        <f>'TI102'!B2550</f>
        <v>46273.729166666657</v>
      </c>
      <c r="C2553">
        <f>'TI102'!C2550</f>
        <v>11710084</v>
      </c>
      <c r="D2553">
        <f>'TI102'!J2550</f>
        <v>1</v>
      </c>
      <c r="E2553">
        <f>'TI102'!Q2550</f>
        <v>12</v>
      </c>
      <c r="F2553" t="str">
        <f t="shared" si="234"/>
        <v>60615</v>
      </c>
      <c r="G2553">
        <f t="shared" si="235"/>
        <v>394</v>
      </c>
      <c r="H2553" t="str">
        <f t="shared" si="236"/>
        <v>SH0908-1888</v>
      </c>
      <c r="I2553" t="str">
        <f t="shared" si="237"/>
        <v>SH0908-1888</v>
      </c>
      <c r="J2553" s="34">
        <f t="shared" si="238"/>
        <v>72686</v>
      </c>
      <c r="K2553" t="str">
        <f t="shared" si="239"/>
        <v>SH0908-1888</v>
      </c>
    </row>
    <row r="2554" spans="1:11" ht="15" customHeight="1" x14ac:dyDescent="0.35">
      <c r="A2554">
        <f>'TI102'!A2551</f>
        <v>6</v>
      </c>
      <c r="B2554" s="26">
        <f>'TI102'!B2551</f>
        <v>46273.729166666657</v>
      </c>
      <c r="C2554">
        <f>'TI102'!C2551</f>
        <v>11710091</v>
      </c>
      <c r="D2554">
        <f>'TI102'!J2551</f>
        <v>3</v>
      </c>
      <c r="E2554">
        <f>'TI102'!Q2551</f>
        <v>1</v>
      </c>
      <c r="F2554" t="str">
        <f t="shared" si="234"/>
        <v>60613</v>
      </c>
      <c r="G2554">
        <f t="shared" si="235"/>
        <v>47</v>
      </c>
      <c r="H2554" t="str">
        <f t="shared" si="236"/>
        <v>SH0908-1012</v>
      </c>
      <c r="I2554" t="str">
        <f t="shared" si="237"/>
        <v>SH0908-1012</v>
      </c>
      <c r="J2554" s="34">
        <f t="shared" si="238"/>
        <v>72686</v>
      </c>
      <c r="K2554" t="str">
        <f t="shared" si="239"/>
        <v>SH0908-1012</v>
      </c>
    </row>
    <row r="2555" spans="1:11" ht="15" customHeight="1" x14ac:dyDescent="0.35">
      <c r="A2555">
        <f>'TI102'!A2552</f>
        <v>6</v>
      </c>
      <c r="B2555" s="26">
        <f>'TI102'!B2552</f>
        <v>46273.729166666657</v>
      </c>
      <c r="C2555">
        <f>'TI102'!C2552</f>
        <v>11710101</v>
      </c>
      <c r="D2555">
        <f>'TI102'!J2552</f>
        <v>1</v>
      </c>
      <c r="E2555">
        <f>'TI102'!Q2552</f>
        <v>3</v>
      </c>
      <c r="F2555" t="str">
        <f t="shared" si="234"/>
        <v>60618</v>
      </c>
      <c r="G2555">
        <f t="shared" si="235"/>
        <v>39</v>
      </c>
      <c r="H2555" t="str">
        <f t="shared" si="236"/>
        <v>SH0908-1011</v>
      </c>
      <c r="I2555" t="str">
        <f t="shared" si="237"/>
        <v>SH0908-1011</v>
      </c>
      <c r="J2555" s="34">
        <f t="shared" si="238"/>
        <v>72686</v>
      </c>
      <c r="K2555" t="str">
        <f t="shared" si="239"/>
        <v>SH0908-1011</v>
      </c>
    </row>
    <row r="2556" spans="1:11" ht="15" customHeight="1" x14ac:dyDescent="0.35">
      <c r="A2556">
        <f>'TI102'!A2553</f>
        <v>6</v>
      </c>
      <c r="B2556" s="26">
        <f>'TI102'!B2553</f>
        <v>46273.729166666657</v>
      </c>
      <c r="C2556">
        <f>'TI102'!C2553</f>
        <v>11710102</v>
      </c>
      <c r="D2556">
        <f>'TI102'!J2553</f>
        <v>1</v>
      </c>
      <c r="E2556">
        <f>'TI102'!Q2553</f>
        <v>10</v>
      </c>
      <c r="F2556" t="str">
        <f t="shared" si="234"/>
        <v>60612</v>
      </c>
      <c r="G2556">
        <f t="shared" si="235"/>
        <v>48</v>
      </c>
      <c r="H2556" t="str">
        <f t="shared" si="236"/>
        <v>SH0908-1012</v>
      </c>
      <c r="I2556" t="str">
        <f t="shared" si="237"/>
        <v>SH0908-1012</v>
      </c>
      <c r="J2556" s="34">
        <f t="shared" si="238"/>
        <v>72686</v>
      </c>
      <c r="K2556" t="str">
        <f t="shared" si="239"/>
        <v>SH0908-1012</v>
      </c>
    </row>
    <row r="2557" spans="1:11" ht="15" customHeight="1" x14ac:dyDescent="0.35">
      <c r="A2557">
        <f>'TI102'!A2554</f>
        <v>6</v>
      </c>
      <c r="B2557" s="26">
        <f>'TI102'!B2554</f>
        <v>46273.729166666657</v>
      </c>
      <c r="C2557">
        <f>'TI102'!C2554</f>
        <v>11710103</v>
      </c>
      <c r="D2557">
        <f>'TI102'!J2554</f>
        <v>1</v>
      </c>
      <c r="E2557">
        <f>'TI102'!Q2554</f>
        <v>3</v>
      </c>
      <c r="F2557" t="str">
        <f t="shared" si="234"/>
        <v>60612</v>
      </c>
      <c r="G2557">
        <f t="shared" si="235"/>
        <v>48</v>
      </c>
      <c r="H2557" t="str">
        <f t="shared" si="236"/>
        <v>SH0908-1012</v>
      </c>
      <c r="I2557" t="str">
        <f t="shared" si="237"/>
        <v>SH0908-1012</v>
      </c>
      <c r="J2557" s="34">
        <f t="shared" si="238"/>
        <v>72686</v>
      </c>
      <c r="K2557" t="str">
        <f t="shared" si="239"/>
        <v>SH0908-1012</v>
      </c>
    </row>
    <row r="2558" spans="1:11" ht="15" customHeight="1" x14ac:dyDescent="0.35">
      <c r="A2558">
        <f>'TI102'!A2555</f>
        <v>6</v>
      </c>
      <c r="B2558" s="26">
        <f>'TI102'!B2555</f>
        <v>46273.729166666657</v>
      </c>
      <c r="C2558">
        <f>'TI102'!C2555</f>
        <v>11710104</v>
      </c>
      <c r="D2558">
        <f>'TI102'!J2555</f>
        <v>2</v>
      </c>
      <c r="E2558">
        <f>'TI102'!Q2555</f>
        <v>1</v>
      </c>
      <c r="F2558" t="str">
        <f t="shared" si="234"/>
        <v>60612</v>
      </c>
      <c r="G2558">
        <f t="shared" si="235"/>
        <v>48</v>
      </c>
      <c r="H2558" t="str">
        <f t="shared" si="236"/>
        <v>SH0908-1012</v>
      </c>
      <c r="I2558" t="str">
        <f t="shared" si="237"/>
        <v>SH0908-1012</v>
      </c>
      <c r="J2558" s="34">
        <f t="shared" si="238"/>
        <v>72686</v>
      </c>
      <c r="K2558" t="str">
        <f t="shared" si="239"/>
        <v>SH0908-1012</v>
      </c>
    </row>
    <row r="2559" spans="1:11" ht="15" customHeight="1" x14ac:dyDescent="0.35">
      <c r="A2559">
        <f>'TI102'!A2556</f>
        <v>6</v>
      </c>
      <c r="B2559" s="26">
        <f>'TI102'!B2556</f>
        <v>46273.729166666657</v>
      </c>
      <c r="C2559">
        <f>'TI102'!C2556</f>
        <v>11710105</v>
      </c>
      <c r="D2559">
        <f>'TI102'!J2556</f>
        <v>1</v>
      </c>
      <c r="E2559">
        <f>'TI102'!Q2556</f>
        <v>6</v>
      </c>
      <c r="F2559" t="str">
        <f t="shared" si="234"/>
        <v>60612</v>
      </c>
      <c r="G2559">
        <f t="shared" si="235"/>
        <v>48</v>
      </c>
      <c r="H2559" t="str">
        <f t="shared" si="236"/>
        <v>SH0908-1012</v>
      </c>
      <c r="I2559" t="str">
        <f t="shared" si="237"/>
        <v>SH0908-1012</v>
      </c>
      <c r="J2559" s="34">
        <f t="shared" si="238"/>
        <v>72686</v>
      </c>
      <c r="K2559" t="str">
        <f t="shared" si="239"/>
        <v>SH0908-1012</v>
      </c>
    </row>
    <row r="2560" spans="1:11" ht="15" customHeight="1" x14ac:dyDescent="0.35">
      <c r="A2560">
        <f>'TI102'!A2557</f>
        <v>6</v>
      </c>
      <c r="B2560" s="26">
        <f>'TI102'!B2557</f>
        <v>46273.729166666657</v>
      </c>
      <c r="C2560">
        <f>'TI102'!C2557</f>
        <v>11710117</v>
      </c>
      <c r="D2560">
        <f>'TI102'!J2557</f>
        <v>2</v>
      </c>
      <c r="E2560">
        <f>'TI102'!Q2557</f>
        <v>1</v>
      </c>
      <c r="F2560" t="str">
        <f t="shared" si="234"/>
        <v>60622</v>
      </c>
      <c r="G2560">
        <f t="shared" si="235"/>
        <v>162</v>
      </c>
      <c r="H2560" t="str">
        <f t="shared" si="236"/>
        <v>SH0908-1034</v>
      </c>
      <c r="I2560" t="str">
        <f t="shared" si="237"/>
        <v>SH0908-1034</v>
      </c>
      <c r="J2560" s="34">
        <f t="shared" si="238"/>
        <v>72686</v>
      </c>
      <c r="K2560" t="str">
        <f t="shared" si="239"/>
        <v>SH0908-1034</v>
      </c>
    </row>
    <row r="2561" spans="1:11" ht="15" customHeight="1" x14ac:dyDescent="0.35">
      <c r="A2561">
        <f>'TI102'!A2558</f>
        <v>6</v>
      </c>
      <c r="B2561" s="26">
        <f>'TI102'!B2558</f>
        <v>46273.729166666657</v>
      </c>
      <c r="C2561">
        <f>'TI102'!C2558</f>
        <v>11710118</v>
      </c>
      <c r="D2561">
        <f>'TI102'!J2558</f>
        <v>2</v>
      </c>
      <c r="E2561">
        <f>'TI102'!Q2558</f>
        <v>1</v>
      </c>
      <c r="F2561" t="str">
        <f t="shared" si="234"/>
        <v>60622</v>
      </c>
      <c r="G2561">
        <f t="shared" si="235"/>
        <v>162</v>
      </c>
      <c r="H2561" t="str">
        <f t="shared" si="236"/>
        <v>SH0908-1034</v>
      </c>
      <c r="I2561" t="str">
        <f t="shared" si="237"/>
        <v>SH0908-1034</v>
      </c>
      <c r="J2561" s="34">
        <f t="shared" si="238"/>
        <v>72686</v>
      </c>
      <c r="K2561" t="str">
        <f t="shared" si="239"/>
        <v>SH0908-1034</v>
      </c>
    </row>
    <row r="2562" spans="1:11" ht="15" customHeight="1" x14ac:dyDescent="0.35">
      <c r="A2562">
        <f>'TI102'!A2559</f>
        <v>6</v>
      </c>
      <c r="B2562" s="26">
        <f>'TI102'!B2559</f>
        <v>46273.729166666657</v>
      </c>
      <c r="C2562">
        <f>'TI102'!C2559</f>
        <v>11710127</v>
      </c>
      <c r="D2562">
        <f>'TI102'!J2559</f>
        <v>1</v>
      </c>
      <c r="E2562">
        <f>'TI102'!Q2559</f>
        <v>1</v>
      </c>
      <c r="F2562" t="str">
        <f t="shared" si="234"/>
        <v>60624</v>
      </c>
      <c r="G2562">
        <f t="shared" si="235"/>
        <v>395</v>
      </c>
      <c r="H2562" t="str">
        <f t="shared" si="236"/>
        <v>SH0908-1888</v>
      </c>
      <c r="I2562" t="str">
        <f t="shared" si="237"/>
        <v>SH0908-1888</v>
      </c>
      <c r="J2562" s="34">
        <f t="shared" si="238"/>
        <v>72686</v>
      </c>
      <c r="K2562" t="str">
        <f t="shared" si="239"/>
        <v>SH0908-1888</v>
      </c>
    </row>
    <row r="2563" spans="1:11" ht="15" customHeight="1" x14ac:dyDescent="0.35">
      <c r="A2563">
        <f>'TI102'!A2560</f>
        <v>6</v>
      </c>
      <c r="B2563" s="26">
        <f>'TI102'!B2560</f>
        <v>46273.729166666657</v>
      </c>
      <c r="C2563">
        <f>'TI102'!C2560</f>
        <v>11710139</v>
      </c>
      <c r="D2563">
        <f>'TI102'!J2560</f>
        <v>1</v>
      </c>
      <c r="E2563">
        <f>'TI102'!Q2560</f>
        <v>1</v>
      </c>
      <c r="F2563" t="str">
        <f t="shared" si="234"/>
        <v>60606</v>
      </c>
      <c r="G2563">
        <f t="shared" si="235"/>
        <v>265</v>
      </c>
      <c r="H2563" t="str">
        <f t="shared" si="236"/>
        <v>SH0908-1048</v>
      </c>
      <c r="I2563" t="str">
        <f t="shared" si="237"/>
        <v>SH0908-1048</v>
      </c>
      <c r="J2563" s="34">
        <f t="shared" si="238"/>
        <v>72686</v>
      </c>
      <c r="K2563" t="str">
        <f t="shared" si="239"/>
        <v>SH0908-1048</v>
      </c>
    </row>
    <row r="2564" spans="1:11" ht="15" customHeight="1" x14ac:dyDescent="0.35">
      <c r="A2564">
        <f>'TI102'!A2561</f>
        <v>6</v>
      </c>
      <c r="B2564" s="26">
        <f>'TI102'!B2561</f>
        <v>46273.729166666657</v>
      </c>
      <c r="C2564">
        <f>'TI102'!C2561</f>
        <v>11710143</v>
      </c>
      <c r="D2564">
        <f>'TI102'!J2561</f>
        <v>4</v>
      </c>
      <c r="E2564">
        <f>'TI102'!Q2561</f>
        <v>1</v>
      </c>
      <c r="F2564" t="str">
        <f t="shared" si="234"/>
        <v>60637</v>
      </c>
      <c r="G2564">
        <f t="shared" si="235"/>
        <v>40</v>
      </c>
      <c r="H2564" t="str">
        <f t="shared" si="236"/>
        <v>SH0908-1011</v>
      </c>
      <c r="I2564" t="str">
        <f t="shared" si="237"/>
        <v>SH0908-1011</v>
      </c>
      <c r="J2564" s="34">
        <f t="shared" si="238"/>
        <v>72686</v>
      </c>
      <c r="K2564" t="str">
        <f t="shared" si="239"/>
        <v>SH0908-1011</v>
      </c>
    </row>
    <row r="2565" spans="1:11" ht="15" customHeight="1" x14ac:dyDescent="0.35">
      <c r="A2565">
        <f>'TI102'!A2562</f>
        <v>6</v>
      </c>
      <c r="B2565" s="26">
        <f>'TI102'!B2562</f>
        <v>46273.729166666657</v>
      </c>
      <c r="C2565">
        <f>'TI102'!C2562</f>
        <v>11710144</v>
      </c>
      <c r="D2565">
        <f>'TI102'!J2562</f>
        <v>4</v>
      </c>
      <c r="E2565">
        <f>'TI102'!Q2562</f>
        <v>1</v>
      </c>
      <c r="F2565" t="str">
        <f t="shared" si="234"/>
        <v>60642</v>
      </c>
      <c r="G2565">
        <f t="shared" si="235"/>
        <v>191</v>
      </c>
      <c r="H2565" t="str">
        <f t="shared" si="236"/>
        <v>SH0908-1037</v>
      </c>
      <c r="I2565" t="str">
        <f t="shared" si="237"/>
        <v>SH0908-1037</v>
      </c>
      <c r="J2565" s="34">
        <f t="shared" si="238"/>
        <v>72686</v>
      </c>
      <c r="K2565" t="str">
        <f t="shared" si="239"/>
        <v>SH0908-1037</v>
      </c>
    </row>
    <row r="2566" spans="1:11" ht="15" customHeight="1" x14ac:dyDescent="0.35">
      <c r="A2566">
        <f>'TI102'!A2563</f>
        <v>6</v>
      </c>
      <c r="B2566" s="26">
        <f>'TI102'!B2563</f>
        <v>46273.729166666657</v>
      </c>
      <c r="C2566">
        <f>'TI102'!C2563</f>
        <v>11710158</v>
      </c>
      <c r="D2566">
        <f>'TI102'!J2563</f>
        <v>2</v>
      </c>
      <c r="E2566">
        <f>'TI102'!Q2563</f>
        <v>3</v>
      </c>
      <c r="F2566" t="str">
        <f t="shared" ref="F2566:F2629" si="240">INDEX(OM_ORDER,MATCH(C2566,OM_TID,0))</f>
        <v>60642</v>
      </c>
      <c r="G2566">
        <f t="shared" ref="G2566:G2629" si="241">MATCH(F2566,OR_ID,0)</f>
        <v>191</v>
      </c>
      <c r="H2566" t="str">
        <f t="shared" ref="H2566:H2629" si="242">INDEX(OR_ORIG,G2566)</f>
        <v>SH0908-1037</v>
      </c>
      <c r="I2566" t="str">
        <f t="shared" ref="I2566:I2629" si="243">INDEX(OR_SHIP,G2566)</f>
        <v>SH0908-1037</v>
      </c>
      <c r="J2566" s="34">
        <f t="shared" ref="J2566:J2629" si="244">IF(INDEX(OR_MOVED,G2566)="",DATE(2099,1,1),INDEX(OR_MOVED,G2566))</f>
        <v>72686</v>
      </c>
      <c r="K2566" t="str">
        <f t="shared" ref="K2566:K2629" si="245">IF(B2566&gt;=J2566,I2566,H2566)</f>
        <v>SH0908-1037</v>
      </c>
    </row>
    <row r="2567" spans="1:11" ht="15" customHeight="1" x14ac:dyDescent="0.35">
      <c r="A2567">
        <f>'TI102'!A2564</f>
        <v>6</v>
      </c>
      <c r="B2567" s="26">
        <f>'TI102'!B2564</f>
        <v>46273.729166666657</v>
      </c>
      <c r="C2567">
        <f>'TI102'!C2564</f>
        <v>11710159</v>
      </c>
      <c r="D2567">
        <f>'TI102'!J2564</f>
        <v>1</v>
      </c>
      <c r="E2567">
        <f>'TI102'!Q2564</f>
        <v>3</v>
      </c>
      <c r="F2567" t="str">
        <f t="shared" si="240"/>
        <v>60642</v>
      </c>
      <c r="G2567">
        <f t="shared" si="241"/>
        <v>191</v>
      </c>
      <c r="H2567" t="str">
        <f t="shared" si="242"/>
        <v>SH0908-1037</v>
      </c>
      <c r="I2567" t="str">
        <f t="shared" si="243"/>
        <v>SH0908-1037</v>
      </c>
      <c r="J2567" s="34">
        <f t="shared" si="244"/>
        <v>72686</v>
      </c>
      <c r="K2567" t="str">
        <f t="shared" si="245"/>
        <v>SH0908-1037</v>
      </c>
    </row>
    <row r="2568" spans="1:11" ht="15" customHeight="1" x14ac:dyDescent="0.35">
      <c r="A2568">
        <f>'TI102'!A2565</f>
        <v>6</v>
      </c>
      <c r="B2568" s="26">
        <f>'TI102'!B2565</f>
        <v>46273.729166666657</v>
      </c>
      <c r="C2568">
        <f>'TI102'!C2565</f>
        <v>11710160</v>
      </c>
      <c r="D2568">
        <f>'TI102'!J2565</f>
        <v>1</v>
      </c>
      <c r="E2568">
        <f>'TI102'!Q2565</f>
        <v>4</v>
      </c>
      <c r="F2568" t="str">
        <f t="shared" si="240"/>
        <v>60642</v>
      </c>
      <c r="G2568">
        <f t="shared" si="241"/>
        <v>191</v>
      </c>
      <c r="H2568" t="str">
        <f t="shared" si="242"/>
        <v>SH0908-1037</v>
      </c>
      <c r="I2568" t="str">
        <f t="shared" si="243"/>
        <v>SH0908-1037</v>
      </c>
      <c r="J2568" s="34">
        <f t="shared" si="244"/>
        <v>72686</v>
      </c>
      <c r="K2568" t="str">
        <f t="shared" si="245"/>
        <v>SH0908-1037</v>
      </c>
    </row>
    <row r="2569" spans="1:11" ht="15" customHeight="1" x14ac:dyDescent="0.35">
      <c r="A2569">
        <f>'TI102'!A2566</f>
        <v>6</v>
      </c>
      <c r="B2569" s="26">
        <f>'TI102'!B2566</f>
        <v>46273.729166666657</v>
      </c>
      <c r="C2569">
        <f>'TI102'!C2566</f>
        <v>11710161</v>
      </c>
      <c r="D2569">
        <f>'TI102'!J2566</f>
        <v>1</v>
      </c>
      <c r="E2569">
        <f>'TI102'!Q2566</f>
        <v>1</v>
      </c>
      <c r="F2569" t="str">
        <f t="shared" si="240"/>
        <v>60642</v>
      </c>
      <c r="G2569">
        <f t="shared" si="241"/>
        <v>191</v>
      </c>
      <c r="H2569" t="str">
        <f t="shared" si="242"/>
        <v>SH0908-1037</v>
      </c>
      <c r="I2569" t="str">
        <f t="shared" si="243"/>
        <v>SH0908-1037</v>
      </c>
      <c r="J2569" s="34">
        <f t="shared" si="244"/>
        <v>72686</v>
      </c>
      <c r="K2569" t="str">
        <f t="shared" si="245"/>
        <v>SH0908-1037</v>
      </c>
    </row>
    <row r="2570" spans="1:11" ht="15" customHeight="1" x14ac:dyDescent="0.35">
      <c r="A2570">
        <f>'TI102'!A2567</f>
        <v>6</v>
      </c>
      <c r="B2570" s="26">
        <f>'TI102'!B2567</f>
        <v>46273.729166666657</v>
      </c>
      <c r="C2570">
        <f>'TI102'!C2567</f>
        <v>11710162</v>
      </c>
      <c r="D2570">
        <f>'TI102'!J2567</f>
        <v>1</v>
      </c>
      <c r="E2570">
        <f>'TI102'!Q2567</f>
        <v>2</v>
      </c>
      <c r="F2570" t="str">
        <f t="shared" si="240"/>
        <v>60642</v>
      </c>
      <c r="G2570">
        <f t="shared" si="241"/>
        <v>191</v>
      </c>
      <c r="H2570" t="str">
        <f t="shared" si="242"/>
        <v>SH0908-1037</v>
      </c>
      <c r="I2570" t="str">
        <f t="shared" si="243"/>
        <v>SH0908-1037</v>
      </c>
      <c r="J2570" s="34">
        <f t="shared" si="244"/>
        <v>72686</v>
      </c>
      <c r="K2570" t="str">
        <f t="shared" si="245"/>
        <v>SH0908-1037</v>
      </c>
    </row>
    <row r="2571" spans="1:11" ht="15" customHeight="1" x14ac:dyDescent="0.35">
      <c r="A2571">
        <f>'TI102'!A2568</f>
        <v>7</v>
      </c>
      <c r="B2571" s="26">
        <f>'TI102'!B2568</f>
        <v>46273.739583333343</v>
      </c>
      <c r="C2571">
        <f>'TI102'!C2568</f>
        <v>11707015</v>
      </c>
      <c r="D2571">
        <f>'TI102'!J2568</f>
        <v>2</v>
      </c>
      <c r="E2571">
        <f>'TI102'!Q2568</f>
        <v>5</v>
      </c>
      <c r="F2571" t="str">
        <f t="shared" si="240"/>
        <v>59486</v>
      </c>
      <c r="G2571">
        <f t="shared" si="241"/>
        <v>406</v>
      </c>
      <c r="H2571" t="str">
        <f t="shared" si="242"/>
        <v>SH0908-1981</v>
      </c>
      <c r="I2571" t="str">
        <f t="shared" si="243"/>
        <v>SH0908-1981</v>
      </c>
      <c r="J2571" s="34">
        <f t="shared" si="244"/>
        <v>72686</v>
      </c>
      <c r="K2571" t="str">
        <f t="shared" si="245"/>
        <v>SH0908-1981</v>
      </c>
    </row>
    <row r="2572" spans="1:11" ht="15" customHeight="1" x14ac:dyDescent="0.35">
      <c r="A2572">
        <f>'TI102'!A2569</f>
        <v>7</v>
      </c>
      <c r="B2572" s="26">
        <f>'TI102'!B2569</f>
        <v>46273.739583333343</v>
      </c>
      <c r="C2572">
        <f>'TI102'!C2569</f>
        <v>11707016</v>
      </c>
      <c r="D2572">
        <f>'TI102'!J2569</f>
        <v>2</v>
      </c>
      <c r="E2572">
        <f>'TI102'!Q2569</f>
        <v>5</v>
      </c>
      <c r="F2572" t="str">
        <f t="shared" si="240"/>
        <v>59486</v>
      </c>
      <c r="G2572">
        <f t="shared" si="241"/>
        <v>406</v>
      </c>
      <c r="H2572" t="str">
        <f t="shared" si="242"/>
        <v>SH0908-1981</v>
      </c>
      <c r="I2572" t="str">
        <f t="shared" si="243"/>
        <v>SH0908-1981</v>
      </c>
      <c r="J2572" s="34">
        <f t="shared" si="244"/>
        <v>72686</v>
      </c>
      <c r="K2572" t="str">
        <f t="shared" si="245"/>
        <v>SH0908-1981</v>
      </c>
    </row>
    <row r="2573" spans="1:11" ht="15" customHeight="1" x14ac:dyDescent="0.35">
      <c r="A2573">
        <f>'TI102'!A2570</f>
        <v>7</v>
      </c>
      <c r="B2573" s="26">
        <f>'TI102'!B2570</f>
        <v>46273.739583333343</v>
      </c>
      <c r="C2573">
        <f>'TI102'!C2570</f>
        <v>11707017</v>
      </c>
      <c r="D2573">
        <f>'TI102'!J2570</f>
        <v>2</v>
      </c>
      <c r="E2573">
        <f>'TI102'!Q2570</f>
        <v>11</v>
      </c>
      <c r="F2573" t="str">
        <f t="shared" si="240"/>
        <v>59547</v>
      </c>
      <c r="G2573">
        <f t="shared" si="241"/>
        <v>407</v>
      </c>
      <c r="H2573" t="str">
        <f t="shared" si="242"/>
        <v>SH0908-1981</v>
      </c>
      <c r="I2573" t="str">
        <f t="shared" si="243"/>
        <v>SH0908-1981</v>
      </c>
      <c r="J2573" s="34">
        <f t="shared" si="244"/>
        <v>72686</v>
      </c>
      <c r="K2573" t="str">
        <f t="shared" si="245"/>
        <v>SH0908-1981</v>
      </c>
    </row>
    <row r="2574" spans="1:11" ht="15" customHeight="1" x14ac:dyDescent="0.35">
      <c r="A2574">
        <f>'TI102'!A2571</f>
        <v>7</v>
      </c>
      <c r="B2574" s="26">
        <f>'TI102'!B2571</f>
        <v>46273.739583333343</v>
      </c>
      <c r="C2574">
        <f>'TI102'!C2571</f>
        <v>11707018</v>
      </c>
      <c r="D2574">
        <f>'TI102'!J2571</f>
        <v>2</v>
      </c>
      <c r="E2574">
        <f>'TI102'!Q2571</f>
        <v>11</v>
      </c>
      <c r="F2574" t="str">
        <f t="shared" si="240"/>
        <v>59547</v>
      </c>
      <c r="G2574">
        <f t="shared" si="241"/>
        <v>407</v>
      </c>
      <c r="H2574" t="str">
        <f t="shared" si="242"/>
        <v>SH0908-1981</v>
      </c>
      <c r="I2574" t="str">
        <f t="shared" si="243"/>
        <v>SH0908-1981</v>
      </c>
      <c r="J2574" s="34">
        <f t="shared" si="244"/>
        <v>72686</v>
      </c>
      <c r="K2574" t="str">
        <f t="shared" si="245"/>
        <v>SH0908-1981</v>
      </c>
    </row>
    <row r="2575" spans="1:11" ht="15" customHeight="1" x14ac:dyDescent="0.35">
      <c r="A2575">
        <f>'TI102'!A2572</f>
        <v>7</v>
      </c>
      <c r="B2575" s="26">
        <f>'TI102'!B2572</f>
        <v>46273.739583333343</v>
      </c>
      <c r="C2575">
        <f>'TI102'!C2572</f>
        <v>11707019</v>
      </c>
      <c r="D2575">
        <f>'TI102'!J2572</f>
        <v>2</v>
      </c>
      <c r="E2575">
        <f>'TI102'!Q2572</f>
        <v>2</v>
      </c>
      <c r="F2575" t="str">
        <f t="shared" si="240"/>
        <v>59604</v>
      </c>
      <c r="G2575">
        <f t="shared" si="241"/>
        <v>408</v>
      </c>
      <c r="H2575" t="str">
        <f t="shared" si="242"/>
        <v>SH0908-1981</v>
      </c>
      <c r="I2575" t="str">
        <f t="shared" si="243"/>
        <v>SH0908-1981</v>
      </c>
      <c r="J2575" s="34">
        <f t="shared" si="244"/>
        <v>72686</v>
      </c>
      <c r="K2575" t="str">
        <f t="shared" si="245"/>
        <v>SH0908-1981</v>
      </c>
    </row>
    <row r="2576" spans="1:11" ht="15" customHeight="1" x14ac:dyDescent="0.35">
      <c r="A2576">
        <f>'TI102'!A2573</f>
        <v>7</v>
      </c>
      <c r="B2576" s="26">
        <f>'TI102'!B2573</f>
        <v>46273.739583333343</v>
      </c>
      <c r="C2576">
        <f>'TI102'!C2573</f>
        <v>11707020</v>
      </c>
      <c r="D2576">
        <f>'TI102'!J2573</f>
        <v>2</v>
      </c>
      <c r="E2576">
        <f>'TI102'!Q2573</f>
        <v>2</v>
      </c>
      <c r="F2576" t="str">
        <f t="shared" si="240"/>
        <v>59604</v>
      </c>
      <c r="G2576">
        <f t="shared" si="241"/>
        <v>408</v>
      </c>
      <c r="H2576" t="str">
        <f t="shared" si="242"/>
        <v>SH0908-1981</v>
      </c>
      <c r="I2576" t="str">
        <f t="shared" si="243"/>
        <v>SH0908-1981</v>
      </c>
      <c r="J2576" s="34">
        <f t="shared" si="244"/>
        <v>72686</v>
      </c>
      <c r="K2576" t="str">
        <f t="shared" si="245"/>
        <v>SH0908-1981</v>
      </c>
    </row>
    <row r="2577" spans="1:11" ht="15" customHeight="1" x14ac:dyDescent="0.35">
      <c r="A2577">
        <f>'TI102'!A2574</f>
        <v>7</v>
      </c>
      <c r="B2577" s="26">
        <f>'TI102'!B2574</f>
        <v>46273.739583333343</v>
      </c>
      <c r="C2577">
        <f>'TI102'!C2574</f>
        <v>11707021</v>
      </c>
      <c r="D2577">
        <f>'TI102'!J2574</f>
        <v>2</v>
      </c>
      <c r="E2577">
        <f>'TI102'!Q2574</f>
        <v>1</v>
      </c>
      <c r="F2577" t="str">
        <f t="shared" si="240"/>
        <v>59604</v>
      </c>
      <c r="G2577">
        <f t="shared" si="241"/>
        <v>408</v>
      </c>
      <c r="H2577" t="str">
        <f t="shared" si="242"/>
        <v>SH0908-1981</v>
      </c>
      <c r="I2577" t="str">
        <f t="shared" si="243"/>
        <v>SH0908-1981</v>
      </c>
      <c r="J2577" s="34">
        <f t="shared" si="244"/>
        <v>72686</v>
      </c>
      <c r="K2577" t="str">
        <f t="shared" si="245"/>
        <v>SH0908-1981</v>
      </c>
    </row>
    <row r="2578" spans="1:11" ht="15" customHeight="1" x14ac:dyDescent="0.35">
      <c r="A2578">
        <f>'TI102'!A2575</f>
        <v>7</v>
      </c>
      <c r="B2578" s="26">
        <f>'TI102'!B2575</f>
        <v>46273.739583333343</v>
      </c>
      <c r="C2578">
        <f>'TI102'!C2575</f>
        <v>11707022</v>
      </c>
      <c r="D2578">
        <f>'TI102'!J2575</f>
        <v>2</v>
      </c>
      <c r="E2578">
        <f>'TI102'!Q2575</f>
        <v>6</v>
      </c>
      <c r="F2578" t="str">
        <f t="shared" si="240"/>
        <v>59711</v>
      </c>
      <c r="G2578">
        <f t="shared" si="241"/>
        <v>409</v>
      </c>
      <c r="H2578" t="str">
        <f t="shared" si="242"/>
        <v>SH0908-1981</v>
      </c>
      <c r="I2578" t="str">
        <f t="shared" si="243"/>
        <v>SH0908-1981</v>
      </c>
      <c r="J2578" s="34">
        <f t="shared" si="244"/>
        <v>72686</v>
      </c>
      <c r="K2578" t="str">
        <f t="shared" si="245"/>
        <v>SH0908-1981</v>
      </c>
    </row>
    <row r="2579" spans="1:11" ht="15" customHeight="1" x14ac:dyDescent="0.35">
      <c r="A2579">
        <f>'TI102'!A2576</f>
        <v>7</v>
      </c>
      <c r="B2579" s="26">
        <f>'TI102'!B2576</f>
        <v>46273.739583333343</v>
      </c>
      <c r="C2579">
        <f>'TI102'!C2576</f>
        <v>11707023</v>
      </c>
      <c r="D2579">
        <f>'TI102'!J2576</f>
        <v>2</v>
      </c>
      <c r="E2579">
        <f>'TI102'!Q2576</f>
        <v>6</v>
      </c>
      <c r="F2579" t="str">
        <f t="shared" si="240"/>
        <v>59711</v>
      </c>
      <c r="G2579">
        <f t="shared" si="241"/>
        <v>409</v>
      </c>
      <c r="H2579" t="str">
        <f t="shared" si="242"/>
        <v>SH0908-1981</v>
      </c>
      <c r="I2579" t="str">
        <f t="shared" si="243"/>
        <v>SH0908-1981</v>
      </c>
      <c r="J2579" s="34">
        <f t="shared" si="244"/>
        <v>72686</v>
      </c>
      <c r="K2579" t="str">
        <f t="shared" si="245"/>
        <v>SH0908-1981</v>
      </c>
    </row>
    <row r="2580" spans="1:11" ht="15" customHeight="1" x14ac:dyDescent="0.35">
      <c r="A2580">
        <f>'TI102'!A2577</f>
        <v>7</v>
      </c>
      <c r="B2580" s="26">
        <f>'TI102'!B2577</f>
        <v>46273.739583333343</v>
      </c>
      <c r="C2580">
        <f>'TI102'!C2577</f>
        <v>11707024</v>
      </c>
      <c r="D2580">
        <f>'TI102'!J2577</f>
        <v>2</v>
      </c>
      <c r="E2580">
        <f>'TI102'!Q2577</f>
        <v>6</v>
      </c>
      <c r="F2580" t="str">
        <f t="shared" si="240"/>
        <v>59711</v>
      </c>
      <c r="G2580">
        <f t="shared" si="241"/>
        <v>409</v>
      </c>
      <c r="H2580" t="str">
        <f t="shared" si="242"/>
        <v>SH0908-1981</v>
      </c>
      <c r="I2580" t="str">
        <f t="shared" si="243"/>
        <v>SH0908-1981</v>
      </c>
      <c r="J2580" s="34">
        <f t="shared" si="244"/>
        <v>72686</v>
      </c>
      <c r="K2580" t="str">
        <f t="shared" si="245"/>
        <v>SH0908-1981</v>
      </c>
    </row>
    <row r="2581" spans="1:11" ht="15" customHeight="1" x14ac:dyDescent="0.35">
      <c r="A2581">
        <f>'TI102'!A2578</f>
        <v>7</v>
      </c>
      <c r="B2581" s="26">
        <f>'TI102'!B2578</f>
        <v>46273.739583333343</v>
      </c>
      <c r="C2581">
        <f>'TI102'!C2578</f>
        <v>11707025</v>
      </c>
      <c r="D2581">
        <f>'TI102'!J2578</f>
        <v>2</v>
      </c>
      <c r="E2581">
        <f>'TI102'!Q2578</f>
        <v>6</v>
      </c>
      <c r="F2581" t="str">
        <f t="shared" si="240"/>
        <v>59711</v>
      </c>
      <c r="G2581">
        <f t="shared" si="241"/>
        <v>409</v>
      </c>
      <c r="H2581" t="str">
        <f t="shared" si="242"/>
        <v>SH0908-1981</v>
      </c>
      <c r="I2581" t="str">
        <f t="shared" si="243"/>
        <v>SH0908-1981</v>
      </c>
      <c r="J2581" s="34">
        <f t="shared" si="244"/>
        <v>72686</v>
      </c>
      <c r="K2581" t="str">
        <f t="shared" si="245"/>
        <v>SH0908-1981</v>
      </c>
    </row>
    <row r="2582" spans="1:11" ht="15" customHeight="1" x14ac:dyDescent="0.35">
      <c r="A2582">
        <f>'TI102'!A2579</f>
        <v>7</v>
      </c>
      <c r="B2582" s="26">
        <f>'TI102'!B2579</f>
        <v>46273.739583333343</v>
      </c>
      <c r="C2582">
        <f>'TI102'!C2579</f>
        <v>11707026</v>
      </c>
      <c r="D2582">
        <f>'TI102'!J2579</f>
        <v>2</v>
      </c>
      <c r="E2582">
        <f>'TI102'!Q2579</f>
        <v>6</v>
      </c>
      <c r="F2582" t="str">
        <f t="shared" si="240"/>
        <v>59711</v>
      </c>
      <c r="G2582">
        <f t="shared" si="241"/>
        <v>409</v>
      </c>
      <c r="H2582" t="str">
        <f t="shared" si="242"/>
        <v>SH0908-1981</v>
      </c>
      <c r="I2582" t="str">
        <f t="shared" si="243"/>
        <v>SH0908-1981</v>
      </c>
      <c r="J2582" s="34">
        <f t="shared" si="244"/>
        <v>72686</v>
      </c>
      <c r="K2582" t="str">
        <f t="shared" si="245"/>
        <v>SH0908-1981</v>
      </c>
    </row>
    <row r="2583" spans="1:11" ht="15" customHeight="1" x14ac:dyDescent="0.35">
      <c r="A2583">
        <f>'TI102'!A2580</f>
        <v>7</v>
      </c>
      <c r="B2583" s="26">
        <f>'TI102'!B2580</f>
        <v>46273.739583333343</v>
      </c>
      <c r="C2583">
        <f>'TI102'!C2580</f>
        <v>11707027</v>
      </c>
      <c r="D2583">
        <f>'TI102'!J2580</f>
        <v>2</v>
      </c>
      <c r="E2583">
        <f>'TI102'!Q2580</f>
        <v>6</v>
      </c>
      <c r="F2583" t="str">
        <f t="shared" si="240"/>
        <v>59711</v>
      </c>
      <c r="G2583">
        <f t="shared" si="241"/>
        <v>409</v>
      </c>
      <c r="H2583" t="str">
        <f t="shared" si="242"/>
        <v>SH0908-1981</v>
      </c>
      <c r="I2583" t="str">
        <f t="shared" si="243"/>
        <v>SH0908-1981</v>
      </c>
      <c r="J2583" s="34">
        <f t="shared" si="244"/>
        <v>72686</v>
      </c>
      <c r="K2583" t="str">
        <f t="shared" si="245"/>
        <v>SH0908-1981</v>
      </c>
    </row>
    <row r="2584" spans="1:11" ht="15" customHeight="1" x14ac:dyDescent="0.35">
      <c r="A2584">
        <f>'TI102'!A2581</f>
        <v>7</v>
      </c>
      <c r="B2584" s="26">
        <f>'TI102'!B2581</f>
        <v>46273.739583333343</v>
      </c>
      <c r="C2584">
        <f>'TI102'!C2581</f>
        <v>11707028</v>
      </c>
      <c r="D2584">
        <f>'TI102'!J2581</f>
        <v>2</v>
      </c>
      <c r="E2584">
        <f>'TI102'!Q2581</f>
        <v>4</v>
      </c>
      <c r="F2584" t="str">
        <f t="shared" si="240"/>
        <v>59711</v>
      </c>
      <c r="G2584">
        <f t="shared" si="241"/>
        <v>409</v>
      </c>
      <c r="H2584" t="str">
        <f t="shared" si="242"/>
        <v>SH0908-1981</v>
      </c>
      <c r="I2584" t="str">
        <f t="shared" si="243"/>
        <v>SH0908-1981</v>
      </c>
      <c r="J2584" s="34">
        <f t="shared" si="244"/>
        <v>72686</v>
      </c>
      <c r="K2584" t="str">
        <f t="shared" si="245"/>
        <v>SH0908-1981</v>
      </c>
    </row>
    <row r="2585" spans="1:11" ht="15" customHeight="1" x14ac:dyDescent="0.35">
      <c r="A2585">
        <f>'TI102'!A2582</f>
        <v>7</v>
      </c>
      <c r="B2585" s="26">
        <f>'TI102'!B2582</f>
        <v>46273.739583333343</v>
      </c>
      <c r="C2585">
        <f>'TI102'!C2582</f>
        <v>11707029</v>
      </c>
      <c r="D2585">
        <f>'TI102'!J2582</f>
        <v>2</v>
      </c>
      <c r="E2585">
        <f>'TI102'!Q2582</f>
        <v>5</v>
      </c>
      <c r="F2585" t="str">
        <f t="shared" si="240"/>
        <v>59779</v>
      </c>
      <c r="G2585">
        <f t="shared" si="241"/>
        <v>410</v>
      </c>
      <c r="H2585" t="str">
        <f t="shared" si="242"/>
        <v>SH0908-1981</v>
      </c>
      <c r="I2585" t="str">
        <f t="shared" si="243"/>
        <v>SH0908-1981</v>
      </c>
      <c r="J2585" s="34">
        <f t="shared" si="244"/>
        <v>72686</v>
      </c>
      <c r="K2585" t="str">
        <f t="shared" si="245"/>
        <v>SH0908-1981</v>
      </c>
    </row>
    <row r="2586" spans="1:11" ht="15" customHeight="1" x14ac:dyDescent="0.35">
      <c r="A2586">
        <f>'TI102'!A2583</f>
        <v>7</v>
      </c>
      <c r="B2586" s="26">
        <f>'TI102'!B2583</f>
        <v>46273.739583333343</v>
      </c>
      <c r="C2586">
        <f>'TI102'!C2583</f>
        <v>11707030</v>
      </c>
      <c r="D2586">
        <f>'TI102'!J2583</f>
        <v>2</v>
      </c>
      <c r="E2586">
        <f>'TI102'!Q2583</f>
        <v>2</v>
      </c>
      <c r="F2586" t="str">
        <f t="shared" si="240"/>
        <v>59779</v>
      </c>
      <c r="G2586">
        <f t="shared" si="241"/>
        <v>410</v>
      </c>
      <c r="H2586" t="str">
        <f t="shared" si="242"/>
        <v>SH0908-1981</v>
      </c>
      <c r="I2586" t="str">
        <f t="shared" si="243"/>
        <v>SH0908-1981</v>
      </c>
      <c r="J2586" s="34">
        <f t="shared" si="244"/>
        <v>72686</v>
      </c>
      <c r="K2586" t="str">
        <f t="shared" si="245"/>
        <v>SH0908-1981</v>
      </c>
    </row>
    <row r="2587" spans="1:11" ht="15" customHeight="1" x14ac:dyDescent="0.35">
      <c r="A2587">
        <f>'TI102'!A2584</f>
        <v>7</v>
      </c>
      <c r="B2587" s="26">
        <f>'TI102'!B2584</f>
        <v>46273.739583333343</v>
      </c>
      <c r="C2587">
        <f>'TI102'!C2584</f>
        <v>11707031</v>
      </c>
      <c r="D2587">
        <f>'TI102'!J2584</f>
        <v>2</v>
      </c>
      <c r="E2587">
        <f>'TI102'!Q2584</f>
        <v>2</v>
      </c>
      <c r="F2587" t="str">
        <f t="shared" si="240"/>
        <v>59779</v>
      </c>
      <c r="G2587">
        <f t="shared" si="241"/>
        <v>410</v>
      </c>
      <c r="H2587" t="str">
        <f t="shared" si="242"/>
        <v>SH0908-1981</v>
      </c>
      <c r="I2587" t="str">
        <f t="shared" si="243"/>
        <v>SH0908-1981</v>
      </c>
      <c r="J2587" s="34">
        <f t="shared" si="244"/>
        <v>72686</v>
      </c>
      <c r="K2587" t="str">
        <f t="shared" si="245"/>
        <v>SH0908-1981</v>
      </c>
    </row>
    <row r="2588" spans="1:11" ht="15" customHeight="1" x14ac:dyDescent="0.35">
      <c r="A2588">
        <f>'TI102'!A2585</f>
        <v>7</v>
      </c>
      <c r="B2588" s="26">
        <f>'TI102'!B2585</f>
        <v>46273.739583333343</v>
      </c>
      <c r="C2588">
        <f>'TI102'!C2585</f>
        <v>11707032</v>
      </c>
      <c r="D2588">
        <f>'TI102'!J2585</f>
        <v>2</v>
      </c>
      <c r="E2588">
        <f>'TI102'!Q2585</f>
        <v>2</v>
      </c>
      <c r="F2588" t="str">
        <f t="shared" si="240"/>
        <v>59779</v>
      </c>
      <c r="G2588">
        <f t="shared" si="241"/>
        <v>410</v>
      </c>
      <c r="H2588" t="str">
        <f t="shared" si="242"/>
        <v>SH0908-1981</v>
      </c>
      <c r="I2588" t="str">
        <f t="shared" si="243"/>
        <v>SH0908-1981</v>
      </c>
      <c r="J2588" s="34">
        <f t="shared" si="244"/>
        <v>72686</v>
      </c>
      <c r="K2588" t="str">
        <f t="shared" si="245"/>
        <v>SH0908-1981</v>
      </c>
    </row>
    <row r="2589" spans="1:11" ht="15" customHeight="1" x14ac:dyDescent="0.35">
      <c r="A2589">
        <f>'TI102'!A2586</f>
        <v>7</v>
      </c>
      <c r="B2589" s="26">
        <f>'TI102'!B2586</f>
        <v>46273.739583333343</v>
      </c>
      <c r="C2589">
        <f>'TI102'!C2586</f>
        <v>11707033</v>
      </c>
      <c r="D2589">
        <f>'TI102'!J2586</f>
        <v>2</v>
      </c>
      <c r="E2589">
        <f>'TI102'!Q2586</f>
        <v>1</v>
      </c>
      <c r="F2589" t="str">
        <f t="shared" si="240"/>
        <v>60002</v>
      </c>
      <c r="G2589">
        <f t="shared" si="241"/>
        <v>411</v>
      </c>
      <c r="H2589" t="str">
        <f t="shared" si="242"/>
        <v>SH0908-1981</v>
      </c>
      <c r="I2589" t="str">
        <f t="shared" si="243"/>
        <v>SH0908-1981</v>
      </c>
      <c r="J2589" s="34">
        <f t="shared" si="244"/>
        <v>72686</v>
      </c>
      <c r="K2589" t="str">
        <f t="shared" si="245"/>
        <v>SH0908-1981</v>
      </c>
    </row>
    <row r="2590" spans="1:11" ht="15" customHeight="1" x14ac:dyDescent="0.35">
      <c r="A2590">
        <f>'TI102'!A2587</f>
        <v>7</v>
      </c>
      <c r="B2590" s="26">
        <f>'TI102'!B2587</f>
        <v>46273.739583333343</v>
      </c>
      <c r="C2590">
        <f>'TI102'!C2587</f>
        <v>11707034</v>
      </c>
      <c r="D2590">
        <f>'TI102'!J2587</f>
        <v>2</v>
      </c>
      <c r="E2590">
        <f>'TI102'!Q2587</f>
        <v>5</v>
      </c>
      <c r="F2590" t="str">
        <f t="shared" si="240"/>
        <v>60002</v>
      </c>
      <c r="G2590">
        <f t="shared" si="241"/>
        <v>411</v>
      </c>
      <c r="H2590" t="str">
        <f t="shared" si="242"/>
        <v>SH0908-1981</v>
      </c>
      <c r="I2590" t="str">
        <f t="shared" si="243"/>
        <v>SH0908-1981</v>
      </c>
      <c r="J2590" s="34">
        <f t="shared" si="244"/>
        <v>72686</v>
      </c>
      <c r="K2590" t="str">
        <f t="shared" si="245"/>
        <v>SH0908-1981</v>
      </c>
    </row>
    <row r="2591" spans="1:11" ht="15" customHeight="1" x14ac:dyDescent="0.35">
      <c r="A2591">
        <f>'TI102'!A2588</f>
        <v>7</v>
      </c>
      <c r="B2591" s="26">
        <f>'TI102'!B2588</f>
        <v>46273.739583333343</v>
      </c>
      <c r="C2591">
        <f>'TI102'!C2588</f>
        <v>11707133</v>
      </c>
      <c r="D2591">
        <f>'TI102'!J2588</f>
        <v>4</v>
      </c>
      <c r="E2591">
        <f>'TI102'!Q2588</f>
        <v>1</v>
      </c>
      <c r="F2591" t="str">
        <f t="shared" si="240"/>
        <v>59988</v>
      </c>
      <c r="G2591">
        <f t="shared" si="241"/>
        <v>87</v>
      </c>
      <c r="H2591" t="str">
        <f t="shared" si="242"/>
        <v>SH0908-1022</v>
      </c>
      <c r="I2591" t="str">
        <f t="shared" si="243"/>
        <v>SH0908-1022</v>
      </c>
      <c r="J2591" s="34">
        <f t="shared" si="244"/>
        <v>72686</v>
      </c>
      <c r="K2591" t="str">
        <f t="shared" si="245"/>
        <v>SH0908-1022</v>
      </c>
    </row>
    <row r="2592" spans="1:11" ht="15" customHeight="1" x14ac:dyDescent="0.35">
      <c r="A2592">
        <f>'TI102'!A2589</f>
        <v>7</v>
      </c>
      <c r="B2592" s="26">
        <f>'TI102'!B2589</f>
        <v>46273.739583333343</v>
      </c>
      <c r="C2592">
        <f>'TI102'!C2589</f>
        <v>11707169</v>
      </c>
      <c r="D2592">
        <f>'TI102'!J2589</f>
        <v>4</v>
      </c>
      <c r="E2592">
        <f>'TI102'!Q2589</f>
        <v>6</v>
      </c>
      <c r="F2592" t="str">
        <f t="shared" si="240"/>
        <v>59878</v>
      </c>
      <c r="G2592">
        <f t="shared" si="241"/>
        <v>98</v>
      </c>
      <c r="H2592" t="str">
        <f t="shared" si="242"/>
        <v>SH0908-1026</v>
      </c>
      <c r="I2592" t="str">
        <f t="shared" si="243"/>
        <v>SH0908-1026</v>
      </c>
      <c r="J2592" s="34">
        <f t="shared" si="244"/>
        <v>72686</v>
      </c>
      <c r="K2592" t="str">
        <f t="shared" si="245"/>
        <v>SH0908-1026</v>
      </c>
    </row>
    <row r="2593" spans="1:11" ht="15" customHeight="1" x14ac:dyDescent="0.35">
      <c r="A2593">
        <f>'TI102'!A2590</f>
        <v>7</v>
      </c>
      <c r="B2593" s="26">
        <f>'TI102'!B2590</f>
        <v>46273.739583333343</v>
      </c>
      <c r="C2593">
        <f>'TI102'!C2590</f>
        <v>11707170</v>
      </c>
      <c r="D2593">
        <f>'TI102'!J2590</f>
        <v>4</v>
      </c>
      <c r="E2593">
        <f>'TI102'!Q2590</f>
        <v>3</v>
      </c>
      <c r="F2593" t="str">
        <f t="shared" si="240"/>
        <v>60020</v>
      </c>
      <c r="G2593">
        <f t="shared" si="241"/>
        <v>99</v>
      </c>
      <c r="H2593" t="str">
        <f t="shared" si="242"/>
        <v>SH0908-1026</v>
      </c>
      <c r="I2593" t="str">
        <f t="shared" si="243"/>
        <v>SH0908-1026</v>
      </c>
      <c r="J2593" s="34">
        <f t="shared" si="244"/>
        <v>72686</v>
      </c>
      <c r="K2593" t="str">
        <f t="shared" si="245"/>
        <v>SH0908-1026</v>
      </c>
    </row>
    <row r="2594" spans="1:11" ht="15" customHeight="1" x14ac:dyDescent="0.35">
      <c r="A2594">
        <f>'TI102'!A2591</f>
        <v>7</v>
      </c>
      <c r="B2594" s="26">
        <f>'TI102'!B2591</f>
        <v>46273.739583333343</v>
      </c>
      <c r="C2594">
        <f>'TI102'!C2591</f>
        <v>11707177</v>
      </c>
      <c r="D2594">
        <f>'TI102'!J2591</f>
        <v>4</v>
      </c>
      <c r="E2594">
        <f>'TI102'!Q2591</f>
        <v>4</v>
      </c>
      <c r="F2594" t="str">
        <f t="shared" si="240"/>
        <v>59918</v>
      </c>
      <c r="G2594">
        <f t="shared" si="241"/>
        <v>111</v>
      </c>
      <c r="H2594" t="str">
        <f t="shared" si="242"/>
        <v>SH0908-1028</v>
      </c>
      <c r="I2594" t="str">
        <f t="shared" si="243"/>
        <v>SH0908-1028</v>
      </c>
      <c r="J2594" s="34">
        <f t="shared" si="244"/>
        <v>72686</v>
      </c>
      <c r="K2594" t="str">
        <f t="shared" si="245"/>
        <v>SH0908-1028</v>
      </c>
    </row>
    <row r="2595" spans="1:11" ht="15" customHeight="1" x14ac:dyDescent="0.35">
      <c r="A2595">
        <f>'TI102'!A2592</f>
        <v>7</v>
      </c>
      <c r="B2595" s="26">
        <f>'TI102'!B2592</f>
        <v>46273.739583333343</v>
      </c>
      <c r="C2595">
        <f>'TI102'!C2592</f>
        <v>11707195</v>
      </c>
      <c r="D2595">
        <f>'TI102'!J2592</f>
        <v>4</v>
      </c>
      <c r="E2595">
        <f>'TI102'!Q2592</f>
        <v>1</v>
      </c>
      <c r="F2595" t="str">
        <f t="shared" si="240"/>
        <v>59794</v>
      </c>
      <c r="G2595">
        <f t="shared" si="241"/>
        <v>187</v>
      </c>
      <c r="H2595" t="str">
        <f t="shared" si="242"/>
        <v>SH0908-1037</v>
      </c>
      <c r="I2595" t="str">
        <f t="shared" si="243"/>
        <v>SH0908-1037</v>
      </c>
      <c r="J2595" s="34">
        <f t="shared" si="244"/>
        <v>72686</v>
      </c>
      <c r="K2595" t="str">
        <f t="shared" si="245"/>
        <v>SH0908-1037</v>
      </c>
    </row>
    <row r="2596" spans="1:11" ht="15" customHeight="1" x14ac:dyDescent="0.35">
      <c r="A2596">
        <f>'TI102'!A2593</f>
        <v>7</v>
      </c>
      <c r="B2596" s="26">
        <f>'TI102'!B2593</f>
        <v>46273.739583333343</v>
      </c>
      <c r="C2596">
        <f>'TI102'!C2593</f>
        <v>11707202</v>
      </c>
      <c r="D2596">
        <f>'TI102'!J2593</f>
        <v>4</v>
      </c>
      <c r="E2596">
        <f>'TI102'!Q2593</f>
        <v>3</v>
      </c>
      <c r="F2596" t="str">
        <f t="shared" si="240"/>
        <v>59532</v>
      </c>
      <c r="G2596">
        <f t="shared" si="241"/>
        <v>141</v>
      </c>
      <c r="H2596" t="str">
        <f t="shared" si="242"/>
        <v>SH0908-1034</v>
      </c>
      <c r="I2596" t="str">
        <f t="shared" si="243"/>
        <v>SH0908-1034</v>
      </c>
      <c r="J2596" s="34">
        <f t="shared" si="244"/>
        <v>72686</v>
      </c>
      <c r="K2596" t="str">
        <f t="shared" si="245"/>
        <v>SH0908-1034</v>
      </c>
    </row>
    <row r="2597" spans="1:11" ht="15" customHeight="1" x14ac:dyDescent="0.35">
      <c r="A2597">
        <f>'TI102'!A2594</f>
        <v>7</v>
      </c>
      <c r="B2597" s="26">
        <f>'TI102'!B2594</f>
        <v>46273.739583333343</v>
      </c>
      <c r="C2597">
        <f>'TI102'!C2594</f>
        <v>11707207</v>
      </c>
      <c r="D2597">
        <f>'TI102'!J2594</f>
        <v>4</v>
      </c>
      <c r="E2597">
        <f>'TI102'!Q2594</f>
        <v>2</v>
      </c>
      <c r="F2597" t="str">
        <f t="shared" si="240"/>
        <v>59891</v>
      </c>
      <c r="G2597">
        <f t="shared" si="241"/>
        <v>145</v>
      </c>
      <c r="H2597" t="str">
        <f t="shared" si="242"/>
        <v>SH0908-1034</v>
      </c>
      <c r="I2597" t="str">
        <f t="shared" si="243"/>
        <v>SH0908-1034</v>
      </c>
      <c r="J2597" s="34">
        <f t="shared" si="244"/>
        <v>72686</v>
      </c>
      <c r="K2597" t="str">
        <f t="shared" si="245"/>
        <v>SH0908-1034</v>
      </c>
    </row>
    <row r="2598" spans="1:11" ht="15" customHeight="1" x14ac:dyDescent="0.35">
      <c r="A2598">
        <f>'TI102'!A2595</f>
        <v>7</v>
      </c>
      <c r="B2598" s="26">
        <f>'TI102'!B2595</f>
        <v>46273.739583333343</v>
      </c>
      <c r="C2598">
        <f>'TI102'!C2595</f>
        <v>11707208</v>
      </c>
      <c r="D2598">
        <f>'TI102'!J2595</f>
        <v>4</v>
      </c>
      <c r="E2598">
        <f>'TI102'!Q2595</f>
        <v>1</v>
      </c>
      <c r="F2598" t="str">
        <f t="shared" si="240"/>
        <v>59892</v>
      </c>
      <c r="G2598">
        <f t="shared" si="241"/>
        <v>146</v>
      </c>
      <c r="H2598" t="str">
        <f t="shared" si="242"/>
        <v>SH0908-1034</v>
      </c>
      <c r="I2598" t="str">
        <f t="shared" si="243"/>
        <v>SH0908-1034</v>
      </c>
      <c r="J2598" s="34">
        <f t="shared" si="244"/>
        <v>72686</v>
      </c>
      <c r="K2598" t="str">
        <f t="shared" si="245"/>
        <v>SH0908-1034</v>
      </c>
    </row>
    <row r="2599" spans="1:11" ht="15" customHeight="1" x14ac:dyDescent="0.35">
      <c r="A2599">
        <f>'TI102'!A2596</f>
        <v>7</v>
      </c>
      <c r="B2599" s="26">
        <f>'TI102'!B2596</f>
        <v>46273.739583333343</v>
      </c>
      <c r="C2599">
        <f>'TI102'!C2596</f>
        <v>11707274</v>
      </c>
      <c r="D2599">
        <f>'TI102'!J2596</f>
        <v>3</v>
      </c>
      <c r="E2599">
        <f>'TI102'!Q2596</f>
        <v>2</v>
      </c>
      <c r="F2599" t="str">
        <f t="shared" si="240"/>
        <v>59923</v>
      </c>
      <c r="G2599">
        <f t="shared" si="241"/>
        <v>267</v>
      </c>
      <c r="H2599" t="str">
        <f t="shared" si="242"/>
        <v>SH0908-1051</v>
      </c>
      <c r="I2599" t="str">
        <f t="shared" si="243"/>
        <v>SH0908-1051</v>
      </c>
      <c r="J2599" s="34">
        <f t="shared" si="244"/>
        <v>72686</v>
      </c>
      <c r="K2599" t="str">
        <f t="shared" si="245"/>
        <v>SH0908-1051</v>
      </c>
    </row>
    <row r="2600" spans="1:11" ht="15" customHeight="1" x14ac:dyDescent="0.35">
      <c r="A2600">
        <f>'TI102'!A2597</f>
        <v>7</v>
      </c>
      <c r="B2600" s="26">
        <f>'TI102'!B2597</f>
        <v>46273.739583333343</v>
      </c>
      <c r="C2600">
        <f>'TI102'!C2597</f>
        <v>11707275</v>
      </c>
      <c r="D2600">
        <f>'TI102'!J2597</f>
        <v>3</v>
      </c>
      <c r="E2600">
        <f>'TI102'!Q2597</f>
        <v>1</v>
      </c>
      <c r="F2600" t="str">
        <f t="shared" si="240"/>
        <v>59923</v>
      </c>
      <c r="G2600">
        <f t="shared" si="241"/>
        <v>267</v>
      </c>
      <c r="H2600" t="str">
        <f t="shared" si="242"/>
        <v>SH0908-1051</v>
      </c>
      <c r="I2600" t="str">
        <f t="shared" si="243"/>
        <v>SH0908-1051</v>
      </c>
      <c r="J2600" s="34">
        <f t="shared" si="244"/>
        <v>72686</v>
      </c>
      <c r="K2600" t="str">
        <f t="shared" si="245"/>
        <v>SH0908-1051</v>
      </c>
    </row>
    <row r="2601" spans="1:11" ht="15" customHeight="1" x14ac:dyDescent="0.35">
      <c r="A2601">
        <f>'TI102'!A2598</f>
        <v>7</v>
      </c>
      <c r="B2601" s="26">
        <f>'TI102'!B2598</f>
        <v>46273.739583333343</v>
      </c>
      <c r="C2601">
        <f>'TI102'!C2598</f>
        <v>11707276</v>
      </c>
      <c r="D2601">
        <f>'TI102'!J2598</f>
        <v>3</v>
      </c>
      <c r="E2601">
        <f>'TI102'!Q2598</f>
        <v>1</v>
      </c>
      <c r="F2601" t="str">
        <f t="shared" si="240"/>
        <v>59923</v>
      </c>
      <c r="G2601">
        <f t="shared" si="241"/>
        <v>267</v>
      </c>
      <c r="H2601" t="str">
        <f t="shared" si="242"/>
        <v>SH0908-1051</v>
      </c>
      <c r="I2601" t="str">
        <f t="shared" si="243"/>
        <v>SH0908-1051</v>
      </c>
      <c r="J2601" s="34">
        <f t="shared" si="244"/>
        <v>72686</v>
      </c>
      <c r="K2601" t="str">
        <f t="shared" si="245"/>
        <v>SH0908-1051</v>
      </c>
    </row>
    <row r="2602" spans="1:11" ht="15" customHeight="1" x14ac:dyDescent="0.35">
      <c r="A2602">
        <f>'TI102'!A2599</f>
        <v>7</v>
      </c>
      <c r="B2602" s="26">
        <f>'TI102'!B2599</f>
        <v>46273.739583333343</v>
      </c>
      <c r="C2602">
        <f>'TI102'!C2599</f>
        <v>11707277</v>
      </c>
      <c r="D2602">
        <f>'TI102'!J2599</f>
        <v>3</v>
      </c>
      <c r="E2602">
        <f>'TI102'!Q2599</f>
        <v>1</v>
      </c>
      <c r="F2602" t="str">
        <f t="shared" si="240"/>
        <v>59923</v>
      </c>
      <c r="G2602">
        <f t="shared" si="241"/>
        <v>267</v>
      </c>
      <c r="H2602" t="str">
        <f t="shared" si="242"/>
        <v>SH0908-1051</v>
      </c>
      <c r="I2602" t="str">
        <f t="shared" si="243"/>
        <v>SH0908-1051</v>
      </c>
      <c r="J2602" s="34">
        <f t="shared" si="244"/>
        <v>72686</v>
      </c>
      <c r="K2602" t="str">
        <f t="shared" si="245"/>
        <v>SH0908-1051</v>
      </c>
    </row>
    <row r="2603" spans="1:11" ht="15" customHeight="1" x14ac:dyDescent="0.35">
      <c r="A2603">
        <f>'TI102'!A2600</f>
        <v>7</v>
      </c>
      <c r="B2603" s="26">
        <f>'TI102'!B2600</f>
        <v>46273.739583333343</v>
      </c>
      <c r="C2603">
        <f>'TI102'!C2600</f>
        <v>11707278</v>
      </c>
      <c r="D2603">
        <f>'TI102'!J2600</f>
        <v>3</v>
      </c>
      <c r="E2603">
        <f>'TI102'!Q2600</f>
        <v>1</v>
      </c>
      <c r="F2603" t="str">
        <f t="shared" si="240"/>
        <v>59923</v>
      </c>
      <c r="G2603">
        <f t="shared" si="241"/>
        <v>267</v>
      </c>
      <c r="H2603" t="str">
        <f t="shared" si="242"/>
        <v>SH0908-1051</v>
      </c>
      <c r="I2603" t="str">
        <f t="shared" si="243"/>
        <v>SH0908-1051</v>
      </c>
      <c r="J2603" s="34">
        <f t="shared" si="244"/>
        <v>72686</v>
      </c>
      <c r="K2603" t="str">
        <f t="shared" si="245"/>
        <v>SH0908-1051</v>
      </c>
    </row>
    <row r="2604" spans="1:11" ht="15" customHeight="1" x14ac:dyDescent="0.35">
      <c r="A2604">
        <f>'TI102'!A2601</f>
        <v>7</v>
      </c>
      <c r="B2604" s="26">
        <f>'TI102'!B2601</f>
        <v>46273.739583333343</v>
      </c>
      <c r="C2604">
        <f>'TI102'!C2601</f>
        <v>11707279</v>
      </c>
      <c r="D2604">
        <f>'TI102'!J2601</f>
        <v>3</v>
      </c>
      <c r="E2604">
        <f>'TI102'!Q2601</f>
        <v>1</v>
      </c>
      <c r="F2604" t="str">
        <f t="shared" si="240"/>
        <v>59923</v>
      </c>
      <c r="G2604">
        <f t="shared" si="241"/>
        <v>267</v>
      </c>
      <c r="H2604" t="str">
        <f t="shared" si="242"/>
        <v>SH0908-1051</v>
      </c>
      <c r="I2604" t="str">
        <f t="shared" si="243"/>
        <v>SH0908-1051</v>
      </c>
      <c r="J2604" s="34">
        <f t="shared" si="244"/>
        <v>72686</v>
      </c>
      <c r="K2604" t="str">
        <f t="shared" si="245"/>
        <v>SH0908-1051</v>
      </c>
    </row>
    <row r="2605" spans="1:11" ht="15" customHeight="1" x14ac:dyDescent="0.35">
      <c r="A2605">
        <f>'TI102'!A2602</f>
        <v>7</v>
      </c>
      <c r="B2605" s="26">
        <f>'TI102'!B2602</f>
        <v>46273.739583333343</v>
      </c>
      <c r="C2605">
        <f>'TI102'!C2602</f>
        <v>11707280</v>
      </c>
      <c r="D2605">
        <f>'TI102'!J2602</f>
        <v>3</v>
      </c>
      <c r="E2605">
        <f>'TI102'!Q2602</f>
        <v>1</v>
      </c>
      <c r="F2605" t="str">
        <f t="shared" si="240"/>
        <v>60009</v>
      </c>
      <c r="G2605">
        <f t="shared" si="241"/>
        <v>268</v>
      </c>
      <c r="H2605" t="str">
        <f t="shared" si="242"/>
        <v>SH0908-1051</v>
      </c>
      <c r="I2605" t="str">
        <f t="shared" si="243"/>
        <v>SH0908-1051</v>
      </c>
      <c r="J2605" s="34">
        <f t="shared" si="244"/>
        <v>72686</v>
      </c>
      <c r="K2605" t="str">
        <f t="shared" si="245"/>
        <v>SH0908-1051</v>
      </c>
    </row>
    <row r="2606" spans="1:11" ht="15" customHeight="1" x14ac:dyDescent="0.35">
      <c r="A2606">
        <f>'TI102'!A2603</f>
        <v>7</v>
      </c>
      <c r="B2606" s="26">
        <f>'TI102'!B2603</f>
        <v>46273.739583333343</v>
      </c>
      <c r="C2606">
        <f>'TI102'!C2603</f>
        <v>11707281</v>
      </c>
      <c r="D2606">
        <f>'TI102'!J2603</f>
        <v>3</v>
      </c>
      <c r="E2606">
        <f>'TI102'!Q2603</f>
        <v>1</v>
      </c>
      <c r="F2606" t="str">
        <f t="shared" si="240"/>
        <v>60009</v>
      </c>
      <c r="G2606">
        <f t="shared" si="241"/>
        <v>268</v>
      </c>
      <c r="H2606" t="str">
        <f t="shared" si="242"/>
        <v>SH0908-1051</v>
      </c>
      <c r="I2606" t="str">
        <f t="shared" si="243"/>
        <v>SH0908-1051</v>
      </c>
      <c r="J2606" s="34">
        <f t="shared" si="244"/>
        <v>72686</v>
      </c>
      <c r="K2606" t="str">
        <f t="shared" si="245"/>
        <v>SH0908-1051</v>
      </c>
    </row>
    <row r="2607" spans="1:11" ht="15" customHeight="1" x14ac:dyDescent="0.35">
      <c r="A2607">
        <f>'TI102'!A2604</f>
        <v>7</v>
      </c>
      <c r="B2607" s="26">
        <f>'TI102'!B2604</f>
        <v>46273.739583333343</v>
      </c>
      <c r="C2607">
        <f>'TI102'!C2604</f>
        <v>11707298</v>
      </c>
      <c r="D2607">
        <f>'TI102'!J2604</f>
        <v>4</v>
      </c>
      <c r="E2607">
        <f>'TI102'!Q2604</f>
        <v>1</v>
      </c>
      <c r="F2607" t="str">
        <f t="shared" si="240"/>
        <v>59564</v>
      </c>
      <c r="G2607">
        <f t="shared" si="241"/>
        <v>317</v>
      </c>
      <c r="H2607" t="str">
        <f t="shared" si="242"/>
        <v>SH0908-1066</v>
      </c>
      <c r="I2607" t="str">
        <f t="shared" si="243"/>
        <v>SH0908-1066</v>
      </c>
      <c r="J2607" s="34">
        <f t="shared" si="244"/>
        <v>72686</v>
      </c>
      <c r="K2607" t="str">
        <f t="shared" si="245"/>
        <v>SH0908-1066</v>
      </c>
    </row>
    <row r="2608" spans="1:11" ht="15" customHeight="1" x14ac:dyDescent="0.35">
      <c r="A2608">
        <f>'TI102'!A2605</f>
        <v>7</v>
      </c>
      <c r="B2608" s="26">
        <f>'TI102'!B2605</f>
        <v>46273.739583333343</v>
      </c>
      <c r="C2608">
        <f>'TI102'!C2605</f>
        <v>11707299</v>
      </c>
      <c r="D2608">
        <f>'TI102'!J2605</f>
        <v>4</v>
      </c>
      <c r="E2608">
        <f>'TI102'!Q2605</f>
        <v>1</v>
      </c>
      <c r="F2608" t="str">
        <f t="shared" si="240"/>
        <v>59564</v>
      </c>
      <c r="G2608">
        <f t="shared" si="241"/>
        <v>317</v>
      </c>
      <c r="H2608" t="str">
        <f t="shared" si="242"/>
        <v>SH0908-1066</v>
      </c>
      <c r="I2608" t="str">
        <f t="shared" si="243"/>
        <v>SH0908-1066</v>
      </c>
      <c r="J2608" s="34">
        <f t="shared" si="244"/>
        <v>72686</v>
      </c>
      <c r="K2608" t="str">
        <f t="shared" si="245"/>
        <v>SH0908-1066</v>
      </c>
    </row>
    <row r="2609" spans="1:11" ht="15" customHeight="1" x14ac:dyDescent="0.35">
      <c r="A2609">
        <f>'TI102'!A2606</f>
        <v>7</v>
      </c>
      <c r="B2609" s="26">
        <f>'TI102'!B2606</f>
        <v>46273.739583333343</v>
      </c>
      <c r="C2609">
        <f>'TI102'!C2606</f>
        <v>11707300</v>
      </c>
      <c r="D2609">
        <f>'TI102'!J2606</f>
        <v>5</v>
      </c>
      <c r="E2609">
        <f>'TI102'!Q2606</f>
        <v>3</v>
      </c>
      <c r="F2609" t="str">
        <f t="shared" si="240"/>
        <v>59754</v>
      </c>
      <c r="G2609">
        <f t="shared" si="241"/>
        <v>318</v>
      </c>
      <c r="H2609" t="str">
        <f t="shared" si="242"/>
        <v>SH0908-1066</v>
      </c>
      <c r="I2609" t="str">
        <f t="shared" si="243"/>
        <v>SH0908-1066</v>
      </c>
      <c r="J2609" s="34">
        <f t="shared" si="244"/>
        <v>72686</v>
      </c>
      <c r="K2609" t="str">
        <f t="shared" si="245"/>
        <v>SH0908-1066</v>
      </c>
    </row>
    <row r="2610" spans="1:11" ht="15" customHeight="1" x14ac:dyDescent="0.35">
      <c r="A2610">
        <f>'TI102'!A2607</f>
        <v>7</v>
      </c>
      <c r="B2610" s="26">
        <f>'TI102'!B2607</f>
        <v>46273.739583333343</v>
      </c>
      <c r="C2610">
        <f>'TI102'!C2607</f>
        <v>11707301</v>
      </c>
      <c r="D2610">
        <f>'TI102'!J2607</f>
        <v>3</v>
      </c>
      <c r="E2610">
        <f>'TI102'!Q2607</f>
        <v>1</v>
      </c>
      <c r="F2610" t="str">
        <f t="shared" si="240"/>
        <v>60012</v>
      </c>
      <c r="G2610">
        <f t="shared" si="241"/>
        <v>319</v>
      </c>
      <c r="H2610" t="str">
        <f t="shared" si="242"/>
        <v>SH0908-1066</v>
      </c>
      <c r="I2610" t="str">
        <f t="shared" si="243"/>
        <v>SH0908-1066</v>
      </c>
      <c r="J2610" s="34">
        <f t="shared" si="244"/>
        <v>72686</v>
      </c>
      <c r="K2610" t="str">
        <f t="shared" si="245"/>
        <v>SH0908-1066</v>
      </c>
    </row>
    <row r="2611" spans="1:11" ht="15" customHeight="1" x14ac:dyDescent="0.35">
      <c r="A2611">
        <f>'TI102'!A2608</f>
        <v>7</v>
      </c>
      <c r="B2611" s="26">
        <f>'TI102'!B2608</f>
        <v>46273.739583333343</v>
      </c>
      <c r="C2611">
        <f>'TI102'!C2608</f>
        <v>11707305</v>
      </c>
      <c r="D2611">
        <f>'TI102'!J2608</f>
        <v>3</v>
      </c>
      <c r="E2611">
        <f>'TI102'!Q2608</f>
        <v>1</v>
      </c>
      <c r="F2611" t="str">
        <f t="shared" si="240"/>
        <v>59664</v>
      </c>
      <c r="G2611">
        <f t="shared" si="241"/>
        <v>303</v>
      </c>
      <c r="H2611" t="str">
        <f t="shared" si="242"/>
        <v>SH0908-1063</v>
      </c>
      <c r="I2611" t="str">
        <f t="shared" si="243"/>
        <v>SH0908-1063</v>
      </c>
      <c r="J2611" s="34">
        <f t="shared" si="244"/>
        <v>72686</v>
      </c>
      <c r="K2611" t="str">
        <f t="shared" si="245"/>
        <v>SH0908-1063</v>
      </c>
    </row>
    <row r="2612" spans="1:11" ht="15" customHeight="1" x14ac:dyDescent="0.35">
      <c r="A2612">
        <f>'TI102'!A2609</f>
        <v>7</v>
      </c>
      <c r="B2612" s="26">
        <f>'TI102'!B2609</f>
        <v>46273.739583333343</v>
      </c>
      <c r="C2612">
        <f>'TI102'!C2609</f>
        <v>11707306</v>
      </c>
      <c r="D2612">
        <f>'TI102'!J2609</f>
        <v>3</v>
      </c>
      <c r="E2612">
        <f>'TI102'!Q2609</f>
        <v>2</v>
      </c>
      <c r="F2612" t="str">
        <f t="shared" si="240"/>
        <v>59664</v>
      </c>
      <c r="G2612">
        <f t="shared" si="241"/>
        <v>303</v>
      </c>
      <c r="H2612" t="str">
        <f t="shared" si="242"/>
        <v>SH0908-1063</v>
      </c>
      <c r="I2612" t="str">
        <f t="shared" si="243"/>
        <v>SH0908-1063</v>
      </c>
      <c r="J2612" s="34">
        <f t="shared" si="244"/>
        <v>72686</v>
      </c>
      <c r="K2612" t="str">
        <f t="shared" si="245"/>
        <v>SH0908-1063</v>
      </c>
    </row>
    <row r="2613" spans="1:11" ht="15" customHeight="1" x14ac:dyDescent="0.35">
      <c r="A2613">
        <f>'TI102'!A2610</f>
        <v>7</v>
      </c>
      <c r="B2613" s="26">
        <f>'TI102'!B2610</f>
        <v>46273.739583333343</v>
      </c>
      <c r="C2613">
        <f>'TI102'!C2610</f>
        <v>11707307</v>
      </c>
      <c r="D2613">
        <f>'TI102'!J2610</f>
        <v>3</v>
      </c>
      <c r="E2613">
        <f>'TI102'!Q2610</f>
        <v>2</v>
      </c>
      <c r="F2613" t="str">
        <f t="shared" si="240"/>
        <v>59664</v>
      </c>
      <c r="G2613">
        <f t="shared" si="241"/>
        <v>303</v>
      </c>
      <c r="H2613" t="str">
        <f t="shared" si="242"/>
        <v>SH0908-1063</v>
      </c>
      <c r="I2613" t="str">
        <f t="shared" si="243"/>
        <v>SH0908-1063</v>
      </c>
      <c r="J2613" s="34">
        <f t="shared" si="244"/>
        <v>72686</v>
      </c>
      <c r="K2613" t="str">
        <f t="shared" si="245"/>
        <v>SH0908-1063</v>
      </c>
    </row>
    <row r="2614" spans="1:11" ht="15" customHeight="1" x14ac:dyDescent="0.35">
      <c r="A2614">
        <f>'TI102'!A2611</f>
        <v>7</v>
      </c>
      <c r="B2614" s="26">
        <f>'TI102'!B2611</f>
        <v>46273.739583333343</v>
      </c>
      <c r="C2614">
        <f>'TI102'!C2611</f>
        <v>11707308</v>
      </c>
      <c r="D2614">
        <f>'TI102'!J2611</f>
        <v>3</v>
      </c>
      <c r="E2614">
        <f>'TI102'!Q2611</f>
        <v>1</v>
      </c>
      <c r="F2614" t="str">
        <f t="shared" si="240"/>
        <v>59664</v>
      </c>
      <c r="G2614">
        <f t="shared" si="241"/>
        <v>303</v>
      </c>
      <c r="H2614" t="str">
        <f t="shared" si="242"/>
        <v>SH0908-1063</v>
      </c>
      <c r="I2614" t="str">
        <f t="shared" si="243"/>
        <v>SH0908-1063</v>
      </c>
      <c r="J2614" s="34">
        <f t="shared" si="244"/>
        <v>72686</v>
      </c>
      <c r="K2614" t="str">
        <f t="shared" si="245"/>
        <v>SH0908-1063</v>
      </c>
    </row>
    <row r="2615" spans="1:11" ht="15" customHeight="1" x14ac:dyDescent="0.35">
      <c r="A2615">
        <f>'TI102'!A2612</f>
        <v>7</v>
      </c>
      <c r="B2615" s="26">
        <f>'TI102'!B2612</f>
        <v>46273.739583333343</v>
      </c>
      <c r="C2615">
        <f>'TI102'!C2612</f>
        <v>11707309</v>
      </c>
      <c r="D2615">
        <f>'TI102'!J2612</f>
        <v>4</v>
      </c>
      <c r="E2615">
        <f>'TI102'!Q2612</f>
        <v>1</v>
      </c>
      <c r="F2615" t="str">
        <f t="shared" si="240"/>
        <v>59691</v>
      </c>
      <c r="G2615">
        <f t="shared" si="241"/>
        <v>304</v>
      </c>
      <c r="H2615" t="str">
        <f t="shared" si="242"/>
        <v>SH0908-1063</v>
      </c>
      <c r="I2615" t="str">
        <f t="shared" si="243"/>
        <v>SH0908-1063</v>
      </c>
      <c r="J2615" s="34">
        <f t="shared" si="244"/>
        <v>72686</v>
      </c>
      <c r="K2615" t="str">
        <f t="shared" si="245"/>
        <v>SH0908-1063</v>
      </c>
    </row>
    <row r="2616" spans="1:11" ht="15" customHeight="1" x14ac:dyDescent="0.35">
      <c r="A2616">
        <f>'TI102'!A2613</f>
        <v>7</v>
      </c>
      <c r="B2616" s="26">
        <f>'TI102'!B2613</f>
        <v>46273.739583333343</v>
      </c>
      <c r="C2616">
        <f>'TI102'!C2613</f>
        <v>11707310</v>
      </c>
      <c r="D2616">
        <f>'TI102'!J2613</f>
        <v>3</v>
      </c>
      <c r="E2616">
        <f>'TI102'!Q2613</f>
        <v>1</v>
      </c>
      <c r="F2616" t="str">
        <f t="shared" si="240"/>
        <v>59997</v>
      </c>
      <c r="G2616">
        <f t="shared" si="241"/>
        <v>305</v>
      </c>
      <c r="H2616" t="str">
        <f t="shared" si="242"/>
        <v>SH0908-1063</v>
      </c>
      <c r="I2616" t="str">
        <f t="shared" si="243"/>
        <v>SH0908-1063</v>
      </c>
      <c r="J2616" s="34">
        <f t="shared" si="244"/>
        <v>72686</v>
      </c>
      <c r="K2616" t="str">
        <f t="shared" si="245"/>
        <v>SH0908-1063</v>
      </c>
    </row>
    <row r="2617" spans="1:11" ht="15" customHeight="1" x14ac:dyDescent="0.35">
      <c r="A2617">
        <f>'TI102'!A2614</f>
        <v>7</v>
      </c>
      <c r="B2617" s="26">
        <f>'TI102'!B2614</f>
        <v>46273.739583333343</v>
      </c>
      <c r="C2617">
        <f>'TI102'!C2614</f>
        <v>11707323</v>
      </c>
      <c r="D2617">
        <f>'TI102'!J2614</f>
        <v>4</v>
      </c>
      <c r="E2617">
        <f>'TI102'!Q2614</f>
        <v>3</v>
      </c>
      <c r="F2617" t="str">
        <f t="shared" si="240"/>
        <v>59872</v>
      </c>
      <c r="G2617">
        <f t="shared" si="241"/>
        <v>338</v>
      </c>
      <c r="H2617" t="str">
        <f t="shared" si="242"/>
        <v>SH0908-1080</v>
      </c>
      <c r="I2617" t="str">
        <f t="shared" si="243"/>
        <v>SH0908-1080</v>
      </c>
      <c r="J2617" s="34">
        <f t="shared" si="244"/>
        <v>72686</v>
      </c>
      <c r="K2617" t="str">
        <f t="shared" si="245"/>
        <v>SH0908-1080</v>
      </c>
    </row>
    <row r="2618" spans="1:11" ht="15" customHeight="1" x14ac:dyDescent="0.35">
      <c r="A2618">
        <f>'TI102'!A2615</f>
        <v>7</v>
      </c>
      <c r="B2618" s="26">
        <f>'TI102'!B2615</f>
        <v>46273.739583333343</v>
      </c>
      <c r="C2618">
        <f>'TI102'!C2615</f>
        <v>11707324</v>
      </c>
      <c r="D2618">
        <f>'TI102'!J2615</f>
        <v>4</v>
      </c>
      <c r="E2618">
        <f>'TI102'!Q2615</f>
        <v>1</v>
      </c>
      <c r="F2618" t="str">
        <f t="shared" si="240"/>
        <v>60044</v>
      </c>
      <c r="G2618">
        <f t="shared" si="241"/>
        <v>339</v>
      </c>
      <c r="H2618" t="str">
        <f t="shared" si="242"/>
        <v>SH0908-1080</v>
      </c>
      <c r="I2618" t="str">
        <f t="shared" si="243"/>
        <v>SH0908-1080</v>
      </c>
      <c r="J2618" s="34">
        <f t="shared" si="244"/>
        <v>72686</v>
      </c>
      <c r="K2618" t="str">
        <f t="shared" si="245"/>
        <v>SH0908-1080</v>
      </c>
    </row>
    <row r="2619" spans="1:11" ht="15" customHeight="1" x14ac:dyDescent="0.35">
      <c r="A2619">
        <f>'TI102'!A2616</f>
        <v>7</v>
      </c>
      <c r="B2619" s="26">
        <f>'TI102'!B2616</f>
        <v>46273.739583333343</v>
      </c>
      <c r="C2619">
        <f>'TI102'!C2616</f>
        <v>11707333</v>
      </c>
      <c r="D2619">
        <f>'TI102'!J2616</f>
        <v>4</v>
      </c>
      <c r="E2619">
        <f>'TI102'!Q2616</f>
        <v>1</v>
      </c>
      <c r="F2619" t="str">
        <f t="shared" si="240"/>
        <v>60003</v>
      </c>
      <c r="G2619">
        <f t="shared" si="241"/>
        <v>276</v>
      </c>
      <c r="H2619" t="str">
        <f t="shared" si="242"/>
        <v>SH0908-1054</v>
      </c>
      <c r="I2619" t="str">
        <f t="shared" si="243"/>
        <v>SH0908-1054</v>
      </c>
      <c r="J2619" s="34">
        <f t="shared" si="244"/>
        <v>72686</v>
      </c>
      <c r="K2619" t="str">
        <f t="shared" si="245"/>
        <v>SH0908-1054</v>
      </c>
    </row>
    <row r="2620" spans="1:11" ht="15" customHeight="1" x14ac:dyDescent="0.35">
      <c r="A2620">
        <f>'TI102'!A2617</f>
        <v>7</v>
      </c>
      <c r="B2620" s="26">
        <f>'TI102'!B2617</f>
        <v>46273.739583333343</v>
      </c>
      <c r="C2620">
        <f>'TI102'!C2617</f>
        <v>11707334</v>
      </c>
      <c r="D2620">
        <f>'TI102'!J2617</f>
        <v>4</v>
      </c>
      <c r="E2620">
        <f>'TI102'!Q2617</f>
        <v>3</v>
      </c>
      <c r="F2620" t="str">
        <f t="shared" si="240"/>
        <v>60003</v>
      </c>
      <c r="G2620">
        <f t="shared" si="241"/>
        <v>276</v>
      </c>
      <c r="H2620" t="str">
        <f t="shared" si="242"/>
        <v>SH0908-1054</v>
      </c>
      <c r="I2620" t="str">
        <f t="shared" si="243"/>
        <v>SH0908-1054</v>
      </c>
      <c r="J2620" s="34">
        <f t="shared" si="244"/>
        <v>72686</v>
      </c>
      <c r="K2620" t="str">
        <f t="shared" si="245"/>
        <v>SH0908-1054</v>
      </c>
    </row>
    <row r="2621" spans="1:11" ht="15" customHeight="1" x14ac:dyDescent="0.35">
      <c r="A2621">
        <f>'TI102'!A2618</f>
        <v>7</v>
      </c>
      <c r="B2621" s="26">
        <f>'TI102'!B2618</f>
        <v>46273.739583333343</v>
      </c>
      <c r="C2621">
        <f>'TI102'!C2618</f>
        <v>11707335</v>
      </c>
      <c r="D2621">
        <f>'TI102'!J2618</f>
        <v>4</v>
      </c>
      <c r="E2621">
        <f>'TI102'!Q2618</f>
        <v>1</v>
      </c>
      <c r="F2621" t="str">
        <f t="shared" si="240"/>
        <v>60003</v>
      </c>
      <c r="G2621">
        <f t="shared" si="241"/>
        <v>276</v>
      </c>
      <c r="H2621" t="str">
        <f t="shared" si="242"/>
        <v>SH0908-1054</v>
      </c>
      <c r="I2621" t="str">
        <f t="shared" si="243"/>
        <v>SH0908-1054</v>
      </c>
      <c r="J2621" s="34">
        <f t="shared" si="244"/>
        <v>72686</v>
      </c>
      <c r="K2621" t="str">
        <f t="shared" si="245"/>
        <v>SH0908-1054</v>
      </c>
    </row>
    <row r="2622" spans="1:11" ht="15" customHeight="1" x14ac:dyDescent="0.35">
      <c r="A2622">
        <f>'TI102'!A2619</f>
        <v>7</v>
      </c>
      <c r="B2622" s="26">
        <f>'TI102'!B2619</f>
        <v>46273.739583333343</v>
      </c>
      <c r="C2622">
        <f>'TI102'!C2619</f>
        <v>11707336</v>
      </c>
      <c r="D2622">
        <f>'TI102'!J2619</f>
        <v>4</v>
      </c>
      <c r="E2622">
        <f>'TI102'!Q2619</f>
        <v>2</v>
      </c>
      <c r="F2622" t="str">
        <f t="shared" si="240"/>
        <v>60003</v>
      </c>
      <c r="G2622">
        <f t="shared" si="241"/>
        <v>276</v>
      </c>
      <c r="H2622" t="str">
        <f t="shared" si="242"/>
        <v>SH0908-1054</v>
      </c>
      <c r="I2622" t="str">
        <f t="shared" si="243"/>
        <v>SH0908-1054</v>
      </c>
      <c r="J2622" s="34">
        <f t="shared" si="244"/>
        <v>72686</v>
      </c>
      <c r="K2622" t="str">
        <f t="shared" si="245"/>
        <v>SH0908-1054</v>
      </c>
    </row>
    <row r="2623" spans="1:11" ht="15" customHeight="1" x14ac:dyDescent="0.35">
      <c r="A2623">
        <f>'TI102'!A2620</f>
        <v>7</v>
      </c>
      <c r="B2623" s="26">
        <f>'TI102'!B2620</f>
        <v>46273.739583333343</v>
      </c>
      <c r="C2623">
        <f>'TI102'!C2620</f>
        <v>11707337</v>
      </c>
      <c r="D2623">
        <f>'TI102'!J2620</f>
        <v>4</v>
      </c>
      <c r="E2623">
        <f>'TI102'!Q2620</f>
        <v>1</v>
      </c>
      <c r="F2623" t="str">
        <f t="shared" si="240"/>
        <v>60003</v>
      </c>
      <c r="G2623">
        <f t="shared" si="241"/>
        <v>276</v>
      </c>
      <c r="H2623" t="str">
        <f t="shared" si="242"/>
        <v>SH0908-1054</v>
      </c>
      <c r="I2623" t="str">
        <f t="shared" si="243"/>
        <v>SH0908-1054</v>
      </c>
      <c r="J2623" s="34">
        <f t="shared" si="244"/>
        <v>72686</v>
      </c>
      <c r="K2623" t="str">
        <f t="shared" si="245"/>
        <v>SH0908-1054</v>
      </c>
    </row>
    <row r="2624" spans="1:11" ht="15" customHeight="1" x14ac:dyDescent="0.35">
      <c r="A2624">
        <f>'TI102'!A2621</f>
        <v>7</v>
      </c>
      <c r="B2624" s="26">
        <f>'TI102'!B2621</f>
        <v>46273.739583333343</v>
      </c>
      <c r="C2624">
        <f>'TI102'!C2621</f>
        <v>11707338</v>
      </c>
      <c r="D2624">
        <f>'TI102'!J2621</f>
        <v>5</v>
      </c>
      <c r="E2624">
        <f>'TI102'!Q2621</f>
        <v>2</v>
      </c>
      <c r="F2624" t="str">
        <f t="shared" si="240"/>
        <v>60003</v>
      </c>
      <c r="G2624">
        <f t="shared" si="241"/>
        <v>276</v>
      </c>
      <c r="H2624" t="str">
        <f t="shared" si="242"/>
        <v>SH0908-1054</v>
      </c>
      <c r="I2624" t="str">
        <f t="shared" si="243"/>
        <v>SH0908-1054</v>
      </c>
      <c r="J2624" s="34">
        <f t="shared" si="244"/>
        <v>72686</v>
      </c>
      <c r="K2624" t="str">
        <f t="shared" si="245"/>
        <v>SH0908-1054</v>
      </c>
    </row>
    <row r="2625" spans="1:11" ht="15" customHeight="1" x14ac:dyDescent="0.35">
      <c r="A2625">
        <f>'TI102'!A2622</f>
        <v>7</v>
      </c>
      <c r="B2625" s="26">
        <f>'TI102'!B2622</f>
        <v>46273.739583333343</v>
      </c>
      <c r="C2625">
        <f>'TI102'!C2622</f>
        <v>11707341</v>
      </c>
      <c r="D2625">
        <f>'TI102'!J2622</f>
        <v>3</v>
      </c>
      <c r="E2625">
        <f>'TI102'!Q2622</f>
        <v>2</v>
      </c>
      <c r="F2625" t="str">
        <f t="shared" si="240"/>
        <v>60011</v>
      </c>
      <c r="G2625">
        <f t="shared" si="241"/>
        <v>277</v>
      </c>
      <c r="H2625" t="str">
        <f t="shared" si="242"/>
        <v>SH0908-1054</v>
      </c>
      <c r="I2625" t="str">
        <f t="shared" si="243"/>
        <v>SH0908-1054</v>
      </c>
      <c r="J2625" s="34">
        <f t="shared" si="244"/>
        <v>72686</v>
      </c>
      <c r="K2625" t="str">
        <f t="shared" si="245"/>
        <v>SH0908-1054</v>
      </c>
    </row>
    <row r="2626" spans="1:11" ht="15" customHeight="1" x14ac:dyDescent="0.35">
      <c r="A2626">
        <f>'TI102'!A2623</f>
        <v>7</v>
      </c>
      <c r="B2626" s="26">
        <f>'TI102'!B2623</f>
        <v>46273.739583333343</v>
      </c>
      <c r="C2626">
        <f>'TI102'!C2623</f>
        <v>11707369</v>
      </c>
      <c r="D2626">
        <f>'TI102'!J2623</f>
        <v>3</v>
      </c>
      <c r="E2626">
        <f>'TI102'!Q2623</f>
        <v>4</v>
      </c>
      <c r="F2626" t="str">
        <f t="shared" si="240"/>
        <v>59540</v>
      </c>
      <c r="G2626">
        <f t="shared" si="241"/>
        <v>209</v>
      </c>
      <c r="H2626" t="str">
        <f t="shared" si="242"/>
        <v>SH0908-1042</v>
      </c>
      <c r="I2626" t="str">
        <f t="shared" si="243"/>
        <v>SH0908-1042</v>
      </c>
      <c r="J2626" s="34">
        <f t="shared" si="244"/>
        <v>72686</v>
      </c>
      <c r="K2626" t="str">
        <f t="shared" si="245"/>
        <v>SH0908-1042</v>
      </c>
    </row>
    <row r="2627" spans="1:11" ht="15" customHeight="1" x14ac:dyDescent="0.35">
      <c r="A2627">
        <f>'TI102'!A2624</f>
        <v>7</v>
      </c>
      <c r="B2627" s="26">
        <f>'TI102'!B2624</f>
        <v>46273.739583333343</v>
      </c>
      <c r="C2627">
        <f>'TI102'!C2624</f>
        <v>11707370</v>
      </c>
      <c r="D2627">
        <f>'TI102'!J2624</f>
        <v>3</v>
      </c>
      <c r="E2627">
        <f>'TI102'!Q2624</f>
        <v>3</v>
      </c>
      <c r="F2627" t="str">
        <f t="shared" si="240"/>
        <v>59540</v>
      </c>
      <c r="G2627">
        <f t="shared" si="241"/>
        <v>209</v>
      </c>
      <c r="H2627" t="str">
        <f t="shared" si="242"/>
        <v>SH0908-1042</v>
      </c>
      <c r="I2627" t="str">
        <f t="shared" si="243"/>
        <v>SH0908-1042</v>
      </c>
      <c r="J2627" s="34">
        <f t="shared" si="244"/>
        <v>72686</v>
      </c>
      <c r="K2627" t="str">
        <f t="shared" si="245"/>
        <v>SH0908-1042</v>
      </c>
    </row>
    <row r="2628" spans="1:11" ht="15" customHeight="1" x14ac:dyDescent="0.35">
      <c r="A2628">
        <f>'TI102'!A2625</f>
        <v>7</v>
      </c>
      <c r="B2628" s="26">
        <f>'TI102'!B2625</f>
        <v>46273.739583333343</v>
      </c>
      <c r="C2628">
        <f>'TI102'!C2625</f>
        <v>11707371</v>
      </c>
      <c r="D2628">
        <f>'TI102'!J2625</f>
        <v>3</v>
      </c>
      <c r="E2628">
        <f>'TI102'!Q2625</f>
        <v>3</v>
      </c>
      <c r="F2628" t="str">
        <f t="shared" si="240"/>
        <v>59540</v>
      </c>
      <c r="G2628">
        <f t="shared" si="241"/>
        <v>209</v>
      </c>
      <c r="H2628" t="str">
        <f t="shared" si="242"/>
        <v>SH0908-1042</v>
      </c>
      <c r="I2628" t="str">
        <f t="shared" si="243"/>
        <v>SH0908-1042</v>
      </c>
      <c r="J2628" s="34">
        <f t="shared" si="244"/>
        <v>72686</v>
      </c>
      <c r="K2628" t="str">
        <f t="shared" si="245"/>
        <v>SH0908-1042</v>
      </c>
    </row>
    <row r="2629" spans="1:11" ht="15" customHeight="1" x14ac:dyDescent="0.35">
      <c r="A2629">
        <f>'TI102'!A2626</f>
        <v>7</v>
      </c>
      <c r="B2629" s="26">
        <f>'TI102'!B2626</f>
        <v>46273.739583333343</v>
      </c>
      <c r="C2629">
        <f>'TI102'!C2626</f>
        <v>11707372</v>
      </c>
      <c r="D2629">
        <f>'TI102'!J2626</f>
        <v>3</v>
      </c>
      <c r="E2629">
        <f>'TI102'!Q2626</f>
        <v>1</v>
      </c>
      <c r="F2629" t="str">
        <f t="shared" si="240"/>
        <v>59620</v>
      </c>
      <c r="G2629">
        <f t="shared" si="241"/>
        <v>210</v>
      </c>
      <c r="H2629" t="str">
        <f t="shared" si="242"/>
        <v>SH0908-1042</v>
      </c>
      <c r="I2629" t="str">
        <f t="shared" si="243"/>
        <v>SH0908-1042</v>
      </c>
      <c r="J2629" s="34">
        <f t="shared" si="244"/>
        <v>72686</v>
      </c>
      <c r="K2629" t="str">
        <f t="shared" si="245"/>
        <v>SH0908-1042</v>
      </c>
    </row>
    <row r="2630" spans="1:11" ht="15" customHeight="1" x14ac:dyDescent="0.35">
      <c r="A2630">
        <f>'TI102'!A2627</f>
        <v>7</v>
      </c>
      <c r="B2630" s="26">
        <f>'TI102'!B2627</f>
        <v>46273.739583333343</v>
      </c>
      <c r="C2630">
        <f>'TI102'!C2627</f>
        <v>11707373</v>
      </c>
      <c r="D2630">
        <f>'TI102'!J2627</f>
        <v>4</v>
      </c>
      <c r="E2630">
        <f>'TI102'!Q2627</f>
        <v>1</v>
      </c>
      <c r="F2630" t="str">
        <f t="shared" ref="F2630:F2693" si="246">INDEX(OM_ORDER,MATCH(C2630,OM_TID,0))</f>
        <v>59642</v>
      </c>
      <c r="G2630">
        <f t="shared" ref="G2630:G2693" si="247">MATCH(F2630,OR_ID,0)</f>
        <v>211</v>
      </c>
      <c r="H2630" t="str">
        <f t="shared" ref="H2630:H2693" si="248">INDEX(OR_ORIG,G2630)</f>
        <v>SH0908-1042</v>
      </c>
      <c r="I2630" t="str">
        <f t="shared" ref="I2630:I2693" si="249">INDEX(OR_SHIP,G2630)</f>
        <v>SH0908-1042</v>
      </c>
      <c r="J2630" s="34">
        <f t="shared" ref="J2630:J2693" si="250">IF(INDEX(OR_MOVED,G2630)="",DATE(2099,1,1),INDEX(OR_MOVED,G2630))</f>
        <v>72686</v>
      </c>
      <c r="K2630" t="str">
        <f t="shared" ref="K2630:K2693" si="251">IF(B2630&gt;=J2630,I2630,H2630)</f>
        <v>SH0908-1042</v>
      </c>
    </row>
    <row r="2631" spans="1:11" ht="15" customHeight="1" x14ac:dyDescent="0.35">
      <c r="A2631">
        <f>'TI102'!A2628</f>
        <v>7</v>
      </c>
      <c r="B2631" s="26">
        <f>'TI102'!B2628</f>
        <v>46273.739583333343</v>
      </c>
      <c r="C2631">
        <f>'TI102'!C2628</f>
        <v>11707374</v>
      </c>
      <c r="D2631">
        <f>'TI102'!J2628</f>
        <v>4</v>
      </c>
      <c r="E2631">
        <f>'TI102'!Q2628</f>
        <v>1</v>
      </c>
      <c r="F2631" t="str">
        <f t="shared" si="246"/>
        <v>59642</v>
      </c>
      <c r="G2631">
        <f t="shared" si="247"/>
        <v>211</v>
      </c>
      <c r="H2631" t="str">
        <f t="shared" si="248"/>
        <v>SH0908-1042</v>
      </c>
      <c r="I2631" t="str">
        <f t="shared" si="249"/>
        <v>SH0908-1042</v>
      </c>
      <c r="J2631" s="34">
        <f t="shared" si="250"/>
        <v>72686</v>
      </c>
      <c r="K2631" t="str">
        <f t="shared" si="251"/>
        <v>SH0908-1042</v>
      </c>
    </row>
    <row r="2632" spans="1:11" ht="15" customHeight="1" x14ac:dyDescent="0.35">
      <c r="A2632">
        <f>'TI102'!A2629</f>
        <v>7</v>
      </c>
      <c r="B2632" s="26">
        <f>'TI102'!B2629</f>
        <v>46273.739583333343</v>
      </c>
      <c r="C2632">
        <f>'TI102'!C2629</f>
        <v>11707375</v>
      </c>
      <c r="D2632">
        <f>'TI102'!J2629</f>
        <v>4</v>
      </c>
      <c r="E2632">
        <f>'TI102'!Q2629</f>
        <v>4</v>
      </c>
      <c r="F2632" t="str">
        <f t="shared" si="246"/>
        <v>59642</v>
      </c>
      <c r="G2632">
        <f t="shared" si="247"/>
        <v>211</v>
      </c>
      <c r="H2632" t="str">
        <f t="shared" si="248"/>
        <v>SH0908-1042</v>
      </c>
      <c r="I2632" t="str">
        <f t="shared" si="249"/>
        <v>SH0908-1042</v>
      </c>
      <c r="J2632" s="34">
        <f t="shared" si="250"/>
        <v>72686</v>
      </c>
      <c r="K2632" t="str">
        <f t="shared" si="251"/>
        <v>SH0908-1042</v>
      </c>
    </row>
    <row r="2633" spans="1:11" ht="15" customHeight="1" x14ac:dyDescent="0.35">
      <c r="A2633">
        <f>'TI102'!A2630</f>
        <v>7</v>
      </c>
      <c r="B2633" s="26">
        <f>'TI102'!B2630</f>
        <v>46273.739583333343</v>
      </c>
      <c r="C2633">
        <f>'TI102'!C2630</f>
        <v>11707378</v>
      </c>
      <c r="D2633">
        <f>'TI102'!J2630</f>
        <v>4</v>
      </c>
      <c r="E2633">
        <f>'TI102'!Q2630</f>
        <v>2</v>
      </c>
      <c r="F2633" t="str">
        <f t="shared" si="246"/>
        <v>59674</v>
      </c>
      <c r="G2633">
        <f t="shared" si="247"/>
        <v>213</v>
      </c>
      <c r="H2633" t="str">
        <f t="shared" si="248"/>
        <v>SH0908-1042</v>
      </c>
      <c r="I2633" t="str">
        <f t="shared" si="249"/>
        <v>SH0908-1042</v>
      </c>
      <c r="J2633" s="34">
        <f t="shared" si="250"/>
        <v>72686</v>
      </c>
      <c r="K2633" t="str">
        <f t="shared" si="251"/>
        <v>SH0908-1042</v>
      </c>
    </row>
    <row r="2634" spans="1:11" ht="15" customHeight="1" x14ac:dyDescent="0.35">
      <c r="A2634">
        <f>'TI102'!A2631</f>
        <v>7</v>
      </c>
      <c r="B2634" s="26">
        <f>'TI102'!B2631</f>
        <v>46273.739583333343</v>
      </c>
      <c r="C2634">
        <f>'TI102'!C2631</f>
        <v>11707379</v>
      </c>
      <c r="D2634">
        <f>'TI102'!J2631</f>
        <v>4</v>
      </c>
      <c r="E2634">
        <f>'TI102'!Q2631</f>
        <v>2</v>
      </c>
      <c r="F2634" t="str">
        <f t="shared" si="246"/>
        <v>59674</v>
      </c>
      <c r="G2634">
        <f t="shared" si="247"/>
        <v>213</v>
      </c>
      <c r="H2634" t="str">
        <f t="shared" si="248"/>
        <v>SH0908-1042</v>
      </c>
      <c r="I2634" t="str">
        <f t="shared" si="249"/>
        <v>SH0908-1042</v>
      </c>
      <c r="J2634" s="34">
        <f t="shared" si="250"/>
        <v>72686</v>
      </c>
      <c r="K2634" t="str">
        <f t="shared" si="251"/>
        <v>SH0908-1042</v>
      </c>
    </row>
    <row r="2635" spans="1:11" ht="15" customHeight="1" x14ac:dyDescent="0.35">
      <c r="A2635">
        <f>'TI102'!A2632</f>
        <v>7</v>
      </c>
      <c r="B2635" s="26">
        <f>'TI102'!B2632</f>
        <v>46273.739583333343</v>
      </c>
      <c r="C2635">
        <f>'TI102'!C2632</f>
        <v>11707380</v>
      </c>
      <c r="D2635">
        <f>'TI102'!J2632</f>
        <v>4</v>
      </c>
      <c r="E2635">
        <f>'TI102'!Q2632</f>
        <v>2</v>
      </c>
      <c r="F2635" t="str">
        <f t="shared" si="246"/>
        <v>59769</v>
      </c>
      <c r="G2635">
        <f t="shared" si="247"/>
        <v>214</v>
      </c>
      <c r="H2635" t="str">
        <f t="shared" si="248"/>
        <v>SH0908-1042</v>
      </c>
      <c r="I2635" t="str">
        <f t="shared" si="249"/>
        <v>SH0908-1042</v>
      </c>
      <c r="J2635" s="34">
        <f t="shared" si="250"/>
        <v>72686</v>
      </c>
      <c r="K2635" t="str">
        <f t="shared" si="251"/>
        <v>SH0908-1042</v>
      </c>
    </row>
    <row r="2636" spans="1:11" ht="15" customHeight="1" x14ac:dyDescent="0.35">
      <c r="A2636">
        <f>'TI102'!A2633</f>
        <v>7</v>
      </c>
      <c r="B2636" s="26">
        <f>'TI102'!B2633</f>
        <v>46273.739583333343</v>
      </c>
      <c r="C2636">
        <f>'TI102'!C2633</f>
        <v>11707381</v>
      </c>
      <c r="D2636">
        <f>'TI102'!J2633</f>
        <v>3</v>
      </c>
      <c r="E2636">
        <f>'TI102'!Q2633</f>
        <v>1</v>
      </c>
      <c r="F2636" t="str">
        <f t="shared" si="246"/>
        <v>59823</v>
      </c>
      <c r="G2636">
        <f t="shared" si="247"/>
        <v>215</v>
      </c>
      <c r="H2636" t="str">
        <f t="shared" si="248"/>
        <v>SH0908-1042</v>
      </c>
      <c r="I2636" t="str">
        <f t="shared" si="249"/>
        <v>SH0908-1042</v>
      </c>
      <c r="J2636" s="34">
        <f t="shared" si="250"/>
        <v>72686</v>
      </c>
      <c r="K2636" t="str">
        <f t="shared" si="251"/>
        <v>SH0908-1042</v>
      </c>
    </row>
    <row r="2637" spans="1:11" ht="15" customHeight="1" x14ac:dyDescent="0.35">
      <c r="A2637">
        <f>'TI102'!A2634</f>
        <v>7</v>
      </c>
      <c r="B2637" s="26">
        <f>'TI102'!B2634</f>
        <v>46273.739583333343</v>
      </c>
      <c r="C2637">
        <f>'TI102'!C2634</f>
        <v>11707382</v>
      </c>
      <c r="D2637">
        <f>'TI102'!J2634</f>
        <v>3</v>
      </c>
      <c r="E2637">
        <f>'TI102'!Q2634</f>
        <v>1</v>
      </c>
      <c r="F2637" t="str">
        <f t="shared" si="246"/>
        <v>59823</v>
      </c>
      <c r="G2637">
        <f t="shared" si="247"/>
        <v>215</v>
      </c>
      <c r="H2637" t="str">
        <f t="shared" si="248"/>
        <v>SH0908-1042</v>
      </c>
      <c r="I2637" t="str">
        <f t="shared" si="249"/>
        <v>SH0908-1042</v>
      </c>
      <c r="J2637" s="34">
        <f t="shared" si="250"/>
        <v>72686</v>
      </c>
      <c r="K2637" t="str">
        <f t="shared" si="251"/>
        <v>SH0908-1042</v>
      </c>
    </row>
    <row r="2638" spans="1:11" ht="15" customHeight="1" x14ac:dyDescent="0.35">
      <c r="A2638">
        <f>'TI102'!A2635</f>
        <v>7</v>
      </c>
      <c r="B2638" s="26">
        <f>'TI102'!B2635</f>
        <v>46273.739583333343</v>
      </c>
      <c r="C2638">
        <f>'TI102'!C2635</f>
        <v>11707383</v>
      </c>
      <c r="D2638">
        <f>'TI102'!J2635</f>
        <v>3</v>
      </c>
      <c r="E2638">
        <f>'TI102'!Q2635</f>
        <v>1</v>
      </c>
      <c r="F2638" t="str">
        <f t="shared" si="246"/>
        <v>59823</v>
      </c>
      <c r="G2638">
        <f t="shared" si="247"/>
        <v>215</v>
      </c>
      <c r="H2638" t="str">
        <f t="shared" si="248"/>
        <v>SH0908-1042</v>
      </c>
      <c r="I2638" t="str">
        <f t="shared" si="249"/>
        <v>SH0908-1042</v>
      </c>
      <c r="J2638" s="34">
        <f t="shared" si="250"/>
        <v>72686</v>
      </c>
      <c r="K2638" t="str">
        <f t="shared" si="251"/>
        <v>SH0908-1042</v>
      </c>
    </row>
    <row r="2639" spans="1:11" ht="15" customHeight="1" x14ac:dyDescent="0.35">
      <c r="A2639">
        <f>'TI102'!A2636</f>
        <v>7</v>
      </c>
      <c r="B2639" s="26">
        <f>'TI102'!B2636</f>
        <v>46273.739583333343</v>
      </c>
      <c r="C2639">
        <f>'TI102'!C2636</f>
        <v>11707384</v>
      </c>
      <c r="D2639">
        <f>'TI102'!J2636</f>
        <v>3</v>
      </c>
      <c r="E2639">
        <f>'TI102'!Q2636</f>
        <v>1</v>
      </c>
      <c r="F2639" t="str">
        <f t="shared" si="246"/>
        <v>59823</v>
      </c>
      <c r="G2639">
        <f t="shared" si="247"/>
        <v>215</v>
      </c>
      <c r="H2639" t="str">
        <f t="shared" si="248"/>
        <v>SH0908-1042</v>
      </c>
      <c r="I2639" t="str">
        <f t="shared" si="249"/>
        <v>SH0908-1042</v>
      </c>
      <c r="J2639" s="34">
        <f t="shared" si="250"/>
        <v>72686</v>
      </c>
      <c r="K2639" t="str">
        <f t="shared" si="251"/>
        <v>SH0908-1042</v>
      </c>
    </row>
    <row r="2640" spans="1:11" ht="15" customHeight="1" x14ac:dyDescent="0.35">
      <c r="A2640">
        <f>'TI102'!A2637</f>
        <v>7</v>
      </c>
      <c r="B2640" s="26">
        <f>'TI102'!B2637</f>
        <v>46273.739583333343</v>
      </c>
      <c r="C2640">
        <f>'TI102'!C2637</f>
        <v>11707385</v>
      </c>
      <c r="D2640">
        <f>'TI102'!J2637</f>
        <v>3</v>
      </c>
      <c r="E2640">
        <f>'TI102'!Q2637</f>
        <v>1</v>
      </c>
      <c r="F2640" t="str">
        <f t="shared" si="246"/>
        <v>59823</v>
      </c>
      <c r="G2640">
        <f t="shared" si="247"/>
        <v>215</v>
      </c>
      <c r="H2640" t="str">
        <f t="shared" si="248"/>
        <v>SH0908-1042</v>
      </c>
      <c r="I2640" t="str">
        <f t="shared" si="249"/>
        <v>SH0908-1042</v>
      </c>
      <c r="J2640" s="34">
        <f t="shared" si="250"/>
        <v>72686</v>
      </c>
      <c r="K2640" t="str">
        <f t="shared" si="251"/>
        <v>SH0908-1042</v>
      </c>
    </row>
    <row r="2641" spans="1:11" ht="15" customHeight="1" x14ac:dyDescent="0.35">
      <c r="A2641">
        <f>'TI102'!A2638</f>
        <v>7</v>
      </c>
      <c r="B2641" s="26">
        <f>'TI102'!B2638</f>
        <v>46273.739583333343</v>
      </c>
      <c r="C2641">
        <f>'TI102'!C2638</f>
        <v>11707386</v>
      </c>
      <c r="D2641">
        <f>'TI102'!J2638</f>
        <v>3</v>
      </c>
      <c r="E2641">
        <f>'TI102'!Q2638</f>
        <v>1</v>
      </c>
      <c r="F2641" t="str">
        <f t="shared" si="246"/>
        <v>59823</v>
      </c>
      <c r="G2641">
        <f t="shared" si="247"/>
        <v>215</v>
      </c>
      <c r="H2641" t="str">
        <f t="shared" si="248"/>
        <v>SH0908-1042</v>
      </c>
      <c r="I2641" t="str">
        <f t="shared" si="249"/>
        <v>SH0908-1042</v>
      </c>
      <c r="J2641" s="34">
        <f t="shared" si="250"/>
        <v>72686</v>
      </c>
      <c r="K2641" t="str">
        <f t="shared" si="251"/>
        <v>SH0908-1042</v>
      </c>
    </row>
    <row r="2642" spans="1:11" ht="15" customHeight="1" x14ac:dyDescent="0.35">
      <c r="A2642">
        <f>'TI102'!A2639</f>
        <v>7</v>
      </c>
      <c r="B2642" s="26">
        <f>'TI102'!B2639</f>
        <v>46273.739583333343</v>
      </c>
      <c r="C2642">
        <f>'TI102'!C2639</f>
        <v>11707387</v>
      </c>
      <c r="D2642">
        <f>'TI102'!J2639</f>
        <v>3</v>
      </c>
      <c r="E2642">
        <f>'TI102'!Q2639</f>
        <v>1</v>
      </c>
      <c r="F2642" t="str">
        <f t="shared" si="246"/>
        <v>59823</v>
      </c>
      <c r="G2642">
        <f t="shared" si="247"/>
        <v>215</v>
      </c>
      <c r="H2642" t="str">
        <f t="shared" si="248"/>
        <v>SH0908-1042</v>
      </c>
      <c r="I2642" t="str">
        <f t="shared" si="249"/>
        <v>SH0908-1042</v>
      </c>
      <c r="J2642" s="34">
        <f t="shared" si="250"/>
        <v>72686</v>
      </c>
      <c r="K2642" t="str">
        <f t="shared" si="251"/>
        <v>SH0908-1042</v>
      </c>
    </row>
    <row r="2643" spans="1:11" ht="15" customHeight="1" x14ac:dyDescent="0.35">
      <c r="A2643">
        <f>'TI102'!A2640</f>
        <v>7</v>
      </c>
      <c r="B2643" s="26">
        <f>'TI102'!B2640</f>
        <v>46273.739583333343</v>
      </c>
      <c r="C2643">
        <f>'TI102'!C2640</f>
        <v>11707388</v>
      </c>
      <c r="D2643">
        <f>'TI102'!J2640</f>
        <v>3</v>
      </c>
      <c r="E2643">
        <f>'TI102'!Q2640</f>
        <v>1</v>
      </c>
      <c r="F2643" t="str">
        <f t="shared" si="246"/>
        <v>59823</v>
      </c>
      <c r="G2643">
        <f t="shared" si="247"/>
        <v>215</v>
      </c>
      <c r="H2643" t="str">
        <f t="shared" si="248"/>
        <v>SH0908-1042</v>
      </c>
      <c r="I2643" t="str">
        <f t="shared" si="249"/>
        <v>SH0908-1042</v>
      </c>
      <c r="J2643" s="34">
        <f t="shared" si="250"/>
        <v>72686</v>
      </c>
      <c r="K2643" t="str">
        <f t="shared" si="251"/>
        <v>SH0908-1042</v>
      </c>
    </row>
    <row r="2644" spans="1:11" ht="15" customHeight="1" x14ac:dyDescent="0.35">
      <c r="A2644">
        <f>'TI102'!A2641</f>
        <v>7</v>
      </c>
      <c r="B2644" s="26">
        <f>'TI102'!B2641</f>
        <v>46273.739583333343</v>
      </c>
      <c r="C2644">
        <f>'TI102'!C2641</f>
        <v>11707389</v>
      </c>
      <c r="D2644">
        <f>'TI102'!J2641</f>
        <v>3</v>
      </c>
      <c r="E2644">
        <f>'TI102'!Q2641</f>
        <v>1</v>
      </c>
      <c r="F2644" t="str">
        <f t="shared" si="246"/>
        <v>59859</v>
      </c>
      <c r="G2644">
        <f t="shared" si="247"/>
        <v>216</v>
      </c>
      <c r="H2644" t="str">
        <f t="shared" si="248"/>
        <v>SH0908-1042</v>
      </c>
      <c r="I2644" t="str">
        <f t="shared" si="249"/>
        <v>SH0908-1042</v>
      </c>
      <c r="J2644" s="34">
        <f t="shared" si="250"/>
        <v>72686</v>
      </c>
      <c r="K2644" t="str">
        <f t="shared" si="251"/>
        <v>SH0908-1042</v>
      </c>
    </row>
    <row r="2645" spans="1:11" ht="15" customHeight="1" x14ac:dyDescent="0.35">
      <c r="A2645">
        <f>'TI102'!A2642</f>
        <v>7</v>
      </c>
      <c r="B2645" s="26">
        <f>'TI102'!B2642</f>
        <v>46273.739583333343</v>
      </c>
      <c r="C2645">
        <f>'TI102'!C2642</f>
        <v>11707390</v>
      </c>
      <c r="D2645">
        <f>'TI102'!J2642</f>
        <v>3</v>
      </c>
      <c r="E2645">
        <f>'TI102'!Q2642</f>
        <v>3</v>
      </c>
      <c r="F2645" t="str">
        <f t="shared" si="246"/>
        <v>59859</v>
      </c>
      <c r="G2645">
        <f t="shared" si="247"/>
        <v>216</v>
      </c>
      <c r="H2645" t="str">
        <f t="shared" si="248"/>
        <v>SH0908-1042</v>
      </c>
      <c r="I2645" t="str">
        <f t="shared" si="249"/>
        <v>SH0908-1042</v>
      </c>
      <c r="J2645" s="34">
        <f t="shared" si="250"/>
        <v>72686</v>
      </c>
      <c r="K2645" t="str">
        <f t="shared" si="251"/>
        <v>SH0908-1042</v>
      </c>
    </row>
    <row r="2646" spans="1:11" ht="15" customHeight="1" x14ac:dyDescent="0.35">
      <c r="A2646">
        <f>'TI102'!A2643</f>
        <v>7</v>
      </c>
      <c r="B2646" s="26">
        <f>'TI102'!B2643</f>
        <v>46273.739583333343</v>
      </c>
      <c r="C2646">
        <f>'TI102'!C2643</f>
        <v>11707391</v>
      </c>
      <c r="D2646">
        <f>'TI102'!J2643</f>
        <v>3</v>
      </c>
      <c r="E2646">
        <f>'TI102'!Q2643</f>
        <v>1</v>
      </c>
      <c r="F2646" t="str">
        <f t="shared" si="246"/>
        <v>59859</v>
      </c>
      <c r="G2646">
        <f t="shared" si="247"/>
        <v>216</v>
      </c>
      <c r="H2646" t="str">
        <f t="shared" si="248"/>
        <v>SH0908-1042</v>
      </c>
      <c r="I2646" t="str">
        <f t="shared" si="249"/>
        <v>SH0908-1042</v>
      </c>
      <c r="J2646" s="34">
        <f t="shared" si="250"/>
        <v>72686</v>
      </c>
      <c r="K2646" t="str">
        <f t="shared" si="251"/>
        <v>SH0908-1042</v>
      </c>
    </row>
    <row r="2647" spans="1:11" ht="15" customHeight="1" x14ac:dyDescent="0.35">
      <c r="A2647">
        <f>'TI102'!A2644</f>
        <v>7</v>
      </c>
      <c r="B2647" s="26">
        <f>'TI102'!B2644</f>
        <v>46273.739583333343</v>
      </c>
      <c r="C2647">
        <f>'TI102'!C2644</f>
        <v>11707392</v>
      </c>
      <c r="D2647">
        <f>'TI102'!J2644</f>
        <v>3</v>
      </c>
      <c r="E2647">
        <f>'TI102'!Q2644</f>
        <v>1</v>
      </c>
      <c r="F2647" t="str">
        <f t="shared" si="246"/>
        <v>59859</v>
      </c>
      <c r="G2647">
        <f t="shared" si="247"/>
        <v>216</v>
      </c>
      <c r="H2647" t="str">
        <f t="shared" si="248"/>
        <v>SH0908-1042</v>
      </c>
      <c r="I2647" t="str">
        <f t="shared" si="249"/>
        <v>SH0908-1042</v>
      </c>
      <c r="J2647" s="34">
        <f t="shared" si="250"/>
        <v>72686</v>
      </c>
      <c r="K2647" t="str">
        <f t="shared" si="251"/>
        <v>SH0908-1042</v>
      </c>
    </row>
    <row r="2648" spans="1:11" ht="15" customHeight="1" x14ac:dyDescent="0.35">
      <c r="A2648">
        <f>'TI102'!A2645</f>
        <v>7</v>
      </c>
      <c r="B2648" s="26">
        <f>'TI102'!B2645</f>
        <v>46273.739583333343</v>
      </c>
      <c r="C2648">
        <f>'TI102'!C2645</f>
        <v>11707393</v>
      </c>
      <c r="D2648">
        <f>'TI102'!J2645</f>
        <v>3</v>
      </c>
      <c r="E2648">
        <f>'TI102'!Q2645</f>
        <v>1</v>
      </c>
      <c r="F2648" t="str">
        <f t="shared" si="246"/>
        <v>59859</v>
      </c>
      <c r="G2648">
        <f t="shared" si="247"/>
        <v>216</v>
      </c>
      <c r="H2648" t="str">
        <f t="shared" si="248"/>
        <v>SH0908-1042</v>
      </c>
      <c r="I2648" t="str">
        <f t="shared" si="249"/>
        <v>SH0908-1042</v>
      </c>
      <c r="J2648" s="34">
        <f t="shared" si="250"/>
        <v>72686</v>
      </c>
      <c r="K2648" t="str">
        <f t="shared" si="251"/>
        <v>SH0908-1042</v>
      </c>
    </row>
    <row r="2649" spans="1:11" ht="15" customHeight="1" x14ac:dyDescent="0.35">
      <c r="A2649">
        <f>'TI102'!A2646</f>
        <v>7</v>
      </c>
      <c r="B2649" s="26">
        <f>'TI102'!B2646</f>
        <v>46273.739583333343</v>
      </c>
      <c r="C2649">
        <f>'TI102'!C2646</f>
        <v>11707394</v>
      </c>
      <c r="D2649">
        <f>'TI102'!J2646</f>
        <v>4</v>
      </c>
      <c r="E2649">
        <f>'TI102'!Q2646</f>
        <v>1</v>
      </c>
      <c r="F2649" t="str">
        <f t="shared" si="246"/>
        <v>60006</v>
      </c>
      <c r="G2649">
        <f t="shared" si="247"/>
        <v>217</v>
      </c>
      <c r="H2649" t="str">
        <f t="shared" si="248"/>
        <v>SH0908-1042</v>
      </c>
      <c r="I2649" t="str">
        <f t="shared" si="249"/>
        <v>SH0908-1042</v>
      </c>
      <c r="J2649" s="34">
        <f t="shared" si="250"/>
        <v>72686</v>
      </c>
      <c r="K2649" t="str">
        <f t="shared" si="251"/>
        <v>SH0908-1042</v>
      </c>
    </row>
    <row r="2650" spans="1:11" ht="15" customHeight="1" x14ac:dyDescent="0.35">
      <c r="A2650">
        <f>'TI102'!A2647</f>
        <v>7</v>
      </c>
      <c r="B2650" s="26">
        <f>'TI102'!B2647</f>
        <v>46273.739583333343</v>
      </c>
      <c r="C2650">
        <f>'TI102'!C2647</f>
        <v>11707395</v>
      </c>
      <c r="D2650">
        <f>'TI102'!J2647</f>
        <v>4</v>
      </c>
      <c r="E2650">
        <f>'TI102'!Q2647</f>
        <v>1</v>
      </c>
      <c r="F2650" t="str">
        <f t="shared" si="246"/>
        <v>60006</v>
      </c>
      <c r="G2650">
        <f t="shared" si="247"/>
        <v>217</v>
      </c>
      <c r="H2650" t="str">
        <f t="shared" si="248"/>
        <v>SH0908-1042</v>
      </c>
      <c r="I2650" t="str">
        <f t="shared" si="249"/>
        <v>SH0908-1042</v>
      </c>
      <c r="J2650" s="34">
        <f t="shared" si="250"/>
        <v>72686</v>
      </c>
      <c r="K2650" t="str">
        <f t="shared" si="251"/>
        <v>SH0908-1042</v>
      </c>
    </row>
    <row r="2651" spans="1:11" ht="15" customHeight="1" x14ac:dyDescent="0.35">
      <c r="A2651">
        <f>'TI102'!A2648</f>
        <v>7</v>
      </c>
      <c r="B2651" s="26">
        <f>'TI102'!B2648</f>
        <v>46273.739583333343</v>
      </c>
      <c r="C2651">
        <f>'TI102'!C2648</f>
        <v>11707396</v>
      </c>
      <c r="D2651">
        <f>'TI102'!J2648</f>
        <v>3</v>
      </c>
      <c r="E2651">
        <f>'TI102'!Q2648</f>
        <v>1</v>
      </c>
      <c r="F2651" t="str">
        <f t="shared" si="246"/>
        <v>60010</v>
      </c>
      <c r="G2651">
        <f t="shared" si="247"/>
        <v>218</v>
      </c>
      <c r="H2651" t="str">
        <f t="shared" si="248"/>
        <v>SH0908-1042</v>
      </c>
      <c r="I2651" t="str">
        <f t="shared" si="249"/>
        <v>SH0908-1042</v>
      </c>
      <c r="J2651" s="34">
        <f t="shared" si="250"/>
        <v>72686</v>
      </c>
      <c r="K2651" t="str">
        <f t="shared" si="251"/>
        <v>SH0908-1042</v>
      </c>
    </row>
    <row r="2652" spans="1:11" ht="15" customHeight="1" x14ac:dyDescent="0.35">
      <c r="A2652">
        <f>'TI102'!A2649</f>
        <v>7</v>
      </c>
      <c r="B2652" s="26">
        <f>'TI102'!B2649</f>
        <v>46273.739583333343</v>
      </c>
      <c r="C2652">
        <f>'TI102'!C2649</f>
        <v>11707397</v>
      </c>
      <c r="D2652">
        <f>'TI102'!J2649</f>
        <v>3</v>
      </c>
      <c r="E2652">
        <f>'TI102'!Q2649</f>
        <v>2</v>
      </c>
      <c r="F2652" t="str">
        <f t="shared" si="246"/>
        <v>60010</v>
      </c>
      <c r="G2652">
        <f t="shared" si="247"/>
        <v>218</v>
      </c>
      <c r="H2652" t="str">
        <f t="shared" si="248"/>
        <v>SH0908-1042</v>
      </c>
      <c r="I2652" t="str">
        <f t="shared" si="249"/>
        <v>SH0908-1042</v>
      </c>
      <c r="J2652" s="34">
        <f t="shared" si="250"/>
        <v>72686</v>
      </c>
      <c r="K2652" t="str">
        <f t="shared" si="251"/>
        <v>SH0908-1042</v>
      </c>
    </row>
    <row r="2653" spans="1:11" ht="15" customHeight="1" x14ac:dyDescent="0.35">
      <c r="A2653">
        <f>'TI102'!A2650</f>
        <v>7</v>
      </c>
      <c r="B2653" s="26">
        <f>'TI102'!B2650</f>
        <v>46273.739583333343</v>
      </c>
      <c r="C2653">
        <f>'TI102'!C2650</f>
        <v>11707398</v>
      </c>
      <c r="D2653">
        <f>'TI102'!J2650</f>
        <v>3</v>
      </c>
      <c r="E2653">
        <f>'TI102'!Q2650</f>
        <v>2</v>
      </c>
      <c r="F2653" t="str">
        <f t="shared" si="246"/>
        <v>60010</v>
      </c>
      <c r="G2653">
        <f t="shared" si="247"/>
        <v>218</v>
      </c>
      <c r="H2653" t="str">
        <f t="shared" si="248"/>
        <v>SH0908-1042</v>
      </c>
      <c r="I2653" t="str">
        <f t="shared" si="249"/>
        <v>SH0908-1042</v>
      </c>
      <c r="J2653" s="34">
        <f t="shared" si="250"/>
        <v>72686</v>
      </c>
      <c r="K2653" t="str">
        <f t="shared" si="251"/>
        <v>SH0908-1042</v>
      </c>
    </row>
    <row r="2654" spans="1:11" ht="15" customHeight="1" x14ac:dyDescent="0.35">
      <c r="A2654">
        <f>'TI102'!A2651</f>
        <v>7</v>
      </c>
      <c r="B2654" s="26">
        <f>'TI102'!B2651</f>
        <v>46273.739583333343</v>
      </c>
      <c r="C2654">
        <f>'TI102'!C2651</f>
        <v>11707399</v>
      </c>
      <c r="D2654">
        <f>'TI102'!J2651</f>
        <v>3</v>
      </c>
      <c r="E2654">
        <f>'TI102'!Q2651</f>
        <v>1</v>
      </c>
      <c r="F2654" t="str">
        <f t="shared" si="246"/>
        <v>60010</v>
      </c>
      <c r="G2654">
        <f t="shared" si="247"/>
        <v>218</v>
      </c>
      <c r="H2654" t="str">
        <f t="shared" si="248"/>
        <v>SH0908-1042</v>
      </c>
      <c r="I2654" t="str">
        <f t="shared" si="249"/>
        <v>SH0908-1042</v>
      </c>
      <c r="J2654" s="34">
        <f t="shared" si="250"/>
        <v>72686</v>
      </c>
      <c r="K2654" t="str">
        <f t="shared" si="251"/>
        <v>SH0908-1042</v>
      </c>
    </row>
    <row r="2655" spans="1:11" ht="15" customHeight="1" x14ac:dyDescent="0.35">
      <c r="A2655">
        <f>'TI102'!A2652</f>
        <v>7</v>
      </c>
      <c r="B2655" s="26">
        <f>'TI102'!B2652</f>
        <v>46273.739583333343</v>
      </c>
      <c r="C2655">
        <f>'TI102'!C2652</f>
        <v>11707400</v>
      </c>
      <c r="D2655">
        <f>'TI102'!J2652</f>
        <v>3</v>
      </c>
      <c r="E2655">
        <f>'TI102'!Q2652</f>
        <v>1</v>
      </c>
      <c r="F2655" t="str">
        <f t="shared" si="246"/>
        <v>60010</v>
      </c>
      <c r="G2655">
        <f t="shared" si="247"/>
        <v>218</v>
      </c>
      <c r="H2655" t="str">
        <f t="shared" si="248"/>
        <v>SH0908-1042</v>
      </c>
      <c r="I2655" t="str">
        <f t="shared" si="249"/>
        <v>SH0908-1042</v>
      </c>
      <c r="J2655" s="34">
        <f t="shared" si="250"/>
        <v>72686</v>
      </c>
      <c r="K2655" t="str">
        <f t="shared" si="251"/>
        <v>SH0908-1042</v>
      </c>
    </row>
    <row r="2656" spans="1:11" ht="15" customHeight="1" x14ac:dyDescent="0.35">
      <c r="A2656">
        <f>'TI102'!A2653</f>
        <v>7</v>
      </c>
      <c r="B2656" s="26">
        <f>'TI102'!B2653</f>
        <v>46273.739583333343</v>
      </c>
      <c r="C2656">
        <f>'TI102'!C2653</f>
        <v>11707401</v>
      </c>
      <c r="D2656">
        <f>'TI102'!J2653</f>
        <v>4</v>
      </c>
      <c r="E2656">
        <f>'TI102'!Q2653</f>
        <v>1</v>
      </c>
      <c r="F2656" t="str">
        <f t="shared" si="246"/>
        <v>60103</v>
      </c>
      <c r="G2656">
        <f t="shared" si="247"/>
        <v>219</v>
      </c>
      <c r="H2656" t="str">
        <f t="shared" si="248"/>
        <v>SH0908-1042</v>
      </c>
      <c r="I2656" t="str">
        <f t="shared" si="249"/>
        <v>SH0908-1042</v>
      </c>
      <c r="J2656" s="34">
        <f t="shared" si="250"/>
        <v>72686</v>
      </c>
      <c r="K2656" t="str">
        <f t="shared" si="251"/>
        <v>SH0908-1042</v>
      </c>
    </row>
    <row r="2657" spans="1:11" ht="15" customHeight="1" x14ac:dyDescent="0.35">
      <c r="A2657">
        <f>'TI102'!A2654</f>
        <v>7</v>
      </c>
      <c r="B2657" s="26">
        <f>'TI102'!B2654</f>
        <v>46273.739583333343</v>
      </c>
      <c r="C2657">
        <f>'TI102'!C2654</f>
        <v>11707402</v>
      </c>
      <c r="D2657">
        <f>'TI102'!J2654</f>
        <v>4</v>
      </c>
      <c r="E2657">
        <f>'TI102'!Q2654</f>
        <v>1</v>
      </c>
      <c r="F2657" t="str">
        <f t="shared" si="246"/>
        <v>60103</v>
      </c>
      <c r="G2657">
        <f t="shared" si="247"/>
        <v>219</v>
      </c>
      <c r="H2657" t="str">
        <f t="shared" si="248"/>
        <v>SH0908-1042</v>
      </c>
      <c r="I2657" t="str">
        <f t="shared" si="249"/>
        <v>SH0908-1042</v>
      </c>
      <c r="J2657" s="34">
        <f t="shared" si="250"/>
        <v>72686</v>
      </c>
      <c r="K2657" t="str">
        <f t="shared" si="251"/>
        <v>SH0908-1042</v>
      </c>
    </row>
    <row r="2658" spans="1:11" ht="15" customHeight="1" x14ac:dyDescent="0.35">
      <c r="A2658">
        <f>'TI102'!A2655</f>
        <v>7</v>
      </c>
      <c r="B2658" s="26">
        <f>'TI102'!B2655</f>
        <v>46273.739583333343</v>
      </c>
      <c r="C2658">
        <f>'TI102'!C2655</f>
        <v>11707403</v>
      </c>
      <c r="D2658">
        <f>'TI102'!J2655</f>
        <v>4</v>
      </c>
      <c r="E2658">
        <f>'TI102'!Q2655</f>
        <v>2</v>
      </c>
      <c r="F2658" t="str">
        <f t="shared" si="246"/>
        <v>60103</v>
      </c>
      <c r="G2658">
        <f t="shared" si="247"/>
        <v>219</v>
      </c>
      <c r="H2658" t="str">
        <f t="shared" si="248"/>
        <v>SH0908-1042</v>
      </c>
      <c r="I2658" t="str">
        <f t="shared" si="249"/>
        <v>SH0908-1042</v>
      </c>
      <c r="J2658" s="34">
        <f t="shared" si="250"/>
        <v>72686</v>
      </c>
      <c r="K2658" t="str">
        <f t="shared" si="251"/>
        <v>SH0908-1042</v>
      </c>
    </row>
    <row r="2659" spans="1:11" ht="15" customHeight="1" x14ac:dyDescent="0.35">
      <c r="A2659">
        <f>'TI102'!A2656</f>
        <v>7</v>
      </c>
      <c r="B2659" s="26">
        <f>'TI102'!B2656</f>
        <v>46273.739583333343</v>
      </c>
      <c r="C2659">
        <f>'TI102'!C2656</f>
        <v>11707405</v>
      </c>
      <c r="D2659">
        <f>'TI102'!J2656</f>
        <v>3</v>
      </c>
      <c r="E2659">
        <f>'TI102'!Q2656</f>
        <v>1</v>
      </c>
      <c r="F2659" t="str">
        <f t="shared" si="246"/>
        <v>60118</v>
      </c>
      <c r="G2659">
        <f t="shared" si="247"/>
        <v>220</v>
      </c>
      <c r="H2659" t="str">
        <f t="shared" si="248"/>
        <v>SH0908-1042</v>
      </c>
      <c r="I2659" t="str">
        <f t="shared" si="249"/>
        <v>SH0908-1042</v>
      </c>
      <c r="J2659" s="34">
        <f t="shared" si="250"/>
        <v>72686</v>
      </c>
      <c r="K2659" t="str">
        <f t="shared" si="251"/>
        <v>SH0908-1042</v>
      </c>
    </row>
    <row r="2660" spans="1:11" ht="15" customHeight="1" x14ac:dyDescent="0.35">
      <c r="A2660">
        <f>'TI102'!A2657</f>
        <v>7</v>
      </c>
      <c r="B2660" s="26">
        <f>'TI102'!B2657</f>
        <v>46273.739583333343</v>
      </c>
      <c r="C2660">
        <f>'TI102'!C2657</f>
        <v>11707406</v>
      </c>
      <c r="D2660">
        <f>'TI102'!J2657</f>
        <v>3</v>
      </c>
      <c r="E2660">
        <f>'TI102'!Q2657</f>
        <v>6</v>
      </c>
      <c r="F2660" t="str">
        <f t="shared" si="246"/>
        <v>60118</v>
      </c>
      <c r="G2660">
        <f t="shared" si="247"/>
        <v>220</v>
      </c>
      <c r="H2660" t="str">
        <f t="shared" si="248"/>
        <v>SH0908-1042</v>
      </c>
      <c r="I2660" t="str">
        <f t="shared" si="249"/>
        <v>SH0908-1042</v>
      </c>
      <c r="J2660" s="34">
        <f t="shared" si="250"/>
        <v>72686</v>
      </c>
      <c r="K2660" t="str">
        <f t="shared" si="251"/>
        <v>SH0908-1042</v>
      </c>
    </row>
    <row r="2661" spans="1:11" ht="15" customHeight="1" x14ac:dyDescent="0.35">
      <c r="A2661">
        <f>'TI102'!A2658</f>
        <v>7</v>
      </c>
      <c r="B2661" s="26">
        <f>'TI102'!B2658</f>
        <v>46273.739583333343</v>
      </c>
      <c r="C2661">
        <f>'TI102'!C2658</f>
        <v>11707407</v>
      </c>
      <c r="D2661">
        <f>'TI102'!J2658</f>
        <v>3</v>
      </c>
      <c r="E2661">
        <f>'TI102'!Q2658</f>
        <v>1</v>
      </c>
      <c r="F2661" t="str">
        <f t="shared" si="246"/>
        <v>60118</v>
      </c>
      <c r="G2661">
        <f t="shared" si="247"/>
        <v>220</v>
      </c>
      <c r="H2661" t="str">
        <f t="shared" si="248"/>
        <v>SH0908-1042</v>
      </c>
      <c r="I2661" t="str">
        <f t="shared" si="249"/>
        <v>SH0908-1042</v>
      </c>
      <c r="J2661" s="34">
        <f t="shared" si="250"/>
        <v>72686</v>
      </c>
      <c r="K2661" t="str">
        <f t="shared" si="251"/>
        <v>SH0908-1042</v>
      </c>
    </row>
    <row r="2662" spans="1:11" ht="15" customHeight="1" x14ac:dyDescent="0.35">
      <c r="A2662">
        <f>'TI102'!A2659</f>
        <v>7</v>
      </c>
      <c r="B2662" s="26">
        <f>'TI102'!B2659</f>
        <v>46273.739583333343</v>
      </c>
      <c r="C2662">
        <f>'TI102'!C2659</f>
        <v>11707408</v>
      </c>
      <c r="D2662">
        <f>'TI102'!J2659</f>
        <v>3</v>
      </c>
      <c r="E2662">
        <f>'TI102'!Q2659</f>
        <v>1</v>
      </c>
      <c r="F2662" t="str">
        <f t="shared" si="246"/>
        <v>60118</v>
      </c>
      <c r="G2662">
        <f t="shared" si="247"/>
        <v>220</v>
      </c>
      <c r="H2662" t="str">
        <f t="shared" si="248"/>
        <v>SH0908-1042</v>
      </c>
      <c r="I2662" t="str">
        <f t="shared" si="249"/>
        <v>SH0908-1042</v>
      </c>
      <c r="J2662" s="34">
        <f t="shared" si="250"/>
        <v>72686</v>
      </c>
      <c r="K2662" t="str">
        <f t="shared" si="251"/>
        <v>SH0908-1042</v>
      </c>
    </row>
    <row r="2663" spans="1:11" ht="15" customHeight="1" x14ac:dyDescent="0.35">
      <c r="A2663">
        <f>'TI102'!A2660</f>
        <v>7</v>
      </c>
      <c r="B2663" s="26">
        <f>'TI102'!B2660</f>
        <v>46273.739583333343</v>
      </c>
      <c r="C2663">
        <f>'TI102'!C2660</f>
        <v>11707409</v>
      </c>
      <c r="D2663">
        <f>'TI102'!J2660</f>
        <v>3</v>
      </c>
      <c r="E2663">
        <f>'TI102'!Q2660</f>
        <v>1</v>
      </c>
      <c r="F2663" t="str">
        <f t="shared" si="246"/>
        <v>60118</v>
      </c>
      <c r="G2663">
        <f t="shared" si="247"/>
        <v>220</v>
      </c>
      <c r="H2663" t="str">
        <f t="shared" si="248"/>
        <v>SH0908-1042</v>
      </c>
      <c r="I2663" t="str">
        <f t="shared" si="249"/>
        <v>SH0908-1042</v>
      </c>
      <c r="J2663" s="34">
        <f t="shared" si="250"/>
        <v>72686</v>
      </c>
      <c r="K2663" t="str">
        <f t="shared" si="251"/>
        <v>SH0908-1042</v>
      </c>
    </row>
    <row r="2664" spans="1:11" ht="15" customHeight="1" x14ac:dyDescent="0.35">
      <c r="A2664">
        <f>'TI102'!A2661</f>
        <v>7</v>
      </c>
      <c r="B2664" s="26">
        <f>'TI102'!B2661</f>
        <v>46273.739583333343</v>
      </c>
      <c r="C2664">
        <f>'TI102'!C2661</f>
        <v>11707410</v>
      </c>
      <c r="D2664">
        <f>'TI102'!J2661</f>
        <v>3</v>
      </c>
      <c r="E2664">
        <f>'TI102'!Q2661</f>
        <v>3</v>
      </c>
      <c r="F2664" t="str">
        <f t="shared" si="246"/>
        <v>60118</v>
      </c>
      <c r="G2664">
        <f t="shared" si="247"/>
        <v>220</v>
      </c>
      <c r="H2664" t="str">
        <f t="shared" si="248"/>
        <v>SH0908-1042</v>
      </c>
      <c r="I2664" t="str">
        <f t="shared" si="249"/>
        <v>SH0908-1042</v>
      </c>
      <c r="J2664" s="34">
        <f t="shared" si="250"/>
        <v>72686</v>
      </c>
      <c r="K2664" t="str">
        <f t="shared" si="251"/>
        <v>SH0908-1042</v>
      </c>
    </row>
    <row r="2665" spans="1:11" ht="15" customHeight="1" x14ac:dyDescent="0.35">
      <c r="A2665">
        <f>'TI102'!A2662</f>
        <v>7</v>
      </c>
      <c r="B2665" s="26">
        <f>'TI102'!B2662</f>
        <v>46273.739583333343</v>
      </c>
      <c r="C2665">
        <f>'TI102'!C2662</f>
        <v>11707514</v>
      </c>
      <c r="D2665">
        <f>'TI102'!J2662</f>
        <v>2</v>
      </c>
      <c r="E2665">
        <f>'TI102'!Q2662</f>
        <v>1</v>
      </c>
      <c r="F2665" t="str">
        <f t="shared" si="246"/>
        <v>59807</v>
      </c>
      <c r="G2665">
        <f t="shared" si="247"/>
        <v>124</v>
      </c>
      <c r="H2665" t="str">
        <f t="shared" si="248"/>
        <v>SH0908-1033</v>
      </c>
      <c r="I2665" t="str">
        <f t="shared" si="249"/>
        <v>SH0908-1033</v>
      </c>
      <c r="J2665" s="34">
        <f t="shared" si="250"/>
        <v>72686</v>
      </c>
      <c r="K2665" t="str">
        <f t="shared" si="251"/>
        <v>SH0908-1033</v>
      </c>
    </row>
    <row r="2666" spans="1:11" ht="15" customHeight="1" x14ac:dyDescent="0.35">
      <c r="A2666">
        <f>'TI102'!A2663</f>
        <v>7</v>
      </c>
      <c r="B2666" s="26">
        <f>'TI102'!B2663</f>
        <v>46273.739583333343</v>
      </c>
      <c r="C2666">
        <f>'TI102'!C2663</f>
        <v>11707521</v>
      </c>
      <c r="D2666">
        <f>'TI102'!J2663</f>
        <v>2</v>
      </c>
      <c r="E2666">
        <f>'TI102'!Q2663</f>
        <v>6</v>
      </c>
      <c r="F2666" t="str">
        <f t="shared" si="246"/>
        <v>59812</v>
      </c>
      <c r="G2666">
        <f t="shared" si="247"/>
        <v>151</v>
      </c>
      <c r="H2666" t="str">
        <f t="shared" si="248"/>
        <v>SH0908-1034</v>
      </c>
      <c r="I2666" t="str">
        <f t="shared" si="249"/>
        <v>SH0908-1034</v>
      </c>
      <c r="J2666" s="34">
        <f t="shared" si="250"/>
        <v>72686</v>
      </c>
      <c r="K2666" t="str">
        <f t="shared" si="251"/>
        <v>SH0908-1034</v>
      </c>
    </row>
    <row r="2667" spans="1:11" ht="15" customHeight="1" x14ac:dyDescent="0.35">
      <c r="A2667">
        <f>'TI102'!A2664</f>
        <v>7</v>
      </c>
      <c r="B2667" s="26">
        <f>'TI102'!B2664</f>
        <v>46273.739583333343</v>
      </c>
      <c r="C2667">
        <f>'TI102'!C2664</f>
        <v>11707524</v>
      </c>
      <c r="D2667">
        <f>'TI102'!J2664</f>
        <v>2</v>
      </c>
      <c r="E2667">
        <f>'TI102'!Q2664</f>
        <v>1</v>
      </c>
      <c r="F2667" t="str">
        <f t="shared" si="246"/>
        <v>59956</v>
      </c>
      <c r="G2667">
        <f t="shared" si="247"/>
        <v>152</v>
      </c>
      <c r="H2667" t="str">
        <f t="shared" si="248"/>
        <v>SH0908-1034</v>
      </c>
      <c r="I2667" t="str">
        <f t="shared" si="249"/>
        <v>SH0908-1034</v>
      </c>
      <c r="J2667" s="34">
        <f t="shared" si="250"/>
        <v>72686</v>
      </c>
      <c r="K2667" t="str">
        <f t="shared" si="251"/>
        <v>SH0908-1034</v>
      </c>
    </row>
    <row r="2668" spans="1:11" ht="15" customHeight="1" x14ac:dyDescent="0.35">
      <c r="A2668">
        <f>'TI102'!A2665</f>
        <v>7</v>
      </c>
      <c r="B2668" s="26">
        <f>'TI102'!B2665</f>
        <v>46273.739583333343</v>
      </c>
      <c r="C2668">
        <f>'TI102'!C2665</f>
        <v>11707525</v>
      </c>
      <c r="D2668">
        <f>'TI102'!J2665</f>
        <v>2</v>
      </c>
      <c r="E2668">
        <f>'TI102'!Q2665</f>
        <v>5</v>
      </c>
      <c r="F2668" t="str">
        <f t="shared" si="246"/>
        <v>59956</v>
      </c>
      <c r="G2668">
        <f t="shared" si="247"/>
        <v>152</v>
      </c>
      <c r="H2668" t="str">
        <f t="shared" si="248"/>
        <v>SH0908-1034</v>
      </c>
      <c r="I2668" t="str">
        <f t="shared" si="249"/>
        <v>SH0908-1034</v>
      </c>
      <c r="J2668" s="34">
        <f t="shared" si="250"/>
        <v>72686</v>
      </c>
      <c r="K2668" t="str">
        <f t="shared" si="251"/>
        <v>SH0908-1034</v>
      </c>
    </row>
    <row r="2669" spans="1:11" ht="15" customHeight="1" x14ac:dyDescent="0.35">
      <c r="A2669">
        <f>'TI102'!A2666</f>
        <v>7</v>
      </c>
      <c r="B2669" s="26">
        <f>'TI102'!B2666</f>
        <v>46273.739583333343</v>
      </c>
      <c r="C2669">
        <f>'TI102'!C2666</f>
        <v>11707526</v>
      </c>
      <c r="D2669">
        <f>'TI102'!J2666</f>
        <v>2</v>
      </c>
      <c r="E2669">
        <f>'TI102'!Q2666</f>
        <v>4</v>
      </c>
      <c r="F2669" t="str">
        <f t="shared" si="246"/>
        <v>60048</v>
      </c>
      <c r="G2669">
        <f t="shared" si="247"/>
        <v>153</v>
      </c>
      <c r="H2669" t="str">
        <f t="shared" si="248"/>
        <v>SH0908-1034</v>
      </c>
      <c r="I2669" t="str">
        <f t="shared" si="249"/>
        <v>SH0908-1034</v>
      </c>
      <c r="J2669" s="34">
        <f t="shared" si="250"/>
        <v>72686</v>
      </c>
      <c r="K2669" t="str">
        <f t="shared" si="251"/>
        <v>SH0908-1034</v>
      </c>
    </row>
    <row r="2670" spans="1:11" ht="15" customHeight="1" x14ac:dyDescent="0.35">
      <c r="A2670">
        <f>'TI102'!A2667</f>
        <v>7</v>
      </c>
      <c r="B2670" s="26">
        <f>'TI102'!B2667</f>
        <v>46273.739583333343</v>
      </c>
      <c r="C2670">
        <f>'TI102'!C2667</f>
        <v>11707527</v>
      </c>
      <c r="D2670">
        <f>'TI102'!J2667</f>
        <v>2</v>
      </c>
      <c r="E2670">
        <f>'TI102'!Q2667</f>
        <v>10</v>
      </c>
      <c r="F2670" t="str">
        <f t="shared" si="246"/>
        <v>60048</v>
      </c>
      <c r="G2670">
        <f t="shared" si="247"/>
        <v>153</v>
      </c>
      <c r="H2670" t="str">
        <f t="shared" si="248"/>
        <v>SH0908-1034</v>
      </c>
      <c r="I2670" t="str">
        <f t="shared" si="249"/>
        <v>SH0908-1034</v>
      </c>
      <c r="J2670" s="34">
        <f t="shared" si="250"/>
        <v>72686</v>
      </c>
      <c r="K2670" t="str">
        <f t="shared" si="251"/>
        <v>SH0908-1034</v>
      </c>
    </row>
    <row r="2671" spans="1:11" ht="15" customHeight="1" x14ac:dyDescent="0.35">
      <c r="A2671">
        <f>'TI102'!A2668</f>
        <v>7</v>
      </c>
      <c r="B2671" s="26">
        <f>'TI102'!B2668</f>
        <v>46273.739583333343</v>
      </c>
      <c r="C2671">
        <f>'TI102'!C2668</f>
        <v>11707530</v>
      </c>
      <c r="D2671">
        <f>'TI102'!J2668</f>
        <v>2</v>
      </c>
      <c r="E2671">
        <f>'TI102'!Q2668</f>
        <v>3</v>
      </c>
      <c r="F2671" t="str">
        <f t="shared" si="246"/>
        <v>60048</v>
      </c>
      <c r="G2671">
        <f t="shared" si="247"/>
        <v>153</v>
      </c>
      <c r="H2671" t="str">
        <f t="shared" si="248"/>
        <v>SH0908-1034</v>
      </c>
      <c r="I2671" t="str">
        <f t="shared" si="249"/>
        <v>SH0908-1034</v>
      </c>
      <c r="J2671" s="34">
        <f t="shared" si="250"/>
        <v>72686</v>
      </c>
      <c r="K2671" t="str">
        <f t="shared" si="251"/>
        <v>SH0908-1034</v>
      </c>
    </row>
    <row r="2672" spans="1:11" ht="15" customHeight="1" x14ac:dyDescent="0.35">
      <c r="A2672">
        <f>'TI102'!A2669</f>
        <v>7</v>
      </c>
      <c r="B2672" s="26">
        <f>'TI102'!B2669</f>
        <v>46273.739583333343</v>
      </c>
      <c r="C2672">
        <f>'TI102'!C2669</f>
        <v>11707531</v>
      </c>
      <c r="D2672">
        <f>'TI102'!J2669</f>
        <v>2</v>
      </c>
      <c r="E2672">
        <f>'TI102'!Q2669</f>
        <v>18</v>
      </c>
      <c r="F2672" t="str">
        <f t="shared" si="246"/>
        <v>60048</v>
      </c>
      <c r="G2672">
        <f t="shared" si="247"/>
        <v>153</v>
      </c>
      <c r="H2672" t="str">
        <f t="shared" si="248"/>
        <v>SH0908-1034</v>
      </c>
      <c r="I2672" t="str">
        <f t="shared" si="249"/>
        <v>SH0908-1034</v>
      </c>
      <c r="J2672" s="34">
        <f t="shared" si="250"/>
        <v>72686</v>
      </c>
      <c r="K2672" t="str">
        <f t="shared" si="251"/>
        <v>SH0908-1034</v>
      </c>
    </row>
    <row r="2673" spans="1:11" ht="15" customHeight="1" x14ac:dyDescent="0.35">
      <c r="A2673">
        <f>'TI102'!A2670</f>
        <v>7</v>
      </c>
      <c r="B2673" s="26">
        <f>'TI102'!B2670</f>
        <v>46273.739583333343</v>
      </c>
      <c r="C2673">
        <f>'TI102'!C2670</f>
        <v>11707532</v>
      </c>
      <c r="D2673">
        <f>'TI102'!J2670</f>
        <v>2</v>
      </c>
      <c r="E2673">
        <f>'TI102'!Q2670</f>
        <v>11</v>
      </c>
      <c r="F2673" t="str">
        <f t="shared" si="246"/>
        <v>60048</v>
      </c>
      <c r="G2673">
        <f t="shared" si="247"/>
        <v>153</v>
      </c>
      <c r="H2673" t="str">
        <f t="shared" si="248"/>
        <v>SH0908-1034</v>
      </c>
      <c r="I2673" t="str">
        <f t="shared" si="249"/>
        <v>SH0908-1034</v>
      </c>
      <c r="J2673" s="34">
        <f t="shared" si="250"/>
        <v>72686</v>
      </c>
      <c r="K2673" t="str">
        <f t="shared" si="251"/>
        <v>SH0908-1034</v>
      </c>
    </row>
    <row r="2674" spans="1:11" ht="15" customHeight="1" x14ac:dyDescent="0.35">
      <c r="A2674">
        <f>'TI102'!A2671</f>
        <v>7</v>
      </c>
      <c r="B2674" s="26">
        <f>'TI102'!B2671</f>
        <v>46273.739583333343</v>
      </c>
      <c r="C2674">
        <f>'TI102'!C2671</f>
        <v>11707556</v>
      </c>
      <c r="D2674">
        <f>'TI102'!J2671</f>
        <v>1</v>
      </c>
      <c r="E2674">
        <f>'TI102'!Q2671</f>
        <v>1</v>
      </c>
      <c r="F2674" t="str">
        <f t="shared" si="246"/>
        <v>59642</v>
      </c>
      <c r="G2674">
        <f t="shared" si="247"/>
        <v>211</v>
      </c>
      <c r="H2674" t="str">
        <f t="shared" si="248"/>
        <v>SH0908-1042</v>
      </c>
      <c r="I2674" t="str">
        <f t="shared" si="249"/>
        <v>SH0908-1042</v>
      </c>
      <c r="J2674" s="34">
        <f t="shared" si="250"/>
        <v>72686</v>
      </c>
      <c r="K2674" t="str">
        <f t="shared" si="251"/>
        <v>SH0908-1042</v>
      </c>
    </row>
    <row r="2675" spans="1:11" ht="15" customHeight="1" x14ac:dyDescent="0.35">
      <c r="A2675">
        <f>'TI102'!A2672</f>
        <v>7</v>
      </c>
      <c r="B2675" s="26">
        <f>'TI102'!B2672</f>
        <v>46273.739583333343</v>
      </c>
      <c r="C2675">
        <f>'TI102'!C2672</f>
        <v>11707557</v>
      </c>
      <c r="D2675">
        <f>'TI102'!J2672</f>
        <v>1</v>
      </c>
      <c r="E2675">
        <f>'TI102'!Q2672</f>
        <v>1</v>
      </c>
      <c r="F2675" t="str">
        <f t="shared" si="246"/>
        <v>59642</v>
      </c>
      <c r="G2675">
        <f t="shared" si="247"/>
        <v>211</v>
      </c>
      <c r="H2675" t="str">
        <f t="shared" si="248"/>
        <v>SH0908-1042</v>
      </c>
      <c r="I2675" t="str">
        <f t="shared" si="249"/>
        <v>SH0908-1042</v>
      </c>
      <c r="J2675" s="34">
        <f t="shared" si="250"/>
        <v>72686</v>
      </c>
      <c r="K2675" t="str">
        <f t="shared" si="251"/>
        <v>SH0908-1042</v>
      </c>
    </row>
    <row r="2676" spans="1:11" ht="15" customHeight="1" x14ac:dyDescent="0.35">
      <c r="A2676">
        <f>'TI102'!A2673</f>
        <v>7</v>
      </c>
      <c r="B2676" s="26">
        <f>'TI102'!B2673</f>
        <v>46273.739583333343</v>
      </c>
      <c r="C2676">
        <f>'TI102'!C2673</f>
        <v>11707560</v>
      </c>
      <c r="D2676">
        <f>'TI102'!J2673</f>
        <v>1</v>
      </c>
      <c r="E2676">
        <f>'TI102'!Q2673</f>
        <v>3</v>
      </c>
      <c r="F2676" t="str">
        <f t="shared" si="246"/>
        <v>59836</v>
      </c>
      <c r="G2676">
        <f t="shared" si="247"/>
        <v>222</v>
      </c>
      <c r="H2676" t="str">
        <f t="shared" si="248"/>
        <v>SH0908-1042</v>
      </c>
      <c r="I2676" t="str">
        <f t="shared" si="249"/>
        <v>SH0908-1042</v>
      </c>
      <c r="J2676" s="34">
        <f t="shared" si="250"/>
        <v>72686</v>
      </c>
      <c r="K2676" t="str">
        <f t="shared" si="251"/>
        <v>SH0908-1042</v>
      </c>
    </row>
    <row r="2677" spans="1:11" ht="15" customHeight="1" x14ac:dyDescent="0.35">
      <c r="A2677">
        <f>'TI102'!A2674</f>
        <v>7</v>
      </c>
      <c r="B2677" s="26">
        <f>'TI102'!B2674</f>
        <v>46273.739583333343</v>
      </c>
      <c r="C2677">
        <f>'TI102'!C2674</f>
        <v>11707566</v>
      </c>
      <c r="D2677">
        <f>'TI102'!J2674</f>
        <v>1</v>
      </c>
      <c r="E2677">
        <f>'TI102'!Q2674</f>
        <v>3</v>
      </c>
      <c r="F2677" t="str">
        <f t="shared" si="246"/>
        <v>60006</v>
      </c>
      <c r="G2677">
        <f t="shared" si="247"/>
        <v>217</v>
      </c>
      <c r="H2677" t="str">
        <f t="shared" si="248"/>
        <v>SH0908-1042</v>
      </c>
      <c r="I2677" t="str">
        <f t="shared" si="249"/>
        <v>SH0908-1042</v>
      </c>
      <c r="J2677" s="34">
        <f t="shared" si="250"/>
        <v>72686</v>
      </c>
      <c r="K2677" t="str">
        <f t="shared" si="251"/>
        <v>SH0908-1042</v>
      </c>
    </row>
    <row r="2678" spans="1:11" ht="15" customHeight="1" x14ac:dyDescent="0.35">
      <c r="A2678">
        <f>'TI102'!A2675</f>
        <v>7</v>
      </c>
      <c r="B2678" s="26">
        <f>'TI102'!B2675</f>
        <v>46273.739583333343</v>
      </c>
      <c r="C2678">
        <f>'TI102'!C2675</f>
        <v>11707573</v>
      </c>
      <c r="D2678">
        <f>'TI102'!J2675</f>
        <v>1</v>
      </c>
      <c r="E2678">
        <f>'TI102'!Q2675</f>
        <v>2</v>
      </c>
      <c r="F2678" t="str">
        <f t="shared" si="246"/>
        <v>60103</v>
      </c>
      <c r="G2678">
        <f t="shared" si="247"/>
        <v>219</v>
      </c>
      <c r="H2678" t="str">
        <f t="shared" si="248"/>
        <v>SH0908-1042</v>
      </c>
      <c r="I2678" t="str">
        <f t="shared" si="249"/>
        <v>SH0908-1042</v>
      </c>
      <c r="J2678" s="34">
        <f t="shared" si="250"/>
        <v>72686</v>
      </c>
      <c r="K2678" t="str">
        <f t="shared" si="251"/>
        <v>SH0908-1042</v>
      </c>
    </row>
    <row r="2679" spans="1:11" ht="15" customHeight="1" x14ac:dyDescent="0.35">
      <c r="A2679">
        <f>'TI102'!A2676</f>
        <v>7</v>
      </c>
      <c r="B2679" s="26">
        <f>'TI102'!B2676</f>
        <v>46273.739583333343</v>
      </c>
      <c r="C2679">
        <f>'TI102'!C2676</f>
        <v>11707581</v>
      </c>
      <c r="D2679">
        <f>'TI102'!J2676</f>
        <v>2</v>
      </c>
      <c r="E2679">
        <f>'TI102'!Q2676</f>
        <v>1</v>
      </c>
      <c r="F2679" t="str">
        <f t="shared" si="246"/>
        <v>60003</v>
      </c>
      <c r="G2679">
        <f t="shared" si="247"/>
        <v>276</v>
      </c>
      <c r="H2679" t="str">
        <f t="shared" si="248"/>
        <v>SH0908-1054</v>
      </c>
      <c r="I2679" t="str">
        <f t="shared" si="249"/>
        <v>SH0908-1054</v>
      </c>
      <c r="J2679" s="34">
        <f t="shared" si="250"/>
        <v>72686</v>
      </c>
      <c r="K2679" t="str">
        <f t="shared" si="251"/>
        <v>SH0908-1054</v>
      </c>
    </row>
    <row r="2680" spans="1:11" ht="15" customHeight="1" x14ac:dyDescent="0.35">
      <c r="A2680">
        <f>'TI102'!A2677</f>
        <v>7</v>
      </c>
      <c r="B2680" s="26">
        <f>'TI102'!B2677</f>
        <v>46273.739583333343</v>
      </c>
      <c r="C2680">
        <f>'TI102'!C2677</f>
        <v>11707588</v>
      </c>
      <c r="D2680">
        <f>'TI102'!J2677</f>
        <v>2</v>
      </c>
      <c r="E2680">
        <f>'TI102'!Q2677</f>
        <v>5</v>
      </c>
      <c r="F2680" t="str">
        <f t="shared" si="246"/>
        <v>59860</v>
      </c>
      <c r="G2680">
        <f t="shared" si="247"/>
        <v>325</v>
      </c>
      <c r="H2680" t="str">
        <f t="shared" si="248"/>
        <v>SH0908-1069</v>
      </c>
      <c r="I2680" t="str">
        <f t="shared" si="249"/>
        <v>SH0908-1069</v>
      </c>
      <c r="J2680" s="34">
        <f t="shared" si="250"/>
        <v>72686</v>
      </c>
      <c r="K2680" t="str">
        <f t="shared" si="251"/>
        <v>SH0908-1069</v>
      </c>
    </row>
    <row r="2681" spans="1:11" ht="15" customHeight="1" x14ac:dyDescent="0.35">
      <c r="A2681">
        <f>'TI102'!A2678</f>
        <v>7</v>
      </c>
      <c r="B2681" s="26">
        <f>'TI102'!B2678</f>
        <v>46273.739583333343</v>
      </c>
      <c r="C2681">
        <f>'TI102'!C2678</f>
        <v>11707589</v>
      </c>
      <c r="D2681">
        <f>'TI102'!J2678</f>
        <v>1</v>
      </c>
      <c r="E2681">
        <f>'TI102'!Q2678</f>
        <v>4</v>
      </c>
      <c r="F2681" t="str">
        <f t="shared" si="246"/>
        <v>59871</v>
      </c>
      <c r="G2681">
        <f t="shared" si="247"/>
        <v>326</v>
      </c>
      <c r="H2681" t="str">
        <f t="shared" si="248"/>
        <v>SH0908-1069</v>
      </c>
      <c r="I2681" t="str">
        <f t="shared" si="249"/>
        <v>SH0908-1069</v>
      </c>
      <c r="J2681" s="34">
        <f t="shared" si="250"/>
        <v>72686</v>
      </c>
      <c r="K2681" t="str">
        <f t="shared" si="251"/>
        <v>SH0908-1069</v>
      </c>
    </row>
    <row r="2682" spans="1:11" ht="15" customHeight="1" x14ac:dyDescent="0.35">
      <c r="A2682">
        <f>'TI102'!A2679</f>
        <v>7</v>
      </c>
      <c r="B2682" s="26">
        <f>'TI102'!B2679</f>
        <v>46273.739583333343</v>
      </c>
      <c r="C2682">
        <f>'TI102'!C2679</f>
        <v>11707590</v>
      </c>
      <c r="D2682">
        <f>'TI102'!J2679</f>
        <v>1</v>
      </c>
      <c r="E2682">
        <f>'TI102'!Q2679</f>
        <v>3</v>
      </c>
      <c r="F2682" t="str">
        <f t="shared" si="246"/>
        <v>59871</v>
      </c>
      <c r="G2682">
        <f t="shared" si="247"/>
        <v>326</v>
      </c>
      <c r="H2682" t="str">
        <f t="shared" si="248"/>
        <v>SH0908-1069</v>
      </c>
      <c r="I2682" t="str">
        <f t="shared" si="249"/>
        <v>SH0908-1069</v>
      </c>
      <c r="J2682" s="34">
        <f t="shared" si="250"/>
        <v>72686</v>
      </c>
      <c r="K2682" t="str">
        <f t="shared" si="251"/>
        <v>SH0908-1069</v>
      </c>
    </row>
    <row r="2683" spans="1:11" ht="15" customHeight="1" x14ac:dyDescent="0.35">
      <c r="A2683">
        <f>'TI102'!A2680</f>
        <v>7</v>
      </c>
      <c r="B2683" s="26">
        <f>'TI102'!B2680</f>
        <v>46273.739583333343</v>
      </c>
      <c r="C2683">
        <f>'TI102'!C2680</f>
        <v>11707591</v>
      </c>
      <c r="D2683">
        <f>'TI102'!J2680</f>
        <v>1</v>
      </c>
      <c r="E2683">
        <f>'TI102'!Q2680</f>
        <v>1</v>
      </c>
      <c r="F2683" t="str">
        <f t="shared" si="246"/>
        <v>59945</v>
      </c>
      <c r="G2683">
        <f t="shared" si="247"/>
        <v>327</v>
      </c>
      <c r="H2683" t="str">
        <f t="shared" si="248"/>
        <v>SH0908-1069</v>
      </c>
      <c r="I2683" t="str">
        <f t="shared" si="249"/>
        <v>SH0908-1069</v>
      </c>
      <c r="J2683" s="34">
        <f t="shared" si="250"/>
        <v>72686</v>
      </c>
      <c r="K2683" t="str">
        <f t="shared" si="251"/>
        <v>SH0908-1069</v>
      </c>
    </row>
    <row r="2684" spans="1:11" ht="15" customHeight="1" x14ac:dyDescent="0.35">
      <c r="A2684">
        <f>'TI102'!A2681</f>
        <v>7</v>
      </c>
      <c r="B2684" s="26">
        <f>'TI102'!B2681</f>
        <v>46273.739583333343</v>
      </c>
      <c r="C2684">
        <f>'TI102'!C2681</f>
        <v>11707592</v>
      </c>
      <c r="D2684">
        <f>'TI102'!J2681</f>
        <v>1</v>
      </c>
      <c r="E2684">
        <f>'TI102'!Q2681</f>
        <v>2</v>
      </c>
      <c r="F2684" t="str">
        <f t="shared" si="246"/>
        <v>59945</v>
      </c>
      <c r="G2684">
        <f t="shared" si="247"/>
        <v>327</v>
      </c>
      <c r="H2684" t="str">
        <f t="shared" si="248"/>
        <v>SH0908-1069</v>
      </c>
      <c r="I2684" t="str">
        <f t="shared" si="249"/>
        <v>SH0908-1069</v>
      </c>
      <c r="J2684" s="34">
        <f t="shared" si="250"/>
        <v>72686</v>
      </c>
      <c r="K2684" t="str">
        <f t="shared" si="251"/>
        <v>SH0908-1069</v>
      </c>
    </row>
    <row r="2685" spans="1:11" ht="15" customHeight="1" x14ac:dyDescent="0.35">
      <c r="A2685">
        <f>'TI102'!A2682</f>
        <v>7</v>
      </c>
      <c r="B2685" s="26">
        <f>'TI102'!B2682</f>
        <v>46273.739583333343</v>
      </c>
      <c r="C2685">
        <f>'TI102'!C2682</f>
        <v>11707593</v>
      </c>
      <c r="D2685">
        <f>'TI102'!J2682</f>
        <v>1</v>
      </c>
      <c r="E2685">
        <f>'TI102'!Q2682</f>
        <v>1</v>
      </c>
      <c r="F2685" t="str">
        <f t="shared" si="246"/>
        <v>60126</v>
      </c>
      <c r="G2685">
        <f t="shared" si="247"/>
        <v>354</v>
      </c>
      <c r="H2685" t="str">
        <f t="shared" si="248"/>
        <v>SH0908-1083</v>
      </c>
      <c r="I2685" t="str">
        <f t="shared" si="249"/>
        <v>SH0908-1083</v>
      </c>
      <c r="J2685" s="34">
        <f t="shared" si="250"/>
        <v>72686</v>
      </c>
      <c r="K2685" t="str">
        <f t="shared" si="251"/>
        <v>SH0908-1083</v>
      </c>
    </row>
    <row r="2686" spans="1:11" ht="15" customHeight="1" x14ac:dyDescent="0.35">
      <c r="A2686">
        <f>'TI102'!A2683</f>
        <v>7</v>
      </c>
      <c r="B2686" s="26">
        <f>'TI102'!B2683</f>
        <v>46273.739583333343</v>
      </c>
      <c r="C2686">
        <f>'TI102'!C2683</f>
        <v>11707594</v>
      </c>
      <c r="D2686">
        <f>'TI102'!J2683</f>
        <v>1</v>
      </c>
      <c r="E2686">
        <f>'TI102'!Q2683</f>
        <v>1</v>
      </c>
      <c r="F2686" t="str">
        <f t="shared" si="246"/>
        <v>60126</v>
      </c>
      <c r="G2686">
        <f t="shared" si="247"/>
        <v>354</v>
      </c>
      <c r="H2686" t="str">
        <f t="shared" si="248"/>
        <v>SH0908-1083</v>
      </c>
      <c r="I2686" t="str">
        <f t="shared" si="249"/>
        <v>SH0908-1083</v>
      </c>
      <c r="J2686" s="34">
        <f t="shared" si="250"/>
        <v>72686</v>
      </c>
      <c r="K2686" t="str">
        <f t="shared" si="251"/>
        <v>SH0908-1083</v>
      </c>
    </row>
    <row r="2687" spans="1:11" ht="15" customHeight="1" x14ac:dyDescent="0.35">
      <c r="A2687">
        <f>'TI102'!A2684</f>
        <v>7</v>
      </c>
      <c r="B2687" s="26">
        <f>'TI102'!B2684</f>
        <v>46273.739583333343</v>
      </c>
      <c r="C2687">
        <f>'TI102'!C2684</f>
        <v>11707785</v>
      </c>
      <c r="D2687">
        <f>'TI102'!J2684</f>
        <v>5</v>
      </c>
      <c r="E2687">
        <f>'TI102'!Q2684</f>
        <v>15</v>
      </c>
      <c r="F2687" t="str">
        <f t="shared" si="246"/>
        <v>59880</v>
      </c>
      <c r="G2687">
        <f t="shared" si="247"/>
        <v>360</v>
      </c>
      <c r="H2687" t="str">
        <f t="shared" si="248"/>
        <v>SH0908-1888</v>
      </c>
      <c r="I2687" t="str">
        <f t="shared" si="249"/>
        <v>SH0908-1888</v>
      </c>
      <c r="J2687" s="34">
        <f t="shared" si="250"/>
        <v>72686</v>
      </c>
      <c r="K2687" t="str">
        <f t="shared" si="251"/>
        <v>SH0908-1888</v>
      </c>
    </row>
    <row r="2688" spans="1:11" ht="15" customHeight="1" x14ac:dyDescent="0.35">
      <c r="A2688">
        <f>'TI102'!A2685</f>
        <v>7</v>
      </c>
      <c r="B2688" s="26">
        <f>'TI102'!B2685</f>
        <v>46273.739583333343</v>
      </c>
      <c r="C2688">
        <f>'TI102'!C2685</f>
        <v>11707987</v>
      </c>
      <c r="D2688">
        <f>'TI102'!J2685</f>
        <v>4</v>
      </c>
      <c r="E2688">
        <f>'TI102'!Q2685</f>
        <v>1</v>
      </c>
      <c r="F2688" t="str">
        <f t="shared" si="246"/>
        <v>59979</v>
      </c>
      <c r="G2688">
        <f t="shared" si="247"/>
        <v>269</v>
      </c>
      <c r="H2688" t="str">
        <f t="shared" si="248"/>
        <v>SH0908-1051</v>
      </c>
      <c r="I2688" t="str">
        <f t="shared" si="249"/>
        <v>SH0908-1051</v>
      </c>
      <c r="J2688" s="34">
        <f t="shared" si="250"/>
        <v>72686</v>
      </c>
      <c r="K2688" t="str">
        <f t="shared" si="251"/>
        <v>SH0908-1051</v>
      </c>
    </row>
    <row r="2689" spans="1:11" ht="15" customHeight="1" x14ac:dyDescent="0.35">
      <c r="A2689">
        <f>'TI102'!A2686</f>
        <v>7</v>
      </c>
      <c r="B2689" s="26">
        <f>'TI102'!B2686</f>
        <v>46273.739583333343</v>
      </c>
      <c r="C2689">
        <f>'TI102'!C2686</f>
        <v>11707988</v>
      </c>
      <c r="D2689">
        <f>'TI102'!J2686</f>
        <v>4</v>
      </c>
      <c r="E2689">
        <f>'TI102'!Q2686</f>
        <v>1</v>
      </c>
      <c r="F2689" t="str">
        <f t="shared" si="246"/>
        <v>59979</v>
      </c>
      <c r="G2689">
        <f t="shared" si="247"/>
        <v>269</v>
      </c>
      <c r="H2689" t="str">
        <f t="shared" si="248"/>
        <v>SH0908-1051</v>
      </c>
      <c r="I2689" t="str">
        <f t="shared" si="249"/>
        <v>SH0908-1051</v>
      </c>
      <c r="J2689" s="34">
        <f t="shared" si="250"/>
        <v>72686</v>
      </c>
      <c r="K2689" t="str">
        <f t="shared" si="251"/>
        <v>SH0908-1051</v>
      </c>
    </row>
    <row r="2690" spans="1:11" ht="15" customHeight="1" x14ac:dyDescent="0.35">
      <c r="A2690">
        <f>'TI102'!A2687</f>
        <v>7</v>
      </c>
      <c r="B2690" s="26">
        <f>'TI102'!B2687</f>
        <v>46273.739583333343</v>
      </c>
      <c r="C2690">
        <f>'TI102'!C2687</f>
        <v>11708005</v>
      </c>
      <c r="D2690">
        <f>'TI102'!J2687</f>
        <v>4</v>
      </c>
      <c r="E2690">
        <f>'TI102'!Q2687</f>
        <v>1</v>
      </c>
      <c r="F2690" t="str">
        <f t="shared" si="246"/>
        <v>60104</v>
      </c>
      <c r="G2690">
        <f t="shared" si="247"/>
        <v>224</v>
      </c>
      <c r="H2690" t="str">
        <f t="shared" si="248"/>
        <v>SH0908-1042</v>
      </c>
      <c r="I2690" t="str">
        <f t="shared" si="249"/>
        <v>SH0908-1042</v>
      </c>
      <c r="J2690" s="34">
        <f t="shared" si="250"/>
        <v>72686</v>
      </c>
      <c r="K2690" t="str">
        <f t="shared" si="251"/>
        <v>SH0908-1042</v>
      </c>
    </row>
    <row r="2691" spans="1:11" ht="15" customHeight="1" x14ac:dyDescent="0.35">
      <c r="A2691">
        <f>'TI102'!A2688</f>
        <v>7</v>
      </c>
      <c r="B2691" s="26">
        <f>'TI102'!B2688</f>
        <v>46273.739583333343</v>
      </c>
      <c r="C2691">
        <f>'TI102'!C2688</f>
        <v>11708006</v>
      </c>
      <c r="D2691">
        <f>'TI102'!J2688</f>
        <v>4</v>
      </c>
      <c r="E2691">
        <f>'TI102'!Q2688</f>
        <v>1</v>
      </c>
      <c r="F2691" t="str">
        <f t="shared" si="246"/>
        <v>60104</v>
      </c>
      <c r="G2691">
        <f t="shared" si="247"/>
        <v>224</v>
      </c>
      <c r="H2691" t="str">
        <f t="shared" si="248"/>
        <v>SH0908-1042</v>
      </c>
      <c r="I2691" t="str">
        <f t="shared" si="249"/>
        <v>SH0908-1042</v>
      </c>
      <c r="J2691" s="34">
        <f t="shared" si="250"/>
        <v>72686</v>
      </c>
      <c r="K2691" t="str">
        <f t="shared" si="251"/>
        <v>SH0908-1042</v>
      </c>
    </row>
    <row r="2692" spans="1:11" ht="15" customHeight="1" x14ac:dyDescent="0.35">
      <c r="A2692">
        <f>'TI102'!A2689</f>
        <v>7</v>
      </c>
      <c r="B2692" s="26">
        <f>'TI102'!B2689</f>
        <v>46273.739583333343</v>
      </c>
      <c r="C2692">
        <f>'TI102'!C2689</f>
        <v>11708007</v>
      </c>
      <c r="D2692">
        <f>'TI102'!J2689</f>
        <v>4</v>
      </c>
      <c r="E2692">
        <f>'TI102'!Q2689</f>
        <v>2</v>
      </c>
      <c r="F2692" t="str">
        <f t="shared" si="246"/>
        <v>60104</v>
      </c>
      <c r="G2692">
        <f t="shared" si="247"/>
        <v>224</v>
      </c>
      <c r="H2692" t="str">
        <f t="shared" si="248"/>
        <v>SH0908-1042</v>
      </c>
      <c r="I2692" t="str">
        <f t="shared" si="249"/>
        <v>SH0908-1042</v>
      </c>
      <c r="J2692" s="34">
        <f t="shared" si="250"/>
        <v>72686</v>
      </c>
      <c r="K2692" t="str">
        <f t="shared" si="251"/>
        <v>SH0908-1042</v>
      </c>
    </row>
    <row r="2693" spans="1:11" ht="15" customHeight="1" x14ac:dyDescent="0.35">
      <c r="A2693">
        <f>'TI102'!A2690</f>
        <v>7</v>
      </c>
      <c r="B2693" s="26">
        <f>'TI102'!B2690</f>
        <v>46273.739583333343</v>
      </c>
      <c r="C2693">
        <f>'TI102'!C2690</f>
        <v>11708008</v>
      </c>
      <c r="D2693">
        <f>'TI102'!J2690</f>
        <v>4</v>
      </c>
      <c r="E2693">
        <f>'TI102'!Q2690</f>
        <v>3</v>
      </c>
      <c r="F2693" t="str">
        <f t="shared" si="246"/>
        <v>60104</v>
      </c>
      <c r="G2693">
        <f t="shared" si="247"/>
        <v>224</v>
      </c>
      <c r="H2693" t="str">
        <f t="shared" si="248"/>
        <v>SH0908-1042</v>
      </c>
      <c r="I2693" t="str">
        <f t="shared" si="249"/>
        <v>SH0908-1042</v>
      </c>
      <c r="J2693" s="34">
        <f t="shared" si="250"/>
        <v>72686</v>
      </c>
      <c r="K2693" t="str">
        <f t="shared" si="251"/>
        <v>SH0908-1042</v>
      </c>
    </row>
    <row r="2694" spans="1:11" ht="15" customHeight="1" x14ac:dyDescent="0.35">
      <c r="A2694">
        <f>'TI102'!A2691</f>
        <v>7</v>
      </c>
      <c r="B2694" s="26">
        <f>'TI102'!B2691</f>
        <v>46273.739583333343</v>
      </c>
      <c r="C2694">
        <f>'TI102'!C2691</f>
        <v>11708009</v>
      </c>
      <c r="D2694">
        <f>'TI102'!J2691</f>
        <v>4</v>
      </c>
      <c r="E2694">
        <f>'TI102'!Q2691</f>
        <v>1</v>
      </c>
      <c r="F2694" t="str">
        <f t="shared" ref="F2694:F2757" si="252">INDEX(OM_ORDER,MATCH(C2694,OM_TID,0))</f>
        <v>60104</v>
      </c>
      <c r="G2694">
        <f t="shared" ref="G2694:G2757" si="253">MATCH(F2694,OR_ID,0)</f>
        <v>224</v>
      </c>
      <c r="H2694" t="str">
        <f t="shared" ref="H2694:H2757" si="254">INDEX(OR_ORIG,G2694)</f>
        <v>SH0908-1042</v>
      </c>
      <c r="I2694" t="str">
        <f t="shared" ref="I2694:I2757" si="255">INDEX(OR_SHIP,G2694)</f>
        <v>SH0908-1042</v>
      </c>
      <c r="J2694" s="34">
        <f t="shared" ref="J2694:J2757" si="256">IF(INDEX(OR_MOVED,G2694)="",DATE(2099,1,1),INDEX(OR_MOVED,G2694))</f>
        <v>72686</v>
      </c>
      <c r="K2694" t="str">
        <f t="shared" ref="K2694:K2757" si="257">IF(B2694&gt;=J2694,I2694,H2694)</f>
        <v>SH0908-1042</v>
      </c>
    </row>
    <row r="2695" spans="1:11" ht="15" customHeight="1" x14ac:dyDescent="0.35">
      <c r="A2695">
        <f>'TI102'!A2692</f>
        <v>7</v>
      </c>
      <c r="B2695" s="26">
        <f>'TI102'!B2692</f>
        <v>46273.739583333343</v>
      </c>
      <c r="C2695">
        <f>'TI102'!C2692</f>
        <v>11708072</v>
      </c>
      <c r="D2695">
        <f>'TI102'!J2692</f>
        <v>1</v>
      </c>
      <c r="E2695">
        <f>'TI102'!Q2692</f>
        <v>1</v>
      </c>
      <c r="F2695" t="str">
        <f t="shared" si="252"/>
        <v>60084</v>
      </c>
      <c r="G2695">
        <f t="shared" si="253"/>
        <v>225</v>
      </c>
      <c r="H2695" t="str">
        <f t="shared" si="254"/>
        <v>SH0908-1042</v>
      </c>
      <c r="I2695" t="str">
        <f t="shared" si="255"/>
        <v>SH0908-1042</v>
      </c>
      <c r="J2695" s="34">
        <f t="shared" si="256"/>
        <v>72686</v>
      </c>
      <c r="K2695" t="str">
        <f t="shared" si="257"/>
        <v>SH0908-1042</v>
      </c>
    </row>
    <row r="2696" spans="1:11" ht="15" customHeight="1" x14ac:dyDescent="0.35">
      <c r="A2696">
        <f>'TI102'!A2693</f>
        <v>7</v>
      </c>
      <c r="B2696" s="26">
        <f>'TI102'!B2693</f>
        <v>46273.739583333343</v>
      </c>
      <c r="C2696">
        <f>'TI102'!C2693</f>
        <v>11708073</v>
      </c>
      <c r="D2696">
        <f>'TI102'!J2693</f>
        <v>1</v>
      </c>
      <c r="E2696">
        <f>'TI102'!Q2693</f>
        <v>1</v>
      </c>
      <c r="F2696" t="str">
        <f t="shared" si="252"/>
        <v>60084</v>
      </c>
      <c r="G2696">
        <f t="shared" si="253"/>
        <v>225</v>
      </c>
      <c r="H2696" t="str">
        <f t="shared" si="254"/>
        <v>SH0908-1042</v>
      </c>
      <c r="I2696" t="str">
        <f t="shared" si="255"/>
        <v>SH0908-1042</v>
      </c>
      <c r="J2696" s="34">
        <f t="shared" si="256"/>
        <v>72686</v>
      </c>
      <c r="K2696" t="str">
        <f t="shared" si="257"/>
        <v>SH0908-1042</v>
      </c>
    </row>
    <row r="2697" spans="1:11" ht="15" customHeight="1" x14ac:dyDescent="0.35">
      <c r="A2697">
        <f>'TI102'!A2694</f>
        <v>7</v>
      </c>
      <c r="B2697" s="26">
        <f>'TI102'!B2694</f>
        <v>46273.739583333343</v>
      </c>
      <c r="C2697">
        <f>'TI102'!C2694</f>
        <v>11708074</v>
      </c>
      <c r="D2697">
        <f>'TI102'!J2694</f>
        <v>1</v>
      </c>
      <c r="E2697">
        <f>'TI102'!Q2694</f>
        <v>1</v>
      </c>
      <c r="F2697" t="str">
        <f t="shared" si="252"/>
        <v>60084</v>
      </c>
      <c r="G2697">
        <f t="shared" si="253"/>
        <v>225</v>
      </c>
      <c r="H2697" t="str">
        <f t="shared" si="254"/>
        <v>SH0908-1042</v>
      </c>
      <c r="I2697" t="str">
        <f t="shared" si="255"/>
        <v>SH0908-1042</v>
      </c>
      <c r="J2697" s="34">
        <f t="shared" si="256"/>
        <v>72686</v>
      </c>
      <c r="K2697" t="str">
        <f t="shared" si="257"/>
        <v>SH0908-1042</v>
      </c>
    </row>
    <row r="2698" spans="1:11" ht="15" customHeight="1" x14ac:dyDescent="0.35">
      <c r="A2698">
        <f>'TI102'!A2695</f>
        <v>7</v>
      </c>
      <c r="B2698" s="26">
        <f>'TI102'!B2695</f>
        <v>46273.739583333343</v>
      </c>
      <c r="C2698">
        <f>'TI102'!C2695</f>
        <v>11708075</v>
      </c>
      <c r="D2698">
        <f>'TI102'!J2695</f>
        <v>1</v>
      </c>
      <c r="E2698">
        <f>'TI102'!Q2695</f>
        <v>1</v>
      </c>
      <c r="F2698" t="str">
        <f t="shared" si="252"/>
        <v>60084</v>
      </c>
      <c r="G2698">
        <f t="shared" si="253"/>
        <v>225</v>
      </c>
      <c r="H2698" t="str">
        <f t="shared" si="254"/>
        <v>SH0908-1042</v>
      </c>
      <c r="I2698" t="str">
        <f t="shared" si="255"/>
        <v>SH0908-1042</v>
      </c>
      <c r="J2698" s="34">
        <f t="shared" si="256"/>
        <v>72686</v>
      </c>
      <c r="K2698" t="str">
        <f t="shared" si="257"/>
        <v>SH0908-1042</v>
      </c>
    </row>
    <row r="2699" spans="1:11" ht="15" customHeight="1" x14ac:dyDescent="0.35">
      <c r="A2699">
        <f>'TI102'!A2696</f>
        <v>7</v>
      </c>
      <c r="B2699" s="26">
        <f>'TI102'!B2696</f>
        <v>46273.739583333343</v>
      </c>
      <c r="C2699">
        <f>'TI102'!C2696</f>
        <v>11708076</v>
      </c>
      <c r="D2699">
        <f>'TI102'!J2696</f>
        <v>1</v>
      </c>
      <c r="E2699">
        <f>'TI102'!Q2696</f>
        <v>2</v>
      </c>
      <c r="F2699" t="str">
        <f t="shared" si="252"/>
        <v>60084</v>
      </c>
      <c r="G2699">
        <f t="shared" si="253"/>
        <v>225</v>
      </c>
      <c r="H2699" t="str">
        <f t="shared" si="254"/>
        <v>SH0908-1042</v>
      </c>
      <c r="I2699" t="str">
        <f t="shared" si="255"/>
        <v>SH0908-1042</v>
      </c>
      <c r="J2699" s="34">
        <f t="shared" si="256"/>
        <v>72686</v>
      </c>
      <c r="K2699" t="str">
        <f t="shared" si="257"/>
        <v>SH0908-1042</v>
      </c>
    </row>
    <row r="2700" spans="1:11" ht="15" customHeight="1" x14ac:dyDescent="0.35">
      <c r="A2700">
        <f>'TI102'!A2697</f>
        <v>7</v>
      </c>
      <c r="B2700" s="26">
        <f>'TI102'!B2697</f>
        <v>46273.739583333343</v>
      </c>
      <c r="C2700">
        <f>'TI102'!C2697</f>
        <v>11708081</v>
      </c>
      <c r="D2700">
        <f>'TI102'!J2697</f>
        <v>1</v>
      </c>
      <c r="E2700">
        <f>'TI102'!Q2697</f>
        <v>1</v>
      </c>
      <c r="F2700" t="str">
        <f t="shared" si="252"/>
        <v>60104</v>
      </c>
      <c r="G2700">
        <f t="shared" si="253"/>
        <v>224</v>
      </c>
      <c r="H2700" t="str">
        <f t="shared" si="254"/>
        <v>SH0908-1042</v>
      </c>
      <c r="I2700" t="str">
        <f t="shared" si="255"/>
        <v>SH0908-1042</v>
      </c>
      <c r="J2700" s="34">
        <f t="shared" si="256"/>
        <v>72686</v>
      </c>
      <c r="K2700" t="str">
        <f t="shared" si="257"/>
        <v>SH0908-1042</v>
      </c>
    </row>
    <row r="2701" spans="1:11" ht="15" customHeight="1" x14ac:dyDescent="0.35">
      <c r="A2701">
        <f>'TI102'!A2698</f>
        <v>7</v>
      </c>
      <c r="B2701" s="26">
        <f>'TI102'!B2698</f>
        <v>46273.739583333343</v>
      </c>
      <c r="C2701">
        <f>'TI102'!C2698</f>
        <v>11708082</v>
      </c>
      <c r="D2701">
        <f>'TI102'!J2698</f>
        <v>1</v>
      </c>
      <c r="E2701">
        <f>'TI102'!Q2698</f>
        <v>1</v>
      </c>
      <c r="F2701" t="str">
        <f t="shared" si="252"/>
        <v>60104</v>
      </c>
      <c r="G2701">
        <f t="shared" si="253"/>
        <v>224</v>
      </c>
      <c r="H2701" t="str">
        <f t="shared" si="254"/>
        <v>SH0908-1042</v>
      </c>
      <c r="I2701" t="str">
        <f t="shared" si="255"/>
        <v>SH0908-1042</v>
      </c>
      <c r="J2701" s="34">
        <f t="shared" si="256"/>
        <v>72686</v>
      </c>
      <c r="K2701" t="str">
        <f t="shared" si="257"/>
        <v>SH0908-1042</v>
      </c>
    </row>
    <row r="2702" spans="1:11" ht="15" customHeight="1" x14ac:dyDescent="0.35">
      <c r="A2702">
        <f>'TI102'!A2699</f>
        <v>7</v>
      </c>
      <c r="B2702" s="26">
        <f>'TI102'!B2699</f>
        <v>46273.739583333343</v>
      </c>
      <c r="C2702">
        <f>'TI102'!C2699</f>
        <v>11708083</v>
      </c>
      <c r="D2702">
        <f>'TI102'!J2699</f>
        <v>1</v>
      </c>
      <c r="E2702">
        <f>'TI102'!Q2699</f>
        <v>1</v>
      </c>
      <c r="F2702" t="str">
        <f t="shared" si="252"/>
        <v>60104</v>
      </c>
      <c r="G2702">
        <f t="shared" si="253"/>
        <v>224</v>
      </c>
      <c r="H2702" t="str">
        <f t="shared" si="254"/>
        <v>SH0908-1042</v>
      </c>
      <c r="I2702" t="str">
        <f t="shared" si="255"/>
        <v>SH0908-1042</v>
      </c>
      <c r="J2702" s="34">
        <f t="shared" si="256"/>
        <v>72686</v>
      </c>
      <c r="K2702" t="str">
        <f t="shared" si="257"/>
        <v>SH0908-1042</v>
      </c>
    </row>
    <row r="2703" spans="1:11" ht="15" customHeight="1" x14ac:dyDescent="0.35">
      <c r="A2703">
        <f>'TI102'!A2700</f>
        <v>7</v>
      </c>
      <c r="B2703" s="26">
        <f>'TI102'!B2700</f>
        <v>46273.739583333343</v>
      </c>
      <c r="C2703">
        <f>'TI102'!C2700</f>
        <v>11708084</v>
      </c>
      <c r="D2703">
        <f>'TI102'!J2700</f>
        <v>1</v>
      </c>
      <c r="E2703">
        <f>'TI102'!Q2700</f>
        <v>1</v>
      </c>
      <c r="F2703" t="str">
        <f t="shared" si="252"/>
        <v>60104</v>
      </c>
      <c r="G2703">
        <f t="shared" si="253"/>
        <v>224</v>
      </c>
      <c r="H2703" t="str">
        <f t="shared" si="254"/>
        <v>SH0908-1042</v>
      </c>
      <c r="I2703" t="str">
        <f t="shared" si="255"/>
        <v>SH0908-1042</v>
      </c>
      <c r="J2703" s="34">
        <f t="shared" si="256"/>
        <v>72686</v>
      </c>
      <c r="K2703" t="str">
        <f t="shared" si="257"/>
        <v>SH0908-1042</v>
      </c>
    </row>
    <row r="2704" spans="1:11" ht="15" customHeight="1" x14ac:dyDescent="0.35">
      <c r="A2704">
        <f>'TI102'!A2701</f>
        <v>7</v>
      </c>
      <c r="B2704" s="26">
        <f>'TI102'!B2701</f>
        <v>46273.739583333343</v>
      </c>
      <c r="C2704">
        <f>'TI102'!C2701</f>
        <v>11708127</v>
      </c>
      <c r="D2704">
        <f>'TI102'!J2701</f>
        <v>2</v>
      </c>
      <c r="E2704">
        <f>'TI102'!Q2701</f>
        <v>2</v>
      </c>
      <c r="F2704" t="str">
        <f t="shared" si="252"/>
        <v>60134</v>
      </c>
      <c r="G2704">
        <f t="shared" si="253"/>
        <v>127</v>
      </c>
      <c r="H2704" t="str">
        <f t="shared" si="254"/>
        <v>SH0908-1033</v>
      </c>
      <c r="I2704" t="str">
        <f t="shared" si="255"/>
        <v>SH0908-1033</v>
      </c>
      <c r="J2704" s="34">
        <f t="shared" si="256"/>
        <v>72686</v>
      </c>
      <c r="K2704" t="str">
        <f t="shared" si="257"/>
        <v>SH0908-1033</v>
      </c>
    </row>
    <row r="2705" spans="1:11" ht="15" customHeight="1" x14ac:dyDescent="0.35">
      <c r="A2705">
        <f>'TI102'!A2702</f>
        <v>7</v>
      </c>
      <c r="B2705" s="26">
        <f>'TI102'!B2702</f>
        <v>46273.739583333343</v>
      </c>
      <c r="C2705">
        <f>'TI102'!C2702</f>
        <v>11708128</v>
      </c>
      <c r="D2705">
        <f>'TI102'!J2702</f>
        <v>2</v>
      </c>
      <c r="E2705">
        <f>'TI102'!Q2702</f>
        <v>4</v>
      </c>
      <c r="F2705" t="str">
        <f t="shared" si="252"/>
        <v>60134</v>
      </c>
      <c r="G2705">
        <f t="shared" si="253"/>
        <v>127</v>
      </c>
      <c r="H2705" t="str">
        <f t="shared" si="254"/>
        <v>SH0908-1033</v>
      </c>
      <c r="I2705" t="str">
        <f t="shared" si="255"/>
        <v>SH0908-1033</v>
      </c>
      <c r="J2705" s="34">
        <f t="shared" si="256"/>
        <v>72686</v>
      </c>
      <c r="K2705" t="str">
        <f t="shared" si="257"/>
        <v>SH0908-1033</v>
      </c>
    </row>
    <row r="2706" spans="1:11" ht="15" customHeight="1" x14ac:dyDescent="0.35">
      <c r="A2706">
        <f>'TI102'!A2703</f>
        <v>7</v>
      </c>
      <c r="B2706" s="26">
        <f>'TI102'!B2703</f>
        <v>46273.739583333343</v>
      </c>
      <c r="C2706">
        <f>'TI102'!C2703</f>
        <v>11708129</v>
      </c>
      <c r="D2706">
        <f>'TI102'!J2703</f>
        <v>2</v>
      </c>
      <c r="E2706">
        <f>'TI102'!Q2703</f>
        <v>10</v>
      </c>
      <c r="F2706" t="str">
        <f t="shared" si="252"/>
        <v>60134</v>
      </c>
      <c r="G2706">
        <f t="shared" si="253"/>
        <v>127</v>
      </c>
      <c r="H2706" t="str">
        <f t="shared" si="254"/>
        <v>SH0908-1033</v>
      </c>
      <c r="I2706" t="str">
        <f t="shared" si="255"/>
        <v>SH0908-1033</v>
      </c>
      <c r="J2706" s="34">
        <f t="shared" si="256"/>
        <v>72686</v>
      </c>
      <c r="K2706" t="str">
        <f t="shared" si="257"/>
        <v>SH0908-1033</v>
      </c>
    </row>
    <row r="2707" spans="1:11" ht="15" customHeight="1" x14ac:dyDescent="0.35">
      <c r="A2707">
        <f>'TI102'!A2704</f>
        <v>7</v>
      </c>
      <c r="B2707" s="26">
        <f>'TI102'!B2704</f>
        <v>46273.739583333343</v>
      </c>
      <c r="C2707">
        <f>'TI102'!C2704</f>
        <v>11708130</v>
      </c>
      <c r="D2707">
        <f>'TI102'!J2704</f>
        <v>2</v>
      </c>
      <c r="E2707">
        <f>'TI102'!Q2704</f>
        <v>10</v>
      </c>
      <c r="F2707" t="str">
        <f t="shared" si="252"/>
        <v>60134</v>
      </c>
      <c r="G2707">
        <f t="shared" si="253"/>
        <v>127</v>
      </c>
      <c r="H2707" t="str">
        <f t="shared" si="254"/>
        <v>SH0908-1033</v>
      </c>
      <c r="I2707" t="str">
        <f t="shared" si="255"/>
        <v>SH0908-1033</v>
      </c>
      <c r="J2707" s="34">
        <f t="shared" si="256"/>
        <v>72686</v>
      </c>
      <c r="K2707" t="str">
        <f t="shared" si="257"/>
        <v>SH0908-1033</v>
      </c>
    </row>
    <row r="2708" spans="1:11" ht="15" customHeight="1" x14ac:dyDescent="0.35">
      <c r="A2708">
        <f>'TI102'!A2705</f>
        <v>7</v>
      </c>
      <c r="B2708" s="26">
        <f>'TI102'!B2705</f>
        <v>46273.739583333343</v>
      </c>
      <c r="C2708">
        <f>'TI102'!C2705</f>
        <v>11708139</v>
      </c>
      <c r="D2708">
        <f>'TI102'!J2705</f>
        <v>4</v>
      </c>
      <c r="E2708">
        <f>'TI102'!Q2705</f>
        <v>2</v>
      </c>
      <c r="F2708" t="str">
        <f t="shared" si="252"/>
        <v>60140</v>
      </c>
      <c r="G2708">
        <f t="shared" si="253"/>
        <v>261</v>
      </c>
      <c r="H2708" t="str">
        <f t="shared" si="254"/>
        <v>SH0908-1048</v>
      </c>
      <c r="I2708" t="str">
        <f t="shared" si="255"/>
        <v>SH0908-1048</v>
      </c>
      <c r="J2708" s="34">
        <f t="shared" si="256"/>
        <v>72686</v>
      </c>
      <c r="K2708" t="str">
        <f t="shared" si="257"/>
        <v>SH0908-1048</v>
      </c>
    </row>
    <row r="2709" spans="1:11" ht="15" customHeight="1" x14ac:dyDescent="0.35">
      <c r="A2709">
        <f>'TI102'!A2706</f>
        <v>7</v>
      </c>
      <c r="B2709" s="26">
        <f>'TI102'!B2706</f>
        <v>46273.739583333343</v>
      </c>
      <c r="C2709">
        <f>'TI102'!C2706</f>
        <v>11708154</v>
      </c>
      <c r="D2709">
        <f>'TI102'!J2706</f>
        <v>1</v>
      </c>
      <c r="E2709">
        <f>'TI102'!Q2706</f>
        <v>1</v>
      </c>
      <c r="F2709" t="str">
        <f t="shared" si="252"/>
        <v>60140</v>
      </c>
      <c r="G2709">
        <f t="shared" si="253"/>
        <v>261</v>
      </c>
      <c r="H2709" t="str">
        <f t="shared" si="254"/>
        <v>SH0908-1048</v>
      </c>
      <c r="I2709" t="str">
        <f t="shared" si="255"/>
        <v>SH0908-1048</v>
      </c>
      <c r="J2709" s="34">
        <f t="shared" si="256"/>
        <v>72686</v>
      </c>
      <c r="K2709" t="str">
        <f t="shared" si="257"/>
        <v>SH0908-1048</v>
      </c>
    </row>
    <row r="2710" spans="1:11" ht="15" customHeight="1" x14ac:dyDescent="0.35">
      <c r="A2710">
        <f>'TI102'!A2707</f>
        <v>7</v>
      </c>
      <c r="B2710" s="26">
        <f>'TI102'!B2707</f>
        <v>46273.739583333343</v>
      </c>
      <c r="C2710">
        <f>'TI102'!C2707</f>
        <v>11708162</v>
      </c>
      <c r="D2710">
        <f>'TI102'!J2707</f>
        <v>4</v>
      </c>
      <c r="E2710">
        <f>'TI102'!Q2707</f>
        <v>1</v>
      </c>
      <c r="F2710" t="str">
        <f t="shared" si="252"/>
        <v>60179</v>
      </c>
      <c r="G2710">
        <f t="shared" si="253"/>
        <v>227</v>
      </c>
      <c r="H2710" t="str">
        <f t="shared" si="254"/>
        <v>SH0908-1042</v>
      </c>
      <c r="I2710" t="str">
        <f t="shared" si="255"/>
        <v>SH0908-1042</v>
      </c>
      <c r="J2710" s="34">
        <f t="shared" si="256"/>
        <v>72686</v>
      </c>
      <c r="K2710" t="str">
        <f t="shared" si="257"/>
        <v>SH0908-1042</v>
      </c>
    </row>
    <row r="2711" spans="1:11" ht="15" customHeight="1" x14ac:dyDescent="0.35">
      <c r="A2711">
        <f>'TI102'!A2708</f>
        <v>7</v>
      </c>
      <c r="B2711" s="26">
        <f>'TI102'!B2708</f>
        <v>46273.739583333343</v>
      </c>
      <c r="C2711">
        <f>'TI102'!C2708</f>
        <v>11708163</v>
      </c>
      <c r="D2711">
        <f>'TI102'!J2708</f>
        <v>4</v>
      </c>
      <c r="E2711">
        <f>'TI102'!Q2708</f>
        <v>1</v>
      </c>
      <c r="F2711" t="str">
        <f t="shared" si="252"/>
        <v>60179</v>
      </c>
      <c r="G2711">
        <f t="shared" si="253"/>
        <v>227</v>
      </c>
      <c r="H2711" t="str">
        <f t="shared" si="254"/>
        <v>SH0908-1042</v>
      </c>
      <c r="I2711" t="str">
        <f t="shared" si="255"/>
        <v>SH0908-1042</v>
      </c>
      <c r="J2711" s="34">
        <f t="shared" si="256"/>
        <v>72686</v>
      </c>
      <c r="K2711" t="str">
        <f t="shared" si="257"/>
        <v>SH0908-1042</v>
      </c>
    </row>
    <row r="2712" spans="1:11" ht="15" customHeight="1" x14ac:dyDescent="0.35">
      <c r="A2712">
        <f>'TI102'!A2709</f>
        <v>7</v>
      </c>
      <c r="B2712" s="26">
        <f>'TI102'!B2709</f>
        <v>46273.739583333343</v>
      </c>
      <c r="C2712">
        <f>'TI102'!C2709</f>
        <v>11708164</v>
      </c>
      <c r="D2712">
        <f>'TI102'!J2709</f>
        <v>4</v>
      </c>
      <c r="E2712">
        <f>'TI102'!Q2709</f>
        <v>1</v>
      </c>
      <c r="F2712" t="str">
        <f t="shared" si="252"/>
        <v>60179</v>
      </c>
      <c r="G2712">
        <f t="shared" si="253"/>
        <v>227</v>
      </c>
      <c r="H2712" t="str">
        <f t="shared" si="254"/>
        <v>SH0908-1042</v>
      </c>
      <c r="I2712" t="str">
        <f t="shared" si="255"/>
        <v>SH0908-1042</v>
      </c>
      <c r="J2712" s="34">
        <f t="shared" si="256"/>
        <v>72686</v>
      </c>
      <c r="K2712" t="str">
        <f t="shared" si="257"/>
        <v>SH0908-1042</v>
      </c>
    </row>
    <row r="2713" spans="1:11" ht="15" customHeight="1" x14ac:dyDescent="0.35">
      <c r="A2713">
        <f>'TI102'!A2710</f>
        <v>7</v>
      </c>
      <c r="B2713" s="26">
        <f>'TI102'!B2710</f>
        <v>46273.739583333343</v>
      </c>
      <c r="C2713">
        <f>'TI102'!C2710</f>
        <v>11708165</v>
      </c>
      <c r="D2713">
        <f>'TI102'!J2710</f>
        <v>4</v>
      </c>
      <c r="E2713">
        <f>'TI102'!Q2710</f>
        <v>1</v>
      </c>
      <c r="F2713" t="str">
        <f t="shared" si="252"/>
        <v>60179</v>
      </c>
      <c r="G2713">
        <f t="shared" si="253"/>
        <v>227</v>
      </c>
      <c r="H2713" t="str">
        <f t="shared" si="254"/>
        <v>SH0908-1042</v>
      </c>
      <c r="I2713" t="str">
        <f t="shared" si="255"/>
        <v>SH0908-1042</v>
      </c>
      <c r="J2713" s="34">
        <f t="shared" si="256"/>
        <v>72686</v>
      </c>
      <c r="K2713" t="str">
        <f t="shared" si="257"/>
        <v>SH0908-1042</v>
      </c>
    </row>
    <row r="2714" spans="1:11" ht="15" customHeight="1" x14ac:dyDescent="0.35">
      <c r="A2714">
        <f>'TI102'!A2711</f>
        <v>7</v>
      </c>
      <c r="B2714" s="26">
        <f>'TI102'!B2711</f>
        <v>46273.739583333343</v>
      </c>
      <c r="C2714">
        <f>'TI102'!C2711</f>
        <v>11708210</v>
      </c>
      <c r="D2714">
        <f>'TI102'!J2711</f>
        <v>2</v>
      </c>
      <c r="E2714">
        <f>'TI102'!Q2711</f>
        <v>9</v>
      </c>
      <c r="F2714" t="str">
        <f t="shared" si="252"/>
        <v>60180</v>
      </c>
      <c r="G2714">
        <f t="shared" si="253"/>
        <v>412</v>
      </c>
      <c r="H2714" t="str">
        <f t="shared" si="254"/>
        <v>SH0908-1981</v>
      </c>
      <c r="I2714" t="str">
        <f t="shared" si="255"/>
        <v>SH0908-1981</v>
      </c>
      <c r="J2714" s="34">
        <f t="shared" si="256"/>
        <v>72686</v>
      </c>
      <c r="K2714" t="str">
        <f t="shared" si="257"/>
        <v>SH0908-1981</v>
      </c>
    </row>
    <row r="2715" spans="1:11" ht="15" customHeight="1" x14ac:dyDescent="0.35">
      <c r="A2715">
        <f>'TI102'!A2712</f>
        <v>7</v>
      </c>
      <c r="B2715" s="26">
        <f>'TI102'!B2712</f>
        <v>46273.739583333343</v>
      </c>
      <c r="C2715">
        <f>'TI102'!C2712</f>
        <v>11708211</v>
      </c>
      <c r="D2715">
        <f>'TI102'!J2712</f>
        <v>2</v>
      </c>
      <c r="E2715">
        <f>'TI102'!Q2712</f>
        <v>9</v>
      </c>
      <c r="F2715" t="str">
        <f t="shared" si="252"/>
        <v>60180</v>
      </c>
      <c r="G2715">
        <f t="shared" si="253"/>
        <v>412</v>
      </c>
      <c r="H2715" t="str">
        <f t="shared" si="254"/>
        <v>SH0908-1981</v>
      </c>
      <c r="I2715" t="str">
        <f t="shared" si="255"/>
        <v>SH0908-1981</v>
      </c>
      <c r="J2715" s="34">
        <f t="shared" si="256"/>
        <v>72686</v>
      </c>
      <c r="K2715" t="str">
        <f t="shared" si="257"/>
        <v>SH0908-1981</v>
      </c>
    </row>
    <row r="2716" spans="1:11" ht="15" customHeight="1" x14ac:dyDescent="0.35">
      <c r="A2716">
        <f>'TI102'!A2713</f>
        <v>7</v>
      </c>
      <c r="B2716" s="26">
        <f>'TI102'!B2713</f>
        <v>46273.739583333343</v>
      </c>
      <c r="C2716">
        <f>'TI102'!C2713</f>
        <v>11708212</v>
      </c>
      <c r="D2716">
        <f>'TI102'!J2713</f>
        <v>2</v>
      </c>
      <c r="E2716">
        <f>'TI102'!Q2713</f>
        <v>8</v>
      </c>
      <c r="F2716" t="str">
        <f t="shared" si="252"/>
        <v>60180</v>
      </c>
      <c r="G2716">
        <f t="shared" si="253"/>
        <v>412</v>
      </c>
      <c r="H2716" t="str">
        <f t="shared" si="254"/>
        <v>SH0908-1981</v>
      </c>
      <c r="I2716" t="str">
        <f t="shared" si="255"/>
        <v>SH0908-1981</v>
      </c>
      <c r="J2716" s="34">
        <f t="shared" si="256"/>
        <v>72686</v>
      </c>
      <c r="K2716" t="str">
        <f t="shared" si="257"/>
        <v>SH0908-1981</v>
      </c>
    </row>
    <row r="2717" spans="1:11" ht="15" customHeight="1" x14ac:dyDescent="0.35">
      <c r="A2717">
        <f>'TI102'!A2714</f>
        <v>7</v>
      </c>
      <c r="B2717" s="26">
        <f>'TI102'!B2714</f>
        <v>46273.739583333343</v>
      </c>
      <c r="C2717">
        <f>'TI102'!C2714</f>
        <v>11708224</v>
      </c>
      <c r="D2717">
        <f>'TI102'!J2714</f>
        <v>4</v>
      </c>
      <c r="E2717">
        <f>'TI102'!Q2714</f>
        <v>1</v>
      </c>
      <c r="F2717" t="str">
        <f t="shared" si="252"/>
        <v>60207</v>
      </c>
      <c r="G2717">
        <f t="shared" si="253"/>
        <v>229</v>
      </c>
      <c r="H2717" t="str">
        <f t="shared" si="254"/>
        <v>SH0908-1042</v>
      </c>
      <c r="I2717" t="str">
        <f t="shared" si="255"/>
        <v>SH0908-1042</v>
      </c>
      <c r="J2717" s="34">
        <f t="shared" si="256"/>
        <v>72686</v>
      </c>
      <c r="K2717" t="str">
        <f t="shared" si="257"/>
        <v>SH0908-1042</v>
      </c>
    </row>
    <row r="2718" spans="1:11" ht="15" customHeight="1" x14ac:dyDescent="0.35">
      <c r="A2718">
        <f>'TI102'!A2715</f>
        <v>7</v>
      </c>
      <c r="B2718" s="26">
        <f>'TI102'!B2715</f>
        <v>46273.739583333343</v>
      </c>
      <c r="C2718">
        <f>'TI102'!C2715</f>
        <v>11708243</v>
      </c>
      <c r="D2718">
        <f>'TI102'!J2715</f>
        <v>1</v>
      </c>
      <c r="E2718">
        <f>'TI102'!Q2715</f>
        <v>6</v>
      </c>
      <c r="F2718" t="str">
        <f t="shared" si="252"/>
        <v>60207</v>
      </c>
      <c r="G2718">
        <f t="shared" si="253"/>
        <v>229</v>
      </c>
      <c r="H2718" t="str">
        <f t="shared" si="254"/>
        <v>SH0908-1042</v>
      </c>
      <c r="I2718" t="str">
        <f t="shared" si="255"/>
        <v>SH0908-1042</v>
      </c>
      <c r="J2718" s="34">
        <f t="shared" si="256"/>
        <v>72686</v>
      </c>
      <c r="K2718" t="str">
        <f t="shared" si="257"/>
        <v>SH0908-1042</v>
      </c>
    </row>
    <row r="2719" spans="1:11" ht="15" customHeight="1" x14ac:dyDescent="0.35">
      <c r="A2719">
        <f>'TI102'!A2716</f>
        <v>7</v>
      </c>
      <c r="B2719" s="26">
        <f>'TI102'!B2716</f>
        <v>46273.739583333343</v>
      </c>
      <c r="C2719">
        <f>'TI102'!C2716</f>
        <v>11708244</v>
      </c>
      <c r="D2719">
        <f>'TI102'!J2716</f>
        <v>1</v>
      </c>
      <c r="E2719">
        <f>'TI102'!Q2716</f>
        <v>1</v>
      </c>
      <c r="F2719" t="str">
        <f t="shared" si="252"/>
        <v>60207</v>
      </c>
      <c r="G2719">
        <f t="shared" si="253"/>
        <v>229</v>
      </c>
      <c r="H2719" t="str">
        <f t="shared" si="254"/>
        <v>SH0908-1042</v>
      </c>
      <c r="I2719" t="str">
        <f t="shared" si="255"/>
        <v>SH0908-1042</v>
      </c>
      <c r="J2719" s="34">
        <f t="shared" si="256"/>
        <v>72686</v>
      </c>
      <c r="K2719" t="str">
        <f t="shared" si="257"/>
        <v>SH0908-1042</v>
      </c>
    </row>
    <row r="2720" spans="1:11" ht="15" customHeight="1" x14ac:dyDescent="0.35">
      <c r="A2720">
        <f>'TI102'!A2717</f>
        <v>7</v>
      </c>
      <c r="B2720" s="26">
        <f>'TI102'!B2717</f>
        <v>46273.739583333343</v>
      </c>
      <c r="C2720">
        <f>'TI102'!C2717</f>
        <v>11708283</v>
      </c>
      <c r="D2720">
        <f>'TI102'!J2717</f>
        <v>4</v>
      </c>
      <c r="E2720">
        <f>'TI102'!Q2717</f>
        <v>2</v>
      </c>
      <c r="F2720" t="str">
        <f t="shared" si="252"/>
        <v>60217</v>
      </c>
      <c r="G2720">
        <f t="shared" si="253"/>
        <v>270</v>
      </c>
      <c r="H2720" t="str">
        <f t="shared" si="254"/>
        <v>SH0908-1051</v>
      </c>
      <c r="I2720" t="str">
        <f t="shared" si="255"/>
        <v>SH0908-1051</v>
      </c>
      <c r="J2720" s="34">
        <f t="shared" si="256"/>
        <v>72686</v>
      </c>
      <c r="K2720" t="str">
        <f t="shared" si="257"/>
        <v>SH0908-1051</v>
      </c>
    </row>
    <row r="2721" spans="1:11" ht="15" customHeight="1" x14ac:dyDescent="0.35">
      <c r="A2721">
        <f>'TI102'!A2718</f>
        <v>7</v>
      </c>
      <c r="B2721" s="26">
        <f>'TI102'!B2718</f>
        <v>46273.739583333343</v>
      </c>
      <c r="C2721">
        <f>'TI102'!C2718</f>
        <v>11708301</v>
      </c>
      <c r="D2721">
        <f>'TI102'!J2718</f>
        <v>1</v>
      </c>
      <c r="E2721">
        <f>'TI102'!Q2718</f>
        <v>1</v>
      </c>
      <c r="F2721" t="str">
        <f t="shared" si="252"/>
        <v>60217</v>
      </c>
      <c r="G2721">
        <f t="shared" si="253"/>
        <v>270</v>
      </c>
      <c r="H2721" t="str">
        <f t="shared" si="254"/>
        <v>SH0908-1051</v>
      </c>
      <c r="I2721" t="str">
        <f t="shared" si="255"/>
        <v>SH0908-1051</v>
      </c>
      <c r="J2721" s="34">
        <f t="shared" si="256"/>
        <v>72686</v>
      </c>
      <c r="K2721" t="str">
        <f t="shared" si="257"/>
        <v>SH0908-1051</v>
      </c>
    </row>
    <row r="2722" spans="1:11" ht="15" customHeight="1" x14ac:dyDescent="0.35">
      <c r="A2722">
        <f>'TI102'!A2719</f>
        <v>7</v>
      </c>
      <c r="B2722" s="26">
        <f>'TI102'!B2719</f>
        <v>46273.739583333343</v>
      </c>
      <c r="C2722">
        <f>'TI102'!C2719</f>
        <v>11708302</v>
      </c>
      <c r="D2722">
        <f>'TI102'!J2719</f>
        <v>1</v>
      </c>
      <c r="E2722">
        <f>'TI102'!Q2719</f>
        <v>1</v>
      </c>
      <c r="F2722" t="str">
        <f t="shared" si="252"/>
        <v>60217</v>
      </c>
      <c r="G2722">
        <f t="shared" si="253"/>
        <v>270</v>
      </c>
      <c r="H2722" t="str">
        <f t="shared" si="254"/>
        <v>SH0908-1051</v>
      </c>
      <c r="I2722" t="str">
        <f t="shared" si="255"/>
        <v>SH0908-1051</v>
      </c>
      <c r="J2722" s="34">
        <f t="shared" si="256"/>
        <v>72686</v>
      </c>
      <c r="K2722" t="str">
        <f t="shared" si="257"/>
        <v>SH0908-1051</v>
      </c>
    </row>
    <row r="2723" spans="1:11" ht="15" customHeight="1" x14ac:dyDescent="0.35">
      <c r="A2723">
        <f>'TI102'!A2720</f>
        <v>7</v>
      </c>
      <c r="B2723" s="26">
        <f>'TI102'!B2720</f>
        <v>46273.739583333343</v>
      </c>
      <c r="C2723">
        <f>'TI102'!C2720</f>
        <v>11708303</v>
      </c>
      <c r="D2723">
        <f>'TI102'!J2720</f>
        <v>1</v>
      </c>
      <c r="E2723">
        <f>'TI102'!Q2720</f>
        <v>1</v>
      </c>
      <c r="F2723" t="str">
        <f t="shared" si="252"/>
        <v>60217</v>
      </c>
      <c r="G2723">
        <f t="shared" si="253"/>
        <v>270</v>
      </c>
      <c r="H2723" t="str">
        <f t="shared" si="254"/>
        <v>SH0908-1051</v>
      </c>
      <c r="I2723" t="str">
        <f t="shared" si="255"/>
        <v>SH0908-1051</v>
      </c>
      <c r="J2723" s="34">
        <f t="shared" si="256"/>
        <v>72686</v>
      </c>
      <c r="K2723" t="str">
        <f t="shared" si="257"/>
        <v>SH0908-1051</v>
      </c>
    </row>
    <row r="2724" spans="1:11" ht="15" customHeight="1" x14ac:dyDescent="0.35">
      <c r="A2724">
        <f>'TI102'!A2721</f>
        <v>7</v>
      </c>
      <c r="B2724" s="26">
        <f>'TI102'!B2721</f>
        <v>46273.739583333343</v>
      </c>
      <c r="C2724">
        <f>'TI102'!C2721</f>
        <v>11708315</v>
      </c>
      <c r="D2724">
        <f>'TI102'!J2721</f>
        <v>3</v>
      </c>
      <c r="E2724">
        <f>'TI102'!Q2721</f>
        <v>1</v>
      </c>
      <c r="F2724" t="str">
        <f t="shared" si="252"/>
        <v>60232</v>
      </c>
      <c r="G2724">
        <f t="shared" si="253"/>
        <v>340</v>
      </c>
      <c r="H2724" t="str">
        <f t="shared" si="254"/>
        <v>SH0908-1080</v>
      </c>
      <c r="I2724" t="str">
        <f t="shared" si="255"/>
        <v>SH0908-1080</v>
      </c>
      <c r="J2724" s="34">
        <f t="shared" si="256"/>
        <v>72686</v>
      </c>
      <c r="K2724" t="str">
        <f t="shared" si="257"/>
        <v>SH0908-1080</v>
      </c>
    </row>
    <row r="2725" spans="1:11" ht="15" customHeight="1" x14ac:dyDescent="0.35">
      <c r="A2725">
        <f>'TI102'!A2722</f>
        <v>7</v>
      </c>
      <c r="B2725" s="26">
        <f>'TI102'!B2722</f>
        <v>46273.739583333343</v>
      </c>
      <c r="C2725">
        <f>'TI102'!C2722</f>
        <v>11708316</v>
      </c>
      <c r="D2725">
        <f>'TI102'!J2722</f>
        <v>3</v>
      </c>
      <c r="E2725">
        <f>'TI102'!Q2722</f>
        <v>8</v>
      </c>
      <c r="F2725" t="str">
        <f t="shared" si="252"/>
        <v>60232</v>
      </c>
      <c r="G2725">
        <f t="shared" si="253"/>
        <v>340</v>
      </c>
      <c r="H2725" t="str">
        <f t="shared" si="254"/>
        <v>SH0908-1080</v>
      </c>
      <c r="I2725" t="str">
        <f t="shared" si="255"/>
        <v>SH0908-1080</v>
      </c>
      <c r="J2725" s="34">
        <f t="shared" si="256"/>
        <v>72686</v>
      </c>
      <c r="K2725" t="str">
        <f t="shared" si="257"/>
        <v>SH0908-1080</v>
      </c>
    </row>
    <row r="2726" spans="1:11" ht="15" customHeight="1" x14ac:dyDescent="0.35">
      <c r="A2726">
        <f>'TI102'!A2723</f>
        <v>7</v>
      </c>
      <c r="B2726" s="26">
        <f>'TI102'!B2723</f>
        <v>46273.739583333343</v>
      </c>
      <c r="C2726">
        <f>'TI102'!C2723</f>
        <v>11708317</v>
      </c>
      <c r="D2726">
        <f>'TI102'!J2723</f>
        <v>3</v>
      </c>
      <c r="E2726">
        <f>'TI102'!Q2723</f>
        <v>2</v>
      </c>
      <c r="F2726" t="str">
        <f t="shared" si="252"/>
        <v>60232</v>
      </c>
      <c r="G2726">
        <f t="shared" si="253"/>
        <v>340</v>
      </c>
      <c r="H2726" t="str">
        <f t="shared" si="254"/>
        <v>SH0908-1080</v>
      </c>
      <c r="I2726" t="str">
        <f t="shared" si="255"/>
        <v>SH0908-1080</v>
      </c>
      <c r="J2726" s="34">
        <f t="shared" si="256"/>
        <v>72686</v>
      </c>
      <c r="K2726" t="str">
        <f t="shared" si="257"/>
        <v>SH0908-1080</v>
      </c>
    </row>
    <row r="2727" spans="1:11" ht="15" customHeight="1" x14ac:dyDescent="0.35">
      <c r="A2727">
        <f>'TI102'!A2724</f>
        <v>7</v>
      </c>
      <c r="B2727" s="26">
        <f>'TI102'!B2724</f>
        <v>46273.739583333343</v>
      </c>
      <c r="C2727">
        <f>'TI102'!C2724</f>
        <v>11708318</v>
      </c>
      <c r="D2727">
        <f>'TI102'!J2724</f>
        <v>3</v>
      </c>
      <c r="E2727">
        <f>'TI102'!Q2724</f>
        <v>1</v>
      </c>
      <c r="F2727" t="str">
        <f t="shared" si="252"/>
        <v>60232</v>
      </c>
      <c r="G2727">
        <f t="shared" si="253"/>
        <v>340</v>
      </c>
      <c r="H2727" t="str">
        <f t="shared" si="254"/>
        <v>SH0908-1080</v>
      </c>
      <c r="I2727" t="str">
        <f t="shared" si="255"/>
        <v>SH0908-1080</v>
      </c>
      <c r="J2727" s="34">
        <f t="shared" si="256"/>
        <v>72686</v>
      </c>
      <c r="K2727" t="str">
        <f t="shared" si="257"/>
        <v>SH0908-1080</v>
      </c>
    </row>
    <row r="2728" spans="1:11" ht="15" customHeight="1" x14ac:dyDescent="0.35">
      <c r="A2728">
        <f>'TI102'!A2725</f>
        <v>7</v>
      </c>
      <c r="B2728" s="26">
        <f>'TI102'!B2725</f>
        <v>46273.739583333343</v>
      </c>
      <c r="C2728">
        <f>'TI102'!C2725</f>
        <v>11708319</v>
      </c>
      <c r="D2728">
        <f>'TI102'!J2725</f>
        <v>3</v>
      </c>
      <c r="E2728">
        <f>'TI102'!Q2725</f>
        <v>1</v>
      </c>
      <c r="F2728" t="str">
        <f t="shared" si="252"/>
        <v>60232</v>
      </c>
      <c r="G2728">
        <f t="shared" si="253"/>
        <v>340</v>
      </c>
      <c r="H2728" t="str">
        <f t="shared" si="254"/>
        <v>SH0908-1080</v>
      </c>
      <c r="I2728" t="str">
        <f t="shared" si="255"/>
        <v>SH0908-1080</v>
      </c>
      <c r="J2728" s="34">
        <f t="shared" si="256"/>
        <v>72686</v>
      </c>
      <c r="K2728" t="str">
        <f t="shared" si="257"/>
        <v>SH0908-1080</v>
      </c>
    </row>
    <row r="2729" spans="1:11" ht="15" customHeight="1" x14ac:dyDescent="0.35">
      <c r="A2729">
        <f>'TI102'!A2726</f>
        <v>7</v>
      </c>
      <c r="B2729" s="26">
        <f>'TI102'!B2726</f>
        <v>46273.739583333343</v>
      </c>
      <c r="C2729">
        <f>'TI102'!C2726</f>
        <v>11708352</v>
      </c>
      <c r="D2729">
        <f>'TI102'!J2726</f>
        <v>2</v>
      </c>
      <c r="E2729">
        <f>'TI102'!Q2726</f>
        <v>2</v>
      </c>
      <c r="F2729" t="str">
        <f t="shared" si="252"/>
        <v>60244</v>
      </c>
      <c r="G2729">
        <f t="shared" si="253"/>
        <v>306</v>
      </c>
      <c r="H2729" t="str">
        <f t="shared" si="254"/>
        <v>SH0908-1063</v>
      </c>
      <c r="I2729" t="str">
        <f t="shared" si="255"/>
        <v>SH0908-1063</v>
      </c>
      <c r="J2729" s="34">
        <f t="shared" si="256"/>
        <v>72686</v>
      </c>
      <c r="K2729" t="str">
        <f t="shared" si="257"/>
        <v>SH0908-1063</v>
      </c>
    </row>
    <row r="2730" spans="1:11" ht="15" customHeight="1" x14ac:dyDescent="0.35">
      <c r="A2730">
        <f>'TI102'!A2727</f>
        <v>7</v>
      </c>
      <c r="B2730" s="26">
        <f>'TI102'!B2727</f>
        <v>46273.739583333343</v>
      </c>
      <c r="C2730">
        <f>'TI102'!C2727</f>
        <v>11708353</v>
      </c>
      <c r="D2730">
        <f>'TI102'!J2727</f>
        <v>2</v>
      </c>
      <c r="E2730">
        <f>'TI102'!Q2727</f>
        <v>2</v>
      </c>
      <c r="F2730" t="str">
        <f t="shared" si="252"/>
        <v>60244</v>
      </c>
      <c r="G2730">
        <f t="shared" si="253"/>
        <v>306</v>
      </c>
      <c r="H2730" t="str">
        <f t="shared" si="254"/>
        <v>SH0908-1063</v>
      </c>
      <c r="I2730" t="str">
        <f t="shared" si="255"/>
        <v>SH0908-1063</v>
      </c>
      <c r="J2730" s="34">
        <f t="shared" si="256"/>
        <v>72686</v>
      </c>
      <c r="K2730" t="str">
        <f t="shared" si="257"/>
        <v>SH0908-1063</v>
      </c>
    </row>
    <row r="2731" spans="1:11" ht="15" customHeight="1" x14ac:dyDescent="0.35">
      <c r="A2731">
        <f>'TI102'!A2728</f>
        <v>7</v>
      </c>
      <c r="B2731" s="26">
        <f>'TI102'!B2728</f>
        <v>46273.739583333343</v>
      </c>
      <c r="C2731">
        <f>'TI102'!C2728</f>
        <v>11708354</v>
      </c>
      <c r="D2731">
        <f>'TI102'!J2728</f>
        <v>2</v>
      </c>
      <c r="E2731">
        <f>'TI102'!Q2728</f>
        <v>3</v>
      </c>
      <c r="F2731" t="str">
        <f t="shared" si="252"/>
        <v>60250</v>
      </c>
      <c r="G2731">
        <f t="shared" si="253"/>
        <v>341</v>
      </c>
      <c r="H2731" t="str">
        <f t="shared" si="254"/>
        <v>SH0908-1080</v>
      </c>
      <c r="I2731" t="str">
        <f t="shared" si="255"/>
        <v>SH0908-1080</v>
      </c>
      <c r="J2731" s="34">
        <f t="shared" si="256"/>
        <v>72686</v>
      </c>
      <c r="K2731" t="str">
        <f t="shared" si="257"/>
        <v>SH0908-1080</v>
      </c>
    </row>
    <row r="2732" spans="1:11" ht="15" customHeight="1" x14ac:dyDescent="0.35">
      <c r="A2732">
        <f>'TI102'!A2729</f>
        <v>7</v>
      </c>
      <c r="B2732" s="26">
        <f>'TI102'!B2729</f>
        <v>46273.739583333343</v>
      </c>
      <c r="C2732">
        <f>'TI102'!C2729</f>
        <v>11708396</v>
      </c>
      <c r="D2732">
        <f>'TI102'!J2729</f>
        <v>4</v>
      </c>
      <c r="E2732">
        <f>'TI102'!Q2729</f>
        <v>1</v>
      </c>
      <c r="F2732" t="str">
        <f t="shared" si="252"/>
        <v>60272</v>
      </c>
      <c r="G2732">
        <f t="shared" si="253"/>
        <v>155</v>
      </c>
      <c r="H2732" t="str">
        <f t="shared" si="254"/>
        <v>SH0908-1034</v>
      </c>
      <c r="I2732" t="str">
        <f t="shared" si="255"/>
        <v>SH0908-1034</v>
      </c>
      <c r="J2732" s="34">
        <f t="shared" si="256"/>
        <v>72686</v>
      </c>
      <c r="K2732" t="str">
        <f t="shared" si="257"/>
        <v>SH0908-1034</v>
      </c>
    </row>
    <row r="2733" spans="1:11" ht="15" customHeight="1" x14ac:dyDescent="0.35">
      <c r="A2733">
        <f>'TI102'!A2730</f>
        <v>7</v>
      </c>
      <c r="B2733" s="26">
        <f>'TI102'!B2730</f>
        <v>46273.739583333343</v>
      </c>
      <c r="C2733">
        <f>'TI102'!C2730</f>
        <v>11708460</v>
      </c>
      <c r="D2733">
        <f>'TI102'!J2730</f>
        <v>2</v>
      </c>
      <c r="E2733">
        <f>'TI102'!Q2730</f>
        <v>1</v>
      </c>
      <c r="F2733" t="str">
        <f t="shared" si="252"/>
        <v>60287</v>
      </c>
      <c r="G2733">
        <f t="shared" si="253"/>
        <v>279</v>
      </c>
      <c r="H2733" t="str">
        <f t="shared" si="254"/>
        <v>SH0908-1054</v>
      </c>
      <c r="I2733" t="str">
        <f t="shared" si="255"/>
        <v>SH0908-1054</v>
      </c>
      <c r="J2733" s="34">
        <f t="shared" si="256"/>
        <v>72686</v>
      </c>
      <c r="K2733" t="str">
        <f t="shared" si="257"/>
        <v>SH0908-1054</v>
      </c>
    </row>
    <row r="2734" spans="1:11" ht="15" customHeight="1" x14ac:dyDescent="0.35">
      <c r="A2734">
        <f>'TI102'!A2731</f>
        <v>7</v>
      </c>
      <c r="B2734" s="26">
        <f>'TI102'!B2731</f>
        <v>46273.739583333343</v>
      </c>
      <c r="C2734">
        <f>'TI102'!C2731</f>
        <v>11708504</v>
      </c>
      <c r="D2734">
        <f>'TI102'!J2731</f>
        <v>2</v>
      </c>
      <c r="E2734">
        <f>'TI102'!Q2731</f>
        <v>2</v>
      </c>
      <c r="F2734" t="str">
        <f t="shared" si="252"/>
        <v>60186</v>
      </c>
      <c r="G2734">
        <f t="shared" si="253"/>
        <v>413</v>
      </c>
      <c r="H2734" t="str">
        <f t="shared" si="254"/>
        <v>SH0908-1981</v>
      </c>
      <c r="I2734" t="str">
        <f t="shared" si="255"/>
        <v>SH0908-1981</v>
      </c>
      <c r="J2734" s="34">
        <f t="shared" si="256"/>
        <v>72686</v>
      </c>
      <c r="K2734" t="str">
        <f t="shared" si="257"/>
        <v>SH0908-1981</v>
      </c>
    </row>
    <row r="2735" spans="1:11" ht="15" customHeight="1" x14ac:dyDescent="0.35">
      <c r="A2735">
        <f>'TI102'!A2732</f>
        <v>7</v>
      </c>
      <c r="B2735" s="26">
        <f>'TI102'!B2732</f>
        <v>46273.739583333343</v>
      </c>
      <c r="C2735">
        <f>'TI102'!C2732</f>
        <v>11708505</v>
      </c>
      <c r="D2735">
        <f>'TI102'!J2732</f>
        <v>2</v>
      </c>
      <c r="E2735">
        <f>'TI102'!Q2732</f>
        <v>2</v>
      </c>
      <c r="F2735" t="str">
        <f t="shared" si="252"/>
        <v>60186</v>
      </c>
      <c r="G2735">
        <f t="shared" si="253"/>
        <v>413</v>
      </c>
      <c r="H2735" t="str">
        <f t="shared" si="254"/>
        <v>SH0908-1981</v>
      </c>
      <c r="I2735" t="str">
        <f t="shared" si="255"/>
        <v>SH0908-1981</v>
      </c>
      <c r="J2735" s="34">
        <f t="shared" si="256"/>
        <v>72686</v>
      </c>
      <c r="K2735" t="str">
        <f t="shared" si="257"/>
        <v>SH0908-1981</v>
      </c>
    </row>
    <row r="2736" spans="1:11" ht="15" customHeight="1" x14ac:dyDescent="0.35">
      <c r="A2736">
        <f>'TI102'!A2733</f>
        <v>7</v>
      </c>
      <c r="B2736" s="26">
        <f>'TI102'!B2733</f>
        <v>46273.739583333343</v>
      </c>
      <c r="C2736">
        <f>'TI102'!C2733</f>
        <v>11708506</v>
      </c>
      <c r="D2736">
        <f>'TI102'!J2733</f>
        <v>2</v>
      </c>
      <c r="E2736">
        <f>'TI102'!Q2733</f>
        <v>1</v>
      </c>
      <c r="F2736" t="str">
        <f t="shared" si="252"/>
        <v>60186</v>
      </c>
      <c r="G2736">
        <f t="shared" si="253"/>
        <v>413</v>
      </c>
      <c r="H2736" t="str">
        <f t="shared" si="254"/>
        <v>SH0908-1981</v>
      </c>
      <c r="I2736" t="str">
        <f t="shared" si="255"/>
        <v>SH0908-1981</v>
      </c>
      <c r="J2736" s="34">
        <f t="shared" si="256"/>
        <v>72686</v>
      </c>
      <c r="K2736" t="str">
        <f t="shared" si="257"/>
        <v>SH0908-1981</v>
      </c>
    </row>
    <row r="2737" spans="1:11" ht="15" customHeight="1" x14ac:dyDescent="0.35">
      <c r="A2737">
        <f>'TI102'!A2734</f>
        <v>7</v>
      </c>
      <c r="B2737" s="26">
        <f>'TI102'!B2734</f>
        <v>46273.739583333343</v>
      </c>
      <c r="C2737">
        <f>'TI102'!C2734</f>
        <v>11708507</v>
      </c>
      <c r="D2737">
        <f>'TI102'!J2734</f>
        <v>2</v>
      </c>
      <c r="E2737">
        <f>'TI102'!Q2734</f>
        <v>2</v>
      </c>
      <c r="F2737" t="str">
        <f t="shared" si="252"/>
        <v>60186</v>
      </c>
      <c r="G2737">
        <f t="shared" si="253"/>
        <v>413</v>
      </c>
      <c r="H2737" t="str">
        <f t="shared" si="254"/>
        <v>SH0908-1981</v>
      </c>
      <c r="I2737" t="str">
        <f t="shared" si="255"/>
        <v>SH0908-1981</v>
      </c>
      <c r="J2737" s="34">
        <f t="shared" si="256"/>
        <v>72686</v>
      </c>
      <c r="K2737" t="str">
        <f t="shared" si="257"/>
        <v>SH0908-1981</v>
      </c>
    </row>
    <row r="2738" spans="1:11" ht="15" customHeight="1" x14ac:dyDescent="0.35">
      <c r="A2738">
        <f>'TI102'!A2735</f>
        <v>7</v>
      </c>
      <c r="B2738" s="26">
        <f>'TI102'!B2735</f>
        <v>46273.739583333343</v>
      </c>
      <c r="C2738">
        <f>'TI102'!C2735</f>
        <v>11708508</v>
      </c>
      <c r="D2738">
        <f>'TI102'!J2735</f>
        <v>2</v>
      </c>
      <c r="E2738">
        <f>'TI102'!Q2735</f>
        <v>2</v>
      </c>
      <c r="F2738" t="str">
        <f t="shared" si="252"/>
        <v>60186</v>
      </c>
      <c r="G2738">
        <f t="shared" si="253"/>
        <v>413</v>
      </c>
      <c r="H2738" t="str">
        <f t="shared" si="254"/>
        <v>SH0908-1981</v>
      </c>
      <c r="I2738" t="str">
        <f t="shared" si="255"/>
        <v>SH0908-1981</v>
      </c>
      <c r="J2738" s="34">
        <f t="shared" si="256"/>
        <v>72686</v>
      </c>
      <c r="K2738" t="str">
        <f t="shared" si="257"/>
        <v>SH0908-1981</v>
      </c>
    </row>
    <row r="2739" spans="1:11" ht="15" customHeight="1" x14ac:dyDescent="0.35">
      <c r="A2739">
        <f>'TI102'!A2736</f>
        <v>7</v>
      </c>
      <c r="B2739" s="26">
        <f>'TI102'!B2736</f>
        <v>46273.739583333343</v>
      </c>
      <c r="C2739">
        <f>'TI102'!C2736</f>
        <v>11708509</v>
      </c>
      <c r="D2739">
        <f>'TI102'!J2736</f>
        <v>2</v>
      </c>
      <c r="E2739">
        <f>'TI102'!Q2736</f>
        <v>2</v>
      </c>
      <c r="F2739" t="str">
        <f t="shared" si="252"/>
        <v>60186</v>
      </c>
      <c r="G2739">
        <f t="shared" si="253"/>
        <v>413</v>
      </c>
      <c r="H2739" t="str">
        <f t="shared" si="254"/>
        <v>SH0908-1981</v>
      </c>
      <c r="I2739" t="str">
        <f t="shared" si="255"/>
        <v>SH0908-1981</v>
      </c>
      <c r="J2739" s="34">
        <f t="shared" si="256"/>
        <v>72686</v>
      </c>
      <c r="K2739" t="str">
        <f t="shared" si="257"/>
        <v>SH0908-1981</v>
      </c>
    </row>
    <row r="2740" spans="1:11" ht="15" customHeight="1" x14ac:dyDescent="0.35">
      <c r="A2740">
        <f>'TI102'!A2737</f>
        <v>7</v>
      </c>
      <c r="B2740" s="26">
        <f>'TI102'!B2737</f>
        <v>46273.739583333343</v>
      </c>
      <c r="C2740">
        <f>'TI102'!C2737</f>
        <v>11708510</v>
      </c>
      <c r="D2740">
        <f>'TI102'!J2737</f>
        <v>2</v>
      </c>
      <c r="E2740">
        <f>'TI102'!Q2737</f>
        <v>2</v>
      </c>
      <c r="F2740" t="str">
        <f t="shared" si="252"/>
        <v>60186</v>
      </c>
      <c r="G2740">
        <f t="shared" si="253"/>
        <v>413</v>
      </c>
      <c r="H2740" t="str">
        <f t="shared" si="254"/>
        <v>SH0908-1981</v>
      </c>
      <c r="I2740" t="str">
        <f t="shared" si="255"/>
        <v>SH0908-1981</v>
      </c>
      <c r="J2740" s="34">
        <f t="shared" si="256"/>
        <v>72686</v>
      </c>
      <c r="K2740" t="str">
        <f t="shared" si="257"/>
        <v>SH0908-1981</v>
      </c>
    </row>
    <row r="2741" spans="1:11" ht="15" customHeight="1" x14ac:dyDescent="0.35">
      <c r="A2741">
        <f>'TI102'!A2738</f>
        <v>7</v>
      </c>
      <c r="B2741" s="26">
        <f>'TI102'!B2738</f>
        <v>46273.739583333343</v>
      </c>
      <c r="C2741">
        <f>'TI102'!C2738</f>
        <v>11708511</v>
      </c>
      <c r="D2741">
        <f>'TI102'!J2738</f>
        <v>2</v>
      </c>
      <c r="E2741">
        <f>'TI102'!Q2738</f>
        <v>9</v>
      </c>
      <c r="F2741" t="str">
        <f t="shared" si="252"/>
        <v>60186</v>
      </c>
      <c r="G2741">
        <f t="shared" si="253"/>
        <v>413</v>
      </c>
      <c r="H2741" t="str">
        <f t="shared" si="254"/>
        <v>SH0908-1981</v>
      </c>
      <c r="I2741" t="str">
        <f t="shared" si="255"/>
        <v>SH0908-1981</v>
      </c>
      <c r="J2741" s="34">
        <f t="shared" si="256"/>
        <v>72686</v>
      </c>
      <c r="K2741" t="str">
        <f t="shared" si="257"/>
        <v>SH0908-1981</v>
      </c>
    </row>
    <row r="2742" spans="1:11" ht="15" customHeight="1" x14ac:dyDescent="0.35">
      <c r="A2742">
        <f>'TI102'!A2739</f>
        <v>7</v>
      </c>
      <c r="B2742" s="26">
        <f>'TI102'!B2739</f>
        <v>46273.739583333343</v>
      </c>
      <c r="C2742">
        <f>'TI102'!C2739</f>
        <v>11708514</v>
      </c>
      <c r="D2742">
        <f>'TI102'!J2739</f>
        <v>3</v>
      </c>
      <c r="E2742">
        <f>'TI102'!Q2739</f>
        <v>1</v>
      </c>
      <c r="F2742" t="str">
        <f t="shared" si="252"/>
        <v>60251</v>
      </c>
      <c r="G2742">
        <f t="shared" si="253"/>
        <v>342</v>
      </c>
      <c r="H2742" t="str">
        <f t="shared" si="254"/>
        <v>SH0908-1080</v>
      </c>
      <c r="I2742" t="str">
        <f t="shared" si="255"/>
        <v>SH0908-1080</v>
      </c>
      <c r="J2742" s="34">
        <f t="shared" si="256"/>
        <v>72686</v>
      </c>
      <c r="K2742" t="str">
        <f t="shared" si="257"/>
        <v>SH0908-1080</v>
      </c>
    </row>
    <row r="2743" spans="1:11" ht="15" customHeight="1" x14ac:dyDescent="0.35">
      <c r="A2743">
        <f>'TI102'!A2740</f>
        <v>7</v>
      </c>
      <c r="B2743" s="26">
        <f>'TI102'!B2740</f>
        <v>46273.739583333343</v>
      </c>
      <c r="C2743">
        <f>'TI102'!C2740</f>
        <v>11708515</v>
      </c>
      <c r="D2743">
        <f>'TI102'!J2740</f>
        <v>3</v>
      </c>
      <c r="E2743">
        <f>'TI102'!Q2740</f>
        <v>1</v>
      </c>
      <c r="F2743" t="str">
        <f t="shared" si="252"/>
        <v>60251</v>
      </c>
      <c r="G2743">
        <f t="shared" si="253"/>
        <v>342</v>
      </c>
      <c r="H2743" t="str">
        <f t="shared" si="254"/>
        <v>SH0908-1080</v>
      </c>
      <c r="I2743" t="str">
        <f t="shared" si="255"/>
        <v>SH0908-1080</v>
      </c>
      <c r="J2743" s="34">
        <f t="shared" si="256"/>
        <v>72686</v>
      </c>
      <c r="K2743" t="str">
        <f t="shared" si="257"/>
        <v>SH0908-1080</v>
      </c>
    </row>
    <row r="2744" spans="1:11" ht="15" customHeight="1" x14ac:dyDescent="0.35">
      <c r="A2744">
        <f>'TI102'!A2741</f>
        <v>7</v>
      </c>
      <c r="B2744" s="26">
        <f>'TI102'!B2741</f>
        <v>46273.739583333343</v>
      </c>
      <c r="C2744">
        <f>'TI102'!C2741</f>
        <v>11708526</v>
      </c>
      <c r="D2744">
        <f>'TI102'!J2741</f>
        <v>2</v>
      </c>
      <c r="E2744">
        <f>'TI102'!Q2741</f>
        <v>2</v>
      </c>
      <c r="F2744" t="str">
        <f t="shared" si="252"/>
        <v>60314</v>
      </c>
      <c r="G2744">
        <f t="shared" si="253"/>
        <v>307</v>
      </c>
      <c r="H2744" t="str">
        <f t="shared" si="254"/>
        <v>SH0908-1063</v>
      </c>
      <c r="I2744" t="str">
        <f t="shared" si="255"/>
        <v>SH0908-1063</v>
      </c>
      <c r="J2744" s="34">
        <f t="shared" si="256"/>
        <v>72686</v>
      </c>
      <c r="K2744" t="str">
        <f t="shared" si="257"/>
        <v>SH0908-1063</v>
      </c>
    </row>
    <row r="2745" spans="1:11" ht="15" customHeight="1" x14ac:dyDescent="0.35">
      <c r="A2745">
        <f>'TI102'!A2742</f>
        <v>7</v>
      </c>
      <c r="B2745" s="26">
        <f>'TI102'!B2742</f>
        <v>46273.739583333343</v>
      </c>
      <c r="C2745">
        <f>'TI102'!C2742</f>
        <v>11708528</v>
      </c>
      <c r="D2745">
        <f>'TI102'!J2742</f>
        <v>4</v>
      </c>
      <c r="E2745">
        <f>'TI102'!Q2742</f>
        <v>1</v>
      </c>
      <c r="F2745" t="str">
        <f t="shared" si="252"/>
        <v>60320</v>
      </c>
      <c r="G2745">
        <f t="shared" si="253"/>
        <v>257</v>
      </c>
      <c r="H2745" t="str">
        <f t="shared" si="254"/>
        <v>SH0908-1045</v>
      </c>
      <c r="I2745" t="str">
        <f t="shared" si="255"/>
        <v>SH0908-1045</v>
      </c>
      <c r="J2745" s="34">
        <f t="shared" si="256"/>
        <v>72686</v>
      </c>
      <c r="K2745" t="str">
        <f t="shared" si="257"/>
        <v>SH0908-1045</v>
      </c>
    </row>
    <row r="2746" spans="1:11" ht="15" customHeight="1" x14ac:dyDescent="0.35">
      <c r="A2746">
        <f>'TI102'!A2743</f>
        <v>7</v>
      </c>
      <c r="B2746" s="26">
        <f>'TI102'!B2743</f>
        <v>46273.739583333343</v>
      </c>
      <c r="C2746">
        <f>'TI102'!C2743</f>
        <v>11708540</v>
      </c>
      <c r="D2746">
        <f>'TI102'!J2743</f>
        <v>4</v>
      </c>
      <c r="E2746">
        <f>'TI102'!Q2743</f>
        <v>1</v>
      </c>
      <c r="F2746" t="str">
        <f t="shared" si="252"/>
        <v>60324</v>
      </c>
      <c r="G2746">
        <f t="shared" si="253"/>
        <v>128</v>
      </c>
      <c r="H2746" t="str">
        <f t="shared" si="254"/>
        <v>SH0908-1033</v>
      </c>
      <c r="I2746" t="str">
        <f t="shared" si="255"/>
        <v>SH0908-1033</v>
      </c>
      <c r="J2746" s="34">
        <f t="shared" si="256"/>
        <v>72686</v>
      </c>
      <c r="K2746" t="str">
        <f t="shared" si="257"/>
        <v>SH0908-1033</v>
      </c>
    </row>
    <row r="2747" spans="1:11" ht="15" customHeight="1" x14ac:dyDescent="0.35">
      <c r="A2747">
        <f>'TI102'!A2744</f>
        <v>7</v>
      </c>
      <c r="B2747" s="26">
        <f>'TI102'!B2744</f>
        <v>46273.739583333343</v>
      </c>
      <c r="C2747">
        <f>'TI102'!C2744</f>
        <v>11708555</v>
      </c>
      <c r="D2747">
        <f>'TI102'!J2744</f>
        <v>4</v>
      </c>
      <c r="E2747">
        <f>'TI102'!Q2744</f>
        <v>1</v>
      </c>
      <c r="F2747" t="str">
        <f t="shared" si="252"/>
        <v>60325</v>
      </c>
      <c r="G2747">
        <f t="shared" si="253"/>
        <v>343</v>
      </c>
      <c r="H2747" t="str">
        <f t="shared" si="254"/>
        <v>SH0908-1080</v>
      </c>
      <c r="I2747" t="str">
        <f t="shared" si="255"/>
        <v>SH0908-1080</v>
      </c>
      <c r="J2747" s="34">
        <f t="shared" si="256"/>
        <v>72686</v>
      </c>
      <c r="K2747" t="str">
        <f t="shared" si="257"/>
        <v>SH0908-1080</v>
      </c>
    </row>
    <row r="2748" spans="1:11" ht="15" customHeight="1" x14ac:dyDescent="0.35">
      <c r="A2748">
        <f>'TI102'!A2745</f>
        <v>7</v>
      </c>
      <c r="B2748" s="26">
        <f>'TI102'!B2745</f>
        <v>46273.739583333343</v>
      </c>
      <c r="C2748">
        <f>'TI102'!C2745</f>
        <v>11708618</v>
      </c>
      <c r="D2748">
        <f>'TI102'!J2745</f>
        <v>4</v>
      </c>
      <c r="E2748">
        <f>'TI102'!Q2745</f>
        <v>1</v>
      </c>
      <c r="F2748" t="str">
        <f t="shared" si="252"/>
        <v>60252</v>
      </c>
      <c r="G2748">
        <f t="shared" si="253"/>
        <v>230</v>
      </c>
      <c r="H2748" t="str">
        <f t="shared" si="254"/>
        <v>SH0908-1042</v>
      </c>
      <c r="I2748" t="str">
        <f t="shared" si="255"/>
        <v>SH0908-1042</v>
      </c>
      <c r="J2748" s="34">
        <f t="shared" si="256"/>
        <v>72686</v>
      </c>
      <c r="K2748" t="str">
        <f t="shared" si="257"/>
        <v>SH0908-1042</v>
      </c>
    </row>
    <row r="2749" spans="1:11" ht="15" customHeight="1" x14ac:dyDescent="0.35">
      <c r="A2749">
        <f>'TI102'!A2746</f>
        <v>7</v>
      </c>
      <c r="B2749" s="26">
        <f>'TI102'!B2746</f>
        <v>46273.739583333343</v>
      </c>
      <c r="C2749">
        <f>'TI102'!C2746</f>
        <v>11708624</v>
      </c>
      <c r="D2749">
        <f>'TI102'!J2746</f>
        <v>4</v>
      </c>
      <c r="E2749">
        <f>'TI102'!Q2746</f>
        <v>1</v>
      </c>
      <c r="F2749" t="str">
        <f t="shared" si="252"/>
        <v>60346</v>
      </c>
      <c r="G2749">
        <f t="shared" si="253"/>
        <v>101</v>
      </c>
      <c r="H2749" t="str">
        <f t="shared" si="254"/>
        <v>SH0908-1026</v>
      </c>
      <c r="I2749" t="str">
        <f t="shared" si="255"/>
        <v>SH0908-1026</v>
      </c>
      <c r="J2749" s="34">
        <f t="shared" si="256"/>
        <v>72686</v>
      </c>
      <c r="K2749" t="str">
        <f t="shared" si="257"/>
        <v>SH0908-1026</v>
      </c>
    </row>
    <row r="2750" spans="1:11" ht="15" customHeight="1" x14ac:dyDescent="0.35">
      <c r="A2750">
        <f>'TI102'!A2747</f>
        <v>7</v>
      </c>
      <c r="B2750" s="26">
        <f>'TI102'!B2747</f>
        <v>46273.739583333343</v>
      </c>
      <c r="C2750">
        <f>'TI102'!C2747</f>
        <v>11708632</v>
      </c>
      <c r="D2750">
        <f>'TI102'!J2747</f>
        <v>4</v>
      </c>
      <c r="E2750">
        <f>'TI102'!Q2747</f>
        <v>1</v>
      </c>
      <c r="F2750" t="str">
        <f t="shared" si="252"/>
        <v>60351</v>
      </c>
      <c r="G2750">
        <f t="shared" si="253"/>
        <v>231</v>
      </c>
      <c r="H2750" t="str">
        <f t="shared" si="254"/>
        <v>SH0908-1042</v>
      </c>
      <c r="I2750" t="str">
        <f t="shared" si="255"/>
        <v>SH0908-1042</v>
      </c>
      <c r="J2750" s="34">
        <f t="shared" si="256"/>
        <v>72686</v>
      </c>
      <c r="K2750" t="str">
        <f t="shared" si="257"/>
        <v>SH0908-1042</v>
      </c>
    </row>
    <row r="2751" spans="1:11" ht="15" customHeight="1" x14ac:dyDescent="0.35">
      <c r="A2751">
        <f>'TI102'!A2748</f>
        <v>7</v>
      </c>
      <c r="B2751" s="26">
        <f>'TI102'!B2748</f>
        <v>46273.739583333343</v>
      </c>
      <c r="C2751">
        <f>'TI102'!C2748</f>
        <v>11708643</v>
      </c>
      <c r="D2751">
        <f>'TI102'!J2748</f>
        <v>4</v>
      </c>
      <c r="E2751">
        <f>'TI102'!Q2748</f>
        <v>1</v>
      </c>
      <c r="F2751" t="str">
        <f t="shared" si="252"/>
        <v>60319</v>
      </c>
      <c r="G2751">
        <f t="shared" si="253"/>
        <v>232</v>
      </c>
      <c r="H2751" t="str">
        <f t="shared" si="254"/>
        <v>SH0908-1042</v>
      </c>
      <c r="I2751" t="str">
        <f t="shared" si="255"/>
        <v>SH0908-1042</v>
      </c>
      <c r="J2751" s="34">
        <f t="shared" si="256"/>
        <v>72686</v>
      </c>
      <c r="K2751" t="str">
        <f t="shared" si="257"/>
        <v>SH0908-1042</v>
      </c>
    </row>
    <row r="2752" spans="1:11" ht="15" customHeight="1" x14ac:dyDescent="0.35">
      <c r="A2752">
        <f>'TI102'!A2749</f>
        <v>7</v>
      </c>
      <c r="B2752" s="26">
        <f>'TI102'!B2749</f>
        <v>46273.739583333343</v>
      </c>
      <c r="C2752">
        <f>'TI102'!C2749</f>
        <v>11708655</v>
      </c>
      <c r="D2752">
        <f>'TI102'!J2749</f>
        <v>1</v>
      </c>
      <c r="E2752">
        <f>'TI102'!Q2749</f>
        <v>1</v>
      </c>
      <c r="F2752" t="str">
        <f t="shared" si="252"/>
        <v>60319</v>
      </c>
      <c r="G2752">
        <f t="shared" si="253"/>
        <v>232</v>
      </c>
      <c r="H2752" t="str">
        <f t="shared" si="254"/>
        <v>SH0908-1042</v>
      </c>
      <c r="I2752" t="str">
        <f t="shared" si="255"/>
        <v>SH0908-1042</v>
      </c>
      <c r="J2752" s="34">
        <f t="shared" si="256"/>
        <v>72686</v>
      </c>
      <c r="K2752" t="str">
        <f t="shared" si="257"/>
        <v>SH0908-1042</v>
      </c>
    </row>
    <row r="2753" spans="1:11" ht="15" customHeight="1" x14ac:dyDescent="0.35">
      <c r="A2753">
        <f>'TI102'!A2750</f>
        <v>7</v>
      </c>
      <c r="B2753" s="26">
        <f>'TI102'!B2750</f>
        <v>46273.739583333343</v>
      </c>
      <c r="C2753">
        <f>'TI102'!C2750</f>
        <v>11708656</v>
      </c>
      <c r="D2753">
        <f>'TI102'!J2750</f>
        <v>1</v>
      </c>
      <c r="E2753">
        <f>'TI102'!Q2750</f>
        <v>1</v>
      </c>
      <c r="F2753" t="str">
        <f t="shared" si="252"/>
        <v>60319</v>
      </c>
      <c r="G2753">
        <f t="shared" si="253"/>
        <v>232</v>
      </c>
      <c r="H2753" t="str">
        <f t="shared" si="254"/>
        <v>SH0908-1042</v>
      </c>
      <c r="I2753" t="str">
        <f t="shared" si="255"/>
        <v>SH0908-1042</v>
      </c>
      <c r="J2753" s="34">
        <f t="shared" si="256"/>
        <v>72686</v>
      </c>
      <c r="K2753" t="str">
        <f t="shared" si="257"/>
        <v>SH0908-1042</v>
      </c>
    </row>
    <row r="2754" spans="1:11" ht="15" customHeight="1" x14ac:dyDescent="0.35">
      <c r="A2754">
        <f>'TI102'!A2751</f>
        <v>7</v>
      </c>
      <c r="B2754" s="26">
        <f>'TI102'!B2751</f>
        <v>46273.739583333343</v>
      </c>
      <c r="C2754">
        <f>'TI102'!C2751</f>
        <v>11708657</v>
      </c>
      <c r="D2754">
        <f>'TI102'!J2751</f>
        <v>1</v>
      </c>
      <c r="E2754">
        <f>'TI102'!Q2751</f>
        <v>1</v>
      </c>
      <c r="F2754" t="str">
        <f t="shared" si="252"/>
        <v>60319</v>
      </c>
      <c r="G2754">
        <f t="shared" si="253"/>
        <v>232</v>
      </c>
      <c r="H2754" t="str">
        <f t="shared" si="254"/>
        <v>SH0908-1042</v>
      </c>
      <c r="I2754" t="str">
        <f t="shared" si="255"/>
        <v>SH0908-1042</v>
      </c>
      <c r="J2754" s="34">
        <f t="shared" si="256"/>
        <v>72686</v>
      </c>
      <c r="K2754" t="str">
        <f t="shared" si="257"/>
        <v>SH0908-1042</v>
      </c>
    </row>
    <row r="2755" spans="1:11" ht="15" customHeight="1" x14ac:dyDescent="0.35">
      <c r="A2755">
        <f>'TI102'!A2752</f>
        <v>7</v>
      </c>
      <c r="B2755" s="26">
        <f>'TI102'!B2752</f>
        <v>46273.739583333343</v>
      </c>
      <c r="C2755">
        <f>'TI102'!C2752</f>
        <v>11708658</v>
      </c>
      <c r="D2755">
        <f>'TI102'!J2752</f>
        <v>1</v>
      </c>
      <c r="E2755">
        <f>'TI102'!Q2752</f>
        <v>1</v>
      </c>
      <c r="F2755" t="str">
        <f t="shared" si="252"/>
        <v>60319</v>
      </c>
      <c r="G2755">
        <f t="shared" si="253"/>
        <v>232</v>
      </c>
      <c r="H2755" t="str">
        <f t="shared" si="254"/>
        <v>SH0908-1042</v>
      </c>
      <c r="I2755" t="str">
        <f t="shared" si="255"/>
        <v>SH0908-1042</v>
      </c>
      <c r="J2755" s="34">
        <f t="shared" si="256"/>
        <v>72686</v>
      </c>
      <c r="K2755" t="str">
        <f t="shared" si="257"/>
        <v>SH0908-1042</v>
      </c>
    </row>
    <row r="2756" spans="1:11" ht="15" customHeight="1" x14ac:dyDescent="0.35">
      <c r="A2756">
        <f>'TI102'!A2753</f>
        <v>7</v>
      </c>
      <c r="B2756" s="26">
        <f>'TI102'!B2753</f>
        <v>46273.739583333343</v>
      </c>
      <c r="C2756">
        <f>'TI102'!C2753</f>
        <v>11708659</v>
      </c>
      <c r="D2756">
        <f>'TI102'!J2753</f>
        <v>1</v>
      </c>
      <c r="E2756">
        <f>'TI102'!Q2753</f>
        <v>1</v>
      </c>
      <c r="F2756" t="str">
        <f t="shared" si="252"/>
        <v>60319</v>
      </c>
      <c r="G2756">
        <f t="shared" si="253"/>
        <v>232</v>
      </c>
      <c r="H2756" t="str">
        <f t="shared" si="254"/>
        <v>SH0908-1042</v>
      </c>
      <c r="I2756" t="str">
        <f t="shared" si="255"/>
        <v>SH0908-1042</v>
      </c>
      <c r="J2756" s="34">
        <f t="shared" si="256"/>
        <v>72686</v>
      </c>
      <c r="K2756" t="str">
        <f t="shared" si="257"/>
        <v>SH0908-1042</v>
      </c>
    </row>
    <row r="2757" spans="1:11" ht="15" customHeight="1" x14ac:dyDescent="0.35">
      <c r="A2757">
        <f>'TI102'!A2754</f>
        <v>7</v>
      </c>
      <c r="B2757" s="26">
        <f>'TI102'!B2754</f>
        <v>46273.739583333343</v>
      </c>
      <c r="C2757">
        <f>'TI102'!C2754</f>
        <v>11708667</v>
      </c>
      <c r="D2757">
        <f>'TI102'!J2754</f>
        <v>4</v>
      </c>
      <c r="E2757">
        <f>'TI102'!Q2754</f>
        <v>1</v>
      </c>
      <c r="F2757" t="str">
        <f t="shared" si="252"/>
        <v>60312</v>
      </c>
      <c r="G2757">
        <f t="shared" si="253"/>
        <v>259</v>
      </c>
      <c r="H2757" t="str">
        <f t="shared" si="254"/>
        <v>SH0908-1045</v>
      </c>
      <c r="I2757" t="str">
        <f t="shared" si="255"/>
        <v>SH0908-1045</v>
      </c>
      <c r="J2757" s="34">
        <f t="shared" si="256"/>
        <v>72686</v>
      </c>
      <c r="K2757" t="str">
        <f t="shared" si="257"/>
        <v>SH0908-1045</v>
      </c>
    </row>
    <row r="2758" spans="1:11" ht="15" customHeight="1" x14ac:dyDescent="0.35">
      <c r="A2758">
        <f>'TI102'!A2755</f>
        <v>7</v>
      </c>
      <c r="B2758" s="26">
        <f>'TI102'!B2755</f>
        <v>46273.739583333343</v>
      </c>
      <c r="C2758">
        <f>'TI102'!C2755</f>
        <v>11708668</v>
      </c>
      <c r="D2758">
        <f>'TI102'!J2755</f>
        <v>4</v>
      </c>
      <c r="E2758">
        <f>'TI102'!Q2755</f>
        <v>1</v>
      </c>
      <c r="F2758" t="str">
        <f t="shared" ref="F2758:F2821" si="258">INDEX(OM_ORDER,MATCH(C2758,OM_TID,0))</f>
        <v>60312</v>
      </c>
      <c r="G2758">
        <f t="shared" ref="G2758:G2821" si="259">MATCH(F2758,OR_ID,0)</f>
        <v>259</v>
      </c>
      <c r="H2758" t="str">
        <f t="shared" ref="H2758:H2821" si="260">INDEX(OR_ORIG,G2758)</f>
        <v>SH0908-1045</v>
      </c>
      <c r="I2758" t="str">
        <f t="shared" ref="I2758:I2821" si="261">INDEX(OR_SHIP,G2758)</f>
        <v>SH0908-1045</v>
      </c>
      <c r="J2758" s="34">
        <f t="shared" ref="J2758:J2821" si="262">IF(INDEX(OR_MOVED,G2758)="",DATE(2099,1,1),INDEX(OR_MOVED,G2758))</f>
        <v>72686</v>
      </c>
      <c r="K2758" t="str">
        <f t="shared" ref="K2758:K2821" si="263">IF(B2758&gt;=J2758,I2758,H2758)</f>
        <v>SH0908-1045</v>
      </c>
    </row>
    <row r="2759" spans="1:11" ht="15" customHeight="1" x14ac:dyDescent="0.35">
      <c r="A2759">
        <f>'TI102'!A2756</f>
        <v>7</v>
      </c>
      <c r="B2759" s="26">
        <f>'TI102'!B2756</f>
        <v>46273.739583333343</v>
      </c>
      <c r="C2759">
        <f>'TI102'!C2756</f>
        <v>11708669</v>
      </c>
      <c r="D2759">
        <f>'TI102'!J2756</f>
        <v>4</v>
      </c>
      <c r="E2759">
        <f>'TI102'!Q2756</f>
        <v>1</v>
      </c>
      <c r="F2759" t="str">
        <f t="shared" si="258"/>
        <v>60312</v>
      </c>
      <c r="G2759">
        <f t="shared" si="259"/>
        <v>259</v>
      </c>
      <c r="H2759" t="str">
        <f t="shared" si="260"/>
        <v>SH0908-1045</v>
      </c>
      <c r="I2759" t="str">
        <f t="shared" si="261"/>
        <v>SH0908-1045</v>
      </c>
      <c r="J2759" s="34">
        <f t="shared" si="262"/>
        <v>72686</v>
      </c>
      <c r="K2759" t="str">
        <f t="shared" si="263"/>
        <v>SH0908-1045</v>
      </c>
    </row>
    <row r="2760" spans="1:11" ht="15" customHeight="1" x14ac:dyDescent="0.35">
      <c r="A2760">
        <f>'TI102'!A2757</f>
        <v>7</v>
      </c>
      <c r="B2760" s="26">
        <f>'TI102'!B2757</f>
        <v>46273.739583333343</v>
      </c>
      <c r="C2760">
        <f>'TI102'!C2757</f>
        <v>11708670</v>
      </c>
      <c r="D2760">
        <f>'TI102'!J2757</f>
        <v>4</v>
      </c>
      <c r="E2760">
        <f>'TI102'!Q2757</f>
        <v>1</v>
      </c>
      <c r="F2760" t="str">
        <f t="shared" si="258"/>
        <v>60312</v>
      </c>
      <c r="G2760">
        <f t="shared" si="259"/>
        <v>259</v>
      </c>
      <c r="H2760" t="str">
        <f t="shared" si="260"/>
        <v>SH0908-1045</v>
      </c>
      <c r="I2760" t="str">
        <f t="shared" si="261"/>
        <v>SH0908-1045</v>
      </c>
      <c r="J2760" s="34">
        <f t="shared" si="262"/>
        <v>72686</v>
      </c>
      <c r="K2760" t="str">
        <f t="shared" si="263"/>
        <v>SH0908-1045</v>
      </c>
    </row>
    <row r="2761" spans="1:11" ht="15" customHeight="1" x14ac:dyDescent="0.35">
      <c r="A2761">
        <f>'TI102'!A2758</f>
        <v>7</v>
      </c>
      <c r="B2761" s="26">
        <f>'TI102'!B2758</f>
        <v>46273.739583333343</v>
      </c>
      <c r="C2761">
        <f>'TI102'!C2758</f>
        <v>11708671</v>
      </c>
      <c r="D2761">
        <f>'TI102'!J2758</f>
        <v>4</v>
      </c>
      <c r="E2761">
        <f>'TI102'!Q2758</f>
        <v>1</v>
      </c>
      <c r="F2761" t="str">
        <f t="shared" si="258"/>
        <v>60312</v>
      </c>
      <c r="G2761">
        <f t="shared" si="259"/>
        <v>259</v>
      </c>
      <c r="H2761" t="str">
        <f t="shared" si="260"/>
        <v>SH0908-1045</v>
      </c>
      <c r="I2761" t="str">
        <f t="shared" si="261"/>
        <v>SH0908-1045</v>
      </c>
      <c r="J2761" s="34">
        <f t="shared" si="262"/>
        <v>72686</v>
      </c>
      <c r="K2761" t="str">
        <f t="shared" si="263"/>
        <v>SH0908-1045</v>
      </c>
    </row>
    <row r="2762" spans="1:11" ht="15" customHeight="1" x14ac:dyDescent="0.35">
      <c r="A2762">
        <f>'TI102'!A2759</f>
        <v>7</v>
      </c>
      <c r="B2762" s="26">
        <f>'TI102'!B2759</f>
        <v>46273.739583333343</v>
      </c>
      <c r="C2762">
        <f>'TI102'!C2759</f>
        <v>11708672</v>
      </c>
      <c r="D2762">
        <f>'TI102'!J2759</f>
        <v>4</v>
      </c>
      <c r="E2762">
        <f>'TI102'!Q2759</f>
        <v>1</v>
      </c>
      <c r="F2762" t="str">
        <f t="shared" si="258"/>
        <v>60312</v>
      </c>
      <c r="G2762">
        <f t="shared" si="259"/>
        <v>259</v>
      </c>
      <c r="H2762" t="str">
        <f t="shared" si="260"/>
        <v>SH0908-1045</v>
      </c>
      <c r="I2762" t="str">
        <f t="shared" si="261"/>
        <v>SH0908-1045</v>
      </c>
      <c r="J2762" s="34">
        <f t="shared" si="262"/>
        <v>72686</v>
      </c>
      <c r="K2762" t="str">
        <f t="shared" si="263"/>
        <v>SH0908-1045</v>
      </c>
    </row>
    <row r="2763" spans="1:11" ht="15" customHeight="1" x14ac:dyDescent="0.35">
      <c r="A2763">
        <f>'TI102'!A2760</f>
        <v>7</v>
      </c>
      <c r="B2763" s="26">
        <f>'TI102'!B2760</f>
        <v>46273.739583333343</v>
      </c>
      <c r="C2763">
        <f>'TI102'!C2760</f>
        <v>11708673</v>
      </c>
      <c r="D2763">
        <f>'TI102'!J2760</f>
        <v>4</v>
      </c>
      <c r="E2763">
        <f>'TI102'!Q2760</f>
        <v>1</v>
      </c>
      <c r="F2763" t="str">
        <f t="shared" si="258"/>
        <v>60312</v>
      </c>
      <c r="G2763">
        <f t="shared" si="259"/>
        <v>259</v>
      </c>
      <c r="H2763" t="str">
        <f t="shared" si="260"/>
        <v>SH0908-1045</v>
      </c>
      <c r="I2763" t="str">
        <f t="shared" si="261"/>
        <v>SH0908-1045</v>
      </c>
      <c r="J2763" s="34">
        <f t="shared" si="262"/>
        <v>72686</v>
      </c>
      <c r="K2763" t="str">
        <f t="shared" si="263"/>
        <v>SH0908-1045</v>
      </c>
    </row>
    <row r="2764" spans="1:11" ht="15" customHeight="1" x14ac:dyDescent="0.35">
      <c r="A2764">
        <f>'TI102'!A2761</f>
        <v>7</v>
      </c>
      <c r="B2764" s="26">
        <f>'TI102'!B2761</f>
        <v>46273.739583333343</v>
      </c>
      <c r="C2764">
        <f>'TI102'!C2761</f>
        <v>11708702</v>
      </c>
      <c r="D2764">
        <f>'TI102'!J2761</f>
        <v>4</v>
      </c>
      <c r="E2764">
        <f>'TI102'!Q2761</f>
        <v>1</v>
      </c>
      <c r="F2764" t="str">
        <f t="shared" si="258"/>
        <v>60350</v>
      </c>
      <c r="G2764">
        <f t="shared" si="259"/>
        <v>355</v>
      </c>
      <c r="H2764" t="str">
        <f t="shared" si="260"/>
        <v>SH0908-1083</v>
      </c>
      <c r="I2764" t="str">
        <f t="shared" si="261"/>
        <v>SH0908-1083</v>
      </c>
      <c r="J2764" s="34">
        <f t="shared" si="262"/>
        <v>72686</v>
      </c>
      <c r="K2764" t="str">
        <f t="shared" si="263"/>
        <v>SH0908-1083</v>
      </c>
    </row>
    <row r="2765" spans="1:11" ht="15" customHeight="1" x14ac:dyDescent="0.35">
      <c r="A2765">
        <f>'TI102'!A2762</f>
        <v>7</v>
      </c>
      <c r="B2765" s="26">
        <f>'TI102'!B2762</f>
        <v>46273.739583333343</v>
      </c>
      <c r="C2765">
        <f>'TI102'!C2762</f>
        <v>11708703</v>
      </c>
      <c r="D2765">
        <f>'TI102'!J2762</f>
        <v>4</v>
      </c>
      <c r="E2765">
        <f>'TI102'!Q2762</f>
        <v>1</v>
      </c>
      <c r="F2765" t="str">
        <f t="shared" si="258"/>
        <v>60348</v>
      </c>
      <c r="G2765">
        <f t="shared" si="259"/>
        <v>271</v>
      </c>
      <c r="H2765" t="str">
        <f t="shared" si="260"/>
        <v>SH0908-1051</v>
      </c>
      <c r="I2765" t="str">
        <f t="shared" si="261"/>
        <v>SH0908-1051</v>
      </c>
      <c r="J2765" s="34">
        <f t="shared" si="262"/>
        <v>72686</v>
      </c>
      <c r="K2765" t="str">
        <f t="shared" si="263"/>
        <v>SH0908-1051</v>
      </c>
    </row>
    <row r="2766" spans="1:11" ht="15" customHeight="1" x14ac:dyDescent="0.35">
      <c r="A2766">
        <f>'TI102'!A2763</f>
        <v>7</v>
      </c>
      <c r="B2766" s="26">
        <f>'TI102'!B2763</f>
        <v>46273.739583333343</v>
      </c>
      <c r="C2766">
        <f>'TI102'!C2763</f>
        <v>11708704</v>
      </c>
      <c r="D2766">
        <f>'TI102'!J2763</f>
        <v>4</v>
      </c>
      <c r="E2766">
        <f>'TI102'!Q2763</f>
        <v>2</v>
      </c>
      <c r="F2766" t="str">
        <f t="shared" si="258"/>
        <v>60348</v>
      </c>
      <c r="G2766">
        <f t="shared" si="259"/>
        <v>271</v>
      </c>
      <c r="H2766" t="str">
        <f t="shared" si="260"/>
        <v>SH0908-1051</v>
      </c>
      <c r="I2766" t="str">
        <f t="shared" si="261"/>
        <v>SH0908-1051</v>
      </c>
      <c r="J2766" s="34">
        <f t="shared" si="262"/>
        <v>72686</v>
      </c>
      <c r="K2766" t="str">
        <f t="shared" si="263"/>
        <v>SH0908-1051</v>
      </c>
    </row>
    <row r="2767" spans="1:11" ht="15" customHeight="1" x14ac:dyDescent="0.35">
      <c r="A2767">
        <f>'TI102'!A2764</f>
        <v>7</v>
      </c>
      <c r="B2767" s="26">
        <f>'TI102'!B2764</f>
        <v>46273.739583333343</v>
      </c>
      <c r="C2767">
        <f>'TI102'!C2764</f>
        <v>11708705</v>
      </c>
      <c r="D2767">
        <f>'TI102'!J2764</f>
        <v>4</v>
      </c>
      <c r="E2767">
        <f>'TI102'!Q2764</f>
        <v>2</v>
      </c>
      <c r="F2767" t="str">
        <f t="shared" si="258"/>
        <v>60348</v>
      </c>
      <c r="G2767">
        <f t="shared" si="259"/>
        <v>271</v>
      </c>
      <c r="H2767" t="str">
        <f t="shared" si="260"/>
        <v>SH0908-1051</v>
      </c>
      <c r="I2767" t="str">
        <f t="shared" si="261"/>
        <v>SH0908-1051</v>
      </c>
      <c r="J2767" s="34">
        <f t="shared" si="262"/>
        <v>72686</v>
      </c>
      <c r="K2767" t="str">
        <f t="shared" si="263"/>
        <v>SH0908-1051</v>
      </c>
    </row>
    <row r="2768" spans="1:11" ht="15" customHeight="1" x14ac:dyDescent="0.35">
      <c r="A2768">
        <f>'TI102'!A2765</f>
        <v>7</v>
      </c>
      <c r="B2768" s="26">
        <f>'TI102'!B2765</f>
        <v>46273.739583333343</v>
      </c>
      <c r="C2768">
        <f>'TI102'!C2765</f>
        <v>11708706</v>
      </c>
      <c r="D2768">
        <f>'TI102'!J2765</f>
        <v>4</v>
      </c>
      <c r="E2768">
        <f>'TI102'!Q2765</f>
        <v>1</v>
      </c>
      <c r="F2768" t="str">
        <f t="shared" si="258"/>
        <v>60348</v>
      </c>
      <c r="G2768">
        <f t="shared" si="259"/>
        <v>271</v>
      </c>
      <c r="H2768" t="str">
        <f t="shared" si="260"/>
        <v>SH0908-1051</v>
      </c>
      <c r="I2768" t="str">
        <f t="shared" si="261"/>
        <v>SH0908-1051</v>
      </c>
      <c r="J2768" s="34">
        <f t="shared" si="262"/>
        <v>72686</v>
      </c>
      <c r="K2768" t="str">
        <f t="shared" si="263"/>
        <v>SH0908-1051</v>
      </c>
    </row>
    <row r="2769" spans="1:11" ht="15" customHeight="1" x14ac:dyDescent="0.35">
      <c r="A2769">
        <f>'TI102'!A2766</f>
        <v>7</v>
      </c>
      <c r="B2769" s="26">
        <f>'TI102'!B2766</f>
        <v>46273.739583333343</v>
      </c>
      <c r="C2769">
        <f>'TI102'!C2766</f>
        <v>11708707</v>
      </c>
      <c r="D2769">
        <f>'TI102'!J2766</f>
        <v>4</v>
      </c>
      <c r="E2769">
        <f>'TI102'!Q2766</f>
        <v>1</v>
      </c>
      <c r="F2769" t="str">
        <f t="shared" si="258"/>
        <v>60348</v>
      </c>
      <c r="G2769">
        <f t="shared" si="259"/>
        <v>271</v>
      </c>
      <c r="H2769" t="str">
        <f t="shared" si="260"/>
        <v>SH0908-1051</v>
      </c>
      <c r="I2769" t="str">
        <f t="shared" si="261"/>
        <v>SH0908-1051</v>
      </c>
      <c r="J2769" s="34">
        <f t="shared" si="262"/>
        <v>72686</v>
      </c>
      <c r="K2769" t="str">
        <f t="shared" si="263"/>
        <v>SH0908-1051</v>
      </c>
    </row>
    <row r="2770" spans="1:11" ht="15" customHeight="1" x14ac:dyDescent="0.35">
      <c r="A2770">
        <f>'TI102'!A2767</f>
        <v>7</v>
      </c>
      <c r="B2770" s="26">
        <f>'TI102'!B2767</f>
        <v>46273.739583333343</v>
      </c>
      <c r="C2770">
        <f>'TI102'!C2767</f>
        <v>11708708</v>
      </c>
      <c r="D2770">
        <f>'TI102'!J2767</f>
        <v>4</v>
      </c>
      <c r="E2770">
        <f>'TI102'!Q2767</f>
        <v>1</v>
      </c>
      <c r="F2770" t="str">
        <f t="shared" si="258"/>
        <v>60348</v>
      </c>
      <c r="G2770">
        <f t="shared" si="259"/>
        <v>271</v>
      </c>
      <c r="H2770" t="str">
        <f t="shared" si="260"/>
        <v>SH0908-1051</v>
      </c>
      <c r="I2770" t="str">
        <f t="shared" si="261"/>
        <v>SH0908-1051</v>
      </c>
      <c r="J2770" s="34">
        <f t="shared" si="262"/>
        <v>72686</v>
      </c>
      <c r="K2770" t="str">
        <f t="shared" si="263"/>
        <v>SH0908-1051</v>
      </c>
    </row>
    <row r="2771" spans="1:11" ht="15" customHeight="1" x14ac:dyDescent="0.35">
      <c r="A2771">
        <f>'TI102'!A2768</f>
        <v>7</v>
      </c>
      <c r="B2771" s="26">
        <f>'TI102'!B2768</f>
        <v>46273.739583333343</v>
      </c>
      <c r="C2771">
        <f>'TI102'!C2768</f>
        <v>11708709</v>
      </c>
      <c r="D2771">
        <f>'TI102'!J2768</f>
        <v>4</v>
      </c>
      <c r="E2771">
        <f>'TI102'!Q2768</f>
        <v>1</v>
      </c>
      <c r="F2771" t="str">
        <f t="shared" si="258"/>
        <v>60348</v>
      </c>
      <c r="G2771">
        <f t="shared" si="259"/>
        <v>271</v>
      </c>
      <c r="H2771" t="str">
        <f t="shared" si="260"/>
        <v>SH0908-1051</v>
      </c>
      <c r="I2771" t="str">
        <f t="shared" si="261"/>
        <v>SH0908-1051</v>
      </c>
      <c r="J2771" s="34">
        <f t="shared" si="262"/>
        <v>72686</v>
      </c>
      <c r="K2771" t="str">
        <f t="shared" si="263"/>
        <v>SH0908-1051</v>
      </c>
    </row>
    <row r="2772" spans="1:11" ht="15" customHeight="1" x14ac:dyDescent="0.35">
      <c r="A2772">
        <f>'TI102'!A2769</f>
        <v>7</v>
      </c>
      <c r="B2772" s="26">
        <f>'TI102'!B2769</f>
        <v>46273.739583333343</v>
      </c>
      <c r="C2772">
        <f>'TI102'!C2769</f>
        <v>11708725</v>
      </c>
      <c r="D2772">
        <f>'TI102'!J2769</f>
        <v>1</v>
      </c>
      <c r="E2772">
        <f>'TI102'!Q2769</f>
        <v>1</v>
      </c>
      <c r="F2772" t="str">
        <f t="shared" si="258"/>
        <v>60312</v>
      </c>
      <c r="G2772">
        <f t="shared" si="259"/>
        <v>259</v>
      </c>
      <c r="H2772" t="str">
        <f t="shared" si="260"/>
        <v>SH0908-1045</v>
      </c>
      <c r="I2772" t="str">
        <f t="shared" si="261"/>
        <v>SH0908-1045</v>
      </c>
      <c r="J2772" s="34">
        <f t="shared" si="262"/>
        <v>72686</v>
      </c>
      <c r="K2772" t="str">
        <f t="shared" si="263"/>
        <v>SH0908-1045</v>
      </c>
    </row>
    <row r="2773" spans="1:11" ht="15" customHeight="1" x14ac:dyDescent="0.35">
      <c r="A2773">
        <f>'TI102'!A2770</f>
        <v>7</v>
      </c>
      <c r="B2773" s="26">
        <f>'TI102'!B2770</f>
        <v>46273.739583333343</v>
      </c>
      <c r="C2773">
        <f>'TI102'!C2770</f>
        <v>11708726</v>
      </c>
      <c r="D2773">
        <f>'TI102'!J2770</f>
        <v>1</v>
      </c>
      <c r="E2773">
        <f>'TI102'!Q2770</f>
        <v>1</v>
      </c>
      <c r="F2773" t="str">
        <f t="shared" si="258"/>
        <v>60312</v>
      </c>
      <c r="G2773">
        <f t="shared" si="259"/>
        <v>259</v>
      </c>
      <c r="H2773" t="str">
        <f t="shared" si="260"/>
        <v>SH0908-1045</v>
      </c>
      <c r="I2773" t="str">
        <f t="shared" si="261"/>
        <v>SH0908-1045</v>
      </c>
      <c r="J2773" s="34">
        <f t="shared" si="262"/>
        <v>72686</v>
      </c>
      <c r="K2773" t="str">
        <f t="shared" si="263"/>
        <v>SH0908-1045</v>
      </c>
    </row>
    <row r="2774" spans="1:11" ht="15" customHeight="1" x14ac:dyDescent="0.35">
      <c r="A2774">
        <f>'TI102'!A2771</f>
        <v>7</v>
      </c>
      <c r="B2774" s="26">
        <f>'TI102'!B2771</f>
        <v>46273.739583333343</v>
      </c>
      <c r="C2774">
        <f>'TI102'!C2771</f>
        <v>11708727</v>
      </c>
      <c r="D2774">
        <f>'TI102'!J2771</f>
        <v>1</v>
      </c>
      <c r="E2774">
        <f>'TI102'!Q2771</f>
        <v>1</v>
      </c>
      <c r="F2774" t="str">
        <f t="shared" si="258"/>
        <v>60312</v>
      </c>
      <c r="G2774">
        <f t="shared" si="259"/>
        <v>259</v>
      </c>
      <c r="H2774" t="str">
        <f t="shared" si="260"/>
        <v>SH0908-1045</v>
      </c>
      <c r="I2774" t="str">
        <f t="shared" si="261"/>
        <v>SH0908-1045</v>
      </c>
      <c r="J2774" s="34">
        <f t="shared" si="262"/>
        <v>72686</v>
      </c>
      <c r="K2774" t="str">
        <f t="shared" si="263"/>
        <v>SH0908-1045</v>
      </c>
    </row>
    <row r="2775" spans="1:11" ht="15" customHeight="1" x14ac:dyDescent="0.35">
      <c r="A2775">
        <f>'TI102'!A2772</f>
        <v>7</v>
      </c>
      <c r="B2775" s="26">
        <f>'TI102'!B2772</f>
        <v>46273.739583333343</v>
      </c>
      <c r="C2775">
        <f>'TI102'!C2772</f>
        <v>11708728</v>
      </c>
      <c r="D2775">
        <f>'TI102'!J2772</f>
        <v>1</v>
      </c>
      <c r="E2775">
        <f>'TI102'!Q2772</f>
        <v>1</v>
      </c>
      <c r="F2775" t="str">
        <f t="shared" si="258"/>
        <v>60312</v>
      </c>
      <c r="G2775">
        <f t="shared" si="259"/>
        <v>259</v>
      </c>
      <c r="H2775" t="str">
        <f t="shared" si="260"/>
        <v>SH0908-1045</v>
      </c>
      <c r="I2775" t="str">
        <f t="shared" si="261"/>
        <v>SH0908-1045</v>
      </c>
      <c r="J2775" s="34">
        <f t="shared" si="262"/>
        <v>72686</v>
      </c>
      <c r="K2775" t="str">
        <f t="shared" si="263"/>
        <v>SH0908-1045</v>
      </c>
    </row>
    <row r="2776" spans="1:11" ht="15" customHeight="1" x14ac:dyDescent="0.35">
      <c r="A2776">
        <f>'TI102'!A2773</f>
        <v>7</v>
      </c>
      <c r="B2776" s="26">
        <f>'TI102'!B2773</f>
        <v>46273.739583333343</v>
      </c>
      <c r="C2776">
        <f>'TI102'!C2773</f>
        <v>11708729</v>
      </c>
      <c r="D2776">
        <f>'TI102'!J2773</f>
        <v>1</v>
      </c>
      <c r="E2776">
        <f>'TI102'!Q2773</f>
        <v>1</v>
      </c>
      <c r="F2776" t="str">
        <f t="shared" si="258"/>
        <v>60312</v>
      </c>
      <c r="G2776">
        <f t="shared" si="259"/>
        <v>259</v>
      </c>
      <c r="H2776" t="str">
        <f t="shared" si="260"/>
        <v>SH0908-1045</v>
      </c>
      <c r="I2776" t="str">
        <f t="shared" si="261"/>
        <v>SH0908-1045</v>
      </c>
      <c r="J2776" s="34">
        <f t="shared" si="262"/>
        <v>72686</v>
      </c>
      <c r="K2776" t="str">
        <f t="shared" si="263"/>
        <v>SH0908-1045</v>
      </c>
    </row>
    <row r="2777" spans="1:11" ht="15" customHeight="1" x14ac:dyDescent="0.35">
      <c r="A2777">
        <f>'TI102'!A2774</f>
        <v>7</v>
      </c>
      <c r="B2777" s="26">
        <f>'TI102'!B2774</f>
        <v>46273.739583333343</v>
      </c>
      <c r="C2777">
        <f>'TI102'!C2774</f>
        <v>11708730</v>
      </c>
      <c r="D2777">
        <f>'TI102'!J2774</f>
        <v>1</v>
      </c>
      <c r="E2777">
        <f>'TI102'!Q2774</f>
        <v>1</v>
      </c>
      <c r="F2777" t="str">
        <f t="shared" si="258"/>
        <v>60312</v>
      </c>
      <c r="G2777">
        <f t="shared" si="259"/>
        <v>259</v>
      </c>
      <c r="H2777" t="str">
        <f t="shared" si="260"/>
        <v>SH0908-1045</v>
      </c>
      <c r="I2777" t="str">
        <f t="shared" si="261"/>
        <v>SH0908-1045</v>
      </c>
      <c r="J2777" s="34">
        <f t="shared" si="262"/>
        <v>72686</v>
      </c>
      <c r="K2777" t="str">
        <f t="shared" si="263"/>
        <v>SH0908-1045</v>
      </c>
    </row>
    <row r="2778" spans="1:11" ht="15" customHeight="1" x14ac:dyDescent="0.35">
      <c r="A2778">
        <f>'TI102'!A2775</f>
        <v>7</v>
      </c>
      <c r="B2778" s="26">
        <f>'TI102'!B2775</f>
        <v>46273.739583333343</v>
      </c>
      <c r="C2778">
        <f>'TI102'!C2775</f>
        <v>11708731</v>
      </c>
      <c r="D2778">
        <f>'TI102'!J2775</f>
        <v>1</v>
      </c>
      <c r="E2778">
        <f>'TI102'!Q2775</f>
        <v>1</v>
      </c>
      <c r="F2778" t="str">
        <f t="shared" si="258"/>
        <v>60312</v>
      </c>
      <c r="G2778">
        <f t="shared" si="259"/>
        <v>259</v>
      </c>
      <c r="H2778" t="str">
        <f t="shared" si="260"/>
        <v>SH0908-1045</v>
      </c>
      <c r="I2778" t="str">
        <f t="shared" si="261"/>
        <v>SH0908-1045</v>
      </c>
      <c r="J2778" s="34">
        <f t="shared" si="262"/>
        <v>72686</v>
      </c>
      <c r="K2778" t="str">
        <f t="shared" si="263"/>
        <v>SH0908-1045</v>
      </c>
    </row>
    <row r="2779" spans="1:11" ht="15" customHeight="1" x14ac:dyDescent="0.35">
      <c r="A2779">
        <f>'TI102'!A2776</f>
        <v>7</v>
      </c>
      <c r="B2779" s="26">
        <f>'TI102'!B2776</f>
        <v>46273.739583333343</v>
      </c>
      <c r="C2779">
        <f>'TI102'!C2776</f>
        <v>11708732</v>
      </c>
      <c r="D2779">
        <f>'TI102'!J2776</f>
        <v>1</v>
      </c>
      <c r="E2779">
        <f>'TI102'!Q2776</f>
        <v>3</v>
      </c>
      <c r="F2779" t="str">
        <f t="shared" si="258"/>
        <v>60312</v>
      </c>
      <c r="G2779">
        <f t="shared" si="259"/>
        <v>259</v>
      </c>
      <c r="H2779" t="str">
        <f t="shared" si="260"/>
        <v>SH0908-1045</v>
      </c>
      <c r="I2779" t="str">
        <f t="shared" si="261"/>
        <v>SH0908-1045</v>
      </c>
      <c r="J2779" s="34">
        <f t="shared" si="262"/>
        <v>72686</v>
      </c>
      <c r="K2779" t="str">
        <f t="shared" si="263"/>
        <v>SH0908-1045</v>
      </c>
    </row>
    <row r="2780" spans="1:11" ht="15" customHeight="1" x14ac:dyDescent="0.35">
      <c r="A2780">
        <f>'TI102'!A2777</f>
        <v>7</v>
      </c>
      <c r="B2780" s="26">
        <f>'TI102'!B2777</f>
        <v>46273.739583333343</v>
      </c>
      <c r="C2780">
        <f>'TI102'!C2777</f>
        <v>11708735</v>
      </c>
      <c r="D2780">
        <f>'TI102'!J2777</f>
        <v>1</v>
      </c>
      <c r="E2780">
        <f>'TI102'!Q2777</f>
        <v>1</v>
      </c>
      <c r="F2780" t="str">
        <f t="shared" si="258"/>
        <v>60348</v>
      </c>
      <c r="G2780">
        <f t="shared" si="259"/>
        <v>271</v>
      </c>
      <c r="H2780" t="str">
        <f t="shared" si="260"/>
        <v>SH0908-1051</v>
      </c>
      <c r="I2780" t="str">
        <f t="shared" si="261"/>
        <v>SH0908-1051</v>
      </c>
      <c r="J2780" s="34">
        <f t="shared" si="262"/>
        <v>72686</v>
      </c>
      <c r="K2780" t="str">
        <f t="shared" si="263"/>
        <v>SH0908-1051</v>
      </c>
    </row>
    <row r="2781" spans="1:11" ht="15" customHeight="1" x14ac:dyDescent="0.35">
      <c r="A2781">
        <f>'TI102'!A2778</f>
        <v>7</v>
      </c>
      <c r="B2781" s="26">
        <f>'TI102'!B2778</f>
        <v>46273.739583333343</v>
      </c>
      <c r="C2781">
        <f>'TI102'!C2778</f>
        <v>11708736</v>
      </c>
      <c r="D2781">
        <f>'TI102'!J2778</f>
        <v>1</v>
      </c>
      <c r="E2781">
        <f>'TI102'!Q2778</f>
        <v>1</v>
      </c>
      <c r="F2781" t="str">
        <f t="shared" si="258"/>
        <v>60348</v>
      </c>
      <c r="G2781">
        <f t="shared" si="259"/>
        <v>271</v>
      </c>
      <c r="H2781" t="str">
        <f t="shared" si="260"/>
        <v>SH0908-1051</v>
      </c>
      <c r="I2781" t="str">
        <f t="shared" si="261"/>
        <v>SH0908-1051</v>
      </c>
      <c r="J2781" s="34">
        <f t="shared" si="262"/>
        <v>72686</v>
      </c>
      <c r="K2781" t="str">
        <f t="shared" si="263"/>
        <v>SH0908-1051</v>
      </c>
    </row>
    <row r="2782" spans="1:11" ht="15" customHeight="1" x14ac:dyDescent="0.35">
      <c r="A2782">
        <f>'TI102'!A2779</f>
        <v>7</v>
      </c>
      <c r="B2782" s="26">
        <f>'TI102'!B2779</f>
        <v>46273.739583333343</v>
      </c>
      <c r="C2782">
        <f>'TI102'!C2779</f>
        <v>11708737</v>
      </c>
      <c r="D2782">
        <f>'TI102'!J2779</f>
        <v>1</v>
      </c>
      <c r="E2782">
        <f>'TI102'!Q2779</f>
        <v>9</v>
      </c>
      <c r="F2782" t="str">
        <f t="shared" si="258"/>
        <v>60348</v>
      </c>
      <c r="G2782">
        <f t="shared" si="259"/>
        <v>271</v>
      </c>
      <c r="H2782" t="str">
        <f t="shared" si="260"/>
        <v>SH0908-1051</v>
      </c>
      <c r="I2782" t="str">
        <f t="shared" si="261"/>
        <v>SH0908-1051</v>
      </c>
      <c r="J2782" s="34">
        <f t="shared" si="262"/>
        <v>72686</v>
      </c>
      <c r="K2782" t="str">
        <f t="shared" si="263"/>
        <v>SH0908-1051</v>
      </c>
    </row>
    <row r="2783" spans="1:11" ht="15" customHeight="1" x14ac:dyDescent="0.35">
      <c r="A2783">
        <f>'TI102'!A2780</f>
        <v>7</v>
      </c>
      <c r="B2783" s="26">
        <f>'TI102'!B2780</f>
        <v>46273.739583333343</v>
      </c>
      <c r="C2783">
        <f>'TI102'!C2780</f>
        <v>11708768</v>
      </c>
      <c r="D2783">
        <f>'TI102'!J2780</f>
        <v>4</v>
      </c>
      <c r="E2783">
        <f>'TI102'!Q2780</f>
        <v>1</v>
      </c>
      <c r="F2783" t="str">
        <f t="shared" si="258"/>
        <v>60338</v>
      </c>
      <c r="G2783">
        <f t="shared" si="259"/>
        <v>233</v>
      </c>
      <c r="H2783" t="str">
        <f t="shared" si="260"/>
        <v>SH0908-1042</v>
      </c>
      <c r="I2783" t="str">
        <f t="shared" si="261"/>
        <v>SH0908-1042</v>
      </c>
      <c r="J2783" s="34">
        <f t="shared" si="262"/>
        <v>72686</v>
      </c>
      <c r="K2783" t="str">
        <f t="shared" si="263"/>
        <v>SH0908-1042</v>
      </c>
    </row>
    <row r="2784" spans="1:11" ht="15" customHeight="1" x14ac:dyDescent="0.35">
      <c r="A2784">
        <f>'TI102'!A2781</f>
        <v>7</v>
      </c>
      <c r="B2784" s="26">
        <f>'TI102'!B2781</f>
        <v>46273.739583333343</v>
      </c>
      <c r="C2784">
        <f>'TI102'!C2781</f>
        <v>11708769</v>
      </c>
      <c r="D2784">
        <f>'TI102'!J2781</f>
        <v>4</v>
      </c>
      <c r="E2784">
        <f>'TI102'!Q2781</f>
        <v>1</v>
      </c>
      <c r="F2784" t="str">
        <f t="shared" si="258"/>
        <v>60338</v>
      </c>
      <c r="G2784">
        <f t="shared" si="259"/>
        <v>233</v>
      </c>
      <c r="H2784" t="str">
        <f t="shared" si="260"/>
        <v>SH0908-1042</v>
      </c>
      <c r="I2784" t="str">
        <f t="shared" si="261"/>
        <v>SH0908-1042</v>
      </c>
      <c r="J2784" s="34">
        <f t="shared" si="262"/>
        <v>72686</v>
      </c>
      <c r="K2784" t="str">
        <f t="shared" si="263"/>
        <v>SH0908-1042</v>
      </c>
    </row>
    <row r="2785" spans="1:11" ht="15" customHeight="1" x14ac:dyDescent="0.35">
      <c r="A2785">
        <f>'TI102'!A2782</f>
        <v>7</v>
      </c>
      <c r="B2785" s="26">
        <f>'TI102'!B2782</f>
        <v>46273.739583333343</v>
      </c>
      <c r="C2785">
        <f>'TI102'!C2782</f>
        <v>11708770</v>
      </c>
      <c r="D2785">
        <f>'TI102'!J2782</f>
        <v>4</v>
      </c>
      <c r="E2785">
        <f>'TI102'!Q2782</f>
        <v>2</v>
      </c>
      <c r="F2785" t="str">
        <f t="shared" si="258"/>
        <v>60338</v>
      </c>
      <c r="G2785">
        <f t="shared" si="259"/>
        <v>233</v>
      </c>
      <c r="H2785" t="str">
        <f t="shared" si="260"/>
        <v>SH0908-1042</v>
      </c>
      <c r="I2785" t="str">
        <f t="shared" si="261"/>
        <v>SH0908-1042</v>
      </c>
      <c r="J2785" s="34">
        <f t="shared" si="262"/>
        <v>72686</v>
      </c>
      <c r="K2785" t="str">
        <f t="shared" si="263"/>
        <v>SH0908-1042</v>
      </c>
    </row>
    <row r="2786" spans="1:11" ht="15" customHeight="1" x14ac:dyDescent="0.35">
      <c r="A2786">
        <f>'TI102'!A2783</f>
        <v>7</v>
      </c>
      <c r="B2786" s="26">
        <f>'TI102'!B2783</f>
        <v>46273.739583333343</v>
      </c>
      <c r="C2786">
        <f>'TI102'!C2783</f>
        <v>11708771</v>
      </c>
      <c r="D2786">
        <f>'TI102'!J2783</f>
        <v>4</v>
      </c>
      <c r="E2786">
        <f>'TI102'!Q2783</f>
        <v>1</v>
      </c>
      <c r="F2786" t="str">
        <f t="shared" si="258"/>
        <v>60338</v>
      </c>
      <c r="G2786">
        <f t="shared" si="259"/>
        <v>233</v>
      </c>
      <c r="H2786" t="str">
        <f t="shared" si="260"/>
        <v>SH0908-1042</v>
      </c>
      <c r="I2786" t="str">
        <f t="shared" si="261"/>
        <v>SH0908-1042</v>
      </c>
      <c r="J2786" s="34">
        <f t="shared" si="262"/>
        <v>72686</v>
      </c>
      <c r="K2786" t="str">
        <f t="shared" si="263"/>
        <v>SH0908-1042</v>
      </c>
    </row>
    <row r="2787" spans="1:11" ht="15" customHeight="1" x14ac:dyDescent="0.35">
      <c r="A2787">
        <f>'TI102'!A2784</f>
        <v>7</v>
      </c>
      <c r="B2787" s="26">
        <f>'TI102'!B2784</f>
        <v>46273.739583333343</v>
      </c>
      <c r="C2787">
        <f>'TI102'!C2784</f>
        <v>11708772</v>
      </c>
      <c r="D2787">
        <f>'TI102'!J2784</f>
        <v>4</v>
      </c>
      <c r="E2787">
        <f>'TI102'!Q2784</f>
        <v>1</v>
      </c>
      <c r="F2787" t="str">
        <f t="shared" si="258"/>
        <v>60338</v>
      </c>
      <c r="G2787">
        <f t="shared" si="259"/>
        <v>233</v>
      </c>
      <c r="H2787" t="str">
        <f t="shared" si="260"/>
        <v>SH0908-1042</v>
      </c>
      <c r="I2787" t="str">
        <f t="shared" si="261"/>
        <v>SH0908-1042</v>
      </c>
      <c r="J2787" s="34">
        <f t="shared" si="262"/>
        <v>72686</v>
      </c>
      <c r="K2787" t="str">
        <f t="shared" si="263"/>
        <v>SH0908-1042</v>
      </c>
    </row>
    <row r="2788" spans="1:11" ht="15" customHeight="1" x14ac:dyDescent="0.35">
      <c r="A2788">
        <f>'TI102'!A2785</f>
        <v>7</v>
      </c>
      <c r="B2788" s="26">
        <f>'TI102'!B2785</f>
        <v>46273.739583333343</v>
      </c>
      <c r="C2788">
        <f>'TI102'!C2785</f>
        <v>11708773</v>
      </c>
      <c r="D2788">
        <f>'TI102'!J2785</f>
        <v>3</v>
      </c>
      <c r="E2788">
        <f>'TI102'!Q2785</f>
        <v>1</v>
      </c>
      <c r="F2788" t="str">
        <f t="shared" si="258"/>
        <v>60368</v>
      </c>
      <c r="G2788">
        <f t="shared" si="259"/>
        <v>234</v>
      </c>
      <c r="H2788" t="str">
        <f t="shared" si="260"/>
        <v>SH0908-1042</v>
      </c>
      <c r="I2788" t="str">
        <f t="shared" si="261"/>
        <v>SH0908-1042</v>
      </c>
      <c r="J2788" s="34">
        <f t="shared" si="262"/>
        <v>72686</v>
      </c>
      <c r="K2788" t="str">
        <f t="shared" si="263"/>
        <v>SH0908-1042</v>
      </c>
    </row>
    <row r="2789" spans="1:11" ht="15" customHeight="1" x14ac:dyDescent="0.35">
      <c r="A2789">
        <f>'TI102'!A2786</f>
        <v>7</v>
      </c>
      <c r="B2789" s="26">
        <f>'TI102'!B2786</f>
        <v>46273.739583333343</v>
      </c>
      <c r="C2789">
        <f>'TI102'!C2786</f>
        <v>11708801</v>
      </c>
      <c r="D2789">
        <f>'TI102'!J2786</f>
        <v>1</v>
      </c>
      <c r="E2789">
        <f>'TI102'!Q2786</f>
        <v>3</v>
      </c>
      <c r="F2789" t="str">
        <f t="shared" si="258"/>
        <v>60338</v>
      </c>
      <c r="G2789">
        <f t="shared" si="259"/>
        <v>233</v>
      </c>
      <c r="H2789" t="str">
        <f t="shared" si="260"/>
        <v>SH0908-1042</v>
      </c>
      <c r="I2789" t="str">
        <f t="shared" si="261"/>
        <v>SH0908-1042</v>
      </c>
      <c r="J2789" s="34">
        <f t="shared" si="262"/>
        <v>72686</v>
      </c>
      <c r="K2789" t="str">
        <f t="shared" si="263"/>
        <v>SH0908-1042</v>
      </c>
    </row>
    <row r="2790" spans="1:11" ht="15" customHeight="1" x14ac:dyDescent="0.35">
      <c r="A2790">
        <f>'TI102'!A2787</f>
        <v>7</v>
      </c>
      <c r="B2790" s="26">
        <f>'TI102'!B2787</f>
        <v>46273.739583333343</v>
      </c>
      <c r="C2790">
        <f>'TI102'!C2787</f>
        <v>11708802</v>
      </c>
      <c r="D2790">
        <f>'TI102'!J2787</f>
        <v>1</v>
      </c>
      <c r="E2790">
        <f>'TI102'!Q2787</f>
        <v>3</v>
      </c>
      <c r="F2790" t="str">
        <f t="shared" si="258"/>
        <v>60338</v>
      </c>
      <c r="G2790">
        <f t="shared" si="259"/>
        <v>233</v>
      </c>
      <c r="H2790" t="str">
        <f t="shared" si="260"/>
        <v>SH0908-1042</v>
      </c>
      <c r="I2790" t="str">
        <f t="shared" si="261"/>
        <v>SH0908-1042</v>
      </c>
      <c r="J2790" s="34">
        <f t="shared" si="262"/>
        <v>72686</v>
      </c>
      <c r="K2790" t="str">
        <f t="shared" si="263"/>
        <v>SH0908-1042</v>
      </c>
    </row>
    <row r="2791" spans="1:11" ht="15" customHeight="1" x14ac:dyDescent="0.35">
      <c r="A2791">
        <f>'TI102'!A2788</f>
        <v>7</v>
      </c>
      <c r="B2791" s="26">
        <f>'TI102'!B2788</f>
        <v>46273.739583333343</v>
      </c>
      <c r="C2791">
        <f>'TI102'!C2788</f>
        <v>11708833</v>
      </c>
      <c r="D2791">
        <f>'TI102'!J2788</f>
        <v>4</v>
      </c>
      <c r="E2791">
        <f>'TI102'!Q2788</f>
        <v>2</v>
      </c>
      <c r="F2791" t="str">
        <f t="shared" si="258"/>
        <v>60374</v>
      </c>
      <c r="G2791">
        <f t="shared" si="259"/>
        <v>280</v>
      </c>
      <c r="H2791" t="str">
        <f t="shared" si="260"/>
        <v>SH0908-1054</v>
      </c>
      <c r="I2791" t="str">
        <f t="shared" si="261"/>
        <v>SH0908-1054</v>
      </c>
      <c r="J2791" s="34">
        <f t="shared" si="262"/>
        <v>72686</v>
      </c>
      <c r="K2791" t="str">
        <f t="shared" si="263"/>
        <v>SH0908-1054</v>
      </c>
    </row>
    <row r="2792" spans="1:11" ht="15" customHeight="1" x14ac:dyDescent="0.35">
      <c r="A2792">
        <f>'TI102'!A2789</f>
        <v>7</v>
      </c>
      <c r="B2792" s="26">
        <f>'TI102'!B2789</f>
        <v>46273.739583333343</v>
      </c>
      <c r="C2792">
        <f>'TI102'!C2789</f>
        <v>11708863</v>
      </c>
      <c r="D2792">
        <f>'TI102'!J2789</f>
        <v>3</v>
      </c>
      <c r="E2792">
        <f>'TI102'!Q2789</f>
        <v>1</v>
      </c>
      <c r="F2792" t="str">
        <f t="shared" si="258"/>
        <v>60385</v>
      </c>
      <c r="G2792">
        <f t="shared" si="259"/>
        <v>320</v>
      </c>
      <c r="H2792" t="str">
        <f t="shared" si="260"/>
        <v>SH0908-1066</v>
      </c>
      <c r="I2792" t="str">
        <f t="shared" si="261"/>
        <v>SH0908-1066</v>
      </c>
      <c r="J2792" s="34">
        <f t="shared" si="262"/>
        <v>72686</v>
      </c>
      <c r="K2792" t="str">
        <f t="shared" si="263"/>
        <v>SH0908-1066</v>
      </c>
    </row>
    <row r="2793" spans="1:11" ht="15" customHeight="1" x14ac:dyDescent="0.35">
      <c r="A2793">
        <f>'TI102'!A2790</f>
        <v>7</v>
      </c>
      <c r="B2793" s="26">
        <f>'TI102'!B2790</f>
        <v>46273.739583333343</v>
      </c>
      <c r="C2793">
        <f>'TI102'!C2790</f>
        <v>11708864</v>
      </c>
      <c r="D2793">
        <f>'TI102'!J2790</f>
        <v>3</v>
      </c>
      <c r="E2793">
        <f>'TI102'!Q2790</f>
        <v>1</v>
      </c>
      <c r="F2793" t="str">
        <f t="shared" si="258"/>
        <v>60385</v>
      </c>
      <c r="G2793">
        <f t="shared" si="259"/>
        <v>320</v>
      </c>
      <c r="H2793" t="str">
        <f t="shared" si="260"/>
        <v>SH0908-1066</v>
      </c>
      <c r="I2793" t="str">
        <f t="shared" si="261"/>
        <v>SH0908-1066</v>
      </c>
      <c r="J2793" s="34">
        <f t="shared" si="262"/>
        <v>72686</v>
      </c>
      <c r="K2793" t="str">
        <f t="shared" si="263"/>
        <v>SH0908-1066</v>
      </c>
    </row>
    <row r="2794" spans="1:11" ht="15" customHeight="1" x14ac:dyDescent="0.35">
      <c r="A2794">
        <f>'TI102'!A2791</f>
        <v>7</v>
      </c>
      <c r="B2794" s="26">
        <f>'TI102'!B2791</f>
        <v>46273.739583333343</v>
      </c>
      <c r="C2794">
        <f>'TI102'!C2791</f>
        <v>11708865</v>
      </c>
      <c r="D2794">
        <f>'TI102'!J2791</f>
        <v>4</v>
      </c>
      <c r="E2794">
        <f>'TI102'!Q2791</f>
        <v>1</v>
      </c>
      <c r="F2794" t="str">
        <f t="shared" si="258"/>
        <v>60386</v>
      </c>
      <c r="G2794">
        <f t="shared" si="259"/>
        <v>328</v>
      </c>
      <c r="H2794" t="str">
        <f t="shared" si="260"/>
        <v>SH0908-1069</v>
      </c>
      <c r="I2794" t="str">
        <f t="shared" si="261"/>
        <v>SH0908-1069</v>
      </c>
      <c r="J2794" s="34">
        <f t="shared" si="262"/>
        <v>72686</v>
      </c>
      <c r="K2794" t="str">
        <f t="shared" si="263"/>
        <v>SH0908-1069</v>
      </c>
    </row>
    <row r="2795" spans="1:11" ht="15" customHeight="1" x14ac:dyDescent="0.35">
      <c r="A2795">
        <f>'TI102'!A2792</f>
        <v>7</v>
      </c>
      <c r="B2795" s="26">
        <f>'TI102'!B2792</f>
        <v>46273.739583333343</v>
      </c>
      <c r="C2795">
        <f>'TI102'!C2792</f>
        <v>11708877</v>
      </c>
      <c r="D2795">
        <f>'TI102'!J2792</f>
        <v>2</v>
      </c>
      <c r="E2795">
        <f>'TI102'!Q2792</f>
        <v>1</v>
      </c>
      <c r="F2795" t="str">
        <f t="shared" si="258"/>
        <v>60386</v>
      </c>
      <c r="G2795">
        <f t="shared" si="259"/>
        <v>328</v>
      </c>
      <c r="H2795" t="str">
        <f t="shared" si="260"/>
        <v>SH0908-1069</v>
      </c>
      <c r="I2795" t="str">
        <f t="shared" si="261"/>
        <v>SH0908-1069</v>
      </c>
      <c r="J2795" s="34">
        <f t="shared" si="262"/>
        <v>72686</v>
      </c>
      <c r="K2795" t="str">
        <f t="shared" si="263"/>
        <v>SH0908-1069</v>
      </c>
    </row>
    <row r="2796" spans="1:11" ht="15" customHeight="1" x14ac:dyDescent="0.35">
      <c r="A2796">
        <f>'TI102'!A2793</f>
        <v>7</v>
      </c>
      <c r="B2796" s="26">
        <f>'TI102'!B2793</f>
        <v>46273.739583333343</v>
      </c>
      <c r="C2796">
        <f>'TI102'!C2793</f>
        <v>11708878</v>
      </c>
      <c r="D2796">
        <f>'TI102'!J2793</f>
        <v>2</v>
      </c>
      <c r="E2796">
        <f>'TI102'!Q2793</f>
        <v>1</v>
      </c>
      <c r="F2796" t="str">
        <f t="shared" si="258"/>
        <v>60386</v>
      </c>
      <c r="G2796">
        <f t="shared" si="259"/>
        <v>328</v>
      </c>
      <c r="H2796" t="str">
        <f t="shared" si="260"/>
        <v>SH0908-1069</v>
      </c>
      <c r="I2796" t="str">
        <f t="shared" si="261"/>
        <v>SH0908-1069</v>
      </c>
      <c r="J2796" s="34">
        <f t="shared" si="262"/>
        <v>72686</v>
      </c>
      <c r="K2796" t="str">
        <f t="shared" si="263"/>
        <v>SH0908-1069</v>
      </c>
    </row>
    <row r="2797" spans="1:11" ht="15" customHeight="1" x14ac:dyDescent="0.35">
      <c r="A2797">
        <f>'TI102'!A2794</f>
        <v>7</v>
      </c>
      <c r="B2797" s="26">
        <f>'TI102'!B2794</f>
        <v>46273.739583333343</v>
      </c>
      <c r="C2797">
        <f>'TI102'!C2794</f>
        <v>11709396</v>
      </c>
      <c r="D2797">
        <f>'TI102'!J2794</f>
        <v>2</v>
      </c>
      <c r="E2797">
        <f>'TI102'!Q2794</f>
        <v>1</v>
      </c>
      <c r="F2797" t="str">
        <f t="shared" si="258"/>
        <v>58942</v>
      </c>
      <c r="G2797">
        <f t="shared" si="259"/>
        <v>414</v>
      </c>
      <c r="H2797" t="str">
        <f t="shared" si="260"/>
        <v>SH0908-1981</v>
      </c>
      <c r="I2797" t="str">
        <f t="shared" si="261"/>
        <v>SH0908-1981</v>
      </c>
      <c r="J2797" s="34">
        <f t="shared" si="262"/>
        <v>72686</v>
      </c>
      <c r="K2797" t="str">
        <f t="shared" si="263"/>
        <v>SH0908-1981</v>
      </c>
    </row>
    <row r="2798" spans="1:11" ht="15" customHeight="1" x14ac:dyDescent="0.35">
      <c r="A2798">
        <f>'TI102'!A2795</f>
        <v>7</v>
      </c>
      <c r="B2798" s="26">
        <f>'TI102'!B2795</f>
        <v>46273.739583333343</v>
      </c>
      <c r="C2798">
        <f>'TI102'!C2795</f>
        <v>11709397</v>
      </c>
      <c r="D2798">
        <f>'TI102'!J2795</f>
        <v>2</v>
      </c>
      <c r="E2798">
        <f>'TI102'!Q2795</f>
        <v>1</v>
      </c>
      <c r="F2798" t="str">
        <f t="shared" si="258"/>
        <v>58942</v>
      </c>
      <c r="G2798">
        <f t="shared" si="259"/>
        <v>414</v>
      </c>
      <c r="H2798" t="str">
        <f t="shared" si="260"/>
        <v>SH0908-1981</v>
      </c>
      <c r="I2798" t="str">
        <f t="shared" si="261"/>
        <v>SH0908-1981</v>
      </c>
      <c r="J2798" s="34">
        <f t="shared" si="262"/>
        <v>72686</v>
      </c>
      <c r="K2798" t="str">
        <f t="shared" si="263"/>
        <v>SH0908-1981</v>
      </c>
    </row>
    <row r="2799" spans="1:11" ht="15" customHeight="1" x14ac:dyDescent="0.35">
      <c r="A2799">
        <f>'TI102'!A2796</f>
        <v>7</v>
      </c>
      <c r="B2799" s="26">
        <f>'TI102'!B2796</f>
        <v>46273.739583333343</v>
      </c>
      <c r="C2799">
        <f>'TI102'!C2796</f>
        <v>11709398</v>
      </c>
      <c r="D2799">
        <f>'TI102'!J2796</f>
        <v>2</v>
      </c>
      <c r="E2799">
        <f>'TI102'!Q2796</f>
        <v>2</v>
      </c>
      <c r="F2799" t="str">
        <f t="shared" si="258"/>
        <v>58942</v>
      </c>
      <c r="G2799">
        <f t="shared" si="259"/>
        <v>414</v>
      </c>
      <c r="H2799" t="str">
        <f t="shared" si="260"/>
        <v>SH0908-1981</v>
      </c>
      <c r="I2799" t="str">
        <f t="shared" si="261"/>
        <v>SH0908-1981</v>
      </c>
      <c r="J2799" s="34">
        <f t="shared" si="262"/>
        <v>72686</v>
      </c>
      <c r="K2799" t="str">
        <f t="shared" si="263"/>
        <v>SH0908-1981</v>
      </c>
    </row>
    <row r="2800" spans="1:11" ht="15" customHeight="1" x14ac:dyDescent="0.35">
      <c r="A2800">
        <f>'TI102'!A2797</f>
        <v>7</v>
      </c>
      <c r="B2800" s="26">
        <f>'TI102'!B2797</f>
        <v>46273.739583333343</v>
      </c>
      <c r="C2800">
        <f>'TI102'!C2797</f>
        <v>11709399</v>
      </c>
      <c r="D2800">
        <f>'TI102'!J2797</f>
        <v>2</v>
      </c>
      <c r="E2800">
        <f>'TI102'!Q2797</f>
        <v>10</v>
      </c>
      <c r="F2800" t="str">
        <f t="shared" si="258"/>
        <v>58942</v>
      </c>
      <c r="G2800">
        <f t="shared" si="259"/>
        <v>414</v>
      </c>
      <c r="H2800" t="str">
        <f t="shared" si="260"/>
        <v>SH0908-1981</v>
      </c>
      <c r="I2800" t="str">
        <f t="shared" si="261"/>
        <v>SH0908-1981</v>
      </c>
      <c r="J2800" s="34">
        <f t="shared" si="262"/>
        <v>72686</v>
      </c>
      <c r="K2800" t="str">
        <f t="shared" si="263"/>
        <v>SH0908-1981</v>
      </c>
    </row>
    <row r="2801" spans="1:11" ht="15" customHeight="1" x14ac:dyDescent="0.35">
      <c r="A2801">
        <f>'TI102'!A2798</f>
        <v>7</v>
      </c>
      <c r="B2801" s="26">
        <f>'TI102'!B2798</f>
        <v>46273.739583333343</v>
      </c>
      <c r="C2801">
        <f>'TI102'!C2798</f>
        <v>11709400</v>
      </c>
      <c r="D2801">
        <f>'TI102'!J2798</f>
        <v>2</v>
      </c>
      <c r="E2801">
        <f>'TI102'!Q2798</f>
        <v>4</v>
      </c>
      <c r="F2801" t="str">
        <f t="shared" si="258"/>
        <v>58942</v>
      </c>
      <c r="G2801">
        <f t="shared" si="259"/>
        <v>414</v>
      </c>
      <c r="H2801" t="str">
        <f t="shared" si="260"/>
        <v>SH0908-1981</v>
      </c>
      <c r="I2801" t="str">
        <f t="shared" si="261"/>
        <v>SH0908-1981</v>
      </c>
      <c r="J2801" s="34">
        <f t="shared" si="262"/>
        <v>72686</v>
      </c>
      <c r="K2801" t="str">
        <f t="shared" si="263"/>
        <v>SH0908-1981</v>
      </c>
    </row>
    <row r="2802" spans="1:11" ht="15" customHeight="1" x14ac:dyDescent="0.35">
      <c r="A2802">
        <f>'TI102'!A2799</f>
        <v>7</v>
      </c>
      <c r="B2802" s="26">
        <f>'TI102'!B2799</f>
        <v>46273.739583333343</v>
      </c>
      <c r="C2802">
        <f>'TI102'!C2799</f>
        <v>11709401</v>
      </c>
      <c r="D2802">
        <f>'TI102'!J2799</f>
        <v>2</v>
      </c>
      <c r="E2802">
        <f>'TI102'!Q2799</f>
        <v>3</v>
      </c>
      <c r="F2802" t="str">
        <f t="shared" si="258"/>
        <v>58942</v>
      </c>
      <c r="G2802">
        <f t="shared" si="259"/>
        <v>414</v>
      </c>
      <c r="H2802" t="str">
        <f t="shared" si="260"/>
        <v>SH0908-1981</v>
      </c>
      <c r="I2802" t="str">
        <f t="shared" si="261"/>
        <v>SH0908-1981</v>
      </c>
      <c r="J2802" s="34">
        <f t="shared" si="262"/>
        <v>72686</v>
      </c>
      <c r="K2802" t="str">
        <f t="shared" si="263"/>
        <v>SH0908-1981</v>
      </c>
    </row>
    <row r="2803" spans="1:11" ht="15" customHeight="1" x14ac:dyDescent="0.35">
      <c r="A2803">
        <f>'TI102'!A2800</f>
        <v>7</v>
      </c>
      <c r="B2803" s="26">
        <f>'TI102'!B2800</f>
        <v>46273.739583333343</v>
      </c>
      <c r="C2803">
        <f>'TI102'!C2800</f>
        <v>11709402</v>
      </c>
      <c r="D2803">
        <f>'TI102'!J2800</f>
        <v>2</v>
      </c>
      <c r="E2803">
        <f>'TI102'!Q2800</f>
        <v>9</v>
      </c>
      <c r="F2803" t="str">
        <f t="shared" si="258"/>
        <v>58942</v>
      </c>
      <c r="G2803">
        <f t="shared" si="259"/>
        <v>414</v>
      </c>
      <c r="H2803" t="str">
        <f t="shared" si="260"/>
        <v>SH0908-1981</v>
      </c>
      <c r="I2803" t="str">
        <f t="shared" si="261"/>
        <v>SH0908-1981</v>
      </c>
      <c r="J2803" s="34">
        <f t="shared" si="262"/>
        <v>72686</v>
      </c>
      <c r="K2803" t="str">
        <f t="shared" si="263"/>
        <v>SH0908-1981</v>
      </c>
    </row>
    <row r="2804" spans="1:11" ht="15" customHeight="1" x14ac:dyDescent="0.35">
      <c r="A2804">
        <f>'TI102'!A2801</f>
        <v>7</v>
      </c>
      <c r="B2804" s="26">
        <f>'TI102'!B2801</f>
        <v>46273.739583333343</v>
      </c>
      <c r="C2804">
        <f>'TI102'!C2801</f>
        <v>11709403</v>
      </c>
      <c r="D2804">
        <f>'TI102'!J2801</f>
        <v>2</v>
      </c>
      <c r="E2804">
        <f>'TI102'!Q2801</f>
        <v>4</v>
      </c>
      <c r="F2804" t="str">
        <f t="shared" si="258"/>
        <v>58942</v>
      </c>
      <c r="G2804">
        <f t="shared" si="259"/>
        <v>414</v>
      </c>
      <c r="H2804" t="str">
        <f t="shared" si="260"/>
        <v>SH0908-1981</v>
      </c>
      <c r="I2804" t="str">
        <f t="shared" si="261"/>
        <v>SH0908-1981</v>
      </c>
      <c r="J2804" s="34">
        <f t="shared" si="262"/>
        <v>72686</v>
      </c>
      <c r="K2804" t="str">
        <f t="shared" si="263"/>
        <v>SH0908-1981</v>
      </c>
    </row>
    <row r="2805" spans="1:11" ht="15" customHeight="1" x14ac:dyDescent="0.35">
      <c r="A2805">
        <f>'TI102'!A2802</f>
        <v>7</v>
      </c>
      <c r="B2805" s="26">
        <f>'TI102'!B2802</f>
        <v>46273.739583333343</v>
      </c>
      <c r="C2805">
        <f>'TI102'!C2802</f>
        <v>11709404</v>
      </c>
      <c r="D2805">
        <f>'TI102'!J2802</f>
        <v>2</v>
      </c>
      <c r="E2805">
        <f>'TI102'!Q2802</f>
        <v>2</v>
      </c>
      <c r="F2805" t="str">
        <f t="shared" si="258"/>
        <v>58942</v>
      </c>
      <c r="G2805">
        <f t="shared" si="259"/>
        <v>414</v>
      </c>
      <c r="H2805" t="str">
        <f t="shared" si="260"/>
        <v>SH0908-1981</v>
      </c>
      <c r="I2805" t="str">
        <f t="shared" si="261"/>
        <v>SH0908-1981</v>
      </c>
      <c r="J2805" s="34">
        <f t="shared" si="262"/>
        <v>72686</v>
      </c>
      <c r="K2805" t="str">
        <f t="shared" si="263"/>
        <v>SH0908-1981</v>
      </c>
    </row>
    <row r="2806" spans="1:11" ht="15" customHeight="1" x14ac:dyDescent="0.35">
      <c r="A2806">
        <f>'TI102'!A2803</f>
        <v>7</v>
      </c>
      <c r="B2806" s="26">
        <f>'TI102'!B2803</f>
        <v>46273.739583333343</v>
      </c>
      <c r="C2806">
        <f>'TI102'!C2803</f>
        <v>11709405</v>
      </c>
      <c r="D2806">
        <f>'TI102'!J2803</f>
        <v>2</v>
      </c>
      <c r="E2806">
        <f>'TI102'!Q2803</f>
        <v>2</v>
      </c>
      <c r="F2806" t="str">
        <f t="shared" si="258"/>
        <v>58942</v>
      </c>
      <c r="G2806">
        <f t="shared" si="259"/>
        <v>414</v>
      </c>
      <c r="H2806" t="str">
        <f t="shared" si="260"/>
        <v>SH0908-1981</v>
      </c>
      <c r="I2806" t="str">
        <f t="shared" si="261"/>
        <v>SH0908-1981</v>
      </c>
      <c r="J2806" s="34">
        <f t="shared" si="262"/>
        <v>72686</v>
      </c>
      <c r="K2806" t="str">
        <f t="shared" si="263"/>
        <v>SH0908-1981</v>
      </c>
    </row>
    <row r="2807" spans="1:11" ht="15" customHeight="1" x14ac:dyDescent="0.35">
      <c r="A2807">
        <f>'TI102'!A2804</f>
        <v>7</v>
      </c>
      <c r="B2807" s="26">
        <f>'TI102'!B2804</f>
        <v>46273.739583333343</v>
      </c>
      <c r="C2807">
        <f>'TI102'!C2804</f>
        <v>11709406</v>
      </c>
      <c r="D2807">
        <f>'TI102'!J2804</f>
        <v>2</v>
      </c>
      <c r="E2807">
        <f>'TI102'!Q2804</f>
        <v>1</v>
      </c>
      <c r="F2807" t="str">
        <f t="shared" si="258"/>
        <v>58942</v>
      </c>
      <c r="G2807">
        <f t="shared" si="259"/>
        <v>414</v>
      </c>
      <c r="H2807" t="str">
        <f t="shared" si="260"/>
        <v>SH0908-1981</v>
      </c>
      <c r="I2807" t="str">
        <f t="shared" si="261"/>
        <v>SH0908-1981</v>
      </c>
      <c r="J2807" s="34">
        <f t="shared" si="262"/>
        <v>72686</v>
      </c>
      <c r="K2807" t="str">
        <f t="shared" si="263"/>
        <v>SH0908-1981</v>
      </c>
    </row>
    <row r="2808" spans="1:11" ht="15" customHeight="1" x14ac:dyDescent="0.35">
      <c r="A2808">
        <f>'TI102'!A2805</f>
        <v>7</v>
      </c>
      <c r="B2808" s="26">
        <f>'TI102'!B2805</f>
        <v>46273.739583333343</v>
      </c>
      <c r="C2808">
        <f>'TI102'!C2805</f>
        <v>11709407</v>
      </c>
      <c r="D2808">
        <f>'TI102'!J2805</f>
        <v>2</v>
      </c>
      <c r="E2808">
        <f>'TI102'!Q2805</f>
        <v>8</v>
      </c>
      <c r="F2808" t="str">
        <f t="shared" si="258"/>
        <v>58942</v>
      </c>
      <c r="G2808">
        <f t="shared" si="259"/>
        <v>414</v>
      </c>
      <c r="H2808" t="str">
        <f t="shared" si="260"/>
        <v>SH0908-1981</v>
      </c>
      <c r="I2808" t="str">
        <f t="shared" si="261"/>
        <v>SH0908-1981</v>
      </c>
      <c r="J2808" s="34">
        <f t="shared" si="262"/>
        <v>72686</v>
      </c>
      <c r="K2808" t="str">
        <f t="shared" si="263"/>
        <v>SH0908-1981</v>
      </c>
    </row>
    <row r="2809" spans="1:11" ht="15" customHeight="1" x14ac:dyDescent="0.35">
      <c r="A2809">
        <f>'TI102'!A2806</f>
        <v>7</v>
      </c>
      <c r="B2809" s="26">
        <f>'TI102'!B2806</f>
        <v>46273.739583333343</v>
      </c>
      <c r="C2809">
        <f>'TI102'!C2806</f>
        <v>11709408</v>
      </c>
      <c r="D2809">
        <f>'TI102'!J2806</f>
        <v>2</v>
      </c>
      <c r="E2809">
        <f>'TI102'!Q2806</f>
        <v>3</v>
      </c>
      <c r="F2809" t="str">
        <f t="shared" si="258"/>
        <v>58942</v>
      </c>
      <c r="G2809">
        <f t="shared" si="259"/>
        <v>414</v>
      </c>
      <c r="H2809" t="str">
        <f t="shared" si="260"/>
        <v>SH0908-1981</v>
      </c>
      <c r="I2809" t="str">
        <f t="shared" si="261"/>
        <v>SH0908-1981</v>
      </c>
      <c r="J2809" s="34">
        <f t="shared" si="262"/>
        <v>72686</v>
      </c>
      <c r="K2809" t="str">
        <f t="shared" si="263"/>
        <v>SH0908-1981</v>
      </c>
    </row>
    <row r="2810" spans="1:11" ht="15" customHeight="1" x14ac:dyDescent="0.35">
      <c r="A2810">
        <f>'TI102'!A2807</f>
        <v>7</v>
      </c>
      <c r="B2810" s="26">
        <f>'TI102'!B2807</f>
        <v>46273.739583333343</v>
      </c>
      <c r="C2810">
        <f>'TI102'!C2807</f>
        <v>11709409</v>
      </c>
      <c r="D2810">
        <f>'TI102'!J2807</f>
        <v>2</v>
      </c>
      <c r="E2810">
        <f>'TI102'!Q2807</f>
        <v>1</v>
      </c>
      <c r="F2810" t="str">
        <f t="shared" si="258"/>
        <v>58942</v>
      </c>
      <c r="G2810">
        <f t="shared" si="259"/>
        <v>414</v>
      </c>
      <c r="H2810" t="str">
        <f t="shared" si="260"/>
        <v>SH0908-1981</v>
      </c>
      <c r="I2810" t="str">
        <f t="shared" si="261"/>
        <v>SH0908-1981</v>
      </c>
      <c r="J2810" s="34">
        <f t="shared" si="262"/>
        <v>72686</v>
      </c>
      <c r="K2810" t="str">
        <f t="shared" si="263"/>
        <v>SH0908-1981</v>
      </c>
    </row>
    <row r="2811" spans="1:11" ht="15" customHeight="1" x14ac:dyDescent="0.35">
      <c r="A2811">
        <f>'TI102'!A2808</f>
        <v>7</v>
      </c>
      <c r="B2811" s="26">
        <f>'TI102'!B2808</f>
        <v>46273.739583333343</v>
      </c>
      <c r="C2811">
        <f>'TI102'!C2808</f>
        <v>11709410</v>
      </c>
      <c r="D2811">
        <f>'TI102'!J2808</f>
        <v>2</v>
      </c>
      <c r="E2811">
        <f>'TI102'!Q2808</f>
        <v>1</v>
      </c>
      <c r="F2811" t="str">
        <f t="shared" si="258"/>
        <v>58942</v>
      </c>
      <c r="G2811">
        <f t="shared" si="259"/>
        <v>414</v>
      </c>
      <c r="H2811" t="str">
        <f t="shared" si="260"/>
        <v>SH0908-1981</v>
      </c>
      <c r="I2811" t="str">
        <f t="shared" si="261"/>
        <v>SH0908-1981</v>
      </c>
      <c r="J2811" s="34">
        <f t="shared" si="262"/>
        <v>72686</v>
      </c>
      <c r="K2811" t="str">
        <f t="shared" si="263"/>
        <v>SH0908-1981</v>
      </c>
    </row>
    <row r="2812" spans="1:11" ht="15" customHeight="1" x14ac:dyDescent="0.35">
      <c r="A2812">
        <f>'TI102'!A2809</f>
        <v>7</v>
      </c>
      <c r="B2812" s="26">
        <f>'TI102'!B2809</f>
        <v>46273.739583333343</v>
      </c>
      <c r="C2812">
        <f>'TI102'!C2809</f>
        <v>11709411</v>
      </c>
      <c r="D2812">
        <f>'TI102'!J2809</f>
        <v>2</v>
      </c>
      <c r="E2812">
        <f>'TI102'!Q2809</f>
        <v>2</v>
      </c>
      <c r="F2812" t="str">
        <f t="shared" si="258"/>
        <v>58942</v>
      </c>
      <c r="G2812">
        <f t="shared" si="259"/>
        <v>414</v>
      </c>
      <c r="H2812" t="str">
        <f t="shared" si="260"/>
        <v>SH0908-1981</v>
      </c>
      <c r="I2812" t="str">
        <f t="shared" si="261"/>
        <v>SH0908-1981</v>
      </c>
      <c r="J2812" s="34">
        <f t="shared" si="262"/>
        <v>72686</v>
      </c>
      <c r="K2812" t="str">
        <f t="shared" si="263"/>
        <v>SH0908-1981</v>
      </c>
    </row>
    <row r="2813" spans="1:11" ht="15" customHeight="1" x14ac:dyDescent="0.35">
      <c r="A2813">
        <f>'TI102'!A2810</f>
        <v>7</v>
      </c>
      <c r="B2813" s="26">
        <f>'TI102'!B2810</f>
        <v>46273.739583333343</v>
      </c>
      <c r="C2813">
        <f>'TI102'!C2810</f>
        <v>11709412</v>
      </c>
      <c r="D2813">
        <f>'TI102'!J2810</f>
        <v>2</v>
      </c>
      <c r="E2813">
        <f>'TI102'!Q2810</f>
        <v>1</v>
      </c>
      <c r="F2813" t="str">
        <f t="shared" si="258"/>
        <v>58942</v>
      </c>
      <c r="G2813">
        <f t="shared" si="259"/>
        <v>414</v>
      </c>
      <c r="H2813" t="str">
        <f t="shared" si="260"/>
        <v>SH0908-1981</v>
      </c>
      <c r="I2813" t="str">
        <f t="shared" si="261"/>
        <v>SH0908-1981</v>
      </c>
      <c r="J2813" s="34">
        <f t="shared" si="262"/>
        <v>72686</v>
      </c>
      <c r="K2813" t="str">
        <f t="shared" si="263"/>
        <v>SH0908-1981</v>
      </c>
    </row>
    <row r="2814" spans="1:11" ht="15" customHeight="1" x14ac:dyDescent="0.35">
      <c r="A2814">
        <f>'TI102'!A2811</f>
        <v>7</v>
      </c>
      <c r="B2814" s="26">
        <f>'TI102'!B2811</f>
        <v>46273.739583333343</v>
      </c>
      <c r="C2814">
        <f>'TI102'!C2811</f>
        <v>11709413</v>
      </c>
      <c r="D2814">
        <f>'TI102'!J2811</f>
        <v>2</v>
      </c>
      <c r="E2814">
        <f>'TI102'!Q2811</f>
        <v>1</v>
      </c>
      <c r="F2814" t="str">
        <f t="shared" si="258"/>
        <v>58942</v>
      </c>
      <c r="G2814">
        <f t="shared" si="259"/>
        <v>414</v>
      </c>
      <c r="H2814" t="str">
        <f t="shared" si="260"/>
        <v>SH0908-1981</v>
      </c>
      <c r="I2814" t="str">
        <f t="shared" si="261"/>
        <v>SH0908-1981</v>
      </c>
      <c r="J2814" s="34">
        <f t="shared" si="262"/>
        <v>72686</v>
      </c>
      <c r="K2814" t="str">
        <f t="shared" si="263"/>
        <v>SH0908-1981</v>
      </c>
    </row>
    <row r="2815" spans="1:11" ht="15" customHeight="1" x14ac:dyDescent="0.35">
      <c r="A2815">
        <f>'TI102'!A2812</f>
        <v>7</v>
      </c>
      <c r="B2815" s="26">
        <f>'TI102'!B2812</f>
        <v>46273.739583333343</v>
      </c>
      <c r="C2815">
        <f>'TI102'!C2812</f>
        <v>11709414</v>
      </c>
      <c r="D2815">
        <f>'TI102'!J2812</f>
        <v>2</v>
      </c>
      <c r="E2815">
        <f>'TI102'!Q2812</f>
        <v>1</v>
      </c>
      <c r="F2815" t="str">
        <f t="shared" si="258"/>
        <v>58942</v>
      </c>
      <c r="G2815">
        <f t="shared" si="259"/>
        <v>414</v>
      </c>
      <c r="H2815" t="str">
        <f t="shared" si="260"/>
        <v>SH0908-1981</v>
      </c>
      <c r="I2815" t="str">
        <f t="shared" si="261"/>
        <v>SH0908-1981</v>
      </c>
      <c r="J2815" s="34">
        <f t="shared" si="262"/>
        <v>72686</v>
      </c>
      <c r="K2815" t="str">
        <f t="shared" si="263"/>
        <v>SH0908-1981</v>
      </c>
    </row>
    <row r="2816" spans="1:11" ht="15" customHeight="1" x14ac:dyDescent="0.35">
      <c r="A2816">
        <f>'TI102'!A2813</f>
        <v>7</v>
      </c>
      <c r="B2816" s="26">
        <f>'TI102'!B2813</f>
        <v>46273.739583333343</v>
      </c>
      <c r="C2816">
        <f>'TI102'!C2813</f>
        <v>11709415</v>
      </c>
      <c r="D2816">
        <f>'TI102'!J2813</f>
        <v>2</v>
      </c>
      <c r="E2816">
        <f>'TI102'!Q2813</f>
        <v>6</v>
      </c>
      <c r="F2816" t="str">
        <f t="shared" si="258"/>
        <v>58942</v>
      </c>
      <c r="G2816">
        <f t="shared" si="259"/>
        <v>414</v>
      </c>
      <c r="H2816" t="str">
        <f t="shared" si="260"/>
        <v>SH0908-1981</v>
      </c>
      <c r="I2816" t="str">
        <f t="shared" si="261"/>
        <v>SH0908-1981</v>
      </c>
      <c r="J2816" s="34">
        <f t="shared" si="262"/>
        <v>72686</v>
      </c>
      <c r="K2816" t="str">
        <f t="shared" si="263"/>
        <v>SH0908-1981</v>
      </c>
    </row>
    <row r="2817" spans="1:11" ht="15" customHeight="1" x14ac:dyDescent="0.35">
      <c r="A2817">
        <f>'TI102'!A2814</f>
        <v>7</v>
      </c>
      <c r="B2817" s="26">
        <f>'TI102'!B2814</f>
        <v>46273.739583333343</v>
      </c>
      <c r="C2817">
        <f>'TI102'!C2814</f>
        <v>11709416</v>
      </c>
      <c r="D2817">
        <f>'TI102'!J2814</f>
        <v>2</v>
      </c>
      <c r="E2817">
        <f>'TI102'!Q2814</f>
        <v>6</v>
      </c>
      <c r="F2817" t="str">
        <f t="shared" si="258"/>
        <v>58942</v>
      </c>
      <c r="G2817">
        <f t="shared" si="259"/>
        <v>414</v>
      </c>
      <c r="H2817" t="str">
        <f t="shared" si="260"/>
        <v>SH0908-1981</v>
      </c>
      <c r="I2817" t="str">
        <f t="shared" si="261"/>
        <v>SH0908-1981</v>
      </c>
      <c r="J2817" s="34">
        <f t="shared" si="262"/>
        <v>72686</v>
      </c>
      <c r="K2817" t="str">
        <f t="shared" si="263"/>
        <v>SH0908-1981</v>
      </c>
    </row>
    <row r="2818" spans="1:11" ht="15" customHeight="1" x14ac:dyDescent="0.35">
      <c r="A2818">
        <f>'TI102'!A2815</f>
        <v>7</v>
      </c>
      <c r="B2818" s="26">
        <f>'TI102'!B2815</f>
        <v>46273.739583333343</v>
      </c>
      <c r="C2818">
        <f>'TI102'!C2815</f>
        <v>11709417</v>
      </c>
      <c r="D2818">
        <f>'TI102'!J2815</f>
        <v>2</v>
      </c>
      <c r="E2818">
        <f>'TI102'!Q2815</f>
        <v>6</v>
      </c>
      <c r="F2818" t="str">
        <f t="shared" si="258"/>
        <v>58942</v>
      </c>
      <c r="G2818">
        <f t="shared" si="259"/>
        <v>414</v>
      </c>
      <c r="H2818" t="str">
        <f t="shared" si="260"/>
        <v>SH0908-1981</v>
      </c>
      <c r="I2818" t="str">
        <f t="shared" si="261"/>
        <v>SH0908-1981</v>
      </c>
      <c r="J2818" s="34">
        <f t="shared" si="262"/>
        <v>72686</v>
      </c>
      <c r="K2818" t="str">
        <f t="shared" si="263"/>
        <v>SH0908-1981</v>
      </c>
    </row>
    <row r="2819" spans="1:11" ht="15" customHeight="1" x14ac:dyDescent="0.35">
      <c r="A2819">
        <f>'TI102'!A2816</f>
        <v>7</v>
      </c>
      <c r="B2819" s="26">
        <f>'TI102'!B2816</f>
        <v>46273.739583333343</v>
      </c>
      <c r="C2819">
        <f>'TI102'!C2816</f>
        <v>11709418</v>
      </c>
      <c r="D2819">
        <f>'TI102'!J2816</f>
        <v>2</v>
      </c>
      <c r="E2819">
        <f>'TI102'!Q2816</f>
        <v>7</v>
      </c>
      <c r="F2819" t="str">
        <f t="shared" si="258"/>
        <v>58942</v>
      </c>
      <c r="G2819">
        <f t="shared" si="259"/>
        <v>414</v>
      </c>
      <c r="H2819" t="str">
        <f t="shared" si="260"/>
        <v>SH0908-1981</v>
      </c>
      <c r="I2819" t="str">
        <f t="shared" si="261"/>
        <v>SH0908-1981</v>
      </c>
      <c r="J2819" s="34">
        <f t="shared" si="262"/>
        <v>72686</v>
      </c>
      <c r="K2819" t="str">
        <f t="shared" si="263"/>
        <v>SH0908-1981</v>
      </c>
    </row>
    <row r="2820" spans="1:11" ht="15" customHeight="1" x14ac:dyDescent="0.35">
      <c r="A2820">
        <f>'TI102'!A2817</f>
        <v>7</v>
      </c>
      <c r="B2820" s="26">
        <f>'TI102'!B2817</f>
        <v>46273.739583333343</v>
      </c>
      <c r="C2820">
        <f>'TI102'!C2817</f>
        <v>11709419</v>
      </c>
      <c r="D2820">
        <f>'TI102'!J2817</f>
        <v>2</v>
      </c>
      <c r="E2820">
        <f>'TI102'!Q2817</f>
        <v>2</v>
      </c>
      <c r="F2820" t="str">
        <f t="shared" si="258"/>
        <v>59515</v>
      </c>
      <c r="G2820">
        <f t="shared" si="259"/>
        <v>415</v>
      </c>
      <c r="H2820" t="str">
        <f t="shared" si="260"/>
        <v>SH0908-1981</v>
      </c>
      <c r="I2820" t="str">
        <f t="shared" si="261"/>
        <v>SH0908-1981</v>
      </c>
      <c r="J2820" s="34">
        <f t="shared" si="262"/>
        <v>72686</v>
      </c>
      <c r="K2820" t="str">
        <f t="shared" si="263"/>
        <v>SH0908-1981</v>
      </c>
    </row>
    <row r="2821" spans="1:11" ht="15" customHeight="1" x14ac:dyDescent="0.35">
      <c r="A2821">
        <f>'TI102'!A2818</f>
        <v>7</v>
      </c>
      <c r="B2821" s="26">
        <f>'TI102'!B2818</f>
        <v>46273.739583333343</v>
      </c>
      <c r="C2821">
        <f>'TI102'!C2818</f>
        <v>11709420</v>
      </c>
      <c r="D2821">
        <f>'TI102'!J2818</f>
        <v>2</v>
      </c>
      <c r="E2821">
        <f>'TI102'!Q2818</f>
        <v>2</v>
      </c>
      <c r="F2821" t="str">
        <f t="shared" si="258"/>
        <v>59515</v>
      </c>
      <c r="G2821">
        <f t="shared" si="259"/>
        <v>415</v>
      </c>
      <c r="H2821" t="str">
        <f t="shared" si="260"/>
        <v>SH0908-1981</v>
      </c>
      <c r="I2821" t="str">
        <f t="shared" si="261"/>
        <v>SH0908-1981</v>
      </c>
      <c r="J2821" s="34">
        <f t="shared" si="262"/>
        <v>72686</v>
      </c>
      <c r="K2821" t="str">
        <f t="shared" si="263"/>
        <v>SH0908-1981</v>
      </c>
    </row>
    <row r="2822" spans="1:11" ht="15" customHeight="1" x14ac:dyDescent="0.35">
      <c r="A2822">
        <f>'TI102'!A2819</f>
        <v>7</v>
      </c>
      <c r="B2822" s="26">
        <f>'TI102'!B2819</f>
        <v>46273.739583333343</v>
      </c>
      <c r="C2822">
        <f>'TI102'!C2819</f>
        <v>11709421</v>
      </c>
      <c r="D2822">
        <f>'TI102'!J2819</f>
        <v>2</v>
      </c>
      <c r="E2822">
        <f>'TI102'!Q2819</f>
        <v>3</v>
      </c>
      <c r="F2822" t="str">
        <f t="shared" ref="F2822:F2885" si="264">INDEX(OM_ORDER,MATCH(C2822,OM_TID,0))</f>
        <v>59515</v>
      </c>
      <c r="G2822">
        <f t="shared" ref="G2822:G2885" si="265">MATCH(F2822,OR_ID,0)</f>
        <v>415</v>
      </c>
      <c r="H2822" t="str">
        <f t="shared" ref="H2822:H2885" si="266">INDEX(OR_ORIG,G2822)</f>
        <v>SH0908-1981</v>
      </c>
      <c r="I2822" t="str">
        <f t="shared" ref="I2822:I2885" si="267">INDEX(OR_SHIP,G2822)</f>
        <v>SH0908-1981</v>
      </c>
      <c r="J2822" s="34">
        <f t="shared" ref="J2822:J2885" si="268">IF(INDEX(OR_MOVED,G2822)="",DATE(2099,1,1),INDEX(OR_MOVED,G2822))</f>
        <v>72686</v>
      </c>
      <c r="K2822" t="str">
        <f t="shared" ref="K2822:K2885" si="269">IF(B2822&gt;=J2822,I2822,H2822)</f>
        <v>SH0908-1981</v>
      </c>
    </row>
    <row r="2823" spans="1:11" ht="15" customHeight="1" x14ac:dyDescent="0.35">
      <c r="A2823">
        <f>'TI102'!A2820</f>
        <v>7</v>
      </c>
      <c r="B2823" s="26">
        <f>'TI102'!B2820</f>
        <v>46273.739583333343</v>
      </c>
      <c r="C2823">
        <f>'TI102'!C2820</f>
        <v>11709422</v>
      </c>
      <c r="D2823">
        <f>'TI102'!J2820</f>
        <v>2</v>
      </c>
      <c r="E2823">
        <f>'TI102'!Q2820</f>
        <v>3</v>
      </c>
      <c r="F2823" t="str">
        <f t="shared" si="264"/>
        <v>59515</v>
      </c>
      <c r="G2823">
        <f t="shared" si="265"/>
        <v>415</v>
      </c>
      <c r="H2823" t="str">
        <f t="shared" si="266"/>
        <v>SH0908-1981</v>
      </c>
      <c r="I2823" t="str">
        <f t="shared" si="267"/>
        <v>SH0908-1981</v>
      </c>
      <c r="J2823" s="34">
        <f t="shared" si="268"/>
        <v>72686</v>
      </c>
      <c r="K2823" t="str">
        <f t="shared" si="269"/>
        <v>SH0908-1981</v>
      </c>
    </row>
    <row r="2824" spans="1:11" ht="15" customHeight="1" x14ac:dyDescent="0.35">
      <c r="A2824">
        <f>'TI102'!A2821</f>
        <v>7</v>
      </c>
      <c r="B2824" s="26">
        <f>'TI102'!B2821</f>
        <v>46273.739583333343</v>
      </c>
      <c r="C2824">
        <f>'TI102'!C2821</f>
        <v>11709423</v>
      </c>
      <c r="D2824">
        <f>'TI102'!J2821</f>
        <v>2</v>
      </c>
      <c r="E2824">
        <f>'TI102'!Q2821</f>
        <v>2</v>
      </c>
      <c r="F2824" t="str">
        <f t="shared" si="264"/>
        <v>59515</v>
      </c>
      <c r="G2824">
        <f t="shared" si="265"/>
        <v>415</v>
      </c>
      <c r="H2824" t="str">
        <f t="shared" si="266"/>
        <v>SH0908-1981</v>
      </c>
      <c r="I2824" t="str">
        <f t="shared" si="267"/>
        <v>SH0908-1981</v>
      </c>
      <c r="J2824" s="34">
        <f t="shared" si="268"/>
        <v>72686</v>
      </c>
      <c r="K2824" t="str">
        <f t="shared" si="269"/>
        <v>SH0908-1981</v>
      </c>
    </row>
    <row r="2825" spans="1:11" ht="15" customHeight="1" x14ac:dyDescent="0.35">
      <c r="A2825">
        <f>'TI102'!A2822</f>
        <v>7</v>
      </c>
      <c r="B2825" s="26">
        <f>'TI102'!B2822</f>
        <v>46273.739583333343</v>
      </c>
      <c r="C2825">
        <f>'TI102'!C2822</f>
        <v>11709424</v>
      </c>
      <c r="D2825">
        <f>'TI102'!J2822</f>
        <v>2</v>
      </c>
      <c r="E2825">
        <f>'TI102'!Q2822</f>
        <v>1</v>
      </c>
      <c r="F2825" t="str">
        <f t="shared" si="264"/>
        <v>59515</v>
      </c>
      <c r="G2825">
        <f t="shared" si="265"/>
        <v>415</v>
      </c>
      <c r="H2825" t="str">
        <f t="shared" si="266"/>
        <v>SH0908-1981</v>
      </c>
      <c r="I2825" t="str">
        <f t="shared" si="267"/>
        <v>SH0908-1981</v>
      </c>
      <c r="J2825" s="34">
        <f t="shared" si="268"/>
        <v>72686</v>
      </c>
      <c r="K2825" t="str">
        <f t="shared" si="269"/>
        <v>SH0908-1981</v>
      </c>
    </row>
    <row r="2826" spans="1:11" ht="15" customHeight="1" x14ac:dyDescent="0.35">
      <c r="A2826">
        <f>'TI102'!A2823</f>
        <v>7</v>
      </c>
      <c r="B2826" s="26">
        <f>'TI102'!B2823</f>
        <v>46273.739583333343</v>
      </c>
      <c r="C2826">
        <f>'TI102'!C2823</f>
        <v>11709459</v>
      </c>
      <c r="D2826">
        <f>'TI102'!J2823</f>
        <v>4</v>
      </c>
      <c r="E2826">
        <f>'TI102'!Q2823</f>
        <v>1</v>
      </c>
      <c r="F2826" t="str">
        <f t="shared" si="264"/>
        <v>60408</v>
      </c>
      <c r="G2826">
        <f t="shared" si="265"/>
        <v>237</v>
      </c>
      <c r="H2826" t="str">
        <f t="shared" si="266"/>
        <v>SH0908-1042</v>
      </c>
      <c r="I2826" t="str">
        <f t="shared" si="267"/>
        <v>SH0908-1042</v>
      </c>
      <c r="J2826" s="34">
        <f t="shared" si="268"/>
        <v>72686</v>
      </c>
      <c r="K2826" t="str">
        <f t="shared" si="269"/>
        <v>SH0908-1042</v>
      </c>
    </row>
    <row r="2827" spans="1:11" ht="15" customHeight="1" x14ac:dyDescent="0.35">
      <c r="A2827">
        <f>'TI102'!A2824</f>
        <v>7</v>
      </c>
      <c r="B2827" s="26">
        <f>'TI102'!B2824</f>
        <v>46273.739583333343</v>
      </c>
      <c r="C2827">
        <f>'TI102'!C2824</f>
        <v>11709460</v>
      </c>
      <c r="D2827">
        <f>'TI102'!J2824</f>
        <v>4</v>
      </c>
      <c r="E2827">
        <f>'TI102'!Q2824</f>
        <v>1</v>
      </c>
      <c r="F2827" t="str">
        <f t="shared" si="264"/>
        <v>60409</v>
      </c>
      <c r="G2827">
        <f t="shared" si="265"/>
        <v>238</v>
      </c>
      <c r="H2827" t="str">
        <f t="shared" si="266"/>
        <v>SH0908-1042</v>
      </c>
      <c r="I2827" t="str">
        <f t="shared" si="267"/>
        <v>SH0908-1042</v>
      </c>
      <c r="J2827" s="34">
        <f t="shared" si="268"/>
        <v>72686</v>
      </c>
      <c r="K2827" t="str">
        <f t="shared" si="269"/>
        <v>SH0908-1042</v>
      </c>
    </row>
    <row r="2828" spans="1:11" ht="15" customHeight="1" x14ac:dyDescent="0.35">
      <c r="A2828">
        <f>'TI102'!A2825</f>
        <v>7</v>
      </c>
      <c r="B2828" s="26">
        <f>'TI102'!B2825</f>
        <v>46273.739583333343</v>
      </c>
      <c r="C2828">
        <f>'TI102'!C2825</f>
        <v>11709461</v>
      </c>
      <c r="D2828">
        <f>'TI102'!J2825</f>
        <v>4</v>
      </c>
      <c r="E2828">
        <f>'TI102'!Q2825</f>
        <v>1</v>
      </c>
      <c r="F2828" t="str">
        <f t="shared" si="264"/>
        <v>60409</v>
      </c>
      <c r="G2828">
        <f t="shared" si="265"/>
        <v>238</v>
      </c>
      <c r="H2828" t="str">
        <f t="shared" si="266"/>
        <v>SH0908-1042</v>
      </c>
      <c r="I2828" t="str">
        <f t="shared" si="267"/>
        <v>SH0908-1042</v>
      </c>
      <c r="J2828" s="34">
        <f t="shared" si="268"/>
        <v>72686</v>
      </c>
      <c r="K2828" t="str">
        <f t="shared" si="269"/>
        <v>SH0908-1042</v>
      </c>
    </row>
    <row r="2829" spans="1:11" ht="15" customHeight="1" x14ac:dyDescent="0.35">
      <c r="A2829">
        <f>'TI102'!A2826</f>
        <v>7</v>
      </c>
      <c r="B2829" s="26">
        <f>'TI102'!B2826</f>
        <v>46273.739583333343</v>
      </c>
      <c r="C2829">
        <f>'TI102'!C2826</f>
        <v>11709478</v>
      </c>
      <c r="D2829">
        <f>'TI102'!J2826</f>
        <v>1</v>
      </c>
      <c r="E2829">
        <f>'TI102'!Q2826</f>
        <v>1</v>
      </c>
      <c r="F2829" t="str">
        <f t="shared" si="264"/>
        <v>60408</v>
      </c>
      <c r="G2829">
        <f t="shared" si="265"/>
        <v>237</v>
      </c>
      <c r="H2829" t="str">
        <f t="shared" si="266"/>
        <v>SH0908-1042</v>
      </c>
      <c r="I2829" t="str">
        <f t="shared" si="267"/>
        <v>SH0908-1042</v>
      </c>
      <c r="J2829" s="34">
        <f t="shared" si="268"/>
        <v>72686</v>
      </c>
      <c r="K2829" t="str">
        <f t="shared" si="269"/>
        <v>SH0908-1042</v>
      </c>
    </row>
    <row r="2830" spans="1:11" ht="15" customHeight="1" x14ac:dyDescent="0.35">
      <c r="A2830">
        <f>'TI102'!A2827</f>
        <v>7</v>
      </c>
      <c r="B2830" s="26">
        <f>'TI102'!B2827</f>
        <v>46273.739583333343</v>
      </c>
      <c r="C2830">
        <f>'TI102'!C2827</f>
        <v>11709479</v>
      </c>
      <c r="D2830">
        <f>'TI102'!J2827</f>
        <v>1</v>
      </c>
      <c r="E2830">
        <f>'TI102'!Q2827</f>
        <v>1</v>
      </c>
      <c r="F2830" t="str">
        <f t="shared" si="264"/>
        <v>60409</v>
      </c>
      <c r="G2830">
        <f t="shared" si="265"/>
        <v>238</v>
      </c>
      <c r="H2830" t="str">
        <f t="shared" si="266"/>
        <v>SH0908-1042</v>
      </c>
      <c r="I2830" t="str">
        <f t="shared" si="267"/>
        <v>SH0908-1042</v>
      </c>
      <c r="J2830" s="34">
        <f t="shared" si="268"/>
        <v>72686</v>
      </c>
      <c r="K2830" t="str">
        <f t="shared" si="269"/>
        <v>SH0908-1042</v>
      </c>
    </row>
    <row r="2831" spans="1:11" ht="15" customHeight="1" x14ac:dyDescent="0.35">
      <c r="A2831">
        <f>'TI102'!A2828</f>
        <v>7</v>
      </c>
      <c r="B2831" s="26">
        <f>'TI102'!B2828</f>
        <v>46273.739583333343</v>
      </c>
      <c r="C2831">
        <f>'TI102'!C2828</f>
        <v>11709480</v>
      </c>
      <c r="D2831">
        <f>'TI102'!J2828</f>
        <v>1</v>
      </c>
      <c r="E2831">
        <f>'TI102'!Q2828</f>
        <v>1</v>
      </c>
      <c r="F2831" t="str">
        <f t="shared" si="264"/>
        <v>60409</v>
      </c>
      <c r="G2831">
        <f t="shared" si="265"/>
        <v>238</v>
      </c>
      <c r="H2831" t="str">
        <f t="shared" si="266"/>
        <v>SH0908-1042</v>
      </c>
      <c r="I2831" t="str">
        <f t="shared" si="267"/>
        <v>SH0908-1042</v>
      </c>
      <c r="J2831" s="34">
        <f t="shared" si="268"/>
        <v>72686</v>
      </c>
      <c r="K2831" t="str">
        <f t="shared" si="269"/>
        <v>SH0908-1042</v>
      </c>
    </row>
    <row r="2832" spans="1:11" ht="15" customHeight="1" x14ac:dyDescent="0.35">
      <c r="A2832">
        <f>'TI102'!A2829</f>
        <v>7</v>
      </c>
      <c r="B2832" s="26">
        <f>'TI102'!B2829</f>
        <v>46273.739583333343</v>
      </c>
      <c r="C2832">
        <f>'TI102'!C2829</f>
        <v>11709523</v>
      </c>
      <c r="D2832">
        <f>'TI102'!J2829</f>
        <v>1</v>
      </c>
      <c r="E2832">
        <f>'TI102'!Q2829</f>
        <v>1</v>
      </c>
      <c r="F2832" t="str">
        <f t="shared" si="264"/>
        <v>60414</v>
      </c>
      <c r="G2832">
        <f t="shared" si="265"/>
        <v>308</v>
      </c>
      <c r="H2832" t="str">
        <f t="shared" si="266"/>
        <v>SH0908-1063</v>
      </c>
      <c r="I2832" t="str">
        <f t="shared" si="267"/>
        <v>SH0908-1063</v>
      </c>
      <c r="J2832" s="34">
        <f t="shared" si="268"/>
        <v>72686</v>
      </c>
      <c r="K2832" t="str">
        <f t="shared" si="269"/>
        <v>SH0908-1063</v>
      </c>
    </row>
    <row r="2833" spans="1:11" ht="15" customHeight="1" x14ac:dyDescent="0.35">
      <c r="A2833">
        <f>'TI102'!A2830</f>
        <v>7</v>
      </c>
      <c r="B2833" s="26">
        <f>'TI102'!B2830</f>
        <v>46273.739583333343</v>
      </c>
      <c r="C2833">
        <f>'TI102'!C2830</f>
        <v>11709524</v>
      </c>
      <c r="D2833">
        <f>'TI102'!J2830</f>
        <v>4</v>
      </c>
      <c r="E2833">
        <f>'TI102'!Q2830</f>
        <v>2</v>
      </c>
      <c r="F2833" t="str">
        <f t="shared" si="264"/>
        <v>60421</v>
      </c>
      <c r="G2833">
        <f t="shared" si="265"/>
        <v>102</v>
      </c>
      <c r="H2833" t="str">
        <f t="shared" si="266"/>
        <v>SH0908-1026</v>
      </c>
      <c r="I2833" t="str">
        <f t="shared" si="267"/>
        <v>SH0908-1026</v>
      </c>
      <c r="J2833" s="34">
        <f t="shared" si="268"/>
        <v>72686</v>
      </c>
      <c r="K2833" t="str">
        <f t="shared" si="269"/>
        <v>SH0908-1026</v>
      </c>
    </row>
    <row r="2834" spans="1:11" ht="15" customHeight="1" x14ac:dyDescent="0.35">
      <c r="A2834">
        <f>'TI102'!A2831</f>
        <v>7</v>
      </c>
      <c r="B2834" s="26">
        <f>'TI102'!B2831</f>
        <v>46273.739583333343</v>
      </c>
      <c r="C2834">
        <f>'TI102'!C2831</f>
        <v>11709525</v>
      </c>
      <c r="D2834">
        <f>'TI102'!J2831</f>
        <v>4</v>
      </c>
      <c r="E2834">
        <f>'TI102'!Q2831</f>
        <v>2</v>
      </c>
      <c r="F2834" t="str">
        <f t="shared" si="264"/>
        <v>60421</v>
      </c>
      <c r="G2834">
        <f t="shared" si="265"/>
        <v>102</v>
      </c>
      <c r="H2834" t="str">
        <f t="shared" si="266"/>
        <v>SH0908-1026</v>
      </c>
      <c r="I2834" t="str">
        <f t="shared" si="267"/>
        <v>SH0908-1026</v>
      </c>
      <c r="J2834" s="34">
        <f t="shared" si="268"/>
        <v>72686</v>
      </c>
      <c r="K2834" t="str">
        <f t="shared" si="269"/>
        <v>SH0908-1026</v>
      </c>
    </row>
    <row r="2835" spans="1:11" ht="15" customHeight="1" x14ac:dyDescent="0.35">
      <c r="A2835">
        <f>'TI102'!A2832</f>
        <v>7</v>
      </c>
      <c r="B2835" s="26">
        <f>'TI102'!B2832</f>
        <v>46273.739583333343</v>
      </c>
      <c r="C2835">
        <f>'TI102'!C2832</f>
        <v>11709526</v>
      </c>
      <c r="D2835">
        <f>'TI102'!J2832</f>
        <v>4</v>
      </c>
      <c r="E2835">
        <f>'TI102'!Q2832</f>
        <v>2</v>
      </c>
      <c r="F2835" t="str">
        <f t="shared" si="264"/>
        <v>60421</v>
      </c>
      <c r="G2835">
        <f t="shared" si="265"/>
        <v>102</v>
      </c>
      <c r="H2835" t="str">
        <f t="shared" si="266"/>
        <v>SH0908-1026</v>
      </c>
      <c r="I2835" t="str">
        <f t="shared" si="267"/>
        <v>SH0908-1026</v>
      </c>
      <c r="J2835" s="34">
        <f t="shared" si="268"/>
        <v>72686</v>
      </c>
      <c r="K2835" t="str">
        <f t="shared" si="269"/>
        <v>SH0908-1026</v>
      </c>
    </row>
    <row r="2836" spans="1:11" ht="15" customHeight="1" x14ac:dyDescent="0.35">
      <c r="A2836">
        <f>'TI102'!A2833</f>
        <v>7</v>
      </c>
      <c r="B2836" s="26">
        <f>'TI102'!B2833</f>
        <v>46273.739583333343</v>
      </c>
      <c r="C2836">
        <f>'TI102'!C2833</f>
        <v>11709527</v>
      </c>
      <c r="D2836">
        <f>'TI102'!J2833</f>
        <v>3</v>
      </c>
      <c r="E2836">
        <f>'TI102'!Q2833</f>
        <v>1</v>
      </c>
      <c r="F2836" t="str">
        <f t="shared" si="264"/>
        <v>60423</v>
      </c>
      <c r="G2836">
        <f t="shared" si="265"/>
        <v>309</v>
      </c>
      <c r="H2836" t="str">
        <f t="shared" si="266"/>
        <v>SH0908-1063</v>
      </c>
      <c r="I2836" t="str">
        <f t="shared" si="267"/>
        <v>SH0908-1063</v>
      </c>
      <c r="J2836" s="34">
        <f t="shared" si="268"/>
        <v>72686</v>
      </c>
      <c r="K2836" t="str">
        <f t="shared" si="269"/>
        <v>SH0908-1063</v>
      </c>
    </row>
    <row r="2837" spans="1:11" ht="15" customHeight="1" x14ac:dyDescent="0.35">
      <c r="A2837">
        <f>'TI102'!A2834</f>
        <v>7</v>
      </c>
      <c r="B2837" s="26">
        <f>'TI102'!B2834</f>
        <v>46273.739583333343</v>
      </c>
      <c r="C2837">
        <f>'TI102'!C2834</f>
        <v>11709528</v>
      </c>
      <c r="D2837">
        <f>'TI102'!J2834</f>
        <v>3</v>
      </c>
      <c r="E2837">
        <f>'TI102'!Q2834</f>
        <v>3</v>
      </c>
      <c r="F2837" t="str">
        <f t="shared" si="264"/>
        <v>60423</v>
      </c>
      <c r="G2837">
        <f t="shared" si="265"/>
        <v>309</v>
      </c>
      <c r="H2837" t="str">
        <f t="shared" si="266"/>
        <v>SH0908-1063</v>
      </c>
      <c r="I2837" t="str">
        <f t="shared" si="267"/>
        <v>SH0908-1063</v>
      </c>
      <c r="J2837" s="34">
        <f t="shared" si="268"/>
        <v>72686</v>
      </c>
      <c r="K2837" t="str">
        <f t="shared" si="269"/>
        <v>SH0908-1063</v>
      </c>
    </row>
    <row r="2838" spans="1:11" ht="15" customHeight="1" x14ac:dyDescent="0.35">
      <c r="A2838">
        <f>'TI102'!A2835</f>
        <v>7</v>
      </c>
      <c r="B2838" s="26">
        <f>'TI102'!B2835</f>
        <v>46273.739583333343</v>
      </c>
      <c r="C2838">
        <f>'TI102'!C2835</f>
        <v>11709529</v>
      </c>
      <c r="D2838">
        <f>'TI102'!J2835</f>
        <v>3</v>
      </c>
      <c r="E2838">
        <f>'TI102'!Q2835</f>
        <v>1</v>
      </c>
      <c r="F2838" t="str">
        <f t="shared" si="264"/>
        <v>60423</v>
      </c>
      <c r="G2838">
        <f t="shared" si="265"/>
        <v>309</v>
      </c>
      <c r="H2838" t="str">
        <f t="shared" si="266"/>
        <v>SH0908-1063</v>
      </c>
      <c r="I2838" t="str">
        <f t="shared" si="267"/>
        <v>SH0908-1063</v>
      </c>
      <c r="J2838" s="34">
        <f t="shared" si="268"/>
        <v>72686</v>
      </c>
      <c r="K2838" t="str">
        <f t="shared" si="269"/>
        <v>SH0908-1063</v>
      </c>
    </row>
    <row r="2839" spans="1:11" ht="15" customHeight="1" x14ac:dyDescent="0.35">
      <c r="A2839">
        <f>'TI102'!A2836</f>
        <v>7</v>
      </c>
      <c r="B2839" s="26">
        <f>'TI102'!B2836</f>
        <v>46273.739583333343</v>
      </c>
      <c r="C2839">
        <f>'TI102'!C2836</f>
        <v>11709530</v>
      </c>
      <c r="D2839">
        <f>'TI102'!J2836</f>
        <v>4</v>
      </c>
      <c r="E2839">
        <f>'TI102'!Q2836</f>
        <v>1</v>
      </c>
      <c r="F2839" t="str">
        <f t="shared" si="264"/>
        <v>60422</v>
      </c>
      <c r="G2839">
        <f t="shared" si="265"/>
        <v>344</v>
      </c>
      <c r="H2839" t="str">
        <f t="shared" si="266"/>
        <v>SH0908-1080</v>
      </c>
      <c r="I2839" t="str">
        <f t="shared" si="267"/>
        <v>SH0908-1080</v>
      </c>
      <c r="J2839" s="34">
        <f t="shared" si="268"/>
        <v>72686</v>
      </c>
      <c r="K2839" t="str">
        <f t="shared" si="269"/>
        <v>SH0908-1080</v>
      </c>
    </row>
    <row r="2840" spans="1:11" ht="15" customHeight="1" x14ac:dyDescent="0.35">
      <c r="A2840">
        <f>'TI102'!A2837</f>
        <v>7</v>
      </c>
      <c r="B2840" s="26">
        <f>'TI102'!B2837</f>
        <v>46273.739583333343</v>
      </c>
      <c r="C2840">
        <f>'TI102'!C2837</f>
        <v>11709531</v>
      </c>
      <c r="D2840">
        <f>'TI102'!J2837</f>
        <v>4</v>
      </c>
      <c r="E2840">
        <f>'TI102'!Q2837</f>
        <v>1</v>
      </c>
      <c r="F2840" t="str">
        <f t="shared" si="264"/>
        <v>60422</v>
      </c>
      <c r="G2840">
        <f t="shared" si="265"/>
        <v>344</v>
      </c>
      <c r="H2840" t="str">
        <f t="shared" si="266"/>
        <v>SH0908-1080</v>
      </c>
      <c r="I2840" t="str">
        <f t="shared" si="267"/>
        <v>SH0908-1080</v>
      </c>
      <c r="J2840" s="34">
        <f t="shared" si="268"/>
        <v>72686</v>
      </c>
      <c r="K2840" t="str">
        <f t="shared" si="269"/>
        <v>SH0908-1080</v>
      </c>
    </row>
    <row r="2841" spans="1:11" ht="15" customHeight="1" x14ac:dyDescent="0.35">
      <c r="A2841">
        <f>'TI102'!A2838</f>
        <v>7</v>
      </c>
      <c r="B2841" s="26">
        <f>'TI102'!B2838</f>
        <v>46273.739583333343</v>
      </c>
      <c r="C2841">
        <f>'TI102'!C2838</f>
        <v>11709585</v>
      </c>
      <c r="D2841">
        <f>'TI102'!J2838</f>
        <v>4</v>
      </c>
      <c r="E2841">
        <f>'TI102'!Q2838</f>
        <v>1</v>
      </c>
      <c r="F2841" t="str">
        <f t="shared" si="264"/>
        <v>60441</v>
      </c>
      <c r="G2841">
        <f t="shared" si="265"/>
        <v>159</v>
      </c>
      <c r="H2841" t="str">
        <f t="shared" si="266"/>
        <v>SH0908-1034</v>
      </c>
      <c r="I2841" t="str">
        <f t="shared" si="267"/>
        <v>SH0908-1034</v>
      </c>
      <c r="J2841" s="34">
        <f t="shared" si="268"/>
        <v>72686</v>
      </c>
      <c r="K2841" t="str">
        <f t="shared" si="269"/>
        <v>SH0908-1034</v>
      </c>
    </row>
    <row r="2842" spans="1:11" ht="15" customHeight="1" x14ac:dyDescent="0.35">
      <c r="A2842">
        <f>'TI102'!A2839</f>
        <v>7</v>
      </c>
      <c r="B2842" s="26">
        <f>'TI102'!B2839</f>
        <v>46273.739583333343</v>
      </c>
      <c r="C2842">
        <f>'TI102'!C2839</f>
        <v>11709588</v>
      </c>
      <c r="D2842">
        <f>'TI102'!J2839</f>
        <v>5</v>
      </c>
      <c r="E2842">
        <f>'TI102'!Q2839</f>
        <v>1</v>
      </c>
      <c r="F2842" t="str">
        <f t="shared" si="264"/>
        <v>60432</v>
      </c>
      <c r="G2842">
        <f t="shared" si="265"/>
        <v>310</v>
      </c>
      <c r="H2842" t="str">
        <f t="shared" si="266"/>
        <v>SH0908-1063</v>
      </c>
      <c r="I2842" t="str">
        <f t="shared" si="267"/>
        <v>SH0908-1063</v>
      </c>
      <c r="J2842" s="34">
        <f t="shared" si="268"/>
        <v>72686</v>
      </c>
      <c r="K2842" t="str">
        <f t="shared" si="269"/>
        <v>SH0908-1063</v>
      </c>
    </row>
    <row r="2843" spans="1:11" ht="15" customHeight="1" x14ac:dyDescent="0.35">
      <c r="A2843">
        <f>'TI102'!A2840</f>
        <v>7</v>
      </c>
      <c r="B2843" s="26">
        <f>'TI102'!B2840</f>
        <v>46273.739583333343</v>
      </c>
      <c r="C2843">
        <f>'TI102'!C2840</f>
        <v>11709621</v>
      </c>
      <c r="D2843">
        <f>'TI102'!J2840</f>
        <v>2</v>
      </c>
      <c r="E2843">
        <f>'TI102'!Q2840</f>
        <v>6</v>
      </c>
      <c r="F2843" t="str">
        <f t="shared" si="264"/>
        <v>60436</v>
      </c>
      <c r="G2843">
        <f t="shared" si="265"/>
        <v>416</v>
      </c>
      <c r="H2843" t="str">
        <f t="shared" si="266"/>
        <v>SH0908-1981</v>
      </c>
      <c r="I2843" t="str">
        <f t="shared" si="267"/>
        <v>SH0908-1981</v>
      </c>
      <c r="J2843" s="34">
        <f t="shared" si="268"/>
        <v>72686</v>
      </c>
      <c r="K2843" t="str">
        <f t="shared" si="269"/>
        <v>SH0908-1981</v>
      </c>
    </row>
    <row r="2844" spans="1:11" ht="15" customHeight="1" x14ac:dyDescent="0.35">
      <c r="A2844">
        <f>'TI102'!A2841</f>
        <v>7</v>
      </c>
      <c r="B2844" s="26">
        <f>'TI102'!B2841</f>
        <v>46273.739583333343</v>
      </c>
      <c r="C2844">
        <f>'TI102'!C2841</f>
        <v>11709645</v>
      </c>
      <c r="D2844">
        <f>'TI102'!J2841</f>
        <v>3</v>
      </c>
      <c r="E2844">
        <f>'TI102'!Q2841</f>
        <v>1</v>
      </c>
      <c r="F2844" t="str">
        <f t="shared" si="264"/>
        <v>60466</v>
      </c>
      <c r="G2844">
        <f t="shared" si="265"/>
        <v>240</v>
      </c>
      <c r="H2844" t="str">
        <f t="shared" si="266"/>
        <v>SH0908-1042</v>
      </c>
      <c r="I2844" t="str">
        <f t="shared" si="267"/>
        <v>SH0908-1042</v>
      </c>
      <c r="J2844" s="34">
        <f t="shared" si="268"/>
        <v>72686</v>
      </c>
      <c r="K2844" t="str">
        <f t="shared" si="269"/>
        <v>SH0908-1042</v>
      </c>
    </row>
    <row r="2845" spans="1:11" ht="15" customHeight="1" x14ac:dyDescent="0.35">
      <c r="A2845">
        <f>'TI102'!A2842</f>
        <v>7</v>
      </c>
      <c r="B2845" s="26">
        <f>'TI102'!B2842</f>
        <v>46273.739583333343</v>
      </c>
      <c r="C2845">
        <f>'TI102'!C2842</f>
        <v>11709650</v>
      </c>
      <c r="D2845">
        <f>'TI102'!J2842</f>
        <v>1</v>
      </c>
      <c r="E2845">
        <f>'TI102'!Q2842</f>
        <v>1</v>
      </c>
      <c r="F2845" t="str">
        <f t="shared" si="264"/>
        <v>60467</v>
      </c>
      <c r="G2845">
        <f t="shared" si="265"/>
        <v>241</v>
      </c>
      <c r="H2845" t="str">
        <f t="shared" si="266"/>
        <v>SH0908-1042</v>
      </c>
      <c r="I2845" t="str">
        <f t="shared" si="267"/>
        <v>SH0908-1042</v>
      </c>
      <c r="J2845" s="34">
        <f t="shared" si="268"/>
        <v>72686</v>
      </c>
      <c r="K2845" t="str">
        <f t="shared" si="269"/>
        <v>SH0908-1042</v>
      </c>
    </row>
    <row r="2846" spans="1:11" ht="15" customHeight="1" x14ac:dyDescent="0.35">
      <c r="A2846">
        <f>'TI102'!A2843</f>
        <v>7</v>
      </c>
      <c r="B2846" s="26">
        <f>'TI102'!B2843</f>
        <v>46273.739583333343</v>
      </c>
      <c r="C2846">
        <f>'TI102'!C2843</f>
        <v>11709651</v>
      </c>
      <c r="D2846">
        <f>'TI102'!J2843</f>
        <v>1</v>
      </c>
      <c r="E2846">
        <f>'TI102'!Q2843</f>
        <v>2</v>
      </c>
      <c r="F2846" t="str">
        <f t="shared" si="264"/>
        <v>60469</v>
      </c>
      <c r="G2846">
        <f t="shared" si="265"/>
        <v>242</v>
      </c>
      <c r="H2846" t="str">
        <f t="shared" si="266"/>
        <v>SH0908-1042</v>
      </c>
      <c r="I2846" t="str">
        <f t="shared" si="267"/>
        <v>SH0908-1042</v>
      </c>
      <c r="J2846" s="34">
        <f t="shared" si="268"/>
        <v>72686</v>
      </c>
      <c r="K2846" t="str">
        <f t="shared" si="269"/>
        <v>SH0908-1042</v>
      </c>
    </row>
    <row r="2847" spans="1:11" ht="15" customHeight="1" x14ac:dyDescent="0.35">
      <c r="A2847">
        <f>'TI102'!A2844</f>
        <v>7</v>
      </c>
      <c r="B2847" s="26">
        <f>'TI102'!B2844</f>
        <v>46273.739583333343</v>
      </c>
      <c r="C2847">
        <f>'TI102'!C2844</f>
        <v>11709667</v>
      </c>
      <c r="D2847">
        <f>'TI102'!J2844</f>
        <v>4</v>
      </c>
      <c r="E2847">
        <f>'TI102'!Q2844</f>
        <v>1</v>
      </c>
      <c r="F2847" t="str">
        <f t="shared" si="264"/>
        <v>60460</v>
      </c>
      <c r="G2847">
        <f t="shared" si="265"/>
        <v>243</v>
      </c>
      <c r="H2847" t="str">
        <f t="shared" si="266"/>
        <v>SH0908-1042</v>
      </c>
      <c r="I2847" t="str">
        <f t="shared" si="267"/>
        <v>SH0908-1042</v>
      </c>
      <c r="J2847" s="34">
        <f t="shared" si="268"/>
        <v>72686</v>
      </c>
      <c r="K2847" t="str">
        <f t="shared" si="269"/>
        <v>SH0908-1042</v>
      </c>
    </row>
    <row r="2848" spans="1:11" ht="15" customHeight="1" x14ac:dyDescent="0.35">
      <c r="A2848">
        <f>'TI102'!A2845</f>
        <v>7</v>
      </c>
      <c r="B2848" s="26">
        <f>'TI102'!B2845</f>
        <v>46273.739583333343</v>
      </c>
      <c r="C2848">
        <f>'TI102'!C2845</f>
        <v>11709668</v>
      </c>
      <c r="D2848">
        <f>'TI102'!J2845</f>
        <v>4</v>
      </c>
      <c r="E2848">
        <f>'TI102'!Q2845</f>
        <v>1</v>
      </c>
      <c r="F2848" t="str">
        <f t="shared" si="264"/>
        <v>60460</v>
      </c>
      <c r="G2848">
        <f t="shared" si="265"/>
        <v>243</v>
      </c>
      <c r="H2848" t="str">
        <f t="shared" si="266"/>
        <v>SH0908-1042</v>
      </c>
      <c r="I2848" t="str">
        <f t="shared" si="267"/>
        <v>SH0908-1042</v>
      </c>
      <c r="J2848" s="34">
        <f t="shared" si="268"/>
        <v>72686</v>
      </c>
      <c r="K2848" t="str">
        <f t="shared" si="269"/>
        <v>SH0908-1042</v>
      </c>
    </row>
    <row r="2849" spans="1:11" ht="15" customHeight="1" x14ac:dyDescent="0.35">
      <c r="A2849">
        <f>'TI102'!A2846</f>
        <v>7</v>
      </c>
      <c r="B2849" s="26">
        <f>'TI102'!B2846</f>
        <v>46273.739583333343</v>
      </c>
      <c r="C2849">
        <f>'TI102'!C2846</f>
        <v>11709669</v>
      </c>
      <c r="D2849">
        <f>'TI102'!J2846</f>
        <v>4</v>
      </c>
      <c r="E2849">
        <f>'TI102'!Q2846</f>
        <v>3</v>
      </c>
      <c r="F2849" t="str">
        <f t="shared" si="264"/>
        <v>60460</v>
      </c>
      <c r="G2849">
        <f t="shared" si="265"/>
        <v>243</v>
      </c>
      <c r="H2849" t="str">
        <f t="shared" si="266"/>
        <v>SH0908-1042</v>
      </c>
      <c r="I2849" t="str">
        <f t="shared" si="267"/>
        <v>SH0908-1042</v>
      </c>
      <c r="J2849" s="34">
        <f t="shared" si="268"/>
        <v>72686</v>
      </c>
      <c r="K2849" t="str">
        <f t="shared" si="269"/>
        <v>SH0908-1042</v>
      </c>
    </row>
    <row r="2850" spans="1:11" ht="15" customHeight="1" x14ac:dyDescent="0.35">
      <c r="A2850">
        <f>'TI102'!A2847</f>
        <v>7</v>
      </c>
      <c r="B2850" s="26">
        <f>'TI102'!B2847</f>
        <v>46273.739583333343</v>
      </c>
      <c r="C2850">
        <f>'TI102'!C2847</f>
        <v>11709670</v>
      </c>
      <c r="D2850">
        <f>'TI102'!J2847</f>
        <v>4</v>
      </c>
      <c r="E2850">
        <f>'TI102'!Q2847</f>
        <v>1</v>
      </c>
      <c r="F2850" t="str">
        <f t="shared" si="264"/>
        <v>60460</v>
      </c>
      <c r="G2850">
        <f t="shared" si="265"/>
        <v>243</v>
      </c>
      <c r="H2850" t="str">
        <f t="shared" si="266"/>
        <v>SH0908-1042</v>
      </c>
      <c r="I2850" t="str">
        <f t="shared" si="267"/>
        <v>SH0908-1042</v>
      </c>
      <c r="J2850" s="34">
        <f t="shared" si="268"/>
        <v>72686</v>
      </c>
      <c r="K2850" t="str">
        <f t="shared" si="269"/>
        <v>SH0908-1042</v>
      </c>
    </row>
    <row r="2851" spans="1:11" ht="15" customHeight="1" x14ac:dyDescent="0.35">
      <c r="A2851">
        <f>'TI102'!A2848</f>
        <v>7</v>
      </c>
      <c r="B2851" s="26">
        <f>'TI102'!B2848</f>
        <v>46273.739583333343</v>
      </c>
      <c r="C2851">
        <f>'TI102'!C2848</f>
        <v>11709709</v>
      </c>
      <c r="D2851">
        <f>'TI102'!J2848</f>
        <v>1</v>
      </c>
      <c r="E2851">
        <f>'TI102'!Q2848</f>
        <v>1</v>
      </c>
      <c r="F2851" t="str">
        <f t="shared" si="264"/>
        <v>60460</v>
      </c>
      <c r="G2851">
        <f t="shared" si="265"/>
        <v>243</v>
      </c>
      <c r="H2851" t="str">
        <f t="shared" si="266"/>
        <v>SH0908-1042</v>
      </c>
      <c r="I2851" t="str">
        <f t="shared" si="267"/>
        <v>SH0908-1042</v>
      </c>
      <c r="J2851" s="34">
        <f t="shared" si="268"/>
        <v>72686</v>
      </c>
      <c r="K2851" t="str">
        <f t="shared" si="269"/>
        <v>SH0908-1042</v>
      </c>
    </row>
    <row r="2852" spans="1:11" ht="15" customHeight="1" x14ac:dyDescent="0.35">
      <c r="A2852">
        <f>'TI102'!A2849</f>
        <v>7</v>
      </c>
      <c r="B2852" s="26">
        <f>'TI102'!B2849</f>
        <v>46273.739583333343</v>
      </c>
      <c r="C2852">
        <f>'TI102'!C2849</f>
        <v>11709710</v>
      </c>
      <c r="D2852">
        <f>'TI102'!J2849</f>
        <v>1</v>
      </c>
      <c r="E2852">
        <f>'TI102'!Q2849</f>
        <v>1</v>
      </c>
      <c r="F2852" t="str">
        <f t="shared" si="264"/>
        <v>60460</v>
      </c>
      <c r="G2852">
        <f t="shared" si="265"/>
        <v>243</v>
      </c>
      <c r="H2852" t="str">
        <f t="shared" si="266"/>
        <v>SH0908-1042</v>
      </c>
      <c r="I2852" t="str">
        <f t="shared" si="267"/>
        <v>SH0908-1042</v>
      </c>
      <c r="J2852" s="34">
        <f t="shared" si="268"/>
        <v>72686</v>
      </c>
      <c r="K2852" t="str">
        <f t="shared" si="269"/>
        <v>SH0908-1042</v>
      </c>
    </row>
    <row r="2853" spans="1:11" ht="15" customHeight="1" x14ac:dyDescent="0.35">
      <c r="A2853">
        <f>'TI102'!A2850</f>
        <v>7</v>
      </c>
      <c r="B2853" s="26">
        <f>'TI102'!B2850</f>
        <v>46273.739583333343</v>
      </c>
      <c r="C2853">
        <f>'TI102'!C2850</f>
        <v>11709711</v>
      </c>
      <c r="D2853">
        <f>'TI102'!J2850</f>
        <v>1</v>
      </c>
      <c r="E2853">
        <f>'TI102'!Q2850</f>
        <v>1</v>
      </c>
      <c r="F2853" t="str">
        <f t="shared" si="264"/>
        <v>60460</v>
      </c>
      <c r="G2853">
        <f t="shared" si="265"/>
        <v>243</v>
      </c>
      <c r="H2853" t="str">
        <f t="shared" si="266"/>
        <v>SH0908-1042</v>
      </c>
      <c r="I2853" t="str">
        <f t="shared" si="267"/>
        <v>SH0908-1042</v>
      </c>
      <c r="J2853" s="34">
        <f t="shared" si="268"/>
        <v>72686</v>
      </c>
      <c r="K2853" t="str">
        <f t="shared" si="269"/>
        <v>SH0908-1042</v>
      </c>
    </row>
    <row r="2854" spans="1:11" ht="15" customHeight="1" x14ac:dyDescent="0.35">
      <c r="A2854">
        <f>'TI102'!A2851</f>
        <v>7</v>
      </c>
      <c r="B2854" s="26">
        <f>'TI102'!B2851</f>
        <v>46273.739583333343</v>
      </c>
      <c r="C2854">
        <f>'TI102'!C2851</f>
        <v>11709712</v>
      </c>
      <c r="D2854">
        <f>'TI102'!J2851</f>
        <v>1</v>
      </c>
      <c r="E2854">
        <f>'TI102'!Q2851</f>
        <v>1</v>
      </c>
      <c r="F2854" t="str">
        <f t="shared" si="264"/>
        <v>60460</v>
      </c>
      <c r="G2854">
        <f t="shared" si="265"/>
        <v>243</v>
      </c>
      <c r="H2854" t="str">
        <f t="shared" si="266"/>
        <v>SH0908-1042</v>
      </c>
      <c r="I2854" t="str">
        <f t="shared" si="267"/>
        <v>SH0908-1042</v>
      </c>
      <c r="J2854" s="34">
        <f t="shared" si="268"/>
        <v>72686</v>
      </c>
      <c r="K2854" t="str">
        <f t="shared" si="269"/>
        <v>SH0908-1042</v>
      </c>
    </row>
    <row r="2855" spans="1:11" ht="15" customHeight="1" x14ac:dyDescent="0.35">
      <c r="A2855">
        <f>'TI102'!A2852</f>
        <v>7</v>
      </c>
      <c r="B2855" s="26">
        <f>'TI102'!B2852</f>
        <v>46273.739583333343</v>
      </c>
      <c r="C2855">
        <f>'TI102'!C2852</f>
        <v>11709713</v>
      </c>
      <c r="D2855">
        <f>'TI102'!J2852</f>
        <v>1</v>
      </c>
      <c r="E2855">
        <f>'TI102'!Q2852</f>
        <v>3</v>
      </c>
      <c r="F2855" t="str">
        <f t="shared" si="264"/>
        <v>60460</v>
      </c>
      <c r="G2855">
        <f t="shared" si="265"/>
        <v>243</v>
      </c>
      <c r="H2855" t="str">
        <f t="shared" si="266"/>
        <v>SH0908-1042</v>
      </c>
      <c r="I2855" t="str">
        <f t="shared" si="267"/>
        <v>SH0908-1042</v>
      </c>
      <c r="J2855" s="34">
        <f t="shared" si="268"/>
        <v>72686</v>
      </c>
      <c r="K2855" t="str">
        <f t="shared" si="269"/>
        <v>SH0908-1042</v>
      </c>
    </row>
    <row r="2856" spans="1:11" ht="15" customHeight="1" x14ac:dyDescent="0.35">
      <c r="A2856">
        <f>'TI102'!A2853</f>
        <v>7</v>
      </c>
      <c r="B2856" s="26">
        <f>'TI102'!B2853</f>
        <v>46273.739583333343</v>
      </c>
      <c r="C2856">
        <f>'TI102'!C2853</f>
        <v>11709714</v>
      </c>
      <c r="D2856">
        <f>'TI102'!J2853</f>
        <v>1</v>
      </c>
      <c r="E2856">
        <f>'TI102'!Q2853</f>
        <v>1</v>
      </c>
      <c r="F2856" t="str">
        <f t="shared" si="264"/>
        <v>60460</v>
      </c>
      <c r="G2856">
        <f t="shared" si="265"/>
        <v>243</v>
      </c>
      <c r="H2856" t="str">
        <f t="shared" si="266"/>
        <v>SH0908-1042</v>
      </c>
      <c r="I2856" t="str">
        <f t="shared" si="267"/>
        <v>SH0908-1042</v>
      </c>
      <c r="J2856" s="34">
        <f t="shared" si="268"/>
        <v>72686</v>
      </c>
      <c r="K2856" t="str">
        <f t="shared" si="269"/>
        <v>SH0908-1042</v>
      </c>
    </row>
    <row r="2857" spans="1:11" ht="15" customHeight="1" x14ac:dyDescent="0.35">
      <c r="A2857">
        <f>'TI102'!A2854</f>
        <v>7</v>
      </c>
      <c r="B2857" s="26">
        <f>'TI102'!B2854</f>
        <v>46273.739583333343</v>
      </c>
      <c r="C2857">
        <f>'TI102'!C2854</f>
        <v>11709715</v>
      </c>
      <c r="D2857">
        <f>'TI102'!J2854</f>
        <v>1</v>
      </c>
      <c r="E2857">
        <f>'TI102'!Q2854</f>
        <v>1</v>
      </c>
      <c r="F2857" t="str">
        <f t="shared" si="264"/>
        <v>60460</v>
      </c>
      <c r="G2857">
        <f t="shared" si="265"/>
        <v>243</v>
      </c>
      <c r="H2857" t="str">
        <f t="shared" si="266"/>
        <v>SH0908-1042</v>
      </c>
      <c r="I2857" t="str">
        <f t="shared" si="267"/>
        <v>SH0908-1042</v>
      </c>
      <c r="J2857" s="34">
        <f t="shared" si="268"/>
        <v>72686</v>
      </c>
      <c r="K2857" t="str">
        <f t="shared" si="269"/>
        <v>SH0908-1042</v>
      </c>
    </row>
    <row r="2858" spans="1:11" ht="15" customHeight="1" x14ac:dyDescent="0.35">
      <c r="A2858">
        <f>'TI102'!A2855</f>
        <v>7</v>
      </c>
      <c r="B2858" s="26">
        <f>'TI102'!B2855</f>
        <v>46273.739583333343</v>
      </c>
      <c r="C2858">
        <f>'TI102'!C2855</f>
        <v>11709716</v>
      </c>
      <c r="D2858">
        <f>'TI102'!J2855</f>
        <v>1</v>
      </c>
      <c r="E2858">
        <f>'TI102'!Q2855</f>
        <v>1</v>
      </c>
      <c r="F2858" t="str">
        <f t="shared" si="264"/>
        <v>60460</v>
      </c>
      <c r="G2858">
        <f t="shared" si="265"/>
        <v>243</v>
      </c>
      <c r="H2858" t="str">
        <f t="shared" si="266"/>
        <v>SH0908-1042</v>
      </c>
      <c r="I2858" t="str">
        <f t="shared" si="267"/>
        <v>SH0908-1042</v>
      </c>
      <c r="J2858" s="34">
        <f t="shared" si="268"/>
        <v>72686</v>
      </c>
      <c r="K2858" t="str">
        <f t="shared" si="269"/>
        <v>SH0908-1042</v>
      </c>
    </row>
    <row r="2859" spans="1:11" ht="15" customHeight="1" x14ac:dyDescent="0.35">
      <c r="A2859">
        <f>'TI102'!A2856</f>
        <v>7</v>
      </c>
      <c r="B2859" s="26">
        <f>'TI102'!B2856</f>
        <v>46273.739583333343</v>
      </c>
      <c r="C2859">
        <f>'TI102'!C2856</f>
        <v>11709717</v>
      </c>
      <c r="D2859">
        <f>'TI102'!J2856</f>
        <v>1</v>
      </c>
      <c r="E2859">
        <f>'TI102'!Q2856</f>
        <v>1</v>
      </c>
      <c r="F2859" t="str">
        <f t="shared" si="264"/>
        <v>60460</v>
      </c>
      <c r="G2859">
        <f t="shared" si="265"/>
        <v>243</v>
      </c>
      <c r="H2859" t="str">
        <f t="shared" si="266"/>
        <v>SH0908-1042</v>
      </c>
      <c r="I2859" t="str">
        <f t="shared" si="267"/>
        <v>SH0908-1042</v>
      </c>
      <c r="J2859" s="34">
        <f t="shared" si="268"/>
        <v>72686</v>
      </c>
      <c r="K2859" t="str">
        <f t="shared" si="269"/>
        <v>SH0908-1042</v>
      </c>
    </row>
    <row r="2860" spans="1:11" ht="15" customHeight="1" x14ac:dyDescent="0.35">
      <c r="A2860">
        <f>'TI102'!A2857</f>
        <v>7</v>
      </c>
      <c r="B2860" s="26">
        <f>'TI102'!B2857</f>
        <v>46273.739583333343</v>
      </c>
      <c r="C2860">
        <f>'TI102'!C2857</f>
        <v>11709741</v>
      </c>
      <c r="D2860">
        <f>'TI102'!J2857</f>
        <v>2</v>
      </c>
      <c r="E2860">
        <f>'TI102'!Q2857</f>
        <v>2</v>
      </c>
      <c r="F2860" t="str">
        <f t="shared" si="264"/>
        <v>60480</v>
      </c>
      <c r="G2860">
        <f t="shared" si="265"/>
        <v>345</v>
      </c>
      <c r="H2860" t="str">
        <f t="shared" si="266"/>
        <v>SH0908-1080</v>
      </c>
      <c r="I2860" t="str">
        <f t="shared" si="267"/>
        <v>SH0908-1080</v>
      </c>
      <c r="J2860" s="34">
        <f t="shared" si="268"/>
        <v>72686</v>
      </c>
      <c r="K2860" t="str">
        <f t="shared" si="269"/>
        <v>SH0908-1080</v>
      </c>
    </row>
    <row r="2861" spans="1:11" ht="15" customHeight="1" x14ac:dyDescent="0.35">
      <c r="A2861">
        <f>'TI102'!A2858</f>
        <v>7</v>
      </c>
      <c r="B2861" s="26">
        <f>'TI102'!B2858</f>
        <v>46273.739583333343</v>
      </c>
      <c r="C2861">
        <f>'TI102'!C2858</f>
        <v>11709761</v>
      </c>
      <c r="D2861">
        <f>'TI102'!J2858</f>
        <v>1</v>
      </c>
      <c r="E2861">
        <f>'TI102'!Q2858</f>
        <v>1</v>
      </c>
      <c r="F2861" t="str">
        <f t="shared" si="264"/>
        <v>60493</v>
      </c>
      <c r="G2861">
        <f t="shared" si="265"/>
        <v>201</v>
      </c>
      <c r="H2861" t="str">
        <f t="shared" si="266"/>
        <v>SH0908-1039</v>
      </c>
      <c r="I2861" t="str">
        <f t="shared" si="267"/>
        <v>SH0908-1039</v>
      </c>
      <c r="J2861" s="34">
        <f t="shared" si="268"/>
        <v>72686</v>
      </c>
      <c r="K2861" t="str">
        <f t="shared" si="269"/>
        <v>SH0908-1039</v>
      </c>
    </row>
    <row r="2862" spans="1:11" ht="15" customHeight="1" x14ac:dyDescent="0.35">
      <c r="A2862">
        <f>'TI102'!A2859</f>
        <v>7</v>
      </c>
      <c r="B2862" s="26">
        <f>'TI102'!B2859</f>
        <v>46273.739583333343</v>
      </c>
      <c r="C2862">
        <f>'TI102'!C2859</f>
        <v>11709775</v>
      </c>
      <c r="D2862">
        <f>'TI102'!J2859</f>
        <v>4</v>
      </c>
      <c r="E2862">
        <f>'TI102'!Q2859</f>
        <v>1</v>
      </c>
      <c r="F2862" t="str">
        <f t="shared" si="264"/>
        <v>60476</v>
      </c>
      <c r="G2862">
        <f t="shared" si="265"/>
        <v>244</v>
      </c>
      <c r="H2862" t="str">
        <f t="shared" si="266"/>
        <v>SH0908-1042</v>
      </c>
      <c r="I2862" t="str">
        <f t="shared" si="267"/>
        <v>SH0908-1042</v>
      </c>
      <c r="J2862" s="34">
        <f t="shared" si="268"/>
        <v>72686</v>
      </c>
      <c r="K2862" t="str">
        <f t="shared" si="269"/>
        <v>SH0908-1042</v>
      </c>
    </row>
    <row r="2863" spans="1:11" ht="15" customHeight="1" x14ac:dyDescent="0.35">
      <c r="A2863">
        <f>'TI102'!A2860</f>
        <v>7</v>
      </c>
      <c r="B2863" s="26">
        <f>'TI102'!B2860</f>
        <v>46273.739583333343</v>
      </c>
      <c r="C2863">
        <f>'TI102'!C2860</f>
        <v>11709776</v>
      </c>
      <c r="D2863">
        <f>'TI102'!J2860</f>
        <v>4</v>
      </c>
      <c r="E2863">
        <f>'TI102'!Q2860</f>
        <v>4</v>
      </c>
      <c r="F2863" t="str">
        <f t="shared" si="264"/>
        <v>60476</v>
      </c>
      <c r="G2863">
        <f t="shared" si="265"/>
        <v>244</v>
      </c>
      <c r="H2863" t="str">
        <f t="shared" si="266"/>
        <v>SH0908-1042</v>
      </c>
      <c r="I2863" t="str">
        <f t="shared" si="267"/>
        <v>SH0908-1042</v>
      </c>
      <c r="J2863" s="34">
        <f t="shared" si="268"/>
        <v>72686</v>
      </c>
      <c r="K2863" t="str">
        <f t="shared" si="269"/>
        <v>SH0908-1042</v>
      </c>
    </row>
    <row r="2864" spans="1:11" ht="15" customHeight="1" x14ac:dyDescent="0.35">
      <c r="A2864">
        <f>'TI102'!A2861</f>
        <v>7</v>
      </c>
      <c r="B2864" s="26">
        <f>'TI102'!B2861</f>
        <v>46273.739583333343</v>
      </c>
      <c r="C2864">
        <f>'TI102'!C2861</f>
        <v>11709777</v>
      </c>
      <c r="D2864">
        <f>'TI102'!J2861</f>
        <v>4</v>
      </c>
      <c r="E2864">
        <f>'TI102'!Q2861</f>
        <v>1</v>
      </c>
      <c r="F2864" t="str">
        <f t="shared" si="264"/>
        <v>60476</v>
      </c>
      <c r="G2864">
        <f t="shared" si="265"/>
        <v>244</v>
      </c>
      <c r="H2864" t="str">
        <f t="shared" si="266"/>
        <v>SH0908-1042</v>
      </c>
      <c r="I2864" t="str">
        <f t="shared" si="267"/>
        <v>SH0908-1042</v>
      </c>
      <c r="J2864" s="34">
        <f t="shared" si="268"/>
        <v>72686</v>
      </c>
      <c r="K2864" t="str">
        <f t="shared" si="269"/>
        <v>SH0908-1042</v>
      </c>
    </row>
    <row r="2865" spans="1:11" ht="15" customHeight="1" x14ac:dyDescent="0.35">
      <c r="A2865">
        <f>'TI102'!A2862</f>
        <v>7</v>
      </c>
      <c r="B2865" s="26">
        <f>'TI102'!B2862</f>
        <v>46273.739583333343</v>
      </c>
      <c r="C2865">
        <f>'TI102'!C2862</f>
        <v>11709778</v>
      </c>
      <c r="D2865">
        <f>'TI102'!J2862</f>
        <v>4</v>
      </c>
      <c r="E2865">
        <f>'TI102'!Q2862</f>
        <v>1</v>
      </c>
      <c r="F2865" t="str">
        <f t="shared" si="264"/>
        <v>60476</v>
      </c>
      <c r="G2865">
        <f t="shared" si="265"/>
        <v>244</v>
      </c>
      <c r="H2865" t="str">
        <f t="shared" si="266"/>
        <v>SH0908-1042</v>
      </c>
      <c r="I2865" t="str">
        <f t="shared" si="267"/>
        <v>SH0908-1042</v>
      </c>
      <c r="J2865" s="34">
        <f t="shared" si="268"/>
        <v>72686</v>
      </c>
      <c r="K2865" t="str">
        <f t="shared" si="269"/>
        <v>SH0908-1042</v>
      </c>
    </row>
    <row r="2866" spans="1:11" ht="15" customHeight="1" x14ac:dyDescent="0.35">
      <c r="A2866">
        <f>'TI102'!A2863</f>
        <v>7</v>
      </c>
      <c r="B2866" s="26">
        <f>'TI102'!B2863</f>
        <v>46273.739583333343</v>
      </c>
      <c r="C2866">
        <f>'TI102'!C2863</f>
        <v>11709807</v>
      </c>
      <c r="D2866">
        <f>'TI102'!J2863</f>
        <v>1</v>
      </c>
      <c r="E2866">
        <f>'TI102'!Q2863</f>
        <v>1</v>
      </c>
      <c r="F2866" t="str">
        <f t="shared" si="264"/>
        <v>60476</v>
      </c>
      <c r="G2866">
        <f t="shared" si="265"/>
        <v>244</v>
      </c>
      <c r="H2866" t="str">
        <f t="shared" si="266"/>
        <v>SH0908-1042</v>
      </c>
      <c r="I2866" t="str">
        <f t="shared" si="267"/>
        <v>SH0908-1042</v>
      </c>
      <c r="J2866" s="34">
        <f t="shared" si="268"/>
        <v>72686</v>
      </c>
      <c r="K2866" t="str">
        <f t="shared" si="269"/>
        <v>SH0908-1042</v>
      </c>
    </row>
    <row r="2867" spans="1:11" ht="15" customHeight="1" x14ac:dyDescent="0.35">
      <c r="A2867">
        <f>'TI102'!A2864</f>
        <v>7</v>
      </c>
      <c r="B2867" s="26">
        <f>'TI102'!B2864</f>
        <v>46273.739583333343</v>
      </c>
      <c r="C2867">
        <f>'TI102'!C2864</f>
        <v>11709808</v>
      </c>
      <c r="D2867">
        <f>'TI102'!J2864</f>
        <v>1</v>
      </c>
      <c r="E2867">
        <f>'TI102'!Q2864</f>
        <v>1</v>
      </c>
      <c r="F2867" t="str">
        <f t="shared" si="264"/>
        <v>60476</v>
      </c>
      <c r="G2867">
        <f t="shared" si="265"/>
        <v>244</v>
      </c>
      <c r="H2867" t="str">
        <f t="shared" si="266"/>
        <v>SH0908-1042</v>
      </c>
      <c r="I2867" t="str">
        <f t="shared" si="267"/>
        <v>SH0908-1042</v>
      </c>
      <c r="J2867" s="34">
        <f t="shared" si="268"/>
        <v>72686</v>
      </c>
      <c r="K2867" t="str">
        <f t="shared" si="269"/>
        <v>SH0908-1042</v>
      </c>
    </row>
    <row r="2868" spans="1:11" ht="15" customHeight="1" x14ac:dyDescent="0.35">
      <c r="A2868">
        <f>'TI102'!A2865</f>
        <v>7</v>
      </c>
      <c r="B2868" s="26">
        <f>'TI102'!B2865</f>
        <v>46273.739583333343</v>
      </c>
      <c r="C2868">
        <f>'TI102'!C2865</f>
        <v>11709809</v>
      </c>
      <c r="D2868">
        <f>'TI102'!J2865</f>
        <v>1</v>
      </c>
      <c r="E2868">
        <f>'TI102'!Q2865</f>
        <v>2</v>
      </c>
      <c r="F2868" t="str">
        <f t="shared" si="264"/>
        <v>60476</v>
      </c>
      <c r="G2868">
        <f t="shared" si="265"/>
        <v>244</v>
      </c>
      <c r="H2868" t="str">
        <f t="shared" si="266"/>
        <v>SH0908-1042</v>
      </c>
      <c r="I2868" t="str">
        <f t="shared" si="267"/>
        <v>SH0908-1042</v>
      </c>
      <c r="J2868" s="34">
        <f t="shared" si="268"/>
        <v>72686</v>
      </c>
      <c r="K2868" t="str">
        <f t="shared" si="269"/>
        <v>SH0908-1042</v>
      </c>
    </row>
    <row r="2869" spans="1:11" ht="15" customHeight="1" x14ac:dyDescent="0.35">
      <c r="A2869">
        <f>'TI102'!A2866</f>
        <v>7</v>
      </c>
      <c r="B2869" s="26">
        <f>'TI102'!B2866</f>
        <v>46273.739583333343</v>
      </c>
      <c r="C2869">
        <f>'TI102'!C2866</f>
        <v>11709860</v>
      </c>
      <c r="D2869">
        <f>'TI102'!J2866</f>
        <v>1</v>
      </c>
      <c r="E2869">
        <f>'TI102'!Q2866</f>
        <v>1</v>
      </c>
      <c r="F2869" t="str">
        <f t="shared" si="264"/>
        <v>60514</v>
      </c>
      <c r="G2869">
        <f t="shared" si="265"/>
        <v>311</v>
      </c>
      <c r="H2869" t="str">
        <f t="shared" si="266"/>
        <v>SH0908-1063</v>
      </c>
      <c r="I2869" t="str">
        <f t="shared" si="267"/>
        <v>SH0908-1063</v>
      </c>
      <c r="J2869" s="34">
        <f t="shared" si="268"/>
        <v>72686</v>
      </c>
      <c r="K2869" t="str">
        <f t="shared" si="269"/>
        <v>SH0908-1063</v>
      </c>
    </row>
    <row r="2870" spans="1:11" ht="15" customHeight="1" x14ac:dyDescent="0.35">
      <c r="A2870">
        <f>'TI102'!A2867</f>
        <v>7</v>
      </c>
      <c r="B2870" s="26">
        <f>'TI102'!B2867</f>
        <v>46273.739583333343</v>
      </c>
      <c r="C2870">
        <f>'TI102'!C2867</f>
        <v>11709861</v>
      </c>
      <c r="D2870">
        <f>'TI102'!J2867</f>
        <v>1</v>
      </c>
      <c r="E2870">
        <f>'TI102'!Q2867</f>
        <v>3</v>
      </c>
      <c r="F2870" t="str">
        <f t="shared" si="264"/>
        <v>60514</v>
      </c>
      <c r="G2870">
        <f t="shared" si="265"/>
        <v>311</v>
      </c>
      <c r="H2870" t="str">
        <f t="shared" si="266"/>
        <v>SH0908-1063</v>
      </c>
      <c r="I2870" t="str">
        <f t="shared" si="267"/>
        <v>SH0908-1063</v>
      </c>
      <c r="J2870" s="34">
        <f t="shared" si="268"/>
        <v>72686</v>
      </c>
      <c r="K2870" t="str">
        <f t="shared" si="269"/>
        <v>SH0908-1063</v>
      </c>
    </row>
    <row r="2871" spans="1:11" ht="15" customHeight="1" x14ac:dyDescent="0.35">
      <c r="A2871">
        <f>'TI102'!A2868</f>
        <v>7</v>
      </c>
      <c r="B2871" s="26">
        <f>'TI102'!B2868</f>
        <v>46273.739583333343</v>
      </c>
      <c r="C2871">
        <f>'TI102'!C2868</f>
        <v>11709888</v>
      </c>
      <c r="D2871">
        <f>'TI102'!J2868</f>
        <v>2</v>
      </c>
      <c r="E2871">
        <f>'TI102'!Q2868</f>
        <v>2</v>
      </c>
      <c r="F2871" t="str">
        <f t="shared" si="264"/>
        <v>60528</v>
      </c>
      <c r="G2871">
        <f t="shared" si="265"/>
        <v>417</v>
      </c>
      <c r="H2871" t="str">
        <f t="shared" si="266"/>
        <v>SH0908-1981</v>
      </c>
      <c r="I2871" t="str">
        <f t="shared" si="267"/>
        <v>SH0908-1981</v>
      </c>
      <c r="J2871" s="34">
        <f t="shared" si="268"/>
        <v>72686</v>
      </c>
      <c r="K2871" t="str">
        <f t="shared" si="269"/>
        <v>SH0908-1981</v>
      </c>
    </row>
    <row r="2872" spans="1:11" ht="15" customHeight="1" x14ac:dyDescent="0.35">
      <c r="A2872">
        <f>'TI102'!A2869</f>
        <v>7</v>
      </c>
      <c r="B2872" s="26">
        <f>'TI102'!B2869</f>
        <v>46273.739583333343</v>
      </c>
      <c r="C2872">
        <f>'TI102'!C2869</f>
        <v>11709889</v>
      </c>
      <c r="D2872">
        <f>'TI102'!J2869</f>
        <v>2</v>
      </c>
      <c r="E2872">
        <f>'TI102'!Q2869</f>
        <v>5</v>
      </c>
      <c r="F2872" t="str">
        <f t="shared" si="264"/>
        <v>60528</v>
      </c>
      <c r="G2872">
        <f t="shared" si="265"/>
        <v>417</v>
      </c>
      <c r="H2872" t="str">
        <f t="shared" si="266"/>
        <v>SH0908-1981</v>
      </c>
      <c r="I2872" t="str">
        <f t="shared" si="267"/>
        <v>SH0908-1981</v>
      </c>
      <c r="J2872" s="34">
        <f t="shared" si="268"/>
        <v>72686</v>
      </c>
      <c r="K2872" t="str">
        <f t="shared" si="269"/>
        <v>SH0908-1981</v>
      </c>
    </row>
    <row r="2873" spans="1:11" ht="15" customHeight="1" x14ac:dyDescent="0.35">
      <c r="A2873">
        <f>'TI102'!A2870</f>
        <v>7</v>
      </c>
      <c r="B2873" s="26">
        <f>'TI102'!B2870</f>
        <v>46273.739583333343</v>
      </c>
      <c r="C2873">
        <f>'TI102'!C2870</f>
        <v>11709890</v>
      </c>
      <c r="D2873">
        <f>'TI102'!J2870</f>
        <v>2</v>
      </c>
      <c r="E2873">
        <f>'TI102'!Q2870</f>
        <v>1</v>
      </c>
      <c r="F2873" t="str">
        <f t="shared" si="264"/>
        <v>60528</v>
      </c>
      <c r="G2873">
        <f t="shared" si="265"/>
        <v>417</v>
      </c>
      <c r="H2873" t="str">
        <f t="shared" si="266"/>
        <v>SH0908-1981</v>
      </c>
      <c r="I2873" t="str">
        <f t="shared" si="267"/>
        <v>SH0908-1981</v>
      </c>
      <c r="J2873" s="34">
        <f t="shared" si="268"/>
        <v>72686</v>
      </c>
      <c r="K2873" t="str">
        <f t="shared" si="269"/>
        <v>SH0908-1981</v>
      </c>
    </row>
    <row r="2874" spans="1:11" ht="15" customHeight="1" x14ac:dyDescent="0.35">
      <c r="A2874">
        <f>'TI102'!A2871</f>
        <v>7</v>
      </c>
      <c r="B2874" s="26">
        <f>'TI102'!B2871</f>
        <v>46273.739583333343</v>
      </c>
      <c r="C2874">
        <f>'TI102'!C2871</f>
        <v>11709891</v>
      </c>
      <c r="D2874">
        <f>'TI102'!J2871</f>
        <v>2</v>
      </c>
      <c r="E2874">
        <f>'TI102'!Q2871</f>
        <v>2</v>
      </c>
      <c r="F2874" t="str">
        <f t="shared" si="264"/>
        <v>60528</v>
      </c>
      <c r="G2874">
        <f t="shared" si="265"/>
        <v>417</v>
      </c>
      <c r="H2874" t="str">
        <f t="shared" si="266"/>
        <v>SH0908-1981</v>
      </c>
      <c r="I2874" t="str">
        <f t="shared" si="267"/>
        <v>SH0908-1981</v>
      </c>
      <c r="J2874" s="34">
        <f t="shared" si="268"/>
        <v>72686</v>
      </c>
      <c r="K2874" t="str">
        <f t="shared" si="269"/>
        <v>SH0908-1981</v>
      </c>
    </row>
    <row r="2875" spans="1:11" ht="15" customHeight="1" x14ac:dyDescent="0.35">
      <c r="A2875">
        <f>'TI102'!A2872</f>
        <v>7</v>
      </c>
      <c r="B2875" s="26">
        <f>'TI102'!B2872</f>
        <v>46273.739583333343</v>
      </c>
      <c r="C2875">
        <f>'TI102'!C2872</f>
        <v>11709892</v>
      </c>
      <c r="D2875">
        <f>'TI102'!J2872</f>
        <v>2</v>
      </c>
      <c r="E2875">
        <f>'TI102'!Q2872</f>
        <v>4</v>
      </c>
      <c r="F2875" t="str">
        <f t="shared" si="264"/>
        <v>60528</v>
      </c>
      <c r="G2875">
        <f t="shared" si="265"/>
        <v>417</v>
      </c>
      <c r="H2875" t="str">
        <f t="shared" si="266"/>
        <v>SH0908-1981</v>
      </c>
      <c r="I2875" t="str">
        <f t="shared" si="267"/>
        <v>SH0908-1981</v>
      </c>
      <c r="J2875" s="34">
        <f t="shared" si="268"/>
        <v>72686</v>
      </c>
      <c r="K2875" t="str">
        <f t="shared" si="269"/>
        <v>SH0908-1981</v>
      </c>
    </row>
    <row r="2876" spans="1:11" ht="15" customHeight="1" x14ac:dyDescent="0.35">
      <c r="A2876">
        <f>'TI102'!A2873</f>
        <v>7</v>
      </c>
      <c r="B2876" s="26">
        <f>'TI102'!B2873</f>
        <v>46273.739583333343</v>
      </c>
      <c r="C2876">
        <f>'TI102'!C2873</f>
        <v>11709893</v>
      </c>
      <c r="D2876">
        <f>'TI102'!J2873</f>
        <v>2</v>
      </c>
      <c r="E2876">
        <f>'TI102'!Q2873</f>
        <v>1</v>
      </c>
      <c r="F2876" t="str">
        <f t="shared" si="264"/>
        <v>60528</v>
      </c>
      <c r="G2876">
        <f t="shared" si="265"/>
        <v>417</v>
      </c>
      <c r="H2876" t="str">
        <f t="shared" si="266"/>
        <v>SH0908-1981</v>
      </c>
      <c r="I2876" t="str">
        <f t="shared" si="267"/>
        <v>SH0908-1981</v>
      </c>
      <c r="J2876" s="34">
        <f t="shared" si="268"/>
        <v>72686</v>
      </c>
      <c r="K2876" t="str">
        <f t="shared" si="269"/>
        <v>SH0908-1981</v>
      </c>
    </row>
    <row r="2877" spans="1:11" ht="15" customHeight="1" x14ac:dyDescent="0.35">
      <c r="A2877">
        <f>'TI102'!A2874</f>
        <v>7</v>
      </c>
      <c r="B2877" s="26">
        <f>'TI102'!B2874</f>
        <v>46273.739583333343</v>
      </c>
      <c r="C2877">
        <f>'TI102'!C2874</f>
        <v>11709894</v>
      </c>
      <c r="D2877">
        <f>'TI102'!J2874</f>
        <v>2</v>
      </c>
      <c r="E2877">
        <f>'TI102'!Q2874</f>
        <v>4</v>
      </c>
      <c r="F2877" t="str">
        <f t="shared" si="264"/>
        <v>60528</v>
      </c>
      <c r="G2877">
        <f t="shared" si="265"/>
        <v>417</v>
      </c>
      <c r="H2877" t="str">
        <f t="shared" si="266"/>
        <v>SH0908-1981</v>
      </c>
      <c r="I2877" t="str">
        <f t="shared" si="267"/>
        <v>SH0908-1981</v>
      </c>
      <c r="J2877" s="34">
        <f t="shared" si="268"/>
        <v>72686</v>
      </c>
      <c r="K2877" t="str">
        <f t="shared" si="269"/>
        <v>SH0908-1981</v>
      </c>
    </row>
    <row r="2878" spans="1:11" ht="15" customHeight="1" x14ac:dyDescent="0.35">
      <c r="A2878">
        <f>'TI102'!A2875</f>
        <v>7</v>
      </c>
      <c r="B2878" s="26">
        <f>'TI102'!B2875</f>
        <v>46273.739583333343</v>
      </c>
      <c r="C2878">
        <f>'TI102'!C2875</f>
        <v>11709895</v>
      </c>
      <c r="D2878">
        <f>'TI102'!J2875</f>
        <v>2</v>
      </c>
      <c r="E2878">
        <f>'TI102'!Q2875</f>
        <v>2</v>
      </c>
      <c r="F2878" t="str">
        <f t="shared" si="264"/>
        <v>60528</v>
      </c>
      <c r="G2878">
        <f t="shared" si="265"/>
        <v>417</v>
      </c>
      <c r="H2878" t="str">
        <f t="shared" si="266"/>
        <v>SH0908-1981</v>
      </c>
      <c r="I2878" t="str">
        <f t="shared" si="267"/>
        <v>SH0908-1981</v>
      </c>
      <c r="J2878" s="34">
        <f t="shared" si="268"/>
        <v>72686</v>
      </c>
      <c r="K2878" t="str">
        <f t="shared" si="269"/>
        <v>SH0908-1981</v>
      </c>
    </row>
    <row r="2879" spans="1:11" ht="15" customHeight="1" x14ac:dyDescent="0.35">
      <c r="A2879">
        <f>'TI102'!A2876</f>
        <v>7</v>
      </c>
      <c r="B2879" s="26">
        <f>'TI102'!B2876</f>
        <v>46273.739583333343</v>
      </c>
      <c r="C2879">
        <f>'TI102'!C2876</f>
        <v>11709896</v>
      </c>
      <c r="D2879">
        <f>'TI102'!J2876</f>
        <v>2</v>
      </c>
      <c r="E2879">
        <f>'TI102'!Q2876</f>
        <v>6</v>
      </c>
      <c r="F2879" t="str">
        <f t="shared" si="264"/>
        <v>60528</v>
      </c>
      <c r="G2879">
        <f t="shared" si="265"/>
        <v>417</v>
      </c>
      <c r="H2879" t="str">
        <f t="shared" si="266"/>
        <v>SH0908-1981</v>
      </c>
      <c r="I2879" t="str">
        <f t="shared" si="267"/>
        <v>SH0908-1981</v>
      </c>
      <c r="J2879" s="34">
        <f t="shared" si="268"/>
        <v>72686</v>
      </c>
      <c r="K2879" t="str">
        <f t="shared" si="269"/>
        <v>SH0908-1981</v>
      </c>
    </row>
    <row r="2880" spans="1:11" ht="15" customHeight="1" x14ac:dyDescent="0.35">
      <c r="A2880">
        <f>'TI102'!A2877</f>
        <v>7</v>
      </c>
      <c r="B2880" s="26">
        <f>'TI102'!B2877</f>
        <v>46273.739583333343</v>
      </c>
      <c r="C2880">
        <f>'TI102'!C2877</f>
        <v>11709897</v>
      </c>
      <c r="D2880">
        <f>'TI102'!J2877</f>
        <v>2</v>
      </c>
      <c r="E2880">
        <f>'TI102'!Q2877</f>
        <v>1</v>
      </c>
      <c r="F2880" t="str">
        <f t="shared" si="264"/>
        <v>60528</v>
      </c>
      <c r="G2880">
        <f t="shared" si="265"/>
        <v>417</v>
      </c>
      <c r="H2880" t="str">
        <f t="shared" si="266"/>
        <v>SH0908-1981</v>
      </c>
      <c r="I2880" t="str">
        <f t="shared" si="267"/>
        <v>SH0908-1981</v>
      </c>
      <c r="J2880" s="34">
        <f t="shared" si="268"/>
        <v>72686</v>
      </c>
      <c r="K2880" t="str">
        <f t="shared" si="269"/>
        <v>SH0908-1981</v>
      </c>
    </row>
    <row r="2881" spans="1:11" ht="15" customHeight="1" x14ac:dyDescent="0.35">
      <c r="A2881">
        <f>'TI102'!A2878</f>
        <v>7</v>
      </c>
      <c r="B2881" s="26">
        <f>'TI102'!B2878</f>
        <v>46273.739583333343</v>
      </c>
      <c r="C2881">
        <f>'TI102'!C2878</f>
        <v>11709898</v>
      </c>
      <c r="D2881">
        <f>'TI102'!J2878</f>
        <v>2</v>
      </c>
      <c r="E2881">
        <f>'TI102'!Q2878</f>
        <v>4</v>
      </c>
      <c r="F2881" t="str">
        <f t="shared" si="264"/>
        <v>60528</v>
      </c>
      <c r="G2881">
        <f t="shared" si="265"/>
        <v>417</v>
      </c>
      <c r="H2881" t="str">
        <f t="shared" si="266"/>
        <v>SH0908-1981</v>
      </c>
      <c r="I2881" t="str">
        <f t="shared" si="267"/>
        <v>SH0908-1981</v>
      </c>
      <c r="J2881" s="34">
        <f t="shared" si="268"/>
        <v>72686</v>
      </c>
      <c r="K2881" t="str">
        <f t="shared" si="269"/>
        <v>SH0908-1981</v>
      </c>
    </row>
    <row r="2882" spans="1:11" ht="15" customHeight="1" x14ac:dyDescent="0.35">
      <c r="A2882">
        <f>'TI102'!A2879</f>
        <v>7</v>
      </c>
      <c r="B2882" s="26">
        <f>'TI102'!B2879</f>
        <v>46273.739583333343</v>
      </c>
      <c r="C2882">
        <f>'TI102'!C2879</f>
        <v>11709899</v>
      </c>
      <c r="D2882">
        <f>'TI102'!J2879</f>
        <v>2</v>
      </c>
      <c r="E2882">
        <f>'TI102'!Q2879</f>
        <v>2</v>
      </c>
      <c r="F2882" t="str">
        <f t="shared" si="264"/>
        <v>60528</v>
      </c>
      <c r="G2882">
        <f t="shared" si="265"/>
        <v>417</v>
      </c>
      <c r="H2882" t="str">
        <f t="shared" si="266"/>
        <v>SH0908-1981</v>
      </c>
      <c r="I2882" t="str">
        <f t="shared" si="267"/>
        <v>SH0908-1981</v>
      </c>
      <c r="J2882" s="34">
        <f t="shared" si="268"/>
        <v>72686</v>
      </c>
      <c r="K2882" t="str">
        <f t="shared" si="269"/>
        <v>SH0908-1981</v>
      </c>
    </row>
    <row r="2883" spans="1:11" ht="15" customHeight="1" x14ac:dyDescent="0.35">
      <c r="A2883">
        <f>'TI102'!A2880</f>
        <v>7</v>
      </c>
      <c r="B2883" s="26">
        <f>'TI102'!B2880</f>
        <v>46273.739583333343</v>
      </c>
      <c r="C2883">
        <f>'TI102'!C2880</f>
        <v>11709900</v>
      </c>
      <c r="D2883">
        <f>'TI102'!J2880</f>
        <v>2</v>
      </c>
      <c r="E2883">
        <f>'TI102'!Q2880</f>
        <v>2</v>
      </c>
      <c r="F2883" t="str">
        <f t="shared" si="264"/>
        <v>60528</v>
      </c>
      <c r="G2883">
        <f t="shared" si="265"/>
        <v>417</v>
      </c>
      <c r="H2883" t="str">
        <f t="shared" si="266"/>
        <v>SH0908-1981</v>
      </c>
      <c r="I2883" t="str">
        <f t="shared" si="267"/>
        <v>SH0908-1981</v>
      </c>
      <c r="J2883" s="34">
        <f t="shared" si="268"/>
        <v>72686</v>
      </c>
      <c r="K2883" t="str">
        <f t="shared" si="269"/>
        <v>SH0908-1981</v>
      </c>
    </row>
    <row r="2884" spans="1:11" ht="15" customHeight="1" x14ac:dyDescent="0.35">
      <c r="A2884">
        <f>'TI102'!A2881</f>
        <v>7</v>
      </c>
      <c r="B2884" s="26">
        <f>'TI102'!B2881</f>
        <v>46273.739583333343</v>
      </c>
      <c r="C2884">
        <f>'TI102'!C2881</f>
        <v>11709915</v>
      </c>
      <c r="D2884">
        <f>'TI102'!J2881</f>
        <v>4</v>
      </c>
      <c r="E2884">
        <f>'TI102'!Q2881</f>
        <v>1</v>
      </c>
      <c r="F2884" t="str">
        <f t="shared" si="264"/>
        <v>60538</v>
      </c>
      <c r="G2884">
        <f t="shared" si="265"/>
        <v>282</v>
      </c>
      <c r="H2884" t="str">
        <f t="shared" si="266"/>
        <v>SH0908-1054</v>
      </c>
      <c r="I2884" t="str">
        <f t="shared" si="267"/>
        <v>SH0908-1054</v>
      </c>
      <c r="J2884" s="34">
        <f t="shared" si="268"/>
        <v>72686</v>
      </c>
      <c r="K2884" t="str">
        <f t="shared" si="269"/>
        <v>SH0908-1054</v>
      </c>
    </row>
    <row r="2885" spans="1:11" ht="15" customHeight="1" x14ac:dyDescent="0.35">
      <c r="A2885">
        <f>'TI102'!A2882</f>
        <v>7</v>
      </c>
      <c r="B2885" s="26">
        <f>'TI102'!B2882</f>
        <v>46273.739583333343</v>
      </c>
      <c r="C2885">
        <f>'TI102'!C2882</f>
        <v>11709919</v>
      </c>
      <c r="D2885">
        <f>'TI102'!J2882</f>
        <v>1</v>
      </c>
      <c r="E2885">
        <f>'TI102'!Q2882</f>
        <v>1</v>
      </c>
      <c r="F2885" t="str">
        <f t="shared" si="264"/>
        <v>60534</v>
      </c>
      <c r="G2885">
        <f t="shared" si="265"/>
        <v>346</v>
      </c>
      <c r="H2885" t="str">
        <f t="shared" si="266"/>
        <v>SH0908-1080</v>
      </c>
      <c r="I2885" t="str">
        <f t="shared" si="267"/>
        <v>SH0908-1080</v>
      </c>
      <c r="J2885" s="34">
        <f t="shared" si="268"/>
        <v>72686</v>
      </c>
      <c r="K2885" t="str">
        <f t="shared" si="269"/>
        <v>SH0908-1080</v>
      </c>
    </row>
    <row r="2886" spans="1:11" ht="15" customHeight="1" x14ac:dyDescent="0.35">
      <c r="A2886">
        <f>'TI102'!A2883</f>
        <v>7</v>
      </c>
      <c r="B2886" s="26">
        <f>'TI102'!B2883</f>
        <v>46273.739583333343</v>
      </c>
      <c r="C2886">
        <f>'TI102'!C2883</f>
        <v>11709936</v>
      </c>
      <c r="D2886">
        <f>'TI102'!J2883</f>
        <v>1</v>
      </c>
      <c r="E2886">
        <f>'TI102'!Q2883</f>
        <v>4</v>
      </c>
      <c r="F2886" t="str">
        <f t="shared" ref="F2886:F2949" si="270">INDEX(OM_ORDER,MATCH(C2886,OM_TID,0))</f>
        <v>60548</v>
      </c>
      <c r="G2886">
        <f t="shared" ref="G2886:G2949" si="271">MATCH(F2886,OR_ID,0)</f>
        <v>329</v>
      </c>
      <c r="H2886" t="str">
        <f t="shared" ref="H2886:H2949" si="272">INDEX(OR_ORIG,G2886)</f>
        <v>SH0908-1069</v>
      </c>
      <c r="I2886" t="str">
        <f t="shared" ref="I2886:I2949" si="273">INDEX(OR_SHIP,G2886)</f>
        <v>SH0908-1069</v>
      </c>
      <c r="J2886" s="34">
        <f t="shared" ref="J2886:J2949" si="274">IF(INDEX(OR_MOVED,G2886)="",DATE(2099,1,1),INDEX(OR_MOVED,G2886))</f>
        <v>72686</v>
      </c>
      <c r="K2886" t="str">
        <f t="shared" ref="K2886:K2949" si="275">IF(B2886&gt;=J2886,I2886,H2886)</f>
        <v>SH0908-1069</v>
      </c>
    </row>
    <row r="2887" spans="1:11" ht="15" customHeight="1" x14ac:dyDescent="0.35">
      <c r="A2887">
        <f>'TI102'!A2884</f>
        <v>7</v>
      </c>
      <c r="B2887" s="26">
        <f>'TI102'!B2884</f>
        <v>46273.739583333343</v>
      </c>
      <c r="C2887">
        <f>'TI102'!C2884</f>
        <v>11709937</v>
      </c>
      <c r="D2887">
        <f>'TI102'!J2884</f>
        <v>1</v>
      </c>
      <c r="E2887">
        <f>'TI102'!Q2884</f>
        <v>1</v>
      </c>
      <c r="F2887" t="str">
        <f t="shared" si="270"/>
        <v>60542</v>
      </c>
      <c r="G2887">
        <f t="shared" si="271"/>
        <v>347</v>
      </c>
      <c r="H2887" t="str">
        <f t="shared" si="272"/>
        <v>SH0908-1080</v>
      </c>
      <c r="I2887" t="str">
        <f t="shared" si="273"/>
        <v>SH0908-1080</v>
      </c>
      <c r="J2887" s="34">
        <f t="shared" si="274"/>
        <v>72686</v>
      </c>
      <c r="K2887" t="str">
        <f t="shared" si="275"/>
        <v>SH0908-1080</v>
      </c>
    </row>
    <row r="2888" spans="1:11" ht="15" customHeight="1" x14ac:dyDescent="0.35">
      <c r="A2888">
        <f>'TI102'!A2885</f>
        <v>7</v>
      </c>
      <c r="B2888" s="26">
        <f>'TI102'!B2885</f>
        <v>46273.739583333343</v>
      </c>
      <c r="C2888">
        <f>'TI102'!C2885</f>
        <v>11709951</v>
      </c>
      <c r="D2888">
        <f>'TI102'!J2885</f>
        <v>4</v>
      </c>
      <c r="E2888">
        <f>'TI102'!Q2885</f>
        <v>1</v>
      </c>
      <c r="F2888" t="str">
        <f t="shared" si="270"/>
        <v>60553</v>
      </c>
      <c r="G2888">
        <f t="shared" si="271"/>
        <v>312</v>
      </c>
      <c r="H2888" t="str">
        <f t="shared" si="272"/>
        <v>SH0908-1063</v>
      </c>
      <c r="I2888" t="str">
        <f t="shared" si="273"/>
        <v>SH0908-1063</v>
      </c>
      <c r="J2888" s="34">
        <f t="shared" si="274"/>
        <v>72686</v>
      </c>
      <c r="K2888" t="str">
        <f t="shared" si="275"/>
        <v>SH0908-1063</v>
      </c>
    </row>
    <row r="2889" spans="1:11" ht="15" customHeight="1" x14ac:dyDescent="0.35">
      <c r="A2889">
        <f>'TI102'!A2886</f>
        <v>7</v>
      </c>
      <c r="B2889" s="26">
        <f>'TI102'!B2886</f>
        <v>46273.739583333343</v>
      </c>
      <c r="C2889">
        <f>'TI102'!C2886</f>
        <v>11709965</v>
      </c>
      <c r="D2889">
        <f>'TI102'!J2886</f>
        <v>1</v>
      </c>
      <c r="E2889">
        <f>'TI102'!Q2886</f>
        <v>1</v>
      </c>
      <c r="F2889" t="str">
        <f t="shared" si="270"/>
        <v>60553</v>
      </c>
      <c r="G2889">
        <f t="shared" si="271"/>
        <v>312</v>
      </c>
      <c r="H2889" t="str">
        <f t="shared" si="272"/>
        <v>SH0908-1063</v>
      </c>
      <c r="I2889" t="str">
        <f t="shared" si="273"/>
        <v>SH0908-1063</v>
      </c>
      <c r="J2889" s="34">
        <f t="shared" si="274"/>
        <v>72686</v>
      </c>
      <c r="K2889" t="str">
        <f t="shared" si="275"/>
        <v>SH0908-1063</v>
      </c>
    </row>
    <row r="2890" spans="1:11" ht="15" customHeight="1" x14ac:dyDescent="0.35">
      <c r="A2890">
        <f>'TI102'!A2887</f>
        <v>7</v>
      </c>
      <c r="B2890" s="26">
        <f>'TI102'!B2887</f>
        <v>46273.739583333343</v>
      </c>
      <c r="C2890">
        <f>'TI102'!C2887</f>
        <v>11709966</v>
      </c>
      <c r="D2890">
        <f>'TI102'!J2887</f>
        <v>1</v>
      </c>
      <c r="E2890">
        <f>'TI102'!Q2887</f>
        <v>1</v>
      </c>
      <c r="F2890" t="str">
        <f t="shared" si="270"/>
        <v>60553</v>
      </c>
      <c r="G2890">
        <f t="shared" si="271"/>
        <v>312</v>
      </c>
      <c r="H2890" t="str">
        <f t="shared" si="272"/>
        <v>SH0908-1063</v>
      </c>
      <c r="I2890" t="str">
        <f t="shared" si="273"/>
        <v>SH0908-1063</v>
      </c>
      <c r="J2890" s="34">
        <f t="shared" si="274"/>
        <v>72686</v>
      </c>
      <c r="K2890" t="str">
        <f t="shared" si="275"/>
        <v>SH0908-1063</v>
      </c>
    </row>
    <row r="2891" spans="1:11" ht="15" customHeight="1" x14ac:dyDescent="0.35">
      <c r="A2891">
        <f>'TI102'!A2888</f>
        <v>7</v>
      </c>
      <c r="B2891" s="26">
        <f>'TI102'!B2888</f>
        <v>46273.739583333343</v>
      </c>
      <c r="C2891">
        <f>'TI102'!C2888</f>
        <v>11709981</v>
      </c>
      <c r="D2891">
        <f>'TI102'!J2888</f>
        <v>4</v>
      </c>
      <c r="E2891">
        <f>'TI102'!Q2888</f>
        <v>2</v>
      </c>
      <c r="F2891" t="str">
        <f t="shared" si="270"/>
        <v>60554</v>
      </c>
      <c r="G2891">
        <f t="shared" si="271"/>
        <v>245</v>
      </c>
      <c r="H2891" t="str">
        <f t="shared" si="272"/>
        <v>SH0908-1042</v>
      </c>
      <c r="I2891" t="str">
        <f t="shared" si="273"/>
        <v>SH0908-1042</v>
      </c>
      <c r="J2891" s="34">
        <f t="shared" si="274"/>
        <v>72686</v>
      </c>
      <c r="K2891" t="str">
        <f t="shared" si="275"/>
        <v>SH0908-1042</v>
      </c>
    </row>
    <row r="2892" spans="1:11" ht="15" customHeight="1" x14ac:dyDescent="0.35">
      <c r="A2892">
        <f>'TI102'!A2889</f>
        <v>7</v>
      </c>
      <c r="B2892" s="26">
        <f>'TI102'!B2889</f>
        <v>46273.739583333343</v>
      </c>
      <c r="C2892">
        <f>'TI102'!C2889</f>
        <v>11709982</v>
      </c>
      <c r="D2892">
        <f>'TI102'!J2889</f>
        <v>1</v>
      </c>
      <c r="E2892">
        <f>'TI102'!Q2889</f>
        <v>12</v>
      </c>
      <c r="F2892" t="str">
        <f t="shared" si="270"/>
        <v>60556</v>
      </c>
      <c r="G2892">
        <f t="shared" si="271"/>
        <v>391</v>
      </c>
      <c r="H2892" t="str">
        <f t="shared" si="272"/>
        <v>SH0908-1888</v>
      </c>
      <c r="I2892" t="str">
        <f t="shared" si="273"/>
        <v>SH0908-1888</v>
      </c>
      <c r="J2892" s="34">
        <f t="shared" si="274"/>
        <v>72686</v>
      </c>
      <c r="K2892" t="str">
        <f t="shared" si="275"/>
        <v>SH0908-1888</v>
      </c>
    </row>
    <row r="2893" spans="1:11" ht="15" customHeight="1" x14ac:dyDescent="0.35">
      <c r="A2893">
        <f>'TI102'!A2890</f>
        <v>7</v>
      </c>
      <c r="B2893" s="26">
        <f>'TI102'!B2890</f>
        <v>46273.739583333343</v>
      </c>
      <c r="C2893">
        <f>'TI102'!C2890</f>
        <v>11710004</v>
      </c>
      <c r="D2893">
        <f>'TI102'!J2890</f>
        <v>4</v>
      </c>
      <c r="E2893">
        <f>'TI102'!Q2890</f>
        <v>3</v>
      </c>
      <c r="F2893" t="str">
        <f t="shared" si="270"/>
        <v>60569</v>
      </c>
      <c r="G2893">
        <f t="shared" si="271"/>
        <v>283</v>
      </c>
      <c r="H2893" t="str">
        <f t="shared" si="272"/>
        <v>SH0908-1054</v>
      </c>
      <c r="I2893" t="str">
        <f t="shared" si="273"/>
        <v>SH0908-1054</v>
      </c>
      <c r="J2893" s="34">
        <f t="shared" si="274"/>
        <v>72686</v>
      </c>
      <c r="K2893" t="str">
        <f t="shared" si="275"/>
        <v>SH0908-1054</v>
      </c>
    </row>
    <row r="2894" spans="1:11" ht="15" customHeight="1" x14ac:dyDescent="0.35">
      <c r="A2894">
        <f>'TI102'!A2891</f>
        <v>7</v>
      </c>
      <c r="B2894" s="26">
        <f>'TI102'!B2891</f>
        <v>46273.739583333343</v>
      </c>
      <c r="C2894">
        <f>'TI102'!C2891</f>
        <v>11710013</v>
      </c>
      <c r="D2894">
        <f>'TI102'!J2891</f>
        <v>1</v>
      </c>
      <c r="E2894">
        <f>'TI102'!Q2891</f>
        <v>1</v>
      </c>
      <c r="F2894" t="str">
        <f t="shared" si="270"/>
        <v>60568</v>
      </c>
      <c r="G2894">
        <f t="shared" si="271"/>
        <v>348</v>
      </c>
      <c r="H2894" t="str">
        <f t="shared" si="272"/>
        <v>SH0908-1080</v>
      </c>
      <c r="I2894" t="str">
        <f t="shared" si="273"/>
        <v>SH0908-1080</v>
      </c>
      <c r="J2894" s="34">
        <f t="shared" si="274"/>
        <v>72686</v>
      </c>
      <c r="K2894" t="str">
        <f t="shared" si="275"/>
        <v>SH0908-1080</v>
      </c>
    </row>
    <row r="2895" spans="1:11" ht="15" customHeight="1" x14ac:dyDescent="0.35">
      <c r="A2895">
        <f>'TI102'!A2892</f>
        <v>7</v>
      </c>
      <c r="B2895" s="26">
        <f>'TI102'!B2892</f>
        <v>46273.739583333343</v>
      </c>
      <c r="C2895">
        <f>'TI102'!C2892</f>
        <v>11710014</v>
      </c>
      <c r="D2895">
        <f>'TI102'!J2892</f>
        <v>2</v>
      </c>
      <c r="E2895">
        <f>'TI102'!Q2892</f>
        <v>3</v>
      </c>
      <c r="F2895" t="str">
        <f t="shared" si="270"/>
        <v>60571</v>
      </c>
      <c r="G2895">
        <f t="shared" si="271"/>
        <v>349</v>
      </c>
      <c r="H2895" t="str">
        <f t="shared" si="272"/>
        <v>SH0908-1080</v>
      </c>
      <c r="I2895" t="str">
        <f t="shared" si="273"/>
        <v>SH0908-1080</v>
      </c>
      <c r="J2895" s="34">
        <f t="shared" si="274"/>
        <v>72686</v>
      </c>
      <c r="K2895" t="str">
        <f t="shared" si="275"/>
        <v>SH0908-1080</v>
      </c>
    </row>
    <row r="2896" spans="1:11" ht="15" customHeight="1" x14ac:dyDescent="0.35">
      <c r="A2896">
        <f>'TI102'!A2893</f>
        <v>7</v>
      </c>
      <c r="B2896" s="26">
        <f>'TI102'!B2893</f>
        <v>46273.739583333343</v>
      </c>
      <c r="C2896">
        <f>'TI102'!C2893</f>
        <v>11710015</v>
      </c>
      <c r="D2896">
        <f>'TI102'!J2893</f>
        <v>2</v>
      </c>
      <c r="E2896">
        <f>'TI102'!Q2893</f>
        <v>3</v>
      </c>
      <c r="F2896" t="str">
        <f t="shared" si="270"/>
        <v>60571</v>
      </c>
      <c r="G2896">
        <f t="shared" si="271"/>
        <v>349</v>
      </c>
      <c r="H2896" t="str">
        <f t="shared" si="272"/>
        <v>SH0908-1080</v>
      </c>
      <c r="I2896" t="str">
        <f t="shared" si="273"/>
        <v>SH0908-1080</v>
      </c>
      <c r="J2896" s="34">
        <f t="shared" si="274"/>
        <v>72686</v>
      </c>
      <c r="K2896" t="str">
        <f t="shared" si="275"/>
        <v>SH0908-1080</v>
      </c>
    </row>
    <row r="2897" spans="1:11" ht="15" customHeight="1" x14ac:dyDescent="0.35">
      <c r="A2897">
        <f>'TI102'!A2894</f>
        <v>7</v>
      </c>
      <c r="B2897" s="26">
        <f>'TI102'!B2894</f>
        <v>46273.739583333343</v>
      </c>
      <c r="C2897">
        <f>'TI102'!C2894</f>
        <v>11710045</v>
      </c>
      <c r="D2897">
        <f>'TI102'!J2894</f>
        <v>1</v>
      </c>
      <c r="E2897">
        <f>'TI102'!Q2894</f>
        <v>1</v>
      </c>
      <c r="F2897" t="str">
        <f t="shared" si="270"/>
        <v>60586</v>
      </c>
      <c r="G2897">
        <f t="shared" si="271"/>
        <v>129</v>
      </c>
      <c r="H2897" t="str">
        <f t="shared" si="272"/>
        <v>SH0908-1033</v>
      </c>
      <c r="I2897" t="str">
        <f t="shared" si="273"/>
        <v>SH0908-1033</v>
      </c>
      <c r="J2897" s="34">
        <f t="shared" si="274"/>
        <v>72686</v>
      </c>
      <c r="K2897" t="str">
        <f t="shared" si="275"/>
        <v>SH0908-1033</v>
      </c>
    </row>
    <row r="2898" spans="1:11" ht="15" customHeight="1" x14ac:dyDescent="0.35">
      <c r="A2898">
        <f>'TI102'!A2895</f>
        <v>7</v>
      </c>
      <c r="B2898" s="26">
        <f>'TI102'!B2895</f>
        <v>46273.739583333343</v>
      </c>
      <c r="C2898">
        <f>'TI102'!C2895</f>
        <v>11710056</v>
      </c>
      <c r="D2898">
        <f>'TI102'!J2895</f>
        <v>1</v>
      </c>
      <c r="E2898">
        <f>'TI102'!Q2895</f>
        <v>3</v>
      </c>
      <c r="F2898" t="str">
        <f t="shared" si="270"/>
        <v>60587</v>
      </c>
      <c r="G2898">
        <f t="shared" si="271"/>
        <v>392</v>
      </c>
      <c r="H2898" t="str">
        <f t="shared" si="272"/>
        <v>SH0908-1888</v>
      </c>
      <c r="I2898" t="str">
        <f t="shared" si="273"/>
        <v>SH0908-1888</v>
      </c>
      <c r="J2898" s="34">
        <f t="shared" si="274"/>
        <v>72686</v>
      </c>
      <c r="K2898" t="str">
        <f t="shared" si="275"/>
        <v>SH0908-1888</v>
      </c>
    </row>
    <row r="2899" spans="1:11" ht="15" customHeight="1" x14ac:dyDescent="0.35">
      <c r="A2899">
        <f>'TI102'!A2896</f>
        <v>7</v>
      </c>
      <c r="B2899" s="26">
        <f>'TI102'!B2896</f>
        <v>46273.739583333343</v>
      </c>
      <c r="C2899">
        <f>'TI102'!C2896</f>
        <v>11710065</v>
      </c>
      <c r="D2899">
        <f>'TI102'!J2896</f>
        <v>4</v>
      </c>
      <c r="E2899">
        <f>'TI102'!Q2896</f>
        <v>1</v>
      </c>
      <c r="F2899" t="str">
        <f t="shared" si="270"/>
        <v>60602</v>
      </c>
      <c r="G2899">
        <f t="shared" si="271"/>
        <v>330</v>
      </c>
      <c r="H2899" t="str">
        <f t="shared" si="272"/>
        <v>SH0908-1069</v>
      </c>
      <c r="I2899" t="str">
        <f t="shared" si="273"/>
        <v>SH0908-1069</v>
      </c>
      <c r="J2899" s="34">
        <f t="shared" si="274"/>
        <v>72686</v>
      </c>
      <c r="K2899" t="str">
        <f t="shared" si="275"/>
        <v>SH0908-1069</v>
      </c>
    </row>
    <row r="2900" spans="1:11" ht="15" customHeight="1" x14ac:dyDescent="0.35">
      <c r="A2900">
        <f>'TI102'!A2897</f>
        <v>7</v>
      </c>
      <c r="B2900" s="26">
        <f>'TI102'!B2897</f>
        <v>46273.739583333343</v>
      </c>
      <c r="C2900">
        <f>'TI102'!C2897</f>
        <v>11710066</v>
      </c>
      <c r="D2900">
        <f>'TI102'!J2897</f>
        <v>4</v>
      </c>
      <c r="E2900">
        <f>'TI102'!Q2897</f>
        <v>1</v>
      </c>
      <c r="F2900" t="str">
        <f t="shared" si="270"/>
        <v>60602</v>
      </c>
      <c r="G2900">
        <f t="shared" si="271"/>
        <v>330</v>
      </c>
      <c r="H2900" t="str">
        <f t="shared" si="272"/>
        <v>SH0908-1069</v>
      </c>
      <c r="I2900" t="str">
        <f t="shared" si="273"/>
        <v>SH0908-1069</v>
      </c>
      <c r="J2900" s="34">
        <f t="shared" si="274"/>
        <v>72686</v>
      </c>
      <c r="K2900" t="str">
        <f t="shared" si="275"/>
        <v>SH0908-1069</v>
      </c>
    </row>
    <row r="2901" spans="1:11" ht="15" customHeight="1" x14ac:dyDescent="0.35">
      <c r="A2901">
        <f>'TI102'!A2898</f>
        <v>7</v>
      </c>
      <c r="B2901" s="26">
        <f>'TI102'!B2898</f>
        <v>46273.739583333343</v>
      </c>
      <c r="C2901">
        <f>'TI102'!C2898</f>
        <v>11710074</v>
      </c>
      <c r="D2901">
        <f>'TI102'!J2898</f>
        <v>1</v>
      </c>
      <c r="E2901">
        <f>'TI102'!Q2898</f>
        <v>2</v>
      </c>
      <c r="F2901" t="str">
        <f t="shared" si="270"/>
        <v>60602</v>
      </c>
      <c r="G2901">
        <f t="shared" si="271"/>
        <v>330</v>
      </c>
      <c r="H2901" t="str">
        <f t="shared" si="272"/>
        <v>SH0908-1069</v>
      </c>
      <c r="I2901" t="str">
        <f t="shared" si="273"/>
        <v>SH0908-1069</v>
      </c>
      <c r="J2901" s="34">
        <f t="shared" si="274"/>
        <v>72686</v>
      </c>
      <c r="K2901" t="str">
        <f t="shared" si="275"/>
        <v>SH0908-1069</v>
      </c>
    </row>
    <row r="2902" spans="1:11" ht="15" customHeight="1" x14ac:dyDescent="0.35">
      <c r="A2902">
        <f>'TI102'!A2899</f>
        <v>7</v>
      </c>
      <c r="B2902" s="26">
        <f>'TI102'!B2899</f>
        <v>46273.739583333343</v>
      </c>
      <c r="C2902">
        <f>'TI102'!C2899</f>
        <v>11710075</v>
      </c>
      <c r="D2902">
        <f>'TI102'!J2899</f>
        <v>1</v>
      </c>
      <c r="E2902">
        <f>'TI102'!Q2899</f>
        <v>3</v>
      </c>
      <c r="F2902" t="str">
        <f t="shared" si="270"/>
        <v>60602</v>
      </c>
      <c r="G2902">
        <f t="shared" si="271"/>
        <v>330</v>
      </c>
      <c r="H2902" t="str">
        <f t="shared" si="272"/>
        <v>SH0908-1069</v>
      </c>
      <c r="I2902" t="str">
        <f t="shared" si="273"/>
        <v>SH0908-1069</v>
      </c>
      <c r="J2902" s="34">
        <f t="shared" si="274"/>
        <v>72686</v>
      </c>
      <c r="K2902" t="str">
        <f t="shared" si="275"/>
        <v>SH0908-1069</v>
      </c>
    </row>
    <row r="2903" spans="1:11" ht="15" customHeight="1" x14ac:dyDescent="0.35">
      <c r="A2903">
        <f>'TI102'!A2900</f>
        <v>7</v>
      </c>
      <c r="B2903" s="26">
        <f>'TI102'!B2900</f>
        <v>46273.739583333343</v>
      </c>
      <c r="C2903">
        <f>'TI102'!C2900</f>
        <v>11710076</v>
      </c>
      <c r="D2903">
        <f>'TI102'!J2900</f>
        <v>1</v>
      </c>
      <c r="E2903">
        <f>'TI102'!Q2900</f>
        <v>1</v>
      </c>
      <c r="F2903" t="str">
        <f t="shared" si="270"/>
        <v>60602</v>
      </c>
      <c r="G2903">
        <f t="shared" si="271"/>
        <v>330</v>
      </c>
      <c r="H2903" t="str">
        <f t="shared" si="272"/>
        <v>SH0908-1069</v>
      </c>
      <c r="I2903" t="str">
        <f t="shared" si="273"/>
        <v>SH0908-1069</v>
      </c>
      <c r="J2903" s="34">
        <f t="shared" si="274"/>
        <v>72686</v>
      </c>
      <c r="K2903" t="str">
        <f t="shared" si="275"/>
        <v>SH0908-1069</v>
      </c>
    </row>
    <row r="2904" spans="1:11" ht="15" customHeight="1" x14ac:dyDescent="0.35">
      <c r="A2904">
        <f>'TI102'!A2901</f>
        <v>7</v>
      </c>
      <c r="B2904" s="26">
        <f>'TI102'!B2901</f>
        <v>46273.739583333343</v>
      </c>
      <c r="C2904">
        <f>'TI102'!C2901</f>
        <v>11710084</v>
      </c>
      <c r="D2904">
        <f>'TI102'!J2901</f>
        <v>1</v>
      </c>
      <c r="E2904">
        <f>'TI102'!Q2901</f>
        <v>12</v>
      </c>
      <c r="F2904" t="str">
        <f t="shared" si="270"/>
        <v>60615</v>
      </c>
      <c r="G2904">
        <f t="shared" si="271"/>
        <v>394</v>
      </c>
      <c r="H2904" t="str">
        <f t="shared" si="272"/>
        <v>SH0908-1888</v>
      </c>
      <c r="I2904" t="str">
        <f t="shared" si="273"/>
        <v>SH0908-1888</v>
      </c>
      <c r="J2904" s="34">
        <f t="shared" si="274"/>
        <v>72686</v>
      </c>
      <c r="K2904" t="str">
        <f t="shared" si="275"/>
        <v>SH0908-1888</v>
      </c>
    </row>
    <row r="2905" spans="1:11" ht="15" customHeight="1" x14ac:dyDescent="0.35">
      <c r="A2905">
        <f>'TI102'!A2902</f>
        <v>7</v>
      </c>
      <c r="B2905" s="26">
        <f>'TI102'!B2902</f>
        <v>46273.739583333343</v>
      </c>
      <c r="C2905">
        <f>'TI102'!C2902</f>
        <v>11710103</v>
      </c>
      <c r="D2905">
        <f>'TI102'!J2902</f>
        <v>1</v>
      </c>
      <c r="E2905">
        <f>'TI102'!Q2902</f>
        <v>3</v>
      </c>
      <c r="F2905" t="str">
        <f t="shared" si="270"/>
        <v>60612</v>
      </c>
      <c r="G2905">
        <f t="shared" si="271"/>
        <v>48</v>
      </c>
      <c r="H2905" t="str">
        <f t="shared" si="272"/>
        <v>SH0908-1012</v>
      </c>
      <c r="I2905" t="str">
        <f t="shared" si="273"/>
        <v>SH0908-1012</v>
      </c>
      <c r="J2905" s="34">
        <f t="shared" si="274"/>
        <v>72686</v>
      </c>
      <c r="K2905" t="str">
        <f t="shared" si="275"/>
        <v>SH0908-1012</v>
      </c>
    </row>
    <row r="2906" spans="1:11" ht="15" customHeight="1" x14ac:dyDescent="0.35">
      <c r="A2906">
        <f>'TI102'!A2903</f>
        <v>7</v>
      </c>
      <c r="B2906" s="26">
        <f>'TI102'!B2903</f>
        <v>46273.739583333343</v>
      </c>
      <c r="C2906">
        <f>'TI102'!C2903</f>
        <v>11710118</v>
      </c>
      <c r="D2906">
        <f>'TI102'!J2903</f>
        <v>2</v>
      </c>
      <c r="E2906">
        <f>'TI102'!Q2903</f>
        <v>1</v>
      </c>
      <c r="F2906" t="str">
        <f t="shared" si="270"/>
        <v>60622</v>
      </c>
      <c r="G2906">
        <f t="shared" si="271"/>
        <v>162</v>
      </c>
      <c r="H2906" t="str">
        <f t="shared" si="272"/>
        <v>SH0908-1034</v>
      </c>
      <c r="I2906" t="str">
        <f t="shared" si="273"/>
        <v>SH0908-1034</v>
      </c>
      <c r="J2906" s="34">
        <f t="shared" si="274"/>
        <v>72686</v>
      </c>
      <c r="K2906" t="str">
        <f t="shared" si="275"/>
        <v>SH0908-1034</v>
      </c>
    </row>
    <row r="2907" spans="1:11" ht="15" customHeight="1" x14ac:dyDescent="0.35">
      <c r="A2907">
        <f>'TI102'!A2904</f>
        <v>7</v>
      </c>
      <c r="B2907" s="26">
        <f>'TI102'!B2904</f>
        <v>46273.739583333343</v>
      </c>
      <c r="C2907">
        <f>'TI102'!C2904</f>
        <v>11710144</v>
      </c>
      <c r="D2907">
        <f>'TI102'!J2904</f>
        <v>4</v>
      </c>
      <c r="E2907">
        <f>'TI102'!Q2904</f>
        <v>1</v>
      </c>
      <c r="F2907" t="str">
        <f t="shared" si="270"/>
        <v>60642</v>
      </c>
      <c r="G2907">
        <f t="shared" si="271"/>
        <v>191</v>
      </c>
      <c r="H2907" t="str">
        <f t="shared" si="272"/>
        <v>SH0908-1037</v>
      </c>
      <c r="I2907" t="str">
        <f t="shared" si="273"/>
        <v>SH0908-1037</v>
      </c>
      <c r="J2907" s="34">
        <f t="shared" si="274"/>
        <v>72686</v>
      </c>
      <c r="K2907" t="str">
        <f t="shared" si="275"/>
        <v>SH0908-1037</v>
      </c>
    </row>
    <row r="2908" spans="1:11" ht="15" customHeight="1" x14ac:dyDescent="0.35">
      <c r="A2908">
        <f>'TI102'!A2905</f>
        <v>7</v>
      </c>
      <c r="B2908" s="26">
        <f>'TI102'!B2905</f>
        <v>46273.739583333343</v>
      </c>
      <c r="C2908">
        <f>'TI102'!C2905</f>
        <v>11710161</v>
      </c>
      <c r="D2908">
        <f>'TI102'!J2905</f>
        <v>1</v>
      </c>
      <c r="E2908">
        <f>'TI102'!Q2905</f>
        <v>1</v>
      </c>
      <c r="F2908" t="str">
        <f t="shared" si="270"/>
        <v>60642</v>
      </c>
      <c r="G2908">
        <f t="shared" si="271"/>
        <v>191</v>
      </c>
      <c r="H2908" t="str">
        <f t="shared" si="272"/>
        <v>SH0908-1037</v>
      </c>
      <c r="I2908" t="str">
        <f t="shared" si="273"/>
        <v>SH0908-1037</v>
      </c>
      <c r="J2908" s="34">
        <f t="shared" si="274"/>
        <v>72686</v>
      </c>
      <c r="K2908" t="str">
        <f t="shared" si="275"/>
        <v>SH0908-1037</v>
      </c>
    </row>
    <row r="2909" spans="1:11" ht="15" customHeight="1" x14ac:dyDescent="0.35">
      <c r="A2909">
        <f>'TI102'!A2906</f>
        <v>7</v>
      </c>
      <c r="B2909" s="26">
        <f>'TI102'!B2906</f>
        <v>46273.739583333343</v>
      </c>
      <c r="C2909">
        <f>'TI102'!C2906</f>
        <v>11710162</v>
      </c>
      <c r="D2909">
        <f>'TI102'!J2906</f>
        <v>1</v>
      </c>
      <c r="E2909">
        <f>'TI102'!Q2906</f>
        <v>2</v>
      </c>
      <c r="F2909" t="str">
        <f t="shared" si="270"/>
        <v>60642</v>
      </c>
      <c r="G2909">
        <f t="shared" si="271"/>
        <v>191</v>
      </c>
      <c r="H2909" t="str">
        <f t="shared" si="272"/>
        <v>SH0908-1037</v>
      </c>
      <c r="I2909" t="str">
        <f t="shared" si="273"/>
        <v>SH0908-1037</v>
      </c>
      <c r="J2909" s="34">
        <f t="shared" si="274"/>
        <v>72686</v>
      </c>
      <c r="K2909" t="str">
        <f t="shared" si="275"/>
        <v>SH0908-1037</v>
      </c>
    </row>
    <row r="2910" spans="1:11" ht="15" customHeight="1" x14ac:dyDescent="0.35">
      <c r="A2910">
        <f>'TI102'!A2907</f>
        <v>7</v>
      </c>
      <c r="B2910" s="26">
        <f>'TI102'!B2907</f>
        <v>46273.739583333343</v>
      </c>
      <c r="C2910">
        <f>'TI102'!C2907</f>
        <v>11710167</v>
      </c>
      <c r="D2910">
        <f>'TI102'!J2907</f>
        <v>1</v>
      </c>
      <c r="E2910">
        <f>'TI102'!Q2907</f>
        <v>1</v>
      </c>
      <c r="F2910" t="str">
        <f t="shared" si="270"/>
        <v>60640</v>
      </c>
      <c r="G2910">
        <f t="shared" si="271"/>
        <v>336</v>
      </c>
      <c r="H2910" t="str">
        <f t="shared" si="272"/>
        <v>SH0908-1072</v>
      </c>
      <c r="I2910" t="str">
        <f t="shared" si="273"/>
        <v>SH0908-1072</v>
      </c>
      <c r="J2910" s="34">
        <f t="shared" si="274"/>
        <v>72686</v>
      </c>
      <c r="K2910" t="str">
        <f t="shared" si="275"/>
        <v>SH0908-1072</v>
      </c>
    </row>
    <row r="2911" spans="1:11" ht="15" customHeight="1" x14ac:dyDescent="0.35">
      <c r="A2911">
        <f>'TI102'!A2908</f>
        <v>7</v>
      </c>
      <c r="B2911" s="26">
        <f>'TI102'!B2908</f>
        <v>46273.739583333343</v>
      </c>
      <c r="C2911">
        <f>'TI102'!C2908</f>
        <v>11710168</v>
      </c>
      <c r="D2911">
        <f>'TI102'!J2908</f>
        <v>1</v>
      </c>
      <c r="E2911">
        <f>'TI102'!Q2908</f>
        <v>1</v>
      </c>
      <c r="F2911" t="str">
        <f t="shared" si="270"/>
        <v>60638</v>
      </c>
      <c r="G2911">
        <f t="shared" si="271"/>
        <v>356</v>
      </c>
      <c r="H2911" t="str">
        <f t="shared" si="272"/>
        <v>SH0908-1083</v>
      </c>
      <c r="I2911" t="str">
        <f t="shared" si="273"/>
        <v>SH0908-1083</v>
      </c>
      <c r="J2911" s="34">
        <f t="shared" si="274"/>
        <v>72686</v>
      </c>
      <c r="K2911" t="str">
        <f t="shared" si="275"/>
        <v>SH0908-1083</v>
      </c>
    </row>
    <row r="2912" spans="1:11" ht="15" customHeight="1" x14ac:dyDescent="0.35">
      <c r="A2912">
        <f>'TI102'!A2909</f>
        <v>7</v>
      </c>
      <c r="B2912" s="26">
        <f>'TI102'!B2909</f>
        <v>46273.739583333343</v>
      </c>
      <c r="C2912">
        <f>'TI102'!C2909</f>
        <v>11710169</v>
      </c>
      <c r="D2912">
        <f>'TI102'!J2909</f>
        <v>1</v>
      </c>
      <c r="E2912">
        <f>'TI102'!Q2909</f>
        <v>1</v>
      </c>
      <c r="F2912" t="str">
        <f t="shared" si="270"/>
        <v>60638</v>
      </c>
      <c r="G2912">
        <f t="shared" si="271"/>
        <v>356</v>
      </c>
      <c r="H2912" t="str">
        <f t="shared" si="272"/>
        <v>SH0908-1083</v>
      </c>
      <c r="I2912" t="str">
        <f t="shared" si="273"/>
        <v>SH0908-1083</v>
      </c>
      <c r="J2912" s="34">
        <f t="shared" si="274"/>
        <v>72686</v>
      </c>
      <c r="K2912" t="str">
        <f t="shared" si="275"/>
        <v>SH0908-1083</v>
      </c>
    </row>
    <row r="2913" spans="1:11" ht="15" customHeight="1" x14ac:dyDescent="0.35">
      <c r="A2913">
        <f>'TI102'!A2910</f>
        <v>7</v>
      </c>
      <c r="B2913" s="26">
        <f>'TI102'!B2910</f>
        <v>46273.739583333343</v>
      </c>
      <c r="C2913">
        <f>'TI102'!C2910</f>
        <v>11710181</v>
      </c>
      <c r="D2913">
        <f>'TI102'!J2910</f>
        <v>4</v>
      </c>
      <c r="E2913">
        <f>'TI102'!Q2910</f>
        <v>1</v>
      </c>
      <c r="F2913" t="str">
        <f t="shared" si="270"/>
        <v>60646</v>
      </c>
      <c r="G2913">
        <f t="shared" si="271"/>
        <v>192</v>
      </c>
      <c r="H2913" t="str">
        <f t="shared" si="272"/>
        <v>SH0908-1037</v>
      </c>
      <c r="I2913" t="str">
        <f t="shared" si="273"/>
        <v>SH0908-1037</v>
      </c>
      <c r="J2913" s="34">
        <f t="shared" si="274"/>
        <v>72686</v>
      </c>
      <c r="K2913" t="str">
        <f t="shared" si="275"/>
        <v>SH0908-1037</v>
      </c>
    </row>
    <row r="2914" spans="1:11" ht="15" customHeight="1" x14ac:dyDescent="0.35">
      <c r="A2914">
        <f>'TI102'!A2911</f>
        <v>7</v>
      </c>
      <c r="B2914" s="26">
        <f>'TI102'!B2911</f>
        <v>46273.739583333343</v>
      </c>
      <c r="C2914">
        <f>'TI102'!C2911</f>
        <v>11710182</v>
      </c>
      <c r="D2914">
        <f>'TI102'!J2911</f>
        <v>4</v>
      </c>
      <c r="E2914">
        <f>'TI102'!Q2911</f>
        <v>1</v>
      </c>
      <c r="F2914" t="str">
        <f t="shared" si="270"/>
        <v>60646</v>
      </c>
      <c r="G2914">
        <f t="shared" si="271"/>
        <v>192</v>
      </c>
      <c r="H2914" t="str">
        <f t="shared" si="272"/>
        <v>SH0908-1037</v>
      </c>
      <c r="I2914" t="str">
        <f t="shared" si="273"/>
        <v>SH0908-1037</v>
      </c>
      <c r="J2914" s="34">
        <f t="shared" si="274"/>
        <v>72686</v>
      </c>
      <c r="K2914" t="str">
        <f t="shared" si="275"/>
        <v>SH0908-1037</v>
      </c>
    </row>
    <row r="2915" spans="1:11" ht="15" customHeight="1" x14ac:dyDescent="0.35">
      <c r="A2915">
        <f>'TI102'!A2912</f>
        <v>7</v>
      </c>
      <c r="B2915" s="26">
        <f>'TI102'!B2912</f>
        <v>46273.739583333343</v>
      </c>
      <c r="C2915">
        <f>'TI102'!C2912</f>
        <v>11710183</v>
      </c>
      <c r="D2915">
        <f>'TI102'!J2912</f>
        <v>5</v>
      </c>
      <c r="E2915">
        <f>'TI102'!Q2912</f>
        <v>1</v>
      </c>
      <c r="F2915" t="str">
        <f t="shared" si="270"/>
        <v>60646</v>
      </c>
      <c r="G2915">
        <f t="shared" si="271"/>
        <v>192</v>
      </c>
      <c r="H2915" t="str">
        <f t="shared" si="272"/>
        <v>SH0908-1037</v>
      </c>
      <c r="I2915" t="str">
        <f t="shared" si="273"/>
        <v>SH0908-1037</v>
      </c>
      <c r="J2915" s="34">
        <f t="shared" si="274"/>
        <v>72686</v>
      </c>
      <c r="K2915" t="str">
        <f t="shared" si="275"/>
        <v>SH0908-1037</v>
      </c>
    </row>
    <row r="2916" spans="1:11" ht="15" customHeight="1" x14ac:dyDescent="0.35">
      <c r="A2916">
        <f>'TI102'!A2913</f>
        <v>7</v>
      </c>
      <c r="B2916" s="26">
        <f>'TI102'!B2913</f>
        <v>46273.739583333343</v>
      </c>
      <c r="C2916">
        <f>'TI102'!C2913</f>
        <v>11710194</v>
      </c>
      <c r="D2916">
        <f>'TI102'!J2913</f>
        <v>1</v>
      </c>
      <c r="E2916">
        <f>'TI102'!Q2913</f>
        <v>3</v>
      </c>
      <c r="F2916" t="str">
        <f t="shared" si="270"/>
        <v>60646</v>
      </c>
      <c r="G2916">
        <f t="shared" si="271"/>
        <v>192</v>
      </c>
      <c r="H2916" t="str">
        <f t="shared" si="272"/>
        <v>SH0908-1037</v>
      </c>
      <c r="I2916" t="str">
        <f t="shared" si="273"/>
        <v>SH0908-1037</v>
      </c>
      <c r="J2916" s="34">
        <f t="shared" si="274"/>
        <v>72686</v>
      </c>
      <c r="K2916" t="str">
        <f t="shared" si="275"/>
        <v>SH0908-1037</v>
      </c>
    </row>
    <row r="2917" spans="1:11" ht="15" customHeight="1" x14ac:dyDescent="0.35">
      <c r="A2917">
        <f>'TI102'!A2914</f>
        <v>7</v>
      </c>
      <c r="B2917" s="26">
        <f>'TI102'!B2914</f>
        <v>46273.739583333343</v>
      </c>
      <c r="C2917">
        <f>'TI102'!C2914</f>
        <v>11710217</v>
      </c>
      <c r="D2917">
        <f>'TI102'!J2914</f>
        <v>3</v>
      </c>
      <c r="E2917">
        <f>'TI102'!Q2914</f>
        <v>1</v>
      </c>
      <c r="F2917" t="str">
        <f t="shared" si="270"/>
        <v>60661</v>
      </c>
      <c r="G2917">
        <f t="shared" si="271"/>
        <v>350</v>
      </c>
      <c r="H2917" t="str">
        <f t="shared" si="272"/>
        <v>SH0908-1080</v>
      </c>
      <c r="I2917" t="str">
        <f t="shared" si="273"/>
        <v>SH0908-1080</v>
      </c>
      <c r="J2917" s="34">
        <f t="shared" si="274"/>
        <v>72686</v>
      </c>
      <c r="K2917" t="str">
        <f t="shared" si="275"/>
        <v>SH0908-1080</v>
      </c>
    </row>
    <row r="2918" spans="1:11" ht="15" customHeight="1" x14ac:dyDescent="0.35">
      <c r="A2918">
        <f>'TI102'!A2915</f>
        <v>7</v>
      </c>
      <c r="B2918" s="26">
        <f>'TI102'!B2915</f>
        <v>46273.739583333343</v>
      </c>
      <c r="C2918">
        <f>'TI102'!C2915</f>
        <v>11710219</v>
      </c>
      <c r="D2918">
        <f>'TI102'!J2915</f>
        <v>2</v>
      </c>
      <c r="E2918">
        <f>'TI102'!Q2915</f>
        <v>2</v>
      </c>
      <c r="F2918" t="str">
        <f t="shared" si="270"/>
        <v>60662</v>
      </c>
      <c r="G2918">
        <f t="shared" si="271"/>
        <v>118</v>
      </c>
      <c r="H2918" t="str">
        <f t="shared" si="272"/>
        <v>SH0908-1030</v>
      </c>
      <c r="I2918" t="str">
        <f t="shared" si="273"/>
        <v>SH0908-1030</v>
      </c>
      <c r="J2918" s="34">
        <f t="shared" si="274"/>
        <v>72686</v>
      </c>
      <c r="K2918" t="str">
        <f t="shared" si="275"/>
        <v>SH0908-1030</v>
      </c>
    </row>
    <row r="2919" spans="1:11" ht="15" customHeight="1" x14ac:dyDescent="0.35">
      <c r="A2919">
        <f>'TI102'!A2916</f>
        <v>7</v>
      </c>
      <c r="B2919" s="26">
        <f>'TI102'!B2916</f>
        <v>46273.739583333343</v>
      </c>
      <c r="C2919">
        <f>'TI102'!C2916</f>
        <v>11710265</v>
      </c>
      <c r="D2919">
        <f>'TI102'!J2916</f>
        <v>1</v>
      </c>
      <c r="E2919">
        <f>'TI102'!Q2916</f>
        <v>10</v>
      </c>
      <c r="F2919" t="str">
        <f t="shared" si="270"/>
        <v>60664</v>
      </c>
      <c r="G2919">
        <f t="shared" si="271"/>
        <v>29</v>
      </c>
      <c r="H2919" t="str">
        <f t="shared" si="272"/>
        <v>SH0908-1010</v>
      </c>
      <c r="I2919" t="str">
        <f t="shared" si="273"/>
        <v>SH0908-1010</v>
      </c>
      <c r="J2919" s="34">
        <f t="shared" si="274"/>
        <v>72686</v>
      </c>
      <c r="K2919" t="str">
        <f t="shared" si="275"/>
        <v>SH0908-1010</v>
      </c>
    </row>
    <row r="2920" spans="1:11" ht="15" customHeight="1" x14ac:dyDescent="0.35">
      <c r="A2920">
        <f>'TI102'!A2917</f>
        <v>7</v>
      </c>
      <c r="B2920" s="26">
        <f>'TI102'!B2917</f>
        <v>46273.739583333343</v>
      </c>
      <c r="C2920">
        <f>'TI102'!C2917</f>
        <v>11710273</v>
      </c>
      <c r="D2920">
        <f>'TI102'!J2917</f>
        <v>1</v>
      </c>
      <c r="E2920">
        <f>'TI102'!Q2917</f>
        <v>1</v>
      </c>
      <c r="F2920" t="str">
        <f t="shared" si="270"/>
        <v>60666</v>
      </c>
      <c r="G2920">
        <f t="shared" si="271"/>
        <v>95</v>
      </c>
      <c r="H2920" t="str">
        <f t="shared" si="272"/>
        <v>SH0908-1022</v>
      </c>
      <c r="I2920" t="str">
        <f t="shared" si="273"/>
        <v>SH0908-1022</v>
      </c>
      <c r="J2920" s="34">
        <f t="shared" si="274"/>
        <v>72686</v>
      </c>
      <c r="K2920" t="str">
        <f t="shared" si="275"/>
        <v>SH0908-1022</v>
      </c>
    </row>
    <row r="2921" spans="1:11" ht="15" customHeight="1" x14ac:dyDescent="0.35">
      <c r="A2921">
        <f>'TI102'!A2918</f>
        <v>7</v>
      </c>
      <c r="B2921" s="26">
        <f>'TI102'!B2918</f>
        <v>46273.739583333343</v>
      </c>
      <c r="C2921">
        <f>'TI102'!C2918</f>
        <v>11710274</v>
      </c>
      <c r="D2921">
        <f>'TI102'!J2918</f>
        <v>1</v>
      </c>
      <c r="E2921">
        <f>'TI102'!Q2918</f>
        <v>1</v>
      </c>
      <c r="F2921" t="str">
        <f t="shared" si="270"/>
        <v>60666</v>
      </c>
      <c r="G2921">
        <f t="shared" si="271"/>
        <v>95</v>
      </c>
      <c r="H2921" t="str">
        <f t="shared" si="272"/>
        <v>SH0908-1022</v>
      </c>
      <c r="I2921" t="str">
        <f t="shared" si="273"/>
        <v>SH0908-1022</v>
      </c>
      <c r="J2921" s="34">
        <f t="shared" si="274"/>
        <v>72686</v>
      </c>
      <c r="K2921" t="str">
        <f t="shared" si="275"/>
        <v>SH0908-1022</v>
      </c>
    </row>
    <row r="2922" spans="1:11" ht="15" customHeight="1" x14ac:dyDescent="0.35">
      <c r="A2922">
        <f>'TI102'!A2919</f>
        <v>7</v>
      </c>
      <c r="B2922" s="26">
        <f>'TI102'!B2919</f>
        <v>46273.739583333343</v>
      </c>
      <c r="C2922">
        <f>'TI102'!C2919</f>
        <v>11710275</v>
      </c>
      <c r="D2922">
        <f>'TI102'!J2919</f>
        <v>1</v>
      </c>
      <c r="E2922">
        <f>'TI102'!Q2919</f>
        <v>10</v>
      </c>
      <c r="F2922" t="str">
        <f t="shared" si="270"/>
        <v>60671</v>
      </c>
      <c r="G2922">
        <f t="shared" si="271"/>
        <v>202</v>
      </c>
      <c r="H2922" t="str">
        <f t="shared" si="272"/>
        <v>SH0908-1039</v>
      </c>
      <c r="I2922" t="str">
        <f t="shared" si="273"/>
        <v>SH0908-1039</v>
      </c>
      <c r="J2922" s="34">
        <f t="shared" si="274"/>
        <v>72686</v>
      </c>
      <c r="K2922" t="str">
        <f t="shared" si="275"/>
        <v>SH0908-1039</v>
      </c>
    </row>
    <row r="2923" spans="1:11" ht="15" customHeight="1" x14ac:dyDescent="0.35">
      <c r="A2923">
        <f>'TI102'!A2920</f>
        <v>7</v>
      </c>
      <c r="B2923" s="26">
        <f>'TI102'!B2920</f>
        <v>46273.739583333343</v>
      </c>
      <c r="C2923">
        <f>'TI102'!C2920</f>
        <v>11710276</v>
      </c>
      <c r="D2923">
        <f>'TI102'!J2920</f>
        <v>1</v>
      </c>
      <c r="E2923">
        <f>'TI102'!Q2920</f>
        <v>10</v>
      </c>
      <c r="F2923" t="str">
        <f t="shared" si="270"/>
        <v>60671</v>
      </c>
      <c r="G2923">
        <f t="shared" si="271"/>
        <v>202</v>
      </c>
      <c r="H2923" t="str">
        <f t="shared" si="272"/>
        <v>SH0908-1039</v>
      </c>
      <c r="I2923" t="str">
        <f t="shared" si="273"/>
        <v>SH0908-1039</v>
      </c>
      <c r="J2923" s="34">
        <f t="shared" si="274"/>
        <v>72686</v>
      </c>
      <c r="K2923" t="str">
        <f t="shared" si="275"/>
        <v>SH0908-1039</v>
      </c>
    </row>
    <row r="2924" spans="1:11" ht="15" customHeight="1" x14ac:dyDescent="0.35">
      <c r="A2924">
        <f>'TI102'!A2921</f>
        <v>7</v>
      </c>
      <c r="B2924" s="26">
        <f>'TI102'!B2921</f>
        <v>46273.739583333343</v>
      </c>
      <c r="C2924">
        <f>'TI102'!C2921</f>
        <v>11710280</v>
      </c>
      <c r="D2924">
        <f>'TI102'!J2921</f>
        <v>1</v>
      </c>
      <c r="E2924">
        <f>'TI102'!Q2921</f>
        <v>3</v>
      </c>
      <c r="F2924" t="str">
        <f t="shared" si="270"/>
        <v>60670</v>
      </c>
      <c r="G2924">
        <f t="shared" si="271"/>
        <v>313</v>
      </c>
      <c r="H2924" t="str">
        <f t="shared" si="272"/>
        <v>SH0908-1063</v>
      </c>
      <c r="I2924" t="str">
        <f t="shared" si="273"/>
        <v>SH0908-1063</v>
      </c>
      <c r="J2924" s="34">
        <f t="shared" si="274"/>
        <v>72686</v>
      </c>
      <c r="K2924" t="str">
        <f t="shared" si="275"/>
        <v>SH0908-1063</v>
      </c>
    </row>
    <row r="2925" spans="1:11" ht="15" customHeight="1" x14ac:dyDescent="0.35">
      <c r="A2925">
        <f>'TI102'!A2922</f>
        <v>7</v>
      </c>
      <c r="B2925" s="26">
        <f>'TI102'!B2922</f>
        <v>46273.739583333343</v>
      </c>
      <c r="C2925">
        <f>'TI102'!C2922</f>
        <v>11710307</v>
      </c>
      <c r="D2925">
        <f>'TI102'!J2922</f>
        <v>6</v>
      </c>
      <c r="E2925">
        <f>'TI102'!Q2922</f>
        <v>2</v>
      </c>
      <c r="F2925" t="str">
        <f t="shared" si="270"/>
        <v>60618</v>
      </c>
      <c r="G2925">
        <f t="shared" si="271"/>
        <v>39</v>
      </c>
      <c r="H2925" t="str">
        <f t="shared" si="272"/>
        <v>SH0908-1011</v>
      </c>
      <c r="I2925" t="str">
        <f t="shared" si="273"/>
        <v>SH0908-1011</v>
      </c>
      <c r="J2925" s="34">
        <f t="shared" si="274"/>
        <v>72686</v>
      </c>
      <c r="K2925" t="str">
        <f t="shared" si="275"/>
        <v>SH0908-1011</v>
      </c>
    </row>
    <row r="2926" spans="1:11" ht="15" customHeight="1" x14ac:dyDescent="0.35">
      <c r="A2926">
        <f>'TI102'!A2923</f>
        <v>7</v>
      </c>
      <c r="B2926" s="26">
        <f>'TI102'!B2923</f>
        <v>46273.739583333343</v>
      </c>
      <c r="C2926">
        <f>'TI102'!C2923</f>
        <v>11710360</v>
      </c>
      <c r="D2926">
        <f>'TI102'!J2923</f>
        <v>3</v>
      </c>
      <c r="E2926">
        <f>'TI102'!Q2923</f>
        <v>1</v>
      </c>
      <c r="F2926" t="str">
        <f t="shared" si="270"/>
        <v>60608</v>
      </c>
      <c r="G2926">
        <f t="shared" si="271"/>
        <v>314</v>
      </c>
      <c r="H2926" t="str">
        <f t="shared" si="272"/>
        <v>SH0908-1063</v>
      </c>
      <c r="I2926" t="str">
        <f t="shared" si="273"/>
        <v>SH0908-1063</v>
      </c>
      <c r="J2926" s="34">
        <f t="shared" si="274"/>
        <v>72686</v>
      </c>
      <c r="K2926" t="str">
        <f t="shared" si="275"/>
        <v>SH0908-1063</v>
      </c>
    </row>
    <row r="2927" spans="1:11" ht="15" customHeight="1" x14ac:dyDescent="0.35">
      <c r="A2927">
        <f>'TI102'!A2924</f>
        <v>7</v>
      </c>
      <c r="B2927" s="26">
        <f>'TI102'!B2924</f>
        <v>46273.739583333343</v>
      </c>
      <c r="C2927">
        <f>'TI102'!C2924</f>
        <v>11710361</v>
      </c>
      <c r="D2927">
        <f>'TI102'!J2924</f>
        <v>3</v>
      </c>
      <c r="E2927">
        <f>'TI102'!Q2924</f>
        <v>1</v>
      </c>
      <c r="F2927" t="str">
        <f t="shared" si="270"/>
        <v>60608</v>
      </c>
      <c r="G2927">
        <f t="shared" si="271"/>
        <v>314</v>
      </c>
      <c r="H2927" t="str">
        <f t="shared" si="272"/>
        <v>SH0908-1063</v>
      </c>
      <c r="I2927" t="str">
        <f t="shared" si="273"/>
        <v>SH0908-1063</v>
      </c>
      <c r="J2927" s="34">
        <f t="shared" si="274"/>
        <v>72686</v>
      </c>
      <c r="K2927" t="str">
        <f t="shared" si="275"/>
        <v>SH0908-1063</v>
      </c>
    </row>
    <row r="2928" spans="1:11" ht="15" customHeight="1" x14ac:dyDescent="0.35">
      <c r="A2928">
        <f>'TI102'!A2925</f>
        <v>7</v>
      </c>
      <c r="B2928" s="26">
        <f>'TI102'!B2925</f>
        <v>46273.739583333343</v>
      </c>
      <c r="C2928">
        <f>'TI102'!C2925</f>
        <v>11710362</v>
      </c>
      <c r="D2928">
        <f>'TI102'!J2925</f>
        <v>3</v>
      </c>
      <c r="E2928">
        <f>'TI102'!Q2925</f>
        <v>1</v>
      </c>
      <c r="F2928" t="str">
        <f t="shared" si="270"/>
        <v>60608</v>
      </c>
      <c r="G2928">
        <f t="shared" si="271"/>
        <v>314</v>
      </c>
      <c r="H2928" t="str">
        <f t="shared" si="272"/>
        <v>SH0908-1063</v>
      </c>
      <c r="I2928" t="str">
        <f t="shared" si="273"/>
        <v>SH0908-1063</v>
      </c>
      <c r="J2928" s="34">
        <f t="shared" si="274"/>
        <v>72686</v>
      </c>
      <c r="K2928" t="str">
        <f t="shared" si="275"/>
        <v>SH0908-1063</v>
      </c>
    </row>
    <row r="2929" spans="1:11" ht="15" customHeight="1" x14ac:dyDescent="0.35">
      <c r="A2929">
        <f>'TI102'!A2926</f>
        <v>7</v>
      </c>
      <c r="B2929" s="26">
        <f>'TI102'!B2926</f>
        <v>46273.739583333343</v>
      </c>
      <c r="C2929">
        <f>'TI102'!C2926</f>
        <v>11710363</v>
      </c>
      <c r="D2929">
        <f>'TI102'!J2926</f>
        <v>2</v>
      </c>
      <c r="E2929">
        <f>'TI102'!Q2926</f>
        <v>1</v>
      </c>
      <c r="F2929" t="str">
        <f t="shared" si="270"/>
        <v>60685</v>
      </c>
      <c r="G2929">
        <f t="shared" si="271"/>
        <v>131</v>
      </c>
      <c r="H2929" t="str">
        <f t="shared" si="272"/>
        <v>SH0908-1033</v>
      </c>
      <c r="I2929" t="str">
        <f t="shared" si="273"/>
        <v>SH0908-1033</v>
      </c>
      <c r="J2929" s="34">
        <f t="shared" si="274"/>
        <v>72686</v>
      </c>
      <c r="K2929" t="str">
        <f t="shared" si="275"/>
        <v>SH0908-1033</v>
      </c>
    </row>
    <row r="2930" spans="1:11" ht="15" customHeight="1" x14ac:dyDescent="0.35">
      <c r="A2930">
        <f>'TI102'!A2927</f>
        <v>7</v>
      </c>
      <c r="B2930" s="26">
        <f>'TI102'!B2927</f>
        <v>46273.739583333343</v>
      </c>
      <c r="C2930">
        <f>'TI102'!C2927</f>
        <v>11710367</v>
      </c>
      <c r="D2930">
        <f>'TI102'!J2927</f>
        <v>1</v>
      </c>
      <c r="E2930">
        <f>'TI102'!Q2927</f>
        <v>1</v>
      </c>
      <c r="F2930" t="str">
        <f t="shared" si="270"/>
        <v>60685</v>
      </c>
      <c r="G2930">
        <f t="shared" si="271"/>
        <v>131</v>
      </c>
      <c r="H2930" t="str">
        <f t="shared" si="272"/>
        <v>SH0908-1033</v>
      </c>
      <c r="I2930" t="str">
        <f t="shared" si="273"/>
        <v>SH0908-1033</v>
      </c>
      <c r="J2930" s="34">
        <f t="shared" si="274"/>
        <v>72686</v>
      </c>
      <c r="K2930" t="str">
        <f t="shared" si="275"/>
        <v>SH0908-1033</v>
      </c>
    </row>
    <row r="2931" spans="1:11" ht="15" customHeight="1" x14ac:dyDescent="0.35">
      <c r="A2931">
        <f>'TI102'!A2928</f>
        <v>7</v>
      </c>
      <c r="B2931" s="26">
        <f>'TI102'!B2928</f>
        <v>46273.739583333343</v>
      </c>
      <c r="C2931">
        <f>'TI102'!C2928</f>
        <v>11710368</v>
      </c>
      <c r="D2931">
        <f>'TI102'!J2928</f>
        <v>1</v>
      </c>
      <c r="E2931">
        <f>'TI102'!Q2928</f>
        <v>1</v>
      </c>
      <c r="F2931" t="str">
        <f t="shared" si="270"/>
        <v>60685</v>
      </c>
      <c r="G2931">
        <f t="shared" si="271"/>
        <v>131</v>
      </c>
      <c r="H2931" t="str">
        <f t="shared" si="272"/>
        <v>SH0908-1033</v>
      </c>
      <c r="I2931" t="str">
        <f t="shared" si="273"/>
        <v>SH0908-1033</v>
      </c>
      <c r="J2931" s="34">
        <f t="shared" si="274"/>
        <v>72686</v>
      </c>
      <c r="K2931" t="str">
        <f t="shared" si="275"/>
        <v>SH0908-1033</v>
      </c>
    </row>
    <row r="2932" spans="1:11" ht="15" customHeight="1" x14ac:dyDescent="0.35">
      <c r="A2932">
        <f>'TI102'!A2929</f>
        <v>7</v>
      </c>
      <c r="B2932" s="26">
        <f>'TI102'!B2929</f>
        <v>46273.739583333343</v>
      </c>
      <c r="C2932">
        <f>'TI102'!C2929</f>
        <v>11710369</v>
      </c>
      <c r="D2932">
        <f>'TI102'!J2929</f>
        <v>1</v>
      </c>
      <c r="E2932">
        <f>'TI102'!Q2929</f>
        <v>1</v>
      </c>
      <c r="F2932" t="str">
        <f t="shared" si="270"/>
        <v>60685</v>
      </c>
      <c r="G2932">
        <f t="shared" si="271"/>
        <v>131</v>
      </c>
      <c r="H2932" t="str">
        <f t="shared" si="272"/>
        <v>SH0908-1033</v>
      </c>
      <c r="I2932" t="str">
        <f t="shared" si="273"/>
        <v>SH0908-1033</v>
      </c>
      <c r="J2932" s="34">
        <f t="shared" si="274"/>
        <v>72686</v>
      </c>
      <c r="K2932" t="str">
        <f t="shared" si="275"/>
        <v>SH0908-1033</v>
      </c>
    </row>
    <row r="2933" spans="1:11" ht="15" customHeight="1" x14ac:dyDescent="0.35">
      <c r="A2933">
        <f>'TI102'!A2930</f>
        <v>7</v>
      </c>
      <c r="B2933" s="26">
        <f>'TI102'!B2930</f>
        <v>46273.739583333343</v>
      </c>
      <c r="C2933">
        <f>'TI102'!C2930</f>
        <v>11710375</v>
      </c>
      <c r="D2933">
        <f>'TI102'!J2930</f>
        <v>6</v>
      </c>
      <c r="E2933">
        <f>'TI102'!Q2930</f>
        <v>48</v>
      </c>
      <c r="F2933" t="str">
        <f t="shared" si="270"/>
        <v>59649</v>
      </c>
      <c r="G2933">
        <f t="shared" si="271"/>
        <v>221</v>
      </c>
      <c r="H2933" t="str">
        <f t="shared" si="272"/>
        <v>SH0908-1042</v>
      </c>
      <c r="I2933" t="str">
        <f t="shared" si="273"/>
        <v>SH0908-1042</v>
      </c>
      <c r="J2933" s="34">
        <f t="shared" si="274"/>
        <v>72686</v>
      </c>
      <c r="K2933" t="str">
        <f t="shared" si="275"/>
        <v>SH0908-1042</v>
      </c>
    </row>
    <row r="2934" spans="1:11" ht="15" customHeight="1" x14ac:dyDescent="0.35">
      <c r="A2934">
        <f>'TI102'!A2931</f>
        <v>7</v>
      </c>
      <c r="B2934" s="26">
        <f>'TI102'!B2931</f>
        <v>46273.739583333343</v>
      </c>
      <c r="C2934">
        <f>'TI102'!C2931</f>
        <v>11710382</v>
      </c>
      <c r="D2934">
        <f>'TI102'!J2931</f>
        <v>6</v>
      </c>
      <c r="E2934">
        <f>'TI102'!Q2931</f>
        <v>1</v>
      </c>
      <c r="F2934" t="str">
        <f t="shared" si="270"/>
        <v>59660</v>
      </c>
      <c r="G2934">
        <f t="shared" si="271"/>
        <v>34</v>
      </c>
      <c r="H2934" t="str">
        <f t="shared" si="272"/>
        <v>SH0908-1011</v>
      </c>
      <c r="I2934" t="str">
        <f t="shared" si="273"/>
        <v>SH0908-1011</v>
      </c>
      <c r="J2934" s="34">
        <f t="shared" si="274"/>
        <v>72686</v>
      </c>
      <c r="K2934" t="str">
        <f t="shared" si="275"/>
        <v>SH0908-1011</v>
      </c>
    </row>
    <row r="2935" spans="1:11" ht="15" customHeight="1" x14ac:dyDescent="0.35">
      <c r="A2935">
        <f>'TI102'!A2932</f>
        <v>7</v>
      </c>
      <c r="B2935" s="26">
        <f>'TI102'!B2932</f>
        <v>46273.739583333343</v>
      </c>
      <c r="C2935">
        <f>'TI102'!C2932</f>
        <v>11710383</v>
      </c>
      <c r="D2935">
        <f>'TI102'!J2932</f>
        <v>1</v>
      </c>
      <c r="E2935">
        <f>'TI102'!Q2932</f>
        <v>20</v>
      </c>
      <c r="F2935" t="str">
        <f t="shared" si="270"/>
        <v>60694</v>
      </c>
      <c r="G2935">
        <f t="shared" si="271"/>
        <v>398</v>
      </c>
      <c r="H2935" t="str">
        <f t="shared" si="272"/>
        <v>SH0908-1888</v>
      </c>
      <c r="I2935" t="str">
        <f t="shared" si="273"/>
        <v>SH0908-1888</v>
      </c>
      <c r="J2935" s="34">
        <f t="shared" si="274"/>
        <v>72686</v>
      </c>
      <c r="K2935" t="str">
        <f t="shared" si="275"/>
        <v>SH0908-1888</v>
      </c>
    </row>
    <row r="2936" spans="1:11" ht="15" customHeight="1" x14ac:dyDescent="0.35">
      <c r="A2936">
        <f>'TI102'!A2933</f>
        <v>7</v>
      </c>
      <c r="B2936" s="26">
        <f>'TI102'!B2933</f>
        <v>46273.739583333343</v>
      </c>
      <c r="C2936">
        <f>'TI102'!C2933</f>
        <v>11710398</v>
      </c>
      <c r="D2936">
        <f>'TI102'!J2933</f>
        <v>1</v>
      </c>
      <c r="E2936">
        <f>'TI102'!Q2933</f>
        <v>1</v>
      </c>
      <c r="F2936" t="str">
        <f t="shared" si="270"/>
        <v>60702</v>
      </c>
      <c r="G2936">
        <f t="shared" si="271"/>
        <v>132</v>
      </c>
      <c r="H2936" t="str">
        <f t="shared" si="272"/>
        <v>SH0908-1033</v>
      </c>
      <c r="I2936" t="str">
        <f t="shared" si="273"/>
        <v>SH0908-1033</v>
      </c>
      <c r="J2936" s="34">
        <f t="shared" si="274"/>
        <v>72686</v>
      </c>
      <c r="K2936" t="str">
        <f t="shared" si="275"/>
        <v>SH0908-1033</v>
      </c>
    </row>
    <row r="2937" spans="1:11" ht="15" customHeight="1" x14ac:dyDescent="0.35">
      <c r="A2937">
        <f>'TI102'!A2934</f>
        <v>7</v>
      </c>
      <c r="B2937" s="26">
        <f>'TI102'!B2934</f>
        <v>46273.739583333343</v>
      </c>
      <c r="C2937">
        <f>'TI102'!C2934</f>
        <v>11710399</v>
      </c>
      <c r="D2937">
        <f>'TI102'!J2934</f>
        <v>1</v>
      </c>
      <c r="E2937">
        <f>'TI102'!Q2934</f>
        <v>1</v>
      </c>
      <c r="F2937" t="str">
        <f t="shared" si="270"/>
        <v>60702</v>
      </c>
      <c r="G2937">
        <f t="shared" si="271"/>
        <v>132</v>
      </c>
      <c r="H2937" t="str">
        <f t="shared" si="272"/>
        <v>SH0908-1033</v>
      </c>
      <c r="I2937" t="str">
        <f t="shared" si="273"/>
        <v>SH0908-1033</v>
      </c>
      <c r="J2937" s="34">
        <f t="shared" si="274"/>
        <v>72686</v>
      </c>
      <c r="K2937" t="str">
        <f t="shared" si="275"/>
        <v>SH0908-1033</v>
      </c>
    </row>
    <row r="2938" spans="1:11" ht="15" customHeight="1" x14ac:dyDescent="0.35">
      <c r="A2938">
        <f>'TI102'!A2935</f>
        <v>7</v>
      </c>
      <c r="B2938" s="26">
        <f>'TI102'!B2935</f>
        <v>46273.739583333343</v>
      </c>
      <c r="C2938">
        <f>'TI102'!C2935</f>
        <v>11710400</v>
      </c>
      <c r="D2938">
        <f>'TI102'!J2935</f>
        <v>1</v>
      </c>
      <c r="E2938">
        <f>'TI102'!Q2935</f>
        <v>1</v>
      </c>
      <c r="F2938" t="str">
        <f t="shared" si="270"/>
        <v>60702</v>
      </c>
      <c r="G2938">
        <f t="shared" si="271"/>
        <v>132</v>
      </c>
      <c r="H2938" t="str">
        <f t="shared" si="272"/>
        <v>SH0908-1033</v>
      </c>
      <c r="I2938" t="str">
        <f t="shared" si="273"/>
        <v>SH0908-1033</v>
      </c>
      <c r="J2938" s="34">
        <f t="shared" si="274"/>
        <v>72686</v>
      </c>
      <c r="K2938" t="str">
        <f t="shared" si="275"/>
        <v>SH0908-1033</v>
      </c>
    </row>
    <row r="2939" spans="1:11" ht="15" customHeight="1" x14ac:dyDescent="0.35">
      <c r="A2939">
        <f>'TI102'!A2936</f>
        <v>7</v>
      </c>
      <c r="B2939" s="26">
        <f>'TI102'!B2936</f>
        <v>46273.739583333343</v>
      </c>
      <c r="C2939">
        <f>'TI102'!C2936</f>
        <v>11710401</v>
      </c>
      <c r="D2939">
        <f>'TI102'!J2936</f>
        <v>1</v>
      </c>
      <c r="E2939">
        <f>'TI102'!Q2936</f>
        <v>2</v>
      </c>
      <c r="F2939" t="str">
        <f t="shared" si="270"/>
        <v>60702</v>
      </c>
      <c r="G2939">
        <f t="shared" si="271"/>
        <v>132</v>
      </c>
      <c r="H2939" t="str">
        <f t="shared" si="272"/>
        <v>SH0908-1033</v>
      </c>
      <c r="I2939" t="str">
        <f t="shared" si="273"/>
        <v>SH0908-1033</v>
      </c>
      <c r="J2939" s="34">
        <f t="shared" si="274"/>
        <v>72686</v>
      </c>
      <c r="K2939" t="str">
        <f t="shared" si="275"/>
        <v>SH0908-1033</v>
      </c>
    </row>
    <row r="2940" spans="1:11" ht="15" customHeight="1" x14ac:dyDescent="0.35">
      <c r="A2940">
        <f>'TI102'!A2937</f>
        <v>7</v>
      </c>
      <c r="B2940" s="26">
        <f>'TI102'!B2937</f>
        <v>46273.739583333343</v>
      </c>
      <c r="C2940">
        <f>'TI102'!C2937</f>
        <v>11710402</v>
      </c>
      <c r="D2940">
        <f>'TI102'!J2937</f>
        <v>1</v>
      </c>
      <c r="E2940">
        <f>'TI102'!Q2937</f>
        <v>1</v>
      </c>
      <c r="F2940" t="str">
        <f t="shared" si="270"/>
        <v>60702</v>
      </c>
      <c r="G2940">
        <f t="shared" si="271"/>
        <v>132</v>
      </c>
      <c r="H2940" t="str">
        <f t="shared" si="272"/>
        <v>SH0908-1033</v>
      </c>
      <c r="I2940" t="str">
        <f t="shared" si="273"/>
        <v>SH0908-1033</v>
      </c>
      <c r="J2940" s="34">
        <f t="shared" si="274"/>
        <v>72686</v>
      </c>
      <c r="K2940" t="str">
        <f t="shared" si="275"/>
        <v>SH0908-1033</v>
      </c>
    </row>
    <row r="2941" spans="1:11" ht="15" customHeight="1" x14ac:dyDescent="0.35">
      <c r="A2941">
        <f>'TI102'!A2938</f>
        <v>7</v>
      </c>
      <c r="B2941" s="26">
        <f>'TI102'!B2938</f>
        <v>46273.739583333343</v>
      </c>
      <c r="C2941">
        <f>'TI102'!C2938</f>
        <v>11710409</v>
      </c>
      <c r="D2941">
        <f>'TI102'!J2938</f>
        <v>4</v>
      </c>
      <c r="E2941">
        <f>'TI102'!Q2938</f>
        <v>2</v>
      </c>
      <c r="F2941" t="str">
        <f t="shared" si="270"/>
        <v>60704</v>
      </c>
      <c r="G2941">
        <f t="shared" si="271"/>
        <v>284</v>
      </c>
      <c r="H2941" t="str">
        <f t="shared" si="272"/>
        <v>SH0908-1054</v>
      </c>
      <c r="I2941" t="str">
        <f t="shared" si="273"/>
        <v>SH0908-1054</v>
      </c>
      <c r="J2941" s="34">
        <f t="shared" si="274"/>
        <v>72686</v>
      </c>
      <c r="K2941" t="str">
        <f t="shared" si="275"/>
        <v>SH0908-1054</v>
      </c>
    </row>
    <row r="2942" spans="1:11" ht="15" customHeight="1" x14ac:dyDescent="0.35">
      <c r="A2942">
        <f>'TI102'!A2939</f>
        <v>7</v>
      </c>
      <c r="B2942" s="26">
        <f>'TI102'!B2939</f>
        <v>46273.739583333343</v>
      </c>
      <c r="C2942">
        <f>'TI102'!C2939</f>
        <v>11710410</v>
      </c>
      <c r="D2942">
        <f>'TI102'!J2939</f>
        <v>4</v>
      </c>
      <c r="E2942">
        <f>'TI102'!Q2939</f>
        <v>3</v>
      </c>
      <c r="F2942" t="str">
        <f t="shared" si="270"/>
        <v>60704</v>
      </c>
      <c r="G2942">
        <f t="shared" si="271"/>
        <v>284</v>
      </c>
      <c r="H2942" t="str">
        <f t="shared" si="272"/>
        <v>SH0908-1054</v>
      </c>
      <c r="I2942" t="str">
        <f t="shared" si="273"/>
        <v>SH0908-1054</v>
      </c>
      <c r="J2942" s="34">
        <f t="shared" si="274"/>
        <v>72686</v>
      </c>
      <c r="K2942" t="str">
        <f t="shared" si="275"/>
        <v>SH0908-1054</v>
      </c>
    </row>
    <row r="2943" spans="1:11" ht="15" customHeight="1" x14ac:dyDescent="0.35">
      <c r="A2943">
        <f>'TI102'!A2940</f>
        <v>7</v>
      </c>
      <c r="B2943" s="26">
        <f>'TI102'!B2940</f>
        <v>46273.739583333343</v>
      </c>
      <c r="C2943">
        <f>'TI102'!C2940</f>
        <v>11710411</v>
      </c>
      <c r="D2943">
        <f>'TI102'!J2940</f>
        <v>6</v>
      </c>
      <c r="E2943">
        <f>'TI102'!Q2940</f>
        <v>1</v>
      </c>
      <c r="F2943" t="str">
        <f t="shared" si="270"/>
        <v>60517</v>
      </c>
      <c r="G2943">
        <f t="shared" si="271"/>
        <v>76</v>
      </c>
      <c r="H2943" t="str">
        <f t="shared" si="272"/>
        <v>SH0908-1020</v>
      </c>
      <c r="I2943" t="str">
        <f t="shared" si="273"/>
        <v>SH0908-1020</v>
      </c>
      <c r="J2943" s="34">
        <f t="shared" si="274"/>
        <v>72686</v>
      </c>
      <c r="K2943" t="str">
        <f t="shared" si="275"/>
        <v>SH0908-1020</v>
      </c>
    </row>
    <row r="2944" spans="1:11" ht="15" customHeight="1" x14ac:dyDescent="0.35">
      <c r="A2944">
        <f>'TI102'!A2941</f>
        <v>7</v>
      </c>
      <c r="B2944" s="26">
        <f>'TI102'!B2941</f>
        <v>46273.739583333343</v>
      </c>
      <c r="C2944">
        <f>'TI102'!C2941</f>
        <v>11710412</v>
      </c>
      <c r="D2944">
        <f>'TI102'!J2941</f>
        <v>6</v>
      </c>
      <c r="E2944">
        <f>'TI102'!Q2941</f>
        <v>1</v>
      </c>
      <c r="F2944" t="str">
        <f t="shared" si="270"/>
        <v>60063</v>
      </c>
      <c r="G2944">
        <f t="shared" si="271"/>
        <v>74</v>
      </c>
      <c r="H2944" t="str">
        <f t="shared" si="272"/>
        <v>SH0908-1020</v>
      </c>
      <c r="I2944" t="str">
        <f t="shared" si="273"/>
        <v>SH0908-1020</v>
      </c>
      <c r="J2944" s="34">
        <f t="shared" si="274"/>
        <v>72686</v>
      </c>
      <c r="K2944" t="str">
        <f t="shared" si="275"/>
        <v>SH0908-1020</v>
      </c>
    </row>
    <row r="2945" spans="1:11" ht="15" customHeight="1" x14ac:dyDescent="0.35">
      <c r="A2945">
        <f>'TI102'!A2942</f>
        <v>7</v>
      </c>
      <c r="B2945" s="26">
        <f>'TI102'!B2942</f>
        <v>46273.739583333343</v>
      </c>
      <c r="C2945">
        <f>'TI102'!C2942</f>
        <v>11710413</v>
      </c>
      <c r="D2945">
        <f>'TI102'!J2942</f>
        <v>6</v>
      </c>
      <c r="E2945">
        <f>'TI102'!Q2942</f>
        <v>4</v>
      </c>
      <c r="F2945" t="str">
        <f t="shared" si="270"/>
        <v>5680-1030</v>
      </c>
      <c r="G2945">
        <f t="shared" si="271"/>
        <v>119</v>
      </c>
      <c r="H2945" t="str">
        <f t="shared" si="272"/>
        <v>SH0908-1030</v>
      </c>
      <c r="I2945" t="str">
        <f t="shared" si="273"/>
        <v>SH0908-1030</v>
      </c>
      <c r="J2945" s="34">
        <f t="shared" si="274"/>
        <v>72686</v>
      </c>
      <c r="K2945" t="str">
        <f t="shared" si="275"/>
        <v>SH0908-1030</v>
      </c>
    </row>
    <row r="2946" spans="1:11" ht="15" customHeight="1" x14ac:dyDescent="0.35">
      <c r="A2946">
        <f>'TI102'!A2943</f>
        <v>7</v>
      </c>
      <c r="B2946" s="26">
        <f>'TI102'!B2943</f>
        <v>46273.739583333343</v>
      </c>
      <c r="C2946">
        <f>'TI102'!C2943</f>
        <v>11710414</v>
      </c>
      <c r="D2946">
        <f>'TI102'!J2943</f>
        <v>6</v>
      </c>
      <c r="E2946">
        <f>'TI102'!Q2943</f>
        <v>1</v>
      </c>
      <c r="F2946" t="str">
        <f t="shared" si="270"/>
        <v>5680-1030</v>
      </c>
      <c r="G2946">
        <f t="shared" si="271"/>
        <v>119</v>
      </c>
      <c r="H2946" t="str">
        <f t="shared" si="272"/>
        <v>SH0908-1030</v>
      </c>
      <c r="I2946" t="str">
        <f t="shared" si="273"/>
        <v>SH0908-1030</v>
      </c>
      <c r="J2946" s="34">
        <f t="shared" si="274"/>
        <v>72686</v>
      </c>
      <c r="K2946" t="str">
        <f t="shared" si="275"/>
        <v>SH0908-1030</v>
      </c>
    </row>
    <row r="2947" spans="1:11" ht="15" customHeight="1" x14ac:dyDescent="0.35">
      <c r="A2947">
        <f>'TI102'!A2944</f>
        <v>7</v>
      </c>
      <c r="B2947" s="26">
        <f>'TI102'!B2944</f>
        <v>46273.739583333343</v>
      </c>
      <c r="C2947">
        <f>'TI102'!C2944</f>
        <v>11710415</v>
      </c>
      <c r="D2947">
        <f>'TI102'!J2944</f>
        <v>6</v>
      </c>
      <c r="E2947">
        <f>'TI102'!Q2944</f>
        <v>2</v>
      </c>
      <c r="F2947" t="str">
        <f t="shared" si="270"/>
        <v>60662</v>
      </c>
      <c r="G2947">
        <f t="shared" si="271"/>
        <v>118</v>
      </c>
      <c r="H2947" t="str">
        <f t="shared" si="272"/>
        <v>SH0908-1030</v>
      </c>
      <c r="I2947" t="str">
        <f t="shared" si="273"/>
        <v>SH0908-1030</v>
      </c>
      <c r="J2947" s="34">
        <f t="shared" si="274"/>
        <v>72686</v>
      </c>
      <c r="K2947" t="str">
        <f t="shared" si="275"/>
        <v>SH0908-1030</v>
      </c>
    </row>
    <row r="2948" spans="1:11" ht="15" customHeight="1" x14ac:dyDescent="0.35">
      <c r="A2948">
        <f>'TI102'!A2945</f>
        <v>7</v>
      </c>
      <c r="B2948" s="26">
        <f>'TI102'!B2945</f>
        <v>46273.739583333343</v>
      </c>
      <c r="C2948">
        <f>'TI102'!C2945</f>
        <v>11710416</v>
      </c>
      <c r="D2948">
        <f>'TI102'!J2945</f>
        <v>4</v>
      </c>
      <c r="E2948">
        <f>'TI102'!Q2945</f>
        <v>1</v>
      </c>
      <c r="F2948" t="str">
        <f t="shared" si="270"/>
        <v>60708</v>
      </c>
      <c r="G2948">
        <f t="shared" si="271"/>
        <v>133</v>
      </c>
      <c r="H2948" t="str">
        <f t="shared" si="272"/>
        <v>SH0908-1033</v>
      </c>
      <c r="I2948" t="str">
        <f t="shared" si="273"/>
        <v>SH0908-1033</v>
      </c>
      <c r="J2948" s="34">
        <f t="shared" si="274"/>
        <v>72686</v>
      </c>
      <c r="K2948" t="str">
        <f t="shared" si="275"/>
        <v>SH0908-1033</v>
      </c>
    </row>
    <row r="2949" spans="1:11" ht="15" customHeight="1" x14ac:dyDescent="0.35">
      <c r="A2949">
        <f>'TI102'!A2946</f>
        <v>7</v>
      </c>
      <c r="B2949" s="26">
        <f>'TI102'!B2946</f>
        <v>46273.739583333343</v>
      </c>
      <c r="C2949">
        <f>'TI102'!C2946</f>
        <v>11710417</v>
      </c>
      <c r="D2949">
        <f>'TI102'!J2946</f>
        <v>4</v>
      </c>
      <c r="E2949">
        <f>'TI102'!Q2946</f>
        <v>1</v>
      </c>
      <c r="F2949" t="str">
        <f t="shared" si="270"/>
        <v>60708</v>
      </c>
      <c r="G2949">
        <f t="shared" si="271"/>
        <v>133</v>
      </c>
      <c r="H2949" t="str">
        <f t="shared" si="272"/>
        <v>SH0908-1033</v>
      </c>
      <c r="I2949" t="str">
        <f t="shared" si="273"/>
        <v>SH0908-1033</v>
      </c>
      <c r="J2949" s="34">
        <f t="shared" si="274"/>
        <v>72686</v>
      </c>
      <c r="K2949" t="str">
        <f t="shared" si="275"/>
        <v>SH0908-1033</v>
      </c>
    </row>
    <row r="2950" spans="1:11" ht="15" customHeight="1" x14ac:dyDescent="0.35">
      <c r="A2950">
        <f>'TI102'!A2947</f>
        <v>7</v>
      </c>
      <c r="B2950" s="26">
        <f>'TI102'!B2947</f>
        <v>46273.739583333343</v>
      </c>
      <c r="C2950">
        <f>'TI102'!C2947</f>
        <v>11710418</v>
      </c>
      <c r="D2950">
        <f>'TI102'!J2947</f>
        <v>4</v>
      </c>
      <c r="E2950">
        <f>'TI102'!Q2947</f>
        <v>1</v>
      </c>
      <c r="F2950" t="str">
        <f t="shared" ref="F2950:F3013" si="276">INDEX(OM_ORDER,MATCH(C2950,OM_TID,0))</f>
        <v>60708</v>
      </c>
      <c r="G2950">
        <f t="shared" ref="G2950:G3013" si="277">MATCH(F2950,OR_ID,0)</f>
        <v>133</v>
      </c>
      <c r="H2950" t="str">
        <f t="shared" ref="H2950:H3013" si="278">INDEX(OR_ORIG,G2950)</f>
        <v>SH0908-1033</v>
      </c>
      <c r="I2950" t="str">
        <f t="shared" ref="I2950:I3013" si="279">INDEX(OR_SHIP,G2950)</f>
        <v>SH0908-1033</v>
      </c>
      <c r="J2950" s="34">
        <f t="shared" ref="J2950:J3013" si="280">IF(INDEX(OR_MOVED,G2950)="",DATE(2099,1,1),INDEX(OR_MOVED,G2950))</f>
        <v>72686</v>
      </c>
      <c r="K2950" t="str">
        <f t="shared" ref="K2950:K3013" si="281">IF(B2950&gt;=J2950,I2950,H2950)</f>
        <v>SH0908-1033</v>
      </c>
    </row>
    <row r="2951" spans="1:11" ht="15" customHeight="1" x14ac:dyDescent="0.35">
      <c r="A2951">
        <f>'TI102'!A2948</f>
        <v>7</v>
      </c>
      <c r="B2951" s="26">
        <f>'TI102'!B2948</f>
        <v>46273.739583333343</v>
      </c>
      <c r="C2951">
        <f>'TI102'!C2948</f>
        <v>11710437</v>
      </c>
      <c r="D2951">
        <f>'TI102'!J2948</f>
        <v>2</v>
      </c>
      <c r="E2951">
        <f>'TI102'!Q2948</f>
        <v>1</v>
      </c>
      <c r="F2951" t="str">
        <f t="shared" si="276"/>
        <v>60708</v>
      </c>
      <c r="G2951">
        <f t="shared" si="277"/>
        <v>133</v>
      </c>
      <c r="H2951" t="str">
        <f t="shared" si="278"/>
        <v>SH0908-1033</v>
      </c>
      <c r="I2951" t="str">
        <f t="shared" si="279"/>
        <v>SH0908-1033</v>
      </c>
      <c r="J2951" s="34">
        <f t="shared" si="280"/>
        <v>72686</v>
      </c>
      <c r="K2951" t="str">
        <f t="shared" si="281"/>
        <v>SH0908-1033</v>
      </c>
    </row>
    <row r="2952" spans="1:11" ht="15" customHeight="1" x14ac:dyDescent="0.35">
      <c r="A2952">
        <f>'TI102'!A2949</f>
        <v>7</v>
      </c>
      <c r="B2952" s="26">
        <f>'TI102'!B2949</f>
        <v>46273.739583333343</v>
      </c>
      <c r="C2952">
        <f>'TI102'!C2949</f>
        <v>11710438</v>
      </c>
      <c r="D2952">
        <f>'TI102'!J2949</f>
        <v>2</v>
      </c>
      <c r="E2952">
        <f>'TI102'!Q2949</f>
        <v>1</v>
      </c>
      <c r="F2952" t="str">
        <f t="shared" si="276"/>
        <v>60708</v>
      </c>
      <c r="G2952">
        <f t="shared" si="277"/>
        <v>133</v>
      </c>
      <c r="H2952" t="str">
        <f t="shared" si="278"/>
        <v>SH0908-1033</v>
      </c>
      <c r="I2952" t="str">
        <f t="shared" si="279"/>
        <v>SH0908-1033</v>
      </c>
      <c r="J2952" s="34">
        <f t="shared" si="280"/>
        <v>72686</v>
      </c>
      <c r="K2952" t="str">
        <f t="shared" si="281"/>
        <v>SH0908-1033</v>
      </c>
    </row>
    <row r="2953" spans="1:11" ht="15" customHeight="1" x14ac:dyDescent="0.35">
      <c r="A2953">
        <f>'TI102'!A2950</f>
        <v>7</v>
      </c>
      <c r="B2953" s="26">
        <f>'TI102'!B2950</f>
        <v>46273.739583333343</v>
      </c>
      <c r="C2953">
        <f>'TI102'!C2950</f>
        <v>11710439</v>
      </c>
      <c r="D2953">
        <f>'TI102'!J2950</f>
        <v>2</v>
      </c>
      <c r="E2953">
        <f>'TI102'!Q2950</f>
        <v>1</v>
      </c>
      <c r="F2953" t="str">
        <f t="shared" si="276"/>
        <v>60708</v>
      </c>
      <c r="G2953">
        <f t="shared" si="277"/>
        <v>133</v>
      </c>
      <c r="H2953" t="str">
        <f t="shared" si="278"/>
        <v>SH0908-1033</v>
      </c>
      <c r="I2953" t="str">
        <f t="shared" si="279"/>
        <v>SH0908-1033</v>
      </c>
      <c r="J2953" s="34">
        <f t="shared" si="280"/>
        <v>72686</v>
      </c>
      <c r="K2953" t="str">
        <f t="shared" si="281"/>
        <v>SH0908-1033</v>
      </c>
    </row>
    <row r="2954" spans="1:11" ht="15" customHeight="1" x14ac:dyDescent="0.35">
      <c r="A2954">
        <f>'TI102'!A2951</f>
        <v>7</v>
      </c>
      <c r="B2954" s="26">
        <f>'TI102'!B2951</f>
        <v>46273.739583333343</v>
      </c>
      <c r="C2954">
        <f>'TI102'!C2951</f>
        <v>11710440</v>
      </c>
      <c r="D2954">
        <f>'TI102'!J2951</f>
        <v>1</v>
      </c>
      <c r="E2954">
        <f>'TI102'!Q2951</f>
        <v>1</v>
      </c>
      <c r="F2954" t="str">
        <f t="shared" si="276"/>
        <v>60708</v>
      </c>
      <c r="G2954">
        <f t="shared" si="277"/>
        <v>133</v>
      </c>
      <c r="H2954" t="str">
        <f t="shared" si="278"/>
        <v>SH0908-1033</v>
      </c>
      <c r="I2954" t="str">
        <f t="shared" si="279"/>
        <v>SH0908-1033</v>
      </c>
      <c r="J2954" s="34">
        <f t="shared" si="280"/>
        <v>72686</v>
      </c>
      <c r="K2954" t="str">
        <f t="shared" si="281"/>
        <v>SH0908-1033</v>
      </c>
    </row>
    <row r="2955" spans="1:11" ht="15" customHeight="1" x14ac:dyDescent="0.35">
      <c r="A2955">
        <f>'TI102'!A2952</f>
        <v>7</v>
      </c>
      <c r="B2955" s="26">
        <f>'TI102'!B2952</f>
        <v>46273.739583333343</v>
      </c>
      <c r="C2955">
        <f>'TI102'!C2952</f>
        <v>11710441</v>
      </c>
      <c r="D2955">
        <f>'TI102'!J2952</f>
        <v>1</v>
      </c>
      <c r="E2955">
        <f>'TI102'!Q2952</f>
        <v>1</v>
      </c>
      <c r="F2955" t="str">
        <f t="shared" si="276"/>
        <v>60708</v>
      </c>
      <c r="G2955">
        <f t="shared" si="277"/>
        <v>133</v>
      </c>
      <c r="H2955" t="str">
        <f t="shared" si="278"/>
        <v>SH0908-1033</v>
      </c>
      <c r="I2955" t="str">
        <f t="shared" si="279"/>
        <v>SH0908-1033</v>
      </c>
      <c r="J2955" s="34">
        <f t="shared" si="280"/>
        <v>72686</v>
      </c>
      <c r="K2955" t="str">
        <f t="shared" si="281"/>
        <v>SH0908-1033</v>
      </c>
    </row>
    <row r="2956" spans="1:11" ht="15" customHeight="1" x14ac:dyDescent="0.35">
      <c r="A2956">
        <f>'TI102'!A2953</f>
        <v>7</v>
      </c>
      <c r="B2956" s="26">
        <f>'TI102'!B2953</f>
        <v>46273.739583333343</v>
      </c>
      <c r="C2956">
        <f>'TI102'!C2953</f>
        <v>11710442</v>
      </c>
      <c r="D2956">
        <f>'TI102'!J2953</f>
        <v>1</v>
      </c>
      <c r="E2956">
        <f>'TI102'!Q2953</f>
        <v>1</v>
      </c>
      <c r="F2956" t="str">
        <f t="shared" si="276"/>
        <v>60708</v>
      </c>
      <c r="G2956">
        <f t="shared" si="277"/>
        <v>133</v>
      </c>
      <c r="H2956" t="str">
        <f t="shared" si="278"/>
        <v>SH0908-1033</v>
      </c>
      <c r="I2956" t="str">
        <f t="shared" si="279"/>
        <v>SH0908-1033</v>
      </c>
      <c r="J2956" s="34">
        <f t="shared" si="280"/>
        <v>72686</v>
      </c>
      <c r="K2956" t="str">
        <f t="shared" si="281"/>
        <v>SH0908-1033</v>
      </c>
    </row>
    <row r="2957" spans="1:11" ht="15" customHeight="1" x14ac:dyDescent="0.35">
      <c r="A2957">
        <f>'TI102'!A2954</f>
        <v>7</v>
      </c>
      <c r="B2957" s="26">
        <f>'TI102'!B2954</f>
        <v>46273.739583333343</v>
      </c>
      <c r="C2957">
        <f>'TI102'!C2954</f>
        <v>11710443</v>
      </c>
      <c r="D2957">
        <f>'TI102'!J2954</f>
        <v>1</v>
      </c>
      <c r="E2957">
        <f>'TI102'!Q2954</f>
        <v>2</v>
      </c>
      <c r="F2957" t="str">
        <f t="shared" si="276"/>
        <v>60708</v>
      </c>
      <c r="G2957">
        <f t="shared" si="277"/>
        <v>133</v>
      </c>
      <c r="H2957" t="str">
        <f t="shared" si="278"/>
        <v>SH0908-1033</v>
      </c>
      <c r="I2957" t="str">
        <f t="shared" si="279"/>
        <v>SH0908-1033</v>
      </c>
      <c r="J2957" s="34">
        <f t="shared" si="280"/>
        <v>72686</v>
      </c>
      <c r="K2957" t="str">
        <f t="shared" si="281"/>
        <v>SH0908-1033</v>
      </c>
    </row>
    <row r="2958" spans="1:11" ht="15" customHeight="1" x14ac:dyDescent="0.35">
      <c r="A2958">
        <f>'TI102'!A2955</f>
        <v>7</v>
      </c>
      <c r="B2958" s="26">
        <f>'TI102'!B2955</f>
        <v>46273.739583333343</v>
      </c>
      <c r="C2958">
        <f>'TI102'!C2955</f>
        <v>11710444</v>
      </c>
      <c r="D2958">
        <f>'TI102'!J2955</f>
        <v>2</v>
      </c>
      <c r="E2958">
        <f>'TI102'!Q2955</f>
        <v>2</v>
      </c>
      <c r="F2958" t="str">
        <f t="shared" si="276"/>
        <v>60708</v>
      </c>
      <c r="G2958">
        <f t="shared" si="277"/>
        <v>133</v>
      </c>
      <c r="H2958" t="str">
        <f t="shared" si="278"/>
        <v>SH0908-1033</v>
      </c>
      <c r="I2958" t="str">
        <f t="shared" si="279"/>
        <v>SH0908-1033</v>
      </c>
      <c r="J2958" s="34">
        <f t="shared" si="280"/>
        <v>72686</v>
      </c>
      <c r="K2958" t="str">
        <f t="shared" si="281"/>
        <v>SH0908-1033</v>
      </c>
    </row>
    <row r="2959" spans="1:11" ht="15" customHeight="1" x14ac:dyDescent="0.35">
      <c r="A2959">
        <f>'TI102'!A2956</f>
        <v>7</v>
      </c>
      <c r="B2959" s="26">
        <f>'TI102'!B2956</f>
        <v>46273.739583333343</v>
      </c>
      <c r="C2959">
        <f>'TI102'!C2956</f>
        <v>11710456</v>
      </c>
      <c r="D2959">
        <f>'TI102'!J2956</f>
        <v>5</v>
      </c>
      <c r="E2959">
        <f>'TI102'!Q2956</f>
        <v>1</v>
      </c>
      <c r="F2959" t="str">
        <f t="shared" si="276"/>
        <v>60716</v>
      </c>
      <c r="G2959">
        <f t="shared" si="277"/>
        <v>49</v>
      </c>
      <c r="H2959" t="str">
        <f t="shared" si="278"/>
        <v>SH0908-1012</v>
      </c>
      <c r="I2959" t="str">
        <f t="shared" si="279"/>
        <v>SH0908-1012</v>
      </c>
      <c r="J2959" s="34">
        <f t="shared" si="280"/>
        <v>72686</v>
      </c>
      <c r="K2959" t="str">
        <f t="shared" si="281"/>
        <v>SH0908-1012</v>
      </c>
    </row>
    <row r="2960" spans="1:11" ht="15" customHeight="1" x14ac:dyDescent="0.35">
      <c r="A2960">
        <f>'TI102'!A2957</f>
        <v>7</v>
      </c>
      <c r="B2960" s="26">
        <f>'TI102'!B2957</f>
        <v>46273.739583333343</v>
      </c>
      <c r="C2960">
        <f>'TI102'!C2957</f>
        <v>11710462</v>
      </c>
      <c r="D2960">
        <f>'TI102'!J2957</f>
        <v>2</v>
      </c>
      <c r="E2960">
        <f>'TI102'!Q2957</f>
        <v>5</v>
      </c>
      <c r="F2960" t="str">
        <f t="shared" si="276"/>
        <v>60719</v>
      </c>
      <c r="G2960">
        <f t="shared" si="277"/>
        <v>115</v>
      </c>
      <c r="H2960" t="str">
        <f t="shared" si="278"/>
        <v>SH0908-1028</v>
      </c>
      <c r="I2960" t="str">
        <f t="shared" si="279"/>
        <v>SH0908-1028</v>
      </c>
      <c r="J2960" s="34">
        <f t="shared" si="280"/>
        <v>72686</v>
      </c>
      <c r="K2960" t="str">
        <f t="shared" si="281"/>
        <v>SH0908-1028</v>
      </c>
    </row>
    <row r="2961" spans="1:11" ht="15" customHeight="1" x14ac:dyDescent="0.35">
      <c r="A2961">
        <f>'TI102'!A2958</f>
        <v>7</v>
      </c>
      <c r="B2961" s="26">
        <f>'TI102'!B2958</f>
        <v>46273.739583333343</v>
      </c>
      <c r="C2961">
        <f>'TI102'!C2958</f>
        <v>11710463</v>
      </c>
      <c r="D2961">
        <f>'TI102'!J2958</f>
        <v>1</v>
      </c>
      <c r="E2961">
        <f>'TI102'!Q2958</f>
        <v>4</v>
      </c>
      <c r="F2961" t="str">
        <f t="shared" si="276"/>
        <v>60718</v>
      </c>
      <c r="G2961">
        <f t="shared" si="277"/>
        <v>163</v>
      </c>
      <c r="H2961" t="str">
        <f t="shared" si="278"/>
        <v>SH0908-1034</v>
      </c>
      <c r="I2961" t="str">
        <f t="shared" si="279"/>
        <v>SH0908-1034</v>
      </c>
      <c r="J2961" s="34">
        <f t="shared" si="280"/>
        <v>72686</v>
      </c>
      <c r="K2961" t="str">
        <f t="shared" si="281"/>
        <v>SH0908-1034</v>
      </c>
    </row>
    <row r="2962" spans="1:11" ht="15" customHeight="1" x14ac:dyDescent="0.35">
      <c r="A2962">
        <f>'TI102'!A2959</f>
        <v>7</v>
      </c>
      <c r="B2962" s="26">
        <f>'TI102'!B2959</f>
        <v>46273.739583333343</v>
      </c>
      <c r="C2962">
        <f>'TI102'!C2959</f>
        <v>11710464</v>
      </c>
      <c r="D2962">
        <f>'TI102'!J2959</f>
        <v>1</v>
      </c>
      <c r="E2962">
        <f>'TI102'!Q2959</f>
        <v>1</v>
      </c>
      <c r="F2962" t="str">
        <f t="shared" si="276"/>
        <v>60718</v>
      </c>
      <c r="G2962">
        <f t="shared" si="277"/>
        <v>163</v>
      </c>
      <c r="H2962" t="str">
        <f t="shared" si="278"/>
        <v>SH0908-1034</v>
      </c>
      <c r="I2962" t="str">
        <f t="shared" si="279"/>
        <v>SH0908-1034</v>
      </c>
      <c r="J2962" s="34">
        <f t="shared" si="280"/>
        <v>72686</v>
      </c>
      <c r="K2962" t="str">
        <f t="shared" si="281"/>
        <v>SH0908-1034</v>
      </c>
    </row>
    <row r="2963" spans="1:11" ht="15" customHeight="1" x14ac:dyDescent="0.35">
      <c r="A2963">
        <f>'TI102'!A2960</f>
        <v>7</v>
      </c>
      <c r="B2963" s="26">
        <f>'TI102'!B2960</f>
        <v>46273.739583333343</v>
      </c>
      <c r="C2963">
        <f>'TI102'!C2960</f>
        <v>11710465</v>
      </c>
      <c r="D2963">
        <f>'TI102'!J2960</f>
        <v>1</v>
      </c>
      <c r="E2963">
        <f>'TI102'!Q2960</f>
        <v>1</v>
      </c>
      <c r="F2963" t="str">
        <f t="shared" si="276"/>
        <v>60718</v>
      </c>
      <c r="G2963">
        <f t="shared" si="277"/>
        <v>163</v>
      </c>
      <c r="H2963" t="str">
        <f t="shared" si="278"/>
        <v>SH0908-1034</v>
      </c>
      <c r="I2963" t="str">
        <f t="shared" si="279"/>
        <v>SH0908-1034</v>
      </c>
      <c r="J2963" s="34">
        <f t="shared" si="280"/>
        <v>72686</v>
      </c>
      <c r="K2963" t="str">
        <f t="shared" si="281"/>
        <v>SH0908-1034</v>
      </c>
    </row>
    <row r="2964" spans="1:11" ht="15" customHeight="1" x14ac:dyDescent="0.35">
      <c r="A2964">
        <f>'TI102'!A2961</f>
        <v>7</v>
      </c>
      <c r="B2964" s="26">
        <f>'TI102'!B2961</f>
        <v>46273.739583333343</v>
      </c>
      <c r="C2964">
        <f>'TI102'!C2961</f>
        <v>11710467</v>
      </c>
      <c r="D2964">
        <f>'TI102'!J2961</f>
        <v>4</v>
      </c>
      <c r="E2964">
        <f>'TI102'!Q2961</f>
        <v>1</v>
      </c>
      <c r="F2964" t="str">
        <f t="shared" si="276"/>
        <v>60731</v>
      </c>
      <c r="G2964">
        <f t="shared" si="277"/>
        <v>285</v>
      </c>
      <c r="H2964" t="str">
        <f t="shared" si="278"/>
        <v>SH0908-1054</v>
      </c>
      <c r="I2964" t="str">
        <f t="shared" si="279"/>
        <v>SH0908-1054</v>
      </c>
      <c r="J2964" s="34">
        <f t="shared" si="280"/>
        <v>72686</v>
      </c>
      <c r="K2964" t="str">
        <f t="shared" si="281"/>
        <v>SH0908-1054</v>
      </c>
    </row>
    <row r="2965" spans="1:11" ht="15" customHeight="1" x14ac:dyDescent="0.35">
      <c r="A2965">
        <f>'TI102'!A2962</f>
        <v>7</v>
      </c>
      <c r="B2965" s="26">
        <f>'TI102'!B2962</f>
        <v>46273.739583333343</v>
      </c>
      <c r="C2965">
        <f>'TI102'!C2962</f>
        <v>11710468</v>
      </c>
      <c r="D2965">
        <f>'TI102'!J2962</f>
        <v>4</v>
      </c>
      <c r="E2965">
        <f>'TI102'!Q2962</f>
        <v>1</v>
      </c>
      <c r="F2965" t="str">
        <f t="shared" si="276"/>
        <v>60731</v>
      </c>
      <c r="G2965">
        <f t="shared" si="277"/>
        <v>285</v>
      </c>
      <c r="H2965" t="str">
        <f t="shared" si="278"/>
        <v>SH0908-1054</v>
      </c>
      <c r="I2965" t="str">
        <f t="shared" si="279"/>
        <v>SH0908-1054</v>
      </c>
      <c r="J2965" s="34">
        <f t="shared" si="280"/>
        <v>72686</v>
      </c>
      <c r="K2965" t="str">
        <f t="shared" si="281"/>
        <v>SH0908-1054</v>
      </c>
    </row>
    <row r="2966" spans="1:11" ht="15" customHeight="1" x14ac:dyDescent="0.35">
      <c r="A2966">
        <f>'TI102'!A2963</f>
        <v>7</v>
      </c>
      <c r="B2966" s="26">
        <f>'TI102'!B2963</f>
        <v>46273.739583333343</v>
      </c>
      <c r="C2966">
        <f>'TI102'!C2963</f>
        <v>11710471</v>
      </c>
      <c r="D2966">
        <f>'TI102'!J2963</f>
        <v>3</v>
      </c>
      <c r="E2966">
        <f>'TI102'!Q2963</f>
        <v>2</v>
      </c>
      <c r="F2966" t="str">
        <f t="shared" si="276"/>
        <v>60729</v>
      </c>
      <c r="G2966">
        <f t="shared" si="277"/>
        <v>246</v>
      </c>
      <c r="H2966" t="str">
        <f t="shared" si="278"/>
        <v>SH0908-1042</v>
      </c>
      <c r="I2966" t="str">
        <f t="shared" si="279"/>
        <v>SH0908-1042</v>
      </c>
      <c r="J2966" s="34">
        <f t="shared" si="280"/>
        <v>72686</v>
      </c>
      <c r="K2966" t="str">
        <f t="shared" si="281"/>
        <v>SH0908-1042</v>
      </c>
    </row>
    <row r="2967" spans="1:11" ht="15" customHeight="1" x14ac:dyDescent="0.35">
      <c r="A2967">
        <f>'TI102'!A2964</f>
        <v>8</v>
      </c>
      <c r="B2967" s="26">
        <f>'TI102'!B2964</f>
        <v>46273.75</v>
      </c>
      <c r="C2967">
        <f>'TI102'!C2964</f>
        <v>11707015</v>
      </c>
      <c r="D2967">
        <f>'TI102'!J2964</f>
        <v>2</v>
      </c>
      <c r="E2967">
        <f>'TI102'!Q2964</f>
        <v>5</v>
      </c>
      <c r="F2967" t="str">
        <f t="shared" si="276"/>
        <v>59486</v>
      </c>
      <c r="G2967">
        <f t="shared" si="277"/>
        <v>406</v>
      </c>
      <c r="H2967" t="str">
        <f t="shared" si="278"/>
        <v>SH0908-1981</v>
      </c>
      <c r="I2967" t="str">
        <f t="shared" si="279"/>
        <v>SH0908-1981</v>
      </c>
      <c r="J2967" s="34">
        <f t="shared" si="280"/>
        <v>72686</v>
      </c>
      <c r="K2967" t="str">
        <f t="shared" si="281"/>
        <v>SH0908-1981</v>
      </c>
    </row>
    <row r="2968" spans="1:11" ht="15" customHeight="1" x14ac:dyDescent="0.35">
      <c r="A2968">
        <f>'TI102'!A2965</f>
        <v>8</v>
      </c>
      <c r="B2968" s="26">
        <f>'TI102'!B2965</f>
        <v>46273.75</v>
      </c>
      <c r="C2968">
        <f>'TI102'!C2965</f>
        <v>11707016</v>
      </c>
      <c r="D2968">
        <f>'TI102'!J2965</f>
        <v>2</v>
      </c>
      <c r="E2968">
        <f>'TI102'!Q2965</f>
        <v>5</v>
      </c>
      <c r="F2968" t="str">
        <f t="shared" si="276"/>
        <v>59486</v>
      </c>
      <c r="G2968">
        <f t="shared" si="277"/>
        <v>406</v>
      </c>
      <c r="H2968" t="str">
        <f t="shared" si="278"/>
        <v>SH0908-1981</v>
      </c>
      <c r="I2968" t="str">
        <f t="shared" si="279"/>
        <v>SH0908-1981</v>
      </c>
      <c r="J2968" s="34">
        <f t="shared" si="280"/>
        <v>72686</v>
      </c>
      <c r="K2968" t="str">
        <f t="shared" si="281"/>
        <v>SH0908-1981</v>
      </c>
    </row>
    <row r="2969" spans="1:11" ht="15" customHeight="1" x14ac:dyDescent="0.35">
      <c r="A2969">
        <f>'TI102'!A2966</f>
        <v>8</v>
      </c>
      <c r="B2969" s="26">
        <f>'TI102'!B2966</f>
        <v>46273.75</v>
      </c>
      <c r="C2969">
        <f>'TI102'!C2966</f>
        <v>11707017</v>
      </c>
      <c r="D2969">
        <f>'TI102'!J2966</f>
        <v>2</v>
      </c>
      <c r="E2969">
        <f>'TI102'!Q2966</f>
        <v>11</v>
      </c>
      <c r="F2969" t="str">
        <f t="shared" si="276"/>
        <v>59547</v>
      </c>
      <c r="G2969">
        <f t="shared" si="277"/>
        <v>407</v>
      </c>
      <c r="H2969" t="str">
        <f t="shared" si="278"/>
        <v>SH0908-1981</v>
      </c>
      <c r="I2969" t="str">
        <f t="shared" si="279"/>
        <v>SH0908-1981</v>
      </c>
      <c r="J2969" s="34">
        <f t="shared" si="280"/>
        <v>72686</v>
      </c>
      <c r="K2969" t="str">
        <f t="shared" si="281"/>
        <v>SH0908-1981</v>
      </c>
    </row>
    <row r="2970" spans="1:11" ht="15" customHeight="1" x14ac:dyDescent="0.35">
      <c r="A2970">
        <f>'TI102'!A2967</f>
        <v>8</v>
      </c>
      <c r="B2970" s="26">
        <f>'TI102'!B2967</f>
        <v>46273.75</v>
      </c>
      <c r="C2970">
        <f>'TI102'!C2967</f>
        <v>11707018</v>
      </c>
      <c r="D2970">
        <f>'TI102'!J2967</f>
        <v>2</v>
      </c>
      <c r="E2970">
        <f>'TI102'!Q2967</f>
        <v>11</v>
      </c>
      <c r="F2970" t="str">
        <f t="shared" si="276"/>
        <v>59547</v>
      </c>
      <c r="G2970">
        <f t="shared" si="277"/>
        <v>407</v>
      </c>
      <c r="H2970" t="str">
        <f t="shared" si="278"/>
        <v>SH0908-1981</v>
      </c>
      <c r="I2970" t="str">
        <f t="shared" si="279"/>
        <v>SH0908-1981</v>
      </c>
      <c r="J2970" s="34">
        <f t="shared" si="280"/>
        <v>72686</v>
      </c>
      <c r="K2970" t="str">
        <f t="shared" si="281"/>
        <v>SH0908-1981</v>
      </c>
    </row>
    <row r="2971" spans="1:11" ht="15" customHeight="1" x14ac:dyDescent="0.35">
      <c r="A2971">
        <f>'TI102'!A2968</f>
        <v>8</v>
      </c>
      <c r="B2971" s="26">
        <f>'TI102'!B2968</f>
        <v>46273.75</v>
      </c>
      <c r="C2971">
        <f>'TI102'!C2968</f>
        <v>11707019</v>
      </c>
      <c r="D2971">
        <f>'TI102'!J2968</f>
        <v>2</v>
      </c>
      <c r="E2971">
        <f>'TI102'!Q2968</f>
        <v>2</v>
      </c>
      <c r="F2971" t="str">
        <f t="shared" si="276"/>
        <v>59604</v>
      </c>
      <c r="G2971">
        <f t="shared" si="277"/>
        <v>408</v>
      </c>
      <c r="H2971" t="str">
        <f t="shared" si="278"/>
        <v>SH0908-1981</v>
      </c>
      <c r="I2971" t="str">
        <f t="shared" si="279"/>
        <v>SH0908-1981</v>
      </c>
      <c r="J2971" s="34">
        <f t="shared" si="280"/>
        <v>72686</v>
      </c>
      <c r="K2971" t="str">
        <f t="shared" si="281"/>
        <v>SH0908-1981</v>
      </c>
    </row>
    <row r="2972" spans="1:11" ht="15" customHeight="1" x14ac:dyDescent="0.35">
      <c r="A2972">
        <f>'TI102'!A2969</f>
        <v>8</v>
      </c>
      <c r="B2972" s="26">
        <f>'TI102'!B2969</f>
        <v>46273.75</v>
      </c>
      <c r="C2972">
        <f>'TI102'!C2969</f>
        <v>11707020</v>
      </c>
      <c r="D2972">
        <f>'TI102'!J2969</f>
        <v>2</v>
      </c>
      <c r="E2972">
        <f>'TI102'!Q2969</f>
        <v>2</v>
      </c>
      <c r="F2972" t="str">
        <f t="shared" si="276"/>
        <v>59604</v>
      </c>
      <c r="G2972">
        <f t="shared" si="277"/>
        <v>408</v>
      </c>
      <c r="H2972" t="str">
        <f t="shared" si="278"/>
        <v>SH0908-1981</v>
      </c>
      <c r="I2972" t="str">
        <f t="shared" si="279"/>
        <v>SH0908-1981</v>
      </c>
      <c r="J2972" s="34">
        <f t="shared" si="280"/>
        <v>72686</v>
      </c>
      <c r="K2972" t="str">
        <f t="shared" si="281"/>
        <v>SH0908-1981</v>
      </c>
    </row>
    <row r="2973" spans="1:11" ht="15" customHeight="1" x14ac:dyDescent="0.35">
      <c r="A2973">
        <f>'TI102'!A2970</f>
        <v>8</v>
      </c>
      <c r="B2973" s="26">
        <f>'TI102'!B2970</f>
        <v>46273.75</v>
      </c>
      <c r="C2973">
        <f>'TI102'!C2970</f>
        <v>11707021</v>
      </c>
      <c r="D2973">
        <f>'TI102'!J2970</f>
        <v>2</v>
      </c>
      <c r="E2973">
        <f>'TI102'!Q2970</f>
        <v>1</v>
      </c>
      <c r="F2973" t="str">
        <f t="shared" si="276"/>
        <v>59604</v>
      </c>
      <c r="G2973">
        <f t="shared" si="277"/>
        <v>408</v>
      </c>
      <c r="H2973" t="str">
        <f t="shared" si="278"/>
        <v>SH0908-1981</v>
      </c>
      <c r="I2973" t="str">
        <f t="shared" si="279"/>
        <v>SH0908-1981</v>
      </c>
      <c r="J2973" s="34">
        <f t="shared" si="280"/>
        <v>72686</v>
      </c>
      <c r="K2973" t="str">
        <f t="shared" si="281"/>
        <v>SH0908-1981</v>
      </c>
    </row>
    <row r="2974" spans="1:11" ht="15" customHeight="1" x14ac:dyDescent="0.35">
      <c r="A2974">
        <f>'TI102'!A2971</f>
        <v>8</v>
      </c>
      <c r="B2974" s="26">
        <f>'TI102'!B2971</f>
        <v>46273.75</v>
      </c>
      <c r="C2974">
        <f>'TI102'!C2971</f>
        <v>11707022</v>
      </c>
      <c r="D2974">
        <f>'TI102'!J2971</f>
        <v>2</v>
      </c>
      <c r="E2974">
        <f>'TI102'!Q2971</f>
        <v>6</v>
      </c>
      <c r="F2974" t="str">
        <f t="shared" si="276"/>
        <v>59711</v>
      </c>
      <c r="G2974">
        <f t="shared" si="277"/>
        <v>409</v>
      </c>
      <c r="H2974" t="str">
        <f t="shared" si="278"/>
        <v>SH0908-1981</v>
      </c>
      <c r="I2974" t="str">
        <f t="shared" si="279"/>
        <v>SH0908-1981</v>
      </c>
      <c r="J2974" s="34">
        <f t="shared" si="280"/>
        <v>72686</v>
      </c>
      <c r="K2974" t="str">
        <f t="shared" si="281"/>
        <v>SH0908-1981</v>
      </c>
    </row>
    <row r="2975" spans="1:11" ht="15" customHeight="1" x14ac:dyDescent="0.35">
      <c r="A2975">
        <f>'TI102'!A2972</f>
        <v>8</v>
      </c>
      <c r="B2975" s="26">
        <f>'TI102'!B2972</f>
        <v>46273.75</v>
      </c>
      <c r="C2975">
        <f>'TI102'!C2972</f>
        <v>11707023</v>
      </c>
      <c r="D2975">
        <f>'TI102'!J2972</f>
        <v>2</v>
      </c>
      <c r="E2975">
        <f>'TI102'!Q2972</f>
        <v>6</v>
      </c>
      <c r="F2975" t="str">
        <f t="shared" si="276"/>
        <v>59711</v>
      </c>
      <c r="G2975">
        <f t="shared" si="277"/>
        <v>409</v>
      </c>
      <c r="H2975" t="str">
        <f t="shared" si="278"/>
        <v>SH0908-1981</v>
      </c>
      <c r="I2975" t="str">
        <f t="shared" si="279"/>
        <v>SH0908-1981</v>
      </c>
      <c r="J2975" s="34">
        <f t="shared" si="280"/>
        <v>72686</v>
      </c>
      <c r="K2975" t="str">
        <f t="shared" si="281"/>
        <v>SH0908-1981</v>
      </c>
    </row>
    <row r="2976" spans="1:11" ht="15" customHeight="1" x14ac:dyDescent="0.35">
      <c r="A2976">
        <f>'TI102'!A2973</f>
        <v>8</v>
      </c>
      <c r="B2976" s="26">
        <f>'TI102'!B2973</f>
        <v>46273.75</v>
      </c>
      <c r="C2976">
        <f>'TI102'!C2973</f>
        <v>11707024</v>
      </c>
      <c r="D2976">
        <f>'TI102'!J2973</f>
        <v>2</v>
      </c>
      <c r="E2976">
        <f>'TI102'!Q2973</f>
        <v>6</v>
      </c>
      <c r="F2976" t="str">
        <f t="shared" si="276"/>
        <v>59711</v>
      </c>
      <c r="G2976">
        <f t="shared" si="277"/>
        <v>409</v>
      </c>
      <c r="H2976" t="str">
        <f t="shared" si="278"/>
        <v>SH0908-1981</v>
      </c>
      <c r="I2976" t="str">
        <f t="shared" si="279"/>
        <v>SH0908-1981</v>
      </c>
      <c r="J2976" s="34">
        <f t="shared" si="280"/>
        <v>72686</v>
      </c>
      <c r="K2976" t="str">
        <f t="shared" si="281"/>
        <v>SH0908-1981</v>
      </c>
    </row>
    <row r="2977" spans="1:11" ht="15" customHeight="1" x14ac:dyDescent="0.35">
      <c r="A2977">
        <f>'TI102'!A2974</f>
        <v>8</v>
      </c>
      <c r="B2977" s="26">
        <f>'TI102'!B2974</f>
        <v>46273.75</v>
      </c>
      <c r="C2977">
        <f>'TI102'!C2974</f>
        <v>11707025</v>
      </c>
      <c r="D2977">
        <f>'TI102'!J2974</f>
        <v>2</v>
      </c>
      <c r="E2977">
        <f>'TI102'!Q2974</f>
        <v>6</v>
      </c>
      <c r="F2977" t="str">
        <f t="shared" si="276"/>
        <v>59711</v>
      </c>
      <c r="G2977">
        <f t="shared" si="277"/>
        <v>409</v>
      </c>
      <c r="H2977" t="str">
        <f t="shared" si="278"/>
        <v>SH0908-1981</v>
      </c>
      <c r="I2977" t="str">
        <f t="shared" si="279"/>
        <v>SH0908-1981</v>
      </c>
      <c r="J2977" s="34">
        <f t="shared" si="280"/>
        <v>72686</v>
      </c>
      <c r="K2977" t="str">
        <f t="shared" si="281"/>
        <v>SH0908-1981</v>
      </c>
    </row>
    <row r="2978" spans="1:11" ht="15" customHeight="1" x14ac:dyDescent="0.35">
      <c r="A2978">
        <f>'TI102'!A2975</f>
        <v>8</v>
      </c>
      <c r="B2978" s="26">
        <f>'TI102'!B2975</f>
        <v>46273.75</v>
      </c>
      <c r="C2978">
        <f>'TI102'!C2975</f>
        <v>11707026</v>
      </c>
      <c r="D2978">
        <f>'TI102'!J2975</f>
        <v>2</v>
      </c>
      <c r="E2978">
        <f>'TI102'!Q2975</f>
        <v>6</v>
      </c>
      <c r="F2978" t="str">
        <f t="shared" si="276"/>
        <v>59711</v>
      </c>
      <c r="G2978">
        <f t="shared" si="277"/>
        <v>409</v>
      </c>
      <c r="H2978" t="str">
        <f t="shared" si="278"/>
        <v>SH0908-1981</v>
      </c>
      <c r="I2978" t="str">
        <f t="shared" si="279"/>
        <v>SH0908-1981</v>
      </c>
      <c r="J2978" s="34">
        <f t="shared" si="280"/>
        <v>72686</v>
      </c>
      <c r="K2978" t="str">
        <f t="shared" si="281"/>
        <v>SH0908-1981</v>
      </c>
    </row>
    <row r="2979" spans="1:11" ht="15" customHeight="1" x14ac:dyDescent="0.35">
      <c r="A2979">
        <f>'TI102'!A2976</f>
        <v>8</v>
      </c>
      <c r="B2979" s="26">
        <f>'TI102'!B2976</f>
        <v>46273.75</v>
      </c>
      <c r="C2979">
        <f>'TI102'!C2976</f>
        <v>11707027</v>
      </c>
      <c r="D2979">
        <f>'TI102'!J2976</f>
        <v>2</v>
      </c>
      <c r="E2979">
        <f>'TI102'!Q2976</f>
        <v>6</v>
      </c>
      <c r="F2979" t="str">
        <f t="shared" si="276"/>
        <v>59711</v>
      </c>
      <c r="G2979">
        <f t="shared" si="277"/>
        <v>409</v>
      </c>
      <c r="H2979" t="str">
        <f t="shared" si="278"/>
        <v>SH0908-1981</v>
      </c>
      <c r="I2979" t="str">
        <f t="shared" si="279"/>
        <v>SH0908-1981</v>
      </c>
      <c r="J2979" s="34">
        <f t="shared" si="280"/>
        <v>72686</v>
      </c>
      <c r="K2979" t="str">
        <f t="shared" si="281"/>
        <v>SH0908-1981</v>
      </c>
    </row>
    <row r="2980" spans="1:11" ht="15" customHeight="1" x14ac:dyDescent="0.35">
      <c r="A2980">
        <f>'TI102'!A2977</f>
        <v>8</v>
      </c>
      <c r="B2980" s="26">
        <f>'TI102'!B2977</f>
        <v>46273.75</v>
      </c>
      <c r="C2980">
        <f>'TI102'!C2977</f>
        <v>11707028</v>
      </c>
      <c r="D2980">
        <f>'TI102'!J2977</f>
        <v>2</v>
      </c>
      <c r="E2980">
        <f>'TI102'!Q2977</f>
        <v>4</v>
      </c>
      <c r="F2980" t="str">
        <f t="shared" si="276"/>
        <v>59711</v>
      </c>
      <c r="G2980">
        <f t="shared" si="277"/>
        <v>409</v>
      </c>
      <c r="H2980" t="str">
        <f t="shared" si="278"/>
        <v>SH0908-1981</v>
      </c>
      <c r="I2980" t="str">
        <f t="shared" si="279"/>
        <v>SH0908-1981</v>
      </c>
      <c r="J2980" s="34">
        <f t="shared" si="280"/>
        <v>72686</v>
      </c>
      <c r="K2980" t="str">
        <f t="shared" si="281"/>
        <v>SH0908-1981</v>
      </c>
    </row>
    <row r="2981" spans="1:11" ht="15" customHeight="1" x14ac:dyDescent="0.35">
      <c r="A2981">
        <f>'TI102'!A2978</f>
        <v>8</v>
      </c>
      <c r="B2981" s="26">
        <f>'TI102'!B2978</f>
        <v>46273.75</v>
      </c>
      <c r="C2981">
        <f>'TI102'!C2978</f>
        <v>11707029</v>
      </c>
      <c r="D2981">
        <f>'TI102'!J2978</f>
        <v>2</v>
      </c>
      <c r="E2981">
        <f>'TI102'!Q2978</f>
        <v>5</v>
      </c>
      <c r="F2981" t="str">
        <f t="shared" si="276"/>
        <v>59779</v>
      </c>
      <c r="G2981">
        <f t="shared" si="277"/>
        <v>410</v>
      </c>
      <c r="H2981" t="str">
        <f t="shared" si="278"/>
        <v>SH0908-1981</v>
      </c>
      <c r="I2981" t="str">
        <f t="shared" si="279"/>
        <v>SH0908-1981</v>
      </c>
      <c r="J2981" s="34">
        <f t="shared" si="280"/>
        <v>72686</v>
      </c>
      <c r="K2981" t="str">
        <f t="shared" si="281"/>
        <v>SH0908-1981</v>
      </c>
    </row>
    <row r="2982" spans="1:11" ht="15" customHeight="1" x14ac:dyDescent="0.35">
      <c r="A2982">
        <f>'TI102'!A2979</f>
        <v>8</v>
      </c>
      <c r="B2982" s="26">
        <f>'TI102'!B2979</f>
        <v>46273.75</v>
      </c>
      <c r="C2982">
        <f>'TI102'!C2979</f>
        <v>11707030</v>
      </c>
      <c r="D2982">
        <f>'TI102'!J2979</f>
        <v>2</v>
      </c>
      <c r="E2982">
        <f>'TI102'!Q2979</f>
        <v>2</v>
      </c>
      <c r="F2982" t="str">
        <f t="shared" si="276"/>
        <v>59779</v>
      </c>
      <c r="G2982">
        <f t="shared" si="277"/>
        <v>410</v>
      </c>
      <c r="H2982" t="str">
        <f t="shared" si="278"/>
        <v>SH0908-1981</v>
      </c>
      <c r="I2982" t="str">
        <f t="shared" si="279"/>
        <v>SH0908-1981</v>
      </c>
      <c r="J2982" s="34">
        <f t="shared" si="280"/>
        <v>72686</v>
      </c>
      <c r="K2982" t="str">
        <f t="shared" si="281"/>
        <v>SH0908-1981</v>
      </c>
    </row>
    <row r="2983" spans="1:11" ht="15" customHeight="1" x14ac:dyDescent="0.35">
      <c r="A2983">
        <f>'TI102'!A2980</f>
        <v>8</v>
      </c>
      <c r="B2983" s="26">
        <f>'TI102'!B2980</f>
        <v>46273.75</v>
      </c>
      <c r="C2983">
        <f>'TI102'!C2980</f>
        <v>11707031</v>
      </c>
      <c r="D2983">
        <f>'TI102'!J2980</f>
        <v>2</v>
      </c>
      <c r="E2983">
        <f>'TI102'!Q2980</f>
        <v>2</v>
      </c>
      <c r="F2983" t="str">
        <f t="shared" si="276"/>
        <v>59779</v>
      </c>
      <c r="G2983">
        <f t="shared" si="277"/>
        <v>410</v>
      </c>
      <c r="H2983" t="str">
        <f t="shared" si="278"/>
        <v>SH0908-1981</v>
      </c>
      <c r="I2983" t="str">
        <f t="shared" si="279"/>
        <v>SH0908-1981</v>
      </c>
      <c r="J2983" s="34">
        <f t="shared" si="280"/>
        <v>72686</v>
      </c>
      <c r="K2983" t="str">
        <f t="shared" si="281"/>
        <v>SH0908-1981</v>
      </c>
    </row>
    <row r="2984" spans="1:11" ht="15" customHeight="1" x14ac:dyDescent="0.35">
      <c r="A2984">
        <f>'TI102'!A2981</f>
        <v>8</v>
      </c>
      <c r="B2984" s="26">
        <f>'TI102'!B2981</f>
        <v>46273.75</v>
      </c>
      <c r="C2984">
        <f>'TI102'!C2981</f>
        <v>11707032</v>
      </c>
      <c r="D2984">
        <f>'TI102'!J2981</f>
        <v>2</v>
      </c>
      <c r="E2984">
        <f>'TI102'!Q2981</f>
        <v>2</v>
      </c>
      <c r="F2984" t="str">
        <f t="shared" si="276"/>
        <v>59779</v>
      </c>
      <c r="G2984">
        <f t="shared" si="277"/>
        <v>410</v>
      </c>
      <c r="H2984" t="str">
        <f t="shared" si="278"/>
        <v>SH0908-1981</v>
      </c>
      <c r="I2984" t="str">
        <f t="shared" si="279"/>
        <v>SH0908-1981</v>
      </c>
      <c r="J2984" s="34">
        <f t="shared" si="280"/>
        <v>72686</v>
      </c>
      <c r="K2984" t="str">
        <f t="shared" si="281"/>
        <v>SH0908-1981</v>
      </c>
    </row>
    <row r="2985" spans="1:11" ht="15" customHeight="1" x14ac:dyDescent="0.35">
      <c r="A2985">
        <f>'TI102'!A2982</f>
        <v>8</v>
      </c>
      <c r="B2985" s="26">
        <f>'TI102'!B2982</f>
        <v>46273.75</v>
      </c>
      <c r="C2985">
        <f>'TI102'!C2982</f>
        <v>11707033</v>
      </c>
      <c r="D2985">
        <f>'TI102'!J2982</f>
        <v>2</v>
      </c>
      <c r="E2985">
        <f>'TI102'!Q2982</f>
        <v>1</v>
      </c>
      <c r="F2985" t="str">
        <f t="shared" si="276"/>
        <v>60002</v>
      </c>
      <c r="G2985">
        <f t="shared" si="277"/>
        <v>411</v>
      </c>
      <c r="H2985" t="str">
        <f t="shared" si="278"/>
        <v>SH0908-1981</v>
      </c>
      <c r="I2985" t="str">
        <f t="shared" si="279"/>
        <v>SH0908-1981</v>
      </c>
      <c r="J2985" s="34">
        <f t="shared" si="280"/>
        <v>72686</v>
      </c>
      <c r="K2985" t="str">
        <f t="shared" si="281"/>
        <v>SH0908-1981</v>
      </c>
    </row>
    <row r="2986" spans="1:11" ht="15" customHeight="1" x14ac:dyDescent="0.35">
      <c r="A2986">
        <f>'TI102'!A2983</f>
        <v>8</v>
      </c>
      <c r="B2986" s="26">
        <f>'TI102'!B2983</f>
        <v>46273.75</v>
      </c>
      <c r="C2986">
        <f>'TI102'!C2983</f>
        <v>11707034</v>
      </c>
      <c r="D2986">
        <f>'TI102'!J2983</f>
        <v>2</v>
      </c>
      <c r="E2986">
        <f>'TI102'!Q2983</f>
        <v>5</v>
      </c>
      <c r="F2986" t="str">
        <f t="shared" si="276"/>
        <v>60002</v>
      </c>
      <c r="G2986">
        <f t="shared" si="277"/>
        <v>411</v>
      </c>
      <c r="H2986" t="str">
        <f t="shared" si="278"/>
        <v>SH0908-1981</v>
      </c>
      <c r="I2986" t="str">
        <f t="shared" si="279"/>
        <v>SH0908-1981</v>
      </c>
      <c r="J2986" s="34">
        <f t="shared" si="280"/>
        <v>72686</v>
      </c>
      <c r="K2986" t="str">
        <f t="shared" si="281"/>
        <v>SH0908-1981</v>
      </c>
    </row>
    <row r="2987" spans="1:11" ht="15" customHeight="1" x14ac:dyDescent="0.35">
      <c r="A2987">
        <f>'TI102'!A2984</f>
        <v>8</v>
      </c>
      <c r="B2987" s="26">
        <f>'TI102'!B2984</f>
        <v>46273.75</v>
      </c>
      <c r="C2987">
        <f>'TI102'!C2984</f>
        <v>11707298</v>
      </c>
      <c r="D2987">
        <f>'TI102'!J2984</f>
        <v>4</v>
      </c>
      <c r="E2987">
        <f>'TI102'!Q2984</f>
        <v>1</v>
      </c>
      <c r="F2987" t="str">
        <f t="shared" si="276"/>
        <v>59564</v>
      </c>
      <c r="G2987">
        <f t="shared" si="277"/>
        <v>317</v>
      </c>
      <c r="H2987" t="str">
        <f t="shared" si="278"/>
        <v>SH0908-1066</v>
      </c>
      <c r="I2987" t="str">
        <f t="shared" si="279"/>
        <v>SH0908-1066</v>
      </c>
      <c r="J2987" s="34">
        <f t="shared" si="280"/>
        <v>72686</v>
      </c>
      <c r="K2987" t="str">
        <f t="shared" si="281"/>
        <v>SH0908-1066</v>
      </c>
    </row>
    <row r="2988" spans="1:11" ht="15" customHeight="1" x14ac:dyDescent="0.35">
      <c r="A2988">
        <f>'TI102'!A2985</f>
        <v>8</v>
      </c>
      <c r="B2988" s="26">
        <f>'TI102'!B2985</f>
        <v>46273.75</v>
      </c>
      <c r="C2988">
        <f>'TI102'!C2985</f>
        <v>11707299</v>
      </c>
      <c r="D2988">
        <f>'TI102'!J2985</f>
        <v>4</v>
      </c>
      <c r="E2988">
        <f>'TI102'!Q2985</f>
        <v>1</v>
      </c>
      <c r="F2988" t="str">
        <f t="shared" si="276"/>
        <v>59564</v>
      </c>
      <c r="G2988">
        <f t="shared" si="277"/>
        <v>317</v>
      </c>
      <c r="H2988" t="str">
        <f t="shared" si="278"/>
        <v>SH0908-1066</v>
      </c>
      <c r="I2988" t="str">
        <f t="shared" si="279"/>
        <v>SH0908-1066</v>
      </c>
      <c r="J2988" s="34">
        <f t="shared" si="280"/>
        <v>72686</v>
      </c>
      <c r="K2988" t="str">
        <f t="shared" si="281"/>
        <v>SH0908-1066</v>
      </c>
    </row>
    <row r="2989" spans="1:11" ht="15" customHeight="1" x14ac:dyDescent="0.35">
      <c r="A2989">
        <f>'TI102'!A2986</f>
        <v>8</v>
      </c>
      <c r="B2989" s="26">
        <f>'TI102'!B2986</f>
        <v>46273.75</v>
      </c>
      <c r="C2989">
        <f>'TI102'!C2986</f>
        <v>11707309</v>
      </c>
      <c r="D2989">
        <f>'TI102'!J2986</f>
        <v>4</v>
      </c>
      <c r="E2989">
        <f>'TI102'!Q2986</f>
        <v>1</v>
      </c>
      <c r="F2989" t="str">
        <f t="shared" si="276"/>
        <v>59691</v>
      </c>
      <c r="G2989">
        <f t="shared" si="277"/>
        <v>304</v>
      </c>
      <c r="H2989" t="str">
        <f t="shared" si="278"/>
        <v>SH0908-1063</v>
      </c>
      <c r="I2989" t="str">
        <f t="shared" si="279"/>
        <v>SH0908-1063</v>
      </c>
      <c r="J2989" s="34">
        <f t="shared" si="280"/>
        <v>72686</v>
      </c>
      <c r="K2989" t="str">
        <f t="shared" si="281"/>
        <v>SH0908-1063</v>
      </c>
    </row>
    <row r="2990" spans="1:11" ht="15" customHeight="1" x14ac:dyDescent="0.35">
      <c r="A2990">
        <f>'TI102'!A2987</f>
        <v>8</v>
      </c>
      <c r="B2990" s="26">
        <f>'TI102'!B2987</f>
        <v>46273.75</v>
      </c>
      <c r="C2990">
        <f>'TI102'!C2987</f>
        <v>11707323</v>
      </c>
      <c r="D2990">
        <f>'TI102'!J2987</f>
        <v>4</v>
      </c>
      <c r="E2990">
        <f>'TI102'!Q2987</f>
        <v>3</v>
      </c>
      <c r="F2990" t="str">
        <f t="shared" si="276"/>
        <v>59872</v>
      </c>
      <c r="G2990">
        <f t="shared" si="277"/>
        <v>338</v>
      </c>
      <c r="H2990" t="str">
        <f t="shared" si="278"/>
        <v>SH0908-1080</v>
      </c>
      <c r="I2990" t="str">
        <f t="shared" si="279"/>
        <v>SH0908-1080</v>
      </c>
      <c r="J2990" s="34">
        <f t="shared" si="280"/>
        <v>72686</v>
      </c>
      <c r="K2990" t="str">
        <f t="shared" si="281"/>
        <v>SH0908-1080</v>
      </c>
    </row>
    <row r="2991" spans="1:11" ht="15" customHeight="1" x14ac:dyDescent="0.35">
      <c r="A2991">
        <f>'TI102'!A2988</f>
        <v>8</v>
      </c>
      <c r="B2991" s="26">
        <f>'TI102'!B2988</f>
        <v>46273.75</v>
      </c>
      <c r="C2991">
        <f>'TI102'!C2988</f>
        <v>11707324</v>
      </c>
      <c r="D2991">
        <f>'TI102'!J2988</f>
        <v>4</v>
      </c>
      <c r="E2991">
        <f>'TI102'!Q2988</f>
        <v>1</v>
      </c>
      <c r="F2991" t="str">
        <f t="shared" si="276"/>
        <v>60044</v>
      </c>
      <c r="G2991">
        <f t="shared" si="277"/>
        <v>339</v>
      </c>
      <c r="H2991" t="str">
        <f t="shared" si="278"/>
        <v>SH0908-1080</v>
      </c>
      <c r="I2991" t="str">
        <f t="shared" si="279"/>
        <v>SH0908-1080</v>
      </c>
      <c r="J2991" s="34">
        <f t="shared" si="280"/>
        <v>72686</v>
      </c>
      <c r="K2991" t="str">
        <f t="shared" si="281"/>
        <v>SH0908-1080</v>
      </c>
    </row>
    <row r="2992" spans="1:11" ht="15" customHeight="1" x14ac:dyDescent="0.35">
      <c r="A2992">
        <f>'TI102'!A2989</f>
        <v>8</v>
      </c>
      <c r="B2992" s="26">
        <f>'TI102'!B2989</f>
        <v>46273.75</v>
      </c>
      <c r="C2992">
        <f>'TI102'!C2989</f>
        <v>11707373</v>
      </c>
      <c r="D2992">
        <f>'TI102'!J2989</f>
        <v>4</v>
      </c>
      <c r="E2992">
        <f>'TI102'!Q2989</f>
        <v>1</v>
      </c>
      <c r="F2992" t="str">
        <f t="shared" si="276"/>
        <v>59642</v>
      </c>
      <c r="G2992">
        <f t="shared" si="277"/>
        <v>211</v>
      </c>
      <c r="H2992" t="str">
        <f t="shared" si="278"/>
        <v>SH0908-1042</v>
      </c>
      <c r="I2992" t="str">
        <f t="shared" si="279"/>
        <v>SH0908-1042</v>
      </c>
      <c r="J2992" s="34">
        <f t="shared" si="280"/>
        <v>72686</v>
      </c>
      <c r="K2992" t="str">
        <f t="shared" si="281"/>
        <v>SH0908-1042</v>
      </c>
    </row>
    <row r="2993" spans="1:11" ht="15" customHeight="1" x14ac:dyDescent="0.35">
      <c r="A2993">
        <f>'TI102'!A2990</f>
        <v>8</v>
      </c>
      <c r="B2993" s="26">
        <f>'TI102'!B2990</f>
        <v>46273.75</v>
      </c>
      <c r="C2993">
        <f>'TI102'!C2990</f>
        <v>11707374</v>
      </c>
      <c r="D2993">
        <f>'TI102'!J2990</f>
        <v>4</v>
      </c>
      <c r="E2993">
        <f>'TI102'!Q2990</f>
        <v>1</v>
      </c>
      <c r="F2993" t="str">
        <f t="shared" si="276"/>
        <v>59642</v>
      </c>
      <c r="G2993">
        <f t="shared" si="277"/>
        <v>211</v>
      </c>
      <c r="H2993" t="str">
        <f t="shared" si="278"/>
        <v>SH0908-1042</v>
      </c>
      <c r="I2993" t="str">
        <f t="shared" si="279"/>
        <v>SH0908-1042</v>
      </c>
      <c r="J2993" s="34">
        <f t="shared" si="280"/>
        <v>72686</v>
      </c>
      <c r="K2993" t="str">
        <f t="shared" si="281"/>
        <v>SH0908-1042</v>
      </c>
    </row>
    <row r="2994" spans="1:11" ht="15" customHeight="1" x14ac:dyDescent="0.35">
      <c r="A2994">
        <f>'TI102'!A2991</f>
        <v>8</v>
      </c>
      <c r="B2994" s="26">
        <f>'TI102'!B2991</f>
        <v>46273.75</v>
      </c>
      <c r="C2994">
        <f>'TI102'!C2991</f>
        <v>11707375</v>
      </c>
      <c r="D2994">
        <f>'TI102'!J2991</f>
        <v>4</v>
      </c>
      <c r="E2994">
        <f>'TI102'!Q2991</f>
        <v>4</v>
      </c>
      <c r="F2994" t="str">
        <f t="shared" si="276"/>
        <v>59642</v>
      </c>
      <c r="G2994">
        <f t="shared" si="277"/>
        <v>211</v>
      </c>
      <c r="H2994" t="str">
        <f t="shared" si="278"/>
        <v>SH0908-1042</v>
      </c>
      <c r="I2994" t="str">
        <f t="shared" si="279"/>
        <v>SH0908-1042</v>
      </c>
      <c r="J2994" s="34">
        <f t="shared" si="280"/>
        <v>72686</v>
      </c>
      <c r="K2994" t="str">
        <f t="shared" si="281"/>
        <v>SH0908-1042</v>
      </c>
    </row>
    <row r="2995" spans="1:11" ht="15" customHeight="1" x14ac:dyDescent="0.35">
      <c r="A2995">
        <f>'TI102'!A2992</f>
        <v>8</v>
      </c>
      <c r="B2995" s="26">
        <f>'TI102'!B2992</f>
        <v>46273.75</v>
      </c>
      <c r="C2995">
        <f>'TI102'!C2992</f>
        <v>11707378</v>
      </c>
      <c r="D2995">
        <f>'TI102'!J2992</f>
        <v>4</v>
      </c>
      <c r="E2995">
        <f>'TI102'!Q2992</f>
        <v>2</v>
      </c>
      <c r="F2995" t="str">
        <f t="shared" si="276"/>
        <v>59674</v>
      </c>
      <c r="G2995">
        <f t="shared" si="277"/>
        <v>213</v>
      </c>
      <c r="H2995" t="str">
        <f t="shared" si="278"/>
        <v>SH0908-1042</v>
      </c>
      <c r="I2995" t="str">
        <f t="shared" si="279"/>
        <v>SH0908-1042</v>
      </c>
      <c r="J2995" s="34">
        <f t="shared" si="280"/>
        <v>72686</v>
      </c>
      <c r="K2995" t="str">
        <f t="shared" si="281"/>
        <v>SH0908-1042</v>
      </c>
    </row>
    <row r="2996" spans="1:11" ht="15" customHeight="1" x14ac:dyDescent="0.35">
      <c r="A2996">
        <f>'TI102'!A2993</f>
        <v>8</v>
      </c>
      <c r="B2996" s="26">
        <f>'TI102'!B2993</f>
        <v>46273.75</v>
      </c>
      <c r="C2996">
        <f>'TI102'!C2993</f>
        <v>11707379</v>
      </c>
      <c r="D2996">
        <f>'TI102'!J2993</f>
        <v>4</v>
      </c>
      <c r="E2996">
        <f>'TI102'!Q2993</f>
        <v>2</v>
      </c>
      <c r="F2996" t="str">
        <f t="shared" si="276"/>
        <v>59674</v>
      </c>
      <c r="G2996">
        <f t="shared" si="277"/>
        <v>213</v>
      </c>
      <c r="H2996" t="str">
        <f t="shared" si="278"/>
        <v>SH0908-1042</v>
      </c>
      <c r="I2996" t="str">
        <f t="shared" si="279"/>
        <v>SH0908-1042</v>
      </c>
      <c r="J2996" s="34">
        <f t="shared" si="280"/>
        <v>72686</v>
      </c>
      <c r="K2996" t="str">
        <f t="shared" si="281"/>
        <v>SH0908-1042</v>
      </c>
    </row>
    <row r="2997" spans="1:11" ht="15" customHeight="1" x14ac:dyDescent="0.35">
      <c r="A2997">
        <f>'TI102'!A2994</f>
        <v>8</v>
      </c>
      <c r="B2997" s="26">
        <f>'TI102'!B2994</f>
        <v>46273.75</v>
      </c>
      <c r="C2997">
        <f>'TI102'!C2994</f>
        <v>11707380</v>
      </c>
      <c r="D2997">
        <f>'TI102'!J2994</f>
        <v>4</v>
      </c>
      <c r="E2997">
        <f>'TI102'!Q2994</f>
        <v>2</v>
      </c>
      <c r="F2997" t="str">
        <f t="shared" si="276"/>
        <v>59769</v>
      </c>
      <c r="G2997">
        <f t="shared" si="277"/>
        <v>214</v>
      </c>
      <c r="H2997" t="str">
        <f t="shared" si="278"/>
        <v>SH0908-1042</v>
      </c>
      <c r="I2997" t="str">
        <f t="shared" si="279"/>
        <v>SH0908-1042</v>
      </c>
      <c r="J2997" s="34">
        <f t="shared" si="280"/>
        <v>72686</v>
      </c>
      <c r="K2997" t="str">
        <f t="shared" si="281"/>
        <v>SH0908-1042</v>
      </c>
    </row>
    <row r="2998" spans="1:11" ht="15" customHeight="1" x14ac:dyDescent="0.35">
      <c r="A2998">
        <f>'TI102'!A2995</f>
        <v>8</v>
      </c>
      <c r="B2998" s="26">
        <f>'TI102'!B2995</f>
        <v>46273.75</v>
      </c>
      <c r="C2998">
        <f>'TI102'!C2995</f>
        <v>11707394</v>
      </c>
      <c r="D2998">
        <f>'TI102'!J2995</f>
        <v>4</v>
      </c>
      <c r="E2998">
        <f>'TI102'!Q2995</f>
        <v>1</v>
      </c>
      <c r="F2998" t="str">
        <f t="shared" si="276"/>
        <v>60006</v>
      </c>
      <c r="G2998">
        <f t="shared" si="277"/>
        <v>217</v>
      </c>
      <c r="H2998" t="str">
        <f t="shared" si="278"/>
        <v>SH0908-1042</v>
      </c>
      <c r="I2998" t="str">
        <f t="shared" si="279"/>
        <v>SH0908-1042</v>
      </c>
      <c r="J2998" s="34">
        <f t="shared" si="280"/>
        <v>72686</v>
      </c>
      <c r="K2998" t="str">
        <f t="shared" si="281"/>
        <v>SH0908-1042</v>
      </c>
    </row>
    <row r="2999" spans="1:11" ht="15" customHeight="1" x14ac:dyDescent="0.35">
      <c r="A2999">
        <f>'TI102'!A2996</f>
        <v>8</v>
      </c>
      <c r="B2999" s="26">
        <f>'TI102'!B2996</f>
        <v>46273.75</v>
      </c>
      <c r="C2999">
        <f>'TI102'!C2996</f>
        <v>11707395</v>
      </c>
      <c r="D2999">
        <f>'TI102'!J2996</f>
        <v>4</v>
      </c>
      <c r="E2999">
        <f>'TI102'!Q2996</f>
        <v>1</v>
      </c>
      <c r="F2999" t="str">
        <f t="shared" si="276"/>
        <v>60006</v>
      </c>
      <c r="G2999">
        <f t="shared" si="277"/>
        <v>217</v>
      </c>
      <c r="H2999" t="str">
        <f t="shared" si="278"/>
        <v>SH0908-1042</v>
      </c>
      <c r="I2999" t="str">
        <f t="shared" si="279"/>
        <v>SH0908-1042</v>
      </c>
      <c r="J2999" s="34">
        <f t="shared" si="280"/>
        <v>72686</v>
      </c>
      <c r="K2999" t="str">
        <f t="shared" si="281"/>
        <v>SH0908-1042</v>
      </c>
    </row>
    <row r="3000" spans="1:11" ht="15" customHeight="1" x14ac:dyDescent="0.35">
      <c r="A3000">
        <f>'TI102'!A2997</f>
        <v>8</v>
      </c>
      <c r="B3000" s="26">
        <f>'TI102'!B2997</f>
        <v>46273.75</v>
      </c>
      <c r="C3000">
        <f>'TI102'!C2997</f>
        <v>11707401</v>
      </c>
      <c r="D3000">
        <f>'TI102'!J2997</f>
        <v>4</v>
      </c>
      <c r="E3000">
        <f>'TI102'!Q2997</f>
        <v>1</v>
      </c>
      <c r="F3000" t="str">
        <f t="shared" si="276"/>
        <v>60103</v>
      </c>
      <c r="G3000">
        <f t="shared" si="277"/>
        <v>219</v>
      </c>
      <c r="H3000" t="str">
        <f t="shared" si="278"/>
        <v>SH0908-1042</v>
      </c>
      <c r="I3000" t="str">
        <f t="shared" si="279"/>
        <v>SH0908-1042</v>
      </c>
      <c r="J3000" s="34">
        <f t="shared" si="280"/>
        <v>72686</v>
      </c>
      <c r="K3000" t="str">
        <f t="shared" si="281"/>
        <v>SH0908-1042</v>
      </c>
    </row>
    <row r="3001" spans="1:11" ht="15" customHeight="1" x14ac:dyDescent="0.35">
      <c r="A3001">
        <f>'TI102'!A2998</f>
        <v>8</v>
      </c>
      <c r="B3001" s="26">
        <f>'TI102'!B2998</f>
        <v>46273.75</v>
      </c>
      <c r="C3001">
        <f>'TI102'!C2998</f>
        <v>11707402</v>
      </c>
      <c r="D3001">
        <f>'TI102'!J2998</f>
        <v>4</v>
      </c>
      <c r="E3001">
        <f>'TI102'!Q2998</f>
        <v>1</v>
      </c>
      <c r="F3001" t="str">
        <f t="shared" si="276"/>
        <v>60103</v>
      </c>
      <c r="G3001">
        <f t="shared" si="277"/>
        <v>219</v>
      </c>
      <c r="H3001" t="str">
        <f t="shared" si="278"/>
        <v>SH0908-1042</v>
      </c>
      <c r="I3001" t="str">
        <f t="shared" si="279"/>
        <v>SH0908-1042</v>
      </c>
      <c r="J3001" s="34">
        <f t="shared" si="280"/>
        <v>72686</v>
      </c>
      <c r="K3001" t="str">
        <f t="shared" si="281"/>
        <v>SH0908-1042</v>
      </c>
    </row>
    <row r="3002" spans="1:11" ht="15" customHeight="1" x14ac:dyDescent="0.35">
      <c r="A3002">
        <f>'TI102'!A2999</f>
        <v>8</v>
      </c>
      <c r="B3002" s="26">
        <f>'TI102'!B2999</f>
        <v>46273.75</v>
      </c>
      <c r="C3002">
        <f>'TI102'!C2999</f>
        <v>11707403</v>
      </c>
      <c r="D3002">
        <f>'TI102'!J2999</f>
        <v>4</v>
      </c>
      <c r="E3002">
        <f>'TI102'!Q2999</f>
        <v>2</v>
      </c>
      <c r="F3002" t="str">
        <f t="shared" si="276"/>
        <v>60103</v>
      </c>
      <c r="G3002">
        <f t="shared" si="277"/>
        <v>219</v>
      </c>
      <c r="H3002" t="str">
        <f t="shared" si="278"/>
        <v>SH0908-1042</v>
      </c>
      <c r="I3002" t="str">
        <f t="shared" si="279"/>
        <v>SH0908-1042</v>
      </c>
      <c r="J3002" s="34">
        <f t="shared" si="280"/>
        <v>72686</v>
      </c>
      <c r="K3002" t="str">
        <f t="shared" si="281"/>
        <v>SH0908-1042</v>
      </c>
    </row>
    <row r="3003" spans="1:11" ht="15" customHeight="1" x14ac:dyDescent="0.35">
      <c r="A3003">
        <f>'TI102'!A3000</f>
        <v>8</v>
      </c>
      <c r="B3003" s="26">
        <f>'TI102'!B3000</f>
        <v>46273.75</v>
      </c>
      <c r="C3003">
        <f>'TI102'!C3000</f>
        <v>11707588</v>
      </c>
      <c r="D3003">
        <f>'TI102'!J3000</f>
        <v>2</v>
      </c>
      <c r="E3003">
        <f>'TI102'!Q3000</f>
        <v>5</v>
      </c>
      <c r="F3003" t="str">
        <f t="shared" si="276"/>
        <v>59860</v>
      </c>
      <c r="G3003">
        <f t="shared" si="277"/>
        <v>325</v>
      </c>
      <c r="H3003" t="str">
        <f t="shared" si="278"/>
        <v>SH0908-1069</v>
      </c>
      <c r="I3003" t="str">
        <f t="shared" si="279"/>
        <v>SH0908-1069</v>
      </c>
      <c r="J3003" s="34">
        <f t="shared" si="280"/>
        <v>72686</v>
      </c>
      <c r="K3003" t="str">
        <f t="shared" si="281"/>
        <v>SH0908-1069</v>
      </c>
    </row>
    <row r="3004" spans="1:11" ht="15" customHeight="1" x14ac:dyDescent="0.35">
      <c r="A3004">
        <f>'TI102'!A3001</f>
        <v>8</v>
      </c>
      <c r="B3004" s="26">
        <f>'TI102'!B3001</f>
        <v>46273.75</v>
      </c>
      <c r="C3004">
        <f>'TI102'!C3001</f>
        <v>11707589</v>
      </c>
      <c r="D3004">
        <f>'TI102'!J3001</f>
        <v>1</v>
      </c>
      <c r="E3004">
        <f>'TI102'!Q3001</f>
        <v>4</v>
      </c>
      <c r="F3004" t="str">
        <f t="shared" si="276"/>
        <v>59871</v>
      </c>
      <c r="G3004">
        <f t="shared" si="277"/>
        <v>326</v>
      </c>
      <c r="H3004" t="str">
        <f t="shared" si="278"/>
        <v>SH0908-1069</v>
      </c>
      <c r="I3004" t="str">
        <f t="shared" si="279"/>
        <v>SH0908-1069</v>
      </c>
      <c r="J3004" s="34">
        <f t="shared" si="280"/>
        <v>72686</v>
      </c>
      <c r="K3004" t="str">
        <f t="shared" si="281"/>
        <v>SH0908-1069</v>
      </c>
    </row>
    <row r="3005" spans="1:11" ht="15" customHeight="1" x14ac:dyDescent="0.35">
      <c r="A3005">
        <f>'TI102'!A3002</f>
        <v>8</v>
      </c>
      <c r="B3005" s="26">
        <f>'TI102'!B3002</f>
        <v>46273.75</v>
      </c>
      <c r="C3005">
        <f>'TI102'!C3002</f>
        <v>11707590</v>
      </c>
      <c r="D3005">
        <f>'TI102'!J3002</f>
        <v>1</v>
      </c>
      <c r="E3005">
        <f>'TI102'!Q3002</f>
        <v>3</v>
      </c>
      <c r="F3005" t="str">
        <f t="shared" si="276"/>
        <v>59871</v>
      </c>
      <c r="G3005">
        <f t="shared" si="277"/>
        <v>326</v>
      </c>
      <c r="H3005" t="str">
        <f t="shared" si="278"/>
        <v>SH0908-1069</v>
      </c>
      <c r="I3005" t="str">
        <f t="shared" si="279"/>
        <v>SH0908-1069</v>
      </c>
      <c r="J3005" s="34">
        <f t="shared" si="280"/>
        <v>72686</v>
      </c>
      <c r="K3005" t="str">
        <f t="shared" si="281"/>
        <v>SH0908-1069</v>
      </c>
    </row>
    <row r="3006" spans="1:11" ht="15" customHeight="1" x14ac:dyDescent="0.35">
      <c r="A3006">
        <f>'TI102'!A3003</f>
        <v>8</v>
      </c>
      <c r="B3006" s="26">
        <f>'TI102'!B3003</f>
        <v>46273.75</v>
      </c>
      <c r="C3006">
        <f>'TI102'!C3003</f>
        <v>11707591</v>
      </c>
      <c r="D3006">
        <f>'TI102'!J3003</f>
        <v>1</v>
      </c>
      <c r="E3006">
        <f>'TI102'!Q3003</f>
        <v>1</v>
      </c>
      <c r="F3006" t="str">
        <f t="shared" si="276"/>
        <v>59945</v>
      </c>
      <c r="G3006">
        <f t="shared" si="277"/>
        <v>327</v>
      </c>
      <c r="H3006" t="str">
        <f t="shared" si="278"/>
        <v>SH0908-1069</v>
      </c>
      <c r="I3006" t="str">
        <f t="shared" si="279"/>
        <v>SH0908-1069</v>
      </c>
      <c r="J3006" s="34">
        <f t="shared" si="280"/>
        <v>72686</v>
      </c>
      <c r="K3006" t="str">
        <f t="shared" si="281"/>
        <v>SH0908-1069</v>
      </c>
    </row>
    <row r="3007" spans="1:11" ht="15" customHeight="1" x14ac:dyDescent="0.35">
      <c r="A3007">
        <f>'TI102'!A3004</f>
        <v>8</v>
      </c>
      <c r="B3007" s="26">
        <f>'TI102'!B3004</f>
        <v>46273.75</v>
      </c>
      <c r="C3007">
        <f>'TI102'!C3004</f>
        <v>11707592</v>
      </c>
      <c r="D3007">
        <f>'TI102'!J3004</f>
        <v>1</v>
      </c>
      <c r="E3007">
        <f>'TI102'!Q3004</f>
        <v>2</v>
      </c>
      <c r="F3007" t="str">
        <f t="shared" si="276"/>
        <v>59945</v>
      </c>
      <c r="G3007">
        <f t="shared" si="277"/>
        <v>327</v>
      </c>
      <c r="H3007" t="str">
        <f t="shared" si="278"/>
        <v>SH0908-1069</v>
      </c>
      <c r="I3007" t="str">
        <f t="shared" si="279"/>
        <v>SH0908-1069</v>
      </c>
      <c r="J3007" s="34">
        <f t="shared" si="280"/>
        <v>72686</v>
      </c>
      <c r="K3007" t="str">
        <f t="shared" si="281"/>
        <v>SH0908-1069</v>
      </c>
    </row>
    <row r="3008" spans="1:11" ht="15" customHeight="1" x14ac:dyDescent="0.35">
      <c r="A3008">
        <f>'TI102'!A3005</f>
        <v>8</v>
      </c>
      <c r="B3008" s="26">
        <f>'TI102'!B3005</f>
        <v>46273.75</v>
      </c>
      <c r="C3008">
        <f>'TI102'!C3005</f>
        <v>11707593</v>
      </c>
      <c r="D3008">
        <f>'TI102'!J3005</f>
        <v>1</v>
      </c>
      <c r="E3008">
        <f>'TI102'!Q3005</f>
        <v>1</v>
      </c>
      <c r="F3008" t="str">
        <f t="shared" si="276"/>
        <v>60126</v>
      </c>
      <c r="G3008">
        <f t="shared" si="277"/>
        <v>354</v>
      </c>
      <c r="H3008" t="str">
        <f t="shared" si="278"/>
        <v>SH0908-1083</v>
      </c>
      <c r="I3008" t="str">
        <f t="shared" si="279"/>
        <v>SH0908-1083</v>
      </c>
      <c r="J3008" s="34">
        <f t="shared" si="280"/>
        <v>72686</v>
      </c>
      <c r="K3008" t="str">
        <f t="shared" si="281"/>
        <v>SH0908-1083</v>
      </c>
    </row>
    <row r="3009" spans="1:11" ht="15" customHeight="1" x14ac:dyDescent="0.35">
      <c r="A3009">
        <f>'TI102'!A3006</f>
        <v>8</v>
      </c>
      <c r="B3009" s="26">
        <f>'TI102'!B3006</f>
        <v>46273.75</v>
      </c>
      <c r="C3009">
        <f>'TI102'!C3006</f>
        <v>11707594</v>
      </c>
      <c r="D3009">
        <f>'TI102'!J3006</f>
        <v>1</v>
      </c>
      <c r="E3009">
        <f>'TI102'!Q3006</f>
        <v>1</v>
      </c>
      <c r="F3009" t="str">
        <f t="shared" si="276"/>
        <v>60126</v>
      </c>
      <c r="G3009">
        <f t="shared" si="277"/>
        <v>354</v>
      </c>
      <c r="H3009" t="str">
        <f t="shared" si="278"/>
        <v>SH0908-1083</v>
      </c>
      <c r="I3009" t="str">
        <f t="shared" si="279"/>
        <v>SH0908-1083</v>
      </c>
      <c r="J3009" s="34">
        <f t="shared" si="280"/>
        <v>72686</v>
      </c>
      <c r="K3009" t="str">
        <f t="shared" si="281"/>
        <v>SH0908-1083</v>
      </c>
    </row>
    <row r="3010" spans="1:11" ht="15" customHeight="1" x14ac:dyDescent="0.35">
      <c r="A3010">
        <f>'TI102'!A3007</f>
        <v>8</v>
      </c>
      <c r="B3010" s="26">
        <f>'TI102'!B3007</f>
        <v>46273.75</v>
      </c>
      <c r="C3010">
        <f>'TI102'!C3007</f>
        <v>11707987</v>
      </c>
      <c r="D3010">
        <f>'TI102'!J3007</f>
        <v>4</v>
      </c>
      <c r="E3010">
        <f>'TI102'!Q3007</f>
        <v>1</v>
      </c>
      <c r="F3010" t="str">
        <f t="shared" si="276"/>
        <v>59979</v>
      </c>
      <c r="G3010">
        <f t="shared" si="277"/>
        <v>269</v>
      </c>
      <c r="H3010" t="str">
        <f t="shared" si="278"/>
        <v>SH0908-1051</v>
      </c>
      <c r="I3010" t="str">
        <f t="shared" si="279"/>
        <v>SH0908-1051</v>
      </c>
      <c r="J3010" s="34">
        <f t="shared" si="280"/>
        <v>72686</v>
      </c>
      <c r="K3010" t="str">
        <f t="shared" si="281"/>
        <v>SH0908-1051</v>
      </c>
    </row>
    <row r="3011" spans="1:11" ht="15" customHeight="1" x14ac:dyDescent="0.35">
      <c r="A3011">
        <f>'TI102'!A3008</f>
        <v>8</v>
      </c>
      <c r="B3011" s="26">
        <f>'TI102'!B3008</f>
        <v>46273.75</v>
      </c>
      <c r="C3011">
        <f>'TI102'!C3008</f>
        <v>11707988</v>
      </c>
      <c r="D3011">
        <f>'TI102'!J3008</f>
        <v>4</v>
      </c>
      <c r="E3011">
        <f>'TI102'!Q3008</f>
        <v>1</v>
      </c>
      <c r="F3011" t="str">
        <f t="shared" si="276"/>
        <v>59979</v>
      </c>
      <c r="G3011">
        <f t="shared" si="277"/>
        <v>269</v>
      </c>
      <c r="H3011" t="str">
        <f t="shared" si="278"/>
        <v>SH0908-1051</v>
      </c>
      <c r="I3011" t="str">
        <f t="shared" si="279"/>
        <v>SH0908-1051</v>
      </c>
      <c r="J3011" s="34">
        <f t="shared" si="280"/>
        <v>72686</v>
      </c>
      <c r="K3011" t="str">
        <f t="shared" si="281"/>
        <v>SH0908-1051</v>
      </c>
    </row>
    <row r="3012" spans="1:11" ht="15" customHeight="1" x14ac:dyDescent="0.35">
      <c r="A3012">
        <f>'TI102'!A3009</f>
        <v>8</v>
      </c>
      <c r="B3012" s="26">
        <f>'TI102'!B3009</f>
        <v>46273.75</v>
      </c>
      <c r="C3012">
        <f>'TI102'!C3009</f>
        <v>11708005</v>
      </c>
      <c r="D3012">
        <f>'TI102'!J3009</f>
        <v>4</v>
      </c>
      <c r="E3012">
        <f>'TI102'!Q3009</f>
        <v>1</v>
      </c>
      <c r="F3012" t="str">
        <f t="shared" si="276"/>
        <v>60104</v>
      </c>
      <c r="G3012">
        <f t="shared" si="277"/>
        <v>224</v>
      </c>
      <c r="H3012" t="str">
        <f t="shared" si="278"/>
        <v>SH0908-1042</v>
      </c>
      <c r="I3012" t="str">
        <f t="shared" si="279"/>
        <v>SH0908-1042</v>
      </c>
      <c r="J3012" s="34">
        <f t="shared" si="280"/>
        <v>72686</v>
      </c>
      <c r="K3012" t="str">
        <f t="shared" si="281"/>
        <v>SH0908-1042</v>
      </c>
    </row>
    <row r="3013" spans="1:11" ht="15" customHeight="1" x14ac:dyDescent="0.35">
      <c r="A3013">
        <f>'TI102'!A3010</f>
        <v>8</v>
      </c>
      <c r="B3013" s="26">
        <f>'TI102'!B3010</f>
        <v>46273.75</v>
      </c>
      <c r="C3013">
        <f>'TI102'!C3010</f>
        <v>11708006</v>
      </c>
      <c r="D3013">
        <f>'TI102'!J3010</f>
        <v>4</v>
      </c>
      <c r="E3013">
        <f>'TI102'!Q3010</f>
        <v>1</v>
      </c>
      <c r="F3013" t="str">
        <f t="shared" si="276"/>
        <v>60104</v>
      </c>
      <c r="G3013">
        <f t="shared" si="277"/>
        <v>224</v>
      </c>
      <c r="H3013" t="str">
        <f t="shared" si="278"/>
        <v>SH0908-1042</v>
      </c>
      <c r="I3013" t="str">
        <f t="shared" si="279"/>
        <v>SH0908-1042</v>
      </c>
      <c r="J3013" s="34">
        <f t="shared" si="280"/>
        <v>72686</v>
      </c>
      <c r="K3013" t="str">
        <f t="shared" si="281"/>
        <v>SH0908-1042</v>
      </c>
    </row>
    <row r="3014" spans="1:11" ht="15" customHeight="1" x14ac:dyDescent="0.35">
      <c r="A3014">
        <f>'TI102'!A3011</f>
        <v>8</v>
      </c>
      <c r="B3014" s="26">
        <f>'TI102'!B3011</f>
        <v>46273.75</v>
      </c>
      <c r="C3014">
        <f>'TI102'!C3011</f>
        <v>11708007</v>
      </c>
      <c r="D3014">
        <f>'TI102'!J3011</f>
        <v>4</v>
      </c>
      <c r="E3014">
        <f>'TI102'!Q3011</f>
        <v>2</v>
      </c>
      <c r="F3014" t="str">
        <f t="shared" ref="F3014:F3077" si="282">INDEX(OM_ORDER,MATCH(C3014,OM_TID,0))</f>
        <v>60104</v>
      </c>
      <c r="G3014">
        <f t="shared" ref="G3014:G3077" si="283">MATCH(F3014,OR_ID,0)</f>
        <v>224</v>
      </c>
      <c r="H3014" t="str">
        <f t="shared" ref="H3014:H3077" si="284">INDEX(OR_ORIG,G3014)</f>
        <v>SH0908-1042</v>
      </c>
      <c r="I3014" t="str">
        <f t="shared" ref="I3014:I3077" si="285">INDEX(OR_SHIP,G3014)</f>
        <v>SH0908-1042</v>
      </c>
      <c r="J3014" s="34">
        <f t="shared" ref="J3014:J3077" si="286">IF(INDEX(OR_MOVED,G3014)="",DATE(2099,1,1),INDEX(OR_MOVED,G3014))</f>
        <v>72686</v>
      </c>
      <c r="K3014" t="str">
        <f t="shared" ref="K3014:K3077" si="287">IF(B3014&gt;=J3014,I3014,H3014)</f>
        <v>SH0908-1042</v>
      </c>
    </row>
    <row r="3015" spans="1:11" ht="15" customHeight="1" x14ac:dyDescent="0.35">
      <c r="A3015">
        <f>'TI102'!A3012</f>
        <v>8</v>
      </c>
      <c r="B3015" s="26">
        <f>'TI102'!B3012</f>
        <v>46273.75</v>
      </c>
      <c r="C3015">
        <f>'TI102'!C3012</f>
        <v>11708008</v>
      </c>
      <c r="D3015">
        <f>'TI102'!J3012</f>
        <v>4</v>
      </c>
      <c r="E3015">
        <f>'TI102'!Q3012</f>
        <v>3</v>
      </c>
      <c r="F3015" t="str">
        <f t="shared" si="282"/>
        <v>60104</v>
      </c>
      <c r="G3015">
        <f t="shared" si="283"/>
        <v>224</v>
      </c>
      <c r="H3015" t="str">
        <f t="shared" si="284"/>
        <v>SH0908-1042</v>
      </c>
      <c r="I3015" t="str">
        <f t="shared" si="285"/>
        <v>SH0908-1042</v>
      </c>
      <c r="J3015" s="34">
        <f t="shared" si="286"/>
        <v>72686</v>
      </c>
      <c r="K3015" t="str">
        <f t="shared" si="287"/>
        <v>SH0908-1042</v>
      </c>
    </row>
    <row r="3016" spans="1:11" ht="15" customHeight="1" x14ac:dyDescent="0.35">
      <c r="A3016">
        <f>'TI102'!A3013</f>
        <v>8</v>
      </c>
      <c r="B3016" s="26">
        <f>'TI102'!B3013</f>
        <v>46273.75</v>
      </c>
      <c r="C3016">
        <f>'TI102'!C3013</f>
        <v>11708009</v>
      </c>
      <c r="D3016">
        <f>'TI102'!J3013</f>
        <v>4</v>
      </c>
      <c r="E3016">
        <f>'TI102'!Q3013</f>
        <v>1</v>
      </c>
      <c r="F3016" t="str">
        <f t="shared" si="282"/>
        <v>60104</v>
      </c>
      <c r="G3016">
        <f t="shared" si="283"/>
        <v>224</v>
      </c>
      <c r="H3016" t="str">
        <f t="shared" si="284"/>
        <v>SH0908-1042</v>
      </c>
      <c r="I3016" t="str">
        <f t="shared" si="285"/>
        <v>SH0908-1042</v>
      </c>
      <c r="J3016" s="34">
        <f t="shared" si="286"/>
        <v>72686</v>
      </c>
      <c r="K3016" t="str">
        <f t="shared" si="287"/>
        <v>SH0908-1042</v>
      </c>
    </row>
    <row r="3017" spans="1:11" ht="15" customHeight="1" x14ac:dyDescent="0.35">
      <c r="A3017">
        <f>'TI102'!A3014</f>
        <v>8</v>
      </c>
      <c r="B3017" s="26">
        <f>'TI102'!B3014</f>
        <v>46273.75</v>
      </c>
      <c r="C3017">
        <f>'TI102'!C3014</f>
        <v>11708074</v>
      </c>
      <c r="D3017">
        <f>'TI102'!J3014</f>
        <v>1</v>
      </c>
      <c r="E3017">
        <f>'TI102'!Q3014</f>
        <v>1</v>
      </c>
      <c r="F3017" t="str">
        <f t="shared" si="282"/>
        <v>60084</v>
      </c>
      <c r="G3017">
        <f t="shared" si="283"/>
        <v>225</v>
      </c>
      <c r="H3017" t="str">
        <f t="shared" si="284"/>
        <v>SH0908-1042</v>
      </c>
      <c r="I3017" t="str">
        <f t="shared" si="285"/>
        <v>SH0908-1042</v>
      </c>
      <c r="J3017" s="34">
        <f t="shared" si="286"/>
        <v>72686</v>
      </c>
      <c r="K3017" t="str">
        <f t="shared" si="287"/>
        <v>SH0908-1042</v>
      </c>
    </row>
    <row r="3018" spans="1:11" ht="15" customHeight="1" x14ac:dyDescent="0.35">
      <c r="A3018">
        <f>'TI102'!A3015</f>
        <v>8</v>
      </c>
      <c r="B3018" s="26">
        <f>'TI102'!B3015</f>
        <v>46273.75</v>
      </c>
      <c r="C3018">
        <f>'TI102'!C3015</f>
        <v>11708075</v>
      </c>
      <c r="D3018">
        <f>'TI102'!J3015</f>
        <v>1</v>
      </c>
      <c r="E3018">
        <f>'TI102'!Q3015</f>
        <v>1</v>
      </c>
      <c r="F3018" t="str">
        <f t="shared" si="282"/>
        <v>60084</v>
      </c>
      <c r="G3018">
        <f t="shared" si="283"/>
        <v>225</v>
      </c>
      <c r="H3018" t="str">
        <f t="shared" si="284"/>
        <v>SH0908-1042</v>
      </c>
      <c r="I3018" t="str">
        <f t="shared" si="285"/>
        <v>SH0908-1042</v>
      </c>
      <c r="J3018" s="34">
        <f t="shared" si="286"/>
        <v>72686</v>
      </c>
      <c r="K3018" t="str">
        <f t="shared" si="287"/>
        <v>SH0908-1042</v>
      </c>
    </row>
    <row r="3019" spans="1:11" ht="15" customHeight="1" x14ac:dyDescent="0.35">
      <c r="A3019">
        <f>'TI102'!A3016</f>
        <v>8</v>
      </c>
      <c r="B3019" s="26">
        <f>'TI102'!B3016</f>
        <v>46273.75</v>
      </c>
      <c r="C3019">
        <f>'TI102'!C3016</f>
        <v>11708076</v>
      </c>
      <c r="D3019">
        <f>'TI102'!J3016</f>
        <v>1</v>
      </c>
      <c r="E3019">
        <f>'TI102'!Q3016</f>
        <v>2</v>
      </c>
      <c r="F3019" t="str">
        <f t="shared" si="282"/>
        <v>60084</v>
      </c>
      <c r="G3019">
        <f t="shared" si="283"/>
        <v>225</v>
      </c>
      <c r="H3019" t="str">
        <f t="shared" si="284"/>
        <v>SH0908-1042</v>
      </c>
      <c r="I3019" t="str">
        <f t="shared" si="285"/>
        <v>SH0908-1042</v>
      </c>
      <c r="J3019" s="34">
        <f t="shared" si="286"/>
        <v>72686</v>
      </c>
      <c r="K3019" t="str">
        <f t="shared" si="287"/>
        <v>SH0908-1042</v>
      </c>
    </row>
    <row r="3020" spans="1:11" ht="15" customHeight="1" x14ac:dyDescent="0.35">
      <c r="A3020">
        <f>'TI102'!A3017</f>
        <v>8</v>
      </c>
      <c r="B3020" s="26">
        <f>'TI102'!B3017</f>
        <v>46273.75</v>
      </c>
      <c r="C3020">
        <f>'TI102'!C3017</f>
        <v>11708139</v>
      </c>
      <c r="D3020">
        <f>'TI102'!J3017</f>
        <v>4</v>
      </c>
      <c r="E3020">
        <f>'TI102'!Q3017</f>
        <v>2</v>
      </c>
      <c r="F3020" t="str">
        <f t="shared" si="282"/>
        <v>60140</v>
      </c>
      <c r="G3020">
        <f t="shared" si="283"/>
        <v>261</v>
      </c>
      <c r="H3020" t="str">
        <f t="shared" si="284"/>
        <v>SH0908-1048</v>
      </c>
      <c r="I3020" t="str">
        <f t="shared" si="285"/>
        <v>SH0908-1048</v>
      </c>
      <c r="J3020" s="34">
        <f t="shared" si="286"/>
        <v>72686</v>
      </c>
      <c r="K3020" t="str">
        <f t="shared" si="287"/>
        <v>SH0908-1048</v>
      </c>
    </row>
    <row r="3021" spans="1:11" ht="15" customHeight="1" x14ac:dyDescent="0.35">
      <c r="A3021">
        <f>'TI102'!A3018</f>
        <v>8</v>
      </c>
      <c r="B3021" s="26">
        <f>'TI102'!B3018</f>
        <v>46273.75</v>
      </c>
      <c r="C3021">
        <f>'TI102'!C3018</f>
        <v>11708154</v>
      </c>
      <c r="D3021">
        <f>'TI102'!J3018</f>
        <v>1</v>
      </c>
      <c r="E3021">
        <f>'TI102'!Q3018</f>
        <v>1</v>
      </c>
      <c r="F3021" t="str">
        <f t="shared" si="282"/>
        <v>60140</v>
      </c>
      <c r="G3021">
        <f t="shared" si="283"/>
        <v>261</v>
      </c>
      <c r="H3021" t="str">
        <f t="shared" si="284"/>
        <v>SH0908-1048</v>
      </c>
      <c r="I3021" t="str">
        <f t="shared" si="285"/>
        <v>SH0908-1048</v>
      </c>
      <c r="J3021" s="34">
        <f t="shared" si="286"/>
        <v>72686</v>
      </c>
      <c r="K3021" t="str">
        <f t="shared" si="287"/>
        <v>SH0908-1048</v>
      </c>
    </row>
    <row r="3022" spans="1:11" ht="15" customHeight="1" x14ac:dyDescent="0.35">
      <c r="A3022">
        <f>'TI102'!A3019</f>
        <v>8</v>
      </c>
      <c r="B3022" s="26">
        <f>'TI102'!B3019</f>
        <v>46273.75</v>
      </c>
      <c r="C3022">
        <f>'TI102'!C3019</f>
        <v>11708162</v>
      </c>
      <c r="D3022">
        <f>'TI102'!J3019</f>
        <v>4</v>
      </c>
      <c r="E3022">
        <f>'TI102'!Q3019</f>
        <v>1</v>
      </c>
      <c r="F3022" t="str">
        <f t="shared" si="282"/>
        <v>60179</v>
      </c>
      <c r="G3022">
        <f t="shared" si="283"/>
        <v>227</v>
      </c>
      <c r="H3022" t="str">
        <f t="shared" si="284"/>
        <v>SH0908-1042</v>
      </c>
      <c r="I3022" t="str">
        <f t="shared" si="285"/>
        <v>SH0908-1042</v>
      </c>
      <c r="J3022" s="34">
        <f t="shared" si="286"/>
        <v>72686</v>
      </c>
      <c r="K3022" t="str">
        <f t="shared" si="287"/>
        <v>SH0908-1042</v>
      </c>
    </row>
    <row r="3023" spans="1:11" ht="15" customHeight="1" x14ac:dyDescent="0.35">
      <c r="A3023">
        <f>'TI102'!A3020</f>
        <v>8</v>
      </c>
      <c r="B3023" s="26">
        <f>'TI102'!B3020</f>
        <v>46273.75</v>
      </c>
      <c r="C3023">
        <f>'TI102'!C3020</f>
        <v>11708163</v>
      </c>
      <c r="D3023">
        <f>'TI102'!J3020</f>
        <v>4</v>
      </c>
      <c r="E3023">
        <f>'TI102'!Q3020</f>
        <v>1</v>
      </c>
      <c r="F3023" t="str">
        <f t="shared" si="282"/>
        <v>60179</v>
      </c>
      <c r="G3023">
        <f t="shared" si="283"/>
        <v>227</v>
      </c>
      <c r="H3023" t="str">
        <f t="shared" si="284"/>
        <v>SH0908-1042</v>
      </c>
      <c r="I3023" t="str">
        <f t="shared" si="285"/>
        <v>SH0908-1042</v>
      </c>
      <c r="J3023" s="34">
        <f t="shared" si="286"/>
        <v>72686</v>
      </c>
      <c r="K3023" t="str">
        <f t="shared" si="287"/>
        <v>SH0908-1042</v>
      </c>
    </row>
    <row r="3024" spans="1:11" ht="15" customHeight="1" x14ac:dyDescent="0.35">
      <c r="A3024">
        <f>'TI102'!A3021</f>
        <v>8</v>
      </c>
      <c r="B3024" s="26">
        <f>'TI102'!B3021</f>
        <v>46273.75</v>
      </c>
      <c r="C3024">
        <f>'TI102'!C3021</f>
        <v>11708164</v>
      </c>
      <c r="D3024">
        <f>'TI102'!J3021</f>
        <v>4</v>
      </c>
      <c r="E3024">
        <f>'TI102'!Q3021</f>
        <v>1</v>
      </c>
      <c r="F3024" t="str">
        <f t="shared" si="282"/>
        <v>60179</v>
      </c>
      <c r="G3024">
        <f t="shared" si="283"/>
        <v>227</v>
      </c>
      <c r="H3024" t="str">
        <f t="shared" si="284"/>
        <v>SH0908-1042</v>
      </c>
      <c r="I3024" t="str">
        <f t="shared" si="285"/>
        <v>SH0908-1042</v>
      </c>
      <c r="J3024" s="34">
        <f t="shared" si="286"/>
        <v>72686</v>
      </c>
      <c r="K3024" t="str">
        <f t="shared" si="287"/>
        <v>SH0908-1042</v>
      </c>
    </row>
    <row r="3025" spans="1:11" ht="15" customHeight="1" x14ac:dyDescent="0.35">
      <c r="A3025">
        <f>'TI102'!A3022</f>
        <v>8</v>
      </c>
      <c r="B3025" s="26">
        <f>'TI102'!B3022</f>
        <v>46273.75</v>
      </c>
      <c r="C3025">
        <f>'TI102'!C3022</f>
        <v>11708165</v>
      </c>
      <c r="D3025">
        <f>'TI102'!J3022</f>
        <v>4</v>
      </c>
      <c r="E3025">
        <f>'TI102'!Q3022</f>
        <v>1</v>
      </c>
      <c r="F3025" t="str">
        <f t="shared" si="282"/>
        <v>60179</v>
      </c>
      <c r="G3025">
        <f t="shared" si="283"/>
        <v>227</v>
      </c>
      <c r="H3025" t="str">
        <f t="shared" si="284"/>
        <v>SH0908-1042</v>
      </c>
      <c r="I3025" t="str">
        <f t="shared" si="285"/>
        <v>SH0908-1042</v>
      </c>
      <c r="J3025" s="34">
        <f t="shared" si="286"/>
        <v>72686</v>
      </c>
      <c r="K3025" t="str">
        <f t="shared" si="287"/>
        <v>SH0908-1042</v>
      </c>
    </row>
    <row r="3026" spans="1:11" ht="15" customHeight="1" x14ac:dyDescent="0.35">
      <c r="A3026">
        <f>'TI102'!A3023</f>
        <v>8</v>
      </c>
      <c r="B3026" s="26">
        <f>'TI102'!B3023</f>
        <v>46273.75</v>
      </c>
      <c r="C3026">
        <f>'TI102'!C3023</f>
        <v>11708210</v>
      </c>
      <c r="D3026">
        <f>'TI102'!J3023</f>
        <v>2</v>
      </c>
      <c r="E3026">
        <f>'TI102'!Q3023</f>
        <v>9</v>
      </c>
      <c r="F3026" t="str">
        <f t="shared" si="282"/>
        <v>60180</v>
      </c>
      <c r="G3026">
        <f t="shared" si="283"/>
        <v>412</v>
      </c>
      <c r="H3026" t="str">
        <f t="shared" si="284"/>
        <v>SH0908-1981</v>
      </c>
      <c r="I3026" t="str">
        <f t="shared" si="285"/>
        <v>SH0908-1981</v>
      </c>
      <c r="J3026" s="34">
        <f t="shared" si="286"/>
        <v>72686</v>
      </c>
      <c r="K3026" t="str">
        <f t="shared" si="287"/>
        <v>SH0908-1981</v>
      </c>
    </row>
    <row r="3027" spans="1:11" ht="15" customHeight="1" x14ac:dyDescent="0.35">
      <c r="A3027">
        <f>'TI102'!A3024</f>
        <v>8</v>
      </c>
      <c r="B3027" s="26">
        <f>'TI102'!B3024</f>
        <v>46273.75</v>
      </c>
      <c r="C3027">
        <f>'TI102'!C3024</f>
        <v>11708211</v>
      </c>
      <c r="D3027">
        <f>'TI102'!J3024</f>
        <v>2</v>
      </c>
      <c r="E3027">
        <f>'TI102'!Q3024</f>
        <v>9</v>
      </c>
      <c r="F3027" t="str">
        <f t="shared" si="282"/>
        <v>60180</v>
      </c>
      <c r="G3027">
        <f t="shared" si="283"/>
        <v>412</v>
      </c>
      <c r="H3027" t="str">
        <f t="shared" si="284"/>
        <v>SH0908-1981</v>
      </c>
      <c r="I3027" t="str">
        <f t="shared" si="285"/>
        <v>SH0908-1981</v>
      </c>
      <c r="J3027" s="34">
        <f t="shared" si="286"/>
        <v>72686</v>
      </c>
      <c r="K3027" t="str">
        <f t="shared" si="287"/>
        <v>SH0908-1981</v>
      </c>
    </row>
    <row r="3028" spans="1:11" ht="15" customHeight="1" x14ac:dyDescent="0.35">
      <c r="A3028">
        <f>'TI102'!A3025</f>
        <v>8</v>
      </c>
      <c r="B3028" s="26">
        <f>'TI102'!B3025</f>
        <v>46273.75</v>
      </c>
      <c r="C3028">
        <f>'TI102'!C3025</f>
        <v>11708212</v>
      </c>
      <c r="D3028">
        <f>'TI102'!J3025</f>
        <v>2</v>
      </c>
      <c r="E3028">
        <f>'TI102'!Q3025</f>
        <v>8</v>
      </c>
      <c r="F3028" t="str">
        <f t="shared" si="282"/>
        <v>60180</v>
      </c>
      <c r="G3028">
        <f t="shared" si="283"/>
        <v>412</v>
      </c>
      <c r="H3028" t="str">
        <f t="shared" si="284"/>
        <v>SH0908-1981</v>
      </c>
      <c r="I3028" t="str">
        <f t="shared" si="285"/>
        <v>SH0908-1981</v>
      </c>
      <c r="J3028" s="34">
        <f t="shared" si="286"/>
        <v>72686</v>
      </c>
      <c r="K3028" t="str">
        <f t="shared" si="287"/>
        <v>SH0908-1981</v>
      </c>
    </row>
    <row r="3029" spans="1:11" ht="15" customHeight="1" x14ac:dyDescent="0.35">
      <c r="A3029">
        <f>'TI102'!A3026</f>
        <v>8</v>
      </c>
      <c r="B3029" s="26">
        <f>'TI102'!B3026</f>
        <v>46273.75</v>
      </c>
      <c r="C3029">
        <f>'TI102'!C3026</f>
        <v>11708224</v>
      </c>
      <c r="D3029">
        <f>'TI102'!J3026</f>
        <v>4</v>
      </c>
      <c r="E3029">
        <f>'TI102'!Q3026</f>
        <v>1</v>
      </c>
      <c r="F3029" t="str">
        <f t="shared" si="282"/>
        <v>60207</v>
      </c>
      <c r="G3029">
        <f t="shared" si="283"/>
        <v>229</v>
      </c>
      <c r="H3029" t="str">
        <f t="shared" si="284"/>
        <v>SH0908-1042</v>
      </c>
      <c r="I3029" t="str">
        <f t="shared" si="285"/>
        <v>SH0908-1042</v>
      </c>
      <c r="J3029" s="34">
        <f t="shared" si="286"/>
        <v>72686</v>
      </c>
      <c r="K3029" t="str">
        <f t="shared" si="287"/>
        <v>SH0908-1042</v>
      </c>
    </row>
    <row r="3030" spans="1:11" ht="15" customHeight="1" x14ac:dyDescent="0.35">
      <c r="A3030">
        <f>'TI102'!A3027</f>
        <v>8</v>
      </c>
      <c r="B3030" s="26">
        <f>'TI102'!B3027</f>
        <v>46273.75</v>
      </c>
      <c r="C3030">
        <f>'TI102'!C3027</f>
        <v>11708283</v>
      </c>
      <c r="D3030">
        <f>'TI102'!J3027</f>
        <v>4</v>
      </c>
      <c r="E3030">
        <f>'TI102'!Q3027</f>
        <v>2</v>
      </c>
      <c r="F3030" t="str">
        <f t="shared" si="282"/>
        <v>60217</v>
      </c>
      <c r="G3030">
        <f t="shared" si="283"/>
        <v>270</v>
      </c>
      <c r="H3030" t="str">
        <f t="shared" si="284"/>
        <v>SH0908-1051</v>
      </c>
      <c r="I3030" t="str">
        <f t="shared" si="285"/>
        <v>SH0908-1051</v>
      </c>
      <c r="J3030" s="34">
        <f t="shared" si="286"/>
        <v>72686</v>
      </c>
      <c r="K3030" t="str">
        <f t="shared" si="287"/>
        <v>SH0908-1051</v>
      </c>
    </row>
    <row r="3031" spans="1:11" ht="15" customHeight="1" x14ac:dyDescent="0.35">
      <c r="A3031">
        <f>'TI102'!A3028</f>
        <v>8</v>
      </c>
      <c r="B3031" s="26">
        <f>'TI102'!B3028</f>
        <v>46273.75</v>
      </c>
      <c r="C3031">
        <f>'TI102'!C3028</f>
        <v>11708315</v>
      </c>
      <c r="D3031">
        <f>'TI102'!J3028</f>
        <v>3</v>
      </c>
      <c r="E3031">
        <f>'TI102'!Q3028</f>
        <v>1</v>
      </c>
      <c r="F3031" t="str">
        <f t="shared" si="282"/>
        <v>60232</v>
      </c>
      <c r="G3031">
        <f t="shared" si="283"/>
        <v>340</v>
      </c>
      <c r="H3031" t="str">
        <f t="shared" si="284"/>
        <v>SH0908-1080</v>
      </c>
      <c r="I3031" t="str">
        <f t="shared" si="285"/>
        <v>SH0908-1080</v>
      </c>
      <c r="J3031" s="34">
        <f t="shared" si="286"/>
        <v>72686</v>
      </c>
      <c r="K3031" t="str">
        <f t="shared" si="287"/>
        <v>SH0908-1080</v>
      </c>
    </row>
    <row r="3032" spans="1:11" ht="15" customHeight="1" x14ac:dyDescent="0.35">
      <c r="A3032">
        <f>'TI102'!A3029</f>
        <v>8</v>
      </c>
      <c r="B3032" s="26">
        <f>'TI102'!B3029</f>
        <v>46273.75</v>
      </c>
      <c r="C3032">
        <f>'TI102'!C3029</f>
        <v>11708316</v>
      </c>
      <c r="D3032">
        <f>'TI102'!J3029</f>
        <v>3</v>
      </c>
      <c r="E3032">
        <f>'TI102'!Q3029</f>
        <v>8</v>
      </c>
      <c r="F3032" t="str">
        <f t="shared" si="282"/>
        <v>60232</v>
      </c>
      <c r="G3032">
        <f t="shared" si="283"/>
        <v>340</v>
      </c>
      <c r="H3032" t="str">
        <f t="shared" si="284"/>
        <v>SH0908-1080</v>
      </c>
      <c r="I3032" t="str">
        <f t="shared" si="285"/>
        <v>SH0908-1080</v>
      </c>
      <c r="J3032" s="34">
        <f t="shared" si="286"/>
        <v>72686</v>
      </c>
      <c r="K3032" t="str">
        <f t="shared" si="287"/>
        <v>SH0908-1080</v>
      </c>
    </row>
    <row r="3033" spans="1:11" ht="15" customHeight="1" x14ac:dyDescent="0.35">
      <c r="A3033">
        <f>'TI102'!A3030</f>
        <v>8</v>
      </c>
      <c r="B3033" s="26">
        <f>'TI102'!B3030</f>
        <v>46273.75</v>
      </c>
      <c r="C3033">
        <f>'TI102'!C3030</f>
        <v>11708317</v>
      </c>
      <c r="D3033">
        <f>'TI102'!J3030</f>
        <v>3</v>
      </c>
      <c r="E3033">
        <f>'TI102'!Q3030</f>
        <v>2</v>
      </c>
      <c r="F3033" t="str">
        <f t="shared" si="282"/>
        <v>60232</v>
      </c>
      <c r="G3033">
        <f t="shared" si="283"/>
        <v>340</v>
      </c>
      <c r="H3033" t="str">
        <f t="shared" si="284"/>
        <v>SH0908-1080</v>
      </c>
      <c r="I3033" t="str">
        <f t="shared" si="285"/>
        <v>SH0908-1080</v>
      </c>
      <c r="J3033" s="34">
        <f t="shared" si="286"/>
        <v>72686</v>
      </c>
      <c r="K3033" t="str">
        <f t="shared" si="287"/>
        <v>SH0908-1080</v>
      </c>
    </row>
    <row r="3034" spans="1:11" ht="15" customHeight="1" x14ac:dyDescent="0.35">
      <c r="A3034">
        <f>'TI102'!A3031</f>
        <v>8</v>
      </c>
      <c r="B3034" s="26">
        <f>'TI102'!B3031</f>
        <v>46273.75</v>
      </c>
      <c r="C3034">
        <f>'TI102'!C3031</f>
        <v>11708318</v>
      </c>
      <c r="D3034">
        <f>'TI102'!J3031</f>
        <v>3</v>
      </c>
      <c r="E3034">
        <f>'TI102'!Q3031</f>
        <v>1</v>
      </c>
      <c r="F3034" t="str">
        <f t="shared" si="282"/>
        <v>60232</v>
      </c>
      <c r="G3034">
        <f t="shared" si="283"/>
        <v>340</v>
      </c>
      <c r="H3034" t="str">
        <f t="shared" si="284"/>
        <v>SH0908-1080</v>
      </c>
      <c r="I3034" t="str">
        <f t="shared" si="285"/>
        <v>SH0908-1080</v>
      </c>
      <c r="J3034" s="34">
        <f t="shared" si="286"/>
        <v>72686</v>
      </c>
      <c r="K3034" t="str">
        <f t="shared" si="287"/>
        <v>SH0908-1080</v>
      </c>
    </row>
    <row r="3035" spans="1:11" ht="15" customHeight="1" x14ac:dyDescent="0.35">
      <c r="A3035">
        <f>'TI102'!A3032</f>
        <v>8</v>
      </c>
      <c r="B3035" s="26">
        <f>'TI102'!B3032</f>
        <v>46273.75</v>
      </c>
      <c r="C3035">
        <f>'TI102'!C3032</f>
        <v>11708319</v>
      </c>
      <c r="D3035">
        <f>'TI102'!J3032</f>
        <v>3</v>
      </c>
      <c r="E3035">
        <f>'TI102'!Q3032</f>
        <v>1</v>
      </c>
      <c r="F3035" t="str">
        <f t="shared" si="282"/>
        <v>60232</v>
      </c>
      <c r="G3035">
        <f t="shared" si="283"/>
        <v>340</v>
      </c>
      <c r="H3035" t="str">
        <f t="shared" si="284"/>
        <v>SH0908-1080</v>
      </c>
      <c r="I3035" t="str">
        <f t="shared" si="285"/>
        <v>SH0908-1080</v>
      </c>
      <c r="J3035" s="34">
        <f t="shared" si="286"/>
        <v>72686</v>
      </c>
      <c r="K3035" t="str">
        <f t="shared" si="287"/>
        <v>SH0908-1080</v>
      </c>
    </row>
    <row r="3036" spans="1:11" ht="15" customHeight="1" x14ac:dyDescent="0.35">
      <c r="A3036">
        <f>'TI102'!A3033</f>
        <v>8</v>
      </c>
      <c r="B3036" s="26">
        <f>'TI102'!B3033</f>
        <v>46273.75</v>
      </c>
      <c r="C3036">
        <f>'TI102'!C3033</f>
        <v>11708352</v>
      </c>
      <c r="D3036">
        <f>'TI102'!J3033</f>
        <v>2</v>
      </c>
      <c r="E3036">
        <f>'TI102'!Q3033</f>
        <v>2</v>
      </c>
      <c r="F3036" t="str">
        <f t="shared" si="282"/>
        <v>60244</v>
      </c>
      <c r="G3036">
        <f t="shared" si="283"/>
        <v>306</v>
      </c>
      <c r="H3036" t="str">
        <f t="shared" si="284"/>
        <v>SH0908-1063</v>
      </c>
      <c r="I3036" t="str">
        <f t="shared" si="285"/>
        <v>SH0908-1063</v>
      </c>
      <c r="J3036" s="34">
        <f t="shared" si="286"/>
        <v>72686</v>
      </c>
      <c r="K3036" t="str">
        <f t="shared" si="287"/>
        <v>SH0908-1063</v>
      </c>
    </row>
    <row r="3037" spans="1:11" ht="15" customHeight="1" x14ac:dyDescent="0.35">
      <c r="A3037">
        <f>'TI102'!A3034</f>
        <v>8</v>
      </c>
      <c r="B3037" s="26">
        <f>'TI102'!B3034</f>
        <v>46273.75</v>
      </c>
      <c r="C3037">
        <f>'TI102'!C3034</f>
        <v>11708353</v>
      </c>
      <c r="D3037">
        <f>'TI102'!J3034</f>
        <v>2</v>
      </c>
      <c r="E3037">
        <f>'TI102'!Q3034</f>
        <v>2</v>
      </c>
      <c r="F3037" t="str">
        <f t="shared" si="282"/>
        <v>60244</v>
      </c>
      <c r="G3037">
        <f t="shared" si="283"/>
        <v>306</v>
      </c>
      <c r="H3037" t="str">
        <f t="shared" si="284"/>
        <v>SH0908-1063</v>
      </c>
      <c r="I3037" t="str">
        <f t="shared" si="285"/>
        <v>SH0908-1063</v>
      </c>
      <c r="J3037" s="34">
        <f t="shared" si="286"/>
        <v>72686</v>
      </c>
      <c r="K3037" t="str">
        <f t="shared" si="287"/>
        <v>SH0908-1063</v>
      </c>
    </row>
    <row r="3038" spans="1:11" ht="15" customHeight="1" x14ac:dyDescent="0.35">
      <c r="A3038">
        <f>'TI102'!A3035</f>
        <v>8</v>
      </c>
      <c r="B3038" s="26">
        <f>'TI102'!B3035</f>
        <v>46273.75</v>
      </c>
      <c r="C3038">
        <f>'TI102'!C3035</f>
        <v>11708354</v>
      </c>
      <c r="D3038">
        <f>'TI102'!J3035</f>
        <v>2</v>
      </c>
      <c r="E3038">
        <f>'TI102'!Q3035</f>
        <v>3</v>
      </c>
      <c r="F3038" t="str">
        <f t="shared" si="282"/>
        <v>60250</v>
      </c>
      <c r="G3038">
        <f t="shared" si="283"/>
        <v>341</v>
      </c>
      <c r="H3038" t="str">
        <f t="shared" si="284"/>
        <v>SH0908-1080</v>
      </c>
      <c r="I3038" t="str">
        <f t="shared" si="285"/>
        <v>SH0908-1080</v>
      </c>
      <c r="J3038" s="34">
        <f t="shared" si="286"/>
        <v>72686</v>
      </c>
      <c r="K3038" t="str">
        <f t="shared" si="287"/>
        <v>SH0908-1080</v>
      </c>
    </row>
    <row r="3039" spans="1:11" ht="15" customHeight="1" x14ac:dyDescent="0.35">
      <c r="A3039">
        <f>'TI102'!A3036</f>
        <v>8</v>
      </c>
      <c r="B3039" s="26">
        <f>'TI102'!B3036</f>
        <v>46273.75</v>
      </c>
      <c r="C3039">
        <f>'TI102'!C3036</f>
        <v>11708504</v>
      </c>
      <c r="D3039">
        <f>'TI102'!J3036</f>
        <v>2</v>
      </c>
      <c r="E3039">
        <f>'TI102'!Q3036</f>
        <v>2</v>
      </c>
      <c r="F3039" t="str">
        <f t="shared" si="282"/>
        <v>60186</v>
      </c>
      <c r="G3039">
        <f t="shared" si="283"/>
        <v>413</v>
      </c>
      <c r="H3039" t="str">
        <f t="shared" si="284"/>
        <v>SH0908-1981</v>
      </c>
      <c r="I3039" t="str">
        <f t="shared" si="285"/>
        <v>SH0908-1981</v>
      </c>
      <c r="J3039" s="34">
        <f t="shared" si="286"/>
        <v>72686</v>
      </c>
      <c r="K3039" t="str">
        <f t="shared" si="287"/>
        <v>SH0908-1981</v>
      </c>
    </row>
    <row r="3040" spans="1:11" ht="15" customHeight="1" x14ac:dyDescent="0.35">
      <c r="A3040">
        <f>'TI102'!A3037</f>
        <v>8</v>
      </c>
      <c r="B3040" s="26">
        <f>'TI102'!B3037</f>
        <v>46273.75</v>
      </c>
      <c r="C3040">
        <f>'TI102'!C3037</f>
        <v>11708505</v>
      </c>
      <c r="D3040">
        <f>'TI102'!J3037</f>
        <v>2</v>
      </c>
      <c r="E3040">
        <f>'TI102'!Q3037</f>
        <v>2</v>
      </c>
      <c r="F3040" t="str">
        <f t="shared" si="282"/>
        <v>60186</v>
      </c>
      <c r="G3040">
        <f t="shared" si="283"/>
        <v>413</v>
      </c>
      <c r="H3040" t="str">
        <f t="shared" si="284"/>
        <v>SH0908-1981</v>
      </c>
      <c r="I3040" t="str">
        <f t="shared" si="285"/>
        <v>SH0908-1981</v>
      </c>
      <c r="J3040" s="34">
        <f t="shared" si="286"/>
        <v>72686</v>
      </c>
      <c r="K3040" t="str">
        <f t="shared" si="287"/>
        <v>SH0908-1981</v>
      </c>
    </row>
    <row r="3041" spans="1:11" ht="15" customHeight="1" x14ac:dyDescent="0.35">
      <c r="A3041">
        <f>'TI102'!A3038</f>
        <v>8</v>
      </c>
      <c r="B3041" s="26">
        <f>'TI102'!B3038</f>
        <v>46273.75</v>
      </c>
      <c r="C3041">
        <f>'TI102'!C3038</f>
        <v>11708506</v>
      </c>
      <c r="D3041">
        <f>'TI102'!J3038</f>
        <v>2</v>
      </c>
      <c r="E3041">
        <f>'TI102'!Q3038</f>
        <v>1</v>
      </c>
      <c r="F3041" t="str">
        <f t="shared" si="282"/>
        <v>60186</v>
      </c>
      <c r="G3041">
        <f t="shared" si="283"/>
        <v>413</v>
      </c>
      <c r="H3041" t="str">
        <f t="shared" si="284"/>
        <v>SH0908-1981</v>
      </c>
      <c r="I3041" t="str">
        <f t="shared" si="285"/>
        <v>SH0908-1981</v>
      </c>
      <c r="J3041" s="34">
        <f t="shared" si="286"/>
        <v>72686</v>
      </c>
      <c r="K3041" t="str">
        <f t="shared" si="287"/>
        <v>SH0908-1981</v>
      </c>
    </row>
    <row r="3042" spans="1:11" ht="15" customHeight="1" x14ac:dyDescent="0.35">
      <c r="A3042">
        <f>'TI102'!A3039</f>
        <v>8</v>
      </c>
      <c r="B3042" s="26">
        <f>'TI102'!B3039</f>
        <v>46273.75</v>
      </c>
      <c r="C3042">
        <f>'TI102'!C3039</f>
        <v>11708507</v>
      </c>
      <c r="D3042">
        <f>'TI102'!J3039</f>
        <v>2</v>
      </c>
      <c r="E3042">
        <f>'TI102'!Q3039</f>
        <v>2</v>
      </c>
      <c r="F3042" t="str">
        <f t="shared" si="282"/>
        <v>60186</v>
      </c>
      <c r="G3042">
        <f t="shared" si="283"/>
        <v>413</v>
      </c>
      <c r="H3042" t="str">
        <f t="shared" si="284"/>
        <v>SH0908-1981</v>
      </c>
      <c r="I3042" t="str">
        <f t="shared" si="285"/>
        <v>SH0908-1981</v>
      </c>
      <c r="J3042" s="34">
        <f t="shared" si="286"/>
        <v>72686</v>
      </c>
      <c r="K3042" t="str">
        <f t="shared" si="287"/>
        <v>SH0908-1981</v>
      </c>
    </row>
    <row r="3043" spans="1:11" ht="15" customHeight="1" x14ac:dyDescent="0.35">
      <c r="A3043">
        <f>'TI102'!A3040</f>
        <v>8</v>
      </c>
      <c r="B3043" s="26">
        <f>'TI102'!B3040</f>
        <v>46273.75</v>
      </c>
      <c r="C3043">
        <f>'TI102'!C3040</f>
        <v>11708508</v>
      </c>
      <c r="D3043">
        <f>'TI102'!J3040</f>
        <v>2</v>
      </c>
      <c r="E3043">
        <f>'TI102'!Q3040</f>
        <v>2</v>
      </c>
      <c r="F3043" t="str">
        <f t="shared" si="282"/>
        <v>60186</v>
      </c>
      <c r="G3043">
        <f t="shared" si="283"/>
        <v>413</v>
      </c>
      <c r="H3043" t="str">
        <f t="shared" si="284"/>
        <v>SH0908-1981</v>
      </c>
      <c r="I3043" t="str">
        <f t="shared" si="285"/>
        <v>SH0908-1981</v>
      </c>
      <c r="J3043" s="34">
        <f t="shared" si="286"/>
        <v>72686</v>
      </c>
      <c r="K3043" t="str">
        <f t="shared" si="287"/>
        <v>SH0908-1981</v>
      </c>
    </row>
    <row r="3044" spans="1:11" ht="15" customHeight="1" x14ac:dyDescent="0.35">
      <c r="A3044">
        <f>'TI102'!A3041</f>
        <v>8</v>
      </c>
      <c r="B3044" s="26">
        <f>'TI102'!B3041</f>
        <v>46273.75</v>
      </c>
      <c r="C3044">
        <f>'TI102'!C3041</f>
        <v>11708509</v>
      </c>
      <c r="D3044">
        <f>'TI102'!J3041</f>
        <v>2</v>
      </c>
      <c r="E3044">
        <f>'TI102'!Q3041</f>
        <v>2</v>
      </c>
      <c r="F3044" t="str">
        <f t="shared" si="282"/>
        <v>60186</v>
      </c>
      <c r="G3044">
        <f t="shared" si="283"/>
        <v>413</v>
      </c>
      <c r="H3044" t="str">
        <f t="shared" si="284"/>
        <v>SH0908-1981</v>
      </c>
      <c r="I3044" t="str">
        <f t="shared" si="285"/>
        <v>SH0908-1981</v>
      </c>
      <c r="J3044" s="34">
        <f t="shared" si="286"/>
        <v>72686</v>
      </c>
      <c r="K3044" t="str">
        <f t="shared" si="287"/>
        <v>SH0908-1981</v>
      </c>
    </row>
    <row r="3045" spans="1:11" ht="15" customHeight="1" x14ac:dyDescent="0.35">
      <c r="A3045">
        <f>'TI102'!A3042</f>
        <v>8</v>
      </c>
      <c r="B3045" s="26">
        <f>'TI102'!B3042</f>
        <v>46273.75</v>
      </c>
      <c r="C3045">
        <f>'TI102'!C3042</f>
        <v>11708510</v>
      </c>
      <c r="D3045">
        <f>'TI102'!J3042</f>
        <v>2</v>
      </c>
      <c r="E3045">
        <f>'TI102'!Q3042</f>
        <v>2</v>
      </c>
      <c r="F3045" t="str">
        <f t="shared" si="282"/>
        <v>60186</v>
      </c>
      <c r="G3045">
        <f t="shared" si="283"/>
        <v>413</v>
      </c>
      <c r="H3045" t="str">
        <f t="shared" si="284"/>
        <v>SH0908-1981</v>
      </c>
      <c r="I3045" t="str">
        <f t="shared" si="285"/>
        <v>SH0908-1981</v>
      </c>
      <c r="J3045" s="34">
        <f t="shared" si="286"/>
        <v>72686</v>
      </c>
      <c r="K3045" t="str">
        <f t="shared" si="287"/>
        <v>SH0908-1981</v>
      </c>
    </row>
    <row r="3046" spans="1:11" ht="15" customHeight="1" x14ac:dyDescent="0.35">
      <c r="A3046">
        <f>'TI102'!A3043</f>
        <v>8</v>
      </c>
      <c r="B3046" s="26">
        <f>'TI102'!B3043</f>
        <v>46273.75</v>
      </c>
      <c r="C3046">
        <f>'TI102'!C3043</f>
        <v>11708511</v>
      </c>
      <c r="D3046">
        <f>'TI102'!J3043</f>
        <v>2</v>
      </c>
      <c r="E3046">
        <f>'TI102'!Q3043</f>
        <v>9</v>
      </c>
      <c r="F3046" t="str">
        <f t="shared" si="282"/>
        <v>60186</v>
      </c>
      <c r="G3046">
        <f t="shared" si="283"/>
        <v>413</v>
      </c>
      <c r="H3046" t="str">
        <f t="shared" si="284"/>
        <v>SH0908-1981</v>
      </c>
      <c r="I3046" t="str">
        <f t="shared" si="285"/>
        <v>SH0908-1981</v>
      </c>
      <c r="J3046" s="34">
        <f t="shared" si="286"/>
        <v>72686</v>
      </c>
      <c r="K3046" t="str">
        <f t="shared" si="287"/>
        <v>SH0908-1981</v>
      </c>
    </row>
    <row r="3047" spans="1:11" ht="15" customHeight="1" x14ac:dyDescent="0.35">
      <c r="A3047">
        <f>'TI102'!A3044</f>
        <v>8</v>
      </c>
      <c r="B3047" s="26">
        <f>'TI102'!B3044</f>
        <v>46273.75</v>
      </c>
      <c r="C3047">
        <f>'TI102'!C3044</f>
        <v>11708514</v>
      </c>
      <c r="D3047">
        <f>'TI102'!J3044</f>
        <v>3</v>
      </c>
      <c r="E3047">
        <f>'TI102'!Q3044</f>
        <v>1</v>
      </c>
      <c r="F3047" t="str">
        <f t="shared" si="282"/>
        <v>60251</v>
      </c>
      <c r="G3047">
        <f t="shared" si="283"/>
        <v>342</v>
      </c>
      <c r="H3047" t="str">
        <f t="shared" si="284"/>
        <v>SH0908-1080</v>
      </c>
      <c r="I3047" t="str">
        <f t="shared" si="285"/>
        <v>SH0908-1080</v>
      </c>
      <c r="J3047" s="34">
        <f t="shared" si="286"/>
        <v>72686</v>
      </c>
      <c r="K3047" t="str">
        <f t="shared" si="287"/>
        <v>SH0908-1080</v>
      </c>
    </row>
    <row r="3048" spans="1:11" ht="15" customHeight="1" x14ac:dyDescent="0.35">
      <c r="A3048">
        <f>'TI102'!A3045</f>
        <v>8</v>
      </c>
      <c r="B3048" s="26">
        <f>'TI102'!B3045</f>
        <v>46273.75</v>
      </c>
      <c r="C3048">
        <f>'TI102'!C3045</f>
        <v>11708515</v>
      </c>
      <c r="D3048">
        <f>'TI102'!J3045</f>
        <v>3</v>
      </c>
      <c r="E3048">
        <f>'TI102'!Q3045</f>
        <v>1</v>
      </c>
      <c r="F3048" t="str">
        <f t="shared" si="282"/>
        <v>60251</v>
      </c>
      <c r="G3048">
        <f t="shared" si="283"/>
        <v>342</v>
      </c>
      <c r="H3048" t="str">
        <f t="shared" si="284"/>
        <v>SH0908-1080</v>
      </c>
      <c r="I3048" t="str">
        <f t="shared" si="285"/>
        <v>SH0908-1080</v>
      </c>
      <c r="J3048" s="34">
        <f t="shared" si="286"/>
        <v>72686</v>
      </c>
      <c r="K3048" t="str">
        <f t="shared" si="287"/>
        <v>SH0908-1080</v>
      </c>
    </row>
    <row r="3049" spans="1:11" ht="15" customHeight="1" x14ac:dyDescent="0.35">
      <c r="A3049">
        <f>'TI102'!A3046</f>
        <v>8</v>
      </c>
      <c r="B3049" s="26">
        <f>'TI102'!B3046</f>
        <v>46273.75</v>
      </c>
      <c r="C3049">
        <f>'TI102'!C3046</f>
        <v>11708526</v>
      </c>
      <c r="D3049">
        <f>'TI102'!J3046</f>
        <v>2</v>
      </c>
      <c r="E3049">
        <f>'TI102'!Q3046</f>
        <v>2</v>
      </c>
      <c r="F3049" t="str">
        <f t="shared" si="282"/>
        <v>60314</v>
      </c>
      <c r="G3049">
        <f t="shared" si="283"/>
        <v>307</v>
      </c>
      <c r="H3049" t="str">
        <f t="shared" si="284"/>
        <v>SH0908-1063</v>
      </c>
      <c r="I3049" t="str">
        <f t="shared" si="285"/>
        <v>SH0908-1063</v>
      </c>
      <c r="J3049" s="34">
        <f t="shared" si="286"/>
        <v>72686</v>
      </c>
      <c r="K3049" t="str">
        <f t="shared" si="287"/>
        <v>SH0908-1063</v>
      </c>
    </row>
    <row r="3050" spans="1:11" ht="15" customHeight="1" x14ac:dyDescent="0.35">
      <c r="A3050">
        <f>'TI102'!A3047</f>
        <v>8</v>
      </c>
      <c r="B3050" s="26">
        <f>'TI102'!B3047</f>
        <v>46273.75</v>
      </c>
      <c r="C3050">
        <f>'TI102'!C3047</f>
        <v>11708528</v>
      </c>
      <c r="D3050">
        <f>'TI102'!J3047</f>
        <v>4</v>
      </c>
      <c r="E3050">
        <f>'TI102'!Q3047</f>
        <v>1</v>
      </c>
      <c r="F3050" t="str">
        <f t="shared" si="282"/>
        <v>60320</v>
      </c>
      <c r="G3050">
        <f t="shared" si="283"/>
        <v>257</v>
      </c>
      <c r="H3050" t="str">
        <f t="shared" si="284"/>
        <v>SH0908-1045</v>
      </c>
      <c r="I3050" t="str">
        <f t="shared" si="285"/>
        <v>SH0908-1045</v>
      </c>
      <c r="J3050" s="34">
        <f t="shared" si="286"/>
        <v>72686</v>
      </c>
      <c r="K3050" t="str">
        <f t="shared" si="287"/>
        <v>SH0908-1045</v>
      </c>
    </row>
    <row r="3051" spans="1:11" ht="15" customHeight="1" x14ac:dyDescent="0.35">
      <c r="A3051">
        <f>'TI102'!A3048</f>
        <v>8</v>
      </c>
      <c r="B3051" s="26">
        <f>'TI102'!B3048</f>
        <v>46273.75</v>
      </c>
      <c r="C3051">
        <f>'TI102'!C3048</f>
        <v>11708555</v>
      </c>
      <c r="D3051">
        <f>'TI102'!J3048</f>
        <v>4</v>
      </c>
      <c r="E3051">
        <f>'TI102'!Q3048</f>
        <v>1</v>
      </c>
      <c r="F3051" t="str">
        <f t="shared" si="282"/>
        <v>60325</v>
      </c>
      <c r="G3051">
        <f t="shared" si="283"/>
        <v>343</v>
      </c>
      <c r="H3051" t="str">
        <f t="shared" si="284"/>
        <v>SH0908-1080</v>
      </c>
      <c r="I3051" t="str">
        <f t="shared" si="285"/>
        <v>SH0908-1080</v>
      </c>
      <c r="J3051" s="34">
        <f t="shared" si="286"/>
        <v>72686</v>
      </c>
      <c r="K3051" t="str">
        <f t="shared" si="287"/>
        <v>SH0908-1080</v>
      </c>
    </row>
    <row r="3052" spans="1:11" ht="15" customHeight="1" x14ac:dyDescent="0.35">
      <c r="A3052">
        <f>'TI102'!A3049</f>
        <v>8</v>
      </c>
      <c r="B3052" s="26">
        <f>'TI102'!B3049</f>
        <v>46273.75</v>
      </c>
      <c r="C3052">
        <f>'TI102'!C3049</f>
        <v>11708618</v>
      </c>
      <c r="D3052">
        <f>'TI102'!J3049</f>
        <v>4</v>
      </c>
      <c r="E3052">
        <f>'TI102'!Q3049</f>
        <v>1</v>
      </c>
      <c r="F3052" t="str">
        <f t="shared" si="282"/>
        <v>60252</v>
      </c>
      <c r="G3052">
        <f t="shared" si="283"/>
        <v>230</v>
      </c>
      <c r="H3052" t="str">
        <f t="shared" si="284"/>
        <v>SH0908-1042</v>
      </c>
      <c r="I3052" t="str">
        <f t="shared" si="285"/>
        <v>SH0908-1042</v>
      </c>
      <c r="J3052" s="34">
        <f t="shared" si="286"/>
        <v>72686</v>
      </c>
      <c r="K3052" t="str">
        <f t="shared" si="287"/>
        <v>SH0908-1042</v>
      </c>
    </row>
    <row r="3053" spans="1:11" ht="15" customHeight="1" x14ac:dyDescent="0.35">
      <c r="A3053">
        <f>'TI102'!A3050</f>
        <v>8</v>
      </c>
      <c r="B3053" s="26">
        <f>'TI102'!B3050</f>
        <v>46273.75</v>
      </c>
      <c r="C3053">
        <f>'TI102'!C3050</f>
        <v>11708632</v>
      </c>
      <c r="D3053">
        <f>'TI102'!J3050</f>
        <v>4</v>
      </c>
      <c r="E3053">
        <f>'TI102'!Q3050</f>
        <v>1</v>
      </c>
      <c r="F3053" t="str">
        <f t="shared" si="282"/>
        <v>60351</v>
      </c>
      <c r="G3053">
        <f t="shared" si="283"/>
        <v>231</v>
      </c>
      <c r="H3053" t="str">
        <f t="shared" si="284"/>
        <v>SH0908-1042</v>
      </c>
      <c r="I3053" t="str">
        <f t="shared" si="285"/>
        <v>SH0908-1042</v>
      </c>
      <c r="J3053" s="34">
        <f t="shared" si="286"/>
        <v>72686</v>
      </c>
      <c r="K3053" t="str">
        <f t="shared" si="287"/>
        <v>SH0908-1042</v>
      </c>
    </row>
    <row r="3054" spans="1:11" ht="15" customHeight="1" x14ac:dyDescent="0.35">
      <c r="A3054">
        <f>'TI102'!A3051</f>
        <v>8</v>
      </c>
      <c r="B3054" s="26">
        <f>'TI102'!B3051</f>
        <v>46273.75</v>
      </c>
      <c r="C3054">
        <f>'TI102'!C3051</f>
        <v>11708643</v>
      </c>
      <c r="D3054">
        <f>'TI102'!J3051</f>
        <v>4</v>
      </c>
      <c r="E3054">
        <f>'TI102'!Q3051</f>
        <v>1</v>
      </c>
      <c r="F3054" t="str">
        <f t="shared" si="282"/>
        <v>60319</v>
      </c>
      <c r="G3054">
        <f t="shared" si="283"/>
        <v>232</v>
      </c>
      <c r="H3054" t="str">
        <f t="shared" si="284"/>
        <v>SH0908-1042</v>
      </c>
      <c r="I3054" t="str">
        <f t="shared" si="285"/>
        <v>SH0908-1042</v>
      </c>
      <c r="J3054" s="34">
        <f t="shared" si="286"/>
        <v>72686</v>
      </c>
      <c r="K3054" t="str">
        <f t="shared" si="287"/>
        <v>SH0908-1042</v>
      </c>
    </row>
    <row r="3055" spans="1:11" ht="15" customHeight="1" x14ac:dyDescent="0.35">
      <c r="A3055">
        <f>'TI102'!A3052</f>
        <v>8</v>
      </c>
      <c r="B3055" s="26">
        <f>'TI102'!B3052</f>
        <v>46273.75</v>
      </c>
      <c r="C3055">
        <f>'TI102'!C3052</f>
        <v>11708657</v>
      </c>
      <c r="D3055">
        <f>'TI102'!J3052</f>
        <v>1</v>
      </c>
      <c r="E3055">
        <f>'TI102'!Q3052</f>
        <v>1</v>
      </c>
      <c r="F3055" t="str">
        <f t="shared" si="282"/>
        <v>60319</v>
      </c>
      <c r="G3055">
        <f t="shared" si="283"/>
        <v>232</v>
      </c>
      <c r="H3055" t="str">
        <f t="shared" si="284"/>
        <v>SH0908-1042</v>
      </c>
      <c r="I3055" t="str">
        <f t="shared" si="285"/>
        <v>SH0908-1042</v>
      </c>
      <c r="J3055" s="34">
        <f t="shared" si="286"/>
        <v>72686</v>
      </c>
      <c r="K3055" t="str">
        <f t="shared" si="287"/>
        <v>SH0908-1042</v>
      </c>
    </row>
    <row r="3056" spans="1:11" ht="15" customHeight="1" x14ac:dyDescent="0.35">
      <c r="A3056">
        <f>'TI102'!A3053</f>
        <v>8</v>
      </c>
      <c r="B3056" s="26">
        <f>'TI102'!B3053</f>
        <v>46273.75</v>
      </c>
      <c r="C3056">
        <f>'TI102'!C3053</f>
        <v>11708658</v>
      </c>
      <c r="D3056">
        <f>'TI102'!J3053</f>
        <v>1</v>
      </c>
      <c r="E3056">
        <f>'TI102'!Q3053</f>
        <v>1</v>
      </c>
      <c r="F3056" t="str">
        <f t="shared" si="282"/>
        <v>60319</v>
      </c>
      <c r="G3056">
        <f t="shared" si="283"/>
        <v>232</v>
      </c>
      <c r="H3056" t="str">
        <f t="shared" si="284"/>
        <v>SH0908-1042</v>
      </c>
      <c r="I3056" t="str">
        <f t="shared" si="285"/>
        <v>SH0908-1042</v>
      </c>
      <c r="J3056" s="34">
        <f t="shared" si="286"/>
        <v>72686</v>
      </c>
      <c r="K3056" t="str">
        <f t="shared" si="287"/>
        <v>SH0908-1042</v>
      </c>
    </row>
    <row r="3057" spans="1:11" ht="15" customHeight="1" x14ac:dyDescent="0.35">
      <c r="A3057">
        <f>'TI102'!A3054</f>
        <v>8</v>
      </c>
      <c r="B3057" s="26">
        <f>'TI102'!B3054</f>
        <v>46273.75</v>
      </c>
      <c r="C3057">
        <f>'TI102'!C3054</f>
        <v>11708659</v>
      </c>
      <c r="D3057">
        <f>'TI102'!J3054</f>
        <v>1</v>
      </c>
      <c r="E3057">
        <f>'TI102'!Q3054</f>
        <v>1</v>
      </c>
      <c r="F3057" t="str">
        <f t="shared" si="282"/>
        <v>60319</v>
      </c>
      <c r="G3057">
        <f t="shared" si="283"/>
        <v>232</v>
      </c>
      <c r="H3057" t="str">
        <f t="shared" si="284"/>
        <v>SH0908-1042</v>
      </c>
      <c r="I3057" t="str">
        <f t="shared" si="285"/>
        <v>SH0908-1042</v>
      </c>
      <c r="J3057" s="34">
        <f t="shared" si="286"/>
        <v>72686</v>
      </c>
      <c r="K3057" t="str">
        <f t="shared" si="287"/>
        <v>SH0908-1042</v>
      </c>
    </row>
    <row r="3058" spans="1:11" ht="15" customHeight="1" x14ac:dyDescent="0.35">
      <c r="A3058">
        <f>'TI102'!A3055</f>
        <v>8</v>
      </c>
      <c r="B3058" s="26">
        <f>'TI102'!B3055</f>
        <v>46273.75</v>
      </c>
      <c r="C3058">
        <f>'TI102'!C3055</f>
        <v>11708667</v>
      </c>
      <c r="D3058">
        <f>'TI102'!J3055</f>
        <v>4</v>
      </c>
      <c r="E3058">
        <f>'TI102'!Q3055</f>
        <v>1</v>
      </c>
      <c r="F3058" t="str">
        <f t="shared" si="282"/>
        <v>60312</v>
      </c>
      <c r="G3058">
        <f t="shared" si="283"/>
        <v>259</v>
      </c>
      <c r="H3058" t="str">
        <f t="shared" si="284"/>
        <v>SH0908-1045</v>
      </c>
      <c r="I3058" t="str">
        <f t="shared" si="285"/>
        <v>SH0908-1045</v>
      </c>
      <c r="J3058" s="34">
        <f t="shared" si="286"/>
        <v>72686</v>
      </c>
      <c r="K3058" t="str">
        <f t="shared" si="287"/>
        <v>SH0908-1045</v>
      </c>
    </row>
    <row r="3059" spans="1:11" ht="15" customHeight="1" x14ac:dyDescent="0.35">
      <c r="A3059">
        <f>'TI102'!A3056</f>
        <v>8</v>
      </c>
      <c r="B3059" s="26">
        <f>'TI102'!B3056</f>
        <v>46273.75</v>
      </c>
      <c r="C3059">
        <f>'TI102'!C3056</f>
        <v>11708668</v>
      </c>
      <c r="D3059">
        <f>'TI102'!J3056</f>
        <v>4</v>
      </c>
      <c r="E3059">
        <f>'TI102'!Q3056</f>
        <v>1</v>
      </c>
      <c r="F3059" t="str">
        <f t="shared" si="282"/>
        <v>60312</v>
      </c>
      <c r="G3059">
        <f t="shared" si="283"/>
        <v>259</v>
      </c>
      <c r="H3059" t="str">
        <f t="shared" si="284"/>
        <v>SH0908-1045</v>
      </c>
      <c r="I3059" t="str">
        <f t="shared" si="285"/>
        <v>SH0908-1045</v>
      </c>
      <c r="J3059" s="34">
        <f t="shared" si="286"/>
        <v>72686</v>
      </c>
      <c r="K3059" t="str">
        <f t="shared" si="287"/>
        <v>SH0908-1045</v>
      </c>
    </row>
    <row r="3060" spans="1:11" ht="15" customHeight="1" x14ac:dyDescent="0.35">
      <c r="A3060">
        <f>'TI102'!A3057</f>
        <v>8</v>
      </c>
      <c r="B3060" s="26">
        <f>'TI102'!B3057</f>
        <v>46273.75</v>
      </c>
      <c r="C3060">
        <f>'TI102'!C3057</f>
        <v>11708669</v>
      </c>
      <c r="D3060">
        <f>'TI102'!J3057</f>
        <v>4</v>
      </c>
      <c r="E3060">
        <f>'TI102'!Q3057</f>
        <v>1</v>
      </c>
      <c r="F3060" t="str">
        <f t="shared" si="282"/>
        <v>60312</v>
      </c>
      <c r="G3060">
        <f t="shared" si="283"/>
        <v>259</v>
      </c>
      <c r="H3060" t="str">
        <f t="shared" si="284"/>
        <v>SH0908-1045</v>
      </c>
      <c r="I3060" t="str">
        <f t="shared" si="285"/>
        <v>SH0908-1045</v>
      </c>
      <c r="J3060" s="34">
        <f t="shared" si="286"/>
        <v>72686</v>
      </c>
      <c r="K3060" t="str">
        <f t="shared" si="287"/>
        <v>SH0908-1045</v>
      </c>
    </row>
    <row r="3061" spans="1:11" ht="15" customHeight="1" x14ac:dyDescent="0.35">
      <c r="A3061">
        <f>'TI102'!A3058</f>
        <v>8</v>
      </c>
      <c r="B3061" s="26">
        <f>'TI102'!B3058</f>
        <v>46273.75</v>
      </c>
      <c r="C3061">
        <f>'TI102'!C3058</f>
        <v>11708670</v>
      </c>
      <c r="D3061">
        <f>'TI102'!J3058</f>
        <v>4</v>
      </c>
      <c r="E3061">
        <f>'TI102'!Q3058</f>
        <v>1</v>
      </c>
      <c r="F3061" t="str">
        <f t="shared" si="282"/>
        <v>60312</v>
      </c>
      <c r="G3061">
        <f t="shared" si="283"/>
        <v>259</v>
      </c>
      <c r="H3061" t="str">
        <f t="shared" si="284"/>
        <v>SH0908-1045</v>
      </c>
      <c r="I3061" t="str">
        <f t="shared" si="285"/>
        <v>SH0908-1045</v>
      </c>
      <c r="J3061" s="34">
        <f t="shared" si="286"/>
        <v>72686</v>
      </c>
      <c r="K3061" t="str">
        <f t="shared" si="287"/>
        <v>SH0908-1045</v>
      </c>
    </row>
    <row r="3062" spans="1:11" ht="15" customHeight="1" x14ac:dyDescent="0.35">
      <c r="A3062">
        <f>'TI102'!A3059</f>
        <v>8</v>
      </c>
      <c r="B3062" s="26">
        <f>'TI102'!B3059</f>
        <v>46273.75</v>
      </c>
      <c r="C3062">
        <f>'TI102'!C3059</f>
        <v>11708671</v>
      </c>
      <c r="D3062">
        <f>'TI102'!J3059</f>
        <v>4</v>
      </c>
      <c r="E3062">
        <f>'TI102'!Q3059</f>
        <v>1</v>
      </c>
      <c r="F3062" t="str">
        <f t="shared" si="282"/>
        <v>60312</v>
      </c>
      <c r="G3062">
        <f t="shared" si="283"/>
        <v>259</v>
      </c>
      <c r="H3062" t="str">
        <f t="shared" si="284"/>
        <v>SH0908-1045</v>
      </c>
      <c r="I3062" t="str">
        <f t="shared" si="285"/>
        <v>SH0908-1045</v>
      </c>
      <c r="J3062" s="34">
        <f t="shared" si="286"/>
        <v>72686</v>
      </c>
      <c r="K3062" t="str">
        <f t="shared" si="287"/>
        <v>SH0908-1045</v>
      </c>
    </row>
    <row r="3063" spans="1:11" ht="15" customHeight="1" x14ac:dyDescent="0.35">
      <c r="A3063">
        <f>'TI102'!A3060</f>
        <v>8</v>
      </c>
      <c r="B3063" s="26">
        <f>'TI102'!B3060</f>
        <v>46273.75</v>
      </c>
      <c r="C3063">
        <f>'TI102'!C3060</f>
        <v>11708672</v>
      </c>
      <c r="D3063">
        <f>'TI102'!J3060</f>
        <v>4</v>
      </c>
      <c r="E3063">
        <f>'TI102'!Q3060</f>
        <v>1</v>
      </c>
      <c r="F3063" t="str">
        <f t="shared" si="282"/>
        <v>60312</v>
      </c>
      <c r="G3063">
        <f t="shared" si="283"/>
        <v>259</v>
      </c>
      <c r="H3063" t="str">
        <f t="shared" si="284"/>
        <v>SH0908-1045</v>
      </c>
      <c r="I3063" t="str">
        <f t="shared" si="285"/>
        <v>SH0908-1045</v>
      </c>
      <c r="J3063" s="34">
        <f t="shared" si="286"/>
        <v>72686</v>
      </c>
      <c r="K3063" t="str">
        <f t="shared" si="287"/>
        <v>SH0908-1045</v>
      </c>
    </row>
    <row r="3064" spans="1:11" ht="15" customHeight="1" x14ac:dyDescent="0.35">
      <c r="A3064">
        <f>'TI102'!A3061</f>
        <v>8</v>
      </c>
      <c r="B3064" s="26">
        <f>'TI102'!B3061</f>
        <v>46273.75</v>
      </c>
      <c r="C3064">
        <f>'TI102'!C3061</f>
        <v>11708673</v>
      </c>
      <c r="D3064">
        <f>'TI102'!J3061</f>
        <v>4</v>
      </c>
      <c r="E3064">
        <f>'TI102'!Q3061</f>
        <v>1</v>
      </c>
      <c r="F3064" t="str">
        <f t="shared" si="282"/>
        <v>60312</v>
      </c>
      <c r="G3064">
        <f t="shared" si="283"/>
        <v>259</v>
      </c>
      <c r="H3064" t="str">
        <f t="shared" si="284"/>
        <v>SH0908-1045</v>
      </c>
      <c r="I3064" t="str">
        <f t="shared" si="285"/>
        <v>SH0908-1045</v>
      </c>
      <c r="J3064" s="34">
        <f t="shared" si="286"/>
        <v>72686</v>
      </c>
      <c r="K3064" t="str">
        <f t="shared" si="287"/>
        <v>SH0908-1045</v>
      </c>
    </row>
    <row r="3065" spans="1:11" ht="15" customHeight="1" x14ac:dyDescent="0.35">
      <c r="A3065">
        <f>'TI102'!A3062</f>
        <v>8</v>
      </c>
      <c r="B3065" s="26">
        <f>'TI102'!B3062</f>
        <v>46273.75</v>
      </c>
      <c r="C3065">
        <f>'TI102'!C3062</f>
        <v>11708702</v>
      </c>
      <c r="D3065">
        <f>'TI102'!J3062</f>
        <v>4</v>
      </c>
      <c r="E3065">
        <f>'TI102'!Q3062</f>
        <v>1</v>
      </c>
      <c r="F3065" t="str">
        <f t="shared" si="282"/>
        <v>60350</v>
      </c>
      <c r="G3065">
        <f t="shared" si="283"/>
        <v>355</v>
      </c>
      <c r="H3065" t="str">
        <f t="shared" si="284"/>
        <v>SH0908-1083</v>
      </c>
      <c r="I3065" t="str">
        <f t="shared" si="285"/>
        <v>SH0908-1083</v>
      </c>
      <c r="J3065" s="34">
        <f t="shared" si="286"/>
        <v>72686</v>
      </c>
      <c r="K3065" t="str">
        <f t="shared" si="287"/>
        <v>SH0908-1083</v>
      </c>
    </row>
    <row r="3066" spans="1:11" ht="15" customHeight="1" x14ac:dyDescent="0.35">
      <c r="A3066">
        <f>'TI102'!A3063</f>
        <v>8</v>
      </c>
      <c r="B3066" s="26">
        <f>'TI102'!B3063</f>
        <v>46273.75</v>
      </c>
      <c r="C3066">
        <f>'TI102'!C3063</f>
        <v>11708703</v>
      </c>
      <c r="D3066">
        <f>'TI102'!J3063</f>
        <v>4</v>
      </c>
      <c r="E3066">
        <f>'TI102'!Q3063</f>
        <v>1</v>
      </c>
      <c r="F3066" t="str">
        <f t="shared" si="282"/>
        <v>60348</v>
      </c>
      <c r="G3066">
        <f t="shared" si="283"/>
        <v>271</v>
      </c>
      <c r="H3066" t="str">
        <f t="shared" si="284"/>
        <v>SH0908-1051</v>
      </c>
      <c r="I3066" t="str">
        <f t="shared" si="285"/>
        <v>SH0908-1051</v>
      </c>
      <c r="J3066" s="34">
        <f t="shared" si="286"/>
        <v>72686</v>
      </c>
      <c r="K3066" t="str">
        <f t="shared" si="287"/>
        <v>SH0908-1051</v>
      </c>
    </row>
    <row r="3067" spans="1:11" ht="15" customHeight="1" x14ac:dyDescent="0.35">
      <c r="A3067">
        <f>'TI102'!A3064</f>
        <v>8</v>
      </c>
      <c r="B3067" s="26">
        <f>'TI102'!B3064</f>
        <v>46273.75</v>
      </c>
      <c r="C3067">
        <f>'TI102'!C3064</f>
        <v>11708704</v>
      </c>
      <c r="D3067">
        <f>'TI102'!J3064</f>
        <v>4</v>
      </c>
      <c r="E3067">
        <f>'TI102'!Q3064</f>
        <v>2</v>
      </c>
      <c r="F3067" t="str">
        <f t="shared" si="282"/>
        <v>60348</v>
      </c>
      <c r="G3067">
        <f t="shared" si="283"/>
        <v>271</v>
      </c>
      <c r="H3067" t="str">
        <f t="shared" si="284"/>
        <v>SH0908-1051</v>
      </c>
      <c r="I3067" t="str">
        <f t="shared" si="285"/>
        <v>SH0908-1051</v>
      </c>
      <c r="J3067" s="34">
        <f t="shared" si="286"/>
        <v>72686</v>
      </c>
      <c r="K3067" t="str">
        <f t="shared" si="287"/>
        <v>SH0908-1051</v>
      </c>
    </row>
    <row r="3068" spans="1:11" ht="15" customHeight="1" x14ac:dyDescent="0.35">
      <c r="A3068">
        <f>'TI102'!A3065</f>
        <v>8</v>
      </c>
      <c r="B3068" s="26">
        <f>'TI102'!B3065</f>
        <v>46273.75</v>
      </c>
      <c r="C3068">
        <f>'TI102'!C3065</f>
        <v>11708705</v>
      </c>
      <c r="D3068">
        <f>'TI102'!J3065</f>
        <v>4</v>
      </c>
      <c r="E3068">
        <f>'TI102'!Q3065</f>
        <v>2</v>
      </c>
      <c r="F3068" t="str">
        <f t="shared" si="282"/>
        <v>60348</v>
      </c>
      <c r="G3068">
        <f t="shared" si="283"/>
        <v>271</v>
      </c>
      <c r="H3068" t="str">
        <f t="shared" si="284"/>
        <v>SH0908-1051</v>
      </c>
      <c r="I3068" t="str">
        <f t="shared" si="285"/>
        <v>SH0908-1051</v>
      </c>
      <c r="J3068" s="34">
        <f t="shared" si="286"/>
        <v>72686</v>
      </c>
      <c r="K3068" t="str">
        <f t="shared" si="287"/>
        <v>SH0908-1051</v>
      </c>
    </row>
    <row r="3069" spans="1:11" ht="15" customHeight="1" x14ac:dyDescent="0.35">
      <c r="A3069">
        <f>'TI102'!A3066</f>
        <v>8</v>
      </c>
      <c r="B3069" s="26">
        <f>'TI102'!B3066</f>
        <v>46273.75</v>
      </c>
      <c r="C3069">
        <f>'TI102'!C3066</f>
        <v>11708706</v>
      </c>
      <c r="D3069">
        <f>'TI102'!J3066</f>
        <v>4</v>
      </c>
      <c r="E3069">
        <f>'TI102'!Q3066</f>
        <v>1</v>
      </c>
      <c r="F3069" t="str">
        <f t="shared" si="282"/>
        <v>60348</v>
      </c>
      <c r="G3069">
        <f t="shared" si="283"/>
        <v>271</v>
      </c>
      <c r="H3069" t="str">
        <f t="shared" si="284"/>
        <v>SH0908-1051</v>
      </c>
      <c r="I3069" t="str">
        <f t="shared" si="285"/>
        <v>SH0908-1051</v>
      </c>
      <c r="J3069" s="34">
        <f t="shared" si="286"/>
        <v>72686</v>
      </c>
      <c r="K3069" t="str">
        <f t="shared" si="287"/>
        <v>SH0908-1051</v>
      </c>
    </row>
    <row r="3070" spans="1:11" ht="15" customHeight="1" x14ac:dyDescent="0.35">
      <c r="A3070">
        <f>'TI102'!A3067</f>
        <v>8</v>
      </c>
      <c r="B3070" s="26">
        <f>'TI102'!B3067</f>
        <v>46273.75</v>
      </c>
      <c r="C3070">
        <f>'TI102'!C3067</f>
        <v>11708707</v>
      </c>
      <c r="D3070">
        <f>'TI102'!J3067</f>
        <v>4</v>
      </c>
      <c r="E3070">
        <f>'TI102'!Q3067</f>
        <v>1</v>
      </c>
      <c r="F3070" t="str">
        <f t="shared" si="282"/>
        <v>60348</v>
      </c>
      <c r="G3070">
        <f t="shared" si="283"/>
        <v>271</v>
      </c>
      <c r="H3070" t="str">
        <f t="shared" si="284"/>
        <v>SH0908-1051</v>
      </c>
      <c r="I3070" t="str">
        <f t="shared" si="285"/>
        <v>SH0908-1051</v>
      </c>
      <c r="J3070" s="34">
        <f t="shared" si="286"/>
        <v>72686</v>
      </c>
      <c r="K3070" t="str">
        <f t="shared" si="287"/>
        <v>SH0908-1051</v>
      </c>
    </row>
    <row r="3071" spans="1:11" ht="15" customHeight="1" x14ac:dyDescent="0.35">
      <c r="A3071">
        <f>'TI102'!A3068</f>
        <v>8</v>
      </c>
      <c r="B3071" s="26">
        <f>'TI102'!B3068</f>
        <v>46273.75</v>
      </c>
      <c r="C3071">
        <f>'TI102'!C3068</f>
        <v>11708708</v>
      </c>
      <c r="D3071">
        <f>'TI102'!J3068</f>
        <v>4</v>
      </c>
      <c r="E3071">
        <f>'TI102'!Q3068</f>
        <v>1</v>
      </c>
      <c r="F3071" t="str">
        <f t="shared" si="282"/>
        <v>60348</v>
      </c>
      <c r="G3071">
        <f t="shared" si="283"/>
        <v>271</v>
      </c>
      <c r="H3071" t="str">
        <f t="shared" si="284"/>
        <v>SH0908-1051</v>
      </c>
      <c r="I3071" t="str">
        <f t="shared" si="285"/>
        <v>SH0908-1051</v>
      </c>
      <c r="J3071" s="34">
        <f t="shared" si="286"/>
        <v>72686</v>
      </c>
      <c r="K3071" t="str">
        <f t="shared" si="287"/>
        <v>SH0908-1051</v>
      </c>
    </row>
    <row r="3072" spans="1:11" ht="15" customHeight="1" x14ac:dyDescent="0.35">
      <c r="A3072">
        <f>'TI102'!A3069</f>
        <v>8</v>
      </c>
      <c r="B3072" s="26">
        <f>'TI102'!B3069</f>
        <v>46273.75</v>
      </c>
      <c r="C3072">
        <f>'TI102'!C3069</f>
        <v>11708709</v>
      </c>
      <c r="D3072">
        <f>'TI102'!J3069</f>
        <v>4</v>
      </c>
      <c r="E3072">
        <f>'TI102'!Q3069</f>
        <v>1</v>
      </c>
      <c r="F3072" t="str">
        <f t="shared" si="282"/>
        <v>60348</v>
      </c>
      <c r="G3072">
        <f t="shared" si="283"/>
        <v>271</v>
      </c>
      <c r="H3072" t="str">
        <f t="shared" si="284"/>
        <v>SH0908-1051</v>
      </c>
      <c r="I3072" t="str">
        <f t="shared" si="285"/>
        <v>SH0908-1051</v>
      </c>
      <c r="J3072" s="34">
        <f t="shared" si="286"/>
        <v>72686</v>
      </c>
      <c r="K3072" t="str">
        <f t="shared" si="287"/>
        <v>SH0908-1051</v>
      </c>
    </row>
    <row r="3073" spans="1:11" ht="15" customHeight="1" x14ac:dyDescent="0.35">
      <c r="A3073">
        <f>'TI102'!A3070</f>
        <v>8</v>
      </c>
      <c r="B3073" s="26">
        <f>'TI102'!B3070</f>
        <v>46273.75</v>
      </c>
      <c r="C3073">
        <f>'TI102'!C3070</f>
        <v>11708730</v>
      </c>
      <c r="D3073">
        <f>'TI102'!J3070</f>
        <v>1</v>
      </c>
      <c r="E3073">
        <f>'TI102'!Q3070</f>
        <v>1</v>
      </c>
      <c r="F3073" t="str">
        <f t="shared" si="282"/>
        <v>60312</v>
      </c>
      <c r="G3073">
        <f t="shared" si="283"/>
        <v>259</v>
      </c>
      <c r="H3073" t="str">
        <f t="shared" si="284"/>
        <v>SH0908-1045</v>
      </c>
      <c r="I3073" t="str">
        <f t="shared" si="285"/>
        <v>SH0908-1045</v>
      </c>
      <c r="J3073" s="34">
        <f t="shared" si="286"/>
        <v>72686</v>
      </c>
      <c r="K3073" t="str">
        <f t="shared" si="287"/>
        <v>SH0908-1045</v>
      </c>
    </row>
    <row r="3074" spans="1:11" ht="15" customHeight="1" x14ac:dyDescent="0.35">
      <c r="A3074">
        <f>'TI102'!A3071</f>
        <v>8</v>
      </c>
      <c r="B3074" s="26">
        <f>'TI102'!B3071</f>
        <v>46273.75</v>
      </c>
      <c r="C3074">
        <f>'TI102'!C3071</f>
        <v>11708731</v>
      </c>
      <c r="D3074">
        <f>'TI102'!J3071</f>
        <v>1</v>
      </c>
      <c r="E3074">
        <f>'TI102'!Q3071</f>
        <v>1</v>
      </c>
      <c r="F3074" t="str">
        <f t="shared" si="282"/>
        <v>60312</v>
      </c>
      <c r="G3074">
        <f t="shared" si="283"/>
        <v>259</v>
      </c>
      <c r="H3074" t="str">
        <f t="shared" si="284"/>
        <v>SH0908-1045</v>
      </c>
      <c r="I3074" t="str">
        <f t="shared" si="285"/>
        <v>SH0908-1045</v>
      </c>
      <c r="J3074" s="34">
        <f t="shared" si="286"/>
        <v>72686</v>
      </c>
      <c r="K3074" t="str">
        <f t="shared" si="287"/>
        <v>SH0908-1045</v>
      </c>
    </row>
    <row r="3075" spans="1:11" ht="15" customHeight="1" x14ac:dyDescent="0.35">
      <c r="A3075">
        <f>'TI102'!A3072</f>
        <v>8</v>
      </c>
      <c r="B3075" s="26">
        <f>'TI102'!B3072</f>
        <v>46273.75</v>
      </c>
      <c r="C3075">
        <f>'TI102'!C3072</f>
        <v>11708732</v>
      </c>
      <c r="D3075">
        <f>'TI102'!J3072</f>
        <v>1</v>
      </c>
      <c r="E3075">
        <f>'TI102'!Q3072</f>
        <v>3</v>
      </c>
      <c r="F3075" t="str">
        <f t="shared" si="282"/>
        <v>60312</v>
      </c>
      <c r="G3075">
        <f t="shared" si="283"/>
        <v>259</v>
      </c>
      <c r="H3075" t="str">
        <f t="shared" si="284"/>
        <v>SH0908-1045</v>
      </c>
      <c r="I3075" t="str">
        <f t="shared" si="285"/>
        <v>SH0908-1045</v>
      </c>
      <c r="J3075" s="34">
        <f t="shared" si="286"/>
        <v>72686</v>
      </c>
      <c r="K3075" t="str">
        <f t="shared" si="287"/>
        <v>SH0908-1045</v>
      </c>
    </row>
    <row r="3076" spans="1:11" ht="15" customHeight="1" x14ac:dyDescent="0.35">
      <c r="A3076">
        <f>'TI102'!A3073</f>
        <v>8</v>
      </c>
      <c r="B3076" s="26">
        <f>'TI102'!B3073</f>
        <v>46273.75</v>
      </c>
      <c r="C3076">
        <f>'TI102'!C3073</f>
        <v>11708768</v>
      </c>
      <c r="D3076">
        <f>'TI102'!J3073</f>
        <v>4</v>
      </c>
      <c r="E3076">
        <f>'TI102'!Q3073</f>
        <v>1</v>
      </c>
      <c r="F3076" t="str">
        <f t="shared" si="282"/>
        <v>60338</v>
      </c>
      <c r="G3076">
        <f t="shared" si="283"/>
        <v>233</v>
      </c>
      <c r="H3076" t="str">
        <f t="shared" si="284"/>
        <v>SH0908-1042</v>
      </c>
      <c r="I3076" t="str">
        <f t="shared" si="285"/>
        <v>SH0908-1042</v>
      </c>
      <c r="J3076" s="34">
        <f t="shared" si="286"/>
        <v>72686</v>
      </c>
      <c r="K3076" t="str">
        <f t="shared" si="287"/>
        <v>SH0908-1042</v>
      </c>
    </row>
    <row r="3077" spans="1:11" ht="15" customHeight="1" x14ac:dyDescent="0.35">
      <c r="A3077">
        <f>'TI102'!A3074</f>
        <v>8</v>
      </c>
      <c r="B3077" s="26">
        <f>'TI102'!B3074</f>
        <v>46273.75</v>
      </c>
      <c r="C3077">
        <f>'TI102'!C3074</f>
        <v>11708769</v>
      </c>
      <c r="D3077">
        <f>'TI102'!J3074</f>
        <v>4</v>
      </c>
      <c r="E3077">
        <f>'TI102'!Q3074</f>
        <v>1</v>
      </c>
      <c r="F3077" t="str">
        <f t="shared" si="282"/>
        <v>60338</v>
      </c>
      <c r="G3077">
        <f t="shared" si="283"/>
        <v>233</v>
      </c>
      <c r="H3077" t="str">
        <f t="shared" si="284"/>
        <v>SH0908-1042</v>
      </c>
      <c r="I3077" t="str">
        <f t="shared" si="285"/>
        <v>SH0908-1042</v>
      </c>
      <c r="J3077" s="34">
        <f t="shared" si="286"/>
        <v>72686</v>
      </c>
      <c r="K3077" t="str">
        <f t="shared" si="287"/>
        <v>SH0908-1042</v>
      </c>
    </row>
    <row r="3078" spans="1:11" ht="15" customHeight="1" x14ac:dyDescent="0.35">
      <c r="A3078">
        <f>'TI102'!A3075</f>
        <v>8</v>
      </c>
      <c r="B3078" s="26">
        <f>'TI102'!B3075</f>
        <v>46273.75</v>
      </c>
      <c r="C3078">
        <f>'TI102'!C3075</f>
        <v>11708770</v>
      </c>
      <c r="D3078">
        <f>'TI102'!J3075</f>
        <v>4</v>
      </c>
      <c r="E3078">
        <f>'TI102'!Q3075</f>
        <v>2</v>
      </c>
      <c r="F3078" t="str">
        <f t="shared" ref="F3078:F3141" si="288">INDEX(OM_ORDER,MATCH(C3078,OM_TID,0))</f>
        <v>60338</v>
      </c>
      <c r="G3078">
        <f t="shared" ref="G3078:G3141" si="289">MATCH(F3078,OR_ID,0)</f>
        <v>233</v>
      </c>
      <c r="H3078" t="str">
        <f t="shared" ref="H3078:H3141" si="290">INDEX(OR_ORIG,G3078)</f>
        <v>SH0908-1042</v>
      </c>
      <c r="I3078" t="str">
        <f t="shared" ref="I3078:I3141" si="291">INDEX(OR_SHIP,G3078)</f>
        <v>SH0908-1042</v>
      </c>
      <c r="J3078" s="34">
        <f t="shared" ref="J3078:J3141" si="292">IF(INDEX(OR_MOVED,G3078)="",DATE(2099,1,1),INDEX(OR_MOVED,G3078))</f>
        <v>72686</v>
      </c>
      <c r="K3078" t="str">
        <f t="shared" ref="K3078:K3141" si="293">IF(B3078&gt;=J3078,I3078,H3078)</f>
        <v>SH0908-1042</v>
      </c>
    </row>
    <row r="3079" spans="1:11" ht="15" customHeight="1" x14ac:dyDescent="0.35">
      <c r="A3079">
        <f>'TI102'!A3076</f>
        <v>8</v>
      </c>
      <c r="B3079" s="26">
        <f>'TI102'!B3076</f>
        <v>46273.75</v>
      </c>
      <c r="C3079">
        <f>'TI102'!C3076</f>
        <v>11708771</v>
      </c>
      <c r="D3079">
        <f>'TI102'!J3076</f>
        <v>4</v>
      </c>
      <c r="E3079">
        <f>'TI102'!Q3076</f>
        <v>1</v>
      </c>
      <c r="F3079" t="str">
        <f t="shared" si="288"/>
        <v>60338</v>
      </c>
      <c r="G3079">
        <f t="shared" si="289"/>
        <v>233</v>
      </c>
      <c r="H3079" t="str">
        <f t="shared" si="290"/>
        <v>SH0908-1042</v>
      </c>
      <c r="I3079" t="str">
        <f t="shared" si="291"/>
        <v>SH0908-1042</v>
      </c>
      <c r="J3079" s="34">
        <f t="shared" si="292"/>
        <v>72686</v>
      </c>
      <c r="K3079" t="str">
        <f t="shared" si="293"/>
        <v>SH0908-1042</v>
      </c>
    </row>
    <row r="3080" spans="1:11" ht="15" customHeight="1" x14ac:dyDescent="0.35">
      <c r="A3080">
        <f>'TI102'!A3077</f>
        <v>8</v>
      </c>
      <c r="B3080" s="26">
        <f>'TI102'!B3077</f>
        <v>46273.75</v>
      </c>
      <c r="C3080">
        <f>'TI102'!C3077</f>
        <v>11708772</v>
      </c>
      <c r="D3080">
        <f>'TI102'!J3077</f>
        <v>4</v>
      </c>
      <c r="E3080">
        <f>'TI102'!Q3077</f>
        <v>1</v>
      </c>
      <c r="F3080" t="str">
        <f t="shared" si="288"/>
        <v>60338</v>
      </c>
      <c r="G3080">
        <f t="shared" si="289"/>
        <v>233</v>
      </c>
      <c r="H3080" t="str">
        <f t="shared" si="290"/>
        <v>SH0908-1042</v>
      </c>
      <c r="I3080" t="str">
        <f t="shared" si="291"/>
        <v>SH0908-1042</v>
      </c>
      <c r="J3080" s="34">
        <f t="shared" si="292"/>
        <v>72686</v>
      </c>
      <c r="K3080" t="str">
        <f t="shared" si="293"/>
        <v>SH0908-1042</v>
      </c>
    </row>
    <row r="3081" spans="1:11" ht="15" customHeight="1" x14ac:dyDescent="0.35">
      <c r="A3081">
        <f>'TI102'!A3078</f>
        <v>8</v>
      </c>
      <c r="B3081" s="26">
        <f>'TI102'!B3078</f>
        <v>46273.75</v>
      </c>
      <c r="C3081">
        <f>'TI102'!C3078</f>
        <v>11708865</v>
      </c>
      <c r="D3081">
        <f>'TI102'!J3078</f>
        <v>4</v>
      </c>
      <c r="E3081">
        <f>'TI102'!Q3078</f>
        <v>1</v>
      </c>
      <c r="F3081" t="str">
        <f t="shared" si="288"/>
        <v>60386</v>
      </c>
      <c r="G3081">
        <f t="shared" si="289"/>
        <v>328</v>
      </c>
      <c r="H3081" t="str">
        <f t="shared" si="290"/>
        <v>SH0908-1069</v>
      </c>
      <c r="I3081" t="str">
        <f t="shared" si="291"/>
        <v>SH0908-1069</v>
      </c>
      <c r="J3081" s="34">
        <f t="shared" si="292"/>
        <v>72686</v>
      </c>
      <c r="K3081" t="str">
        <f t="shared" si="293"/>
        <v>SH0908-1069</v>
      </c>
    </row>
    <row r="3082" spans="1:11" ht="15" customHeight="1" x14ac:dyDescent="0.35">
      <c r="A3082">
        <f>'TI102'!A3079</f>
        <v>8</v>
      </c>
      <c r="B3082" s="26">
        <f>'TI102'!B3079</f>
        <v>46273.75</v>
      </c>
      <c r="C3082">
        <f>'TI102'!C3079</f>
        <v>11708877</v>
      </c>
      <c r="D3082">
        <f>'TI102'!J3079</f>
        <v>2</v>
      </c>
      <c r="E3082">
        <f>'TI102'!Q3079</f>
        <v>1</v>
      </c>
      <c r="F3082" t="str">
        <f t="shared" si="288"/>
        <v>60386</v>
      </c>
      <c r="G3082">
        <f t="shared" si="289"/>
        <v>328</v>
      </c>
      <c r="H3082" t="str">
        <f t="shared" si="290"/>
        <v>SH0908-1069</v>
      </c>
      <c r="I3082" t="str">
        <f t="shared" si="291"/>
        <v>SH0908-1069</v>
      </c>
      <c r="J3082" s="34">
        <f t="shared" si="292"/>
        <v>72686</v>
      </c>
      <c r="K3082" t="str">
        <f t="shared" si="293"/>
        <v>SH0908-1069</v>
      </c>
    </row>
    <row r="3083" spans="1:11" ht="15" customHeight="1" x14ac:dyDescent="0.35">
      <c r="A3083">
        <f>'TI102'!A3080</f>
        <v>8</v>
      </c>
      <c r="B3083" s="26">
        <f>'TI102'!B3080</f>
        <v>46273.75</v>
      </c>
      <c r="C3083">
        <f>'TI102'!C3080</f>
        <v>11708878</v>
      </c>
      <c r="D3083">
        <f>'TI102'!J3080</f>
        <v>2</v>
      </c>
      <c r="E3083">
        <f>'TI102'!Q3080</f>
        <v>1</v>
      </c>
      <c r="F3083" t="str">
        <f t="shared" si="288"/>
        <v>60386</v>
      </c>
      <c r="G3083">
        <f t="shared" si="289"/>
        <v>328</v>
      </c>
      <c r="H3083" t="str">
        <f t="shared" si="290"/>
        <v>SH0908-1069</v>
      </c>
      <c r="I3083" t="str">
        <f t="shared" si="291"/>
        <v>SH0908-1069</v>
      </c>
      <c r="J3083" s="34">
        <f t="shared" si="292"/>
        <v>72686</v>
      </c>
      <c r="K3083" t="str">
        <f t="shared" si="293"/>
        <v>SH0908-1069</v>
      </c>
    </row>
    <row r="3084" spans="1:11" ht="15" customHeight="1" x14ac:dyDescent="0.35">
      <c r="A3084">
        <f>'TI102'!A3081</f>
        <v>8</v>
      </c>
      <c r="B3084" s="26">
        <f>'TI102'!B3081</f>
        <v>46273.75</v>
      </c>
      <c r="C3084">
        <f>'TI102'!C3081</f>
        <v>11709396</v>
      </c>
      <c r="D3084">
        <f>'TI102'!J3081</f>
        <v>2</v>
      </c>
      <c r="E3084">
        <f>'TI102'!Q3081</f>
        <v>1</v>
      </c>
      <c r="F3084" t="str">
        <f t="shared" si="288"/>
        <v>58942</v>
      </c>
      <c r="G3084">
        <f t="shared" si="289"/>
        <v>414</v>
      </c>
      <c r="H3084" t="str">
        <f t="shared" si="290"/>
        <v>SH0908-1981</v>
      </c>
      <c r="I3084" t="str">
        <f t="shared" si="291"/>
        <v>SH0908-1981</v>
      </c>
      <c r="J3084" s="34">
        <f t="shared" si="292"/>
        <v>72686</v>
      </c>
      <c r="K3084" t="str">
        <f t="shared" si="293"/>
        <v>SH0908-1981</v>
      </c>
    </row>
    <row r="3085" spans="1:11" ht="15" customHeight="1" x14ac:dyDescent="0.35">
      <c r="A3085">
        <f>'TI102'!A3082</f>
        <v>8</v>
      </c>
      <c r="B3085" s="26">
        <f>'TI102'!B3082</f>
        <v>46273.75</v>
      </c>
      <c r="C3085">
        <f>'TI102'!C3082</f>
        <v>11709397</v>
      </c>
      <c r="D3085">
        <f>'TI102'!J3082</f>
        <v>2</v>
      </c>
      <c r="E3085">
        <f>'TI102'!Q3082</f>
        <v>1</v>
      </c>
      <c r="F3085" t="str">
        <f t="shared" si="288"/>
        <v>58942</v>
      </c>
      <c r="G3085">
        <f t="shared" si="289"/>
        <v>414</v>
      </c>
      <c r="H3085" t="str">
        <f t="shared" si="290"/>
        <v>SH0908-1981</v>
      </c>
      <c r="I3085" t="str">
        <f t="shared" si="291"/>
        <v>SH0908-1981</v>
      </c>
      <c r="J3085" s="34">
        <f t="shared" si="292"/>
        <v>72686</v>
      </c>
      <c r="K3085" t="str">
        <f t="shared" si="293"/>
        <v>SH0908-1981</v>
      </c>
    </row>
    <row r="3086" spans="1:11" ht="15" customHeight="1" x14ac:dyDescent="0.35">
      <c r="A3086">
        <f>'TI102'!A3083</f>
        <v>8</v>
      </c>
      <c r="B3086" s="26">
        <f>'TI102'!B3083</f>
        <v>46273.75</v>
      </c>
      <c r="C3086">
        <f>'TI102'!C3083</f>
        <v>11709398</v>
      </c>
      <c r="D3086">
        <f>'TI102'!J3083</f>
        <v>2</v>
      </c>
      <c r="E3086">
        <f>'TI102'!Q3083</f>
        <v>2</v>
      </c>
      <c r="F3086" t="str">
        <f t="shared" si="288"/>
        <v>58942</v>
      </c>
      <c r="G3086">
        <f t="shared" si="289"/>
        <v>414</v>
      </c>
      <c r="H3086" t="str">
        <f t="shared" si="290"/>
        <v>SH0908-1981</v>
      </c>
      <c r="I3086" t="str">
        <f t="shared" si="291"/>
        <v>SH0908-1981</v>
      </c>
      <c r="J3086" s="34">
        <f t="shared" si="292"/>
        <v>72686</v>
      </c>
      <c r="K3086" t="str">
        <f t="shared" si="293"/>
        <v>SH0908-1981</v>
      </c>
    </row>
    <row r="3087" spans="1:11" ht="15" customHeight="1" x14ac:dyDescent="0.35">
      <c r="A3087">
        <f>'TI102'!A3084</f>
        <v>8</v>
      </c>
      <c r="B3087" s="26">
        <f>'TI102'!B3084</f>
        <v>46273.75</v>
      </c>
      <c r="C3087">
        <f>'TI102'!C3084</f>
        <v>11709399</v>
      </c>
      <c r="D3087">
        <f>'TI102'!J3084</f>
        <v>2</v>
      </c>
      <c r="E3087">
        <f>'TI102'!Q3084</f>
        <v>10</v>
      </c>
      <c r="F3087" t="str">
        <f t="shared" si="288"/>
        <v>58942</v>
      </c>
      <c r="G3087">
        <f t="shared" si="289"/>
        <v>414</v>
      </c>
      <c r="H3087" t="str">
        <f t="shared" si="290"/>
        <v>SH0908-1981</v>
      </c>
      <c r="I3087" t="str">
        <f t="shared" si="291"/>
        <v>SH0908-1981</v>
      </c>
      <c r="J3087" s="34">
        <f t="shared" si="292"/>
        <v>72686</v>
      </c>
      <c r="K3087" t="str">
        <f t="shared" si="293"/>
        <v>SH0908-1981</v>
      </c>
    </row>
    <row r="3088" spans="1:11" ht="15" customHeight="1" x14ac:dyDescent="0.35">
      <c r="A3088">
        <f>'TI102'!A3085</f>
        <v>8</v>
      </c>
      <c r="B3088" s="26">
        <f>'TI102'!B3085</f>
        <v>46273.75</v>
      </c>
      <c r="C3088">
        <f>'TI102'!C3085</f>
        <v>11709400</v>
      </c>
      <c r="D3088">
        <f>'TI102'!J3085</f>
        <v>2</v>
      </c>
      <c r="E3088">
        <f>'TI102'!Q3085</f>
        <v>4</v>
      </c>
      <c r="F3088" t="str">
        <f t="shared" si="288"/>
        <v>58942</v>
      </c>
      <c r="G3088">
        <f t="shared" si="289"/>
        <v>414</v>
      </c>
      <c r="H3088" t="str">
        <f t="shared" si="290"/>
        <v>SH0908-1981</v>
      </c>
      <c r="I3088" t="str">
        <f t="shared" si="291"/>
        <v>SH0908-1981</v>
      </c>
      <c r="J3088" s="34">
        <f t="shared" si="292"/>
        <v>72686</v>
      </c>
      <c r="K3088" t="str">
        <f t="shared" si="293"/>
        <v>SH0908-1981</v>
      </c>
    </row>
    <row r="3089" spans="1:11" ht="15" customHeight="1" x14ac:dyDescent="0.35">
      <c r="A3089">
        <f>'TI102'!A3086</f>
        <v>8</v>
      </c>
      <c r="B3089" s="26">
        <f>'TI102'!B3086</f>
        <v>46273.75</v>
      </c>
      <c r="C3089">
        <f>'TI102'!C3086</f>
        <v>11709401</v>
      </c>
      <c r="D3089">
        <f>'TI102'!J3086</f>
        <v>2</v>
      </c>
      <c r="E3089">
        <f>'TI102'!Q3086</f>
        <v>3</v>
      </c>
      <c r="F3089" t="str">
        <f t="shared" si="288"/>
        <v>58942</v>
      </c>
      <c r="G3089">
        <f t="shared" si="289"/>
        <v>414</v>
      </c>
      <c r="H3089" t="str">
        <f t="shared" si="290"/>
        <v>SH0908-1981</v>
      </c>
      <c r="I3089" t="str">
        <f t="shared" si="291"/>
        <v>SH0908-1981</v>
      </c>
      <c r="J3089" s="34">
        <f t="shared" si="292"/>
        <v>72686</v>
      </c>
      <c r="K3089" t="str">
        <f t="shared" si="293"/>
        <v>SH0908-1981</v>
      </c>
    </row>
    <row r="3090" spans="1:11" ht="15" customHeight="1" x14ac:dyDescent="0.35">
      <c r="A3090">
        <f>'TI102'!A3087</f>
        <v>8</v>
      </c>
      <c r="B3090" s="26">
        <f>'TI102'!B3087</f>
        <v>46273.75</v>
      </c>
      <c r="C3090">
        <f>'TI102'!C3087</f>
        <v>11709402</v>
      </c>
      <c r="D3090">
        <f>'TI102'!J3087</f>
        <v>2</v>
      </c>
      <c r="E3090">
        <f>'TI102'!Q3087</f>
        <v>9</v>
      </c>
      <c r="F3090" t="str">
        <f t="shared" si="288"/>
        <v>58942</v>
      </c>
      <c r="G3090">
        <f t="shared" si="289"/>
        <v>414</v>
      </c>
      <c r="H3090" t="str">
        <f t="shared" si="290"/>
        <v>SH0908-1981</v>
      </c>
      <c r="I3090" t="str">
        <f t="shared" si="291"/>
        <v>SH0908-1981</v>
      </c>
      <c r="J3090" s="34">
        <f t="shared" si="292"/>
        <v>72686</v>
      </c>
      <c r="K3090" t="str">
        <f t="shared" si="293"/>
        <v>SH0908-1981</v>
      </c>
    </row>
    <row r="3091" spans="1:11" ht="15" customHeight="1" x14ac:dyDescent="0.35">
      <c r="A3091">
        <f>'TI102'!A3088</f>
        <v>8</v>
      </c>
      <c r="B3091" s="26">
        <f>'TI102'!B3088</f>
        <v>46273.75</v>
      </c>
      <c r="C3091">
        <f>'TI102'!C3088</f>
        <v>11709403</v>
      </c>
      <c r="D3091">
        <f>'TI102'!J3088</f>
        <v>2</v>
      </c>
      <c r="E3091">
        <f>'TI102'!Q3088</f>
        <v>4</v>
      </c>
      <c r="F3091" t="str">
        <f t="shared" si="288"/>
        <v>58942</v>
      </c>
      <c r="G3091">
        <f t="shared" si="289"/>
        <v>414</v>
      </c>
      <c r="H3091" t="str">
        <f t="shared" si="290"/>
        <v>SH0908-1981</v>
      </c>
      <c r="I3091" t="str">
        <f t="shared" si="291"/>
        <v>SH0908-1981</v>
      </c>
      <c r="J3091" s="34">
        <f t="shared" si="292"/>
        <v>72686</v>
      </c>
      <c r="K3091" t="str">
        <f t="shared" si="293"/>
        <v>SH0908-1981</v>
      </c>
    </row>
    <row r="3092" spans="1:11" ht="15" customHeight="1" x14ac:dyDescent="0.35">
      <c r="A3092">
        <f>'TI102'!A3089</f>
        <v>8</v>
      </c>
      <c r="B3092" s="26">
        <f>'TI102'!B3089</f>
        <v>46273.75</v>
      </c>
      <c r="C3092">
        <f>'TI102'!C3089</f>
        <v>11709404</v>
      </c>
      <c r="D3092">
        <f>'TI102'!J3089</f>
        <v>2</v>
      </c>
      <c r="E3092">
        <f>'TI102'!Q3089</f>
        <v>2</v>
      </c>
      <c r="F3092" t="str">
        <f t="shared" si="288"/>
        <v>58942</v>
      </c>
      <c r="G3092">
        <f t="shared" si="289"/>
        <v>414</v>
      </c>
      <c r="H3092" t="str">
        <f t="shared" si="290"/>
        <v>SH0908-1981</v>
      </c>
      <c r="I3092" t="str">
        <f t="shared" si="291"/>
        <v>SH0908-1981</v>
      </c>
      <c r="J3092" s="34">
        <f t="shared" si="292"/>
        <v>72686</v>
      </c>
      <c r="K3092" t="str">
        <f t="shared" si="293"/>
        <v>SH0908-1981</v>
      </c>
    </row>
    <row r="3093" spans="1:11" ht="15" customHeight="1" x14ac:dyDescent="0.35">
      <c r="A3093">
        <f>'TI102'!A3090</f>
        <v>8</v>
      </c>
      <c r="B3093" s="26">
        <f>'TI102'!B3090</f>
        <v>46273.75</v>
      </c>
      <c r="C3093">
        <f>'TI102'!C3090</f>
        <v>11709405</v>
      </c>
      <c r="D3093">
        <f>'TI102'!J3090</f>
        <v>2</v>
      </c>
      <c r="E3093">
        <f>'TI102'!Q3090</f>
        <v>2</v>
      </c>
      <c r="F3093" t="str">
        <f t="shared" si="288"/>
        <v>58942</v>
      </c>
      <c r="G3093">
        <f t="shared" si="289"/>
        <v>414</v>
      </c>
      <c r="H3093" t="str">
        <f t="shared" si="290"/>
        <v>SH0908-1981</v>
      </c>
      <c r="I3093" t="str">
        <f t="shared" si="291"/>
        <v>SH0908-1981</v>
      </c>
      <c r="J3093" s="34">
        <f t="shared" si="292"/>
        <v>72686</v>
      </c>
      <c r="K3093" t="str">
        <f t="shared" si="293"/>
        <v>SH0908-1981</v>
      </c>
    </row>
    <row r="3094" spans="1:11" ht="15" customHeight="1" x14ac:dyDescent="0.35">
      <c r="A3094">
        <f>'TI102'!A3091</f>
        <v>8</v>
      </c>
      <c r="B3094" s="26">
        <f>'TI102'!B3091</f>
        <v>46273.75</v>
      </c>
      <c r="C3094">
        <f>'TI102'!C3091</f>
        <v>11709406</v>
      </c>
      <c r="D3094">
        <f>'TI102'!J3091</f>
        <v>2</v>
      </c>
      <c r="E3094">
        <f>'TI102'!Q3091</f>
        <v>1</v>
      </c>
      <c r="F3094" t="str">
        <f t="shared" si="288"/>
        <v>58942</v>
      </c>
      <c r="G3094">
        <f t="shared" si="289"/>
        <v>414</v>
      </c>
      <c r="H3094" t="str">
        <f t="shared" si="290"/>
        <v>SH0908-1981</v>
      </c>
      <c r="I3094" t="str">
        <f t="shared" si="291"/>
        <v>SH0908-1981</v>
      </c>
      <c r="J3094" s="34">
        <f t="shared" si="292"/>
        <v>72686</v>
      </c>
      <c r="K3094" t="str">
        <f t="shared" si="293"/>
        <v>SH0908-1981</v>
      </c>
    </row>
    <row r="3095" spans="1:11" ht="15" customHeight="1" x14ac:dyDescent="0.35">
      <c r="A3095">
        <f>'TI102'!A3092</f>
        <v>8</v>
      </c>
      <c r="B3095" s="26">
        <f>'TI102'!B3092</f>
        <v>46273.75</v>
      </c>
      <c r="C3095">
        <f>'TI102'!C3092</f>
        <v>11709407</v>
      </c>
      <c r="D3095">
        <f>'TI102'!J3092</f>
        <v>2</v>
      </c>
      <c r="E3095">
        <f>'TI102'!Q3092</f>
        <v>8</v>
      </c>
      <c r="F3095" t="str">
        <f t="shared" si="288"/>
        <v>58942</v>
      </c>
      <c r="G3095">
        <f t="shared" si="289"/>
        <v>414</v>
      </c>
      <c r="H3095" t="str">
        <f t="shared" si="290"/>
        <v>SH0908-1981</v>
      </c>
      <c r="I3095" t="str">
        <f t="shared" si="291"/>
        <v>SH0908-1981</v>
      </c>
      <c r="J3095" s="34">
        <f t="shared" si="292"/>
        <v>72686</v>
      </c>
      <c r="K3095" t="str">
        <f t="shared" si="293"/>
        <v>SH0908-1981</v>
      </c>
    </row>
    <row r="3096" spans="1:11" ht="15" customHeight="1" x14ac:dyDescent="0.35">
      <c r="A3096">
        <f>'TI102'!A3093</f>
        <v>8</v>
      </c>
      <c r="B3096" s="26">
        <f>'TI102'!B3093</f>
        <v>46273.75</v>
      </c>
      <c r="C3096">
        <f>'TI102'!C3093</f>
        <v>11709408</v>
      </c>
      <c r="D3096">
        <f>'TI102'!J3093</f>
        <v>2</v>
      </c>
      <c r="E3096">
        <f>'TI102'!Q3093</f>
        <v>3</v>
      </c>
      <c r="F3096" t="str">
        <f t="shared" si="288"/>
        <v>58942</v>
      </c>
      <c r="G3096">
        <f t="shared" si="289"/>
        <v>414</v>
      </c>
      <c r="H3096" t="str">
        <f t="shared" si="290"/>
        <v>SH0908-1981</v>
      </c>
      <c r="I3096" t="str">
        <f t="shared" si="291"/>
        <v>SH0908-1981</v>
      </c>
      <c r="J3096" s="34">
        <f t="shared" si="292"/>
        <v>72686</v>
      </c>
      <c r="K3096" t="str">
        <f t="shared" si="293"/>
        <v>SH0908-1981</v>
      </c>
    </row>
    <row r="3097" spans="1:11" ht="15" customHeight="1" x14ac:dyDescent="0.35">
      <c r="A3097">
        <f>'TI102'!A3094</f>
        <v>8</v>
      </c>
      <c r="B3097" s="26">
        <f>'TI102'!B3094</f>
        <v>46273.75</v>
      </c>
      <c r="C3097">
        <f>'TI102'!C3094</f>
        <v>11709409</v>
      </c>
      <c r="D3097">
        <f>'TI102'!J3094</f>
        <v>2</v>
      </c>
      <c r="E3097">
        <f>'TI102'!Q3094</f>
        <v>1</v>
      </c>
      <c r="F3097" t="str">
        <f t="shared" si="288"/>
        <v>58942</v>
      </c>
      <c r="G3097">
        <f t="shared" si="289"/>
        <v>414</v>
      </c>
      <c r="H3097" t="str">
        <f t="shared" si="290"/>
        <v>SH0908-1981</v>
      </c>
      <c r="I3097" t="str">
        <f t="shared" si="291"/>
        <v>SH0908-1981</v>
      </c>
      <c r="J3097" s="34">
        <f t="shared" si="292"/>
        <v>72686</v>
      </c>
      <c r="K3097" t="str">
        <f t="shared" si="293"/>
        <v>SH0908-1981</v>
      </c>
    </row>
    <row r="3098" spans="1:11" ht="15" customHeight="1" x14ac:dyDescent="0.35">
      <c r="A3098">
        <f>'TI102'!A3095</f>
        <v>8</v>
      </c>
      <c r="B3098" s="26">
        <f>'TI102'!B3095</f>
        <v>46273.75</v>
      </c>
      <c r="C3098">
        <f>'TI102'!C3095</f>
        <v>11709410</v>
      </c>
      <c r="D3098">
        <f>'TI102'!J3095</f>
        <v>2</v>
      </c>
      <c r="E3098">
        <f>'TI102'!Q3095</f>
        <v>1</v>
      </c>
      <c r="F3098" t="str">
        <f t="shared" si="288"/>
        <v>58942</v>
      </c>
      <c r="G3098">
        <f t="shared" si="289"/>
        <v>414</v>
      </c>
      <c r="H3098" t="str">
        <f t="shared" si="290"/>
        <v>SH0908-1981</v>
      </c>
      <c r="I3098" t="str">
        <f t="shared" si="291"/>
        <v>SH0908-1981</v>
      </c>
      <c r="J3098" s="34">
        <f t="shared" si="292"/>
        <v>72686</v>
      </c>
      <c r="K3098" t="str">
        <f t="shared" si="293"/>
        <v>SH0908-1981</v>
      </c>
    </row>
    <row r="3099" spans="1:11" ht="15" customHeight="1" x14ac:dyDescent="0.35">
      <c r="A3099">
        <f>'TI102'!A3096</f>
        <v>8</v>
      </c>
      <c r="B3099" s="26">
        <f>'TI102'!B3096</f>
        <v>46273.75</v>
      </c>
      <c r="C3099">
        <f>'TI102'!C3096</f>
        <v>11709411</v>
      </c>
      <c r="D3099">
        <f>'TI102'!J3096</f>
        <v>2</v>
      </c>
      <c r="E3099">
        <f>'TI102'!Q3096</f>
        <v>2</v>
      </c>
      <c r="F3099" t="str">
        <f t="shared" si="288"/>
        <v>58942</v>
      </c>
      <c r="G3099">
        <f t="shared" si="289"/>
        <v>414</v>
      </c>
      <c r="H3099" t="str">
        <f t="shared" si="290"/>
        <v>SH0908-1981</v>
      </c>
      <c r="I3099" t="str">
        <f t="shared" si="291"/>
        <v>SH0908-1981</v>
      </c>
      <c r="J3099" s="34">
        <f t="shared" si="292"/>
        <v>72686</v>
      </c>
      <c r="K3099" t="str">
        <f t="shared" si="293"/>
        <v>SH0908-1981</v>
      </c>
    </row>
    <row r="3100" spans="1:11" ht="15" customHeight="1" x14ac:dyDescent="0.35">
      <c r="A3100">
        <f>'TI102'!A3097</f>
        <v>8</v>
      </c>
      <c r="B3100" s="26">
        <f>'TI102'!B3097</f>
        <v>46273.75</v>
      </c>
      <c r="C3100">
        <f>'TI102'!C3097</f>
        <v>11709412</v>
      </c>
      <c r="D3100">
        <f>'TI102'!J3097</f>
        <v>2</v>
      </c>
      <c r="E3100">
        <f>'TI102'!Q3097</f>
        <v>1</v>
      </c>
      <c r="F3100" t="str">
        <f t="shared" si="288"/>
        <v>58942</v>
      </c>
      <c r="G3100">
        <f t="shared" si="289"/>
        <v>414</v>
      </c>
      <c r="H3100" t="str">
        <f t="shared" si="290"/>
        <v>SH0908-1981</v>
      </c>
      <c r="I3100" t="str">
        <f t="shared" si="291"/>
        <v>SH0908-1981</v>
      </c>
      <c r="J3100" s="34">
        <f t="shared" si="292"/>
        <v>72686</v>
      </c>
      <c r="K3100" t="str">
        <f t="shared" si="293"/>
        <v>SH0908-1981</v>
      </c>
    </row>
    <row r="3101" spans="1:11" ht="15" customHeight="1" x14ac:dyDescent="0.35">
      <c r="A3101">
        <f>'TI102'!A3098</f>
        <v>8</v>
      </c>
      <c r="B3101" s="26">
        <f>'TI102'!B3098</f>
        <v>46273.75</v>
      </c>
      <c r="C3101">
        <f>'TI102'!C3098</f>
        <v>11709413</v>
      </c>
      <c r="D3101">
        <f>'TI102'!J3098</f>
        <v>2</v>
      </c>
      <c r="E3101">
        <f>'TI102'!Q3098</f>
        <v>1</v>
      </c>
      <c r="F3101" t="str">
        <f t="shared" si="288"/>
        <v>58942</v>
      </c>
      <c r="G3101">
        <f t="shared" si="289"/>
        <v>414</v>
      </c>
      <c r="H3101" t="str">
        <f t="shared" si="290"/>
        <v>SH0908-1981</v>
      </c>
      <c r="I3101" t="str">
        <f t="shared" si="291"/>
        <v>SH0908-1981</v>
      </c>
      <c r="J3101" s="34">
        <f t="shared" si="292"/>
        <v>72686</v>
      </c>
      <c r="K3101" t="str">
        <f t="shared" si="293"/>
        <v>SH0908-1981</v>
      </c>
    </row>
    <row r="3102" spans="1:11" ht="15" customHeight="1" x14ac:dyDescent="0.35">
      <c r="A3102">
        <f>'TI102'!A3099</f>
        <v>8</v>
      </c>
      <c r="B3102" s="26">
        <f>'TI102'!B3099</f>
        <v>46273.75</v>
      </c>
      <c r="C3102">
        <f>'TI102'!C3099</f>
        <v>11709414</v>
      </c>
      <c r="D3102">
        <f>'TI102'!J3099</f>
        <v>2</v>
      </c>
      <c r="E3102">
        <f>'TI102'!Q3099</f>
        <v>1</v>
      </c>
      <c r="F3102" t="str">
        <f t="shared" si="288"/>
        <v>58942</v>
      </c>
      <c r="G3102">
        <f t="shared" si="289"/>
        <v>414</v>
      </c>
      <c r="H3102" t="str">
        <f t="shared" si="290"/>
        <v>SH0908-1981</v>
      </c>
      <c r="I3102" t="str">
        <f t="shared" si="291"/>
        <v>SH0908-1981</v>
      </c>
      <c r="J3102" s="34">
        <f t="shared" si="292"/>
        <v>72686</v>
      </c>
      <c r="K3102" t="str">
        <f t="shared" si="293"/>
        <v>SH0908-1981</v>
      </c>
    </row>
    <row r="3103" spans="1:11" ht="15" customHeight="1" x14ac:dyDescent="0.35">
      <c r="A3103">
        <f>'TI102'!A3100</f>
        <v>8</v>
      </c>
      <c r="B3103" s="26">
        <f>'TI102'!B3100</f>
        <v>46273.75</v>
      </c>
      <c r="C3103">
        <f>'TI102'!C3100</f>
        <v>11709415</v>
      </c>
      <c r="D3103">
        <f>'TI102'!J3100</f>
        <v>2</v>
      </c>
      <c r="E3103">
        <f>'TI102'!Q3100</f>
        <v>6</v>
      </c>
      <c r="F3103" t="str">
        <f t="shared" si="288"/>
        <v>58942</v>
      </c>
      <c r="G3103">
        <f t="shared" si="289"/>
        <v>414</v>
      </c>
      <c r="H3103" t="str">
        <f t="shared" si="290"/>
        <v>SH0908-1981</v>
      </c>
      <c r="I3103" t="str">
        <f t="shared" si="291"/>
        <v>SH0908-1981</v>
      </c>
      <c r="J3103" s="34">
        <f t="shared" si="292"/>
        <v>72686</v>
      </c>
      <c r="K3103" t="str">
        <f t="shared" si="293"/>
        <v>SH0908-1981</v>
      </c>
    </row>
    <row r="3104" spans="1:11" ht="15" customHeight="1" x14ac:dyDescent="0.35">
      <c r="A3104">
        <f>'TI102'!A3101</f>
        <v>8</v>
      </c>
      <c r="B3104" s="26">
        <f>'TI102'!B3101</f>
        <v>46273.75</v>
      </c>
      <c r="C3104">
        <f>'TI102'!C3101</f>
        <v>11709416</v>
      </c>
      <c r="D3104">
        <f>'TI102'!J3101</f>
        <v>2</v>
      </c>
      <c r="E3104">
        <f>'TI102'!Q3101</f>
        <v>6</v>
      </c>
      <c r="F3104" t="str">
        <f t="shared" si="288"/>
        <v>58942</v>
      </c>
      <c r="G3104">
        <f t="shared" si="289"/>
        <v>414</v>
      </c>
      <c r="H3104" t="str">
        <f t="shared" si="290"/>
        <v>SH0908-1981</v>
      </c>
      <c r="I3104" t="str">
        <f t="shared" si="291"/>
        <v>SH0908-1981</v>
      </c>
      <c r="J3104" s="34">
        <f t="shared" si="292"/>
        <v>72686</v>
      </c>
      <c r="K3104" t="str">
        <f t="shared" si="293"/>
        <v>SH0908-1981</v>
      </c>
    </row>
    <row r="3105" spans="1:11" ht="15" customHeight="1" x14ac:dyDescent="0.35">
      <c r="A3105">
        <f>'TI102'!A3102</f>
        <v>8</v>
      </c>
      <c r="B3105" s="26">
        <f>'TI102'!B3102</f>
        <v>46273.75</v>
      </c>
      <c r="C3105">
        <f>'TI102'!C3102</f>
        <v>11709417</v>
      </c>
      <c r="D3105">
        <f>'TI102'!J3102</f>
        <v>2</v>
      </c>
      <c r="E3105">
        <f>'TI102'!Q3102</f>
        <v>6</v>
      </c>
      <c r="F3105" t="str">
        <f t="shared" si="288"/>
        <v>58942</v>
      </c>
      <c r="G3105">
        <f t="shared" si="289"/>
        <v>414</v>
      </c>
      <c r="H3105" t="str">
        <f t="shared" si="290"/>
        <v>SH0908-1981</v>
      </c>
      <c r="I3105" t="str">
        <f t="shared" si="291"/>
        <v>SH0908-1981</v>
      </c>
      <c r="J3105" s="34">
        <f t="shared" si="292"/>
        <v>72686</v>
      </c>
      <c r="K3105" t="str">
        <f t="shared" si="293"/>
        <v>SH0908-1981</v>
      </c>
    </row>
    <row r="3106" spans="1:11" ht="15" customHeight="1" x14ac:dyDescent="0.35">
      <c r="A3106">
        <f>'TI102'!A3103</f>
        <v>8</v>
      </c>
      <c r="B3106" s="26">
        <f>'TI102'!B3103</f>
        <v>46273.75</v>
      </c>
      <c r="C3106">
        <f>'TI102'!C3103</f>
        <v>11709418</v>
      </c>
      <c r="D3106">
        <f>'TI102'!J3103</f>
        <v>2</v>
      </c>
      <c r="E3106">
        <f>'TI102'!Q3103</f>
        <v>7</v>
      </c>
      <c r="F3106" t="str">
        <f t="shared" si="288"/>
        <v>58942</v>
      </c>
      <c r="G3106">
        <f t="shared" si="289"/>
        <v>414</v>
      </c>
      <c r="H3106" t="str">
        <f t="shared" si="290"/>
        <v>SH0908-1981</v>
      </c>
      <c r="I3106" t="str">
        <f t="shared" si="291"/>
        <v>SH0908-1981</v>
      </c>
      <c r="J3106" s="34">
        <f t="shared" si="292"/>
        <v>72686</v>
      </c>
      <c r="K3106" t="str">
        <f t="shared" si="293"/>
        <v>SH0908-1981</v>
      </c>
    </row>
    <row r="3107" spans="1:11" ht="15" customHeight="1" x14ac:dyDescent="0.35">
      <c r="A3107">
        <f>'TI102'!A3104</f>
        <v>8</v>
      </c>
      <c r="B3107" s="26">
        <f>'TI102'!B3104</f>
        <v>46273.75</v>
      </c>
      <c r="C3107">
        <f>'TI102'!C3104</f>
        <v>11709419</v>
      </c>
      <c r="D3107">
        <f>'TI102'!J3104</f>
        <v>2</v>
      </c>
      <c r="E3107">
        <f>'TI102'!Q3104</f>
        <v>2</v>
      </c>
      <c r="F3107" t="str">
        <f t="shared" si="288"/>
        <v>59515</v>
      </c>
      <c r="G3107">
        <f t="shared" si="289"/>
        <v>415</v>
      </c>
      <c r="H3107" t="str">
        <f t="shared" si="290"/>
        <v>SH0908-1981</v>
      </c>
      <c r="I3107" t="str">
        <f t="shared" si="291"/>
        <v>SH0908-1981</v>
      </c>
      <c r="J3107" s="34">
        <f t="shared" si="292"/>
        <v>72686</v>
      </c>
      <c r="K3107" t="str">
        <f t="shared" si="293"/>
        <v>SH0908-1981</v>
      </c>
    </row>
    <row r="3108" spans="1:11" ht="15" customHeight="1" x14ac:dyDescent="0.35">
      <c r="A3108">
        <f>'TI102'!A3105</f>
        <v>8</v>
      </c>
      <c r="B3108" s="26">
        <f>'TI102'!B3105</f>
        <v>46273.75</v>
      </c>
      <c r="C3108">
        <f>'TI102'!C3105</f>
        <v>11709420</v>
      </c>
      <c r="D3108">
        <f>'TI102'!J3105</f>
        <v>2</v>
      </c>
      <c r="E3108">
        <f>'TI102'!Q3105</f>
        <v>2</v>
      </c>
      <c r="F3108" t="str">
        <f t="shared" si="288"/>
        <v>59515</v>
      </c>
      <c r="G3108">
        <f t="shared" si="289"/>
        <v>415</v>
      </c>
      <c r="H3108" t="str">
        <f t="shared" si="290"/>
        <v>SH0908-1981</v>
      </c>
      <c r="I3108" t="str">
        <f t="shared" si="291"/>
        <v>SH0908-1981</v>
      </c>
      <c r="J3108" s="34">
        <f t="shared" si="292"/>
        <v>72686</v>
      </c>
      <c r="K3108" t="str">
        <f t="shared" si="293"/>
        <v>SH0908-1981</v>
      </c>
    </row>
    <row r="3109" spans="1:11" ht="15" customHeight="1" x14ac:dyDescent="0.35">
      <c r="A3109">
        <f>'TI102'!A3106</f>
        <v>8</v>
      </c>
      <c r="B3109" s="26">
        <f>'TI102'!B3106</f>
        <v>46273.75</v>
      </c>
      <c r="C3109">
        <f>'TI102'!C3106</f>
        <v>11709421</v>
      </c>
      <c r="D3109">
        <f>'TI102'!J3106</f>
        <v>2</v>
      </c>
      <c r="E3109">
        <f>'TI102'!Q3106</f>
        <v>3</v>
      </c>
      <c r="F3109" t="str">
        <f t="shared" si="288"/>
        <v>59515</v>
      </c>
      <c r="G3109">
        <f t="shared" si="289"/>
        <v>415</v>
      </c>
      <c r="H3109" t="str">
        <f t="shared" si="290"/>
        <v>SH0908-1981</v>
      </c>
      <c r="I3109" t="str">
        <f t="shared" si="291"/>
        <v>SH0908-1981</v>
      </c>
      <c r="J3109" s="34">
        <f t="shared" si="292"/>
        <v>72686</v>
      </c>
      <c r="K3109" t="str">
        <f t="shared" si="293"/>
        <v>SH0908-1981</v>
      </c>
    </row>
    <row r="3110" spans="1:11" ht="15" customHeight="1" x14ac:dyDescent="0.35">
      <c r="A3110">
        <f>'TI102'!A3107</f>
        <v>8</v>
      </c>
      <c r="B3110" s="26">
        <f>'TI102'!B3107</f>
        <v>46273.75</v>
      </c>
      <c r="C3110">
        <f>'TI102'!C3107</f>
        <v>11709422</v>
      </c>
      <c r="D3110">
        <f>'TI102'!J3107</f>
        <v>2</v>
      </c>
      <c r="E3110">
        <f>'TI102'!Q3107</f>
        <v>3</v>
      </c>
      <c r="F3110" t="str">
        <f t="shared" si="288"/>
        <v>59515</v>
      </c>
      <c r="G3110">
        <f t="shared" si="289"/>
        <v>415</v>
      </c>
      <c r="H3110" t="str">
        <f t="shared" si="290"/>
        <v>SH0908-1981</v>
      </c>
      <c r="I3110" t="str">
        <f t="shared" si="291"/>
        <v>SH0908-1981</v>
      </c>
      <c r="J3110" s="34">
        <f t="shared" si="292"/>
        <v>72686</v>
      </c>
      <c r="K3110" t="str">
        <f t="shared" si="293"/>
        <v>SH0908-1981</v>
      </c>
    </row>
    <row r="3111" spans="1:11" ht="15" customHeight="1" x14ac:dyDescent="0.35">
      <c r="A3111">
        <f>'TI102'!A3108</f>
        <v>8</v>
      </c>
      <c r="B3111" s="26">
        <f>'TI102'!B3108</f>
        <v>46273.75</v>
      </c>
      <c r="C3111">
        <f>'TI102'!C3108</f>
        <v>11709423</v>
      </c>
      <c r="D3111">
        <f>'TI102'!J3108</f>
        <v>2</v>
      </c>
      <c r="E3111">
        <f>'TI102'!Q3108</f>
        <v>2</v>
      </c>
      <c r="F3111" t="str">
        <f t="shared" si="288"/>
        <v>59515</v>
      </c>
      <c r="G3111">
        <f t="shared" si="289"/>
        <v>415</v>
      </c>
      <c r="H3111" t="str">
        <f t="shared" si="290"/>
        <v>SH0908-1981</v>
      </c>
      <c r="I3111" t="str">
        <f t="shared" si="291"/>
        <v>SH0908-1981</v>
      </c>
      <c r="J3111" s="34">
        <f t="shared" si="292"/>
        <v>72686</v>
      </c>
      <c r="K3111" t="str">
        <f t="shared" si="293"/>
        <v>SH0908-1981</v>
      </c>
    </row>
    <row r="3112" spans="1:11" ht="15" customHeight="1" x14ac:dyDescent="0.35">
      <c r="A3112">
        <f>'TI102'!A3109</f>
        <v>8</v>
      </c>
      <c r="B3112" s="26">
        <f>'TI102'!B3109</f>
        <v>46273.75</v>
      </c>
      <c r="C3112">
        <f>'TI102'!C3109</f>
        <v>11709424</v>
      </c>
      <c r="D3112">
        <f>'TI102'!J3109</f>
        <v>2</v>
      </c>
      <c r="E3112">
        <f>'TI102'!Q3109</f>
        <v>1</v>
      </c>
      <c r="F3112" t="str">
        <f t="shared" si="288"/>
        <v>59515</v>
      </c>
      <c r="G3112">
        <f t="shared" si="289"/>
        <v>415</v>
      </c>
      <c r="H3112" t="str">
        <f t="shared" si="290"/>
        <v>SH0908-1981</v>
      </c>
      <c r="I3112" t="str">
        <f t="shared" si="291"/>
        <v>SH0908-1981</v>
      </c>
      <c r="J3112" s="34">
        <f t="shared" si="292"/>
        <v>72686</v>
      </c>
      <c r="K3112" t="str">
        <f t="shared" si="293"/>
        <v>SH0908-1981</v>
      </c>
    </row>
    <row r="3113" spans="1:11" ht="15" customHeight="1" x14ac:dyDescent="0.35">
      <c r="A3113">
        <f>'TI102'!A3110</f>
        <v>8</v>
      </c>
      <c r="B3113" s="26">
        <f>'TI102'!B3110</f>
        <v>46273.75</v>
      </c>
      <c r="C3113">
        <f>'TI102'!C3110</f>
        <v>11709459</v>
      </c>
      <c r="D3113">
        <f>'TI102'!J3110</f>
        <v>4</v>
      </c>
      <c r="E3113">
        <f>'TI102'!Q3110</f>
        <v>1</v>
      </c>
      <c r="F3113" t="str">
        <f t="shared" si="288"/>
        <v>60408</v>
      </c>
      <c r="G3113">
        <f t="shared" si="289"/>
        <v>237</v>
      </c>
      <c r="H3113" t="str">
        <f t="shared" si="290"/>
        <v>SH0908-1042</v>
      </c>
      <c r="I3113" t="str">
        <f t="shared" si="291"/>
        <v>SH0908-1042</v>
      </c>
      <c r="J3113" s="34">
        <f t="shared" si="292"/>
        <v>72686</v>
      </c>
      <c r="K3113" t="str">
        <f t="shared" si="293"/>
        <v>SH0908-1042</v>
      </c>
    </row>
    <row r="3114" spans="1:11" ht="15" customHeight="1" x14ac:dyDescent="0.35">
      <c r="A3114">
        <f>'TI102'!A3111</f>
        <v>8</v>
      </c>
      <c r="B3114" s="26">
        <f>'TI102'!B3111</f>
        <v>46273.75</v>
      </c>
      <c r="C3114">
        <f>'TI102'!C3111</f>
        <v>11709460</v>
      </c>
      <c r="D3114">
        <f>'TI102'!J3111</f>
        <v>4</v>
      </c>
      <c r="E3114">
        <f>'TI102'!Q3111</f>
        <v>1</v>
      </c>
      <c r="F3114" t="str">
        <f t="shared" si="288"/>
        <v>60409</v>
      </c>
      <c r="G3114">
        <f t="shared" si="289"/>
        <v>238</v>
      </c>
      <c r="H3114" t="str">
        <f t="shared" si="290"/>
        <v>SH0908-1042</v>
      </c>
      <c r="I3114" t="str">
        <f t="shared" si="291"/>
        <v>SH0908-1042</v>
      </c>
      <c r="J3114" s="34">
        <f t="shared" si="292"/>
        <v>72686</v>
      </c>
      <c r="K3114" t="str">
        <f t="shared" si="293"/>
        <v>SH0908-1042</v>
      </c>
    </row>
    <row r="3115" spans="1:11" ht="15" customHeight="1" x14ac:dyDescent="0.35">
      <c r="A3115">
        <f>'TI102'!A3112</f>
        <v>8</v>
      </c>
      <c r="B3115" s="26">
        <f>'TI102'!B3112</f>
        <v>46273.75</v>
      </c>
      <c r="C3115">
        <f>'TI102'!C3112</f>
        <v>11709461</v>
      </c>
      <c r="D3115">
        <f>'TI102'!J3112</f>
        <v>4</v>
      </c>
      <c r="E3115">
        <f>'TI102'!Q3112</f>
        <v>1</v>
      </c>
      <c r="F3115" t="str">
        <f t="shared" si="288"/>
        <v>60409</v>
      </c>
      <c r="G3115">
        <f t="shared" si="289"/>
        <v>238</v>
      </c>
      <c r="H3115" t="str">
        <f t="shared" si="290"/>
        <v>SH0908-1042</v>
      </c>
      <c r="I3115" t="str">
        <f t="shared" si="291"/>
        <v>SH0908-1042</v>
      </c>
      <c r="J3115" s="34">
        <f t="shared" si="292"/>
        <v>72686</v>
      </c>
      <c r="K3115" t="str">
        <f t="shared" si="293"/>
        <v>SH0908-1042</v>
      </c>
    </row>
    <row r="3116" spans="1:11" ht="15" customHeight="1" x14ac:dyDescent="0.35">
      <c r="A3116">
        <f>'TI102'!A3113</f>
        <v>8</v>
      </c>
      <c r="B3116" s="26">
        <f>'TI102'!B3113</f>
        <v>46273.75</v>
      </c>
      <c r="C3116">
        <f>'TI102'!C3113</f>
        <v>11709523</v>
      </c>
      <c r="D3116">
        <f>'TI102'!J3113</f>
        <v>1</v>
      </c>
      <c r="E3116">
        <f>'TI102'!Q3113</f>
        <v>1</v>
      </c>
      <c r="F3116" t="str">
        <f t="shared" si="288"/>
        <v>60414</v>
      </c>
      <c r="G3116">
        <f t="shared" si="289"/>
        <v>308</v>
      </c>
      <c r="H3116" t="str">
        <f t="shared" si="290"/>
        <v>SH0908-1063</v>
      </c>
      <c r="I3116" t="str">
        <f t="shared" si="291"/>
        <v>SH0908-1063</v>
      </c>
      <c r="J3116" s="34">
        <f t="shared" si="292"/>
        <v>72686</v>
      </c>
      <c r="K3116" t="str">
        <f t="shared" si="293"/>
        <v>SH0908-1063</v>
      </c>
    </row>
    <row r="3117" spans="1:11" ht="15" customHeight="1" x14ac:dyDescent="0.35">
      <c r="A3117">
        <f>'TI102'!A3114</f>
        <v>8</v>
      </c>
      <c r="B3117" s="26">
        <f>'TI102'!B3114</f>
        <v>46273.75</v>
      </c>
      <c r="C3117">
        <f>'TI102'!C3114</f>
        <v>11709530</v>
      </c>
      <c r="D3117">
        <f>'TI102'!J3114</f>
        <v>4</v>
      </c>
      <c r="E3117">
        <f>'TI102'!Q3114</f>
        <v>1</v>
      </c>
      <c r="F3117" t="str">
        <f t="shared" si="288"/>
        <v>60422</v>
      </c>
      <c r="G3117">
        <f t="shared" si="289"/>
        <v>344</v>
      </c>
      <c r="H3117" t="str">
        <f t="shared" si="290"/>
        <v>SH0908-1080</v>
      </c>
      <c r="I3117" t="str">
        <f t="shared" si="291"/>
        <v>SH0908-1080</v>
      </c>
      <c r="J3117" s="34">
        <f t="shared" si="292"/>
        <v>72686</v>
      </c>
      <c r="K3117" t="str">
        <f t="shared" si="293"/>
        <v>SH0908-1080</v>
      </c>
    </row>
    <row r="3118" spans="1:11" ht="15" customHeight="1" x14ac:dyDescent="0.35">
      <c r="A3118">
        <f>'TI102'!A3115</f>
        <v>8</v>
      </c>
      <c r="B3118" s="26">
        <f>'TI102'!B3115</f>
        <v>46273.75</v>
      </c>
      <c r="C3118">
        <f>'TI102'!C3115</f>
        <v>11709531</v>
      </c>
      <c r="D3118">
        <f>'TI102'!J3115</f>
        <v>4</v>
      </c>
      <c r="E3118">
        <f>'TI102'!Q3115</f>
        <v>1</v>
      </c>
      <c r="F3118" t="str">
        <f t="shared" si="288"/>
        <v>60422</v>
      </c>
      <c r="G3118">
        <f t="shared" si="289"/>
        <v>344</v>
      </c>
      <c r="H3118" t="str">
        <f t="shared" si="290"/>
        <v>SH0908-1080</v>
      </c>
      <c r="I3118" t="str">
        <f t="shared" si="291"/>
        <v>SH0908-1080</v>
      </c>
      <c r="J3118" s="34">
        <f t="shared" si="292"/>
        <v>72686</v>
      </c>
      <c r="K3118" t="str">
        <f t="shared" si="293"/>
        <v>SH0908-1080</v>
      </c>
    </row>
    <row r="3119" spans="1:11" ht="15" customHeight="1" x14ac:dyDescent="0.35">
      <c r="A3119">
        <f>'TI102'!A3116</f>
        <v>8</v>
      </c>
      <c r="B3119" s="26">
        <f>'TI102'!B3116</f>
        <v>46273.75</v>
      </c>
      <c r="C3119">
        <f>'TI102'!C3116</f>
        <v>11709621</v>
      </c>
      <c r="D3119">
        <f>'TI102'!J3116</f>
        <v>2</v>
      </c>
      <c r="E3119">
        <f>'TI102'!Q3116</f>
        <v>6</v>
      </c>
      <c r="F3119" t="str">
        <f t="shared" si="288"/>
        <v>60436</v>
      </c>
      <c r="G3119">
        <f t="shared" si="289"/>
        <v>416</v>
      </c>
      <c r="H3119" t="str">
        <f t="shared" si="290"/>
        <v>SH0908-1981</v>
      </c>
      <c r="I3119" t="str">
        <f t="shared" si="291"/>
        <v>SH0908-1981</v>
      </c>
      <c r="J3119" s="34">
        <f t="shared" si="292"/>
        <v>72686</v>
      </c>
      <c r="K3119" t="str">
        <f t="shared" si="293"/>
        <v>SH0908-1981</v>
      </c>
    </row>
    <row r="3120" spans="1:11" ht="15" customHeight="1" x14ac:dyDescent="0.35">
      <c r="A3120">
        <f>'TI102'!A3117</f>
        <v>8</v>
      </c>
      <c r="B3120" s="26">
        <f>'TI102'!B3117</f>
        <v>46273.75</v>
      </c>
      <c r="C3120">
        <f>'TI102'!C3117</f>
        <v>11709667</v>
      </c>
      <c r="D3120">
        <f>'TI102'!J3117</f>
        <v>4</v>
      </c>
      <c r="E3120">
        <f>'TI102'!Q3117</f>
        <v>1</v>
      </c>
      <c r="F3120" t="str">
        <f t="shared" si="288"/>
        <v>60460</v>
      </c>
      <c r="G3120">
        <f t="shared" si="289"/>
        <v>243</v>
      </c>
      <c r="H3120" t="str">
        <f t="shared" si="290"/>
        <v>SH0908-1042</v>
      </c>
      <c r="I3120" t="str">
        <f t="shared" si="291"/>
        <v>SH0908-1042</v>
      </c>
      <c r="J3120" s="34">
        <f t="shared" si="292"/>
        <v>72686</v>
      </c>
      <c r="K3120" t="str">
        <f t="shared" si="293"/>
        <v>SH0908-1042</v>
      </c>
    </row>
    <row r="3121" spans="1:11" ht="15" customHeight="1" x14ac:dyDescent="0.35">
      <c r="A3121">
        <f>'TI102'!A3118</f>
        <v>8</v>
      </c>
      <c r="B3121" s="26">
        <f>'TI102'!B3118</f>
        <v>46273.75</v>
      </c>
      <c r="C3121">
        <f>'TI102'!C3118</f>
        <v>11709668</v>
      </c>
      <c r="D3121">
        <f>'TI102'!J3118</f>
        <v>4</v>
      </c>
      <c r="E3121">
        <f>'TI102'!Q3118</f>
        <v>1</v>
      </c>
      <c r="F3121" t="str">
        <f t="shared" si="288"/>
        <v>60460</v>
      </c>
      <c r="G3121">
        <f t="shared" si="289"/>
        <v>243</v>
      </c>
      <c r="H3121" t="str">
        <f t="shared" si="290"/>
        <v>SH0908-1042</v>
      </c>
      <c r="I3121" t="str">
        <f t="shared" si="291"/>
        <v>SH0908-1042</v>
      </c>
      <c r="J3121" s="34">
        <f t="shared" si="292"/>
        <v>72686</v>
      </c>
      <c r="K3121" t="str">
        <f t="shared" si="293"/>
        <v>SH0908-1042</v>
      </c>
    </row>
    <row r="3122" spans="1:11" ht="15" customHeight="1" x14ac:dyDescent="0.35">
      <c r="A3122">
        <f>'TI102'!A3119</f>
        <v>8</v>
      </c>
      <c r="B3122" s="26">
        <f>'TI102'!B3119</f>
        <v>46273.75</v>
      </c>
      <c r="C3122">
        <f>'TI102'!C3119</f>
        <v>11709669</v>
      </c>
      <c r="D3122">
        <f>'TI102'!J3119</f>
        <v>4</v>
      </c>
      <c r="E3122">
        <f>'TI102'!Q3119</f>
        <v>3</v>
      </c>
      <c r="F3122" t="str">
        <f t="shared" si="288"/>
        <v>60460</v>
      </c>
      <c r="G3122">
        <f t="shared" si="289"/>
        <v>243</v>
      </c>
      <c r="H3122" t="str">
        <f t="shared" si="290"/>
        <v>SH0908-1042</v>
      </c>
      <c r="I3122" t="str">
        <f t="shared" si="291"/>
        <v>SH0908-1042</v>
      </c>
      <c r="J3122" s="34">
        <f t="shared" si="292"/>
        <v>72686</v>
      </c>
      <c r="K3122" t="str">
        <f t="shared" si="293"/>
        <v>SH0908-1042</v>
      </c>
    </row>
    <row r="3123" spans="1:11" ht="15" customHeight="1" x14ac:dyDescent="0.35">
      <c r="A3123">
        <f>'TI102'!A3120</f>
        <v>8</v>
      </c>
      <c r="B3123" s="26">
        <f>'TI102'!B3120</f>
        <v>46273.75</v>
      </c>
      <c r="C3123">
        <f>'TI102'!C3120</f>
        <v>11709670</v>
      </c>
      <c r="D3123">
        <f>'TI102'!J3120</f>
        <v>4</v>
      </c>
      <c r="E3123">
        <f>'TI102'!Q3120</f>
        <v>1</v>
      </c>
      <c r="F3123" t="str">
        <f t="shared" si="288"/>
        <v>60460</v>
      </c>
      <c r="G3123">
        <f t="shared" si="289"/>
        <v>243</v>
      </c>
      <c r="H3123" t="str">
        <f t="shared" si="290"/>
        <v>SH0908-1042</v>
      </c>
      <c r="I3123" t="str">
        <f t="shared" si="291"/>
        <v>SH0908-1042</v>
      </c>
      <c r="J3123" s="34">
        <f t="shared" si="292"/>
        <v>72686</v>
      </c>
      <c r="K3123" t="str">
        <f t="shared" si="293"/>
        <v>SH0908-1042</v>
      </c>
    </row>
    <row r="3124" spans="1:11" ht="15" customHeight="1" x14ac:dyDescent="0.35">
      <c r="A3124">
        <f>'TI102'!A3121</f>
        <v>8</v>
      </c>
      <c r="B3124" s="26">
        <f>'TI102'!B3121</f>
        <v>46273.75</v>
      </c>
      <c r="C3124">
        <f>'TI102'!C3121</f>
        <v>11709715</v>
      </c>
      <c r="D3124">
        <f>'TI102'!J3121</f>
        <v>1</v>
      </c>
      <c r="E3124">
        <f>'TI102'!Q3121</f>
        <v>1</v>
      </c>
      <c r="F3124" t="str">
        <f t="shared" si="288"/>
        <v>60460</v>
      </c>
      <c r="G3124">
        <f t="shared" si="289"/>
        <v>243</v>
      </c>
      <c r="H3124" t="str">
        <f t="shared" si="290"/>
        <v>SH0908-1042</v>
      </c>
      <c r="I3124" t="str">
        <f t="shared" si="291"/>
        <v>SH0908-1042</v>
      </c>
      <c r="J3124" s="34">
        <f t="shared" si="292"/>
        <v>72686</v>
      </c>
      <c r="K3124" t="str">
        <f t="shared" si="293"/>
        <v>SH0908-1042</v>
      </c>
    </row>
    <row r="3125" spans="1:11" ht="15" customHeight="1" x14ac:dyDescent="0.35">
      <c r="A3125">
        <f>'TI102'!A3122</f>
        <v>8</v>
      </c>
      <c r="B3125" s="26">
        <f>'TI102'!B3122</f>
        <v>46273.75</v>
      </c>
      <c r="C3125">
        <f>'TI102'!C3122</f>
        <v>11709716</v>
      </c>
      <c r="D3125">
        <f>'TI102'!J3122</f>
        <v>1</v>
      </c>
      <c r="E3125">
        <f>'TI102'!Q3122</f>
        <v>1</v>
      </c>
      <c r="F3125" t="str">
        <f t="shared" si="288"/>
        <v>60460</v>
      </c>
      <c r="G3125">
        <f t="shared" si="289"/>
        <v>243</v>
      </c>
      <c r="H3125" t="str">
        <f t="shared" si="290"/>
        <v>SH0908-1042</v>
      </c>
      <c r="I3125" t="str">
        <f t="shared" si="291"/>
        <v>SH0908-1042</v>
      </c>
      <c r="J3125" s="34">
        <f t="shared" si="292"/>
        <v>72686</v>
      </c>
      <c r="K3125" t="str">
        <f t="shared" si="293"/>
        <v>SH0908-1042</v>
      </c>
    </row>
    <row r="3126" spans="1:11" ht="15" customHeight="1" x14ac:dyDescent="0.35">
      <c r="A3126">
        <f>'TI102'!A3123</f>
        <v>8</v>
      </c>
      <c r="B3126" s="26">
        <f>'TI102'!B3123</f>
        <v>46273.75</v>
      </c>
      <c r="C3126">
        <f>'TI102'!C3123</f>
        <v>11709717</v>
      </c>
      <c r="D3126">
        <f>'TI102'!J3123</f>
        <v>1</v>
      </c>
      <c r="E3126">
        <f>'TI102'!Q3123</f>
        <v>1</v>
      </c>
      <c r="F3126" t="str">
        <f t="shared" si="288"/>
        <v>60460</v>
      </c>
      <c r="G3126">
        <f t="shared" si="289"/>
        <v>243</v>
      </c>
      <c r="H3126" t="str">
        <f t="shared" si="290"/>
        <v>SH0908-1042</v>
      </c>
      <c r="I3126" t="str">
        <f t="shared" si="291"/>
        <v>SH0908-1042</v>
      </c>
      <c r="J3126" s="34">
        <f t="shared" si="292"/>
        <v>72686</v>
      </c>
      <c r="K3126" t="str">
        <f t="shared" si="293"/>
        <v>SH0908-1042</v>
      </c>
    </row>
    <row r="3127" spans="1:11" ht="15" customHeight="1" x14ac:dyDescent="0.35">
      <c r="A3127">
        <f>'TI102'!A3124</f>
        <v>8</v>
      </c>
      <c r="B3127" s="26">
        <f>'TI102'!B3124</f>
        <v>46273.75</v>
      </c>
      <c r="C3127">
        <f>'TI102'!C3124</f>
        <v>11709741</v>
      </c>
      <c r="D3127">
        <f>'TI102'!J3124</f>
        <v>2</v>
      </c>
      <c r="E3127">
        <f>'TI102'!Q3124</f>
        <v>2</v>
      </c>
      <c r="F3127" t="str">
        <f t="shared" si="288"/>
        <v>60480</v>
      </c>
      <c r="G3127">
        <f t="shared" si="289"/>
        <v>345</v>
      </c>
      <c r="H3127" t="str">
        <f t="shared" si="290"/>
        <v>SH0908-1080</v>
      </c>
      <c r="I3127" t="str">
        <f t="shared" si="291"/>
        <v>SH0908-1080</v>
      </c>
      <c r="J3127" s="34">
        <f t="shared" si="292"/>
        <v>72686</v>
      </c>
      <c r="K3127" t="str">
        <f t="shared" si="293"/>
        <v>SH0908-1080</v>
      </c>
    </row>
    <row r="3128" spans="1:11" ht="15" customHeight="1" x14ac:dyDescent="0.35">
      <c r="A3128">
        <f>'TI102'!A3125</f>
        <v>8</v>
      </c>
      <c r="B3128" s="26">
        <f>'TI102'!B3125</f>
        <v>46273.75</v>
      </c>
      <c r="C3128">
        <f>'TI102'!C3125</f>
        <v>11709775</v>
      </c>
      <c r="D3128">
        <f>'TI102'!J3125</f>
        <v>4</v>
      </c>
      <c r="E3128">
        <f>'TI102'!Q3125</f>
        <v>1</v>
      </c>
      <c r="F3128" t="str">
        <f t="shared" si="288"/>
        <v>60476</v>
      </c>
      <c r="G3128">
        <f t="shared" si="289"/>
        <v>244</v>
      </c>
      <c r="H3128" t="str">
        <f t="shared" si="290"/>
        <v>SH0908-1042</v>
      </c>
      <c r="I3128" t="str">
        <f t="shared" si="291"/>
        <v>SH0908-1042</v>
      </c>
      <c r="J3128" s="34">
        <f t="shared" si="292"/>
        <v>72686</v>
      </c>
      <c r="K3128" t="str">
        <f t="shared" si="293"/>
        <v>SH0908-1042</v>
      </c>
    </row>
    <row r="3129" spans="1:11" ht="15" customHeight="1" x14ac:dyDescent="0.35">
      <c r="A3129">
        <f>'TI102'!A3126</f>
        <v>8</v>
      </c>
      <c r="B3129" s="26">
        <f>'TI102'!B3126</f>
        <v>46273.75</v>
      </c>
      <c r="C3129">
        <f>'TI102'!C3126</f>
        <v>11709776</v>
      </c>
      <c r="D3129">
        <f>'TI102'!J3126</f>
        <v>4</v>
      </c>
      <c r="E3129">
        <f>'TI102'!Q3126</f>
        <v>4</v>
      </c>
      <c r="F3129" t="str">
        <f t="shared" si="288"/>
        <v>60476</v>
      </c>
      <c r="G3129">
        <f t="shared" si="289"/>
        <v>244</v>
      </c>
      <c r="H3129" t="str">
        <f t="shared" si="290"/>
        <v>SH0908-1042</v>
      </c>
      <c r="I3129" t="str">
        <f t="shared" si="291"/>
        <v>SH0908-1042</v>
      </c>
      <c r="J3129" s="34">
        <f t="shared" si="292"/>
        <v>72686</v>
      </c>
      <c r="K3129" t="str">
        <f t="shared" si="293"/>
        <v>SH0908-1042</v>
      </c>
    </row>
    <row r="3130" spans="1:11" ht="15" customHeight="1" x14ac:dyDescent="0.35">
      <c r="A3130">
        <f>'TI102'!A3127</f>
        <v>8</v>
      </c>
      <c r="B3130" s="26">
        <f>'TI102'!B3127</f>
        <v>46273.75</v>
      </c>
      <c r="C3130">
        <f>'TI102'!C3127</f>
        <v>11709777</v>
      </c>
      <c r="D3130">
        <f>'TI102'!J3127</f>
        <v>4</v>
      </c>
      <c r="E3130">
        <f>'TI102'!Q3127</f>
        <v>1</v>
      </c>
      <c r="F3130" t="str">
        <f t="shared" si="288"/>
        <v>60476</v>
      </c>
      <c r="G3130">
        <f t="shared" si="289"/>
        <v>244</v>
      </c>
      <c r="H3130" t="str">
        <f t="shared" si="290"/>
        <v>SH0908-1042</v>
      </c>
      <c r="I3130" t="str">
        <f t="shared" si="291"/>
        <v>SH0908-1042</v>
      </c>
      <c r="J3130" s="34">
        <f t="shared" si="292"/>
        <v>72686</v>
      </c>
      <c r="K3130" t="str">
        <f t="shared" si="293"/>
        <v>SH0908-1042</v>
      </c>
    </row>
    <row r="3131" spans="1:11" ht="15" customHeight="1" x14ac:dyDescent="0.35">
      <c r="A3131">
        <f>'TI102'!A3128</f>
        <v>8</v>
      </c>
      <c r="B3131" s="26">
        <f>'TI102'!B3128</f>
        <v>46273.75</v>
      </c>
      <c r="C3131">
        <f>'TI102'!C3128</f>
        <v>11709778</v>
      </c>
      <c r="D3131">
        <f>'TI102'!J3128</f>
        <v>4</v>
      </c>
      <c r="E3131">
        <f>'TI102'!Q3128</f>
        <v>1</v>
      </c>
      <c r="F3131" t="str">
        <f t="shared" si="288"/>
        <v>60476</v>
      </c>
      <c r="G3131">
        <f t="shared" si="289"/>
        <v>244</v>
      </c>
      <c r="H3131" t="str">
        <f t="shared" si="290"/>
        <v>SH0908-1042</v>
      </c>
      <c r="I3131" t="str">
        <f t="shared" si="291"/>
        <v>SH0908-1042</v>
      </c>
      <c r="J3131" s="34">
        <f t="shared" si="292"/>
        <v>72686</v>
      </c>
      <c r="K3131" t="str">
        <f t="shared" si="293"/>
        <v>SH0908-1042</v>
      </c>
    </row>
    <row r="3132" spans="1:11" ht="15" customHeight="1" x14ac:dyDescent="0.35">
      <c r="A3132">
        <f>'TI102'!A3129</f>
        <v>8</v>
      </c>
      <c r="B3132" s="26">
        <f>'TI102'!B3129</f>
        <v>46273.75</v>
      </c>
      <c r="C3132">
        <f>'TI102'!C3129</f>
        <v>11709860</v>
      </c>
      <c r="D3132">
        <f>'TI102'!J3129</f>
        <v>1</v>
      </c>
      <c r="E3132">
        <f>'TI102'!Q3129</f>
        <v>1</v>
      </c>
      <c r="F3132" t="str">
        <f t="shared" si="288"/>
        <v>60514</v>
      </c>
      <c r="G3132">
        <f t="shared" si="289"/>
        <v>311</v>
      </c>
      <c r="H3132" t="str">
        <f t="shared" si="290"/>
        <v>SH0908-1063</v>
      </c>
      <c r="I3132" t="str">
        <f t="shared" si="291"/>
        <v>SH0908-1063</v>
      </c>
      <c r="J3132" s="34">
        <f t="shared" si="292"/>
        <v>72686</v>
      </c>
      <c r="K3132" t="str">
        <f t="shared" si="293"/>
        <v>SH0908-1063</v>
      </c>
    </row>
    <row r="3133" spans="1:11" ht="15" customHeight="1" x14ac:dyDescent="0.35">
      <c r="A3133">
        <f>'TI102'!A3130</f>
        <v>8</v>
      </c>
      <c r="B3133" s="26">
        <f>'TI102'!B3130</f>
        <v>46273.75</v>
      </c>
      <c r="C3133">
        <f>'TI102'!C3130</f>
        <v>11709861</v>
      </c>
      <c r="D3133">
        <f>'TI102'!J3130</f>
        <v>1</v>
      </c>
      <c r="E3133">
        <f>'TI102'!Q3130</f>
        <v>3</v>
      </c>
      <c r="F3133" t="str">
        <f t="shared" si="288"/>
        <v>60514</v>
      </c>
      <c r="G3133">
        <f t="shared" si="289"/>
        <v>311</v>
      </c>
      <c r="H3133" t="str">
        <f t="shared" si="290"/>
        <v>SH0908-1063</v>
      </c>
      <c r="I3133" t="str">
        <f t="shared" si="291"/>
        <v>SH0908-1063</v>
      </c>
      <c r="J3133" s="34">
        <f t="shared" si="292"/>
        <v>72686</v>
      </c>
      <c r="K3133" t="str">
        <f t="shared" si="293"/>
        <v>SH0908-1063</v>
      </c>
    </row>
    <row r="3134" spans="1:11" ht="15" customHeight="1" x14ac:dyDescent="0.35">
      <c r="A3134">
        <f>'TI102'!A3131</f>
        <v>8</v>
      </c>
      <c r="B3134" s="26">
        <f>'TI102'!B3131</f>
        <v>46273.75</v>
      </c>
      <c r="C3134">
        <f>'TI102'!C3131</f>
        <v>11709888</v>
      </c>
      <c r="D3134">
        <f>'TI102'!J3131</f>
        <v>2</v>
      </c>
      <c r="E3134">
        <f>'TI102'!Q3131</f>
        <v>2</v>
      </c>
      <c r="F3134" t="str">
        <f t="shared" si="288"/>
        <v>60528</v>
      </c>
      <c r="G3134">
        <f t="shared" si="289"/>
        <v>417</v>
      </c>
      <c r="H3134" t="str">
        <f t="shared" si="290"/>
        <v>SH0908-1981</v>
      </c>
      <c r="I3134" t="str">
        <f t="shared" si="291"/>
        <v>SH0908-1981</v>
      </c>
      <c r="J3134" s="34">
        <f t="shared" si="292"/>
        <v>72686</v>
      </c>
      <c r="K3134" t="str">
        <f t="shared" si="293"/>
        <v>SH0908-1981</v>
      </c>
    </row>
    <row r="3135" spans="1:11" ht="15" customHeight="1" x14ac:dyDescent="0.35">
      <c r="A3135">
        <f>'TI102'!A3132</f>
        <v>8</v>
      </c>
      <c r="B3135" s="26">
        <f>'TI102'!B3132</f>
        <v>46273.75</v>
      </c>
      <c r="C3135">
        <f>'TI102'!C3132</f>
        <v>11709889</v>
      </c>
      <c r="D3135">
        <f>'TI102'!J3132</f>
        <v>2</v>
      </c>
      <c r="E3135">
        <f>'TI102'!Q3132</f>
        <v>5</v>
      </c>
      <c r="F3135" t="str">
        <f t="shared" si="288"/>
        <v>60528</v>
      </c>
      <c r="G3135">
        <f t="shared" si="289"/>
        <v>417</v>
      </c>
      <c r="H3135" t="str">
        <f t="shared" si="290"/>
        <v>SH0908-1981</v>
      </c>
      <c r="I3135" t="str">
        <f t="shared" si="291"/>
        <v>SH0908-1981</v>
      </c>
      <c r="J3135" s="34">
        <f t="shared" si="292"/>
        <v>72686</v>
      </c>
      <c r="K3135" t="str">
        <f t="shared" si="293"/>
        <v>SH0908-1981</v>
      </c>
    </row>
    <row r="3136" spans="1:11" ht="15" customHeight="1" x14ac:dyDescent="0.35">
      <c r="A3136">
        <f>'TI102'!A3133</f>
        <v>8</v>
      </c>
      <c r="B3136" s="26">
        <f>'TI102'!B3133</f>
        <v>46273.75</v>
      </c>
      <c r="C3136">
        <f>'TI102'!C3133</f>
        <v>11709890</v>
      </c>
      <c r="D3136">
        <f>'TI102'!J3133</f>
        <v>2</v>
      </c>
      <c r="E3136">
        <f>'TI102'!Q3133</f>
        <v>1</v>
      </c>
      <c r="F3136" t="str">
        <f t="shared" si="288"/>
        <v>60528</v>
      </c>
      <c r="G3136">
        <f t="shared" si="289"/>
        <v>417</v>
      </c>
      <c r="H3136" t="str">
        <f t="shared" si="290"/>
        <v>SH0908-1981</v>
      </c>
      <c r="I3136" t="str">
        <f t="shared" si="291"/>
        <v>SH0908-1981</v>
      </c>
      <c r="J3136" s="34">
        <f t="shared" si="292"/>
        <v>72686</v>
      </c>
      <c r="K3136" t="str">
        <f t="shared" si="293"/>
        <v>SH0908-1981</v>
      </c>
    </row>
    <row r="3137" spans="1:11" ht="15" customHeight="1" x14ac:dyDescent="0.35">
      <c r="A3137">
        <f>'TI102'!A3134</f>
        <v>8</v>
      </c>
      <c r="B3137" s="26">
        <f>'TI102'!B3134</f>
        <v>46273.75</v>
      </c>
      <c r="C3137">
        <f>'TI102'!C3134</f>
        <v>11709891</v>
      </c>
      <c r="D3137">
        <f>'TI102'!J3134</f>
        <v>2</v>
      </c>
      <c r="E3137">
        <f>'TI102'!Q3134</f>
        <v>2</v>
      </c>
      <c r="F3137" t="str">
        <f t="shared" si="288"/>
        <v>60528</v>
      </c>
      <c r="G3137">
        <f t="shared" si="289"/>
        <v>417</v>
      </c>
      <c r="H3137" t="str">
        <f t="shared" si="290"/>
        <v>SH0908-1981</v>
      </c>
      <c r="I3137" t="str">
        <f t="shared" si="291"/>
        <v>SH0908-1981</v>
      </c>
      <c r="J3137" s="34">
        <f t="shared" si="292"/>
        <v>72686</v>
      </c>
      <c r="K3137" t="str">
        <f t="shared" si="293"/>
        <v>SH0908-1981</v>
      </c>
    </row>
    <row r="3138" spans="1:11" ht="15" customHeight="1" x14ac:dyDescent="0.35">
      <c r="A3138">
        <f>'TI102'!A3135</f>
        <v>8</v>
      </c>
      <c r="B3138" s="26">
        <f>'TI102'!B3135</f>
        <v>46273.75</v>
      </c>
      <c r="C3138">
        <f>'TI102'!C3135</f>
        <v>11709892</v>
      </c>
      <c r="D3138">
        <f>'TI102'!J3135</f>
        <v>2</v>
      </c>
      <c r="E3138">
        <f>'TI102'!Q3135</f>
        <v>4</v>
      </c>
      <c r="F3138" t="str">
        <f t="shared" si="288"/>
        <v>60528</v>
      </c>
      <c r="G3138">
        <f t="shared" si="289"/>
        <v>417</v>
      </c>
      <c r="H3138" t="str">
        <f t="shared" si="290"/>
        <v>SH0908-1981</v>
      </c>
      <c r="I3138" t="str">
        <f t="shared" si="291"/>
        <v>SH0908-1981</v>
      </c>
      <c r="J3138" s="34">
        <f t="shared" si="292"/>
        <v>72686</v>
      </c>
      <c r="K3138" t="str">
        <f t="shared" si="293"/>
        <v>SH0908-1981</v>
      </c>
    </row>
    <row r="3139" spans="1:11" ht="15" customHeight="1" x14ac:dyDescent="0.35">
      <c r="A3139">
        <f>'TI102'!A3136</f>
        <v>8</v>
      </c>
      <c r="B3139" s="26">
        <f>'TI102'!B3136</f>
        <v>46273.75</v>
      </c>
      <c r="C3139">
        <f>'TI102'!C3136</f>
        <v>11709893</v>
      </c>
      <c r="D3139">
        <f>'TI102'!J3136</f>
        <v>2</v>
      </c>
      <c r="E3139">
        <f>'TI102'!Q3136</f>
        <v>1</v>
      </c>
      <c r="F3139" t="str">
        <f t="shared" si="288"/>
        <v>60528</v>
      </c>
      <c r="G3139">
        <f t="shared" si="289"/>
        <v>417</v>
      </c>
      <c r="H3139" t="str">
        <f t="shared" si="290"/>
        <v>SH0908-1981</v>
      </c>
      <c r="I3139" t="str">
        <f t="shared" si="291"/>
        <v>SH0908-1981</v>
      </c>
      <c r="J3139" s="34">
        <f t="shared" si="292"/>
        <v>72686</v>
      </c>
      <c r="K3139" t="str">
        <f t="shared" si="293"/>
        <v>SH0908-1981</v>
      </c>
    </row>
    <row r="3140" spans="1:11" ht="15" customHeight="1" x14ac:dyDescent="0.35">
      <c r="A3140">
        <f>'TI102'!A3137</f>
        <v>8</v>
      </c>
      <c r="B3140" s="26">
        <f>'TI102'!B3137</f>
        <v>46273.75</v>
      </c>
      <c r="C3140">
        <f>'TI102'!C3137</f>
        <v>11709894</v>
      </c>
      <c r="D3140">
        <f>'TI102'!J3137</f>
        <v>2</v>
      </c>
      <c r="E3140">
        <f>'TI102'!Q3137</f>
        <v>4</v>
      </c>
      <c r="F3140" t="str">
        <f t="shared" si="288"/>
        <v>60528</v>
      </c>
      <c r="G3140">
        <f t="shared" si="289"/>
        <v>417</v>
      </c>
      <c r="H3140" t="str">
        <f t="shared" si="290"/>
        <v>SH0908-1981</v>
      </c>
      <c r="I3140" t="str">
        <f t="shared" si="291"/>
        <v>SH0908-1981</v>
      </c>
      <c r="J3140" s="34">
        <f t="shared" si="292"/>
        <v>72686</v>
      </c>
      <c r="K3140" t="str">
        <f t="shared" si="293"/>
        <v>SH0908-1981</v>
      </c>
    </row>
    <row r="3141" spans="1:11" ht="15" customHeight="1" x14ac:dyDescent="0.35">
      <c r="A3141">
        <f>'TI102'!A3138</f>
        <v>8</v>
      </c>
      <c r="B3141" s="26">
        <f>'TI102'!B3138</f>
        <v>46273.75</v>
      </c>
      <c r="C3141">
        <f>'TI102'!C3138</f>
        <v>11709895</v>
      </c>
      <c r="D3141">
        <f>'TI102'!J3138</f>
        <v>2</v>
      </c>
      <c r="E3141">
        <f>'TI102'!Q3138</f>
        <v>2</v>
      </c>
      <c r="F3141" t="str">
        <f t="shared" si="288"/>
        <v>60528</v>
      </c>
      <c r="G3141">
        <f t="shared" si="289"/>
        <v>417</v>
      </c>
      <c r="H3141" t="str">
        <f t="shared" si="290"/>
        <v>SH0908-1981</v>
      </c>
      <c r="I3141" t="str">
        <f t="shared" si="291"/>
        <v>SH0908-1981</v>
      </c>
      <c r="J3141" s="34">
        <f t="shared" si="292"/>
        <v>72686</v>
      </c>
      <c r="K3141" t="str">
        <f t="shared" si="293"/>
        <v>SH0908-1981</v>
      </c>
    </row>
    <row r="3142" spans="1:11" ht="15" customHeight="1" x14ac:dyDescent="0.35">
      <c r="A3142">
        <f>'TI102'!A3139</f>
        <v>8</v>
      </c>
      <c r="B3142" s="26">
        <f>'TI102'!B3139</f>
        <v>46273.75</v>
      </c>
      <c r="C3142">
        <f>'TI102'!C3139</f>
        <v>11709896</v>
      </c>
      <c r="D3142">
        <f>'TI102'!J3139</f>
        <v>2</v>
      </c>
      <c r="E3142">
        <f>'TI102'!Q3139</f>
        <v>6</v>
      </c>
      <c r="F3142" t="str">
        <f t="shared" ref="F3142:F3205" si="294">INDEX(OM_ORDER,MATCH(C3142,OM_TID,0))</f>
        <v>60528</v>
      </c>
      <c r="G3142">
        <f t="shared" ref="G3142:G3205" si="295">MATCH(F3142,OR_ID,0)</f>
        <v>417</v>
      </c>
      <c r="H3142" t="str">
        <f t="shared" ref="H3142:H3205" si="296">INDEX(OR_ORIG,G3142)</f>
        <v>SH0908-1981</v>
      </c>
      <c r="I3142" t="str">
        <f t="shared" ref="I3142:I3205" si="297">INDEX(OR_SHIP,G3142)</f>
        <v>SH0908-1981</v>
      </c>
      <c r="J3142" s="34">
        <f t="shared" ref="J3142:J3205" si="298">IF(INDEX(OR_MOVED,G3142)="",DATE(2099,1,1),INDEX(OR_MOVED,G3142))</f>
        <v>72686</v>
      </c>
      <c r="K3142" t="str">
        <f t="shared" ref="K3142:K3205" si="299">IF(B3142&gt;=J3142,I3142,H3142)</f>
        <v>SH0908-1981</v>
      </c>
    </row>
    <row r="3143" spans="1:11" ht="15" customHeight="1" x14ac:dyDescent="0.35">
      <c r="A3143">
        <f>'TI102'!A3140</f>
        <v>8</v>
      </c>
      <c r="B3143" s="26">
        <f>'TI102'!B3140</f>
        <v>46273.75</v>
      </c>
      <c r="C3143">
        <f>'TI102'!C3140</f>
        <v>11709897</v>
      </c>
      <c r="D3143">
        <f>'TI102'!J3140</f>
        <v>2</v>
      </c>
      <c r="E3143">
        <f>'TI102'!Q3140</f>
        <v>1</v>
      </c>
      <c r="F3143" t="str">
        <f t="shared" si="294"/>
        <v>60528</v>
      </c>
      <c r="G3143">
        <f t="shared" si="295"/>
        <v>417</v>
      </c>
      <c r="H3143" t="str">
        <f t="shared" si="296"/>
        <v>SH0908-1981</v>
      </c>
      <c r="I3143" t="str">
        <f t="shared" si="297"/>
        <v>SH0908-1981</v>
      </c>
      <c r="J3143" s="34">
        <f t="shared" si="298"/>
        <v>72686</v>
      </c>
      <c r="K3143" t="str">
        <f t="shared" si="299"/>
        <v>SH0908-1981</v>
      </c>
    </row>
    <row r="3144" spans="1:11" ht="15" customHeight="1" x14ac:dyDescent="0.35">
      <c r="A3144">
        <f>'TI102'!A3141</f>
        <v>8</v>
      </c>
      <c r="B3144" s="26">
        <f>'TI102'!B3141</f>
        <v>46273.75</v>
      </c>
      <c r="C3144">
        <f>'TI102'!C3141</f>
        <v>11709898</v>
      </c>
      <c r="D3144">
        <f>'TI102'!J3141</f>
        <v>2</v>
      </c>
      <c r="E3144">
        <f>'TI102'!Q3141</f>
        <v>4</v>
      </c>
      <c r="F3144" t="str">
        <f t="shared" si="294"/>
        <v>60528</v>
      </c>
      <c r="G3144">
        <f t="shared" si="295"/>
        <v>417</v>
      </c>
      <c r="H3144" t="str">
        <f t="shared" si="296"/>
        <v>SH0908-1981</v>
      </c>
      <c r="I3144" t="str">
        <f t="shared" si="297"/>
        <v>SH0908-1981</v>
      </c>
      <c r="J3144" s="34">
        <f t="shared" si="298"/>
        <v>72686</v>
      </c>
      <c r="K3144" t="str">
        <f t="shared" si="299"/>
        <v>SH0908-1981</v>
      </c>
    </row>
    <row r="3145" spans="1:11" ht="15" customHeight="1" x14ac:dyDescent="0.35">
      <c r="A3145">
        <f>'TI102'!A3142</f>
        <v>8</v>
      </c>
      <c r="B3145" s="26">
        <f>'TI102'!B3142</f>
        <v>46273.75</v>
      </c>
      <c r="C3145">
        <f>'TI102'!C3142</f>
        <v>11709899</v>
      </c>
      <c r="D3145">
        <f>'TI102'!J3142</f>
        <v>2</v>
      </c>
      <c r="E3145">
        <f>'TI102'!Q3142</f>
        <v>2</v>
      </c>
      <c r="F3145" t="str">
        <f t="shared" si="294"/>
        <v>60528</v>
      </c>
      <c r="G3145">
        <f t="shared" si="295"/>
        <v>417</v>
      </c>
      <c r="H3145" t="str">
        <f t="shared" si="296"/>
        <v>SH0908-1981</v>
      </c>
      <c r="I3145" t="str">
        <f t="shared" si="297"/>
        <v>SH0908-1981</v>
      </c>
      <c r="J3145" s="34">
        <f t="shared" si="298"/>
        <v>72686</v>
      </c>
      <c r="K3145" t="str">
        <f t="shared" si="299"/>
        <v>SH0908-1981</v>
      </c>
    </row>
    <row r="3146" spans="1:11" ht="15" customHeight="1" x14ac:dyDescent="0.35">
      <c r="A3146">
        <f>'TI102'!A3143</f>
        <v>8</v>
      </c>
      <c r="B3146" s="26">
        <f>'TI102'!B3143</f>
        <v>46273.75</v>
      </c>
      <c r="C3146">
        <f>'TI102'!C3143</f>
        <v>11709900</v>
      </c>
      <c r="D3146">
        <f>'TI102'!J3143</f>
        <v>2</v>
      </c>
      <c r="E3146">
        <f>'TI102'!Q3143</f>
        <v>2</v>
      </c>
      <c r="F3146" t="str">
        <f t="shared" si="294"/>
        <v>60528</v>
      </c>
      <c r="G3146">
        <f t="shared" si="295"/>
        <v>417</v>
      </c>
      <c r="H3146" t="str">
        <f t="shared" si="296"/>
        <v>SH0908-1981</v>
      </c>
      <c r="I3146" t="str">
        <f t="shared" si="297"/>
        <v>SH0908-1981</v>
      </c>
      <c r="J3146" s="34">
        <f t="shared" si="298"/>
        <v>72686</v>
      </c>
      <c r="K3146" t="str">
        <f t="shared" si="299"/>
        <v>SH0908-1981</v>
      </c>
    </row>
    <row r="3147" spans="1:11" ht="15" customHeight="1" x14ac:dyDescent="0.35">
      <c r="A3147">
        <f>'TI102'!A3144</f>
        <v>8</v>
      </c>
      <c r="B3147" s="26">
        <f>'TI102'!B3144</f>
        <v>46273.75</v>
      </c>
      <c r="C3147">
        <f>'TI102'!C3144</f>
        <v>11709919</v>
      </c>
      <c r="D3147">
        <f>'TI102'!J3144</f>
        <v>1</v>
      </c>
      <c r="E3147">
        <f>'TI102'!Q3144</f>
        <v>1</v>
      </c>
      <c r="F3147" t="str">
        <f t="shared" si="294"/>
        <v>60534</v>
      </c>
      <c r="G3147">
        <f t="shared" si="295"/>
        <v>346</v>
      </c>
      <c r="H3147" t="str">
        <f t="shared" si="296"/>
        <v>SH0908-1080</v>
      </c>
      <c r="I3147" t="str">
        <f t="shared" si="297"/>
        <v>SH0908-1080</v>
      </c>
      <c r="J3147" s="34">
        <f t="shared" si="298"/>
        <v>72686</v>
      </c>
      <c r="K3147" t="str">
        <f t="shared" si="299"/>
        <v>SH0908-1080</v>
      </c>
    </row>
    <row r="3148" spans="1:11" ht="15" customHeight="1" x14ac:dyDescent="0.35">
      <c r="A3148">
        <f>'TI102'!A3145</f>
        <v>8</v>
      </c>
      <c r="B3148" s="26">
        <f>'TI102'!B3145</f>
        <v>46273.75</v>
      </c>
      <c r="C3148">
        <f>'TI102'!C3145</f>
        <v>11709936</v>
      </c>
      <c r="D3148">
        <f>'TI102'!J3145</f>
        <v>1</v>
      </c>
      <c r="E3148">
        <f>'TI102'!Q3145</f>
        <v>4</v>
      </c>
      <c r="F3148" t="str">
        <f t="shared" si="294"/>
        <v>60548</v>
      </c>
      <c r="G3148">
        <f t="shared" si="295"/>
        <v>329</v>
      </c>
      <c r="H3148" t="str">
        <f t="shared" si="296"/>
        <v>SH0908-1069</v>
      </c>
      <c r="I3148" t="str">
        <f t="shared" si="297"/>
        <v>SH0908-1069</v>
      </c>
      <c r="J3148" s="34">
        <f t="shared" si="298"/>
        <v>72686</v>
      </c>
      <c r="K3148" t="str">
        <f t="shared" si="299"/>
        <v>SH0908-1069</v>
      </c>
    </row>
    <row r="3149" spans="1:11" ht="15" customHeight="1" x14ac:dyDescent="0.35">
      <c r="A3149">
        <f>'TI102'!A3146</f>
        <v>8</v>
      </c>
      <c r="B3149" s="26">
        <f>'TI102'!B3146</f>
        <v>46273.75</v>
      </c>
      <c r="C3149">
        <f>'TI102'!C3146</f>
        <v>11709937</v>
      </c>
      <c r="D3149">
        <f>'TI102'!J3146</f>
        <v>1</v>
      </c>
      <c r="E3149">
        <f>'TI102'!Q3146</f>
        <v>1</v>
      </c>
      <c r="F3149" t="str">
        <f t="shared" si="294"/>
        <v>60542</v>
      </c>
      <c r="G3149">
        <f t="shared" si="295"/>
        <v>347</v>
      </c>
      <c r="H3149" t="str">
        <f t="shared" si="296"/>
        <v>SH0908-1080</v>
      </c>
      <c r="I3149" t="str">
        <f t="shared" si="297"/>
        <v>SH0908-1080</v>
      </c>
      <c r="J3149" s="34">
        <f t="shared" si="298"/>
        <v>72686</v>
      </c>
      <c r="K3149" t="str">
        <f t="shared" si="299"/>
        <v>SH0908-1080</v>
      </c>
    </row>
    <row r="3150" spans="1:11" ht="15" customHeight="1" x14ac:dyDescent="0.35">
      <c r="A3150">
        <f>'TI102'!A3147</f>
        <v>8</v>
      </c>
      <c r="B3150" s="26">
        <f>'TI102'!B3147</f>
        <v>46273.75</v>
      </c>
      <c r="C3150">
        <f>'TI102'!C3147</f>
        <v>11709951</v>
      </c>
      <c r="D3150">
        <f>'TI102'!J3147</f>
        <v>4</v>
      </c>
      <c r="E3150">
        <f>'TI102'!Q3147</f>
        <v>1</v>
      </c>
      <c r="F3150" t="str">
        <f t="shared" si="294"/>
        <v>60553</v>
      </c>
      <c r="G3150">
        <f t="shared" si="295"/>
        <v>312</v>
      </c>
      <c r="H3150" t="str">
        <f t="shared" si="296"/>
        <v>SH0908-1063</v>
      </c>
      <c r="I3150" t="str">
        <f t="shared" si="297"/>
        <v>SH0908-1063</v>
      </c>
      <c r="J3150" s="34">
        <f t="shared" si="298"/>
        <v>72686</v>
      </c>
      <c r="K3150" t="str">
        <f t="shared" si="299"/>
        <v>SH0908-1063</v>
      </c>
    </row>
    <row r="3151" spans="1:11" ht="15" customHeight="1" x14ac:dyDescent="0.35">
      <c r="A3151">
        <f>'TI102'!A3148</f>
        <v>8</v>
      </c>
      <c r="B3151" s="26">
        <f>'TI102'!B3148</f>
        <v>46273.75</v>
      </c>
      <c r="C3151">
        <f>'TI102'!C3148</f>
        <v>11709965</v>
      </c>
      <c r="D3151">
        <f>'TI102'!J3148</f>
        <v>1</v>
      </c>
      <c r="E3151">
        <f>'TI102'!Q3148</f>
        <v>1</v>
      </c>
      <c r="F3151" t="str">
        <f t="shared" si="294"/>
        <v>60553</v>
      </c>
      <c r="G3151">
        <f t="shared" si="295"/>
        <v>312</v>
      </c>
      <c r="H3151" t="str">
        <f t="shared" si="296"/>
        <v>SH0908-1063</v>
      </c>
      <c r="I3151" t="str">
        <f t="shared" si="297"/>
        <v>SH0908-1063</v>
      </c>
      <c r="J3151" s="34">
        <f t="shared" si="298"/>
        <v>72686</v>
      </c>
      <c r="K3151" t="str">
        <f t="shared" si="299"/>
        <v>SH0908-1063</v>
      </c>
    </row>
    <row r="3152" spans="1:11" ht="15" customHeight="1" x14ac:dyDescent="0.35">
      <c r="A3152">
        <f>'TI102'!A3149</f>
        <v>8</v>
      </c>
      <c r="B3152" s="26">
        <f>'TI102'!B3149</f>
        <v>46273.75</v>
      </c>
      <c r="C3152">
        <f>'TI102'!C3149</f>
        <v>11709966</v>
      </c>
      <c r="D3152">
        <f>'TI102'!J3149</f>
        <v>1</v>
      </c>
      <c r="E3152">
        <f>'TI102'!Q3149</f>
        <v>1</v>
      </c>
      <c r="F3152" t="str">
        <f t="shared" si="294"/>
        <v>60553</v>
      </c>
      <c r="G3152">
        <f t="shared" si="295"/>
        <v>312</v>
      </c>
      <c r="H3152" t="str">
        <f t="shared" si="296"/>
        <v>SH0908-1063</v>
      </c>
      <c r="I3152" t="str">
        <f t="shared" si="297"/>
        <v>SH0908-1063</v>
      </c>
      <c r="J3152" s="34">
        <f t="shared" si="298"/>
        <v>72686</v>
      </c>
      <c r="K3152" t="str">
        <f t="shared" si="299"/>
        <v>SH0908-1063</v>
      </c>
    </row>
    <row r="3153" spans="1:11" ht="15" customHeight="1" x14ac:dyDescent="0.35">
      <c r="A3153">
        <f>'TI102'!A3150</f>
        <v>8</v>
      </c>
      <c r="B3153" s="26">
        <f>'TI102'!B3150</f>
        <v>46273.75</v>
      </c>
      <c r="C3153">
        <f>'TI102'!C3150</f>
        <v>11709981</v>
      </c>
      <c r="D3153">
        <f>'TI102'!J3150</f>
        <v>4</v>
      </c>
      <c r="E3153">
        <f>'TI102'!Q3150</f>
        <v>2</v>
      </c>
      <c r="F3153" t="str">
        <f t="shared" si="294"/>
        <v>60554</v>
      </c>
      <c r="G3153">
        <f t="shared" si="295"/>
        <v>245</v>
      </c>
      <c r="H3153" t="str">
        <f t="shared" si="296"/>
        <v>SH0908-1042</v>
      </c>
      <c r="I3153" t="str">
        <f t="shared" si="297"/>
        <v>SH0908-1042</v>
      </c>
      <c r="J3153" s="34">
        <f t="shared" si="298"/>
        <v>72686</v>
      </c>
      <c r="K3153" t="str">
        <f t="shared" si="299"/>
        <v>SH0908-1042</v>
      </c>
    </row>
    <row r="3154" spans="1:11" ht="15" customHeight="1" x14ac:dyDescent="0.35">
      <c r="A3154">
        <f>'TI102'!A3151</f>
        <v>8</v>
      </c>
      <c r="B3154" s="26">
        <f>'TI102'!B3151</f>
        <v>46273.75</v>
      </c>
      <c r="C3154">
        <f>'TI102'!C3151</f>
        <v>11710013</v>
      </c>
      <c r="D3154">
        <f>'TI102'!J3151</f>
        <v>1</v>
      </c>
      <c r="E3154">
        <f>'TI102'!Q3151</f>
        <v>1</v>
      </c>
      <c r="F3154" t="str">
        <f t="shared" si="294"/>
        <v>60568</v>
      </c>
      <c r="G3154">
        <f t="shared" si="295"/>
        <v>348</v>
      </c>
      <c r="H3154" t="str">
        <f t="shared" si="296"/>
        <v>SH0908-1080</v>
      </c>
      <c r="I3154" t="str">
        <f t="shared" si="297"/>
        <v>SH0908-1080</v>
      </c>
      <c r="J3154" s="34">
        <f t="shared" si="298"/>
        <v>72686</v>
      </c>
      <c r="K3154" t="str">
        <f t="shared" si="299"/>
        <v>SH0908-1080</v>
      </c>
    </row>
    <row r="3155" spans="1:11" ht="15" customHeight="1" x14ac:dyDescent="0.35">
      <c r="A3155">
        <f>'TI102'!A3152</f>
        <v>8</v>
      </c>
      <c r="B3155" s="26">
        <f>'TI102'!B3152</f>
        <v>46273.75</v>
      </c>
      <c r="C3155">
        <f>'TI102'!C3152</f>
        <v>11710014</v>
      </c>
      <c r="D3155">
        <f>'TI102'!J3152</f>
        <v>2</v>
      </c>
      <c r="E3155">
        <f>'TI102'!Q3152</f>
        <v>3</v>
      </c>
      <c r="F3155" t="str">
        <f t="shared" si="294"/>
        <v>60571</v>
      </c>
      <c r="G3155">
        <f t="shared" si="295"/>
        <v>349</v>
      </c>
      <c r="H3155" t="str">
        <f t="shared" si="296"/>
        <v>SH0908-1080</v>
      </c>
      <c r="I3155" t="str">
        <f t="shared" si="297"/>
        <v>SH0908-1080</v>
      </c>
      <c r="J3155" s="34">
        <f t="shared" si="298"/>
        <v>72686</v>
      </c>
      <c r="K3155" t="str">
        <f t="shared" si="299"/>
        <v>SH0908-1080</v>
      </c>
    </row>
    <row r="3156" spans="1:11" ht="15" customHeight="1" x14ac:dyDescent="0.35">
      <c r="A3156">
        <f>'TI102'!A3153</f>
        <v>8</v>
      </c>
      <c r="B3156" s="26">
        <f>'TI102'!B3153</f>
        <v>46273.75</v>
      </c>
      <c r="C3156">
        <f>'TI102'!C3153</f>
        <v>11710015</v>
      </c>
      <c r="D3156">
        <f>'TI102'!J3153</f>
        <v>2</v>
      </c>
      <c r="E3156">
        <f>'TI102'!Q3153</f>
        <v>3</v>
      </c>
      <c r="F3156" t="str">
        <f t="shared" si="294"/>
        <v>60571</v>
      </c>
      <c r="G3156">
        <f t="shared" si="295"/>
        <v>349</v>
      </c>
      <c r="H3156" t="str">
        <f t="shared" si="296"/>
        <v>SH0908-1080</v>
      </c>
      <c r="I3156" t="str">
        <f t="shared" si="297"/>
        <v>SH0908-1080</v>
      </c>
      <c r="J3156" s="34">
        <f t="shared" si="298"/>
        <v>72686</v>
      </c>
      <c r="K3156" t="str">
        <f t="shared" si="299"/>
        <v>SH0908-1080</v>
      </c>
    </row>
    <row r="3157" spans="1:11" ht="15" customHeight="1" x14ac:dyDescent="0.35">
      <c r="A3157">
        <f>'TI102'!A3154</f>
        <v>8</v>
      </c>
      <c r="B3157" s="26">
        <f>'TI102'!B3154</f>
        <v>46273.75</v>
      </c>
      <c r="C3157">
        <f>'TI102'!C3154</f>
        <v>11710065</v>
      </c>
      <c r="D3157">
        <f>'TI102'!J3154</f>
        <v>4</v>
      </c>
      <c r="E3157">
        <f>'TI102'!Q3154</f>
        <v>1</v>
      </c>
      <c r="F3157" t="str">
        <f t="shared" si="294"/>
        <v>60602</v>
      </c>
      <c r="G3157">
        <f t="shared" si="295"/>
        <v>330</v>
      </c>
      <c r="H3157" t="str">
        <f t="shared" si="296"/>
        <v>SH0908-1069</v>
      </c>
      <c r="I3157" t="str">
        <f t="shared" si="297"/>
        <v>SH0908-1069</v>
      </c>
      <c r="J3157" s="34">
        <f t="shared" si="298"/>
        <v>72686</v>
      </c>
      <c r="K3157" t="str">
        <f t="shared" si="299"/>
        <v>SH0908-1069</v>
      </c>
    </row>
    <row r="3158" spans="1:11" ht="15" customHeight="1" x14ac:dyDescent="0.35">
      <c r="A3158">
        <f>'TI102'!A3155</f>
        <v>8</v>
      </c>
      <c r="B3158" s="26">
        <f>'TI102'!B3155</f>
        <v>46273.75</v>
      </c>
      <c r="C3158">
        <f>'TI102'!C3155</f>
        <v>11710066</v>
      </c>
      <c r="D3158">
        <f>'TI102'!J3155</f>
        <v>4</v>
      </c>
      <c r="E3158">
        <f>'TI102'!Q3155</f>
        <v>1</v>
      </c>
      <c r="F3158" t="str">
        <f t="shared" si="294"/>
        <v>60602</v>
      </c>
      <c r="G3158">
        <f t="shared" si="295"/>
        <v>330</v>
      </c>
      <c r="H3158" t="str">
        <f t="shared" si="296"/>
        <v>SH0908-1069</v>
      </c>
      <c r="I3158" t="str">
        <f t="shared" si="297"/>
        <v>SH0908-1069</v>
      </c>
      <c r="J3158" s="34">
        <f t="shared" si="298"/>
        <v>72686</v>
      </c>
      <c r="K3158" t="str">
        <f t="shared" si="299"/>
        <v>SH0908-1069</v>
      </c>
    </row>
    <row r="3159" spans="1:11" ht="15" customHeight="1" x14ac:dyDescent="0.35">
      <c r="A3159">
        <f>'TI102'!A3156</f>
        <v>8</v>
      </c>
      <c r="B3159" s="26">
        <f>'TI102'!B3156</f>
        <v>46273.75</v>
      </c>
      <c r="C3159">
        <f>'TI102'!C3156</f>
        <v>11710074</v>
      </c>
      <c r="D3159">
        <f>'TI102'!J3156</f>
        <v>1</v>
      </c>
      <c r="E3159">
        <f>'TI102'!Q3156</f>
        <v>2</v>
      </c>
      <c r="F3159" t="str">
        <f t="shared" si="294"/>
        <v>60602</v>
      </c>
      <c r="G3159">
        <f t="shared" si="295"/>
        <v>330</v>
      </c>
      <c r="H3159" t="str">
        <f t="shared" si="296"/>
        <v>SH0908-1069</v>
      </c>
      <c r="I3159" t="str">
        <f t="shared" si="297"/>
        <v>SH0908-1069</v>
      </c>
      <c r="J3159" s="34">
        <f t="shared" si="298"/>
        <v>72686</v>
      </c>
      <c r="K3159" t="str">
        <f t="shared" si="299"/>
        <v>SH0908-1069</v>
      </c>
    </row>
    <row r="3160" spans="1:11" ht="15" customHeight="1" x14ac:dyDescent="0.35">
      <c r="A3160">
        <f>'TI102'!A3157</f>
        <v>8</v>
      </c>
      <c r="B3160" s="26">
        <f>'TI102'!B3157</f>
        <v>46273.75</v>
      </c>
      <c r="C3160">
        <f>'TI102'!C3157</f>
        <v>11710075</v>
      </c>
      <c r="D3160">
        <f>'TI102'!J3157</f>
        <v>1</v>
      </c>
      <c r="E3160">
        <f>'TI102'!Q3157</f>
        <v>3</v>
      </c>
      <c r="F3160" t="str">
        <f t="shared" si="294"/>
        <v>60602</v>
      </c>
      <c r="G3160">
        <f t="shared" si="295"/>
        <v>330</v>
      </c>
      <c r="H3160" t="str">
        <f t="shared" si="296"/>
        <v>SH0908-1069</v>
      </c>
      <c r="I3160" t="str">
        <f t="shared" si="297"/>
        <v>SH0908-1069</v>
      </c>
      <c r="J3160" s="34">
        <f t="shared" si="298"/>
        <v>72686</v>
      </c>
      <c r="K3160" t="str">
        <f t="shared" si="299"/>
        <v>SH0908-1069</v>
      </c>
    </row>
    <row r="3161" spans="1:11" ht="15" customHeight="1" x14ac:dyDescent="0.35">
      <c r="A3161">
        <f>'TI102'!A3158</f>
        <v>8</v>
      </c>
      <c r="B3161" s="26">
        <f>'TI102'!B3158</f>
        <v>46273.75</v>
      </c>
      <c r="C3161">
        <f>'TI102'!C3158</f>
        <v>11710076</v>
      </c>
      <c r="D3161">
        <f>'TI102'!J3158</f>
        <v>1</v>
      </c>
      <c r="E3161">
        <f>'TI102'!Q3158</f>
        <v>1</v>
      </c>
      <c r="F3161" t="str">
        <f t="shared" si="294"/>
        <v>60602</v>
      </c>
      <c r="G3161">
        <f t="shared" si="295"/>
        <v>330</v>
      </c>
      <c r="H3161" t="str">
        <f t="shared" si="296"/>
        <v>SH0908-1069</v>
      </c>
      <c r="I3161" t="str">
        <f t="shared" si="297"/>
        <v>SH0908-1069</v>
      </c>
      <c r="J3161" s="34">
        <f t="shared" si="298"/>
        <v>72686</v>
      </c>
      <c r="K3161" t="str">
        <f t="shared" si="299"/>
        <v>SH0908-1069</v>
      </c>
    </row>
    <row r="3162" spans="1:11" ht="15" customHeight="1" x14ac:dyDescent="0.35">
      <c r="A3162">
        <f>'TI102'!A3159</f>
        <v>8</v>
      </c>
      <c r="B3162" s="26">
        <f>'TI102'!B3159</f>
        <v>46273.75</v>
      </c>
      <c r="C3162">
        <f>'TI102'!C3159</f>
        <v>11710167</v>
      </c>
      <c r="D3162">
        <f>'TI102'!J3159</f>
        <v>1</v>
      </c>
      <c r="E3162">
        <f>'TI102'!Q3159</f>
        <v>1</v>
      </c>
      <c r="F3162" t="str">
        <f t="shared" si="294"/>
        <v>60640</v>
      </c>
      <c r="G3162">
        <f t="shared" si="295"/>
        <v>336</v>
      </c>
      <c r="H3162" t="str">
        <f t="shared" si="296"/>
        <v>SH0908-1072</v>
      </c>
      <c r="I3162" t="str">
        <f t="shared" si="297"/>
        <v>SH0908-1072</v>
      </c>
      <c r="J3162" s="34">
        <f t="shared" si="298"/>
        <v>72686</v>
      </c>
      <c r="K3162" t="str">
        <f t="shared" si="299"/>
        <v>SH0908-1072</v>
      </c>
    </row>
    <row r="3163" spans="1:11" ht="15" customHeight="1" x14ac:dyDescent="0.35">
      <c r="A3163">
        <f>'TI102'!A3160</f>
        <v>8</v>
      </c>
      <c r="B3163" s="26">
        <f>'TI102'!B3160</f>
        <v>46273.75</v>
      </c>
      <c r="C3163">
        <f>'TI102'!C3160</f>
        <v>11710168</v>
      </c>
      <c r="D3163">
        <f>'TI102'!J3160</f>
        <v>1</v>
      </c>
      <c r="E3163">
        <f>'TI102'!Q3160</f>
        <v>1</v>
      </c>
      <c r="F3163" t="str">
        <f t="shared" si="294"/>
        <v>60638</v>
      </c>
      <c r="G3163">
        <f t="shared" si="295"/>
        <v>356</v>
      </c>
      <c r="H3163" t="str">
        <f t="shared" si="296"/>
        <v>SH0908-1083</v>
      </c>
      <c r="I3163" t="str">
        <f t="shared" si="297"/>
        <v>SH0908-1083</v>
      </c>
      <c r="J3163" s="34">
        <f t="shared" si="298"/>
        <v>72686</v>
      </c>
      <c r="K3163" t="str">
        <f t="shared" si="299"/>
        <v>SH0908-1083</v>
      </c>
    </row>
    <row r="3164" spans="1:11" ht="15" customHeight="1" x14ac:dyDescent="0.35">
      <c r="A3164">
        <f>'TI102'!A3161</f>
        <v>8</v>
      </c>
      <c r="B3164" s="26">
        <f>'TI102'!B3161</f>
        <v>46273.75</v>
      </c>
      <c r="C3164">
        <f>'TI102'!C3161</f>
        <v>11710169</v>
      </c>
      <c r="D3164">
        <f>'TI102'!J3161</f>
        <v>1</v>
      </c>
      <c r="E3164">
        <f>'TI102'!Q3161</f>
        <v>1</v>
      </c>
      <c r="F3164" t="str">
        <f t="shared" si="294"/>
        <v>60638</v>
      </c>
      <c r="G3164">
        <f t="shared" si="295"/>
        <v>356</v>
      </c>
      <c r="H3164" t="str">
        <f t="shared" si="296"/>
        <v>SH0908-1083</v>
      </c>
      <c r="I3164" t="str">
        <f t="shared" si="297"/>
        <v>SH0908-1083</v>
      </c>
      <c r="J3164" s="34">
        <f t="shared" si="298"/>
        <v>72686</v>
      </c>
      <c r="K3164" t="str">
        <f t="shared" si="299"/>
        <v>SH0908-1083</v>
      </c>
    </row>
    <row r="3165" spans="1:11" ht="15" customHeight="1" x14ac:dyDescent="0.35">
      <c r="A3165">
        <f>'TI102'!A3162</f>
        <v>8</v>
      </c>
      <c r="B3165" s="26">
        <f>'TI102'!B3162</f>
        <v>46273.75</v>
      </c>
      <c r="C3165">
        <f>'TI102'!C3162</f>
        <v>11710274</v>
      </c>
      <c r="D3165">
        <f>'TI102'!J3162</f>
        <v>1</v>
      </c>
      <c r="E3165">
        <f>'TI102'!Q3162</f>
        <v>1</v>
      </c>
      <c r="F3165" t="str">
        <f t="shared" si="294"/>
        <v>60666</v>
      </c>
      <c r="G3165">
        <f t="shared" si="295"/>
        <v>95</v>
      </c>
      <c r="H3165" t="str">
        <f t="shared" si="296"/>
        <v>SH0908-1022</v>
      </c>
      <c r="I3165" t="str">
        <f t="shared" si="297"/>
        <v>SH0908-1022</v>
      </c>
      <c r="J3165" s="34">
        <f t="shared" si="298"/>
        <v>72686</v>
      </c>
      <c r="K3165" t="str">
        <f t="shared" si="299"/>
        <v>SH0908-1022</v>
      </c>
    </row>
    <row r="3166" spans="1:11" ht="15" customHeight="1" x14ac:dyDescent="0.35">
      <c r="A3166">
        <f>'TI102'!A3163</f>
        <v>8</v>
      </c>
      <c r="B3166" s="26">
        <f>'TI102'!B3163</f>
        <v>46273.75</v>
      </c>
      <c r="C3166">
        <f>'TI102'!C3163</f>
        <v>11710280</v>
      </c>
      <c r="D3166">
        <f>'TI102'!J3163</f>
        <v>1</v>
      </c>
      <c r="E3166">
        <f>'TI102'!Q3163</f>
        <v>3</v>
      </c>
      <c r="F3166" t="str">
        <f t="shared" si="294"/>
        <v>60670</v>
      </c>
      <c r="G3166">
        <f t="shared" si="295"/>
        <v>313</v>
      </c>
      <c r="H3166" t="str">
        <f t="shared" si="296"/>
        <v>SH0908-1063</v>
      </c>
      <c r="I3166" t="str">
        <f t="shared" si="297"/>
        <v>SH0908-1063</v>
      </c>
      <c r="J3166" s="34">
        <f t="shared" si="298"/>
        <v>72686</v>
      </c>
      <c r="K3166" t="str">
        <f t="shared" si="299"/>
        <v>SH0908-1063</v>
      </c>
    </row>
    <row r="3167" spans="1:11" ht="15" customHeight="1" x14ac:dyDescent="0.35">
      <c r="A3167">
        <f>'TI102'!A3164</f>
        <v>8</v>
      </c>
      <c r="B3167" s="26">
        <f>'TI102'!B3164</f>
        <v>46273.75</v>
      </c>
      <c r="C3167">
        <f>'TI102'!C3164</f>
        <v>11710368</v>
      </c>
      <c r="D3167">
        <f>'TI102'!J3164</f>
        <v>1</v>
      </c>
      <c r="E3167">
        <f>'TI102'!Q3164</f>
        <v>1</v>
      </c>
      <c r="F3167" t="str">
        <f t="shared" si="294"/>
        <v>60685</v>
      </c>
      <c r="G3167">
        <f t="shared" si="295"/>
        <v>131</v>
      </c>
      <c r="H3167" t="str">
        <f t="shared" si="296"/>
        <v>SH0908-1033</v>
      </c>
      <c r="I3167" t="str">
        <f t="shared" si="297"/>
        <v>SH0908-1033</v>
      </c>
      <c r="J3167" s="34">
        <f t="shared" si="298"/>
        <v>72686</v>
      </c>
      <c r="K3167" t="str">
        <f t="shared" si="299"/>
        <v>SH0908-1033</v>
      </c>
    </row>
    <row r="3168" spans="1:11" ht="15" customHeight="1" x14ac:dyDescent="0.35">
      <c r="A3168">
        <f>'TI102'!A3165</f>
        <v>8</v>
      </c>
      <c r="B3168" s="26">
        <f>'TI102'!B3165</f>
        <v>46273.75</v>
      </c>
      <c r="C3168">
        <f>'TI102'!C3165</f>
        <v>11710369</v>
      </c>
      <c r="D3168">
        <f>'TI102'!J3165</f>
        <v>1</v>
      </c>
      <c r="E3168">
        <f>'TI102'!Q3165</f>
        <v>1</v>
      </c>
      <c r="F3168" t="str">
        <f t="shared" si="294"/>
        <v>60685</v>
      </c>
      <c r="G3168">
        <f t="shared" si="295"/>
        <v>131</v>
      </c>
      <c r="H3168" t="str">
        <f t="shared" si="296"/>
        <v>SH0908-1033</v>
      </c>
      <c r="I3168" t="str">
        <f t="shared" si="297"/>
        <v>SH0908-1033</v>
      </c>
      <c r="J3168" s="34">
        <f t="shared" si="298"/>
        <v>72686</v>
      </c>
      <c r="K3168" t="str">
        <f t="shared" si="299"/>
        <v>SH0908-1033</v>
      </c>
    </row>
    <row r="3169" spans="1:11" ht="15" customHeight="1" x14ac:dyDescent="0.35">
      <c r="A3169">
        <f>'TI102'!A3166</f>
        <v>8</v>
      </c>
      <c r="B3169" s="26">
        <f>'TI102'!B3166</f>
        <v>46273.75</v>
      </c>
      <c r="C3169">
        <f>'TI102'!C3166</f>
        <v>11710375</v>
      </c>
      <c r="D3169">
        <f>'TI102'!J3166</f>
        <v>6</v>
      </c>
      <c r="E3169">
        <f>'TI102'!Q3166</f>
        <v>48</v>
      </c>
      <c r="F3169" t="str">
        <f t="shared" si="294"/>
        <v>59649</v>
      </c>
      <c r="G3169">
        <f t="shared" si="295"/>
        <v>221</v>
      </c>
      <c r="H3169" t="str">
        <f t="shared" si="296"/>
        <v>SH0908-1042</v>
      </c>
      <c r="I3169" t="str">
        <f t="shared" si="297"/>
        <v>SH0908-1042</v>
      </c>
      <c r="J3169" s="34">
        <f t="shared" si="298"/>
        <v>72686</v>
      </c>
      <c r="K3169" t="str">
        <f t="shared" si="299"/>
        <v>SH0908-1042</v>
      </c>
    </row>
    <row r="3170" spans="1:11" ht="15" customHeight="1" x14ac:dyDescent="0.35">
      <c r="A3170">
        <f>'TI102'!A3167</f>
        <v>8</v>
      </c>
      <c r="B3170" s="26">
        <f>'TI102'!B3167</f>
        <v>46273.75</v>
      </c>
      <c r="C3170">
        <f>'TI102'!C3167</f>
        <v>11710400</v>
      </c>
      <c r="D3170">
        <f>'TI102'!J3167</f>
        <v>1</v>
      </c>
      <c r="E3170">
        <f>'TI102'!Q3167</f>
        <v>1</v>
      </c>
      <c r="F3170" t="str">
        <f t="shared" si="294"/>
        <v>60702</v>
      </c>
      <c r="G3170">
        <f t="shared" si="295"/>
        <v>132</v>
      </c>
      <c r="H3170" t="str">
        <f t="shared" si="296"/>
        <v>SH0908-1033</v>
      </c>
      <c r="I3170" t="str">
        <f t="shared" si="297"/>
        <v>SH0908-1033</v>
      </c>
      <c r="J3170" s="34">
        <f t="shared" si="298"/>
        <v>72686</v>
      </c>
      <c r="K3170" t="str">
        <f t="shared" si="299"/>
        <v>SH0908-1033</v>
      </c>
    </row>
    <row r="3171" spans="1:11" ht="15" customHeight="1" x14ac:dyDescent="0.35">
      <c r="A3171">
        <f>'TI102'!A3168</f>
        <v>8</v>
      </c>
      <c r="B3171" s="26">
        <f>'TI102'!B3168</f>
        <v>46273.75</v>
      </c>
      <c r="C3171">
        <f>'TI102'!C3168</f>
        <v>11710401</v>
      </c>
      <c r="D3171">
        <f>'TI102'!J3168</f>
        <v>1</v>
      </c>
      <c r="E3171">
        <f>'TI102'!Q3168</f>
        <v>2</v>
      </c>
      <c r="F3171" t="str">
        <f t="shared" si="294"/>
        <v>60702</v>
      </c>
      <c r="G3171">
        <f t="shared" si="295"/>
        <v>132</v>
      </c>
      <c r="H3171" t="str">
        <f t="shared" si="296"/>
        <v>SH0908-1033</v>
      </c>
      <c r="I3171" t="str">
        <f t="shared" si="297"/>
        <v>SH0908-1033</v>
      </c>
      <c r="J3171" s="34">
        <f t="shared" si="298"/>
        <v>72686</v>
      </c>
      <c r="K3171" t="str">
        <f t="shared" si="299"/>
        <v>SH0908-1033</v>
      </c>
    </row>
    <row r="3172" spans="1:11" ht="15" customHeight="1" x14ac:dyDescent="0.35">
      <c r="A3172">
        <f>'TI102'!A3169</f>
        <v>8</v>
      </c>
      <c r="B3172" s="26">
        <f>'TI102'!B3169</f>
        <v>46273.75</v>
      </c>
      <c r="C3172">
        <f>'TI102'!C3169</f>
        <v>11710402</v>
      </c>
      <c r="D3172">
        <f>'TI102'!J3169</f>
        <v>1</v>
      </c>
      <c r="E3172">
        <f>'TI102'!Q3169</f>
        <v>1</v>
      </c>
      <c r="F3172" t="str">
        <f t="shared" si="294"/>
        <v>60702</v>
      </c>
      <c r="G3172">
        <f t="shared" si="295"/>
        <v>132</v>
      </c>
      <c r="H3172" t="str">
        <f t="shared" si="296"/>
        <v>SH0908-1033</v>
      </c>
      <c r="I3172" t="str">
        <f t="shared" si="297"/>
        <v>SH0908-1033</v>
      </c>
      <c r="J3172" s="34">
        <f t="shared" si="298"/>
        <v>72686</v>
      </c>
      <c r="K3172" t="str">
        <f t="shared" si="299"/>
        <v>SH0908-1033</v>
      </c>
    </row>
    <row r="3173" spans="1:11" ht="15" customHeight="1" x14ac:dyDescent="0.35">
      <c r="A3173">
        <f>'TI102'!A3170</f>
        <v>8</v>
      </c>
      <c r="B3173" s="26">
        <f>'TI102'!B3170</f>
        <v>46273.75</v>
      </c>
      <c r="C3173">
        <f>'TI102'!C3170</f>
        <v>11710416</v>
      </c>
      <c r="D3173">
        <f>'TI102'!J3170</f>
        <v>4</v>
      </c>
      <c r="E3173">
        <f>'TI102'!Q3170</f>
        <v>1</v>
      </c>
      <c r="F3173" t="str">
        <f t="shared" si="294"/>
        <v>60708</v>
      </c>
      <c r="G3173">
        <f t="shared" si="295"/>
        <v>133</v>
      </c>
      <c r="H3173" t="str">
        <f t="shared" si="296"/>
        <v>SH0908-1033</v>
      </c>
      <c r="I3173" t="str">
        <f t="shared" si="297"/>
        <v>SH0908-1033</v>
      </c>
      <c r="J3173" s="34">
        <f t="shared" si="298"/>
        <v>72686</v>
      </c>
      <c r="K3173" t="str">
        <f t="shared" si="299"/>
        <v>SH0908-1033</v>
      </c>
    </row>
    <row r="3174" spans="1:11" ht="15" customHeight="1" x14ac:dyDescent="0.35">
      <c r="A3174">
        <f>'TI102'!A3171</f>
        <v>8</v>
      </c>
      <c r="B3174" s="26">
        <f>'TI102'!B3171</f>
        <v>46273.75</v>
      </c>
      <c r="C3174">
        <f>'TI102'!C3171</f>
        <v>11710417</v>
      </c>
      <c r="D3174">
        <f>'TI102'!J3171</f>
        <v>4</v>
      </c>
      <c r="E3174">
        <f>'TI102'!Q3171</f>
        <v>1</v>
      </c>
      <c r="F3174" t="str">
        <f t="shared" si="294"/>
        <v>60708</v>
      </c>
      <c r="G3174">
        <f t="shared" si="295"/>
        <v>133</v>
      </c>
      <c r="H3174" t="str">
        <f t="shared" si="296"/>
        <v>SH0908-1033</v>
      </c>
      <c r="I3174" t="str">
        <f t="shared" si="297"/>
        <v>SH0908-1033</v>
      </c>
      <c r="J3174" s="34">
        <f t="shared" si="298"/>
        <v>72686</v>
      </c>
      <c r="K3174" t="str">
        <f t="shared" si="299"/>
        <v>SH0908-1033</v>
      </c>
    </row>
    <row r="3175" spans="1:11" ht="15" customHeight="1" x14ac:dyDescent="0.35">
      <c r="A3175">
        <f>'TI102'!A3172</f>
        <v>8</v>
      </c>
      <c r="B3175" s="26">
        <f>'TI102'!B3172</f>
        <v>46273.75</v>
      </c>
      <c r="C3175">
        <f>'TI102'!C3172</f>
        <v>11710418</v>
      </c>
      <c r="D3175">
        <f>'TI102'!J3172</f>
        <v>4</v>
      </c>
      <c r="E3175">
        <f>'TI102'!Q3172</f>
        <v>1</v>
      </c>
      <c r="F3175" t="str">
        <f t="shared" si="294"/>
        <v>60708</v>
      </c>
      <c r="G3175">
        <f t="shared" si="295"/>
        <v>133</v>
      </c>
      <c r="H3175" t="str">
        <f t="shared" si="296"/>
        <v>SH0908-1033</v>
      </c>
      <c r="I3175" t="str">
        <f t="shared" si="297"/>
        <v>SH0908-1033</v>
      </c>
      <c r="J3175" s="34">
        <f t="shared" si="298"/>
        <v>72686</v>
      </c>
      <c r="K3175" t="str">
        <f t="shared" si="299"/>
        <v>SH0908-1033</v>
      </c>
    </row>
    <row r="3176" spans="1:11" ht="15" customHeight="1" x14ac:dyDescent="0.35">
      <c r="A3176">
        <f>'TI102'!A3173</f>
        <v>8</v>
      </c>
      <c r="B3176" s="26">
        <f>'TI102'!B3173</f>
        <v>46273.75</v>
      </c>
      <c r="C3176">
        <f>'TI102'!C3173</f>
        <v>11710442</v>
      </c>
      <c r="D3176">
        <f>'TI102'!J3173</f>
        <v>1</v>
      </c>
      <c r="E3176">
        <f>'TI102'!Q3173</f>
        <v>1</v>
      </c>
      <c r="F3176" t="str">
        <f t="shared" si="294"/>
        <v>60708</v>
      </c>
      <c r="G3176">
        <f t="shared" si="295"/>
        <v>133</v>
      </c>
      <c r="H3176" t="str">
        <f t="shared" si="296"/>
        <v>SH0908-1033</v>
      </c>
      <c r="I3176" t="str">
        <f t="shared" si="297"/>
        <v>SH0908-1033</v>
      </c>
      <c r="J3176" s="34">
        <f t="shared" si="298"/>
        <v>72686</v>
      </c>
      <c r="K3176" t="str">
        <f t="shared" si="299"/>
        <v>SH0908-1033</v>
      </c>
    </row>
    <row r="3177" spans="1:11" ht="15" customHeight="1" x14ac:dyDescent="0.35">
      <c r="A3177">
        <f>'TI102'!A3174</f>
        <v>8</v>
      </c>
      <c r="B3177" s="26">
        <f>'TI102'!B3174</f>
        <v>46273.75</v>
      </c>
      <c r="C3177">
        <f>'TI102'!C3174</f>
        <v>11710443</v>
      </c>
      <c r="D3177">
        <f>'TI102'!J3174</f>
        <v>1</v>
      </c>
      <c r="E3177">
        <f>'TI102'!Q3174</f>
        <v>2</v>
      </c>
      <c r="F3177" t="str">
        <f t="shared" si="294"/>
        <v>60708</v>
      </c>
      <c r="G3177">
        <f t="shared" si="295"/>
        <v>133</v>
      </c>
      <c r="H3177" t="str">
        <f t="shared" si="296"/>
        <v>SH0908-1033</v>
      </c>
      <c r="I3177" t="str">
        <f t="shared" si="297"/>
        <v>SH0908-1033</v>
      </c>
      <c r="J3177" s="34">
        <f t="shared" si="298"/>
        <v>72686</v>
      </c>
      <c r="K3177" t="str">
        <f t="shared" si="299"/>
        <v>SH0908-1033</v>
      </c>
    </row>
    <row r="3178" spans="1:11" ht="15" customHeight="1" x14ac:dyDescent="0.35">
      <c r="A3178">
        <f>'TI102'!A3175</f>
        <v>8</v>
      </c>
      <c r="B3178" s="26">
        <f>'TI102'!B3175</f>
        <v>46273.75</v>
      </c>
      <c r="C3178">
        <f>'TI102'!C3175</f>
        <v>11710463</v>
      </c>
      <c r="D3178">
        <f>'TI102'!J3175</f>
        <v>1</v>
      </c>
      <c r="E3178">
        <f>'TI102'!Q3175</f>
        <v>4</v>
      </c>
      <c r="F3178" t="str">
        <f t="shared" si="294"/>
        <v>60718</v>
      </c>
      <c r="G3178">
        <f t="shared" si="295"/>
        <v>163</v>
      </c>
      <c r="H3178" t="str">
        <f t="shared" si="296"/>
        <v>SH0908-1034</v>
      </c>
      <c r="I3178" t="str">
        <f t="shared" si="297"/>
        <v>SH0908-1034</v>
      </c>
      <c r="J3178" s="34">
        <f t="shared" si="298"/>
        <v>72686</v>
      </c>
      <c r="K3178" t="str">
        <f t="shared" si="299"/>
        <v>SH0908-1034</v>
      </c>
    </row>
    <row r="3179" spans="1:11" ht="15" customHeight="1" x14ac:dyDescent="0.35">
      <c r="A3179">
        <f>'TI102'!A3176</f>
        <v>8</v>
      </c>
      <c r="B3179" s="26">
        <f>'TI102'!B3176</f>
        <v>46273.75</v>
      </c>
      <c r="C3179">
        <f>'TI102'!C3176</f>
        <v>11710464</v>
      </c>
      <c r="D3179">
        <f>'TI102'!J3176</f>
        <v>1</v>
      </c>
      <c r="E3179">
        <f>'TI102'!Q3176</f>
        <v>1</v>
      </c>
      <c r="F3179" t="str">
        <f t="shared" si="294"/>
        <v>60718</v>
      </c>
      <c r="G3179">
        <f t="shared" si="295"/>
        <v>163</v>
      </c>
      <c r="H3179" t="str">
        <f t="shared" si="296"/>
        <v>SH0908-1034</v>
      </c>
      <c r="I3179" t="str">
        <f t="shared" si="297"/>
        <v>SH0908-1034</v>
      </c>
      <c r="J3179" s="34">
        <f t="shared" si="298"/>
        <v>72686</v>
      </c>
      <c r="K3179" t="str">
        <f t="shared" si="299"/>
        <v>SH0908-1034</v>
      </c>
    </row>
    <row r="3180" spans="1:11" ht="15" customHeight="1" x14ac:dyDescent="0.35">
      <c r="A3180">
        <f>'TI102'!A3177</f>
        <v>8</v>
      </c>
      <c r="B3180" s="26">
        <f>'TI102'!B3177</f>
        <v>46273.75</v>
      </c>
      <c r="C3180">
        <f>'TI102'!C3177</f>
        <v>11710465</v>
      </c>
      <c r="D3180">
        <f>'TI102'!J3177</f>
        <v>1</v>
      </c>
      <c r="E3180">
        <f>'TI102'!Q3177</f>
        <v>1</v>
      </c>
      <c r="F3180" t="str">
        <f t="shared" si="294"/>
        <v>60718</v>
      </c>
      <c r="G3180">
        <f t="shared" si="295"/>
        <v>163</v>
      </c>
      <c r="H3180" t="str">
        <f t="shared" si="296"/>
        <v>SH0908-1034</v>
      </c>
      <c r="I3180" t="str">
        <f t="shared" si="297"/>
        <v>SH0908-1034</v>
      </c>
      <c r="J3180" s="34">
        <f t="shared" si="298"/>
        <v>72686</v>
      </c>
      <c r="K3180" t="str">
        <f t="shared" si="299"/>
        <v>SH0908-1034</v>
      </c>
    </row>
    <row r="3181" spans="1:11" ht="15" customHeight="1" x14ac:dyDescent="0.35">
      <c r="A3181">
        <f>'TI102'!A3178</f>
        <v>8</v>
      </c>
      <c r="B3181" s="26">
        <f>'TI102'!B3178</f>
        <v>46273.75</v>
      </c>
      <c r="C3181">
        <f>'TI102'!C3178</f>
        <v>11710476</v>
      </c>
      <c r="D3181">
        <f>'TI102'!J3178</f>
        <v>4</v>
      </c>
      <c r="E3181">
        <f>'TI102'!Q3178</f>
        <v>4</v>
      </c>
      <c r="F3181" t="str">
        <f t="shared" si="294"/>
        <v>60744</v>
      </c>
      <c r="G3181">
        <f t="shared" si="295"/>
        <v>134</v>
      </c>
      <c r="H3181" t="str">
        <f t="shared" si="296"/>
        <v>SH0908-1033</v>
      </c>
      <c r="I3181" t="str">
        <f t="shared" si="297"/>
        <v>SH0908-1033</v>
      </c>
      <c r="J3181" s="34">
        <f t="shared" si="298"/>
        <v>72686</v>
      </c>
      <c r="K3181" t="str">
        <f t="shared" si="299"/>
        <v>SH0908-1033</v>
      </c>
    </row>
    <row r="3182" spans="1:11" ht="15" customHeight="1" x14ac:dyDescent="0.35">
      <c r="A3182">
        <f>'TI102'!A3179</f>
        <v>8</v>
      </c>
      <c r="B3182" s="26">
        <f>'TI102'!B3179</f>
        <v>46273.75</v>
      </c>
      <c r="C3182">
        <f>'TI102'!C3179</f>
        <v>11710491</v>
      </c>
      <c r="D3182">
        <f>'TI102'!J3179</f>
        <v>1</v>
      </c>
      <c r="E3182">
        <f>'TI102'!Q3179</f>
        <v>2</v>
      </c>
      <c r="F3182" t="str">
        <f t="shared" si="294"/>
        <v>60750</v>
      </c>
      <c r="G3182">
        <f t="shared" si="295"/>
        <v>16</v>
      </c>
      <c r="H3182" t="str">
        <f t="shared" si="296"/>
        <v>SH0908-1003</v>
      </c>
      <c r="I3182" t="str">
        <f t="shared" si="297"/>
        <v>SH0908-1003</v>
      </c>
      <c r="J3182" s="34">
        <f t="shared" si="298"/>
        <v>72686</v>
      </c>
      <c r="K3182" t="str">
        <f t="shared" si="299"/>
        <v>SH0908-1003</v>
      </c>
    </row>
    <row r="3183" spans="1:11" ht="15" customHeight="1" x14ac:dyDescent="0.35">
      <c r="A3183">
        <f>'TI102'!A3180</f>
        <v>8</v>
      </c>
      <c r="B3183" s="26">
        <f>'TI102'!B3180</f>
        <v>46273.75</v>
      </c>
      <c r="C3183">
        <f>'TI102'!C3180</f>
        <v>11710494</v>
      </c>
      <c r="D3183">
        <f>'TI102'!J3180</f>
        <v>1</v>
      </c>
      <c r="E3183">
        <f>'TI102'!Q3180</f>
        <v>4</v>
      </c>
      <c r="F3183" t="str">
        <f t="shared" si="294"/>
        <v>60749</v>
      </c>
      <c r="G3183">
        <f t="shared" si="295"/>
        <v>103</v>
      </c>
      <c r="H3183" t="str">
        <f t="shared" si="296"/>
        <v>SH0908-1026</v>
      </c>
      <c r="I3183" t="str">
        <f t="shared" si="297"/>
        <v>SH0908-1026</v>
      </c>
      <c r="J3183" s="34">
        <f t="shared" si="298"/>
        <v>72686</v>
      </c>
      <c r="K3183" t="str">
        <f t="shared" si="299"/>
        <v>SH0908-1026</v>
      </c>
    </row>
    <row r="3184" spans="1:11" ht="15" customHeight="1" x14ac:dyDescent="0.35">
      <c r="A3184">
        <f>'TI102'!A3181</f>
        <v>8</v>
      </c>
      <c r="B3184" s="26">
        <f>'TI102'!B3181</f>
        <v>46273.75</v>
      </c>
      <c r="C3184">
        <f>'TI102'!C3181</f>
        <v>11710495</v>
      </c>
      <c r="D3184">
        <f>'TI102'!J3181</f>
        <v>1</v>
      </c>
      <c r="E3184">
        <f>'TI102'!Q3181</f>
        <v>2</v>
      </c>
      <c r="F3184" t="str">
        <f t="shared" si="294"/>
        <v>60749</v>
      </c>
      <c r="G3184">
        <f t="shared" si="295"/>
        <v>103</v>
      </c>
      <c r="H3184" t="str">
        <f t="shared" si="296"/>
        <v>SH0908-1026</v>
      </c>
      <c r="I3184" t="str">
        <f t="shared" si="297"/>
        <v>SH0908-1026</v>
      </c>
      <c r="J3184" s="34">
        <f t="shared" si="298"/>
        <v>72686</v>
      </c>
      <c r="K3184" t="str">
        <f t="shared" si="299"/>
        <v>SH0908-1026</v>
      </c>
    </row>
    <row r="3185" spans="1:11" ht="15" customHeight="1" x14ac:dyDescent="0.35">
      <c r="A3185">
        <f>'TI102'!A3182</f>
        <v>8</v>
      </c>
      <c r="B3185" s="26">
        <f>'TI102'!B3182</f>
        <v>46273.75</v>
      </c>
      <c r="C3185">
        <f>'TI102'!C3182</f>
        <v>11710515</v>
      </c>
      <c r="D3185">
        <f>'TI102'!J3182</f>
        <v>4</v>
      </c>
      <c r="E3185">
        <f>'TI102'!Q3182</f>
        <v>2</v>
      </c>
      <c r="F3185" t="str">
        <f t="shared" si="294"/>
        <v>60753</v>
      </c>
      <c r="G3185">
        <f t="shared" si="295"/>
        <v>331</v>
      </c>
      <c r="H3185" t="str">
        <f t="shared" si="296"/>
        <v>SH0908-1069</v>
      </c>
      <c r="I3185" t="str">
        <f t="shared" si="297"/>
        <v>SH0908-1069</v>
      </c>
      <c r="J3185" s="34">
        <f t="shared" si="298"/>
        <v>72686</v>
      </c>
      <c r="K3185" t="str">
        <f t="shared" si="299"/>
        <v>SH0908-1069</v>
      </c>
    </row>
    <row r="3186" spans="1:11" ht="15" customHeight="1" x14ac:dyDescent="0.35">
      <c r="A3186">
        <f>'TI102'!A3183</f>
        <v>8</v>
      </c>
      <c r="B3186" s="26">
        <f>'TI102'!B3183</f>
        <v>46273.75</v>
      </c>
      <c r="C3186">
        <f>'TI102'!C3183</f>
        <v>11710521</v>
      </c>
      <c r="D3186">
        <f>'TI102'!J3183</f>
        <v>1</v>
      </c>
      <c r="E3186">
        <f>'TI102'!Q3183</f>
        <v>4</v>
      </c>
      <c r="F3186" t="str">
        <f t="shared" si="294"/>
        <v>60756</v>
      </c>
      <c r="G3186">
        <f t="shared" si="295"/>
        <v>164</v>
      </c>
      <c r="H3186" t="str">
        <f t="shared" si="296"/>
        <v>SH0908-1034</v>
      </c>
      <c r="I3186" t="str">
        <f t="shared" si="297"/>
        <v>SH0908-1034</v>
      </c>
      <c r="J3186" s="34">
        <f t="shared" si="298"/>
        <v>72686</v>
      </c>
      <c r="K3186" t="str">
        <f t="shared" si="299"/>
        <v>SH0908-1034</v>
      </c>
    </row>
    <row r="3187" spans="1:11" ht="15" customHeight="1" x14ac:dyDescent="0.35">
      <c r="A3187">
        <f>'TI102'!A3184</f>
        <v>8</v>
      </c>
      <c r="B3187" s="26">
        <f>'TI102'!B3184</f>
        <v>46273.75</v>
      </c>
      <c r="C3187">
        <f>'TI102'!C3184</f>
        <v>11710522</v>
      </c>
      <c r="D3187">
        <f>'TI102'!J3184</f>
        <v>2</v>
      </c>
      <c r="E3187">
        <f>'TI102'!Q3184</f>
        <v>1</v>
      </c>
      <c r="F3187" t="str">
        <f t="shared" si="294"/>
        <v>60753</v>
      </c>
      <c r="G3187">
        <f t="shared" si="295"/>
        <v>331</v>
      </c>
      <c r="H3187" t="str">
        <f t="shared" si="296"/>
        <v>SH0908-1069</v>
      </c>
      <c r="I3187" t="str">
        <f t="shared" si="297"/>
        <v>SH0908-1069</v>
      </c>
      <c r="J3187" s="34">
        <f t="shared" si="298"/>
        <v>72686</v>
      </c>
      <c r="K3187" t="str">
        <f t="shared" si="299"/>
        <v>SH0908-1069</v>
      </c>
    </row>
    <row r="3188" spans="1:11" ht="15" customHeight="1" x14ac:dyDescent="0.35">
      <c r="A3188">
        <f>'TI102'!A3185</f>
        <v>8</v>
      </c>
      <c r="B3188" s="26">
        <f>'TI102'!B3185</f>
        <v>46273.75</v>
      </c>
      <c r="C3188">
        <f>'TI102'!C3185</f>
        <v>11710592</v>
      </c>
      <c r="D3188">
        <f>'TI102'!J3185</f>
        <v>2</v>
      </c>
      <c r="E3188">
        <f>'TI102'!Q3185</f>
        <v>2</v>
      </c>
      <c r="F3188" t="str">
        <f t="shared" si="294"/>
        <v>60789</v>
      </c>
      <c r="G3188">
        <f t="shared" si="295"/>
        <v>31</v>
      </c>
      <c r="H3188" t="str">
        <f t="shared" si="296"/>
        <v>SH0908-1010</v>
      </c>
      <c r="I3188" t="str">
        <f t="shared" si="297"/>
        <v>SH0908-1010</v>
      </c>
      <c r="J3188" s="34">
        <f t="shared" si="298"/>
        <v>72686</v>
      </c>
      <c r="K3188" t="str">
        <f t="shared" si="299"/>
        <v>SH0908-1010</v>
      </c>
    </row>
    <row r="3189" spans="1:11" ht="15" customHeight="1" x14ac:dyDescent="0.35">
      <c r="A3189">
        <f>'TI102'!A3186</f>
        <v>8</v>
      </c>
      <c r="B3189" s="26">
        <f>'TI102'!B3186</f>
        <v>46273.75</v>
      </c>
      <c r="C3189">
        <f>'TI102'!C3186</f>
        <v>11710593</v>
      </c>
      <c r="D3189">
        <f>'TI102'!J3186</f>
        <v>2</v>
      </c>
      <c r="E3189">
        <f>'TI102'!Q3186</f>
        <v>2</v>
      </c>
      <c r="F3189" t="str">
        <f t="shared" si="294"/>
        <v>60789</v>
      </c>
      <c r="G3189">
        <f t="shared" si="295"/>
        <v>31</v>
      </c>
      <c r="H3189" t="str">
        <f t="shared" si="296"/>
        <v>SH0908-1010</v>
      </c>
      <c r="I3189" t="str">
        <f t="shared" si="297"/>
        <v>SH0908-1010</v>
      </c>
      <c r="J3189" s="34">
        <f t="shared" si="298"/>
        <v>72686</v>
      </c>
      <c r="K3189" t="str">
        <f t="shared" si="299"/>
        <v>SH0908-1010</v>
      </c>
    </row>
    <row r="3190" spans="1:11" ht="15" customHeight="1" x14ac:dyDescent="0.35">
      <c r="A3190">
        <f>'TI102'!A3187</f>
        <v>8</v>
      </c>
      <c r="B3190" s="26">
        <f>'TI102'!B3187</f>
        <v>46273.75</v>
      </c>
      <c r="C3190">
        <f>'TI102'!C3187</f>
        <v>11710595</v>
      </c>
      <c r="D3190">
        <f>'TI102'!J3187</f>
        <v>1</v>
      </c>
      <c r="E3190">
        <f>'TI102'!Q3187</f>
        <v>5</v>
      </c>
      <c r="F3190" t="str">
        <f t="shared" si="294"/>
        <v>60788</v>
      </c>
      <c r="G3190">
        <f t="shared" si="295"/>
        <v>17</v>
      </c>
      <c r="H3190" t="str">
        <f t="shared" si="296"/>
        <v>SH0908-1003</v>
      </c>
      <c r="I3190" t="str">
        <f t="shared" si="297"/>
        <v>SH0908-1003</v>
      </c>
      <c r="J3190" s="34">
        <f t="shared" si="298"/>
        <v>72686</v>
      </c>
      <c r="K3190" t="str">
        <f t="shared" si="299"/>
        <v>SH0908-1003</v>
      </c>
    </row>
    <row r="3191" spans="1:11" ht="15" customHeight="1" x14ac:dyDescent="0.35">
      <c r="A3191">
        <f>'TI102'!A3188</f>
        <v>8</v>
      </c>
      <c r="B3191" s="26">
        <f>'TI102'!B3188</f>
        <v>46273.75</v>
      </c>
      <c r="C3191">
        <f>'TI102'!C3188</f>
        <v>11710597</v>
      </c>
      <c r="D3191">
        <f>'TI102'!J3188</f>
        <v>1</v>
      </c>
      <c r="E3191">
        <f>'TI102'!Q3188</f>
        <v>2</v>
      </c>
      <c r="F3191" t="str">
        <f t="shared" si="294"/>
        <v>60776</v>
      </c>
      <c r="G3191">
        <f t="shared" si="295"/>
        <v>135</v>
      </c>
      <c r="H3191" t="str">
        <f t="shared" si="296"/>
        <v>SH0908-1033</v>
      </c>
      <c r="I3191" t="str">
        <f t="shared" si="297"/>
        <v>SH0908-1033</v>
      </c>
      <c r="J3191" s="34">
        <f t="shared" si="298"/>
        <v>72686</v>
      </c>
      <c r="K3191" t="str">
        <f t="shared" si="299"/>
        <v>SH0908-1033</v>
      </c>
    </row>
    <row r="3192" spans="1:11" ht="15" customHeight="1" x14ac:dyDescent="0.35">
      <c r="A3192">
        <f>'TI102'!A3189</f>
        <v>8</v>
      </c>
      <c r="B3192" s="26">
        <f>'TI102'!B3189</f>
        <v>46273.75</v>
      </c>
      <c r="C3192">
        <f>'TI102'!C3189</f>
        <v>11710598</v>
      </c>
      <c r="D3192">
        <f>'TI102'!J3189</f>
        <v>1</v>
      </c>
      <c r="E3192">
        <f>'TI102'!Q3189</f>
        <v>4</v>
      </c>
      <c r="F3192" t="str">
        <f t="shared" si="294"/>
        <v>60776</v>
      </c>
      <c r="G3192">
        <f t="shared" si="295"/>
        <v>135</v>
      </c>
      <c r="H3192" t="str">
        <f t="shared" si="296"/>
        <v>SH0908-1033</v>
      </c>
      <c r="I3192" t="str">
        <f t="shared" si="297"/>
        <v>SH0908-1033</v>
      </c>
      <c r="J3192" s="34">
        <f t="shared" si="298"/>
        <v>72686</v>
      </c>
      <c r="K3192" t="str">
        <f t="shared" si="299"/>
        <v>SH0908-1033</v>
      </c>
    </row>
    <row r="3193" spans="1:11" ht="15" customHeight="1" x14ac:dyDescent="0.35">
      <c r="A3193">
        <f>'TI102'!A3190</f>
        <v>8</v>
      </c>
      <c r="B3193" s="26">
        <f>'TI102'!B3190</f>
        <v>46273.75</v>
      </c>
      <c r="C3193">
        <f>'TI102'!C3190</f>
        <v>11710599</v>
      </c>
      <c r="D3193">
        <f>'TI102'!J3190</f>
        <v>1</v>
      </c>
      <c r="E3193">
        <f>'TI102'!Q3190</f>
        <v>1</v>
      </c>
      <c r="F3193" t="str">
        <f t="shared" si="294"/>
        <v>60776</v>
      </c>
      <c r="G3193">
        <f t="shared" si="295"/>
        <v>135</v>
      </c>
      <c r="H3193" t="str">
        <f t="shared" si="296"/>
        <v>SH0908-1033</v>
      </c>
      <c r="I3193" t="str">
        <f t="shared" si="297"/>
        <v>SH0908-1033</v>
      </c>
      <c r="J3193" s="34">
        <f t="shared" si="298"/>
        <v>72686</v>
      </c>
      <c r="K3193" t="str">
        <f t="shared" si="299"/>
        <v>SH0908-1033</v>
      </c>
    </row>
    <row r="3194" spans="1:11" ht="15" customHeight="1" x14ac:dyDescent="0.35">
      <c r="A3194">
        <f>'TI102'!A3191</f>
        <v>8</v>
      </c>
      <c r="B3194" s="26">
        <f>'TI102'!B3191</f>
        <v>46273.75</v>
      </c>
      <c r="C3194">
        <f>'TI102'!C3191</f>
        <v>11710600</v>
      </c>
      <c r="D3194">
        <f>'TI102'!J3191</f>
        <v>1</v>
      </c>
      <c r="E3194">
        <f>'TI102'!Q3191</f>
        <v>3</v>
      </c>
      <c r="F3194" t="str">
        <f t="shared" si="294"/>
        <v>60777</v>
      </c>
      <c r="G3194">
        <f t="shared" si="295"/>
        <v>299</v>
      </c>
      <c r="H3194" t="str">
        <f t="shared" si="296"/>
        <v>SH0908-1057</v>
      </c>
      <c r="I3194" t="str">
        <f t="shared" si="297"/>
        <v>SH0908-1057</v>
      </c>
      <c r="J3194" s="34">
        <f t="shared" si="298"/>
        <v>72686</v>
      </c>
      <c r="K3194" t="str">
        <f t="shared" si="299"/>
        <v>SH0908-1057</v>
      </c>
    </row>
    <row r="3195" spans="1:11" ht="15" customHeight="1" x14ac:dyDescent="0.35">
      <c r="A3195">
        <f>'TI102'!A3192</f>
        <v>8</v>
      </c>
      <c r="B3195" s="26">
        <f>'TI102'!B3192</f>
        <v>46273.75</v>
      </c>
      <c r="C3195">
        <f>'TI102'!C3192</f>
        <v>11710601</v>
      </c>
      <c r="D3195">
        <f>'TI102'!J3192</f>
        <v>1</v>
      </c>
      <c r="E3195">
        <f>'TI102'!Q3192</f>
        <v>4</v>
      </c>
      <c r="F3195" t="str">
        <f t="shared" si="294"/>
        <v>60777</v>
      </c>
      <c r="G3195">
        <f t="shared" si="295"/>
        <v>299</v>
      </c>
      <c r="H3195" t="str">
        <f t="shared" si="296"/>
        <v>SH0908-1057</v>
      </c>
      <c r="I3195" t="str">
        <f t="shared" si="297"/>
        <v>SH0908-1057</v>
      </c>
      <c r="J3195" s="34">
        <f t="shared" si="298"/>
        <v>72686</v>
      </c>
      <c r="K3195" t="str">
        <f t="shared" si="299"/>
        <v>SH0908-1057</v>
      </c>
    </row>
    <row r="3196" spans="1:11" ht="15" customHeight="1" x14ac:dyDescent="0.35">
      <c r="A3196">
        <f>'TI102'!A3193</f>
        <v>8</v>
      </c>
      <c r="B3196" s="26">
        <f>'TI102'!B3193</f>
        <v>46273.75</v>
      </c>
      <c r="C3196">
        <f>'TI102'!C3193</f>
        <v>11710623</v>
      </c>
      <c r="D3196">
        <f>'TI102'!J3193</f>
        <v>6</v>
      </c>
      <c r="E3196">
        <f>'TI102'!Q3193</f>
        <v>2</v>
      </c>
      <c r="F3196" t="str">
        <f t="shared" si="294"/>
        <v>60134</v>
      </c>
      <c r="G3196">
        <f t="shared" si="295"/>
        <v>127</v>
      </c>
      <c r="H3196" t="str">
        <f t="shared" si="296"/>
        <v>SH0908-1033</v>
      </c>
      <c r="I3196" t="str">
        <f t="shared" si="297"/>
        <v>SH0908-1033</v>
      </c>
      <c r="J3196" s="34">
        <f t="shared" si="298"/>
        <v>72686</v>
      </c>
      <c r="K3196" t="str">
        <f t="shared" si="299"/>
        <v>SH0908-1033</v>
      </c>
    </row>
    <row r="3197" spans="1:11" ht="15" customHeight="1" x14ac:dyDescent="0.35">
      <c r="A3197">
        <f>'TI102'!A3194</f>
        <v>8</v>
      </c>
      <c r="B3197" s="26">
        <f>'TI102'!B3194</f>
        <v>46273.75</v>
      </c>
      <c r="C3197">
        <f>'TI102'!C3194</f>
        <v>11710624</v>
      </c>
      <c r="D3197">
        <f>'TI102'!J3194</f>
        <v>6</v>
      </c>
      <c r="E3197">
        <f>'TI102'!Q3194</f>
        <v>1</v>
      </c>
      <c r="F3197" t="str">
        <f t="shared" si="294"/>
        <v>60134</v>
      </c>
      <c r="G3197">
        <f t="shared" si="295"/>
        <v>127</v>
      </c>
      <c r="H3197" t="str">
        <f t="shared" si="296"/>
        <v>SH0908-1033</v>
      </c>
      <c r="I3197" t="str">
        <f t="shared" si="297"/>
        <v>SH0908-1033</v>
      </c>
      <c r="J3197" s="34">
        <f t="shared" si="298"/>
        <v>72686</v>
      </c>
      <c r="K3197" t="str">
        <f t="shared" si="299"/>
        <v>SH0908-1033</v>
      </c>
    </row>
    <row r="3198" spans="1:11" ht="15" customHeight="1" x14ac:dyDescent="0.35">
      <c r="A3198">
        <f>'TI102'!A3195</f>
        <v>8</v>
      </c>
      <c r="B3198" s="26">
        <f>'TI102'!B3195</f>
        <v>46273.75</v>
      </c>
      <c r="C3198">
        <f>'TI102'!C3195</f>
        <v>11710625</v>
      </c>
      <c r="D3198">
        <f>'TI102'!J3195</f>
        <v>6</v>
      </c>
      <c r="E3198">
        <f>'TI102'!Q3195</f>
        <v>2</v>
      </c>
      <c r="F3198" t="str">
        <f t="shared" si="294"/>
        <v>60134</v>
      </c>
      <c r="G3198">
        <f t="shared" si="295"/>
        <v>127</v>
      </c>
      <c r="H3198" t="str">
        <f t="shared" si="296"/>
        <v>SH0908-1033</v>
      </c>
      <c r="I3198" t="str">
        <f t="shared" si="297"/>
        <v>SH0908-1033</v>
      </c>
      <c r="J3198" s="34">
        <f t="shared" si="298"/>
        <v>72686</v>
      </c>
      <c r="K3198" t="str">
        <f t="shared" si="299"/>
        <v>SH0908-1033</v>
      </c>
    </row>
    <row r="3199" spans="1:11" ht="15" customHeight="1" x14ac:dyDescent="0.35">
      <c r="A3199">
        <f>'TI102'!A3196</f>
        <v>8</v>
      </c>
      <c r="B3199" s="26">
        <f>'TI102'!B3196</f>
        <v>46273.75</v>
      </c>
      <c r="C3199">
        <f>'TI102'!C3196</f>
        <v>11710626</v>
      </c>
      <c r="D3199">
        <f>'TI102'!J3196</f>
        <v>6</v>
      </c>
      <c r="E3199">
        <f>'TI102'!Q3196</f>
        <v>1</v>
      </c>
      <c r="F3199" t="str">
        <f t="shared" si="294"/>
        <v>60134</v>
      </c>
      <c r="G3199">
        <f t="shared" si="295"/>
        <v>127</v>
      </c>
      <c r="H3199" t="str">
        <f t="shared" si="296"/>
        <v>SH0908-1033</v>
      </c>
      <c r="I3199" t="str">
        <f t="shared" si="297"/>
        <v>SH0908-1033</v>
      </c>
      <c r="J3199" s="34">
        <f t="shared" si="298"/>
        <v>72686</v>
      </c>
      <c r="K3199" t="str">
        <f t="shared" si="299"/>
        <v>SH0908-1033</v>
      </c>
    </row>
    <row r="3200" spans="1:11" ht="15" customHeight="1" x14ac:dyDescent="0.35">
      <c r="A3200">
        <f>'TI102'!A3197</f>
        <v>8</v>
      </c>
      <c r="B3200" s="26">
        <f>'TI102'!B3197</f>
        <v>46273.75</v>
      </c>
      <c r="C3200">
        <f>'TI102'!C3197</f>
        <v>11710627</v>
      </c>
      <c r="D3200">
        <f>'TI102'!J3197</f>
        <v>6</v>
      </c>
      <c r="E3200">
        <f>'TI102'!Q3197</f>
        <v>2</v>
      </c>
      <c r="F3200" t="str">
        <f t="shared" si="294"/>
        <v>60134</v>
      </c>
      <c r="G3200">
        <f t="shared" si="295"/>
        <v>127</v>
      </c>
      <c r="H3200" t="str">
        <f t="shared" si="296"/>
        <v>SH0908-1033</v>
      </c>
      <c r="I3200" t="str">
        <f t="shared" si="297"/>
        <v>SH0908-1033</v>
      </c>
      <c r="J3200" s="34">
        <f t="shared" si="298"/>
        <v>72686</v>
      </c>
      <c r="K3200" t="str">
        <f t="shared" si="299"/>
        <v>SH0908-1033</v>
      </c>
    </row>
    <row r="3201" spans="1:11" ht="15" customHeight="1" x14ac:dyDescent="0.35">
      <c r="A3201">
        <f>'TI102'!A3198</f>
        <v>8</v>
      </c>
      <c r="B3201" s="26">
        <f>'TI102'!B3198</f>
        <v>46273.75</v>
      </c>
      <c r="C3201">
        <f>'TI102'!C3198</f>
        <v>11710628</v>
      </c>
      <c r="D3201">
        <f>'TI102'!J3198</f>
        <v>6</v>
      </c>
      <c r="E3201">
        <f>'TI102'!Q3198</f>
        <v>1</v>
      </c>
      <c r="F3201" t="str">
        <f t="shared" si="294"/>
        <v>60686</v>
      </c>
      <c r="G3201">
        <f t="shared" si="295"/>
        <v>130</v>
      </c>
      <c r="H3201" t="str">
        <f t="shared" si="296"/>
        <v>SH0908-1033</v>
      </c>
      <c r="I3201" t="str">
        <f t="shared" si="297"/>
        <v>SH0908-1033</v>
      </c>
      <c r="J3201" s="34">
        <f t="shared" si="298"/>
        <v>72686</v>
      </c>
      <c r="K3201" t="str">
        <f t="shared" si="299"/>
        <v>SH0908-1033</v>
      </c>
    </row>
    <row r="3202" spans="1:11" ht="15" customHeight="1" x14ac:dyDescent="0.35">
      <c r="A3202">
        <f>'TI102'!A3199</f>
        <v>8</v>
      </c>
      <c r="B3202" s="26">
        <f>'TI102'!B3199</f>
        <v>46273.75</v>
      </c>
      <c r="C3202">
        <f>'TI102'!C3199</f>
        <v>11710629</v>
      </c>
      <c r="D3202">
        <f>'TI102'!J3199</f>
        <v>6</v>
      </c>
      <c r="E3202">
        <f>'TI102'!Q3199</f>
        <v>1</v>
      </c>
      <c r="F3202" t="str">
        <f t="shared" si="294"/>
        <v>60686</v>
      </c>
      <c r="G3202">
        <f t="shared" si="295"/>
        <v>130</v>
      </c>
      <c r="H3202" t="str">
        <f t="shared" si="296"/>
        <v>SH0908-1033</v>
      </c>
      <c r="I3202" t="str">
        <f t="shared" si="297"/>
        <v>SH0908-1033</v>
      </c>
      <c r="J3202" s="34">
        <f t="shared" si="298"/>
        <v>72686</v>
      </c>
      <c r="K3202" t="str">
        <f t="shared" si="299"/>
        <v>SH0908-1033</v>
      </c>
    </row>
    <row r="3203" spans="1:11" ht="15" customHeight="1" x14ac:dyDescent="0.35">
      <c r="A3203">
        <f>'TI102'!A3200</f>
        <v>8</v>
      </c>
      <c r="B3203" s="26">
        <f>'TI102'!B3200</f>
        <v>46273.75</v>
      </c>
      <c r="C3203">
        <f>'TI102'!C3200</f>
        <v>11710630</v>
      </c>
      <c r="D3203">
        <f>'TI102'!J3200</f>
        <v>6</v>
      </c>
      <c r="E3203">
        <f>'TI102'!Q3200</f>
        <v>1</v>
      </c>
      <c r="F3203" t="str">
        <f t="shared" si="294"/>
        <v>60686</v>
      </c>
      <c r="G3203">
        <f t="shared" si="295"/>
        <v>130</v>
      </c>
      <c r="H3203" t="str">
        <f t="shared" si="296"/>
        <v>SH0908-1033</v>
      </c>
      <c r="I3203" t="str">
        <f t="shared" si="297"/>
        <v>SH0908-1033</v>
      </c>
      <c r="J3203" s="34">
        <f t="shared" si="298"/>
        <v>72686</v>
      </c>
      <c r="K3203" t="str">
        <f t="shared" si="299"/>
        <v>SH0908-1033</v>
      </c>
    </row>
    <row r="3204" spans="1:11" ht="15" customHeight="1" x14ac:dyDescent="0.35">
      <c r="A3204">
        <f>'TI102'!A3201</f>
        <v>8</v>
      </c>
      <c r="B3204" s="26">
        <f>'TI102'!B3201</f>
        <v>46273.75</v>
      </c>
      <c r="C3204">
        <f>'TI102'!C3201</f>
        <v>11710631</v>
      </c>
      <c r="D3204">
        <f>'TI102'!J3201</f>
        <v>6</v>
      </c>
      <c r="E3204">
        <f>'TI102'!Q3201</f>
        <v>1</v>
      </c>
      <c r="F3204" t="str">
        <f t="shared" si="294"/>
        <v>267-1034</v>
      </c>
      <c r="G3204">
        <f t="shared" si="295"/>
        <v>166</v>
      </c>
      <c r="H3204" t="str">
        <f t="shared" si="296"/>
        <v>SH0908-1034</v>
      </c>
      <c r="I3204" t="str">
        <f t="shared" si="297"/>
        <v>SH0908-1034</v>
      </c>
      <c r="J3204" s="34">
        <f t="shared" si="298"/>
        <v>72686</v>
      </c>
      <c r="K3204" t="str">
        <f t="shared" si="299"/>
        <v>SH0908-1034</v>
      </c>
    </row>
    <row r="3205" spans="1:11" ht="15" customHeight="1" x14ac:dyDescent="0.35">
      <c r="A3205">
        <f>'TI102'!A3202</f>
        <v>8</v>
      </c>
      <c r="B3205" s="26">
        <f>'TI102'!B3202</f>
        <v>46273.75</v>
      </c>
      <c r="C3205">
        <f>'TI102'!C3202</f>
        <v>11710632</v>
      </c>
      <c r="D3205">
        <f>'TI102'!J3202</f>
        <v>6</v>
      </c>
      <c r="E3205">
        <f>'TI102'!Q3202</f>
        <v>1</v>
      </c>
      <c r="F3205" t="str">
        <f t="shared" si="294"/>
        <v>267-1034</v>
      </c>
      <c r="G3205">
        <f t="shared" si="295"/>
        <v>166</v>
      </c>
      <c r="H3205" t="str">
        <f t="shared" si="296"/>
        <v>SH0908-1034</v>
      </c>
      <c r="I3205" t="str">
        <f t="shared" si="297"/>
        <v>SH0908-1034</v>
      </c>
      <c r="J3205" s="34">
        <f t="shared" si="298"/>
        <v>72686</v>
      </c>
      <c r="K3205" t="str">
        <f t="shared" si="299"/>
        <v>SH0908-1034</v>
      </c>
    </row>
    <row r="3206" spans="1:11" ht="15" customHeight="1" x14ac:dyDescent="0.35">
      <c r="A3206">
        <f>'TI102'!A3203</f>
        <v>8</v>
      </c>
      <c r="B3206" s="26">
        <f>'TI102'!B3203</f>
        <v>46273.75</v>
      </c>
      <c r="C3206">
        <f>'TI102'!C3203</f>
        <v>11710633</v>
      </c>
      <c r="D3206">
        <f>'TI102'!J3203</f>
        <v>6</v>
      </c>
      <c r="E3206">
        <f>'TI102'!Q3203</f>
        <v>1</v>
      </c>
      <c r="F3206" t="str">
        <f t="shared" ref="F3206:F3269" si="300">INDEX(OM_ORDER,MATCH(C3206,OM_TID,0))</f>
        <v>267-1034</v>
      </c>
      <c r="G3206">
        <f t="shared" ref="G3206:G3269" si="301">MATCH(F3206,OR_ID,0)</f>
        <v>166</v>
      </c>
      <c r="H3206" t="str">
        <f t="shared" ref="H3206:H3269" si="302">INDEX(OR_ORIG,G3206)</f>
        <v>SH0908-1034</v>
      </c>
      <c r="I3206" t="str">
        <f t="shared" ref="I3206:I3269" si="303">INDEX(OR_SHIP,G3206)</f>
        <v>SH0908-1034</v>
      </c>
      <c r="J3206" s="34">
        <f t="shared" ref="J3206:J3269" si="304">IF(INDEX(OR_MOVED,G3206)="",DATE(2099,1,1),INDEX(OR_MOVED,G3206))</f>
        <v>72686</v>
      </c>
      <c r="K3206" t="str">
        <f t="shared" ref="K3206:K3269" si="305">IF(B3206&gt;=J3206,I3206,H3206)</f>
        <v>SH0908-1034</v>
      </c>
    </row>
    <row r="3207" spans="1:11" ht="15" customHeight="1" x14ac:dyDescent="0.35">
      <c r="A3207">
        <f>'TI102'!A3204</f>
        <v>8</v>
      </c>
      <c r="B3207" s="26">
        <f>'TI102'!B3204</f>
        <v>46273.75</v>
      </c>
      <c r="C3207">
        <f>'TI102'!C3204</f>
        <v>11710634</v>
      </c>
      <c r="D3207">
        <f>'TI102'!J3204</f>
        <v>6</v>
      </c>
      <c r="E3207">
        <f>'TI102'!Q3204</f>
        <v>2</v>
      </c>
      <c r="F3207" t="str">
        <f t="shared" si="300"/>
        <v>60048</v>
      </c>
      <c r="G3207">
        <f t="shared" si="301"/>
        <v>153</v>
      </c>
      <c r="H3207" t="str">
        <f t="shared" si="302"/>
        <v>SH0908-1034</v>
      </c>
      <c r="I3207" t="str">
        <f t="shared" si="303"/>
        <v>SH0908-1034</v>
      </c>
      <c r="J3207" s="34">
        <f t="shared" si="304"/>
        <v>72686</v>
      </c>
      <c r="K3207" t="str">
        <f t="shared" si="305"/>
        <v>SH0908-1034</v>
      </c>
    </row>
    <row r="3208" spans="1:11" ht="15" customHeight="1" x14ac:dyDescent="0.35">
      <c r="A3208">
        <f>'TI102'!A3205</f>
        <v>8</v>
      </c>
      <c r="B3208" s="26">
        <f>'TI102'!B3205</f>
        <v>46273.75</v>
      </c>
      <c r="C3208">
        <f>'TI102'!C3205</f>
        <v>11710635</v>
      </c>
      <c r="D3208">
        <f>'TI102'!J3205</f>
        <v>6</v>
      </c>
      <c r="E3208">
        <f>'TI102'!Q3205</f>
        <v>1</v>
      </c>
      <c r="F3208" t="str">
        <f t="shared" si="300"/>
        <v>16942-1034</v>
      </c>
      <c r="G3208">
        <f t="shared" si="301"/>
        <v>165</v>
      </c>
      <c r="H3208" t="str">
        <f t="shared" si="302"/>
        <v>SH0908-1034</v>
      </c>
      <c r="I3208" t="str">
        <f t="shared" si="303"/>
        <v>SH0908-1034</v>
      </c>
      <c r="J3208" s="34">
        <f t="shared" si="304"/>
        <v>72686</v>
      </c>
      <c r="K3208" t="str">
        <f t="shared" si="305"/>
        <v>SH0908-1034</v>
      </c>
    </row>
    <row r="3209" spans="1:11" ht="15" customHeight="1" x14ac:dyDescent="0.35">
      <c r="A3209">
        <f>'TI102'!A3206</f>
        <v>8</v>
      </c>
      <c r="B3209" s="26">
        <f>'TI102'!B3206</f>
        <v>46273.75</v>
      </c>
      <c r="C3209">
        <f>'TI102'!C3206</f>
        <v>11710636</v>
      </c>
      <c r="D3209">
        <f>'TI102'!J3206</f>
        <v>6</v>
      </c>
      <c r="E3209">
        <f>'TI102'!Q3206</f>
        <v>1</v>
      </c>
      <c r="F3209" t="str">
        <f t="shared" si="300"/>
        <v>60048</v>
      </c>
      <c r="G3209">
        <f t="shared" si="301"/>
        <v>153</v>
      </c>
      <c r="H3209" t="str">
        <f t="shared" si="302"/>
        <v>SH0908-1034</v>
      </c>
      <c r="I3209" t="str">
        <f t="shared" si="303"/>
        <v>SH0908-1034</v>
      </c>
      <c r="J3209" s="34">
        <f t="shared" si="304"/>
        <v>72686</v>
      </c>
      <c r="K3209" t="str">
        <f t="shared" si="305"/>
        <v>SH0908-1034</v>
      </c>
    </row>
    <row r="3210" spans="1:11" ht="15" customHeight="1" x14ac:dyDescent="0.35">
      <c r="A3210">
        <f>'TI102'!A3207</f>
        <v>8</v>
      </c>
      <c r="B3210" s="26">
        <f>'TI102'!B3207</f>
        <v>46273.75</v>
      </c>
      <c r="C3210">
        <f>'TI102'!C3207</f>
        <v>11710637</v>
      </c>
      <c r="D3210">
        <f>'TI102'!J3207</f>
        <v>6</v>
      </c>
      <c r="E3210">
        <f>'TI102'!Q3207</f>
        <v>1</v>
      </c>
      <c r="F3210" t="str">
        <f t="shared" si="300"/>
        <v>60622</v>
      </c>
      <c r="G3210">
        <f t="shared" si="301"/>
        <v>162</v>
      </c>
      <c r="H3210" t="str">
        <f t="shared" si="302"/>
        <v>SH0908-1034</v>
      </c>
      <c r="I3210" t="str">
        <f t="shared" si="303"/>
        <v>SH0908-1034</v>
      </c>
      <c r="J3210" s="34">
        <f t="shared" si="304"/>
        <v>72686</v>
      </c>
      <c r="K3210" t="str">
        <f t="shared" si="305"/>
        <v>SH0908-1034</v>
      </c>
    </row>
    <row r="3211" spans="1:11" ht="15" customHeight="1" x14ac:dyDescent="0.35">
      <c r="A3211">
        <f>'TI102'!A3208</f>
        <v>8</v>
      </c>
      <c r="B3211" s="26">
        <f>'TI102'!B3208</f>
        <v>46273.75</v>
      </c>
      <c r="C3211">
        <f>'TI102'!C3208</f>
        <v>11710638</v>
      </c>
      <c r="D3211">
        <f>'TI102'!J3208</f>
        <v>6</v>
      </c>
      <c r="E3211">
        <f>'TI102'!Q3208</f>
        <v>1</v>
      </c>
      <c r="F3211" t="str">
        <f t="shared" si="300"/>
        <v>60509</v>
      </c>
      <c r="G3211">
        <f t="shared" si="301"/>
        <v>161</v>
      </c>
      <c r="H3211" t="str">
        <f t="shared" si="302"/>
        <v>SH0908-1034</v>
      </c>
      <c r="I3211" t="str">
        <f t="shared" si="303"/>
        <v>SH0908-1034</v>
      </c>
      <c r="J3211" s="34">
        <f t="shared" si="304"/>
        <v>72686</v>
      </c>
      <c r="K3211" t="str">
        <f t="shared" si="305"/>
        <v>SH0908-1034</v>
      </c>
    </row>
    <row r="3212" spans="1:11" ht="15" customHeight="1" x14ac:dyDescent="0.35">
      <c r="A3212">
        <f>'TI102'!A3209</f>
        <v>8</v>
      </c>
      <c r="B3212" s="26">
        <f>'TI102'!B3209</f>
        <v>46273.75</v>
      </c>
      <c r="C3212">
        <f>'TI102'!C3209</f>
        <v>11710639</v>
      </c>
      <c r="D3212">
        <f>'TI102'!J3209</f>
        <v>6</v>
      </c>
      <c r="E3212">
        <f>'TI102'!Q3209</f>
        <v>1</v>
      </c>
      <c r="F3212" t="str">
        <f t="shared" si="300"/>
        <v>59892</v>
      </c>
      <c r="G3212">
        <f t="shared" si="301"/>
        <v>146</v>
      </c>
      <c r="H3212" t="str">
        <f t="shared" si="302"/>
        <v>SH0908-1034</v>
      </c>
      <c r="I3212" t="str">
        <f t="shared" si="303"/>
        <v>SH0908-1034</v>
      </c>
      <c r="J3212" s="34">
        <f t="shared" si="304"/>
        <v>72686</v>
      </c>
      <c r="K3212" t="str">
        <f t="shared" si="305"/>
        <v>SH0908-1034</v>
      </c>
    </row>
    <row r="3213" spans="1:11" ht="15" customHeight="1" x14ac:dyDescent="0.35">
      <c r="A3213">
        <f>'TI102'!A3210</f>
        <v>8</v>
      </c>
      <c r="B3213" s="26">
        <f>'TI102'!B3210</f>
        <v>46273.75</v>
      </c>
      <c r="C3213">
        <f>'TI102'!C3210</f>
        <v>11710640</v>
      </c>
      <c r="D3213">
        <f>'TI102'!J3210</f>
        <v>6</v>
      </c>
      <c r="E3213">
        <f>'TI102'!Q3210</f>
        <v>4</v>
      </c>
      <c r="F3213" t="str">
        <f t="shared" si="300"/>
        <v>59681</v>
      </c>
      <c r="G3213">
        <f t="shared" si="301"/>
        <v>149</v>
      </c>
      <c r="H3213" t="str">
        <f t="shared" si="302"/>
        <v>SH0908-1034</v>
      </c>
      <c r="I3213" t="str">
        <f t="shared" si="303"/>
        <v>SH0908-1034</v>
      </c>
      <c r="J3213" s="34">
        <f t="shared" si="304"/>
        <v>72686</v>
      </c>
      <c r="K3213" t="str">
        <f t="shared" si="305"/>
        <v>SH0908-1034</v>
      </c>
    </row>
    <row r="3214" spans="1:11" ht="15" customHeight="1" x14ac:dyDescent="0.35">
      <c r="A3214">
        <f>'TI102'!A3211</f>
        <v>8</v>
      </c>
      <c r="B3214" s="26">
        <f>'TI102'!B3211</f>
        <v>46273.75</v>
      </c>
      <c r="C3214">
        <f>'TI102'!C3211</f>
        <v>11710646</v>
      </c>
      <c r="D3214">
        <f>'TI102'!J3211</f>
        <v>1</v>
      </c>
      <c r="E3214">
        <f>'TI102'!Q3211</f>
        <v>1</v>
      </c>
      <c r="F3214" t="str">
        <f t="shared" si="300"/>
        <v>60791</v>
      </c>
      <c r="G3214">
        <f t="shared" si="301"/>
        <v>195</v>
      </c>
      <c r="H3214" t="str">
        <f t="shared" si="302"/>
        <v>SH0908-1037</v>
      </c>
      <c r="I3214" t="str">
        <f t="shared" si="303"/>
        <v>SH0908-1037</v>
      </c>
      <c r="J3214" s="34">
        <f t="shared" si="304"/>
        <v>72686</v>
      </c>
      <c r="K3214" t="str">
        <f t="shared" si="305"/>
        <v>SH0908-1037</v>
      </c>
    </row>
    <row r="3215" spans="1:11" ht="15" customHeight="1" x14ac:dyDescent="0.35">
      <c r="A3215">
        <f>'TI102'!A3212</f>
        <v>8</v>
      </c>
      <c r="B3215" s="26">
        <f>'TI102'!B3212</f>
        <v>46273.75</v>
      </c>
      <c r="C3215">
        <f>'TI102'!C3212</f>
        <v>11710647</v>
      </c>
      <c r="D3215">
        <f>'TI102'!J3212</f>
        <v>1</v>
      </c>
      <c r="E3215">
        <f>'TI102'!Q3212</f>
        <v>4</v>
      </c>
      <c r="F3215" t="str">
        <f t="shared" si="300"/>
        <v>60791</v>
      </c>
      <c r="G3215">
        <f t="shared" si="301"/>
        <v>195</v>
      </c>
      <c r="H3215" t="str">
        <f t="shared" si="302"/>
        <v>SH0908-1037</v>
      </c>
      <c r="I3215" t="str">
        <f t="shared" si="303"/>
        <v>SH0908-1037</v>
      </c>
      <c r="J3215" s="34">
        <f t="shared" si="304"/>
        <v>72686</v>
      </c>
      <c r="K3215" t="str">
        <f t="shared" si="305"/>
        <v>SH0908-1037</v>
      </c>
    </row>
    <row r="3216" spans="1:11" ht="15" customHeight="1" x14ac:dyDescent="0.35">
      <c r="A3216">
        <f>'TI102'!A3213</f>
        <v>8</v>
      </c>
      <c r="B3216" s="26">
        <f>'TI102'!B3213</f>
        <v>46273.75</v>
      </c>
      <c r="C3216">
        <f>'TI102'!C3213</f>
        <v>11710648</v>
      </c>
      <c r="D3216">
        <f>'TI102'!J3213</f>
        <v>1</v>
      </c>
      <c r="E3216">
        <f>'TI102'!Q3213</f>
        <v>1</v>
      </c>
      <c r="F3216" t="str">
        <f t="shared" si="300"/>
        <v>60791</v>
      </c>
      <c r="G3216">
        <f t="shared" si="301"/>
        <v>195</v>
      </c>
      <c r="H3216" t="str">
        <f t="shared" si="302"/>
        <v>SH0908-1037</v>
      </c>
      <c r="I3216" t="str">
        <f t="shared" si="303"/>
        <v>SH0908-1037</v>
      </c>
      <c r="J3216" s="34">
        <f t="shared" si="304"/>
        <v>72686</v>
      </c>
      <c r="K3216" t="str">
        <f t="shared" si="305"/>
        <v>SH0908-1037</v>
      </c>
    </row>
    <row r="3217" spans="1:11" ht="15" customHeight="1" x14ac:dyDescent="0.35">
      <c r="A3217">
        <f>'TI102'!A3214</f>
        <v>8</v>
      </c>
      <c r="B3217" s="26">
        <f>'TI102'!B3214</f>
        <v>46273.75</v>
      </c>
      <c r="C3217">
        <f>'TI102'!C3214</f>
        <v>11710650</v>
      </c>
      <c r="D3217">
        <f>'TI102'!J3214</f>
        <v>1</v>
      </c>
      <c r="E3217">
        <f>'TI102'!Q3214</f>
        <v>3</v>
      </c>
      <c r="F3217" t="str">
        <f t="shared" si="300"/>
        <v>60795</v>
      </c>
      <c r="G3217">
        <f t="shared" si="301"/>
        <v>337</v>
      </c>
      <c r="H3217" t="str">
        <f t="shared" si="302"/>
        <v>SH0908-1072</v>
      </c>
      <c r="I3217" t="str">
        <f t="shared" si="303"/>
        <v>SH0908-1072</v>
      </c>
      <c r="J3217" s="34">
        <f t="shared" si="304"/>
        <v>72686</v>
      </c>
      <c r="K3217" t="str">
        <f t="shared" si="305"/>
        <v>SH0908-1072</v>
      </c>
    </row>
    <row r="3218" spans="1:11" ht="15" customHeight="1" x14ac:dyDescent="0.35">
      <c r="A3218">
        <f>'TI102'!A3215</f>
        <v>8</v>
      </c>
      <c r="B3218" s="26">
        <f>'TI102'!B3215</f>
        <v>46273.75</v>
      </c>
      <c r="C3218">
        <f>'TI102'!C3215</f>
        <v>11710678</v>
      </c>
      <c r="D3218">
        <f>'TI102'!J3215</f>
        <v>1</v>
      </c>
      <c r="E3218">
        <f>'TI102'!Q3215</f>
        <v>1</v>
      </c>
      <c r="F3218" t="str">
        <f t="shared" si="300"/>
        <v>60801</v>
      </c>
      <c r="G3218">
        <f t="shared" si="301"/>
        <v>400</v>
      </c>
      <c r="H3218" t="str">
        <f t="shared" si="302"/>
        <v>SH0908-1888</v>
      </c>
      <c r="I3218" t="str">
        <f t="shared" si="303"/>
        <v>SH0908-1888</v>
      </c>
      <c r="J3218" s="34">
        <f t="shared" si="304"/>
        <v>72686</v>
      </c>
      <c r="K3218" t="str">
        <f t="shared" si="305"/>
        <v>SH0908-1888</v>
      </c>
    </row>
    <row r="3219" spans="1:11" ht="15" customHeight="1" x14ac:dyDescent="0.35">
      <c r="A3219">
        <f>'TI102'!A3216</f>
        <v>8</v>
      </c>
      <c r="B3219" s="26">
        <f>'TI102'!B3216</f>
        <v>46273.75</v>
      </c>
      <c r="C3219">
        <f>'TI102'!C3216</f>
        <v>11710679</v>
      </c>
      <c r="D3219">
        <f>'TI102'!J3216</f>
        <v>1</v>
      </c>
      <c r="E3219">
        <f>'TI102'!Q3216</f>
        <v>2</v>
      </c>
      <c r="F3219" t="str">
        <f t="shared" si="300"/>
        <v>60801</v>
      </c>
      <c r="G3219">
        <f t="shared" si="301"/>
        <v>400</v>
      </c>
      <c r="H3219" t="str">
        <f t="shared" si="302"/>
        <v>SH0908-1888</v>
      </c>
      <c r="I3219" t="str">
        <f t="shared" si="303"/>
        <v>SH0908-1888</v>
      </c>
      <c r="J3219" s="34">
        <f t="shared" si="304"/>
        <v>72686</v>
      </c>
      <c r="K3219" t="str">
        <f t="shared" si="305"/>
        <v>SH0908-1888</v>
      </c>
    </row>
    <row r="3220" spans="1:11" ht="15" customHeight="1" x14ac:dyDescent="0.35">
      <c r="A3220">
        <f>'TI102'!A3217</f>
        <v>8</v>
      </c>
      <c r="B3220" s="26">
        <f>'TI102'!B3217</f>
        <v>46273.75</v>
      </c>
      <c r="C3220">
        <f>'TI102'!C3217</f>
        <v>11710680</v>
      </c>
      <c r="D3220">
        <f>'TI102'!J3217</f>
        <v>1</v>
      </c>
      <c r="E3220">
        <f>'TI102'!Q3217</f>
        <v>2</v>
      </c>
      <c r="F3220" t="str">
        <f t="shared" si="300"/>
        <v>60801</v>
      </c>
      <c r="G3220">
        <f t="shared" si="301"/>
        <v>400</v>
      </c>
      <c r="H3220" t="str">
        <f t="shared" si="302"/>
        <v>SH0908-1888</v>
      </c>
      <c r="I3220" t="str">
        <f t="shared" si="303"/>
        <v>SH0908-1888</v>
      </c>
      <c r="J3220" s="34">
        <f t="shared" si="304"/>
        <v>72686</v>
      </c>
      <c r="K3220" t="str">
        <f t="shared" si="305"/>
        <v>SH0908-1888</v>
      </c>
    </row>
    <row r="3221" spans="1:11" ht="15" customHeight="1" x14ac:dyDescent="0.35">
      <c r="A3221">
        <f>'TI102'!A3218</f>
        <v>8</v>
      </c>
      <c r="B3221" s="26">
        <f>'TI102'!B3218</f>
        <v>46273.75</v>
      </c>
      <c r="C3221">
        <f>'TI102'!C3218</f>
        <v>11710681</v>
      </c>
      <c r="D3221">
        <f>'TI102'!J3218</f>
        <v>1</v>
      </c>
      <c r="E3221">
        <f>'TI102'!Q3218</f>
        <v>4</v>
      </c>
      <c r="F3221" t="str">
        <f t="shared" si="300"/>
        <v>60811</v>
      </c>
      <c r="G3221">
        <f t="shared" si="301"/>
        <v>401</v>
      </c>
      <c r="H3221" t="str">
        <f t="shared" si="302"/>
        <v>SH0908-1888</v>
      </c>
      <c r="I3221" t="str">
        <f t="shared" si="303"/>
        <v>SH0908-1888</v>
      </c>
      <c r="J3221" s="34">
        <f t="shared" si="304"/>
        <v>72686</v>
      </c>
      <c r="K3221" t="str">
        <f t="shared" si="305"/>
        <v>SH0908-1888</v>
      </c>
    </row>
    <row r="3222" spans="1:11" ht="15" customHeight="1" x14ac:dyDescent="0.35">
      <c r="A3222">
        <f>'TI102'!A3219</f>
        <v>8</v>
      </c>
      <c r="B3222" s="26">
        <f>'TI102'!B3219</f>
        <v>46273.75</v>
      </c>
      <c r="C3222">
        <f>'TI102'!C3219</f>
        <v>11710682</v>
      </c>
      <c r="D3222">
        <f>'TI102'!J3219</f>
        <v>1</v>
      </c>
      <c r="E3222">
        <f>'TI102'!Q3219</f>
        <v>2</v>
      </c>
      <c r="F3222" t="str">
        <f t="shared" si="300"/>
        <v>60811</v>
      </c>
      <c r="G3222">
        <f t="shared" si="301"/>
        <v>401</v>
      </c>
      <c r="H3222" t="str">
        <f t="shared" si="302"/>
        <v>SH0908-1888</v>
      </c>
      <c r="I3222" t="str">
        <f t="shared" si="303"/>
        <v>SH0908-1888</v>
      </c>
      <c r="J3222" s="34">
        <f t="shared" si="304"/>
        <v>72686</v>
      </c>
      <c r="K3222" t="str">
        <f t="shared" si="305"/>
        <v>SH0908-1888</v>
      </c>
    </row>
    <row r="3223" spans="1:11" ht="15" customHeight="1" x14ac:dyDescent="0.35">
      <c r="A3223">
        <f>'TI102'!A3220</f>
        <v>8</v>
      </c>
      <c r="B3223" s="26">
        <f>'TI102'!B3220</f>
        <v>46273.75</v>
      </c>
      <c r="C3223">
        <f>'TI102'!C3220</f>
        <v>11710683</v>
      </c>
      <c r="D3223">
        <f>'TI102'!J3220</f>
        <v>1</v>
      </c>
      <c r="E3223">
        <f>'TI102'!Q3220</f>
        <v>10</v>
      </c>
      <c r="F3223" t="str">
        <f t="shared" si="300"/>
        <v>60811</v>
      </c>
      <c r="G3223">
        <f t="shared" si="301"/>
        <v>401</v>
      </c>
      <c r="H3223" t="str">
        <f t="shared" si="302"/>
        <v>SH0908-1888</v>
      </c>
      <c r="I3223" t="str">
        <f t="shared" si="303"/>
        <v>SH0908-1888</v>
      </c>
      <c r="J3223" s="34">
        <f t="shared" si="304"/>
        <v>72686</v>
      </c>
      <c r="K3223" t="str">
        <f t="shared" si="305"/>
        <v>SH0908-1888</v>
      </c>
    </row>
    <row r="3224" spans="1:11" ht="15" customHeight="1" x14ac:dyDescent="0.35">
      <c r="A3224">
        <f>'TI102'!A3221</f>
        <v>8</v>
      </c>
      <c r="B3224" s="26">
        <f>'TI102'!B3221</f>
        <v>46273.75</v>
      </c>
      <c r="C3224">
        <f>'TI102'!C3221</f>
        <v>11710729</v>
      </c>
      <c r="D3224">
        <f>'TI102'!J3221</f>
        <v>4</v>
      </c>
      <c r="E3224">
        <f>'TI102'!Q3221</f>
        <v>1</v>
      </c>
      <c r="F3224" t="str">
        <f t="shared" si="300"/>
        <v>60808</v>
      </c>
      <c r="G3224">
        <f t="shared" si="301"/>
        <v>136</v>
      </c>
      <c r="H3224" t="str">
        <f t="shared" si="302"/>
        <v>SH0908-1033</v>
      </c>
      <c r="I3224" t="str">
        <f t="shared" si="303"/>
        <v>SH0908-1033</v>
      </c>
      <c r="J3224" s="34">
        <f t="shared" si="304"/>
        <v>72686</v>
      </c>
      <c r="K3224" t="str">
        <f t="shared" si="305"/>
        <v>SH0908-1033</v>
      </c>
    </row>
    <row r="3225" spans="1:11" ht="15" customHeight="1" x14ac:dyDescent="0.35">
      <c r="A3225">
        <f>'TI102'!A3222</f>
        <v>8</v>
      </c>
      <c r="B3225" s="26">
        <f>'TI102'!B3222</f>
        <v>46273.75</v>
      </c>
      <c r="C3225">
        <f>'TI102'!C3222</f>
        <v>11710739</v>
      </c>
      <c r="D3225">
        <f>'TI102'!J3222</f>
        <v>1</v>
      </c>
      <c r="E3225">
        <f>'TI102'!Q3222</f>
        <v>6</v>
      </c>
      <c r="F3225" t="str">
        <f t="shared" si="300"/>
        <v>60805</v>
      </c>
      <c r="G3225">
        <f t="shared" si="301"/>
        <v>77</v>
      </c>
      <c r="H3225" t="str">
        <f t="shared" si="302"/>
        <v>SH0908-1020</v>
      </c>
      <c r="I3225" t="str">
        <f t="shared" si="303"/>
        <v>SH0908-1020</v>
      </c>
      <c r="J3225" s="34">
        <f t="shared" si="304"/>
        <v>72686</v>
      </c>
      <c r="K3225" t="str">
        <f t="shared" si="305"/>
        <v>SH0908-1020</v>
      </c>
    </row>
    <row r="3226" spans="1:11" ht="15" customHeight="1" x14ac:dyDescent="0.35">
      <c r="A3226">
        <f>'TI102'!A3223</f>
        <v>8</v>
      </c>
      <c r="B3226" s="26">
        <f>'TI102'!B3223</f>
        <v>46273.75</v>
      </c>
      <c r="C3226">
        <f>'TI102'!C3223</f>
        <v>11710740</v>
      </c>
      <c r="D3226">
        <f>'TI102'!J3223</f>
        <v>2</v>
      </c>
      <c r="E3226">
        <f>'TI102'!Q3223</f>
        <v>2</v>
      </c>
      <c r="F3226" t="str">
        <f t="shared" si="300"/>
        <v>60807</v>
      </c>
      <c r="G3226">
        <f t="shared" si="301"/>
        <v>68</v>
      </c>
      <c r="H3226" t="str">
        <f t="shared" si="302"/>
        <v>SH0908-1019</v>
      </c>
      <c r="I3226" t="str">
        <f t="shared" si="303"/>
        <v>SH0908-1019</v>
      </c>
      <c r="J3226" s="34">
        <f t="shared" si="304"/>
        <v>72686</v>
      </c>
      <c r="K3226" t="str">
        <f t="shared" si="305"/>
        <v>SH0908-1019</v>
      </c>
    </row>
    <row r="3227" spans="1:11" ht="15" customHeight="1" x14ac:dyDescent="0.35">
      <c r="A3227">
        <f>'TI102'!A3224</f>
        <v>8</v>
      </c>
      <c r="B3227" s="26">
        <f>'TI102'!B3224</f>
        <v>46273.75</v>
      </c>
      <c r="C3227">
        <f>'TI102'!C3224</f>
        <v>11710741</v>
      </c>
      <c r="D3227">
        <f>'TI102'!J3224</f>
        <v>1</v>
      </c>
      <c r="E3227">
        <f>'TI102'!Q3224</f>
        <v>3</v>
      </c>
      <c r="F3227" t="str">
        <f t="shared" si="300"/>
        <v>60810</v>
      </c>
      <c r="G3227">
        <f t="shared" si="301"/>
        <v>18</v>
      </c>
      <c r="H3227" t="str">
        <f t="shared" si="302"/>
        <v>SH0908-1003</v>
      </c>
      <c r="I3227" t="str">
        <f t="shared" si="303"/>
        <v>SH0908-1003</v>
      </c>
      <c r="J3227" s="34">
        <f t="shared" si="304"/>
        <v>72686</v>
      </c>
      <c r="K3227" t="str">
        <f t="shared" si="305"/>
        <v>SH0908-1003</v>
      </c>
    </row>
    <row r="3228" spans="1:11" ht="15" customHeight="1" x14ac:dyDescent="0.35">
      <c r="A3228">
        <f>'TI102'!A3225</f>
        <v>8</v>
      </c>
      <c r="B3228" s="26">
        <f>'TI102'!B3225</f>
        <v>46273.75</v>
      </c>
      <c r="C3228">
        <f>'TI102'!C3225</f>
        <v>11710742</v>
      </c>
      <c r="D3228">
        <f>'TI102'!J3225</f>
        <v>1</v>
      </c>
      <c r="E3228">
        <f>'TI102'!Q3225</f>
        <v>1</v>
      </c>
      <c r="F3228" t="str">
        <f t="shared" si="300"/>
        <v>60810</v>
      </c>
      <c r="G3228">
        <f t="shared" si="301"/>
        <v>18</v>
      </c>
      <c r="H3228" t="str">
        <f t="shared" si="302"/>
        <v>SH0908-1003</v>
      </c>
      <c r="I3228" t="str">
        <f t="shared" si="303"/>
        <v>SH0908-1003</v>
      </c>
      <c r="J3228" s="34">
        <f t="shared" si="304"/>
        <v>72686</v>
      </c>
      <c r="K3228" t="str">
        <f t="shared" si="305"/>
        <v>SH0908-1003</v>
      </c>
    </row>
    <row r="3229" spans="1:11" ht="15" customHeight="1" x14ac:dyDescent="0.35">
      <c r="A3229">
        <f>'TI102'!A3226</f>
        <v>8</v>
      </c>
      <c r="B3229" s="26">
        <f>'TI102'!B3226</f>
        <v>46273.75</v>
      </c>
      <c r="C3229">
        <f>'TI102'!C3226</f>
        <v>11710743</v>
      </c>
      <c r="D3229">
        <f>'TI102'!J3226</f>
        <v>1</v>
      </c>
      <c r="E3229">
        <f>'TI102'!Q3226</f>
        <v>1</v>
      </c>
      <c r="F3229" t="str">
        <f t="shared" si="300"/>
        <v>60815</v>
      </c>
      <c r="G3229">
        <f t="shared" si="301"/>
        <v>50</v>
      </c>
      <c r="H3229" t="str">
        <f t="shared" si="302"/>
        <v>SH0908-1012</v>
      </c>
      <c r="I3229" t="str">
        <f t="shared" si="303"/>
        <v>SH0908-1012</v>
      </c>
      <c r="J3229" s="34">
        <f t="shared" si="304"/>
        <v>72686</v>
      </c>
      <c r="K3229" t="str">
        <f t="shared" si="305"/>
        <v>SH0908-1012</v>
      </c>
    </row>
    <row r="3230" spans="1:11" ht="15" customHeight="1" x14ac:dyDescent="0.35">
      <c r="A3230">
        <f>'TI102'!A3227</f>
        <v>8</v>
      </c>
      <c r="B3230" s="26">
        <f>'TI102'!B3227</f>
        <v>46273.75</v>
      </c>
      <c r="C3230">
        <f>'TI102'!C3227</f>
        <v>11710744</v>
      </c>
      <c r="D3230">
        <f>'TI102'!J3227</f>
        <v>2</v>
      </c>
      <c r="E3230">
        <f>'TI102'!Q3227</f>
        <v>1</v>
      </c>
      <c r="F3230" t="str">
        <f t="shared" si="300"/>
        <v>60815</v>
      </c>
      <c r="G3230">
        <f t="shared" si="301"/>
        <v>50</v>
      </c>
      <c r="H3230" t="str">
        <f t="shared" si="302"/>
        <v>SH0908-1012</v>
      </c>
      <c r="I3230" t="str">
        <f t="shared" si="303"/>
        <v>SH0908-1012</v>
      </c>
      <c r="J3230" s="34">
        <f t="shared" si="304"/>
        <v>72686</v>
      </c>
      <c r="K3230" t="str">
        <f t="shared" si="305"/>
        <v>SH0908-1012</v>
      </c>
    </row>
    <row r="3231" spans="1:11" ht="15" customHeight="1" x14ac:dyDescent="0.35">
      <c r="A3231">
        <f>'TI102'!A3228</f>
        <v>8</v>
      </c>
      <c r="B3231" s="26">
        <f>'TI102'!B3228</f>
        <v>46273.75</v>
      </c>
      <c r="C3231">
        <f>'TI102'!C3228</f>
        <v>11710745</v>
      </c>
      <c r="D3231">
        <f>'TI102'!J3228</f>
        <v>2</v>
      </c>
      <c r="E3231">
        <f>'TI102'!Q3228</f>
        <v>4</v>
      </c>
      <c r="F3231" t="str">
        <f t="shared" si="300"/>
        <v>60817</v>
      </c>
      <c r="G3231">
        <f t="shared" si="301"/>
        <v>51</v>
      </c>
      <c r="H3231" t="str">
        <f t="shared" si="302"/>
        <v>SH0908-1012</v>
      </c>
      <c r="I3231" t="str">
        <f t="shared" si="303"/>
        <v>SH0908-1012</v>
      </c>
      <c r="J3231" s="34">
        <f t="shared" si="304"/>
        <v>72686</v>
      </c>
      <c r="K3231" t="str">
        <f t="shared" si="305"/>
        <v>SH0908-1012</v>
      </c>
    </row>
    <row r="3232" spans="1:11" ht="15" customHeight="1" x14ac:dyDescent="0.35">
      <c r="A3232">
        <f>'TI102'!A3229</f>
        <v>8</v>
      </c>
      <c r="B3232" s="26">
        <f>'TI102'!B3229</f>
        <v>46273.75</v>
      </c>
      <c r="C3232">
        <f>'TI102'!C3229</f>
        <v>11710746</v>
      </c>
      <c r="D3232">
        <f>'TI102'!J3229</f>
        <v>1</v>
      </c>
      <c r="E3232">
        <f>'TI102'!Q3229</f>
        <v>1</v>
      </c>
      <c r="F3232" t="str">
        <f t="shared" si="300"/>
        <v>60808</v>
      </c>
      <c r="G3232">
        <f t="shared" si="301"/>
        <v>136</v>
      </c>
      <c r="H3232" t="str">
        <f t="shared" si="302"/>
        <v>SH0908-1033</v>
      </c>
      <c r="I3232" t="str">
        <f t="shared" si="303"/>
        <v>SH0908-1033</v>
      </c>
      <c r="J3232" s="34">
        <f t="shared" si="304"/>
        <v>72686</v>
      </c>
      <c r="K3232" t="str">
        <f t="shared" si="305"/>
        <v>SH0908-1033</v>
      </c>
    </row>
    <row r="3233" spans="1:11" ht="15" customHeight="1" x14ac:dyDescent="0.35">
      <c r="A3233">
        <f>'TI102'!A3230</f>
        <v>8</v>
      </c>
      <c r="B3233" s="26">
        <f>'TI102'!B3230</f>
        <v>46273.75</v>
      </c>
      <c r="C3233">
        <f>'TI102'!C3230</f>
        <v>11710747</v>
      </c>
      <c r="D3233">
        <f>'TI102'!J3230</f>
        <v>1</v>
      </c>
      <c r="E3233">
        <f>'TI102'!Q3230</f>
        <v>1</v>
      </c>
      <c r="F3233" t="str">
        <f t="shared" si="300"/>
        <v>60808</v>
      </c>
      <c r="G3233">
        <f t="shared" si="301"/>
        <v>136</v>
      </c>
      <c r="H3233" t="str">
        <f t="shared" si="302"/>
        <v>SH0908-1033</v>
      </c>
      <c r="I3233" t="str">
        <f t="shared" si="303"/>
        <v>SH0908-1033</v>
      </c>
      <c r="J3233" s="34">
        <f t="shared" si="304"/>
        <v>72686</v>
      </c>
      <c r="K3233" t="str">
        <f t="shared" si="305"/>
        <v>SH0908-1033</v>
      </c>
    </row>
    <row r="3234" spans="1:11" ht="15" customHeight="1" x14ac:dyDescent="0.35">
      <c r="A3234">
        <f>'TI102'!A3231</f>
        <v>8</v>
      </c>
      <c r="B3234" s="26">
        <f>'TI102'!B3231</f>
        <v>46273.75</v>
      </c>
      <c r="C3234">
        <f>'TI102'!C3231</f>
        <v>11710748</v>
      </c>
      <c r="D3234">
        <f>'TI102'!J3231</f>
        <v>1</v>
      </c>
      <c r="E3234">
        <f>'TI102'!Q3231</f>
        <v>1</v>
      </c>
      <c r="F3234" t="str">
        <f t="shared" si="300"/>
        <v>60808</v>
      </c>
      <c r="G3234">
        <f t="shared" si="301"/>
        <v>136</v>
      </c>
      <c r="H3234" t="str">
        <f t="shared" si="302"/>
        <v>SH0908-1033</v>
      </c>
      <c r="I3234" t="str">
        <f t="shared" si="303"/>
        <v>SH0908-1033</v>
      </c>
      <c r="J3234" s="34">
        <f t="shared" si="304"/>
        <v>72686</v>
      </c>
      <c r="K3234" t="str">
        <f t="shared" si="305"/>
        <v>SH0908-1033</v>
      </c>
    </row>
    <row r="3235" spans="1:11" ht="15" customHeight="1" x14ac:dyDescent="0.35">
      <c r="A3235">
        <f>'TI102'!A3232</f>
        <v>8</v>
      </c>
      <c r="B3235" s="26">
        <f>'TI102'!B3232</f>
        <v>46273.75</v>
      </c>
      <c r="C3235">
        <f>'TI102'!C3232</f>
        <v>11710774</v>
      </c>
      <c r="D3235">
        <f>'TI102'!J3232</f>
        <v>1</v>
      </c>
      <c r="E3235">
        <f>'TI102'!Q3232</f>
        <v>3</v>
      </c>
      <c r="F3235" t="str">
        <f t="shared" si="300"/>
        <v>60826</v>
      </c>
      <c r="G3235">
        <f t="shared" si="301"/>
        <v>402</v>
      </c>
      <c r="H3235" t="str">
        <f t="shared" si="302"/>
        <v>SH0908-1888</v>
      </c>
      <c r="I3235" t="str">
        <f t="shared" si="303"/>
        <v>SH0908-1888</v>
      </c>
      <c r="J3235" s="34">
        <f t="shared" si="304"/>
        <v>72686</v>
      </c>
      <c r="K3235" t="str">
        <f t="shared" si="305"/>
        <v>SH0908-1888</v>
      </c>
    </row>
    <row r="3236" spans="1:11" ht="15" customHeight="1" x14ac:dyDescent="0.35">
      <c r="A3236">
        <f>'TI102'!A3233</f>
        <v>8</v>
      </c>
      <c r="B3236" s="26">
        <f>'TI102'!B3233</f>
        <v>46273.75</v>
      </c>
      <c r="C3236">
        <f>'TI102'!C3233</f>
        <v>11710775</v>
      </c>
      <c r="D3236">
        <f>'TI102'!J3233</f>
        <v>1</v>
      </c>
      <c r="E3236">
        <f>'TI102'!Q3233</f>
        <v>1</v>
      </c>
      <c r="F3236" t="str">
        <f t="shared" si="300"/>
        <v>60826</v>
      </c>
      <c r="G3236">
        <f t="shared" si="301"/>
        <v>402</v>
      </c>
      <c r="H3236" t="str">
        <f t="shared" si="302"/>
        <v>SH0908-1888</v>
      </c>
      <c r="I3236" t="str">
        <f t="shared" si="303"/>
        <v>SH0908-1888</v>
      </c>
      <c r="J3236" s="34">
        <f t="shared" si="304"/>
        <v>72686</v>
      </c>
      <c r="K3236" t="str">
        <f t="shared" si="305"/>
        <v>SH0908-1888</v>
      </c>
    </row>
    <row r="3237" spans="1:11" ht="15" customHeight="1" x14ac:dyDescent="0.35">
      <c r="A3237">
        <f>'TI102'!A3234</f>
        <v>8</v>
      </c>
      <c r="B3237" s="26">
        <f>'TI102'!B3234</f>
        <v>46273.75</v>
      </c>
      <c r="C3237">
        <f>'TI102'!C3234</f>
        <v>11710776</v>
      </c>
      <c r="D3237">
        <f>'TI102'!J3234</f>
        <v>1</v>
      </c>
      <c r="E3237">
        <f>'TI102'!Q3234</f>
        <v>3</v>
      </c>
      <c r="F3237" t="str">
        <f t="shared" si="300"/>
        <v>60826</v>
      </c>
      <c r="G3237">
        <f t="shared" si="301"/>
        <v>402</v>
      </c>
      <c r="H3237" t="str">
        <f t="shared" si="302"/>
        <v>SH0908-1888</v>
      </c>
      <c r="I3237" t="str">
        <f t="shared" si="303"/>
        <v>SH0908-1888</v>
      </c>
      <c r="J3237" s="34">
        <f t="shared" si="304"/>
        <v>72686</v>
      </c>
      <c r="K3237" t="str">
        <f t="shared" si="305"/>
        <v>SH0908-1888</v>
      </c>
    </row>
    <row r="3238" spans="1:11" ht="15" customHeight="1" x14ac:dyDescent="0.35">
      <c r="A3238">
        <f>'TI102'!A3235</f>
        <v>8</v>
      </c>
      <c r="B3238" s="26">
        <f>'TI102'!B3235</f>
        <v>46273.75</v>
      </c>
      <c r="C3238">
        <f>'TI102'!C3235</f>
        <v>11710795</v>
      </c>
      <c r="D3238">
        <f>'TI102'!J3235</f>
        <v>4</v>
      </c>
      <c r="E3238">
        <f>'TI102'!Q3235</f>
        <v>1</v>
      </c>
      <c r="F3238" t="str">
        <f t="shared" si="300"/>
        <v>60833</v>
      </c>
      <c r="G3238">
        <f t="shared" si="301"/>
        <v>247</v>
      </c>
      <c r="H3238" t="str">
        <f t="shared" si="302"/>
        <v>SH0908-1042</v>
      </c>
      <c r="I3238" t="str">
        <f t="shared" si="303"/>
        <v>SH0908-1042</v>
      </c>
      <c r="J3238" s="34">
        <f t="shared" si="304"/>
        <v>72686</v>
      </c>
      <c r="K3238" t="str">
        <f t="shared" si="305"/>
        <v>SH0908-1042</v>
      </c>
    </row>
    <row r="3239" spans="1:11" ht="15" customHeight="1" x14ac:dyDescent="0.35">
      <c r="A3239">
        <f>'TI102'!A3236</f>
        <v>8</v>
      </c>
      <c r="B3239" s="26">
        <f>'TI102'!B3236</f>
        <v>46273.75</v>
      </c>
      <c r="C3239">
        <f>'TI102'!C3236</f>
        <v>11710796</v>
      </c>
      <c r="D3239">
        <f>'TI102'!J3236</f>
        <v>4</v>
      </c>
      <c r="E3239">
        <f>'TI102'!Q3236</f>
        <v>1</v>
      </c>
      <c r="F3239" t="str">
        <f t="shared" si="300"/>
        <v>60833</v>
      </c>
      <c r="G3239">
        <f t="shared" si="301"/>
        <v>247</v>
      </c>
      <c r="H3239" t="str">
        <f t="shared" si="302"/>
        <v>SH0908-1042</v>
      </c>
      <c r="I3239" t="str">
        <f t="shared" si="303"/>
        <v>SH0908-1042</v>
      </c>
      <c r="J3239" s="34">
        <f t="shared" si="304"/>
        <v>72686</v>
      </c>
      <c r="K3239" t="str">
        <f t="shared" si="305"/>
        <v>SH0908-1042</v>
      </c>
    </row>
    <row r="3240" spans="1:11" ht="15" customHeight="1" x14ac:dyDescent="0.35">
      <c r="A3240">
        <f>'TI102'!A3237</f>
        <v>8</v>
      </c>
      <c r="B3240" s="26">
        <f>'TI102'!B3237</f>
        <v>46273.75</v>
      </c>
      <c r="C3240">
        <f>'TI102'!C3237</f>
        <v>11710807</v>
      </c>
      <c r="D3240">
        <f>'TI102'!J3237</f>
        <v>1</v>
      </c>
      <c r="E3240">
        <f>'TI102'!Q3237</f>
        <v>2</v>
      </c>
      <c r="F3240" t="str">
        <f t="shared" si="300"/>
        <v>60831</v>
      </c>
      <c r="G3240">
        <f t="shared" si="301"/>
        <v>403</v>
      </c>
      <c r="H3240" t="str">
        <f t="shared" si="302"/>
        <v>SH0908-1888</v>
      </c>
      <c r="I3240" t="str">
        <f t="shared" si="303"/>
        <v>SH0908-1888</v>
      </c>
      <c r="J3240" s="34">
        <f t="shared" si="304"/>
        <v>72686</v>
      </c>
      <c r="K3240" t="str">
        <f t="shared" si="305"/>
        <v>SH0908-1888</v>
      </c>
    </row>
    <row r="3241" spans="1:11" ht="15" customHeight="1" x14ac:dyDescent="0.35">
      <c r="A3241">
        <f>'TI102'!A3238</f>
        <v>8</v>
      </c>
      <c r="B3241" s="26">
        <f>'TI102'!B3238</f>
        <v>46273.75</v>
      </c>
      <c r="C3241">
        <f>'TI102'!C3238</f>
        <v>11710808</v>
      </c>
      <c r="D3241">
        <f>'TI102'!J3238</f>
        <v>1</v>
      </c>
      <c r="E3241">
        <f>'TI102'!Q3238</f>
        <v>2</v>
      </c>
      <c r="F3241" t="str">
        <f t="shared" si="300"/>
        <v>60835</v>
      </c>
      <c r="G3241">
        <f t="shared" si="301"/>
        <v>404</v>
      </c>
      <c r="H3241" t="str">
        <f t="shared" si="302"/>
        <v>SH0908-1888</v>
      </c>
      <c r="I3241" t="str">
        <f t="shared" si="303"/>
        <v>SH0908-1888</v>
      </c>
      <c r="J3241" s="34">
        <f t="shared" si="304"/>
        <v>72686</v>
      </c>
      <c r="K3241" t="str">
        <f t="shared" si="305"/>
        <v>SH0908-1888</v>
      </c>
    </row>
    <row r="3242" spans="1:11" ht="15" customHeight="1" x14ac:dyDescent="0.35">
      <c r="A3242">
        <f>'TI102'!A3239</f>
        <v>8</v>
      </c>
      <c r="B3242" s="26">
        <f>'TI102'!B3239</f>
        <v>46273.75</v>
      </c>
      <c r="C3242">
        <f>'TI102'!C3239</f>
        <v>11710809</v>
      </c>
      <c r="D3242">
        <f>'TI102'!J3239</f>
        <v>1</v>
      </c>
      <c r="E3242">
        <f>'TI102'!Q3239</f>
        <v>1</v>
      </c>
      <c r="F3242" t="str">
        <f t="shared" si="300"/>
        <v>60835</v>
      </c>
      <c r="G3242">
        <f t="shared" si="301"/>
        <v>404</v>
      </c>
      <c r="H3242" t="str">
        <f t="shared" si="302"/>
        <v>SH0908-1888</v>
      </c>
      <c r="I3242" t="str">
        <f t="shared" si="303"/>
        <v>SH0908-1888</v>
      </c>
      <c r="J3242" s="34">
        <f t="shared" si="304"/>
        <v>72686</v>
      </c>
      <c r="K3242" t="str">
        <f t="shared" si="305"/>
        <v>SH0908-1888</v>
      </c>
    </row>
    <row r="3243" spans="1:11" ht="15" customHeight="1" x14ac:dyDescent="0.35">
      <c r="A3243">
        <f>'TI102'!A3240</f>
        <v>8</v>
      </c>
      <c r="B3243" s="26">
        <f>'TI102'!B3240</f>
        <v>46273.75</v>
      </c>
      <c r="C3243">
        <f>'TI102'!C3240</f>
        <v>11710821</v>
      </c>
      <c r="D3243">
        <f>'TI102'!J3240</f>
        <v>1</v>
      </c>
      <c r="E3243">
        <f>'TI102'!Q3240</f>
        <v>2</v>
      </c>
      <c r="F3243" t="str">
        <f t="shared" si="300"/>
        <v>60833</v>
      </c>
      <c r="G3243">
        <f t="shared" si="301"/>
        <v>247</v>
      </c>
      <c r="H3243" t="str">
        <f t="shared" si="302"/>
        <v>SH0908-1042</v>
      </c>
      <c r="I3243" t="str">
        <f t="shared" si="303"/>
        <v>SH0908-1042</v>
      </c>
      <c r="J3243" s="34">
        <f t="shared" si="304"/>
        <v>72686</v>
      </c>
      <c r="K3243" t="str">
        <f t="shared" si="305"/>
        <v>SH0908-1042</v>
      </c>
    </row>
    <row r="3244" spans="1:11" ht="15" customHeight="1" x14ac:dyDescent="0.35">
      <c r="A3244">
        <f>'TI102'!A3241</f>
        <v>8</v>
      </c>
      <c r="B3244" s="26">
        <f>'TI102'!B3241</f>
        <v>46273.75</v>
      </c>
      <c r="C3244">
        <f>'TI102'!C3241</f>
        <v>11710822</v>
      </c>
      <c r="D3244">
        <f>'TI102'!J3241</f>
        <v>1</v>
      </c>
      <c r="E3244">
        <f>'TI102'!Q3241</f>
        <v>1</v>
      </c>
      <c r="F3244" t="str">
        <f t="shared" si="300"/>
        <v>60833</v>
      </c>
      <c r="G3244">
        <f t="shared" si="301"/>
        <v>247</v>
      </c>
      <c r="H3244" t="str">
        <f t="shared" si="302"/>
        <v>SH0908-1042</v>
      </c>
      <c r="I3244" t="str">
        <f t="shared" si="303"/>
        <v>SH0908-1042</v>
      </c>
      <c r="J3244" s="34">
        <f t="shared" si="304"/>
        <v>72686</v>
      </c>
      <c r="K3244" t="str">
        <f t="shared" si="305"/>
        <v>SH0908-1042</v>
      </c>
    </row>
    <row r="3245" spans="1:11" ht="15" customHeight="1" x14ac:dyDescent="0.35">
      <c r="A3245">
        <f>'TI102'!A3242</f>
        <v>8</v>
      </c>
      <c r="B3245" s="26">
        <f>'TI102'!B3242</f>
        <v>46273.75</v>
      </c>
      <c r="C3245">
        <f>'TI102'!C3242</f>
        <v>11710823</v>
      </c>
      <c r="D3245">
        <f>'TI102'!J3242</f>
        <v>1</v>
      </c>
      <c r="E3245">
        <f>'TI102'!Q3242</f>
        <v>1</v>
      </c>
      <c r="F3245" t="str">
        <f t="shared" si="300"/>
        <v>60833</v>
      </c>
      <c r="G3245">
        <f t="shared" si="301"/>
        <v>247</v>
      </c>
      <c r="H3245" t="str">
        <f t="shared" si="302"/>
        <v>SH0908-1042</v>
      </c>
      <c r="I3245" t="str">
        <f t="shared" si="303"/>
        <v>SH0908-1042</v>
      </c>
      <c r="J3245" s="34">
        <f t="shared" si="304"/>
        <v>72686</v>
      </c>
      <c r="K3245" t="str">
        <f t="shared" si="305"/>
        <v>SH0908-1042</v>
      </c>
    </row>
    <row r="3246" spans="1:11" ht="15" customHeight="1" x14ac:dyDescent="0.35">
      <c r="A3246">
        <f>'TI102'!A3243</f>
        <v>8</v>
      </c>
      <c r="B3246" s="26">
        <f>'TI102'!B3243</f>
        <v>46273.75</v>
      </c>
      <c r="C3246">
        <f>'TI102'!C3243</f>
        <v>11710824</v>
      </c>
      <c r="D3246">
        <f>'TI102'!J3243</f>
        <v>1</v>
      </c>
      <c r="E3246">
        <f>'TI102'!Q3243</f>
        <v>1</v>
      </c>
      <c r="F3246" t="str">
        <f t="shared" si="300"/>
        <v>60833</v>
      </c>
      <c r="G3246">
        <f t="shared" si="301"/>
        <v>247</v>
      </c>
      <c r="H3246" t="str">
        <f t="shared" si="302"/>
        <v>SH0908-1042</v>
      </c>
      <c r="I3246" t="str">
        <f t="shared" si="303"/>
        <v>SH0908-1042</v>
      </c>
      <c r="J3246" s="34">
        <f t="shared" si="304"/>
        <v>72686</v>
      </c>
      <c r="K3246" t="str">
        <f t="shared" si="305"/>
        <v>SH0908-1042</v>
      </c>
    </row>
    <row r="3247" spans="1:11" ht="15" customHeight="1" x14ac:dyDescent="0.35">
      <c r="A3247">
        <f>'TI102'!A3244</f>
        <v>8</v>
      </c>
      <c r="B3247" s="26">
        <f>'TI102'!B3244</f>
        <v>46273.75</v>
      </c>
      <c r="C3247">
        <f>'TI102'!C3244</f>
        <v>11710825</v>
      </c>
      <c r="D3247">
        <f>'TI102'!J3244</f>
        <v>1</v>
      </c>
      <c r="E3247">
        <f>'TI102'!Q3244</f>
        <v>1</v>
      </c>
      <c r="F3247" t="str">
        <f t="shared" si="300"/>
        <v>60833</v>
      </c>
      <c r="G3247">
        <f t="shared" si="301"/>
        <v>247</v>
      </c>
      <c r="H3247" t="str">
        <f t="shared" si="302"/>
        <v>SH0908-1042</v>
      </c>
      <c r="I3247" t="str">
        <f t="shared" si="303"/>
        <v>SH0908-1042</v>
      </c>
      <c r="J3247" s="34">
        <f t="shared" si="304"/>
        <v>72686</v>
      </c>
      <c r="K3247" t="str">
        <f t="shared" si="305"/>
        <v>SH0908-1042</v>
      </c>
    </row>
    <row r="3248" spans="1:11" ht="15" customHeight="1" x14ac:dyDescent="0.35">
      <c r="A3248">
        <f>'TI102'!A3245</f>
        <v>8</v>
      </c>
      <c r="B3248" s="26">
        <f>'TI102'!B3245</f>
        <v>46273.75</v>
      </c>
      <c r="C3248">
        <f>'TI102'!C3245</f>
        <v>11710826</v>
      </c>
      <c r="D3248">
        <f>'TI102'!J3245</f>
        <v>1</v>
      </c>
      <c r="E3248">
        <f>'TI102'!Q3245</f>
        <v>1</v>
      </c>
      <c r="F3248" t="str">
        <f t="shared" si="300"/>
        <v>60833</v>
      </c>
      <c r="G3248">
        <f t="shared" si="301"/>
        <v>247</v>
      </c>
      <c r="H3248" t="str">
        <f t="shared" si="302"/>
        <v>SH0908-1042</v>
      </c>
      <c r="I3248" t="str">
        <f t="shared" si="303"/>
        <v>SH0908-1042</v>
      </c>
      <c r="J3248" s="34">
        <f t="shared" si="304"/>
        <v>72686</v>
      </c>
      <c r="K3248" t="str">
        <f t="shared" si="305"/>
        <v>SH0908-1042</v>
      </c>
    </row>
    <row r="3249" spans="1:11" ht="15" customHeight="1" x14ac:dyDescent="0.35">
      <c r="A3249">
        <f>'TI102'!A3246</f>
        <v>8</v>
      </c>
      <c r="B3249" s="26">
        <f>'TI102'!B3246</f>
        <v>46273.75</v>
      </c>
      <c r="C3249">
        <f>'TI102'!C3246</f>
        <v>11710856</v>
      </c>
      <c r="D3249">
        <f>'TI102'!J3246</f>
        <v>1</v>
      </c>
      <c r="E3249">
        <f>'TI102'!Q3246</f>
        <v>2</v>
      </c>
      <c r="F3249" t="str">
        <f t="shared" si="300"/>
        <v>60845</v>
      </c>
      <c r="G3249">
        <f t="shared" si="301"/>
        <v>203</v>
      </c>
      <c r="H3249" t="str">
        <f t="shared" si="302"/>
        <v>SH0908-1039</v>
      </c>
      <c r="I3249" t="str">
        <f t="shared" si="303"/>
        <v>SH0908-1039</v>
      </c>
      <c r="J3249" s="34">
        <f t="shared" si="304"/>
        <v>72686</v>
      </c>
      <c r="K3249" t="str">
        <f t="shared" si="305"/>
        <v>SH0908-1039</v>
      </c>
    </row>
    <row r="3250" spans="1:11" ht="15" customHeight="1" x14ac:dyDescent="0.35">
      <c r="A3250">
        <f>'TI102'!A3247</f>
        <v>8</v>
      </c>
      <c r="B3250" s="26">
        <f>'TI102'!B3247</f>
        <v>46273.75</v>
      </c>
      <c r="C3250">
        <f>'TI102'!C3247</f>
        <v>11710857</v>
      </c>
      <c r="D3250">
        <f>'TI102'!J3247</f>
        <v>1</v>
      </c>
      <c r="E3250">
        <f>'TI102'!Q3247</f>
        <v>2</v>
      </c>
      <c r="F3250" t="str">
        <f t="shared" si="300"/>
        <v>60845</v>
      </c>
      <c r="G3250">
        <f t="shared" si="301"/>
        <v>203</v>
      </c>
      <c r="H3250" t="str">
        <f t="shared" si="302"/>
        <v>SH0908-1039</v>
      </c>
      <c r="I3250" t="str">
        <f t="shared" si="303"/>
        <v>SH0908-1039</v>
      </c>
      <c r="J3250" s="34">
        <f t="shared" si="304"/>
        <v>72686</v>
      </c>
      <c r="K3250" t="str">
        <f t="shared" si="305"/>
        <v>SH0908-1039</v>
      </c>
    </row>
    <row r="3251" spans="1:11" ht="15" customHeight="1" x14ac:dyDescent="0.35">
      <c r="A3251">
        <f>'TI102'!A3248</f>
        <v>8</v>
      </c>
      <c r="B3251" s="26">
        <f>'TI102'!B3248</f>
        <v>46273.75</v>
      </c>
      <c r="C3251">
        <f>'TI102'!C3248</f>
        <v>11710858</v>
      </c>
      <c r="D3251">
        <f>'TI102'!J3248</f>
        <v>1</v>
      </c>
      <c r="E3251">
        <f>'TI102'!Q3248</f>
        <v>1</v>
      </c>
      <c r="F3251" t="str">
        <f t="shared" si="300"/>
        <v>60844</v>
      </c>
      <c r="G3251">
        <f t="shared" si="301"/>
        <v>137</v>
      </c>
      <c r="H3251" t="str">
        <f t="shared" si="302"/>
        <v>SH0908-1033</v>
      </c>
      <c r="I3251" t="str">
        <f t="shared" si="303"/>
        <v>SH0908-1033</v>
      </c>
      <c r="J3251" s="34">
        <f t="shared" si="304"/>
        <v>72686</v>
      </c>
      <c r="K3251" t="str">
        <f t="shared" si="305"/>
        <v>SH0908-1033</v>
      </c>
    </row>
    <row r="3252" spans="1:11" ht="15" customHeight="1" x14ac:dyDescent="0.35">
      <c r="A3252">
        <f>'TI102'!A3249</f>
        <v>8</v>
      </c>
      <c r="B3252" s="26">
        <f>'TI102'!B3249</f>
        <v>46273.75</v>
      </c>
      <c r="C3252">
        <f>'TI102'!C3249</f>
        <v>11710859</v>
      </c>
      <c r="D3252">
        <f>'TI102'!J3249</f>
        <v>1</v>
      </c>
      <c r="E3252">
        <f>'TI102'!Q3249</f>
        <v>1</v>
      </c>
      <c r="F3252" t="str">
        <f t="shared" si="300"/>
        <v>60844</v>
      </c>
      <c r="G3252">
        <f t="shared" si="301"/>
        <v>137</v>
      </c>
      <c r="H3252" t="str">
        <f t="shared" si="302"/>
        <v>SH0908-1033</v>
      </c>
      <c r="I3252" t="str">
        <f t="shared" si="303"/>
        <v>SH0908-1033</v>
      </c>
      <c r="J3252" s="34">
        <f t="shared" si="304"/>
        <v>72686</v>
      </c>
      <c r="K3252" t="str">
        <f t="shared" si="305"/>
        <v>SH0908-1033</v>
      </c>
    </row>
    <row r="3253" spans="1:11" ht="15" customHeight="1" x14ac:dyDescent="0.35">
      <c r="A3253">
        <f>'TI102'!A3250</f>
        <v>8</v>
      </c>
      <c r="B3253" s="26">
        <f>'TI102'!B3250</f>
        <v>46273.75</v>
      </c>
      <c r="C3253">
        <f>'TI102'!C3250</f>
        <v>11710860</v>
      </c>
      <c r="D3253">
        <f>'TI102'!J3250</f>
        <v>1</v>
      </c>
      <c r="E3253">
        <f>'TI102'!Q3250</f>
        <v>1</v>
      </c>
      <c r="F3253" t="str">
        <f t="shared" si="300"/>
        <v>60844</v>
      </c>
      <c r="G3253">
        <f t="shared" si="301"/>
        <v>137</v>
      </c>
      <c r="H3253" t="str">
        <f t="shared" si="302"/>
        <v>SH0908-1033</v>
      </c>
      <c r="I3253" t="str">
        <f t="shared" si="303"/>
        <v>SH0908-1033</v>
      </c>
      <c r="J3253" s="34">
        <f t="shared" si="304"/>
        <v>72686</v>
      </c>
      <c r="K3253" t="str">
        <f t="shared" si="305"/>
        <v>SH0908-1033</v>
      </c>
    </row>
    <row r="3254" spans="1:11" ht="15" customHeight="1" x14ac:dyDescent="0.35">
      <c r="A3254">
        <f>'TI102'!A3251</f>
        <v>8</v>
      </c>
      <c r="B3254" s="26">
        <f>'TI102'!B3251</f>
        <v>46273.75</v>
      </c>
      <c r="C3254">
        <f>'TI102'!C3251</f>
        <v>11710861</v>
      </c>
      <c r="D3254">
        <f>'TI102'!J3251</f>
        <v>1</v>
      </c>
      <c r="E3254">
        <f>'TI102'!Q3251</f>
        <v>1</v>
      </c>
      <c r="F3254" t="str">
        <f t="shared" si="300"/>
        <v>60844</v>
      </c>
      <c r="G3254">
        <f t="shared" si="301"/>
        <v>137</v>
      </c>
      <c r="H3254" t="str">
        <f t="shared" si="302"/>
        <v>SH0908-1033</v>
      </c>
      <c r="I3254" t="str">
        <f t="shared" si="303"/>
        <v>SH0908-1033</v>
      </c>
      <c r="J3254" s="34">
        <f t="shared" si="304"/>
        <v>72686</v>
      </c>
      <c r="K3254" t="str">
        <f t="shared" si="305"/>
        <v>SH0908-1033</v>
      </c>
    </row>
    <row r="3255" spans="1:11" ht="15" customHeight="1" x14ac:dyDescent="0.35">
      <c r="A3255">
        <f>'TI102'!A3252</f>
        <v>8</v>
      </c>
      <c r="B3255" s="26">
        <f>'TI102'!B3252</f>
        <v>46273.75</v>
      </c>
      <c r="C3255">
        <f>'TI102'!C3252</f>
        <v>11710862</v>
      </c>
      <c r="D3255">
        <f>'TI102'!J3252</f>
        <v>1</v>
      </c>
      <c r="E3255">
        <f>'TI102'!Q3252</f>
        <v>1</v>
      </c>
      <c r="F3255" t="str">
        <f t="shared" si="300"/>
        <v>60844</v>
      </c>
      <c r="G3255">
        <f t="shared" si="301"/>
        <v>137</v>
      </c>
      <c r="H3255" t="str">
        <f t="shared" si="302"/>
        <v>SH0908-1033</v>
      </c>
      <c r="I3255" t="str">
        <f t="shared" si="303"/>
        <v>SH0908-1033</v>
      </c>
      <c r="J3255" s="34">
        <f t="shared" si="304"/>
        <v>72686</v>
      </c>
      <c r="K3255" t="str">
        <f t="shared" si="305"/>
        <v>SH0908-1033</v>
      </c>
    </row>
    <row r="3256" spans="1:11" ht="15" customHeight="1" x14ac:dyDescent="0.35">
      <c r="A3256">
        <f>'TI102'!A3253</f>
        <v>8</v>
      </c>
      <c r="B3256" s="26">
        <f>'TI102'!B3253</f>
        <v>46273.75</v>
      </c>
      <c r="C3256">
        <f>'TI102'!C3253</f>
        <v>11710863</v>
      </c>
      <c r="D3256">
        <f>'TI102'!J3253</f>
        <v>1</v>
      </c>
      <c r="E3256">
        <f>'TI102'!Q3253</f>
        <v>1</v>
      </c>
      <c r="F3256" t="str">
        <f t="shared" si="300"/>
        <v>60846</v>
      </c>
      <c r="G3256">
        <f t="shared" si="301"/>
        <v>260</v>
      </c>
      <c r="H3256" t="str">
        <f t="shared" si="302"/>
        <v>SH0908-1045</v>
      </c>
      <c r="I3256" t="str">
        <f t="shared" si="303"/>
        <v>SH0908-1045</v>
      </c>
      <c r="J3256" s="34">
        <f t="shared" si="304"/>
        <v>72686</v>
      </c>
      <c r="K3256" t="str">
        <f t="shared" si="305"/>
        <v>SH0908-1045</v>
      </c>
    </row>
    <row r="3257" spans="1:11" ht="15" customHeight="1" x14ac:dyDescent="0.35">
      <c r="A3257">
        <f>'TI102'!A3254</f>
        <v>8</v>
      </c>
      <c r="B3257" s="26">
        <f>'TI102'!B3254</f>
        <v>46273.75</v>
      </c>
      <c r="C3257">
        <f>'TI102'!C3254</f>
        <v>11710882</v>
      </c>
      <c r="D3257">
        <f>'TI102'!J3254</f>
        <v>4</v>
      </c>
      <c r="E3257">
        <f>'TI102'!Q3254</f>
        <v>1</v>
      </c>
      <c r="F3257" t="str">
        <f t="shared" si="300"/>
        <v>60852</v>
      </c>
      <c r="G3257">
        <f t="shared" si="301"/>
        <v>248</v>
      </c>
      <c r="H3257" t="str">
        <f t="shared" si="302"/>
        <v>SH0908-1042</v>
      </c>
      <c r="I3257" t="str">
        <f t="shared" si="303"/>
        <v>SH0908-1042</v>
      </c>
      <c r="J3257" s="34">
        <f t="shared" si="304"/>
        <v>72686</v>
      </c>
      <c r="K3257" t="str">
        <f t="shared" si="305"/>
        <v>SH0908-1042</v>
      </c>
    </row>
    <row r="3258" spans="1:11" ht="15" customHeight="1" x14ac:dyDescent="0.35">
      <c r="A3258">
        <f>'TI102'!A3255</f>
        <v>8</v>
      </c>
      <c r="B3258" s="26">
        <f>'TI102'!B3255</f>
        <v>46273.75</v>
      </c>
      <c r="C3258">
        <f>'TI102'!C3255</f>
        <v>11710884</v>
      </c>
      <c r="D3258">
        <f>'TI102'!J3255</f>
        <v>4</v>
      </c>
      <c r="E3258">
        <f>'TI102'!Q3255</f>
        <v>1</v>
      </c>
      <c r="F3258" t="str">
        <f t="shared" si="300"/>
        <v>60855</v>
      </c>
      <c r="G3258">
        <f t="shared" si="301"/>
        <v>167</v>
      </c>
      <c r="H3258" t="str">
        <f t="shared" si="302"/>
        <v>SH0908-1034</v>
      </c>
      <c r="I3258" t="str">
        <f t="shared" si="303"/>
        <v>SH0908-1034</v>
      </c>
      <c r="J3258" s="34">
        <f t="shared" si="304"/>
        <v>72686</v>
      </c>
      <c r="K3258" t="str">
        <f t="shared" si="305"/>
        <v>SH0908-1034</v>
      </c>
    </row>
    <row r="3259" spans="1:11" ht="15" customHeight="1" x14ac:dyDescent="0.35">
      <c r="A3259">
        <f>'TI102'!A3256</f>
        <v>8</v>
      </c>
      <c r="B3259" s="26">
        <f>'TI102'!B3256</f>
        <v>46273.75</v>
      </c>
      <c r="C3259">
        <f>'TI102'!C3256</f>
        <v>11710885</v>
      </c>
      <c r="D3259">
        <f>'TI102'!J3256</f>
        <v>3</v>
      </c>
      <c r="E3259">
        <f>'TI102'!Q3256</f>
        <v>5</v>
      </c>
      <c r="F3259" t="str">
        <f t="shared" si="300"/>
        <v>60860</v>
      </c>
      <c r="G3259">
        <f t="shared" si="301"/>
        <v>168</v>
      </c>
      <c r="H3259" t="str">
        <f t="shared" si="302"/>
        <v>SH0908-1034</v>
      </c>
      <c r="I3259" t="str">
        <f t="shared" si="303"/>
        <v>SH0908-1034</v>
      </c>
      <c r="J3259" s="34">
        <f t="shared" si="304"/>
        <v>72686</v>
      </c>
      <c r="K3259" t="str">
        <f t="shared" si="305"/>
        <v>SH0908-1034</v>
      </c>
    </row>
    <row r="3260" spans="1:11" ht="15" customHeight="1" x14ac:dyDescent="0.35">
      <c r="A3260">
        <f>'TI102'!A3257</f>
        <v>8</v>
      </c>
      <c r="B3260" s="26">
        <f>'TI102'!B3257</f>
        <v>46273.75</v>
      </c>
      <c r="C3260">
        <f>'TI102'!C3257</f>
        <v>11710897</v>
      </c>
      <c r="D3260">
        <f>'TI102'!J3257</f>
        <v>2</v>
      </c>
      <c r="E3260">
        <f>'TI102'!Q3257</f>
        <v>1</v>
      </c>
      <c r="F3260" t="str">
        <f t="shared" si="300"/>
        <v>60856</v>
      </c>
      <c r="G3260">
        <f t="shared" si="301"/>
        <v>204</v>
      </c>
      <c r="H3260" t="str">
        <f t="shared" si="302"/>
        <v>SH0908-1039</v>
      </c>
      <c r="I3260" t="str">
        <f t="shared" si="303"/>
        <v>SH0908-1039</v>
      </c>
      <c r="J3260" s="34">
        <f t="shared" si="304"/>
        <v>72686</v>
      </c>
      <c r="K3260" t="str">
        <f t="shared" si="305"/>
        <v>SH0908-1039</v>
      </c>
    </row>
    <row r="3261" spans="1:11" ht="15" customHeight="1" x14ac:dyDescent="0.35">
      <c r="A3261">
        <f>'TI102'!A3258</f>
        <v>8</v>
      </c>
      <c r="B3261" s="26">
        <f>'TI102'!B3258</f>
        <v>46273.75</v>
      </c>
      <c r="C3261">
        <f>'TI102'!C3258</f>
        <v>11710898</v>
      </c>
      <c r="D3261">
        <f>'TI102'!J3258</f>
        <v>2</v>
      </c>
      <c r="E3261">
        <f>'TI102'!Q3258</f>
        <v>10</v>
      </c>
      <c r="F3261" t="str">
        <f t="shared" si="300"/>
        <v>60855</v>
      </c>
      <c r="G3261">
        <f t="shared" si="301"/>
        <v>167</v>
      </c>
      <c r="H3261" t="str">
        <f t="shared" si="302"/>
        <v>SH0908-1034</v>
      </c>
      <c r="I3261" t="str">
        <f t="shared" si="303"/>
        <v>SH0908-1034</v>
      </c>
      <c r="J3261" s="34">
        <f t="shared" si="304"/>
        <v>72686</v>
      </c>
      <c r="K3261" t="str">
        <f t="shared" si="305"/>
        <v>SH0908-1034</v>
      </c>
    </row>
    <row r="3262" spans="1:11" ht="15" customHeight="1" x14ac:dyDescent="0.35">
      <c r="A3262">
        <f>'TI102'!A3259</f>
        <v>8</v>
      </c>
      <c r="B3262" s="26">
        <f>'TI102'!B3259</f>
        <v>46273.75</v>
      </c>
      <c r="C3262">
        <f>'TI102'!C3259</f>
        <v>11710899</v>
      </c>
      <c r="D3262">
        <f>'TI102'!J3259</f>
        <v>1</v>
      </c>
      <c r="E3262">
        <f>'TI102'!Q3259</f>
        <v>1</v>
      </c>
      <c r="F3262" t="str">
        <f t="shared" si="300"/>
        <v>60855</v>
      </c>
      <c r="G3262">
        <f t="shared" si="301"/>
        <v>167</v>
      </c>
      <c r="H3262" t="str">
        <f t="shared" si="302"/>
        <v>SH0908-1034</v>
      </c>
      <c r="I3262" t="str">
        <f t="shared" si="303"/>
        <v>SH0908-1034</v>
      </c>
      <c r="J3262" s="34">
        <f t="shared" si="304"/>
        <v>72686</v>
      </c>
      <c r="K3262" t="str">
        <f t="shared" si="305"/>
        <v>SH0908-1034</v>
      </c>
    </row>
    <row r="3263" spans="1:11" ht="15" customHeight="1" x14ac:dyDescent="0.35">
      <c r="A3263">
        <f>'TI102'!A3260</f>
        <v>8</v>
      </c>
      <c r="B3263" s="26">
        <f>'TI102'!B3260</f>
        <v>46273.75</v>
      </c>
      <c r="C3263">
        <f>'TI102'!C3260</f>
        <v>11710900</v>
      </c>
      <c r="D3263">
        <f>'TI102'!J3260</f>
        <v>1</v>
      </c>
      <c r="E3263">
        <f>'TI102'!Q3260</f>
        <v>25</v>
      </c>
      <c r="F3263" t="str">
        <f t="shared" si="300"/>
        <v>60855</v>
      </c>
      <c r="G3263">
        <f t="shared" si="301"/>
        <v>167</v>
      </c>
      <c r="H3263" t="str">
        <f t="shared" si="302"/>
        <v>SH0908-1034</v>
      </c>
      <c r="I3263" t="str">
        <f t="shared" si="303"/>
        <v>SH0908-1034</v>
      </c>
      <c r="J3263" s="34">
        <f t="shared" si="304"/>
        <v>72686</v>
      </c>
      <c r="K3263" t="str">
        <f t="shared" si="305"/>
        <v>SH0908-1034</v>
      </c>
    </row>
    <row r="3264" spans="1:11" ht="15" customHeight="1" x14ac:dyDescent="0.35">
      <c r="A3264">
        <f>'TI102'!A3261</f>
        <v>8</v>
      </c>
      <c r="B3264" s="26">
        <f>'TI102'!B3261</f>
        <v>46273.75</v>
      </c>
      <c r="C3264">
        <f>'TI102'!C3261</f>
        <v>11710901</v>
      </c>
      <c r="D3264">
        <f>'TI102'!J3261</f>
        <v>2</v>
      </c>
      <c r="E3264">
        <f>'TI102'!Q3261</f>
        <v>1</v>
      </c>
      <c r="F3264" t="str">
        <f t="shared" si="300"/>
        <v>60859</v>
      </c>
      <c r="G3264">
        <f t="shared" si="301"/>
        <v>169</v>
      </c>
      <c r="H3264" t="str">
        <f t="shared" si="302"/>
        <v>SH0908-1034</v>
      </c>
      <c r="I3264" t="str">
        <f t="shared" si="303"/>
        <v>SH0908-1034</v>
      </c>
      <c r="J3264" s="34">
        <f t="shared" si="304"/>
        <v>72686</v>
      </c>
      <c r="K3264" t="str">
        <f t="shared" si="305"/>
        <v>SH0908-1034</v>
      </c>
    </row>
    <row r="3265" spans="1:11" ht="15" customHeight="1" x14ac:dyDescent="0.35">
      <c r="A3265">
        <f>'TI102'!A3262</f>
        <v>8</v>
      </c>
      <c r="B3265" s="26">
        <f>'TI102'!B3262</f>
        <v>46273.75</v>
      </c>
      <c r="C3265">
        <f>'TI102'!C3262</f>
        <v>11710902</v>
      </c>
      <c r="D3265">
        <f>'TI102'!J3262</f>
        <v>1</v>
      </c>
      <c r="E3265">
        <f>'TI102'!Q3262</f>
        <v>1</v>
      </c>
      <c r="F3265" t="str">
        <f t="shared" si="300"/>
        <v>60859</v>
      </c>
      <c r="G3265">
        <f t="shared" si="301"/>
        <v>169</v>
      </c>
      <c r="H3265" t="str">
        <f t="shared" si="302"/>
        <v>SH0908-1034</v>
      </c>
      <c r="I3265" t="str">
        <f t="shared" si="303"/>
        <v>SH0908-1034</v>
      </c>
      <c r="J3265" s="34">
        <f t="shared" si="304"/>
        <v>72686</v>
      </c>
      <c r="K3265" t="str">
        <f t="shared" si="305"/>
        <v>SH0908-1034</v>
      </c>
    </row>
    <row r="3266" spans="1:11" ht="15" customHeight="1" x14ac:dyDescent="0.35">
      <c r="A3266">
        <f>'TI102'!A3263</f>
        <v>9</v>
      </c>
      <c r="B3266" s="26">
        <f>'TI102'!B3263</f>
        <v>46273.760416666657</v>
      </c>
      <c r="C3266">
        <f>'TI102'!C3263</f>
        <v>11707015</v>
      </c>
      <c r="D3266">
        <f>'TI102'!J3263</f>
        <v>2</v>
      </c>
      <c r="E3266">
        <f>'TI102'!Q3263</f>
        <v>5</v>
      </c>
      <c r="F3266" t="str">
        <f t="shared" si="300"/>
        <v>59486</v>
      </c>
      <c r="G3266">
        <f t="shared" si="301"/>
        <v>406</v>
      </c>
      <c r="H3266" t="str">
        <f t="shared" si="302"/>
        <v>SH0908-1981</v>
      </c>
      <c r="I3266" t="str">
        <f t="shared" si="303"/>
        <v>SH0908-1981</v>
      </c>
      <c r="J3266" s="34">
        <f t="shared" si="304"/>
        <v>72686</v>
      </c>
      <c r="K3266" t="str">
        <f t="shared" si="305"/>
        <v>SH0908-1981</v>
      </c>
    </row>
    <row r="3267" spans="1:11" ht="15" customHeight="1" x14ac:dyDescent="0.35">
      <c r="A3267">
        <f>'TI102'!A3264</f>
        <v>9</v>
      </c>
      <c r="B3267" s="26">
        <f>'TI102'!B3264</f>
        <v>46273.760416666657</v>
      </c>
      <c r="C3267">
        <f>'TI102'!C3264</f>
        <v>11707016</v>
      </c>
      <c r="D3267">
        <f>'TI102'!J3264</f>
        <v>2</v>
      </c>
      <c r="E3267">
        <f>'TI102'!Q3264</f>
        <v>5</v>
      </c>
      <c r="F3267" t="str">
        <f t="shared" si="300"/>
        <v>59486</v>
      </c>
      <c r="G3267">
        <f t="shared" si="301"/>
        <v>406</v>
      </c>
      <c r="H3267" t="str">
        <f t="shared" si="302"/>
        <v>SH0908-1981</v>
      </c>
      <c r="I3267" t="str">
        <f t="shared" si="303"/>
        <v>SH0908-1981</v>
      </c>
      <c r="J3267" s="34">
        <f t="shared" si="304"/>
        <v>72686</v>
      </c>
      <c r="K3267" t="str">
        <f t="shared" si="305"/>
        <v>SH0908-1981</v>
      </c>
    </row>
    <row r="3268" spans="1:11" ht="15" customHeight="1" x14ac:dyDescent="0.35">
      <c r="A3268">
        <f>'TI102'!A3265</f>
        <v>9</v>
      </c>
      <c r="B3268" s="26">
        <f>'TI102'!B3265</f>
        <v>46273.760416666657</v>
      </c>
      <c r="C3268">
        <f>'TI102'!C3265</f>
        <v>11707017</v>
      </c>
      <c r="D3268">
        <f>'TI102'!J3265</f>
        <v>2</v>
      </c>
      <c r="E3268">
        <f>'TI102'!Q3265</f>
        <v>11</v>
      </c>
      <c r="F3268" t="str">
        <f t="shared" si="300"/>
        <v>59547</v>
      </c>
      <c r="G3268">
        <f t="shared" si="301"/>
        <v>407</v>
      </c>
      <c r="H3268" t="str">
        <f t="shared" si="302"/>
        <v>SH0908-1981</v>
      </c>
      <c r="I3268" t="str">
        <f t="shared" si="303"/>
        <v>SH0908-1981</v>
      </c>
      <c r="J3268" s="34">
        <f t="shared" si="304"/>
        <v>72686</v>
      </c>
      <c r="K3268" t="str">
        <f t="shared" si="305"/>
        <v>SH0908-1981</v>
      </c>
    </row>
    <row r="3269" spans="1:11" ht="15" customHeight="1" x14ac:dyDescent="0.35">
      <c r="A3269">
        <f>'TI102'!A3266</f>
        <v>9</v>
      </c>
      <c r="B3269" s="26">
        <f>'TI102'!B3266</f>
        <v>46273.760416666657</v>
      </c>
      <c r="C3269">
        <f>'TI102'!C3266</f>
        <v>11707018</v>
      </c>
      <c r="D3269">
        <f>'TI102'!J3266</f>
        <v>2</v>
      </c>
      <c r="E3269">
        <f>'TI102'!Q3266</f>
        <v>11</v>
      </c>
      <c r="F3269" t="str">
        <f t="shared" si="300"/>
        <v>59547</v>
      </c>
      <c r="G3269">
        <f t="shared" si="301"/>
        <v>407</v>
      </c>
      <c r="H3269" t="str">
        <f t="shared" si="302"/>
        <v>SH0908-1981</v>
      </c>
      <c r="I3269" t="str">
        <f t="shared" si="303"/>
        <v>SH0908-1981</v>
      </c>
      <c r="J3269" s="34">
        <f t="shared" si="304"/>
        <v>72686</v>
      </c>
      <c r="K3269" t="str">
        <f t="shared" si="305"/>
        <v>SH0908-1981</v>
      </c>
    </row>
    <row r="3270" spans="1:11" ht="15" customHeight="1" x14ac:dyDescent="0.35">
      <c r="A3270">
        <f>'TI102'!A3267</f>
        <v>9</v>
      </c>
      <c r="B3270" s="26">
        <f>'TI102'!B3267</f>
        <v>46273.760416666657</v>
      </c>
      <c r="C3270">
        <f>'TI102'!C3267</f>
        <v>11707019</v>
      </c>
      <c r="D3270">
        <f>'TI102'!J3267</f>
        <v>2</v>
      </c>
      <c r="E3270">
        <f>'TI102'!Q3267</f>
        <v>2</v>
      </c>
      <c r="F3270" t="str">
        <f t="shared" ref="F3270:F3333" si="306">INDEX(OM_ORDER,MATCH(C3270,OM_TID,0))</f>
        <v>59604</v>
      </c>
      <c r="G3270">
        <f t="shared" ref="G3270:G3333" si="307">MATCH(F3270,OR_ID,0)</f>
        <v>408</v>
      </c>
      <c r="H3270" t="str">
        <f t="shared" ref="H3270:H3333" si="308">INDEX(OR_ORIG,G3270)</f>
        <v>SH0908-1981</v>
      </c>
      <c r="I3270" t="str">
        <f t="shared" ref="I3270:I3333" si="309">INDEX(OR_SHIP,G3270)</f>
        <v>SH0908-1981</v>
      </c>
      <c r="J3270" s="34">
        <f t="shared" ref="J3270:J3333" si="310">IF(INDEX(OR_MOVED,G3270)="",DATE(2099,1,1),INDEX(OR_MOVED,G3270))</f>
        <v>72686</v>
      </c>
      <c r="K3270" t="str">
        <f t="shared" ref="K3270:K3333" si="311">IF(B3270&gt;=J3270,I3270,H3270)</f>
        <v>SH0908-1981</v>
      </c>
    </row>
    <row r="3271" spans="1:11" ht="15" customHeight="1" x14ac:dyDescent="0.35">
      <c r="A3271">
        <f>'TI102'!A3268</f>
        <v>9</v>
      </c>
      <c r="B3271" s="26">
        <f>'TI102'!B3268</f>
        <v>46273.760416666657</v>
      </c>
      <c r="C3271">
        <f>'TI102'!C3268</f>
        <v>11707020</v>
      </c>
      <c r="D3271">
        <f>'TI102'!J3268</f>
        <v>2</v>
      </c>
      <c r="E3271">
        <f>'TI102'!Q3268</f>
        <v>2</v>
      </c>
      <c r="F3271" t="str">
        <f t="shared" si="306"/>
        <v>59604</v>
      </c>
      <c r="G3271">
        <f t="shared" si="307"/>
        <v>408</v>
      </c>
      <c r="H3271" t="str">
        <f t="shared" si="308"/>
        <v>SH0908-1981</v>
      </c>
      <c r="I3271" t="str">
        <f t="shared" si="309"/>
        <v>SH0908-1981</v>
      </c>
      <c r="J3271" s="34">
        <f t="shared" si="310"/>
        <v>72686</v>
      </c>
      <c r="K3271" t="str">
        <f t="shared" si="311"/>
        <v>SH0908-1981</v>
      </c>
    </row>
    <row r="3272" spans="1:11" ht="15" customHeight="1" x14ac:dyDescent="0.35">
      <c r="A3272">
        <f>'TI102'!A3269</f>
        <v>9</v>
      </c>
      <c r="B3272" s="26">
        <f>'TI102'!B3269</f>
        <v>46273.760416666657</v>
      </c>
      <c r="C3272">
        <f>'TI102'!C3269</f>
        <v>11707021</v>
      </c>
      <c r="D3272">
        <f>'TI102'!J3269</f>
        <v>2</v>
      </c>
      <c r="E3272">
        <f>'TI102'!Q3269</f>
        <v>1</v>
      </c>
      <c r="F3272" t="str">
        <f t="shared" si="306"/>
        <v>59604</v>
      </c>
      <c r="G3272">
        <f t="shared" si="307"/>
        <v>408</v>
      </c>
      <c r="H3272" t="str">
        <f t="shared" si="308"/>
        <v>SH0908-1981</v>
      </c>
      <c r="I3272" t="str">
        <f t="shared" si="309"/>
        <v>SH0908-1981</v>
      </c>
      <c r="J3272" s="34">
        <f t="shared" si="310"/>
        <v>72686</v>
      </c>
      <c r="K3272" t="str">
        <f t="shared" si="311"/>
        <v>SH0908-1981</v>
      </c>
    </row>
    <row r="3273" spans="1:11" ht="15" customHeight="1" x14ac:dyDescent="0.35">
      <c r="A3273">
        <f>'TI102'!A3270</f>
        <v>9</v>
      </c>
      <c r="B3273" s="26">
        <f>'TI102'!B3270</f>
        <v>46273.760416666657</v>
      </c>
      <c r="C3273">
        <f>'TI102'!C3270</f>
        <v>11707022</v>
      </c>
      <c r="D3273">
        <f>'TI102'!J3270</f>
        <v>2</v>
      </c>
      <c r="E3273">
        <f>'TI102'!Q3270</f>
        <v>6</v>
      </c>
      <c r="F3273" t="str">
        <f t="shared" si="306"/>
        <v>59711</v>
      </c>
      <c r="G3273">
        <f t="shared" si="307"/>
        <v>409</v>
      </c>
      <c r="H3273" t="str">
        <f t="shared" si="308"/>
        <v>SH0908-1981</v>
      </c>
      <c r="I3273" t="str">
        <f t="shared" si="309"/>
        <v>SH0908-1981</v>
      </c>
      <c r="J3273" s="34">
        <f t="shared" si="310"/>
        <v>72686</v>
      </c>
      <c r="K3273" t="str">
        <f t="shared" si="311"/>
        <v>SH0908-1981</v>
      </c>
    </row>
    <row r="3274" spans="1:11" ht="15" customHeight="1" x14ac:dyDescent="0.35">
      <c r="A3274">
        <f>'TI102'!A3271</f>
        <v>9</v>
      </c>
      <c r="B3274" s="26">
        <f>'TI102'!B3271</f>
        <v>46273.760416666657</v>
      </c>
      <c r="C3274">
        <f>'TI102'!C3271</f>
        <v>11707023</v>
      </c>
      <c r="D3274">
        <f>'TI102'!J3271</f>
        <v>2</v>
      </c>
      <c r="E3274">
        <f>'TI102'!Q3271</f>
        <v>6</v>
      </c>
      <c r="F3274" t="str">
        <f t="shared" si="306"/>
        <v>59711</v>
      </c>
      <c r="G3274">
        <f t="shared" si="307"/>
        <v>409</v>
      </c>
      <c r="H3274" t="str">
        <f t="shared" si="308"/>
        <v>SH0908-1981</v>
      </c>
      <c r="I3274" t="str">
        <f t="shared" si="309"/>
        <v>SH0908-1981</v>
      </c>
      <c r="J3274" s="34">
        <f t="shared" si="310"/>
        <v>72686</v>
      </c>
      <c r="K3274" t="str">
        <f t="shared" si="311"/>
        <v>SH0908-1981</v>
      </c>
    </row>
    <row r="3275" spans="1:11" ht="15" customHeight="1" x14ac:dyDescent="0.35">
      <c r="A3275">
        <f>'TI102'!A3272</f>
        <v>9</v>
      </c>
      <c r="B3275" s="26">
        <f>'TI102'!B3272</f>
        <v>46273.760416666657</v>
      </c>
      <c r="C3275">
        <f>'TI102'!C3272</f>
        <v>11707024</v>
      </c>
      <c r="D3275">
        <f>'TI102'!J3272</f>
        <v>2</v>
      </c>
      <c r="E3275">
        <f>'TI102'!Q3272</f>
        <v>6</v>
      </c>
      <c r="F3275" t="str">
        <f t="shared" si="306"/>
        <v>59711</v>
      </c>
      <c r="G3275">
        <f t="shared" si="307"/>
        <v>409</v>
      </c>
      <c r="H3275" t="str">
        <f t="shared" si="308"/>
        <v>SH0908-1981</v>
      </c>
      <c r="I3275" t="str">
        <f t="shared" si="309"/>
        <v>SH0908-1981</v>
      </c>
      <c r="J3275" s="34">
        <f t="shared" si="310"/>
        <v>72686</v>
      </c>
      <c r="K3275" t="str">
        <f t="shared" si="311"/>
        <v>SH0908-1981</v>
      </c>
    </row>
    <row r="3276" spans="1:11" ht="15" customHeight="1" x14ac:dyDescent="0.35">
      <c r="A3276">
        <f>'TI102'!A3273</f>
        <v>9</v>
      </c>
      <c r="B3276" s="26">
        <f>'TI102'!B3273</f>
        <v>46273.760416666657</v>
      </c>
      <c r="C3276">
        <f>'TI102'!C3273</f>
        <v>11707025</v>
      </c>
      <c r="D3276">
        <f>'TI102'!J3273</f>
        <v>2</v>
      </c>
      <c r="E3276">
        <f>'TI102'!Q3273</f>
        <v>6</v>
      </c>
      <c r="F3276" t="str">
        <f t="shared" si="306"/>
        <v>59711</v>
      </c>
      <c r="G3276">
        <f t="shared" si="307"/>
        <v>409</v>
      </c>
      <c r="H3276" t="str">
        <f t="shared" si="308"/>
        <v>SH0908-1981</v>
      </c>
      <c r="I3276" t="str">
        <f t="shared" si="309"/>
        <v>SH0908-1981</v>
      </c>
      <c r="J3276" s="34">
        <f t="shared" si="310"/>
        <v>72686</v>
      </c>
      <c r="K3276" t="str">
        <f t="shared" si="311"/>
        <v>SH0908-1981</v>
      </c>
    </row>
    <row r="3277" spans="1:11" ht="15" customHeight="1" x14ac:dyDescent="0.35">
      <c r="A3277">
        <f>'TI102'!A3274</f>
        <v>9</v>
      </c>
      <c r="B3277" s="26">
        <f>'TI102'!B3274</f>
        <v>46273.760416666657</v>
      </c>
      <c r="C3277">
        <f>'TI102'!C3274</f>
        <v>11707026</v>
      </c>
      <c r="D3277">
        <f>'TI102'!J3274</f>
        <v>2</v>
      </c>
      <c r="E3277">
        <f>'TI102'!Q3274</f>
        <v>6</v>
      </c>
      <c r="F3277" t="str">
        <f t="shared" si="306"/>
        <v>59711</v>
      </c>
      <c r="G3277">
        <f t="shared" si="307"/>
        <v>409</v>
      </c>
      <c r="H3277" t="str">
        <f t="shared" si="308"/>
        <v>SH0908-1981</v>
      </c>
      <c r="I3277" t="str">
        <f t="shared" si="309"/>
        <v>SH0908-1981</v>
      </c>
      <c r="J3277" s="34">
        <f t="shared" si="310"/>
        <v>72686</v>
      </c>
      <c r="K3277" t="str">
        <f t="shared" si="311"/>
        <v>SH0908-1981</v>
      </c>
    </row>
    <row r="3278" spans="1:11" ht="15" customHeight="1" x14ac:dyDescent="0.35">
      <c r="A3278">
        <f>'TI102'!A3275</f>
        <v>9</v>
      </c>
      <c r="B3278" s="26">
        <f>'TI102'!B3275</f>
        <v>46273.760416666657</v>
      </c>
      <c r="C3278">
        <f>'TI102'!C3275</f>
        <v>11707027</v>
      </c>
      <c r="D3278">
        <f>'TI102'!J3275</f>
        <v>2</v>
      </c>
      <c r="E3278">
        <f>'TI102'!Q3275</f>
        <v>6</v>
      </c>
      <c r="F3278" t="str">
        <f t="shared" si="306"/>
        <v>59711</v>
      </c>
      <c r="G3278">
        <f t="shared" si="307"/>
        <v>409</v>
      </c>
      <c r="H3278" t="str">
        <f t="shared" si="308"/>
        <v>SH0908-1981</v>
      </c>
      <c r="I3278" t="str">
        <f t="shared" si="309"/>
        <v>SH0908-1981</v>
      </c>
      <c r="J3278" s="34">
        <f t="shared" si="310"/>
        <v>72686</v>
      </c>
      <c r="K3278" t="str">
        <f t="shared" si="311"/>
        <v>SH0908-1981</v>
      </c>
    </row>
    <row r="3279" spans="1:11" ht="15" customHeight="1" x14ac:dyDescent="0.35">
      <c r="A3279">
        <f>'TI102'!A3276</f>
        <v>9</v>
      </c>
      <c r="B3279" s="26">
        <f>'TI102'!B3276</f>
        <v>46273.760416666657</v>
      </c>
      <c r="C3279">
        <f>'TI102'!C3276</f>
        <v>11707028</v>
      </c>
      <c r="D3279">
        <f>'TI102'!J3276</f>
        <v>2</v>
      </c>
      <c r="E3279">
        <f>'TI102'!Q3276</f>
        <v>4</v>
      </c>
      <c r="F3279" t="str">
        <f t="shared" si="306"/>
        <v>59711</v>
      </c>
      <c r="G3279">
        <f t="shared" si="307"/>
        <v>409</v>
      </c>
      <c r="H3279" t="str">
        <f t="shared" si="308"/>
        <v>SH0908-1981</v>
      </c>
      <c r="I3279" t="str">
        <f t="shared" si="309"/>
        <v>SH0908-1981</v>
      </c>
      <c r="J3279" s="34">
        <f t="shared" si="310"/>
        <v>72686</v>
      </c>
      <c r="K3279" t="str">
        <f t="shared" si="311"/>
        <v>SH0908-1981</v>
      </c>
    </row>
    <row r="3280" spans="1:11" ht="15" customHeight="1" x14ac:dyDescent="0.35">
      <c r="A3280">
        <f>'TI102'!A3277</f>
        <v>9</v>
      </c>
      <c r="B3280" s="26">
        <f>'TI102'!B3277</f>
        <v>46273.760416666657</v>
      </c>
      <c r="C3280">
        <f>'TI102'!C3277</f>
        <v>11707029</v>
      </c>
      <c r="D3280">
        <f>'TI102'!J3277</f>
        <v>2</v>
      </c>
      <c r="E3280">
        <f>'TI102'!Q3277</f>
        <v>5</v>
      </c>
      <c r="F3280" t="str">
        <f t="shared" si="306"/>
        <v>59779</v>
      </c>
      <c r="G3280">
        <f t="shared" si="307"/>
        <v>410</v>
      </c>
      <c r="H3280" t="str">
        <f t="shared" si="308"/>
        <v>SH0908-1981</v>
      </c>
      <c r="I3280" t="str">
        <f t="shared" si="309"/>
        <v>SH0908-1981</v>
      </c>
      <c r="J3280" s="34">
        <f t="shared" si="310"/>
        <v>72686</v>
      </c>
      <c r="K3280" t="str">
        <f t="shared" si="311"/>
        <v>SH0908-1981</v>
      </c>
    </row>
    <row r="3281" spans="1:11" ht="15" customHeight="1" x14ac:dyDescent="0.35">
      <c r="A3281">
        <f>'TI102'!A3278</f>
        <v>9</v>
      </c>
      <c r="B3281" s="26">
        <f>'TI102'!B3278</f>
        <v>46273.760416666657</v>
      </c>
      <c r="C3281">
        <f>'TI102'!C3278</f>
        <v>11707030</v>
      </c>
      <c r="D3281">
        <f>'TI102'!J3278</f>
        <v>2</v>
      </c>
      <c r="E3281">
        <f>'TI102'!Q3278</f>
        <v>2</v>
      </c>
      <c r="F3281" t="str">
        <f t="shared" si="306"/>
        <v>59779</v>
      </c>
      <c r="G3281">
        <f t="shared" si="307"/>
        <v>410</v>
      </c>
      <c r="H3281" t="str">
        <f t="shared" si="308"/>
        <v>SH0908-1981</v>
      </c>
      <c r="I3281" t="str">
        <f t="shared" si="309"/>
        <v>SH0908-1981</v>
      </c>
      <c r="J3281" s="34">
        <f t="shared" si="310"/>
        <v>72686</v>
      </c>
      <c r="K3281" t="str">
        <f t="shared" si="311"/>
        <v>SH0908-1981</v>
      </c>
    </row>
    <row r="3282" spans="1:11" ht="15" customHeight="1" x14ac:dyDescent="0.35">
      <c r="A3282">
        <f>'TI102'!A3279</f>
        <v>9</v>
      </c>
      <c r="B3282" s="26">
        <f>'TI102'!B3279</f>
        <v>46273.760416666657</v>
      </c>
      <c r="C3282">
        <f>'TI102'!C3279</f>
        <v>11707031</v>
      </c>
      <c r="D3282">
        <f>'TI102'!J3279</f>
        <v>2</v>
      </c>
      <c r="E3282">
        <f>'TI102'!Q3279</f>
        <v>2</v>
      </c>
      <c r="F3282" t="str">
        <f t="shared" si="306"/>
        <v>59779</v>
      </c>
      <c r="G3282">
        <f t="shared" si="307"/>
        <v>410</v>
      </c>
      <c r="H3282" t="str">
        <f t="shared" si="308"/>
        <v>SH0908-1981</v>
      </c>
      <c r="I3282" t="str">
        <f t="shared" si="309"/>
        <v>SH0908-1981</v>
      </c>
      <c r="J3282" s="34">
        <f t="shared" si="310"/>
        <v>72686</v>
      </c>
      <c r="K3282" t="str">
        <f t="shared" si="311"/>
        <v>SH0908-1981</v>
      </c>
    </row>
    <row r="3283" spans="1:11" ht="15" customHeight="1" x14ac:dyDescent="0.35">
      <c r="A3283">
        <f>'TI102'!A3280</f>
        <v>9</v>
      </c>
      <c r="B3283" s="26">
        <f>'TI102'!B3280</f>
        <v>46273.760416666657</v>
      </c>
      <c r="C3283">
        <f>'TI102'!C3280</f>
        <v>11707032</v>
      </c>
      <c r="D3283">
        <f>'TI102'!J3280</f>
        <v>2</v>
      </c>
      <c r="E3283">
        <f>'TI102'!Q3280</f>
        <v>2</v>
      </c>
      <c r="F3283" t="str">
        <f t="shared" si="306"/>
        <v>59779</v>
      </c>
      <c r="G3283">
        <f t="shared" si="307"/>
        <v>410</v>
      </c>
      <c r="H3283" t="str">
        <f t="shared" si="308"/>
        <v>SH0908-1981</v>
      </c>
      <c r="I3283" t="str">
        <f t="shared" si="309"/>
        <v>SH0908-1981</v>
      </c>
      <c r="J3283" s="34">
        <f t="shared" si="310"/>
        <v>72686</v>
      </c>
      <c r="K3283" t="str">
        <f t="shared" si="311"/>
        <v>SH0908-1981</v>
      </c>
    </row>
    <row r="3284" spans="1:11" ht="15" customHeight="1" x14ac:dyDescent="0.35">
      <c r="A3284">
        <f>'TI102'!A3281</f>
        <v>9</v>
      </c>
      <c r="B3284" s="26">
        <f>'TI102'!B3281</f>
        <v>46273.760416666657</v>
      </c>
      <c r="C3284">
        <f>'TI102'!C3281</f>
        <v>11707033</v>
      </c>
      <c r="D3284">
        <f>'TI102'!J3281</f>
        <v>2</v>
      </c>
      <c r="E3284">
        <f>'TI102'!Q3281</f>
        <v>1</v>
      </c>
      <c r="F3284" t="str">
        <f t="shared" si="306"/>
        <v>60002</v>
      </c>
      <c r="G3284">
        <f t="shared" si="307"/>
        <v>411</v>
      </c>
      <c r="H3284" t="str">
        <f t="shared" si="308"/>
        <v>SH0908-1981</v>
      </c>
      <c r="I3284" t="str">
        <f t="shared" si="309"/>
        <v>SH0908-1981</v>
      </c>
      <c r="J3284" s="34">
        <f t="shared" si="310"/>
        <v>72686</v>
      </c>
      <c r="K3284" t="str">
        <f t="shared" si="311"/>
        <v>SH0908-1981</v>
      </c>
    </row>
    <row r="3285" spans="1:11" ht="15" customHeight="1" x14ac:dyDescent="0.35">
      <c r="A3285">
        <f>'TI102'!A3282</f>
        <v>9</v>
      </c>
      <c r="B3285" s="26">
        <f>'TI102'!B3282</f>
        <v>46273.760416666657</v>
      </c>
      <c r="C3285">
        <f>'TI102'!C3282</f>
        <v>11707034</v>
      </c>
      <c r="D3285">
        <f>'TI102'!J3282</f>
        <v>2</v>
      </c>
      <c r="E3285">
        <f>'TI102'!Q3282</f>
        <v>5</v>
      </c>
      <c r="F3285" t="str">
        <f t="shared" si="306"/>
        <v>60002</v>
      </c>
      <c r="G3285">
        <f t="shared" si="307"/>
        <v>411</v>
      </c>
      <c r="H3285" t="str">
        <f t="shared" si="308"/>
        <v>SH0908-1981</v>
      </c>
      <c r="I3285" t="str">
        <f t="shared" si="309"/>
        <v>SH0908-1981</v>
      </c>
      <c r="J3285" s="34">
        <f t="shared" si="310"/>
        <v>72686</v>
      </c>
      <c r="K3285" t="str">
        <f t="shared" si="311"/>
        <v>SH0908-1981</v>
      </c>
    </row>
    <row r="3286" spans="1:11" ht="15" customHeight="1" x14ac:dyDescent="0.35">
      <c r="A3286">
        <f>'TI102'!A3283</f>
        <v>9</v>
      </c>
      <c r="B3286" s="26">
        <f>'TI102'!B3283</f>
        <v>46273.760416666657</v>
      </c>
      <c r="C3286">
        <f>'TI102'!C3283</f>
        <v>11707298</v>
      </c>
      <c r="D3286">
        <f>'TI102'!J3283</f>
        <v>4</v>
      </c>
      <c r="E3286">
        <f>'TI102'!Q3283</f>
        <v>1</v>
      </c>
      <c r="F3286" t="str">
        <f t="shared" si="306"/>
        <v>59564</v>
      </c>
      <c r="G3286">
        <f t="shared" si="307"/>
        <v>317</v>
      </c>
      <c r="H3286" t="str">
        <f t="shared" si="308"/>
        <v>SH0908-1066</v>
      </c>
      <c r="I3286" t="str">
        <f t="shared" si="309"/>
        <v>SH0908-1066</v>
      </c>
      <c r="J3286" s="34">
        <f t="shared" si="310"/>
        <v>72686</v>
      </c>
      <c r="K3286" t="str">
        <f t="shared" si="311"/>
        <v>SH0908-1066</v>
      </c>
    </row>
    <row r="3287" spans="1:11" ht="15" customHeight="1" x14ac:dyDescent="0.35">
      <c r="A3287">
        <f>'TI102'!A3284</f>
        <v>9</v>
      </c>
      <c r="B3287" s="26">
        <f>'TI102'!B3284</f>
        <v>46273.760416666657</v>
      </c>
      <c r="C3287">
        <f>'TI102'!C3284</f>
        <v>11707299</v>
      </c>
      <c r="D3287">
        <f>'TI102'!J3284</f>
        <v>4</v>
      </c>
      <c r="E3287">
        <f>'TI102'!Q3284</f>
        <v>1</v>
      </c>
      <c r="F3287" t="str">
        <f t="shared" si="306"/>
        <v>59564</v>
      </c>
      <c r="G3287">
        <f t="shared" si="307"/>
        <v>317</v>
      </c>
      <c r="H3287" t="str">
        <f t="shared" si="308"/>
        <v>SH0908-1066</v>
      </c>
      <c r="I3287" t="str">
        <f t="shared" si="309"/>
        <v>SH0908-1066</v>
      </c>
      <c r="J3287" s="34">
        <f t="shared" si="310"/>
        <v>72686</v>
      </c>
      <c r="K3287" t="str">
        <f t="shared" si="311"/>
        <v>SH0908-1066</v>
      </c>
    </row>
    <row r="3288" spans="1:11" ht="15" customHeight="1" x14ac:dyDescent="0.35">
      <c r="A3288">
        <f>'TI102'!A3285</f>
        <v>9</v>
      </c>
      <c r="B3288" s="26">
        <f>'TI102'!B3285</f>
        <v>46273.760416666657</v>
      </c>
      <c r="C3288">
        <f>'TI102'!C3285</f>
        <v>11707309</v>
      </c>
      <c r="D3288">
        <f>'TI102'!J3285</f>
        <v>4</v>
      </c>
      <c r="E3288">
        <f>'TI102'!Q3285</f>
        <v>1</v>
      </c>
      <c r="F3288" t="str">
        <f t="shared" si="306"/>
        <v>59691</v>
      </c>
      <c r="G3288">
        <f t="shared" si="307"/>
        <v>304</v>
      </c>
      <c r="H3288" t="str">
        <f t="shared" si="308"/>
        <v>SH0908-1063</v>
      </c>
      <c r="I3288" t="str">
        <f t="shared" si="309"/>
        <v>SH0908-1063</v>
      </c>
      <c r="J3288" s="34">
        <f t="shared" si="310"/>
        <v>72686</v>
      </c>
      <c r="K3288" t="str">
        <f t="shared" si="311"/>
        <v>SH0908-1063</v>
      </c>
    </row>
    <row r="3289" spans="1:11" ht="15" customHeight="1" x14ac:dyDescent="0.35">
      <c r="A3289">
        <f>'TI102'!A3286</f>
        <v>9</v>
      </c>
      <c r="B3289" s="26">
        <f>'TI102'!B3286</f>
        <v>46273.760416666657</v>
      </c>
      <c r="C3289">
        <f>'TI102'!C3286</f>
        <v>11707323</v>
      </c>
      <c r="D3289">
        <f>'TI102'!J3286</f>
        <v>4</v>
      </c>
      <c r="E3289">
        <f>'TI102'!Q3286</f>
        <v>3</v>
      </c>
      <c r="F3289" t="str">
        <f t="shared" si="306"/>
        <v>59872</v>
      </c>
      <c r="G3289">
        <f t="shared" si="307"/>
        <v>338</v>
      </c>
      <c r="H3289" t="str">
        <f t="shared" si="308"/>
        <v>SH0908-1080</v>
      </c>
      <c r="I3289" t="str">
        <f t="shared" si="309"/>
        <v>SH0908-1080</v>
      </c>
      <c r="J3289" s="34">
        <f t="shared" si="310"/>
        <v>72686</v>
      </c>
      <c r="K3289" t="str">
        <f t="shared" si="311"/>
        <v>SH0908-1080</v>
      </c>
    </row>
    <row r="3290" spans="1:11" ht="15" customHeight="1" x14ac:dyDescent="0.35">
      <c r="A3290">
        <f>'TI102'!A3287</f>
        <v>9</v>
      </c>
      <c r="B3290" s="26">
        <f>'TI102'!B3287</f>
        <v>46273.760416666657</v>
      </c>
      <c r="C3290">
        <f>'TI102'!C3287</f>
        <v>11707324</v>
      </c>
      <c r="D3290">
        <f>'TI102'!J3287</f>
        <v>4</v>
      </c>
      <c r="E3290">
        <f>'TI102'!Q3287</f>
        <v>1</v>
      </c>
      <c r="F3290" t="str">
        <f t="shared" si="306"/>
        <v>60044</v>
      </c>
      <c r="G3290">
        <f t="shared" si="307"/>
        <v>339</v>
      </c>
      <c r="H3290" t="str">
        <f t="shared" si="308"/>
        <v>SH0908-1080</v>
      </c>
      <c r="I3290" t="str">
        <f t="shared" si="309"/>
        <v>SH0908-1080</v>
      </c>
      <c r="J3290" s="34">
        <f t="shared" si="310"/>
        <v>72686</v>
      </c>
      <c r="K3290" t="str">
        <f t="shared" si="311"/>
        <v>SH0908-1080</v>
      </c>
    </row>
    <row r="3291" spans="1:11" ht="15" customHeight="1" x14ac:dyDescent="0.35">
      <c r="A3291">
        <f>'TI102'!A3288</f>
        <v>9</v>
      </c>
      <c r="B3291" s="26">
        <f>'TI102'!B3288</f>
        <v>46273.760416666657</v>
      </c>
      <c r="C3291">
        <f>'TI102'!C3288</f>
        <v>11707373</v>
      </c>
      <c r="D3291">
        <f>'TI102'!J3288</f>
        <v>4</v>
      </c>
      <c r="E3291">
        <f>'TI102'!Q3288</f>
        <v>1</v>
      </c>
      <c r="F3291" t="str">
        <f t="shared" si="306"/>
        <v>59642</v>
      </c>
      <c r="G3291">
        <f t="shared" si="307"/>
        <v>211</v>
      </c>
      <c r="H3291" t="str">
        <f t="shared" si="308"/>
        <v>SH0908-1042</v>
      </c>
      <c r="I3291" t="str">
        <f t="shared" si="309"/>
        <v>SH0908-1042</v>
      </c>
      <c r="J3291" s="34">
        <f t="shared" si="310"/>
        <v>72686</v>
      </c>
      <c r="K3291" t="str">
        <f t="shared" si="311"/>
        <v>SH0908-1042</v>
      </c>
    </row>
    <row r="3292" spans="1:11" ht="15" customHeight="1" x14ac:dyDescent="0.35">
      <c r="A3292">
        <f>'TI102'!A3289</f>
        <v>9</v>
      </c>
      <c r="B3292" s="26">
        <f>'TI102'!B3289</f>
        <v>46273.760416666657</v>
      </c>
      <c r="C3292">
        <f>'TI102'!C3289</f>
        <v>11707374</v>
      </c>
      <c r="D3292">
        <f>'TI102'!J3289</f>
        <v>4</v>
      </c>
      <c r="E3292">
        <f>'TI102'!Q3289</f>
        <v>1</v>
      </c>
      <c r="F3292" t="str">
        <f t="shared" si="306"/>
        <v>59642</v>
      </c>
      <c r="G3292">
        <f t="shared" si="307"/>
        <v>211</v>
      </c>
      <c r="H3292" t="str">
        <f t="shared" si="308"/>
        <v>SH0908-1042</v>
      </c>
      <c r="I3292" t="str">
        <f t="shared" si="309"/>
        <v>SH0908-1042</v>
      </c>
      <c r="J3292" s="34">
        <f t="shared" si="310"/>
        <v>72686</v>
      </c>
      <c r="K3292" t="str">
        <f t="shared" si="311"/>
        <v>SH0908-1042</v>
      </c>
    </row>
    <row r="3293" spans="1:11" ht="15" customHeight="1" x14ac:dyDescent="0.35">
      <c r="A3293">
        <f>'TI102'!A3290</f>
        <v>9</v>
      </c>
      <c r="B3293" s="26">
        <f>'TI102'!B3290</f>
        <v>46273.760416666657</v>
      </c>
      <c r="C3293">
        <f>'TI102'!C3290</f>
        <v>11707375</v>
      </c>
      <c r="D3293">
        <f>'TI102'!J3290</f>
        <v>4</v>
      </c>
      <c r="E3293">
        <f>'TI102'!Q3290</f>
        <v>4</v>
      </c>
      <c r="F3293" t="str">
        <f t="shared" si="306"/>
        <v>59642</v>
      </c>
      <c r="G3293">
        <f t="shared" si="307"/>
        <v>211</v>
      </c>
      <c r="H3293" t="str">
        <f t="shared" si="308"/>
        <v>SH0908-1042</v>
      </c>
      <c r="I3293" t="str">
        <f t="shared" si="309"/>
        <v>SH0908-1042</v>
      </c>
      <c r="J3293" s="34">
        <f t="shared" si="310"/>
        <v>72686</v>
      </c>
      <c r="K3293" t="str">
        <f t="shared" si="311"/>
        <v>SH0908-1042</v>
      </c>
    </row>
    <row r="3294" spans="1:11" ht="15" customHeight="1" x14ac:dyDescent="0.35">
      <c r="A3294">
        <f>'TI102'!A3291</f>
        <v>9</v>
      </c>
      <c r="B3294" s="26">
        <f>'TI102'!B3291</f>
        <v>46273.760416666657</v>
      </c>
      <c r="C3294">
        <f>'TI102'!C3291</f>
        <v>11707378</v>
      </c>
      <c r="D3294">
        <f>'TI102'!J3291</f>
        <v>4</v>
      </c>
      <c r="E3294">
        <f>'TI102'!Q3291</f>
        <v>2</v>
      </c>
      <c r="F3294" t="str">
        <f t="shared" si="306"/>
        <v>59674</v>
      </c>
      <c r="G3294">
        <f t="shared" si="307"/>
        <v>213</v>
      </c>
      <c r="H3294" t="str">
        <f t="shared" si="308"/>
        <v>SH0908-1042</v>
      </c>
      <c r="I3294" t="str">
        <f t="shared" si="309"/>
        <v>SH0908-1042</v>
      </c>
      <c r="J3294" s="34">
        <f t="shared" si="310"/>
        <v>72686</v>
      </c>
      <c r="K3294" t="str">
        <f t="shared" si="311"/>
        <v>SH0908-1042</v>
      </c>
    </row>
    <row r="3295" spans="1:11" ht="15" customHeight="1" x14ac:dyDescent="0.35">
      <c r="A3295">
        <f>'TI102'!A3292</f>
        <v>9</v>
      </c>
      <c r="B3295" s="26">
        <f>'TI102'!B3292</f>
        <v>46273.760416666657</v>
      </c>
      <c r="C3295">
        <f>'TI102'!C3292</f>
        <v>11707379</v>
      </c>
      <c r="D3295">
        <f>'TI102'!J3292</f>
        <v>4</v>
      </c>
      <c r="E3295">
        <f>'TI102'!Q3292</f>
        <v>2</v>
      </c>
      <c r="F3295" t="str">
        <f t="shared" si="306"/>
        <v>59674</v>
      </c>
      <c r="G3295">
        <f t="shared" si="307"/>
        <v>213</v>
      </c>
      <c r="H3295" t="str">
        <f t="shared" si="308"/>
        <v>SH0908-1042</v>
      </c>
      <c r="I3295" t="str">
        <f t="shared" si="309"/>
        <v>SH0908-1042</v>
      </c>
      <c r="J3295" s="34">
        <f t="shared" si="310"/>
        <v>72686</v>
      </c>
      <c r="K3295" t="str">
        <f t="shared" si="311"/>
        <v>SH0908-1042</v>
      </c>
    </row>
    <row r="3296" spans="1:11" ht="15" customHeight="1" x14ac:dyDescent="0.35">
      <c r="A3296">
        <f>'TI102'!A3293</f>
        <v>9</v>
      </c>
      <c r="B3296" s="26">
        <f>'TI102'!B3293</f>
        <v>46273.760416666657</v>
      </c>
      <c r="C3296">
        <f>'TI102'!C3293</f>
        <v>11707380</v>
      </c>
      <c r="D3296">
        <f>'TI102'!J3293</f>
        <v>4</v>
      </c>
      <c r="E3296">
        <f>'TI102'!Q3293</f>
        <v>2</v>
      </c>
      <c r="F3296" t="str">
        <f t="shared" si="306"/>
        <v>59769</v>
      </c>
      <c r="G3296">
        <f t="shared" si="307"/>
        <v>214</v>
      </c>
      <c r="H3296" t="str">
        <f t="shared" si="308"/>
        <v>SH0908-1042</v>
      </c>
      <c r="I3296" t="str">
        <f t="shared" si="309"/>
        <v>SH0908-1042</v>
      </c>
      <c r="J3296" s="34">
        <f t="shared" si="310"/>
        <v>72686</v>
      </c>
      <c r="K3296" t="str">
        <f t="shared" si="311"/>
        <v>SH0908-1042</v>
      </c>
    </row>
    <row r="3297" spans="1:11" ht="15" customHeight="1" x14ac:dyDescent="0.35">
      <c r="A3297">
        <f>'TI102'!A3294</f>
        <v>9</v>
      </c>
      <c r="B3297" s="26">
        <f>'TI102'!B3294</f>
        <v>46273.760416666657</v>
      </c>
      <c r="C3297">
        <f>'TI102'!C3294</f>
        <v>11707394</v>
      </c>
      <c r="D3297">
        <f>'TI102'!J3294</f>
        <v>4</v>
      </c>
      <c r="E3297">
        <f>'TI102'!Q3294</f>
        <v>1</v>
      </c>
      <c r="F3297" t="str">
        <f t="shared" si="306"/>
        <v>60006</v>
      </c>
      <c r="G3297">
        <f t="shared" si="307"/>
        <v>217</v>
      </c>
      <c r="H3297" t="str">
        <f t="shared" si="308"/>
        <v>SH0908-1042</v>
      </c>
      <c r="I3297" t="str">
        <f t="shared" si="309"/>
        <v>SH0908-1042</v>
      </c>
      <c r="J3297" s="34">
        <f t="shared" si="310"/>
        <v>72686</v>
      </c>
      <c r="K3297" t="str">
        <f t="shared" si="311"/>
        <v>SH0908-1042</v>
      </c>
    </row>
    <row r="3298" spans="1:11" ht="15" customHeight="1" x14ac:dyDescent="0.35">
      <c r="A3298">
        <f>'TI102'!A3295</f>
        <v>9</v>
      </c>
      <c r="B3298" s="26">
        <f>'TI102'!B3295</f>
        <v>46273.760416666657</v>
      </c>
      <c r="C3298">
        <f>'TI102'!C3295</f>
        <v>11707395</v>
      </c>
      <c r="D3298">
        <f>'TI102'!J3295</f>
        <v>4</v>
      </c>
      <c r="E3298">
        <f>'TI102'!Q3295</f>
        <v>1</v>
      </c>
      <c r="F3298" t="str">
        <f t="shared" si="306"/>
        <v>60006</v>
      </c>
      <c r="G3298">
        <f t="shared" si="307"/>
        <v>217</v>
      </c>
      <c r="H3298" t="str">
        <f t="shared" si="308"/>
        <v>SH0908-1042</v>
      </c>
      <c r="I3298" t="str">
        <f t="shared" si="309"/>
        <v>SH0908-1042</v>
      </c>
      <c r="J3298" s="34">
        <f t="shared" si="310"/>
        <v>72686</v>
      </c>
      <c r="K3298" t="str">
        <f t="shared" si="311"/>
        <v>SH0908-1042</v>
      </c>
    </row>
    <row r="3299" spans="1:11" ht="15" customHeight="1" x14ac:dyDescent="0.35">
      <c r="A3299">
        <f>'TI102'!A3296</f>
        <v>9</v>
      </c>
      <c r="B3299" s="26">
        <f>'TI102'!B3296</f>
        <v>46273.760416666657</v>
      </c>
      <c r="C3299">
        <f>'TI102'!C3296</f>
        <v>11707588</v>
      </c>
      <c r="D3299">
        <f>'TI102'!J3296</f>
        <v>2</v>
      </c>
      <c r="E3299">
        <f>'TI102'!Q3296</f>
        <v>5</v>
      </c>
      <c r="F3299" t="str">
        <f t="shared" si="306"/>
        <v>59860</v>
      </c>
      <c r="G3299">
        <f t="shared" si="307"/>
        <v>325</v>
      </c>
      <c r="H3299" t="str">
        <f t="shared" si="308"/>
        <v>SH0908-1069</v>
      </c>
      <c r="I3299" t="str">
        <f t="shared" si="309"/>
        <v>SH0908-1069</v>
      </c>
      <c r="J3299" s="34">
        <f t="shared" si="310"/>
        <v>72686</v>
      </c>
      <c r="K3299" t="str">
        <f t="shared" si="311"/>
        <v>SH0908-1069</v>
      </c>
    </row>
    <row r="3300" spans="1:11" ht="15" customHeight="1" x14ac:dyDescent="0.35">
      <c r="A3300">
        <f>'TI102'!A3297</f>
        <v>9</v>
      </c>
      <c r="B3300" s="26">
        <f>'TI102'!B3297</f>
        <v>46273.760416666657</v>
      </c>
      <c r="C3300">
        <f>'TI102'!C3297</f>
        <v>11707589</v>
      </c>
      <c r="D3300">
        <f>'TI102'!J3297</f>
        <v>1</v>
      </c>
      <c r="E3300">
        <f>'TI102'!Q3297</f>
        <v>4</v>
      </c>
      <c r="F3300" t="str">
        <f t="shared" si="306"/>
        <v>59871</v>
      </c>
      <c r="G3300">
        <f t="shared" si="307"/>
        <v>326</v>
      </c>
      <c r="H3300" t="str">
        <f t="shared" si="308"/>
        <v>SH0908-1069</v>
      </c>
      <c r="I3300" t="str">
        <f t="shared" si="309"/>
        <v>SH0908-1069</v>
      </c>
      <c r="J3300" s="34">
        <f t="shared" si="310"/>
        <v>72686</v>
      </c>
      <c r="K3300" t="str">
        <f t="shared" si="311"/>
        <v>SH0908-1069</v>
      </c>
    </row>
    <row r="3301" spans="1:11" ht="15" customHeight="1" x14ac:dyDescent="0.35">
      <c r="A3301">
        <f>'TI102'!A3298</f>
        <v>9</v>
      </c>
      <c r="B3301" s="26">
        <f>'TI102'!B3298</f>
        <v>46273.760416666657</v>
      </c>
      <c r="C3301">
        <f>'TI102'!C3298</f>
        <v>11707590</v>
      </c>
      <c r="D3301">
        <f>'TI102'!J3298</f>
        <v>1</v>
      </c>
      <c r="E3301">
        <f>'TI102'!Q3298</f>
        <v>3</v>
      </c>
      <c r="F3301" t="str">
        <f t="shared" si="306"/>
        <v>59871</v>
      </c>
      <c r="G3301">
        <f t="shared" si="307"/>
        <v>326</v>
      </c>
      <c r="H3301" t="str">
        <f t="shared" si="308"/>
        <v>SH0908-1069</v>
      </c>
      <c r="I3301" t="str">
        <f t="shared" si="309"/>
        <v>SH0908-1069</v>
      </c>
      <c r="J3301" s="34">
        <f t="shared" si="310"/>
        <v>72686</v>
      </c>
      <c r="K3301" t="str">
        <f t="shared" si="311"/>
        <v>SH0908-1069</v>
      </c>
    </row>
    <row r="3302" spans="1:11" ht="15" customHeight="1" x14ac:dyDescent="0.35">
      <c r="A3302">
        <f>'TI102'!A3299</f>
        <v>9</v>
      </c>
      <c r="B3302" s="26">
        <f>'TI102'!B3299</f>
        <v>46273.760416666657</v>
      </c>
      <c r="C3302">
        <f>'TI102'!C3299</f>
        <v>11707591</v>
      </c>
      <c r="D3302">
        <f>'TI102'!J3299</f>
        <v>1</v>
      </c>
      <c r="E3302">
        <f>'TI102'!Q3299</f>
        <v>1</v>
      </c>
      <c r="F3302" t="str">
        <f t="shared" si="306"/>
        <v>59945</v>
      </c>
      <c r="G3302">
        <f t="shared" si="307"/>
        <v>327</v>
      </c>
      <c r="H3302" t="str">
        <f t="shared" si="308"/>
        <v>SH0908-1069</v>
      </c>
      <c r="I3302" t="str">
        <f t="shared" si="309"/>
        <v>SH0908-1069</v>
      </c>
      <c r="J3302" s="34">
        <f t="shared" si="310"/>
        <v>72686</v>
      </c>
      <c r="K3302" t="str">
        <f t="shared" si="311"/>
        <v>SH0908-1069</v>
      </c>
    </row>
    <row r="3303" spans="1:11" ht="15" customHeight="1" x14ac:dyDescent="0.35">
      <c r="A3303">
        <f>'TI102'!A3300</f>
        <v>9</v>
      </c>
      <c r="B3303" s="26">
        <f>'TI102'!B3300</f>
        <v>46273.760416666657</v>
      </c>
      <c r="C3303">
        <f>'TI102'!C3300</f>
        <v>11707592</v>
      </c>
      <c r="D3303">
        <f>'TI102'!J3300</f>
        <v>1</v>
      </c>
      <c r="E3303">
        <f>'TI102'!Q3300</f>
        <v>2</v>
      </c>
      <c r="F3303" t="str">
        <f t="shared" si="306"/>
        <v>59945</v>
      </c>
      <c r="G3303">
        <f t="shared" si="307"/>
        <v>327</v>
      </c>
      <c r="H3303" t="str">
        <f t="shared" si="308"/>
        <v>SH0908-1069</v>
      </c>
      <c r="I3303" t="str">
        <f t="shared" si="309"/>
        <v>SH0908-1069</v>
      </c>
      <c r="J3303" s="34">
        <f t="shared" si="310"/>
        <v>72686</v>
      </c>
      <c r="K3303" t="str">
        <f t="shared" si="311"/>
        <v>SH0908-1069</v>
      </c>
    </row>
    <row r="3304" spans="1:11" ht="15" customHeight="1" x14ac:dyDescent="0.35">
      <c r="A3304">
        <f>'TI102'!A3301</f>
        <v>9</v>
      </c>
      <c r="B3304" s="26">
        <f>'TI102'!B3301</f>
        <v>46273.760416666657</v>
      </c>
      <c r="C3304">
        <f>'TI102'!C3301</f>
        <v>11707593</v>
      </c>
      <c r="D3304">
        <f>'TI102'!J3301</f>
        <v>1</v>
      </c>
      <c r="E3304">
        <f>'TI102'!Q3301</f>
        <v>1</v>
      </c>
      <c r="F3304" t="str">
        <f t="shared" si="306"/>
        <v>60126</v>
      </c>
      <c r="G3304">
        <f t="shared" si="307"/>
        <v>354</v>
      </c>
      <c r="H3304" t="str">
        <f t="shared" si="308"/>
        <v>SH0908-1083</v>
      </c>
      <c r="I3304" t="str">
        <f t="shared" si="309"/>
        <v>SH0908-1083</v>
      </c>
      <c r="J3304" s="34">
        <f t="shared" si="310"/>
        <v>72686</v>
      </c>
      <c r="K3304" t="str">
        <f t="shared" si="311"/>
        <v>SH0908-1083</v>
      </c>
    </row>
    <row r="3305" spans="1:11" ht="15" customHeight="1" x14ac:dyDescent="0.35">
      <c r="A3305">
        <f>'TI102'!A3302</f>
        <v>9</v>
      </c>
      <c r="B3305" s="26">
        <f>'TI102'!B3302</f>
        <v>46273.760416666657</v>
      </c>
      <c r="C3305">
        <f>'TI102'!C3302</f>
        <v>11707594</v>
      </c>
      <c r="D3305">
        <f>'TI102'!J3302</f>
        <v>1</v>
      </c>
      <c r="E3305">
        <f>'TI102'!Q3302</f>
        <v>1</v>
      </c>
      <c r="F3305" t="str">
        <f t="shared" si="306"/>
        <v>60126</v>
      </c>
      <c r="G3305">
        <f t="shared" si="307"/>
        <v>354</v>
      </c>
      <c r="H3305" t="str">
        <f t="shared" si="308"/>
        <v>SH0908-1083</v>
      </c>
      <c r="I3305" t="str">
        <f t="shared" si="309"/>
        <v>SH0908-1083</v>
      </c>
      <c r="J3305" s="34">
        <f t="shared" si="310"/>
        <v>72686</v>
      </c>
      <c r="K3305" t="str">
        <f t="shared" si="311"/>
        <v>SH0908-1083</v>
      </c>
    </row>
    <row r="3306" spans="1:11" ht="15" customHeight="1" x14ac:dyDescent="0.35">
      <c r="A3306">
        <f>'TI102'!A3303</f>
        <v>9</v>
      </c>
      <c r="B3306" s="26">
        <f>'TI102'!B3303</f>
        <v>46273.760416666657</v>
      </c>
      <c r="C3306">
        <f>'TI102'!C3303</f>
        <v>11707987</v>
      </c>
      <c r="D3306">
        <f>'TI102'!J3303</f>
        <v>4</v>
      </c>
      <c r="E3306">
        <f>'TI102'!Q3303</f>
        <v>1</v>
      </c>
      <c r="F3306" t="str">
        <f t="shared" si="306"/>
        <v>59979</v>
      </c>
      <c r="G3306">
        <f t="shared" si="307"/>
        <v>269</v>
      </c>
      <c r="H3306" t="str">
        <f t="shared" si="308"/>
        <v>SH0908-1051</v>
      </c>
      <c r="I3306" t="str">
        <f t="shared" si="309"/>
        <v>SH0908-1051</v>
      </c>
      <c r="J3306" s="34">
        <f t="shared" si="310"/>
        <v>72686</v>
      </c>
      <c r="K3306" t="str">
        <f t="shared" si="311"/>
        <v>SH0908-1051</v>
      </c>
    </row>
    <row r="3307" spans="1:11" ht="15" customHeight="1" x14ac:dyDescent="0.35">
      <c r="A3307">
        <f>'TI102'!A3304</f>
        <v>9</v>
      </c>
      <c r="B3307" s="26">
        <f>'TI102'!B3304</f>
        <v>46273.760416666657</v>
      </c>
      <c r="C3307">
        <f>'TI102'!C3304</f>
        <v>11707988</v>
      </c>
      <c r="D3307">
        <f>'TI102'!J3304</f>
        <v>4</v>
      </c>
      <c r="E3307">
        <f>'TI102'!Q3304</f>
        <v>1</v>
      </c>
      <c r="F3307" t="str">
        <f t="shared" si="306"/>
        <v>59979</v>
      </c>
      <c r="G3307">
        <f t="shared" si="307"/>
        <v>269</v>
      </c>
      <c r="H3307" t="str">
        <f t="shared" si="308"/>
        <v>SH0908-1051</v>
      </c>
      <c r="I3307" t="str">
        <f t="shared" si="309"/>
        <v>SH0908-1051</v>
      </c>
      <c r="J3307" s="34">
        <f t="shared" si="310"/>
        <v>72686</v>
      </c>
      <c r="K3307" t="str">
        <f t="shared" si="311"/>
        <v>SH0908-1051</v>
      </c>
    </row>
    <row r="3308" spans="1:11" ht="15" customHeight="1" x14ac:dyDescent="0.35">
      <c r="A3308">
        <f>'TI102'!A3305</f>
        <v>9</v>
      </c>
      <c r="B3308" s="26">
        <f>'TI102'!B3305</f>
        <v>46273.760416666657</v>
      </c>
      <c r="C3308">
        <f>'TI102'!C3305</f>
        <v>11708005</v>
      </c>
      <c r="D3308">
        <f>'TI102'!J3305</f>
        <v>4</v>
      </c>
      <c r="E3308">
        <f>'TI102'!Q3305</f>
        <v>1</v>
      </c>
      <c r="F3308" t="str">
        <f t="shared" si="306"/>
        <v>60104</v>
      </c>
      <c r="G3308">
        <f t="shared" si="307"/>
        <v>224</v>
      </c>
      <c r="H3308" t="str">
        <f t="shared" si="308"/>
        <v>SH0908-1042</v>
      </c>
      <c r="I3308" t="str">
        <f t="shared" si="309"/>
        <v>SH0908-1042</v>
      </c>
      <c r="J3308" s="34">
        <f t="shared" si="310"/>
        <v>72686</v>
      </c>
      <c r="K3308" t="str">
        <f t="shared" si="311"/>
        <v>SH0908-1042</v>
      </c>
    </row>
    <row r="3309" spans="1:11" ht="15" customHeight="1" x14ac:dyDescent="0.35">
      <c r="A3309">
        <f>'TI102'!A3306</f>
        <v>9</v>
      </c>
      <c r="B3309" s="26">
        <f>'TI102'!B3306</f>
        <v>46273.760416666657</v>
      </c>
      <c r="C3309">
        <f>'TI102'!C3306</f>
        <v>11708006</v>
      </c>
      <c r="D3309">
        <f>'TI102'!J3306</f>
        <v>4</v>
      </c>
      <c r="E3309">
        <f>'TI102'!Q3306</f>
        <v>1</v>
      </c>
      <c r="F3309" t="str">
        <f t="shared" si="306"/>
        <v>60104</v>
      </c>
      <c r="G3309">
        <f t="shared" si="307"/>
        <v>224</v>
      </c>
      <c r="H3309" t="str">
        <f t="shared" si="308"/>
        <v>SH0908-1042</v>
      </c>
      <c r="I3309" t="str">
        <f t="shared" si="309"/>
        <v>SH0908-1042</v>
      </c>
      <c r="J3309" s="34">
        <f t="shared" si="310"/>
        <v>72686</v>
      </c>
      <c r="K3309" t="str">
        <f t="shared" si="311"/>
        <v>SH0908-1042</v>
      </c>
    </row>
    <row r="3310" spans="1:11" ht="15" customHeight="1" x14ac:dyDescent="0.35">
      <c r="A3310">
        <f>'TI102'!A3307</f>
        <v>9</v>
      </c>
      <c r="B3310" s="26">
        <f>'TI102'!B3307</f>
        <v>46273.760416666657</v>
      </c>
      <c r="C3310">
        <f>'TI102'!C3307</f>
        <v>11708007</v>
      </c>
      <c r="D3310">
        <f>'TI102'!J3307</f>
        <v>4</v>
      </c>
      <c r="E3310">
        <f>'TI102'!Q3307</f>
        <v>2</v>
      </c>
      <c r="F3310" t="str">
        <f t="shared" si="306"/>
        <v>60104</v>
      </c>
      <c r="G3310">
        <f t="shared" si="307"/>
        <v>224</v>
      </c>
      <c r="H3310" t="str">
        <f t="shared" si="308"/>
        <v>SH0908-1042</v>
      </c>
      <c r="I3310" t="str">
        <f t="shared" si="309"/>
        <v>SH0908-1042</v>
      </c>
      <c r="J3310" s="34">
        <f t="shared" si="310"/>
        <v>72686</v>
      </c>
      <c r="K3310" t="str">
        <f t="shared" si="311"/>
        <v>SH0908-1042</v>
      </c>
    </row>
    <row r="3311" spans="1:11" ht="15" customHeight="1" x14ac:dyDescent="0.35">
      <c r="A3311">
        <f>'TI102'!A3308</f>
        <v>9</v>
      </c>
      <c r="B3311" s="26">
        <f>'TI102'!B3308</f>
        <v>46273.760416666657</v>
      </c>
      <c r="C3311">
        <f>'TI102'!C3308</f>
        <v>11708008</v>
      </c>
      <c r="D3311">
        <f>'TI102'!J3308</f>
        <v>4</v>
      </c>
      <c r="E3311">
        <f>'TI102'!Q3308</f>
        <v>3</v>
      </c>
      <c r="F3311" t="str">
        <f t="shared" si="306"/>
        <v>60104</v>
      </c>
      <c r="G3311">
        <f t="shared" si="307"/>
        <v>224</v>
      </c>
      <c r="H3311" t="str">
        <f t="shared" si="308"/>
        <v>SH0908-1042</v>
      </c>
      <c r="I3311" t="str">
        <f t="shared" si="309"/>
        <v>SH0908-1042</v>
      </c>
      <c r="J3311" s="34">
        <f t="shared" si="310"/>
        <v>72686</v>
      </c>
      <c r="K3311" t="str">
        <f t="shared" si="311"/>
        <v>SH0908-1042</v>
      </c>
    </row>
    <row r="3312" spans="1:11" ht="15" customHeight="1" x14ac:dyDescent="0.35">
      <c r="A3312">
        <f>'TI102'!A3309</f>
        <v>9</v>
      </c>
      <c r="B3312" s="26">
        <f>'TI102'!B3309</f>
        <v>46273.760416666657</v>
      </c>
      <c r="C3312">
        <f>'TI102'!C3309</f>
        <v>11708009</v>
      </c>
      <c r="D3312">
        <f>'TI102'!J3309</f>
        <v>4</v>
      </c>
      <c r="E3312">
        <f>'TI102'!Q3309</f>
        <v>1</v>
      </c>
      <c r="F3312" t="str">
        <f t="shared" si="306"/>
        <v>60104</v>
      </c>
      <c r="G3312">
        <f t="shared" si="307"/>
        <v>224</v>
      </c>
      <c r="H3312" t="str">
        <f t="shared" si="308"/>
        <v>SH0908-1042</v>
      </c>
      <c r="I3312" t="str">
        <f t="shared" si="309"/>
        <v>SH0908-1042</v>
      </c>
      <c r="J3312" s="34">
        <f t="shared" si="310"/>
        <v>72686</v>
      </c>
      <c r="K3312" t="str">
        <f t="shared" si="311"/>
        <v>SH0908-1042</v>
      </c>
    </row>
    <row r="3313" spans="1:11" ht="15" customHeight="1" x14ac:dyDescent="0.35">
      <c r="A3313">
        <f>'TI102'!A3310</f>
        <v>9</v>
      </c>
      <c r="B3313" s="26">
        <f>'TI102'!B3310</f>
        <v>46273.760416666657</v>
      </c>
      <c r="C3313">
        <f>'TI102'!C3310</f>
        <v>11708139</v>
      </c>
      <c r="D3313">
        <f>'TI102'!J3310</f>
        <v>4</v>
      </c>
      <c r="E3313">
        <f>'TI102'!Q3310</f>
        <v>2</v>
      </c>
      <c r="F3313" t="str">
        <f t="shared" si="306"/>
        <v>60140</v>
      </c>
      <c r="G3313">
        <f t="shared" si="307"/>
        <v>261</v>
      </c>
      <c r="H3313" t="str">
        <f t="shared" si="308"/>
        <v>SH0908-1048</v>
      </c>
      <c r="I3313" t="str">
        <f t="shared" si="309"/>
        <v>SH0908-1048</v>
      </c>
      <c r="J3313" s="34">
        <f t="shared" si="310"/>
        <v>72686</v>
      </c>
      <c r="K3313" t="str">
        <f t="shared" si="311"/>
        <v>SH0908-1048</v>
      </c>
    </row>
    <row r="3314" spans="1:11" ht="15" customHeight="1" x14ac:dyDescent="0.35">
      <c r="A3314">
        <f>'TI102'!A3311</f>
        <v>9</v>
      </c>
      <c r="B3314" s="26">
        <f>'TI102'!B3311</f>
        <v>46273.760416666657</v>
      </c>
      <c r="C3314">
        <f>'TI102'!C3311</f>
        <v>11708210</v>
      </c>
      <c r="D3314">
        <f>'TI102'!J3311</f>
        <v>2</v>
      </c>
      <c r="E3314">
        <f>'TI102'!Q3311</f>
        <v>9</v>
      </c>
      <c r="F3314" t="str">
        <f t="shared" si="306"/>
        <v>60180</v>
      </c>
      <c r="G3314">
        <f t="shared" si="307"/>
        <v>412</v>
      </c>
      <c r="H3314" t="str">
        <f t="shared" si="308"/>
        <v>SH0908-1981</v>
      </c>
      <c r="I3314" t="str">
        <f t="shared" si="309"/>
        <v>SH0908-1981</v>
      </c>
      <c r="J3314" s="34">
        <f t="shared" si="310"/>
        <v>72686</v>
      </c>
      <c r="K3314" t="str">
        <f t="shared" si="311"/>
        <v>SH0908-1981</v>
      </c>
    </row>
    <row r="3315" spans="1:11" ht="15" customHeight="1" x14ac:dyDescent="0.35">
      <c r="A3315">
        <f>'TI102'!A3312</f>
        <v>9</v>
      </c>
      <c r="B3315" s="26">
        <f>'TI102'!B3312</f>
        <v>46273.760416666657</v>
      </c>
      <c r="C3315">
        <f>'TI102'!C3312</f>
        <v>11708211</v>
      </c>
      <c r="D3315">
        <f>'TI102'!J3312</f>
        <v>2</v>
      </c>
      <c r="E3315">
        <f>'TI102'!Q3312</f>
        <v>9</v>
      </c>
      <c r="F3315" t="str">
        <f t="shared" si="306"/>
        <v>60180</v>
      </c>
      <c r="G3315">
        <f t="shared" si="307"/>
        <v>412</v>
      </c>
      <c r="H3315" t="str">
        <f t="shared" si="308"/>
        <v>SH0908-1981</v>
      </c>
      <c r="I3315" t="str">
        <f t="shared" si="309"/>
        <v>SH0908-1981</v>
      </c>
      <c r="J3315" s="34">
        <f t="shared" si="310"/>
        <v>72686</v>
      </c>
      <c r="K3315" t="str">
        <f t="shared" si="311"/>
        <v>SH0908-1981</v>
      </c>
    </row>
    <row r="3316" spans="1:11" ht="15" customHeight="1" x14ac:dyDescent="0.35">
      <c r="A3316">
        <f>'TI102'!A3313</f>
        <v>9</v>
      </c>
      <c r="B3316" s="26">
        <f>'TI102'!B3313</f>
        <v>46273.760416666657</v>
      </c>
      <c r="C3316">
        <f>'TI102'!C3313</f>
        <v>11708212</v>
      </c>
      <c r="D3316">
        <f>'TI102'!J3313</f>
        <v>2</v>
      </c>
      <c r="E3316">
        <f>'TI102'!Q3313</f>
        <v>8</v>
      </c>
      <c r="F3316" t="str">
        <f t="shared" si="306"/>
        <v>60180</v>
      </c>
      <c r="G3316">
        <f t="shared" si="307"/>
        <v>412</v>
      </c>
      <c r="H3316" t="str">
        <f t="shared" si="308"/>
        <v>SH0908-1981</v>
      </c>
      <c r="I3316" t="str">
        <f t="shared" si="309"/>
        <v>SH0908-1981</v>
      </c>
      <c r="J3316" s="34">
        <f t="shared" si="310"/>
        <v>72686</v>
      </c>
      <c r="K3316" t="str">
        <f t="shared" si="311"/>
        <v>SH0908-1981</v>
      </c>
    </row>
    <row r="3317" spans="1:11" ht="15" customHeight="1" x14ac:dyDescent="0.35">
      <c r="A3317">
        <f>'TI102'!A3314</f>
        <v>9</v>
      </c>
      <c r="B3317" s="26">
        <f>'TI102'!B3314</f>
        <v>46273.760416666657</v>
      </c>
      <c r="C3317">
        <f>'TI102'!C3314</f>
        <v>11708283</v>
      </c>
      <c r="D3317">
        <f>'TI102'!J3314</f>
        <v>4</v>
      </c>
      <c r="E3317">
        <f>'TI102'!Q3314</f>
        <v>2</v>
      </c>
      <c r="F3317" t="str">
        <f t="shared" si="306"/>
        <v>60217</v>
      </c>
      <c r="G3317">
        <f t="shared" si="307"/>
        <v>270</v>
      </c>
      <c r="H3317" t="str">
        <f t="shared" si="308"/>
        <v>SH0908-1051</v>
      </c>
      <c r="I3317" t="str">
        <f t="shared" si="309"/>
        <v>SH0908-1051</v>
      </c>
      <c r="J3317" s="34">
        <f t="shared" si="310"/>
        <v>72686</v>
      </c>
      <c r="K3317" t="str">
        <f t="shared" si="311"/>
        <v>SH0908-1051</v>
      </c>
    </row>
    <row r="3318" spans="1:11" ht="15" customHeight="1" x14ac:dyDescent="0.35">
      <c r="A3318">
        <f>'TI102'!A3315</f>
        <v>9</v>
      </c>
      <c r="B3318" s="26">
        <f>'TI102'!B3315</f>
        <v>46273.760416666657</v>
      </c>
      <c r="C3318">
        <f>'TI102'!C3315</f>
        <v>11708352</v>
      </c>
      <c r="D3318">
        <f>'TI102'!J3315</f>
        <v>2</v>
      </c>
      <c r="E3318">
        <f>'TI102'!Q3315</f>
        <v>2</v>
      </c>
      <c r="F3318" t="str">
        <f t="shared" si="306"/>
        <v>60244</v>
      </c>
      <c r="G3318">
        <f t="shared" si="307"/>
        <v>306</v>
      </c>
      <c r="H3318" t="str">
        <f t="shared" si="308"/>
        <v>SH0908-1063</v>
      </c>
      <c r="I3318" t="str">
        <f t="shared" si="309"/>
        <v>SH0908-1063</v>
      </c>
      <c r="J3318" s="34">
        <f t="shared" si="310"/>
        <v>72686</v>
      </c>
      <c r="K3318" t="str">
        <f t="shared" si="311"/>
        <v>SH0908-1063</v>
      </c>
    </row>
    <row r="3319" spans="1:11" ht="15" customHeight="1" x14ac:dyDescent="0.35">
      <c r="A3319">
        <f>'TI102'!A3316</f>
        <v>9</v>
      </c>
      <c r="B3319" s="26">
        <f>'TI102'!B3316</f>
        <v>46273.760416666657</v>
      </c>
      <c r="C3319">
        <f>'TI102'!C3316</f>
        <v>11708353</v>
      </c>
      <c r="D3319">
        <f>'TI102'!J3316</f>
        <v>2</v>
      </c>
      <c r="E3319">
        <f>'TI102'!Q3316</f>
        <v>2</v>
      </c>
      <c r="F3319" t="str">
        <f t="shared" si="306"/>
        <v>60244</v>
      </c>
      <c r="G3319">
        <f t="shared" si="307"/>
        <v>306</v>
      </c>
      <c r="H3319" t="str">
        <f t="shared" si="308"/>
        <v>SH0908-1063</v>
      </c>
      <c r="I3319" t="str">
        <f t="shared" si="309"/>
        <v>SH0908-1063</v>
      </c>
      <c r="J3319" s="34">
        <f t="shared" si="310"/>
        <v>72686</v>
      </c>
      <c r="K3319" t="str">
        <f t="shared" si="311"/>
        <v>SH0908-1063</v>
      </c>
    </row>
    <row r="3320" spans="1:11" ht="15" customHeight="1" x14ac:dyDescent="0.35">
      <c r="A3320">
        <f>'TI102'!A3317</f>
        <v>9</v>
      </c>
      <c r="B3320" s="26">
        <f>'TI102'!B3317</f>
        <v>46273.760416666657</v>
      </c>
      <c r="C3320">
        <f>'TI102'!C3317</f>
        <v>11708354</v>
      </c>
      <c r="D3320">
        <f>'TI102'!J3317</f>
        <v>2</v>
      </c>
      <c r="E3320">
        <f>'TI102'!Q3317</f>
        <v>3</v>
      </c>
      <c r="F3320" t="str">
        <f t="shared" si="306"/>
        <v>60250</v>
      </c>
      <c r="G3320">
        <f t="shared" si="307"/>
        <v>341</v>
      </c>
      <c r="H3320" t="str">
        <f t="shared" si="308"/>
        <v>SH0908-1080</v>
      </c>
      <c r="I3320" t="str">
        <f t="shared" si="309"/>
        <v>SH0908-1080</v>
      </c>
      <c r="J3320" s="34">
        <f t="shared" si="310"/>
        <v>72686</v>
      </c>
      <c r="K3320" t="str">
        <f t="shared" si="311"/>
        <v>SH0908-1080</v>
      </c>
    </row>
    <row r="3321" spans="1:11" ht="15" customHeight="1" x14ac:dyDescent="0.35">
      <c r="A3321">
        <f>'TI102'!A3318</f>
        <v>9</v>
      </c>
      <c r="B3321" s="26">
        <f>'TI102'!B3318</f>
        <v>46273.760416666657</v>
      </c>
      <c r="C3321">
        <f>'TI102'!C3318</f>
        <v>11708504</v>
      </c>
      <c r="D3321">
        <f>'TI102'!J3318</f>
        <v>2</v>
      </c>
      <c r="E3321">
        <f>'TI102'!Q3318</f>
        <v>2</v>
      </c>
      <c r="F3321" t="str">
        <f t="shared" si="306"/>
        <v>60186</v>
      </c>
      <c r="G3321">
        <f t="shared" si="307"/>
        <v>413</v>
      </c>
      <c r="H3321" t="str">
        <f t="shared" si="308"/>
        <v>SH0908-1981</v>
      </c>
      <c r="I3321" t="str">
        <f t="shared" si="309"/>
        <v>SH0908-1981</v>
      </c>
      <c r="J3321" s="34">
        <f t="shared" si="310"/>
        <v>72686</v>
      </c>
      <c r="K3321" t="str">
        <f t="shared" si="311"/>
        <v>SH0908-1981</v>
      </c>
    </row>
    <row r="3322" spans="1:11" ht="15" customHeight="1" x14ac:dyDescent="0.35">
      <c r="A3322">
        <f>'TI102'!A3319</f>
        <v>9</v>
      </c>
      <c r="B3322" s="26">
        <f>'TI102'!B3319</f>
        <v>46273.760416666657</v>
      </c>
      <c r="C3322">
        <f>'TI102'!C3319</f>
        <v>11708505</v>
      </c>
      <c r="D3322">
        <f>'TI102'!J3319</f>
        <v>2</v>
      </c>
      <c r="E3322">
        <f>'TI102'!Q3319</f>
        <v>2</v>
      </c>
      <c r="F3322" t="str">
        <f t="shared" si="306"/>
        <v>60186</v>
      </c>
      <c r="G3322">
        <f t="shared" si="307"/>
        <v>413</v>
      </c>
      <c r="H3322" t="str">
        <f t="shared" si="308"/>
        <v>SH0908-1981</v>
      </c>
      <c r="I3322" t="str">
        <f t="shared" si="309"/>
        <v>SH0908-1981</v>
      </c>
      <c r="J3322" s="34">
        <f t="shared" si="310"/>
        <v>72686</v>
      </c>
      <c r="K3322" t="str">
        <f t="shared" si="311"/>
        <v>SH0908-1981</v>
      </c>
    </row>
    <row r="3323" spans="1:11" ht="15" customHeight="1" x14ac:dyDescent="0.35">
      <c r="A3323">
        <f>'TI102'!A3320</f>
        <v>9</v>
      </c>
      <c r="B3323" s="26">
        <f>'TI102'!B3320</f>
        <v>46273.760416666657</v>
      </c>
      <c r="C3323">
        <f>'TI102'!C3320</f>
        <v>11708506</v>
      </c>
      <c r="D3323">
        <f>'TI102'!J3320</f>
        <v>2</v>
      </c>
      <c r="E3323">
        <f>'TI102'!Q3320</f>
        <v>1</v>
      </c>
      <c r="F3323" t="str">
        <f t="shared" si="306"/>
        <v>60186</v>
      </c>
      <c r="G3323">
        <f t="shared" si="307"/>
        <v>413</v>
      </c>
      <c r="H3323" t="str">
        <f t="shared" si="308"/>
        <v>SH0908-1981</v>
      </c>
      <c r="I3323" t="str">
        <f t="shared" si="309"/>
        <v>SH0908-1981</v>
      </c>
      <c r="J3323" s="34">
        <f t="shared" si="310"/>
        <v>72686</v>
      </c>
      <c r="K3323" t="str">
        <f t="shared" si="311"/>
        <v>SH0908-1981</v>
      </c>
    </row>
    <row r="3324" spans="1:11" ht="15" customHeight="1" x14ac:dyDescent="0.35">
      <c r="A3324">
        <f>'TI102'!A3321</f>
        <v>9</v>
      </c>
      <c r="B3324" s="26">
        <f>'TI102'!B3321</f>
        <v>46273.760416666657</v>
      </c>
      <c r="C3324">
        <f>'TI102'!C3321</f>
        <v>11708507</v>
      </c>
      <c r="D3324">
        <f>'TI102'!J3321</f>
        <v>2</v>
      </c>
      <c r="E3324">
        <f>'TI102'!Q3321</f>
        <v>2</v>
      </c>
      <c r="F3324" t="str">
        <f t="shared" si="306"/>
        <v>60186</v>
      </c>
      <c r="G3324">
        <f t="shared" si="307"/>
        <v>413</v>
      </c>
      <c r="H3324" t="str">
        <f t="shared" si="308"/>
        <v>SH0908-1981</v>
      </c>
      <c r="I3324" t="str">
        <f t="shared" si="309"/>
        <v>SH0908-1981</v>
      </c>
      <c r="J3324" s="34">
        <f t="shared" si="310"/>
        <v>72686</v>
      </c>
      <c r="K3324" t="str">
        <f t="shared" si="311"/>
        <v>SH0908-1981</v>
      </c>
    </row>
    <row r="3325" spans="1:11" ht="15" customHeight="1" x14ac:dyDescent="0.35">
      <c r="A3325">
        <f>'TI102'!A3322</f>
        <v>9</v>
      </c>
      <c r="B3325" s="26">
        <f>'TI102'!B3322</f>
        <v>46273.760416666657</v>
      </c>
      <c r="C3325">
        <f>'TI102'!C3322</f>
        <v>11708508</v>
      </c>
      <c r="D3325">
        <f>'TI102'!J3322</f>
        <v>2</v>
      </c>
      <c r="E3325">
        <f>'TI102'!Q3322</f>
        <v>2</v>
      </c>
      <c r="F3325" t="str">
        <f t="shared" si="306"/>
        <v>60186</v>
      </c>
      <c r="G3325">
        <f t="shared" si="307"/>
        <v>413</v>
      </c>
      <c r="H3325" t="str">
        <f t="shared" si="308"/>
        <v>SH0908-1981</v>
      </c>
      <c r="I3325" t="str">
        <f t="shared" si="309"/>
        <v>SH0908-1981</v>
      </c>
      <c r="J3325" s="34">
        <f t="shared" si="310"/>
        <v>72686</v>
      </c>
      <c r="K3325" t="str">
        <f t="shared" si="311"/>
        <v>SH0908-1981</v>
      </c>
    </row>
    <row r="3326" spans="1:11" ht="15" customHeight="1" x14ac:dyDescent="0.35">
      <c r="A3326">
        <f>'TI102'!A3323</f>
        <v>9</v>
      </c>
      <c r="B3326" s="26">
        <f>'TI102'!B3323</f>
        <v>46273.760416666657</v>
      </c>
      <c r="C3326">
        <f>'TI102'!C3323</f>
        <v>11708509</v>
      </c>
      <c r="D3326">
        <f>'TI102'!J3323</f>
        <v>2</v>
      </c>
      <c r="E3326">
        <f>'TI102'!Q3323</f>
        <v>2</v>
      </c>
      <c r="F3326" t="str">
        <f t="shared" si="306"/>
        <v>60186</v>
      </c>
      <c r="G3326">
        <f t="shared" si="307"/>
        <v>413</v>
      </c>
      <c r="H3326" t="str">
        <f t="shared" si="308"/>
        <v>SH0908-1981</v>
      </c>
      <c r="I3326" t="str">
        <f t="shared" si="309"/>
        <v>SH0908-1981</v>
      </c>
      <c r="J3326" s="34">
        <f t="shared" si="310"/>
        <v>72686</v>
      </c>
      <c r="K3326" t="str">
        <f t="shared" si="311"/>
        <v>SH0908-1981</v>
      </c>
    </row>
    <row r="3327" spans="1:11" ht="15" customHeight="1" x14ac:dyDescent="0.35">
      <c r="A3327">
        <f>'TI102'!A3324</f>
        <v>9</v>
      </c>
      <c r="B3327" s="26">
        <f>'TI102'!B3324</f>
        <v>46273.760416666657</v>
      </c>
      <c r="C3327">
        <f>'TI102'!C3324</f>
        <v>11708510</v>
      </c>
      <c r="D3327">
        <f>'TI102'!J3324</f>
        <v>2</v>
      </c>
      <c r="E3327">
        <f>'TI102'!Q3324</f>
        <v>2</v>
      </c>
      <c r="F3327" t="str">
        <f t="shared" si="306"/>
        <v>60186</v>
      </c>
      <c r="G3327">
        <f t="shared" si="307"/>
        <v>413</v>
      </c>
      <c r="H3327" t="str">
        <f t="shared" si="308"/>
        <v>SH0908-1981</v>
      </c>
      <c r="I3327" t="str">
        <f t="shared" si="309"/>
        <v>SH0908-1981</v>
      </c>
      <c r="J3327" s="34">
        <f t="shared" si="310"/>
        <v>72686</v>
      </c>
      <c r="K3327" t="str">
        <f t="shared" si="311"/>
        <v>SH0908-1981</v>
      </c>
    </row>
    <row r="3328" spans="1:11" ht="15" customHeight="1" x14ac:dyDescent="0.35">
      <c r="A3328">
        <f>'TI102'!A3325</f>
        <v>9</v>
      </c>
      <c r="B3328" s="26">
        <f>'TI102'!B3325</f>
        <v>46273.760416666657</v>
      </c>
      <c r="C3328">
        <f>'TI102'!C3325</f>
        <v>11708511</v>
      </c>
      <c r="D3328">
        <f>'TI102'!J3325</f>
        <v>2</v>
      </c>
      <c r="E3328">
        <f>'TI102'!Q3325</f>
        <v>9</v>
      </c>
      <c r="F3328" t="str">
        <f t="shared" si="306"/>
        <v>60186</v>
      </c>
      <c r="G3328">
        <f t="shared" si="307"/>
        <v>413</v>
      </c>
      <c r="H3328" t="str">
        <f t="shared" si="308"/>
        <v>SH0908-1981</v>
      </c>
      <c r="I3328" t="str">
        <f t="shared" si="309"/>
        <v>SH0908-1981</v>
      </c>
      <c r="J3328" s="34">
        <f t="shared" si="310"/>
        <v>72686</v>
      </c>
      <c r="K3328" t="str">
        <f t="shared" si="311"/>
        <v>SH0908-1981</v>
      </c>
    </row>
    <row r="3329" spans="1:11" ht="15" customHeight="1" x14ac:dyDescent="0.35">
      <c r="A3329">
        <f>'TI102'!A3326</f>
        <v>9</v>
      </c>
      <c r="B3329" s="26">
        <f>'TI102'!B3326</f>
        <v>46273.760416666657</v>
      </c>
      <c r="C3329">
        <f>'TI102'!C3326</f>
        <v>11708526</v>
      </c>
      <c r="D3329">
        <f>'TI102'!J3326</f>
        <v>2</v>
      </c>
      <c r="E3329">
        <f>'TI102'!Q3326</f>
        <v>2</v>
      </c>
      <c r="F3329" t="str">
        <f t="shared" si="306"/>
        <v>60314</v>
      </c>
      <c r="G3329">
        <f t="shared" si="307"/>
        <v>307</v>
      </c>
      <c r="H3329" t="str">
        <f t="shared" si="308"/>
        <v>SH0908-1063</v>
      </c>
      <c r="I3329" t="str">
        <f t="shared" si="309"/>
        <v>SH0908-1063</v>
      </c>
      <c r="J3329" s="34">
        <f t="shared" si="310"/>
        <v>72686</v>
      </c>
      <c r="K3329" t="str">
        <f t="shared" si="311"/>
        <v>SH0908-1063</v>
      </c>
    </row>
    <row r="3330" spans="1:11" ht="15" customHeight="1" x14ac:dyDescent="0.35">
      <c r="A3330">
        <f>'TI102'!A3327</f>
        <v>9</v>
      </c>
      <c r="B3330" s="26">
        <f>'TI102'!B3327</f>
        <v>46273.760416666657</v>
      </c>
      <c r="C3330">
        <f>'TI102'!C3327</f>
        <v>11708528</v>
      </c>
      <c r="D3330">
        <f>'TI102'!J3327</f>
        <v>4</v>
      </c>
      <c r="E3330">
        <f>'TI102'!Q3327</f>
        <v>1</v>
      </c>
      <c r="F3330" t="str">
        <f t="shared" si="306"/>
        <v>60320</v>
      </c>
      <c r="G3330">
        <f t="shared" si="307"/>
        <v>257</v>
      </c>
      <c r="H3330" t="str">
        <f t="shared" si="308"/>
        <v>SH0908-1045</v>
      </c>
      <c r="I3330" t="str">
        <f t="shared" si="309"/>
        <v>SH0908-1045</v>
      </c>
      <c r="J3330" s="34">
        <f t="shared" si="310"/>
        <v>72686</v>
      </c>
      <c r="K3330" t="str">
        <f t="shared" si="311"/>
        <v>SH0908-1045</v>
      </c>
    </row>
    <row r="3331" spans="1:11" ht="15" customHeight="1" x14ac:dyDescent="0.35">
      <c r="A3331">
        <f>'TI102'!A3328</f>
        <v>9</v>
      </c>
      <c r="B3331" s="26">
        <f>'TI102'!B3328</f>
        <v>46273.760416666657</v>
      </c>
      <c r="C3331">
        <f>'TI102'!C3328</f>
        <v>11708555</v>
      </c>
      <c r="D3331">
        <f>'TI102'!J3328</f>
        <v>4</v>
      </c>
      <c r="E3331">
        <f>'TI102'!Q3328</f>
        <v>1</v>
      </c>
      <c r="F3331" t="str">
        <f t="shared" si="306"/>
        <v>60325</v>
      </c>
      <c r="G3331">
        <f t="shared" si="307"/>
        <v>343</v>
      </c>
      <c r="H3331" t="str">
        <f t="shared" si="308"/>
        <v>SH0908-1080</v>
      </c>
      <c r="I3331" t="str">
        <f t="shared" si="309"/>
        <v>SH0908-1080</v>
      </c>
      <c r="J3331" s="34">
        <f t="shared" si="310"/>
        <v>72686</v>
      </c>
      <c r="K3331" t="str">
        <f t="shared" si="311"/>
        <v>SH0908-1080</v>
      </c>
    </row>
    <row r="3332" spans="1:11" ht="15" customHeight="1" x14ac:dyDescent="0.35">
      <c r="A3332">
        <f>'TI102'!A3329</f>
        <v>9</v>
      </c>
      <c r="B3332" s="26">
        <f>'TI102'!B3329</f>
        <v>46273.760416666657</v>
      </c>
      <c r="C3332">
        <f>'TI102'!C3329</f>
        <v>11708618</v>
      </c>
      <c r="D3332">
        <f>'TI102'!J3329</f>
        <v>4</v>
      </c>
      <c r="E3332">
        <f>'TI102'!Q3329</f>
        <v>1</v>
      </c>
      <c r="F3332" t="str">
        <f t="shared" si="306"/>
        <v>60252</v>
      </c>
      <c r="G3332">
        <f t="shared" si="307"/>
        <v>230</v>
      </c>
      <c r="H3332" t="str">
        <f t="shared" si="308"/>
        <v>SH0908-1042</v>
      </c>
      <c r="I3332" t="str">
        <f t="shared" si="309"/>
        <v>SH0908-1042</v>
      </c>
      <c r="J3332" s="34">
        <f t="shared" si="310"/>
        <v>72686</v>
      </c>
      <c r="K3332" t="str">
        <f t="shared" si="311"/>
        <v>SH0908-1042</v>
      </c>
    </row>
    <row r="3333" spans="1:11" ht="15" customHeight="1" x14ac:dyDescent="0.35">
      <c r="A3333">
        <f>'TI102'!A3330</f>
        <v>9</v>
      </c>
      <c r="B3333" s="26">
        <f>'TI102'!B3330</f>
        <v>46273.760416666657</v>
      </c>
      <c r="C3333">
        <f>'TI102'!C3330</f>
        <v>11708667</v>
      </c>
      <c r="D3333">
        <f>'TI102'!J3330</f>
        <v>4</v>
      </c>
      <c r="E3333">
        <f>'TI102'!Q3330</f>
        <v>1</v>
      </c>
      <c r="F3333" t="str">
        <f t="shared" si="306"/>
        <v>60312</v>
      </c>
      <c r="G3333">
        <f t="shared" si="307"/>
        <v>259</v>
      </c>
      <c r="H3333" t="str">
        <f t="shared" si="308"/>
        <v>SH0908-1045</v>
      </c>
      <c r="I3333" t="str">
        <f t="shared" si="309"/>
        <v>SH0908-1045</v>
      </c>
      <c r="J3333" s="34">
        <f t="shared" si="310"/>
        <v>72686</v>
      </c>
      <c r="K3333" t="str">
        <f t="shared" si="311"/>
        <v>SH0908-1045</v>
      </c>
    </row>
    <row r="3334" spans="1:11" ht="15" customHeight="1" x14ac:dyDescent="0.35">
      <c r="A3334">
        <f>'TI102'!A3331</f>
        <v>9</v>
      </c>
      <c r="B3334" s="26">
        <f>'TI102'!B3331</f>
        <v>46273.760416666657</v>
      </c>
      <c r="C3334">
        <f>'TI102'!C3331</f>
        <v>11708668</v>
      </c>
      <c r="D3334">
        <f>'TI102'!J3331</f>
        <v>4</v>
      </c>
      <c r="E3334">
        <f>'TI102'!Q3331</f>
        <v>1</v>
      </c>
      <c r="F3334" t="str">
        <f t="shared" ref="F3334:F3397" si="312">INDEX(OM_ORDER,MATCH(C3334,OM_TID,0))</f>
        <v>60312</v>
      </c>
      <c r="G3334">
        <f t="shared" ref="G3334:G3397" si="313">MATCH(F3334,OR_ID,0)</f>
        <v>259</v>
      </c>
      <c r="H3334" t="str">
        <f t="shared" ref="H3334:H3397" si="314">INDEX(OR_ORIG,G3334)</f>
        <v>SH0908-1045</v>
      </c>
      <c r="I3334" t="str">
        <f t="shared" ref="I3334:I3397" si="315">INDEX(OR_SHIP,G3334)</f>
        <v>SH0908-1045</v>
      </c>
      <c r="J3334" s="34">
        <f t="shared" ref="J3334:J3397" si="316">IF(INDEX(OR_MOVED,G3334)="",DATE(2099,1,1),INDEX(OR_MOVED,G3334))</f>
        <v>72686</v>
      </c>
      <c r="K3334" t="str">
        <f t="shared" ref="K3334:K3397" si="317">IF(B3334&gt;=J3334,I3334,H3334)</f>
        <v>SH0908-1045</v>
      </c>
    </row>
    <row r="3335" spans="1:11" ht="15" customHeight="1" x14ac:dyDescent="0.35">
      <c r="A3335">
        <f>'TI102'!A3332</f>
        <v>9</v>
      </c>
      <c r="B3335" s="26">
        <f>'TI102'!B3332</f>
        <v>46273.760416666657</v>
      </c>
      <c r="C3335">
        <f>'TI102'!C3332</f>
        <v>11708669</v>
      </c>
      <c r="D3335">
        <f>'TI102'!J3332</f>
        <v>4</v>
      </c>
      <c r="E3335">
        <f>'TI102'!Q3332</f>
        <v>1</v>
      </c>
      <c r="F3335" t="str">
        <f t="shared" si="312"/>
        <v>60312</v>
      </c>
      <c r="G3335">
        <f t="shared" si="313"/>
        <v>259</v>
      </c>
      <c r="H3335" t="str">
        <f t="shared" si="314"/>
        <v>SH0908-1045</v>
      </c>
      <c r="I3335" t="str">
        <f t="shared" si="315"/>
        <v>SH0908-1045</v>
      </c>
      <c r="J3335" s="34">
        <f t="shared" si="316"/>
        <v>72686</v>
      </c>
      <c r="K3335" t="str">
        <f t="shared" si="317"/>
        <v>SH0908-1045</v>
      </c>
    </row>
    <row r="3336" spans="1:11" ht="15" customHeight="1" x14ac:dyDescent="0.35">
      <c r="A3336">
        <f>'TI102'!A3333</f>
        <v>9</v>
      </c>
      <c r="B3336" s="26">
        <f>'TI102'!B3333</f>
        <v>46273.760416666657</v>
      </c>
      <c r="C3336">
        <f>'TI102'!C3333</f>
        <v>11708670</v>
      </c>
      <c r="D3336">
        <f>'TI102'!J3333</f>
        <v>4</v>
      </c>
      <c r="E3336">
        <f>'TI102'!Q3333</f>
        <v>1</v>
      </c>
      <c r="F3336" t="str">
        <f t="shared" si="312"/>
        <v>60312</v>
      </c>
      <c r="G3336">
        <f t="shared" si="313"/>
        <v>259</v>
      </c>
      <c r="H3336" t="str">
        <f t="shared" si="314"/>
        <v>SH0908-1045</v>
      </c>
      <c r="I3336" t="str">
        <f t="shared" si="315"/>
        <v>SH0908-1045</v>
      </c>
      <c r="J3336" s="34">
        <f t="shared" si="316"/>
        <v>72686</v>
      </c>
      <c r="K3336" t="str">
        <f t="shared" si="317"/>
        <v>SH0908-1045</v>
      </c>
    </row>
    <row r="3337" spans="1:11" ht="15" customHeight="1" x14ac:dyDescent="0.35">
      <c r="A3337">
        <f>'TI102'!A3334</f>
        <v>9</v>
      </c>
      <c r="B3337" s="26">
        <f>'TI102'!B3334</f>
        <v>46273.760416666657</v>
      </c>
      <c r="C3337">
        <f>'TI102'!C3334</f>
        <v>11708671</v>
      </c>
      <c r="D3337">
        <f>'TI102'!J3334</f>
        <v>4</v>
      </c>
      <c r="E3337">
        <f>'TI102'!Q3334</f>
        <v>1</v>
      </c>
      <c r="F3337" t="str">
        <f t="shared" si="312"/>
        <v>60312</v>
      </c>
      <c r="G3337">
        <f t="shared" si="313"/>
        <v>259</v>
      </c>
      <c r="H3337" t="str">
        <f t="shared" si="314"/>
        <v>SH0908-1045</v>
      </c>
      <c r="I3337" t="str">
        <f t="shared" si="315"/>
        <v>SH0908-1045</v>
      </c>
      <c r="J3337" s="34">
        <f t="shared" si="316"/>
        <v>72686</v>
      </c>
      <c r="K3337" t="str">
        <f t="shared" si="317"/>
        <v>SH0908-1045</v>
      </c>
    </row>
    <row r="3338" spans="1:11" ht="15" customHeight="1" x14ac:dyDescent="0.35">
      <c r="A3338">
        <f>'TI102'!A3335</f>
        <v>9</v>
      </c>
      <c r="B3338" s="26">
        <f>'TI102'!B3335</f>
        <v>46273.760416666657</v>
      </c>
      <c r="C3338">
        <f>'TI102'!C3335</f>
        <v>11708672</v>
      </c>
      <c r="D3338">
        <f>'TI102'!J3335</f>
        <v>4</v>
      </c>
      <c r="E3338">
        <f>'TI102'!Q3335</f>
        <v>1</v>
      </c>
      <c r="F3338" t="str">
        <f t="shared" si="312"/>
        <v>60312</v>
      </c>
      <c r="G3338">
        <f t="shared" si="313"/>
        <v>259</v>
      </c>
      <c r="H3338" t="str">
        <f t="shared" si="314"/>
        <v>SH0908-1045</v>
      </c>
      <c r="I3338" t="str">
        <f t="shared" si="315"/>
        <v>SH0908-1045</v>
      </c>
      <c r="J3338" s="34">
        <f t="shared" si="316"/>
        <v>72686</v>
      </c>
      <c r="K3338" t="str">
        <f t="shared" si="317"/>
        <v>SH0908-1045</v>
      </c>
    </row>
    <row r="3339" spans="1:11" ht="15" customHeight="1" x14ac:dyDescent="0.35">
      <c r="A3339">
        <f>'TI102'!A3336</f>
        <v>9</v>
      </c>
      <c r="B3339" s="26">
        <f>'TI102'!B3336</f>
        <v>46273.760416666657</v>
      </c>
      <c r="C3339">
        <f>'TI102'!C3336</f>
        <v>11708673</v>
      </c>
      <c r="D3339">
        <f>'TI102'!J3336</f>
        <v>4</v>
      </c>
      <c r="E3339">
        <f>'TI102'!Q3336</f>
        <v>1</v>
      </c>
      <c r="F3339" t="str">
        <f t="shared" si="312"/>
        <v>60312</v>
      </c>
      <c r="G3339">
        <f t="shared" si="313"/>
        <v>259</v>
      </c>
      <c r="H3339" t="str">
        <f t="shared" si="314"/>
        <v>SH0908-1045</v>
      </c>
      <c r="I3339" t="str">
        <f t="shared" si="315"/>
        <v>SH0908-1045</v>
      </c>
      <c r="J3339" s="34">
        <f t="shared" si="316"/>
        <v>72686</v>
      </c>
      <c r="K3339" t="str">
        <f t="shared" si="317"/>
        <v>SH0908-1045</v>
      </c>
    </row>
    <row r="3340" spans="1:11" ht="15" customHeight="1" x14ac:dyDescent="0.35">
      <c r="A3340">
        <f>'TI102'!A3337</f>
        <v>9</v>
      </c>
      <c r="B3340" s="26">
        <f>'TI102'!B3337</f>
        <v>46273.760416666657</v>
      </c>
      <c r="C3340">
        <f>'TI102'!C3337</f>
        <v>11708702</v>
      </c>
      <c r="D3340">
        <f>'TI102'!J3337</f>
        <v>4</v>
      </c>
      <c r="E3340">
        <f>'TI102'!Q3337</f>
        <v>1</v>
      </c>
      <c r="F3340" t="str">
        <f t="shared" si="312"/>
        <v>60350</v>
      </c>
      <c r="G3340">
        <f t="shared" si="313"/>
        <v>355</v>
      </c>
      <c r="H3340" t="str">
        <f t="shared" si="314"/>
        <v>SH0908-1083</v>
      </c>
      <c r="I3340" t="str">
        <f t="shared" si="315"/>
        <v>SH0908-1083</v>
      </c>
      <c r="J3340" s="34">
        <f t="shared" si="316"/>
        <v>72686</v>
      </c>
      <c r="K3340" t="str">
        <f t="shared" si="317"/>
        <v>SH0908-1083</v>
      </c>
    </row>
    <row r="3341" spans="1:11" ht="15" customHeight="1" x14ac:dyDescent="0.35">
      <c r="A3341">
        <f>'TI102'!A3338</f>
        <v>9</v>
      </c>
      <c r="B3341" s="26">
        <f>'TI102'!B3338</f>
        <v>46273.760416666657</v>
      </c>
      <c r="C3341">
        <f>'TI102'!C3338</f>
        <v>11708703</v>
      </c>
      <c r="D3341">
        <f>'TI102'!J3338</f>
        <v>4</v>
      </c>
      <c r="E3341">
        <f>'TI102'!Q3338</f>
        <v>1</v>
      </c>
      <c r="F3341" t="str">
        <f t="shared" si="312"/>
        <v>60348</v>
      </c>
      <c r="G3341">
        <f t="shared" si="313"/>
        <v>271</v>
      </c>
      <c r="H3341" t="str">
        <f t="shared" si="314"/>
        <v>SH0908-1051</v>
      </c>
      <c r="I3341" t="str">
        <f t="shared" si="315"/>
        <v>SH0908-1051</v>
      </c>
      <c r="J3341" s="34">
        <f t="shared" si="316"/>
        <v>72686</v>
      </c>
      <c r="K3341" t="str">
        <f t="shared" si="317"/>
        <v>SH0908-1051</v>
      </c>
    </row>
    <row r="3342" spans="1:11" ht="15" customHeight="1" x14ac:dyDescent="0.35">
      <c r="A3342">
        <f>'TI102'!A3339</f>
        <v>9</v>
      </c>
      <c r="B3342" s="26">
        <f>'TI102'!B3339</f>
        <v>46273.760416666657</v>
      </c>
      <c r="C3342">
        <f>'TI102'!C3339</f>
        <v>11708704</v>
      </c>
      <c r="D3342">
        <f>'TI102'!J3339</f>
        <v>4</v>
      </c>
      <c r="E3342">
        <f>'TI102'!Q3339</f>
        <v>2</v>
      </c>
      <c r="F3342" t="str">
        <f t="shared" si="312"/>
        <v>60348</v>
      </c>
      <c r="G3342">
        <f t="shared" si="313"/>
        <v>271</v>
      </c>
      <c r="H3342" t="str">
        <f t="shared" si="314"/>
        <v>SH0908-1051</v>
      </c>
      <c r="I3342" t="str">
        <f t="shared" si="315"/>
        <v>SH0908-1051</v>
      </c>
      <c r="J3342" s="34">
        <f t="shared" si="316"/>
        <v>72686</v>
      </c>
      <c r="K3342" t="str">
        <f t="shared" si="317"/>
        <v>SH0908-1051</v>
      </c>
    </row>
    <row r="3343" spans="1:11" ht="15" customHeight="1" x14ac:dyDescent="0.35">
      <c r="A3343">
        <f>'TI102'!A3340</f>
        <v>9</v>
      </c>
      <c r="B3343" s="26">
        <f>'TI102'!B3340</f>
        <v>46273.760416666657</v>
      </c>
      <c r="C3343">
        <f>'TI102'!C3340</f>
        <v>11708705</v>
      </c>
      <c r="D3343">
        <f>'TI102'!J3340</f>
        <v>4</v>
      </c>
      <c r="E3343">
        <f>'TI102'!Q3340</f>
        <v>2</v>
      </c>
      <c r="F3343" t="str">
        <f t="shared" si="312"/>
        <v>60348</v>
      </c>
      <c r="G3343">
        <f t="shared" si="313"/>
        <v>271</v>
      </c>
      <c r="H3343" t="str">
        <f t="shared" si="314"/>
        <v>SH0908-1051</v>
      </c>
      <c r="I3343" t="str">
        <f t="shared" si="315"/>
        <v>SH0908-1051</v>
      </c>
      <c r="J3343" s="34">
        <f t="shared" si="316"/>
        <v>72686</v>
      </c>
      <c r="K3343" t="str">
        <f t="shared" si="317"/>
        <v>SH0908-1051</v>
      </c>
    </row>
    <row r="3344" spans="1:11" ht="15" customHeight="1" x14ac:dyDescent="0.35">
      <c r="A3344">
        <f>'TI102'!A3341</f>
        <v>9</v>
      </c>
      <c r="B3344" s="26">
        <f>'TI102'!B3341</f>
        <v>46273.760416666657</v>
      </c>
      <c r="C3344">
        <f>'TI102'!C3341</f>
        <v>11708706</v>
      </c>
      <c r="D3344">
        <f>'TI102'!J3341</f>
        <v>4</v>
      </c>
      <c r="E3344">
        <f>'TI102'!Q3341</f>
        <v>1</v>
      </c>
      <c r="F3344" t="str">
        <f t="shared" si="312"/>
        <v>60348</v>
      </c>
      <c r="G3344">
        <f t="shared" si="313"/>
        <v>271</v>
      </c>
      <c r="H3344" t="str">
        <f t="shared" si="314"/>
        <v>SH0908-1051</v>
      </c>
      <c r="I3344" t="str">
        <f t="shared" si="315"/>
        <v>SH0908-1051</v>
      </c>
      <c r="J3344" s="34">
        <f t="shared" si="316"/>
        <v>72686</v>
      </c>
      <c r="K3344" t="str">
        <f t="shared" si="317"/>
        <v>SH0908-1051</v>
      </c>
    </row>
    <row r="3345" spans="1:11" ht="15" customHeight="1" x14ac:dyDescent="0.35">
      <c r="A3345">
        <f>'TI102'!A3342</f>
        <v>9</v>
      </c>
      <c r="B3345" s="26">
        <f>'TI102'!B3342</f>
        <v>46273.760416666657</v>
      </c>
      <c r="C3345">
        <f>'TI102'!C3342</f>
        <v>11708707</v>
      </c>
      <c r="D3345">
        <f>'TI102'!J3342</f>
        <v>4</v>
      </c>
      <c r="E3345">
        <f>'TI102'!Q3342</f>
        <v>1</v>
      </c>
      <c r="F3345" t="str">
        <f t="shared" si="312"/>
        <v>60348</v>
      </c>
      <c r="G3345">
        <f t="shared" si="313"/>
        <v>271</v>
      </c>
      <c r="H3345" t="str">
        <f t="shared" si="314"/>
        <v>SH0908-1051</v>
      </c>
      <c r="I3345" t="str">
        <f t="shared" si="315"/>
        <v>SH0908-1051</v>
      </c>
      <c r="J3345" s="34">
        <f t="shared" si="316"/>
        <v>72686</v>
      </c>
      <c r="K3345" t="str">
        <f t="shared" si="317"/>
        <v>SH0908-1051</v>
      </c>
    </row>
    <row r="3346" spans="1:11" ht="15" customHeight="1" x14ac:dyDescent="0.35">
      <c r="A3346">
        <f>'TI102'!A3343</f>
        <v>9</v>
      </c>
      <c r="B3346" s="26">
        <f>'TI102'!B3343</f>
        <v>46273.760416666657</v>
      </c>
      <c r="C3346">
        <f>'TI102'!C3343</f>
        <v>11708708</v>
      </c>
      <c r="D3346">
        <f>'TI102'!J3343</f>
        <v>4</v>
      </c>
      <c r="E3346">
        <f>'TI102'!Q3343</f>
        <v>1</v>
      </c>
      <c r="F3346" t="str">
        <f t="shared" si="312"/>
        <v>60348</v>
      </c>
      <c r="G3346">
        <f t="shared" si="313"/>
        <v>271</v>
      </c>
      <c r="H3346" t="str">
        <f t="shared" si="314"/>
        <v>SH0908-1051</v>
      </c>
      <c r="I3346" t="str">
        <f t="shared" si="315"/>
        <v>SH0908-1051</v>
      </c>
      <c r="J3346" s="34">
        <f t="shared" si="316"/>
        <v>72686</v>
      </c>
      <c r="K3346" t="str">
        <f t="shared" si="317"/>
        <v>SH0908-1051</v>
      </c>
    </row>
    <row r="3347" spans="1:11" ht="15" customHeight="1" x14ac:dyDescent="0.35">
      <c r="A3347">
        <f>'TI102'!A3344</f>
        <v>9</v>
      </c>
      <c r="B3347" s="26">
        <f>'TI102'!B3344</f>
        <v>46273.760416666657</v>
      </c>
      <c r="C3347">
        <f>'TI102'!C3344</f>
        <v>11708709</v>
      </c>
      <c r="D3347">
        <f>'TI102'!J3344</f>
        <v>4</v>
      </c>
      <c r="E3347">
        <f>'TI102'!Q3344</f>
        <v>1</v>
      </c>
      <c r="F3347" t="str">
        <f t="shared" si="312"/>
        <v>60348</v>
      </c>
      <c r="G3347">
        <f t="shared" si="313"/>
        <v>271</v>
      </c>
      <c r="H3347" t="str">
        <f t="shared" si="314"/>
        <v>SH0908-1051</v>
      </c>
      <c r="I3347" t="str">
        <f t="shared" si="315"/>
        <v>SH0908-1051</v>
      </c>
      <c r="J3347" s="34">
        <f t="shared" si="316"/>
        <v>72686</v>
      </c>
      <c r="K3347" t="str">
        <f t="shared" si="317"/>
        <v>SH0908-1051</v>
      </c>
    </row>
    <row r="3348" spans="1:11" ht="15" customHeight="1" x14ac:dyDescent="0.35">
      <c r="A3348">
        <f>'TI102'!A3345</f>
        <v>9</v>
      </c>
      <c r="B3348" s="26">
        <f>'TI102'!B3345</f>
        <v>46273.760416666657</v>
      </c>
      <c r="C3348">
        <f>'TI102'!C3345</f>
        <v>11708768</v>
      </c>
      <c r="D3348">
        <f>'TI102'!J3345</f>
        <v>4</v>
      </c>
      <c r="E3348">
        <f>'TI102'!Q3345</f>
        <v>1</v>
      </c>
      <c r="F3348" t="str">
        <f t="shared" si="312"/>
        <v>60338</v>
      </c>
      <c r="G3348">
        <f t="shared" si="313"/>
        <v>233</v>
      </c>
      <c r="H3348" t="str">
        <f t="shared" si="314"/>
        <v>SH0908-1042</v>
      </c>
      <c r="I3348" t="str">
        <f t="shared" si="315"/>
        <v>SH0908-1042</v>
      </c>
      <c r="J3348" s="34">
        <f t="shared" si="316"/>
        <v>72686</v>
      </c>
      <c r="K3348" t="str">
        <f t="shared" si="317"/>
        <v>SH0908-1042</v>
      </c>
    </row>
    <row r="3349" spans="1:11" ht="15" customHeight="1" x14ac:dyDescent="0.35">
      <c r="A3349">
        <f>'TI102'!A3346</f>
        <v>9</v>
      </c>
      <c r="B3349" s="26">
        <f>'TI102'!B3346</f>
        <v>46273.760416666657</v>
      </c>
      <c r="C3349">
        <f>'TI102'!C3346</f>
        <v>11708769</v>
      </c>
      <c r="D3349">
        <f>'TI102'!J3346</f>
        <v>4</v>
      </c>
      <c r="E3349">
        <f>'TI102'!Q3346</f>
        <v>1</v>
      </c>
      <c r="F3349" t="str">
        <f t="shared" si="312"/>
        <v>60338</v>
      </c>
      <c r="G3349">
        <f t="shared" si="313"/>
        <v>233</v>
      </c>
      <c r="H3349" t="str">
        <f t="shared" si="314"/>
        <v>SH0908-1042</v>
      </c>
      <c r="I3349" t="str">
        <f t="shared" si="315"/>
        <v>SH0908-1042</v>
      </c>
      <c r="J3349" s="34">
        <f t="shared" si="316"/>
        <v>72686</v>
      </c>
      <c r="K3349" t="str">
        <f t="shared" si="317"/>
        <v>SH0908-1042</v>
      </c>
    </row>
    <row r="3350" spans="1:11" ht="15" customHeight="1" x14ac:dyDescent="0.35">
      <c r="A3350">
        <f>'TI102'!A3347</f>
        <v>9</v>
      </c>
      <c r="B3350" s="26">
        <f>'TI102'!B3347</f>
        <v>46273.760416666657</v>
      </c>
      <c r="C3350">
        <f>'TI102'!C3347</f>
        <v>11708770</v>
      </c>
      <c r="D3350">
        <f>'TI102'!J3347</f>
        <v>4</v>
      </c>
      <c r="E3350">
        <f>'TI102'!Q3347</f>
        <v>2</v>
      </c>
      <c r="F3350" t="str">
        <f t="shared" si="312"/>
        <v>60338</v>
      </c>
      <c r="G3350">
        <f t="shared" si="313"/>
        <v>233</v>
      </c>
      <c r="H3350" t="str">
        <f t="shared" si="314"/>
        <v>SH0908-1042</v>
      </c>
      <c r="I3350" t="str">
        <f t="shared" si="315"/>
        <v>SH0908-1042</v>
      </c>
      <c r="J3350" s="34">
        <f t="shared" si="316"/>
        <v>72686</v>
      </c>
      <c r="K3350" t="str">
        <f t="shared" si="317"/>
        <v>SH0908-1042</v>
      </c>
    </row>
    <row r="3351" spans="1:11" ht="15" customHeight="1" x14ac:dyDescent="0.35">
      <c r="A3351">
        <f>'TI102'!A3348</f>
        <v>9</v>
      </c>
      <c r="B3351" s="26">
        <f>'TI102'!B3348</f>
        <v>46273.760416666657</v>
      </c>
      <c r="C3351">
        <f>'TI102'!C3348</f>
        <v>11708771</v>
      </c>
      <c r="D3351">
        <f>'TI102'!J3348</f>
        <v>4</v>
      </c>
      <c r="E3351">
        <f>'TI102'!Q3348</f>
        <v>1</v>
      </c>
      <c r="F3351" t="str">
        <f t="shared" si="312"/>
        <v>60338</v>
      </c>
      <c r="G3351">
        <f t="shared" si="313"/>
        <v>233</v>
      </c>
      <c r="H3351" t="str">
        <f t="shared" si="314"/>
        <v>SH0908-1042</v>
      </c>
      <c r="I3351" t="str">
        <f t="shared" si="315"/>
        <v>SH0908-1042</v>
      </c>
      <c r="J3351" s="34">
        <f t="shared" si="316"/>
        <v>72686</v>
      </c>
      <c r="K3351" t="str">
        <f t="shared" si="317"/>
        <v>SH0908-1042</v>
      </c>
    </row>
    <row r="3352" spans="1:11" ht="15" customHeight="1" x14ac:dyDescent="0.35">
      <c r="A3352">
        <f>'TI102'!A3349</f>
        <v>9</v>
      </c>
      <c r="B3352" s="26">
        <f>'TI102'!B3349</f>
        <v>46273.760416666657</v>
      </c>
      <c r="C3352">
        <f>'TI102'!C3349</f>
        <v>11708772</v>
      </c>
      <c r="D3352">
        <f>'TI102'!J3349</f>
        <v>4</v>
      </c>
      <c r="E3352">
        <f>'TI102'!Q3349</f>
        <v>1</v>
      </c>
      <c r="F3352" t="str">
        <f t="shared" si="312"/>
        <v>60338</v>
      </c>
      <c r="G3352">
        <f t="shared" si="313"/>
        <v>233</v>
      </c>
      <c r="H3352" t="str">
        <f t="shared" si="314"/>
        <v>SH0908-1042</v>
      </c>
      <c r="I3352" t="str">
        <f t="shared" si="315"/>
        <v>SH0908-1042</v>
      </c>
      <c r="J3352" s="34">
        <f t="shared" si="316"/>
        <v>72686</v>
      </c>
      <c r="K3352" t="str">
        <f t="shared" si="317"/>
        <v>SH0908-1042</v>
      </c>
    </row>
    <row r="3353" spans="1:11" ht="15" customHeight="1" x14ac:dyDescent="0.35">
      <c r="A3353">
        <f>'TI102'!A3350</f>
        <v>9</v>
      </c>
      <c r="B3353" s="26">
        <f>'TI102'!B3350</f>
        <v>46273.760416666657</v>
      </c>
      <c r="C3353">
        <f>'TI102'!C3350</f>
        <v>11708865</v>
      </c>
      <c r="D3353">
        <f>'TI102'!J3350</f>
        <v>4</v>
      </c>
      <c r="E3353">
        <f>'TI102'!Q3350</f>
        <v>1</v>
      </c>
      <c r="F3353" t="str">
        <f t="shared" si="312"/>
        <v>60386</v>
      </c>
      <c r="G3353">
        <f t="shared" si="313"/>
        <v>328</v>
      </c>
      <c r="H3353" t="str">
        <f t="shared" si="314"/>
        <v>SH0908-1069</v>
      </c>
      <c r="I3353" t="str">
        <f t="shared" si="315"/>
        <v>SH0908-1069</v>
      </c>
      <c r="J3353" s="34">
        <f t="shared" si="316"/>
        <v>72686</v>
      </c>
      <c r="K3353" t="str">
        <f t="shared" si="317"/>
        <v>SH0908-1069</v>
      </c>
    </row>
    <row r="3354" spans="1:11" ht="15" customHeight="1" x14ac:dyDescent="0.35">
      <c r="A3354">
        <f>'TI102'!A3351</f>
        <v>9</v>
      </c>
      <c r="B3354" s="26">
        <f>'TI102'!B3351</f>
        <v>46273.760416666657</v>
      </c>
      <c r="C3354">
        <f>'TI102'!C3351</f>
        <v>11708877</v>
      </c>
      <c r="D3354">
        <f>'TI102'!J3351</f>
        <v>2</v>
      </c>
      <c r="E3354">
        <f>'TI102'!Q3351</f>
        <v>1</v>
      </c>
      <c r="F3354" t="str">
        <f t="shared" si="312"/>
        <v>60386</v>
      </c>
      <c r="G3354">
        <f t="shared" si="313"/>
        <v>328</v>
      </c>
      <c r="H3354" t="str">
        <f t="shared" si="314"/>
        <v>SH0908-1069</v>
      </c>
      <c r="I3354" t="str">
        <f t="shared" si="315"/>
        <v>SH0908-1069</v>
      </c>
      <c r="J3354" s="34">
        <f t="shared" si="316"/>
        <v>72686</v>
      </c>
      <c r="K3354" t="str">
        <f t="shared" si="317"/>
        <v>SH0908-1069</v>
      </c>
    </row>
    <row r="3355" spans="1:11" ht="15" customHeight="1" x14ac:dyDescent="0.35">
      <c r="A3355">
        <f>'TI102'!A3352</f>
        <v>9</v>
      </c>
      <c r="B3355" s="26">
        <f>'TI102'!B3352</f>
        <v>46273.760416666657</v>
      </c>
      <c r="C3355">
        <f>'TI102'!C3352</f>
        <v>11708878</v>
      </c>
      <c r="D3355">
        <f>'TI102'!J3352</f>
        <v>2</v>
      </c>
      <c r="E3355">
        <f>'TI102'!Q3352</f>
        <v>1</v>
      </c>
      <c r="F3355" t="str">
        <f t="shared" si="312"/>
        <v>60386</v>
      </c>
      <c r="G3355">
        <f t="shared" si="313"/>
        <v>328</v>
      </c>
      <c r="H3355" t="str">
        <f t="shared" si="314"/>
        <v>SH0908-1069</v>
      </c>
      <c r="I3355" t="str">
        <f t="shared" si="315"/>
        <v>SH0908-1069</v>
      </c>
      <c r="J3355" s="34">
        <f t="shared" si="316"/>
        <v>72686</v>
      </c>
      <c r="K3355" t="str">
        <f t="shared" si="317"/>
        <v>SH0908-1069</v>
      </c>
    </row>
    <row r="3356" spans="1:11" ht="15" customHeight="1" x14ac:dyDescent="0.35">
      <c r="A3356">
        <f>'TI102'!A3353</f>
        <v>9</v>
      </c>
      <c r="B3356" s="26">
        <f>'TI102'!B3353</f>
        <v>46273.760416666657</v>
      </c>
      <c r="C3356">
        <f>'TI102'!C3353</f>
        <v>11709396</v>
      </c>
      <c r="D3356">
        <f>'TI102'!J3353</f>
        <v>2</v>
      </c>
      <c r="E3356">
        <f>'TI102'!Q3353</f>
        <v>1</v>
      </c>
      <c r="F3356" t="str">
        <f t="shared" si="312"/>
        <v>58942</v>
      </c>
      <c r="G3356">
        <f t="shared" si="313"/>
        <v>414</v>
      </c>
      <c r="H3356" t="str">
        <f t="shared" si="314"/>
        <v>SH0908-1981</v>
      </c>
      <c r="I3356" t="str">
        <f t="shared" si="315"/>
        <v>SH0908-1981</v>
      </c>
      <c r="J3356" s="34">
        <f t="shared" si="316"/>
        <v>72686</v>
      </c>
      <c r="K3356" t="str">
        <f t="shared" si="317"/>
        <v>SH0908-1981</v>
      </c>
    </row>
    <row r="3357" spans="1:11" ht="15" customHeight="1" x14ac:dyDescent="0.35">
      <c r="A3357">
        <f>'TI102'!A3354</f>
        <v>9</v>
      </c>
      <c r="B3357" s="26">
        <f>'TI102'!B3354</f>
        <v>46273.760416666657</v>
      </c>
      <c r="C3357">
        <f>'TI102'!C3354</f>
        <v>11709397</v>
      </c>
      <c r="D3357">
        <f>'TI102'!J3354</f>
        <v>2</v>
      </c>
      <c r="E3357">
        <f>'TI102'!Q3354</f>
        <v>1</v>
      </c>
      <c r="F3357" t="str">
        <f t="shared" si="312"/>
        <v>58942</v>
      </c>
      <c r="G3357">
        <f t="shared" si="313"/>
        <v>414</v>
      </c>
      <c r="H3357" t="str">
        <f t="shared" si="314"/>
        <v>SH0908-1981</v>
      </c>
      <c r="I3357" t="str">
        <f t="shared" si="315"/>
        <v>SH0908-1981</v>
      </c>
      <c r="J3357" s="34">
        <f t="shared" si="316"/>
        <v>72686</v>
      </c>
      <c r="K3357" t="str">
        <f t="shared" si="317"/>
        <v>SH0908-1981</v>
      </c>
    </row>
    <row r="3358" spans="1:11" ht="15" customHeight="1" x14ac:dyDescent="0.35">
      <c r="A3358">
        <f>'TI102'!A3355</f>
        <v>9</v>
      </c>
      <c r="B3358" s="26">
        <f>'TI102'!B3355</f>
        <v>46273.760416666657</v>
      </c>
      <c r="C3358">
        <f>'TI102'!C3355</f>
        <v>11709398</v>
      </c>
      <c r="D3358">
        <f>'TI102'!J3355</f>
        <v>2</v>
      </c>
      <c r="E3358">
        <f>'TI102'!Q3355</f>
        <v>2</v>
      </c>
      <c r="F3358" t="str">
        <f t="shared" si="312"/>
        <v>58942</v>
      </c>
      <c r="G3358">
        <f t="shared" si="313"/>
        <v>414</v>
      </c>
      <c r="H3358" t="str">
        <f t="shared" si="314"/>
        <v>SH0908-1981</v>
      </c>
      <c r="I3358" t="str">
        <f t="shared" si="315"/>
        <v>SH0908-1981</v>
      </c>
      <c r="J3358" s="34">
        <f t="shared" si="316"/>
        <v>72686</v>
      </c>
      <c r="K3358" t="str">
        <f t="shared" si="317"/>
        <v>SH0908-1981</v>
      </c>
    </row>
    <row r="3359" spans="1:11" ht="15" customHeight="1" x14ac:dyDescent="0.35">
      <c r="A3359">
        <f>'TI102'!A3356</f>
        <v>9</v>
      </c>
      <c r="B3359" s="26">
        <f>'TI102'!B3356</f>
        <v>46273.760416666657</v>
      </c>
      <c r="C3359">
        <f>'TI102'!C3356</f>
        <v>11709399</v>
      </c>
      <c r="D3359">
        <f>'TI102'!J3356</f>
        <v>2</v>
      </c>
      <c r="E3359">
        <f>'TI102'!Q3356</f>
        <v>10</v>
      </c>
      <c r="F3359" t="str">
        <f t="shared" si="312"/>
        <v>58942</v>
      </c>
      <c r="G3359">
        <f t="shared" si="313"/>
        <v>414</v>
      </c>
      <c r="H3359" t="str">
        <f t="shared" si="314"/>
        <v>SH0908-1981</v>
      </c>
      <c r="I3359" t="str">
        <f t="shared" si="315"/>
        <v>SH0908-1981</v>
      </c>
      <c r="J3359" s="34">
        <f t="shared" si="316"/>
        <v>72686</v>
      </c>
      <c r="K3359" t="str">
        <f t="shared" si="317"/>
        <v>SH0908-1981</v>
      </c>
    </row>
    <row r="3360" spans="1:11" ht="15" customHeight="1" x14ac:dyDescent="0.35">
      <c r="A3360">
        <f>'TI102'!A3357</f>
        <v>9</v>
      </c>
      <c r="B3360" s="26">
        <f>'TI102'!B3357</f>
        <v>46273.760416666657</v>
      </c>
      <c r="C3360">
        <f>'TI102'!C3357</f>
        <v>11709400</v>
      </c>
      <c r="D3360">
        <f>'TI102'!J3357</f>
        <v>2</v>
      </c>
      <c r="E3360">
        <f>'TI102'!Q3357</f>
        <v>4</v>
      </c>
      <c r="F3360" t="str">
        <f t="shared" si="312"/>
        <v>58942</v>
      </c>
      <c r="G3360">
        <f t="shared" si="313"/>
        <v>414</v>
      </c>
      <c r="H3360" t="str">
        <f t="shared" si="314"/>
        <v>SH0908-1981</v>
      </c>
      <c r="I3360" t="str">
        <f t="shared" si="315"/>
        <v>SH0908-1981</v>
      </c>
      <c r="J3360" s="34">
        <f t="shared" si="316"/>
        <v>72686</v>
      </c>
      <c r="K3360" t="str">
        <f t="shared" si="317"/>
        <v>SH0908-1981</v>
      </c>
    </row>
    <row r="3361" spans="1:11" ht="15" customHeight="1" x14ac:dyDescent="0.35">
      <c r="A3361">
        <f>'TI102'!A3358</f>
        <v>9</v>
      </c>
      <c r="B3361" s="26">
        <f>'TI102'!B3358</f>
        <v>46273.760416666657</v>
      </c>
      <c r="C3361">
        <f>'TI102'!C3358</f>
        <v>11709401</v>
      </c>
      <c r="D3361">
        <f>'TI102'!J3358</f>
        <v>2</v>
      </c>
      <c r="E3361">
        <f>'TI102'!Q3358</f>
        <v>3</v>
      </c>
      <c r="F3361" t="str">
        <f t="shared" si="312"/>
        <v>58942</v>
      </c>
      <c r="G3361">
        <f t="shared" si="313"/>
        <v>414</v>
      </c>
      <c r="H3361" t="str">
        <f t="shared" si="314"/>
        <v>SH0908-1981</v>
      </c>
      <c r="I3361" t="str">
        <f t="shared" si="315"/>
        <v>SH0908-1981</v>
      </c>
      <c r="J3361" s="34">
        <f t="shared" si="316"/>
        <v>72686</v>
      </c>
      <c r="K3361" t="str">
        <f t="shared" si="317"/>
        <v>SH0908-1981</v>
      </c>
    </row>
    <row r="3362" spans="1:11" ht="15" customHeight="1" x14ac:dyDescent="0.35">
      <c r="A3362">
        <f>'TI102'!A3359</f>
        <v>9</v>
      </c>
      <c r="B3362" s="26">
        <f>'TI102'!B3359</f>
        <v>46273.760416666657</v>
      </c>
      <c r="C3362">
        <f>'TI102'!C3359</f>
        <v>11709402</v>
      </c>
      <c r="D3362">
        <f>'TI102'!J3359</f>
        <v>2</v>
      </c>
      <c r="E3362">
        <f>'TI102'!Q3359</f>
        <v>9</v>
      </c>
      <c r="F3362" t="str">
        <f t="shared" si="312"/>
        <v>58942</v>
      </c>
      <c r="G3362">
        <f t="shared" si="313"/>
        <v>414</v>
      </c>
      <c r="H3362" t="str">
        <f t="shared" si="314"/>
        <v>SH0908-1981</v>
      </c>
      <c r="I3362" t="str">
        <f t="shared" si="315"/>
        <v>SH0908-1981</v>
      </c>
      <c r="J3362" s="34">
        <f t="shared" si="316"/>
        <v>72686</v>
      </c>
      <c r="K3362" t="str">
        <f t="shared" si="317"/>
        <v>SH0908-1981</v>
      </c>
    </row>
    <row r="3363" spans="1:11" ht="15" customHeight="1" x14ac:dyDescent="0.35">
      <c r="A3363">
        <f>'TI102'!A3360</f>
        <v>9</v>
      </c>
      <c r="B3363" s="26">
        <f>'TI102'!B3360</f>
        <v>46273.760416666657</v>
      </c>
      <c r="C3363">
        <f>'TI102'!C3360</f>
        <v>11709403</v>
      </c>
      <c r="D3363">
        <f>'TI102'!J3360</f>
        <v>2</v>
      </c>
      <c r="E3363">
        <f>'TI102'!Q3360</f>
        <v>4</v>
      </c>
      <c r="F3363" t="str">
        <f t="shared" si="312"/>
        <v>58942</v>
      </c>
      <c r="G3363">
        <f t="shared" si="313"/>
        <v>414</v>
      </c>
      <c r="H3363" t="str">
        <f t="shared" si="314"/>
        <v>SH0908-1981</v>
      </c>
      <c r="I3363" t="str">
        <f t="shared" si="315"/>
        <v>SH0908-1981</v>
      </c>
      <c r="J3363" s="34">
        <f t="shared" si="316"/>
        <v>72686</v>
      </c>
      <c r="K3363" t="str">
        <f t="shared" si="317"/>
        <v>SH0908-1981</v>
      </c>
    </row>
    <row r="3364" spans="1:11" ht="15" customHeight="1" x14ac:dyDescent="0.35">
      <c r="A3364">
        <f>'TI102'!A3361</f>
        <v>9</v>
      </c>
      <c r="B3364" s="26">
        <f>'TI102'!B3361</f>
        <v>46273.760416666657</v>
      </c>
      <c r="C3364">
        <f>'TI102'!C3361</f>
        <v>11709404</v>
      </c>
      <c r="D3364">
        <f>'TI102'!J3361</f>
        <v>2</v>
      </c>
      <c r="E3364">
        <f>'TI102'!Q3361</f>
        <v>2</v>
      </c>
      <c r="F3364" t="str">
        <f t="shared" si="312"/>
        <v>58942</v>
      </c>
      <c r="G3364">
        <f t="shared" si="313"/>
        <v>414</v>
      </c>
      <c r="H3364" t="str">
        <f t="shared" si="314"/>
        <v>SH0908-1981</v>
      </c>
      <c r="I3364" t="str">
        <f t="shared" si="315"/>
        <v>SH0908-1981</v>
      </c>
      <c r="J3364" s="34">
        <f t="shared" si="316"/>
        <v>72686</v>
      </c>
      <c r="K3364" t="str">
        <f t="shared" si="317"/>
        <v>SH0908-1981</v>
      </c>
    </row>
    <row r="3365" spans="1:11" ht="15" customHeight="1" x14ac:dyDescent="0.35">
      <c r="A3365">
        <f>'TI102'!A3362</f>
        <v>9</v>
      </c>
      <c r="B3365" s="26">
        <f>'TI102'!B3362</f>
        <v>46273.760416666657</v>
      </c>
      <c r="C3365">
        <f>'TI102'!C3362</f>
        <v>11709405</v>
      </c>
      <c r="D3365">
        <f>'TI102'!J3362</f>
        <v>2</v>
      </c>
      <c r="E3365">
        <f>'TI102'!Q3362</f>
        <v>2</v>
      </c>
      <c r="F3365" t="str">
        <f t="shared" si="312"/>
        <v>58942</v>
      </c>
      <c r="G3365">
        <f t="shared" si="313"/>
        <v>414</v>
      </c>
      <c r="H3365" t="str">
        <f t="shared" si="314"/>
        <v>SH0908-1981</v>
      </c>
      <c r="I3365" t="str">
        <f t="shared" si="315"/>
        <v>SH0908-1981</v>
      </c>
      <c r="J3365" s="34">
        <f t="shared" si="316"/>
        <v>72686</v>
      </c>
      <c r="K3365" t="str">
        <f t="shared" si="317"/>
        <v>SH0908-1981</v>
      </c>
    </row>
    <row r="3366" spans="1:11" ht="15" customHeight="1" x14ac:dyDescent="0.35">
      <c r="A3366">
        <f>'TI102'!A3363</f>
        <v>9</v>
      </c>
      <c r="B3366" s="26">
        <f>'TI102'!B3363</f>
        <v>46273.760416666657</v>
      </c>
      <c r="C3366">
        <f>'TI102'!C3363</f>
        <v>11709406</v>
      </c>
      <c r="D3366">
        <f>'TI102'!J3363</f>
        <v>2</v>
      </c>
      <c r="E3366">
        <f>'TI102'!Q3363</f>
        <v>1</v>
      </c>
      <c r="F3366" t="str">
        <f t="shared" si="312"/>
        <v>58942</v>
      </c>
      <c r="G3366">
        <f t="shared" si="313"/>
        <v>414</v>
      </c>
      <c r="H3366" t="str">
        <f t="shared" si="314"/>
        <v>SH0908-1981</v>
      </c>
      <c r="I3366" t="str">
        <f t="shared" si="315"/>
        <v>SH0908-1981</v>
      </c>
      <c r="J3366" s="34">
        <f t="shared" si="316"/>
        <v>72686</v>
      </c>
      <c r="K3366" t="str">
        <f t="shared" si="317"/>
        <v>SH0908-1981</v>
      </c>
    </row>
    <row r="3367" spans="1:11" ht="15" customHeight="1" x14ac:dyDescent="0.35">
      <c r="A3367">
        <f>'TI102'!A3364</f>
        <v>9</v>
      </c>
      <c r="B3367" s="26">
        <f>'TI102'!B3364</f>
        <v>46273.760416666657</v>
      </c>
      <c r="C3367">
        <f>'TI102'!C3364</f>
        <v>11709407</v>
      </c>
      <c r="D3367">
        <f>'TI102'!J3364</f>
        <v>2</v>
      </c>
      <c r="E3367">
        <f>'TI102'!Q3364</f>
        <v>8</v>
      </c>
      <c r="F3367" t="str">
        <f t="shared" si="312"/>
        <v>58942</v>
      </c>
      <c r="G3367">
        <f t="shared" si="313"/>
        <v>414</v>
      </c>
      <c r="H3367" t="str">
        <f t="shared" si="314"/>
        <v>SH0908-1981</v>
      </c>
      <c r="I3367" t="str">
        <f t="shared" si="315"/>
        <v>SH0908-1981</v>
      </c>
      <c r="J3367" s="34">
        <f t="shared" si="316"/>
        <v>72686</v>
      </c>
      <c r="K3367" t="str">
        <f t="shared" si="317"/>
        <v>SH0908-1981</v>
      </c>
    </row>
    <row r="3368" spans="1:11" ht="15" customHeight="1" x14ac:dyDescent="0.35">
      <c r="A3368">
        <f>'TI102'!A3365</f>
        <v>9</v>
      </c>
      <c r="B3368" s="26">
        <f>'TI102'!B3365</f>
        <v>46273.760416666657</v>
      </c>
      <c r="C3368">
        <f>'TI102'!C3365</f>
        <v>11709408</v>
      </c>
      <c r="D3368">
        <f>'TI102'!J3365</f>
        <v>2</v>
      </c>
      <c r="E3368">
        <f>'TI102'!Q3365</f>
        <v>3</v>
      </c>
      <c r="F3368" t="str">
        <f t="shared" si="312"/>
        <v>58942</v>
      </c>
      <c r="G3368">
        <f t="shared" si="313"/>
        <v>414</v>
      </c>
      <c r="H3368" t="str">
        <f t="shared" si="314"/>
        <v>SH0908-1981</v>
      </c>
      <c r="I3368" t="str">
        <f t="shared" si="315"/>
        <v>SH0908-1981</v>
      </c>
      <c r="J3368" s="34">
        <f t="shared" si="316"/>
        <v>72686</v>
      </c>
      <c r="K3368" t="str">
        <f t="shared" si="317"/>
        <v>SH0908-1981</v>
      </c>
    </row>
    <row r="3369" spans="1:11" ht="15" customHeight="1" x14ac:dyDescent="0.35">
      <c r="A3369">
        <f>'TI102'!A3366</f>
        <v>9</v>
      </c>
      <c r="B3369" s="26">
        <f>'TI102'!B3366</f>
        <v>46273.760416666657</v>
      </c>
      <c r="C3369">
        <f>'TI102'!C3366</f>
        <v>11709409</v>
      </c>
      <c r="D3369">
        <f>'TI102'!J3366</f>
        <v>2</v>
      </c>
      <c r="E3369">
        <f>'TI102'!Q3366</f>
        <v>1</v>
      </c>
      <c r="F3369" t="str">
        <f t="shared" si="312"/>
        <v>58942</v>
      </c>
      <c r="G3369">
        <f t="shared" si="313"/>
        <v>414</v>
      </c>
      <c r="H3369" t="str">
        <f t="shared" si="314"/>
        <v>SH0908-1981</v>
      </c>
      <c r="I3369" t="str">
        <f t="shared" si="315"/>
        <v>SH0908-1981</v>
      </c>
      <c r="J3369" s="34">
        <f t="shared" si="316"/>
        <v>72686</v>
      </c>
      <c r="K3369" t="str">
        <f t="shared" si="317"/>
        <v>SH0908-1981</v>
      </c>
    </row>
    <row r="3370" spans="1:11" ht="15" customHeight="1" x14ac:dyDescent="0.35">
      <c r="A3370">
        <f>'TI102'!A3367</f>
        <v>9</v>
      </c>
      <c r="B3370" s="26">
        <f>'TI102'!B3367</f>
        <v>46273.760416666657</v>
      </c>
      <c r="C3370">
        <f>'TI102'!C3367</f>
        <v>11709410</v>
      </c>
      <c r="D3370">
        <f>'TI102'!J3367</f>
        <v>2</v>
      </c>
      <c r="E3370">
        <f>'TI102'!Q3367</f>
        <v>1</v>
      </c>
      <c r="F3370" t="str">
        <f t="shared" si="312"/>
        <v>58942</v>
      </c>
      <c r="G3370">
        <f t="shared" si="313"/>
        <v>414</v>
      </c>
      <c r="H3370" t="str">
        <f t="shared" si="314"/>
        <v>SH0908-1981</v>
      </c>
      <c r="I3370" t="str">
        <f t="shared" si="315"/>
        <v>SH0908-1981</v>
      </c>
      <c r="J3370" s="34">
        <f t="shared" si="316"/>
        <v>72686</v>
      </c>
      <c r="K3370" t="str">
        <f t="shared" si="317"/>
        <v>SH0908-1981</v>
      </c>
    </row>
    <row r="3371" spans="1:11" ht="15" customHeight="1" x14ac:dyDescent="0.35">
      <c r="A3371">
        <f>'TI102'!A3368</f>
        <v>9</v>
      </c>
      <c r="B3371" s="26">
        <f>'TI102'!B3368</f>
        <v>46273.760416666657</v>
      </c>
      <c r="C3371">
        <f>'TI102'!C3368</f>
        <v>11709411</v>
      </c>
      <c r="D3371">
        <f>'TI102'!J3368</f>
        <v>2</v>
      </c>
      <c r="E3371">
        <f>'TI102'!Q3368</f>
        <v>2</v>
      </c>
      <c r="F3371" t="str">
        <f t="shared" si="312"/>
        <v>58942</v>
      </c>
      <c r="G3371">
        <f t="shared" si="313"/>
        <v>414</v>
      </c>
      <c r="H3371" t="str">
        <f t="shared" si="314"/>
        <v>SH0908-1981</v>
      </c>
      <c r="I3371" t="str">
        <f t="shared" si="315"/>
        <v>SH0908-1981</v>
      </c>
      <c r="J3371" s="34">
        <f t="shared" si="316"/>
        <v>72686</v>
      </c>
      <c r="K3371" t="str">
        <f t="shared" si="317"/>
        <v>SH0908-1981</v>
      </c>
    </row>
    <row r="3372" spans="1:11" ht="15" customHeight="1" x14ac:dyDescent="0.35">
      <c r="A3372">
        <f>'TI102'!A3369</f>
        <v>9</v>
      </c>
      <c r="B3372" s="26">
        <f>'TI102'!B3369</f>
        <v>46273.760416666657</v>
      </c>
      <c r="C3372">
        <f>'TI102'!C3369</f>
        <v>11709412</v>
      </c>
      <c r="D3372">
        <f>'TI102'!J3369</f>
        <v>2</v>
      </c>
      <c r="E3372">
        <f>'TI102'!Q3369</f>
        <v>1</v>
      </c>
      <c r="F3372" t="str">
        <f t="shared" si="312"/>
        <v>58942</v>
      </c>
      <c r="G3372">
        <f t="shared" si="313"/>
        <v>414</v>
      </c>
      <c r="H3372" t="str">
        <f t="shared" si="314"/>
        <v>SH0908-1981</v>
      </c>
      <c r="I3372" t="str">
        <f t="shared" si="315"/>
        <v>SH0908-1981</v>
      </c>
      <c r="J3372" s="34">
        <f t="shared" si="316"/>
        <v>72686</v>
      </c>
      <c r="K3372" t="str">
        <f t="shared" si="317"/>
        <v>SH0908-1981</v>
      </c>
    </row>
    <row r="3373" spans="1:11" ht="15" customHeight="1" x14ac:dyDescent="0.35">
      <c r="A3373">
        <f>'TI102'!A3370</f>
        <v>9</v>
      </c>
      <c r="B3373" s="26">
        <f>'TI102'!B3370</f>
        <v>46273.760416666657</v>
      </c>
      <c r="C3373">
        <f>'TI102'!C3370</f>
        <v>11709413</v>
      </c>
      <c r="D3373">
        <f>'TI102'!J3370</f>
        <v>2</v>
      </c>
      <c r="E3373">
        <f>'TI102'!Q3370</f>
        <v>1</v>
      </c>
      <c r="F3373" t="str">
        <f t="shared" si="312"/>
        <v>58942</v>
      </c>
      <c r="G3373">
        <f t="shared" si="313"/>
        <v>414</v>
      </c>
      <c r="H3373" t="str">
        <f t="shared" si="314"/>
        <v>SH0908-1981</v>
      </c>
      <c r="I3373" t="str">
        <f t="shared" si="315"/>
        <v>SH0908-1981</v>
      </c>
      <c r="J3373" s="34">
        <f t="shared" si="316"/>
        <v>72686</v>
      </c>
      <c r="K3373" t="str">
        <f t="shared" si="317"/>
        <v>SH0908-1981</v>
      </c>
    </row>
    <row r="3374" spans="1:11" ht="15" customHeight="1" x14ac:dyDescent="0.35">
      <c r="A3374">
        <f>'TI102'!A3371</f>
        <v>9</v>
      </c>
      <c r="B3374" s="26">
        <f>'TI102'!B3371</f>
        <v>46273.760416666657</v>
      </c>
      <c r="C3374">
        <f>'TI102'!C3371</f>
        <v>11709414</v>
      </c>
      <c r="D3374">
        <f>'TI102'!J3371</f>
        <v>2</v>
      </c>
      <c r="E3374">
        <f>'TI102'!Q3371</f>
        <v>1</v>
      </c>
      <c r="F3374" t="str">
        <f t="shared" si="312"/>
        <v>58942</v>
      </c>
      <c r="G3374">
        <f t="shared" si="313"/>
        <v>414</v>
      </c>
      <c r="H3374" t="str">
        <f t="shared" si="314"/>
        <v>SH0908-1981</v>
      </c>
      <c r="I3374" t="str">
        <f t="shared" si="315"/>
        <v>SH0908-1981</v>
      </c>
      <c r="J3374" s="34">
        <f t="shared" si="316"/>
        <v>72686</v>
      </c>
      <c r="K3374" t="str">
        <f t="shared" si="317"/>
        <v>SH0908-1981</v>
      </c>
    </row>
    <row r="3375" spans="1:11" ht="15" customHeight="1" x14ac:dyDescent="0.35">
      <c r="A3375">
        <f>'TI102'!A3372</f>
        <v>9</v>
      </c>
      <c r="B3375" s="26">
        <f>'TI102'!B3372</f>
        <v>46273.760416666657</v>
      </c>
      <c r="C3375">
        <f>'TI102'!C3372</f>
        <v>11709415</v>
      </c>
      <c r="D3375">
        <f>'TI102'!J3372</f>
        <v>2</v>
      </c>
      <c r="E3375">
        <f>'TI102'!Q3372</f>
        <v>6</v>
      </c>
      <c r="F3375" t="str">
        <f t="shared" si="312"/>
        <v>58942</v>
      </c>
      <c r="G3375">
        <f t="shared" si="313"/>
        <v>414</v>
      </c>
      <c r="H3375" t="str">
        <f t="shared" si="314"/>
        <v>SH0908-1981</v>
      </c>
      <c r="I3375" t="str">
        <f t="shared" si="315"/>
        <v>SH0908-1981</v>
      </c>
      <c r="J3375" s="34">
        <f t="shared" si="316"/>
        <v>72686</v>
      </c>
      <c r="K3375" t="str">
        <f t="shared" si="317"/>
        <v>SH0908-1981</v>
      </c>
    </row>
    <row r="3376" spans="1:11" ht="15" customHeight="1" x14ac:dyDescent="0.35">
      <c r="A3376">
        <f>'TI102'!A3373</f>
        <v>9</v>
      </c>
      <c r="B3376" s="26">
        <f>'TI102'!B3373</f>
        <v>46273.760416666657</v>
      </c>
      <c r="C3376">
        <f>'TI102'!C3373</f>
        <v>11709416</v>
      </c>
      <c r="D3376">
        <f>'TI102'!J3373</f>
        <v>2</v>
      </c>
      <c r="E3376">
        <f>'TI102'!Q3373</f>
        <v>6</v>
      </c>
      <c r="F3376" t="str">
        <f t="shared" si="312"/>
        <v>58942</v>
      </c>
      <c r="G3376">
        <f t="shared" si="313"/>
        <v>414</v>
      </c>
      <c r="H3376" t="str">
        <f t="shared" si="314"/>
        <v>SH0908-1981</v>
      </c>
      <c r="I3376" t="str">
        <f t="shared" si="315"/>
        <v>SH0908-1981</v>
      </c>
      <c r="J3376" s="34">
        <f t="shared" si="316"/>
        <v>72686</v>
      </c>
      <c r="K3376" t="str">
        <f t="shared" si="317"/>
        <v>SH0908-1981</v>
      </c>
    </row>
    <row r="3377" spans="1:11" ht="15" customHeight="1" x14ac:dyDescent="0.35">
      <c r="A3377">
        <f>'TI102'!A3374</f>
        <v>9</v>
      </c>
      <c r="B3377" s="26">
        <f>'TI102'!B3374</f>
        <v>46273.760416666657</v>
      </c>
      <c r="C3377">
        <f>'TI102'!C3374</f>
        <v>11709417</v>
      </c>
      <c r="D3377">
        <f>'TI102'!J3374</f>
        <v>2</v>
      </c>
      <c r="E3377">
        <f>'TI102'!Q3374</f>
        <v>6</v>
      </c>
      <c r="F3377" t="str">
        <f t="shared" si="312"/>
        <v>58942</v>
      </c>
      <c r="G3377">
        <f t="shared" si="313"/>
        <v>414</v>
      </c>
      <c r="H3377" t="str">
        <f t="shared" si="314"/>
        <v>SH0908-1981</v>
      </c>
      <c r="I3377" t="str">
        <f t="shared" si="315"/>
        <v>SH0908-1981</v>
      </c>
      <c r="J3377" s="34">
        <f t="shared" si="316"/>
        <v>72686</v>
      </c>
      <c r="K3377" t="str">
        <f t="shared" si="317"/>
        <v>SH0908-1981</v>
      </c>
    </row>
    <row r="3378" spans="1:11" ht="15" customHeight="1" x14ac:dyDescent="0.35">
      <c r="A3378">
        <f>'TI102'!A3375</f>
        <v>9</v>
      </c>
      <c r="B3378" s="26">
        <f>'TI102'!B3375</f>
        <v>46273.760416666657</v>
      </c>
      <c r="C3378">
        <f>'TI102'!C3375</f>
        <v>11709418</v>
      </c>
      <c r="D3378">
        <f>'TI102'!J3375</f>
        <v>2</v>
      </c>
      <c r="E3378">
        <f>'TI102'!Q3375</f>
        <v>7</v>
      </c>
      <c r="F3378" t="str">
        <f t="shared" si="312"/>
        <v>58942</v>
      </c>
      <c r="G3378">
        <f t="shared" si="313"/>
        <v>414</v>
      </c>
      <c r="H3378" t="str">
        <f t="shared" si="314"/>
        <v>SH0908-1981</v>
      </c>
      <c r="I3378" t="str">
        <f t="shared" si="315"/>
        <v>SH0908-1981</v>
      </c>
      <c r="J3378" s="34">
        <f t="shared" si="316"/>
        <v>72686</v>
      </c>
      <c r="K3378" t="str">
        <f t="shared" si="317"/>
        <v>SH0908-1981</v>
      </c>
    </row>
    <row r="3379" spans="1:11" ht="15" customHeight="1" x14ac:dyDescent="0.35">
      <c r="A3379">
        <f>'TI102'!A3376</f>
        <v>9</v>
      </c>
      <c r="B3379" s="26">
        <f>'TI102'!B3376</f>
        <v>46273.760416666657</v>
      </c>
      <c r="C3379">
        <f>'TI102'!C3376</f>
        <v>11709419</v>
      </c>
      <c r="D3379">
        <f>'TI102'!J3376</f>
        <v>2</v>
      </c>
      <c r="E3379">
        <f>'TI102'!Q3376</f>
        <v>2</v>
      </c>
      <c r="F3379" t="str">
        <f t="shared" si="312"/>
        <v>59515</v>
      </c>
      <c r="G3379">
        <f t="shared" si="313"/>
        <v>415</v>
      </c>
      <c r="H3379" t="str">
        <f t="shared" si="314"/>
        <v>SH0908-1981</v>
      </c>
      <c r="I3379" t="str">
        <f t="shared" si="315"/>
        <v>SH0908-1981</v>
      </c>
      <c r="J3379" s="34">
        <f t="shared" si="316"/>
        <v>72686</v>
      </c>
      <c r="K3379" t="str">
        <f t="shared" si="317"/>
        <v>SH0908-1981</v>
      </c>
    </row>
    <row r="3380" spans="1:11" ht="15" customHeight="1" x14ac:dyDescent="0.35">
      <c r="A3380">
        <f>'TI102'!A3377</f>
        <v>9</v>
      </c>
      <c r="B3380" s="26">
        <f>'TI102'!B3377</f>
        <v>46273.760416666657</v>
      </c>
      <c r="C3380">
        <f>'TI102'!C3377</f>
        <v>11709420</v>
      </c>
      <c r="D3380">
        <f>'TI102'!J3377</f>
        <v>2</v>
      </c>
      <c r="E3380">
        <f>'TI102'!Q3377</f>
        <v>2</v>
      </c>
      <c r="F3380" t="str">
        <f t="shared" si="312"/>
        <v>59515</v>
      </c>
      <c r="G3380">
        <f t="shared" si="313"/>
        <v>415</v>
      </c>
      <c r="H3380" t="str">
        <f t="shared" si="314"/>
        <v>SH0908-1981</v>
      </c>
      <c r="I3380" t="str">
        <f t="shared" si="315"/>
        <v>SH0908-1981</v>
      </c>
      <c r="J3380" s="34">
        <f t="shared" si="316"/>
        <v>72686</v>
      </c>
      <c r="K3380" t="str">
        <f t="shared" si="317"/>
        <v>SH0908-1981</v>
      </c>
    </row>
    <row r="3381" spans="1:11" ht="15" customHeight="1" x14ac:dyDescent="0.35">
      <c r="A3381">
        <f>'TI102'!A3378</f>
        <v>9</v>
      </c>
      <c r="B3381" s="26">
        <f>'TI102'!B3378</f>
        <v>46273.760416666657</v>
      </c>
      <c r="C3381">
        <f>'TI102'!C3378</f>
        <v>11709421</v>
      </c>
      <c r="D3381">
        <f>'TI102'!J3378</f>
        <v>2</v>
      </c>
      <c r="E3381">
        <f>'TI102'!Q3378</f>
        <v>3</v>
      </c>
      <c r="F3381" t="str">
        <f t="shared" si="312"/>
        <v>59515</v>
      </c>
      <c r="G3381">
        <f t="shared" si="313"/>
        <v>415</v>
      </c>
      <c r="H3381" t="str">
        <f t="shared" si="314"/>
        <v>SH0908-1981</v>
      </c>
      <c r="I3381" t="str">
        <f t="shared" si="315"/>
        <v>SH0908-1981</v>
      </c>
      <c r="J3381" s="34">
        <f t="shared" si="316"/>
        <v>72686</v>
      </c>
      <c r="K3381" t="str">
        <f t="shared" si="317"/>
        <v>SH0908-1981</v>
      </c>
    </row>
    <row r="3382" spans="1:11" ht="15" customHeight="1" x14ac:dyDescent="0.35">
      <c r="A3382">
        <f>'TI102'!A3379</f>
        <v>9</v>
      </c>
      <c r="B3382" s="26">
        <f>'TI102'!B3379</f>
        <v>46273.760416666657</v>
      </c>
      <c r="C3382">
        <f>'TI102'!C3379</f>
        <v>11709422</v>
      </c>
      <c r="D3382">
        <f>'TI102'!J3379</f>
        <v>2</v>
      </c>
      <c r="E3382">
        <f>'TI102'!Q3379</f>
        <v>3</v>
      </c>
      <c r="F3382" t="str">
        <f t="shared" si="312"/>
        <v>59515</v>
      </c>
      <c r="G3382">
        <f t="shared" si="313"/>
        <v>415</v>
      </c>
      <c r="H3382" t="str">
        <f t="shared" si="314"/>
        <v>SH0908-1981</v>
      </c>
      <c r="I3382" t="str">
        <f t="shared" si="315"/>
        <v>SH0908-1981</v>
      </c>
      <c r="J3382" s="34">
        <f t="shared" si="316"/>
        <v>72686</v>
      </c>
      <c r="K3382" t="str">
        <f t="shared" si="317"/>
        <v>SH0908-1981</v>
      </c>
    </row>
    <row r="3383" spans="1:11" ht="15" customHeight="1" x14ac:dyDescent="0.35">
      <c r="A3383">
        <f>'TI102'!A3380</f>
        <v>9</v>
      </c>
      <c r="B3383" s="26">
        <f>'TI102'!B3380</f>
        <v>46273.760416666657</v>
      </c>
      <c r="C3383">
        <f>'TI102'!C3380</f>
        <v>11709423</v>
      </c>
      <c r="D3383">
        <f>'TI102'!J3380</f>
        <v>2</v>
      </c>
      <c r="E3383">
        <f>'TI102'!Q3380</f>
        <v>2</v>
      </c>
      <c r="F3383" t="str">
        <f t="shared" si="312"/>
        <v>59515</v>
      </c>
      <c r="G3383">
        <f t="shared" si="313"/>
        <v>415</v>
      </c>
      <c r="H3383" t="str">
        <f t="shared" si="314"/>
        <v>SH0908-1981</v>
      </c>
      <c r="I3383" t="str">
        <f t="shared" si="315"/>
        <v>SH0908-1981</v>
      </c>
      <c r="J3383" s="34">
        <f t="shared" si="316"/>
        <v>72686</v>
      </c>
      <c r="K3383" t="str">
        <f t="shared" si="317"/>
        <v>SH0908-1981</v>
      </c>
    </row>
    <row r="3384" spans="1:11" ht="15" customHeight="1" x14ac:dyDescent="0.35">
      <c r="A3384">
        <f>'TI102'!A3381</f>
        <v>9</v>
      </c>
      <c r="B3384" s="26">
        <f>'TI102'!B3381</f>
        <v>46273.760416666657</v>
      </c>
      <c r="C3384">
        <f>'TI102'!C3381</f>
        <v>11709424</v>
      </c>
      <c r="D3384">
        <f>'TI102'!J3381</f>
        <v>2</v>
      </c>
      <c r="E3384">
        <f>'TI102'!Q3381</f>
        <v>1</v>
      </c>
      <c r="F3384" t="str">
        <f t="shared" si="312"/>
        <v>59515</v>
      </c>
      <c r="G3384">
        <f t="shared" si="313"/>
        <v>415</v>
      </c>
      <c r="H3384" t="str">
        <f t="shared" si="314"/>
        <v>SH0908-1981</v>
      </c>
      <c r="I3384" t="str">
        <f t="shared" si="315"/>
        <v>SH0908-1981</v>
      </c>
      <c r="J3384" s="34">
        <f t="shared" si="316"/>
        <v>72686</v>
      </c>
      <c r="K3384" t="str">
        <f t="shared" si="317"/>
        <v>SH0908-1981</v>
      </c>
    </row>
    <row r="3385" spans="1:11" ht="15" customHeight="1" x14ac:dyDescent="0.35">
      <c r="A3385">
        <f>'TI102'!A3382</f>
        <v>9</v>
      </c>
      <c r="B3385" s="26">
        <f>'TI102'!B3382</f>
        <v>46273.760416666657</v>
      </c>
      <c r="C3385">
        <f>'TI102'!C3382</f>
        <v>11709460</v>
      </c>
      <c r="D3385">
        <f>'TI102'!J3382</f>
        <v>4</v>
      </c>
      <c r="E3385">
        <f>'TI102'!Q3382</f>
        <v>1</v>
      </c>
      <c r="F3385" t="str">
        <f t="shared" si="312"/>
        <v>60409</v>
      </c>
      <c r="G3385">
        <f t="shared" si="313"/>
        <v>238</v>
      </c>
      <c r="H3385" t="str">
        <f t="shared" si="314"/>
        <v>SH0908-1042</v>
      </c>
      <c r="I3385" t="str">
        <f t="shared" si="315"/>
        <v>SH0908-1042</v>
      </c>
      <c r="J3385" s="34">
        <f t="shared" si="316"/>
        <v>72686</v>
      </c>
      <c r="K3385" t="str">
        <f t="shared" si="317"/>
        <v>SH0908-1042</v>
      </c>
    </row>
    <row r="3386" spans="1:11" ht="15" customHeight="1" x14ac:dyDescent="0.35">
      <c r="A3386">
        <f>'TI102'!A3383</f>
        <v>9</v>
      </c>
      <c r="B3386" s="26">
        <f>'TI102'!B3383</f>
        <v>46273.760416666657</v>
      </c>
      <c r="C3386">
        <f>'TI102'!C3383</f>
        <v>11709461</v>
      </c>
      <c r="D3386">
        <f>'TI102'!J3383</f>
        <v>4</v>
      </c>
      <c r="E3386">
        <f>'TI102'!Q3383</f>
        <v>1</v>
      </c>
      <c r="F3386" t="str">
        <f t="shared" si="312"/>
        <v>60409</v>
      </c>
      <c r="G3386">
        <f t="shared" si="313"/>
        <v>238</v>
      </c>
      <c r="H3386" t="str">
        <f t="shared" si="314"/>
        <v>SH0908-1042</v>
      </c>
      <c r="I3386" t="str">
        <f t="shared" si="315"/>
        <v>SH0908-1042</v>
      </c>
      <c r="J3386" s="34">
        <f t="shared" si="316"/>
        <v>72686</v>
      </c>
      <c r="K3386" t="str">
        <f t="shared" si="317"/>
        <v>SH0908-1042</v>
      </c>
    </row>
    <row r="3387" spans="1:11" ht="15" customHeight="1" x14ac:dyDescent="0.35">
      <c r="A3387">
        <f>'TI102'!A3384</f>
        <v>9</v>
      </c>
      <c r="B3387" s="26">
        <f>'TI102'!B3384</f>
        <v>46273.760416666657</v>
      </c>
      <c r="C3387">
        <f>'TI102'!C3384</f>
        <v>11709523</v>
      </c>
      <c r="D3387">
        <f>'TI102'!J3384</f>
        <v>1</v>
      </c>
      <c r="E3387">
        <f>'TI102'!Q3384</f>
        <v>1</v>
      </c>
      <c r="F3387" t="str">
        <f t="shared" si="312"/>
        <v>60414</v>
      </c>
      <c r="G3387">
        <f t="shared" si="313"/>
        <v>308</v>
      </c>
      <c r="H3387" t="str">
        <f t="shared" si="314"/>
        <v>SH0908-1063</v>
      </c>
      <c r="I3387" t="str">
        <f t="shared" si="315"/>
        <v>SH0908-1063</v>
      </c>
      <c r="J3387" s="34">
        <f t="shared" si="316"/>
        <v>72686</v>
      </c>
      <c r="K3387" t="str">
        <f t="shared" si="317"/>
        <v>SH0908-1063</v>
      </c>
    </row>
    <row r="3388" spans="1:11" ht="15" customHeight="1" x14ac:dyDescent="0.35">
      <c r="A3388">
        <f>'TI102'!A3385</f>
        <v>9</v>
      </c>
      <c r="B3388" s="26">
        <f>'TI102'!B3385</f>
        <v>46273.760416666657</v>
      </c>
      <c r="C3388">
        <f>'TI102'!C3385</f>
        <v>11709530</v>
      </c>
      <c r="D3388">
        <f>'TI102'!J3385</f>
        <v>4</v>
      </c>
      <c r="E3388">
        <f>'TI102'!Q3385</f>
        <v>1</v>
      </c>
      <c r="F3388" t="str">
        <f t="shared" si="312"/>
        <v>60422</v>
      </c>
      <c r="G3388">
        <f t="shared" si="313"/>
        <v>344</v>
      </c>
      <c r="H3388" t="str">
        <f t="shared" si="314"/>
        <v>SH0908-1080</v>
      </c>
      <c r="I3388" t="str">
        <f t="shared" si="315"/>
        <v>SH0908-1080</v>
      </c>
      <c r="J3388" s="34">
        <f t="shared" si="316"/>
        <v>72686</v>
      </c>
      <c r="K3388" t="str">
        <f t="shared" si="317"/>
        <v>SH0908-1080</v>
      </c>
    </row>
    <row r="3389" spans="1:11" ht="15" customHeight="1" x14ac:dyDescent="0.35">
      <c r="A3389">
        <f>'TI102'!A3386</f>
        <v>9</v>
      </c>
      <c r="B3389" s="26">
        <f>'TI102'!B3386</f>
        <v>46273.760416666657</v>
      </c>
      <c r="C3389">
        <f>'TI102'!C3386</f>
        <v>11709531</v>
      </c>
      <c r="D3389">
        <f>'TI102'!J3386</f>
        <v>4</v>
      </c>
      <c r="E3389">
        <f>'TI102'!Q3386</f>
        <v>1</v>
      </c>
      <c r="F3389" t="str">
        <f t="shared" si="312"/>
        <v>60422</v>
      </c>
      <c r="G3389">
        <f t="shared" si="313"/>
        <v>344</v>
      </c>
      <c r="H3389" t="str">
        <f t="shared" si="314"/>
        <v>SH0908-1080</v>
      </c>
      <c r="I3389" t="str">
        <f t="shared" si="315"/>
        <v>SH0908-1080</v>
      </c>
      <c r="J3389" s="34">
        <f t="shared" si="316"/>
        <v>72686</v>
      </c>
      <c r="K3389" t="str">
        <f t="shared" si="317"/>
        <v>SH0908-1080</v>
      </c>
    </row>
    <row r="3390" spans="1:11" ht="15" customHeight="1" x14ac:dyDescent="0.35">
      <c r="A3390">
        <f>'TI102'!A3387</f>
        <v>9</v>
      </c>
      <c r="B3390" s="26">
        <f>'TI102'!B3387</f>
        <v>46273.760416666657</v>
      </c>
      <c r="C3390">
        <f>'TI102'!C3387</f>
        <v>11709621</v>
      </c>
      <c r="D3390">
        <f>'TI102'!J3387</f>
        <v>2</v>
      </c>
      <c r="E3390">
        <f>'TI102'!Q3387</f>
        <v>6</v>
      </c>
      <c r="F3390" t="str">
        <f t="shared" si="312"/>
        <v>60436</v>
      </c>
      <c r="G3390">
        <f t="shared" si="313"/>
        <v>416</v>
      </c>
      <c r="H3390" t="str">
        <f t="shared" si="314"/>
        <v>SH0908-1981</v>
      </c>
      <c r="I3390" t="str">
        <f t="shared" si="315"/>
        <v>SH0908-1981</v>
      </c>
      <c r="J3390" s="34">
        <f t="shared" si="316"/>
        <v>72686</v>
      </c>
      <c r="K3390" t="str">
        <f t="shared" si="317"/>
        <v>SH0908-1981</v>
      </c>
    </row>
    <row r="3391" spans="1:11" ht="15" customHeight="1" x14ac:dyDescent="0.35">
      <c r="A3391">
        <f>'TI102'!A3388</f>
        <v>9</v>
      </c>
      <c r="B3391" s="26">
        <f>'TI102'!B3388</f>
        <v>46273.760416666657</v>
      </c>
      <c r="C3391">
        <f>'TI102'!C3388</f>
        <v>11709741</v>
      </c>
      <c r="D3391">
        <f>'TI102'!J3388</f>
        <v>2</v>
      </c>
      <c r="E3391">
        <f>'TI102'!Q3388</f>
        <v>2</v>
      </c>
      <c r="F3391" t="str">
        <f t="shared" si="312"/>
        <v>60480</v>
      </c>
      <c r="G3391">
        <f t="shared" si="313"/>
        <v>345</v>
      </c>
      <c r="H3391" t="str">
        <f t="shared" si="314"/>
        <v>SH0908-1080</v>
      </c>
      <c r="I3391" t="str">
        <f t="shared" si="315"/>
        <v>SH0908-1080</v>
      </c>
      <c r="J3391" s="34">
        <f t="shared" si="316"/>
        <v>72686</v>
      </c>
      <c r="K3391" t="str">
        <f t="shared" si="317"/>
        <v>SH0908-1080</v>
      </c>
    </row>
    <row r="3392" spans="1:11" ht="15" customHeight="1" x14ac:dyDescent="0.35">
      <c r="A3392">
        <f>'TI102'!A3389</f>
        <v>9</v>
      </c>
      <c r="B3392" s="26">
        <f>'TI102'!B3389</f>
        <v>46273.760416666657</v>
      </c>
      <c r="C3392">
        <f>'TI102'!C3389</f>
        <v>11709860</v>
      </c>
      <c r="D3392">
        <f>'TI102'!J3389</f>
        <v>1</v>
      </c>
      <c r="E3392">
        <f>'TI102'!Q3389</f>
        <v>1</v>
      </c>
      <c r="F3392" t="str">
        <f t="shared" si="312"/>
        <v>60514</v>
      </c>
      <c r="G3392">
        <f t="shared" si="313"/>
        <v>311</v>
      </c>
      <c r="H3392" t="str">
        <f t="shared" si="314"/>
        <v>SH0908-1063</v>
      </c>
      <c r="I3392" t="str">
        <f t="shared" si="315"/>
        <v>SH0908-1063</v>
      </c>
      <c r="J3392" s="34">
        <f t="shared" si="316"/>
        <v>72686</v>
      </c>
      <c r="K3392" t="str">
        <f t="shared" si="317"/>
        <v>SH0908-1063</v>
      </c>
    </row>
    <row r="3393" spans="1:11" ht="15" customHeight="1" x14ac:dyDescent="0.35">
      <c r="A3393">
        <f>'TI102'!A3390</f>
        <v>9</v>
      </c>
      <c r="B3393" s="26">
        <f>'TI102'!B3390</f>
        <v>46273.760416666657</v>
      </c>
      <c r="C3393">
        <f>'TI102'!C3390</f>
        <v>11709861</v>
      </c>
      <c r="D3393">
        <f>'TI102'!J3390</f>
        <v>1</v>
      </c>
      <c r="E3393">
        <f>'TI102'!Q3390</f>
        <v>3</v>
      </c>
      <c r="F3393" t="str">
        <f t="shared" si="312"/>
        <v>60514</v>
      </c>
      <c r="G3393">
        <f t="shared" si="313"/>
        <v>311</v>
      </c>
      <c r="H3393" t="str">
        <f t="shared" si="314"/>
        <v>SH0908-1063</v>
      </c>
      <c r="I3393" t="str">
        <f t="shared" si="315"/>
        <v>SH0908-1063</v>
      </c>
      <c r="J3393" s="34">
        <f t="shared" si="316"/>
        <v>72686</v>
      </c>
      <c r="K3393" t="str">
        <f t="shared" si="317"/>
        <v>SH0908-1063</v>
      </c>
    </row>
    <row r="3394" spans="1:11" ht="15" customHeight="1" x14ac:dyDescent="0.35">
      <c r="A3394">
        <f>'TI102'!A3391</f>
        <v>9</v>
      </c>
      <c r="B3394" s="26">
        <f>'TI102'!B3391</f>
        <v>46273.760416666657</v>
      </c>
      <c r="C3394">
        <f>'TI102'!C3391</f>
        <v>11709888</v>
      </c>
      <c r="D3394">
        <f>'TI102'!J3391</f>
        <v>2</v>
      </c>
      <c r="E3394">
        <f>'TI102'!Q3391</f>
        <v>2</v>
      </c>
      <c r="F3394" t="str">
        <f t="shared" si="312"/>
        <v>60528</v>
      </c>
      <c r="G3394">
        <f t="shared" si="313"/>
        <v>417</v>
      </c>
      <c r="H3394" t="str">
        <f t="shared" si="314"/>
        <v>SH0908-1981</v>
      </c>
      <c r="I3394" t="str">
        <f t="shared" si="315"/>
        <v>SH0908-1981</v>
      </c>
      <c r="J3394" s="34">
        <f t="shared" si="316"/>
        <v>72686</v>
      </c>
      <c r="K3394" t="str">
        <f t="shared" si="317"/>
        <v>SH0908-1981</v>
      </c>
    </row>
    <row r="3395" spans="1:11" ht="15" customHeight="1" x14ac:dyDescent="0.35">
      <c r="A3395">
        <f>'TI102'!A3392</f>
        <v>9</v>
      </c>
      <c r="B3395" s="26">
        <f>'TI102'!B3392</f>
        <v>46273.760416666657</v>
      </c>
      <c r="C3395">
        <f>'TI102'!C3392</f>
        <v>11709889</v>
      </c>
      <c r="D3395">
        <f>'TI102'!J3392</f>
        <v>2</v>
      </c>
      <c r="E3395">
        <f>'TI102'!Q3392</f>
        <v>5</v>
      </c>
      <c r="F3395" t="str">
        <f t="shared" si="312"/>
        <v>60528</v>
      </c>
      <c r="G3395">
        <f t="shared" si="313"/>
        <v>417</v>
      </c>
      <c r="H3395" t="str">
        <f t="shared" si="314"/>
        <v>SH0908-1981</v>
      </c>
      <c r="I3395" t="str">
        <f t="shared" si="315"/>
        <v>SH0908-1981</v>
      </c>
      <c r="J3395" s="34">
        <f t="shared" si="316"/>
        <v>72686</v>
      </c>
      <c r="K3395" t="str">
        <f t="shared" si="317"/>
        <v>SH0908-1981</v>
      </c>
    </row>
    <row r="3396" spans="1:11" ht="15" customHeight="1" x14ac:dyDescent="0.35">
      <c r="A3396">
        <f>'TI102'!A3393</f>
        <v>9</v>
      </c>
      <c r="B3396" s="26">
        <f>'TI102'!B3393</f>
        <v>46273.760416666657</v>
      </c>
      <c r="C3396">
        <f>'TI102'!C3393</f>
        <v>11709890</v>
      </c>
      <c r="D3396">
        <f>'TI102'!J3393</f>
        <v>2</v>
      </c>
      <c r="E3396">
        <f>'TI102'!Q3393</f>
        <v>1</v>
      </c>
      <c r="F3396" t="str">
        <f t="shared" si="312"/>
        <v>60528</v>
      </c>
      <c r="G3396">
        <f t="shared" si="313"/>
        <v>417</v>
      </c>
      <c r="H3396" t="str">
        <f t="shared" si="314"/>
        <v>SH0908-1981</v>
      </c>
      <c r="I3396" t="str">
        <f t="shared" si="315"/>
        <v>SH0908-1981</v>
      </c>
      <c r="J3396" s="34">
        <f t="shared" si="316"/>
        <v>72686</v>
      </c>
      <c r="K3396" t="str">
        <f t="shared" si="317"/>
        <v>SH0908-1981</v>
      </c>
    </row>
    <row r="3397" spans="1:11" ht="15" customHeight="1" x14ac:dyDescent="0.35">
      <c r="A3397">
        <f>'TI102'!A3394</f>
        <v>9</v>
      </c>
      <c r="B3397" s="26">
        <f>'TI102'!B3394</f>
        <v>46273.760416666657</v>
      </c>
      <c r="C3397">
        <f>'TI102'!C3394</f>
        <v>11709891</v>
      </c>
      <c r="D3397">
        <f>'TI102'!J3394</f>
        <v>2</v>
      </c>
      <c r="E3397">
        <f>'TI102'!Q3394</f>
        <v>2</v>
      </c>
      <c r="F3397" t="str">
        <f t="shared" si="312"/>
        <v>60528</v>
      </c>
      <c r="G3397">
        <f t="shared" si="313"/>
        <v>417</v>
      </c>
      <c r="H3397" t="str">
        <f t="shared" si="314"/>
        <v>SH0908-1981</v>
      </c>
      <c r="I3397" t="str">
        <f t="shared" si="315"/>
        <v>SH0908-1981</v>
      </c>
      <c r="J3397" s="34">
        <f t="shared" si="316"/>
        <v>72686</v>
      </c>
      <c r="K3397" t="str">
        <f t="shared" si="317"/>
        <v>SH0908-1981</v>
      </c>
    </row>
    <row r="3398" spans="1:11" ht="15" customHeight="1" x14ac:dyDescent="0.35">
      <c r="A3398">
        <f>'TI102'!A3395</f>
        <v>9</v>
      </c>
      <c r="B3398" s="26">
        <f>'TI102'!B3395</f>
        <v>46273.760416666657</v>
      </c>
      <c r="C3398">
        <f>'TI102'!C3395</f>
        <v>11709892</v>
      </c>
      <c r="D3398">
        <f>'TI102'!J3395</f>
        <v>2</v>
      </c>
      <c r="E3398">
        <f>'TI102'!Q3395</f>
        <v>4</v>
      </c>
      <c r="F3398" t="str">
        <f t="shared" ref="F3398:F3461" si="318">INDEX(OM_ORDER,MATCH(C3398,OM_TID,0))</f>
        <v>60528</v>
      </c>
      <c r="G3398">
        <f t="shared" ref="G3398:G3461" si="319">MATCH(F3398,OR_ID,0)</f>
        <v>417</v>
      </c>
      <c r="H3398" t="str">
        <f t="shared" ref="H3398:H3461" si="320">INDEX(OR_ORIG,G3398)</f>
        <v>SH0908-1981</v>
      </c>
      <c r="I3398" t="str">
        <f t="shared" ref="I3398:I3461" si="321">INDEX(OR_SHIP,G3398)</f>
        <v>SH0908-1981</v>
      </c>
      <c r="J3398" s="34">
        <f t="shared" ref="J3398:J3461" si="322">IF(INDEX(OR_MOVED,G3398)="",DATE(2099,1,1),INDEX(OR_MOVED,G3398))</f>
        <v>72686</v>
      </c>
      <c r="K3398" t="str">
        <f t="shared" ref="K3398:K3461" si="323">IF(B3398&gt;=J3398,I3398,H3398)</f>
        <v>SH0908-1981</v>
      </c>
    </row>
    <row r="3399" spans="1:11" ht="15" customHeight="1" x14ac:dyDescent="0.35">
      <c r="A3399">
        <f>'TI102'!A3396</f>
        <v>9</v>
      </c>
      <c r="B3399" s="26">
        <f>'TI102'!B3396</f>
        <v>46273.760416666657</v>
      </c>
      <c r="C3399">
        <f>'TI102'!C3396</f>
        <v>11709893</v>
      </c>
      <c r="D3399">
        <f>'TI102'!J3396</f>
        <v>2</v>
      </c>
      <c r="E3399">
        <f>'TI102'!Q3396</f>
        <v>1</v>
      </c>
      <c r="F3399" t="str">
        <f t="shared" si="318"/>
        <v>60528</v>
      </c>
      <c r="G3399">
        <f t="shared" si="319"/>
        <v>417</v>
      </c>
      <c r="H3399" t="str">
        <f t="shared" si="320"/>
        <v>SH0908-1981</v>
      </c>
      <c r="I3399" t="str">
        <f t="shared" si="321"/>
        <v>SH0908-1981</v>
      </c>
      <c r="J3399" s="34">
        <f t="shared" si="322"/>
        <v>72686</v>
      </c>
      <c r="K3399" t="str">
        <f t="shared" si="323"/>
        <v>SH0908-1981</v>
      </c>
    </row>
    <row r="3400" spans="1:11" ht="15" customHeight="1" x14ac:dyDescent="0.35">
      <c r="A3400">
        <f>'TI102'!A3397</f>
        <v>9</v>
      </c>
      <c r="B3400" s="26">
        <f>'TI102'!B3397</f>
        <v>46273.760416666657</v>
      </c>
      <c r="C3400">
        <f>'TI102'!C3397</f>
        <v>11709894</v>
      </c>
      <c r="D3400">
        <f>'TI102'!J3397</f>
        <v>2</v>
      </c>
      <c r="E3400">
        <f>'TI102'!Q3397</f>
        <v>4</v>
      </c>
      <c r="F3400" t="str">
        <f t="shared" si="318"/>
        <v>60528</v>
      </c>
      <c r="G3400">
        <f t="shared" si="319"/>
        <v>417</v>
      </c>
      <c r="H3400" t="str">
        <f t="shared" si="320"/>
        <v>SH0908-1981</v>
      </c>
      <c r="I3400" t="str">
        <f t="shared" si="321"/>
        <v>SH0908-1981</v>
      </c>
      <c r="J3400" s="34">
        <f t="shared" si="322"/>
        <v>72686</v>
      </c>
      <c r="K3400" t="str">
        <f t="shared" si="323"/>
        <v>SH0908-1981</v>
      </c>
    </row>
    <row r="3401" spans="1:11" ht="15" customHeight="1" x14ac:dyDescent="0.35">
      <c r="A3401">
        <f>'TI102'!A3398</f>
        <v>9</v>
      </c>
      <c r="B3401" s="26">
        <f>'TI102'!B3398</f>
        <v>46273.760416666657</v>
      </c>
      <c r="C3401">
        <f>'TI102'!C3398</f>
        <v>11709895</v>
      </c>
      <c r="D3401">
        <f>'TI102'!J3398</f>
        <v>2</v>
      </c>
      <c r="E3401">
        <f>'TI102'!Q3398</f>
        <v>2</v>
      </c>
      <c r="F3401" t="str">
        <f t="shared" si="318"/>
        <v>60528</v>
      </c>
      <c r="G3401">
        <f t="shared" si="319"/>
        <v>417</v>
      </c>
      <c r="H3401" t="str">
        <f t="shared" si="320"/>
        <v>SH0908-1981</v>
      </c>
      <c r="I3401" t="str">
        <f t="shared" si="321"/>
        <v>SH0908-1981</v>
      </c>
      <c r="J3401" s="34">
        <f t="shared" si="322"/>
        <v>72686</v>
      </c>
      <c r="K3401" t="str">
        <f t="shared" si="323"/>
        <v>SH0908-1981</v>
      </c>
    </row>
    <row r="3402" spans="1:11" ht="15" customHeight="1" x14ac:dyDescent="0.35">
      <c r="A3402">
        <f>'TI102'!A3399</f>
        <v>9</v>
      </c>
      <c r="B3402" s="26">
        <f>'TI102'!B3399</f>
        <v>46273.760416666657</v>
      </c>
      <c r="C3402">
        <f>'TI102'!C3399</f>
        <v>11709896</v>
      </c>
      <c r="D3402">
        <f>'TI102'!J3399</f>
        <v>2</v>
      </c>
      <c r="E3402">
        <f>'TI102'!Q3399</f>
        <v>6</v>
      </c>
      <c r="F3402" t="str">
        <f t="shared" si="318"/>
        <v>60528</v>
      </c>
      <c r="G3402">
        <f t="shared" si="319"/>
        <v>417</v>
      </c>
      <c r="H3402" t="str">
        <f t="shared" si="320"/>
        <v>SH0908-1981</v>
      </c>
      <c r="I3402" t="str">
        <f t="shared" si="321"/>
        <v>SH0908-1981</v>
      </c>
      <c r="J3402" s="34">
        <f t="shared" si="322"/>
        <v>72686</v>
      </c>
      <c r="K3402" t="str">
        <f t="shared" si="323"/>
        <v>SH0908-1981</v>
      </c>
    </row>
    <row r="3403" spans="1:11" ht="15" customHeight="1" x14ac:dyDescent="0.35">
      <c r="A3403">
        <f>'TI102'!A3400</f>
        <v>9</v>
      </c>
      <c r="B3403" s="26">
        <f>'TI102'!B3400</f>
        <v>46273.760416666657</v>
      </c>
      <c r="C3403">
        <f>'TI102'!C3400</f>
        <v>11709897</v>
      </c>
      <c r="D3403">
        <f>'TI102'!J3400</f>
        <v>2</v>
      </c>
      <c r="E3403">
        <f>'TI102'!Q3400</f>
        <v>1</v>
      </c>
      <c r="F3403" t="str">
        <f t="shared" si="318"/>
        <v>60528</v>
      </c>
      <c r="G3403">
        <f t="shared" si="319"/>
        <v>417</v>
      </c>
      <c r="H3403" t="str">
        <f t="shared" si="320"/>
        <v>SH0908-1981</v>
      </c>
      <c r="I3403" t="str">
        <f t="shared" si="321"/>
        <v>SH0908-1981</v>
      </c>
      <c r="J3403" s="34">
        <f t="shared" si="322"/>
        <v>72686</v>
      </c>
      <c r="K3403" t="str">
        <f t="shared" si="323"/>
        <v>SH0908-1981</v>
      </c>
    </row>
    <row r="3404" spans="1:11" ht="15" customHeight="1" x14ac:dyDescent="0.35">
      <c r="A3404">
        <f>'TI102'!A3401</f>
        <v>9</v>
      </c>
      <c r="B3404" s="26">
        <f>'TI102'!B3401</f>
        <v>46273.760416666657</v>
      </c>
      <c r="C3404">
        <f>'TI102'!C3401</f>
        <v>11709898</v>
      </c>
      <c r="D3404">
        <f>'TI102'!J3401</f>
        <v>2</v>
      </c>
      <c r="E3404">
        <f>'TI102'!Q3401</f>
        <v>4</v>
      </c>
      <c r="F3404" t="str">
        <f t="shared" si="318"/>
        <v>60528</v>
      </c>
      <c r="G3404">
        <f t="shared" si="319"/>
        <v>417</v>
      </c>
      <c r="H3404" t="str">
        <f t="shared" si="320"/>
        <v>SH0908-1981</v>
      </c>
      <c r="I3404" t="str">
        <f t="shared" si="321"/>
        <v>SH0908-1981</v>
      </c>
      <c r="J3404" s="34">
        <f t="shared" si="322"/>
        <v>72686</v>
      </c>
      <c r="K3404" t="str">
        <f t="shared" si="323"/>
        <v>SH0908-1981</v>
      </c>
    </row>
    <row r="3405" spans="1:11" ht="15" customHeight="1" x14ac:dyDescent="0.35">
      <c r="A3405">
        <f>'TI102'!A3402</f>
        <v>9</v>
      </c>
      <c r="B3405" s="26">
        <f>'TI102'!B3402</f>
        <v>46273.760416666657</v>
      </c>
      <c r="C3405">
        <f>'TI102'!C3402</f>
        <v>11709899</v>
      </c>
      <c r="D3405">
        <f>'TI102'!J3402</f>
        <v>2</v>
      </c>
      <c r="E3405">
        <f>'TI102'!Q3402</f>
        <v>2</v>
      </c>
      <c r="F3405" t="str">
        <f t="shared" si="318"/>
        <v>60528</v>
      </c>
      <c r="G3405">
        <f t="shared" si="319"/>
        <v>417</v>
      </c>
      <c r="H3405" t="str">
        <f t="shared" si="320"/>
        <v>SH0908-1981</v>
      </c>
      <c r="I3405" t="str">
        <f t="shared" si="321"/>
        <v>SH0908-1981</v>
      </c>
      <c r="J3405" s="34">
        <f t="shared" si="322"/>
        <v>72686</v>
      </c>
      <c r="K3405" t="str">
        <f t="shared" si="323"/>
        <v>SH0908-1981</v>
      </c>
    </row>
    <row r="3406" spans="1:11" ht="15" customHeight="1" x14ac:dyDescent="0.35">
      <c r="A3406">
        <f>'TI102'!A3403</f>
        <v>9</v>
      </c>
      <c r="B3406" s="26">
        <f>'TI102'!B3403</f>
        <v>46273.760416666657</v>
      </c>
      <c r="C3406">
        <f>'TI102'!C3403</f>
        <v>11709900</v>
      </c>
      <c r="D3406">
        <f>'TI102'!J3403</f>
        <v>2</v>
      </c>
      <c r="E3406">
        <f>'TI102'!Q3403</f>
        <v>2</v>
      </c>
      <c r="F3406" t="str">
        <f t="shared" si="318"/>
        <v>60528</v>
      </c>
      <c r="G3406">
        <f t="shared" si="319"/>
        <v>417</v>
      </c>
      <c r="H3406" t="str">
        <f t="shared" si="320"/>
        <v>SH0908-1981</v>
      </c>
      <c r="I3406" t="str">
        <f t="shared" si="321"/>
        <v>SH0908-1981</v>
      </c>
      <c r="J3406" s="34">
        <f t="shared" si="322"/>
        <v>72686</v>
      </c>
      <c r="K3406" t="str">
        <f t="shared" si="323"/>
        <v>SH0908-1981</v>
      </c>
    </row>
    <row r="3407" spans="1:11" ht="15" customHeight="1" x14ac:dyDescent="0.35">
      <c r="A3407">
        <f>'TI102'!A3404</f>
        <v>9</v>
      </c>
      <c r="B3407" s="26">
        <f>'TI102'!B3404</f>
        <v>46273.760416666657</v>
      </c>
      <c r="C3407">
        <f>'TI102'!C3404</f>
        <v>11709919</v>
      </c>
      <c r="D3407">
        <f>'TI102'!J3404</f>
        <v>1</v>
      </c>
      <c r="E3407">
        <f>'TI102'!Q3404</f>
        <v>1</v>
      </c>
      <c r="F3407" t="str">
        <f t="shared" si="318"/>
        <v>60534</v>
      </c>
      <c r="G3407">
        <f t="shared" si="319"/>
        <v>346</v>
      </c>
      <c r="H3407" t="str">
        <f t="shared" si="320"/>
        <v>SH0908-1080</v>
      </c>
      <c r="I3407" t="str">
        <f t="shared" si="321"/>
        <v>SH0908-1080</v>
      </c>
      <c r="J3407" s="34">
        <f t="shared" si="322"/>
        <v>72686</v>
      </c>
      <c r="K3407" t="str">
        <f t="shared" si="323"/>
        <v>SH0908-1080</v>
      </c>
    </row>
    <row r="3408" spans="1:11" ht="15" customHeight="1" x14ac:dyDescent="0.35">
      <c r="A3408">
        <f>'TI102'!A3405</f>
        <v>9</v>
      </c>
      <c r="B3408" s="26">
        <f>'TI102'!B3405</f>
        <v>46273.760416666657</v>
      </c>
      <c r="C3408">
        <f>'TI102'!C3405</f>
        <v>11709936</v>
      </c>
      <c r="D3408">
        <f>'TI102'!J3405</f>
        <v>1</v>
      </c>
      <c r="E3408">
        <f>'TI102'!Q3405</f>
        <v>4</v>
      </c>
      <c r="F3408" t="str">
        <f t="shared" si="318"/>
        <v>60548</v>
      </c>
      <c r="G3408">
        <f t="shared" si="319"/>
        <v>329</v>
      </c>
      <c r="H3408" t="str">
        <f t="shared" si="320"/>
        <v>SH0908-1069</v>
      </c>
      <c r="I3408" t="str">
        <f t="shared" si="321"/>
        <v>SH0908-1069</v>
      </c>
      <c r="J3408" s="34">
        <f t="shared" si="322"/>
        <v>72686</v>
      </c>
      <c r="K3408" t="str">
        <f t="shared" si="323"/>
        <v>SH0908-1069</v>
      </c>
    </row>
    <row r="3409" spans="1:11" ht="15" customHeight="1" x14ac:dyDescent="0.35">
      <c r="A3409">
        <f>'TI102'!A3406</f>
        <v>9</v>
      </c>
      <c r="B3409" s="26">
        <f>'TI102'!B3406</f>
        <v>46273.760416666657</v>
      </c>
      <c r="C3409">
        <f>'TI102'!C3406</f>
        <v>11709937</v>
      </c>
      <c r="D3409">
        <f>'TI102'!J3406</f>
        <v>1</v>
      </c>
      <c r="E3409">
        <f>'TI102'!Q3406</f>
        <v>1</v>
      </c>
      <c r="F3409" t="str">
        <f t="shared" si="318"/>
        <v>60542</v>
      </c>
      <c r="G3409">
        <f t="shared" si="319"/>
        <v>347</v>
      </c>
      <c r="H3409" t="str">
        <f t="shared" si="320"/>
        <v>SH0908-1080</v>
      </c>
      <c r="I3409" t="str">
        <f t="shared" si="321"/>
        <v>SH0908-1080</v>
      </c>
      <c r="J3409" s="34">
        <f t="shared" si="322"/>
        <v>72686</v>
      </c>
      <c r="K3409" t="str">
        <f t="shared" si="323"/>
        <v>SH0908-1080</v>
      </c>
    </row>
    <row r="3410" spans="1:11" ht="15" customHeight="1" x14ac:dyDescent="0.35">
      <c r="A3410">
        <f>'TI102'!A3407</f>
        <v>9</v>
      </c>
      <c r="B3410" s="26">
        <f>'TI102'!B3407</f>
        <v>46273.760416666657</v>
      </c>
      <c r="C3410">
        <f>'TI102'!C3407</f>
        <v>11709951</v>
      </c>
      <c r="D3410">
        <f>'TI102'!J3407</f>
        <v>4</v>
      </c>
      <c r="E3410">
        <f>'TI102'!Q3407</f>
        <v>1</v>
      </c>
      <c r="F3410" t="str">
        <f t="shared" si="318"/>
        <v>60553</v>
      </c>
      <c r="G3410">
        <f t="shared" si="319"/>
        <v>312</v>
      </c>
      <c r="H3410" t="str">
        <f t="shared" si="320"/>
        <v>SH0908-1063</v>
      </c>
      <c r="I3410" t="str">
        <f t="shared" si="321"/>
        <v>SH0908-1063</v>
      </c>
      <c r="J3410" s="34">
        <f t="shared" si="322"/>
        <v>72686</v>
      </c>
      <c r="K3410" t="str">
        <f t="shared" si="323"/>
        <v>SH0908-1063</v>
      </c>
    </row>
    <row r="3411" spans="1:11" ht="15" customHeight="1" x14ac:dyDescent="0.35">
      <c r="A3411">
        <f>'TI102'!A3408</f>
        <v>9</v>
      </c>
      <c r="B3411" s="26">
        <f>'TI102'!B3408</f>
        <v>46273.760416666657</v>
      </c>
      <c r="C3411">
        <f>'TI102'!C3408</f>
        <v>11709965</v>
      </c>
      <c r="D3411">
        <f>'TI102'!J3408</f>
        <v>1</v>
      </c>
      <c r="E3411">
        <f>'TI102'!Q3408</f>
        <v>1</v>
      </c>
      <c r="F3411" t="str">
        <f t="shared" si="318"/>
        <v>60553</v>
      </c>
      <c r="G3411">
        <f t="shared" si="319"/>
        <v>312</v>
      </c>
      <c r="H3411" t="str">
        <f t="shared" si="320"/>
        <v>SH0908-1063</v>
      </c>
      <c r="I3411" t="str">
        <f t="shared" si="321"/>
        <v>SH0908-1063</v>
      </c>
      <c r="J3411" s="34">
        <f t="shared" si="322"/>
        <v>72686</v>
      </c>
      <c r="K3411" t="str">
        <f t="shared" si="323"/>
        <v>SH0908-1063</v>
      </c>
    </row>
    <row r="3412" spans="1:11" ht="15" customHeight="1" x14ac:dyDescent="0.35">
      <c r="A3412">
        <f>'TI102'!A3409</f>
        <v>9</v>
      </c>
      <c r="B3412" s="26">
        <f>'TI102'!B3409</f>
        <v>46273.760416666657</v>
      </c>
      <c r="C3412">
        <f>'TI102'!C3409</f>
        <v>11709966</v>
      </c>
      <c r="D3412">
        <f>'TI102'!J3409</f>
        <v>1</v>
      </c>
      <c r="E3412">
        <f>'TI102'!Q3409</f>
        <v>1</v>
      </c>
      <c r="F3412" t="str">
        <f t="shared" si="318"/>
        <v>60553</v>
      </c>
      <c r="G3412">
        <f t="shared" si="319"/>
        <v>312</v>
      </c>
      <c r="H3412" t="str">
        <f t="shared" si="320"/>
        <v>SH0908-1063</v>
      </c>
      <c r="I3412" t="str">
        <f t="shared" si="321"/>
        <v>SH0908-1063</v>
      </c>
      <c r="J3412" s="34">
        <f t="shared" si="322"/>
        <v>72686</v>
      </c>
      <c r="K3412" t="str">
        <f t="shared" si="323"/>
        <v>SH0908-1063</v>
      </c>
    </row>
    <row r="3413" spans="1:11" ht="15" customHeight="1" x14ac:dyDescent="0.35">
      <c r="A3413">
        <f>'TI102'!A3410</f>
        <v>9</v>
      </c>
      <c r="B3413" s="26">
        <f>'TI102'!B3410</f>
        <v>46273.760416666657</v>
      </c>
      <c r="C3413">
        <f>'TI102'!C3410</f>
        <v>11710013</v>
      </c>
      <c r="D3413">
        <f>'TI102'!J3410</f>
        <v>1</v>
      </c>
      <c r="E3413">
        <f>'TI102'!Q3410</f>
        <v>1</v>
      </c>
      <c r="F3413" t="str">
        <f t="shared" si="318"/>
        <v>60568</v>
      </c>
      <c r="G3413">
        <f t="shared" si="319"/>
        <v>348</v>
      </c>
      <c r="H3413" t="str">
        <f t="shared" si="320"/>
        <v>SH0908-1080</v>
      </c>
      <c r="I3413" t="str">
        <f t="shared" si="321"/>
        <v>SH0908-1080</v>
      </c>
      <c r="J3413" s="34">
        <f t="shared" si="322"/>
        <v>72686</v>
      </c>
      <c r="K3413" t="str">
        <f t="shared" si="323"/>
        <v>SH0908-1080</v>
      </c>
    </row>
    <row r="3414" spans="1:11" ht="15" customHeight="1" x14ac:dyDescent="0.35">
      <c r="A3414">
        <f>'TI102'!A3411</f>
        <v>9</v>
      </c>
      <c r="B3414" s="26">
        <f>'TI102'!B3411</f>
        <v>46273.760416666657</v>
      </c>
      <c r="C3414">
        <f>'TI102'!C3411</f>
        <v>11710014</v>
      </c>
      <c r="D3414">
        <f>'TI102'!J3411</f>
        <v>2</v>
      </c>
      <c r="E3414">
        <f>'TI102'!Q3411</f>
        <v>3</v>
      </c>
      <c r="F3414" t="str">
        <f t="shared" si="318"/>
        <v>60571</v>
      </c>
      <c r="G3414">
        <f t="shared" si="319"/>
        <v>349</v>
      </c>
      <c r="H3414" t="str">
        <f t="shared" si="320"/>
        <v>SH0908-1080</v>
      </c>
      <c r="I3414" t="str">
        <f t="shared" si="321"/>
        <v>SH0908-1080</v>
      </c>
      <c r="J3414" s="34">
        <f t="shared" si="322"/>
        <v>72686</v>
      </c>
      <c r="K3414" t="str">
        <f t="shared" si="323"/>
        <v>SH0908-1080</v>
      </c>
    </row>
    <row r="3415" spans="1:11" ht="15" customHeight="1" x14ac:dyDescent="0.35">
      <c r="A3415">
        <f>'TI102'!A3412</f>
        <v>9</v>
      </c>
      <c r="B3415" s="26">
        <f>'TI102'!B3412</f>
        <v>46273.760416666657</v>
      </c>
      <c r="C3415">
        <f>'TI102'!C3412</f>
        <v>11710015</v>
      </c>
      <c r="D3415">
        <f>'TI102'!J3412</f>
        <v>2</v>
      </c>
      <c r="E3415">
        <f>'TI102'!Q3412</f>
        <v>3</v>
      </c>
      <c r="F3415" t="str">
        <f t="shared" si="318"/>
        <v>60571</v>
      </c>
      <c r="G3415">
        <f t="shared" si="319"/>
        <v>349</v>
      </c>
      <c r="H3415" t="str">
        <f t="shared" si="320"/>
        <v>SH0908-1080</v>
      </c>
      <c r="I3415" t="str">
        <f t="shared" si="321"/>
        <v>SH0908-1080</v>
      </c>
      <c r="J3415" s="34">
        <f t="shared" si="322"/>
        <v>72686</v>
      </c>
      <c r="K3415" t="str">
        <f t="shared" si="323"/>
        <v>SH0908-1080</v>
      </c>
    </row>
    <row r="3416" spans="1:11" ht="15" customHeight="1" x14ac:dyDescent="0.35">
      <c r="A3416">
        <f>'TI102'!A3413</f>
        <v>9</v>
      </c>
      <c r="B3416" s="26">
        <f>'TI102'!B3413</f>
        <v>46273.760416666657</v>
      </c>
      <c r="C3416">
        <f>'TI102'!C3413</f>
        <v>11710065</v>
      </c>
      <c r="D3416">
        <f>'TI102'!J3413</f>
        <v>4</v>
      </c>
      <c r="E3416">
        <f>'TI102'!Q3413</f>
        <v>1</v>
      </c>
      <c r="F3416" t="str">
        <f t="shared" si="318"/>
        <v>60602</v>
      </c>
      <c r="G3416">
        <f t="shared" si="319"/>
        <v>330</v>
      </c>
      <c r="H3416" t="str">
        <f t="shared" si="320"/>
        <v>SH0908-1069</v>
      </c>
      <c r="I3416" t="str">
        <f t="shared" si="321"/>
        <v>SH0908-1069</v>
      </c>
      <c r="J3416" s="34">
        <f t="shared" si="322"/>
        <v>72686</v>
      </c>
      <c r="K3416" t="str">
        <f t="shared" si="323"/>
        <v>SH0908-1069</v>
      </c>
    </row>
    <row r="3417" spans="1:11" ht="15" customHeight="1" x14ac:dyDescent="0.35">
      <c r="A3417">
        <f>'TI102'!A3414</f>
        <v>9</v>
      </c>
      <c r="B3417" s="26">
        <f>'TI102'!B3414</f>
        <v>46273.760416666657</v>
      </c>
      <c r="C3417">
        <f>'TI102'!C3414</f>
        <v>11710066</v>
      </c>
      <c r="D3417">
        <f>'TI102'!J3414</f>
        <v>4</v>
      </c>
      <c r="E3417">
        <f>'TI102'!Q3414</f>
        <v>1</v>
      </c>
      <c r="F3417" t="str">
        <f t="shared" si="318"/>
        <v>60602</v>
      </c>
      <c r="G3417">
        <f t="shared" si="319"/>
        <v>330</v>
      </c>
      <c r="H3417" t="str">
        <f t="shared" si="320"/>
        <v>SH0908-1069</v>
      </c>
      <c r="I3417" t="str">
        <f t="shared" si="321"/>
        <v>SH0908-1069</v>
      </c>
      <c r="J3417" s="34">
        <f t="shared" si="322"/>
        <v>72686</v>
      </c>
      <c r="K3417" t="str">
        <f t="shared" si="323"/>
        <v>SH0908-1069</v>
      </c>
    </row>
    <row r="3418" spans="1:11" ht="15" customHeight="1" x14ac:dyDescent="0.35">
      <c r="A3418">
        <f>'TI102'!A3415</f>
        <v>9</v>
      </c>
      <c r="B3418" s="26">
        <f>'TI102'!B3415</f>
        <v>46273.760416666657</v>
      </c>
      <c r="C3418">
        <f>'TI102'!C3415</f>
        <v>11710074</v>
      </c>
      <c r="D3418">
        <f>'TI102'!J3415</f>
        <v>1</v>
      </c>
      <c r="E3418">
        <f>'TI102'!Q3415</f>
        <v>2</v>
      </c>
      <c r="F3418" t="str">
        <f t="shared" si="318"/>
        <v>60602</v>
      </c>
      <c r="G3418">
        <f t="shared" si="319"/>
        <v>330</v>
      </c>
      <c r="H3418" t="str">
        <f t="shared" si="320"/>
        <v>SH0908-1069</v>
      </c>
      <c r="I3418" t="str">
        <f t="shared" si="321"/>
        <v>SH0908-1069</v>
      </c>
      <c r="J3418" s="34">
        <f t="shared" si="322"/>
        <v>72686</v>
      </c>
      <c r="K3418" t="str">
        <f t="shared" si="323"/>
        <v>SH0908-1069</v>
      </c>
    </row>
    <row r="3419" spans="1:11" ht="15" customHeight="1" x14ac:dyDescent="0.35">
      <c r="A3419">
        <f>'TI102'!A3416</f>
        <v>9</v>
      </c>
      <c r="B3419" s="26">
        <f>'TI102'!B3416</f>
        <v>46273.760416666657</v>
      </c>
      <c r="C3419">
        <f>'TI102'!C3416</f>
        <v>11710075</v>
      </c>
      <c r="D3419">
        <f>'TI102'!J3416</f>
        <v>1</v>
      </c>
      <c r="E3419">
        <f>'TI102'!Q3416</f>
        <v>3</v>
      </c>
      <c r="F3419" t="str">
        <f t="shared" si="318"/>
        <v>60602</v>
      </c>
      <c r="G3419">
        <f t="shared" si="319"/>
        <v>330</v>
      </c>
      <c r="H3419" t="str">
        <f t="shared" si="320"/>
        <v>SH0908-1069</v>
      </c>
      <c r="I3419" t="str">
        <f t="shared" si="321"/>
        <v>SH0908-1069</v>
      </c>
      <c r="J3419" s="34">
        <f t="shared" si="322"/>
        <v>72686</v>
      </c>
      <c r="K3419" t="str">
        <f t="shared" si="323"/>
        <v>SH0908-1069</v>
      </c>
    </row>
    <row r="3420" spans="1:11" ht="15" customHeight="1" x14ac:dyDescent="0.35">
      <c r="A3420">
        <f>'TI102'!A3417</f>
        <v>9</v>
      </c>
      <c r="B3420" s="26">
        <f>'TI102'!B3417</f>
        <v>46273.760416666657</v>
      </c>
      <c r="C3420">
        <f>'TI102'!C3417</f>
        <v>11710076</v>
      </c>
      <c r="D3420">
        <f>'TI102'!J3417</f>
        <v>1</v>
      </c>
      <c r="E3420">
        <f>'TI102'!Q3417</f>
        <v>1</v>
      </c>
      <c r="F3420" t="str">
        <f t="shared" si="318"/>
        <v>60602</v>
      </c>
      <c r="G3420">
        <f t="shared" si="319"/>
        <v>330</v>
      </c>
      <c r="H3420" t="str">
        <f t="shared" si="320"/>
        <v>SH0908-1069</v>
      </c>
      <c r="I3420" t="str">
        <f t="shared" si="321"/>
        <v>SH0908-1069</v>
      </c>
      <c r="J3420" s="34">
        <f t="shared" si="322"/>
        <v>72686</v>
      </c>
      <c r="K3420" t="str">
        <f t="shared" si="323"/>
        <v>SH0908-1069</v>
      </c>
    </row>
    <row r="3421" spans="1:11" ht="15" customHeight="1" x14ac:dyDescent="0.35">
      <c r="A3421">
        <f>'TI102'!A3418</f>
        <v>9</v>
      </c>
      <c r="B3421" s="26">
        <f>'TI102'!B3418</f>
        <v>46273.760416666657</v>
      </c>
      <c r="C3421">
        <f>'TI102'!C3418</f>
        <v>11710167</v>
      </c>
      <c r="D3421">
        <f>'TI102'!J3418</f>
        <v>1</v>
      </c>
      <c r="E3421">
        <f>'TI102'!Q3418</f>
        <v>1</v>
      </c>
      <c r="F3421" t="str">
        <f t="shared" si="318"/>
        <v>60640</v>
      </c>
      <c r="G3421">
        <f t="shared" si="319"/>
        <v>336</v>
      </c>
      <c r="H3421" t="str">
        <f t="shared" si="320"/>
        <v>SH0908-1072</v>
      </c>
      <c r="I3421" t="str">
        <f t="shared" si="321"/>
        <v>SH0908-1072</v>
      </c>
      <c r="J3421" s="34">
        <f t="shared" si="322"/>
        <v>72686</v>
      </c>
      <c r="K3421" t="str">
        <f t="shared" si="323"/>
        <v>SH0908-1072</v>
      </c>
    </row>
    <row r="3422" spans="1:11" ht="15" customHeight="1" x14ac:dyDescent="0.35">
      <c r="A3422">
        <f>'TI102'!A3419</f>
        <v>9</v>
      </c>
      <c r="B3422" s="26">
        <f>'TI102'!B3419</f>
        <v>46273.760416666657</v>
      </c>
      <c r="C3422">
        <f>'TI102'!C3419</f>
        <v>11710168</v>
      </c>
      <c r="D3422">
        <f>'TI102'!J3419</f>
        <v>1</v>
      </c>
      <c r="E3422">
        <f>'TI102'!Q3419</f>
        <v>1</v>
      </c>
      <c r="F3422" t="str">
        <f t="shared" si="318"/>
        <v>60638</v>
      </c>
      <c r="G3422">
        <f t="shared" si="319"/>
        <v>356</v>
      </c>
      <c r="H3422" t="str">
        <f t="shared" si="320"/>
        <v>SH0908-1083</v>
      </c>
      <c r="I3422" t="str">
        <f t="shared" si="321"/>
        <v>SH0908-1083</v>
      </c>
      <c r="J3422" s="34">
        <f t="shared" si="322"/>
        <v>72686</v>
      </c>
      <c r="K3422" t="str">
        <f t="shared" si="323"/>
        <v>SH0908-1083</v>
      </c>
    </row>
    <row r="3423" spans="1:11" ht="15" customHeight="1" x14ac:dyDescent="0.35">
      <c r="A3423">
        <f>'TI102'!A3420</f>
        <v>9</v>
      </c>
      <c r="B3423" s="26">
        <f>'TI102'!B3420</f>
        <v>46273.760416666657</v>
      </c>
      <c r="C3423">
        <f>'TI102'!C3420</f>
        <v>11710169</v>
      </c>
      <c r="D3423">
        <f>'TI102'!J3420</f>
        <v>1</v>
      </c>
      <c r="E3423">
        <f>'TI102'!Q3420</f>
        <v>1</v>
      </c>
      <c r="F3423" t="str">
        <f t="shared" si="318"/>
        <v>60638</v>
      </c>
      <c r="G3423">
        <f t="shared" si="319"/>
        <v>356</v>
      </c>
      <c r="H3423" t="str">
        <f t="shared" si="320"/>
        <v>SH0908-1083</v>
      </c>
      <c r="I3423" t="str">
        <f t="shared" si="321"/>
        <v>SH0908-1083</v>
      </c>
      <c r="J3423" s="34">
        <f t="shared" si="322"/>
        <v>72686</v>
      </c>
      <c r="K3423" t="str">
        <f t="shared" si="323"/>
        <v>SH0908-1083</v>
      </c>
    </row>
    <row r="3424" spans="1:11" ht="15" customHeight="1" x14ac:dyDescent="0.35">
      <c r="A3424">
        <f>'TI102'!A3421</f>
        <v>9</v>
      </c>
      <c r="B3424" s="26">
        <f>'TI102'!B3421</f>
        <v>46273.760416666657</v>
      </c>
      <c r="C3424">
        <f>'TI102'!C3421</f>
        <v>11710280</v>
      </c>
      <c r="D3424">
        <f>'TI102'!J3421</f>
        <v>1</v>
      </c>
      <c r="E3424">
        <f>'TI102'!Q3421</f>
        <v>3</v>
      </c>
      <c r="F3424" t="str">
        <f t="shared" si="318"/>
        <v>60670</v>
      </c>
      <c r="G3424">
        <f t="shared" si="319"/>
        <v>313</v>
      </c>
      <c r="H3424" t="str">
        <f t="shared" si="320"/>
        <v>SH0908-1063</v>
      </c>
      <c r="I3424" t="str">
        <f t="shared" si="321"/>
        <v>SH0908-1063</v>
      </c>
      <c r="J3424" s="34">
        <f t="shared" si="322"/>
        <v>72686</v>
      </c>
      <c r="K3424" t="str">
        <f t="shared" si="323"/>
        <v>SH0908-1063</v>
      </c>
    </row>
    <row r="3425" spans="1:11" ht="15" customHeight="1" x14ac:dyDescent="0.35">
      <c r="A3425">
        <f>'TI102'!A3422</f>
        <v>9</v>
      </c>
      <c r="B3425" s="26">
        <f>'TI102'!B3422</f>
        <v>46273.760416666657</v>
      </c>
      <c r="C3425">
        <f>'TI102'!C3422</f>
        <v>11710375</v>
      </c>
      <c r="D3425">
        <f>'TI102'!J3422</f>
        <v>6</v>
      </c>
      <c r="E3425">
        <f>'TI102'!Q3422</f>
        <v>48</v>
      </c>
      <c r="F3425" t="str">
        <f t="shared" si="318"/>
        <v>59649</v>
      </c>
      <c r="G3425">
        <f t="shared" si="319"/>
        <v>221</v>
      </c>
      <c r="H3425" t="str">
        <f t="shared" si="320"/>
        <v>SH0908-1042</v>
      </c>
      <c r="I3425" t="str">
        <f t="shared" si="321"/>
        <v>SH0908-1042</v>
      </c>
      <c r="J3425" s="34">
        <f t="shared" si="322"/>
        <v>72686</v>
      </c>
      <c r="K3425" t="str">
        <f t="shared" si="323"/>
        <v>SH0908-1042</v>
      </c>
    </row>
    <row r="3426" spans="1:11" ht="15" customHeight="1" x14ac:dyDescent="0.35">
      <c r="A3426">
        <f>'TI102'!A3423</f>
        <v>9</v>
      </c>
      <c r="B3426" s="26">
        <f>'TI102'!B3423</f>
        <v>46273.760416666657</v>
      </c>
      <c r="C3426">
        <f>'TI102'!C3423</f>
        <v>11710400</v>
      </c>
      <c r="D3426">
        <f>'TI102'!J3423</f>
        <v>1</v>
      </c>
      <c r="E3426">
        <f>'TI102'!Q3423</f>
        <v>1</v>
      </c>
      <c r="F3426" t="str">
        <f t="shared" si="318"/>
        <v>60702</v>
      </c>
      <c r="G3426">
        <f t="shared" si="319"/>
        <v>132</v>
      </c>
      <c r="H3426" t="str">
        <f t="shared" si="320"/>
        <v>SH0908-1033</v>
      </c>
      <c r="I3426" t="str">
        <f t="shared" si="321"/>
        <v>SH0908-1033</v>
      </c>
      <c r="J3426" s="34">
        <f t="shared" si="322"/>
        <v>72686</v>
      </c>
      <c r="K3426" t="str">
        <f t="shared" si="323"/>
        <v>SH0908-1033</v>
      </c>
    </row>
    <row r="3427" spans="1:11" ht="15" customHeight="1" x14ac:dyDescent="0.35">
      <c r="A3427">
        <f>'TI102'!A3424</f>
        <v>9</v>
      </c>
      <c r="B3427" s="26">
        <f>'TI102'!B3424</f>
        <v>46273.760416666657</v>
      </c>
      <c r="C3427">
        <f>'TI102'!C3424</f>
        <v>11710401</v>
      </c>
      <c r="D3427">
        <f>'TI102'!J3424</f>
        <v>1</v>
      </c>
      <c r="E3427">
        <f>'TI102'!Q3424</f>
        <v>2</v>
      </c>
      <c r="F3427" t="str">
        <f t="shared" si="318"/>
        <v>60702</v>
      </c>
      <c r="G3427">
        <f t="shared" si="319"/>
        <v>132</v>
      </c>
      <c r="H3427" t="str">
        <f t="shared" si="320"/>
        <v>SH0908-1033</v>
      </c>
      <c r="I3427" t="str">
        <f t="shared" si="321"/>
        <v>SH0908-1033</v>
      </c>
      <c r="J3427" s="34">
        <f t="shared" si="322"/>
        <v>72686</v>
      </c>
      <c r="K3427" t="str">
        <f t="shared" si="323"/>
        <v>SH0908-1033</v>
      </c>
    </row>
    <row r="3428" spans="1:11" ht="15" customHeight="1" x14ac:dyDescent="0.35">
      <c r="A3428">
        <f>'TI102'!A3425</f>
        <v>9</v>
      </c>
      <c r="B3428" s="26">
        <f>'TI102'!B3425</f>
        <v>46273.760416666657</v>
      </c>
      <c r="C3428">
        <f>'TI102'!C3425</f>
        <v>11710402</v>
      </c>
      <c r="D3428">
        <f>'TI102'!J3425</f>
        <v>1</v>
      </c>
      <c r="E3428">
        <f>'TI102'!Q3425</f>
        <v>1</v>
      </c>
      <c r="F3428" t="str">
        <f t="shared" si="318"/>
        <v>60702</v>
      </c>
      <c r="G3428">
        <f t="shared" si="319"/>
        <v>132</v>
      </c>
      <c r="H3428" t="str">
        <f t="shared" si="320"/>
        <v>SH0908-1033</v>
      </c>
      <c r="I3428" t="str">
        <f t="shared" si="321"/>
        <v>SH0908-1033</v>
      </c>
      <c r="J3428" s="34">
        <f t="shared" si="322"/>
        <v>72686</v>
      </c>
      <c r="K3428" t="str">
        <f t="shared" si="323"/>
        <v>SH0908-1033</v>
      </c>
    </row>
    <row r="3429" spans="1:11" ht="15" customHeight="1" x14ac:dyDescent="0.35">
      <c r="A3429">
        <f>'TI102'!A3426</f>
        <v>9</v>
      </c>
      <c r="B3429" s="26">
        <f>'TI102'!B3426</f>
        <v>46273.760416666657</v>
      </c>
      <c r="C3429">
        <f>'TI102'!C3426</f>
        <v>11710463</v>
      </c>
      <c r="D3429">
        <f>'TI102'!J3426</f>
        <v>1</v>
      </c>
      <c r="E3429">
        <f>'TI102'!Q3426</f>
        <v>4</v>
      </c>
      <c r="F3429" t="str">
        <f t="shared" si="318"/>
        <v>60718</v>
      </c>
      <c r="G3429">
        <f t="shared" si="319"/>
        <v>163</v>
      </c>
      <c r="H3429" t="str">
        <f t="shared" si="320"/>
        <v>SH0908-1034</v>
      </c>
      <c r="I3429" t="str">
        <f t="shared" si="321"/>
        <v>SH0908-1034</v>
      </c>
      <c r="J3429" s="34">
        <f t="shared" si="322"/>
        <v>72686</v>
      </c>
      <c r="K3429" t="str">
        <f t="shared" si="323"/>
        <v>SH0908-1034</v>
      </c>
    </row>
    <row r="3430" spans="1:11" ht="15" customHeight="1" x14ac:dyDescent="0.35">
      <c r="A3430">
        <f>'TI102'!A3427</f>
        <v>9</v>
      </c>
      <c r="B3430" s="26">
        <f>'TI102'!B3427</f>
        <v>46273.760416666657</v>
      </c>
      <c r="C3430">
        <f>'TI102'!C3427</f>
        <v>11710464</v>
      </c>
      <c r="D3430">
        <f>'TI102'!J3427</f>
        <v>1</v>
      </c>
      <c r="E3430">
        <f>'TI102'!Q3427</f>
        <v>1</v>
      </c>
      <c r="F3430" t="str">
        <f t="shared" si="318"/>
        <v>60718</v>
      </c>
      <c r="G3430">
        <f t="shared" si="319"/>
        <v>163</v>
      </c>
      <c r="H3430" t="str">
        <f t="shared" si="320"/>
        <v>SH0908-1034</v>
      </c>
      <c r="I3430" t="str">
        <f t="shared" si="321"/>
        <v>SH0908-1034</v>
      </c>
      <c r="J3430" s="34">
        <f t="shared" si="322"/>
        <v>72686</v>
      </c>
      <c r="K3430" t="str">
        <f t="shared" si="323"/>
        <v>SH0908-1034</v>
      </c>
    </row>
    <row r="3431" spans="1:11" ht="15" customHeight="1" x14ac:dyDescent="0.35">
      <c r="A3431">
        <f>'TI102'!A3428</f>
        <v>9</v>
      </c>
      <c r="B3431" s="26">
        <f>'TI102'!B3428</f>
        <v>46273.760416666657</v>
      </c>
      <c r="C3431">
        <f>'TI102'!C3428</f>
        <v>11710465</v>
      </c>
      <c r="D3431">
        <f>'TI102'!J3428</f>
        <v>1</v>
      </c>
      <c r="E3431">
        <f>'TI102'!Q3428</f>
        <v>1</v>
      </c>
      <c r="F3431" t="str">
        <f t="shared" si="318"/>
        <v>60718</v>
      </c>
      <c r="G3431">
        <f t="shared" si="319"/>
        <v>163</v>
      </c>
      <c r="H3431" t="str">
        <f t="shared" si="320"/>
        <v>SH0908-1034</v>
      </c>
      <c r="I3431" t="str">
        <f t="shared" si="321"/>
        <v>SH0908-1034</v>
      </c>
      <c r="J3431" s="34">
        <f t="shared" si="322"/>
        <v>72686</v>
      </c>
      <c r="K3431" t="str">
        <f t="shared" si="323"/>
        <v>SH0908-1034</v>
      </c>
    </row>
    <row r="3432" spans="1:11" ht="15" customHeight="1" x14ac:dyDescent="0.35">
      <c r="A3432">
        <f>'TI102'!A3429</f>
        <v>9</v>
      </c>
      <c r="B3432" s="26">
        <f>'TI102'!B3429</f>
        <v>46273.760416666657</v>
      </c>
      <c r="C3432">
        <f>'TI102'!C3429</f>
        <v>11710515</v>
      </c>
      <c r="D3432">
        <f>'TI102'!J3429</f>
        <v>4</v>
      </c>
      <c r="E3432">
        <f>'TI102'!Q3429</f>
        <v>2</v>
      </c>
      <c r="F3432" t="str">
        <f t="shared" si="318"/>
        <v>60753</v>
      </c>
      <c r="G3432">
        <f t="shared" si="319"/>
        <v>331</v>
      </c>
      <c r="H3432" t="str">
        <f t="shared" si="320"/>
        <v>SH0908-1069</v>
      </c>
      <c r="I3432" t="str">
        <f t="shared" si="321"/>
        <v>SH0908-1069</v>
      </c>
      <c r="J3432" s="34">
        <f t="shared" si="322"/>
        <v>72686</v>
      </c>
      <c r="K3432" t="str">
        <f t="shared" si="323"/>
        <v>SH0908-1069</v>
      </c>
    </row>
    <row r="3433" spans="1:11" ht="15" customHeight="1" x14ac:dyDescent="0.35">
      <c r="A3433">
        <f>'TI102'!A3430</f>
        <v>9</v>
      </c>
      <c r="B3433" s="26">
        <f>'TI102'!B3430</f>
        <v>46273.760416666657</v>
      </c>
      <c r="C3433">
        <f>'TI102'!C3430</f>
        <v>11710521</v>
      </c>
      <c r="D3433">
        <f>'TI102'!J3430</f>
        <v>1</v>
      </c>
      <c r="E3433">
        <f>'TI102'!Q3430</f>
        <v>4</v>
      </c>
      <c r="F3433" t="str">
        <f t="shared" si="318"/>
        <v>60756</v>
      </c>
      <c r="G3433">
        <f t="shared" si="319"/>
        <v>164</v>
      </c>
      <c r="H3433" t="str">
        <f t="shared" si="320"/>
        <v>SH0908-1034</v>
      </c>
      <c r="I3433" t="str">
        <f t="shared" si="321"/>
        <v>SH0908-1034</v>
      </c>
      <c r="J3433" s="34">
        <f t="shared" si="322"/>
        <v>72686</v>
      </c>
      <c r="K3433" t="str">
        <f t="shared" si="323"/>
        <v>SH0908-1034</v>
      </c>
    </row>
    <row r="3434" spans="1:11" ht="15" customHeight="1" x14ac:dyDescent="0.35">
      <c r="A3434">
        <f>'TI102'!A3431</f>
        <v>9</v>
      </c>
      <c r="B3434" s="26">
        <f>'TI102'!B3431</f>
        <v>46273.760416666657</v>
      </c>
      <c r="C3434">
        <f>'TI102'!C3431</f>
        <v>11710522</v>
      </c>
      <c r="D3434">
        <f>'TI102'!J3431</f>
        <v>2</v>
      </c>
      <c r="E3434">
        <f>'TI102'!Q3431</f>
        <v>1</v>
      </c>
      <c r="F3434" t="str">
        <f t="shared" si="318"/>
        <v>60753</v>
      </c>
      <c r="G3434">
        <f t="shared" si="319"/>
        <v>331</v>
      </c>
      <c r="H3434" t="str">
        <f t="shared" si="320"/>
        <v>SH0908-1069</v>
      </c>
      <c r="I3434" t="str">
        <f t="shared" si="321"/>
        <v>SH0908-1069</v>
      </c>
      <c r="J3434" s="34">
        <f t="shared" si="322"/>
        <v>72686</v>
      </c>
      <c r="K3434" t="str">
        <f t="shared" si="323"/>
        <v>SH0908-1069</v>
      </c>
    </row>
    <row r="3435" spans="1:11" ht="15" customHeight="1" x14ac:dyDescent="0.35">
      <c r="A3435">
        <f>'TI102'!A3432</f>
        <v>9</v>
      </c>
      <c r="B3435" s="26">
        <f>'TI102'!B3432</f>
        <v>46273.760416666657</v>
      </c>
      <c r="C3435">
        <f>'TI102'!C3432</f>
        <v>11710600</v>
      </c>
      <c r="D3435">
        <f>'TI102'!J3432</f>
        <v>1</v>
      </c>
      <c r="E3435">
        <f>'TI102'!Q3432</f>
        <v>3</v>
      </c>
      <c r="F3435" t="str">
        <f t="shared" si="318"/>
        <v>60777</v>
      </c>
      <c r="G3435">
        <f t="shared" si="319"/>
        <v>299</v>
      </c>
      <c r="H3435" t="str">
        <f t="shared" si="320"/>
        <v>SH0908-1057</v>
      </c>
      <c r="I3435" t="str">
        <f t="shared" si="321"/>
        <v>SH0908-1057</v>
      </c>
      <c r="J3435" s="34">
        <f t="shared" si="322"/>
        <v>72686</v>
      </c>
      <c r="K3435" t="str">
        <f t="shared" si="323"/>
        <v>SH0908-1057</v>
      </c>
    </row>
    <row r="3436" spans="1:11" ht="15" customHeight="1" x14ac:dyDescent="0.35">
      <c r="A3436">
        <f>'TI102'!A3433</f>
        <v>9</v>
      </c>
      <c r="B3436" s="26">
        <f>'TI102'!B3433</f>
        <v>46273.760416666657</v>
      </c>
      <c r="C3436">
        <f>'TI102'!C3433</f>
        <v>11710601</v>
      </c>
      <c r="D3436">
        <f>'TI102'!J3433</f>
        <v>1</v>
      </c>
      <c r="E3436">
        <f>'TI102'!Q3433</f>
        <v>4</v>
      </c>
      <c r="F3436" t="str">
        <f t="shared" si="318"/>
        <v>60777</v>
      </c>
      <c r="G3436">
        <f t="shared" si="319"/>
        <v>299</v>
      </c>
      <c r="H3436" t="str">
        <f t="shared" si="320"/>
        <v>SH0908-1057</v>
      </c>
      <c r="I3436" t="str">
        <f t="shared" si="321"/>
        <v>SH0908-1057</v>
      </c>
      <c r="J3436" s="34">
        <f t="shared" si="322"/>
        <v>72686</v>
      </c>
      <c r="K3436" t="str">
        <f t="shared" si="323"/>
        <v>SH0908-1057</v>
      </c>
    </row>
    <row r="3437" spans="1:11" ht="15" customHeight="1" x14ac:dyDescent="0.35">
      <c r="A3437">
        <f>'TI102'!A3434</f>
        <v>9</v>
      </c>
      <c r="B3437" s="26">
        <f>'TI102'!B3434</f>
        <v>46273.760416666657</v>
      </c>
      <c r="C3437">
        <f>'TI102'!C3434</f>
        <v>11710631</v>
      </c>
      <c r="D3437">
        <f>'TI102'!J3434</f>
        <v>6</v>
      </c>
      <c r="E3437">
        <f>'TI102'!Q3434</f>
        <v>1</v>
      </c>
      <c r="F3437" t="str">
        <f t="shared" si="318"/>
        <v>267-1034</v>
      </c>
      <c r="G3437">
        <f t="shared" si="319"/>
        <v>166</v>
      </c>
      <c r="H3437" t="str">
        <f t="shared" si="320"/>
        <v>SH0908-1034</v>
      </c>
      <c r="I3437" t="str">
        <f t="shared" si="321"/>
        <v>SH0908-1034</v>
      </c>
      <c r="J3437" s="34">
        <f t="shared" si="322"/>
        <v>72686</v>
      </c>
      <c r="K3437" t="str">
        <f t="shared" si="323"/>
        <v>SH0908-1034</v>
      </c>
    </row>
    <row r="3438" spans="1:11" ht="15" customHeight="1" x14ac:dyDescent="0.35">
      <c r="A3438">
        <f>'TI102'!A3435</f>
        <v>9</v>
      </c>
      <c r="B3438" s="26">
        <f>'TI102'!B3435</f>
        <v>46273.760416666657</v>
      </c>
      <c r="C3438">
        <f>'TI102'!C3435</f>
        <v>11710632</v>
      </c>
      <c r="D3438">
        <f>'TI102'!J3435</f>
        <v>6</v>
      </c>
      <c r="E3438">
        <f>'TI102'!Q3435</f>
        <v>1</v>
      </c>
      <c r="F3438" t="str">
        <f t="shared" si="318"/>
        <v>267-1034</v>
      </c>
      <c r="G3438">
        <f t="shared" si="319"/>
        <v>166</v>
      </c>
      <c r="H3438" t="str">
        <f t="shared" si="320"/>
        <v>SH0908-1034</v>
      </c>
      <c r="I3438" t="str">
        <f t="shared" si="321"/>
        <v>SH0908-1034</v>
      </c>
      <c r="J3438" s="34">
        <f t="shared" si="322"/>
        <v>72686</v>
      </c>
      <c r="K3438" t="str">
        <f t="shared" si="323"/>
        <v>SH0908-1034</v>
      </c>
    </row>
    <row r="3439" spans="1:11" ht="15" customHeight="1" x14ac:dyDescent="0.35">
      <c r="A3439">
        <f>'TI102'!A3436</f>
        <v>9</v>
      </c>
      <c r="B3439" s="26">
        <f>'TI102'!B3436</f>
        <v>46273.760416666657</v>
      </c>
      <c r="C3439">
        <f>'TI102'!C3436</f>
        <v>11710633</v>
      </c>
      <c r="D3439">
        <f>'TI102'!J3436</f>
        <v>6</v>
      </c>
      <c r="E3439">
        <f>'TI102'!Q3436</f>
        <v>1</v>
      </c>
      <c r="F3439" t="str">
        <f t="shared" si="318"/>
        <v>267-1034</v>
      </c>
      <c r="G3439">
        <f t="shared" si="319"/>
        <v>166</v>
      </c>
      <c r="H3439" t="str">
        <f t="shared" si="320"/>
        <v>SH0908-1034</v>
      </c>
      <c r="I3439" t="str">
        <f t="shared" si="321"/>
        <v>SH0908-1034</v>
      </c>
      <c r="J3439" s="34">
        <f t="shared" si="322"/>
        <v>72686</v>
      </c>
      <c r="K3439" t="str">
        <f t="shared" si="323"/>
        <v>SH0908-1034</v>
      </c>
    </row>
    <row r="3440" spans="1:11" ht="15" customHeight="1" x14ac:dyDescent="0.35">
      <c r="A3440">
        <f>'TI102'!A3437</f>
        <v>9</v>
      </c>
      <c r="B3440" s="26">
        <f>'TI102'!B3437</f>
        <v>46273.760416666657</v>
      </c>
      <c r="C3440">
        <f>'TI102'!C3437</f>
        <v>11710634</v>
      </c>
      <c r="D3440">
        <f>'TI102'!J3437</f>
        <v>6</v>
      </c>
      <c r="E3440">
        <f>'TI102'!Q3437</f>
        <v>2</v>
      </c>
      <c r="F3440" t="str">
        <f t="shared" si="318"/>
        <v>60048</v>
      </c>
      <c r="G3440">
        <f t="shared" si="319"/>
        <v>153</v>
      </c>
      <c r="H3440" t="str">
        <f t="shared" si="320"/>
        <v>SH0908-1034</v>
      </c>
      <c r="I3440" t="str">
        <f t="shared" si="321"/>
        <v>SH0908-1034</v>
      </c>
      <c r="J3440" s="34">
        <f t="shared" si="322"/>
        <v>72686</v>
      </c>
      <c r="K3440" t="str">
        <f t="shared" si="323"/>
        <v>SH0908-1034</v>
      </c>
    </row>
    <row r="3441" spans="1:11" ht="15" customHeight="1" x14ac:dyDescent="0.35">
      <c r="A3441">
        <f>'TI102'!A3438</f>
        <v>9</v>
      </c>
      <c r="B3441" s="26">
        <f>'TI102'!B3438</f>
        <v>46273.760416666657</v>
      </c>
      <c r="C3441">
        <f>'TI102'!C3438</f>
        <v>11710635</v>
      </c>
      <c r="D3441">
        <f>'TI102'!J3438</f>
        <v>6</v>
      </c>
      <c r="E3441">
        <f>'TI102'!Q3438</f>
        <v>1</v>
      </c>
      <c r="F3441" t="str">
        <f t="shared" si="318"/>
        <v>16942-1034</v>
      </c>
      <c r="G3441">
        <f t="shared" si="319"/>
        <v>165</v>
      </c>
      <c r="H3441" t="str">
        <f t="shared" si="320"/>
        <v>SH0908-1034</v>
      </c>
      <c r="I3441" t="str">
        <f t="shared" si="321"/>
        <v>SH0908-1034</v>
      </c>
      <c r="J3441" s="34">
        <f t="shared" si="322"/>
        <v>72686</v>
      </c>
      <c r="K3441" t="str">
        <f t="shared" si="323"/>
        <v>SH0908-1034</v>
      </c>
    </row>
    <row r="3442" spans="1:11" ht="15" customHeight="1" x14ac:dyDescent="0.35">
      <c r="A3442">
        <f>'TI102'!A3439</f>
        <v>9</v>
      </c>
      <c r="B3442" s="26">
        <f>'TI102'!B3439</f>
        <v>46273.760416666657</v>
      </c>
      <c r="C3442">
        <f>'TI102'!C3439</f>
        <v>11710636</v>
      </c>
      <c r="D3442">
        <f>'TI102'!J3439</f>
        <v>6</v>
      </c>
      <c r="E3442">
        <f>'TI102'!Q3439</f>
        <v>1</v>
      </c>
      <c r="F3442" t="str">
        <f t="shared" si="318"/>
        <v>60048</v>
      </c>
      <c r="G3442">
        <f t="shared" si="319"/>
        <v>153</v>
      </c>
      <c r="H3442" t="str">
        <f t="shared" si="320"/>
        <v>SH0908-1034</v>
      </c>
      <c r="I3442" t="str">
        <f t="shared" si="321"/>
        <v>SH0908-1034</v>
      </c>
      <c r="J3442" s="34">
        <f t="shared" si="322"/>
        <v>72686</v>
      </c>
      <c r="K3442" t="str">
        <f t="shared" si="323"/>
        <v>SH0908-1034</v>
      </c>
    </row>
    <row r="3443" spans="1:11" ht="15" customHeight="1" x14ac:dyDescent="0.35">
      <c r="A3443">
        <f>'TI102'!A3440</f>
        <v>9</v>
      </c>
      <c r="B3443" s="26">
        <f>'TI102'!B3440</f>
        <v>46273.760416666657</v>
      </c>
      <c r="C3443">
        <f>'TI102'!C3440</f>
        <v>11710637</v>
      </c>
      <c r="D3443">
        <f>'TI102'!J3440</f>
        <v>6</v>
      </c>
      <c r="E3443">
        <f>'TI102'!Q3440</f>
        <v>1</v>
      </c>
      <c r="F3443" t="str">
        <f t="shared" si="318"/>
        <v>60622</v>
      </c>
      <c r="G3443">
        <f t="shared" si="319"/>
        <v>162</v>
      </c>
      <c r="H3443" t="str">
        <f t="shared" si="320"/>
        <v>SH0908-1034</v>
      </c>
      <c r="I3443" t="str">
        <f t="shared" si="321"/>
        <v>SH0908-1034</v>
      </c>
      <c r="J3443" s="34">
        <f t="shared" si="322"/>
        <v>72686</v>
      </c>
      <c r="K3443" t="str">
        <f t="shared" si="323"/>
        <v>SH0908-1034</v>
      </c>
    </row>
    <row r="3444" spans="1:11" ht="15" customHeight="1" x14ac:dyDescent="0.35">
      <c r="A3444">
        <f>'TI102'!A3441</f>
        <v>9</v>
      </c>
      <c r="B3444" s="26">
        <f>'TI102'!B3441</f>
        <v>46273.760416666657</v>
      </c>
      <c r="C3444">
        <f>'TI102'!C3441</f>
        <v>11710638</v>
      </c>
      <c r="D3444">
        <f>'TI102'!J3441</f>
        <v>6</v>
      </c>
      <c r="E3444">
        <f>'TI102'!Q3441</f>
        <v>1</v>
      </c>
      <c r="F3444" t="str">
        <f t="shared" si="318"/>
        <v>60509</v>
      </c>
      <c r="G3444">
        <f t="shared" si="319"/>
        <v>161</v>
      </c>
      <c r="H3444" t="str">
        <f t="shared" si="320"/>
        <v>SH0908-1034</v>
      </c>
      <c r="I3444" t="str">
        <f t="shared" si="321"/>
        <v>SH0908-1034</v>
      </c>
      <c r="J3444" s="34">
        <f t="shared" si="322"/>
        <v>72686</v>
      </c>
      <c r="K3444" t="str">
        <f t="shared" si="323"/>
        <v>SH0908-1034</v>
      </c>
    </row>
    <row r="3445" spans="1:11" ht="15" customHeight="1" x14ac:dyDescent="0.35">
      <c r="A3445">
        <f>'TI102'!A3442</f>
        <v>9</v>
      </c>
      <c r="B3445" s="26">
        <f>'TI102'!B3442</f>
        <v>46273.760416666657</v>
      </c>
      <c r="C3445">
        <f>'TI102'!C3442</f>
        <v>11710639</v>
      </c>
      <c r="D3445">
        <f>'TI102'!J3442</f>
        <v>6</v>
      </c>
      <c r="E3445">
        <f>'TI102'!Q3442</f>
        <v>1</v>
      </c>
      <c r="F3445" t="str">
        <f t="shared" si="318"/>
        <v>59892</v>
      </c>
      <c r="G3445">
        <f t="shared" si="319"/>
        <v>146</v>
      </c>
      <c r="H3445" t="str">
        <f t="shared" si="320"/>
        <v>SH0908-1034</v>
      </c>
      <c r="I3445" t="str">
        <f t="shared" si="321"/>
        <v>SH0908-1034</v>
      </c>
      <c r="J3445" s="34">
        <f t="shared" si="322"/>
        <v>72686</v>
      </c>
      <c r="K3445" t="str">
        <f t="shared" si="323"/>
        <v>SH0908-1034</v>
      </c>
    </row>
    <row r="3446" spans="1:11" ht="15" customHeight="1" x14ac:dyDescent="0.35">
      <c r="A3446">
        <f>'TI102'!A3443</f>
        <v>9</v>
      </c>
      <c r="B3446" s="26">
        <f>'TI102'!B3443</f>
        <v>46273.760416666657</v>
      </c>
      <c r="C3446">
        <f>'TI102'!C3443</f>
        <v>11710640</v>
      </c>
      <c r="D3446">
        <f>'TI102'!J3443</f>
        <v>6</v>
      </c>
      <c r="E3446">
        <f>'TI102'!Q3443</f>
        <v>4</v>
      </c>
      <c r="F3446" t="str">
        <f t="shared" si="318"/>
        <v>59681</v>
      </c>
      <c r="G3446">
        <f t="shared" si="319"/>
        <v>149</v>
      </c>
      <c r="H3446" t="str">
        <f t="shared" si="320"/>
        <v>SH0908-1034</v>
      </c>
      <c r="I3446" t="str">
        <f t="shared" si="321"/>
        <v>SH0908-1034</v>
      </c>
      <c r="J3446" s="34">
        <f t="shared" si="322"/>
        <v>72686</v>
      </c>
      <c r="K3446" t="str">
        <f t="shared" si="323"/>
        <v>SH0908-1034</v>
      </c>
    </row>
    <row r="3447" spans="1:11" ht="15" customHeight="1" x14ac:dyDescent="0.35">
      <c r="A3447">
        <f>'TI102'!A3444</f>
        <v>9</v>
      </c>
      <c r="B3447" s="26">
        <f>'TI102'!B3444</f>
        <v>46273.760416666657</v>
      </c>
      <c r="C3447">
        <f>'TI102'!C3444</f>
        <v>11710646</v>
      </c>
      <c r="D3447">
        <f>'TI102'!J3444</f>
        <v>1</v>
      </c>
      <c r="E3447">
        <f>'TI102'!Q3444</f>
        <v>1</v>
      </c>
      <c r="F3447" t="str">
        <f t="shared" si="318"/>
        <v>60791</v>
      </c>
      <c r="G3447">
        <f t="shared" si="319"/>
        <v>195</v>
      </c>
      <c r="H3447" t="str">
        <f t="shared" si="320"/>
        <v>SH0908-1037</v>
      </c>
      <c r="I3447" t="str">
        <f t="shared" si="321"/>
        <v>SH0908-1037</v>
      </c>
      <c r="J3447" s="34">
        <f t="shared" si="322"/>
        <v>72686</v>
      </c>
      <c r="K3447" t="str">
        <f t="shared" si="323"/>
        <v>SH0908-1037</v>
      </c>
    </row>
    <row r="3448" spans="1:11" ht="15" customHeight="1" x14ac:dyDescent="0.35">
      <c r="A3448">
        <f>'TI102'!A3445</f>
        <v>9</v>
      </c>
      <c r="B3448" s="26">
        <f>'TI102'!B3445</f>
        <v>46273.760416666657</v>
      </c>
      <c r="C3448">
        <f>'TI102'!C3445</f>
        <v>11710647</v>
      </c>
      <c r="D3448">
        <f>'TI102'!J3445</f>
        <v>1</v>
      </c>
      <c r="E3448">
        <f>'TI102'!Q3445</f>
        <v>4</v>
      </c>
      <c r="F3448" t="str">
        <f t="shared" si="318"/>
        <v>60791</v>
      </c>
      <c r="G3448">
        <f t="shared" si="319"/>
        <v>195</v>
      </c>
      <c r="H3448" t="str">
        <f t="shared" si="320"/>
        <v>SH0908-1037</v>
      </c>
      <c r="I3448" t="str">
        <f t="shared" si="321"/>
        <v>SH0908-1037</v>
      </c>
      <c r="J3448" s="34">
        <f t="shared" si="322"/>
        <v>72686</v>
      </c>
      <c r="K3448" t="str">
        <f t="shared" si="323"/>
        <v>SH0908-1037</v>
      </c>
    </row>
    <row r="3449" spans="1:11" ht="15" customHeight="1" x14ac:dyDescent="0.35">
      <c r="A3449">
        <f>'TI102'!A3446</f>
        <v>9</v>
      </c>
      <c r="B3449" s="26">
        <f>'TI102'!B3446</f>
        <v>46273.760416666657</v>
      </c>
      <c r="C3449">
        <f>'TI102'!C3446</f>
        <v>11710648</v>
      </c>
      <c r="D3449">
        <f>'TI102'!J3446</f>
        <v>1</v>
      </c>
      <c r="E3449">
        <f>'TI102'!Q3446</f>
        <v>1</v>
      </c>
      <c r="F3449" t="str">
        <f t="shared" si="318"/>
        <v>60791</v>
      </c>
      <c r="G3449">
        <f t="shared" si="319"/>
        <v>195</v>
      </c>
      <c r="H3449" t="str">
        <f t="shared" si="320"/>
        <v>SH0908-1037</v>
      </c>
      <c r="I3449" t="str">
        <f t="shared" si="321"/>
        <v>SH0908-1037</v>
      </c>
      <c r="J3449" s="34">
        <f t="shared" si="322"/>
        <v>72686</v>
      </c>
      <c r="K3449" t="str">
        <f t="shared" si="323"/>
        <v>SH0908-1037</v>
      </c>
    </row>
    <row r="3450" spans="1:11" ht="15" customHeight="1" x14ac:dyDescent="0.35">
      <c r="A3450">
        <f>'TI102'!A3447</f>
        <v>9</v>
      </c>
      <c r="B3450" s="26">
        <f>'TI102'!B3447</f>
        <v>46273.760416666657</v>
      </c>
      <c r="C3450">
        <f>'TI102'!C3447</f>
        <v>11710650</v>
      </c>
      <c r="D3450">
        <f>'TI102'!J3447</f>
        <v>1</v>
      </c>
      <c r="E3450">
        <f>'TI102'!Q3447</f>
        <v>3</v>
      </c>
      <c r="F3450" t="str">
        <f t="shared" si="318"/>
        <v>60795</v>
      </c>
      <c r="G3450">
        <f t="shared" si="319"/>
        <v>337</v>
      </c>
      <c r="H3450" t="str">
        <f t="shared" si="320"/>
        <v>SH0908-1072</v>
      </c>
      <c r="I3450" t="str">
        <f t="shared" si="321"/>
        <v>SH0908-1072</v>
      </c>
      <c r="J3450" s="34">
        <f t="shared" si="322"/>
        <v>72686</v>
      </c>
      <c r="K3450" t="str">
        <f t="shared" si="323"/>
        <v>SH0908-1072</v>
      </c>
    </row>
    <row r="3451" spans="1:11" ht="15" customHeight="1" x14ac:dyDescent="0.35">
      <c r="A3451">
        <f>'TI102'!A3448</f>
        <v>9</v>
      </c>
      <c r="B3451" s="26">
        <f>'TI102'!B3448</f>
        <v>46273.760416666657</v>
      </c>
      <c r="C3451">
        <f>'TI102'!C3448</f>
        <v>11710678</v>
      </c>
      <c r="D3451">
        <f>'TI102'!J3448</f>
        <v>1</v>
      </c>
      <c r="E3451">
        <f>'TI102'!Q3448</f>
        <v>1</v>
      </c>
      <c r="F3451" t="str">
        <f t="shared" si="318"/>
        <v>60801</v>
      </c>
      <c r="G3451">
        <f t="shared" si="319"/>
        <v>400</v>
      </c>
      <c r="H3451" t="str">
        <f t="shared" si="320"/>
        <v>SH0908-1888</v>
      </c>
      <c r="I3451" t="str">
        <f t="shared" si="321"/>
        <v>SH0908-1888</v>
      </c>
      <c r="J3451" s="34">
        <f t="shared" si="322"/>
        <v>72686</v>
      </c>
      <c r="K3451" t="str">
        <f t="shared" si="323"/>
        <v>SH0908-1888</v>
      </c>
    </row>
    <row r="3452" spans="1:11" ht="15" customHeight="1" x14ac:dyDescent="0.35">
      <c r="A3452">
        <f>'TI102'!A3449</f>
        <v>9</v>
      </c>
      <c r="B3452" s="26">
        <f>'TI102'!B3449</f>
        <v>46273.760416666657</v>
      </c>
      <c r="C3452">
        <f>'TI102'!C3449</f>
        <v>11710679</v>
      </c>
      <c r="D3452">
        <f>'TI102'!J3449</f>
        <v>1</v>
      </c>
      <c r="E3452">
        <f>'TI102'!Q3449</f>
        <v>2</v>
      </c>
      <c r="F3452" t="str">
        <f t="shared" si="318"/>
        <v>60801</v>
      </c>
      <c r="G3452">
        <f t="shared" si="319"/>
        <v>400</v>
      </c>
      <c r="H3452" t="str">
        <f t="shared" si="320"/>
        <v>SH0908-1888</v>
      </c>
      <c r="I3452" t="str">
        <f t="shared" si="321"/>
        <v>SH0908-1888</v>
      </c>
      <c r="J3452" s="34">
        <f t="shared" si="322"/>
        <v>72686</v>
      </c>
      <c r="K3452" t="str">
        <f t="shared" si="323"/>
        <v>SH0908-1888</v>
      </c>
    </row>
    <row r="3453" spans="1:11" ht="15" customHeight="1" x14ac:dyDescent="0.35">
      <c r="A3453">
        <f>'TI102'!A3450</f>
        <v>9</v>
      </c>
      <c r="B3453" s="26">
        <f>'TI102'!B3450</f>
        <v>46273.760416666657</v>
      </c>
      <c r="C3453">
        <f>'TI102'!C3450</f>
        <v>11710680</v>
      </c>
      <c r="D3453">
        <f>'TI102'!J3450</f>
        <v>1</v>
      </c>
      <c r="E3453">
        <f>'TI102'!Q3450</f>
        <v>2</v>
      </c>
      <c r="F3453" t="str">
        <f t="shared" si="318"/>
        <v>60801</v>
      </c>
      <c r="G3453">
        <f t="shared" si="319"/>
        <v>400</v>
      </c>
      <c r="H3453" t="str">
        <f t="shared" si="320"/>
        <v>SH0908-1888</v>
      </c>
      <c r="I3453" t="str">
        <f t="shared" si="321"/>
        <v>SH0908-1888</v>
      </c>
      <c r="J3453" s="34">
        <f t="shared" si="322"/>
        <v>72686</v>
      </c>
      <c r="K3453" t="str">
        <f t="shared" si="323"/>
        <v>SH0908-1888</v>
      </c>
    </row>
    <row r="3454" spans="1:11" ht="15" customHeight="1" x14ac:dyDescent="0.35">
      <c r="A3454">
        <f>'TI102'!A3451</f>
        <v>9</v>
      </c>
      <c r="B3454" s="26">
        <f>'TI102'!B3451</f>
        <v>46273.760416666657</v>
      </c>
      <c r="C3454">
        <f>'TI102'!C3451</f>
        <v>11710681</v>
      </c>
      <c r="D3454">
        <f>'TI102'!J3451</f>
        <v>1</v>
      </c>
      <c r="E3454">
        <f>'TI102'!Q3451</f>
        <v>4</v>
      </c>
      <c r="F3454" t="str">
        <f t="shared" si="318"/>
        <v>60811</v>
      </c>
      <c r="G3454">
        <f t="shared" si="319"/>
        <v>401</v>
      </c>
      <c r="H3454" t="str">
        <f t="shared" si="320"/>
        <v>SH0908-1888</v>
      </c>
      <c r="I3454" t="str">
        <f t="shared" si="321"/>
        <v>SH0908-1888</v>
      </c>
      <c r="J3454" s="34">
        <f t="shared" si="322"/>
        <v>72686</v>
      </c>
      <c r="K3454" t="str">
        <f t="shared" si="323"/>
        <v>SH0908-1888</v>
      </c>
    </row>
    <row r="3455" spans="1:11" ht="15" customHeight="1" x14ac:dyDescent="0.35">
      <c r="A3455">
        <f>'TI102'!A3452</f>
        <v>9</v>
      </c>
      <c r="B3455" s="26">
        <f>'TI102'!B3452</f>
        <v>46273.760416666657</v>
      </c>
      <c r="C3455">
        <f>'TI102'!C3452</f>
        <v>11710682</v>
      </c>
      <c r="D3455">
        <f>'TI102'!J3452</f>
        <v>1</v>
      </c>
      <c r="E3455">
        <f>'TI102'!Q3452</f>
        <v>2</v>
      </c>
      <c r="F3455" t="str">
        <f t="shared" si="318"/>
        <v>60811</v>
      </c>
      <c r="G3455">
        <f t="shared" si="319"/>
        <v>401</v>
      </c>
      <c r="H3455" t="str">
        <f t="shared" si="320"/>
        <v>SH0908-1888</v>
      </c>
      <c r="I3455" t="str">
        <f t="shared" si="321"/>
        <v>SH0908-1888</v>
      </c>
      <c r="J3455" s="34">
        <f t="shared" si="322"/>
        <v>72686</v>
      </c>
      <c r="K3455" t="str">
        <f t="shared" si="323"/>
        <v>SH0908-1888</v>
      </c>
    </row>
    <row r="3456" spans="1:11" ht="15" customHeight="1" x14ac:dyDescent="0.35">
      <c r="A3456">
        <f>'TI102'!A3453</f>
        <v>9</v>
      </c>
      <c r="B3456" s="26">
        <f>'TI102'!B3453</f>
        <v>46273.760416666657</v>
      </c>
      <c r="C3456">
        <f>'TI102'!C3453</f>
        <v>11710683</v>
      </c>
      <c r="D3456">
        <f>'TI102'!J3453</f>
        <v>1</v>
      </c>
      <c r="E3456">
        <f>'TI102'!Q3453</f>
        <v>10</v>
      </c>
      <c r="F3456" t="str">
        <f t="shared" si="318"/>
        <v>60811</v>
      </c>
      <c r="G3456">
        <f t="shared" si="319"/>
        <v>401</v>
      </c>
      <c r="H3456" t="str">
        <f t="shared" si="320"/>
        <v>SH0908-1888</v>
      </c>
      <c r="I3456" t="str">
        <f t="shared" si="321"/>
        <v>SH0908-1888</v>
      </c>
      <c r="J3456" s="34">
        <f t="shared" si="322"/>
        <v>72686</v>
      </c>
      <c r="K3456" t="str">
        <f t="shared" si="323"/>
        <v>SH0908-1888</v>
      </c>
    </row>
    <row r="3457" spans="1:11" ht="15" customHeight="1" x14ac:dyDescent="0.35">
      <c r="A3457">
        <f>'TI102'!A3454</f>
        <v>9</v>
      </c>
      <c r="B3457" s="26">
        <f>'TI102'!B3454</f>
        <v>46273.760416666657</v>
      </c>
      <c r="C3457">
        <f>'TI102'!C3454</f>
        <v>11710739</v>
      </c>
      <c r="D3457">
        <f>'TI102'!J3454</f>
        <v>1</v>
      </c>
      <c r="E3457">
        <f>'TI102'!Q3454</f>
        <v>6</v>
      </c>
      <c r="F3457" t="str">
        <f t="shared" si="318"/>
        <v>60805</v>
      </c>
      <c r="G3457">
        <f t="shared" si="319"/>
        <v>77</v>
      </c>
      <c r="H3457" t="str">
        <f t="shared" si="320"/>
        <v>SH0908-1020</v>
      </c>
      <c r="I3457" t="str">
        <f t="shared" si="321"/>
        <v>SH0908-1020</v>
      </c>
      <c r="J3457" s="34">
        <f t="shared" si="322"/>
        <v>72686</v>
      </c>
      <c r="K3457" t="str">
        <f t="shared" si="323"/>
        <v>SH0908-1020</v>
      </c>
    </row>
    <row r="3458" spans="1:11" ht="15" customHeight="1" x14ac:dyDescent="0.35">
      <c r="A3458">
        <f>'TI102'!A3455</f>
        <v>9</v>
      </c>
      <c r="B3458" s="26">
        <f>'TI102'!B3455</f>
        <v>46273.760416666657</v>
      </c>
      <c r="C3458">
        <f>'TI102'!C3455</f>
        <v>11710740</v>
      </c>
      <c r="D3458">
        <f>'TI102'!J3455</f>
        <v>2</v>
      </c>
      <c r="E3458">
        <f>'TI102'!Q3455</f>
        <v>2</v>
      </c>
      <c r="F3458" t="str">
        <f t="shared" si="318"/>
        <v>60807</v>
      </c>
      <c r="G3458">
        <f t="shared" si="319"/>
        <v>68</v>
      </c>
      <c r="H3458" t="str">
        <f t="shared" si="320"/>
        <v>SH0908-1019</v>
      </c>
      <c r="I3458" t="str">
        <f t="shared" si="321"/>
        <v>SH0908-1019</v>
      </c>
      <c r="J3458" s="34">
        <f t="shared" si="322"/>
        <v>72686</v>
      </c>
      <c r="K3458" t="str">
        <f t="shared" si="323"/>
        <v>SH0908-1019</v>
      </c>
    </row>
    <row r="3459" spans="1:11" ht="15" customHeight="1" x14ac:dyDescent="0.35">
      <c r="A3459">
        <f>'TI102'!A3456</f>
        <v>9</v>
      </c>
      <c r="B3459" s="26">
        <f>'TI102'!B3456</f>
        <v>46273.760416666657</v>
      </c>
      <c r="C3459">
        <f>'TI102'!C3456</f>
        <v>11710741</v>
      </c>
      <c r="D3459">
        <f>'TI102'!J3456</f>
        <v>1</v>
      </c>
      <c r="E3459">
        <f>'TI102'!Q3456</f>
        <v>3</v>
      </c>
      <c r="F3459" t="str">
        <f t="shared" si="318"/>
        <v>60810</v>
      </c>
      <c r="G3459">
        <f t="shared" si="319"/>
        <v>18</v>
      </c>
      <c r="H3459" t="str">
        <f t="shared" si="320"/>
        <v>SH0908-1003</v>
      </c>
      <c r="I3459" t="str">
        <f t="shared" si="321"/>
        <v>SH0908-1003</v>
      </c>
      <c r="J3459" s="34">
        <f t="shared" si="322"/>
        <v>72686</v>
      </c>
      <c r="K3459" t="str">
        <f t="shared" si="323"/>
        <v>SH0908-1003</v>
      </c>
    </row>
    <row r="3460" spans="1:11" ht="15" customHeight="1" x14ac:dyDescent="0.35">
      <c r="A3460">
        <f>'TI102'!A3457</f>
        <v>9</v>
      </c>
      <c r="B3460" s="26">
        <f>'TI102'!B3457</f>
        <v>46273.760416666657</v>
      </c>
      <c r="C3460">
        <f>'TI102'!C3457</f>
        <v>11710742</v>
      </c>
      <c r="D3460">
        <f>'TI102'!J3457</f>
        <v>1</v>
      </c>
      <c r="E3460">
        <f>'TI102'!Q3457</f>
        <v>1</v>
      </c>
      <c r="F3460" t="str">
        <f t="shared" si="318"/>
        <v>60810</v>
      </c>
      <c r="G3460">
        <f t="shared" si="319"/>
        <v>18</v>
      </c>
      <c r="H3460" t="str">
        <f t="shared" si="320"/>
        <v>SH0908-1003</v>
      </c>
      <c r="I3460" t="str">
        <f t="shared" si="321"/>
        <v>SH0908-1003</v>
      </c>
      <c r="J3460" s="34">
        <f t="shared" si="322"/>
        <v>72686</v>
      </c>
      <c r="K3460" t="str">
        <f t="shared" si="323"/>
        <v>SH0908-1003</v>
      </c>
    </row>
    <row r="3461" spans="1:11" ht="15" customHeight="1" x14ac:dyDescent="0.35">
      <c r="A3461">
        <f>'TI102'!A3458</f>
        <v>9</v>
      </c>
      <c r="B3461" s="26">
        <f>'TI102'!B3458</f>
        <v>46273.760416666657</v>
      </c>
      <c r="C3461">
        <f>'TI102'!C3458</f>
        <v>11710743</v>
      </c>
      <c r="D3461">
        <f>'TI102'!J3458</f>
        <v>1</v>
      </c>
      <c r="E3461">
        <f>'TI102'!Q3458</f>
        <v>1</v>
      </c>
      <c r="F3461" t="str">
        <f t="shared" si="318"/>
        <v>60815</v>
      </c>
      <c r="G3461">
        <f t="shared" si="319"/>
        <v>50</v>
      </c>
      <c r="H3461" t="str">
        <f t="shared" si="320"/>
        <v>SH0908-1012</v>
      </c>
      <c r="I3461" t="str">
        <f t="shared" si="321"/>
        <v>SH0908-1012</v>
      </c>
      <c r="J3461" s="34">
        <f t="shared" si="322"/>
        <v>72686</v>
      </c>
      <c r="K3461" t="str">
        <f t="shared" si="323"/>
        <v>SH0908-1012</v>
      </c>
    </row>
    <row r="3462" spans="1:11" ht="15" customHeight="1" x14ac:dyDescent="0.35">
      <c r="A3462">
        <f>'TI102'!A3459</f>
        <v>9</v>
      </c>
      <c r="B3462" s="26">
        <f>'TI102'!B3459</f>
        <v>46273.760416666657</v>
      </c>
      <c r="C3462">
        <f>'TI102'!C3459</f>
        <v>11710744</v>
      </c>
      <c r="D3462">
        <f>'TI102'!J3459</f>
        <v>2</v>
      </c>
      <c r="E3462">
        <f>'TI102'!Q3459</f>
        <v>1</v>
      </c>
      <c r="F3462" t="str">
        <f t="shared" ref="F3462:F3525" si="324">INDEX(OM_ORDER,MATCH(C3462,OM_TID,0))</f>
        <v>60815</v>
      </c>
      <c r="G3462">
        <f t="shared" ref="G3462:G3525" si="325">MATCH(F3462,OR_ID,0)</f>
        <v>50</v>
      </c>
      <c r="H3462" t="str">
        <f t="shared" ref="H3462:H3525" si="326">INDEX(OR_ORIG,G3462)</f>
        <v>SH0908-1012</v>
      </c>
      <c r="I3462" t="str">
        <f t="shared" ref="I3462:I3525" si="327">INDEX(OR_SHIP,G3462)</f>
        <v>SH0908-1012</v>
      </c>
      <c r="J3462" s="34">
        <f t="shared" ref="J3462:J3525" si="328">IF(INDEX(OR_MOVED,G3462)="",DATE(2099,1,1),INDEX(OR_MOVED,G3462))</f>
        <v>72686</v>
      </c>
      <c r="K3462" t="str">
        <f t="shared" ref="K3462:K3525" si="329">IF(B3462&gt;=J3462,I3462,H3462)</f>
        <v>SH0908-1012</v>
      </c>
    </row>
    <row r="3463" spans="1:11" ht="15" customHeight="1" x14ac:dyDescent="0.35">
      <c r="A3463">
        <f>'TI102'!A3460</f>
        <v>9</v>
      </c>
      <c r="B3463" s="26">
        <f>'TI102'!B3460</f>
        <v>46273.760416666657</v>
      </c>
      <c r="C3463">
        <f>'TI102'!C3460</f>
        <v>11710745</v>
      </c>
      <c r="D3463">
        <f>'TI102'!J3460</f>
        <v>2</v>
      </c>
      <c r="E3463">
        <f>'TI102'!Q3460</f>
        <v>4</v>
      </c>
      <c r="F3463" t="str">
        <f t="shared" si="324"/>
        <v>60817</v>
      </c>
      <c r="G3463">
        <f t="shared" si="325"/>
        <v>51</v>
      </c>
      <c r="H3463" t="str">
        <f t="shared" si="326"/>
        <v>SH0908-1012</v>
      </c>
      <c r="I3463" t="str">
        <f t="shared" si="327"/>
        <v>SH0908-1012</v>
      </c>
      <c r="J3463" s="34">
        <f t="shared" si="328"/>
        <v>72686</v>
      </c>
      <c r="K3463" t="str">
        <f t="shared" si="329"/>
        <v>SH0908-1012</v>
      </c>
    </row>
    <row r="3464" spans="1:11" ht="15" customHeight="1" x14ac:dyDescent="0.35">
      <c r="A3464">
        <f>'TI102'!A3461</f>
        <v>9</v>
      </c>
      <c r="B3464" s="26">
        <f>'TI102'!B3461</f>
        <v>46273.760416666657</v>
      </c>
      <c r="C3464">
        <f>'TI102'!C3461</f>
        <v>11710746</v>
      </c>
      <c r="D3464">
        <f>'TI102'!J3461</f>
        <v>1</v>
      </c>
      <c r="E3464">
        <f>'TI102'!Q3461</f>
        <v>1</v>
      </c>
      <c r="F3464" t="str">
        <f t="shared" si="324"/>
        <v>60808</v>
      </c>
      <c r="G3464">
        <f t="shared" si="325"/>
        <v>136</v>
      </c>
      <c r="H3464" t="str">
        <f t="shared" si="326"/>
        <v>SH0908-1033</v>
      </c>
      <c r="I3464" t="str">
        <f t="shared" si="327"/>
        <v>SH0908-1033</v>
      </c>
      <c r="J3464" s="34">
        <f t="shared" si="328"/>
        <v>72686</v>
      </c>
      <c r="K3464" t="str">
        <f t="shared" si="329"/>
        <v>SH0908-1033</v>
      </c>
    </row>
    <row r="3465" spans="1:11" ht="15" customHeight="1" x14ac:dyDescent="0.35">
      <c r="A3465">
        <f>'TI102'!A3462</f>
        <v>9</v>
      </c>
      <c r="B3465" s="26">
        <f>'TI102'!B3462</f>
        <v>46273.760416666657</v>
      </c>
      <c r="C3465">
        <f>'TI102'!C3462</f>
        <v>11710747</v>
      </c>
      <c r="D3465">
        <f>'TI102'!J3462</f>
        <v>1</v>
      </c>
      <c r="E3465">
        <f>'TI102'!Q3462</f>
        <v>1</v>
      </c>
      <c r="F3465" t="str">
        <f t="shared" si="324"/>
        <v>60808</v>
      </c>
      <c r="G3465">
        <f t="shared" si="325"/>
        <v>136</v>
      </c>
      <c r="H3465" t="str">
        <f t="shared" si="326"/>
        <v>SH0908-1033</v>
      </c>
      <c r="I3465" t="str">
        <f t="shared" si="327"/>
        <v>SH0908-1033</v>
      </c>
      <c r="J3465" s="34">
        <f t="shared" si="328"/>
        <v>72686</v>
      </c>
      <c r="K3465" t="str">
        <f t="shared" si="329"/>
        <v>SH0908-1033</v>
      </c>
    </row>
    <row r="3466" spans="1:11" ht="15" customHeight="1" x14ac:dyDescent="0.35">
      <c r="A3466">
        <f>'TI102'!A3463</f>
        <v>9</v>
      </c>
      <c r="B3466" s="26">
        <f>'TI102'!B3463</f>
        <v>46273.760416666657</v>
      </c>
      <c r="C3466">
        <f>'TI102'!C3463</f>
        <v>11710748</v>
      </c>
      <c r="D3466">
        <f>'TI102'!J3463</f>
        <v>1</v>
      </c>
      <c r="E3466">
        <f>'TI102'!Q3463</f>
        <v>1</v>
      </c>
      <c r="F3466" t="str">
        <f t="shared" si="324"/>
        <v>60808</v>
      </c>
      <c r="G3466">
        <f t="shared" si="325"/>
        <v>136</v>
      </c>
      <c r="H3466" t="str">
        <f t="shared" si="326"/>
        <v>SH0908-1033</v>
      </c>
      <c r="I3466" t="str">
        <f t="shared" si="327"/>
        <v>SH0908-1033</v>
      </c>
      <c r="J3466" s="34">
        <f t="shared" si="328"/>
        <v>72686</v>
      </c>
      <c r="K3466" t="str">
        <f t="shared" si="329"/>
        <v>SH0908-1033</v>
      </c>
    </row>
    <row r="3467" spans="1:11" ht="15" customHeight="1" x14ac:dyDescent="0.35">
      <c r="A3467">
        <f>'TI102'!A3464</f>
        <v>9</v>
      </c>
      <c r="B3467" s="26">
        <f>'TI102'!B3464</f>
        <v>46273.760416666657</v>
      </c>
      <c r="C3467">
        <f>'TI102'!C3464</f>
        <v>11710774</v>
      </c>
      <c r="D3467">
        <f>'TI102'!J3464</f>
        <v>1</v>
      </c>
      <c r="E3467">
        <f>'TI102'!Q3464</f>
        <v>3</v>
      </c>
      <c r="F3467" t="str">
        <f t="shared" si="324"/>
        <v>60826</v>
      </c>
      <c r="G3467">
        <f t="shared" si="325"/>
        <v>402</v>
      </c>
      <c r="H3467" t="str">
        <f t="shared" si="326"/>
        <v>SH0908-1888</v>
      </c>
      <c r="I3467" t="str">
        <f t="shared" si="327"/>
        <v>SH0908-1888</v>
      </c>
      <c r="J3467" s="34">
        <f t="shared" si="328"/>
        <v>72686</v>
      </c>
      <c r="K3467" t="str">
        <f t="shared" si="329"/>
        <v>SH0908-1888</v>
      </c>
    </row>
    <row r="3468" spans="1:11" ht="15" customHeight="1" x14ac:dyDescent="0.35">
      <c r="A3468">
        <f>'TI102'!A3465</f>
        <v>9</v>
      </c>
      <c r="B3468" s="26">
        <f>'TI102'!B3465</f>
        <v>46273.760416666657</v>
      </c>
      <c r="C3468">
        <f>'TI102'!C3465</f>
        <v>11710775</v>
      </c>
      <c r="D3468">
        <f>'TI102'!J3465</f>
        <v>1</v>
      </c>
      <c r="E3468">
        <f>'TI102'!Q3465</f>
        <v>1</v>
      </c>
      <c r="F3468" t="str">
        <f t="shared" si="324"/>
        <v>60826</v>
      </c>
      <c r="G3468">
        <f t="shared" si="325"/>
        <v>402</v>
      </c>
      <c r="H3468" t="str">
        <f t="shared" si="326"/>
        <v>SH0908-1888</v>
      </c>
      <c r="I3468" t="str">
        <f t="shared" si="327"/>
        <v>SH0908-1888</v>
      </c>
      <c r="J3468" s="34">
        <f t="shared" si="328"/>
        <v>72686</v>
      </c>
      <c r="K3468" t="str">
        <f t="shared" si="329"/>
        <v>SH0908-1888</v>
      </c>
    </row>
    <row r="3469" spans="1:11" ht="15" customHeight="1" x14ac:dyDescent="0.35">
      <c r="A3469">
        <f>'TI102'!A3466</f>
        <v>9</v>
      </c>
      <c r="B3469" s="26">
        <f>'TI102'!B3466</f>
        <v>46273.760416666657</v>
      </c>
      <c r="C3469">
        <f>'TI102'!C3466</f>
        <v>11710776</v>
      </c>
      <c r="D3469">
        <f>'TI102'!J3466</f>
        <v>1</v>
      </c>
      <c r="E3469">
        <f>'TI102'!Q3466</f>
        <v>3</v>
      </c>
      <c r="F3469" t="str">
        <f t="shared" si="324"/>
        <v>60826</v>
      </c>
      <c r="G3469">
        <f t="shared" si="325"/>
        <v>402</v>
      </c>
      <c r="H3469" t="str">
        <f t="shared" si="326"/>
        <v>SH0908-1888</v>
      </c>
      <c r="I3469" t="str">
        <f t="shared" si="327"/>
        <v>SH0908-1888</v>
      </c>
      <c r="J3469" s="34">
        <f t="shared" si="328"/>
        <v>72686</v>
      </c>
      <c r="K3469" t="str">
        <f t="shared" si="329"/>
        <v>SH0908-1888</v>
      </c>
    </row>
    <row r="3470" spans="1:11" ht="15" customHeight="1" x14ac:dyDescent="0.35">
      <c r="A3470">
        <f>'TI102'!A3467</f>
        <v>9</v>
      </c>
      <c r="B3470" s="26">
        <f>'TI102'!B3467</f>
        <v>46273.760416666657</v>
      </c>
      <c r="C3470">
        <f>'TI102'!C3467</f>
        <v>11710807</v>
      </c>
      <c r="D3470">
        <f>'TI102'!J3467</f>
        <v>1</v>
      </c>
      <c r="E3470">
        <f>'TI102'!Q3467</f>
        <v>2</v>
      </c>
      <c r="F3470" t="str">
        <f t="shared" si="324"/>
        <v>60831</v>
      </c>
      <c r="G3470">
        <f t="shared" si="325"/>
        <v>403</v>
      </c>
      <c r="H3470" t="str">
        <f t="shared" si="326"/>
        <v>SH0908-1888</v>
      </c>
      <c r="I3470" t="str">
        <f t="shared" si="327"/>
        <v>SH0908-1888</v>
      </c>
      <c r="J3470" s="34">
        <f t="shared" si="328"/>
        <v>72686</v>
      </c>
      <c r="K3470" t="str">
        <f t="shared" si="329"/>
        <v>SH0908-1888</v>
      </c>
    </row>
    <row r="3471" spans="1:11" ht="15" customHeight="1" x14ac:dyDescent="0.35">
      <c r="A3471">
        <f>'TI102'!A3468</f>
        <v>9</v>
      </c>
      <c r="B3471" s="26">
        <f>'TI102'!B3468</f>
        <v>46273.760416666657</v>
      </c>
      <c r="C3471">
        <f>'TI102'!C3468</f>
        <v>11710808</v>
      </c>
      <c r="D3471">
        <f>'TI102'!J3468</f>
        <v>1</v>
      </c>
      <c r="E3471">
        <f>'TI102'!Q3468</f>
        <v>2</v>
      </c>
      <c r="F3471" t="str">
        <f t="shared" si="324"/>
        <v>60835</v>
      </c>
      <c r="G3471">
        <f t="shared" si="325"/>
        <v>404</v>
      </c>
      <c r="H3471" t="str">
        <f t="shared" si="326"/>
        <v>SH0908-1888</v>
      </c>
      <c r="I3471" t="str">
        <f t="shared" si="327"/>
        <v>SH0908-1888</v>
      </c>
      <c r="J3471" s="34">
        <f t="shared" si="328"/>
        <v>72686</v>
      </c>
      <c r="K3471" t="str">
        <f t="shared" si="329"/>
        <v>SH0908-1888</v>
      </c>
    </row>
    <row r="3472" spans="1:11" ht="15" customHeight="1" x14ac:dyDescent="0.35">
      <c r="A3472">
        <f>'TI102'!A3469</f>
        <v>9</v>
      </c>
      <c r="B3472" s="26">
        <f>'TI102'!B3469</f>
        <v>46273.760416666657</v>
      </c>
      <c r="C3472">
        <f>'TI102'!C3469</f>
        <v>11710809</v>
      </c>
      <c r="D3472">
        <f>'TI102'!J3469</f>
        <v>1</v>
      </c>
      <c r="E3472">
        <f>'TI102'!Q3469</f>
        <v>1</v>
      </c>
      <c r="F3472" t="str">
        <f t="shared" si="324"/>
        <v>60835</v>
      </c>
      <c r="G3472">
        <f t="shared" si="325"/>
        <v>404</v>
      </c>
      <c r="H3472" t="str">
        <f t="shared" si="326"/>
        <v>SH0908-1888</v>
      </c>
      <c r="I3472" t="str">
        <f t="shared" si="327"/>
        <v>SH0908-1888</v>
      </c>
      <c r="J3472" s="34">
        <f t="shared" si="328"/>
        <v>72686</v>
      </c>
      <c r="K3472" t="str">
        <f t="shared" si="329"/>
        <v>SH0908-1888</v>
      </c>
    </row>
    <row r="3473" spans="1:11" ht="15" customHeight="1" x14ac:dyDescent="0.35">
      <c r="A3473">
        <f>'TI102'!A3470</f>
        <v>9</v>
      </c>
      <c r="B3473" s="26">
        <f>'TI102'!B3470</f>
        <v>46273.760416666657</v>
      </c>
      <c r="C3473">
        <f>'TI102'!C3470</f>
        <v>11710821</v>
      </c>
      <c r="D3473">
        <f>'TI102'!J3470</f>
        <v>1</v>
      </c>
      <c r="E3473">
        <f>'TI102'!Q3470</f>
        <v>2</v>
      </c>
      <c r="F3473" t="str">
        <f t="shared" si="324"/>
        <v>60833</v>
      </c>
      <c r="G3473">
        <f t="shared" si="325"/>
        <v>247</v>
      </c>
      <c r="H3473" t="str">
        <f t="shared" si="326"/>
        <v>SH0908-1042</v>
      </c>
      <c r="I3473" t="str">
        <f t="shared" si="327"/>
        <v>SH0908-1042</v>
      </c>
      <c r="J3473" s="34">
        <f t="shared" si="328"/>
        <v>72686</v>
      </c>
      <c r="K3473" t="str">
        <f t="shared" si="329"/>
        <v>SH0908-1042</v>
      </c>
    </row>
    <row r="3474" spans="1:11" ht="15" customHeight="1" x14ac:dyDescent="0.35">
      <c r="A3474">
        <f>'TI102'!A3471</f>
        <v>9</v>
      </c>
      <c r="B3474" s="26">
        <f>'TI102'!B3471</f>
        <v>46273.760416666657</v>
      </c>
      <c r="C3474">
        <f>'TI102'!C3471</f>
        <v>11710822</v>
      </c>
      <c r="D3474">
        <f>'TI102'!J3471</f>
        <v>1</v>
      </c>
      <c r="E3474">
        <f>'TI102'!Q3471</f>
        <v>1</v>
      </c>
      <c r="F3474" t="str">
        <f t="shared" si="324"/>
        <v>60833</v>
      </c>
      <c r="G3474">
        <f t="shared" si="325"/>
        <v>247</v>
      </c>
      <c r="H3474" t="str">
        <f t="shared" si="326"/>
        <v>SH0908-1042</v>
      </c>
      <c r="I3474" t="str">
        <f t="shared" si="327"/>
        <v>SH0908-1042</v>
      </c>
      <c r="J3474" s="34">
        <f t="shared" si="328"/>
        <v>72686</v>
      </c>
      <c r="K3474" t="str">
        <f t="shared" si="329"/>
        <v>SH0908-1042</v>
      </c>
    </row>
    <row r="3475" spans="1:11" ht="15" customHeight="1" x14ac:dyDescent="0.35">
      <c r="A3475">
        <f>'TI102'!A3472</f>
        <v>9</v>
      </c>
      <c r="B3475" s="26">
        <f>'TI102'!B3472</f>
        <v>46273.760416666657</v>
      </c>
      <c r="C3475">
        <f>'TI102'!C3472</f>
        <v>11710823</v>
      </c>
      <c r="D3475">
        <f>'TI102'!J3472</f>
        <v>1</v>
      </c>
      <c r="E3475">
        <f>'TI102'!Q3472</f>
        <v>1</v>
      </c>
      <c r="F3475" t="str">
        <f t="shared" si="324"/>
        <v>60833</v>
      </c>
      <c r="G3475">
        <f t="shared" si="325"/>
        <v>247</v>
      </c>
      <c r="H3475" t="str">
        <f t="shared" si="326"/>
        <v>SH0908-1042</v>
      </c>
      <c r="I3475" t="str">
        <f t="shared" si="327"/>
        <v>SH0908-1042</v>
      </c>
      <c r="J3475" s="34">
        <f t="shared" si="328"/>
        <v>72686</v>
      </c>
      <c r="K3475" t="str">
        <f t="shared" si="329"/>
        <v>SH0908-1042</v>
      </c>
    </row>
    <row r="3476" spans="1:11" ht="15" customHeight="1" x14ac:dyDescent="0.35">
      <c r="A3476">
        <f>'TI102'!A3473</f>
        <v>9</v>
      </c>
      <c r="B3476" s="26">
        <f>'TI102'!B3473</f>
        <v>46273.760416666657</v>
      </c>
      <c r="C3476">
        <f>'TI102'!C3473</f>
        <v>11710824</v>
      </c>
      <c r="D3476">
        <f>'TI102'!J3473</f>
        <v>1</v>
      </c>
      <c r="E3476">
        <f>'TI102'!Q3473</f>
        <v>1</v>
      </c>
      <c r="F3476" t="str">
        <f t="shared" si="324"/>
        <v>60833</v>
      </c>
      <c r="G3476">
        <f t="shared" si="325"/>
        <v>247</v>
      </c>
      <c r="H3476" t="str">
        <f t="shared" si="326"/>
        <v>SH0908-1042</v>
      </c>
      <c r="I3476" t="str">
        <f t="shared" si="327"/>
        <v>SH0908-1042</v>
      </c>
      <c r="J3476" s="34">
        <f t="shared" si="328"/>
        <v>72686</v>
      </c>
      <c r="K3476" t="str">
        <f t="shared" si="329"/>
        <v>SH0908-1042</v>
      </c>
    </row>
    <row r="3477" spans="1:11" ht="15" customHeight="1" x14ac:dyDescent="0.35">
      <c r="A3477">
        <f>'TI102'!A3474</f>
        <v>9</v>
      </c>
      <c r="B3477" s="26">
        <f>'TI102'!B3474</f>
        <v>46273.760416666657</v>
      </c>
      <c r="C3477">
        <f>'TI102'!C3474</f>
        <v>11710825</v>
      </c>
      <c r="D3477">
        <f>'TI102'!J3474</f>
        <v>1</v>
      </c>
      <c r="E3477">
        <f>'TI102'!Q3474</f>
        <v>1</v>
      </c>
      <c r="F3477" t="str">
        <f t="shared" si="324"/>
        <v>60833</v>
      </c>
      <c r="G3477">
        <f t="shared" si="325"/>
        <v>247</v>
      </c>
      <c r="H3477" t="str">
        <f t="shared" si="326"/>
        <v>SH0908-1042</v>
      </c>
      <c r="I3477" t="str">
        <f t="shared" si="327"/>
        <v>SH0908-1042</v>
      </c>
      <c r="J3477" s="34">
        <f t="shared" si="328"/>
        <v>72686</v>
      </c>
      <c r="K3477" t="str">
        <f t="shared" si="329"/>
        <v>SH0908-1042</v>
      </c>
    </row>
    <row r="3478" spans="1:11" ht="15" customHeight="1" x14ac:dyDescent="0.35">
      <c r="A3478">
        <f>'TI102'!A3475</f>
        <v>9</v>
      </c>
      <c r="B3478" s="26">
        <f>'TI102'!B3475</f>
        <v>46273.760416666657</v>
      </c>
      <c r="C3478">
        <f>'TI102'!C3475</f>
        <v>11710826</v>
      </c>
      <c r="D3478">
        <f>'TI102'!J3475</f>
        <v>1</v>
      </c>
      <c r="E3478">
        <f>'TI102'!Q3475</f>
        <v>1</v>
      </c>
      <c r="F3478" t="str">
        <f t="shared" si="324"/>
        <v>60833</v>
      </c>
      <c r="G3478">
        <f t="shared" si="325"/>
        <v>247</v>
      </c>
      <c r="H3478" t="str">
        <f t="shared" si="326"/>
        <v>SH0908-1042</v>
      </c>
      <c r="I3478" t="str">
        <f t="shared" si="327"/>
        <v>SH0908-1042</v>
      </c>
      <c r="J3478" s="34">
        <f t="shared" si="328"/>
        <v>72686</v>
      </c>
      <c r="K3478" t="str">
        <f t="shared" si="329"/>
        <v>SH0908-1042</v>
      </c>
    </row>
    <row r="3479" spans="1:11" ht="15" customHeight="1" x14ac:dyDescent="0.35">
      <c r="A3479">
        <f>'TI102'!A3476</f>
        <v>9</v>
      </c>
      <c r="B3479" s="26">
        <f>'TI102'!B3476</f>
        <v>46273.760416666657</v>
      </c>
      <c r="C3479">
        <f>'TI102'!C3476</f>
        <v>11710856</v>
      </c>
      <c r="D3479">
        <f>'TI102'!J3476</f>
        <v>1</v>
      </c>
      <c r="E3479">
        <f>'TI102'!Q3476</f>
        <v>2</v>
      </c>
      <c r="F3479" t="str">
        <f t="shared" si="324"/>
        <v>60845</v>
      </c>
      <c r="G3479">
        <f t="shared" si="325"/>
        <v>203</v>
      </c>
      <c r="H3479" t="str">
        <f t="shared" si="326"/>
        <v>SH0908-1039</v>
      </c>
      <c r="I3479" t="str">
        <f t="shared" si="327"/>
        <v>SH0908-1039</v>
      </c>
      <c r="J3479" s="34">
        <f t="shared" si="328"/>
        <v>72686</v>
      </c>
      <c r="K3479" t="str">
        <f t="shared" si="329"/>
        <v>SH0908-1039</v>
      </c>
    </row>
    <row r="3480" spans="1:11" ht="15" customHeight="1" x14ac:dyDescent="0.35">
      <c r="A3480">
        <f>'TI102'!A3477</f>
        <v>9</v>
      </c>
      <c r="B3480" s="26">
        <f>'TI102'!B3477</f>
        <v>46273.760416666657</v>
      </c>
      <c r="C3480">
        <f>'TI102'!C3477</f>
        <v>11710857</v>
      </c>
      <c r="D3480">
        <f>'TI102'!J3477</f>
        <v>1</v>
      </c>
      <c r="E3480">
        <f>'TI102'!Q3477</f>
        <v>2</v>
      </c>
      <c r="F3480" t="str">
        <f t="shared" si="324"/>
        <v>60845</v>
      </c>
      <c r="G3480">
        <f t="shared" si="325"/>
        <v>203</v>
      </c>
      <c r="H3480" t="str">
        <f t="shared" si="326"/>
        <v>SH0908-1039</v>
      </c>
      <c r="I3480" t="str">
        <f t="shared" si="327"/>
        <v>SH0908-1039</v>
      </c>
      <c r="J3480" s="34">
        <f t="shared" si="328"/>
        <v>72686</v>
      </c>
      <c r="K3480" t="str">
        <f t="shared" si="329"/>
        <v>SH0908-1039</v>
      </c>
    </row>
    <row r="3481" spans="1:11" ht="15" customHeight="1" x14ac:dyDescent="0.35">
      <c r="A3481">
        <f>'TI102'!A3478</f>
        <v>9</v>
      </c>
      <c r="B3481" s="26">
        <f>'TI102'!B3478</f>
        <v>46273.760416666657</v>
      </c>
      <c r="C3481">
        <f>'TI102'!C3478</f>
        <v>11710858</v>
      </c>
      <c r="D3481">
        <f>'TI102'!J3478</f>
        <v>1</v>
      </c>
      <c r="E3481">
        <f>'TI102'!Q3478</f>
        <v>1</v>
      </c>
      <c r="F3481" t="str">
        <f t="shared" si="324"/>
        <v>60844</v>
      </c>
      <c r="G3481">
        <f t="shared" si="325"/>
        <v>137</v>
      </c>
      <c r="H3481" t="str">
        <f t="shared" si="326"/>
        <v>SH0908-1033</v>
      </c>
      <c r="I3481" t="str">
        <f t="shared" si="327"/>
        <v>SH0908-1033</v>
      </c>
      <c r="J3481" s="34">
        <f t="shared" si="328"/>
        <v>72686</v>
      </c>
      <c r="K3481" t="str">
        <f t="shared" si="329"/>
        <v>SH0908-1033</v>
      </c>
    </row>
    <row r="3482" spans="1:11" ht="15" customHeight="1" x14ac:dyDescent="0.35">
      <c r="A3482">
        <f>'TI102'!A3479</f>
        <v>9</v>
      </c>
      <c r="B3482" s="26">
        <f>'TI102'!B3479</f>
        <v>46273.760416666657</v>
      </c>
      <c r="C3482">
        <f>'TI102'!C3479</f>
        <v>11710859</v>
      </c>
      <c r="D3482">
        <f>'TI102'!J3479</f>
        <v>1</v>
      </c>
      <c r="E3482">
        <f>'TI102'!Q3479</f>
        <v>1</v>
      </c>
      <c r="F3482" t="str">
        <f t="shared" si="324"/>
        <v>60844</v>
      </c>
      <c r="G3482">
        <f t="shared" si="325"/>
        <v>137</v>
      </c>
      <c r="H3482" t="str">
        <f t="shared" si="326"/>
        <v>SH0908-1033</v>
      </c>
      <c r="I3482" t="str">
        <f t="shared" si="327"/>
        <v>SH0908-1033</v>
      </c>
      <c r="J3482" s="34">
        <f t="shared" si="328"/>
        <v>72686</v>
      </c>
      <c r="K3482" t="str">
        <f t="shared" si="329"/>
        <v>SH0908-1033</v>
      </c>
    </row>
    <row r="3483" spans="1:11" ht="15" customHeight="1" x14ac:dyDescent="0.35">
      <c r="A3483">
        <f>'TI102'!A3480</f>
        <v>9</v>
      </c>
      <c r="B3483" s="26">
        <f>'TI102'!B3480</f>
        <v>46273.760416666657</v>
      </c>
      <c r="C3483">
        <f>'TI102'!C3480</f>
        <v>11710860</v>
      </c>
      <c r="D3483">
        <f>'TI102'!J3480</f>
        <v>1</v>
      </c>
      <c r="E3483">
        <f>'TI102'!Q3480</f>
        <v>1</v>
      </c>
      <c r="F3483" t="str">
        <f t="shared" si="324"/>
        <v>60844</v>
      </c>
      <c r="G3483">
        <f t="shared" si="325"/>
        <v>137</v>
      </c>
      <c r="H3483" t="str">
        <f t="shared" si="326"/>
        <v>SH0908-1033</v>
      </c>
      <c r="I3483" t="str">
        <f t="shared" si="327"/>
        <v>SH0908-1033</v>
      </c>
      <c r="J3483" s="34">
        <f t="shared" si="328"/>
        <v>72686</v>
      </c>
      <c r="K3483" t="str">
        <f t="shared" si="329"/>
        <v>SH0908-1033</v>
      </c>
    </row>
    <row r="3484" spans="1:11" ht="15" customHeight="1" x14ac:dyDescent="0.35">
      <c r="A3484">
        <f>'TI102'!A3481</f>
        <v>9</v>
      </c>
      <c r="B3484" s="26">
        <f>'TI102'!B3481</f>
        <v>46273.760416666657</v>
      </c>
      <c r="C3484">
        <f>'TI102'!C3481</f>
        <v>11710861</v>
      </c>
      <c r="D3484">
        <f>'TI102'!J3481</f>
        <v>1</v>
      </c>
      <c r="E3484">
        <f>'TI102'!Q3481</f>
        <v>1</v>
      </c>
      <c r="F3484" t="str">
        <f t="shared" si="324"/>
        <v>60844</v>
      </c>
      <c r="G3484">
        <f t="shared" si="325"/>
        <v>137</v>
      </c>
      <c r="H3484" t="str">
        <f t="shared" si="326"/>
        <v>SH0908-1033</v>
      </c>
      <c r="I3484" t="str">
        <f t="shared" si="327"/>
        <v>SH0908-1033</v>
      </c>
      <c r="J3484" s="34">
        <f t="shared" si="328"/>
        <v>72686</v>
      </c>
      <c r="K3484" t="str">
        <f t="shared" si="329"/>
        <v>SH0908-1033</v>
      </c>
    </row>
    <row r="3485" spans="1:11" ht="15" customHeight="1" x14ac:dyDescent="0.35">
      <c r="A3485">
        <f>'TI102'!A3482</f>
        <v>9</v>
      </c>
      <c r="B3485" s="26">
        <f>'TI102'!B3482</f>
        <v>46273.760416666657</v>
      </c>
      <c r="C3485">
        <f>'TI102'!C3482</f>
        <v>11710862</v>
      </c>
      <c r="D3485">
        <f>'TI102'!J3482</f>
        <v>1</v>
      </c>
      <c r="E3485">
        <f>'TI102'!Q3482</f>
        <v>1</v>
      </c>
      <c r="F3485" t="str">
        <f t="shared" si="324"/>
        <v>60844</v>
      </c>
      <c r="G3485">
        <f t="shared" si="325"/>
        <v>137</v>
      </c>
      <c r="H3485" t="str">
        <f t="shared" si="326"/>
        <v>SH0908-1033</v>
      </c>
      <c r="I3485" t="str">
        <f t="shared" si="327"/>
        <v>SH0908-1033</v>
      </c>
      <c r="J3485" s="34">
        <f t="shared" si="328"/>
        <v>72686</v>
      </c>
      <c r="K3485" t="str">
        <f t="shared" si="329"/>
        <v>SH0908-1033</v>
      </c>
    </row>
    <row r="3486" spans="1:11" ht="15" customHeight="1" x14ac:dyDescent="0.35">
      <c r="A3486">
        <f>'TI102'!A3483</f>
        <v>9</v>
      </c>
      <c r="B3486" s="26">
        <f>'TI102'!B3483</f>
        <v>46273.760416666657</v>
      </c>
      <c r="C3486">
        <f>'TI102'!C3483</f>
        <v>11710863</v>
      </c>
      <c r="D3486">
        <f>'TI102'!J3483</f>
        <v>1</v>
      </c>
      <c r="E3486">
        <f>'TI102'!Q3483</f>
        <v>1</v>
      </c>
      <c r="F3486" t="str">
        <f t="shared" si="324"/>
        <v>60846</v>
      </c>
      <c r="G3486">
        <f t="shared" si="325"/>
        <v>260</v>
      </c>
      <c r="H3486" t="str">
        <f t="shared" si="326"/>
        <v>SH0908-1045</v>
      </c>
      <c r="I3486" t="str">
        <f t="shared" si="327"/>
        <v>SH0908-1045</v>
      </c>
      <c r="J3486" s="34">
        <f t="shared" si="328"/>
        <v>72686</v>
      </c>
      <c r="K3486" t="str">
        <f t="shared" si="329"/>
        <v>SH0908-1045</v>
      </c>
    </row>
    <row r="3487" spans="1:11" ht="15" customHeight="1" x14ac:dyDescent="0.35">
      <c r="A3487">
        <f>'TI102'!A3484</f>
        <v>9</v>
      </c>
      <c r="B3487" s="26">
        <f>'TI102'!B3484</f>
        <v>46273.760416666657</v>
      </c>
      <c r="C3487">
        <f>'TI102'!C3484</f>
        <v>11710897</v>
      </c>
      <c r="D3487">
        <f>'TI102'!J3484</f>
        <v>2</v>
      </c>
      <c r="E3487">
        <f>'TI102'!Q3484</f>
        <v>1</v>
      </c>
      <c r="F3487" t="str">
        <f t="shared" si="324"/>
        <v>60856</v>
      </c>
      <c r="G3487">
        <f t="shared" si="325"/>
        <v>204</v>
      </c>
      <c r="H3487" t="str">
        <f t="shared" si="326"/>
        <v>SH0908-1039</v>
      </c>
      <c r="I3487" t="str">
        <f t="shared" si="327"/>
        <v>SH0908-1039</v>
      </c>
      <c r="J3487" s="34">
        <f t="shared" si="328"/>
        <v>72686</v>
      </c>
      <c r="K3487" t="str">
        <f t="shared" si="329"/>
        <v>SH0908-1039</v>
      </c>
    </row>
    <row r="3488" spans="1:11" ht="15" customHeight="1" x14ac:dyDescent="0.35">
      <c r="A3488">
        <f>'TI102'!A3485</f>
        <v>9</v>
      </c>
      <c r="B3488" s="26">
        <f>'TI102'!B3485</f>
        <v>46273.760416666657</v>
      </c>
      <c r="C3488">
        <f>'TI102'!C3485</f>
        <v>11710898</v>
      </c>
      <c r="D3488">
        <f>'TI102'!J3485</f>
        <v>2</v>
      </c>
      <c r="E3488">
        <f>'TI102'!Q3485</f>
        <v>10</v>
      </c>
      <c r="F3488" t="str">
        <f t="shared" si="324"/>
        <v>60855</v>
      </c>
      <c r="G3488">
        <f t="shared" si="325"/>
        <v>167</v>
      </c>
      <c r="H3488" t="str">
        <f t="shared" si="326"/>
        <v>SH0908-1034</v>
      </c>
      <c r="I3488" t="str">
        <f t="shared" si="327"/>
        <v>SH0908-1034</v>
      </c>
      <c r="J3488" s="34">
        <f t="shared" si="328"/>
        <v>72686</v>
      </c>
      <c r="K3488" t="str">
        <f t="shared" si="329"/>
        <v>SH0908-1034</v>
      </c>
    </row>
    <row r="3489" spans="1:11" ht="15" customHeight="1" x14ac:dyDescent="0.35">
      <c r="A3489">
        <f>'TI102'!A3486</f>
        <v>9</v>
      </c>
      <c r="B3489" s="26">
        <f>'TI102'!B3486</f>
        <v>46273.760416666657</v>
      </c>
      <c r="C3489">
        <f>'TI102'!C3486</f>
        <v>11710899</v>
      </c>
      <c r="D3489">
        <f>'TI102'!J3486</f>
        <v>1</v>
      </c>
      <c r="E3489">
        <f>'TI102'!Q3486</f>
        <v>1</v>
      </c>
      <c r="F3489" t="str">
        <f t="shared" si="324"/>
        <v>60855</v>
      </c>
      <c r="G3489">
        <f t="shared" si="325"/>
        <v>167</v>
      </c>
      <c r="H3489" t="str">
        <f t="shared" si="326"/>
        <v>SH0908-1034</v>
      </c>
      <c r="I3489" t="str">
        <f t="shared" si="327"/>
        <v>SH0908-1034</v>
      </c>
      <c r="J3489" s="34">
        <f t="shared" si="328"/>
        <v>72686</v>
      </c>
      <c r="K3489" t="str">
        <f t="shared" si="329"/>
        <v>SH0908-1034</v>
      </c>
    </row>
    <row r="3490" spans="1:11" ht="15" customHeight="1" x14ac:dyDescent="0.35">
      <c r="A3490">
        <f>'TI102'!A3487</f>
        <v>9</v>
      </c>
      <c r="B3490" s="26">
        <f>'TI102'!B3487</f>
        <v>46273.760416666657</v>
      </c>
      <c r="C3490">
        <f>'TI102'!C3487</f>
        <v>11710900</v>
      </c>
      <c r="D3490">
        <f>'TI102'!J3487</f>
        <v>1</v>
      </c>
      <c r="E3490">
        <f>'TI102'!Q3487</f>
        <v>25</v>
      </c>
      <c r="F3490" t="str">
        <f t="shared" si="324"/>
        <v>60855</v>
      </c>
      <c r="G3490">
        <f t="shared" si="325"/>
        <v>167</v>
      </c>
      <c r="H3490" t="str">
        <f t="shared" si="326"/>
        <v>SH0908-1034</v>
      </c>
      <c r="I3490" t="str">
        <f t="shared" si="327"/>
        <v>SH0908-1034</v>
      </c>
      <c r="J3490" s="34">
        <f t="shared" si="328"/>
        <v>72686</v>
      </c>
      <c r="K3490" t="str">
        <f t="shared" si="329"/>
        <v>SH0908-1034</v>
      </c>
    </row>
    <row r="3491" spans="1:11" ht="15" customHeight="1" x14ac:dyDescent="0.35">
      <c r="A3491">
        <f>'TI102'!A3488</f>
        <v>9</v>
      </c>
      <c r="B3491" s="26">
        <f>'TI102'!B3488</f>
        <v>46273.760416666657</v>
      </c>
      <c r="C3491">
        <f>'TI102'!C3488</f>
        <v>11710901</v>
      </c>
      <c r="D3491">
        <f>'TI102'!J3488</f>
        <v>2</v>
      </c>
      <c r="E3491">
        <f>'TI102'!Q3488</f>
        <v>1</v>
      </c>
      <c r="F3491" t="str">
        <f t="shared" si="324"/>
        <v>60859</v>
      </c>
      <c r="G3491">
        <f t="shared" si="325"/>
        <v>169</v>
      </c>
      <c r="H3491" t="str">
        <f t="shared" si="326"/>
        <v>SH0908-1034</v>
      </c>
      <c r="I3491" t="str">
        <f t="shared" si="327"/>
        <v>SH0908-1034</v>
      </c>
      <c r="J3491" s="34">
        <f t="shared" si="328"/>
        <v>72686</v>
      </c>
      <c r="K3491" t="str">
        <f t="shared" si="329"/>
        <v>SH0908-1034</v>
      </c>
    </row>
    <row r="3492" spans="1:11" ht="15" customHeight="1" x14ac:dyDescent="0.35">
      <c r="A3492">
        <f>'TI102'!A3489</f>
        <v>9</v>
      </c>
      <c r="B3492" s="26">
        <f>'TI102'!B3489</f>
        <v>46273.760416666657</v>
      </c>
      <c r="C3492">
        <f>'TI102'!C3489</f>
        <v>11710902</v>
      </c>
      <c r="D3492">
        <f>'TI102'!J3489</f>
        <v>1</v>
      </c>
      <c r="E3492">
        <f>'TI102'!Q3489</f>
        <v>1</v>
      </c>
      <c r="F3492" t="str">
        <f t="shared" si="324"/>
        <v>60859</v>
      </c>
      <c r="G3492">
        <f t="shared" si="325"/>
        <v>169</v>
      </c>
      <c r="H3492" t="str">
        <f t="shared" si="326"/>
        <v>SH0908-1034</v>
      </c>
      <c r="I3492" t="str">
        <f t="shared" si="327"/>
        <v>SH0908-1034</v>
      </c>
      <c r="J3492" s="34">
        <f t="shared" si="328"/>
        <v>72686</v>
      </c>
      <c r="K3492" t="str">
        <f t="shared" si="329"/>
        <v>SH0908-1034</v>
      </c>
    </row>
    <row r="3493" spans="1:11" ht="15" customHeight="1" x14ac:dyDescent="0.35">
      <c r="A3493">
        <f>'TI102'!A3490</f>
        <v>9</v>
      </c>
      <c r="B3493" s="26">
        <f>'TI102'!B3490</f>
        <v>46273.760416666657</v>
      </c>
      <c r="C3493">
        <f>'TI102'!C3490</f>
        <v>11710908</v>
      </c>
      <c r="D3493">
        <f>'TI102'!J3490</f>
        <v>1</v>
      </c>
      <c r="E3493">
        <f>'TI102'!Q3490</f>
        <v>1</v>
      </c>
      <c r="F3493" t="str">
        <f t="shared" si="324"/>
        <v>60858</v>
      </c>
      <c r="G3493">
        <f t="shared" si="325"/>
        <v>332</v>
      </c>
      <c r="H3493" t="str">
        <f t="shared" si="326"/>
        <v>SH0908-1069</v>
      </c>
      <c r="I3493" t="str">
        <f t="shared" si="327"/>
        <v>SH0908-1069</v>
      </c>
      <c r="J3493" s="34">
        <f t="shared" si="328"/>
        <v>72686</v>
      </c>
      <c r="K3493" t="str">
        <f t="shared" si="329"/>
        <v>SH0908-1069</v>
      </c>
    </row>
    <row r="3494" spans="1:11" ht="15" customHeight="1" x14ac:dyDescent="0.35">
      <c r="A3494">
        <f>'TI102'!A3491</f>
        <v>9</v>
      </c>
      <c r="B3494" s="26">
        <f>'TI102'!B3491</f>
        <v>46273.760416666657</v>
      </c>
      <c r="C3494">
        <f>'TI102'!C3491</f>
        <v>11710922</v>
      </c>
      <c r="D3494">
        <f>'TI102'!J3491</f>
        <v>1</v>
      </c>
      <c r="E3494">
        <f>'TI102'!Q3491</f>
        <v>3</v>
      </c>
      <c r="F3494" t="str">
        <f t="shared" si="324"/>
        <v>60865</v>
      </c>
      <c r="G3494">
        <f t="shared" si="325"/>
        <v>405</v>
      </c>
      <c r="H3494" t="str">
        <f t="shared" si="326"/>
        <v>SH0908-1888</v>
      </c>
      <c r="I3494" t="str">
        <f t="shared" si="327"/>
        <v>SH0908-1888</v>
      </c>
      <c r="J3494" s="34">
        <f t="shared" si="328"/>
        <v>72686</v>
      </c>
      <c r="K3494" t="str">
        <f t="shared" si="329"/>
        <v>SH0908-1888</v>
      </c>
    </row>
    <row r="3495" spans="1:11" ht="15" customHeight="1" x14ac:dyDescent="0.35">
      <c r="A3495">
        <f>'TI102'!A3492</f>
        <v>9</v>
      </c>
      <c r="B3495" s="26">
        <f>'TI102'!B3492</f>
        <v>46273.760416666657</v>
      </c>
      <c r="C3495">
        <f>'TI102'!C3492</f>
        <v>11710923</v>
      </c>
      <c r="D3495">
        <f>'TI102'!J3492</f>
        <v>1</v>
      </c>
      <c r="E3495">
        <f>'TI102'!Q3492</f>
        <v>2</v>
      </c>
      <c r="F3495" t="str">
        <f t="shared" si="324"/>
        <v>60865</v>
      </c>
      <c r="G3495">
        <f t="shared" si="325"/>
        <v>405</v>
      </c>
      <c r="H3495" t="str">
        <f t="shared" si="326"/>
        <v>SH0908-1888</v>
      </c>
      <c r="I3495" t="str">
        <f t="shared" si="327"/>
        <v>SH0908-1888</v>
      </c>
      <c r="J3495" s="34">
        <f t="shared" si="328"/>
        <v>72686</v>
      </c>
      <c r="K3495" t="str">
        <f t="shared" si="329"/>
        <v>SH0908-1888</v>
      </c>
    </row>
    <row r="3496" spans="1:11" ht="15" customHeight="1" x14ac:dyDescent="0.35">
      <c r="A3496">
        <f>'TI102'!A3493</f>
        <v>9</v>
      </c>
      <c r="B3496" s="26">
        <f>'TI102'!B3493</f>
        <v>46273.760416666657</v>
      </c>
      <c r="C3496">
        <f>'TI102'!C3493</f>
        <v>11710924</v>
      </c>
      <c r="D3496">
        <f>'TI102'!J3493</f>
        <v>1</v>
      </c>
      <c r="E3496">
        <f>'TI102'!Q3493</f>
        <v>1</v>
      </c>
      <c r="F3496" t="str">
        <f t="shared" si="324"/>
        <v>60865</v>
      </c>
      <c r="G3496">
        <f t="shared" si="325"/>
        <v>405</v>
      </c>
      <c r="H3496" t="str">
        <f t="shared" si="326"/>
        <v>SH0908-1888</v>
      </c>
      <c r="I3496" t="str">
        <f t="shared" si="327"/>
        <v>SH0908-1888</v>
      </c>
      <c r="J3496" s="34">
        <f t="shared" si="328"/>
        <v>72686</v>
      </c>
      <c r="K3496" t="str">
        <f t="shared" si="329"/>
        <v>SH0908-1888</v>
      </c>
    </row>
    <row r="3497" spans="1:11" ht="15" customHeight="1" x14ac:dyDescent="0.35">
      <c r="A3497">
        <f>'TI102'!A3494</f>
        <v>9</v>
      </c>
      <c r="B3497" s="26">
        <f>'TI102'!B3494</f>
        <v>46273.760416666657</v>
      </c>
      <c r="C3497">
        <f>'TI102'!C3494</f>
        <v>11710950</v>
      </c>
      <c r="D3497">
        <f>'TI102'!J3494</f>
        <v>1</v>
      </c>
      <c r="E3497">
        <f>'TI102'!Q3494</f>
        <v>1</v>
      </c>
      <c r="F3497" t="str">
        <f t="shared" si="324"/>
        <v>60864</v>
      </c>
      <c r="G3497">
        <f t="shared" si="325"/>
        <v>69</v>
      </c>
      <c r="H3497" t="str">
        <f t="shared" si="326"/>
        <v>SH0908-1019</v>
      </c>
      <c r="I3497" t="str">
        <f t="shared" si="327"/>
        <v>SH0908-1019</v>
      </c>
      <c r="J3497" s="34">
        <f t="shared" si="328"/>
        <v>72686</v>
      </c>
      <c r="K3497" t="str">
        <f t="shared" si="329"/>
        <v>SH0908-1019</v>
      </c>
    </row>
    <row r="3498" spans="1:11" ht="15" customHeight="1" x14ac:dyDescent="0.35">
      <c r="A3498">
        <f>'TI102'!A3495</f>
        <v>9</v>
      </c>
      <c r="B3498" s="26">
        <f>'TI102'!B3495</f>
        <v>46273.760416666657</v>
      </c>
      <c r="C3498">
        <f>'TI102'!C3495</f>
        <v>11710951</v>
      </c>
      <c r="D3498">
        <f>'TI102'!J3495</f>
        <v>2</v>
      </c>
      <c r="E3498">
        <f>'TI102'!Q3495</f>
        <v>1</v>
      </c>
      <c r="F3498" t="str">
        <f t="shared" si="324"/>
        <v>60864</v>
      </c>
      <c r="G3498">
        <f t="shared" si="325"/>
        <v>69</v>
      </c>
      <c r="H3498" t="str">
        <f t="shared" si="326"/>
        <v>SH0908-1019</v>
      </c>
      <c r="I3498" t="str">
        <f t="shared" si="327"/>
        <v>SH0908-1019</v>
      </c>
      <c r="J3498" s="34">
        <f t="shared" si="328"/>
        <v>72686</v>
      </c>
      <c r="K3498" t="str">
        <f t="shared" si="329"/>
        <v>SH0908-1019</v>
      </c>
    </row>
    <row r="3499" spans="1:11" ht="15" customHeight="1" x14ac:dyDescent="0.35">
      <c r="A3499">
        <f>'TI102'!A3496</f>
        <v>9</v>
      </c>
      <c r="B3499" s="26">
        <f>'TI102'!B3496</f>
        <v>46273.760416666657</v>
      </c>
      <c r="C3499">
        <f>'TI102'!C3496</f>
        <v>11710952</v>
      </c>
      <c r="D3499">
        <f>'TI102'!J3496</f>
        <v>2</v>
      </c>
      <c r="E3499">
        <f>'TI102'!Q3496</f>
        <v>1</v>
      </c>
      <c r="F3499" t="str">
        <f t="shared" si="324"/>
        <v>60864</v>
      </c>
      <c r="G3499">
        <f t="shared" si="325"/>
        <v>69</v>
      </c>
      <c r="H3499" t="str">
        <f t="shared" si="326"/>
        <v>SH0908-1019</v>
      </c>
      <c r="I3499" t="str">
        <f t="shared" si="327"/>
        <v>SH0908-1019</v>
      </c>
      <c r="J3499" s="34">
        <f t="shared" si="328"/>
        <v>72686</v>
      </c>
      <c r="K3499" t="str">
        <f t="shared" si="329"/>
        <v>SH0908-1019</v>
      </c>
    </row>
    <row r="3500" spans="1:11" ht="15" customHeight="1" x14ac:dyDescent="0.35">
      <c r="A3500">
        <f>'TI102'!A3497</f>
        <v>9</v>
      </c>
      <c r="B3500" s="26">
        <f>'TI102'!B3497</f>
        <v>46273.760416666657</v>
      </c>
      <c r="C3500">
        <f>'TI102'!C3497</f>
        <v>11710964</v>
      </c>
      <c r="D3500">
        <f>'TI102'!J3497</f>
        <v>1</v>
      </c>
      <c r="E3500">
        <f>'TI102'!Q3497</f>
        <v>4</v>
      </c>
      <c r="F3500" t="str">
        <f t="shared" si="324"/>
        <v>60877</v>
      </c>
      <c r="G3500">
        <f t="shared" si="325"/>
        <v>286</v>
      </c>
      <c r="H3500" t="str">
        <f t="shared" si="326"/>
        <v>SH0908-1054</v>
      </c>
      <c r="I3500" t="str">
        <f t="shared" si="327"/>
        <v>SH0908-1054</v>
      </c>
      <c r="J3500" s="34">
        <f t="shared" si="328"/>
        <v>72686</v>
      </c>
      <c r="K3500" t="str">
        <f t="shared" si="329"/>
        <v>SH0908-1054</v>
      </c>
    </row>
    <row r="3501" spans="1:11" ht="15" customHeight="1" x14ac:dyDescent="0.35">
      <c r="A3501">
        <f>'TI102'!A3498</f>
        <v>9</v>
      </c>
      <c r="B3501" s="26">
        <f>'TI102'!B3498</f>
        <v>46273.760416666657</v>
      </c>
      <c r="C3501">
        <f>'TI102'!C3498</f>
        <v>11710980</v>
      </c>
      <c r="D3501">
        <f>'TI102'!J3498</f>
        <v>5</v>
      </c>
      <c r="E3501">
        <f>'TI102'!Q3498</f>
        <v>3</v>
      </c>
      <c r="F3501" t="str">
        <f t="shared" si="324"/>
        <v>60768</v>
      </c>
      <c r="G3501">
        <f t="shared" si="325"/>
        <v>19</v>
      </c>
      <c r="H3501" t="str">
        <f t="shared" si="326"/>
        <v>SH0908-1003</v>
      </c>
      <c r="I3501" t="str">
        <f t="shared" si="327"/>
        <v>SH0908-1003</v>
      </c>
      <c r="J3501" s="34">
        <f t="shared" si="328"/>
        <v>72686</v>
      </c>
      <c r="K3501" t="str">
        <f t="shared" si="329"/>
        <v>SH0908-1003</v>
      </c>
    </row>
    <row r="3502" spans="1:11" ht="15" customHeight="1" x14ac:dyDescent="0.35">
      <c r="A3502">
        <f>'TI102'!A3499</f>
        <v>9</v>
      </c>
      <c r="B3502" s="26">
        <f>'TI102'!B3499</f>
        <v>46273.760416666657</v>
      </c>
      <c r="C3502">
        <f>'TI102'!C3499</f>
        <v>11710988</v>
      </c>
      <c r="D3502">
        <f>'TI102'!J3499</f>
        <v>2</v>
      </c>
      <c r="E3502">
        <f>'TI102'!Q3499</f>
        <v>4</v>
      </c>
      <c r="F3502" t="str">
        <f t="shared" si="324"/>
        <v>60768</v>
      </c>
      <c r="G3502">
        <f t="shared" si="325"/>
        <v>19</v>
      </c>
      <c r="H3502" t="str">
        <f t="shared" si="326"/>
        <v>SH0908-1003</v>
      </c>
      <c r="I3502" t="str">
        <f t="shared" si="327"/>
        <v>SH0908-1003</v>
      </c>
      <c r="J3502" s="34">
        <f t="shared" si="328"/>
        <v>72686</v>
      </c>
      <c r="K3502" t="str">
        <f t="shared" si="329"/>
        <v>SH0908-1003</v>
      </c>
    </row>
    <row r="3503" spans="1:11" ht="15" customHeight="1" x14ac:dyDescent="0.35">
      <c r="A3503">
        <f>'TI102'!A3500</f>
        <v>9</v>
      </c>
      <c r="B3503" s="26">
        <f>'TI102'!B3500</f>
        <v>46273.760416666657</v>
      </c>
      <c r="C3503">
        <f>'TI102'!C3500</f>
        <v>11710989</v>
      </c>
      <c r="D3503">
        <f>'TI102'!J3500</f>
        <v>2</v>
      </c>
      <c r="E3503">
        <f>'TI102'!Q3500</f>
        <v>2</v>
      </c>
      <c r="F3503" t="str">
        <f t="shared" si="324"/>
        <v>60768</v>
      </c>
      <c r="G3503">
        <f t="shared" si="325"/>
        <v>19</v>
      </c>
      <c r="H3503" t="str">
        <f t="shared" si="326"/>
        <v>SH0908-1003</v>
      </c>
      <c r="I3503" t="str">
        <f t="shared" si="327"/>
        <v>SH0908-1003</v>
      </c>
      <c r="J3503" s="34">
        <f t="shared" si="328"/>
        <v>72686</v>
      </c>
      <c r="K3503" t="str">
        <f t="shared" si="329"/>
        <v>SH0908-1003</v>
      </c>
    </row>
    <row r="3504" spans="1:11" ht="15" customHeight="1" x14ac:dyDescent="0.35">
      <c r="A3504">
        <f>'TI102'!A3501</f>
        <v>9</v>
      </c>
      <c r="B3504" s="26">
        <f>'TI102'!B3501</f>
        <v>46273.760416666657</v>
      </c>
      <c r="C3504">
        <f>'TI102'!C3501</f>
        <v>11710990</v>
      </c>
      <c r="D3504">
        <f>'TI102'!J3501</f>
        <v>1</v>
      </c>
      <c r="E3504">
        <f>'TI102'!Q3501</f>
        <v>2</v>
      </c>
      <c r="F3504" t="str">
        <f t="shared" si="324"/>
        <v>60768</v>
      </c>
      <c r="G3504">
        <f t="shared" si="325"/>
        <v>19</v>
      </c>
      <c r="H3504" t="str">
        <f t="shared" si="326"/>
        <v>SH0908-1003</v>
      </c>
      <c r="I3504" t="str">
        <f t="shared" si="327"/>
        <v>SH0908-1003</v>
      </c>
      <c r="J3504" s="34">
        <f t="shared" si="328"/>
        <v>72686</v>
      </c>
      <c r="K3504" t="str">
        <f t="shared" si="329"/>
        <v>SH0908-1003</v>
      </c>
    </row>
    <row r="3505" spans="1:11" ht="15" customHeight="1" x14ac:dyDescent="0.35">
      <c r="A3505">
        <f>'TI102'!A3502</f>
        <v>9</v>
      </c>
      <c r="B3505" s="26">
        <f>'TI102'!B3502</f>
        <v>46273.760416666657</v>
      </c>
      <c r="C3505">
        <f>'TI102'!C3502</f>
        <v>11711010</v>
      </c>
      <c r="D3505">
        <f>'TI102'!J3502</f>
        <v>3</v>
      </c>
      <c r="E3505">
        <f>'TI102'!Q3502</f>
        <v>1</v>
      </c>
      <c r="F3505" t="str">
        <f t="shared" si="324"/>
        <v>60901</v>
      </c>
      <c r="G3505">
        <f t="shared" si="325"/>
        <v>321</v>
      </c>
      <c r="H3505" t="str">
        <f t="shared" si="326"/>
        <v>SH0908-1066</v>
      </c>
      <c r="I3505" t="str">
        <f t="shared" si="327"/>
        <v>SH0908-1066</v>
      </c>
      <c r="J3505" s="34">
        <f t="shared" si="328"/>
        <v>72686</v>
      </c>
      <c r="K3505" t="str">
        <f t="shared" si="329"/>
        <v>SH0908-1066</v>
      </c>
    </row>
    <row r="3506" spans="1:11" ht="15" customHeight="1" x14ac:dyDescent="0.35">
      <c r="A3506">
        <f>'TI102'!A3503</f>
        <v>9</v>
      </c>
      <c r="B3506" s="26">
        <f>'TI102'!B3503</f>
        <v>46273.760416666657</v>
      </c>
      <c r="C3506">
        <f>'TI102'!C3503</f>
        <v>11711030</v>
      </c>
      <c r="D3506">
        <f>'TI102'!J3503</f>
        <v>1</v>
      </c>
      <c r="E3506">
        <f>'TI102'!Q3503</f>
        <v>1</v>
      </c>
      <c r="F3506" t="str">
        <f t="shared" si="324"/>
        <v>60899</v>
      </c>
      <c r="G3506">
        <f t="shared" si="325"/>
        <v>84</v>
      </c>
      <c r="H3506" t="str">
        <f t="shared" si="326"/>
        <v>SH0908-1021</v>
      </c>
      <c r="I3506" t="str">
        <f t="shared" si="327"/>
        <v>SH0908-1021</v>
      </c>
      <c r="J3506" s="34">
        <f t="shared" si="328"/>
        <v>72686</v>
      </c>
      <c r="K3506" t="str">
        <f t="shared" si="329"/>
        <v>SH0908-1021</v>
      </c>
    </row>
    <row r="3507" spans="1:11" ht="15" customHeight="1" x14ac:dyDescent="0.35">
      <c r="A3507">
        <f>'TI102'!A3504</f>
        <v>9</v>
      </c>
      <c r="B3507" s="26">
        <f>'TI102'!B3504</f>
        <v>46273.760416666657</v>
      </c>
      <c r="C3507">
        <f>'TI102'!C3504</f>
        <v>11711031</v>
      </c>
      <c r="D3507">
        <f>'TI102'!J3504</f>
        <v>1</v>
      </c>
      <c r="E3507">
        <f>'TI102'!Q3504</f>
        <v>2</v>
      </c>
      <c r="F3507" t="str">
        <f t="shared" si="324"/>
        <v>60899</v>
      </c>
      <c r="G3507">
        <f t="shared" si="325"/>
        <v>84</v>
      </c>
      <c r="H3507" t="str">
        <f t="shared" si="326"/>
        <v>SH0908-1021</v>
      </c>
      <c r="I3507" t="str">
        <f t="shared" si="327"/>
        <v>SH0908-1021</v>
      </c>
      <c r="J3507" s="34">
        <f t="shared" si="328"/>
        <v>72686</v>
      </c>
      <c r="K3507" t="str">
        <f t="shared" si="329"/>
        <v>SH0908-1021</v>
      </c>
    </row>
    <row r="3508" spans="1:11" ht="15" customHeight="1" x14ac:dyDescent="0.35">
      <c r="A3508">
        <f>'TI102'!A3505</f>
        <v>9</v>
      </c>
      <c r="B3508" s="26">
        <f>'TI102'!B3505</f>
        <v>46273.760416666657</v>
      </c>
      <c r="C3508">
        <f>'TI102'!C3505</f>
        <v>11711032</v>
      </c>
      <c r="D3508">
        <f>'TI102'!J3505</f>
        <v>1</v>
      </c>
      <c r="E3508">
        <f>'TI102'!Q3505</f>
        <v>6</v>
      </c>
      <c r="F3508" t="str">
        <f t="shared" si="324"/>
        <v>60899</v>
      </c>
      <c r="G3508">
        <f t="shared" si="325"/>
        <v>84</v>
      </c>
      <c r="H3508" t="str">
        <f t="shared" si="326"/>
        <v>SH0908-1021</v>
      </c>
      <c r="I3508" t="str">
        <f t="shared" si="327"/>
        <v>SH0908-1021</v>
      </c>
      <c r="J3508" s="34">
        <f t="shared" si="328"/>
        <v>72686</v>
      </c>
      <c r="K3508" t="str">
        <f t="shared" si="329"/>
        <v>SH0908-1021</v>
      </c>
    </row>
    <row r="3509" spans="1:11" ht="15" customHeight="1" x14ac:dyDescent="0.35">
      <c r="A3509">
        <f>'TI102'!A3506</f>
        <v>9</v>
      </c>
      <c r="B3509" s="26">
        <f>'TI102'!B3506</f>
        <v>46273.760416666657</v>
      </c>
      <c r="C3509">
        <f>'TI102'!C3506</f>
        <v>11711033</v>
      </c>
      <c r="D3509">
        <f>'TI102'!J3506</f>
        <v>1</v>
      </c>
      <c r="E3509">
        <f>'TI102'!Q3506</f>
        <v>9</v>
      </c>
      <c r="F3509" t="str">
        <f t="shared" si="324"/>
        <v>60899</v>
      </c>
      <c r="G3509">
        <f t="shared" si="325"/>
        <v>84</v>
      </c>
      <c r="H3509" t="str">
        <f t="shared" si="326"/>
        <v>SH0908-1021</v>
      </c>
      <c r="I3509" t="str">
        <f t="shared" si="327"/>
        <v>SH0908-1021</v>
      </c>
      <c r="J3509" s="34">
        <f t="shared" si="328"/>
        <v>72686</v>
      </c>
      <c r="K3509" t="str">
        <f t="shared" si="329"/>
        <v>SH0908-1021</v>
      </c>
    </row>
    <row r="3510" spans="1:11" ht="15" customHeight="1" x14ac:dyDescent="0.35">
      <c r="A3510">
        <f>'TI102'!A3507</f>
        <v>9</v>
      </c>
      <c r="B3510" s="26">
        <f>'TI102'!B3507</f>
        <v>46273.760416666657</v>
      </c>
      <c r="C3510">
        <f>'TI102'!C3507</f>
        <v>11711038</v>
      </c>
      <c r="D3510">
        <f>'TI102'!J3507</f>
        <v>2</v>
      </c>
      <c r="E3510">
        <f>'TI102'!Q3507</f>
        <v>1</v>
      </c>
      <c r="F3510" t="str">
        <f t="shared" si="324"/>
        <v>60832</v>
      </c>
      <c r="G3510">
        <f t="shared" si="325"/>
        <v>180</v>
      </c>
      <c r="H3510" t="str">
        <f t="shared" si="326"/>
        <v>SH0908-1036</v>
      </c>
      <c r="I3510" t="str">
        <f t="shared" si="327"/>
        <v>SH0908-1036</v>
      </c>
      <c r="J3510" s="34">
        <f t="shared" si="328"/>
        <v>72686</v>
      </c>
      <c r="K3510" t="str">
        <f t="shared" si="329"/>
        <v>SH0908-1036</v>
      </c>
    </row>
    <row r="3511" spans="1:11" ht="15" customHeight="1" x14ac:dyDescent="0.35">
      <c r="A3511">
        <f>'TI102'!A3508</f>
        <v>9</v>
      </c>
      <c r="B3511" s="26">
        <f>'TI102'!B3508</f>
        <v>46273.760416666657</v>
      </c>
      <c r="C3511">
        <f>'TI102'!C3508</f>
        <v>11711039</v>
      </c>
      <c r="D3511">
        <f>'TI102'!J3508</f>
        <v>2</v>
      </c>
      <c r="E3511">
        <f>'TI102'!Q3508</f>
        <v>1</v>
      </c>
      <c r="F3511" t="str">
        <f t="shared" si="324"/>
        <v>60832</v>
      </c>
      <c r="G3511">
        <f t="shared" si="325"/>
        <v>180</v>
      </c>
      <c r="H3511" t="str">
        <f t="shared" si="326"/>
        <v>SH0908-1036</v>
      </c>
      <c r="I3511" t="str">
        <f t="shared" si="327"/>
        <v>SH0908-1036</v>
      </c>
      <c r="J3511" s="34">
        <f t="shared" si="328"/>
        <v>72686</v>
      </c>
      <c r="K3511" t="str">
        <f t="shared" si="329"/>
        <v>SH0908-1036</v>
      </c>
    </row>
    <row r="3512" spans="1:11" ht="15" customHeight="1" x14ac:dyDescent="0.35">
      <c r="A3512">
        <f>'TI102'!A3509</f>
        <v>9</v>
      </c>
      <c r="B3512" s="26">
        <f>'TI102'!B3509</f>
        <v>46273.760416666657</v>
      </c>
      <c r="C3512">
        <f>'TI102'!C3509</f>
        <v>11711040</v>
      </c>
      <c r="D3512">
        <f>'TI102'!J3509</f>
        <v>1</v>
      </c>
      <c r="E3512">
        <f>'TI102'!Q3509</f>
        <v>1</v>
      </c>
      <c r="F3512" t="str">
        <f t="shared" si="324"/>
        <v>60832</v>
      </c>
      <c r="G3512">
        <f t="shared" si="325"/>
        <v>180</v>
      </c>
      <c r="H3512" t="str">
        <f t="shared" si="326"/>
        <v>SH0908-1036</v>
      </c>
      <c r="I3512" t="str">
        <f t="shared" si="327"/>
        <v>SH0908-1036</v>
      </c>
      <c r="J3512" s="34">
        <f t="shared" si="328"/>
        <v>72686</v>
      </c>
      <c r="K3512" t="str">
        <f t="shared" si="329"/>
        <v>SH0908-1036</v>
      </c>
    </row>
    <row r="3513" spans="1:11" ht="15" customHeight="1" x14ac:dyDescent="0.35">
      <c r="A3513">
        <f>'TI102'!A3510</f>
        <v>9</v>
      </c>
      <c r="B3513" s="26">
        <f>'TI102'!B3510</f>
        <v>46273.760416666657</v>
      </c>
      <c r="C3513">
        <f>'TI102'!C3510</f>
        <v>11711041</v>
      </c>
      <c r="D3513">
        <f>'TI102'!J3510</f>
        <v>1</v>
      </c>
      <c r="E3513">
        <f>'TI102'!Q3510</f>
        <v>1</v>
      </c>
      <c r="F3513" t="str">
        <f t="shared" si="324"/>
        <v>60832</v>
      </c>
      <c r="G3513">
        <f t="shared" si="325"/>
        <v>180</v>
      </c>
      <c r="H3513" t="str">
        <f t="shared" si="326"/>
        <v>SH0908-1036</v>
      </c>
      <c r="I3513" t="str">
        <f t="shared" si="327"/>
        <v>SH0908-1036</v>
      </c>
      <c r="J3513" s="34">
        <f t="shared" si="328"/>
        <v>72686</v>
      </c>
      <c r="K3513" t="str">
        <f t="shared" si="329"/>
        <v>SH0908-1036</v>
      </c>
    </row>
    <row r="3514" spans="1:11" ht="15" customHeight="1" x14ac:dyDescent="0.35">
      <c r="A3514">
        <f>'TI102'!A3511</f>
        <v>9</v>
      </c>
      <c r="B3514" s="26">
        <f>'TI102'!B3511</f>
        <v>46273.760416666657</v>
      </c>
      <c r="C3514">
        <f>'TI102'!C3511</f>
        <v>11711042</v>
      </c>
      <c r="D3514">
        <f>'TI102'!J3511</f>
        <v>1</v>
      </c>
      <c r="E3514">
        <f>'TI102'!Q3511</f>
        <v>4</v>
      </c>
      <c r="F3514" t="str">
        <f t="shared" si="324"/>
        <v>60900</v>
      </c>
      <c r="G3514">
        <f t="shared" si="325"/>
        <v>315</v>
      </c>
      <c r="H3514" t="str">
        <f t="shared" si="326"/>
        <v>SH0908-1063</v>
      </c>
      <c r="I3514" t="str">
        <f t="shared" si="327"/>
        <v>SH0908-1063</v>
      </c>
      <c r="J3514" s="34">
        <f t="shared" si="328"/>
        <v>72686</v>
      </c>
      <c r="K3514" t="str">
        <f t="shared" si="329"/>
        <v>SH0908-1063</v>
      </c>
    </row>
    <row r="3515" spans="1:11" ht="15" customHeight="1" x14ac:dyDescent="0.35">
      <c r="A3515">
        <f>'TI102'!A3512</f>
        <v>9</v>
      </c>
      <c r="B3515" s="26">
        <f>'TI102'!B3512</f>
        <v>46273.760416666657</v>
      </c>
      <c r="C3515">
        <f>'TI102'!C3512</f>
        <v>11711043</v>
      </c>
      <c r="D3515">
        <f>'TI102'!J3512</f>
        <v>1</v>
      </c>
      <c r="E3515">
        <f>'TI102'!Q3512</f>
        <v>3</v>
      </c>
      <c r="F3515" t="str">
        <f t="shared" si="324"/>
        <v>60900</v>
      </c>
      <c r="G3515">
        <f t="shared" si="325"/>
        <v>315</v>
      </c>
      <c r="H3515" t="str">
        <f t="shared" si="326"/>
        <v>SH0908-1063</v>
      </c>
      <c r="I3515" t="str">
        <f t="shared" si="327"/>
        <v>SH0908-1063</v>
      </c>
      <c r="J3515" s="34">
        <f t="shared" si="328"/>
        <v>72686</v>
      </c>
      <c r="K3515" t="str">
        <f t="shared" si="329"/>
        <v>SH0908-1063</v>
      </c>
    </row>
    <row r="3516" spans="1:11" ht="15" customHeight="1" x14ac:dyDescent="0.35">
      <c r="A3516">
        <f>'TI102'!A3513</f>
        <v>9</v>
      </c>
      <c r="B3516" s="26">
        <f>'TI102'!B3513</f>
        <v>46273.760416666657</v>
      </c>
      <c r="C3516">
        <f>'TI102'!C3513</f>
        <v>11711044</v>
      </c>
      <c r="D3516">
        <f>'TI102'!J3513</f>
        <v>1</v>
      </c>
      <c r="E3516">
        <f>'TI102'!Q3513</f>
        <v>2</v>
      </c>
      <c r="F3516" t="str">
        <f t="shared" si="324"/>
        <v>60900</v>
      </c>
      <c r="G3516">
        <f t="shared" si="325"/>
        <v>315</v>
      </c>
      <c r="H3516" t="str">
        <f t="shared" si="326"/>
        <v>SH0908-1063</v>
      </c>
      <c r="I3516" t="str">
        <f t="shared" si="327"/>
        <v>SH0908-1063</v>
      </c>
      <c r="J3516" s="34">
        <f t="shared" si="328"/>
        <v>72686</v>
      </c>
      <c r="K3516" t="str">
        <f t="shared" si="329"/>
        <v>SH0908-1063</v>
      </c>
    </row>
    <row r="3517" spans="1:11" ht="15" customHeight="1" x14ac:dyDescent="0.35">
      <c r="A3517">
        <f>'TI102'!A3514</f>
        <v>9</v>
      </c>
      <c r="B3517" s="26">
        <f>'TI102'!B3514</f>
        <v>46273.760416666657</v>
      </c>
      <c r="C3517">
        <f>'TI102'!C3514</f>
        <v>11711045</v>
      </c>
      <c r="D3517">
        <f>'TI102'!J3514</f>
        <v>2</v>
      </c>
      <c r="E3517">
        <f>'TI102'!Q3514</f>
        <v>1</v>
      </c>
      <c r="F3517" t="str">
        <f t="shared" si="324"/>
        <v>60900</v>
      </c>
      <c r="G3517">
        <f t="shared" si="325"/>
        <v>315</v>
      </c>
      <c r="H3517" t="str">
        <f t="shared" si="326"/>
        <v>SH0908-1063</v>
      </c>
      <c r="I3517" t="str">
        <f t="shared" si="327"/>
        <v>SH0908-1063</v>
      </c>
      <c r="J3517" s="34">
        <f t="shared" si="328"/>
        <v>72686</v>
      </c>
      <c r="K3517" t="str">
        <f t="shared" si="329"/>
        <v>SH0908-1063</v>
      </c>
    </row>
    <row r="3518" spans="1:11" ht="15" customHeight="1" x14ac:dyDescent="0.35">
      <c r="A3518">
        <f>'TI102'!A3515</f>
        <v>9</v>
      </c>
      <c r="B3518" s="26">
        <f>'TI102'!B3515</f>
        <v>46273.760416666657</v>
      </c>
      <c r="C3518">
        <f>'TI102'!C3515</f>
        <v>11711066</v>
      </c>
      <c r="D3518">
        <f>'TI102'!J3515</f>
        <v>1</v>
      </c>
      <c r="E3518">
        <f>'TI102'!Q3515</f>
        <v>1</v>
      </c>
      <c r="F3518" t="str">
        <f t="shared" si="324"/>
        <v>60907</v>
      </c>
      <c r="G3518">
        <f t="shared" si="325"/>
        <v>249</v>
      </c>
      <c r="H3518" t="str">
        <f t="shared" si="326"/>
        <v>SH0908-1042</v>
      </c>
      <c r="I3518" t="str">
        <f t="shared" si="327"/>
        <v>SH0908-1042</v>
      </c>
      <c r="J3518" s="34">
        <f t="shared" si="328"/>
        <v>72686</v>
      </c>
      <c r="K3518" t="str">
        <f t="shared" si="329"/>
        <v>SH0908-1042</v>
      </c>
    </row>
    <row r="3519" spans="1:11" ht="15" customHeight="1" x14ac:dyDescent="0.35">
      <c r="A3519">
        <f>'TI102'!A3516</f>
        <v>9</v>
      </c>
      <c r="B3519" s="26">
        <f>'TI102'!B3516</f>
        <v>46273.760416666657</v>
      </c>
      <c r="C3519">
        <f>'TI102'!C3516</f>
        <v>11711067</v>
      </c>
      <c r="D3519">
        <f>'TI102'!J3516</f>
        <v>1</v>
      </c>
      <c r="E3519">
        <f>'TI102'!Q3516</f>
        <v>2</v>
      </c>
      <c r="F3519" t="str">
        <f t="shared" si="324"/>
        <v>60907</v>
      </c>
      <c r="G3519">
        <f t="shared" si="325"/>
        <v>249</v>
      </c>
      <c r="H3519" t="str">
        <f t="shared" si="326"/>
        <v>SH0908-1042</v>
      </c>
      <c r="I3519" t="str">
        <f t="shared" si="327"/>
        <v>SH0908-1042</v>
      </c>
      <c r="J3519" s="34">
        <f t="shared" si="328"/>
        <v>72686</v>
      </c>
      <c r="K3519" t="str">
        <f t="shared" si="329"/>
        <v>SH0908-1042</v>
      </c>
    </row>
    <row r="3520" spans="1:11" ht="15" customHeight="1" x14ac:dyDescent="0.35">
      <c r="A3520">
        <f>'TI102'!A3517</f>
        <v>9</v>
      </c>
      <c r="B3520" s="26">
        <f>'TI102'!B3517</f>
        <v>46273.760416666657</v>
      </c>
      <c r="C3520">
        <f>'TI102'!C3517</f>
        <v>11711070</v>
      </c>
      <c r="D3520">
        <f>'TI102'!J3517</f>
        <v>4</v>
      </c>
      <c r="E3520">
        <f>'TI102'!Q3517</f>
        <v>3</v>
      </c>
      <c r="F3520" t="str">
        <f t="shared" si="324"/>
        <v>60902</v>
      </c>
      <c r="G3520">
        <f t="shared" si="325"/>
        <v>205</v>
      </c>
      <c r="H3520" t="str">
        <f t="shared" si="326"/>
        <v>SH0908-1039</v>
      </c>
      <c r="I3520" t="str">
        <f t="shared" si="327"/>
        <v>SH0908-1039</v>
      </c>
      <c r="J3520" s="34">
        <f t="shared" si="328"/>
        <v>72686</v>
      </c>
      <c r="K3520" t="str">
        <f t="shared" si="329"/>
        <v>SH0908-1039</v>
      </c>
    </row>
    <row r="3521" spans="1:11" ht="15" customHeight="1" x14ac:dyDescent="0.35">
      <c r="A3521">
        <f>'TI102'!A3518</f>
        <v>9</v>
      </c>
      <c r="B3521" s="26">
        <f>'TI102'!B3518</f>
        <v>46273.760416666657</v>
      </c>
      <c r="C3521">
        <f>'TI102'!C3518</f>
        <v>11711071</v>
      </c>
      <c r="D3521">
        <f>'TI102'!J3518</f>
        <v>4</v>
      </c>
      <c r="E3521">
        <f>'TI102'!Q3518</f>
        <v>1</v>
      </c>
      <c r="F3521" t="str">
        <f t="shared" si="324"/>
        <v>60902</v>
      </c>
      <c r="G3521">
        <f t="shared" si="325"/>
        <v>205</v>
      </c>
      <c r="H3521" t="str">
        <f t="shared" si="326"/>
        <v>SH0908-1039</v>
      </c>
      <c r="I3521" t="str">
        <f t="shared" si="327"/>
        <v>SH0908-1039</v>
      </c>
      <c r="J3521" s="34">
        <f t="shared" si="328"/>
        <v>72686</v>
      </c>
      <c r="K3521" t="str">
        <f t="shared" si="329"/>
        <v>SH0908-1039</v>
      </c>
    </row>
    <row r="3522" spans="1:11" ht="15" customHeight="1" x14ac:dyDescent="0.35">
      <c r="A3522">
        <f>'TI102'!A3519</f>
        <v>9</v>
      </c>
      <c r="B3522" s="26">
        <f>'TI102'!B3519</f>
        <v>46273.760416666657</v>
      </c>
      <c r="C3522">
        <f>'TI102'!C3519</f>
        <v>11711072</v>
      </c>
      <c r="D3522">
        <f>'TI102'!J3519</f>
        <v>4</v>
      </c>
      <c r="E3522">
        <f>'TI102'!Q3519</f>
        <v>3</v>
      </c>
      <c r="F3522" t="str">
        <f t="shared" si="324"/>
        <v>60905</v>
      </c>
      <c r="G3522">
        <f t="shared" si="325"/>
        <v>300</v>
      </c>
      <c r="H3522" t="str">
        <f t="shared" si="326"/>
        <v>SH0908-1057</v>
      </c>
      <c r="I3522" t="str">
        <f t="shared" si="327"/>
        <v>SH0908-1057</v>
      </c>
      <c r="J3522" s="34">
        <f t="shared" si="328"/>
        <v>72686</v>
      </c>
      <c r="K3522" t="str">
        <f t="shared" si="329"/>
        <v>SH0908-1057</v>
      </c>
    </row>
    <row r="3523" spans="1:11" ht="15" customHeight="1" x14ac:dyDescent="0.35">
      <c r="A3523">
        <f>'TI102'!A3520</f>
        <v>9</v>
      </c>
      <c r="B3523" s="26">
        <f>'TI102'!B3520</f>
        <v>46273.760416666657</v>
      </c>
      <c r="C3523">
        <f>'TI102'!C3520</f>
        <v>11711073</v>
      </c>
      <c r="D3523">
        <f>'TI102'!J3520</f>
        <v>5</v>
      </c>
      <c r="E3523">
        <f>'TI102'!Q3520</f>
        <v>1</v>
      </c>
      <c r="F3523" t="str">
        <f t="shared" si="324"/>
        <v>60905</v>
      </c>
      <c r="G3523">
        <f t="shared" si="325"/>
        <v>300</v>
      </c>
      <c r="H3523" t="str">
        <f t="shared" si="326"/>
        <v>SH0908-1057</v>
      </c>
      <c r="I3523" t="str">
        <f t="shared" si="327"/>
        <v>SH0908-1057</v>
      </c>
      <c r="J3523" s="34">
        <f t="shared" si="328"/>
        <v>72686</v>
      </c>
      <c r="K3523" t="str">
        <f t="shared" si="329"/>
        <v>SH0908-1057</v>
      </c>
    </row>
    <row r="3524" spans="1:11" ht="15" customHeight="1" x14ac:dyDescent="0.35">
      <c r="A3524">
        <f>'TI102'!A3521</f>
        <v>9</v>
      </c>
      <c r="B3524" s="26">
        <f>'TI102'!B3521</f>
        <v>46273.760416666657</v>
      </c>
      <c r="C3524">
        <f>'TI102'!C3521</f>
        <v>11711083</v>
      </c>
      <c r="D3524">
        <f>'TI102'!J3521</f>
        <v>1</v>
      </c>
      <c r="E3524">
        <f>'TI102'!Q3521</f>
        <v>3</v>
      </c>
      <c r="F3524" t="str">
        <f t="shared" si="324"/>
        <v>60905</v>
      </c>
      <c r="G3524">
        <f t="shared" si="325"/>
        <v>300</v>
      </c>
      <c r="H3524" t="str">
        <f t="shared" si="326"/>
        <v>SH0908-1057</v>
      </c>
      <c r="I3524" t="str">
        <f t="shared" si="327"/>
        <v>SH0908-1057</v>
      </c>
      <c r="J3524" s="34">
        <f t="shared" si="328"/>
        <v>72686</v>
      </c>
      <c r="K3524" t="str">
        <f t="shared" si="329"/>
        <v>SH0908-1057</v>
      </c>
    </row>
    <row r="3525" spans="1:11" ht="15" customHeight="1" x14ac:dyDescent="0.35">
      <c r="A3525">
        <f>'TI102'!A3522</f>
        <v>9</v>
      </c>
      <c r="B3525" s="26">
        <f>'TI102'!B3522</f>
        <v>46273.760416666657</v>
      </c>
      <c r="C3525">
        <f>'TI102'!C3522</f>
        <v>11711094</v>
      </c>
      <c r="D3525">
        <f>'TI102'!J3522</f>
        <v>6</v>
      </c>
      <c r="E3525">
        <f>'TI102'!Q3522</f>
        <v>1</v>
      </c>
      <c r="F3525" t="str">
        <f t="shared" si="324"/>
        <v>60176</v>
      </c>
      <c r="G3525">
        <f t="shared" si="325"/>
        <v>228</v>
      </c>
      <c r="H3525" t="str">
        <f t="shared" si="326"/>
        <v>SH0908-1042</v>
      </c>
      <c r="I3525" t="str">
        <f t="shared" si="327"/>
        <v>SH0908-1042</v>
      </c>
      <c r="J3525" s="34">
        <f t="shared" si="328"/>
        <v>72686</v>
      </c>
      <c r="K3525" t="str">
        <f t="shared" si="329"/>
        <v>SH0908-1042</v>
      </c>
    </row>
    <row r="3526" spans="1:11" ht="15" customHeight="1" x14ac:dyDescent="0.35">
      <c r="A3526">
        <f>'TI102'!A3523</f>
        <v>9</v>
      </c>
      <c r="B3526" s="26">
        <f>'TI102'!B3523</f>
        <v>46273.760416666657</v>
      </c>
      <c r="C3526">
        <f>'TI102'!C3523</f>
        <v>11711095</v>
      </c>
      <c r="D3526">
        <f>'TI102'!J3523</f>
        <v>6</v>
      </c>
      <c r="E3526">
        <f>'TI102'!Q3523</f>
        <v>27</v>
      </c>
      <c r="F3526" t="str">
        <f t="shared" ref="F3526:F3589" si="330">INDEX(OM_ORDER,MATCH(C3526,OM_TID,0))</f>
        <v>59649</v>
      </c>
      <c r="G3526">
        <f t="shared" ref="G3526:G3589" si="331">MATCH(F3526,OR_ID,0)</f>
        <v>221</v>
      </c>
      <c r="H3526" t="str">
        <f t="shared" ref="H3526:H3589" si="332">INDEX(OR_ORIG,G3526)</f>
        <v>SH0908-1042</v>
      </c>
      <c r="I3526" t="str">
        <f t="shared" ref="I3526:I3589" si="333">INDEX(OR_SHIP,G3526)</f>
        <v>SH0908-1042</v>
      </c>
      <c r="J3526" s="34">
        <f t="shared" ref="J3526:J3589" si="334">IF(INDEX(OR_MOVED,G3526)="",DATE(2099,1,1),INDEX(OR_MOVED,G3526))</f>
        <v>72686</v>
      </c>
      <c r="K3526" t="str">
        <f t="shared" ref="K3526:K3589" si="335">IF(B3526&gt;=J3526,I3526,H3526)</f>
        <v>SH0908-1042</v>
      </c>
    </row>
    <row r="3527" spans="1:11" ht="15" customHeight="1" x14ac:dyDescent="0.35">
      <c r="A3527">
        <f>'TI102'!A3524</f>
        <v>9</v>
      </c>
      <c r="B3527" s="26">
        <f>'TI102'!B3524</f>
        <v>46273.760416666657</v>
      </c>
      <c r="C3527">
        <f>'TI102'!C3524</f>
        <v>11711096</v>
      </c>
      <c r="D3527">
        <f>'TI102'!J3524</f>
        <v>6</v>
      </c>
      <c r="E3527">
        <f>'TI102'!Q3524</f>
        <v>12</v>
      </c>
      <c r="F3527" t="str">
        <f t="shared" si="330"/>
        <v>59649</v>
      </c>
      <c r="G3527">
        <f t="shared" si="331"/>
        <v>221</v>
      </c>
      <c r="H3527" t="str">
        <f t="shared" si="332"/>
        <v>SH0908-1042</v>
      </c>
      <c r="I3527" t="str">
        <f t="shared" si="333"/>
        <v>SH0908-1042</v>
      </c>
      <c r="J3527" s="34">
        <f t="shared" si="334"/>
        <v>72686</v>
      </c>
      <c r="K3527" t="str">
        <f t="shared" si="335"/>
        <v>SH0908-1042</v>
      </c>
    </row>
    <row r="3528" spans="1:11" ht="15" customHeight="1" x14ac:dyDescent="0.35">
      <c r="A3528">
        <f>'TI102'!A3525</f>
        <v>9</v>
      </c>
      <c r="B3528" s="26">
        <f>'TI102'!B3525</f>
        <v>46273.760416666657</v>
      </c>
      <c r="C3528">
        <f>'TI102'!C3525</f>
        <v>11711097</v>
      </c>
      <c r="D3528">
        <f>'TI102'!J3525</f>
        <v>6</v>
      </c>
      <c r="E3528">
        <f>'TI102'!Q3525</f>
        <v>36</v>
      </c>
      <c r="F3528" t="str">
        <f t="shared" si="330"/>
        <v>59649</v>
      </c>
      <c r="G3528">
        <f t="shared" si="331"/>
        <v>221</v>
      </c>
      <c r="H3528" t="str">
        <f t="shared" si="332"/>
        <v>SH0908-1042</v>
      </c>
      <c r="I3528" t="str">
        <f t="shared" si="333"/>
        <v>SH0908-1042</v>
      </c>
      <c r="J3528" s="34">
        <f t="shared" si="334"/>
        <v>72686</v>
      </c>
      <c r="K3528" t="str">
        <f t="shared" si="335"/>
        <v>SH0908-1042</v>
      </c>
    </row>
    <row r="3529" spans="1:11" ht="15" customHeight="1" x14ac:dyDescent="0.35">
      <c r="A3529">
        <f>'TI102'!A3526</f>
        <v>9</v>
      </c>
      <c r="B3529" s="26">
        <f>'TI102'!B3526</f>
        <v>46273.760416666657</v>
      </c>
      <c r="C3529">
        <f>'TI102'!C3526</f>
        <v>11711098</v>
      </c>
      <c r="D3529">
        <f>'TI102'!J3526</f>
        <v>6</v>
      </c>
      <c r="E3529">
        <f>'TI102'!Q3526</f>
        <v>3</v>
      </c>
      <c r="F3529" t="str">
        <f t="shared" si="330"/>
        <v>59654</v>
      </c>
      <c r="G3529">
        <f t="shared" si="331"/>
        <v>212</v>
      </c>
      <c r="H3529" t="str">
        <f t="shared" si="332"/>
        <v>SH0908-1042</v>
      </c>
      <c r="I3529" t="str">
        <f t="shared" si="333"/>
        <v>SH0908-1042</v>
      </c>
      <c r="J3529" s="34">
        <f t="shared" si="334"/>
        <v>72686</v>
      </c>
      <c r="K3529" t="str">
        <f t="shared" si="335"/>
        <v>SH0908-1042</v>
      </c>
    </row>
    <row r="3530" spans="1:11" ht="15" customHeight="1" x14ac:dyDescent="0.35">
      <c r="A3530">
        <f>'TI102'!A3527</f>
        <v>9</v>
      </c>
      <c r="B3530" s="26">
        <f>'TI102'!B3527</f>
        <v>46273.760416666657</v>
      </c>
      <c r="C3530">
        <f>'TI102'!C3527</f>
        <v>11711099</v>
      </c>
      <c r="D3530">
        <f>'TI102'!J3527</f>
        <v>6</v>
      </c>
      <c r="E3530">
        <f>'TI102'!Q3527</f>
        <v>2</v>
      </c>
      <c r="F3530" t="str">
        <f t="shared" si="330"/>
        <v>59649</v>
      </c>
      <c r="G3530">
        <f t="shared" si="331"/>
        <v>221</v>
      </c>
      <c r="H3530" t="str">
        <f t="shared" si="332"/>
        <v>SH0908-1042</v>
      </c>
      <c r="I3530" t="str">
        <f t="shared" si="333"/>
        <v>SH0908-1042</v>
      </c>
      <c r="J3530" s="34">
        <f t="shared" si="334"/>
        <v>72686</v>
      </c>
      <c r="K3530" t="str">
        <f t="shared" si="335"/>
        <v>SH0908-1042</v>
      </c>
    </row>
    <row r="3531" spans="1:11" ht="15" customHeight="1" x14ac:dyDescent="0.35">
      <c r="A3531">
        <f>'TI102'!A3528</f>
        <v>9</v>
      </c>
      <c r="B3531" s="26">
        <f>'TI102'!B3528</f>
        <v>46273.760416666657</v>
      </c>
      <c r="C3531">
        <f>'TI102'!C3528</f>
        <v>11711102</v>
      </c>
      <c r="D3531">
        <f>'TI102'!J3528</f>
        <v>3</v>
      </c>
      <c r="E3531">
        <f>'TI102'!Q3528</f>
        <v>2</v>
      </c>
      <c r="F3531" t="str">
        <f t="shared" si="330"/>
        <v>60921</v>
      </c>
      <c r="G3531">
        <f t="shared" si="331"/>
        <v>182</v>
      </c>
      <c r="H3531" t="str">
        <f t="shared" si="332"/>
        <v>SH0908-1036</v>
      </c>
      <c r="I3531" t="str">
        <f t="shared" si="333"/>
        <v>SH0908-1036</v>
      </c>
      <c r="J3531" s="34">
        <f t="shared" si="334"/>
        <v>72686</v>
      </c>
      <c r="K3531" t="str">
        <f t="shared" si="335"/>
        <v>SH0908-1036</v>
      </c>
    </row>
    <row r="3532" spans="1:11" ht="15" customHeight="1" x14ac:dyDescent="0.35">
      <c r="A3532">
        <f>'TI102'!A3529</f>
        <v>9</v>
      </c>
      <c r="B3532" s="26">
        <f>'TI102'!B3529</f>
        <v>46273.760416666657</v>
      </c>
      <c r="C3532">
        <f>'TI102'!C3529</f>
        <v>11711104</v>
      </c>
      <c r="D3532">
        <f>'TI102'!J3529</f>
        <v>2</v>
      </c>
      <c r="E3532">
        <f>'TI102'!Q3529</f>
        <v>1</v>
      </c>
      <c r="F3532" t="str">
        <f t="shared" si="330"/>
        <v>60915</v>
      </c>
      <c r="G3532">
        <f t="shared" si="331"/>
        <v>183</v>
      </c>
      <c r="H3532" t="str">
        <f t="shared" si="332"/>
        <v>SH0908-1036</v>
      </c>
      <c r="I3532" t="str">
        <f t="shared" si="333"/>
        <v>SH0908-1036</v>
      </c>
      <c r="J3532" s="34">
        <f t="shared" si="334"/>
        <v>72686</v>
      </c>
      <c r="K3532" t="str">
        <f t="shared" si="335"/>
        <v>SH0908-1036</v>
      </c>
    </row>
    <row r="3533" spans="1:11" ht="15" customHeight="1" x14ac:dyDescent="0.35">
      <c r="A3533">
        <f>'TI102'!A3530</f>
        <v>9</v>
      </c>
      <c r="B3533" s="26">
        <f>'TI102'!B3530</f>
        <v>46273.760416666657</v>
      </c>
      <c r="C3533">
        <f>'TI102'!C3530</f>
        <v>11711107</v>
      </c>
      <c r="D3533">
        <f>'TI102'!J3530</f>
        <v>1</v>
      </c>
      <c r="E3533">
        <f>'TI102'!Q3530</f>
        <v>3</v>
      </c>
      <c r="F3533" t="str">
        <f t="shared" si="330"/>
        <v>60922</v>
      </c>
      <c r="G3533">
        <f t="shared" si="331"/>
        <v>250</v>
      </c>
      <c r="H3533" t="str">
        <f t="shared" si="332"/>
        <v>SH0908-1042</v>
      </c>
      <c r="I3533" t="str">
        <f t="shared" si="333"/>
        <v>SH0908-1042</v>
      </c>
      <c r="J3533" s="34">
        <f t="shared" si="334"/>
        <v>72686</v>
      </c>
      <c r="K3533" t="str">
        <f t="shared" si="335"/>
        <v>SH0908-1042</v>
      </c>
    </row>
    <row r="3534" spans="1:11" ht="15" customHeight="1" x14ac:dyDescent="0.35">
      <c r="A3534">
        <f>'TI102'!A3531</f>
        <v>9</v>
      </c>
      <c r="B3534" s="26">
        <f>'TI102'!B3531</f>
        <v>46273.760416666657</v>
      </c>
      <c r="C3534">
        <f>'TI102'!C3531</f>
        <v>11711108</v>
      </c>
      <c r="D3534">
        <f>'TI102'!J3531</f>
        <v>1</v>
      </c>
      <c r="E3534">
        <f>'TI102'!Q3531</f>
        <v>3</v>
      </c>
      <c r="F3534" t="str">
        <f t="shared" si="330"/>
        <v>60922</v>
      </c>
      <c r="G3534">
        <f t="shared" si="331"/>
        <v>250</v>
      </c>
      <c r="H3534" t="str">
        <f t="shared" si="332"/>
        <v>SH0908-1042</v>
      </c>
      <c r="I3534" t="str">
        <f t="shared" si="333"/>
        <v>SH0908-1042</v>
      </c>
      <c r="J3534" s="34">
        <f t="shared" si="334"/>
        <v>72686</v>
      </c>
      <c r="K3534" t="str">
        <f t="shared" si="335"/>
        <v>SH0908-1042</v>
      </c>
    </row>
    <row r="3535" spans="1:11" ht="15" customHeight="1" x14ac:dyDescent="0.35">
      <c r="A3535">
        <f>'TI102'!A3532</f>
        <v>9</v>
      </c>
      <c r="B3535" s="26">
        <f>'TI102'!B3532</f>
        <v>46273.760416666657</v>
      </c>
      <c r="C3535">
        <f>'TI102'!C3532</f>
        <v>11711110</v>
      </c>
      <c r="D3535">
        <f>'TI102'!J3532</f>
        <v>4</v>
      </c>
      <c r="E3535">
        <f>'TI102'!Q3532</f>
        <v>6</v>
      </c>
      <c r="F3535" t="str">
        <f t="shared" si="330"/>
        <v>60931</v>
      </c>
      <c r="G3535">
        <f t="shared" si="331"/>
        <v>96</v>
      </c>
      <c r="H3535" t="str">
        <f t="shared" si="332"/>
        <v>SH0908-1022</v>
      </c>
      <c r="I3535" t="str">
        <f t="shared" si="333"/>
        <v>SH0908-1022</v>
      </c>
      <c r="J3535" s="34">
        <f t="shared" si="334"/>
        <v>72686</v>
      </c>
      <c r="K3535" t="str">
        <f t="shared" si="335"/>
        <v>SH0908-1022</v>
      </c>
    </row>
    <row r="3536" spans="1:11" ht="15" customHeight="1" x14ac:dyDescent="0.35">
      <c r="A3536">
        <f>'TI102'!A3533</f>
        <v>9</v>
      </c>
      <c r="B3536" s="26">
        <f>'TI102'!B3533</f>
        <v>46273.760416666657</v>
      </c>
      <c r="C3536">
        <f>'TI102'!C3533</f>
        <v>11711118</v>
      </c>
      <c r="D3536">
        <f>'TI102'!J3533</f>
        <v>1</v>
      </c>
      <c r="E3536">
        <f>'TI102'!Q3533</f>
        <v>1</v>
      </c>
      <c r="F3536" t="str">
        <f t="shared" si="330"/>
        <v>60919</v>
      </c>
      <c r="G3536">
        <f t="shared" si="331"/>
        <v>20</v>
      </c>
      <c r="H3536" t="str">
        <f t="shared" si="332"/>
        <v>SH0908-1003</v>
      </c>
      <c r="I3536" t="str">
        <f t="shared" si="333"/>
        <v>SH0908-1003</v>
      </c>
      <c r="J3536" s="34">
        <f t="shared" si="334"/>
        <v>72686</v>
      </c>
      <c r="K3536" t="str">
        <f t="shared" si="335"/>
        <v>SH0908-1003</v>
      </c>
    </row>
    <row r="3537" spans="1:11" ht="15" customHeight="1" x14ac:dyDescent="0.35">
      <c r="A3537">
        <f>'TI102'!A3534</f>
        <v>9</v>
      </c>
      <c r="B3537" s="26">
        <f>'TI102'!B3534</f>
        <v>46273.760416666657</v>
      </c>
      <c r="C3537">
        <f>'TI102'!C3534</f>
        <v>11711119</v>
      </c>
      <c r="D3537">
        <f>'TI102'!J3534</f>
        <v>1</v>
      </c>
      <c r="E3537">
        <f>'TI102'!Q3534</f>
        <v>1</v>
      </c>
      <c r="F3537" t="str">
        <f t="shared" si="330"/>
        <v>60931</v>
      </c>
      <c r="G3537">
        <f t="shared" si="331"/>
        <v>96</v>
      </c>
      <c r="H3537" t="str">
        <f t="shared" si="332"/>
        <v>SH0908-1022</v>
      </c>
      <c r="I3537" t="str">
        <f t="shared" si="333"/>
        <v>SH0908-1022</v>
      </c>
      <c r="J3537" s="34">
        <f t="shared" si="334"/>
        <v>72686</v>
      </c>
      <c r="K3537" t="str">
        <f t="shared" si="335"/>
        <v>SH0908-1022</v>
      </c>
    </row>
    <row r="3538" spans="1:11" ht="15" customHeight="1" x14ac:dyDescent="0.35">
      <c r="A3538">
        <f>'TI102'!A3535</f>
        <v>9</v>
      </c>
      <c r="B3538" s="26">
        <f>'TI102'!B3535</f>
        <v>46273.760416666657</v>
      </c>
      <c r="C3538">
        <f>'TI102'!C3535</f>
        <v>11711120</v>
      </c>
      <c r="D3538">
        <f>'TI102'!J3535</f>
        <v>2</v>
      </c>
      <c r="E3538">
        <f>'TI102'!Q3535</f>
        <v>1</v>
      </c>
      <c r="F3538" t="str">
        <f t="shared" si="330"/>
        <v>60931</v>
      </c>
      <c r="G3538">
        <f t="shared" si="331"/>
        <v>96</v>
      </c>
      <c r="H3538" t="str">
        <f t="shared" si="332"/>
        <v>SH0908-1022</v>
      </c>
      <c r="I3538" t="str">
        <f t="shared" si="333"/>
        <v>SH0908-1022</v>
      </c>
      <c r="J3538" s="34">
        <f t="shared" si="334"/>
        <v>72686</v>
      </c>
      <c r="K3538" t="str">
        <f t="shared" si="335"/>
        <v>SH0908-1022</v>
      </c>
    </row>
    <row r="3539" spans="1:11" ht="15" customHeight="1" x14ac:dyDescent="0.35">
      <c r="A3539">
        <f>'TI102'!A3536</f>
        <v>9</v>
      </c>
      <c r="B3539" s="26">
        <f>'TI102'!B3536</f>
        <v>46273.760416666657</v>
      </c>
      <c r="C3539">
        <f>'TI102'!C3536</f>
        <v>11711121</v>
      </c>
      <c r="D3539">
        <f>'TI102'!J3536</f>
        <v>2</v>
      </c>
      <c r="E3539">
        <f>'TI102'!Q3536</f>
        <v>3</v>
      </c>
      <c r="F3539" t="str">
        <f t="shared" si="330"/>
        <v>60931</v>
      </c>
      <c r="G3539">
        <f t="shared" si="331"/>
        <v>96</v>
      </c>
      <c r="H3539" t="str">
        <f t="shared" si="332"/>
        <v>SH0908-1022</v>
      </c>
      <c r="I3539" t="str">
        <f t="shared" si="333"/>
        <v>SH0908-1022</v>
      </c>
      <c r="J3539" s="34">
        <f t="shared" si="334"/>
        <v>72686</v>
      </c>
      <c r="K3539" t="str">
        <f t="shared" si="335"/>
        <v>SH0908-1022</v>
      </c>
    </row>
    <row r="3540" spans="1:11" ht="15" customHeight="1" x14ac:dyDescent="0.35">
      <c r="A3540">
        <f>'TI102'!A3537</f>
        <v>9</v>
      </c>
      <c r="B3540" s="26">
        <f>'TI102'!B3537</f>
        <v>46273.760416666657</v>
      </c>
      <c r="C3540">
        <f>'TI102'!C3537</f>
        <v>11711132</v>
      </c>
      <c r="D3540">
        <f>'TI102'!J3537</f>
        <v>4</v>
      </c>
      <c r="E3540">
        <f>'TI102'!Q3537</f>
        <v>1</v>
      </c>
      <c r="F3540" t="str">
        <f t="shared" si="330"/>
        <v>60943</v>
      </c>
      <c r="G3540">
        <f t="shared" si="331"/>
        <v>21</v>
      </c>
      <c r="H3540" t="str">
        <f t="shared" si="332"/>
        <v>SH0908-1003</v>
      </c>
      <c r="I3540" t="str">
        <f t="shared" si="333"/>
        <v>SH0908-1003</v>
      </c>
      <c r="J3540" s="34">
        <f t="shared" si="334"/>
        <v>72686</v>
      </c>
      <c r="K3540" t="str">
        <f t="shared" si="335"/>
        <v>SH0908-1003</v>
      </c>
    </row>
    <row r="3541" spans="1:11" ht="15" customHeight="1" x14ac:dyDescent="0.35">
      <c r="A3541">
        <f>'TI102'!A3538</f>
        <v>9</v>
      </c>
      <c r="B3541" s="26">
        <f>'TI102'!B3538</f>
        <v>46273.760416666657</v>
      </c>
      <c r="C3541">
        <f>'TI102'!C3538</f>
        <v>11711133</v>
      </c>
      <c r="D3541">
        <f>'TI102'!J3538</f>
        <v>4</v>
      </c>
      <c r="E3541">
        <f>'TI102'!Q3538</f>
        <v>1</v>
      </c>
      <c r="F3541" t="str">
        <f t="shared" si="330"/>
        <v>60943</v>
      </c>
      <c r="G3541">
        <f t="shared" si="331"/>
        <v>21</v>
      </c>
      <c r="H3541" t="str">
        <f t="shared" si="332"/>
        <v>SH0908-1003</v>
      </c>
      <c r="I3541" t="str">
        <f t="shared" si="333"/>
        <v>SH0908-1003</v>
      </c>
      <c r="J3541" s="34">
        <f t="shared" si="334"/>
        <v>72686</v>
      </c>
      <c r="K3541" t="str">
        <f t="shared" si="335"/>
        <v>SH0908-1003</v>
      </c>
    </row>
    <row r="3542" spans="1:11" ht="15" customHeight="1" x14ac:dyDescent="0.35">
      <c r="A3542">
        <f>'TI102'!A3539</f>
        <v>9</v>
      </c>
      <c r="B3542" s="26">
        <f>'TI102'!B3539</f>
        <v>46273.760416666657</v>
      </c>
      <c r="C3542">
        <f>'TI102'!C3539</f>
        <v>11711134</v>
      </c>
      <c r="D3542">
        <f>'TI102'!J3539</f>
        <v>3</v>
      </c>
      <c r="E3542">
        <f>'TI102'!Q3539</f>
        <v>1</v>
      </c>
      <c r="F3542" t="str">
        <f t="shared" si="330"/>
        <v>60944</v>
      </c>
      <c r="G3542">
        <f t="shared" si="331"/>
        <v>22</v>
      </c>
      <c r="H3542" t="str">
        <f t="shared" si="332"/>
        <v>SH0908-1003</v>
      </c>
      <c r="I3542" t="str">
        <f t="shared" si="333"/>
        <v>SH0908-1003</v>
      </c>
      <c r="J3542" s="34">
        <f t="shared" si="334"/>
        <v>72686</v>
      </c>
      <c r="K3542" t="str">
        <f t="shared" si="335"/>
        <v>SH0908-1003</v>
      </c>
    </row>
    <row r="3543" spans="1:11" ht="15" customHeight="1" x14ac:dyDescent="0.35">
      <c r="A3543">
        <f>'TI102'!A3540</f>
        <v>9</v>
      </c>
      <c r="B3543" s="26">
        <f>'TI102'!B3540</f>
        <v>46273.760416666657</v>
      </c>
      <c r="C3543">
        <f>'TI102'!C3540</f>
        <v>11711153</v>
      </c>
      <c r="D3543">
        <f>'TI102'!J3540</f>
        <v>1</v>
      </c>
      <c r="E3543">
        <f>'TI102'!Q3540</f>
        <v>1</v>
      </c>
      <c r="F3543" t="str">
        <f t="shared" si="330"/>
        <v>60943</v>
      </c>
      <c r="G3543">
        <f t="shared" si="331"/>
        <v>21</v>
      </c>
      <c r="H3543" t="str">
        <f t="shared" si="332"/>
        <v>SH0908-1003</v>
      </c>
      <c r="I3543" t="str">
        <f t="shared" si="333"/>
        <v>SH0908-1003</v>
      </c>
      <c r="J3543" s="34">
        <f t="shared" si="334"/>
        <v>72686</v>
      </c>
      <c r="K3543" t="str">
        <f t="shared" si="335"/>
        <v>SH0908-1003</v>
      </c>
    </row>
    <row r="3544" spans="1:11" ht="15" customHeight="1" x14ac:dyDescent="0.35">
      <c r="A3544">
        <f>'TI102'!A3541</f>
        <v>9</v>
      </c>
      <c r="B3544" s="26">
        <f>'TI102'!B3541</f>
        <v>46273.760416666657</v>
      </c>
      <c r="C3544">
        <f>'TI102'!C3541</f>
        <v>11711154</v>
      </c>
      <c r="D3544">
        <f>'TI102'!J3541</f>
        <v>1</v>
      </c>
      <c r="E3544">
        <f>'TI102'!Q3541</f>
        <v>1</v>
      </c>
      <c r="F3544" t="str">
        <f t="shared" si="330"/>
        <v>60943</v>
      </c>
      <c r="G3544">
        <f t="shared" si="331"/>
        <v>21</v>
      </c>
      <c r="H3544" t="str">
        <f t="shared" si="332"/>
        <v>SH0908-1003</v>
      </c>
      <c r="I3544" t="str">
        <f t="shared" si="333"/>
        <v>SH0908-1003</v>
      </c>
      <c r="J3544" s="34">
        <f t="shared" si="334"/>
        <v>72686</v>
      </c>
      <c r="K3544" t="str">
        <f t="shared" si="335"/>
        <v>SH0908-1003</v>
      </c>
    </row>
    <row r="3545" spans="1:11" ht="15" customHeight="1" x14ac:dyDescent="0.35">
      <c r="A3545">
        <f>'TI102'!A3542</f>
        <v>9</v>
      </c>
      <c r="B3545" s="26">
        <f>'TI102'!B3542</f>
        <v>46273.760416666657</v>
      </c>
      <c r="C3545">
        <f>'TI102'!C3542</f>
        <v>11711155</v>
      </c>
      <c r="D3545">
        <f>'TI102'!J3542</f>
        <v>1</v>
      </c>
      <c r="E3545">
        <f>'TI102'!Q3542</f>
        <v>1</v>
      </c>
      <c r="F3545" t="str">
        <f t="shared" si="330"/>
        <v>60943</v>
      </c>
      <c r="G3545">
        <f t="shared" si="331"/>
        <v>21</v>
      </c>
      <c r="H3545" t="str">
        <f t="shared" si="332"/>
        <v>SH0908-1003</v>
      </c>
      <c r="I3545" t="str">
        <f t="shared" si="333"/>
        <v>SH0908-1003</v>
      </c>
      <c r="J3545" s="34">
        <f t="shared" si="334"/>
        <v>72686</v>
      </c>
      <c r="K3545" t="str">
        <f t="shared" si="335"/>
        <v>SH0908-1003</v>
      </c>
    </row>
    <row r="3546" spans="1:11" ht="15" customHeight="1" x14ac:dyDescent="0.35">
      <c r="A3546">
        <f>'TI102'!A3543</f>
        <v>9</v>
      </c>
      <c r="B3546" s="26">
        <f>'TI102'!B3543</f>
        <v>46273.760416666657</v>
      </c>
      <c r="C3546">
        <f>'TI102'!C3543</f>
        <v>11711156</v>
      </c>
      <c r="D3546">
        <f>'TI102'!J3543</f>
        <v>1</v>
      </c>
      <c r="E3546">
        <f>'TI102'!Q3543</f>
        <v>1</v>
      </c>
      <c r="F3546" t="str">
        <f t="shared" si="330"/>
        <v>60943</v>
      </c>
      <c r="G3546">
        <f t="shared" si="331"/>
        <v>21</v>
      </c>
      <c r="H3546" t="str">
        <f t="shared" si="332"/>
        <v>SH0908-1003</v>
      </c>
      <c r="I3546" t="str">
        <f t="shared" si="333"/>
        <v>SH0908-1003</v>
      </c>
      <c r="J3546" s="34">
        <f t="shared" si="334"/>
        <v>72686</v>
      </c>
      <c r="K3546" t="str">
        <f t="shared" si="335"/>
        <v>SH0908-1003</v>
      </c>
    </row>
    <row r="3547" spans="1:11" ht="15" customHeight="1" x14ac:dyDescent="0.35">
      <c r="A3547">
        <f>'TI102'!A3544</f>
        <v>9</v>
      </c>
      <c r="B3547" s="26">
        <f>'TI102'!B3544</f>
        <v>46273.760416666657</v>
      </c>
      <c r="C3547">
        <f>'TI102'!C3544</f>
        <v>11711157</v>
      </c>
      <c r="D3547">
        <f>'TI102'!J3544</f>
        <v>1</v>
      </c>
      <c r="E3547">
        <f>'TI102'!Q3544</f>
        <v>1</v>
      </c>
      <c r="F3547" t="str">
        <f t="shared" si="330"/>
        <v>60936</v>
      </c>
      <c r="G3547">
        <f t="shared" si="331"/>
        <v>120</v>
      </c>
      <c r="H3547" t="str">
        <f t="shared" si="332"/>
        <v>SH0908-1030</v>
      </c>
      <c r="I3547" t="str">
        <f t="shared" si="333"/>
        <v>SH0908-1030</v>
      </c>
      <c r="J3547" s="34">
        <f t="shared" si="334"/>
        <v>72686</v>
      </c>
      <c r="K3547" t="str">
        <f t="shared" si="335"/>
        <v>SH0908-1030</v>
      </c>
    </row>
    <row r="3548" spans="1:11" ht="15" customHeight="1" x14ac:dyDescent="0.35">
      <c r="A3548">
        <f>'TI102'!A3545</f>
        <v>9</v>
      </c>
      <c r="B3548" s="26">
        <f>'TI102'!B3545</f>
        <v>46273.760416666657</v>
      </c>
      <c r="C3548">
        <f>'TI102'!C3545</f>
        <v>11711158</v>
      </c>
      <c r="D3548">
        <f>'TI102'!J3545</f>
        <v>1</v>
      </c>
      <c r="E3548">
        <f>'TI102'!Q3545</f>
        <v>4</v>
      </c>
      <c r="F3548" t="str">
        <f t="shared" si="330"/>
        <v>60936</v>
      </c>
      <c r="G3548">
        <f t="shared" si="331"/>
        <v>120</v>
      </c>
      <c r="H3548" t="str">
        <f t="shared" si="332"/>
        <v>SH0908-1030</v>
      </c>
      <c r="I3548" t="str">
        <f t="shared" si="333"/>
        <v>SH0908-1030</v>
      </c>
      <c r="J3548" s="34">
        <f t="shared" si="334"/>
        <v>72686</v>
      </c>
      <c r="K3548" t="str">
        <f t="shared" si="335"/>
        <v>SH0908-1030</v>
      </c>
    </row>
    <row r="3549" spans="1:11" ht="15" customHeight="1" x14ac:dyDescent="0.35">
      <c r="A3549">
        <f>'TI102'!A3546</f>
        <v>10</v>
      </c>
      <c r="B3549" s="26">
        <f>'TI102'!B3546</f>
        <v>46273.770833333343</v>
      </c>
      <c r="C3549">
        <f>'TI102'!C3546</f>
        <v>11707015</v>
      </c>
      <c r="D3549">
        <f>'TI102'!J3546</f>
        <v>2</v>
      </c>
      <c r="E3549">
        <f>'TI102'!Q3546</f>
        <v>5</v>
      </c>
      <c r="F3549" t="str">
        <f t="shared" si="330"/>
        <v>59486</v>
      </c>
      <c r="G3549">
        <f t="shared" si="331"/>
        <v>406</v>
      </c>
      <c r="H3549" t="str">
        <f t="shared" si="332"/>
        <v>SH0908-1981</v>
      </c>
      <c r="I3549" t="str">
        <f t="shared" si="333"/>
        <v>SH0908-1981</v>
      </c>
      <c r="J3549" s="34">
        <f t="shared" si="334"/>
        <v>72686</v>
      </c>
      <c r="K3549" t="str">
        <f t="shared" si="335"/>
        <v>SH0908-1981</v>
      </c>
    </row>
    <row r="3550" spans="1:11" ht="15" customHeight="1" x14ac:dyDescent="0.35">
      <c r="A3550">
        <f>'TI102'!A3547</f>
        <v>10</v>
      </c>
      <c r="B3550" s="26">
        <f>'TI102'!B3547</f>
        <v>46273.770833333343</v>
      </c>
      <c r="C3550">
        <f>'TI102'!C3547</f>
        <v>11707016</v>
      </c>
      <c r="D3550">
        <f>'TI102'!J3547</f>
        <v>2</v>
      </c>
      <c r="E3550">
        <f>'TI102'!Q3547</f>
        <v>5</v>
      </c>
      <c r="F3550" t="str">
        <f t="shared" si="330"/>
        <v>59486</v>
      </c>
      <c r="G3550">
        <f t="shared" si="331"/>
        <v>406</v>
      </c>
      <c r="H3550" t="str">
        <f t="shared" si="332"/>
        <v>SH0908-1981</v>
      </c>
      <c r="I3550" t="str">
        <f t="shared" si="333"/>
        <v>SH0908-1981</v>
      </c>
      <c r="J3550" s="34">
        <f t="shared" si="334"/>
        <v>72686</v>
      </c>
      <c r="K3550" t="str">
        <f t="shared" si="335"/>
        <v>SH0908-1981</v>
      </c>
    </row>
    <row r="3551" spans="1:11" ht="15" customHeight="1" x14ac:dyDescent="0.35">
      <c r="A3551">
        <f>'TI102'!A3548</f>
        <v>10</v>
      </c>
      <c r="B3551" s="26">
        <f>'TI102'!B3548</f>
        <v>46273.770833333343</v>
      </c>
      <c r="C3551">
        <f>'TI102'!C3548</f>
        <v>11707017</v>
      </c>
      <c r="D3551">
        <f>'TI102'!J3548</f>
        <v>2</v>
      </c>
      <c r="E3551">
        <f>'TI102'!Q3548</f>
        <v>11</v>
      </c>
      <c r="F3551" t="str">
        <f t="shared" si="330"/>
        <v>59547</v>
      </c>
      <c r="G3551">
        <f t="shared" si="331"/>
        <v>407</v>
      </c>
      <c r="H3551" t="str">
        <f t="shared" si="332"/>
        <v>SH0908-1981</v>
      </c>
      <c r="I3551" t="str">
        <f t="shared" si="333"/>
        <v>SH0908-1981</v>
      </c>
      <c r="J3551" s="34">
        <f t="shared" si="334"/>
        <v>72686</v>
      </c>
      <c r="K3551" t="str">
        <f t="shared" si="335"/>
        <v>SH0908-1981</v>
      </c>
    </row>
    <row r="3552" spans="1:11" ht="15" customHeight="1" x14ac:dyDescent="0.35">
      <c r="A3552">
        <f>'TI102'!A3549</f>
        <v>10</v>
      </c>
      <c r="B3552" s="26">
        <f>'TI102'!B3549</f>
        <v>46273.770833333343</v>
      </c>
      <c r="C3552">
        <f>'TI102'!C3549</f>
        <v>11707018</v>
      </c>
      <c r="D3552">
        <f>'TI102'!J3549</f>
        <v>2</v>
      </c>
      <c r="E3552">
        <f>'TI102'!Q3549</f>
        <v>11</v>
      </c>
      <c r="F3552" t="str">
        <f t="shared" si="330"/>
        <v>59547</v>
      </c>
      <c r="G3552">
        <f t="shared" si="331"/>
        <v>407</v>
      </c>
      <c r="H3552" t="str">
        <f t="shared" si="332"/>
        <v>SH0908-1981</v>
      </c>
      <c r="I3552" t="str">
        <f t="shared" si="333"/>
        <v>SH0908-1981</v>
      </c>
      <c r="J3552" s="34">
        <f t="shared" si="334"/>
        <v>72686</v>
      </c>
      <c r="K3552" t="str">
        <f t="shared" si="335"/>
        <v>SH0908-1981</v>
      </c>
    </row>
    <row r="3553" spans="1:11" ht="15" customHeight="1" x14ac:dyDescent="0.35">
      <c r="A3553">
        <f>'TI102'!A3550</f>
        <v>10</v>
      </c>
      <c r="B3553" s="26">
        <f>'TI102'!B3550</f>
        <v>46273.770833333343</v>
      </c>
      <c r="C3553">
        <f>'TI102'!C3550</f>
        <v>11707019</v>
      </c>
      <c r="D3553">
        <f>'TI102'!J3550</f>
        <v>2</v>
      </c>
      <c r="E3553">
        <f>'TI102'!Q3550</f>
        <v>2</v>
      </c>
      <c r="F3553" t="str">
        <f t="shared" si="330"/>
        <v>59604</v>
      </c>
      <c r="G3553">
        <f t="shared" si="331"/>
        <v>408</v>
      </c>
      <c r="H3553" t="str">
        <f t="shared" si="332"/>
        <v>SH0908-1981</v>
      </c>
      <c r="I3553" t="str">
        <f t="shared" si="333"/>
        <v>SH0908-1981</v>
      </c>
      <c r="J3553" s="34">
        <f t="shared" si="334"/>
        <v>72686</v>
      </c>
      <c r="K3553" t="str">
        <f t="shared" si="335"/>
        <v>SH0908-1981</v>
      </c>
    </row>
    <row r="3554" spans="1:11" ht="15" customHeight="1" x14ac:dyDescent="0.35">
      <c r="A3554">
        <f>'TI102'!A3551</f>
        <v>10</v>
      </c>
      <c r="B3554" s="26">
        <f>'TI102'!B3551</f>
        <v>46273.770833333343</v>
      </c>
      <c r="C3554">
        <f>'TI102'!C3551</f>
        <v>11707020</v>
      </c>
      <c r="D3554">
        <f>'TI102'!J3551</f>
        <v>2</v>
      </c>
      <c r="E3554">
        <f>'TI102'!Q3551</f>
        <v>2</v>
      </c>
      <c r="F3554" t="str">
        <f t="shared" si="330"/>
        <v>59604</v>
      </c>
      <c r="G3554">
        <f t="shared" si="331"/>
        <v>408</v>
      </c>
      <c r="H3554" t="str">
        <f t="shared" si="332"/>
        <v>SH0908-1981</v>
      </c>
      <c r="I3554" t="str">
        <f t="shared" si="333"/>
        <v>SH0908-1981</v>
      </c>
      <c r="J3554" s="34">
        <f t="shared" si="334"/>
        <v>72686</v>
      </c>
      <c r="K3554" t="str">
        <f t="shared" si="335"/>
        <v>SH0908-1981</v>
      </c>
    </row>
    <row r="3555" spans="1:11" ht="15" customHeight="1" x14ac:dyDescent="0.35">
      <c r="A3555">
        <f>'TI102'!A3552</f>
        <v>10</v>
      </c>
      <c r="B3555" s="26">
        <f>'TI102'!B3552</f>
        <v>46273.770833333343</v>
      </c>
      <c r="C3555">
        <f>'TI102'!C3552</f>
        <v>11707021</v>
      </c>
      <c r="D3555">
        <f>'TI102'!J3552</f>
        <v>2</v>
      </c>
      <c r="E3555">
        <f>'TI102'!Q3552</f>
        <v>1</v>
      </c>
      <c r="F3555" t="str">
        <f t="shared" si="330"/>
        <v>59604</v>
      </c>
      <c r="G3555">
        <f t="shared" si="331"/>
        <v>408</v>
      </c>
      <c r="H3555" t="str">
        <f t="shared" si="332"/>
        <v>SH0908-1981</v>
      </c>
      <c r="I3555" t="str">
        <f t="shared" si="333"/>
        <v>SH0908-1981</v>
      </c>
      <c r="J3555" s="34">
        <f t="shared" si="334"/>
        <v>72686</v>
      </c>
      <c r="K3555" t="str">
        <f t="shared" si="335"/>
        <v>SH0908-1981</v>
      </c>
    </row>
    <row r="3556" spans="1:11" ht="15" customHeight="1" x14ac:dyDescent="0.35">
      <c r="A3556">
        <f>'TI102'!A3553</f>
        <v>10</v>
      </c>
      <c r="B3556" s="26">
        <f>'TI102'!B3553</f>
        <v>46273.770833333343</v>
      </c>
      <c r="C3556">
        <f>'TI102'!C3553</f>
        <v>11707022</v>
      </c>
      <c r="D3556">
        <f>'TI102'!J3553</f>
        <v>2</v>
      </c>
      <c r="E3556">
        <f>'TI102'!Q3553</f>
        <v>6</v>
      </c>
      <c r="F3556" t="str">
        <f t="shared" si="330"/>
        <v>59711</v>
      </c>
      <c r="G3556">
        <f t="shared" si="331"/>
        <v>409</v>
      </c>
      <c r="H3556" t="str">
        <f t="shared" si="332"/>
        <v>SH0908-1981</v>
      </c>
      <c r="I3556" t="str">
        <f t="shared" si="333"/>
        <v>SH0908-1981</v>
      </c>
      <c r="J3556" s="34">
        <f t="shared" si="334"/>
        <v>72686</v>
      </c>
      <c r="K3556" t="str">
        <f t="shared" si="335"/>
        <v>SH0908-1981</v>
      </c>
    </row>
    <row r="3557" spans="1:11" ht="15" customHeight="1" x14ac:dyDescent="0.35">
      <c r="A3557">
        <f>'TI102'!A3554</f>
        <v>10</v>
      </c>
      <c r="B3557" s="26">
        <f>'TI102'!B3554</f>
        <v>46273.770833333343</v>
      </c>
      <c r="C3557">
        <f>'TI102'!C3554</f>
        <v>11707023</v>
      </c>
      <c r="D3557">
        <f>'TI102'!J3554</f>
        <v>2</v>
      </c>
      <c r="E3557">
        <f>'TI102'!Q3554</f>
        <v>6</v>
      </c>
      <c r="F3557" t="str">
        <f t="shared" si="330"/>
        <v>59711</v>
      </c>
      <c r="G3557">
        <f t="shared" si="331"/>
        <v>409</v>
      </c>
      <c r="H3557" t="str">
        <f t="shared" si="332"/>
        <v>SH0908-1981</v>
      </c>
      <c r="I3557" t="str">
        <f t="shared" si="333"/>
        <v>SH0908-1981</v>
      </c>
      <c r="J3557" s="34">
        <f t="shared" si="334"/>
        <v>72686</v>
      </c>
      <c r="K3557" t="str">
        <f t="shared" si="335"/>
        <v>SH0908-1981</v>
      </c>
    </row>
    <row r="3558" spans="1:11" ht="15" customHeight="1" x14ac:dyDescent="0.35">
      <c r="A3558">
        <f>'TI102'!A3555</f>
        <v>10</v>
      </c>
      <c r="B3558" s="26">
        <f>'TI102'!B3555</f>
        <v>46273.770833333343</v>
      </c>
      <c r="C3558">
        <f>'TI102'!C3555</f>
        <v>11707024</v>
      </c>
      <c r="D3558">
        <f>'TI102'!J3555</f>
        <v>2</v>
      </c>
      <c r="E3558">
        <f>'TI102'!Q3555</f>
        <v>6</v>
      </c>
      <c r="F3558" t="str">
        <f t="shared" si="330"/>
        <v>59711</v>
      </c>
      <c r="G3558">
        <f t="shared" si="331"/>
        <v>409</v>
      </c>
      <c r="H3558" t="str">
        <f t="shared" si="332"/>
        <v>SH0908-1981</v>
      </c>
      <c r="I3558" t="str">
        <f t="shared" si="333"/>
        <v>SH0908-1981</v>
      </c>
      <c r="J3558" s="34">
        <f t="shared" si="334"/>
        <v>72686</v>
      </c>
      <c r="K3558" t="str">
        <f t="shared" si="335"/>
        <v>SH0908-1981</v>
      </c>
    </row>
    <row r="3559" spans="1:11" ht="15" customHeight="1" x14ac:dyDescent="0.35">
      <c r="A3559">
        <f>'TI102'!A3556</f>
        <v>10</v>
      </c>
      <c r="B3559" s="26">
        <f>'TI102'!B3556</f>
        <v>46273.770833333343</v>
      </c>
      <c r="C3559">
        <f>'TI102'!C3556</f>
        <v>11707025</v>
      </c>
      <c r="D3559">
        <f>'TI102'!J3556</f>
        <v>2</v>
      </c>
      <c r="E3559">
        <f>'TI102'!Q3556</f>
        <v>6</v>
      </c>
      <c r="F3559" t="str">
        <f t="shared" si="330"/>
        <v>59711</v>
      </c>
      <c r="G3559">
        <f t="shared" si="331"/>
        <v>409</v>
      </c>
      <c r="H3559" t="str">
        <f t="shared" si="332"/>
        <v>SH0908-1981</v>
      </c>
      <c r="I3559" t="str">
        <f t="shared" si="333"/>
        <v>SH0908-1981</v>
      </c>
      <c r="J3559" s="34">
        <f t="shared" si="334"/>
        <v>72686</v>
      </c>
      <c r="K3559" t="str">
        <f t="shared" si="335"/>
        <v>SH0908-1981</v>
      </c>
    </row>
    <row r="3560" spans="1:11" ht="15" customHeight="1" x14ac:dyDescent="0.35">
      <c r="A3560">
        <f>'TI102'!A3557</f>
        <v>10</v>
      </c>
      <c r="B3560" s="26">
        <f>'TI102'!B3557</f>
        <v>46273.770833333343</v>
      </c>
      <c r="C3560">
        <f>'TI102'!C3557</f>
        <v>11707026</v>
      </c>
      <c r="D3560">
        <f>'TI102'!J3557</f>
        <v>2</v>
      </c>
      <c r="E3560">
        <f>'TI102'!Q3557</f>
        <v>6</v>
      </c>
      <c r="F3560" t="str">
        <f t="shared" si="330"/>
        <v>59711</v>
      </c>
      <c r="G3560">
        <f t="shared" si="331"/>
        <v>409</v>
      </c>
      <c r="H3560" t="str">
        <f t="shared" si="332"/>
        <v>SH0908-1981</v>
      </c>
      <c r="I3560" t="str">
        <f t="shared" si="333"/>
        <v>SH0908-1981</v>
      </c>
      <c r="J3560" s="34">
        <f t="shared" si="334"/>
        <v>72686</v>
      </c>
      <c r="K3560" t="str">
        <f t="shared" si="335"/>
        <v>SH0908-1981</v>
      </c>
    </row>
    <row r="3561" spans="1:11" ht="15" customHeight="1" x14ac:dyDescent="0.35">
      <c r="A3561">
        <f>'TI102'!A3558</f>
        <v>10</v>
      </c>
      <c r="B3561" s="26">
        <f>'TI102'!B3558</f>
        <v>46273.770833333343</v>
      </c>
      <c r="C3561">
        <f>'TI102'!C3558</f>
        <v>11707027</v>
      </c>
      <c r="D3561">
        <f>'TI102'!J3558</f>
        <v>2</v>
      </c>
      <c r="E3561">
        <f>'TI102'!Q3558</f>
        <v>6</v>
      </c>
      <c r="F3561" t="str">
        <f t="shared" si="330"/>
        <v>59711</v>
      </c>
      <c r="G3561">
        <f t="shared" si="331"/>
        <v>409</v>
      </c>
      <c r="H3561" t="str">
        <f t="shared" si="332"/>
        <v>SH0908-1981</v>
      </c>
      <c r="I3561" t="str">
        <f t="shared" si="333"/>
        <v>SH0908-1981</v>
      </c>
      <c r="J3561" s="34">
        <f t="shared" si="334"/>
        <v>72686</v>
      </c>
      <c r="K3561" t="str">
        <f t="shared" si="335"/>
        <v>SH0908-1981</v>
      </c>
    </row>
    <row r="3562" spans="1:11" ht="15" customHeight="1" x14ac:dyDescent="0.35">
      <c r="A3562">
        <f>'TI102'!A3559</f>
        <v>10</v>
      </c>
      <c r="B3562" s="26">
        <f>'TI102'!B3559</f>
        <v>46273.770833333343</v>
      </c>
      <c r="C3562">
        <f>'TI102'!C3559</f>
        <v>11707028</v>
      </c>
      <c r="D3562">
        <f>'TI102'!J3559</f>
        <v>2</v>
      </c>
      <c r="E3562">
        <f>'TI102'!Q3559</f>
        <v>4</v>
      </c>
      <c r="F3562" t="str">
        <f t="shared" si="330"/>
        <v>59711</v>
      </c>
      <c r="G3562">
        <f t="shared" si="331"/>
        <v>409</v>
      </c>
      <c r="H3562" t="str">
        <f t="shared" si="332"/>
        <v>SH0908-1981</v>
      </c>
      <c r="I3562" t="str">
        <f t="shared" si="333"/>
        <v>SH0908-1981</v>
      </c>
      <c r="J3562" s="34">
        <f t="shared" si="334"/>
        <v>72686</v>
      </c>
      <c r="K3562" t="str">
        <f t="shared" si="335"/>
        <v>SH0908-1981</v>
      </c>
    </row>
    <row r="3563" spans="1:11" ht="15" customHeight="1" x14ac:dyDescent="0.35">
      <c r="A3563">
        <f>'TI102'!A3560</f>
        <v>10</v>
      </c>
      <c r="B3563" s="26">
        <f>'TI102'!B3560</f>
        <v>46273.770833333343</v>
      </c>
      <c r="C3563">
        <f>'TI102'!C3560</f>
        <v>11707029</v>
      </c>
      <c r="D3563">
        <f>'TI102'!J3560</f>
        <v>2</v>
      </c>
      <c r="E3563">
        <f>'TI102'!Q3560</f>
        <v>5</v>
      </c>
      <c r="F3563" t="str">
        <f t="shared" si="330"/>
        <v>59779</v>
      </c>
      <c r="G3563">
        <f t="shared" si="331"/>
        <v>410</v>
      </c>
      <c r="H3563" t="str">
        <f t="shared" si="332"/>
        <v>SH0908-1981</v>
      </c>
      <c r="I3563" t="str">
        <f t="shared" si="333"/>
        <v>SH0908-1981</v>
      </c>
      <c r="J3563" s="34">
        <f t="shared" si="334"/>
        <v>72686</v>
      </c>
      <c r="K3563" t="str">
        <f t="shared" si="335"/>
        <v>SH0908-1981</v>
      </c>
    </row>
    <row r="3564" spans="1:11" ht="15" customHeight="1" x14ac:dyDescent="0.35">
      <c r="A3564">
        <f>'TI102'!A3561</f>
        <v>10</v>
      </c>
      <c r="B3564" s="26">
        <f>'TI102'!B3561</f>
        <v>46273.770833333343</v>
      </c>
      <c r="C3564">
        <f>'TI102'!C3561</f>
        <v>11707030</v>
      </c>
      <c r="D3564">
        <f>'TI102'!J3561</f>
        <v>2</v>
      </c>
      <c r="E3564">
        <f>'TI102'!Q3561</f>
        <v>2</v>
      </c>
      <c r="F3564" t="str">
        <f t="shared" si="330"/>
        <v>59779</v>
      </c>
      <c r="G3564">
        <f t="shared" si="331"/>
        <v>410</v>
      </c>
      <c r="H3564" t="str">
        <f t="shared" si="332"/>
        <v>SH0908-1981</v>
      </c>
      <c r="I3564" t="str">
        <f t="shared" si="333"/>
        <v>SH0908-1981</v>
      </c>
      <c r="J3564" s="34">
        <f t="shared" si="334"/>
        <v>72686</v>
      </c>
      <c r="K3564" t="str">
        <f t="shared" si="335"/>
        <v>SH0908-1981</v>
      </c>
    </row>
    <row r="3565" spans="1:11" ht="15" customHeight="1" x14ac:dyDescent="0.35">
      <c r="A3565">
        <f>'TI102'!A3562</f>
        <v>10</v>
      </c>
      <c r="B3565" s="26">
        <f>'TI102'!B3562</f>
        <v>46273.770833333343</v>
      </c>
      <c r="C3565">
        <f>'TI102'!C3562</f>
        <v>11707031</v>
      </c>
      <c r="D3565">
        <f>'TI102'!J3562</f>
        <v>2</v>
      </c>
      <c r="E3565">
        <f>'TI102'!Q3562</f>
        <v>2</v>
      </c>
      <c r="F3565" t="str">
        <f t="shared" si="330"/>
        <v>59779</v>
      </c>
      <c r="G3565">
        <f t="shared" si="331"/>
        <v>410</v>
      </c>
      <c r="H3565" t="str">
        <f t="shared" si="332"/>
        <v>SH0908-1981</v>
      </c>
      <c r="I3565" t="str">
        <f t="shared" si="333"/>
        <v>SH0908-1981</v>
      </c>
      <c r="J3565" s="34">
        <f t="shared" si="334"/>
        <v>72686</v>
      </c>
      <c r="K3565" t="str">
        <f t="shared" si="335"/>
        <v>SH0908-1981</v>
      </c>
    </row>
    <row r="3566" spans="1:11" ht="15" customHeight="1" x14ac:dyDescent="0.35">
      <c r="A3566">
        <f>'TI102'!A3563</f>
        <v>10</v>
      </c>
      <c r="B3566" s="26">
        <f>'TI102'!B3563</f>
        <v>46273.770833333343</v>
      </c>
      <c r="C3566">
        <f>'TI102'!C3563</f>
        <v>11707032</v>
      </c>
      <c r="D3566">
        <f>'TI102'!J3563</f>
        <v>2</v>
      </c>
      <c r="E3566">
        <f>'TI102'!Q3563</f>
        <v>2</v>
      </c>
      <c r="F3566" t="str">
        <f t="shared" si="330"/>
        <v>59779</v>
      </c>
      <c r="G3566">
        <f t="shared" si="331"/>
        <v>410</v>
      </c>
      <c r="H3566" t="str">
        <f t="shared" si="332"/>
        <v>SH0908-1981</v>
      </c>
      <c r="I3566" t="str">
        <f t="shared" si="333"/>
        <v>SH0908-1981</v>
      </c>
      <c r="J3566" s="34">
        <f t="shared" si="334"/>
        <v>72686</v>
      </c>
      <c r="K3566" t="str">
        <f t="shared" si="335"/>
        <v>SH0908-1981</v>
      </c>
    </row>
    <row r="3567" spans="1:11" ht="15" customHeight="1" x14ac:dyDescent="0.35">
      <c r="A3567">
        <f>'TI102'!A3564</f>
        <v>10</v>
      </c>
      <c r="B3567" s="26">
        <f>'TI102'!B3564</f>
        <v>46273.770833333343</v>
      </c>
      <c r="C3567">
        <f>'TI102'!C3564</f>
        <v>11707033</v>
      </c>
      <c r="D3567">
        <f>'TI102'!J3564</f>
        <v>2</v>
      </c>
      <c r="E3567">
        <f>'TI102'!Q3564</f>
        <v>1</v>
      </c>
      <c r="F3567" t="str">
        <f t="shared" si="330"/>
        <v>60002</v>
      </c>
      <c r="G3567">
        <f t="shared" si="331"/>
        <v>411</v>
      </c>
      <c r="H3567" t="str">
        <f t="shared" si="332"/>
        <v>SH0908-1981</v>
      </c>
      <c r="I3567" t="str">
        <f t="shared" si="333"/>
        <v>SH0908-1981</v>
      </c>
      <c r="J3567" s="34">
        <f t="shared" si="334"/>
        <v>72686</v>
      </c>
      <c r="K3567" t="str">
        <f t="shared" si="335"/>
        <v>SH0908-1981</v>
      </c>
    </row>
    <row r="3568" spans="1:11" ht="15" customHeight="1" x14ac:dyDescent="0.35">
      <c r="A3568">
        <f>'TI102'!A3565</f>
        <v>10</v>
      </c>
      <c r="B3568" s="26">
        <f>'TI102'!B3565</f>
        <v>46273.770833333343</v>
      </c>
      <c r="C3568">
        <f>'TI102'!C3565</f>
        <v>11707034</v>
      </c>
      <c r="D3568">
        <f>'TI102'!J3565</f>
        <v>2</v>
      </c>
      <c r="E3568">
        <f>'TI102'!Q3565</f>
        <v>5</v>
      </c>
      <c r="F3568" t="str">
        <f t="shared" si="330"/>
        <v>60002</v>
      </c>
      <c r="G3568">
        <f t="shared" si="331"/>
        <v>411</v>
      </c>
      <c r="H3568" t="str">
        <f t="shared" si="332"/>
        <v>SH0908-1981</v>
      </c>
      <c r="I3568" t="str">
        <f t="shared" si="333"/>
        <v>SH0908-1981</v>
      </c>
      <c r="J3568" s="34">
        <f t="shared" si="334"/>
        <v>72686</v>
      </c>
      <c r="K3568" t="str">
        <f t="shared" si="335"/>
        <v>SH0908-1981</v>
      </c>
    </row>
    <row r="3569" spans="1:11" ht="15" customHeight="1" x14ac:dyDescent="0.35">
      <c r="A3569">
        <f>'TI102'!A3566</f>
        <v>10</v>
      </c>
      <c r="B3569" s="26">
        <f>'TI102'!B3566</f>
        <v>46273.770833333343</v>
      </c>
      <c r="C3569">
        <f>'TI102'!C3566</f>
        <v>11707298</v>
      </c>
      <c r="D3569">
        <f>'TI102'!J3566</f>
        <v>4</v>
      </c>
      <c r="E3569">
        <f>'TI102'!Q3566</f>
        <v>1</v>
      </c>
      <c r="F3569" t="str">
        <f t="shared" si="330"/>
        <v>59564</v>
      </c>
      <c r="G3569">
        <f t="shared" si="331"/>
        <v>317</v>
      </c>
      <c r="H3569" t="str">
        <f t="shared" si="332"/>
        <v>SH0908-1066</v>
      </c>
      <c r="I3569" t="str">
        <f t="shared" si="333"/>
        <v>SH0908-1066</v>
      </c>
      <c r="J3569" s="34">
        <f t="shared" si="334"/>
        <v>72686</v>
      </c>
      <c r="K3569" t="str">
        <f t="shared" si="335"/>
        <v>SH0908-1066</v>
      </c>
    </row>
    <row r="3570" spans="1:11" ht="15" customHeight="1" x14ac:dyDescent="0.35">
      <c r="A3570">
        <f>'TI102'!A3567</f>
        <v>10</v>
      </c>
      <c r="B3570" s="26">
        <f>'TI102'!B3567</f>
        <v>46273.770833333343</v>
      </c>
      <c r="C3570">
        <f>'TI102'!C3567</f>
        <v>11707299</v>
      </c>
      <c r="D3570">
        <f>'TI102'!J3567</f>
        <v>4</v>
      </c>
      <c r="E3570">
        <f>'TI102'!Q3567</f>
        <v>1</v>
      </c>
      <c r="F3570" t="str">
        <f t="shared" si="330"/>
        <v>59564</v>
      </c>
      <c r="G3570">
        <f t="shared" si="331"/>
        <v>317</v>
      </c>
      <c r="H3570" t="str">
        <f t="shared" si="332"/>
        <v>SH0908-1066</v>
      </c>
      <c r="I3570" t="str">
        <f t="shared" si="333"/>
        <v>SH0908-1066</v>
      </c>
      <c r="J3570" s="34">
        <f t="shared" si="334"/>
        <v>72686</v>
      </c>
      <c r="K3570" t="str">
        <f t="shared" si="335"/>
        <v>SH0908-1066</v>
      </c>
    </row>
    <row r="3571" spans="1:11" ht="15" customHeight="1" x14ac:dyDescent="0.35">
      <c r="A3571">
        <f>'TI102'!A3568</f>
        <v>10</v>
      </c>
      <c r="B3571" s="26">
        <f>'TI102'!B3568</f>
        <v>46273.770833333343</v>
      </c>
      <c r="C3571">
        <f>'TI102'!C3568</f>
        <v>11707309</v>
      </c>
      <c r="D3571">
        <f>'TI102'!J3568</f>
        <v>4</v>
      </c>
      <c r="E3571">
        <f>'TI102'!Q3568</f>
        <v>1</v>
      </c>
      <c r="F3571" t="str">
        <f t="shared" si="330"/>
        <v>59691</v>
      </c>
      <c r="G3571">
        <f t="shared" si="331"/>
        <v>304</v>
      </c>
      <c r="H3571" t="str">
        <f t="shared" si="332"/>
        <v>SH0908-1063</v>
      </c>
      <c r="I3571" t="str">
        <f t="shared" si="333"/>
        <v>SH0908-1063</v>
      </c>
      <c r="J3571" s="34">
        <f t="shared" si="334"/>
        <v>72686</v>
      </c>
      <c r="K3571" t="str">
        <f t="shared" si="335"/>
        <v>SH0908-1063</v>
      </c>
    </row>
    <row r="3572" spans="1:11" ht="15" customHeight="1" x14ac:dyDescent="0.35">
      <c r="A3572">
        <f>'TI102'!A3569</f>
        <v>10</v>
      </c>
      <c r="B3572" s="26">
        <f>'TI102'!B3569</f>
        <v>46273.770833333343</v>
      </c>
      <c r="C3572">
        <f>'TI102'!C3569</f>
        <v>11707323</v>
      </c>
      <c r="D3572">
        <f>'TI102'!J3569</f>
        <v>4</v>
      </c>
      <c r="E3572">
        <f>'TI102'!Q3569</f>
        <v>3</v>
      </c>
      <c r="F3572" t="str">
        <f t="shared" si="330"/>
        <v>59872</v>
      </c>
      <c r="G3572">
        <f t="shared" si="331"/>
        <v>338</v>
      </c>
      <c r="H3572" t="str">
        <f t="shared" si="332"/>
        <v>SH0908-1080</v>
      </c>
      <c r="I3572" t="str">
        <f t="shared" si="333"/>
        <v>SH0908-1080</v>
      </c>
      <c r="J3572" s="34">
        <f t="shared" si="334"/>
        <v>72686</v>
      </c>
      <c r="K3572" t="str">
        <f t="shared" si="335"/>
        <v>SH0908-1080</v>
      </c>
    </row>
    <row r="3573" spans="1:11" ht="15" customHeight="1" x14ac:dyDescent="0.35">
      <c r="A3573">
        <f>'TI102'!A3570</f>
        <v>10</v>
      </c>
      <c r="B3573" s="26">
        <f>'TI102'!B3570</f>
        <v>46273.770833333343</v>
      </c>
      <c r="C3573">
        <f>'TI102'!C3570</f>
        <v>11707324</v>
      </c>
      <c r="D3573">
        <f>'TI102'!J3570</f>
        <v>4</v>
      </c>
      <c r="E3573">
        <f>'TI102'!Q3570</f>
        <v>1</v>
      </c>
      <c r="F3573" t="str">
        <f t="shared" si="330"/>
        <v>60044</v>
      </c>
      <c r="G3573">
        <f t="shared" si="331"/>
        <v>339</v>
      </c>
      <c r="H3573" t="str">
        <f t="shared" si="332"/>
        <v>SH0908-1080</v>
      </c>
      <c r="I3573" t="str">
        <f t="shared" si="333"/>
        <v>SH0908-1080</v>
      </c>
      <c r="J3573" s="34">
        <f t="shared" si="334"/>
        <v>72686</v>
      </c>
      <c r="K3573" t="str">
        <f t="shared" si="335"/>
        <v>SH0908-1080</v>
      </c>
    </row>
    <row r="3574" spans="1:11" ht="15" customHeight="1" x14ac:dyDescent="0.35">
      <c r="A3574">
        <f>'TI102'!A3571</f>
        <v>10</v>
      </c>
      <c r="B3574" s="26">
        <f>'TI102'!B3571</f>
        <v>46273.770833333343</v>
      </c>
      <c r="C3574">
        <f>'TI102'!C3571</f>
        <v>11707588</v>
      </c>
      <c r="D3574">
        <f>'TI102'!J3571</f>
        <v>2</v>
      </c>
      <c r="E3574">
        <f>'TI102'!Q3571</f>
        <v>5</v>
      </c>
      <c r="F3574" t="str">
        <f t="shared" si="330"/>
        <v>59860</v>
      </c>
      <c r="G3574">
        <f t="shared" si="331"/>
        <v>325</v>
      </c>
      <c r="H3574" t="str">
        <f t="shared" si="332"/>
        <v>SH0908-1069</v>
      </c>
      <c r="I3574" t="str">
        <f t="shared" si="333"/>
        <v>SH0908-1069</v>
      </c>
      <c r="J3574" s="34">
        <f t="shared" si="334"/>
        <v>72686</v>
      </c>
      <c r="K3574" t="str">
        <f t="shared" si="335"/>
        <v>SH0908-1069</v>
      </c>
    </row>
    <row r="3575" spans="1:11" ht="15" customHeight="1" x14ac:dyDescent="0.35">
      <c r="A3575">
        <f>'TI102'!A3572</f>
        <v>10</v>
      </c>
      <c r="B3575" s="26">
        <f>'TI102'!B3572</f>
        <v>46273.770833333343</v>
      </c>
      <c r="C3575">
        <f>'TI102'!C3572</f>
        <v>11707589</v>
      </c>
      <c r="D3575">
        <f>'TI102'!J3572</f>
        <v>1</v>
      </c>
      <c r="E3575">
        <f>'TI102'!Q3572</f>
        <v>4</v>
      </c>
      <c r="F3575" t="str">
        <f t="shared" si="330"/>
        <v>59871</v>
      </c>
      <c r="G3575">
        <f t="shared" si="331"/>
        <v>326</v>
      </c>
      <c r="H3575" t="str">
        <f t="shared" si="332"/>
        <v>SH0908-1069</v>
      </c>
      <c r="I3575" t="str">
        <f t="shared" si="333"/>
        <v>SH0908-1069</v>
      </c>
      <c r="J3575" s="34">
        <f t="shared" si="334"/>
        <v>72686</v>
      </c>
      <c r="K3575" t="str">
        <f t="shared" si="335"/>
        <v>SH0908-1069</v>
      </c>
    </row>
    <row r="3576" spans="1:11" ht="15" customHeight="1" x14ac:dyDescent="0.35">
      <c r="A3576">
        <f>'TI102'!A3573</f>
        <v>10</v>
      </c>
      <c r="B3576" s="26">
        <f>'TI102'!B3573</f>
        <v>46273.770833333343</v>
      </c>
      <c r="C3576">
        <f>'TI102'!C3573</f>
        <v>11707590</v>
      </c>
      <c r="D3576">
        <f>'TI102'!J3573</f>
        <v>1</v>
      </c>
      <c r="E3576">
        <f>'TI102'!Q3573</f>
        <v>3</v>
      </c>
      <c r="F3576" t="str">
        <f t="shared" si="330"/>
        <v>59871</v>
      </c>
      <c r="G3576">
        <f t="shared" si="331"/>
        <v>326</v>
      </c>
      <c r="H3576" t="str">
        <f t="shared" si="332"/>
        <v>SH0908-1069</v>
      </c>
      <c r="I3576" t="str">
        <f t="shared" si="333"/>
        <v>SH0908-1069</v>
      </c>
      <c r="J3576" s="34">
        <f t="shared" si="334"/>
        <v>72686</v>
      </c>
      <c r="K3576" t="str">
        <f t="shared" si="335"/>
        <v>SH0908-1069</v>
      </c>
    </row>
    <row r="3577" spans="1:11" ht="15" customHeight="1" x14ac:dyDescent="0.35">
      <c r="A3577">
        <f>'TI102'!A3574</f>
        <v>10</v>
      </c>
      <c r="B3577" s="26">
        <f>'TI102'!B3574</f>
        <v>46273.770833333343</v>
      </c>
      <c r="C3577">
        <f>'TI102'!C3574</f>
        <v>11707591</v>
      </c>
      <c r="D3577">
        <f>'TI102'!J3574</f>
        <v>1</v>
      </c>
      <c r="E3577">
        <f>'TI102'!Q3574</f>
        <v>1</v>
      </c>
      <c r="F3577" t="str">
        <f t="shared" si="330"/>
        <v>59945</v>
      </c>
      <c r="G3577">
        <f t="shared" si="331"/>
        <v>327</v>
      </c>
      <c r="H3577" t="str">
        <f t="shared" si="332"/>
        <v>SH0908-1069</v>
      </c>
      <c r="I3577" t="str">
        <f t="shared" si="333"/>
        <v>SH0908-1069</v>
      </c>
      <c r="J3577" s="34">
        <f t="shared" si="334"/>
        <v>72686</v>
      </c>
      <c r="K3577" t="str">
        <f t="shared" si="335"/>
        <v>SH0908-1069</v>
      </c>
    </row>
    <row r="3578" spans="1:11" ht="15" customHeight="1" x14ac:dyDescent="0.35">
      <c r="A3578">
        <f>'TI102'!A3575</f>
        <v>10</v>
      </c>
      <c r="B3578" s="26">
        <f>'TI102'!B3575</f>
        <v>46273.770833333343</v>
      </c>
      <c r="C3578">
        <f>'TI102'!C3575</f>
        <v>11707592</v>
      </c>
      <c r="D3578">
        <f>'TI102'!J3575</f>
        <v>1</v>
      </c>
      <c r="E3578">
        <f>'TI102'!Q3575</f>
        <v>2</v>
      </c>
      <c r="F3578" t="str">
        <f t="shared" si="330"/>
        <v>59945</v>
      </c>
      <c r="G3578">
        <f t="shared" si="331"/>
        <v>327</v>
      </c>
      <c r="H3578" t="str">
        <f t="shared" si="332"/>
        <v>SH0908-1069</v>
      </c>
      <c r="I3578" t="str">
        <f t="shared" si="333"/>
        <v>SH0908-1069</v>
      </c>
      <c r="J3578" s="34">
        <f t="shared" si="334"/>
        <v>72686</v>
      </c>
      <c r="K3578" t="str">
        <f t="shared" si="335"/>
        <v>SH0908-1069</v>
      </c>
    </row>
    <row r="3579" spans="1:11" ht="15" customHeight="1" x14ac:dyDescent="0.35">
      <c r="A3579">
        <f>'TI102'!A3576</f>
        <v>10</v>
      </c>
      <c r="B3579" s="26">
        <f>'TI102'!B3576</f>
        <v>46273.770833333343</v>
      </c>
      <c r="C3579">
        <f>'TI102'!C3576</f>
        <v>11707593</v>
      </c>
      <c r="D3579">
        <f>'TI102'!J3576</f>
        <v>1</v>
      </c>
      <c r="E3579">
        <f>'TI102'!Q3576</f>
        <v>1</v>
      </c>
      <c r="F3579" t="str">
        <f t="shared" si="330"/>
        <v>60126</v>
      </c>
      <c r="G3579">
        <f t="shared" si="331"/>
        <v>354</v>
      </c>
      <c r="H3579" t="str">
        <f t="shared" si="332"/>
        <v>SH0908-1083</v>
      </c>
      <c r="I3579" t="str">
        <f t="shared" si="333"/>
        <v>SH0908-1083</v>
      </c>
      <c r="J3579" s="34">
        <f t="shared" si="334"/>
        <v>72686</v>
      </c>
      <c r="K3579" t="str">
        <f t="shared" si="335"/>
        <v>SH0908-1083</v>
      </c>
    </row>
    <row r="3580" spans="1:11" ht="15" customHeight="1" x14ac:dyDescent="0.35">
      <c r="A3580">
        <f>'TI102'!A3577</f>
        <v>10</v>
      </c>
      <c r="B3580" s="26">
        <f>'TI102'!B3577</f>
        <v>46273.770833333343</v>
      </c>
      <c r="C3580">
        <f>'TI102'!C3577</f>
        <v>11707594</v>
      </c>
      <c r="D3580">
        <f>'TI102'!J3577</f>
        <v>1</v>
      </c>
      <c r="E3580">
        <f>'TI102'!Q3577</f>
        <v>1</v>
      </c>
      <c r="F3580" t="str">
        <f t="shared" si="330"/>
        <v>60126</v>
      </c>
      <c r="G3580">
        <f t="shared" si="331"/>
        <v>354</v>
      </c>
      <c r="H3580" t="str">
        <f t="shared" si="332"/>
        <v>SH0908-1083</v>
      </c>
      <c r="I3580" t="str">
        <f t="shared" si="333"/>
        <v>SH0908-1083</v>
      </c>
      <c r="J3580" s="34">
        <f t="shared" si="334"/>
        <v>72686</v>
      </c>
      <c r="K3580" t="str">
        <f t="shared" si="335"/>
        <v>SH0908-1083</v>
      </c>
    </row>
    <row r="3581" spans="1:11" ht="15" customHeight="1" x14ac:dyDescent="0.35">
      <c r="A3581">
        <f>'TI102'!A3578</f>
        <v>10</v>
      </c>
      <c r="B3581" s="26">
        <f>'TI102'!B3578</f>
        <v>46273.770833333343</v>
      </c>
      <c r="C3581">
        <f>'TI102'!C3578</f>
        <v>11708210</v>
      </c>
      <c r="D3581">
        <f>'TI102'!J3578</f>
        <v>2</v>
      </c>
      <c r="E3581">
        <f>'TI102'!Q3578</f>
        <v>9</v>
      </c>
      <c r="F3581" t="str">
        <f t="shared" si="330"/>
        <v>60180</v>
      </c>
      <c r="G3581">
        <f t="shared" si="331"/>
        <v>412</v>
      </c>
      <c r="H3581" t="str">
        <f t="shared" si="332"/>
        <v>SH0908-1981</v>
      </c>
      <c r="I3581" t="str">
        <f t="shared" si="333"/>
        <v>SH0908-1981</v>
      </c>
      <c r="J3581" s="34">
        <f t="shared" si="334"/>
        <v>72686</v>
      </c>
      <c r="K3581" t="str">
        <f t="shared" si="335"/>
        <v>SH0908-1981</v>
      </c>
    </row>
    <row r="3582" spans="1:11" ht="15" customHeight="1" x14ac:dyDescent="0.35">
      <c r="A3582">
        <f>'TI102'!A3579</f>
        <v>10</v>
      </c>
      <c r="B3582" s="26">
        <f>'TI102'!B3579</f>
        <v>46273.770833333343</v>
      </c>
      <c r="C3582">
        <f>'TI102'!C3579</f>
        <v>11708211</v>
      </c>
      <c r="D3582">
        <f>'TI102'!J3579</f>
        <v>2</v>
      </c>
      <c r="E3582">
        <f>'TI102'!Q3579</f>
        <v>9</v>
      </c>
      <c r="F3582" t="str">
        <f t="shared" si="330"/>
        <v>60180</v>
      </c>
      <c r="G3582">
        <f t="shared" si="331"/>
        <v>412</v>
      </c>
      <c r="H3582" t="str">
        <f t="shared" si="332"/>
        <v>SH0908-1981</v>
      </c>
      <c r="I3582" t="str">
        <f t="shared" si="333"/>
        <v>SH0908-1981</v>
      </c>
      <c r="J3582" s="34">
        <f t="shared" si="334"/>
        <v>72686</v>
      </c>
      <c r="K3582" t="str">
        <f t="shared" si="335"/>
        <v>SH0908-1981</v>
      </c>
    </row>
    <row r="3583" spans="1:11" ht="15" customHeight="1" x14ac:dyDescent="0.35">
      <c r="A3583">
        <f>'TI102'!A3580</f>
        <v>10</v>
      </c>
      <c r="B3583" s="26">
        <f>'TI102'!B3580</f>
        <v>46273.770833333343</v>
      </c>
      <c r="C3583">
        <f>'TI102'!C3580</f>
        <v>11708212</v>
      </c>
      <c r="D3583">
        <f>'TI102'!J3580</f>
        <v>2</v>
      </c>
      <c r="E3583">
        <f>'TI102'!Q3580</f>
        <v>8</v>
      </c>
      <c r="F3583" t="str">
        <f t="shared" si="330"/>
        <v>60180</v>
      </c>
      <c r="G3583">
        <f t="shared" si="331"/>
        <v>412</v>
      </c>
      <c r="H3583" t="str">
        <f t="shared" si="332"/>
        <v>SH0908-1981</v>
      </c>
      <c r="I3583" t="str">
        <f t="shared" si="333"/>
        <v>SH0908-1981</v>
      </c>
      <c r="J3583" s="34">
        <f t="shared" si="334"/>
        <v>72686</v>
      </c>
      <c r="K3583" t="str">
        <f t="shared" si="335"/>
        <v>SH0908-1981</v>
      </c>
    </row>
    <row r="3584" spans="1:11" ht="15" customHeight="1" x14ac:dyDescent="0.35">
      <c r="A3584">
        <f>'TI102'!A3581</f>
        <v>10</v>
      </c>
      <c r="B3584" s="26">
        <f>'TI102'!B3581</f>
        <v>46273.770833333343</v>
      </c>
      <c r="C3584">
        <f>'TI102'!C3581</f>
        <v>11708283</v>
      </c>
      <c r="D3584">
        <f>'TI102'!J3581</f>
        <v>4</v>
      </c>
      <c r="E3584">
        <f>'TI102'!Q3581</f>
        <v>2</v>
      </c>
      <c r="F3584" t="str">
        <f t="shared" si="330"/>
        <v>60217</v>
      </c>
      <c r="G3584">
        <f t="shared" si="331"/>
        <v>270</v>
      </c>
      <c r="H3584" t="str">
        <f t="shared" si="332"/>
        <v>SH0908-1051</v>
      </c>
      <c r="I3584" t="str">
        <f t="shared" si="333"/>
        <v>SH0908-1051</v>
      </c>
      <c r="J3584" s="34">
        <f t="shared" si="334"/>
        <v>72686</v>
      </c>
      <c r="K3584" t="str">
        <f t="shared" si="335"/>
        <v>SH0908-1051</v>
      </c>
    </row>
    <row r="3585" spans="1:11" ht="15" customHeight="1" x14ac:dyDescent="0.35">
      <c r="A3585">
        <f>'TI102'!A3582</f>
        <v>10</v>
      </c>
      <c r="B3585" s="26">
        <f>'TI102'!B3582</f>
        <v>46273.770833333343</v>
      </c>
      <c r="C3585">
        <f>'TI102'!C3582</f>
        <v>11708352</v>
      </c>
      <c r="D3585">
        <f>'TI102'!J3582</f>
        <v>2</v>
      </c>
      <c r="E3585">
        <f>'TI102'!Q3582</f>
        <v>2</v>
      </c>
      <c r="F3585" t="str">
        <f t="shared" si="330"/>
        <v>60244</v>
      </c>
      <c r="G3585">
        <f t="shared" si="331"/>
        <v>306</v>
      </c>
      <c r="H3585" t="str">
        <f t="shared" si="332"/>
        <v>SH0908-1063</v>
      </c>
      <c r="I3585" t="str">
        <f t="shared" si="333"/>
        <v>SH0908-1063</v>
      </c>
      <c r="J3585" s="34">
        <f t="shared" si="334"/>
        <v>72686</v>
      </c>
      <c r="K3585" t="str">
        <f t="shared" si="335"/>
        <v>SH0908-1063</v>
      </c>
    </row>
    <row r="3586" spans="1:11" ht="15" customHeight="1" x14ac:dyDescent="0.35">
      <c r="A3586">
        <f>'TI102'!A3583</f>
        <v>10</v>
      </c>
      <c r="B3586" s="26">
        <f>'TI102'!B3583</f>
        <v>46273.770833333343</v>
      </c>
      <c r="C3586">
        <f>'TI102'!C3583</f>
        <v>11708353</v>
      </c>
      <c r="D3586">
        <f>'TI102'!J3583</f>
        <v>2</v>
      </c>
      <c r="E3586">
        <f>'TI102'!Q3583</f>
        <v>2</v>
      </c>
      <c r="F3586" t="str">
        <f t="shared" si="330"/>
        <v>60244</v>
      </c>
      <c r="G3586">
        <f t="shared" si="331"/>
        <v>306</v>
      </c>
      <c r="H3586" t="str">
        <f t="shared" si="332"/>
        <v>SH0908-1063</v>
      </c>
      <c r="I3586" t="str">
        <f t="shared" si="333"/>
        <v>SH0908-1063</v>
      </c>
      <c r="J3586" s="34">
        <f t="shared" si="334"/>
        <v>72686</v>
      </c>
      <c r="K3586" t="str">
        <f t="shared" si="335"/>
        <v>SH0908-1063</v>
      </c>
    </row>
    <row r="3587" spans="1:11" ht="15" customHeight="1" x14ac:dyDescent="0.35">
      <c r="A3587">
        <f>'TI102'!A3584</f>
        <v>10</v>
      </c>
      <c r="B3587" s="26">
        <f>'TI102'!B3584</f>
        <v>46273.770833333343</v>
      </c>
      <c r="C3587">
        <f>'TI102'!C3584</f>
        <v>11708354</v>
      </c>
      <c r="D3587">
        <f>'TI102'!J3584</f>
        <v>2</v>
      </c>
      <c r="E3587">
        <f>'TI102'!Q3584</f>
        <v>3</v>
      </c>
      <c r="F3587" t="str">
        <f t="shared" si="330"/>
        <v>60250</v>
      </c>
      <c r="G3587">
        <f t="shared" si="331"/>
        <v>341</v>
      </c>
      <c r="H3587" t="str">
        <f t="shared" si="332"/>
        <v>SH0908-1080</v>
      </c>
      <c r="I3587" t="str">
        <f t="shared" si="333"/>
        <v>SH0908-1080</v>
      </c>
      <c r="J3587" s="34">
        <f t="shared" si="334"/>
        <v>72686</v>
      </c>
      <c r="K3587" t="str">
        <f t="shared" si="335"/>
        <v>SH0908-1080</v>
      </c>
    </row>
    <row r="3588" spans="1:11" ht="15" customHeight="1" x14ac:dyDescent="0.35">
      <c r="A3588">
        <f>'TI102'!A3585</f>
        <v>10</v>
      </c>
      <c r="B3588" s="26">
        <f>'TI102'!B3585</f>
        <v>46273.770833333343</v>
      </c>
      <c r="C3588">
        <f>'TI102'!C3585</f>
        <v>11708505</v>
      </c>
      <c r="D3588">
        <f>'TI102'!J3585</f>
        <v>2</v>
      </c>
      <c r="E3588">
        <f>'TI102'!Q3585</f>
        <v>2</v>
      </c>
      <c r="F3588" t="str">
        <f t="shared" si="330"/>
        <v>60186</v>
      </c>
      <c r="G3588">
        <f t="shared" si="331"/>
        <v>413</v>
      </c>
      <c r="H3588" t="str">
        <f t="shared" si="332"/>
        <v>SH0908-1981</v>
      </c>
      <c r="I3588" t="str">
        <f t="shared" si="333"/>
        <v>SH0908-1981</v>
      </c>
      <c r="J3588" s="34">
        <f t="shared" si="334"/>
        <v>72686</v>
      </c>
      <c r="K3588" t="str">
        <f t="shared" si="335"/>
        <v>SH0908-1981</v>
      </c>
    </row>
    <row r="3589" spans="1:11" ht="15" customHeight="1" x14ac:dyDescent="0.35">
      <c r="A3589">
        <f>'TI102'!A3586</f>
        <v>10</v>
      </c>
      <c r="B3589" s="26">
        <f>'TI102'!B3586</f>
        <v>46273.770833333343</v>
      </c>
      <c r="C3589">
        <f>'TI102'!C3586</f>
        <v>11708506</v>
      </c>
      <c r="D3589">
        <f>'TI102'!J3586</f>
        <v>2</v>
      </c>
      <c r="E3589">
        <f>'TI102'!Q3586</f>
        <v>1</v>
      </c>
      <c r="F3589" t="str">
        <f t="shared" si="330"/>
        <v>60186</v>
      </c>
      <c r="G3589">
        <f t="shared" si="331"/>
        <v>413</v>
      </c>
      <c r="H3589" t="str">
        <f t="shared" si="332"/>
        <v>SH0908-1981</v>
      </c>
      <c r="I3589" t="str">
        <f t="shared" si="333"/>
        <v>SH0908-1981</v>
      </c>
      <c r="J3589" s="34">
        <f t="shared" si="334"/>
        <v>72686</v>
      </c>
      <c r="K3589" t="str">
        <f t="shared" si="335"/>
        <v>SH0908-1981</v>
      </c>
    </row>
    <row r="3590" spans="1:11" ht="15" customHeight="1" x14ac:dyDescent="0.35">
      <c r="A3590">
        <f>'TI102'!A3587</f>
        <v>10</v>
      </c>
      <c r="B3590" s="26">
        <f>'TI102'!B3587</f>
        <v>46273.770833333343</v>
      </c>
      <c r="C3590">
        <f>'TI102'!C3587</f>
        <v>11708507</v>
      </c>
      <c r="D3590">
        <f>'TI102'!J3587</f>
        <v>2</v>
      </c>
      <c r="E3590">
        <f>'TI102'!Q3587</f>
        <v>2</v>
      </c>
      <c r="F3590" t="str">
        <f t="shared" ref="F3590:F3653" si="336">INDEX(OM_ORDER,MATCH(C3590,OM_TID,0))</f>
        <v>60186</v>
      </c>
      <c r="G3590">
        <f t="shared" ref="G3590:G3653" si="337">MATCH(F3590,OR_ID,0)</f>
        <v>413</v>
      </c>
      <c r="H3590" t="str">
        <f t="shared" ref="H3590:H3653" si="338">INDEX(OR_ORIG,G3590)</f>
        <v>SH0908-1981</v>
      </c>
      <c r="I3590" t="str">
        <f t="shared" ref="I3590:I3653" si="339">INDEX(OR_SHIP,G3590)</f>
        <v>SH0908-1981</v>
      </c>
      <c r="J3590" s="34">
        <f t="shared" ref="J3590:J3653" si="340">IF(INDEX(OR_MOVED,G3590)="",DATE(2099,1,1),INDEX(OR_MOVED,G3590))</f>
        <v>72686</v>
      </c>
      <c r="K3590" t="str">
        <f t="shared" ref="K3590:K3653" si="341">IF(B3590&gt;=J3590,I3590,H3590)</f>
        <v>SH0908-1981</v>
      </c>
    </row>
    <row r="3591" spans="1:11" ht="15" customHeight="1" x14ac:dyDescent="0.35">
      <c r="A3591">
        <f>'TI102'!A3588</f>
        <v>10</v>
      </c>
      <c r="B3591" s="26">
        <f>'TI102'!B3588</f>
        <v>46273.770833333343</v>
      </c>
      <c r="C3591">
        <f>'TI102'!C3588</f>
        <v>11708508</v>
      </c>
      <c r="D3591">
        <f>'TI102'!J3588</f>
        <v>2</v>
      </c>
      <c r="E3591">
        <f>'TI102'!Q3588</f>
        <v>2</v>
      </c>
      <c r="F3591" t="str">
        <f t="shared" si="336"/>
        <v>60186</v>
      </c>
      <c r="G3591">
        <f t="shared" si="337"/>
        <v>413</v>
      </c>
      <c r="H3591" t="str">
        <f t="shared" si="338"/>
        <v>SH0908-1981</v>
      </c>
      <c r="I3591" t="str">
        <f t="shared" si="339"/>
        <v>SH0908-1981</v>
      </c>
      <c r="J3591" s="34">
        <f t="shared" si="340"/>
        <v>72686</v>
      </c>
      <c r="K3591" t="str">
        <f t="shared" si="341"/>
        <v>SH0908-1981</v>
      </c>
    </row>
    <row r="3592" spans="1:11" ht="15" customHeight="1" x14ac:dyDescent="0.35">
      <c r="A3592">
        <f>'TI102'!A3589</f>
        <v>10</v>
      </c>
      <c r="B3592" s="26">
        <f>'TI102'!B3589</f>
        <v>46273.770833333343</v>
      </c>
      <c r="C3592">
        <f>'TI102'!C3589</f>
        <v>11708509</v>
      </c>
      <c r="D3592">
        <f>'TI102'!J3589</f>
        <v>2</v>
      </c>
      <c r="E3592">
        <f>'TI102'!Q3589</f>
        <v>2</v>
      </c>
      <c r="F3592" t="str">
        <f t="shared" si="336"/>
        <v>60186</v>
      </c>
      <c r="G3592">
        <f t="shared" si="337"/>
        <v>413</v>
      </c>
      <c r="H3592" t="str">
        <f t="shared" si="338"/>
        <v>SH0908-1981</v>
      </c>
      <c r="I3592" t="str">
        <f t="shared" si="339"/>
        <v>SH0908-1981</v>
      </c>
      <c r="J3592" s="34">
        <f t="shared" si="340"/>
        <v>72686</v>
      </c>
      <c r="K3592" t="str">
        <f t="shared" si="341"/>
        <v>SH0908-1981</v>
      </c>
    </row>
    <row r="3593" spans="1:11" ht="15" customHeight="1" x14ac:dyDescent="0.35">
      <c r="A3593">
        <f>'TI102'!A3590</f>
        <v>10</v>
      </c>
      <c r="B3593" s="26">
        <f>'TI102'!B3590</f>
        <v>46273.770833333343</v>
      </c>
      <c r="C3593">
        <f>'TI102'!C3590</f>
        <v>11708510</v>
      </c>
      <c r="D3593">
        <f>'TI102'!J3590</f>
        <v>2</v>
      </c>
      <c r="E3593">
        <f>'TI102'!Q3590</f>
        <v>2</v>
      </c>
      <c r="F3593" t="str">
        <f t="shared" si="336"/>
        <v>60186</v>
      </c>
      <c r="G3593">
        <f t="shared" si="337"/>
        <v>413</v>
      </c>
      <c r="H3593" t="str">
        <f t="shared" si="338"/>
        <v>SH0908-1981</v>
      </c>
      <c r="I3593" t="str">
        <f t="shared" si="339"/>
        <v>SH0908-1981</v>
      </c>
      <c r="J3593" s="34">
        <f t="shared" si="340"/>
        <v>72686</v>
      </c>
      <c r="K3593" t="str">
        <f t="shared" si="341"/>
        <v>SH0908-1981</v>
      </c>
    </row>
    <row r="3594" spans="1:11" ht="15" customHeight="1" x14ac:dyDescent="0.35">
      <c r="A3594">
        <f>'TI102'!A3591</f>
        <v>10</v>
      </c>
      <c r="B3594" s="26">
        <f>'TI102'!B3591</f>
        <v>46273.770833333343</v>
      </c>
      <c r="C3594">
        <f>'TI102'!C3591</f>
        <v>11708511</v>
      </c>
      <c r="D3594">
        <f>'TI102'!J3591</f>
        <v>2</v>
      </c>
      <c r="E3594">
        <f>'TI102'!Q3591</f>
        <v>9</v>
      </c>
      <c r="F3594" t="str">
        <f t="shared" si="336"/>
        <v>60186</v>
      </c>
      <c r="G3594">
        <f t="shared" si="337"/>
        <v>413</v>
      </c>
      <c r="H3594" t="str">
        <f t="shared" si="338"/>
        <v>SH0908-1981</v>
      </c>
      <c r="I3594" t="str">
        <f t="shared" si="339"/>
        <v>SH0908-1981</v>
      </c>
      <c r="J3594" s="34">
        <f t="shared" si="340"/>
        <v>72686</v>
      </c>
      <c r="K3594" t="str">
        <f t="shared" si="341"/>
        <v>SH0908-1981</v>
      </c>
    </row>
    <row r="3595" spans="1:11" ht="15" customHeight="1" x14ac:dyDescent="0.35">
      <c r="A3595">
        <f>'TI102'!A3592</f>
        <v>10</v>
      </c>
      <c r="B3595" s="26">
        <f>'TI102'!B3592</f>
        <v>46273.770833333343</v>
      </c>
      <c r="C3595">
        <f>'TI102'!C3592</f>
        <v>11708555</v>
      </c>
      <c r="D3595">
        <f>'TI102'!J3592</f>
        <v>4</v>
      </c>
      <c r="E3595">
        <f>'TI102'!Q3592</f>
        <v>1</v>
      </c>
      <c r="F3595" t="str">
        <f t="shared" si="336"/>
        <v>60325</v>
      </c>
      <c r="G3595">
        <f t="shared" si="337"/>
        <v>343</v>
      </c>
      <c r="H3595" t="str">
        <f t="shared" si="338"/>
        <v>SH0908-1080</v>
      </c>
      <c r="I3595" t="str">
        <f t="shared" si="339"/>
        <v>SH0908-1080</v>
      </c>
      <c r="J3595" s="34">
        <f t="shared" si="340"/>
        <v>72686</v>
      </c>
      <c r="K3595" t="str">
        <f t="shared" si="341"/>
        <v>SH0908-1080</v>
      </c>
    </row>
    <row r="3596" spans="1:11" ht="15" customHeight="1" x14ac:dyDescent="0.35">
      <c r="A3596">
        <f>'TI102'!A3593</f>
        <v>10</v>
      </c>
      <c r="B3596" s="26">
        <f>'TI102'!B3593</f>
        <v>46273.770833333343</v>
      </c>
      <c r="C3596">
        <f>'TI102'!C3593</f>
        <v>11708702</v>
      </c>
      <c r="D3596">
        <f>'TI102'!J3593</f>
        <v>4</v>
      </c>
      <c r="E3596">
        <f>'TI102'!Q3593</f>
        <v>1</v>
      </c>
      <c r="F3596" t="str">
        <f t="shared" si="336"/>
        <v>60350</v>
      </c>
      <c r="G3596">
        <f t="shared" si="337"/>
        <v>355</v>
      </c>
      <c r="H3596" t="str">
        <f t="shared" si="338"/>
        <v>SH0908-1083</v>
      </c>
      <c r="I3596" t="str">
        <f t="shared" si="339"/>
        <v>SH0908-1083</v>
      </c>
      <c r="J3596" s="34">
        <f t="shared" si="340"/>
        <v>72686</v>
      </c>
      <c r="K3596" t="str">
        <f t="shared" si="341"/>
        <v>SH0908-1083</v>
      </c>
    </row>
    <row r="3597" spans="1:11" ht="15" customHeight="1" x14ac:dyDescent="0.35">
      <c r="A3597">
        <f>'TI102'!A3594</f>
        <v>10</v>
      </c>
      <c r="B3597" s="26">
        <f>'TI102'!B3594</f>
        <v>46273.770833333343</v>
      </c>
      <c r="C3597">
        <f>'TI102'!C3594</f>
        <v>11708703</v>
      </c>
      <c r="D3597">
        <f>'TI102'!J3594</f>
        <v>4</v>
      </c>
      <c r="E3597">
        <f>'TI102'!Q3594</f>
        <v>1</v>
      </c>
      <c r="F3597" t="str">
        <f t="shared" si="336"/>
        <v>60348</v>
      </c>
      <c r="G3597">
        <f t="shared" si="337"/>
        <v>271</v>
      </c>
      <c r="H3597" t="str">
        <f t="shared" si="338"/>
        <v>SH0908-1051</v>
      </c>
      <c r="I3597" t="str">
        <f t="shared" si="339"/>
        <v>SH0908-1051</v>
      </c>
      <c r="J3597" s="34">
        <f t="shared" si="340"/>
        <v>72686</v>
      </c>
      <c r="K3597" t="str">
        <f t="shared" si="341"/>
        <v>SH0908-1051</v>
      </c>
    </row>
    <row r="3598" spans="1:11" ht="15" customHeight="1" x14ac:dyDescent="0.35">
      <c r="A3598">
        <f>'TI102'!A3595</f>
        <v>10</v>
      </c>
      <c r="B3598" s="26">
        <f>'TI102'!B3595</f>
        <v>46273.770833333343</v>
      </c>
      <c r="C3598">
        <f>'TI102'!C3595</f>
        <v>11708704</v>
      </c>
      <c r="D3598">
        <f>'TI102'!J3595</f>
        <v>4</v>
      </c>
      <c r="E3598">
        <f>'TI102'!Q3595</f>
        <v>2</v>
      </c>
      <c r="F3598" t="str">
        <f t="shared" si="336"/>
        <v>60348</v>
      </c>
      <c r="G3598">
        <f t="shared" si="337"/>
        <v>271</v>
      </c>
      <c r="H3598" t="str">
        <f t="shared" si="338"/>
        <v>SH0908-1051</v>
      </c>
      <c r="I3598" t="str">
        <f t="shared" si="339"/>
        <v>SH0908-1051</v>
      </c>
      <c r="J3598" s="34">
        <f t="shared" si="340"/>
        <v>72686</v>
      </c>
      <c r="K3598" t="str">
        <f t="shared" si="341"/>
        <v>SH0908-1051</v>
      </c>
    </row>
    <row r="3599" spans="1:11" ht="15" customHeight="1" x14ac:dyDescent="0.35">
      <c r="A3599">
        <f>'TI102'!A3596</f>
        <v>10</v>
      </c>
      <c r="B3599" s="26">
        <f>'TI102'!B3596</f>
        <v>46273.770833333343</v>
      </c>
      <c r="C3599">
        <f>'TI102'!C3596</f>
        <v>11708705</v>
      </c>
      <c r="D3599">
        <f>'TI102'!J3596</f>
        <v>4</v>
      </c>
      <c r="E3599">
        <f>'TI102'!Q3596</f>
        <v>2</v>
      </c>
      <c r="F3599" t="str">
        <f t="shared" si="336"/>
        <v>60348</v>
      </c>
      <c r="G3599">
        <f t="shared" si="337"/>
        <v>271</v>
      </c>
      <c r="H3599" t="str">
        <f t="shared" si="338"/>
        <v>SH0908-1051</v>
      </c>
      <c r="I3599" t="str">
        <f t="shared" si="339"/>
        <v>SH0908-1051</v>
      </c>
      <c r="J3599" s="34">
        <f t="shared" si="340"/>
        <v>72686</v>
      </c>
      <c r="K3599" t="str">
        <f t="shared" si="341"/>
        <v>SH0908-1051</v>
      </c>
    </row>
    <row r="3600" spans="1:11" ht="15" customHeight="1" x14ac:dyDescent="0.35">
      <c r="A3600">
        <f>'TI102'!A3597</f>
        <v>10</v>
      </c>
      <c r="B3600" s="26">
        <f>'TI102'!B3597</f>
        <v>46273.770833333343</v>
      </c>
      <c r="C3600">
        <f>'TI102'!C3597</f>
        <v>11708706</v>
      </c>
      <c r="D3600">
        <f>'TI102'!J3597</f>
        <v>4</v>
      </c>
      <c r="E3600">
        <f>'TI102'!Q3597</f>
        <v>1</v>
      </c>
      <c r="F3600" t="str">
        <f t="shared" si="336"/>
        <v>60348</v>
      </c>
      <c r="G3600">
        <f t="shared" si="337"/>
        <v>271</v>
      </c>
      <c r="H3600" t="str">
        <f t="shared" si="338"/>
        <v>SH0908-1051</v>
      </c>
      <c r="I3600" t="str">
        <f t="shared" si="339"/>
        <v>SH0908-1051</v>
      </c>
      <c r="J3600" s="34">
        <f t="shared" si="340"/>
        <v>72686</v>
      </c>
      <c r="K3600" t="str">
        <f t="shared" si="341"/>
        <v>SH0908-1051</v>
      </c>
    </row>
    <row r="3601" spans="1:11" ht="15" customHeight="1" x14ac:dyDescent="0.35">
      <c r="A3601">
        <f>'TI102'!A3598</f>
        <v>10</v>
      </c>
      <c r="B3601" s="26">
        <f>'TI102'!B3598</f>
        <v>46273.770833333343</v>
      </c>
      <c r="C3601">
        <f>'TI102'!C3598</f>
        <v>11708707</v>
      </c>
      <c r="D3601">
        <f>'TI102'!J3598</f>
        <v>4</v>
      </c>
      <c r="E3601">
        <f>'TI102'!Q3598</f>
        <v>1</v>
      </c>
      <c r="F3601" t="str">
        <f t="shared" si="336"/>
        <v>60348</v>
      </c>
      <c r="G3601">
        <f t="shared" si="337"/>
        <v>271</v>
      </c>
      <c r="H3601" t="str">
        <f t="shared" si="338"/>
        <v>SH0908-1051</v>
      </c>
      <c r="I3601" t="str">
        <f t="shared" si="339"/>
        <v>SH0908-1051</v>
      </c>
      <c r="J3601" s="34">
        <f t="shared" si="340"/>
        <v>72686</v>
      </c>
      <c r="K3601" t="str">
        <f t="shared" si="341"/>
        <v>SH0908-1051</v>
      </c>
    </row>
    <row r="3602" spans="1:11" ht="15" customHeight="1" x14ac:dyDescent="0.35">
      <c r="A3602">
        <f>'TI102'!A3599</f>
        <v>10</v>
      </c>
      <c r="B3602" s="26">
        <f>'TI102'!B3599</f>
        <v>46273.770833333343</v>
      </c>
      <c r="C3602">
        <f>'TI102'!C3599</f>
        <v>11708708</v>
      </c>
      <c r="D3602">
        <f>'TI102'!J3599</f>
        <v>4</v>
      </c>
      <c r="E3602">
        <f>'TI102'!Q3599</f>
        <v>1</v>
      </c>
      <c r="F3602" t="str">
        <f t="shared" si="336"/>
        <v>60348</v>
      </c>
      <c r="G3602">
        <f t="shared" si="337"/>
        <v>271</v>
      </c>
      <c r="H3602" t="str">
        <f t="shared" si="338"/>
        <v>SH0908-1051</v>
      </c>
      <c r="I3602" t="str">
        <f t="shared" si="339"/>
        <v>SH0908-1051</v>
      </c>
      <c r="J3602" s="34">
        <f t="shared" si="340"/>
        <v>72686</v>
      </c>
      <c r="K3602" t="str">
        <f t="shared" si="341"/>
        <v>SH0908-1051</v>
      </c>
    </row>
    <row r="3603" spans="1:11" ht="15" customHeight="1" x14ac:dyDescent="0.35">
      <c r="A3603">
        <f>'TI102'!A3600</f>
        <v>10</v>
      </c>
      <c r="B3603" s="26">
        <f>'TI102'!B3600</f>
        <v>46273.770833333343</v>
      </c>
      <c r="C3603">
        <f>'TI102'!C3600</f>
        <v>11708709</v>
      </c>
      <c r="D3603">
        <f>'TI102'!J3600</f>
        <v>4</v>
      </c>
      <c r="E3603">
        <f>'TI102'!Q3600</f>
        <v>1</v>
      </c>
      <c r="F3603" t="str">
        <f t="shared" si="336"/>
        <v>60348</v>
      </c>
      <c r="G3603">
        <f t="shared" si="337"/>
        <v>271</v>
      </c>
      <c r="H3603" t="str">
        <f t="shared" si="338"/>
        <v>SH0908-1051</v>
      </c>
      <c r="I3603" t="str">
        <f t="shared" si="339"/>
        <v>SH0908-1051</v>
      </c>
      <c r="J3603" s="34">
        <f t="shared" si="340"/>
        <v>72686</v>
      </c>
      <c r="K3603" t="str">
        <f t="shared" si="341"/>
        <v>SH0908-1051</v>
      </c>
    </row>
    <row r="3604" spans="1:11" ht="15" customHeight="1" x14ac:dyDescent="0.35">
      <c r="A3604">
        <f>'TI102'!A3601</f>
        <v>10</v>
      </c>
      <c r="B3604" s="26">
        <f>'TI102'!B3601</f>
        <v>46273.770833333343</v>
      </c>
      <c r="C3604">
        <f>'TI102'!C3601</f>
        <v>11708865</v>
      </c>
      <c r="D3604">
        <f>'TI102'!J3601</f>
        <v>4</v>
      </c>
      <c r="E3604">
        <f>'TI102'!Q3601</f>
        <v>1</v>
      </c>
      <c r="F3604" t="str">
        <f t="shared" si="336"/>
        <v>60386</v>
      </c>
      <c r="G3604">
        <f t="shared" si="337"/>
        <v>328</v>
      </c>
      <c r="H3604" t="str">
        <f t="shared" si="338"/>
        <v>SH0908-1069</v>
      </c>
      <c r="I3604" t="str">
        <f t="shared" si="339"/>
        <v>SH0908-1069</v>
      </c>
      <c r="J3604" s="34">
        <f t="shared" si="340"/>
        <v>72686</v>
      </c>
      <c r="K3604" t="str">
        <f t="shared" si="341"/>
        <v>SH0908-1069</v>
      </c>
    </row>
    <row r="3605" spans="1:11" ht="15" customHeight="1" x14ac:dyDescent="0.35">
      <c r="A3605">
        <f>'TI102'!A3602</f>
        <v>10</v>
      </c>
      <c r="B3605" s="26">
        <f>'TI102'!B3602</f>
        <v>46273.770833333343</v>
      </c>
      <c r="C3605">
        <f>'TI102'!C3602</f>
        <v>11708877</v>
      </c>
      <c r="D3605">
        <f>'TI102'!J3602</f>
        <v>2</v>
      </c>
      <c r="E3605">
        <f>'TI102'!Q3602</f>
        <v>1</v>
      </c>
      <c r="F3605" t="str">
        <f t="shared" si="336"/>
        <v>60386</v>
      </c>
      <c r="G3605">
        <f t="shared" si="337"/>
        <v>328</v>
      </c>
      <c r="H3605" t="str">
        <f t="shared" si="338"/>
        <v>SH0908-1069</v>
      </c>
      <c r="I3605" t="str">
        <f t="shared" si="339"/>
        <v>SH0908-1069</v>
      </c>
      <c r="J3605" s="34">
        <f t="shared" si="340"/>
        <v>72686</v>
      </c>
      <c r="K3605" t="str">
        <f t="shared" si="341"/>
        <v>SH0908-1069</v>
      </c>
    </row>
    <row r="3606" spans="1:11" ht="15" customHeight="1" x14ac:dyDescent="0.35">
      <c r="A3606">
        <f>'TI102'!A3603</f>
        <v>10</v>
      </c>
      <c r="B3606" s="26">
        <f>'TI102'!B3603</f>
        <v>46273.770833333343</v>
      </c>
      <c r="C3606">
        <f>'TI102'!C3603</f>
        <v>11708878</v>
      </c>
      <c r="D3606">
        <f>'TI102'!J3603</f>
        <v>2</v>
      </c>
      <c r="E3606">
        <f>'TI102'!Q3603</f>
        <v>1</v>
      </c>
      <c r="F3606" t="str">
        <f t="shared" si="336"/>
        <v>60386</v>
      </c>
      <c r="G3606">
        <f t="shared" si="337"/>
        <v>328</v>
      </c>
      <c r="H3606" t="str">
        <f t="shared" si="338"/>
        <v>SH0908-1069</v>
      </c>
      <c r="I3606" t="str">
        <f t="shared" si="339"/>
        <v>SH0908-1069</v>
      </c>
      <c r="J3606" s="34">
        <f t="shared" si="340"/>
        <v>72686</v>
      </c>
      <c r="K3606" t="str">
        <f t="shared" si="341"/>
        <v>SH0908-1069</v>
      </c>
    </row>
    <row r="3607" spans="1:11" ht="15" customHeight="1" x14ac:dyDescent="0.35">
      <c r="A3607">
        <f>'TI102'!A3604</f>
        <v>10</v>
      </c>
      <c r="B3607" s="26">
        <f>'TI102'!B3604</f>
        <v>46273.770833333343</v>
      </c>
      <c r="C3607">
        <f>'TI102'!C3604</f>
        <v>11709396</v>
      </c>
      <c r="D3607">
        <f>'TI102'!J3604</f>
        <v>2</v>
      </c>
      <c r="E3607">
        <f>'TI102'!Q3604</f>
        <v>1</v>
      </c>
      <c r="F3607" t="str">
        <f t="shared" si="336"/>
        <v>58942</v>
      </c>
      <c r="G3607">
        <f t="shared" si="337"/>
        <v>414</v>
      </c>
      <c r="H3607" t="str">
        <f t="shared" si="338"/>
        <v>SH0908-1981</v>
      </c>
      <c r="I3607" t="str">
        <f t="shared" si="339"/>
        <v>SH0908-1981</v>
      </c>
      <c r="J3607" s="34">
        <f t="shared" si="340"/>
        <v>72686</v>
      </c>
      <c r="K3607" t="str">
        <f t="shared" si="341"/>
        <v>SH0908-1981</v>
      </c>
    </row>
    <row r="3608" spans="1:11" ht="15" customHeight="1" x14ac:dyDescent="0.35">
      <c r="A3608">
        <f>'TI102'!A3605</f>
        <v>10</v>
      </c>
      <c r="B3608" s="26">
        <f>'TI102'!B3605</f>
        <v>46273.770833333343</v>
      </c>
      <c r="C3608">
        <f>'TI102'!C3605</f>
        <v>11709397</v>
      </c>
      <c r="D3608">
        <f>'TI102'!J3605</f>
        <v>2</v>
      </c>
      <c r="E3608">
        <f>'TI102'!Q3605</f>
        <v>1</v>
      </c>
      <c r="F3608" t="str">
        <f t="shared" si="336"/>
        <v>58942</v>
      </c>
      <c r="G3608">
        <f t="shared" si="337"/>
        <v>414</v>
      </c>
      <c r="H3608" t="str">
        <f t="shared" si="338"/>
        <v>SH0908-1981</v>
      </c>
      <c r="I3608" t="str">
        <f t="shared" si="339"/>
        <v>SH0908-1981</v>
      </c>
      <c r="J3608" s="34">
        <f t="shared" si="340"/>
        <v>72686</v>
      </c>
      <c r="K3608" t="str">
        <f t="shared" si="341"/>
        <v>SH0908-1981</v>
      </c>
    </row>
    <row r="3609" spans="1:11" ht="15" customHeight="1" x14ac:dyDescent="0.35">
      <c r="A3609">
        <f>'TI102'!A3606</f>
        <v>10</v>
      </c>
      <c r="B3609" s="26">
        <f>'TI102'!B3606</f>
        <v>46273.770833333343</v>
      </c>
      <c r="C3609">
        <f>'TI102'!C3606</f>
        <v>11709398</v>
      </c>
      <c r="D3609">
        <f>'TI102'!J3606</f>
        <v>2</v>
      </c>
      <c r="E3609">
        <f>'TI102'!Q3606</f>
        <v>2</v>
      </c>
      <c r="F3609" t="str">
        <f t="shared" si="336"/>
        <v>58942</v>
      </c>
      <c r="G3609">
        <f t="shared" si="337"/>
        <v>414</v>
      </c>
      <c r="H3609" t="str">
        <f t="shared" si="338"/>
        <v>SH0908-1981</v>
      </c>
      <c r="I3609" t="str">
        <f t="shared" si="339"/>
        <v>SH0908-1981</v>
      </c>
      <c r="J3609" s="34">
        <f t="shared" si="340"/>
        <v>72686</v>
      </c>
      <c r="K3609" t="str">
        <f t="shared" si="341"/>
        <v>SH0908-1981</v>
      </c>
    </row>
    <row r="3610" spans="1:11" ht="15" customHeight="1" x14ac:dyDescent="0.35">
      <c r="A3610">
        <f>'TI102'!A3607</f>
        <v>10</v>
      </c>
      <c r="B3610" s="26">
        <f>'TI102'!B3607</f>
        <v>46273.770833333343</v>
      </c>
      <c r="C3610">
        <f>'TI102'!C3607</f>
        <v>11709399</v>
      </c>
      <c r="D3610">
        <f>'TI102'!J3607</f>
        <v>2</v>
      </c>
      <c r="E3610">
        <f>'TI102'!Q3607</f>
        <v>10</v>
      </c>
      <c r="F3610" t="str">
        <f t="shared" si="336"/>
        <v>58942</v>
      </c>
      <c r="G3610">
        <f t="shared" si="337"/>
        <v>414</v>
      </c>
      <c r="H3610" t="str">
        <f t="shared" si="338"/>
        <v>SH0908-1981</v>
      </c>
      <c r="I3610" t="str">
        <f t="shared" si="339"/>
        <v>SH0908-1981</v>
      </c>
      <c r="J3610" s="34">
        <f t="shared" si="340"/>
        <v>72686</v>
      </c>
      <c r="K3610" t="str">
        <f t="shared" si="341"/>
        <v>SH0908-1981</v>
      </c>
    </row>
    <row r="3611" spans="1:11" ht="15" customHeight="1" x14ac:dyDescent="0.35">
      <c r="A3611">
        <f>'TI102'!A3608</f>
        <v>10</v>
      </c>
      <c r="B3611" s="26">
        <f>'TI102'!B3608</f>
        <v>46273.770833333343</v>
      </c>
      <c r="C3611">
        <f>'TI102'!C3608</f>
        <v>11709400</v>
      </c>
      <c r="D3611">
        <f>'TI102'!J3608</f>
        <v>2</v>
      </c>
      <c r="E3611">
        <f>'TI102'!Q3608</f>
        <v>4</v>
      </c>
      <c r="F3611" t="str">
        <f t="shared" si="336"/>
        <v>58942</v>
      </c>
      <c r="G3611">
        <f t="shared" si="337"/>
        <v>414</v>
      </c>
      <c r="H3611" t="str">
        <f t="shared" si="338"/>
        <v>SH0908-1981</v>
      </c>
      <c r="I3611" t="str">
        <f t="shared" si="339"/>
        <v>SH0908-1981</v>
      </c>
      <c r="J3611" s="34">
        <f t="shared" si="340"/>
        <v>72686</v>
      </c>
      <c r="K3611" t="str">
        <f t="shared" si="341"/>
        <v>SH0908-1981</v>
      </c>
    </row>
    <row r="3612" spans="1:11" ht="15" customHeight="1" x14ac:dyDescent="0.35">
      <c r="A3612">
        <f>'TI102'!A3609</f>
        <v>10</v>
      </c>
      <c r="B3612" s="26">
        <f>'TI102'!B3609</f>
        <v>46273.770833333343</v>
      </c>
      <c r="C3612">
        <f>'TI102'!C3609</f>
        <v>11709401</v>
      </c>
      <c r="D3612">
        <f>'TI102'!J3609</f>
        <v>2</v>
      </c>
      <c r="E3612">
        <f>'TI102'!Q3609</f>
        <v>3</v>
      </c>
      <c r="F3612" t="str">
        <f t="shared" si="336"/>
        <v>58942</v>
      </c>
      <c r="G3612">
        <f t="shared" si="337"/>
        <v>414</v>
      </c>
      <c r="H3612" t="str">
        <f t="shared" si="338"/>
        <v>SH0908-1981</v>
      </c>
      <c r="I3612" t="str">
        <f t="shared" si="339"/>
        <v>SH0908-1981</v>
      </c>
      <c r="J3612" s="34">
        <f t="shared" si="340"/>
        <v>72686</v>
      </c>
      <c r="K3612" t="str">
        <f t="shared" si="341"/>
        <v>SH0908-1981</v>
      </c>
    </row>
    <row r="3613" spans="1:11" ht="15" customHeight="1" x14ac:dyDescent="0.35">
      <c r="A3613">
        <f>'TI102'!A3610</f>
        <v>10</v>
      </c>
      <c r="B3613" s="26">
        <f>'TI102'!B3610</f>
        <v>46273.770833333343</v>
      </c>
      <c r="C3613">
        <f>'TI102'!C3610</f>
        <v>11709402</v>
      </c>
      <c r="D3613">
        <f>'TI102'!J3610</f>
        <v>2</v>
      </c>
      <c r="E3613">
        <f>'TI102'!Q3610</f>
        <v>9</v>
      </c>
      <c r="F3613" t="str">
        <f t="shared" si="336"/>
        <v>58942</v>
      </c>
      <c r="G3613">
        <f t="shared" si="337"/>
        <v>414</v>
      </c>
      <c r="H3613" t="str">
        <f t="shared" si="338"/>
        <v>SH0908-1981</v>
      </c>
      <c r="I3613" t="str">
        <f t="shared" si="339"/>
        <v>SH0908-1981</v>
      </c>
      <c r="J3613" s="34">
        <f t="shared" si="340"/>
        <v>72686</v>
      </c>
      <c r="K3613" t="str">
        <f t="shared" si="341"/>
        <v>SH0908-1981</v>
      </c>
    </row>
    <row r="3614" spans="1:11" ht="15" customHeight="1" x14ac:dyDescent="0.35">
      <c r="A3614">
        <f>'TI102'!A3611</f>
        <v>10</v>
      </c>
      <c r="B3614" s="26">
        <f>'TI102'!B3611</f>
        <v>46273.770833333343</v>
      </c>
      <c r="C3614">
        <f>'TI102'!C3611</f>
        <v>11709403</v>
      </c>
      <c r="D3614">
        <f>'TI102'!J3611</f>
        <v>2</v>
      </c>
      <c r="E3614">
        <f>'TI102'!Q3611</f>
        <v>4</v>
      </c>
      <c r="F3614" t="str">
        <f t="shared" si="336"/>
        <v>58942</v>
      </c>
      <c r="G3614">
        <f t="shared" si="337"/>
        <v>414</v>
      </c>
      <c r="H3614" t="str">
        <f t="shared" si="338"/>
        <v>SH0908-1981</v>
      </c>
      <c r="I3614" t="str">
        <f t="shared" si="339"/>
        <v>SH0908-1981</v>
      </c>
      <c r="J3614" s="34">
        <f t="shared" si="340"/>
        <v>72686</v>
      </c>
      <c r="K3614" t="str">
        <f t="shared" si="341"/>
        <v>SH0908-1981</v>
      </c>
    </row>
    <row r="3615" spans="1:11" ht="15" customHeight="1" x14ac:dyDescent="0.35">
      <c r="A3615">
        <f>'TI102'!A3612</f>
        <v>10</v>
      </c>
      <c r="B3615" s="26">
        <f>'TI102'!B3612</f>
        <v>46273.770833333343</v>
      </c>
      <c r="C3615">
        <f>'TI102'!C3612</f>
        <v>11709404</v>
      </c>
      <c r="D3615">
        <f>'TI102'!J3612</f>
        <v>2</v>
      </c>
      <c r="E3615">
        <f>'TI102'!Q3612</f>
        <v>2</v>
      </c>
      <c r="F3615" t="str">
        <f t="shared" si="336"/>
        <v>58942</v>
      </c>
      <c r="G3615">
        <f t="shared" si="337"/>
        <v>414</v>
      </c>
      <c r="H3615" t="str">
        <f t="shared" si="338"/>
        <v>SH0908-1981</v>
      </c>
      <c r="I3615" t="str">
        <f t="shared" si="339"/>
        <v>SH0908-1981</v>
      </c>
      <c r="J3615" s="34">
        <f t="shared" si="340"/>
        <v>72686</v>
      </c>
      <c r="K3615" t="str">
        <f t="shared" si="341"/>
        <v>SH0908-1981</v>
      </c>
    </row>
    <row r="3616" spans="1:11" ht="15" customHeight="1" x14ac:dyDescent="0.35">
      <c r="A3616">
        <f>'TI102'!A3613</f>
        <v>10</v>
      </c>
      <c r="B3616" s="26">
        <f>'TI102'!B3613</f>
        <v>46273.770833333343</v>
      </c>
      <c r="C3616">
        <f>'TI102'!C3613</f>
        <v>11709405</v>
      </c>
      <c r="D3616">
        <f>'TI102'!J3613</f>
        <v>2</v>
      </c>
      <c r="E3616">
        <f>'TI102'!Q3613</f>
        <v>2</v>
      </c>
      <c r="F3616" t="str">
        <f t="shared" si="336"/>
        <v>58942</v>
      </c>
      <c r="G3616">
        <f t="shared" si="337"/>
        <v>414</v>
      </c>
      <c r="H3616" t="str">
        <f t="shared" si="338"/>
        <v>SH0908-1981</v>
      </c>
      <c r="I3616" t="str">
        <f t="shared" si="339"/>
        <v>SH0908-1981</v>
      </c>
      <c r="J3616" s="34">
        <f t="shared" si="340"/>
        <v>72686</v>
      </c>
      <c r="K3616" t="str">
        <f t="shared" si="341"/>
        <v>SH0908-1981</v>
      </c>
    </row>
    <row r="3617" spans="1:11" ht="15" customHeight="1" x14ac:dyDescent="0.35">
      <c r="A3617">
        <f>'TI102'!A3614</f>
        <v>10</v>
      </c>
      <c r="B3617" s="26">
        <f>'TI102'!B3614</f>
        <v>46273.770833333343</v>
      </c>
      <c r="C3617">
        <f>'TI102'!C3614</f>
        <v>11709406</v>
      </c>
      <c r="D3617">
        <f>'TI102'!J3614</f>
        <v>2</v>
      </c>
      <c r="E3617">
        <f>'TI102'!Q3614</f>
        <v>1</v>
      </c>
      <c r="F3617" t="str">
        <f t="shared" si="336"/>
        <v>58942</v>
      </c>
      <c r="G3617">
        <f t="shared" si="337"/>
        <v>414</v>
      </c>
      <c r="H3617" t="str">
        <f t="shared" si="338"/>
        <v>SH0908-1981</v>
      </c>
      <c r="I3617" t="str">
        <f t="shared" si="339"/>
        <v>SH0908-1981</v>
      </c>
      <c r="J3617" s="34">
        <f t="shared" si="340"/>
        <v>72686</v>
      </c>
      <c r="K3617" t="str">
        <f t="shared" si="341"/>
        <v>SH0908-1981</v>
      </c>
    </row>
    <row r="3618" spans="1:11" ht="15" customHeight="1" x14ac:dyDescent="0.35">
      <c r="A3618">
        <f>'TI102'!A3615</f>
        <v>10</v>
      </c>
      <c r="B3618" s="26">
        <f>'TI102'!B3615</f>
        <v>46273.770833333343</v>
      </c>
      <c r="C3618">
        <f>'TI102'!C3615</f>
        <v>11709407</v>
      </c>
      <c r="D3618">
        <f>'TI102'!J3615</f>
        <v>2</v>
      </c>
      <c r="E3618">
        <f>'TI102'!Q3615</f>
        <v>8</v>
      </c>
      <c r="F3618" t="str">
        <f t="shared" si="336"/>
        <v>58942</v>
      </c>
      <c r="G3618">
        <f t="shared" si="337"/>
        <v>414</v>
      </c>
      <c r="H3618" t="str">
        <f t="shared" si="338"/>
        <v>SH0908-1981</v>
      </c>
      <c r="I3618" t="str">
        <f t="shared" si="339"/>
        <v>SH0908-1981</v>
      </c>
      <c r="J3618" s="34">
        <f t="shared" si="340"/>
        <v>72686</v>
      </c>
      <c r="K3618" t="str">
        <f t="shared" si="341"/>
        <v>SH0908-1981</v>
      </c>
    </row>
    <row r="3619" spans="1:11" ht="15" customHeight="1" x14ac:dyDescent="0.35">
      <c r="A3619">
        <f>'TI102'!A3616</f>
        <v>10</v>
      </c>
      <c r="B3619" s="26">
        <f>'TI102'!B3616</f>
        <v>46273.770833333343</v>
      </c>
      <c r="C3619">
        <f>'TI102'!C3616</f>
        <v>11709408</v>
      </c>
      <c r="D3619">
        <f>'TI102'!J3616</f>
        <v>2</v>
      </c>
      <c r="E3619">
        <f>'TI102'!Q3616</f>
        <v>3</v>
      </c>
      <c r="F3619" t="str">
        <f t="shared" si="336"/>
        <v>58942</v>
      </c>
      <c r="G3619">
        <f t="shared" si="337"/>
        <v>414</v>
      </c>
      <c r="H3619" t="str">
        <f t="shared" si="338"/>
        <v>SH0908-1981</v>
      </c>
      <c r="I3619" t="str">
        <f t="shared" si="339"/>
        <v>SH0908-1981</v>
      </c>
      <c r="J3619" s="34">
        <f t="shared" si="340"/>
        <v>72686</v>
      </c>
      <c r="K3619" t="str">
        <f t="shared" si="341"/>
        <v>SH0908-1981</v>
      </c>
    </row>
    <row r="3620" spans="1:11" ht="15" customHeight="1" x14ac:dyDescent="0.35">
      <c r="A3620">
        <f>'TI102'!A3617</f>
        <v>10</v>
      </c>
      <c r="B3620" s="26">
        <f>'TI102'!B3617</f>
        <v>46273.770833333343</v>
      </c>
      <c r="C3620">
        <f>'TI102'!C3617</f>
        <v>11709409</v>
      </c>
      <c r="D3620">
        <f>'TI102'!J3617</f>
        <v>2</v>
      </c>
      <c r="E3620">
        <f>'TI102'!Q3617</f>
        <v>1</v>
      </c>
      <c r="F3620" t="str">
        <f t="shared" si="336"/>
        <v>58942</v>
      </c>
      <c r="G3620">
        <f t="shared" si="337"/>
        <v>414</v>
      </c>
      <c r="H3620" t="str">
        <f t="shared" si="338"/>
        <v>SH0908-1981</v>
      </c>
      <c r="I3620" t="str">
        <f t="shared" si="339"/>
        <v>SH0908-1981</v>
      </c>
      <c r="J3620" s="34">
        <f t="shared" si="340"/>
        <v>72686</v>
      </c>
      <c r="K3620" t="str">
        <f t="shared" si="341"/>
        <v>SH0908-1981</v>
      </c>
    </row>
    <row r="3621" spans="1:11" ht="15" customHeight="1" x14ac:dyDescent="0.35">
      <c r="A3621">
        <f>'TI102'!A3618</f>
        <v>10</v>
      </c>
      <c r="B3621" s="26">
        <f>'TI102'!B3618</f>
        <v>46273.770833333343</v>
      </c>
      <c r="C3621">
        <f>'TI102'!C3618</f>
        <v>11709410</v>
      </c>
      <c r="D3621">
        <f>'TI102'!J3618</f>
        <v>2</v>
      </c>
      <c r="E3621">
        <f>'TI102'!Q3618</f>
        <v>1</v>
      </c>
      <c r="F3621" t="str">
        <f t="shared" si="336"/>
        <v>58942</v>
      </c>
      <c r="G3621">
        <f t="shared" si="337"/>
        <v>414</v>
      </c>
      <c r="H3621" t="str">
        <f t="shared" si="338"/>
        <v>SH0908-1981</v>
      </c>
      <c r="I3621" t="str">
        <f t="shared" si="339"/>
        <v>SH0908-1981</v>
      </c>
      <c r="J3621" s="34">
        <f t="shared" si="340"/>
        <v>72686</v>
      </c>
      <c r="K3621" t="str">
        <f t="shared" si="341"/>
        <v>SH0908-1981</v>
      </c>
    </row>
    <row r="3622" spans="1:11" ht="15" customHeight="1" x14ac:dyDescent="0.35">
      <c r="A3622">
        <f>'TI102'!A3619</f>
        <v>10</v>
      </c>
      <c r="B3622" s="26">
        <f>'TI102'!B3619</f>
        <v>46273.770833333343</v>
      </c>
      <c r="C3622">
        <f>'TI102'!C3619</f>
        <v>11709411</v>
      </c>
      <c r="D3622">
        <f>'TI102'!J3619</f>
        <v>2</v>
      </c>
      <c r="E3622">
        <f>'TI102'!Q3619</f>
        <v>2</v>
      </c>
      <c r="F3622" t="str">
        <f t="shared" si="336"/>
        <v>58942</v>
      </c>
      <c r="G3622">
        <f t="shared" si="337"/>
        <v>414</v>
      </c>
      <c r="H3622" t="str">
        <f t="shared" si="338"/>
        <v>SH0908-1981</v>
      </c>
      <c r="I3622" t="str">
        <f t="shared" si="339"/>
        <v>SH0908-1981</v>
      </c>
      <c r="J3622" s="34">
        <f t="shared" si="340"/>
        <v>72686</v>
      </c>
      <c r="K3622" t="str">
        <f t="shared" si="341"/>
        <v>SH0908-1981</v>
      </c>
    </row>
    <row r="3623" spans="1:11" ht="15" customHeight="1" x14ac:dyDescent="0.35">
      <c r="A3623">
        <f>'TI102'!A3620</f>
        <v>10</v>
      </c>
      <c r="B3623" s="26">
        <f>'TI102'!B3620</f>
        <v>46273.770833333343</v>
      </c>
      <c r="C3623">
        <f>'TI102'!C3620</f>
        <v>11709412</v>
      </c>
      <c r="D3623">
        <f>'TI102'!J3620</f>
        <v>2</v>
      </c>
      <c r="E3623">
        <f>'TI102'!Q3620</f>
        <v>1</v>
      </c>
      <c r="F3623" t="str">
        <f t="shared" si="336"/>
        <v>58942</v>
      </c>
      <c r="G3623">
        <f t="shared" si="337"/>
        <v>414</v>
      </c>
      <c r="H3623" t="str">
        <f t="shared" si="338"/>
        <v>SH0908-1981</v>
      </c>
      <c r="I3623" t="str">
        <f t="shared" si="339"/>
        <v>SH0908-1981</v>
      </c>
      <c r="J3623" s="34">
        <f t="shared" si="340"/>
        <v>72686</v>
      </c>
      <c r="K3623" t="str">
        <f t="shared" si="341"/>
        <v>SH0908-1981</v>
      </c>
    </row>
    <row r="3624" spans="1:11" ht="15" customHeight="1" x14ac:dyDescent="0.35">
      <c r="A3624">
        <f>'TI102'!A3621</f>
        <v>10</v>
      </c>
      <c r="B3624" s="26">
        <f>'TI102'!B3621</f>
        <v>46273.770833333343</v>
      </c>
      <c r="C3624">
        <f>'TI102'!C3621</f>
        <v>11709413</v>
      </c>
      <c r="D3624">
        <f>'TI102'!J3621</f>
        <v>2</v>
      </c>
      <c r="E3624">
        <f>'TI102'!Q3621</f>
        <v>1</v>
      </c>
      <c r="F3624" t="str">
        <f t="shared" si="336"/>
        <v>58942</v>
      </c>
      <c r="G3624">
        <f t="shared" si="337"/>
        <v>414</v>
      </c>
      <c r="H3624" t="str">
        <f t="shared" si="338"/>
        <v>SH0908-1981</v>
      </c>
      <c r="I3624" t="str">
        <f t="shared" si="339"/>
        <v>SH0908-1981</v>
      </c>
      <c r="J3624" s="34">
        <f t="shared" si="340"/>
        <v>72686</v>
      </c>
      <c r="K3624" t="str">
        <f t="shared" si="341"/>
        <v>SH0908-1981</v>
      </c>
    </row>
    <row r="3625" spans="1:11" ht="15" customHeight="1" x14ac:dyDescent="0.35">
      <c r="A3625">
        <f>'TI102'!A3622</f>
        <v>10</v>
      </c>
      <c r="B3625" s="26">
        <f>'TI102'!B3622</f>
        <v>46273.770833333343</v>
      </c>
      <c r="C3625">
        <f>'TI102'!C3622</f>
        <v>11709414</v>
      </c>
      <c r="D3625">
        <f>'TI102'!J3622</f>
        <v>2</v>
      </c>
      <c r="E3625">
        <f>'TI102'!Q3622</f>
        <v>1</v>
      </c>
      <c r="F3625" t="str">
        <f t="shared" si="336"/>
        <v>58942</v>
      </c>
      <c r="G3625">
        <f t="shared" si="337"/>
        <v>414</v>
      </c>
      <c r="H3625" t="str">
        <f t="shared" si="338"/>
        <v>SH0908-1981</v>
      </c>
      <c r="I3625" t="str">
        <f t="shared" si="339"/>
        <v>SH0908-1981</v>
      </c>
      <c r="J3625" s="34">
        <f t="shared" si="340"/>
        <v>72686</v>
      </c>
      <c r="K3625" t="str">
        <f t="shared" si="341"/>
        <v>SH0908-1981</v>
      </c>
    </row>
    <row r="3626" spans="1:11" ht="15" customHeight="1" x14ac:dyDescent="0.35">
      <c r="A3626">
        <f>'TI102'!A3623</f>
        <v>10</v>
      </c>
      <c r="B3626" s="26">
        <f>'TI102'!B3623</f>
        <v>46273.770833333343</v>
      </c>
      <c r="C3626">
        <f>'TI102'!C3623</f>
        <v>11709415</v>
      </c>
      <c r="D3626">
        <f>'TI102'!J3623</f>
        <v>2</v>
      </c>
      <c r="E3626">
        <f>'TI102'!Q3623</f>
        <v>6</v>
      </c>
      <c r="F3626" t="str">
        <f t="shared" si="336"/>
        <v>58942</v>
      </c>
      <c r="G3626">
        <f t="shared" si="337"/>
        <v>414</v>
      </c>
      <c r="H3626" t="str">
        <f t="shared" si="338"/>
        <v>SH0908-1981</v>
      </c>
      <c r="I3626" t="str">
        <f t="shared" si="339"/>
        <v>SH0908-1981</v>
      </c>
      <c r="J3626" s="34">
        <f t="shared" si="340"/>
        <v>72686</v>
      </c>
      <c r="K3626" t="str">
        <f t="shared" si="341"/>
        <v>SH0908-1981</v>
      </c>
    </row>
    <row r="3627" spans="1:11" ht="15" customHeight="1" x14ac:dyDescent="0.35">
      <c r="A3627">
        <f>'TI102'!A3624</f>
        <v>10</v>
      </c>
      <c r="B3627" s="26">
        <f>'TI102'!B3624</f>
        <v>46273.770833333343</v>
      </c>
      <c r="C3627">
        <f>'TI102'!C3624</f>
        <v>11709416</v>
      </c>
      <c r="D3627">
        <f>'TI102'!J3624</f>
        <v>2</v>
      </c>
      <c r="E3627">
        <f>'TI102'!Q3624</f>
        <v>6</v>
      </c>
      <c r="F3627" t="str">
        <f t="shared" si="336"/>
        <v>58942</v>
      </c>
      <c r="G3627">
        <f t="shared" si="337"/>
        <v>414</v>
      </c>
      <c r="H3627" t="str">
        <f t="shared" si="338"/>
        <v>SH0908-1981</v>
      </c>
      <c r="I3627" t="str">
        <f t="shared" si="339"/>
        <v>SH0908-1981</v>
      </c>
      <c r="J3627" s="34">
        <f t="shared" si="340"/>
        <v>72686</v>
      </c>
      <c r="K3627" t="str">
        <f t="shared" si="341"/>
        <v>SH0908-1981</v>
      </c>
    </row>
    <row r="3628" spans="1:11" ht="15" customHeight="1" x14ac:dyDescent="0.35">
      <c r="A3628">
        <f>'TI102'!A3625</f>
        <v>10</v>
      </c>
      <c r="B3628" s="26">
        <f>'TI102'!B3625</f>
        <v>46273.770833333343</v>
      </c>
      <c r="C3628">
        <f>'TI102'!C3625</f>
        <v>11709417</v>
      </c>
      <c r="D3628">
        <f>'TI102'!J3625</f>
        <v>2</v>
      </c>
      <c r="E3628">
        <f>'TI102'!Q3625</f>
        <v>6</v>
      </c>
      <c r="F3628" t="str">
        <f t="shared" si="336"/>
        <v>58942</v>
      </c>
      <c r="G3628">
        <f t="shared" si="337"/>
        <v>414</v>
      </c>
      <c r="H3628" t="str">
        <f t="shared" si="338"/>
        <v>SH0908-1981</v>
      </c>
      <c r="I3628" t="str">
        <f t="shared" si="339"/>
        <v>SH0908-1981</v>
      </c>
      <c r="J3628" s="34">
        <f t="shared" si="340"/>
        <v>72686</v>
      </c>
      <c r="K3628" t="str">
        <f t="shared" si="341"/>
        <v>SH0908-1981</v>
      </c>
    </row>
    <row r="3629" spans="1:11" ht="15" customHeight="1" x14ac:dyDescent="0.35">
      <c r="A3629">
        <f>'TI102'!A3626</f>
        <v>10</v>
      </c>
      <c r="B3629" s="26">
        <f>'TI102'!B3626</f>
        <v>46273.770833333343</v>
      </c>
      <c r="C3629">
        <f>'TI102'!C3626</f>
        <v>11709418</v>
      </c>
      <c r="D3629">
        <f>'TI102'!J3626</f>
        <v>2</v>
      </c>
      <c r="E3629">
        <f>'TI102'!Q3626</f>
        <v>7</v>
      </c>
      <c r="F3629" t="str">
        <f t="shared" si="336"/>
        <v>58942</v>
      </c>
      <c r="G3629">
        <f t="shared" si="337"/>
        <v>414</v>
      </c>
      <c r="H3629" t="str">
        <f t="shared" si="338"/>
        <v>SH0908-1981</v>
      </c>
      <c r="I3629" t="str">
        <f t="shared" si="339"/>
        <v>SH0908-1981</v>
      </c>
      <c r="J3629" s="34">
        <f t="shared" si="340"/>
        <v>72686</v>
      </c>
      <c r="K3629" t="str">
        <f t="shared" si="341"/>
        <v>SH0908-1981</v>
      </c>
    </row>
    <row r="3630" spans="1:11" ht="15" customHeight="1" x14ac:dyDescent="0.35">
      <c r="A3630">
        <f>'TI102'!A3627</f>
        <v>10</v>
      </c>
      <c r="B3630" s="26">
        <f>'TI102'!B3627</f>
        <v>46273.770833333343</v>
      </c>
      <c r="C3630">
        <f>'TI102'!C3627</f>
        <v>11709419</v>
      </c>
      <c r="D3630">
        <f>'TI102'!J3627</f>
        <v>2</v>
      </c>
      <c r="E3630">
        <f>'TI102'!Q3627</f>
        <v>2</v>
      </c>
      <c r="F3630" t="str">
        <f t="shared" si="336"/>
        <v>59515</v>
      </c>
      <c r="G3630">
        <f t="shared" si="337"/>
        <v>415</v>
      </c>
      <c r="H3630" t="str">
        <f t="shared" si="338"/>
        <v>SH0908-1981</v>
      </c>
      <c r="I3630" t="str">
        <f t="shared" si="339"/>
        <v>SH0908-1981</v>
      </c>
      <c r="J3630" s="34">
        <f t="shared" si="340"/>
        <v>72686</v>
      </c>
      <c r="K3630" t="str">
        <f t="shared" si="341"/>
        <v>SH0908-1981</v>
      </c>
    </row>
    <row r="3631" spans="1:11" ht="15" customHeight="1" x14ac:dyDescent="0.35">
      <c r="A3631">
        <f>'TI102'!A3628</f>
        <v>10</v>
      </c>
      <c r="B3631" s="26">
        <f>'TI102'!B3628</f>
        <v>46273.770833333343</v>
      </c>
      <c r="C3631">
        <f>'TI102'!C3628</f>
        <v>11709420</v>
      </c>
      <c r="D3631">
        <f>'TI102'!J3628</f>
        <v>2</v>
      </c>
      <c r="E3631">
        <f>'TI102'!Q3628</f>
        <v>2</v>
      </c>
      <c r="F3631" t="str">
        <f t="shared" si="336"/>
        <v>59515</v>
      </c>
      <c r="G3631">
        <f t="shared" si="337"/>
        <v>415</v>
      </c>
      <c r="H3631" t="str">
        <f t="shared" si="338"/>
        <v>SH0908-1981</v>
      </c>
      <c r="I3631" t="str">
        <f t="shared" si="339"/>
        <v>SH0908-1981</v>
      </c>
      <c r="J3631" s="34">
        <f t="shared" si="340"/>
        <v>72686</v>
      </c>
      <c r="K3631" t="str">
        <f t="shared" si="341"/>
        <v>SH0908-1981</v>
      </c>
    </row>
    <row r="3632" spans="1:11" ht="15" customHeight="1" x14ac:dyDescent="0.35">
      <c r="A3632">
        <f>'TI102'!A3629</f>
        <v>10</v>
      </c>
      <c r="B3632" s="26">
        <f>'TI102'!B3629</f>
        <v>46273.770833333343</v>
      </c>
      <c r="C3632">
        <f>'TI102'!C3629</f>
        <v>11709421</v>
      </c>
      <c r="D3632">
        <f>'TI102'!J3629</f>
        <v>2</v>
      </c>
      <c r="E3632">
        <f>'TI102'!Q3629</f>
        <v>3</v>
      </c>
      <c r="F3632" t="str">
        <f t="shared" si="336"/>
        <v>59515</v>
      </c>
      <c r="G3632">
        <f t="shared" si="337"/>
        <v>415</v>
      </c>
      <c r="H3632" t="str">
        <f t="shared" si="338"/>
        <v>SH0908-1981</v>
      </c>
      <c r="I3632" t="str">
        <f t="shared" si="339"/>
        <v>SH0908-1981</v>
      </c>
      <c r="J3632" s="34">
        <f t="shared" si="340"/>
        <v>72686</v>
      </c>
      <c r="K3632" t="str">
        <f t="shared" si="341"/>
        <v>SH0908-1981</v>
      </c>
    </row>
    <row r="3633" spans="1:11" ht="15" customHeight="1" x14ac:dyDescent="0.35">
      <c r="A3633">
        <f>'TI102'!A3630</f>
        <v>10</v>
      </c>
      <c r="B3633" s="26">
        <f>'TI102'!B3630</f>
        <v>46273.770833333343</v>
      </c>
      <c r="C3633">
        <f>'TI102'!C3630</f>
        <v>11709422</v>
      </c>
      <c r="D3633">
        <f>'TI102'!J3630</f>
        <v>2</v>
      </c>
      <c r="E3633">
        <f>'TI102'!Q3630</f>
        <v>3</v>
      </c>
      <c r="F3633" t="str">
        <f t="shared" si="336"/>
        <v>59515</v>
      </c>
      <c r="G3633">
        <f t="shared" si="337"/>
        <v>415</v>
      </c>
      <c r="H3633" t="str">
        <f t="shared" si="338"/>
        <v>SH0908-1981</v>
      </c>
      <c r="I3633" t="str">
        <f t="shared" si="339"/>
        <v>SH0908-1981</v>
      </c>
      <c r="J3633" s="34">
        <f t="shared" si="340"/>
        <v>72686</v>
      </c>
      <c r="K3633" t="str">
        <f t="shared" si="341"/>
        <v>SH0908-1981</v>
      </c>
    </row>
    <row r="3634" spans="1:11" ht="15" customHeight="1" x14ac:dyDescent="0.35">
      <c r="A3634">
        <f>'TI102'!A3631</f>
        <v>10</v>
      </c>
      <c r="B3634" s="26">
        <f>'TI102'!B3631</f>
        <v>46273.770833333343</v>
      </c>
      <c r="C3634">
        <f>'TI102'!C3631</f>
        <v>11709423</v>
      </c>
      <c r="D3634">
        <f>'TI102'!J3631</f>
        <v>2</v>
      </c>
      <c r="E3634">
        <f>'TI102'!Q3631</f>
        <v>2</v>
      </c>
      <c r="F3634" t="str">
        <f t="shared" si="336"/>
        <v>59515</v>
      </c>
      <c r="G3634">
        <f t="shared" si="337"/>
        <v>415</v>
      </c>
      <c r="H3634" t="str">
        <f t="shared" si="338"/>
        <v>SH0908-1981</v>
      </c>
      <c r="I3634" t="str">
        <f t="shared" si="339"/>
        <v>SH0908-1981</v>
      </c>
      <c r="J3634" s="34">
        <f t="shared" si="340"/>
        <v>72686</v>
      </c>
      <c r="K3634" t="str">
        <f t="shared" si="341"/>
        <v>SH0908-1981</v>
      </c>
    </row>
    <row r="3635" spans="1:11" ht="15" customHeight="1" x14ac:dyDescent="0.35">
      <c r="A3635">
        <f>'TI102'!A3632</f>
        <v>10</v>
      </c>
      <c r="B3635" s="26">
        <f>'TI102'!B3632</f>
        <v>46273.770833333343</v>
      </c>
      <c r="C3635">
        <f>'TI102'!C3632</f>
        <v>11709424</v>
      </c>
      <c r="D3635">
        <f>'TI102'!J3632</f>
        <v>2</v>
      </c>
      <c r="E3635">
        <f>'TI102'!Q3632</f>
        <v>1</v>
      </c>
      <c r="F3635" t="str">
        <f t="shared" si="336"/>
        <v>59515</v>
      </c>
      <c r="G3635">
        <f t="shared" si="337"/>
        <v>415</v>
      </c>
      <c r="H3635" t="str">
        <f t="shared" si="338"/>
        <v>SH0908-1981</v>
      </c>
      <c r="I3635" t="str">
        <f t="shared" si="339"/>
        <v>SH0908-1981</v>
      </c>
      <c r="J3635" s="34">
        <f t="shared" si="340"/>
        <v>72686</v>
      </c>
      <c r="K3635" t="str">
        <f t="shared" si="341"/>
        <v>SH0908-1981</v>
      </c>
    </row>
    <row r="3636" spans="1:11" ht="15" customHeight="1" x14ac:dyDescent="0.35">
      <c r="A3636">
        <f>'TI102'!A3633</f>
        <v>10</v>
      </c>
      <c r="B3636" s="26">
        <f>'TI102'!B3633</f>
        <v>46273.770833333343</v>
      </c>
      <c r="C3636">
        <f>'TI102'!C3633</f>
        <v>11709523</v>
      </c>
      <c r="D3636">
        <f>'TI102'!J3633</f>
        <v>1</v>
      </c>
      <c r="E3636">
        <f>'TI102'!Q3633</f>
        <v>1</v>
      </c>
      <c r="F3636" t="str">
        <f t="shared" si="336"/>
        <v>60414</v>
      </c>
      <c r="G3636">
        <f t="shared" si="337"/>
        <v>308</v>
      </c>
      <c r="H3636" t="str">
        <f t="shared" si="338"/>
        <v>SH0908-1063</v>
      </c>
      <c r="I3636" t="str">
        <f t="shared" si="339"/>
        <v>SH0908-1063</v>
      </c>
      <c r="J3636" s="34">
        <f t="shared" si="340"/>
        <v>72686</v>
      </c>
      <c r="K3636" t="str">
        <f t="shared" si="341"/>
        <v>SH0908-1063</v>
      </c>
    </row>
    <row r="3637" spans="1:11" ht="15" customHeight="1" x14ac:dyDescent="0.35">
      <c r="A3637">
        <f>'TI102'!A3634</f>
        <v>10</v>
      </c>
      <c r="B3637" s="26">
        <f>'TI102'!B3634</f>
        <v>46273.770833333343</v>
      </c>
      <c r="C3637">
        <f>'TI102'!C3634</f>
        <v>11709530</v>
      </c>
      <c r="D3637">
        <f>'TI102'!J3634</f>
        <v>4</v>
      </c>
      <c r="E3637">
        <f>'TI102'!Q3634</f>
        <v>1</v>
      </c>
      <c r="F3637" t="str">
        <f t="shared" si="336"/>
        <v>60422</v>
      </c>
      <c r="G3637">
        <f t="shared" si="337"/>
        <v>344</v>
      </c>
      <c r="H3637" t="str">
        <f t="shared" si="338"/>
        <v>SH0908-1080</v>
      </c>
      <c r="I3637" t="str">
        <f t="shared" si="339"/>
        <v>SH0908-1080</v>
      </c>
      <c r="J3637" s="34">
        <f t="shared" si="340"/>
        <v>72686</v>
      </c>
      <c r="K3637" t="str">
        <f t="shared" si="341"/>
        <v>SH0908-1080</v>
      </c>
    </row>
    <row r="3638" spans="1:11" ht="15" customHeight="1" x14ac:dyDescent="0.35">
      <c r="A3638">
        <f>'TI102'!A3635</f>
        <v>10</v>
      </c>
      <c r="B3638" s="26">
        <f>'TI102'!B3635</f>
        <v>46273.770833333343</v>
      </c>
      <c r="C3638">
        <f>'TI102'!C3635</f>
        <v>11709531</v>
      </c>
      <c r="D3638">
        <f>'TI102'!J3635</f>
        <v>4</v>
      </c>
      <c r="E3638">
        <f>'TI102'!Q3635</f>
        <v>1</v>
      </c>
      <c r="F3638" t="str">
        <f t="shared" si="336"/>
        <v>60422</v>
      </c>
      <c r="G3638">
        <f t="shared" si="337"/>
        <v>344</v>
      </c>
      <c r="H3638" t="str">
        <f t="shared" si="338"/>
        <v>SH0908-1080</v>
      </c>
      <c r="I3638" t="str">
        <f t="shared" si="339"/>
        <v>SH0908-1080</v>
      </c>
      <c r="J3638" s="34">
        <f t="shared" si="340"/>
        <v>72686</v>
      </c>
      <c r="K3638" t="str">
        <f t="shared" si="341"/>
        <v>SH0908-1080</v>
      </c>
    </row>
    <row r="3639" spans="1:11" ht="15" customHeight="1" x14ac:dyDescent="0.35">
      <c r="A3639">
        <f>'TI102'!A3636</f>
        <v>10</v>
      </c>
      <c r="B3639" s="26">
        <f>'TI102'!B3636</f>
        <v>46273.770833333343</v>
      </c>
      <c r="C3639">
        <f>'TI102'!C3636</f>
        <v>11709621</v>
      </c>
      <c r="D3639">
        <f>'TI102'!J3636</f>
        <v>2</v>
      </c>
      <c r="E3639">
        <f>'TI102'!Q3636</f>
        <v>6</v>
      </c>
      <c r="F3639" t="str">
        <f t="shared" si="336"/>
        <v>60436</v>
      </c>
      <c r="G3639">
        <f t="shared" si="337"/>
        <v>416</v>
      </c>
      <c r="H3639" t="str">
        <f t="shared" si="338"/>
        <v>SH0908-1981</v>
      </c>
      <c r="I3639" t="str">
        <f t="shared" si="339"/>
        <v>SH0908-1981</v>
      </c>
      <c r="J3639" s="34">
        <f t="shared" si="340"/>
        <v>72686</v>
      </c>
      <c r="K3639" t="str">
        <f t="shared" si="341"/>
        <v>SH0908-1981</v>
      </c>
    </row>
    <row r="3640" spans="1:11" ht="15" customHeight="1" x14ac:dyDescent="0.35">
      <c r="A3640">
        <f>'TI102'!A3637</f>
        <v>10</v>
      </c>
      <c r="B3640" s="26">
        <f>'TI102'!B3637</f>
        <v>46273.770833333343</v>
      </c>
      <c r="C3640">
        <f>'TI102'!C3637</f>
        <v>11709860</v>
      </c>
      <c r="D3640">
        <f>'TI102'!J3637</f>
        <v>1</v>
      </c>
      <c r="E3640">
        <f>'TI102'!Q3637</f>
        <v>1</v>
      </c>
      <c r="F3640" t="str">
        <f t="shared" si="336"/>
        <v>60514</v>
      </c>
      <c r="G3640">
        <f t="shared" si="337"/>
        <v>311</v>
      </c>
      <c r="H3640" t="str">
        <f t="shared" si="338"/>
        <v>SH0908-1063</v>
      </c>
      <c r="I3640" t="str">
        <f t="shared" si="339"/>
        <v>SH0908-1063</v>
      </c>
      <c r="J3640" s="34">
        <f t="shared" si="340"/>
        <v>72686</v>
      </c>
      <c r="K3640" t="str">
        <f t="shared" si="341"/>
        <v>SH0908-1063</v>
      </c>
    </row>
    <row r="3641" spans="1:11" ht="15" customHeight="1" x14ac:dyDescent="0.35">
      <c r="A3641">
        <f>'TI102'!A3638</f>
        <v>10</v>
      </c>
      <c r="B3641" s="26">
        <f>'TI102'!B3638</f>
        <v>46273.770833333343</v>
      </c>
      <c r="C3641">
        <f>'TI102'!C3638</f>
        <v>11709861</v>
      </c>
      <c r="D3641">
        <f>'TI102'!J3638</f>
        <v>1</v>
      </c>
      <c r="E3641">
        <f>'TI102'!Q3638</f>
        <v>3</v>
      </c>
      <c r="F3641" t="str">
        <f t="shared" si="336"/>
        <v>60514</v>
      </c>
      <c r="G3641">
        <f t="shared" si="337"/>
        <v>311</v>
      </c>
      <c r="H3641" t="str">
        <f t="shared" si="338"/>
        <v>SH0908-1063</v>
      </c>
      <c r="I3641" t="str">
        <f t="shared" si="339"/>
        <v>SH0908-1063</v>
      </c>
      <c r="J3641" s="34">
        <f t="shared" si="340"/>
        <v>72686</v>
      </c>
      <c r="K3641" t="str">
        <f t="shared" si="341"/>
        <v>SH0908-1063</v>
      </c>
    </row>
    <row r="3642" spans="1:11" ht="15" customHeight="1" x14ac:dyDescent="0.35">
      <c r="A3642">
        <f>'TI102'!A3639</f>
        <v>10</v>
      </c>
      <c r="B3642" s="26">
        <f>'TI102'!B3639</f>
        <v>46273.770833333343</v>
      </c>
      <c r="C3642">
        <f>'TI102'!C3639</f>
        <v>11709888</v>
      </c>
      <c r="D3642">
        <f>'TI102'!J3639</f>
        <v>2</v>
      </c>
      <c r="E3642">
        <f>'TI102'!Q3639</f>
        <v>2</v>
      </c>
      <c r="F3642" t="str">
        <f t="shared" si="336"/>
        <v>60528</v>
      </c>
      <c r="G3642">
        <f t="shared" si="337"/>
        <v>417</v>
      </c>
      <c r="H3642" t="str">
        <f t="shared" si="338"/>
        <v>SH0908-1981</v>
      </c>
      <c r="I3642" t="str">
        <f t="shared" si="339"/>
        <v>SH0908-1981</v>
      </c>
      <c r="J3642" s="34">
        <f t="shared" si="340"/>
        <v>72686</v>
      </c>
      <c r="K3642" t="str">
        <f t="shared" si="341"/>
        <v>SH0908-1981</v>
      </c>
    </row>
    <row r="3643" spans="1:11" ht="15" customHeight="1" x14ac:dyDescent="0.35">
      <c r="A3643">
        <f>'TI102'!A3640</f>
        <v>10</v>
      </c>
      <c r="B3643" s="26">
        <f>'TI102'!B3640</f>
        <v>46273.770833333343</v>
      </c>
      <c r="C3643">
        <f>'TI102'!C3640</f>
        <v>11709889</v>
      </c>
      <c r="D3643">
        <f>'TI102'!J3640</f>
        <v>2</v>
      </c>
      <c r="E3643">
        <f>'TI102'!Q3640</f>
        <v>5</v>
      </c>
      <c r="F3643" t="str">
        <f t="shared" si="336"/>
        <v>60528</v>
      </c>
      <c r="G3643">
        <f t="shared" si="337"/>
        <v>417</v>
      </c>
      <c r="H3643" t="str">
        <f t="shared" si="338"/>
        <v>SH0908-1981</v>
      </c>
      <c r="I3643" t="str">
        <f t="shared" si="339"/>
        <v>SH0908-1981</v>
      </c>
      <c r="J3643" s="34">
        <f t="shared" si="340"/>
        <v>72686</v>
      </c>
      <c r="K3643" t="str">
        <f t="shared" si="341"/>
        <v>SH0908-1981</v>
      </c>
    </row>
    <row r="3644" spans="1:11" ht="15" customHeight="1" x14ac:dyDescent="0.35">
      <c r="A3644">
        <f>'TI102'!A3641</f>
        <v>10</v>
      </c>
      <c r="B3644" s="26">
        <f>'TI102'!B3641</f>
        <v>46273.770833333343</v>
      </c>
      <c r="C3644">
        <f>'TI102'!C3641</f>
        <v>11709890</v>
      </c>
      <c r="D3644">
        <f>'TI102'!J3641</f>
        <v>2</v>
      </c>
      <c r="E3644">
        <f>'TI102'!Q3641</f>
        <v>1</v>
      </c>
      <c r="F3644" t="str">
        <f t="shared" si="336"/>
        <v>60528</v>
      </c>
      <c r="G3644">
        <f t="shared" si="337"/>
        <v>417</v>
      </c>
      <c r="H3644" t="str">
        <f t="shared" si="338"/>
        <v>SH0908-1981</v>
      </c>
      <c r="I3644" t="str">
        <f t="shared" si="339"/>
        <v>SH0908-1981</v>
      </c>
      <c r="J3644" s="34">
        <f t="shared" si="340"/>
        <v>72686</v>
      </c>
      <c r="K3644" t="str">
        <f t="shared" si="341"/>
        <v>SH0908-1981</v>
      </c>
    </row>
    <row r="3645" spans="1:11" ht="15" customHeight="1" x14ac:dyDescent="0.35">
      <c r="A3645">
        <f>'TI102'!A3642</f>
        <v>10</v>
      </c>
      <c r="B3645" s="26">
        <f>'TI102'!B3642</f>
        <v>46273.770833333343</v>
      </c>
      <c r="C3645">
        <f>'TI102'!C3642</f>
        <v>11709891</v>
      </c>
      <c r="D3645">
        <f>'TI102'!J3642</f>
        <v>2</v>
      </c>
      <c r="E3645">
        <f>'TI102'!Q3642</f>
        <v>2</v>
      </c>
      <c r="F3645" t="str">
        <f t="shared" si="336"/>
        <v>60528</v>
      </c>
      <c r="G3645">
        <f t="shared" si="337"/>
        <v>417</v>
      </c>
      <c r="H3645" t="str">
        <f t="shared" si="338"/>
        <v>SH0908-1981</v>
      </c>
      <c r="I3645" t="str">
        <f t="shared" si="339"/>
        <v>SH0908-1981</v>
      </c>
      <c r="J3645" s="34">
        <f t="shared" si="340"/>
        <v>72686</v>
      </c>
      <c r="K3645" t="str">
        <f t="shared" si="341"/>
        <v>SH0908-1981</v>
      </c>
    </row>
    <row r="3646" spans="1:11" ht="15" customHeight="1" x14ac:dyDescent="0.35">
      <c r="A3646">
        <f>'TI102'!A3643</f>
        <v>10</v>
      </c>
      <c r="B3646" s="26">
        <f>'TI102'!B3643</f>
        <v>46273.770833333343</v>
      </c>
      <c r="C3646">
        <f>'TI102'!C3643</f>
        <v>11709892</v>
      </c>
      <c r="D3646">
        <f>'TI102'!J3643</f>
        <v>2</v>
      </c>
      <c r="E3646">
        <f>'TI102'!Q3643</f>
        <v>4</v>
      </c>
      <c r="F3646" t="str">
        <f t="shared" si="336"/>
        <v>60528</v>
      </c>
      <c r="G3646">
        <f t="shared" si="337"/>
        <v>417</v>
      </c>
      <c r="H3646" t="str">
        <f t="shared" si="338"/>
        <v>SH0908-1981</v>
      </c>
      <c r="I3646" t="str">
        <f t="shared" si="339"/>
        <v>SH0908-1981</v>
      </c>
      <c r="J3646" s="34">
        <f t="shared" si="340"/>
        <v>72686</v>
      </c>
      <c r="K3646" t="str">
        <f t="shared" si="341"/>
        <v>SH0908-1981</v>
      </c>
    </row>
    <row r="3647" spans="1:11" ht="15" customHeight="1" x14ac:dyDescent="0.35">
      <c r="A3647">
        <f>'TI102'!A3644</f>
        <v>10</v>
      </c>
      <c r="B3647" s="26">
        <f>'TI102'!B3644</f>
        <v>46273.770833333343</v>
      </c>
      <c r="C3647">
        <f>'TI102'!C3644</f>
        <v>11709893</v>
      </c>
      <c r="D3647">
        <f>'TI102'!J3644</f>
        <v>2</v>
      </c>
      <c r="E3647">
        <f>'TI102'!Q3644</f>
        <v>1</v>
      </c>
      <c r="F3647" t="str">
        <f t="shared" si="336"/>
        <v>60528</v>
      </c>
      <c r="G3647">
        <f t="shared" si="337"/>
        <v>417</v>
      </c>
      <c r="H3647" t="str">
        <f t="shared" si="338"/>
        <v>SH0908-1981</v>
      </c>
      <c r="I3647" t="str">
        <f t="shared" si="339"/>
        <v>SH0908-1981</v>
      </c>
      <c r="J3647" s="34">
        <f t="shared" si="340"/>
        <v>72686</v>
      </c>
      <c r="K3647" t="str">
        <f t="shared" si="341"/>
        <v>SH0908-1981</v>
      </c>
    </row>
    <row r="3648" spans="1:11" ht="15" customHeight="1" x14ac:dyDescent="0.35">
      <c r="A3648">
        <f>'TI102'!A3645</f>
        <v>10</v>
      </c>
      <c r="B3648" s="26">
        <f>'TI102'!B3645</f>
        <v>46273.770833333343</v>
      </c>
      <c r="C3648">
        <f>'TI102'!C3645</f>
        <v>11709894</v>
      </c>
      <c r="D3648">
        <f>'TI102'!J3645</f>
        <v>2</v>
      </c>
      <c r="E3648">
        <f>'TI102'!Q3645</f>
        <v>4</v>
      </c>
      <c r="F3648" t="str">
        <f t="shared" si="336"/>
        <v>60528</v>
      </c>
      <c r="G3648">
        <f t="shared" si="337"/>
        <v>417</v>
      </c>
      <c r="H3648" t="str">
        <f t="shared" si="338"/>
        <v>SH0908-1981</v>
      </c>
      <c r="I3648" t="str">
        <f t="shared" si="339"/>
        <v>SH0908-1981</v>
      </c>
      <c r="J3648" s="34">
        <f t="shared" si="340"/>
        <v>72686</v>
      </c>
      <c r="K3648" t="str">
        <f t="shared" si="341"/>
        <v>SH0908-1981</v>
      </c>
    </row>
    <row r="3649" spans="1:11" ht="15" customHeight="1" x14ac:dyDescent="0.35">
      <c r="A3649">
        <f>'TI102'!A3646</f>
        <v>10</v>
      </c>
      <c r="B3649" s="26">
        <f>'TI102'!B3646</f>
        <v>46273.770833333343</v>
      </c>
      <c r="C3649">
        <f>'TI102'!C3646</f>
        <v>11709895</v>
      </c>
      <c r="D3649">
        <f>'TI102'!J3646</f>
        <v>2</v>
      </c>
      <c r="E3649">
        <f>'TI102'!Q3646</f>
        <v>2</v>
      </c>
      <c r="F3649" t="str">
        <f t="shared" si="336"/>
        <v>60528</v>
      </c>
      <c r="G3649">
        <f t="shared" si="337"/>
        <v>417</v>
      </c>
      <c r="H3649" t="str">
        <f t="shared" si="338"/>
        <v>SH0908-1981</v>
      </c>
      <c r="I3649" t="str">
        <f t="shared" si="339"/>
        <v>SH0908-1981</v>
      </c>
      <c r="J3649" s="34">
        <f t="shared" si="340"/>
        <v>72686</v>
      </c>
      <c r="K3649" t="str">
        <f t="shared" si="341"/>
        <v>SH0908-1981</v>
      </c>
    </row>
    <row r="3650" spans="1:11" ht="15" customHeight="1" x14ac:dyDescent="0.35">
      <c r="A3650">
        <f>'TI102'!A3647</f>
        <v>10</v>
      </c>
      <c r="B3650" s="26">
        <f>'TI102'!B3647</f>
        <v>46273.770833333343</v>
      </c>
      <c r="C3650">
        <f>'TI102'!C3647</f>
        <v>11709896</v>
      </c>
      <c r="D3650">
        <f>'TI102'!J3647</f>
        <v>2</v>
      </c>
      <c r="E3650">
        <f>'TI102'!Q3647</f>
        <v>6</v>
      </c>
      <c r="F3650" t="str">
        <f t="shared" si="336"/>
        <v>60528</v>
      </c>
      <c r="G3650">
        <f t="shared" si="337"/>
        <v>417</v>
      </c>
      <c r="H3650" t="str">
        <f t="shared" si="338"/>
        <v>SH0908-1981</v>
      </c>
      <c r="I3650" t="str">
        <f t="shared" si="339"/>
        <v>SH0908-1981</v>
      </c>
      <c r="J3650" s="34">
        <f t="shared" si="340"/>
        <v>72686</v>
      </c>
      <c r="K3650" t="str">
        <f t="shared" si="341"/>
        <v>SH0908-1981</v>
      </c>
    </row>
    <row r="3651" spans="1:11" ht="15" customHeight="1" x14ac:dyDescent="0.35">
      <c r="A3651">
        <f>'TI102'!A3648</f>
        <v>10</v>
      </c>
      <c r="B3651" s="26">
        <f>'TI102'!B3648</f>
        <v>46273.770833333343</v>
      </c>
      <c r="C3651">
        <f>'TI102'!C3648</f>
        <v>11709897</v>
      </c>
      <c r="D3651">
        <f>'TI102'!J3648</f>
        <v>2</v>
      </c>
      <c r="E3651">
        <f>'TI102'!Q3648</f>
        <v>1</v>
      </c>
      <c r="F3651" t="str">
        <f t="shared" si="336"/>
        <v>60528</v>
      </c>
      <c r="G3651">
        <f t="shared" si="337"/>
        <v>417</v>
      </c>
      <c r="H3651" t="str">
        <f t="shared" si="338"/>
        <v>SH0908-1981</v>
      </c>
      <c r="I3651" t="str">
        <f t="shared" si="339"/>
        <v>SH0908-1981</v>
      </c>
      <c r="J3651" s="34">
        <f t="shared" si="340"/>
        <v>72686</v>
      </c>
      <c r="K3651" t="str">
        <f t="shared" si="341"/>
        <v>SH0908-1981</v>
      </c>
    </row>
    <row r="3652" spans="1:11" ht="15" customHeight="1" x14ac:dyDescent="0.35">
      <c r="A3652">
        <f>'TI102'!A3649</f>
        <v>10</v>
      </c>
      <c r="B3652" s="26">
        <f>'TI102'!B3649</f>
        <v>46273.770833333343</v>
      </c>
      <c r="C3652">
        <f>'TI102'!C3649</f>
        <v>11709898</v>
      </c>
      <c r="D3652">
        <f>'TI102'!J3649</f>
        <v>2</v>
      </c>
      <c r="E3652">
        <f>'TI102'!Q3649</f>
        <v>4</v>
      </c>
      <c r="F3652" t="str">
        <f t="shared" si="336"/>
        <v>60528</v>
      </c>
      <c r="G3652">
        <f t="shared" si="337"/>
        <v>417</v>
      </c>
      <c r="H3652" t="str">
        <f t="shared" si="338"/>
        <v>SH0908-1981</v>
      </c>
      <c r="I3652" t="str">
        <f t="shared" si="339"/>
        <v>SH0908-1981</v>
      </c>
      <c r="J3652" s="34">
        <f t="shared" si="340"/>
        <v>72686</v>
      </c>
      <c r="K3652" t="str">
        <f t="shared" si="341"/>
        <v>SH0908-1981</v>
      </c>
    </row>
    <row r="3653" spans="1:11" ht="15" customHeight="1" x14ac:dyDescent="0.35">
      <c r="A3653">
        <f>'TI102'!A3650</f>
        <v>10</v>
      </c>
      <c r="B3653" s="26">
        <f>'TI102'!B3650</f>
        <v>46273.770833333343</v>
      </c>
      <c r="C3653">
        <f>'TI102'!C3650</f>
        <v>11709899</v>
      </c>
      <c r="D3653">
        <f>'TI102'!J3650</f>
        <v>2</v>
      </c>
      <c r="E3653">
        <f>'TI102'!Q3650</f>
        <v>2</v>
      </c>
      <c r="F3653" t="str">
        <f t="shared" si="336"/>
        <v>60528</v>
      </c>
      <c r="G3653">
        <f t="shared" si="337"/>
        <v>417</v>
      </c>
      <c r="H3653" t="str">
        <f t="shared" si="338"/>
        <v>SH0908-1981</v>
      </c>
      <c r="I3653" t="str">
        <f t="shared" si="339"/>
        <v>SH0908-1981</v>
      </c>
      <c r="J3653" s="34">
        <f t="shared" si="340"/>
        <v>72686</v>
      </c>
      <c r="K3653" t="str">
        <f t="shared" si="341"/>
        <v>SH0908-1981</v>
      </c>
    </row>
    <row r="3654" spans="1:11" ht="15" customHeight="1" x14ac:dyDescent="0.35">
      <c r="A3654">
        <f>'TI102'!A3651</f>
        <v>10</v>
      </c>
      <c r="B3654" s="26">
        <f>'TI102'!B3651</f>
        <v>46273.770833333343</v>
      </c>
      <c r="C3654">
        <f>'TI102'!C3651</f>
        <v>11709900</v>
      </c>
      <c r="D3654">
        <f>'TI102'!J3651</f>
        <v>2</v>
      </c>
      <c r="E3654">
        <f>'TI102'!Q3651</f>
        <v>2</v>
      </c>
      <c r="F3654" t="str">
        <f t="shared" ref="F3654:F3717" si="342">INDEX(OM_ORDER,MATCH(C3654,OM_TID,0))</f>
        <v>60528</v>
      </c>
      <c r="G3654">
        <f t="shared" ref="G3654:G3717" si="343">MATCH(F3654,OR_ID,0)</f>
        <v>417</v>
      </c>
      <c r="H3654" t="str">
        <f t="shared" ref="H3654:H3717" si="344">INDEX(OR_ORIG,G3654)</f>
        <v>SH0908-1981</v>
      </c>
      <c r="I3654" t="str">
        <f t="shared" ref="I3654:I3717" si="345">INDEX(OR_SHIP,G3654)</f>
        <v>SH0908-1981</v>
      </c>
      <c r="J3654" s="34">
        <f t="shared" ref="J3654:J3717" si="346">IF(INDEX(OR_MOVED,G3654)="",DATE(2099,1,1),INDEX(OR_MOVED,G3654))</f>
        <v>72686</v>
      </c>
      <c r="K3654" t="str">
        <f t="shared" ref="K3654:K3717" si="347">IF(B3654&gt;=J3654,I3654,H3654)</f>
        <v>SH0908-1981</v>
      </c>
    </row>
    <row r="3655" spans="1:11" ht="15" customHeight="1" x14ac:dyDescent="0.35">
      <c r="A3655">
        <f>'TI102'!A3652</f>
        <v>10</v>
      </c>
      <c r="B3655" s="26">
        <f>'TI102'!B3652</f>
        <v>46273.770833333343</v>
      </c>
      <c r="C3655">
        <f>'TI102'!C3652</f>
        <v>11709919</v>
      </c>
      <c r="D3655">
        <f>'TI102'!J3652</f>
        <v>1</v>
      </c>
      <c r="E3655">
        <f>'TI102'!Q3652</f>
        <v>1</v>
      </c>
      <c r="F3655" t="str">
        <f t="shared" si="342"/>
        <v>60534</v>
      </c>
      <c r="G3655">
        <f t="shared" si="343"/>
        <v>346</v>
      </c>
      <c r="H3655" t="str">
        <f t="shared" si="344"/>
        <v>SH0908-1080</v>
      </c>
      <c r="I3655" t="str">
        <f t="shared" si="345"/>
        <v>SH0908-1080</v>
      </c>
      <c r="J3655" s="34">
        <f t="shared" si="346"/>
        <v>72686</v>
      </c>
      <c r="K3655" t="str">
        <f t="shared" si="347"/>
        <v>SH0908-1080</v>
      </c>
    </row>
    <row r="3656" spans="1:11" ht="15" customHeight="1" x14ac:dyDescent="0.35">
      <c r="A3656">
        <f>'TI102'!A3653</f>
        <v>10</v>
      </c>
      <c r="B3656" s="26">
        <f>'TI102'!B3653</f>
        <v>46273.770833333343</v>
      </c>
      <c r="C3656">
        <f>'TI102'!C3653</f>
        <v>11709936</v>
      </c>
      <c r="D3656">
        <f>'TI102'!J3653</f>
        <v>1</v>
      </c>
      <c r="E3656">
        <f>'TI102'!Q3653</f>
        <v>4</v>
      </c>
      <c r="F3656" t="str">
        <f t="shared" si="342"/>
        <v>60548</v>
      </c>
      <c r="G3656">
        <f t="shared" si="343"/>
        <v>329</v>
      </c>
      <c r="H3656" t="str">
        <f t="shared" si="344"/>
        <v>SH0908-1069</v>
      </c>
      <c r="I3656" t="str">
        <f t="shared" si="345"/>
        <v>SH0908-1069</v>
      </c>
      <c r="J3656" s="34">
        <f t="shared" si="346"/>
        <v>72686</v>
      </c>
      <c r="K3656" t="str">
        <f t="shared" si="347"/>
        <v>SH0908-1069</v>
      </c>
    </row>
    <row r="3657" spans="1:11" ht="15" customHeight="1" x14ac:dyDescent="0.35">
      <c r="A3657">
        <f>'TI102'!A3654</f>
        <v>10</v>
      </c>
      <c r="B3657" s="26">
        <f>'TI102'!B3654</f>
        <v>46273.770833333343</v>
      </c>
      <c r="C3657">
        <f>'TI102'!C3654</f>
        <v>11709937</v>
      </c>
      <c r="D3657">
        <f>'TI102'!J3654</f>
        <v>1</v>
      </c>
      <c r="E3657">
        <f>'TI102'!Q3654</f>
        <v>1</v>
      </c>
      <c r="F3657" t="str">
        <f t="shared" si="342"/>
        <v>60542</v>
      </c>
      <c r="G3657">
        <f t="shared" si="343"/>
        <v>347</v>
      </c>
      <c r="H3657" t="str">
        <f t="shared" si="344"/>
        <v>SH0908-1080</v>
      </c>
      <c r="I3657" t="str">
        <f t="shared" si="345"/>
        <v>SH0908-1080</v>
      </c>
      <c r="J3657" s="34">
        <f t="shared" si="346"/>
        <v>72686</v>
      </c>
      <c r="K3657" t="str">
        <f t="shared" si="347"/>
        <v>SH0908-1080</v>
      </c>
    </row>
    <row r="3658" spans="1:11" ht="15" customHeight="1" x14ac:dyDescent="0.35">
      <c r="A3658">
        <f>'TI102'!A3655</f>
        <v>10</v>
      </c>
      <c r="B3658" s="26">
        <f>'TI102'!B3655</f>
        <v>46273.770833333343</v>
      </c>
      <c r="C3658">
        <f>'TI102'!C3655</f>
        <v>11709951</v>
      </c>
      <c r="D3658">
        <f>'TI102'!J3655</f>
        <v>4</v>
      </c>
      <c r="E3658">
        <f>'TI102'!Q3655</f>
        <v>1</v>
      </c>
      <c r="F3658" t="str">
        <f t="shared" si="342"/>
        <v>60553</v>
      </c>
      <c r="G3658">
        <f t="shared" si="343"/>
        <v>312</v>
      </c>
      <c r="H3658" t="str">
        <f t="shared" si="344"/>
        <v>SH0908-1063</v>
      </c>
      <c r="I3658" t="str">
        <f t="shared" si="345"/>
        <v>SH0908-1063</v>
      </c>
      <c r="J3658" s="34">
        <f t="shared" si="346"/>
        <v>72686</v>
      </c>
      <c r="K3658" t="str">
        <f t="shared" si="347"/>
        <v>SH0908-1063</v>
      </c>
    </row>
    <row r="3659" spans="1:11" ht="15" customHeight="1" x14ac:dyDescent="0.35">
      <c r="A3659">
        <f>'TI102'!A3656</f>
        <v>10</v>
      </c>
      <c r="B3659" s="26">
        <f>'TI102'!B3656</f>
        <v>46273.770833333343</v>
      </c>
      <c r="C3659">
        <f>'TI102'!C3656</f>
        <v>11709965</v>
      </c>
      <c r="D3659">
        <f>'TI102'!J3656</f>
        <v>1</v>
      </c>
      <c r="E3659">
        <f>'TI102'!Q3656</f>
        <v>1</v>
      </c>
      <c r="F3659" t="str">
        <f t="shared" si="342"/>
        <v>60553</v>
      </c>
      <c r="G3659">
        <f t="shared" si="343"/>
        <v>312</v>
      </c>
      <c r="H3659" t="str">
        <f t="shared" si="344"/>
        <v>SH0908-1063</v>
      </c>
      <c r="I3659" t="str">
        <f t="shared" si="345"/>
        <v>SH0908-1063</v>
      </c>
      <c r="J3659" s="34">
        <f t="shared" si="346"/>
        <v>72686</v>
      </c>
      <c r="K3659" t="str">
        <f t="shared" si="347"/>
        <v>SH0908-1063</v>
      </c>
    </row>
    <row r="3660" spans="1:11" ht="15" customHeight="1" x14ac:dyDescent="0.35">
      <c r="A3660">
        <f>'TI102'!A3657</f>
        <v>10</v>
      </c>
      <c r="B3660" s="26">
        <f>'TI102'!B3657</f>
        <v>46273.770833333343</v>
      </c>
      <c r="C3660">
        <f>'TI102'!C3657</f>
        <v>11709966</v>
      </c>
      <c r="D3660">
        <f>'TI102'!J3657</f>
        <v>1</v>
      </c>
      <c r="E3660">
        <f>'TI102'!Q3657</f>
        <v>1</v>
      </c>
      <c r="F3660" t="str">
        <f t="shared" si="342"/>
        <v>60553</v>
      </c>
      <c r="G3660">
        <f t="shared" si="343"/>
        <v>312</v>
      </c>
      <c r="H3660" t="str">
        <f t="shared" si="344"/>
        <v>SH0908-1063</v>
      </c>
      <c r="I3660" t="str">
        <f t="shared" si="345"/>
        <v>SH0908-1063</v>
      </c>
      <c r="J3660" s="34">
        <f t="shared" si="346"/>
        <v>72686</v>
      </c>
      <c r="K3660" t="str">
        <f t="shared" si="347"/>
        <v>SH0908-1063</v>
      </c>
    </row>
    <row r="3661" spans="1:11" ht="15" customHeight="1" x14ac:dyDescent="0.35">
      <c r="A3661">
        <f>'TI102'!A3658</f>
        <v>10</v>
      </c>
      <c r="B3661" s="26">
        <f>'TI102'!B3658</f>
        <v>46273.770833333343</v>
      </c>
      <c r="C3661">
        <f>'TI102'!C3658</f>
        <v>11710013</v>
      </c>
      <c r="D3661">
        <f>'TI102'!J3658</f>
        <v>1</v>
      </c>
      <c r="E3661">
        <f>'TI102'!Q3658</f>
        <v>1</v>
      </c>
      <c r="F3661" t="str">
        <f t="shared" si="342"/>
        <v>60568</v>
      </c>
      <c r="G3661">
        <f t="shared" si="343"/>
        <v>348</v>
      </c>
      <c r="H3661" t="str">
        <f t="shared" si="344"/>
        <v>SH0908-1080</v>
      </c>
      <c r="I3661" t="str">
        <f t="shared" si="345"/>
        <v>SH0908-1080</v>
      </c>
      <c r="J3661" s="34">
        <f t="shared" si="346"/>
        <v>72686</v>
      </c>
      <c r="K3661" t="str">
        <f t="shared" si="347"/>
        <v>SH0908-1080</v>
      </c>
    </row>
    <row r="3662" spans="1:11" ht="15" customHeight="1" x14ac:dyDescent="0.35">
      <c r="A3662">
        <f>'TI102'!A3659</f>
        <v>10</v>
      </c>
      <c r="B3662" s="26">
        <f>'TI102'!B3659</f>
        <v>46273.770833333343</v>
      </c>
      <c r="C3662">
        <f>'TI102'!C3659</f>
        <v>11710014</v>
      </c>
      <c r="D3662">
        <f>'TI102'!J3659</f>
        <v>2</v>
      </c>
      <c r="E3662">
        <f>'TI102'!Q3659</f>
        <v>3</v>
      </c>
      <c r="F3662" t="str">
        <f t="shared" si="342"/>
        <v>60571</v>
      </c>
      <c r="G3662">
        <f t="shared" si="343"/>
        <v>349</v>
      </c>
      <c r="H3662" t="str">
        <f t="shared" si="344"/>
        <v>SH0908-1080</v>
      </c>
      <c r="I3662" t="str">
        <f t="shared" si="345"/>
        <v>SH0908-1080</v>
      </c>
      <c r="J3662" s="34">
        <f t="shared" si="346"/>
        <v>72686</v>
      </c>
      <c r="K3662" t="str">
        <f t="shared" si="347"/>
        <v>SH0908-1080</v>
      </c>
    </row>
    <row r="3663" spans="1:11" ht="15" customHeight="1" x14ac:dyDescent="0.35">
      <c r="A3663">
        <f>'TI102'!A3660</f>
        <v>10</v>
      </c>
      <c r="B3663" s="26">
        <f>'TI102'!B3660</f>
        <v>46273.770833333343</v>
      </c>
      <c r="C3663">
        <f>'TI102'!C3660</f>
        <v>11710015</v>
      </c>
      <c r="D3663">
        <f>'TI102'!J3660</f>
        <v>2</v>
      </c>
      <c r="E3663">
        <f>'TI102'!Q3660</f>
        <v>3</v>
      </c>
      <c r="F3663" t="str">
        <f t="shared" si="342"/>
        <v>60571</v>
      </c>
      <c r="G3663">
        <f t="shared" si="343"/>
        <v>349</v>
      </c>
      <c r="H3663" t="str">
        <f t="shared" si="344"/>
        <v>SH0908-1080</v>
      </c>
      <c r="I3663" t="str">
        <f t="shared" si="345"/>
        <v>SH0908-1080</v>
      </c>
      <c r="J3663" s="34">
        <f t="shared" si="346"/>
        <v>72686</v>
      </c>
      <c r="K3663" t="str">
        <f t="shared" si="347"/>
        <v>SH0908-1080</v>
      </c>
    </row>
    <row r="3664" spans="1:11" ht="15" customHeight="1" x14ac:dyDescent="0.35">
      <c r="A3664">
        <f>'TI102'!A3661</f>
        <v>10</v>
      </c>
      <c r="B3664" s="26">
        <f>'TI102'!B3661</f>
        <v>46273.770833333343</v>
      </c>
      <c r="C3664">
        <f>'TI102'!C3661</f>
        <v>11710065</v>
      </c>
      <c r="D3664">
        <f>'TI102'!J3661</f>
        <v>4</v>
      </c>
      <c r="E3664">
        <f>'TI102'!Q3661</f>
        <v>1</v>
      </c>
      <c r="F3664" t="str">
        <f t="shared" si="342"/>
        <v>60602</v>
      </c>
      <c r="G3664">
        <f t="shared" si="343"/>
        <v>330</v>
      </c>
      <c r="H3664" t="str">
        <f t="shared" si="344"/>
        <v>SH0908-1069</v>
      </c>
      <c r="I3664" t="str">
        <f t="shared" si="345"/>
        <v>SH0908-1069</v>
      </c>
      <c r="J3664" s="34">
        <f t="shared" si="346"/>
        <v>72686</v>
      </c>
      <c r="K3664" t="str">
        <f t="shared" si="347"/>
        <v>SH0908-1069</v>
      </c>
    </row>
    <row r="3665" spans="1:11" ht="15" customHeight="1" x14ac:dyDescent="0.35">
      <c r="A3665">
        <f>'TI102'!A3662</f>
        <v>10</v>
      </c>
      <c r="B3665" s="26">
        <f>'TI102'!B3662</f>
        <v>46273.770833333343</v>
      </c>
      <c r="C3665">
        <f>'TI102'!C3662</f>
        <v>11710066</v>
      </c>
      <c r="D3665">
        <f>'TI102'!J3662</f>
        <v>4</v>
      </c>
      <c r="E3665">
        <f>'TI102'!Q3662</f>
        <v>1</v>
      </c>
      <c r="F3665" t="str">
        <f t="shared" si="342"/>
        <v>60602</v>
      </c>
      <c r="G3665">
        <f t="shared" si="343"/>
        <v>330</v>
      </c>
      <c r="H3665" t="str">
        <f t="shared" si="344"/>
        <v>SH0908-1069</v>
      </c>
      <c r="I3665" t="str">
        <f t="shared" si="345"/>
        <v>SH0908-1069</v>
      </c>
      <c r="J3665" s="34">
        <f t="shared" si="346"/>
        <v>72686</v>
      </c>
      <c r="K3665" t="str">
        <f t="shared" si="347"/>
        <v>SH0908-1069</v>
      </c>
    </row>
    <row r="3666" spans="1:11" ht="15" customHeight="1" x14ac:dyDescent="0.35">
      <c r="A3666">
        <f>'TI102'!A3663</f>
        <v>10</v>
      </c>
      <c r="B3666" s="26">
        <f>'TI102'!B3663</f>
        <v>46273.770833333343</v>
      </c>
      <c r="C3666">
        <f>'TI102'!C3663</f>
        <v>11710074</v>
      </c>
      <c r="D3666">
        <f>'TI102'!J3663</f>
        <v>1</v>
      </c>
      <c r="E3666">
        <f>'TI102'!Q3663</f>
        <v>2</v>
      </c>
      <c r="F3666" t="str">
        <f t="shared" si="342"/>
        <v>60602</v>
      </c>
      <c r="G3666">
        <f t="shared" si="343"/>
        <v>330</v>
      </c>
      <c r="H3666" t="str">
        <f t="shared" si="344"/>
        <v>SH0908-1069</v>
      </c>
      <c r="I3666" t="str">
        <f t="shared" si="345"/>
        <v>SH0908-1069</v>
      </c>
      <c r="J3666" s="34">
        <f t="shared" si="346"/>
        <v>72686</v>
      </c>
      <c r="K3666" t="str">
        <f t="shared" si="347"/>
        <v>SH0908-1069</v>
      </c>
    </row>
    <row r="3667" spans="1:11" ht="15" customHeight="1" x14ac:dyDescent="0.35">
      <c r="A3667">
        <f>'TI102'!A3664</f>
        <v>10</v>
      </c>
      <c r="B3667" s="26">
        <f>'TI102'!B3664</f>
        <v>46273.770833333343</v>
      </c>
      <c r="C3667">
        <f>'TI102'!C3664</f>
        <v>11710075</v>
      </c>
      <c r="D3667">
        <f>'TI102'!J3664</f>
        <v>1</v>
      </c>
      <c r="E3667">
        <f>'TI102'!Q3664</f>
        <v>3</v>
      </c>
      <c r="F3667" t="str">
        <f t="shared" si="342"/>
        <v>60602</v>
      </c>
      <c r="G3667">
        <f t="shared" si="343"/>
        <v>330</v>
      </c>
      <c r="H3667" t="str">
        <f t="shared" si="344"/>
        <v>SH0908-1069</v>
      </c>
      <c r="I3667" t="str">
        <f t="shared" si="345"/>
        <v>SH0908-1069</v>
      </c>
      <c r="J3667" s="34">
        <f t="shared" si="346"/>
        <v>72686</v>
      </c>
      <c r="K3667" t="str">
        <f t="shared" si="347"/>
        <v>SH0908-1069</v>
      </c>
    </row>
    <row r="3668" spans="1:11" ht="15" customHeight="1" x14ac:dyDescent="0.35">
      <c r="A3668">
        <f>'TI102'!A3665</f>
        <v>10</v>
      </c>
      <c r="B3668" s="26">
        <f>'TI102'!B3665</f>
        <v>46273.770833333343</v>
      </c>
      <c r="C3668">
        <f>'TI102'!C3665</f>
        <v>11710076</v>
      </c>
      <c r="D3668">
        <f>'TI102'!J3665</f>
        <v>1</v>
      </c>
      <c r="E3668">
        <f>'TI102'!Q3665</f>
        <v>1</v>
      </c>
      <c r="F3668" t="str">
        <f t="shared" si="342"/>
        <v>60602</v>
      </c>
      <c r="G3668">
        <f t="shared" si="343"/>
        <v>330</v>
      </c>
      <c r="H3668" t="str">
        <f t="shared" si="344"/>
        <v>SH0908-1069</v>
      </c>
      <c r="I3668" t="str">
        <f t="shared" si="345"/>
        <v>SH0908-1069</v>
      </c>
      <c r="J3668" s="34">
        <f t="shared" si="346"/>
        <v>72686</v>
      </c>
      <c r="K3668" t="str">
        <f t="shared" si="347"/>
        <v>SH0908-1069</v>
      </c>
    </row>
    <row r="3669" spans="1:11" ht="15" customHeight="1" x14ac:dyDescent="0.35">
      <c r="A3669">
        <f>'TI102'!A3666</f>
        <v>10</v>
      </c>
      <c r="B3669" s="26">
        <f>'TI102'!B3666</f>
        <v>46273.770833333343</v>
      </c>
      <c r="C3669">
        <f>'TI102'!C3666</f>
        <v>11710167</v>
      </c>
      <c r="D3669">
        <f>'TI102'!J3666</f>
        <v>1</v>
      </c>
      <c r="E3669">
        <f>'TI102'!Q3666</f>
        <v>1</v>
      </c>
      <c r="F3669" t="str">
        <f t="shared" si="342"/>
        <v>60640</v>
      </c>
      <c r="G3669">
        <f t="shared" si="343"/>
        <v>336</v>
      </c>
      <c r="H3669" t="str">
        <f t="shared" si="344"/>
        <v>SH0908-1072</v>
      </c>
      <c r="I3669" t="str">
        <f t="shared" si="345"/>
        <v>SH0908-1072</v>
      </c>
      <c r="J3669" s="34">
        <f t="shared" si="346"/>
        <v>72686</v>
      </c>
      <c r="K3669" t="str">
        <f t="shared" si="347"/>
        <v>SH0908-1072</v>
      </c>
    </row>
    <row r="3670" spans="1:11" ht="15" customHeight="1" x14ac:dyDescent="0.35">
      <c r="A3670">
        <f>'TI102'!A3667</f>
        <v>10</v>
      </c>
      <c r="B3670" s="26">
        <f>'TI102'!B3667</f>
        <v>46273.770833333343</v>
      </c>
      <c r="C3670">
        <f>'TI102'!C3667</f>
        <v>11710168</v>
      </c>
      <c r="D3670">
        <f>'TI102'!J3667</f>
        <v>1</v>
      </c>
      <c r="E3670">
        <f>'TI102'!Q3667</f>
        <v>1</v>
      </c>
      <c r="F3670" t="str">
        <f t="shared" si="342"/>
        <v>60638</v>
      </c>
      <c r="G3670">
        <f t="shared" si="343"/>
        <v>356</v>
      </c>
      <c r="H3670" t="str">
        <f t="shared" si="344"/>
        <v>SH0908-1083</v>
      </c>
      <c r="I3670" t="str">
        <f t="shared" si="345"/>
        <v>SH0908-1083</v>
      </c>
      <c r="J3670" s="34">
        <f t="shared" si="346"/>
        <v>72686</v>
      </c>
      <c r="K3670" t="str">
        <f t="shared" si="347"/>
        <v>SH0908-1083</v>
      </c>
    </row>
    <row r="3671" spans="1:11" ht="15" customHeight="1" x14ac:dyDescent="0.35">
      <c r="A3671">
        <f>'TI102'!A3668</f>
        <v>10</v>
      </c>
      <c r="B3671" s="26">
        <f>'TI102'!B3668</f>
        <v>46273.770833333343</v>
      </c>
      <c r="C3671">
        <f>'TI102'!C3668</f>
        <v>11710169</v>
      </c>
      <c r="D3671">
        <f>'TI102'!J3668</f>
        <v>1</v>
      </c>
      <c r="E3671">
        <f>'TI102'!Q3668</f>
        <v>1</v>
      </c>
      <c r="F3671" t="str">
        <f t="shared" si="342"/>
        <v>60638</v>
      </c>
      <c r="G3671">
        <f t="shared" si="343"/>
        <v>356</v>
      </c>
      <c r="H3671" t="str">
        <f t="shared" si="344"/>
        <v>SH0908-1083</v>
      </c>
      <c r="I3671" t="str">
        <f t="shared" si="345"/>
        <v>SH0908-1083</v>
      </c>
      <c r="J3671" s="34">
        <f t="shared" si="346"/>
        <v>72686</v>
      </c>
      <c r="K3671" t="str">
        <f t="shared" si="347"/>
        <v>SH0908-1083</v>
      </c>
    </row>
    <row r="3672" spans="1:11" ht="15" customHeight="1" x14ac:dyDescent="0.35">
      <c r="A3672">
        <f>'TI102'!A3669</f>
        <v>10</v>
      </c>
      <c r="B3672" s="26">
        <f>'TI102'!B3669</f>
        <v>46273.770833333343</v>
      </c>
      <c r="C3672">
        <f>'TI102'!C3669</f>
        <v>11710280</v>
      </c>
      <c r="D3672">
        <f>'TI102'!J3669</f>
        <v>1</v>
      </c>
      <c r="E3672">
        <f>'TI102'!Q3669</f>
        <v>3</v>
      </c>
      <c r="F3672" t="str">
        <f t="shared" si="342"/>
        <v>60670</v>
      </c>
      <c r="G3672">
        <f t="shared" si="343"/>
        <v>313</v>
      </c>
      <c r="H3672" t="str">
        <f t="shared" si="344"/>
        <v>SH0908-1063</v>
      </c>
      <c r="I3672" t="str">
        <f t="shared" si="345"/>
        <v>SH0908-1063</v>
      </c>
      <c r="J3672" s="34">
        <f t="shared" si="346"/>
        <v>72686</v>
      </c>
      <c r="K3672" t="str">
        <f t="shared" si="347"/>
        <v>SH0908-1063</v>
      </c>
    </row>
    <row r="3673" spans="1:11" ht="15" customHeight="1" x14ac:dyDescent="0.35">
      <c r="A3673">
        <f>'TI102'!A3670</f>
        <v>10</v>
      </c>
      <c r="B3673" s="26">
        <f>'TI102'!B3670</f>
        <v>46273.770833333343</v>
      </c>
      <c r="C3673">
        <f>'TI102'!C3670</f>
        <v>11710402</v>
      </c>
      <c r="D3673">
        <f>'TI102'!J3670</f>
        <v>1</v>
      </c>
      <c r="E3673">
        <f>'TI102'!Q3670</f>
        <v>1</v>
      </c>
      <c r="F3673" t="str">
        <f t="shared" si="342"/>
        <v>60702</v>
      </c>
      <c r="G3673">
        <f t="shared" si="343"/>
        <v>132</v>
      </c>
      <c r="H3673" t="str">
        <f t="shared" si="344"/>
        <v>SH0908-1033</v>
      </c>
      <c r="I3673" t="str">
        <f t="shared" si="345"/>
        <v>SH0908-1033</v>
      </c>
      <c r="J3673" s="34">
        <f t="shared" si="346"/>
        <v>72686</v>
      </c>
      <c r="K3673" t="str">
        <f t="shared" si="347"/>
        <v>SH0908-1033</v>
      </c>
    </row>
    <row r="3674" spans="1:11" ht="15" customHeight="1" x14ac:dyDescent="0.35">
      <c r="A3674">
        <f>'TI102'!A3671</f>
        <v>10</v>
      </c>
      <c r="B3674" s="26">
        <f>'TI102'!B3671</f>
        <v>46273.770833333343</v>
      </c>
      <c r="C3674">
        <f>'TI102'!C3671</f>
        <v>11710515</v>
      </c>
      <c r="D3674">
        <f>'TI102'!J3671</f>
        <v>4</v>
      </c>
      <c r="E3674">
        <f>'TI102'!Q3671</f>
        <v>2</v>
      </c>
      <c r="F3674" t="str">
        <f t="shared" si="342"/>
        <v>60753</v>
      </c>
      <c r="G3674">
        <f t="shared" si="343"/>
        <v>331</v>
      </c>
      <c r="H3674" t="str">
        <f t="shared" si="344"/>
        <v>SH0908-1069</v>
      </c>
      <c r="I3674" t="str">
        <f t="shared" si="345"/>
        <v>SH0908-1069</v>
      </c>
      <c r="J3674" s="34">
        <f t="shared" si="346"/>
        <v>72686</v>
      </c>
      <c r="K3674" t="str">
        <f t="shared" si="347"/>
        <v>SH0908-1069</v>
      </c>
    </row>
    <row r="3675" spans="1:11" ht="15" customHeight="1" x14ac:dyDescent="0.35">
      <c r="A3675">
        <f>'TI102'!A3672</f>
        <v>10</v>
      </c>
      <c r="B3675" s="26">
        <f>'TI102'!B3672</f>
        <v>46273.770833333343</v>
      </c>
      <c r="C3675">
        <f>'TI102'!C3672</f>
        <v>11710522</v>
      </c>
      <c r="D3675">
        <f>'TI102'!J3672</f>
        <v>2</v>
      </c>
      <c r="E3675">
        <f>'TI102'!Q3672</f>
        <v>1</v>
      </c>
      <c r="F3675" t="str">
        <f t="shared" si="342"/>
        <v>60753</v>
      </c>
      <c r="G3675">
        <f t="shared" si="343"/>
        <v>331</v>
      </c>
      <c r="H3675" t="str">
        <f t="shared" si="344"/>
        <v>SH0908-1069</v>
      </c>
      <c r="I3675" t="str">
        <f t="shared" si="345"/>
        <v>SH0908-1069</v>
      </c>
      <c r="J3675" s="34">
        <f t="shared" si="346"/>
        <v>72686</v>
      </c>
      <c r="K3675" t="str">
        <f t="shared" si="347"/>
        <v>SH0908-1069</v>
      </c>
    </row>
    <row r="3676" spans="1:11" ht="15" customHeight="1" x14ac:dyDescent="0.35">
      <c r="A3676">
        <f>'TI102'!A3673</f>
        <v>10</v>
      </c>
      <c r="B3676" s="26">
        <f>'TI102'!B3673</f>
        <v>46273.770833333343</v>
      </c>
      <c r="C3676">
        <f>'TI102'!C3673</f>
        <v>11710601</v>
      </c>
      <c r="D3676">
        <f>'TI102'!J3673</f>
        <v>1</v>
      </c>
      <c r="E3676">
        <f>'TI102'!Q3673</f>
        <v>4</v>
      </c>
      <c r="F3676" t="str">
        <f t="shared" si="342"/>
        <v>60777</v>
      </c>
      <c r="G3676">
        <f t="shared" si="343"/>
        <v>299</v>
      </c>
      <c r="H3676" t="str">
        <f t="shared" si="344"/>
        <v>SH0908-1057</v>
      </c>
      <c r="I3676" t="str">
        <f t="shared" si="345"/>
        <v>SH0908-1057</v>
      </c>
      <c r="J3676" s="34">
        <f t="shared" si="346"/>
        <v>72686</v>
      </c>
      <c r="K3676" t="str">
        <f t="shared" si="347"/>
        <v>SH0908-1057</v>
      </c>
    </row>
    <row r="3677" spans="1:11" ht="15" customHeight="1" x14ac:dyDescent="0.35">
      <c r="A3677">
        <f>'TI102'!A3674</f>
        <v>10</v>
      </c>
      <c r="B3677" s="26">
        <f>'TI102'!B3674</f>
        <v>46273.770833333343</v>
      </c>
      <c r="C3677">
        <f>'TI102'!C3674</f>
        <v>11710650</v>
      </c>
      <c r="D3677">
        <f>'TI102'!J3674</f>
        <v>1</v>
      </c>
      <c r="E3677">
        <f>'TI102'!Q3674</f>
        <v>3</v>
      </c>
      <c r="F3677" t="str">
        <f t="shared" si="342"/>
        <v>60795</v>
      </c>
      <c r="G3677">
        <f t="shared" si="343"/>
        <v>337</v>
      </c>
      <c r="H3677" t="str">
        <f t="shared" si="344"/>
        <v>SH0908-1072</v>
      </c>
      <c r="I3677" t="str">
        <f t="shared" si="345"/>
        <v>SH0908-1072</v>
      </c>
      <c r="J3677" s="34">
        <f t="shared" si="346"/>
        <v>72686</v>
      </c>
      <c r="K3677" t="str">
        <f t="shared" si="347"/>
        <v>SH0908-1072</v>
      </c>
    </row>
    <row r="3678" spans="1:11" ht="15" customHeight="1" x14ac:dyDescent="0.35">
      <c r="A3678">
        <f>'TI102'!A3675</f>
        <v>10</v>
      </c>
      <c r="B3678" s="26">
        <f>'TI102'!B3675</f>
        <v>46273.770833333343</v>
      </c>
      <c r="C3678">
        <f>'TI102'!C3675</f>
        <v>11710679</v>
      </c>
      <c r="D3678">
        <f>'TI102'!J3675</f>
        <v>1</v>
      </c>
      <c r="E3678">
        <f>'TI102'!Q3675</f>
        <v>2</v>
      </c>
      <c r="F3678" t="str">
        <f t="shared" si="342"/>
        <v>60801</v>
      </c>
      <c r="G3678">
        <f t="shared" si="343"/>
        <v>400</v>
      </c>
      <c r="H3678" t="str">
        <f t="shared" si="344"/>
        <v>SH0908-1888</v>
      </c>
      <c r="I3678" t="str">
        <f t="shared" si="345"/>
        <v>SH0908-1888</v>
      </c>
      <c r="J3678" s="34">
        <f t="shared" si="346"/>
        <v>72686</v>
      </c>
      <c r="K3678" t="str">
        <f t="shared" si="347"/>
        <v>SH0908-1888</v>
      </c>
    </row>
    <row r="3679" spans="1:11" ht="15" customHeight="1" x14ac:dyDescent="0.35">
      <c r="A3679">
        <f>'TI102'!A3676</f>
        <v>10</v>
      </c>
      <c r="B3679" s="26">
        <f>'TI102'!B3676</f>
        <v>46273.770833333343</v>
      </c>
      <c r="C3679">
        <f>'TI102'!C3676</f>
        <v>11710680</v>
      </c>
      <c r="D3679">
        <f>'TI102'!J3676</f>
        <v>1</v>
      </c>
      <c r="E3679">
        <f>'TI102'!Q3676</f>
        <v>2</v>
      </c>
      <c r="F3679" t="str">
        <f t="shared" si="342"/>
        <v>60801</v>
      </c>
      <c r="G3679">
        <f t="shared" si="343"/>
        <v>400</v>
      </c>
      <c r="H3679" t="str">
        <f t="shared" si="344"/>
        <v>SH0908-1888</v>
      </c>
      <c r="I3679" t="str">
        <f t="shared" si="345"/>
        <v>SH0908-1888</v>
      </c>
      <c r="J3679" s="34">
        <f t="shared" si="346"/>
        <v>72686</v>
      </c>
      <c r="K3679" t="str">
        <f t="shared" si="347"/>
        <v>SH0908-1888</v>
      </c>
    </row>
    <row r="3680" spans="1:11" ht="15" customHeight="1" x14ac:dyDescent="0.35">
      <c r="A3680">
        <f>'TI102'!A3677</f>
        <v>10</v>
      </c>
      <c r="B3680" s="26">
        <f>'TI102'!B3677</f>
        <v>46273.770833333343</v>
      </c>
      <c r="C3680">
        <f>'TI102'!C3677</f>
        <v>11710681</v>
      </c>
      <c r="D3680">
        <f>'TI102'!J3677</f>
        <v>1</v>
      </c>
      <c r="E3680">
        <f>'TI102'!Q3677</f>
        <v>4</v>
      </c>
      <c r="F3680" t="str">
        <f t="shared" si="342"/>
        <v>60811</v>
      </c>
      <c r="G3680">
        <f t="shared" si="343"/>
        <v>401</v>
      </c>
      <c r="H3680" t="str">
        <f t="shared" si="344"/>
        <v>SH0908-1888</v>
      </c>
      <c r="I3680" t="str">
        <f t="shared" si="345"/>
        <v>SH0908-1888</v>
      </c>
      <c r="J3680" s="34">
        <f t="shared" si="346"/>
        <v>72686</v>
      </c>
      <c r="K3680" t="str">
        <f t="shared" si="347"/>
        <v>SH0908-1888</v>
      </c>
    </row>
    <row r="3681" spans="1:11" ht="15" customHeight="1" x14ac:dyDescent="0.35">
      <c r="A3681">
        <f>'TI102'!A3678</f>
        <v>10</v>
      </c>
      <c r="B3681" s="26">
        <f>'TI102'!B3678</f>
        <v>46273.770833333343</v>
      </c>
      <c r="C3681">
        <f>'TI102'!C3678</f>
        <v>11710682</v>
      </c>
      <c r="D3681">
        <f>'TI102'!J3678</f>
        <v>1</v>
      </c>
      <c r="E3681">
        <f>'TI102'!Q3678</f>
        <v>2</v>
      </c>
      <c r="F3681" t="str">
        <f t="shared" si="342"/>
        <v>60811</v>
      </c>
      <c r="G3681">
        <f t="shared" si="343"/>
        <v>401</v>
      </c>
      <c r="H3681" t="str">
        <f t="shared" si="344"/>
        <v>SH0908-1888</v>
      </c>
      <c r="I3681" t="str">
        <f t="shared" si="345"/>
        <v>SH0908-1888</v>
      </c>
      <c r="J3681" s="34">
        <f t="shared" si="346"/>
        <v>72686</v>
      </c>
      <c r="K3681" t="str">
        <f t="shared" si="347"/>
        <v>SH0908-1888</v>
      </c>
    </row>
    <row r="3682" spans="1:11" ht="15" customHeight="1" x14ac:dyDescent="0.35">
      <c r="A3682">
        <f>'TI102'!A3679</f>
        <v>10</v>
      </c>
      <c r="B3682" s="26">
        <f>'TI102'!B3679</f>
        <v>46273.770833333343</v>
      </c>
      <c r="C3682">
        <f>'TI102'!C3679</f>
        <v>11710683</v>
      </c>
      <c r="D3682">
        <f>'TI102'!J3679</f>
        <v>1</v>
      </c>
      <c r="E3682">
        <f>'TI102'!Q3679</f>
        <v>10</v>
      </c>
      <c r="F3682" t="str">
        <f t="shared" si="342"/>
        <v>60811</v>
      </c>
      <c r="G3682">
        <f t="shared" si="343"/>
        <v>401</v>
      </c>
      <c r="H3682" t="str">
        <f t="shared" si="344"/>
        <v>SH0908-1888</v>
      </c>
      <c r="I3682" t="str">
        <f t="shared" si="345"/>
        <v>SH0908-1888</v>
      </c>
      <c r="J3682" s="34">
        <f t="shared" si="346"/>
        <v>72686</v>
      </c>
      <c r="K3682" t="str">
        <f t="shared" si="347"/>
        <v>SH0908-1888</v>
      </c>
    </row>
    <row r="3683" spans="1:11" ht="15" customHeight="1" x14ac:dyDescent="0.35">
      <c r="A3683">
        <f>'TI102'!A3680</f>
        <v>10</v>
      </c>
      <c r="B3683" s="26">
        <f>'TI102'!B3680</f>
        <v>46273.770833333343</v>
      </c>
      <c r="C3683">
        <f>'TI102'!C3680</f>
        <v>11710742</v>
      </c>
      <c r="D3683">
        <f>'TI102'!J3680</f>
        <v>1</v>
      </c>
      <c r="E3683">
        <f>'TI102'!Q3680</f>
        <v>1</v>
      </c>
      <c r="F3683" t="str">
        <f t="shared" si="342"/>
        <v>60810</v>
      </c>
      <c r="G3683">
        <f t="shared" si="343"/>
        <v>18</v>
      </c>
      <c r="H3683" t="str">
        <f t="shared" si="344"/>
        <v>SH0908-1003</v>
      </c>
      <c r="I3683" t="str">
        <f t="shared" si="345"/>
        <v>SH0908-1003</v>
      </c>
      <c r="J3683" s="34">
        <f t="shared" si="346"/>
        <v>72686</v>
      </c>
      <c r="K3683" t="str">
        <f t="shared" si="347"/>
        <v>SH0908-1003</v>
      </c>
    </row>
    <row r="3684" spans="1:11" ht="15" customHeight="1" x14ac:dyDescent="0.35">
      <c r="A3684">
        <f>'TI102'!A3681</f>
        <v>10</v>
      </c>
      <c r="B3684" s="26">
        <f>'TI102'!B3681</f>
        <v>46273.770833333343</v>
      </c>
      <c r="C3684">
        <f>'TI102'!C3681</f>
        <v>11710743</v>
      </c>
      <c r="D3684">
        <f>'TI102'!J3681</f>
        <v>1</v>
      </c>
      <c r="E3684">
        <f>'TI102'!Q3681</f>
        <v>1</v>
      </c>
      <c r="F3684" t="str">
        <f t="shared" si="342"/>
        <v>60815</v>
      </c>
      <c r="G3684">
        <f t="shared" si="343"/>
        <v>50</v>
      </c>
      <c r="H3684" t="str">
        <f t="shared" si="344"/>
        <v>SH0908-1012</v>
      </c>
      <c r="I3684" t="str">
        <f t="shared" si="345"/>
        <v>SH0908-1012</v>
      </c>
      <c r="J3684" s="34">
        <f t="shared" si="346"/>
        <v>72686</v>
      </c>
      <c r="K3684" t="str">
        <f t="shared" si="347"/>
        <v>SH0908-1012</v>
      </c>
    </row>
    <row r="3685" spans="1:11" ht="15" customHeight="1" x14ac:dyDescent="0.35">
      <c r="A3685">
        <f>'TI102'!A3682</f>
        <v>10</v>
      </c>
      <c r="B3685" s="26">
        <f>'TI102'!B3682</f>
        <v>46273.770833333343</v>
      </c>
      <c r="C3685">
        <f>'TI102'!C3682</f>
        <v>11710746</v>
      </c>
      <c r="D3685">
        <f>'TI102'!J3682</f>
        <v>1</v>
      </c>
      <c r="E3685">
        <f>'TI102'!Q3682</f>
        <v>1</v>
      </c>
      <c r="F3685" t="str">
        <f t="shared" si="342"/>
        <v>60808</v>
      </c>
      <c r="G3685">
        <f t="shared" si="343"/>
        <v>136</v>
      </c>
      <c r="H3685" t="str">
        <f t="shared" si="344"/>
        <v>SH0908-1033</v>
      </c>
      <c r="I3685" t="str">
        <f t="shared" si="345"/>
        <v>SH0908-1033</v>
      </c>
      <c r="J3685" s="34">
        <f t="shared" si="346"/>
        <v>72686</v>
      </c>
      <c r="K3685" t="str">
        <f t="shared" si="347"/>
        <v>SH0908-1033</v>
      </c>
    </row>
    <row r="3686" spans="1:11" ht="15" customHeight="1" x14ac:dyDescent="0.35">
      <c r="A3686">
        <f>'TI102'!A3683</f>
        <v>10</v>
      </c>
      <c r="B3686" s="26">
        <f>'TI102'!B3683</f>
        <v>46273.770833333343</v>
      </c>
      <c r="C3686">
        <f>'TI102'!C3683</f>
        <v>11710747</v>
      </c>
      <c r="D3686">
        <f>'TI102'!J3683</f>
        <v>1</v>
      </c>
      <c r="E3686">
        <f>'TI102'!Q3683</f>
        <v>1</v>
      </c>
      <c r="F3686" t="str">
        <f t="shared" si="342"/>
        <v>60808</v>
      </c>
      <c r="G3686">
        <f t="shared" si="343"/>
        <v>136</v>
      </c>
      <c r="H3686" t="str">
        <f t="shared" si="344"/>
        <v>SH0908-1033</v>
      </c>
      <c r="I3686" t="str">
        <f t="shared" si="345"/>
        <v>SH0908-1033</v>
      </c>
      <c r="J3686" s="34">
        <f t="shared" si="346"/>
        <v>72686</v>
      </c>
      <c r="K3686" t="str">
        <f t="shared" si="347"/>
        <v>SH0908-1033</v>
      </c>
    </row>
    <row r="3687" spans="1:11" ht="15" customHeight="1" x14ac:dyDescent="0.35">
      <c r="A3687">
        <f>'TI102'!A3684</f>
        <v>10</v>
      </c>
      <c r="B3687" s="26">
        <f>'TI102'!B3684</f>
        <v>46273.770833333343</v>
      </c>
      <c r="C3687">
        <f>'TI102'!C3684</f>
        <v>11710748</v>
      </c>
      <c r="D3687">
        <f>'TI102'!J3684</f>
        <v>1</v>
      </c>
      <c r="E3687">
        <f>'TI102'!Q3684</f>
        <v>1</v>
      </c>
      <c r="F3687" t="str">
        <f t="shared" si="342"/>
        <v>60808</v>
      </c>
      <c r="G3687">
        <f t="shared" si="343"/>
        <v>136</v>
      </c>
      <c r="H3687" t="str">
        <f t="shared" si="344"/>
        <v>SH0908-1033</v>
      </c>
      <c r="I3687" t="str">
        <f t="shared" si="345"/>
        <v>SH0908-1033</v>
      </c>
      <c r="J3687" s="34">
        <f t="shared" si="346"/>
        <v>72686</v>
      </c>
      <c r="K3687" t="str">
        <f t="shared" si="347"/>
        <v>SH0908-1033</v>
      </c>
    </row>
    <row r="3688" spans="1:11" ht="15" customHeight="1" x14ac:dyDescent="0.35">
      <c r="A3688">
        <f>'TI102'!A3685</f>
        <v>10</v>
      </c>
      <c r="B3688" s="26">
        <f>'TI102'!B3685</f>
        <v>46273.770833333343</v>
      </c>
      <c r="C3688">
        <f>'TI102'!C3685</f>
        <v>11710825</v>
      </c>
      <c r="D3688">
        <f>'TI102'!J3685</f>
        <v>1</v>
      </c>
      <c r="E3688">
        <f>'TI102'!Q3685</f>
        <v>1</v>
      </c>
      <c r="F3688" t="str">
        <f t="shared" si="342"/>
        <v>60833</v>
      </c>
      <c r="G3688">
        <f t="shared" si="343"/>
        <v>247</v>
      </c>
      <c r="H3688" t="str">
        <f t="shared" si="344"/>
        <v>SH0908-1042</v>
      </c>
      <c r="I3688" t="str">
        <f t="shared" si="345"/>
        <v>SH0908-1042</v>
      </c>
      <c r="J3688" s="34">
        <f t="shared" si="346"/>
        <v>72686</v>
      </c>
      <c r="K3688" t="str">
        <f t="shared" si="347"/>
        <v>SH0908-1042</v>
      </c>
    </row>
    <row r="3689" spans="1:11" ht="15" customHeight="1" x14ac:dyDescent="0.35">
      <c r="A3689">
        <f>'TI102'!A3686</f>
        <v>10</v>
      </c>
      <c r="B3689" s="26">
        <f>'TI102'!B3686</f>
        <v>46273.770833333343</v>
      </c>
      <c r="C3689">
        <f>'TI102'!C3686</f>
        <v>11710826</v>
      </c>
      <c r="D3689">
        <f>'TI102'!J3686</f>
        <v>1</v>
      </c>
      <c r="E3689">
        <f>'TI102'!Q3686</f>
        <v>1</v>
      </c>
      <c r="F3689" t="str">
        <f t="shared" si="342"/>
        <v>60833</v>
      </c>
      <c r="G3689">
        <f t="shared" si="343"/>
        <v>247</v>
      </c>
      <c r="H3689" t="str">
        <f t="shared" si="344"/>
        <v>SH0908-1042</v>
      </c>
      <c r="I3689" t="str">
        <f t="shared" si="345"/>
        <v>SH0908-1042</v>
      </c>
      <c r="J3689" s="34">
        <f t="shared" si="346"/>
        <v>72686</v>
      </c>
      <c r="K3689" t="str">
        <f t="shared" si="347"/>
        <v>SH0908-1042</v>
      </c>
    </row>
    <row r="3690" spans="1:11" ht="15" customHeight="1" x14ac:dyDescent="0.35">
      <c r="A3690">
        <f>'TI102'!A3687</f>
        <v>10</v>
      </c>
      <c r="B3690" s="26">
        <f>'TI102'!B3687</f>
        <v>46273.770833333343</v>
      </c>
      <c r="C3690">
        <f>'TI102'!C3687</f>
        <v>11710857</v>
      </c>
      <c r="D3690">
        <f>'TI102'!J3687</f>
        <v>1</v>
      </c>
      <c r="E3690">
        <f>'TI102'!Q3687</f>
        <v>2</v>
      </c>
      <c r="F3690" t="str">
        <f t="shared" si="342"/>
        <v>60845</v>
      </c>
      <c r="G3690">
        <f t="shared" si="343"/>
        <v>203</v>
      </c>
      <c r="H3690" t="str">
        <f t="shared" si="344"/>
        <v>SH0908-1039</v>
      </c>
      <c r="I3690" t="str">
        <f t="shared" si="345"/>
        <v>SH0908-1039</v>
      </c>
      <c r="J3690" s="34">
        <f t="shared" si="346"/>
        <v>72686</v>
      </c>
      <c r="K3690" t="str">
        <f t="shared" si="347"/>
        <v>SH0908-1039</v>
      </c>
    </row>
    <row r="3691" spans="1:11" ht="15" customHeight="1" x14ac:dyDescent="0.35">
      <c r="A3691">
        <f>'TI102'!A3688</f>
        <v>10</v>
      </c>
      <c r="B3691" s="26">
        <f>'TI102'!B3688</f>
        <v>46273.770833333343</v>
      </c>
      <c r="C3691">
        <f>'TI102'!C3688</f>
        <v>11710861</v>
      </c>
      <c r="D3691">
        <f>'TI102'!J3688</f>
        <v>1</v>
      </c>
      <c r="E3691">
        <f>'TI102'!Q3688</f>
        <v>1</v>
      </c>
      <c r="F3691" t="str">
        <f t="shared" si="342"/>
        <v>60844</v>
      </c>
      <c r="G3691">
        <f t="shared" si="343"/>
        <v>137</v>
      </c>
      <c r="H3691" t="str">
        <f t="shared" si="344"/>
        <v>SH0908-1033</v>
      </c>
      <c r="I3691" t="str">
        <f t="shared" si="345"/>
        <v>SH0908-1033</v>
      </c>
      <c r="J3691" s="34">
        <f t="shared" si="346"/>
        <v>72686</v>
      </c>
      <c r="K3691" t="str">
        <f t="shared" si="347"/>
        <v>SH0908-1033</v>
      </c>
    </row>
    <row r="3692" spans="1:11" ht="15" customHeight="1" x14ac:dyDescent="0.35">
      <c r="A3692">
        <f>'TI102'!A3689</f>
        <v>10</v>
      </c>
      <c r="B3692" s="26">
        <f>'TI102'!B3689</f>
        <v>46273.770833333343</v>
      </c>
      <c r="C3692">
        <f>'TI102'!C3689</f>
        <v>11710862</v>
      </c>
      <c r="D3692">
        <f>'TI102'!J3689</f>
        <v>1</v>
      </c>
      <c r="E3692">
        <f>'TI102'!Q3689</f>
        <v>1</v>
      </c>
      <c r="F3692" t="str">
        <f t="shared" si="342"/>
        <v>60844</v>
      </c>
      <c r="G3692">
        <f t="shared" si="343"/>
        <v>137</v>
      </c>
      <c r="H3692" t="str">
        <f t="shared" si="344"/>
        <v>SH0908-1033</v>
      </c>
      <c r="I3692" t="str">
        <f t="shared" si="345"/>
        <v>SH0908-1033</v>
      </c>
      <c r="J3692" s="34">
        <f t="shared" si="346"/>
        <v>72686</v>
      </c>
      <c r="K3692" t="str">
        <f t="shared" si="347"/>
        <v>SH0908-1033</v>
      </c>
    </row>
    <row r="3693" spans="1:11" ht="15" customHeight="1" x14ac:dyDescent="0.35">
      <c r="A3693">
        <f>'TI102'!A3690</f>
        <v>10</v>
      </c>
      <c r="B3693" s="26">
        <f>'TI102'!B3690</f>
        <v>46273.770833333343</v>
      </c>
      <c r="C3693">
        <f>'TI102'!C3690</f>
        <v>11710899</v>
      </c>
      <c r="D3693">
        <f>'TI102'!J3690</f>
        <v>1</v>
      </c>
      <c r="E3693">
        <f>'TI102'!Q3690</f>
        <v>1</v>
      </c>
      <c r="F3693" t="str">
        <f t="shared" si="342"/>
        <v>60855</v>
      </c>
      <c r="G3693">
        <f t="shared" si="343"/>
        <v>167</v>
      </c>
      <c r="H3693" t="str">
        <f t="shared" si="344"/>
        <v>SH0908-1034</v>
      </c>
      <c r="I3693" t="str">
        <f t="shared" si="345"/>
        <v>SH0908-1034</v>
      </c>
      <c r="J3693" s="34">
        <f t="shared" si="346"/>
        <v>72686</v>
      </c>
      <c r="K3693" t="str">
        <f t="shared" si="347"/>
        <v>SH0908-1034</v>
      </c>
    </row>
    <row r="3694" spans="1:11" ht="15" customHeight="1" x14ac:dyDescent="0.35">
      <c r="A3694">
        <f>'TI102'!A3691</f>
        <v>10</v>
      </c>
      <c r="B3694" s="26">
        <f>'TI102'!B3691</f>
        <v>46273.770833333343</v>
      </c>
      <c r="C3694">
        <f>'TI102'!C3691</f>
        <v>11710900</v>
      </c>
      <c r="D3694">
        <f>'TI102'!J3691</f>
        <v>1</v>
      </c>
      <c r="E3694">
        <f>'TI102'!Q3691</f>
        <v>25</v>
      </c>
      <c r="F3694" t="str">
        <f t="shared" si="342"/>
        <v>60855</v>
      </c>
      <c r="G3694">
        <f t="shared" si="343"/>
        <v>167</v>
      </c>
      <c r="H3694" t="str">
        <f t="shared" si="344"/>
        <v>SH0908-1034</v>
      </c>
      <c r="I3694" t="str">
        <f t="shared" si="345"/>
        <v>SH0908-1034</v>
      </c>
      <c r="J3694" s="34">
        <f t="shared" si="346"/>
        <v>72686</v>
      </c>
      <c r="K3694" t="str">
        <f t="shared" si="347"/>
        <v>SH0908-1034</v>
      </c>
    </row>
    <row r="3695" spans="1:11" ht="15" customHeight="1" x14ac:dyDescent="0.35">
      <c r="A3695">
        <f>'TI102'!A3692</f>
        <v>10</v>
      </c>
      <c r="B3695" s="26">
        <f>'TI102'!B3692</f>
        <v>46273.770833333343</v>
      </c>
      <c r="C3695">
        <f>'TI102'!C3692</f>
        <v>11710908</v>
      </c>
      <c r="D3695">
        <f>'TI102'!J3692</f>
        <v>1</v>
      </c>
      <c r="E3695">
        <f>'TI102'!Q3692</f>
        <v>1</v>
      </c>
      <c r="F3695" t="str">
        <f t="shared" si="342"/>
        <v>60858</v>
      </c>
      <c r="G3695">
        <f t="shared" si="343"/>
        <v>332</v>
      </c>
      <c r="H3695" t="str">
        <f t="shared" si="344"/>
        <v>SH0908-1069</v>
      </c>
      <c r="I3695" t="str">
        <f t="shared" si="345"/>
        <v>SH0908-1069</v>
      </c>
      <c r="J3695" s="34">
        <f t="shared" si="346"/>
        <v>72686</v>
      </c>
      <c r="K3695" t="str">
        <f t="shared" si="347"/>
        <v>SH0908-1069</v>
      </c>
    </row>
    <row r="3696" spans="1:11" ht="15" customHeight="1" x14ac:dyDescent="0.35">
      <c r="A3696">
        <f>'TI102'!A3693</f>
        <v>10</v>
      </c>
      <c r="B3696" s="26">
        <f>'TI102'!B3693</f>
        <v>46273.770833333343</v>
      </c>
      <c r="C3696">
        <f>'TI102'!C3693</f>
        <v>11710923</v>
      </c>
      <c r="D3696">
        <f>'TI102'!J3693</f>
        <v>1</v>
      </c>
      <c r="E3696">
        <f>'TI102'!Q3693</f>
        <v>2</v>
      </c>
      <c r="F3696" t="str">
        <f t="shared" si="342"/>
        <v>60865</v>
      </c>
      <c r="G3696">
        <f t="shared" si="343"/>
        <v>405</v>
      </c>
      <c r="H3696" t="str">
        <f t="shared" si="344"/>
        <v>SH0908-1888</v>
      </c>
      <c r="I3696" t="str">
        <f t="shared" si="345"/>
        <v>SH0908-1888</v>
      </c>
      <c r="J3696" s="34">
        <f t="shared" si="346"/>
        <v>72686</v>
      </c>
      <c r="K3696" t="str">
        <f t="shared" si="347"/>
        <v>SH0908-1888</v>
      </c>
    </row>
    <row r="3697" spans="1:11" ht="15" customHeight="1" x14ac:dyDescent="0.35">
      <c r="A3697">
        <f>'TI102'!A3694</f>
        <v>10</v>
      </c>
      <c r="B3697" s="26">
        <f>'TI102'!B3694</f>
        <v>46273.770833333343</v>
      </c>
      <c r="C3697">
        <f>'TI102'!C3694</f>
        <v>11710924</v>
      </c>
      <c r="D3697">
        <f>'TI102'!J3694</f>
        <v>1</v>
      </c>
      <c r="E3697">
        <f>'TI102'!Q3694</f>
        <v>1</v>
      </c>
      <c r="F3697" t="str">
        <f t="shared" si="342"/>
        <v>60865</v>
      </c>
      <c r="G3697">
        <f t="shared" si="343"/>
        <v>405</v>
      </c>
      <c r="H3697" t="str">
        <f t="shared" si="344"/>
        <v>SH0908-1888</v>
      </c>
      <c r="I3697" t="str">
        <f t="shared" si="345"/>
        <v>SH0908-1888</v>
      </c>
      <c r="J3697" s="34">
        <f t="shared" si="346"/>
        <v>72686</v>
      </c>
      <c r="K3697" t="str">
        <f t="shared" si="347"/>
        <v>SH0908-1888</v>
      </c>
    </row>
    <row r="3698" spans="1:11" ht="15" customHeight="1" x14ac:dyDescent="0.35">
      <c r="A3698">
        <f>'TI102'!A3695</f>
        <v>10</v>
      </c>
      <c r="B3698" s="26">
        <f>'TI102'!B3695</f>
        <v>46273.770833333343</v>
      </c>
      <c r="C3698">
        <f>'TI102'!C3695</f>
        <v>11710964</v>
      </c>
      <c r="D3698">
        <f>'TI102'!J3695</f>
        <v>1</v>
      </c>
      <c r="E3698">
        <f>'TI102'!Q3695</f>
        <v>4</v>
      </c>
      <c r="F3698" t="str">
        <f t="shared" si="342"/>
        <v>60877</v>
      </c>
      <c r="G3698">
        <f t="shared" si="343"/>
        <v>286</v>
      </c>
      <c r="H3698" t="str">
        <f t="shared" si="344"/>
        <v>SH0908-1054</v>
      </c>
      <c r="I3698" t="str">
        <f t="shared" si="345"/>
        <v>SH0908-1054</v>
      </c>
      <c r="J3698" s="34">
        <f t="shared" si="346"/>
        <v>72686</v>
      </c>
      <c r="K3698" t="str">
        <f t="shared" si="347"/>
        <v>SH0908-1054</v>
      </c>
    </row>
    <row r="3699" spans="1:11" ht="15" customHeight="1" x14ac:dyDescent="0.35">
      <c r="A3699">
        <f>'TI102'!A3696</f>
        <v>10</v>
      </c>
      <c r="B3699" s="26">
        <f>'TI102'!B3696</f>
        <v>46273.770833333343</v>
      </c>
      <c r="C3699">
        <f>'TI102'!C3696</f>
        <v>11710980</v>
      </c>
      <c r="D3699">
        <f>'TI102'!J3696</f>
        <v>5</v>
      </c>
      <c r="E3699">
        <f>'TI102'!Q3696</f>
        <v>3</v>
      </c>
      <c r="F3699" t="str">
        <f t="shared" si="342"/>
        <v>60768</v>
      </c>
      <c r="G3699">
        <f t="shared" si="343"/>
        <v>19</v>
      </c>
      <c r="H3699" t="str">
        <f t="shared" si="344"/>
        <v>SH0908-1003</v>
      </c>
      <c r="I3699" t="str">
        <f t="shared" si="345"/>
        <v>SH0908-1003</v>
      </c>
      <c r="J3699" s="34">
        <f t="shared" si="346"/>
        <v>72686</v>
      </c>
      <c r="K3699" t="str">
        <f t="shared" si="347"/>
        <v>SH0908-1003</v>
      </c>
    </row>
    <row r="3700" spans="1:11" ht="15" customHeight="1" x14ac:dyDescent="0.35">
      <c r="A3700">
        <f>'TI102'!A3697</f>
        <v>10</v>
      </c>
      <c r="B3700" s="26">
        <f>'TI102'!B3697</f>
        <v>46273.770833333343</v>
      </c>
      <c r="C3700">
        <f>'TI102'!C3697</f>
        <v>11711031</v>
      </c>
      <c r="D3700">
        <f>'TI102'!J3697</f>
        <v>1</v>
      </c>
      <c r="E3700">
        <f>'TI102'!Q3697</f>
        <v>2</v>
      </c>
      <c r="F3700" t="str">
        <f t="shared" si="342"/>
        <v>60899</v>
      </c>
      <c r="G3700">
        <f t="shared" si="343"/>
        <v>84</v>
      </c>
      <c r="H3700" t="str">
        <f t="shared" si="344"/>
        <v>SH0908-1021</v>
      </c>
      <c r="I3700" t="str">
        <f t="shared" si="345"/>
        <v>SH0908-1021</v>
      </c>
      <c r="J3700" s="34">
        <f t="shared" si="346"/>
        <v>72686</v>
      </c>
      <c r="K3700" t="str">
        <f t="shared" si="347"/>
        <v>SH0908-1021</v>
      </c>
    </row>
    <row r="3701" spans="1:11" ht="15" customHeight="1" x14ac:dyDescent="0.35">
      <c r="A3701">
        <f>'TI102'!A3698</f>
        <v>10</v>
      </c>
      <c r="B3701" s="26">
        <f>'TI102'!B3698</f>
        <v>46273.770833333343</v>
      </c>
      <c r="C3701">
        <f>'TI102'!C3698</f>
        <v>11711032</v>
      </c>
      <c r="D3701">
        <f>'TI102'!J3698</f>
        <v>1</v>
      </c>
      <c r="E3701">
        <f>'TI102'!Q3698</f>
        <v>6</v>
      </c>
      <c r="F3701" t="str">
        <f t="shared" si="342"/>
        <v>60899</v>
      </c>
      <c r="G3701">
        <f t="shared" si="343"/>
        <v>84</v>
      </c>
      <c r="H3701" t="str">
        <f t="shared" si="344"/>
        <v>SH0908-1021</v>
      </c>
      <c r="I3701" t="str">
        <f t="shared" si="345"/>
        <v>SH0908-1021</v>
      </c>
      <c r="J3701" s="34">
        <f t="shared" si="346"/>
        <v>72686</v>
      </c>
      <c r="K3701" t="str">
        <f t="shared" si="347"/>
        <v>SH0908-1021</v>
      </c>
    </row>
    <row r="3702" spans="1:11" ht="15" customHeight="1" x14ac:dyDescent="0.35">
      <c r="A3702">
        <f>'TI102'!A3699</f>
        <v>10</v>
      </c>
      <c r="B3702" s="26">
        <f>'TI102'!B3699</f>
        <v>46273.770833333343</v>
      </c>
      <c r="C3702">
        <f>'TI102'!C3699</f>
        <v>11711041</v>
      </c>
      <c r="D3702">
        <f>'TI102'!J3699</f>
        <v>1</v>
      </c>
      <c r="E3702">
        <f>'TI102'!Q3699</f>
        <v>1</v>
      </c>
      <c r="F3702" t="str">
        <f t="shared" si="342"/>
        <v>60832</v>
      </c>
      <c r="G3702">
        <f t="shared" si="343"/>
        <v>180</v>
      </c>
      <c r="H3702" t="str">
        <f t="shared" si="344"/>
        <v>SH0908-1036</v>
      </c>
      <c r="I3702" t="str">
        <f t="shared" si="345"/>
        <v>SH0908-1036</v>
      </c>
      <c r="J3702" s="34">
        <f t="shared" si="346"/>
        <v>72686</v>
      </c>
      <c r="K3702" t="str">
        <f t="shared" si="347"/>
        <v>SH0908-1036</v>
      </c>
    </row>
    <row r="3703" spans="1:11" ht="15" customHeight="1" x14ac:dyDescent="0.35">
      <c r="A3703">
        <f>'TI102'!A3700</f>
        <v>10</v>
      </c>
      <c r="B3703" s="26">
        <f>'TI102'!B3700</f>
        <v>46273.770833333343</v>
      </c>
      <c r="C3703">
        <f>'TI102'!C3700</f>
        <v>11711042</v>
      </c>
      <c r="D3703">
        <f>'TI102'!J3700</f>
        <v>1</v>
      </c>
      <c r="E3703">
        <f>'TI102'!Q3700</f>
        <v>4</v>
      </c>
      <c r="F3703" t="str">
        <f t="shared" si="342"/>
        <v>60900</v>
      </c>
      <c r="G3703">
        <f t="shared" si="343"/>
        <v>315</v>
      </c>
      <c r="H3703" t="str">
        <f t="shared" si="344"/>
        <v>SH0908-1063</v>
      </c>
      <c r="I3703" t="str">
        <f t="shared" si="345"/>
        <v>SH0908-1063</v>
      </c>
      <c r="J3703" s="34">
        <f t="shared" si="346"/>
        <v>72686</v>
      </c>
      <c r="K3703" t="str">
        <f t="shared" si="347"/>
        <v>SH0908-1063</v>
      </c>
    </row>
    <row r="3704" spans="1:11" ht="15" customHeight="1" x14ac:dyDescent="0.35">
      <c r="A3704">
        <f>'TI102'!A3701</f>
        <v>10</v>
      </c>
      <c r="B3704" s="26">
        <f>'TI102'!B3701</f>
        <v>46273.770833333343</v>
      </c>
      <c r="C3704">
        <f>'TI102'!C3701</f>
        <v>11711043</v>
      </c>
      <c r="D3704">
        <f>'TI102'!J3701</f>
        <v>1</v>
      </c>
      <c r="E3704">
        <f>'TI102'!Q3701</f>
        <v>3</v>
      </c>
      <c r="F3704" t="str">
        <f t="shared" si="342"/>
        <v>60900</v>
      </c>
      <c r="G3704">
        <f t="shared" si="343"/>
        <v>315</v>
      </c>
      <c r="H3704" t="str">
        <f t="shared" si="344"/>
        <v>SH0908-1063</v>
      </c>
      <c r="I3704" t="str">
        <f t="shared" si="345"/>
        <v>SH0908-1063</v>
      </c>
      <c r="J3704" s="34">
        <f t="shared" si="346"/>
        <v>72686</v>
      </c>
      <c r="K3704" t="str">
        <f t="shared" si="347"/>
        <v>SH0908-1063</v>
      </c>
    </row>
    <row r="3705" spans="1:11" ht="15" customHeight="1" x14ac:dyDescent="0.35">
      <c r="A3705">
        <f>'TI102'!A3702</f>
        <v>10</v>
      </c>
      <c r="B3705" s="26">
        <f>'TI102'!B3702</f>
        <v>46273.770833333343</v>
      </c>
      <c r="C3705">
        <f>'TI102'!C3702</f>
        <v>11711044</v>
      </c>
      <c r="D3705">
        <f>'TI102'!J3702</f>
        <v>1</v>
      </c>
      <c r="E3705">
        <f>'TI102'!Q3702</f>
        <v>2</v>
      </c>
      <c r="F3705" t="str">
        <f t="shared" si="342"/>
        <v>60900</v>
      </c>
      <c r="G3705">
        <f t="shared" si="343"/>
        <v>315</v>
      </c>
      <c r="H3705" t="str">
        <f t="shared" si="344"/>
        <v>SH0908-1063</v>
      </c>
      <c r="I3705" t="str">
        <f t="shared" si="345"/>
        <v>SH0908-1063</v>
      </c>
      <c r="J3705" s="34">
        <f t="shared" si="346"/>
        <v>72686</v>
      </c>
      <c r="K3705" t="str">
        <f t="shared" si="347"/>
        <v>SH0908-1063</v>
      </c>
    </row>
    <row r="3706" spans="1:11" ht="15" customHeight="1" x14ac:dyDescent="0.35">
      <c r="A3706">
        <f>'TI102'!A3703</f>
        <v>10</v>
      </c>
      <c r="B3706" s="26">
        <f>'TI102'!B3703</f>
        <v>46273.770833333343</v>
      </c>
      <c r="C3706">
        <f>'TI102'!C3703</f>
        <v>11711045</v>
      </c>
      <c r="D3706">
        <f>'TI102'!J3703</f>
        <v>2</v>
      </c>
      <c r="E3706">
        <f>'TI102'!Q3703</f>
        <v>1</v>
      </c>
      <c r="F3706" t="str">
        <f t="shared" si="342"/>
        <v>60900</v>
      </c>
      <c r="G3706">
        <f t="shared" si="343"/>
        <v>315</v>
      </c>
      <c r="H3706" t="str">
        <f t="shared" si="344"/>
        <v>SH0908-1063</v>
      </c>
      <c r="I3706" t="str">
        <f t="shared" si="345"/>
        <v>SH0908-1063</v>
      </c>
      <c r="J3706" s="34">
        <f t="shared" si="346"/>
        <v>72686</v>
      </c>
      <c r="K3706" t="str">
        <f t="shared" si="347"/>
        <v>SH0908-1063</v>
      </c>
    </row>
    <row r="3707" spans="1:11" ht="15" customHeight="1" x14ac:dyDescent="0.35">
      <c r="A3707">
        <f>'TI102'!A3704</f>
        <v>10</v>
      </c>
      <c r="B3707" s="26">
        <f>'TI102'!B3704</f>
        <v>46273.770833333343</v>
      </c>
      <c r="C3707">
        <f>'TI102'!C3704</f>
        <v>11711066</v>
      </c>
      <c r="D3707">
        <f>'TI102'!J3704</f>
        <v>1</v>
      </c>
      <c r="E3707">
        <f>'TI102'!Q3704</f>
        <v>1</v>
      </c>
      <c r="F3707" t="str">
        <f t="shared" si="342"/>
        <v>60907</v>
      </c>
      <c r="G3707">
        <f t="shared" si="343"/>
        <v>249</v>
      </c>
      <c r="H3707" t="str">
        <f t="shared" si="344"/>
        <v>SH0908-1042</v>
      </c>
      <c r="I3707" t="str">
        <f t="shared" si="345"/>
        <v>SH0908-1042</v>
      </c>
      <c r="J3707" s="34">
        <f t="shared" si="346"/>
        <v>72686</v>
      </c>
      <c r="K3707" t="str">
        <f t="shared" si="347"/>
        <v>SH0908-1042</v>
      </c>
    </row>
    <row r="3708" spans="1:11" ht="15" customHeight="1" x14ac:dyDescent="0.35">
      <c r="A3708">
        <f>'TI102'!A3705</f>
        <v>10</v>
      </c>
      <c r="B3708" s="26">
        <f>'TI102'!B3705</f>
        <v>46273.770833333343</v>
      </c>
      <c r="C3708">
        <f>'TI102'!C3705</f>
        <v>11711067</v>
      </c>
      <c r="D3708">
        <f>'TI102'!J3705</f>
        <v>1</v>
      </c>
      <c r="E3708">
        <f>'TI102'!Q3705</f>
        <v>2</v>
      </c>
      <c r="F3708" t="str">
        <f t="shared" si="342"/>
        <v>60907</v>
      </c>
      <c r="G3708">
        <f t="shared" si="343"/>
        <v>249</v>
      </c>
      <c r="H3708" t="str">
        <f t="shared" si="344"/>
        <v>SH0908-1042</v>
      </c>
      <c r="I3708" t="str">
        <f t="shared" si="345"/>
        <v>SH0908-1042</v>
      </c>
      <c r="J3708" s="34">
        <f t="shared" si="346"/>
        <v>72686</v>
      </c>
      <c r="K3708" t="str">
        <f t="shared" si="347"/>
        <v>SH0908-1042</v>
      </c>
    </row>
    <row r="3709" spans="1:11" ht="15" customHeight="1" x14ac:dyDescent="0.35">
      <c r="A3709">
        <f>'TI102'!A3706</f>
        <v>10</v>
      </c>
      <c r="B3709" s="26">
        <f>'TI102'!B3706</f>
        <v>46273.770833333343</v>
      </c>
      <c r="C3709">
        <f>'TI102'!C3706</f>
        <v>11711073</v>
      </c>
      <c r="D3709">
        <f>'TI102'!J3706</f>
        <v>5</v>
      </c>
      <c r="E3709">
        <f>'TI102'!Q3706</f>
        <v>1</v>
      </c>
      <c r="F3709" t="str">
        <f t="shared" si="342"/>
        <v>60905</v>
      </c>
      <c r="G3709">
        <f t="shared" si="343"/>
        <v>300</v>
      </c>
      <c r="H3709" t="str">
        <f t="shared" si="344"/>
        <v>SH0908-1057</v>
      </c>
      <c r="I3709" t="str">
        <f t="shared" si="345"/>
        <v>SH0908-1057</v>
      </c>
      <c r="J3709" s="34">
        <f t="shared" si="346"/>
        <v>72686</v>
      </c>
      <c r="K3709" t="str">
        <f t="shared" si="347"/>
        <v>SH0908-1057</v>
      </c>
    </row>
    <row r="3710" spans="1:11" ht="15" customHeight="1" x14ac:dyDescent="0.35">
      <c r="A3710">
        <f>'TI102'!A3707</f>
        <v>10</v>
      </c>
      <c r="B3710" s="26">
        <f>'TI102'!B3707</f>
        <v>46273.770833333343</v>
      </c>
      <c r="C3710">
        <f>'TI102'!C3707</f>
        <v>11711094</v>
      </c>
      <c r="D3710">
        <f>'TI102'!J3707</f>
        <v>6</v>
      </c>
      <c r="E3710">
        <f>'TI102'!Q3707</f>
        <v>1</v>
      </c>
      <c r="F3710" t="str">
        <f t="shared" si="342"/>
        <v>60176</v>
      </c>
      <c r="G3710">
        <f t="shared" si="343"/>
        <v>228</v>
      </c>
      <c r="H3710" t="str">
        <f t="shared" si="344"/>
        <v>SH0908-1042</v>
      </c>
      <c r="I3710" t="str">
        <f t="shared" si="345"/>
        <v>SH0908-1042</v>
      </c>
      <c r="J3710" s="34">
        <f t="shared" si="346"/>
        <v>72686</v>
      </c>
      <c r="K3710" t="str">
        <f t="shared" si="347"/>
        <v>SH0908-1042</v>
      </c>
    </row>
    <row r="3711" spans="1:11" ht="15" customHeight="1" x14ac:dyDescent="0.35">
      <c r="A3711">
        <f>'TI102'!A3708</f>
        <v>10</v>
      </c>
      <c r="B3711" s="26">
        <f>'TI102'!B3708</f>
        <v>46273.770833333343</v>
      </c>
      <c r="C3711">
        <f>'TI102'!C3708</f>
        <v>11711095</v>
      </c>
      <c r="D3711">
        <f>'TI102'!J3708</f>
        <v>6</v>
      </c>
      <c r="E3711">
        <f>'TI102'!Q3708</f>
        <v>27</v>
      </c>
      <c r="F3711" t="str">
        <f t="shared" si="342"/>
        <v>59649</v>
      </c>
      <c r="G3711">
        <f t="shared" si="343"/>
        <v>221</v>
      </c>
      <c r="H3711" t="str">
        <f t="shared" si="344"/>
        <v>SH0908-1042</v>
      </c>
      <c r="I3711" t="str">
        <f t="shared" si="345"/>
        <v>SH0908-1042</v>
      </c>
      <c r="J3711" s="34">
        <f t="shared" si="346"/>
        <v>72686</v>
      </c>
      <c r="K3711" t="str">
        <f t="shared" si="347"/>
        <v>SH0908-1042</v>
      </c>
    </row>
    <row r="3712" spans="1:11" ht="15" customHeight="1" x14ac:dyDescent="0.35">
      <c r="A3712">
        <f>'TI102'!A3709</f>
        <v>10</v>
      </c>
      <c r="B3712" s="26">
        <f>'TI102'!B3709</f>
        <v>46273.770833333343</v>
      </c>
      <c r="C3712">
        <f>'TI102'!C3709</f>
        <v>11711096</v>
      </c>
      <c r="D3712">
        <f>'TI102'!J3709</f>
        <v>6</v>
      </c>
      <c r="E3712">
        <f>'TI102'!Q3709</f>
        <v>12</v>
      </c>
      <c r="F3712" t="str">
        <f t="shared" si="342"/>
        <v>59649</v>
      </c>
      <c r="G3712">
        <f t="shared" si="343"/>
        <v>221</v>
      </c>
      <c r="H3712" t="str">
        <f t="shared" si="344"/>
        <v>SH0908-1042</v>
      </c>
      <c r="I3712" t="str">
        <f t="shared" si="345"/>
        <v>SH0908-1042</v>
      </c>
      <c r="J3712" s="34">
        <f t="shared" si="346"/>
        <v>72686</v>
      </c>
      <c r="K3712" t="str">
        <f t="shared" si="347"/>
        <v>SH0908-1042</v>
      </c>
    </row>
    <row r="3713" spans="1:11" ht="15" customHeight="1" x14ac:dyDescent="0.35">
      <c r="A3713">
        <f>'TI102'!A3710</f>
        <v>10</v>
      </c>
      <c r="B3713" s="26">
        <f>'TI102'!B3710</f>
        <v>46273.770833333343</v>
      </c>
      <c r="C3713">
        <f>'TI102'!C3710</f>
        <v>11711097</v>
      </c>
      <c r="D3713">
        <f>'TI102'!J3710</f>
        <v>6</v>
      </c>
      <c r="E3713">
        <f>'TI102'!Q3710</f>
        <v>36</v>
      </c>
      <c r="F3713" t="str">
        <f t="shared" si="342"/>
        <v>59649</v>
      </c>
      <c r="G3713">
        <f t="shared" si="343"/>
        <v>221</v>
      </c>
      <c r="H3713" t="str">
        <f t="shared" si="344"/>
        <v>SH0908-1042</v>
      </c>
      <c r="I3713" t="str">
        <f t="shared" si="345"/>
        <v>SH0908-1042</v>
      </c>
      <c r="J3713" s="34">
        <f t="shared" si="346"/>
        <v>72686</v>
      </c>
      <c r="K3713" t="str">
        <f t="shared" si="347"/>
        <v>SH0908-1042</v>
      </c>
    </row>
    <row r="3714" spans="1:11" ht="15" customHeight="1" x14ac:dyDescent="0.35">
      <c r="A3714">
        <f>'TI102'!A3711</f>
        <v>10</v>
      </c>
      <c r="B3714" s="26">
        <f>'TI102'!B3711</f>
        <v>46273.770833333343</v>
      </c>
      <c r="C3714">
        <f>'TI102'!C3711</f>
        <v>11711098</v>
      </c>
      <c r="D3714">
        <f>'TI102'!J3711</f>
        <v>6</v>
      </c>
      <c r="E3714">
        <f>'TI102'!Q3711</f>
        <v>3</v>
      </c>
      <c r="F3714" t="str">
        <f t="shared" si="342"/>
        <v>59654</v>
      </c>
      <c r="G3714">
        <f t="shared" si="343"/>
        <v>212</v>
      </c>
      <c r="H3714" t="str">
        <f t="shared" si="344"/>
        <v>SH0908-1042</v>
      </c>
      <c r="I3714" t="str">
        <f t="shared" si="345"/>
        <v>SH0908-1042</v>
      </c>
      <c r="J3714" s="34">
        <f t="shared" si="346"/>
        <v>72686</v>
      </c>
      <c r="K3714" t="str">
        <f t="shared" si="347"/>
        <v>SH0908-1042</v>
      </c>
    </row>
    <row r="3715" spans="1:11" ht="15" customHeight="1" x14ac:dyDescent="0.35">
      <c r="A3715">
        <f>'TI102'!A3712</f>
        <v>10</v>
      </c>
      <c r="B3715" s="26">
        <f>'TI102'!B3712</f>
        <v>46273.770833333343</v>
      </c>
      <c r="C3715">
        <f>'TI102'!C3712</f>
        <v>11711099</v>
      </c>
      <c r="D3715">
        <f>'TI102'!J3712</f>
        <v>6</v>
      </c>
      <c r="E3715">
        <f>'TI102'!Q3712</f>
        <v>2</v>
      </c>
      <c r="F3715" t="str">
        <f t="shared" si="342"/>
        <v>59649</v>
      </c>
      <c r="G3715">
        <f t="shared" si="343"/>
        <v>221</v>
      </c>
      <c r="H3715" t="str">
        <f t="shared" si="344"/>
        <v>SH0908-1042</v>
      </c>
      <c r="I3715" t="str">
        <f t="shared" si="345"/>
        <v>SH0908-1042</v>
      </c>
      <c r="J3715" s="34">
        <f t="shared" si="346"/>
        <v>72686</v>
      </c>
      <c r="K3715" t="str">
        <f t="shared" si="347"/>
        <v>SH0908-1042</v>
      </c>
    </row>
    <row r="3716" spans="1:11" ht="15" customHeight="1" x14ac:dyDescent="0.35">
      <c r="A3716">
        <f>'TI102'!A3713</f>
        <v>10</v>
      </c>
      <c r="B3716" s="26">
        <f>'TI102'!B3713</f>
        <v>46273.770833333343</v>
      </c>
      <c r="C3716">
        <f>'TI102'!C3713</f>
        <v>11711107</v>
      </c>
      <c r="D3716">
        <f>'TI102'!J3713</f>
        <v>1</v>
      </c>
      <c r="E3716">
        <f>'TI102'!Q3713</f>
        <v>3</v>
      </c>
      <c r="F3716" t="str">
        <f t="shared" si="342"/>
        <v>60922</v>
      </c>
      <c r="G3716">
        <f t="shared" si="343"/>
        <v>250</v>
      </c>
      <c r="H3716" t="str">
        <f t="shared" si="344"/>
        <v>SH0908-1042</v>
      </c>
      <c r="I3716" t="str">
        <f t="shared" si="345"/>
        <v>SH0908-1042</v>
      </c>
      <c r="J3716" s="34">
        <f t="shared" si="346"/>
        <v>72686</v>
      </c>
      <c r="K3716" t="str">
        <f t="shared" si="347"/>
        <v>SH0908-1042</v>
      </c>
    </row>
    <row r="3717" spans="1:11" ht="15" customHeight="1" x14ac:dyDescent="0.35">
      <c r="A3717">
        <f>'TI102'!A3714</f>
        <v>10</v>
      </c>
      <c r="B3717" s="26">
        <f>'TI102'!B3714</f>
        <v>46273.770833333343</v>
      </c>
      <c r="C3717">
        <f>'TI102'!C3714</f>
        <v>11711108</v>
      </c>
      <c r="D3717">
        <f>'TI102'!J3714</f>
        <v>1</v>
      </c>
      <c r="E3717">
        <f>'TI102'!Q3714</f>
        <v>3</v>
      </c>
      <c r="F3717" t="str">
        <f t="shared" si="342"/>
        <v>60922</v>
      </c>
      <c r="G3717">
        <f t="shared" si="343"/>
        <v>250</v>
      </c>
      <c r="H3717" t="str">
        <f t="shared" si="344"/>
        <v>SH0908-1042</v>
      </c>
      <c r="I3717" t="str">
        <f t="shared" si="345"/>
        <v>SH0908-1042</v>
      </c>
      <c r="J3717" s="34">
        <f t="shared" si="346"/>
        <v>72686</v>
      </c>
      <c r="K3717" t="str">
        <f t="shared" si="347"/>
        <v>SH0908-1042</v>
      </c>
    </row>
    <row r="3718" spans="1:11" ht="15" customHeight="1" x14ac:dyDescent="0.35">
      <c r="A3718">
        <f>'TI102'!A3715</f>
        <v>10</v>
      </c>
      <c r="B3718" s="26">
        <f>'TI102'!B3715</f>
        <v>46273.770833333343</v>
      </c>
      <c r="C3718">
        <f>'TI102'!C3715</f>
        <v>11711154</v>
      </c>
      <c r="D3718">
        <f>'TI102'!J3715</f>
        <v>1</v>
      </c>
      <c r="E3718">
        <f>'TI102'!Q3715</f>
        <v>1</v>
      </c>
      <c r="F3718" t="str">
        <f t="shared" ref="F3718:F3781" si="348">INDEX(OM_ORDER,MATCH(C3718,OM_TID,0))</f>
        <v>60943</v>
      </c>
      <c r="G3718">
        <f t="shared" ref="G3718:G3781" si="349">MATCH(F3718,OR_ID,0)</f>
        <v>21</v>
      </c>
      <c r="H3718" t="str">
        <f t="shared" ref="H3718:H3781" si="350">INDEX(OR_ORIG,G3718)</f>
        <v>SH0908-1003</v>
      </c>
      <c r="I3718" t="str">
        <f t="shared" ref="I3718:I3781" si="351">INDEX(OR_SHIP,G3718)</f>
        <v>SH0908-1003</v>
      </c>
      <c r="J3718" s="34">
        <f t="shared" ref="J3718:J3781" si="352">IF(INDEX(OR_MOVED,G3718)="",DATE(2099,1,1),INDEX(OR_MOVED,G3718))</f>
        <v>72686</v>
      </c>
      <c r="K3718" t="str">
        <f t="shared" ref="K3718:K3781" si="353">IF(B3718&gt;=J3718,I3718,H3718)</f>
        <v>SH0908-1003</v>
      </c>
    </row>
    <row r="3719" spans="1:11" ht="15" customHeight="1" x14ac:dyDescent="0.35">
      <c r="A3719">
        <f>'TI102'!A3716</f>
        <v>10</v>
      </c>
      <c r="B3719" s="26">
        <f>'TI102'!B3716</f>
        <v>46273.770833333343</v>
      </c>
      <c r="C3719">
        <f>'TI102'!C3716</f>
        <v>11711155</v>
      </c>
      <c r="D3719">
        <f>'TI102'!J3716</f>
        <v>1</v>
      </c>
      <c r="E3719">
        <f>'TI102'!Q3716</f>
        <v>1</v>
      </c>
      <c r="F3719" t="str">
        <f t="shared" si="348"/>
        <v>60943</v>
      </c>
      <c r="G3719">
        <f t="shared" si="349"/>
        <v>21</v>
      </c>
      <c r="H3719" t="str">
        <f t="shared" si="350"/>
        <v>SH0908-1003</v>
      </c>
      <c r="I3719" t="str">
        <f t="shared" si="351"/>
        <v>SH0908-1003</v>
      </c>
      <c r="J3719" s="34">
        <f t="shared" si="352"/>
        <v>72686</v>
      </c>
      <c r="K3719" t="str">
        <f t="shared" si="353"/>
        <v>SH0908-1003</v>
      </c>
    </row>
    <row r="3720" spans="1:11" ht="15" customHeight="1" x14ac:dyDescent="0.35">
      <c r="A3720">
        <f>'TI102'!A3717</f>
        <v>10</v>
      </c>
      <c r="B3720" s="26">
        <f>'TI102'!B3717</f>
        <v>46273.770833333343</v>
      </c>
      <c r="C3720">
        <f>'TI102'!C3717</f>
        <v>11711156</v>
      </c>
      <c r="D3720">
        <f>'TI102'!J3717</f>
        <v>1</v>
      </c>
      <c r="E3720">
        <f>'TI102'!Q3717</f>
        <v>1</v>
      </c>
      <c r="F3720" t="str">
        <f t="shared" si="348"/>
        <v>60943</v>
      </c>
      <c r="G3720">
        <f t="shared" si="349"/>
        <v>21</v>
      </c>
      <c r="H3720" t="str">
        <f t="shared" si="350"/>
        <v>SH0908-1003</v>
      </c>
      <c r="I3720" t="str">
        <f t="shared" si="351"/>
        <v>SH0908-1003</v>
      </c>
      <c r="J3720" s="34">
        <f t="shared" si="352"/>
        <v>72686</v>
      </c>
      <c r="K3720" t="str">
        <f t="shared" si="353"/>
        <v>SH0908-1003</v>
      </c>
    </row>
    <row r="3721" spans="1:11" ht="15" customHeight="1" x14ac:dyDescent="0.35">
      <c r="A3721">
        <f>'TI102'!A3718</f>
        <v>10</v>
      </c>
      <c r="B3721" s="26">
        <f>'TI102'!B3718</f>
        <v>46273.770833333343</v>
      </c>
      <c r="C3721">
        <f>'TI102'!C3718</f>
        <v>11711158</v>
      </c>
      <c r="D3721">
        <f>'TI102'!J3718</f>
        <v>1</v>
      </c>
      <c r="E3721">
        <f>'TI102'!Q3718</f>
        <v>4</v>
      </c>
      <c r="F3721" t="str">
        <f t="shared" si="348"/>
        <v>60936</v>
      </c>
      <c r="G3721">
        <f t="shared" si="349"/>
        <v>120</v>
      </c>
      <c r="H3721" t="str">
        <f t="shared" si="350"/>
        <v>SH0908-1030</v>
      </c>
      <c r="I3721" t="str">
        <f t="shared" si="351"/>
        <v>SH0908-1030</v>
      </c>
      <c r="J3721" s="34">
        <f t="shared" si="352"/>
        <v>72686</v>
      </c>
      <c r="K3721" t="str">
        <f t="shared" si="353"/>
        <v>SH0908-1030</v>
      </c>
    </row>
    <row r="3722" spans="1:11" ht="15" customHeight="1" x14ac:dyDescent="0.35">
      <c r="A3722">
        <f>'TI102'!A3719</f>
        <v>10</v>
      </c>
      <c r="B3722" s="26">
        <f>'TI102'!B3719</f>
        <v>46273.770833333343</v>
      </c>
      <c r="C3722">
        <f>'TI102'!C3719</f>
        <v>11711212</v>
      </c>
      <c r="D3722">
        <f>'TI102'!J3719</f>
        <v>1</v>
      </c>
      <c r="E3722">
        <f>'TI102'!Q3719</f>
        <v>1</v>
      </c>
      <c r="F3722" t="str">
        <f t="shared" si="348"/>
        <v>60961</v>
      </c>
      <c r="G3722">
        <f t="shared" si="349"/>
        <v>357</v>
      </c>
      <c r="H3722" t="str">
        <f t="shared" si="350"/>
        <v>SH0908-1083</v>
      </c>
      <c r="I3722" t="str">
        <f t="shared" si="351"/>
        <v>SH0908-1083</v>
      </c>
      <c r="J3722" s="34">
        <f t="shared" si="352"/>
        <v>72686</v>
      </c>
      <c r="K3722" t="str">
        <f t="shared" si="353"/>
        <v>SH0908-1083</v>
      </c>
    </row>
    <row r="3723" spans="1:11" ht="15" customHeight="1" x14ac:dyDescent="0.35">
      <c r="A3723">
        <f>'TI102'!A3720</f>
        <v>10</v>
      </c>
      <c r="B3723" s="26">
        <f>'TI102'!B3720</f>
        <v>46273.770833333343</v>
      </c>
      <c r="C3723">
        <f>'TI102'!C3720</f>
        <v>11711213</v>
      </c>
      <c r="D3723">
        <f>'TI102'!J3720</f>
        <v>2</v>
      </c>
      <c r="E3723">
        <f>'TI102'!Q3720</f>
        <v>3</v>
      </c>
      <c r="F3723" t="str">
        <f t="shared" si="348"/>
        <v>60961</v>
      </c>
      <c r="G3723">
        <f t="shared" si="349"/>
        <v>357</v>
      </c>
      <c r="H3723" t="str">
        <f t="shared" si="350"/>
        <v>SH0908-1083</v>
      </c>
      <c r="I3723" t="str">
        <f t="shared" si="351"/>
        <v>SH0908-1083</v>
      </c>
      <c r="J3723" s="34">
        <f t="shared" si="352"/>
        <v>72686</v>
      </c>
      <c r="K3723" t="str">
        <f t="shared" si="353"/>
        <v>SH0908-1083</v>
      </c>
    </row>
    <row r="3724" spans="1:11" ht="15" customHeight="1" x14ac:dyDescent="0.35">
      <c r="A3724">
        <f>'TI102'!A3721</f>
        <v>10</v>
      </c>
      <c r="B3724" s="26">
        <f>'TI102'!B3721</f>
        <v>46273.770833333343</v>
      </c>
      <c r="C3724">
        <f>'TI102'!C3721</f>
        <v>11711214</v>
      </c>
      <c r="D3724">
        <f>'TI102'!J3721</f>
        <v>1</v>
      </c>
      <c r="E3724">
        <f>'TI102'!Q3721</f>
        <v>1</v>
      </c>
      <c r="F3724" t="str">
        <f t="shared" si="348"/>
        <v>60957</v>
      </c>
      <c r="G3724">
        <f t="shared" si="349"/>
        <v>333</v>
      </c>
      <c r="H3724" t="str">
        <f t="shared" si="350"/>
        <v>SH0908-1069</v>
      </c>
      <c r="I3724" t="str">
        <f t="shared" si="351"/>
        <v>SH0908-1069</v>
      </c>
      <c r="J3724" s="34">
        <f t="shared" si="352"/>
        <v>72686</v>
      </c>
      <c r="K3724" t="str">
        <f t="shared" si="353"/>
        <v>SH0908-1069</v>
      </c>
    </row>
    <row r="3725" spans="1:11" ht="15" customHeight="1" x14ac:dyDescent="0.35">
      <c r="A3725">
        <f>'TI102'!A3722</f>
        <v>10</v>
      </c>
      <c r="B3725" s="26">
        <f>'TI102'!B3722</f>
        <v>46273.770833333343</v>
      </c>
      <c r="C3725">
        <f>'TI102'!C3722</f>
        <v>11711215</v>
      </c>
      <c r="D3725">
        <f>'TI102'!J3722</f>
        <v>1</v>
      </c>
      <c r="E3725">
        <f>'TI102'!Q3722</f>
        <v>1</v>
      </c>
      <c r="F3725" t="str">
        <f t="shared" si="348"/>
        <v>60957</v>
      </c>
      <c r="G3725">
        <f t="shared" si="349"/>
        <v>333</v>
      </c>
      <c r="H3725" t="str">
        <f t="shared" si="350"/>
        <v>SH0908-1069</v>
      </c>
      <c r="I3725" t="str">
        <f t="shared" si="351"/>
        <v>SH0908-1069</v>
      </c>
      <c r="J3725" s="34">
        <f t="shared" si="352"/>
        <v>72686</v>
      </c>
      <c r="K3725" t="str">
        <f t="shared" si="353"/>
        <v>SH0908-1069</v>
      </c>
    </row>
    <row r="3726" spans="1:11" ht="15" customHeight="1" x14ac:dyDescent="0.35">
      <c r="A3726">
        <f>'TI102'!A3723</f>
        <v>10</v>
      </c>
      <c r="B3726" s="26">
        <f>'TI102'!B3723</f>
        <v>46273.770833333343</v>
      </c>
      <c r="C3726">
        <f>'TI102'!C3723</f>
        <v>11711216</v>
      </c>
      <c r="D3726">
        <f>'TI102'!J3723</f>
        <v>1</v>
      </c>
      <c r="E3726">
        <f>'TI102'!Q3723</f>
        <v>1</v>
      </c>
      <c r="F3726" t="str">
        <f t="shared" si="348"/>
        <v>60957</v>
      </c>
      <c r="G3726">
        <f t="shared" si="349"/>
        <v>333</v>
      </c>
      <c r="H3726" t="str">
        <f t="shared" si="350"/>
        <v>SH0908-1069</v>
      </c>
      <c r="I3726" t="str">
        <f t="shared" si="351"/>
        <v>SH0908-1069</v>
      </c>
      <c r="J3726" s="34">
        <f t="shared" si="352"/>
        <v>72686</v>
      </c>
      <c r="K3726" t="str">
        <f t="shared" si="353"/>
        <v>SH0908-1069</v>
      </c>
    </row>
    <row r="3727" spans="1:11" ht="15" customHeight="1" x14ac:dyDescent="0.35">
      <c r="A3727">
        <f>'TI102'!A3724</f>
        <v>10</v>
      </c>
      <c r="B3727" s="26">
        <f>'TI102'!B3724</f>
        <v>46273.770833333343</v>
      </c>
      <c r="C3727">
        <f>'TI102'!C3724</f>
        <v>11711217</v>
      </c>
      <c r="D3727">
        <f>'TI102'!J3724</f>
        <v>1</v>
      </c>
      <c r="E3727">
        <f>'TI102'!Q3724</f>
        <v>1</v>
      </c>
      <c r="F3727" t="str">
        <f t="shared" si="348"/>
        <v>60957</v>
      </c>
      <c r="G3727">
        <f t="shared" si="349"/>
        <v>333</v>
      </c>
      <c r="H3727" t="str">
        <f t="shared" si="350"/>
        <v>SH0908-1069</v>
      </c>
      <c r="I3727" t="str">
        <f t="shared" si="351"/>
        <v>SH0908-1069</v>
      </c>
      <c r="J3727" s="34">
        <f t="shared" si="352"/>
        <v>72686</v>
      </c>
      <c r="K3727" t="str">
        <f t="shared" si="353"/>
        <v>SH0908-1069</v>
      </c>
    </row>
    <row r="3728" spans="1:11" ht="15" customHeight="1" x14ac:dyDescent="0.35">
      <c r="A3728">
        <f>'TI102'!A3725</f>
        <v>10</v>
      </c>
      <c r="B3728" s="26">
        <f>'TI102'!B3725</f>
        <v>46273.770833333343</v>
      </c>
      <c r="C3728">
        <f>'TI102'!C3725</f>
        <v>11711218</v>
      </c>
      <c r="D3728">
        <f>'TI102'!J3725</f>
        <v>1</v>
      </c>
      <c r="E3728">
        <f>'TI102'!Q3725</f>
        <v>2</v>
      </c>
      <c r="F3728" t="str">
        <f t="shared" si="348"/>
        <v>60957</v>
      </c>
      <c r="G3728">
        <f t="shared" si="349"/>
        <v>333</v>
      </c>
      <c r="H3728" t="str">
        <f t="shared" si="350"/>
        <v>SH0908-1069</v>
      </c>
      <c r="I3728" t="str">
        <f t="shared" si="351"/>
        <v>SH0908-1069</v>
      </c>
      <c r="J3728" s="34">
        <f t="shared" si="352"/>
        <v>72686</v>
      </c>
      <c r="K3728" t="str">
        <f t="shared" si="353"/>
        <v>SH0908-1069</v>
      </c>
    </row>
    <row r="3729" spans="1:11" ht="15" customHeight="1" x14ac:dyDescent="0.35">
      <c r="A3729">
        <f>'TI102'!A3726</f>
        <v>10</v>
      </c>
      <c r="B3729" s="26">
        <f>'TI102'!B3726</f>
        <v>46273.770833333343</v>
      </c>
      <c r="C3729">
        <f>'TI102'!C3726</f>
        <v>11711219</v>
      </c>
      <c r="D3729">
        <f>'TI102'!J3726</f>
        <v>1</v>
      </c>
      <c r="E3729">
        <f>'TI102'!Q3726</f>
        <v>1</v>
      </c>
      <c r="F3729" t="str">
        <f t="shared" si="348"/>
        <v>60957</v>
      </c>
      <c r="G3729">
        <f t="shared" si="349"/>
        <v>333</v>
      </c>
      <c r="H3729" t="str">
        <f t="shared" si="350"/>
        <v>SH0908-1069</v>
      </c>
      <c r="I3729" t="str">
        <f t="shared" si="351"/>
        <v>SH0908-1069</v>
      </c>
      <c r="J3729" s="34">
        <f t="shared" si="352"/>
        <v>72686</v>
      </c>
      <c r="K3729" t="str">
        <f t="shared" si="353"/>
        <v>SH0908-1069</v>
      </c>
    </row>
    <row r="3730" spans="1:11" ht="15" customHeight="1" x14ac:dyDescent="0.35">
      <c r="A3730">
        <f>'TI102'!A3727</f>
        <v>10</v>
      </c>
      <c r="B3730" s="26">
        <f>'TI102'!B3727</f>
        <v>46273.770833333343</v>
      </c>
      <c r="C3730">
        <f>'TI102'!C3727</f>
        <v>11711220</v>
      </c>
      <c r="D3730">
        <f>'TI102'!J3727</f>
        <v>1</v>
      </c>
      <c r="E3730">
        <f>'TI102'!Q3727</f>
        <v>1</v>
      </c>
      <c r="F3730" t="str">
        <f t="shared" si="348"/>
        <v>60955</v>
      </c>
      <c r="G3730">
        <f t="shared" si="349"/>
        <v>351</v>
      </c>
      <c r="H3730" t="str">
        <f t="shared" si="350"/>
        <v>SH0908-1080</v>
      </c>
      <c r="I3730" t="str">
        <f t="shared" si="351"/>
        <v>SH0908-1080</v>
      </c>
      <c r="J3730" s="34">
        <f t="shared" si="352"/>
        <v>72686</v>
      </c>
      <c r="K3730" t="str">
        <f t="shared" si="353"/>
        <v>SH0908-1080</v>
      </c>
    </row>
    <row r="3731" spans="1:11" ht="15" customHeight="1" x14ac:dyDescent="0.35">
      <c r="A3731">
        <f>'TI102'!A3728</f>
        <v>10</v>
      </c>
      <c r="B3731" s="26">
        <f>'TI102'!B3728</f>
        <v>46273.770833333343</v>
      </c>
      <c r="C3731">
        <f>'TI102'!C3728</f>
        <v>11711247</v>
      </c>
      <c r="D3731">
        <f>'TI102'!J3728</f>
        <v>5</v>
      </c>
      <c r="E3731">
        <f>'TI102'!Q3728</f>
        <v>2</v>
      </c>
      <c r="F3731" t="str">
        <f t="shared" si="348"/>
        <v>60971</v>
      </c>
      <c r="G3731">
        <f t="shared" si="349"/>
        <v>85</v>
      </c>
      <c r="H3731" t="str">
        <f t="shared" si="350"/>
        <v>SH0908-1021</v>
      </c>
      <c r="I3731" t="str">
        <f t="shared" si="351"/>
        <v>SH0908-1021</v>
      </c>
      <c r="J3731" s="34">
        <f t="shared" si="352"/>
        <v>72686</v>
      </c>
      <c r="K3731" t="str">
        <f t="shared" si="353"/>
        <v>SH0908-1021</v>
      </c>
    </row>
    <row r="3732" spans="1:11" ht="15" customHeight="1" x14ac:dyDescent="0.35">
      <c r="A3732">
        <f>'TI102'!A3729</f>
        <v>10</v>
      </c>
      <c r="B3732" s="26">
        <f>'TI102'!B3729</f>
        <v>46273.770833333343</v>
      </c>
      <c r="C3732">
        <f>'TI102'!C3729</f>
        <v>11711309</v>
      </c>
      <c r="D3732">
        <f>'TI102'!J3729</f>
        <v>2</v>
      </c>
      <c r="E3732">
        <f>'TI102'!Q3729</f>
        <v>25</v>
      </c>
      <c r="F3732" t="str">
        <f t="shared" si="348"/>
        <v>60990</v>
      </c>
      <c r="G3732">
        <f t="shared" si="349"/>
        <v>334</v>
      </c>
      <c r="H3732" t="str">
        <f t="shared" si="350"/>
        <v>SH0908-1069</v>
      </c>
      <c r="I3732" t="str">
        <f t="shared" si="351"/>
        <v>SH0908-1069</v>
      </c>
      <c r="J3732" s="34">
        <f t="shared" si="352"/>
        <v>72686</v>
      </c>
      <c r="K3732" t="str">
        <f t="shared" si="353"/>
        <v>SH0908-1069</v>
      </c>
    </row>
    <row r="3733" spans="1:11" ht="15" customHeight="1" x14ac:dyDescent="0.35">
      <c r="A3733">
        <f>'TI102'!A3730</f>
        <v>10</v>
      </c>
      <c r="B3733" s="26">
        <f>'TI102'!B3730</f>
        <v>46273.770833333343</v>
      </c>
      <c r="C3733">
        <f>'TI102'!C3730</f>
        <v>11711366</v>
      </c>
      <c r="D3733">
        <f>'TI102'!J3730</f>
        <v>2</v>
      </c>
      <c r="E3733">
        <f>'TI102'!Q3730</f>
        <v>1</v>
      </c>
      <c r="F3733" t="str">
        <f t="shared" si="348"/>
        <v>61037</v>
      </c>
      <c r="G3733">
        <f t="shared" si="349"/>
        <v>62</v>
      </c>
      <c r="H3733" t="str">
        <f t="shared" si="350"/>
        <v>SH0908-1018</v>
      </c>
      <c r="I3733" t="str">
        <f t="shared" si="351"/>
        <v>SH0908-1018</v>
      </c>
      <c r="J3733" s="34">
        <f t="shared" si="352"/>
        <v>72686</v>
      </c>
      <c r="K3733" t="str">
        <f t="shared" si="353"/>
        <v>SH0908-1018</v>
      </c>
    </row>
    <row r="3734" spans="1:11" ht="15" customHeight="1" x14ac:dyDescent="0.35">
      <c r="A3734">
        <f>'TI102'!A3731</f>
        <v>10</v>
      </c>
      <c r="B3734" s="26">
        <f>'TI102'!B3731</f>
        <v>46273.770833333343</v>
      </c>
      <c r="C3734">
        <f>'TI102'!C3731</f>
        <v>11711367</v>
      </c>
      <c r="D3734">
        <f>'TI102'!J3731</f>
        <v>2</v>
      </c>
      <c r="E3734">
        <f>'TI102'!Q3731</f>
        <v>1</v>
      </c>
      <c r="F3734" t="str">
        <f t="shared" si="348"/>
        <v>61037</v>
      </c>
      <c r="G3734">
        <f t="shared" si="349"/>
        <v>62</v>
      </c>
      <c r="H3734" t="str">
        <f t="shared" si="350"/>
        <v>SH0908-1018</v>
      </c>
      <c r="I3734" t="str">
        <f t="shared" si="351"/>
        <v>SH0908-1018</v>
      </c>
      <c r="J3734" s="34">
        <f t="shared" si="352"/>
        <v>72686</v>
      </c>
      <c r="K3734" t="str">
        <f t="shared" si="353"/>
        <v>SH0908-1018</v>
      </c>
    </row>
    <row r="3735" spans="1:11" ht="15" customHeight="1" x14ac:dyDescent="0.35">
      <c r="A3735">
        <f>'TI102'!A3732</f>
        <v>10</v>
      </c>
      <c r="B3735" s="26">
        <f>'TI102'!B3732</f>
        <v>46273.770833333343</v>
      </c>
      <c r="C3735">
        <f>'TI102'!C3732</f>
        <v>11711368</v>
      </c>
      <c r="D3735">
        <f>'TI102'!J3732</f>
        <v>2</v>
      </c>
      <c r="E3735">
        <f>'TI102'!Q3732</f>
        <v>2</v>
      </c>
      <c r="F3735" t="str">
        <f t="shared" si="348"/>
        <v>61037</v>
      </c>
      <c r="G3735">
        <f t="shared" si="349"/>
        <v>62</v>
      </c>
      <c r="H3735" t="str">
        <f t="shared" si="350"/>
        <v>SH0908-1018</v>
      </c>
      <c r="I3735" t="str">
        <f t="shared" si="351"/>
        <v>SH0908-1018</v>
      </c>
      <c r="J3735" s="34">
        <f t="shared" si="352"/>
        <v>72686</v>
      </c>
      <c r="K3735" t="str">
        <f t="shared" si="353"/>
        <v>SH0908-1018</v>
      </c>
    </row>
    <row r="3736" spans="1:11" ht="15" customHeight="1" x14ac:dyDescent="0.35">
      <c r="A3736">
        <f>'TI102'!A3733</f>
        <v>10</v>
      </c>
      <c r="B3736" s="26">
        <f>'TI102'!B3733</f>
        <v>46273.770833333343</v>
      </c>
      <c r="C3736">
        <f>'TI102'!C3733</f>
        <v>11711369</v>
      </c>
      <c r="D3736">
        <f>'TI102'!J3733</f>
        <v>2</v>
      </c>
      <c r="E3736">
        <f>'TI102'!Q3733</f>
        <v>4</v>
      </c>
      <c r="F3736" t="str">
        <f t="shared" si="348"/>
        <v>61040</v>
      </c>
      <c r="G3736">
        <f t="shared" si="349"/>
        <v>170</v>
      </c>
      <c r="H3736" t="str">
        <f t="shared" si="350"/>
        <v>SH0908-1034</v>
      </c>
      <c r="I3736" t="str">
        <f t="shared" si="351"/>
        <v>SH0908-1034</v>
      </c>
      <c r="J3736" s="34">
        <f t="shared" si="352"/>
        <v>72686</v>
      </c>
      <c r="K3736" t="str">
        <f t="shared" si="353"/>
        <v>SH0908-1034</v>
      </c>
    </row>
    <row r="3737" spans="1:11" ht="15" customHeight="1" x14ac:dyDescent="0.35">
      <c r="A3737">
        <f>'TI102'!A3734</f>
        <v>10</v>
      </c>
      <c r="B3737" s="26">
        <f>'TI102'!B3734</f>
        <v>46273.770833333343</v>
      </c>
      <c r="C3737">
        <f>'TI102'!C3734</f>
        <v>11711370</v>
      </c>
      <c r="D3737">
        <f>'TI102'!J3734</f>
        <v>2</v>
      </c>
      <c r="E3737">
        <f>'TI102'!Q3734</f>
        <v>5</v>
      </c>
      <c r="F3737" t="str">
        <f t="shared" si="348"/>
        <v>61040</v>
      </c>
      <c r="G3737">
        <f t="shared" si="349"/>
        <v>170</v>
      </c>
      <c r="H3737" t="str">
        <f t="shared" si="350"/>
        <v>SH0908-1034</v>
      </c>
      <c r="I3737" t="str">
        <f t="shared" si="351"/>
        <v>SH0908-1034</v>
      </c>
      <c r="J3737" s="34">
        <f t="shared" si="352"/>
        <v>72686</v>
      </c>
      <c r="K3737" t="str">
        <f t="shared" si="353"/>
        <v>SH0908-1034</v>
      </c>
    </row>
    <row r="3738" spans="1:11" ht="15" customHeight="1" x14ac:dyDescent="0.35">
      <c r="A3738">
        <f>'TI102'!A3735</f>
        <v>10</v>
      </c>
      <c r="B3738" s="26">
        <f>'TI102'!B3735</f>
        <v>46273.770833333343</v>
      </c>
      <c r="C3738">
        <f>'TI102'!C3735</f>
        <v>11711371</v>
      </c>
      <c r="D3738">
        <f>'TI102'!J3735</f>
        <v>2</v>
      </c>
      <c r="E3738">
        <f>'TI102'!Q3735</f>
        <v>6</v>
      </c>
      <c r="F3738" t="str">
        <f t="shared" si="348"/>
        <v>61040</v>
      </c>
      <c r="G3738">
        <f t="shared" si="349"/>
        <v>170</v>
      </c>
      <c r="H3738" t="str">
        <f t="shared" si="350"/>
        <v>SH0908-1034</v>
      </c>
      <c r="I3738" t="str">
        <f t="shared" si="351"/>
        <v>SH0908-1034</v>
      </c>
      <c r="J3738" s="34">
        <f t="shared" si="352"/>
        <v>72686</v>
      </c>
      <c r="K3738" t="str">
        <f t="shared" si="353"/>
        <v>SH0908-1034</v>
      </c>
    </row>
    <row r="3739" spans="1:11" ht="15" customHeight="1" x14ac:dyDescent="0.35">
      <c r="A3739">
        <f>'TI102'!A3736</f>
        <v>10</v>
      </c>
      <c r="B3739" s="26">
        <f>'TI102'!B3736</f>
        <v>46273.770833333343</v>
      </c>
      <c r="C3739">
        <f>'TI102'!C3736</f>
        <v>11711372</v>
      </c>
      <c r="D3739">
        <f>'TI102'!J3736</f>
        <v>2</v>
      </c>
      <c r="E3739">
        <f>'TI102'!Q3736</f>
        <v>4</v>
      </c>
      <c r="F3739" t="str">
        <f t="shared" si="348"/>
        <v>61040</v>
      </c>
      <c r="G3739">
        <f t="shared" si="349"/>
        <v>170</v>
      </c>
      <c r="H3739" t="str">
        <f t="shared" si="350"/>
        <v>SH0908-1034</v>
      </c>
      <c r="I3739" t="str">
        <f t="shared" si="351"/>
        <v>SH0908-1034</v>
      </c>
      <c r="J3739" s="34">
        <f t="shared" si="352"/>
        <v>72686</v>
      </c>
      <c r="K3739" t="str">
        <f t="shared" si="353"/>
        <v>SH0908-1034</v>
      </c>
    </row>
    <row r="3740" spans="1:11" ht="15" customHeight="1" x14ac:dyDescent="0.35">
      <c r="A3740">
        <f>'TI102'!A3737</f>
        <v>10</v>
      </c>
      <c r="B3740" s="26">
        <f>'TI102'!B3737</f>
        <v>46273.770833333343</v>
      </c>
      <c r="C3740">
        <f>'TI102'!C3737</f>
        <v>11711373</v>
      </c>
      <c r="D3740">
        <f>'TI102'!J3737</f>
        <v>2</v>
      </c>
      <c r="E3740">
        <f>'TI102'!Q3737</f>
        <v>3</v>
      </c>
      <c r="F3740" t="str">
        <f t="shared" si="348"/>
        <v>61040</v>
      </c>
      <c r="G3740">
        <f t="shared" si="349"/>
        <v>170</v>
      </c>
      <c r="H3740" t="str">
        <f t="shared" si="350"/>
        <v>SH0908-1034</v>
      </c>
      <c r="I3740" t="str">
        <f t="shared" si="351"/>
        <v>SH0908-1034</v>
      </c>
      <c r="J3740" s="34">
        <f t="shared" si="352"/>
        <v>72686</v>
      </c>
      <c r="K3740" t="str">
        <f t="shared" si="353"/>
        <v>SH0908-1034</v>
      </c>
    </row>
    <row r="3741" spans="1:11" ht="15" customHeight="1" x14ac:dyDescent="0.35">
      <c r="A3741">
        <f>'TI102'!A3738</f>
        <v>10</v>
      </c>
      <c r="B3741" s="26">
        <f>'TI102'!B3738</f>
        <v>46273.770833333343</v>
      </c>
      <c r="C3741">
        <f>'TI102'!C3738</f>
        <v>11711374</v>
      </c>
      <c r="D3741">
        <f>'TI102'!J3738</f>
        <v>2</v>
      </c>
      <c r="E3741">
        <f>'TI102'!Q3738</f>
        <v>3</v>
      </c>
      <c r="F3741" t="str">
        <f t="shared" si="348"/>
        <v>61040</v>
      </c>
      <c r="G3741">
        <f t="shared" si="349"/>
        <v>170</v>
      </c>
      <c r="H3741" t="str">
        <f t="shared" si="350"/>
        <v>SH0908-1034</v>
      </c>
      <c r="I3741" t="str">
        <f t="shared" si="351"/>
        <v>SH0908-1034</v>
      </c>
      <c r="J3741" s="34">
        <f t="shared" si="352"/>
        <v>72686</v>
      </c>
      <c r="K3741" t="str">
        <f t="shared" si="353"/>
        <v>SH0908-1034</v>
      </c>
    </row>
    <row r="3742" spans="1:11" ht="15" customHeight="1" x14ac:dyDescent="0.35">
      <c r="A3742">
        <f>'TI102'!A3739</f>
        <v>10</v>
      </c>
      <c r="B3742" s="26">
        <f>'TI102'!B3739</f>
        <v>46273.770833333343</v>
      </c>
      <c r="C3742">
        <f>'TI102'!C3739</f>
        <v>11711375</v>
      </c>
      <c r="D3742">
        <f>'TI102'!J3739</f>
        <v>2</v>
      </c>
      <c r="E3742">
        <f>'TI102'!Q3739</f>
        <v>3</v>
      </c>
      <c r="F3742" t="str">
        <f t="shared" si="348"/>
        <v>61040</v>
      </c>
      <c r="G3742">
        <f t="shared" si="349"/>
        <v>170</v>
      </c>
      <c r="H3742" t="str">
        <f t="shared" si="350"/>
        <v>SH0908-1034</v>
      </c>
      <c r="I3742" t="str">
        <f t="shared" si="351"/>
        <v>SH0908-1034</v>
      </c>
      <c r="J3742" s="34">
        <f t="shared" si="352"/>
        <v>72686</v>
      </c>
      <c r="K3742" t="str">
        <f t="shared" si="353"/>
        <v>SH0908-1034</v>
      </c>
    </row>
    <row r="3743" spans="1:11" ht="15" customHeight="1" x14ac:dyDescent="0.35">
      <c r="A3743">
        <f>'TI102'!A3740</f>
        <v>10</v>
      </c>
      <c r="B3743" s="26">
        <f>'TI102'!B3740</f>
        <v>46273.770833333343</v>
      </c>
      <c r="C3743">
        <f>'TI102'!C3740</f>
        <v>11711376</v>
      </c>
      <c r="D3743">
        <f>'TI102'!J3740</f>
        <v>2</v>
      </c>
      <c r="E3743">
        <f>'TI102'!Q3740</f>
        <v>25</v>
      </c>
      <c r="F3743" t="str">
        <f t="shared" si="348"/>
        <v>61040</v>
      </c>
      <c r="G3743">
        <f t="shared" si="349"/>
        <v>170</v>
      </c>
      <c r="H3743" t="str">
        <f t="shared" si="350"/>
        <v>SH0908-1034</v>
      </c>
      <c r="I3743" t="str">
        <f t="shared" si="351"/>
        <v>SH0908-1034</v>
      </c>
      <c r="J3743" s="34">
        <f t="shared" si="352"/>
        <v>72686</v>
      </c>
      <c r="K3743" t="str">
        <f t="shared" si="353"/>
        <v>SH0908-1034</v>
      </c>
    </row>
    <row r="3744" spans="1:11" ht="15" customHeight="1" x14ac:dyDescent="0.35">
      <c r="A3744">
        <f>'TI102'!A3741</f>
        <v>10</v>
      </c>
      <c r="B3744" s="26">
        <f>'TI102'!B3741</f>
        <v>46273.770833333343</v>
      </c>
      <c r="C3744">
        <f>'TI102'!C3741</f>
        <v>11711377</v>
      </c>
      <c r="D3744">
        <f>'TI102'!J3741</f>
        <v>2</v>
      </c>
      <c r="E3744">
        <f>'TI102'!Q3741</f>
        <v>2</v>
      </c>
      <c r="F3744" t="str">
        <f t="shared" si="348"/>
        <v>61040</v>
      </c>
      <c r="G3744">
        <f t="shared" si="349"/>
        <v>170</v>
      </c>
      <c r="H3744" t="str">
        <f t="shared" si="350"/>
        <v>SH0908-1034</v>
      </c>
      <c r="I3744" t="str">
        <f t="shared" si="351"/>
        <v>SH0908-1034</v>
      </c>
      <c r="J3744" s="34">
        <f t="shared" si="352"/>
        <v>72686</v>
      </c>
      <c r="K3744" t="str">
        <f t="shared" si="353"/>
        <v>SH0908-1034</v>
      </c>
    </row>
    <row r="3745" spans="1:11" ht="15" customHeight="1" x14ac:dyDescent="0.35">
      <c r="A3745">
        <f>'TI102'!A3742</f>
        <v>10</v>
      </c>
      <c r="B3745" s="26">
        <f>'TI102'!B3742</f>
        <v>46273.770833333343</v>
      </c>
      <c r="C3745">
        <f>'TI102'!C3742</f>
        <v>11711378</v>
      </c>
      <c r="D3745">
        <f>'TI102'!J3742</f>
        <v>2</v>
      </c>
      <c r="E3745">
        <f>'TI102'!Q3742</f>
        <v>4</v>
      </c>
      <c r="F3745" t="str">
        <f t="shared" si="348"/>
        <v>61040</v>
      </c>
      <c r="G3745">
        <f t="shared" si="349"/>
        <v>170</v>
      </c>
      <c r="H3745" t="str">
        <f t="shared" si="350"/>
        <v>SH0908-1034</v>
      </c>
      <c r="I3745" t="str">
        <f t="shared" si="351"/>
        <v>SH0908-1034</v>
      </c>
      <c r="J3745" s="34">
        <f t="shared" si="352"/>
        <v>72686</v>
      </c>
      <c r="K3745" t="str">
        <f t="shared" si="353"/>
        <v>SH0908-1034</v>
      </c>
    </row>
    <row r="3746" spans="1:11" ht="15" customHeight="1" x14ac:dyDescent="0.35">
      <c r="A3746">
        <f>'TI102'!A3743</f>
        <v>10</v>
      </c>
      <c r="B3746" s="26">
        <f>'TI102'!B3743</f>
        <v>46273.770833333343</v>
      </c>
      <c r="C3746">
        <f>'TI102'!C3743</f>
        <v>11711379</v>
      </c>
      <c r="D3746">
        <f>'TI102'!J3743</f>
        <v>2</v>
      </c>
      <c r="E3746">
        <f>'TI102'!Q3743</f>
        <v>4</v>
      </c>
      <c r="F3746" t="str">
        <f t="shared" si="348"/>
        <v>61040</v>
      </c>
      <c r="G3746">
        <f t="shared" si="349"/>
        <v>170</v>
      </c>
      <c r="H3746" t="str">
        <f t="shared" si="350"/>
        <v>SH0908-1034</v>
      </c>
      <c r="I3746" t="str">
        <f t="shared" si="351"/>
        <v>SH0908-1034</v>
      </c>
      <c r="J3746" s="34">
        <f t="shared" si="352"/>
        <v>72686</v>
      </c>
      <c r="K3746" t="str">
        <f t="shared" si="353"/>
        <v>SH0908-1034</v>
      </c>
    </row>
    <row r="3747" spans="1:11" ht="15" customHeight="1" x14ac:dyDescent="0.35">
      <c r="A3747">
        <f>'TI102'!A3744</f>
        <v>10</v>
      </c>
      <c r="B3747" s="26">
        <f>'TI102'!B3744</f>
        <v>46273.770833333343</v>
      </c>
      <c r="C3747">
        <f>'TI102'!C3744</f>
        <v>11711380</v>
      </c>
      <c r="D3747">
        <f>'TI102'!J3744</f>
        <v>2</v>
      </c>
      <c r="E3747">
        <f>'TI102'!Q3744</f>
        <v>2</v>
      </c>
      <c r="F3747" t="str">
        <f t="shared" si="348"/>
        <v>61040</v>
      </c>
      <c r="G3747">
        <f t="shared" si="349"/>
        <v>170</v>
      </c>
      <c r="H3747" t="str">
        <f t="shared" si="350"/>
        <v>SH0908-1034</v>
      </c>
      <c r="I3747" t="str">
        <f t="shared" si="351"/>
        <v>SH0908-1034</v>
      </c>
      <c r="J3747" s="34">
        <f t="shared" si="352"/>
        <v>72686</v>
      </c>
      <c r="K3747" t="str">
        <f t="shared" si="353"/>
        <v>SH0908-1034</v>
      </c>
    </row>
    <row r="3748" spans="1:11" ht="15" customHeight="1" x14ac:dyDescent="0.35">
      <c r="A3748">
        <f>'TI102'!A3745</f>
        <v>10</v>
      </c>
      <c r="B3748" s="26">
        <f>'TI102'!B3745</f>
        <v>46273.770833333343</v>
      </c>
      <c r="C3748">
        <f>'TI102'!C3745</f>
        <v>11711381</v>
      </c>
      <c r="D3748">
        <f>'TI102'!J3745</f>
        <v>2</v>
      </c>
      <c r="E3748">
        <f>'TI102'!Q3745</f>
        <v>3</v>
      </c>
      <c r="F3748" t="str">
        <f t="shared" si="348"/>
        <v>61040</v>
      </c>
      <c r="G3748">
        <f t="shared" si="349"/>
        <v>170</v>
      </c>
      <c r="H3748" t="str">
        <f t="shared" si="350"/>
        <v>SH0908-1034</v>
      </c>
      <c r="I3748" t="str">
        <f t="shared" si="351"/>
        <v>SH0908-1034</v>
      </c>
      <c r="J3748" s="34">
        <f t="shared" si="352"/>
        <v>72686</v>
      </c>
      <c r="K3748" t="str">
        <f t="shared" si="353"/>
        <v>SH0908-1034</v>
      </c>
    </row>
    <row r="3749" spans="1:11" ht="15" customHeight="1" x14ac:dyDescent="0.35">
      <c r="A3749">
        <f>'TI102'!A3746</f>
        <v>10</v>
      </c>
      <c r="B3749" s="26">
        <f>'TI102'!B3746</f>
        <v>46273.770833333343</v>
      </c>
      <c r="C3749">
        <f>'TI102'!C3746</f>
        <v>11711382</v>
      </c>
      <c r="D3749">
        <f>'TI102'!J3746</f>
        <v>2</v>
      </c>
      <c r="E3749">
        <f>'TI102'!Q3746</f>
        <v>8</v>
      </c>
      <c r="F3749" t="str">
        <f t="shared" si="348"/>
        <v>61040</v>
      </c>
      <c r="G3749">
        <f t="shared" si="349"/>
        <v>170</v>
      </c>
      <c r="H3749" t="str">
        <f t="shared" si="350"/>
        <v>SH0908-1034</v>
      </c>
      <c r="I3749" t="str">
        <f t="shared" si="351"/>
        <v>SH0908-1034</v>
      </c>
      <c r="J3749" s="34">
        <f t="shared" si="352"/>
        <v>72686</v>
      </c>
      <c r="K3749" t="str">
        <f t="shared" si="353"/>
        <v>SH0908-1034</v>
      </c>
    </row>
    <row r="3750" spans="1:11" ht="15" customHeight="1" x14ac:dyDescent="0.35">
      <c r="A3750">
        <f>'TI102'!A3747</f>
        <v>10</v>
      </c>
      <c r="B3750" s="26">
        <f>'TI102'!B3747</f>
        <v>46273.770833333343</v>
      </c>
      <c r="C3750">
        <f>'TI102'!C3747</f>
        <v>11711383</v>
      </c>
      <c r="D3750">
        <f>'TI102'!J3747</f>
        <v>2</v>
      </c>
      <c r="E3750">
        <f>'TI102'!Q3747</f>
        <v>3</v>
      </c>
      <c r="F3750" t="str">
        <f t="shared" si="348"/>
        <v>61040</v>
      </c>
      <c r="G3750">
        <f t="shared" si="349"/>
        <v>170</v>
      </c>
      <c r="H3750" t="str">
        <f t="shared" si="350"/>
        <v>SH0908-1034</v>
      </c>
      <c r="I3750" t="str">
        <f t="shared" si="351"/>
        <v>SH0908-1034</v>
      </c>
      <c r="J3750" s="34">
        <f t="shared" si="352"/>
        <v>72686</v>
      </c>
      <c r="K3750" t="str">
        <f t="shared" si="353"/>
        <v>SH0908-1034</v>
      </c>
    </row>
    <row r="3751" spans="1:11" ht="15" customHeight="1" x14ac:dyDescent="0.35">
      <c r="A3751">
        <f>'TI102'!A3748</f>
        <v>10</v>
      </c>
      <c r="B3751" s="26">
        <f>'TI102'!B3748</f>
        <v>46273.770833333343</v>
      </c>
      <c r="C3751">
        <f>'TI102'!C3748</f>
        <v>11711384</v>
      </c>
      <c r="D3751">
        <f>'TI102'!J3748</f>
        <v>2</v>
      </c>
      <c r="E3751">
        <f>'TI102'!Q3748</f>
        <v>6</v>
      </c>
      <c r="F3751" t="str">
        <f t="shared" si="348"/>
        <v>61040</v>
      </c>
      <c r="G3751">
        <f t="shared" si="349"/>
        <v>170</v>
      </c>
      <c r="H3751" t="str">
        <f t="shared" si="350"/>
        <v>SH0908-1034</v>
      </c>
      <c r="I3751" t="str">
        <f t="shared" si="351"/>
        <v>SH0908-1034</v>
      </c>
      <c r="J3751" s="34">
        <f t="shared" si="352"/>
        <v>72686</v>
      </c>
      <c r="K3751" t="str">
        <f t="shared" si="353"/>
        <v>SH0908-1034</v>
      </c>
    </row>
    <row r="3752" spans="1:11" ht="15" customHeight="1" x14ac:dyDescent="0.35">
      <c r="A3752">
        <f>'TI102'!A3749</f>
        <v>10</v>
      </c>
      <c r="B3752" s="26">
        <f>'TI102'!B3749</f>
        <v>46273.770833333343</v>
      </c>
      <c r="C3752">
        <f>'TI102'!C3749</f>
        <v>11711385</v>
      </c>
      <c r="D3752">
        <f>'TI102'!J3749</f>
        <v>2</v>
      </c>
      <c r="E3752">
        <f>'TI102'!Q3749</f>
        <v>13</v>
      </c>
      <c r="F3752" t="str">
        <f t="shared" si="348"/>
        <v>61040</v>
      </c>
      <c r="G3752">
        <f t="shared" si="349"/>
        <v>170</v>
      </c>
      <c r="H3752" t="str">
        <f t="shared" si="350"/>
        <v>SH0908-1034</v>
      </c>
      <c r="I3752" t="str">
        <f t="shared" si="351"/>
        <v>SH0908-1034</v>
      </c>
      <c r="J3752" s="34">
        <f t="shared" si="352"/>
        <v>72686</v>
      </c>
      <c r="K3752" t="str">
        <f t="shared" si="353"/>
        <v>SH0908-1034</v>
      </c>
    </row>
    <row r="3753" spans="1:11" ht="15" customHeight="1" x14ac:dyDescent="0.35">
      <c r="A3753">
        <f>'TI102'!A3750</f>
        <v>10</v>
      </c>
      <c r="B3753" s="26">
        <f>'TI102'!B3750</f>
        <v>46273.770833333343</v>
      </c>
      <c r="C3753">
        <f>'TI102'!C3750</f>
        <v>11711386</v>
      </c>
      <c r="D3753">
        <f>'TI102'!J3750</f>
        <v>2</v>
      </c>
      <c r="E3753">
        <f>'TI102'!Q3750</f>
        <v>3</v>
      </c>
      <c r="F3753" t="str">
        <f t="shared" si="348"/>
        <v>61040</v>
      </c>
      <c r="G3753">
        <f t="shared" si="349"/>
        <v>170</v>
      </c>
      <c r="H3753" t="str">
        <f t="shared" si="350"/>
        <v>SH0908-1034</v>
      </c>
      <c r="I3753" t="str">
        <f t="shared" si="351"/>
        <v>SH0908-1034</v>
      </c>
      <c r="J3753" s="34">
        <f t="shared" si="352"/>
        <v>72686</v>
      </c>
      <c r="K3753" t="str">
        <f t="shared" si="353"/>
        <v>SH0908-1034</v>
      </c>
    </row>
    <row r="3754" spans="1:11" ht="15" customHeight="1" x14ac:dyDescent="0.35">
      <c r="A3754">
        <f>'TI102'!A3751</f>
        <v>10</v>
      </c>
      <c r="B3754" s="26">
        <f>'TI102'!B3751</f>
        <v>46273.770833333343</v>
      </c>
      <c r="C3754">
        <f>'TI102'!C3751</f>
        <v>11711387</v>
      </c>
      <c r="D3754">
        <f>'TI102'!J3751</f>
        <v>2</v>
      </c>
      <c r="E3754">
        <f>'TI102'!Q3751</f>
        <v>3</v>
      </c>
      <c r="F3754" t="str">
        <f t="shared" si="348"/>
        <v>61040</v>
      </c>
      <c r="G3754">
        <f t="shared" si="349"/>
        <v>170</v>
      </c>
      <c r="H3754" t="str">
        <f t="shared" si="350"/>
        <v>SH0908-1034</v>
      </c>
      <c r="I3754" t="str">
        <f t="shared" si="351"/>
        <v>SH0908-1034</v>
      </c>
      <c r="J3754" s="34">
        <f t="shared" si="352"/>
        <v>72686</v>
      </c>
      <c r="K3754" t="str">
        <f t="shared" si="353"/>
        <v>SH0908-1034</v>
      </c>
    </row>
    <row r="3755" spans="1:11" ht="15" customHeight="1" x14ac:dyDescent="0.35">
      <c r="A3755">
        <f>'TI102'!A3752</f>
        <v>10</v>
      </c>
      <c r="B3755" s="26">
        <f>'TI102'!B3752</f>
        <v>46273.770833333343</v>
      </c>
      <c r="C3755">
        <f>'TI102'!C3752</f>
        <v>11711388</v>
      </c>
      <c r="D3755">
        <f>'TI102'!J3752</f>
        <v>2</v>
      </c>
      <c r="E3755">
        <f>'TI102'!Q3752</f>
        <v>6</v>
      </c>
      <c r="F3755" t="str">
        <f t="shared" si="348"/>
        <v>61040</v>
      </c>
      <c r="G3755">
        <f t="shared" si="349"/>
        <v>170</v>
      </c>
      <c r="H3755" t="str">
        <f t="shared" si="350"/>
        <v>SH0908-1034</v>
      </c>
      <c r="I3755" t="str">
        <f t="shared" si="351"/>
        <v>SH0908-1034</v>
      </c>
      <c r="J3755" s="34">
        <f t="shared" si="352"/>
        <v>72686</v>
      </c>
      <c r="K3755" t="str">
        <f t="shared" si="353"/>
        <v>SH0908-1034</v>
      </c>
    </row>
    <row r="3756" spans="1:11" ht="15" customHeight="1" x14ac:dyDescent="0.35">
      <c r="A3756">
        <f>'TI102'!A3753</f>
        <v>10</v>
      </c>
      <c r="B3756" s="26">
        <f>'TI102'!B3753</f>
        <v>46273.770833333343</v>
      </c>
      <c r="C3756">
        <f>'TI102'!C3753</f>
        <v>11711393</v>
      </c>
      <c r="D3756">
        <f>'TI102'!J3753</f>
        <v>4</v>
      </c>
      <c r="E3756">
        <f>'TI102'!Q3753</f>
        <v>6</v>
      </c>
      <c r="F3756" t="str">
        <f t="shared" si="348"/>
        <v>61047</v>
      </c>
      <c r="G3756">
        <f t="shared" si="349"/>
        <v>251</v>
      </c>
      <c r="H3756" t="str">
        <f t="shared" si="350"/>
        <v>SH0908-1042</v>
      </c>
      <c r="I3756" t="str">
        <f t="shared" si="351"/>
        <v>SH0908-1042</v>
      </c>
      <c r="J3756" s="34">
        <f t="shared" si="352"/>
        <v>72686</v>
      </c>
      <c r="K3756" t="str">
        <f t="shared" si="353"/>
        <v>SH0908-1042</v>
      </c>
    </row>
    <row r="3757" spans="1:11" ht="15" customHeight="1" x14ac:dyDescent="0.35">
      <c r="A3757">
        <f>'TI102'!A3754</f>
        <v>10</v>
      </c>
      <c r="B3757" s="26">
        <f>'TI102'!B3754</f>
        <v>46273.770833333343</v>
      </c>
      <c r="C3757">
        <f>'TI102'!C3754</f>
        <v>11711403</v>
      </c>
      <c r="D3757">
        <f>'TI102'!J3754</f>
        <v>2</v>
      </c>
      <c r="E3757">
        <f>'TI102'!Q3754</f>
        <v>1</v>
      </c>
      <c r="F3757" t="str">
        <f t="shared" si="348"/>
        <v>61047</v>
      </c>
      <c r="G3757">
        <f t="shared" si="349"/>
        <v>251</v>
      </c>
      <c r="H3757" t="str">
        <f t="shared" si="350"/>
        <v>SH0908-1042</v>
      </c>
      <c r="I3757" t="str">
        <f t="shared" si="351"/>
        <v>SH0908-1042</v>
      </c>
      <c r="J3757" s="34">
        <f t="shared" si="352"/>
        <v>72686</v>
      </c>
      <c r="K3757" t="str">
        <f t="shared" si="353"/>
        <v>SH0908-1042</v>
      </c>
    </row>
    <row r="3758" spans="1:11" ht="15" customHeight="1" x14ac:dyDescent="0.35">
      <c r="A3758">
        <f>'TI102'!A3755</f>
        <v>10</v>
      </c>
      <c r="B3758" s="26">
        <f>'TI102'!B3755</f>
        <v>46273.770833333343</v>
      </c>
      <c r="C3758">
        <f>'TI102'!C3755</f>
        <v>11711423</v>
      </c>
      <c r="D3758">
        <f>'TI102'!J3755</f>
        <v>4</v>
      </c>
      <c r="E3758">
        <f>'TI102'!Q3755</f>
        <v>1</v>
      </c>
      <c r="F3758" t="str">
        <f t="shared" si="348"/>
        <v>61046</v>
      </c>
      <c r="G3758">
        <f t="shared" si="349"/>
        <v>171</v>
      </c>
      <c r="H3758" t="str">
        <f t="shared" si="350"/>
        <v>SH0908-1034</v>
      </c>
      <c r="I3758" t="str">
        <f t="shared" si="351"/>
        <v>SH0908-1034</v>
      </c>
      <c r="J3758" s="34">
        <f t="shared" si="352"/>
        <v>72686</v>
      </c>
      <c r="K3758" t="str">
        <f t="shared" si="353"/>
        <v>SH0908-1034</v>
      </c>
    </row>
    <row r="3759" spans="1:11" ht="15" customHeight="1" x14ac:dyDescent="0.35">
      <c r="A3759">
        <f>'TI102'!A3756</f>
        <v>10</v>
      </c>
      <c r="B3759" s="26">
        <f>'TI102'!B3756</f>
        <v>46273.770833333343</v>
      </c>
      <c r="C3759">
        <f>'TI102'!C3756</f>
        <v>11711432</v>
      </c>
      <c r="D3759">
        <f>'TI102'!J3756</f>
        <v>2</v>
      </c>
      <c r="E3759">
        <f>'TI102'!Q3756</f>
        <v>2</v>
      </c>
      <c r="F3759" t="str">
        <f t="shared" si="348"/>
        <v>61050</v>
      </c>
      <c r="G3759">
        <f t="shared" si="349"/>
        <v>97</v>
      </c>
      <c r="H3759" t="str">
        <f t="shared" si="350"/>
        <v>SH0908-1022</v>
      </c>
      <c r="I3759" t="str">
        <f t="shared" si="351"/>
        <v>SH0908-1022</v>
      </c>
      <c r="J3759" s="34">
        <f t="shared" si="352"/>
        <v>72686</v>
      </c>
      <c r="K3759" t="str">
        <f t="shared" si="353"/>
        <v>SH0908-1022</v>
      </c>
    </row>
    <row r="3760" spans="1:11" ht="15" customHeight="1" x14ac:dyDescent="0.35">
      <c r="A3760">
        <f>'TI102'!A3757</f>
        <v>10</v>
      </c>
      <c r="B3760" s="26">
        <f>'TI102'!B3757</f>
        <v>46273.770833333343</v>
      </c>
      <c r="C3760">
        <f>'TI102'!C3757</f>
        <v>11711433</v>
      </c>
      <c r="D3760">
        <f>'TI102'!J3757</f>
        <v>2</v>
      </c>
      <c r="E3760">
        <f>'TI102'!Q3757</f>
        <v>6</v>
      </c>
      <c r="F3760" t="str">
        <f t="shared" si="348"/>
        <v>61050</v>
      </c>
      <c r="G3760">
        <f t="shared" si="349"/>
        <v>97</v>
      </c>
      <c r="H3760" t="str">
        <f t="shared" si="350"/>
        <v>SH0908-1022</v>
      </c>
      <c r="I3760" t="str">
        <f t="shared" si="351"/>
        <v>SH0908-1022</v>
      </c>
      <c r="J3760" s="34">
        <f t="shared" si="352"/>
        <v>72686</v>
      </c>
      <c r="K3760" t="str">
        <f t="shared" si="353"/>
        <v>SH0908-1022</v>
      </c>
    </row>
    <row r="3761" spans="1:11" ht="15" customHeight="1" x14ac:dyDescent="0.35">
      <c r="A3761">
        <f>'TI102'!A3758</f>
        <v>10</v>
      </c>
      <c r="B3761" s="26">
        <f>'TI102'!B3758</f>
        <v>46273.770833333343</v>
      </c>
      <c r="C3761">
        <f>'TI102'!C3758</f>
        <v>11711434</v>
      </c>
      <c r="D3761">
        <f>'TI102'!J3758</f>
        <v>2</v>
      </c>
      <c r="E3761">
        <f>'TI102'!Q3758</f>
        <v>1</v>
      </c>
      <c r="F3761" t="str">
        <f t="shared" si="348"/>
        <v>61050</v>
      </c>
      <c r="G3761">
        <f t="shared" si="349"/>
        <v>97</v>
      </c>
      <c r="H3761" t="str">
        <f t="shared" si="350"/>
        <v>SH0908-1022</v>
      </c>
      <c r="I3761" t="str">
        <f t="shared" si="351"/>
        <v>SH0908-1022</v>
      </c>
      <c r="J3761" s="34">
        <f t="shared" si="352"/>
        <v>72686</v>
      </c>
      <c r="K3761" t="str">
        <f t="shared" si="353"/>
        <v>SH0908-1022</v>
      </c>
    </row>
    <row r="3762" spans="1:11" ht="15" customHeight="1" x14ac:dyDescent="0.35">
      <c r="A3762">
        <f>'TI102'!A3759</f>
        <v>10</v>
      </c>
      <c r="B3762" s="26">
        <f>'TI102'!B3759</f>
        <v>46273.770833333343</v>
      </c>
      <c r="C3762">
        <f>'TI102'!C3759</f>
        <v>11711435</v>
      </c>
      <c r="D3762">
        <f>'TI102'!J3759</f>
        <v>2</v>
      </c>
      <c r="E3762">
        <f>'TI102'!Q3759</f>
        <v>3</v>
      </c>
      <c r="F3762" t="str">
        <f t="shared" si="348"/>
        <v>61050</v>
      </c>
      <c r="G3762">
        <f t="shared" si="349"/>
        <v>97</v>
      </c>
      <c r="H3762" t="str">
        <f t="shared" si="350"/>
        <v>SH0908-1022</v>
      </c>
      <c r="I3762" t="str">
        <f t="shared" si="351"/>
        <v>SH0908-1022</v>
      </c>
      <c r="J3762" s="34">
        <f t="shared" si="352"/>
        <v>72686</v>
      </c>
      <c r="K3762" t="str">
        <f t="shared" si="353"/>
        <v>SH0908-1022</v>
      </c>
    </row>
    <row r="3763" spans="1:11" ht="15" customHeight="1" x14ac:dyDescent="0.35">
      <c r="A3763">
        <f>'TI102'!A3760</f>
        <v>10</v>
      </c>
      <c r="B3763" s="26">
        <f>'TI102'!B3760</f>
        <v>46273.770833333343</v>
      </c>
      <c r="C3763">
        <f>'TI102'!C3760</f>
        <v>11711436</v>
      </c>
      <c r="D3763">
        <f>'TI102'!J3760</f>
        <v>1</v>
      </c>
      <c r="E3763">
        <f>'TI102'!Q3760</f>
        <v>1</v>
      </c>
      <c r="F3763" t="str">
        <f t="shared" si="348"/>
        <v>61052</v>
      </c>
      <c r="G3763">
        <f t="shared" si="349"/>
        <v>197</v>
      </c>
      <c r="H3763" t="str">
        <f t="shared" si="350"/>
        <v>SH0908-1037</v>
      </c>
      <c r="I3763" t="str">
        <f t="shared" si="351"/>
        <v>SH0908-1037</v>
      </c>
      <c r="J3763" s="34">
        <f t="shared" si="352"/>
        <v>72686</v>
      </c>
      <c r="K3763" t="str">
        <f t="shared" si="353"/>
        <v>SH0908-1037</v>
      </c>
    </row>
    <row r="3764" spans="1:11" ht="15" customHeight="1" x14ac:dyDescent="0.35">
      <c r="A3764">
        <f>'TI102'!A3761</f>
        <v>10</v>
      </c>
      <c r="B3764" s="26">
        <f>'TI102'!B3761</f>
        <v>46273.770833333343</v>
      </c>
      <c r="C3764">
        <f>'TI102'!C3761</f>
        <v>11711437</v>
      </c>
      <c r="D3764">
        <f>'TI102'!J3761</f>
        <v>1</v>
      </c>
      <c r="E3764">
        <f>'TI102'!Q3761</f>
        <v>2</v>
      </c>
      <c r="F3764" t="str">
        <f t="shared" si="348"/>
        <v>61046</v>
      </c>
      <c r="G3764">
        <f t="shared" si="349"/>
        <v>171</v>
      </c>
      <c r="H3764" t="str">
        <f t="shared" si="350"/>
        <v>SH0908-1034</v>
      </c>
      <c r="I3764" t="str">
        <f t="shared" si="351"/>
        <v>SH0908-1034</v>
      </c>
      <c r="J3764" s="34">
        <f t="shared" si="352"/>
        <v>72686</v>
      </c>
      <c r="K3764" t="str">
        <f t="shared" si="353"/>
        <v>SH0908-1034</v>
      </c>
    </row>
    <row r="3765" spans="1:11" ht="15" customHeight="1" x14ac:dyDescent="0.35">
      <c r="A3765">
        <f>'TI102'!A3762</f>
        <v>10</v>
      </c>
      <c r="B3765" s="26">
        <f>'TI102'!B3762</f>
        <v>46273.770833333343</v>
      </c>
      <c r="C3765">
        <f>'TI102'!C3762</f>
        <v>11711438</v>
      </c>
      <c r="D3765">
        <f>'TI102'!J3762</f>
        <v>1</v>
      </c>
      <c r="E3765">
        <f>'TI102'!Q3762</f>
        <v>1</v>
      </c>
      <c r="F3765" t="str">
        <f t="shared" si="348"/>
        <v>61046</v>
      </c>
      <c r="G3765">
        <f t="shared" si="349"/>
        <v>171</v>
      </c>
      <c r="H3765" t="str">
        <f t="shared" si="350"/>
        <v>SH0908-1034</v>
      </c>
      <c r="I3765" t="str">
        <f t="shared" si="351"/>
        <v>SH0908-1034</v>
      </c>
      <c r="J3765" s="34">
        <f t="shared" si="352"/>
        <v>72686</v>
      </c>
      <c r="K3765" t="str">
        <f t="shared" si="353"/>
        <v>SH0908-1034</v>
      </c>
    </row>
    <row r="3766" spans="1:11" ht="15" customHeight="1" x14ac:dyDescent="0.35">
      <c r="A3766">
        <f>'TI102'!A3763</f>
        <v>10</v>
      </c>
      <c r="B3766" s="26">
        <f>'TI102'!B3763</f>
        <v>46273.770833333343</v>
      </c>
      <c r="C3766">
        <f>'TI102'!C3763</f>
        <v>11711439</v>
      </c>
      <c r="D3766">
        <f>'TI102'!J3763</f>
        <v>1</v>
      </c>
      <c r="E3766">
        <f>'TI102'!Q3763</f>
        <v>4</v>
      </c>
      <c r="F3766" t="str">
        <f t="shared" si="348"/>
        <v>61046</v>
      </c>
      <c r="G3766">
        <f t="shared" si="349"/>
        <v>171</v>
      </c>
      <c r="H3766" t="str">
        <f t="shared" si="350"/>
        <v>SH0908-1034</v>
      </c>
      <c r="I3766" t="str">
        <f t="shared" si="351"/>
        <v>SH0908-1034</v>
      </c>
      <c r="J3766" s="34">
        <f t="shared" si="352"/>
        <v>72686</v>
      </c>
      <c r="K3766" t="str">
        <f t="shared" si="353"/>
        <v>SH0908-1034</v>
      </c>
    </row>
    <row r="3767" spans="1:11" ht="15" customHeight="1" x14ac:dyDescent="0.35">
      <c r="A3767">
        <f>'TI102'!A3764</f>
        <v>10</v>
      </c>
      <c r="B3767" s="26">
        <f>'TI102'!B3764</f>
        <v>46273.770833333343</v>
      </c>
      <c r="C3767">
        <f>'TI102'!C3764</f>
        <v>11711451</v>
      </c>
      <c r="D3767">
        <f>'TI102'!J3764</f>
        <v>4</v>
      </c>
      <c r="E3767">
        <f>'TI102'!Q3764</f>
        <v>1</v>
      </c>
      <c r="F3767" t="str">
        <f t="shared" si="348"/>
        <v>61041</v>
      </c>
      <c r="G3767">
        <f t="shared" si="349"/>
        <v>273</v>
      </c>
      <c r="H3767" t="str">
        <f t="shared" si="350"/>
        <v>SH0908-1051</v>
      </c>
      <c r="I3767" t="str">
        <f t="shared" si="351"/>
        <v>SH0908-1051</v>
      </c>
      <c r="J3767" s="34">
        <f t="shared" si="352"/>
        <v>72686</v>
      </c>
      <c r="K3767" t="str">
        <f t="shared" si="353"/>
        <v>SH0908-1051</v>
      </c>
    </row>
    <row r="3768" spans="1:11" ht="15" customHeight="1" x14ac:dyDescent="0.35">
      <c r="A3768">
        <f>'TI102'!A3765</f>
        <v>10</v>
      </c>
      <c r="B3768" s="26">
        <f>'TI102'!B3765</f>
        <v>46273.770833333343</v>
      </c>
      <c r="C3768">
        <f>'TI102'!C3765</f>
        <v>11711452</v>
      </c>
      <c r="D3768">
        <f>'TI102'!J3765</f>
        <v>3</v>
      </c>
      <c r="E3768">
        <f>'TI102'!Q3765</f>
        <v>1</v>
      </c>
      <c r="F3768" t="str">
        <f t="shared" si="348"/>
        <v>61042</v>
      </c>
      <c r="G3768">
        <f t="shared" si="349"/>
        <v>274</v>
      </c>
      <c r="H3768" t="str">
        <f t="shared" si="350"/>
        <v>SH0908-1051</v>
      </c>
      <c r="I3768" t="str">
        <f t="shared" si="351"/>
        <v>SH0908-1051</v>
      </c>
      <c r="J3768" s="34">
        <f t="shared" si="352"/>
        <v>72686</v>
      </c>
      <c r="K3768" t="str">
        <f t="shared" si="353"/>
        <v>SH0908-1051</v>
      </c>
    </row>
    <row r="3769" spans="1:11" ht="15" customHeight="1" x14ac:dyDescent="0.35">
      <c r="A3769">
        <f>'TI102'!A3766</f>
        <v>10</v>
      </c>
      <c r="B3769" s="26">
        <f>'TI102'!B3766</f>
        <v>46273.770833333343</v>
      </c>
      <c r="C3769">
        <f>'TI102'!C3766</f>
        <v>11711458</v>
      </c>
      <c r="D3769">
        <f>'TI102'!J3766</f>
        <v>2</v>
      </c>
      <c r="E3769">
        <f>'TI102'!Q3766</f>
        <v>1</v>
      </c>
      <c r="F3769" t="str">
        <f t="shared" si="348"/>
        <v>61060</v>
      </c>
      <c r="G3769">
        <f t="shared" si="349"/>
        <v>252</v>
      </c>
      <c r="H3769" t="str">
        <f t="shared" si="350"/>
        <v>SH0908-1042</v>
      </c>
      <c r="I3769" t="str">
        <f t="shared" si="351"/>
        <v>SH0908-1042</v>
      </c>
      <c r="J3769" s="34">
        <f t="shared" si="352"/>
        <v>72686</v>
      </c>
      <c r="K3769" t="str">
        <f t="shared" si="353"/>
        <v>SH0908-1042</v>
      </c>
    </row>
    <row r="3770" spans="1:11" ht="15" customHeight="1" x14ac:dyDescent="0.35">
      <c r="A3770">
        <f>'TI102'!A3767</f>
        <v>10</v>
      </c>
      <c r="B3770" s="26">
        <f>'TI102'!B3767</f>
        <v>46273.770833333343</v>
      </c>
      <c r="C3770">
        <f>'TI102'!C3767</f>
        <v>11711465</v>
      </c>
      <c r="D3770">
        <f>'TI102'!J3767</f>
        <v>1</v>
      </c>
      <c r="E3770">
        <f>'TI102'!Q3767</f>
        <v>6</v>
      </c>
      <c r="F3770" t="str">
        <f t="shared" si="348"/>
        <v>61056</v>
      </c>
      <c r="G3770">
        <f t="shared" si="349"/>
        <v>335</v>
      </c>
      <c r="H3770" t="str">
        <f t="shared" si="350"/>
        <v>SH0908-1069</v>
      </c>
      <c r="I3770" t="str">
        <f t="shared" si="351"/>
        <v>SH0908-1069</v>
      </c>
      <c r="J3770" s="34">
        <f t="shared" si="352"/>
        <v>72686</v>
      </c>
      <c r="K3770" t="str">
        <f t="shared" si="353"/>
        <v>SH0908-1069</v>
      </c>
    </row>
    <row r="3771" spans="1:11" ht="15" customHeight="1" x14ac:dyDescent="0.35">
      <c r="A3771">
        <f>'TI102'!A3768</f>
        <v>10</v>
      </c>
      <c r="B3771" s="26">
        <f>'TI102'!B3768</f>
        <v>46273.770833333343</v>
      </c>
      <c r="C3771">
        <f>'TI102'!C3768</f>
        <v>11711466</v>
      </c>
      <c r="D3771">
        <f>'TI102'!J3768</f>
        <v>2</v>
      </c>
      <c r="E3771">
        <f>'TI102'!Q3768</f>
        <v>2</v>
      </c>
      <c r="F3771" t="str">
        <f t="shared" si="348"/>
        <v>61056</v>
      </c>
      <c r="G3771">
        <f t="shared" si="349"/>
        <v>335</v>
      </c>
      <c r="H3771" t="str">
        <f t="shared" si="350"/>
        <v>SH0908-1069</v>
      </c>
      <c r="I3771" t="str">
        <f t="shared" si="351"/>
        <v>SH0908-1069</v>
      </c>
      <c r="J3771" s="34">
        <f t="shared" si="352"/>
        <v>72686</v>
      </c>
      <c r="K3771" t="str">
        <f t="shared" si="353"/>
        <v>SH0908-1069</v>
      </c>
    </row>
    <row r="3772" spans="1:11" ht="15" customHeight="1" x14ac:dyDescent="0.35">
      <c r="A3772">
        <f>'TI102'!A3769</f>
        <v>10</v>
      </c>
      <c r="B3772" s="26">
        <f>'TI102'!B3769</f>
        <v>46273.770833333343</v>
      </c>
      <c r="C3772">
        <f>'TI102'!C3769</f>
        <v>11711469</v>
      </c>
      <c r="D3772">
        <f>'TI102'!J3769</f>
        <v>4</v>
      </c>
      <c r="E3772">
        <f>'TI102'!Q3769</f>
        <v>2</v>
      </c>
      <c r="F3772" t="str">
        <f t="shared" si="348"/>
        <v>61067</v>
      </c>
      <c r="G3772">
        <f t="shared" si="349"/>
        <v>253</v>
      </c>
      <c r="H3772" t="str">
        <f t="shared" si="350"/>
        <v>SH0908-1042</v>
      </c>
      <c r="I3772" t="str">
        <f t="shared" si="351"/>
        <v>SH0908-1042</v>
      </c>
      <c r="J3772" s="34">
        <f t="shared" si="352"/>
        <v>72686</v>
      </c>
      <c r="K3772" t="str">
        <f t="shared" si="353"/>
        <v>SH0908-1042</v>
      </c>
    </row>
    <row r="3773" spans="1:11" ht="15" customHeight="1" x14ac:dyDescent="0.35">
      <c r="A3773">
        <f>'TI102'!A3770</f>
        <v>10</v>
      </c>
      <c r="B3773" s="26">
        <f>'TI102'!B3770</f>
        <v>46273.770833333343</v>
      </c>
      <c r="C3773">
        <f>'TI102'!C3770</f>
        <v>11711481</v>
      </c>
      <c r="D3773">
        <f>'TI102'!J3770</f>
        <v>4</v>
      </c>
      <c r="E3773">
        <f>'TI102'!Q3770</f>
        <v>1</v>
      </c>
      <c r="F3773" t="str">
        <f t="shared" si="348"/>
        <v>61074</v>
      </c>
      <c r="G3773">
        <f t="shared" si="349"/>
        <v>105</v>
      </c>
      <c r="H3773" t="str">
        <f t="shared" si="350"/>
        <v>SH0908-1026</v>
      </c>
      <c r="I3773" t="str">
        <f t="shared" si="351"/>
        <v>SH0908-1026</v>
      </c>
      <c r="J3773" s="34">
        <f t="shared" si="352"/>
        <v>72686</v>
      </c>
      <c r="K3773" t="str">
        <f t="shared" si="353"/>
        <v>SH0908-1026</v>
      </c>
    </row>
    <row r="3774" spans="1:11" ht="15" customHeight="1" x14ac:dyDescent="0.35">
      <c r="A3774">
        <f>'TI102'!A3771</f>
        <v>10</v>
      </c>
      <c r="B3774" s="26">
        <f>'TI102'!B3771</f>
        <v>46273.770833333343</v>
      </c>
      <c r="C3774">
        <f>'TI102'!C3771</f>
        <v>11711482</v>
      </c>
      <c r="D3774">
        <f>'TI102'!J3771</f>
        <v>4</v>
      </c>
      <c r="E3774">
        <f>'TI102'!Q3771</f>
        <v>1</v>
      </c>
      <c r="F3774" t="str">
        <f t="shared" si="348"/>
        <v>61074</v>
      </c>
      <c r="G3774">
        <f t="shared" si="349"/>
        <v>105</v>
      </c>
      <c r="H3774" t="str">
        <f t="shared" si="350"/>
        <v>SH0908-1026</v>
      </c>
      <c r="I3774" t="str">
        <f t="shared" si="351"/>
        <v>SH0908-1026</v>
      </c>
      <c r="J3774" s="34">
        <f t="shared" si="352"/>
        <v>72686</v>
      </c>
      <c r="K3774" t="str">
        <f t="shared" si="353"/>
        <v>SH0908-1026</v>
      </c>
    </row>
    <row r="3775" spans="1:11" ht="15" customHeight="1" x14ac:dyDescent="0.35">
      <c r="A3775">
        <f>'TI102'!A3772</f>
        <v>11</v>
      </c>
      <c r="B3775" s="26">
        <f>'TI102'!B3772</f>
        <v>46273.78125</v>
      </c>
      <c r="C3775">
        <f>'TI102'!C3772</f>
        <v>11707015</v>
      </c>
      <c r="D3775">
        <f>'TI102'!J3772</f>
        <v>2</v>
      </c>
      <c r="E3775">
        <f>'TI102'!Q3772</f>
        <v>5</v>
      </c>
      <c r="F3775" t="str">
        <f t="shared" si="348"/>
        <v>59486</v>
      </c>
      <c r="G3775">
        <f t="shared" si="349"/>
        <v>406</v>
      </c>
      <c r="H3775" t="str">
        <f t="shared" si="350"/>
        <v>SH0908-1981</v>
      </c>
      <c r="I3775" t="str">
        <f t="shared" si="351"/>
        <v>SH0908-1981</v>
      </c>
      <c r="J3775" s="34">
        <f t="shared" si="352"/>
        <v>72686</v>
      </c>
      <c r="K3775" t="str">
        <f t="shared" si="353"/>
        <v>SH0908-1981</v>
      </c>
    </row>
    <row r="3776" spans="1:11" ht="15" customHeight="1" x14ac:dyDescent="0.35">
      <c r="A3776">
        <f>'TI102'!A3773</f>
        <v>11</v>
      </c>
      <c r="B3776" s="26">
        <f>'TI102'!B3773</f>
        <v>46273.78125</v>
      </c>
      <c r="C3776">
        <f>'TI102'!C3773</f>
        <v>11707016</v>
      </c>
      <c r="D3776">
        <f>'TI102'!J3773</f>
        <v>2</v>
      </c>
      <c r="E3776">
        <f>'TI102'!Q3773</f>
        <v>5</v>
      </c>
      <c r="F3776" t="str">
        <f t="shared" si="348"/>
        <v>59486</v>
      </c>
      <c r="G3776">
        <f t="shared" si="349"/>
        <v>406</v>
      </c>
      <c r="H3776" t="str">
        <f t="shared" si="350"/>
        <v>SH0908-1981</v>
      </c>
      <c r="I3776" t="str">
        <f t="shared" si="351"/>
        <v>SH0908-1981</v>
      </c>
      <c r="J3776" s="34">
        <f t="shared" si="352"/>
        <v>72686</v>
      </c>
      <c r="K3776" t="str">
        <f t="shared" si="353"/>
        <v>SH0908-1981</v>
      </c>
    </row>
    <row r="3777" spans="1:11" ht="15" customHeight="1" x14ac:dyDescent="0.35">
      <c r="A3777">
        <f>'TI102'!A3774</f>
        <v>11</v>
      </c>
      <c r="B3777" s="26">
        <f>'TI102'!B3774</f>
        <v>46273.78125</v>
      </c>
      <c r="C3777">
        <f>'TI102'!C3774</f>
        <v>11707017</v>
      </c>
      <c r="D3777">
        <f>'TI102'!J3774</f>
        <v>2</v>
      </c>
      <c r="E3777">
        <f>'TI102'!Q3774</f>
        <v>11</v>
      </c>
      <c r="F3777" t="str">
        <f t="shared" si="348"/>
        <v>59547</v>
      </c>
      <c r="G3777">
        <f t="shared" si="349"/>
        <v>407</v>
      </c>
      <c r="H3777" t="str">
        <f t="shared" si="350"/>
        <v>SH0908-1981</v>
      </c>
      <c r="I3777" t="str">
        <f t="shared" si="351"/>
        <v>SH0908-1981</v>
      </c>
      <c r="J3777" s="34">
        <f t="shared" si="352"/>
        <v>72686</v>
      </c>
      <c r="K3777" t="str">
        <f t="shared" si="353"/>
        <v>SH0908-1981</v>
      </c>
    </row>
    <row r="3778" spans="1:11" ht="15" customHeight="1" x14ac:dyDescent="0.35">
      <c r="A3778">
        <f>'TI102'!A3775</f>
        <v>11</v>
      </c>
      <c r="B3778" s="26">
        <f>'TI102'!B3775</f>
        <v>46273.78125</v>
      </c>
      <c r="C3778">
        <f>'TI102'!C3775</f>
        <v>11707018</v>
      </c>
      <c r="D3778">
        <f>'TI102'!J3775</f>
        <v>2</v>
      </c>
      <c r="E3778">
        <f>'TI102'!Q3775</f>
        <v>11</v>
      </c>
      <c r="F3778" t="str">
        <f t="shared" si="348"/>
        <v>59547</v>
      </c>
      <c r="G3778">
        <f t="shared" si="349"/>
        <v>407</v>
      </c>
      <c r="H3778" t="str">
        <f t="shared" si="350"/>
        <v>SH0908-1981</v>
      </c>
      <c r="I3778" t="str">
        <f t="shared" si="351"/>
        <v>SH0908-1981</v>
      </c>
      <c r="J3778" s="34">
        <f t="shared" si="352"/>
        <v>72686</v>
      </c>
      <c r="K3778" t="str">
        <f t="shared" si="353"/>
        <v>SH0908-1981</v>
      </c>
    </row>
    <row r="3779" spans="1:11" ht="15" customHeight="1" x14ac:dyDescent="0.35">
      <c r="A3779">
        <f>'TI102'!A3776</f>
        <v>11</v>
      </c>
      <c r="B3779" s="26">
        <f>'TI102'!B3776</f>
        <v>46273.78125</v>
      </c>
      <c r="C3779">
        <f>'TI102'!C3776</f>
        <v>11707019</v>
      </c>
      <c r="D3779">
        <f>'TI102'!J3776</f>
        <v>2</v>
      </c>
      <c r="E3779">
        <f>'TI102'!Q3776</f>
        <v>2</v>
      </c>
      <c r="F3779" t="str">
        <f t="shared" si="348"/>
        <v>59604</v>
      </c>
      <c r="G3779">
        <f t="shared" si="349"/>
        <v>408</v>
      </c>
      <c r="H3779" t="str">
        <f t="shared" si="350"/>
        <v>SH0908-1981</v>
      </c>
      <c r="I3779" t="str">
        <f t="shared" si="351"/>
        <v>SH0908-1981</v>
      </c>
      <c r="J3779" s="34">
        <f t="shared" si="352"/>
        <v>72686</v>
      </c>
      <c r="K3779" t="str">
        <f t="shared" si="353"/>
        <v>SH0908-1981</v>
      </c>
    </row>
    <row r="3780" spans="1:11" ht="15" customHeight="1" x14ac:dyDescent="0.35">
      <c r="A3780">
        <f>'TI102'!A3777</f>
        <v>11</v>
      </c>
      <c r="B3780" s="26">
        <f>'TI102'!B3777</f>
        <v>46273.78125</v>
      </c>
      <c r="C3780">
        <f>'TI102'!C3777</f>
        <v>11707020</v>
      </c>
      <c r="D3780">
        <f>'TI102'!J3777</f>
        <v>2</v>
      </c>
      <c r="E3780">
        <f>'TI102'!Q3777</f>
        <v>2</v>
      </c>
      <c r="F3780" t="str">
        <f t="shared" si="348"/>
        <v>59604</v>
      </c>
      <c r="G3780">
        <f t="shared" si="349"/>
        <v>408</v>
      </c>
      <c r="H3780" t="str">
        <f t="shared" si="350"/>
        <v>SH0908-1981</v>
      </c>
      <c r="I3780" t="str">
        <f t="shared" si="351"/>
        <v>SH0908-1981</v>
      </c>
      <c r="J3780" s="34">
        <f t="shared" si="352"/>
        <v>72686</v>
      </c>
      <c r="K3780" t="str">
        <f t="shared" si="353"/>
        <v>SH0908-1981</v>
      </c>
    </row>
    <row r="3781" spans="1:11" ht="15" customHeight="1" x14ac:dyDescent="0.35">
      <c r="A3781">
        <f>'TI102'!A3778</f>
        <v>11</v>
      </c>
      <c r="B3781" s="26">
        <f>'TI102'!B3778</f>
        <v>46273.78125</v>
      </c>
      <c r="C3781">
        <f>'TI102'!C3778</f>
        <v>11707021</v>
      </c>
      <c r="D3781">
        <f>'TI102'!J3778</f>
        <v>2</v>
      </c>
      <c r="E3781">
        <f>'TI102'!Q3778</f>
        <v>1</v>
      </c>
      <c r="F3781" t="str">
        <f t="shared" si="348"/>
        <v>59604</v>
      </c>
      <c r="G3781">
        <f t="shared" si="349"/>
        <v>408</v>
      </c>
      <c r="H3781" t="str">
        <f t="shared" si="350"/>
        <v>SH0908-1981</v>
      </c>
      <c r="I3781" t="str">
        <f t="shared" si="351"/>
        <v>SH0908-1981</v>
      </c>
      <c r="J3781" s="34">
        <f t="shared" si="352"/>
        <v>72686</v>
      </c>
      <c r="K3781" t="str">
        <f t="shared" si="353"/>
        <v>SH0908-1981</v>
      </c>
    </row>
    <row r="3782" spans="1:11" ht="15" customHeight="1" x14ac:dyDescent="0.35">
      <c r="A3782">
        <f>'TI102'!A3779</f>
        <v>11</v>
      </c>
      <c r="B3782" s="26">
        <f>'TI102'!B3779</f>
        <v>46273.78125</v>
      </c>
      <c r="C3782">
        <f>'TI102'!C3779</f>
        <v>11707022</v>
      </c>
      <c r="D3782">
        <f>'TI102'!J3779</f>
        <v>2</v>
      </c>
      <c r="E3782">
        <f>'TI102'!Q3779</f>
        <v>6</v>
      </c>
      <c r="F3782" t="str">
        <f t="shared" ref="F3782:F3845" si="354">INDEX(OM_ORDER,MATCH(C3782,OM_TID,0))</f>
        <v>59711</v>
      </c>
      <c r="G3782">
        <f t="shared" ref="G3782:G3845" si="355">MATCH(F3782,OR_ID,0)</f>
        <v>409</v>
      </c>
      <c r="H3782" t="str">
        <f t="shared" ref="H3782:H3845" si="356">INDEX(OR_ORIG,G3782)</f>
        <v>SH0908-1981</v>
      </c>
      <c r="I3782" t="str">
        <f t="shared" ref="I3782:I3845" si="357">INDEX(OR_SHIP,G3782)</f>
        <v>SH0908-1981</v>
      </c>
      <c r="J3782" s="34">
        <f t="shared" ref="J3782:J3845" si="358">IF(INDEX(OR_MOVED,G3782)="",DATE(2099,1,1),INDEX(OR_MOVED,G3782))</f>
        <v>72686</v>
      </c>
      <c r="K3782" t="str">
        <f t="shared" ref="K3782:K3845" si="359">IF(B3782&gt;=J3782,I3782,H3782)</f>
        <v>SH0908-1981</v>
      </c>
    </row>
    <row r="3783" spans="1:11" ht="15" customHeight="1" x14ac:dyDescent="0.35">
      <c r="A3783">
        <f>'TI102'!A3780</f>
        <v>11</v>
      </c>
      <c r="B3783" s="26">
        <f>'TI102'!B3780</f>
        <v>46273.78125</v>
      </c>
      <c r="C3783">
        <f>'TI102'!C3780</f>
        <v>11707023</v>
      </c>
      <c r="D3783">
        <f>'TI102'!J3780</f>
        <v>2</v>
      </c>
      <c r="E3783">
        <f>'TI102'!Q3780</f>
        <v>6</v>
      </c>
      <c r="F3783" t="str">
        <f t="shared" si="354"/>
        <v>59711</v>
      </c>
      <c r="G3783">
        <f t="shared" si="355"/>
        <v>409</v>
      </c>
      <c r="H3783" t="str">
        <f t="shared" si="356"/>
        <v>SH0908-1981</v>
      </c>
      <c r="I3783" t="str">
        <f t="shared" si="357"/>
        <v>SH0908-1981</v>
      </c>
      <c r="J3783" s="34">
        <f t="shared" si="358"/>
        <v>72686</v>
      </c>
      <c r="K3783" t="str">
        <f t="shared" si="359"/>
        <v>SH0908-1981</v>
      </c>
    </row>
    <row r="3784" spans="1:11" ht="15" customHeight="1" x14ac:dyDescent="0.35">
      <c r="A3784">
        <f>'TI102'!A3781</f>
        <v>11</v>
      </c>
      <c r="B3784" s="26">
        <f>'TI102'!B3781</f>
        <v>46273.78125</v>
      </c>
      <c r="C3784">
        <f>'TI102'!C3781</f>
        <v>11707024</v>
      </c>
      <c r="D3784">
        <f>'TI102'!J3781</f>
        <v>2</v>
      </c>
      <c r="E3784">
        <f>'TI102'!Q3781</f>
        <v>6</v>
      </c>
      <c r="F3784" t="str">
        <f t="shared" si="354"/>
        <v>59711</v>
      </c>
      <c r="G3784">
        <f t="shared" si="355"/>
        <v>409</v>
      </c>
      <c r="H3784" t="str">
        <f t="shared" si="356"/>
        <v>SH0908-1981</v>
      </c>
      <c r="I3784" t="str">
        <f t="shared" si="357"/>
        <v>SH0908-1981</v>
      </c>
      <c r="J3784" s="34">
        <f t="shared" si="358"/>
        <v>72686</v>
      </c>
      <c r="K3784" t="str">
        <f t="shared" si="359"/>
        <v>SH0908-1981</v>
      </c>
    </row>
    <row r="3785" spans="1:11" ht="15" customHeight="1" x14ac:dyDescent="0.35">
      <c r="A3785">
        <f>'TI102'!A3782</f>
        <v>11</v>
      </c>
      <c r="B3785" s="26">
        <f>'TI102'!B3782</f>
        <v>46273.78125</v>
      </c>
      <c r="C3785">
        <f>'TI102'!C3782</f>
        <v>11707025</v>
      </c>
      <c r="D3785">
        <f>'TI102'!J3782</f>
        <v>2</v>
      </c>
      <c r="E3785">
        <f>'TI102'!Q3782</f>
        <v>6</v>
      </c>
      <c r="F3785" t="str">
        <f t="shared" si="354"/>
        <v>59711</v>
      </c>
      <c r="G3785">
        <f t="shared" si="355"/>
        <v>409</v>
      </c>
      <c r="H3785" t="str">
        <f t="shared" si="356"/>
        <v>SH0908-1981</v>
      </c>
      <c r="I3785" t="str">
        <f t="shared" si="357"/>
        <v>SH0908-1981</v>
      </c>
      <c r="J3785" s="34">
        <f t="shared" si="358"/>
        <v>72686</v>
      </c>
      <c r="K3785" t="str">
        <f t="shared" si="359"/>
        <v>SH0908-1981</v>
      </c>
    </row>
    <row r="3786" spans="1:11" ht="15" customHeight="1" x14ac:dyDescent="0.35">
      <c r="A3786">
        <f>'TI102'!A3783</f>
        <v>11</v>
      </c>
      <c r="B3786" s="26">
        <f>'TI102'!B3783</f>
        <v>46273.78125</v>
      </c>
      <c r="C3786">
        <f>'TI102'!C3783</f>
        <v>11707026</v>
      </c>
      <c r="D3786">
        <f>'TI102'!J3783</f>
        <v>2</v>
      </c>
      <c r="E3786">
        <f>'TI102'!Q3783</f>
        <v>6</v>
      </c>
      <c r="F3786" t="str">
        <f t="shared" si="354"/>
        <v>59711</v>
      </c>
      <c r="G3786">
        <f t="shared" si="355"/>
        <v>409</v>
      </c>
      <c r="H3786" t="str">
        <f t="shared" si="356"/>
        <v>SH0908-1981</v>
      </c>
      <c r="I3786" t="str">
        <f t="shared" si="357"/>
        <v>SH0908-1981</v>
      </c>
      <c r="J3786" s="34">
        <f t="shared" si="358"/>
        <v>72686</v>
      </c>
      <c r="K3786" t="str">
        <f t="shared" si="359"/>
        <v>SH0908-1981</v>
      </c>
    </row>
    <row r="3787" spans="1:11" ht="15" customHeight="1" x14ac:dyDescent="0.35">
      <c r="A3787">
        <f>'TI102'!A3784</f>
        <v>11</v>
      </c>
      <c r="B3787" s="26">
        <f>'TI102'!B3784</f>
        <v>46273.78125</v>
      </c>
      <c r="C3787">
        <f>'TI102'!C3784</f>
        <v>11707027</v>
      </c>
      <c r="D3787">
        <f>'TI102'!J3784</f>
        <v>2</v>
      </c>
      <c r="E3787">
        <f>'TI102'!Q3784</f>
        <v>6</v>
      </c>
      <c r="F3787" t="str">
        <f t="shared" si="354"/>
        <v>59711</v>
      </c>
      <c r="G3787">
        <f t="shared" si="355"/>
        <v>409</v>
      </c>
      <c r="H3787" t="str">
        <f t="shared" si="356"/>
        <v>SH0908-1981</v>
      </c>
      <c r="I3787" t="str">
        <f t="shared" si="357"/>
        <v>SH0908-1981</v>
      </c>
      <c r="J3787" s="34">
        <f t="shared" si="358"/>
        <v>72686</v>
      </c>
      <c r="K3787" t="str">
        <f t="shared" si="359"/>
        <v>SH0908-1981</v>
      </c>
    </row>
    <row r="3788" spans="1:11" ht="15" customHeight="1" x14ac:dyDescent="0.35">
      <c r="A3788">
        <f>'TI102'!A3785</f>
        <v>11</v>
      </c>
      <c r="B3788" s="26">
        <f>'TI102'!B3785</f>
        <v>46273.78125</v>
      </c>
      <c r="C3788">
        <f>'TI102'!C3785</f>
        <v>11707028</v>
      </c>
      <c r="D3788">
        <f>'TI102'!J3785</f>
        <v>2</v>
      </c>
      <c r="E3788">
        <f>'TI102'!Q3785</f>
        <v>4</v>
      </c>
      <c r="F3788" t="str">
        <f t="shared" si="354"/>
        <v>59711</v>
      </c>
      <c r="G3788">
        <f t="shared" si="355"/>
        <v>409</v>
      </c>
      <c r="H3788" t="str">
        <f t="shared" si="356"/>
        <v>SH0908-1981</v>
      </c>
      <c r="I3788" t="str">
        <f t="shared" si="357"/>
        <v>SH0908-1981</v>
      </c>
      <c r="J3788" s="34">
        <f t="shared" si="358"/>
        <v>72686</v>
      </c>
      <c r="K3788" t="str">
        <f t="shared" si="359"/>
        <v>SH0908-1981</v>
      </c>
    </row>
    <row r="3789" spans="1:11" ht="15" customHeight="1" x14ac:dyDescent="0.35">
      <c r="A3789">
        <f>'TI102'!A3786</f>
        <v>11</v>
      </c>
      <c r="B3789" s="26">
        <f>'TI102'!B3786</f>
        <v>46273.78125</v>
      </c>
      <c r="C3789">
        <f>'TI102'!C3786</f>
        <v>11707029</v>
      </c>
      <c r="D3789">
        <f>'TI102'!J3786</f>
        <v>2</v>
      </c>
      <c r="E3789">
        <f>'TI102'!Q3786</f>
        <v>5</v>
      </c>
      <c r="F3789" t="str">
        <f t="shared" si="354"/>
        <v>59779</v>
      </c>
      <c r="G3789">
        <f t="shared" si="355"/>
        <v>410</v>
      </c>
      <c r="H3789" t="str">
        <f t="shared" si="356"/>
        <v>SH0908-1981</v>
      </c>
      <c r="I3789" t="str">
        <f t="shared" si="357"/>
        <v>SH0908-1981</v>
      </c>
      <c r="J3789" s="34">
        <f t="shared" si="358"/>
        <v>72686</v>
      </c>
      <c r="K3789" t="str">
        <f t="shared" si="359"/>
        <v>SH0908-1981</v>
      </c>
    </row>
    <row r="3790" spans="1:11" ht="15" customHeight="1" x14ac:dyDescent="0.35">
      <c r="A3790">
        <f>'TI102'!A3787</f>
        <v>11</v>
      </c>
      <c r="B3790" s="26">
        <f>'TI102'!B3787</f>
        <v>46273.78125</v>
      </c>
      <c r="C3790">
        <f>'TI102'!C3787</f>
        <v>11707030</v>
      </c>
      <c r="D3790">
        <f>'TI102'!J3787</f>
        <v>2</v>
      </c>
      <c r="E3790">
        <f>'TI102'!Q3787</f>
        <v>2</v>
      </c>
      <c r="F3790" t="str">
        <f t="shared" si="354"/>
        <v>59779</v>
      </c>
      <c r="G3790">
        <f t="shared" si="355"/>
        <v>410</v>
      </c>
      <c r="H3790" t="str">
        <f t="shared" si="356"/>
        <v>SH0908-1981</v>
      </c>
      <c r="I3790" t="str">
        <f t="shared" si="357"/>
        <v>SH0908-1981</v>
      </c>
      <c r="J3790" s="34">
        <f t="shared" si="358"/>
        <v>72686</v>
      </c>
      <c r="K3790" t="str">
        <f t="shared" si="359"/>
        <v>SH0908-1981</v>
      </c>
    </row>
    <row r="3791" spans="1:11" ht="15" customHeight="1" x14ac:dyDescent="0.35">
      <c r="A3791">
        <f>'TI102'!A3788</f>
        <v>11</v>
      </c>
      <c r="B3791" s="26">
        <f>'TI102'!B3788</f>
        <v>46273.78125</v>
      </c>
      <c r="C3791">
        <f>'TI102'!C3788</f>
        <v>11707031</v>
      </c>
      <c r="D3791">
        <f>'TI102'!J3788</f>
        <v>2</v>
      </c>
      <c r="E3791">
        <f>'TI102'!Q3788</f>
        <v>2</v>
      </c>
      <c r="F3791" t="str">
        <f t="shared" si="354"/>
        <v>59779</v>
      </c>
      <c r="G3791">
        <f t="shared" si="355"/>
        <v>410</v>
      </c>
      <c r="H3791" t="str">
        <f t="shared" si="356"/>
        <v>SH0908-1981</v>
      </c>
      <c r="I3791" t="str">
        <f t="shared" si="357"/>
        <v>SH0908-1981</v>
      </c>
      <c r="J3791" s="34">
        <f t="shared" si="358"/>
        <v>72686</v>
      </c>
      <c r="K3791" t="str">
        <f t="shared" si="359"/>
        <v>SH0908-1981</v>
      </c>
    </row>
    <row r="3792" spans="1:11" ht="15" customHeight="1" x14ac:dyDescent="0.35">
      <c r="A3792">
        <f>'TI102'!A3789</f>
        <v>11</v>
      </c>
      <c r="B3792" s="26">
        <f>'TI102'!B3789</f>
        <v>46273.78125</v>
      </c>
      <c r="C3792">
        <f>'TI102'!C3789</f>
        <v>11707032</v>
      </c>
      <c r="D3792">
        <f>'TI102'!J3789</f>
        <v>2</v>
      </c>
      <c r="E3792">
        <f>'TI102'!Q3789</f>
        <v>2</v>
      </c>
      <c r="F3792" t="str">
        <f t="shared" si="354"/>
        <v>59779</v>
      </c>
      <c r="G3792">
        <f t="shared" si="355"/>
        <v>410</v>
      </c>
      <c r="H3792" t="str">
        <f t="shared" si="356"/>
        <v>SH0908-1981</v>
      </c>
      <c r="I3792" t="str">
        <f t="shared" si="357"/>
        <v>SH0908-1981</v>
      </c>
      <c r="J3792" s="34">
        <f t="shared" si="358"/>
        <v>72686</v>
      </c>
      <c r="K3792" t="str">
        <f t="shared" si="359"/>
        <v>SH0908-1981</v>
      </c>
    </row>
    <row r="3793" spans="1:11" ht="15" customHeight="1" x14ac:dyDescent="0.35">
      <c r="A3793">
        <f>'TI102'!A3790</f>
        <v>11</v>
      </c>
      <c r="B3793" s="26">
        <f>'TI102'!B3790</f>
        <v>46273.78125</v>
      </c>
      <c r="C3793">
        <f>'TI102'!C3790</f>
        <v>11707033</v>
      </c>
      <c r="D3793">
        <f>'TI102'!J3790</f>
        <v>2</v>
      </c>
      <c r="E3793">
        <f>'TI102'!Q3790</f>
        <v>1</v>
      </c>
      <c r="F3793" t="str">
        <f t="shared" si="354"/>
        <v>60002</v>
      </c>
      <c r="G3793">
        <f t="shared" si="355"/>
        <v>411</v>
      </c>
      <c r="H3793" t="str">
        <f t="shared" si="356"/>
        <v>SH0908-1981</v>
      </c>
      <c r="I3793" t="str">
        <f t="shared" si="357"/>
        <v>SH0908-1981</v>
      </c>
      <c r="J3793" s="34">
        <f t="shared" si="358"/>
        <v>72686</v>
      </c>
      <c r="K3793" t="str">
        <f t="shared" si="359"/>
        <v>SH0908-1981</v>
      </c>
    </row>
    <row r="3794" spans="1:11" ht="15" customHeight="1" x14ac:dyDescent="0.35">
      <c r="A3794">
        <f>'TI102'!A3791</f>
        <v>11</v>
      </c>
      <c r="B3794" s="26">
        <f>'TI102'!B3791</f>
        <v>46273.78125</v>
      </c>
      <c r="C3794">
        <f>'TI102'!C3791</f>
        <v>11707034</v>
      </c>
      <c r="D3794">
        <f>'TI102'!J3791</f>
        <v>2</v>
      </c>
      <c r="E3794">
        <f>'TI102'!Q3791</f>
        <v>5</v>
      </c>
      <c r="F3794" t="str">
        <f t="shared" si="354"/>
        <v>60002</v>
      </c>
      <c r="G3794">
        <f t="shared" si="355"/>
        <v>411</v>
      </c>
      <c r="H3794" t="str">
        <f t="shared" si="356"/>
        <v>SH0908-1981</v>
      </c>
      <c r="I3794" t="str">
        <f t="shared" si="357"/>
        <v>SH0908-1981</v>
      </c>
      <c r="J3794" s="34">
        <f t="shared" si="358"/>
        <v>72686</v>
      </c>
      <c r="K3794" t="str">
        <f t="shared" si="359"/>
        <v>SH0908-1981</v>
      </c>
    </row>
    <row r="3795" spans="1:11" ht="15" customHeight="1" x14ac:dyDescent="0.35">
      <c r="A3795">
        <f>'TI102'!A3792</f>
        <v>11</v>
      </c>
      <c r="B3795" s="26">
        <f>'TI102'!B3792</f>
        <v>46273.78125</v>
      </c>
      <c r="C3795">
        <f>'TI102'!C3792</f>
        <v>11707588</v>
      </c>
      <c r="D3795">
        <f>'TI102'!J3792</f>
        <v>2</v>
      </c>
      <c r="E3795">
        <f>'TI102'!Q3792</f>
        <v>5</v>
      </c>
      <c r="F3795" t="str">
        <f t="shared" si="354"/>
        <v>59860</v>
      </c>
      <c r="G3795">
        <f t="shared" si="355"/>
        <v>325</v>
      </c>
      <c r="H3795" t="str">
        <f t="shared" si="356"/>
        <v>SH0908-1069</v>
      </c>
      <c r="I3795" t="str">
        <f t="shared" si="357"/>
        <v>SH0908-1069</v>
      </c>
      <c r="J3795" s="34">
        <f t="shared" si="358"/>
        <v>72686</v>
      </c>
      <c r="K3795" t="str">
        <f t="shared" si="359"/>
        <v>SH0908-1069</v>
      </c>
    </row>
    <row r="3796" spans="1:11" ht="15" customHeight="1" x14ac:dyDescent="0.35">
      <c r="A3796">
        <f>'TI102'!A3793</f>
        <v>11</v>
      </c>
      <c r="B3796" s="26">
        <f>'TI102'!B3793</f>
        <v>46273.78125</v>
      </c>
      <c r="C3796">
        <f>'TI102'!C3793</f>
        <v>11707589</v>
      </c>
      <c r="D3796">
        <f>'TI102'!J3793</f>
        <v>1</v>
      </c>
      <c r="E3796">
        <f>'TI102'!Q3793</f>
        <v>4</v>
      </c>
      <c r="F3796" t="str">
        <f t="shared" si="354"/>
        <v>59871</v>
      </c>
      <c r="G3796">
        <f t="shared" si="355"/>
        <v>326</v>
      </c>
      <c r="H3796" t="str">
        <f t="shared" si="356"/>
        <v>SH0908-1069</v>
      </c>
      <c r="I3796" t="str">
        <f t="shared" si="357"/>
        <v>SH0908-1069</v>
      </c>
      <c r="J3796" s="34">
        <f t="shared" si="358"/>
        <v>72686</v>
      </c>
      <c r="K3796" t="str">
        <f t="shared" si="359"/>
        <v>SH0908-1069</v>
      </c>
    </row>
    <row r="3797" spans="1:11" ht="15" customHeight="1" x14ac:dyDescent="0.35">
      <c r="A3797">
        <f>'TI102'!A3794</f>
        <v>11</v>
      </c>
      <c r="B3797" s="26">
        <f>'TI102'!B3794</f>
        <v>46273.78125</v>
      </c>
      <c r="C3797">
        <f>'TI102'!C3794</f>
        <v>11707590</v>
      </c>
      <c r="D3797">
        <f>'TI102'!J3794</f>
        <v>1</v>
      </c>
      <c r="E3797">
        <f>'TI102'!Q3794</f>
        <v>3</v>
      </c>
      <c r="F3797" t="str">
        <f t="shared" si="354"/>
        <v>59871</v>
      </c>
      <c r="G3797">
        <f t="shared" si="355"/>
        <v>326</v>
      </c>
      <c r="H3797" t="str">
        <f t="shared" si="356"/>
        <v>SH0908-1069</v>
      </c>
      <c r="I3797" t="str">
        <f t="shared" si="357"/>
        <v>SH0908-1069</v>
      </c>
      <c r="J3797" s="34">
        <f t="shared" si="358"/>
        <v>72686</v>
      </c>
      <c r="K3797" t="str">
        <f t="shared" si="359"/>
        <v>SH0908-1069</v>
      </c>
    </row>
    <row r="3798" spans="1:11" ht="15" customHeight="1" x14ac:dyDescent="0.35">
      <c r="A3798">
        <f>'TI102'!A3795</f>
        <v>11</v>
      </c>
      <c r="B3798" s="26">
        <f>'TI102'!B3795</f>
        <v>46273.78125</v>
      </c>
      <c r="C3798">
        <f>'TI102'!C3795</f>
        <v>11707591</v>
      </c>
      <c r="D3798">
        <f>'TI102'!J3795</f>
        <v>1</v>
      </c>
      <c r="E3798">
        <f>'TI102'!Q3795</f>
        <v>1</v>
      </c>
      <c r="F3798" t="str">
        <f t="shared" si="354"/>
        <v>59945</v>
      </c>
      <c r="G3798">
        <f t="shared" si="355"/>
        <v>327</v>
      </c>
      <c r="H3798" t="str">
        <f t="shared" si="356"/>
        <v>SH0908-1069</v>
      </c>
      <c r="I3798" t="str">
        <f t="shared" si="357"/>
        <v>SH0908-1069</v>
      </c>
      <c r="J3798" s="34">
        <f t="shared" si="358"/>
        <v>72686</v>
      </c>
      <c r="K3798" t="str">
        <f t="shared" si="359"/>
        <v>SH0908-1069</v>
      </c>
    </row>
    <row r="3799" spans="1:11" ht="15" customHeight="1" x14ac:dyDescent="0.35">
      <c r="A3799">
        <f>'TI102'!A3796</f>
        <v>11</v>
      </c>
      <c r="B3799" s="26">
        <f>'TI102'!B3796</f>
        <v>46273.78125</v>
      </c>
      <c r="C3799">
        <f>'TI102'!C3796</f>
        <v>11707592</v>
      </c>
      <c r="D3799">
        <f>'TI102'!J3796</f>
        <v>1</v>
      </c>
      <c r="E3799">
        <f>'TI102'!Q3796</f>
        <v>2</v>
      </c>
      <c r="F3799" t="str">
        <f t="shared" si="354"/>
        <v>59945</v>
      </c>
      <c r="G3799">
        <f t="shared" si="355"/>
        <v>327</v>
      </c>
      <c r="H3799" t="str">
        <f t="shared" si="356"/>
        <v>SH0908-1069</v>
      </c>
      <c r="I3799" t="str">
        <f t="shared" si="357"/>
        <v>SH0908-1069</v>
      </c>
      <c r="J3799" s="34">
        <f t="shared" si="358"/>
        <v>72686</v>
      </c>
      <c r="K3799" t="str">
        <f t="shared" si="359"/>
        <v>SH0908-1069</v>
      </c>
    </row>
    <row r="3800" spans="1:11" ht="15" customHeight="1" x14ac:dyDescent="0.35">
      <c r="A3800">
        <f>'TI102'!A3797</f>
        <v>11</v>
      </c>
      <c r="B3800" s="26">
        <f>'TI102'!B3797</f>
        <v>46273.78125</v>
      </c>
      <c r="C3800">
        <f>'TI102'!C3797</f>
        <v>11707593</v>
      </c>
      <c r="D3800">
        <f>'TI102'!J3797</f>
        <v>1</v>
      </c>
      <c r="E3800">
        <f>'TI102'!Q3797</f>
        <v>1</v>
      </c>
      <c r="F3800" t="str">
        <f t="shared" si="354"/>
        <v>60126</v>
      </c>
      <c r="G3800">
        <f t="shared" si="355"/>
        <v>354</v>
      </c>
      <c r="H3800" t="str">
        <f t="shared" si="356"/>
        <v>SH0908-1083</v>
      </c>
      <c r="I3800" t="str">
        <f t="shared" si="357"/>
        <v>SH0908-1083</v>
      </c>
      <c r="J3800" s="34">
        <f t="shared" si="358"/>
        <v>72686</v>
      </c>
      <c r="K3800" t="str">
        <f t="shared" si="359"/>
        <v>SH0908-1083</v>
      </c>
    </row>
    <row r="3801" spans="1:11" ht="15" customHeight="1" x14ac:dyDescent="0.35">
      <c r="A3801">
        <f>'TI102'!A3798</f>
        <v>11</v>
      </c>
      <c r="B3801" s="26">
        <f>'TI102'!B3798</f>
        <v>46273.78125</v>
      </c>
      <c r="C3801">
        <f>'TI102'!C3798</f>
        <v>11707594</v>
      </c>
      <c r="D3801">
        <f>'TI102'!J3798</f>
        <v>1</v>
      </c>
      <c r="E3801">
        <f>'TI102'!Q3798</f>
        <v>1</v>
      </c>
      <c r="F3801" t="str">
        <f t="shared" si="354"/>
        <v>60126</v>
      </c>
      <c r="G3801">
        <f t="shared" si="355"/>
        <v>354</v>
      </c>
      <c r="H3801" t="str">
        <f t="shared" si="356"/>
        <v>SH0908-1083</v>
      </c>
      <c r="I3801" t="str">
        <f t="shared" si="357"/>
        <v>SH0908-1083</v>
      </c>
      <c r="J3801" s="34">
        <f t="shared" si="358"/>
        <v>72686</v>
      </c>
      <c r="K3801" t="str">
        <f t="shared" si="359"/>
        <v>SH0908-1083</v>
      </c>
    </row>
    <row r="3802" spans="1:11" ht="15" customHeight="1" x14ac:dyDescent="0.35">
      <c r="A3802">
        <f>'TI102'!A3799</f>
        <v>11</v>
      </c>
      <c r="B3802" s="26">
        <f>'TI102'!B3799</f>
        <v>46273.78125</v>
      </c>
      <c r="C3802">
        <f>'TI102'!C3799</f>
        <v>11708210</v>
      </c>
      <c r="D3802">
        <f>'TI102'!J3799</f>
        <v>2</v>
      </c>
      <c r="E3802">
        <f>'TI102'!Q3799</f>
        <v>9</v>
      </c>
      <c r="F3802" t="str">
        <f t="shared" si="354"/>
        <v>60180</v>
      </c>
      <c r="G3802">
        <f t="shared" si="355"/>
        <v>412</v>
      </c>
      <c r="H3802" t="str">
        <f t="shared" si="356"/>
        <v>SH0908-1981</v>
      </c>
      <c r="I3802" t="str">
        <f t="shared" si="357"/>
        <v>SH0908-1981</v>
      </c>
      <c r="J3802" s="34">
        <f t="shared" si="358"/>
        <v>72686</v>
      </c>
      <c r="K3802" t="str">
        <f t="shared" si="359"/>
        <v>SH0908-1981</v>
      </c>
    </row>
    <row r="3803" spans="1:11" ht="15" customHeight="1" x14ac:dyDescent="0.35">
      <c r="A3803">
        <f>'TI102'!A3800</f>
        <v>11</v>
      </c>
      <c r="B3803" s="26">
        <f>'TI102'!B3800</f>
        <v>46273.78125</v>
      </c>
      <c r="C3803">
        <f>'TI102'!C3800</f>
        <v>11708211</v>
      </c>
      <c r="D3803">
        <f>'TI102'!J3800</f>
        <v>2</v>
      </c>
      <c r="E3803">
        <f>'TI102'!Q3800</f>
        <v>9</v>
      </c>
      <c r="F3803" t="str">
        <f t="shared" si="354"/>
        <v>60180</v>
      </c>
      <c r="G3803">
        <f t="shared" si="355"/>
        <v>412</v>
      </c>
      <c r="H3803" t="str">
        <f t="shared" si="356"/>
        <v>SH0908-1981</v>
      </c>
      <c r="I3803" t="str">
        <f t="shared" si="357"/>
        <v>SH0908-1981</v>
      </c>
      <c r="J3803" s="34">
        <f t="shared" si="358"/>
        <v>72686</v>
      </c>
      <c r="K3803" t="str">
        <f t="shared" si="359"/>
        <v>SH0908-1981</v>
      </c>
    </row>
    <row r="3804" spans="1:11" ht="15" customHeight="1" x14ac:dyDescent="0.35">
      <c r="A3804">
        <f>'TI102'!A3801</f>
        <v>11</v>
      </c>
      <c r="B3804" s="26">
        <f>'TI102'!B3801</f>
        <v>46273.78125</v>
      </c>
      <c r="C3804">
        <f>'TI102'!C3801</f>
        <v>11708212</v>
      </c>
      <c r="D3804">
        <f>'TI102'!J3801</f>
        <v>2</v>
      </c>
      <c r="E3804">
        <f>'TI102'!Q3801</f>
        <v>8</v>
      </c>
      <c r="F3804" t="str">
        <f t="shared" si="354"/>
        <v>60180</v>
      </c>
      <c r="G3804">
        <f t="shared" si="355"/>
        <v>412</v>
      </c>
      <c r="H3804" t="str">
        <f t="shared" si="356"/>
        <v>SH0908-1981</v>
      </c>
      <c r="I3804" t="str">
        <f t="shared" si="357"/>
        <v>SH0908-1981</v>
      </c>
      <c r="J3804" s="34">
        <f t="shared" si="358"/>
        <v>72686</v>
      </c>
      <c r="K3804" t="str">
        <f t="shared" si="359"/>
        <v>SH0908-1981</v>
      </c>
    </row>
    <row r="3805" spans="1:11" ht="15" customHeight="1" x14ac:dyDescent="0.35">
      <c r="A3805">
        <f>'TI102'!A3802</f>
        <v>11</v>
      </c>
      <c r="B3805" s="26">
        <f>'TI102'!B3802</f>
        <v>46273.78125</v>
      </c>
      <c r="C3805">
        <f>'TI102'!C3802</f>
        <v>11708352</v>
      </c>
      <c r="D3805">
        <f>'TI102'!J3802</f>
        <v>2</v>
      </c>
      <c r="E3805">
        <f>'TI102'!Q3802</f>
        <v>2</v>
      </c>
      <c r="F3805" t="str">
        <f t="shared" si="354"/>
        <v>60244</v>
      </c>
      <c r="G3805">
        <f t="shared" si="355"/>
        <v>306</v>
      </c>
      <c r="H3805" t="str">
        <f t="shared" si="356"/>
        <v>SH0908-1063</v>
      </c>
      <c r="I3805" t="str">
        <f t="shared" si="357"/>
        <v>SH0908-1063</v>
      </c>
      <c r="J3805" s="34">
        <f t="shared" si="358"/>
        <v>72686</v>
      </c>
      <c r="K3805" t="str">
        <f t="shared" si="359"/>
        <v>SH0908-1063</v>
      </c>
    </row>
    <row r="3806" spans="1:11" ht="15" customHeight="1" x14ac:dyDescent="0.35">
      <c r="A3806">
        <f>'TI102'!A3803</f>
        <v>11</v>
      </c>
      <c r="B3806" s="26">
        <f>'TI102'!B3803</f>
        <v>46273.78125</v>
      </c>
      <c r="C3806">
        <f>'TI102'!C3803</f>
        <v>11708353</v>
      </c>
      <c r="D3806">
        <f>'TI102'!J3803</f>
        <v>2</v>
      </c>
      <c r="E3806">
        <f>'TI102'!Q3803</f>
        <v>2</v>
      </c>
      <c r="F3806" t="str">
        <f t="shared" si="354"/>
        <v>60244</v>
      </c>
      <c r="G3806">
        <f t="shared" si="355"/>
        <v>306</v>
      </c>
      <c r="H3806" t="str">
        <f t="shared" si="356"/>
        <v>SH0908-1063</v>
      </c>
      <c r="I3806" t="str">
        <f t="shared" si="357"/>
        <v>SH0908-1063</v>
      </c>
      <c r="J3806" s="34">
        <f t="shared" si="358"/>
        <v>72686</v>
      </c>
      <c r="K3806" t="str">
        <f t="shared" si="359"/>
        <v>SH0908-1063</v>
      </c>
    </row>
    <row r="3807" spans="1:11" ht="15" customHeight="1" x14ac:dyDescent="0.35">
      <c r="A3807">
        <f>'TI102'!A3804</f>
        <v>11</v>
      </c>
      <c r="B3807" s="26">
        <f>'TI102'!B3804</f>
        <v>46273.78125</v>
      </c>
      <c r="C3807">
        <f>'TI102'!C3804</f>
        <v>11708354</v>
      </c>
      <c r="D3807">
        <f>'TI102'!J3804</f>
        <v>2</v>
      </c>
      <c r="E3807">
        <f>'TI102'!Q3804</f>
        <v>3</v>
      </c>
      <c r="F3807" t="str">
        <f t="shared" si="354"/>
        <v>60250</v>
      </c>
      <c r="G3807">
        <f t="shared" si="355"/>
        <v>341</v>
      </c>
      <c r="H3807" t="str">
        <f t="shared" si="356"/>
        <v>SH0908-1080</v>
      </c>
      <c r="I3807" t="str">
        <f t="shared" si="357"/>
        <v>SH0908-1080</v>
      </c>
      <c r="J3807" s="34">
        <f t="shared" si="358"/>
        <v>72686</v>
      </c>
      <c r="K3807" t="str">
        <f t="shared" si="359"/>
        <v>SH0908-1080</v>
      </c>
    </row>
    <row r="3808" spans="1:11" ht="15" customHeight="1" x14ac:dyDescent="0.35">
      <c r="A3808">
        <f>'TI102'!A3805</f>
        <v>11</v>
      </c>
      <c r="B3808" s="26">
        <f>'TI102'!B3805</f>
        <v>46273.78125</v>
      </c>
      <c r="C3808">
        <f>'TI102'!C3805</f>
        <v>11708506</v>
      </c>
      <c r="D3808">
        <f>'TI102'!J3805</f>
        <v>2</v>
      </c>
      <c r="E3808">
        <f>'TI102'!Q3805</f>
        <v>1</v>
      </c>
      <c r="F3808" t="str">
        <f t="shared" si="354"/>
        <v>60186</v>
      </c>
      <c r="G3808">
        <f t="shared" si="355"/>
        <v>413</v>
      </c>
      <c r="H3808" t="str">
        <f t="shared" si="356"/>
        <v>SH0908-1981</v>
      </c>
      <c r="I3808" t="str">
        <f t="shared" si="357"/>
        <v>SH0908-1981</v>
      </c>
      <c r="J3808" s="34">
        <f t="shared" si="358"/>
        <v>72686</v>
      </c>
      <c r="K3808" t="str">
        <f t="shared" si="359"/>
        <v>SH0908-1981</v>
      </c>
    </row>
    <row r="3809" spans="1:11" ht="15" customHeight="1" x14ac:dyDescent="0.35">
      <c r="A3809">
        <f>'TI102'!A3806</f>
        <v>11</v>
      </c>
      <c r="B3809" s="26">
        <f>'TI102'!B3806</f>
        <v>46273.78125</v>
      </c>
      <c r="C3809">
        <f>'TI102'!C3806</f>
        <v>11708507</v>
      </c>
      <c r="D3809">
        <f>'TI102'!J3806</f>
        <v>2</v>
      </c>
      <c r="E3809">
        <f>'TI102'!Q3806</f>
        <v>2</v>
      </c>
      <c r="F3809" t="str">
        <f t="shared" si="354"/>
        <v>60186</v>
      </c>
      <c r="G3809">
        <f t="shared" si="355"/>
        <v>413</v>
      </c>
      <c r="H3809" t="str">
        <f t="shared" si="356"/>
        <v>SH0908-1981</v>
      </c>
      <c r="I3809" t="str">
        <f t="shared" si="357"/>
        <v>SH0908-1981</v>
      </c>
      <c r="J3809" s="34">
        <f t="shared" si="358"/>
        <v>72686</v>
      </c>
      <c r="K3809" t="str">
        <f t="shared" si="359"/>
        <v>SH0908-1981</v>
      </c>
    </row>
    <row r="3810" spans="1:11" ht="15" customHeight="1" x14ac:dyDescent="0.35">
      <c r="A3810">
        <f>'TI102'!A3807</f>
        <v>11</v>
      </c>
      <c r="B3810" s="26">
        <f>'TI102'!B3807</f>
        <v>46273.78125</v>
      </c>
      <c r="C3810">
        <f>'TI102'!C3807</f>
        <v>11708508</v>
      </c>
      <c r="D3810">
        <f>'TI102'!J3807</f>
        <v>2</v>
      </c>
      <c r="E3810">
        <f>'TI102'!Q3807</f>
        <v>2</v>
      </c>
      <c r="F3810" t="str">
        <f t="shared" si="354"/>
        <v>60186</v>
      </c>
      <c r="G3810">
        <f t="shared" si="355"/>
        <v>413</v>
      </c>
      <c r="H3810" t="str">
        <f t="shared" si="356"/>
        <v>SH0908-1981</v>
      </c>
      <c r="I3810" t="str">
        <f t="shared" si="357"/>
        <v>SH0908-1981</v>
      </c>
      <c r="J3810" s="34">
        <f t="shared" si="358"/>
        <v>72686</v>
      </c>
      <c r="K3810" t="str">
        <f t="shared" si="359"/>
        <v>SH0908-1981</v>
      </c>
    </row>
    <row r="3811" spans="1:11" ht="15" customHeight="1" x14ac:dyDescent="0.35">
      <c r="A3811">
        <f>'TI102'!A3808</f>
        <v>11</v>
      </c>
      <c r="B3811" s="26">
        <f>'TI102'!B3808</f>
        <v>46273.78125</v>
      </c>
      <c r="C3811">
        <f>'TI102'!C3808</f>
        <v>11708509</v>
      </c>
      <c r="D3811">
        <f>'TI102'!J3808</f>
        <v>2</v>
      </c>
      <c r="E3811">
        <f>'TI102'!Q3808</f>
        <v>2</v>
      </c>
      <c r="F3811" t="str">
        <f t="shared" si="354"/>
        <v>60186</v>
      </c>
      <c r="G3811">
        <f t="shared" si="355"/>
        <v>413</v>
      </c>
      <c r="H3811" t="str">
        <f t="shared" si="356"/>
        <v>SH0908-1981</v>
      </c>
      <c r="I3811" t="str">
        <f t="shared" si="357"/>
        <v>SH0908-1981</v>
      </c>
      <c r="J3811" s="34">
        <f t="shared" si="358"/>
        <v>72686</v>
      </c>
      <c r="K3811" t="str">
        <f t="shared" si="359"/>
        <v>SH0908-1981</v>
      </c>
    </row>
    <row r="3812" spans="1:11" ht="15" customHeight="1" x14ac:dyDescent="0.35">
      <c r="A3812">
        <f>'TI102'!A3809</f>
        <v>11</v>
      </c>
      <c r="B3812" s="26">
        <f>'TI102'!B3809</f>
        <v>46273.78125</v>
      </c>
      <c r="C3812">
        <f>'TI102'!C3809</f>
        <v>11708510</v>
      </c>
      <c r="D3812">
        <f>'TI102'!J3809</f>
        <v>2</v>
      </c>
      <c r="E3812">
        <f>'TI102'!Q3809</f>
        <v>2</v>
      </c>
      <c r="F3812" t="str">
        <f t="shared" si="354"/>
        <v>60186</v>
      </c>
      <c r="G3812">
        <f t="shared" si="355"/>
        <v>413</v>
      </c>
      <c r="H3812" t="str">
        <f t="shared" si="356"/>
        <v>SH0908-1981</v>
      </c>
      <c r="I3812" t="str">
        <f t="shared" si="357"/>
        <v>SH0908-1981</v>
      </c>
      <c r="J3812" s="34">
        <f t="shared" si="358"/>
        <v>72686</v>
      </c>
      <c r="K3812" t="str">
        <f t="shared" si="359"/>
        <v>SH0908-1981</v>
      </c>
    </row>
    <row r="3813" spans="1:11" ht="15" customHeight="1" x14ac:dyDescent="0.35">
      <c r="A3813">
        <f>'TI102'!A3810</f>
        <v>11</v>
      </c>
      <c r="B3813" s="26">
        <f>'TI102'!B3810</f>
        <v>46273.78125</v>
      </c>
      <c r="C3813">
        <f>'TI102'!C3810</f>
        <v>11708511</v>
      </c>
      <c r="D3813">
        <f>'TI102'!J3810</f>
        <v>2</v>
      </c>
      <c r="E3813">
        <f>'TI102'!Q3810</f>
        <v>9</v>
      </c>
      <c r="F3813" t="str">
        <f t="shared" si="354"/>
        <v>60186</v>
      </c>
      <c r="G3813">
        <f t="shared" si="355"/>
        <v>413</v>
      </c>
      <c r="H3813" t="str">
        <f t="shared" si="356"/>
        <v>SH0908-1981</v>
      </c>
      <c r="I3813" t="str">
        <f t="shared" si="357"/>
        <v>SH0908-1981</v>
      </c>
      <c r="J3813" s="34">
        <f t="shared" si="358"/>
        <v>72686</v>
      </c>
      <c r="K3813" t="str">
        <f t="shared" si="359"/>
        <v>SH0908-1981</v>
      </c>
    </row>
    <row r="3814" spans="1:11" ht="15" customHeight="1" x14ac:dyDescent="0.35">
      <c r="A3814">
        <f>'TI102'!A3811</f>
        <v>11</v>
      </c>
      <c r="B3814" s="26">
        <f>'TI102'!B3811</f>
        <v>46273.78125</v>
      </c>
      <c r="C3814">
        <f>'TI102'!C3811</f>
        <v>11708877</v>
      </c>
      <c r="D3814">
        <f>'TI102'!J3811</f>
        <v>2</v>
      </c>
      <c r="E3814">
        <f>'TI102'!Q3811</f>
        <v>1</v>
      </c>
      <c r="F3814" t="str">
        <f t="shared" si="354"/>
        <v>60386</v>
      </c>
      <c r="G3814">
        <f t="shared" si="355"/>
        <v>328</v>
      </c>
      <c r="H3814" t="str">
        <f t="shared" si="356"/>
        <v>SH0908-1069</v>
      </c>
      <c r="I3814" t="str">
        <f t="shared" si="357"/>
        <v>SH0908-1069</v>
      </c>
      <c r="J3814" s="34">
        <f t="shared" si="358"/>
        <v>72686</v>
      </c>
      <c r="K3814" t="str">
        <f t="shared" si="359"/>
        <v>SH0908-1069</v>
      </c>
    </row>
    <row r="3815" spans="1:11" ht="15" customHeight="1" x14ac:dyDescent="0.35">
      <c r="A3815">
        <f>'TI102'!A3812</f>
        <v>11</v>
      </c>
      <c r="B3815" s="26">
        <f>'TI102'!B3812</f>
        <v>46273.78125</v>
      </c>
      <c r="C3815">
        <f>'TI102'!C3812</f>
        <v>11708878</v>
      </c>
      <c r="D3815">
        <f>'TI102'!J3812</f>
        <v>2</v>
      </c>
      <c r="E3815">
        <f>'TI102'!Q3812</f>
        <v>1</v>
      </c>
      <c r="F3815" t="str">
        <f t="shared" si="354"/>
        <v>60386</v>
      </c>
      <c r="G3815">
        <f t="shared" si="355"/>
        <v>328</v>
      </c>
      <c r="H3815" t="str">
        <f t="shared" si="356"/>
        <v>SH0908-1069</v>
      </c>
      <c r="I3815" t="str">
        <f t="shared" si="357"/>
        <v>SH0908-1069</v>
      </c>
      <c r="J3815" s="34">
        <f t="shared" si="358"/>
        <v>72686</v>
      </c>
      <c r="K3815" t="str">
        <f t="shared" si="359"/>
        <v>SH0908-1069</v>
      </c>
    </row>
    <row r="3816" spans="1:11" ht="15" customHeight="1" x14ac:dyDescent="0.35">
      <c r="A3816">
        <f>'TI102'!A3813</f>
        <v>11</v>
      </c>
      <c r="B3816" s="26">
        <f>'TI102'!B3813</f>
        <v>46273.78125</v>
      </c>
      <c r="C3816">
        <f>'TI102'!C3813</f>
        <v>11709399</v>
      </c>
      <c r="D3816">
        <f>'TI102'!J3813</f>
        <v>2</v>
      </c>
      <c r="E3816">
        <f>'TI102'!Q3813</f>
        <v>10</v>
      </c>
      <c r="F3816" t="str">
        <f t="shared" si="354"/>
        <v>58942</v>
      </c>
      <c r="G3816">
        <f t="shared" si="355"/>
        <v>414</v>
      </c>
      <c r="H3816" t="str">
        <f t="shared" si="356"/>
        <v>SH0908-1981</v>
      </c>
      <c r="I3816" t="str">
        <f t="shared" si="357"/>
        <v>SH0908-1981</v>
      </c>
      <c r="J3816" s="34">
        <f t="shared" si="358"/>
        <v>72686</v>
      </c>
      <c r="K3816" t="str">
        <f t="shared" si="359"/>
        <v>SH0908-1981</v>
      </c>
    </row>
    <row r="3817" spans="1:11" ht="15" customHeight="1" x14ac:dyDescent="0.35">
      <c r="A3817">
        <f>'TI102'!A3814</f>
        <v>11</v>
      </c>
      <c r="B3817" s="26">
        <f>'TI102'!B3814</f>
        <v>46273.78125</v>
      </c>
      <c r="C3817">
        <f>'TI102'!C3814</f>
        <v>11709400</v>
      </c>
      <c r="D3817">
        <f>'TI102'!J3814</f>
        <v>2</v>
      </c>
      <c r="E3817">
        <f>'TI102'!Q3814</f>
        <v>4</v>
      </c>
      <c r="F3817" t="str">
        <f t="shared" si="354"/>
        <v>58942</v>
      </c>
      <c r="G3817">
        <f t="shared" si="355"/>
        <v>414</v>
      </c>
      <c r="H3817" t="str">
        <f t="shared" si="356"/>
        <v>SH0908-1981</v>
      </c>
      <c r="I3817" t="str">
        <f t="shared" si="357"/>
        <v>SH0908-1981</v>
      </c>
      <c r="J3817" s="34">
        <f t="shared" si="358"/>
        <v>72686</v>
      </c>
      <c r="K3817" t="str">
        <f t="shared" si="359"/>
        <v>SH0908-1981</v>
      </c>
    </row>
    <row r="3818" spans="1:11" ht="15" customHeight="1" x14ac:dyDescent="0.35">
      <c r="A3818">
        <f>'TI102'!A3815</f>
        <v>11</v>
      </c>
      <c r="B3818" s="26">
        <f>'TI102'!B3815</f>
        <v>46273.78125</v>
      </c>
      <c r="C3818">
        <f>'TI102'!C3815</f>
        <v>11709401</v>
      </c>
      <c r="D3818">
        <f>'TI102'!J3815</f>
        <v>2</v>
      </c>
      <c r="E3818">
        <f>'TI102'!Q3815</f>
        <v>3</v>
      </c>
      <c r="F3818" t="str">
        <f t="shared" si="354"/>
        <v>58942</v>
      </c>
      <c r="G3818">
        <f t="shared" si="355"/>
        <v>414</v>
      </c>
      <c r="H3818" t="str">
        <f t="shared" si="356"/>
        <v>SH0908-1981</v>
      </c>
      <c r="I3818" t="str">
        <f t="shared" si="357"/>
        <v>SH0908-1981</v>
      </c>
      <c r="J3818" s="34">
        <f t="shared" si="358"/>
        <v>72686</v>
      </c>
      <c r="K3818" t="str">
        <f t="shared" si="359"/>
        <v>SH0908-1981</v>
      </c>
    </row>
    <row r="3819" spans="1:11" ht="15" customHeight="1" x14ac:dyDescent="0.35">
      <c r="A3819">
        <f>'TI102'!A3816</f>
        <v>11</v>
      </c>
      <c r="B3819" s="26">
        <f>'TI102'!B3816</f>
        <v>46273.78125</v>
      </c>
      <c r="C3819">
        <f>'TI102'!C3816</f>
        <v>11709402</v>
      </c>
      <c r="D3819">
        <f>'TI102'!J3816</f>
        <v>2</v>
      </c>
      <c r="E3819">
        <f>'TI102'!Q3816</f>
        <v>9</v>
      </c>
      <c r="F3819" t="str">
        <f t="shared" si="354"/>
        <v>58942</v>
      </c>
      <c r="G3819">
        <f t="shared" si="355"/>
        <v>414</v>
      </c>
      <c r="H3819" t="str">
        <f t="shared" si="356"/>
        <v>SH0908-1981</v>
      </c>
      <c r="I3819" t="str">
        <f t="shared" si="357"/>
        <v>SH0908-1981</v>
      </c>
      <c r="J3819" s="34">
        <f t="shared" si="358"/>
        <v>72686</v>
      </c>
      <c r="K3819" t="str">
        <f t="shared" si="359"/>
        <v>SH0908-1981</v>
      </c>
    </row>
    <row r="3820" spans="1:11" ht="15" customHeight="1" x14ac:dyDescent="0.35">
      <c r="A3820">
        <f>'TI102'!A3817</f>
        <v>11</v>
      </c>
      <c r="B3820" s="26">
        <f>'TI102'!B3817</f>
        <v>46273.78125</v>
      </c>
      <c r="C3820">
        <f>'TI102'!C3817</f>
        <v>11709403</v>
      </c>
      <c r="D3820">
        <f>'TI102'!J3817</f>
        <v>2</v>
      </c>
      <c r="E3820">
        <f>'TI102'!Q3817</f>
        <v>4</v>
      </c>
      <c r="F3820" t="str">
        <f t="shared" si="354"/>
        <v>58942</v>
      </c>
      <c r="G3820">
        <f t="shared" si="355"/>
        <v>414</v>
      </c>
      <c r="H3820" t="str">
        <f t="shared" si="356"/>
        <v>SH0908-1981</v>
      </c>
      <c r="I3820" t="str">
        <f t="shared" si="357"/>
        <v>SH0908-1981</v>
      </c>
      <c r="J3820" s="34">
        <f t="shared" si="358"/>
        <v>72686</v>
      </c>
      <c r="K3820" t="str">
        <f t="shared" si="359"/>
        <v>SH0908-1981</v>
      </c>
    </row>
    <row r="3821" spans="1:11" ht="15" customHeight="1" x14ac:dyDescent="0.35">
      <c r="A3821">
        <f>'TI102'!A3818</f>
        <v>11</v>
      </c>
      <c r="B3821" s="26">
        <f>'TI102'!B3818</f>
        <v>46273.78125</v>
      </c>
      <c r="C3821">
        <f>'TI102'!C3818</f>
        <v>11709404</v>
      </c>
      <c r="D3821">
        <f>'TI102'!J3818</f>
        <v>2</v>
      </c>
      <c r="E3821">
        <f>'TI102'!Q3818</f>
        <v>2</v>
      </c>
      <c r="F3821" t="str">
        <f t="shared" si="354"/>
        <v>58942</v>
      </c>
      <c r="G3821">
        <f t="shared" si="355"/>
        <v>414</v>
      </c>
      <c r="H3821" t="str">
        <f t="shared" si="356"/>
        <v>SH0908-1981</v>
      </c>
      <c r="I3821" t="str">
        <f t="shared" si="357"/>
        <v>SH0908-1981</v>
      </c>
      <c r="J3821" s="34">
        <f t="shared" si="358"/>
        <v>72686</v>
      </c>
      <c r="K3821" t="str">
        <f t="shared" si="359"/>
        <v>SH0908-1981</v>
      </c>
    </row>
    <row r="3822" spans="1:11" ht="15" customHeight="1" x14ac:dyDescent="0.35">
      <c r="A3822">
        <f>'TI102'!A3819</f>
        <v>11</v>
      </c>
      <c r="B3822" s="26">
        <f>'TI102'!B3819</f>
        <v>46273.78125</v>
      </c>
      <c r="C3822">
        <f>'TI102'!C3819</f>
        <v>11709405</v>
      </c>
      <c r="D3822">
        <f>'TI102'!J3819</f>
        <v>2</v>
      </c>
      <c r="E3822">
        <f>'TI102'!Q3819</f>
        <v>2</v>
      </c>
      <c r="F3822" t="str">
        <f t="shared" si="354"/>
        <v>58942</v>
      </c>
      <c r="G3822">
        <f t="shared" si="355"/>
        <v>414</v>
      </c>
      <c r="H3822" t="str">
        <f t="shared" si="356"/>
        <v>SH0908-1981</v>
      </c>
      <c r="I3822" t="str">
        <f t="shared" si="357"/>
        <v>SH0908-1981</v>
      </c>
      <c r="J3822" s="34">
        <f t="shared" si="358"/>
        <v>72686</v>
      </c>
      <c r="K3822" t="str">
        <f t="shared" si="359"/>
        <v>SH0908-1981</v>
      </c>
    </row>
    <row r="3823" spans="1:11" ht="15" customHeight="1" x14ac:dyDescent="0.35">
      <c r="A3823">
        <f>'TI102'!A3820</f>
        <v>11</v>
      </c>
      <c r="B3823" s="26">
        <f>'TI102'!B3820</f>
        <v>46273.78125</v>
      </c>
      <c r="C3823">
        <f>'TI102'!C3820</f>
        <v>11709408</v>
      </c>
      <c r="D3823">
        <f>'TI102'!J3820</f>
        <v>2</v>
      </c>
      <c r="E3823">
        <f>'TI102'!Q3820</f>
        <v>3</v>
      </c>
      <c r="F3823" t="str">
        <f t="shared" si="354"/>
        <v>58942</v>
      </c>
      <c r="G3823">
        <f t="shared" si="355"/>
        <v>414</v>
      </c>
      <c r="H3823" t="str">
        <f t="shared" si="356"/>
        <v>SH0908-1981</v>
      </c>
      <c r="I3823" t="str">
        <f t="shared" si="357"/>
        <v>SH0908-1981</v>
      </c>
      <c r="J3823" s="34">
        <f t="shared" si="358"/>
        <v>72686</v>
      </c>
      <c r="K3823" t="str">
        <f t="shared" si="359"/>
        <v>SH0908-1981</v>
      </c>
    </row>
    <row r="3824" spans="1:11" ht="15" customHeight="1" x14ac:dyDescent="0.35">
      <c r="A3824">
        <f>'TI102'!A3821</f>
        <v>11</v>
      </c>
      <c r="B3824" s="26">
        <f>'TI102'!B3821</f>
        <v>46273.78125</v>
      </c>
      <c r="C3824">
        <f>'TI102'!C3821</f>
        <v>11709409</v>
      </c>
      <c r="D3824">
        <f>'TI102'!J3821</f>
        <v>2</v>
      </c>
      <c r="E3824">
        <f>'TI102'!Q3821</f>
        <v>1</v>
      </c>
      <c r="F3824" t="str">
        <f t="shared" si="354"/>
        <v>58942</v>
      </c>
      <c r="G3824">
        <f t="shared" si="355"/>
        <v>414</v>
      </c>
      <c r="H3824" t="str">
        <f t="shared" si="356"/>
        <v>SH0908-1981</v>
      </c>
      <c r="I3824" t="str">
        <f t="shared" si="357"/>
        <v>SH0908-1981</v>
      </c>
      <c r="J3824" s="34">
        <f t="shared" si="358"/>
        <v>72686</v>
      </c>
      <c r="K3824" t="str">
        <f t="shared" si="359"/>
        <v>SH0908-1981</v>
      </c>
    </row>
    <row r="3825" spans="1:11" ht="15" customHeight="1" x14ac:dyDescent="0.35">
      <c r="A3825">
        <f>'TI102'!A3822</f>
        <v>11</v>
      </c>
      <c r="B3825" s="26">
        <f>'TI102'!B3822</f>
        <v>46273.78125</v>
      </c>
      <c r="C3825">
        <f>'TI102'!C3822</f>
        <v>11709410</v>
      </c>
      <c r="D3825">
        <f>'TI102'!J3822</f>
        <v>2</v>
      </c>
      <c r="E3825">
        <f>'TI102'!Q3822</f>
        <v>1</v>
      </c>
      <c r="F3825" t="str">
        <f t="shared" si="354"/>
        <v>58942</v>
      </c>
      <c r="G3825">
        <f t="shared" si="355"/>
        <v>414</v>
      </c>
      <c r="H3825" t="str">
        <f t="shared" si="356"/>
        <v>SH0908-1981</v>
      </c>
      <c r="I3825" t="str">
        <f t="shared" si="357"/>
        <v>SH0908-1981</v>
      </c>
      <c r="J3825" s="34">
        <f t="shared" si="358"/>
        <v>72686</v>
      </c>
      <c r="K3825" t="str">
        <f t="shared" si="359"/>
        <v>SH0908-1981</v>
      </c>
    </row>
    <row r="3826" spans="1:11" ht="15" customHeight="1" x14ac:dyDescent="0.35">
      <c r="A3826">
        <f>'TI102'!A3823</f>
        <v>11</v>
      </c>
      <c r="B3826" s="26">
        <f>'TI102'!B3823</f>
        <v>46273.78125</v>
      </c>
      <c r="C3826">
        <f>'TI102'!C3823</f>
        <v>11709411</v>
      </c>
      <c r="D3826">
        <f>'TI102'!J3823</f>
        <v>2</v>
      </c>
      <c r="E3826">
        <f>'TI102'!Q3823</f>
        <v>2</v>
      </c>
      <c r="F3826" t="str">
        <f t="shared" si="354"/>
        <v>58942</v>
      </c>
      <c r="G3826">
        <f t="shared" si="355"/>
        <v>414</v>
      </c>
      <c r="H3826" t="str">
        <f t="shared" si="356"/>
        <v>SH0908-1981</v>
      </c>
      <c r="I3826" t="str">
        <f t="shared" si="357"/>
        <v>SH0908-1981</v>
      </c>
      <c r="J3826" s="34">
        <f t="shared" si="358"/>
        <v>72686</v>
      </c>
      <c r="K3826" t="str">
        <f t="shared" si="359"/>
        <v>SH0908-1981</v>
      </c>
    </row>
    <row r="3827" spans="1:11" ht="15" customHeight="1" x14ac:dyDescent="0.35">
      <c r="A3827">
        <f>'TI102'!A3824</f>
        <v>11</v>
      </c>
      <c r="B3827" s="26">
        <f>'TI102'!B3824</f>
        <v>46273.78125</v>
      </c>
      <c r="C3827">
        <f>'TI102'!C3824</f>
        <v>11709412</v>
      </c>
      <c r="D3827">
        <f>'TI102'!J3824</f>
        <v>2</v>
      </c>
      <c r="E3827">
        <f>'TI102'!Q3824</f>
        <v>1</v>
      </c>
      <c r="F3827" t="str">
        <f t="shared" si="354"/>
        <v>58942</v>
      </c>
      <c r="G3827">
        <f t="shared" si="355"/>
        <v>414</v>
      </c>
      <c r="H3827" t="str">
        <f t="shared" si="356"/>
        <v>SH0908-1981</v>
      </c>
      <c r="I3827" t="str">
        <f t="shared" si="357"/>
        <v>SH0908-1981</v>
      </c>
      <c r="J3827" s="34">
        <f t="shared" si="358"/>
        <v>72686</v>
      </c>
      <c r="K3827" t="str">
        <f t="shared" si="359"/>
        <v>SH0908-1981</v>
      </c>
    </row>
    <row r="3828" spans="1:11" ht="15" customHeight="1" x14ac:dyDescent="0.35">
      <c r="A3828">
        <f>'TI102'!A3825</f>
        <v>11</v>
      </c>
      <c r="B3828" s="26">
        <f>'TI102'!B3825</f>
        <v>46273.78125</v>
      </c>
      <c r="C3828">
        <f>'TI102'!C3825</f>
        <v>11709413</v>
      </c>
      <c r="D3828">
        <f>'TI102'!J3825</f>
        <v>2</v>
      </c>
      <c r="E3828">
        <f>'TI102'!Q3825</f>
        <v>1</v>
      </c>
      <c r="F3828" t="str">
        <f t="shared" si="354"/>
        <v>58942</v>
      </c>
      <c r="G3828">
        <f t="shared" si="355"/>
        <v>414</v>
      </c>
      <c r="H3828" t="str">
        <f t="shared" si="356"/>
        <v>SH0908-1981</v>
      </c>
      <c r="I3828" t="str">
        <f t="shared" si="357"/>
        <v>SH0908-1981</v>
      </c>
      <c r="J3828" s="34">
        <f t="shared" si="358"/>
        <v>72686</v>
      </c>
      <c r="K3828" t="str">
        <f t="shared" si="359"/>
        <v>SH0908-1981</v>
      </c>
    </row>
    <row r="3829" spans="1:11" ht="15" customHeight="1" x14ac:dyDescent="0.35">
      <c r="A3829">
        <f>'TI102'!A3826</f>
        <v>11</v>
      </c>
      <c r="B3829" s="26">
        <f>'TI102'!B3826</f>
        <v>46273.78125</v>
      </c>
      <c r="C3829">
        <f>'TI102'!C3826</f>
        <v>11709414</v>
      </c>
      <c r="D3829">
        <f>'TI102'!J3826</f>
        <v>2</v>
      </c>
      <c r="E3829">
        <f>'TI102'!Q3826</f>
        <v>1</v>
      </c>
      <c r="F3829" t="str">
        <f t="shared" si="354"/>
        <v>58942</v>
      </c>
      <c r="G3829">
        <f t="shared" si="355"/>
        <v>414</v>
      </c>
      <c r="H3829" t="str">
        <f t="shared" si="356"/>
        <v>SH0908-1981</v>
      </c>
      <c r="I3829" t="str">
        <f t="shared" si="357"/>
        <v>SH0908-1981</v>
      </c>
      <c r="J3829" s="34">
        <f t="shared" si="358"/>
        <v>72686</v>
      </c>
      <c r="K3829" t="str">
        <f t="shared" si="359"/>
        <v>SH0908-1981</v>
      </c>
    </row>
    <row r="3830" spans="1:11" ht="15" customHeight="1" x14ac:dyDescent="0.35">
      <c r="A3830">
        <f>'TI102'!A3827</f>
        <v>11</v>
      </c>
      <c r="B3830" s="26">
        <f>'TI102'!B3827</f>
        <v>46273.78125</v>
      </c>
      <c r="C3830">
        <f>'TI102'!C3827</f>
        <v>11709415</v>
      </c>
      <c r="D3830">
        <f>'TI102'!J3827</f>
        <v>2</v>
      </c>
      <c r="E3830">
        <f>'TI102'!Q3827</f>
        <v>6</v>
      </c>
      <c r="F3830" t="str">
        <f t="shared" si="354"/>
        <v>58942</v>
      </c>
      <c r="G3830">
        <f t="shared" si="355"/>
        <v>414</v>
      </c>
      <c r="H3830" t="str">
        <f t="shared" si="356"/>
        <v>SH0908-1981</v>
      </c>
      <c r="I3830" t="str">
        <f t="shared" si="357"/>
        <v>SH0908-1981</v>
      </c>
      <c r="J3830" s="34">
        <f t="shared" si="358"/>
        <v>72686</v>
      </c>
      <c r="K3830" t="str">
        <f t="shared" si="359"/>
        <v>SH0908-1981</v>
      </c>
    </row>
    <row r="3831" spans="1:11" ht="15" customHeight="1" x14ac:dyDescent="0.35">
      <c r="A3831">
        <f>'TI102'!A3828</f>
        <v>11</v>
      </c>
      <c r="B3831" s="26">
        <f>'TI102'!B3828</f>
        <v>46273.78125</v>
      </c>
      <c r="C3831">
        <f>'TI102'!C3828</f>
        <v>11709416</v>
      </c>
      <c r="D3831">
        <f>'TI102'!J3828</f>
        <v>2</v>
      </c>
      <c r="E3831">
        <f>'TI102'!Q3828</f>
        <v>6</v>
      </c>
      <c r="F3831" t="str">
        <f t="shared" si="354"/>
        <v>58942</v>
      </c>
      <c r="G3831">
        <f t="shared" si="355"/>
        <v>414</v>
      </c>
      <c r="H3831" t="str">
        <f t="shared" si="356"/>
        <v>SH0908-1981</v>
      </c>
      <c r="I3831" t="str">
        <f t="shared" si="357"/>
        <v>SH0908-1981</v>
      </c>
      <c r="J3831" s="34">
        <f t="shared" si="358"/>
        <v>72686</v>
      </c>
      <c r="K3831" t="str">
        <f t="shared" si="359"/>
        <v>SH0908-1981</v>
      </c>
    </row>
    <row r="3832" spans="1:11" ht="15" customHeight="1" x14ac:dyDescent="0.35">
      <c r="A3832">
        <f>'TI102'!A3829</f>
        <v>11</v>
      </c>
      <c r="B3832" s="26">
        <f>'TI102'!B3829</f>
        <v>46273.78125</v>
      </c>
      <c r="C3832">
        <f>'TI102'!C3829</f>
        <v>11709417</v>
      </c>
      <c r="D3832">
        <f>'TI102'!J3829</f>
        <v>2</v>
      </c>
      <c r="E3832">
        <f>'TI102'!Q3829</f>
        <v>6</v>
      </c>
      <c r="F3832" t="str">
        <f t="shared" si="354"/>
        <v>58942</v>
      </c>
      <c r="G3832">
        <f t="shared" si="355"/>
        <v>414</v>
      </c>
      <c r="H3832" t="str">
        <f t="shared" si="356"/>
        <v>SH0908-1981</v>
      </c>
      <c r="I3832" t="str">
        <f t="shared" si="357"/>
        <v>SH0908-1981</v>
      </c>
      <c r="J3832" s="34">
        <f t="shared" si="358"/>
        <v>72686</v>
      </c>
      <c r="K3832" t="str">
        <f t="shared" si="359"/>
        <v>SH0908-1981</v>
      </c>
    </row>
    <row r="3833" spans="1:11" ht="15" customHeight="1" x14ac:dyDescent="0.35">
      <c r="A3833">
        <f>'TI102'!A3830</f>
        <v>11</v>
      </c>
      <c r="B3833" s="26">
        <f>'TI102'!B3830</f>
        <v>46273.78125</v>
      </c>
      <c r="C3833">
        <f>'TI102'!C3830</f>
        <v>11709418</v>
      </c>
      <c r="D3833">
        <f>'TI102'!J3830</f>
        <v>2</v>
      </c>
      <c r="E3833">
        <f>'TI102'!Q3830</f>
        <v>7</v>
      </c>
      <c r="F3833" t="str">
        <f t="shared" si="354"/>
        <v>58942</v>
      </c>
      <c r="G3833">
        <f t="shared" si="355"/>
        <v>414</v>
      </c>
      <c r="H3833" t="str">
        <f t="shared" si="356"/>
        <v>SH0908-1981</v>
      </c>
      <c r="I3833" t="str">
        <f t="shared" si="357"/>
        <v>SH0908-1981</v>
      </c>
      <c r="J3833" s="34">
        <f t="shared" si="358"/>
        <v>72686</v>
      </c>
      <c r="K3833" t="str">
        <f t="shared" si="359"/>
        <v>SH0908-1981</v>
      </c>
    </row>
    <row r="3834" spans="1:11" ht="15" customHeight="1" x14ac:dyDescent="0.35">
      <c r="A3834">
        <f>'TI102'!A3831</f>
        <v>11</v>
      </c>
      <c r="B3834" s="26">
        <f>'TI102'!B3831</f>
        <v>46273.78125</v>
      </c>
      <c r="C3834">
        <f>'TI102'!C3831</f>
        <v>11709419</v>
      </c>
      <c r="D3834">
        <f>'TI102'!J3831</f>
        <v>2</v>
      </c>
      <c r="E3834">
        <f>'TI102'!Q3831</f>
        <v>2</v>
      </c>
      <c r="F3834" t="str">
        <f t="shared" si="354"/>
        <v>59515</v>
      </c>
      <c r="G3834">
        <f t="shared" si="355"/>
        <v>415</v>
      </c>
      <c r="H3834" t="str">
        <f t="shared" si="356"/>
        <v>SH0908-1981</v>
      </c>
      <c r="I3834" t="str">
        <f t="shared" si="357"/>
        <v>SH0908-1981</v>
      </c>
      <c r="J3834" s="34">
        <f t="shared" si="358"/>
        <v>72686</v>
      </c>
      <c r="K3834" t="str">
        <f t="shared" si="359"/>
        <v>SH0908-1981</v>
      </c>
    </row>
    <row r="3835" spans="1:11" ht="15" customHeight="1" x14ac:dyDescent="0.35">
      <c r="A3835">
        <f>'TI102'!A3832</f>
        <v>11</v>
      </c>
      <c r="B3835" s="26">
        <f>'TI102'!B3832</f>
        <v>46273.78125</v>
      </c>
      <c r="C3835">
        <f>'TI102'!C3832</f>
        <v>11709422</v>
      </c>
      <c r="D3835">
        <f>'TI102'!J3832</f>
        <v>2</v>
      </c>
      <c r="E3835">
        <f>'TI102'!Q3832</f>
        <v>3</v>
      </c>
      <c r="F3835" t="str">
        <f t="shared" si="354"/>
        <v>59515</v>
      </c>
      <c r="G3835">
        <f t="shared" si="355"/>
        <v>415</v>
      </c>
      <c r="H3835" t="str">
        <f t="shared" si="356"/>
        <v>SH0908-1981</v>
      </c>
      <c r="I3835" t="str">
        <f t="shared" si="357"/>
        <v>SH0908-1981</v>
      </c>
      <c r="J3835" s="34">
        <f t="shared" si="358"/>
        <v>72686</v>
      </c>
      <c r="K3835" t="str">
        <f t="shared" si="359"/>
        <v>SH0908-1981</v>
      </c>
    </row>
    <row r="3836" spans="1:11" ht="15" customHeight="1" x14ac:dyDescent="0.35">
      <c r="A3836">
        <f>'TI102'!A3833</f>
        <v>11</v>
      </c>
      <c r="B3836" s="26">
        <f>'TI102'!B3833</f>
        <v>46273.78125</v>
      </c>
      <c r="C3836">
        <f>'TI102'!C3833</f>
        <v>11709423</v>
      </c>
      <c r="D3836">
        <f>'TI102'!J3833</f>
        <v>2</v>
      </c>
      <c r="E3836">
        <f>'TI102'!Q3833</f>
        <v>2</v>
      </c>
      <c r="F3836" t="str">
        <f t="shared" si="354"/>
        <v>59515</v>
      </c>
      <c r="G3836">
        <f t="shared" si="355"/>
        <v>415</v>
      </c>
      <c r="H3836" t="str">
        <f t="shared" si="356"/>
        <v>SH0908-1981</v>
      </c>
      <c r="I3836" t="str">
        <f t="shared" si="357"/>
        <v>SH0908-1981</v>
      </c>
      <c r="J3836" s="34">
        <f t="shared" si="358"/>
        <v>72686</v>
      </c>
      <c r="K3836" t="str">
        <f t="shared" si="359"/>
        <v>SH0908-1981</v>
      </c>
    </row>
    <row r="3837" spans="1:11" ht="15" customHeight="1" x14ac:dyDescent="0.35">
      <c r="A3837">
        <f>'TI102'!A3834</f>
        <v>11</v>
      </c>
      <c r="B3837" s="26">
        <f>'TI102'!B3834</f>
        <v>46273.78125</v>
      </c>
      <c r="C3837">
        <f>'TI102'!C3834</f>
        <v>11709424</v>
      </c>
      <c r="D3837">
        <f>'TI102'!J3834</f>
        <v>2</v>
      </c>
      <c r="E3837">
        <f>'TI102'!Q3834</f>
        <v>1</v>
      </c>
      <c r="F3837" t="str">
        <f t="shared" si="354"/>
        <v>59515</v>
      </c>
      <c r="G3837">
        <f t="shared" si="355"/>
        <v>415</v>
      </c>
      <c r="H3837" t="str">
        <f t="shared" si="356"/>
        <v>SH0908-1981</v>
      </c>
      <c r="I3837" t="str">
        <f t="shared" si="357"/>
        <v>SH0908-1981</v>
      </c>
      <c r="J3837" s="34">
        <f t="shared" si="358"/>
        <v>72686</v>
      </c>
      <c r="K3837" t="str">
        <f t="shared" si="359"/>
        <v>SH0908-1981</v>
      </c>
    </row>
    <row r="3838" spans="1:11" ht="15" customHeight="1" x14ac:dyDescent="0.35">
      <c r="A3838">
        <f>'TI102'!A3835</f>
        <v>11</v>
      </c>
      <c r="B3838" s="26">
        <f>'TI102'!B3835</f>
        <v>46273.78125</v>
      </c>
      <c r="C3838">
        <f>'TI102'!C3835</f>
        <v>11709523</v>
      </c>
      <c r="D3838">
        <f>'TI102'!J3835</f>
        <v>1</v>
      </c>
      <c r="E3838">
        <f>'TI102'!Q3835</f>
        <v>1</v>
      </c>
      <c r="F3838" t="str">
        <f t="shared" si="354"/>
        <v>60414</v>
      </c>
      <c r="G3838">
        <f t="shared" si="355"/>
        <v>308</v>
      </c>
      <c r="H3838" t="str">
        <f t="shared" si="356"/>
        <v>SH0908-1063</v>
      </c>
      <c r="I3838" t="str">
        <f t="shared" si="357"/>
        <v>SH0908-1063</v>
      </c>
      <c r="J3838" s="34">
        <f t="shared" si="358"/>
        <v>72686</v>
      </c>
      <c r="K3838" t="str">
        <f t="shared" si="359"/>
        <v>SH0908-1063</v>
      </c>
    </row>
    <row r="3839" spans="1:11" ht="15" customHeight="1" x14ac:dyDescent="0.35">
      <c r="A3839">
        <f>'TI102'!A3836</f>
        <v>11</v>
      </c>
      <c r="B3839" s="26">
        <f>'TI102'!B3836</f>
        <v>46273.78125</v>
      </c>
      <c r="C3839">
        <f>'TI102'!C3836</f>
        <v>11709860</v>
      </c>
      <c r="D3839">
        <f>'TI102'!J3836</f>
        <v>1</v>
      </c>
      <c r="E3839">
        <f>'TI102'!Q3836</f>
        <v>1</v>
      </c>
      <c r="F3839" t="str">
        <f t="shared" si="354"/>
        <v>60514</v>
      </c>
      <c r="G3839">
        <f t="shared" si="355"/>
        <v>311</v>
      </c>
      <c r="H3839" t="str">
        <f t="shared" si="356"/>
        <v>SH0908-1063</v>
      </c>
      <c r="I3839" t="str">
        <f t="shared" si="357"/>
        <v>SH0908-1063</v>
      </c>
      <c r="J3839" s="34">
        <f t="shared" si="358"/>
        <v>72686</v>
      </c>
      <c r="K3839" t="str">
        <f t="shared" si="359"/>
        <v>SH0908-1063</v>
      </c>
    </row>
    <row r="3840" spans="1:11" ht="15" customHeight="1" x14ac:dyDescent="0.35">
      <c r="A3840">
        <f>'TI102'!A3837</f>
        <v>11</v>
      </c>
      <c r="B3840" s="26">
        <f>'TI102'!B3837</f>
        <v>46273.78125</v>
      </c>
      <c r="C3840">
        <f>'TI102'!C3837</f>
        <v>11709861</v>
      </c>
      <c r="D3840">
        <f>'TI102'!J3837</f>
        <v>1</v>
      </c>
      <c r="E3840">
        <f>'TI102'!Q3837</f>
        <v>3</v>
      </c>
      <c r="F3840" t="str">
        <f t="shared" si="354"/>
        <v>60514</v>
      </c>
      <c r="G3840">
        <f t="shared" si="355"/>
        <v>311</v>
      </c>
      <c r="H3840" t="str">
        <f t="shared" si="356"/>
        <v>SH0908-1063</v>
      </c>
      <c r="I3840" t="str">
        <f t="shared" si="357"/>
        <v>SH0908-1063</v>
      </c>
      <c r="J3840" s="34">
        <f t="shared" si="358"/>
        <v>72686</v>
      </c>
      <c r="K3840" t="str">
        <f t="shared" si="359"/>
        <v>SH0908-1063</v>
      </c>
    </row>
    <row r="3841" spans="1:11" ht="15" customHeight="1" x14ac:dyDescent="0.35">
      <c r="A3841">
        <f>'TI102'!A3838</f>
        <v>11</v>
      </c>
      <c r="B3841" s="26">
        <f>'TI102'!B3838</f>
        <v>46273.78125</v>
      </c>
      <c r="C3841">
        <f>'TI102'!C3838</f>
        <v>11709894</v>
      </c>
      <c r="D3841">
        <f>'TI102'!J3838</f>
        <v>2</v>
      </c>
      <c r="E3841">
        <f>'TI102'!Q3838</f>
        <v>4</v>
      </c>
      <c r="F3841" t="str">
        <f t="shared" si="354"/>
        <v>60528</v>
      </c>
      <c r="G3841">
        <f t="shared" si="355"/>
        <v>417</v>
      </c>
      <c r="H3841" t="str">
        <f t="shared" si="356"/>
        <v>SH0908-1981</v>
      </c>
      <c r="I3841" t="str">
        <f t="shared" si="357"/>
        <v>SH0908-1981</v>
      </c>
      <c r="J3841" s="34">
        <f t="shared" si="358"/>
        <v>72686</v>
      </c>
      <c r="K3841" t="str">
        <f t="shared" si="359"/>
        <v>SH0908-1981</v>
      </c>
    </row>
    <row r="3842" spans="1:11" ht="15" customHeight="1" x14ac:dyDescent="0.35">
      <c r="A3842">
        <f>'TI102'!A3839</f>
        <v>11</v>
      </c>
      <c r="B3842" s="26">
        <f>'TI102'!B3839</f>
        <v>46273.78125</v>
      </c>
      <c r="C3842">
        <f>'TI102'!C3839</f>
        <v>11709895</v>
      </c>
      <c r="D3842">
        <f>'TI102'!J3839</f>
        <v>2</v>
      </c>
      <c r="E3842">
        <f>'TI102'!Q3839</f>
        <v>2</v>
      </c>
      <c r="F3842" t="str">
        <f t="shared" si="354"/>
        <v>60528</v>
      </c>
      <c r="G3842">
        <f t="shared" si="355"/>
        <v>417</v>
      </c>
      <c r="H3842" t="str">
        <f t="shared" si="356"/>
        <v>SH0908-1981</v>
      </c>
      <c r="I3842" t="str">
        <f t="shared" si="357"/>
        <v>SH0908-1981</v>
      </c>
      <c r="J3842" s="34">
        <f t="shared" si="358"/>
        <v>72686</v>
      </c>
      <c r="K3842" t="str">
        <f t="shared" si="359"/>
        <v>SH0908-1981</v>
      </c>
    </row>
    <row r="3843" spans="1:11" ht="15" customHeight="1" x14ac:dyDescent="0.35">
      <c r="A3843">
        <f>'TI102'!A3840</f>
        <v>11</v>
      </c>
      <c r="B3843" s="26">
        <f>'TI102'!B3840</f>
        <v>46273.78125</v>
      </c>
      <c r="C3843">
        <f>'TI102'!C3840</f>
        <v>11709896</v>
      </c>
      <c r="D3843">
        <f>'TI102'!J3840</f>
        <v>2</v>
      </c>
      <c r="E3843">
        <f>'TI102'!Q3840</f>
        <v>6</v>
      </c>
      <c r="F3843" t="str">
        <f t="shared" si="354"/>
        <v>60528</v>
      </c>
      <c r="G3843">
        <f t="shared" si="355"/>
        <v>417</v>
      </c>
      <c r="H3843" t="str">
        <f t="shared" si="356"/>
        <v>SH0908-1981</v>
      </c>
      <c r="I3843" t="str">
        <f t="shared" si="357"/>
        <v>SH0908-1981</v>
      </c>
      <c r="J3843" s="34">
        <f t="shared" si="358"/>
        <v>72686</v>
      </c>
      <c r="K3843" t="str">
        <f t="shared" si="359"/>
        <v>SH0908-1981</v>
      </c>
    </row>
    <row r="3844" spans="1:11" ht="15" customHeight="1" x14ac:dyDescent="0.35">
      <c r="A3844">
        <f>'TI102'!A3841</f>
        <v>11</v>
      </c>
      <c r="B3844" s="26">
        <f>'TI102'!B3841</f>
        <v>46273.78125</v>
      </c>
      <c r="C3844">
        <f>'TI102'!C3841</f>
        <v>11709919</v>
      </c>
      <c r="D3844">
        <f>'TI102'!J3841</f>
        <v>1</v>
      </c>
      <c r="E3844">
        <f>'TI102'!Q3841</f>
        <v>1</v>
      </c>
      <c r="F3844" t="str">
        <f t="shared" si="354"/>
        <v>60534</v>
      </c>
      <c r="G3844">
        <f t="shared" si="355"/>
        <v>346</v>
      </c>
      <c r="H3844" t="str">
        <f t="shared" si="356"/>
        <v>SH0908-1080</v>
      </c>
      <c r="I3844" t="str">
        <f t="shared" si="357"/>
        <v>SH0908-1080</v>
      </c>
      <c r="J3844" s="34">
        <f t="shared" si="358"/>
        <v>72686</v>
      </c>
      <c r="K3844" t="str">
        <f t="shared" si="359"/>
        <v>SH0908-1080</v>
      </c>
    </row>
    <row r="3845" spans="1:11" ht="15" customHeight="1" x14ac:dyDescent="0.35">
      <c r="A3845">
        <f>'TI102'!A3842</f>
        <v>11</v>
      </c>
      <c r="B3845" s="26">
        <f>'TI102'!B3842</f>
        <v>46273.78125</v>
      </c>
      <c r="C3845">
        <f>'TI102'!C3842</f>
        <v>11709936</v>
      </c>
      <c r="D3845">
        <f>'TI102'!J3842</f>
        <v>1</v>
      </c>
      <c r="E3845">
        <f>'TI102'!Q3842</f>
        <v>4</v>
      </c>
      <c r="F3845" t="str">
        <f t="shared" si="354"/>
        <v>60548</v>
      </c>
      <c r="G3845">
        <f t="shared" si="355"/>
        <v>329</v>
      </c>
      <c r="H3845" t="str">
        <f t="shared" si="356"/>
        <v>SH0908-1069</v>
      </c>
      <c r="I3845" t="str">
        <f t="shared" si="357"/>
        <v>SH0908-1069</v>
      </c>
      <c r="J3845" s="34">
        <f t="shared" si="358"/>
        <v>72686</v>
      </c>
      <c r="K3845" t="str">
        <f t="shared" si="359"/>
        <v>SH0908-1069</v>
      </c>
    </row>
    <row r="3846" spans="1:11" ht="15" customHeight="1" x14ac:dyDescent="0.35">
      <c r="A3846">
        <f>'TI102'!A3843</f>
        <v>11</v>
      </c>
      <c r="B3846" s="26">
        <f>'TI102'!B3843</f>
        <v>46273.78125</v>
      </c>
      <c r="C3846">
        <f>'TI102'!C3843</f>
        <v>11709937</v>
      </c>
      <c r="D3846">
        <f>'TI102'!J3843</f>
        <v>1</v>
      </c>
      <c r="E3846">
        <f>'TI102'!Q3843</f>
        <v>1</v>
      </c>
      <c r="F3846" t="str">
        <f t="shared" ref="F3846:F3909" si="360">INDEX(OM_ORDER,MATCH(C3846,OM_TID,0))</f>
        <v>60542</v>
      </c>
      <c r="G3846">
        <f t="shared" ref="G3846:G3909" si="361">MATCH(F3846,OR_ID,0)</f>
        <v>347</v>
      </c>
      <c r="H3846" t="str">
        <f t="shared" ref="H3846:H3909" si="362">INDEX(OR_ORIG,G3846)</f>
        <v>SH0908-1080</v>
      </c>
      <c r="I3846" t="str">
        <f t="shared" ref="I3846:I3909" si="363">INDEX(OR_SHIP,G3846)</f>
        <v>SH0908-1080</v>
      </c>
      <c r="J3846" s="34">
        <f t="shared" ref="J3846:J3909" si="364">IF(INDEX(OR_MOVED,G3846)="",DATE(2099,1,1),INDEX(OR_MOVED,G3846))</f>
        <v>72686</v>
      </c>
      <c r="K3846" t="str">
        <f t="shared" ref="K3846:K3909" si="365">IF(B3846&gt;=J3846,I3846,H3846)</f>
        <v>SH0908-1080</v>
      </c>
    </row>
    <row r="3847" spans="1:11" ht="15" customHeight="1" x14ac:dyDescent="0.35">
      <c r="A3847">
        <f>'TI102'!A3844</f>
        <v>11</v>
      </c>
      <c r="B3847" s="26">
        <f>'TI102'!B3844</f>
        <v>46273.78125</v>
      </c>
      <c r="C3847">
        <f>'TI102'!C3844</f>
        <v>11709965</v>
      </c>
      <c r="D3847">
        <f>'TI102'!J3844</f>
        <v>1</v>
      </c>
      <c r="E3847">
        <f>'TI102'!Q3844</f>
        <v>1</v>
      </c>
      <c r="F3847" t="str">
        <f t="shared" si="360"/>
        <v>60553</v>
      </c>
      <c r="G3847">
        <f t="shared" si="361"/>
        <v>312</v>
      </c>
      <c r="H3847" t="str">
        <f t="shared" si="362"/>
        <v>SH0908-1063</v>
      </c>
      <c r="I3847" t="str">
        <f t="shared" si="363"/>
        <v>SH0908-1063</v>
      </c>
      <c r="J3847" s="34">
        <f t="shared" si="364"/>
        <v>72686</v>
      </c>
      <c r="K3847" t="str">
        <f t="shared" si="365"/>
        <v>SH0908-1063</v>
      </c>
    </row>
    <row r="3848" spans="1:11" ht="15" customHeight="1" x14ac:dyDescent="0.35">
      <c r="A3848">
        <f>'TI102'!A3845</f>
        <v>11</v>
      </c>
      <c r="B3848" s="26">
        <f>'TI102'!B3845</f>
        <v>46273.78125</v>
      </c>
      <c r="C3848">
        <f>'TI102'!C3845</f>
        <v>11709966</v>
      </c>
      <c r="D3848">
        <f>'TI102'!J3845</f>
        <v>1</v>
      </c>
      <c r="E3848">
        <f>'TI102'!Q3845</f>
        <v>1</v>
      </c>
      <c r="F3848" t="str">
        <f t="shared" si="360"/>
        <v>60553</v>
      </c>
      <c r="G3848">
        <f t="shared" si="361"/>
        <v>312</v>
      </c>
      <c r="H3848" t="str">
        <f t="shared" si="362"/>
        <v>SH0908-1063</v>
      </c>
      <c r="I3848" t="str">
        <f t="shared" si="363"/>
        <v>SH0908-1063</v>
      </c>
      <c r="J3848" s="34">
        <f t="shared" si="364"/>
        <v>72686</v>
      </c>
      <c r="K3848" t="str">
        <f t="shared" si="365"/>
        <v>SH0908-1063</v>
      </c>
    </row>
    <row r="3849" spans="1:11" ht="15" customHeight="1" x14ac:dyDescent="0.35">
      <c r="A3849">
        <f>'TI102'!A3846</f>
        <v>11</v>
      </c>
      <c r="B3849" s="26">
        <f>'TI102'!B3846</f>
        <v>46273.78125</v>
      </c>
      <c r="C3849">
        <f>'TI102'!C3846</f>
        <v>11710013</v>
      </c>
      <c r="D3849">
        <f>'TI102'!J3846</f>
        <v>1</v>
      </c>
      <c r="E3849">
        <f>'TI102'!Q3846</f>
        <v>1</v>
      </c>
      <c r="F3849" t="str">
        <f t="shared" si="360"/>
        <v>60568</v>
      </c>
      <c r="G3849">
        <f t="shared" si="361"/>
        <v>348</v>
      </c>
      <c r="H3849" t="str">
        <f t="shared" si="362"/>
        <v>SH0908-1080</v>
      </c>
      <c r="I3849" t="str">
        <f t="shared" si="363"/>
        <v>SH0908-1080</v>
      </c>
      <c r="J3849" s="34">
        <f t="shared" si="364"/>
        <v>72686</v>
      </c>
      <c r="K3849" t="str">
        <f t="shared" si="365"/>
        <v>SH0908-1080</v>
      </c>
    </row>
    <row r="3850" spans="1:11" ht="15" customHeight="1" x14ac:dyDescent="0.35">
      <c r="A3850">
        <f>'TI102'!A3847</f>
        <v>11</v>
      </c>
      <c r="B3850" s="26">
        <f>'TI102'!B3847</f>
        <v>46273.78125</v>
      </c>
      <c r="C3850">
        <f>'TI102'!C3847</f>
        <v>11710014</v>
      </c>
      <c r="D3850">
        <f>'TI102'!J3847</f>
        <v>2</v>
      </c>
      <c r="E3850">
        <f>'TI102'!Q3847</f>
        <v>3</v>
      </c>
      <c r="F3850" t="str">
        <f t="shared" si="360"/>
        <v>60571</v>
      </c>
      <c r="G3850">
        <f t="shared" si="361"/>
        <v>349</v>
      </c>
      <c r="H3850" t="str">
        <f t="shared" si="362"/>
        <v>SH0908-1080</v>
      </c>
      <c r="I3850" t="str">
        <f t="shared" si="363"/>
        <v>SH0908-1080</v>
      </c>
      <c r="J3850" s="34">
        <f t="shared" si="364"/>
        <v>72686</v>
      </c>
      <c r="K3850" t="str">
        <f t="shared" si="365"/>
        <v>SH0908-1080</v>
      </c>
    </row>
    <row r="3851" spans="1:11" ht="15" customHeight="1" x14ac:dyDescent="0.35">
      <c r="A3851">
        <f>'TI102'!A3848</f>
        <v>11</v>
      </c>
      <c r="B3851" s="26">
        <f>'TI102'!B3848</f>
        <v>46273.78125</v>
      </c>
      <c r="C3851">
        <f>'TI102'!C3848</f>
        <v>11710015</v>
      </c>
      <c r="D3851">
        <f>'TI102'!J3848</f>
        <v>2</v>
      </c>
      <c r="E3851">
        <f>'TI102'!Q3848</f>
        <v>3</v>
      </c>
      <c r="F3851" t="str">
        <f t="shared" si="360"/>
        <v>60571</v>
      </c>
      <c r="G3851">
        <f t="shared" si="361"/>
        <v>349</v>
      </c>
      <c r="H3851" t="str">
        <f t="shared" si="362"/>
        <v>SH0908-1080</v>
      </c>
      <c r="I3851" t="str">
        <f t="shared" si="363"/>
        <v>SH0908-1080</v>
      </c>
      <c r="J3851" s="34">
        <f t="shared" si="364"/>
        <v>72686</v>
      </c>
      <c r="K3851" t="str">
        <f t="shared" si="365"/>
        <v>SH0908-1080</v>
      </c>
    </row>
    <row r="3852" spans="1:11" ht="15" customHeight="1" x14ac:dyDescent="0.35">
      <c r="A3852">
        <f>'TI102'!A3849</f>
        <v>11</v>
      </c>
      <c r="B3852" s="26">
        <f>'TI102'!B3849</f>
        <v>46273.78125</v>
      </c>
      <c r="C3852">
        <f>'TI102'!C3849</f>
        <v>11710074</v>
      </c>
      <c r="D3852">
        <f>'TI102'!J3849</f>
        <v>1</v>
      </c>
      <c r="E3852">
        <f>'TI102'!Q3849</f>
        <v>2</v>
      </c>
      <c r="F3852" t="str">
        <f t="shared" si="360"/>
        <v>60602</v>
      </c>
      <c r="G3852">
        <f t="shared" si="361"/>
        <v>330</v>
      </c>
      <c r="H3852" t="str">
        <f t="shared" si="362"/>
        <v>SH0908-1069</v>
      </c>
      <c r="I3852" t="str">
        <f t="shared" si="363"/>
        <v>SH0908-1069</v>
      </c>
      <c r="J3852" s="34">
        <f t="shared" si="364"/>
        <v>72686</v>
      </c>
      <c r="K3852" t="str">
        <f t="shared" si="365"/>
        <v>SH0908-1069</v>
      </c>
    </row>
    <row r="3853" spans="1:11" ht="15" customHeight="1" x14ac:dyDescent="0.35">
      <c r="A3853">
        <f>'TI102'!A3850</f>
        <v>11</v>
      </c>
      <c r="B3853" s="26">
        <f>'TI102'!B3850</f>
        <v>46273.78125</v>
      </c>
      <c r="C3853">
        <f>'TI102'!C3850</f>
        <v>11710075</v>
      </c>
      <c r="D3853">
        <f>'TI102'!J3850</f>
        <v>1</v>
      </c>
      <c r="E3853">
        <f>'TI102'!Q3850</f>
        <v>3</v>
      </c>
      <c r="F3853" t="str">
        <f t="shared" si="360"/>
        <v>60602</v>
      </c>
      <c r="G3853">
        <f t="shared" si="361"/>
        <v>330</v>
      </c>
      <c r="H3853" t="str">
        <f t="shared" si="362"/>
        <v>SH0908-1069</v>
      </c>
      <c r="I3853" t="str">
        <f t="shared" si="363"/>
        <v>SH0908-1069</v>
      </c>
      <c r="J3853" s="34">
        <f t="shared" si="364"/>
        <v>72686</v>
      </c>
      <c r="K3853" t="str">
        <f t="shared" si="365"/>
        <v>SH0908-1069</v>
      </c>
    </row>
    <row r="3854" spans="1:11" ht="15" customHeight="1" x14ac:dyDescent="0.35">
      <c r="A3854">
        <f>'TI102'!A3851</f>
        <v>11</v>
      </c>
      <c r="B3854" s="26">
        <f>'TI102'!B3851</f>
        <v>46273.78125</v>
      </c>
      <c r="C3854">
        <f>'TI102'!C3851</f>
        <v>11710076</v>
      </c>
      <c r="D3854">
        <f>'TI102'!J3851</f>
        <v>1</v>
      </c>
      <c r="E3854">
        <f>'TI102'!Q3851</f>
        <v>1</v>
      </c>
      <c r="F3854" t="str">
        <f t="shared" si="360"/>
        <v>60602</v>
      </c>
      <c r="G3854">
        <f t="shared" si="361"/>
        <v>330</v>
      </c>
      <c r="H3854" t="str">
        <f t="shared" si="362"/>
        <v>SH0908-1069</v>
      </c>
      <c r="I3854" t="str">
        <f t="shared" si="363"/>
        <v>SH0908-1069</v>
      </c>
      <c r="J3854" s="34">
        <f t="shared" si="364"/>
        <v>72686</v>
      </c>
      <c r="K3854" t="str">
        <f t="shared" si="365"/>
        <v>SH0908-1069</v>
      </c>
    </row>
    <row r="3855" spans="1:11" ht="15" customHeight="1" x14ac:dyDescent="0.35">
      <c r="A3855">
        <f>'TI102'!A3852</f>
        <v>11</v>
      </c>
      <c r="B3855" s="26">
        <f>'TI102'!B3852</f>
        <v>46273.78125</v>
      </c>
      <c r="C3855">
        <f>'TI102'!C3852</f>
        <v>11710167</v>
      </c>
      <c r="D3855">
        <f>'TI102'!J3852</f>
        <v>1</v>
      </c>
      <c r="E3855">
        <f>'TI102'!Q3852</f>
        <v>1</v>
      </c>
      <c r="F3855" t="str">
        <f t="shared" si="360"/>
        <v>60640</v>
      </c>
      <c r="G3855">
        <f t="shared" si="361"/>
        <v>336</v>
      </c>
      <c r="H3855" t="str">
        <f t="shared" si="362"/>
        <v>SH0908-1072</v>
      </c>
      <c r="I3855" t="str">
        <f t="shared" si="363"/>
        <v>SH0908-1072</v>
      </c>
      <c r="J3855" s="34">
        <f t="shared" si="364"/>
        <v>72686</v>
      </c>
      <c r="K3855" t="str">
        <f t="shared" si="365"/>
        <v>SH0908-1072</v>
      </c>
    </row>
    <row r="3856" spans="1:11" ht="15" customHeight="1" x14ac:dyDescent="0.35">
      <c r="A3856">
        <f>'TI102'!A3853</f>
        <v>11</v>
      </c>
      <c r="B3856" s="26">
        <f>'TI102'!B3853</f>
        <v>46273.78125</v>
      </c>
      <c r="C3856">
        <f>'TI102'!C3853</f>
        <v>11710168</v>
      </c>
      <c r="D3856">
        <f>'TI102'!J3853</f>
        <v>1</v>
      </c>
      <c r="E3856">
        <f>'TI102'!Q3853</f>
        <v>1</v>
      </c>
      <c r="F3856" t="str">
        <f t="shared" si="360"/>
        <v>60638</v>
      </c>
      <c r="G3856">
        <f t="shared" si="361"/>
        <v>356</v>
      </c>
      <c r="H3856" t="str">
        <f t="shared" si="362"/>
        <v>SH0908-1083</v>
      </c>
      <c r="I3856" t="str">
        <f t="shared" si="363"/>
        <v>SH0908-1083</v>
      </c>
      <c r="J3856" s="34">
        <f t="shared" si="364"/>
        <v>72686</v>
      </c>
      <c r="K3856" t="str">
        <f t="shared" si="365"/>
        <v>SH0908-1083</v>
      </c>
    </row>
    <row r="3857" spans="1:11" ht="15" customHeight="1" x14ac:dyDescent="0.35">
      <c r="A3857">
        <f>'TI102'!A3854</f>
        <v>11</v>
      </c>
      <c r="B3857" s="26">
        <f>'TI102'!B3854</f>
        <v>46273.78125</v>
      </c>
      <c r="C3857">
        <f>'TI102'!C3854</f>
        <v>11710169</v>
      </c>
      <c r="D3857">
        <f>'TI102'!J3854</f>
        <v>1</v>
      </c>
      <c r="E3857">
        <f>'TI102'!Q3854</f>
        <v>1</v>
      </c>
      <c r="F3857" t="str">
        <f t="shared" si="360"/>
        <v>60638</v>
      </c>
      <c r="G3857">
        <f t="shared" si="361"/>
        <v>356</v>
      </c>
      <c r="H3857" t="str">
        <f t="shared" si="362"/>
        <v>SH0908-1083</v>
      </c>
      <c r="I3857" t="str">
        <f t="shared" si="363"/>
        <v>SH0908-1083</v>
      </c>
      <c r="J3857" s="34">
        <f t="shared" si="364"/>
        <v>72686</v>
      </c>
      <c r="K3857" t="str">
        <f t="shared" si="365"/>
        <v>SH0908-1083</v>
      </c>
    </row>
    <row r="3858" spans="1:11" ht="15" customHeight="1" x14ac:dyDescent="0.35">
      <c r="A3858">
        <f>'TI102'!A3855</f>
        <v>11</v>
      </c>
      <c r="B3858" s="26">
        <f>'TI102'!B3855</f>
        <v>46273.78125</v>
      </c>
      <c r="C3858">
        <f>'TI102'!C3855</f>
        <v>11710280</v>
      </c>
      <c r="D3858">
        <f>'TI102'!J3855</f>
        <v>1</v>
      </c>
      <c r="E3858">
        <f>'TI102'!Q3855</f>
        <v>3</v>
      </c>
      <c r="F3858" t="str">
        <f t="shared" si="360"/>
        <v>60670</v>
      </c>
      <c r="G3858">
        <f t="shared" si="361"/>
        <v>313</v>
      </c>
      <c r="H3858" t="str">
        <f t="shared" si="362"/>
        <v>SH0908-1063</v>
      </c>
      <c r="I3858" t="str">
        <f t="shared" si="363"/>
        <v>SH0908-1063</v>
      </c>
      <c r="J3858" s="34">
        <f t="shared" si="364"/>
        <v>72686</v>
      </c>
      <c r="K3858" t="str">
        <f t="shared" si="365"/>
        <v>SH0908-1063</v>
      </c>
    </row>
    <row r="3859" spans="1:11" ht="15" customHeight="1" x14ac:dyDescent="0.35">
      <c r="A3859">
        <f>'TI102'!A3856</f>
        <v>11</v>
      </c>
      <c r="B3859" s="26">
        <f>'TI102'!B3856</f>
        <v>46273.78125</v>
      </c>
      <c r="C3859">
        <f>'TI102'!C3856</f>
        <v>11710522</v>
      </c>
      <c r="D3859">
        <f>'TI102'!J3856</f>
        <v>2</v>
      </c>
      <c r="E3859">
        <f>'TI102'!Q3856</f>
        <v>1</v>
      </c>
      <c r="F3859" t="str">
        <f t="shared" si="360"/>
        <v>60753</v>
      </c>
      <c r="G3859">
        <f t="shared" si="361"/>
        <v>331</v>
      </c>
      <c r="H3859" t="str">
        <f t="shared" si="362"/>
        <v>SH0908-1069</v>
      </c>
      <c r="I3859" t="str">
        <f t="shared" si="363"/>
        <v>SH0908-1069</v>
      </c>
      <c r="J3859" s="34">
        <f t="shared" si="364"/>
        <v>72686</v>
      </c>
      <c r="K3859" t="str">
        <f t="shared" si="365"/>
        <v>SH0908-1069</v>
      </c>
    </row>
    <row r="3860" spans="1:11" ht="15" customHeight="1" x14ac:dyDescent="0.35">
      <c r="A3860">
        <f>'TI102'!A3857</f>
        <v>11</v>
      </c>
      <c r="B3860" s="26">
        <f>'TI102'!B3857</f>
        <v>46273.78125</v>
      </c>
      <c r="C3860">
        <f>'TI102'!C3857</f>
        <v>11710650</v>
      </c>
      <c r="D3860">
        <f>'TI102'!J3857</f>
        <v>1</v>
      </c>
      <c r="E3860">
        <f>'TI102'!Q3857</f>
        <v>3</v>
      </c>
      <c r="F3860" t="str">
        <f t="shared" si="360"/>
        <v>60795</v>
      </c>
      <c r="G3860">
        <f t="shared" si="361"/>
        <v>337</v>
      </c>
      <c r="H3860" t="str">
        <f t="shared" si="362"/>
        <v>SH0908-1072</v>
      </c>
      <c r="I3860" t="str">
        <f t="shared" si="363"/>
        <v>SH0908-1072</v>
      </c>
      <c r="J3860" s="34">
        <f t="shared" si="364"/>
        <v>72686</v>
      </c>
      <c r="K3860" t="str">
        <f t="shared" si="365"/>
        <v>SH0908-1072</v>
      </c>
    </row>
    <row r="3861" spans="1:11" ht="15" customHeight="1" x14ac:dyDescent="0.35">
      <c r="A3861">
        <f>'TI102'!A3858</f>
        <v>11</v>
      </c>
      <c r="B3861" s="26">
        <f>'TI102'!B3858</f>
        <v>46273.78125</v>
      </c>
      <c r="C3861">
        <f>'TI102'!C3858</f>
        <v>11710743</v>
      </c>
      <c r="D3861">
        <f>'TI102'!J3858</f>
        <v>1</v>
      </c>
      <c r="E3861">
        <f>'TI102'!Q3858</f>
        <v>1</v>
      </c>
      <c r="F3861" t="str">
        <f t="shared" si="360"/>
        <v>60815</v>
      </c>
      <c r="G3861">
        <f t="shared" si="361"/>
        <v>50</v>
      </c>
      <c r="H3861" t="str">
        <f t="shared" si="362"/>
        <v>SH0908-1012</v>
      </c>
      <c r="I3861" t="str">
        <f t="shared" si="363"/>
        <v>SH0908-1012</v>
      </c>
      <c r="J3861" s="34">
        <f t="shared" si="364"/>
        <v>72686</v>
      </c>
      <c r="K3861" t="str">
        <f t="shared" si="365"/>
        <v>SH0908-1012</v>
      </c>
    </row>
    <row r="3862" spans="1:11" ht="15" customHeight="1" x14ac:dyDescent="0.35">
      <c r="A3862">
        <f>'TI102'!A3859</f>
        <v>11</v>
      </c>
      <c r="B3862" s="26">
        <f>'TI102'!B3859</f>
        <v>46273.78125</v>
      </c>
      <c r="C3862">
        <f>'TI102'!C3859</f>
        <v>11710748</v>
      </c>
      <c r="D3862">
        <f>'TI102'!J3859</f>
        <v>1</v>
      </c>
      <c r="E3862">
        <f>'TI102'!Q3859</f>
        <v>1</v>
      </c>
      <c r="F3862" t="str">
        <f t="shared" si="360"/>
        <v>60808</v>
      </c>
      <c r="G3862">
        <f t="shared" si="361"/>
        <v>136</v>
      </c>
      <c r="H3862" t="str">
        <f t="shared" si="362"/>
        <v>SH0908-1033</v>
      </c>
      <c r="I3862" t="str">
        <f t="shared" si="363"/>
        <v>SH0908-1033</v>
      </c>
      <c r="J3862" s="34">
        <f t="shared" si="364"/>
        <v>72686</v>
      </c>
      <c r="K3862" t="str">
        <f t="shared" si="365"/>
        <v>SH0908-1033</v>
      </c>
    </row>
    <row r="3863" spans="1:11" ht="15" customHeight="1" x14ac:dyDescent="0.35">
      <c r="A3863">
        <f>'TI102'!A3860</f>
        <v>11</v>
      </c>
      <c r="B3863" s="26">
        <f>'TI102'!B3860</f>
        <v>46273.78125</v>
      </c>
      <c r="C3863">
        <f>'TI102'!C3860</f>
        <v>11710861</v>
      </c>
      <c r="D3863">
        <f>'TI102'!J3860</f>
        <v>1</v>
      </c>
      <c r="E3863">
        <f>'TI102'!Q3860</f>
        <v>1</v>
      </c>
      <c r="F3863" t="str">
        <f t="shared" si="360"/>
        <v>60844</v>
      </c>
      <c r="G3863">
        <f t="shared" si="361"/>
        <v>137</v>
      </c>
      <c r="H3863" t="str">
        <f t="shared" si="362"/>
        <v>SH0908-1033</v>
      </c>
      <c r="I3863" t="str">
        <f t="shared" si="363"/>
        <v>SH0908-1033</v>
      </c>
      <c r="J3863" s="34">
        <f t="shared" si="364"/>
        <v>72686</v>
      </c>
      <c r="K3863" t="str">
        <f t="shared" si="365"/>
        <v>SH0908-1033</v>
      </c>
    </row>
    <row r="3864" spans="1:11" ht="15" customHeight="1" x14ac:dyDescent="0.35">
      <c r="A3864">
        <f>'TI102'!A3861</f>
        <v>11</v>
      </c>
      <c r="B3864" s="26">
        <f>'TI102'!B3861</f>
        <v>46273.78125</v>
      </c>
      <c r="C3864">
        <f>'TI102'!C3861</f>
        <v>11710862</v>
      </c>
      <c r="D3864">
        <f>'TI102'!J3861</f>
        <v>1</v>
      </c>
      <c r="E3864">
        <f>'TI102'!Q3861</f>
        <v>1</v>
      </c>
      <c r="F3864" t="str">
        <f t="shared" si="360"/>
        <v>60844</v>
      </c>
      <c r="G3864">
        <f t="shared" si="361"/>
        <v>137</v>
      </c>
      <c r="H3864" t="str">
        <f t="shared" si="362"/>
        <v>SH0908-1033</v>
      </c>
      <c r="I3864" t="str">
        <f t="shared" si="363"/>
        <v>SH0908-1033</v>
      </c>
      <c r="J3864" s="34">
        <f t="shared" si="364"/>
        <v>72686</v>
      </c>
      <c r="K3864" t="str">
        <f t="shared" si="365"/>
        <v>SH0908-1033</v>
      </c>
    </row>
    <row r="3865" spans="1:11" ht="15" customHeight="1" x14ac:dyDescent="0.35">
      <c r="A3865">
        <f>'TI102'!A3862</f>
        <v>11</v>
      </c>
      <c r="B3865" s="26">
        <f>'TI102'!B3862</f>
        <v>46273.78125</v>
      </c>
      <c r="C3865">
        <f>'TI102'!C3862</f>
        <v>11710908</v>
      </c>
      <c r="D3865">
        <f>'TI102'!J3862</f>
        <v>1</v>
      </c>
      <c r="E3865">
        <f>'TI102'!Q3862</f>
        <v>1</v>
      </c>
      <c r="F3865" t="str">
        <f t="shared" si="360"/>
        <v>60858</v>
      </c>
      <c r="G3865">
        <f t="shared" si="361"/>
        <v>332</v>
      </c>
      <c r="H3865" t="str">
        <f t="shared" si="362"/>
        <v>SH0908-1069</v>
      </c>
      <c r="I3865" t="str">
        <f t="shared" si="363"/>
        <v>SH0908-1069</v>
      </c>
      <c r="J3865" s="34">
        <f t="shared" si="364"/>
        <v>72686</v>
      </c>
      <c r="K3865" t="str">
        <f t="shared" si="365"/>
        <v>SH0908-1069</v>
      </c>
    </row>
    <row r="3866" spans="1:11" ht="15" customHeight="1" x14ac:dyDescent="0.35">
      <c r="A3866">
        <f>'TI102'!A3863</f>
        <v>11</v>
      </c>
      <c r="B3866" s="26">
        <f>'TI102'!B3863</f>
        <v>46273.78125</v>
      </c>
      <c r="C3866">
        <f>'TI102'!C3863</f>
        <v>11710980</v>
      </c>
      <c r="D3866">
        <f>'TI102'!J3863</f>
        <v>5</v>
      </c>
      <c r="E3866">
        <f>'TI102'!Q3863</f>
        <v>3</v>
      </c>
      <c r="F3866" t="str">
        <f t="shared" si="360"/>
        <v>60768</v>
      </c>
      <c r="G3866">
        <f t="shared" si="361"/>
        <v>19</v>
      </c>
      <c r="H3866" t="str">
        <f t="shared" si="362"/>
        <v>SH0908-1003</v>
      </c>
      <c r="I3866" t="str">
        <f t="shared" si="363"/>
        <v>SH0908-1003</v>
      </c>
      <c r="J3866" s="34">
        <f t="shared" si="364"/>
        <v>72686</v>
      </c>
      <c r="K3866" t="str">
        <f t="shared" si="365"/>
        <v>SH0908-1003</v>
      </c>
    </row>
    <row r="3867" spans="1:11" ht="15" customHeight="1" x14ac:dyDescent="0.35">
      <c r="A3867">
        <f>'TI102'!A3864</f>
        <v>11</v>
      </c>
      <c r="B3867" s="26">
        <f>'TI102'!B3864</f>
        <v>46273.78125</v>
      </c>
      <c r="C3867">
        <f>'TI102'!C3864</f>
        <v>11711042</v>
      </c>
      <c r="D3867">
        <f>'TI102'!J3864</f>
        <v>1</v>
      </c>
      <c r="E3867">
        <f>'TI102'!Q3864</f>
        <v>4</v>
      </c>
      <c r="F3867" t="str">
        <f t="shared" si="360"/>
        <v>60900</v>
      </c>
      <c r="G3867">
        <f t="shared" si="361"/>
        <v>315</v>
      </c>
      <c r="H3867" t="str">
        <f t="shared" si="362"/>
        <v>SH0908-1063</v>
      </c>
      <c r="I3867" t="str">
        <f t="shared" si="363"/>
        <v>SH0908-1063</v>
      </c>
      <c r="J3867" s="34">
        <f t="shared" si="364"/>
        <v>72686</v>
      </c>
      <c r="K3867" t="str">
        <f t="shared" si="365"/>
        <v>SH0908-1063</v>
      </c>
    </row>
    <row r="3868" spans="1:11" ht="15" customHeight="1" x14ac:dyDescent="0.35">
      <c r="A3868">
        <f>'TI102'!A3865</f>
        <v>11</v>
      </c>
      <c r="B3868" s="26">
        <f>'TI102'!B3865</f>
        <v>46273.78125</v>
      </c>
      <c r="C3868">
        <f>'TI102'!C3865</f>
        <v>11711043</v>
      </c>
      <c r="D3868">
        <f>'TI102'!J3865</f>
        <v>1</v>
      </c>
      <c r="E3868">
        <f>'TI102'!Q3865</f>
        <v>3</v>
      </c>
      <c r="F3868" t="str">
        <f t="shared" si="360"/>
        <v>60900</v>
      </c>
      <c r="G3868">
        <f t="shared" si="361"/>
        <v>315</v>
      </c>
      <c r="H3868" t="str">
        <f t="shared" si="362"/>
        <v>SH0908-1063</v>
      </c>
      <c r="I3868" t="str">
        <f t="shared" si="363"/>
        <v>SH0908-1063</v>
      </c>
      <c r="J3868" s="34">
        <f t="shared" si="364"/>
        <v>72686</v>
      </c>
      <c r="K3868" t="str">
        <f t="shared" si="365"/>
        <v>SH0908-1063</v>
      </c>
    </row>
    <row r="3869" spans="1:11" ht="15" customHeight="1" x14ac:dyDescent="0.35">
      <c r="A3869">
        <f>'TI102'!A3866</f>
        <v>11</v>
      </c>
      <c r="B3869" s="26">
        <f>'TI102'!B3866</f>
        <v>46273.78125</v>
      </c>
      <c r="C3869">
        <f>'TI102'!C3866</f>
        <v>11711044</v>
      </c>
      <c r="D3869">
        <f>'TI102'!J3866</f>
        <v>1</v>
      </c>
      <c r="E3869">
        <f>'TI102'!Q3866</f>
        <v>2</v>
      </c>
      <c r="F3869" t="str">
        <f t="shared" si="360"/>
        <v>60900</v>
      </c>
      <c r="G3869">
        <f t="shared" si="361"/>
        <v>315</v>
      </c>
      <c r="H3869" t="str">
        <f t="shared" si="362"/>
        <v>SH0908-1063</v>
      </c>
      <c r="I3869" t="str">
        <f t="shared" si="363"/>
        <v>SH0908-1063</v>
      </c>
      <c r="J3869" s="34">
        <f t="shared" si="364"/>
        <v>72686</v>
      </c>
      <c r="K3869" t="str">
        <f t="shared" si="365"/>
        <v>SH0908-1063</v>
      </c>
    </row>
    <row r="3870" spans="1:11" ht="15" customHeight="1" x14ac:dyDescent="0.35">
      <c r="A3870">
        <f>'TI102'!A3867</f>
        <v>11</v>
      </c>
      <c r="B3870" s="26">
        <f>'TI102'!B3867</f>
        <v>46273.78125</v>
      </c>
      <c r="C3870">
        <f>'TI102'!C3867</f>
        <v>11711045</v>
      </c>
      <c r="D3870">
        <f>'TI102'!J3867</f>
        <v>2</v>
      </c>
      <c r="E3870">
        <f>'TI102'!Q3867</f>
        <v>1</v>
      </c>
      <c r="F3870" t="str">
        <f t="shared" si="360"/>
        <v>60900</v>
      </c>
      <c r="G3870">
        <f t="shared" si="361"/>
        <v>315</v>
      </c>
      <c r="H3870" t="str">
        <f t="shared" si="362"/>
        <v>SH0908-1063</v>
      </c>
      <c r="I3870" t="str">
        <f t="shared" si="363"/>
        <v>SH0908-1063</v>
      </c>
      <c r="J3870" s="34">
        <f t="shared" si="364"/>
        <v>72686</v>
      </c>
      <c r="K3870" t="str">
        <f t="shared" si="365"/>
        <v>SH0908-1063</v>
      </c>
    </row>
    <row r="3871" spans="1:11" ht="15" customHeight="1" x14ac:dyDescent="0.35">
      <c r="A3871">
        <f>'TI102'!A3868</f>
        <v>11</v>
      </c>
      <c r="B3871" s="26">
        <f>'TI102'!B3868</f>
        <v>46273.78125</v>
      </c>
      <c r="C3871">
        <f>'TI102'!C3868</f>
        <v>11711073</v>
      </c>
      <c r="D3871">
        <f>'TI102'!J3868</f>
        <v>5</v>
      </c>
      <c r="E3871">
        <f>'TI102'!Q3868</f>
        <v>1</v>
      </c>
      <c r="F3871" t="str">
        <f t="shared" si="360"/>
        <v>60905</v>
      </c>
      <c r="G3871">
        <f t="shared" si="361"/>
        <v>300</v>
      </c>
      <c r="H3871" t="str">
        <f t="shared" si="362"/>
        <v>SH0908-1057</v>
      </c>
      <c r="I3871" t="str">
        <f t="shared" si="363"/>
        <v>SH0908-1057</v>
      </c>
      <c r="J3871" s="34">
        <f t="shared" si="364"/>
        <v>72686</v>
      </c>
      <c r="K3871" t="str">
        <f t="shared" si="365"/>
        <v>SH0908-1057</v>
      </c>
    </row>
    <row r="3872" spans="1:11" ht="15" customHeight="1" x14ac:dyDescent="0.35">
      <c r="A3872">
        <f>'TI102'!A3869</f>
        <v>11</v>
      </c>
      <c r="B3872" s="26">
        <f>'TI102'!B3869</f>
        <v>46273.78125</v>
      </c>
      <c r="C3872">
        <f>'TI102'!C3869</f>
        <v>11711095</v>
      </c>
      <c r="D3872">
        <f>'TI102'!J3869</f>
        <v>6</v>
      </c>
      <c r="E3872">
        <f>'TI102'!Q3869</f>
        <v>27</v>
      </c>
      <c r="F3872" t="str">
        <f t="shared" si="360"/>
        <v>59649</v>
      </c>
      <c r="G3872">
        <f t="shared" si="361"/>
        <v>221</v>
      </c>
      <c r="H3872" t="str">
        <f t="shared" si="362"/>
        <v>SH0908-1042</v>
      </c>
      <c r="I3872" t="str">
        <f t="shared" si="363"/>
        <v>SH0908-1042</v>
      </c>
      <c r="J3872" s="34">
        <f t="shared" si="364"/>
        <v>72686</v>
      </c>
      <c r="K3872" t="str">
        <f t="shared" si="365"/>
        <v>SH0908-1042</v>
      </c>
    </row>
    <row r="3873" spans="1:11" ht="15" customHeight="1" x14ac:dyDescent="0.35">
      <c r="A3873">
        <f>'TI102'!A3870</f>
        <v>11</v>
      </c>
      <c r="B3873" s="26">
        <f>'TI102'!B3870</f>
        <v>46273.78125</v>
      </c>
      <c r="C3873">
        <f>'TI102'!C3870</f>
        <v>11711096</v>
      </c>
      <c r="D3873">
        <f>'TI102'!J3870</f>
        <v>6</v>
      </c>
      <c r="E3873">
        <f>'TI102'!Q3870</f>
        <v>12</v>
      </c>
      <c r="F3873" t="str">
        <f t="shared" si="360"/>
        <v>59649</v>
      </c>
      <c r="G3873">
        <f t="shared" si="361"/>
        <v>221</v>
      </c>
      <c r="H3873" t="str">
        <f t="shared" si="362"/>
        <v>SH0908-1042</v>
      </c>
      <c r="I3873" t="str">
        <f t="shared" si="363"/>
        <v>SH0908-1042</v>
      </c>
      <c r="J3873" s="34">
        <f t="shared" si="364"/>
        <v>72686</v>
      </c>
      <c r="K3873" t="str">
        <f t="shared" si="365"/>
        <v>SH0908-1042</v>
      </c>
    </row>
    <row r="3874" spans="1:11" ht="15" customHeight="1" x14ac:dyDescent="0.35">
      <c r="A3874">
        <f>'TI102'!A3871</f>
        <v>11</v>
      </c>
      <c r="B3874" s="26">
        <f>'TI102'!B3871</f>
        <v>46273.78125</v>
      </c>
      <c r="C3874">
        <f>'TI102'!C3871</f>
        <v>11711097</v>
      </c>
      <c r="D3874">
        <f>'TI102'!J3871</f>
        <v>6</v>
      </c>
      <c r="E3874">
        <f>'TI102'!Q3871</f>
        <v>36</v>
      </c>
      <c r="F3874" t="str">
        <f t="shared" si="360"/>
        <v>59649</v>
      </c>
      <c r="G3874">
        <f t="shared" si="361"/>
        <v>221</v>
      </c>
      <c r="H3874" t="str">
        <f t="shared" si="362"/>
        <v>SH0908-1042</v>
      </c>
      <c r="I3874" t="str">
        <f t="shared" si="363"/>
        <v>SH0908-1042</v>
      </c>
      <c r="J3874" s="34">
        <f t="shared" si="364"/>
        <v>72686</v>
      </c>
      <c r="K3874" t="str">
        <f t="shared" si="365"/>
        <v>SH0908-1042</v>
      </c>
    </row>
    <row r="3875" spans="1:11" ht="15" customHeight="1" x14ac:dyDescent="0.35">
      <c r="A3875">
        <f>'TI102'!A3872</f>
        <v>11</v>
      </c>
      <c r="B3875" s="26">
        <f>'TI102'!B3872</f>
        <v>46273.78125</v>
      </c>
      <c r="C3875">
        <f>'TI102'!C3872</f>
        <v>11711098</v>
      </c>
      <c r="D3875">
        <f>'TI102'!J3872</f>
        <v>6</v>
      </c>
      <c r="E3875">
        <f>'TI102'!Q3872</f>
        <v>3</v>
      </c>
      <c r="F3875" t="str">
        <f t="shared" si="360"/>
        <v>59654</v>
      </c>
      <c r="G3875">
        <f t="shared" si="361"/>
        <v>212</v>
      </c>
      <c r="H3875" t="str">
        <f t="shared" si="362"/>
        <v>SH0908-1042</v>
      </c>
      <c r="I3875" t="str">
        <f t="shared" si="363"/>
        <v>SH0908-1042</v>
      </c>
      <c r="J3875" s="34">
        <f t="shared" si="364"/>
        <v>72686</v>
      </c>
      <c r="K3875" t="str">
        <f t="shared" si="365"/>
        <v>SH0908-1042</v>
      </c>
    </row>
    <row r="3876" spans="1:11" ht="15" customHeight="1" x14ac:dyDescent="0.35">
      <c r="A3876">
        <f>'TI102'!A3873</f>
        <v>11</v>
      </c>
      <c r="B3876" s="26">
        <f>'TI102'!B3873</f>
        <v>46273.78125</v>
      </c>
      <c r="C3876">
        <f>'TI102'!C3873</f>
        <v>11711099</v>
      </c>
      <c r="D3876">
        <f>'TI102'!J3873</f>
        <v>6</v>
      </c>
      <c r="E3876">
        <f>'TI102'!Q3873</f>
        <v>2</v>
      </c>
      <c r="F3876" t="str">
        <f t="shared" si="360"/>
        <v>59649</v>
      </c>
      <c r="G3876">
        <f t="shared" si="361"/>
        <v>221</v>
      </c>
      <c r="H3876" t="str">
        <f t="shared" si="362"/>
        <v>SH0908-1042</v>
      </c>
      <c r="I3876" t="str">
        <f t="shared" si="363"/>
        <v>SH0908-1042</v>
      </c>
      <c r="J3876" s="34">
        <f t="shared" si="364"/>
        <v>72686</v>
      </c>
      <c r="K3876" t="str">
        <f t="shared" si="365"/>
        <v>SH0908-1042</v>
      </c>
    </row>
    <row r="3877" spans="1:11" ht="15" customHeight="1" x14ac:dyDescent="0.35">
      <c r="A3877">
        <f>'TI102'!A3874</f>
        <v>11</v>
      </c>
      <c r="B3877" s="26">
        <f>'TI102'!B3874</f>
        <v>46273.78125</v>
      </c>
      <c r="C3877">
        <f>'TI102'!C3874</f>
        <v>11711107</v>
      </c>
      <c r="D3877">
        <f>'TI102'!J3874</f>
        <v>1</v>
      </c>
      <c r="E3877">
        <f>'TI102'!Q3874</f>
        <v>3</v>
      </c>
      <c r="F3877" t="str">
        <f t="shared" si="360"/>
        <v>60922</v>
      </c>
      <c r="G3877">
        <f t="shared" si="361"/>
        <v>250</v>
      </c>
      <c r="H3877" t="str">
        <f t="shared" si="362"/>
        <v>SH0908-1042</v>
      </c>
      <c r="I3877" t="str">
        <f t="shared" si="363"/>
        <v>SH0908-1042</v>
      </c>
      <c r="J3877" s="34">
        <f t="shared" si="364"/>
        <v>72686</v>
      </c>
      <c r="K3877" t="str">
        <f t="shared" si="365"/>
        <v>SH0908-1042</v>
      </c>
    </row>
    <row r="3878" spans="1:11" ht="15" customHeight="1" x14ac:dyDescent="0.35">
      <c r="A3878">
        <f>'TI102'!A3875</f>
        <v>11</v>
      </c>
      <c r="B3878" s="26">
        <f>'TI102'!B3875</f>
        <v>46273.78125</v>
      </c>
      <c r="C3878">
        <f>'TI102'!C3875</f>
        <v>11711108</v>
      </c>
      <c r="D3878">
        <f>'TI102'!J3875</f>
        <v>1</v>
      </c>
      <c r="E3878">
        <f>'TI102'!Q3875</f>
        <v>3</v>
      </c>
      <c r="F3878" t="str">
        <f t="shared" si="360"/>
        <v>60922</v>
      </c>
      <c r="G3878">
        <f t="shared" si="361"/>
        <v>250</v>
      </c>
      <c r="H3878" t="str">
        <f t="shared" si="362"/>
        <v>SH0908-1042</v>
      </c>
      <c r="I3878" t="str">
        <f t="shared" si="363"/>
        <v>SH0908-1042</v>
      </c>
      <c r="J3878" s="34">
        <f t="shared" si="364"/>
        <v>72686</v>
      </c>
      <c r="K3878" t="str">
        <f t="shared" si="365"/>
        <v>SH0908-1042</v>
      </c>
    </row>
    <row r="3879" spans="1:11" ht="15" customHeight="1" x14ac:dyDescent="0.35">
      <c r="A3879">
        <f>'TI102'!A3876</f>
        <v>11</v>
      </c>
      <c r="B3879" s="26">
        <f>'TI102'!B3876</f>
        <v>46273.78125</v>
      </c>
      <c r="C3879">
        <f>'TI102'!C3876</f>
        <v>11711212</v>
      </c>
      <c r="D3879">
        <f>'TI102'!J3876</f>
        <v>1</v>
      </c>
      <c r="E3879">
        <f>'TI102'!Q3876</f>
        <v>1</v>
      </c>
      <c r="F3879" t="str">
        <f t="shared" si="360"/>
        <v>60961</v>
      </c>
      <c r="G3879">
        <f t="shared" si="361"/>
        <v>357</v>
      </c>
      <c r="H3879" t="str">
        <f t="shared" si="362"/>
        <v>SH0908-1083</v>
      </c>
      <c r="I3879" t="str">
        <f t="shared" si="363"/>
        <v>SH0908-1083</v>
      </c>
      <c r="J3879" s="34">
        <f t="shared" si="364"/>
        <v>72686</v>
      </c>
      <c r="K3879" t="str">
        <f t="shared" si="365"/>
        <v>SH0908-1083</v>
      </c>
    </row>
    <row r="3880" spans="1:11" ht="15" customHeight="1" x14ac:dyDescent="0.35">
      <c r="A3880">
        <f>'TI102'!A3877</f>
        <v>11</v>
      </c>
      <c r="B3880" s="26">
        <f>'TI102'!B3877</f>
        <v>46273.78125</v>
      </c>
      <c r="C3880">
        <f>'TI102'!C3877</f>
        <v>11711214</v>
      </c>
      <c r="D3880">
        <f>'TI102'!J3877</f>
        <v>1</v>
      </c>
      <c r="E3880">
        <f>'TI102'!Q3877</f>
        <v>1</v>
      </c>
      <c r="F3880" t="str">
        <f t="shared" si="360"/>
        <v>60957</v>
      </c>
      <c r="G3880">
        <f t="shared" si="361"/>
        <v>333</v>
      </c>
      <c r="H3880" t="str">
        <f t="shared" si="362"/>
        <v>SH0908-1069</v>
      </c>
      <c r="I3880" t="str">
        <f t="shared" si="363"/>
        <v>SH0908-1069</v>
      </c>
      <c r="J3880" s="34">
        <f t="shared" si="364"/>
        <v>72686</v>
      </c>
      <c r="K3880" t="str">
        <f t="shared" si="365"/>
        <v>SH0908-1069</v>
      </c>
    </row>
    <row r="3881" spans="1:11" ht="15" customHeight="1" x14ac:dyDescent="0.35">
      <c r="A3881">
        <f>'TI102'!A3878</f>
        <v>11</v>
      </c>
      <c r="B3881" s="26">
        <f>'TI102'!B3878</f>
        <v>46273.78125</v>
      </c>
      <c r="C3881">
        <f>'TI102'!C3878</f>
        <v>11711215</v>
      </c>
      <c r="D3881">
        <f>'TI102'!J3878</f>
        <v>1</v>
      </c>
      <c r="E3881">
        <f>'TI102'!Q3878</f>
        <v>1</v>
      </c>
      <c r="F3881" t="str">
        <f t="shared" si="360"/>
        <v>60957</v>
      </c>
      <c r="G3881">
        <f t="shared" si="361"/>
        <v>333</v>
      </c>
      <c r="H3881" t="str">
        <f t="shared" si="362"/>
        <v>SH0908-1069</v>
      </c>
      <c r="I3881" t="str">
        <f t="shared" si="363"/>
        <v>SH0908-1069</v>
      </c>
      <c r="J3881" s="34">
        <f t="shared" si="364"/>
        <v>72686</v>
      </c>
      <c r="K3881" t="str">
        <f t="shared" si="365"/>
        <v>SH0908-1069</v>
      </c>
    </row>
    <row r="3882" spans="1:11" ht="15" customHeight="1" x14ac:dyDescent="0.35">
      <c r="A3882">
        <f>'TI102'!A3879</f>
        <v>11</v>
      </c>
      <c r="B3882" s="26">
        <f>'TI102'!B3879</f>
        <v>46273.78125</v>
      </c>
      <c r="C3882">
        <f>'TI102'!C3879</f>
        <v>11711216</v>
      </c>
      <c r="D3882">
        <f>'TI102'!J3879</f>
        <v>1</v>
      </c>
      <c r="E3882">
        <f>'TI102'!Q3879</f>
        <v>1</v>
      </c>
      <c r="F3882" t="str">
        <f t="shared" si="360"/>
        <v>60957</v>
      </c>
      <c r="G3882">
        <f t="shared" si="361"/>
        <v>333</v>
      </c>
      <c r="H3882" t="str">
        <f t="shared" si="362"/>
        <v>SH0908-1069</v>
      </c>
      <c r="I3882" t="str">
        <f t="shared" si="363"/>
        <v>SH0908-1069</v>
      </c>
      <c r="J3882" s="34">
        <f t="shared" si="364"/>
        <v>72686</v>
      </c>
      <c r="K3882" t="str">
        <f t="shared" si="365"/>
        <v>SH0908-1069</v>
      </c>
    </row>
    <row r="3883" spans="1:11" ht="15" customHeight="1" x14ac:dyDescent="0.35">
      <c r="A3883">
        <f>'TI102'!A3880</f>
        <v>11</v>
      </c>
      <c r="B3883" s="26">
        <f>'TI102'!B3880</f>
        <v>46273.78125</v>
      </c>
      <c r="C3883">
        <f>'TI102'!C3880</f>
        <v>11711217</v>
      </c>
      <c r="D3883">
        <f>'TI102'!J3880</f>
        <v>1</v>
      </c>
      <c r="E3883">
        <f>'TI102'!Q3880</f>
        <v>1</v>
      </c>
      <c r="F3883" t="str">
        <f t="shared" si="360"/>
        <v>60957</v>
      </c>
      <c r="G3883">
        <f t="shared" si="361"/>
        <v>333</v>
      </c>
      <c r="H3883" t="str">
        <f t="shared" si="362"/>
        <v>SH0908-1069</v>
      </c>
      <c r="I3883" t="str">
        <f t="shared" si="363"/>
        <v>SH0908-1069</v>
      </c>
      <c r="J3883" s="34">
        <f t="shared" si="364"/>
        <v>72686</v>
      </c>
      <c r="K3883" t="str">
        <f t="shared" si="365"/>
        <v>SH0908-1069</v>
      </c>
    </row>
    <row r="3884" spans="1:11" ht="15" customHeight="1" x14ac:dyDescent="0.35">
      <c r="A3884">
        <f>'TI102'!A3881</f>
        <v>11</v>
      </c>
      <c r="B3884" s="26">
        <f>'TI102'!B3881</f>
        <v>46273.78125</v>
      </c>
      <c r="C3884">
        <f>'TI102'!C3881</f>
        <v>11711218</v>
      </c>
      <c r="D3884">
        <f>'TI102'!J3881</f>
        <v>1</v>
      </c>
      <c r="E3884">
        <f>'TI102'!Q3881</f>
        <v>2</v>
      </c>
      <c r="F3884" t="str">
        <f t="shared" si="360"/>
        <v>60957</v>
      </c>
      <c r="G3884">
        <f t="shared" si="361"/>
        <v>333</v>
      </c>
      <c r="H3884" t="str">
        <f t="shared" si="362"/>
        <v>SH0908-1069</v>
      </c>
      <c r="I3884" t="str">
        <f t="shared" si="363"/>
        <v>SH0908-1069</v>
      </c>
      <c r="J3884" s="34">
        <f t="shared" si="364"/>
        <v>72686</v>
      </c>
      <c r="K3884" t="str">
        <f t="shared" si="365"/>
        <v>SH0908-1069</v>
      </c>
    </row>
    <row r="3885" spans="1:11" ht="15" customHeight="1" x14ac:dyDescent="0.35">
      <c r="A3885">
        <f>'TI102'!A3882</f>
        <v>11</v>
      </c>
      <c r="B3885" s="26">
        <f>'TI102'!B3882</f>
        <v>46273.78125</v>
      </c>
      <c r="C3885">
        <f>'TI102'!C3882</f>
        <v>11711219</v>
      </c>
      <c r="D3885">
        <f>'TI102'!J3882</f>
        <v>1</v>
      </c>
      <c r="E3885">
        <f>'TI102'!Q3882</f>
        <v>1</v>
      </c>
      <c r="F3885" t="str">
        <f t="shared" si="360"/>
        <v>60957</v>
      </c>
      <c r="G3885">
        <f t="shared" si="361"/>
        <v>333</v>
      </c>
      <c r="H3885" t="str">
        <f t="shared" si="362"/>
        <v>SH0908-1069</v>
      </c>
      <c r="I3885" t="str">
        <f t="shared" si="363"/>
        <v>SH0908-1069</v>
      </c>
      <c r="J3885" s="34">
        <f t="shared" si="364"/>
        <v>72686</v>
      </c>
      <c r="K3885" t="str">
        <f t="shared" si="365"/>
        <v>SH0908-1069</v>
      </c>
    </row>
    <row r="3886" spans="1:11" ht="15" customHeight="1" x14ac:dyDescent="0.35">
      <c r="A3886">
        <f>'TI102'!A3883</f>
        <v>11</v>
      </c>
      <c r="B3886" s="26">
        <f>'TI102'!B3883</f>
        <v>46273.78125</v>
      </c>
      <c r="C3886">
        <f>'TI102'!C3883</f>
        <v>11711220</v>
      </c>
      <c r="D3886">
        <f>'TI102'!J3883</f>
        <v>1</v>
      </c>
      <c r="E3886">
        <f>'TI102'!Q3883</f>
        <v>1</v>
      </c>
      <c r="F3886" t="str">
        <f t="shared" si="360"/>
        <v>60955</v>
      </c>
      <c r="G3886">
        <f t="shared" si="361"/>
        <v>351</v>
      </c>
      <c r="H3886" t="str">
        <f t="shared" si="362"/>
        <v>SH0908-1080</v>
      </c>
      <c r="I3886" t="str">
        <f t="shared" si="363"/>
        <v>SH0908-1080</v>
      </c>
      <c r="J3886" s="34">
        <f t="shared" si="364"/>
        <v>72686</v>
      </c>
      <c r="K3886" t="str">
        <f t="shared" si="365"/>
        <v>SH0908-1080</v>
      </c>
    </row>
    <row r="3887" spans="1:11" ht="15" customHeight="1" x14ac:dyDescent="0.35">
      <c r="A3887">
        <f>'TI102'!A3884</f>
        <v>11</v>
      </c>
      <c r="B3887" s="26">
        <f>'TI102'!B3884</f>
        <v>46273.78125</v>
      </c>
      <c r="C3887">
        <f>'TI102'!C3884</f>
        <v>11711247</v>
      </c>
      <c r="D3887">
        <f>'TI102'!J3884</f>
        <v>5</v>
      </c>
      <c r="E3887">
        <f>'TI102'!Q3884</f>
        <v>2</v>
      </c>
      <c r="F3887" t="str">
        <f t="shared" si="360"/>
        <v>60971</v>
      </c>
      <c r="G3887">
        <f t="shared" si="361"/>
        <v>85</v>
      </c>
      <c r="H3887" t="str">
        <f t="shared" si="362"/>
        <v>SH0908-1021</v>
      </c>
      <c r="I3887" t="str">
        <f t="shared" si="363"/>
        <v>SH0908-1021</v>
      </c>
      <c r="J3887" s="34">
        <f t="shared" si="364"/>
        <v>72686</v>
      </c>
      <c r="K3887" t="str">
        <f t="shared" si="365"/>
        <v>SH0908-1021</v>
      </c>
    </row>
    <row r="3888" spans="1:11" ht="15" customHeight="1" x14ac:dyDescent="0.35">
      <c r="A3888">
        <f>'TI102'!A3885</f>
        <v>11</v>
      </c>
      <c r="B3888" s="26">
        <f>'TI102'!B3885</f>
        <v>46273.78125</v>
      </c>
      <c r="C3888">
        <f>'TI102'!C3885</f>
        <v>11711309</v>
      </c>
      <c r="D3888">
        <f>'TI102'!J3885</f>
        <v>2</v>
      </c>
      <c r="E3888">
        <f>'TI102'!Q3885</f>
        <v>25</v>
      </c>
      <c r="F3888" t="str">
        <f t="shared" si="360"/>
        <v>60990</v>
      </c>
      <c r="G3888">
        <f t="shared" si="361"/>
        <v>334</v>
      </c>
      <c r="H3888" t="str">
        <f t="shared" si="362"/>
        <v>SH0908-1069</v>
      </c>
      <c r="I3888" t="str">
        <f t="shared" si="363"/>
        <v>SH0908-1069</v>
      </c>
      <c r="J3888" s="34">
        <f t="shared" si="364"/>
        <v>72686</v>
      </c>
      <c r="K3888" t="str">
        <f t="shared" si="365"/>
        <v>SH0908-1069</v>
      </c>
    </row>
    <row r="3889" spans="1:11" ht="15" customHeight="1" x14ac:dyDescent="0.35">
      <c r="A3889">
        <f>'TI102'!A3886</f>
        <v>11</v>
      </c>
      <c r="B3889" s="26">
        <f>'TI102'!B3886</f>
        <v>46273.78125</v>
      </c>
      <c r="C3889">
        <f>'TI102'!C3886</f>
        <v>11711369</v>
      </c>
      <c r="D3889">
        <f>'TI102'!J3886</f>
        <v>2</v>
      </c>
      <c r="E3889">
        <f>'TI102'!Q3886</f>
        <v>4</v>
      </c>
      <c r="F3889" t="str">
        <f t="shared" si="360"/>
        <v>61040</v>
      </c>
      <c r="G3889">
        <f t="shared" si="361"/>
        <v>170</v>
      </c>
      <c r="H3889" t="str">
        <f t="shared" si="362"/>
        <v>SH0908-1034</v>
      </c>
      <c r="I3889" t="str">
        <f t="shared" si="363"/>
        <v>SH0908-1034</v>
      </c>
      <c r="J3889" s="34">
        <f t="shared" si="364"/>
        <v>72686</v>
      </c>
      <c r="K3889" t="str">
        <f t="shared" si="365"/>
        <v>SH0908-1034</v>
      </c>
    </row>
    <row r="3890" spans="1:11" ht="15" customHeight="1" x14ac:dyDescent="0.35">
      <c r="A3890">
        <f>'TI102'!A3887</f>
        <v>11</v>
      </c>
      <c r="B3890" s="26">
        <f>'TI102'!B3887</f>
        <v>46273.78125</v>
      </c>
      <c r="C3890">
        <f>'TI102'!C3887</f>
        <v>11711370</v>
      </c>
      <c r="D3890">
        <f>'TI102'!J3887</f>
        <v>2</v>
      </c>
      <c r="E3890">
        <f>'TI102'!Q3887</f>
        <v>5</v>
      </c>
      <c r="F3890" t="str">
        <f t="shared" si="360"/>
        <v>61040</v>
      </c>
      <c r="G3890">
        <f t="shared" si="361"/>
        <v>170</v>
      </c>
      <c r="H3890" t="str">
        <f t="shared" si="362"/>
        <v>SH0908-1034</v>
      </c>
      <c r="I3890" t="str">
        <f t="shared" si="363"/>
        <v>SH0908-1034</v>
      </c>
      <c r="J3890" s="34">
        <f t="shared" si="364"/>
        <v>72686</v>
      </c>
      <c r="K3890" t="str">
        <f t="shared" si="365"/>
        <v>SH0908-1034</v>
      </c>
    </row>
    <row r="3891" spans="1:11" ht="15" customHeight="1" x14ac:dyDescent="0.35">
      <c r="A3891">
        <f>'TI102'!A3888</f>
        <v>11</v>
      </c>
      <c r="B3891" s="26">
        <f>'TI102'!B3888</f>
        <v>46273.78125</v>
      </c>
      <c r="C3891">
        <f>'TI102'!C3888</f>
        <v>11711371</v>
      </c>
      <c r="D3891">
        <f>'TI102'!J3888</f>
        <v>2</v>
      </c>
      <c r="E3891">
        <f>'TI102'!Q3888</f>
        <v>6</v>
      </c>
      <c r="F3891" t="str">
        <f t="shared" si="360"/>
        <v>61040</v>
      </c>
      <c r="G3891">
        <f t="shared" si="361"/>
        <v>170</v>
      </c>
      <c r="H3891" t="str">
        <f t="shared" si="362"/>
        <v>SH0908-1034</v>
      </c>
      <c r="I3891" t="str">
        <f t="shared" si="363"/>
        <v>SH0908-1034</v>
      </c>
      <c r="J3891" s="34">
        <f t="shared" si="364"/>
        <v>72686</v>
      </c>
      <c r="K3891" t="str">
        <f t="shared" si="365"/>
        <v>SH0908-1034</v>
      </c>
    </row>
    <row r="3892" spans="1:11" ht="15" customHeight="1" x14ac:dyDescent="0.35">
      <c r="A3892">
        <f>'TI102'!A3889</f>
        <v>11</v>
      </c>
      <c r="B3892" s="26">
        <f>'TI102'!B3889</f>
        <v>46273.78125</v>
      </c>
      <c r="C3892">
        <f>'TI102'!C3889</f>
        <v>11711372</v>
      </c>
      <c r="D3892">
        <f>'TI102'!J3889</f>
        <v>2</v>
      </c>
      <c r="E3892">
        <f>'TI102'!Q3889</f>
        <v>4</v>
      </c>
      <c r="F3892" t="str">
        <f t="shared" si="360"/>
        <v>61040</v>
      </c>
      <c r="G3892">
        <f t="shared" si="361"/>
        <v>170</v>
      </c>
      <c r="H3892" t="str">
        <f t="shared" si="362"/>
        <v>SH0908-1034</v>
      </c>
      <c r="I3892" t="str">
        <f t="shared" si="363"/>
        <v>SH0908-1034</v>
      </c>
      <c r="J3892" s="34">
        <f t="shared" si="364"/>
        <v>72686</v>
      </c>
      <c r="K3892" t="str">
        <f t="shared" si="365"/>
        <v>SH0908-1034</v>
      </c>
    </row>
    <row r="3893" spans="1:11" ht="15" customHeight="1" x14ac:dyDescent="0.35">
      <c r="A3893">
        <f>'TI102'!A3890</f>
        <v>11</v>
      </c>
      <c r="B3893" s="26">
        <f>'TI102'!B3890</f>
        <v>46273.78125</v>
      </c>
      <c r="C3893">
        <f>'TI102'!C3890</f>
        <v>11711374</v>
      </c>
      <c r="D3893">
        <f>'TI102'!J3890</f>
        <v>2</v>
      </c>
      <c r="E3893">
        <f>'TI102'!Q3890</f>
        <v>3</v>
      </c>
      <c r="F3893" t="str">
        <f t="shared" si="360"/>
        <v>61040</v>
      </c>
      <c r="G3893">
        <f t="shared" si="361"/>
        <v>170</v>
      </c>
      <c r="H3893" t="str">
        <f t="shared" si="362"/>
        <v>SH0908-1034</v>
      </c>
      <c r="I3893" t="str">
        <f t="shared" si="363"/>
        <v>SH0908-1034</v>
      </c>
      <c r="J3893" s="34">
        <f t="shared" si="364"/>
        <v>72686</v>
      </c>
      <c r="K3893" t="str">
        <f t="shared" si="365"/>
        <v>SH0908-1034</v>
      </c>
    </row>
    <row r="3894" spans="1:11" ht="15" customHeight="1" x14ac:dyDescent="0.35">
      <c r="A3894">
        <f>'TI102'!A3891</f>
        <v>11</v>
      </c>
      <c r="B3894" s="26">
        <f>'TI102'!B3891</f>
        <v>46273.78125</v>
      </c>
      <c r="C3894">
        <f>'TI102'!C3891</f>
        <v>11711375</v>
      </c>
      <c r="D3894">
        <f>'TI102'!J3891</f>
        <v>2</v>
      </c>
      <c r="E3894">
        <f>'TI102'!Q3891</f>
        <v>3</v>
      </c>
      <c r="F3894" t="str">
        <f t="shared" si="360"/>
        <v>61040</v>
      </c>
      <c r="G3894">
        <f t="shared" si="361"/>
        <v>170</v>
      </c>
      <c r="H3894" t="str">
        <f t="shared" si="362"/>
        <v>SH0908-1034</v>
      </c>
      <c r="I3894" t="str">
        <f t="shared" si="363"/>
        <v>SH0908-1034</v>
      </c>
      <c r="J3894" s="34">
        <f t="shared" si="364"/>
        <v>72686</v>
      </c>
      <c r="K3894" t="str">
        <f t="shared" si="365"/>
        <v>SH0908-1034</v>
      </c>
    </row>
    <row r="3895" spans="1:11" ht="15" customHeight="1" x14ac:dyDescent="0.35">
      <c r="A3895">
        <f>'TI102'!A3892</f>
        <v>11</v>
      </c>
      <c r="B3895" s="26">
        <f>'TI102'!B3892</f>
        <v>46273.78125</v>
      </c>
      <c r="C3895">
        <f>'TI102'!C3892</f>
        <v>11711382</v>
      </c>
      <c r="D3895">
        <f>'TI102'!J3892</f>
        <v>2</v>
      </c>
      <c r="E3895">
        <f>'TI102'!Q3892</f>
        <v>8</v>
      </c>
      <c r="F3895" t="str">
        <f t="shared" si="360"/>
        <v>61040</v>
      </c>
      <c r="G3895">
        <f t="shared" si="361"/>
        <v>170</v>
      </c>
      <c r="H3895" t="str">
        <f t="shared" si="362"/>
        <v>SH0908-1034</v>
      </c>
      <c r="I3895" t="str">
        <f t="shared" si="363"/>
        <v>SH0908-1034</v>
      </c>
      <c r="J3895" s="34">
        <f t="shared" si="364"/>
        <v>72686</v>
      </c>
      <c r="K3895" t="str">
        <f t="shared" si="365"/>
        <v>SH0908-1034</v>
      </c>
    </row>
    <row r="3896" spans="1:11" ht="15" customHeight="1" x14ac:dyDescent="0.35">
      <c r="A3896">
        <f>'TI102'!A3893</f>
        <v>11</v>
      </c>
      <c r="B3896" s="26">
        <f>'TI102'!B3893</f>
        <v>46273.78125</v>
      </c>
      <c r="C3896">
        <f>'TI102'!C3893</f>
        <v>11711403</v>
      </c>
      <c r="D3896">
        <f>'TI102'!J3893</f>
        <v>2</v>
      </c>
      <c r="E3896">
        <f>'TI102'!Q3893</f>
        <v>1</v>
      </c>
      <c r="F3896" t="str">
        <f t="shared" si="360"/>
        <v>61047</v>
      </c>
      <c r="G3896">
        <f t="shared" si="361"/>
        <v>251</v>
      </c>
      <c r="H3896" t="str">
        <f t="shared" si="362"/>
        <v>SH0908-1042</v>
      </c>
      <c r="I3896" t="str">
        <f t="shared" si="363"/>
        <v>SH0908-1042</v>
      </c>
      <c r="J3896" s="34">
        <f t="shared" si="364"/>
        <v>72686</v>
      </c>
      <c r="K3896" t="str">
        <f t="shared" si="365"/>
        <v>SH0908-1042</v>
      </c>
    </row>
    <row r="3897" spans="1:11" ht="15" customHeight="1" x14ac:dyDescent="0.35">
      <c r="A3897">
        <f>'TI102'!A3894</f>
        <v>11</v>
      </c>
      <c r="B3897" s="26">
        <f>'TI102'!B3894</f>
        <v>46273.78125</v>
      </c>
      <c r="C3897">
        <f>'TI102'!C3894</f>
        <v>11711436</v>
      </c>
      <c r="D3897">
        <f>'TI102'!J3894</f>
        <v>1</v>
      </c>
      <c r="E3897">
        <f>'TI102'!Q3894</f>
        <v>1</v>
      </c>
      <c r="F3897" t="str">
        <f t="shared" si="360"/>
        <v>61052</v>
      </c>
      <c r="G3897">
        <f t="shared" si="361"/>
        <v>197</v>
      </c>
      <c r="H3897" t="str">
        <f t="shared" si="362"/>
        <v>SH0908-1037</v>
      </c>
      <c r="I3897" t="str">
        <f t="shared" si="363"/>
        <v>SH0908-1037</v>
      </c>
      <c r="J3897" s="34">
        <f t="shared" si="364"/>
        <v>72686</v>
      </c>
      <c r="K3897" t="str">
        <f t="shared" si="365"/>
        <v>SH0908-1037</v>
      </c>
    </row>
    <row r="3898" spans="1:11" ht="15" customHeight="1" x14ac:dyDescent="0.35">
      <c r="A3898">
        <f>'TI102'!A3895</f>
        <v>11</v>
      </c>
      <c r="B3898" s="26">
        <f>'TI102'!B3895</f>
        <v>46273.78125</v>
      </c>
      <c r="C3898">
        <f>'TI102'!C3895</f>
        <v>11711437</v>
      </c>
      <c r="D3898">
        <f>'TI102'!J3895</f>
        <v>1</v>
      </c>
      <c r="E3898">
        <f>'TI102'!Q3895</f>
        <v>2</v>
      </c>
      <c r="F3898" t="str">
        <f t="shared" si="360"/>
        <v>61046</v>
      </c>
      <c r="G3898">
        <f t="shared" si="361"/>
        <v>171</v>
      </c>
      <c r="H3898" t="str">
        <f t="shared" si="362"/>
        <v>SH0908-1034</v>
      </c>
      <c r="I3898" t="str">
        <f t="shared" si="363"/>
        <v>SH0908-1034</v>
      </c>
      <c r="J3898" s="34">
        <f t="shared" si="364"/>
        <v>72686</v>
      </c>
      <c r="K3898" t="str">
        <f t="shared" si="365"/>
        <v>SH0908-1034</v>
      </c>
    </row>
    <row r="3899" spans="1:11" ht="15" customHeight="1" x14ac:dyDescent="0.35">
      <c r="A3899">
        <f>'TI102'!A3896</f>
        <v>11</v>
      </c>
      <c r="B3899" s="26">
        <f>'TI102'!B3896</f>
        <v>46273.78125</v>
      </c>
      <c r="C3899">
        <f>'TI102'!C3896</f>
        <v>11711438</v>
      </c>
      <c r="D3899">
        <f>'TI102'!J3896</f>
        <v>1</v>
      </c>
      <c r="E3899">
        <f>'TI102'!Q3896</f>
        <v>1</v>
      </c>
      <c r="F3899" t="str">
        <f t="shared" si="360"/>
        <v>61046</v>
      </c>
      <c r="G3899">
        <f t="shared" si="361"/>
        <v>171</v>
      </c>
      <c r="H3899" t="str">
        <f t="shared" si="362"/>
        <v>SH0908-1034</v>
      </c>
      <c r="I3899" t="str">
        <f t="shared" si="363"/>
        <v>SH0908-1034</v>
      </c>
      <c r="J3899" s="34">
        <f t="shared" si="364"/>
        <v>72686</v>
      </c>
      <c r="K3899" t="str">
        <f t="shared" si="365"/>
        <v>SH0908-1034</v>
      </c>
    </row>
    <row r="3900" spans="1:11" ht="15" customHeight="1" x14ac:dyDescent="0.35">
      <c r="A3900">
        <f>'TI102'!A3897</f>
        <v>11</v>
      </c>
      <c r="B3900" s="26">
        <f>'TI102'!B3897</f>
        <v>46273.78125</v>
      </c>
      <c r="C3900">
        <f>'TI102'!C3897</f>
        <v>11711439</v>
      </c>
      <c r="D3900">
        <f>'TI102'!J3897</f>
        <v>1</v>
      </c>
      <c r="E3900">
        <f>'TI102'!Q3897</f>
        <v>4</v>
      </c>
      <c r="F3900" t="str">
        <f t="shared" si="360"/>
        <v>61046</v>
      </c>
      <c r="G3900">
        <f t="shared" si="361"/>
        <v>171</v>
      </c>
      <c r="H3900" t="str">
        <f t="shared" si="362"/>
        <v>SH0908-1034</v>
      </c>
      <c r="I3900" t="str">
        <f t="shared" si="363"/>
        <v>SH0908-1034</v>
      </c>
      <c r="J3900" s="34">
        <f t="shared" si="364"/>
        <v>72686</v>
      </c>
      <c r="K3900" t="str">
        <f t="shared" si="365"/>
        <v>SH0908-1034</v>
      </c>
    </row>
    <row r="3901" spans="1:11" ht="15" customHeight="1" x14ac:dyDescent="0.35">
      <c r="A3901">
        <f>'TI102'!A3898</f>
        <v>11</v>
      </c>
      <c r="B3901" s="26">
        <f>'TI102'!B3898</f>
        <v>46273.78125</v>
      </c>
      <c r="C3901">
        <f>'TI102'!C3898</f>
        <v>11711452</v>
      </c>
      <c r="D3901">
        <f>'TI102'!J3898</f>
        <v>3</v>
      </c>
      <c r="E3901">
        <f>'TI102'!Q3898</f>
        <v>1</v>
      </c>
      <c r="F3901" t="str">
        <f t="shared" si="360"/>
        <v>61042</v>
      </c>
      <c r="G3901">
        <f t="shared" si="361"/>
        <v>274</v>
      </c>
      <c r="H3901" t="str">
        <f t="shared" si="362"/>
        <v>SH0908-1051</v>
      </c>
      <c r="I3901" t="str">
        <f t="shared" si="363"/>
        <v>SH0908-1051</v>
      </c>
      <c r="J3901" s="34">
        <f t="shared" si="364"/>
        <v>72686</v>
      </c>
      <c r="K3901" t="str">
        <f t="shared" si="365"/>
        <v>SH0908-1051</v>
      </c>
    </row>
    <row r="3902" spans="1:11" ht="15" customHeight="1" x14ac:dyDescent="0.35">
      <c r="A3902">
        <f>'TI102'!A3899</f>
        <v>11</v>
      </c>
      <c r="B3902" s="26">
        <f>'TI102'!B3899</f>
        <v>46273.78125</v>
      </c>
      <c r="C3902">
        <f>'TI102'!C3899</f>
        <v>11711458</v>
      </c>
      <c r="D3902">
        <f>'TI102'!J3899</f>
        <v>2</v>
      </c>
      <c r="E3902">
        <f>'TI102'!Q3899</f>
        <v>1</v>
      </c>
      <c r="F3902" t="str">
        <f t="shared" si="360"/>
        <v>61060</v>
      </c>
      <c r="G3902">
        <f t="shared" si="361"/>
        <v>252</v>
      </c>
      <c r="H3902" t="str">
        <f t="shared" si="362"/>
        <v>SH0908-1042</v>
      </c>
      <c r="I3902" t="str">
        <f t="shared" si="363"/>
        <v>SH0908-1042</v>
      </c>
      <c r="J3902" s="34">
        <f t="shared" si="364"/>
        <v>72686</v>
      </c>
      <c r="K3902" t="str">
        <f t="shared" si="365"/>
        <v>SH0908-1042</v>
      </c>
    </row>
    <row r="3903" spans="1:11" ht="15" customHeight="1" x14ac:dyDescent="0.35">
      <c r="A3903">
        <f>'TI102'!A3900</f>
        <v>11</v>
      </c>
      <c r="B3903" s="26">
        <f>'TI102'!B3900</f>
        <v>46273.78125</v>
      </c>
      <c r="C3903">
        <f>'TI102'!C3900</f>
        <v>11711465</v>
      </c>
      <c r="D3903">
        <f>'TI102'!J3900</f>
        <v>1</v>
      </c>
      <c r="E3903">
        <f>'TI102'!Q3900</f>
        <v>6</v>
      </c>
      <c r="F3903" t="str">
        <f t="shared" si="360"/>
        <v>61056</v>
      </c>
      <c r="G3903">
        <f t="shared" si="361"/>
        <v>335</v>
      </c>
      <c r="H3903" t="str">
        <f t="shared" si="362"/>
        <v>SH0908-1069</v>
      </c>
      <c r="I3903" t="str">
        <f t="shared" si="363"/>
        <v>SH0908-1069</v>
      </c>
      <c r="J3903" s="34">
        <f t="shared" si="364"/>
        <v>72686</v>
      </c>
      <c r="K3903" t="str">
        <f t="shared" si="365"/>
        <v>SH0908-1069</v>
      </c>
    </row>
    <row r="3904" spans="1:11" ht="15" customHeight="1" x14ac:dyDescent="0.35">
      <c r="A3904">
        <f>'TI102'!A3901</f>
        <v>11</v>
      </c>
      <c r="B3904" s="26">
        <f>'TI102'!B3901</f>
        <v>46273.78125</v>
      </c>
      <c r="C3904">
        <f>'TI102'!C3901</f>
        <v>11711466</v>
      </c>
      <c r="D3904">
        <f>'TI102'!J3901</f>
        <v>2</v>
      </c>
      <c r="E3904">
        <f>'TI102'!Q3901</f>
        <v>2</v>
      </c>
      <c r="F3904" t="str">
        <f t="shared" si="360"/>
        <v>61056</v>
      </c>
      <c r="G3904">
        <f t="shared" si="361"/>
        <v>335</v>
      </c>
      <c r="H3904" t="str">
        <f t="shared" si="362"/>
        <v>SH0908-1069</v>
      </c>
      <c r="I3904" t="str">
        <f t="shared" si="363"/>
        <v>SH0908-1069</v>
      </c>
      <c r="J3904" s="34">
        <f t="shared" si="364"/>
        <v>72686</v>
      </c>
      <c r="K3904" t="str">
        <f t="shared" si="365"/>
        <v>SH0908-1069</v>
      </c>
    </row>
    <row r="3905" spans="1:11" ht="15" customHeight="1" x14ac:dyDescent="0.35">
      <c r="A3905">
        <f>'TI102'!A3902</f>
        <v>11</v>
      </c>
      <c r="B3905" s="26">
        <f>'TI102'!B3902</f>
        <v>46273.78125</v>
      </c>
      <c r="C3905">
        <f>'TI102'!C3902</f>
        <v>11711500</v>
      </c>
      <c r="D3905">
        <f>'TI102'!J3902</f>
        <v>1</v>
      </c>
      <c r="E3905">
        <f>'TI102'!Q3902</f>
        <v>1</v>
      </c>
      <c r="F3905" t="str">
        <f t="shared" si="360"/>
        <v>61071</v>
      </c>
      <c r="G3905">
        <f t="shared" si="361"/>
        <v>78</v>
      </c>
      <c r="H3905" t="str">
        <f t="shared" si="362"/>
        <v>SH0908-1020</v>
      </c>
      <c r="I3905" t="str">
        <f t="shared" si="363"/>
        <v>SH0908-1020</v>
      </c>
      <c r="J3905" s="34">
        <f t="shared" si="364"/>
        <v>72686</v>
      </c>
      <c r="K3905" t="str">
        <f t="shared" si="365"/>
        <v>SH0908-1020</v>
      </c>
    </row>
    <row r="3906" spans="1:11" ht="15" customHeight="1" x14ac:dyDescent="0.35">
      <c r="A3906">
        <f>'TI102'!A3903</f>
        <v>11</v>
      </c>
      <c r="B3906" s="26">
        <f>'TI102'!B3903</f>
        <v>46273.78125</v>
      </c>
      <c r="C3906">
        <f>'TI102'!C3903</f>
        <v>11711538</v>
      </c>
      <c r="D3906">
        <f>'TI102'!J3903</f>
        <v>2</v>
      </c>
      <c r="E3906">
        <f>'TI102'!Q3903</f>
        <v>1</v>
      </c>
      <c r="F3906" t="str">
        <f t="shared" si="360"/>
        <v>61076</v>
      </c>
      <c r="G3906">
        <f t="shared" si="361"/>
        <v>106</v>
      </c>
      <c r="H3906" t="str">
        <f t="shared" si="362"/>
        <v>SH0908-1026</v>
      </c>
      <c r="I3906" t="str">
        <f t="shared" si="363"/>
        <v>SH0908-1026</v>
      </c>
      <c r="J3906" s="34">
        <f t="shared" si="364"/>
        <v>72686</v>
      </c>
      <c r="K3906" t="str">
        <f t="shared" si="365"/>
        <v>SH0908-1026</v>
      </c>
    </row>
    <row r="3907" spans="1:11" ht="15" customHeight="1" x14ac:dyDescent="0.35">
      <c r="A3907">
        <f>'TI102'!A3904</f>
        <v>11</v>
      </c>
      <c r="B3907" s="26">
        <f>'TI102'!B3904</f>
        <v>46273.78125</v>
      </c>
      <c r="C3907">
        <f>'TI102'!C3904</f>
        <v>11711539</v>
      </c>
      <c r="D3907">
        <f>'TI102'!J3904</f>
        <v>2</v>
      </c>
      <c r="E3907">
        <f>'TI102'!Q3904</f>
        <v>5</v>
      </c>
      <c r="F3907" t="str">
        <f t="shared" si="360"/>
        <v>61076</v>
      </c>
      <c r="G3907">
        <f t="shared" si="361"/>
        <v>106</v>
      </c>
      <c r="H3907" t="str">
        <f t="shared" si="362"/>
        <v>SH0908-1026</v>
      </c>
      <c r="I3907" t="str">
        <f t="shared" si="363"/>
        <v>SH0908-1026</v>
      </c>
      <c r="J3907" s="34">
        <f t="shared" si="364"/>
        <v>72686</v>
      </c>
      <c r="K3907" t="str">
        <f t="shared" si="365"/>
        <v>SH0908-1026</v>
      </c>
    </row>
    <row r="3908" spans="1:11" ht="15" customHeight="1" x14ac:dyDescent="0.35">
      <c r="A3908">
        <f>'TI102'!A3905</f>
        <v>11</v>
      </c>
      <c r="B3908" s="26">
        <f>'TI102'!B3905</f>
        <v>46273.78125</v>
      </c>
      <c r="C3908">
        <f>'TI102'!C3905</f>
        <v>11711540</v>
      </c>
      <c r="D3908">
        <f>'TI102'!J3905</f>
        <v>2</v>
      </c>
      <c r="E3908">
        <f>'TI102'!Q3905</f>
        <v>10</v>
      </c>
      <c r="F3908" t="str">
        <f t="shared" si="360"/>
        <v>61076</v>
      </c>
      <c r="G3908">
        <f t="shared" si="361"/>
        <v>106</v>
      </c>
      <c r="H3908" t="str">
        <f t="shared" si="362"/>
        <v>SH0908-1026</v>
      </c>
      <c r="I3908" t="str">
        <f t="shared" si="363"/>
        <v>SH0908-1026</v>
      </c>
      <c r="J3908" s="34">
        <f t="shared" si="364"/>
        <v>72686</v>
      </c>
      <c r="K3908" t="str">
        <f t="shared" si="365"/>
        <v>SH0908-1026</v>
      </c>
    </row>
    <row r="3909" spans="1:11" ht="15" customHeight="1" x14ac:dyDescent="0.35">
      <c r="A3909">
        <f>'TI102'!A3906</f>
        <v>11</v>
      </c>
      <c r="B3909" s="26">
        <f>'TI102'!B3906</f>
        <v>46273.78125</v>
      </c>
      <c r="C3909">
        <f>'TI102'!C3906</f>
        <v>11711561</v>
      </c>
      <c r="D3909">
        <f>'TI102'!J3906</f>
        <v>6</v>
      </c>
      <c r="E3909">
        <f>'TI102'!Q3906</f>
        <v>1</v>
      </c>
      <c r="F3909" t="str">
        <f t="shared" si="360"/>
        <v>61074</v>
      </c>
      <c r="G3909">
        <f t="shared" si="361"/>
        <v>105</v>
      </c>
      <c r="H3909" t="str">
        <f t="shared" si="362"/>
        <v>SH0908-1026</v>
      </c>
      <c r="I3909" t="str">
        <f t="shared" si="363"/>
        <v>SH0908-1026</v>
      </c>
      <c r="J3909" s="34">
        <f t="shared" si="364"/>
        <v>72686</v>
      </c>
      <c r="K3909" t="str">
        <f t="shared" si="365"/>
        <v>SH0908-1026</v>
      </c>
    </row>
    <row r="3910" spans="1:11" ht="15" customHeight="1" x14ac:dyDescent="0.35">
      <c r="A3910">
        <f>'TI102'!A3907</f>
        <v>11</v>
      </c>
      <c r="B3910" s="26">
        <f>'TI102'!B3907</f>
        <v>46273.78125</v>
      </c>
      <c r="C3910">
        <f>'TI102'!C3907</f>
        <v>11711562</v>
      </c>
      <c r="D3910">
        <f>'TI102'!J3907</f>
        <v>6</v>
      </c>
      <c r="E3910">
        <f>'TI102'!Q3907</f>
        <v>6</v>
      </c>
      <c r="F3910" t="str">
        <f t="shared" ref="F3910:F3973" si="366">INDEX(OM_ORDER,MATCH(C3910,OM_TID,0))</f>
        <v>60048</v>
      </c>
      <c r="G3910">
        <f t="shared" ref="G3910:G3973" si="367">MATCH(F3910,OR_ID,0)</f>
        <v>153</v>
      </c>
      <c r="H3910" t="str">
        <f t="shared" ref="H3910:H3973" si="368">INDEX(OR_ORIG,G3910)</f>
        <v>SH0908-1034</v>
      </c>
      <c r="I3910" t="str">
        <f t="shared" ref="I3910:I3973" si="369">INDEX(OR_SHIP,G3910)</f>
        <v>SH0908-1034</v>
      </c>
      <c r="J3910" s="34">
        <f t="shared" ref="J3910:J3973" si="370">IF(INDEX(OR_MOVED,G3910)="",DATE(2099,1,1),INDEX(OR_MOVED,G3910))</f>
        <v>72686</v>
      </c>
      <c r="K3910" t="str">
        <f t="shared" ref="K3910:K3973" si="371">IF(B3910&gt;=J3910,I3910,H3910)</f>
        <v>SH0908-1034</v>
      </c>
    </row>
    <row r="3911" spans="1:11" ht="15" customHeight="1" x14ac:dyDescent="0.35">
      <c r="A3911">
        <f>'TI102'!A3908</f>
        <v>11</v>
      </c>
      <c r="B3911" s="26">
        <f>'TI102'!B3908</f>
        <v>46273.78125</v>
      </c>
      <c r="C3911">
        <f>'TI102'!C3908</f>
        <v>11711563</v>
      </c>
      <c r="D3911">
        <f>'TI102'!J3908</f>
        <v>6</v>
      </c>
      <c r="E3911">
        <f>'TI102'!Q3908</f>
        <v>1</v>
      </c>
      <c r="F3911" t="str">
        <f t="shared" si="366"/>
        <v>60048</v>
      </c>
      <c r="G3911">
        <f t="shared" si="367"/>
        <v>153</v>
      </c>
      <c r="H3911" t="str">
        <f t="shared" si="368"/>
        <v>SH0908-1034</v>
      </c>
      <c r="I3911" t="str">
        <f t="shared" si="369"/>
        <v>SH0908-1034</v>
      </c>
      <c r="J3911" s="34">
        <f t="shared" si="370"/>
        <v>72686</v>
      </c>
      <c r="K3911" t="str">
        <f t="shared" si="371"/>
        <v>SH0908-1034</v>
      </c>
    </row>
    <row r="3912" spans="1:11" ht="15" customHeight="1" x14ac:dyDescent="0.35">
      <c r="A3912">
        <f>'TI102'!A3909</f>
        <v>11</v>
      </c>
      <c r="B3912" s="26">
        <f>'TI102'!B3909</f>
        <v>46273.78125</v>
      </c>
      <c r="C3912">
        <f>'TI102'!C3909</f>
        <v>11711564</v>
      </c>
      <c r="D3912">
        <f>'TI102'!J3909</f>
        <v>6</v>
      </c>
      <c r="E3912">
        <f>'TI102'!Q3909</f>
        <v>2</v>
      </c>
      <c r="F3912" t="str">
        <f t="shared" si="366"/>
        <v>60048</v>
      </c>
      <c r="G3912">
        <f t="shared" si="367"/>
        <v>153</v>
      </c>
      <c r="H3912" t="str">
        <f t="shared" si="368"/>
        <v>SH0908-1034</v>
      </c>
      <c r="I3912" t="str">
        <f t="shared" si="369"/>
        <v>SH0908-1034</v>
      </c>
      <c r="J3912" s="34">
        <f t="shared" si="370"/>
        <v>72686</v>
      </c>
      <c r="K3912" t="str">
        <f t="shared" si="371"/>
        <v>SH0908-1034</v>
      </c>
    </row>
    <row r="3913" spans="1:11" ht="15" customHeight="1" x14ac:dyDescent="0.35">
      <c r="A3913">
        <f>'TI102'!A3910</f>
        <v>11</v>
      </c>
      <c r="B3913" s="26">
        <f>'TI102'!B3910</f>
        <v>46273.78125</v>
      </c>
      <c r="C3913">
        <f>'TI102'!C3910</f>
        <v>11711565</v>
      </c>
      <c r="D3913">
        <f>'TI102'!J3910</f>
        <v>6</v>
      </c>
      <c r="E3913">
        <f>'TI102'!Q3910</f>
        <v>3</v>
      </c>
      <c r="F3913" t="str">
        <f t="shared" si="366"/>
        <v>60048</v>
      </c>
      <c r="G3913">
        <f t="shared" si="367"/>
        <v>153</v>
      </c>
      <c r="H3913" t="str">
        <f t="shared" si="368"/>
        <v>SH0908-1034</v>
      </c>
      <c r="I3913" t="str">
        <f t="shared" si="369"/>
        <v>SH0908-1034</v>
      </c>
      <c r="J3913" s="34">
        <f t="shared" si="370"/>
        <v>72686</v>
      </c>
      <c r="K3913" t="str">
        <f t="shared" si="371"/>
        <v>SH0908-1034</v>
      </c>
    </row>
    <row r="3914" spans="1:11" ht="15" customHeight="1" x14ac:dyDescent="0.35">
      <c r="A3914">
        <f>'TI102'!A3911</f>
        <v>11</v>
      </c>
      <c r="B3914" s="26">
        <f>'TI102'!B3911</f>
        <v>46273.78125</v>
      </c>
      <c r="C3914">
        <f>'TI102'!C3911</f>
        <v>11711566</v>
      </c>
      <c r="D3914">
        <f>'TI102'!J3911</f>
        <v>6</v>
      </c>
      <c r="E3914">
        <f>'TI102'!Q3911</f>
        <v>1</v>
      </c>
      <c r="F3914" t="str">
        <f t="shared" si="366"/>
        <v>60048</v>
      </c>
      <c r="G3914">
        <f t="shared" si="367"/>
        <v>153</v>
      </c>
      <c r="H3914" t="str">
        <f t="shared" si="368"/>
        <v>SH0908-1034</v>
      </c>
      <c r="I3914" t="str">
        <f t="shared" si="369"/>
        <v>SH0908-1034</v>
      </c>
      <c r="J3914" s="34">
        <f t="shared" si="370"/>
        <v>72686</v>
      </c>
      <c r="K3914" t="str">
        <f t="shared" si="371"/>
        <v>SH0908-1034</v>
      </c>
    </row>
    <row r="3915" spans="1:11" ht="15" customHeight="1" x14ac:dyDescent="0.35">
      <c r="A3915">
        <f>'TI102'!A3912</f>
        <v>11</v>
      </c>
      <c r="B3915" s="26">
        <f>'TI102'!B3912</f>
        <v>46273.78125</v>
      </c>
      <c r="C3915">
        <f>'TI102'!C3912</f>
        <v>11711567</v>
      </c>
      <c r="D3915">
        <f>'TI102'!J3912</f>
        <v>6</v>
      </c>
      <c r="E3915">
        <f>'TI102'!Q3912</f>
        <v>2</v>
      </c>
      <c r="F3915" t="str">
        <f t="shared" si="366"/>
        <v>60048</v>
      </c>
      <c r="G3915">
        <f t="shared" si="367"/>
        <v>153</v>
      </c>
      <c r="H3915" t="str">
        <f t="shared" si="368"/>
        <v>SH0908-1034</v>
      </c>
      <c r="I3915" t="str">
        <f t="shared" si="369"/>
        <v>SH0908-1034</v>
      </c>
      <c r="J3915" s="34">
        <f t="shared" si="370"/>
        <v>72686</v>
      </c>
      <c r="K3915" t="str">
        <f t="shared" si="371"/>
        <v>SH0908-1034</v>
      </c>
    </row>
    <row r="3916" spans="1:11" ht="15" customHeight="1" x14ac:dyDescent="0.35">
      <c r="A3916">
        <f>'TI102'!A3913</f>
        <v>11</v>
      </c>
      <c r="B3916" s="26">
        <f>'TI102'!B3913</f>
        <v>46273.78125</v>
      </c>
      <c r="C3916">
        <f>'TI102'!C3913</f>
        <v>11711568</v>
      </c>
      <c r="D3916">
        <f>'TI102'!J3913</f>
        <v>6</v>
      </c>
      <c r="E3916">
        <f>'TI102'!Q3913</f>
        <v>1</v>
      </c>
      <c r="F3916" t="str">
        <f t="shared" si="366"/>
        <v>60048</v>
      </c>
      <c r="G3916">
        <f t="shared" si="367"/>
        <v>153</v>
      </c>
      <c r="H3916" t="str">
        <f t="shared" si="368"/>
        <v>SH0908-1034</v>
      </c>
      <c r="I3916" t="str">
        <f t="shared" si="369"/>
        <v>SH0908-1034</v>
      </c>
      <c r="J3916" s="34">
        <f t="shared" si="370"/>
        <v>72686</v>
      </c>
      <c r="K3916" t="str">
        <f t="shared" si="371"/>
        <v>SH0908-1034</v>
      </c>
    </row>
    <row r="3917" spans="1:11" ht="15" customHeight="1" x14ac:dyDescent="0.35">
      <c r="A3917">
        <f>'TI102'!A3914</f>
        <v>11</v>
      </c>
      <c r="B3917" s="26">
        <f>'TI102'!B3914</f>
        <v>46273.78125</v>
      </c>
      <c r="C3917">
        <f>'TI102'!C3914</f>
        <v>11711569</v>
      </c>
      <c r="D3917">
        <f>'TI102'!J3914</f>
        <v>6</v>
      </c>
      <c r="E3917">
        <f>'TI102'!Q3914</f>
        <v>3</v>
      </c>
      <c r="F3917" t="str">
        <f t="shared" si="366"/>
        <v>60048</v>
      </c>
      <c r="G3917">
        <f t="shared" si="367"/>
        <v>153</v>
      </c>
      <c r="H3917" t="str">
        <f t="shared" si="368"/>
        <v>SH0908-1034</v>
      </c>
      <c r="I3917" t="str">
        <f t="shared" si="369"/>
        <v>SH0908-1034</v>
      </c>
      <c r="J3917" s="34">
        <f t="shared" si="370"/>
        <v>72686</v>
      </c>
      <c r="K3917" t="str">
        <f t="shared" si="371"/>
        <v>SH0908-1034</v>
      </c>
    </row>
    <row r="3918" spans="1:11" ht="15" customHeight="1" x14ac:dyDescent="0.35">
      <c r="A3918">
        <f>'TI102'!A3915</f>
        <v>11</v>
      </c>
      <c r="B3918" s="26">
        <f>'TI102'!B3915</f>
        <v>46273.78125</v>
      </c>
      <c r="C3918">
        <f>'TI102'!C3915</f>
        <v>11711570</v>
      </c>
      <c r="D3918">
        <f>'TI102'!J3915</f>
        <v>6</v>
      </c>
      <c r="E3918">
        <f>'TI102'!Q3915</f>
        <v>1</v>
      </c>
      <c r="F3918" t="str">
        <f t="shared" si="366"/>
        <v>16169-1036</v>
      </c>
      <c r="G3918">
        <f t="shared" si="367"/>
        <v>186</v>
      </c>
      <c r="H3918" t="str">
        <f t="shared" si="368"/>
        <v>SH0908-1036</v>
      </c>
      <c r="I3918" t="str">
        <f t="shared" si="369"/>
        <v>SH0908-1036</v>
      </c>
      <c r="J3918" s="34">
        <f t="shared" si="370"/>
        <v>72686</v>
      </c>
      <c r="K3918" t="str">
        <f t="shared" si="371"/>
        <v>SH0908-1036</v>
      </c>
    </row>
    <row r="3919" spans="1:11" ht="15" customHeight="1" x14ac:dyDescent="0.35">
      <c r="A3919">
        <f>'TI102'!A3916</f>
        <v>11</v>
      </c>
      <c r="B3919" s="26">
        <f>'TI102'!B3916</f>
        <v>46273.78125</v>
      </c>
      <c r="C3919">
        <f>'TI102'!C3916</f>
        <v>11711571</v>
      </c>
      <c r="D3919">
        <f>'TI102'!J3916</f>
        <v>6</v>
      </c>
      <c r="E3919">
        <f>'TI102'!Q3916</f>
        <v>1</v>
      </c>
      <c r="F3919" t="str">
        <f t="shared" si="366"/>
        <v>60140</v>
      </c>
      <c r="G3919">
        <f t="shared" si="367"/>
        <v>261</v>
      </c>
      <c r="H3919" t="str">
        <f t="shared" si="368"/>
        <v>SH0908-1048</v>
      </c>
      <c r="I3919" t="str">
        <f t="shared" si="369"/>
        <v>SH0908-1048</v>
      </c>
      <c r="J3919" s="34">
        <f t="shared" si="370"/>
        <v>72686</v>
      </c>
      <c r="K3919" t="str">
        <f t="shared" si="371"/>
        <v>SH0908-1048</v>
      </c>
    </row>
    <row r="3920" spans="1:11" ht="15" customHeight="1" x14ac:dyDescent="0.35">
      <c r="A3920">
        <f>'TI102'!A3917</f>
        <v>11</v>
      </c>
      <c r="B3920" s="26">
        <f>'TI102'!B3917</f>
        <v>46273.78125</v>
      </c>
      <c r="C3920">
        <f>'TI102'!C3917</f>
        <v>11711572</v>
      </c>
      <c r="D3920">
        <f>'TI102'!J3917</f>
        <v>6</v>
      </c>
      <c r="E3920">
        <f>'TI102'!Q3917</f>
        <v>1</v>
      </c>
      <c r="F3920" t="str">
        <f t="shared" si="366"/>
        <v>59923</v>
      </c>
      <c r="G3920">
        <f t="shared" si="367"/>
        <v>267</v>
      </c>
      <c r="H3920" t="str">
        <f t="shared" si="368"/>
        <v>SH0908-1051</v>
      </c>
      <c r="I3920" t="str">
        <f t="shared" si="369"/>
        <v>SH0908-1051</v>
      </c>
      <c r="J3920" s="34">
        <f t="shared" si="370"/>
        <v>72686</v>
      </c>
      <c r="K3920" t="str">
        <f t="shared" si="371"/>
        <v>SH0908-1051</v>
      </c>
    </row>
    <row r="3921" spans="1:11" ht="15" customHeight="1" x14ac:dyDescent="0.35">
      <c r="A3921">
        <f>'TI102'!A3918</f>
        <v>11</v>
      </c>
      <c r="B3921" s="26">
        <f>'TI102'!B3918</f>
        <v>46273.78125</v>
      </c>
      <c r="C3921">
        <f>'TI102'!C3918</f>
        <v>11711586</v>
      </c>
      <c r="D3921">
        <f>'TI102'!J3918</f>
        <v>1</v>
      </c>
      <c r="E3921">
        <f>'TI102'!Q3918</f>
        <v>1</v>
      </c>
      <c r="F3921" t="str">
        <f t="shared" si="366"/>
        <v>61081</v>
      </c>
      <c r="G3921">
        <f t="shared" si="367"/>
        <v>288</v>
      </c>
      <c r="H3921" t="str">
        <f t="shared" si="368"/>
        <v>SH0908-1054</v>
      </c>
      <c r="I3921" t="str">
        <f t="shared" si="369"/>
        <v>SH0908-1054</v>
      </c>
      <c r="J3921" s="34">
        <f t="shared" si="370"/>
        <v>72686</v>
      </c>
      <c r="K3921" t="str">
        <f t="shared" si="371"/>
        <v>SH0908-1054</v>
      </c>
    </row>
    <row r="3922" spans="1:11" ht="15" customHeight="1" x14ac:dyDescent="0.35">
      <c r="A3922">
        <f>'TI102'!A3919</f>
        <v>11</v>
      </c>
      <c r="B3922" s="26">
        <f>'TI102'!B3919</f>
        <v>46273.78125</v>
      </c>
      <c r="C3922">
        <f>'TI102'!C3919</f>
        <v>11711599</v>
      </c>
      <c r="D3922">
        <f>'TI102'!J3919</f>
        <v>1</v>
      </c>
      <c r="E3922">
        <f>'TI102'!Q3919</f>
        <v>1</v>
      </c>
      <c r="F3922" t="str">
        <f t="shared" si="366"/>
        <v>61111</v>
      </c>
      <c r="G3922">
        <f t="shared" si="367"/>
        <v>26</v>
      </c>
      <c r="H3922" t="str">
        <f t="shared" si="368"/>
        <v>SH0908-1003</v>
      </c>
      <c r="I3922" t="str">
        <f t="shared" si="369"/>
        <v>SH0908-1003</v>
      </c>
      <c r="J3922" s="34">
        <f t="shared" si="370"/>
        <v>72686</v>
      </c>
      <c r="K3922" t="str">
        <f t="shared" si="371"/>
        <v>SH0908-1003</v>
      </c>
    </row>
    <row r="3923" spans="1:11" ht="15" customHeight="1" x14ac:dyDescent="0.35">
      <c r="A3923">
        <f>'TI102'!A3920</f>
        <v>11</v>
      </c>
      <c r="B3923" s="26">
        <f>'TI102'!B3920</f>
        <v>46273.78125</v>
      </c>
      <c r="C3923">
        <f>'TI102'!C3920</f>
        <v>11711600</v>
      </c>
      <c r="D3923">
        <f>'TI102'!J3920</f>
        <v>1</v>
      </c>
      <c r="E3923">
        <f>'TI102'!Q3920</f>
        <v>1</v>
      </c>
      <c r="F3923" t="str">
        <f t="shared" si="366"/>
        <v>61110</v>
      </c>
      <c r="G3923">
        <f t="shared" si="367"/>
        <v>117</v>
      </c>
      <c r="H3923" t="str">
        <f t="shared" si="368"/>
        <v>SH0908-1028</v>
      </c>
      <c r="I3923" t="str">
        <f t="shared" si="369"/>
        <v>SH0908-1028</v>
      </c>
      <c r="J3923" s="34">
        <f t="shared" si="370"/>
        <v>72686</v>
      </c>
      <c r="K3923" t="str">
        <f t="shared" si="371"/>
        <v>SH0908-1028</v>
      </c>
    </row>
    <row r="3924" spans="1:11" ht="15" customHeight="1" x14ac:dyDescent="0.35">
      <c r="A3924">
        <f>'TI102'!A3921</f>
        <v>11</v>
      </c>
      <c r="B3924" s="26">
        <f>'TI102'!B3921</f>
        <v>46273.78125</v>
      </c>
      <c r="C3924">
        <f>'TI102'!C3921</f>
        <v>11711601</v>
      </c>
      <c r="D3924">
        <f>'TI102'!J3921</f>
        <v>1</v>
      </c>
      <c r="E3924">
        <f>'TI102'!Q3921</f>
        <v>1</v>
      </c>
      <c r="F3924" t="str">
        <f t="shared" si="366"/>
        <v>61110</v>
      </c>
      <c r="G3924">
        <f t="shared" si="367"/>
        <v>117</v>
      </c>
      <c r="H3924" t="str">
        <f t="shared" si="368"/>
        <v>SH0908-1028</v>
      </c>
      <c r="I3924" t="str">
        <f t="shared" si="369"/>
        <v>SH0908-1028</v>
      </c>
      <c r="J3924" s="34">
        <f t="shared" si="370"/>
        <v>72686</v>
      </c>
      <c r="K3924" t="str">
        <f t="shared" si="371"/>
        <v>SH0908-1028</v>
      </c>
    </row>
    <row r="3925" spans="1:11" ht="15" customHeight="1" x14ac:dyDescent="0.35">
      <c r="A3925">
        <f>'TI102'!A3922</f>
        <v>11</v>
      </c>
      <c r="B3925" s="26">
        <f>'TI102'!B3922</f>
        <v>46273.78125</v>
      </c>
      <c r="C3925">
        <f>'TI102'!C3922</f>
        <v>11711602</v>
      </c>
      <c r="D3925">
        <f>'TI102'!J3922</f>
        <v>2</v>
      </c>
      <c r="E3925">
        <f>'TI102'!Q3922</f>
        <v>1</v>
      </c>
      <c r="F3925" t="str">
        <f t="shared" si="366"/>
        <v>61110</v>
      </c>
      <c r="G3925">
        <f t="shared" si="367"/>
        <v>117</v>
      </c>
      <c r="H3925" t="str">
        <f t="shared" si="368"/>
        <v>SH0908-1028</v>
      </c>
      <c r="I3925" t="str">
        <f t="shared" si="369"/>
        <v>SH0908-1028</v>
      </c>
      <c r="J3925" s="34">
        <f t="shared" si="370"/>
        <v>72686</v>
      </c>
      <c r="K3925" t="str">
        <f t="shared" si="371"/>
        <v>SH0908-1028</v>
      </c>
    </row>
    <row r="3926" spans="1:11" ht="15" customHeight="1" x14ac:dyDescent="0.35">
      <c r="A3926">
        <f>'TI102'!A3923</f>
        <v>11</v>
      </c>
      <c r="B3926" s="26">
        <f>'TI102'!B3923</f>
        <v>46273.78125</v>
      </c>
      <c r="C3926">
        <f>'TI102'!C3923</f>
        <v>11711603</v>
      </c>
      <c r="D3926">
        <f>'TI102'!J3923</f>
        <v>2</v>
      </c>
      <c r="E3926">
        <f>'TI102'!Q3923</f>
        <v>5</v>
      </c>
      <c r="F3926" t="str">
        <f t="shared" si="366"/>
        <v>61112</v>
      </c>
      <c r="G3926">
        <f t="shared" si="367"/>
        <v>107</v>
      </c>
      <c r="H3926" t="str">
        <f t="shared" si="368"/>
        <v>SH0908-1026</v>
      </c>
      <c r="I3926" t="str">
        <f t="shared" si="369"/>
        <v>SH0908-1026</v>
      </c>
      <c r="J3926" s="34">
        <f t="shared" si="370"/>
        <v>72686</v>
      </c>
      <c r="K3926" t="str">
        <f t="shared" si="371"/>
        <v>SH0908-1026</v>
      </c>
    </row>
    <row r="3927" spans="1:11" ht="15" customHeight="1" x14ac:dyDescent="0.35">
      <c r="A3927">
        <f>'TI102'!A3924</f>
        <v>11</v>
      </c>
      <c r="B3927" s="26">
        <f>'TI102'!B3924</f>
        <v>46273.78125</v>
      </c>
      <c r="C3927">
        <f>'TI102'!C3924</f>
        <v>11711611</v>
      </c>
      <c r="D3927">
        <f>'TI102'!J3924</f>
        <v>2</v>
      </c>
      <c r="E3927">
        <f>'TI102'!Q3924</f>
        <v>4</v>
      </c>
      <c r="F3927" t="str">
        <f t="shared" si="366"/>
        <v>61120</v>
      </c>
      <c r="G3927">
        <f t="shared" si="367"/>
        <v>322</v>
      </c>
      <c r="H3927" t="str">
        <f t="shared" si="368"/>
        <v>SH0908-1066</v>
      </c>
      <c r="I3927" t="str">
        <f t="shared" si="369"/>
        <v>SH0908-1066</v>
      </c>
      <c r="J3927" s="34">
        <f t="shared" si="370"/>
        <v>72686</v>
      </c>
      <c r="K3927" t="str">
        <f t="shared" si="371"/>
        <v>SH0908-1066</v>
      </c>
    </row>
    <row r="3928" spans="1:11" ht="15" customHeight="1" x14ac:dyDescent="0.35">
      <c r="A3928">
        <f>'TI102'!A3925</f>
        <v>11</v>
      </c>
      <c r="B3928" s="26">
        <f>'TI102'!B3925</f>
        <v>46273.78125</v>
      </c>
      <c r="C3928">
        <f>'TI102'!C3925</f>
        <v>11711618</v>
      </c>
      <c r="D3928">
        <f>'TI102'!J3925</f>
        <v>5</v>
      </c>
      <c r="E3928">
        <f>'TI102'!Q3925</f>
        <v>2</v>
      </c>
      <c r="F3928" t="str">
        <f t="shared" si="366"/>
        <v>61130</v>
      </c>
      <c r="G3928">
        <f t="shared" si="367"/>
        <v>121</v>
      </c>
      <c r="H3928" t="str">
        <f t="shared" si="368"/>
        <v>SH0908-1030</v>
      </c>
      <c r="I3928" t="str">
        <f t="shared" si="369"/>
        <v>SH0908-1030</v>
      </c>
      <c r="J3928" s="34">
        <f t="shared" si="370"/>
        <v>72686</v>
      </c>
      <c r="K3928" t="str">
        <f t="shared" si="371"/>
        <v>SH0908-1030</v>
      </c>
    </row>
    <row r="3929" spans="1:11" ht="15" customHeight="1" x14ac:dyDescent="0.35">
      <c r="A3929">
        <f>'TI102'!A3926</f>
        <v>11</v>
      </c>
      <c r="B3929" s="26">
        <f>'TI102'!B3926</f>
        <v>46273.78125</v>
      </c>
      <c r="C3929">
        <f>'TI102'!C3926</f>
        <v>11711619</v>
      </c>
      <c r="D3929">
        <f>'TI102'!J3926</f>
        <v>5</v>
      </c>
      <c r="E3929">
        <f>'TI102'!Q3926</f>
        <v>1</v>
      </c>
      <c r="F3929" t="str">
        <f t="shared" si="366"/>
        <v>61130</v>
      </c>
      <c r="G3929">
        <f t="shared" si="367"/>
        <v>121</v>
      </c>
      <c r="H3929" t="str">
        <f t="shared" si="368"/>
        <v>SH0908-1030</v>
      </c>
      <c r="I3929" t="str">
        <f t="shared" si="369"/>
        <v>SH0908-1030</v>
      </c>
      <c r="J3929" s="34">
        <f t="shared" si="370"/>
        <v>72686</v>
      </c>
      <c r="K3929" t="str">
        <f t="shared" si="371"/>
        <v>SH0908-1030</v>
      </c>
    </row>
    <row r="3930" spans="1:11" ht="15" customHeight="1" x14ac:dyDescent="0.35">
      <c r="A3930">
        <f>'TI102'!A3927</f>
        <v>11</v>
      </c>
      <c r="B3930" s="26">
        <f>'TI102'!B3927</f>
        <v>46273.78125</v>
      </c>
      <c r="C3930">
        <f>'TI102'!C3927</f>
        <v>11711643</v>
      </c>
      <c r="D3930">
        <f>'TI102'!J3927</f>
        <v>1</v>
      </c>
      <c r="E3930">
        <f>'TI102'!Q3927</f>
        <v>1</v>
      </c>
      <c r="F3930" t="str">
        <f t="shared" si="366"/>
        <v>61130</v>
      </c>
      <c r="G3930">
        <f t="shared" si="367"/>
        <v>121</v>
      </c>
      <c r="H3930" t="str">
        <f t="shared" si="368"/>
        <v>SH0908-1030</v>
      </c>
      <c r="I3930" t="str">
        <f t="shared" si="369"/>
        <v>SH0908-1030</v>
      </c>
      <c r="J3930" s="34">
        <f t="shared" si="370"/>
        <v>72686</v>
      </c>
      <c r="K3930" t="str">
        <f t="shared" si="371"/>
        <v>SH0908-1030</v>
      </c>
    </row>
    <row r="3931" spans="1:11" ht="15" customHeight="1" x14ac:dyDescent="0.35">
      <c r="A3931">
        <f>'TI102'!A3928</f>
        <v>11</v>
      </c>
      <c r="B3931" s="26">
        <f>'TI102'!B3928</f>
        <v>46273.78125</v>
      </c>
      <c r="C3931">
        <f>'TI102'!C3928</f>
        <v>11711644</v>
      </c>
      <c r="D3931">
        <f>'TI102'!J3928</f>
        <v>1</v>
      </c>
      <c r="E3931">
        <f>'TI102'!Q3928</f>
        <v>3</v>
      </c>
      <c r="F3931" t="str">
        <f t="shared" si="366"/>
        <v>61130</v>
      </c>
      <c r="G3931">
        <f t="shared" si="367"/>
        <v>121</v>
      </c>
      <c r="H3931" t="str">
        <f t="shared" si="368"/>
        <v>SH0908-1030</v>
      </c>
      <c r="I3931" t="str">
        <f t="shared" si="369"/>
        <v>SH0908-1030</v>
      </c>
      <c r="J3931" s="34">
        <f t="shared" si="370"/>
        <v>72686</v>
      </c>
      <c r="K3931" t="str">
        <f t="shared" si="371"/>
        <v>SH0908-1030</v>
      </c>
    </row>
    <row r="3932" spans="1:11" ht="15" customHeight="1" x14ac:dyDescent="0.35">
      <c r="A3932">
        <f>'TI102'!A3929</f>
        <v>11</v>
      </c>
      <c r="B3932" s="26">
        <f>'TI102'!B3929</f>
        <v>46273.78125</v>
      </c>
      <c r="C3932">
        <f>'TI102'!C3929</f>
        <v>11711645</v>
      </c>
      <c r="D3932">
        <f>'TI102'!J3929</f>
        <v>1</v>
      </c>
      <c r="E3932">
        <f>'TI102'!Q3929</f>
        <v>3</v>
      </c>
      <c r="F3932" t="str">
        <f t="shared" si="366"/>
        <v>61130</v>
      </c>
      <c r="G3932">
        <f t="shared" si="367"/>
        <v>121</v>
      </c>
      <c r="H3932" t="str">
        <f t="shared" si="368"/>
        <v>SH0908-1030</v>
      </c>
      <c r="I3932" t="str">
        <f t="shared" si="369"/>
        <v>SH0908-1030</v>
      </c>
      <c r="J3932" s="34">
        <f t="shared" si="370"/>
        <v>72686</v>
      </c>
      <c r="K3932" t="str">
        <f t="shared" si="371"/>
        <v>SH0908-1030</v>
      </c>
    </row>
    <row r="3933" spans="1:11" ht="15" customHeight="1" x14ac:dyDescent="0.35">
      <c r="A3933">
        <f>'TI102'!A3930</f>
        <v>11</v>
      </c>
      <c r="B3933" s="26">
        <f>'TI102'!B3930</f>
        <v>46273.78125</v>
      </c>
      <c r="C3933">
        <f>'TI102'!C3930</f>
        <v>11711646</v>
      </c>
      <c r="D3933">
        <f>'TI102'!J3930</f>
        <v>1</v>
      </c>
      <c r="E3933">
        <f>'TI102'!Q3930</f>
        <v>1</v>
      </c>
      <c r="F3933" t="str">
        <f t="shared" si="366"/>
        <v>61130</v>
      </c>
      <c r="G3933">
        <f t="shared" si="367"/>
        <v>121</v>
      </c>
      <c r="H3933" t="str">
        <f t="shared" si="368"/>
        <v>SH0908-1030</v>
      </c>
      <c r="I3933" t="str">
        <f t="shared" si="369"/>
        <v>SH0908-1030</v>
      </c>
      <c r="J3933" s="34">
        <f t="shared" si="370"/>
        <v>72686</v>
      </c>
      <c r="K3933" t="str">
        <f t="shared" si="371"/>
        <v>SH0908-1030</v>
      </c>
    </row>
    <row r="3934" spans="1:11" ht="15" customHeight="1" x14ac:dyDescent="0.35">
      <c r="A3934">
        <f>'TI102'!A3931</f>
        <v>11</v>
      </c>
      <c r="B3934" s="26">
        <f>'TI102'!B3931</f>
        <v>46273.78125</v>
      </c>
      <c r="C3934">
        <f>'TI102'!C3931</f>
        <v>11711647</v>
      </c>
      <c r="D3934">
        <f>'TI102'!J3931</f>
        <v>1</v>
      </c>
      <c r="E3934">
        <f>'TI102'!Q3931</f>
        <v>2</v>
      </c>
      <c r="F3934" t="str">
        <f t="shared" si="366"/>
        <v>61130</v>
      </c>
      <c r="G3934">
        <f t="shared" si="367"/>
        <v>121</v>
      </c>
      <c r="H3934" t="str">
        <f t="shared" si="368"/>
        <v>SH0908-1030</v>
      </c>
      <c r="I3934" t="str">
        <f t="shared" si="369"/>
        <v>SH0908-1030</v>
      </c>
      <c r="J3934" s="34">
        <f t="shared" si="370"/>
        <v>72686</v>
      </c>
      <c r="K3934" t="str">
        <f t="shared" si="371"/>
        <v>SH0908-1030</v>
      </c>
    </row>
    <row r="3935" spans="1:11" ht="15" customHeight="1" x14ac:dyDescent="0.35">
      <c r="A3935">
        <f>'TI102'!A3932</f>
        <v>11</v>
      </c>
      <c r="B3935" s="26">
        <f>'TI102'!B3932</f>
        <v>46273.78125</v>
      </c>
      <c r="C3935">
        <f>'TI102'!C3932</f>
        <v>11711648</v>
      </c>
      <c r="D3935">
        <f>'TI102'!J3932</f>
        <v>1</v>
      </c>
      <c r="E3935">
        <f>'TI102'!Q3932</f>
        <v>1</v>
      </c>
      <c r="F3935" t="str">
        <f t="shared" si="366"/>
        <v>61130</v>
      </c>
      <c r="G3935">
        <f t="shared" si="367"/>
        <v>121</v>
      </c>
      <c r="H3935" t="str">
        <f t="shared" si="368"/>
        <v>SH0908-1030</v>
      </c>
      <c r="I3935" t="str">
        <f t="shared" si="369"/>
        <v>SH0908-1030</v>
      </c>
      <c r="J3935" s="34">
        <f t="shared" si="370"/>
        <v>72686</v>
      </c>
      <c r="K3935" t="str">
        <f t="shared" si="371"/>
        <v>SH0908-1030</v>
      </c>
    </row>
    <row r="3936" spans="1:11" ht="15" customHeight="1" x14ac:dyDescent="0.35">
      <c r="A3936">
        <f>'TI102'!A3933</f>
        <v>11</v>
      </c>
      <c r="B3936" s="26">
        <f>'TI102'!B3933</f>
        <v>46273.78125</v>
      </c>
      <c r="C3936">
        <f>'TI102'!C3933</f>
        <v>11711649</v>
      </c>
      <c r="D3936">
        <f>'TI102'!J3933</f>
        <v>1</v>
      </c>
      <c r="E3936">
        <f>'TI102'!Q3933</f>
        <v>2</v>
      </c>
      <c r="F3936" t="str">
        <f t="shared" si="366"/>
        <v>61130</v>
      </c>
      <c r="G3936">
        <f t="shared" si="367"/>
        <v>121</v>
      </c>
      <c r="H3936" t="str">
        <f t="shared" si="368"/>
        <v>SH0908-1030</v>
      </c>
      <c r="I3936" t="str">
        <f t="shared" si="369"/>
        <v>SH0908-1030</v>
      </c>
      <c r="J3936" s="34">
        <f t="shared" si="370"/>
        <v>72686</v>
      </c>
      <c r="K3936" t="str">
        <f t="shared" si="371"/>
        <v>SH0908-1030</v>
      </c>
    </row>
    <row r="3937" spans="1:11" ht="15" customHeight="1" x14ac:dyDescent="0.35">
      <c r="A3937">
        <f>'TI102'!A3934</f>
        <v>11</v>
      </c>
      <c r="B3937" s="26">
        <f>'TI102'!B3934</f>
        <v>46273.78125</v>
      </c>
      <c r="C3937">
        <f>'TI102'!C3934</f>
        <v>11711650</v>
      </c>
      <c r="D3937">
        <f>'TI102'!J3934</f>
        <v>2</v>
      </c>
      <c r="E3937">
        <f>'TI102'!Q3934</f>
        <v>1</v>
      </c>
      <c r="F3937" t="str">
        <f t="shared" si="366"/>
        <v>61130</v>
      </c>
      <c r="G3937">
        <f t="shared" si="367"/>
        <v>121</v>
      </c>
      <c r="H3937" t="str">
        <f t="shared" si="368"/>
        <v>SH0908-1030</v>
      </c>
      <c r="I3937" t="str">
        <f t="shared" si="369"/>
        <v>SH0908-1030</v>
      </c>
      <c r="J3937" s="34">
        <f t="shared" si="370"/>
        <v>72686</v>
      </c>
      <c r="K3937" t="str">
        <f t="shared" si="371"/>
        <v>SH0908-1030</v>
      </c>
    </row>
    <row r="3938" spans="1:11" ht="15" customHeight="1" x14ac:dyDescent="0.35">
      <c r="A3938">
        <f>'TI102'!A3935</f>
        <v>11</v>
      </c>
      <c r="B3938" s="26">
        <f>'TI102'!B3935</f>
        <v>46273.78125</v>
      </c>
      <c r="C3938">
        <f>'TI102'!C3935</f>
        <v>11711651</v>
      </c>
      <c r="D3938">
        <f>'TI102'!J3935</f>
        <v>2</v>
      </c>
      <c r="E3938">
        <f>'TI102'!Q3935</f>
        <v>1</v>
      </c>
      <c r="F3938" t="str">
        <f t="shared" si="366"/>
        <v>61130</v>
      </c>
      <c r="G3938">
        <f t="shared" si="367"/>
        <v>121</v>
      </c>
      <c r="H3938" t="str">
        <f t="shared" si="368"/>
        <v>SH0908-1030</v>
      </c>
      <c r="I3938" t="str">
        <f t="shared" si="369"/>
        <v>SH0908-1030</v>
      </c>
      <c r="J3938" s="34">
        <f t="shared" si="370"/>
        <v>72686</v>
      </c>
      <c r="K3938" t="str">
        <f t="shared" si="371"/>
        <v>SH0908-1030</v>
      </c>
    </row>
    <row r="3939" spans="1:11" ht="15" customHeight="1" x14ac:dyDescent="0.35">
      <c r="A3939">
        <f>'TI102'!A3936</f>
        <v>11</v>
      </c>
      <c r="B3939" s="26">
        <f>'TI102'!B3936</f>
        <v>46273.78125</v>
      </c>
      <c r="C3939">
        <f>'TI102'!C3936</f>
        <v>11711652</v>
      </c>
      <c r="D3939">
        <f>'TI102'!J3936</f>
        <v>1</v>
      </c>
      <c r="E3939">
        <f>'TI102'!Q3936</f>
        <v>3</v>
      </c>
      <c r="F3939" t="str">
        <f t="shared" si="366"/>
        <v>61124</v>
      </c>
      <c r="G3939">
        <f t="shared" si="367"/>
        <v>172</v>
      </c>
      <c r="H3939" t="str">
        <f t="shared" si="368"/>
        <v>SH0908-1034</v>
      </c>
      <c r="I3939" t="str">
        <f t="shared" si="369"/>
        <v>SH0908-1034</v>
      </c>
      <c r="J3939" s="34">
        <f t="shared" si="370"/>
        <v>72686</v>
      </c>
      <c r="K3939" t="str">
        <f t="shared" si="371"/>
        <v>SH0908-1034</v>
      </c>
    </row>
    <row r="3940" spans="1:11" ht="15" customHeight="1" x14ac:dyDescent="0.35">
      <c r="A3940">
        <f>'TI102'!A3937</f>
        <v>12</v>
      </c>
      <c r="B3940" s="26">
        <f>'TI102'!B3937</f>
        <v>46273.791666666657</v>
      </c>
      <c r="C3940">
        <f>'TI102'!C3937</f>
        <v>11707017</v>
      </c>
      <c r="D3940">
        <f>'TI102'!J3937</f>
        <v>2</v>
      </c>
      <c r="E3940">
        <f>'TI102'!Q3937</f>
        <v>11</v>
      </c>
      <c r="F3940" t="str">
        <f t="shared" si="366"/>
        <v>59547</v>
      </c>
      <c r="G3940">
        <f t="shared" si="367"/>
        <v>407</v>
      </c>
      <c r="H3940" t="str">
        <f t="shared" si="368"/>
        <v>SH0908-1981</v>
      </c>
      <c r="I3940" t="str">
        <f t="shared" si="369"/>
        <v>SH0908-1981</v>
      </c>
      <c r="J3940" s="34">
        <f t="shared" si="370"/>
        <v>72686</v>
      </c>
      <c r="K3940" t="str">
        <f t="shared" si="371"/>
        <v>SH0908-1981</v>
      </c>
    </row>
    <row r="3941" spans="1:11" ht="15" customHeight="1" x14ac:dyDescent="0.35">
      <c r="A3941">
        <f>'TI102'!A3938</f>
        <v>12</v>
      </c>
      <c r="B3941" s="26">
        <f>'TI102'!B3938</f>
        <v>46273.791666666657</v>
      </c>
      <c r="C3941">
        <f>'TI102'!C3938</f>
        <v>11707018</v>
      </c>
      <c r="D3941">
        <f>'TI102'!J3938</f>
        <v>2</v>
      </c>
      <c r="E3941">
        <f>'TI102'!Q3938</f>
        <v>11</v>
      </c>
      <c r="F3941" t="str">
        <f t="shared" si="366"/>
        <v>59547</v>
      </c>
      <c r="G3941">
        <f t="shared" si="367"/>
        <v>407</v>
      </c>
      <c r="H3941" t="str">
        <f t="shared" si="368"/>
        <v>SH0908-1981</v>
      </c>
      <c r="I3941" t="str">
        <f t="shared" si="369"/>
        <v>SH0908-1981</v>
      </c>
      <c r="J3941" s="34">
        <f t="shared" si="370"/>
        <v>72686</v>
      </c>
      <c r="K3941" t="str">
        <f t="shared" si="371"/>
        <v>SH0908-1981</v>
      </c>
    </row>
    <row r="3942" spans="1:11" ht="15" customHeight="1" x14ac:dyDescent="0.35">
      <c r="A3942">
        <f>'TI102'!A3939</f>
        <v>12</v>
      </c>
      <c r="B3942" s="26">
        <f>'TI102'!B3939</f>
        <v>46273.791666666657</v>
      </c>
      <c r="C3942">
        <f>'TI102'!C3939</f>
        <v>11707023</v>
      </c>
      <c r="D3942">
        <f>'TI102'!J3939</f>
        <v>2</v>
      </c>
      <c r="E3942">
        <f>'TI102'!Q3939</f>
        <v>6</v>
      </c>
      <c r="F3942" t="str">
        <f t="shared" si="366"/>
        <v>59711</v>
      </c>
      <c r="G3942">
        <f t="shared" si="367"/>
        <v>409</v>
      </c>
      <c r="H3942" t="str">
        <f t="shared" si="368"/>
        <v>SH0908-1981</v>
      </c>
      <c r="I3942" t="str">
        <f t="shared" si="369"/>
        <v>SH0908-1981</v>
      </c>
      <c r="J3942" s="34">
        <f t="shared" si="370"/>
        <v>72686</v>
      </c>
      <c r="K3942" t="str">
        <f t="shared" si="371"/>
        <v>SH0908-1981</v>
      </c>
    </row>
    <row r="3943" spans="1:11" ht="15" customHeight="1" x14ac:dyDescent="0.35">
      <c r="A3943">
        <f>'TI102'!A3940</f>
        <v>12</v>
      </c>
      <c r="B3943" s="26">
        <f>'TI102'!B3940</f>
        <v>46273.791666666657</v>
      </c>
      <c r="C3943">
        <f>'TI102'!C3940</f>
        <v>11707024</v>
      </c>
      <c r="D3943">
        <f>'TI102'!J3940</f>
        <v>2</v>
      </c>
      <c r="E3943">
        <f>'TI102'!Q3940</f>
        <v>6</v>
      </c>
      <c r="F3943" t="str">
        <f t="shared" si="366"/>
        <v>59711</v>
      </c>
      <c r="G3943">
        <f t="shared" si="367"/>
        <v>409</v>
      </c>
      <c r="H3943" t="str">
        <f t="shared" si="368"/>
        <v>SH0908-1981</v>
      </c>
      <c r="I3943" t="str">
        <f t="shared" si="369"/>
        <v>SH0908-1981</v>
      </c>
      <c r="J3943" s="34">
        <f t="shared" si="370"/>
        <v>72686</v>
      </c>
      <c r="K3943" t="str">
        <f t="shared" si="371"/>
        <v>SH0908-1981</v>
      </c>
    </row>
    <row r="3944" spans="1:11" ht="15" customHeight="1" x14ac:dyDescent="0.35">
      <c r="A3944">
        <f>'TI102'!A3941</f>
        <v>12</v>
      </c>
      <c r="B3944" s="26">
        <f>'TI102'!B3941</f>
        <v>46273.791666666657</v>
      </c>
      <c r="C3944">
        <f>'TI102'!C3941</f>
        <v>11707025</v>
      </c>
      <c r="D3944">
        <f>'TI102'!J3941</f>
        <v>2</v>
      </c>
      <c r="E3944">
        <f>'TI102'!Q3941</f>
        <v>6</v>
      </c>
      <c r="F3944" t="str">
        <f t="shared" si="366"/>
        <v>59711</v>
      </c>
      <c r="G3944">
        <f t="shared" si="367"/>
        <v>409</v>
      </c>
      <c r="H3944" t="str">
        <f t="shared" si="368"/>
        <v>SH0908-1981</v>
      </c>
      <c r="I3944" t="str">
        <f t="shared" si="369"/>
        <v>SH0908-1981</v>
      </c>
      <c r="J3944" s="34">
        <f t="shared" si="370"/>
        <v>72686</v>
      </c>
      <c r="K3944" t="str">
        <f t="shared" si="371"/>
        <v>SH0908-1981</v>
      </c>
    </row>
    <row r="3945" spans="1:11" ht="15" customHeight="1" x14ac:dyDescent="0.35">
      <c r="A3945">
        <f>'TI102'!A3942</f>
        <v>12</v>
      </c>
      <c r="B3945" s="26">
        <f>'TI102'!B3942</f>
        <v>46273.791666666657</v>
      </c>
      <c r="C3945">
        <f>'TI102'!C3942</f>
        <v>11707026</v>
      </c>
      <c r="D3945">
        <f>'TI102'!J3942</f>
        <v>2</v>
      </c>
      <c r="E3945">
        <f>'TI102'!Q3942</f>
        <v>6</v>
      </c>
      <c r="F3945" t="str">
        <f t="shared" si="366"/>
        <v>59711</v>
      </c>
      <c r="G3945">
        <f t="shared" si="367"/>
        <v>409</v>
      </c>
      <c r="H3945" t="str">
        <f t="shared" si="368"/>
        <v>SH0908-1981</v>
      </c>
      <c r="I3945" t="str">
        <f t="shared" si="369"/>
        <v>SH0908-1981</v>
      </c>
      <c r="J3945" s="34">
        <f t="shared" si="370"/>
        <v>72686</v>
      </c>
      <c r="K3945" t="str">
        <f t="shared" si="371"/>
        <v>SH0908-1981</v>
      </c>
    </row>
    <row r="3946" spans="1:11" ht="15" customHeight="1" x14ac:dyDescent="0.35">
      <c r="A3946">
        <f>'TI102'!A3943</f>
        <v>12</v>
      </c>
      <c r="B3946" s="26">
        <f>'TI102'!B3943</f>
        <v>46273.791666666657</v>
      </c>
      <c r="C3946">
        <f>'TI102'!C3943</f>
        <v>11707027</v>
      </c>
      <c r="D3946">
        <f>'TI102'!J3943</f>
        <v>2</v>
      </c>
      <c r="E3946">
        <f>'TI102'!Q3943</f>
        <v>6</v>
      </c>
      <c r="F3946" t="str">
        <f t="shared" si="366"/>
        <v>59711</v>
      </c>
      <c r="G3946">
        <f t="shared" si="367"/>
        <v>409</v>
      </c>
      <c r="H3946" t="str">
        <f t="shared" si="368"/>
        <v>SH0908-1981</v>
      </c>
      <c r="I3946" t="str">
        <f t="shared" si="369"/>
        <v>SH0908-1981</v>
      </c>
      <c r="J3946" s="34">
        <f t="shared" si="370"/>
        <v>72686</v>
      </c>
      <c r="K3946" t="str">
        <f t="shared" si="371"/>
        <v>SH0908-1981</v>
      </c>
    </row>
    <row r="3947" spans="1:11" ht="15" customHeight="1" x14ac:dyDescent="0.35">
      <c r="A3947">
        <f>'TI102'!A3944</f>
        <v>12</v>
      </c>
      <c r="B3947" s="26">
        <f>'TI102'!B3944</f>
        <v>46273.791666666657</v>
      </c>
      <c r="C3947">
        <f>'TI102'!C3944</f>
        <v>11707028</v>
      </c>
      <c r="D3947">
        <f>'TI102'!J3944</f>
        <v>2</v>
      </c>
      <c r="E3947">
        <f>'TI102'!Q3944</f>
        <v>4</v>
      </c>
      <c r="F3947" t="str">
        <f t="shared" si="366"/>
        <v>59711</v>
      </c>
      <c r="G3947">
        <f t="shared" si="367"/>
        <v>409</v>
      </c>
      <c r="H3947" t="str">
        <f t="shared" si="368"/>
        <v>SH0908-1981</v>
      </c>
      <c r="I3947" t="str">
        <f t="shared" si="369"/>
        <v>SH0908-1981</v>
      </c>
      <c r="J3947" s="34">
        <f t="shared" si="370"/>
        <v>72686</v>
      </c>
      <c r="K3947" t="str">
        <f t="shared" si="371"/>
        <v>SH0908-1981</v>
      </c>
    </row>
    <row r="3948" spans="1:11" ht="15" customHeight="1" x14ac:dyDescent="0.35">
      <c r="A3948">
        <f>'TI102'!A3945</f>
        <v>12</v>
      </c>
      <c r="B3948" s="26">
        <f>'TI102'!B3945</f>
        <v>46273.791666666657</v>
      </c>
      <c r="C3948">
        <f>'TI102'!C3945</f>
        <v>11707034</v>
      </c>
      <c r="D3948">
        <f>'TI102'!J3945</f>
        <v>2</v>
      </c>
      <c r="E3948">
        <f>'TI102'!Q3945</f>
        <v>5</v>
      </c>
      <c r="F3948" t="str">
        <f t="shared" si="366"/>
        <v>60002</v>
      </c>
      <c r="G3948">
        <f t="shared" si="367"/>
        <v>411</v>
      </c>
      <c r="H3948" t="str">
        <f t="shared" si="368"/>
        <v>SH0908-1981</v>
      </c>
      <c r="I3948" t="str">
        <f t="shared" si="369"/>
        <v>SH0908-1981</v>
      </c>
      <c r="J3948" s="34">
        <f t="shared" si="370"/>
        <v>72686</v>
      </c>
      <c r="K3948" t="str">
        <f t="shared" si="371"/>
        <v>SH0908-1981</v>
      </c>
    </row>
    <row r="3949" spans="1:11" ht="15" customHeight="1" x14ac:dyDescent="0.35">
      <c r="A3949">
        <f>'TI102'!A3946</f>
        <v>12</v>
      </c>
      <c r="B3949" s="26">
        <f>'TI102'!B3946</f>
        <v>46273.791666666657</v>
      </c>
      <c r="C3949">
        <f>'TI102'!C3946</f>
        <v>11707590</v>
      </c>
      <c r="D3949">
        <f>'TI102'!J3946</f>
        <v>1</v>
      </c>
      <c r="E3949">
        <f>'TI102'!Q3946</f>
        <v>3</v>
      </c>
      <c r="F3949" t="str">
        <f t="shared" si="366"/>
        <v>59871</v>
      </c>
      <c r="G3949">
        <f t="shared" si="367"/>
        <v>326</v>
      </c>
      <c r="H3949" t="str">
        <f t="shared" si="368"/>
        <v>SH0908-1069</v>
      </c>
      <c r="I3949" t="str">
        <f t="shared" si="369"/>
        <v>SH0908-1069</v>
      </c>
      <c r="J3949" s="34">
        <f t="shared" si="370"/>
        <v>72686</v>
      </c>
      <c r="K3949" t="str">
        <f t="shared" si="371"/>
        <v>SH0908-1069</v>
      </c>
    </row>
    <row r="3950" spans="1:11" ht="15" customHeight="1" x14ac:dyDescent="0.35">
      <c r="A3950">
        <f>'TI102'!A3947</f>
        <v>12</v>
      </c>
      <c r="B3950" s="26">
        <f>'TI102'!B3947</f>
        <v>46273.791666666657</v>
      </c>
      <c r="C3950">
        <f>'TI102'!C3947</f>
        <v>11707593</v>
      </c>
      <c r="D3950">
        <f>'TI102'!J3947</f>
        <v>1</v>
      </c>
      <c r="E3950">
        <f>'TI102'!Q3947</f>
        <v>1</v>
      </c>
      <c r="F3950" t="str">
        <f t="shared" si="366"/>
        <v>60126</v>
      </c>
      <c r="G3950">
        <f t="shared" si="367"/>
        <v>354</v>
      </c>
      <c r="H3950" t="str">
        <f t="shared" si="368"/>
        <v>SH0908-1083</v>
      </c>
      <c r="I3950" t="str">
        <f t="shared" si="369"/>
        <v>SH0908-1083</v>
      </c>
      <c r="J3950" s="34">
        <f t="shared" si="370"/>
        <v>72686</v>
      </c>
      <c r="K3950" t="str">
        <f t="shared" si="371"/>
        <v>SH0908-1083</v>
      </c>
    </row>
    <row r="3951" spans="1:11" ht="15" customHeight="1" x14ac:dyDescent="0.35">
      <c r="A3951">
        <f>'TI102'!A3948</f>
        <v>12</v>
      </c>
      <c r="B3951" s="26">
        <f>'TI102'!B3948</f>
        <v>46273.791666666657</v>
      </c>
      <c r="C3951">
        <f>'TI102'!C3948</f>
        <v>11707594</v>
      </c>
      <c r="D3951">
        <f>'TI102'!J3948</f>
        <v>1</v>
      </c>
      <c r="E3951">
        <f>'TI102'!Q3948</f>
        <v>1</v>
      </c>
      <c r="F3951" t="str">
        <f t="shared" si="366"/>
        <v>60126</v>
      </c>
      <c r="G3951">
        <f t="shared" si="367"/>
        <v>354</v>
      </c>
      <c r="H3951" t="str">
        <f t="shared" si="368"/>
        <v>SH0908-1083</v>
      </c>
      <c r="I3951" t="str">
        <f t="shared" si="369"/>
        <v>SH0908-1083</v>
      </c>
      <c r="J3951" s="34">
        <f t="shared" si="370"/>
        <v>72686</v>
      </c>
      <c r="K3951" t="str">
        <f t="shared" si="371"/>
        <v>SH0908-1083</v>
      </c>
    </row>
    <row r="3952" spans="1:11" ht="15" customHeight="1" x14ac:dyDescent="0.35">
      <c r="A3952">
        <f>'TI102'!A3949</f>
        <v>12</v>
      </c>
      <c r="B3952" s="26">
        <f>'TI102'!B3949</f>
        <v>46273.791666666657</v>
      </c>
      <c r="C3952">
        <f>'TI102'!C3949</f>
        <v>11708211</v>
      </c>
      <c r="D3952">
        <f>'TI102'!J3949</f>
        <v>2</v>
      </c>
      <c r="E3952">
        <f>'TI102'!Q3949</f>
        <v>9</v>
      </c>
      <c r="F3952" t="str">
        <f t="shared" si="366"/>
        <v>60180</v>
      </c>
      <c r="G3952">
        <f t="shared" si="367"/>
        <v>412</v>
      </c>
      <c r="H3952" t="str">
        <f t="shared" si="368"/>
        <v>SH0908-1981</v>
      </c>
      <c r="I3952" t="str">
        <f t="shared" si="369"/>
        <v>SH0908-1981</v>
      </c>
      <c r="J3952" s="34">
        <f t="shared" si="370"/>
        <v>72686</v>
      </c>
      <c r="K3952" t="str">
        <f t="shared" si="371"/>
        <v>SH0908-1981</v>
      </c>
    </row>
    <row r="3953" spans="1:11" ht="15" customHeight="1" x14ac:dyDescent="0.35">
      <c r="A3953">
        <f>'TI102'!A3950</f>
        <v>12</v>
      </c>
      <c r="B3953" s="26">
        <f>'TI102'!B3950</f>
        <v>46273.791666666657</v>
      </c>
      <c r="C3953">
        <f>'TI102'!C3950</f>
        <v>11708212</v>
      </c>
      <c r="D3953">
        <f>'TI102'!J3950</f>
        <v>2</v>
      </c>
      <c r="E3953">
        <f>'TI102'!Q3950</f>
        <v>8</v>
      </c>
      <c r="F3953" t="str">
        <f t="shared" si="366"/>
        <v>60180</v>
      </c>
      <c r="G3953">
        <f t="shared" si="367"/>
        <v>412</v>
      </c>
      <c r="H3953" t="str">
        <f t="shared" si="368"/>
        <v>SH0908-1981</v>
      </c>
      <c r="I3953" t="str">
        <f t="shared" si="369"/>
        <v>SH0908-1981</v>
      </c>
      <c r="J3953" s="34">
        <f t="shared" si="370"/>
        <v>72686</v>
      </c>
      <c r="K3953" t="str">
        <f t="shared" si="371"/>
        <v>SH0908-1981</v>
      </c>
    </row>
    <row r="3954" spans="1:11" ht="15" customHeight="1" x14ac:dyDescent="0.35">
      <c r="A3954">
        <f>'TI102'!A3951</f>
        <v>12</v>
      </c>
      <c r="B3954" s="26">
        <f>'TI102'!B3951</f>
        <v>46273.791666666657</v>
      </c>
      <c r="C3954">
        <f>'TI102'!C3951</f>
        <v>11708506</v>
      </c>
      <c r="D3954">
        <f>'TI102'!J3951</f>
        <v>2</v>
      </c>
      <c r="E3954">
        <f>'TI102'!Q3951</f>
        <v>1</v>
      </c>
      <c r="F3954" t="str">
        <f t="shared" si="366"/>
        <v>60186</v>
      </c>
      <c r="G3954">
        <f t="shared" si="367"/>
        <v>413</v>
      </c>
      <c r="H3954" t="str">
        <f t="shared" si="368"/>
        <v>SH0908-1981</v>
      </c>
      <c r="I3954" t="str">
        <f t="shared" si="369"/>
        <v>SH0908-1981</v>
      </c>
      <c r="J3954" s="34">
        <f t="shared" si="370"/>
        <v>72686</v>
      </c>
      <c r="K3954" t="str">
        <f t="shared" si="371"/>
        <v>SH0908-1981</v>
      </c>
    </row>
    <row r="3955" spans="1:11" ht="15" customHeight="1" x14ac:dyDescent="0.35">
      <c r="A3955">
        <f>'TI102'!A3952</f>
        <v>12</v>
      </c>
      <c r="B3955" s="26">
        <f>'TI102'!B3952</f>
        <v>46273.791666666657</v>
      </c>
      <c r="C3955">
        <f>'TI102'!C3952</f>
        <v>11708507</v>
      </c>
      <c r="D3955">
        <f>'TI102'!J3952</f>
        <v>2</v>
      </c>
      <c r="E3955">
        <f>'TI102'!Q3952</f>
        <v>2</v>
      </c>
      <c r="F3955" t="str">
        <f t="shared" si="366"/>
        <v>60186</v>
      </c>
      <c r="G3955">
        <f t="shared" si="367"/>
        <v>413</v>
      </c>
      <c r="H3955" t="str">
        <f t="shared" si="368"/>
        <v>SH0908-1981</v>
      </c>
      <c r="I3955" t="str">
        <f t="shared" si="369"/>
        <v>SH0908-1981</v>
      </c>
      <c r="J3955" s="34">
        <f t="shared" si="370"/>
        <v>72686</v>
      </c>
      <c r="K3955" t="str">
        <f t="shared" si="371"/>
        <v>SH0908-1981</v>
      </c>
    </row>
    <row r="3956" spans="1:11" ht="15" customHeight="1" x14ac:dyDescent="0.35">
      <c r="A3956">
        <f>'TI102'!A3953</f>
        <v>12</v>
      </c>
      <c r="B3956" s="26">
        <f>'TI102'!B3953</f>
        <v>46273.791666666657</v>
      </c>
      <c r="C3956">
        <f>'TI102'!C3953</f>
        <v>11708508</v>
      </c>
      <c r="D3956">
        <f>'TI102'!J3953</f>
        <v>2</v>
      </c>
      <c r="E3956">
        <f>'TI102'!Q3953</f>
        <v>2</v>
      </c>
      <c r="F3956" t="str">
        <f t="shared" si="366"/>
        <v>60186</v>
      </c>
      <c r="G3956">
        <f t="shared" si="367"/>
        <v>413</v>
      </c>
      <c r="H3956" t="str">
        <f t="shared" si="368"/>
        <v>SH0908-1981</v>
      </c>
      <c r="I3956" t="str">
        <f t="shared" si="369"/>
        <v>SH0908-1981</v>
      </c>
      <c r="J3956" s="34">
        <f t="shared" si="370"/>
        <v>72686</v>
      </c>
      <c r="K3956" t="str">
        <f t="shared" si="371"/>
        <v>SH0908-1981</v>
      </c>
    </row>
    <row r="3957" spans="1:11" ht="15" customHeight="1" x14ac:dyDescent="0.35">
      <c r="A3957">
        <f>'TI102'!A3954</f>
        <v>12</v>
      </c>
      <c r="B3957" s="26">
        <f>'TI102'!B3954</f>
        <v>46273.791666666657</v>
      </c>
      <c r="C3957">
        <f>'TI102'!C3954</f>
        <v>11708509</v>
      </c>
      <c r="D3957">
        <f>'TI102'!J3954</f>
        <v>2</v>
      </c>
      <c r="E3957">
        <f>'TI102'!Q3954</f>
        <v>2</v>
      </c>
      <c r="F3957" t="str">
        <f t="shared" si="366"/>
        <v>60186</v>
      </c>
      <c r="G3957">
        <f t="shared" si="367"/>
        <v>413</v>
      </c>
      <c r="H3957" t="str">
        <f t="shared" si="368"/>
        <v>SH0908-1981</v>
      </c>
      <c r="I3957" t="str">
        <f t="shared" si="369"/>
        <v>SH0908-1981</v>
      </c>
      <c r="J3957" s="34">
        <f t="shared" si="370"/>
        <v>72686</v>
      </c>
      <c r="K3957" t="str">
        <f t="shared" si="371"/>
        <v>SH0908-1981</v>
      </c>
    </row>
    <row r="3958" spans="1:11" ht="15" customHeight="1" x14ac:dyDescent="0.35">
      <c r="A3958">
        <f>'TI102'!A3955</f>
        <v>12</v>
      </c>
      <c r="B3958" s="26">
        <f>'TI102'!B3955</f>
        <v>46273.791666666657</v>
      </c>
      <c r="C3958">
        <f>'TI102'!C3955</f>
        <v>11708510</v>
      </c>
      <c r="D3958">
        <f>'TI102'!J3955</f>
        <v>2</v>
      </c>
      <c r="E3958">
        <f>'TI102'!Q3955</f>
        <v>2</v>
      </c>
      <c r="F3958" t="str">
        <f t="shared" si="366"/>
        <v>60186</v>
      </c>
      <c r="G3958">
        <f t="shared" si="367"/>
        <v>413</v>
      </c>
      <c r="H3958" t="str">
        <f t="shared" si="368"/>
        <v>SH0908-1981</v>
      </c>
      <c r="I3958" t="str">
        <f t="shared" si="369"/>
        <v>SH0908-1981</v>
      </c>
      <c r="J3958" s="34">
        <f t="shared" si="370"/>
        <v>72686</v>
      </c>
      <c r="K3958" t="str">
        <f t="shared" si="371"/>
        <v>SH0908-1981</v>
      </c>
    </row>
    <row r="3959" spans="1:11" ht="15" customHeight="1" x14ac:dyDescent="0.35">
      <c r="A3959">
        <f>'TI102'!A3956</f>
        <v>12</v>
      </c>
      <c r="B3959" s="26">
        <f>'TI102'!B3956</f>
        <v>46273.791666666657</v>
      </c>
      <c r="C3959">
        <f>'TI102'!C3956</f>
        <v>11708511</v>
      </c>
      <c r="D3959">
        <f>'TI102'!J3956</f>
        <v>2</v>
      </c>
      <c r="E3959">
        <f>'TI102'!Q3956</f>
        <v>9</v>
      </c>
      <c r="F3959" t="str">
        <f t="shared" si="366"/>
        <v>60186</v>
      </c>
      <c r="G3959">
        <f t="shared" si="367"/>
        <v>413</v>
      </c>
      <c r="H3959" t="str">
        <f t="shared" si="368"/>
        <v>SH0908-1981</v>
      </c>
      <c r="I3959" t="str">
        <f t="shared" si="369"/>
        <v>SH0908-1981</v>
      </c>
      <c r="J3959" s="34">
        <f t="shared" si="370"/>
        <v>72686</v>
      </c>
      <c r="K3959" t="str">
        <f t="shared" si="371"/>
        <v>SH0908-1981</v>
      </c>
    </row>
    <row r="3960" spans="1:11" ht="15" customHeight="1" x14ac:dyDescent="0.35">
      <c r="A3960">
        <f>'TI102'!A3957</f>
        <v>12</v>
      </c>
      <c r="B3960" s="26">
        <f>'TI102'!B3957</f>
        <v>46273.791666666657</v>
      </c>
      <c r="C3960">
        <f>'TI102'!C3957</f>
        <v>11708878</v>
      </c>
      <c r="D3960">
        <f>'TI102'!J3957</f>
        <v>2</v>
      </c>
      <c r="E3960">
        <f>'TI102'!Q3957</f>
        <v>1</v>
      </c>
      <c r="F3960" t="str">
        <f t="shared" si="366"/>
        <v>60386</v>
      </c>
      <c r="G3960">
        <f t="shared" si="367"/>
        <v>328</v>
      </c>
      <c r="H3960" t="str">
        <f t="shared" si="368"/>
        <v>SH0908-1069</v>
      </c>
      <c r="I3960" t="str">
        <f t="shared" si="369"/>
        <v>SH0908-1069</v>
      </c>
      <c r="J3960" s="34">
        <f t="shared" si="370"/>
        <v>72686</v>
      </c>
      <c r="K3960" t="str">
        <f t="shared" si="371"/>
        <v>SH0908-1069</v>
      </c>
    </row>
    <row r="3961" spans="1:11" ht="15" customHeight="1" x14ac:dyDescent="0.35">
      <c r="A3961">
        <f>'TI102'!A3958</f>
        <v>12</v>
      </c>
      <c r="B3961" s="26">
        <f>'TI102'!B3958</f>
        <v>46273.791666666657</v>
      </c>
      <c r="C3961">
        <f>'TI102'!C3958</f>
        <v>11709399</v>
      </c>
      <c r="D3961">
        <f>'TI102'!J3958</f>
        <v>2</v>
      </c>
      <c r="E3961">
        <f>'TI102'!Q3958</f>
        <v>10</v>
      </c>
      <c r="F3961" t="str">
        <f t="shared" si="366"/>
        <v>58942</v>
      </c>
      <c r="G3961">
        <f t="shared" si="367"/>
        <v>414</v>
      </c>
      <c r="H3961" t="str">
        <f t="shared" si="368"/>
        <v>SH0908-1981</v>
      </c>
      <c r="I3961" t="str">
        <f t="shared" si="369"/>
        <v>SH0908-1981</v>
      </c>
      <c r="J3961" s="34">
        <f t="shared" si="370"/>
        <v>72686</v>
      </c>
      <c r="K3961" t="str">
        <f t="shared" si="371"/>
        <v>SH0908-1981</v>
      </c>
    </row>
    <row r="3962" spans="1:11" ht="15" customHeight="1" x14ac:dyDescent="0.35">
      <c r="A3962">
        <f>'TI102'!A3959</f>
        <v>12</v>
      </c>
      <c r="B3962" s="26">
        <f>'TI102'!B3959</f>
        <v>46273.791666666657</v>
      </c>
      <c r="C3962">
        <f>'TI102'!C3959</f>
        <v>11709400</v>
      </c>
      <c r="D3962">
        <f>'TI102'!J3959</f>
        <v>2</v>
      </c>
      <c r="E3962">
        <f>'TI102'!Q3959</f>
        <v>4</v>
      </c>
      <c r="F3962" t="str">
        <f t="shared" si="366"/>
        <v>58942</v>
      </c>
      <c r="G3962">
        <f t="shared" si="367"/>
        <v>414</v>
      </c>
      <c r="H3962" t="str">
        <f t="shared" si="368"/>
        <v>SH0908-1981</v>
      </c>
      <c r="I3962" t="str">
        <f t="shared" si="369"/>
        <v>SH0908-1981</v>
      </c>
      <c r="J3962" s="34">
        <f t="shared" si="370"/>
        <v>72686</v>
      </c>
      <c r="K3962" t="str">
        <f t="shared" si="371"/>
        <v>SH0908-1981</v>
      </c>
    </row>
    <row r="3963" spans="1:11" ht="15" customHeight="1" x14ac:dyDescent="0.35">
      <c r="A3963">
        <f>'TI102'!A3960</f>
        <v>12</v>
      </c>
      <c r="B3963" s="26">
        <f>'TI102'!B3960</f>
        <v>46273.791666666657</v>
      </c>
      <c r="C3963">
        <f>'TI102'!C3960</f>
        <v>11709402</v>
      </c>
      <c r="D3963">
        <f>'TI102'!J3960</f>
        <v>2</v>
      </c>
      <c r="E3963">
        <f>'TI102'!Q3960</f>
        <v>9</v>
      </c>
      <c r="F3963" t="str">
        <f t="shared" si="366"/>
        <v>58942</v>
      </c>
      <c r="G3963">
        <f t="shared" si="367"/>
        <v>414</v>
      </c>
      <c r="H3963" t="str">
        <f t="shared" si="368"/>
        <v>SH0908-1981</v>
      </c>
      <c r="I3963" t="str">
        <f t="shared" si="369"/>
        <v>SH0908-1981</v>
      </c>
      <c r="J3963" s="34">
        <f t="shared" si="370"/>
        <v>72686</v>
      </c>
      <c r="K3963" t="str">
        <f t="shared" si="371"/>
        <v>SH0908-1981</v>
      </c>
    </row>
    <row r="3964" spans="1:11" ht="15" customHeight="1" x14ac:dyDescent="0.35">
      <c r="A3964">
        <f>'TI102'!A3961</f>
        <v>12</v>
      </c>
      <c r="B3964" s="26">
        <f>'TI102'!B3961</f>
        <v>46273.791666666657</v>
      </c>
      <c r="C3964">
        <f>'TI102'!C3961</f>
        <v>11709403</v>
      </c>
      <c r="D3964">
        <f>'TI102'!J3961</f>
        <v>2</v>
      </c>
      <c r="E3964">
        <f>'TI102'!Q3961</f>
        <v>4</v>
      </c>
      <c r="F3964" t="str">
        <f t="shared" si="366"/>
        <v>58942</v>
      </c>
      <c r="G3964">
        <f t="shared" si="367"/>
        <v>414</v>
      </c>
      <c r="H3964" t="str">
        <f t="shared" si="368"/>
        <v>SH0908-1981</v>
      </c>
      <c r="I3964" t="str">
        <f t="shared" si="369"/>
        <v>SH0908-1981</v>
      </c>
      <c r="J3964" s="34">
        <f t="shared" si="370"/>
        <v>72686</v>
      </c>
      <c r="K3964" t="str">
        <f t="shared" si="371"/>
        <v>SH0908-1981</v>
      </c>
    </row>
    <row r="3965" spans="1:11" ht="15" customHeight="1" x14ac:dyDescent="0.35">
      <c r="A3965">
        <f>'TI102'!A3962</f>
        <v>12</v>
      </c>
      <c r="B3965" s="26">
        <f>'TI102'!B3962</f>
        <v>46273.791666666657</v>
      </c>
      <c r="C3965">
        <f>'TI102'!C3962</f>
        <v>11709404</v>
      </c>
      <c r="D3965">
        <f>'TI102'!J3962</f>
        <v>2</v>
      </c>
      <c r="E3965">
        <f>'TI102'!Q3962</f>
        <v>2</v>
      </c>
      <c r="F3965" t="str">
        <f t="shared" si="366"/>
        <v>58942</v>
      </c>
      <c r="G3965">
        <f t="shared" si="367"/>
        <v>414</v>
      </c>
      <c r="H3965" t="str">
        <f t="shared" si="368"/>
        <v>SH0908-1981</v>
      </c>
      <c r="I3965" t="str">
        <f t="shared" si="369"/>
        <v>SH0908-1981</v>
      </c>
      <c r="J3965" s="34">
        <f t="shared" si="370"/>
        <v>72686</v>
      </c>
      <c r="K3965" t="str">
        <f t="shared" si="371"/>
        <v>SH0908-1981</v>
      </c>
    </row>
    <row r="3966" spans="1:11" ht="15" customHeight="1" x14ac:dyDescent="0.35">
      <c r="A3966">
        <f>'TI102'!A3963</f>
        <v>12</v>
      </c>
      <c r="B3966" s="26">
        <f>'TI102'!B3963</f>
        <v>46273.791666666657</v>
      </c>
      <c r="C3966">
        <f>'TI102'!C3963</f>
        <v>11709405</v>
      </c>
      <c r="D3966">
        <f>'TI102'!J3963</f>
        <v>2</v>
      </c>
      <c r="E3966">
        <f>'TI102'!Q3963</f>
        <v>2</v>
      </c>
      <c r="F3966" t="str">
        <f t="shared" si="366"/>
        <v>58942</v>
      </c>
      <c r="G3966">
        <f t="shared" si="367"/>
        <v>414</v>
      </c>
      <c r="H3966" t="str">
        <f t="shared" si="368"/>
        <v>SH0908-1981</v>
      </c>
      <c r="I3966" t="str">
        <f t="shared" si="369"/>
        <v>SH0908-1981</v>
      </c>
      <c r="J3966" s="34">
        <f t="shared" si="370"/>
        <v>72686</v>
      </c>
      <c r="K3966" t="str">
        <f t="shared" si="371"/>
        <v>SH0908-1981</v>
      </c>
    </row>
    <row r="3967" spans="1:11" ht="15" customHeight="1" x14ac:dyDescent="0.35">
      <c r="A3967">
        <f>'TI102'!A3964</f>
        <v>12</v>
      </c>
      <c r="B3967" s="26">
        <f>'TI102'!B3964</f>
        <v>46273.791666666657</v>
      </c>
      <c r="C3967">
        <f>'TI102'!C3964</f>
        <v>11709408</v>
      </c>
      <c r="D3967">
        <f>'TI102'!J3964</f>
        <v>2</v>
      </c>
      <c r="E3967">
        <f>'TI102'!Q3964</f>
        <v>3</v>
      </c>
      <c r="F3967" t="str">
        <f t="shared" si="366"/>
        <v>58942</v>
      </c>
      <c r="G3967">
        <f t="shared" si="367"/>
        <v>414</v>
      </c>
      <c r="H3967" t="str">
        <f t="shared" si="368"/>
        <v>SH0908-1981</v>
      </c>
      <c r="I3967" t="str">
        <f t="shared" si="369"/>
        <v>SH0908-1981</v>
      </c>
      <c r="J3967" s="34">
        <f t="shared" si="370"/>
        <v>72686</v>
      </c>
      <c r="K3967" t="str">
        <f t="shared" si="371"/>
        <v>SH0908-1981</v>
      </c>
    </row>
    <row r="3968" spans="1:11" ht="15" customHeight="1" x14ac:dyDescent="0.35">
      <c r="A3968">
        <f>'TI102'!A3965</f>
        <v>12</v>
      </c>
      <c r="B3968" s="26">
        <f>'TI102'!B3965</f>
        <v>46273.791666666657</v>
      </c>
      <c r="C3968">
        <f>'TI102'!C3965</f>
        <v>11709409</v>
      </c>
      <c r="D3968">
        <f>'TI102'!J3965</f>
        <v>2</v>
      </c>
      <c r="E3968">
        <f>'TI102'!Q3965</f>
        <v>1</v>
      </c>
      <c r="F3968" t="str">
        <f t="shared" si="366"/>
        <v>58942</v>
      </c>
      <c r="G3968">
        <f t="shared" si="367"/>
        <v>414</v>
      </c>
      <c r="H3968" t="str">
        <f t="shared" si="368"/>
        <v>SH0908-1981</v>
      </c>
      <c r="I3968" t="str">
        <f t="shared" si="369"/>
        <v>SH0908-1981</v>
      </c>
      <c r="J3968" s="34">
        <f t="shared" si="370"/>
        <v>72686</v>
      </c>
      <c r="K3968" t="str">
        <f t="shared" si="371"/>
        <v>SH0908-1981</v>
      </c>
    </row>
    <row r="3969" spans="1:11" ht="15" customHeight="1" x14ac:dyDescent="0.35">
      <c r="A3969">
        <f>'TI102'!A3966</f>
        <v>12</v>
      </c>
      <c r="B3969" s="26">
        <f>'TI102'!B3966</f>
        <v>46273.791666666657</v>
      </c>
      <c r="C3969">
        <f>'TI102'!C3966</f>
        <v>11709411</v>
      </c>
      <c r="D3969">
        <f>'TI102'!J3966</f>
        <v>2</v>
      </c>
      <c r="E3969">
        <f>'TI102'!Q3966</f>
        <v>2</v>
      </c>
      <c r="F3969" t="str">
        <f t="shared" si="366"/>
        <v>58942</v>
      </c>
      <c r="G3969">
        <f t="shared" si="367"/>
        <v>414</v>
      </c>
      <c r="H3969" t="str">
        <f t="shared" si="368"/>
        <v>SH0908-1981</v>
      </c>
      <c r="I3969" t="str">
        <f t="shared" si="369"/>
        <v>SH0908-1981</v>
      </c>
      <c r="J3969" s="34">
        <f t="shared" si="370"/>
        <v>72686</v>
      </c>
      <c r="K3969" t="str">
        <f t="shared" si="371"/>
        <v>SH0908-1981</v>
      </c>
    </row>
    <row r="3970" spans="1:11" ht="15" customHeight="1" x14ac:dyDescent="0.35">
      <c r="A3970">
        <f>'TI102'!A3967</f>
        <v>12</v>
      </c>
      <c r="B3970" s="26">
        <f>'TI102'!B3967</f>
        <v>46273.791666666657</v>
      </c>
      <c r="C3970">
        <f>'TI102'!C3967</f>
        <v>11709412</v>
      </c>
      <c r="D3970">
        <f>'TI102'!J3967</f>
        <v>2</v>
      </c>
      <c r="E3970">
        <f>'TI102'!Q3967</f>
        <v>1</v>
      </c>
      <c r="F3970" t="str">
        <f t="shared" si="366"/>
        <v>58942</v>
      </c>
      <c r="G3970">
        <f t="shared" si="367"/>
        <v>414</v>
      </c>
      <c r="H3970" t="str">
        <f t="shared" si="368"/>
        <v>SH0908-1981</v>
      </c>
      <c r="I3970" t="str">
        <f t="shared" si="369"/>
        <v>SH0908-1981</v>
      </c>
      <c r="J3970" s="34">
        <f t="shared" si="370"/>
        <v>72686</v>
      </c>
      <c r="K3970" t="str">
        <f t="shared" si="371"/>
        <v>SH0908-1981</v>
      </c>
    </row>
    <row r="3971" spans="1:11" ht="15" customHeight="1" x14ac:dyDescent="0.35">
      <c r="A3971">
        <f>'TI102'!A3968</f>
        <v>12</v>
      </c>
      <c r="B3971" s="26">
        <f>'TI102'!B3968</f>
        <v>46273.791666666657</v>
      </c>
      <c r="C3971">
        <f>'TI102'!C3968</f>
        <v>11709413</v>
      </c>
      <c r="D3971">
        <f>'TI102'!J3968</f>
        <v>2</v>
      </c>
      <c r="E3971">
        <f>'TI102'!Q3968</f>
        <v>1</v>
      </c>
      <c r="F3971" t="str">
        <f t="shared" si="366"/>
        <v>58942</v>
      </c>
      <c r="G3971">
        <f t="shared" si="367"/>
        <v>414</v>
      </c>
      <c r="H3971" t="str">
        <f t="shared" si="368"/>
        <v>SH0908-1981</v>
      </c>
      <c r="I3971" t="str">
        <f t="shared" si="369"/>
        <v>SH0908-1981</v>
      </c>
      <c r="J3971" s="34">
        <f t="shared" si="370"/>
        <v>72686</v>
      </c>
      <c r="K3971" t="str">
        <f t="shared" si="371"/>
        <v>SH0908-1981</v>
      </c>
    </row>
    <row r="3972" spans="1:11" ht="15" customHeight="1" x14ac:dyDescent="0.35">
      <c r="A3972">
        <f>'TI102'!A3969</f>
        <v>12</v>
      </c>
      <c r="B3972" s="26">
        <f>'TI102'!B3969</f>
        <v>46273.791666666657</v>
      </c>
      <c r="C3972">
        <f>'TI102'!C3969</f>
        <v>11709414</v>
      </c>
      <c r="D3972">
        <f>'TI102'!J3969</f>
        <v>2</v>
      </c>
      <c r="E3972">
        <f>'TI102'!Q3969</f>
        <v>1</v>
      </c>
      <c r="F3972" t="str">
        <f t="shared" si="366"/>
        <v>58942</v>
      </c>
      <c r="G3972">
        <f t="shared" si="367"/>
        <v>414</v>
      </c>
      <c r="H3972" t="str">
        <f t="shared" si="368"/>
        <v>SH0908-1981</v>
      </c>
      <c r="I3972" t="str">
        <f t="shared" si="369"/>
        <v>SH0908-1981</v>
      </c>
      <c r="J3972" s="34">
        <f t="shared" si="370"/>
        <v>72686</v>
      </c>
      <c r="K3972" t="str">
        <f t="shared" si="371"/>
        <v>SH0908-1981</v>
      </c>
    </row>
    <row r="3973" spans="1:11" ht="15" customHeight="1" x14ac:dyDescent="0.35">
      <c r="A3973">
        <f>'TI102'!A3970</f>
        <v>12</v>
      </c>
      <c r="B3973" s="26">
        <f>'TI102'!B3970</f>
        <v>46273.791666666657</v>
      </c>
      <c r="C3973">
        <f>'TI102'!C3970</f>
        <v>11709415</v>
      </c>
      <c r="D3973">
        <f>'TI102'!J3970</f>
        <v>2</v>
      </c>
      <c r="E3973">
        <f>'TI102'!Q3970</f>
        <v>6</v>
      </c>
      <c r="F3973" t="str">
        <f t="shared" si="366"/>
        <v>58942</v>
      </c>
      <c r="G3973">
        <f t="shared" si="367"/>
        <v>414</v>
      </c>
      <c r="H3973" t="str">
        <f t="shared" si="368"/>
        <v>SH0908-1981</v>
      </c>
      <c r="I3973" t="str">
        <f t="shared" si="369"/>
        <v>SH0908-1981</v>
      </c>
      <c r="J3973" s="34">
        <f t="shared" si="370"/>
        <v>72686</v>
      </c>
      <c r="K3973" t="str">
        <f t="shared" si="371"/>
        <v>SH0908-1981</v>
      </c>
    </row>
    <row r="3974" spans="1:11" ht="15" customHeight="1" x14ac:dyDescent="0.35">
      <c r="A3974">
        <f>'TI102'!A3971</f>
        <v>12</v>
      </c>
      <c r="B3974" s="26">
        <f>'TI102'!B3971</f>
        <v>46273.791666666657</v>
      </c>
      <c r="C3974">
        <f>'TI102'!C3971</f>
        <v>11709416</v>
      </c>
      <c r="D3974">
        <f>'TI102'!J3971</f>
        <v>2</v>
      </c>
      <c r="E3974">
        <f>'TI102'!Q3971</f>
        <v>6</v>
      </c>
      <c r="F3974" t="str">
        <f t="shared" ref="F3974:F4037" si="372">INDEX(OM_ORDER,MATCH(C3974,OM_TID,0))</f>
        <v>58942</v>
      </c>
      <c r="G3974">
        <f t="shared" ref="G3974:G4037" si="373">MATCH(F3974,OR_ID,0)</f>
        <v>414</v>
      </c>
      <c r="H3974" t="str">
        <f t="shared" ref="H3974:H4037" si="374">INDEX(OR_ORIG,G3974)</f>
        <v>SH0908-1981</v>
      </c>
      <c r="I3974" t="str">
        <f t="shared" ref="I3974:I4037" si="375">INDEX(OR_SHIP,G3974)</f>
        <v>SH0908-1981</v>
      </c>
      <c r="J3974" s="34">
        <f t="shared" ref="J3974:J4037" si="376">IF(INDEX(OR_MOVED,G3974)="",DATE(2099,1,1),INDEX(OR_MOVED,G3974))</f>
        <v>72686</v>
      </c>
      <c r="K3974" t="str">
        <f t="shared" ref="K3974:K4037" si="377">IF(B3974&gt;=J3974,I3974,H3974)</f>
        <v>SH0908-1981</v>
      </c>
    </row>
    <row r="3975" spans="1:11" ht="15" customHeight="1" x14ac:dyDescent="0.35">
      <c r="A3975">
        <f>'TI102'!A3972</f>
        <v>12</v>
      </c>
      <c r="B3975" s="26">
        <f>'TI102'!B3972</f>
        <v>46273.791666666657</v>
      </c>
      <c r="C3975">
        <f>'TI102'!C3972</f>
        <v>11709417</v>
      </c>
      <c r="D3975">
        <f>'TI102'!J3972</f>
        <v>2</v>
      </c>
      <c r="E3975">
        <f>'TI102'!Q3972</f>
        <v>6</v>
      </c>
      <c r="F3975" t="str">
        <f t="shared" si="372"/>
        <v>58942</v>
      </c>
      <c r="G3975">
        <f t="shared" si="373"/>
        <v>414</v>
      </c>
      <c r="H3975" t="str">
        <f t="shared" si="374"/>
        <v>SH0908-1981</v>
      </c>
      <c r="I3975" t="str">
        <f t="shared" si="375"/>
        <v>SH0908-1981</v>
      </c>
      <c r="J3975" s="34">
        <f t="shared" si="376"/>
        <v>72686</v>
      </c>
      <c r="K3975" t="str">
        <f t="shared" si="377"/>
        <v>SH0908-1981</v>
      </c>
    </row>
    <row r="3976" spans="1:11" ht="15" customHeight="1" x14ac:dyDescent="0.35">
      <c r="A3976">
        <f>'TI102'!A3973</f>
        <v>12</v>
      </c>
      <c r="B3976" s="26">
        <f>'TI102'!B3973</f>
        <v>46273.791666666657</v>
      </c>
      <c r="C3976">
        <f>'TI102'!C3973</f>
        <v>11709418</v>
      </c>
      <c r="D3976">
        <f>'TI102'!J3973</f>
        <v>2</v>
      </c>
      <c r="E3976">
        <f>'TI102'!Q3973</f>
        <v>7</v>
      </c>
      <c r="F3976" t="str">
        <f t="shared" si="372"/>
        <v>58942</v>
      </c>
      <c r="G3976">
        <f t="shared" si="373"/>
        <v>414</v>
      </c>
      <c r="H3976" t="str">
        <f t="shared" si="374"/>
        <v>SH0908-1981</v>
      </c>
      <c r="I3976" t="str">
        <f t="shared" si="375"/>
        <v>SH0908-1981</v>
      </c>
      <c r="J3976" s="34">
        <f t="shared" si="376"/>
        <v>72686</v>
      </c>
      <c r="K3976" t="str">
        <f t="shared" si="377"/>
        <v>SH0908-1981</v>
      </c>
    </row>
    <row r="3977" spans="1:11" ht="15" customHeight="1" x14ac:dyDescent="0.35">
      <c r="A3977">
        <f>'TI102'!A3974</f>
        <v>12</v>
      </c>
      <c r="B3977" s="26">
        <f>'TI102'!B3974</f>
        <v>46273.791666666657</v>
      </c>
      <c r="C3977">
        <f>'TI102'!C3974</f>
        <v>11709423</v>
      </c>
      <c r="D3977">
        <f>'TI102'!J3974</f>
        <v>2</v>
      </c>
      <c r="E3977">
        <f>'TI102'!Q3974</f>
        <v>2</v>
      </c>
      <c r="F3977" t="str">
        <f t="shared" si="372"/>
        <v>59515</v>
      </c>
      <c r="G3977">
        <f t="shared" si="373"/>
        <v>415</v>
      </c>
      <c r="H3977" t="str">
        <f t="shared" si="374"/>
        <v>SH0908-1981</v>
      </c>
      <c r="I3977" t="str">
        <f t="shared" si="375"/>
        <v>SH0908-1981</v>
      </c>
      <c r="J3977" s="34">
        <f t="shared" si="376"/>
        <v>72686</v>
      </c>
      <c r="K3977" t="str">
        <f t="shared" si="377"/>
        <v>SH0908-1981</v>
      </c>
    </row>
    <row r="3978" spans="1:11" ht="15" customHeight="1" x14ac:dyDescent="0.35">
      <c r="A3978">
        <f>'TI102'!A3975</f>
        <v>12</v>
      </c>
      <c r="B3978" s="26">
        <f>'TI102'!B3975</f>
        <v>46273.791666666657</v>
      </c>
      <c r="C3978">
        <f>'TI102'!C3975</f>
        <v>11709424</v>
      </c>
      <c r="D3978">
        <f>'TI102'!J3975</f>
        <v>2</v>
      </c>
      <c r="E3978">
        <f>'TI102'!Q3975</f>
        <v>1</v>
      </c>
      <c r="F3978" t="str">
        <f t="shared" si="372"/>
        <v>59515</v>
      </c>
      <c r="G3978">
        <f t="shared" si="373"/>
        <v>415</v>
      </c>
      <c r="H3978" t="str">
        <f t="shared" si="374"/>
        <v>SH0908-1981</v>
      </c>
      <c r="I3978" t="str">
        <f t="shared" si="375"/>
        <v>SH0908-1981</v>
      </c>
      <c r="J3978" s="34">
        <f t="shared" si="376"/>
        <v>72686</v>
      </c>
      <c r="K3978" t="str">
        <f t="shared" si="377"/>
        <v>SH0908-1981</v>
      </c>
    </row>
    <row r="3979" spans="1:11" ht="15" customHeight="1" x14ac:dyDescent="0.35">
      <c r="A3979">
        <f>'TI102'!A3976</f>
        <v>12</v>
      </c>
      <c r="B3979" s="26">
        <f>'TI102'!B3976</f>
        <v>46273.791666666657</v>
      </c>
      <c r="C3979">
        <f>'TI102'!C3976</f>
        <v>11709860</v>
      </c>
      <c r="D3979">
        <f>'TI102'!J3976</f>
        <v>1</v>
      </c>
      <c r="E3979">
        <f>'TI102'!Q3976</f>
        <v>1</v>
      </c>
      <c r="F3979" t="str">
        <f t="shared" si="372"/>
        <v>60514</v>
      </c>
      <c r="G3979">
        <f t="shared" si="373"/>
        <v>311</v>
      </c>
      <c r="H3979" t="str">
        <f t="shared" si="374"/>
        <v>SH0908-1063</v>
      </c>
      <c r="I3979" t="str">
        <f t="shared" si="375"/>
        <v>SH0908-1063</v>
      </c>
      <c r="J3979" s="34">
        <f t="shared" si="376"/>
        <v>72686</v>
      </c>
      <c r="K3979" t="str">
        <f t="shared" si="377"/>
        <v>SH0908-1063</v>
      </c>
    </row>
    <row r="3980" spans="1:11" ht="15" customHeight="1" x14ac:dyDescent="0.35">
      <c r="A3980">
        <f>'TI102'!A3977</f>
        <v>12</v>
      </c>
      <c r="B3980" s="26">
        <f>'TI102'!B3977</f>
        <v>46273.791666666657</v>
      </c>
      <c r="C3980">
        <f>'TI102'!C3977</f>
        <v>11709861</v>
      </c>
      <c r="D3980">
        <f>'TI102'!J3977</f>
        <v>1</v>
      </c>
      <c r="E3980">
        <f>'TI102'!Q3977</f>
        <v>3</v>
      </c>
      <c r="F3980" t="str">
        <f t="shared" si="372"/>
        <v>60514</v>
      </c>
      <c r="G3980">
        <f t="shared" si="373"/>
        <v>311</v>
      </c>
      <c r="H3980" t="str">
        <f t="shared" si="374"/>
        <v>SH0908-1063</v>
      </c>
      <c r="I3980" t="str">
        <f t="shared" si="375"/>
        <v>SH0908-1063</v>
      </c>
      <c r="J3980" s="34">
        <f t="shared" si="376"/>
        <v>72686</v>
      </c>
      <c r="K3980" t="str">
        <f t="shared" si="377"/>
        <v>SH0908-1063</v>
      </c>
    </row>
    <row r="3981" spans="1:11" ht="15" customHeight="1" x14ac:dyDescent="0.35">
      <c r="A3981">
        <f>'TI102'!A3978</f>
        <v>12</v>
      </c>
      <c r="B3981" s="26">
        <f>'TI102'!B3978</f>
        <v>46273.791666666657</v>
      </c>
      <c r="C3981">
        <f>'TI102'!C3978</f>
        <v>11709894</v>
      </c>
      <c r="D3981">
        <f>'TI102'!J3978</f>
        <v>2</v>
      </c>
      <c r="E3981">
        <f>'TI102'!Q3978</f>
        <v>4</v>
      </c>
      <c r="F3981" t="str">
        <f t="shared" si="372"/>
        <v>60528</v>
      </c>
      <c r="G3981">
        <f t="shared" si="373"/>
        <v>417</v>
      </c>
      <c r="H3981" t="str">
        <f t="shared" si="374"/>
        <v>SH0908-1981</v>
      </c>
      <c r="I3981" t="str">
        <f t="shared" si="375"/>
        <v>SH0908-1981</v>
      </c>
      <c r="J3981" s="34">
        <f t="shared" si="376"/>
        <v>72686</v>
      </c>
      <c r="K3981" t="str">
        <f t="shared" si="377"/>
        <v>SH0908-1981</v>
      </c>
    </row>
    <row r="3982" spans="1:11" ht="15" customHeight="1" x14ac:dyDescent="0.35">
      <c r="A3982">
        <f>'TI102'!A3979</f>
        <v>12</v>
      </c>
      <c r="B3982" s="26">
        <f>'TI102'!B3979</f>
        <v>46273.791666666657</v>
      </c>
      <c r="C3982">
        <f>'TI102'!C3979</f>
        <v>11709895</v>
      </c>
      <c r="D3982">
        <f>'TI102'!J3979</f>
        <v>2</v>
      </c>
      <c r="E3982">
        <f>'TI102'!Q3979</f>
        <v>2</v>
      </c>
      <c r="F3982" t="str">
        <f t="shared" si="372"/>
        <v>60528</v>
      </c>
      <c r="G3982">
        <f t="shared" si="373"/>
        <v>417</v>
      </c>
      <c r="H3982" t="str">
        <f t="shared" si="374"/>
        <v>SH0908-1981</v>
      </c>
      <c r="I3982" t="str">
        <f t="shared" si="375"/>
        <v>SH0908-1981</v>
      </c>
      <c r="J3982" s="34">
        <f t="shared" si="376"/>
        <v>72686</v>
      </c>
      <c r="K3982" t="str">
        <f t="shared" si="377"/>
        <v>SH0908-1981</v>
      </c>
    </row>
    <row r="3983" spans="1:11" ht="15" customHeight="1" x14ac:dyDescent="0.35">
      <c r="A3983">
        <f>'TI102'!A3980</f>
        <v>12</v>
      </c>
      <c r="B3983" s="26">
        <f>'TI102'!B3980</f>
        <v>46273.791666666657</v>
      </c>
      <c r="C3983">
        <f>'TI102'!C3980</f>
        <v>11709896</v>
      </c>
      <c r="D3983">
        <f>'TI102'!J3980</f>
        <v>2</v>
      </c>
      <c r="E3983">
        <f>'TI102'!Q3980</f>
        <v>6</v>
      </c>
      <c r="F3983" t="str">
        <f t="shared" si="372"/>
        <v>60528</v>
      </c>
      <c r="G3983">
        <f t="shared" si="373"/>
        <v>417</v>
      </c>
      <c r="H3983" t="str">
        <f t="shared" si="374"/>
        <v>SH0908-1981</v>
      </c>
      <c r="I3983" t="str">
        <f t="shared" si="375"/>
        <v>SH0908-1981</v>
      </c>
      <c r="J3983" s="34">
        <f t="shared" si="376"/>
        <v>72686</v>
      </c>
      <c r="K3983" t="str">
        <f t="shared" si="377"/>
        <v>SH0908-1981</v>
      </c>
    </row>
    <row r="3984" spans="1:11" ht="15" customHeight="1" x14ac:dyDescent="0.35">
      <c r="A3984">
        <f>'TI102'!A3981</f>
        <v>12</v>
      </c>
      <c r="B3984" s="26">
        <f>'TI102'!B3981</f>
        <v>46273.791666666657</v>
      </c>
      <c r="C3984">
        <f>'TI102'!C3981</f>
        <v>11709966</v>
      </c>
      <c r="D3984">
        <f>'TI102'!J3981</f>
        <v>1</v>
      </c>
      <c r="E3984">
        <f>'TI102'!Q3981</f>
        <v>1</v>
      </c>
      <c r="F3984" t="str">
        <f t="shared" si="372"/>
        <v>60553</v>
      </c>
      <c r="G3984">
        <f t="shared" si="373"/>
        <v>312</v>
      </c>
      <c r="H3984" t="str">
        <f t="shared" si="374"/>
        <v>SH0908-1063</v>
      </c>
      <c r="I3984" t="str">
        <f t="shared" si="375"/>
        <v>SH0908-1063</v>
      </c>
      <c r="J3984" s="34">
        <f t="shared" si="376"/>
        <v>72686</v>
      </c>
      <c r="K3984" t="str">
        <f t="shared" si="377"/>
        <v>SH0908-1063</v>
      </c>
    </row>
    <row r="3985" spans="1:11" ht="15" customHeight="1" x14ac:dyDescent="0.35">
      <c r="A3985">
        <f>'TI102'!A3982</f>
        <v>12</v>
      </c>
      <c r="B3985" s="26">
        <f>'TI102'!B3982</f>
        <v>46273.791666666657</v>
      </c>
      <c r="C3985">
        <f>'TI102'!C3982</f>
        <v>11710076</v>
      </c>
      <c r="D3985">
        <f>'TI102'!J3982</f>
        <v>1</v>
      </c>
      <c r="E3985">
        <f>'TI102'!Q3982</f>
        <v>1</v>
      </c>
      <c r="F3985" t="str">
        <f t="shared" si="372"/>
        <v>60602</v>
      </c>
      <c r="G3985">
        <f t="shared" si="373"/>
        <v>330</v>
      </c>
      <c r="H3985" t="str">
        <f t="shared" si="374"/>
        <v>SH0908-1069</v>
      </c>
      <c r="I3985" t="str">
        <f t="shared" si="375"/>
        <v>SH0908-1069</v>
      </c>
      <c r="J3985" s="34">
        <f t="shared" si="376"/>
        <v>72686</v>
      </c>
      <c r="K3985" t="str">
        <f t="shared" si="377"/>
        <v>SH0908-1069</v>
      </c>
    </row>
    <row r="3986" spans="1:11" ht="15" customHeight="1" x14ac:dyDescent="0.35">
      <c r="A3986">
        <f>'TI102'!A3983</f>
        <v>12</v>
      </c>
      <c r="B3986" s="26">
        <f>'TI102'!B3983</f>
        <v>46273.791666666657</v>
      </c>
      <c r="C3986">
        <f>'TI102'!C3983</f>
        <v>11710169</v>
      </c>
      <c r="D3986">
        <f>'TI102'!J3983</f>
        <v>1</v>
      </c>
      <c r="E3986">
        <f>'TI102'!Q3983</f>
        <v>1</v>
      </c>
      <c r="F3986" t="str">
        <f t="shared" si="372"/>
        <v>60638</v>
      </c>
      <c r="G3986">
        <f t="shared" si="373"/>
        <v>356</v>
      </c>
      <c r="H3986" t="str">
        <f t="shared" si="374"/>
        <v>SH0908-1083</v>
      </c>
      <c r="I3986" t="str">
        <f t="shared" si="375"/>
        <v>SH0908-1083</v>
      </c>
      <c r="J3986" s="34">
        <f t="shared" si="376"/>
        <v>72686</v>
      </c>
      <c r="K3986" t="str">
        <f t="shared" si="377"/>
        <v>SH0908-1083</v>
      </c>
    </row>
    <row r="3987" spans="1:11" ht="15" customHeight="1" x14ac:dyDescent="0.35">
      <c r="A3987">
        <f>'TI102'!A3984</f>
        <v>12</v>
      </c>
      <c r="B3987" s="26">
        <f>'TI102'!B3984</f>
        <v>46273.791666666657</v>
      </c>
      <c r="C3987">
        <f>'TI102'!C3984</f>
        <v>11710861</v>
      </c>
      <c r="D3987">
        <f>'TI102'!J3984</f>
        <v>1</v>
      </c>
      <c r="E3987">
        <f>'TI102'!Q3984</f>
        <v>1</v>
      </c>
      <c r="F3987" t="str">
        <f t="shared" si="372"/>
        <v>60844</v>
      </c>
      <c r="G3987">
        <f t="shared" si="373"/>
        <v>137</v>
      </c>
      <c r="H3987" t="str">
        <f t="shared" si="374"/>
        <v>SH0908-1033</v>
      </c>
      <c r="I3987" t="str">
        <f t="shared" si="375"/>
        <v>SH0908-1033</v>
      </c>
      <c r="J3987" s="34">
        <f t="shared" si="376"/>
        <v>72686</v>
      </c>
      <c r="K3987" t="str">
        <f t="shared" si="377"/>
        <v>SH0908-1033</v>
      </c>
    </row>
    <row r="3988" spans="1:11" ht="15" customHeight="1" x14ac:dyDescent="0.35">
      <c r="A3988">
        <f>'TI102'!A3985</f>
        <v>12</v>
      </c>
      <c r="B3988" s="26">
        <f>'TI102'!B3985</f>
        <v>46273.791666666657</v>
      </c>
      <c r="C3988">
        <f>'TI102'!C3985</f>
        <v>11710862</v>
      </c>
      <c r="D3988">
        <f>'TI102'!J3985</f>
        <v>1</v>
      </c>
      <c r="E3988">
        <f>'TI102'!Q3985</f>
        <v>1</v>
      </c>
      <c r="F3988" t="str">
        <f t="shared" si="372"/>
        <v>60844</v>
      </c>
      <c r="G3988">
        <f t="shared" si="373"/>
        <v>137</v>
      </c>
      <c r="H3988" t="str">
        <f t="shared" si="374"/>
        <v>SH0908-1033</v>
      </c>
      <c r="I3988" t="str">
        <f t="shared" si="375"/>
        <v>SH0908-1033</v>
      </c>
      <c r="J3988" s="34">
        <f t="shared" si="376"/>
        <v>72686</v>
      </c>
      <c r="K3988" t="str">
        <f t="shared" si="377"/>
        <v>SH0908-1033</v>
      </c>
    </row>
    <row r="3989" spans="1:11" ht="15" customHeight="1" x14ac:dyDescent="0.35">
      <c r="A3989">
        <f>'TI102'!A3986</f>
        <v>12</v>
      </c>
      <c r="B3989" s="26">
        <f>'TI102'!B3986</f>
        <v>46273.791666666657</v>
      </c>
      <c r="C3989">
        <f>'TI102'!C3986</f>
        <v>11710980</v>
      </c>
      <c r="D3989">
        <f>'TI102'!J3986</f>
        <v>5</v>
      </c>
      <c r="E3989">
        <f>'TI102'!Q3986</f>
        <v>3</v>
      </c>
      <c r="F3989" t="str">
        <f t="shared" si="372"/>
        <v>60768</v>
      </c>
      <c r="G3989">
        <f t="shared" si="373"/>
        <v>19</v>
      </c>
      <c r="H3989" t="str">
        <f t="shared" si="374"/>
        <v>SH0908-1003</v>
      </c>
      <c r="I3989" t="str">
        <f t="shared" si="375"/>
        <v>SH0908-1003</v>
      </c>
      <c r="J3989" s="34">
        <f t="shared" si="376"/>
        <v>72686</v>
      </c>
      <c r="K3989" t="str">
        <f t="shared" si="377"/>
        <v>SH0908-1003</v>
      </c>
    </row>
    <row r="3990" spans="1:11" ht="15" customHeight="1" x14ac:dyDescent="0.35">
      <c r="A3990">
        <f>'TI102'!A3987</f>
        <v>12</v>
      </c>
      <c r="B3990" s="26">
        <f>'TI102'!B3987</f>
        <v>46273.791666666657</v>
      </c>
      <c r="C3990">
        <f>'TI102'!C3987</f>
        <v>11711044</v>
      </c>
      <c r="D3990">
        <f>'TI102'!J3987</f>
        <v>1</v>
      </c>
      <c r="E3990">
        <f>'TI102'!Q3987</f>
        <v>2</v>
      </c>
      <c r="F3990" t="str">
        <f t="shared" si="372"/>
        <v>60900</v>
      </c>
      <c r="G3990">
        <f t="shared" si="373"/>
        <v>315</v>
      </c>
      <c r="H3990" t="str">
        <f t="shared" si="374"/>
        <v>SH0908-1063</v>
      </c>
      <c r="I3990" t="str">
        <f t="shared" si="375"/>
        <v>SH0908-1063</v>
      </c>
      <c r="J3990" s="34">
        <f t="shared" si="376"/>
        <v>72686</v>
      </c>
      <c r="K3990" t="str">
        <f t="shared" si="377"/>
        <v>SH0908-1063</v>
      </c>
    </row>
    <row r="3991" spans="1:11" ht="15" customHeight="1" x14ac:dyDescent="0.35">
      <c r="A3991">
        <f>'TI102'!A3988</f>
        <v>12</v>
      </c>
      <c r="B3991" s="26">
        <f>'TI102'!B3988</f>
        <v>46273.791666666657</v>
      </c>
      <c r="C3991">
        <f>'TI102'!C3988</f>
        <v>11711073</v>
      </c>
      <c r="D3991">
        <f>'TI102'!J3988</f>
        <v>5</v>
      </c>
      <c r="E3991">
        <f>'TI102'!Q3988</f>
        <v>1</v>
      </c>
      <c r="F3991" t="str">
        <f t="shared" si="372"/>
        <v>60905</v>
      </c>
      <c r="G3991">
        <f t="shared" si="373"/>
        <v>300</v>
      </c>
      <c r="H3991" t="str">
        <f t="shared" si="374"/>
        <v>SH0908-1057</v>
      </c>
      <c r="I3991" t="str">
        <f t="shared" si="375"/>
        <v>SH0908-1057</v>
      </c>
      <c r="J3991" s="34">
        <f t="shared" si="376"/>
        <v>72686</v>
      </c>
      <c r="K3991" t="str">
        <f t="shared" si="377"/>
        <v>SH0908-1057</v>
      </c>
    </row>
    <row r="3992" spans="1:11" ht="15" customHeight="1" x14ac:dyDescent="0.35">
      <c r="A3992">
        <f>'TI102'!A3989</f>
        <v>12</v>
      </c>
      <c r="B3992" s="26">
        <f>'TI102'!B3989</f>
        <v>46273.791666666657</v>
      </c>
      <c r="C3992">
        <f>'TI102'!C3989</f>
        <v>11711096</v>
      </c>
      <c r="D3992">
        <f>'TI102'!J3989</f>
        <v>6</v>
      </c>
      <c r="E3992">
        <f>'TI102'!Q3989</f>
        <v>12</v>
      </c>
      <c r="F3992" t="str">
        <f t="shared" si="372"/>
        <v>59649</v>
      </c>
      <c r="G3992">
        <f t="shared" si="373"/>
        <v>221</v>
      </c>
      <c r="H3992" t="str">
        <f t="shared" si="374"/>
        <v>SH0908-1042</v>
      </c>
      <c r="I3992" t="str">
        <f t="shared" si="375"/>
        <v>SH0908-1042</v>
      </c>
      <c r="J3992" s="34">
        <f t="shared" si="376"/>
        <v>72686</v>
      </c>
      <c r="K3992" t="str">
        <f t="shared" si="377"/>
        <v>SH0908-1042</v>
      </c>
    </row>
    <row r="3993" spans="1:11" ht="15" customHeight="1" x14ac:dyDescent="0.35">
      <c r="A3993">
        <f>'TI102'!A3990</f>
        <v>12</v>
      </c>
      <c r="B3993" s="26">
        <f>'TI102'!B3990</f>
        <v>46273.791666666657</v>
      </c>
      <c r="C3993">
        <f>'TI102'!C3990</f>
        <v>11711097</v>
      </c>
      <c r="D3993">
        <f>'TI102'!J3990</f>
        <v>6</v>
      </c>
      <c r="E3993">
        <f>'TI102'!Q3990</f>
        <v>36</v>
      </c>
      <c r="F3993" t="str">
        <f t="shared" si="372"/>
        <v>59649</v>
      </c>
      <c r="G3993">
        <f t="shared" si="373"/>
        <v>221</v>
      </c>
      <c r="H3993" t="str">
        <f t="shared" si="374"/>
        <v>SH0908-1042</v>
      </c>
      <c r="I3993" t="str">
        <f t="shared" si="375"/>
        <v>SH0908-1042</v>
      </c>
      <c r="J3993" s="34">
        <f t="shared" si="376"/>
        <v>72686</v>
      </c>
      <c r="K3993" t="str">
        <f t="shared" si="377"/>
        <v>SH0908-1042</v>
      </c>
    </row>
    <row r="3994" spans="1:11" ht="15" customHeight="1" x14ac:dyDescent="0.35">
      <c r="A3994">
        <f>'TI102'!A3991</f>
        <v>12</v>
      </c>
      <c r="B3994" s="26">
        <f>'TI102'!B3991</f>
        <v>46273.791666666657</v>
      </c>
      <c r="C3994">
        <f>'TI102'!C3991</f>
        <v>11711098</v>
      </c>
      <c r="D3994">
        <f>'TI102'!J3991</f>
        <v>6</v>
      </c>
      <c r="E3994">
        <f>'TI102'!Q3991</f>
        <v>3</v>
      </c>
      <c r="F3994" t="str">
        <f t="shared" si="372"/>
        <v>59654</v>
      </c>
      <c r="G3994">
        <f t="shared" si="373"/>
        <v>212</v>
      </c>
      <c r="H3994" t="str">
        <f t="shared" si="374"/>
        <v>SH0908-1042</v>
      </c>
      <c r="I3994" t="str">
        <f t="shared" si="375"/>
        <v>SH0908-1042</v>
      </c>
      <c r="J3994" s="34">
        <f t="shared" si="376"/>
        <v>72686</v>
      </c>
      <c r="K3994" t="str">
        <f t="shared" si="377"/>
        <v>SH0908-1042</v>
      </c>
    </row>
    <row r="3995" spans="1:11" ht="15" customHeight="1" x14ac:dyDescent="0.35">
      <c r="A3995">
        <f>'TI102'!A3992</f>
        <v>12</v>
      </c>
      <c r="B3995" s="26">
        <f>'TI102'!B3992</f>
        <v>46273.791666666657</v>
      </c>
      <c r="C3995">
        <f>'TI102'!C3992</f>
        <v>11711099</v>
      </c>
      <c r="D3995">
        <f>'TI102'!J3992</f>
        <v>6</v>
      </c>
      <c r="E3995">
        <f>'TI102'!Q3992</f>
        <v>2</v>
      </c>
      <c r="F3995" t="str">
        <f t="shared" si="372"/>
        <v>59649</v>
      </c>
      <c r="G3995">
        <f t="shared" si="373"/>
        <v>221</v>
      </c>
      <c r="H3995" t="str">
        <f t="shared" si="374"/>
        <v>SH0908-1042</v>
      </c>
      <c r="I3995" t="str">
        <f t="shared" si="375"/>
        <v>SH0908-1042</v>
      </c>
      <c r="J3995" s="34">
        <f t="shared" si="376"/>
        <v>72686</v>
      </c>
      <c r="K3995" t="str">
        <f t="shared" si="377"/>
        <v>SH0908-1042</v>
      </c>
    </row>
    <row r="3996" spans="1:11" ht="15" customHeight="1" x14ac:dyDescent="0.35">
      <c r="A3996">
        <f>'TI102'!A3993</f>
        <v>12</v>
      </c>
      <c r="B3996" s="26">
        <f>'TI102'!B3993</f>
        <v>46273.791666666657</v>
      </c>
      <c r="C3996">
        <f>'TI102'!C3993</f>
        <v>11711107</v>
      </c>
      <c r="D3996">
        <f>'TI102'!J3993</f>
        <v>1</v>
      </c>
      <c r="E3996">
        <f>'TI102'!Q3993</f>
        <v>3</v>
      </c>
      <c r="F3996" t="str">
        <f t="shared" si="372"/>
        <v>60922</v>
      </c>
      <c r="G3996">
        <f t="shared" si="373"/>
        <v>250</v>
      </c>
      <c r="H3996" t="str">
        <f t="shared" si="374"/>
        <v>SH0908-1042</v>
      </c>
      <c r="I3996" t="str">
        <f t="shared" si="375"/>
        <v>SH0908-1042</v>
      </c>
      <c r="J3996" s="34">
        <f t="shared" si="376"/>
        <v>72686</v>
      </c>
      <c r="K3996" t="str">
        <f t="shared" si="377"/>
        <v>SH0908-1042</v>
      </c>
    </row>
    <row r="3997" spans="1:11" ht="15" customHeight="1" x14ac:dyDescent="0.35">
      <c r="A3997">
        <f>'TI102'!A3994</f>
        <v>12</v>
      </c>
      <c r="B3997" s="26">
        <f>'TI102'!B3994</f>
        <v>46273.791666666657</v>
      </c>
      <c r="C3997">
        <f>'TI102'!C3994</f>
        <v>11711108</v>
      </c>
      <c r="D3997">
        <f>'TI102'!J3994</f>
        <v>1</v>
      </c>
      <c r="E3997">
        <f>'TI102'!Q3994</f>
        <v>3</v>
      </c>
      <c r="F3997" t="str">
        <f t="shared" si="372"/>
        <v>60922</v>
      </c>
      <c r="G3997">
        <f t="shared" si="373"/>
        <v>250</v>
      </c>
      <c r="H3997" t="str">
        <f t="shared" si="374"/>
        <v>SH0908-1042</v>
      </c>
      <c r="I3997" t="str">
        <f t="shared" si="375"/>
        <v>SH0908-1042</v>
      </c>
      <c r="J3997" s="34">
        <f t="shared" si="376"/>
        <v>72686</v>
      </c>
      <c r="K3997" t="str">
        <f t="shared" si="377"/>
        <v>SH0908-1042</v>
      </c>
    </row>
    <row r="3998" spans="1:11" ht="15" customHeight="1" x14ac:dyDescent="0.35">
      <c r="A3998">
        <f>'TI102'!A3995</f>
        <v>12</v>
      </c>
      <c r="B3998" s="26">
        <f>'TI102'!B3995</f>
        <v>46273.791666666657</v>
      </c>
      <c r="C3998">
        <f>'TI102'!C3995</f>
        <v>11711216</v>
      </c>
      <c r="D3998">
        <f>'TI102'!J3995</f>
        <v>1</v>
      </c>
      <c r="E3998">
        <f>'TI102'!Q3995</f>
        <v>1</v>
      </c>
      <c r="F3998" t="str">
        <f t="shared" si="372"/>
        <v>60957</v>
      </c>
      <c r="G3998">
        <f t="shared" si="373"/>
        <v>333</v>
      </c>
      <c r="H3998" t="str">
        <f t="shared" si="374"/>
        <v>SH0908-1069</v>
      </c>
      <c r="I3998" t="str">
        <f t="shared" si="375"/>
        <v>SH0908-1069</v>
      </c>
      <c r="J3998" s="34">
        <f t="shared" si="376"/>
        <v>72686</v>
      </c>
      <c r="K3998" t="str">
        <f t="shared" si="377"/>
        <v>SH0908-1069</v>
      </c>
    </row>
    <row r="3999" spans="1:11" ht="15" customHeight="1" x14ac:dyDescent="0.35">
      <c r="A3999">
        <f>'TI102'!A3996</f>
        <v>12</v>
      </c>
      <c r="B3999" s="26">
        <f>'TI102'!B3996</f>
        <v>46273.791666666657</v>
      </c>
      <c r="C3999">
        <f>'TI102'!C3996</f>
        <v>11711217</v>
      </c>
      <c r="D3999">
        <f>'TI102'!J3996</f>
        <v>1</v>
      </c>
      <c r="E3999">
        <f>'TI102'!Q3996</f>
        <v>1</v>
      </c>
      <c r="F3999" t="str">
        <f t="shared" si="372"/>
        <v>60957</v>
      </c>
      <c r="G3999">
        <f t="shared" si="373"/>
        <v>333</v>
      </c>
      <c r="H3999" t="str">
        <f t="shared" si="374"/>
        <v>SH0908-1069</v>
      </c>
      <c r="I3999" t="str">
        <f t="shared" si="375"/>
        <v>SH0908-1069</v>
      </c>
      <c r="J3999" s="34">
        <f t="shared" si="376"/>
        <v>72686</v>
      </c>
      <c r="K3999" t="str">
        <f t="shared" si="377"/>
        <v>SH0908-1069</v>
      </c>
    </row>
    <row r="4000" spans="1:11" ht="15" customHeight="1" x14ac:dyDescent="0.35">
      <c r="A4000">
        <f>'TI102'!A3997</f>
        <v>12</v>
      </c>
      <c r="B4000" s="26">
        <f>'TI102'!B3997</f>
        <v>46273.791666666657</v>
      </c>
      <c r="C4000">
        <f>'TI102'!C3997</f>
        <v>11711218</v>
      </c>
      <c r="D4000">
        <f>'TI102'!J3997</f>
        <v>1</v>
      </c>
      <c r="E4000">
        <f>'TI102'!Q3997</f>
        <v>2</v>
      </c>
      <c r="F4000" t="str">
        <f t="shared" si="372"/>
        <v>60957</v>
      </c>
      <c r="G4000">
        <f t="shared" si="373"/>
        <v>333</v>
      </c>
      <c r="H4000" t="str">
        <f t="shared" si="374"/>
        <v>SH0908-1069</v>
      </c>
      <c r="I4000" t="str">
        <f t="shared" si="375"/>
        <v>SH0908-1069</v>
      </c>
      <c r="J4000" s="34">
        <f t="shared" si="376"/>
        <v>72686</v>
      </c>
      <c r="K4000" t="str">
        <f t="shared" si="377"/>
        <v>SH0908-1069</v>
      </c>
    </row>
    <row r="4001" spans="1:11" ht="15" customHeight="1" x14ac:dyDescent="0.35">
      <c r="A4001">
        <f>'TI102'!A3998</f>
        <v>12</v>
      </c>
      <c r="B4001" s="26">
        <f>'TI102'!B3998</f>
        <v>46273.791666666657</v>
      </c>
      <c r="C4001">
        <f>'TI102'!C3998</f>
        <v>11711219</v>
      </c>
      <c r="D4001">
        <f>'TI102'!J3998</f>
        <v>1</v>
      </c>
      <c r="E4001">
        <f>'TI102'!Q3998</f>
        <v>1</v>
      </c>
      <c r="F4001" t="str">
        <f t="shared" si="372"/>
        <v>60957</v>
      </c>
      <c r="G4001">
        <f t="shared" si="373"/>
        <v>333</v>
      </c>
      <c r="H4001" t="str">
        <f t="shared" si="374"/>
        <v>SH0908-1069</v>
      </c>
      <c r="I4001" t="str">
        <f t="shared" si="375"/>
        <v>SH0908-1069</v>
      </c>
      <c r="J4001" s="34">
        <f t="shared" si="376"/>
        <v>72686</v>
      </c>
      <c r="K4001" t="str">
        <f t="shared" si="377"/>
        <v>SH0908-1069</v>
      </c>
    </row>
    <row r="4002" spans="1:11" ht="15" customHeight="1" x14ac:dyDescent="0.35">
      <c r="A4002">
        <f>'TI102'!A3999</f>
        <v>12</v>
      </c>
      <c r="B4002" s="26">
        <f>'TI102'!B3999</f>
        <v>46273.791666666657</v>
      </c>
      <c r="C4002">
        <f>'TI102'!C3999</f>
        <v>11711247</v>
      </c>
      <c r="D4002">
        <f>'TI102'!J3999</f>
        <v>5</v>
      </c>
      <c r="E4002">
        <f>'TI102'!Q3999</f>
        <v>2</v>
      </c>
      <c r="F4002" t="str">
        <f t="shared" si="372"/>
        <v>60971</v>
      </c>
      <c r="G4002">
        <f t="shared" si="373"/>
        <v>85</v>
      </c>
      <c r="H4002" t="str">
        <f t="shared" si="374"/>
        <v>SH0908-1021</v>
      </c>
      <c r="I4002" t="str">
        <f t="shared" si="375"/>
        <v>SH0908-1021</v>
      </c>
      <c r="J4002" s="34">
        <f t="shared" si="376"/>
        <v>72686</v>
      </c>
      <c r="K4002" t="str">
        <f t="shared" si="377"/>
        <v>SH0908-1021</v>
      </c>
    </row>
    <row r="4003" spans="1:11" ht="15" customHeight="1" x14ac:dyDescent="0.35">
      <c r="A4003">
        <f>'TI102'!A4000</f>
        <v>12</v>
      </c>
      <c r="B4003" s="26">
        <f>'TI102'!B4000</f>
        <v>46273.791666666657</v>
      </c>
      <c r="C4003">
        <f>'TI102'!C4000</f>
        <v>11711465</v>
      </c>
      <c r="D4003">
        <f>'TI102'!J4000</f>
        <v>1</v>
      </c>
      <c r="E4003">
        <f>'TI102'!Q4000</f>
        <v>6</v>
      </c>
      <c r="F4003" t="str">
        <f t="shared" si="372"/>
        <v>61056</v>
      </c>
      <c r="G4003">
        <f t="shared" si="373"/>
        <v>335</v>
      </c>
      <c r="H4003" t="str">
        <f t="shared" si="374"/>
        <v>SH0908-1069</v>
      </c>
      <c r="I4003" t="str">
        <f t="shared" si="375"/>
        <v>SH0908-1069</v>
      </c>
      <c r="J4003" s="34">
        <f t="shared" si="376"/>
        <v>72686</v>
      </c>
      <c r="K4003" t="str">
        <f t="shared" si="377"/>
        <v>SH0908-1069</v>
      </c>
    </row>
    <row r="4004" spans="1:11" ht="15" customHeight="1" x14ac:dyDescent="0.35">
      <c r="A4004">
        <f>'TI102'!A4001</f>
        <v>12</v>
      </c>
      <c r="B4004" s="26">
        <f>'TI102'!B4001</f>
        <v>46273.791666666657</v>
      </c>
      <c r="C4004">
        <f>'TI102'!C4001</f>
        <v>11711570</v>
      </c>
      <c r="D4004">
        <f>'TI102'!J4001</f>
        <v>6</v>
      </c>
      <c r="E4004">
        <f>'TI102'!Q4001</f>
        <v>1</v>
      </c>
      <c r="F4004" t="str">
        <f t="shared" si="372"/>
        <v>16169-1036</v>
      </c>
      <c r="G4004">
        <f t="shared" si="373"/>
        <v>186</v>
      </c>
      <c r="H4004" t="str">
        <f t="shared" si="374"/>
        <v>SH0908-1036</v>
      </c>
      <c r="I4004" t="str">
        <f t="shared" si="375"/>
        <v>SH0908-1036</v>
      </c>
      <c r="J4004" s="34">
        <f t="shared" si="376"/>
        <v>72686</v>
      </c>
      <c r="K4004" t="str">
        <f t="shared" si="377"/>
        <v>SH0908-1036</v>
      </c>
    </row>
    <row r="4005" spans="1:11" ht="15" customHeight="1" x14ac:dyDescent="0.35">
      <c r="A4005">
        <f>'TI102'!A4002</f>
        <v>12</v>
      </c>
      <c r="B4005" s="26">
        <f>'TI102'!B4002</f>
        <v>46273.791666666657</v>
      </c>
      <c r="C4005">
        <f>'TI102'!C4002</f>
        <v>11711571</v>
      </c>
      <c r="D4005">
        <f>'TI102'!J4002</f>
        <v>6</v>
      </c>
      <c r="E4005">
        <f>'TI102'!Q4002</f>
        <v>1</v>
      </c>
      <c r="F4005" t="str">
        <f t="shared" si="372"/>
        <v>60140</v>
      </c>
      <c r="G4005">
        <f t="shared" si="373"/>
        <v>261</v>
      </c>
      <c r="H4005" t="str">
        <f t="shared" si="374"/>
        <v>SH0908-1048</v>
      </c>
      <c r="I4005" t="str">
        <f t="shared" si="375"/>
        <v>SH0908-1048</v>
      </c>
      <c r="J4005" s="34">
        <f t="shared" si="376"/>
        <v>72686</v>
      </c>
      <c r="K4005" t="str">
        <f t="shared" si="377"/>
        <v>SH0908-1048</v>
      </c>
    </row>
    <row r="4006" spans="1:11" ht="15" customHeight="1" x14ac:dyDescent="0.35">
      <c r="A4006">
        <f>'TI102'!A4003</f>
        <v>12</v>
      </c>
      <c r="B4006" s="26">
        <f>'TI102'!B4003</f>
        <v>46273.791666666657</v>
      </c>
      <c r="C4006">
        <f>'TI102'!C4003</f>
        <v>11711572</v>
      </c>
      <c r="D4006">
        <f>'TI102'!J4003</f>
        <v>6</v>
      </c>
      <c r="E4006">
        <f>'TI102'!Q4003</f>
        <v>1</v>
      </c>
      <c r="F4006" t="str">
        <f t="shared" si="372"/>
        <v>59923</v>
      </c>
      <c r="G4006">
        <f t="shared" si="373"/>
        <v>267</v>
      </c>
      <c r="H4006" t="str">
        <f t="shared" si="374"/>
        <v>SH0908-1051</v>
      </c>
      <c r="I4006" t="str">
        <f t="shared" si="375"/>
        <v>SH0908-1051</v>
      </c>
      <c r="J4006" s="34">
        <f t="shared" si="376"/>
        <v>72686</v>
      </c>
      <c r="K4006" t="str">
        <f t="shared" si="377"/>
        <v>SH0908-1051</v>
      </c>
    </row>
    <row r="4007" spans="1:11" ht="15" customHeight="1" x14ac:dyDescent="0.35">
      <c r="A4007">
        <f>'TI102'!A4004</f>
        <v>12</v>
      </c>
      <c r="B4007" s="26">
        <f>'TI102'!B4004</f>
        <v>46273.791666666657</v>
      </c>
      <c r="C4007">
        <f>'TI102'!C4004</f>
        <v>11711618</v>
      </c>
      <c r="D4007">
        <f>'TI102'!J4004</f>
        <v>5</v>
      </c>
      <c r="E4007">
        <f>'TI102'!Q4004</f>
        <v>2</v>
      </c>
      <c r="F4007" t="str">
        <f t="shared" si="372"/>
        <v>61130</v>
      </c>
      <c r="G4007">
        <f t="shared" si="373"/>
        <v>121</v>
      </c>
      <c r="H4007" t="str">
        <f t="shared" si="374"/>
        <v>SH0908-1030</v>
      </c>
      <c r="I4007" t="str">
        <f t="shared" si="375"/>
        <v>SH0908-1030</v>
      </c>
      <c r="J4007" s="34">
        <f t="shared" si="376"/>
        <v>72686</v>
      </c>
      <c r="K4007" t="str">
        <f t="shared" si="377"/>
        <v>SH0908-1030</v>
      </c>
    </row>
    <row r="4008" spans="1:11" ht="15" customHeight="1" x14ac:dyDescent="0.35">
      <c r="A4008">
        <f>'TI102'!A4005</f>
        <v>12</v>
      </c>
      <c r="B4008" s="26">
        <f>'TI102'!B4005</f>
        <v>46273.791666666657</v>
      </c>
      <c r="C4008">
        <f>'TI102'!C4005</f>
        <v>11711619</v>
      </c>
      <c r="D4008">
        <f>'TI102'!J4005</f>
        <v>5</v>
      </c>
      <c r="E4008">
        <f>'TI102'!Q4005</f>
        <v>1</v>
      </c>
      <c r="F4008" t="str">
        <f t="shared" si="372"/>
        <v>61130</v>
      </c>
      <c r="G4008">
        <f t="shared" si="373"/>
        <v>121</v>
      </c>
      <c r="H4008" t="str">
        <f t="shared" si="374"/>
        <v>SH0908-1030</v>
      </c>
      <c r="I4008" t="str">
        <f t="shared" si="375"/>
        <v>SH0908-1030</v>
      </c>
      <c r="J4008" s="34">
        <f t="shared" si="376"/>
        <v>72686</v>
      </c>
      <c r="K4008" t="str">
        <f t="shared" si="377"/>
        <v>SH0908-1030</v>
      </c>
    </row>
    <row r="4009" spans="1:11" ht="15" customHeight="1" x14ac:dyDescent="0.35">
      <c r="A4009">
        <f>'TI102'!A4006</f>
        <v>12</v>
      </c>
      <c r="B4009" s="26">
        <f>'TI102'!B4006</f>
        <v>46273.791666666657</v>
      </c>
      <c r="C4009">
        <f>'TI102'!C4006</f>
        <v>11711645</v>
      </c>
      <c r="D4009">
        <f>'TI102'!J4006</f>
        <v>1</v>
      </c>
      <c r="E4009">
        <f>'TI102'!Q4006</f>
        <v>3</v>
      </c>
      <c r="F4009" t="str">
        <f t="shared" si="372"/>
        <v>61130</v>
      </c>
      <c r="G4009">
        <f t="shared" si="373"/>
        <v>121</v>
      </c>
      <c r="H4009" t="str">
        <f t="shared" si="374"/>
        <v>SH0908-1030</v>
      </c>
      <c r="I4009" t="str">
        <f t="shared" si="375"/>
        <v>SH0908-1030</v>
      </c>
      <c r="J4009" s="34">
        <f t="shared" si="376"/>
        <v>72686</v>
      </c>
      <c r="K4009" t="str">
        <f t="shared" si="377"/>
        <v>SH0908-1030</v>
      </c>
    </row>
    <row r="4010" spans="1:11" ht="15" customHeight="1" x14ac:dyDescent="0.35">
      <c r="A4010">
        <f>'TI102'!A4007</f>
        <v>12</v>
      </c>
      <c r="B4010" s="26">
        <f>'TI102'!B4007</f>
        <v>46273.791666666657</v>
      </c>
      <c r="C4010">
        <f>'TI102'!C4007</f>
        <v>11711646</v>
      </c>
      <c r="D4010">
        <f>'TI102'!J4007</f>
        <v>1</v>
      </c>
      <c r="E4010">
        <f>'TI102'!Q4007</f>
        <v>1</v>
      </c>
      <c r="F4010" t="str">
        <f t="shared" si="372"/>
        <v>61130</v>
      </c>
      <c r="G4010">
        <f t="shared" si="373"/>
        <v>121</v>
      </c>
      <c r="H4010" t="str">
        <f t="shared" si="374"/>
        <v>SH0908-1030</v>
      </c>
      <c r="I4010" t="str">
        <f t="shared" si="375"/>
        <v>SH0908-1030</v>
      </c>
      <c r="J4010" s="34">
        <f t="shared" si="376"/>
        <v>72686</v>
      </c>
      <c r="K4010" t="str">
        <f t="shared" si="377"/>
        <v>SH0908-1030</v>
      </c>
    </row>
    <row r="4011" spans="1:11" ht="15" customHeight="1" x14ac:dyDescent="0.35">
      <c r="A4011">
        <f>'TI102'!A4008</f>
        <v>12</v>
      </c>
      <c r="B4011" s="26">
        <f>'TI102'!B4008</f>
        <v>46273.791666666657</v>
      </c>
      <c r="C4011">
        <f>'TI102'!C4008</f>
        <v>11711647</v>
      </c>
      <c r="D4011">
        <f>'TI102'!J4008</f>
        <v>1</v>
      </c>
      <c r="E4011">
        <f>'TI102'!Q4008</f>
        <v>2</v>
      </c>
      <c r="F4011" t="str">
        <f t="shared" si="372"/>
        <v>61130</v>
      </c>
      <c r="G4011">
        <f t="shared" si="373"/>
        <v>121</v>
      </c>
      <c r="H4011" t="str">
        <f t="shared" si="374"/>
        <v>SH0908-1030</v>
      </c>
      <c r="I4011" t="str">
        <f t="shared" si="375"/>
        <v>SH0908-1030</v>
      </c>
      <c r="J4011" s="34">
        <f t="shared" si="376"/>
        <v>72686</v>
      </c>
      <c r="K4011" t="str">
        <f t="shared" si="377"/>
        <v>SH0908-1030</v>
      </c>
    </row>
    <row r="4012" spans="1:11" ht="15" customHeight="1" x14ac:dyDescent="0.35">
      <c r="A4012">
        <f>'TI102'!A4009</f>
        <v>12</v>
      </c>
      <c r="B4012" s="26">
        <f>'TI102'!B4009</f>
        <v>46273.791666666657</v>
      </c>
      <c r="C4012">
        <f>'TI102'!C4009</f>
        <v>11711648</v>
      </c>
      <c r="D4012">
        <f>'TI102'!J4009</f>
        <v>1</v>
      </c>
      <c r="E4012">
        <f>'TI102'!Q4009</f>
        <v>1</v>
      </c>
      <c r="F4012" t="str">
        <f t="shared" si="372"/>
        <v>61130</v>
      </c>
      <c r="G4012">
        <f t="shared" si="373"/>
        <v>121</v>
      </c>
      <c r="H4012" t="str">
        <f t="shared" si="374"/>
        <v>SH0908-1030</v>
      </c>
      <c r="I4012" t="str">
        <f t="shared" si="375"/>
        <v>SH0908-1030</v>
      </c>
      <c r="J4012" s="34">
        <f t="shared" si="376"/>
        <v>72686</v>
      </c>
      <c r="K4012" t="str">
        <f t="shared" si="377"/>
        <v>SH0908-1030</v>
      </c>
    </row>
    <row r="4013" spans="1:11" ht="15" customHeight="1" x14ac:dyDescent="0.35">
      <c r="A4013">
        <f>'TI102'!A4010</f>
        <v>12</v>
      </c>
      <c r="B4013" s="26">
        <f>'TI102'!B4010</f>
        <v>46273.791666666657</v>
      </c>
      <c r="C4013">
        <f>'TI102'!C4010</f>
        <v>11711649</v>
      </c>
      <c r="D4013">
        <f>'TI102'!J4010</f>
        <v>1</v>
      </c>
      <c r="E4013">
        <f>'TI102'!Q4010</f>
        <v>2</v>
      </c>
      <c r="F4013" t="str">
        <f t="shared" si="372"/>
        <v>61130</v>
      </c>
      <c r="G4013">
        <f t="shared" si="373"/>
        <v>121</v>
      </c>
      <c r="H4013" t="str">
        <f t="shared" si="374"/>
        <v>SH0908-1030</v>
      </c>
      <c r="I4013" t="str">
        <f t="shared" si="375"/>
        <v>SH0908-1030</v>
      </c>
      <c r="J4013" s="34">
        <f t="shared" si="376"/>
        <v>72686</v>
      </c>
      <c r="K4013" t="str">
        <f t="shared" si="377"/>
        <v>SH0908-1030</v>
      </c>
    </row>
    <row r="4014" spans="1:11" ht="15" customHeight="1" x14ac:dyDescent="0.35">
      <c r="A4014">
        <f>'TI102'!A4011</f>
        <v>12</v>
      </c>
      <c r="B4014" s="26">
        <f>'TI102'!B4011</f>
        <v>46273.791666666657</v>
      </c>
      <c r="C4014">
        <f>'TI102'!C4011</f>
        <v>11711652</v>
      </c>
      <c r="D4014">
        <f>'TI102'!J4011</f>
        <v>1</v>
      </c>
      <c r="E4014">
        <f>'TI102'!Q4011</f>
        <v>3</v>
      </c>
      <c r="F4014" t="str">
        <f t="shared" si="372"/>
        <v>61124</v>
      </c>
      <c r="G4014">
        <f t="shared" si="373"/>
        <v>172</v>
      </c>
      <c r="H4014" t="str">
        <f t="shared" si="374"/>
        <v>SH0908-1034</v>
      </c>
      <c r="I4014" t="str">
        <f t="shared" si="375"/>
        <v>SH0908-1034</v>
      </c>
      <c r="J4014" s="34">
        <f t="shared" si="376"/>
        <v>72686</v>
      </c>
      <c r="K4014" t="str">
        <f t="shared" si="377"/>
        <v>SH0908-1034</v>
      </c>
    </row>
    <row r="4015" spans="1:11" ht="15" customHeight="1" x14ac:dyDescent="0.35">
      <c r="A4015">
        <f>'TI102'!A4012</f>
        <v>12</v>
      </c>
      <c r="B4015" s="26">
        <f>'TI102'!B4012</f>
        <v>46273.791666666657</v>
      </c>
      <c r="C4015">
        <f>'TI102'!C4012</f>
        <v>11711690</v>
      </c>
      <c r="D4015">
        <f>'TI102'!J4012</f>
        <v>1</v>
      </c>
      <c r="E4015">
        <f>'TI102'!Q4012</f>
        <v>3</v>
      </c>
      <c r="F4015" t="str">
        <f t="shared" si="372"/>
        <v>61136</v>
      </c>
      <c r="G4015">
        <f t="shared" si="373"/>
        <v>71</v>
      </c>
      <c r="H4015" t="str">
        <f t="shared" si="374"/>
        <v>SH0908-1019</v>
      </c>
      <c r="I4015" t="str">
        <f t="shared" si="375"/>
        <v>SH0908-1019</v>
      </c>
      <c r="J4015" s="34">
        <f t="shared" si="376"/>
        <v>72686</v>
      </c>
      <c r="K4015" t="str">
        <f t="shared" si="377"/>
        <v>SH0908-1019</v>
      </c>
    </row>
    <row r="4016" spans="1:11" ht="15" customHeight="1" x14ac:dyDescent="0.35">
      <c r="A4016">
        <f>'TI102'!A4013</f>
        <v>12</v>
      </c>
      <c r="B4016" s="26">
        <f>'TI102'!B4013</f>
        <v>46273.791666666657</v>
      </c>
      <c r="C4016">
        <f>'TI102'!C4013</f>
        <v>11711728</v>
      </c>
      <c r="D4016">
        <f>'TI102'!J4013</f>
        <v>1</v>
      </c>
      <c r="E4016">
        <f>'TI102'!Q4013</f>
        <v>1</v>
      </c>
      <c r="F4016" t="str">
        <f t="shared" si="372"/>
        <v>61161</v>
      </c>
      <c r="G4016">
        <f t="shared" si="373"/>
        <v>32</v>
      </c>
      <c r="H4016" t="str">
        <f t="shared" si="374"/>
        <v>SH0908-1010</v>
      </c>
      <c r="I4016" t="str">
        <f t="shared" si="375"/>
        <v>SH0908-1010</v>
      </c>
      <c r="J4016" s="34">
        <f t="shared" si="376"/>
        <v>72686</v>
      </c>
      <c r="K4016" t="str">
        <f t="shared" si="377"/>
        <v>SH0908-1010</v>
      </c>
    </row>
    <row r="4017" spans="1:11" ht="15" customHeight="1" x14ac:dyDescent="0.35">
      <c r="A4017">
        <f>'TI102'!A4014</f>
        <v>12</v>
      </c>
      <c r="B4017" s="26">
        <f>'TI102'!B4014</f>
        <v>46273.791666666657</v>
      </c>
      <c r="C4017">
        <f>'TI102'!C4014</f>
        <v>11711735</v>
      </c>
      <c r="D4017">
        <f>'TI102'!J4014</f>
        <v>4</v>
      </c>
      <c r="E4017">
        <f>'TI102'!Q4014</f>
        <v>1</v>
      </c>
      <c r="F4017" t="str">
        <f t="shared" si="372"/>
        <v>61173</v>
      </c>
      <c r="G4017">
        <f t="shared" si="373"/>
        <v>254</v>
      </c>
      <c r="H4017" t="str">
        <f t="shared" si="374"/>
        <v>SH0908-1042</v>
      </c>
      <c r="I4017" t="str">
        <f t="shared" si="375"/>
        <v>SH0908-1042</v>
      </c>
      <c r="J4017" s="34">
        <f t="shared" si="376"/>
        <v>72686</v>
      </c>
      <c r="K4017" t="str">
        <f t="shared" si="377"/>
        <v>SH0908-1042</v>
      </c>
    </row>
    <row r="4018" spans="1:11" ht="15" customHeight="1" x14ac:dyDescent="0.35">
      <c r="A4018">
        <f>'TI102'!A4015</f>
        <v>12</v>
      </c>
      <c r="B4018" s="26">
        <f>'TI102'!B4015</f>
        <v>46273.791666666657</v>
      </c>
      <c r="C4018">
        <f>'TI102'!C4015</f>
        <v>11711736</v>
      </c>
      <c r="D4018">
        <f>'TI102'!J4015</f>
        <v>5</v>
      </c>
      <c r="E4018">
        <f>'TI102'!Q4015</f>
        <v>65</v>
      </c>
      <c r="F4018" t="str">
        <f t="shared" si="372"/>
        <v>61183</v>
      </c>
      <c r="G4018">
        <f t="shared" si="373"/>
        <v>86</v>
      </c>
      <c r="H4018" t="str">
        <f t="shared" si="374"/>
        <v>SH0908-1021</v>
      </c>
      <c r="I4018" t="str">
        <f t="shared" si="375"/>
        <v>SH0908-1021</v>
      </c>
      <c r="J4018" s="34">
        <f t="shared" si="376"/>
        <v>72686</v>
      </c>
      <c r="K4018" t="str">
        <f t="shared" si="377"/>
        <v>SH0908-1021</v>
      </c>
    </row>
    <row r="4019" spans="1:11" ht="15" customHeight="1" x14ac:dyDescent="0.35">
      <c r="A4019">
        <f>'TI102'!A4016</f>
        <v>12</v>
      </c>
      <c r="B4019" s="26">
        <f>'TI102'!B4016</f>
        <v>46273.791666666657</v>
      </c>
      <c r="C4019">
        <f>'TI102'!C4016</f>
        <v>11711737</v>
      </c>
      <c r="D4019">
        <f>'TI102'!J4016</f>
        <v>5</v>
      </c>
      <c r="E4019">
        <f>'TI102'!Q4016</f>
        <v>5</v>
      </c>
      <c r="F4019" t="str">
        <f t="shared" si="372"/>
        <v>61183</v>
      </c>
      <c r="G4019">
        <f t="shared" si="373"/>
        <v>86</v>
      </c>
      <c r="H4019" t="str">
        <f t="shared" si="374"/>
        <v>SH0908-1021</v>
      </c>
      <c r="I4019" t="str">
        <f t="shared" si="375"/>
        <v>SH0908-1021</v>
      </c>
      <c r="J4019" s="34">
        <f t="shared" si="376"/>
        <v>72686</v>
      </c>
      <c r="K4019" t="str">
        <f t="shared" si="377"/>
        <v>SH0908-1021</v>
      </c>
    </row>
    <row r="4020" spans="1:11" ht="15" customHeight="1" x14ac:dyDescent="0.35">
      <c r="A4020">
        <f>'TI102'!A4017</f>
        <v>12</v>
      </c>
      <c r="B4020" s="26">
        <f>'TI102'!B4017</f>
        <v>46273.791666666657</v>
      </c>
      <c r="C4020">
        <f>'TI102'!C4017</f>
        <v>11711738</v>
      </c>
      <c r="D4020">
        <f>'TI102'!J4017</f>
        <v>5</v>
      </c>
      <c r="E4020">
        <f>'TI102'!Q4017</f>
        <v>1</v>
      </c>
      <c r="F4020" t="str">
        <f t="shared" si="372"/>
        <v>61183</v>
      </c>
      <c r="G4020">
        <f t="shared" si="373"/>
        <v>86</v>
      </c>
      <c r="H4020" t="str">
        <f t="shared" si="374"/>
        <v>SH0908-1021</v>
      </c>
      <c r="I4020" t="str">
        <f t="shared" si="375"/>
        <v>SH0908-1021</v>
      </c>
      <c r="J4020" s="34">
        <f t="shared" si="376"/>
        <v>72686</v>
      </c>
      <c r="K4020" t="str">
        <f t="shared" si="377"/>
        <v>SH0908-1021</v>
      </c>
    </row>
    <row r="4021" spans="1:11" ht="15" customHeight="1" x14ac:dyDescent="0.35">
      <c r="A4021">
        <f>'TI102'!A4018</f>
        <v>12</v>
      </c>
      <c r="B4021" s="26">
        <f>'TI102'!B4018</f>
        <v>46273.791666666657</v>
      </c>
      <c r="C4021">
        <f>'TI102'!C4018</f>
        <v>11711746</v>
      </c>
      <c r="D4021">
        <f>'TI102'!J4018</f>
        <v>1</v>
      </c>
      <c r="E4021">
        <f>'TI102'!Q4018</f>
        <v>6</v>
      </c>
      <c r="F4021" t="str">
        <f t="shared" si="372"/>
        <v>61182</v>
      </c>
      <c r="G4021">
        <f t="shared" si="373"/>
        <v>33</v>
      </c>
      <c r="H4021" t="str">
        <f t="shared" si="374"/>
        <v>SH0908-1010</v>
      </c>
      <c r="I4021" t="str">
        <f t="shared" si="375"/>
        <v>SH0908-1010</v>
      </c>
      <c r="J4021" s="34">
        <f t="shared" si="376"/>
        <v>72686</v>
      </c>
      <c r="K4021" t="str">
        <f t="shared" si="377"/>
        <v>SH0908-1010</v>
      </c>
    </row>
    <row r="4022" spans="1:11" ht="15" customHeight="1" x14ac:dyDescent="0.35">
      <c r="A4022">
        <f>'TI102'!A4019</f>
        <v>12</v>
      </c>
      <c r="B4022" s="26">
        <f>'TI102'!B4019</f>
        <v>46273.791666666657</v>
      </c>
      <c r="C4022">
        <f>'TI102'!C4019</f>
        <v>11711747</v>
      </c>
      <c r="D4022">
        <f>'TI102'!J4019</f>
        <v>1</v>
      </c>
      <c r="E4022">
        <f>'TI102'!Q4019</f>
        <v>1</v>
      </c>
      <c r="F4022" t="str">
        <f t="shared" si="372"/>
        <v>61183</v>
      </c>
      <c r="G4022">
        <f t="shared" si="373"/>
        <v>86</v>
      </c>
      <c r="H4022" t="str">
        <f t="shared" si="374"/>
        <v>SH0908-1021</v>
      </c>
      <c r="I4022" t="str">
        <f t="shared" si="375"/>
        <v>SH0908-1021</v>
      </c>
      <c r="J4022" s="34">
        <f t="shared" si="376"/>
        <v>72686</v>
      </c>
      <c r="K4022" t="str">
        <f t="shared" si="377"/>
        <v>SH0908-1021</v>
      </c>
    </row>
    <row r="4023" spans="1:11" ht="15" customHeight="1" x14ac:dyDescent="0.35">
      <c r="A4023">
        <f>'TI102'!A4020</f>
        <v>12</v>
      </c>
      <c r="B4023" s="26">
        <f>'TI102'!B4020</f>
        <v>46273.791666666657</v>
      </c>
      <c r="C4023">
        <f>'TI102'!C4020</f>
        <v>11711765</v>
      </c>
      <c r="D4023">
        <f>'TI102'!J4020</f>
        <v>1</v>
      </c>
      <c r="E4023">
        <f>'TI102'!Q4020</f>
        <v>2</v>
      </c>
      <c r="F4023" t="str">
        <f t="shared" si="372"/>
        <v>61225</v>
      </c>
      <c r="G4023">
        <f t="shared" si="373"/>
        <v>352</v>
      </c>
      <c r="H4023" t="str">
        <f t="shared" si="374"/>
        <v>SH0908-1080</v>
      </c>
      <c r="I4023" t="str">
        <f t="shared" si="375"/>
        <v>SH0908-1080</v>
      </c>
      <c r="J4023" s="34">
        <f t="shared" si="376"/>
        <v>72686</v>
      </c>
      <c r="K4023" t="str">
        <f t="shared" si="377"/>
        <v>SH0908-1080</v>
      </c>
    </row>
    <row r="4024" spans="1:11" ht="15" customHeight="1" x14ac:dyDescent="0.35">
      <c r="A4024">
        <f>'TI102'!A4021</f>
        <v>12</v>
      </c>
      <c r="B4024" s="26">
        <f>'TI102'!B4021</f>
        <v>46273.791666666657</v>
      </c>
      <c r="C4024">
        <f>'TI102'!C4021</f>
        <v>11711766</v>
      </c>
      <c r="D4024">
        <f>'TI102'!J4021</f>
        <v>1</v>
      </c>
      <c r="E4024">
        <f>'TI102'!Q4021</f>
        <v>1</v>
      </c>
      <c r="F4024" t="str">
        <f t="shared" si="372"/>
        <v>61225</v>
      </c>
      <c r="G4024">
        <f t="shared" si="373"/>
        <v>352</v>
      </c>
      <c r="H4024" t="str">
        <f t="shared" si="374"/>
        <v>SH0908-1080</v>
      </c>
      <c r="I4024" t="str">
        <f t="shared" si="375"/>
        <v>SH0908-1080</v>
      </c>
      <c r="J4024" s="34">
        <f t="shared" si="376"/>
        <v>72686</v>
      </c>
      <c r="K4024" t="str">
        <f t="shared" si="377"/>
        <v>SH0908-1080</v>
      </c>
    </row>
    <row r="4025" spans="1:11" ht="15" customHeight="1" x14ac:dyDescent="0.35">
      <c r="A4025">
        <f>'TI102'!A4022</f>
        <v>12</v>
      </c>
      <c r="B4025" s="26">
        <f>'TI102'!B4022</f>
        <v>46273.791666666657</v>
      </c>
      <c r="C4025">
        <f>'TI102'!C4022</f>
        <v>11711767</v>
      </c>
      <c r="D4025">
        <f>'TI102'!J4022</f>
        <v>1</v>
      </c>
      <c r="E4025">
        <f>'TI102'!Q4022</f>
        <v>1</v>
      </c>
      <c r="F4025" t="str">
        <f t="shared" si="372"/>
        <v>61226</v>
      </c>
      <c r="G4025">
        <f t="shared" si="373"/>
        <v>353</v>
      </c>
      <c r="H4025" t="str">
        <f t="shared" si="374"/>
        <v>SH0908-1080</v>
      </c>
      <c r="I4025" t="str">
        <f t="shared" si="375"/>
        <v>SH0908-1080</v>
      </c>
      <c r="J4025" s="34">
        <f t="shared" si="376"/>
        <v>72686</v>
      </c>
      <c r="K4025" t="str">
        <f t="shared" si="377"/>
        <v>SH0908-1080</v>
      </c>
    </row>
    <row r="4026" spans="1:11" ht="15" customHeight="1" x14ac:dyDescent="0.35">
      <c r="A4026">
        <f>'TI102'!A4023</f>
        <v>12</v>
      </c>
      <c r="B4026" s="26">
        <f>'TI102'!B4023</f>
        <v>46273.791666666657</v>
      </c>
      <c r="C4026">
        <f>'TI102'!C4023</f>
        <v>11711782</v>
      </c>
      <c r="D4026">
        <f>'TI102'!J4023</f>
        <v>1</v>
      </c>
      <c r="E4026">
        <f>'TI102'!Q4023</f>
        <v>10</v>
      </c>
      <c r="F4026" t="str">
        <f t="shared" si="372"/>
        <v>61231</v>
      </c>
      <c r="G4026">
        <f t="shared" si="373"/>
        <v>255</v>
      </c>
      <c r="H4026" t="str">
        <f t="shared" si="374"/>
        <v>SH0908-1042</v>
      </c>
      <c r="I4026" t="str">
        <f t="shared" si="375"/>
        <v>SH0908-1042</v>
      </c>
      <c r="J4026" s="34">
        <f t="shared" si="376"/>
        <v>72686</v>
      </c>
      <c r="K4026" t="str">
        <f t="shared" si="377"/>
        <v>SH0908-1042</v>
      </c>
    </row>
    <row r="4027" spans="1:11" ht="15" customHeight="1" x14ac:dyDescent="0.35">
      <c r="A4027">
        <f>'TI102'!A4024</f>
        <v>12</v>
      </c>
      <c r="B4027" s="26">
        <f>'TI102'!B4024</f>
        <v>46273.791666666657</v>
      </c>
      <c r="C4027">
        <f>'TI102'!C4024</f>
        <v>11711783</v>
      </c>
      <c r="D4027">
        <f>'TI102'!J4024</f>
        <v>1</v>
      </c>
      <c r="E4027">
        <f>'TI102'!Q4024</f>
        <v>3</v>
      </c>
      <c r="F4027" t="str">
        <f t="shared" si="372"/>
        <v>61231</v>
      </c>
      <c r="G4027">
        <f t="shared" si="373"/>
        <v>255</v>
      </c>
      <c r="H4027" t="str">
        <f t="shared" si="374"/>
        <v>SH0908-1042</v>
      </c>
      <c r="I4027" t="str">
        <f t="shared" si="375"/>
        <v>SH0908-1042</v>
      </c>
      <c r="J4027" s="34">
        <f t="shared" si="376"/>
        <v>72686</v>
      </c>
      <c r="K4027" t="str">
        <f t="shared" si="377"/>
        <v>SH0908-1042</v>
      </c>
    </row>
    <row r="4028" spans="1:11" ht="15" customHeight="1" x14ac:dyDescent="0.35">
      <c r="A4028">
        <f>'TI102'!A4025</f>
        <v>12</v>
      </c>
      <c r="B4028" s="26">
        <f>'TI102'!B4025</f>
        <v>46273.791666666657</v>
      </c>
      <c r="C4028">
        <f>'TI102'!C4025</f>
        <v>11711797</v>
      </c>
      <c r="D4028">
        <f>'TI102'!J4025</f>
        <v>4</v>
      </c>
      <c r="E4028">
        <f>'TI102'!Q4025</f>
        <v>6</v>
      </c>
      <c r="F4028" t="str">
        <f t="shared" si="372"/>
        <v>61232</v>
      </c>
      <c r="G4028">
        <f t="shared" si="373"/>
        <v>122</v>
      </c>
      <c r="H4028" t="str">
        <f t="shared" si="374"/>
        <v>SH0908-1030</v>
      </c>
      <c r="I4028" t="str">
        <f t="shared" si="375"/>
        <v>SH0908-1030</v>
      </c>
      <c r="J4028" s="34">
        <f t="shared" si="376"/>
        <v>72686</v>
      </c>
      <c r="K4028" t="str">
        <f t="shared" si="377"/>
        <v>SH0908-1030</v>
      </c>
    </row>
    <row r="4029" spans="1:11" ht="15" customHeight="1" x14ac:dyDescent="0.35">
      <c r="A4029">
        <f>'TI102'!A4026</f>
        <v>13</v>
      </c>
      <c r="B4029" s="26">
        <f>'TI102'!B4026</f>
        <v>46273.802083333343</v>
      </c>
      <c r="C4029">
        <f>'TI102'!C4026</f>
        <v>11711097</v>
      </c>
      <c r="D4029">
        <f>'TI102'!J4026</f>
        <v>6</v>
      </c>
      <c r="E4029">
        <f>'TI102'!Q4026</f>
        <v>36</v>
      </c>
      <c r="F4029" t="str">
        <f t="shared" si="372"/>
        <v>59649</v>
      </c>
      <c r="G4029">
        <f t="shared" si="373"/>
        <v>221</v>
      </c>
      <c r="H4029" t="str">
        <f t="shared" si="374"/>
        <v>SH0908-1042</v>
      </c>
      <c r="I4029" t="str">
        <f t="shared" si="375"/>
        <v>SH0908-1042</v>
      </c>
      <c r="J4029" s="34">
        <f t="shared" si="376"/>
        <v>72686</v>
      </c>
      <c r="K4029" t="str">
        <f t="shared" si="377"/>
        <v>SH0908-1042</v>
      </c>
    </row>
    <row r="4030" spans="1:11" ht="15" customHeight="1" x14ac:dyDescent="0.35">
      <c r="A4030">
        <f>'TI102'!A4027</f>
        <v>13</v>
      </c>
      <c r="B4030" s="26">
        <f>'TI102'!B4027</f>
        <v>46273.802083333343</v>
      </c>
      <c r="C4030">
        <f>'TI102'!C4027</f>
        <v>11711098</v>
      </c>
      <c r="D4030">
        <f>'TI102'!J4027</f>
        <v>6</v>
      </c>
      <c r="E4030">
        <f>'TI102'!Q4027</f>
        <v>3</v>
      </c>
      <c r="F4030" t="str">
        <f t="shared" si="372"/>
        <v>59654</v>
      </c>
      <c r="G4030">
        <f t="shared" si="373"/>
        <v>212</v>
      </c>
      <c r="H4030" t="str">
        <f t="shared" si="374"/>
        <v>SH0908-1042</v>
      </c>
      <c r="I4030" t="str">
        <f t="shared" si="375"/>
        <v>SH0908-1042</v>
      </c>
      <c r="J4030" s="34">
        <f t="shared" si="376"/>
        <v>72686</v>
      </c>
      <c r="K4030" t="str">
        <f t="shared" si="377"/>
        <v>SH0908-1042</v>
      </c>
    </row>
    <row r="4031" spans="1:11" ht="15" customHeight="1" x14ac:dyDescent="0.35">
      <c r="A4031">
        <f>'TI102'!A4028</f>
        <v>13</v>
      </c>
      <c r="B4031" s="26">
        <f>'TI102'!B4028</f>
        <v>46273.802083333343</v>
      </c>
      <c r="C4031">
        <f>'TI102'!C4028</f>
        <v>11711099</v>
      </c>
      <c r="D4031">
        <f>'TI102'!J4028</f>
        <v>6</v>
      </c>
      <c r="E4031">
        <f>'TI102'!Q4028</f>
        <v>2</v>
      </c>
      <c r="F4031" t="str">
        <f t="shared" si="372"/>
        <v>59649</v>
      </c>
      <c r="G4031">
        <f t="shared" si="373"/>
        <v>221</v>
      </c>
      <c r="H4031" t="str">
        <f t="shared" si="374"/>
        <v>SH0908-1042</v>
      </c>
      <c r="I4031" t="str">
        <f t="shared" si="375"/>
        <v>SH0908-1042</v>
      </c>
      <c r="J4031" s="34">
        <f t="shared" si="376"/>
        <v>72686</v>
      </c>
      <c r="K4031" t="str">
        <f t="shared" si="377"/>
        <v>SH0908-1042</v>
      </c>
    </row>
    <row r="4032" spans="1:11" ht="15" customHeight="1" x14ac:dyDescent="0.35">
      <c r="A4032">
        <f>'TI102'!A4029</f>
        <v>13</v>
      </c>
      <c r="B4032" s="26">
        <f>'TI102'!B4029</f>
        <v>46273.802083333343</v>
      </c>
      <c r="C4032">
        <f>'TI102'!C4029</f>
        <v>11711107</v>
      </c>
      <c r="D4032">
        <f>'TI102'!J4029</f>
        <v>1</v>
      </c>
      <c r="E4032">
        <f>'TI102'!Q4029</f>
        <v>3</v>
      </c>
      <c r="F4032" t="str">
        <f t="shared" si="372"/>
        <v>60922</v>
      </c>
      <c r="G4032">
        <f t="shared" si="373"/>
        <v>250</v>
      </c>
      <c r="H4032" t="str">
        <f t="shared" si="374"/>
        <v>SH0908-1042</v>
      </c>
      <c r="I4032" t="str">
        <f t="shared" si="375"/>
        <v>SH0908-1042</v>
      </c>
      <c r="J4032" s="34">
        <f t="shared" si="376"/>
        <v>72686</v>
      </c>
      <c r="K4032" t="str">
        <f t="shared" si="377"/>
        <v>SH0908-1042</v>
      </c>
    </row>
    <row r="4033" spans="1:11" ht="15" customHeight="1" x14ac:dyDescent="0.35">
      <c r="A4033">
        <f>'TI102'!A4030</f>
        <v>13</v>
      </c>
      <c r="B4033" s="26">
        <f>'TI102'!B4030</f>
        <v>46273.802083333343</v>
      </c>
      <c r="C4033">
        <f>'TI102'!C4030</f>
        <v>11711108</v>
      </c>
      <c r="D4033">
        <f>'TI102'!J4030</f>
        <v>1</v>
      </c>
      <c r="E4033">
        <f>'TI102'!Q4030</f>
        <v>3</v>
      </c>
      <c r="F4033" t="str">
        <f t="shared" si="372"/>
        <v>60922</v>
      </c>
      <c r="G4033">
        <f t="shared" si="373"/>
        <v>250</v>
      </c>
      <c r="H4033" t="str">
        <f t="shared" si="374"/>
        <v>SH0908-1042</v>
      </c>
      <c r="I4033" t="str">
        <f t="shared" si="375"/>
        <v>SH0908-1042</v>
      </c>
      <c r="J4033" s="34">
        <f t="shared" si="376"/>
        <v>72686</v>
      </c>
      <c r="K4033" t="str">
        <f t="shared" si="377"/>
        <v>SH0908-1042</v>
      </c>
    </row>
    <row r="4034" spans="1:11" ht="15" customHeight="1" x14ac:dyDescent="0.35">
      <c r="A4034">
        <f>'TI102'!A4031</f>
        <v>13</v>
      </c>
      <c r="B4034" s="26">
        <f>'TI102'!B4031</f>
        <v>46273.802083333343</v>
      </c>
      <c r="C4034">
        <f>'TI102'!C4031</f>
        <v>11711645</v>
      </c>
      <c r="D4034">
        <f>'TI102'!J4031</f>
        <v>1</v>
      </c>
      <c r="E4034">
        <f>'TI102'!Q4031</f>
        <v>3</v>
      </c>
      <c r="F4034" t="str">
        <f t="shared" si="372"/>
        <v>61130</v>
      </c>
      <c r="G4034">
        <f t="shared" si="373"/>
        <v>121</v>
      </c>
      <c r="H4034" t="str">
        <f t="shared" si="374"/>
        <v>SH0908-1030</v>
      </c>
      <c r="I4034" t="str">
        <f t="shared" si="375"/>
        <v>SH0908-1030</v>
      </c>
      <c r="J4034" s="34">
        <f t="shared" si="376"/>
        <v>72686</v>
      </c>
      <c r="K4034" t="str">
        <f t="shared" si="377"/>
        <v>SH0908-1030</v>
      </c>
    </row>
    <row r="4035" spans="1:11" ht="15" customHeight="1" x14ac:dyDescent="0.35">
      <c r="A4035">
        <f>'TI102'!A4032</f>
        <v>13</v>
      </c>
      <c r="B4035" s="26">
        <f>'TI102'!B4032</f>
        <v>46273.802083333343</v>
      </c>
      <c r="C4035">
        <f>'TI102'!C4032</f>
        <v>11711646</v>
      </c>
      <c r="D4035">
        <f>'TI102'!J4032</f>
        <v>1</v>
      </c>
      <c r="E4035">
        <f>'TI102'!Q4032</f>
        <v>1</v>
      </c>
      <c r="F4035" t="str">
        <f t="shared" si="372"/>
        <v>61130</v>
      </c>
      <c r="G4035">
        <f t="shared" si="373"/>
        <v>121</v>
      </c>
      <c r="H4035" t="str">
        <f t="shared" si="374"/>
        <v>SH0908-1030</v>
      </c>
      <c r="I4035" t="str">
        <f t="shared" si="375"/>
        <v>SH0908-1030</v>
      </c>
      <c r="J4035" s="34">
        <f t="shared" si="376"/>
        <v>72686</v>
      </c>
      <c r="K4035" t="str">
        <f t="shared" si="377"/>
        <v>SH0908-1030</v>
      </c>
    </row>
    <row r="4036" spans="1:11" ht="15" customHeight="1" x14ac:dyDescent="0.35">
      <c r="A4036">
        <f>'TI102'!A4033</f>
        <v>13</v>
      </c>
      <c r="B4036" s="26">
        <f>'TI102'!B4033</f>
        <v>46273.802083333343</v>
      </c>
      <c r="C4036">
        <f>'TI102'!C4033</f>
        <v>11711647</v>
      </c>
      <c r="D4036">
        <f>'TI102'!J4033</f>
        <v>1</v>
      </c>
      <c r="E4036">
        <f>'TI102'!Q4033</f>
        <v>2</v>
      </c>
      <c r="F4036" t="str">
        <f t="shared" si="372"/>
        <v>61130</v>
      </c>
      <c r="G4036">
        <f t="shared" si="373"/>
        <v>121</v>
      </c>
      <c r="H4036" t="str">
        <f t="shared" si="374"/>
        <v>SH0908-1030</v>
      </c>
      <c r="I4036" t="str">
        <f t="shared" si="375"/>
        <v>SH0908-1030</v>
      </c>
      <c r="J4036" s="34">
        <f t="shared" si="376"/>
        <v>72686</v>
      </c>
      <c r="K4036" t="str">
        <f t="shared" si="377"/>
        <v>SH0908-1030</v>
      </c>
    </row>
    <row r="4037" spans="1:11" ht="15" customHeight="1" x14ac:dyDescent="0.35">
      <c r="A4037">
        <f>'TI102'!A4034</f>
        <v>13</v>
      </c>
      <c r="B4037" s="26">
        <f>'TI102'!B4034</f>
        <v>46273.802083333343</v>
      </c>
      <c r="C4037">
        <f>'TI102'!C4034</f>
        <v>11711648</v>
      </c>
      <c r="D4037">
        <f>'TI102'!J4034</f>
        <v>1</v>
      </c>
      <c r="E4037">
        <f>'TI102'!Q4034</f>
        <v>1</v>
      </c>
      <c r="F4037" t="str">
        <f t="shared" si="372"/>
        <v>61130</v>
      </c>
      <c r="G4037">
        <f t="shared" si="373"/>
        <v>121</v>
      </c>
      <c r="H4037" t="str">
        <f t="shared" si="374"/>
        <v>SH0908-1030</v>
      </c>
      <c r="I4037" t="str">
        <f t="shared" si="375"/>
        <v>SH0908-1030</v>
      </c>
      <c r="J4037" s="34">
        <f t="shared" si="376"/>
        <v>72686</v>
      </c>
      <c r="K4037" t="str">
        <f t="shared" si="377"/>
        <v>SH0908-1030</v>
      </c>
    </row>
    <row r="4038" spans="1:11" ht="15" customHeight="1" x14ac:dyDescent="0.35">
      <c r="A4038">
        <f>'TI102'!A4035</f>
        <v>13</v>
      </c>
      <c r="B4038" s="26">
        <f>'TI102'!B4035</f>
        <v>46273.802083333343</v>
      </c>
      <c r="C4038">
        <f>'TI102'!C4035</f>
        <v>11711649</v>
      </c>
      <c r="D4038">
        <f>'TI102'!J4035</f>
        <v>1</v>
      </c>
      <c r="E4038">
        <f>'TI102'!Q4035</f>
        <v>2</v>
      </c>
      <c r="F4038" t="str">
        <f t="shared" ref="F4038:F4073" si="378">INDEX(OM_ORDER,MATCH(C4038,OM_TID,0))</f>
        <v>61130</v>
      </c>
      <c r="G4038">
        <f t="shared" ref="G4038:G4101" si="379">MATCH(F4038,OR_ID,0)</f>
        <v>121</v>
      </c>
      <c r="H4038" t="str">
        <f t="shared" ref="H4038:H4101" si="380">INDEX(OR_ORIG,G4038)</f>
        <v>SH0908-1030</v>
      </c>
      <c r="I4038" t="str">
        <f t="shared" ref="I4038:I4073" si="381">INDEX(OR_SHIP,G4038)</f>
        <v>SH0908-1030</v>
      </c>
      <c r="J4038" s="34">
        <f t="shared" ref="J4038:J4073" si="382">IF(INDEX(OR_MOVED,G4038)="",DATE(2099,1,1),INDEX(OR_MOVED,G4038))</f>
        <v>72686</v>
      </c>
      <c r="K4038" t="str">
        <f t="shared" ref="K4038:K4101" si="383">IF(B4038&gt;=J4038,I4038,H4038)</f>
        <v>SH0908-1030</v>
      </c>
    </row>
    <row r="4039" spans="1:11" ht="15" customHeight="1" x14ac:dyDescent="0.35">
      <c r="A4039">
        <f>'TI102'!A4036</f>
        <v>13</v>
      </c>
      <c r="B4039" s="26">
        <f>'TI102'!B4036</f>
        <v>46273.802083333343</v>
      </c>
      <c r="C4039">
        <f>'TI102'!C4036</f>
        <v>11711735</v>
      </c>
      <c r="D4039">
        <f>'TI102'!J4036</f>
        <v>4</v>
      </c>
      <c r="E4039">
        <f>'TI102'!Q4036</f>
        <v>1</v>
      </c>
      <c r="F4039" t="str">
        <f t="shared" si="378"/>
        <v>61173</v>
      </c>
      <c r="G4039">
        <f t="shared" si="379"/>
        <v>254</v>
      </c>
      <c r="H4039" t="str">
        <f t="shared" si="380"/>
        <v>SH0908-1042</v>
      </c>
      <c r="I4039" t="str">
        <f t="shared" si="381"/>
        <v>SH0908-1042</v>
      </c>
      <c r="J4039" s="34">
        <f t="shared" si="382"/>
        <v>72686</v>
      </c>
      <c r="K4039" t="str">
        <f t="shared" si="383"/>
        <v>SH0908-1042</v>
      </c>
    </row>
    <row r="4040" spans="1:11" ht="15" customHeight="1" x14ac:dyDescent="0.35">
      <c r="A4040">
        <f>'TI102'!A4037</f>
        <v>13</v>
      </c>
      <c r="B4040" s="26">
        <f>'TI102'!B4037</f>
        <v>46273.802083333343</v>
      </c>
      <c r="C4040">
        <f>'TI102'!C4037</f>
        <v>11711765</v>
      </c>
      <c r="D4040">
        <f>'TI102'!J4037</f>
        <v>1</v>
      </c>
      <c r="E4040">
        <f>'TI102'!Q4037</f>
        <v>2</v>
      </c>
      <c r="F4040" t="str">
        <f t="shared" si="378"/>
        <v>61225</v>
      </c>
      <c r="G4040">
        <f t="shared" si="379"/>
        <v>352</v>
      </c>
      <c r="H4040" t="str">
        <f t="shared" si="380"/>
        <v>SH0908-1080</v>
      </c>
      <c r="I4040" t="str">
        <f t="shared" si="381"/>
        <v>SH0908-1080</v>
      </c>
      <c r="J4040" s="34">
        <f t="shared" si="382"/>
        <v>72686</v>
      </c>
      <c r="K4040" t="str">
        <f t="shared" si="383"/>
        <v>SH0908-1080</v>
      </c>
    </row>
    <row r="4041" spans="1:11" ht="15" customHeight="1" x14ac:dyDescent="0.35">
      <c r="A4041">
        <f>'TI102'!A4038</f>
        <v>13</v>
      </c>
      <c r="B4041" s="26">
        <f>'TI102'!B4038</f>
        <v>46273.802083333343</v>
      </c>
      <c r="C4041">
        <f>'TI102'!C4038</f>
        <v>11711766</v>
      </c>
      <c r="D4041">
        <f>'TI102'!J4038</f>
        <v>1</v>
      </c>
      <c r="E4041">
        <f>'TI102'!Q4038</f>
        <v>1</v>
      </c>
      <c r="F4041" t="str">
        <f t="shared" si="378"/>
        <v>61225</v>
      </c>
      <c r="G4041">
        <f t="shared" si="379"/>
        <v>352</v>
      </c>
      <c r="H4041" t="str">
        <f t="shared" si="380"/>
        <v>SH0908-1080</v>
      </c>
      <c r="I4041" t="str">
        <f t="shared" si="381"/>
        <v>SH0908-1080</v>
      </c>
      <c r="J4041" s="34">
        <f t="shared" si="382"/>
        <v>72686</v>
      </c>
      <c r="K4041" t="str">
        <f t="shared" si="383"/>
        <v>SH0908-1080</v>
      </c>
    </row>
    <row r="4042" spans="1:11" ht="15" customHeight="1" x14ac:dyDescent="0.35">
      <c r="A4042">
        <f>'TI102'!A4039</f>
        <v>13</v>
      </c>
      <c r="B4042" s="26">
        <f>'TI102'!B4039</f>
        <v>46273.802083333343</v>
      </c>
      <c r="C4042">
        <f>'TI102'!C4039</f>
        <v>11711783</v>
      </c>
      <c r="D4042">
        <f>'TI102'!J4039</f>
        <v>1</v>
      </c>
      <c r="E4042">
        <f>'TI102'!Q4039</f>
        <v>3</v>
      </c>
      <c r="F4042" t="str">
        <f t="shared" si="378"/>
        <v>61231</v>
      </c>
      <c r="G4042">
        <f t="shared" si="379"/>
        <v>255</v>
      </c>
      <c r="H4042" t="str">
        <f t="shared" si="380"/>
        <v>SH0908-1042</v>
      </c>
      <c r="I4042" t="str">
        <f t="shared" si="381"/>
        <v>SH0908-1042</v>
      </c>
      <c r="J4042" s="34">
        <f t="shared" si="382"/>
        <v>72686</v>
      </c>
      <c r="K4042" t="str">
        <f t="shared" si="383"/>
        <v>SH0908-1042</v>
      </c>
    </row>
    <row r="4043" spans="1:11" ht="15" customHeight="1" x14ac:dyDescent="0.35">
      <c r="A4043">
        <f>'TI102'!A4040</f>
        <v>13</v>
      </c>
      <c r="B4043" s="26">
        <f>'TI102'!B4040</f>
        <v>46273.802083333343</v>
      </c>
      <c r="C4043">
        <f>'TI102'!C4040</f>
        <v>11711829</v>
      </c>
      <c r="D4043">
        <f>'TI102'!J4040</f>
        <v>1</v>
      </c>
      <c r="E4043">
        <f>'TI102'!Q4040</f>
        <v>1</v>
      </c>
      <c r="F4043" t="str">
        <f t="shared" si="378"/>
        <v>61249</v>
      </c>
      <c r="G4043">
        <f t="shared" si="379"/>
        <v>108</v>
      </c>
      <c r="H4043" t="str">
        <f t="shared" si="380"/>
        <v>SH0908-1026</v>
      </c>
      <c r="I4043" t="str">
        <f t="shared" si="381"/>
        <v>SH0908-1026</v>
      </c>
      <c r="J4043" s="34">
        <f t="shared" si="382"/>
        <v>72686</v>
      </c>
      <c r="K4043" t="str">
        <f t="shared" si="383"/>
        <v>SH0908-1026</v>
      </c>
    </row>
    <row r="4044" spans="1:11" ht="15" customHeight="1" x14ac:dyDescent="0.35">
      <c r="A4044">
        <f>'TI102'!A4041</f>
        <v>13</v>
      </c>
      <c r="B4044" s="26">
        <f>'TI102'!B4041</f>
        <v>46273.802083333343</v>
      </c>
      <c r="C4044">
        <f>'TI102'!C4041</f>
        <v>11711830</v>
      </c>
      <c r="D4044">
        <f>'TI102'!J4041</f>
        <v>1</v>
      </c>
      <c r="E4044">
        <f>'TI102'!Q4041</f>
        <v>1</v>
      </c>
      <c r="F4044" t="str">
        <f t="shared" si="378"/>
        <v>61249</v>
      </c>
      <c r="G4044">
        <f t="shared" si="379"/>
        <v>108</v>
      </c>
      <c r="H4044" t="str">
        <f t="shared" si="380"/>
        <v>SH0908-1026</v>
      </c>
      <c r="I4044" t="str">
        <f t="shared" si="381"/>
        <v>SH0908-1026</v>
      </c>
      <c r="J4044" s="34">
        <f t="shared" si="382"/>
        <v>72686</v>
      </c>
      <c r="K4044" t="str">
        <f t="shared" si="383"/>
        <v>SH0908-1026</v>
      </c>
    </row>
    <row r="4045" spans="1:11" ht="15" customHeight="1" x14ac:dyDescent="0.35">
      <c r="A4045">
        <f>'TI102'!A4042</f>
        <v>13</v>
      </c>
      <c r="B4045" s="26">
        <f>'TI102'!B4042</f>
        <v>46273.802083333343</v>
      </c>
      <c r="C4045">
        <f>'TI102'!C4042</f>
        <v>11711831</v>
      </c>
      <c r="D4045">
        <f>'TI102'!J4042</f>
        <v>1</v>
      </c>
      <c r="E4045">
        <f>'TI102'!Q4042</f>
        <v>1</v>
      </c>
      <c r="F4045" t="str">
        <f t="shared" si="378"/>
        <v>61249</v>
      </c>
      <c r="G4045">
        <f t="shared" si="379"/>
        <v>108</v>
      </c>
      <c r="H4045" t="str">
        <f t="shared" si="380"/>
        <v>SH0908-1026</v>
      </c>
      <c r="I4045" t="str">
        <f t="shared" si="381"/>
        <v>SH0908-1026</v>
      </c>
      <c r="J4045" s="34">
        <f t="shared" si="382"/>
        <v>72686</v>
      </c>
      <c r="K4045" t="str">
        <f t="shared" si="383"/>
        <v>SH0908-1026</v>
      </c>
    </row>
    <row r="4046" spans="1:11" ht="15" customHeight="1" x14ac:dyDescent="0.35">
      <c r="A4046">
        <f>'TI102'!A4043</f>
        <v>13</v>
      </c>
      <c r="B4046" s="26">
        <f>'TI102'!B4043</f>
        <v>46273.802083333343</v>
      </c>
      <c r="C4046">
        <f>'TI102'!C4043</f>
        <v>11711857</v>
      </c>
      <c r="D4046">
        <f>'TI102'!J4043</f>
        <v>1</v>
      </c>
      <c r="E4046">
        <f>'TI102'!Q4043</f>
        <v>1</v>
      </c>
      <c r="F4046" t="str">
        <f t="shared" si="378"/>
        <v>61265</v>
      </c>
      <c r="G4046">
        <f t="shared" si="379"/>
        <v>275</v>
      </c>
      <c r="H4046" t="str">
        <f t="shared" si="380"/>
        <v>SH0908-1051</v>
      </c>
      <c r="I4046" t="str">
        <f t="shared" si="381"/>
        <v>SH0908-1051</v>
      </c>
      <c r="J4046" s="34">
        <f t="shared" si="382"/>
        <v>72686</v>
      </c>
      <c r="K4046" t="str">
        <f t="shared" si="383"/>
        <v>SH0908-1051</v>
      </c>
    </row>
    <row r="4047" spans="1:11" ht="15" customHeight="1" x14ac:dyDescent="0.35">
      <c r="A4047">
        <f>'TI102'!A4044</f>
        <v>13</v>
      </c>
      <c r="B4047" s="26">
        <f>'TI102'!B4044</f>
        <v>46273.802083333343</v>
      </c>
      <c r="C4047">
        <f>'TI102'!C4044</f>
        <v>11711866</v>
      </c>
      <c r="D4047">
        <f>'TI102'!J4044</f>
        <v>1</v>
      </c>
      <c r="E4047">
        <f>'TI102'!Q4044</f>
        <v>2</v>
      </c>
      <c r="F4047" t="str">
        <f t="shared" si="378"/>
        <v>61282</v>
      </c>
      <c r="G4047">
        <f t="shared" si="379"/>
        <v>174</v>
      </c>
      <c r="H4047" t="str">
        <f t="shared" si="380"/>
        <v>SH0908-1034</v>
      </c>
      <c r="I4047" t="str">
        <f t="shared" si="381"/>
        <v>SH0908-1034</v>
      </c>
      <c r="J4047" s="34">
        <f t="shared" si="382"/>
        <v>72686</v>
      </c>
      <c r="K4047" t="str">
        <f t="shared" si="383"/>
        <v>SH0908-1034</v>
      </c>
    </row>
    <row r="4048" spans="1:11" ht="15" customHeight="1" x14ac:dyDescent="0.35">
      <c r="A4048">
        <f>'TI102'!A4045</f>
        <v>13</v>
      </c>
      <c r="B4048" s="26">
        <f>'TI102'!B4045</f>
        <v>46273.802083333343</v>
      </c>
      <c r="C4048">
        <f>'TI102'!C4045</f>
        <v>11711874</v>
      </c>
      <c r="D4048">
        <f>'TI102'!J4045</f>
        <v>5</v>
      </c>
      <c r="E4048">
        <f>'TI102'!Q4045</f>
        <v>30</v>
      </c>
      <c r="F4048" t="str">
        <f t="shared" si="378"/>
        <v>61299</v>
      </c>
      <c r="G4048">
        <f t="shared" si="379"/>
        <v>207</v>
      </c>
      <c r="H4048" t="str">
        <f t="shared" si="380"/>
        <v>SH0908-1039</v>
      </c>
      <c r="I4048" t="str">
        <f t="shared" si="381"/>
        <v>SH0908-1039</v>
      </c>
      <c r="J4048" s="34">
        <f t="shared" si="382"/>
        <v>72686</v>
      </c>
      <c r="K4048" t="str">
        <f t="shared" si="383"/>
        <v>SH0908-1039</v>
      </c>
    </row>
    <row r="4049" spans="1:11" ht="15" customHeight="1" x14ac:dyDescent="0.35">
      <c r="A4049">
        <f>'TI102'!A4046</f>
        <v>13</v>
      </c>
      <c r="B4049" s="26">
        <f>'TI102'!B4046</f>
        <v>46273.802083333343</v>
      </c>
      <c r="C4049">
        <f>'TI102'!C4046</f>
        <v>11711895</v>
      </c>
      <c r="D4049">
        <f>'TI102'!J4046</f>
        <v>6</v>
      </c>
      <c r="E4049">
        <f>'TI102'!Q4046</f>
        <v>1</v>
      </c>
      <c r="F4049" t="str">
        <f t="shared" si="378"/>
        <v>60671</v>
      </c>
      <c r="G4049">
        <f t="shared" si="379"/>
        <v>202</v>
      </c>
      <c r="H4049" t="str">
        <f t="shared" si="380"/>
        <v>SH0908-1039</v>
      </c>
      <c r="I4049" t="str">
        <f t="shared" si="381"/>
        <v>SH0908-1039</v>
      </c>
      <c r="J4049" s="34">
        <f t="shared" si="382"/>
        <v>72686</v>
      </c>
      <c r="K4049" t="str">
        <f t="shared" si="383"/>
        <v>SH0908-1039</v>
      </c>
    </row>
    <row r="4050" spans="1:11" ht="15" customHeight="1" x14ac:dyDescent="0.35">
      <c r="A4050">
        <f>'TI102'!A4047</f>
        <v>13</v>
      </c>
      <c r="B4050" s="26">
        <f>'TI102'!B4047</f>
        <v>46273.802083333343</v>
      </c>
      <c r="C4050">
        <f>'TI102'!C4047</f>
        <v>11711897</v>
      </c>
      <c r="D4050">
        <f>'TI102'!J4047</f>
        <v>6</v>
      </c>
      <c r="E4050">
        <f>'TI102'!Q4047</f>
        <v>3</v>
      </c>
      <c r="F4050" t="str">
        <f t="shared" si="378"/>
        <v>352-1063</v>
      </c>
      <c r="G4050">
        <f t="shared" si="379"/>
        <v>316</v>
      </c>
      <c r="H4050" t="str">
        <f t="shared" si="380"/>
        <v>SH0908-1063</v>
      </c>
      <c r="I4050" t="str">
        <f t="shared" si="381"/>
        <v>SH0908-1063</v>
      </c>
      <c r="J4050" s="34">
        <f t="shared" si="382"/>
        <v>72686</v>
      </c>
      <c r="K4050" t="str">
        <f t="shared" si="383"/>
        <v>SH0908-1063</v>
      </c>
    </row>
    <row r="4051" spans="1:11" ht="15" customHeight="1" x14ac:dyDescent="0.35">
      <c r="A4051">
        <f>'TI102'!A4048</f>
        <v>13</v>
      </c>
      <c r="B4051" s="26">
        <f>'TI102'!B4048</f>
        <v>46273.802083333343</v>
      </c>
      <c r="C4051">
        <f>'TI102'!C4048</f>
        <v>11711898</v>
      </c>
      <c r="D4051">
        <f>'TI102'!J4048</f>
        <v>6</v>
      </c>
      <c r="E4051">
        <f>'TI102'!Q4048</f>
        <v>6</v>
      </c>
      <c r="F4051" t="str">
        <f t="shared" si="378"/>
        <v>352-1063</v>
      </c>
      <c r="G4051">
        <f t="shared" si="379"/>
        <v>316</v>
      </c>
      <c r="H4051" t="str">
        <f t="shared" si="380"/>
        <v>SH0908-1063</v>
      </c>
      <c r="I4051" t="str">
        <f t="shared" si="381"/>
        <v>SH0908-1063</v>
      </c>
      <c r="J4051" s="34">
        <f t="shared" si="382"/>
        <v>72686</v>
      </c>
      <c r="K4051" t="str">
        <f t="shared" si="383"/>
        <v>SH0908-1063</v>
      </c>
    </row>
    <row r="4052" spans="1:11" ht="15" customHeight="1" x14ac:dyDescent="0.35">
      <c r="A4052">
        <f>'TI102'!A4049</f>
        <v>13</v>
      </c>
      <c r="B4052" s="26">
        <f>'TI102'!B4049</f>
        <v>46273.802083333343</v>
      </c>
      <c r="C4052">
        <f>'TI102'!C4049</f>
        <v>11711899</v>
      </c>
      <c r="D4052">
        <f>'TI102'!J4049</f>
        <v>6</v>
      </c>
      <c r="E4052">
        <f>'TI102'!Q4049</f>
        <v>1</v>
      </c>
      <c r="F4052" t="str">
        <f t="shared" si="378"/>
        <v>59997</v>
      </c>
      <c r="G4052">
        <f t="shared" si="379"/>
        <v>305</v>
      </c>
      <c r="H4052" t="str">
        <f t="shared" si="380"/>
        <v>SH0908-1063</v>
      </c>
      <c r="I4052" t="str">
        <f t="shared" si="381"/>
        <v>SH0908-1063</v>
      </c>
      <c r="J4052" s="34">
        <f t="shared" si="382"/>
        <v>72686</v>
      </c>
      <c r="K4052" t="str">
        <f t="shared" si="383"/>
        <v>SH0908-1063</v>
      </c>
    </row>
    <row r="4053" spans="1:11" ht="15" customHeight="1" x14ac:dyDescent="0.35">
      <c r="A4053">
        <f>'TI102'!A4050</f>
        <v>13</v>
      </c>
      <c r="B4053" s="26">
        <f>'TI102'!B4050</f>
        <v>46273.802083333343</v>
      </c>
      <c r="C4053">
        <f>'TI102'!C4050</f>
        <v>11711900</v>
      </c>
      <c r="D4053">
        <f>'TI102'!J4050</f>
        <v>6</v>
      </c>
      <c r="E4053">
        <f>'TI102'!Q4050</f>
        <v>1</v>
      </c>
      <c r="F4053" t="str">
        <f t="shared" si="378"/>
        <v>59997</v>
      </c>
      <c r="G4053">
        <f t="shared" si="379"/>
        <v>305</v>
      </c>
      <c r="H4053" t="str">
        <f t="shared" si="380"/>
        <v>SH0908-1063</v>
      </c>
      <c r="I4053" t="str">
        <f t="shared" si="381"/>
        <v>SH0908-1063</v>
      </c>
      <c r="J4053" s="34">
        <f t="shared" si="382"/>
        <v>72686</v>
      </c>
      <c r="K4053" t="str">
        <f t="shared" si="383"/>
        <v>SH0908-1063</v>
      </c>
    </row>
    <row r="4054" spans="1:11" ht="15" customHeight="1" x14ac:dyDescent="0.35">
      <c r="A4054">
        <f>'TI102'!A4051</f>
        <v>13</v>
      </c>
      <c r="B4054" s="26">
        <f>'TI102'!B4051</f>
        <v>46273.802083333343</v>
      </c>
      <c r="C4054">
        <f>'TI102'!C4051</f>
        <v>11711901</v>
      </c>
      <c r="D4054">
        <f>'TI102'!J4051</f>
        <v>6</v>
      </c>
      <c r="E4054">
        <f>'TI102'!Q4051</f>
        <v>1</v>
      </c>
      <c r="F4054" t="str">
        <f t="shared" si="378"/>
        <v>59997</v>
      </c>
      <c r="G4054">
        <f t="shared" si="379"/>
        <v>305</v>
      </c>
      <c r="H4054" t="str">
        <f t="shared" si="380"/>
        <v>SH0908-1063</v>
      </c>
      <c r="I4054" t="str">
        <f t="shared" si="381"/>
        <v>SH0908-1063</v>
      </c>
      <c r="J4054" s="34">
        <f t="shared" si="382"/>
        <v>72686</v>
      </c>
      <c r="K4054" t="str">
        <f t="shared" si="383"/>
        <v>SH0908-1063</v>
      </c>
    </row>
    <row r="4055" spans="1:11" ht="15" customHeight="1" x14ac:dyDescent="0.35">
      <c r="A4055">
        <f>'TI102'!A4052</f>
        <v>13</v>
      </c>
      <c r="B4055" s="26">
        <f>'TI102'!B4052</f>
        <v>46273.802083333343</v>
      </c>
      <c r="C4055">
        <f>'TI102'!C4052</f>
        <v>11711902</v>
      </c>
      <c r="D4055">
        <f>'TI102'!J4052</f>
        <v>6</v>
      </c>
      <c r="E4055">
        <f>'TI102'!Q4052</f>
        <v>4</v>
      </c>
      <c r="F4055" t="str">
        <f t="shared" si="378"/>
        <v>352-1063</v>
      </c>
      <c r="G4055">
        <f t="shared" si="379"/>
        <v>316</v>
      </c>
      <c r="H4055" t="str">
        <f t="shared" si="380"/>
        <v>SH0908-1063</v>
      </c>
      <c r="I4055" t="str">
        <f t="shared" si="381"/>
        <v>SH0908-1063</v>
      </c>
      <c r="J4055" s="34">
        <f t="shared" si="382"/>
        <v>72686</v>
      </c>
      <c r="K4055" t="str">
        <f t="shared" si="383"/>
        <v>SH0908-1063</v>
      </c>
    </row>
    <row r="4056" spans="1:11" ht="15" customHeight="1" x14ac:dyDescent="0.35">
      <c r="A4056">
        <f>'TI102'!A4053</f>
        <v>13</v>
      </c>
      <c r="B4056" s="26">
        <f>'TI102'!B4053</f>
        <v>46273.802083333343</v>
      </c>
      <c r="C4056">
        <f>'TI102'!C4053</f>
        <v>11711903</v>
      </c>
      <c r="D4056">
        <f>'TI102'!J4053</f>
        <v>6</v>
      </c>
      <c r="E4056">
        <f>'TI102'!Q4053</f>
        <v>1</v>
      </c>
      <c r="F4056" t="str">
        <f t="shared" si="378"/>
        <v>59997</v>
      </c>
      <c r="G4056">
        <f t="shared" si="379"/>
        <v>305</v>
      </c>
      <c r="H4056" t="str">
        <f t="shared" si="380"/>
        <v>SH0908-1063</v>
      </c>
      <c r="I4056" t="str">
        <f t="shared" si="381"/>
        <v>SH0908-1063</v>
      </c>
      <c r="J4056" s="34">
        <f t="shared" si="382"/>
        <v>72686</v>
      </c>
      <c r="K4056" t="str">
        <f t="shared" si="383"/>
        <v>SH0908-1063</v>
      </c>
    </row>
    <row r="4057" spans="1:11" ht="15" customHeight="1" x14ac:dyDescent="0.35">
      <c r="A4057">
        <f>'TI102'!A4054</f>
        <v>13</v>
      </c>
      <c r="B4057" s="26">
        <f>'TI102'!B4054</f>
        <v>46273.802083333343</v>
      </c>
      <c r="C4057">
        <f>'TI102'!C4054</f>
        <v>11711904</v>
      </c>
      <c r="D4057">
        <f>'TI102'!J4054</f>
        <v>6</v>
      </c>
      <c r="E4057">
        <f>'TI102'!Q4054</f>
        <v>2</v>
      </c>
      <c r="F4057" t="str">
        <f t="shared" si="378"/>
        <v>59997</v>
      </c>
      <c r="G4057">
        <f t="shared" si="379"/>
        <v>305</v>
      </c>
      <c r="H4057" t="str">
        <f t="shared" si="380"/>
        <v>SH0908-1063</v>
      </c>
      <c r="I4057" t="str">
        <f t="shared" si="381"/>
        <v>SH0908-1063</v>
      </c>
      <c r="J4057" s="34">
        <f t="shared" si="382"/>
        <v>72686</v>
      </c>
      <c r="K4057" t="str">
        <f t="shared" si="383"/>
        <v>SH0908-1063</v>
      </c>
    </row>
    <row r="4058" spans="1:11" ht="15" customHeight="1" x14ac:dyDescent="0.35">
      <c r="A4058">
        <f>'TI102'!A4055</f>
        <v>14</v>
      </c>
      <c r="B4058" s="26">
        <f>'TI102'!B4055</f>
        <v>46273.8125</v>
      </c>
      <c r="C4058">
        <f>'TI102'!C4055</f>
        <v>11711646</v>
      </c>
      <c r="D4058">
        <f>'TI102'!J4055</f>
        <v>1</v>
      </c>
      <c r="E4058">
        <f>'TI102'!Q4055</f>
        <v>1</v>
      </c>
      <c r="F4058" t="str">
        <f t="shared" si="378"/>
        <v>61130</v>
      </c>
      <c r="G4058">
        <f t="shared" si="379"/>
        <v>121</v>
      </c>
      <c r="H4058" t="str">
        <f t="shared" si="380"/>
        <v>SH0908-1030</v>
      </c>
      <c r="I4058" t="str">
        <f t="shared" si="381"/>
        <v>SH0908-1030</v>
      </c>
      <c r="J4058" s="34">
        <f t="shared" si="382"/>
        <v>72686</v>
      </c>
      <c r="K4058" t="str">
        <f t="shared" si="383"/>
        <v>SH0908-1030</v>
      </c>
    </row>
    <row r="4059" spans="1:11" ht="15" customHeight="1" x14ac:dyDescent="0.35">
      <c r="A4059">
        <f>'TI102'!A4056</f>
        <v>14</v>
      </c>
      <c r="B4059" s="26">
        <f>'TI102'!B4056</f>
        <v>46273.8125</v>
      </c>
      <c r="C4059">
        <f>'TI102'!C4056</f>
        <v>11711647</v>
      </c>
      <c r="D4059">
        <f>'TI102'!J4056</f>
        <v>1</v>
      </c>
      <c r="E4059">
        <f>'TI102'!Q4056</f>
        <v>2</v>
      </c>
      <c r="F4059" t="str">
        <f t="shared" si="378"/>
        <v>61130</v>
      </c>
      <c r="G4059">
        <f t="shared" si="379"/>
        <v>121</v>
      </c>
      <c r="H4059" t="str">
        <f t="shared" si="380"/>
        <v>SH0908-1030</v>
      </c>
      <c r="I4059" t="str">
        <f t="shared" si="381"/>
        <v>SH0908-1030</v>
      </c>
      <c r="J4059" s="34">
        <f t="shared" si="382"/>
        <v>72686</v>
      </c>
      <c r="K4059" t="str">
        <f t="shared" si="383"/>
        <v>SH0908-1030</v>
      </c>
    </row>
    <row r="4060" spans="1:11" ht="15" customHeight="1" x14ac:dyDescent="0.35">
      <c r="A4060">
        <f>'TI102'!A4057</f>
        <v>14</v>
      </c>
      <c r="B4060" s="26">
        <f>'TI102'!B4057</f>
        <v>46273.8125</v>
      </c>
      <c r="C4060">
        <f>'TI102'!C4057</f>
        <v>11711648</v>
      </c>
      <c r="D4060">
        <f>'TI102'!J4057</f>
        <v>1</v>
      </c>
      <c r="E4060">
        <f>'TI102'!Q4057</f>
        <v>1</v>
      </c>
      <c r="F4060" t="str">
        <f t="shared" si="378"/>
        <v>61130</v>
      </c>
      <c r="G4060">
        <f t="shared" si="379"/>
        <v>121</v>
      </c>
      <c r="H4060" t="str">
        <f t="shared" si="380"/>
        <v>SH0908-1030</v>
      </c>
      <c r="I4060" t="str">
        <f t="shared" si="381"/>
        <v>SH0908-1030</v>
      </c>
      <c r="J4060" s="34">
        <f t="shared" si="382"/>
        <v>72686</v>
      </c>
      <c r="K4060" t="str">
        <f t="shared" si="383"/>
        <v>SH0908-1030</v>
      </c>
    </row>
    <row r="4061" spans="1:11" ht="15" customHeight="1" x14ac:dyDescent="0.35">
      <c r="A4061">
        <f>'TI102'!A4058</f>
        <v>14</v>
      </c>
      <c r="B4061" s="26">
        <f>'TI102'!B4058</f>
        <v>46273.8125</v>
      </c>
      <c r="C4061">
        <f>'TI102'!C4058</f>
        <v>11711649</v>
      </c>
      <c r="D4061">
        <f>'TI102'!J4058</f>
        <v>1</v>
      </c>
      <c r="E4061">
        <f>'TI102'!Q4058</f>
        <v>2</v>
      </c>
      <c r="F4061" t="str">
        <f t="shared" si="378"/>
        <v>61130</v>
      </c>
      <c r="G4061">
        <f t="shared" si="379"/>
        <v>121</v>
      </c>
      <c r="H4061" t="str">
        <f t="shared" si="380"/>
        <v>SH0908-1030</v>
      </c>
      <c r="I4061" t="str">
        <f t="shared" si="381"/>
        <v>SH0908-1030</v>
      </c>
      <c r="J4061" s="34">
        <f t="shared" si="382"/>
        <v>72686</v>
      </c>
      <c r="K4061" t="str">
        <f t="shared" si="383"/>
        <v>SH0908-1030</v>
      </c>
    </row>
    <row r="4062" spans="1:11" ht="15" customHeight="1" x14ac:dyDescent="0.35">
      <c r="A4062">
        <f>'TI102'!A4059</f>
        <v>14</v>
      </c>
      <c r="B4062" s="26">
        <f>'TI102'!B4059</f>
        <v>46273.8125</v>
      </c>
      <c r="C4062">
        <f>'TI102'!C4059</f>
        <v>11711830</v>
      </c>
      <c r="D4062">
        <f>'TI102'!J4059</f>
        <v>1</v>
      </c>
      <c r="E4062">
        <f>'TI102'!Q4059</f>
        <v>1</v>
      </c>
      <c r="F4062" t="str">
        <f t="shared" si="378"/>
        <v>61249</v>
      </c>
      <c r="G4062">
        <f t="shared" si="379"/>
        <v>108</v>
      </c>
      <c r="H4062" t="str">
        <f t="shared" si="380"/>
        <v>SH0908-1026</v>
      </c>
      <c r="I4062" t="str">
        <f t="shared" si="381"/>
        <v>SH0908-1026</v>
      </c>
      <c r="J4062" s="34">
        <f t="shared" si="382"/>
        <v>72686</v>
      </c>
      <c r="K4062" t="str">
        <f t="shared" si="383"/>
        <v>SH0908-1026</v>
      </c>
    </row>
    <row r="4063" spans="1:11" ht="15" customHeight="1" x14ac:dyDescent="0.35">
      <c r="A4063">
        <f>'TI102'!A4060</f>
        <v>14</v>
      </c>
      <c r="B4063" s="26">
        <f>'TI102'!B4060</f>
        <v>46273.8125</v>
      </c>
      <c r="C4063">
        <f>'TI102'!C4060</f>
        <v>11711831</v>
      </c>
      <c r="D4063">
        <f>'TI102'!J4060</f>
        <v>1</v>
      </c>
      <c r="E4063">
        <f>'TI102'!Q4060</f>
        <v>1</v>
      </c>
      <c r="F4063" t="str">
        <f t="shared" si="378"/>
        <v>61249</v>
      </c>
      <c r="G4063">
        <f t="shared" si="379"/>
        <v>108</v>
      </c>
      <c r="H4063" t="str">
        <f t="shared" si="380"/>
        <v>SH0908-1026</v>
      </c>
      <c r="I4063" t="str">
        <f t="shared" si="381"/>
        <v>SH0908-1026</v>
      </c>
      <c r="J4063" s="34">
        <f t="shared" si="382"/>
        <v>72686</v>
      </c>
      <c r="K4063" t="str">
        <f t="shared" si="383"/>
        <v>SH0908-1026</v>
      </c>
    </row>
    <row r="4064" spans="1:11" ht="15" customHeight="1" x14ac:dyDescent="0.35">
      <c r="A4064">
        <f>'TI102'!A4061</f>
        <v>14</v>
      </c>
      <c r="B4064" s="26">
        <f>'TI102'!B4061</f>
        <v>46273.8125</v>
      </c>
      <c r="C4064">
        <f>'TI102'!C4061</f>
        <v>11711874</v>
      </c>
      <c r="D4064">
        <f>'TI102'!J4061</f>
        <v>5</v>
      </c>
      <c r="E4064">
        <f>'TI102'!Q4061</f>
        <v>30</v>
      </c>
      <c r="F4064" t="str">
        <f t="shared" si="378"/>
        <v>61299</v>
      </c>
      <c r="G4064">
        <f t="shared" si="379"/>
        <v>207</v>
      </c>
      <c r="H4064" t="str">
        <f t="shared" si="380"/>
        <v>SH0908-1039</v>
      </c>
      <c r="I4064" t="str">
        <f t="shared" si="381"/>
        <v>SH0908-1039</v>
      </c>
      <c r="J4064" s="34">
        <f t="shared" si="382"/>
        <v>72686</v>
      </c>
      <c r="K4064" t="str">
        <f t="shared" si="383"/>
        <v>SH0908-1039</v>
      </c>
    </row>
    <row r="4065" spans="1:11" ht="15" customHeight="1" x14ac:dyDescent="0.35">
      <c r="A4065">
        <f>'TI102'!A4062</f>
        <v>14</v>
      </c>
      <c r="B4065" s="26">
        <f>'TI102'!B4062</f>
        <v>46273.8125</v>
      </c>
      <c r="C4065">
        <f>'TI102'!C4062</f>
        <v>11711905</v>
      </c>
      <c r="D4065">
        <f>'TI102'!J4062</f>
        <v>6</v>
      </c>
      <c r="E4065">
        <f>'TI102'!Q4062</f>
        <v>2</v>
      </c>
      <c r="F4065" t="str">
        <f t="shared" si="378"/>
        <v>61120</v>
      </c>
      <c r="G4065">
        <f t="shared" si="379"/>
        <v>322</v>
      </c>
      <c r="H4065" t="str">
        <f t="shared" si="380"/>
        <v>SH0908-1066</v>
      </c>
      <c r="I4065" t="str">
        <f t="shared" si="381"/>
        <v>SH0908-1066</v>
      </c>
      <c r="J4065" s="34">
        <f t="shared" si="382"/>
        <v>72686</v>
      </c>
      <c r="K4065" t="str">
        <f t="shared" si="383"/>
        <v>SH0908-1066</v>
      </c>
    </row>
    <row r="4066" spans="1:11" ht="15" customHeight="1" x14ac:dyDescent="0.35">
      <c r="A4066">
        <f>'TI102'!A4063</f>
        <v>14</v>
      </c>
      <c r="B4066" s="26">
        <f>'TI102'!B4063</f>
        <v>46273.8125</v>
      </c>
      <c r="C4066">
        <f>'TI102'!C4063</f>
        <v>11711906</v>
      </c>
      <c r="D4066">
        <f>'TI102'!J4063</f>
        <v>6</v>
      </c>
      <c r="E4066">
        <f>'TI102'!Q4063</f>
        <v>2</v>
      </c>
      <c r="F4066" t="str">
        <f t="shared" si="378"/>
        <v>60548</v>
      </c>
      <c r="G4066">
        <f t="shared" si="379"/>
        <v>329</v>
      </c>
      <c r="H4066" t="str">
        <f t="shared" si="380"/>
        <v>SH0908-1069</v>
      </c>
      <c r="I4066" t="str">
        <f t="shared" si="381"/>
        <v>SH0908-1069</v>
      </c>
      <c r="J4066" s="34">
        <f t="shared" si="382"/>
        <v>72686</v>
      </c>
      <c r="K4066" t="str">
        <f t="shared" si="383"/>
        <v>SH0908-1069</v>
      </c>
    </row>
    <row r="4067" spans="1:11" ht="15" customHeight="1" x14ac:dyDescent="0.35">
      <c r="A4067">
        <f>'TI102'!A4064</f>
        <v>14</v>
      </c>
      <c r="B4067" s="26">
        <f>'TI102'!B4064</f>
        <v>46273.8125</v>
      </c>
      <c r="C4067">
        <f>'TI102'!C4064</f>
        <v>11711907</v>
      </c>
      <c r="D4067">
        <f>'TI102'!J4064</f>
        <v>6</v>
      </c>
      <c r="E4067">
        <f>'TI102'!Q4064</f>
        <v>8</v>
      </c>
      <c r="F4067" t="str">
        <f t="shared" si="378"/>
        <v>29709-1083</v>
      </c>
      <c r="G4067">
        <f t="shared" si="379"/>
        <v>358</v>
      </c>
      <c r="H4067" t="str">
        <f t="shared" si="380"/>
        <v>SH0908-1083</v>
      </c>
      <c r="I4067" t="str">
        <f t="shared" si="381"/>
        <v>SH0908-1083</v>
      </c>
      <c r="J4067" s="34">
        <f t="shared" si="382"/>
        <v>72686</v>
      </c>
      <c r="K4067" t="str">
        <f t="shared" si="383"/>
        <v>SH0908-1083</v>
      </c>
    </row>
    <row r="4068" spans="1:11" ht="15" customHeight="1" x14ac:dyDescent="0.35">
      <c r="A4068">
        <f>'TI102'!A4065</f>
        <v>14</v>
      </c>
      <c r="B4068" s="26">
        <f>'TI102'!B4065</f>
        <v>46273.8125</v>
      </c>
      <c r="C4068">
        <f>'TI102'!C4065</f>
        <v>11711908</v>
      </c>
      <c r="D4068">
        <f>'TI102'!J4065</f>
        <v>6</v>
      </c>
      <c r="E4068">
        <f>'TI102'!Q4065</f>
        <v>3</v>
      </c>
      <c r="F4068" t="str">
        <f t="shared" si="378"/>
        <v>462-1083</v>
      </c>
      <c r="G4068">
        <f t="shared" si="379"/>
        <v>359</v>
      </c>
      <c r="H4068" t="str">
        <f t="shared" si="380"/>
        <v>SH0908-1083</v>
      </c>
      <c r="I4068" t="str">
        <f t="shared" si="381"/>
        <v>SH0908-1083</v>
      </c>
      <c r="J4068" s="34">
        <f t="shared" si="382"/>
        <v>72686</v>
      </c>
      <c r="K4068" t="str">
        <f t="shared" si="383"/>
        <v>SH0908-1083</v>
      </c>
    </row>
    <row r="4069" spans="1:11" ht="15" customHeight="1" x14ac:dyDescent="0.35">
      <c r="A4069">
        <f>'TI102'!A4066</f>
        <v>15</v>
      </c>
      <c r="B4069" s="26">
        <f>'TI102'!B4066</f>
        <v>46273.822916666657</v>
      </c>
      <c r="C4069">
        <f>'TI102'!C4066</f>
        <v>11711921</v>
      </c>
      <c r="D4069">
        <f>'TI102'!J4066</f>
        <v>6</v>
      </c>
      <c r="E4069">
        <f>'TI102'!Q4066</f>
        <v>2</v>
      </c>
      <c r="F4069" t="str">
        <f t="shared" si="378"/>
        <v>58942</v>
      </c>
      <c r="G4069">
        <f t="shared" si="379"/>
        <v>414</v>
      </c>
      <c r="H4069" t="str">
        <f t="shared" si="380"/>
        <v>SH0908-1981</v>
      </c>
      <c r="I4069" t="str">
        <f t="shared" si="381"/>
        <v>SH0908-1981</v>
      </c>
      <c r="J4069" s="34">
        <f t="shared" si="382"/>
        <v>72686</v>
      </c>
      <c r="K4069" t="str">
        <f t="shared" si="383"/>
        <v>SH0908-1981</v>
      </c>
    </row>
    <row r="4070" spans="1:11" ht="15" customHeight="1" x14ac:dyDescent="0.35">
      <c r="A4070">
        <f>'TI102'!A4067</f>
        <v>15</v>
      </c>
      <c r="B4070" s="26">
        <f>'TI102'!B4067</f>
        <v>46273.822916666657</v>
      </c>
      <c r="C4070">
        <f>'TI102'!C4067</f>
        <v>11711922</v>
      </c>
      <c r="D4070">
        <f>'TI102'!J4067</f>
        <v>6</v>
      </c>
      <c r="E4070">
        <f>'TI102'!Q4067</f>
        <v>1</v>
      </c>
      <c r="F4070" t="str">
        <f t="shared" si="378"/>
        <v>59779</v>
      </c>
      <c r="G4070">
        <f t="shared" si="379"/>
        <v>410</v>
      </c>
      <c r="H4070" t="str">
        <f t="shared" si="380"/>
        <v>SH0908-1981</v>
      </c>
      <c r="I4070" t="str">
        <f t="shared" si="381"/>
        <v>SH0908-1981</v>
      </c>
      <c r="J4070" s="34">
        <f t="shared" si="382"/>
        <v>72686</v>
      </c>
      <c r="K4070" t="str">
        <f t="shared" si="383"/>
        <v>SH0908-1981</v>
      </c>
    </row>
    <row r="4071" spans="1:11" ht="15" customHeight="1" x14ac:dyDescent="0.35">
      <c r="A4071">
        <f>'TI102'!A4068</f>
        <v>15</v>
      </c>
      <c r="B4071" s="26">
        <f>'TI102'!B4068</f>
        <v>46273.822916666657</v>
      </c>
      <c r="C4071">
        <f>'TI102'!C4068</f>
        <v>11711923</v>
      </c>
      <c r="D4071">
        <f>'TI102'!J4068</f>
        <v>6</v>
      </c>
      <c r="E4071">
        <f>'TI102'!Q4068</f>
        <v>1</v>
      </c>
      <c r="F4071" t="str">
        <f t="shared" si="378"/>
        <v>2880-1981</v>
      </c>
      <c r="G4071">
        <f t="shared" si="379"/>
        <v>420</v>
      </c>
      <c r="H4071" t="str">
        <f t="shared" si="380"/>
        <v>SH0908-1981</v>
      </c>
      <c r="I4071" t="str">
        <f t="shared" si="381"/>
        <v>SH0908-1981</v>
      </c>
      <c r="J4071" s="34">
        <f t="shared" si="382"/>
        <v>72686</v>
      </c>
      <c r="K4071" t="str">
        <f t="shared" si="383"/>
        <v>SH0908-1981</v>
      </c>
    </row>
    <row r="4072" spans="1:11" ht="15" customHeight="1" x14ac:dyDescent="0.35">
      <c r="A4072">
        <f>'TI102'!A4069</f>
        <v>15</v>
      </c>
      <c r="B4072" s="26">
        <f>'TI102'!B4069</f>
        <v>46273.822916666657</v>
      </c>
      <c r="C4072">
        <f>'TI102'!C4069</f>
        <v>11711924</v>
      </c>
      <c r="D4072">
        <f>'TI102'!J4069</f>
        <v>6</v>
      </c>
      <c r="E4072">
        <f>'TI102'!Q4069</f>
        <v>3</v>
      </c>
      <c r="F4072" t="str">
        <f t="shared" si="378"/>
        <v>2764-1981</v>
      </c>
      <c r="G4072">
        <f t="shared" si="379"/>
        <v>418</v>
      </c>
      <c r="H4072" t="str">
        <f t="shared" si="380"/>
        <v>SH0908-1981</v>
      </c>
      <c r="I4072" t="str">
        <f t="shared" si="381"/>
        <v>SH0908-1981</v>
      </c>
      <c r="J4072" s="34">
        <f t="shared" si="382"/>
        <v>72686</v>
      </c>
      <c r="K4072" t="str">
        <f t="shared" si="383"/>
        <v>SH0908-1981</v>
      </c>
    </row>
    <row r="4073" spans="1:11" ht="15" customHeight="1" x14ac:dyDescent="0.35">
      <c r="A4073">
        <f>'TI102'!A4070</f>
        <v>15</v>
      </c>
      <c r="B4073" s="26">
        <f>'TI102'!B4070</f>
        <v>46273.822916666657</v>
      </c>
      <c r="C4073">
        <f>'TI102'!C4070</f>
        <v>11711925</v>
      </c>
      <c r="D4073">
        <f>'TI102'!J4070</f>
        <v>6</v>
      </c>
      <c r="E4073">
        <f>'TI102'!Q4070</f>
        <v>1</v>
      </c>
      <c r="F4073" t="str">
        <f t="shared" si="378"/>
        <v>3471-1981</v>
      </c>
      <c r="G4073">
        <f t="shared" si="379"/>
        <v>421</v>
      </c>
      <c r="H4073" t="str">
        <f t="shared" si="380"/>
        <v>SH0908-1981</v>
      </c>
      <c r="I4073" t="str">
        <f t="shared" si="381"/>
        <v>SH0908-1981</v>
      </c>
      <c r="J4073" s="34">
        <f t="shared" si="382"/>
        <v>72686</v>
      </c>
      <c r="K4073" t="str">
        <f t="shared" si="383"/>
        <v>SH0908-1981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sheetPr>
  <dimension ref="A1:I1168"/>
  <sheetViews>
    <sheetView zoomScaleNormal="100" workbookViewId="0"/>
  </sheetViews>
  <sheetFormatPr defaultColWidth="8.6328125" defaultRowHeight="14.5" x14ac:dyDescent="0.35"/>
  <cols>
    <col min="1" max="9" width="14" customWidth="1"/>
  </cols>
  <sheetData>
    <row r="1" spans="1:9" ht="15.75" customHeight="1" x14ac:dyDescent="0.35">
      <c r="A1" s="19" t="s">
        <v>1682</v>
      </c>
    </row>
    <row r="2" spans="1:9" ht="15" customHeight="1" x14ac:dyDescent="0.35">
      <c r="A2" s="1" t="s">
        <v>1683</v>
      </c>
    </row>
    <row r="3" spans="1:9" ht="15" customHeight="1" x14ac:dyDescent="0.35">
      <c r="A3" s="6" t="s">
        <v>1684</v>
      </c>
    </row>
    <row r="5" spans="1:9" ht="30" customHeight="1" x14ac:dyDescent="0.35">
      <c r="A5" s="8" t="s">
        <v>1668</v>
      </c>
      <c r="B5" s="8" t="s">
        <v>76</v>
      </c>
      <c r="C5" s="8" t="s">
        <v>1685</v>
      </c>
      <c r="D5" s="8" t="s">
        <v>1686</v>
      </c>
      <c r="E5" s="8" t="s">
        <v>541</v>
      </c>
      <c r="F5" s="8" t="s">
        <v>1679</v>
      </c>
      <c r="G5" s="8" t="s">
        <v>543</v>
      </c>
      <c r="H5" s="8" t="s">
        <v>1680</v>
      </c>
      <c r="I5" s="8" t="s">
        <v>544</v>
      </c>
    </row>
    <row r="6" spans="1:9" ht="15" customHeight="1" x14ac:dyDescent="0.35">
      <c r="A6">
        <f>TI102C!A3</f>
        <v>11707911</v>
      </c>
      <c r="B6">
        <f>TI102C!H3</f>
        <v>1</v>
      </c>
      <c r="C6" s="35">
        <f>TI102C!V3</f>
        <v>46273.672048611108</v>
      </c>
      <c r="D6">
        <f>TI102C!P3</f>
        <v>13</v>
      </c>
      <c r="E6" t="str">
        <f t="shared" ref="E6:E69" si="0">INDEX(OM_ORDER,MATCH(A6,OM_TID,0))</f>
        <v>59996</v>
      </c>
      <c r="F6">
        <f t="shared" ref="F6:F69" si="1">MATCH(E6,OR_ID,0)</f>
        <v>373</v>
      </c>
      <c r="G6" t="str">
        <f t="shared" ref="G6:G69" si="2">INDEX(OR_ORIG,F6)</f>
        <v>SH0908-1888</v>
      </c>
      <c r="H6" t="str">
        <f t="shared" ref="H6:H69" si="3">INDEX(OR_SHIP,F6)</f>
        <v>SH0908-1888</v>
      </c>
      <c r="I6" s="34">
        <f t="shared" ref="I6:I69" si="4">IF(INDEX(OR_MOVED,F6)="",DATE(2099,1,1),INDEX(OR_MOVED,F6))</f>
        <v>72686</v>
      </c>
    </row>
    <row r="7" spans="1:9" ht="15" customHeight="1" x14ac:dyDescent="0.35">
      <c r="A7">
        <f>TI102C!A4</f>
        <v>11707890</v>
      </c>
      <c r="B7">
        <f>TI102C!H4</f>
        <v>1</v>
      </c>
      <c r="C7" s="35">
        <f>TI102C!V4</f>
        <v>46273.672500000001</v>
      </c>
      <c r="D7">
        <f>TI102C!P4</f>
        <v>12</v>
      </c>
      <c r="E7" t="str">
        <f t="shared" si="0"/>
        <v>58548</v>
      </c>
      <c r="F7">
        <f t="shared" si="1"/>
        <v>362</v>
      </c>
      <c r="G7" t="str">
        <f t="shared" si="2"/>
        <v>SH0908-1888</v>
      </c>
      <c r="H7" t="str">
        <f t="shared" si="3"/>
        <v>SH0908-1888</v>
      </c>
      <c r="I7" s="34">
        <f t="shared" si="4"/>
        <v>72686</v>
      </c>
    </row>
    <row r="8" spans="1:9" ht="15" customHeight="1" x14ac:dyDescent="0.35">
      <c r="A8">
        <f>TI102C!A5</f>
        <v>11707511</v>
      </c>
      <c r="B8">
        <f>TI102C!H5</f>
        <v>1</v>
      </c>
      <c r="C8" s="35">
        <f>TI102C!V5</f>
        <v>46273.672847222217</v>
      </c>
      <c r="D8">
        <f>TI102C!P5</f>
        <v>6</v>
      </c>
      <c r="E8" t="str">
        <f t="shared" si="0"/>
        <v>59762</v>
      </c>
      <c r="F8">
        <f t="shared" si="1"/>
        <v>112</v>
      </c>
      <c r="G8" t="str">
        <f t="shared" si="2"/>
        <v>SH0908-1028</v>
      </c>
      <c r="H8" t="str">
        <f t="shared" si="3"/>
        <v>SH0908-1028</v>
      </c>
      <c r="I8" s="34">
        <f t="shared" si="4"/>
        <v>72686</v>
      </c>
    </row>
    <row r="9" spans="1:9" ht="15" customHeight="1" x14ac:dyDescent="0.35">
      <c r="A9">
        <f>TI102C!A6</f>
        <v>11707907</v>
      </c>
      <c r="B9">
        <f>TI102C!H6</f>
        <v>1</v>
      </c>
      <c r="C9" s="35">
        <f>TI102C!V6</f>
        <v>46273.673171296286</v>
      </c>
      <c r="D9">
        <f>TI102C!P6</f>
        <v>6</v>
      </c>
      <c r="E9" t="str">
        <f t="shared" si="0"/>
        <v>59993</v>
      </c>
      <c r="F9">
        <f t="shared" si="1"/>
        <v>372</v>
      </c>
      <c r="G9" t="str">
        <f t="shared" si="2"/>
        <v>SH0908-1888</v>
      </c>
      <c r="H9" t="str">
        <f t="shared" si="3"/>
        <v>SH0908-1888</v>
      </c>
      <c r="I9" s="34">
        <f t="shared" si="4"/>
        <v>72686</v>
      </c>
    </row>
    <row r="10" spans="1:9" ht="15" customHeight="1" x14ac:dyDescent="0.35">
      <c r="A10">
        <f>TI102C!A7</f>
        <v>11707893</v>
      </c>
      <c r="B10">
        <f>TI102C!H7</f>
        <v>1</v>
      </c>
      <c r="C10" s="35">
        <f>TI102C!V7</f>
        <v>46273.673402777778</v>
      </c>
      <c r="D10">
        <f>TI102C!P7</f>
        <v>1</v>
      </c>
      <c r="E10" t="str">
        <f t="shared" si="0"/>
        <v>58911</v>
      </c>
      <c r="F10">
        <f t="shared" si="1"/>
        <v>364</v>
      </c>
      <c r="G10" t="str">
        <f t="shared" si="2"/>
        <v>SH0908-1888</v>
      </c>
      <c r="H10" t="str">
        <f t="shared" si="3"/>
        <v>SH0908-1888</v>
      </c>
      <c r="I10" s="34">
        <f t="shared" si="4"/>
        <v>72686</v>
      </c>
    </row>
    <row r="11" spans="1:9" ht="15" customHeight="1" x14ac:dyDescent="0.35">
      <c r="A11">
        <f>TI102C!A8</f>
        <v>11708000</v>
      </c>
      <c r="B11">
        <f>TI102C!H8</f>
        <v>1</v>
      </c>
      <c r="C11" s="35">
        <f>TI102C!V8</f>
        <v>46273.673680555563</v>
      </c>
      <c r="D11">
        <f>TI102C!P8</f>
        <v>1</v>
      </c>
      <c r="E11" t="str">
        <f t="shared" si="0"/>
        <v>60128</v>
      </c>
      <c r="F11">
        <f t="shared" si="1"/>
        <v>92</v>
      </c>
      <c r="G11" t="str">
        <f t="shared" si="2"/>
        <v>SH0908-1022</v>
      </c>
      <c r="H11" t="str">
        <f t="shared" si="3"/>
        <v>SH0908-1022</v>
      </c>
      <c r="I11" s="34">
        <f t="shared" si="4"/>
        <v>72686</v>
      </c>
    </row>
    <row r="12" spans="1:9" ht="15" customHeight="1" x14ac:dyDescent="0.35">
      <c r="A12">
        <f>TI102C!A9</f>
        <v>11707502</v>
      </c>
      <c r="B12">
        <f>TI102C!H9</f>
        <v>1</v>
      </c>
      <c r="C12" s="35">
        <f>TI102C!V9</f>
        <v>46273.674120370371</v>
      </c>
      <c r="D12">
        <f>TI102C!P9</f>
        <v>1</v>
      </c>
      <c r="E12" t="str">
        <f t="shared" si="0"/>
        <v>59990</v>
      </c>
      <c r="F12">
        <f t="shared" si="1"/>
        <v>91</v>
      </c>
      <c r="G12" t="str">
        <f t="shared" si="2"/>
        <v>SH0908-1022</v>
      </c>
      <c r="H12" t="str">
        <f t="shared" si="3"/>
        <v>SH0908-1022</v>
      </c>
      <c r="I12" s="34">
        <f t="shared" si="4"/>
        <v>72686</v>
      </c>
    </row>
    <row r="13" spans="1:9" ht="15" customHeight="1" x14ac:dyDescent="0.35">
      <c r="A13">
        <f>TI102C!A10</f>
        <v>11707499</v>
      </c>
      <c r="B13">
        <f>TI102C!H10</f>
        <v>1</v>
      </c>
      <c r="C13" s="35">
        <f>TI102C!V10</f>
        <v>46273.674363425933</v>
      </c>
      <c r="D13">
        <f>TI102C!P10</f>
        <v>1</v>
      </c>
      <c r="E13" t="str">
        <f t="shared" si="0"/>
        <v>59707</v>
      </c>
      <c r="F13">
        <f t="shared" si="1"/>
        <v>90</v>
      </c>
      <c r="G13" t="str">
        <f t="shared" si="2"/>
        <v>SH0908-1022</v>
      </c>
      <c r="H13" t="str">
        <f t="shared" si="3"/>
        <v>SH0908-1022</v>
      </c>
      <c r="I13" s="34">
        <f t="shared" si="4"/>
        <v>72686</v>
      </c>
    </row>
    <row r="14" spans="1:9" ht="15" customHeight="1" x14ac:dyDescent="0.35">
      <c r="A14">
        <f>TI102C!A11</f>
        <v>11707503</v>
      </c>
      <c r="B14">
        <f>TI102C!H11</f>
        <v>1</v>
      </c>
      <c r="C14" s="35">
        <f>TI102C!V11</f>
        <v>46273.674560185187</v>
      </c>
      <c r="D14">
        <f>TI102C!P11</f>
        <v>1</v>
      </c>
      <c r="E14" t="str">
        <f t="shared" si="0"/>
        <v>60035</v>
      </c>
      <c r="F14">
        <f t="shared" si="1"/>
        <v>88</v>
      </c>
      <c r="G14" t="str">
        <f t="shared" si="2"/>
        <v>SH0908-1022</v>
      </c>
      <c r="H14" t="str">
        <f t="shared" si="3"/>
        <v>SH0908-1022</v>
      </c>
      <c r="I14" s="34">
        <f t="shared" si="4"/>
        <v>72686</v>
      </c>
    </row>
    <row r="15" spans="1:9" ht="15" customHeight="1" x14ac:dyDescent="0.35">
      <c r="A15">
        <f>TI102C!A12</f>
        <v>11707512</v>
      </c>
      <c r="B15">
        <f>TI102C!H12</f>
        <v>1</v>
      </c>
      <c r="C15" s="35">
        <f>TI102C!V12</f>
        <v>46273.674976851849</v>
      </c>
      <c r="D15">
        <f>TI102C!P12</f>
        <v>2</v>
      </c>
      <c r="E15" t="str">
        <f t="shared" si="0"/>
        <v>59810</v>
      </c>
      <c r="F15">
        <f t="shared" si="1"/>
        <v>113</v>
      </c>
      <c r="G15" t="str">
        <f t="shared" si="2"/>
        <v>SH0908-1028</v>
      </c>
      <c r="H15" t="str">
        <f t="shared" si="3"/>
        <v>SH0908-1028</v>
      </c>
      <c r="I15" s="34">
        <f t="shared" si="4"/>
        <v>72686</v>
      </c>
    </row>
    <row r="16" spans="1:9" ht="15" customHeight="1" x14ac:dyDescent="0.35">
      <c r="A16">
        <f>TI102C!A13</f>
        <v>11707897</v>
      </c>
      <c r="B16">
        <f>TI102C!H13</f>
        <v>1</v>
      </c>
      <c r="C16" s="35">
        <f>TI102C!V13</f>
        <v>46273.675671296303</v>
      </c>
      <c r="D16">
        <f>TI102C!P13</f>
        <v>15</v>
      </c>
      <c r="E16" t="str">
        <f t="shared" si="0"/>
        <v>58916</v>
      </c>
      <c r="F16">
        <f t="shared" si="1"/>
        <v>365</v>
      </c>
      <c r="G16" t="str">
        <f t="shared" si="2"/>
        <v>SH0908-1888</v>
      </c>
      <c r="H16" t="str">
        <f t="shared" si="3"/>
        <v>SH0908-1888</v>
      </c>
      <c r="I16" s="34">
        <f t="shared" si="4"/>
        <v>72686</v>
      </c>
    </row>
    <row r="17" spans="1:9" ht="15" customHeight="1" x14ac:dyDescent="0.35">
      <c r="A17">
        <f>TI102C!A14</f>
        <v>11707497</v>
      </c>
      <c r="B17">
        <f>TI102C!H14</f>
        <v>1</v>
      </c>
      <c r="C17" s="35">
        <f>TI102C!V14</f>
        <v>46273.676192129627</v>
      </c>
      <c r="D17">
        <f>TI102C!P14</f>
        <v>1</v>
      </c>
      <c r="E17" t="str">
        <f t="shared" si="0"/>
        <v>60077</v>
      </c>
      <c r="F17">
        <f t="shared" si="1"/>
        <v>82</v>
      </c>
      <c r="G17" t="str">
        <f t="shared" si="2"/>
        <v>SH0908-1021</v>
      </c>
      <c r="H17" t="str">
        <f t="shared" si="3"/>
        <v>SH0908-1021</v>
      </c>
      <c r="I17" s="34">
        <f t="shared" si="4"/>
        <v>72686</v>
      </c>
    </row>
    <row r="18" spans="1:9" ht="15" customHeight="1" x14ac:dyDescent="0.35">
      <c r="A18">
        <f>TI102C!A15</f>
        <v>11707900</v>
      </c>
      <c r="B18">
        <f>TI102C!H15</f>
        <v>1</v>
      </c>
      <c r="C18" s="35">
        <f>TI102C!V15</f>
        <v>46273.676481481481</v>
      </c>
      <c r="D18">
        <f>TI102C!P15</f>
        <v>6</v>
      </c>
      <c r="E18" t="str">
        <f t="shared" si="0"/>
        <v>59113</v>
      </c>
      <c r="F18">
        <f t="shared" si="1"/>
        <v>367</v>
      </c>
      <c r="G18" t="str">
        <f t="shared" si="2"/>
        <v>SH0908-1888</v>
      </c>
      <c r="H18" t="str">
        <f t="shared" si="3"/>
        <v>SH0908-1888</v>
      </c>
      <c r="I18" s="34">
        <f t="shared" si="4"/>
        <v>72686</v>
      </c>
    </row>
    <row r="19" spans="1:9" ht="15" customHeight="1" x14ac:dyDescent="0.35">
      <c r="A19">
        <f>TI102C!A16</f>
        <v>11707899</v>
      </c>
      <c r="B19">
        <f>TI102C!H16</f>
        <v>1</v>
      </c>
      <c r="C19" s="35">
        <f>TI102C!V16</f>
        <v>46273.676504629628</v>
      </c>
      <c r="D19">
        <f>TI102C!P16</f>
        <v>11</v>
      </c>
      <c r="E19" t="str">
        <f t="shared" si="0"/>
        <v>59065</v>
      </c>
      <c r="F19">
        <f t="shared" si="1"/>
        <v>366</v>
      </c>
      <c r="G19" t="str">
        <f t="shared" si="2"/>
        <v>SH0908-1888</v>
      </c>
      <c r="H19" t="str">
        <f t="shared" si="3"/>
        <v>SH0908-1888</v>
      </c>
      <c r="I19" s="34">
        <f t="shared" si="4"/>
        <v>72686</v>
      </c>
    </row>
    <row r="20" spans="1:9" ht="15" customHeight="1" x14ac:dyDescent="0.35">
      <c r="A20">
        <f>TI102C!A17</f>
        <v>11707914</v>
      </c>
      <c r="B20">
        <f>TI102C!H17</f>
        <v>1</v>
      </c>
      <c r="C20" s="35">
        <f>TI102C!V17</f>
        <v>46273.67759259259</v>
      </c>
      <c r="D20">
        <f>TI102C!P17</f>
        <v>4</v>
      </c>
      <c r="E20" t="str">
        <f t="shared" si="0"/>
        <v>60024</v>
      </c>
      <c r="F20">
        <f t="shared" si="1"/>
        <v>375</v>
      </c>
      <c r="G20" t="str">
        <f t="shared" si="2"/>
        <v>SH0908-1888</v>
      </c>
      <c r="H20" t="str">
        <f t="shared" si="3"/>
        <v>SH0908-1888</v>
      </c>
      <c r="I20" s="34">
        <f t="shared" si="4"/>
        <v>72686</v>
      </c>
    </row>
    <row r="21" spans="1:9" ht="15" customHeight="1" x14ac:dyDescent="0.35">
      <c r="A21">
        <f>TI102C!A18</f>
        <v>11707898</v>
      </c>
      <c r="B21">
        <f>TI102C!H18</f>
        <v>1</v>
      </c>
      <c r="C21" s="35">
        <f>TI102C!V18</f>
        <v>46273.677824074082</v>
      </c>
      <c r="D21">
        <f>TI102C!P18</f>
        <v>16</v>
      </c>
      <c r="E21" t="str">
        <f t="shared" si="0"/>
        <v>59065</v>
      </c>
      <c r="F21">
        <f t="shared" si="1"/>
        <v>366</v>
      </c>
      <c r="G21" t="str">
        <f t="shared" si="2"/>
        <v>SH0908-1888</v>
      </c>
      <c r="H21" t="str">
        <f t="shared" si="3"/>
        <v>SH0908-1888</v>
      </c>
      <c r="I21" s="34">
        <f t="shared" si="4"/>
        <v>72686</v>
      </c>
    </row>
    <row r="22" spans="1:9" ht="15" customHeight="1" x14ac:dyDescent="0.35">
      <c r="A22">
        <f>TI102C!A19</f>
        <v>11707484</v>
      </c>
      <c r="B22">
        <f>TI102C!H19</f>
        <v>1</v>
      </c>
      <c r="C22" s="35">
        <f>TI102C!V19</f>
        <v>46273.678078703713</v>
      </c>
      <c r="D22">
        <f>TI102C!P19</f>
        <v>2</v>
      </c>
      <c r="E22" t="str">
        <f t="shared" si="0"/>
        <v>59660</v>
      </c>
      <c r="F22">
        <f t="shared" si="1"/>
        <v>34</v>
      </c>
      <c r="G22" t="str">
        <f t="shared" si="2"/>
        <v>SH0908-1011</v>
      </c>
      <c r="H22" t="str">
        <f t="shared" si="3"/>
        <v>SH0908-1011</v>
      </c>
      <c r="I22" s="34">
        <f t="shared" si="4"/>
        <v>72686</v>
      </c>
    </row>
    <row r="23" spans="1:9" ht="15" customHeight="1" x14ac:dyDescent="0.35">
      <c r="A23">
        <f>TI102C!A20</f>
        <v>11707892</v>
      </c>
      <c r="B23">
        <f>TI102C!H20</f>
        <v>1</v>
      </c>
      <c r="C23" s="35">
        <f>TI102C!V20</f>
        <v>46273.678136574083</v>
      </c>
      <c r="D23">
        <f>TI102C!P20</f>
        <v>2</v>
      </c>
      <c r="E23" t="str">
        <f t="shared" si="0"/>
        <v>58863</v>
      </c>
      <c r="F23">
        <f t="shared" si="1"/>
        <v>363</v>
      </c>
      <c r="G23" t="str">
        <f t="shared" si="2"/>
        <v>SH0908-1888</v>
      </c>
      <c r="H23" t="str">
        <f t="shared" si="3"/>
        <v>SH0908-1888</v>
      </c>
      <c r="I23" s="34">
        <f t="shared" si="4"/>
        <v>72686</v>
      </c>
    </row>
    <row r="24" spans="1:9" ht="15" customHeight="1" x14ac:dyDescent="0.35">
      <c r="A24">
        <f>TI102C!A21</f>
        <v>11707915</v>
      </c>
      <c r="B24">
        <f>TI102C!H21</f>
        <v>1</v>
      </c>
      <c r="C24" s="35">
        <f>TI102C!V21</f>
        <v>46273.678483796299</v>
      </c>
      <c r="D24">
        <f>TI102C!P21</f>
        <v>1</v>
      </c>
      <c r="E24" t="str">
        <f t="shared" si="0"/>
        <v>60024</v>
      </c>
      <c r="F24">
        <f t="shared" si="1"/>
        <v>375</v>
      </c>
      <c r="G24" t="str">
        <f t="shared" si="2"/>
        <v>SH0908-1888</v>
      </c>
      <c r="H24" t="str">
        <f t="shared" si="3"/>
        <v>SH0908-1888</v>
      </c>
      <c r="I24" s="34">
        <f t="shared" si="4"/>
        <v>72686</v>
      </c>
    </row>
    <row r="25" spans="1:9" ht="15" customHeight="1" x14ac:dyDescent="0.35">
      <c r="A25">
        <f>TI102C!A22</f>
        <v>11707496</v>
      </c>
      <c r="B25">
        <f>TI102C!H22</f>
        <v>1</v>
      </c>
      <c r="C25" s="35">
        <f>TI102C!V22</f>
        <v>46273.678541666668</v>
      </c>
      <c r="D25">
        <f>TI102C!P22</f>
        <v>2</v>
      </c>
      <c r="E25" t="str">
        <f t="shared" si="0"/>
        <v>59974</v>
      </c>
      <c r="F25">
        <f t="shared" si="1"/>
        <v>81</v>
      </c>
      <c r="G25" t="str">
        <f t="shared" si="2"/>
        <v>SH0908-1021</v>
      </c>
      <c r="H25" t="str">
        <f t="shared" si="3"/>
        <v>SH0908-1021</v>
      </c>
      <c r="I25" s="34">
        <f t="shared" si="4"/>
        <v>72686</v>
      </c>
    </row>
    <row r="26" spans="1:9" ht="15" customHeight="1" x14ac:dyDescent="0.35">
      <c r="A26">
        <f>TI102C!A23</f>
        <v>11707916</v>
      </c>
      <c r="B26">
        <f>TI102C!H23</f>
        <v>1</v>
      </c>
      <c r="C26" s="35">
        <f>TI102C!V23</f>
        <v>46273.678541666668</v>
      </c>
      <c r="D26">
        <f>TI102C!P23</f>
        <v>10</v>
      </c>
      <c r="E26" t="str">
        <f t="shared" si="0"/>
        <v>60051</v>
      </c>
      <c r="F26">
        <f t="shared" si="1"/>
        <v>376</v>
      </c>
      <c r="G26" t="str">
        <f t="shared" si="2"/>
        <v>SH0908-1888</v>
      </c>
      <c r="H26" t="str">
        <f t="shared" si="3"/>
        <v>SH0908-1888</v>
      </c>
      <c r="I26" s="34">
        <f t="shared" si="4"/>
        <v>72686</v>
      </c>
    </row>
    <row r="27" spans="1:9" ht="15" customHeight="1" x14ac:dyDescent="0.35">
      <c r="A27">
        <f>TI102C!A24</f>
        <v>11707905</v>
      </c>
      <c r="B27">
        <f>TI102C!H24</f>
        <v>1</v>
      </c>
      <c r="C27" s="35">
        <f>TI102C!V24</f>
        <v>46273.678819444453</v>
      </c>
      <c r="D27">
        <f>TI102C!P24</f>
        <v>3</v>
      </c>
      <c r="E27" t="str">
        <f t="shared" si="0"/>
        <v>59395</v>
      </c>
      <c r="F27">
        <f t="shared" si="1"/>
        <v>370</v>
      </c>
      <c r="G27" t="str">
        <f t="shared" si="2"/>
        <v>SH0908-1888</v>
      </c>
      <c r="H27" t="str">
        <f t="shared" si="3"/>
        <v>SH0908-1888</v>
      </c>
      <c r="I27" s="34">
        <f t="shared" si="4"/>
        <v>72686</v>
      </c>
    </row>
    <row r="28" spans="1:9" ht="15" customHeight="1" x14ac:dyDescent="0.35">
      <c r="A28">
        <f>TI102C!A25</f>
        <v>11707917</v>
      </c>
      <c r="B28">
        <f>TI102C!H25</f>
        <v>1</v>
      </c>
      <c r="C28" s="35">
        <f>TI102C!V25</f>
        <v>46273.679247685177</v>
      </c>
      <c r="D28">
        <f>TI102C!P25</f>
        <v>20</v>
      </c>
      <c r="E28" t="str">
        <f t="shared" si="0"/>
        <v>60080</v>
      </c>
      <c r="F28">
        <f t="shared" si="1"/>
        <v>377</v>
      </c>
      <c r="G28" t="str">
        <f t="shared" si="2"/>
        <v>SH0908-1888</v>
      </c>
      <c r="H28" t="str">
        <f t="shared" si="3"/>
        <v>SH0908-1888</v>
      </c>
      <c r="I28" s="34">
        <f t="shared" si="4"/>
        <v>72686</v>
      </c>
    </row>
    <row r="29" spans="1:9" ht="15" customHeight="1" x14ac:dyDescent="0.35">
      <c r="A29">
        <f>TI102C!A26</f>
        <v>11707906</v>
      </c>
      <c r="B29">
        <f>TI102C!H26</f>
        <v>1</v>
      </c>
      <c r="C29" s="35">
        <f>TI102C!V26</f>
        <v>46273.679259259261</v>
      </c>
      <c r="D29">
        <f>TI102C!P26</f>
        <v>1</v>
      </c>
      <c r="E29" t="str">
        <f t="shared" si="0"/>
        <v>59973</v>
      </c>
      <c r="F29">
        <f t="shared" si="1"/>
        <v>371</v>
      </c>
      <c r="G29" t="str">
        <f t="shared" si="2"/>
        <v>SH0908-1888</v>
      </c>
      <c r="H29" t="str">
        <f t="shared" si="3"/>
        <v>SH0908-1888</v>
      </c>
      <c r="I29" s="34">
        <f t="shared" si="4"/>
        <v>72686</v>
      </c>
    </row>
    <row r="30" spans="1:9" ht="15" customHeight="1" x14ac:dyDescent="0.35">
      <c r="A30">
        <f>TI102C!A27</f>
        <v>11707891</v>
      </c>
      <c r="B30">
        <f>TI102C!H27</f>
        <v>1</v>
      </c>
      <c r="C30" s="35">
        <f>TI102C!V27</f>
        <v>46273.679490740738</v>
      </c>
      <c r="D30">
        <f>TI102C!P27</f>
        <v>1</v>
      </c>
      <c r="E30" t="str">
        <f t="shared" si="0"/>
        <v>58548</v>
      </c>
      <c r="F30">
        <f t="shared" si="1"/>
        <v>362</v>
      </c>
      <c r="G30" t="str">
        <f t="shared" si="2"/>
        <v>SH0908-1888</v>
      </c>
      <c r="H30" t="str">
        <f t="shared" si="3"/>
        <v>SH0908-1888</v>
      </c>
      <c r="I30" s="34">
        <f t="shared" si="4"/>
        <v>72686</v>
      </c>
    </row>
    <row r="31" spans="1:9" ht="15" customHeight="1" x14ac:dyDescent="0.35">
      <c r="A31">
        <f>TI102C!A28</f>
        <v>11707510</v>
      </c>
      <c r="B31">
        <f>TI102C!H28</f>
        <v>1</v>
      </c>
      <c r="C31" s="35">
        <f>TI102C!V28</f>
        <v>46273.679756944453</v>
      </c>
      <c r="D31">
        <f>TI102C!P28</f>
        <v>1</v>
      </c>
      <c r="E31" t="str">
        <f t="shared" si="0"/>
        <v>59740</v>
      </c>
      <c r="F31">
        <f t="shared" si="1"/>
        <v>100</v>
      </c>
      <c r="G31" t="str">
        <f t="shared" si="2"/>
        <v>SH0908-1026</v>
      </c>
      <c r="H31" t="str">
        <f t="shared" si="3"/>
        <v>SH0908-1026</v>
      </c>
      <c r="I31" s="34">
        <f t="shared" si="4"/>
        <v>72686</v>
      </c>
    </row>
    <row r="32" spans="1:9" ht="15" customHeight="1" x14ac:dyDescent="0.35">
      <c r="A32">
        <f>TI102C!A29</f>
        <v>11707894</v>
      </c>
      <c r="B32">
        <f>TI102C!H29</f>
        <v>1</v>
      </c>
      <c r="C32" s="35">
        <f>TI102C!V29</f>
        <v>46273.679780092592</v>
      </c>
      <c r="D32">
        <f>TI102C!P29</f>
        <v>4</v>
      </c>
      <c r="E32" t="str">
        <f t="shared" si="0"/>
        <v>58911</v>
      </c>
      <c r="F32">
        <f t="shared" si="1"/>
        <v>364</v>
      </c>
      <c r="G32" t="str">
        <f t="shared" si="2"/>
        <v>SH0908-1888</v>
      </c>
      <c r="H32" t="str">
        <f t="shared" si="3"/>
        <v>SH0908-1888</v>
      </c>
      <c r="I32" s="34">
        <f t="shared" si="4"/>
        <v>72686</v>
      </c>
    </row>
    <row r="33" spans="1:9" ht="15" customHeight="1" x14ac:dyDescent="0.35">
      <c r="A33">
        <f>TI102C!A30</f>
        <v>11707895</v>
      </c>
      <c r="B33">
        <f>TI102C!H30</f>
        <v>1</v>
      </c>
      <c r="C33" s="35">
        <f>TI102C!V30</f>
        <v>46273.68</v>
      </c>
      <c r="D33">
        <f>TI102C!P30</f>
        <v>3</v>
      </c>
      <c r="E33" t="str">
        <f t="shared" si="0"/>
        <v>58911</v>
      </c>
      <c r="F33">
        <f t="shared" si="1"/>
        <v>364</v>
      </c>
      <c r="G33" t="str">
        <f t="shared" si="2"/>
        <v>SH0908-1888</v>
      </c>
      <c r="H33" t="str">
        <f t="shared" si="3"/>
        <v>SH0908-1888</v>
      </c>
      <c r="I33" s="34">
        <f t="shared" si="4"/>
        <v>72686</v>
      </c>
    </row>
    <row r="34" spans="1:9" ht="15" customHeight="1" x14ac:dyDescent="0.35">
      <c r="A34">
        <f>TI102C!A31</f>
        <v>11707495</v>
      </c>
      <c r="B34">
        <f>TI102C!H31</f>
        <v>1</v>
      </c>
      <c r="C34" s="35">
        <f>TI102C!V31</f>
        <v>46273.680173611108</v>
      </c>
      <c r="D34">
        <f>TI102C!P31</f>
        <v>4</v>
      </c>
      <c r="E34" t="str">
        <f t="shared" si="0"/>
        <v>59969</v>
      </c>
      <c r="F34">
        <f t="shared" si="1"/>
        <v>75</v>
      </c>
      <c r="G34" t="str">
        <f t="shared" si="2"/>
        <v>SH0908-1020</v>
      </c>
      <c r="H34" t="str">
        <f t="shared" si="3"/>
        <v>SH0908-1020</v>
      </c>
      <c r="I34" s="34">
        <f t="shared" si="4"/>
        <v>72686</v>
      </c>
    </row>
    <row r="35" spans="1:9" ht="15" customHeight="1" x14ac:dyDescent="0.35">
      <c r="A35">
        <f>TI102C!A32</f>
        <v>11707896</v>
      </c>
      <c r="B35">
        <f>TI102C!H32</f>
        <v>1</v>
      </c>
      <c r="C35" s="35">
        <f>TI102C!V32</f>
        <v>46273.680219907408</v>
      </c>
      <c r="D35">
        <f>TI102C!P32</f>
        <v>1</v>
      </c>
      <c r="E35" t="str">
        <f t="shared" si="0"/>
        <v>58911</v>
      </c>
      <c r="F35">
        <f t="shared" si="1"/>
        <v>364</v>
      </c>
      <c r="G35" t="str">
        <f t="shared" si="2"/>
        <v>SH0908-1888</v>
      </c>
      <c r="H35" t="str">
        <f t="shared" si="3"/>
        <v>SH0908-1888</v>
      </c>
      <c r="I35" s="34">
        <f t="shared" si="4"/>
        <v>72686</v>
      </c>
    </row>
    <row r="36" spans="1:9" ht="15" customHeight="1" x14ac:dyDescent="0.35">
      <c r="A36">
        <f>TI102C!A33</f>
        <v>11707500</v>
      </c>
      <c r="B36">
        <f>TI102C!H33</f>
        <v>1</v>
      </c>
      <c r="C36" s="35">
        <f>TI102C!V33</f>
        <v>46273.680405092593</v>
      </c>
      <c r="D36">
        <f>TI102C!P33</f>
        <v>1</v>
      </c>
      <c r="E36" t="str">
        <f t="shared" si="0"/>
        <v>59707</v>
      </c>
      <c r="F36">
        <f t="shared" si="1"/>
        <v>90</v>
      </c>
      <c r="G36" t="str">
        <f t="shared" si="2"/>
        <v>SH0908-1022</v>
      </c>
      <c r="H36" t="str">
        <f t="shared" si="3"/>
        <v>SH0908-1022</v>
      </c>
      <c r="I36" s="34">
        <f t="shared" si="4"/>
        <v>72686</v>
      </c>
    </row>
    <row r="37" spans="1:9" ht="15" customHeight="1" x14ac:dyDescent="0.35">
      <c r="A37">
        <f>TI102C!A34</f>
        <v>11707501</v>
      </c>
      <c r="B37">
        <f>TI102C!H34</f>
        <v>1</v>
      </c>
      <c r="C37" s="35">
        <f>TI102C!V34</f>
        <v>46273.680474537039</v>
      </c>
      <c r="D37">
        <f>TI102C!P34</f>
        <v>1</v>
      </c>
      <c r="E37" t="str">
        <f t="shared" si="0"/>
        <v>59707</v>
      </c>
      <c r="F37">
        <f t="shared" si="1"/>
        <v>90</v>
      </c>
      <c r="G37" t="str">
        <f t="shared" si="2"/>
        <v>SH0908-1022</v>
      </c>
      <c r="H37" t="str">
        <f t="shared" si="3"/>
        <v>SH0908-1022</v>
      </c>
      <c r="I37" s="34">
        <f t="shared" si="4"/>
        <v>72686</v>
      </c>
    </row>
    <row r="38" spans="1:9" ht="15" customHeight="1" x14ac:dyDescent="0.35">
      <c r="A38">
        <f>TI102C!A35</f>
        <v>11708278</v>
      </c>
      <c r="B38">
        <f>TI102C!H35</f>
        <v>1</v>
      </c>
      <c r="C38" s="35">
        <f>TI102C!V35</f>
        <v>46273.681111111109</v>
      </c>
      <c r="D38">
        <f>TI102C!P35</f>
        <v>3</v>
      </c>
      <c r="E38" t="str">
        <f t="shared" si="0"/>
        <v>60213</v>
      </c>
      <c r="F38">
        <f t="shared" si="1"/>
        <v>378</v>
      </c>
      <c r="G38" t="str">
        <f t="shared" si="2"/>
        <v>SH0908-1888</v>
      </c>
      <c r="H38" t="str">
        <f t="shared" si="3"/>
        <v>SH0908-1888</v>
      </c>
      <c r="I38" s="34">
        <f t="shared" si="4"/>
        <v>72686</v>
      </c>
    </row>
    <row r="39" spans="1:9" ht="15" customHeight="1" x14ac:dyDescent="0.35">
      <c r="A39">
        <f>TI102C!A36</f>
        <v>11707889</v>
      </c>
      <c r="B39">
        <f>TI102C!H36</f>
        <v>1</v>
      </c>
      <c r="C39" s="35">
        <f>TI102C!V36</f>
        <v>46273.681122685193</v>
      </c>
      <c r="D39">
        <f>TI102C!P36</f>
        <v>5</v>
      </c>
      <c r="E39" t="str">
        <f t="shared" si="0"/>
        <v>58471</v>
      </c>
      <c r="F39">
        <f t="shared" si="1"/>
        <v>361</v>
      </c>
      <c r="G39" t="str">
        <f t="shared" si="2"/>
        <v>SH0908-1888</v>
      </c>
      <c r="H39" t="str">
        <f t="shared" si="3"/>
        <v>SH0908-1888</v>
      </c>
      <c r="I39" s="34">
        <f t="shared" si="4"/>
        <v>72686</v>
      </c>
    </row>
    <row r="40" spans="1:9" ht="15" customHeight="1" x14ac:dyDescent="0.35">
      <c r="A40">
        <f>TI102C!A37</f>
        <v>11707901</v>
      </c>
      <c r="B40">
        <f>TI102C!H37</f>
        <v>1</v>
      </c>
      <c r="C40" s="35">
        <f>TI102C!V37</f>
        <v>46273.681458333333</v>
      </c>
      <c r="D40">
        <f>TI102C!P37</f>
        <v>1</v>
      </c>
      <c r="E40" t="str">
        <f t="shared" si="0"/>
        <v>59292</v>
      </c>
      <c r="F40">
        <f t="shared" si="1"/>
        <v>368</v>
      </c>
      <c r="G40" t="str">
        <f t="shared" si="2"/>
        <v>SH0908-1888</v>
      </c>
      <c r="H40" t="str">
        <f t="shared" si="3"/>
        <v>SH0908-1888</v>
      </c>
      <c r="I40" s="34">
        <f t="shared" si="4"/>
        <v>72686</v>
      </c>
    </row>
    <row r="41" spans="1:9" ht="15" customHeight="1" x14ac:dyDescent="0.35">
      <c r="A41">
        <f>TI102C!A38</f>
        <v>11708331</v>
      </c>
      <c r="B41">
        <f>TI102C!H38</f>
        <v>1</v>
      </c>
      <c r="C41" s="35">
        <f>TI102C!V38</f>
        <v>46273.682743055557</v>
      </c>
      <c r="D41">
        <f>TI102C!P38</f>
        <v>1</v>
      </c>
      <c r="E41" t="str">
        <f t="shared" si="0"/>
        <v>60236</v>
      </c>
      <c r="F41">
        <f t="shared" si="1"/>
        <v>379</v>
      </c>
      <c r="G41" t="str">
        <f t="shared" si="2"/>
        <v>SH0908-1888</v>
      </c>
      <c r="H41" t="str">
        <f t="shared" si="3"/>
        <v>SH0908-1888</v>
      </c>
      <c r="I41" s="34">
        <f t="shared" si="4"/>
        <v>72686</v>
      </c>
    </row>
    <row r="42" spans="1:9" ht="15" customHeight="1" x14ac:dyDescent="0.35">
      <c r="A42">
        <f>TI102C!A39</f>
        <v>11707903</v>
      </c>
      <c r="B42">
        <f>TI102C!H39</f>
        <v>1</v>
      </c>
      <c r="C42" s="35">
        <f>TI102C!V39</f>
        <v>46273.682824074072</v>
      </c>
      <c r="D42">
        <f>TI102C!P39</f>
        <v>2</v>
      </c>
      <c r="E42" t="str">
        <f t="shared" si="0"/>
        <v>59347</v>
      </c>
      <c r="F42">
        <f t="shared" si="1"/>
        <v>369</v>
      </c>
      <c r="G42" t="str">
        <f t="shared" si="2"/>
        <v>SH0908-1888</v>
      </c>
      <c r="H42" t="str">
        <f t="shared" si="3"/>
        <v>SH0908-1888</v>
      </c>
      <c r="I42" s="34">
        <f t="shared" si="4"/>
        <v>72686</v>
      </c>
    </row>
    <row r="43" spans="1:9" ht="15" customHeight="1" x14ac:dyDescent="0.35">
      <c r="A43">
        <f>TI102C!A40</f>
        <v>11708332</v>
      </c>
      <c r="B43">
        <f>TI102C!H40</f>
        <v>1</v>
      </c>
      <c r="C43" s="35">
        <f>TI102C!V40</f>
        <v>46273.682893518519</v>
      </c>
      <c r="D43">
        <f>TI102C!P40</f>
        <v>1</v>
      </c>
      <c r="E43" t="str">
        <f t="shared" si="0"/>
        <v>60236</v>
      </c>
      <c r="F43">
        <f t="shared" si="1"/>
        <v>379</v>
      </c>
      <c r="G43" t="str">
        <f t="shared" si="2"/>
        <v>SH0908-1888</v>
      </c>
      <c r="H43" t="str">
        <f t="shared" si="3"/>
        <v>SH0908-1888</v>
      </c>
      <c r="I43" s="34">
        <f t="shared" si="4"/>
        <v>72686</v>
      </c>
    </row>
    <row r="44" spans="1:9" ht="15" customHeight="1" x14ac:dyDescent="0.35">
      <c r="A44">
        <f>TI102C!A41</f>
        <v>11707912</v>
      </c>
      <c r="B44">
        <f>TI102C!H41</f>
        <v>1</v>
      </c>
      <c r="C44" s="35">
        <f>TI102C!V41</f>
        <v>46273.683275462958</v>
      </c>
      <c r="D44">
        <f>TI102C!P41</f>
        <v>1</v>
      </c>
      <c r="E44" t="str">
        <f t="shared" si="0"/>
        <v>60023</v>
      </c>
      <c r="F44">
        <f t="shared" si="1"/>
        <v>374</v>
      </c>
      <c r="G44" t="str">
        <f t="shared" si="2"/>
        <v>SH0908-1888</v>
      </c>
      <c r="H44" t="str">
        <f t="shared" si="3"/>
        <v>SH0908-1888</v>
      </c>
      <c r="I44" s="34">
        <f t="shared" si="4"/>
        <v>72686</v>
      </c>
    </row>
    <row r="45" spans="1:9" ht="15" customHeight="1" x14ac:dyDescent="0.35">
      <c r="A45">
        <f>TI102C!A42</f>
        <v>11708333</v>
      </c>
      <c r="B45">
        <f>TI102C!H42</f>
        <v>1</v>
      </c>
      <c r="C45" s="35">
        <f>TI102C!V42</f>
        <v>46273.683530092603</v>
      </c>
      <c r="D45">
        <f>TI102C!P42</f>
        <v>1</v>
      </c>
      <c r="E45" t="str">
        <f t="shared" si="0"/>
        <v>60236</v>
      </c>
      <c r="F45">
        <f t="shared" si="1"/>
        <v>379</v>
      </c>
      <c r="G45" t="str">
        <f t="shared" si="2"/>
        <v>SH0908-1888</v>
      </c>
      <c r="H45" t="str">
        <f t="shared" si="3"/>
        <v>SH0908-1888</v>
      </c>
      <c r="I45" s="34">
        <f t="shared" si="4"/>
        <v>72686</v>
      </c>
    </row>
    <row r="46" spans="1:9" ht="15" customHeight="1" x14ac:dyDescent="0.35">
      <c r="A46">
        <f>TI102C!A43</f>
        <v>11708334</v>
      </c>
      <c r="B46">
        <f>TI102C!H43</f>
        <v>1</v>
      </c>
      <c r="C46" s="35">
        <f>TI102C!V43</f>
        <v>46273.683703703697</v>
      </c>
      <c r="D46">
        <f>TI102C!P43</f>
        <v>2</v>
      </c>
      <c r="E46" t="str">
        <f t="shared" si="0"/>
        <v>60236</v>
      </c>
      <c r="F46">
        <f t="shared" si="1"/>
        <v>379</v>
      </c>
      <c r="G46" t="str">
        <f t="shared" si="2"/>
        <v>SH0908-1888</v>
      </c>
      <c r="H46" t="str">
        <f t="shared" si="3"/>
        <v>SH0908-1888</v>
      </c>
      <c r="I46" s="34">
        <f t="shared" si="4"/>
        <v>72686</v>
      </c>
    </row>
    <row r="47" spans="1:9" ht="15" customHeight="1" x14ac:dyDescent="0.35">
      <c r="A47">
        <f>TI102C!A44</f>
        <v>11708220</v>
      </c>
      <c r="B47">
        <f>TI102C!H44</f>
        <v>1</v>
      </c>
      <c r="C47" s="35">
        <f>TI102C!V44</f>
        <v>46273.683761574073</v>
      </c>
      <c r="D47">
        <f>TI102C!P44</f>
        <v>1</v>
      </c>
      <c r="E47" t="str">
        <f t="shared" si="0"/>
        <v>60198</v>
      </c>
      <c r="F47">
        <f t="shared" si="1"/>
        <v>65</v>
      </c>
      <c r="G47" t="str">
        <f t="shared" si="2"/>
        <v>SH0908-1019</v>
      </c>
      <c r="H47" t="str">
        <f t="shared" si="3"/>
        <v>SH0908-1019</v>
      </c>
      <c r="I47" s="34">
        <f t="shared" si="4"/>
        <v>72686</v>
      </c>
    </row>
    <row r="48" spans="1:9" ht="15" customHeight="1" x14ac:dyDescent="0.35">
      <c r="A48">
        <f>TI102C!A45</f>
        <v>11707908</v>
      </c>
      <c r="B48">
        <f>TI102C!H45</f>
        <v>1</v>
      </c>
      <c r="C48" s="35">
        <f>TI102C!V45</f>
        <v>46273.684432870366</v>
      </c>
      <c r="D48">
        <f>TI102C!P45</f>
        <v>9</v>
      </c>
      <c r="E48" t="str">
        <f t="shared" si="0"/>
        <v>59993</v>
      </c>
      <c r="F48">
        <f t="shared" si="1"/>
        <v>372</v>
      </c>
      <c r="G48" t="str">
        <f t="shared" si="2"/>
        <v>SH0908-1888</v>
      </c>
      <c r="H48" t="str">
        <f t="shared" si="3"/>
        <v>SH0908-1888</v>
      </c>
      <c r="I48" s="34">
        <f t="shared" si="4"/>
        <v>72686</v>
      </c>
    </row>
    <row r="49" spans="1:9" ht="15" customHeight="1" x14ac:dyDescent="0.35">
      <c r="A49">
        <f>TI102C!A46</f>
        <v>11707504</v>
      </c>
      <c r="B49">
        <f>TI102C!H46</f>
        <v>1</v>
      </c>
      <c r="C49" s="35">
        <f>TI102C!V46</f>
        <v>46273.68482638889</v>
      </c>
      <c r="D49">
        <f>TI102C!P46</f>
        <v>1</v>
      </c>
      <c r="E49" t="str">
        <f t="shared" si="0"/>
        <v>60035</v>
      </c>
      <c r="F49">
        <f t="shared" si="1"/>
        <v>88</v>
      </c>
      <c r="G49" t="str">
        <f t="shared" si="2"/>
        <v>SH0908-1022</v>
      </c>
      <c r="H49" t="str">
        <f t="shared" si="3"/>
        <v>SH0908-1022</v>
      </c>
      <c r="I49" s="34">
        <f t="shared" si="4"/>
        <v>72686</v>
      </c>
    </row>
    <row r="50" spans="1:9" ht="15" customHeight="1" x14ac:dyDescent="0.35">
      <c r="A50">
        <f>TI102C!A47</f>
        <v>11708362</v>
      </c>
      <c r="B50">
        <f>TI102C!H47</f>
        <v>1</v>
      </c>
      <c r="C50" s="35">
        <f>TI102C!V47</f>
        <v>46273.684965277767</v>
      </c>
      <c r="D50">
        <f>TI102C!P47</f>
        <v>4</v>
      </c>
      <c r="E50" t="str">
        <f t="shared" si="0"/>
        <v>60247</v>
      </c>
      <c r="F50">
        <f t="shared" si="1"/>
        <v>380</v>
      </c>
      <c r="G50" t="str">
        <f t="shared" si="2"/>
        <v>SH0908-1888</v>
      </c>
      <c r="H50" t="str">
        <f t="shared" si="3"/>
        <v>SH0908-1888</v>
      </c>
      <c r="I50" s="34">
        <f t="shared" si="4"/>
        <v>72686</v>
      </c>
    </row>
    <row r="51" spans="1:9" ht="15" customHeight="1" x14ac:dyDescent="0.35">
      <c r="A51">
        <f>TI102C!A48</f>
        <v>11707505</v>
      </c>
      <c r="B51">
        <f>TI102C!H48</f>
        <v>1</v>
      </c>
      <c r="C51" s="35">
        <f>TI102C!V48</f>
        <v>46273.685219907413</v>
      </c>
      <c r="D51">
        <f>TI102C!P48</f>
        <v>1</v>
      </c>
      <c r="E51" t="str">
        <f t="shared" si="0"/>
        <v>60035</v>
      </c>
      <c r="F51">
        <f t="shared" si="1"/>
        <v>88</v>
      </c>
      <c r="G51" t="str">
        <f t="shared" si="2"/>
        <v>SH0908-1022</v>
      </c>
      <c r="H51" t="str">
        <f t="shared" si="3"/>
        <v>SH0908-1022</v>
      </c>
      <c r="I51" s="34">
        <f t="shared" si="4"/>
        <v>72686</v>
      </c>
    </row>
    <row r="52" spans="1:9" ht="15" customHeight="1" x14ac:dyDescent="0.35">
      <c r="A52">
        <f>TI102C!A49</f>
        <v>11708363</v>
      </c>
      <c r="B52">
        <f>TI102C!H49</f>
        <v>1</v>
      </c>
      <c r="C52" s="35">
        <f>TI102C!V49</f>
        <v>46273.685277777768</v>
      </c>
      <c r="D52">
        <f>TI102C!P49</f>
        <v>2</v>
      </c>
      <c r="E52" t="str">
        <f t="shared" si="0"/>
        <v>60247</v>
      </c>
      <c r="F52">
        <f t="shared" si="1"/>
        <v>380</v>
      </c>
      <c r="G52" t="str">
        <f t="shared" si="2"/>
        <v>SH0908-1888</v>
      </c>
      <c r="H52" t="str">
        <f t="shared" si="3"/>
        <v>SH0908-1888</v>
      </c>
      <c r="I52" s="34">
        <f t="shared" si="4"/>
        <v>72686</v>
      </c>
    </row>
    <row r="53" spans="1:9" ht="15" customHeight="1" x14ac:dyDescent="0.35">
      <c r="A53">
        <f>TI102C!A50</f>
        <v>11708364</v>
      </c>
      <c r="B53">
        <f>TI102C!H50</f>
        <v>1</v>
      </c>
      <c r="C53" s="35">
        <f>TI102C!V50</f>
        <v>46273.685648148137</v>
      </c>
      <c r="D53">
        <f>TI102C!P50</f>
        <v>1</v>
      </c>
      <c r="E53" t="str">
        <f t="shared" si="0"/>
        <v>60247</v>
      </c>
      <c r="F53">
        <f t="shared" si="1"/>
        <v>380</v>
      </c>
      <c r="G53" t="str">
        <f t="shared" si="2"/>
        <v>SH0908-1888</v>
      </c>
      <c r="H53" t="str">
        <f t="shared" si="3"/>
        <v>SH0908-1888</v>
      </c>
      <c r="I53" s="34">
        <f t="shared" si="4"/>
        <v>72686</v>
      </c>
    </row>
    <row r="54" spans="1:9" ht="15" customHeight="1" x14ac:dyDescent="0.35">
      <c r="A54">
        <f>TI102C!A51</f>
        <v>11708422</v>
      </c>
      <c r="B54">
        <f>TI102C!H51</f>
        <v>1</v>
      </c>
      <c r="C54" s="35">
        <f>TI102C!V51</f>
        <v>46273.685868055552</v>
      </c>
      <c r="D54">
        <f>TI102C!P51</f>
        <v>4</v>
      </c>
      <c r="E54" t="str">
        <f t="shared" si="0"/>
        <v>60273</v>
      </c>
      <c r="F54">
        <f t="shared" si="1"/>
        <v>35</v>
      </c>
      <c r="G54" t="str">
        <f t="shared" si="2"/>
        <v>SH0908-1011</v>
      </c>
      <c r="H54" t="str">
        <f t="shared" si="3"/>
        <v>SH0908-1011</v>
      </c>
      <c r="I54" s="34">
        <f t="shared" si="4"/>
        <v>72686</v>
      </c>
    </row>
    <row r="55" spans="1:9" ht="15" customHeight="1" x14ac:dyDescent="0.35">
      <c r="A55">
        <f>TI102C!A52</f>
        <v>11708423</v>
      </c>
      <c r="B55">
        <f>TI102C!H52</f>
        <v>1</v>
      </c>
      <c r="C55" s="35">
        <f>TI102C!V52</f>
        <v>46273.686435185176</v>
      </c>
      <c r="D55">
        <f>TI102C!P52</f>
        <v>5</v>
      </c>
      <c r="E55" t="str">
        <f t="shared" si="0"/>
        <v>60273</v>
      </c>
      <c r="F55">
        <f t="shared" si="1"/>
        <v>35</v>
      </c>
      <c r="G55" t="str">
        <f t="shared" si="2"/>
        <v>SH0908-1011</v>
      </c>
      <c r="H55" t="str">
        <f t="shared" si="3"/>
        <v>SH0908-1011</v>
      </c>
      <c r="I55" s="34">
        <f t="shared" si="4"/>
        <v>72686</v>
      </c>
    </row>
    <row r="56" spans="1:9" ht="15" customHeight="1" x14ac:dyDescent="0.35">
      <c r="A56">
        <f>TI102C!A53</f>
        <v>11708264</v>
      </c>
      <c r="B56">
        <f>TI102C!H53</f>
        <v>1</v>
      </c>
      <c r="C56" s="35">
        <f>TI102C!V53</f>
        <v>46273.686851851853</v>
      </c>
      <c r="D56">
        <f>TI102C!P53</f>
        <v>2</v>
      </c>
      <c r="E56" t="str">
        <f t="shared" si="0"/>
        <v>60200</v>
      </c>
      <c r="F56">
        <f t="shared" si="1"/>
        <v>67</v>
      </c>
      <c r="G56" t="str">
        <f t="shared" si="2"/>
        <v>SH0908-1019</v>
      </c>
      <c r="H56" t="str">
        <f t="shared" si="3"/>
        <v>SH0908-1019</v>
      </c>
      <c r="I56" s="34">
        <f t="shared" si="4"/>
        <v>72686</v>
      </c>
    </row>
    <row r="57" spans="1:9" ht="15" customHeight="1" x14ac:dyDescent="0.35">
      <c r="A57">
        <f>TI102C!A54</f>
        <v>11708425</v>
      </c>
      <c r="B57">
        <f>TI102C!H54</f>
        <v>1</v>
      </c>
      <c r="C57" s="35">
        <f>TI102C!V54</f>
        <v>46273.687094907407</v>
      </c>
      <c r="D57">
        <f>TI102C!P54</f>
        <v>2</v>
      </c>
      <c r="E57" t="str">
        <f t="shared" si="0"/>
        <v>60269</v>
      </c>
      <c r="F57">
        <f t="shared" si="1"/>
        <v>8</v>
      </c>
      <c r="G57" t="str">
        <f t="shared" si="2"/>
        <v>SH0908-1003</v>
      </c>
      <c r="H57" t="str">
        <f t="shared" si="3"/>
        <v>SH0908-1003</v>
      </c>
      <c r="I57" s="34">
        <f t="shared" si="4"/>
        <v>72686</v>
      </c>
    </row>
    <row r="58" spans="1:9" ht="15" customHeight="1" x14ac:dyDescent="0.35">
      <c r="A58">
        <f>TI102C!A55</f>
        <v>11708435</v>
      </c>
      <c r="B58">
        <f>TI102C!H55</f>
        <v>1</v>
      </c>
      <c r="C58" s="35">
        <f>TI102C!V55</f>
        <v>46273.687627314823</v>
      </c>
      <c r="D58">
        <f>TI102C!P55</f>
        <v>2</v>
      </c>
      <c r="E58" t="str">
        <f t="shared" si="0"/>
        <v>60275</v>
      </c>
      <c r="F58">
        <f t="shared" si="1"/>
        <v>36</v>
      </c>
      <c r="G58" t="str">
        <f t="shared" si="2"/>
        <v>SH0908-1011</v>
      </c>
      <c r="H58" t="str">
        <f t="shared" si="3"/>
        <v>SH0908-1011</v>
      </c>
      <c r="I58" s="34">
        <f t="shared" si="4"/>
        <v>72686</v>
      </c>
    </row>
    <row r="59" spans="1:9" ht="15" customHeight="1" x14ac:dyDescent="0.35">
      <c r="A59">
        <f>TI102C!A56</f>
        <v>11707582</v>
      </c>
      <c r="B59">
        <f>TI102C!H56</f>
        <v>1</v>
      </c>
      <c r="C59" s="35">
        <f>TI102C!V56</f>
        <v>46273.687893518523</v>
      </c>
      <c r="D59">
        <f>TI102C!P56</f>
        <v>1</v>
      </c>
      <c r="E59" t="str">
        <f t="shared" si="0"/>
        <v>60028</v>
      </c>
      <c r="F59">
        <f t="shared" si="1"/>
        <v>278</v>
      </c>
      <c r="G59" t="str">
        <f t="shared" si="2"/>
        <v>SH0908-1054</v>
      </c>
      <c r="H59" t="str">
        <f t="shared" si="3"/>
        <v>SH0908-1054</v>
      </c>
      <c r="I59" s="34">
        <f t="shared" si="4"/>
        <v>72686</v>
      </c>
    </row>
    <row r="60" spans="1:9" ht="15" customHeight="1" x14ac:dyDescent="0.35">
      <c r="A60">
        <f>TI102C!A57</f>
        <v>11707904</v>
      </c>
      <c r="B60">
        <f>TI102C!H57</f>
        <v>1</v>
      </c>
      <c r="C60" s="35">
        <f>TI102C!V57</f>
        <v>46273.688958333332</v>
      </c>
      <c r="D60">
        <f>TI102C!P57</f>
        <v>1</v>
      </c>
      <c r="E60" t="str">
        <f t="shared" si="0"/>
        <v>59347</v>
      </c>
      <c r="F60">
        <f t="shared" si="1"/>
        <v>369</v>
      </c>
      <c r="G60" t="str">
        <f t="shared" si="2"/>
        <v>SH0908-1888</v>
      </c>
      <c r="H60" t="str">
        <f t="shared" si="3"/>
        <v>SH0908-1888</v>
      </c>
      <c r="I60" s="34">
        <f t="shared" si="4"/>
        <v>72686</v>
      </c>
    </row>
    <row r="61" spans="1:9" ht="15" customHeight="1" x14ac:dyDescent="0.35">
      <c r="A61">
        <f>TI102C!A58</f>
        <v>11707902</v>
      </c>
      <c r="B61">
        <f>TI102C!H58</f>
        <v>1</v>
      </c>
      <c r="C61" s="35">
        <f>TI102C!V58</f>
        <v>46273.68917824074</v>
      </c>
      <c r="D61">
        <f>TI102C!P58</f>
        <v>2</v>
      </c>
      <c r="E61" t="str">
        <f t="shared" si="0"/>
        <v>59292</v>
      </c>
      <c r="F61">
        <f t="shared" si="1"/>
        <v>368</v>
      </c>
      <c r="G61" t="str">
        <f t="shared" si="2"/>
        <v>SH0908-1888</v>
      </c>
      <c r="H61" t="str">
        <f t="shared" si="3"/>
        <v>SH0908-1888</v>
      </c>
      <c r="I61" s="34">
        <f t="shared" si="4"/>
        <v>72686</v>
      </c>
    </row>
    <row r="62" spans="1:9" ht="15" customHeight="1" x14ac:dyDescent="0.35">
      <c r="A62">
        <f>TI102C!A59</f>
        <v>11707909</v>
      </c>
      <c r="B62">
        <f>TI102C!H59</f>
        <v>1</v>
      </c>
      <c r="C62" s="35">
        <f>TI102C!V59</f>
        <v>46273.689479166656</v>
      </c>
      <c r="D62">
        <f>TI102C!P59</f>
        <v>5</v>
      </c>
      <c r="E62" t="str">
        <f t="shared" si="0"/>
        <v>59993</v>
      </c>
      <c r="F62">
        <f t="shared" si="1"/>
        <v>372</v>
      </c>
      <c r="G62" t="str">
        <f t="shared" si="2"/>
        <v>SH0908-1888</v>
      </c>
      <c r="H62" t="str">
        <f t="shared" si="3"/>
        <v>SH0908-1888</v>
      </c>
      <c r="I62" s="34">
        <f t="shared" si="4"/>
        <v>72686</v>
      </c>
    </row>
    <row r="63" spans="1:9" ht="15" customHeight="1" x14ac:dyDescent="0.35">
      <c r="A63">
        <f>TI102C!A60</f>
        <v>11707506</v>
      </c>
      <c r="B63">
        <f>TI102C!H60</f>
        <v>1</v>
      </c>
      <c r="C63" s="35">
        <f>TI102C!V60</f>
        <v>46273.689687500002</v>
      </c>
      <c r="D63">
        <f>TI102C!P60</f>
        <v>4</v>
      </c>
      <c r="E63" t="str">
        <f t="shared" si="0"/>
        <v>60035</v>
      </c>
      <c r="F63">
        <f t="shared" si="1"/>
        <v>88</v>
      </c>
      <c r="G63" t="str">
        <f t="shared" si="2"/>
        <v>SH0908-1022</v>
      </c>
      <c r="H63" t="str">
        <f t="shared" si="3"/>
        <v>SH0908-1022</v>
      </c>
      <c r="I63" s="34">
        <f t="shared" si="4"/>
        <v>72686</v>
      </c>
    </row>
    <row r="64" spans="1:9" ht="15" customHeight="1" x14ac:dyDescent="0.35">
      <c r="A64">
        <f>TI102C!A61</f>
        <v>11707507</v>
      </c>
      <c r="B64">
        <f>TI102C!H61</f>
        <v>1</v>
      </c>
      <c r="C64" s="35">
        <f>TI102C!V61</f>
        <v>46273.689942129633</v>
      </c>
      <c r="D64">
        <f>TI102C!P61</f>
        <v>2</v>
      </c>
      <c r="E64" t="str">
        <f t="shared" si="0"/>
        <v>60035</v>
      </c>
      <c r="F64">
        <f t="shared" si="1"/>
        <v>88</v>
      </c>
      <c r="G64" t="str">
        <f t="shared" si="2"/>
        <v>SH0908-1022</v>
      </c>
      <c r="H64" t="str">
        <f t="shared" si="3"/>
        <v>SH0908-1022</v>
      </c>
      <c r="I64" s="34">
        <f t="shared" si="4"/>
        <v>72686</v>
      </c>
    </row>
    <row r="65" spans="1:9" ht="15" customHeight="1" x14ac:dyDescent="0.35">
      <c r="A65">
        <f>TI102C!A62</f>
        <v>11708265</v>
      </c>
      <c r="B65">
        <f>TI102C!H62</f>
        <v>1</v>
      </c>
      <c r="C65" s="35">
        <f>TI102C!V62</f>
        <v>46273.690451388888</v>
      </c>
      <c r="D65">
        <f>TI102C!P62</f>
        <v>1</v>
      </c>
      <c r="E65" t="str">
        <f t="shared" si="0"/>
        <v>60200</v>
      </c>
      <c r="F65">
        <f t="shared" si="1"/>
        <v>67</v>
      </c>
      <c r="G65" t="str">
        <f t="shared" si="2"/>
        <v>SH0908-1019</v>
      </c>
      <c r="H65" t="str">
        <f t="shared" si="3"/>
        <v>SH0908-1019</v>
      </c>
      <c r="I65" s="34">
        <f t="shared" si="4"/>
        <v>72686</v>
      </c>
    </row>
    <row r="66" spans="1:9" ht="15" customHeight="1" x14ac:dyDescent="0.35">
      <c r="A66">
        <f>TI102C!A63</f>
        <v>11707583</v>
      </c>
      <c r="B66">
        <f>TI102C!H63</f>
        <v>1</v>
      </c>
      <c r="C66" s="35">
        <f>TI102C!V63</f>
        <v>46273.690636574072</v>
      </c>
      <c r="D66">
        <f>TI102C!P63</f>
        <v>3</v>
      </c>
      <c r="E66" t="str">
        <f t="shared" si="0"/>
        <v>59867</v>
      </c>
      <c r="F66">
        <f t="shared" si="1"/>
        <v>290</v>
      </c>
      <c r="G66" t="str">
        <f t="shared" si="2"/>
        <v>SH0908-1057</v>
      </c>
      <c r="H66" t="str">
        <f t="shared" si="3"/>
        <v>SH0908-1057</v>
      </c>
      <c r="I66" s="34">
        <f t="shared" si="4"/>
        <v>72686</v>
      </c>
    </row>
    <row r="67" spans="1:9" ht="15" customHeight="1" x14ac:dyDescent="0.35">
      <c r="A67">
        <f>TI102C!A64</f>
        <v>11707913</v>
      </c>
      <c r="B67">
        <f>TI102C!H64</f>
        <v>1</v>
      </c>
      <c r="C67" s="35">
        <f>TI102C!V64</f>
        <v>46273.691099537027</v>
      </c>
      <c r="D67">
        <f>TI102C!P64</f>
        <v>2</v>
      </c>
      <c r="E67" t="str">
        <f t="shared" si="0"/>
        <v>60023</v>
      </c>
      <c r="F67">
        <f t="shared" si="1"/>
        <v>374</v>
      </c>
      <c r="G67" t="str">
        <f t="shared" si="2"/>
        <v>SH0908-1888</v>
      </c>
      <c r="H67" t="str">
        <f t="shared" si="3"/>
        <v>SH0908-1888</v>
      </c>
      <c r="I67" s="34">
        <f t="shared" si="4"/>
        <v>72686</v>
      </c>
    </row>
    <row r="68" spans="1:9" ht="15" customHeight="1" x14ac:dyDescent="0.35">
      <c r="A68">
        <f>TI102C!A65</f>
        <v>11707910</v>
      </c>
      <c r="B68">
        <f>TI102C!H65</f>
        <v>1</v>
      </c>
      <c r="C68" s="35">
        <f>TI102C!V65</f>
        <v>46273.691446759258</v>
      </c>
      <c r="D68">
        <f>TI102C!P65</f>
        <v>6</v>
      </c>
      <c r="E68" t="str">
        <f t="shared" si="0"/>
        <v>59993</v>
      </c>
      <c r="F68">
        <f t="shared" si="1"/>
        <v>372</v>
      </c>
      <c r="G68" t="str">
        <f t="shared" si="2"/>
        <v>SH0908-1888</v>
      </c>
      <c r="H68" t="str">
        <f t="shared" si="3"/>
        <v>SH0908-1888</v>
      </c>
      <c r="I68" s="34">
        <f t="shared" si="4"/>
        <v>72686</v>
      </c>
    </row>
    <row r="69" spans="1:9" ht="15" customHeight="1" x14ac:dyDescent="0.35">
      <c r="A69">
        <f>TI102C!A66</f>
        <v>11708335</v>
      </c>
      <c r="B69">
        <f>TI102C!H66</f>
        <v>1</v>
      </c>
      <c r="C69" s="35">
        <f>TI102C!V66</f>
        <v>46273.691840277781</v>
      </c>
      <c r="D69">
        <f>TI102C!P66</f>
        <v>1</v>
      </c>
      <c r="E69" t="str">
        <f t="shared" si="0"/>
        <v>60236</v>
      </c>
      <c r="F69">
        <f t="shared" si="1"/>
        <v>379</v>
      </c>
      <c r="G69" t="str">
        <f t="shared" si="2"/>
        <v>SH0908-1888</v>
      </c>
      <c r="H69" t="str">
        <f t="shared" si="3"/>
        <v>SH0908-1888</v>
      </c>
      <c r="I69" s="34">
        <f t="shared" si="4"/>
        <v>72686</v>
      </c>
    </row>
    <row r="70" spans="1:9" ht="15" customHeight="1" x14ac:dyDescent="0.35">
      <c r="A70">
        <f>TI102C!A67</f>
        <v>11708336</v>
      </c>
      <c r="B70">
        <f>TI102C!H67</f>
        <v>1</v>
      </c>
      <c r="C70" s="35">
        <f>TI102C!V67</f>
        <v>46273.692187499997</v>
      </c>
      <c r="D70">
        <f>TI102C!P67</f>
        <v>2</v>
      </c>
      <c r="E70" t="str">
        <f t="shared" ref="E70:E133" si="5">INDEX(OM_ORDER,MATCH(A70,OM_TID,0))</f>
        <v>60236</v>
      </c>
      <c r="F70">
        <f t="shared" ref="F70:F133" si="6">MATCH(E70,OR_ID,0)</f>
        <v>379</v>
      </c>
      <c r="G70" t="str">
        <f t="shared" ref="G70:G133" si="7">INDEX(OR_ORIG,F70)</f>
        <v>SH0908-1888</v>
      </c>
      <c r="H70" t="str">
        <f t="shared" ref="H70:H133" si="8">INDEX(OR_SHIP,F70)</f>
        <v>SH0908-1888</v>
      </c>
      <c r="I70" s="34">
        <f t="shared" ref="I70:I133" si="9">IF(INDEX(OR_MOVED,F70)="",DATE(2099,1,1),INDEX(OR_MOVED,F70))</f>
        <v>72686</v>
      </c>
    </row>
    <row r="71" spans="1:9" ht="15" customHeight="1" x14ac:dyDescent="0.35">
      <c r="A71">
        <f>TI102C!A68</f>
        <v>11708337</v>
      </c>
      <c r="B71">
        <f>TI102C!H68</f>
        <v>1</v>
      </c>
      <c r="C71" s="35">
        <f>TI102C!V68</f>
        <v>46273.692303240743</v>
      </c>
      <c r="D71">
        <f>TI102C!P68</f>
        <v>1</v>
      </c>
      <c r="E71" t="str">
        <f t="shared" si="5"/>
        <v>60236</v>
      </c>
      <c r="F71">
        <f t="shared" si="6"/>
        <v>379</v>
      </c>
      <c r="G71" t="str">
        <f t="shared" si="7"/>
        <v>SH0908-1888</v>
      </c>
      <c r="H71" t="str">
        <f t="shared" si="8"/>
        <v>SH0908-1888</v>
      </c>
      <c r="I71" s="34">
        <f t="shared" si="9"/>
        <v>72686</v>
      </c>
    </row>
    <row r="72" spans="1:9" ht="15" customHeight="1" x14ac:dyDescent="0.35">
      <c r="A72">
        <f>TI102C!A69</f>
        <v>11708436</v>
      </c>
      <c r="B72">
        <f>TI102C!H69</f>
        <v>1</v>
      </c>
      <c r="C72" s="35">
        <f>TI102C!V69</f>
        <v>46273.692673611113</v>
      </c>
      <c r="D72">
        <f>TI102C!P69</f>
        <v>1</v>
      </c>
      <c r="E72" t="str">
        <f t="shared" si="5"/>
        <v>60275</v>
      </c>
      <c r="F72">
        <f t="shared" si="6"/>
        <v>36</v>
      </c>
      <c r="G72" t="str">
        <f t="shared" si="7"/>
        <v>SH0908-1011</v>
      </c>
      <c r="H72" t="str">
        <f t="shared" si="8"/>
        <v>SH0908-1011</v>
      </c>
      <c r="I72" s="34">
        <f t="shared" si="9"/>
        <v>72686</v>
      </c>
    </row>
    <row r="73" spans="1:9" ht="15" customHeight="1" x14ac:dyDescent="0.35">
      <c r="A73">
        <f>TI102C!A70</f>
        <v>11708221</v>
      </c>
      <c r="B73">
        <f>TI102C!H70</f>
        <v>1</v>
      </c>
      <c r="C73" s="35">
        <f>TI102C!V70</f>
        <v>46273.692928240736</v>
      </c>
      <c r="D73">
        <f>TI102C!P70</f>
        <v>1</v>
      </c>
      <c r="E73" t="str">
        <f t="shared" si="5"/>
        <v>60198</v>
      </c>
      <c r="F73">
        <f t="shared" si="6"/>
        <v>65</v>
      </c>
      <c r="G73" t="str">
        <f t="shared" si="7"/>
        <v>SH0908-1019</v>
      </c>
      <c r="H73" t="str">
        <f t="shared" si="8"/>
        <v>SH0908-1019</v>
      </c>
      <c r="I73" s="34">
        <f t="shared" si="9"/>
        <v>72686</v>
      </c>
    </row>
    <row r="74" spans="1:9" ht="15" customHeight="1" x14ac:dyDescent="0.35">
      <c r="A74">
        <f>TI102C!A71</f>
        <v>11707585</v>
      </c>
      <c r="B74">
        <f>TI102C!H71</f>
        <v>1</v>
      </c>
      <c r="C74" s="35">
        <f>TI102C!V71</f>
        <v>46273.693171296298</v>
      </c>
      <c r="D74">
        <f>TI102C!P71</f>
        <v>4</v>
      </c>
      <c r="E74" t="str">
        <f t="shared" si="5"/>
        <v>59989</v>
      </c>
      <c r="F74">
        <f t="shared" si="6"/>
        <v>292</v>
      </c>
      <c r="G74" t="str">
        <f t="shared" si="7"/>
        <v>SH0908-1057</v>
      </c>
      <c r="H74" t="str">
        <f t="shared" si="8"/>
        <v>SH0908-1057</v>
      </c>
      <c r="I74" s="34">
        <f t="shared" si="9"/>
        <v>72686</v>
      </c>
    </row>
    <row r="75" spans="1:9" ht="15" customHeight="1" x14ac:dyDescent="0.35">
      <c r="A75">
        <f>TI102C!A72</f>
        <v>11708424</v>
      </c>
      <c r="B75">
        <f>TI102C!H72</f>
        <v>1</v>
      </c>
      <c r="C75" s="35">
        <f>TI102C!V72</f>
        <v>46273.693437499998</v>
      </c>
      <c r="D75">
        <f>TI102C!P72</f>
        <v>3</v>
      </c>
      <c r="E75" t="str">
        <f t="shared" si="5"/>
        <v>60273</v>
      </c>
      <c r="F75">
        <f t="shared" si="6"/>
        <v>35</v>
      </c>
      <c r="G75" t="str">
        <f t="shared" si="7"/>
        <v>SH0908-1011</v>
      </c>
      <c r="H75" t="str">
        <f t="shared" si="8"/>
        <v>SH0908-1011</v>
      </c>
      <c r="I75" s="34">
        <f t="shared" si="9"/>
        <v>72686</v>
      </c>
    </row>
    <row r="76" spans="1:9" ht="15" customHeight="1" x14ac:dyDescent="0.35">
      <c r="A76">
        <f>TI102C!A73</f>
        <v>11707508</v>
      </c>
      <c r="B76">
        <f>TI102C!H73</f>
        <v>1</v>
      </c>
      <c r="C76" s="35">
        <f>TI102C!V73</f>
        <v>46273.693738425929</v>
      </c>
      <c r="D76">
        <f>TI102C!P73</f>
        <v>1</v>
      </c>
      <c r="E76" t="str">
        <f t="shared" si="5"/>
        <v>60035</v>
      </c>
      <c r="F76">
        <f t="shared" si="6"/>
        <v>88</v>
      </c>
      <c r="G76" t="str">
        <f t="shared" si="7"/>
        <v>SH0908-1022</v>
      </c>
      <c r="H76" t="str">
        <f t="shared" si="8"/>
        <v>SH0908-1022</v>
      </c>
      <c r="I76" s="34">
        <f t="shared" si="9"/>
        <v>72686</v>
      </c>
    </row>
    <row r="77" spans="1:9" ht="15" customHeight="1" x14ac:dyDescent="0.35">
      <c r="A77">
        <f>TI102C!A74</f>
        <v>11707587</v>
      </c>
      <c r="B77">
        <f>TI102C!H74</f>
        <v>1</v>
      </c>
      <c r="C77" s="35">
        <f>TI102C!V74</f>
        <v>46273.693958333337</v>
      </c>
      <c r="D77">
        <f>TI102C!P74</f>
        <v>1</v>
      </c>
      <c r="E77" t="str">
        <f t="shared" si="5"/>
        <v>60007</v>
      </c>
      <c r="F77">
        <f t="shared" si="6"/>
        <v>294</v>
      </c>
      <c r="G77" t="str">
        <f t="shared" si="7"/>
        <v>SH0908-1057</v>
      </c>
      <c r="H77" t="str">
        <f t="shared" si="8"/>
        <v>SH0908-1057</v>
      </c>
      <c r="I77" s="34">
        <f t="shared" si="9"/>
        <v>72686</v>
      </c>
    </row>
    <row r="78" spans="1:9" ht="15" customHeight="1" x14ac:dyDescent="0.35">
      <c r="A78">
        <f>TI102C!A75</f>
        <v>11708458</v>
      </c>
      <c r="B78">
        <f>TI102C!H75</f>
        <v>1</v>
      </c>
      <c r="C78" s="35">
        <f>TI102C!V75</f>
        <v>46273.694236111107</v>
      </c>
      <c r="D78">
        <f>TI102C!P75</f>
        <v>3</v>
      </c>
      <c r="E78" t="str">
        <f t="shared" si="5"/>
        <v>60287</v>
      </c>
      <c r="F78">
        <f t="shared" si="6"/>
        <v>279</v>
      </c>
      <c r="G78" t="str">
        <f t="shared" si="7"/>
        <v>SH0908-1054</v>
      </c>
      <c r="H78" t="str">
        <f t="shared" si="8"/>
        <v>SH0908-1054</v>
      </c>
      <c r="I78" s="34">
        <f t="shared" si="9"/>
        <v>72686</v>
      </c>
    </row>
    <row r="79" spans="1:9" ht="15" customHeight="1" x14ac:dyDescent="0.35">
      <c r="A79">
        <f>TI102C!A76</f>
        <v>11708493</v>
      </c>
      <c r="B79">
        <f>TI102C!H76</f>
        <v>1</v>
      </c>
      <c r="C79" s="35">
        <f>TI102C!V76</f>
        <v>46273.695983796293</v>
      </c>
      <c r="D79">
        <f>TI102C!P76</f>
        <v>2</v>
      </c>
      <c r="E79" t="str">
        <f t="shared" si="5"/>
        <v>60302</v>
      </c>
      <c r="F79">
        <f t="shared" si="6"/>
        <v>93</v>
      </c>
      <c r="G79" t="str">
        <f t="shared" si="7"/>
        <v>SH0908-1022</v>
      </c>
      <c r="H79" t="str">
        <f t="shared" si="8"/>
        <v>SH0908-1022</v>
      </c>
      <c r="I79" s="34">
        <f t="shared" si="9"/>
        <v>72686</v>
      </c>
    </row>
    <row r="80" spans="1:9" ht="15" customHeight="1" x14ac:dyDescent="0.35">
      <c r="A80">
        <f>TI102C!A77</f>
        <v>11707544</v>
      </c>
      <c r="B80">
        <f>TI102C!H77</f>
        <v>1</v>
      </c>
      <c r="C80" s="35">
        <f>TI102C!V77</f>
        <v>46273.696203703701</v>
      </c>
      <c r="D80">
        <f>TI102C!P77</f>
        <v>1</v>
      </c>
      <c r="E80" t="str">
        <f t="shared" si="5"/>
        <v>59794</v>
      </c>
      <c r="F80">
        <f t="shared" si="6"/>
        <v>187</v>
      </c>
      <c r="G80" t="str">
        <f t="shared" si="7"/>
        <v>SH0908-1037</v>
      </c>
      <c r="H80" t="str">
        <f t="shared" si="8"/>
        <v>SH0908-1037</v>
      </c>
      <c r="I80" s="34">
        <f t="shared" si="9"/>
        <v>72686</v>
      </c>
    </row>
    <row r="81" spans="1:9" ht="15" customHeight="1" x14ac:dyDescent="0.35">
      <c r="A81">
        <f>TI102C!A78</f>
        <v>11707545</v>
      </c>
      <c r="B81">
        <f>TI102C!H78</f>
        <v>1</v>
      </c>
      <c r="C81" s="35">
        <f>TI102C!V78</f>
        <v>46273.696504629632</v>
      </c>
      <c r="D81">
        <f>TI102C!P78</f>
        <v>5</v>
      </c>
      <c r="E81" t="str">
        <f t="shared" si="5"/>
        <v>59794</v>
      </c>
      <c r="F81">
        <f t="shared" si="6"/>
        <v>187</v>
      </c>
      <c r="G81" t="str">
        <f t="shared" si="7"/>
        <v>SH0908-1037</v>
      </c>
      <c r="H81" t="str">
        <f t="shared" si="8"/>
        <v>SH0908-1037</v>
      </c>
      <c r="I81" s="34">
        <f t="shared" si="9"/>
        <v>72686</v>
      </c>
    </row>
    <row r="82" spans="1:9" ht="15" customHeight="1" x14ac:dyDescent="0.35">
      <c r="A82">
        <f>TI102C!A79</f>
        <v>11707517</v>
      </c>
      <c r="B82">
        <f>TI102C!H79</f>
        <v>1</v>
      </c>
      <c r="C82" s="35">
        <f>TI102C!V79</f>
        <v>46273.696805555563</v>
      </c>
      <c r="D82">
        <f>TI102C!P79</f>
        <v>3</v>
      </c>
      <c r="E82" t="str">
        <f t="shared" si="5"/>
        <v>58876</v>
      </c>
      <c r="F82">
        <f t="shared" si="6"/>
        <v>148</v>
      </c>
      <c r="G82" t="str">
        <f t="shared" si="7"/>
        <v>SH0908-1034</v>
      </c>
      <c r="H82" t="str">
        <f t="shared" si="8"/>
        <v>SH0908-1034</v>
      </c>
      <c r="I82" s="34">
        <f t="shared" si="9"/>
        <v>72686</v>
      </c>
    </row>
    <row r="83" spans="1:9" ht="15" customHeight="1" x14ac:dyDescent="0.35">
      <c r="A83">
        <f>TI102C!A80</f>
        <v>11707533</v>
      </c>
      <c r="B83">
        <f>TI102C!H80</f>
        <v>1</v>
      </c>
      <c r="C83" s="35">
        <f>TI102C!V80</f>
        <v>46273.697106481479</v>
      </c>
      <c r="D83">
        <f>TI102C!P80</f>
        <v>3</v>
      </c>
      <c r="E83" t="str">
        <f t="shared" si="5"/>
        <v>60095</v>
      </c>
      <c r="F83">
        <f t="shared" si="6"/>
        <v>154</v>
      </c>
      <c r="G83" t="str">
        <f t="shared" si="7"/>
        <v>SH0908-1034</v>
      </c>
      <c r="H83" t="str">
        <f t="shared" si="8"/>
        <v>SH0908-1034</v>
      </c>
      <c r="I83" s="34">
        <f t="shared" si="9"/>
        <v>72686</v>
      </c>
    </row>
    <row r="84" spans="1:9" ht="15" customHeight="1" x14ac:dyDescent="0.35">
      <c r="A84">
        <f>TI102C!A81</f>
        <v>11707522</v>
      </c>
      <c r="B84">
        <f>TI102C!H81</f>
        <v>1</v>
      </c>
      <c r="C84" s="35">
        <f>TI102C!V81</f>
        <v>46273.697442129633</v>
      </c>
      <c r="D84">
        <f>TI102C!P81</f>
        <v>6</v>
      </c>
      <c r="E84" t="str">
        <f t="shared" si="5"/>
        <v>59956</v>
      </c>
      <c r="F84">
        <f t="shared" si="6"/>
        <v>152</v>
      </c>
      <c r="G84" t="str">
        <f t="shared" si="7"/>
        <v>SH0908-1034</v>
      </c>
      <c r="H84" t="str">
        <f t="shared" si="8"/>
        <v>SH0908-1034</v>
      </c>
      <c r="I84" s="34">
        <f t="shared" si="9"/>
        <v>72686</v>
      </c>
    </row>
    <row r="85" spans="1:9" ht="15" customHeight="1" x14ac:dyDescent="0.35">
      <c r="A85">
        <f>TI102C!A82</f>
        <v>11707536</v>
      </c>
      <c r="B85">
        <f>TI102C!H82</f>
        <v>1</v>
      </c>
      <c r="C85" s="35">
        <f>TI102C!V82</f>
        <v>46273.697708333333</v>
      </c>
      <c r="D85">
        <f>TI102C!P82</f>
        <v>1</v>
      </c>
      <c r="E85" t="str">
        <f t="shared" si="5"/>
        <v>59932</v>
      </c>
      <c r="F85">
        <f t="shared" si="6"/>
        <v>177</v>
      </c>
      <c r="G85" t="str">
        <f t="shared" si="7"/>
        <v>SH0908-1036</v>
      </c>
      <c r="H85" t="str">
        <f t="shared" si="8"/>
        <v>SH0908-1036</v>
      </c>
      <c r="I85" s="34">
        <f t="shared" si="9"/>
        <v>72686</v>
      </c>
    </row>
    <row r="86" spans="1:9" ht="15" customHeight="1" x14ac:dyDescent="0.35">
      <c r="A86">
        <f>TI102C!A83</f>
        <v>11707537</v>
      </c>
      <c r="B86">
        <f>TI102C!H83</f>
        <v>1</v>
      </c>
      <c r="C86" s="35">
        <f>TI102C!V83</f>
        <v>46273.697893518518</v>
      </c>
      <c r="D86">
        <f>TI102C!P83</f>
        <v>2</v>
      </c>
      <c r="E86" t="str">
        <f t="shared" si="5"/>
        <v>59932</v>
      </c>
      <c r="F86">
        <f t="shared" si="6"/>
        <v>177</v>
      </c>
      <c r="G86" t="str">
        <f t="shared" si="7"/>
        <v>SH0908-1036</v>
      </c>
      <c r="H86" t="str">
        <f t="shared" si="8"/>
        <v>SH0908-1036</v>
      </c>
      <c r="I86" s="34">
        <f t="shared" si="9"/>
        <v>72686</v>
      </c>
    </row>
    <row r="87" spans="1:9" ht="15" customHeight="1" x14ac:dyDescent="0.35">
      <c r="A87">
        <f>TI102C!A84</f>
        <v>11707538</v>
      </c>
      <c r="B87">
        <f>TI102C!H84</f>
        <v>1</v>
      </c>
      <c r="C87" s="35">
        <f>TI102C!V84</f>
        <v>46273.69809027778</v>
      </c>
      <c r="D87">
        <f>TI102C!P84</f>
        <v>3</v>
      </c>
      <c r="E87" t="str">
        <f t="shared" si="5"/>
        <v>59932</v>
      </c>
      <c r="F87">
        <f t="shared" si="6"/>
        <v>177</v>
      </c>
      <c r="G87" t="str">
        <f t="shared" si="7"/>
        <v>SH0908-1036</v>
      </c>
      <c r="H87" t="str">
        <f t="shared" si="8"/>
        <v>SH0908-1036</v>
      </c>
      <c r="I87" s="34">
        <f t="shared" si="9"/>
        <v>72686</v>
      </c>
    </row>
    <row r="88" spans="1:9" ht="15" customHeight="1" x14ac:dyDescent="0.35">
      <c r="A88">
        <f>TI102C!A85</f>
        <v>11707513</v>
      </c>
      <c r="B88">
        <f>TI102C!H85</f>
        <v>1</v>
      </c>
      <c r="C88" s="35">
        <f>TI102C!V85</f>
        <v>46273.698391203703</v>
      </c>
      <c r="D88">
        <f>TI102C!P85</f>
        <v>3</v>
      </c>
      <c r="E88" t="str">
        <f t="shared" si="5"/>
        <v>59651</v>
      </c>
      <c r="F88">
        <f t="shared" si="6"/>
        <v>123</v>
      </c>
      <c r="G88" t="str">
        <f t="shared" si="7"/>
        <v>SH0908-1033</v>
      </c>
      <c r="H88" t="str">
        <f t="shared" si="8"/>
        <v>SH0908-1033</v>
      </c>
      <c r="I88" s="34">
        <f t="shared" si="9"/>
        <v>72686</v>
      </c>
    </row>
    <row r="89" spans="1:9" ht="15" customHeight="1" x14ac:dyDescent="0.35">
      <c r="A89">
        <f>TI102C!A86</f>
        <v>11707516</v>
      </c>
      <c r="B89">
        <f>TI102C!H86</f>
        <v>1</v>
      </c>
      <c r="C89" s="35">
        <f>TI102C!V86</f>
        <v>46273.69872685185</v>
      </c>
      <c r="D89">
        <f>TI102C!P86</f>
        <v>6</v>
      </c>
      <c r="E89" t="str">
        <f t="shared" si="5"/>
        <v>60058</v>
      </c>
      <c r="F89">
        <f t="shared" si="6"/>
        <v>126</v>
      </c>
      <c r="G89" t="str">
        <f t="shared" si="7"/>
        <v>SH0908-1033</v>
      </c>
      <c r="H89" t="str">
        <f t="shared" si="8"/>
        <v>SH0908-1033</v>
      </c>
      <c r="I89" s="34">
        <f t="shared" si="9"/>
        <v>72686</v>
      </c>
    </row>
    <row r="90" spans="1:9" ht="15" customHeight="1" x14ac:dyDescent="0.35">
      <c r="A90">
        <f>TI102C!A87</f>
        <v>11707519</v>
      </c>
      <c r="B90">
        <f>TI102C!H87</f>
        <v>1</v>
      </c>
      <c r="C90" s="35">
        <f>TI102C!V87</f>
        <v>46273.699131944442</v>
      </c>
      <c r="D90">
        <f>TI102C!P87</f>
        <v>6</v>
      </c>
      <c r="E90" t="str">
        <f t="shared" si="5"/>
        <v>59681</v>
      </c>
      <c r="F90">
        <f t="shared" si="6"/>
        <v>149</v>
      </c>
      <c r="G90" t="str">
        <f t="shared" si="7"/>
        <v>SH0908-1034</v>
      </c>
      <c r="H90" t="str">
        <f t="shared" si="8"/>
        <v>SH0908-1034</v>
      </c>
      <c r="I90" s="34">
        <f t="shared" si="9"/>
        <v>72686</v>
      </c>
    </row>
    <row r="91" spans="1:9" ht="15" customHeight="1" x14ac:dyDescent="0.35">
      <c r="A91">
        <f>TI102C!A88</f>
        <v>11708558</v>
      </c>
      <c r="B91">
        <f>TI102C!H88</f>
        <v>1</v>
      </c>
      <c r="C91" s="35">
        <f>TI102C!V88</f>
        <v>46273.699317129627</v>
      </c>
      <c r="D91">
        <f>TI102C!P88</f>
        <v>1</v>
      </c>
      <c r="E91" t="str">
        <f t="shared" si="5"/>
        <v>60324</v>
      </c>
      <c r="F91">
        <f t="shared" si="6"/>
        <v>128</v>
      </c>
      <c r="G91" t="str">
        <f t="shared" si="7"/>
        <v>SH0908-1033</v>
      </c>
      <c r="H91" t="str">
        <f t="shared" si="8"/>
        <v>SH0908-1033</v>
      </c>
      <c r="I91" s="34">
        <f t="shared" si="9"/>
        <v>72686</v>
      </c>
    </row>
    <row r="92" spans="1:9" ht="15" customHeight="1" x14ac:dyDescent="0.35">
      <c r="A92">
        <f>TI102C!A89</f>
        <v>11708556</v>
      </c>
      <c r="B92">
        <f>TI102C!H89</f>
        <v>1</v>
      </c>
      <c r="C92" s="35">
        <f>TI102C!V89</f>
        <v>46273.699780092589</v>
      </c>
      <c r="D92">
        <f>TI102C!P89</f>
        <v>2</v>
      </c>
      <c r="E92" t="str">
        <f t="shared" si="5"/>
        <v>60323</v>
      </c>
      <c r="F92">
        <f t="shared" si="6"/>
        <v>10</v>
      </c>
      <c r="G92" t="str">
        <f t="shared" si="7"/>
        <v>SH0908-1003</v>
      </c>
      <c r="H92" t="str">
        <f t="shared" si="8"/>
        <v>SH0908-1003</v>
      </c>
      <c r="I92" s="34">
        <f t="shared" si="9"/>
        <v>72686</v>
      </c>
    </row>
    <row r="93" spans="1:9" ht="15" customHeight="1" x14ac:dyDescent="0.35">
      <c r="A93">
        <f>TI102C!A90</f>
        <v>11708628</v>
      </c>
      <c r="B93">
        <f>TI102C!H90</f>
        <v>1</v>
      </c>
      <c r="C93" s="35">
        <f>TI102C!V90</f>
        <v>46273.699803240743</v>
      </c>
      <c r="D93">
        <f>TI102C!P90</f>
        <v>8</v>
      </c>
      <c r="E93" t="str">
        <f t="shared" si="5"/>
        <v>60346</v>
      </c>
      <c r="F93">
        <f t="shared" si="6"/>
        <v>101</v>
      </c>
      <c r="G93" t="str">
        <f t="shared" si="7"/>
        <v>SH0908-1026</v>
      </c>
      <c r="H93" t="str">
        <f t="shared" si="8"/>
        <v>SH0908-1026</v>
      </c>
      <c r="I93" s="34">
        <f t="shared" si="9"/>
        <v>72686</v>
      </c>
    </row>
    <row r="94" spans="1:9" ht="15" customHeight="1" x14ac:dyDescent="0.35">
      <c r="A94">
        <f>TI102C!A91</f>
        <v>11707586</v>
      </c>
      <c r="B94">
        <f>TI102C!H91</f>
        <v>1</v>
      </c>
      <c r="C94" s="35">
        <f>TI102C!V91</f>
        <v>46273.700254629628</v>
      </c>
      <c r="D94">
        <f>TI102C!P91</f>
        <v>1</v>
      </c>
      <c r="E94" t="str">
        <f t="shared" si="5"/>
        <v>60001</v>
      </c>
      <c r="F94">
        <f t="shared" si="6"/>
        <v>293</v>
      </c>
      <c r="G94" t="str">
        <f t="shared" si="7"/>
        <v>SH0908-1057</v>
      </c>
      <c r="H94" t="str">
        <f t="shared" si="8"/>
        <v>SH0908-1057</v>
      </c>
      <c r="I94" s="34">
        <f t="shared" si="9"/>
        <v>72686</v>
      </c>
    </row>
    <row r="95" spans="1:9" ht="15" customHeight="1" x14ac:dyDescent="0.35">
      <c r="A95">
        <f>TI102C!A92</f>
        <v>11708520</v>
      </c>
      <c r="B95">
        <f>TI102C!H92</f>
        <v>1</v>
      </c>
      <c r="C95" s="35">
        <f>TI102C!V92</f>
        <v>46273.700266203698</v>
      </c>
      <c r="D95">
        <f>TI102C!P92</f>
        <v>2</v>
      </c>
      <c r="E95" t="str">
        <f t="shared" si="5"/>
        <v>60313</v>
      </c>
      <c r="F95">
        <f t="shared" si="6"/>
        <v>9</v>
      </c>
      <c r="G95" t="str">
        <f t="shared" si="7"/>
        <v>SH0908-1003</v>
      </c>
      <c r="H95" t="str">
        <f t="shared" si="8"/>
        <v>SH0908-1003</v>
      </c>
      <c r="I95" s="34">
        <f t="shared" si="9"/>
        <v>72686</v>
      </c>
    </row>
    <row r="96" spans="1:9" ht="15" customHeight="1" x14ac:dyDescent="0.35">
      <c r="A96">
        <f>TI102C!A93</f>
        <v>11708266</v>
      </c>
      <c r="B96">
        <f>TI102C!H93</f>
        <v>1</v>
      </c>
      <c r="C96" s="35">
        <f>TI102C!V93</f>
        <v>46273.700613425928</v>
      </c>
      <c r="D96">
        <f>TI102C!P93</f>
        <v>2</v>
      </c>
      <c r="E96" t="str">
        <f t="shared" si="5"/>
        <v>60200</v>
      </c>
      <c r="F96">
        <f t="shared" si="6"/>
        <v>67</v>
      </c>
      <c r="G96" t="str">
        <f t="shared" si="7"/>
        <v>SH0908-1019</v>
      </c>
      <c r="H96" t="str">
        <f t="shared" si="8"/>
        <v>SH0908-1019</v>
      </c>
      <c r="I96" s="34">
        <f t="shared" si="9"/>
        <v>72686</v>
      </c>
    </row>
    <row r="97" spans="1:9" ht="15" customHeight="1" x14ac:dyDescent="0.35">
      <c r="A97">
        <f>TI102C!A94</f>
        <v>11708605</v>
      </c>
      <c r="B97">
        <f>TI102C!H94</f>
        <v>1</v>
      </c>
      <c r="C97" s="35">
        <f>TI102C!V94</f>
        <v>46273.70076388889</v>
      </c>
      <c r="D97">
        <f>TI102C!P94</f>
        <v>3</v>
      </c>
      <c r="E97" t="str">
        <f t="shared" si="5"/>
        <v>60336</v>
      </c>
      <c r="F97">
        <f t="shared" si="6"/>
        <v>58</v>
      </c>
      <c r="G97" t="str">
        <f t="shared" si="7"/>
        <v>SH0908-1018</v>
      </c>
      <c r="H97" t="str">
        <f t="shared" si="8"/>
        <v>SH0908-1018</v>
      </c>
      <c r="I97" s="34">
        <f t="shared" si="9"/>
        <v>72686</v>
      </c>
    </row>
    <row r="98" spans="1:9" ht="15" customHeight="1" x14ac:dyDescent="0.35">
      <c r="A98">
        <f>TI102C!A95</f>
        <v>11708459</v>
      </c>
      <c r="B98">
        <f>TI102C!H95</f>
        <v>1</v>
      </c>
      <c r="C98" s="35">
        <f>TI102C!V95</f>
        <v>46273.700844907413</v>
      </c>
      <c r="D98">
        <f>TI102C!P95</f>
        <v>3</v>
      </c>
      <c r="E98" t="str">
        <f t="shared" si="5"/>
        <v>60287</v>
      </c>
      <c r="F98">
        <f t="shared" si="6"/>
        <v>279</v>
      </c>
      <c r="G98" t="str">
        <f t="shared" si="7"/>
        <v>SH0908-1054</v>
      </c>
      <c r="H98" t="str">
        <f t="shared" si="8"/>
        <v>SH0908-1054</v>
      </c>
      <c r="I98" s="34">
        <f t="shared" si="9"/>
        <v>72686</v>
      </c>
    </row>
    <row r="99" spans="1:9" ht="15" customHeight="1" x14ac:dyDescent="0.35">
      <c r="A99">
        <f>TI102C!A96</f>
        <v>11707520</v>
      </c>
      <c r="B99">
        <f>TI102C!H96</f>
        <v>1</v>
      </c>
      <c r="C99" s="35">
        <f>TI102C!V96</f>
        <v>46273.701203703713</v>
      </c>
      <c r="D99">
        <f>TI102C!P96</f>
        <v>1</v>
      </c>
      <c r="E99" t="str">
        <f t="shared" si="5"/>
        <v>59706</v>
      </c>
      <c r="F99">
        <f t="shared" si="6"/>
        <v>150</v>
      </c>
      <c r="G99" t="str">
        <f t="shared" si="7"/>
        <v>SH0908-1034</v>
      </c>
      <c r="H99" t="str">
        <f t="shared" si="8"/>
        <v>SH0908-1034</v>
      </c>
      <c r="I99" s="34">
        <f t="shared" si="9"/>
        <v>72686</v>
      </c>
    </row>
    <row r="100" spans="1:9" ht="15" customHeight="1" x14ac:dyDescent="0.35">
      <c r="A100">
        <f>TI102C!A97</f>
        <v>11708815</v>
      </c>
      <c r="B100">
        <f>TI102C!H97</f>
        <v>1</v>
      </c>
      <c r="C100" s="35">
        <f>TI102C!V97</f>
        <v>46273.701296296298</v>
      </c>
      <c r="D100">
        <f>TI102C!P97</f>
        <v>5</v>
      </c>
      <c r="E100" t="str">
        <f t="shared" si="5"/>
        <v>60367</v>
      </c>
      <c r="F100">
        <f t="shared" si="6"/>
        <v>382</v>
      </c>
      <c r="G100" t="str">
        <f t="shared" si="7"/>
        <v>SH0908-1888</v>
      </c>
      <c r="H100" t="str">
        <f t="shared" si="8"/>
        <v>SH0908-1888</v>
      </c>
      <c r="I100" s="34">
        <f t="shared" si="9"/>
        <v>72686</v>
      </c>
    </row>
    <row r="101" spans="1:9" ht="15" customHeight="1" x14ac:dyDescent="0.35">
      <c r="A101">
        <f>TI102C!A98</f>
        <v>11708816</v>
      </c>
      <c r="B101">
        <f>TI102C!H98</f>
        <v>1</v>
      </c>
      <c r="C101" s="35">
        <f>TI102C!V98</f>
        <v>46273.701469907413</v>
      </c>
      <c r="D101">
        <f>TI102C!P98</f>
        <v>24</v>
      </c>
      <c r="E101" t="str">
        <f t="shared" si="5"/>
        <v>60367</v>
      </c>
      <c r="F101">
        <f t="shared" si="6"/>
        <v>382</v>
      </c>
      <c r="G101" t="str">
        <f t="shared" si="7"/>
        <v>SH0908-1888</v>
      </c>
      <c r="H101" t="str">
        <f t="shared" si="8"/>
        <v>SH0908-1888</v>
      </c>
      <c r="I101" s="34">
        <f t="shared" si="9"/>
        <v>72686</v>
      </c>
    </row>
    <row r="102" spans="1:9" ht="15" customHeight="1" x14ac:dyDescent="0.35">
      <c r="A102">
        <f>TI102C!A99</f>
        <v>11707515</v>
      </c>
      <c r="B102">
        <f>TI102C!H99</f>
        <v>1</v>
      </c>
      <c r="C102" s="35">
        <f>TI102C!V99</f>
        <v>46273.701770833337</v>
      </c>
      <c r="D102">
        <f>TI102C!P99</f>
        <v>1</v>
      </c>
      <c r="E102" t="str">
        <f t="shared" si="5"/>
        <v>59908</v>
      </c>
      <c r="F102">
        <f t="shared" si="6"/>
        <v>125</v>
      </c>
      <c r="G102" t="str">
        <f t="shared" si="7"/>
        <v>SH0908-1033</v>
      </c>
      <c r="H102" t="str">
        <f t="shared" si="8"/>
        <v>SH0908-1033</v>
      </c>
      <c r="I102" s="34">
        <f t="shared" si="9"/>
        <v>72686</v>
      </c>
    </row>
    <row r="103" spans="1:9" ht="15" customHeight="1" x14ac:dyDescent="0.35">
      <c r="A103">
        <f>TI102C!A100</f>
        <v>11707534</v>
      </c>
      <c r="B103">
        <f>TI102C!H100</f>
        <v>1</v>
      </c>
      <c r="C103" s="35">
        <f>TI102C!V100</f>
        <v>46273.701956018522</v>
      </c>
      <c r="D103">
        <f>TI102C!P100</f>
        <v>2</v>
      </c>
      <c r="E103" t="str">
        <f t="shared" si="5"/>
        <v>60095</v>
      </c>
      <c r="F103">
        <f t="shared" si="6"/>
        <v>154</v>
      </c>
      <c r="G103" t="str">
        <f t="shared" si="7"/>
        <v>SH0908-1034</v>
      </c>
      <c r="H103" t="str">
        <f t="shared" si="8"/>
        <v>SH0908-1034</v>
      </c>
      <c r="I103" s="34">
        <f t="shared" si="9"/>
        <v>72686</v>
      </c>
    </row>
    <row r="104" spans="1:9" ht="15" customHeight="1" x14ac:dyDescent="0.35">
      <c r="A104">
        <f>TI102C!A101</f>
        <v>11708456</v>
      </c>
      <c r="B104">
        <f>TI102C!H101</f>
        <v>1</v>
      </c>
      <c r="C104" s="35">
        <f>TI102C!V101</f>
        <v>46273.702233796299</v>
      </c>
      <c r="D104">
        <f>TI102C!P101</f>
        <v>1</v>
      </c>
      <c r="E104" t="str">
        <f t="shared" si="5"/>
        <v>60285</v>
      </c>
      <c r="F104">
        <f t="shared" si="6"/>
        <v>188</v>
      </c>
      <c r="G104" t="str">
        <f t="shared" si="7"/>
        <v>SH0908-1037</v>
      </c>
      <c r="H104" t="str">
        <f t="shared" si="8"/>
        <v>SH0908-1037</v>
      </c>
      <c r="I104" s="34">
        <f t="shared" si="9"/>
        <v>72686</v>
      </c>
    </row>
    <row r="105" spans="1:9" ht="15" customHeight="1" x14ac:dyDescent="0.35">
      <c r="A105">
        <f>TI102C!A102</f>
        <v>11707535</v>
      </c>
      <c r="B105">
        <f>TI102C!H102</f>
        <v>1</v>
      </c>
      <c r="C105" s="35">
        <f>TI102C!V102</f>
        <v>46273.702245370368</v>
      </c>
      <c r="D105">
        <f>TI102C!P102</f>
        <v>2</v>
      </c>
      <c r="E105" t="str">
        <f t="shared" si="5"/>
        <v>59873</v>
      </c>
      <c r="F105">
        <f t="shared" si="6"/>
        <v>176</v>
      </c>
      <c r="G105" t="str">
        <f t="shared" si="7"/>
        <v>SH0908-1036</v>
      </c>
      <c r="H105" t="str">
        <f t="shared" si="8"/>
        <v>SH0908-1036</v>
      </c>
      <c r="I105" s="34">
        <f t="shared" si="9"/>
        <v>72686</v>
      </c>
    </row>
    <row r="106" spans="1:9" ht="15" customHeight="1" x14ac:dyDescent="0.35">
      <c r="A106">
        <f>TI102C!A103</f>
        <v>11708559</v>
      </c>
      <c r="B106">
        <f>TI102C!H103</f>
        <v>1</v>
      </c>
      <c r="C106" s="35">
        <f>TI102C!V103</f>
        <v>46273.702581018522</v>
      </c>
      <c r="D106">
        <f>TI102C!P103</f>
        <v>2</v>
      </c>
      <c r="E106" t="str">
        <f t="shared" si="5"/>
        <v>60324</v>
      </c>
      <c r="F106">
        <f t="shared" si="6"/>
        <v>128</v>
      </c>
      <c r="G106" t="str">
        <f t="shared" si="7"/>
        <v>SH0908-1033</v>
      </c>
      <c r="H106" t="str">
        <f t="shared" si="8"/>
        <v>SH0908-1033</v>
      </c>
      <c r="I106" s="34">
        <f t="shared" si="9"/>
        <v>72686</v>
      </c>
    </row>
    <row r="107" spans="1:9" ht="15" customHeight="1" x14ac:dyDescent="0.35">
      <c r="A107">
        <f>TI102C!A104</f>
        <v>11707575</v>
      </c>
      <c r="B107">
        <f>TI102C!H104</f>
        <v>1</v>
      </c>
      <c r="C107" s="35">
        <f>TI102C!V104</f>
        <v>46273.702662037038</v>
      </c>
      <c r="D107">
        <f>TI102C!P104</f>
        <v>1</v>
      </c>
      <c r="E107" t="str">
        <f t="shared" si="5"/>
        <v>60003</v>
      </c>
      <c r="F107">
        <f t="shared" si="6"/>
        <v>276</v>
      </c>
      <c r="G107" t="str">
        <f t="shared" si="7"/>
        <v>SH0908-1054</v>
      </c>
      <c r="H107" t="str">
        <f t="shared" si="8"/>
        <v>SH0908-1054</v>
      </c>
      <c r="I107" s="34">
        <f t="shared" si="9"/>
        <v>72686</v>
      </c>
    </row>
    <row r="108" spans="1:9" ht="15" customHeight="1" x14ac:dyDescent="0.35">
      <c r="A108">
        <f>TI102C!A105</f>
        <v>11708557</v>
      </c>
      <c r="B108">
        <f>TI102C!H105</f>
        <v>1</v>
      </c>
      <c r="C108" s="35">
        <f>TI102C!V105</f>
        <v>46273.702835648153</v>
      </c>
      <c r="D108">
        <f>TI102C!P105</f>
        <v>2</v>
      </c>
      <c r="E108" t="str">
        <f t="shared" si="5"/>
        <v>60323</v>
      </c>
      <c r="F108">
        <f t="shared" si="6"/>
        <v>10</v>
      </c>
      <c r="G108" t="str">
        <f t="shared" si="7"/>
        <v>SH0908-1003</v>
      </c>
      <c r="H108" t="str">
        <f t="shared" si="8"/>
        <v>SH0908-1003</v>
      </c>
      <c r="I108" s="34">
        <f t="shared" si="9"/>
        <v>72686</v>
      </c>
    </row>
    <row r="109" spans="1:9" ht="15" customHeight="1" x14ac:dyDescent="0.35">
      <c r="A109">
        <f>TI102C!A106</f>
        <v>11708494</v>
      </c>
      <c r="B109">
        <f>TI102C!H106</f>
        <v>1</v>
      </c>
      <c r="C109" s="35">
        <f>TI102C!V106</f>
        <v>46273.703194444453</v>
      </c>
      <c r="D109">
        <f>TI102C!P106</f>
        <v>6</v>
      </c>
      <c r="E109" t="str">
        <f t="shared" si="5"/>
        <v>60302</v>
      </c>
      <c r="F109">
        <f t="shared" si="6"/>
        <v>93</v>
      </c>
      <c r="G109" t="str">
        <f t="shared" si="7"/>
        <v>SH0908-1022</v>
      </c>
      <c r="H109" t="str">
        <f t="shared" si="8"/>
        <v>SH0908-1022</v>
      </c>
      <c r="I109" s="34">
        <f t="shared" si="9"/>
        <v>72686</v>
      </c>
    </row>
    <row r="110" spans="1:9" ht="15" customHeight="1" x14ac:dyDescent="0.35">
      <c r="A110">
        <f>TI102C!A107</f>
        <v>11708495</v>
      </c>
      <c r="B110">
        <f>TI102C!H107</f>
        <v>1</v>
      </c>
      <c r="C110" s="35">
        <f>TI102C!V107</f>
        <v>46273.703275462962</v>
      </c>
      <c r="D110">
        <f>TI102C!P107</f>
        <v>1</v>
      </c>
      <c r="E110" t="str">
        <f t="shared" si="5"/>
        <v>60302</v>
      </c>
      <c r="F110">
        <f t="shared" si="6"/>
        <v>93</v>
      </c>
      <c r="G110" t="str">
        <f t="shared" si="7"/>
        <v>SH0908-1022</v>
      </c>
      <c r="H110" t="str">
        <f t="shared" si="8"/>
        <v>SH0908-1022</v>
      </c>
      <c r="I110" s="34">
        <f t="shared" si="9"/>
        <v>72686</v>
      </c>
    </row>
    <row r="111" spans="1:9" ht="15" customHeight="1" x14ac:dyDescent="0.35">
      <c r="A111">
        <f>TI102C!A108</f>
        <v>11707523</v>
      </c>
      <c r="B111">
        <f>TI102C!H108</f>
        <v>1</v>
      </c>
      <c r="C111" s="35">
        <f>TI102C!V108</f>
        <v>46273.703483796293</v>
      </c>
      <c r="D111">
        <f>TI102C!P108</f>
        <v>1</v>
      </c>
      <c r="E111" t="str">
        <f t="shared" si="5"/>
        <v>59956</v>
      </c>
      <c r="F111">
        <f t="shared" si="6"/>
        <v>152</v>
      </c>
      <c r="G111" t="str">
        <f t="shared" si="7"/>
        <v>SH0908-1034</v>
      </c>
      <c r="H111" t="str">
        <f t="shared" si="8"/>
        <v>SH0908-1034</v>
      </c>
      <c r="I111" s="34">
        <f t="shared" si="9"/>
        <v>72686</v>
      </c>
    </row>
    <row r="112" spans="1:9" ht="15" customHeight="1" x14ac:dyDescent="0.35">
      <c r="A112">
        <f>TI102C!A109</f>
        <v>11707539</v>
      </c>
      <c r="B112">
        <f>TI102C!H109</f>
        <v>1</v>
      </c>
      <c r="C112" s="35">
        <f>TI102C!V109</f>
        <v>46273.703923611109</v>
      </c>
      <c r="D112">
        <f>TI102C!P109</f>
        <v>2</v>
      </c>
      <c r="E112" t="str">
        <f t="shared" si="5"/>
        <v>59932</v>
      </c>
      <c r="F112">
        <f t="shared" si="6"/>
        <v>177</v>
      </c>
      <c r="G112" t="str">
        <f t="shared" si="7"/>
        <v>SH0908-1036</v>
      </c>
      <c r="H112" t="str">
        <f t="shared" si="8"/>
        <v>SH0908-1036</v>
      </c>
      <c r="I112" s="34">
        <f t="shared" si="9"/>
        <v>72686</v>
      </c>
    </row>
    <row r="113" spans="1:9" ht="15" customHeight="1" x14ac:dyDescent="0.35">
      <c r="A113">
        <f>TI102C!A110</f>
        <v>11707540</v>
      </c>
      <c r="B113">
        <f>TI102C!H110</f>
        <v>1</v>
      </c>
      <c r="C113" s="35">
        <f>TI102C!V110</f>
        <v>46273.704050925917</v>
      </c>
      <c r="D113">
        <f>TI102C!P110</f>
        <v>1</v>
      </c>
      <c r="E113" t="str">
        <f t="shared" si="5"/>
        <v>59932</v>
      </c>
      <c r="F113">
        <f t="shared" si="6"/>
        <v>177</v>
      </c>
      <c r="G113" t="str">
        <f t="shared" si="7"/>
        <v>SH0908-1036</v>
      </c>
      <c r="H113" t="str">
        <f t="shared" si="8"/>
        <v>SH0908-1036</v>
      </c>
      <c r="I113" s="34">
        <f t="shared" si="9"/>
        <v>72686</v>
      </c>
    </row>
    <row r="114" spans="1:9" ht="15" customHeight="1" x14ac:dyDescent="0.35">
      <c r="A114">
        <f>TI102C!A111</f>
        <v>11709165</v>
      </c>
      <c r="B114">
        <f>TI102C!H111</f>
        <v>1</v>
      </c>
      <c r="C114" s="35">
        <f>TI102C!V111</f>
        <v>46273.704942129632</v>
      </c>
      <c r="D114">
        <f>TI102C!P111</f>
        <v>3</v>
      </c>
      <c r="E114" t="str">
        <f t="shared" si="5"/>
        <v>60391</v>
      </c>
      <c r="F114">
        <f t="shared" si="6"/>
        <v>383</v>
      </c>
      <c r="G114" t="str">
        <f t="shared" si="7"/>
        <v>SH0908-1888</v>
      </c>
      <c r="H114" t="str">
        <f t="shared" si="8"/>
        <v>SH0908-1888</v>
      </c>
      <c r="I114" s="34">
        <f t="shared" si="9"/>
        <v>72686</v>
      </c>
    </row>
    <row r="115" spans="1:9" ht="15" customHeight="1" x14ac:dyDescent="0.35">
      <c r="A115">
        <f>TI102C!A112</f>
        <v>11708846</v>
      </c>
      <c r="B115">
        <f>TI102C!H112</f>
        <v>1</v>
      </c>
      <c r="C115" s="35">
        <f>TI102C!V112</f>
        <v>46273.705208333333</v>
      </c>
      <c r="D115">
        <f>TI102C!P112</f>
        <v>1</v>
      </c>
      <c r="E115" t="str">
        <f t="shared" si="5"/>
        <v>60378</v>
      </c>
      <c r="F115">
        <f t="shared" si="6"/>
        <v>157</v>
      </c>
      <c r="G115" t="str">
        <f t="shared" si="7"/>
        <v>SH0908-1034</v>
      </c>
      <c r="H115" t="str">
        <f t="shared" si="8"/>
        <v>SH0908-1034</v>
      </c>
      <c r="I115" s="34">
        <f t="shared" si="9"/>
        <v>72686</v>
      </c>
    </row>
    <row r="116" spans="1:9" ht="15" customHeight="1" x14ac:dyDescent="0.35">
      <c r="A116">
        <f>TI102C!A113</f>
        <v>11708812</v>
      </c>
      <c r="B116">
        <f>TI102C!H113</f>
        <v>1</v>
      </c>
      <c r="C116" s="35">
        <f>TI102C!V113</f>
        <v>46273.705567129633</v>
      </c>
      <c r="D116">
        <f>TI102C!P113</f>
        <v>7</v>
      </c>
      <c r="E116" t="str">
        <f t="shared" si="5"/>
        <v>60366</v>
      </c>
      <c r="F116">
        <f t="shared" si="6"/>
        <v>381</v>
      </c>
      <c r="G116" t="str">
        <f t="shared" si="7"/>
        <v>SH0908-1888</v>
      </c>
      <c r="H116" t="str">
        <f t="shared" si="8"/>
        <v>SH0908-1888</v>
      </c>
      <c r="I116" s="34">
        <f t="shared" si="9"/>
        <v>72686</v>
      </c>
    </row>
    <row r="117" spans="1:9" ht="15" customHeight="1" x14ac:dyDescent="0.35">
      <c r="A117">
        <f>TI102C!A114</f>
        <v>11709451</v>
      </c>
      <c r="B117">
        <f>TI102C!H114</f>
        <v>1</v>
      </c>
      <c r="C117" s="35">
        <f>TI102C!V114</f>
        <v>46273.706111111111</v>
      </c>
      <c r="D117">
        <f>TI102C!P114</f>
        <v>3</v>
      </c>
      <c r="E117" t="str">
        <f t="shared" si="5"/>
        <v>60402</v>
      </c>
      <c r="F117">
        <f t="shared" si="6"/>
        <v>94</v>
      </c>
      <c r="G117" t="str">
        <f t="shared" si="7"/>
        <v>SH0908-1022</v>
      </c>
      <c r="H117" t="str">
        <f t="shared" si="8"/>
        <v>SH0908-1022</v>
      </c>
      <c r="I117" s="34">
        <f t="shared" si="9"/>
        <v>72686</v>
      </c>
    </row>
    <row r="118" spans="1:9" ht="15" customHeight="1" x14ac:dyDescent="0.35">
      <c r="A118">
        <f>TI102C!A115</f>
        <v>11708521</v>
      </c>
      <c r="B118">
        <f>TI102C!H115</f>
        <v>1</v>
      </c>
      <c r="C118" s="35">
        <f>TI102C!V115</f>
        <v>46273.706990740742</v>
      </c>
      <c r="D118">
        <f>TI102C!P115</f>
        <v>3</v>
      </c>
      <c r="E118" t="str">
        <f t="shared" si="5"/>
        <v>60313</v>
      </c>
      <c r="F118">
        <f t="shared" si="6"/>
        <v>9</v>
      </c>
      <c r="G118" t="str">
        <f t="shared" si="7"/>
        <v>SH0908-1003</v>
      </c>
      <c r="H118" t="str">
        <f t="shared" si="8"/>
        <v>SH0908-1003</v>
      </c>
      <c r="I118" s="34">
        <f t="shared" si="9"/>
        <v>72686</v>
      </c>
    </row>
    <row r="119" spans="1:9" ht="15" customHeight="1" x14ac:dyDescent="0.35">
      <c r="A119">
        <f>TI102C!A116</f>
        <v>11707541</v>
      </c>
      <c r="B119">
        <f>TI102C!H116</f>
        <v>1</v>
      </c>
      <c r="C119" s="35">
        <f>TI102C!V116</f>
        <v>46273.707129629627</v>
      </c>
      <c r="D119">
        <f>TI102C!P116</f>
        <v>1</v>
      </c>
      <c r="E119" t="str">
        <f t="shared" si="5"/>
        <v>59932</v>
      </c>
      <c r="F119">
        <f t="shared" si="6"/>
        <v>177</v>
      </c>
      <c r="G119" t="str">
        <f t="shared" si="7"/>
        <v>SH0908-1036</v>
      </c>
      <c r="H119" t="str">
        <f t="shared" si="8"/>
        <v>SH0908-1036</v>
      </c>
      <c r="I119" s="34">
        <f t="shared" si="9"/>
        <v>72686</v>
      </c>
    </row>
    <row r="120" spans="1:9" ht="15" customHeight="1" x14ac:dyDescent="0.35">
      <c r="A120">
        <f>TI102C!A117</f>
        <v>11707542</v>
      </c>
      <c r="B120">
        <f>TI102C!H117</f>
        <v>1</v>
      </c>
      <c r="C120" s="35">
        <f>TI102C!V117</f>
        <v>46273.707280092603</v>
      </c>
      <c r="D120">
        <f>TI102C!P117</f>
        <v>3</v>
      </c>
      <c r="E120" t="str">
        <f t="shared" si="5"/>
        <v>59932</v>
      </c>
      <c r="F120">
        <f t="shared" si="6"/>
        <v>177</v>
      </c>
      <c r="G120" t="str">
        <f t="shared" si="7"/>
        <v>SH0908-1036</v>
      </c>
      <c r="H120" t="str">
        <f t="shared" si="8"/>
        <v>SH0908-1036</v>
      </c>
      <c r="I120" s="34">
        <f t="shared" si="9"/>
        <v>72686</v>
      </c>
    </row>
    <row r="121" spans="1:9" ht="15" customHeight="1" x14ac:dyDescent="0.35">
      <c r="A121">
        <f>TI102C!A118</f>
        <v>11707543</v>
      </c>
      <c r="B121">
        <f>TI102C!H118</f>
        <v>1</v>
      </c>
      <c r="C121" s="35">
        <f>TI102C!V118</f>
        <v>46273.707546296297</v>
      </c>
      <c r="D121">
        <f>TI102C!P118</f>
        <v>2</v>
      </c>
      <c r="E121" t="str">
        <f t="shared" si="5"/>
        <v>59932</v>
      </c>
      <c r="F121">
        <f t="shared" si="6"/>
        <v>177</v>
      </c>
      <c r="G121" t="str">
        <f t="shared" si="7"/>
        <v>SH0908-1036</v>
      </c>
      <c r="H121" t="str">
        <f t="shared" si="8"/>
        <v>SH0908-1036</v>
      </c>
      <c r="I121" s="34">
        <f t="shared" si="9"/>
        <v>72686</v>
      </c>
    </row>
    <row r="122" spans="1:9" ht="15" customHeight="1" x14ac:dyDescent="0.35">
      <c r="A122">
        <f>TI102C!A119</f>
        <v>11708606</v>
      </c>
      <c r="B122">
        <f>TI102C!H119</f>
        <v>1</v>
      </c>
      <c r="C122" s="35">
        <f>TI102C!V119</f>
        <v>46273.707905092589</v>
      </c>
      <c r="D122">
        <f>TI102C!P119</f>
        <v>1</v>
      </c>
      <c r="E122" t="str">
        <f t="shared" si="5"/>
        <v>60336</v>
      </c>
      <c r="F122">
        <f t="shared" si="6"/>
        <v>58</v>
      </c>
      <c r="G122" t="str">
        <f t="shared" si="7"/>
        <v>SH0908-1018</v>
      </c>
      <c r="H122" t="str">
        <f t="shared" si="8"/>
        <v>SH0908-1018</v>
      </c>
      <c r="I122" s="34">
        <f t="shared" si="9"/>
        <v>72686</v>
      </c>
    </row>
    <row r="123" spans="1:9" ht="15" customHeight="1" x14ac:dyDescent="0.35">
      <c r="A123">
        <f>TI102C!A120</f>
        <v>11709166</v>
      </c>
      <c r="B123">
        <f>TI102C!H120</f>
        <v>1</v>
      </c>
      <c r="C123" s="35">
        <f>TI102C!V120</f>
        <v>46273.70815972222</v>
      </c>
      <c r="D123">
        <f>TI102C!P120</f>
        <v>2</v>
      </c>
      <c r="E123" t="str">
        <f t="shared" si="5"/>
        <v>60391</v>
      </c>
      <c r="F123">
        <f t="shared" si="6"/>
        <v>383</v>
      </c>
      <c r="G123" t="str">
        <f t="shared" si="7"/>
        <v>SH0908-1888</v>
      </c>
      <c r="H123" t="str">
        <f t="shared" si="8"/>
        <v>SH0908-1888</v>
      </c>
      <c r="I123" s="34">
        <f t="shared" si="9"/>
        <v>72686</v>
      </c>
    </row>
    <row r="124" spans="1:9" ht="15" customHeight="1" x14ac:dyDescent="0.35">
      <c r="A124">
        <f>TI102C!A121</f>
        <v>11708522</v>
      </c>
      <c r="B124">
        <f>TI102C!H121</f>
        <v>1</v>
      </c>
      <c r="C124" s="35">
        <f>TI102C!V121</f>
        <v>46273.708449074067</v>
      </c>
      <c r="D124">
        <f>TI102C!P121</f>
        <v>1</v>
      </c>
      <c r="E124" t="str">
        <f t="shared" si="5"/>
        <v>60313</v>
      </c>
      <c r="F124">
        <f t="shared" si="6"/>
        <v>9</v>
      </c>
      <c r="G124" t="str">
        <f t="shared" si="7"/>
        <v>SH0908-1003</v>
      </c>
      <c r="H124" t="str">
        <f t="shared" si="8"/>
        <v>SH0908-1003</v>
      </c>
      <c r="I124" s="34">
        <f t="shared" si="9"/>
        <v>72686</v>
      </c>
    </row>
    <row r="125" spans="1:9" ht="15" customHeight="1" x14ac:dyDescent="0.35">
      <c r="A125">
        <f>TI102C!A122</f>
        <v>11709453</v>
      </c>
      <c r="B125">
        <f>TI102C!H122</f>
        <v>1</v>
      </c>
      <c r="C125" s="35">
        <f>TI102C!V122</f>
        <v>46273.708773148152</v>
      </c>
      <c r="D125">
        <f>TI102C!P122</f>
        <v>1</v>
      </c>
      <c r="E125" t="str">
        <f t="shared" si="5"/>
        <v>60400</v>
      </c>
      <c r="F125">
        <f t="shared" si="6"/>
        <v>178</v>
      </c>
      <c r="G125" t="str">
        <f t="shared" si="7"/>
        <v>SH0908-1036</v>
      </c>
      <c r="H125" t="str">
        <f t="shared" si="8"/>
        <v>SH0908-1036</v>
      </c>
      <c r="I125" s="34">
        <f t="shared" si="9"/>
        <v>72686</v>
      </c>
    </row>
    <row r="126" spans="1:9" ht="15" customHeight="1" x14ac:dyDescent="0.35">
      <c r="A126">
        <f>TI102C!A123</f>
        <v>11708813</v>
      </c>
      <c r="B126">
        <f>TI102C!H123</f>
        <v>1</v>
      </c>
      <c r="C126" s="35">
        <f>TI102C!V123</f>
        <v>46273.709131944437</v>
      </c>
      <c r="D126">
        <f>TI102C!P123</f>
        <v>3</v>
      </c>
      <c r="E126" t="str">
        <f t="shared" si="5"/>
        <v>60366</v>
      </c>
      <c r="F126">
        <f t="shared" si="6"/>
        <v>381</v>
      </c>
      <c r="G126" t="str">
        <f t="shared" si="7"/>
        <v>SH0908-1888</v>
      </c>
      <c r="H126" t="str">
        <f t="shared" si="8"/>
        <v>SH0908-1888</v>
      </c>
      <c r="I126" s="34">
        <f t="shared" si="9"/>
        <v>72686</v>
      </c>
    </row>
    <row r="127" spans="1:9" ht="15" customHeight="1" x14ac:dyDescent="0.35">
      <c r="A127">
        <f>TI102C!A124</f>
        <v>11709452</v>
      </c>
      <c r="B127">
        <f>TI102C!H124</f>
        <v>1</v>
      </c>
      <c r="C127" s="35">
        <f>TI102C!V124</f>
        <v>46273.709594907406</v>
      </c>
      <c r="D127">
        <f>TI102C!P124</f>
        <v>1</v>
      </c>
      <c r="E127" t="str">
        <f t="shared" si="5"/>
        <v>60402</v>
      </c>
      <c r="F127">
        <f t="shared" si="6"/>
        <v>94</v>
      </c>
      <c r="G127" t="str">
        <f t="shared" si="7"/>
        <v>SH0908-1022</v>
      </c>
      <c r="H127" t="str">
        <f t="shared" si="8"/>
        <v>SH0908-1022</v>
      </c>
      <c r="I127" s="34">
        <f t="shared" si="9"/>
        <v>72686</v>
      </c>
    </row>
    <row r="128" spans="1:9" ht="15" customHeight="1" x14ac:dyDescent="0.35">
      <c r="A128">
        <f>TI102C!A125</f>
        <v>11708814</v>
      </c>
      <c r="B128">
        <f>TI102C!H125</f>
        <v>1</v>
      </c>
      <c r="C128" s="35">
        <f>TI102C!V125</f>
        <v>46273.709803240738</v>
      </c>
      <c r="D128">
        <f>TI102C!P125</f>
        <v>3</v>
      </c>
      <c r="E128" t="str">
        <f t="shared" si="5"/>
        <v>60366</v>
      </c>
      <c r="F128">
        <f t="shared" si="6"/>
        <v>381</v>
      </c>
      <c r="G128" t="str">
        <f t="shared" si="7"/>
        <v>SH0908-1888</v>
      </c>
      <c r="H128" t="str">
        <f t="shared" si="8"/>
        <v>SH0908-1888</v>
      </c>
      <c r="I128" s="34">
        <f t="shared" si="9"/>
        <v>72686</v>
      </c>
    </row>
    <row r="129" spans="1:9" ht="15" customHeight="1" x14ac:dyDescent="0.35">
      <c r="A129">
        <f>TI102C!A126</f>
        <v>11709547</v>
      </c>
      <c r="B129">
        <f>TI102C!H126</f>
        <v>1</v>
      </c>
      <c r="C129" s="35">
        <f>TI102C!V126</f>
        <v>46273.710185185177</v>
      </c>
      <c r="D129">
        <f>TI102C!P126</f>
        <v>3</v>
      </c>
      <c r="E129" t="str">
        <f t="shared" si="5"/>
        <v>60424</v>
      </c>
      <c r="F129">
        <f t="shared" si="6"/>
        <v>37</v>
      </c>
      <c r="G129" t="str">
        <f t="shared" si="7"/>
        <v>SH0908-1011</v>
      </c>
      <c r="H129" t="str">
        <f t="shared" si="8"/>
        <v>SH0908-1011</v>
      </c>
      <c r="I129" s="34">
        <f t="shared" si="9"/>
        <v>72686</v>
      </c>
    </row>
    <row r="130" spans="1:9" ht="15" customHeight="1" x14ac:dyDescent="0.35">
      <c r="A130">
        <f>TI102C!A127</f>
        <v>11709548</v>
      </c>
      <c r="B130">
        <f>TI102C!H127</f>
        <v>1</v>
      </c>
      <c r="C130" s="35">
        <f>TI102C!V127</f>
        <v>46273.710613425923</v>
      </c>
      <c r="D130">
        <f>TI102C!P127</f>
        <v>1</v>
      </c>
      <c r="E130" t="str">
        <f t="shared" si="5"/>
        <v>60424</v>
      </c>
      <c r="F130">
        <f t="shared" si="6"/>
        <v>37</v>
      </c>
      <c r="G130" t="str">
        <f t="shared" si="7"/>
        <v>SH0908-1011</v>
      </c>
      <c r="H130" t="str">
        <f t="shared" si="8"/>
        <v>SH0908-1011</v>
      </c>
      <c r="I130" s="34">
        <f t="shared" si="9"/>
        <v>72686</v>
      </c>
    </row>
    <row r="131" spans="1:9" ht="15" customHeight="1" x14ac:dyDescent="0.35">
      <c r="A131">
        <f>TI102C!A128</f>
        <v>11709520</v>
      </c>
      <c r="B131">
        <f>TI102C!H128</f>
        <v>1</v>
      </c>
      <c r="C131" s="35">
        <f>TI102C!V128</f>
        <v>46273.711365740739</v>
      </c>
      <c r="D131">
        <f>TI102C!P128</f>
        <v>3</v>
      </c>
      <c r="E131" t="str">
        <f t="shared" si="5"/>
        <v>60413</v>
      </c>
      <c r="F131">
        <f t="shared" si="6"/>
        <v>179</v>
      </c>
      <c r="G131" t="str">
        <f t="shared" si="7"/>
        <v>SH0908-1036</v>
      </c>
      <c r="H131" t="str">
        <f t="shared" si="8"/>
        <v>SH0908-1036</v>
      </c>
      <c r="I131" s="34">
        <f t="shared" si="9"/>
        <v>72686</v>
      </c>
    </row>
    <row r="132" spans="1:9" ht="15" customHeight="1" x14ac:dyDescent="0.35">
      <c r="A132">
        <f>TI102C!A129</f>
        <v>11709549</v>
      </c>
      <c r="B132">
        <f>TI102C!H129</f>
        <v>1</v>
      </c>
      <c r="C132" s="35">
        <f>TI102C!V129</f>
        <v>46273.711608796293</v>
      </c>
      <c r="D132">
        <f>TI102C!P129</f>
        <v>6</v>
      </c>
      <c r="E132" t="str">
        <f t="shared" si="5"/>
        <v>60429</v>
      </c>
      <c r="F132">
        <f t="shared" si="6"/>
        <v>44</v>
      </c>
      <c r="G132" t="str">
        <f t="shared" si="7"/>
        <v>SH0908-1012</v>
      </c>
      <c r="H132" t="str">
        <f t="shared" si="8"/>
        <v>SH0908-1012</v>
      </c>
      <c r="I132" s="34">
        <f t="shared" si="9"/>
        <v>72686</v>
      </c>
    </row>
    <row r="133" spans="1:9" ht="15" customHeight="1" x14ac:dyDescent="0.35">
      <c r="A133">
        <f>TI102C!A130</f>
        <v>11708860</v>
      </c>
      <c r="B133">
        <f>TI102C!H130</f>
        <v>1</v>
      </c>
      <c r="C133" s="35">
        <f>TI102C!V130</f>
        <v>46273.71193287037</v>
      </c>
      <c r="D133">
        <f>TI102C!P130</f>
        <v>1</v>
      </c>
      <c r="E133" t="str">
        <f t="shared" si="5"/>
        <v>60382</v>
      </c>
      <c r="F133">
        <f t="shared" si="6"/>
        <v>235</v>
      </c>
      <c r="G133" t="str">
        <f t="shared" si="7"/>
        <v>SH0908-1042</v>
      </c>
      <c r="H133" t="str">
        <f t="shared" si="8"/>
        <v>SH0908-1042</v>
      </c>
      <c r="I133" s="34">
        <f t="shared" si="9"/>
        <v>72686</v>
      </c>
    </row>
    <row r="134" spans="1:9" ht="15" customHeight="1" x14ac:dyDescent="0.35">
      <c r="A134">
        <f>TI102C!A131</f>
        <v>11709570</v>
      </c>
      <c r="B134">
        <f>TI102C!H131</f>
        <v>1</v>
      </c>
      <c r="C134" s="35">
        <f>TI102C!V131</f>
        <v>46273.712500000001</v>
      </c>
      <c r="D134">
        <f>TI102C!P131</f>
        <v>1</v>
      </c>
      <c r="E134" t="str">
        <f t="shared" ref="E134:E197" si="10">INDEX(OM_ORDER,MATCH(A134,OM_TID,0))</f>
        <v>60438</v>
      </c>
      <c r="F134">
        <f t="shared" ref="F134:F197" si="11">MATCH(E134,OR_ID,0)</f>
        <v>384</v>
      </c>
      <c r="G134" t="str">
        <f t="shared" ref="G134:G197" si="12">INDEX(OR_ORIG,F134)</f>
        <v>SH0908-1888</v>
      </c>
      <c r="H134" t="str">
        <f t="shared" ref="H134:H197" si="13">INDEX(OR_SHIP,F134)</f>
        <v>SH0908-1888</v>
      </c>
      <c r="I134" s="34">
        <f t="shared" ref="I134:I197" si="14">IF(INDEX(OR_MOVED,F134)="",DATE(2099,1,1),INDEX(OR_MOVED,F134))</f>
        <v>72686</v>
      </c>
    </row>
    <row r="135" spans="1:9" ht="15" customHeight="1" x14ac:dyDescent="0.35">
      <c r="A135">
        <f>TI102C!A132</f>
        <v>11709589</v>
      </c>
      <c r="B135">
        <f>TI102C!H132</f>
        <v>1</v>
      </c>
      <c r="C135" s="35">
        <f>TI102C!V132</f>
        <v>46273.712754629632</v>
      </c>
      <c r="D135">
        <f>TI102C!P132</f>
        <v>1</v>
      </c>
      <c r="E135" t="str">
        <f t="shared" si="10"/>
        <v>60441</v>
      </c>
      <c r="F135">
        <f t="shared" si="11"/>
        <v>159</v>
      </c>
      <c r="G135" t="str">
        <f t="shared" si="12"/>
        <v>SH0908-1034</v>
      </c>
      <c r="H135" t="str">
        <f t="shared" si="13"/>
        <v>SH0908-1034</v>
      </c>
      <c r="I135" s="34">
        <f t="shared" si="14"/>
        <v>72686</v>
      </c>
    </row>
    <row r="136" spans="1:9" ht="15" customHeight="1" x14ac:dyDescent="0.35">
      <c r="A136">
        <f>TI102C!A133</f>
        <v>11709620</v>
      </c>
      <c r="B136">
        <f>TI102C!H133</f>
        <v>1</v>
      </c>
      <c r="C136" s="35">
        <f>TI102C!V133</f>
        <v>46273.714178240742</v>
      </c>
      <c r="D136">
        <f>TI102C!P133</f>
        <v>2</v>
      </c>
      <c r="E136" t="str">
        <f t="shared" si="10"/>
        <v>60449</v>
      </c>
      <c r="F136">
        <f t="shared" si="11"/>
        <v>386</v>
      </c>
      <c r="G136" t="str">
        <f t="shared" si="12"/>
        <v>SH0908-1888</v>
      </c>
      <c r="H136" t="str">
        <f t="shared" si="13"/>
        <v>SH0908-1888</v>
      </c>
      <c r="I136" s="34">
        <f t="shared" si="14"/>
        <v>72686</v>
      </c>
    </row>
    <row r="137" spans="1:9" ht="15" customHeight="1" x14ac:dyDescent="0.35">
      <c r="A137">
        <f>TI102C!A134</f>
        <v>11709615</v>
      </c>
      <c r="B137">
        <f>TI102C!H134</f>
        <v>1</v>
      </c>
      <c r="C137" s="35">
        <f>TI102C!V134</f>
        <v>46273.714479166672</v>
      </c>
      <c r="D137">
        <f>TI102C!P134</f>
        <v>3</v>
      </c>
      <c r="E137" t="str">
        <f t="shared" si="10"/>
        <v>60446</v>
      </c>
      <c r="F137">
        <f t="shared" si="11"/>
        <v>385</v>
      </c>
      <c r="G137" t="str">
        <f t="shared" si="12"/>
        <v>SH0908-1888</v>
      </c>
      <c r="H137" t="str">
        <f t="shared" si="13"/>
        <v>SH0908-1888</v>
      </c>
      <c r="I137" s="34">
        <f t="shared" si="14"/>
        <v>72686</v>
      </c>
    </row>
    <row r="138" spans="1:9" ht="15" customHeight="1" x14ac:dyDescent="0.35">
      <c r="A138">
        <f>TI102C!A135</f>
        <v>11709616</v>
      </c>
      <c r="B138">
        <f>TI102C!H135</f>
        <v>1</v>
      </c>
      <c r="C138" s="35">
        <f>TI102C!V135</f>
        <v>46273.714629629627</v>
      </c>
      <c r="D138">
        <f>TI102C!P135</f>
        <v>1</v>
      </c>
      <c r="E138" t="str">
        <f t="shared" si="10"/>
        <v>60446</v>
      </c>
      <c r="F138">
        <f t="shared" si="11"/>
        <v>385</v>
      </c>
      <c r="G138" t="str">
        <f t="shared" si="12"/>
        <v>SH0908-1888</v>
      </c>
      <c r="H138" t="str">
        <f t="shared" si="13"/>
        <v>SH0908-1888</v>
      </c>
      <c r="I138" s="34">
        <f t="shared" si="14"/>
        <v>72686</v>
      </c>
    </row>
    <row r="139" spans="1:9" ht="15" customHeight="1" x14ac:dyDescent="0.35">
      <c r="A139">
        <f>TI102C!A136</f>
        <v>11709718</v>
      </c>
      <c r="B139">
        <f>TI102C!H136</f>
        <v>1</v>
      </c>
      <c r="C139" s="35">
        <f>TI102C!V136</f>
        <v>46273.714965277781</v>
      </c>
      <c r="D139">
        <f>TI102C!P136</f>
        <v>1</v>
      </c>
      <c r="E139" t="str">
        <f t="shared" si="10"/>
        <v>60474</v>
      </c>
      <c r="F139">
        <f t="shared" si="11"/>
        <v>388</v>
      </c>
      <c r="G139" t="str">
        <f t="shared" si="12"/>
        <v>SH0908-1888</v>
      </c>
      <c r="H139" t="str">
        <f t="shared" si="13"/>
        <v>SH0908-1888</v>
      </c>
      <c r="I139" s="34">
        <f t="shared" si="14"/>
        <v>72686</v>
      </c>
    </row>
    <row r="140" spans="1:9" ht="15" customHeight="1" x14ac:dyDescent="0.35">
      <c r="A140">
        <f>TI102C!A137</f>
        <v>11709617</v>
      </c>
      <c r="B140">
        <f>TI102C!H137</f>
        <v>1</v>
      </c>
      <c r="C140" s="35">
        <f>TI102C!V137</f>
        <v>46273.715219907397</v>
      </c>
      <c r="D140">
        <f>TI102C!P137</f>
        <v>1</v>
      </c>
      <c r="E140" t="str">
        <f t="shared" si="10"/>
        <v>60446</v>
      </c>
      <c r="F140">
        <f t="shared" si="11"/>
        <v>385</v>
      </c>
      <c r="G140" t="str">
        <f t="shared" si="12"/>
        <v>SH0908-1888</v>
      </c>
      <c r="H140" t="str">
        <f t="shared" si="13"/>
        <v>SH0908-1888</v>
      </c>
      <c r="I140" s="34">
        <f t="shared" si="14"/>
        <v>72686</v>
      </c>
    </row>
    <row r="141" spans="1:9" ht="15" customHeight="1" x14ac:dyDescent="0.35">
      <c r="A141">
        <f>TI102C!A138</f>
        <v>11709618</v>
      </c>
      <c r="B141">
        <f>TI102C!H138</f>
        <v>1</v>
      </c>
      <c r="C141" s="35">
        <f>TI102C!V138</f>
        <v>46273.715381944443</v>
      </c>
      <c r="D141">
        <f>TI102C!P138</f>
        <v>1</v>
      </c>
      <c r="E141" t="str">
        <f t="shared" si="10"/>
        <v>60446</v>
      </c>
      <c r="F141">
        <f t="shared" si="11"/>
        <v>385</v>
      </c>
      <c r="G141" t="str">
        <f t="shared" si="12"/>
        <v>SH0908-1888</v>
      </c>
      <c r="H141" t="str">
        <f t="shared" si="13"/>
        <v>SH0908-1888</v>
      </c>
      <c r="I141" s="34">
        <f t="shared" si="14"/>
        <v>72686</v>
      </c>
    </row>
    <row r="142" spans="1:9" ht="15" customHeight="1" x14ac:dyDescent="0.35">
      <c r="A142">
        <f>TI102C!A139</f>
        <v>11709719</v>
      </c>
      <c r="B142">
        <f>TI102C!H139</f>
        <v>1</v>
      </c>
      <c r="C142" s="35">
        <f>TI102C!V139</f>
        <v>46273.715868055559</v>
      </c>
      <c r="D142">
        <f>TI102C!P139</f>
        <v>1</v>
      </c>
      <c r="E142" t="str">
        <f t="shared" si="10"/>
        <v>60474</v>
      </c>
      <c r="F142">
        <f t="shared" si="11"/>
        <v>388</v>
      </c>
      <c r="G142" t="str">
        <f t="shared" si="12"/>
        <v>SH0908-1888</v>
      </c>
      <c r="H142" t="str">
        <f t="shared" si="13"/>
        <v>SH0908-1888</v>
      </c>
      <c r="I142" s="34">
        <f t="shared" si="14"/>
        <v>72686</v>
      </c>
    </row>
    <row r="143" spans="1:9" ht="15" customHeight="1" x14ac:dyDescent="0.35">
      <c r="A143">
        <f>TI102C!A140</f>
        <v>11709834</v>
      </c>
      <c r="B143">
        <f>TI102C!H140</f>
        <v>1</v>
      </c>
      <c r="C143" s="35">
        <f>TI102C!V140</f>
        <v>46273.716249999998</v>
      </c>
      <c r="D143">
        <f>TI102C!P140</f>
        <v>1</v>
      </c>
      <c r="E143" t="str">
        <f t="shared" si="10"/>
        <v>60509</v>
      </c>
      <c r="F143">
        <f t="shared" si="11"/>
        <v>161</v>
      </c>
      <c r="G143" t="str">
        <f t="shared" si="12"/>
        <v>SH0908-1034</v>
      </c>
      <c r="H143" t="str">
        <f t="shared" si="13"/>
        <v>SH0908-1034</v>
      </c>
      <c r="I143" s="34">
        <f t="shared" si="14"/>
        <v>72686</v>
      </c>
    </row>
    <row r="144" spans="1:9" ht="15" customHeight="1" x14ac:dyDescent="0.35">
      <c r="A144">
        <f>TI102C!A141</f>
        <v>11709838</v>
      </c>
      <c r="B144">
        <f>TI102C!H141</f>
        <v>1</v>
      </c>
      <c r="C144" s="35">
        <f>TI102C!V141</f>
        <v>46273.716805555552</v>
      </c>
      <c r="D144">
        <f>TI102C!P141</f>
        <v>2</v>
      </c>
      <c r="E144" t="str">
        <f t="shared" si="10"/>
        <v>60508</v>
      </c>
      <c r="F144">
        <f t="shared" si="11"/>
        <v>390</v>
      </c>
      <c r="G144" t="str">
        <f t="shared" si="12"/>
        <v>SH0908-1888</v>
      </c>
      <c r="H144" t="str">
        <f t="shared" si="13"/>
        <v>SH0908-1888</v>
      </c>
      <c r="I144" s="34">
        <f t="shared" si="14"/>
        <v>72686</v>
      </c>
    </row>
    <row r="145" spans="1:9" ht="15" customHeight="1" x14ac:dyDescent="0.35">
      <c r="A145">
        <f>TI102C!A142</f>
        <v>11709571</v>
      </c>
      <c r="B145">
        <f>TI102C!H142</f>
        <v>1</v>
      </c>
      <c r="C145" s="35">
        <f>TI102C!V142</f>
        <v>46273.717743055553</v>
      </c>
      <c r="D145">
        <f>TI102C!P142</f>
        <v>3</v>
      </c>
      <c r="E145" t="str">
        <f t="shared" si="10"/>
        <v>60438</v>
      </c>
      <c r="F145">
        <f t="shared" si="11"/>
        <v>384</v>
      </c>
      <c r="G145" t="str">
        <f t="shared" si="12"/>
        <v>SH0908-1888</v>
      </c>
      <c r="H145" t="str">
        <f t="shared" si="13"/>
        <v>SH0908-1888</v>
      </c>
      <c r="I145" s="34">
        <f t="shared" si="14"/>
        <v>72686</v>
      </c>
    </row>
    <row r="146" spans="1:9" ht="15" customHeight="1" x14ac:dyDescent="0.35">
      <c r="A146">
        <f>TI102C!A143</f>
        <v>11708457</v>
      </c>
      <c r="B146">
        <f>TI102C!H143</f>
        <v>1</v>
      </c>
      <c r="C146" s="35">
        <f>TI102C!V143</f>
        <v>46273.718090277784</v>
      </c>
      <c r="D146">
        <f>TI102C!P143</f>
        <v>3</v>
      </c>
      <c r="E146" t="str">
        <f t="shared" si="10"/>
        <v>60285</v>
      </c>
      <c r="F146">
        <f t="shared" si="11"/>
        <v>188</v>
      </c>
      <c r="G146" t="str">
        <f t="shared" si="12"/>
        <v>SH0908-1037</v>
      </c>
      <c r="H146" t="str">
        <f t="shared" si="13"/>
        <v>SH0908-1037</v>
      </c>
      <c r="I146" s="34">
        <f t="shared" si="14"/>
        <v>72686</v>
      </c>
    </row>
    <row r="147" spans="1:9" ht="15" customHeight="1" x14ac:dyDescent="0.35">
      <c r="A147">
        <f>TI102C!A144</f>
        <v>11709619</v>
      </c>
      <c r="B147">
        <f>TI102C!H144</f>
        <v>1</v>
      </c>
      <c r="C147" s="35">
        <f>TI102C!V144</f>
        <v>46273.718761574077</v>
      </c>
      <c r="D147">
        <f>TI102C!P144</f>
        <v>1</v>
      </c>
      <c r="E147" t="str">
        <f t="shared" si="10"/>
        <v>60446</v>
      </c>
      <c r="F147">
        <f t="shared" si="11"/>
        <v>385</v>
      </c>
      <c r="G147" t="str">
        <f t="shared" si="12"/>
        <v>SH0908-1888</v>
      </c>
      <c r="H147" t="str">
        <f t="shared" si="13"/>
        <v>SH0908-1888</v>
      </c>
      <c r="I147" s="34">
        <f t="shared" si="14"/>
        <v>72686</v>
      </c>
    </row>
    <row r="148" spans="1:9" ht="15" customHeight="1" x14ac:dyDescent="0.35">
      <c r="A148">
        <f>TI102C!A145</f>
        <v>11707576</v>
      </c>
      <c r="B148">
        <f>TI102C!H145</f>
        <v>1</v>
      </c>
      <c r="C148" s="35">
        <f>TI102C!V145</f>
        <v>46273.719039351847</v>
      </c>
      <c r="D148">
        <f>TI102C!P145</f>
        <v>1</v>
      </c>
      <c r="E148" t="str">
        <f t="shared" si="10"/>
        <v>60003</v>
      </c>
      <c r="F148">
        <f t="shared" si="11"/>
        <v>276</v>
      </c>
      <c r="G148" t="str">
        <f t="shared" si="12"/>
        <v>SH0908-1054</v>
      </c>
      <c r="H148" t="str">
        <f t="shared" si="13"/>
        <v>SH0908-1054</v>
      </c>
      <c r="I148" s="34">
        <f t="shared" si="14"/>
        <v>72686</v>
      </c>
    </row>
    <row r="149" spans="1:9" ht="15" customHeight="1" x14ac:dyDescent="0.35">
      <c r="A149">
        <f>TI102C!A146</f>
        <v>11707577</v>
      </c>
      <c r="B149">
        <f>TI102C!H146</f>
        <v>1</v>
      </c>
      <c r="C149" s="35">
        <f>TI102C!V146</f>
        <v>46273.719189814823</v>
      </c>
      <c r="D149">
        <f>TI102C!P146</f>
        <v>3</v>
      </c>
      <c r="E149" t="str">
        <f t="shared" si="10"/>
        <v>60003</v>
      </c>
      <c r="F149">
        <f t="shared" si="11"/>
        <v>276</v>
      </c>
      <c r="G149" t="str">
        <f t="shared" si="12"/>
        <v>SH0908-1054</v>
      </c>
      <c r="H149" t="str">
        <f t="shared" si="13"/>
        <v>SH0908-1054</v>
      </c>
      <c r="I149" s="34">
        <f t="shared" si="14"/>
        <v>72686</v>
      </c>
    </row>
    <row r="150" spans="1:9" ht="15" customHeight="1" x14ac:dyDescent="0.35">
      <c r="A150">
        <f>TI102C!A147</f>
        <v>11707578</v>
      </c>
      <c r="B150">
        <f>TI102C!H147</f>
        <v>1</v>
      </c>
      <c r="C150" s="35">
        <f>TI102C!V147</f>
        <v>46273.719340277778</v>
      </c>
      <c r="D150">
        <f>TI102C!P147</f>
        <v>1</v>
      </c>
      <c r="E150" t="str">
        <f t="shared" si="10"/>
        <v>60003</v>
      </c>
      <c r="F150">
        <f t="shared" si="11"/>
        <v>276</v>
      </c>
      <c r="G150" t="str">
        <f t="shared" si="12"/>
        <v>SH0908-1054</v>
      </c>
      <c r="H150" t="str">
        <f t="shared" si="13"/>
        <v>SH0908-1054</v>
      </c>
      <c r="I150" s="34">
        <f t="shared" si="14"/>
        <v>72686</v>
      </c>
    </row>
    <row r="151" spans="1:9" ht="15" customHeight="1" x14ac:dyDescent="0.35">
      <c r="A151">
        <f>TI102C!A148</f>
        <v>11707579</v>
      </c>
      <c r="B151">
        <f>TI102C!H148</f>
        <v>1</v>
      </c>
      <c r="C151" s="35">
        <f>TI102C!V148</f>
        <v>46273.71947916667</v>
      </c>
      <c r="D151">
        <f>TI102C!P148</f>
        <v>1</v>
      </c>
      <c r="E151" t="str">
        <f t="shared" si="10"/>
        <v>60003</v>
      </c>
      <c r="F151">
        <f t="shared" si="11"/>
        <v>276</v>
      </c>
      <c r="G151" t="str">
        <f t="shared" si="12"/>
        <v>SH0908-1054</v>
      </c>
      <c r="H151" t="str">
        <f t="shared" si="13"/>
        <v>SH0908-1054</v>
      </c>
      <c r="I151" s="34">
        <f t="shared" si="14"/>
        <v>72686</v>
      </c>
    </row>
    <row r="152" spans="1:9" ht="15" customHeight="1" x14ac:dyDescent="0.35">
      <c r="A152">
        <f>TI102C!A149</f>
        <v>11709720</v>
      </c>
      <c r="B152">
        <f>TI102C!H149</f>
        <v>1</v>
      </c>
      <c r="C152" s="35">
        <f>TI102C!V149</f>
        <v>46273.719930555562</v>
      </c>
      <c r="D152">
        <f>TI102C!P149</f>
        <v>3</v>
      </c>
      <c r="E152" t="str">
        <f t="shared" si="10"/>
        <v>60475</v>
      </c>
      <c r="F152">
        <f t="shared" si="11"/>
        <v>389</v>
      </c>
      <c r="G152" t="str">
        <f t="shared" si="12"/>
        <v>SH0908-1888</v>
      </c>
      <c r="H152" t="str">
        <f t="shared" si="13"/>
        <v>SH0908-1888</v>
      </c>
      <c r="I152" s="34">
        <f t="shared" si="14"/>
        <v>72686</v>
      </c>
    </row>
    <row r="153" spans="1:9" ht="15" customHeight="1" x14ac:dyDescent="0.35">
      <c r="A153">
        <f>TI102C!A150</f>
        <v>11709550</v>
      </c>
      <c r="B153">
        <f>TI102C!H150</f>
        <v>1</v>
      </c>
      <c r="C153" s="35">
        <f>TI102C!V150</f>
        <v>46273.720243055563</v>
      </c>
      <c r="D153">
        <f>TI102C!P150</f>
        <v>3</v>
      </c>
      <c r="E153" t="str">
        <f t="shared" si="10"/>
        <v>60429</v>
      </c>
      <c r="F153">
        <f t="shared" si="11"/>
        <v>44</v>
      </c>
      <c r="G153" t="str">
        <f t="shared" si="12"/>
        <v>SH0908-1012</v>
      </c>
      <c r="H153" t="str">
        <f t="shared" si="13"/>
        <v>SH0908-1012</v>
      </c>
      <c r="I153" s="34">
        <f t="shared" si="14"/>
        <v>72686</v>
      </c>
    </row>
    <row r="154" spans="1:9" ht="15" customHeight="1" x14ac:dyDescent="0.35">
      <c r="A154">
        <f>TI102C!A151</f>
        <v>11709551</v>
      </c>
      <c r="B154">
        <f>TI102C!H151</f>
        <v>1</v>
      </c>
      <c r="C154" s="35">
        <f>TI102C!V151</f>
        <v>46273.720462962963</v>
      </c>
      <c r="D154">
        <f>TI102C!P151</f>
        <v>3</v>
      </c>
      <c r="E154" t="str">
        <f t="shared" si="10"/>
        <v>60429</v>
      </c>
      <c r="F154">
        <f t="shared" si="11"/>
        <v>44</v>
      </c>
      <c r="G154" t="str">
        <f t="shared" si="12"/>
        <v>SH0908-1012</v>
      </c>
      <c r="H154" t="str">
        <f t="shared" si="13"/>
        <v>SH0908-1012</v>
      </c>
      <c r="I154" s="34">
        <f t="shared" si="14"/>
        <v>72686</v>
      </c>
    </row>
    <row r="155" spans="1:9" ht="15" customHeight="1" x14ac:dyDescent="0.35">
      <c r="A155">
        <f>TI102C!A152</f>
        <v>11708861</v>
      </c>
      <c r="B155">
        <f>TI102C!H152</f>
        <v>1</v>
      </c>
      <c r="C155" s="35">
        <f>TI102C!V152</f>
        <v>46273.720671296287</v>
      </c>
      <c r="D155">
        <f>TI102C!P152</f>
        <v>3</v>
      </c>
      <c r="E155" t="str">
        <f t="shared" si="10"/>
        <v>60382</v>
      </c>
      <c r="F155">
        <f t="shared" si="11"/>
        <v>235</v>
      </c>
      <c r="G155" t="str">
        <f t="shared" si="12"/>
        <v>SH0908-1042</v>
      </c>
      <c r="H155" t="str">
        <f t="shared" si="13"/>
        <v>SH0908-1042</v>
      </c>
      <c r="I155" s="34">
        <f t="shared" si="14"/>
        <v>72686</v>
      </c>
    </row>
    <row r="156" spans="1:9" ht="15" customHeight="1" x14ac:dyDescent="0.35">
      <c r="A156">
        <f>TI102C!A153</f>
        <v>11707580</v>
      </c>
      <c r="B156">
        <f>TI102C!H153</f>
        <v>1</v>
      </c>
      <c r="C156" s="35">
        <f>TI102C!V153</f>
        <v>46273.720833333333</v>
      </c>
      <c r="D156">
        <f>TI102C!P153</f>
        <v>1</v>
      </c>
      <c r="E156" t="str">
        <f t="shared" si="10"/>
        <v>60003</v>
      </c>
      <c r="F156">
        <f t="shared" si="11"/>
        <v>276</v>
      </c>
      <c r="G156" t="str">
        <f t="shared" si="12"/>
        <v>SH0908-1054</v>
      </c>
      <c r="H156" t="str">
        <f t="shared" si="13"/>
        <v>SH0908-1054</v>
      </c>
      <c r="I156" s="34">
        <f t="shared" si="14"/>
        <v>72686</v>
      </c>
    </row>
    <row r="157" spans="1:9" ht="15" customHeight="1" x14ac:dyDescent="0.35">
      <c r="A157">
        <f>TI102C!A154</f>
        <v>11710011</v>
      </c>
      <c r="B157">
        <f>TI102C!H154</f>
        <v>1</v>
      </c>
      <c r="C157" s="35">
        <f>TI102C!V154</f>
        <v>46273.723379629628</v>
      </c>
      <c r="D157">
        <f>TI102C!P154</f>
        <v>1</v>
      </c>
      <c r="E157" t="str">
        <f t="shared" si="10"/>
        <v>60562</v>
      </c>
      <c r="F157">
        <f t="shared" si="11"/>
        <v>46</v>
      </c>
      <c r="G157" t="str">
        <f t="shared" si="12"/>
        <v>SH0908-1012</v>
      </c>
      <c r="H157" t="str">
        <f t="shared" si="13"/>
        <v>SH0908-1012</v>
      </c>
      <c r="I157" s="34">
        <f t="shared" si="14"/>
        <v>72686</v>
      </c>
    </row>
    <row r="158" spans="1:9" ht="15" customHeight="1" x14ac:dyDescent="0.35">
      <c r="A158">
        <f>TI102C!A155</f>
        <v>11710012</v>
      </c>
      <c r="B158">
        <f>TI102C!H155</f>
        <v>1</v>
      </c>
      <c r="C158" s="35">
        <f>TI102C!V155</f>
        <v>46273.723483796297</v>
      </c>
      <c r="D158">
        <f>TI102C!P155</f>
        <v>1</v>
      </c>
      <c r="E158" t="str">
        <f t="shared" si="10"/>
        <v>60562</v>
      </c>
      <c r="F158">
        <f t="shared" si="11"/>
        <v>46</v>
      </c>
      <c r="G158" t="str">
        <f t="shared" si="12"/>
        <v>SH0908-1012</v>
      </c>
      <c r="H158" t="str">
        <f t="shared" si="13"/>
        <v>SH0908-1012</v>
      </c>
      <c r="I158" s="34">
        <f t="shared" si="14"/>
        <v>72686</v>
      </c>
    </row>
    <row r="159" spans="1:9" ht="15" customHeight="1" x14ac:dyDescent="0.35">
      <c r="A159">
        <f>TI102C!A156</f>
        <v>11708485</v>
      </c>
      <c r="B159">
        <f>TI102C!H156</f>
        <v>1</v>
      </c>
      <c r="C159" s="35">
        <f>TI102C!V156</f>
        <v>46273.723703703698</v>
      </c>
      <c r="D159">
        <f>TI102C!P156</f>
        <v>1</v>
      </c>
      <c r="E159" t="str">
        <f t="shared" si="10"/>
        <v>60294</v>
      </c>
      <c r="F159">
        <f t="shared" si="11"/>
        <v>263</v>
      </c>
      <c r="G159" t="str">
        <f t="shared" si="12"/>
        <v>SH0908-1048</v>
      </c>
      <c r="H159" t="str">
        <f t="shared" si="13"/>
        <v>SH0908-1048</v>
      </c>
      <c r="I159" s="34">
        <f t="shared" si="14"/>
        <v>72686</v>
      </c>
    </row>
    <row r="160" spans="1:9" ht="15" customHeight="1" x14ac:dyDescent="0.35">
      <c r="A160">
        <f>TI102C!A157</f>
        <v>11708409</v>
      </c>
      <c r="B160">
        <f>TI102C!H157</f>
        <v>1</v>
      </c>
      <c r="C160" s="35">
        <f>TI102C!V157</f>
        <v>46273.723900462966</v>
      </c>
      <c r="D160">
        <f>TI102C!P157</f>
        <v>1</v>
      </c>
      <c r="E160" t="str">
        <f t="shared" si="10"/>
        <v>60271</v>
      </c>
      <c r="F160">
        <f t="shared" si="11"/>
        <v>262</v>
      </c>
      <c r="G160" t="str">
        <f t="shared" si="12"/>
        <v>SH0908-1048</v>
      </c>
      <c r="H160" t="str">
        <f t="shared" si="13"/>
        <v>SH0908-1048</v>
      </c>
      <c r="I160" s="34">
        <f t="shared" si="14"/>
        <v>72686</v>
      </c>
    </row>
    <row r="161" spans="1:9" ht="15" customHeight="1" x14ac:dyDescent="0.35">
      <c r="A161">
        <f>TI102C!A158</f>
        <v>11708045</v>
      </c>
      <c r="B161">
        <f>TI102C!H158</f>
        <v>1</v>
      </c>
      <c r="C161" s="35">
        <f>TI102C!V158</f>
        <v>46273.724178240736</v>
      </c>
      <c r="D161">
        <f>TI102C!P158</f>
        <v>1</v>
      </c>
      <c r="E161" t="str">
        <f t="shared" si="10"/>
        <v>59979</v>
      </c>
      <c r="F161">
        <f t="shared" si="11"/>
        <v>269</v>
      </c>
      <c r="G161" t="str">
        <f t="shared" si="12"/>
        <v>SH0908-1051</v>
      </c>
      <c r="H161" t="str">
        <f t="shared" si="13"/>
        <v>SH0908-1051</v>
      </c>
      <c r="I161" s="34">
        <f t="shared" si="14"/>
        <v>72686</v>
      </c>
    </row>
    <row r="162" spans="1:9" ht="15" customHeight="1" x14ac:dyDescent="0.35">
      <c r="A162">
        <f>TI102C!A159</f>
        <v>11709649</v>
      </c>
      <c r="B162">
        <f>TI102C!H159</f>
        <v>1</v>
      </c>
      <c r="C162" s="35">
        <f>TI102C!V159</f>
        <v>46273.72420138889</v>
      </c>
      <c r="D162">
        <f>TI102C!P159</f>
        <v>6</v>
      </c>
      <c r="E162" t="str">
        <f t="shared" si="10"/>
        <v>60459</v>
      </c>
      <c r="F162">
        <f t="shared" si="11"/>
        <v>239</v>
      </c>
      <c r="G162" t="str">
        <f t="shared" si="12"/>
        <v>SH0908-1042</v>
      </c>
      <c r="H162" t="str">
        <f t="shared" si="13"/>
        <v>SH0908-1042</v>
      </c>
      <c r="I162" s="34">
        <f t="shared" si="14"/>
        <v>72686</v>
      </c>
    </row>
    <row r="163" spans="1:9" ht="15" customHeight="1" x14ac:dyDescent="0.35">
      <c r="A163">
        <f>TI102C!A160</f>
        <v>11708046</v>
      </c>
      <c r="B163">
        <f>TI102C!H160</f>
        <v>1</v>
      </c>
      <c r="C163" s="35">
        <f>TI102C!V160</f>
        <v>46273.724374999998</v>
      </c>
      <c r="D163">
        <f>TI102C!P160</f>
        <v>1</v>
      </c>
      <c r="E163" t="str">
        <f t="shared" si="10"/>
        <v>59979</v>
      </c>
      <c r="F163">
        <f t="shared" si="11"/>
        <v>269</v>
      </c>
      <c r="G163" t="str">
        <f t="shared" si="12"/>
        <v>SH0908-1051</v>
      </c>
      <c r="H163" t="str">
        <f t="shared" si="13"/>
        <v>SH0908-1051</v>
      </c>
      <c r="I163" s="34">
        <f t="shared" si="14"/>
        <v>72686</v>
      </c>
    </row>
    <row r="164" spans="1:9" ht="15" customHeight="1" x14ac:dyDescent="0.35">
      <c r="A164">
        <f>TI102C!A161</f>
        <v>11709920</v>
      </c>
      <c r="B164">
        <f>TI102C!H161</f>
        <v>1</v>
      </c>
      <c r="C164" s="35">
        <f>TI102C!V161</f>
        <v>46273.724409722221</v>
      </c>
      <c r="D164">
        <f>TI102C!P161</f>
        <v>1</v>
      </c>
      <c r="E164" t="str">
        <f t="shared" si="10"/>
        <v>60538</v>
      </c>
      <c r="F164">
        <f t="shared" si="11"/>
        <v>282</v>
      </c>
      <c r="G164" t="str">
        <f t="shared" si="12"/>
        <v>SH0908-1054</v>
      </c>
      <c r="H164" t="str">
        <f t="shared" si="13"/>
        <v>SH0908-1054</v>
      </c>
      <c r="I164" s="34">
        <f t="shared" si="14"/>
        <v>72686</v>
      </c>
    </row>
    <row r="165" spans="1:9" ht="15" customHeight="1" x14ac:dyDescent="0.35">
      <c r="A165">
        <f>TI102C!A162</f>
        <v>11710016</v>
      </c>
      <c r="B165">
        <f>TI102C!H162</f>
        <v>1</v>
      </c>
      <c r="C165" s="35">
        <f>TI102C!V162</f>
        <v>46273.724583333344</v>
      </c>
      <c r="D165">
        <f>TI102C!P162</f>
        <v>2</v>
      </c>
      <c r="E165" t="str">
        <f t="shared" si="10"/>
        <v>60569</v>
      </c>
      <c r="F165">
        <f t="shared" si="11"/>
        <v>283</v>
      </c>
      <c r="G165" t="str">
        <f t="shared" si="12"/>
        <v>SH0908-1054</v>
      </c>
      <c r="H165" t="str">
        <f t="shared" si="13"/>
        <v>SH0908-1054</v>
      </c>
      <c r="I165" s="34">
        <f t="shared" si="14"/>
        <v>72686</v>
      </c>
    </row>
    <row r="166" spans="1:9" ht="15" customHeight="1" x14ac:dyDescent="0.35">
      <c r="A166">
        <f>TI102C!A163</f>
        <v>11710017</v>
      </c>
      <c r="B166">
        <f>TI102C!H163</f>
        <v>1</v>
      </c>
      <c r="C166" s="35">
        <f>TI102C!V163</f>
        <v>46273.724733796298</v>
      </c>
      <c r="D166">
        <f>TI102C!P163</f>
        <v>1</v>
      </c>
      <c r="E166" t="str">
        <f t="shared" si="10"/>
        <v>60569</v>
      </c>
      <c r="F166">
        <f t="shared" si="11"/>
        <v>283</v>
      </c>
      <c r="G166" t="str">
        <f t="shared" si="12"/>
        <v>SH0908-1054</v>
      </c>
      <c r="H166" t="str">
        <f t="shared" si="13"/>
        <v>SH0908-1054</v>
      </c>
      <c r="I166" s="34">
        <f t="shared" si="14"/>
        <v>72686</v>
      </c>
    </row>
    <row r="167" spans="1:9" ht="15" customHeight="1" x14ac:dyDescent="0.35">
      <c r="A167">
        <f>TI102C!A164</f>
        <v>11708297</v>
      </c>
      <c r="B167">
        <f>TI102C!H164</f>
        <v>1</v>
      </c>
      <c r="C167" s="35">
        <f>TI102C!V164</f>
        <v>46273.72483796296</v>
      </c>
      <c r="D167">
        <f>TI102C!P164</f>
        <v>1</v>
      </c>
      <c r="E167" t="str">
        <f t="shared" si="10"/>
        <v>60211</v>
      </c>
      <c r="F167">
        <f t="shared" si="11"/>
        <v>198</v>
      </c>
      <c r="G167" t="str">
        <f t="shared" si="12"/>
        <v>SH0908-1039</v>
      </c>
      <c r="H167" t="str">
        <f t="shared" si="13"/>
        <v>SH0908-1039</v>
      </c>
      <c r="I167" s="34">
        <f t="shared" si="14"/>
        <v>72686</v>
      </c>
    </row>
    <row r="168" spans="1:9" ht="15" customHeight="1" x14ac:dyDescent="0.35">
      <c r="A168">
        <f>TI102C!A165</f>
        <v>11707570</v>
      </c>
      <c r="B168">
        <f>TI102C!H165</f>
        <v>1</v>
      </c>
      <c r="C168" s="35">
        <f>TI102C!V165</f>
        <v>46273.725046296298</v>
      </c>
      <c r="D168">
        <f>TI102C!P165</f>
        <v>4</v>
      </c>
      <c r="E168" t="str">
        <f t="shared" si="10"/>
        <v>60103</v>
      </c>
      <c r="F168">
        <f t="shared" si="11"/>
        <v>219</v>
      </c>
      <c r="G168" t="str">
        <f t="shared" si="12"/>
        <v>SH0908-1042</v>
      </c>
      <c r="H168" t="str">
        <f t="shared" si="13"/>
        <v>SH0908-1042</v>
      </c>
      <c r="I168" s="34">
        <f t="shared" si="14"/>
        <v>72686</v>
      </c>
    </row>
    <row r="169" spans="1:9" ht="15" customHeight="1" x14ac:dyDescent="0.35">
      <c r="A169">
        <f>TI102C!A166</f>
        <v>11707489</v>
      </c>
      <c r="B169">
        <f>TI102C!H166</f>
        <v>2</v>
      </c>
      <c r="C169" s="35">
        <f>TI102C!V166</f>
        <v>46273.725081018521</v>
      </c>
      <c r="D169">
        <f>TI102C!P166</f>
        <v>3</v>
      </c>
      <c r="E169" t="str">
        <f t="shared" si="10"/>
        <v>59998</v>
      </c>
      <c r="F169">
        <f t="shared" si="11"/>
        <v>42</v>
      </c>
      <c r="G169" t="str">
        <f t="shared" si="12"/>
        <v>SH0908-1012</v>
      </c>
      <c r="H169" t="str">
        <f t="shared" si="13"/>
        <v>SH0908-1012</v>
      </c>
      <c r="I169" s="34">
        <f t="shared" si="14"/>
        <v>72686</v>
      </c>
    </row>
    <row r="170" spans="1:9" ht="15" customHeight="1" x14ac:dyDescent="0.35">
      <c r="A170">
        <f>TI102C!A167</f>
        <v>11707571</v>
      </c>
      <c r="B170">
        <f>TI102C!H167</f>
        <v>1</v>
      </c>
      <c r="C170" s="35">
        <f>TI102C!V167</f>
        <v>46273.725162037037</v>
      </c>
      <c r="D170">
        <f>TI102C!P167</f>
        <v>1</v>
      </c>
      <c r="E170" t="str">
        <f t="shared" si="10"/>
        <v>60103</v>
      </c>
      <c r="F170">
        <f t="shared" si="11"/>
        <v>219</v>
      </c>
      <c r="G170" t="str">
        <f t="shared" si="12"/>
        <v>SH0908-1042</v>
      </c>
      <c r="H170" t="str">
        <f t="shared" si="13"/>
        <v>SH0908-1042</v>
      </c>
      <c r="I170" s="34">
        <f t="shared" si="14"/>
        <v>72686</v>
      </c>
    </row>
    <row r="171" spans="1:9" ht="15" customHeight="1" x14ac:dyDescent="0.35">
      <c r="A171">
        <f>TI102C!A168</f>
        <v>11708640</v>
      </c>
      <c r="B171">
        <f>TI102C!H168</f>
        <v>1</v>
      </c>
      <c r="C171" s="35">
        <f>TI102C!V168</f>
        <v>46273.725208333337</v>
      </c>
      <c r="D171">
        <f>TI102C!P168</f>
        <v>1</v>
      </c>
      <c r="E171" t="str">
        <f t="shared" si="10"/>
        <v>60358</v>
      </c>
      <c r="F171">
        <f t="shared" si="11"/>
        <v>258</v>
      </c>
      <c r="G171" t="str">
        <f t="shared" si="12"/>
        <v>SH0908-1045</v>
      </c>
      <c r="H171" t="str">
        <f t="shared" si="13"/>
        <v>SH0908-1045</v>
      </c>
      <c r="I171" s="34">
        <f t="shared" si="14"/>
        <v>72686</v>
      </c>
    </row>
    <row r="172" spans="1:9" ht="15" customHeight="1" x14ac:dyDescent="0.35">
      <c r="A172">
        <f>TI102C!A169</f>
        <v>11707567</v>
      </c>
      <c r="B172">
        <f>TI102C!H169</f>
        <v>1</v>
      </c>
      <c r="C172" s="35">
        <f>TI102C!V169</f>
        <v>46273.725601851853</v>
      </c>
      <c r="D172">
        <f>TI102C!P169</f>
        <v>12</v>
      </c>
      <c r="E172" t="str">
        <f t="shared" si="10"/>
        <v>60088</v>
      </c>
      <c r="F172">
        <f t="shared" si="11"/>
        <v>223</v>
      </c>
      <c r="G172" t="str">
        <f t="shared" si="12"/>
        <v>SH0908-1042</v>
      </c>
      <c r="H172" t="str">
        <f t="shared" si="13"/>
        <v>SH0908-1042</v>
      </c>
      <c r="I172" s="34">
        <f t="shared" si="14"/>
        <v>72686</v>
      </c>
    </row>
    <row r="173" spans="1:9" ht="15" customHeight="1" x14ac:dyDescent="0.35">
      <c r="A173">
        <f>TI102C!A170</f>
        <v>11707482</v>
      </c>
      <c r="B173">
        <f>TI102C!H170</f>
        <v>2</v>
      </c>
      <c r="C173" s="35">
        <f>TI102C!V170</f>
        <v>46273.725682870368</v>
      </c>
      <c r="D173">
        <f>TI102C!P170</f>
        <v>10</v>
      </c>
      <c r="E173" t="str">
        <f t="shared" si="10"/>
        <v>60034</v>
      </c>
      <c r="F173">
        <f t="shared" si="11"/>
        <v>27</v>
      </c>
      <c r="G173" t="str">
        <f t="shared" si="12"/>
        <v>SH0908-1010</v>
      </c>
      <c r="H173" t="str">
        <f t="shared" si="13"/>
        <v>SH0908-1010</v>
      </c>
      <c r="I173" s="34">
        <f t="shared" si="14"/>
        <v>72686</v>
      </c>
    </row>
    <row r="174" spans="1:9" ht="15" customHeight="1" x14ac:dyDescent="0.35">
      <c r="A174">
        <f>TI102C!A171</f>
        <v>11709642</v>
      </c>
      <c r="B174">
        <f>TI102C!H171</f>
        <v>1</v>
      </c>
      <c r="C174" s="35">
        <f>TI102C!V171</f>
        <v>46273.725706018522</v>
      </c>
      <c r="D174">
        <f>TI102C!P171</f>
        <v>2</v>
      </c>
      <c r="E174" t="str">
        <f t="shared" si="10"/>
        <v>60450</v>
      </c>
      <c r="F174">
        <f t="shared" si="11"/>
        <v>264</v>
      </c>
      <c r="G174" t="str">
        <f t="shared" si="12"/>
        <v>SH0908-1048</v>
      </c>
      <c r="H174" t="str">
        <f t="shared" si="13"/>
        <v>SH0908-1048</v>
      </c>
      <c r="I174" s="34">
        <f t="shared" si="14"/>
        <v>72686</v>
      </c>
    </row>
    <row r="175" spans="1:9" ht="15" customHeight="1" x14ac:dyDescent="0.35">
      <c r="A175">
        <f>TI102C!A172</f>
        <v>11707561</v>
      </c>
      <c r="B175">
        <f>TI102C!H172</f>
        <v>1</v>
      </c>
      <c r="C175" s="35">
        <f>TI102C!V172</f>
        <v>46273.725844907407</v>
      </c>
      <c r="D175">
        <f>TI102C!P172</f>
        <v>1</v>
      </c>
      <c r="E175" t="str">
        <f t="shared" si="10"/>
        <v>60006</v>
      </c>
      <c r="F175">
        <f t="shared" si="11"/>
        <v>217</v>
      </c>
      <c r="G175" t="str">
        <f t="shared" si="12"/>
        <v>SH0908-1042</v>
      </c>
      <c r="H175" t="str">
        <f t="shared" si="13"/>
        <v>SH0908-1042</v>
      </c>
      <c r="I175" s="34">
        <f t="shared" si="14"/>
        <v>72686</v>
      </c>
    </row>
    <row r="176" spans="1:9" ht="15" customHeight="1" x14ac:dyDescent="0.35">
      <c r="A176">
        <f>TI102C!A173</f>
        <v>11708461</v>
      </c>
      <c r="B176">
        <f>TI102C!H173</f>
        <v>2</v>
      </c>
      <c r="C176" s="35">
        <f>TI102C!V173</f>
        <v>46273.725960648153</v>
      </c>
      <c r="D176">
        <f>TI102C!P173</f>
        <v>2</v>
      </c>
      <c r="E176" t="str">
        <f t="shared" si="10"/>
        <v>60287</v>
      </c>
      <c r="F176">
        <f t="shared" si="11"/>
        <v>279</v>
      </c>
      <c r="G176" t="str">
        <f t="shared" si="12"/>
        <v>SH0908-1054</v>
      </c>
      <c r="H176" t="str">
        <f t="shared" si="13"/>
        <v>SH0908-1054</v>
      </c>
      <c r="I176" s="34">
        <f t="shared" si="14"/>
        <v>72686</v>
      </c>
    </row>
    <row r="177" spans="1:9" ht="15" customHeight="1" x14ac:dyDescent="0.35">
      <c r="A177">
        <f>TI102C!A174</f>
        <v>11707562</v>
      </c>
      <c r="B177">
        <f>TI102C!H174</f>
        <v>1</v>
      </c>
      <c r="C177" s="35">
        <f>TI102C!V174</f>
        <v>46273.725995370369</v>
      </c>
      <c r="D177">
        <f>TI102C!P174</f>
        <v>1</v>
      </c>
      <c r="E177" t="str">
        <f t="shared" si="10"/>
        <v>60006</v>
      </c>
      <c r="F177">
        <f t="shared" si="11"/>
        <v>217</v>
      </c>
      <c r="G177" t="str">
        <f t="shared" si="12"/>
        <v>SH0908-1042</v>
      </c>
      <c r="H177" t="str">
        <f t="shared" si="13"/>
        <v>SH0908-1042</v>
      </c>
      <c r="I177" s="34">
        <f t="shared" si="14"/>
        <v>72686</v>
      </c>
    </row>
    <row r="178" spans="1:9" ht="15" customHeight="1" x14ac:dyDescent="0.35">
      <c r="A178">
        <f>TI102C!A175</f>
        <v>11707518</v>
      </c>
      <c r="B178">
        <f>TI102C!H175</f>
        <v>2</v>
      </c>
      <c r="C178" s="35">
        <f>TI102C!V175</f>
        <v>46273.726238425923</v>
      </c>
      <c r="D178">
        <f>TI102C!P175</f>
        <v>1</v>
      </c>
      <c r="E178" t="str">
        <f t="shared" si="10"/>
        <v>58876</v>
      </c>
      <c r="F178">
        <f t="shared" si="11"/>
        <v>148</v>
      </c>
      <c r="G178" t="str">
        <f t="shared" si="12"/>
        <v>SH0908-1034</v>
      </c>
      <c r="H178" t="str">
        <f t="shared" si="13"/>
        <v>SH0908-1034</v>
      </c>
      <c r="I178" s="34">
        <f t="shared" si="14"/>
        <v>72686</v>
      </c>
    </row>
    <row r="179" spans="1:9" ht="15" customHeight="1" x14ac:dyDescent="0.35">
      <c r="A179">
        <f>TI102C!A176</f>
        <v>11707546</v>
      </c>
      <c r="B179">
        <f>TI102C!H176</f>
        <v>1</v>
      </c>
      <c r="C179" s="35">
        <f>TI102C!V176</f>
        <v>46273.726261574076</v>
      </c>
      <c r="D179">
        <f>TI102C!P176</f>
        <v>1</v>
      </c>
      <c r="E179" t="str">
        <f t="shared" si="10"/>
        <v>59642</v>
      </c>
      <c r="F179">
        <f t="shared" si="11"/>
        <v>211</v>
      </c>
      <c r="G179" t="str">
        <f t="shared" si="12"/>
        <v>SH0908-1042</v>
      </c>
      <c r="H179" t="str">
        <f t="shared" si="13"/>
        <v>SH0908-1042</v>
      </c>
      <c r="I179" s="34">
        <f t="shared" si="14"/>
        <v>72686</v>
      </c>
    </row>
    <row r="180" spans="1:9" ht="15" customHeight="1" x14ac:dyDescent="0.35">
      <c r="A180">
        <f>TI102C!A177</f>
        <v>11707547</v>
      </c>
      <c r="B180">
        <f>TI102C!H177</f>
        <v>1</v>
      </c>
      <c r="C180" s="35">
        <f>TI102C!V177</f>
        <v>46273.726388888892</v>
      </c>
      <c r="D180">
        <f>TI102C!P177</f>
        <v>1</v>
      </c>
      <c r="E180" t="str">
        <f t="shared" si="10"/>
        <v>59642</v>
      </c>
      <c r="F180">
        <f t="shared" si="11"/>
        <v>211</v>
      </c>
      <c r="G180" t="str">
        <f t="shared" si="12"/>
        <v>SH0908-1042</v>
      </c>
      <c r="H180" t="str">
        <f t="shared" si="13"/>
        <v>SH0908-1042</v>
      </c>
      <c r="I180" s="34">
        <f t="shared" si="14"/>
        <v>72686</v>
      </c>
    </row>
    <row r="181" spans="1:9" ht="15" customHeight="1" x14ac:dyDescent="0.35">
      <c r="A181">
        <f>TI102C!A178</f>
        <v>11707548</v>
      </c>
      <c r="B181">
        <f>TI102C!H178</f>
        <v>1</v>
      </c>
      <c r="C181" s="35">
        <f>TI102C!V178</f>
        <v>46273.726481481477</v>
      </c>
      <c r="D181">
        <f>TI102C!P178</f>
        <v>1</v>
      </c>
      <c r="E181" t="str">
        <f t="shared" si="10"/>
        <v>59642</v>
      </c>
      <c r="F181">
        <f t="shared" si="11"/>
        <v>211</v>
      </c>
      <c r="G181" t="str">
        <f t="shared" si="12"/>
        <v>SH0908-1042</v>
      </c>
      <c r="H181" t="str">
        <f t="shared" si="13"/>
        <v>SH0908-1042</v>
      </c>
      <c r="I181" s="34">
        <f t="shared" si="14"/>
        <v>72686</v>
      </c>
    </row>
    <row r="182" spans="1:9" ht="15" customHeight="1" x14ac:dyDescent="0.35">
      <c r="A182">
        <f>TI102C!A179</f>
        <v>11707528</v>
      </c>
      <c r="B182">
        <f>TI102C!H179</f>
        <v>2</v>
      </c>
      <c r="C182" s="35">
        <f>TI102C!V179</f>
        <v>46273.726550925923</v>
      </c>
      <c r="D182">
        <f>TI102C!P179</f>
        <v>6</v>
      </c>
      <c r="E182" t="str">
        <f t="shared" si="10"/>
        <v>60048</v>
      </c>
      <c r="F182">
        <f t="shared" si="11"/>
        <v>153</v>
      </c>
      <c r="G182" t="str">
        <f t="shared" si="12"/>
        <v>SH0908-1034</v>
      </c>
      <c r="H182" t="str">
        <f t="shared" si="13"/>
        <v>SH0908-1034</v>
      </c>
      <c r="I182" s="34">
        <f t="shared" si="14"/>
        <v>72686</v>
      </c>
    </row>
    <row r="183" spans="1:9" ht="15" customHeight="1" x14ac:dyDescent="0.35">
      <c r="A183">
        <f>TI102C!A180</f>
        <v>11707529</v>
      </c>
      <c r="B183">
        <f>TI102C!H180</f>
        <v>2</v>
      </c>
      <c r="C183" s="35">
        <f>TI102C!V180</f>
        <v>46273.726666666669</v>
      </c>
      <c r="D183">
        <f>TI102C!P180</f>
        <v>7</v>
      </c>
      <c r="E183" t="str">
        <f t="shared" si="10"/>
        <v>60048</v>
      </c>
      <c r="F183">
        <f t="shared" si="11"/>
        <v>153</v>
      </c>
      <c r="G183" t="str">
        <f t="shared" si="12"/>
        <v>SH0908-1034</v>
      </c>
      <c r="H183" t="str">
        <f t="shared" si="13"/>
        <v>SH0908-1034</v>
      </c>
      <c r="I183" s="34">
        <f t="shared" si="14"/>
        <v>72686</v>
      </c>
    </row>
    <row r="184" spans="1:9" ht="15" customHeight="1" x14ac:dyDescent="0.35">
      <c r="A184">
        <f>TI102C!A181</f>
        <v>11707549</v>
      </c>
      <c r="B184">
        <f>TI102C!H181</f>
        <v>1</v>
      </c>
      <c r="C184" s="35">
        <f>TI102C!V181</f>
        <v>46273.726689814823</v>
      </c>
      <c r="D184">
        <f>TI102C!P181</f>
        <v>1</v>
      </c>
      <c r="E184" t="str">
        <f t="shared" si="10"/>
        <v>59642</v>
      </c>
      <c r="F184">
        <f t="shared" si="11"/>
        <v>211</v>
      </c>
      <c r="G184" t="str">
        <f t="shared" si="12"/>
        <v>SH0908-1042</v>
      </c>
      <c r="H184" t="str">
        <f t="shared" si="13"/>
        <v>SH0908-1042</v>
      </c>
      <c r="I184" s="34">
        <f t="shared" si="14"/>
        <v>72686</v>
      </c>
    </row>
    <row r="185" spans="1:9" ht="15" customHeight="1" x14ac:dyDescent="0.35">
      <c r="A185">
        <f>TI102C!A182</f>
        <v>11707568</v>
      </c>
      <c r="B185">
        <f>TI102C!H182</f>
        <v>1</v>
      </c>
      <c r="C185" s="35">
        <f>TI102C!V182</f>
        <v>46273.726712962962</v>
      </c>
      <c r="D185">
        <f>TI102C!P182</f>
        <v>1</v>
      </c>
      <c r="E185" t="str">
        <f t="shared" si="10"/>
        <v>60088</v>
      </c>
      <c r="F185">
        <f t="shared" si="11"/>
        <v>223</v>
      </c>
      <c r="G185" t="str">
        <f t="shared" si="12"/>
        <v>SH0908-1042</v>
      </c>
      <c r="H185" t="str">
        <f t="shared" si="13"/>
        <v>SH0908-1042</v>
      </c>
      <c r="I185" s="34">
        <f t="shared" si="14"/>
        <v>72686</v>
      </c>
    </row>
    <row r="186" spans="1:9" ht="15" customHeight="1" x14ac:dyDescent="0.35">
      <c r="A186">
        <f>TI102C!A183</f>
        <v>11707550</v>
      </c>
      <c r="B186">
        <f>TI102C!H183</f>
        <v>1</v>
      </c>
      <c r="C186" s="35">
        <f>TI102C!V183</f>
        <v>46273.726863425924</v>
      </c>
      <c r="D186">
        <f>TI102C!P183</f>
        <v>1</v>
      </c>
      <c r="E186" t="str">
        <f t="shared" si="10"/>
        <v>59642</v>
      </c>
      <c r="F186">
        <f t="shared" si="11"/>
        <v>211</v>
      </c>
      <c r="G186" t="str">
        <f t="shared" si="12"/>
        <v>SH0908-1042</v>
      </c>
      <c r="H186" t="str">
        <f t="shared" si="13"/>
        <v>SH0908-1042</v>
      </c>
      <c r="I186" s="34">
        <f t="shared" si="14"/>
        <v>72686</v>
      </c>
    </row>
    <row r="187" spans="1:9" ht="15" customHeight="1" x14ac:dyDescent="0.35">
      <c r="A187">
        <f>TI102C!A184</f>
        <v>11707551</v>
      </c>
      <c r="B187">
        <f>TI102C!H184</f>
        <v>1</v>
      </c>
      <c r="C187" s="35">
        <f>TI102C!V184</f>
        <v>46273.726967592593</v>
      </c>
      <c r="D187">
        <f>TI102C!P184</f>
        <v>1</v>
      </c>
      <c r="E187" t="str">
        <f t="shared" si="10"/>
        <v>59642</v>
      </c>
      <c r="F187">
        <f t="shared" si="11"/>
        <v>211</v>
      </c>
      <c r="G187" t="str">
        <f t="shared" si="12"/>
        <v>SH0908-1042</v>
      </c>
      <c r="H187" t="str">
        <f t="shared" si="13"/>
        <v>SH0908-1042</v>
      </c>
      <c r="I187" s="34">
        <f t="shared" si="14"/>
        <v>72686</v>
      </c>
    </row>
    <row r="188" spans="1:9" ht="15" customHeight="1" x14ac:dyDescent="0.35">
      <c r="A188">
        <f>TI102C!A185</f>
        <v>11708408</v>
      </c>
      <c r="B188">
        <f>TI102C!H185</f>
        <v>2</v>
      </c>
      <c r="C188" s="35">
        <f>TI102C!V185</f>
        <v>46273.726967592593</v>
      </c>
      <c r="D188">
        <f>TI102C!P185</f>
        <v>3</v>
      </c>
      <c r="E188" t="str">
        <f t="shared" si="10"/>
        <v>60272</v>
      </c>
      <c r="F188">
        <f t="shared" si="11"/>
        <v>155</v>
      </c>
      <c r="G188" t="str">
        <f t="shared" si="12"/>
        <v>SH0908-1034</v>
      </c>
      <c r="H188" t="str">
        <f t="shared" si="13"/>
        <v>SH0908-1034</v>
      </c>
      <c r="I188" s="34">
        <f t="shared" si="14"/>
        <v>72686</v>
      </c>
    </row>
    <row r="189" spans="1:9" ht="15" customHeight="1" x14ac:dyDescent="0.35">
      <c r="A189">
        <f>TI102C!A186</f>
        <v>11707563</v>
      </c>
      <c r="B189">
        <f>TI102C!H186</f>
        <v>1</v>
      </c>
      <c r="C189" s="35">
        <f>TI102C!V186</f>
        <v>46273.726979166669</v>
      </c>
      <c r="D189">
        <f>TI102C!P186</f>
        <v>1</v>
      </c>
      <c r="E189" t="str">
        <f t="shared" si="10"/>
        <v>60006</v>
      </c>
      <c r="F189">
        <f t="shared" si="11"/>
        <v>217</v>
      </c>
      <c r="G189" t="str">
        <f t="shared" si="12"/>
        <v>SH0908-1042</v>
      </c>
      <c r="H189" t="str">
        <f t="shared" si="13"/>
        <v>SH0908-1042</v>
      </c>
      <c r="I189" s="34">
        <f t="shared" si="14"/>
        <v>72686</v>
      </c>
    </row>
    <row r="190" spans="1:9" ht="15" customHeight="1" x14ac:dyDescent="0.35">
      <c r="A190">
        <f>TI102C!A187</f>
        <v>11707564</v>
      </c>
      <c r="B190">
        <f>TI102C!H187</f>
        <v>1</v>
      </c>
      <c r="C190" s="35">
        <f>TI102C!V187</f>
        <v>46273.727071759262</v>
      </c>
      <c r="D190">
        <f>TI102C!P187</f>
        <v>1</v>
      </c>
      <c r="E190" t="str">
        <f t="shared" si="10"/>
        <v>60006</v>
      </c>
      <c r="F190">
        <f t="shared" si="11"/>
        <v>217</v>
      </c>
      <c r="G190" t="str">
        <f t="shared" si="12"/>
        <v>SH0908-1042</v>
      </c>
      <c r="H190" t="str">
        <f t="shared" si="13"/>
        <v>SH0908-1042</v>
      </c>
      <c r="I190" s="34">
        <f t="shared" si="14"/>
        <v>72686</v>
      </c>
    </row>
    <row r="191" spans="1:9" ht="15" customHeight="1" x14ac:dyDescent="0.35">
      <c r="A191">
        <f>TI102C!A188</f>
        <v>11708845</v>
      </c>
      <c r="B191">
        <f>TI102C!H188</f>
        <v>2</v>
      </c>
      <c r="C191" s="35">
        <f>TI102C!V188</f>
        <v>46273.72724537037</v>
      </c>
      <c r="D191">
        <f>TI102C!P188</f>
        <v>2</v>
      </c>
      <c r="E191" t="str">
        <f t="shared" si="10"/>
        <v>60378</v>
      </c>
      <c r="F191">
        <f t="shared" si="11"/>
        <v>157</v>
      </c>
      <c r="G191" t="str">
        <f t="shared" si="12"/>
        <v>SH0908-1034</v>
      </c>
      <c r="H191" t="str">
        <f t="shared" si="13"/>
        <v>SH0908-1034</v>
      </c>
      <c r="I191" s="34">
        <f t="shared" si="14"/>
        <v>72686</v>
      </c>
    </row>
    <row r="192" spans="1:9" ht="15" customHeight="1" x14ac:dyDescent="0.35">
      <c r="A192">
        <f>TI102C!A189</f>
        <v>11707565</v>
      </c>
      <c r="B192">
        <f>TI102C!H189</f>
        <v>1</v>
      </c>
      <c r="C192" s="35">
        <f>TI102C!V189</f>
        <v>46273.727303240739</v>
      </c>
      <c r="D192">
        <f>TI102C!P189</f>
        <v>1</v>
      </c>
      <c r="E192" t="str">
        <f t="shared" si="10"/>
        <v>60006</v>
      </c>
      <c r="F192">
        <f t="shared" si="11"/>
        <v>217</v>
      </c>
      <c r="G192" t="str">
        <f t="shared" si="12"/>
        <v>SH0908-1042</v>
      </c>
      <c r="H192" t="str">
        <f t="shared" si="13"/>
        <v>SH0908-1042</v>
      </c>
      <c r="I192" s="34">
        <f t="shared" si="14"/>
        <v>72686</v>
      </c>
    </row>
    <row r="193" spans="1:9" ht="15" customHeight="1" x14ac:dyDescent="0.35">
      <c r="A193">
        <f>TI102C!A190</f>
        <v>11708077</v>
      </c>
      <c r="B193">
        <f>TI102C!H190</f>
        <v>1</v>
      </c>
      <c r="C193" s="35">
        <f>TI102C!V190</f>
        <v>46273.727326388893</v>
      </c>
      <c r="D193">
        <f>TI102C!P190</f>
        <v>1</v>
      </c>
      <c r="E193" t="str">
        <f t="shared" si="10"/>
        <v>60104</v>
      </c>
      <c r="F193">
        <f t="shared" si="11"/>
        <v>224</v>
      </c>
      <c r="G193" t="str">
        <f t="shared" si="12"/>
        <v>SH0908-1042</v>
      </c>
      <c r="H193" t="str">
        <f t="shared" si="13"/>
        <v>SH0908-1042</v>
      </c>
      <c r="I193" s="34">
        <f t="shared" si="14"/>
        <v>72686</v>
      </c>
    </row>
    <row r="194" spans="1:9" ht="15" customHeight="1" x14ac:dyDescent="0.35">
      <c r="A194">
        <f>TI102C!A191</f>
        <v>11709921</v>
      </c>
      <c r="B194">
        <f>TI102C!H191</f>
        <v>2</v>
      </c>
      <c r="C194" s="35">
        <f>TI102C!V191</f>
        <v>46273.727511574078</v>
      </c>
      <c r="D194">
        <f>TI102C!P191</f>
        <v>2</v>
      </c>
      <c r="E194" t="str">
        <f t="shared" si="10"/>
        <v>60538</v>
      </c>
      <c r="F194">
        <f t="shared" si="11"/>
        <v>282</v>
      </c>
      <c r="G194" t="str">
        <f t="shared" si="12"/>
        <v>SH0908-1054</v>
      </c>
      <c r="H194" t="str">
        <f t="shared" si="13"/>
        <v>SH0908-1054</v>
      </c>
      <c r="I194" s="34">
        <f t="shared" si="14"/>
        <v>72686</v>
      </c>
    </row>
    <row r="195" spans="1:9" ht="15" customHeight="1" x14ac:dyDescent="0.35">
      <c r="A195">
        <f>TI102C!A192</f>
        <v>11708078</v>
      </c>
      <c r="B195">
        <f>TI102C!H192</f>
        <v>1</v>
      </c>
      <c r="C195" s="35">
        <f>TI102C!V192</f>
        <v>46273.727546296293</v>
      </c>
      <c r="D195">
        <f>TI102C!P192</f>
        <v>1</v>
      </c>
      <c r="E195" t="str">
        <f t="shared" si="10"/>
        <v>60104</v>
      </c>
      <c r="F195">
        <f t="shared" si="11"/>
        <v>224</v>
      </c>
      <c r="G195" t="str">
        <f t="shared" si="12"/>
        <v>SH0908-1042</v>
      </c>
      <c r="H195" t="str">
        <f t="shared" si="13"/>
        <v>SH0908-1042</v>
      </c>
      <c r="I195" s="34">
        <f t="shared" si="14"/>
        <v>72686</v>
      </c>
    </row>
    <row r="196" spans="1:9" ht="15" customHeight="1" x14ac:dyDescent="0.35">
      <c r="A196">
        <f>TI102C!A193</f>
        <v>11707552</v>
      </c>
      <c r="B196">
        <f>TI102C!H193</f>
        <v>1</v>
      </c>
      <c r="C196" s="35">
        <f>TI102C!V193</f>
        <v>46273.727650462963</v>
      </c>
      <c r="D196">
        <f>TI102C!P193</f>
        <v>1</v>
      </c>
      <c r="E196" t="str">
        <f t="shared" si="10"/>
        <v>59642</v>
      </c>
      <c r="F196">
        <f t="shared" si="11"/>
        <v>211</v>
      </c>
      <c r="G196" t="str">
        <f t="shared" si="12"/>
        <v>SH0908-1042</v>
      </c>
      <c r="H196" t="str">
        <f t="shared" si="13"/>
        <v>SH0908-1042</v>
      </c>
      <c r="I196" s="34">
        <f t="shared" si="14"/>
        <v>72686</v>
      </c>
    </row>
    <row r="197" spans="1:9" ht="15" customHeight="1" x14ac:dyDescent="0.35">
      <c r="A197">
        <f>TI102C!A194</f>
        <v>11708079</v>
      </c>
      <c r="B197">
        <f>TI102C!H194</f>
        <v>1</v>
      </c>
      <c r="C197" s="35">
        <f>TI102C!V194</f>
        <v>46273.727650462963</v>
      </c>
      <c r="D197">
        <f>TI102C!P194</f>
        <v>1</v>
      </c>
      <c r="E197" t="str">
        <f t="shared" si="10"/>
        <v>60104</v>
      </c>
      <c r="F197">
        <f t="shared" si="11"/>
        <v>224</v>
      </c>
      <c r="G197" t="str">
        <f t="shared" si="12"/>
        <v>SH0908-1042</v>
      </c>
      <c r="H197" t="str">
        <f t="shared" si="13"/>
        <v>SH0908-1042</v>
      </c>
      <c r="I197" s="34">
        <f t="shared" si="14"/>
        <v>72686</v>
      </c>
    </row>
    <row r="198" spans="1:9" ht="15" customHeight="1" x14ac:dyDescent="0.35">
      <c r="A198">
        <f>TI102C!A195</f>
        <v>11708080</v>
      </c>
      <c r="B198">
        <f>TI102C!H195</f>
        <v>1</v>
      </c>
      <c r="C198" s="35">
        <f>TI102C!V195</f>
        <v>46273.727789351848</v>
      </c>
      <c r="D198">
        <f>TI102C!P195</f>
        <v>1</v>
      </c>
      <c r="E198" t="str">
        <f t="shared" ref="E198:E261" si="15">INDEX(OM_ORDER,MATCH(A198,OM_TID,0))</f>
        <v>60104</v>
      </c>
      <c r="F198">
        <f t="shared" ref="F198:F261" si="16">MATCH(E198,OR_ID,0)</f>
        <v>224</v>
      </c>
      <c r="G198" t="str">
        <f t="shared" ref="G198:G261" si="17">INDEX(OR_ORIG,F198)</f>
        <v>SH0908-1042</v>
      </c>
      <c r="H198" t="str">
        <f t="shared" ref="H198:H261" si="18">INDEX(OR_SHIP,F198)</f>
        <v>SH0908-1042</v>
      </c>
      <c r="I198" s="34">
        <f t="shared" ref="I198:I261" si="19">IF(INDEX(OR_MOVED,F198)="",DATE(2099,1,1),INDEX(OR_MOVED,F198))</f>
        <v>72686</v>
      </c>
    </row>
    <row r="199" spans="1:9" ht="15" customHeight="1" x14ac:dyDescent="0.35">
      <c r="A199">
        <f>TI102C!A196</f>
        <v>11708188</v>
      </c>
      <c r="B199">
        <f>TI102C!H196</f>
        <v>2</v>
      </c>
      <c r="C199" s="35">
        <f>TI102C!V196</f>
        <v>46273.727881944447</v>
      </c>
      <c r="D199">
        <f>TI102C!P196</f>
        <v>2</v>
      </c>
      <c r="E199" t="str">
        <f t="shared" si="15"/>
        <v>60176</v>
      </c>
      <c r="F199">
        <f t="shared" si="16"/>
        <v>228</v>
      </c>
      <c r="G199" t="str">
        <f t="shared" si="17"/>
        <v>SH0908-1042</v>
      </c>
      <c r="H199" t="str">
        <f t="shared" si="18"/>
        <v>SH0908-1042</v>
      </c>
      <c r="I199" s="34">
        <f t="shared" si="19"/>
        <v>72686</v>
      </c>
    </row>
    <row r="200" spans="1:9" ht="15" customHeight="1" x14ac:dyDescent="0.35">
      <c r="A200">
        <f>TI102C!A197</f>
        <v>11708189</v>
      </c>
      <c r="B200">
        <f>TI102C!H197</f>
        <v>1</v>
      </c>
      <c r="C200" s="35">
        <f>TI102C!V197</f>
        <v>46273.72792824074</v>
      </c>
      <c r="D200">
        <f>TI102C!P197</f>
        <v>1</v>
      </c>
      <c r="E200" t="str">
        <f t="shared" si="15"/>
        <v>60179</v>
      </c>
      <c r="F200">
        <f t="shared" si="16"/>
        <v>227</v>
      </c>
      <c r="G200" t="str">
        <f t="shared" si="17"/>
        <v>SH0908-1042</v>
      </c>
      <c r="H200" t="str">
        <f t="shared" si="18"/>
        <v>SH0908-1042</v>
      </c>
      <c r="I200" s="34">
        <f t="shared" si="19"/>
        <v>72686</v>
      </c>
    </row>
    <row r="201" spans="1:9" ht="15" customHeight="1" x14ac:dyDescent="0.35">
      <c r="A201">
        <f>TI102C!A198</f>
        <v>11708190</v>
      </c>
      <c r="B201">
        <f>TI102C!H198</f>
        <v>1</v>
      </c>
      <c r="C201" s="35">
        <f>TI102C!V198</f>
        <v>46273.728067129632</v>
      </c>
      <c r="D201">
        <f>TI102C!P198</f>
        <v>1</v>
      </c>
      <c r="E201" t="str">
        <f t="shared" si="15"/>
        <v>60179</v>
      </c>
      <c r="F201">
        <f t="shared" si="16"/>
        <v>227</v>
      </c>
      <c r="G201" t="str">
        <f t="shared" si="17"/>
        <v>SH0908-1042</v>
      </c>
      <c r="H201" t="str">
        <f t="shared" si="18"/>
        <v>SH0908-1042</v>
      </c>
      <c r="I201" s="34">
        <f t="shared" si="19"/>
        <v>72686</v>
      </c>
    </row>
    <row r="202" spans="1:9" ht="15" customHeight="1" x14ac:dyDescent="0.35">
      <c r="A202">
        <f>TI102C!A199</f>
        <v>11709572</v>
      </c>
      <c r="B202">
        <f>TI102C!H199</f>
        <v>1</v>
      </c>
      <c r="C202" s="35">
        <f>TI102C!V199</f>
        <v>46273.728159722217</v>
      </c>
      <c r="D202">
        <f>TI102C!P199</f>
        <v>3</v>
      </c>
      <c r="E202" t="str">
        <f t="shared" si="15"/>
        <v>60438</v>
      </c>
      <c r="F202">
        <f t="shared" si="16"/>
        <v>384</v>
      </c>
      <c r="G202" t="str">
        <f t="shared" si="17"/>
        <v>SH0908-1888</v>
      </c>
      <c r="H202" t="str">
        <f t="shared" si="18"/>
        <v>SH0908-1888</v>
      </c>
      <c r="I202" s="34">
        <f t="shared" si="19"/>
        <v>72686</v>
      </c>
    </row>
    <row r="203" spans="1:9" ht="15" customHeight="1" x14ac:dyDescent="0.35">
      <c r="A203">
        <f>TI102C!A200</f>
        <v>11707558</v>
      </c>
      <c r="B203">
        <f>TI102C!H200</f>
        <v>2</v>
      </c>
      <c r="C203" s="35">
        <f>TI102C!V200</f>
        <v>46273.728229166663</v>
      </c>
      <c r="D203">
        <f>TI102C!P200</f>
        <v>1</v>
      </c>
      <c r="E203" t="str">
        <f t="shared" si="15"/>
        <v>59642</v>
      </c>
      <c r="F203">
        <f t="shared" si="16"/>
        <v>211</v>
      </c>
      <c r="G203" t="str">
        <f t="shared" si="17"/>
        <v>SH0908-1042</v>
      </c>
      <c r="H203" t="str">
        <f t="shared" si="18"/>
        <v>SH0908-1042</v>
      </c>
      <c r="I203" s="34">
        <f t="shared" si="19"/>
        <v>72686</v>
      </c>
    </row>
    <row r="204" spans="1:9" ht="15" customHeight="1" x14ac:dyDescent="0.35">
      <c r="A204">
        <f>TI102C!A201</f>
        <v>11708191</v>
      </c>
      <c r="B204">
        <f>TI102C!H201</f>
        <v>1</v>
      </c>
      <c r="C204" s="35">
        <f>TI102C!V201</f>
        <v>46273.728356481479</v>
      </c>
      <c r="D204">
        <f>TI102C!P201</f>
        <v>2</v>
      </c>
      <c r="E204" t="str">
        <f t="shared" si="15"/>
        <v>60179</v>
      </c>
      <c r="F204">
        <f t="shared" si="16"/>
        <v>227</v>
      </c>
      <c r="G204" t="str">
        <f t="shared" si="17"/>
        <v>SH0908-1042</v>
      </c>
      <c r="H204" t="str">
        <f t="shared" si="18"/>
        <v>SH0908-1042</v>
      </c>
      <c r="I204" s="34">
        <f t="shared" si="19"/>
        <v>72686</v>
      </c>
    </row>
    <row r="205" spans="1:9" ht="15" customHeight="1" x14ac:dyDescent="0.35">
      <c r="A205">
        <f>TI102C!A202</f>
        <v>11709659</v>
      </c>
      <c r="B205">
        <f>TI102C!H202</f>
        <v>1</v>
      </c>
      <c r="C205" s="35">
        <f>TI102C!V202</f>
        <v>46273.728379629632</v>
      </c>
      <c r="D205">
        <f>TI102C!P202</f>
        <v>2</v>
      </c>
      <c r="E205" t="str">
        <f t="shared" si="15"/>
        <v>60457</v>
      </c>
      <c r="F205">
        <f t="shared" si="16"/>
        <v>387</v>
      </c>
      <c r="G205" t="str">
        <f t="shared" si="17"/>
        <v>SH0908-1888</v>
      </c>
      <c r="H205" t="str">
        <f t="shared" si="18"/>
        <v>SH0908-1888</v>
      </c>
      <c r="I205" s="34">
        <f t="shared" si="19"/>
        <v>72686</v>
      </c>
    </row>
    <row r="206" spans="1:9" ht="15" customHeight="1" x14ac:dyDescent="0.35">
      <c r="A206">
        <f>TI102C!A203</f>
        <v>11709521</v>
      </c>
      <c r="B206">
        <f>TI102C!H203</f>
        <v>1</v>
      </c>
      <c r="C206" s="35">
        <f>TI102C!V203</f>
        <v>46273.728692129633</v>
      </c>
      <c r="D206">
        <f>TI102C!P203</f>
        <v>2</v>
      </c>
      <c r="E206" t="str">
        <f t="shared" si="15"/>
        <v>60413</v>
      </c>
      <c r="F206">
        <f t="shared" si="16"/>
        <v>179</v>
      </c>
      <c r="G206" t="str">
        <f t="shared" si="17"/>
        <v>SH0908-1036</v>
      </c>
      <c r="H206" t="str">
        <f t="shared" si="18"/>
        <v>SH0908-1036</v>
      </c>
      <c r="I206" s="34">
        <f t="shared" si="19"/>
        <v>72686</v>
      </c>
    </row>
    <row r="207" spans="1:9" ht="15" customHeight="1" x14ac:dyDescent="0.35">
      <c r="A207">
        <f>TI102C!A204</f>
        <v>11710010</v>
      </c>
      <c r="B207">
        <f>TI102C!H204</f>
        <v>1</v>
      </c>
      <c r="C207" s="35">
        <f>TI102C!V204</f>
        <v>46273.729085648149</v>
      </c>
      <c r="D207">
        <f>TI102C!P204</f>
        <v>1</v>
      </c>
      <c r="E207" t="str">
        <f t="shared" si="15"/>
        <v>60567</v>
      </c>
      <c r="F207">
        <f t="shared" si="16"/>
        <v>12</v>
      </c>
      <c r="G207" t="str">
        <f t="shared" si="17"/>
        <v>SH0908-1003</v>
      </c>
      <c r="H207" t="str">
        <f t="shared" si="18"/>
        <v>SH0908-1003</v>
      </c>
      <c r="I207" s="34">
        <f t="shared" si="19"/>
        <v>72686</v>
      </c>
    </row>
    <row r="208" spans="1:9" ht="15" customHeight="1" x14ac:dyDescent="0.35">
      <c r="A208">
        <f>TI102C!A205</f>
        <v>11710057</v>
      </c>
      <c r="B208">
        <f>TI102C!H205</f>
        <v>1</v>
      </c>
      <c r="C208" s="35">
        <f>TI102C!V205</f>
        <v>46273.729305555556</v>
      </c>
      <c r="D208">
        <f>TI102C!P205</f>
        <v>10</v>
      </c>
      <c r="E208" t="str">
        <f t="shared" si="15"/>
        <v>60588</v>
      </c>
      <c r="F208">
        <f t="shared" si="16"/>
        <v>393</v>
      </c>
      <c r="G208" t="str">
        <f t="shared" si="17"/>
        <v>SH0908-1888</v>
      </c>
      <c r="H208" t="str">
        <f t="shared" si="18"/>
        <v>SH0908-1888</v>
      </c>
      <c r="I208" s="34">
        <f t="shared" si="19"/>
        <v>72686</v>
      </c>
    </row>
    <row r="209" spans="1:9" ht="15" customHeight="1" x14ac:dyDescent="0.35">
      <c r="A209">
        <f>TI102C!A206</f>
        <v>11708641</v>
      </c>
      <c r="B209">
        <f>TI102C!H206</f>
        <v>1</v>
      </c>
      <c r="C209" s="35">
        <f>TI102C!V206</f>
        <v>46273.729386574072</v>
      </c>
      <c r="D209">
        <f>TI102C!P206</f>
        <v>2</v>
      </c>
      <c r="E209" t="str">
        <f t="shared" si="15"/>
        <v>60358</v>
      </c>
      <c r="F209">
        <f t="shared" si="16"/>
        <v>258</v>
      </c>
      <c r="G209" t="str">
        <f t="shared" si="17"/>
        <v>SH0908-1045</v>
      </c>
      <c r="H209" t="str">
        <f t="shared" si="18"/>
        <v>SH0908-1045</v>
      </c>
      <c r="I209" s="34">
        <f t="shared" si="19"/>
        <v>72686</v>
      </c>
    </row>
    <row r="210" spans="1:9" ht="15" customHeight="1" x14ac:dyDescent="0.35">
      <c r="A210">
        <f>TI102C!A207</f>
        <v>11707176</v>
      </c>
      <c r="B210">
        <f>TI102C!H207</f>
        <v>3</v>
      </c>
      <c r="C210" s="35">
        <f>TI102C!V207</f>
        <v>46273.729479166657</v>
      </c>
      <c r="D210">
        <f>TI102C!P207</f>
        <v>1</v>
      </c>
      <c r="E210" t="str">
        <f t="shared" si="15"/>
        <v>59667</v>
      </c>
      <c r="F210">
        <f t="shared" si="16"/>
        <v>110</v>
      </c>
      <c r="G210" t="str">
        <f t="shared" si="17"/>
        <v>SH0908-1028</v>
      </c>
      <c r="H210" t="str">
        <f t="shared" si="18"/>
        <v>SH0908-1028</v>
      </c>
      <c r="I210" s="34">
        <f t="shared" si="19"/>
        <v>72686</v>
      </c>
    </row>
    <row r="211" spans="1:9" ht="15" customHeight="1" x14ac:dyDescent="0.35">
      <c r="A211">
        <f>TI102C!A208</f>
        <v>11708530</v>
      </c>
      <c r="B211">
        <f>TI102C!H208</f>
        <v>1</v>
      </c>
      <c r="C211" s="35">
        <f>TI102C!V208</f>
        <v>46273.72965277778</v>
      </c>
      <c r="D211">
        <f>TI102C!P208</f>
        <v>2</v>
      </c>
      <c r="E211" t="str">
        <f t="shared" si="15"/>
        <v>60321</v>
      </c>
      <c r="F211">
        <f t="shared" si="16"/>
        <v>199</v>
      </c>
      <c r="G211" t="str">
        <f t="shared" si="17"/>
        <v>SH0908-1039</v>
      </c>
      <c r="H211" t="str">
        <f t="shared" si="18"/>
        <v>SH0908-1039</v>
      </c>
      <c r="I211" s="34">
        <f t="shared" si="19"/>
        <v>72686</v>
      </c>
    </row>
    <row r="212" spans="1:9" ht="15" customHeight="1" x14ac:dyDescent="0.35">
      <c r="A212">
        <f>TI102C!A209</f>
        <v>11708151</v>
      </c>
      <c r="B212">
        <f>TI102C!H209</f>
        <v>1</v>
      </c>
      <c r="C212" s="35">
        <f>TI102C!V209</f>
        <v>46273.729687500003</v>
      </c>
      <c r="D212">
        <f>TI102C!P209</f>
        <v>2</v>
      </c>
      <c r="E212" t="str">
        <f t="shared" si="15"/>
        <v>60140</v>
      </c>
      <c r="F212">
        <f t="shared" si="16"/>
        <v>261</v>
      </c>
      <c r="G212" t="str">
        <f t="shared" si="17"/>
        <v>SH0908-1048</v>
      </c>
      <c r="H212" t="str">
        <f t="shared" si="18"/>
        <v>SH0908-1048</v>
      </c>
      <c r="I212" s="34">
        <f t="shared" si="19"/>
        <v>72686</v>
      </c>
    </row>
    <row r="213" spans="1:9" ht="15" customHeight="1" x14ac:dyDescent="0.35">
      <c r="A213">
        <f>TI102C!A210</f>
        <v>11709546</v>
      </c>
      <c r="B213">
        <f>TI102C!H210</f>
        <v>3</v>
      </c>
      <c r="C213" s="35">
        <f>TI102C!V210</f>
        <v>46273.729687500003</v>
      </c>
      <c r="D213">
        <f>TI102C!P210</f>
        <v>2</v>
      </c>
      <c r="E213" t="str">
        <f t="shared" si="15"/>
        <v>60430</v>
      </c>
      <c r="F213">
        <f t="shared" si="16"/>
        <v>109</v>
      </c>
      <c r="G213" t="str">
        <f t="shared" si="17"/>
        <v>SH0908-1027</v>
      </c>
      <c r="H213" t="str">
        <f t="shared" si="18"/>
        <v>SH0908-1027</v>
      </c>
      <c r="I213" s="34">
        <f t="shared" si="19"/>
        <v>72686</v>
      </c>
    </row>
    <row r="214" spans="1:9" ht="15" customHeight="1" x14ac:dyDescent="0.35">
      <c r="A214">
        <f>TI102C!A211</f>
        <v>11709354</v>
      </c>
      <c r="B214">
        <f>TI102C!H211</f>
        <v>1</v>
      </c>
      <c r="C214" s="35">
        <f>TI102C!V211</f>
        <v>46273.729930555557</v>
      </c>
      <c r="D214">
        <f>TI102C!P211</f>
        <v>1</v>
      </c>
      <c r="E214" t="str">
        <f t="shared" si="15"/>
        <v>60395</v>
      </c>
      <c r="F214">
        <f t="shared" si="16"/>
        <v>236</v>
      </c>
      <c r="G214" t="str">
        <f t="shared" si="17"/>
        <v>SH0908-1042</v>
      </c>
      <c r="H214" t="str">
        <f t="shared" si="18"/>
        <v>SH0908-1042</v>
      </c>
      <c r="I214" s="34">
        <f t="shared" si="19"/>
        <v>72686</v>
      </c>
    </row>
    <row r="215" spans="1:9" ht="15" customHeight="1" x14ac:dyDescent="0.35">
      <c r="A215">
        <f>TI102C!A212</f>
        <v>11708733</v>
      </c>
      <c r="B215">
        <f>TI102C!H212</f>
        <v>1</v>
      </c>
      <c r="C215" s="35">
        <f>TI102C!V212</f>
        <v>46273.729953703703</v>
      </c>
      <c r="D215">
        <f>TI102C!P212</f>
        <v>2</v>
      </c>
      <c r="E215" t="str">
        <f t="shared" si="15"/>
        <v>60348</v>
      </c>
      <c r="F215">
        <f t="shared" si="16"/>
        <v>271</v>
      </c>
      <c r="G215" t="str">
        <f t="shared" si="17"/>
        <v>SH0908-1051</v>
      </c>
      <c r="H215" t="str">
        <f t="shared" si="18"/>
        <v>SH0908-1051</v>
      </c>
      <c r="I215" s="34">
        <f t="shared" si="19"/>
        <v>72686</v>
      </c>
    </row>
    <row r="216" spans="1:9" ht="15" customHeight="1" x14ac:dyDescent="0.35">
      <c r="A216">
        <f>TI102C!A213</f>
        <v>11708223</v>
      </c>
      <c r="B216">
        <f>TI102C!H213</f>
        <v>3</v>
      </c>
      <c r="C216" s="35">
        <f>TI102C!V213</f>
        <v>46273.72997685185</v>
      </c>
      <c r="D216">
        <f>TI102C!P213</f>
        <v>1</v>
      </c>
      <c r="E216" t="str">
        <f t="shared" si="15"/>
        <v>60203</v>
      </c>
      <c r="F216">
        <f t="shared" si="16"/>
        <v>66</v>
      </c>
      <c r="G216" t="str">
        <f t="shared" si="17"/>
        <v>SH0908-1019</v>
      </c>
      <c r="H216" t="str">
        <f t="shared" si="18"/>
        <v>SH0908-1019</v>
      </c>
      <c r="I216" s="34">
        <f t="shared" si="19"/>
        <v>72686</v>
      </c>
    </row>
    <row r="217" spans="1:9" ht="15" customHeight="1" x14ac:dyDescent="0.35">
      <c r="A217">
        <f>TI102C!A214</f>
        <v>11708734</v>
      </c>
      <c r="B217">
        <f>TI102C!H214</f>
        <v>1</v>
      </c>
      <c r="C217" s="35">
        <f>TI102C!V214</f>
        <v>46273.730104166672</v>
      </c>
      <c r="D217">
        <f>TI102C!P214</f>
        <v>1</v>
      </c>
      <c r="E217" t="str">
        <f t="shared" si="15"/>
        <v>60348</v>
      </c>
      <c r="F217">
        <f t="shared" si="16"/>
        <v>271</v>
      </c>
      <c r="G217" t="str">
        <f t="shared" si="17"/>
        <v>SH0908-1051</v>
      </c>
      <c r="H217" t="str">
        <f t="shared" si="18"/>
        <v>SH0908-1051</v>
      </c>
      <c r="I217" s="34">
        <f t="shared" si="19"/>
        <v>72686</v>
      </c>
    </row>
    <row r="218" spans="1:9" ht="15" customHeight="1" x14ac:dyDescent="0.35">
      <c r="A218">
        <f>TI102C!A215</f>
        <v>11708047</v>
      </c>
      <c r="B218">
        <f>TI102C!H215</f>
        <v>1</v>
      </c>
      <c r="C218" s="35">
        <f>TI102C!V215</f>
        <v>46273.730115740742</v>
      </c>
      <c r="D218">
        <f>TI102C!P215</f>
        <v>1</v>
      </c>
      <c r="E218" t="str">
        <f t="shared" si="15"/>
        <v>59979</v>
      </c>
      <c r="F218">
        <f t="shared" si="16"/>
        <v>269</v>
      </c>
      <c r="G218" t="str">
        <f t="shared" si="17"/>
        <v>SH0908-1051</v>
      </c>
      <c r="H218" t="str">
        <f t="shared" si="18"/>
        <v>SH0908-1051</v>
      </c>
      <c r="I218" s="34">
        <f t="shared" si="19"/>
        <v>72686</v>
      </c>
    </row>
    <row r="219" spans="1:9" ht="15" customHeight="1" x14ac:dyDescent="0.35">
      <c r="A219">
        <f>TI102C!A216</f>
        <v>11707063</v>
      </c>
      <c r="B219">
        <f>TI102C!H216</f>
        <v>3</v>
      </c>
      <c r="C219" s="35">
        <f>TI102C!V216</f>
        <v>46273.730173611111</v>
      </c>
      <c r="D219">
        <f>TI102C!P216</f>
        <v>1</v>
      </c>
      <c r="E219" t="str">
        <f t="shared" si="15"/>
        <v>59672</v>
      </c>
      <c r="F219">
        <f t="shared" si="16"/>
        <v>1</v>
      </c>
      <c r="G219" t="str">
        <f t="shared" si="17"/>
        <v>SH0908-1003</v>
      </c>
      <c r="H219" t="str">
        <f t="shared" si="18"/>
        <v>SH0908-1003</v>
      </c>
      <c r="I219" s="34">
        <f t="shared" si="19"/>
        <v>72686</v>
      </c>
    </row>
    <row r="220" spans="1:9" ht="15" customHeight="1" x14ac:dyDescent="0.35">
      <c r="A220">
        <f>TI102C!A217</f>
        <v>11708048</v>
      </c>
      <c r="B220">
        <f>TI102C!H217</f>
        <v>1</v>
      </c>
      <c r="C220" s="35">
        <f>TI102C!V217</f>
        <v>46273.730185185188</v>
      </c>
      <c r="D220">
        <f>TI102C!P217</f>
        <v>2</v>
      </c>
      <c r="E220" t="str">
        <f t="shared" si="15"/>
        <v>59979</v>
      </c>
      <c r="F220">
        <f t="shared" si="16"/>
        <v>269</v>
      </c>
      <c r="G220" t="str">
        <f t="shared" si="17"/>
        <v>SH0908-1051</v>
      </c>
      <c r="H220" t="str">
        <f t="shared" si="18"/>
        <v>SH0908-1051</v>
      </c>
      <c r="I220" s="34">
        <f t="shared" si="19"/>
        <v>72686</v>
      </c>
    </row>
    <row r="221" spans="1:9" ht="15" customHeight="1" x14ac:dyDescent="0.35">
      <c r="A221">
        <f>TI102C!A218</f>
        <v>11708049</v>
      </c>
      <c r="B221">
        <f>TI102C!H218</f>
        <v>1</v>
      </c>
      <c r="C221" s="35">
        <f>TI102C!V218</f>
        <v>46273.730243055557</v>
      </c>
      <c r="D221">
        <f>TI102C!P218</f>
        <v>1</v>
      </c>
      <c r="E221" t="str">
        <f t="shared" si="15"/>
        <v>59979</v>
      </c>
      <c r="F221">
        <f t="shared" si="16"/>
        <v>269</v>
      </c>
      <c r="G221" t="str">
        <f t="shared" si="17"/>
        <v>SH0908-1051</v>
      </c>
      <c r="H221" t="str">
        <f t="shared" si="18"/>
        <v>SH0908-1051</v>
      </c>
      <c r="I221" s="34">
        <f t="shared" si="19"/>
        <v>72686</v>
      </c>
    </row>
    <row r="222" spans="1:9" ht="15" customHeight="1" x14ac:dyDescent="0.35">
      <c r="A222">
        <f>TI102C!A219</f>
        <v>11707067</v>
      </c>
      <c r="B222">
        <f>TI102C!H219</f>
        <v>3</v>
      </c>
      <c r="C222" s="35">
        <f>TI102C!V219</f>
        <v>46273.730358796303</v>
      </c>
      <c r="D222">
        <f>TI102C!P219</f>
        <v>2</v>
      </c>
      <c r="E222" t="str">
        <f t="shared" si="15"/>
        <v>59801</v>
      </c>
      <c r="F222">
        <f t="shared" si="16"/>
        <v>4</v>
      </c>
      <c r="G222" t="str">
        <f t="shared" si="17"/>
        <v>SH0908-1003</v>
      </c>
      <c r="H222" t="str">
        <f t="shared" si="18"/>
        <v>SH0908-1003</v>
      </c>
      <c r="I222" s="34">
        <f t="shared" si="19"/>
        <v>72686</v>
      </c>
    </row>
    <row r="223" spans="1:9" ht="15" customHeight="1" x14ac:dyDescent="0.35">
      <c r="A223">
        <f>TI102C!A220</f>
        <v>11708050</v>
      </c>
      <c r="B223">
        <f>TI102C!H220</f>
        <v>1</v>
      </c>
      <c r="C223" s="35">
        <f>TI102C!V220</f>
        <v>46273.730358796303</v>
      </c>
      <c r="D223">
        <f>TI102C!P220</f>
        <v>1</v>
      </c>
      <c r="E223" t="str">
        <f t="shared" si="15"/>
        <v>59979</v>
      </c>
      <c r="F223">
        <f t="shared" si="16"/>
        <v>269</v>
      </c>
      <c r="G223" t="str">
        <f t="shared" si="17"/>
        <v>SH0908-1051</v>
      </c>
      <c r="H223" t="str">
        <f t="shared" si="18"/>
        <v>SH0908-1051</v>
      </c>
      <c r="I223" s="34">
        <f t="shared" si="19"/>
        <v>72686</v>
      </c>
    </row>
    <row r="224" spans="1:9" ht="15" customHeight="1" x14ac:dyDescent="0.35">
      <c r="A224">
        <f>TI102C!A221</f>
        <v>11708239</v>
      </c>
      <c r="B224">
        <f>TI102C!H221</f>
        <v>1</v>
      </c>
      <c r="C224" s="35">
        <f>TI102C!V221</f>
        <v>46273.730590277781</v>
      </c>
      <c r="D224">
        <f>TI102C!P221</f>
        <v>2</v>
      </c>
      <c r="E224" t="str">
        <f t="shared" si="15"/>
        <v>60207</v>
      </c>
      <c r="F224">
        <f t="shared" si="16"/>
        <v>229</v>
      </c>
      <c r="G224" t="str">
        <f t="shared" si="17"/>
        <v>SH0908-1042</v>
      </c>
      <c r="H224" t="str">
        <f t="shared" si="18"/>
        <v>SH0908-1042</v>
      </c>
      <c r="I224" s="34">
        <f t="shared" si="19"/>
        <v>72686</v>
      </c>
    </row>
    <row r="225" spans="1:9" ht="15" customHeight="1" x14ac:dyDescent="0.35">
      <c r="A225">
        <f>TI102C!A222</f>
        <v>11708633</v>
      </c>
      <c r="B225">
        <f>TI102C!H222</f>
        <v>3</v>
      </c>
      <c r="C225" s="35">
        <f>TI102C!V222</f>
        <v>46273.730671296304</v>
      </c>
      <c r="D225">
        <f>TI102C!P222</f>
        <v>2</v>
      </c>
      <c r="E225" t="str">
        <f t="shared" si="15"/>
        <v>60354</v>
      </c>
      <c r="F225">
        <f t="shared" si="16"/>
        <v>59</v>
      </c>
      <c r="G225" t="str">
        <f t="shared" si="17"/>
        <v>SH0908-1018</v>
      </c>
      <c r="H225" t="str">
        <f t="shared" si="18"/>
        <v>SH0908-1018</v>
      </c>
      <c r="I225" s="34">
        <f t="shared" si="19"/>
        <v>72686</v>
      </c>
    </row>
    <row r="226" spans="1:9" ht="15" customHeight="1" x14ac:dyDescent="0.35">
      <c r="A226">
        <f>TI102C!A223</f>
        <v>11708240</v>
      </c>
      <c r="B226">
        <f>TI102C!H223</f>
        <v>1</v>
      </c>
      <c r="C226" s="35">
        <f>TI102C!V223</f>
        <v>46273.730798611112</v>
      </c>
      <c r="D226">
        <f>TI102C!P223</f>
        <v>2</v>
      </c>
      <c r="E226" t="str">
        <f t="shared" si="15"/>
        <v>60207</v>
      </c>
      <c r="F226">
        <f t="shared" si="16"/>
        <v>229</v>
      </c>
      <c r="G226" t="str">
        <f t="shared" si="17"/>
        <v>SH0908-1042</v>
      </c>
      <c r="H226" t="str">
        <f t="shared" si="18"/>
        <v>SH0908-1042</v>
      </c>
      <c r="I226" s="34">
        <f t="shared" si="19"/>
        <v>72686</v>
      </c>
    </row>
    <row r="227" spans="1:9" ht="15" customHeight="1" x14ac:dyDescent="0.35">
      <c r="A227">
        <f>TI102C!A224</f>
        <v>11708634</v>
      </c>
      <c r="B227">
        <f>TI102C!H224</f>
        <v>3</v>
      </c>
      <c r="C227" s="35">
        <f>TI102C!V224</f>
        <v>46273.730821759258</v>
      </c>
      <c r="D227">
        <f>TI102C!P224</f>
        <v>1</v>
      </c>
      <c r="E227" t="str">
        <f t="shared" si="15"/>
        <v>60354</v>
      </c>
      <c r="F227">
        <f t="shared" si="16"/>
        <v>59</v>
      </c>
      <c r="G227" t="str">
        <f t="shared" si="17"/>
        <v>SH0908-1018</v>
      </c>
      <c r="H227" t="str">
        <f t="shared" si="18"/>
        <v>SH0908-1018</v>
      </c>
      <c r="I227" s="34">
        <f t="shared" si="19"/>
        <v>72686</v>
      </c>
    </row>
    <row r="228" spans="1:9" ht="15" customHeight="1" x14ac:dyDescent="0.35">
      <c r="A228">
        <f>TI102C!A225</f>
        <v>11710083</v>
      </c>
      <c r="B228">
        <f>TI102C!H225</f>
        <v>1</v>
      </c>
      <c r="C228" s="35">
        <f>TI102C!V225</f>
        <v>46273.730995370373</v>
      </c>
      <c r="D228">
        <f>TI102C!P225</f>
        <v>2</v>
      </c>
      <c r="E228" t="str">
        <f t="shared" si="15"/>
        <v>60615</v>
      </c>
      <c r="F228">
        <f t="shared" si="16"/>
        <v>394</v>
      </c>
      <c r="G228" t="str">
        <f t="shared" si="17"/>
        <v>SH0908-1888</v>
      </c>
      <c r="H228" t="str">
        <f t="shared" si="18"/>
        <v>SH0908-1888</v>
      </c>
      <c r="I228" s="34">
        <f t="shared" si="19"/>
        <v>72686</v>
      </c>
    </row>
    <row r="229" spans="1:9" ht="15" customHeight="1" x14ac:dyDescent="0.35">
      <c r="A229">
        <f>TI102C!A226</f>
        <v>11710101</v>
      </c>
      <c r="B229">
        <f>TI102C!H226</f>
        <v>1</v>
      </c>
      <c r="C229" s="35">
        <f>TI102C!V226</f>
        <v>46273.731030092589</v>
      </c>
      <c r="D229">
        <f>TI102C!P226</f>
        <v>3</v>
      </c>
      <c r="E229" t="str">
        <f t="shared" si="15"/>
        <v>60618</v>
      </c>
      <c r="F229">
        <f t="shared" si="16"/>
        <v>39</v>
      </c>
      <c r="G229" t="str">
        <f t="shared" si="17"/>
        <v>SH0908-1011</v>
      </c>
      <c r="H229" t="str">
        <f t="shared" si="18"/>
        <v>SH0908-1011</v>
      </c>
      <c r="I229" s="34">
        <f t="shared" si="19"/>
        <v>72686</v>
      </c>
    </row>
    <row r="230" spans="1:9" ht="15" customHeight="1" x14ac:dyDescent="0.35">
      <c r="A230">
        <f>TI102C!A227</f>
        <v>11710091</v>
      </c>
      <c r="B230">
        <f>TI102C!H227</f>
        <v>3</v>
      </c>
      <c r="C230" s="35">
        <f>TI102C!V227</f>
        <v>46273.731053240743</v>
      </c>
      <c r="D230">
        <f>TI102C!P227</f>
        <v>1</v>
      </c>
      <c r="E230" t="str">
        <f t="shared" si="15"/>
        <v>60613</v>
      </c>
      <c r="F230">
        <f t="shared" si="16"/>
        <v>47</v>
      </c>
      <c r="G230" t="str">
        <f t="shared" si="17"/>
        <v>SH0908-1012</v>
      </c>
      <c r="H230" t="str">
        <f t="shared" si="18"/>
        <v>SH0908-1012</v>
      </c>
      <c r="I230" s="34">
        <f t="shared" si="19"/>
        <v>72686</v>
      </c>
    </row>
    <row r="231" spans="1:9" ht="15" customHeight="1" x14ac:dyDescent="0.35">
      <c r="A231">
        <f>TI102C!A228</f>
        <v>11707584</v>
      </c>
      <c r="B231">
        <f>TI102C!H228</f>
        <v>2</v>
      </c>
      <c r="C231" s="35">
        <f>TI102C!V228</f>
        <v>46273.731319444443</v>
      </c>
      <c r="D231">
        <f>TI102C!P228</f>
        <v>1</v>
      </c>
      <c r="E231" t="str">
        <f t="shared" si="15"/>
        <v>59958</v>
      </c>
      <c r="F231">
        <f t="shared" si="16"/>
        <v>291</v>
      </c>
      <c r="G231" t="str">
        <f t="shared" si="17"/>
        <v>SH0908-1057</v>
      </c>
      <c r="H231" t="str">
        <f t="shared" si="18"/>
        <v>SH0908-1057</v>
      </c>
      <c r="I231" s="34">
        <f t="shared" si="19"/>
        <v>72686</v>
      </c>
    </row>
    <row r="232" spans="1:9" ht="15" customHeight="1" x14ac:dyDescent="0.35">
      <c r="A232">
        <f>TI102C!A229</f>
        <v>11707553</v>
      </c>
      <c r="B232">
        <f>TI102C!H229</f>
        <v>1</v>
      </c>
      <c r="C232" s="35">
        <f>TI102C!V229</f>
        <v>46273.731423611112</v>
      </c>
      <c r="D232">
        <f>TI102C!P229</f>
        <v>2</v>
      </c>
      <c r="E232" t="str">
        <f t="shared" si="15"/>
        <v>59642</v>
      </c>
      <c r="F232">
        <f t="shared" si="16"/>
        <v>211</v>
      </c>
      <c r="G232" t="str">
        <f t="shared" si="17"/>
        <v>SH0908-1042</v>
      </c>
      <c r="H232" t="str">
        <f t="shared" si="18"/>
        <v>SH0908-1042</v>
      </c>
      <c r="I232" s="34">
        <f t="shared" si="19"/>
        <v>72686</v>
      </c>
    </row>
    <row r="233" spans="1:9" ht="15" customHeight="1" x14ac:dyDescent="0.35">
      <c r="A233">
        <f>TI102C!A230</f>
        <v>11707490</v>
      </c>
      <c r="B233">
        <f>TI102C!H230</f>
        <v>2</v>
      </c>
      <c r="C233" s="35">
        <f>TI102C!V230</f>
        <v>46273.731516203698</v>
      </c>
      <c r="D233">
        <f>TI102C!P230</f>
        <v>3</v>
      </c>
      <c r="E233" t="str">
        <f t="shared" si="15"/>
        <v>59829</v>
      </c>
      <c r="F233">
        <f t="shared" si="16"/>
        <v>56</v>
      </c>
      <c r="G233" t="str">
        <f t="shared" si="17"/>
        <v>SH0908-1018</v>
      </c>
      <c r="H233" t="str">
        <f t="shared" si="18"/>
        <v>SH0908-1018</v>
      </c>
      <c r="I233" s="34">
        <f t="shared" si="19"/>
        <v>72686</v>
      </c>
    </row>
    <row r="234" spans="1:9" ht="15" customHeight="1" x14ac:dyDescent="0.35">
      <c r="A234">
        <f>TI102C!A231</f>
        <v>11708122</v>
      </c>
      <c r="B234">
        <f>TI102C!H231</f>
        <v>3</v>
      </c>
      <c r="C234" s="35">
        <f>TI102C!V231</f>
        <v>46273.731516203698</v>
      </c>
      <c r="D234">
        <f>TI102C!P231</f>
        <v>5</v>
      </c>
      <c r="E234" t="str">
        <f t="shared" si="15"/>
        <v>60135</v>
      </c>
      <c r="F234">
        <f t="shared" si="16"/>
        <v>57</v>
      </c>
      <c r="G234" t="str">
        <f t="shared" si="17"/>
        <v>SH0908-1018</v>
      </c>
      <c r="H234" t="str">
        <f t="shared" si="18"/>
        <v>SH0908-1018</v>
      </c>
      <c r="I234" s="34">
        <f t="shared" si="19"/>
        <v>72686</v>
      </c>
    </row>
    <row r="235" spans="1:9" ht="15" customHeight="1" x14ac:dyDescent="0.35">
      <c r="A235">
        <f>TI102C!A232</f>
        <v>11707554</v>
      </c>
      <c r="B235">
        <f>TI102C!H232</f>
        <v>1</v>
      </c>
      <c r="C235" s="35">
        <f>TI102C!V232</f>
        <v>46273.731527777767</v>
      </c>
      <c r="D235">
        <f>TI102C!P232</f>
        <v>2</v>
      </c>
      <c r="E235" t="str">
        <f t="shared" si="15"/>
        <v>59642</v>
      </c>
      <c r="F235">
        <f t="shared" si="16"/>
        <v>211</v>
      </c>
      <c r="G235" t="str">
        <f t="shared" si="17"/>
        <v>SH0908-1042</v>
      </c>
      <c r="H235" t="str">
        <f t="shared" si="18"/>
        <v>SH0908-1042</v>
      </c>
      <c r="I235" s="34">
        <f t="shared" si="19"/>
        <v>72686</v>
      </c>
    </row>
    <row r="236" spans="1:9" ht="15" customHeight="1" x14ac:dyDescent="0.35">
      <c r="A236">
        <f>TI102C!A233</f>
        <v>11708437</v>
      </c>
      <c r="B236">
        <f>TI102C!H233</f>
        <v>2</v>
      </c>
      <c r="C236" s="35">
        <f>TI102C!V233</f>
        <v>46273.731539351851</v>
      </c>
      <c r="D236">
        <f>TI102C!P233</f>
        <v>2</v>
      </c>
      <c r="E236" t="str">
        <f t="shared" si="15"/>
        <v>60275</v>
      </c>
      <c r="F236">
        <f t="shared" si="16"/>
        <v>36</v>
      </c>
      <c r="G236" t="str">
        <f t="shared" si="17"/>
        <v>SH0908-1011</v>
      </c>
      <c r="H236" t="str">
        <f t="shared" si="18"/>
        <v>SH0908-1011</v>
      </c>
      <c r="I236" s="34">
        <f t="shared" si="19"/>
        <v>72686</v>
      </c>
    </row>
    <row r="237" spans="1:9" ht="15" customHeight="1" x14ac:dyDescent="0.35">
      <c r="A237">
        <f>TI102C!A234</f>
        <v>11708123</v>
      </c>
      <c r="B237">
        <f>TI102C!H234</f>
        <v>3</v>
      </c>
      <c r="C237" s="35">
        <f>TI102C!V234</f>
        <v>46273.731620370367</v>
      </c>
      <c r="D237">
        <f>TI102C!P234</f>
        <v>1</v>
      </c>
      <c r="E237" t="str">
        <f t="shared" si="15"/>
        <v>60135</v>
      </c>
      <c r="F237">
        <f t="shared" si="16"/>
        <v>57</v>
      </c>
      <c r="G237" t="str">
        <f t="shared" si="17"/>
        <v>SH0908-1018</v>
      </c>
      <c r="H237" t="str">
        <f t="shared" si="18"/>
        <v>SH0908-1018</v>
      </c>
      <c r="I237" s="34">
        <f t="shared" si="19"/>
        <v>72686</v>
      </c>
    </row>
    <row r="238" spans="1:9" ht="15" customHeight="1" x14ac:dyDescent="0.35">
      <c r="A238">
        <f>TI102C!A235</f>
        <v>11707555</v>
      </c>
      <c r="B238">
        <f>TI102C!H235</f>
        <v>1</v>
      </c>
      <c r="C238" s="35">
        <f>TI102C!V235</f>
        <v>46273.731678240743</v>
      </c>
      <c r="D238">
        <f>TI102C!P235</f>
        <v>1</v>
      </c>
      <c r="E238" t="str">
        <f t="shared" si="15"/>
        <v>59642</v>
      </c>
      <c r="F238">
        <f t="shared" si="16"/>
        <v>211</v>
      </c>
      <c r="G238" t="str">
        <f t="shared" si="17"/>
        <v>SH0908-1042</v>
      </c>
      <c r="H238" t="str">
        <f t="shared" si="18"/>
        <v>SH0908-1042</v>
      </c>
      <c r="I238" s="34">
        <f t="shared" si="19"/>
        <v>72686</v>
      </c>
    </row>
    <row r="239" spans="1:9" ht="15" customHeight="1" x14ac:dyDescent="0.35">
      <c r="A239">
        <f>TI102C!A236</f>
        <v>11710127</v>
      </c>
      <c r="B239">
        <f>TI102C!H236</f>
        <v>1</v>
      </c>
      <c r="C239" s="35">
        <f>TI102C!V236</f>
        <v>46273.731736111113</v>
      </c>
      <c r="D239">
        <f>TI102C!P236</f>
        <v>1</v>
      </c>
      <c r="E239" t="str">
        <f t="shared" si="15"/>
        <v>60624</v>
      </c>
      <c r="F239">
        <f t="shared" si="16"/>
        <v>395</v>
      </c>
      <c r="G239" t="str">
        <f t="shared" si="17"/>
        <v>SH0908-1888</v>
      </c>
      <c r="H239" t="str">
        <f t="shared" si="18"/>
        <v>SH0908-1888</v>
      </c>
      <c r="I239" s="34">
        <f t="shared" si="19"/>
        <v>72686</v>
      </c>
    </row>
    <row r="240" spans="1:9" ht="15" customHeight="1" x14ac:dyDescent="0.35">
      <c r="A240">
        <f>TI102C!A237</f>
        <v>11708267</v>
      </c>
      <c r="B240">
        <f>TI102C!H237</f>
        <v>2</v>
      </c>
      <c r="C240" s="35">
        <f>TI102C!V237</f>
        <v>46273.731817129628</v>
      </c>
      <c r="D240">
        <f>TI102C!P237</f>
        <v>1</v>
      </c>
      <c r="E240" t="str">
        <f t="shared" si="15"/>
        <v>60200</v>
      </c>
      <c r="F240">
        <f t="shared" si="16"/>
        <v>67</v>
      </c>
      <c r="G240" t="str">
        <f t="shared" si="17"/>
        <v>SH0908-1019</v>
      </c>
      <c r="H240" t="str">
        <f t="shared" si="18"/>
        <v>SH0908-1019</v>
      </c>
      <c r="I240" s="34">
        <f t="shared" si="19"/>
        <v>72686</v>
      </c>
    </row>
    <row r="241" spans="1:9" ht="15" customHeight="1" x14ac:dyDescent="0.35">
      <c r="A241">
        <f>TI102C!A238</f>
        <v>11707069</v>
      </c>
      <c r="B241">
        <f>TI102C!H238</f>
        <v>3</v>
      </c>
      <c r="C241" s="35">
        <f>TI102C!V238</f>
        <v>46273.731828703712</v>
      </c>
      <c r="D241">
        <f>TI102C!P238</f>
        <v>4</v>
      </c>
      <c r="E241" t="str">
        <f t="shared" si="15"/>
        <v>59833</v>
      </c>
      <c r="F241">
        <f t="shared" si="16"/>
        <v>6</v>
      </c>
      <c r="G241" t="str">
        <f t="shared" si="17"/>
        <v>SH0908-1003</v>
      </c>
      <c r="H241" t="str">
        <f t="shared" si="18"/>
        <v>SH0908-1003</v>
      </c>
      <c r="I241" s="34">
        <f t="shared" si="19"/>
        <v>72686</v>
      </c>
    </row>
    <row r="242" spans="1:9" ht="15" customHeight="1" x14ac:dyDescent="0.35">
      <c r="A242">
        <f>TI102C!A239</f>
        <v>11708187</v>
      </c>
      <c r="B242">
        <f>TI102C!H239</f>
        <v>2</v>
      </c>
      <c r="C242" s="35">
        <f>TI102C!V239</f>
        <v>46273.731840277767</v>
      </c>
      <c r="D242">
        <f>TI102C!P239</f>
        <v>2</v>
      </c>
      <c r="E242" t="str">
        <f t="shared" si="15"/>
        <v>60176</v>
      </c>
      <c r="F242">
        <f t="shared" si="16"/>
        <v>228</v>
      </c>
      <c r="G242" t="str">
        <f t="shared" si="17"/>
        <v>SH0908-1042</v>
      </c>
      <c r="H242" t="str">
        <f t="shared" si="18"/>
        <v>SH0908-1042</v>
      </c>
      <c r="I242" s="34">
        <f t="shared" si="19"/>
        <v>72686</v>
      </c>
    </row>
    <row r="243" spans="1:9" ht="15" customHeight="1" x14ac:dyDescent="0.35">
      <c r="A243">
        <f>TI102C!A240</f>
        <v>11710208</v>
      </c>
      <c r="B243">
        <f>TI102C!H240</f>
        <v>1</v>
      </c>
      <c r="C243" s="35">
        <f>TI102C!V240</f>
        <v>46273.731979166667</v>
      </c>
      <c r="D243">
        <f>TI102C!P240</f>
        <v>1</v>
      </c>
      <c r="E243" t="str">
        <f t="shared" si="15"/>
        <v>60652</v>
      </c>
      <c r="F243">
        <f t="shared" si="16"/>
        <v>396</v>
      </c>
      <c r="G243" t="str">
        <f t="shared" si="17"/>
        <v>SH0908-1888</v>
      </c>
      <c r="H243" t="str">
        <f t="shared" si="18"/>
        <v>SH0908-1888</v>
      </c>
      <c r="I243" s="34">
        <f t="shared" si="19"/>
        <v>72686</v>
      </c>
    </row>
    <row r="244" spans="1:9" ht="15" customHeight="1" x14ac:dyDescent="0.35">
      <c r="A244">
        <f>TI102C!A241</f>
        <v>11707486</v>
      </c>
      <c r="B244">
        <f>TI102C!H241</f>
        <v>2</v>
      </c>
      <c r="C244" s="35">
        <f>TI102C!V241</f>
        <v>46273.732071759259</v>
      </c>
      <c r="D244">
        <f>TI102C!P241</f>
        <v>1</v>
      </c>
      <c r="E244" t="str">
        <f t="shared" si="15"/>
        <v>59954</v>
      </c>
      <c r="F244">
        <f t="shared" si="16"/>
        <v>41</v>
      </c>
      <c r="G244" t="str">
        <f t="shared" si="17"/>
        <v>SH0908-1012</v>
      </c>
      <c r="H244" t="str">
        <f t="shared" si="18"/>
        <v>SH0908-1012</v>
      </c>
      <c r="I244" s="34">
        <f t="shared" si="19"/>
        <v>72686</v>
      </c>
    </row>
    <row r="245" spans="1:9" ht="15" customHeight="1" x14ac:dyDescent="0.35">
      <c r="A245">
        <f>TI102C!A242</f>
        <v>11708828</v>
      </c>
      <c r="B245">
        <f>TI102C!H242</f>
        <v>3</v>
      </c>
      <c r="C245" s="35">
        <f>TI102C!V242</f>
        <v>46273.732094907413</v>
      </c>
      <c r="D245">
        <f>TI102C!P242</f>
        <v>1</v>
      </c>
      <c r="E245" t="str">
        <f t="shared" si="15"/>
        <v>60375</v>
      </c>
      <c r="F245">
        <f t="shared" si="16"/>
        <v>11</v>
      </c>
      <c r="G245" t="str">
        <f t="shared" si="17"/>
        <v>SH0908-1003</v>
      </c>
      <c r="H245" t="str">
        <f t="shared" si="18"/>
        <v>SH0908-1003</v>
      </c>
      <c r="I245" s="34">
        <f t="shared" si="19"/>
        <v>72686</v>
      </c>
    </row>
    <row r="246" spans="1:9" ht="15" customHeight="1" x14ac:dyDescent="0.35">
      <c r="A246">
        <f>TI102C!A243</f>
        <v>11710105</v>
      </c>
      <c r="B246">
        <f>TI102C!H243</f>
        <v>1</v>
      </c>
      <c r="C246" s="35">
        <f>TI102C!V243</f>
        <v>46273.732164351852</v>
      </c>
      <c r="D246">
        <f>TI102C!P243</f>
        <v>6</v>
      </c>
      <c r="E246" t="str">
        <f t="shared" si="15"/>
        <v>60612</v>
      </c>
      <c r="F246">
        <f t="shared" si="16"/>
        <v>48</v>
      </c>
      <c r="G246" t="str">
        <f t="shared" si="17"/>
        <v>SH0908-1012</v>
      </c>
      <c r="H246" t="str">
        <f t="shared" si="18"/>
        <v>SH0908-1012</v>
      </c>
      <c r="I246" s="34">
        <f t="shared" si="19"/>
        <v>72686</v>
      </c>
    </row>
    <row r="247" spans="1:9" ht="15" customHeight="1" x14ac:dyDescent="0.35">
      <c r="A247">
        <f>TI102C!A244</f>
        <v>11708829</v>
      </c>
      <c r="B247">
        <f>TI102C!H244</f>
        <v>3</v>
      </c>
      <c r="C247" s="35">
        <f>TI102C!V244</f>
        <v>46273.732199074067</v>
      </c>
      <c r="D247">
        <f>TI102C!P244</f>
        <v>1</v>
      </c>
      <c r="E247" t="str">
        <f t="shared" si="15"/>
        <v>60375</v>
      </c>
      <c r="F247">
        <f t="shared" si="16"/>
        <v>11</v>
      </c>
      <c r="G247" t="str">
        <f t="shared" si="17"/>
        <v>SH0908-1003</v>
      </c>
      <c r="H247" t="str">
        <f t="shared" si="18"/>
        <v>SH0908-1003</v>
      </c>
      <c r="I247" s="34">
        <f t="shared" si="19"/>
        <v>72686</v>
      </c>
    </row>
    <row r="248" spans="1:9" ht="15" customHeight="1" x14ac:dyDescent="0.35">
      <c r="A248">
        <f>TI102C!A245</f>
        <v>11709641</v>
      </c>
      <c r="B248">
        <f>TI102C!H245</f>
        <v>2</v>
      </c>
      <c r="C248" s="35">
        <f>TI102C!V245</f>
        <v>46273.732199074067</v>
      </c>
      <c r="D248">
        <f>TI102C!P245</f>
        <v>1</v>
      </c>
      <c r="E248" t="str">
        <f t="shared" si="15"/>
        <v>60462</v>
      </c>
      <c r="F248">
        <f t="shared" si="16"/>
        <v>200</v>
      </c>
      <c r="G248" t="str">
        <f t="shared" si="17"/>
        <v>SH0908-1039</v>
      </c>
      <c r="H248" t="str">
        <f t="shared" si="18"/>
        <v>SH0908-1039</v>
      </c>
      <c r="I248" s="34">
        <f t="shared" si="19"/>
        <v>72686</v>
      </c>
    </row>
    <row r="249" spans="1:9" ht="15" customHeight="1" x14ac:dyDescent="0.35">
      <c r="A249">
        <f>TI102C!A246</f>
        <v>11708830</v>
      </c>
      <c r="B249">
        <f>TI102C!H246</f>
        <v>3</v>
      </c>
      <c r="C249" s="35">
        <f>TI102C!V246</f>
        <v>46273.73232638889</v>
      </c>
      <c r="D249">
        <f>TI102C!P246</f>
        <v>1</v>
      </c>
      <c r="E249" t="str">
        <f t="shared" si="15"/>
        <v>60375</v>
      </c>
      <c r="F249">
        <f t="shared" si="16"/>
        <v>11</v>
      </c>
      <c r="G249" t="str">
        <f t="shared" si="17"/>
        <v>SH0908-1003</v>
      </c>
      <c r="H249" t="str">
        <f t="shared" si="18"/>
        <v>SH0908-1003</v>
      </c>
      <c r="I249" s="34">
        <f t="shared" si="19"/>
        <v>72686</v>
      </c>
    </row>
    <row r="250" spans="1:9" ht="15" customHeight="1" x14ac:dyDescent="0.35">
      <c r="A250">
        <f>TI102C!A247</f>
        <v>11710064</v>
      </c>
      <c r="B250">
        <f>TI102C!H247</f>
        <v>1</v>
      </c>
      <c r="C250" s="35">
        <f>TI102C!V247</f>
        <v>46273.732361111113</v>
      </c>
      <c r="D250">
        <f>TI102C!P247</f>
        <v>1</v>
      </c>
      <c r="E250" t="str">
        <f t="shared" si="15"/>
        <v>60593</v>
      </c>
      <c r="F250">
        <f t="shared" si="16"/>
        <v>190</v>
      </c>
      <c r="G250" t="str">
        <f t="shared" si="17"/>
        <v>SH0908-1037</v>
      </c>
      <c r="H250" t="str">
        <f t="shared" si="18"/>
        <v>SH0908-1037</v>
      </c>
      <c r="I250" s="34">
        <f t="shared" si="19"/>
        <v>72686</v>
      </c>
    </row>
    <row r="251" spans="1:9" ht="15" customHeight="1" x14ac:dyDescent="0.35">
      <c r="A251">
        <f>TI102C!A248</f>
        <v>11707487</v>
      </c>
      <c r="B251">
        <f>TI102C!H248</f>
        <v>2</v>
      </c>
      <c r="C251" s="35">
        <f>TI102C!V248</f>
        <v>46273.732442129629</v>
      </c>
      <c r="D251">
        <f>TI102C!P248</f>
        <v>2</v>
      </c>
      <c r="E251" t="str">
        <f t="shared" si="15"/>
        <v>59954</v>
      </c>
      <c r="F251">
        <f t="shared" si="16"/>
        <v>41</v>
      </c>
      <c r="G251" t="str">
        <f t="shared" si="17"/>
        <v>SH0908-1012</v>
      </c>
      <c r="H251" t="str">
        <f t="shared" si="18"/>
        <v>SH0908-1012</v>
      </c>
      <c r="I251" s="34">
        <f t="shared" si="19"/>
        <v>72686</v>
      </c>
    </row>
    <row r="252" spans="1:9" ht="15" customHeight="1" x14ac:dyDescent="0.35">
      <c r="A252">
        <f>TI102C!A249</f>
        <v>11708186</v>
      </c>
      <c r="B252">
        <f>TI102C!H249</f>
        <v>2</v>
      </c>
      <c r="C252" s="35">
        <f>TI102C!V249</f>
        <v>46273.732442129629</v>
      </c>
      <c r="D252">
        <f>TI102C!P249</f>
        <v>1</v>
      </c>
      <c r="E252" t="str">
        <f t="shared" si="15"/>
        <v>60176</v>
      </c>
      <c r="F252">
        <f t="shared" si="16"/>
        <v>228</v>
      </c>
      <c r="G252" t="str">
        <f t="shared" si="17"/>
        <v>SH0908-1042</v>
      </c>
      <c r="H252" t="str">
        <f t="shared" si="18"/>
        <v>SH0908-1042</v>
      </c>
      <c r="I252" s="34">
        <f t="shared" si="19"/>
        <v>72686</v>
      </c>
    </row>
    <row r="253" spans="1:9" ht="15" customHeight="1" x14ac:dyDescent="0.35">
      <c r="A253">
        <f>TI102C!A250</f>
        <v>11708831</v>
      </c>
      <c r="B253">
        <f>TI102C!H250</f>
        <v>3</v>
      </c>
      <c r="C253" s="35">
        <f>TI102C!V250</f>
        <v>46273.732453703713</v>
      </c>
      <c r="D253">
        <f>TI102C!P250</f>
        <v>2</v>
      </c>
      <c r="E253" t="str">
        <f t="shared" si="15"/>
        <v>60375</v>
      </c>
      <c r="F253">
        <f t="shared" si="16"/>
        <v>11</v>
      </c>
      <c r="G253" t="str">
        <f t="shared" si="17"/>
        <v>SH0908-1003</v>
      </c>
      <c r="H253" t="str">
        <f t="shared" si="18"/>
        <v>SH0908-1003</v>
      </c>
      <c r="I253" s="34">
        <f t="shared" si="19"/>
        <v>72686</v>
      </c>
    </row>
    <row r="254" spans="1:9" ht="15" customHeight="1" x14ac:dyDescent="0.35">
      <c r="A254">
        <f>TI102C!A251</f>
        <v>11707572</v>
      </c>
      <c r="B254">
        <f>TI102C!H251</f>
        <v>1</v>
      </c>
      <c r="C254" s="35">
        <f>TI102C!V251</f>
        <v>46273.732662037037</v>
      </c>
      <c r="D254">
        <f>TI102C!P251</f>
        <v>1</v>
      </c>
      <c r="E254" t="str">
        <f t="shared" si="15"/>
        <v>60103</v>
      </c>
      <c r="F254">
        <f t="shared" si="16"/>
        <v>219</v>
      </c>
      <c r="G254" t="str">
        <f t="shared" si="17"/>
        <v>SH0908-1042</v>
      </c>
      <c r="H254" t="str">
        <f t="shared" si="18"/>
        <v>SH0908-1042</v>
      </c>
      <c r="I254" s="34">
        <f t="shared" si="19"/>
        <v>72686</v>
      </c>
    </row>
    <row r="255" spans="1:9" ht="15" customHeight="1" x14ac:dyDescent="0.35">
      <c r="A255">
        <f>TI102C!A252</f>
        <v>11710209</v>
      </c>
      <c r="B255">
        <f>TI102C!H252</f>
        <v>1</v>
      </c>
      <c r="C255" s="35">
        <f>TI102C!V252</f>
        <v>46273.732685185183</v>
      </c>
      <c r="D255">
        <f>TI102C!P252</f>
        <v>1</v>
      </c>
      <c r="E255" t="str">
        <f t="shared" si="15"/>
        <v>60655</v>
      </c>
      <c r="F255">
        <f t="shared" si="16"/>
        <v>397</v>
      </c>
      <c r="G255" t="str">
        <f t="shared" si="17"/>
        <v>SH0908-1888</v>
      </c>
      <c r="H255" t="str">
        <f t="shared" si="18"/>
        <v>SH0908-1888</v>
      </c>
      <c r="I255" s="34">
        <f t="shared" si="19"/>
        <v>72686</v>
      </c>
    </row>
    <row r="256" spans="1:9" ht="15" customHeight="1" x14ac:dyDescent="0.35">
      <c r="A256">
        <f>TI102C!A253</f>
        <v>11708268</v>
      </c>
      <c r="B256">
        <f>TI102C!H253</f>
        <v>2</v>
      </c>
      <c r="C256" s="35">
        <f>TI102C!V253</f>
        <v>46273.732754629629</v>
      </c>
      <c r="D256">
        <f>TI102C!P253</f>
        <v>3</v>
      </c>
      <c r="E256" t="str">
        <f t="shared" si="15"/>
        <v>60200</v>
      </c>
      <c r="F256">
        <f t="shared" si="16"/>
        <v>67</v>
      </c>
      <c r="G256" t="str">
        <f t="shared" si="17"/>
        <v>SH0908-1019</v>
      </c>
      <c r="H256" t="str">
        <f t="shared" si="18"/>
        <v>SH0908-1019</v>
      </c>
      <c r="I256" s="34">
        <f t="shared" si="19"/>
        <v>72686</v>
      </c>
    </row>
    <row r="257" spans="1:9" ht="15" customHeight="1" x14ac:dyDescent="0.35">
      <c r="A257">
        <f>TI102C!A254</f>
        <v>11707078</v>
      </c>
      <c r="B257">
        <f>TI102C!H254</f>
        <v>3</v>
      </c>
      <c r="C257" s="35">
        <f>TI102C!V254</f>
        <v>46273.732847222222</v>
      </c>
      <c r="D257">
        <f>TI102C!P254</f>
        <v>1</v>
      </c>
      <c r="E257" t="str">
        <f t="shared" si="15"/>
        <v>60063</v>
      </c>
      <c r="F257">
        <f t="shared" si="16"/>
        <v>74</v>
      </c>
      <c r="G257" t="str">
        <f t="shared" si="17"/>
        <v>SH0908-1020</v>
      </c>
      <c r="H257" t="str">
        <f t="shared" si="18"/>
        <v>SH0908-1020</v>
      </c>
      <c r="I257" s="34">
        <f t="shared" si="19"/>
        <v>72686</v>
      </c>
    </row>
    <row r="258" spans="1:9" ht="15" customHeight="1" x14ac:dyDescent="0.35">
      <c r="A258">
        <f>TI102C!A255</f>
        <v>11708192</v>
      </c>
      <c r="B258">
        <f>TI102C!H255</f>
        <v>1</v>
      </c>
      <c r="C258" s="35">
        <f>TI102C!V255</f>
        <v>46273.732916666668</v>
      </c>
      <c r="D258">
        <f>TI102C!P255</f>
        <v>2</v>
      </c>
      <c r="E258" t="str">
        <f t="shared" si="15"/>
        <v>60179</v>
      </c>
      <c r="F258">
        <f t="shared" si="16"/>
        <v>227</v>
      </c>
      <c r="G258" t="str">
        <f t="shared" si="17"/>
        <v>SH0908-1042</v>
      </c>
      <c r="H258" t="str">
        <f t="shared" si="18"/>
        <v>SH0908-1042</v>
      </c>
      <c r="I258" s="34">
        <f t="shared" si="19"/>
        <v>72686</v>
      </c>
    </row>
    <row r="259" spans="1:9" ht="15" customHeight="1" x14ac:dyDescent="0.35">
      <c r="A259">
        <f>TI102C!A256</f>
        <v>11707079</v>
      </c>
      <c r="B259">
        <f>TI102C!H256</f>
        <v>3</v>
      </c>
      <c r="C259" s="35">
        <f>TI102C!V256</f>
        <v>46273.732951388891</v>
      </c>
      <c r="D259">
        <f>TI102C!P256</f>
        <v>1</v>
      </c>
      <c r="E259" t="str">
        <f t="shared" si="15"/>
        <v>60063</v>
      </c>
      <c r="F259">
        <f t="shared" si="16"/>
        <v>74</v>
      </c>
      <c r="G259" t="str">
        <f t="shared" si="17"/>
        <v>SH0908-1020</v>
      </c>
      <c r="H259" t="str">
        <f t="shared" si="18"/>
        <v>SH0908-1020</v>
      </c>
      <c r="I259" s="34">
        <f t="shared" si="19"/>
        <v>72686</v>
      </c>
    </row>
    <row r="260" spans="1:9" ht="15" customHeight="1" x14ac:dyDescent="0.35">
      <c r="A260">
        <f>TI102C!A257</f>
        <v>11708193</v>
      </c>
      <c r="B260">
        <f>TI102C!H257</f>
        <v>1</v>
      </c>
      <c r="C260" s="35">
        <f>TI102C!V257</f>
        <v>46273.732997685183</v>
      </c>
      <c r="D260">
        <f>TI102C!P257</f>
        <v>1</v>
      </c>
      <c r="E260" t="str">
        <f t="shared" si="15"/>
        <v>60179</v>
      </c>
      <c r="F260">
        <f t="shared" si="16"/>
        <v>227</v>
      </c>
      <c r="G260" t="str">
        <f t="shared" si="17"/>
        <v>SH0908-1042</v>
      </c>
      <c r="H260" t="str">
        <f t="shared" si="18"/>
        <v>SH0908-1042</v>
      </c>
      <c r="I260" s="34">
        <f t="shared" si="19"/>
        <v>72686</v>
      </c>
    </row>
    <row r="261" spans="1:9" ht="15" customHeight="1" x14ac:dyDescent="0.35">
      <c r="A261">
        <f>TI102C!A258</f>
        <v>11707488</v>
      </c>
      <c r="B261">
        <f>TI102C!H258</f>
        <v>2</v>
      </c>
      <c r="C261" s="35">
        <f>TI102C!V258</f>
        <v>46273.733078703714</v>
      </c>
      <c r="D261">
        <f>TI102C!P258</f>
        <v>2</v>
      </c>
      <c r="E261" t="str">
        <f t="shared" si="15"/>
        <v>59954</v>
      </c>
      <c r="F261">
        <f t="shared" si="16"/>
        <v>41</v>
      </c>
      <c r="G261" t="str">
        <f t="shared" si="17"/>
        <v>SH0908-1012</v>
      </c>
      <c r="H261" t="str">
        <f t="shared" si="18"/>
        <v>SH0908-1012</v>
      </c>
      <c r="I261" s="34">
        <f t="shared" si="19"/>
        <v>72686</v>
      </c>
    </row>
    <row r="262" spans="1:9" ht="15" customHeight="1" x14ac:dyDescent="0.35">
      <c r="A262">
        <f>TI102C!A259</f>
        <v>11710192</v>
      </c>
      <c r="B262">
        <f>TI102C!H259</f>
        <v>1</v>
      </c>
      <c r="C262" s="35">
        <f>TI102C!V259</f>
        <v>46273.733113425929</v>
      </c>
      <c r="D262">
        <f>TI102C!P259</f>
        <v>6</v>
      </c>
      <c r="E262" t="str">
        <f t="shared" ref="E262:E325" si="20">INDEX(OM_ORDER,MATCH(A262,OM_TID,0))</f>
        <v>60646</v>
      </c>
      <c r="F262">
        <f t="shared" ref="F262:F325" si="21">MATCH(E262,OR_ID,0)</f>
        <v>192</v>
      </c>
      <c r="G262" t="str">
        <f t="shared" ref="G262:G325" si="22">INDEX(OR_ORIG,F262)</f>
        <v>SH0908-1037</v>
      </c>
      <c r="H262" t="str">
        <f t="shared" ref="H262:H325" si="23">INDEX(OR_SHIP,F262)</f>
        <v>SH0908-1037</v>
      </c>
      <c r="I262" s="34">
        <f t="shared" ref="I262:I325" si="24">IF(INDEX(OR_MOVED,F262)="",DATE(2099,1,1),INDEX(OR_MOVED,F262))</f>
        <v>72686</v>
      </c>
    </row>
    <row r="263" spans="1:9" ht="15" customHeight="1" x14ac:dyDescent="0.35">
      <c r="A263">
        <f>TI102C!A260</f>
        <v>11707080</v>
      </c>
      <c r="B263">
        <f>TI102C!H260</f>
        <v>3</v>
      </c>
      <c r="C263" s="35">
        <f>TI102C!V260</f>
        <v>46273.733124999999</v>
      </c>
      <c r="D263">
        <f>TI102C!P260</f>
        <v>1</v>
      </c>
      <c r="E263" t="str">
        <f t="shared" si="20"/>
        <v>60063</v>
      </c>
      <c r="F263">
        <f t="shared" si="21"/>
        <v>74</v>
      </c>
      <c r="G263" t="str">
        <f t="shared" si="22"/>
        <v>SH0908-1020</v>
      </c>
      <c r="H263" t="str">
        <f t="shared" si="23"/>
        <v>SH0908-1020</v>
      </c>
      <c r="I263" s="34">
        <f t="shared" si="24"/>
        <v>72686</v>
      </c>
    </row>
    <row r="264" spans="1:9" ht="15" customHeight="1" x14ac:dyDescent="0.35">
      <c r="A264">
        <f>TI102C!A261</f>
        <v>11708194</v>
      </c>
      <c r="B264">
        <f>TI102C!H261</f>
        <v>1</v>
      </c>
      <c r="C264" s="35">
        <f>TI102C!V261</f>
        <v>46273.733148148152</v>
      </c>
      <c r="D264">
        <f>TI102C!P261</f>
        <v>1</v>
      </c>
      <c r="E264" t="str">
        <f t="shared" si="20"/>
        <v>60179</v>
      </c>
      <c r="F264">
        <f t="shared" si="21"/>
        <v>227</v>
      </c>
      <c r="G264" t="str">
        <f t="shared" si="22"/>
        <v>SH0908-1042</v>
      </c>
      <c r="H264" t="str">
        <f t="shared" si="23"/>
        <v>SH0908-1042</v>
      </c>
      <c r="I264" s="34">
        <f t="shared" si="24"/>
        <v>72686</v>
      </c>
    </row>
    <row r="265" spans="1:9" ht="15" customHeight="1" x14ac:dyDescent="0.35">
      <c r="A265">
        <f>TI102C!A262</f>
        <v>11707485</v>
      </c>
      <c r="B265">
        <f>TI102C!H262</f>
        <v>2</v>
      </c>
      <c r="C265" s="35">
        <f>TI102C!V262</f>
        <v>46273.733159722222</v>
      </c>
      <c r="D265">
        <f>TI102C!P262</f>
        <v>3</v>
      </c>
      <c r="E265" t="str">
        <f t="shared" si="20"/>
        <v>59816</v>
      </c>
      <c r="F265">
        <f t="shared" si="21"/>
        <v>43</v>
      </c>
      <c r="G265" t="str">
        <f t="shared" si="22"/>
        <v>SH0908-1012</v>
      </c>
      <c r="H265" t="str">
        <f t="shared" si="23"/>
        <v>SH0908-1012</v>
      </c>
      <c r="I265" s="34">
        <f t="shared" si="24"/>
        <v>72686</v>
      </c>
    </row>
    <row r="266" spans="1:9" ht="15" customHeight="1" x14ac:dyDescent="0.35">
      <c r="A266">
        <f>TI102C!A263</f>
        <v>11707081</v>
      </c>
      <c r="B266">
        <f>TI102C!H263</f>
        <v>3</v>
      </c>
      <c r="C266" s="35">
        <f>TI102C!V263</f>
        <v>46273.73332175926</v>
      </c>
      <c r="D266">
        <f>TI102C!P263</f>
        <v>1</v>
      </c>
      <c r="E266" t="str">
        <f t="shared" si="20"/>
        <v>60063</v>
      </c>
      <c r="F266">
        <f t="shared" si="21"/>
        <v>74</v>
      </c>
      <c r="G266" t="str">
        <f t="shared" si="22"/>
        <v>SH0908-1020</v>
      </c>
      <c r="H266" t="str">
        <f t="shared" si="23"/>
        <v>SH0908-1020</v>
      </c>
      <c r="I266" s="34">
        <f t="shared" si="24"/>
        <v>72686</v>
      </c>
    </row>
    <row r="267" spans="1:9" ht="15" customHeight="1" x14ac:dyDescent="0.35">
      <c r="A267">
        <f>TI102C!A264</f>
        <v>11710193</v>
      </c>
      <c r="B267">
        <f>TI102C!H264</f>
        <v>1</v>
      </c>
      <c r="C267" s="35">
        <f>TI102C!V264</f>
        <v>46273.73333333333</v>
      </c>
      <c r="D267">
        <f>TI102C!P264</f>
        <v>1</v>
      </c>
      <c r="E267" t="str">
        <f t="shared" si="20"/>
        <v>60646</v>
      </c>
      <c r="F267">
        <f t="shared" si="21"/>
        <v>192</v>
      </c>
      <c r="G267" t="str">
        <f t="shared" si="22"/>
        <v>SH0908-1037</v>
      </c>
      <c r="H267" t="str">
        <f t="shared" si="23"/>
        <v>SH0908-1037</v>
      </c>
      <c r="I267" s="34">
        <f t="shared" si="24"/>
        <v>72686</v>
      </c>
    </row>
    <row r="268" spans="1:9" ht="15" customHeight="1" x14ac:dyDescent="0.35">
      <c r="A268">
        <f>TI102C!A265</f>
        <v>11707569</v>
      </c>
      <c r="B268">
        <f>TI102C!H265</f>
        <v>1</v>
      </c>
      <c r="C268" s="35">
        <f>TI102C!V265</f>
        <v>46273.733437499999</v>
      </c>
      <c r="D268">
        <f>TI102C!P265</f>
        <v>1</v>
      </c>
      <c r="E268" t="str">
        <f t="shared" si="20"/>
        <v>60088</v>
      </c>
      <c r="F268">
        <f t="shared" si="21"/>
        <v>223</v>
      </c>
      <c r="G268" t="str">
        <f t="shared" si="22"/>
        <v>SH0908-1042</v>
      </c>
      <c r="H268" t="str">
        <f t="shared" si="23"/>
        <v>SH0908-1042</v>
      </c>
      <c r="I268" s="34">
        <f t="shared" si="24"/>
        <v>72686</v>
      </c>
    </row>
    <row r="269" spans="1:9" ht="15" customHeight="1" x14ac:dyDescent="0.35">
      <c r="A269">
        <f>TI102C!A266</f>
        <v>11707082</v>
      </c>
      <c r="B269">
        <f>TI102C!H266</f>
        <v>3</v>
      </c>
      <c r="C269" s="35">
        <f>TI102C!V266</f>
        <v>46273.733449074083</v>
      </c>
      <c r="D269">
        <f>TI102C!P266</f>
        <v>1</v>
      </c>
      <c r="E269" t="str">
        <f t="shared" si="20"/>
        <v>60063</v>
      </c>
      <c r="F269">
        <f t="shared" si="21"/>
        <v>74</v>
      </c>
      <c r="G269" t="str">
        <f t="shared" si="22"/>
        <v>SH0908-1020</v>
      </c>
      <c r="H269" t="str">
        <f t="shared" si="23"/>
        <v>SH0908-1020</v>
      </c>
      <c r="I269" s="34">
        <f t="shared" si="24"/>
        <v>72686</v>
      </c>
    </row>
    <row r="270" spans="1:9" ht="15" customHeight="1" x14ac:dyDescent="0.35">
      <c r="A270">
        <f>TI102C!A267</f>
        <v>11707509</v>
      </c>
      <c r="B270">
        <f>TI102C!H267</f>
        <v>2</v>
      </c>
      <c r="C270" s="35">
        <f>TI102C!V267</f>
        <v>46273.733449074083</v>
      </c>
      <c r="D270">
        <f>TI102C!P267</f>
        <v>2</v>
      </c>
      <c r="E270" t="str">
        <f t="shared" si="20"/>
        <v>60035</v>
      </c>
      <c r="F270">
        <f t="shared" si="21"/>
        <v>88</v>
      </c>
      <c r="G270" t="str">
        <f t="shared" si="22"/>
        <v>SH0908-1022</v>
      </c>
      <c r="H270" t="str">
        <f t="shared" si="23"/>
        <v>SH0908-1022</v>
      </c>
      <c r="I270" s="34">
        <f t="shared" si="24"/>
        <v>72686</v>
      </c>
    </row>
    <row r="271" spans="1:9" ht="15" customHeight="1" x14ac:dyDescent="0.35">
      <c r="A271">
        <f>TI102C!A268</f>
        <v>11707083</v>
      </c>
      <c r="B271">
        <f>TI102C!H268</f>
        <v>3</v>
      </c>
      <c r="C271" s="35">
        <f>TI102C!V268</f>
        <v>46273.733553240738</v>
      </c>
      <c r="D271">
        <f>TI102C!P268</f>
        <v>1</v>
      </c>
      <c r="E271" t="str">
        <f t="shared" si="20"/>
        <v>60063</v>
      </c>
      <c r="F271">
        <f t="shared" si="21"/>
        <v>74</v>
      </c>
      <c r="G271" t="str">
        <f t="shared" si="22"/>
        <v>SH0908-1020</v>
      </c>
      <c r="H271" t="str">
        <f t="shared" si="23"/>
        <v>SH0908-1020</v>
      </c>
      <c r="I271" s="34">
        <f t="shared" si="24"/>
        <v>72686</v>
      </c>
    </row>
    <row r="272" spans="1:9" ht="15" customHeight="1" x14ac:dyDescent="0.35">
      <c r="A272">
        <f>TI102C!A269</f>
        <v>11709842</v>
      </c>
      <c r="B272">
        <f>TI102C!H269</f>
        <v>5</v>
      </c>
      <c r="C272" s="35">
        <f>TI102C!V269</f>
        <v>46273.733587962961</v>
      </c>
      <c r="D272">
        <f>TI102C!P269</f>
        <v>1</v>
      </c>
      <c r="E272" t="str">
        <f t="shared" si="20"/>
        <v>60513</v>
      </c>
      <c r="F272">
        <f t="shared" si="21"/>
        <v>45</v>
      </c>
      <c r="G272" t="str">
        <f t="shared" si="22"/>
        <v>SH0908-1012</v>
      </c>
      <c r="H272" t="str">
        <f t="shared" si="23"/>
        <v>SH0908-1012</v>
      </c>
      <c r="I272" s="34">
        <f t="shared" si="24"/>
        <v>72686</v>
      </c>
    </row>
    <row r="273" spans="1:9" ht="15" customHeight="1" x14ac:dyDescent="0.35">
      <c r="A273">
        <f>TI102C!A270</f>
        <v>11710220</v>
      </c>
      <c r="B273">
        <f>TI102C!H270</f>
        <v>1</v>
      </c>
      <c r="C273" s="35">
        <f>TI102C!V270</f>
        <v>46273.733738425923</v>
      </c>
      <c r="D273">
        <f>TI102C!P270</f>
        <v>1</v>
      </c>
      <c r="E273" t="str">
        <f t="shared" si="20"/>
        <v>60662</v>
      </c>
      <c r="F273">
        <f t="shared" si="21"/>
        <v>118</v>
      </c>
      <c r="G273" t="str">
        <f t="shared" si="22"/>
        <v>SH0908-1030</v>
      </c>
      <c r="H273" t="str">
        <f t="shared" si="23"/>
        <v>SH0908-1030</v>
      </c>
      <c r="I273" s="34">
        <f t="shared" si="24"/>
        <v>72686</v>
      </c>
    </row>
    <row r="274" spans="1:9" ht="15" customHeight="1" x14ac:dyDescent="0.35">
      <c r="A274">
        <f>TI102C!A271</f>
        <v>11707491</v>
      </c>
      <c r="B274">
        <f>TI102C!H271</f>
        <v>2</v>
      </c>
      <c r="C274" s="35">
        <f>TI102C!V271</f>
        <v>46273.733819444453</v>
      </c>
      <c r="D274">
        <f>TI102C!P271</f>
        <v>2</v>
      </c>
      <c r="E274" t="str">
        <f t="shared" si="20"/>
        <v>59936</v>
      </c>
      <c r="F274">
        <f t="shared" si="21"/>
        <v>64</v>
      </c>
      <c r="G274" t="str">
        <f t="shared" si="22"/>
        <v>SH0908-1019</v>
      </c>
      <c r="H274" t="str">
        <f t="shared" si="23"/>
        <v>SH0908-1019</v>
      </c>
      <c r="I274" s="34">
        <f t="shared" si="24"/>
        <v>72686</v>
      </c>
    </row>
    <row r="275" spans="1:9" ht="15" customHeight="1" x14ac:dyDescent="0.35">
      <c r="A275">
        <f>TI102C!A272</f>
        <v>11707104</v>
      </c>
      <c r="B275">
        <f>TI102C!H272</f>
        <v>5</v>
      </c>
      <c r="C275" s="35">
        <f>TI102C!V272</f>
        <v>46273.734016203707</v>
      </c>
      <c r="D275">
        <f>TI102C!P272</f>
        <v>2</v>
      </c>
      <c r="E275" t="str">
        <f t="shared" si="20"/>
        <v>59998</v>
      </c>
      <c r="F275">
        <f t="shared" si="21"/>
        <v>42</v>
      </c>
      <c r="G275" t="str">
        <f t="shared" si="22"/>
        <v>SH0908-1012</v>
      </c>
      <c r="H275" t="str">
        <f t="shared" si="23"/>
        <v>SH0908-1012</v>
      </c>
      <c r="I275" s="34">
        <f t="shared" si="24"/>
        <v>72686</v>
      </c>
    </row>
    <row r="276" spans="1:9" ht="15" customHeight="1" x14ac:dyDescent="0.35">
      <c r="A276">
        <f>TI102C!A273</f>
        <v>11709705</v>
      </c>
      <c r="B276">
        <f>TI102C!H273</f>
        <v>1</v>
      </c>
      <c r="C276" s="35">
        <f>TI102C!V273</f>
        <v>46273.734027777777</v>
      </c>
      <c r="D276">
        <f>TI102C!P273</f>
        <v>2</v>
      </c>
      <c r="E276" t="str">
        <f t="shared" si="20"/>
        <v>60460</v>
      </c>
      <c r="F276">
        <f t="shared" si="21"/>
        <v>243</v>
      </c>
      <c r="G276" t="str">
        <f t="shared" si="22"/>
        <v>SH0908-1042</v>
      </c>
      <c r="H276" t="str">
        <f t="shared" si="23"/>
        <v>SH0908-1042</v>
      </c>
      <c r="I276" s="34">
        <f t="shared" si="24"/>
        <v>72686</v>
      </c>
    </row>
    <row r="277" spans="1:9" ht="15" customHeight="1" x14ac:dyDescent="0.35">
      <c r="A277">
        <f>TI102C!A274</f>
        <v>11707204</v>
      </c>
      <c r="B277">
        <f>TI102C!H274</f>
        <v>3</v>
      </c>
      <c r="C277" s="35">
        <f>TI102C!V274</f>
        <v>46273.734085648153</v>
      </c>
      <c r="D277">
        <f>TI102C!P274</f>
        <v>1</v>
      </c>
      <c r="E277" t="str">
        <f t="shared" si="20"/>
        <v>59853</v>
      </c>
      <c r="F277">
        <f t="shared" si="21"/>
        <v>143</v>
      </c>
      <c r="G277" t="str">
        <f t="shared" si="22"/>
        <v>SH0908-1034</v>
      </c>
      <c r="H277" t="str">
        <f t="shared" si="23"/>
        <v>SH0908-1034</v>
      </c>
      <c r="I277" s="34">
        <f t="shared" si="24"/>
        <v>72686</v>
      </c>
    </row>
    <row r="278" spans="1:9" ht="15" customHeight="1" x14ac:dyDescent="0.35">
      <c r="A278">
        <f>TI102C!A275</f>
        <v>11709706</v>
      </c>
      <c r="B278">
        <f>TI102C!H275</f>
        <v>1</v>
      </c>
      <c r="C278" s="35">
        <f>TI102C!V275</f>
        <v>46273.734097222223</v>
      </c>
      <c r="D278">
        <f>TI102C!P275</f>
        <v>1</v>
      </c>
      <c r="E278" t="str">
        <f t="shared" si="20"/>
        <v>60460</v>
      </c>
      <c r="F278">
        <f t="shared" si="21"/>
        <v>243</v>
      </c>
      <c r="G278" t="str">
        <f t="shared" si="22"/>
        <v>SH0908-1042</v>
      </c>
      <c r="H278" t="str">
        <f t="shared" si="23"/>
        <v>SH0908-1042</v>
      </c>
      <c r="I278" s="34">
        <f t="shared" si="24"/>
        <v>72686</v>
      </c>
    </row>
    <row r="279" spans="1:9" ht="15" customHeight="1" x14ac:dyDescent="0.35">
      <c r="A279">
        <f>TI102C!A276</f>
        <v>11709707</v>
      </c>
      <c r="B279">
        <f>TI102C!H276</f>
        <v>1</v>
      </c>
      <c r="C279" s="35">
        <f>TI102C!V276</f>
        <v>46273.734247685177</v>
      </c>
      <c r="D279">
        <f>TI102C!P276</f>
        <v>1</v>
      </c>
      <c r="E279" t="str">
        <f t="shared" si="20"/>
        <v>60460</v>
      </c>
      <c r="F279">
        <f t="shared" si="21"/>
        <v>243</v>
      </c>
      <c r="G279" t="str">
        <f t="shared" si="22"/>
        <v>SH0908-1042</v>
      </c>
      <c r="H279" t="str">
        <f t="shared" si="23"/>
        <v>SH0908-1042</v>
      </c>
      <c r="I279" s="34">
        <f t="shared" si="24"/>
        <v>72686</v>
      </c>
    </row>
    <row r="280" spans="1:9" ht="15" customHeight="1" x14ac:dyDescent="0.35">
      <c r="A280">
        <f>TI102C!A277</f>
        <v>11707203</v>
      </c>
      <c r="B280">
        <f>TI102C!H277</f>
        <v>3</v>
      </c>
      <c r="C280" s="35">
        <f>TI102C!V277</f>
        <v>46273.734293981477</v>
      </c>
      <c r="D280">
        <f>TI102C!P277</f>
        <v>2</v>
      </c>
      <c r="E280" t="str">
        <f t="shared" si="20"/>
        <v>59677</v>
      </c>
      <c r="F280">
        <f t="shared" si="21"/>
        <v>142</v>
      </c>
      <c r="G280" t="str">
        <f t="shared" si="22"/>
        <v>SH0908-1034</v>
      </c>
      <c r="H280" t="str">
        <f t="shared" si="23"/>
        <v>SH0908-1034</v>
      </c>
      <c r="I280" s="34">
        <f t="shared" si="24"/>
        <v>72686</v>
      </c>
    </row>
    <row r="281" spans="1:9" ht="15" customHeight="1" x14ac:dyDescent="0.35">
      <c r="A281">
        <f>TI102C!A278</f>
        <v>11707492</v>
      </c>
      <c r="B281">
        <f>TI102C!H278</f>
        <v>2</v>
      </c>
      <c r="C281" s="35">
        <f>TI102C!V278</f>
        <v>46273.7343287037</v>
      </c>
      <c r="D281">
        <f>TI102C!P278</f>
        <v>2</v>
      </c>
      <c r="E281" t="str">
        <f t="shared" si="20"/>
        <v>59936</v>
      </c>
      <c r="F281">
        <f t="shared" si="21"/>
        <v>64</v>
      </c>
      <c r="G281" t="str">
        <f t="shared" si="22"/>
        <v>SH0908-1019</v>
      </c>
      <c r="H281" t="str">
        <f t="shared" si="23"/>
        <v>SH0908-1019</v>
      </c>
      <c r="I281" s="34">
        <f t="shared" si="24"/>
        <v>72686</v>
      </c>
    </row>
    <row r="282" spans="1:9" ht="15" customHeight="1" x14ac:dyDescent="0.35">
      <c r="A282">
        <f>TI102C!A279</f>
        <v>11709708</v>
      </c>
      <c r="B282">
        <f>TI102C!H279</f>
        <v>1</v>
      </c>
      <c r="C282" s="35">
        <f>TI102C!V279</f>
        <v>46273.734375</v>
      </c>
      <c r="D282">
        <f>TI102C!P279</f>
        <v>1</v>
      </c>
      <c r="E282" t="str">
        <f t="shared" si="20"/>
        <v>60460</v>
      </c>
      <c r="F282">
        <f t="shared" si="21"/>
        <v>243</v>
      </c>
      <c r="G282" t="str">
        <f t="shared" si="22"/>
        <v>SH0908-1042</v>
      </c>
      <c r="H282" t="str">
        <f t="shared" si="23"/>
        <v>SH0908-1042</v>
      </c>
      <c r="I282" s="34">
        <f t="shared" si="24"/>
        <v>72686</v>
      </c>
    </row>
    <row r="283" spans="1:9" ht="15" customHeight="1" x14ac:dyDescent="0.35">
      <c r="A283">
        <f>TI102C!A280</f>
        <v>11707090</v>
      </c>
      <c r="B283">
        <f>TI102C!H280</f>
        <v>5</v>
      </c>
      <c r="C283" s="35">
        <f>TI102C!V280</f>
        <v>46273.734386574077</v>
      </c>
      <c r="D283">
        <f>TI102C!P280</f>
        <v>1</v>
      </c>
      <c r="E283" t="str">
        <f t="shared" si="20"/>
        <v>59519</v>
      </c>
      <c r="F283">
        <f t="shared" si="21"/>
        <v>55</v>
      </c>
      <c r="G283" t="str">
        <f t="shared" si="22"/>
        <v>SH0908-1018</v>
      </c>
      <c r="H283" t="str">
        <f t="shared" si="23"/>
        <v>SH0908-1018</v>
      </c>
      <c r="I283" s="34">
        <f t="shared" si="24"/>
        <v>72686</v>
      </c>
    </row>
    <row r="284" spans="1:9" ht="15" customHeight="1" x14ac:dyDescent="0.35">
      <c r="A284">
        <f>TI102C!A281</f>
        <v>11708298</v>
      </c>
      <c r="B284">
        <f>TI102C!H281</f>
        <v>1</v>
      </c>
      <c r="C284" s="35">
        <f>TI102C!V281</f>
        <v>46273.734444444453</v>
      </c>
      <c r="D284">
        <f>TI102C!P281</f>
        <v>2</v>
      </c>
      <c r="E284" t="str">
        <f t="shared" si="20"/>
        <v>60217</v>
      </c>
      <c r="F284">
        <f t="shared" si="21"/>
        <v>270</v>
      </c>
      <c r="G284" t="str">
        <f t="shared" si="22"/>
        <v>SH0908-1051</v>
      </c>
      <c r="H284" t="str">
        <f t="shared" si="23"/>
        <v>SH0908-1051</v>
      </c>
      <c r="I284" s="34">
        <f t="shared" si="24"/>
        <v>72686</v>
      </c>
    </row>
    <row r="285" spans="1:9" ht="15" customHeight="1" x14ac:dyDescent="0.35">
      <c r="A285">
        <f>TI102C!A282</f>
        <v>11707483</v>
      </c>
      <c r="B285">
        <f>TI102C!H282</f>
        <v>2</v>
      </c>
      <c r="C285" s="35">
        <f>TI102C!V282</f>
        <v>46273.734583333331</v>
      </c>
      <c r="D285">
        <f>TI102C!P282</f>
        <v>4</v>
      </c>
      <c r="E285" t="str">
        <f t="shared" si="20"/>
        <v>60034</v>
      </c>
      <c r="F285">
        <f t="shared" si="21"/>
        <v>27</v>
      </c>
      <c r="G285" t="str">
        <f t="shared" si="22"/>
        <v>SH0908-1010</v>
      </c>
      <c r="H285" t="str">
        <f t="shared" si="23"/>
        <v>SH0908-1010</v>
      </c>
      <c r="I285" s="34">
        <f t="shared" si="24"/>
        <v>72686</v>
      </c>
    </row>
    <row r="286" spans="1:9" ht="15" customHeight="1" x14ac:dyDescent="0.35">
      <c r="A286">
        <f>TI102C!A283</f>
        <v>11708299</v>
      </c>
      <c r="B286">
        <f>TI102C!H283</f>
        <v>1</v>
      </c>
      <c r="C286" s="35">
        <f>TI102C!V283</f>
        <v>46273.734583333331</v>
      </c>
      <c r="D286">
        <f>TI102C!P283</f>
        <v>1</v>
      </c>
      <c r="E286" t="str">
        <f t="shared" si="20"/>
        <v>60217</v>
      </c>
      <c r="F286">
        <f t="shared" si="21"/>
        <v>270</v>
      </c>
      <c r="G286" t="str">
        <f t="shared" si="22"/>
        <v>SH0908-1051</v>
      </c>
      <c r="H286" t="str">
        <f t="shared" si="23"/>
        <v>SH0908-1051</v>
      </c>
      <c r="I286" s="34">
        <f t="shared" si="24"/>
        <v>72686</v>
      </c>
    </row>
    <row r="287" spans="1:9" ht="15" customHeight="1" x14ac:dyDescent="0.35">
      <c r="A287">
        <f>TI102C!A284</f>
        <v>11709475</v>
      </c>
      <c r="B287">
        <f>TI102C!H284</f>
        <v>1</v>
      </c>
      <c r="C287" s="35">
        <f>TI102C!V284</f>
        <v>46273.734606481477</v>
      </c>
      <c r="D287">
        <f>TI102C!P284</f>
        <v>1</v>
      </c>
      <c r="E287" t="str">
        <f t="shared" si="20"/>
        <v>60408</v>
      </c>
      <c r="F287">
        <f t="shared" si="21"/>
        <v>237</v>
      </c>
      <c r="G287" t="str">
        <f t="shared" si="22"/>
        <v>SH0908-1042</v>
      </c>
      <c r="H287" t="str">
        <f t="shared" si="23"/>
        <v>SH0908-1042</v>
      </c>
      <c r="I287" s="34">
        <f t="shared" si="24"/>
        <v>72686</v>
      </c>
    </row>
    <row r="288" spans="1:9" ht="15" customHeight="1" x14ac:dyDescent="0.35">
      <c r="A288">
        <f>TI102C!A285</f>
        <v>11707209</v>
      </c>
      <c r="B288">
        <f>TI102C!H285</f>
        <v>3</v>
      </c>
      <c r="C288" s="35">
        <f>TI102C!V285</f>
        <v>46273.734618055547</v>
      </c>
      <c r="D288">
        <f>TI102C!P285</f>
        <v>1</v>
      </c>
      <c r="E288" t="str">
        <f t="shared" si="20"/>
        <v>59894</v>
      </c>
      <c r="F288">
        <f t="shared" si="21"/>
        <v>147</v>
      </c>
      <c r="G288" t="str">
        <f t="shared" si="22"/>
        <v>SH0908-1034</v>
      </c>
      <c r="H288" t="str">
        <f t="shared" si="23"/>
        <v>SH0908-1034</v>
      </c>
      <c r="I288" s="34">
        <f t="shared" si="24"/>
        <v>72686</v>
      </c>
    </row>
    <row r="289" spans="1:9" ht="15" customHeight="1" x14ac:dyDescent="0.35">
      <c r="A289">
        <f>TI102C!A286</f>
        <v>11708300</v>
      </c>
      <c r="B289">
        <f>TI102C!H286</f>
        <v>1</v>
      </c>
      <c r="C289" s="35">
        <f>TI102C!V286</f>
        <v>46273.734733796293</v>
      </c>
      <c r="D289">
        <f>TI102C!P286</f>
        <v>1</v>
      </c>
      <c r="E289" t="str">
        <f t="shared" si="20"/>
        <v>60217</v>
      </c>
      <c r="F289">
        <f t="shared" si="21"/>
        <v>270</v>
      </c>
      <c r="G289" t="str">
        <f t="shared" si="22"/>
        <v>SH0908-1051</v>
      </c>
      <c r="H289" t="str">
        <f t="shared" si="23"/>
        <v>SH0908-1051</v>
      </c>
      <c r="I289" s="34">
        <f t="shared" si="24"/>
        <v>72686</v>
      </c>
    </row>
    <row r="290" spans="1:9" ht="15" customHeight="1" x14ac:dyDescent="0.35">
      <c r="A290">
        <f>TI102C!A287</f>
        <v>11709476</v>
      </c>
      <c r="B290">
        <f>TI102C!H287</f>
        <v>1</v>
      </c>
      <c r="C290" s="35">
        <f>TI102C!V287</f>
        <v>46273.73474537037</v>
      </c>
      <c r="D290">
        <f>TI102C!P287</f>
        <v>1</v>
      </c>
      <c r="E290" t="str">
        <f t="shared" si="20"/>
        <v>60408</v>
      </c>
      <c r="F290">
        <f t="shared" si="21"/>
        <v>237</v>
      </c>
      <c r="G290" t="str">
        <f t="shared" si="22"/>
        <v>SH0908-1042</v>
      </c>
      <c r="H290" t="str">
        <f t="shared" si="23"/>
        <v>SH0908-1042</v>
      </c>
      <c r="I290" s="34">
        <f t="shared" si="24"/>
        <v>72686</v>
      </c>
    </row>
    <row r="291" spans="1:9" ht="15" customHeight="1" x14ac:dyDescent="0.35">
      <c r="A291">
        <f>TI102C!A288</f>
        <v>11708591</v>
      </c>
      <c r="B291">
        <f>TI102C!H288</f>
        <v>5</v>
      </c>
      <c r="C291" s="35">
        <f>TI102C!V288</f>
        <v>46273.734756944446</v>
      </c>
      <c r="D291">
        <f>TI102C!P288</f>
        <v>1</v>
      </c>
      <c r="E291" t="str">
        <f t="shared" si="20"/>
        <v>60336</v>
      </c>
      <c r="F291">
        <f t="shared" si="21"/>
        <v>58</v>
      </c>
      <c r="G291" t="str">
        <f t="shared" si="22"/>
        <v>SH0908-1018</v>
      </c>
      <c r="H291" t="str">
        <f t="shared" si="23"/>
        <v>SH0908-1018</v>
      </c>
      <c r="I291" s="34">
        <f t="shared" si="24"/>
        <v>72686</v>
      </c>
    </row>
    <row r="292" spans="1:9" ht="15" customHeight="1" x14ac:dyDescent="0.35">
      <c r="A292">
        <f>TI102C!A289</f>
        <v>11707210</v>
      </c>
      <c r="B292">
        <f>TI102C!H289</f>
        <v>3</v>
      </c>
      <c r="C292" s="35">
        <f>TI102C!V289</f>
        <v>46273.734791666669</v>
      </c>
      <c r="D292">
        <f>TI102C!P289</f>
        <v>1</v>
      </c>
      <c r="E292" t="str">
        <f t="shared" si="20"/>
        <v>59894</v>
      </c>
      <c r="F292">
        <f t="shared" si="21"/>
        <v>147</v>
      </c>
      <c r="G292" t="str">
        <f t="shared" si="22"/>
        <v>SH0908-1034</v>
      </c>
      <c r="H292" t="str">
        <f t="shared" si="23"/>
        <v>SH0908-1034</v>
      </c>
      <c r="I292" s="34">
        <f t="shared" si="24"/>
        <v>72686</v>
      </c>
    </row>
    <row r="293" spans="1:9" ht="15" customHeight="1" x14ac:dyDescent="0.35">
      <c r="A293">
        <f>TI102C!A290</f>
        <v>11710018</v>
      </c>
      <c r="B293">
        <f>TI102C!H290</f>
        <v>1</v>
      </c>
      <c r="C293" s="35">
        <f>TI102C!V290</f>
        <v>46273.734942129631</v>
      </c>
      <c r="D293">
        <f>TI102C!P290</f>
        <v>1</v>
      </c>
      <c r="E293" t="str">
        <f t="shared" si="20"/>
        <v>60569</v>
      </c>
      <c r="F293">
        <f t="shared" si="21"/>
        <v>283</v>
      </c>
      <c r="G293" t="str">
        <f t="shared" si="22"/>
        <v>SH0908-1054</v>
      </c>
      <c r="H293" t="str">
        <f t="shared" si="23"/>
        <v>SH0908-1054</v>
      </c>
      <c r="I293" s="34">
        <f t="shared" si="24"/>
        <v>72686</v>
      </c>
    </row>
    <row r="294" spans="1:9" ht="15" customHeight="1" x14ac:dyDescent="0.35">
      <c r="A294">
        <f>TI102C!A291</f>
        <v>11709802</v>
      </c>
      <c r="B294">
        <f>TI102C!H291</f>
        <v>1</v>
      </c>
      <c r="C294" s="35">
        <f>TI102C!V291</f>
        <v>46273.735011574077</v>
      </c>
      <c r="D294">
        <f>TI102C!P291</f>
        <v>1</v>
      </c>
      <c r="E294" t="str">
        <f t="shared" si="20"/>
        <v>60476</v>
      </c>
      <c r="F294">
        <f t="shared" si="21"/>
        <v>244</v>
      </c>
      <c r="G294" t="str">
        <f t="shared" si="22"/>
        <v>SH0908-1042</v>
      </c>
      <c r="H294" t="str">
        <f t="shared" si="23"/>
        <v>SH0908-1042</v>
      </c>
      <c r="I294" s="34">
        <f t="shared" si="24"/>
        <v>72686</v>
      </c>
    </row>
    <row r="295" spans="1:9" ht="15" customHeight="1" x14ac:dyDescent="0.35">
      <c r="A295">
        <f>TI102C!A292</f>
        <v>11707493</v>
      </c>
      <c r="B295">
        <f>TI102C!H292</f>
        <v>2</v>
      </c>
      <c r="C295" s="35">
        <f>TI102C!V292</f>
        <v>46273.73505787037</v>
      </c>
      <c r="D295">
        <f>TI102C!P292</f>
        <v>2</v>
      </c>
      <c r="E295" t="str">
        <f t="shared" si="20"/>
        <v>59936</v>
      </c>
      <c r="F295">
        <f t="shared" si="21"/>
        <v>64</v>
      </c>
      <c r="G295" t="str">
        <f t="shared" si="22"/>
        <v>SH0908-1019</v>
      </c>
      <c r="H295" t="str">
        <f t="shared" si="23"/>
        <v>SH0908-1019</v>
      </c>
      <c r="I295" s="34">
        <f t="shared" si="24"/>
        <v>72686</v>
      </c>
    </row>
    <row r="296" spans="1:9" ht="15" customHeight="1" x14ac:dyDescent="0.35">
      <c r="A296">
        <f>TI102C!A293</f>
        <v>11709666</v>
      </c>
      <c r="B296">
        <f>TI102C!H293</f>
        <v>3</v>
      </c>
      <c r="C296" s="35">
        <f>TI102C!V293</f>
        <v>46273.735138888893</v>
      </c>
      <c r="D296">
        <f>TI102C!P293</f>
        <v>1</v>
      </c>
      <c r="E296" t="str">
        <f t="shared" si="20"/>
        <v>60468</v>
      </c>
      <c r="F296">
        <f t="shared" si="21"/>
        <v>160</v>
      </c>
      <c r="G296" t="str">
        <f t="shared" si="22"/>
        <v>SH0908-1034</v>
      </c>
      <c r="H296" t="str">
        <f t="shared" si="23"/>
        <v>SH0908-1034</v>
      </c>
      <c r="I296" s="34">
        <f t="shared" si="24"/>
        <v>72686</v>
      </c>
    </row>
    <row r="297" spans="1:9" ht="15" customHeight="1" x14ac:dyDescent="0.35">
      <c r="A297">
        <f>TI102C!A294</f>
        <v>11707494</v>
      </c>
      <c r="B297">
        <f>TI102C!H294</f>
        <v>2</v>
      </c>
      <c r="C297" s="35">
        <f>TI102C!V294</f>
        <v>46273.735150462962</v>
      </c>
      <c r="D297">
        <f>TI102C!P294</f>
        <v>1</v>
      </c>
      <c r="E297" t="str">
        <f t="shared" si="20"/>
        <v>59936</v>
      </c>
      <c r="F297">
        <f t="shared" si="21"/>
        <v>64</v>
      </c>
      <c r="G297" t="str">
        <f t="shared" si="22"/>
        <v>SH0908-1019</v>
      </c>
      <c r="H297" t="str">
        <f t="shared" si="23"/>
        <v>SH0908-1019</v>
      </c>
      <c r="I297" s="34">
        <f t="shared" si="24"/>
        <v>72686</v>
      </c>
    </row>
    <row r="298" spans="1:9" ht="15" customHeight="1" x14ac:dyDescent="0.35">
      <c r="A298">
        <f>TI102C!A295</f>
        <v>11709803</v>
      </c>
      <c r="B298">
        <f>TI102C!H295</f>
        <v>1</v>
      </c>
      <c r="C298" s="35">
        <f>TI102C!V295</f>
        <v>46273.735150462962</v>
      </c>
      <c r="D298">
        <f>TI102C!P295</f>
        <v>1</v>
      </c>
      <c r="E298" t="str">
        <f t="shared" si="20"/>
        <v>60476</v>
      </c>
      <c r="F298">
        <f t="shared" si="21"/>
        <v>244</v>
      </c>
      <c r="G298" t="str">
        <f t="shared" si="22"/>
        <v>SH0908-1042</v>
      </c>
      <c r="H298" t="str">
        <f t="shared" si="23"/>
        <v>SH0908-1042</v>
      </c>
      <c r="I298" s="34">
        <f t="shared" si="24"/>
        <v>72686</v>
      </c>
    </row>
    <row r="299" spans="1:9" ht="15" customHeight="1" x14ac:dyDescent="0.35">
      <c r="A299">
        <f>TI102C!A296</f>
        <v>11710019</v>
      </c>
      <c r="B299">
        <f>TI102C!H296</f>
        <v>1</v>
      </c>
      <c r="C299" s="35">
        <f>TI102C!V296</f>
        <v>46273.735150462962</v>
      </c>
      <c r="D299">
        <f>TI102C!P296</f>
        <v>1</v>
      </c>
      <c r="E299" t="str">
        <f t="shared" si="20"/>
        <v>60569</v>
      </c>
      <c r="F299">
        <f t="shared" si="21"/>
        <v>283</v>
      </c>
      <c r="G299" t="str">
        <f t="shared" si="22"/>
        <v>SH0908-1054</v>
      </c>
      <c r="H299" t="str">
        <f t="shared" si="23"/>
        <v>SH0908-1054</v>
      </c>
      <c r="I299" s="34">
        <f t="shared" si="24"/>
        <v>72686</v>
      </c>
    </row>
    <row r="300" spans="1:9" ht="15" customHeight="1" x14ac:dyDescent="0.35">
      <c r="A300">
        <f>TI102C!A297</f>
        <v>11707066</v>
      </c>
      <c r="B300">
        <f>TI102C!H297</f>
        <v>5</v>
      </c>
      <c r="C300" s="35">
        <f>TI102C!V297</f>
        <v>46273.735185185193</v>
      </c>
      <c r="D300">
        <f>TI102C!P297</f>
        <v>2</v>
      </c>
      <c r="E300" t="str">
        <f t="shared" si="20"/>
        <v>59796</v>
      </c>
      <c r="F300">
        <f t="shared" si="21"/>
        <v>3</v>
      </c>
      <c r="G300" t="str">
        <f t="shared" si="22"/>
        <v>SH0908-1003</v>
      </c>
      <c r="H300" t="str">
        <f t="shared" si="23"/>
        <v>SH0908-1003</v>
      </c>
      <c r="I300" s="34">
        <f t="shared" si="24"/>
        <v>72686</v>
      </c>
    </row>
    <row r="301" spans="1:9" ht="15" customHeight="1" x14ac:dyDescent="0.35">
      <c r="A301">
        <f>TI102C!A298</f>
        <v>11707498</v>
      </c>
      <c r="B301">
        <f>TI102C!H298</f>
        <v>2</v>
      </c>
      <c r="C301" s="35">
        <f>TI102C!V298</f>
        <v>46273.735219907408</v>
      </c>
      <c r="D301">
        <f>TI102C!P298</f>
        <v>1</v>
      </c>
      <c r="E301" t="str">
        <f t="shared" si="20"/>
        <v>60109</v>
      </c>
      <c r="F301">
        <f t="shared" si="21"/>
        <v>83</v>
      </c>
      <c r="G301" t="str">
        <f t="shared" si="22"/>
        <v>SH0908-1021</v>
      </c>
      <c r="H301" t="str">
        <f t="shared" si="23"/>
        <v>SH0908-1021</v>
      </c>
      <c r="I301" s="34">
        <f t="shared" si="24"/>
        <v>72686</v>
      </c>
    </row>
    <row r="302" spans="1:9" ht="15" customHeight="1" x14ac:dyDescent="0.35">
      <c r="A302">
        <f>TI102C!A299</f>
        <v>11709804</v>
      </c>
      <c r="B302">
        <f>TI102C!H299</f>
        <v>1</v>
      </c>
      <c r="C302" s="35">
        <f>TI102C!V299</f>
        <v>46273.735300925917</v>
      </c>
      <c r="D302">
        <f>TI102C!P299</f>
        <v>2</v>
      </c>
      <c r="E302" t="str">
        <f t="shared" si="20"/>
        <v>60476</v>
      </c>
      <c r="F302">
        <f t="shared" si="21"/>
        <v>244</v>
      </c>
      <c r="G302" t="str">
        <f t="shared" si="22"/>
        <v>SH0908-1042</v>
      </c>
      <c r="H302" t="str">
        <f t="shared" si="23"/>
        <v>SH0908-1042</v>
      </c>
      <c r="I302" s="34">
        <f t="shared" si="24"/>
        <v>72686</v>
      </c>
    </row>
    <row r="303" spans="1:9" ht="15" customHeight="1" x14ac:dyDescent="0.35">
      <c r="A303">
        <f>TI102C!A300</f>
        <v>11709584</v>
      </c>
      <c r="B303">
        <f>TI102C!H300</f>
        <v>3</v>
      </c>
      <c r="C303" s="35">
        <f>TI102C!V300</f>
        <v>46273.735312500001</v>
      </c>
      <c r="D303">
        <f>TI102C!P300</f>
        <v>1</v>
      </c>
      <c r="E303" t="str">
        <f t="shared" si="20"/>
        <v>60411</v>
      </c>
      <c r="F303">
        <f t="shared" si="21"/>
        <v>158</v>
      </c>
      <c r="G303" t="str">
        <f t="shared" si="22"/>
        <v>SH0908-1034</v>
      </c>
      <c r="H303" t="str">
        <f t="shared" si="23"/>
        <v>SH0908-1034</v>
      </c>
      <c r="I303" s="34">
        <f t="shared" si="24"/>
        <v>72686</v>
      </c>
    </row>
    <row r="304" spans="1:9" ht="15" customHeight="1" x14ac:dyDescent="0.35">
      <c r="A304">
        <f>TI102C!A301</f>
        <v>11707205</v>
      </c>
      <c r="B304">
        <f>TI102C!H301</f>
        <v>3</v>
      </c>
      <c r="C304" s="35">
        <f>TI102C!V301</f>
        <v>46273.735439814824</v>
      </c>
      <c r="D304">
        <f>TI102C!P301</f>
        <v>3</v>
      </c>
      <c r="E304" t="str">
        <f t="shared" si="20"/>
        <v>59868</v>
      </c>
      <c r="F304">
        <f t="shared" si="21"/>
        <v>144</v>
      </c>
      <c r="G304" t="str">
        <f t="shared" si="22"/>
        <v>SH0908-1034</v>
      </c>
      <c r="H304" t="str">
        <f t="shared" si="23"/>
        <v>SH0908-1034</v>
      </c>
      <c r="I304" s="34">
        <f t="shared" si="24"/>
        <v>72686</v>
      </c>
    </row>
    <row r="305" spans="1:9" ht="15" customHeight="1" x14ac:dyDescent="0.35">
      <c r="A305">
        <f>TI102C!A302</f>
        <v>11709805</v>
      </c>
      <c r="B305">
        <f>TI102C!H302</f>
        <v>1</v>
      </c>
      <c r="C305" s="35">
        <f>TI102C!V302</f>
        <v>46273.735497685193</v>
      </c>
      <c r="D305">
        <f>TI102C!P302</f>
        <v>2</v>
      </c>
      <c r="E305" t="str">
        <f t="shared" si="20"/>
        <v>60476</v>
      </c>
      <c r="F305">
        <f t="shared" si="21"/>
        <v>244</v>
      </c>
      <c r="G305" t="str">
        <f t="shared" si="22"/>
        <v>SH0908-1042</v>
      </c>
      <c r="H305" t="str">
        <f t="shared" si="23"/>
        <v>SH0908-1042</v>
      </c>
      <c r="I305" s="34">
        <f t="shared" si="24"/>
        <v>72686</v>
      </c>
    </row>
    <row r="306" spans="1:9" ht="15" customHeight="1" x14ac:dyDescent="0.35">
      <c r="A306">
        <f>TI102C!A303</f>
        <v>11707077</v>
      </c>
      <c r="B306">
        <f>TI102C!H303</f>
        <v>5</v>
      </c>
      <c r="C306" s="35">
        <f>TI102C!V303</f>
        <v>46273.735520833332</v>
      </c>
      <c r="D306">
        <f>TI102C!P303</f>
        <v>4</v>
      </c>
      <c r="E306" t="str">
        <f t="shared" si="20"/>
        <v>59947</v>
      </c>
      <c r="F306">
        <f t="shared" si="21"/>
        <v>73</v>
      </c>
      <c r="G306" t="str">
        <f t="shared" si="22"/>
        <v>SH0908-1020</v>
      </c>
      <c r="H306" t="str">
        <f t="shared" si="23"/>
        <v>SH0908-1020</v>
      </c>
      <c r="I306" s="34">
        <f t="shared" si="24"/>
        <v>72686</v>
      </c>
    </row>
    <row r="307" spans="1:9" ht="15" customHeight="1" x14ac:dyDescent="0.35">
      <c r="A307">
        <f>TI102C!A304</f>
        <v>11710261</v>
      </c>
      <c r="B307">
        <f>TI102C!H304</f>
        <v>2</v>
      </c>
      <c r="C307" s="35">
        <f>TI102C!V304</f>
        <v>46273.735532407409</v>
      </c>
      <c r="D307">
        <f>TI102C!P304</f>
        <v>5</v>
      </c>
      <c r="E307" t="str">
        <f t="shared" si="20"/>
        <v>60664</v>
      </c>
      <c r="F307">
        <f t="shared" si="21"/>
        <v>29</v>
      </c>
      <c r="G307" t="str">
        <f t="shared" si="22"/>
        <v>SH0908-1010</v>
      </c>
      <c r="H307" t="str">
        <f t="shared" si="23"/>
        <v>SH0908-1010</v>
      </c>
      <c r="I307" s="34">
        <f t="shared" si="24"/>
        <v>72686</v>
      </c>
    </row>
    <row r="308" spans="1:9" ht="15" customHeight="1" x14ac:dyDescent="0.35">
      <c r="A308">
        <f>TI102C!A305</f>
        <v>11707206</v>
      </c>
      <c r="B308">
        <f>TI102C!H305</f>
        <v>3</v>
      </c>
      <c r="C308" s="35">
        <f>TI102C!V305</f>
        <v>46273.735567129632</v>
      </c>
      <c r="D308">
        <f>TI102C!P305</f>
        <v>3</v>
      </c>
      <c r="E308" t="str">
        <f t="shared" si="20"/>
        <v>59868</v>
      </c>
      <c r="F308">
        <f t="shared" si="21"/>
        <v>144</v>
      </c>
      <c r="G308" t="str">
        <f t="shared" si="22"/>
        <v>SH0908-1034</v>
      </c>
      <c r="H308" t="str">
        <f t="shared" si="23"/>
        <v>SH0908-1034</v>
      </c>
      <c r="I308" s="34">
        <f t="shared" si="24"/>
        <v>72686</v>
      </c>
    </row>
    <row r="309" spans="1:9" ht="15" customHeight="1" x14ac:dyDescent="0.35">
      <c r="A309">
        <f>TI102C!A306</f>
        <v>11708152</v>
      </c>
      <c r="B309">
        <f>TI102C!H306</f>
        <v>1</v>
      </c>
      <c r="C309" s="35">
        <f>TI102C!V306</f>
        <v>46273.735567129632</v>
      </c>
      <c r="D309">
        <f>TI102C!P306</f>
        <v>1</v>
      </c>
      <c r="E309" t="str">
        <f t="shared" si="20"/>
        <v>60140</v>
      </c>
      <c r="F309">
        <f t="shared" si="21"/>
        <v>261</v>
      </c>
      <c r="G309" t="str">
        <f t="shared" si="22"/>
        <v>SH0908-1048</v>
      </c>
      <c r="H309" t="str">
        <f t="shared" si="23"/>
        <v>SH0908-1048</v>
      </c>
      <c r="I309" s="34">
        <f t="shared" si="24"/>
        <v>72686</v>
      </c>
    </row>
    <row r="310" spans="1:9" ht="15" customHeight="1" x14ac:dyDescent="0.35">
      <c r="A310">
        <f>TI102C!A307</f>
        <v>11709806</v>
      </c>
      <c r="B310">
        <f>TI102C!H307</f>
        <v>1</v>
      </c>
      <c r="C310" s="35">
        <f>TI102C!V307</f>
        <v>46273.735625000001</v>
      </c>
      <c r="D310">
        <f>TI102C!P307</f>
        <v>1</v>
      </c>
      <c r="E310" t="str">
        <f t="shared" si="20"/>
        <v>60476</v>
      </c>
      <c r="F310">
        <f t="shared" si="21"/>
        <v>244</v>
      </c>
      <c r="G310" t="str">
        <f t="shared" si="22"/>
        <v>SH0908-1042</v>
      </c>
      <c r="H310" t="str">
        <f t="shared" si="23"/>
        <v>SH0908-1042</v>
      </c>
      <c r="I310" s="34">
        <f t="shared" si="24"/>
        <v>72686</v>
      </c>
    </row>
    <row r="311" spans="1:9" ht="15" customHeight="1" x14ac:dyDescent="0.35">
      <c r="A311">
        <f>TI102C!A308</f>
        <v>11710271</v>
      </c>
      <c r="B311">
        <f>TI102C!H308</f>
        <v>2</v>
      </c>
      <c r="C311" s="35">
        <f>TI102C!V308</f>
        <v>46273.735625000001</v>
      </c>
      <c r="D311">
        <f>TI102C!P308</f>
        <v>1</v>
      </c>
      <c r="E311" t="str">
        <f t="shared" si="20"/>
        <v>60666</v>
      </c>
      <c r="F311">
        <f t="shared" si="21"/>
        <v>95</v>
      </c>
      <c r="G311" t="str">
        <f t="shared" si="22"/>
        <v>SH0908-1022</v>
      </c>
      <c r="H311" t="str">
        <f t="shared" si="23"/>
        <v>SH0908-1022</v>
      </c>
      <c r="I311" s="34">
        <f t="shared" si="24"/>
        <v>72686</v>
      </c>
    </row>
    <row r="312" spans="1:9" ht="15" customHeight="1" x14ac:dyDescent="0.35">
      <c r="A312">
        <f>TI102C!A309</f>
        <v>11708153</v>
      </c>
      <c r="B312">
        <f>TI102C!H309</f>
        <v>1</v>
      </c>
      <c r="C312" s="35">
        <f>TI102C!V309</f>
        <v>46273.735694444447</v>
      </c>
      <c r="D312">
        <f>TI102C!P309</f>
        <v>1</v>
      </c>
      <c r="E312" t="str">
        <f t="shared" si="20"/>
        <v>60140</v>
      </c>
      <c r="F312">
        <f t="shared" si="21"/>
        <v>261</v>
      </c>
      <c r="G312" t="str">
        <f t="shared" si="22"/>
        <v>SH0908-1048</v>
      </c>
      <c r="H312" t="str">
        <f t="shared" si="23"/>
        <v>SH0908-1048</v>
      </c>
      <c r="I312" s="34">
        <f t="shared" si="24"/>
        <v>72686</v>
      </c>
    </row>
    <row r="313" spans="1:9" ht="15" customHeight="1" x14ac:dyDescent="0.35">
      <c r="A313">
        <f>TI102C!A310</f>
        <v>11710143</v>
      </c>
      <c r="B313">
        <f>TI102C!H310</f>
        <v>4</v>
      </c>
      <c r="C313" s="35">
        <f>TI102C!V310</f>
        <v>46273.73574074074</v>
      </c>
      <c r="D313">
        <f>TI102C!P310</f>
        <v>1</v>
      </c>
      <c r="E313" t="str">
        <f t="shared" si="20"/>
        <v>60637</v>
      </c>
      <c r="F313">
        <f t="shared" si="21"/>
        <v>40</v>
      </c>
      <c r="G313" t="str">
        <f t="shared" si="22"/>
        <v>SH0908-1011</v>
      </c>
      <c r="H313" t="str">
        <f t="shared" si="23"/>
        <v>SH0908-1011</v>
      </c>
      <c r="I313" s="34">
        <f t="shared" si="24"/>
        <v>72686</v>
      </c>
    </row>
    <row r="314" spans="1:9" ht="15" customHeight="1" x14ac:dyDescent="0.35">
      <c r="A314">
        <f>TI102C!A311</f>
        <v>11707135</v>
      </c>
      <c r="B314">
        <f>TI102C!H311</f>
        <v>5</v>
      </c>
      <c r="C314" s="35">
        <f>TI102C!V311</f>
        <v>46273.735810185193</v>
      </c>
      <c r="D314">
        <f>TI102C!P311</f>
        <v>2</v>
      </c>
      <c r="E314" t="str">
        <f t="shared" si="20"/>
        <v>60105</v>
      </c>
      <c r="F314">
        <f t="shared" si="21"/>
        <v>89</v>
      </c>
      <c r="G314" t="str">
        <f t="shared" si="22"/>
        <v>SH0908-1022</v>
      </c>
      <c r="H314" t="str">
        <f t="shared" si="23"/>
        <v>SH0908-1022</v>
      </c>
      <c r="I314" s="34">
        <f t="shared" si="24"/>
        <v>72686</v>
      </c>
    </row>
    <row r="315" spans="1:9" ht="15" customHeight="1" x14ac:dyDescent="0.35">
      <c r="A315">
        <f>TI102C!A312</f>
        <v>11707481</v>
      </c>
      <c r="B315">
        <f>TI102C!H312</f>
        <v>2</v>
      </c>
      <c r="C315" s="35">
        <f>TI102C!V312</f>
        <v>46273.735821759263</v>
      </c>
      <c r="D315">
        <f>TI102C!P312</f>
        <v>1</v>
      </c>
      <c r="E315" t="str">
        <f t="shared" si="20"/>
        <v>59669</v>
      </c>
      <c r="F315">
        <f t="shared" si="21"/>
        <v>7</v>
      </c>
      <c r="G315" t="str">
        <f t="shared" si="22"/>
        <v>SH0908-1003</v>
      </c>
      <c r="H315" t="str">
        <f t="shared" si="23"/>
        <v>SH0908-1003</v>
      </c>
      <c r="I315" s="34">
        <f t="shared" si="24"/>
        <v>72686</v>
      </c>
    </row>
    <row r="316" spans="1:9" ht="15" customHeight="1" x14ac:dyDescent="0.35">
      <c r="A316">
        <f>TI102C!A313</f>
        <v>11710262</v>
      </c>
      <c r="B316">
        <f>TI102C!H313</f>
        <v>2</v>
      </c>
      <c r="C316" s="35">
        <f>TI102C!V313</f>
        <v>46273.735868055563</v>
      </c>
      <c r="D316">
        <f>TI102C!P313</f>
        <v>5</v>
      </c>
      <c r="E316" t="str">
        <f t="shared" si="20"/>
        <v>60664</v>
      </c>
      <c r="F316">
        <f t="shared" si="21"/>
        <v>29</v>
      </c>
      <c r="G316" t="str">
        <f t="shared" si="22"/>
        <v>SH0908-1010</v>
      </c>
      <c r="H316" t="str">
        <f t="shared" si="23"/>
        <v>SH0908-1010</v>
      </c>
      <c r="I316" s="34">
        <f t="shared" si="24"/>
        <v>72686</v>
      </c>
    </row>
    <row r="317" spans="1:9" ht="15" customHeight="1" x14ac:dyDescent="0.35">
      <c r="A317">
        <f>TI102C!A314</f>
        <v>11710139</v>
      </c>
      <c r="B317">
        <f>TI102C!H314</f>
        <v>1</v>
      </c>
      <c r="C317" s="35">
        <f>TI102C!V314</f>
        <v>46273.735914351862</v>
      </c>
      <c r="D317">
        <f>TI102C!P314</f>
        <v>1</v>
      </c>
      <c r="E317" t="str">
        <f t="shared" si="20"/>
        <v>60606</v>
      </c>
      <c r="F317">
        <f t="shared" si="21"/>
        <v>265</v>
      </c>
      <c r="G317" t="str">
        <f t="shared" si="22"/>
        <v>SH0908-1048</v>
      </c>
      <c r="H317" t="str">
        <f t="shared" si="23"/>
        <v>SH0908-1048</v>
      </c>
      <c r="I317" s="34">
        <f t="shared" si="24"/>
        <v>72686</v>
      </c>
    </row>
    <row r="318" spans="1:9" ht="15" customHeight="1" x14ac:dyDescent="0.35">
      <c r="A318">
        <f>TI102C!A315</f>
        <v>11709581</v>
      </c>
      <c r="B318">
        <f>TI102C!H315</f>
        <v>5</v>
      </c>
      <c r="C318" s="35">
        <f>TI102C!V315</f>
        <v>46273.736041666663</v>
      </c>
      <c r="D318">
        <f>TI102C!P315</f>
        <v>1</v>
      </c>
      <c r="E318" t="str">
        <f t="shared" si="20"/>
        <v>60033</v>
      </c>
      <c r="F318">
        <f t="shared" si="21"/>
        <v>114</v>
      </c>
      <c r="G318" t="str">
        <f t="shared" si="22"/>
        <v>SH0908-1028</v>
      </c>
      <c r="H318" t="str">
        <f t="shared" si="23"/>
        <v>SH0908-1028</v>
      </c>
      <c r="I318" s="34">
        <f t="shared" si="24"/>
        <v>72686</v>
      </c>
    </row>
    <row r="319" spans="1:9" ht="15" customHeight="1" x14ac:dyDescent="0.35">
      <c r="A319">
        <f>TI102C!A316</f>
        <v>11709912</v>
      </c>
      <c r="B319">
        <f>TI102C!H316</f>
        <v>4</v>
      </c>
      <c r="C319" s="35">
        <f>TI102C!V316</f>
        <v>46273.736041666663</v>
      </c>
      <c r="D319">
        <f>TI102C!P316</f>
        <v>2</v>
      </c>
      <c r="E319" t="str">
        <f t="shared" si="20"/>
        <v>60532</v>
      </c>
      <c r="F319">
        <f t="shared" si="21"/>
        <v>38</v>
      </c>
      <c r="G319" t="str">
        <f t="shared" si="22"/>
        <v>SH0908-1011</v>
      </c>
      <c r="H319" t="str">
        <f t="shared" si="23"/>
        <v>SH0908-1011</v>
      </c>
      <c r="I319" s="34">
        <f t="shared" si="24"/>
        <v>72686</v>
      </c>
    </row>
    <row r="320" spans="1:9" ht="15" customHeight="1" x14ac:dyDescent="0.35">
      <c r="A320">
        <f>TI102C!A317</f>
        <v>11708241</v>
      </c>
      <c r="B320">
        <f>TI102C!H317</f>
        <v>1</v>
      </c>
      <c r="C320" s="35">
        <f>TI102C!V317</f>
        <v>46273.736157407409</v>
      </c>
      <c r="D320">
        <f>TI102C!P317</f>
        <v>1</v>
      </c>
      <c r="E320" t="str">
        <f t="shared" si="20"/>
        <v>60207</v>
      </c>
      <c r="F320">
        <f t="shared" si="21"/>
        <v>229</v>
      </c>
      <c r="G320" t="str">
        <f t="shared" si="22"/>
        <v>SH0908-1042</v>
      </c>
      <c r="H320" t="str">
        <f t="shared" si="23"/>
        <v>SH0908-1042</v>
      </c>
      <c r="I320" s="34">
        <f t="shared" si="24"/>
        <v>72686</v>
      </c>
    </row>
    <row r="321" spans="1:9" ht="15" customHeight="1" x14ac:dyDescent="0.35">
      <c r="A321">
        <f>TI102C!A318</f>
        <v>11708844</v>
      </c>
      <c r="B321">
        <f>TI102C!H318</f>
        <v>2</v>
      </c>
      <c r="C321" s="35">
        <f>TI102C!V318</f>
        <v>46273.736192129632</v>
      </c>
      <c r="D321">
        <f>TI102C!P318</f>
        <v>2</v>
      </c>
      <c r="E321" t="str">
        <f t="shared" si="20"/>
        <v>60378</v>
      </c>
      <c r="F321">
        <f t="shared" si="21"/>
        <v>157</v>
      </c>
      <c r="G321" t="str">
        <f t="shared" si="22"/>
        <v>SH0908-1034</v>
      </c>
      <c r="H321" t="str">
        <f t="shared" si="23"/>
        <v>SH0908-1034</v>
      </c>
      <c r="I321" s="34">
        <f t="shared" si="24"/>
        <v>72686</v>
      </c>
    </row>
    <row r="322" spans="1:9" ht="15" customHeight="1" x14ac:dyDescent="0.35">
      <c r="A322">
        <f>TI102C!A319</f>
        <v>11710104</v>
      </c>
      <c r="B322">
        <f>TI102C!H319</f>
        <v>2</v>
      </c>
      <c r="C322" s="35">
        <f>TI102C!V319</f>
        <v>46273.736192129632</v>
      </c>
      <c r="D322">
        <f>TI102C!P319</f>
        <v>1</v>
      </c>
      <c r="E322" t="str">
        <f t="shared" si="20"/>
        <v>60612</v>
      </c>
      <c r="F322">
        <f t="shared" si="21"/>
        <v>48</v>
      </c>
      <c r="G322" t="str">
        <f t="shared" si="22"/>
        <v>SH0908-1012</v>
      </c>
      <c r="H322" t="str">
        <f t="shared" si="23"/>
        <v>SH0908-1012</v>
      </c>
      <c r="I322" s="34">
        <f t="shared" si="24"/>
        <v>72686</v>
      </c>
    </row>
    <row r="323" spans="1:9" ht="15" customHeight="1" x14ac:dyDescent="0.35">
      <c r="A323">
        <f>TI102C!A320</f>
        <v>11710159</v>
      </c>
      <c r="B323">
        <f>TI102C!H320</f>
        <v>1</v>
      </c>
      <c r="C323" s="35">
        <f>TI102C!V320</f>
        <v>46273.736203703702</v>
      </c>
      <c r="D323">
        <f>TI102C!P320</f>
        <v>3</v>
      </c>
      <c r="E323" t="str">
        <f t="shared" si="20"/>
        <v>60642</v>
      </c>
      <c r="F323">
        <f t="shared" si="21"/>
        <v>191</v>
      </c>
      <c r="G323" t="str">
        <f t="shared" si="22"/>
        <v>SH0908-1037</v>
      </c>
      <c r="H323" t="str">
        <f t="shared" si="23"/>
        <v>SH0908-1037</v>
      </c>
      <c r="I323" s="34">
        <f t="shared" si="24"/>
        <v>72686</v>
      </c>
    </row>
    <row r="324" spans="1:9" ht="15" customHeight="1" x14ac:dyDescent="0.35">
      <c r="A324">
        <f>TI102C!A321</f>
        <v>11708426</v>
      </c>
      <c r="B324">
        <f>TI102C!H321</f>
        <v>4</v>
      </c>
      <c r="C324" s="35">
        <f>TI102C!V321</f>
        <v>46273.736238425918</v>
      </c>
      <c r="D324">
        <f>TI102C!P321</f>
        <v>1</v>
      </c>
      <c r="E324" t="str">
        <f t="shared" si="20"/>
        <v>60275</v>
      </c>
      <c r="F324">
        <f t="shared" si="21"/>
        <v>36</v>
      </c>
      <c r="G324" t="str">
        <f t="shared" si="22"/>
        <v>SH0908-1011</v>
      </c>
      <c r="H324" t="str">
        <f t="shared" si="23"/>
        <v>SH0908-1011</v>
      </c>
      <c r="I324" s="34">
        <f t="shared" si="24"/>
        <v>72686</v>
      </c>
    </row>
    <row r="325" spans="1:9" ht="15" customHeight="1" x14ac:dyDescent="0.35">
      <c r="A325">
        <f>TI102C!A322</f>
        <v>11708242</v>
      </c>
      <c r="B325">
        <f>TI102C!H322</f>
        <v>1</v>
      </c>
      <c r="C325" s="35">
        <f>TI102C!V322</f>
        <v>46273.736273148148</v>
      </c>
      <c r="D325">
        <f>TI102C!P322</f>
        <v>1</v>
      </c>
      <c r="E325" t="str">
        <f t="shared" si="20"/>
        <v>60207</v>
      </c>
      <c r="F325">
        <f t="shared" si="21"/>
        <v>229</v>
      </c>
      <c r="G325" t="str">
        <f t="shared" si="22"/>
        <v>SH0908-1042</v>
      </c>
      <c r="H325" t="str">
        <f t="shared" si="23"/>
        <v>SH0908-1042</v>
      </c>
      <c r="I325" s="34">
        <f t="shared" si="24"/>
        <v>72686</v>
      </c>
    </row>
    <row r="326" spans="1:9" ht="15" customHeight="1" x14ac:dyDescent="0.35">
      <c r="A326">
        <f>TI102C!A323</f>
        <v>11710227</v>
      </c>
      <c r="B326">
        <f>TI102C!H323</f>
        <v>3</v>
      </c>
      <c r="C326" s="35">
        <f>TI102C!V323</f>
        <v>46273.736284722218</v>
      </c>
      <c r="D326">
        <f>TI102C!P323</f>
        <v>1</v>
      </c>
      <c r="E326" t="str">
        <f t="shared" ref="E326:E389" si="25">INDEX(OM_ORDER,MATCH(A326,OM_TID,0))</f>
        <v>60669</v>
      </c>
      <c r="F326">
        <f t="shared" ref="F326:F389" si="26">MATCH(E326,OR_ID,0)</f>
        <v>28</v>
      </c>
      <c r="G326" t="str">
        <f t="shared" ref="G326:G389" si="27">INDEX(OR_ORIG,F326)</f>
        <v>SH0908-1010</v>
      </c>
      <c r="H326" t="str">
        <f t="shared" ref="H326:H389" si="28">INDEX(OR_SHIP,F326)</f>
        <v>SH0908-1010</v>
      </c>
      <c r="I326" s="34">
        <f t="shared" ref="I326:I389" si="29">IF(INDEX(OR_MOVED,F326)="",DATE(2099,1,1),INDEX(OR_MOVED,F326))</f>
        <v>72686</v>
      </c>
    </row>
    <row r="327" spans="1:9" ht="15" customHeight="1" x14ac:dyDescent="0.35">
      <c r="A327">
        <f>TI102C!A324</f>
        <v>11710160</v>
      </c>
      <c r="B327">
        <f>TI102C!H324</f>
        <v>1</v>
      </c>
      <c r="C327" s="35">
        <f>TI102C!V324</f>
        <v>46273.736342592587</v>
      </c>
      <c r="D327">
        <f>TI102C!P324</f>
        <v>4</v>
      </c>
      <c r="E327" t="str">
        <f t="shared" si="25"/>
        <v>60642</v>
      </c>
      <c r="F327">
        <f t="shared" si="26"/>
        <v>191</v>
      </c>
      <c r="G327" t="str">
        <f t="shared" si="27"/>
        <v>SH0908-1037</v>
      </c>
      <c r="H327" t="str">
        <f t="shared" si="28"/>
        <v>SH0908-1037</v>
      </c>
      <c r="I327" s="34">
        <f t="shared" si="29"/>
        <v>72686</v>
      </c>
    </row>
    <row r="328" spans="1:9" ht="15" customHeight="1" x14ac:dyDescent="0.35">
      <c r="A328">
        <f>TI102C!A325</f>
        <v>11710268</v>
      </c>
      <c r="B328">
        <f>TI102C!H325</f>
        <v>2</v>
      </c>
      <c r="C328" s="35">
        <f>TI102C!V325</f>
        <v>46273.736435185187</v>
      </c>
      <c r="D328">
        <f>TI102C!P325</f>
        <v>1</v>
      </c>
      <c r="E328" t="str">
        <f t="shared" si="25"/>
        <v>60664</v>
      </c>
      <c r="F328">
        <f t="shared" si="26"/>
        <v>29</v>
      </c>
      <c r="G328" t="str">
        <f t="shared" si="27"/>
        <v>SH0908-1010</v>
      </c>
      <c r="H328" t="str">
        <f t="shared" si="28"/>
        <v>SH0908-1010</v>
      </c>
      <c r="I328" s="34">
        <f t="shared" si="29"/>
        <v>72686</v>
      </c>
    </row>
    <row r="329" spans="1:9" ht="15" customHeight="1" x14ac:dyDescent="0.35">
      <c r="A329">
        <f>TI102C!A326</f>
        <v>11708136</v>
      </c>
      <c r="B329">
        <f>TI102C!H326</f>
        <v>2</v>
      </c>
      <c r="C329" s="35">
        <f>TI102C!V326</f>
        <v>46273.736446759263</v>
      </c>
      <c r="D329">
        <f>TI102C!P326</f>
        <v>1</v>
      </c>
      <c r="E329" t="str">
        <f t="shared" si="25"/>
        <v>60155</v>
      </c>
      <c r="F329">
        <f t="shared" si="26"/>
        <v>226</v>
      </c>
      <c r="G329" t="str">
        <f t="shared" si="27"/>
        <v>SH0908-1042</v>
      </c>
      <c r="H329" t="str">
        <f t="shared" si="28"/>
        <v>SH0908-1042</v>
      </c>
      <c r="I329" s="34">
        <f t="shared" si="29"/>
        <v>72686</v>
      </c>
    </row>
    <row r="330" spans="1:9" ht="15" customHeight="1" x14ac:dyDescent="0.35">
      <c r="A330">
        <f>TI102C!A327</f>
        <v>11708637</v>
      </c>
      <c r="B330">
        <f>TI102C!H327</f>
        <v>5</v>
      </c>
      <c r="C330" s="35">
        <f>TI102C!V327</f>
        <v>46273.736446759263</v>
      </c>
      <c r="D330">
        <f>TI102C!P327</f>
        <v>1</v>
      </c>
      <c r="E330" t="str">
        <f t="shared" si="25"/>
        <v>60357</v>
      </c>
      <c r="F330">
        <f t="shared" si="26"/>
        <v>156</v>
      </c>
      <c r="G330" t="str">
        <f t="shared" si="27"/>
        <v>SH0908-1034</v>
      </c>
      <c r="H330" t="str">
        <f t="shared" si="28"/>
        <v>SH0908-1034</v>
      </c>
      <c r="I330" s="34">
        <f t="shared" si="29"/>
        <v>72686</v>
      </c>
    </row>
    <row r="331" spans="1:9" ht="15" customHeight="1" x14ac:dyDescent="0.35">
      <c r="A331">
        <f>TI102C!A328</f>
        <v>11710218</v>
      </c>
      <c r="B331">
        <f>TI102C!H328</f>
        <v>1</v>
      </c>
      <c r="C331" s="35">
        <f>TI102C!V328</f>
        <v>46273.736458333333</v>
      </c>
      <c r="D331">
        <f>TI102C!P328</f>
        <v>1</v>
      </c>
      <c r="E331" t="str">
        <f t="shared" si="25"/>
        <v>60660</v>
      </c>
      <c r="F331">
        <f t="shared" si="26"/>
        <v>13</v>
      </c>
      <c r="G331" t="str">
        <f t="shared" si="27"/>
        <v>SH0908-1003</v>
      </c>
      <c r="H331" t="str">
        <f t="shared" si="28"/>
        <v>SH0908-1003</v>
      </c>
      <c r="I331" s="34">
        <f t="shared" si="29"/>
        <v>72686</v>
      </c>
    </row>
    <row r="332" spans="1:9" ht="15" customHeight="1" x14ac:dyDescent="0.35">
      <c r="A332">
        <f>TI102C!A329</f>
        <v>11707103</v>
      </c>
      <c r="B332">
        <f>TI102C!H329</f>
        <v>4</v>
      </c>
      <c r="C332" s="35">
        <f>TI102C!V329</f>
        <v>46273.736527777779</v>
      </c>
      <c r="D332">
        <f>TI102C!P329</f>
        <v>1</v>
      </c>
      <c r="E332" t="str">
        <f t="shared" si="25"/>
        <v>59954</v>
      </c>
      <c r="F332">
        <f t="shared" si="26"/>
        <v>41</v>
      </c>
      <c r="G332" t="str">
        <f t="shared" si="27"/>
        <v>SH0908-1012</v>
      </c>
      <c r="H332" t="str">
        <f t="shared" si="28"/>
        <v>SH0908-1012</v>
      </c>
      <c r="I332" s="34">
        <f t="shared" si="29"/>
        <v>72686</v>
      </c>
    </row>
    <row r="333" spans="1:9" ht="15" customHeight="1" x14ac:dyDescent="0.35">
      <c r="A333">
        <f>TI102C!A330</f>
        <v>11708638</v>
      </c>
      <c r="B333">
        <f>TI102C!H330</f>
        <v>5</v>
      </c>
      <c r="C333" s="35">
        <f>TI102C!V330</f>
        <v>46273.736597222232</v>
      </c>
      <c r="D333">
        <f>TI102C!P330</f>
        <v>1</v>
      </c>
      <c r="E333" t="str">
        <f t="shared" si="25"/>
        <v>60357</v>
      </c>
      <c r="F333">
        <f t="shared" si="26"/>
        <v>156</v>
      </c>
      <c r="G333" t="str">
        <f t="shared" si="27"/>
        <v>SH0908-1034</v>
      </c>
      <c r="H333" t="str">
        <f t="shared" si="28"/>
        <v>SH0908-1034</v>
      </c>
      <c r="I333" s="34">
        <f t="shared" si="29"/>
        <v>72686</v>
      </c>
    </row>
    <row r="334" spans="1:9" ht="15" customHeight="1" x14ac:dyDescent="0.35">
      <c r="A334">
        <f>TI102C!A331</f>
        <v>11710184</v>
      </c>
      <c r="B334">
        <f>TI102C!H331</f>
        <v>3</v>
      </c>
      <c r="C334" s="35">
        <f>TI102C!V331</f>
        <v>46273.736597222232</v>
      </c>
      <c r="D334">
        <f>TI102C!P331</f>
        <v>1</v>
      </c>
      <c r="E334" t="str">
        <f t="shared" si="25"/>
        <v>60647</v>
      </c>
      <c r="F334">
        <f t="shared" si="26"/>
        <v>193</v>
      </c>
      <c r="G334" t="str">
        <f t="shared" si="27"/>
        <v>SH0908-1037</v>
      </c>
      <c r="H334" t="str">
        <f t="shared" si="28"/>
        <v>SH0908-1037</v>
      </c>
      <c r="I334" s="34">
        <f t="shared" si="29"/>
        <v>72686</v>
      </c>
    </row>
    <row r="335" spans="1:9" ht="15" customHeight="1" x14ac:dyDescent="0.35">
      <c r="A335">
        <f>TI102C!A332</f>
        <v>11710185</v>
      </c>
      <c r="B335">
        <f>TI102C!H332</f>
        <v>3</v>
      </c>
      <c r="C335" s="35">
        <f>TI102C!V332</f>
        <v>46273.736643518518</v>
      </c>
      <c r="D335">
        <f>TI102C!P332</f>
        <v>1</v>
      </c>
      <c r="E335" t="str">
        <f t="shared" si="25"/>
        <v>60647</v>
      </c>
      <c r="F335">
        <f t="shared" si="26"/>
        <v>193</v>
      </c>
      <c r="G335" t="str">
        <f t="shared" si="27"/>
        <v>SH0908-1037</v>
      </c>
      <c r="H335" t="str">
        <f t="shared" si="28"/>
        <v>SH0908-1037</v>
      </c>
      <c r="I335" s="34">
        <f t="shared" si="29"/>
        <v>72686</v>
      </c>
    </row>
    <row r="336" spans="1:9" ht="15" customHeight="1" x14ac:dyDescent="0.35">
      <c r="A336">
        <f>TI102C!A333</f>
        <v>11710376</v>
      </c>
      <c r="B336">
        <f>TI102C!H333</f>
        <v>6</v>
      </c>
      <c r="C336" s="35">
        <f>TI102C!V333</f>
        <v>46273.736724537041</v>
      </c>
      <c r="D336">
        <f>TI102C!P333</f>
        <v>2</v>
      </c>
      <c r="E336" t="str">
        <f t="shared" si="25"/>
        <v>6166-1003</v>
      </c>
      <c r="F336">
        <f t="shared" si="26"/>
        <v>14</v>
      </c>
      <c r="G336" t="str">
        <f t="shared" si="27"/>
        <v>SH0908-1003</v>
      </c>
      <c r="H336" t="str">
        <f t="shared" si="28"/>
        <v>SH0908-1003</v>
      </c>
      <c r="I336" s="34">
        <f t="shared" si="29"/>
        <v>72686</v>
      </c>
    </row>
    <row r="337" spans="1:9" ht="15" customHeight="1" x14ac:dyDescent="0.35">
      <c r="A337">
        <f>TI102C!A334</f>
        <v>11710270</v>
      </c>
      <c r="B337">
        <f>TI102C!H334</f>
        <v>2</v>
      </c>
      <c r="C337" s="35">
        <f>TI102C!V334</f>
        <v>46273.736805555563</v>
      </c>
      <c r="D337">
        <f>TI102C!P334</f>
        <v>1</v>
      </c>
      <c r="E337" t="str">
        <f t="shared" si="25"/>
        <v>60664</v>
      </c>
      <c r="F337">
        <f t="shared" si="26"/>
        <v>29</v>
      </c>
      <c r="G337" t="str">
        <f t="shared" si="27"/>
        <v>SH0908-1010</v>
      </c>
      <c r="H337" t="str">
        <f t="shared" si="28"/>
        <v>SH0908-1010</v>
      </c>
      <c r="I337" s="34">
        <f t="shared" si="29"/>
        <v>72686</v>
      </c>
    </row>
    <row r="338" spans="1:9" ht="15" customHeight="1" x14ac:dyDescent="0.35">
      <c r="A338">
        <f>TI102C!A335</f>
        <v>11707091</v>
      </c>
      <c r="B338">
        <f>TI102C!H335</f>
        <v>4</v>
      </c>
      <c r="C338" s="35">
        <f>TI102C!V335</f>
        <v>46273.736817129633</v>
      </c>
      <c r="D338">
        <f>TI102C!P335</f>
        <v>3</v>
      </c>
      <c r="E338" t="str">
        <f t="shared" si="25"/>
        <v>59829</v>
      </c>
      <c r="F338">
        <f t="shared" si="26"/>
        <v>56</v>
      </c>
      <c r="G338" t="str">
        <f t="shared" si="27"/>
        <v>SH0908-1018</v>
      </c>
      <c r="H338" t="str">
        <f t="shared" si="28"/>
        <v>SH0908-1018</v>
      </c>
      <c r="I338" s="34">
        <f t="shared" si="29"/>
        <v>72686</v>
      </c>
    </row>
    <row r="339" spans="1:9" ht="15" customHeight="1" x14ac:dyDescent="0.35">
      <c r="A339">
        <f>TI102C!A336</f>
        <v>11710340</v>
      </c>
      <c r="B339">
        <f>TI102C!H336</f>
        <v>3</v>
      </c>
      <c r="C339" s="35">
        <f>TI102C!V336</f>
        <v>46273.736851851849</v>
      </c>
      <c r="D339">
        <f>TI102C!P336</f>
        <v>1</v>
      </c>
      <c r="E339" t="str">
        <f t="shared" si="25"/>
        <v>60686</v>
      </c>
      <c r="F339">
        <f t="shared" si="26"/>
        <v>130</v>
      </c>
      <c r="G339" t="str">
        <f t="shared" si="27"/>
        <v>SH0908-1033</v>
      </c>
      <c r="H339" t="str">
        <f t="shared" si="28"/>
        <v>SH0908-1033</v>
      </c>
      <c r="I339" s="34">
        <f t="shared" si="29"/>
        <v>72686</v>
      </c>
    </row>
    <row r="340" spans="1:9" ht="15" customHeight="1" x14ac:dyDescent="0.35">
      <c r="A340">
        <f>TI102C!A337</f>
        <v>11710266</v>
      </c>
      <c r="B340">
        <f>TI102C!H337</f>
        <v>2</v>
      </c>
      <c r="C340" s="35">
        <f>TI102C!V337</f>
        <v>46273.736898148149</v>
      </c>
      <c r="D340">
        <f>TI102C!P337</f>
        <v>1</v>
      </c>
      <c r="E340" t="str">
        <f t="shared" si="25"/>
        <v>60664</v>
      </c>
      <c r="F340">
        <f t="shared" si="26"/>
        <v>29</v>
      </c>
      <c r="G340" t="str">
        <f t="shared" si="27"/>
        <v>SH0908-1010</v>
      </c>
      <c r="H340" t="str">
        <f t="shared" si="28"/>
        <v>SH0908-1010</v>
      </c>
      <c r="I340" s="34">
        <f t="shared" si="29"/>
        <v>72686</v>
      </c>
    </row>
    <row r="341" spans="1:9" ht="15" customHeight="1" x14ac:dyDescent="0.35">
      <c r="A341">
        <f>TI102C!A338</f>
        <v>11710341</v>
      </c>
      <c r="B341">
        <f>TI102C!H338</f>
        <v>3</v>
      </c>
      <c r="C341" s="35">
        <f>TI102C!V338</f>
        <v>46273.736944444441</v>
      </c>
      <c r="D341">
        <f>TI102C!P338</f>
        <v>3</v>
      </c>
      <c r="E341" t="str">
        <f t="shared" si="25"/>
        <v>60686</v>
      </c>
      <c r="F341">
        <f t="shared" si="26"/>
        <v>130</v>
      </c>
      <c r="G341" t="str">
        <f t="shared" si="27"/>
        <v>SH0908-1033</v>
      </c>
      <c r="H341" t="str">
        <f t="shared" si="28"/>
        <v>SH0908-1033</v>
      </c>
      <c r="I341" s="34">
        <f t="shared" si="29"/>
        <v>72686</v>
      </c>
    </row>
    <row r="342" spans="1:9" ht="15" customHeight="1" x14ac:dyDescent="0.35">
      <c r="A342">
        <f>TI102C!A339</f>
        <v>11707092</v>
      </c>
      <c r="B342">
        <f>TI102C!H339</f>
        <v>4</v>
      </c>
      <c r="C342" s="35">
        <f>TI102C!V339</f>
        <v>46273.736967592587</v>
      </c>
      <c r="D342">
        <f>TI102C!P339</f>
        <v>3</v>
      </c>
      <c r="E342" t="str">
        <f t="shared" si="25"/>
        <v>59829</v>
      </c>
      <c r="F342">
        <f t="shared" si="26"/>
        <v>56</v>
      </c>
      <c r="G342" t="str">
        <f t="shared" si="27"/>
        <v>SH0908-1018</v>
      </c>
      <c r="H342" t="str">
        <f t="shared" si="28"/>
        <v>SH0908-1018</v>
      </c>
      <c r="I342" s="34">
        <f t="shared" si="29"/>
        <v>72686</v>
      </c>
    </row>
    <row r="343" spans="1:9" ht="15" customHeight="1" x14ac:dyDescent="0.35">
      <c r="A343">
        <f>TI102C!A340</f>
        <v>11710102</v>
      </c>
      <c r="B343">
        <f>TI102C!H340</f>
        <v>1</v>
      </c>
      <c r="C343" s="35">
        <f>TI102C!V340</f>
        <v>46273.737013888887</v>
      </c>
      <c r="D343">
        <f>TI102C!P340</f>
        <v>10</v>
      </c>
      <c r="E343" t="str">
        <f t="shared" si="25"/>
        <v>60612</v>
      </c>
      <c r="F343">
        <f t="shared" si="26"/>
        <v>48</v>
      </c>
      <c r="G343" t="str">
        <f t="shared" si="27"/>
        <v>SH0908-1012</v>
      </c>
      <c r="H343" t="str">
        <f t="shared" si="28"/>
        <v>SH0908-1012</v>
      </c>
      <c r="I343" s="34">
        <f t="shared" si="29"/>
        <v>72686</v>
      </c>
    </row>
    <row r="344" spans="1:9" ht="15" customHeight="1" x14ac:dyDescent="0.35">
      <c r="A344">
        <f>TI102C!A341</f>
        <v>11710267</v>
      </c>
      <c r="B344">
        <f>TI102C!H341</f>
        <v>2</v>
      </c>
      <c r="C344" s="35">
        <f>TI102C!V341</f>
        <v>46273.737025462957</v>
      </c>
      <c r="D344">
        <f>TI102C!P341</f>
        <v>5</v>
      </c>
      <c r="E344" t="str">
        <f t="shared" si="25"/>
        <v>60664</v>
      </c>
      <c r="F344">
        <f t="shared" si="26"/>
        <v>29</v>
      </c>
      <c r="G344" t="str">
        <f t="shared" si="27"/>
        <v>SH0908-1010</v>
      </c>
      <c r="H344" t="str">
        <f t="shared" si="28"/>
        <v>SH0908-1010</v>
      </c>
      <c r="I344" s="34">
        <f t="shared" si="29"/>
        <v>72686</v>
      </c>
    </row>
    <row r="345" spans="1:9" ht="15" customHeight="1" x14ac:dyDescent="0.35">
      <c r="A345">
        <f>TI102C!A342</f>
        <v>11709824</v>
      </c>
      <c r="B345">
        <f>TI102C!H342</f>
        <v>5</v>
      </c>
      <c r="C345" s="35">
        <f>TI102C!V342</f>
        <v>46273.737037037034</v>
      </c>
      <c r="D345">
        <f>TI102C!P342</f>
        <v>4</v>
      </c>
      <c r="E345" t="str">
        <f t="shared" si="25"/>
        <v>60502</v>
      </c>
      <c r="F345">
        <f t="shared" si="26"/>
        <v>189</v>
      </c>
      <c r="G345" t="str">
        <f t="shared" si="27"/>
        <v>SH0908-1037</v>
      </c>
      <c r="H345" t="str">
        <f t="shared" si="28"/>
        <v>SH0908-1037</v>
      </c>
      <c r="I345" s="34">
        <f t="shared" si="29"/>
        <v>72686</v>
      </c>
    </row>
    <row r="346" spans="1:9" ht="15" customHeight="1" x14ac:dyDescent="0.35">
      <c r="A346">
        <f>TI102C!A343</f>
        <v>11710342</v>
      </c>
      <c r="B346">
        <f>TI102C!H343</f>
        <v>3</v>
      </c>
      <c r="C346" s="35">
        <f>TI102C!V343</f>
        <v>46273.737071759257</v>
      </c>
      <c r="D346">
        <f>TI102C!P343</f>
        <v>1</v>
      </c>
      <c r="E346" t="str">
        <f t="shared" si="25"/>
        <v>60686</v>
      </c>
      <c r="F346">
        <f t="shared" si="26"/>
        <v>130</v>
      </c>
      <c r="G346" t="str">
        <f t="shared" si="27"/>
        <v>SH0908-1033</v>
      </c>
      <c r="H346" t="str">
        <f t="shared" si="28"/>
        <v>SH0908-1033</v>
      </c>
      <c r="I346" s="34">
        <f t="shared" si="29"/>
        <v>72686</v>
      </c>
    </row>
    <row r="347" spans="1:9" ht="15" customHeight="1" x14ac:dyDescent="0.35">
      <c r="A347">
        <f>TI102C!A344</f>
        <v>11710269</v>
      </c>
      <c r="B347">
        <f>TI102C!H344</f>
        <v>2</v>
      </c>
      <c r="C347" s="35">
        <f>TI102C!V344</f>
        <v>46273.737083333333</v>
      </c>
      <c r="D347">
        <f>TI102C!P344</f>
        <v>2</v>
      </c>
      <c r="E347" t="str">
        <f t="shared" si="25"/>
        <v>60664</v>
      </c>
      <c r="F347">
        <f t="shared" si="26"/>
        <v>29</v>
      </c>
      <c r="G347" t="str">
        <f t="shared" si="27"/>
        <v>SH0908-1010</v>
      </c>
      <c r="H347" t="str">
        <f t="shared" si="28"/>
        <v>SH0908-1010</v>
      </c>
      <c r="I347" s="34">
        <f t="shared" si="29"/>
        <v>72686</v>
      </c>
    </row>
    <row r="348" spans="1:9" ht="15" customHeight="1" x14ac:dyDescent="0.35">
      <c r="A348">
        <f>TI102C!A345</f>
        <v>11710343</v>
      </c>
      <c r="B348">
        <f>TI102C!H345</f>
        <v>3</v>
      </c>
      <c r="C348" s="35">
        <f>TI102C!V345</f>
        <v>46273.73715277778</v>
      </c>
      <c r="D348">
        <f>TI102C!P345</f>
        <v>2</v>
      </c>
      <c r="E348" t="str">
        <f t="shared" si="25"/>
        <v>60686</v>
      </c>
      <c r="F348">
        <f t="shared" si="26"/>
        <v>130</v>
      </c>
      <c r="G348" t="str">
        <f t="shared" si="27"/>
        <v>SH0908-1033</v>
      </c>
      <c r="H348" t="str">
        <f t="shared" si="28"/>
        <v>SH0908-1033</v>
      </c>
      <c r="I348" s="34">
        <f t="shared" si="29"/>
        <v>72686</v>
      </c>
    </row>
    <row r="349" spans="1:9" ht="15" customHeight="1" x14ac:dyDescent="0.35">
      <c r="A349">
        <f>TI102C!A346</f>
        <v>11709760</v>
      </c>
      <c r="B349">
        <f>TI102C!H346</f>
        <v>1</v>
      </c>
      <c r="C349" s="35">
        <f>TI102C!V346</f>
        <v>46273.737210648149</v>
      </c>
      <c r="D349">
        <f>TI102C!P346</f>
        <v>1</v>
      </c>
      <c r="E349" t="str">
        <f t="shared" si="25"/>
        <v>60493</v>
      </c>
      <c r="F349">
        <f t="shared" si="26"/>
        <v>201</v>
      </c>
      <c r="G349" t="str">
        <f t="shared" si="27"/>
        <v>SH0908-1039</v>
      </c>
      <c r="H349" t="str">
        <f t="shared" si="28"/>
        <v>SH0908-1039</v>
      </c>
      <c r="I349" s="34">
        <f t="shared" si="29"/>
        <v>72686</v>
      </c>
    </row>
    <row r="350" spans="1:9" ht="15" customHeight="1" x14ac:dyDescent="0.35">
      <c r="A350">
        <f>TI102C!A347</f>
        <v>11710344</v>
      </c>
      <c r="B350">
        <f>TI102C!H347</f>
        <v>3</v>
      </c>
      <c r="C350" s="35">
        <f>TI102C!V347</f>
        <v>46273.737256944441</v>
      </c>
      <c r="D350">
        <f>TI102C!P347</f>
        <v>1</v>
      </c>
      <c r="E350" t="str">
        <f t="shared" si="25"/>
        <v>60686</v>
      </c>
      <c r="F350">
        <f t="shared" si="26"/>
        <v>130</v>
      </c>
      <c r="G350" t="str">
        <f t="shared" si="27"/>
        <v>SH0908-1033</v>
      </c>
      <c r="H350" t="str">
        <f t="shared" si="28"/>
        <v>SH0908-1033</v>
      </c>
      <c r="I350" s="34">
        <f t="shared" si="29"/>
        <v>72686</v>
      </c>
    </row>
    <row r="351" spans="1:9" ht="15" customHeight="1" x14ac:dyDescent="0.35">
      <c r="A351">
        <f>TI102C!A348</f>
        <v>11710345</v>
      </c>
      <c r="B351">
        <f>TI102C!H348</f>
        <v>3</v>
      </c>
      <c r="C351" s="35">
        <f>TI102C!V348</f>
        <v>46273.737361111111</v>
      </c>
      <c r="D351">
        <f>TI102C!P348</f>
        <v>1</v>
      </c>
      <c r="E351" t="str">
        <f t="shared" si="25"/>
        <v>60686</v>
      </c>
      <c r="F351">
        <f t="shared" si="26"/>
        <v>130</v>
      </c>
      <c r="G351" t="str">
        <f t="shared" si="27"/>
        <v>SH0908-1033</v>
      </c>
      <c r="H351" t="str">
        <f t="shared" si="28"/>
        <v>SH0908-1033</v>
      </c>
      <c r="I351" s="34">
        <f t="shared" si="29"/>
        <v>72686</v>
      </c>
    </row>
    <row r="352" spans="1:9" ht="15" customHeight="1" x14ac:dyDescent="0.35">
      <c r="A352">
        <f>TI102C!A349</f>
        <v>11707068</v>
      </c>
      <c r="B352">
        <f>TI102C!H349</f>
        <v>4</v>
      </c>
      <c r="C352" s="35">
        <f>TI102C!V349</f>
        <v>46273.737430555557</v>
      </c>
      <c r="D352">
        <f>TI102C!P349</f>
        <v>2</v>
      </c>
      <c r="E352" t="str">
        <f t="shared" si="25"/>
        <v>59832</v>
      </c>
      <c r="F352">
        <f t="shared" si="26"/>
        <v>5</v>
      </c>
      <c r="G352" t="str">
        <f t="shared" si="27"/>
        <v>SH0908-1003</v>
      </c>
      <c r="H352" t="str">
        <f t="shared" si="28"/>
        <v>SH0908-1003</v>
      </c>
      <c r="I352" s="34">
        <f t="shared" si="29"/>
        <v>72686</v>
      </c>
    </row>
    <row r="353" spans="1:9" ht="15" customHeight="1" x14ac:dyDescent="0.35">
      <c r="A353">
        <f>TI102C!A350</f>
        <v>11710346</v>
      </c>
      <c r="B353">
        <f>TI102C!H350</f>
        <v>3</v>
      </c>
      <c r="C353" s="35">
        <f>TI102C!V350</f>
        <v>46273.737453703703</v>
      </c>
      <c r="D353">
        <f>TI102C!P350</f>
        <v>1</v>
      </c>
      <c r="E353" t="str">
        <f t="shared" si="25"/>
        <v>60686</v>
      </c>
      <c r="F353">
        <f t="shared" si="26"/>
        <v>130</v>
      </c>
      <c r="G353" t="str">
        <f t="shared" si="27"/>
        <v>SH0908-1033</v>
      </c>
      <c r="H353" t="str">
        <f t="shared" si="28"/>
        <v>SH0908-1033</v>
      </c>
      <c r="I353" s="34">
        <f t="shared" si="29"/>
        <v>72686</v>
      </c>
    </row>
    <row r="354" spans="1:9" ht="15" customHeight="1" x14ac:dyDescent="0.35">
      <c r="A354">
        <f>TI102C!A351</f>
        <v>11710263</v>
      </c>
      <c r="B354">
        <f>TI102C!H351</f>
        <v>1</v>
      </c>
      <c r="C354" s="35">
        <f>TI102C!V351</f>
        <v>46273.737476851849</v>
      </c>
      <c r="D354">
        <f>TI102C!P351</f>
        <v>6</v>
      </c>
      <c r="E354" t="str">
        <f t="shared" si="25"/>
        <v>60664</v>
      </c>
      <c r="F354">
        <f t="shared" si="26"/>
        <v>29</v>
      </c>
      <c r="G354" t="str">
        <f t="shared" si="27"/>
        <v>SH0908-1010</v>
      </c>
      <c r="H354" t="str">
        <f t="shared" si="28"/>
        <v>SH0908-1010</v>
      </c>
      <c r="I354" s="34">
        <f t="shared" si="29"/>
        <v>72686</v>
      </c>
    </row>
    <row r="355" spans="1:9" ht="15" customHeight="1" x14ac:dyDescent="0.35">
      <c r="A355">
        <f>TI102C!A352</f>
        <v>11710158</v>
      </c>
      <c r="B355">
        <f>TI102C!H352</f>
        <v>2</v>
      </c>
      <c r="C355" s="35">
        <f>TI102C!V352</f>
        <v>46273.737511574072</v>
      </c>
      <c r="D355">
        <f>TI102C!P352</f>
        <v>3</v>
      </c>
      <c r="E355" t="str">
        <f t="shared" si="25"/>
        <v>60642</v>
      </c>
      <c r="F355">
        <f t="shared" si="26"/>
        <v>191</v>
      </c>
      <c r="G355" t="str">
        <f t="shared" si="27"/>
        <v>SH0908-1037</v>
      </c>
      <c r="H355" t="str">
        <f t="shared" si="28"/>
        <v>SH0908-1037</v>
      </c>
      <c r="I355" s="34">
        <f t="shared" si="29"/>
        <v>72686</v>
      </c>
    </row>
    <row r="356" spans="1:9" ht="15" customHeight="1" x14ac:dyDescent="0.35">
      <c r="A356">
        <f>TI102C!A353</f>
        <v>11709779</v>
      </c>
      <c r="B356">
        <f>TI102C!H353</f>
        <v>5</v>
      </c>
      <c r="C356" s="35">
        <f>TI102C!V353</f>
        <v>46273.737523148149</v>
      </c>
      <c r="D356">
        <f>TI102C!P353</f>
        <v>1</v>
      </c>
      <c r="E356" t="str">
        <f t="shared" si="25"/>
        <v>60476</v>
      </c>
      <c r="F356">
        <f t="shared" si="26"/>
        <v>244</v>
      </c>
      <c r="G356" t="str">
        <f t="shared" si="27"/>
        <v>SH0908-1042</v>
      </c>
      <c r="H356" t="str">
        <f t="shared" si="28"/>
        <v>SH0908-1042</v>
      </c>
      <c r="I356" s="34">
        <f t="shared" si="29"/>
        <v>72686</v>
      </c>
    </row>
    <row r="357" spans="1:9" ht="15" customHeight="1" x14ac:dyDescent="0.35">
      <c r="A357">
        <f>TI102C!A354</f>
        <v>11710264</v>
      </c>
      <c r="B357">
        <f>TI102C!H354</f>
        <v>1</v>
      </c>
      <c r="C357" s="35">
        <f>TI102C!V354</f>
        <v>46273.737673611111</v>
      </c>
      <c r="D357">
        <f>TI102C!P354</f>
        <v>3</v>
      </c>
      <c r="E357" t="str">
        <f t="shared" si="25"/>
        <v>60664</v>
      </c>
      <c r="F357">
        <f t="shared" si="26"/>
        <v>29</v>
      </c>
      <c r="G357" t="str">
        <f t="shared" si="27"/>
        <v>SH0908-1010</v>
      </c>
      <c r="H357" t="str">
        <f t="shared" si="28"/>
        <v>SH0908-1010</v>
      </c>
      <c r="I357" s="34">
        <f t="shared" si="29"/>
        <v>72686</v>
      </c>
    </row>
    <row r="358" spans="1:9" ht="15" customHeight="1" x14ac:dyDescent="0.35">
      <c r="A358">
        <f>TI102C!A355</f>
        <v>11710379</v>
      </c>
      <c r="B358">
        <f>TI102C!H355</f>
        <v>6</v>
      </c>
      <c r="C358" s="35">
        <f>TI102C!V355</f>
        <v>46273.737685185188</v>
      </c>
      <c r="D358">
        <f>TI102C!P355</f>
        <v>1</v>
      </c>
      <c r="E358" t="str">
        <f t="shared" si="25"/>
        <v>60034</v>
      </c>
      <c r="F358">
        <f t="shared" si="26"/>
        <v>27</v>
      </c>
      <c r="G358" t="str">
        <f t="shared" si="27"/>
        <v>SH0908-1010</v>
      </c>
      <c r="H358" t="str">
        <f t="shared" si="28"/>
        <v>SH0908-1010</v>
      </c>
      <c r="I358" s="34">
        <f t="shared" si="29"/>
        <v>72686</v>
      </c>
    </row>
    <row r="359" spans="1:9" ht="15" customHeight="1" x14ac:dyDescent="0.35">
      <c r="A359">
        <f>TI102C!A356</f>
        <v>11710279</v>
      </c>
      <c r="B359">
        <f>TI102C!H356</f>
        <v>1</v>
      </c>
      <c r="C359" s="35">
        <f>TI102C!V356</f>
        <v>46273.737708333327</v>
      </c>
      <c r="D359">
        <f>TI102C!P356</f>
        <v>8</v>
      </c>
      <c r="E359" t="str">
        <f t="shared" si="25"/>
        <v>60671</v>
      </c>
      <c r="F359">
        <f t="shared" si="26"/>
        <v>202</v>
      </c>
      <c r="G359" t="str">
        <f t="shared" si="27"/>
        <v>SH0908-1039</v>
      </c>
      <c r="H359" t="str">
        <f t="shared" si="28"/>
        <v>SH0908-1039</v>
      </c>
      <c r="I359" s="34">
        <f t="shared" si="29"/>
        <v>72686</v>
      </c>
    </row>
    <row r="360" spans="1:9" ht="15" customHeight="1" x14ac:dyDescent="0.35">
      <c r="A360">
        <f>TI102C!A357</f>
        <v>11710347</v>
      </c>
      <c r="B360">
        <f>TI102C!H357</f>
        <v>3</v>
      </c>
      <c r="C360" s="35">
        <f>TI102C!V357</f>
        <v>46273.737719907411</v>
      </c>
      <c r="D360">
        <f>TI102C!P357</f>
        <v>1</v>
      </c>
      <c r="E360" t="str">
        <f t="shared" si="25"/>
        <v>60686</v>
      </c>
      <c r="F360">
        <f t="shared" si="26"/>
        <v>130</v>
      </c>
      <c r="G360" t="str">
        <f t="shared" si="27"/>
        <v>SH0908-1033</v>
      </c>
      <c r="H360" t="str">
        <f t="shared" si="28"/>
        <v>SH0908-1033</v>
      </c>
      <c r="I360" s="34">
        <f t="shared" si="29"/>
        <v>72686</v>
      </c>
    </row>
    <row r="361" spans="1:9" ht="15" customHeight="1" x14ac:dyDescent="0.35">
      <c r="A361">
        <f>TI102C!A358</f>
        <v>11707064</v>
      </c>
      <c r="B361">
        <f>TI102C!H358</f>
        <v>4</v>
      </c>
      <c r="C361" s="35">
        <f>TI102C!V358</f>
        <v>46273.737743055557</v>
      </c>
      <c r="D361">
        <f>TI102C!P358</f>
        <v>2</v>
      </c>
      <c r="E361" t="str">
        <f t="shared" si="25"/>
        <v>59795</v>
      </c>
      <c r="F361">
        <f t="shared" si="26"/>
        <v>2</v>
      </c>
      <c r="G361" t="str">
        <f t="shared" si="27"/>
        <v>SH0908-1003</v>
      </c>
      <c r="H361" t="str">
        <f t="shared" si="28"/>
        <v>SH0908-1003</v>
      </c>
      <c r="I361" s="34">
        <f t="shared" si="29"/>
        <v>72686</v>
      </c>
    </row>
    <row r="362" spans="1:9" ht="15" customHeight="1" x14ac:dyDescent="0.35">
      <c r="A362">
        <f>TI102C!A359</f>
        <v>11710020</v>
      </c>
      <c r="B362">
        <f>TI102C!H359</f>
        <v>2</v>
      </c>
      <c r="C362" s="35">
        <f>TI102C!V359</f>
        <v>46273.737858796303</v>
      </c>
      <c r="D362">
        <f>TI102C!P359</f>
        <v>1</v>
      </c>
      <c r="E362" t="str">
        <f t="shared" si="25"/>
        <v>60569</v>
      </c>
      <c r="F362">
        <f t="shared" si="26"/>
        <v>283</v>
      </c>
      <c r="G362" t="str">
        <f t="shared" si="27"/>
        <v>SH0908-1054</v>
      </c>
      <c r="H362" t="str">
        <f t="shared" si="28"/>
        <v>SH0908-1054</v>
      </c>
      <c r="I362" s="34">
        <f t="shared" si="29"/>
        <v>72686</v>
      </c>
    </row>
    <row r="363" spans="1:9" ht="15" customHeight="1" x14ac:dyDescent="0.35">
      <c r="A363">
        <f>TI102C!A360</f>
        <v>11707404</v>
      </c>
      <c r="B363">
        <f>TI102C!H360</f>
        <v>5</v>
      </c>
      <c r="C363" s="35">
        <f>TI102C!V360</f>
        <v>46273.737881944442</v>
      </c>
      <c r="D363">
        <f>TI102C!P360</f>
        <v>1</v>
      </c>
      <c r="E363" t="str">
        <f t="shared" si="25"/>
        <v>60103</v>
      </c>
      <c r="F363">
        <f t="shared" si="26"/>
        <v>219</v>
      </c>
      <c r="G363" t="str">
        <f t="shared" si="27"/>
        <v>SH0908-1042</v>
      </c>
      <c r="H363" t="str">
        <f t="shared" si="28"/>
        <v>SH0908-1042</v>
      </c>
      <c r="I363" s="34">
        <f t="shared" si="29"/>
        <v>72686</v>
      </c>
    </row>
    <row r="364" spans="1:9" ht="15" customHeight="1" x14ac:dyDescent="0.35">
      <c r="A364">
        <f>TI102C!A361</f>
        <v>11707065</v>
      </c>
      <c r="B364">
        <f>TI102C!H361</f>
        <v>4</v>
      </c>
      <c r="C364" s="35">
        <f>TI102C!V361</f>
        <v>46273.737893518519</v>
      </c>
      <c r="D364">
        <f>TI102C!P361</f>
        <v>2</v>
      </c>
      <c r="E364" t="str">
        <f t="shared" si="25"/>
        <v>59795</v>
      </c>
      <c r="F364">
        <f t="shared" si="26"/>
        <v>2</v>
      </c>
      <c r="G364" t="str">
        <f t="shared" si="27"/>
        <v>SH0908-1003</v>
      </c>
      <c r="H364" t="str">
        <f t="shared" si="28"/>
        <v>SH0908-1003</v>
      </c>
      <c r="I364" s="34">
        <f t="shared" si="29"/>
        <v>72686</v>
      </c>
    </row>
    <row r="365" spans="1:9" ht="15" customHeight="1" x14ac:dyDescent="0.35">
      <c r="A365">
        <f>TI102C!A362</f>
        <v>11710272</v>
      </c>
      <c r="B365">
        <f>TI102C!H362</f>
        <v>1</v>
      </c>
      <c r="C365" s="35">
        <f>TI102C!V362</f>
        <v>46273.737951388888</v>
      </c>
      <c r="D365">
        <f>TI102C!P362</f>
        <v>1</v>
      </c>
      <c r="E365" t="str">
        <f t="shared" si="25"/>
        <v>60666</v>
      </c>
      <c r="F365">
        <f t="shared" si="26"/>
        <v>95</v>
      </c>
      <c r="G365" t="str">
        <f t="shared" si="27"/>
        <v>SH0908-1022</v>
      </c>
      <c r="H365" t="str">
        <f t="shared" si="28"/>
        <v>SH0908-1022</v>
      </c>
      <c r="I365" s="34">
        <f t="shared" si="29"/>
        <v>72686</v>
      </c>
    </row>
    <row r="366" spans="1:9" ht="15" customHeight="1" x14ac:dyDescent="0.35">
      <c r="A366">
        <f>TI102C!A363</f>
        <v>11708407</v>
      </c>
      <c r="B366">
        <f>TI102C!H363</f>
        <v>3</v>
      </c>
      <c r="C366" s="35">
        <f>TI102C!V363</f>
        <v>46273.738055555557</v>
      </c>
      <c r="D366">
        <f>TI102C!P363</f>
        <v>1</v>
      </c>
      <c r="E366" t="str">
        <f t="shared" si="25"/>
        <v>60264</v>
      </c>
      <c r="F366">
        <f t="shared" si="26"/>
        <v>298</v>
      </c>
      <c r="G366" t="str">
        <f t="shared" si="27"/>
        <v>SH0908-1057</v>
      </c>
      <c r="H366" t="str">
        <f t="shared" si="28"/>
        <v>SH0908-1057</v>
      </c>
      <c r="I366" s="34">
        <f t="shared" si="29"/>
        <v>72686</v>
      </c>
    </row>
    <row r="367" spans="1:9" ht="15" customHeight="1" x14ac:dyDescent="0.35">
      <c r="A367">
        <f>TI102C!A364</f>
        <v>11710043</v>
      </c>
      <c r="B367">
        <f>TI102C!H364</f>
        <v>1</v>
      </c>
      <c r="C367" s="35">
        <f>TI102C!V364</f>
        <v>46273.738136574073</v>
      </c>
      <c r="D367">
        <f>TI102C!P364</f>
        <v>1</v>
      </c>
      <c r="E367" t="str">
        <f t="shared" si="25"/>
        <v>60586</v>
      </c>
      <c r="F367">
        <f t="shared" si="26"/>
        <v>129</v>
      </c>
      <c r="G367" t="str">
        <f t="shared" si="27"/>
        <v>SH0908-1033</v>
      </c>
      <c r="H367" t="str">
        <f t="shared" si="28"/>
        <v>SH0908-1033</v>
      </c>
      <c r="I367" s="34">
        <f t="shared" si="29"/>
        <v>72686</v>
      </c>
    </row>
    <row r="368" spans="1:9" ht="15" customHeight="1" x14ac:dyDescent="0.35">
      <c r="A368">
        <f>TI102C!A365</f>
        <v>11707574</v>
      </c>
      <c r="B368">
        <f>TI102C!H365</f>
        <v>2</v>
      </c>
      <c r="C368" s="35">
        <f>TI102C!V365</f>
        <v>46273.738217592603</v>
      </c>
      <c r="D368">
        <f>TI102C!P365</f>
        <v>1</v>
      </c>
      <c r="E368" t="str">
        <f t="shared" si="25"/>
        <v>59658</v>
      </c>
      <c r="F368">
        <f t="shared" si="26"/>
        <v>256</v>
      </c>
      <c r="G368" t="str">
        <f t="shared" si="27"/>
        <v>SH0908-1045</v>
      </c>
      <c r="H368" t="str">
        <f t="shared" si="28"/>
        <v>SH0908-1045</v>
      </c>
      <c r="I368" s="34">
        <f t="shared" si="29"/>
        <v>72686</v>
      </c>
    </row>
    <row r="369" spans="1:9" ht="15" customHeight="1" x14ac:dyDescent="0.35">
      <c r="A369">
        <f>TI102C!A366</f>
        <v>11707094</v>
      </c>
      <c r="B369">
        <f>TI102C!H366</f>
        <v>4</v>
      </c>
      <c r="C369" s="35">
        <f>TI102C!V366</f>
        <v>46273.738229166673</v>
      </c>
      <c r="D369">
        <f>TI102C!P366</f>
        <v>1</v>
      </c>
      <c r="E369" t="str">
        <f t="shared" si="25"/>
        <v>59905</v>
      </c>
      <c r="F369">
        <f t="shared" si="26"/>
        <v>63</v>
      </c>
      <c r="G369" t="str">
        <f t="shared" si="27"/>
        <v>SH0908-1019</v>
      </c>
      <c r="H369" t="str">
        <f t="shared" si="28"/>
        <v>SH0908-1019</v>
      </c>
      <c r="I369" s="34">
        <f t="shared" si="29"/>
        <v>72686</v>
      </c>
    </row>
    <row r="370" spans="1:9" ht="15" customHeight="1" x14ac:dyDescent="0.35">
      <c r="A370">
        <f>TI102C!A367</f>
        <v>11707376</v>
      </c>
      <c r="B370">
        <f>TI102C!H367</f>
        <v>5</v>
      </c>
      <c r="C370" s="35">
        <f>TI102C!V367</f>
        <v>46273.738229166673</v>
      </c>
      <c r="D370">
        <f>TI102C!P367</f>
        <v>3</v>
      </c>
      <c r="E370" t="str">
        <f t="shared" si="25"/>
        <v>59642</v>
      </c>
      <c r="F370">
        <f t="shared" si="26"/>
        <v>211</v>
      </c>
      <c r="G370" t="str">
        <f t="shared" si="27"/>
        <v>SH0908-1042</v>
      </c>
      <c r="H370" t="str">
        <f t="shared" si="28"/>
        <v>SH0908-1042</v>
      </c>
      <c r="I370" s="34">
        <f t="shared" si="29"/>
        <v>72686</v>
      </c>
    </row>
    <row r="371" spans="1:9" ht="15" customHeight="1" x14ac:dyDescent="0.35">
      <c r="A371">
        <f>TI102C!A368</f>
        <v>11708369</v>
      </c>
      <c r="B371">
        <f>TI102C!H368</f>
        <v>3</v>
      </c>
      <c r="C371" s="35">
        <f>TI102C!V368</f>
        <v>46273.738275462973</v>
      </c>
      <c r="D371">
        <f>TI102C!P368</f>
        <v>1</v>
      </c>
      <c r="E371" t="str">
        <f t="shared" si="25"/>
        <v>60254</v>
      </c>
      <c r="F371">
        <f t="shared" si="26"/>
        <v>297</v>
      </c>
      <c r="G371" t="str">
        <f t="shared" si="27"/>
        <v>SH0908-1057</v>
      </c>
      <c r="H371" t="str">
        <f t="shared" si="28"/>
        <v>SH0908-1057</v>
      </c>
      <c r="I371" s="34">
        <f t="shared" si="29"/>
        <v>72686</v>
      </c>
    </row>
    <row r="372" spans="1:9" ht="15" customHeight="1" x14ac:dyDescent="0.35">
      <c r="A372">
        <f>TI102C!A369</f>
        <v>11710278</v>
      </c>
      <c r="B372">
        <f>TI102C!H369</f>
        <v>1</v>
      </c>
      <c r="C372" s="35">
        <f>TI102C!V369</f>
        <v>46273.738275462973</v>
      </c>
      <c r="D372">
        <f>TI102C!P369</f>
        <v>10</v>
      </c>
      <c r="E372" t="str">
        <f t="shared" si="25"/>
        <v>60671</v>
      </c>
      <c r="F372">
        <f t="shared" si="26"/>
        <v>202</v>
      </c>
      <c r="G372" t="str">
        <f t="shared" si="27"/>
        <v>SH0908-1039</v>
      </c>
      <c r="H372" t="str">
        <f t="shared" si="28"/>
        <v>SH0908-1039</v>
      </c>
      <c r="I372" s="34">
        <f t="shared" si="29"/>
        <v>72686</v>
      </c>
    </row>
    <row r="373" spans="1:9" ht="15" customHeight="1" x14ac:dyDescent="0.35">
      <c r="A373">
        <f>TI102C!A370</f>
        <v>11710044</v>
      </c>
      <c r="B373">
        <f>TI102C!H370</f>
        <v>1</v>
      </c>
      <c r="C373" s="35">
        <f>TI102C!V370</f>
        <v>46273.738391203697</v>
      </c>
      <c r="D373">
        <f>TI102C!P370</f>
        <v>6</v>
      </c>
      <c r="E373" t="str">
        <f t="shared" si="25"/>
        <v>60586</v>
      </c>
      <c r="F373">
        <f t="shared" si="26"/>
        <v>129</v>
      </c>
      <c r="G373" t="str">
        <f t="shared" si="27"/>
        <v>SH0908-1033</v>
      </c>
      <c r="H373" t="str">
        <f t="shared" si="28"/>
        <v>SH0908-1033</v>
      </c>
      <c r="I373" s="34">
        <f t="shared" si="29"/>
        <v>72686</v>
      </c>
    </row>
    <row r="374" spans="1:9" ht="15" customHeight="1" x14ac:dyDescent="0.35">
      <c r="A374">
        <f>TI102C!A371</f>
        <v>11710380</v>
      </c>
      <c r="B374">
        <f>TI102C!H371</f>
        <v>6</v>
      </c>
      <c r="C374" s="35">
        <f>TI102C!V371</f>
        <v>46273.738437499997</v>
      </c>
      <c r="D374">
        <f>TI102C!P371</f>
        <v>1</v>
      </c>
      <c r="E374" t="str">
        <f t="shared" si="25"/>
        <v>60669</v>
      </c>
      <c r="F374">
        <f t="shared" si="26"/>
        <v>28</v>
      </c>
      <c r="G374" t="str">
        <f t="shared" si="27"/>
        <v>SH0908-1010</v>
      </c>
      <c r="H374" t="str">
        <f t="shared" si="28"/>
        <v>SH0908-1010</v>
      </c>
      <c r="I374" s="34">
        <f t="shared" si="29"/>
        <v>72686</v>
      </c>
    </row>
    <row r="375" spans="1:9" ht="15" customHeight="1" x14ac:dyDescent="0.35">
      <c r="A375">
        <f>TI102C!A372</f>
        <v>11707377</v>
      </c>
      <c r="B375">
        <f>TI102C!H372</f>
        <v>5</v>
      </c>
      <c r="C375" s="35">
        <f>TI102C!V372</f>
        <v>46273.738483796304</v>
      </c>
      <c r="D375">
        <f>TI102C!P372</f>
        <v>4</v>
      </c>
      <c r="E375" t="str">
        <f t="shared" si="25"/>
        <v>59654</v>
      </c>
      <c r="F375">
        <f t="shared" si="26"/>
        <v>212</v>
      </c>
      <c r="G375" t="str">
        <f t="shared" si="27"/>
        <v>SH0908-1042</v>
      </c>
      <c r="H375" t="str">
        <f t="shared" si="28"/>
        <v>SH0908-1042</v>
      </c>
      <c r="I375" s="34">
        <f t="shared" si="29"/>
        <v>72686</v>
      </c>
    </row>
    <row r="376" spans="1:9" ht="15" customHeight="1" x14ac:dyDescent="0.35">
      <c r="A376">
        <f>TI102C!A373</f>
        <v>11708320</v>
      </c>
      <c r="B376">
        <f>TI102C!H373</f>
        <v>3</v>
      </c>
      <c r="C376" s="35">
        <f>TI102C!V373</f>
        <v>46273.738483796304</v>
      </c>
      <c r="D376">
        <f>TI102C!P373</f>
        <v>1</v>
      </c>
      <c r="E376" t="str">
        <f t="shared" si="25"/>
        <v>60240</v>
      </c>
      <c r="F376">
        <f t="shared" si="26"/>
        <v>296</v>
      </c>
      <c r="G376" t="str">
        <f t="shared" si="27"/>
        <v>SH0908-1057</v>
      </c>
      <c r="H376" t="str">
        <f t="shared" si="28"/>
        <v>SH0908-1057</v>
      </c>
      <c r="I376" s="34">
        <f t="shared" si="29"/>
        <v>72686</v>
      </c>
    </row>
    <row r="377" spans="1:9" ht="15" customHeight="1" x14ac:dyDescent="0.35">
      <c r="A377">
        <f>TI102C!A374</f>
        <v>11710117</v>
      </c>
      <c r="B377">
        <f>TI102C!H374</f>
        <v>2</v>
      </c>
      <c r="C377" s="35">
        <f>TI102C!V374</f>
        <v>46273.738495370373</v>
      </c>
      <c r="D377">
        <f>TI102C!P374</f>
        <v>1</v>
      </c>
      <c r="E377" t="str">
        <f t="shared" si="25"/>
        <v>60622</v>
      </c>
      <c r="F377">
        <f t="shared" si="26"/>
        <v>162</v>
      </c>
      <c r="G377" t="str">
        <f t="shared" si="27"/>
        <v>SH0908-1034</v>
      </c>
      <c r="H377" t="str">
        <f t="shared" si="28"/>
        <v>SH0908-1034</v>
      </c>
      <c r="I377" s="34">
        <f t="shared" si="29"/>
        <v>72686</v>
      </c>
    </row>
    <row r="378" spans="1:9" ht="15" customHeight="1" x14ac:dyDescent="0.35">
      <c r="A378">
        <f>TI102C!A375</f>
        <v>11708253</v>
      </c>
      <c r="B378">
        <f>TI102C!H375</f>
        <v>4</v>
      </c>
      <c r="C378" s="35">
        <f>TI102C!V375</f>
        <v>46273.738599537042</v>
      </c>
      <c r="D378">
        <f>TI102C!P375</f>
        <v>1</v>
      </c>
      <c r="E378" t="str">
        <f t="shared" si="25"/>
        <v>60200</v>
      </c>
      <c r="F378">
        <f t="shared" si="26"/>
        <v>67</v>
      </c>
      <c r="G378" t="str">
        <f t="shared" si="27"/>
        <v>SH0908-1019</v>
      </c>
      <c r="H378" t="str">
        <f t="shared" si="28"/>
        <v>SH0908-1019</v>
      </c>
      <c r="I378" s="34">
        <f t="shared" si="29"/>
        <v>72686</v>
      </c>
    </row>
    <row r="379" spans="1:9" ht="15" customHeight="1" x14ac:dyDescent="0.35">
      <c r="A379">
        <f>TI102C!A376</f>
        <v>11708313</v>
      </c>
      <c r="B379">
        <f>TI102C!H376</f>
        <v>3</v>
      </c>
      <c r="C379" s="35">
        <f>TI102C!V376</f>
        <v>46273.738645833328</v>
      </c>
      <c r="D379">
        <f>TI102C!P376</f>
        <v>1</v>
      </c>
      <c r="E379" t="str">
        <f t="shared" si="25"/>
        <v>60225</v>
      </c>
      <c r="F379">
        <f t="shared" si="26"/>
        <v>295</v>
      </c>
      <c r="G379" t="str">
        <f t="shared" si="27"/>
        <v>SH0908-1057</v>
      </c>
      <c r="H379" t="str">
        <f t="shared" si="28"/>
        <v>SH0908-1057</v>
      </c>
      <c r="I379" s="34">
        <f t="shared" si="29"/>
        <v>72686</v>
      </c>
    </row>
    <row r="380" spans="1:9" ht="15" customHeight="1" x14ac:dyDescent="0.35">
      <c r="A380">
        <f>TI102C!A377</f>
        <v>11710364</v>
      </c>
      <c r="B380">
        <f>TI102C!H377</f>
        <v>1</v>
      </c>
      <c r="C380" s="35">
        <f>TI102C!V377</f>
        <v>46273.738715277781</v>
      </c>
      <c r="D380">
        <f>TI102C!P377</f>
        <v>1</v>
      </c>
      <c r="E380" t="str">
        <f t="shared" si="25"/>
        <v>60685</v>
      </c>
      <c r="F380">
        <f t="shared" si="26"/>
        <v>131</v>
      </c>
      <c r="G380" t="str">
        <f t="shared" si="27"/>
        <v>SH0908-1033</v>
      </c>
      <c r="H380" t="str">
        <f t="shared" si="28"/>
        <v>SH0908-1033</v>
      </c>
      <c r="I380" s="34">
        <f t="shared" si="29"/>
        <v>72686</v>
      </c>
    </row>
    <row r="381" spans="1:9" ht="15" customHeight="1" x14ac:dyDescent="0.35">
      <c r="A381">
        <f>TI102C!A378</f>
        <v>11707559</v>
      </c>
      <c r="B381">
        <f>TI102C!H378</f>
        <v>2</v>
      </c>
      <c r="C381" s="35">
        <f>TI102C!V378</f>
        <v>46273.738726851851</v>
      </c>
      <c r="D381">
        <f>TI102C!P378</f>
        <v>4</v>
      </c>
      <c r="E381" t="str">
        <f t="shared" si="25"/>
        <v>59649</v>
      </c>
      <c r="F381">
        <f t="shared" si="26"/>
        <v>221</v>
      </c>
      <c r="G381" t="str">
        <f t="shared" si="27"/>
        <v>SH0908-1042</v>
      </c>
      <c r="H381" t="str">
        <f t="shared" si="28"/>
        <v>SH0908-1042</v>
      </c>
      <c r="I381" s="34">
        <f t="shared" si="29"/>
        <v>72686</v>
      </c>
    </row>
    <row r="382" spans="1:9" ht="15" customHeight="1" x14ac:dyDescent="0.35">
      <c r="A382">
        <f>TI102C!A379</f>
        <v>11708314</v>
      </c>
      <c r="B382">
        <f>TI102C!H379</f>
        <v>3</v>
      </c>
      <c r="C382" s="35">
        <f>TI102C!V379</f>
        <v>46273.738761574074</v>
      </c>
      <c r="D382">
        <f>TI102C!P379</f>
        <v>1</v>
      </c>
      <c r="E382" t="str">
        <f t="shared" si="25"/>
        <v>60225</v>
      </c>
      <c r="F382">
        <f t="shared" si="26"/>
        <v>295</v>
      </c>
      <c r="G382" t="str">
        <f t="shared" si="27"/>
        <v>SH0908-1057</v>
      </c>
      <c r="H382" t="str">
        <f t="shared" si="28"/>
        <v>SH0908-1057</v>
      </c>
      <c r="I382" s="34">
        <f t="shared" si="29"/>
        <v>72686</v>
      </c>
    </row>
    <row r="383" spans="1:9" ht="15" customHeight="1" x14ac:dyDescent="0.35">
      <c r="A383">
        <f>TI102C!A380</f>
        <v>11707118</v>
      </c>
      <c r="B383">
        <f>TI102C!H380</f>
        <v>4</v>
      </c>
      <c r="C383" s="35">
        <f>TI102C!V380</f>
        <v>46273.738865740743</v>
      </c>
      <c r="D383">
        <f>TI102C!P380</f>
        <v>1</v>
      </c>
      <c r="E383" t="str">
        <f t="shared" si="25"/>
        <v>59975</v>
      </c>
      <c r="F383">
        <f t="shared" si="26"/>
        <v>79</v>
      </c>
      <c r="G383" t="str">
        <f t="shared" si="27"/>
        <v>SH0908-1021</v>
      </c>
      <c r="H383" t="str">
        <f t="shared" si="28"/>
        <v>SH0908-1021</v>
      </c>
      <c r="I383" s="34">
        <f t="shared" si="29"/>
        <v>72686</v>
      </c>
    </row>
    <row r="384" spans="1:9" ht="15" customHeight="1" x14ac:dyDescent="0.35">
      <c r="A384">
        <f>TI102C!A381</f>
        <v>11710365</v>
      </c>
      <c r="B384">
        <f>TI102C!H381</f>
        <v>1</v>
      </c>
      <c r="C384" s="35">
        <f>TI102C!V381</f>
        <v>46273.738877314812</v>
      </c>
      <c r="D384">
        <f>TI102C!P381</f>
        <v>1</v>
      </c>
      <c r="E384" t="str">
        <f t="shared" si="25"/>
        <v>60685</v>
      </c>
      <c r="F384">
        <f t="shared" si="26"/>
        <v>131</v>
      </c>
      <c r="G384" t="str">
        <f t="shared" si="27"/>
        <v>SH0908-1033</v>
      </c>
      <c r="H384" t="str">
        <f t="shared" si="28"/>
        <v>SH0908-1033</v>
      </c>
      <c r="I384" s="34">
        <f t="shared" si="29"/>
        <v>72686</v>
      </c>
    </row>
    <row r="385" spans="1:9" ht="15" customHeight="1" x14ac:dyDescent="0.35">
      <c r="A385">
        <f>TI102C!A382</f>
        <v>11710277</v>
      </c>
      <c r="B385">
        <f>TI102C!H382</f>
        <v>1</v>
      </c>
      <c r="C385" s="35">
        <f>TI102C!V382</f>
        <v>46273.738888888889</v>
      </c>
      <c r="D385">
        <f>TI102C!P382</f>
        <v>10</v>
      </c>
      <c r="E385" t="str">
        <f t="shared" si="25"/>
        <v>60671</v>
      </c>
      <c r="F385">
        <f t="shared" si="26"/>
        <v>202</v>
      </c>
      <c r="G385" t="str">
        <f t="shared" si="27"/>
        <v>SH0908-1039</v>
      </c>
      <c r="H385" t="str">
        <f t="shared" si="28"/>
        <v>SH0908-1039</v>
      </c>
      <c r="I385" s="34">
        <f t="shared" si="29"/>
        <v>72686</v>
      </c>
    </row>
    <row r="386" spans="1:9" ht="15" customHeight="1" x14ac:dyDescent="0.35">
      <c r="A386">
        <f>TI102C!A383</f>
        <v>11710385</v>
      </c>
      <c r="B386">
        <f>TI102C!H383</f>
        <v>6</v>
      </c>
      <c r="C386" s="35">
        <f>TI102C!V383</f>
        <v>46273.738888888889</v>
      </c>
      <c r="D386">
        <f>TI102C!P383</f>
        <v>1</v>
      </c>
      <c r="E386" t="str">
        <f t="shared" si="25"/>
        <v>59936</v>
      </c>
      <c r="F386">
        <f t="shared" si="26"/>
        <v>64</v>
      </c>
      <c r="G386" t="str">
        <f t="shared" si="27"/>
        <v>SH0908-1019</v>
      </c>
      <c r="H386" t="str">
        <f t="shared" si="28"/>
        <v>SH0908-1019</v>
      </c>
      <c r="I386" s="34">
        <f t="shared" si="29"/>
        <v>72686</v>
      </c>
    </row>
    <row r="387" spans="1:9" ht="15" customHeight="1" x14ac:dyDescent="0.35">
      <c r="A387">
        <f>TI102C!A384</f>
        <v>11707288</v>
      </c>
      <c r="B387">
        <f>TI102C!H384</f>
        <v>3</v>
      </c>
      <c r="C387" s="35">
        <f>TI102C!V384</f>
        <v>46273.739004629628</v>
      </c>
      <c r="D387">
        <f>TI102C!P384</f>
        <v>1</v>
      </c>
      <c r="E387" t="str">
        <f t="shared" si="25"/>
        <v>59959</v>
      </c>
      <c r="F387">
        <f t="shared" si="26"/>
        <v>289</v>
      </c>
      <c r="G387" t="str">
        <f t="shared" si="27"/>
        <v>SH0908-1057</v>
      </c>
      <c r="H387" t="str">
        <f t="shared" si="28"/>
        <v>SH0908-1057</v>
      </c>
      <c r="I387" s="34">
        <f t="shared" si="29"/>
        <v>72686</v>
      </c>
    </row>
    <row r="388" spans="1:9" ht="15" customHeight="1" x14ac:dyDescent="0.35">
      <c r="A388">
        <f>TI102C!A385</f>
        <v>11710366</v>
      </c>
      <c r="B388">
        <f>TI102C!H385</f>
        <v>1</v>
      </c>
      <c r="C388" s="35">
        <f>TI102C!V385</f>
        <v>46273.739027777781</v>
      </c>
      <c r="D388">
        <f>TI102C!P385</f>
        <v>1</v>
      </c>
      <c r="E388" t="str">
        <f t="shared" si="25"/>
        <v>60685</v>
      </c>
      <c r="F388">
        <f t="shared" si="26"/>
        <v>131</v>
      </c>
      <c r="G388" t="str">
        <f t="shared" si="27"/>
        <v>SH0908-1033</v>
      </c>
      <c r="H388" t="str">
        <f t="shared" si="28"/>
        <v>SH0908-1033</v>
      </c>
      <c r="I388" s="34">
        <f t="shared" si="29"/>
        <v>72686</v>
      </c>
    </row>
    <row r="389" spans="1:9" ht="15" customHeight="1" x14ac:dyDescent="0.35">
      <c r="A389">
        <f>TI102C!A386</f>
        <v>11707119</v>
      </c>
      <c r="B389">
        <f>TI102C!H386</f>
        <v>4</v>
      </c>
      <c r="C389" s="35">
        <f>TI102C!V386</f>
        <v>46273.739074074067</v>
      </c>
      <c r="D389">
        <f>TI102C!P386</f>
        <v>1</v>
      </c>
      <c r="E389" t="str">
        <f t="shared" si="25"/>
        <v>59984</v>
      </c>
      <c r="F389">
        <f t="shared" si="26"/>
        <v>80</v>
      </c>
      <c r="G389" t="str">
        <f t="shared" si="27"/>
        <v>SH0908-1021</v>
      </c>
      <c r="H389" t="str">
        <f t="shared" si="28"/>
        <v>SH0908-1021</v>
      </c>
      <c r="I389" s="34">
        <f t="shared" si="29"/>
        <v>72686</v>
      </c>
    </row>
    <row r="390" spans="1:9" ht="15" customHeight="1" x14ac:dyDescent="0.35">
      <c r="A390">
        <f>TI102C!A387</f>
        <v>11709855</v>
      </c>
      <c r="B390">
        <f>TI102C!H387</f>
        <v>2</v>
      </c>
      <c r="C390" s="35">
        <f>TI102C!V387</f>
        <v>46273.739178240743</v>
      </c>
      <c r="D390">
        <f>TI102C!P387</f>
        <v>4</v>
      </c>
      <c r="E390" t="str">
        <f t="shared" ref="E390:E453" si="30">INDEX(OM_ORDER,MATCH(A390,OM_TID,0))</f>
        <v>60517</v>
      </c>
      <c r="F390">
        <f t="shared" ref="F390:F453" si="31">MATCH(E390,OR_ID,0)</f>
        <v>76</v>
      </c>
      <c r="G390" t="str">
        <f t="shared" ref="G390:G453" si="32">INDEX(OR_ORIG,F390)</f>
        <v>SH0908-1020</v>
      </c>
      <c r="H390" t="str">
        <f t="shared" ref="H390:H453" si="33">INDEX(OR_SHIP,F390)</f>
        <v>SH0908-1020</v>
      </c>
      <c r="I390" s="34">
        <f t="shared" ref="I390:I453" si="34">IF(INDEX(OR_MOVED,F390)="",DATE(2099,1,1),INDEX(OR_MOVED,F390))</f>
        <v>72686</v>
      </c>
    </row>
    <row r="391" spans="1:9" ht="15" customHeight="1" x14ac:dyDescent="0.35">
      <c r="A391">
        <f>TI102C!A388</f>
        <v>11709177</v>
      </c>
      <c r="B391">
        <f>TI102C!H388</f>
        <v>3</v>
      </c>
      <c r="C391" s="35">
        <f>TI102C!V388</f>
        <v>46273.739212962973</v>
      </c>
      <c r="D391">
        <f>TI102C!P388</f>
        <v>2</v>
      </c>
      <c r="E391" t="str">
        <f t="shared" si="30"/>
        <v>60398</v>
      </c>
      <c r="F391">
        <f t="shared" si="31"/>
        <v>281</v>
      </c>
      <c r="G391" t="str">
        <f t="shared" si="32"/>
        <v>SH0908-1054</v>
      </c>
      <c r="H391" t="str">
        <f t="shared" si="33"/>
        <v>SH0908-1054</v>
      </c>
      <c r="I391" s="34">
        <f t="shared" si="34"/>
        <v>72686</v>
      </c>
    </row>
    <row r="392" spans="1:9" ht="15" customHeight="1" x14ac:dyDescent="0.35">
      <c r="A392">
        <f>TI102C!A389</f>
        <v>11709477</v>
      </c>
      <c r="B392">
        <f>TI102C!H389</f>
        <v>1</v>
      </c>
      <c r="C392" s="35">
        <f>TI102C!V389</f>
        <v>46273.739282407398</v>
      </c>
      <c r="D392">
        <f>TI102C!P389</f>
        <v>1</v>
      </c>
      <c r="E392" t="str">
        <f t="shared" si="30"/>
        <v>60408</v>
      </c>
      <c r="F392">
        <f t="shared" si="31"/>
        <v>237</v>
      </c>
      <c r="G392" t="str">
        <f t="shared" si="32"/>
        <v>SH0908-1042</v>
      </c>
      <c r="H392" t="str">
        <f t="shared" si="33"/>
        <v>SH0908-1042</v>
      </c>
      <c r="I392" s="34">
        <f t="shared" si="34"/>
        <v>72686</v>
      </c>
    </row>
    <row r="393" spans="1:9" ht="15" customHeight="1" x14ac:dyDescent="0.35">
      <c r="A393">
        <f>TI102C!A390</f>
        <v>11707134</v>
      </c>
      <c r="B393">
        <f>TI102C!H390</f>
        <v>4</v>
      </c>
      <c r="C393" s="35">
        <f>TI102C!V390</f>
        <v>46273.739328703698</v>
      </c>
      <c r="D393">
        <f>TI102C!P390</f>
        <v>1</v>
      </c>
      <c r="E393" t="str">
        <f t="shared" si="30"/>
        <v>60035</v>
      </c>
      <c r="F393">
        <f t="shared" si="31"/>
        <v>88</v>
      </c>
      <c r="G393" t="str">
        <f t="shared" si="32"/>
        <v>SH0908-1022</v>
      </c>
      <c r="H393" t="str">
        <f t="shared" si="33"/>
        <v>SH0908-1022</v>
      </c>
      <c r="I393" s="34">
        <f t="shared" si="34"/>
        <v>72686</v>
      </c>
    </row>
    <row r="394" spans="1:9" ht="15" customHeight="1" x14ac:dyDescent="0.35">
      <c r="A394">
        <f>TI102C!A391</f>
        <v>11708560</v>
      </c>
      <c r="B394">
        <f>TI102C!H391</f>
        <v>2</v>
      </c>
      <c r="C394" s="35">
        <f>TI102C!V391</f>
        <v>46273.739421296297</v>
      </c>
      <c r="D394">
        <f>TI102C!P391</f>
        <v>1</v>
      </c>
      <c r="E394" t="str">
        <f t="shared" si="30"/>
        <v>60324</v>
      </c>
      <c r="F394">
        <f t="shared" si="31"/>
        <v>128</v>
      </c>
      <c r="G394" t="str">
        <f t="shared" si="32"/>
        <v>SH0908-1033</v>
      </c>
      <c r="H394" t="str">
        <f t="shared" si="33"/>
        <v>SH0908-1033</v>
      </c>
      <c r="I394" s="34">
        <f t="shared" si="34"/>
        <v>72686</v>
      </c>
    </row>
    <row r="395" spans="1:9" ht="15" customHeight="1" x14ac:dyDescent="0.35">
      <c r="A395">
        <f>TI102C!A392</f>
        <v>11708674</v>
      </c>
      <c r="B395">
        <f>TI102C!H392</f>
        <v>5</v>
      </c>
      <c r="C395" s="35">
        <f>TI102C!V392</f>
        <v>46273.739432870367</v>
      </c>
      <c r="D395">
        <f>TI102C!P392</f>
        <v>1</v>
      </c>
      <c r="E395" t="str">
        <f t="shared" si="30"/>
        <v>60312</v>
      </c>
      <c r="F395">
        <f t="shared" si="31"/>
        <v>259</v>
      </c>
      <c r="G395" t="str">
        <f t="shared" si="32"/>
        <v>SH0908-1045</v>
      </c>
      <c r="H395" t="str">
        <f t="shared" si="33"/>
        <v>SH0908-1045</v>
      </c>
      <c r="I395" s="34">
        <f t="shared" si="34"/>
        <v>72686</v>
      </c>
    </row>
    <row r="396" spans="1:9" ht="15" customHeight="1" x14ac:dyDescent="0.35">
      <c r="A396">
        <f>TI102C!A393</f>
        <v>11707339</v>
      </c>
      <c r="B396">
        <f>TI102C!H393</f>
        <v>3</v>
      </c>
      <c r="C396" s="35">
        <f>TI102C!V393</f>
        <v>46273.739444444444</v>
      </c>
      <c r="D396">
        <f>TI102C!P393</f>
        <v>1</v>
      </c>
      <c r="E396" t="str">
        <f t="shared" si="30"/>
        <v>60011</v>
      </c>
      <c r="F396">
        <f t="shared" si="31"/>
        <v>277</v>
      </c>
      <c r="G396" t="str">
        <f t="shared" si="32"/>
        <v>SH0908-1054</v>
      </c>
      <c r="H396" t="str">
        <f t="shared" si="33"/>
        <v>SH0908-1054</v>
      </c>
      <c r="I396" s="34">
        <f t="shared" si="34"/>
        <v>72686</v>
      </c>
    </row>
    <row r="397" spans="1:9" ht="15" customHeight="1" x14ac:dyDescent="0.35">
      <c r="A397">
        <f>TI102C!A394</f>
        <v>11707132</v>
      </c>
      <c r="B397">
        <f>TI102C!H394</f>
        <v>4</v>
      </c>
      <c r="C397" s="35">
        <f>TI102C!V394</f>
        <v>46273.739571759259</v>
      </c>
      <c r="D397">
        <f>TI102C!P394</f>
        <v>1</v>
      </c>
      <c r="E397" t="str">
        <f t="shared" si="30"/>
        <v>59988</v>
      </c>
      <c r="F397">
        <f t="shared" si="31"/>
        <v>87</v>
      </c>
      <c r="G397" t="str">
        <f t="shared" si="32"/>
        <v>SH0908-1022</v>
      </c>
      <c r="H397" t="str">
        <f t="shared" si="33"/>
        <v>SH0908-1022</v>
      </c>
      <c r="I397" s="34">
        <f t="shared" si="34"/>
        <v>72686</v>
      </c>
    </row>
    <row r="398" spans="1:9" ht="15" customHeight="1" x14ac:dyDescent="0.35">
      <c r="A398">
        <f>TI102C!A395</f>
        <v>11707340</v>
      </c>
      <c r="B398">
        <f>TI102C!H395</f>
        <v>3</v>
      </c>
      <c r="C398" s="35">
        <f>TI102C!V395</f>
        <v>46273.739583333343</v>
      </c>
      <c r="D398">
        <f>TI102C!P395</f>
        <v>2</v>
      </c>
      <c r="E398" t="str">
        <f t="shared" si="30"/>
        <v>60011</v>
      </c>
      <c r="F398">
        <f t="shared" si="31"/>
        <v>277</v>
      </c>
      <c r="G398" t="str">
        <f t="shared" si="32"/>
        <v>SH0908-1054</v>
      </c>
      <c r="H398" t="str">
        <f t="shared" si="33"/>
        <v>SH0908-1054</v>
      </c>
      <c r="I398" s="34">
        <f t="shared" si="34"/>
        <v>72686</v>
      </c>
    </row>
    <row r="399" spans="1:9" ht="15" customHeight="1" x14ac:dyDescent="0.35">
      <c r="A399">
        <f>TI102C!A396</f>
        <v>11707524</v>
      </c>
      <c r="B399">
        <f>TI102C!H396</f>
        <v>2</v>
      </c>
      <c r="C399" s="35">
        <f>TI102C!V396</f>
        <v>46273.739641203712</v>
      </c>
      <c r="D399">
        <f>TI102C!P396</f>
        <v>1</v>
      </c>
      <c r="E399" t="str">
        <f t="shared" si="30"/>
        <v>59956</v>
      </c>
      <c r="F399">
        <f t="shared" si="31"/>
        <v>152</v>
      </c>
      <c r="G399" t="str">
        <f t="shared" si="32"/>
        <v>SH0908-1034</v>
      </c>
      <c r="H399" t="str">
        <f t="shared" si="33"/>
        <v>SH0908-1034</v>
      </c>
      <c r="I399" s="34">
        <f t="shared" si="34"/>
        <v>72686</v>
      </c>
    </row>
    <row r="400" spans="1:9" ht="15" customHeight="1" x14ac:dyDescent="0.35">
      <c r="A400">
        <f>TI102C!A397</f>
        <v>11710118</v>
      </c>
      <c r="B400">
        <f>TI102C!H397</f>
        <v>2</v>
      </c>
      <c r="C400" s="35">
        <f>TI102C!V397</f>
        <v>46273.739641203712</v>
      </c>
      <c r="D400">
        <f>TI102C!P397</f>
        <v>0</v>
      </c>
      <c r="E400" t="str">
        <f t="shared" si="30"/>
        <v>60622</v>
      </c>
      <c r="F400">
        <f t="shared" si="31"/>
        <v>162</v>
      </c>
      <c r="G400" t="str">
        <f t="shared" si="32"/>
        <v>SH0908-1034</v>
      </c>
      <c r="H400" t="str">
        <f t="shared" si="33"/>
        <v>SH0908-1034</v>
      </c>
      <c r="I400" s="34">
        <f t="shared" si="34"/>
        <v>72686</v>
      </c>
    </row>
    <row r="401" spans="1:9" ht="15" customHeight="1" x14ac:dyDescent="0.35">
      <c r="A401">
        <f>TI102C!A398</f>
        <v>11708243</v>
      </c>
      <c r="B401">
        <f>TI102C!H398</f>
        <v>1</v>
      </c>
      <c r="C401" s="35">
        <f>TI102C!V398</f>
        <v>46273.739664351851</v>
      </c>
      <c r="D401">
        <f>TI102C!P398</f>
        <v>6</v>
      </c>
      <c r="E401" t="str">
        <f t="shared" si="30"/>
        <v>60207</v>
      </c>
      <c r="F401">
        <f t="shared" si="31"/>
        <v>229</v>
      </c>
      <c r="G401" t="str">
        <f t="shared" si="32"/>
        <v>SH0908-1042</v>
      </c>
      <c r="H401" t="str">
        <f t="shared" si="33"/>
        <v>SH0908-1042</v>
      </c>
      <c r="I401" s="34">
        <f t="shared" si="34"/>
        <v>72686</v>
      </c>
    </row>
    <row r="402" spans="1:9" ht="15" customHeight="1" x14ac:dyDescent="0.35">
      <c r="A402">
        <f>TI102C!A399</f>
        <v>11710382</v>
      </c>
      <c r="B402">
        <f>TI102C!H399</f>
        <v>6</v>
      </c>
      <c r="C402" s="35">
        <f>TI102C!V399</f>
        <v>46273.739664351851</v>
      </c>
      <c r="D402">
        <f>TI102C!P399</f>
        <v>1</v>
      </c>
      <c r="E402" t="str">
        <f t="shared" si="30"/>
        <v>59660</v>
      </c>
      <c r="F402">
        <f t="shared" si="31"/>
        <v>34</v>
      </c>
      <c r="G402" t="str">
        <f t="shared" si="32"/>
        <v>SH0908-1011</v>
      </c>
      <c r="H402" t="str">
        <f t="shared" si="33"/>
        <v>SH0908-1011</v>
      </c>
      <c r="I402" s="34">
        <f t="shared" si="34"/>
        <v>72686</v>
      </c>
    </row>
    <row r="403" spans="1:9" ht="15" customHeight="1" x14ac:dyDescent="0.35">
      <c r="A403">
        <f>TI102C!A400</f>
        <v>11707133</v>
      </c>
      <c r="B403">
        <f>TI102C!H400</f>
        <v>4</v>
      </c>
      <c r="C403" s="35">
        <f>TI102C!V400</f>
        <v>46273.739675925928</v>
      </c>
      <c r="D403">
        <f>TI102C!P400</f>
        <v>1</v>
      </c>
      <c r="E403" t="str">
        <f t="shared" si="30"/>
        <v>59988</v>
      </c>
      <c r="F403">
        <f t="shared" si="31"/>
        <v>87</v>
      </c>
      <c r="G403" t="str">
        <f t="shared" si="32"/>
        <v>SH0908-1022</v>
      </c>
      <c r="H403" t="str">
        <f t="shared" si="33"/>
        <v>SH0908-1022</v>
      </c>
      <c r="I403" s="34">
        <f t="shared" si="34"/>
        <v>72686</v>
      </c>
    </row>
    <row r="404" spans="1:9" ht="15" customHeight="1" x14ac:dyDescent="0.35">
      <c r="A404">
        <f>TI102C!A401</f>
        <v>11707338</v>
      </c>
      <c r="B404">
        <f>TI102C!H401</f>
        <v>5</v>
      </c>
      <c r="C404" s="35">
        <f>TI102C!V401</f>
        <v>46273.739699074067</v>
      </c>
      <c r="D404">
        <f>TI102C!P401</f>
        <v>2</v>
      </c>
      <c r="E404" t="str">
        <f t="shared" si="30"/>
        <v>60003</v>
      </c>
      <c r="F404">
        <f t="shared" si="31"/>
        <v>276</v>
      </c>
      <c r="G404" t="str">
        <f t="shared" si="32"/>
        <v>SH0908-1054</v>
      </c>
      <c r="H404" t="str">
        <f t="shared" si="33"/>
        <v>SH0908-1054</v>
      </c>
      <c r="I404" s="34">
        <f t="shared" si="34"/>
        <v>72686</v>
      </c>
    </row>
    <row r="405" spans="1:9" ht="15" customHeight="1" x14ac:dyDescent="0.35">
      <c r="A405">
        <f>TI102C!A402</f>
        <v>11707341</v>
      </c>
      <c r="B405">
        <f>TI102C!H402</f>
        <v>3</v>
      </c>
      <c r="C405" s="35">
        <f>TI102C!V402</f>
        <v>46273.739710648151</v>
      </c>
      <c r="D405">
        <f>TI102C!P402</f>
        <v>2</v>
      </c>
      <c r="E405" t="str">
        <f t="shared" si="30"/>
        <v>60011</v>
      </c>
      <c r="F405">
        <f t="shared" si="31"/>
        <v>277</v>
      </c>
      <c r="G405" t="str">
        <f t="shared" si="32"/>
        <v>SH0908-1054</v>
      </c>
      <c r="H405" t="str">
        <f t="shared" si="33"/>
        <v>SH0908-1054</v>
      </c>
      <c r="I405" s="34">
        <f t="shared" si="34"/>
        <v>72686</v>
      </c>
    </row>
    <row r="406" spans="1:9" ht="15" customHeight="1" x14ac:dyDescent="0.35">
      <c r="A406">
        <f>TI102C!A403</f>
        <v>11708244</v>
      </c>
      <c r="B406">
        <f>TI102C!H403</f>
        <v>1</v>
      </c>
      <c r="C406" s="35">
        <f>TI102C!V403</f>
        <v>46273.739745370367</v>
      </c>
      <c r="D406">
        <f>TI102C!P403</f>
        <v>1</v>
      </c>
      <c r="E406" t="str">
        <f t="shared" si="30"/>
        <v>60207</v>
      </c>
      <c r="F406">
        <f t="shared" si="31"/>
        <v>229</v>
      </c>
      <c r="G406" t="str">
        <f t="shared" si="32"/>
        <v>SH0908-1042</v>
      </c>
      <c r="H406" t="str">
        <f t="shared" si="33"/>
        <v>SH0908-1042</v>
      </c>
      <c r="I406" s="34">
        <f t="shared" si="34"/>
        <v>72686</v>
      </c>
    </row>
    <row r="407" spans="1:9" ht="15" customHeight="1" x14ac:dyDescent="0.35">
      <c r="A407">
        <f>TI102C!A404</f>
        <v>11709709</v>
      </c>
      <c r="B407">
        <f>TI102C!H404</f>
        <v>1</v>
      </c>
      <c r="C407" s="35">
        <f>TI102C!V404</f>
        <v>46273.739756944437</v>
      </c>
      <c r="D407">
        <f>TI102C!P404</f>
        <v>1</v>
      </c>
      <c r="E407" t="str">
        <f t="shared" si="30"/>
        <v>60460</v>
      </c>
      <c r="F407">
        <f t="shared" si="31"/>
        <v>243</v>
      </c>
      <c r="G407" t="str">
        <f t="shared" si="32"/>
        <v>SH0908-1042</v>
      </c>
      <c r="H407" t="str">
        <f t="shared" si="33"/>
        <v>SH0908-1042</v>
      </c>
      <c r="I407" s="34">
        <f t="shared" si="34"/>
        <v>72686</v>
      </c>
    </row>
    <row r="408" spans="1:9" ht="15" customHeight="1" x14ac:dyDescent="0.35">
      <c r="A408">
        <f>TI102C!A405</f>
        <v>11707514</v>
      </c>
      <c r="B408">
        <f>TI102C!H405</f>
        <v>2</v>
      </c>
      <c r="C408" s="35">
        <f>TI102C!V405</f>
        <v>46273.739895833343</v>
      </c>
      <c r="D408">
        <f>TI102C!P405</f>
        <v>1</v>
      </c>
      <c r="E408" t="str">
        <f t="shared" si="30"/>
        <v>59807</v>
      </c>
      <c r="F408">
        <f t="shared" si="31"/>
        <v>124</v>
      </c>
      <c r="G408" t="str">
        <f t="shared" si="32"/>
        <v>SH0908-1033</v>
      </c>
      <c r="H408" t="str">
        <f t="shared" si="33"/>
        <v>SH0908-1033</v>
      </c>
      <c r="I408" s="34">
        <f t="shared" si="34"/>
        <v>72686</v>
      </c>
    </row>
    <row r="409" spans="1:9" ht="15" customHeight="1" x14ac:dyDescent="0.35">
      <c r="A409">
        <f>TI102C!A406</f>
        <v>11708624</v>
      </c>
      <c r="B409">
        <f>TI102C!H406</f>
        <v>4</v>
      </c>
      <c r="C409" s="35">
        <f>TI102C!V406</f>
        <v>46273.739976851852</v>
      </c>
      <c r="D409">
        <f>TI102C!P406</f>
        <v>1</v>
      </c>
      <c r="E409" t="str">
        <f t="shared" si="30"/>
        <v>60346</v>
      </c>
      <c r="F409">
        <f t="shared" si="31"/>
        <v>101</v>
      </c>
      <c r="G409" t="str">
        <f t="shared" si="32"/>
        <v>SH0908-1026</v>
      </c>
      <c r="H409" t="str">
        <f t="shared" si="33"/>
        <v>SH0908-1026</v>
      </c>
      <c r="I409" s="34">
        <f t="shared" si="34"/>
        <v>72686</v>
      </c>
    </row>
    <row r="410" spans="1:9" ht="15" customHeight="1" x14ac:dyDescent="0.35">
      <c r="A410">
        <f>TI102C!A407</f>
        <v>11709588</v>
      </c>
      <c r="B410">
        <f>TI102C!H407</f>
        <v>5</v>
      </c>
      <c r="C410" s="35">
        <f>TI102C!V407</f>
        <v>46273.74009259259</v>
      </c>
      <c r="D410">
        <f>TI102C!P407</f>
        <v>1</v>
      </c>
      <c r="E410" t="str">
        <f t="shared" si="30"/>
        <v>60432</v>
      </c>
      <c r="F410">
        <f t="shared" si="31"/>
        <v>310</v>
      </c>
      <c r="G410" t="str">
        <f t="shared" si="32"/>
        <v>SH0908-1063</v>
      </c>
      <c r="H410" t="str">
        <f t="shared" si="33"/>
        <v>SH0908-1063</v>
      </c>
      <c r="I410" s="34">
        <f t="shared" si="34"/>
        <v>72686</v>
      </c>
    </row>
    <row r="411" spans="1:9" ht="15" customHeight="1" x14ac:dyDescent="0.35">
      <c r="A411">
        <f>TI102C!A408</f>
        <v>11710084</v>
      </c>
      <c r="B411">
        <f>TI102C!H408</f>
        <v>1</v>
      </c>
      <c r="C411" s="35">
        <f>TI102C!V408</f>
        <v>46273.740277777782</v>
      </c>
      <c r="D411">
        <f>TI102C!P408</f>
        <v>12</v>
      </c>
      <c r="E411" t="str">
        <f t="shared" si="30"/>
        <v>60615</v>
      </c>
      <c r="F411">
        <f t="shared" si="31"/>
        <v>394</v>
      </c>
      <c r="G411" t="str">
        <f t="shared" si="32"/>
        <v>SH0908-1888</v>
      </c>
      <c r="H411" t="str">
        <f t="shared" si="33"/>
        <v>SH0908-1888</v>
      </c>
      <c r="I411" s="34">
        <f t="shared" si="34"/>
        <v>72686</v>
      </c>
    </row>
    <row r="412" spans="1:9" ht="15" customHeight="1" x14ac:dyDescent="0.35">
      <c r="A412">
        <f>TI102C!A409</f>
        <v>11707521</v>
      </c>
      <c r="B412">
        <f>TI102C!H409</f>
        <v>2</v>
      </c>
      <c r="C412" s="35">
        <f>TI102C!V409</f>
        <v>46273.740300925929</v>
      </c>
      <c r="D412">
        <f>TI102C!P409</f>
        <v>6</v>
      </c>
      <c r="E412" t="str">
        <f t="shared" si="30"/>
        <v>59812</v>
      </c>
      <c r="F412">
        <f t="shared" si="31"/>
        <v>151</v>
      </c>
      <c r="G412" t="str">
        <f t="shared" si="32"/>
        <v>SH0908-1034</v>
      </c>
      <c r="H412" t="str">
        <f t="shared" si="33"/>
        <v>SH0908-1034</v>
      </c>
      <c r="I412" s="34">
        <f t="shared" si="34"/>
        <v>72686</v>
      </c>
    </row>
    <row r="413" spans="1:9" ht="15" customHeight="1" x14ac:dyDescent="0.35">
      <c r="A413">
        <f>TI102C!A410</f>
        <v>11707280</v>
      </c>
      <c r="B413">
        <f>TI102C!H410</f>
        <v>3</v>
      </c>
      <c r="C413" s="35">
        <f>TI102C!V410</f>
        <v>46273.740324074082</v>
      </c>
      <c r="D413">
        <f>TI102C!P410</f>
        <v>1</v>
      </c>
      <c r="E413" t="str">
        <f t="shared" si="30"/>
        <v>60009</v>
      </c>
      <c r="F413">
        <f t="shared" si="31"/>
        <v>268</v>
      </c>
      <c r="G413" t="str">
        <f t="shared" si="32"/>
        <v>SH0908-1051</v>
      </c>
      <c r="H413" t="str">
        <f t="shared" si="33"/>
        <v>SH0908-1051</v>
      </c>
      <c r="I413" s="34">
        <f t="shared" si="34"/>
        <v>72686</v>
      </c>
    </row>
    <row r="414" spans="1:9" ht="15" customHeight="1" x14ac:dyDescent="0.35">
      <c r="A414">
        <f>TI102C!A411</f>
        <v>11707525</v>
      </c>
      <c r="B414">
        <f>TI102C!H411</f>
        <v>2</v>
      </c>
      <c r="C414" s="35">
        <f>TI102C!V411</f>
        <v>46273.740347222221</v>
      </c>
      <c r="D414">
        <f>TI102C!P411</f>
        <v>5</v>
      </c>
      <c r="E414" t="str">
        <f t="shared" si="30"/>
        <v>59956</v>
      </c>
      <c r="F414">
        <f t="shared" si="31"/>
        <v>152</v>
      </c>
      <c r="G414" t="str">
        <f t="shared" si="32"/>
        <v>SH0908-1034</v>
      </c>
      <c r="H414" t="str">
        <f t="shared" si="33"/>
        <v>SH0908-1034</v>
      </c>
      <c r="I414" s="34">
        <f t="shared" si="34"/>
        <v>72686</v>
      </c>
    </row>
    <row r="415" spans="1:9" ht="15" customHeight="1" x14ac:dyDescent="0.35">
      <c r="A415">
        <f>TI102C!A412</f>
        <v>11708735</v>
      </c>
      <c r="B415">
        <f>TI102C!H412</f>
        <v>1</v>
      </c>
      <c r="C415" s="35">
        <f>TI102C!V412</f>
        <v>46273.740358796298</v>
      </c>
      <c r="D415">
        <f>TI102C!P412</f>
        <v>1</v>
      </c>
      <c r="E415" t="str">
        <f t="shared" si="30"/>
        <v>60348</v>
      </c>
      <c r="F415">
        <f t="shared" si="31"/>
        <v>271</v>
      </c>
      <c r="G415" t="str">
        <f t="shared" si="32"/>
        <v>SH0908-1051</v>
      </c>
      <c r="H415" t="str">
        <f t="shared" si="33"/>
        <v>SH0908-1051</v>
      </c>
      <c r="I415" s="34">
        <f t="shared" si="34"/>
        <v>72686</v>
      </c>
    </row>
    <row r="416" spans="1:9" ht="15" customHeight="1" x14ac:dyDescent="0.35">
      <c r="A416">
        <f>TI102C!A413</f>
        <v>11707169</v>
      </c>
      <c r="B416">
        <f>TI102C!H413</f>
        <v>4</v>
      </c>
      <c r="C416" s="35">
        <f>TI102C!V413</f>
        <v>46273.740439814806</v>
      </c>
      <c r="D416">
        <f>TI102C!P413</f>
        <v>6</v>
      </c>
      <c r="E416" t="str">
        <f t="shared" si="30"/>
        <v>59878</v>
      </c>
      <c r="F416">
        <f t="shared" si="31"/>
        <v>98</v>
      </c>
      <c r="G416" t="str">
        <f t="shared" si="32"/>
        <v>SH0908-1026</v>
      </c>
      <c r="H416" t="str">
        <f t="shared" si="33"/>
        <v>SH0908-1026</v>
      </c>
      <c r="I416" s="34">
        <f t="shared" si="34"/>
        <v>72686</v>
      </c>
    </row>
    <row r="417" spans="1:9" ht="15" customHeight="1" x14ac:dyDescent="0.35">
      <c r="A417">
        <f>TI102C!A414</f>
        <v>11707281</v>
      </c>
      <c r="B417">
        <f>TI102C!H414</f>
        <v>3</v>
      </c>
      <c r="C417" s="35">
        <f>TI102C!V414</f>
        <v>46273.740451388891</v>
      </c>
      <c r="D417">
        <f>TI102C!P414</f>
        <v>1</v>
      </c>
      <c r="E417" t="str">
        <f t="shared" si="30"/>
        <v>60009</v>
      </c>
      <c r="F417">
        <f t="shared" si="31"/>
        <v>268</v>
      </c>
      <c r="G417" t="str">
        <f t="shared" si="32"/>
        <v>SH0908-1051</v>
      </c>
      <c r="H417" t="str">
        <f t="shared" si="33"/>
        <v>SH0908-1051</v>
      </c>
      <c r="I417" s="34">
        <f t="shared" si="34"/>
        <v>72686</v>
      </c>
    </row>
    <row r="418" spans="1:9" ht="15" customHeight="1" x14ac:dyDescent="0.35">
      <c r="A418">
        <f>TI102C!A415</f>
        <v>11707300</v>
      </c>
      <c r="B418">
        <f>TI102C!H415</f>
        <v>5</v>
      </c>
      <c r="C418" s="35">
        <f>TI102C!V415</f>
        <v>46273.740636574083</v>
      </c>
      <c r="D418">
        <f>TI102C!P415</f>
        <v>3</v>
      </c>
      <c r="E418" t="str">
        <f t="shared" si="30"/>
        <v>59754</v>
      </c>
      <c r="F418">
        <f t="shared" si="31"/>
        <v>318</v>
      </c>
      <c r="G418" t="str">
        <f t="shared" si="32"/>
        <v>SH0908-1066</v>
      </c>
      <c r="H418" t="str">
        <f t="shared" si="33"/>
        <v>SH0908-1066</v>
      </c>
      <c r="I418" s="34">
        <f t="shared" si="34"/>
        <v>72686</v>
      </c>
    </row>
    <row r="419" spans="1:9" ht="15" customHeight="1" x14ac:dyDescent="0.35">
      <c r="A419">
        <f>TI102C!A416</f>
        <v>11708081</v>
      </c>
      <c r="B419">
        <f>TI102C!H416</f>
        <v>1</v>
      </c>
      <c r="C419" s="35">
        <f>TI102C!V416</f>
        <v>46273.740659722222</v>
      </c>
      <c r="D419">
        <f>TI102C!P416</f>
        <v>1</v>
      </c>
      <c r="E419" t="str">
        <f t="shared" si="30"/>
        <v>60104</v>
      </c>
      <c r="F419">
        <f t="shared" si="31"/>
        <v>224</v>
      </c>
      <c r="G419" t="str">
        <f t="shared" si="32"/>
        <v>SH0908-1042</v>
      </c>
      <c r="H419" t="str">
        <f t="shared" si="33"/>
        <v>SH0908-1042</v>
      </c>
      <c r="I419" s="34">
        <f t="shared" si="34"/>
        <v>72686</v>
      </c>
    </row>
    <row r="420" spans="1:9" ht="15" customHeight="1" x14ac:dyDescent="0.35">
      <c r="A420">
        <f>TI102C!A417</f>
        <v>11709645</v>
      </c>
      <c r="B420">
        <f>TI102C!H417</f>
        <v>3</v>
      </c>
      <c r="C420" s="35">
        <f>TI102C!V417</f>
        <v>46273.740763888891</v>
      </c>
      <c r="D420">
        <f>TI102C!P417</f>
        <v>1</v>
      </c>
      <c r="E420" t="str">
        <f t="shared" si="30"/>
        <v>60466</v>
      </c>
      <c r="F420">
        <f t="shared" si="31"/>
        <v>240</v>
      </c>
      <c r="G420" t="str">
        <f t="shared" si="32"/>
        <v>SH0908-1042</v>
      </c>
      <c r="H420" t="str">
        <f t="shared" si="33"/>
        <v>SH0908-1042</v>
      </c>
      <c r="I420" s="34">
        <f t="shared" si="34"/>
        <v>72686</v>
      </c>
    </row>
    <row r="421" spans="1:9" ht="15" customHeight="1" x14ac:dyDescent="0.35">
      <c r="A421">
        <f>TI102C!A418</f>
        <v>11709982</v>
      </c>
      <c r="B421">
        <f>TI102C!H418</f>
        <v>1</v>
      </c>
      <c r="C421" s="35">
        <f>TI102C!V418</f>
        <v>46273.74077546296</v>
      </c>
      <c r="D421">
        <f>TI102C!P418</f>
        <v>12</v>
      </c>
      <c r="E421" t="str">
        <f t="shared" si="30"/>
        <v>60556</v>
      </c>
      <c r="F421">
        <f t="shared" si="31"/>
        <v>391</v>
      </c>
      <c r="G421" t="str">
        <f t="shared" si="32"/>
        <v>SH0908-1888</v>
      </c>
      <c r="H421" t="str">
        <f t="shared" si="33"/>
        <v>SH0908-1888</v>
      </c>
      <c r="I421" s="34">
        <f t="shared" si="34"/>
        <v>72686</v>
      </c>
    </row>
    <row r="422" spans="1:9" ht="15" customHeight="1" x14ac:dyDescent="0.35">
      <c r="A422">
        <f>TI102C!A419</f>
        <v>11708082</v>
      </c>
      <c r="B422">
        <f>TI102C!H419</f>
        <v>1</v>
      </c>
      <c r="C422" s="35">
        <f>TI102C!V419</f>
        <v>46273.740798611107</v>
      </c>
      <c r="D422">
        <f>TI102C!P419</f>
        <v>1</v>
      </c>
      <c r="E422" t="str">
        <f t="shared" si="30"/>
        <v>60104</v>
      </c>
      <c r="F422">
        <f t="shared" si="31"/>
        <v>224</v>
      </c>
      <c r="G422" t="str">
        <f t="shared" si="32"/>
        <v>SH0908-1042</v>
      </c>
      <c r="H422" t="str">
        <f t="shared" si="33"/>
        <v>SH0908-1042</v>
      </c>
      <c r="I422" s="34">
        <f t="shared" si="34"/>
        <v>72686</v>
      </c>
    </row>
    <row r="423" spans="1:9" ht="15" customHeight="1" x14ac:dyDescent="0.35">
      <c r="A423">
        <f>TI102C!A420</f>
        <v>11709524</v>
      </c>
      <c r="B423">
        <f>TI102C!H420</f>
        <v>4</v>
      </c>
      <c r="C423" s="35">
        <f>TI102C!V420</f>
        <v>46273.74082175926</v>
      </c>
      <c r="D423">
        <f>TI102C!P420</f>
        <v>2</v>
      </c>
      <c r="E423" t="str">
        <f t="shared" si="30"/>
        <v>60421</v>
      </c>
      <c r="F423">
        <f t="shared" si="31"/>
        <v>102</v>
      </c>
      <c r="G423" t="str">
        <f t="shared" si="32"/>
        <v>SH0908-1026</v>
      </c>
      <c r="H423" t="str">
        <f t="shared" si="33"/>
        <v>SH0908-1026</v>
      </c>
      <c r="I423" s="34">
        <f t="shared" si="34"/>
        <v>72686</v>
      </c>
    </row>
    <row r="424" spans="1:9" ht="15" customHeight="1" x14ac:dyDescent="0.35">
      <c r="A424">
        <f>TI102C!A421</f>
        <v>11709525</v>
      </c>
      <c r="B424">
        <f>TI102C!H421</f>
        <v>4</v>
      </c>
      <c r="C424" s="35">
        <f>TI102C!V421</f>
        <v>46273.740972222222</v>
      </c>
      <c r="D424">
        <f>TI102C!P421</f>
        <v>2</v>
      </c>
      <c r="E424" t="str">
        <f t="shared" si="30"/>
        <v>60421</v>
      </c>
      <c r="F424">
        <f t="shared" si="31"/>
        <v>102</v>
      </c>
      <c r="G424" t="str">
        <f t="shared" si="32"/>
        <v>SH0908-1026</v>
      </c>
      <c r="H424" t="str">
        <f t="shared" si="33"/>
        <v>SH0908-1026</v>
      </c>
      <c r="I424" s="34">
        <f t="shared" si="34"/>
        <v>72686</v>
      </c>
    </row>
    <row r="425" spans="1:9" ht="15" customHeight="1" x14ac:dyDescent="0.35">
      <c r="A425">
        <f>TI102C!A422</f>
        <v>11708773</v>
      </c>
      <c r="B425">
        <f>TI102C!H422</f>
        <v>3</v>
      </c>
      <c r="C425" s="35">
        <f>TI102C!V422</f>
        <v>46273.741018518522</v>
      </c>
      <c r="D425">
        <f>TI102C!P422</f>
        <v>1</v>
      </c>
      <c r="E425" t="str">
        <f t="shared" si="30"/>
        <v>60368</v>
      </c>
      <c r="F425">
        <f t="shared" si="31"/>
        <v>234</v>
      </c>
      <c r="G425" t="str">
        <f t="shared" si="32"/>
        <v>SH0908-1042</v>
      </c>
      <c r="H425" t="str">
        <f t="shared" si="33"/>
        <v>SH0908-1042</v>
      </c>
      <c r="I425" s="34">
        <f t="shared" si="34"/>
        <v>72686</v>
      </c>
    </row>
    <row r="426" spans="1:9" ht="15" customHeight="1" x14ac:dyDescent="0.35">
      <c r="A426">
        <f>TI102C!A423</f>
        <v>11709526</v>
      </c>
      <c r="B426">
        <f>TI102C!H423</f>
        <v>4</v>
      </c>
      <c r="C426" s="35">
        <f>TI102C!V423</f>
        <v>46273.741064814807</v>
      </c>
      <c r="D426">
        <f>TI102C!P423</f>
        <v>2</v>
      </c>
      <c r="E426" t="str">
        <f t="shared" si="30"/>
        <v>60421</v>
      </c>
      <c r="F426">
        <f t="shared" si="31"/>
        <v>102</v>
      </c>
      <c r="G426" t="str">
        <f t="shared" si="32"/>
        <v>SH0908-1026</v>
      </c>
      <c r="H426" t="str">
        <f t="shared" si="33"/>
        <v>SH0908-1026</v>
      </c>
      <c r="I426" s="34">
        <f t="shared" si="34"/>
        <v>72686</v>
      </c>
    </row>
    <row r="427" spans="1:9" ht="15" customHeight="1" x14ac:dyDescent="0.35">
      <c r="A427">
        <f>TI102C!A424</f>
        <v>11709651</v>
      </c>
      <c r="B427">
        <f>TI102C!H424</f>
        <v>1</v>
      </c>
      <c r="C427" s="35">
        <f>TI102C!V424</f>
        <v>46273.741111111107</v>
      </c>
      <c r="D427">
        <f>TI102C!P424</f>
        <v>2</v>
      </c>
      <c r="E427" t="str">
        <f t="shared" si="30"/>
        <v>60469</v>
      </c>
      <c r="F427">
        <f t="shared" si="31"/>
        <v>242</v>
      </c>
      <c r="G427" t="str">
        <f t="shared" si="32"/>
        <v>SH0908-1042</v>
      </c>
      <c r="H427" t="str">
        <f t="shared" si="33"/>
        <v>SH0908-1042</v>
      </c>
      <c r="I427" s="34">
        <f t="shared" si="34"/>
        <v>72686</v>
      </c>
    </row>
    <row r="428" spans="1:9" ht="15" customHeight="1" x14ac:dyDescent="0.35">
      <c r="A428">
        <f>TI102C!A425</f>
        <v>11707372</v>
      </c>
      <c r="B428">
        <f>TI102C!H425</f>
        <v>3</v>
      </c>
      <c r="C428" s="35">
        <f>TI102C!V425</f>
        <v>46273.741296296299</v>
      </c>
      <c r="D428">
        <f>TI102C!P425</f>
        <v>1</v>
      </c>
      <c r="E428" t="str">
        <f t="shared" si="30"/>
        <v>59620</v>
      </c>
      <c r="F428">
        <f t="shared" si="31"/>
        <v>210</v>
      </c>
      <c r="G428" t="str">
        <f t="shared" si="32"/>
        <v>SH0908-1042</v>
      </c>
      <c r="H428" t="str">
        <f t="shared" si="33"/>
        <v>SH0908-1042</v>
      </c>
      <c r="I428" s="34">
        <f t="shared" si="34"/>
        <v>72686</v>
      </c>
    </row>
    <row r="429" spans="1:9" ht="15" customHeight="1" x14ac:dyDescent="0.35">
      <c r="A429">
        <f>TI102C!A426</f>
        <v>11707170</v>
      </c>
      <c r="B429">
        <f>TI102C!H426</f>
        <v>4</v>
      </c>
      <c r="C429" s="35">
        <f>TI102C!V426</f>
        <v>46273.741365740738</v>
      </c>
      <c r="D429">
        <f>TI102C!P426</f>
        <v>3</v>
      </c>
      <c r="E429" t="str">
        <f t="shared" si="30"/>
        <v>60020</v>
      </c>
      <c r="F429">
        <f t="shared" si="31"/>
        <v>99</v>
      </c>
      <c r="G429" t="str">
        <f t="shared" si="32"/>
        <v>SH0908-1026</v>
      </c>
      <c r="H429" t="str">
        <f t="shared" si="33"/>
        <v>SH0908-1026</v>
      </c>
      <c r="I429" s="34">
        <f t="shared" si="34"/>
        <v>72686</v>
      </c>
    </row>
    <row r="430" spans="1:9" ht="15" customHeight="1" x14ac:dyDescent="0.35">
      <c r="A430">
        <f>TI102C!A427</f>
        <v>11708655</v>
      </c>
      <c r="B430">
        <f>TI102C!H427</f>
        <v>1</v>
      </c>
      <c r="C430" s="35">
        <f>TI102C!V427</f>
        <v>46273.741400462961</v>
      </c>
      <c r="D430">
        <f>TI102C!P427</f>
        <v>1</v>
      </c>
      <c r="E430" t="str">
        <f t="shared" si="30"/>
        <v>60319</v>
      </c>
      <c r="F430">
        <f t="shared" si="31"/>
        <v>232</v>
      </c>
      <c r="G430" t="str">
        <f t="shared" si="32"/>
        <v>SH0908-1042</v>
      </c>
      <c r="H430" t="str">
        <f t="shared" si="33"/>
        <v>SH0908-1042</v>
      </c>
      <c r="I430" s="34">
        <f t="shared" si="34"/>
        <v>72686</v>
      </c>
    </row>
    <row r="431" spans="1:9" ht="15" customHeight="1" x14ac:dyDescent="0.35">
      <c r="A431">
        <f>TI102C!A428</f>
        <v>11710194</v>
      </c>
      <c r="B431">
        <f>TI102C!H428</f>
        <v>1</v>
      </c>
      <c r="C431" s="35">
        <f>TI102C!V428</f>
        <v>46273.741469907407</v>
      </c>
      <c r="D431">
        <f>TI102C!P428</f>
        <v>3</v>
      </c>
      <c r="E431" t="str">
        <f t="shared" si="30"/>
        <v>60646</v>
      </c>
      <c r="F431">
        <f t="shared" si="31"/>
        <v>192</v>
      </c>
      <c r="G431" t="str">
        <f t="shared" si="32"/>
        <v>SH0908-1037</v>
      </c>
      <c r="H431" t="str">
        <f t="shared" si="33"/>
        <v>SH0908-1037</v>
      </c>
      <c r="I431" s="34">
        <f t="shared" si="34"/>
        <v>72686</v>
      </c>
    </row>
    <row r="432" spans="1:9" ht="15" customHeight="1" x14ac:dyDescent="0.35">
      <c r="A432">
        <f>TI102C!A429</f>
        <v>11707785</v>
      </c>
      <c r="B432">
        <f>TI102C!H429</f>
        <v>5</v>
      </c>
      <c r="C432" s="35">
        <f>TI102C!V429</f>
        <v>46273.741493055553</v>
      </c>
      <c r="D432">
        <f>TI102C!P429</f>
        <v>15</v>
      </c>
      <c r="E432" t="str">
        <f t="shared" si="30"/>
        <v>59880</v>
      </c>
      <c r="F432">
        <f t="shared" si="31"/>
        <v>360</v>
      </c>
      <c r="G432" t="str">
        <f t="shared" si="32"/>
        <v>SH0908-1888</v>
      </c>
      <c r="H432" t="str">
        <f t="shared" si="33"/>
        <v>SH0908-1888</v>
      </c>
      <c r="I432" s="34">
        <f t="shared" si="34"/>
        <v>72686</v>
      </c>
    </row>
    <row r="433" spans="1:9" ht="15" customHeight="1" x14ac:dyDescent="0.35">
      <c r="A433">
        <f>TI102C!A430</f>
        <v>11708801</v>
      </c>
      <c r="B433">
        <f>TI102C!H430</f>
        <v>1</v>
      </c>
      <c r="C433" s="35">
        <f>TI102C!V430</f>
        <v>46273.741631944453</v>
      </c>
      <c r="D433">
        <f>TI102C!P430</f>
        <v>3</v>
      </c>
      <c r="E433" t="str">
        <f t="shared" si="30"/>
        <v>60338</v>
      </c>
      <c r="F433">
        <f t="shared" si="31"/>
        <v>233</v>
      </c>
      <c r="G433" t="str">
        <f t="shared" si="32"/>
        <v>SH0908-1042</v>
      </c>
      <c r="H433" t="str">
        <f t="shared" si="33"/>
        <v>SH0908-1042</v>
      </c>
      <c r="I433" s="34">
        <f t="shared" si="34"/>
        <v>72686</v>
      </c>
    </row>
    <row r="434" spans="1:9" ht="15" customHeight="1" x14ac:dyDescent="0.35">
      <c r="A434">
        <f>TI102C!A431</f>
        <v>11710471</v>
      </c>
      <c r="B434">
        <f>TI102C!H431</f>
        <v>3</v>
      </c>
      <c r="C434" s="35">
        <f>TI102C!V431</f>
        <v>46273.741666666669</v>
      </c>
      <c r="D434">
        <f>TI102C!P431</f>
        <v>2</v>
      </c>
      <c r="E434" t="str">
        <f t="shared" si="30"/>
        <v>60729</v>
      </c>
      <c r="F434">
        <f t="shared" si="31"/>
        <v>246</v>
      </c>
      <c r="G434" t="str">
        <f t="shared" si="32"/>
        <v>SH0908-1042</v>
      </c>
      <c r="H434" t="str">
        <f t="shared" si="33"/>
        <v>SH0908-1042</v>
      </c>
      <c r="I434" s="34">
        <f t="shared" si="34"/>
        <v>72686</v>
      </c>
    </row>
    <row r="435" spans="1:9" ht="15" customHeight="1" x14ac:dyDescent="0.35">
      <c r="A435">
        <f>TI102C!A432</f>
        <v>11708301</v>
      </c>
      <c r="B435">
        <f>TI102C!H432</f>
        <v>1</v>
      </c>
      <c r="C435" s="35">
        <f>TI102C!V432</f>
        <v>46273.741759259261</v>
      </c>
      <c r="D435">
        <f>TI102C!P432</f>
        <v>1</v>
      </c>
      <c r="E435" t="str">
        <f t="shared" si="30"/>
        <v>60217</v>
      </c>
      <c r="F435">
        <f t="shared" si="31"/>
        <v>270</v>
      </c>
      <c r="G435" t="str">
        <f t="shared" si="32"/>
        <v>SH0908-1051</v>
      </c>
      <c r="H435" t="str">
        <f t="shared" si="33"/>
        <v>SH0908-1051</v>
      </c>
      <c r="I435" s="34">
        <f t="shared" si="34"/>
        <v>72686</v>
      </c>
    </row>
    <row r="436" spans="1:9" ht="15" customHeight="1" x14ac:dyDescent="0.35">
      <c r="A436">
        <f>TI102C!A433</f>
        <v>11708302</v>
      </c>
      <c r="B436">
        <f>TI102C!H433</f>
        <v>1</v>
      </c>
      <c r="C436" s="35">
        <f>TI102C!V433</f>
        <v>46273.741851851853</v>
      </c>
      <c r="D436">
        <f>TI102C!P433</f>
        <v>1</v>
      </c>
      <c r="E436" t="str">
        <f t="shared" si="30"/>
        <v>60217</v>
      </c>
      <c r="F436">
        <f t="shared" si="31"/>
        <v>270</v>
      </c>
      <c r="G436" t="str">
        <f t="shared" si="32"/>
        <v>SH0908-1051</v>
      </c>
      <c r="H436" t="str">
        <f t="shared" si="33"/>
        <v>SH0908-1051</v>
      </c>
      <c r="I436" s="34">
        <f t="shared" si="34"/>
        <v>72686</v>
      </c>
    </row>
    <row r="437" spans="1:9" ht="15" customHeight="1" x14ac:dyDescent="0.35">
      <c r="A437">
        <f>TI102C!A434</f>
        <v>11708303</v>
      </c>
      <c r="B437">
        <f>TI102C!H434</f>
        <v>1</v>
      </c>
      <c r="C437" s="35">
        <f>TI102C!V434</f>
        <v>46273.7419212963</v>
      </c>
      <c r="D437">
        <f>TI102C!P434</f>
        <v>1</v>
      </c>
      <c r="E437" t="str">
        <f t="shared" si="30"/>
        <v>60217</v>
      </c>
      <c r="F437">
        <f t="shared" si="31"/>
        <v>270</v>
      </c>
      <c r="G437" t="str">
        <f t="shared" si="32"/>
        <v>SH0908-1051</v>
      </c>
      <c r="H437" t="str">
        <f t="shared" si="33"/>
        <v>SH0908-1051</v>
      </c>
      <c r="I437" s="34">
        <f t="shared" si="34"/>
        <v>72686</v>
      </c>
    </row>
    <row r="438" spans="1:9" ht="15" customHeight="1" x14ac:dyDescent="0.35">
      <c r="A438">
        <f>TI102C!A435</f>
        <v>11708725</v>
      </c>
      <c r="B438">
        <f>TI102C!H435</f>
        <v>1</v>
      </c>
      <c r="C438" s="35">
        <f>TI102C!V435</f>
        <v>46273.742002314822</v>
      </c>
      <c r="D438">
        <f>TI102C!P435</f>
        <v>1</v>
      </c>
      <c r="E438" t="str">
        <f t="shared" si="30"/>
        <v>60312</v>
      </c>
      <c r="F438">
        <f t="shared" si="31"/>
        <v>259</v>
      </c>
      <c r="G438" t="str">
        <f t="shared" si="32"/>
        <v>SH0908-1045</v>
      </c>
      <c r="H438" t="str">
        <f t="shared" si="33"/>
        <v>SH0908-1045</v>
      </c>
      <c r="I438" s="34">
        <f t="shared" si="34"/>
        <v>72686</v>
      </c>
    </row>
    <row r="439" spans="1:9" ht="15" customHeight="1" x14ac:dyDescent="0.35">
      <c r="A439">
        <f>TI102C!A436</f>
        <v>11707396</v>
      </c>
      <c r="B439">
        <f>TI102C!H436</f>
        <v>3</v>
      </c>
      <c r="C439" s="35">
        <f>TI102C!V436</f>
        <v>46273.742025462961</v>
      </c>
      <c r="D439">
        <f>TI102C!P436</f>
        <v>1</v>
      </c>
      <c r="E439" t="str">
        <f t="shared" si="30"/>
        <v>60010</v>
      </c>
      <c r="F439">
        <f t="shared" si="31"/>
        <v>218</v>
      </c>
      <c r="G439" t="str">
        <f t="shared" si="32"/>
        <v>SH0908-1042</v>
      </c>
      <c r="H439" t="str">
        <f t="shared" si="33"/>
        <v>SH0908-1042</v>
      </c>
      <c r="I439" s="34">
        <f t="shared" si="34"/>
        <v>72686</v>
      </c>
    </row>
    <row r="440" spans="1:9" ht="15" customHeight="1" x14ac:dyDescent="0.35">
      <c r="A440">
        <f>TI102C!A437</f>
        <v>11707397</v>
      </c>
      <c r="B440">
        <f>TI102C!H437</f>
        <v>3</v>
      </c>
      <c r="C440" s="35">
        <f>TI102C!V437</f>
        <v>46273.7421412037</v>
      </c>
      <c r="D440">
        <f>TI102C!P437</f>
        <v>2</v>
      </c>
      <c r="E440" t="str">
        <f t="shared" si="30"/>
        <v>60010</v>
      </c>
      <c r="F440">
        <f t="shared" si="31"/>
        <v>218</v>
      </c>
      <c r="G440" t="str">
        <f t="shared" si="32"/>
        <v>SH0908-1042</v>
      </c>
      <c r="H440" t="str">
        <f t="shared" si="33"/>
        <v>SH0908-1042</v>
      </c>
      <c r="I440" s="34">
        <f t="shared" si="34"/>
        <v>72686</v>
      </c>
    </row>
    <row r="441" spans="1:9" ht="15" customHeight="1" x14ac:dyDescent="0.35">
      <c r="A441">
        <f>TI102C!A438</f>
        <v>11708726</v>
      </c>
      <c r="B441">
        <f>TI102C!H438</f>
        <v>1</v>
      </c>
      <c r="C441" s="35">
        <f>TI102C!V438</f>
        <v>46273.7421412037</v>
      </c>
      <c r="D441">
        <f>TI102C!P438</f>
        <v>1</v>
      </c>
      <c r="E441" t="str">
        <f t="shared" si="30"/>
        <v>60312</v>
      </c>
      <c r="F441">
        <f t="shared" si="31"/>
        <v>259</v>
      </c>
      <c r="G441" t="str">
        <f t="shared" si="32"/>
        <v>SH0908-1045</v>
      </c>
      <c r="H441" t="str">
        <f t="shared" si="33"/>
        <v>SH0908-1045</v>
      </c>
      <c r="I441" s="34">
        <f t="shared" si="34"/>
        <v>72686</v>
      </c>
    </row>
    <row r="442" spans="1:9" ht="15" customHeight="1" x14ac:dyDescent="0.35">
      <c r="A442">
        <f>TI102C!A439</f>
        <v>11707566</v>
      </c>
      <c r="B442">
        <f>TI102C!H439</f>
        <v>1</v>
      </c>
      <c r="C442" s="35">
        <f>TI102C!V439</f>
        <v>46273.742164351846</v>
      </c>
      <c r="D442">
        <f>TI102C!P439</f>
        <v>3</v>
      </c>
      <c r="E442" t="str">
        <f t="shared" si="30"/>
        <v>60006</v>
      </c>
      <c r="F442">
        <f t="shared" si="31"/>
        <v>217</v>
      </c>
      <c r="G442" t="str">
        <f t="shared" si="32"/>
        <v>SH0908-1042</v>
      </c>
      <c r="H442" t="str">
        <f t="shared" si="33"/>
        <v>SH0908-1042</v>
      </c>
      <c r="I442" s="34">
        <f t="shared" si="34"/>
        <v>72686</v>
      </c>
    </row>
    <row r="443" spans="1:9" ht="15" customHeight="1" x14ac:dyDescent="0.35">
      <c r="A443">
        <f>TI102C!A440</f>
        <v>11707177</v>
      </c>
      <c r="B443">
        <f>TI102C!H440</f>
        <v>4</v>
      </c>
      <c r="C443" s="35">
        <f>TI102C!V440</f>
        <v>46273.7421875</v>
      </c>
      <c r="D443">
        <f>TI102C!P440</f>
        <v>4</v>
      </c>
      <c r="E443" t="str">
        <f t="shared" si="30"/>
        <v>59918</v>
      </c>
      <c r="F443">
        <f t="shared" si="31"/>
        <v>111</v>
      </c>
      <c r="G443" t="str">
        <f t="shared" si="32"/>
        <v>SH0908-1028</v>
      </c>
      <c r="H443" t="str">
        <f t="shared" si="33"/>
        <v>SH0908-1028</v>
      </c>
      <c r="I443" s="34">
        <f t="shared" si="34"/>
        <v>72686</v>
      </c>
    </row>
    <row r="444" spans="1:9" ht="15" customHeight="1" x14ac:dyDescent="0.35">
      <c r="A444">
        <f>TI102C!A441</f>
        <v>11707398</v>
      </c>
      <c r="B444">
        <f>TI102C!H441</f>
        <v>3</v>
      </c>
      <c r="C444" s="35">
        <f>TI102C!V441</f>
        <v>46273.742280092592</v>
      </c>
      <c r="D444">
        <f>TI102C!P441</f>
        <v>2</v>
      </c>
      <c r="E444" t="str">
        <f t="shared" si="30"/>
        <v>60010</v>
      </c>
      <c r="F444">
        <f t="shared" si="31"/>
        <v>218</v>
      </c>
      <c r="G444" t="str">
        <f t="shared" si="32"/>
        <v>SH0908-1042</v>
      </c>
      <c r="H444" t="str">
        <f t="shared" si="33"/>
        <v>SH0908-1042</v>
      </c>
      <c r="I444" s="34">
        <f t="shared" si="34"/>
        <v>72686</v>
      </c>
    </row>
    <row r="445" spans="1:9" ht="15" customHeight="1" x14ac:dyDescent="0.35">
      <c r="A445">
        <f>TI102C!A442</f>
        <v>11708727</v>
      </c>
      <c r="B445">
        <f>TI102C!H442</f>
        <v>1</v>
      </c>
      <c r="C445" s="35">
        <f>TI102C!V442</f>
        <v>46273.742337962962</v>
      </c>
      <c r="D445">
        <f>TI102C!P442</f>
        <v>1</v>
      </c>
      <c r="E445" t="str">
        <f t="shared" si="30"/>
        <v>60312</v>
      </c>
      <c r="F445">
        <f t="shared" si="31"/>
        <v>259</v>
      </c>
      <c r="G445" t="str">
        <f t="shared" si="32"/>
        <v>SH0908-1045</v>
      </c>
      <c r="H445" t="str">
        <f t="shared" si="33"/>
        <v>SH0908-1045</v>
      </c>
      <c r="I445" s="34">
        <f t="shared" si="34"/>
        <v>72686</v>
      </c>
    </row>
    <row r="446" spans="1:9" ht="15" customHeight="1" x14ac:dyDescent="0.35">
      <c r="A446">
        <f>TI102C!A443</f>
        <v>11707556</v>
      </c>
      <c r="B446">
        <f>TI102C!H443</f>
        <v>1</v>
      </c>
      <c r="C446" s="35">
        <f>TI102C!V443</f>
        <v>46273.742418981477</v>
      </c>
      <c r="D446">
        <f>TI102C!P443</f>
        <v>1</v>
      </c>
      <c r="E446" t="str">
        <f t="shared" si="30"/>
        <v>59642</v>
      </c>
      <c r="F446">
        <f t="shared" si="31"/>
        <v>211</v>
      </c>
      <c r="G446" t="str">
        <f t="shared" si="32"/>
        <v>SH0908-1042</v>
      </c>
      <c r="H446" t="str">
        <f t="shared" si="33"/>
        <v>SH0908-1042</v>
      </c>
      <c r="I446" s="34">
        <f t="shared" si="34"/>
        <v>72686</v>
      </c>
    </row>
    <row r="447" spans="1:9" ht="15" customHeight="1" x14ac:dyDescent="0.35">
      <c r="A447">
        <f>TI102C!A444</f>
        <v>11710004</v>
      </c>
      <c r="B447">
        <f>TI102C!H444</f>
        <v>4</v>
      </c>
      <c r="C447" s="35">
        <f>TI102C!V444</f>
        <v>46273.742442129631</v>
      </c>
      <c r="D447">
        <f>TI102C!P444</f>
        <v>3</v>
      </c>
      <c r="E447" t="str">
        <f t="shared" si="30"/>
        <v>60569</v>
      </c>
      <c r="F447">
        <f t="shared" si="31"/>
        <v>283</v>
      </c>
      <c r="G447" t="str">
        <f t="shared" si="32"/>
        <v>SH0908-1054</v>
      </c>
      <c r="H447" t="str">
        <f t="shared" si="33"/>
        <v>SH0908-1054</v>
      </c>
      <c r="I447" s="34">
        <f t="shared" si="34"/>
        <v>72686</v>
      </c>
    </row>
    <row r="448" spans="1:9" ht="15" customHeight="1" x14ac:dyDescent="0.35">
      <c r="A448">
        <f>TI102C!A445</f>
        <v>11707399</v>
      </c>
      <c r="B448">
        <f>TI102C!H445</f>
        <v>3</v>
      </c>
      <c r="C448" s="35">
        <f>TI102C!V445</f>
        <v>46273.7424537037</v>
      </c>
      <c r="D448">
        <f>TI102C!P445</f>
        <v>1</v>
      </c>
      <c r="E448" t="str">
        <f t="shared" si="30"/>
        <v>60010</v>
      </c>
      <c r="F448">
        <f t="shared" si="31"/>
        <v>218</v>
      </c>
      <c r="G448" t="str">
        <f t="shared" si="32"/>
        <v>SH0908-1042</v>
      </c>
      <c r="H448" t="str">
        <f t="shared" si="33"/>
        <v>SH0908-1042</v>
      </c>
      <c r="I448" s="34">
        <f t="shared" si="34"/>
        <v>72686</v>
      </c>
    </row>
    <row r="449" spans="1:9" ht="15" customHeight="1" x14ac:dyDescent="0.35">
      <c r="A449">
        <f>TI102C!A446</f>
        <v>11708728</v>
      </c>
      <c r="B449">
        <f>TI102C!H446</f>
        <v>1</v>
      </c>
      <c r="C449" s="35">
        <f>TI102C!V446</f>
        <v>46273.742546296293</v>
      </c>
      <c r="D449">
        <f>TI102C!P446</f>
        <v>1</v>
      </c>
      <c r="E449" t="str">
        <f t="shared" si="30"/>
        <v>60312</v>
      </c>
      <c r="F449">
        <f t="shared" si="31"/>
        <v>259</v>
      </c>
      <c r="G449" t="str">
        <f t="shared" si="32"/>
        <v>SH0908-1045</v>
      </c>
      <c r="H449" t="str">
        <f t="shared" si="33"/>
        <v>SH0908-1045</v>
      </c>
      <c r="I449" s="34">
        <f t="shared" si="34"/>
        <v>72686</v>
      </c>
    </row>
    <row r="450" spans="1:9" ht="15" customHeight="1" x14ac:dyDescent="0.35">
      <c r="A450">
        <f>TI102C!A447</f>
        <v>11707400</v>
      </c>
      <c r="B450">
        <f>TI102C!H447</f>
        <v>3</v>
      </c>
      <c r="C450" s="35">
        <f>TI102C!V447</f>
        <v>46273.742569444446</v>
      </c>
      <c r="D450">
        <f>TI102C!P447</f>
        <v>1</v>
      </c>
      <c r="E450" t="str">
        <f t="shared" si="30"/>
        <v>60010</v>
      </c>
      <c r="F450">
        <f t="shared" si="31"/>
        <v>218</v>
      </c>
      <c r="G450" t="str">
        <f t="shared" si="32"/>
        <v>SH0908-1042</v>
      </c>
      <c r="H450" t="str">
        <f t="shared" si="33"/>
        <v>SH0908-1042</v>
      </c>
      <c r="I450" s="34">
        <f t="shared" si="34"/>
        <v>72686</v>
      </c>
    </row>
    <row r="451" spans="1:9" ht="15" customHeight="1" x14ac:dyDescent="0.35">
      <c r="A451">
        <f>TI102C!A448</f>
        <v>11710307</v>
      </c>
      <c r="B451">
        <f>TI102C!H448</f>
        <v>6</v>
      </c>
      <c r="C451" s="35">
        <f>TI102C!V448</f>
        <v>46273.742581018523</v>
      </c>
      <c r="D451">
        <f>TI102C!P448</f>
        <v>2</v>
      </c>
      <c r="E451" t="str">
        <f t="shared" si="30"/>
        <v>60618</v>
      </c>
      <c r="F451">
        <f t="shared" si="31"/>
        <v>39</v>
      </c>
      <c r="G451" t="str">
        <f t="shared" si="32"/>
        <v>SH0908-1011</v>
      </c>
      <c r="H451" t="str">
        <f t="shared" si="33"/>
        <v>SH0908-1011</v>
      </c>
      <c r="I451" s="34">
        <f t="shared" si="34"/>
        <v>72686</v>
      </c>
    </row>
    <row r="452" spans="1:9" ht="15" customHeight="1" x14ac:dyDescent="0.35">
      <c r="A452">
        <f>TI102C!A449</f>
        <v>11707557</v>
      </c>
      <c r="B452">
        <f>TI102C!H449</f>
        <v>1</v>
      </c>
      <c r="C452" s="35">
        <f>TI102C!V449</f>
        <v>46273.742650462962</v>
      </c>
      <c r="D452">
        <f>TI102C!P449</f>
        <v>1</v>
      </c>
      <c r="E452" t="str">
        <f t="shared" si="30"/>
        <v>59642</v>
      </c>
      <c r="F452">
        <f t="shared" si="31"/>
        <v>211</v>
      </c>
      <c r="G452" t="str">
        <f t="shared" si="32"/>
        <v>SH0908-1042</v>
      </c>
      <c r="H452" t="str">
        <f t="shared" si="33"/>
        <v>SH0908-1042</v>
      </c>
      <c r="I452" s="34">
        <f t="shared" si="34"/>
        <v>72686</v>
      </c>
    </row>
    <row r="453" spans="1:9" ht="15" customHeight="1" x14ac:dyDescent="0.35">
      <c r="A453">
        <f>TI102C!A450</f>
        <v>11708729</v>
      </c>
      <c r="B453">
        <f>TI102C!H450</f>
        <v>1</v>
      </c>
      <c r="C453" s="35">
        <f>TI102C!V450</f>
        <v>46273.742719907408</v>
      </c>
      <c r="D453">
        <f>TI102C!P450</f>
        <v>1</v>
      </c>
      <c r="E453" t="str">
        <f t="shared" si="30"/>
        <v>60312</v>
      </c>
      <c r="F453">
        <f t="shared" si="31"/>
        <v>259</v>
      </c>
      <c r="G453" t="str">
        <f t="shared" si="32"/>
        <v>SH0908-1045</v>
      </c>
      <c r="H453" t="str">
        <f t="shared" si="33"/>
        <v>SH0908-1045</v>
      </c>
      <c r="I453" s="34">
        <f t="shared" si="34"/>
        <v>72686</v>
      </c>
    </row>
    <row r="454" spans="1:9" ht="15" customHeight="1" x14ac:dyDescent="0.35">
      <c r="A454">
        <f>TI102C!A451</f>
        <v>11709915</v>
      </c>
      <c r="B454">
        <f>TI102C!H451</f>
        <v>4</v>
      </c>
      <c r="C454" s="35">
        <f>TI102C!V451</f>
        <v>46273.742719907408</v>
      </c>
      <c r="D454">
        <f>TI102C!P451</f>
        <v>1</v>
      </c>
      <c r="E454" t="str">
        <f t="shared" ref="E454:E517" si="35">INDEX(OM_ORDER,MATCH(A454,OM_TID,0))</f>
        <v>60538</v>
      </c>
      <c r="F454">
        <f t="shared" ref="F454:F517" si="36">MATCH(E454,OR_ID,0)</f>
        <v>282</v>
      </c>
      <c r="G454" t="str">
        <f t="shared" ref="G454:G517" si="37">INDEX(OR_ORIG,F454)</f>
        <v>SH0908-1054</v>
      </c>
      <c r="H454" t="str">
        <f t="shared" ref="H454:H517" si="38">INDEX(OR_SHIP,F454)</f>
        <v>SH0908-1054</v>
      </c>
      <c r="I454" s="34">
        <f t="shared" ref="I454:I517" si="39">IF(INDEX(OR_MOVED,F454)="",DATE(2099,1,1),INDEX(OR_MOVED,F454))</f>
        <v>72686</v>
      </c>
    </row>
    <row r="455" spans="1:9" ht="15" customHeight="1" x14ac:dyDescent="0.35">
      <c r="A455">
        <f>TI102C!A452</f>
        <v>11707389</v>
      </c>
      <c r="B455">
        <f>TI102C!H452</f>
        <v>3</v>
      </c>
      <c r="C455" s="35">
        <f>TI102C!V452</f>
        <v>46273.742766203701</v>
      </c>
      <c r="D455">
        <f>TI102C!P452</f>
        <v>1</v>
      </c>
      <c r="E455" t="str">
        <f t="shared" si="35"/>
        <v>59859</v>
      </c>
      <c r="F455">
        <f t="shared" si="36"/>
        <v>216</v>
      </c>
      <c r="G455" t="str">
        <f t="shared" si="37"/>
        <v>SH0908-1042</v>
      </c>
      <c r="H455" t="str">
        <f t="shared" si="38"/>
        <v>SH0908-1042</v>
      </c>
      <c r="I455" s="34">
        <f t="shared" si="39"/>
        <v>72686</v>
      </c>
    </row>
    <row r="456" spans="1:9" ht="15" customHeight="1" x14ac:dyDescent="0.35">
      <c r="A456">
        <f>TI102C!A453</f>
        <v>11707390</v>
      </c>
      <c r="B456">
        <f>TI102C!H453</f>
        <v>3</v>
      </c>
      <c r="C456" s="35">
        <f>TI102C!V453</f>
        <v>46273.742835648147</v>
      </c>
      <c r="D456">
        <f>TI102C!P453</f>
        <v>3</v>
      </c>
      <c r="E456" t="str">
        <f t="shared" si="35"/>
        <v>59859</v>
      </c>
      <c r="F456">
        <f t="shared" si="36"/>
        <v>216</v>
      </c>
      <c r="G456" t="str">
        <f t="shared" si="37"/>
        <v>SH0908-1042</v>
      </c>
      <c r="H456" t="str">
        <f t="shared" si="38"/>
        <v>SH0908-1042</v>
      </c>
      <c r="I456" s="34">
        <f t="shared" si="39"/>
        <v>72686</v>
      </c>
    </row>
    <row r="457" spans="1:9" ht="15" customHeight="1" x14ac:dyDescent="0.35">
      <c r="A457">
        <f>TI102C!A454</f>
        <v>11707333</v>
      </c>
      <c r="B457">
        <f>TI102C!H454</f>
        <v>4</v>
      </c>
      <c r="C457" s="35">
        <f>TI102C!V454</f>
        <v>46273.742928240739</v>
      </c>
      <c r="D457">
        <f>TI102C!P454</f>
        <v>1</v>
      </c>
      <c r="E457" t="str">
        <f t="shared" si="35"/>
        <v>60003</v>
      </c>
      <c r="F457">
        <f t="shared" si="36"/>
        <v>276</v>
      </c>
      <c r="G457" t="str">
        <f t="shared" si="37"/>
        <v>SH0908-1054</v>
      </c>
      <c r="H457" t="str">
        <f t="shared" si="38"/>
        <v>SH0908-1054</v>
      </c>
      <c r="I457" s="34">
        <f t="shared" si="39"/>
        <v>72686</v>
      </c>
    </row>
    <row r="458" spans="1:9" ht="15" customHeight="1" x14ac:dyDescent="0.35">
      <c r="A458">
        <f>TI102C!A455</f>
        <v>11707391</v>
      </c>
      <c r="B458">
        <f>TI102C!H455</f>
        <v>3</v>
      </c>
      <c r="C458" s="35">
        <f>TI102C!V455</f>
        <v>46273.742962962962</v>
      </c>
      <c r="D458">
        <f>TI102C!P455</f>
        <v>1</v>
      </c>
      <c r="E458" t="str">
        <f t="shared" si="35"/>
        <v>59859</v>
      </c>
      <c r="F458">
        <f t="shared" si="36"/>
        <v>216</v>
      </c>
      <c r="G458" t="str">
        <f t="shared" si="37"/>
        <v>SH0908-1042</v>
      </c>
      <c r="H458" t="str">
        <f t="shared" si="38"/>
        <v>SH0908-1042</v>
      </c>
      <c r="I458" s="34">
        <f t="shared" si="39"/>
        <v>72686</v>
      </c>
    </row>
    <row r="459" spans="1:9" ht="15" customHeight="1" x14ac:dyDescent="0.35">
      <c r="A459">
        <f>TI102C!A456</f>
        <v>11707573</v>
      </c>
      <c r="B459">
        <f>TI102C!H456</f>
        <v>1</v>
      </c>
      <c r="C459" s="35">
        <f>TI102C!V456</f>
        <v>46273.743043981478</v>
      </c>
      <c r="D459">
        <f>TI102C!P456</f>
        <v>2</v>
      </c>
      <c r="E459" t="str">
        <f t="shared" si="35"/>
        <v>60103</v>
      </c>
      <c r="F459">
        <f t="shared" si="36"/>
        <v>219</v>
      </c>
      <c r="G459" t="str">
        <f t="shared" si="37"/>
        <v>SH0908-1042</v>
      </c>
      <c r="H459" t="str">
        <f t="shared" si="38"/>
        <v>SH0908-1042</v>
      </c>
      <c r="I459" s="34">
        <f t="shared" si="39"/>
        <v>72686</v>
      </c>
    </row>
    <row r="460" spans="1:9" ht="15" customHeight="1" x14ac:dyDescent="0.35">
      <c r="A460">
        <f>TI102C!A457</f>
        <v>11707334</v>
      </c>
      <c r="B460">
        <f>TI102C!H457</f>
        <v>4</v>
      </c>
      <c r="C460" s="35">
        <f>TI102C!V457</f>
        <v>46273.743067129632</v>
      </c>
      <c r="D460">
        <f>TI102C!P457</f>
        <v>3</v>
      </c>
      <c r="E460" t="str">
        <f t="shared" si="35"/>
        <v>60003</v>
      </c>
      <c r="F460">
        <f t="shared" si="36"/>
        <v>276</v>
      </c>
      <c r="G460" t="str">
        <f t="shared" si="37"/>
        <v>SH0908-1054</v>
      </c>
      <c r="H460" t="str">
        <f t="shared" si="38"/>
        <v>SH0908-1054</v>
      </c>
      <c r="I460" s="34">
        <f t="shared" si="39"/>
        <v>72686</v>
      </c>
    </row>
    <row r="461" spans="1:9" ht="15" customHeight="1" x14ac:dyDescent="0.35">
      <c r="A461">
        <f>TI102C!A458</f>
        <v>11707392</v>
      </c>
      <c r="B461">
        <f>TI102C!H458</f>
        <v>3</v>
      </c>
      <c r="C461" s="35">
        <f>TI102C!V458</f>
        <v>46273.743067129632</v>
      </c>
      <c r="D461">
        <f>TI102C!P458</f>
        <v>1</v>
      </c>
      <c r="E461" t="str">
        <f t="shared" si="35"/>
        <v>59859</v>
      </c>
      <c r="F461">
        <f t="shared" si="36"/>
        <v>216</v>
      </c>
      <c r="G461" t="str">
        <f t="shared" si="37"/>
        <v>SH0908-1042</v>
      </c>
      <c r="H461" t="str">
        <f t="shared" si="38"/>
        <v>SH0908-1042</v>
      </c>
      <c r="I461" s="34">
        <f t="shared" si="39"/>
        <v>72686</v>
      </c>
    </row>
    <row r="462" spans="1:9" ht="15" customHeight="1" x14ac:dyDescent="0.35">
      <c r="A462">
        <f>TI102C!A459</f>
        <v>11710477</v>
      </c>
      <c r="B462">
        <f>TI102C!H459</f>
        <v>2</v>
      </c>
      <c r="C462" s="35">
        <f>TI102C!V459</f>
        <v>46273.743101851847</v>
      </c>
      <c r="D462">
        <f>TI102C!P459</f>
        <v>1</v>
      </c>
      <c r="E462" t="str">
        <f t="shared" si="35"/>
        <v>60739</v>
      </c>
      <c r="F462">
        <f t="shared" si="36"/>
        <v>30</v>
      </c>
      <c r="G462" t="str">
        <f t="shared" si="37"/>
        <v>SH0908-1010</v>
      </c>
      <c r="H462" t="str">
        <f t="shared" si="38"/>
        <v>SH0908-1010</v>
      </c>
      <c r="I462" s="34">
        <f t="shared" si="39"/>
        <v>72686</v>
      </c>
    </row>
    <row r="463" spans="1:9" ht="15" customHeight="1" x14ac:dyDescent="0.35">
      <c r="A463">
        <f>TI102C!A460</f>
        <v>11707393</v>
      </c>
      <c r="B463">
        <f>TI102C!H460</f>
        <v>3</v>
      </c>
      <c r="C463" s="35">
        <f>TI102C!V460</f>
        <v>46273.743159722217</v>
      </c>
      <c r="D463">
        <f>TI102C!P460</f>
        <v>1</v>
      </c>
      <c r="E463" t="str">
        <f t="shared" si="35"/>
        <v>59859</v>
      </c>
      <c r="F463">
        <f t="shared" si="36"/>
        <v>216</v>
      </c>
      <c r="G463" t="str">
        <f t="shared" si="37"/>
        <v>SH0908-1042</v>
      </c>
      <c r="H463" t="str">
        <f t="shared" si="38"/>
        <v>SH0908-1042</v>
      </c>
      <c r="I463" s="34">
        <f t="shared" si="39"/>
        <v>72686</v>
      </c>
    </row>
    <row r="464" spans="1:9" ht="15" customHeight="1" x14ac:dyDescent="0.35">
      <c r="A464">
        <f>TI102C!A461</f>
        <v>11709713</v>
      </c>
      <c r="B464">
        <f>TI102C!H461</f>
        <v>1</v>
      </c>
      <c r="C464" s="35">
        <f>TI102C!V461</f>
        <v>46273.743171296293</v>
      </c>
      <c r="D464">
        <f>TI102C!P461</f>
        <v>3</v>
      </c>
      <c r="E464" t="str">
        <f t="shared" si="35"/>
        <v>60460</v>
      </c>
      <c r="F464">
        <f t="shared" si="36"/>
        <v>243</v>
      </c>
      <c r="G464" t="str">
        <f t="shared" si="37"/>
        <v>SH0908-1042</v>
      </c>
      <c r="H464" t="str">
        <f t="shared" si="38"/>
        <v>SH0908-1042</v>
      </c>
      <c r="I464" s="34">
        <f t="shared" si="39"/>
        <v>72686</v>
      </c>
    </row>
    <row r="465" spans="1:9" ht="15" customHeight="1" x14ac:dyDescent="0.35">
      <c r="A465">
        <f>TI102C!A462</f>
        <v>11707335</v>
      </c>
      <c r="B465">
        <f>TI102C!H462</f>
        <v>4</v>
      </c>
      <c r="C465" s="35">
        <f>TI102C!V462</f>
        <v>46273.743217592593</v>
      </c>
      <c r="D465">
        <f>TI102C!P462</f>
        <v>1</v>
      </c>
      <c r="E465" t="str">
        <f t="shared" si="35"/>
        <v>60003</v>
      </c>
      <c r="F465">
        <f t="shared" si="36"/>
        <v>276</v>
      </c>
      <c r="G465" t="str">
        <f t="shared" si="37"/>
        <v>SH0908-1054</v>
      </c>
      <c r="H465" t="str">
        <f t="shared" si="38"/>
        <v>SH0908-1054</v>
      </c>
      <c r="I465" s="34">
        <f t="shared" si="39"/>
        <v>72686</v>
      </c>
    </row>
    <row r="466" spans="1:9" ht="15" customHeight="1" x14ac:dyDescent="0.35">
      <c r="A466">
        <f>TI102C!A463</f>
        <v>11707560</v>
      </c>
      <c r="B466">
        <f>TI102C!H463</f>
        <v>1</v>
      </c>
      <c r="C466" s="35">
        <f>TI102C!V463</f>
        <v>46273.743275462963</v>
      </c>
      <c r="D466">
        <f>TI102C!P463</f>
        <v>3</v>
      </c>
      <c r="E466" t="str">
        <f t="shared" si="35"/>
        <v>59836</v>
      </c>
      <c r="F466">
        <f t="shared" si="36"/>
        <v>222</v>
      </c>
      <c r="G466" t="str">
        <f t="shared" si="37"/>
        <v>SH0908-1042</v>
      </c>
      <c r="H466" t="str">
        <f t="shared" si="38"/>
        <v>SH0908-1042</v>
      </c>
      <c r="I466" s="34">
        <f t="shared" si="39"/>
        <v>72686</v>
      </c>
    </row>
    <row r="467" spans="1:9" ht="15" customHeight="1" x14ac:dyDescent="0.35">
      <c r="A467">
        <f>TI102C!A464</f>
        <v>11707336</v>
      </c>
      <c r="B467">
        <f>TI102C!H464</f>
        <v>4</v>
      </c>
      <c r="C467" s="35">
        <f>TI102C!V464</f>
        <v>46273.743287037039</v>
      </c>
      <c r="D467">
        <f>TI102C!P464</f>
        <v>2</v>
      </c>
      <c r="E467" t="str">
        <f t="shared" si="35"/>
        <v>60003</v>
      </c>
      <c r="F467">
        <f t="shared" si="36"/>
        <v>276</v>
      </c>
      <c r="G467" t="str">
        <f t="shared" si="37"/>
        <v>SH0908-1054</v>
      </c>
      <c r="H467" t="str">
        <f t="shared" si="38"/>
        <v>SH0908-1054</v>
      </c>
      <c r="I467" s="34">
        <f t="shared" si="39"/>
        <v>72686</v>
      </c>
    </row>
    <row r="468" spans="1:9" ht="15" customHeight="1" x14ac:dyDescent="0.35">
      <c r="A468">
        <f>TI102C!A465</f>
        <v>11708130</v>
      </c>
      <c r="B468">
        <f>TI102C!H465</f>
        <v>2</v>
      </c>
      <c r="C468" s="35">
        <f>TI102C!V465</f>
        <v>46273.743310185193</v>
      </c>
      <c r="D468">
        <f>TI102C!P465</f>
        <v>10</v>
      </c>
      <c r="E468" t="str">
        <f t="shared" si="35"/>
        <v>60134</v>
      </c>
      <c r="F468">
        <f t="shared" si="36"/>
        <v>127</v>
      </c>
      <c r="G468" t="str">
        <f t="shared" si="37"/>
        <v>SH0908-1033</v>
      </c>
      <c r="H468" t="str">
        <f t="shared" si="38"/>
        <v>SH0908-1033</v>
      </c>
      <c r="I468" s="34">
        <f t="shared" si="39"/>
        <v>72686</v>
      </c>
    </row>
    <row r="469" spans="1:9" ht="15" customHeight="1" x14ac:dyDescent="0.35">
      <c r="A469">
        <f>TI102C!A466</f>
        <v>11707274</v>
      </c>
      <c r="B469">
        <f>TI102C!H466</f>
        <v>3</v>
      </c>
      <c r="C469" s="35">
        <f>TI102C!V466</f>
        <v>46273.743321759262</v>
      </c>
      <c r="D469">
        <f>TI102C!P466</f>
        <v>2</v>
      </c>
      <c r="E469" t="str">
        <f t="shared" si="35"/>
        <v>59923</v>
      </c>
      <c r="F469">
        <f t="shared" si="36"/>
        <v>267</v>
      </c>
      <c r="G469" t="str">
        <f t="shared" si="37"/>
        <v>SH0908-1051</v>
      </c>
      <c r="H469" t="str">
        <f t="shared" si="38"/>
        <v>SH0908-1051</v>
      </c>
      <c r="I469" s="34">
        <f t="shared" si="39"/>
        <v>72686</v>
      </c>
    </row>
    <row r="470" spans="1:9" ht="15" customHeight="1" x14ac:dyDescent="0.35">
      <c r="A470">
        <f>TI102C!A467</f>
        <v>11707337</v>
      </c>
      <c r="B470">
        <f>TI102C!H467</f>
        <v>4</v>
      </c>
      <c r="C470" s="35">
        <f>TI102C!V467</f>
        <v>46273.743379629632</v>
      </c>
      <c r="D470">
        <f>TI102C!P467</f>
        <v>1</v>
      </c>
      <c r="E470" t="str">
        <f t="shared" si="35"/>
        <v>60003</v>
      </c>
      <c r="F470">
        <f t="shared" si="36"/>
        <v>276</v>
      </c>
      <c r="G470" t="str">
        <f t="shared" si="37"/>
        <v>SH0908-1054</v>
      </c>
      <c r="H470" t="str">
        <f t="shared" si="38"/>
        <v>SH0908-1054</v>
      </c>
      <c r="I470" s="34">
        <f t="shared" si="39"/>
        <v>72686</v>
      </c>
    </row>
    <row r="471" spans="1:9" ht="15" customHeight="1" x14ac:dyDescent="0.35">
      <c r="A471">
        <f>TI102C!A468</f>
        <v>11710411</v>
      </c>
      <c r="B471">
        <f>TI102C!H468</f>
        <v>6</v>
      </c>
      <c r="C471" s="35">
        <f>TI102C!V468</f>
        <v>46273.743379629632</v>
      </c>
      <c r="D471">
        <f>TI102C!P468</f>
        <v>1</v>
      </c>
      <c r="E471" t="str">
        <f t="shared" si="35"/>
        <v>60517</v>
      </c>
      <c r="F471">
        <f t="shared" si="36"/>
        <v>76</v>
      </c>
      <c r="G471" t="str">
        <f t="shared" si="37"/>
        <v>SH0908-1020</v>
      </c>
      <c r="H471" t="str">
        <f t="shared" si="38"/>
        <v>SH0908-1020</v>
      </c>
      <c r="I471" s="34">
        <f t="shared" si="39"/>
        <v>72686</v>
      </c>
    </row>
    <row r="472" spans="1:9" ht="15" customHeight="1" x14ac:dyDescent="0.35">
      <c r="A472">
        <f>TI102C!A469</f>
        <v>11707275</v>
      </c>
      <c r="B472">
        <f>TI102C!H469</f>
        <v>3</v>
      </c>
      <c r="C472" s="35">
        <f>TI102C!V469</f>
        <v>46273.743437500001</v>
      </c>
      <c r="D472">
        <f>TI102C!P469</f>
        <v>1</v>
      </c>
      <c r="E472" t="str">
        <f t="shared" si="35"/>
        <v>59923</v>
      </c>
      <c r="F472">
        <f t="shared" si="36"/>
        <v>267</v>
      </c>
      <c r="G472" t="str">
        <f t="shared" si="37"/>
        <v>SH0908-1051</v>
      </c>
      <c r="H472" t="str">
        <f t="shared" si="38"/>
        <v>SH0908-1051</v>
      </c>
      <c r="I472" s="34">
        <f t="shared" si="39"/>
        <v>72686</v>
      </c>
    </row>
    <row r="473" spans="1:9" ht="15" customHeight="1" x14ac:dyDescent="0.35">
      <c r="A473">
        <f>TI102C!A470</f>
        <v>11709714</v>
      </c>
      <c r="B473">
        <f>TI102C!H470</f>
        <v>1</v>
      </c>
      <c r="C473" s="35">
        <f>TI102C!V470</f>
        <v>46273.743449074071</v>
      </c>
      <c r="D473">
        <f>TI102C!P470</f>
        <v>1</v>
      </c>
      <c r="E473" t="str">
        <f t="shared" si="35"/>
        <v>60460</v>
      </c>
      <c r="F473">
        <f t="shared" si="36"/>
        <v>243</v>
      </c>
      <c r="G473" t="str">
        <f t="shared" si="37"/>
        <v>SH0908-1042</v>
      </c>
      <c r="H473" t="str">
        <f t="shared" si="38"/>
        <v>SH0908-1042</v>
      </c>
      <c r="I473" s="34">
        <f t="shared" si="39"/>
        <v>72686</v>
      </c>
    </row>
    <row r="474" spans="1:9" ht="15" customHeight="1" x14ac:dyDescent="0.35">
      <c r="A474">
        <f>TI102C!A471</f>
        <v>11708127</v>
      </c>
      <c r="B474">
        <f>TI102C!H471</f>
        <v>2</v>
      </c>
      <c r="C474" s="35">
        <f>TI102C!V471</f>
        <v>46273.743518518517</v>
      </c>
      <c r="D474">
        <f>TI102C!P471</f>
        <v>2</v>
      </c>
      <c r="E474" t="str">
        <f t="shared" si="35"/>
        <v>60134</v>
      </c>
      <c r="F474">
        <f t="shared" si="36"/>
        <v>127</v>
      </c>
      <c r="G474" t="str">
        <f t="shared" si="37"/>
        <v>SH0908-1033</v>
      </c>
      <c r="H474" t="str">
        <f t="shared" si="38"/>
        <v>SH0908-1033</v>
      </c>
      <c r="I474" s="34">
        <f t="shared" si="39"/>
        <v>72686</v>
      </c>
    </row>
    <row r="475" spans="1:9" ht="15" customHeight="1" x14ac:dyDescent="0.35">
      <c r="A475">
        <f>TI102C!A472</f>
        <v>11707276</v>
      </c>
      <c r="B475">
        <f>TI102C!H472</f>
        <v>3</v>
      </c>
      <c r="C475" s="35">
        <f>TI102C!V472</f>
        <v>46273.74355324074</v>
      </c>
      <c r="D475">
        <f>TI102C!P472</f>
        <v>1</v>
      </c>
      <c r="E475" t="str">
        <f t="shared" si="35"/>
        <v>59923</v>
      </c>
      <c r="F475">
        <f t="shared" si="36"/>
        <v>267</v>
      </c>
      <c r="G475" t="str">
        <f t="shared" si="37"/>
        <v>SH0908-1051</v>
      </c>
      <c r="H475" t="str">
        <f t="shared" si="38"/>
        <v>SH0908-1051</v>
      </c>
      <c r="I475" s="34">
        <f t="shared" si="39"/>
        <v>72686</v>
      </c>
    </row>
    <row r="476" spans="1:9" ht="15" customHeight="1" x14ac:dyDescent="0.35">
      <c r="A476">
        <f>TI102C!A473</f>
        <v>11708128</v>
      </c>
      <c r="B476">
        <f>TI102C!H473</f>
        <v>2</v>
      </c>
      <c r="C476" s="35">
        <f>TI102C!V473</f>
        <v>46273.743622685193</v>
      </c>
      <c r="D476">
        <f>TI102C!P473</f>
        <v>4</v>
      </c>
      <c r="E476" t="str">
        <f t="shared" si="35"/>
        <v>60134</v>
      </c>
      <c r="F476">
        <f t="shared" si="36"/>
        <v>127</v>
      </c>
      <c r="G476" t="str">
        <f t="shared" si="37"/>
        <v>SH0908-1033</v>
      </c>
      <c r="H476" t="str">
        <f t="shared" si="38"/>
        <v>SH0908-1033</v>
      </c>
      <c r="I476" s="34">
        <f t="shared" si="39"/>
        <v>72686</v>
      </c>
    </row>
    <row r="477" spans="1:9" ht="15" customHeight="1" x14ac:dyDescent="0.35">
      <c r="A477">
        <f>TI102C!A474</f>
        <v>11708833</v>
      </c>
      <c r="B477">
        <f>TI102C!H474</f>
        <v>4</v>
      </c>
      <c r="C477" s="35">
        <f>TI102C!V474</f>
        <v>46273.743645833332</v>
      </c>
      <c r="D477">
        <f>TI102C!P474</f>
        <v>2</v>
      </c>
      <c r="E477" t="str">
        <f t="shared" si="35"/>
        <v>60374</v>
      </c>
      <c r="F477">
        <f t="shared" si="36"/>
        <v>280</v>
      </c>
      <c r="G477" t="str">
        <f t="shared" si="37"/>
        <v>SH0908-1054</v>
      </c>
      <c r="H477" t="str">
        <f t="shared" si="38"/>
        <v>SH0908-1054</v>
      </c>
      <c r="I477" s="34">
        <f t="shared" si="39"/>
        <v>72686</v>
      </c>
    </row>
    <row r="478" spans="1:9" ht="15" customHeight="1" x14ac:dyDescent="0.35">
      <c r="A478">
        <f>TI102C!A475</f>
        <v>11707277</v>
      </c>
      <c r="B478">
        <f>TI102C!H475</f>
        <v>3</v>
      </c>
      <c r="C478" s="35">
        <f>TI102C!V475</f>
        <v>46273.743692129632</v>
      </c>
      <c r="D478">
        <f>TI102C!P475</f>
        <v>1</v>
      </c>
      <c r="E478" t="str">
        <f t="shared" si="35"/>
        <v>59923</v>
      </c>
      <c r="F478">
        <f t="shared" si="36"/>
        <v>267</v>
      </c>
      <c r="G478" t="str">
        <f t="shared" si="37"/>
        <v>SH0908-1051</v>
      </c>
      <c r="H478" t="str">
        <f t="shared" si="38"/>
        <v>SH0908-1051</v>
      </c>
      <c r="I478" s="34">
        <f t="shared" si="39"/>
        <v>72686</v>
      </c>
    </row>
    <row r="479" spans="1:9" ht="15" customHeight="1" x14ac:dyDescent="0.35">
      <c r="A479">
        <f>TI102C!A476</f>
        <v>11707278</v>
      </c>
      <c r="B479">
        <f>TI102C!H476</f>
        <v>3</v>
      </c>
      <c r="C479" s="35">
        <f>TI102C!V476</f>
        <v>46273.743819444448</v>
      </c>
      <c r="D479">
        <f>TI102C!P476</f>
        <v>1</v>
      </c>
      <c r="E479" t="str">
        <f t="shared" si="35"/>
        <v>59923</v>
      </c>
      <c r="F479">
        <f t="shared" si="36"/>
        <v>267</v>
      </c>
      <c r="G479" t="str">
        <f t="shared" si="37"/>
        <v>SH0908-1051</v>
      </c>
      <c r="H479" t="str">
        <f t="shared" si="38"/>
        <v>SH0908-1051</v>
      </c>
      <c r="I479" s="34">
        <f t="shared" si="39"/>
        <v>72686</v>
      </c>
    </row>
    <row r="480" spans="1:9" ht="15" customHeight="1" x14ac:dyDescent="0.35">
      <c r="A480">
        <f>TI102C!A477</f>
        <v>11710103</v>
      </c>
      <c r="B480">
        <f>TI102C!H477</f>
        <v>1</v>
      </c>
      <c r="C480" s="35">
        <f>TI102C!V477</f>
        <v>46273.743819444448</v>
      </c>
      <c r="D480">
        <f>TI102C!P477</f>
        <v>3</v>
      </c>
      <c r="E480" t="str">
        <f t="shared" si="35"/>
        <v>60612</v>
      </c>
      <c r="F480">
        <f t="shared" si="36"/>
        <v>48</v>
      </c>
      <c r="G480" t="str">
        <f t="shared" si="37"/>
        <v>SH0908-1012</v>
      </c>
      <c r="H480" t="str">
        <f t="shared" si="38"/>
        <v>SH0908-1012</v>
      </c>
      <c r="I480" s="34">
        <f t="shared" si="39"/>
        <v>72686</v>
      </c>
    </row>
    <row r="481" spans="1:9" ht="15" customHeight="1" x14ac:dyDescent="0.35">
      <c r="A481">
        <f>TI102C!A478</f>
        <v>11710409</v>
      </c>
      <c r="B481">
        <f>TI102C!H478</f>
        <v>4</v>
      </c>
      <c r="C481" s="35">
        <f>TI102C!V478</f>
        <v>46273.74386574074</v>
      </c>
      <c r="D481">
        <f>TI102C!P478</f>
        <v>2</v>
      </c>
      <c r="E481" t="str">
        <f t="shared" si="35"/>
        <v>60704</v>
      </c>
      <c r="F481">
        <f t="shared" si="36"/>
        <v>284</v>
      </c>
      <c r="G481" t="str">
        <f t="shared" si="37"/>
        <v>SH0908-1054</v>
      </c>
      <c r="H481" t="str">
        <f t="shared" si="38"/>
        <v>SH0908-1054</v>
      </c>
      <c r="I481" s="34">
        <f t="shared" si="39"/>
        <v>72686</v>
      </c>
    </row>
    <row r="482" spans="1:9" ht="15" customHeight="1" x14ac:dyDescent="0.35">
      <c r="A482">
        <f>TI102C!A479</f>
        <v>11710410</v>
      </c>
      <c r="B482">
        <f>TI102C!H479</f>
        <v>4</v>
      </c>
      <c r="C482" s="35">
        <f>TI102C!V479</f>
        <v>46273.743923611109</v>
      </c>
      <c r="D482">
        <f>TI102C!P479</f>
        <v>3</v>
      </c>
      <c r="E482" t="str">
        <f t="shared" si="35"/>
        <v>60704</v>
      </c>
      <c r="F482">
        <f t="shared" si="36"/>
        <v>284</v>
      </c>
      <c r="G482" t="str">
        <f t="shared" si="37"/>
        <v>SH0908-1054</v>
      </c>
      <c r="H482" t="str">
        <f t="shared" si="38"/>
        <v>SH0908-1054</v>
      </c>
      <c r="I482" s="34">
        <f t="shared" si="39"/>
        <v>72686</v>
      </c>
    </row>
    <row r="483" spans="1:9" ht="15" customHeight="1" x14ac:dyDescent="0.35">
      <c r="A483">
        <f>TI102C!A480</f>
        <v>11707279</v>
      </c>
      <c r="B483">
        <f>TI102C!H480</f>
        <v>3</v>
      </c>
      <c r="C483" s="35">
        <f>TI102C!V480</f>
        <v>46273.743946759263</v>
      </c>
      <c r="D483">
        <f>TI102C!P480</f>
        <v>1</v>
      </c>
      <c r="E483" t="str">
        <f t="shared" si="35"/>
        <v>59923</v>
      </c>
      <c r="F483">
        <f t="shared" si="36"/>
        <v>267</v>
      </c>
      <c r="G483" t="str">
        <f t="shared" si="37"/>
        <v>SH0908-1051</v>
      </c>
      <c r="H483" t="str">
        <f t="shared" si="38"/>
        <v>SH0908-1051</v>
      </c>
      <c r="I483" s="34">
        <f t="shared" si="39"/>
        <v>72686</v>
      </c>
    </row>
    <row r="484" spans="1:9" ht="15" customHeight="1" x14ac:dyDescent="0.35">
      <c r="A484">
        <f>TI102C!A481</f>
        <v>11710161</v>
      </c>
      <c r="B484">
        <f>TI102C!H481</f>
        <v>1</v>
      </c>
      <c r="C484" s="35">
        <f>TI102C!V481</f>
        <v>46273.743969907409</v>
      </c>
      <c r="D484">
        <f>TI102C!P481</f>
        <v>1</v>
      </c>
      <c r="E484" t="str">
        <f t="shared" si="35"/>
        <v>60642</v>
      </c>
      <c r="F484">
        <f t="shared" si="36"/>
        <v>191</v>
      </c>
      <c r="G484" t="str">
        <f t="shared" si="37"/>
        <v>SH0908-1037</v>
      </c>
      <c r="H484" t="str">
        <f t="shared" si="38"/>
        <v>SH0908-1037</v>
      </c>
      <c r="I484" s="34">
        <f t="shared" si="39"/>
        <v>72686</v>
      </c>
    </row>
    <row r="485" spans="1:9" ht="15" customHeight="1" x14ac:dyDescent="0.35">
      <c r="A485">
        <f>TI102C!A482</f>
        <v>11710162</v>
      </c>
      <c r="B485">
        <f>TI102C!H482</f>
        <v>1</v>
      </c>
      <c r="C485" s="35">
        <f>TI102C!V482</f>
        <v>46273.744050925918</v>
      </c>
      <c r="D485">
        <f>TI102C!P482</f>
        <v>2</v>
      </c>
      <c r="E485" t="str">
        <f t="shared" si="35"/>
        <v>60642</v>
      </c>
      <c r="F485">
        <f t="shared" si="36"/>
        <v>191</v>
      </c>
      <c r="G485" t="str">
        <f t="shared" si="37"/>
        <v>SH0908-1037</v>
      </c>
      <c r="H485" t="str">
        <f t="shared" si="38"/>
        <v>SH0908-1037</v>
      </c>
      <c r="I485" s="34">
        <f t="shared" si="39"/>
        <v>72686</v>
      </c>
    </row>
    <row r="486" spans="1:9" ht="15" customHeight="1" x14ac:dyDescent="0.35">
      <c r="A486">
        <f>TI102C!A483</f>
        <v>11708129</v>
      </c>
      <c r="B486">
        <f>TI102C!H483</f>
        <v>2</v>
      </c>
      <c r="C486" s="35">
        <f>TI102C!V483</f>
        <v>46273.744120370371</v>
      </c>
      <c r="D486">
        <f>TI102C!P483</f>
        <v>10</v>
      </c>
      <c r="E486" t="str">
        <f t="shared" si="35"/>
        <v>60134</v>
      </c>
      <c r="F486">
        <f t="shared" si="36"/>
        <v>127</v>
      </c>
      <c r="G486" t="str">
        <f t="shared" si="37"/>
        <v>SH0908-1033</v>
      </c>
      <c r="H486" t="str">
        <f t="shared" si="38"/>
        <v>SH0908-1033</v>
      </c>
      <c r="I486" s="34">
        <f t="shared" si="39"/>
        <v>72686</v>
      </c>
    </row>
    <row r="487" spans="1:9" ht="15" customHeight="1" x14ac:dyDescent="0.35">
      <c r="A487">
        <f>TI102C!A484</f>
        <v>11707381</v>
      </c>
      <c r="B487">
        <f>TI102C!H484</f>
        <v>3</v>
      </c>
      <c r="C487" s="35">
        <f>TI102C!V484</f>
        <v>46273.744189814817</v>
      </c>
      <c r="D487">
        <f>TI102C!P484</f>
        <v>1</v>
      </c>
      <c r="E487" t="str">
        <f t="shared" si="35"/>
        <v>59823</v>
      </c>
      <c r="F487">
        <f t="shared" si="36"/>
        <v>215</v>
      </c>
      <c r="G487" t="str">
        <f t="shared" si="37"/>
        <v>SH0908-1042</v>
      </c>
      <c r="H487" t="str">
        <f t="shared" si="38"/>
        <v>SH0908-1042</v>
      </c>
      <c r="I487" s="34">
        <f t="shared" si="39"/>
        <v>72686</v>
      </c>
    </row>
    <row r="488" spans="1:9" ht="15" customHeight="1" x14ac:dyDescent="0.35">
      <c r="A488">
        <f>TI102C!A485</f>
        <v>11708540</v>
      </c>
      <c r="B488">
        <f>TI102C!H485</f>
        <v>4</v>
      </c>
      <c r="C488" s="35">
        <f>TI102C!V485</f>
        <v>46273.744212962964</v>
      </c>
      <c r="D488">
        <f>TI102C!P485</f>
        <v>1</v>
      </c>
      <c r="E488" t="str">
        <f t="shared" si="35"/>
        <v>60324</v>
      </c>
      <c r="F488">
        <f t="shared" si="36"/>
        <v>128</v>
      </c>
      <c r="G488" t="str">
        <f t="shared" si="37"/>
        <v>SH0908-1033</v>
      </c>
      <c r="H488" t="str">
        <f t="shared" si="38"/>
        <v>SH0908-1033</v>
      </c>
      <c r="I488" s="34">
        <f t="shared" si="39"/>
        <v>72686</v>
      </c>
    </row>
    <row r="489" spans="1:9" ht="15" customHeight="1" x14ac:dyDescent="0.35">
      <c r="A489">
        <f>TI102C!A486</f>
        <v>11709479</v>
      </c>
      <c r="B489">
        <f>TI102C!H486</f>
        <v>1</v>
      </c>
      <c r="C489" s="35">
        <f>TI102C!V486</f>
        <v>46273.74428240741</v>
      </c>
      <c r="D489">
        <f>TI102C!P486</f>
        <v>1</v>
      </c>
      <c r="E489" t="str">
        <f t="shared" si="35"/>
        <v>60409</v>
      </c>
      <c r="F489">
        <f t="shared" si="36"/>
        <v>238</v>
      </c>
      <c r="G489" t="str">
        <f t="shared" si="37"/>
        <v>SH0908-1042</v>
      </c>
      <c r="H489" t="str">
        <f t="shared" si="38"/>
        <v>SH0908-1042</v>
      </c>
      <c r="I489" s="34">
        <f t="shared" si="39"/>
        <v>72686</v>
      </c>
    </row>
    <row r="490" spans="1:9" ht="15" customHeight="1" x14ac:dyDescent="0.35">
      <c r="A490">
        <f>TI102C!A487</f>
        <v>11709761</v>
      </c>
      <c r="B490">
        <f>TI102C!H487</f>
        <v>1</v>
      </c>
      <c r="C490" s="35">
        <f>TI102C!V487</f>
        <v>46273.744293981479</v>
      </c>
      <c r="D490">
        <f>TI102C!P487</f>
        <v>1</v>
      </c>
      <c r="E490" t="str">
        <f t="shared" si="35"/>
        <v>60493</v>
      </c>
      <c r="F490">
        <f t="shared" si="36"/>
        <v>201</v>
      </c>
      <c r="G490" t="str">
        <f t="shared" si="37"/>
        <v>SH0908-1039</v>
      </c>
      <c r="H490" t="str">
        <f t="shared" si="38"/>
        <v>SH0908-1039</v>
      </c>
      <c r="I490" s="34">
        <f t="shared" si="39"/>
        <v>72686</v>
      </c>
    </row>
    <row r="491" spans="1:9" ht="15" customHeight="1" x14ac:dyDescent="0.35">
      <c r="A491">
        <f>TI102C!A488</f>
        <v>11707382</v>
      </c>
      <c r="B491">
        <f>TI102C!H488</f>
        <v>3</v>
      </c>
      <c r="C491" s="35">
        <f>TI102C!V488</f>
        <v>46273.744375000002</v>
      </c>
      <c r="D491">
        <f>TI102C!P488</f>
        <v>1</v>
      </c>
      <c r="E491" t="str">
        <f t="shared" si="35"/>
        <v>59823</v>
      </c>
      <c r="F491">
        <f t="shared" si="36"/>
        <v>215</v>
      </c>
      <c r="G491" t="str">
        <f t="shared" si="37"/>
        <v>SH0908-1042</v>
      </c>
      <c r="H491" t="str">
        <f t="shared" si="38"/>
        <v>SH0908-1042</v>
      </c>
      <c r="I491" s="34">
        <f t="shared" si="39"/>
        <v>72686</v>
      </c>
    </row>
    <row r="492" spans="1:9" ht="15" customHeight="1" x14ac:dyDescent="0.35">
      <c r="A492">
        <f>TI102C!A489</f>
        <v>11707526</v>
      </c>
      <c r="B492">
        <f>TI102C!H489</f>
        <v>2</v>
      </c>
      <c r="C492" s="35">
        <f>TI102C!V489</f>
        <v>46273.744456018518</v>
      </c>
      <c r="D492">
        <f>TI102C!P489</f>
        <v>4</v>
      </c>
      <c r="E492" t="str">
        <f t="shared" si="35"/>
        <v>60048</v>
      </c>
      <c r="F492">
        <f t="shared" si="36"/>
        <v>153</v>
      </c>
      <c r="G492" t="str">
        <f t="shared" si="37"/>
        <v>SH0908-1034</v>
      </c>
      <c r="H492" t="str">
        <f t="shared" si="38"/>
        <v>SH0908-1034</v>
      </c>
      <c r="I492" s="34">
        <f t="shared" si="39"/>
        <v>72686</v>
      </c>
    </row>
    <row r="493" spans="1:9" ht="15" customHeight="1" x14ac:dyDescent="0.35">
      <c r="A493">
        <f>TI102C!A490</f>
        <v>11707208</v>
      </c>
      <c r="B493">
        <f>TI102C!H490</f>
        <v>4</v>
      </c>
      <c r="C493" s="35">
        <f>TI102C!V490</f>
        <v>46273.744479166657</v>
      </c>
      <c r="D493">
        <f>TI102C!P490</f>
        <v>1</v>
      </c>
      <c r="E493" t="str">
        <f t="shared" si="35"/>
        <v>59892</v>
      </c>
      <c r="F493">
        <f t="shared" si="36"/>
        <v>146</v>
      </c>
      <c r="G493" t="str">
        <f t="shared" si="37"/>
        <v>SH0908-1034</v>
      </c>
      <c r="H493" t="str">
        <f t="shared" si="38"/>
        <v>SH0908-1034</v>
      </c>
      <c r="I493" s="34">
        <f t="shared" si="39"/>
        <v>72686</v>
      </c>
    </row>
    <row r="494" spans="1:9" ht="15" customHeight="1" x14ac:dyDescent="0.35">
      <c r="A494">
        <f>TI102C!A491</f>
        <v>11707383</v>
      </c>
      <c r="B494">
        <f>TI102C!H491</f>
        <v>3</v>
      </c>
      <c r="C494" s="35">
        <f>TI102C!V491</f>
        <v>46273.744513888887</v>
      </c>
      <c r="D494">
        <f>TI102C!P491</f>
        <v>1</v>
      </c>
      <c r="E494" t="str">
        <f t="shared" si="35"/>
        <v>59823</v>
      </c>
      <c r="F494">
        <f t="shared" si="36"/>
        <v>215</v>
      </c>
      <c r="G494" t="str">
        <f t="shared" si="37"/>
        <v>SH0908-1042</v>
      </c>
      <c r="H494" t="str">
        <f t="shared" si="38"/>
        <v>SH0908-1042</v>
      </c>
      <c r="I494" s="34">
        <f t="shared" si="39"/>
        <v>72686</v>
      </c>
    </row>
    <row r="495" spans="1:9" ht="15" customHeight="1" x14ac:dyDescent="0.35">
      <c r="A495">
        <f>TI102C!A492</f>
        <v>11709650</v>
      </c>
      <c r="B495">
        <f>TI102C!H492</f>
        <v>1</v>
      </c>
      <c r="C495" s="35">
        <f>TI102C!V492</f>
        <v>46273.74459490741</v>
      </c>
      <c r="D495">
        <f>TI102C!P492</f>
        <v>1</v>
      </c>
      <c r="E495" t="str">
        <f t="shared" si="35"/>
        <v>60467</v>
      </c>
      <c r="F495">
        <f t="shared" si="36"/>
        <v>241</v>
      </c>
      <c r="G495" t="str">
        <f t="shared" si="37"/>
        <v>SH0908-1042</v>
      </c>
      <c r="H495" t="str">
        <f t="shared" si="38"/>
        <v>SH0908-1042</v>
      </c>
      <c r="I495" s="34">
        <f t="shared" si="39"/>
        <v>72686</v>
      </c>
    </row>
    <row r="496" spans="1:9" ht="15" customHeight="1" x14ac:dyDescent="0.35">
      <c r="A496">
        <f>TI102C!A493</f>
        <v>11707384</v>
      </c>
      <c r="B496">
        <f>TI102C!H493</f>
        <v>3</v>
      </c>
      <c r="C496" s="35">
        <f>TI102C!V493</f>
        <v>46273.744629629633</v>
      </c>
      <c r="D496">
        <f>TI102C!P493</f>
        <v>1</v>
      </c>
      <c r="E496" t="str">
        <f t="shared" si="35"/>
        <v>59823</v>
      </c>
      <c r="F496">
        <f t="shared" si="36"/>
        <v>215</v>
      </c>
      <c r="G496" t="str">
        <f t="shared" si="37"/>
        <v>SH0908-1042</v>
      </c>
      <c r="H496" t="str">
        <f t="shared" si="38"/>
        <v>SH0908-1042</v>
      </c>
      <c r="I496" s="34">
        <f t="shared" si="39"/>
        <v>72686</v>
      </c>
    </row>
    <row r="497" spans="1:9" ht="15" customHeight="1" x14ac:dyDescent="0.35">
      <c r="A497">
        <f>TI102C!A494</f>
        <v>11707385</v>
      </c>
      <c r="B497">
        <f>TI102C!H494</f>
        <v>3</v>
      </c>
      <c r="C497" s="35">
        <f>TI102C!V494</f>
        <v>46273.744722222233</v>
      </c>
      <c r="D497">
        <f>TI102C!P494</f>
        <v>1</v>
      </c>
      <c r="E497" t="str">
        <f t="shared" si="35"/>
        <v>59823</v>
      </c>
      <c r="F497">
        <f t="shared" si="36"/>
        <v>215</v>
      </c>
      <c r="G497" t="str">
        <f t="shared" si="37"/>
        <v>SH0908-1042</v>
      </c>
      <c r="H497" t="str">
        <f t="shared" si="38"/>
        <v>SH0908-1042</v>
      </c>
      <c r="I497" s="34">
        <f t="shared" si="39"/>
        <v>72686</v>
      </c>
    </row>
    <row r="498" spans="1:9" ht="15" customHeight="1" x14ac:dyDescent="0.35">
      <c r="A498">
        <f>TI102C!A495</f>
        <v>11708396</v>
      </c>
      <c r="B498">
        <f>TI102C!H495</f>
        <v>4</v>
      </c>
      <c r="C498" s="35">
        <f>TI102C!V495</f>
        <v>46273.744756944441</v>
      </c>
      <c r="D498">
        <f>TI102C!P495</f>
        <v>1</v>
      </c>
      <c r="E498" t="str">
        <f t="shared" si="35"/>
        <v>60272</v>
      </c>
      <c r="F498">
        <f t="shared" si="36"/>
        <v>155</v>
      </c>
      <c r="G498" t="str">
        <f t="shared" si="37"/>
        <v>SH0908-1034</v>
      </c>
      <c r="H498" t="str">
        <f t="shared" si="38"/>
        <v>SH0908-1034</v>
      </c>
      <c r="I498" s="34">
        <f t="shared" si="39"/>
        <v>72686</v>
      </c>
    </row>
    <row r="499" spans="1:9" ht="15" customHeight="1" x14ac:dyDescent="0.35">
      <c r="A499">
        <f>TI102C!A496</f>
        <v>11707527</v>
      </c>
      <c r="B499">
        <f>TI102C!H496</f>
        <v>2</v>
      </c>
      <c r="C499" s="35">
        <f>TI102C!V496</f>
        <v>46273.744803240741</v>
      </c>
      <c r="D499">
        <f>TI102C!P496</f>
        <v>10</v>
      </c>
      <c r="E499" t="str">
        <f t="shared" si="35"/>
        <v>60048</v>
      </c>
      <c r="F499">
        <f t="shared" si="36"/>
        <v>153</v>
      </c>
      <c r="G499" t="str">
        <f t="shared" si="37"/>
        <v>SH0908-1034</v>
      </c>
      <c r="H499" t="str">
        <f t="shared" si="38"/>
        <v>SH0908-1034</v>
      </c>
      <c r="I499" s="34">
        <f t="shared" si="39"/>
        <v>72686</v>
      </c>
    </row>
    <row r="500" spans="1:9" ht="15" customHeight="1" x14ac:dyDescent="0.35">
      <c r="A500">
        <f>TI102C!A497</f>
        <v>11707386</v>
      </c>
      <c r="B500">
        <f>TI102C!H497</f>
        <v>3</v>
      </c>
      <c r="C500" s="35">
        <f>TI102C!V497</f>
        <v>46273.744849537034</v>
      </c>
      <c r="D500">
        <f>TI102C!P497</f>
        <v>1</v>
      </c>
      <c r="E500" t="str">
        <f t="shared" si="35"/>
        <v>59823</v>
      </c>
      <c r="F500">
        <f t="shared" si="36"/>
        <v>215</v>
      </c>
      <c r="G500" t="str">
        <f t="shared" si="37"/>
        <v>SH0908-1042</v>
      </c>
      <c r="H500" t="str">
        <f t="shared" si="38"/>
        <v>SH0908-1042</v>
      </c>
      <c r="I500" s="34">
        <f t="shared" si="39"/>
        <v>72686</v>
      </c>
    </row>
    <row r="501" spans="1:9" ht="15" customHeight="1" x14ac:dyDescent="0.35">
      <c r="A501">
        <f>TI102C!A498</f>
        <v>11708072</v>
      </c>
      <c r="B501">
        <f>TI102C!H498</f>
        <v>1</v>
      </c>
      <c r="C501" s="35">
        <f>TI102C!V498</f>
        <v>46273.744895833333</v>
      </c>
      <c r="D501">
        <f>TI102C!P498</f>
        <v>1</v>
      </c>
      <c r="E501" t="str">
        <f t="shared" si="35"/>
        <v>60084</v>
      </c>
      <c r="F501">
        <f t="shared" si="36"/>
        <v>225</v>
      </c>
      <c r="G501" t="str">
        <f t="shared" si="37"/>
        <v>SH0908-1042</v>
      </c>
      <c r="H501" t="str">
        <f t="shared" si="38"/>
        <v>SH0908-1042</v>
      </c>
      <c r="I501" s="34">
        <f t="shared" si="39"/>
        <v>72686</v>
      </c>
    </row>
    <row r="502" spans="1:9" ht="15" customHeight="1" x14ac:dyDescent="0.35">
      <c r="A502">
        <f>TI102C!A499</f>
        <v>11707387</v>
      </c>
      <c r="B502">
        <f>TI102C!H499</f>
        <v>3</v>
      </c>
      <c r="C502" s="35">
        <f>TI102C!V499</f>
        <v>46273.745000000003</v>
      </c>
      <c r="D502">
        <f>TI102C!P499</f>
        <v>1</v>
      </c>
      <c r="E502" t="str">
        <f t="shared" si="35"/>
        <v>59823</v>
      </c>
      <c r="F502">
        <f t="shared" si="36"/>
        <v>215</v>
      </c>
      <c r="G502" t="str">
        <f t="shared" si="37"/>
        <v>SH0908-1042</v>
      </c>
      <c r="H502" t="str">
        <f t="shared" si="38"/>
        <v>SH0908-1042</v>
      </c>
      <c r="I502" s="34">
        <f t="shared" si="39"/>
        <v>72686</v>
      </c>
    </row>
    <row r="503" spans="1:9" ht="15" customHeight="1" x14ac:dyDescent="0.35">
      <c r="A503">
        <f>TI102C!A500</f>
        <v>11707388</v>
      </c>
      <c r="B503">
        <f>TI102C!H500</f>
        <v>3</v>
      </c>
      <c r="C503" s="35">
        <f>TI102C!V500</f>
        <v>46273.745081018518</v>
      </c>
      <c r="D503">
        <f>TI102C!P500</f>
        <v>1</v>
      </c>
      <c r="E503" t="str">
        <f t="shared" si="35"/>
        <v>59823</v>
      </c>
      <c r="F503">
        <f t="shared" si="36"/>
        <v>215</v>
      </c>
      <c r="G503" t="str">
        <f t="shared" si="37"/>
        <v>SH0908-1042</v>
      </c>
      <c r="H503" t="str">
        <f t="shared" si="38"/>
        <v>SH0908-1042</v>
      </c>
      <c r="I503" s="34">
        <f t="shared" si="39"/>
        <v>72686</v>
      </c>
    </row>
    <row r="504" spans="1:9" ht="15" customHeight="1" x14ac:dyDescent="0.35">
      <c r="A504">
        <f>TI102C!A501</f>
        <v>11709585</v>
      </c>
      <c r="B504">
        <f>TI102C!H501</f>
        <v>4</v>
      </c>
      <c r="C504" s="35">
        <f>TI102C!V501</f>
        <v>46273.745138888888</v>
      </c>
      <c r="D504">
        <f>TI102C!P501</f>
        <v>1</v>
      </c>
      <c r="E504" t="str">
        <f t="shared" si="35"/>
        <v>60441</v>
      </c>
      <c r="F504">
        <f t="shared" si="36"/>
        <v>159</v>
      </c>
      <c r="G504" t="str">
        <f t="shared" si="37"/>
        <v>SH0908-1034</v>
      </c>
      <c r="H504" t="str">
        <f t="shared" si="38"/>
        <v>SH0908-1034</v>
      </c>
      <c r="I504" s="34">
        <f t="shared" si="39"/>
        <v>72686</v>
      </c>
    </row>
    <row r="505" spans="1:9" ht="15" customHeight="1" x14ac:dyDescent="0.35">
      <c r="A505">
        <f>TI102C!A502</f>
        <v>11708073</v>
      </c>
      <c r="B505">
        <f>TI102C!H502</f>
        <v>1</v>
      </c>
      <c r="C505" s="35">
        <f>TI102C!V502</f>
        <v>46273.745162037027</v>
      </c>
      <c r="D505">
        <f>TI102C!P502</f>
        <v>1</v>
      </c>
      <c r="E505" t="str">
        <f t="shared" si="35"/>
        <v>60084</v>
      </c>
      <c r="F505">
        <f t="shared" si="36"/>
        <v>225</v>
      </c>
      <c r="G505" t="str">
        <f t="shared" si="37"/>
        <v>SH0908-1042</v>
      </c>
      <c r="H505" t="str">
        <f t="shared" si="38"/>
        <v>SH0908-1042</v>
      </c>
      <c r="I505" s="34">
        <f t="shared" si="39"/>
        <v>72686</v>
      </c>
    </row>
    <row r="506" spans="1:9" ht="15" customHeight="1" x14ac:dyDescent="0.35">
      <c r="A506">
        <f>TI102C!A503</f>
        <v>11707530</v>
      </c>
      <c r="B506">
        <f>TI102C!H503</f>
        <v>2</v>
      </c>
      <c r="C506" s="35">
        <f>TI102C!V503</f>
        <v>46273.745208333326</v>
      </c>
      <c r="D506">
        <f>TI102C!P503</f>
        <v>3</v>
      </c>
      <c r="E506" t="str">
        <f t="shared" si="35"/>
        <v>60048</v>
      </c>
      <c r="F506">
        <f t="shared" si="36"/>
        <v>153</v>
      </c>
      <c r="G506" t="str">
        <f t="shared" si="37"/>
        <v>SH0908-1034</v>
      </c>
      <c r="H506" t="str">
        <f t="shared" si="38"/>
        <v>SH0908-1034</v>
      </c>
      <c r="I506" s="34">
        <f t="shared" si="39"/>
        <v>72686</v>
      </c>
    </row>
    <row r="507" spans="1:9" ht="15" customHeight="1" x14ac:dyDescent="0.35">
      <c r="A507">
        <f>TI102C!A504</f>
        <v>11707369</v>
      </c>
      <c r="B507">
        <f>TI102C!H504</f>
        <v>3</v>
      </c>
      <c r="C507" s="35">
        <f>TI102C!V504</f>
        <v>46273.745324074072</v>
      </c>
      <c r="D507">
        <f>TI102C!P504</f>
        <v>4</v>
      </c>
      <c r="E507" t="str">
        <f t="shared" si="35"/>
        <v>59540</v>
      </c>
      <c r="F507">
        <f t="shared" si="36"/>
        <v>209</v>
      </c>
      <c r="G507" t="str">
        <f t="shared" si="37"/>
        <v>SH0908-1042</v>
      </c>
      <c r="H507" t="str">
        <f t="shared" si="38"/>
        <v>SH0908-1042</v>
      </c>
      <c r="I507" s="34">
        <f t="shared" si="39"/>
        <v>72686</v>
      </c>
    </row>
    <row r="508" spans="1:9" ht="15" customHeight="1" x14ac:dyDescent="0.35">
      <c r="A508">
        <f>TI102C!A505</f>
        <v>11710412</v>
      </c>
      <c r="B508">
        <f>TI102C!H505</f>
        <v>6</v>
      </c>
      <c r="C508" s="35">
        <f>TI102C!V505</f>
        <v>46273.745405092603</v>
      </c>
      <c r="D508">
        <f>TI102C!P505</f>
        <v>1</v>
      </c>
      <c r="E508" t="str">
        <f t="shared" si="35"/>
        <v>60063</v>
      </c>
      <c r="F508">
        <f t="shared" si="36"/>
        <v>74</v>
      </c>
      <c r="G508" t="str">
        <f t="shared" si="37"/>
        <v>SH0908-1020</v>
      </c>
      <c r="H508" t="str">
        <f t="shared" si="38"/>
        <v>SH0908-1020</v>
      </c>
      <c r="I508" s="34">
        <f t="shared" si="39"/>
        <v>72686</v>
      </c>
    </row>
    <row r="509" spans="1:9" ht="15" customHeight="1" x14ac:dyDescent="0.35">
      <c r="A509">
        <f>TI102C!A506</f>
        <v>11707207</v>
      </c>
      <c r="B509">
        <f>TI102C!H506</f>
        <v>4</v>
      </c>
      <c r="C509" s="35">
        <f>TI102C!V506</f>
        <v>46273.745428240742</v>
      </c>
      <c r="D509">
        <f>TI102C!P506</f>
        <v>2</v>
      </c>
      <c r="E509" t="str">
        <f t="shared" si="35"/>
        <v>59891</v>
      </c>
      <c r="F509">
        <f t="shared" si="36"/>
        <v>145</v>
      </c>
      <c r="G509" t="str">
        <f t="shared" si="37"/>
        <v>SH0908-1034</v>
      </c>
      <c r="H509" t="str">
        <f t="shared" si="38"/>
        <v>SH0908-1034</v>
      </c>
      <c r="I509" s="34">
        <f t="shared" si="39"/>
        <v>72686</v>
      </c>
    </row>
    <row r="510" spans="1:9" ht="15" customHeight="1" x14ac:dyDescent="0.35">
      <c r="A510">
        <f>TI102C!A507</f>
        <v>11710383</v>
      </c>
      <c r="B510">
        <f>TI102C!H507</f>
        <v>1</v>
      </c>
      <c r="C510" s="35">
        <f>TI102C!V507</f>
        <v>46273.745474537027</v>
      </c>
      <c r="D510">
        <f>TI102C!P507</f>
        <v>20</v>
      </c>
      <c r="E510" t="str">
        <f t="shared" si="35"/>
        <v>60694</v>
      </c>
      <c r="F510">
        <f t="shared" si="36"/>
        <v>398</v>
      </c>
      <c r="G510" t="str">
        <f t="shared" si="37"/>
        <v>SH0908-1888</v>
      </c>
      <c r="H510" t="str">
        <f t="shared" si="38"/>
        <v>SH0908-1888</v>
      </c>
      <c r="I510" s="34">
        <f t="shared" si="39"/>
        <v>72686</v>
      </c>
    </row>
    <row r="511" spans="1:9" ht="15" customHeight="1" x14ac:dyDescent="0.35">
      <c r="A511">
        <f>TI102C!A508</f>
        <v>11710444</v>
      </c>
      <c r="B511">
        <f>TI102C!H508</f>
        <v>2</v>
      </c>
      <c r="C511" s="35">
        <f>TI102C!V508</f>
        <v>46273.745474537027</v>
      </c>
      <c r="D511">
        <f>TI102C!P508</f>
        <v>2</v>
      </c>
      <c r="E511" t="str">
        <f t="shared" si="35"/>
        <v>60708</v>
      </c>
      <c r="F511">
        <f t="shared" si="36"/>
        <v>133</v>
      </c>
      <c r="G511" t="str">
        <f t="shared" si="37"/>
        <v>SH0908-1033</v>
      </c>
      <c r="H511" t="str">
        <f t="shared" si="38"/>
        <v>SH0908-1033</v>
      </c>
      <c r="I511" s="34">
        <f t="shared" si="39"/>
        <v>72686</v>
      </c>
    </row>
    <row r="512" spans="1:9" ht="15" customHeight="1" x14ac:dyDescent="0.35">
      <c r="A512">
        <f>TI102C!A509</f>
        <v>11707370</v>
      </c>
      <c r="B512">
        <f>TI102C!H509</f>
        <v>3</v>
      </c>
      <c r="C512" s="35">
        <f>TI102C!V509</f>
        <v>46273.745486111111</v>
      </c>
      <c r="D512">
        <f>TI102C!P509</f>
        <v>3</v>
      </c>
      <c r="E512" t="str">
        <f t="shared" si="35"/>
        <v>59540</v>
      </c>
      <c r="F512">
        <f t="shared" si="36"/>
        <v>209</v>
      </c>
      <c r="G512" t="str">
        <f t="shared" si="37"/>
        <v>SH0908-1042</v>
      </c>
      <c r="H512" t="str">
        <f t="shared" si="38"/>
        <v>SH0908-1042</v>
      </c>
      <c r="I512" s="34">
        <f t="shared" si="39"/>
        <v>72686</v>
      </c>
    </row>
    <row r="513" spans="1:9" ht="15" customHeight="1" x14ac:dyDescent="0.35">
      <c r="A513">
        <f>TI102C!A510</f>
        <v>11707371</v>
      </c>
      <c r="B513">
        <f>TI102C!H510</f>
        <v>3</v>
      </c>
      <c r="C513" s="35">
        <f>TI102C!V510</f>
        <v>46273.745567129627</v>
      </c>
      <c r="D513">
        <f>TI102C!P510</f>
        <v>3</v>
      </c>
      <c r="E513" t="str">
        <f t="shared" si="35"/>
        <v>59540</v>
      </c>
      <c r="F513">
        <f t="shared" si="36"/>
        <v>209</v>
      </c>
      <c r="G513" t="str">
        <f t="shared" si="37"/>
        <v>SH0908-1042</v>
      </c>
      <c r="H513" t="str">
        <f t="shared" si="38"/>
        <v>SH0908-1042</v>
      </c>
      <c r="I513" s="34">
        <f t="shared" si="39"/>
        <v>72686</v>
      </c>
    </row>
    <row r="514" spans="1:9" ht="15" customHeight="1" x14ac:dyDescent="0.35">
      <c r="A514">
        <f>TI102C!A511</f>
        <v>11707531</v>
      </c>
      <c r="B514">
        <f>TI102C!H511</f>
        <v>2</v>
      </c>
      <c r="C514" s="35">
        <f>TI102C!V511</f>
        <v>46273.74560185185</v>
      </c>
      <c r="D514">
        <f>TI102C!P511</f>
        <v>18</v>
      </c>
      <c r="E514" t="str">
        <f t="shared" si="35"/>
        <v>60048</v>
      </c>
      <c r="F514">
        <f t="shared" si="36"/>
        <v>153</v>
      </c>
      <c r="G514" t="str">
        <f t="shared" si="37"/>
        <v>SH0908-1034</v>
      </c>
      <c r="H514" t="str">
        <f t="shared" si="38"/>
        <v>SH0908-1034</v>
      </c>
      <c r="I514" s="34">
        <f t="shared" si="39"/>
        <v>72686</v>
      </c>
    </row>
    <row r="515" spans="1:9" ht="15" customHeight="1" x14ac:dyDescent="0.35">
      <c r="A515">
        <f>TI102C!A512</f>
        <v>11710543</v>
      </c>
      <c r="B515">
        <f>TI102C!H512</f>
        <v>1</v>
      </c>
      <c r="C515" s="35">
        <f>TI102C!V512</f>
        <v>46273.745682870373</v>
      </c>
      <c r="D515">
        <f>TI102C!P512</f>
        <v>1</v>
      </c>
      <c r="E515" t="str">
        <f t="shared" si="35"/>
        <v>60762</v>
      </c>
      <c r="F515">
        <f t="shared" si="36"/>
        <v>399</v>
      </c>
      <c r="G515" t="str">
        <f t="shared" si="37"/>
        <v>SH0908-1888</v>
      </c>
      <c r="H515" t="str">
        <f t="shared" si="38"/>
        <v>SH0908-1888</v>
      </c>
      <c r="I515" s="34">
        <f t="shared" si="39"/>
        <v>72686</v>
      </c>
    </row>
    <row r="516" spans="1:9" ht="15" customHeight="1" x14ac:dyDescent="0.35">
      <c r="A516">
        <f>TI102C!A513</f>
        <v>11707202</v>
      </c>
      <c r="B516">
        <f>TI102C!H513</f>
        <v>4</v>
      </c>
      <c r="C516" s="35">
        <f>TI102C!V513</f>
        <v>46273.745740740742</v>
      </c>
      <c r="D516">
        <f>TI102C!P513</f>
        <v>3</v>
      </c>
      <c r="E516" t="str">
        <f t="shared" si="35"/>
        <v>59532</v>
      </c>
      <c r="F516">
        <f t="shared" si="36"/>
        <v>141</v>
      </c>
      <c r="G516" t="str">
        <f t="shared" si="37"/>
        <v>SH0908-1034</v>
      </c>
      <c r="H516" t="str">
        <f t="shared" si="38"/>
        <v>SH0908-1034</v>
      </c>
      <c r="I516" s="34">
        <f t="shared" si="39"/>
        <v>72686</v>
      </c>
    </row>
    <row r="517" spans="1:9" ht="15" customHeight="1" x14ac:dyDescent="0.35">
      <c r="A517">
        <f>TI102C!A514</f>
        <v>11707405</v>
      </c>
      <c r="B517">
        <f>TI102C!H514</f>
        <v>3</v>
      </c>
      <c r="C517" s="35">
        <f>TI102C!V514</f>
        <v>46273.745775462958</v>
      </c>
      <c r="D517">
        <f>TI102C!P514</f>
        <v>1</v>
      </c>
      <c r="E517" t="str">
        <f t="shared" si="35"/>
        <v>60118</v>
      </c>
      <c r="F517">
        <f t="shared" si="36"/>
        <v>220</v>
      </c>
      <c r="G517" t="str">
        <f t="shared" si="37"/>
        <v>SH0908-1042</v>
      </c>
      <c r="H517" t="str">
        <f t="shared" si="38"/>
        <v>SH0908-1042</v>
      </c>
      <c r="I517" s="34">
        <f t="shared" si="39"/>
        <v>72686</v>
      </c>
    </row>
    <row r="518" spans="1:9" ht="15" customHeight="1" x14ac:dyDescent="0.35">
      <c r="A518">
        <f>TI102C!A515</f>
        <v>11710056</v>
      </c>
      <c r="B518">
        <f>TI102C!H515</f>
        <v>1</v>
      </c>
      <c r="C518" s="35">
        <f>TI102C!V515</f>
        <v>46273.745891203696</v>
      </c>
      <c r="D518">
        <f>TI102C!P515</f>
        <v>3</v>
      </c>
      <c r="E518" t="str">
        <f t="shared" ref="E518:E581" si="40">INDEX(OM_ORDER,MATCH(A518,OM_TID,0))</f>
        <v>60587</v>
      </c>
      <c r="F518">
        <f t="shared" ref="F518:F581" si="41">MATCH(E518,OR_ID,0)</f>
        <v>392</v>
      </c>
      <c r="G518" t="str">
        <f t="shared" ref="G518:G581" si="42">INDEX(OR_ORIG,F518)</f>
        <v>SH0908-1888</v>
      </c>
      <c r="H518" t="str">
        <f t="shared" ref="H518:H581" si="43">INDEX(OR_SHIP,F518)</f>
        <v>SH0908-1888</v>
      </c>
      <c r="I518" s="34">
        <f t="shared" ref="I518:I581" si="44">IF(INDEX(OR_MOVED,F518)="",DATE(2099,1,1),INDEX(OR_MOVED,F518))</f>
        <v>72686</v>
      </c>
    </row>
    <row r="519" spans="1:9" ht="15" customHeight="1" x14ac:dyDescent="0.35">
      <c r="A519">
        <f>TI102C!A516</f>
        <v>11707532</v>
      </c>
      <c r="B519">
        <f>TI102C!H516</f>
        <v>2</v>
      </c>
      <c r="C519" s="35">
        <f>TI102C!V516</f>
        <v>46273.745937500003</v>
      </c>
      <c r="D519">
        <f>TI102C!P516</f>
        <v>11</v>
      </c>
      <c r="E519" t="str">
        <f t="shared" si="40"/>
        <v>60048</v>
      </c>
      <c r="F519">
        <f t="shared" si="41"/>
        <v>153</v>
      </c>
      <c r="G519" t="str">
        <f t="shared" si="42"/>
        <v>SH0908-1034</v>
      </c>
      <c r="H519" t="str">
        <f t="shared" si="43"/>
        <v>SH0908-1034</v>
      </c>
      <c r="I519" s="34">
        <f t="shared" si="44"/>
        <v>72686</v>
      </c>
    </row>
    <row r="520" spans="1:9" ht="15" customHeight="1" x14ac:dyDescent="0.35">
      <c r="A520">
        <f>TI102C!A517</f>
        <v>11707406</v>
      </c>
      <c r="B520">
        <f>TI102C!H517</f>
        <v>3</v>
      </c>
      <c r="C520" s="35">
        <f>TI102C!V517</f>
        <v>46273.746053240742</v>
      </c>
      <c r="D520">
        <f>TI102C!P517</f>
        <v>6</v>
      </c>
      <c r="E520" t="str">
        <f t="shared" si="40"/>
        <v>60118</v>
      </c>
      <c r="F520">
        <f t="shared" si="41"/>
        <v>220</v>
      </c>
      <c r="G520" t="str">
        <f t="shared" si="42"/>
        <v>SH0908-1042</v>
      </c>
      <c r="H520" t="str">
        <f t="shared" si="43"/>
        <v>SH0908-1042</v>
      </c>
      <c r="I520" s="34">
        <f t="shared" si="44"/>
        <v>72686</v>
      </c>
    </row>
    <row r="521" spans="1:9" ht="15" customHeight="1" x14ac:dyDescent="0.35">
      <c r="A521">
        <f>TI102C!A518</f>
        <v>11710492</v>
      </c>
      <c r="B521">
        <f>TI102C!H518</f>
        <v>1</v>
      </c>
      <c r="C521" s="35">
        <f>TI102C!V518</f>
        <v>46273.746053240742</v>
      </c>
      <c r="D521">
        <f>TI102C!P518</f>
        <v>4</v>
      </c>
      <c r="E521" t="str">
        <f t="shared" si="40"/>
        <v>60749</v>
      </c>
      <c r="F521">
        <f t="shared" si="41"/>
        <v>103</v>
      </c>
      <c r="G521" t="str">
        <f t="shared" si="42"/>
        <v>SH0908-1026</v>
      </c>
      <c r="H521" t="str">
        <f t="shared" si="43"/>
        <v>SH0908-1026</v>
      </c>
      <c r="I521" s="34">
        <f t="shared" si="44"/>
        <v>72686</v>
      </c>
    </row>
    <row r="522" spans="1:9" ht="15" customHeight="1" x14ac:dyDescent="0.35">
      <c r="A522">
        <f>TI102C!A519</f>
        <v>11710144</v>
      </c>
      <c r="B522">
        <f>TI102C!H519</f>
        <v>4</v>
      </c>
      <c r="C522" s="35">
        <f>TI102C!V519</f>
        <v>46273.746064814812</v>
      </c>
      <c r="D522">
        <f>TI102C!P519</f>
        <v>1</v>
      </c>
      <c r="E522" t="str">
        <f t="shared" si="40"/>
        <v>60642</v>
      </c>
      <c r="F522">
        <f t="shared" si="41"/>
        <v>191</v>
      </c>
      <c r="G522" t="str">
        <f t="shared" si="42"/>
        <v>SH0908-1037</v>
      </c>
      <c r="H522" t="str">
        <f t="shared" si="43"/>
        <v>SH0908-1037</v>
      </c>
      <c r="I522" s="34">
        <f t="shared" si="44"/>
        <v>72686</v>
      </c>
    </row>
    <row r="523" spans="1:9" ht="15" customHeight="1" x14ac:dyDescent="0.35">
      <c r="A523">
        <f>TI102C!A520</f>
        <v>11707581</v>
      </c>
      <c r="B523">
        <f>TI102C!H520</f>
        <v>2</v>
      </c>
      <c r="C523" s="35">
        <f>TI102C!V520</f>
        <v>46273.74622685185</v>
      </c>
      <c r="D523">
        <f>TI102C!P520</f>
        <v>1</v>
      </c>
      <c r="E523" t="str">
        <f t="shared" si="40"/>
        <v>60003</v>
      </c>
      <c r="F523">
        <f t="shared" si="41"/>
        <v>276</v>
      </c>
      <c r="G523" t="str">
        <f t="shared" si="42"/>
        <v>SH0908-1054</v>
      </c>
      <c r="H523" t="str">
        <f t="shared" si="43"/>
        <v>SH0908-1054</v>
      </c>
      <c r="I523" s="34">
        <f t="shared" si="44"/>
        <v>72686</v>
      </c>
    </row>
    <row r="524" spans="1:9" ht="15" customHeight="1" x14ac:dyDescent="0.35">
      <c r="A524">
        <f>TI102C!A521</f>
        <v>11710265</v>
      </c>
      <c r="B524">
        <f>TI102C!H521</f>
        <v>1</v>
      </c>
      <c r="C524" s="35">
        <f>TI102C!V521</f>
        <v>46273.746238425927</v>
      </c>
      <c r="D524">
        <f>TI102C!P521</f>
        <v>10</v>
      </c>
      <c r="E524" t="str">
        <f t="shared" si="40"/>
        <v>60664</v>
      </c>
      <c r="F524">
        <f t="shared" si="41"/>
        <v>29</v>
      </c>
      <c r="G524" t="str">
        <f t="shared" si="42"/>
        <v>SH0908-1010</v>
      </c>
      <c r="H524" t="str">
        <f t="shared" si="43"/>
        <v>SH0908-1010</v>
      </c>
      <c r="I524" s="34">
        <f t="shared" si="44"/>
        <v>72686</v>
      </c>
    </row>
    <row r="525" spans="1:9" ht="15" customHeight="1" x14ac:dyDescent="0.35">
      <c r="A525">
        <f>TI102C!A522</f>
        <v>11707407</v>
      </c>
      <c r="B525">
        <f>TI102C!H522</f>
        <v>3</v>
      </c>
      <c r="C525" s="35">
        <f>TI102C!V522</f>
        <v>46273.746296296304</v>
      </c>
      <c r="D525">
        <f>TI102C!P522</f>
        <v>1</v>
      </c>
      <c r="E525" t="str">
        <f t="shared" si="40"/>
        <v>60118</v>
      </c>
      <c r="F525">
        <f t="shared" si="41"/>
        <v>220</v>
      </c>
      <c r="G525" t="str">
        <f t="shared" si="42"/>
        <v>SH0908-1042</v>
      </c>
      <c r="H525" t="str">
        <f t="shared" si="43"/>
        <v>SH0908-1042</v>
      </c>
      <c r="I525" s="34">
        <f t="shared" si="44"/>
        <v>72686</v>
      </c>
    </row>
    <row r="526" spans="1:9" ht="15" customHeight="1" x14ac:dyDescent="0.35">
      <c r="A526">
        <f>TI102C!A523</f>
        <v>11710493</v>
      </c>
      <c r="B526">
        <f>TI102C!H523</f>
        <v>1</v>
      </c>
      <c r="C526" s="35">
        <f>TI102C!V523</f>
        <v>46273.746307870373</v>
      </c>
      <c r="D526">
        <f>TI102C!P523</f>
        <v>4</v>
      </c>
      <c r="E526" t="str">
        <f t="shared" si="40"/>
        <v>60749</v>
      </c>
      <c r="F526">
        <f t="shared" si="41"/>
        <v>103</v>
      </c>
      <c r="G526" t="str">
        <f t="shared" si="42"/>
        <v>SH0908-1026</v>
      </c>
      <c r="H526" t="str">
        <f t="shared" si="43"/>
        <v>SH0908-1026</v>
      </c>
      <c r="I526" s="34">
        <f t="shared" si="44"/>
        <v>72686</v>
      </c>
    </row>
    <row r="527" spans="1:9" ht="15" customHeight="1" x14ac:dyDescent="0.35">
      <c r="A527">
        <f>TI102C!A524</f>
        <v>11707195</v>
      </c>
      <c r="B527">
        <f>TI102C!H524</f>
        <v>4</v>
      </c>
      <c r="C527" s="35">
        <f>TI102C!V524</f>
        <v>46273.746365740742</v>
      </c>
      <c r="D527">
        <f>TI102C!P524</f>
        <v>1</v>
      </c>
      <c r="E527" t="str">
        <f t="shared" si="40"/>
        <v>59794</v>
      </c>
      <c r="F527">
        <f t="shared" si="41"/>
        <v>187</v>
      </c>
      <c r="G527" t="str">
        <f t="shared" si="42"/>
        <v>SH0908-1037</v>
      </c>
      <c r="H527" t="str">
        <f t="shared" si="43"/>
        <v>SH0908-1037</v>
      </c>
      <c r="I527" s="34">
        <f t="shared" si="44"/>
        <v>72686</v>
      </c>
    </row>
    <row r="528" spans="1:9" ht="15" customHeight="1" x14ac:dyDescent="0.35">
      <c r="A528">
        <f>TI102C!A525</f>
        <v>11707408</v>
      </c>
      <c r="B528">
        <f>TI102C!H525</f>
        <v>3</v>
      </c>
      <c r="C528" s="35">
        <f>TI102C!V525</f>
        <v>46273.746435185189</v>
      </c>
      <c r="D528">
        <f>TI102C!P525</f>
        <v>1</v>
      </c>
      <c r="E528" t="str">
        <f t="shared" si="40"/>
        <v>60118</v>
      </c>
      <c r="F528">
        <f t="shared" si="41"/>
        <v>220</v>
      </c>
      <c r="G528" t="str">
        <f t="shared" si="42"/>
        <v>SH0908-1042</v>
      </c>
      <c r="H528" t="str">
        <f t="shared" si="43"/>
        <v>SH0908-1042</v>
      </c>
      <c r="I528" s="34">
        <f t="shared" si="44"/>
        <v>72686</v>
      </c>
    </row>
    <row r="529" spans="1:9" ht="15" customHeight="1" x14ac:dyDescent="0.35">
      <c r="A529">
        <f>TI102C!A526</f>
        <v>11708460</v>
      </c>
      <c r="B529">
        <f>TI102C!H526</f>
        <v>2</v>
      </c>
      <c r="C529" s="35">
        <f>TI102C!V526</f>
        <v>46273.746458333328</v>
      </c>
      <c r="D529">
        <f>TI102C!P526</f>
        <v>1</v>
      </c>
      <c r="E529" t="str">
        <f t="shared" si="40"/>
        <v>60287</v>
      </c>
      <c r="F529">
        <f t="shared" si="41"/>
        <v>279</v>
      </c>
      <c r="G529" t="str">
        <f t="shared" si="42"/>
        <v>SH0908-1054</v>
      </c>
      <c r="H529" t="str">
        <f t="shared" si="43"/>
        <v>SH0908-1054</v>
      </c>
      <c r="I529" s="34">
        <f t="shared" si="44"/>
        <v>72686</v>
      </c>
    </row>
    <row r="530" spans="1:9" ht="15" customHeight="1" x14ac:dyDescent="0.35">
      <c r="A530">
        <f>TI102C!A527</f>
        <v>11707409</v>
      </c>
      <c r="B530">
        <f>TI102C!H527</f>
        <v>3</v>
      </c>
      <c r="C530" s="35">
        <f>TI102C!V527</f>
        <v>46273.746562499997</v>
      </c>
      <c r="D530">
        <f>TI102C!P527</f>
        <v>1</v>
      </c>
      <c r="E530" t="str">
        <f t="shared" si="40"/>
        <v>60118</v>
      </c>
      <c r="F530">
        <f t="shared" si="41"/>
        <v>220</v>
      </c>
      <c r="G530" t="str">
        <f t="shared" si="42"/>
        <v>SH0908-1042</v>
      </c>
      <c r="H530" t="str">
        <f t="shared" si="43"/>
        <v>SH0908-1042</v>
      </c>
      <c r="I530" s="34">
        <f t="shared" si="44"/>
        <v>72686</v>
      </c>
    </row>
    <row r="531" spans="1:9" ht="15" customHeight="1" x14ac:dyDescent="0.35">
      <c r="A531">
        <f>TI102C!A528</f>
        <v>11710440</v>
      </c>
      <c r="B531">
        <f>TI102C!H528</f>
        <v>1</v>
      </c>
      <c r="C531" s="35">
        <f>TI102C!V528</f>
        <v>46273.74664351852</v>
      </c>
      <c r="D531">
        <f>TI102C!P528</f>
        <v>1</v>
      </c>
      <c r="E531" t="str">
        <f t="shared" si="40"/>
        <v>60708</v>
      </c>
      <c r="F531">
        <f t="shared" si="41"/>
        <v>133</v>
      </c>
      <c r="G531" t="str">
        <f t="shared" si="42"/>
        <v>SH0908-1033</v>
      </c>
      <c r="H531" t="str">
        <f t="shared" si="43"/>
        <v>SH0908-1033</v>
      </c>
      <c r="I531" s="34">
        <f t="shared" si="44"/>
        <v>72686</v>
      </c>
    </row>
    <row r="532" spans="1:9" ht="15" customHeight="1" x14ac:dyDescent="0.35">
      <c r="A532">
        <f>TI102C!A529</f>
        <v>11707410</v>
      </c>
      <c r="B532">
        <f>TI102C!H529</f>
        <v>3</v>
      </c>
      <c r="C532" s="35">
        <f>TI102C!V529</f>
        <v>46273.746701388889</v>
      </c>
      <c r="D532">
        <f>TI102C!P529</f>
        <v>3</v>
      </c>
      <c r="E532" t="str">
        <f t="shared" si="40"/>
        <v>60118</v>
      </c>
      <c r="F532">
        <f t="shared" si="41"/>
        <v>220</v>
      </c>
      <c r="G532" t="str">
        <f t="shared" si="42"/>
        <v>SH0908-1042</v>
      </c>
      <c r="H532" t="str">
        <f t="shared" si="43"/>
        <v>SH0908-1042</v>
      </c>
      <c r="I532" s="34">
        <f t="shared" si="44"/>
        <v>72686</v>
      </c>
    </row>
    <row r="533" spans="1:9" ht="15" customHeight="1" x14ac:dyDescent="0.35">
      <c r="A533">
        <f>TI102C!A530</f>
        <v>11710456</v>
      </c>
      <c r="B533">
        <f>TI102C!H530</f>
        <v>5</v>
      </c>
      <c r="C533" s="35">
        <f>TI102C!V530</f>
        <v>46273.746770833342</v>
      </c>
      <c r="D533">
        <f>TI102C!P530</f>
        <v>1</v>
      </c>
      <c r="E533" t="str">
        <f t="shared" si="40"/>
        <v>60716</v>
      </c>
      <c r="F533">
        <f t="shared" si="41"/>
        <v>49</v>
      </c>
      <c r="G533" t="str">
        <f t="shared" si="42"/>
        <v>SH0908-1012</v>
      </c>
      <c r="H533" t="str">
        <f t="shared" si="43"/>
        <v>SH0908-1012</v>
      </c>
      <c r="I533" s="34">
        <f t="shared" si="44"/>
        <v>72686</v>
      </c>
    </row>
    <row r="534" spans="1:9" ht="15" customHeight="1" x14ac:dyDescent="0.35">
      <c r="A534">
        <f>TI102C!A531</f>
        <v>11710441</v>
      </c>
      <c r="B534">
        <f>TI102C!H531</f>
        <v>1</v>
      </c>
      <c r="C534" s="35">
        <f>TI102C!V531</f>
        <v>46273.746805555558</v>
      </c>
      <c r="D534">
        <f>TI102C!P531</f>
        <v>1</v>
      </c>
      <c r="E534" t="str">
        <f t="shared" si="40"/>
        <v>60708</v>
      </c>
      <c r="F534">
        <f t="shared" si="41"/>
        <v>133</v>
      </c>
      <c r="G534" t="str">
        <f t="shared" si="42"/>
        <v>SH0908-1033</v>
      </c>
      <c r="H534" t="str">
        <f t="shared" si="43"/>
        <v>SH0908-1033</v>
      </c>
      <c r="I534" s="34">
        <f t="shared" si="44"/>
        <v>72686</v>
      </c>
    </row>
    <row r="535" spans="1:9" ht="15" customHeight="1" x14ac:dyDescent="0.35">
      <c r="A535">
        <f>TI102C!A532</f>
        <v>11708802</v>
      </c>
      <c r="B535">
        <f>TI102C!H532</f>
        <v>1</v>
      </c>
      <c r="C535" s="35">
        <f>TI102C!V532</f>
        <v>46273.746817129628</v>
      </c>
      <c r="D535">
        <f>TI102C!P532</f>
        <v>3</v>
      </c>
      <c r="E535" t="str">
        <f t="shared" si="40"/>
        <v>60338</v>
      </c>
      <c r="F535">
        <f t="shared" si="41"/>
        <v>233</v>
      </c>
      <c r="G535" t="str">
        <f t="shared" si="42"/>
        <v>SH0908-1042</v>
      </c>
      <c r="H535" t="str">
        <f t="shared" si="43"/>
        <v>SH0908-1042</v>
      </c>
      <c r="I535" s="34">
        <f t="shared" si="44"/>
        <v>72686</v>
      </c>
    </row>
    <row r="536" spans="1:9" ht="15" customHeight="1" x14ac:dyDescent="0.35">
      <c r="A536">
        <f>TI102C!A533</f>
        <v>11710275</v>
      </c>
      <c r="B536">
        <f>TI102C!H533</f>
        <v>1</v>
      </c>
      <c r="C536" s="35">
        <f>TI102C!V533</f>
        <v>46273.746874999997</v>
      </c>
      <c r="D536">
        <f>TI102C!P533</f>
        <v>10</v>
      </c>
      <c r="E536" t="str">
        <f t="shared" si="40"/>
        <v>60671</v>
      </c>
      <c r="F536">
        <f t="shared" si="41"/>
        <v>202</v>
      </c>
      <c r="G536" t="str">
        <f t="shared" si="42"/>
        <v>SH0908-1039</v>
      </c>
      <c r="H536" t="str">
        <f t="shared" si="43"/>
        <v>SH0908-1039</v>
      </c>
      <c r="I536" s="34">
        <f t="shared" si="44"/>
        <v>72686</v>
      </c>
    </row>
    <row r="537" spans="1:9" ht="15" customHeight="1" x14ac:dyDescent="0.35">
      <c r="A537">
        <f>TI102C!A534</f>
        <v>11710621</v>
      </c>
      <c r="B537">
        <f>TI102C!H534</f>
        <v>6</v>
      </c>
      <c r="C537" s="35">
        <f>TI102C!V534</f>
        <v>46273.746874999997</v>
      </c>
      <c r="D537">
        <f>TI102C!P534</f>
        <v>9</v>
      </c>
      <c r="E537" t="str">
        <f t="shared" si="40"/>
        <v>59867</v>
      </c>
      <c r="F537">
        <f t="shared" si="41"/>
        <v>290</v>
      </c>
      <c r="G537" t="str">
        <f t="shared" si="42"/>
        <v>SH0908-1057</v>
      </c>
      <c r="H537" t="str">
        <f t="shared" si="43"/>
        <v>SH0908-1057</v>
      </c>
      <c r="I537" s="34">
        <f t="shared" si="44"/>
        <v>72686</v>
      </c>
    </row>
    <row r="538" spans="1:9" ht="15" customHeight="1" x14ac:dyDescent="0.35">
      <c r="A538">
        <f>TI102C!A535</f>
        <v>11710181</v>
      </c>
      <c r="B538">
        <f>TI102C!H535</f>
        <v>4</v>
      </c>
      <c r="C538" s="35">
        <f>TI102C!V535</f>
        <v>46273.746990740743</v>
      </c>
      <c r="D538">
        <f>TI102C!P535</f>
        <v>1</v>
      </c>
      <c r="E538" t="str">
        <f t="shared" si="40"/>
        <v>60646</v>
      </c>
      <c r="F538">
        <f t="shared" si="41"/>
        <v>192</v>
      </c>
      <c r="G538" t="str">
        <f t="shared" si="42"/>
        <v>SH0908-1037</v>
      </c>
      <c r="H538" t="str">
        <f t="shared" si="43"/>
        <v>SH0908-1037</v>
      </c>
      <c r="I538" s="34">
        <f t="shared" si="44"/>
        <v>72686</v>
      </c>
    </row>
    <row r="539" spans="1:9" ht="15" customHeight="1" x14ac:dyDescent="0.35">
      <c r="A539">
        <f>TI102C!A536</f>
        <v>11710219</v>
      </c>
      <c r="B539">
        <f>TI102C!H536</f>
        <v>2</v>
      </c>
      <c r="C539" s="35">
        <f>TI102C!V536</f>
        <v>46273.747060185182</v>
      </c>
      <c r="D539">
        <f>TI102C!P536</f>
        <v>2</v>
      </c>
      <c r="E539" t="str">
        <f t="shared" si="40"/>
        <v>60662</v>
      </c>
      <c r="F539">
        <f t="shared" si="41"/>
        <v>118</v>
      </c>
      <c r="G539" t="str">
        <f t="shared" si="42"/>
        <v>SH0908-1030</v>
      </c>
      <c r="H539" t="str">
        <f t="shared" si="43"/>
        <v>SH0908-1030</v>
      </c>
      <c r="I539" s="34">
        <f t="shared" si="44"/>
        <v>72686</v>
      </c>
    </row>
    <row r="540" spans="1:9" ht="15" customHeight="1" x14ac:dyDescent="0.35">
      <c r="A540">
        <f>TI102C!A537</f>
        <v>11710182</v>
      </c>
      <c r="B540">
        <f>TI102C!H537</f>
        <v>4</v>
      </c>
      <c r="C540" s="35">
        <f>TI102C!V537</f>
        <v>46273.747083333343</v>
      </c>
      <c r="D540">
        <f>TI102C!P537</f>
        <v>1</v>
      </c>
      <c r="E540" t="str">
        <f t="shared" si="40"/>
        <v>60646</v>
      </c>
      <c r="F540">
        <f t="shared" si="41"/>
        <v>192</v>
      </c>
      <c r="G540" t="str">
        <f t="shared" si="42"/>
        <v>SH0908-1037</v>
      </c>
      <c r="H540" t="str">
        <f t="shared" si="43"/>
        <v>SH0908-1037</v>
      </c>
      <c r="I540" s="34">
        <f t="shared" si="44"/>
        <v>72686</v>
      </c>
    </row>
    <row r="541" spans="1:9" ht="15" customHeight="1" x14ac:dyDescent="0.35">
      <c r="A541">
        <f>TI102C!A538</f>
        <v>11710183</v>
      </c>
      <c r="B541">
        <f>TI102C!H538</f>
        <v>5</v>
      </c>
      <c r="C541" s="35">
        <f>TI102C!V538</f>
        <v>46273.747118055559</v>
      </c>
      <c r="D541">
        <f>TI102C!P538</f>
        <v>1</v>
      </c>
      <c r="E541" t="str">
        <f t="shared" si="40"/>
        <v>60646</v>
      </c>
      <c r="F541">
        <f t="shared" si="41"/>
        <v>192</v>
      </c>
      <c r="G541" t="str">
        <f t="shared" si="42"/>
        <v>SH0908-1037</v>
      </c>
      <c r="H541" t="str">
        <f t="shared" si="43"/>
        <v>SH0908-1037</v>
      </c>
      <c r="I541" s="34">
        <f t="shared" si="44"/>
        <v>72686</v>
      </c>
    </row>
    <row r="542" spans="1:9" ht="15" customHeight="1" x14ac:dyDescent="0.35">
      <c r="A542">
        <f>TI102C!A539</f>
        <v>11708863</v>
      </c>
      <c r="B542">
        <f>TI102C!H539</f>
        <v>3</v>
      </c>
      <c r="C542" s="35">
        <f>TI102C!V539</f>
        <v>46273.747233796297</v>
      </c>
      <c r="D542">
        <f>TI102C!P539</f>
        <v>1</v>
      </c>
      <c r="E542" t="str">
        <f t="shared" si="40"/>
        <v>60385</v>
      </c>
      <c r="F542">
        <f t="shared" si="41"/>
        <v>320</v>
      </c>
      <c r="G542" t="str">
        <f t="shared" si="42"/>
        <v>SH0908-1066</v>
      </c>
      <c r="H542" t="str">
        <f t="shared" si="43"/>
        <v>SH0908-1066</v>
      </c>
      <c r="I542" s="34">
        <f t="shared" si="44"/>
        <v>72686</v>
      </c>
    </row>
    <row r="543" spans="1:9" ht="15" customHeight="1" x14ac:dyDescent="0.35">
      <c r="A543">
        <f>TI102C!A540</f>
        <v>11709480</v>
      </c>
      <c r="B543">
        <f>TI102C!H540</f>
        <v>1</v>
      </c>
      <c r="C543" s="35">
        <f>TI102C!V540</f>
        <v>46273.747245370367</v>
      </c>
      <c r="D543">
        <f>TI102C!P540</f>
        <v>1</v>
      </c>
      <c r="E543" t="str">
        <f t="shared" si="40"/>
        <v>60409</v>
      </c>
      <c r="F543">
        <f t="shared" si="41"/>
        <v>238</v>
      </c>
      <c r="G543" t="str">
        <f t="shared" si="42"/>
        <v>SH0908-1042</v>
      </c>
      <c r="H543" t="str">
        <f t="shared" si="43"/>
        <v>SH0908-1042</v>
      </c>
      <c r="I543" s="34">
        <f t="shared" si="44"/>
        <v>72686</v>
      </c>
    </row>
    <row r="544" spans="1:9" ht="15" customHeight="1" x14ac:dyDescent="0.35">
      <c r="A544">
        <f>TI102C!A541</f>
        <v>11710273</v>
      </c>
      <c r="B544">
        <f>TI102C!H541</f>
        <v>1</v>
      </c>
      <c r="C544" s="35">
        <f>TI102C!V541</f>
        <v>46273.747291666667</v>
      </c>
      <c r="D544">
        <f>TI102C!P541</f>
        <v>1</v>
      </c>
      <c r="E544" t="str">
        <f t="shared" si="40"/>
        <v>60666</v>
      </c>
      <c r="F544">
        <f t="shared" si="41"/>
        <v>95</v>
      </c>
      <c r="G544" t="str">
        <f t="shared" si="42"/>
        <v>SH0908-1022</v>
      </c>
      <c r="H544" t="str">
        <f t="shared" si="43"/>
        <v>SH0908-1022</v>
      </c>
      <c r="I544" s="34">
        <f t="shared" si="44"/>
        <v>72686</v>
      </c>
    </row>
    <row r="545" spans="1:9" ht="15" customHeight="1" x14ac:dyDescent="0.35">
      <c r="A545">
        <f>TI102C!A542</f>
        <v>11708864</v>
      </c>
      <c r="B545">
        <f>TI102C!H542</f>
        <v>3</v>
      </c>
      <c r="C545" s="35">
        <f>TI102C!V542</f>
        <v>46273.747303240743</v>
      </c>
      <c r="D545">
        <f>TI102C!P542</f>
        <v>1</v>
      </c>
      <c r="E545" t="str">
        <f t="shared" si="40"/>
        <v>60385</v>
      </c>
      <c r="F545">
        <f t="shared" si="41"/>
        <v>320</v>
      </c>
      <c r="G545" t="str">
        <f t="shared" si="42"/>
        <v>SH0908-1066</v>
      </c>
      <c r="H545" t="str">
        <f t="shared" si="43"/>
        <v>SH0908-1066</v>
      </c>
      <c r="I545" s="34">
        <f t="shared" si="44"/>
        <v>72686</v>
      </c>
    </row>
    <row r="546" spans="1:9" ht="15" customHeight="1" x14ac:dyDescent="0.35">
      <c r="A546">
        <f>TI102C!A543</f>
        <v>11710045</v>
      </c>
      <c r="B546">
        <f>TI102C!H543</f>
        <v>1</v>
      </c>
      <c r="C546" s="35">
        <f>TI102C!V543</f>
        <v>46273.747465277767</v>
      </c>
      <c r="D546">
        <f>TI102C!P543</f>
        <v>1</v>
      </c>
      <c r="E546" t="str">
        <f t="shared" si="40"/>
        <v>60586</v>
      </c>
      <c r="F546">
        <f t="shared" si="41"/>
        <v>129</v>
      </c>
      <c r="G546" t="str">
        <f t="shared" si="42"/>
        <v>SH0908-1033</v>
      </c>
      <c r="H546" t="str">
        <f t="shared" si="43"/>
        <v>SH0908-1033</v>
      </c>
      <c r="I546" s="34">
        <f t="shared" si="44"/>
        <v>72686</v>
      </c>
    </row>
    <row r="547" spans="1:9" ht="15" customHeight="1" x14ac:dyDescent="0.35">
      <c r="A547">
        <f>TI102C!A544</f>
        <v>11710555</v>
      </c>
      <c r="B547">
        <f>TI102C!H544</f>
        <v>1</v>
      </c>
      <c r="C547" s="35">
        <f>TI102C!V544</f>
        <v>46273.747499999998</v>
      </c>
      <c r="D547">
        <f>TI102C!P544</f>
        <v>1</v>
      </c>
      <c r="E547" t="str">
        <f t="shared" si="40"/>
        <v>60773</v>
      </c>
      <c r="F547">
        <f t="shared" si="41"/>
        <v>104</v>
      </c>
      <c r="G547" t="str">
        <f t="shared" si="42"/>
        <v>SH0908-1026</v>
      </c>
      <c r="H547" t="str">
        <f t="shared" si="43"/>
        <v>SH0908-1026</v>
      </c>
      <c r="I547" s="34">
        <f t="shared" si="44"/>
        <v>72686</v>
      </c>
    </row>
    <row r="548" spans="1:9" ht="15" customHeight="1" x14ac:dyDescent="0.35">
      <c r="A548">
        <f>TI102C!A545</f>
        <v>11707301</v>
      </c>
      <c r="B548">
        <f>TI102C!H545</f>
        <v>3</v>
      </c>
      <c r="C548" s="35">
        <f>TI102C!V545</f>
        <v>46273.747546296298</v>
      </c>
      <c r="D548">
        <f>TI102C!P545</f>
        <v>1</v>
      </c>
      <c r="E548" t="str">
        <f t="shared" si="40"/>
        <v>60012</v>
      </c>
      <c r="F548">
        <f t="shared" si="41"/>
        <v>319</v>
      </c>
      <c r="G548" t="str">
        <f t="shared" si="42"/>
        <v>SH0908-1066</v>
      </c>
      <c r="H548" t="str">
        <f t="shared" si="43"/>
        <v>SH0908-1066</v>
      </c>
      <c r="I548" s="34">
        <f t="shared" si="44"/>
        <v>72686</v>
      </c>
    </row>
    <row r="549" spans="1:9" ht="15" customHeight="1" x14ac:dyDescent="0.35">
      <c r="A549">
        <f>TI102C!A546</f>
        <v>11710437</v>
      </c>
      <c r="B549">
        <f>TI102C!H546</f>
        <v>2</v>
      </c>
      <c r="C549" s="35">
        <f>TI102C!V546</f>
        <v>46273.747546296298</v>
      </c>
      <c r="D549">
        <f>TI102C!P546</f>
        <v>1</v>
      </c>
      <c r="E549" t="str">
        <f t="shared" si="40"/>
        <v>60708</v>
      </c>
      <c r="F549">
        <f t="shared" si="41"/>
        <v>133</v>
      </c>
      <c r="G549" t="str">
        <f t="shared" si="42"/>
        <v>SH0908-1033</v>
      </c>
      <c r="H549" t="str">
        <f t="shared" si="43"/>
        <v>SH0908-1033</v>
      </c>
      <c r="I549" s="34">
        <f t="shared" si="44"/>
        <v>72686</v>
      </c>
    </row>
    <row r="550" spans="1:9" ht="15" customHeight="1" x14ac:dyDescent="0.35">
      <c r="A550">
        <f>TI102C!A547</f>
        <v>11710367</v>
      </c>
      <c r="B550">
        <f>TI102C!H547</f>
        <v>1</v>
      </c>
      <c r="C550" s="35">
        <f>TI102C!V547</f>
        <v>46273.747650462959</v>
      </c>
      <c r="D550">
        <f>TI102C!P547</f>
        <v>1</v>
      </c>
      <c r="E550" t="str">
        <f t="shared" si="40"/>
        <v>60685</v>
      </c>
      <c r="F550">
        <f t="shared" si="41"/>
        <v>131</v>
      </c>
      <c r="G550" t="str">
        <f t="shared" si="42"/>
        <v>SH0908-1033</v>
      </c>
      <c r="H550" t="str">
        <f t="shared" si="43"/>
        <v>SH0908-1033</v>
      </c>
      <c r="I550" s="34">
        <f t="shared" si="44"/>
        <v>72686</v>
      </c>
    </row>
    <row r="551" spans="1:9" ht="15" customHeight="1" x14ac:dyDescent="0.35">
      <c r="A551">
        <f>TI102C!A548</f>
        <v>11710438</v>
      </c>
      <c r="B551">
        <f>TI102C!H548</f>
        <v>2</v>
      </c>
      <c r="C551" s="35">
        <f>TI102C!V548</f>
        <v>46273.747743055559</v>
      </c>
      <c r="D551">
        <f>TI102C!P548</f>
        <v>1</v>
      </c>
      <c r="E551" t="str">
        <f t="shared" si="40"/>
        <v>60708</v>
      </c>
      <c r="F551">
        <f t="shared" si="41"/>
        <v>133</v>
      </c>
      <c r="G551" t="str">
        <f t="shared" si="42"/>
        <v>SH0908-1033</v>
      </c>
      <c r="H551" t="str">
        <f t="shared" si="43"/>
        <v>SH0908-1033</v>
      </c>
      <c r="I551" s="34">
        <f t="shared" si="44"/>
        <v>72686</v>
      </c>
    </row>
    <row r="552" spans="1:9" ht="15" customHeight="1" x14ac:dyDescent="0.35">
      <c r="A552">
        <f>TI102C!A549</f>
        <v>11710622</v>
      </c>
      <c r="B552">
        <f>TI102C!H549</f>
        <v>6</v>
      </c>
      <c r="C552" s="35">
        <f>TI102C!V549</f>
        <v>46273.747800925928</v>
      </c>
      <c r="D552">
        <f>TI102C!P549</f>
        <v>7</v>
      </c>
      <c r="E552" t="str">
        <f t="shared" si="40"/>
        <v>59867</v>
      </c>
      <c r="F552">
        <f t="shared" si="41"/>
        <v>290</v>
      </c>
      <c r="G552" t="str">
        <f t="shared" si="42"/>
        <v>SH0908-1057</v>
      </c>
      <c r="H552" t="str">
        <f t="shared" si="43"/>
        <v>SH0908-1057</v>
      </c>
      <c r="I552" s="34">
        <f t="shared" si="44"/>
        <v>72686</v>
      </c>
    </row>
    <row r="553" spans="1:9" ht="15" customHeight="1" x14ac:dyDescent="0.35">
      <c r="A553">
        <f>TI102C!A550</f>
        <v>11710556</v>
      </c>
      <c r="B553">
        <f>TI102C!H550</f>
        <v>1</v>
      </c>
      <c r="C553" s="35">
        <f>TI102C!V550</f>
        <v>46273.747812499998</v>
      </c>
      <c r="D553">
        <f>TI102C!P550</f>
        <v>12</v>
      </c>
      <c r="E553" t="str">
        <f t="shared" si="40"/>
        <v>60773</v>
      </c>
      <c r="F553">
        <f t="shared" si="41"/>
        <v>104</v>
      </c>
      <c r="G553" t="str">
        <f t="shared" si="42"/>
        <v>SH0908-1026</v>
      </c>
      <c r="H553" t="str">
        <f t="shared" si="43"/>
        <v>SH0908-1026</v>
      </c>
      <c r="I553" s="34">
        <f t="shared" si="44"/>
        <v>72686</v>
      </c>
    </row>
    <row r="554" spans="1:9" ht="15" customHeight="1" x14ac:dyDescent="0.35">
      <c r="A554">
        <f>TI102C!A551</f>
        <v>11710360</v>
      </c>
      <c r="B554">
        <f>TI102C!H551</f>
        <v>3</v>
      </c>
      <c r="C554" s="35">
        <f>TI102C!V551</f>
        <v>46273.747858796298</v>
      </c>
      <c r="D554">
        <f>TI102C!P551</f>
        <v>1</v>
      </c>
      <c r="E554" t="str">
        <f t="shared" si="40"/>
        <v>60608</v>
      </c>
      <c r="F554">
        <f t="shared" si="41"/>
        <v>314</v>
      </c>
      <c r="G554" t="str">
        <f t="shared" si="42"/>
        <v>SH0908-1063</v>
      </c>
      <c r="H554" t="str">
        <f t="shared" si="43"/>
        <v>SH0908-1063</v>
      </c>
      <c r="I554" s="34">
        <f t="shared" si="44"/>
        <v>72686</v>
      </c>
    </row>
    <row r="555" spans="1:9" ht="15" customHeight="1" x14ac:dyDescent="0.35">
      <c r="A555">
        <f>TI102C!A552</f>
        <v>11709478</v>
      </c>
      <c r="B555">
        <f>TI102C!H552</f>
        <v>1</v>
      </c>
      <c r="C555" s="35">
        <f>TI102C!V552</f>
        <v>46273.747881944437</v>
      </c>
      <c r="D555">
        <f>TI102C!P552</f>
        <v>1</v>
      </c>
      <c r="E555" t="str">
        <f t="shared" si="40"/>
        <v>60408</v>
      </c>
      <c r="F555">
        <f t="shared" si="41"/>
        <v>237</v>
      </c>
      <c r="G555" t="str">
        <f t="shared" si="42"/>
        <v>SH0908-1042</v>
      </c>
      <c r="H555" t="str">
        <f t="shared" si="43"/>
        <v>SH0908-1042</v>
      </c>
      <c r="I555" s="34">
        <f t="shared" si="44"/>
        <v>72686</v>
      </c>
    </row>
    <row r="556" spans="1:9" ht="15" customHeight="1" x14ac:dyDescent="0.35">
      <c r="A556">
        <f>TI102C!A553</f>
        <v>11710276</v>
      </c>
      <c r="B556">
        <f>TI102C!H553</f>
        <v>1</v>
      </c>
      <c r="C556" s="35">
        <f>TI102C!V553</f>
        <v>46273.747916666667</v>
      </c>
      <c r="D556">
        <f>TI102C!P553</f>
        <v>10</v>
      </c>
      <c r="E556" t="str">
        <f t="shared" si="40"/>
        <v>60671</v>
      </c>
      <c r="F556">
        <f t="shared" si="41"/>
        <v>202</v>
      </c>
      <c r="G556" t="str">
        <f t="shared" si="42"/>
        <v>SH0908-1039</v>
      </c>
      <c r="H556" t="str">
        <f t="shared" si="43"/>
        <v>SH0908-1039</v>
      </c>
      <c r="I556" s="34">
        <f t="shared" si="44"/>
        <v>72686</v>
      </c>
    </row>
    <row r="557" spans="1:9" ht="15" customHeight="1" x14ac:dyDescent="0.35">
      <c r="A557">
        <f>TI102C!A554</f>
        <v>11710361</v>
      </c>
      <c r="B557">
        <f>TI102C!H554</f>
        <v>3</v>
      </c>
      <c r="C557" s="35">
        <f>TI102C!V554</f>
        <v>46273.747986111113</v>
      </c>
      <c r="D557">
        <f>TI102C!P554</f>
        <v>1</v>
      </c>
      <c r="E557" t="str">
        <f t="shared" si="40"/>
        <v>60608</v>
      </c>
      <c r="F557">
        <f t="shared" si="41"/>
        <v>314</v>
      </c>
      <c r="G557" t="str">
        <f t="shared" si="42"/>
        <v>SH0908-1063</v>
      </c>
      <c r="H557" t="str">
        <f t="shared" si="43"/>
        <v>SH0908-1063</v>
      </c>
      <c r="I557" s="34">
        <f t="shared" si="44"/>
        <v>72686</v>
      </c>
    </row>
    <row r="558" spans="1:9" ht="15" customHeight="1" x14ac:dyDescent="0.35">
      <c r="A558">
        <f>TI102C!A555</f>
        <v>11710594</v>
      </c>
      <c r="B558">
        <f>TI102C!H555</f>
        <v>1</v>
      </c>
      <c r="C558" s="35">
        <f>TI102C!V555</f>
        <v>46273.748067129629</v>
      </c>
      <c r="D558">
        <f>TI102C!P555</f>
        <v>1</v>
      </c>
      <c r="E558" t="str">
        <f t="shared" si="40"/>
        <v>60788</v>
      </c>
      <c r="F558">
        <f t="shared" si="41"/>
        <v>17</v>
      </c>
      <c r="G558" t="str">
        <f t="shared" si="42"/>
        <v>SH0908-1003</v>
      </c>
      <c r="H558" t="str">
        <f t="shared" si="43"/>
        <v>SH0908-1003</v>
      </c>
      <c r="I558" s="34">
        <f t="shared" si="44"/>
        <v>72686</v>
      </c>
    </row>
    <row r="559" spans="1:9" ht="15" customHeight="1" x14ac:dyDescent="0.35">
      <c r="A559">
        <f>TI102C!A556</f>
        <v>11710362</v>
      </c>
      <c r="B559">
        <f>TI102C!H556</f>
        <v>3</v>
      </c>
      <c r="C559" s="35">
        <f>TI102C!V556</f>
        <v>46273.748113425929</v>
      </c>
      <c r="D559">
        <f>TI102C!P556</f>
        <v>1</v>
      </c>
      <c r="E559" t="str">
        <f t="shared" si="40"/>
        <v>60608</v>
      </c>
      <c r="F559">
        <f t="shared" si="41"/>
        <v>314</v>
      </c>
      <c r="G559" t="str">
        <f t="shared" si="42"/>
        <v>SH0908-1063</v>
      </c>
      <c r="H559" t="str">
        <f t="shared" si="43"/>
        <v>SH0908-1063</v>
      </c>
      <c r="I559" s="34">
        <f t="shared" si="44"/>
        <v>72686</v>
      </c>
    </row>
    <row r="560" spans="1:9" ht="15" customHeight="1" x14ac:dyDescent="0.35">
      <c r="A560">
        <f>TI102C!A557</f>
        <v>11709710</v>
      </c>
      <c r="B560">
        <f>TI102C!H557</f>
        <v>1</v>
      </c>
      <c r="C560" s="35">
        <f>TI102C!V557</f>
        <v>46273.748124999998</v>
      </c>
      <c r="D560">
        <f>TI102C!P557</f>
        <v>1</v>
      </c>
      <c r="E560" t="str">
        <f t="shared" si="40"/>
        <v>60460</v>
      </c>
      <c r="F560">
        <f t="shared" si="41"/>
        <v>243</v>
      </c>
      <c r="G560" t="str">
        <f t="shared" si="42"/>
        <v>SH0908-1042</v>
      </c>
      <c r="H560" t="str">
        <f t="shared" si="43"/>
        <v>SH0908-1042</v>
      </c>
      <c r="I560" s="34">
        <f t="shared" si="44"/>
        <v>72686</v>
      </c>
    </row>
    <row r="561" spans="1:9" ht="15" customHeight="1" x14ac:dyDescent="0.35">
      <c r="A561">
        <f>TI102C!A558</f>
        <v>11710490</v>
      </c>
      <c r="B561">
        <f>TI102C!H558</f>
        <v>2</v>
      </c>
      <c r="C561" s="35">
        <f>TI102C!V558</f>
        <v>46273.748171296298</v>
      </c>
      <c r="D561">
        <f>TI102C!P558</f>
        <v>1</v>
      </c>
      <c r="E561" t="str">
        <f t="shared" si="40"/>
        <v>60750</v>
      </c>
      <c r="F561">
        <f t="shared" si="41"/>
        <v>16</v>
      </c>
      <c r="G561" t="str">
        <f t="shared" si="42"/>
        <v>SH0908-1003</v>
      </c>
      <c r="H561" t="str">
        <f t="shared" si="43"/>
        <v>SH0908-1003</v>
      </c>
      <c r="I561" s="34">
        <f t="shared" si="44"/>
        <v>72686</v>
      </c>
    </row>
    <row r="562" spans="1:9" ht="15" customHeight="1" x14ac:dyDescent="0.35">
      <c r="A562">
        <f>TI102C!A559</f>
        <v>11707310</v>
      </c>
      <c r="B562">
        <f>TI102C!H559</f>
        <v>3</v>
      </c>
      <c r="C562" s="35">
        <f>TI102C!V559</f>
        <v>46273.748287037037</v>
      </c>
      <c r="D562">
        <f>TI102C!P559</f>
        <v>1</v>
      </c>
      <c r="E562" t="str">
        <f t="shared" si="40"/>
        <v>59997</v>
      </c>
      <c r="F562">
        <f t="shared" si="41"/>
        <v>305</v>
      </c>
      <c r="G562" t="str">
        <f t="shared" si="42"/>
        <v>SH0908-1063</v>
      </c>
      <c r="H562" t="str">
        <f t="shared" si="43"/>
        <v>SH0908-1063</v>
      </c>
      <c r="I562" s="34">
        <f t="shared" si="44"/>
        <v>72686</v>
      </c>
    </row>
    <row r="563" spans="1:9" ht="15" customHeight="1" x14ac:dyDescent="0.35">
      <c r="A563">
        <f>TI102C!A560</f>
        <v>11710439</v>
      </c>
      <c r="B563">
        <f>TI102C!H560</f>
        <v>2</v>
      </c>
      <c r="C563" s="35">
        <f>TI102C!V560</f>
        <v>46273.748298611114</v>
      </c>
      <c r="D563">
        <f>TI102C!P560</f>
        <v>1</v>
      </c>
      <c r="E563" t="str">
        <f t="shared" si="40"/>
        <v>60708</v>
      </c>
      <c r="F563">
        <f t="shared" si="41"/>
        <v>133</v>
      </c>
      <c r="G563" t="str">
        <f t="shared" si="42"/>
        <v>SH0908-1033</v>
      </c>
      <c r="H563" t="str">
        <f t="shared" si="43"/>
        <v>SH0908-1033</v>
      </c>
      <c r="I563" s="34">
        <f t="shared" si="44"/>
        <v>72686</v>
      </c>
    </row>
    <row r="564" spans="1:9" ht="15" customHeight="1" x14ac:dyDescent="0.35">
      <c r="A564">
        <f>TI102C!A561</f>
        <v>11710462</v>
      </c>
      <c r="B564">
        <f>TI102C!H561</f>
        <v>2</v>
      </c>
      <c r="C564" s="35">
        <f>TI102C!V561</f>
        <v>46273.748344907413</v>
      </c>
      <c r="D564">
        <f>TI102C!P561</f>
        <v>5</v>
      </c>
      <c r="E564" t="str">
        <f t="shared" si="40"/>
        <v>60719</v>
      </c>
      <c r="F564">
        <f t="shared" si="41"/>
        <v>115</v>
      </c>
      <c r="G564" t="str">
        <f t="shared" si="42"/>
        <v>SH0908-1028</v>
      </c>
      <c r="H564" t="str">
        <f t="shared" si="43"/>
        <v>SH0908-1028</v>
      </c>
      <c r="I564" s="34">
        <f t="shared" si="44"/>
        <v>72686</v>
      </c>
    </row>
    <row r="565" spans="1:9" ht="15" customHeight="1" x14ac:dyDescent="0.35">
      <c r="A565">
        <f>TI102C!A562</f>
        <v>11708656</v>
      </c>
      <c r="B565">
        <f>TI102C!H562</f>
        <v>1</v>
      </c>
      <c r="C565" s="35">
        <f>TI102C!V562</f>
        <v>46273.748379629629</v>
      </c>
      <c r="D565">
        <f>TI102C!P562</f>
        <v>1</v>
      </c>
      <c r="E565" t="str">
        <f t="shared" si="40"/>
        <v>60319</v>
      </c>
      <c r="F565">
        <f t="shared" si="41"/>
        <v>232</v>
      </c>
      <c r="G565" t="str">
        <f t="shared" si="42"/>
        <v>SH0908-1042</v>
      </c>
      <c r="H565" t="str">
        <f t="shared" si="43"/>
        <v>SH0908-1042</v>
      </c>
      <c r="I565" s="34">
        <f t="shared" si="44"/>
        <v>72686</v>
      </c>
    </row>
    <row r="566" spans="1:9" ht="15" customHeight="1" x14ac:dyDescent="0.35">
      <c r="A566">
        <f>TI102C!A563</f>
        <v>11709527</v>
      </c>
      <c r="B566">
        <f>TI102C!H563</f>
        <v>3</v>
      </c>
      <c r="C566" s="35">
        <f>TI102C!V563</f>
        <v>46273.748437499999</v>
      </c>
      <c r="D566">
        <f>TI102C!P563</f>
        <v>1</v>
      </c>
      <c r="E566" t="str">
        <f t="shared" si="40"/>
        <v>60423</v>
      </c>
      <c r="F566">
        <f t="shared" si="41"/>
        <v>309</v>
      </c>
      <c r="G566" t="str">
        <f t="shared" si="42"/>
        <v>SH0908-1063</v>
      </c>
      <c r="H566" t="str">
        <f t="shared" si="43"/>
        <v>SH0908-1063</v>
      </c>
      <c r="I566" s="34">
        <f t="shared" si="44"/>
        <v>72686</v>
      </c>
    </row>
    <row r="567" spans="1:9" ht="15" customHeight="1" x14ac:dyDescent="0.35">
      <c r="A567">
        <f>TI102C!A564</f>
        <v>11710596</v>
      </c>
      <c r="B567">
        <f>TI102C!H564</f>
        <v>1</v>
      </c>
      <c r="C567" s="35">
        <f>TI102C!V564</f>
        <v>46273.748437499999</v>
      </c>
      <c r="D567">
        <f>TI102C!P564</f>
        <v>6</v>
      </c>
      <c r="E567" t="str">
        <f t="shared" si="40"/>
        <v>60776</v>
      </c>
      <c r="F567">
        <f t="shared" si="41"/>
        <v>135</v>
      </c>
      <c r="G567" t="str">
        <f t="shared" si="42"/>
        <v>SH0908-1033</v>
      </c>
      <c r="H567" t="str">
        <f t="shared" si="43"/>
        <v>SH0908-1033</v>
      </c>
      <c r="I567" s="34">
        <f t="shared" si="44"/>
        <v>72686</v>
      </c>
    </row>
    <row r="568" spans="1:9" ht="15" customHeight="1" x14ac:dyDescent="0.35">
      <c r="A568">
        <f>TI102C!A565</f>
        <v>11709528</v>
      </c>
      <c r="B568">
        <f>TI102C!H565</f>
        <v>3</v>
      </c>
      <c r="C568" s="35">
        <f>TI102C!V565</f>
        <v>46273.748541666668</v>
      </c>
      <c r="D568">
        <f>TI102C!P565</f>
        <v>3</v>
      </c>
      <c r="E568" t="str">
        <f t="shared" si="40"/>
        <v>60423</v>
      </c>
      <c r="F568">
        <f t="shared" si="41"/>
        <v>309</v>
      </c>
      <c r="G568" t="str">
        <f t="shared" si="42"/>
        <v>SH0908-1063</v>
      </c>
      <c r="H568" t="str">
        <f t="shared" si="43"/>
        <v>SH0908-1063</v>
      </c>
      <c r="I568" s="34">
        <f t="shared" si="44"/>
        <v>72686</v>
      </c>
    </row>
    <row r="569" spans="1:9" ht="15" customHeight="1" x14ac:dyDescent="0.35">
      <c r="A569">
        <f>TI102C!A566</f>
        <v>11710363</v>
      </c>
      <c r="B569">
        <f>TI102C!H566</f>
        <v>2</v>
      </c>
      <c r="C569" s="35">
        <f>TI102C!V566</f>
        <v>46273.748564814807</v>
      </c>
      <c r="D569">
        <f>TI102C!P566</f>
        <v>1</v>
      </c>
      <c r="E569" t="str">
        <f t="shared" si="40"/>
        <v>60685</v>
      </c>
      <c r="F569">
        <f t="shared" si="41"/>
        <v>131</v>
      </c>
      <c r="G569" t="str">
        <f t="shared" si="42"/>
        <v>SH0908-1033</v>
      </c>
      <c r="H569" t="str">
        <f t="shared" si="43"/>
        <v>SH0908-1033</v>
      </c>
      <c r="I569" s="34">
        <f t="shared" si="44"/>
        <v>72686</v>
      </c>
    </row>
    <row r="570" spans="1:9" ht="15" customHeight="1" x14ac:dyDescent="0.35">
      <c r="A570">
        <f>TI102C!A567</f>
        <v>11709807</v>
      </c>
      <c r="B570">
        <f>TI102C!H567</f>
        <v>1</v>
      </c>
      <c r="C570" s="35">
        <f>TI102C!V567</f>
        <v>46273.748599537037</v>
      </c>
      <c r="D570">
        <f>TI102C!P567</f>
        <v>1</v>
      </c>
      <c r="E570" t="str">
        <f t="shared" si="40"/>
        <v>60476</v>
      </c>
      <c r="F570">
        <f t="shared" si="41"/>
        <v>244</v>
      </c>
      <c r="G570" t="str">
        <f t="shared" si="42"/>
        <v>SH0908-1042</v>
      </c>
      <c r="H570" t="str">
        <f t="shared" si="43"/>
        <v>SH0908-1042</v>
      </c>
      <c r="I570" s="34">
        <f t="shared" si="44"/>
        <v>72686</v>
      </c>
    </row>
    <row r="571" spans="1:9" ht="15" customHeight="1" x14ac:dyDescent="0.35">
      <c r="A571">
        <f>TI102C!A568</f>
        <v>11710714</v>
      </c>
      <c r="B571">
        <f>TI102C!H568</f>
        <v>4</v>
      </c>
      <c r="C571" s="35">
        <f>TI102C!V568</f>
        <v>46273.748611111107</v>
      </c>
      <c r="D571">
        <f>TI102C!P568</f>
        <v>1</v>
      </c>
      <c r="E571" t="str">
        <f t="shared" si="40"/>
        <v>60815</v>
      </c>
      <c r="F571">
        <f t="shared" si="41"/>
        <v>50</v>
      </c>
      <c r="G571" t="str">
        <f t="shared" si="42"/>
        <v>SH0908-1012</v>
      </c>
      <c r="H571" t="str">
        <f t="shared" si="43"/>
        <v>SH0908-1012</v>
      </c>
      <c r="I571" s="34">
        <f t="shared" si="44"/>
        <v>72686</v>
      </c>
    </row>
    <row r="572" spans="1:9" ht="15" customHeight="1" x14ac:dyDescent="0.35">
      <c r="A572">
        <f>TI102C!A569</f>
        <v>11709808</v>
      </c>
      <c r="B572">
        <f>TI102C!H569</f>
        <v>1</v>
      </c>
      <c r="C572" s="35">
        <f>TI102C!V569</f>
        <v>46273.748692129629</v>
      </c>
      <c r="D572">
        <f>TI102C!P569</f>
        <v>1</v>
      </c>
      <c r="E572" t="str">
        <f t="shared" si="40"/>
        <v>60476</v>
      </c>
      <c r="F572">
        <f t="shared" si="41"/>
        <v>244</v>
      </c>
      <c r="G572" t="str">
        <f t="shared" si="42"/>
        <v>SH0908-1042</v>
      </c>
      <c r="H572" t="str">
        <f t="shared" si="43"/>
        <v>SH0908-1042</v>
      </c>
      <c r="I572" s="34">
        <f t="shared" si="44"/>
        <v>72686</v>
      </c>
    </row>
    <row r="573" spans="1:9" ht="15" customHeight="1" x14ac:dyDescent="0.35">
      <c r="A573">
        <f>TI102C!A570</f>
        <v>11710715</v>
      </c>
      <c r="B573">
        <f>TI102C!H570</f>
        <v>4</v>
      </c>
      <c r="C573" s="35">
        <f>TI102C!V570</f>
        <v>46273.748796296299</v>
      </c>
      <c r="D573">
        <f>TI102C!P570</f>
        <v>1</v>
      </c>
      <c r="E573" t="str">
        <f t="shared" si="40"/>
        <v>60815</v>
      </c>
      <c r="F573">
        <f t="shared" si="41"/>
        <v>50</v>
      </c>
      <c r="G573" t="str">
        <f t="shared" si="42"/>
        <v>SH0908-1012</v>
      </c>
      <c r="H573" t="str">
        <f t="shared" si="43"/>
        <v>SH0908-1012</v>
      </c>
      <c r="I573" s="34">
        <f t="shared" si="44"/>
        <v>72686</v>
      </c>
    </row>
    <row r="574" spans="1:9" ht="15" customHeight="1" x14ac:dyDescent="0.35">
      <c r="A574">
        <f>TI102C!A571</f>
        <v>11710413</v>
      </c>
      <c r="B574">
        <f>TI102C!H571</f>
        <v>6</v>
      </c>
      <c r="C574" s="35">
        <f>TI102C!V571</f>
        <v>46273.748819444438</v>
      </c>
      <c r="D574">
        <f>TI102C!P571</f>
        <v>4</v>
      </c>
      <c r="E574" t="str">
        <f t="shared" si="40"/>
        <v>5680-1030</v>
      </c>
      <c r="F574">
        <f t="shared" si="41"/>
        <v>119</v>
      </c>
      <c r="G574" t="str">
        <f t="shared" si="42"/>
        <v>SH0908-1030</v>
      </c>
      <c r="H574" t="str">
        <f t="shared" si="43"/>
        <v>SH0908-1030</v>
      </c>
      <c r="I574" s="34">
        <f t="shared" si="44"/>
        <v>72686</v>
      </c>
    </row>
    <row r="575" spans="1:9" ht="15" customHeight="1" x14ac:dyDescent="0.35">
      <c r="A575">
        <f>TI102C!A572</f>
        <v>11709809</v>
      </c>
      <c r="B575">
        <f>TI102C!H572</f>
        <v>1</v>
      </c>
      <c r="C575" s="35">
        <f>TI102C!V572</f>
        <v>46273.748831018522</v>
      </c>
      <c r="D575">
        <f>TI102C!P572</f>
        <v>2</v>
      </c>
      <c r="E575" t="str">
        <f t="shared" si="40"/>
        <v>60476</v>
      </c>
      <c r="F575">
        <f t="shared" si="41"/>
        <v>244</v>
      </c>
      <c r="G575" t="str">
        <f t="shared" si="42"/>
        <v>SH0908-1042</v>
      </c>
      <c r="H575" t="str">
        <f t="shared" si="43"/>
        <v>SH0908-1042</v>
      </c>
      <c r="I575" s="34">
        <f t="shared" si="44"/>
        <v>72686</v>
      </c>
    </row>
    <row r="576" spans="1:9" ht="15" customHeight="1" x14ac:dyDescent="0.35">
      <c r="A576">
        <f>TI102C!A573</f>
        <v>11710398</v>
      </c>
      <c r="B576">
        <f>TI102C!H573</f>
        <v>1</v>
      </c>
      <c r="C576" s="35">
        <f>TI102C!V573</f>
        <v>46273.748842592591</v>
      </c>
      <c r="D576">
        <f>TI102C!P573</f>
        <v>1</v>
      </c>
      <c r="E576" t="str">
        <f t="shared" si="40"/>
        <v>60702</v>
      </c>
      <c r="F576">
        <f t="shared" si="41"/>
        <v>132</v>
      </c>
      <c r="G576" t="str">
        <f t="shared" si="42"/>
        <v>SH0908-1033</v>
      </c>
      <c r="H576" t="str">
        <f t="shared" si="43"/>
        <v>SH0908-1033</v>
      </c>
      <c r="I576" s="34">
        <f t="shared" si="44"/>
        <v>72686</v>
      </c>
    </row>
    <row r="577" spans="1:9" ht="15" customHeight="1" x14ac:dyDescent="0.35">
      <c r="A577">
        <f>TI102C!A574</f>
        <v>11709529</v>
      </c>
      <c r="B577">
        <f>TI102C!H574</f>
        <v>3</v>
      </c>
      <c r="C577" s="35">
        <f>TI102C!V574</f>
        <v>46273.748888888891</v>
      </c>
      <c r="D577">
        <f>TI102C!P574</f>
        <v>1</v>
      </c>
      <c r="E577" t="str">
        <f t="shared" si="40"/>
        <v>60423</v>
      </c>
      <c r="F577">
        <f t="shared" si="41"/>
        <v>309</v>
      </c>
      <c r="G577" t="str">
        <f t="shared" si="42"/>
        <v>SH0908-1063</v>
      </c>
      <c r="H577" t="str">
        <f t="shared" si="43"/>
        <v>SH0908-1063</v>
      </c>
      <c r="I577" s="34">
        <f t="shared" si="44"/>
        <v>72686</v>
      </c>
    </row>
    <row r="578" spans="1:9" ht="15" customHeight="1" x14ac:dyDescent="0.35">
      <c r="A578">
        <f>TI102C!A575</f>
        <v>11709711</v>
      </c>
      <c r="B578">
        <f>TI102C!H575</f>
        <v>1</v>
      </c>
      <c r="C578" s="35">
        <f>TI102C!V575</f>
        <v>46273.748912037037</v>
      </c>
      <c r="D578">
        <f>TI102C!P575</f>
        <v>1</v>
      </c>
      <c r="E578" t="str">
        <f t="shared" si="40"/>
        <v>60460</v>
      </c>
      <c r="F578">
        <f t="shared" si="41"/>
        <v>243</v>
      </c>
      <c r="G578" t="str">
        <f t="shared" si="42"/>
        <v>SH0908-1042</v>
      </c>
      <c r="H578" t="str">
        <f t="shared" si="43"/>
        <v>SH0908-1042</v>
      </c>
      <c r="I578" s="34">
        <f t="shared" si="44"/>
        <v>72686</v>
      </c>
    </row>
    <row r="579" spans="1:9" ht="15" customHeight="1" x14ac:dyDescent="0.35">
      <c r="A579">
        <f>TI102C!A576</f>
        <v>11710399</v>
      </c>
      <c r="B579">
        <f>TI102C!H576</f>
        <v>1</v>
      </c>
      <c r="C579" s="35">
        <f>TI102C!V576</f>
        <v>46273.748993055553</v>
      </c>
      <c r="D579">
        <f>TI102C!P576</f>
        <v>1</v>
      </c>
      <c r="E579" t="str">
        <f t="shared" si="40"/>
        <v>60702</v>
      </c>
      <c r="F579">
        <f t="shared" si="41"/>
        <v>132</v>
      </c>
      <c r="G579" t="str">
        <f t="shared" si="42"/>
        <v>SH0908-1033</v>
      </c>
      <c r="H579" t="str">
        <f t="shared" si="43"/>
        <v>SH0908-1033</v>
      </c>
      <c r="I579" s="34">
        <f t="shared" si="44"/>
        <v>72686</v>
      </c>
    </row>
    <row r="580" spans="1:9" ht="15" customHeight="1" x14ac:dyDescent="0.35">
      <c r="A580">
        <f>TI102C!A577</f>
        <v>11707305</v>
      </c>
      <c r="B580">
        <f>TI102C!H577</f>
        <v>3</v>
      </c>
      <c r="C580" s="35">
        <f>TI102C!V577</f>
        <v>46273.749039351853</v>
      </c>
      <c r="D580">
        <f>TI102C!P577</f>
        <v>1</v>
      </c>
      <c r="E580" t="str">
        <f t="shared" si="40"/>
        <v>59664</v>
      </c>
      <c r="F580">
        <f t="shared" si="41"/>
        <v>303</v>
      </c>
      <c r="G580" t="str">
        <f t="shared" si="42"/>
        <v>SH0908-1063</v>
      </c>
      <c r="H580" t="str">
        <f t="shared" si="43"/>
        <v>SH0908-1063</v>
      </c>
      <c r="I580" s="34">
        <f t="shared" si="44"/>
        <v>72686</v>
      </c>
    </row>
    <row r="581" spans="1:9" ht="15" customHeight="1" x14ac:dyDescent="0.35">
      <c r="A581">
        <f>TI102C!A578</f>
        <v>11708083</v>
      </c>
      <c r="B581">
        <f>TI102C!H578</f>
        <v>1</v>
      </c>
      <c r="C581" s="35">
        <f>TI102C!V578</f>
        <v>46273.749074074083</v>
      </c>
      <c r="D581">
        <f>TI102C!P578</f>
        <v>1</v>
      </c>
      <c r="E581" t="str">
        <f t="shared" si="40"/>
        <v>60104</v>
      </c>
      <c r="F581">
        <f t="shared" si="41"/>
        <v>224</v>
      </c>
      <c r="G581" t="str">
        <f t="shared" si="42"/>
        <v>SH0908-1042</v>
      </c>
      <c r="H581" t="str">
        <f t="shared" si="43"/>
        <v>SH0908-1042</v>
      </c>
      <c r="I581" s="34">
        <f t="shared" si="44"/>
        <v>72686</v>
      </c>
    </row>
    <row r="582" spans="1:9" ht="15" customHeight="1" x14ac:dyDescent="0.35">
      <c r="A582">
        <f>TI102C!A579</f>
        <v>11709712</v>
      </c>
      <c r="B582">
        <f>TI102C!H579</f>
        <v>1</v>
      </c>
      <c r="C582" s="35">
        <f>TI102C!V579</f>
        <v>46273.749085648153</v>
      </c>
      <c r="D582">
        <f>TI102C!P579</f>
        <v>1</v>
      </c>
      <c r="E582" t="str">
        <f t="shared" ref="E582:E645" si="45">INDEX(OM_ORDER,MATCH(A582,OM_TID,0))</f>
        <v>60460</v>
      </c>
      <c r="F582">
        <f t="shared" ref="F582:F645" si="46">MATCH(E582,OR_ID,0)</f>
        <v>243</v>
      </c>
      <c r="G582" t="str">
        <f t="shared" ref="G582:G645" si="47">INDEX(OR_ORIG,F582)</f>
        <v>SH0908-1042</v>
      </c>
      <c r="H582" t="str">
        <f t="shared" ref="H582:H645" si="48">INDEX(OR_SHIP,F582)</f>
        <v>SH0908-1042</v>
      </c>
      <c r="I582" s="34">
        <f t="shared" ref="I582:I645" si="49">IF(INDEX(OR_MOVED,F582)="",DATE(2099,1,1),INDEX(OR_MOVED,F582))</f>
        <v>72686</v>
      </c>
    </row>
    <row r="583" spans="1:9" ht="15" customHeight="1" x14ac:dyDescent="0.35">
      <c r="A583">
        <f>TI102C!A580</f>
        <v>11707306</v>
      </c>
      <c r="B583">
        <f>TI102C!H580</f>
        <v>3</v>
      </c>
      <c r="C583" s="35">
        <f>TI102C!V580</f>
        <v>46273.749155092592</v>
      </c>
      <c r="D583">
        <f>TI102C!P580</f>
        <v>2</v>
      </c>
      <c r="E583" t="str">
        <f t="shared" si="45"/>
        <v>59664</v>
      </c>
      <c r="F583">
        <f t="shared" si="46"/>
        <v>303</v>
      </c>
      <c r="G583" t="str">
        <f t="shared" si="47"/>
        <v>SH0908-1063</v>
      </c>
      <c r="H583" t="str">
        <f t="shared" si="48"/>
        <v>SH0908-1063</v>
      </c>
      <c r="I583" s="34">
        <f t="shared" si="49"/>
        <v>72686</v>
      </c>
    </row>
    <row r="584" spans="1:9" ht="15" customHeight="1" x14ac:dyDescent="0.35">
      <c r="A584">
        <f>TI102C!A581</f>
        <v>11710475</v>
      </c>
      <c r="B584">
        <f>TI102C!H581</f>
        <v>4</v>
      </c>
      <c r="C584" s="35">
        <f>TI102C!V581</f>
        <v>46273.749305555553</v>
      </c>
      <c r="D584">
        <f>TI102C!P581</f>
        <v>3</v>
      </c>
      <c r="E584" t="str">
        <f t="shared" si="45"/>
        <v>60740</v>
      </c>
      <c r="F584">
        <f t="shared" si="46"/>
        <v>15</v>
      </c>
      <c r="G584" t="str">
        <f t="shared" si="47"/>
        <v>SH0908-1003</v>
      </c>
      <c r="H584" t="str">
        <f t="shared" si="48"/>
        <v>SH0908-1003</v>
      </c>
      <c r="I584" s="34">
        <f t="shared" si="49"/>
        <v>72686</v>
      </c>
    </row>
    <row r="585" spans="1:9" ht="15" customHeight="1" x14ac:dyDescent="0.35">
      <c r="A585">
        <f>TI102C!A582</f>
        <v>11710520</v>
      </c>
      <c r="B585">
        <f>TI102C!H582</f>
        <v>1</v>
      </c>
      <c r="C585" s="35">
        <f>TI102C!V582</f>
        <v>46273.74931712963</v>
      </c>
      <c r="D585">
        <f>TI102C!P582</f>
        <v>1</v>
      </c>
      <c r="E585" t="str">
        <f t="shared" si="45"/>
        <v>60756</v>
      </c>
      <c r="F585">
        <f t="shared" si="46"/>
        <v>164</v>
      </c>
      <c r="G585" t="str">
        <f t="shared" si="47"/>
        <v>SH0908-1034</v>
      </c>
      <c r="H585" t="str">
        <f t="shared" si="48"/>
        <v>SH0908-1034</v>
      </c>
      <c r="I585" s="34">
        <f t="shared" si="49"/>
        <v>72686</v>
      </c>
    </row>
    <row r="586" spans="1:9" ht="15" customHeight="1" x14ac:dyDescent="0.35">
      <c r="A586">
        <f>TI102C!A583</f>
        <v>11707307</v>
      </c>
      <c r="B586">
        <f>TI102C!H583</f>
        <v>3</v>
      </c>
      <c r="C586" s="35">
        <f>TI102C!V583</f>
        <v>46273.749340277784</v>
      </c>
      <c r="D586">
        <f>TI102C!P583</f>
        <v>2</v>
      </c>
      <c r="E586" t="str">
        <f t="shared" si="45"/>
        <v>59664</v>
      </c>
      <c r="F586">
        <f t="shared" si="46"/>
        <v>303</v>
      </c>
      <c r="G586" t="str">
        <f t="shared" si="47"/>
        <v>SH0908-1063</v>
      </c>
      <c r="H586" t="str">
        <f t="shared" si="48"/>
        <v>SH0908-1063</v>
      </c>
      <c r="I586" s="34">
        <f t="shared" si="49"/>
        <v>72686</v>
      </c>
    </row>
    <row r="587" spans="1:9" ht="15" customHeight="1" x14ac:dyDescent="0.35">
      <c r="A587">
        <f>TI102C!A584</f>
        <v>11708736</v>
      </c>
      <c r="B587">
        <f>TI102C!H584</f>
        <v>1</v>
      </c>
      <c r="C587" s="35">
        <f>TI102C!V584</f>
        <v>46273.749398148153</v>
      </c>
      <c r="D587">
        <f>TI102C!P584</f>
        <v>1</v>
      </c>
      <c r="E587" t="str">
        <f t="shared" si="45"/>
        <v>60348</v>
      </c>
      <c r="F587">
        <f t="shared" si="46"/>
        <v>271</v>
      </c>
      <c r="G587" t="str">
        <f t="shared" si="47"/>
        <v>SH0908-1051</v>
      </c>
      <c r="H587" t="str">
        <f t="shared" si="48"/>
        <v>SH0908-1051</v>
      </c>
      <c r="I587" s="34">
        <f t="shared" si="49"/>
        <v>72686</v>
      </c>
    </row>
    <row r="588" spans="1:9" ht="15" customHeight="1" x14ac:dyDescent="0.35">
      <c r="A588">
        <f>TI102C!A585</f>
        <v>11707308</v>
      </c>
      <c r="B588">
        <f>TI102C!H585</f>
        <v>3</v>
      </c>
      <c r="C588" s="35">
        <f>TI102C!V585</f>
        <v>46273.749467592592</v>
      </c>
      <c r="D588">
        <f>TI102C!P585</f>
        <v>1</v>
      </c>
      <c r="E588" t="str">
        <f t="shared" si="45"/>
        <v>59664</v>
      </c>
      <c r="F588">
        <f t="shared" si="46"/>
        <v>303</v>
      </c>
      <c r="G588" t="str">
        <f t="shared" si="47"/>
        <v>SH0908-1063</v>
      </c>
      <c r="H588" t="str">
        <f t="shared" si="48"/>
        <v>SH0908-1063</v>
      </c>
      <c r="I588" s="34">
        <f t="shared" si="49"/>
        <v>72686</v>
      </c>
    </row>
    <row r="589" spans="1:9" ht="15" customHeight="1" x14ac:dyDescent="0.35">
      <c r="A589">
        <f>TI102C!A586</f>
        <v>11710544</v>
      </c>
      <c r="B589">
        <f>TI102C!H586</f>
        <v>1</v>
      </c>
      <c r="C589" s="35">
        <f>TI102C!V586</f>
        <v>46273.749502314808</v>
      </c>
      <c r="D589">
        <f>TI102C!P586</f>
        <v>5</v>
      </c>
      <c r="E589" t="str">
        <f t="shared" si="45"/>
        <v>60762</v>
      </c>
      <c r="F589">
        <f t="shared" si="46"/>
        <v>399</v>
      </c>
      <c r="G589" t="str">
        <f t="shared" si="47"/>
        <v>SH0908-1888</v>
      </c>
      <c r="H589" t="str">
        <f t="shared" si="48"/>
        <v>SH0908-1888</v>
      </c>
      <c r="I589" s="34">
        <f t="shared" si="49"/>
        <v>72686</v>
      </c>
    </row>
    <row r="590" spans="1:9" ht="15" customHeight="1" x14ac:dyDescent="0.35">
      <c r="A590">
        <f>TI102C!A587</f>
        <v>11710414</v>
      </c>
      <c r="B590">
        <f>TI102C!H587</f>
        <v>6</v>
      </c>
      <c r="C590" s="35">
        <f>TI102C!V587</f>
        <v>46273.749525462961</v>
      </c>
      <c r="D590">
        <f>TI102C!P587</f>
        <v>1</v>
      </c>
      <c r="E590" t="str">
        <f t="shared" si="45"/>
        <v>5680-1030</v>
      </c>
      <c r="F590">
        <f t="shared" si="46"/>
        <v>119</v>
      </c>
      <c r="G590" t="str">
        <f t="shared" si="47"/>
        <v>SH0908-1030</v>
      </c>
      <c r="H590" t="str">
        <f t="shared" si="48"/>
        <v>SH0908-1030</v>
      </c>
      <c r="I590" s="34">
        <f t="shared" si="49"/>
        <v>72686</v>
      </c>
    </row>
    <row r="591" spans="1:9" ht="15" customHeight="1" x14ac:dyDescent="0.35">
      <c r="A591">
        <f>TI102C!A588</f>
        <v>11708737</v>
      </c>
      <c r="B591">
        <f>TI102C!H588</f>
        <v>1</v>
      </c>
      <c r="C591" s="35">
        <f>TI102C!V588</f>
        <v>46273.749756944453</v>
      </c>
      <c r="D591">
        <f>TI102C!P588</f>
        <v>9</v>
      </c>
      <c r="E591" t="str">
        <f t="shared" si="45"/>
        <v>60348</v>
      </c>
      <c r="F591">
        <f t="shared" si="46"/>
        <v>271</v>
      </c>
      <c r="G591" t="str">
        <f t="shared" si="47"/>
        <v>SH0908-1051</v>
      </c>
      <c r="H591" t="str">
        <f t="shared" si="48"/>
        <v>SH0908-1051</v>
      </c>
      <c r="I591" s="34">
        <f t="shared" si="49"/>
        <v>72686</v>
      </c>
    </row>
    <row r="592" spans="1:9" ht="15" customHeight="1" x14ac:dyDescent="0.35">
      <c r="A592">
        <f>TI102C!A589</f>
        <v>11710467</v>
      </c>
      <c r="B592">
        <f>TI102C!H589</f>
        <v>4</v>
      </c>
      <c r="C592" s="35">
        <f>TI102C!V589</f>
        <v>46273.749768518523</v>
      </c>
      <c r="D592">
        <f>TI102C!P589</f>
        <v>1</v>
      </c>
      <c r="E592" t="str">
        <f t="shared" si="45"/>
        <v>60731</v>
      </c>
      <c r="F592">
        <f t="shared" si="46"/>
        <v>285</v>
      </c>
      <c r="G592" t="str">
        <f t="shared" si="47"/>
        <v>SH0908-1054</v>
      </c>
      <c r="H592" t="str">
        <f t="shared" si="48"/>
        <v>SH0908-1054</v>
      </c>
      <c r="I592" s="34">
        <f t="shared" si="49"/>
        <v>72686</v>
      </c>
    </row>
    <row r="593" spans="1:9" ht="15" customHeight="1" x14ac:dyDescent="0.35">
      <c r="A593">
        <f>TI102C!A590</f>
        <v>11710557</v>
      </c>
      <c r="B593">
        <f>TI102C!H590</f>
        <v>1</v>
      </c>
      <c r="C593" s="35">
        <f>TI102C!V590</f>
        <v>46273.749837962961</v>
      </c>
      <c r="D593">
        <f>TI102C!P590</f>
        <v>5</v>
      </c>
      <c r="E593" t="str">
        <f t="shared" si="45"/>
        <v>60772</v>
      </c>
      <c r="F593">
        <f t="shared" si="46"/>
        <v>194</v>
      </c>
      <c r="G593" t="str">
        <f t="shared" si="47"/>
        <v>SH0908-1037</v>
      </c>
      <c r="H593" t="str">
        <f t="shared" si="48"/>
        <v>SH0908-1037</v>
      </c>
      <c r="I593" s="34">
        <f t="shared" si="49"/>
        <v>72686</v>
      </c>
    </row>
    <row r="594" spans="1:9" ht="15" customHeight="1" x14ac:dyDescent="0.35">
      <c r="A594">
        <f>TI102C!A591</f>
        <v>11710468</v>
      </c>
      <c r="B594">
        <f>TI102C!H591</f>
        <v>4</v>
      </c>
      <c r="C594" s="35">
        <f>TI102C!V591</f>
        <v>46273.749849537038</v>
      </c>
      <c r="D594">
        <f>TI102C!P591</f>
        <v>1</v>
      </c>
      <c r="E594" t="str">
        <f t="shared" si="45"/>
        <v>60731</v>
      </c>
      <c r="F594">
        <f t="shared" si="46"/>
        <v>285</v>
      </c>
      <c r="G594" t="str">
        <f t="shared" si="47"/>
        <v>SH0908-1054</v>
      </c>
      <c r="H594" t="str">
        <f t="shared" si="48"/>
        <v>SH0908-1054</v>
      </c>
      <c r="I594" s="34">
        <f t="shared" si="49"/>
        <v>72686</v>
      </c>
    </row>
    <row r="595" spans="1:9" ht="15" customHeight="1" x14ac:dyDescent="0.35">
      <c r="A595">
        <f>TI102C!A592</f>
        <v>11708084</v>
      </c>
      <c r="B595">
        <f>TI102C!H592</f>
        <v>1</v>
      </c>
      <c r="C595" s="35">
        <f>TI102C!V592</f>
        <v>46273.749872685177</v>
      </c>
      <c r="D595">
        <f>TI102C!P592</f>
        <v>1</v>
      </c>
      <c r="E595" t="str">
        <f t="shared" si="45"/>
        <v>60104</v>
      </c>
      <c r="F595">
        <f t="shared" si="46"/>
        <v>224</v>
      </c>
      <c r="G595" t="str">
        <f t="shared" si="47"/>
        <v>SH0908-1042</v>
      </c>
      <c r="H595" t="str">
        <f t="shared" si="48"/>
        <v>SH0908-1042</v>
      </c>
      <c r="I595" s="34">
        <f t="shared" si="49"/>
        <v>72686</v>
      </c>
    </row>
    <row r="596" spans="1:9" ht="15" customHeight="1" x14ac:dyDescent="0.35">
      <c r="A596">
        <f>TI102C!A593</f>
        <v>11710415</v>
      </c>
      <c r="B596">
        <f>TI102C!H593</f>
        <v>6</v>
      </c>
      <c r="C596" s="35">
        <f>TI102C!V593</f>
        <v>46273.749895833331</v>
      </c>
      <c r="D596">
        <f>TI102C!P593</f>
        <v>2</v>
      </c>
      <c r="E596" t="str">
        <f t="shared" si="45"/>
        <v>60662</v>
      </c>
      <c r="F596">
        <f t="shared" si="46"/>
        <v>118</v>
      </c>
      <c r="G596" t="str">
        <f t="shared" si="47"/>
        <v>SH0908-1030</v>
      </c>
      <c r="H596" t="str">
        <f t="shared" si="48"/>
        <v>SH0908-1030</v>
      </c>
      <c r="I596" s="34">
        <f t="shared" si="49"/>
        <v>72686</v>
      </c>
    </row>
    <row r="597" spans="1:9" ht="15" customHeight="1" x14ac:dyDescent="0.35">
      <c r="A597">
        <f>TI102C!A594</f>
        <v>11710217</v>
      </c>
      <c r="B597">
        <f>TI102C!H594</f>
        <v>3</v>
      </c>
      <c r="C597" s="35">
        <f>TI102C!V594</f>
        <v>46273.749930555547</v>
      </c>
      <c r="D597">
        <f>TI102C!P594</f>
        <v>1</v>
      </c>
      <c r="E597" t="str">
        <f t="shared" si="45"/>
        <v>60661</v>
      </c>
      <c r="F597">
        <f t="shared" si="46"/>
        <v>350</v>
      </c>
      <c r="G597" t="str">
        <f t="shared" si="47"/>
        <v>SH0908-1080</v>
      </c>
      <c r="H597" t="str">
        <f t="shared" si="48"/>
        <v>SH0908-1080</v>
      </c>
      <c r="I597" s="34">
        <f t="shared" si="49"/>
        <v>72686</v>
      </c>
    </row>
    <row r="598" spans="1:9" ht="15" customHeight="1" x14ac:dyDescent="0.35">
      <c r="A598">
        <f>TI102C!A595</f>
        <v>11709715</v>
      </c>
      <c r="B598">
        <f>TI102C!H595</f>
        <v>1</v>
      </c>
      <c r="C598" s="35">
        <f>TI102C!V595</f>
        <v>46273.750115740739</v>
      </c>
      <c r="D598">
        <f>TI102C!P595</f>
        <v>1</v>
      </c>
      <c r="E598" t="str">
        <f t="shared" si="45"/>
        <v>60460</v>
      </c>
      <c r="F598">
        <f t="shared" si="46"/>
        <v>243</v>
      </c>
      <c r="G598" t="str">
        <f t="shared" si="47"/>
        <v>SH0908-1042</v>
      </c>
      <c r="H598" t="str">
        <f t="shared" si="48"/>
        <v>SH0908-1042</v>
      </c>
      <c r="I598" s="34">
        <f t="shared" si="49"/>
        <v>72686</v>
      </c>
    </row>
    <row r="599" spans="1:9" ht="15" customHeight="1" x14ac:dyDescent="0.35">
      <c r="A599">
        <f>TI102C!A596</f>
        <v>11708514</v>
      </c>
      <c r="B599">
        <f>TI102C!H596</f>
        <v>3</v>
      </c>
      <c r="C599" s="35">
        <f>TI102C!V596</f>
        <v>46273.750150462962</v>
      </c>
      <c r="D599">
        <f>TI102C!P596</f>
        <v>1</v>
      </c>
      <c r="E599" t="str">
        <f t="shared" si="45"/>
        <v>60251</v>
      </c>
      <c r="F599">
        <f t="shared" si="46"/>
        <v>342</v>
      </c>
      <c r="G599" t="str">
        <f t="shared" si="47"/>
        <v>SH0908-1080</v>
      </c>
      <c r="H599" t="str">
        <f t="shared" si="48"/>
        <v>SH0908-1080</v>
      </c>
      <c r="I599" s="34">
        <f t="shared" si="49"/>
        <v>72686</v>
      </c>
    </row>
    <row r="600" spans="1:9" ht="15" customHeight="1" x14ac:dyDescent="0.35">
      <c r="A600">
        <f>TI102C!A597</f>
        <v>11710442</v>
      </c>
      <c r="B600">
        <f>TI102C!H597</f>
        <v>1</v>
      </c>
      <c r="C600" s="35">
        <f>TI102C!V597</f>
        <v>46273.750231481477</v>
      </c>
      <c r="D600">
        <f>TI102C!P597</f>
        <v>1</v>
      </c>
      <c r="E600" t="str">
        <f t="shared" si="45"/>
        <v>60708</v>
      </c>
      <c r="F600">
        <f t="shared" si="46"/>
        <v>133</v>
      </c>
      <c r="G600" t="str">
        <f t="shared" si="47"/>
        <v>SH0908-1033</v>
      </c>
      <c r="H600" t="str">
        <f t="shared" si="48"/>
        <v>SH0908-1033</v>
      </c>
      <c r="I600" s="34">
        <f t="shared" si="49"/>
        <v>72686</v>
      </c>
    </row>
    <row r="601" spans="1:9" ht="15" customHeight="1" x14ac:dyDescent="0.35">
      <c r="A601">
        <f>TI102C!A598</f>
        <v>11708515</v>
      </c>
      <c r="B601">
        <f>TI102C!H598</f>
        <v>3</v>
      </c>
      <c r="C601" s="35">
        <f>TI102C!V598</f>
        <v>46273.750289351847</v>
      </c>
      <c r="D601">
        <f>TI102C!P598</f>
        <v>1</v>
      </c>
      <c r="E601" t="str">
        <f t="shared" si="45"/>
        <v>60251</v>
      </c>
      <c r="F601">
        <f t="shared" si="46"/>
        <v>342</v>
      </c>
      <c r="G601" t="str">
        <f t="shared" si="47"/>
        <v>SH0908-1080</v>
      </c>
      <c r="H601" t="str">
        <f t="shared" si="48"/>
        <v>SH0908-1080</v>
      </c>
      <c r="I601" s="34">
        <f t="shared" si="49"/>
        <v>72686</v>
      </c>
    </row>
    <row r="602" spans="1:9" ht="15" customHeight="1" x14ac:dyDescent="0.35">
      <c r="A602">
        <f>TI102C!A599</f>
        <v>11709716</v>
      </c>
      <c r="B602">
        <f>TI102C!H599</f>
        <v>1</v>
      </c>
      <c r="C602" s="35">
        <f>TI102C!V599</f>
        <v>46273.750300925924</v>
      </c>
      <c r="D602">
        <f>TI102C!P599</f>
        <v>1</v>
      </c>
      <c r="E602" t="str">
        <f t="shared" si="45"/>
        <v>60460</v>
      </c>
      <c r="F602">
        <f t="shared" si="46"/>
        <v>243</v>
      </c>
      <c r="G602" t="str">
        <f t="shared" si="47"/>
        <v>SH0908-1042</v>
      </c>
      <c r="H602" t="str">
        <f t="shared" si="48"/>
        <v>SH0908-1042</v>
      </c>
      <c r="I602" s="34">
        <f t="shared" si="49"/>
        <v>72686</v>
      </c>
    </row>
    <row r="603" spans="1:9" ht="15" customHeight="1" x14ac:dyDescent="0.35">
      <c r="A603">
        <f>TI102C!A600</f>
        <v>11710729</v>
      </c>
      <c r="B603">
        <f>TI102C!H600</f>
        <v>4</v>
      </c>
      <c r="C603" s="35">
        <f>TI102C!V600</f>
        <v>46273.750393518523</v>
      </c>
      <c r="D603">
        <f>TI102C!P600</f>
        <v>1</v>
      </c>
      <c r="E603" t="str">
        <f t="shared" si="45"/>
        <v>60808</v>
      </c>
      <c r="F603">
        <f t="shared" si="46"/>
        <v>136</v>
      </c>
      <c r="G603" t="str">
        <f t="shared" si="47"/>
        <v>SH0908-1033</v>
      </c>
      <c r="H603" t="str">
        <f t="shared" si="48"/>
        <v>SH0908-1033</v>
      </c>
      <c r="I603" s="34">
        <f t="shared" si="49"/>
        <v>72686</v>
      </c>
    </row>
    <row r="604" spans="1:9" ht="15" customHeight="1" x14ac:dyDescent="0.35">
      <c r="A604">
        <f>TI102C!A601</f>
        <v>11710443</v>
      </c>
      <c r="B604">
        <f>TI102C!H601</f>
        <v>1</v>
      </c>
      <c r="C604" s="35">
        <f>TI102C!V601</f>
        <v>46273.750428240739</v>
      </c>
      <c r="D604">
        <f>TI102C!P601</f>
        <v>2</v>
      </c>
      <c r="E604" t="str">
        <f t="shared" si="45"/>
        <v>60708</v>
      </c>
      <c r="F604">
        <f t="shared" si="46"/>
        <v>133</v>
      </c>
      <c r="G604" t="str">
        <f t="shared" si="47"/>
        <v>SH0908-1033</v>
      </c>
      <c r="H604" t="str">
        <f t="shared" si="48"/>
        <v>SH0908-1033</v>
      </c>
      <c r="I604" s="34">
        <f t="shared" si="49"/>
        <v>72686</v>
      </c>
    </row>
    <row r="605" spans="1:9" ht="15" customHeight="1" x14ac:dyDescent="0.35">
      <c r="A605">
        <f>TI102C!A602</f>
        <v>11708315</v>
      </c>
      <c r="B605">
        <f>TI102C!H602</f>
        <v>3</v>
      </c>
      <c r="C605" s="35">
        <f>TI102C!V602</f>
        <v>46273.750486111108</v>
      </c>
      <c r="D605">
        <f>TI102C!P602</f>
        <v>1</v>
      </c>
      <c r="E605" t="str">
        <f t="shared" si="45"/>
        <v>60232</v>
      </c>
      <c r="F605">
        <f t="shared" si="46"/>
        <v>340</v>
      </c>
      <c r="G605" t="str">
        <f t="shared" si="47"/>
        <v>SH0908-1080</v>
      </c>
      <c r="H605" t="str">
        <f t="shared" si="48"/>
        <v>SH0908-1080</v>
      </c>
      <c r="I605" s="34">
        <f t="shared" si="49"/>
        <v>72686</v>
      </c>
    </row>
    <row r="606" spans="1:9" ht="15" customHeight="1" x14ac:dyDescent="0.35">
      <c r="A606">
        <f>TI102C!A603</f>
        <v>11708074</v>
      </c>
      <c r="B606">
        <f>TI102C!H603</f>
        <v>1</v>
      </c>
      <c r="C606" s="35">
        <f>TI102C!V603</f>
        <v>46273.750648148147</v>
      </c>
      <c r="D606">
        <f>TI102C!P603</f>
        <v>1</v>
      </c>
      <c r="E606" t="str">
        <f t="shared" si="45"/>
        <v>60084</v>
      </c>
      <c r="F606">
        <f t="shared" si="46"/>
        <v>225</v>
      </c>
      <c r="G606" t="str">
        <f t="shared" si="47"/>
        <v>SH0908-1042</v>
      </c>
      <c r="H606" t="str">
        <f t="shared" si="48"/>
        <v>SH0908-1042</v>
      </c>
      <c r="I606" s="34">
        <f t="shared" si="49"/>
        <v>72686</v>
      </c>
    </row>
    <row r="607" spans="1:9" ht="15" customHeight="1" x14ac:dyDescent="0.35">
      <c r="A607">
        <f>TI102C!A604</f>
        <v>11710476</v>
      </c>
      <c r="B607">
        <f>TI102C!H604</f>
        <v>4</v>
      </c>
      <c r="C607" s="35">
        <f>TI102C!V604</f>
        <v>46273.75068287037</v>
      </c>
      <c r="D607">
        <f>TI102C!P604</f>
        <v>4</v>
      </c>
      <c r="E607" t="str">
        <f t="shared" si="45"/>
        <v>60744</v>
      </c>
      <c r="F607">
        <f t="shared" si="46"/>
        <v>134</v>
      </c>
      <c r="G607" t="str">
        <f t="shared" si="47"/>
        <v>SH0908-1033</v>
      </c>
      <c r="H607" t="str">
        <f t="shared" si="48"/>
        <v>SH0908-1033</v>
      </c>
      <c r="I607" s="34">
        <f t="shared" si="49"/>
        <v>72686</v>
      </c>
    </row>
    <row r="608" spans="1:9" ht="15" customHeight="1" x14ac:dyDescent="0.35">
      <c r="A608">
        <f>TI102C!A605</f>
        <v>11708075</v>
      </c>
      <c r="B608">
        <f>TI102C!H605</f>
        <v>1</v>
      </c>
      <c r="C608" s="35">
        <f>TI102C!V605</f>
        <v>46273.750763888893</v>
      </c>
      <c r="D608">
        <f>TI102C!P605</f>
        <v>1</v>
      </c>
      <c r="E608" t="str">
        <f t="shared" si="45"/>
        <v>60084</v>
      </c>
      <c r="F608">
        <f t="shared" si="46"/>
        <v>225</v>
      </c>
      <c r="G608" t="str">
        <f t="shared" si="47"/>
        <v>SH0908-1042</v>
      </c>
      <c r="H608" t="str">
        <f t="shared" si="48"/>
        <v>SH0908-1042</v>
      </c>
      <c r="I608" s="34">
        <f t="shared" si="49"/>
        <v>72686</v>
      </c>
    </row>
    <row r="609" spans="1:9" ht="15" customHeight="1" x14ac:dyDescent="0.35">
      <c r="A609">
        <f>TI102C!A606</f>
        <v>11708316</v>
      </c>
      <c r="B609">
        <f>TI102C!H606</f>
        <v>3</v>
      </c>
      <c r="C609" s="35">
        <f>TI102C!V606</f>
        <v>46273.750902777778</v>
      </c>
      <c r="D609">
        <f>TI102C!P606</f>
        <v>8</v>
      </c>
      <c r="E609" t="str">
        <f t="shared" si="45"/>
        <v>60232</v>
      </c>
      <c r="F609">
        <f t="shared" si="46"/>
        <v>340</v>
      </c>
      <c r="G609" t="str">
        <f t="shared" si="47"/>
        <v>SH0908-1080</v>
      </c>
      <c r="H609" t="str">
        <f t="shared" si="48"/>
        <v>SH0908-1080</v>
      </c>
      <c r="I609" s="34">
        <f t="shared" si="49"/>
        <v>72686</v>
      </c>
    </row>
    <row r="610" spans="1:9" ht="15" customHeight="1" x14ac:dyDescent="0.35">
      <c r="A610">
        <f>TI102C!A607</f>
        <v>11708076</v>
      </c>
      <c r="B610">
        <f>TI102C!H607</f>
        <v>1</v>
      </c>
      <c r="C610" s="35">
        <f>TI102C!V607</f>
        <v>46273.750914351847</v>
      </c>
      <c r="D610">
        <f>TI102C!P607</f>
        <v>2</v>
      </c>
      <c r="E610" t="str">
        <f t="shared" si="45"/>
        <v>60084</v>
      </c>
      <c r="F610">
        <f t="shared" si="46"/>
        <v>225</v>
      </c>
      <c r="G610" t="str">
        <f t="shared" si="47"/>
        <v>SH0908-1042</v>
      </c>
      <c r="H610" t="str">
        <f t="shared" si="48"/>
        <v>SH0908-1042</v>
      </c>
      <c r="I610" s="34">
        <f t="shared" si="49"/>
        <v>72686</v>
      </c>
    </row>
    <row r="611" spans="1:9" ht="15" customHeight="1" x14ac:dyDescent="0.35">
      <c r="A611">
        <f>TI102C!A608</f>
        <v>11710416</v>
      </c>
      <c r="B611">
        <f>TI102C!H608</f>
        <v>4</v>
      </c>
      <c r="C611" s="35">
        <f>TI102C!V608</f>
        <v>46273.750972222217</v>
      </c>
      <c r="D611">
        <f>TI102C!P608</f>
        <v>1</v>
      </c>
      <c r="E611" t="str">
        <f t="shared" si="45"/>
        <v>60708</v>
      </c>
      <c r="F611">
        <f t="shared" si="46"/>
        <v>133</v>
      </c>
      <c r="G611" t="str">
        <f t="shared" si="47"/>
        <v>SH0908-1033</v>
      </c>
      <c r="H611" t="str">
        <f t="shared" si="48"/>
        <v>SH0908-1033</v>
      </c>
      <c r="I611" s="34">
        <f t="shared" si="49"/>
        <v>72686</v>
      </c>
    </row>
    <row r="612" spans="1:9" ht="15" customHeight="1" x14ac:dyDescent="0.35">
      <c r="A612">
        <f>TI102C!A609</f>
        <v>11710491</v>
      </c>
      <c r="B612">
        <f>TI102C!H609</f>
        <v>1</v>
      </c>
      <c r="C612" s="35">
        <f>TI102C!V609</f>
        <v>46273.75104166667</v>
      </c>
      <c r="D612">
        <f>TI102C!P609</f>
        <v>2</v>
      </c>
      <c r="E612" t="str">
        <f t="shared" si="45"/>
        <v>60750</v>
      </c>
      <c r="F612">
        <f t="shared" si="46"/>
        <v>16</v>
      </c>
      <c r="G612" t="str">
        <f t="shared" si="47"/>
        <v>SH0908-1003</v>
      </c>
      <c r="H612" t="str">
        <f t="shared" si="48"/>
        <v>SH0908-1003</v>
      </c>
      <c r="I612" s="34">
        <f t="shared" si="49"/>
        <v>72686</v>
      </c>
    </row>
    <row r="613" spans="1:9" ht="15" customHeight="1" x14ac:dyDescent="0.35">
      <c r="A613">
        <f>TI102C!A610</f>
        <v>11708317</v>
      </c>
      <c r="B613">
        <f>TI102C!H610</f>
        <v>3</v>
      </c>
      <c r="C613" s="35">
        <f>TI102C!V610</f>
        <v>46273.75105324074</v>
      </c>
      <c r="D613">
        <f>TI102C!P610</f>
        <v>2</v>
      </c>
      <c r="E613" t="str">
        <f t="shared" si="45"/>
        <v>60232</v>
      </c>
      <c r="F613">
        <f t="shared" si="46"/>
        <v>340</v>
      </c>
      <c r="G613" t="str">
        <f t="shared" si="47"/>
        <v>SH0908-1080</v>
      </c>
      <c r="H613" t="str">
        <f t="shared" si="48"/>
        <v>SH0908-1080</v>
      </c>
      <c r="I613" s="34">
        <f t="shared" si="49"/>
        <v>72686</v>
      </c>
    </row>
    <row r="614" spans="1:9" ht="15" customHeight="1" x14ac:dyDescent="0.35">
      <c r="A614">
        <f>TI102C!A611</f>
        <v>11710417</v>
      </c>
      <c r="B614">
        <f>TI102C!H611</f>
        <v>4</v>
      </c>
      <c r="C614" s="35">
        <f>TI102C!V611</f>
        <v>46273.751145833332</v>
      </c>
      <c r="D614">
        <f>TI102C!P611</f>
        <v>1</v>
      </c>
      <c r="E614" t="str">
        <f t="shared" si="45"/>
        <v>60708</v>
      </c>
      <c r="F614">
        <f t="shared" si="46"/>
        <v>133</v>
      </c>
      <c r="G614" t="str">
        <f t="shared" si="47"/>
        <v>SH0908-1033</v>
      </c>
      <c r="H614" t="str">
        <f t="shared" si="48"/>
        <v>SH0908-1033</v>
      </c>
      <c r="I614" s="34">
        <f t="shared" si="49"/>
        <v>72686</v>
      </c>
    </row>
    <row r="615" spans="1:9" ht="15" customHeight="1" x14ac:dyDescent="0.35">
      <c r="A615">
        <f>TI102C!A612</f>
        <v>11708318</v>
      </c>
      <c r="B615">
        <f>TI102C!H612</f>
        <v>3</v>
      </c>
      <c r="C615" s="35">
        <f>TI102C!V612</f>
        <v>46273.751157407409</v>
      </c>
      <c r="D615">
        <f>TI102C!P612</f>
        <v>1</v>
      </c>
      <c r="E615" t="str">
        <f t="shared" si="45"/>
        <v>60232</v>
      </c>
      <c r="F615">
        <f t="shared" si="46"/>
        <v>340</v>
      </c>
      <c r="G615" t="str">
        <f t="shared" si="47"/>
        <v>SH0908-1080</v>
      </c>
      <c r="H615" t="str">
        <f t="shared" si="48"/>
        <v>SH0908-1080</v>
      </c>
      <c r="I615" s="34">
        <f t="shared" si="49"/>
        <v>72686</v>
      </c>
    </row>
    <row r="616" spans="1:9" ht="15" customHeight="1" x14ac:dyDescent="0.35">
      <c r="A616">
        <f>TI102C!A613</f>
        <v>11708319</v>
      </c>
      <c r="B616">
        <f>TI102C!H613</f>
        <v>3</v>
      </c>
      <c r="C616" s="35">
        <f>TI102C!V613</f>
        <v>46273.751250000001</v>
      </c>
      <c r="D616">
        <f>TI102C!P613</f>
        <v>1</v>
      </c>
      <c r="E616" t="str">
        <f t="shared" si="45"/>
        <v>60232</v>
      </c>
      <c r="F616">
        <f t="shared" si="46"/>
        <v>340</v>
      </c>
      <c r="G616" t="str">
        <f t="shared" si="47"/>
        <v>SH0908-1080</v>
      </c>
      <c r="H616" t="str">
        <f t="shared" si="48"/>
        <v>SH0908-1080</v>
      </c>
      <c r="I616" s="34">
        <f t="shared" si="49"/>
        <v>72686</v>
      </c>
    </row>
    <row r="617" spans="1:9" ht="15" customHeight="1" x14ac:dyDescent="0.35">
      <c r="A617">
        <f>TI102C!A614</f>
        <v>11710368</v>
      </c>
      <c r="B617">
        <f>TI102C!H614</f>
        <v>1</v>
      </c>
      <c r="C617" s="35">
        <f>TI102C!V614</f>
        <v>46273.751331018517</v>
      </c>
      <c r="D617">
        <f>TI102C!P614</f>
        <v>1</v>
      </c>
      <c r="E617" t="str">
        <f t="shared" si="45"/>
        <v>60685</v>
      </c>
      <c r="F617">
        <f t="shared" si="46"/>
        <v>131</v>
      </c>
      <c r="G617" t="str">
        <f t="shared" si="47"/>
        <v>SH0908-1033</v>
      </c>
      <c r="H617" t="str">
        <f t="shared" si="48"/>
        <v>SH0908-1033</v>
      </c>
      <c r="I617" s="34">
        <f t="shared" si="49"/>
        <v>72686</v>
      </c>
    </row>
    <row r="618" spans="1:9" ht="15" customHeight="1" x14ac:dyDescent="0.35">
      <c r="A618">
        <f>TI102C!A615</f>
        <v>11710494</v>
      </c>
      <c r="B618">
        <f>TI102C!H615</f>
        <v>1</v>
      </c>
      <c r="C618" s="35">
        <f>TI102C!V615</f>
        <v>46273.751400462963</v>
      </c>
      <c r="D618">
        <f>TI102C!P615</f>
        <v>4</v>
      </c>
      <c r="E618" t="str">
        <f t="shared" si="45"/>
        <v>60749</v>
      </c>
      <c r="F618">
        <f t="shared" si="46"/>
        <v>103</v>
      </c>
      <c r="G618" t="str">
        <f t="shared" si="47"/>
        <v>SH0908-1026</v>
      </c>
      <c r="H618" t="str">
        <f t="shared" si="48"/>
        <v>SH0908-1026</v>
      </c>
      <c r="I618" s="34">
        <f t="shared" si="49"/>
        <v>72686</v>
      </c>
    </row>
    <row r="619" spans="1:9" ht="15" customHeight="1" x14ac:dyDescent="0.35">
      <c r="A619">
        <f>TI102C!A616</f>
        <v>11710418</v>
      </c>
      <c r="B619">
        <f>TI102C!H616</f>
        <v>4</v>
      </c>
      <c r="C619" s="35">
        <f>TI102C!V616</f>
        <v>46273.751423611109</v>
      </c>
      <c r="D619">
        <f>TI102C!P616</f>
        <v>1</v>
      </c>
      <c r="E619" t="str">
        <f t="shared" si="45"/>
        <v>60708</v>
      </c>
      <c r="F619">
        <f t="shared" si="46"/>
        <v>133</v>
      </c>
      <c r="G619" t="str">
        <f t="shared" si="47"/>
        <v>SH0908-1033</v>
      </c>
      <c r="H619" t="str">
        <f t="shared" si="48"/>
        <v>SH0908-1033</v>
      </c>
      <c r="I619" s="34">
        <f t="shared" si="49"/>
        <v>72686</v>
      </c>
    </row>
    <row r="620" spans="1:9" ht="15" customHeight="1" x14ac:dyDescent="0.35">
      <c r="A620">
        <f>TI102C!A617</f>
        <v>11710369</v>
      </c>
      <c r="B620">
        <f>TI102C!H617</f>
        <v>1</v>
      </c>
      <c r="C620" s="35">
        <f>TI102C!V617</f>
        <v>46273.751446759263</v>
      </c>
      <c r="D620">
        <f>TI102C!P617</f>
        <v>1</v>
      </c>
      <c r="E620" t="str">
        <f t="shared" si="45"/>
        <v>60685</v>
      </c>
      <c r="F620">
        <f t="shared" si="46"/>
        <v>131</v>
      </c>
      <c r="G620" t="str">
        <f t="shared" si="47"/>
        <v>SH0908-1033</v>
      </c>
      <c r="H620" t="str">
        <f t="shared" si="48"/>
        <v>SH0908-1033</v>
      </c>
      <c r="I620" s="34">
        <f t="shared" si="49"/>
        <v>72686</v>
      </c>
    </row>
    <row r="621" spans="1:9" ht="15" customHeight="1" x14ac:dyDescent="0.35">
      <c r="A621">
        <f>TI102C!A618</f>
        <v>11710495</v>
      </c>
      <c r="B621">
        <f>TI102C!H618</f>
        <v>1</v>
      </c>
      <c r="C621" s="35">
        <f>TI102C!V618</f>
        <v>46273.751562500001</v>
      </c>
      <c r="D621">
        <f>TI102C!P618</f>
        <v>2</v>
      </c>
      <c r="E621" t="str">
        <f t="shared" si="45"/>
        <v>60749</v>
      </c>
      <c r="F621">
        <f t="shared" si="46"/>
        <v>103</v>
      </c>
      <c r="G621" t="str">
        <f t="shared" si="47"/>
        <v>SH0908-1026</v>
      </c>
      <c r="H621" t="str">
        <f t="shared" si="48"/>
        <v>SH0908-1026</v>
      </c>
      <c r="I621" s="34">
        <f t="shared" si="49"/>
        <v>72686</v>
      </c>
    </row>
    <row r="622" spans="1:9" ht="15" customHeight="1" x14ac:dyDescent="0.35">
      <c r="A622">
        <f>TI102C!A619</f>
        <v>11710936</v>
      </c>
      <c r="B622">
        <f>TI102C!H619</f>
        <v>3</v>
      </c>
      <c r="C622" s="35">
        <f>TI102C!V619</f>
        <v>46273.751759259263</v>
      </c>
      <c r="D622">
        <f>TI102C!P619</f>
        <v>2</v>
      </c>
      <c r="E622" t="str">
        <f t="shared" si="45"/>
        <v>60867</v>
      </c>
      <c r="F622">
        <f t="shared" si="46"/>
        <v>70</v>
      </c>
      <c r="G622" t="str">
        <f t="shared" si="47"/>
        <v>SH0908-1019</v>
      </c>
      <c r="H622" t="str">
        <f t="shared" si="48"/>
        <v>SH0908-1019</v>
      </c>
      <c r="I622" s="34">
        <f t="shared" si="49"/>
        <v>72686</v>
      </c>
    </row>
    <row r="623" spans="1:9" ht="15" customHeight="1" x14ac:dyDescent="0.35">
      <c r="A623">
        <f>TI102C!A620</f>
        <v>11710274</v>
      </c>
      <c r="B623">
        <f>TI102C!H620</f>
        <v>1</v>
      </c>
      <c r="C623" s="35">
        <f>TI102C!V620</f>
        <v>46273.751851851863</v>
      </c>
      <c r="D623">
        <f>TI102C!P620</f>
        <v>1</v>
      </c>
      <c r="E623" t="str">
        <f t="shared" si="45"/>
        <v>60666</v>
      </c>
      <c r="F623">
        <f t="shared" si="46"/>
        <v>95</v>
      </c>
      <c r="G623" t="str">
        <f t="shared" si="47"/>
        <v>SH0908-1022</v>
      </c>
      <c r="H623" t="str">
        <f t="shared" si="48"/>
        <v>SH0908-1022</v>
      </c>
      <c r="I623" s="34">
        <f t="shared" si="49"/>
        <v>72686</v>
      </c>
    </row>
    <row r="624" spans="1:9" ht="15" customHeight="1" x14ac:dyDescent="0.35">
      <c r="A624">
        <f>TI102C!A621</f>
        <v>11710623</v>
      </c>
      <c r="B624">
        <f>TI102C!H621</f>
        <v>6</v>
      </c>
      <c r="C624" s="35">
        <f>TI102C!V621</f>
        <v>46273.751886574071</v>
      </c>
      <c r="D624">
        <f>TI102C!P621</f>
        <v>2</v>
      </c>
      <c r="E624" t="str">
        <f t="shared" si="45"/>
        <v>60134</v>
      </c>
      <c r="F624">
        <f t="shared" si="46"/>
        <v>127</v>
      </c>
      <c r="G624" t="str">
        <f t="shared" si="47"/>
        <v>SH0908-1033</v>
      </c>
      <c r="H624" t="str">
        <f t="shared" si="48"/>
        <v>SH0908-1033</v>
      </c>
      <c r="I624" s="34">
        <f t="shared" si="49"/>
        <v>72686</v>
      </c>
    </row>
    <row r="625" spans="1:9" ht="15" customHeight="1" x14ac:dyDescent="0.35">
      <c r="A625">
        <f>TI102C!A622</f>
        <v>11710937</v>
      </c>
      <c r="B625">
        <f>TI102C!H622</f>
        <v>3</v>
      </c>
      <c r="C625" s="35">
        <f>TI102C!V622</f>
        <v>46273.751909722218</v>
      </c>
      <c r="D625">
        <f>TI102C!P622</f>
        <v>1</v>
      </c>
      <c r="E625" t="str">
        <f t="shared" si="45"/>
        <v>60867</v>
      </c>
      <c r="F625">
        <f t="shared" si="46"/>
        <v>70</v>
      </c>
      <c r="G625" t="str">
        <f t="shared" si="47"/>
        <v>SH0908-1019</v>
      </c>
      <c r="H625" t="str">
        <f t="shared" si="48"/>
        <v>SH0908-1019</v>
      </c>
      <c r="I625" s="34">
        <f t="shared" si="49"/>
        <v>72686</v>
      </c>
    </row>
    <row r="626" spans="1:9" ht="15" customHeight="1" x14ac:dyDescent="0.35">
      <c r="A626">
        <f>TI102C!A623</f>
        <v>11710595</v>
      </c>
      <c r="B626">
        <f>TI102C!H623</f>
        <v>1</v>
      </c>
      <c r="C626" s="35">
        <f>TI102C!V623</f>
        <v>46273.75203703704</v>
      </c>
      <c r="D626">
        <f>TI102C!P623</f>
        <v>5</v>
      </c>
      <c r="E626" t="str">
        <f t="shared" si="45"/>
        <v>60788</v>
      </c>
      <c r="F626">
        <f t="shared" si="46"/>
        <v>17</v>
      </c>
      <c r="G626" t="str">
        <f t="shared" si="47"/>
        <v>SH0908-1003</v>
      </c>
      <c r="H626" t="str">
        <f t="shared" si="48"/>
        <v>SH0908-1003</v>
      </c>
      <c r="I626" s="34">
        <f t="shared" si="49"/>
        <v>72686</v>
      </c>
    </row>
    <row r="627" spans="1:9" ht="15" customHeight="1" x14ac:dyDescent="0.35">
      <c r="A627">
        <f>TI102C!A624</f>
        <v>11710624</v>
      </c>
      <c r="B627">
        <f>TI102C!H624</f>
        <v>6</v>
      </c>
      <c r="C627" s="35">
        <f>TI102C!V624</f>
        <v>46273.75204861111</v>
      </c>
      <c r="D627">
        <f>TI102C!P624</f>
        <v>1</v>
      </c>
      <c r="E627" t="str">
        <f t="shared" si="45"/>
        <v>60134</v>
      </c>
      <c r="F627">
        <f t="shared" si="46"/>
        <v>127</v>
      </c>
      <c r="G627" t="str">
        <f t="shared" si="47"/>
        <v>SH0908-1033</v>
      </c>
      <c r="H627" t="str">
        <f t="shared" si="48"/>
        <v>SH0908-1033</v>
      </c>
      <c r="I627" s="34">
        <f t="shared" si="49"/>
        <v>72686</v>
      </c>
    </row>
    <row r="628" spans="1:9" ht="15" customHeight="1" x14ac:dyDescent="0.35">
      <c r="A628">
        <f>TI102C!A625</f>
        <v>11710597</v>
      </c>
      <c r="B628">
        <f>TI102C!H625</f>
        <v>1</v>
      </c>
      <c r="C628" s="35">
        <f>TI102C!V625</f>
        <v>46273.752199074072</v>
      </c>
      <c r="D628">
        <f>TI102C!P625</f>
        <v>2</v>
      </c>
      <c r="E628" t="str">
        <f t="shared" si="45"/>
        <v>60776</v>
      </c>
      <c r="F628">
        <f t="shared" si="46"/>
        <v>135</v>
      </c>
      <c r="G628" t="str">
        <f t="shared" si="47"/>
        <v>SH0908-1033</v>
      </c>
      <c r="H628" t="str">
        <f t="shared" si="48"/>
        <v>SH0908-1033</v>
      </c>
      <c r="I628" s="34">
        <f t="shared" si="49"/>
        <v>72686</v>
      </c>
    </row>
    <row r="629" spans="1:9" ht="15" customHeight="1" x14ac:dyDescent="0.35">
      <c r="A629">
        <f>TI102C!A626</f>
        <v>11710962</v>
      </c>
      <c r="B629">
        <f>TI102C!H626</f>
        <v>3</v>
      </c>
      <c r="C629" s="35">
        <f>TI102C!V626</f>
        <v>46273.752280092587</v>
      </c>
      <c r="D629">
        <f>TI102C!P626</f>
        <v>2</v>
      </c>
      <c r="E629" t="str">
        <f t="shared" si="45"/>
        <v>60874</v>
      </c>
      <c r="F629">
        <f t="shared" si="46"/>
        <v>175</v>
      </c>
      <c r="G629" t="str">
        <f t="shared" si="47"/>
        <v>SH0908-1035</v>
      </c>
      <c r="H629" t="str">
        <f t="shared" si="48"/>
        <v>SH0908-1035</v>
      </c>
      <c r="I629" s="34">
        <f t="shared" si="49"/>
        <v>72686</v>
      </c>
    </row>
    <row r="630" spans="1:9" ht="15" customHeight="1" x14ac:dyDescent="0.35">
      <c r="A630">
        <f>TI102C!A627</f>
        <v>11710598</v>
      </c>
      <c r="B630">
        <f>TI102C!H627</f>
        <v>1</v>
      </c>
      <c r="C630" s="35">
        <f>TI102C!V627</f>
        <v>46273.752442129633</v>
      </c>
      <c r="D630">
        <f>TI102C!P627</f>
        <v>4</v>
      </c>
      <c r="E630" t="str">
        <f t="shared" si="45"/>
        <v>60776</v>
      </c>
      <c r="F630">
        <f t="shared" si="46"/>
        <v>135</v>
      </c>
      <c r="G630" t="str">
        <f t="shared" si="47"/>
        <v>SH0908-1033</v>
      </c>
      <c r="H630" t="str">
        <f t="shared" si="48"/>
        <v>SH0908-1033</v>
      </c>
      <c r="I630" s="34">
        <f t="shared" si="49"/>
        <v>72686</v>
      </c>
    </row>
    <row r="631" spans="1:9" ht="15" customHeight="1" x14ac:dyDescent="0.35">
      <c r="A631">
        <f>TI102C!A628</f>
        <v>11710625</v>
      </c>
      <c r="B631">
        <f>TI102C!H628</f>
        <v>6</v>
      </c>
      <c r="C631" s="35">
        <f>TI102C!V628</f>
        <v>46273.752511574072</v>
      </c>
      <c r="D631">
        <f>TI102C!P628</f>
        <v>2</v>
      </c>
      <c r="E631" t="str">
        <f t="shared" si="45"/>
        <v>60134</v>
      </c>
      <c r="F631">
        <f t="shared" si="46"/>
        <v>127</v>
      </c>
      <c r="G631" t="str">
        <f t="shared" si="47"/>
        <v>SH0908-1033</v>
      </c>
      <c r="H631" t="str">
        <f t="shared" si="48"/>
        <v>SH0908-1033</v>
      </c>
      <c r="I631" s="34">
        <f t="shared" si="49"/>
        <v>72686</v>
      </c>
    </row>
    <row r="632" spans="1:9" ht="15" customHeight="1" x14ac:dyDescent="0.35">
      <c r="A632">
        <f>TI102C!A629</f>
        <v>11710599</v>
      </c>
      <c r="B632">
        <f>TI102C!H629</f>
        <v>1</v>
      </c>
      <c r="C632" s="35">
        <f>TI102C!V629</f>
        <v>46273.752650462957</v>
      </c>
      <c r="D632">
        <f>TI102C!P629</f>
        <v>1</v>
      </c>
      <c r="E632" t="str">
        <f t="shared" si="45"/>
        <v>60776</v>
      </c>
      <c r="F632">
        <f t="shared" si="46"/>
        <v>135</v>
      </c>
      <c r="G632" t="str">
        <f t="shared" si="47"/>
        <v>SH0908-1033</v>
      </c>
      <c r="H632" t="str">
        <f t="shared" si="48"/>
        <v>SH0908-1033</v>
      </c>
      <c r="I632" s="34">
        <f t="shared" si="49"/>
        <v>72686</v>
      </c>
    </row>
    <row r="633" spans="1:9" ht="15" customHeight="1" x14ac:dyDescent="0.35">
      <c r="A633">
        <f>TI102C!A630</f>
        <v>11710885</v>
      </c>
      <c r="B633">
        <f>TI102C!H630</f>
        <v>3</v>
      </c>
      <c r="C633" s="35">
        <f>TI102C!V630</f>
        <v>46273.752708333333</v>
      </c>
      <c r="D633">
        <f>TI102C!P630</f>
        <v>5</v>
      </c>
      <c r="E633" t="str">
        <f t="shared" si="45"/>
        <v>60860</v>
      </c>
      <c r="F633">
        <f t="shared" si="46"/>
        <v>168</v>
      </c>
      <c r="G633" t="str">
        <f t="shared" si="47"/>
        <v>SH0908-1034</v>
      </c>
      <c r="H633" t="str">
        <f t="shared" si="48"/>
        <v>SH0908-1034</v>
      </c>
      <c r="I633" s="34">
        <f t="shared" si="49"/>
        <v>72686</v>
      </c>
    </row>
    <row r="634" spans="1:9" ht="15" customHeight="1" x14ac:dyDescent="0.35">
      <c r="A634">
        <f>TI102C!A631</f>
        <v>11710935</v>
      </c>
      <c r="B634">
        <f>TI102C!H631</f>
        <v>4</v>
      </c>
      <c r="C634" s="35">
        <f>TI102C!V631</f>
        <v>46273.752789351849</v>
      </c>
      <c r="D634">
        <f>TI102C!P631</f>
        <v>1</v>
      </c>
      <c r="E634" t="str">
        <f t="shared" si="45"/>
        <v>60864</v>
      </c>
      <c r="F634">
        <f t="shared" si="46"/>
        <v>69</v>
      </c>
      <c r="G634" t="str">
        <f t="shared" si="47"/>
        <v>SH0908-1019</v>
      </c>
      <c r="H634" t="str">
        <f t="shared" si="48"/>
        <v>SH0908-1019</v>
      </c>
      <c r="I634" s="34">
        <f t="shared" si="49"/>
        <v>72686</v>
      </c>
    </row>
    <row r="635" spans="1:9" ht="15" customHeight="1" x14ac:dyDescent="0.35">
      <c r="A635">
        <f>TI102C!A632</f>
        <v>11708657</v>
      </c>
      <c r="B635">
        <f>TI102C!H632</f>
        <v>1</v>
      </c>
      <c r="C635" s="35">
        <f>TI102C!V632</f>
        <v>46273.753136574072</v>
      </c>
      <c r="D635">
        <f>TI102C!P632</f>
        <v>1</v>
      </c>
      <c r="E635" t="str">
        <f t="shared" si="45"/>
        <v>60319</v>
      </c>
      <c r="F635">
        <f t="shared" si="46"/>
        <v>232</v>
      </c>
      <c r="G635" t="str">
        <f t="shared" si="47"/>
        <v>SH0908-1042</v>
      </c>
      <c r="H635" t="str">
        <f t="shared" si="48"/>
        <v>SH0908-1042</v>
      </c>
      <c r="I635" s="34">
        <f t="shared" si="49"/>
        <v>72686</v>
      </c>
    </row>
    <row r="636" spans="1:9" ht="15" customHeight="1" x14ac:dyDescent="0.35">
      <c r="A636">
        <f>TI102C!A633</f>
        <v>11710884</v>
      </c>
      <c r="B636">
        <f>TI102C!H633</f>
        <v>4</v>
      </c>
      <c r="C636" s="35">
        <f>TI102C!V633</f>
        <v>46273.753182870372</v>
      </c>
      <c r="D636">
        <f>TI102C!P633</f>
        <v>1</v>
      </c>
      <c r="E636" t="str">
        <f t="shared" si="45"/>
        <v>60855</v>
      </c>
      <c r="F636">
        <f t="shared" si="46"/>
        <v>167</v>
      </c>
      <c r="G636" t="str">
        <f t="shared" si="47"/>
        <v>SH0908-1034</v>
      </c>
      <c r="H636" t="str">
        <f t="shared" si="48"/>
        <v>SH0908-1034</v>
      </c>
      <c r="I636" s="34">
        <f t="shared" si="49"/>
        <v>72686</v>
      </c>
    </row>
    <row r="637" spans="1:9" ht="15" customHeight="1" x14ac:dyDescent="0.35">
      <c r="A637">
        <f>TI102C!A634</f>
        <v>11710626</v>
      </c>
      <c r="B637">
        <f>TI102C!H634</f>
        <v>6</v>
      </c>
      <c r="C637" s="35">
        <f>TI102C!V634</f>
        <v>46273.753263888888</v>
      </c>
      <c r="D637">
        <f>TI102C!P634</f>
        <v>1</v>
      </c>
      <c r="E637" t="str">
        <f t="shared" si="45"/>
        <v>60134</v>
      </c>
      <c r="F637">
        <f t="shared" si="46"/>
        <v>127</v>
      </c>
      <c r="G637" t="str">
        <f t="shared" si="47"/>
        <v>SH0908-1033</v>
      </c>
      <c r="H637" t="str">
        <f t="shared" si="48"/>
        <v>SH0908-1033</v>
      </c>
      <c r="I637" s="34">
        <f t="shared" si="49"/>
        <v>72686</v>
      </c>
    </row>
    <row r="638" spans="1:9" ht="15" customHeight="1" x14ac:dyDescent="0.35">
      <c r="A638">
        <f>TI102C!A635</f>
        <v>11708658</v>
      </c>
      <c r="B638">
        <f>TI102C!H635</f>
        <v>1</v>
      </c>
      <c r="C638" s="35">
        <f>TI102C!V635</f>
        <v>46273.753379629627</v>
      </c>
      <c r="D638">
        <f>TI102C!P635</f>
        <v>1</v>
      </c>
      <c r="E638" t="str">
        <f t="shared" si="45"/>
        <v>60319</v>
      </c>
      <c r="F638">
        <f t="shared" si="46"/>
        <v>232</v>
      </c>
      <c r="G638" t="str">
        <f t="shared" si="47"/>
        <v>SH0908-1042</v>
      </c>
      <c r="H638" t="str">
        <f t="shared" si="48"/>
        <v>SH0908-1042</v>
      </c>
      <c r="I638" s="34">
        <f t="shared" si="49"/>
        <v>72686</v>
      </c>
    </row>
    <row r="639" spans="1:9" ht="15" customHeight="1" x14ac:dyDescent="0.35">
      <c r="A639">
        <f>TI102C!A636</f>
        <v>11710965</v>
      </c>
      <c r="B639">
        <f>TI102C!H636</f>
        <v>4</v>
      </c>
      <c r="C639" s="35">
        <f>TI102C!V636</f>
        <v>46273.75340277778</v>
      </c>
      <c r="D639">
        <f>TI102C!P636</f>
        <v>1</v>
      </c>
      <c r="E639" t="str">
        <f t="shared" si="45"/>
        <v>60891</v>
      </c>
      <c r="F639">
        <f t="shared" si="46"/>
        <v>60</v>
      </c>
      <c r="G639" t="str">
        <f t="shared" si="47"/>
        <v>SH0908-1018</v>
      </c>
      <c r="H639" t="str">
        <f t="shared" si="48"/>
        <v>SH0908-1018</v>
      </c>
      <c r="I639" s="34">
        <f t="shared" si="49"/>
        <v>72686</v>
      </c>
    </row>
    <row r="640" spans="1:9" ht="15" customHeight="1" x14ac:dyDescent="0.35">
      <c r="A640">
        <f>TI102C!A637</f>
        <v>11708659</v>
      </c>
      <c r="B640">
        <f>TI102C!H637</f>
        <v>1</v>
      </c>
      <c r="C640" s="35">
        <f>TI102C!V637</f>
        <v>46273.753530092603</v>
      </c>
      <c r="D640">
        <f>TI102C!P637</f>
        <v>1</v>
      </c>
      <c r="E640" t="str">
        <f t="shared" si="45"/>
        <v>60319</v>
      </c>
      <c r="F640">
        <f t="shared" si="46"/>
        <v>232</v>
      </c>
      <c r="G640" t="str">
        <f t="shared" si="47"/>
        <v>SH0908-1042</v>
      </c>
      <c r="H640" t="str">
        <f t="shared" si="48"/>
        <v>SH0908-1042</v>
      </c>
      <c r="I640" s="34">
        <f t="shared" si="49"/>
        <v>72686</v>
      </c>
    </row>
    <row r="641" spans="1:9" ht="15" customHeight="1" x14ac:dyDescent="0.35">
      <c r="A641">
        <f>TI102C!A638</f>
        <v>11710974</v>
      </c>
      <c r="B641">
        <f>TI102C!H638</f>
        <v>4</v>
      </c>
      <c r="C641" s="35">
        <f>TI102C!V638</f>
        <v>46273.753668981481</v>
      </c>
      <c r="D641">
        <f>TI102C!P638</f>
        <v>2</v>
      </c>
      <c r="E641" t="str">
        <f t="shared" si="45"/>
        <v>60768</v>
      </c>
      <c r="F641">
        <f t="shared" si="46"/>
        <v>19</v>
      </c>
      <c r="G641" t="str">
        <f t="shared" si="47"/>
        <v>SH0908-1003</v>
      </c>
      <c r="H641" t="str">
        <f t="shared" si="48"/>
        <v>SH0908-1003</v>
      </c>
      <c r="I641" s="34">
        <f t="shared" si="49"/>
        <v>72686</v>
      </c>
    </row>
    <row r="642" spans="1:9" ht="15" customHeight="1" x14ac:dyDescent="0.35">
      <c r="A642">
        <f>TI102C!A639</f>
        <v>11710975</v>
      </c>
      <c r="B642">
        <f>TI102C!H639</f>
        <v>4</v>
      </c>
      <c r="C642" s="35">
        <f>TI102C!V639</f>
        <v>46273.75371527778</v>
      </c>
      <c r="D642">
        <f>TI102C!P639</f>
        <v>1</v>
      </c>
      <c r="E642" t="str">
        <f t="shared" si="45"/>
        <v>60768</v>
      </c>
      <c r="F642">
        <f t="shared" si="46"/>
        <v>19</v>
      </c>
      <c r="G642" t="str">
        <f t="shared" si="47"/>
        <v>SH0908-1003</v>
      </c>
      <c r="H642" t="str">
        <f t="shared" si="48"/>
        <v>SH0908-1003</v>
      </c>
      <c r="I642" s="34">
        <f t="shared" si="49"/>
        <v>72686</v>
      </c>
    </row>
    <row r="643" spans="1:9" ht="15" customHeight="1" x14ac:dyDescent="0.35">
      <c r="A643">
        <f>TI102C!A640</f>
        <v>11710627</v>
      </c>
      <c r="B643">
        <f>TI102C!H640</f>
        <v>6</v>
      </c>
      <c r="C643" s="35">
        <f>TI102C!V640</f>
        <v>46273.753784722219</v>
      </c>
      <c r="D643">
        <f>TI102C!P640</f>
        <v>2</v>
      </c>
      <c r="E643" t="str">
        <f t="shared" si="45"/>
        <v>60134</v>
      </c>
      <c r="F643">
        <f t="shared" si="46"/>
        <v>127</v>
      </c>
      <c r="G643" t="str">
        <f t="shared" si="47"/>
        <v>SH0908-1033</v>
      </c>
      <c r="H643" t="str">
        <f t="shared" si="48"/>
        <v>SH0908-1033</v>
      </c>
      <c r="I643" s="34">
        <f t="shared" si="49"/>
        <v>72686</v>
      </c>
    </row>
    <row r="644" spans="1:9" ht="15" customHeight="1" x14ac:dyDescent="0.35">
      <c r="A644">
        <f>TI102C!A641</f>
        <v>11709717</v>
      </c>
      <c r="B644">
        <f>TI102C!H641</f>
        <v>1</v>
      </c>
      <c r="C644" s="35">
        <f>TI102C!V641</f>
        <v>46273.753807870373</v>
      </c>
      <c r="D644">
        <f>TI102C!P641</f>
        <v>1</v>
      </c>
      <c r="E644" t="str">
        <f t="shared" si="45"/>
        <v>60460</v>
      </c>
      <c r="F644">
        <f t="shared" si="46"/>
        <v>243</v>
      </c>
      <c r="G644" t="str">
        <f t="shared" si="47"/>
        <v>SH0908-1042</v>
      </c>
      <c r="H644" t="str">
        <f t="shared" si="48"/>
        <v>SH0908-1042</v>
      </c>
      <c r="I644" s="34">
        <f t="shared" si="49"/>
        <v>72686</v>
      </c>
    </row>
    <row r="645" spans="1:9" ht="15" customHeight="1" x14ac:dyDescent="0.35">
      <c r="A645">
        <f>TI102C!A642</f>
        <v>11710976</v>
      </c>
      <c r="B645">
        <f>TI102C!H642</f>
        <v>4</v>
      </c>
      <c r="C645" s="35">
        <f>TI102C!V642</f>
        <v>46273.753935185188</v>
      </c>
      <c r="D645">
        <f>TI102C!P642</f>
        <v>3</v>
      </c>
      <c r="E645" t="str">
        <f t="shared" si="45"/>
        <v>60768</v>
      </c>
      <c r="F645">
        <f t="shared" si="46"/>
        <v>19</v>
      </c>
      <c r="G645" t="str">
        <f t="shared" si="47"/>
        <v>SH0908-1003</v>
      </c>
      <c r="H645" t="str">
        <f t="shared" si="48"/>
        <v>SH0908-1003</v>
      </c>
      <c r="I645" s="34">
        <f t="shared" si="49"/>
        <v>72686</v>
      </c>
    </row>
    <row r="646" spans="1:9" ht="15" customHeight="1" x14ac:dyDescent="0.35">
      <c r="A646">
        <f>TI102C!A643</f>
        <v>11708154</v>
      </c>
      <c r="B646">
        <f>TI102C!H643</f>
        <v>1</v>
      </c>
      <c r="C646" s="35">
        <f>TI102C!V643</f>
        <v>46273.753969907397</v>
      </c>
      <c r="D646">
        <f>TI102C!P643</f>
        <v>1</v>
      </c>
      <c r="E646" t="str">
        <f t="shared" ref="E646:E709" si="50">INDEX(OM_ORDER,MATCH(A646,OM_TID,0))</f>
        <v>60140</v>
      </c>
      <c r="F646">
        <f t="shared" ref="F646:F709" si="51">MATCH(E646,OR_ID,0)</f>
        <v>261</v>
      </c>
      <c r="G646" t="str">
        <f t="shared" ref="G646:G709" si="52">INDEX(OR_ORIG,F646)</f>
        <v>SH0908-1048</v>
      </c>
      <c r="H646" t="str">
        <f t="shared" ref="H646:H709" si="53">INDEX(OR_SHIP,F646)</f>
        <v>SH0908-1048</v>
      </c>
      <c r="I646" s="34">
        <f t="shared" ref="I646:I709" si="54">IF(INDEX(OR_MOVED,F646)="",DATE(2099,1,1),INDEX(OR_MOVED,F646))</f>
        <v>72686</v>
      </c>
    </row>
    <row r="647" spans="1:9" ht="15" customHeight="1" x14ac:dyDescent="0.35">
      <c r="A647">
        <f>TI102C!A644</f>
        <v>11710977</v>
      </c>
      <c r="B647">
        <f>TI102C!H644</f>
        <v>4</v>
      </c>
      <c r="C647" s="35">
        <f>TI102C!V644</f>
        <v>46273.754074074073</v>
      </c>
      <c r="D647">
        <f>TI102C!P644</f>
        <v>7</v>
      </c>
      <c r="E647" t="str">
        <f t="shared" si="50"/>
        <v>60768</v>
      </c>
      <c r="F647">
        <f t="shared" si="51"/>
        <v>19</v>
      </c>
      <c r="G647" t="str">
        <f t="shared" si="52"/>
        <v>SH0908-1003</v>
      </c>
      <c r="H647" t="str">
        <f t="shared" si="53"/>
        <v>SH0908-1003</v>
      </c>
      <c r="I647" s="34">
        <f t="shared" si="54"/>
        <v>72686</v>
      </c>
    </row>
    <row r="648" spans="1:9" ht="15" customHeight="1" x14ac:dyDescent="0.35">
      <c r="A648">
        <f>TI102C!A645</f>
        <v>11710978</v>
      </c>
      <c r="B648">
        <f>TI102C!H645</f>
        <v>4</v>
      </c>
      <c r="C648" s="35">
        <f>TI102C!V645</f>
        <v>46273.754155092603</v>
      </c>
      <c r="D648">
        <f>TI102C!P645</f>
        <v>1</v>
      </c>
      <c r="E648" t="str">
        <f t="shared" si="50"/>
        <v>60768</v>
      </c>
      <c r="F648">
        <f t="shared" si="51"/>
        <v>19</v>
      </c>
      <c r="G648" t="str">
        <f t="shared" si="52"/>
        <v>SH0908-1003</v>
      </c>
      <c r="H648" t="str">
        <f t="shared" si="53"/>
        <v>SH0908-1003</v>
      </c>
      <c r="I648" s="34">
        <f t="shared" si="54"/>
        <v>72686</v>
      </c>
    </row>
    <row r="649" spans="1:9" ht="15" customHeight="1" x14ac:dyDescent="0.35">
      <c r="A649">
        <f>TI102C!A646</f>
        <v>11710628</v>
      </c>
      <c r="B649">
        <f>TI102C!H646</f>
        <v>6</v>
      </c>
      <c r="C649" s="35">
        <f>TI102C!V646</f>
        <v>46273.754236111112</v>
      </c>
      <c r="D649">
        <f>TI102C!P646</f>
        <v>1</v>
      </c>
      <c r="E649" t="str">
        <f t="shared" si="50"/>
        <v>60686</v>
      </c>
      <c r="F649">
        <f t="shared" si="51"/>
        <v>130</v>
      </c>
      <c r="G649" t="str">
        <f t="shared" si="52"/>
        <v>SH0908-1033</v>
      </c>
      <c r="H649" t="str">
        <f t="shared" si="53"/>
        <v>SH0908-1033</v>
      </c>
      <c r="I649" s="34">
        <f t="shared" si="54"/>
        <v>72686</v>
      </c>
    </row>
    <row r="650" spans="1:9" ht="15" customHeight="1" x14ac:dyDescent="0.35">
      <c r="A650">
        <f>TI102C!A647</f>
        <v>11708730</v>
      </c>
      <c r="B650">
        <f>TI102C!H647</f>
        <v>1</v>
      </c>
      <c r="C650" s="35">
        <f>TI102C!V647</f>
        <v>46273.754247685189</v>
      </c>
      <c r="D650">
        <f>TI102C!P647</f>
        <v>1</v>
      </c>
      <c r="E650" t="str">
        <f t="shared" si="50"/>
        <v>60312</v>
      </c>
      <c r="F650">
        <f t="shared" si="51"/>
        <v>259</v>
      </c>
      <c r="G650" t="str">
        <f t="shared" si="52"/>
        <v>SH0908-1045</v>
      </c>
      <c r="H650" t="str">
        <f t="shared" si="53"/>
        <v>SH0908-1045</v>
      </c>
      <c r="I650" s="34">
        <f t="shared" si="54"/>
        <v>72686</v>
      </c>
    </row>
    <row r="651" spans="1:9" ht="15" customHeight="1" x14ac:dyDescent="0.35">
      <c r="A651">
        <f>TI102C!A648</f>
        <v>11710979</v>
      </c>
      <c r="B651">
        <f>TI102C!H648</f>
        <v>4</v>
      </c>
      <c r="C651" s="35">
        <f>TI102C!V648</f>
        <v>46273.754317129627</v>
      </c>
      <c r="D651">
        <f>TI102C!P648</f>
        <v>1</v>
      </c>
      <c r="E651" t="str">
        <f t="shared" si="50"/>
        <v>60768</v>
      </c>
      <c r="F651">
        <f t="shared" si="51"/>
        <v>19</v>
      </c>
      <c r="G651" t="str">
        <f t="shared" si="52"/>
        <v>SH0908-1003</v>
      </c>
      <c r="H651" t="str">
        <f t="shared" si="53"/>
        <v>SH0908-1003</v>
      </c>
      <c r="I651" s="34">
        <f t="shared" si="54"/>
        <v>72686</v>
      </c>
    </row>
    <row r="652" spans="1:9" ht="15" customHeight="1" x14ac:dyDescent="0.35">
      <c r="A652">
        <f>TI102C!A649</f>
        <v>11708731</v>
      </c>
      <c r="B652">
        <f>TI102C!H649</f>
        <v>1</v>
      </c>
      <c r="C652" s="35">
        <f>TI102C!V649</f>
        <v>46273.754363425927</v>
      </c>
      <c r="D652">
        <f>TI102C!P649</f>
        <v>1</v>
      </c>
      <c r="E652" t="str">
        <f t="shared" si="50"/>
        <v>60312</v>
      </c>
      <c r="F652">
        <f t="shared" si="51"/>
        <v>259</v>
      </c>
      <c r="G652" t="str">
        <f t="shared" si="52"/>
        <v>SH0908-1045</v>
      </c>
      <c r="H652" t="str">
        <f t="shared" si="53"/>
        <v>SH0908-1045</v>
      </c>
      <c r="I652" s="34">
        <f t="shared" si="54"/>
        <v>72686</v>
      </c>
    </row>
    <row r="653" spans="1:9" ht="15" customHeight="1" x14ac:dyDescent="0.35">
      <c r="A653">
        <f>TI102C!A650</f>
        <v>11708732</v>
      </c>
      <c r="B653">
        <f>TI102C!H650</f>
        <v>1</v>
      </c>
      <c r="C653" s="35">
        <f>TI102C!V650</f>
        <v>46273.754432870373</v>
      </c>
      <c r="D653">
        <f>TI102C!P650</f>
        <v>3</v>
      </c>
      <c r="E653" t="str">
        <f t="shared" si="50"/>
        <v>60312</v>
      </c>
      <c r="F653">
        <f t="shared" si="51"/>
        <v>259</v>
      </c>
      <c r="G653" t="str">
        <f t="shared" si="52"/>
        <v>SH0908-1045</v>
      </c>
      <c r="H653" t="str">
        <f t="shared" si="53"/>
        <v>SH0908-1045</v>
      </c>
      <c r="I653" s="34">
        <f t="shared" si="54"/>
        <v>72686</v>
      </c>
    </row>
    <row r="654" spans="1:9" ht="15" customHeight="1" x14ac:dyDescent="0.35">
      <c r="A654">
        <f>TI102C!A651</f>
        <v>11710629</v>
      </c>
      <c r="B654">
        <f>TI102C!H651</f>
        <v>6</v>
      </c>
      <c r="C654" s="35">
        <f>TI102C!V651</f>
        <v>46273.754502314812</v>
      </c>
      <c r="D654">
        <f>TI102C!P651</f>
        <v>1</v>
      </c>
      <c r="E654" t="str">
        <f t="shared" si="50"/>
        <v>60686</v>
      </c>
      <c r="F654">
        <f t="shared" si="51"/>
        <v>130</v>
      </c>
      <c r="G654" t="str">
        <f t="shared" si="52"/>
        <v>SH0908-1033</v>
      </c>
      <c r="H654" t="str">
        <f t="shared" si="53"/>
        <v>SH0908-1033</v>
      </c>
      <c r="I654" s="34">
        <f t="shared" si="54"/>
        <v>72686</v>
      </c>
    </row>
    <row r="655" spans="1:9" ht="15" customHeight="1" x14ac:dyDescent="0.35">
      <c r="A655">
        <f>TI102C!A652</f>
        <v>11710630</v>
      </c>
      <c r="B655">
        <f>TI102C!H652</f>
        <v>6</v>
      </c>
      <c r="C655" s="35">
        <f>TI102C!V652</f>
        <v>46273.754861111112</v>
      </c>
      <c r="D655">
        <f>TI102C!P652</f>
        <v>1</v>
      </c>
      <c r="E655" t="str">
        <f t="shared" si="50"/>
        <v>60686</v>
      </c>
      <c r="F655">
        <f t="shared" si="51"/>
        <v>130</v>
      </c>
      <c r="G655" t="str">
        <f t="shared" si="52"/>
        <v>SH0908-1033</v>
      </c>
      <c r="H655" t="str">
        <f t="shared" si="53"/>
        <v>SH0908-1033</v>
      </c>
      <c r="I655" s="34">
        <f t="shared" si="54"/>
        <v>72686</v>
      </c>
    </row>
    <row r="656" spans="1:9" ht="15" customHeight="1" x14ac:dyDescent="0.35">
      <c r="A656">
        <f>TI102C!A653</f>
        <v>11710882</v>
      </c>
      <c r="B656">
        <f>TI102C!H653</f>
        <v>4</v>
      </c>
      <c r="C656" s="35">
        <f>TI102C!V653</f>
        <v>46273.755659722221</v>
      </c>
      <c r="D656">
        <f>TI102C!P653</f>
        <v>1</v>
      </c>
      <c r="E656" t="str">
        <f t="shared" si="50"/>
        <v>60852</v>
      </c>
      <c r="F656">
        <f t="shared" si="51"/>
        <v>248</v>
      </c>
      <c r="G656" t="str">
        <f t="shared" si="52"/>
        <v>SH0908-1042</v>
      </c>
      <c r="H656" t="str">
        <f t="shared" si="53"/>
        <v>SH0908-1042</v>
      </c>
      <c r="I656" s="34">
        <f t="shared" si="54"/>
        <v>72686</v>
      </c>
    </row>
    <row r="657" spans="1:9" ht="15" customHeight="1" x14ac:dyDescent="0.35">
      <c r="A657">
        <f>TI102C!A654</f>
        <v>11710795</v>
      </c>
      <c r="B657">
        <f>TI102C!H654</f>
        <v>4</v>
      </c>
      <c r="C657" s="35">
        <f>TI102C!V654</f>
        <v>46273.755891203713</v>
      </c>
      <c r="D657">
        <f>TI102C!P654</f>
        <v>1</v>
      </c>
      <c r="E657" t="str">
        <f t="shared" si="50"/>
        <v>60833</v>
      </c>
      <c r="F657">
        <f t="shared" si="51"/>
        <v>247</v>
      </c>
      <c r="G657" t="str">
        <f t="shared" si="52"/>
        <v>SH0908-1042</v>
      </c>
      <c r="H657" t="str">
        <f t="shared" si="53"/>
        <v>SH0908-1042</v>
      </c>
      <c r="I657" s="34">
        <f t="shared" si="54"/>
        <v>72686</v>
      </c>
    </row>
    <row r="658" spans="1:9" ht="15" customHeight="1" x14ac:dyDescent="0.35">
      <c r="A658">
        <f>TI102C!A655</f>
        <v>11710796</v>
      </c>
      <c r="B658">
        <f>TI102C!H655</f>
        <v>4</v>
      </c>
      <c r="C658" s="35">
        <f>TI102C!V655</f>
        <v>46273.756053240737</v>
      </c>
      <c r="D658">
        <f>TI102C!P655</f>
        <v>1</v>
      </c>
      <c r="E658" t="str">
        <f t="shared" si="50"/>
        <v>60833</v>
      </c>
      <c r="F658">
        <f t="shared" si="51"/>
        <v>247</v>
      </c>
      <c r="G658" t="str">
        <f t="shared" si="52"/>
        <v>SH0908-1042</v>
      </c>
      <c r="H658" t="str">
        <f t="shared" si="53"/>
        <v>SH0908-1042</v>
      </c>
      <c r="I658" s="34">
        <f t="shared" si="54"/>
        <v>72686</v>
      </c>
    </row>
    <row r="659" spans="1:9" ht="15" customHeight="1" x14ac:dyDescent="0.35">
      <c r="A659">
        <f>TI102C!A656</f>
        <v>11709459</v>
      </c>
      <c r="B659">
        <f>TI102C!H656</f>
        <v>4</v>
      </c>
      <c r="C659" s="35">
        <f>TI102C!V656</f>
        <v>46273.756319444437</v>
      </c>
      <c r="D659">
        <f>TI102C!P656</f>
        <v>1</v>
      </c>
      <c r="E659" t="str">
        <f t="shared" si="50"/>
        <v>60408</v>
      </c>
      <c r="F659">
        <f t="shared" si="51"/>
        <v>237</v>
      </c>
      <c r="G659" t="str">
        <f t="shared" si="52"/>
        <v>SH0908-1042</v>
      </c>
      <c r="H659" t="str">
        <f t="shared" si="53"/>
        <v>SH0908-1042</v>
      </c>
      <c r="I659" s="34">
        <f t="shared" si="54"/>
        <v>72686</v>
      </c>
    </row>
    <row r="660" spans="1:9" ht="15" customHeight="1" x14ac:dyDescent="0.35">
      <c r="A660">
        <f>TI102C!A657</f>
        <v>11709981</v>
      </c>
      <c r="B660">
        <f>TI102C!H657</f>
        <v>4</v>
      </c>
      <c r="C660" s="35">
        <f>TI102C!V657</f>
        <v>46273.756562499999</v>
      </c>
      <c r="D660">
        <f>TI102C!P657</f>
        <v>2</v>
      </c>
      <c r="E660" t="str">
        <f t="shared" si="50"/>
        <v>60554</v>
      </c>
      <c r="F660">
        <f t="shared" si="51"/>
        <v>245</v>
      </c>
      <c r="G660" t="str">
        <f t="shared" si="52"/>
        <v>SH0908-1042</v>
      </c>
      <c r="H660" t="str">
        <f t="shared" si="53"/>
        <v>SH0908-1042</v>
      </c>
      <c r="I660" s="34">
        <f t="shared" si="54"/>
        <v>72686</v>
      </c>
    </row>
    <row r="661" spans="1:9" ht="15" customHeight="1" x14ac:dyDescent="0.35">
      <c r="A661">
        <f>TI102C!A658</f>
        <v>11709775</v>
      </c>
      <c r="B661">
        <f>TI102C!H658</f>
        <v>4</v>
      </c>
      <c r="C661" s="35">
        <f>TI102C!V658</f>
        <v>46273.75681712963</v>
      </c>
      <c r="D661">
        <f>TI102C!P658</f>
        <v>1</v>
      </c>
      <c r="E661" t="str">
        <f t="shared" si="50"/>
        <v>60476</v>
      </c>
      <c r="F661">
        <f t="shared" si="51"/>
        <v>244</v>
      </c>
      <c r="G661" t="str">
        <f t="shared" si="52"/>
        <v>SH0908-1042</v>
      </c>
      <c r="H661" t="str">
        <f t="shared" si="53"/>
        <v>SH0908-1042</v>
      </c>
      <c r="I661" s="34">
        <f t="shared" si="54"/>
        <v>72686</v>
      </c>
    </row>
    <row r="662" spans="1:9" ht="15" customHeight="1" x14ac:dyDescent="0.35">
      <c r="A662">
        <f>TI102C!A659</f>
        <v>11709776</v>
      </c>
      <c r="B662">
        <f>TI102C!H659</f>
        <v>4</v>
      </c>
      <c r="C662" s="35">
        <f>TI102C!V659</f>
        <v>46273.757048611107</v>
      </c>
      <c r="D662">
        <f>TI102C!P659</f>
        <v>4</v>
      </c>
      <c r="E662" t="str">
        <f t="shared" si="50"/>
        <v>60476</v>
      </c>
      <c r="F662">
        <f t="shared" si="51"/>
        <v>244</v>
      </c>
      <c r="G662" t="str">
        <f t="shared" si="52"/>
        <v>SH0908-1042</v>
      </c>
      <c r="H662" t="str">
        <f t="shared" si="53"/>
        <v>SH0908-1042</v>
      </c>
      <c r="I662" s="34">
        <f t="shared" si="54"/>
        <v>72686</v>
      </c>
    </row>
    <row r="663" spans="1:9" ht="15" customHeight="1" x14ac:dyDescent="0.35">
      <c r="A663">
        <f>TI102C!A660</f>
        <v>11709777</v>
      </c>
      <c r="B663">
        <f>TI102C!H660</f>
        <v>4</v>
      </c>
      <c r="C663" s="35">
        <f>TI102C!V660</f>
        <v>46273.757187499999</v>
      </c>
      <c r="D663">
        <f>TI102C!P660</f>
        <v>1</v>
      </c>
      <c r="E663" t="str">
        <f t="shared" si="50"/>
        <v>60476</v>
      </c>
      <c r="F663">
        <f t="shared" si="51"/>
        <v>244</v>
      </c>
      <c r="G663" t="str">
        <f t="shared" si="52"/>
        <v>SH0908-1042</v>
      </c>
      <c r="H663" t="str">
        <f t="shared" si="53"/>
        <v>SH0908-1042</v>
      </c>
      <c r="I663" s="34">
        <f t="shared" si="54"/>
        <v>72686</v>
      </c>
    </row>
    <row r="664" spans="1:9" ht="15" customHeight="1" x14ac:dyDescent="0.35">
      <c r="A664">
        <f>TI102C!A661</f>
        <v>11709778</v>
      </c>
      <c r="B664">
        <f>TI102C!H661</f>
        <v>4</v>
      </c>
      <c r="C664" s="35">
        <f>TI102C!V661</f>
        <v>46273.757303240738</v>
      </c>
      <c r="D664">
        <f>TI102C!P661</f>
        <v>1</v>
      </c>
      <c r="E664" t="str">
        <f t="shared" si="50"/>
        <v>60476</v>
      </c>
      <c r="F664">
        <f t="shared" si="51"/>
        <v>244</v>
      </c>
      <c r="G664" t="str">
        <f t="shared" si="52"/>
        <v>SH0908-1042</v>
      </c>
      <c r="H664" t="str">
        <f t="shared" si="53"/>
        <v>SH0908-1042</v>
      </c>
      <c r="I664" s="34">
        <f t="shared" si="54"/>
        <v>72686</v>
      </c>
    </row>
    <row r="665" spans="1:9" ht="15" customHeight="1" x14ac:dyDescent="0.35">
      <c r="A665">
        <f>TI102C!A662</f>
        <v>11708162</v>
      </c>
      <c r="B665">
        <f>TI102C!H662</f>
        <v>4</v>
      </c>
      <c r="C665" s="35">
        <f>TI102C!V662</f>
        <v>46273.757592592592</v>
      </c>
      <c r="D665">
        <f>TI102C!P662</f>
        <v>1</v>
      </c>
      <c r="E665" t="str">
        <f t="shared" si="50"/>
        <v>60179</v>
      </c>
      <c r="F665">
        <f t="shared" si="51"/>
        <v>227</v>
      </c>
      <c r="G665" t="str">
        <f t="shared" si="52"/>
        <v>SH0908-1042</v>
      </c>
      <c r="H665" t="str">
        <f t="shared" si="53"/>
        <v>SH0908-1042</v>
      </c>
      <c r="I665" s="34">
        <f t="shared" si="54"/>
        <v>72686</v>
      </c>
    </row>
    <row r="666" spans="1:9" ht="15" customHeight="1" x14ac:dyDescent="0.35">
      <c r="A666">
        <f>TI102C!A663</f>
        <v>11711057</v>
      </c>
      <c r="B666">
        <f>TI102C!H663</f>
        <v>6</v>
      </c>
      <c r="C666" s="35">
        <f>TI102C!V663</f>
        <v>46273.757638888892</v>
      </c>
      <c r="D666">
        <f>TI102C!P663</f>
        <v>3</v>
      </c>
      <c r="E666" t="str">
        <f t="shared" si="50"/>
        <v>8697-1036</v>
      </c>
      <c r="F666">
        <f t="shared" si="51"/>
        <v>181</v>
      </c>
      <c r="G666" t="str">
        <f t="shared" si="52"/>
        <v>SH0908-1036</v>
      </c>
      <c r="H666" t="str">
        <f t="shared" si="53"/>
        <v>SH0908-1036</v>
      </c>
      <c r="I666" s="34">
        <f t="shared" si="54"/>
        <v>72686</v>
      </c>
    </row>
    <row r="667" spans="1:9" ht="15" customHeight="1" x14ac:dyDescent="0.35">
      <c r="A667">
        <f>TI102C!A664</f>
        <v>11708163</v>
      </c>
      <c r="B667">
        <f>TI102C!H664</f>
        <v>4</v>
      </c>
      <c r="C667" s="35">
        <f>TI102C!V664</f>
        <v>46273.757731481477</v>
      </c>
      <c r="D667">
        <f>TI102C!P664</f>
        <v>1</v>
      </c>
      <c r="E667" t="str">
        <f t="shared" si="50"/>
        <v>60179</v>
      </c>
      <c r="F667">
        <f t="shared" si="51"/>
        <v>227</v>
      </c>
      <c r="G667" t="str">
        <f t="shared" si="52"/>
        <v>SH0908-1042</v>
      </c>
      <c r="H667" t="str">
        <f t="shared" si="53"/>
        <v>SH0908-1042</v>
      </c>
      <c r="I667" s="34">
        <f t="shared" si="54"/>
        <v>72686</v>
      </c>
    </row>
    <row r="668" spans="1:9" ht="15" customHeight="1" x14ac:dyDescent="0.35">
      <c r="A668">
        <f>TI102C!A665</f>
        <v>11708164</v>
      </c>
      <c r="B668">
        <f>TI102C!H665</f>
        <v>4</v>
      </c>
      <c r="C668" s="35">
        <f>TI102C!V665</f>
        <v>46273.757870370369</v>
      </c>
      <c r="D668">
        <f>TI102C!P665</f>
        <v>1</v>
      </c>
      <c r="E668" t="str">
        <f t="shared" si="50"/>
        <v>60179</v>
      </c>
      <c r="F668">
        <f t="shared" si="51"/>
        <v>227</v>
      </c>
      <c r="G668" t="str">
        <f t="shared" si="52"/>
        <v>SH0908-1042</v>
      </c>
      <c r="H668" t="str">
        <f t="shared" si="53"/>
        <v>SH0908-1042</v>
      </c>
      <c r="I668" s="34">
        <f t="shared" si="54"/>
        <v>72686</v>
      </c>
    </row>
    <row r="669" spans="1:9" ht="15" customHeight="1" x14ac:dyDescent="0.35">
      <c r="A669">
        <f>TI102C!A666</f>
        <v>11708165</v>
      </c>
      <c r="B669">
        <f>TI102C!H666</f>
        <v>4</v>
      </c>
      <c r="C669" s="35">
        <f>TI102C!V666</f>
        <v>46273.757951388892</v>
      </c>
      <c r="D669">
        <f>TI102C!P666</f>
        <v>1</v>
      </c>
      <c r="E669" t="str">
        <f t="shared" si="50"/>
        <v>60179</v>
      </c>
      <c r="F669">
        <f t="shared" si="51"/>
        <v>227</v>
      </c>
      <c r="G669" t="str">
        <f t="shared" si="52"/>
        <v>SH0908-1042</v>
      </c>
      <c r="H669" t="str">
        <f t="shared" si="53"/>
        <v>SH0908-1042</v>
      </c>
      <c r="I669" s="34">
        <f t="shared" si="54"/>
        <v>72686</v>
      </c>
    </row>
    <row r="670" spans="1:9" ht="15" customHeight="1" x14ac:dyDescent="0.35">
      <c r="A670">
        <f>TI102C!A667</f>
        <v>11710592</v>
      </c>
      <c r="B670">
        <f>TI102C!H667</f>
        <v>2</v>
      </c>
      <c r="C670" s="35">
        <f>TI102C!V667</f>
        <v>46273.757951388892</v>
      </c>
      <c r="D670">
        <f>TI102C!P667</f>
        <v>2</v>
      </c>
      <c r="E670" t="str">
        <f t="shared" si="50"/>
        <v>60789</v>
      </c>
      <c r="F670">
        <f t="shared" si="51"/>
        <v>31</v>
      </c>
      <c r="G670" t="str">
        <f t="shared" si="52"/>
        <v>SH0908-1010</v>
      </c>
      <c r="H670" t="str">
        <f t="shared" si="53"/>
        <v>SH0908-1010</v>
      </c>
      <c r="I670" s="34">
        <f t="shared" si="54"/>
        <v>72686</v>
      </c>
    </row>
    <row r="671" spans="1:9" ht="15" customHeight="1" x14ac:dyDescent="0.35">
      <c r="A671">
        <f>TI102C!A668</f>
        <v>11710593</v>
      </c>
      <c r="B671">
        <f>TI102C!H668</f>
        <v>2</v>
      </c>
      <c r="C671" s="35">
        <f>TI102C!V668</f>
        <v>46273.758194444446</v>
      </c>
      <c r="D671">
        <f>TI102C!P668</f>
        <v>2</v>
      </c>
      <c r="E671" t="str">
        <f t="shared" si="50"/>
        <v>60789</v>
      </c>
      <c r="F671">
        <f t="shared" si="51"/>
        <v>31</v>
      </c>
      <c r="G671" t="str">
        <f t="shared" si="52"/>
        <v>SH0908-1010</v>
      </c>
      <c r="H671" t="str">
        <f t="shared" si="53"/>
        <v>SH0908-1010</v>
      </c>
      <c r="I671" s="34">
        <f t="shared" si="54"/>
        <v>72686</v>
      </c>
    </row>
    <row r="672" spans="1:9" ht="15" customHeight="1" x14ac:dyDescent="0.35">
      <c r="A672">
        <f>TI102C!A669</f>
        <v>11708632</v>
      </c>
      <c r="B672">
        <f>TI102C!H669</f>
        <v>4</v>
      </c>
      <c r="C672" s="35">
        <f>TI102C!V669</f>
        <v>46273.758263888893</v>
      </c>
      <c r="D672">
        <f>TI102C!P669</f>
        <v>1</v>
      </c>
      <c r="E672" t="str">
        <f t="shared" si="50"/>
        <v>60351</v>
      </c>
      <c r="F672">
        <f t="shared" si="51"/>
        <v>231</v>
      </c>
      <c r="G672" t="str">
        <f t="shared" si="52"/>
        <v>SH0908-1042</v>
      </c>
      <c r="H672" t="str">
        <f t="shared" si="53"/>
        <v>SH0908-1042</v>
      </c>
      <c r="I672" s="34">
        <f t="shared" si="54"/>
        <v>72686</v>
      </c>
    </row>
    <row r="673" spans="1:9" ht="15" customHeight="1" x14ac:dyDescent="0.35">
      <c r="A673">
        <f>TI102C!A670</f>
        <v>11708643</v>
      </c>
      <c r="B673">
        <f>TI102C!H670</f>
        <v>4</v>
      </c>
      <c r="C673" s="35">
        <f>TI102C!V670</f>
        <v>46273.758402777778</v>
      </c>
      <c r="D673">
        <f>TI102C!P670</f>
        <v>1</v>
      </c>
      <c r="E673" t="str">
        <f t="shared" si="50"/>
        <v>60319</v>
      </c>
      <c r="F673">
        <f t="shared" si="51"/>
        <v>232</v>
      </c>
      <c r="G673" t="str">
        <f t="shared" si="52"/>
        <v>SH0908-1042</v>
      </c>
      <c r="H673" t="str">
        <f t="shared" si="53"/>
        <v>SH0908-1042</v>
      </c>
      <c r="I673" s="34">
        <f t="shared" si="54"/>
        <v>72686</v>
      </c>
    </row>
    <row r="674" spans="1:9" ht="15" customHeight="1" x14ac:dyDescent="0.35">
      <c r="A674">
        <f>TI102C!A671</f>
        <v>11711058</v>
      </c>
      <c r="B674">
        <f>TI102C!H671</f>
        <v>6</v>
      </c>
      <c r="C674" s="35">
        <f>TI102C!V671</f>
        <v>46273.758587962962</v>
      </c>
      <c r="D674">
        <f>TI102C!P671</f>
        <v>3</v>
      </c>
      <c r="E674" t="str">
        <f t="shared" si="50"/>
        <v>60791</v>
      </c>
      <c r="F674">
        <f t="shared" si="51"/>
        <v>195</v>
      </c>
      <c r="G674" t="str">
        <f t="shared" si="52"/>
        <v>SH0908-1037</v>
      </c>
      <c r="H674" t="str">
        <f t="shared" si="53"/>
        <v>SH0908-1037</v>
      </c>
      <c r="I674" s="34">
        <f t="shared" si="54"/>
        <v>72686</v>
      </c>
    </row>
    <row r="675" spans="1:9" ht="15" customHeight="1" x14ac:dyDescent="0.35">
      <c r="A675">
        <f>TI102C!A672</f>
        <v>11711059</v>
      </c>
      <c r="B675">
        <f>TI102C!H672</f>
        <v>6</v>
      </c>
      <c r="C675" s="35">
        <f>TI102C!V672</f>
        <v>46273.758668981478</v>
      </c>
      <c r="D675">
        <f>TI102C!P672</f>
        <v>1</v>
      </c>
      <c r="E675" t="str">
        <f t="shared" si="50"/>
        <v>16757-1037</v>
      </c>
      <c r="F675">
        <f t="shared" si="51"/>
        <v>196</v>
      </c>
      <c r="G675" t="str">
        <f t="shared" si="52"/>
        <v>SH0908-1037</v>
      </c>
      <c r="H675" t="str">
        <f t="shared" si="53"/>
        <v>SH0908-1037</v>
      </c>
      <c r="I675" s="34">
        <f t="shared" si="54"/>
        <v>72686</v>
      </c>
    </row>
    <row r="676" spans="1:9" ht="15" customHeight="1" x14ac:dyDescent="0.35">
      <c r="A676">
        <f>TI102C!A673</f>
        <v>11708224</v>
      </c>
      <c r="B676">
        <f>TI102C!H673</f>
        <v>4</v>
      </c>
      <c r="C676" s="35">
        <f>TI102C!V673</f>
        <v>46273.758692129632</v>
      </c>
      <c r="D676">
        <f>TI102C!P673</f>
        <v>1</v>
      </c>
      <c r="E676" t="str">
        <f t="shared" si="50"/>
        <v>60207</v>
      </c>
      <c r="F676">
        <f t="shared" si="51"/>
        <v>229</v>
      </c>
      <c r="G676" t="str">
        <f t="shared" si="52"/>
        <v>SH0908-1042</v>
      </c>
      <c r="H676" t="str">
        <f t="shared" si="53"/>
        <v>SH0908-1042</v>
      </c>
      <c r="I676" s="34">
        <f t="shared" si="54"/>
        <v>72686</v>
      </c>
    </row>
    <row r="677" spans="1:9" ht="15" customHeight="1" x14ac:dyDescent="0.35">
      <c r="A677">
        <f>TI102C!A674</f>
        <v>11709667</v>
      </c>
      <c r="B677">
        <f>TI102C!H674</f>
        <v>4</v>
      </c>
      <c r="C677" s="35">
        <f>TI102C!V674</f>
        <v>46273.758958333332</v>
      </c>
      <c r="D677">
        <f>TI102C!P674</f>
        <v>1</v>
      </c>
      <c r="E677" t="str">
        <f t="shared" si="50"/>
        <v>60460</v>
      </c>
      <c r="F677">
        <f t="shared" si="51"/>
        <v>243</v>
      </c>
      <c r="G677" t="str">
        <f t="shared" si="52"/>
        <v>SH0908-1042</v>
      </c>
      <c r="H677" t="str">
        <f t="shared" si="53"/>
        <v>SH0908-1042</v>
      </c>
      <c r="I677" s="34">
        <f t="shared" si="54"/>
        <v>72686</v>
      </c>
    </row>
    <row r="678" spans="1:9" ht="15" customHeight="1" x14ac:dyDescent="0.35">
      <c r="A678">
        <f>TI102C!A675</f>
        <v>11709668</v>
      </c>
      <c r="B678">
        <f>TI102C!H675</f>
        <v>4</v>
      </c>
      <c r="C678" s="35">
        <f>TI102C!V675</f>
        <v>46273.759189814817</v>
      </c>
      <c r="D678">
        <f>TI102C!P675</f>
        <v>1</v>
      </c>
      <c r="E678" t="str">
        <f t="shared" si="50"/>
        <v>60460</v>
      </c>
      <c r="F678">
        <f t="shared" si="51"/>
        <v>243</v>
      </c>
      <c r="G678" t="str">
        <f t="shared" si="52"/>
        <v>SH0908-1042</v>
      </c>
      <c r="H678" t="str">
        <f t="shared" si="53"/>
        <v>SH0908-1042</v>
      </c>
      <c r="I678" s="34">
        <f t="shared" si="54"/>
        <v>72686</v>
      </c>
    </row>
    <row r="679" spans="1:9" ht="15" customHeight="1" x14ac:dyDescent="0.35">
      <c r="A679">
        <f>TI102C!A676</f>
        <v>11709669</v>
      </c>
      <c r="B679">
        <f>TI102C!H676</f>
        <v>4</v>
      </c>
      <c r="C679" s="35">
        <f>TI102C!V676</f>
        <v>46273.759351851862</v>
      </c>
      <c r="D679">
        <f>TI102C!P676</f>
        <v>3</v>
      </c>
      <c r="E679" t="str">
        <f t="shared" si="50"/>
        <v>60460</v>
      </c>
      <c r="F679">
        <f t="shared" si="51"/>
        <v>243</v>
      </c>
      <c r="G679" t="str">
        <f t="shared" si="52"/>
        <v>SH0908-1042</v>
      </c>
      <c r="H679" t="str">
        <f t="shared" si="53"/>
        <v>SH0908-1042</v>
      </c>
      <c r="I679" s="34">
        <f t="shared" si="54"/>
        <v>72686</v>
      </c>
    </row>
    <row r="680" spans="1:9" ht="15" customHeight="1" x14ac:dyDescent="0.35">
      <c r="A680">
        <f>TI102C!A677</f>
        <v>11709670</v>
      </c>
      <c r="B680">
        <f>TI102C!H677</f>
        <v>4</v>
      </c>
      <c r="C680" s="35">
        <f>TI102C!V677</f>
        <v>46273.759479166663</v>
      </c>
      <c r="D680">
        <f>TI102C!P677</f>
        <v>1</v>
      </c>
      <c r="E680" t="str">
        <f t="shared" si="50"/>
        <v>60460</v>
      </c>
      <c r="F680">
        <f t="shared" si="51"/>
        <v>243</v>
      </c>
      <c r="G680" t="str">
        <f t="shared" si="52"/>
        <v>SH0908-1042</v>
      </c>
      <c r="H680" t="str">
        <f t="shared" si="53"/>
        <v>SH0908-1042</v>
      </c>
      <c r="I680" s="34">
        <f t="shared" si="54"/>
        <v>72686</v>
      </c>
    </row>
    <row r="681" spans="1:9" ht="15" customHeight="1" x14ac:dyDescent="0.35">
      <c r="A681">
        <f>TI102C!A678</f>
        <v>11707401</v>
      </c>
      <c r="B681">
        <f>TI102C!H678</f>
        <v>4</v>
      </c>
      <c r="C681" s="35">
        <f>TI102C!V678</f>
        <v>46273.759780092587</v>
      </c>
      <c r="D681">
        <f>TI102C!P678</f>
        <v>1</v>
      </c>
      <c r="E681" t="str">
        <f t="shared" si="50"/>
        <v>60103</v>
      </c>
      <c r="F681">
        <f t="shared" si="51"/>
        <v>219</v>
      </c>
      <c r="G681" t="str">
        <f t="shared" si="52"/>
        <v>SH0908-1042</v>
      </c>
      <c r="H681" t="str">
        <f t="shared" si="53"/>
        <v>SH0908-1042</v>
      </c>
      <c r="I681" s="34">
        <f t="shared" si="54"/>
        <v>72686</v>
      </c>
    </row>
    <row r="682" spans="1:9" ht="15" customHeight="1" x14ac:dyDescent="0.35">
      <c r="A682">
        <f>TI102C!A679</f>
        <v>11707402</v>
      </c>
      <c r="B682">
        <f>TI102C!H679</f>
        <v>4</v>
      </c>
      <c r="C682" s="35">
        <f>TI102C!V679</f>
        <v>46273.760057870371</v>
      </c>
      <c r="D682">
        <f>TI102C!P679</f>
        <v>1</v>
      </c>
      <c r="E682" t="str">
        <f t="shared" si="50"/>
        <v>60103</v>
      </c>
      <c r="F682">
        <f t="shared" si="51"/>
        <v>219</v>
      </c>
      <c r="G682" t="str">
        <f t="shared" si="52"/>
        <v>SH0908-1042</v>
      </c>
      <c r="H682" t="str">
        <f t="shared" si="53"/>
        <v>SH0908-1042</v>
      </c>
      <c r="I682" s="34">
        <f t="shared" si="54"/>
        <v>72686</v>
      </c>
    </row>
    <row r="683" spans="1:9" ht="15" customHeight="1" x14ac:dyDescent="0.35">
      <c r="A683">
        <f>TI102C!A680</f>
        <v>11707403</v>
      </c>
      <c r="B683">
        <f>TI102C!H680</f>
        <v>4</v>
      </c>
      <c r="C683" s="35">
        <f>TI102C!V680</f>
        <v>46273.760266203702</v>
      </c>
      <c r="D683">
        <f>TI102C!P680</f>
        <v>2</v>
      </c>
      <c r="E683" t="str">
        <f t="shared" si="50"/>
        <v>60103</v>
      </c>
      <c r="F683">
        <f t="shared" si="51"/>
        <v>219</v>
      </c>
      <c r="G683" t="str">
        <f t="shared" si="52"/>
        <v>SH0908-1042</v>
      </c>
      <c r="H683" t="str">
        <f t="shared" si="53"/>
        <v>SH0908-1042</v>
      </c>
      <c r="I683" s="34">
        <f t="shared" si="54"/>
        <v>72686</v>
      </c>
    </row>
    <row r="684" spans="1:9" ht="15" customHeight="1" x14ac:dyDescent="0.35">
      <c r="A684">
        <f>TI102C!A681</f>
        <v>11707394</v>
      </c>
      <c r="B684">
        <f>TI102C!H681</f>
        <v>4</v>
      </c>
      <c r="C684" s="35">
        <f>TI102C!V681</f>
        <v>46273.760439814818</v>
      </c>
      <c r="D684">
        <f>TI102C!P681</f>
        <v>1</v>
      </c>
      <c r="E684" t="str">
        <f t="shared" si="50"/>
        <v>60006</v>
      </c>
      <c r="F684">
        <f t="shared" si="51"/>
        <v>217</v>
      </c>
      <c r="G684" t="str">
        <f t="shared" si="52"/>
        <v>SH0908-1042</v>
      </c>
      <c r="H684" t="str">
        <f t="shared" si="53"/>
        <v>SH0908-1042</v>
      </c>
      <c r="I684" s="34">
        <f t="shared" si="54"/>
        <v>72686</v>
      </c>
    </row>
    <row r="685" spans="1:9" ht="15" customHeight="1" x14ac:dyDescent="0.35">
      <c r="A685">
        <f>TI102C!A682</f>
        <v>11707395</v>
      </c>
      <c r="B685">
        <f>TI102C!H682</f>
        <v>4</v>
      </c>
      <c r="C685" s="35">
        <f>TI102C!V682</f>
        <v>46273.760601851849</v>
      </c>
      <c r="D685">
        <f>TI102C!P682</f>
        <v>1</v>
      </c>
      <c r="E685" t="str">
        <f t="shared" si="50"/>
        <v>60006</v>
      </c>
      <c r="F685">
        <f t="shared" si="51"/>
        <v>217</v>
      </c>
      <c r="G685" t="str">
        <f t="shared" si="52"/>
        <v>SH0908-1042</v>
      </c>
      <c r="H685" t="str">
        <f t="shared" si="53"/>
        <v>SH0908-1042</v>
      </c>
      <c r="I685" s="34">
        <f t="shared" si="54"/>
        <v>72686</v>
      </c>
    </row>
    <row r="686" spans="1:9" ht="15" customHeight="1" x14ac:dyDescent="0.35">
      <c r="A686">
        <f>TI102C!A683</f>
        <v>11708618</v>
      </c>
      <c r="B686">
        <f>TI102C!H683</f>
        <v>4</v>
      </c>
      <c r="C686" s="35">
        <f>TI102C!V683</f>
        <v>46273.760925925933</v>
      </c>
      <c r="D686">
        <f>TI102C!P683</f>
        <v>1</v>
      </c>
      <c r="E686" t="str">
        <f t="shared" si="50"/>
        <v>60252</v>
      </c>
      <c r="F686">
        <f t="shared" si="51"/>
        <v>230</v>
      </c>
      <c r="G686" t="str">
        <f t="shared" si="52"/>
        <v>SH0908-1042</v>
      </c>
      <c r="H686" t="str">
        <f t="shared" si="53"/>
        <v>SH0908-1042</v>
      </c>
      <c r="I686" s="34">
        <f t="shared" si="54"/>
        <v>72686</v>
      </c>
    </row>
    <row r="687" spans="1:9" ht="15" customHeight="1" x14ac:dyDescent="0.35">
      <c r="A687">
        <f>TI102C!A684</f>
        <v>11709460</v>
      </c>
      <c r="B687">
        <f>TI102C!H684</f>
        <v>4</v>
      </c>
      <c r="C687" s="35">
        <f>TI102C!V684</f>
        <v>46273.761250000003</v>
      </c>
      <c r="D687">
        <f>TI102C!P684</f>
        <v>1</v>
      </c>
      <c r="E687" t="str">
        <f t="shared" si="50"/>
        <v>60409</v>
      </c>
      <c r="F687">
        <f t="shared" si="51"/>
        <v>238</v>
      </c>
      <c r="G687" t="str">
        <f t="shared" si="52"/>
        <v>SH0908-1042</v>
      </c>
      <c r="H687" t="str">
        <f t="shared" si="53"/>
        <v>SH0908-1042</v>
      </c>
      <c r="I687" s="34">
        <f t="shared" si="54"/>
        <v>72686</v>
      </c>
    </row>
    <row r="688" spans="1:9" ht="15" customHeight="1" x14ac:dyDescent="0.35">
      <c r="A688">
        <f>TI102C!A685</f>
        <v>11709461</v>
      </c>
      <c r="B688">
        <f>TI102C!H685</f>
        <v>4</v>
      </c>
      <c r="C688" s="35">
        <f>TI102C!V685</f>
        <v>46273.761354166672</v>
      </c>
      <c r="D688">
        <f>TI102C!P685</f>
        <v>1</v>
      </c>
      <c r="E688" t="str">
        <f t="shared" si="50"/>
        <v>60409</v>
      </c>
      <c r="F688">
        <f t="shared" si="51"/>
        <v>238</v>
      </c>
      <c r="G688" t="str">
        <f t="shared" si="52"/>
        <v>SH0908-1042</v>
      </c>
      <c r="H688" t="str">
        <f t="shared" si="53"/>
        <v>SH0908-1042</v>
      </c>
      <c r="I688" s="34">
        <f t="shared" si="54"/>
        <v>72686</v>
      </c>
    </row>
    <row r="689" spans="1:9" ht="15" customHeight="1" x14ac:dyDescent="0.35">
      <c r="A689">
        <f>TI102C!A686</f>
        <v>11707373</v>
      </c>
      <c r="B689">
        <f>TI102C!H686</f>
        <v>4</v>
      </c>
      <c r="C689" s="35">
        <f>TI102C!V686</f>
        <v>46273.761828703697</v>
      </c>
      <c r="D689">
        <f>TI102C!P686</f>
        <v>1</v>
      </c>
      <c r="E689" t="str">
        <f t="shared" si="50"/>
        <v>59642</v>
      </c>
      <c r="F689">
        <f t="shared" si="51"/>
        <v>211</v>
      </c>
      <c r="G689" t="str">
        <f t="shared" si="52"/>
        <v>SH0908-1042</v>
      </c>
      <c r="H689" t="str">
        <f t="shared" si="53"/>
        <v>SH0908-1042</v>
      </c>
      <c r="I689" s="34">
        <f t="shared" si="54"/>
        <v>72686</v>
      </c>
    </row>
    <row r="690" spans="1:9" ht="15" customHeight="1" x14ac:dyDescent="0.35">
      <c r="A690">
        <f>TI102C!A687</f>
        <v>11707374</v>
      </c>
      <c r="B690">
        <f>TI102C!H687</f>
        <v>4</v>
      </c>
      <c r="C690" s="35">
        <f>TI102C!V687</f>
        <v>46273.762013888889</v>
      </c>
      <c r="D690">
        <f>TI102C!P687</f>
        <v>1</v>
      </c>
      <c r="E690" t="str">
        <f t="shared" si="50"/>
        <v>59642</v>
      </c>
      <c r="F690">
        <f t="shared" si="51"/>
        <v>211</v>
      </c>
      <c r="G690" t="str">
        <f t="shared" si="52"/>
        <v>SH0908-1042</v>
      </c>
      <c r="H690" t="str">
        <f t="shared" si="53"/>
        <v>SH0908-1042</v>
      </c>
      <c r="I690" s="34">
        <f t="shared" si="54"/>
        <v>72686</v>
      </c>
    </row>
    <row r="691" spans="1:9" ht="15" customHeight="1" x14ac:dyDescent="0.35">
      <c r="A691">
        <f>TI102C!A688</f>
        <v>11707375</v>
      </c>
      <c r="B691">
        <f>TI102C!H688</f>
        <v>4</v>
      </c>
      <c r="C691" s="35">
        <f>TI102C!V688</f>
        <v>46273.762118055558</v>
      </c>
      <c r="D691">
        <f>TI102C!P688</f>
        <v>4</v>
      </c>
      <c r="E691" t="str">
        <f t="shared" si="50"/>
        <v>59642</v>
      </c>
      <c r="F691">
        <f t="shared" si="51"/>
        <v>211</v>
      </c>
      <c r="G691" t="str">
        <f t="shared" si="52"/>
        <v>SH0908-1042</v>
      </c>
      <c r="H691" t="str">
        <f t="shared" si="53"/>
        <v>SH0908-1042</v>
      </c>
      <c r="I691" s="34">
        <f t="shared" si="54"/>
        <v>72686</v>
      </c>
    </row>
    <row r="692" spans="1:9" ht="15" customHeight="1" x14ac:dyDescent="0.35">
      <c r="A692">
        <f>TI102C!A689</f>
        <v>11707380</v>
      </c>
      <c r="B692">
        <f>TI102C!H689</f>
        <v>4</v>
      </c>
      <c r="C692" s="35">
        <f>TI102C!V689</f>
        <v>46273.762476851851</v>
      </c>
      <c r="D692">
        <f>TI102C!P689</f>
        <v>2</v>
      </c>
      <c r="E692" t="str">
        <f t="shared" si="50"/>
        <v>59769</v>
      </c>
      <c r="F692">
        <f t="shared" si="51"/>
        <v>214</v>
      </c>
      <c r="G692" t="str">
        <f t="shared" si="52"/>
        <v>SH0908-1042</v>
      </c>
      <c r="H692" t="str">
        <f t="shared" si="53"/>
        <v>SH0908-1042</v>
      </c>
      <c r="I692" s="34">
        <f t="shared" si="54"/>
        <v>72686</v>
      </c>
    </row>
    <row r="693" spans="1:9" ht="15" customHeight="1" x14ac:dyDescent="0.35">
      <c r="A693">
        <f>TI102C!A690</f>
        <v>11710646</v>
      </c>
      <c r="B693">
        <f>TI102C!H690</f>
        <v>1</v>
      </c>
      <c r="C693" s="35">
        <f>TI102C!V690</f>
        <v>46273.76258101852</v>
      </c>
      <c r="D693">
        <f>TI102C!P690</f>
        <v>1</v>
      </c>
      <c r="E693" t="str">
        <f t="shared" si="50"/>
        <v>60791</v>
      </c>
      <c r="F693">
        <f t="shared" si="51"/>
        <v>195</v>
      </c>
      <c r="G693" t="str">
        <f t="shared" si="52"/>
        <v>SH0908-1037</v>
      </c>
      <c r="H693" t="str">
        <f t="shared" si="53"/>
        <v>SH0908-1037</v>
      </c>
      <c r="I693" s="34">
        <f t="shared" si="54"/>
        <v>72686</v>
      </c>
    </row>
    <row r="694" spans="1:9" ht="15" customHeight="1" x14ac:dyDescent="0.35">
      <c r="A694">
        <f>TI102C!A691</f>
        <v>11710647</v>
      </c>
      <c r="B694">
        <f>TI102C!H691</f>
        <v>1</v>
      </c>
      <c r="C694" s="35">
        <f>TI102C!V691</f>
        <v>46273.762812499997</v>
      </c>
      <c r="D694">
        <f>TI102C!P691</f>
        <v>4</v>
      </c>
      <c r="E694" t="str">
        <f t="shared" si="50"/>
        <v>60791</v>
      </c>
      <c r="F694">
        <f t="shared" si="51"/>
        <v>195</v>
      </c>
      <c r="G694" t="str">
        <f t="shared" si="52"/>
        <v>SH0908-1037</v>
      </c>
      <c r="H694" t="str">
        <f t="shared" si="53"/>
        <v>SH0908-1037</v>
      </c>
      <c r="I694" s="34">
        <f t="shared" si="54"/>
        <v>72686</v>
      </c>
    </row>
    <row r="695" spans="1:9" ht="15" customHeight="1" x14ac:dyDescent="0.35">
      <c r="A695">
        <f>TI102C!A692</f>
        <v>11710463</v>
      </c>
      <c r="B695">
        <f>TI102C!H692</f>
        <v>1</v>
      </c>
      <c r="C695" s="35">
        <f>TI102C!V692</f>
        <v>46273.76357638889</v>
      </c>
      <c r="D695">
        <f>TI102C!P692</f>
        <v>4</v>
      </c>
      <c r="E695" t="str">
        <f t="shared" si="50"/>
        <v>60718</v>
      </c>
      <c r="F695">
        <f t="shared" si="51"/>
        <v>163</v>
      </c>
      <c r="G695" t="str">
        <f t="shared" si="52"/>
        <v>SH0908-1034</v>
      </c>
      <c r="H695" t="str">
        <f t="shared" si="53"/>
        <v>SH0908-1034</v>
      </c>
      <c r="I695" s="34">
        <f t="shared" si="54"/>
        <v>72686</v>
      </c>
    </row>
    <row r="696" spans="1:9" ht="15" customHeight="1" x14ac:dyDescent="0.35">
      <c r="A696">
        <f>TI102C!A693</f>
        <v>11708768</v>
      </c>
      <c r="B696">
        <f>TI102C!H693</f>
        <v>4</v>
      </c>
      <c r="C696" s="35">
        <f>TI102C!V693</f>
        <v>46273.763749999998</v>
      </c>
      <c r="D696">
        <f>TI102C!P693</f>
        <v>1</v>
      </c>
      <c r="E696" t="str">
        <f t="shared" si="50"/>
        <v>60338</v>
      </c>
      <c r="F696">
        <f t="shared" si="51"/>
        <v>233</v>
      </c>
      <c r="G696" t="str">
        <f t="shared" si="52"/>
        <v>SH0908-1042</v>
      </c>
      <c r="H696" t="str">
        <f t="shared" si="53"/>
        <v>SH0908-1042</v>
      </c>
      <c r="I696" s="34">
        <f t="shared" si="54"/>
        <v>72686</v>
      </c>
    </row>
    <row r="697" spans="1:9" ht="15" customHeight="1" x14ac:dyDescent="0.35">
      <c r="A697">
        <f>TI102C!A694</f>
        <v>11710648</v>
      </c>
      <c r="B697">
        <f>TI102C!H694</f>
        <v>1</v>
      </c>
      <c r="C697" s="35">
        <f>TI102C!V694</f>
        <v>46273.763749999998</v>
      </c>
      <c r="D697">
        <f>TI102C!P694</f>
        <v>1</v>
      </c>
      <c r="E697" t="str">
        <f t="shared" si="50"/>
        <v>60791</v>
      </c>
      <c r="F697">
        <f t="shared" si="51"/>
        <v>195</v>
      </c>
      <c r="G697" t="str">
        <f t="shared" si="52"/>
        <v>SH0908-1037</v>
      </c>
      <c r="H697" t="str">
        <f t="shared" si="53"/>
        <v>SH0908-1037</v>
      </c>
      <c r="I697" s="34">
        <f t="shared" si="54"/>
        <v>72686</v>
      </c>
    </row>
    <row r="698" spans="1:9" ht="15" customHeight="1" x14ac:dyDescent="0.35">
      <c r="A698">
        <f>TI102C!A695</f>
        <v>11711295</v>
      </c>
      <c r="B698">
        <f>TI102C!H695</f>
        <v>3</v>
      </c>
      <c r="C698" s="35">
        <f>TI102C!V695</f>
        <v>46273.763807870368</v>
      </c>
      <c r="D698">
        <f>TI102C!P695</f>
        <v>2</v>
      </c>
      <c r="E698" t="str">
        <f t="shared" si="50"/>
        <v>60986</v>
      </c>
      <c r="F698">
        <f t="shared" si="51"/>
        <v>53</v>
      </c>
      <c r="G698" t="str">
        <f t="shared" si="52"/>
        <v>SH0908-1012</v>
      </c>
      <c r="H698" t="str">
        <f t="shared" si="53"/>
        <v>SH0908-1012</v>
      </c>
      <c r="I698" s="34">
        <f t="shared" si="54"/>
        <v>72686</v>
      </c>
    </row>
    <row r="699" spans="1:9" ht="15" customHeight="1" x14ac:dyDescent="0.35">
      <c r="A699">
        <f>TI102C!A696</f>
        <v>11708769</v>
      </c>
      <c r="B699">
        <f>TI102C!H696</f>
        <v>4</v>
      </c>
      <c r="C699" s="35">
        <f>TI102C!V696</f>
        <v>46273.763935185183</v>
      </c>
      <c r="D699">
        <f>TI102C!P696</f>
        <v>1</v>
      </c>
      <c r="E699" t="str">
        <f t="shared" si="50"/>
        <v>60338</v>
      </c>
      <c r="F699">
        <f t="shared" si="51"/>
        <v>233</v>
      </c>
      <c r="G699" t="str">
        <f t="shared" si="52"/>
        <v>SH0908-1042</v>
      </c>
      <c r="H699" t="str">
        <f t="shared" si="53"/>
        <v>SH0908-1042</v>
      </c>
      <c r="I699" s="34">
        <f t="shared" si="54"/>
        <v>72686</v>
      </c>
    </row>
    <row r="700" spans="1:9" ht="15" customHeight="1" x14ac:dyDescent="0.35">
      <c r="A700">
        <f>TI102C!A697</f>
        <v>11710808</v>
      </c>
      <c r="B700">
        <f>TI102C!H697</f>
        <v>1</v>
      </c>
      <c r="C700" s="35">
        <f>TI102C!V697</f>
        <v>46273.763969907413</v>
      </c>
      <c r="D700">
        <f>TI102C!P697</f>
        <v>2</v>
      </c>
      <c r="E700" t="str">
        <f t="shared" si="50"/>
        <v>60835</v>
      </c>
      <c r="F700">
        <f t="shared" si="51"/>
        <v>404</v>
      </c>
      <c r="G700" t="str">
        <f t="shared" si="52"/>
        <v>SH0908-1888</v>
      </c>
      <c r="H700" t="str">
        <f t="shared" si="53"/>
        <v>SH0908-1888</v>
      </c>
      <c r="I700" s="34">
        <f t="shared" si="54"/>
        <v>72686</v>
      </c>
    </row>
    <row r="701" spans="1:9" ht="15" customHeight="1" x14ac:dyDescent="0.35">
      <c r="A701">
        <f>TI102C!A698</f>
        <v>11708770</v>
      </c>
      <c r="B701">
        <f>TI102C!H698</f>
        <v>4</v>
      </c>
      <c r="C701" s="35">
        <f>TI102C!V698</f>
        <v>46273.764027777783</v>
      </c>
      <c r="D701">
        <f>TI102C!P698</f>
        <v>2</v>
      </c>
      <c r="E701" t="str">
        <f t="shared" si="50"/>
        <v>60338</v>
      </c>
      <c r="F701">
        <f t="shared" si="51"/>
        <v>233</v>
      </c>
      <c r="G701" t="str">
        <f t="shared" si="52"/>
        <v>SH0908-1042</v>
      </c>
      <c r="H701" t="str">
        <f t="shared" si="53"/>
        <v>SH0908-1042</v>
      </c>
      <c r="I701" s="34">
        <f t="shared" si="54"/>
        <v>72686</v>
      </c>
    </row>
    <row r="702" spans="1:9" ht="15" customHeight="1" x14ac:dyDescent="0.35">
      <c r="A702">
        <f>TI102C!A699</f>
        <v>11711134</v>
      </c>
      <c r="B702">
        <f>TI102C!H699</f>
        <v>3</v>
      </c>
      <c r="C702" s="35">
        <f>TI102C!V699</f>
        <v>46273.764050925929</v>
      </c>
      <c r="D702">
        <f>TI102C!P699</f>
        <v>1</v>
      </c>
      <c r="E702" t="str">
        <f t="shared" si="50"/>
        <v>60944</v>
      </c>
      <c r="F702">
        <f t="shared" si="51"/>
        <v>22</v>
      </c>
      <c r="G702" t="str">
        <f t="shared" si="52"/>
        <v>SH0908-1003</v>
      </c>
      <c r="H702" t="str">
        <f t="shared" si="53"/>
        <v>SH0908-1003</v>
      </c>
      <c r="I702" s="34">
        <f t="shared" si="54"/>
        <v>72686</v>
      </c>
    </row>
    <row r="703" spans="1:9" ht="15" customHeight="1" x14ac:dyDescent="0.35">
      <c r="A703">
        <f>TI102C!A700</f>
        <v>11710809</v>
      </c>
      <c r="B703">
        <f>TI102C!H700</f>
        <v>1</v>
      </c>
      <c r="C703" s="35">
        <f>TI102C!V700</f>
        <v>46273.764120370368</v>
      </c>
      <c r="D703">
        <f>TI102C!P700</f>
        <v>1</v>
      </c>
      <c r="E703" t="str">
        <f t="shared" si="50"/>
        <v>60835</v>
      </c>
      <c r="F703">
        <f t="shared" si="51"/>
        <v>404</v>
      </c>
      <c r="G703" t="str">
        <f t="shared" si="52"/>
        <v>SH0908-1888</v>
      </c>
      <c r="H703" t="str">
        <f t="shared" si="53"/>
        <v>SH0908-1888</v>
      </c>
      <c r="I703" s="34">
        <f t="shared" si="54"/>
        <v>72686</v>
      </c>
    </row>
    <row r="704" spans="1:9" ht="15" customHeight="1" x14ac:dyDescent="0.35">
      <c r="A704">
        <f>TI102C!A701</f>
        <v>11708771</v>
      </c>
      <c r="B704">
        <f>TI102C!H701</f>
        <v>4</v>
      </c>
      <c r="C704" s="35">
        <f>TI102C!V701</f>
        <v>46273.764143518521</v>
      </c>
      <c r="D704">
        <f>TI102C!P701</f>
        <v>1</v>
      </c>
      <c r="E704" t="str">
        <f t="shared" si="50"/>
        <v>60338</v>
      </c>
      <c r="F704">
        <f t="shared" si="51"/>
        <v>233</v>
      </c>
      <c r="G704" t="str">
        <f t="shared" si="52"/>
        <v>SH0908-1042</v>
      </c>
      <c r="H704" t="str">
        <f t="shared" si="53"/>
        <v>SH0908-1042</v>
      </c>
      <c r="I704" s="34">
        <f t="shared" si="54"/>
        <v>72686</v>
      </c>
    </row>
    <row r="705" spans="1:9" ht="15" customHeight="1" x14ac:dyDescent="0.35">
      <c r="A705">
        <f>TI102C!A702</f>
        <v>11710600</v>
      </c>
      <c r="B705">
        <f>TI102C!H702</f>
        <v>1</v>
      </c>
      <c r="C705" s="35">
        <f>TI102C!V702</f>
        <v>46273.764143518521</v>
      </c>
      <c r="D705">
        <f>TI102C!P702</f>
        <v>3</v>
      </c>
      <c r="E705" t="str">
        <f t="shared" si="50"/>
        <v>60777</v>
      </c>
      <c r="F705">
        <f t="shared" si="51"/>
        <v>299</v>
      </c>
      <c r="G705" t="str">
        <f t="shared" si="52"/>
        <v>SH0908-1057</v>
      </c>
      <c r="H705" t="str">
        <f t="shared" si="53"/>
        <v>SH0908-1057</v>
      </c>
      <c r="I705" s="34">
        <f t="shared" si="54"/>
        <v>72686</v>
      </c>
    </row>
    <row r="706" spans="1:9" ht="15" customHeight="1" x14ac:dyDescent="0.35">
      <c r="A706">
        <f>TI102C!A703</f>
        <v>11711102</v>
      </c>
      <c r="B706">
        <f>TI102C!H703</f>
        <v>3</v>
      </c>
      <c r="C706" s="35">
        <f>TI102C!V703</f>
        <v>46273.764317129629</v>
      </c>
      <c r="D706">
        <f>TI102C!P703</f>
        <v>2</v>
      </c>
      <c r="E706" t="str">
        <f t="shared" si="50"/>
        <v>60921</v>
      </c>
      <c r="F706">
        <f t="shared" si="51"/>
        <v>182</v>
      </c>
      <c r="G706" t="str">
        <f t="shared" si="52"/>
        <v>SH0908-1036</v>
      </c>
      <c r="H706" t="str">
        <f t="shared" si="53"/>
        <v>SH0908-1036</v>
      </c>
      <c r="I706" s="34">
        <f t="shared" si="54"/>
        <v>72686</v>
      </c>
    </row>
    <row r="707" spans="1:9" ht="15" customHeight="1" x14ac:dyDescent="0.35">
      <c r="A707">
        <f>TI102C!A704</f>
        <v>11708772</v>
      </c>
      <c r="B707">
        <f>TI102C!H704</f>
        <v>4</v>
      </c>
      <c r="C707" s="35">
        <f>TI102C!V704</f>
        <v>46273.764328703714</v>
      </c>
      <c r="D707">
        <f>TI102C!P704</f>
        <v>1</v>
      </c>
      <c r="E707" t="str">
        <f t="shared" si="50"/>
        <v>60338</v>
      </c>
      <c r="F707">
        <f t="shared" si="51"/>
        <v>233</v>
      </c>
      <c r="G707" t="str">
        <f t="shared" si="52"/>
        <v>SH0908-1042</v>
      </c>
      <c r="H707" t="str">
        <f t="shared" si="53"/>
        <v>SH0908-1042</v>
      </c>
      <c r="I707" s="34">
        <f t="shared" si="54"/>
        <v>72686</v>
      </c>
    </row>
    <row r="708" spans="1:9" ht="15" customHeight="1" x14ac:dyDescent="0.35">
      <c r="A708">
        <f>TI102C!A705</f>
        <v>11710774</v>
      </c>
      <c r="B708">
        <f>TI102C!H705</f>
        <v>1</v>
      </c>
      <c r="C708" s="35">
        <f>TI102C!V705</f>
        <v>46273.764374999999</v>
      </c>
      <c r="D708">
        <f>TI102C!P705</f>
        <v>3</v>
      </c>
      <c r="E708" t="str">
        <f t="shared" si="50"/>
        <v>60826</v>
      </c>
      <c r="F708">
        <f t="shared" si="51"/>
        <v>402</v>
      </c>
      <c r="G708" t="str">
        <f t="shared" si="52"/>
        <v>SH0908-1888</v>
      </c>
      <c r="H708" t="str">
        <f t="shared" si="53"/>
        <v>SH0908-1888</v>
      </c>
      <c r="I708" s="34">
        <f t="shared" si="54"/>
        <v>72686</v>
      </c>
    </row>
    <row r="709" spans="1:9" ht="15" customHeight="1" x14ac:dyDescent="0.35">
      <c r="A709">
        <f>TI102C!A706</f>
        <v>11710775</v>
      </c>
      <c r="B709">
        <f>TI102C!H706</f>
        <v>1</v>
      </c>
      <c r="C709" s="35">
        <f>TI102C!V706</f>
        <v>46273.764537037037</v>
      </c>
      <c r="D709">
        <f>TI102C!P706</f>
        <v>1</v>
      </c>
      <c r="E709" t="str">
        <f t="shared" si="50"/>
        <v>60826</v>
      </c>
      <c r="F709">
        <f t="shared" si="51"/>
        <v>402</v>
      </c>
      <c r="G709" t="str">
        <f t="shared" si="52"/>
        <v>SH0908-1888</v>
      </c>
      <c r="H709" t="str">
        <f t="shared" si="53"/>
        <v>SH0908-1888</v>
      </c>
      <c r="I709" s="34">
        <f t="shared" si="54"/>
        <v>72686</v>
      </c>
    </row>
    <row r="710" spans="1:9" ht="15" customHeight="1" x14ac:dyDescent="0.35">
      <c r="A710">
        <f>TI102C!A707</f>
        <v>11711305</v>
      </c>
      <c r="B710">
        <f>TI102C!H707</f>
        <v>3</v>
      </c>
      <c r="C710" s="35">
        <f>TI102C!V707</f>
        <v>46273.76457175926</v>
      </c>
      <c r="D710">
        <f>TI102C!P707</f>
        <v>1</v>
      </c>
      <c r="E710" t="str">
        <f t="shared" ref="E710:E773" si="55">INDEX(OM_ORDER,MATCH(A710,OM_TID,0))</f>
        <v>60989</v>
      </c>
      <c r="F710">
        <f t="shared" ref="F710:F773" si="56">MATCH(E710,OR_ID,0)</f>
        <v>184</v>
      </c>
      <c r="G710" t="str">
        <f t="shared" ref="G710:G773" si="57">INDEX(OR_ORIG,F710)</f>
        <v>SH0908-1036</v>
      </c>
      <c r="H710" t="str">
        <f t="shared" ref="H710:H773" si="58">INDEX(OR_SHIP,F710)</f>
        <v>SH0908-1036</v>
      </c>
      <c r="I710" s="34">
        <f t="shared" ref="I710:I773" si="59">IF(INDEX(OR_MOVED,F710)="",DATE(2099,1,1),INDEX(OR_MOVED,F710))</f>
        <v>72686</v>
      </c>
    </row>
    <row r="711" spans="1:9" ht="15" customHeight="1" x14ac:dyDescent="0.35">
      <c r="A711">
        <f>TI102C!A708</f>
        <v>11711265</v>
      </c>
      <c r="B711">
        <f>TI102C!H708</f>
        <v>3</v>
      </c>
      <c r="C711" s="35">
        <f>TI102C!V708</f>
        <v>46273.764733796299</v>
      </c>
      <c r="D711">
        <f>TI102C!P708</f>
        <v>1</v>
      </c>
      <c r="E711" t="str">
        <f t="shared" si="55"/>
        <v>60969</v>
      </c>
      <c r="F711">
        <f t="shared" si="56"/>
        <v>301</v>
      </c>
      <c r="G711" t="str">
        <f t="shared" si="57"/>
        <v>SH0908-1057</v>
      </c>
      <c r="H711" t="str">
        <f t="shared" si="58"/>
        <v>SH0908-1057</v>
      </c>
      <c r="I711" s="34">
        <f t="shared" si="59"/>
        <v>72686</v>
      </c>
    </row>
    <row r="712" spans="1:9" ht="15" customHeight="1" x14ac:dyDescent="0.35">
      <c r="A712">
        <f>TI102C!A709</f>
        <v>11711132</v>
      </c>
      <c r="B712">
        <f>TI102C!H709</f>
        <v>4</v>
      </c>
      <c r="C712" s="35">
        <f>TI102C!V709</f>
        <v>46273.764780092592</v>
      </c>
      <c r="D712">
        <f>TI102C!P709</f>
        <v>1</v>
      </c>
      <c r="E712" t="str">
        <f t="shared" si="55"/>
        <v>60943</v>
      </c>
      <c r="F712">
        <f t="shared" si="56"/>
        <v>21</v>
      </c>
      <c r="G712" t="str">
        <f t="shared" si="57"/>
        <v>SH0908-1003</v>
      </c>
      <c r="H712" t="str">
        <f t="shared" si="58"/>
        <v>SH0908-1003</v>
      </c>
      <c r="I712" s="34">
        <f t="shared" si="59"/>
        <v>72686</v>
      </c>
    </row>
    <row r="713" spans="1:9" ht="15" customHeight="1" x14ac:dyDescent="0.35">
      <c r="A713">
        <f>TI102C!A710</f>
        <v>11710950</v>
      </c>
      <c r="B713">
        <f>TI102C!H710</f>
        <v>1</v>
      </c>
      <c r="C713" s="35">
        <f>TI102C!V710</f>
        <v>46273.764837962961</v>
      </c>
      <c r="D713">
        <f>TI102C!P710</f>
        <v>1</v>
      </c>
      <c r="E713" t="str">
        <f t="shared" si="55"/>
        <v>60864</v>
      </c>
      <c r="F713">
        <f t="shared" si="56"/>
        <v>69</v>
      </c>
      <c r="G713" t="str">
        <f t="shared" si="57"/>
        <v>SH0908-1019</v>
      </c>
      <c r="H713" t="str">
        <f t="shared" si="58"/>
        <v>SH0908-1019</v>
      </c>
      <c r="I713" s="34">
        <f t="shared" si="59"/>
        <v>72686</v>
      </c>
    </row>
    <row r="714" spans="1:9" ht="15" customHeight="1" x14ac:dyDescent="0.35">
      <c r="A714">
        <f>TI102C!A711</f>
        <v>11711010</v>
      </c>
      <c r="B714">
        <f>TI102C!H711</f>
        <v>3</v>
      </c>
      <c r="C714" s="35">
        <f>TI102C!V711</f>
        <v>46273.764849537038</v>
      </c>
      <c r="D714">
        <f>TI102C!P711</f>
        <v>1</v>
      </c>
      <c r="E714" t="str">
        <f t="shared" si="55"/>
        <v>60901</v>
      </c>
      <c r="F714">
        <f t="shared" si="56"/>
        <v>321</v>
      </c>
      <c r="G714" t="str">
        <f t="shared" si="57"/>
        <v>SH0908-1066</v>
      </c>
      <c r="H714" t="str">
        <f t="shared" si="58"/>
        <v>SH0908-1066</v>
      </c>
      <c r="I714" s="34">
        <f t="shared" si="59"/>
        <v>72686</v>
      </c>
    </row>
    <row r="715" spans="1:9" ht="15" customHeight="1" x14ac:dyDescent="0.35">
      <c r="A715">
        <f>TI102C!A712</f>
        <v>11711133</v>
      </c>
      <c r="B715">
        <f>TI102C!H712</f>
        <v>4</v>
      </c>
      <c r="C715" s="35">
        <f>TI102C!V712</f>
        <v>46273.764849537038</v>
      </c>
      <c r="D715">
        <f>TI102C!P712</f>
        <v>1</v>
      </c>
      <c r="E715" t="str">
        <f t="shared" si="55"/>
        <v>60943</v>
      </c>
      <c r="F715">
        <f t="shared" si="56"/>
        <v>21</v>
      </c>
      <c r="G715" t="str">
        <f t="shared" si="57"/>
        <v>SH0908-1003</v>
      </c>
      <c r="H715" t="str">
        <f t="shared" si="58"/>
        <v>SH0908-1003</v>
      </c>
      <c r="I715" s="34">
        <f t="shared" si="59"/>
        <v>72686</v>
      </c>
    </row>
    <row r="716" spans="1:9" ht="15" customHeight="1" x14ac:dyDescent="0.35">
      <c r="A716">
        <f>TI102C!A713</f>
        <v>11710745</v>
      </c>
      <c r="B716">
        <f>TI102C!H713</f>
        <v>2</v>
      </c>
      <c r="C716" s="35">
        <f>TI102C!V713</f>
        <v>46273.764884259261</v>
      </c>
      <c r="D716">
        <f>TI102C!P713</f>
        <v>4</v>
      </c>
      <c r="E716" t="str">
        <f t="shared" si="55"/>
        <v>60817</v>
      </c>
      <c r="F716">
        <f t="shared" si="56"/>
        <v>51</v>
      </c>
      <c r="G716" t="str">
        <f t="shared" si="57"/>
        <v>SH0908-1012</v>
      </c>
      <c r="H716" t="str">
        <f t="shared" si="58"/>
        <v>SH0908-1012</v>
      </c>
      <c r="I716" s="34">
        <f t="shared" si="59"/>
        <v>72686</v>
      </c>
    </row>
    <row r="717" spans="1:9" ht="15" customHeight="1" x14ac:dyDescent="0.35">
      <c r="A717">
        <f>TI102C!A714</f>
        <v>11711110</v>
      </c>
      <c r="B717">
        <f>TI102C!H714</f>
        <v>4</v>
      </c>
      <c r="C717" s="35">
        <f>TI102C!V714</f>
        <v>46273.765127314808</v>
      </c>
      <c r="D717">
        <f>TI102C!P714</f>
        <v>6</v>
      </c>
      <c r="E717" t="str">
        <f t="shared" si="55"/>
        <v>60931</v>
      </c>
      <c r="F717">
        <f t="shared" si="56"/>
        <v>96</v>
      </c>
      <c r="G717" t="str">
        <f t="shared" si="57"/>
        <v>SH0908-1022</v>
      </c>
      <c r="H717" t="str">
        <f t="shared" si="58"/>
        <v>SH0908-1022</v>
      </c>
      <c r="I717" s="34">
        <f t="shared" si="59"/>
        <v>72686</v>
      </c>
    </row>
    <row r="718" spans="1:9" ht="15" customHeight="1" x14ac:dyDescent="0.35">
      <c r="A718">
        <f>TI102C!A715</f>
        <v>11710988</v>
      </c>
      <c r="B718">
        <f>TI102C!H715</f>
        <v>2</v>
      </c>
      <c r="C718" s="35">
        <f>TI102C!V715</f>
        <v>46273.765208333331</v>
      </c>
      <c r="D718">
        <f>TI102C!P715</f>
        <v>4</v>
      </c>
      <c r="E718" t="str">
        <f t="shared" si="55"/>
        <v>60768</v>
      </c>
      <c r="F718">
        <f t="shared" si="56"/>
        <v>19</v>
      </c>
      <c r="G718" t="str">
        <f t="shared" si="57"/>
        <v>SH0908-1003</v>
      </c>
      <c r="H718" t="str">
        <f t="shared" si="58"/>
        <v>SH0908-1003</v>
      </c>
      <c r="I718" s="34">
        <f t="shared" si="59"/>
        <v>72686</v>
      </c>
    </row>
    <row r="719" spans="1:9" ht="15" customHeight="1" x14ac:dyDescent="0.35">
      <c r="A719">
        <f>TI102C!A716</f>
        <v>11710741</v>
      </c>
      <c r="B719">
        <f>TI102C!H716</f>
        <v>1</v>
      </c>
      <c r="C719" s="35">
        <f>TI102C!V716</f>
        <v>46273.765324074076</v>
      </c>
      <c r="D719">
        <f>TI102C!P716</f>
        <v>3</v>
      </c>
      <c r="E719" t="str">
        <f t="shared" si="55"/>
        <v>60810</v>
      </c>
      <c r="F719">
        <f t="shared" si="56"/>
        <v>18</v>
      </c>
      <c r="G719" t="str">
        <f t="shared" si="57"/>
        <v>SH0908-1003</v>
      </c>
      <c r="H719" t="str">
        <f t="shared" si="58"/>
        <v>SH0908-1003</v>
      </c>
      <c r="I719" s="34">
        <f t="shared" si="59"/>
        <v>72686</v>
      </c>
    </row>
    <row r="720" spans="1:9" ht="15" customHeight="1" x14ac:dyDescent="0.35">
      <c r="A720">
        <f>TI102C!A717</f>
        <v>11711301</v>
      </c>
      <c r="B720">
        <f>TI102C!H717</f>
        <v>1</v>
      </c>
      <c r="C720" s="35">
        <f>TI102C!V717</f>
        <v>46273.765335648153</v>
      </c>
      <c r="D720">
        <f>TI102C!P717</f>
        <v>3</v>
      </c>
      <c r="E720" t="str">
        <f t="shared" si="55"/>
        <v>60987</v>
      </c>
      <c r="F720">
        <f t="shared" si="56"/>
        <v>54</v>
      </c>
      <c r="G720" t="str">
        <f t="shared" si="57"/>
        <v>SH0908-1012</v>
      </c>
      <c r="H720" t="str">
        <f t="shared" si="58"/>
        <v>SH0908-1012</v>
      </c>
      <c r="I720" s="34">
        <f t="shared" si="59"/>
        <v>72686</v>
      </c>
    </row>
    <row r="721" spans="1:9" ht="15" customHeight="1" x14ac:dyDescent="0.35">
      <c r="A721">
        <f>TI102C!A718</f>
        <v>11710631</v>
      </c>
      <c r="B721">
        <f>TI102C!H718</f>
        <v>6</v>
      </c>
      <c r="C721" s="35">
        <f>TI102C!V718</f>
        <v>46273.765347222223</v>
      </c>
      <c r="D721">
        <f>TI102C!P718</f>
        <v>1</v>
      </c>
      <c r="E721" t="str">
        <f t="shared" si="55"/>
        <v>267-1034</v>
      </c>
      <c r="F721">
        <f t="shared" si="56"/>
        <v>166</v>
      </c>
      <c r="G721" t="str">
        <f t="shared" si="57"/>
        <v>SH0908-1034</v>
      </c>
      <c r="H721" t="str">
        <f t="shared" si="58"/>
        <v>SH0908-1034</v>
      </c>
      <c r="I721" s="34">
        <f t="shared" si="59"/>
        <v>72686</v>
      </c>
    </row>
    <row r="722" spans="1:9" ht="15" customHeight="1" x14ac:dyDescent="0.35">
      <c r="A722">
        <f>TI102C!A719</f>
        <v>11711313</v>
      </c>
      <c r="B722">
        <f>TI102C!H719</f>
        <v>4</v>
      </c>
      <c r="C722" s="35">
        <f>TI102C!V719</f>
        <v>46273.765613425923</v>
      </c>
      <c r="D722">
        <f>TI102C!P719</f>
        <v>1</v>
      </c>
      <c r="E722" t="str">
        <f t="shared" si="55"/>
        <v>60991</v>
      </c>
      <c r="F722">
        <f t="shared" si="56"/>
        <v>287</v>
      </c>
      <c r="G722" t="str">
        <f t="shared" si="57"/>
        <v>SH0908-1054</v>
      </c>
      <c r="H722" t="str">
        <f t="shared" si="58"/>
        <v>SH0908-1054</v>
      </c>
      <c r="I722" s="34">
        <f t="shared" si="59"/>
        <v>72686</v>
      </c>
    </row>
    <row r="723" spans="1:9" ht="15" customHeight="1" x14ac:dyDescent="0.35">
      <c r="A723">
        <f>TI102C!A720</f>
        <v>11710989</v>
      </c>
      <c r="B723">
        <f>TI102C!H720</f>
        <v>2</v>
      </c>
      <c r="C723" s="35">
        <f>TI102C!V720</f>
        <v>46273.765682870369</v>
      </c>
      <c r="D723">
        <f>TI102C!P720</f>
        <v>2</v>
      </c>
      <c r="E723" t="str">
        <f t="shared" si="55"/>
        <v>60768</v>
      </c>
      <c r="F723">
        <f t="shared" si="56"/>
        <v>19</v>
      </c>
      <c r="G723" t="str">
        <f t="shared" si="57"/>
        <v>SH0908-1003</v>
      </c>
      <c r="H723" t="str">
        <f t="shared" si="58"/>
        <v>SH0908-1003</v>
      </c>
      <c r="I723" s="34">
        <f t="shared" si="59"/>
        <v>72686</v>
      </c>
    </row>
    <row r="724" spans="1:9" ht="15" customHeight="1" x14ac:dyDescent="0.35">
      <c r="A724">
        <f>TI102C!A721</f>
        <v>11710632</v>
      </c>
      <c r="B724">
        <f>TI102C!H721</f>
        <v>6</v>
      </c>
      <c r="C724" s="35">
        <f>TI102C!V721</f>
        <v>46273.765856481477</v>
      </c>
      <c r="D724">
        <f>TI102C!P721</f>
        <v>1</v>
      </c>
      <c r="E724" t="str">
        <f t="shared" si="55"/>
        <v>267-1034</v>
      </c>
      <c r="F724">
        <f t="shared" si="56"/>
        <v>166</v>
      </c>
      <c r="G724" t="str">
        <f t="shared" si="57"/>
        <v>SH0908-1034</v>
      </c>
      <c r="H724" t="str">
        <f t="shared" si="58"/>
        <v>SH0908-1034</v>
      </c>
      <c r="I724" s="34">
        <f t="shared" si="59"/>
        <v>72686</v>
      </c>
    </row>
    <row r="725" spans="1:9" ht="15" customHeight="1" x14ac:dyDescent="0.35">
      <c r="A725">
        <f>TI102C!A722</f>
        <v>11711277</v>
      </c>
      <c r="B725">
        <f>TI102C!H722</f>
        <v>2</v>
      </c>
      <c r="C725" s="35">
        <f>TI102C!V722</f>
        <v>46273.765925925924</v>
      </c>
      <c r="D725">
        <f>TI102C!P722</f>
        <v>12</v>
      </c>
      <c r="E725" t="str">
        <f t="shared" si="55"/>
        <v>60981</v>
      </c>
      <c r="F725">
        <f t="shared" si="56"/>
        <v>52</v>
      </c>
      <c r="G725" t="str">
        <f t="shared" si="57"/>
        <v>SH0908-1012</v>
      </c>
      <c r="H725" t="str">
        <f t="shared" si="58"/>
        <v>SH0908-1012</v>
      </c>
      <c r="I725" s="34">
        <f t="shared" si="59"/>
        <v>72686</v>
      </c>
    </row>
    <row r="726" spans="1:9" ht="15" customHeight="1" x14ac:dyDescent="0.35">
      <c r="A726">
        <f>TI102C!A723</f>
        <v>11711072</v>
      </c>
      <c r="B726">
        <f>TI102C!H723</f>
        <v>4</v>
      </c>
      <c r="C726" s="35">
        <f>TI102C!V723</f>
        <v>46273.765949074077</v>
      </c>
      <c r="D726">
        <f>TI102C!P723</f>
        <v>3</v>
      </c>
      <c r="E726" t="str">
        <f t="shared" si="55"/>
        <v>60905</v>
      </c>
      <c r="F726">
        <f t="shared" si="56"/>
        <v>300</v>
      </c>
      <c r="G726" t="str">
        <f t="shared" si="57"/>
        <v>SH0908-1057</v>
      </c>
      <c r="H726" t="str">
        <f t="shared" si="58"/>
        <v>SH0908-1057</v>
      </c>
      <c r="I726" s="34">
        <f t="shared" si="59"/>
        <v>72686</v>
      </c>
    </row>
    <row r="727" spans="1:9" ht="15" customHeight="1" x14ac:dyDescent="0.35">
      <c r="A727">
        <f>TI102C!A724</f>
        <v>11710744</v>
      </c>
      <c r="B727">
        <f>TI102C!H724</f>
        <v>2</v>
      </c>
      <c r="C727" s="35">
        <f>TI102C!V724</f>
        <v>46273.766168981478</v>
      </c>
      <c r="D727">
        <f>TI102C!P724</f>
        <v>1</v>
      </c>
      <c r="E727" t="str">
        <f t="shared" si="55"/>
        <v>60815</v>
      </c>
      <c r="F727">
        <f t="shared" si="56"/>
        <v>50</v>
      </c>
      <c r="G727" t="str">
        <f t="shared" si="57"/>
        <v>SH0908-1012</v>
      </c>
      <c r="H727" t="str">
        <f t="shared" si="58"/>
        <v>SH0908-1012</v>
      </c>
      <c r="I727" s="34">
        <f t="shared" si="59"/>
        <v>72686</v>
      </c>
    </row>
    <row r="728" spans="1:9" ht="15" customHeight="1" x14ac:dyDescent="0.35">
      <c r="A728">
        <f>TI102C!A725</f>
        <v>11710990</v>
      </c>
      <c r="B728">
        <f>TI102C!H725</f>
        <v>1</v>
      </c>
      <c r="C728" s="35">
        <f>TI102C!V725</f>
        <v>46273.766180555547</v>
      </c>
      <c r="D728">
        <f>TI102C!P725</f>
        <v>2</v>
      </c>
      <c r="E728" t="str">
        <f t="shared" si="55"/>
        <v>60768</v>
      </c>
      <c r="F728">
        <f t="shared" si="56"/>
        <v>19</v>
      </c>
      <c r="G728" t="str">
        <f t="shared" si="57"/>
        <v>SH0908-1003</v>
      </c>
      <c r="H728" t="str">
        <f t="shared" si="58"/>
        <v>SH0908-1003</v>
      </c>
      <c r="I728" s="34">
        <f t="shared" si="59"/>
        <v>72686</v>
      </c>
    </row>
    <row r="729" spans="1:9" ht="15" customHeight="1" x14ac:dyDescent="0.35">
      <c r="A729">
        <f>TI102C!A726</f>
        <v>11711261</v>
      </c>
      <c r="B729">
        <f>TI102C!H726</f>
        <v>4</v>
      </c>
      <c r="C729" s="35">
        <f>TI102C!V726</f>
        <v>46273.766203703701</v>
      </c>
      <c r="D729">
        <f>TI102C!P726</f>
        <v>1</v>
      </c>
      <c r="E729" t="str">
        <f t="shared" si="55"/>
        <v>60982</v>
      </c>
      <c r="F729">
        <f t="shared" si="56"/>
        <v>139</v>
      </c>
      <c r="G729" t="str">
        <f t="shared" si="57"/>
        <v>SH0908-1033</v>
      </c>
      <c r="H729" t="str">
        <f t="shared" si="58"/>
        <v>SH0908-1033</v>
      </c>
      <c r="I729" s="34">
        <f t="shared" si="59"/>
        <v>72686</v>
      </c>
    </row>
    <row r="730" spans="1:9" ht="15" customHeight="1" x14ac:dyDescent="0.35">
      <c r="A730">
        <f>TI102C!A727</f>
        <v>11711153</v>
      </c>
      <c r="B730">
        <f>TI102C!H727</f>
        <v>1</v>
      </c>
      <c r="C730" s="35">
        <f>TI102C!V727</f>
        <v>46273.766365740739</v>
      </c>
      <c r="D730">
        <f>TI102C!P727</f>
        <v>1</v>
      </c>
      <c r="E730" t="str">
        <f t="shared" si="55"/>
        <v>60943</v>
      </c>
      <c r="F730">
        <f t="shared" si="56"/>
        <v>21</v>
      </c>
      <c r="G730" t="str">
        <f t="shared" si="57"/>
        <v>SH0908-1003</v>
      </c>
      <c r="H730" t="str">
        <f t="shared" si="58"/>
        <v>SH0908-1003</v>
      </c>
      <c r="I730" s="34">
        <f t="shared" si="59"/>
        <v>72686</v>
      </c>
    </row>
    <row r="731" spans="1:9" ht="15" customHeight="1" x14ac:dyDescent="0.35">
      <c r="A731">
        <f>TI102C!A728</f>
        <v>11710633</v>
      </c>
      <c r="B731">
        <f>TI102C!H728</f>
        <v>6</v>
      </c>
      <c r="C731" s="35">
        <f>TI102C!V728</f>
        <v>46273.766388888893</v>
      </c>
      <c r="D731">
        <f>TI102C!P728</f>
        <v>1</v>
      </c>
      <c r="E731" t="str">
        <f t="shared" si="55"/>
        <v>267-1034</v>
      </c>
      <c r="F731">
        <f t="shared" si="56"/>
        <v>166</v>
      </c>
      <c r="G731" t="str">
        <f t="shared" si="57"/>
        <v>SH0908-1034</v>
      </c>
      <c r="H731" t="str">
        <f t="shared" si="58"/>
        <v>SH0908-1034</v>
      </c>
      <c r="I731" s="34">
        <f t="shared" si="59"/>
        <v>72686</v>
      </c>
    </row>
    <row r="732" spans="1:9" ht="15" customHeight="1" x14ac:dyDescent="0.35">
      <c r="A732">
        <f>TI102C!A729</f>
        <v>11711262</v>
      </c>
      <c r="B732">
        <f>TI102C!H729</f>
        <v>4</v>
      </c>
      <c r="C732" s="35">
        <f>TI102C!V729</f>
        <v>46273.766446759262</v>
      </c>
      <c r="D732">
        <f>TI102C!P729</f>
        <v>1</v>
      </c>
      <c r="E732" t="str">
        <f t="shared" si="55"/>
        <v>60982</v>
      </c>
      <c r="F732">
        <f t="shared" si="56"/>
        <v>139</v>
      </c>
      <c r="G732" t="str">
        <f t="shared" si="57"/>
        <v>SH0908-1033</v>
      </c>
      <c r="H732" t="str">
        <f t="shared" si="58"/>
        <v>SH0908-1033</v>
      </c>
      <c r="I732" s="34">
        <f t="shared" si="59"/>
        <v>72686</v>
      </c>
    </row>
    <row r="733" spans="1:9" ht="15" customHeight="1" x14ac:dyDescent="0.35">
      <c r="A733">
        <f>TI102C!A730</f>
        <v>11711157</v>
      </c>
      <c r="B733">
        <f>TI102C!H730</f>
        <v>1</v>
      </c>
      <c r="C733" s="35">
        <f>TI102C!V730</f>
        <v>46273.766527777778</v>
      </c>
      <c r="D733">
        <f>TI102C!P730</f>
        <v>1</v>
      </c>
      <c r="E733" t="str">
        <f t="shared" si="55"/>
        <v>60936</v>
      </c>
      <c r="F733">
        <f t="shared" si="56"/>
        <v>120</v>
      </c>
      <c r="G733" t="str">
        <f t="shared" si="57"/>
        <v>SH0908-1030</v>
      </c>
      <c r="H733" t="str">
        <f t="shared" si="58"/>
        <v>SH0908-1030</v>
      </c>
      <c r="I733" s="34">
        <f t="shared" si="59"/>
        <v>72686</v>
      </c>
    </row>
    <row r="734" spans="1:9" ht="15" customHeight="1" x14ac:dyDescent="0.35">
      <c r="A734">
        <f>TI102C!A731</f>
        <v>11710740</v>
      </c>
      <c r="B734">
        <f>TI102C!H731</f>
        <v>2</v>
      </c>
      <c r="C734" s="35">
        <f>TI102C!V731</f>
        <v>46273.766574074078</v>
      </c>
      <c r="D734">
        <f>TI102C!P731</f>
        <v>2</v>
      </c>
      <c r="E734" t="str">
        <f t="shared" si="55"/>
        <v>60807</v>
      </c>
      <c r="F734">
        <f t="shared" si="56"/>
        <v>68</v>
      </c>
      <c r="G734" t="str">
        <f t="shared" si="57"/>
        <v>SH0908-1019</v>
      </c>
      <c r="H734" t="str">
        <f t="shared" si="58"/>
        <v>SH0908-1019</v>
      </c>
      <c r="I734" s="34">
        <f t="shared" si="59"/>
        <v>72686</v>
      </c>
    </row>
    <row r="735" spans="1:9" ht="15" customHeight="1" x14ac:dyDescent="0.35">
      <c r="A735">
        <f>TI102C!A732</f>
        <v>11710521</v>
      </c>
      <c r="B735">
        <f>TI102C!H732</f>
        <v>1</v>
      </c>
      <c r="C735" s="35">
        <f>TI102C!V732</f>
        <v>46273.76666666667</v>
      </c>
      <c r="D735">
        <f>TI102C!P732</f>
        <v>4</v>
      </c>
      <c r="E735" t="str">
        <f t="shared" si="55"/>
        <v>60756</v>
      </c>
      <c r="F735">
        <f t="shared" si="56"/>
        <v>164</v>
      </c>
      <c r="G735" t="str">
        <f t="shared" si="57"/>
        <v>SH0908-1034</v>
      </c>
      <c r="H735" t="str">
        <f t="shared" si="58"/>
        <v>SH0908-1034</v>
      </c>
      <c r="I735" s="34">
        <f t="shared" si="59"/>
        <v>72686</v>
      </c>
    </row>
    <row r="736" spans="1:9" ht="15" customHeight="1" x14ac:dyDescent="0.35">
      <c r="A736">
        <f>TI102C!A733</f>
        <v>11710922</v>
      </c>
      <c r="B736">
        <f>TI102C!H733</f>
        <v>1</v>
      </c>
      <c r="C736" s="35">
        <f>TI102C!V733</f>
        <v>46273.766840277778</v>
      </c>
      <c r="D736">
        <f>TI102C!P733</f>
        <v>3</v>
      </c>
      <c r="E736" t="str">
        <f t="shared" si="55"/>
        <v>60865</v>
      </c>
      <c r="F736">
        <f t="shared" si="56"/>
        <v>405</v>
      </c>
      <c r="G736" t="str">
        <f t="shared" si="57"/>
        <v>SH0908-1888</v>
      </c>
      <c r="H736" t="str">
        <f t="shared" si="58"/>
        <v>SH0908-1888</v>
      </c>
      <c r="I736" s="34">
        <f t="shared" si="59"/>
        <v>72686</v>
      </c>
    </row>
    <row r="737" spans="1:9" ht="15" customHeight="1" x14ac:dyDescent="0.35">
      <c r="A737">
        <f>TI102C!A734</f>
        <v>11711104</v>
      </c>
      <c r="B737">
        <f>TI102C!H734</f>
        <v>2</v>
      </c>
      <c r="C737" s="35">
        <f>TI102C!V734</f>
        <v>46273.766898148147</v>
      </c>
      <c r="D737">
        <f>TI102C!P734</f>
        <v>1</v>
      </c>
      <c r="E737" t="str">
        <f t="shared" si="55"/>
        <v>60915</v>
      </c>
      <c r="F737">
        <f t="shared" si="56"/>
        <v>183</v>
      </c>
      <c r="G737" t="str">
        <f t="shared" si="57"/>
        <v>SH0908-1036</v>
      </c>
      <c r="H737" t="str">
        <f t="shared" si="58"/>
        <v>SH0908-1036</v>
      </c>
      <c r="I737" s="34">
        <f t="shared" si="59"/>
        <v>72686</v>
      </c>
    </row>
    <row r="738" spans="1:9" ht="15" customHeight="1" x14ac:dyDescent="0.35">
      <c r="A738">
        <f>TI102C!A735</f>
        <v>11710807</v>
      </c>
      <c r="B738">
        <f>TI102C!H735</f>
        <v>1</v>
      </c>
      <c r="C738" s="35">
        <f>TI102C!V735</f>
        <v>46273.766921296286</v>
      </c>
      <c r="D738">
        <f>TI102C!P735</f>
        <v>2</v>
      </c>
      <c r="E738" t="str">
        <f t="shared" si="55"/>
        <v>60831</v>
      </c>
      <c r="F738">
        <f t="shared" si="56"/>
        <v>403</v>
      </c>
      <c r="G738" t="str">
        <f t="shared" si="57"/>
        <v>SH0908-1888</v>
      </c>
      <c r="H738" t="str">
        <f t="shared" si="58"/>
        <v>SH0908-1888</v>
      </c>
      <c r="I738" s="34">
        <f t="shared" si="59"/>
        <v>72686</v>
      </c>
    </row>
    <row r="739" spans="1:9" ht="15" customHeight="1" x14ac:dyDescent="0.35">
      <c r="A739">
        <f>TI102C!A736</f>
        <v>11711211</v>
      </c>
      <c r="B739">
        <f>TI102C!H736</f>
        <v>1</v>
      </c>
      <c r="C739" s="35">
        <f>TI102C!V736</f>
        <v>46273.766967592594</v>
      </c>
      <c r="D739">
        <f>TI102C!P736</f>
        <v>1</v>
      </c>
      <c r="E739" t="str">
        <f t="shared" si="55"/>
        <v>60956</v>
      </c>
      <c r="F739">
        <f t="shared" si="56"/>
        <v>138</v>
      </c>
      <c r="G739" t="str">
        <f t="shared" si="57"/>
        <v>SH0908-1033</v>
      </c>
      <c r="H739" t="str">
        <f t="shared" si="58"/>
        <v>SH0908-1033</v>
      </c>
      <c r="I739" s="34">
        <f t="shared" si="59"/>
        <v>72686</v>
      </c>
    </row>
    <row r="740" spans="1:9" ht="15" customHeight="1" x14ac:dyDescent="0.35">
      <c r="A740">
        <f>TI102C!A737</f>
        <v>11710634</v>
      </c>
      <c r="B740">
        <f>TI102C!H737</f>
        <v>6</v>
      </c>
      <c r="C740" s="35">
        <f>TI102C!V737</f>
        <v>46273.766979166663</v>
      </c>
      <c r="D740">
        <f>TI102C!P737</f>
        <v>2</v>
      </c>
      <c r="E740" t="str">
        <f t="shared" si="55"/>
        <v>60048</v>
      </c>
      <c r="F740">
        <f t="shared" si="56"/>
        <v>153</v>
      </c>
      <c r="G740" t="str">
        <f t="shared" si="57"/>
        <v>SH0908-1034</v>
      </c>
      <c r="H740" t="str">
        <f t="shared" si="58"/>
        <v>SH0908-1034</v>
      </c>
      <c r="I740" s="34">
        <f t="shared" si="59"/>
        <v>72686</v>
      </c>
    </row>
    <row r="741" spans="1:9" ht="15" customHeight="1" x14ac:dyDescent="0.35">
      <c r="A741">
        <f>TI102C!A738</f>
        <v>11707378</v>
      </c>
      <c r="B741">
        <f>TI102C!H738</f>
        <v>4</v>
      </c>
      <c r="C741" s="35">
        <f>TI102C!V738</f>
        <v>46273.767013888893</v>
      </c>
      <c r="D741">
        <f>TI102C!P738</f>
        <v>2</v>
      </c>
      <c r="E741" t="str">
        <f t="shared" si="55"/>
        <v>59674</v>
      </c>
      <c r="F741">
        <f t="shared" si="56"/>
        <v>213</v>
      </c>
      <c r="G741" t="str">
        <f t="shared" si="57"/>
        <v>SH0908-1042</v>
      </c>
      <c r="H741" t="str">
        <f t="shared" si="58"/>
        <v>SH0908-1042</v>
      </c>
      <c r="I741" s="34">
        <f t="shared" si="59"/>
        <v>72686</v>
      </c>
    </row>
    <row r="742" spans="1:9" ht="15" customHeight="1" x14ac:dyDescent="0.35">
      <c r="A742">
        <f>TI102C!A739</f>
        <v>11710897</v>
      </c>
      <c r="B742">
        <f>TI102C!H739</f>
        <v>2</v>
      </c>
      <c r="C742" s="35">
        <f>TI102C!V739</f>
        <v>46273.767071759263</v>
      </c>
      <c r="D742">
        <f>TI102C!P739</f>
        <v>1</v>
      </c>
      <c r="E742" t="str">
        <f t="shared" si="55"/>
        <v>60856</v>
      </c>
      <c r="F742">
        <f t="shared" si="56"/>
        <v>204</v>
      </c>
      <c r="G742" t="str">
        <f t="shared" si="57"/>
        <v>SH0908-1039</v>
      </c>
      <c r="H742" t="str">
        <f t="shared" si="58"/>
        <v>SH0908-1039</v>
      </c>
      <c r="I742" s="34">
        <f t="shared" si="59"/>
        <v>72686</v>
      </c>
    </row>
    <row r="743" spans="1:9" ht="15" customHeight="1" x14ac:dyDescent="0.35">
      <c r="A743">
        <f>TI102C!A740</f>
        <v>11707379</v>
      </c>
      <c r="B743">
        <f>TI102C!H740</f>
        <v>4</v>
      </c>
      <c r="C743" s="35">
        <f>TI102C!V740</f>
        <v>46273.767129629632</v>
      </c>
      <c r="D743">
        <f>TI102C!P740</f>
        <v>2</v>
      </c>
      <c r="E743" t="str">
        <f t="shared" si="55"/>
        <v>59674</v>
      </c>
      <c r="F743">
        <f t="shared" si="56"/>
        <v>213</v>
      </c>
      <c r="G743" t="str">
        <f t="shared" si="57"/>
        <v>SH0908-1042</v>
      </c>
      <c r="H743" t="str">
        <f t="shared" si="58"/>
        <v>SH0908-1042</v>
      </c>
      <c r="I743" s="34">
        <f t="shared" si="59"/>
        <v>72686</v>
      </c>
    </row>
    <row r="744" spans="1:9" ht="15" customHeight="1" x14ac:dyDescent="0.35">
      <c r="A744">
        <f>TI102C!A741</f>
        <v>11711118</v>
      </c>
      <c r="B744">
        <f>TI102C!H741</f>
        <v>1</v>
      </c>
      <c r="C744" s="35">
        <f>TI102C!V741</f>
        <v>46273.767187500001</v>
      </c>
      <c r="D744">
        <f>TI102C!P741</f>
        <v>1</v>
      </c>
      <c r="E744" t="str">
        <f t="shared" si="55"/>
        <v>60919</v>
      </c>
      <c r="F744">
        <f t="shared" si="56"/>
        <v>20</v>
      </c>
      <c r="G744" t="str">
        <f t="shared" si="57"/>
        <v>SH0908-1003</v>
      </c>
      <c r="H744" t="str">
        <f t="shared" si="58"/>
        <v>SH0908-1003</v>
      </c>
      <c r="I744" s="34">
        <f t="shared" si="59"/>
        <v>72686</v>
      </c>
    </row>
    <row r="745" spans="1:9" ht="15" customHeight="1" x14ac:dyDescent="0.35">
      <c r="A745">
        <f>TI102C!A742</f>
        <v>11711275</v>
      </c>
      <c r="B745">
        <f>TI102C!H742</f>
        <v>1</v>
      </c>
      <c r="C745" s="35">
        <f>TI102C!V742</f>
        <v>46273.767256944448</v>
      </c>
      <c r="D745">
        <f>TI102C!P742</f>
        <v>2</v>
      </c>
      <c r="E745" t="str">
        <f t="shared" si="55"/>
        <v>60971</v>
      </c>
      <c r="F745">
        <f t="shared" si="56"/>
        <v>85</v>
      </c>
      <c r="G745" t="str">
        <f t="shared" si="57"/>
        <v>SH0908-1021</v>
      </c>
      <c r="H745" t="str">
        <f t="shared" si="58"/>
        <v>SH0908-1021</v>
      </c>
      <c r="I745" s="34">
        <f t="shared" si="59"/>
        <v>72686</v>
      </c>
    </row>
    <row r="746" spans="1:9" ht="15" customHeight="1" x14ac:dyDescent="0.35">
      <c r="A746">
        <f>TI102C!A743</f>
        <v>11710901</v>
      </c>
      <c r="B746">
        <f>TI102C!H743</f>
        <v>2</v>
      </c>
      <c r="C746" s="35">
        <f>TI102C!V743</f>
        <v>46273.767372685194</v>
      </c>
      <c r="D746">
        <f>TI102C!P743</f>
        <v>1</v>
      </c>
      <c r="E746" t="str">
        <f t="shared" si="55"/>
        <v>60859</v>
      </c>
      <c r="F746">
        <f t="shared" si="56"/>
        <v>169</v>
      </c>
      <c r="G746" t="str">
        <f t="shared" si="57"/>
        <v>SH0908-1034</v>
      </c>
      <c r="H746" t="str">
        <f t="shared" si="58"/>
        <v>SH0908-1034</v>
      </c>
      <c r="I746" s="34">
        <f t="shared" si="59"/>
        <v>72686</v>
      </c>
    </row>
    <row r="747" spans="1:9" ht="15" customHeight="1" x14ac:dyDescent="0.35">
      <c r="A747">
        <f>TI102C!A744</f>
        <v>11710898</v>
      </c>
      <c r="B747">
        <f>TI102C!H744</f>
        <v>2</v>
      </c>
      <c r="C747" s="35">
        <f>TI102C!V744</f>
        <v>46273.767407407409</v>
      </c>
      <c r="D747">
        <f>TI102C!P744</f>
        <v>10</v>
      </c>
      <c r="E747" t="str">
        <f t="shared" si="55"/>
        <v>60855</v>
      </c>
      <c r="F747">
        <f t="shared" si="56"/>
        <v>167</v>
      </c>
      <c r="G747" t="str">
        <f t="shared" si="57"/>
        <v>SH0908-1034</v>
      </c>
      <c r="H747" t="str">
        <f t="shared" si="58"/>
        <v>SH0908-1034</v>
      </c>
      <c r="I747" s="34">
        <f t="shared" si="59"/>
        <v>72686</v>
      </c>
    </row>
    <row r="748" spans="1:9" ht="15" customHeight="1" x14ac:dyDescent="0.35">
      <c r="A748">
        <f>TI102C!A745</f>
        <v>11710635</v>
      </c>
      <c r="B748">
        <f>TI102C!H745</f>
        <v>6</v>
      </c>
      <c r="C748" s="35">
        <f>TI102C!V745</f>
        <v>46273.767430555563</v>
      </c>
      <c r="D748">
        <f>TI102C!P745</f>
        <v>1</v>
      </c>
      <c r="E748" t="str">
        <f t="shared" si="55"/>
        <v>16942-1034</v>
      </c>
      <c r="F748">
        <f t="shared" si="56"/>
        <v>165</v>
      </c>
      <c r="G748" t="str">
        <f t="shared" si="57"/>
        <v>SH0908-1034</v>
      </c>
      <c r="H748" t="str">
        <f t="shared" si="58"/>
        <v>SH0908-1034</v>
      </c>
      <c r="I748" s="34">
        <f t="shared" si="59"/>
        <v>72686</v>
      </c>
    </row>
    <row r="749" spans="1:9" ht="15" customHeight="1" x14ac:dyDescent="0.35">
      <c r="A749">
        <f>TI102C!A746</f>
        <v>11711033</v>
      </c>
      <c r="B749">
        <f>TI102C!H746</f>
        <v>1</v>
      </c>
      <c r="C749" s="35">
        <f>TI102C!V746</f>
        <v>46273.767523148148</v>
      </c>
      <c r="D749">
        <f>TI102C!P746</f>
        <v>9</v>
      </c>
      <c r="E749" t="str">
        <f t="shared" si="55"/>
        <v>60899</v>
      </c>
      <c r="F749">
        <f t="shared" si="56"/>
        <v>84</v>
      </c>
      <c r="G749" t="str">
        <f t="shared" si="57"/>
        <v>SH0908-1021</v>
      </c>
      <c r="H749" t="str">
        <f t="shared" si="58"/>
        <v>SH0908-1021</v>
      </c>
      <c r="I749" s="34">
        <f t="shared" si="59"/>
        <v>72686</v>
      </c>
    </row>
    <row r="750" spans="1:9" ht="15" customHeight="1" x14ac:dyDescent="0.35">
      <c r="A750">
        <f>TI102C!A747</f>
        <v>11711276</v>
      </c>
      <c r="B750">
        <f>TI102C!H747</f>
        <v>1</v>
      </c>
      <c r="C750" s="35">
        <f>TI102C!V747</f>
        <v>46273.767523148148</v>
      </c>
      <c r="D750">
        <f>TI102C!P747</f>
        <v>1</v>
      </c>
      <c r="E750" t="str">
        <f t="shared" si="55"/>
        <v>60971</v>
      </c>
      <c r="F750">
        <f t="shared" si="56"/>
        <v>85</v>
      </c>
      <c r="G750" t="str">
        <f t="shared" si="57"/>
        <v>SH0908-1021</v>
      </c>
      <c r="H750" t="str">
        <f t="shared" si="58"/>
        <v>SH0908-1021</v>
      </c>
      <c r="I750" s="34">
        <f t="shared" si="59"/>
        <v>72686</v>
      </c>
    </row>
    <row r="751" spans="1:9" ht="15" customHeight="1" x14ac:dyDescent="0.35">
      <c r="A751">
        <f>TI102C!A748</f>
        <v>11710902</v>
      </c>
      <c r="B751">
        <f>TI102C!H748</f>
        <v>1</v>
      </c>
      <c r="C751" s="35">
        <f>TI102C!V748</f>
        <v>46273.767534722218</v>
      </c>
      <c r="D751">
        <f>TI102C!P748</f>
        <v>1</v>
      </c>
      <c r="E751" t="str">
        <f t="shared" si="55"/>
        <v>60859</v>
      </c>
      <c r="F751">
        <f t="shared" si="56"/>
        <v>169</v>
      </c>
      <c r="G751" t="str">
        <f t="shared" si="57"/>
        <v>SH0908-1034</v>
      </c>
      <c r="H751" t="str">
        <f t="shared" si="58"/>
        <v>SH0908-1034</v>
      </c>
      <c r="I751" s="34">
        <f t="shared" si="59"/>
        <v>72686</v>
      </c>
    </row>
    <row r="752" spans="1:9" ht="15" customHeight="1" x14ac:dyDescent="0.35">
      <c r="A752">
        <f>TI102C!A749</f>
        <v>11711038</v>
      </c>
      <c r="B752">
        <f>TI102C!H749</f>
        <v>2</v>
      </c>
      <c r="C752" s="35">
        <f>TI102C!V749</f>
        <v>46273.767581018517</v>
      </c>
      <c r="D752">
        <f>TI102C!P749</f>
        <v>1</v>
      </c>
      <c r="E752" t="str">
        <f t="shared" si="55"/>
        <v>60832</v>
      </c>
      <c r="F752">
        <f t="shared" si="56"/>
        <v>180</v>
      </c>
      <c r="G752" t="str">
        <f t="shared" si="57"/>
        <v>SH0908-1036</v>
      </c>
      <c r="H752" t="str">
        <f t="shared" si="58"/>
        <v>SH0908-1036</v>
      </c>
      <c r="I752" s="34">
        <f t="shared" si="59"/>
        <v>72686</v>
      </c>
    </row>
    <row r="753" spans="1:9" ht="15" customHeight="1" x14ac:dyDescent="0.35">
      <c r="A753">
        <f>TI102C!A750</f>
        <v>11711273</v>
      </c>
      <c r="B753">
        <f>TI102C!H750</f>
        <v>2</v>
      </c>
      <c r="C753" s="35">
        <f>TI102C!V750</f>
        <v>46273.767581018517</v>
      </c>
      <c r="D753">
        <f>TI102C!P750</f>
        <v>2</v>
      </c>
      <c r="E753" t="str">
        <f t="shared" si="55"/>
        <v>60971</v>
      </c>
      <c r="F753">
        <f t="shared" si="56"/>
        <v>85</v>
      </c>
      <c r="G753" t="str">
        <f t="shared" si="57"/>
        <v>SH0908-1021</v>
      </c>
      <c r="H753" t="str">
        <f t="shared" si="58"/>
        <v>SH0908-1021</v>
      </c>
      <c r="I753" s="34">
        <f t="shared" si="59"/>
        <v>72686</v>
      </c>
    </row>
    <row r="754" spans="1:9" ht="15" customHeight="1" x14ac:dyDescent="0.35">
      <c r="A754">
        <f>TI102C!A751</f>
        <v>11711039</v>
      </c>
      <c r="B754">
        <f>TI102C!H751</f>
        <v>2</v>
      </c>
      <c r="C754" s="35">
        <f>TI102C!V751</f>
        <v>46273.76767361111</v>
      </c>
      <c r="D754">
        <f>TI102C!P751</f>
        <v>1</v>
      </c>
      <c r="E754" t="str">
        <f t="shared" si="55"/>
        <v>60832</v>
      </c>
      <c r="F754">
        <f t="shared" si="56"/>
        <v>180</v>
      </c>
      <c r="G754" t="str">
        <f t="shared" si="57"/>
        <v>SH0908-1036</v>
      </c>
      <c r="H754" t="str">
        <f t="shared" si="58"/>
        <v>SH0908-1036</v>
      </c>
      <c r="I754" s="34">
        <f t="shared" si="59"/>
        <v>72686</v>
      </c>
    </row>
    <row r="755" spans="1:9" ht="15" customHeight="1" x14ac:dyDescent="0.35">
      <c r="A755">
        <f>TI102C!A752</f>
        <v>11711070</v>
      </c>
      <c r="B755">
        <f>TI102C!H752</f>
        <v>4</v>
      </c>
      <c r="C755" s="35">
        <f>TI102C!V752</f>
        <v>46273.767789351848</v>
      </c>
      <c r="D755">
        <f>TI102C!P752</f>
        <v>3</v>
      </c>
      <c r="E755" t="str">
        <f t="shared" si="55"/>
        <v>60902</v>
      </c>
      <c r="F755">
        <f t="shared" si="56"/>
        <v>205</v>
      </c>
      <c r="G755" t="str">
        <f t="shared" si="57"/>
        <v>SH0908-1039</v>
      </c>
      <c r="H755" t="str">
        <f t="shared" si="58"/>
        <v>SH0908-1039</v>
      </c>
      <c r="I755" s="34">
        <f t="shared" si="59"/>
        <v>72686</v>
      </c>
    </row>
    <row r="756" spans="1:9" ht="15" customHeight="1" x14ac:dyDescent="0.35">
      <c r="A756">
        <f>TI102C!A753</f>
        <v>11710856</v>
      </c>
      <c r="B756">
        <f>TI102C!H753</f>
        <v>1</v>
      </c>
      <c r="C756" s="35">
        <f>TI102C!V753</f>
        <v>46273.767881944441</v>
      </c>
      <c r="D756">
        <f>TI102C!P753</f>
        <v>2</v>
      </c>
      <c r="E756" t="str">
        <f t="shared" si="55"/>
        <v>60845</v>
      </c>
      <c r="F756">
        <f t="shared" si="56"/>
        <v>203</v>
      </c>
      <c r="G756" t="str">
        <f t="shared" si="57"/>
        <v>SH0908-1039</v>
      </c>
      <c r="H756" t="str">
        <f t="shared" si="58"/>
        <v>SH0908-1039</v>
      </c>
      <c r="I756" s="34">
        <f t="shared" si="59"/>
        <v>72686</v>
      </c>
    </row>
    <row r="757" spans="1:9" ht="15" customHeight="1" x14ac:dyDescent="0.35">
      <c r="A757">
        <f>TI102C!A754</f>
        <v>11710951</v>
      </c>
      <c r="B757">
        <f>TI102C!H754</f>
        <v>2</v>
      </c>
      <c r="C757" s="35">
        <f>TI102C!V754</f>
        <v>46273.767881944441</v>
      </c>
      <c r="D757">
        <f>TI102C!P754</f>
        <v>1</v>
      </c>
      <c r="E757" t="str">
        <f t="shared" si="55"/>
        <v>60864</v>
      </c>
      <c r="F757">
        <f t="shared" si="56"/>
        <v>69</v>
      </c>
      <c r="G757" t="str">
        <f t="shared" si="57"/>
        <v>SH0908-1019</v>
      </c>
      <c r="H757" t="str">
        <f t="shared" si="58"/>
        <v>SH0908-1019</v>
      </c>
      <c r="I757" s="34">
        <f t="shared" si="59"/>
        <v>72686</v>
      </c>
    </row>
    <row r="758" spans="1:9" ht="15" customHeight="1" x14ac:dyDescent="0.35">
      <c r="A758">
        <f>TI102C!A755</f>
        <v>11710636</v>
      </c>
      <c r="B758">
        <f>TI102C!H755</f>
        <v>6</v>
      </c>
      <c r="C758" s="35">
        <f>TI102C!V755</f>
        <v>46273.767928240741</v>
      </c>
      <c r="D758">
        <f>TI102C!P755</f>
        <v>1</v>
      </c>
      <c r="E758" t="str">
        <f t="shared" si="55"/>
        <v>60048</v>
      </c>
      <c r="F758">
        <f t="shared" si="56"/>
        <v>153</v>
      </c>
      <c r="G758" t="str">
        <f t="shared" si="57"/>
        <v>SH0908-1034</v>
      </c>
      <c r="H758" t="str">
        <f t="shared" si="58"/>
        <v>SH0908-1034</v>
      </c>
      <c r="I758" s="34">
        <f t="shared" si="59"/>
        <v>72686</v>
      </c>
    </row>
    <row r="759" spans="1:9" ht="15" customHeight="1" x14ac:dyDescent="0.35">
      <c r="A759">
        <f>TI102C!A756</f>
        <v>11711071</v>
      </c>
      <c r="B759">
        <f>TI102C!H756</f>
        <v>4</v>
      </c>
      <c r="C759" s="35">
        <f>TI102C!V756</f>
        <v>46273.767928240741</v>
      </c>
      <c r="D759">
        <f>TI102C!P756</f>
        <v>1</v>
      </c>
      <c r="E759" t="str">
        <f t="shared" si="55"/>
        <v>60902</v>
      </c>
      <c r="F759">
        <f t="shared" si="56"/>
        <v>205</v>
      </c>
      <c r="G759" t="str">
        <f t="shared" si="57"/>
        <v>SH0908-1039</v>
      </c>
      <c r="H759" t="str">
        <f t="shared" si="58"/>
        <v>SH0908-1039</v>
      </c>
      <c r="I759" s="34">
        <f t="shared" si="59"/>
        <v>72686</v>
      </c>
    </row>
    <row r="760" spans="1:9" ht="15" customHeight="1" x14ac:dyDescent="0.35">
      <c r="A760">
        <f>TI102C!A757</f>
        <v>11711274</v>
      </c>
      <c r="B760">
        <f>TI102C!H757</f>
        <v>2</v>
      </c>
      <c r="C760" s="35">
        <f>TI102C!V757</f>
        <v>46273.768020833333</v>
      </c>
      <c r="D760">
        <f>TI102C!P757</f>
        <v>1</v>
      </c>
      <c r="E760" t="str">
        <f t="shared" si="55"/>
        <v>60971</v>
      </c>
      <c r="F760">
        <f t="shared" si="56"/>
        <v>85</v>
      </c>
      <c r="G760" t="str">
        <f t="shared" si="57"/>
        <v>SH0908-1021</v>
      </c>
      <c r="H760" t="str">
        <f t="shared" si="58"/>
        <v>SH0908-1021</v>
      </c>
      <c r="I760" s="34">
        <f t="shared" si="59"/>
        <v>72686</v>
      </c>
    </row>
    <row r="761" spans="1:9" ht="15" customHeight="1" x14ac:dyDescent="0.35">
      <c r="A761">
        <f>TI102C!A758</f>
        <v>11710952</v>
      </c>
      <c r="B761">
        <f>TI102C!H758</f>
        <v>2</v>
      </c>
      <c r="C761" s="35">
        <f>TI102C!V758</f>
        <v>46273.768125000002</v>
      </c>
      <c r="D761">
        <f>TI102C!P758</f>
        <v>1</v>
      </c>
      <c r="E761" t="str">
        <f t="shared" si="55"/>
        <v>60864</v>
      </c>
      <c r="F761">
        <f t="shared" si="56"/>
        <v>69</v>
      </c>
      <c r="G761" t="str">
        <f t="shared" si="57"/>
        <v>SH0908-1019</v>
      </c>
      <c r="H761" t="str">
        <f t="shared" si="58"/>
        <v>SH0908-1019</v>
      </c>
      <c r="I761" s="34">
        <f t="shared" si="59"/>
        <v>72686</v>
      </c>
    </row>
    <row r="762" spans="1:9" ht="15" customHeight="1" x14ac:dyDescent="0.35">
      <c r="A762">
        <f>TI102C!A759</f>
        <v>11711341</v>
      </c>
      <c r="B762">
        <f>TI102C!H759</f>
        <v>1</v>
      </c>
      <c r="C762" s="35">
        <f>TI102C!V759</f>
        <v>46273.768159722233</v>
      </c>
      <c r="D762">
        <f>TI102C!P759</f>
        <v>1</v>
      </c>
      <c r="E762" t="str">
        <f t="shared" si="55"/>
        <v>61027</v>
      </c>
      <c r="F762">
        <f t="shared" si="56"/>
        <v>23</v>
      </c>
      <c r="G762" t="str">
        <f t="shared" si="57"/>
        <v>SH0908-1003</v>
      </c>
      <c r="H762" t="str">
        <f t="shared" si="58"/>
        <v>SH0908-1003</v>
      </c>
      <c r="I762" s="34">
        <f t="shared" si="59"/>
        <v>72686</v>
      </c>
    </row>
    <row r="763" spans="1:9" ht="15" customHeight="1" x14ac:dyDescent="0.35">
      <c r="A763">
        <f>TI102C!A760</f>
        <v>11710858</v>
      </c>
      <c r="B763">
        <f>TI102C!H760</f>
        <v>1</v>
      </c>
      <c r="C763" s="35">
        <f>TI102C!V760</f>
        <v>46273.768171296288</v>
      </c>
      <c r="D763">
        <f>TI102C!P760</f>
        <v>1</v>
      </c>
      <c r="E763" t="str">
        <f t="shared" si="55"/>
        <v>60844</v>
      </c>
      <c r="F763">
        <f t="shared" si="56"/>
        <v>137</v>
      </c>
      <c r="G763" t="str">
        <f t="shared" si="57"/>
        <v>SH0908-1033</v>
      </c>
      <c r="H763" t="str">
        <f t="shared" si="58"/>
        <v>SH0908-1033</v>
      </c>
      <c r="I763" s="34">
        <f t="shared" si="59"/>
        <v>72686</v>
      </c>
    </row>
    <row r="764" spans="1:9" ht="15" customHeight="1" x14ac:dyDescent="0.35">
      <c r="A764">
        <f>TI102C!A761</f>
        <v>11708005</v>
      </c>
      <c r="B764">
        <f>TI102C!H761</f>
        <v>4</v>
      </c>
      <c r="C764" s="35">
        <f>TI102C!V761</f>
        <v>46273.768252314818</v>
      </c>
      <c r="D764">
        <f>TI102C!P761</f>
        <v>1</v>
      </c>
      <c r="E764" t="str">
        <f t="shared" si="55"/>
        <v>60104</v>
      </c>
      <c r="F764">
        <f t="shared" si="56"/>
        <v>224</v>
      </c>
      <c r="G764" t="str">
        <f t="shared" si="57"/>
        <v>SH0908-1042</v>
      </c>
      <c r="H764" t="str">
        <f t="shared" si="58"/>
        <v>SH0908-1042</v>
      </c>
      <c r="I764" s="34">
        <f t="shared" si="59"/>
        <v>72686</v>
      </c>
    </row>
    <row r="765" spans="1:9" ht="15" customHeight="1" x14ac:dyDescent="0.35">
      <c r="A765">
        <f>TI102C!A762</f>
        <v>11710859</v>
      </c>
      <c r="B765">
        <f>TI102C!H762</f>
        <v>1</v>
      </c>
      <c r="C765" s="35">
        <f>TI102C!V762</f>
        <v>46273.768275462957</v>
      </c>
      <c r="D765">
        <f>TI102C!P762</f>
        <v>1</v>
      </c>
      <c r="E765" t="str">
        <f t="shared" si="55"/>
        <v>60844</v>
      </c>
      <c r="F765">
        <f t="shared" si="56"/>
        <v>137</v>
      </c>
      <c r="G765" t="str">
        <f t="shared" si="57"/>
        <v>SH0908-1033</v>
      </c>
      <c r="H765" t="str">
        <f t="shared" si="58"/>
        <v>SH0908-1033</v>
      </c>
      <c r="I765" s="34">
        <f t="shared" si="59"/>
        <v>72686</v>
      </c>
    </row>
    <row r="766" spans="1:9" ht="15" customHeight="1" x14ac:dyDescent="0.35">
      <c r="A766">
        <f>TI102C!A763</f>
        <v>11708006</v>
      </c>
      <c r="B766">
        <f>TI102C!H763</f>
        <v>4</v>
      </c>
      <c r="C766" s="35">
        <f>TI102C!V763</f>
        <v>46273.76829861111</v>
      </c>
      <c r="D766">
        <f>TI102C!P763</f>
        <v>1</v>
      </c>
      <c r="E766" t="str">
        <f t="shared" si="55"/>
        <v>60104</v>
      </c>
      <c r="F766">
        <f t="shared" si="56"/>
        <v>224</v>
      </c>
      <c r="G766" t="str">
        <f t="shared" si="57"/>
        <v>SH0908-1042</v>
      </c>
      <c r="H766" t="str">
        <f t="shared" si="58"/>
        <v>SH0908-1042</v>
      </c>
      <c r="I766" s="34">
        <f t="shared" si="59"/>
        <v>72686</v>
      </c>
    </row>
    <row r="767" spans="1:9" ht="15" customHeight="1" x14ac:dyDescent="0.35">
      <c r="A767">
        <f>TI102C!A764</f>
        <v>11710776</v>
      </c>
      <c r="B767">
        <f>TI102C!H764</f>
        <v>1</v>
      </c>
      <c r="C767" s="35">
        <f>TI102C!V764</f>
        <v>46273.76835648148</v>
      </c>
      <c r="D767">
        <f>TI102C!P764</f>
        <v>3</v>
      </c>
      <c r="E767" t="str">
        <f t="shared" si="55"/>
        <v>60826</v>
      </c>
      <c r="F767">
        <f t="shared" si="56"/>
        <v>402</v>
      </c>
      <c r="G767" t="str">
        <f t="shared" si="57"/>
        <v>SH0908-1888</v>
      </c>
      <c r="H767" t="str">
        <f t="shared" si="58"/>
        <v>SH0908-1888</v>
      </c>
      <c r="I767" s="34">
        <f t="shared" si="59"/>
        <v>72686</v>
      </c>
    </row>
    <row r="768" spans="1:9" ht="15" customHeight="1" x14ac:dyDescent="0.35">
      <c r="A768">
        <f>TI102C!A765</f>
        <v>11708007</v>
      </c>
      <c r="B768">
        <f>TI102C!H765</f>
        <v>4</v>
      </c>
      <c r="C768" s="35">
        <f>TI102C!V765</f>
        <v>46273.76840277778</v>
      </c>
      <c r="D768">
        <f>TI102C!P765</f>
        <v>2</v>
      </c>
      <c r="E768" t="str">
        <f t="shared" si="55"/>
        <v>60104</v>
      </c>
      <c r="F768">
        <f t="shared" si="56"/>
        <v>224</v>
      </c>
      <c r="G768" t="str">
        <f t="shared" si="57"/>
        <v>SH0908-1042</v>
      </c>
      <c r="H768" t="str">
        <f t="shared" si="58"/>
        <v>SH0908-1042</v>
      </c>
      <c r="I768" s="34">
        <f t="shared" si="59"/>
        <v>72686</v>
      </c>
    </row>
    <row r="769" spans="1:9" ht="15" customHeight="1" x14ac:dyDescent="0.35">
      <c r="A769">
        <f>TI102C!A766</f>
        <v>11708008</v>
      </c>
      <c r="B769">
        <f>TI102C!H766</f>
        <v>4</v>
      </c>
      <c r="C769" s="35">
        <f>TI102C!V766</f>
        <v>46273.768518518518</v>
      </c>
      <c r="D769">
        <f>TI102C!P766</f>
        <v>3</v>
      </c>
      <c r="E769" t="str">
        <f t="shared" si="55"/>
        <v>60104</v>
      </c>
      <c r="F769">
        <f t="shared" si="56"/>
        <v>224</v>
      </c>
      <c r="G769" t="str">
        <f t="shared" si="57"/>
        <v>SH0908-1042</v>
      </c>
      <c r="H769" t="str">
        <f t="shared" si="58"/>
        <v>SH0908-1042</v>
      </c>
      <c r="I769" s="34">
        <f t="shared" si="59"/>
        <v>72686</v>
      </c>
    </row>
    <row r="770" spans="1:9" ht="15" customHeight="1" x14ac:dyDescent="0.35">
      <c r="A770">
        <f>TI102C!A767</f>
        <v>11711120</v>
      </c>
      <c r="B770">
        <f>TI102C!H767</f>
        <v>2</v>
      </c>
      <c r="C770" s="35">
        <f>TI102C!V767</f>
        <v>46273.768518518518</v>
      </c>
      <c r="D770">
        <f>TI102C!P767</f>
        <v>1</v>
      </c>
      <c r="E770" t="str">
        <f t="shared" si="55"/>
        <v>60931</v>
      </c>
      <c r="F770">
        <f t="shared" si="56"/>
        <v>96</v>
      </c>
      <c r="G770" t="str">
        <f t="shared" si="57"/>
        <v>SH0908-1022</v>
      </c>
      <c r="H770" t="str">
        <f t="shared" si="58"/>
        <v>SH0908-1022</v>
      </c>
      <c r="I770" s="34">
        <f t="shared" si="59"/>
        <v>72686</v>
      </c>
    </row>
    <row r="771" spans="1:9" ht="15" customHeight="1" x14ac:dyDescent="0.35">
      <c r="A771">
        <f>TI102C!A768</f>
        <v>11710637</v>
      </c>
      <c r="B771">
        <f>TI102C!H768</f>
        <v>6</v>
      </c>
      <c r="C771" s="35">
        <f>TI102C!V768</f>
        <v>46273.768587962957</v>
      </c>
      <c r="D771">
        <f>TI102C!P768</f>
        <v>1</v>
      </c>
      <c r="E771" t="str">
        <f t="shared" si="55"/>
        <v>60622</v>
      </c>
      <c r="F771">
        <f t="shared" si="56"/>
        <v>162</v>
      </c>
      <c r="G771" t="str">
        <f t="shared" si="57"/>
        <v>SH0908-1034</v>
      </c>
      <c r="H771" t="str">
        <f t="shared" si="58"/>
        <v>SH0908-1034</v>
      </c>
      <c r="I771" s="34">
        <f t="shared" si="59"/>
        <v>72686</v>
      </c>
    </row>
    <row r="772" spans="1:9" ht="15" customHeight="1" x14ac:dyDescent="0.35">
      <c r="A772">
        <f>TI102C!A769</f>
        <v>11710678</v>
      </c>
      <c r="B772">
        <f>TI102C!H769</f>
        <v>1</v>
      </c>
      <c r="C772" s="35">
        <f>TI102C!V769</f>
        <v>46273.768587962957</v>
      </c>
      <c r="D772">
        <f>TI102C!P769</f>
        <v>1</v>
      </c>
      <c r="E772" t="str">
        <f t="shared" si="55"/>
        <v>60801</v>
      </c>
      <c r="F772">
        <f t="shared" si="56"/>
        <v>400</v>
      </c>
      <c r="G772" t="str">
        <f t="shared" si="57"/>
        <v>SH0908-1888</v>
      </c>
      <c r="H772" t="str">
        <f t="shared" si="58"/>
        <v>SH0908-1888</v>
      </c>
      <c r="I772" s="34">
        <f t="shared" si="59"/>
        <v>72686</v>
      </c>
    </row>
    <row r="773" spans="1:9" ht="15" customHeight="1" x14ac:dyDescent="0.35">
      <c r="A773">
        <f>TI102C!A770</f>
        <v>11708009</v>
      </c>
      <c r="B773">
        <f>TI102C!H770</f>
        <v>4</v>
      </c>
      <c r="C773" s="35">
        <f>TI102C!V770</f>
        <v>46273.768599537027</v>
      </c>
      <c r="D773">
        <f>TI102C!P770</f>
        <v>1</v>
      </c>
      <c r="E773" t="str">
        <f t="shared" si="55"/>
        <v>60104</v>
      </c>
      <c r="F773">
        <f t="shared" si="56"/>
        <v>224</v>
      </c>
      <c r="G773" t="str">
        <f t="shared" si="57"/>
        <v>SH0908-1042</v>
      </c>
      <c r="H773" t="str">
        <f t="shared" si="58"/>
        <v>SH0908-1042</v>
      </c>
      <c r="I773" s="34">
        <f t="shared" si="59"/>
        <v>72686</v>
      </c>
    </row>
    <row r="774" spans="1:9" ht="15" customHeight="1" x14ac:dyDescent="0.35">
      <c r="A774">
        <f>TI102C!A771</f>
        <v>11711083</v>
      </c>
      <c r="B774">
        <f>TI102C!H771</f>
        <v>1</v>
      </c>
      <c r="C774" s="35">
        <f>TI102C!V771</f>
        <v>46273.768622685187</v>
      </c>
      <c r="D774">
        <f>TI102C!P771</f>
        <v>3</v>
      </c>
      <c r="E774" t="str">
        <f t="shared" ref="E774:E837" si="60">INDEX(OM_ORDER,MATCH(A774,OM_TID,0))</f>
        <v>60905</v>
      </c>
      <c r="F774">
        <f t="shared" ref="F774:F837" si="61">MATCH(E774,OR_ID,0)</f>
        <v>300</v>
      </c>
      <c r="G774" t="str">
        <f t="shared" ref="G774:G837" si="62">INDEX(OR_ORIG,F774)</f>
        <v>SH0908-1057</v>
      </c>
      <c r="H774" t="str">
        <f t="shared" ref="H774:H837" si="63">INDEX(OR_SHIP,F774)</f>
        <v>SH0908-1057</v>
      </c>
      <c r="I774" s="34">
        <f t="shared" ref="I774:I837" si="64">IF(INDEX(OR_MOVED,F774)="",DATE(2099,1,1),INDEX(OR_MOVED,F774))</f>
        <v>72686</v>
      </c>
    </row>
    <row r="775" spans="1:9" ht="15" customHeight="1" x14ac:dyDescent="0.35">
      <c r="A775">
        <f>TI102C!A772</f>
        <v>11711310</v>
      </c>
      <c r="B775">
        <f>TI102C!H772</f>
        <v>1</v>
      </c>
      <c r="C775" s="35">
        <f>TI102C!V772</f>
        <v>46273.768645833326</v>
      </c>
      <c r="D775">
        <f>TI102C!P772</f>
        <v>4</v>
      </c>
      <c r="E775" t="str">
        <f t="shared" si="60"/>
        <v>60988</v>
      </c>
      <c r="F775">
        <f t="shared" si="61"/>
        <v>185</v>
      </c>
      <c r="G775" t="str">
        <f t="shared" si="62"/>
        <v>SH0908-1036</v>
      </c>
      <c r="H775" t="str">
        <f t="shared" si="63"/>
        <v>SH0908-1036</v>
      </c>
      <c r="I775" s="34">
        <f t="shared" si="64"/>
        <v>72686</v>
      </c>
    </row>
    <row r="776" spans="1:9" ht="15" customHeight="1" x14ac:dyDescent="0.35">
      <c r="A776">
        <f>TI102C!A773</f>
        <v>11711030</v>
      </c>
      <c r="B776">
        <f>TI102C!H773</f>
        <v>1</v>
      </c>
      <c r="C776" s="35">
        <f>TI102C!V773</f>
        <v>46273.768819444442</v>
      </c>
      <c r="D776">
        <f>TI102C!P773</f>
        <v>1</v>
      </c>
      <c r="E776" t="str">
        <f t="shared" si="60"/>
        <v>60899</v>
      </c>
      <c r="F776">
        <f t="shared" si="61"/>
        <v>84</v>
      </c>
      <c r="G776" t="str">
        <f t="shared" si="62"/>
        <v>SH0908-1021</v>
      </c>
      <c r="H776" t="str">
        <f t="shared" si="63"/>
        <v>SH0908-1021</v>
      </c>
      <c r="I776" s="34">
        <f t="shared" si="64"/>
        <v>72686</v>
      </c>
    </row>
    <row r="777" spans="1:9" ht="15" customHeight="1" x14ac:dyDescent="0.35">
      <c r="A777">
        <f>TI102C!A774</f>
        <v>11711240</v>
      </c>
      <c r="B777">
        <f>TI102C!H774</f>
        <v>2</v>
      </c>
      <c r="C777" s="35">
        <f>TI102C!V774</f>
        <v>46273.768819444442</v>
      </c>
      <c r="D777">
        <f>TI102C!P774</f>
        <v>5</v>
      </c>
      <c r="E777" t="str">
        <f t="shared" si="60"/>
        <v>60962</v>
      </c>
      <c r="F777">
        <f t="shared" si="61"/>
        <v>272</v>
      </c>
      <c r="G777" t="str">
        <f t="shared" si="62"/>
        <v>SH0908-1051</v>
      </c>
      <c r="H777" t="str">
        <f t="shared" si="63"/>
        <v>SH0908-1051</v>
      </c>
      <c r="I777" s="34">
        <f t="shared" si="64"/>
        <v>72686</v>
      </c>
    </row>
    <row r="778" spans="1:9" ht="15" customHeight="1" x14ac:dyDescent="0.35">
      <c r="A778">
        <f>TI102C!A775</f>
        <v>11708667</v>
      </c>
      <c r="B778">
        <f>TI102C!H775</f>
        <v>4</v>
      </c>
      <c r="C778" s="35">
        <f>TI102C!V775</f>
        <v>46273.768900462957</v>
      </c>
      <c r="D778">
        <f>TI102C!P775</f>
        <v>1</v>
      </c>
      <c r="E778" t="str">
        <f t="shared" si="60"/>
        <v>60312</v>
      </c>
      <c r="F778">
        <f t="shared" si="61"/>
        <v>259</v>
      </c>
      <c r="G778" t="str">
        <f t="shared" si="62"/>
        <v>SH0908-1045</v>
      </c>
      <c r="H778" t="str">
        <f t="shared" si="63"/>
        <v>SH0908-1045</v>
      </c>
      <c r="I778" s="34">
        <f t="shared" si="64"/>
        <v>72686</v>
      </c>
    </row>
    <row r="779" spans="1:9" ht="15" customHeight="1" x14ac:dyDescent="0.35">
      <c r="A779">
        <f>TI102C!A776</f>
        <v>11710638</v>
      </c>
      <c r="B779">
        <f>TI102C!H776</f>
        <v>6</v>
      </c>
      <c r="C779" s="35">
        <f>TI102C!V776</f>
        <v>46273.76898148148</v>
      </c>
      <c r="D779">
        <f>TI102C!P776</f>
        <v>1</v>
      </c>
      <c r="E779" t="str">
        <f t="shared" si="60"/>
        <v>60509</v>
      </c>
      <c r="F779">
        <f t="shared" si="61"/>
        <v>161</v>
      </c>
      <c r="G779" t="str">
        <f t="shared" si="62"/>
        <v>SH0908-1034</v>
      </c>
      <c r="H779" t="str">
        <f t="shared" si="63"/>
        <v>SH0908-1034</v>
      </c>
      <c r="I779" s="34">
        <f t="shared" si="64"/>
        <v>72686</v>
      </c>
    </row>
    <row r="780" spans="1:9" ht="15" customHeight="1" x14ac:dyDescent="0.35">
      <c r="A780">
        <f>TI102C!A777</f>
        <v>11710821</v>
      </c>
      <c r="B780">
        <f>TI102C!H777</f>
        <v>1</v>
      </c>
      <c r="C780" s="35">
        <f>TI102C!V777</f>
        <v>46273.768993055557</v>
      </c>
      <c r="D780">
        <f>TI102C!P777</f>
        <v>2</v>
      </c>
      <c r="E780" t="str">
        <f t="shared" si="60"/>
        <v>60833</v>
      </c>
      <c r="F780">
        <f t="shared" si="61"/>
        <v>247</v>
      </c>
      <c r="G780" t="str">
        <f t="shared" si="62"/>
        <v>SH0908-1042</v>
      </c>
      <c r="H780" t="str">
        <f t="shared" si="63"/>
        <v>SH0908-1042</v>
      </c>
      <c r="I780" s="34">
        <f t="shared" si="64"/>
        <v>72686</v>
      </c>
    </row>
    <row r="781" spans="1:9" ht="15" customHeight="1" x14ac:dyDescent="0.35">
      <c r="A781">
        <f>TI102C!A778</f>
        <v>11710860</v>
      </c>
      <c r="B781">
        <f>TI102C!H778</f>
        <v>1</v>
      </c>
      <c r="C781" s="35">
        <f>TI102C!V778</f>
        <v>46273.768993055557</v>
      </c>
      <c r="D781">
        <f>TI102C!P778</f>
        <v>1</v>
      </c>
      <c r="E781" t="str">
        <f t="shared" si="60"/>
        <v>60844</v>
      </c>
      <c r="F781">
        <f t="shared" si="61"/>
        <v>137</v>
      </c>
      <c r="G781" t="str">
        <f t="shared" si="62"/>
        <v>SH0908-1033</v>
      </c>
      <c r="H781" t="str">
        <f t="shared" si="63"/>
        <v>SH0908-1033</v>
      </c>
      <c r="I781" s="34">
        <f t="shared" si="64"/>
        <v>72686</v>
      </c>
    </row>
    <row r="782" spans="1:9" ht="15" customHeight="1" x14ac:dyDescent="0.35">
      <c r="A782">
        <f>TI102C!A779</f>
        <v>11710739</v>
      </c>
      <c r="B782">
        <f>TI102C!H779</f>
        <v>1</v>
      </c>
      <c r="C782" s="35">
        <f>TI102C!V779</f>
        <v>46273.76903935185</v>
      </c>
      <c r="D782">
        <f>TI102C!P779</f>
        <v>6</v>
      </c>
      <c r="E782" t="str">
        <f t="shared" si="60"/>
        <v>60805</v>
      </c>
      <c r="F782">
        <f t="shared" si="61"/>
        <v>77</v>
      </c>
      <c r="G782" t="str">
        <f t="shared" si="62"/>
        <v>SH0908-1020</v>
      </c>
      <c r="H782" t="str">
        <f t="shared" si="63"/>
        <v>SH0908-1020</v>
      </c>
      <c r="I782" s="34">
        <f t="shared" si="64"/>
        <v>72686</v>
      </c>
    </row>
    <row r="783" spans="1:9" ht="15" customHeight="1" x14ac:dyDescent="0.35">
      <c r="A783">
        <f>TI102C!A780</f>
        <v>11708668</v>
      </c>
      <c r="B783">
        <f>TI102C!H780</f>
        <v>4</v>
      </c>
      <c r="C783" s="35">
        <f>TI102C!V780</f>
        <v>46273.769062500003</v>
      </c>
      <c r="D783">
        <f>TI102C!P780</f>
        <v>1</v>
      </c>
      <c r="E783" t="str">
        <f t="shared" si="60"/>
        <v>60312</v>
      </c>
      <c r="F783">
        <f t="shared" si="61"/>
        <v>259</v>
      </c>
      <c r="G783" t="str">
        <f t="shared" si="62"/>
        <v>SH0908-1045</v>
      </c>
      <c r="H783" t="str">
        <f t="shared" si="63"/>
        <v>SH0908-1045</v>
      </c>
      <c r="I783" s="34">
        <f t="shared" si="64"/>
        <v>72686</v>
      </c>
    </row>
    <row r="784" spans="1:9" ht="15" customHeight="1" x14ac:dyDescent="0.35">
      <c r="A784">
        <f>TI102C!A781</f>
        <v>11708669</v>
      </c>
      <c r="B784">
        <f>TI102C!H781</f>
        <v>4</v>
      </c>
      <c r="C784" s="35">
        <f>TI102C!V781</f>
        <v>46273.769108796303</v>
      </c>
      <c r="D784">
        <f>TI102C!P781</f>
        <v>1</v>
      </c>
      <c r="E784" t="str">
        <f t="shared" si="60"/>
        <v>60312</v>
      </c>
      <c r="F784">
        <f t="shared" si="61"/>
        <v>259</v>
      </c>
      <c r="G784" t="str">
        <f t="shared" si="62"/>
        <v>SH0908-1045</v>
      </c>
      <c r="H784" t="str">
        <f t="shared" si="63"/>
        <v>SH0908-1045</v>
      </c>
      <c r="I784" s="34">
        <f t="shared" si="64"/>
        <v>72686</v>
      </c>
    </row>
    <row r="785" spans="1:9" ht="15" customHeight="1" x14ac:dyDescent="0.35">
      <c r="A785">
        <f>TI102C!A782</f>
        <v>11711121</v>
      </c>
      <c r="B785">
        <f>TI102C!H782</f>
        <v>2</v>
      </c>
      <c r="C785" s="35">
        <f>TI102C!V782</f>
        <v>46273.769108796303</v>
      </c>
      <c r="D785">
        <f>TI102C!P782</f>
        <v>3</v>
      </c>
      <c r="E785" t="str">
        <f t="shared" si="60"/>
        <v>60931</v>
      </c>
      <c r="F785">
        <f t="shared" si="61"/>
        <v>96</v>
      </c>
      <c r="G785" t="str">
        <f t="shared" si="62"/>
        <v>SH0908-1022</v>
      </c>
      <c r="H785" t="str">
        <f t="shared" si="63"/>
        <v>SH0908-1022</v>
      </c>
      <c r="I785" s="34">
        <f t="shared" si="64"/>
        <v>72686</v>
      </c>
    </row>
    <row r="786" spans="1:9" ht="15" customHeight="1" x14ac:dyDescent="0.35">
      <c r="A786">
        <f>TI102C!A783</f>
        <v>11711340</v>
      </c>
      <c r="B786">
        <f>TI102C!H783</f>
        <v>2</v>
      </c>
      <c r="C786" s="35">
        <f>TI102C!V783</f>
        <v>46273.769108796303</v>
      </c>
      <c r="D786">
        <f>TI102C!P783</f>
        <v>3</v>
      </c>
      <c r="E786" t="str">
        <f t="shared" si="60"/>
        <v>61027</v>
      </c>
      <c r="F786">
        <f t="shared" si="61"/>
        <v>23</v>
      </c>
      <c r="G786" t="str">
        <f t="shared" si="62"/>
        <v>SH0908-1003</v>
      </c>
      <c r="H786" t="str">
        <f t="shared" si="63"/>
        <v>SH0908-1003</v>
      </c>
      <c r="I786" s="34">
        <f t="shared" si="64"/>
        <v>72686</v>
      </c>
    </row>
    <row r="787" spans="1:9" ht="15" customHeight="1" x14ac:dyDescent="0.35">
      <c r="A787">
        <f>TI102C!A784</f>
        <v>11710822</v>
      </c>
      <c r="B787">
        <f>TI102C!H784</f>
        <v>1</v>
      </c>
      <c r="C787" s="35">
        <f>TI102C!V784</f>
        <v>46273.769224537027</v>
      </c>
      <c r="D787">
        <f>TI102C!P784</f>
        <v>1</v>
      </c>
      <c r="E787" t="str">
        <f t="shared" si="60"/>
        <v>60833</v>
      </c>
      <c r="F787">
        <f t="shared" si="61"/>
        <v>247</v>
      </c>
      <c r="G787" t="str">
        <f t="shared" si="62"/>
        <v>SH0908-1042</v>
      </c>
      <c r="H787" t="str">
        <f t="shared" si="63"/>
        <v>SH0908-1042</v>
      </c>
      <c r="I787" s="34">
        <f t="shared" si="64"/>
        <v>72686</v>
      </c>
    </row>
    <row r="788" spans="1:9" ht="15" customHeight="1" x14ac:dyDescent="0.35">
      <c r="A788">
        <f>TI102C!A785</f>
        <v>11710464</v>
      </c>
      <c r="B788">
        <f>TI102C!H785</f>
        <v>1</v>
      </c>
      <c r="C788" s="35">
        <f>TI102C!V785</f>
        <v>46273.769247685188</v>
      </c>
      <c r="D788">
        <f>TI102C!P785</f>
        <v>1</v>
      </c>
      <c r="E788" t="str">
        <f t="shared" si="60"/>
        <v>60718</v>
      </c>
      <c r="F788">
        <f t="shared" si="61"/>
        <v>163</v>
      </c>
      <c r="G788" t="str">
        <f t="shared" si="62"/>
        <v>SH0908-1034</v>
      </c>
      <c r="H788" t="str">
        <f t="shared" si="63"/>
        <v>SH0908-1034</v>
      </c>
      <c r="I788" s="34">
        <f t="shared" si="64"/>
        <v>72686</v>
      </c>
    </row>
    <row r="789" spans="1:9" ht="15" customHeight="1" x14ac:dyDescent="0.35">
      <c r="A789">
        <f>TI102C!A786</f>
        <v>11711279</v>
      </c>
      <c r="B789">
        <f>TI102C!H786</f>
        <v>1</v>
      </c>
      <c r="C789" s="35">
        <f>TI102C!V786</f>
        <v>46273.769247685188</v>
      </c>
      <c r="D789">
        <f>TI102C!P786</f>
        <v>1</v>
      </c>
      <c r="E789" t="str">
        <f t="shared" si="60"/>
        <v>60968</v>
      </c>
      <c r="F789">
        <f t="shared" si="61"/>
        <v>302</v>
      </c>
      <c r="G789" t="str">
        <f t="shared" si="62"/>
        <v>SH0908-1057</v>
      </c>
      <c r="H789" t="str">
        <f t="shared" si="63"/>
        <v>SH0908-1057</v>
      </c>
      <c r="I789" s="34">
        <f t="shared" si="64"/>
        <v>72686</v>
      </c>
    </row>
    <row r="790" spans="1:9" ht="15" customHeight="1" x14ac:dyDescent="0.35">
      <c r="A790">
        <f>TI102C!A787</f>
        <v>11708670</v>
      </c>
      <c r="B790">
        <f>TI102C!H787</f>
        <v>4</v>
      </c>
      <c r="C790" s="35">
        <f>TI102C!V787</f>
        <v>46273.769270833327</v>
      </c>
      <c r="D790">
        <f>TI102C!P787</f>
        <v>1</v>
      </c>
      <c r="E790" t="str">
        <f t="shared" si="60"/>
        <v>60312</v>
      </c>
      <c r="F790">
        <f t="shared" si="61"/>
        <v>259</v>
      </c>
      <c r="G790" t="str">
        <f t="shared" si="62"/>
        <v>SH0908-1045</v>
      </c>
      <c r="H790" t="str">
        <f t="shared" si="63"/>
        <v>SH0908-1045</v>
      </c>
      <c r="I790" s="34">
        <f t="shared" si="64"/>
        <v>72686</v>
      </c>
    </row>
    <row r="791" spans="1:9" ht="15" customHeight="1" x14ac:dyDescent="0.35">
      <c r="A791">
        <f>TI102C!A788</f>
        <v>11708671</v>
      </c>
      <c r="B791">
        <f>TI102C!H788</f>
        <v>4</v>
      </c>
      <c r="C791" s="35">
        <f>TI102C!V788</f>
        <v>46273.76934027778</v>
      </c>
      <c r="D791">
        <f>TI102C!P788</f>
        <v>1</v>
      </c>
      <c r="E791" t="str">
        <f t="shared" si="60"/>
        <v>60312</v>
      </c>
      <c r="F791">
        <f t="shared" si="61"/>
        <v>259</v>
      </c>
      <c r="G791" t="str">
        <f t="shared" si="62"/>
        <v>SH0908-1045</v>
      </c>
      <c r="H791" t="str">
        <f t="shared" si="63"/>
        <v>SH0908-1045</v>
      </c>
      <c r="I791" s="34">
        <f t="shared" si="64"/>
        <v>72686</v>
      </c>
    </row>
    <row r="792" spans="1:9" ht="15" customHeight="1" x14ac:dyDescent="0.35">
      <c r="A792">
        <f>TI102C!A789</f>
        <v>11710465</v>
      </c>
      <c r="B792">
        <f>TI102C!H789</f>
        <v>1</v>
      </c>
      <c r="C792" s="35">
        <f>TI102C!V789</f>
        <v>46273.76935185185</v>
      </c>
      <c r="D792">
        <f>TI102C!P789</f>
        <v>1</v>
      </c>
      <c r="E792" t="str">
        <f t="shared" si="60"/>
        <v>60718</v>
      </c>
      <c r="F792">
        <f t="shared" si="61"/>
        <v>163</v>
      </c>
      <c r="G792" t="str">
        <f t="shared" si="62"/>
        <v>SH0908-1034</v>
      </c>
      <c r="H792" t="str">
        <f t="shared" si="63"/>
        <v>SH0908-1034</v>
      </c>
      <c r="I792" s="34">
        <f t="shared" si="64"/>
        <v>72686</v>
      </c>
    </row>
    <row r="793" spans="1:9" ht="15" customHeight="1" x14ac:dyDescent="0.35">
      <c r="A793">
        <f>TI102C!A790</f>
        <v>11710823</v>
      </c>
      <c r="B793">
        <f>TI102C!H790</f>
        <v>1</v>
      </c>
      <c r="C793" s="35">
        <f>TI102C!V790</f>
        <v>46273.769363425927</v>
      </c>
      <c r="D793">
        <f>TI102C!P790</f>
        <v>1</v>
      </c>
      <c r="E793" t="str">
        <f t="shared" si="60"/>
        <v>60833</v>
      </c>
      <c r="F793">
        <f t="shared" si="61"/>
        <v>247</v>
      </c>
      <c r="G793" t="str">
        <f t="shared" si="62"/>
        <v>SH0908-1042</v>
      </c>
      <c r="H793" t="str">
        <f t="shared" si="63"/>
        <v>SH0908-1042</v>
      </c>
      <c r="I793" s="34">
        <f t="shared" si="64"/>
        <v>72686</v>
      </c>
    </row>
    <row r="794" spans="1:9" ht="15" customHeight="1" x14ac:dyDescent="0.35">
      <c r="A794">
        <f>TI102C!A791</f>
        <v>11710639</v>
      </c>
      <c r="B794">
        <f>TI102C!H791</f>
        <v>6</v>
      </c>
      <c r="C794" s="35">
        <f>TI102C!V791</f>
        <v>46273.769467592603</v>
      </c>
      <c r="D794">
        <f>TI102C!P791</f>
        <v>1</v>
      </c>
      <c r="E794" t="str">
        <f t="shared" si="60"/>
        <v>59892</v>
      </c>
      <c r="F794">
        <f t="shared" si="61"/>
        <v>146</v>
      </c>
      <c r="G794" t="str">
        <f t="shared" si="62"/>
        <v>SH0908-1034</v>
      </c>
      <c r="H794" t="str">
        <f t="shared" si="63"/>
        <v>SH0908-1034</v>
      </c>
      <c r="I794" s="34">
        <f t="shared" si="64"/>
        <v>72686</v>
      </c>
    </row>
    <row r="795" spans="1:9" ht="15" customHeight="1" x14ac:dyDescent="0.35">
      <c r="A795">
        <f>TI102C!A792</f>
        <v>11710863</v>
      </c>
      <c r="B795">
        <f>TI102C!H792</f>
        <v>1</v>
      </c>
      <c r="C795" s="35">
        <f>TI102C!V792</f>
        <v>46273.769467592603</v>
      </c>
      <c r="D795">
        <f>TI102C!P792</f>
        <v>1</v>
      </c>
      <c r="E795" t="str">
        <f t="shared" si="60"/>
        <v>60846</v>
      </c>
      <c r="F795">
        <f t="shared" si="61"/>
        <v>260</v>
      </c>
      <c r="G795" t="str">
        <f t="shared" si="62"/>
        <v>SH0908-1045</v>
      </c>
      <c r="H795" t="str">
        <f t="shared" si="63"/>
        <v>SH0908-1045</v>
      </c>
      <c r="I795" s="34">
        <f t="shared" si="64"/>
        <v>72686</v>
      </c>
    </row>
    <row r="796" spans="1:9" ht="15" customHeight="1" x14ac:dyDescent="0.35">
      <c r="A796">
        <f>TI102C!A793</f>
        <v>11711241</v>
      </c>
      <c r="B796">
        <f>TI102C!H793</f>
        <v>2</v>
      </c>
      <c r="C796" s="35">
        <f>TI102C!V793</f>
        <v>46273.769537037027</v>
      </c>
      <c r="D796">
        <f>TI102C!P793</f>
        <v>1</v>
      </c>
      <c r="E796" t="str">
        <f t="shared" si="60"/>
        <v>60962</v>
      </c>
      <c r="F796">
        <f t="shared" si="61"/>
        <v>272</v>
      </c>
      <c r="G796" t="str">
        <f t="shared" si="62"/>
        <v>SH0908-1051</v>
      </c>
      <c r="H796" t="str">
        <f t="shared" si="63"/>
        <v>SH0908-1051</v>
      </c>
      <c r="I796" s="34">
        <f t="shared" si="64"/>
        <v>72686</v>
      </c>
    </row>
    <row r="797" spans="1:9" ht="15" customHeight="1" x14ac:dyDescent="0.35">
      <c r="A797">
        <f>TI102C!A794</f>
        <v>11708672</v>
      </c>
      <c r="B797">
        <f>TI102C!H794</f>
        <v>4</v>
      </c>
      <c r="C797" s="35">
        <f>TI102C!V794</f>
        <v>46273.769560185188</v>
      </c>
      <c r="D797">
        <f>TI102C!P794</f>
        <v>1</v>
      </c>
      <c r="E797" t="str">
        <f t="shared" si="60"/>
        <v>60312</v>
      </c>
      <c r="F797">
        <f t="shared" si="61"/>
        <v>259</v>
      </c>
      <c r="G797" t="str">
        <f t="shared" si="62"/>
        <v>SH0908-1045</v>
      </c>
      <c r="H797" t="str">
        <f t="shared" si="63"/>
        <v>SH0908-1045</v>
      </c>
      <c r="I797" s="34">
        <f t="shared" si="64"/>
        <v>72686</v>
      </c>
    </row>
    <row r="798" spans="1:9" ht="15" customHeight="1" x14ac:dyDescent="0.35">
      <c r="A798">
        <f>TI102C!A795</f>
        <v>11710824</v>
      </c>
      <c r="B798">
        <f>TI102C!H795</f>
        <v>1</v>
      </c>
      <c r="C798" s="35">
        <f>TI102C!V795</f>
        <v>46273.769675925927</v>
      </c>
      <c r="D798">
        <f>TI102C!P795</f>
        <v>1</v>
      </c>
      <c r="E798" t="str">
        <f t="shared" si="60"/>
        <v>60833</v>
      </c>
      <c r="F798">
        <f t="shared" si="61"/>
        <v>247</v>
      </c>
      <c r="G798" t="str">
        <f t="shared" si="62"/>
        <v>SH0908-1042</v>
      </c>
      <c r="H798" t="str">
        <f t="shared" si="63"/>
        <v>SH0908-1042</v>
      </c>
      <c r="I798" s="34">
        <f t="shared" si="64"/>
        <v>72686</v>
      </c>
    </row>
    <row r="799" spans="1:9" ht="15" customHeight="1" x14ac:dyDescent="0.35">
      <c r="A799">
        <f>TI102C!A796</f>
        <v>11711278</v>
      </c>
      <c r="B799">
        <f>TI102C!H796</f>
        <v>1</v>
      </c>
      <c r="C799" s="35">
        <f>TI102C!V796</f>
        <v>46273.769675925927</v>
      </c>
      <c r="D799">
        <f>TI102C!P796</f>
        <v>2</v>
      </c>
      <c r="E799" t="str">
        <f t="shared" si="60"/>
        <v>60982</v>
      </c>
      <c r="F799">
        <f t="shared" si="61"/>
        <v>139</v>
      </c>
      <c r="G799" t="str">
        <f t="shared" si="62"/>
        <v>SH0908-1033</v>
      </c>
      <c r="H799" t="str">
        <f t="shared" si="63"/>
        <v>SH0908-1033</v>
      </c>
      <c r="I799" s="34">
        <f t="shared" si="64"/>
        <v>72686</v>
      </c>
    </row>
    <row r="800" spans="1:9" ht="15" customHeight="1" x14ac:dyDescent="0.35">
      <c r="A800">
        <f>TI102C!A797</f>
        <v>11711242</v>
      </c>
      <c r="B800">
        <f>TI102C!H797</f>
        <v>2</v>
      </c>
      <c r="C800" s="35">
        <f>TI102C!V797</f>
        <v>46273.76971064815</v>
      </c>
      <c r="D800">
        <f>TI102C!P797</f>
        <v>1</v>
      </c>
      <c r="E800" t="str">
        <f t="shared" si="60"/>
        <v>60962</v>
      </c>
      <c r="F800">
        <f t="shared" si="61"/>
        <v>272</v>
      </c>
      <c r="G800" t="str">
        <f t="shared" si="62"/>
        <v>SH0908-1051</v>
      </c>
      <c r="H800" t="str">
        <f t="shared" si="63"/>
        <v>SH0908-1051</v>
      </c>
      <c r="I800" s="34">
        <f t="shared" si="64"/>
        <v>72686</v>
      </c>
    </row>
    <row r="801" spans="1:9" ht="15" customHeight="1" x14ac:dyDescent="0.35">
      <c r="A801">
        <f>TI102C!A798</f>
        <v>11708673</v>
      </c>
      <c r="B801">
        <f>TI102C!H798</f>
        <v>4</v>
      </c>
      <c r="C801" s="35">
        <f>TI102C!V798</f>
        <v>46273.769780092603</v>
      </c>
      <c r="D801">
        <f>TI102C!P798</f>
        <v>1</v>
      </c>
      <c r="E801" t="str">
        <f t="shared" si="60"/>
        <v>60312</v>
      </c>
      <c r="F801">
        <f t="shared" si="61"/>
        <v>259</v>
      </c>
      <c r="G801" t="str">
        <f t="shared" si="62"/>
        <v>SH0908-1045</v>
      </c>
      <c r="H801" t="str">
        <f t="shared" si="63"/>
        <v>SH0908-1045</v>
      </c>
      <c r="I801" s="34">
        <f t="shared" si="64"/>
        <v>72686</v>
      </c>
    </row>
    <row r="802" spans="1:9" ht="15" customHeight="1" x14ac:dyDescent="0.35">
      <c r="A802">
        <f>TI102C!A799</f>
        <v>11710375</v>
      </c>
      <c r="B802">
        <f>TI102C!H799</f>
        <v>6</v>
      </c>
      <c r="C802" s="35">
        <f>TI102C!V799</f>
        <v>46273.769826388889</v>
      </c>
      <c r="D802">
        <f>TI102C!P799</f>
        <v>48</v>
      </c>
      <c r="E802" t="str">
        <f t="shared" si="60"/>
        <v>59649</v>
      </c>
      <c r="F802">
        <f t="shared" si="61"/>
        <v>221</v>
      </c>
      <c r="G802" t="str">
        <f t="shared" si="62"/>
        <v>SH0908-1042</v>
      </c>
      <c r="H802" t="str">
        <f t="shared" si="63"/>
        <v>SH0908-1042</v>
      </c>
      <c r="I802" s="34">
        <f t="shared" si="64"/>
        <v>72686</v>
      </c>
    </row>
    <row r="803" spans="1:9" ht="15" customHeight="1" x14ac:dyDescent="0.35">
      <c r="A803">
        <f>TI102C!A800</f>
        <v>11711040</v>
      </c>
      <c r="B803">
        <f>TI102C!H800</f>
        <v>1</v>
      </c>
      <c r="C803" s="35">
        <f>TI102C!V800</f>
        <v>46273.769953703697</v>
      </c>
      <c r="D803">
        <f>TI102C!P800</f>
        <v>1</v>
      </c>
      <c r="E803" t="str">
        <f t="shared" si="60"/>
        <v>60832</v>
      </c>
      <c r="F803">
        <f t="shared" si="61"/>
        <v>180</v>
      </c>
      <c r="G803" t="str">
        <f t="shared" si="62"/>
        <v>SH0908-1036</v>
      </c>
      <c r="H803" t="str">
        <f t="shared" si="63"/>
        <v>SH0908-1036</v>
      </c>
      <c r="I803" s="34">
        <f t="shared" si="64"/>
        <v>72686</v>
      </c>
    </row>
    <row r="804" spans="1:9" ht="15" customHeight="1" x14ac:dyDescent="0.35">
      <c r="A804">
        <f>TI102C!A801</f>
        <v>11708526</v>
      </c>
      <c r="B804">
        <f>TI102C!H801</f>
        <v>2</v>
      </c>
      <c r="C804" s="35">
        <f>TI102C!V801</f>
        <v>46273.769965277781</v>
      </c>
      <c r="D804">
        <f>TI102C!P801</f>
        <v>2</v>
      </c>
      <c r="E804" t="str">
        <f t="shared" si="60"/>
        <v>60314</v>
      </c>
      <c r="F804">
        <f t="shared" si="61"/>
        <v>307</v>
      </c>
      <c r="G804" t="str">
        <f t="shared" si="62"/>
        <v>SH0908-1063</v>
      </c>
      <c r="H804" t="str">
        <f t="shared" si="63"/>
        <v>SH0908-1063</v>
      </c>
      <c r="I804" s="34">
        <f t="shared" si="64"/>
        <v>72686</v>
      </c>
    </row>
    <row r="805" spans="1:9" ht="15" customHeight="1" x14ac:dyDescent="0.35">
      <c r="A805">
        <f>TI102C!A802</f>
        <v>11711332</v>
      </c>
      <c r="B805">
        <f>TI102C!H802</f>
        <v>1</v>
      </c>
      <c r="C805" s="35">
        <f>TI102C!V802</f>
        <v>46273.77</v>
      </c>
      <c r="D805">
        <f>TI102C!P802</f>
        <v>1</v>
      </c>
      <c r="E805" t="str">
        <f t="shared" si="60"/>
        <v>61014</v>
      </c>
      <c r="F805">
        <f t="shared" si="61"/>
        <v>61</v>
      </c>
      <c r="G805" t="str">
        <f t="shared" si="62"/>
        <v>SH0908-1018</v>
      </c>
      <c r="H805" t="str">
        <f t="shared" si="63"/>
        <v>SH0908-1018</v>
      </c>
      <c r="I805" s="34">
        <f t="shared" si="64"/>
        <v>72686</v>
      </c>
    </row>
    <row r="806" spans="1:9" ht="15" customHeight="1" x14ac:dyDescent="0.35">
      <c r="A806">
        <f>TI102C!A803</f>
        <v>11708528</v>
      </c>
      <c r="B806">
        <f>TI102C!H803</f>
        <v>4</v>
      </c>
      <c r="C806" s="35">
        <f>TI102C!V803</f>
        <v>46273.770046296297</v>
      </c>
      <c r="D806">
        <f>TI102C!P803</f>
        <v>1</v>
      </c>
      <c r="E806" t="str">
        <f t="shared" si="60"/>
        <v>60320</v>
      </c>
      <c r="F806">
        <f t="shared" si="61"/>
        <v>257</v>
      </c>
      <c r="G806" t="str">
        <f t="shared" si="62"/>
        <v>SH0908-1045</v>
      </c>
      <c r="H806" t="str">
        <f t="shared" si="63"/>
        <v>SH0908-1045</v>
      </c>
      <c r="I806" s="34">
        <f t="shared" si="64"/>
        <v>72686</v>
      </c>
    </row>
    <row r="807" spans="1:9" ht="15" customHeight="1" x14ac:dyDescent="0.35">
      <c r="A807">
        <f>TI102C!A804</f>
        <v>11710640</v>
      </c>
      <c r="B807">
        <f>TI102C!H804</f>
        <v>6</v>
      </c>
      <c r="C807" s="35">
        <f>TI102C!V804</f>
        <v>46273.770092592589</v>
      </c>
      <c r="D807">
        <f>TI102C!P804</f>
        <v>4</v>
      </c>
      <c r="E807" t="str">
        <f t="shared" si="60"/>
        <v>59681</v>
      </c>
      <c r="F807">
        <f t="shared" si="61"/>
        <v>149</v>
      </c>
      <c r="G807" t="str">
        <f t="shared" si="62"/>
        <v>SH0908-1034</v>
      </c>
      <c r="H807" t="str">
        <f t="shared" si="63"/>
        <v>SH0908-1034</v>
      </c>
      <c r="I807" s="34">
        <f t="shared" si="64"/>
        <v>72686</v>
      </c>
    </row>
    <row r="808" spans="1:9" ht="15" customHeight="1" x14ac:dyDescent="0.35">
      <c r="A808">
        <f>TI102C!A805</f>
        <v>11709741</v>
      </c>
      <c r="B808">
        <f>TI102C!H805</f>
        <v>2</v>
      </c>
      <c r="C808" s="35">
        <f>TI102C!V805</f>
        <v>46273.770277777781</v>
      </c>
      <c r="D808">
        <f>TI102C!P805</f>
        <v>2</v>
      </c>
      <c r="E808" t="str">
        <f t="shared" si="60"/>
        <v>60480</v>
      </c>
      <c r="F808">
        <f t="shared" si="61"/>
        <v>345</v>
      </c>
      <c r="G808" t="str">
        <f t="shared" si="62"/>
        <v>SH0908-1080</v>
      </c>
      <c r="H808" t="str">
        <f t="shared" si="63"/>
        <v>SH0908-1080</v>
      </c>
      <c r="I808" s="34">
        <f t="shared" si="64"/>
        <v>72686</v>
      </c>
    </row>
    <row r="809" spans="1:9" ht="15" customHeight="1" x14ac:dyDescent="0.35">
      <c r="A809">
        <f>TI102C!A806</f>
        <v>11708139</v>
      </c>
      <c r="B809">
        <f>TI102C!H806</f>
        <v>4</v>
      </c>
      <c r="C809" s="35">
        <f>TI102C!V806</f>
        <v>46273.770289351851</v>
      </c>
      <c r="D809">
        <f>TI102C!P806</f>
        <v>2</v>
      </c>
      <c r="E809" t="str">
        <f t="shared" si="60"/>
        <v>60140</v>
      </c>
      <c r="F809">
        <f t="shared" si="61"/>
        <v>261</v>
      </c>
      <c r="G809" t="str">
        <f t="shared" si="62"/>
        <v>SH0908-1048</v>
      </c>
      <c r="H809" t="str">
        <f t="shared" si="63"/>
        <v>SH0908-1048</v>
      </c>
      <c r="I809" s="34">
        <f t="shared" si="64"/>
        <v>72686</v>
      </c>
    </row>
    <row r="810" spans="1:9" ht="15" customHeight="1" x14ac:dyDescent="0.35">
      <c r="A810">
        <f>TI102C!A807</f>
        <v>11710400</v>
      </c>
      <c r="B810">
        <f>TI102C!H807</f>
        <v>1</v>
      </c>
      <c r="C810" s="35">
        <f>TI102C!V807</f>
        <v>46273.770335648151</v>
      </c>
      <c r="D810">
        <f>TI102C!P807</f>
        <v>1</v>
      </c>
      <c r="E810" t="str">
        <f t="shared" si="60"/>
        <v>60702</v>
      </c>
      <c r="F810">
        <f t="shared" si="61"/>
        <v>132</v>
      </c>
      <c r="G810" t="str">
        <f t="shared" si="62"/>
        <v>SH0908-1033</v>
      </c>
      <c r="H810" t="str">
        <f t="shared" si="63"/>
        <v>SH0908-1033</v>
      </c>
      <c r="I810" s="34">
        <f t="shared" si="64"/>
        <v>72686</v>
      </c>
    </row>
    <row r="811" spans="1:9" ht="15" customHeight="1" x14ac:dyDescent="0.35">
      <c r="A811">
        <f>TI102C!A808</f>
        <v>11710401</v>
      </c>
      <c r="B811">
        <f>TI102C!H808</f>
        <v>1</v>
      </c>
      <c r="C811" s="35">
        <f>TI102C!V808</f>
        <v>46273.770486111112</v>
      </c>
      <c r="D811">
        <f>TI102C!P808</f>
        <v>2</v>
      </c>
      <c r="E811" t="str">
        <f t="shared" si="60"/>
        <v>60702</v>
      </c>
      <c r="F811">
        <f t="shared" si="61"/>
        <v>132</v>
      </c>
      <c r="G811" t="str">
        <f t="shared" si="62"/>
        <v>SH0908-1033</v>
      </c>
      <c r="H811" t="str">
        <f t="shared" si="63"/>
        <v>SH0908-1033</v>
      </c>
      <c r="I811" s="34">
        <f t="shared" si="64"/>
        <v>72686</v>
      </c>
    </row>
    <row r="812" spans="1:9" ht="15" customHeight="1" x14ac:dyDescent="0.35">
      <c r="A812">
        <f>TI102C!A809</f>
        <v>11707987</v>
      </c>
      <c r="B812">
        <f>TI102C!H809</f>
        <v>4</v>
      </c>
      <c r="C812" s="35">
        <f>TI102C!V809</f>
        <v>46273.770520833343</v>
      </c>
      <c r="D812">
        <f>TI102C!P809</f>
        <v>1</v>
      </c>
      <c r="E812" t="str">
        <f t="shared" si="60"/>
        <v>59979</v>
      </c>
      <c r="F812">
        <f t="shared" si="61"/>
        <v>269</v>
      </c>
      <c r="G812" t="str">
        <f t="shared" si="62"/>
        <v>SH0908-1051</v>
      </c>
      <c r="H812" t="str">
        <f t="shared" si="63"/>
        <v>SH0908-1051</v>
      </c>
      <c r="I812" s="34">
        <f t="shared" si="64"/>
        <v>72686</v>
      </c>
    </row>
    <row r="813" spans="1:9" ht="15" customHeight="1" x14ac:dyDescent="0.35">
      <c r="A813">
        <f>TI102C!A810</f>
        <v>11708504</v>
      </c>
      <c r="B813">
        <f>TI102C!H810</f>
        <v>2</v>
      </c>
      <c r="C813" s="35">
        <f>TI102C!V810</f>
        <v>46273.770555555559</v>
      </c>
      <c r="D813">
        <f>TI102C!P810</f>
        <v>2</v>
      </c>
      <c r="E813" t="str">
        <f t="shared" si="60"/>
        <v>60186</v>
      </c>
      <c r="F813">
        <f t="shared" si="61"/>
        <v>413</v>
      </c>
      <c r="G813" t="str">
        <f t="shared" si="62"/>
        <v>SH0908-1981</v>
      </c>
      <c r="H813" t="str">
        <f t="shared" si="63"/>
        <v>SH0908-1981</v>
      </c>
      <c r="I813" s="34">
        <f t="shared" si="64"/>
        <v>72686</v>
      </c>
    </row>
    <row r="814" spans="1:9" ht="15" customHeight="1" x14ac:dyDescent="0.35">
      <c r="A814">
        <f>TI102C!A811</f>
        <v>11711119</v>
      </c>
      <c r="B814">
        <f>TI102C!H811</f>
        <v>1</v>
      </c>
      <c r="C814" s="35">
        <f>TI102C!V811</f>
        <v>46273.77065972222</v>
      </c>
      <c r="D814">
        <f>TI102C!P811</f>
        <v>1</v>
      </c>
      <c r="E814" t="str">
        <f t="shared" si="60"/>
        <v>60931</v>
      </c>
      <c r="F814">
        <f t="shared" si="61"/>
        <v>96</v>
      </c>
      <c r="G814" t="str">
        <f t="shared" si="62"/>
        <v>SH0908-1022</v>
      </c>
      <c r="H814" t="str">
        <f t="shared" si="63"/>
        <v>SH0908-1022</v>
      </c>
      <c r="I814" s="34">
        <f t="shared" si="64"/>
        <v>72686</v>
      </c>
    </row>
    <row r="815" spans="1:9" ht="15" customHeight="1" x14ac:dyDescent="0.35">
      <c r="A815">
        <f>TI102C!A812</f>
        <v>11707988</v>
      </c>
      <c r="B815">
        <f>TI102C!H812</f>
        <v>4</v>
      </c>
      <c r="C815" s="35">
        <f>TI102C!V812</f>
        <v>46273.770671296297</v>
      </c>
      <c r="D815">
        <f>TI102C!P812</f>
        <v>1</v>
      </c>
      <c r="E815" t="str">
        <f t="shared" si="60"/>
        <v>59979</v>
      </c>
      <c r="F815">
        <f t="shared" si="61"/>
        <v>269</v>
      </c>
      <c r="G815" t="str">
        <f t="shared" si="62"/>
        <v>SH0908-1051</v>
      </c>
      <c r="H815" t="str">
        <f t="shared" si="63"/>
        <v>SH0908-1051</v>
      </c>
      <c r="I815" s="34">
        <f t="shared" si="64"/>
        <v>72686</v>
      </c>
    </row>
    <row r="816" spans="1:9" ht="15" customHeight="1" x14ac:dyDescent="0.35">
      <c r="A816">
        <f>TI102C!A813</f>
        <v>11711221</v>
      </c>
      <c r="B816">
        <f>TI102C!H813</f>
        <v>2</v>
      </c>
      <c r="C816" s="35">
        <f>TI102C!V813</f>
        <v>46273.770671296297</v>
      </c>
      <c r="D816">
        <f>TI102C!P813</f>
        <v>3</v>
      </c>
      <c r="E816" t="str">
        <f t="shared" si="60"/>
        <v>60955</v>
      </c>
      <c r="F816">
        <f t="shared" si="61"/>
        <v>351</v>
      </c>
      <c r="G816" t="str">
        <f t="shared" si="62"/>
        <v>SH0908-1080</v>
      </c>
      <c r="H816" t="str">
        <f t="shared" si="63"/>
        <v>SH0908-1080</v>
      </c>
      <c r="I816" s="34">
        <f t="shared" si="64"/>
        <v>72686</v>
      </c>
    </row>
    <row r="817" spans="1:9" ht="15" customHeight="1" x14ac:dyDescent="0.35">
      <c r="A817">
        <f>TI102C!A814</f>
        <v>11711243</v>
      </c>
      <c r="B817">
        <f>TI102C!H814</f>
        <v>1</v>
      </c>
      <c r="C817" s="35">
        <f>TI102C!V814</f>
        <v>46273.770833333343</v>
      </c>
      <c r="D817">
        <f>TI102C!P814</f>
        <v>2</v>
      </c>
      <c r="E817" t="str">
        <f t="shared" si="60"/>
        <v>60962</v>
      </c>
      <c r="F817">
        <f t="shared" si="61"/>
        <v>272</v>
      </c>
      <c r="G817" t="str">
        <f t="shared" si="62"/>
        <v>SH0908-1051</v>
      </c>
      <c r="H817" t="str">
        <f t="shared" si="63"/>
        <v>SH0908-1051</v>
      </c>
      <c r="I817" s="34">
        <f t="shared" si="64"/>
        <v>72686</v>
      </c>
    </row>
    <row r="818" spans="1:9" ht="15" customHeight="1" x14ac:dyDescent="0.35">
      <c r="A818">
        <f>TI102C!A815</f>
        <v>11711213</v>
      </c>
      <c r="B818">
        <f>TI102C!H815</f>
        <v>2</v>
      </c>
      <c r="C818" s="35">
        <f>TI102C!V815</f>
        <v>46273.770891203712</v>
      </c>
      <c r="D818">
        <f>TI102C!P815</f>
        <v>3</v>
      </c>
      <c r="E818" t="str">
        <f t="shared" si="60"/>
        <v>60961</v>
      </c>
      <c r="F818">
        <f t="shared" si="61"/>
        <v>357</v>
      </c>
      <c r="G818" t="str">
        <f t="shared" si="62"/>
        <v>SH0908-1083</v>
      </c>
      <c r="H818" t="str">
        <f t="shared" si="63"/>
        <v>SH0908-1083</v>
      </c>
      <c r="I818" s="34">
        <f t="shared" si="64"/>
        <v>72686</v>
      </c>
    </row>
    <row r="819" spans="1:9" ht="15" customHeight="1" x14ac:dyDescent="0.35">
      <c r="A819">
        <f>TI102C!A816</f>
        <v>11708703</v>
      </c>
      <c r="B819">
        <f>TI102C!H816</f>
        <v>4</v>
      </c>
      <c r="C819" s="35">
        <f>TI102C!V816</f>
        <v>46273.770914351851</v>
      </c>
      <c r="D819">
        <f>TI102C!P816</f>
        <v>1</v>
      </c>
      <c r="E819" t="str">
        <f t="shared" si="60"/>
        <v>60348</v>
      </c>
      <c r="F819">
        <f t="shared" si="61"/>
        <v>271</v>
      </c>
      <c r="G819" t="str">
        <f t="shared" si="62"/>
        <v>SH0908-1051</v>
      </c>
      <c r="H819" t="str">
        <f t="shared" si="63"/>
        <v>SH0908-1051</v>
      </c>
      <c r="I819" s="34">
        <f t="shared" si="64"/>
        <v>72686</v>
      </c>
    </row>
    <row r="820" spans="1:9" ht="15" customHeight="1" x14ac:dyDescent="0.35">
      <c r="A820">
        <f>TI102C!A817</f>
        <v>11708704</v>
      </c>
      <c r="B820">
        <f>TI102C!H817</f>
        <v>4</v>
      </c>
      <c r="C820" s="35">
        <f>TI102C!V817</f>
        <v>46273.771053240736</v>
      </c>
      <c r="D820">
        <f>TI102C!P817</f>
        <v>2</v>
      </c>
      <c r="E820" t="str">
        <f t="shared" si="60"/>
        <v>60348</v>
      </c>
      <c r="F820">
        <f t="shared" si="61"/>
        <v>271</v>
      </c>
      <c r="G820" t="str">
        <f t="shared" si="62"/>
        <v>SH0908-1051</v>
      </c>
      <c r="H820" t="str">
        <f t="shared" si="63"/>
        <v>SH0908-1051</v>
      </c>
      <c r="I820" s="34">
        <f t="shared" si="64"/>
        <v>72686</v>
      </c>
    </row>
    <row r="821" spans="1:9" ht="15" customHeight="1" x14ac:dyDescent="0.35">
      <c r="A821">
        <f>TI102C!A818</f>
        <v>11708705</v>
      </c>
      <c r="B821">
        <f>TI102C!H818</f>
        <v>4</v>
      </c>
      <c r="C821" s="35">
        <f>TI102C!V818</f>
        <v>46273.771099537043</v>
      </c>
      <c r="D821">
        <f>TI102C!P818</f>
        <v>2</v>
      </c>
      <c r="E821" t="str">
        <f t="shared" si="60"/>
        <v>60348</v>
      </c>
      <c r="F821">
        <f t="shared" si="61"/>
        <v>271</v>
      </c>
      <c r="G821" t="str">
        <f t="shared" si="62"/>
        <v>SH0908-1051</v>
      </c>
      <c r="H821" t="str">
        <f t="shared" si="63"/>
        <v>SH0908-1051</v>
      </c>
      <c r="I821" s="34">
        <f t="shared" si="64"/>
        <v>72686</v>
      </c>
    </row>
    <row r="822" spans="1:9" ht="15" customHeight="1" x14ac:dyDescent="0.35">
      <c r="A822">
        <f>TI102C!A819</f>
        <v>11710964</v>
      </c>
      <c r="B822">
        <f>TI102C!H819</f>
        <v>1</v>
      </c>
      <c r="C822" s="35">
        <f>TI102C!V819</f>
        <v>46273.771134259259</v>
      </c>
      <c r="D822">
        <f>TI102C!P819</f>
        <v>4</v>
      </c>
      <c r="E822" t="str">
        <f t="shared" si="60"/>
        <v>60877</v>
      </c>
      <c r="F822">
        <f t="shared" si="61"/>
        <v>286</v>
      </c>
      <c r="G822" t="str">
        <f t="shared" si="62"/>
        <v>SH0908-1054</v>
      </c>
      <c r="H822" t="str">
        <f t="shared" si="63"/>
        <v>SH0908-1054</v>
      </c>
      <c r="I822" s="34">
        <f t="shared" si="64"/>
        <v>72686</v>
      </c>
    </row>
    <row r="823" spans="1:9" ht="15" customHeight="1" x14ac:dyDescent="0.35">
      <c r="A823">
        <f>TI102C!A820</f>
        <v>11711154</v>
      </c>
      <c r="B823">
        <f>TI102C!H820</f>
        <v>1</v>
      </c>
      <c r="C823" s="35">
        <f>TI102C!V820</f>
        <v>46273.771226851852</v>
      </c>
      <c r="D823">
        <f>TI102C!P820</f>
        <v>1</v>
      </c>
      <c r="E823" t="str">
        <f t="shared" si="60"/>
        <v>60943</v>
      </c>
      <c r="F823">
        <f t="shared" si="61"/>
        <v>21</v>
      </c>
      <c r="G823" t="str">
        <f t="shared" si="62"/>
        <v>SH0908-1003</v>
      </c>
      <c r="H823" t="str">
        <f t="shared" si="63"/>
        <v>SH0908-1003</v>
      </c>
      <c r="I823" s="34">
        <f t="shared" si="64"/>
        <v>72686</v>
      </c>
    </row>
    <row r="824" spans="1:9" ht="15" customHeight="1" x14ac:dyDescent="0.35">
      <c r="A824">
        <f>TI102C!A821</f>
        <v>11708706</v>
      </c>
      <c r="B824">
        <f>TI102C!H821</f>
        <v>4</v>
      </c>
      <c r="C824" s="35">
        <f>TI102C!V821</f>
        <v>46273.771249999998</v>
      </c>
      <c r="D824">
        <f>TI102C!P821</f>
        <v>1</v>
      </c>
      <c r="E824" t="str">
        <f t="shared" si="60"/>
        <v>60348</v>
      </c>
      <c r="F824">
        <f t="shared" si="61"/>
        <v>271</v>
      </c>
      <c r="G824" t="str">
        <f t="shared" si="62"/>
        <v>SH0908-1051</v>
      </c>
      <c r="H824" t="str">
        <f t="shared" si="63"/>
        <v>SH0908-1051</v>
      </c>
      <c r="I824" s="34">
        <f t="shared" si="64"/>
        <v>72686</v>
      </c>
    </row>
    <row r="825" spans="1:9" ht="15" customHeight="1" x14ac:dyDescent="0.35">
      <c r="A825">
        <f>TI102C!A822</f>
        <v>11708707</v>
      </c>
      <c r="B825">
        <f>TI102C!H822</f>
        <v>4</v>
      </c>
      <c r="C825" s="35">
        <f>TI102C!V822</f>
        <v>46273.771319444437</v>
      </c>
      <c r="D825">
        <f>TI102C!P822</f>
        <v>1</v>
      </c>
      <c r="E825" t="str">
        <f t="shared" si="60"/>
        <v>60348</v>
      </c>
      <c r="F825">
        <f t="shared" si="61"/>
        <v>271</v>
      </c>
      <c r="G825" t="str">
        <f t="shared" si="62"/>
        <v>SH0908-1051</v>
      </c>
      <c r="H825" t="str">
        <f t="shared" si="63"/>
        <v>SH0908-1051</v>
      </c>
      <c r="I825" s="34">
        <f t="shared" si="64"/>
        <v>72686</v>
      </c>
    </row>
    <row r="826" spans="1:9" ht="15" customHeight="1" x14ac:dyDescent="0.35">
      <c r="A826">
        <f>TI102C!A823</f>
        <v>11711155</v>
      </c>
      <c r="B826">
        <f>TI102C!H823</f>
        <v>1</v>
      </c>
      <c r="C826" s="35">
        <f>TI102C!V823</f>
        <v>46273.771377314813</v>
      </c>
      <c r="D826">
        <f>TI102C!P823</f>
        <v>1</v>
      </c>
      <c r="E826" t="str">
        <f t="shared" si="60"/>
        <v>60943</v>
      </c>
      <c r="F826">
        <f t="shared" si="61"/>
        <v>21</v>
      </c>
      <c r="G826" t="str">
        <f t="shared" si="62"/>
        <v>SH0908-1003</v>
      </c>
      <c r="H826" t="str">
        <f t="shared" si="63"/>
        <v>SH0908-1003</v>
      </c>
      <c r="I826" s="34">
        <f t="shared" si="64"/>
        <v>72686</v>
      </c>
    </row>
    <row r="827" spans="1:9" ht="15" customHeight="1" x14ac:dyDescent="0.35">
      <c r="A827">
        <f>TI102C!A824</f>
        <v>11708708</v>
      </c>
      <c r="B827">
        <f>TI102C!H824</f>
        <v>4</v>
      </c>
      <c r="C827" s="35">
        <f>TI102C!V824</f>
        <v>46273.771504629629</v>
      </c>
      <c r="D827">
        <f>TI102C!P824</f>
        <v>1</v>
      </c>
      <c r="E827" t="str">
        <f t="shared" si="60"/>
        <v>60348</v>
      </c>
      <c r="F827">
        <f t="shared" si="61"/>
        <v>271</v>
      </c>
      <c r="G827" t="str">
        <f t="shared" si="62"/>
        <v>SH0908-1051</v>
      </c>
      <c r="H827" t="str">
        <f t="shared" si="63"/>
        <v>SH0908-1051</v>
      </c>
      <c r="I827" s="34">
        <f t="shared" si="64"/>
        <v>72686</v>
      </c>
    </row>
    <row r="828" spans="1:9" ht="15" customHeight="1" x14ac:dyDescent="0.35">
      <c r="A828">
        <f>TI102C!A825</f>
        <v>11708709</v>
      </c>
      <c r="B828">
        <f>TI102C!H825</f>
        <v>4</v>
      </c>
      <c r="C828" s="35">
        <f>TI102C!V825</f>
        <v>46273.771585648137</v>
      </c>
      <c r="D828">
        <f>TI102C!P825</f>
        <v>1</v>
      </c>
      <c r="E828" t="str">
        <f t="shared" si="60"/>
        <v>60348</v>
      </c>
      <c r="F828">
        <f t="shared" si="61"/>
        <v>271</v>
      </c>
      <c r="G828" t="str">
        <f t="shared" si="62"/>
        <v>SH0908-1051</v>
      </c>
      <c r="H828" t="str">
        <f t="shared" si="63"/>
        <v>SH0908-1051</v>
      </c>
      <c r="I828" s="34">
        <f t="shared" si="64"/>
        <v>72686</v>
      </c>
    </row>
    <row r="829" spans="1:9" ht="15" customHeight="1" x14ac:dyDescent="0.35">
      <c r="A829">
        <f>TI102C!A826</f>
        <v>11710601</v>
      </c>
      <c r="B829">
        <f>TI102C!H826</f>
        <v>1</v>
      </c>
      <c r="C829" s="35">
        <f>TI102C!V826</f>
        <v>46273.771736111114</v>
      </c>
      <c r="D829">
        <f>TI102C!P826</f>
        <v>4</v>
      </c>
      <c r="E829" t="str">
        <f t="shared" si="60"/>
        <v>60777</v>
      </c>
      <c r="F829">
        <f t="shared" si="61"/>
        <v>299</v>
      </c>
      <c r="G829" t="str">
        <f t="shared" si="62"/>
        <v>SH0908-1057</v>
      </c>
      <c r="H829" t="str">
        <f t="shared" si="63"/>
        <v>SH0908-1057</v>
      </c>
      <c r="I829" s="34">
        <f t="shared" si="64"/>
        <v>72686</v>
      </c>
    </row>
    <row r="830" spans="1:9" ht="15" customHeight="1" x14ac:dyDescent="0.35">
      <c r="A830">
        <f>TI102C!A827</f>
        <v>11708283</v>
      </c>
      <c r="B830">
        <f>TI102C!H827</f>
        <v>4</v>
      </c>
      <c r="C830" s="35">
        <f>TI102C!V827</f>
        <v>46273.771782407413</v>
      </c>
      <c r="D830">
        <f>TI102C!P827</f>
        <v>2</v>
      </c>
      <c r="E830" t="str">
        <f t="shared" si="60"/>
        <v>60217</v>
      </c>
      <c r="F830">
        <f t="shared" si="61"/>
        <v>270</v>
      </c>
      <c r="G830" t="str">
        <f t="shared" si="62"/>
        <v>SH0908-1051</v>
      </c>
      <c r="H830" t="str">
        <f t="shared" si="63"/>
        <v>SH0908-1051</v>
      </c>
      <c r="I830" s="34">
        <f t="shared" si="64"/>
        <v>72686</v>
      </c>
    </row>
    <row r="831" spans="1:9" ht="15" customHeight="1" x14ac:dyDescent="0.35">
      <c r="A831">
        <f>TI102C!A828</f>
        <v>11708505</v>
      </c>
      <c r="B831">
        <f>TI102C!H828</f>
        <v>2</v>
      </c>
      <c r="C831" s="35">
        <f>TI102C!V828</f>
        <v>46273.771840277783</v>
      </c>
      <c r="D831">
        <f>TI102C!P828</f>
        <v>2</v>
      </c>
      <c r="E831" t="str">
        <f t="shared" si="60"/>
        <v>60186</v>
      </c>
      <c r="F831">
        <f t="shared" si="61"/>
        <v>413</v>
      </c>
      <c r="G831" t="str">
        <f t="shared" si="62"/>
        <v>SH0908-1981</v>
      </c>
      <c r="H831" t="str">
        <f t="shared" si="63"/>
        <v>SH0908-1981</v>
      </c>
      <c r="I831" s="34">
        <f t="shared" si="64"/>
        <v>72686</v>
      </c>
    </row>
    <row r="832" spans="1:9" ht="15" customHeight="1" x14ac:dyDescent="0.35">
      <c r="A832">
        <f>TI102C!A829</f>
        <v>11710402</v>
      </c>
      <c r="B832">
        <f>TI102C!H829</f>
        <v>1</v>
      </c>
      <c r="C832" s="35">
        <f>TI102C!V829</f>
        <v>46273.771874999999</v>
      </c>
      <c r="D832">
        <f>TI102C!P829</f>
        <v>1</v>
      </c>
      <c r="E832" t="str">
        <f t="shared" si="60"/>
        <v>60702</v>
      </c>
      <c r="F832">
        <f t="shared" si="61"/>
        <v>132</v>
      </c>
      <c r="G832" t="str">
        <f t="shared" si="62"/>
        <v>SH0908-1033</v>
      </c>
      <c r="H832" t="str">
        <f t="shared" si="63"/>
        <v>SH0908-1033</v>
      </c>
      <c r="I832" s="34">
        <f t="shared" si="64"/>
        <v>72686</v>
      </c>
    </row>
    <row r="833" spans="1:9" ht="15" customHeight="1" x14ac:dyDescent="0.35">
      <c r="A833">
        <f>TI102C!A830</f>
        <v>11709890</v>
      </c>
      <c r="B833">
        <f>TI102C!H830</f>
        <v>2</v>
      </c>
      <c r="C833" s="35">
        <f>TI102C!V830</f>
        <v>46273.771921296298</v>
      </c>
      <c r="D833">
        <f>TI102C!P830</f>
        <v>1</v>
      </c>
      <c r="E833" t="str">
        <f t="shared" si="60"/>
        <v>60528</v>
      </c>
      <c r="F833">
        <f t="shared" si="61"/>
        <v>417</v>
      </c>
      <c r="G833" t="str">
        <f t="shared" si="62"/>
        <v>SH0908-1981</v>
      </c>
      <c r="H833" t="str">
        <f t="shared" si="63"/>
        <v>SH0908-1981</v>
      </c>
      <c r="I833" s="34">
        <f t="shared" si="64"/>
        <v>72686</v>
      </c>
    </row>
    <row r="834" spans="1:9" ht="15" customHeight="1" x14ac:dyDescent="0.35">
      <c r="A834">
        <f>TI102C!A831</f>
        <v>11710899</v>
      </c>
      <c r="B834">
        <f>TI102C!H831</f>
        <v>1</v>
      </c>
      <c r="C834" s="35">
        <f>TI102C!V831</f>
        <v>46273.771956018521</v>
      </c>
      <c r="D834">
        <f>TI102C!P831</f>
        <v>1</v>
      </c>
      <c r="E834" t="str">
        <f t="shared" si="60"/>
        <v>60855</v>
      </c>
      <c r="F834">
        <f t="shared" si="61"/>
        <v>167</v>
      </c>
      <c r="G834" t="str">
        <f t="shared" si="62"/>
        <v>SH0908-1034</v>
      </c>
      <c r="H834" t="str">
        <f t="shared" si="63"/>
        <v>SH0908-1034</v>
      </c>
      <c r="I834" s="34">
        <f t="shared" si="64"/>
        <v>72686</v>
      </c>
    </row>
    <row r="835" spans="1:9" ht="15" customHeight="1" x14ac:dyDescent="0.35">
      <c r="A835">
        <f>TI102C!A832</f>
        <v>11711156</v>
      </c>
      <c r="B835">
        <f>TI102C!H832</f>
        <v>1</v>
      </c>
      <c r="C835" s="35">
        <f>TI102C!V832</f>
        <v>46273.772187499999</v>
      </c>
      <c r="D835">
        <f>TI102C!P832</f>
        <v>1</v>
      </c>
      <c r="E835" t="str">
        <f t="shared" si="60"/>
        <v>60943</v>
      </c>
      <c r="F835">
        <f t="shared" si="61"/>
        <v>21</v>
      </c>
      <c r="G835" t="str">
        <f t="shared" si="62"/>
        <v>SH0908-1003</v>
      </c>
      <c r="H835" t="str">
        <f t="shared" si="63"/>
        <v>SH0908-1003</v>
      </c>
      <c r="I835" s="34">
        <f t="shared" si="64"/>
        <v>72686</v>
      </c>
    </row>
    <row r="836" spans="1:9" ht="15" customHeight="1" x14ac:dyDescent="0.35">
      <c r="A836">
        <f>TI102C!A833</f>
        <v>11709398</v>
      </c>
      <c r="B836">
        <f>TI102C!H833</f>
        <v>2</v>
      </c>
      <c r="C836" s="35">
        <f>TI102C!V833</f>
        <v>46273.772199074083</v>
      </c>
      <c r="D836">
        <f>TI102C!P833</f>
        <v>2</v>
      </c>
      <c r="E836" t="str">
        <f t="shared" si="60"/>
        <v>58942</v>
      </c>
      <c r="F836">
        <f t="shared" si="61"/>
        <v>414</v>
      </c>
      <c r="G836" t="str">
        <f t="shared" si="62"/>
        <v>SH0908-1981</v>
      </c>
      <c r="H836" t="str">
        <f t="shared" si="63"/>
        <v>SH0908-1981</v>
      </c>
      <c r="I836" s="34">
        <f t="shared" si="64"/>
        <v>72686</v>
      </c>
    </row>
    <row r="837" spans="1:9" ht="15" customHeight="1" x14ac:dyDescent="0.35">
      <c r="A837">
        <f>TI102C!A834</f>
        <v>11710900</v>
      </c>
      <c r="B837">
        <f>TI102C!H834</f>
        <v>1</v>
      </c>
      <c r="C837" s="35">
        <f>TI102C!V834</f>
        <v>46273.772361111107</v>
      </c>
      <c r="D837">
        <f>TI102C!P834</f>
        <v>25</v>
      </c>
      <c r="E837" t="str">
        <f t="shared" si="60"/>
        <v>60855</v>
      </c>
      <c r="F837">
        <f t="shared" si="61"/>
        <v>167</v>
      </c>
      <c r="G837" t="str">
        <f t="shared" si="62"/>
        <v>SH0908-1034</v>
      </c>
      <c r="H837" t="str">
        <f t="shared" si="63"/>
        <v>SH0908-1034</v>
      </c>
      <c r="I837" s="34">
        <f t="shared" si="64"/>
        <v>72686</v>
      </c>
    </row>
    <row r="838" spans="1:9" ht="15" customHeight="1" x14ac:dyDescent="0.35">
      <c r="A838">
        <f>TI102C!A835</f>
        <v>11710742</v>
      </c>
      <c r="B838">
        <f>TI102C!H835</f>
        <v>1</v>
      </c>
      <c r="C838" s="35">
        <f>TI102C!V835</f>
        <v>46273.772418981483</v>
      </c>
      <c r="D838">
        <f>TI102C!P835</f>
        <v>1</v>
      </c>
      <c r="E838" t="str">
        <f t="shared" ref="E838:E901" si="65">INDEX(OM_ORDER,MATCH(A838,OM_TID,0))</f>
        <v>60810</v>
      </c>
      <c r="F838">
        <f t="shared" ref="F838:F901" si="66">MATCH(E838,OR_ID,0)</f>
        <v>18</v>
      </c>
      <c r="G838" t="str">
        <f t="shared" ref="G838:G901" si="67">INDEX(OR_ORIG,F838)</f>
        <v>SH0908-1003</v>
      </c>
      <c r="H838" t="str">
        <f t="shared" ref="H838:H901" si="68">INDEX(OR_SHIP,F838)</f>
        <v>SH0908-1003</v>
      </c>
      <c r="I838" s="34">
        <f t="shared" ref="I838:I901" si="69">IF(INDEX(OR_MOVED,F838)="",DATE(2099,1,1),INDEX(OR_MOVED,F838))</f>
        <v>72686</v>
      </c>
    </row>
    <row r="839" spans="1:9" ht="15" customHeight="1" x14ac:dyDescent="0.35">
      <c r="A839">
        <f>TI102C!A836</f>
        <v>11709891</v>
      </c>
      <c r="B839">
        <f>TI102C!H836</f>
        <v>2</v>
      </c>
      <c r="C839" s="35">
        <f>TI102C!V836</f>
        <v>46273.772546296299</v>
      </c>
      <c r="D839">
        <f>TI102C!P836</f>
        <v>2</v>
      </c>
      <c r="E839" t="str">
        <f t="shared" si="65"/>
        <v>60528</v>
      </c>
      <c r="F839">
        <f t="shared" si="66"/>
        <v>417</v>
      </c>
      <c r="G839" t="str">
        <f t="shared" si="67"/>
        <v>SH0908-1981</v>
      </c>
      <c r="H839" t="str">
        <f t="shared" si="68"/>
        <v>SH0908-1981</v>
      </c>
      <c r="I839" s="34">
        <f t="shared" si="69"/>
        <v>72686</v>
      </c>
    </row>
    <row r="840" spans="1:9" ht="15" customHeight="1" x14ac:dyDescent="0.35">
      <c r="A840">
        <f>TI102C!A837</f>
        <v>11711373</v>
      </c>
      <c r="B840">
        <f>TI102C!H837</f>
        <v>2</v>
      </c>
      <c r="C840" s="35">
        <f>TI102C!V837</f>
        <v>46273.772557870368</v>
      </c>
      <c r="D840">
        <f>TI102C!P837</f>
        <v>3</v>
      </c>
      <c r="E840" t="str">
        <f t="shared" si="65"/>
        <v>61040</v>
      </c>
      <c r="F840">
        <f t="shared" si="66"/>
        <v>170</v>
      </c>
      <c r="G840" t="str">
        <f t="shared" si="67"/>
        <v>SH0908-1034</v>
      </c>
      <c r="H840" t="str">
        <f t="shared" si="68"/>
        <v>SH0908-1034</v>
      </c>
      <c r="I840" s="34">
        <f t="shared" si="69"/>
        <v>72686</v>
      </c>
    </row>
    <row r="841" spans="1:9" ht="15" customHeight="1" x14ac:dyDescent="0.35">
      <c r="A841">
        <f>TI102C!A838</f>
        <v>11711158</v>
      </c>
      <c r="B841">
        <f>TI102C!H838</f>
        <v>1</v>
      </c>
      <c r="C841" s="35">
        <f>TI102C!V838</f>
        <v>46273.772685185177</v>
      </c>
      <c r="D841">
        <f>TI102C!P838</f>
        <v>4</v>
      </c>
      <c r="E841" t="str">
        <f t="shared" si="65"/>
        <v>60936</v>
      </c>
      <c r="F841">
        <f t="shared" si="66"/>
        <v>120</v>
      </c>
      <c r="G841" t="str">
        <f t="shared" si="67"/>
        <v>SH0908-1030</v>
      </c>
      <c r="H841" t="str">
        <f t="shared" si="68"/>
        <v>SH0908-1030</v>
      </c>
      <c r="I841" s="34">
        <f t="shared" si="69"/>
        <v>72686</v>
      </c>
    </row>
    <row r="842" spans="1:9" ht="15" customHeight="1" x14ac:dyDescent="0.35">
      <c r="A842">
        <f>TI102C!A839</f>
        <v>11711031</v>
      </c>
      <c r="B842">
        <f>TI102C!H839</f>
        <v>1</v>
      </c>
      <c r="C842" s="35">
        <f>TI102C!V839</f>
        <v>46273.772696759261</v>
      </c>
      <c r="D842">
        <f>TI102C!P839</f>
        <v>2</v>
      </c>
      <c r="E842" t="str">
        <f t="shared" si="65"/>
        <v>60899</v>
      </c>
      <c r="F842">
        <f t="shared" si="66"/>
        <v>84</v>
      </c>
      <c r="G842" t="str">
        <f t="shared" si="67"/>
        <v>SH0908-1021</v>
      </c>
      <c r="H842" t="str">
        <f t="shared" si="68"/>
        <v>SH0908-1021</v>
      </c>
      <c r="I842" s="34">
        <f t="shared" si="69"/>
        <v>72686</v>
      </c>
    </row>
    <row r="843" spans="1:9" ht="15" customHeight="1" x14ac:dyDescent="0.35">
      <c r="A843">
        <f>TI102C!A840</f>
        <v>11711481</v>
      </c>
      <c r="B843">
        <f>TI102C!H840</f>
        <v>4</v>
      </c>
      <c r="C843" s="35">
        <f>TI102C!V840</f>
        <v>46273.772789351853</v>
      </c>
      <c r="D843">
        <f>TI102C!P840</f>
        <v>1</v>
      </c>
      <c r="E843" t="str">
        <f t="shared" si="65"/>
        <v>61074</v>
      </c>
      <c r="F843">
        <f t="shared" si="66"/>
        <v>105</v>
      </c>
      <c r="G843" t="str">
        <f t="shared" si="67"/>
        <v>SH0908-1026</v>
      </c>
      <c r="H843" t="str">
        <f t="shared" si="68"/>
        <v>SH0908-1026</v>
      </c>
      <c r="I843" s="34">
        <f t="shared" si="69"/>
        <v>72686</v>
      </c>
    </row>
    <row r="844" spans="1:9" ht="15" customHeight="1" x14ac:dyDescent="0.35">
      <c r="A844">
        <f>TI102C!A841</f>
        <v>11709892</v>
      </c>
      <c r="B844">
        <f>TI102C!H841</f>
        <v>2</v>
      </c>
      <c r="C844" s="35">
        <f>TI102C!V841</f>
        <v>46273.772812499999</v>
      </c>
      <c r="D844">
        <f>TI102C!P841</f>
        <v>4</v>
      </c>
      <c r="E844" t="str">
        <f t="shared" si="65"/>
        <v>60528</v>
      </c>
      <c r="F844">
        <f t="shared" si="66"/>
        <v>417</v>
      </c>
      <c r="G844" t="str">
        <f t="shared" si="67"/>
        <v>SH0908-1981</v>
      </c>
      <c r="H844" t="str">
        <f t="shared" si="68"/>
        <v>SH0908-1981</v>
      </c>
      <c r="I844" s="34">
        <f t="shared" si="69"/>
        <v>72686</v>
      </c>
    </row>
    <row r="845" spans="1:9" ht="15" customHeight="1" x14ac:dyDescent="0.35">
      <c r="A845">
        <f>TI102C!A842</f>
        <v>11711368</v>
      </c>
      <c r="B845">
        <f>TI102C!H842</f>
        <v>2</v>
      </c>
      <c r="C845" s="35">
        <f>TI102C!V842</f>
        <v>46273.772905092592</v>
      </c>
      <c r="D845">
        <f>TI102C!P842</f>
        <v>2</v>
      </c>
      <c r="E845" t="str">
        <f t="shared" si="65"/>
        <v>61037</v>
      </c>
      <c r="F845">
        <f t="shared" si="66"/>
        <v>62</v>
      </c>
      <c r="G845" t="str">
        <f t="shared" si="67"/>
        <v>SH0908-1018</v>
      </c>
      <c r="H845" t="str">
        <f t="shared" si="68"/>
        <v>SH0908-1018</v>
      </c>
      <c r="I845" s="34">
        <f t="shared" si="69"/>
        <v>72686</v>
      </c>
    </row>
    <row r="846" spans="1:9" ht="15" customHeight="1" x14ac:dyDescent="0.35">
      <c r="A846">
        <f>TI102C!A843</f>
        <v>11711482</v>
      </c>
      <c r="B846">
        <f>TI102C!H843</f>
        <v>4</v>
      </c>
      <c r="C846" s="35">
        <f>TI102C!V843</f>
        <v>46273.772951388892</v>
      </c>
      <c r="D846">
        <f>TI102C!P843</f>
        <v>1</v>
      </c>
      <c r="E846" t="str">
        <f t="shared" si="65"/>
        <v>61074</v>
      </c>
      <c r="F846">
        <f t="shared" si="66"/>
        <v>105</v>
      </c>
      <c r="G846" t="str">
        <f t="shared" si="67"/>
        <v>SH0908-1026</v>
      </c>
      <c r="H846" t="str">
        <f t="shared" si="68"/>
        <v>SH0908-1026</v>
      </c>
      <c r="I846" s="34">
        <f t="shared" si="69"/>
        <v>72686</v>
      </c>
    </row>
    <row r="847" spans="1:9" ht="15" customHeight="1" x14ac:dyDescent="0.35">
      <c r="A847">
        <f>TI102C!A844</f>
        <v>11710825</v>
      </c>
      <c r="B847">
        <f>TI102C!H844</f>
        <v>1</v>
      </c>
      <c r="C847" s="35">
        <f>TI102C!V844</f>
        <v>46273.772974537038</v>
      </c>
      <c r="D847">
        <f>TI102C!P844</f>
        <v>1</v>
      </c>
      <c r="E847" t="str">
        <f t="shared" si="65"/>
        <v>60833</v>
      </c>
      <c r="F847">
        <f t="shared" si="66"/>
        <v>247</v>
      </c>
      <c r="G847" t="str">
        <f t="shared" si="67"/>
        <v>SH0908-1042</v>
      </c>
      <c r="H847" t="str">
        <f t="shared" si="68"/>
        <v>SH0908-1042</v>
      </c>
      <c r="I847" s="34">
        <f t="shared" si="69"/>
        <v>72686</v>
      </c>
    </row>
    <row r="848" spans="1:9" ht="15" customHeight="1" x14ac:dyDescent="0.35">
      <c r="A848">
        <f>TI102C!A845</f>
        <v>11709893</v>
      </c>
      <c r="B848">
        <f>TI102C!H845</f>
        <v>2</v>
      </c>
      <c r="C848" s="35">
        <f>TI102C!V845</f>
        <v>46273.772986111107</v>
      </c>
      <c r="D848">
        <f>TI102C!P845</f>
        <v>1</v>
      </c>
      <c r="E848" t="str">
        <f t="shared" si="65"/>
        <v>60528</v>
      </c>
      <c r="F848">
        <f t="shared" si="66"/>
        <v>417</v>
      </c>
      <c r="G848" t="str">
        <f t="shared" si="67"/>
        <v>SH0908-1981</v>
      </c>
      <c r="H848" t="str">
        <f t="shared" si="68"/>
        <v>SH0908-1981</v>
      </c>
      <c r="I848" s="34">
        <f t="shared" si="69"/>
        <v>72686</v>
      </c>
    </row>
    <row r="849" spans="1:9" ht="15" customHeight="1" x14ac:dyDescent="0.35">
      <c r="A849">
        <f>TI102C!A846</f>
        <v>11711032</v>
      </c>
      <c r="B849">
        <f>TI102C!H846</f>
        <v>1</v>
      </c>
      <c r="C849" s="35">
        <f>TI102C!V846</f>
        <v>46273.773043981477</v>
      </c>
      <c r="D849">
        <f>TI102C!P846</f>
        <v>6</v>
      </c>
      <c r="E849" t="str">
        <f t="shared" si="65"/>
        <v>60899</v>
      </c>
      <c r="F849">
        <f t="shared" si="66"/>
        <v>84</v>
      </c>
      <c r="G849" t="str">
        <f t="shared" si="67"/>
        <v>SH0908-1021</v>
      </c>
      <c r="H849" t="str">
        <f t="shared" si="68"/>
        <v>SH0908-1021</v>
      </c>
      <c r="I849" s="34">
        <f t="shared" si="69"/>
        <v>72686</v>
      </c>
    </row>
    <row r="850" spans="1:9" ht="15" customHeight="1" x14ac:dyDescent="0.35">
      <c r="A850">
        <f>TI102C!A847</f>
        <v>11711379</v>
      </c>
      <c r="B850">
        <f>TI102C!H847</f>
        <v>2</v>
      </c>
      <c r="C850" s="35">
        <f>TI102C!V847</f>
        <v>46273.773263888892</v>
      </c>
      <c r="D850">
        <f>TI102C!P847</f>
        <v>4</v>
      </c>
      <c r="E850" t="str">
        <f t="shared" si="65"/>
        <v>61040</v>
      </c>
      <c r="F850">
        <f t="shared" si="66"/>
        <v>170</v>
      </c>
      <c r="G850" t="str">
        <f t="shared" si="67"/>
        <v>SH0908-1034</v>
      </c>
      <c r="H850" t="str">
        <f t="shared" si="68"/>
        <v>SH0908-1034</v>
      </c>
      <c r="I850" s="34">
        <f t="shared" si="69"/>
        <v>72686</v>
      </c>
    </row>
    <row r="851" spans="1:9" ht="15" customHeight="1" x14ac:dyDescent="0.35">
      <c r="A851">
        <f>TI102C!A848</f>
        <v>11710923</v>
      </c>
      <c r="B851">
        <f>TI102C!H848</f>
        <v>1</v>
      </c>
      <c r="C851" s="35">
        <f>TI102C!V848</f>
        <v>46273.773402777777</v>
      </c>
      <c r="D851">
        <f>TI102C!P848</f>
        <v>2</v>
      </c>
      <c r="E851" t="str">
        <f t="shared" si="65"/>
        <v>60865</v>
      </c>
      <c r="F851">
        <f t="shared" si="66"/>
        <v>405</v>
      </c>
      <c r="G851" t="str">
        <f t="shared" si="67"/>
        <v>SH0908-1888</v>
      </c>
      <c r="H851" t="str">
        <f t="shared" si="68"/>
        <v>SH0908-1888</v>
      </c>
      <c r="I851" s="34">
        <f t="shared" si="69"/>
        <v>72686</v>
      </c>
    </row>
    <row r="852" spans="1:9" ht="15" customHeight="1" x14ac:dyDescent="0.35">
      <c r="A852">
        <f>TI102C!A849</f>
        <v>11711041</v>
      </c>
      <c r="B852">
        <f>TI102C!H849</f>
        <v>1</v>
      </c>
      <c r="C852" s="35">
        <f>TI102C!V849</f>
        <v>46273.773622685178</v>
      </c>
      <c r="D852">
        <f>TI102C!P849</f>
        <v>1</v>
      </c>
      <c r="E852" t="str">
        <f t="shared" si="65"/>
        <v>60832</v>
      </c>
      <c r="F852">
        <f t="shared" si="66"/>
        <v>180</v>
      </c>
      <c r="G852" t="str">
        <f t="shared" si="67"/>
        <v>SH0908-1036</v>
      </c>
      <c r="H852" t="str">
        <f t="shared" si="68"/>
        <v>SH0908-1036</v>
      </c>
      <c r="I852" s="34">
        <f t="shared" si="69"/>
        <v>72686</v>
      </c>
    </row>
    <row r="853" spans="1:9" ht="15" customHeight="1" x14ac:dyDescent="0.35">
      <c r="A853">
        <f>TI102C!A850</f>
        <v>11709888</v>
      </c>
      <c r="B853">
        <f>TI102C!H850</f>
        <v>2</v>
      </c>
      <c r="C853" s="35">
        <f>TI102C!V850</f>
        <v>46273.773738425924</v>
      </c>
      <c r="D853">
        <f>TI102C!P850</f>
        <v>2</v>
      </c>
      <c r="E853" t="str">
        <f t="shared" si="65"/>
        <v>60528</v>
      </c>
      <c r="F853">
        <f t="shared" si="66"/>
        <v>417</v>
      </c>
      <c r="G853" t="str">
        <f t="shared" si="67"/>
        <v>SH0908-1981</v>
      </c>
      <c r="H853" t="str">
        <f t="shared" si="68"/>
        <v>SH0908-1981</v>
      </c>
      <c r="I853" s="34">
        <f t="shared" si="69"/>
        <v>72686</v>
      </c>
    </row>
    <row r="854" spans="1:9" ht="15" customHeight="1" x14ac:dyDescent="0.35">
      <c r="A854">
        <f>TI102C!A851</f>
        <v>11710857</v>
      </c>
      <c r="B854">
        <f>TI102C!H851</f>
        <v>1</v>
      </c>
      <c r="C854" s="35">
        <f>TI102C!V851</f>
        <v>46273.773969907408</v>
      </c>
      <c r="D854">
        <f>TI102C!P851</f>
        <v>2</v>
      </c>
      <c r="E854" t="str">
        <f t="shared" si="65"/>
        <v>60845</v>
      </c>
      <c r="F854">
        <f t="shared" si="66"/>
        <v>203</v>
      </c>
      <c r="G854" t="str">
        <f t="shared" si="67"/>
        <v>SH0908-1039</v>
      </c>
      <c r="H854" t="str">
        <f t="shared" si="68"/>
        <v>SH0908-1039</v>
      </c>
      <c r="I854" s="34">
        <f t="shared" si="69"/>
        <v>72686</v>
      </c>
    </row>
    <row r="855" spans="1:9" ht="15" customHeight="1" x14ac:dyDescent="0.35">
      <c r="A855">
        <f>TI102C!A852</f>
        <v>11711385</v>
      </c>
      <c r="B855">
        <f>TI102C!H852</f>
        <v>2</v>
      </c>
      <c r="C855" s="35">
        <f>TI102C!V852</f>
        <v>46273.774027777778</v>
      </c>
      <c r="D855">
        <f>TI102C!P852</f>
        <v>13</v>
      </c>
      <c r="E855" t="str">
        <f t="shared" si="65"/>
        <v>61040</v>
      </c>
      <c r="F855">
        <f t="shared" si="66"/>
        <v>170</v>
      </c>
      <c r="G855" t="str">
        <f t="shared" si="67"/>
        <v>SH0908-1034</v>
      </c>
      <c r="H855" t="str">
        <f t="shared" si="68"/>
        <v>SH0908-1034</v>
      </c>
      <c r="I855" s="34">
        <f t="shared" si="69"/>
        <v>72686</v>
      </c>
    </row>
    <row r="856" spans="1:9" ht="15" customHeight="1" x14ac:dyDescent="0.35">
      <c r="A856">
        <f>TI102C!A853</f>
        <v>11711423</v>
      </c>
      <c r="B856">
        <f>TI102C!H853</f>
        <v>4</v>
      </c>
      <c r="C856" s="35">
        <f>TI102C!V853</f>
        <v>46273.774074074077</v>
      </c>
      <c r="D856">
        <f>TI102C!P853</f>
        <v>1</v>
      </c>
      <c r="E856" t="str">
        <f t="shared" si="65"/>
        <v>61046</v>
      </c>
      <c r="F856">
        <f t="shared" si="66"/>
        <v>171</v>
      </c>
      <c r="G856" t="str">
        <f t="shared" si="67"/>
        <v>SH0908-1034</v>
      </c>
      <c r="H856" t="str">
        <f t="shared" si="68"/>
        <v>SH0908-1034</v>
      </c>
      <c r="I856" s="34">
        <f t="shared" si="69"/>
        <v>72686</v>
      </c>
    </row>
    <row r="857" spans="1:9" ht="15" customHeight="1" x14ac:dyDescent="0.35">
      <c r="A857">
        <f>TI102C!A854</f>
        <v>11709889</v>
      </c>
      <c r="B857">
        <f>TI102C!H854</f>
        <v>2</v>
      </c>
      <c r="C857" s="35">
        <f>TI102C!V854</f>
        <v>46273.774131944447</v>
      </c>
      <c r="D857">
        <f>TI102C!P854</f>
        <v>5</v>
      </c>
      <c r="E857" t="str">
        <f t="shared" si="65"/>
        <v>60528</v>
      </c>
      <c r="F857">
        <f t="shared" si="66"/>
        <v>417</v>
      </c>
      <c r="G857" t="str">
        <f t="shared" si="67"/>
        <v>SH0908-1981</v>
      </c>
      <c r="H857" t="str">
        <f t="shared" si="68"/>
        <v>SH0908-1981</v>
      </c>
      <c r="I857" s="34">
        <f t="shared" si="69"/>
        <v>72686</v>
      </c>
    </row>
    <row r="858" spans="1:9" ht="15" customHeight="1" x14ac:dyDescent="0.35">
      <c r="A858">
        <f>TI102C!A855</f>
        <v>11711393</v>
      </c>
      <c r="B858">
        <f>TI102C!H855</f>
        <v>4</v>
      </c>
      <c r="C858" s="35">
        <f>TI102C!V855</f>
        <v>46273.774386574078</v>
      </c>
      <c r="D858">
        <f>TI102C!P855</f>
        <v>6</v>
      </c>
      <c r="E858" t="str">
        <f t="shared" si="65"/>
        <v>61047</v>
      </c>
      <c r="F858">
        <f t="shared" si="66"/>
        <v>251</v>
      </c>
      <c r="G858" t="str">
        <f t="shared" si="67"/>
        <v>SH0908-1042</v>
      </c>
      <c r="H858" t="str">
        <f t="shared" si="68"/>
        <v>SH0908-1042</v>
      </c>
      <c r="I858" s="34">
        <f t="shared" si="69"/>
        <v>72686</v>
      </c>
    </row>
    <row r="859" spans="1:9" ht="15" customHeight="1" x14ac:dyDescent="0.35">
      <c r="A859">
        <f>TI102C!A856</f>
        <v>11710683</v>
      </c>
      <c r="B859">
        <f>TI102C!H856</f>
        <v>1</v>
      </c>
      <c r="C859" s="35">
        <f>TI102C!V856</f>
        <v>46273.77449074074</v>
      </c>
      <c r="D859">
        <f>TI102C!P856</f>
        <v>10</v>
      </c>
      <c r="E859" t="str">
        <f t="shared" si="65"/>
        <v>60811</v>
      </c>
      <c r="F859">
        <f t="shared" si="66"/>
        <v>401</v>
      </c>
      <c r="G859" t="str">
        <f t="shared" si="67"/>
        <v>SH0908-1888</v>
      </c>
      <c r="H859" t="str">
        <f t="shared" si="68"/>
        <v>SH0908-1888</v>
      </c>
      <c r="I859" s="34">
        <f t="shared" si="69"/>
        <v>72686</v>
      </c>
    </row>
    <row r="860" spans="1:9" ht="15" customHeight="1" x14ac:dyDescent="0.35">
      <c r="A860">
        <f>TI102C!A857</f>
        <v>11711388</v>
      </c>
      <c r="B860">
        <f>TI102C!H857</f>
        <v>2</v>
      </c>
      <c r="C860" s="35">
        <f>TI102C!V857</f>
        <v>46273.77449074074</v>
      </c>
      <c r="D860">
        <f>TI102C!P857</f>
        <v>6</v>
      </c>
      <c r="E860" t="str">
        <f t="shared" si="65"/>
        <v>61040</v>
      </c>
      <c r="F860">
        <f t="shared" si="66"/>
        <v>170</v>
      </c>
      <c r="G860" t="str">
        <f t="shared" si="67"/>
        <v>SH0908-1034</v>
      </c>
      <c r="H860" t="str">
        <f t="shared" si="68"/>
        <v>SH0908-1034</v>
      </c>
      <c r="I860" s="34">
        <f t="shared" si="69"/>
        <v>72686</v>
      </c>
    </row>
    <row r="861" spans="1:9" ht="15" customHeight="1" x14ac:dyDescent="0.35">
      <c r="A861">
        <f>TI102C!A858</f>
        <v>11709621</v>
      </c>
      <c r="B861">
        <f>TI102C!H858</f>
        <v>2</v>
      </c>
      <c r="C861" s="35">
        <f>TI102C!V858</f>
        <v>46273.774560185193</v>
      </c>
      <c r="D861">
        <f>TI102C!P858</f>
        <v>6</v>
      </c>
      <c r="E861" t="str">
        <f t="shared" si="65"/>
        <v>60436</v>
      </c>
      <c r="F861">
        <f t="shared" si="66"/>
        <v>416</v>
      </c>
      <c r="G861" t="str">
        <f t="shared" si="67"/>
        <v>SH0908-1981</v>
      </c>
      <c r="H861" t="str">
        <f t="shared" si="68"/>
        <v>SH0908-1981</v>
      </c>
      <c r="I861" s="34">
        <f t="shared" si="69"/>
        <v>72686</v>
      </c>
    </row>
    <row r="862" spans="1:9" ht="15" customHeight="1" x14ac:dyDescent="0.35">
      <c r="A862">
        <f>TI102C!A859</f>
        <v>11711469</v>
      </c>
      <c r="B862">
        <f>TI102C!H859</f>
        <v>4</v>
      </c>
      <c r="C862" s="35">
        <f>TI102C!V859</f>
        <v>46273.774594907409</v>
      </c>
      <c r="D862">
        <f>TI102C!P859</f>
        <v>2</v>
      </c>
      <c r="E862" t="str">
        <f t="shared" si="65"/>
        <v>61067</v>
      </c>
      <c r="F862">
        <f t="shared" si="66"/>
        <v>253</v>
      </c>
      <c r="G862" t="str">
        <f t="shared" si="67"/>
        <v>SH0908-1042</v>
      </c>
      <c r="H862" t="str">
        <f t="shared" si="68"/>
        <v>SH0908-1042</v>
      </c>
      <c r="I862" s="34">
        <f t="shared" si="69"/>
        <v>72686</v>
      </c>
    </row>
    <row r="863" spans="1:9" ht="15" customHeight="1" x14ac:dyDescent="0.35">
      <c r="A863">
        <f>TI102C!A860</f>
        <v>11711387</v>
      </c>
      <c r="B863">
        <f>TI102C!H860</f>
        <v>2</v>
      </c>
      <c r="C863" s="35">
        <f>TI102C!V860</f>
        <v>46273.774837962963</v>
      </c>
      <c r="D863">
        <f>TI102C!P860</f>
        <v>3</v>
      </c>
      <c r="E863" t="str">
        <f t="shared" si="65"/>
        <v>61040</v>
      </c>
      <c r="F863">
        <f t="shared" si="66"/>
        <v>170</v>
      </c>
      <c r="G863" t="str">
        <f t="shared" si="67"/>
        <v>SH0908-1034</v>
      </c>
      <c r="H863" t="str">
        <f t="shared" si="68"/>
        <v>SH0908-1034</v>
      </c>
      <c r="I863" s="34">
        <f t="shared" si="69"/>
        <v>72686</v>
      </c>
    </row>
    <row r="864" spans="1:9" ht="15" customHeight="1" x14ac:dyDescent="0.35">
      <c r="A864">
        <f>TI102C!A861</f>
        <v>11711451</v>
      </c>
      <c r="B864">
        <f>TI102C!H861</f>
        <v>4</v>
      </c>
      <c r="C864" s="35">
        <f>TI102C!V861</f>
        <v>46273.77484953704</v>
      </c>
      <c r="D864">
        <f>TI102C!P861</f>
        <v>1</v>
      </c>
      <c r="E864" t="str">
        <f t="shared" si="65"/>
        <v>61041</v>
      </c>
      <c r="F864">
        <f t="shared" si="66"/>
        <v>273</v>
      </c>
      <c r="G864" t="str">
        <f t="shared" si="67"/>
        <v>SH0908-1051</v>
      </c>
      <c r="H864" t="str">
        <f t="shared" si="68"/>
        <v>SH0908-1051</v>
      </c>
      <c r="I864" s="34">
        <f t="shared" si="69"/>
        <v>72686</v>
      </c>
    </row>
    <row r="865" spans="1:9" ht="15" customHeight="1" x14ac:dyDescent="0.35">
      <c r="A865">
        <f>TI102C!A862</f>
        <v>11711094</v>
      </c>
      <c r="B865">
        <f>TI102C!H862</f>
        <v>6</v>
      </c>
      <c r="C865" s="35">
        <f>TI102C!V862</f>
        <v>46273.775057870371</v>
      </c>
      <c r="D865">
        <f>TI102C!P862</f>
        <v>1</v>
      </c>
      <c r="E865" t="str">
        <f t="shared" si="65"/>
        <v>60176</v>
      </c>
      <c r="F865">
        <f t="shared" si="66"/>
        <v>228</v>
      </c>
      <c r="G865" t="str">
        <f t="shared" si="67"/>
        <v>SH0908-1042</v>
      </c>
      <c r="H865" t="str">
        <f t="shared" si="68"/>
        <v>SH0908-1042</v>
      </c>
      <c r="I865" s="34">
        <f t="shared" si="69"/>
        <v>72686</v>
      </c>
    </row>
    <row r="866" spans="1:9" ht="15" customHeight="1" x14ac:dyDescent="0.35">
      <c r="A866">
        <f>TI102C!A863</f>
        <v>11711386</v>
      </c>
      <c r="B866">
        <f>TI102C!H863</f>
        <v>2</v>
      </c>
      <c r="C866" s="35">
        <f>TI102C!V863</f>
        <v>46273.775138888886</v>
      </c>
      <c r="D866">
        <f>TI102C!P863</f>
        <v>3</v>
      </c>
      <c r="E866" t="str">
        <f t="shared" si="65"/>
        <v>61040</v>
      </c>
      <c r="F866">
        <f t="shared" si="66"/>
        <v>170</v>
      </c>
      <c r="G866" t="str">
        <f t="shared" si="67"/>
        <v>SH0908-1034</v>
      </c>
      <c r="H866" t="str">
        <f t="shared" si="68"/>
        <v>SH0908-1034</v>
      </c>
      <c r="I866" s="34">
        <f t="shared" si="69"/>
        <v>72686</v>
      </c>
    </row>
    <row r="867" spans="1:9" ht="15" customHeight="1" x14ac:dyDescent="0.35">
      <c r="A867">
        <f>TI102C!A864</f>
        <v>11707309</v>
      </c>
      <c r="B867">
        <f>TI102C!H864</f>
        <v>4</v>
      </c>
      <c r="C867" s="35">
        <f>TI102C!V864</f>
        <v>46273.775509259263</v>
      </c>
      <c r="D867">
        <f>TI102C!P864</f>
        <v>1</v>
      </c>
      <c r="E867" t="str">
        <f t="shared" si="65"/>
        <v>59691</v>
      </c>
      <c r="F867">
        <f t="shared" si="66"/>
        <v>304</v>
      </c>
      <c r="G867" t="str">
        <f t="shared" si="67"/>
        <v>SH0908-1063</v>
      </c>
      <c r="H867" t="str">
        <f t="shared" si="68"/>
        <v>SH0908-1063</v>
      </c>
      <c r="I867" s="34">
        <f t="shared" si="69"/>
        <v>72686</v>
      </c>
    </row>
    <row r="868" spans="1:9" ht="15" customHeight="1" x14ac:dyDescent="0.35">
      <c r="A868">
        <f>TI102C!A865</f>
        <v>11711380</v>
      </c>
      <c r="B868">
        <f>TI102C!H865</f>
        <v>2</v>
      </c>
      <c r="C868" s="35">
        <f>TI102C!V865</f>
        <v>46273.775543981479</v>
      </c>
      <c r="D868">
        <f>TI102C!P865</f>
        <v>2</v>
      </c>
      <c r="E868" t="str">
        <f t="shared" si="65"/>
        <v>61040</v>
      </c>
      <c r="F868">
        <f t="shared" si="66"/>
        <v>170</v>
      </c>
      <c r="G868" t="str">
        <f t="shared" si="67"/>
        <v>SH0908-1034</v>
      </c>
      <c r="H868" t="str">
        <f t="shared" si="68"/>
        <v>SH0908-1034</v>
      </c>
      <c r="I868" s="34">
        <f t="shared" si="69"/>
        <v>72686</v>
      </c>
    </row>
    <row r="869" spans="1:9" ht="15" customHeight="1" x14ac:dyDescent="0.35">
      <c r="A869">
        <f>TI102C!A866</f>
        <v>11711497</v>
      </c>
      <c r="B869">
        <f>TI102C!H866</f>
        <v>1</v>
      </c>
      <c r="C869" s="35">
        <f>TI102C!V866</f>
        <v>46273.775578703702</v>
      </c>
      <c r="D869">
        <f>TI102C!P866</f>
        <v>1</v>
      </c>
      <c r="E869" t="str">
        <f t="shared" si="65"/>
        <v>61071</v>
      </c>
      <c r="F869">
        <f t="shared" si="66"/>
        <v>78</v>
      </c>
      <c r="G869" t="str">
        <f t="shared" si="67"/>
        <v>SH0908-1020</v>
      </c>
      <c r="H869" t="str">
        <f t="shared" si="68"/>
        <v>SH0908-1020</v>
      </c>
      <c r="I869" s="34">
        <f t="shared" si="69"/>
        <v>72686</v>
      </c>
    </row>
    <row r="870" spans="1:9" ht="15" customHeight="1" x14ac:dyDescent="0.35">
      <c r="A870">
        <f>TI102C!A867</f>
        <v>11711498</v>
      </c>
      <c r="B870">
        <f>TI102C!H867</f>
        <v>1</v>
      </c>
      <c r="C870" s="35">
        <f>TI102C!V867</f>
        <v>46273.775763888887</v>
      </c>
      <c r="D870">
        <f>TI102C!P867</f>
        <v>3</v>
      </c>
      <c r="E870" t="str">
        <f t="shared" si="65"/>
        <v>61071</v>
      </c>
      <c r="F870">
        <f t="shared" si="66"/>
        <v>78</v>
      </c>
      <c r="G870" t="str">
        <f t="shared" si="67"/>
        <v>SH0908-1020</v>
      </c>
      <c r="H870" t="str">
        <f t="shared" si="68"/>
        <v>SH0908-1020</v>
      </c>
      <c r="I870" s="34">
        <f t="shared" si="69"/>
        <v>72686</v>
      </c>
    </row>
    <row r="871" spans="1:9" ht="15" customHeight="1" x14ac:dyDescent="0.35">
      <c r="A871">
        <f>TI102C!A868</f>
        <v>11709951</v>
      </c>
      <c r="B871">
        <f>TI102C!H868</f>
        <v>4</v>
      </c>
      <c r="C871" s="35">
        <f>TI102C!V868</f>
        <v>46273.77579861111</v>
      </c>
      <c r="D871">
        <f>TI102C!P868</f>
        <v>1</v>
      </c>
      <c r="E871" t="str">
        <f t="shared" si="65"/>
        <v>60553</v>
      </c>
      <c r="F871">
        <f t="shared" si="66"/>
        <v>312</v>
      </c>
      <c r="G871" t="str">
        <f t="shared" si="67"/>
        <v>SH0908-1063</v>
      </c>
      <c r="H871" t="str">
        <f t="shared" si="68"/>
        <v>SH0908-1063</v>
      </c>
      <c r="I871" s="34">
        <f t="shared" si="69"/>
        <v>72686</v>
      </c>
    </row>
    <row r="872" spans="1:9" ht="15" customHeight="1" x14ac:dyDescent="0.35">
      <c r="A872">
        <f>TI102C!A869</f>
        <v>11711499</v>
      </c>
      <c r="B872">
        <f>TI102C!H869</f>
        <v>1</v>
      </c>
      <c r="C872" s="35">
        <f>TI102C!V869</f>
        <v>46273.775983796288</v>
      </c>
      <c r="D872">
        <f>TI102C!P869</f>
        <v>1</v>
      </c>
      <c r="E872" t="str">
        <f t="shared" si="65"/>
        <v>61071</v>
      </c>
      <c r="F872">
        <f t="shared" si="66"/>
        <v>78</v>
      </c>
      <c r="G872" t="str">
        <f t="shared" si="67"/>
        <v>SH0908-1020</v>
      </c>
      <c r="H872" t="str">
        <f t="shared" si="68"/>
        <v>SH0908-1020</v>
      </c>
      <c r="I872" s="34">
        <f t="shared" si="69"/>
        <v>72686</v>
      </c>
    </row>
    <row r="873" spans="1:9" ht="15" customHeight="1" x14ac:dyDescent="0.35">
      <c r="A873">
        <f>TI102C!A870</f>
        <v>11711376</v>
      </c>
      <c r="B873">
        <f>TI102C!H870</f>
        <v>2</v>
      </c>
      <c r="C873" s="35">
        <f>TI102C!V870</f>
        <v>46273.776030092587</v>
      </c>
      <c r="D873">
        <f>TI102C!P870</f>
        <v>25</v>
      </c>
      <c r="E873" t="str">
        <f t="shared" si="65"/>
        <v>61040</v>
      </c>
      <c r="F873">
        <f t="shared" si="66"/>
        <v>170</v>
      </c>
      <c r="G873" t="str">
        <f t="shared" si="67"/>
        <v>SH0908-1034</v>
      </c>
      <c r="H873" t="str">
        <f t="shared" si="68"/>
        <v>SH0908-1034</v>
      </c>
      <c r="I873" s="34">
        <f t="shared" si="69"/>
        <v>72686</v>
      </c>
    </row>
    <row r="874" spans="1:9" ht="15" customHeight="1" x14ac:dyDescent="0.35">
      <c r="A874">
        <f>TI102C!A871</f>
        <v>11707298</v>
      </c>
      <c r="B874">
        <f>TI102C!H871</f>
        <v>4</v>
      </c>
      <c r="C874" s="35">
        <f>TI102C!V871</f>
        <v>46273.776053240741</v>
      </c>
      <c r="D874">
        <f>TI102C!P871</f>
        <v>1</v>
      </c>
      <c r="E874" t="str">
        <f t="shared" si="65"/>
        <v>59564</v>
      </c>
      <c r="F874">
        <f t="shared" si="66"/>
        <v>317</v>
      </c>
      <c r="G874" t="str">
        <f t="shared" si="67"/>
        <v>SH0908-1066</v>
      </c>
      <c r="H874" t="str">
        <f t="shared" si="68"/>
        <v>SH0908-1066</v>
      </c>
      <c r="I874" s="34">
        <f t="shared" si="69"/>
        <v>72686</v>
      </c>
    </row>
    <row r="875" spans="1:9" ht="15" customHeight="1" x14ac:dyDescent="0.35">
      <c r="A875">
        <f>TI102C!A872</f>
        <v>11711366</v>
      </c>
      <c r="B875">
        <f>TI102C!H872</f>
        <v>2</v>
      </c>
      <c r="C875" s="35">
        <f>TI102C!V872</f>
        <v>46273.776099537034</v>
      </c>
      <c r="D875">
        <f>TI102C!P872</f>
        <v>1</v>
      </c>
      <c r="E875" t="str">
        <f t="shared" si="65"/>
        <v>61037</v>
      </c>
      <c r="F875">
        <f t="shared" si="66"/>
        <v>62</v>
      </c>
      <c r="G875" t="str">
        <f t="shared" si="67"/>
        <v>SH0908-1018</v>
      </c>
      <c r="H875" t="str">
        <f t="shared" si="68"/>
        <v>SH0908-1018</v>
      </c>
      <c r="I875" s="34">
        <f t="shared" si="69"/>
        <v>72686</v>
      </c>
    </row>
    <row r="876" spans="1:9" ht="15" customHeight="1" x14ac:dyDescent="0.35">
      <c r="A876">
        <f>TI102C!A873</f>
        <v>11707299</v>
      </c>
      <c r="B876">
        <f>TI102C!H873</f>
        <v>4</v>
      </c>
      <c r="C876" s="35">
        <f>TI102C!V873</f>
        <v>46273.776145833333</v>
      </c>
      <c r="D876">
        <f>TI102C!P873</f>
        <v>1</v>
      </c>
      <c r="E876" t="str">
        <f t="shared" si="65"/>
        <v>59564</v>
      </c>
      <c r="F876">
        <f t="shared" si="66"/>
        <v>317</v>
      </c>
      <c r="G876" t="str">
        <f t="shared" si="67"/>
        <v>SH0908-1066</v>
      </c>
      <c r="H876" t="str">
        <f t="shared" si="68"/>
        <v>SH0908-1066</v>
      </c>
      <c r="I876" s="34">
        <f t="shared" si="69"/>
        <v>72686</v>
      </c>
    </row>
    <row r="877" spans="1:9" ht="15" customHeight="1" x14ac:dyDescent="0.35">
      <c r="A877">
        <f>TI102C!A874</f>
        <v>11711377</v>
      </c>
      <c r="B877">
        <f>TI102C!H874</f>
        <v>2</v>
      </c>
      <c r="C877" s="35">
        <f>TI102C!V874</f>
        <v>46273.776180555556</v>
      </c>
      <c r="D877">
        <f>TI102C!P874</f>
        <v>2</v>
      </c>
      <c r="E877" t="str">
        <f t="shared" si="65"/>
        <v>61040</v>
      </c>
      <c r="F877">
        <f t="shared" si="66"/>
        <v>170</v>
      </c>
      <c r="G877" t="str">
        <f t="shared" si="67"/>
        <v>SH0908-1034</v>
      </c>
      <c r="H877" t="str">
        <f t="shared" si="68"/>
        <v>SH0908-1034</v>
      </c>
      <c r="I877" s="34">
        <f t="shared" si="69"/>
        <v>72686</v>
      </c>
    </row>
    <row r="878" spans="1:9" ht="15" customHeight="1" x14ac:dyDescent="0.35">
      <c r="A878">
        <f>TI102C!A875</f>
        <v>11711432</v>
      </c>
      <c r="B878">
        <f>TI102C!H875</f>
        <v>2</v>
      </c>
      <c r="C878" s="35">
        <f>TI102C!V875</f>
        <v>46273.776377314818</v>
      </c>
      <c r="D878">
        <f>TI102C!P875</f>
        <v>2</v>
      </c>
      <c r="E878" t="str">
        <f t="shared" si="65"/>
        <v>61050</v>
      </c>
      <c r="F878">
        <f t="shared" si="66"/>
        <v>97</v>
      </c>
      <c r="G878" t="str">
        <f t="shared" si="67"/>
        <v>SH0908-1022</v>
      </c>
      <c r="H878" t="str">
        <f t="shared" si="68"/>
        <v>SH0908-1022</v>
      </c>
      <c r="I878" s="34">
        <f t="shared" si="69"/>
        <v>72686</v>
      </c>
    </row>
    <row r="879" spans="1:9" ht="15" customHeight="1" x14ac:dyDescent="0.35">
      <c r="A879">
        <f>TI102C!A876</f>
        <v>11710065</v>
      </c>
      <c r="B879">
        <f>TI102C!H876</f>
        <v>4</v>
      </c>
      <c r="C879" s="35">
        <f>TI102C!V876</f>
        <v>46273.776435185187</v>
      </c>
      <c r="D879">
        <f>TI102C!P876</f>
        <v>1</v>
      </c>
      <c r="E879" t="str">
        <f t="shared" si="65"/>
        <v>60602</v>
      </c>
      <c r="F879">
        <f t="shared" si="66"/>
        <v>330</v>
      </c>
      <c r="G879" t="str">
        <f t="shared" si="67"/>
        <v>SH0908-1069</v>
      </c>
      <c r="H879" t="str">
        <f t="shared" si="68"/>
        <v>SH0908-1069</v>
      </c>
      <c r="I879" s="34">
        <f t="shared" si="69"/>
        <v>72686</v>
      </c>
    </row>
    <row r="880" spans="1:9" ht="15" customHeight="1" x14ac:dyDescent="0.35">
      <c r="A880">
        <f>TI102C!A877</f>
        <v>11711536</v>
      </c>
      <c r="B880">
        <f>TI102C!H877</f>
        <v>1</v>
      </c>
      <c r="C880" s="35">
        <f>TI102C!V877</f>
        <v>46273.776435185187</v>
      </c>
      <c r="D880">
        <f>TI102C!P877</f>
        <v>1</v>
      </c>
      <c r="E880" t="str">
        <f t="shared" si="65"/>
        <v>61076</v>
      </c>
      <c r="F880">
        <f t="shared" si="66"/>
        <v>106</v>
      </c>
      <c r="G880" t="str">
        <f t="shared" si="67"/>
        <v>SH0908-1026</v>
      </c>
      <c r="H880" t="str">
        <f t="shared" si="68"/>
        <v>SH0908-1026</v>
      </c>
      <c r="I880" s="34">
        <f t="shared" si="69"/>
        <v>72686</v>
      </c>
    </row>
    <row r="881" spans="1:9" ht="15" customHeight="1" x14ac:dyDescent="0.35">
      <c r="A881">
        <f>TI102C!A878</f>
        <v>11710066</v>
      </c>
      <c r="B881">
        <f>TI102C!H878</f>
        <v>4</v>
      </c>
      <c r="C881" s="35">
        <f>TI102C!V878</f>
        <v>46273.776562500003</v>
      </c>
      <c r="D881">
        <f>TI102C!P878</f>
        <v>1</v>
      </c>
      <c r="E881" t="str">
        <f t="shared" si="65"/>
        <v>60602</v>
      </c>
      <c r="F881">
        <f t="shared" si="66"/>
        <v>330</v>
      </c>
      <c r="G881" t="str">
        <f t="shared" si="67"/>
        <v>SH0908-1069</v>
      </c>
      <c r="H881" t="str">
        <f t="shared" si="68"/>
        <v>SH0908-1069</v>
      </c>
      <c r="I881" s="34">
        <f t="shared" si="69"/>
        <v>72686</v>
      </c>
    </row>
    <row r="882" spans="1:9" ht="15" customHeight="1" x14ac:dyDescent="0.35">
      <c r="A882">
        <f>TI102C!A879</f>
        <v>11711433</v>
      </c>
      <c r="B882">
        <f>TI102C!H879</f>
        <v>2</v>
      </c>
      <c r="C882" s="35">
        <f>TI102C!V879</f>
        <v>46273.776562500003</v>
      </c>
      <c r="D882">
        <f>TI102C!P879</f>
        <v>6</v>
      </c>
      <c r="E882" t="str">
        <f t="shared" si="65"/>
        <v>61050</v>
      </c>
      <c r="F882">
        <f t="shared" si="66"/>
        <v>97</v>
      </c>
      <c r="G882" t="str">
        <f t="shared" si="67"/>
        <v>SH0908-1022</v>
      </c>
      <c r="H882" t="str">
        <f t="shared" si="68"/>
        <v>SH0908-1022</v>
      </c>
      <c r="I882" s="34">
        <f t="shared" si="69"/>
        <v>72686</v>
      </c>
    </row>
    <row r="883" spans="1:9" ht="15" customHeight="1" x14ac:dyDescent="0.35">
      <c r="A883">
        <f>TI102C!A880</f>
        <v>11711501</v>
      </c>
      <c r="B883">
        <f>TI102C!H880</f>
        <v>2</v>
      </c>
      <c r="C883" s="35">
        <f>TI102C!V880</f>
        <v>46273.776631944442</v>
      </c>
      <c r="D883">
        <f>TI102C!P880</f>
        <v>1</v>
      </c>
      <c r="E883" t="str">
        <f t="shared" si="65"/>
        <v>61074</v>
      </c>
      <c r="F883">
        <f t="shared" si="66"/>
        <v>105</v>
      </c>
      <c r="G883" t="str">
        <f t="shared" si="67"/>
        <v>SH0908-1026</v>
      </c>
      <c r="H883" t="str">
        <f t="shared" si="68"/>
        <v>SH0908-1026</v>
      </c>
      <c r="I883" s="34">
        <f t="shared" si="69"/>
        <v>72686</v>
      </c>
    </row>
    <row r="884" spans="1:9" ht="15" customHeight="1" x14ac:dyDescent="0.35">
      <c r="A884">
        <f>TI102C!A881</f>
        <v>11711434</v>
      </c>
      <c r="B884">
        <f>TI102C!H881</f>
        <v>2</v>
      </c>
      <c r="C884" s="35">
        <f>TI102C!V881</f>
        <v>46273.776759259257</v>
      </c>
      <c r="D884">
        <f>TI102C!P881</f>
        <v>1</v>
      </c>
      <c r="E884" t="str">
        <f t="shared" si="65"/>
        <v>61050</v>
      </c>
      <c r="F884">
        <f t="shared" si="66"/>
        <v>97</v>
      </c>
      <c r="G884" t="str">
        <f t="shared" si="67"/>
        <v>SH0908-1022</v>
      </c>
      <c r="H884" t="str">
        <f t="shared" si="68"/>
        <v>SH0908-1022</v>
      </c>
      <c r="I884" s="34">
        <f t="shared" si="69"/>
        <v>72686</v>
      </c>
    </row>
    <row r="885" spans="1:9" ht="15" customHeight="1" x14ac:dyDescent="0.35">
      <c r="A885">
        <f>TI102C!A882</f>
        <v>11708865</v>
      </c>
      <c r="B885">
        <f>TI102C!H882</f>
        <v>4</v>
      </c>
      <c r="C885" s="35">
        <f>TI102C!V882</f>
        <v>46273.776805555557</v>
      </c>
      <c r="D885">
        <f>TI102C!P882</f>
        <v>1</v>
      </c>
      <c r="E885" t="str">
        <f t="shared" si="65"/>
        <v>60386</v>
      </c>
      <c r="F885">
        <f t="shared" si="66"/>
        <v>328</v>
      </c>
      <c r="G885" t="str">
        <f t="shared" si="67"/>
        <v>SH0908-1069</v>
      </c>
      <c r="H885" t="str">
        <f t="shared" si="68"/>
        <v>SH0908-1069</v>
      </c>
      <c r="I885" s="34">
        <f t="shared" si="69"/>
        <v>72686</v>
      </c>
    </row>
    <row r="886" spans="1:9" ht="15" customHeight="1" x14ac:dyDescent="0.35">
      <c r="A886">
        <f>TI102C!A883</f>
        <v>11711502</v>
      </c>
      <c r="B886">
        <f>TI102C!H883</f>
        <v>1</v>
      </c>
      <c r="C886" s="35">
        <f>TI102C!V883</f>
        <v>46273.77684027778</v>
      </c>
      <c r="D886">
        <f>TI102C!P883</f>
        <v>2</v>
      </c>
      <c r="E886" t="str">
        <f t="shared" si="65"/>
        <v>61074</v>
      </c>
      <c r="F886">
        <f t="shared" si="66"/>
        <v>105</v>
      </c>
      <c r="G886" t="str">
        <f t="shared" si="67"/>
        <v>SH0908-1026</v>
      </c>
      <c r="H886" t="str">
        <f t="shared" si="68"/>
        <v>SH0908-1026</v>
      </c>
      <c r="I886" s="34">
        <f t="shared" si="69"/>
        <v>72686</v>
      </c>
    </row>
    <row r="887" spans="1:9" ht="15" customHeight="1" x14ac:dyDescent="0.35">
      <c r="A887">
        <f>TI102C!A884</f>
        <v>11711383</v>
      </c>
      <c r="B887">
        <f>TI102C!H884</f>
        <v>2</v>
      </c>
      <c r="C887" s="35">
        <f>TI102C!V884</f>
        <v>46273.777071759258</v>
      </c>
      <c r="D887">
        <f>TI102C!P884</f>
        <v>3</v>
      </c>
      <c r="E887" t="str">
        <f t="shared" si="65"/>
        <v>61040</v>
      </c>
      <c r="F887">
        <f t="shared" si="66"/>
        <v>170</v>
      </c>
      <c r="G887" t="str">
        <f t="shared" si="67"/>
        <v>SH0908-1034</v>
      </c>
      <c r="H887" t="str">
        <f t="shared" si="68"/>
        <v>SH0908-1034</v>
      </c>
      <c r="I887" s="34">
        <f t="shared" si="69"/>
        <v>72686</v>
      </c>
    </row>
    <row r="888" spans="1:9" ht="15" customHeight="1" x14ac:dyDescent="0.35">
      <c r="A888">
        <f>TI102C!A885</f>
        <v>11711496</v>
      </c>
      <c r="B888">
        <f>TI102C!H885</f>
        <v>2</v>
      </c>
      <c r="C888" s="35">
        <f>TI102C!V885</f>
        <v>46273.777094907397</v>
      </c>
      <c r="D888">
        <f>TI102C!P885</f>
        <v>2</v>
      </c>
      <c r="E888" t="str">
        <f t="shared" si="65"/>
        <v>61071</v>
      </c>
      <c r="F888">
        <f t="shared" si="66"/>
        <v>78</v>
      </c>
      <c r="G888" t="str">
        <f t="shared" si="67"/>
        <v>SH0908-1020</v>
      </c>
      <c r="H888" t="str">
        <f t="shared" si="68"/>
        <v>SH0908-1020</v>
      </c>
      <c r="I888" s="34">
        <f t="shared" si="69"/>
        <v>72686</v>
      </c>
    </row>
    <row r="889" spans="1:9" ht="15" customHeight="1" x14ac:dyDescent="0.35">
      <c r="A889">
        <f>TI102C!A886</f>
        <v>11710515</v>
      </c>
      <c r="B889">
        <f>TI102C!H886</f>
        <v>4</v>
      </c>
      <c r="C889" s="35">
        <f>TI102C!V886</f>
        <v>46273.777129629627</v>
      </c>
      <c r="D889">
        <f>TI102C!P886</f>
        <v>2</v>
      </c>
      <c r="E889" t="str">
        <f t="shared" si="65"/>
        <v>60753</v>
      </c>
      <c r="F889">
        <f t="shared" si="66"/>
        <v>331</v>
      </c>
      <c r="G889" t="str">
        <f t="shared" si="67"/>
        <v>SH0908-1069</v>
      </c>
      <c r="H889" t="str">
        <f t="shared" si="68"/>
        <v>SH0908-1069</v>
      </c>
      <c r="I889" s="34">
        <f t="shared" si="69"/>
        <v>72686</v>
      </c>
    </row>
    <row r="890" spans="1:9" ht="15" customHeight="1" x14ac:dyDescent="0.35">
      <c r="A890">
        <f>TI102C!A887</f>
        <v>11711559</v>
      </c>
      <c r="B890">
        <f>TI102C!H887</f>
        <v>6</v>
      </c>
      <c r="C890" s="35">
        <f>TI102C!V887</f>
        <v>46273.777314814812</v>
      </c>
      <c r="D890">
        <f>TI102C!P887</f>
        <v>2</v>
      </c>
      <c r="E890" t="str">
        <f t="shared" si="65"/>
        <v>61082</v>
      </c>
      <c r="F890">
        <f t="shared" si="66"/>
        <v>24</v>
      </c>
      <c r="G890" t="str">
        <f t="shared" si="67"/>
        <v>SH0908-1003</v>
      </c>
      <c r="H890" t="str">
        <f t="shared" si="68"/>
        <v>SH0908-1003</v>
      </c>
      <c r="I890" s="34">
        <f t="shared" si="69"/>
        <v>72686</v>
      </c>
    </row>
    <row r="891" spans="1:9" ht="15" customHeight="1" x14ac:dyDescent="0.35">
      <c r="A891">
        <f>TI102C!A888</f>
        <v>11711066</v>
      </c>
      <c r="B891">
        <f>TI102C!H888</f>
        <v>1</v>
      </c>
      <c r="C891" s="35">
        <f>TI102C!V888</f>
        <v>46273.777407407397</v>
      </c>
      <c r="D891">
        <f>TI102C!P888</f>
        <v>1</v>
      </c>
      <c r="E891" t="str">
        <f t="shared" si="65"/>
        <v>60907</v>
      </c>
      <c r="F891">
        <f t="shared" si="66"/>
        <v>249</v>
      </c>
      <c r="G891" t="str">
        <f t="shared" si="67"/>
        <v>SH0908-1042</v>
      </c>
      <c r="H891" t="str">
        <f t="shared" si="68"/>
        <v>SH0908-1042</v>
      </c>
      <c r="I891" s="34">
        <f t="shared" si="69"/>
        <v>72686</v>
      </c>
    </row>
    <row r="892" spans="1:9" ht="15" customHeight="1" x14ac:dyDescent="0.35">
      <c r="A892">
        <f>TI102C!A889</f>
        <v>11707323</v>
      </c>
      <c r="B892">
        <f>TI102C!H889</f>
        <v>4</v>
      </c>
      <c r="C892" s="35">
        <f>TI102C!V889</f>
        <v>46273.777453703697</v>
      </c>
      <c r="D892">
        <f>TI102C!P889</f>
        <v>3</v>
      </c>
      <c r="E892" t="str">
        <f t="shared" si="65"/>
        <v>59872</v>
      </c>
      <c r="F892">
        <f t="shared" si="66"/>
        <v>338</v>
      </c>
      <c r="G892" t="str">
        <f t="shared" si="67"/>
        <v>SH0908-1080</v>
      </c>
      <c r="H892" t="str">
        <f t="shared" si="68"/>
        <v>SH0908-1080</v>
      </c>
      <c r="I892" s="34">
        <f t="shared" si="69"/>
        <v>72686</v>
      </c>
    </row>
    <row r="893" spans="1:9" ht="15" customHeight="1" x14ac:dyDescent="0.35">
      <c r="A893">
        <f>TI102C!A890</f>
        <v>11709397</v>
      </c>
      <c r="B893">
        <f>TI102C!H890</f>
        <v>2</v>
      </c>
      <c r="C893" s="35">
        <f>TI102C!V890</f>
        <v>46273.777511574073</v>
      </c>
      <c r="D893">
        <f>TI102C!P890</f>
        <v>1</v>
      </c>
      <c r="E893" t="str">
        <f t="shared" si="65"/>
        <v>58942</v>
      </c>
      <c r="F893">
        <f t="shared" si="66"/>
        <v>414</v>
      </c>
      <c r="G893" t="str">
        <f t="shared" si="67"/>
        <v>SH0908-1981</v>
      </c>
      <c r="H893" t="str">
        <f t="shared" si="68"/>
        <v>SH0908-1981</v>
      </c>
      <c r="I893" s="34">
        <f t="shared" si="69"/>
        <v>72686</v>
      </c>
    </row>
    <row r="894" spans="1:9" ht="15" customHeight="1" x14ac:dyDescent="0.35">
      <c r="A894">
        <f>TI102C!A891</f>
        <v>11711067</v>
      </c>
      <c r="B894">
        <f>TI102C!H891</f>
        <v>1</v>
      </c>
      <c r="C894" s="35">
        <f>TI102C!V891</f>
        <v>46273.777546296304</v>
      </c>
      <c r="D894">
        <f>TI102C!P891</f>
        <v>2</v>
      </c>
      <c r="E894" t="str">
        <f t="shared" si="65"/>
        <v>60907</v>
      </c>
      <c r="F894">
        <f t="shared" si="66"/>
        <v>249</v>
      </c>
      <c r="G894" t="str">
        <f t="shared" si="67"/>
        <v>SH0908-1042</v>
      </c>
      <c r="H894" t="str">
        <f t="shared" si="68"/>
        <v>SH0908-1042</v>
      </c>
      <c r="I894" s="34">
        <f t="shared" si="69"/>
        <v>72686</v>
      </c>
    </row>
    <row r="895" spans="1:9" ht="15" customHeight="1" x14ac:dyDescent="0.35">
      <c r="A895">
        <f>TI102C!A892</f>
        <v>11711378</v>
      </c>
      <c r="B895">
        <f>TI102C!H892</f>
        <v>2</v>
      </c>
      <c r="C895" s="35">
        <f>TI102C!V892</f>
        <v>46273.777696759258</v>
      </c>
      <c r="D895">
        <f>TI102C!P892</f>
        <v>4</v>
      </c>
      <c r="E895" t="str">
        <f t="shared" si="65"/>
        <v>61040</v>
      </c>
      <c r="F895">
        <f t="shared" si="66"/>
        <v>170</v>
      </c>
      <c r="G895" t="str">
        <f t="shared" si="67"/>
        <v>SH0908-1034</v>
      </c>
      <c r="H895" t="str">
        <f t="shared" si="68"/>
        <v>SH0908-1034</v>
      </c>
      <c r="I895" s="34">
        <f t="shared" si="69"/>
        <v>72686</v>
      </c>
    </row>
    <row r="896" spans="1:9" ht="15" customHeight="1" x14ac:dyDescent="0.35">
      <c r="A896">
        <f>TI102C!A893</f>
        <v>11708555</v>
      </c>
      <c r="B896">
        <f>TI102C!H893</f>
        <v>4</v>
      </c>
      <c r="C896" s="35">
        <f>TI102C!V893</f>
        <v>46273.777800925927</v>
      </c>
      <c r="D896">
        <f>TI102C!P893</f>
        <v>1</v>
      </c>
      <c r="E896" t="str">
        <f t="shared" si="65"/>
        <v>60325</v>
      </c>
      <c r="F896">
        <f t="shared" si="66"/>
        <v>343</v>
      </c>
      <c r="G896" t="str">
        <f t="shared" si="67"/>
        <v>SH0908-1080</v>
      </c>
      <c r="H896" t="str">
        <f t="shared" si="68"/>
        <v>SH0908-1080</v>
      </c>
      <c r="I896" s="34">
        <f t="shared" si="69"/>
        <v>72686</v>
      </c>
    </row>
    <row r="897" spans="1:9" ht="15" customHeight="1" x14ac:dyDescent="0.35">
      <c r="A897">
        <f>TI102C!A894</f>
        <v>11709420</v>
      </c>
      <c r="B897">
        <f>TI102C!H894</f>
        <v>2</v>
      </c>
      <c r="C897" s="35">
        <f>TI102C!V894</f>
        <v>46273.777800925927</v>
      </c>
      <c r="D897">
        <f>TI102C!P894</f>
        <v>2</v>
      </c>
      <c r="E897" t="str">
        <f t="shared" si="65"/>
        <v>59515</v>
      </c>
      <c r="F897">
        <f t="shared" si="66"/>
        <v>415</v>
      </c>
      <c r="G897" t="str">
        <f t="shared" si="67"/>
        <v>SH0908-1981</v>
      </c>
      <c r="H897" t="str">
        <f t="shared" si="68"/>
        <v>SH0908-1981</v>
      </c>
      <c r="I897" s="34">
        <f t="shared" si="69"/>
        <v>72686</v>
      </c>
    </row>
    <row r="898" spans="1:9" ht="15" customHeight="1" x14ac:dyDescent="0.35">
      <c r="A898">
        <f>TI102C!A895</f>
        <v>11709421</v>
      </c>
      <c r="B898">
        <f>TI102C!H895</f>
        <v>2</v>
      </c>
      <c r="C898" s="35">
        <f>TI102C!V895</f>
        <v>46273.777997685182</v>
      </c>
      <c r="D898">
        <f>TI102C!P895</f>
        <v>3</v>
      </c>
      <c r="E898" t="str">
        <f t="shared" si="65"/>
        <v>59515</v>
      </c>
      <c r="F898">
        <f t="shared" si="66"/>
        <v>415</v>
      </c>
      <c r="G898" t="str">
        <f t="shared" si="67"/>
        <v>SH0908-1981</v>
      </c>
      <c r="H898" t="str">
        <f t="shared" si="68"/>
        <v>SH0908-1981</v>
      </c>
      <c r="I898" s="34">
        <f t="shared" si="69"/>
        <v>72686</v>
      </c>
    </row>
    <row r="899" spans="1:9" ht="15" customHeight="1" x14ac:dyDescent="0.35">
      <c r="A899">
        <f>TI102C!A896</f>
        <v>11709530</v>
      </c>
      <c r="B899">
        <f>TI102C!H896</f>
        <v>4</v>
      </c>
      <c r="C899" s="35">
        <f>TI102C!V896</f>
        <v>46273.778043981481</v>
      </c>
      <c r="D899">
        <f>TI102C!P896</f>
        <v>1</v>
      </c>
      <c r="E899" t="str">
        <f t="shared" si="65"/>
        <v>60422</v>
      </c>
      <c r="F899">
        <f t="shared" si="66"/>
        <v>344</v>
      </c>
      <c r="G899" t="str">
        <f t="shared" si="67"/>
        <v>SH0908-1080</v>
      </c>
      <c r="H899" t="str">
        <f t="shared" si="68"/>
        <v>SH0908-1080</v>
      </c>
      <c r="I899" s="34">
        <f t="shared" si="69"/>
        <v>72686</v>
      </c>
    </row>
    <row r="900" spans="1:9" ht="15" customHeight="1" x14ac:dyDescent="0.35">
      <c r="A900">
        <f>TI102C!A897</f>
        <v>11709531</v>
      </c>
      <c r="B900">
        <f>TI102C!H897</f>
        <v>4</v>
      </c>
      <c r="C900" s="35">
        <f>TI102C!V897</f>
        <v>46273.778171296297</v>
      </c>
      <c r="D900">
        <f>TI102C!P897</f>
        <v>1</v>
      </c>
      <c r="E900" t="str">
        <f t="shared" si="65"/>
        <v>60422</v>
      </c>
      <c r="F900">
        <f t="shared" si="66"/>
        <v>344</v>
      </c>
      <c r="G900" t="str">
        <f t="shared" si="67"/>
        <v>SH0908-1080</v>
      </c>
      <c r="H900" t="str">
        <f t="shared" si="68"/>
        <v>SH0908-1080</v>
      </c>
      <c r="I900" s="34">
        <f t="shared" si="69"/>
        <v>72686</v>
      </c>
    </row>
    <row r="901" spans="1:9" ht="15" customHeight="1" x14ac:dyDescent="0.35">
      <c r="A901">
        <f>TI102C!A898</f>
        <v>11711381</v>
      </c>
      <c r="B901">
        <f>TI102C!H898</f>
        <v>2</v>
      </c>
      <c r="C901" s="35">
        <f>TI102C!V898</f>
        <v>46273.778171296297</v>
      </c>
      <c r="D901">
        <f>TI102C!P898</f>
        <v>3</v>
      </c>
      <c r="E901" t="str">
        <f t="shared" si="65"/>
        <v>61040</v>
      </c>
      <c r="F901">
        <f t="shared" si="66"/>
        <v>170</v>
      </c>
      <c r="G901" t="str">
        <f t="shared" si="67"/>
        <v>SH0908-1034</v>
      </c>
      <c r="H901" t="str">
        <f t="shared" si="68"/>
        <v>SH0908-1034</v>
      </c>
      <c r="I901" s="34">
        <f t="shared" si="69"/>
        <v>72686</v>
      </c>
    </row>
    <row r="902" spans="1:9" ht="15" customHeight="1" x14ac:dyDescent="0.35">
      <c r="A902">
        <f>TI102C!A899</f>
        <v>11709406</v>
      </c>
      <c r="B902">
        <f>TI102C!H899</f>
        <v>2</v>
      </c>
      <c r="C902" s="35">
        <f>TI102C!V899</f>
        <v>46273.778310185182</v>
      </c>
      <c r="D902">
        <f>TI102C!P899</f>
        <v>1</v>
      </c>
      <c r="E902" t="str">
        <f t="shared" ref="E902:E965" si="70">INDEX(OM_ORDER,MATCH(A902,OM_TID,0))</f>
        <v>58942</v>
      </c>
      <c r="F902">
        <f t="shared" ref="F902:F965" si="71">MATCH(E902,OR_ID,0)</f>
        <v>414</v>
      </c>
      <c r="G902" t="str">
        <f t="shared" ref="G902:G965" si="72">INDEX(OR_ORIG,F902)</f>
        <v>SH0908-1981</v>
      </c>
      <c r="H902" t="str">
        <f t="shared" ref="H902:H965" si="73">INDEX(OR_SHIP,F902)</f>
        <v>SH0908-1981</v>
      </c>
      <c r="I902" s="34">
        <f t="shared" ref="I902:I965" si="74">IF(INDEX(OR_MOVED,F902)="",DATE(2099,1,1),INDEX(OR_MOVED,F902))</f>
        <v>72686</v>
      </c>
    </row>
    <row r="903" spans="1:9" ht="15" customHeight="1" x14ac:dyDescent="0.35">
      <c r="A903">
        <f>TI102C!A900</f>
        <v>11711535</v>
      </c>
      <c r="B903">
        <f>TI102C!H900</f>
        <v>2</v>
      </c>
      <c r="C903" s="35">
        <f>TI102C!V900</f>
        <v>46273.778437499997</v>
      </c>
      <c r="D903">
        <f>TI102C!P900</f>
        <v>1</v>
      </c>
      <c r="E903" t="str">
        <f t="shared" si="70"/>
        <v>61079</v>
      </c>
      <c r="F903">
        <f t="shared" si="71"/>
        <v>116</v>
      </c>
      <c r="G903" t="str">
        <f t="shared" si="72"/>
        <v>SH0908-1028</v>
      </c>
      <c r="H903" t="str">
        <f t="shared" si="73"/>
        <v>SH0908-1028</v>
      </c>
      <c r="I903" s="34">
        <f t="shared" si="74"/>
        <v>72686</v>
      </c>
    </row>
    <row r="904" spans="1:9" ht="15" customHeight="1" x14ac:dyDescent="0.35">
      <c r="A904">
        <f>TI102C!A901</f>
        <v>11709407</v>
      </c>
      <c r="B904">
        <f>TI102C!H901</f>
        <v>2</v>
      </c>
      <c r="C904" s="35">
        <f>TI102C!V901</f>
        <v>46273.77847222222</v>
      </c>
      <c r="D904">
        <f>TI102C!P901</f>
        <v>8</v>
      </c>
      <c r="E904" t="str">
        <f t="shared" si="70"/>
        <v>58942</v>
      </c>
      <c r="F904">
        <f t="shared" si="71"/>
        <v>414</v>
      </c>
      <c r="G904" t="str">
        <f t="shared" si="72"/>
        <v>SH0908-1981</v>
      </c>
      <c r="H904" t="str">
        <f t="shared" si="73"/>
        <v>SH0908-1981</v>
      </c>
      <c r="I904" s="34">
        <f t="shared" si="74"/>
        <v>72686</v>
      </c>
    </row>
    <row r="905" spans="1:9" ht="15" customHeight="1" x14ac:dyDescent="0.35">
      <c r="A905">
        <f>TI102C!A902</f>
        <v>11708702</v>
      </c>
      <c r="B905">
        <f>TI102C!H902</f>
        <v>4</v>
      </c>
      <c r="C905" s="35">
        <f>TI102C!V902</f>
        <v>46273.778495370367</v>
      </c>
      <c r="D905">
        <f>TI102C!P902</f>
        <v>1</v>
      </c>
      <c r="E905" t="str">
        <f t="shared" si="70"/>
        <v>60350</v>
      </c>
      <c r="F905">
        <f t="shared" si="71"/>
        <v>355</v>
      </c>
      <c r="G905" t="str">
        <f t="shared" si="72"/>
        <v>SH0908-1083</v>
      </c>
      <c r="H905" t="str">
        <f t="shared" si="73"/>
        <v>SH0908-1083</v>
      </c>
      <c r="I905" s="34">
        <f t="shared" si="74"/>
        <v>72686</v>
      </c>
    </row>
    <row r="906" spans="1:9" ht="15" customHeight="1" x14ac:dyDescent="0.35">
      <c r="A906">
        <f>TI102C!A903</f>
        <v>11710682</v>
      </c>
      <c r="B906">
        <f>TI102C!H903</f>
        <v>1</v>
      </c>
      <c r="C906" s="35">
        <f>TI102C!V903</f>
        <v>46273.778506944444</v>
      </c>
      <c r="D906">
        <f>TI102C!P903</f>
        <v>2</v>
      </c>
      <c r="E906" t="str">
        <f t="shared" si="70"/>
        <v>60811</v>
      </c>
      <c r="F906">
        <f t="shared" si="71"/>
        <v>401</v>
      </c>
      <c r="G906" t="str">
        <f t="shared" si="72"/>
        <v>SH0908-1888</v>
      </c>
      <c r="H906" t="str">
        <f t="shared" si="73"/>
        <v>SH0908-1888</v>
      </c>
      <c r="I906" s="34">
        <f t="shared" si="74"/>
        <v>72686</v>
      </c>
    </row>
    <row r="907" spans="1:9" ht="15" customHeight="1" x14ac:dyDescent="0.35">
      <c r="A907">
        <f>TI102C!A904</f>
        <v>11711435</v>
      </c>
      <c r="B907">
        <f>TI102C!H904</f>
        <v>2</v>
      </c>
      <c r="C907" s="35">
        <f>TI102C!V904</f>
        <v>46273.778715277767</v>
      </c>
      <c r="D907">
        <f>TI102C!P904</f>
        <v>3</v>
      </c>
      <c r="E907" t="str">
        <f t="shared" si="70"/>
        <v>61050</v>
      </c>
      <c r="F907">
        <f t="shared" si="71"/>
        <v>97</v>
      </c>
      <c r="G907" t="str">
        <f t="shared" si="72"/>
        <v>SH0908-1022</v>
      </c>
      <c r="H907" t="str">
        <f t="shared" si="73"/>
        <v>SH0908-1022</v>
      </c>
      <c r="I907" s="34">
        <f t="shared" si="74"/>
        <v>72686</v>
      </c>
    </row>
    <row r="908" spans="1:9" ht="15" customHeight="1" x14ac:dyDescent="0.35">
      <c r="A908">
        <f>TI102C!A905</f>
        <v>11711384</v>
      </c>
      <c r="B908">
        <f>TI102C!H905</f>
        <v>2</v>
      </c>
      <c r="C908" s="35">
        <f>TI102C!V905</f>
        <v>46273.778865740736</v>
      </c>
      <c r="D908">
        <f>TI102C!P905</f>
        <v>6</v>
      </c>
      <c r="E908" t="str">
        <f t="shared" si="70"/>
        <v>61040</v>
      </c>
      <c r="F908">
        <f t="shared" si="71"/>
        <v>170</v>
      </c>
      <c r="G908" t="str">
        <f t="shared" si="72"/>
        <v>SH0908-1034</v>
      </c>
      <c r="H908" t="str">
        <f t="shared" si="73"/>
        <v>SH0908-1034</v>
      </c>
      <c r="I908" s="34">
        <f t="shared" si="74"/>
        <v>72686</v>
      </c>
    </row>
    <row r="909" spans="1:9" ht="15" customHeight="1" x14ac:dyDescent="0.35">
      <c r="A909">
        <f>TI102C!A906</f>
        <v>11711367</v>
      </c>
      <c r="B909">
        <f>TI102C!H906</f>
        <v>2</v>
      </c>
      <c r="C909" s="35">
        <f>TI102C!V906</f>
        <v>46273.778946759259</v>
      </c>
      <c r="D909">
        <f>TI102C!P906</f>
        <v>1</v>
      </c>
      <c r="E909" t="str">
        <f t="shared" si="70"/>
        <v>61037</v>
      </c>
      <c r="F909">
        <f t="shared" si="71"/>
        <v>62</v>
      </c>
      <c r="G909" t="str">
        <f t="shared" si="72"/>
        <v>SH0908-1018</v>
      </c>
      <c r="H909" t="str">
        <f t="shared" si="73"/>
        <v>SH0908-1018</v>
      </c>
      <c r="I909" s="34">
        <f t="shared" si="74"/>
        <v>72686</v>
      </c>
    </row>
    <row r="910" spans="1:9" ht="15" customHeight="1" x14ac:dyDescent="0.35">
      <c r="A910">
        <f>TI102C!A907</f>
        <v>11710746</v>
      </c>
      <c r="B910">
        <f>TI102C!H907</f>
        <v>1</v>
      </c>
      <c r="C910" s="35">
        <f>TI102C!V907</f>
        <v>46273.779143518521</v>
      </c>
      <c r="D910">
        <f>TI102C!P907</f>
        <v>1</v>
      </c>
      <c r="E910" t="str">
        <f t="shared" si="70"/>
        <v>60808</v>
      </c>
      <c r="F910">
        <f t="shared" si="71"/>
        <v>136</v>
      </c>
      <c r="G910" t="str">
        <f t="shared" si="72"/>
        <v>SH0908-1033</v>
      </c>
      <c r="H910" t="str">
        <f t="shared" si="73"/>
        <v>SH0908-1033</v>
      </c>
      <c r="I910" s="34">
        <f t="shared" si="74"/>
        <v>72686</v>
      </c>
    </row>
    <row r="911" spans="1:9" ht="15" customHeight="1" x14ac:dyDescent="0.35">
      <c r="A911">
        <f>TI102C!A908</f>
        <v>11709396</v>
      </c>
      <c r="B911">
        <f>TI102C!H908</f>
        <v>2</v>
      </c>
      <c r="C911" s="35">
        <f>TI102C!V908</f>
        <v>46273.779189814813</v>
      </c>
      <c r="D911">
        <f>TI102C!P908</f>
        <v>1</v>
      </c>
      <c r="E911" t="str">
        <f t="shared" si="70"/>
        <v>58942</v>
      </c>
      <c r="F911">
        <f t="shared" si="71"/>
        <v>414</v>
      </c>
      <c r="G911" t="str">
        <f t="shared" si="72"/>
        <v>SH0908-1981</v>
      </c>
      <c r="H911" t="str">
        <f t="shared" si="73"/>
        <v>SH0908-1981</v>
      </c>
      <c r="I911" s="34">
        <f t="shared" si="74"/>
        <v>72686</v>
      </c>
    </row>
    <row r="912" spans="1:9" ht="15" customHeight="1" x14ac:dyDescent="0.35">
      <c r="A912">
        <f>TI102C!A909</f>
        <v>11710747</v>
      </c>
      <c r="B912">
        <f>TI102C!H909</f>
        <v>1</v>
      </c>
      <c r="C912" s="35">
        <f>TI102C!V909</f>
        <v>46273.779409722221</v>
      </c>
      <c r="D912">
        <f>TI102C!P909</f>
        <v>1</v>
      </c>
      <c r="E912" t="str">
        <f t="shared" si="70"/>
        <v>60808</v>
      </c>
      <c r="F912">
        <f t="shared" si="71"/>
        <v>136</v>
      </c>
      <c r="G912" t="str">
        <f t="shared" si="72"/>
        <v>SH0908-1033</v>
      </c>
      <c r="H912" t="str">
        <f t="shared" si="73"/>
        <v>SH0908-1033</v>
      </c>
      <c r="I912" s="34">
        <f t="shared" si="74"/>
        <v>72686</v>
      </c>
    </row>
    <row r="913" spans="1:9" ht="15" customHeight="1" x14ac:dyDescent="0.35">
      <c r="A913">
        <f>TI102C!A910</f>
        <v>11711551</v>
      </c>
      <c r="B913">
        <f>TI102C!H910</f>
        <v>2</v>
      </c>
      <c r="C913" s="35">
        <f>TI102C!V910</f>
        <v>46273.779479166667</v>
      </c>
      <c r="D913">
        <f>TI102C!P910</f>
        <v>5</v>
      </c>
      <c r="E913" t="str">
        <f t="shared" si="70"/>
        <v>61082</v>
      </c>
      <c r="F913">
        <f t="shared" si="71"/>
        <v>24</v>
      </c>
      <c r="G913" t="str">
        <f t="shared" si="72"/>
        <v>SH0908-1003</v>
      </c>
      <c r="H913" t="str">
        <f t="shared" si="73"/>
        <v>SH0908-1003</v>
      </c>
      <c r="I913" s="34">
        <f t="shared" si="74"/>
        <v>72686</v>
      </c>
    </row>
    <row r="914" spans="1:9" ht="15" customHeight="1" x14ac:dyDescent="0.35">
      <c r="A914">
        <f>TI102C!A911</f>
        <v>11711585</v>
      </c>
      <c r="B914">
        <f>TI102C!H911</f>
        <v>1</v>
      </c>
      <c r="C914" s="35">
        <f>TI102C!V911</f>
        <v>46273.779606481483</v>
      </c>
      <c r="D914">
        <f>TI102C!P911</f>
        <v>2</v>
      </c>
      <c r="E914" t="str">
        <f t="shared" si="70"/>
        <v>61081</v>
      </c>
      <c r="F914">
        <f t="shared" si="71"/>
        <v>288</v>
      </c>
      <c r="G914" t="str">
        <f t="shared" si="72"/>
        <v>SH0908-1054</v>
      </c>
      <c r="H914" t="str">
        <f t="shared" si="73"/>
        <v>SH0908-1054</v>
      </c>
      <c r="I914" s="34">
        <f t="shared" si="74"/>
        <v>72686</v>
      </c>
    </row>
    <row r="915" spans="1:9" ht="15" customHeight="1" x14ac:dyDescent="0.35">
      <c r="A915">
        <f>TI102C!A912</f>
        <v>11707324</v>
      </c>
      <c r="B915">
        <f>TI102C!H912</f>
        <v>4</v>
      </c>
      <c r="C915" s="35">
        <f>TI102C!V912</f>
        <v>46273.779756944437</v>
      </c>
      <c r="D915">
        <f>TI102C!P912</f>
        <v>1</v>
      </c>
      <c r="E915" t="str">
        <f t="shared" si="70"/>
        <v>60044</v>
      </c>
      <c r="F915">
        <f t="shared" si="71"/>
        <v>339</v>
      </c>
      <c r="G915" t="str">
        <f t="shared" si="72"/>
        <v>SH0908-1080</v>
      </c>
      <c r="H915" t="str">
        <f t="shared" si="73"/>
        <v>SH0908-1080</v>
      </c>
      <c r="I915" s="34">
        <f t="shared" si="74"/>
        <v>72686</v>
      </c>
    </row>
    <row r="916" spans="1:9" ht="15" customHeight="1" x14ac:dyDescent="0.35">
      <c r="A916">
        <f>TI102C!A913</f>
        <v>11711560</v>
      </c>
      <c r="B916">
        <f>TI102C!H913</f>
        <v>6</v>
      </c>
      <c r="C916" s="35">
        <f>TI102C!V913</f>
        <v>46273.779814814807</v>
      </c>
      <c r="D916">
        <f>TI102C!P913</f>
        <v>1</v>
      </c>
      <c r="E916" t="str">
        <f t="shared" si="70"/>
        <v>60128</v>
      </c>
      <c r="F916">
        <f t="shared" si="71"/>
        <v>92</v>
      </c>
      <c r="G916" t="str">
        <f t="shared" si="72"/>
        <v>SH0908-1022</v>
      </c>
      <c r="H916" t="str">
        <f t="shared" si="73"/>
        <v>SH0908-1022</v>
      </c>
      <c r="I916" s="34">
        <f t="shared" si="74"/>
        <v>72686</v>
      </c>
    </row>
    <row r="917" spans="1:9" ht="15" customHeight="1" x14ac:dyDescent="0.35">
      <c r="A917">
        <f>TI102C!A914</f>
        <v>11710679</v>
      </c>
      <c r="B917">
        <f>TI102C!H914</f>
        <v>1</v>
      </c>
      <c r="C917" s="35">
        <f>TI102C!V914</f>
        <v>46273.779895833337</v>
      </c>
      <c r="D917">
        <f>TI102C!P914</f>
        <v>2</v>
      </c>
      <c r="E917" t="str">
        <f t="shared" si="70"/>
        <v>60801</v>
      </c>
      <c r="F917">
        <f t="shared" si="71"/>
        <v>400</v>
      </c>
      <c r="G917" t="str">
        <f t="shared" si="72"/>
        <v>SH0908-1888</v>
      </c>
      <c r="H917" t="str">
        <f t="shared" si="73"/>
        <v>SH0908-1888</v>
      </c>
      <c r="I917" s="34">
        <f t="shared" si="74"/>
        <v>72686</v>
      </c>
    </row>
    <row r="918" spans="1:9" ht="15" customHeight="1" x14ac:dyDescent="0.35">
      <c r="A918">
        <f>TI102C!A915</f>
        <v>11709897</v>
      </c>
      <c r="B918">
        <f>TI102C!H915</f>
        <v>2</v>
      </c>
      <c r="C918" s="35">
        <f>TI102C!V915</f>
        <v>46273.779930555553</v>
      </c>
      <c r="D918">
        <f>TI102C!P915</f>
        <v>1</v>
      </c>
      <c r="E918" t="str">
        <f t="shared" si="70"/>
        <v>60528</v>
      </c>
      <c r="F918">
        <f t="shared" si="71"/>
        <v>417</v>
      </c>
      <c r="G918" t="str">
        <f t="shared" si="72"/>
        <v>SH0908-1981</v>
      </c>
      <c r="H918" t="str">
        <f t="shared" si="73"/>
        <v>SH0908-1981</v>
      </c>
      <c r="I918" s="34">
        <f t="shared" si="74"/>
        <v>72686</v>
      </c>
    </row>
    <row r="919" spans="1:9" ht="15" customHeight="1" x14ac:dyDescent="0.35">
      <c r="A919">
        <f>TI102C!A916</f>
        <v>11710680</v>
      </c>
      <c r="B919">
        <f>TI102C!H916</f>
        <v>1</v>
      </c>
      <c r="C919" s="35">
        <f>TI102C!V916</f>
        <v>46273.780023148152</v>
      </c>
      <c r="D919">
        <f>TI102C!P916</f>
        <v>2</v>
      </c>
      <c r="E919" t="str">
        <f t="shared" si="70"/>
        <v>60801</v>
      </c>
      <c r="F919">
        <f t="shared" si="71"/>
        <v>400</v>
      </c>
      <c r="G919" t="str">
        <f t="shared" si="72"/>
        <v>SH0908-1888</v>
      </c>
      <c r="H919" t="str">
        <f t="shared" si="73"/>
        <v>SH0908-1888</v>
      </c>
      <c r="I919" s="34">
        <f t="shared" si="74"/>
        <v>72686</v>
      </c>
    </row>
    <row r="920" spans="1:9" ht="15" customHeight="1" x14ac:dyDescent="0.35">
      <c r="A920">
        <f>TI102C!A917</f>
        <v>11709898</v>
      </c>
      <c r="B920">
        <f>TI102C!H917</f>
        <v>2</v>
      </c>
      <c r="C920" s="35">
        <f>TI102C!V917</f>
        <v>46273.78019675926</v>
      </c>
      <c r="D920">
        <f>TI102C!P917</f>
        <v>4</v>
      </c>
      <c r="E920" t="str">
        <f t="shared" si="70"/>
        <v>60528</v>
      </c>
      <c r="F920">
        <f t="shared" si="71"/>
        <v>417</v>
      </c>
      <c r="G920" t="str">
        <f t="shared" si="72"/>
        <v>SH0908-1981</v>
      </c>
      <c r="H920" t="str">
        <f t="shared" si="73"/>
        <v>SH0908-1981</v>
      </c>
      <c r="I920" s="34">
        <f t="shared" si="74"/>
        <v>72686</v>
      </c>
    </row>
    <row r="921" spans="1:9" ht="15" customHeight="1" x14ac:dyDescent="0.35">
      <c r="A921">
        <f>TI102C!A918</f>
        <v>11710924</v>
      </c>
      <c r="B921">
        <f>TI102C!H918</f>
        <v>1</v>
      </c>
      <c r="C921" s="35">
        <f>TI102C!V918</f>
        <v>46273.780532407407</v>
      </c>
      <c r="D921">
        <f>TI102C!P918</f>
        <v>1</v>
      </c>
      <c r="E921" t="str">
        <f t="shared" si="70"/>
        <v>60865</v>
      </c>
      <c r="F921">
        <f t="shared" si="71"/>
        <v>405</v>
      </c>
      <c r="G921" t="str">
        <f t="shared" si="72"/>
        <v>SH0908-1888</v>
      </c>
      <c r="H921" t="str">
        <f t="shared" si="73"/>
        <v>SH0908-1888</v>
      </c>
      <c r="I921" s="34">
        <f t="shared" si="74"/>
        <v>72686</v>
      </c>
    </row>
    <row r="922" spans="1:9" ht="15" customHeight="1" x14ac:dyDescent="0.35">
      <c r="A922">
        <f>TI102C!A919</f>
        <v>11709899</v>
      </c>
      <c r="B922">
        <f>TI102C!H919</f>
        <v>2</v>
      </c>
      <c r="C922" s="35">
        <f>TI102C!V919</f>
        <v>46273.780555555553</v>
      </c>
      <c r="D922">
        <f>TI102C!P919</f>
        <v>2</v>
      </c>
      <c r="E922" t="str">
        <f t="shared" si="70"/>
        <v>60528</v>
      </c>
      <c r="F922">
        <f t="shared" si="71"/>
        <v>417</v>
      </c>
      <c r="G922" t="str">
        <f t="shared" si="72"/>
        <v>SH0908-1981</v>
      </c>
      <c r="H922" t="str">
        <f t="shared" si="73"/>
        <v>SH0908-1981</v>
      </c>
      <c r="I922" s="34">
        <f t="shared" si="74"/>
        <v>72686</v>
      </c>
    </row>
    <row r="923" spans="1:9" ht="15" customHeight="1" x14ac:dyDescent="0.35">
      <c r="A923">
        <f>TI102C!A920</f>
        <v>11710681</v>
      </c>
      <c r="B923">
        <f>TI102C!H920</f>
        <v>1</v>
      </c>
      <c r="C923" s="35">
        <f>TI102C!V920</f>
        <v>46273.780555555553</v>
      </c>
      <c r="D923">
        <f>TI102C!P920</f>
        <v>4</v>
      </c>
      <c r="E923" t="str">
        <f t="shared" si="70"/>
        <v>60811</v>
      </c>
      <c r="F923">
        <f t="shared" si="71"/>
        <v>401</v>
      </c>
      <c r="G923" t="str">
        <f t="shared" si="72"/>
        <v>SH0908-1888</v>
      </c>
      <c r="H923" t="str">
        <f t="shared" si="73"/>
        <v>SH0908-1888</v>
      </c>
      <c r="I923" s="34">
        <f t="shared" si="74"/>
        <v>72686</v>
      </c>
    </row>
    <row r="924" spans="1:9" ht="15" customHeight="1" x14ac:dyDescent="0.35">
      <c r="A924">
        <f>TI102C!A921</f>
        <v>11710826</v>
      </c>
      <c r="B924">
        <f>TI102C!H921</f>
        <v>1</v>
      </c>
      <c r="C924" s="35">
        <f>TI102C!V921</f>
        <v>46273.780729166669</v>
      </c>
      <c r="D924">
        <f>TI102C!P921</f>
        <v>1</v>
      </c>
      <c r="E924" t="str">
        <f t="shared" si="70"/>
        <v>60833</v>
      </c>
      <c r="F924">
        <f t="shared" si="71"/>
        <v>247</v>
      </c>
      <c r="G924" t="str">
        <f t="shared" si="72"/>
        <v>SH0908-1042</v>
      </c>
      <c r="H924" t="str">
        <f t="shared" si="73"/>
        <v>SH0908-1042</v>
      </c>
      <c r="I924" s="34">
        <f t="shared" si="74"/>
        <v>72686</v>
      </c>
    </row>
    <row r="925" spans="1:9" ht="15" customHeight="1" x14ac:dyDescent="0.35">
      <c r="A925">
        <f>TI102C!A922</f>
        <v>11711556</v>
      </c>
      <c r="B925">
        <f>TI102C!H922</f>
        <v>1</v>
      </c>
      <c r="C925" s="35">
        <f>TI102C!V922</f>
        <v>46273.780740740738</v>
      </c>
      <c r="D925">
        <f>TI102C!P922</f>
        <v>1</v>
      </c>
      <c r="E925" t="str">
        <f t="shared" si="70"/>
        <v>61086</v>
      </c>
      <c r="F925">
        <f t="shared" si="71"/>
        <v>25</v>
      </c>
      <c r="G925" t="str">
        <f t="shared" si="72"/>
        <v>SH0908-1003</v>
      </c>
      <c r="H925" t="str">
        <f t="shared" si="73"/>
        <v>SH0908-1003</v>
      </c>
      <c r="I925" s="34">
        <f t="shared" si="74"/>
        <v>72686</v>
      </c>
    </row>
    <row r="926" spans="1:9" ht="15" customHeight="1" x14ac:dyDescent="0.35">
      <c r="A926">
        <f>TI102C!A923</f>
        <v>11709900</v>
      </c>
      <c r="B926">
        <f>TI102C!H923</f>
        <v>2</v>
      </c>
      <c r="C926" s="35">
        <f>TI102C!V923</f>
        <v>46273.780798611107</v>
      </c>
      <c r="D926">
        <f>TI102C!P923</f>
        <v>2</v>
      </c>
      <c r="E926" t="str">
        <f t="shared" si="70"/>
        <v>60528</v>
      </c>
      <c r="F926">
        <f t="shared" si="71"/>
        <v>417</v>
      </c>
      <c r="G926" t="str">
        <f t="shared" si="72"/>
        <v>SH0908-1981</v>
      </c>
      <c r="H926" t="str">
        <f t="shared" si="73"/>
        <v>SH0908-1981</v>
      </c>
      <c r="I926" s="34">
        <f t="shared" si="74"/>
        <v>72686</v>
      </c>
    </row>
    <row r="927" spans="1:9" ht="15" customHeight="1" x14ac:dyDescent="0.35">
      <c r="A927">
        <f>TI102C!A924</f>
        <v>11711573</v>
      </c>
      <c r="B927">
        <f>TI102C!H924</f>
        <v>4</v>
      </c>
      <c r="C927" s="35">
        <f>TI102C!V924</f>
        <v>46273.780810185177</v>
      </c>
      <c r="D927">
        <f>TI102C!P924</f>
        <v>1</v>
      </c>
      <c r="E927" t="str">
        <f t="shared" si="70"/>
        <v>61081</v>
      </c>
      <c r="F927">
        <f t="shared" si="71"/>
        <v>288</v>
      </c>
      <c r="G927" t="str">
        <f t="shared" si="72"/>
        <v>SH0908-1054</v>
      </c>
      <c r="H927" t="str">
        <f t="shared" si="73"/>
        <v>SH0908-1054</v>
      </c>
      <c r="I927" s="34">
        <f t="shared" si="74"/>
        <v>72686</v>
      </c>
    </row>
    <row r="928" spans="1:9" ht="15" customHeight="1" x14ac:dyDescent="0.35">
      <c r="A928">
        <f>TI102C!A925</f>
        <v>11711537</v>
      </c>
      <c r="B928">
        <f>TI102C!H925</f>
        <v>1</v>
      </c>
      <c r="C928" s="35">
        <f>TI102C!V925</f>
        <v>46273.780925925923</v>
      </c>
      <c r="D928">
        <f>TI102C!P925</f>
        <v>1</v>
      </c>
      <c r="E928" t="str">
        <f t="shared" si="70"/>
        <v>61076</v>
      </c>
      <c r="F928">
        <f t="shared" si="71"/>
        <v>106</v>
      </c>
      <c r="G928" t="str">
        <f t="shared" si="72"/>
        <v>SH0908-1026</v>
      </c>
      <c r="H928" t="str">
        <f t="shared" si="73"/>
        <v>SH0908-1026</v>
      </c>
      <c r="I928" s="34">
        <f t="shared" si="74"/>
        <v>72686</v>
      </c>
    </row>
    <row r="929" spans="1:9" ht="15" customHeight="1" x14ac:dyDescent="0.35">
      <c r="A929">
        <f>TI102C!A926</f>
        <v>11711574</v>
      </c>
      <c r="B929">
        <f>TI102C!H926</f>
        <v>4</v>
      </c>
      <c r="C929" s="35">
        <f>TI102C!V926</f>
        <v>46273.7809837963</v>
      </c>
      <c r="D929">
        <f>TI102C!P926</f>
        <v>1</v>
      </c>
      <c r="E929" t="str">
        <f t="shared" si="70"/>
        <v>61081</v>
      </c>
      <c r="F929">
        <f t="shared" si="71"/>
        <v>288</v>
      </c>
      <c r="G929" t="str">
        <f t="shared" si="72"/>
        <v>SH0908-1054</v>
      </c>
      <c r="H929" t="str">
        <f t="shared" si="73"/>
        <v>SH0908-1054</v>
      </c>
      <c r="I929" s="34">
        <f t="shared" si="74"/>
        <v>72686</v>
      </c>
    </row>
    <row r="930" spans="1:9" ht="15" customHeight="1" x14ac:dyDescent="0.35">
      <c r="A930">
        <f>TI102C!A927</f>
        <v>11711575</v>
      </c>
      <c r="B930">
        <f>TI102C!H927</f>
        <v>4</v>
      </c>
      <c r="C930" s="35">
        <f>TI102C!V927</f>
        <v>46273.781111111108</v>
      </c>
      <c r="D930">
        <f>TI102C!P927</f>
        <v>1</v>
      </c>
      <c r="E930" t="str">
        <f t="shared" si="70"/>
        <v>61081</v>
      </c>
      <c r="F930">
        <f t="shared" si="71"/>
        <v>288</v>
      </c>
      <c r="G930" t="str">
        <f t="shared" si="72"/>
        <v>SH0908-1054</v>
      </c>
      <c r="H930" t="str">
        <f t="shared" si="73"/>
        <v>SH0908-1054</v>
      </c>
      <c r="I930" s="34">
        <f t="shared" si="74"/>
        <v>72686</v>
      </c>
    </row>
    <row r="931" spans="1:9" ht="15" customHeight="1" x14ac:dyDescent="0.35">
      <c r="A931">
        <f>TI102C!A928</f>
        <v>11707029</v>
      </c>
      <c r="B931">
        <f>TI102C!H928</f>
        <v>2</v>
      </c>
      <c r="C931" s="35">
        <f>TI102C!V928</f>
        <v>46273.781354166669</v>
      </c>
      <c r="D931">
        <f>TI102C!P928</f>
        <v>5</v>
      </c>
      <c r="E931" t="str">
        <f t="shared" si="70"/>
        <v>59779</v>
      </c>
      <c r="F931">
        <f t="shared" si="71"/>
        <v>410</v>
      </c>
      <c r="G931" t="str">
        <f t="shared" si="72"/>
        <v>SH0908-1981</v>
      </c>
      <c r="H931" t="str">
        <f t="shared" si="73"/>
        <v>SH0908-1981</v>
      </c>
      <c r="I931" s="34">
        <f t="shared" si="74"/>
        <v>72686</v>
      </c>
    </row>
    <row r="932" spans="1:9" ht="15" customHeight="1" x14ac:dyDescent="0.35">
      <c r="A932">
        <f>TI102C!A929</f>
        <v>11707030</v>
      </c>
      <c r="B932">
        <f>TI102C!H929</f>
        <v>2</v>
      </c>
      <c r="C932" s="35">
        <f>TI102C!V929</f>
        <v>46273.7815625</v>
      </c>
      <c r="D932">
        <f>TI102C!P929</f>
        <v>2</v>
      </c>
      <c r="E932" t="str">
        <f t="shared" si="70"/>
        <v>59779</v>
      </c>
      <c r="F932">
        <f t="shared" si="71"/>
        <v>410</v>
      </c>
      <c r="G932" t="str">
        <f t="shared" si="72"/>
        <v>SH0908-1981</v>
      </c>
      <c r="H932" t="str">
        <f t="shared" si="73"/>
        <v>SH0908-1981</v>
      </c>
      <c r="I932" s="34">
        <f t="shared" si="74"/>
        <v>72686</v>
      </c>
    </row>
    <row r="933" spans="1:9" ht="15" customHeight="1" x14ac:dyDescent="0.35">
      <c r="A933">
        <f>TI102C!A930</f>
        <v>11709410</v>
      </c>
      <c r="B933">
        <f>TI102C!H930</f>
        <v>2</v>
      </c>
      <c r="C933" s="35">
        <f>TI102C!V930</f>
        <v>46273.781840277778</v>
      </c>
      <c r="D933">
        <f>TI102C!P930</f>
        <v>1</v>
      </c>
      <c r="E933" t="str">
        <f t="shared" si="70"/>
        <v>58942</v>
      </c>
      <c r="F933">
        <f t="shared" si="71"/>
        <v>414</v>
      </c>
      <c r="G933" t="str">
        <f t="shared" si="72"/>
        <v>SH0908-1981</v>
      </c>
      <c r="H933" t="str">
        <f t="shared" si="73"/>
        <v>SH0908-1981</v>
      </c>
      <c r="I933" s="34">
        <f t="shared" si="74"/>
        <v>72686</v>
      </c>
    </row>
    <row r="934" spans="1:9" ht="15" customHeight="1" x14ac:dyDescent="0.35">
      <c r="A934">
        <f>TI102C!A931</f>
        <v>11711561</v>
      </c>
      <c r="B934">
        <f>TI102C!H931</f>
        <v>6</v>
      </c>
      <c r="C934" s="35">
        <f>TI102C!V931</f>
        <v>46273.78197916667</v>
      </c>
      <c r="D934">
        <f>TI102C!P931</f>
        <v>1</v>
      </c>
      <c r="E934" t="str">
        <f t="shared" si="70"/>
        <v>61074</v>
      </c>
      <c r="F934">
        <f t="shared" si="71"/>
        <v>105</v>
      </c>
      <c r="G934" t="str">
        <f t="shared" si="72"/>
        <v>SH0908-1026</v>
      </c>
      <c r="H934" t="str">
        <f t="shared" si="73"/>
        <v>SH0908-1026</v>
      </c>
      <c r="I934" s="34">
        <f t="shared" si="74"/>
        <v>72686</v>
      </c>
    </row>
    <row r="935" spans="1:9" ht="15" customHeight="1" x14ac:dyDescent="0.35">
      <c r="A935">
        <f>TI102C!A932</f>
        <v>11711500</v>
      </c>
      <c r="B935">
        <f>TI102C!H932</f>
        <v>1</v>
      </c>
      <c r="C935" s="35">
        <f>TI102C!V932</f>
        <v>46273.782083333332</v>
      </c>
      <c r="D935">
        <f>TI102C!P932</f>
        <v>1</v>
      </c>
      <c r="E935" t="str">
        <f t="shared" si="70"/>
        <v>61071</v>
      </c>
      <c r="F935">
        <f t="shared" si="71"/>
        <v>78</v>
      </c>
      <c r="G935" t="str">
        <f t="shared" si="72"/>
        <v>SH0908-1020</v>
      </c>
      <c r="H935" t="str">
        <f t="shared" si="73"/>
        <v>SH0908-1020</v>
      </c>
      <c r="I935" s="34">
        <f t="shared" si="74"/>
        <v>72686</v>
      </c>
    </row>
    <row r="936" spans="1:9" ht="15" customHeight="1" x14ac:dyDescent="0.35">
      <c r="A936">
        <f>TI102C!A933</f>
        <v>11707031</v>
      </c>
      <c r="B936">
        <f>TI102C!H933</f>
        <v>2</v>
      </c>
      <c r="C936" s="35">
        <f>TI102C!V933</f>
        <v>46273.78230324074</v>
      </c>
      <c r="D936">
        <f>TI102C!P933</f>
        <v>2</v>
      </c>
      <c r="E936" t="str">
        <f t="shared" si="70"/>
        <v>59779</v>
      </c>
      <c r="F936">
        <f t="shared" si="71"/>
        <v>410</v>
      </c>
      <c r="G936" t="str">
        <f t="shared" si="72"/>
        <v>SH0908-1981</v>
      </c>
      <c r="H936" t="str">
        <f t="shared" si="73"/>
        <v>SH0908-1981</v>
      </c>
      <c r="I936" s="34">
        <f t="shared" si="74"/>
        <v>72686</v>
      </c>
    </row>
    <row r="937" spans="1:9" ht="15" customHeight="1" x14ac:dyDescent="0.35">
      <c r="A937">
        <f>TI102C!A934</f>
        <v>11710743</v>
      </c>
      <c r="B937">
        <f>TI102C!H934</f>
        <v>1</v>
      </c>
      <c r="C937" s="35">
        <f>TI102C!V934</f>
        <v>46273.782361111109</v>
      </c>
      <c r="D937">
        <f>TI102C!P934</f>
        <v>1</v>
      </c>
      <c r="E937" t="str">
        <f t="shared" si="70"/>
        <v>60815</v>
      </c>
      <c r="F937">
        <f t="shared" si="71"/>
        <v>50</v>
      </c>
      <c r="G937" t="str">
        <f t="shared" si="72"/>
        <v>SH0908-1012</v>
      </c>
      <c r="H937" t="str">
        <f t="shared" si="73"/>
        <v>SH0908-1012</v>
      </c>
      <c r="I937" s="34">
        <f t="shared" si="74"/>
        <v>72686</v>
      </c>
    </row>
    <row r="938" spans="1:9" ht="15" customHeight="1" x14ac:dyDescent="0.35">
      <c r="A938">
        <f>TI102C!A935</f>
        <v>11709422</v>
      </c>
      <c r="B938">
        <f>TI102C!H935</f>
        <v>2</v>
      </c>
      <c r="C938" s="35">
        <f>TI102C!V935</f>
        <v>46273.782476851848</v>
      </c>
      <c r="D938">
        <f>TI102C!P935</f>
        <v>3</v>
      </c>
      <c r="E938" t="str">
        <f t="shared" si="70"/>
        <v>59515</v>
      </c>
      <c r="F938">
        <f t="shared" si="71"/>
        <v>415</v>
      </c>
      <c r="G938" t="str">
        <f t="shared" si="72"/>
        <v>SH0908-1981</v>
      </c>
      <c r="H938" t="str">
        <f t="shared" si="73"/>
        <v>SH0908-1981</v>
      </c>
      <c r="I938" s="34">
        <f t="shared" si="74"/>
        <v>72686</v>
      </c>
    </row>
    <row r="939" spans="1:9" ht="15" customHeight="1" x14ac:dyDescent="0.35">
      <c r="A939">
        <f>TI102C!A936</f>
        <v>11707032</v>
      </c>
      <c r="B939">
        <f>TI102C!H936</f>
        <v>2</v>
      </c>
      <c r="C939" s="35">
        <f>TI102C!V936</f>
        <v>46273.782604166663</v>
      </c>
      <c r="D939">
        <f>TI102C!P936</f>
        <v>2</v>
      </c>
      <c r="E939" t="str">
        <f t="shared" si="70"/>
        <v>59779</v>
      </c>
      <c r="F939">
        <f t="shared" si="71"/>
        <v>410</v>
      </c>
      <c r="G939" t="str">
        <f t="shared" si="72"/>
        <v>SH0908-1981</v>
      </c>
      <c r="H939" t="str">
        <f t="shared" si="73"/>
        <v>SH0908-1981</v>
      </c>
      <c r="I939" s="34">
        <f t="shared" si="74"/>
        <v>72686</v>
      </c>
    </row>
    <row r="940" spans="1:9" ht="15" customHeight="1" x14ac:dyDescent="0.35">
      <c r="A940">
        <f>TI102C!A937</f>
        <v>11711602</v>
      </c>
      <c r="B940">
        <f>TI102C!H937</f>
        <v>2</v>
      </c>
      <c r="C940" s="35">
        <f>TI102C!V937</f>
        <v>46273.782916666663</v>
      </c>
      <c r="D940">
        <f>TI102C!P937</f>
        <v>1</v>
      </c>
      <c r="E940" t="str">
        <f t="shared" si="70"/>
        <v>61110</v>
      </c>
      <c r="F940">
        <f t="shared" si="71"/>
        <v>117</v>
      </c>
      <c r="G940" t="str">
        <f t="shared" si="72"/>
        <v>SH0908-1028</v>
      </c>
      <c r="H940" t="str">
        <f t="shared" si="73"/>
        <v>SH0908-1028</v>
      </c>
      <c r="I940" s="34">
        <f t="shared" si="74"/>
        <v>72686</v>
      </c>
    </row>
    <row r="941" spans="1:9" ht="15" customHeight="1" x14ac:dyDescent="0.35">
      <c r="A941">
        <f>TI102C!A938</f>
        <v>11711668</v>
      </c>
      <c r="B941">
        <f>TI102C!H938</f>
        <v>4</v>
      </c>
      <c r="C941" s="35">
        <f>TI102C!V938</f>
        <v>46273.783043981479</v>
      </c>
      <c r="D941">
        <f>TI102C!P938</f>
        <v>3</v>
      </c>
      <c r="E941" t="str">
        <f t="shared" si="70"/>
        <v>61136</v>
      </c>
      <c r="F941">
        <f t="shared" si="71"/>
        <v>71</v>
      </c>
      <c r="G941" t="str">
        <f t="shared" si="72"/>
        <v>SH0908-1019</v>
      </c>
      <c r="H941" t="str">
        <f t="shared" si="73"/>
        <v>SH0908-1019</v>
      </c>
      <c r="I941" s="34">
        <f t="shared" si="74"/>
        <v>72686</v>
      </c>
    </row>
    <row r="942" spans="1:9" ht="15" customHeight="1" x14ac:dyDescent="0.35">
      <c r="A942">
        <f>TI102C!A939</f>
        <v>11711603</v>
      </c>
      <c r="B942">
        <f>TI102C!H939</f>
        <v>2</v>
      </c>
      <c r="C942" s="35">
        <f>TI102C!V939</f>
        <v>46273.783159722218</v>
      </c>
      <c r="D942">
        <f>TI102C!P939</f>
        <v>5</v>
      </c>
      <c r="E942" t="str">
        <f t="shared" si="70"/>
        <v>61112</v>
      </c>
      <c r="F942">
        <f t="shared" si="71"/>
        <v>107</v>
      </c>
      <c r="G942" t="str">
        <f t="shared" si="72"/>
        <v>SH0908-1026</v>
      </c>
      <c r="H942" t="str">
        <f t="shared" si="73"/>
        <v>SH0908-1026</v>
      </c>
      <c r="I942" s="34">
        <f t="shared" si="74"/>
        <v>72686</v>
      </c>
    </row>
    <row r="943" spans="1:9" ht="15" customHeight="1" x14ac:dyDescent="0.35">
      <c r="A943">
        <f>TI102C!A940</f>
        <v>11711669</v>
      </c>
      <c r="B943">
        <f>TI102C!H940</f>
        <v>4</v>
      </c>
      <c r="C943" s="35">
        <f>TI102C!V940</f>
        <v>46273.783275462964</v>
      </c>
      <c r="D943">
        <f>TI102C!P940</f>
        <v>1</v>
      </c>
      <c r="E943" t="str">
        <f t="shared" si="70"/>
        <v>61136</v>
      </c>
      <c r="F943">
        <f t="shared" si="71"/>
        <v>71</v>
      </c>
      <c r="G943" t="str">
        <f t="shared" si="72"/>
        <v>SH0908-1019</v>
      </c>
      <c r="H943" t="str">
        <f t="shared" si="73"/>
        <v>SH0908-1019</v>
      </c>
      <c r="I943" s="34">
        <f t="shared" si="74"/>
        <v>72686</v>
      </c>
    </row>
    <row r="944" spans="1:9" ht="15" customHeight="1" x14ac:dyDescent="0.35">
      <c r="A944">
        <f>TI102C!A941</f>
        <v>11711670</v>
      </c>
      <c r="B944">
        <f>TI102C!H941</f>
        <v>4</v>
      </c>
      <c r="C944" s="35">
        <f>TI102C!V941</f>
        <v>46273.783356481479</v>
      </c>
      <c r="D944">
        <f>TI102C!P941</f>
        <v>2</v>
      </c>
      <c r="E944" t="str">
        <f t="shared" si="70"/>
        <v>61136</v>
      </c>
      <c r="F944">
        <f t="shared" si="71"/>
        <v>71</v>
      </c>
      <c r="G944" t="str">
        <f t="shared" si="72"/>
        <v>SH0908-1019</v>
      </c>
      <c r="H944" t="str">
        <f t="shared" si="73"/>
        <v>SH0908-1019</v>
      </c>
      <c r="I944" s="34">
        <f t="shared" si="74"/>
        <v>72686</v>
      </c>
    </row>
    <row r="945" spans="1:9" ht="15" customHeight="1" x14ac:dyDescent="0.35">
      <c r="A945">
        <f>TI102C!A942</f>
        <v>11711370</v>
      </c>
      <c r="B945">
        <f>TI102C!H942</f>
        <v>2</v>
      </c>
      <c r="C945" s="35">
        <f>TI102C!V942</f>
        <v>46273.783668981479</v>
      </c>
      <c r="D945">
        <f>TI102C!P942</f>
        <v>5</v>
      </c>
      <c r="E945" t="str">
        <f t="shared" si="70"/>
        <v>61040</v>
      </c>
      <c r="F945">
        <f t="shared" si="71"/>
        <v>170</v>
      </c>
      <c r="G945" t="str">
        <f t="shared" si="72"/>
        <v>SH0908-1034</v>
      </c>
      <c r="H945" t="str">
        <f t="shared" si="73"/>
        <v>SH0908-1034</v>
      </c>
      <c r="I945" s="34">
        <f t="shared" si="74"/>
        <v>72686</v>
      </c>
    </row>
    <row r="946" spans="1:9" ht="15" customHeight="1" x14ac:dyDescent="0.35">
      <c r="A946">
        <f>TI102C!A943</f>
        <v>11711671</v>
      </c>
      <c r="B946">
        <f>TI102C!H943</f>
        <v>4</v>
      </c>
      <c r="C946" s="35">
        <f>TI102C!V943</f>
        <v>46273.783692129633</v>
      </c>
      <c r="D946">
        <f>TI102C!P943</f>
        <v>4</v>
      </c>
      <c r="E946" t="str">
        <f t="shared" si="70"/>
        <v>61136</v>
      </c>
      <c r="F946">
        <f t="shared" si="71"/>
        <v>71</v>
      </c>
      <c r="G946" t="str">
        <f t="shared" si="72"/>
        <v>SH0908-1019</v>
      </c>
      <c r="H946" t="str">
        <f t="shared" si="73"/>
        <v>SH0908-1019</v>
      </c>
      <c r="I946" s="34">
        <f t="shared" si="74"/>
        <v>72686</v>
      </c>
    </row>
    <row r="947" spans="1:9" ht="15" customHeight="1" x14ac:dyDescent="0.35">
      <c r="A947">
        <f>TI102C!A944</f>
        <v>11711437</v>
      </c>
      <c r="B947">
        <f>TI102C!H944</f>
        <v>1</v>
      </c>
      <c r="C947" s="35">
        <f>TI102C!V944</f>
        <v>46273.783784722233</v>
      </c>
      <c r="D947">
        <f>TI102C!P944</f>
        <v>2</v>
      </c>
      <c r="E947" t="str">
        <f t="shared" si="70"/>
        <v>61046</v>
      </c>
      <c r="F947">
        <f t="shared" si="71"/>
        <v>171</v>
      </c>
      <c r="G947" t="str">
        <f t="shared" si="72"/>
        <v>SH0908-1034</v>
      </c>
      <c r="H947" t="str">
        <f t="shared" si="73"/>
        <v>SH0908-1034</v>
      </c>
      <c r="I947" s="34">
        <f t="shared" si="74"/>
        <v>72686</v>
      </c>
    </row>
    <row r="948" spans="1:9" ht="15" customHeight="1" x14ac:dyDescent="0.35">
      <c r="A948">
        <f>TI102C!A945</f>
        <v>11711599</v>
      </c>
      <c r="B948">
        <f>TI102C!H945</f>
        <v>1</v>
      </c>
      <c r="C948" s="35">
        <f>TI102C!V945</f>
        <v>46273.783865740741</v>
      </c>
      <c r="D948">
        <f>TI102C!P945</f>
        <v>1</v>
      </c>
      <c r="E948" t="str">
        <f t="shared" si="70"/>
        <v>61111</v>
      </c>
      <c r="F948">
        <f t="shared" si="71"/>
        <v>26</v>
      </c>
      <c r="G948" t="str">
        <f t="shared" si="72"/>
        <v>SH0908-1003</v>
      </c>
      <c r="H948" t="str">
        <f t="shared" si="73"/>
        <v>SH0908-1003</v>
      </c>
      <c r="I948" s="34">
        <f t="shared" si="74"/>
        <v>72686</v>
      </c>
    </row>
    <row r="949" spans="1:9" ht="15" customHeight="1" x14ac:dyDescent="0.35">
      <c r="A949">
        <f>TI102C!A946</f>
        <v>11711438</v>
      </c>
      <c r="B949">
        <f>TI102C!H946</f>
        <v>1</v>
      </c>
      <c r="C949" s="35">
        <f>TI102C!V946</f>
        <v>46273.783877314818</v>
      </c>
      <c r="D949">
        <f>TI102C!P946</f>
        <v>1</v>
      </c>
      <c r="E949" t="str">
        <f t="shared" si="70"/>
        <v>61046</v>
      </c>
      <c r="F949">
        <f t="shared" si="71"/>
        <v>171</v>
      </c>
      <c r="G949" t="str">
        <f t="shared" si="72"/>
        <v>SH0908-1034</v>
      </c>
      <c r="H949" t="str">
        <f t="shared" si="73"/>
        <v>SH0908-1034</v>
      </c>
      <c r="I949" s="34">
        <f t="shared" si="74"/>
        <v>72686</v>
      </c>
    </row>
    <row r="950" spans="1:9" ht="15" customHeight="1" x14ac:dyDescent="0.35">
      <c r="A950">
        <f>TI102C!A947</f>
        <v>11711538</v>
      </c>
      <c r="B950">
        <f>TI102C!H947</f>
        <v>2</v>
      </c>
      <c r="C950" s="35">
        <f>TI102C!V947</f>
        <v>46273.783993055556</v>
      </c>
      <c r="D950">
        <f>TI102C!P947</f>
        <v>1</v>
      </c>
      <c r="E950" t="str">
        <f t="shared" si="70"/>
        <v>61076</v>
      </c>
      <c r="F950">
        <f t="shared" si="71"/>
        <v>106</v>
      </c>
      <c r="G950" t="str">
        <f t="shared" si="72"/>
        <v>SH0908-1026</v>
      </c>
      <c r="H950" t="str">
        <f t="shared" si="73"/>
        <v>SH0908-1026</v>
      </c>
      <c r="I950" s="34">
        <f t="shared" si="74"/>
        <v>72686</v>
      </c>
    </row>
    <row r="951" spans="1:9" ht="15" customHeight="1" x14ac:dyDescent="0.35">
      <c r="A951">
        <f>TI102C!A948</f>
        <v>11711369</v>
      </c>
      <c r="B951">
        <f>TI102C!H948</f>
        <v>2</v>
      </c>
      <c r="C951" s="35">
        <f>TI102C!V948</f>
        <v>46273.78402777778</v>
      </c>
      <c r="D951">
        <f>TI102C!P948</f>
        <v>4</v>
      </c>
      <c r="E951" t="str">
        <f t="shared" si="70"/>
        <v>61040</v>
      </c>
      <c r="F951">
        <f t="shared" si="71"/>
        <v>170</v>
      </c>
      <c r="G951" t="str">
        <f t="shared" si="72"/>
        <v>SH0908-1034</v>
      </c>
      <c r="H951" t="str">
        <f t="shared" si="73"/>
        <v>SH0908-1034</v>
      </c>
      <c r="I951" s="34">
        <f t="shared" si="74"/>
        <v>72686</v>
      </c>
    </row>
    <row r="952" spans="1:9" ht="15" customHeight="1" x14ac:dyDescent="0.35">
      <c r="A952">
        <f>TI102C!A949</f>
        <v>11711712</v>
      </c>
      <c r="B952">
        <f>TI102C!H949</f>
        <v>4</v>
      </c>
      <c r="C952" s="35">
        <f>TI102C!V949</f>
        <v>46273.784166666657</v>
      </c>
      <c r="D952">
        <f>TI102C!P949</f>
        <v>1</v>
      </c>
      <c r="E952" t="str">
        <f t="shared" si="70"/>
        <v>61153</v>
      </c>
      <c r="F952">
        <f t="shared" si="71"/>
        <v>323</v>
      </c>
      <c r="G952" t="str">
        <f t="shared" si="72"/>
        <v>SH0908-1066</v>
      </c>
      <c r="H952" t="str">
        <f t="shared" si="73"/>
        <v>SH0908-1066</v>
      </c>
      <c r="I952" s="34">
        <f t="shared" si="74"/>
        <v>72686</v>
      </c>
    </row>
    <row r="953" spans="1:9" ht="15" customHeight="1" x14ac:dyDescent="0.35">
      <c r="A953">
        <f>TI102C!A950</f>
        <v>11711539</v>
      </c>
      <c r="B953">
        <f>TI102C!H950</f>
        <v>2</v>
      </c>
      <c r="C953" s="35">
        <f>TI102C!V950</f>
        <v>46273.784178240741</v>
      </c>
      <c r="D953">
        <f>TI102C!P950</f>
        <v>5</v>
      </c>
      <c r="E953" t="str">
        <f t="shared" si="70"/>
        <v>61076</v>
      </c>
      <c r="F953">
        <f t="shared" si="71"/>
        <v>106</v>
      </c>
      <c r="G953" t="str">
        <f t="shared" si="72"/>
        <v>SH0908-1026</v>
      </c>
      <c r="H953" t="str">
        <f t="shared" si="73"/>
        <v>SH0908-1026</v>
      </c>
      <c r="I953" s="34">
        <f t="shared" si="74"/>
        <v>72686</v>
      </c>
    </row>
    <row r="954" spans="1:9" ht="15" customHeight="1" x14ac:dyDescent="0.35">
      <c r="A954">
        <f>TI102C!A951</f>
        <v>11711600</v>
      </c>
      <c r="B954">
        <f>TI102C!H951</f>
        <v>1</v>
      </c>
      <c r="C954" s="35">
        <f>TI102C!V951</f>
        <v>46273.784259259257</v>
      </c>
      <c r="D954">
        <f>TI102C!P951</f>
        <v>1</v>
      </c>
      <c r="E954" t="str">
        <f t="shared" si="70"/>
        <v>61110</v>
      </c>
      <c r="F954">
        <f t="shared" si="71"/>
        <v>117</v>
      </c>
      <c r="G954" t="str">
        <f t="shared" si="72"/>
        <v>SH0908-1028</v>
      </c>
      <c r="H954" t="str">
        <f t="shared" si="73"/>
        <v>SH0908-1028</v>
      </c>
      <c r="I954" s="34">
        <f t="shared" si="74"/>
        <v>72686</v>
      </c>
    </row>
    <row r="955" spans="1:9" ht="15" customHeight="1" x14ac:dyDescent="0.35">
      <c r="A955">
        <f>TI102C!A952</f>
        <v>11711372</v>
      </c>
      <c r="B955">
        <f>TI102C!H952</f>
        <v>2</v>
      </c>
      <c r="C955" s="35">
        <f>TI102C!V952</f>
        <v>46273.784456018519</v>
      </c>
      <c r="D955">
        <f>TI102C!P952</f>
        <v>4</v>
      </c>
      <c r="E955" t="str">
        <f t="shared" si="70"/>
        <v>61040</v>
      </c>
      <c r="F955">
        <f t="shared" si="71"/>
        <v>170</v>
      </c>
      <c r="G955" t="str">
        <f t="shared" si="72"/>
        <v>SH0908-1034</v>
      </c>
      <c r="H955" t="str">
        <f t="shared" si="73"/>
        <v>SH0908-1034</v>
      </c>
      <c r="I955" s="34">
        <f t="shared" si="74"/>
        <v>72686</v>
      </c>
    </row>
    <row r="956" spans="1:9" ht="15" customHeight="1" x14ac:dyDescent="0.35">
      <c r="A956">
        <f>TI102C!A953</f>
        <v>11711650</v>
      </c>
      <c r="B956">
        <f>TI102C!H953</f>
        <v>2</v>
      </c>
      <c r="C956" s="35">
        <f>TI102C!V953</f>
        <v>46273.784456018519</v>
      </c>
      <c r="D956">
        <f>TI102C!P953</f>
        <v>1</v>
      </c>
      <c r="E956" t="str">
        <f t="shared" si="70"/>
        <v>61130</v>
      </c>
      <c r="F956">
        <f t="shared" si="71"/>
        <v>121</v>
      </c>
      <c r="G956" t="str">
        <f t="shared" si="72"/>
        <v>SH0908-1030</v>
      </c>
      <c r="H956" t="str">
        <f t="shared" si="73"/>
        <v>SH0908-1030</v>
      </c>
      <c r="I956" s="34">
        <f t="shared" si="74"/>
        <v>72686</v>
      </c>
    </row>
    <row r="957" spans="1:9" ht="15" customHeight="1" x14ac:dyDescent="0.35">
      <c r="A957">
        <f>TI102C!A954</f>
        <v>11711562</v>
      </c>
      <c r="B957">
        <f>TI102C!H954</f>
        <v>6</v>
      </c>
      <c r="C957" s="35">
        <f>TI102C!V954</f>
        <v>46273.784837962958</v>
      </c>
      <c r="D957">
        <f>TI102C!P954</f>
        <v>6</v>
      </c>
      <c r="E957" t="str">
        <f t="shared" si="70"/>
        <v>60048</v>
      </c>
      <c r="F957">
        <f t="shared" si="71"/>
        <v>153</v>
      </c>
      <c r="G957" t="str">
        <f t="shared" si="72"/>
        <v>SH0908-1034</v>
      </c>
      <c r="H957" t="str">
        <f t="shared" si="73"/>
        <v>SH0908-1034</v>
      </c>
      <c r="I957" s="34">
        <f t="shared" si="74"/>
        <v>72686</v>
      </c>
    </row>
    <row r="958" spans="1:9" ht="15" customHeight="1" x14ac:dyDescent="0.35">
      <c r="A958">
        <f>TI102C!A955</f>
        <v>11711540</v>
      </c>
      <c r="B958">
        <f>TI102C!H955</f>
        <v>2</v>
      </c>
      <c r="C958" s="35">
        <f>TI102C!V955</f>
        <v>46273.784907407397</v>
      </c>
      <c r="D958">
        <f>TI102C!P955</f>
        <v>10</v>
      </c>
      <c r="E958" t="str">
        <f t="shared" si="70"/>
        <v>61076</v>
      </c>
      <c r="F958">
        <f t="shared" si="71"/>
        <v>106</v>
      </c>
      <c r="G958" t="str">
        <f t="shared" si="72"/>
        <v>SH0908-1026</v>
      </c>
      <c r="H958" t="str">
        <f t="shared" si="73"/>
        <v>SH0908-1026</v>
      </c>
      <c r="I958" s="34">
        <f t="shared" si="74"/>
        <v>72686</v>
      </c>
    </row>
    <row r="959" spans="1:9" ht="15" customHeight="1" x14ac:dyDescent="0.35">
      <c r="A959">
        <f>TI102C!A956</f>
        <v>11711436</v>
      </c>
      <c r="B959">
        <f>TI102C!H956</f>
        <v>1</v>
      </c>
      <c r="C959" s="35">
        <f>TI102C!V956</f>
        <v>46273.785000000003</v>
      </c>
      <c r="D959">
        <f>TI102C!P956</f>
        <v>1</v>
      </c>
      <c r="E959" t="str">
        <f t="shared" si="70"/>
        <v>61052</v>
      </c>
      <c r="F959">
        <f t="shared" si="71"/>
        <v>197</v>
      </c>
      <c r="G959" t="str">
        <f t="shared" si="72"/>
        <v>SH0908-1037</v>
      </c>
      <c r="H959" t="str">
        <f t="shared" si="73"/>
        <v>SH0908-1037</v>
      </c>
      <c r="I959" s="34">
        <f t="shared" si="74"/>
        <v>72686</v>
      </c>
    </row>
    <row r="960" spans="1:9" ht="15" customHeight="1" x14ac:dyDescent="0.35">
      <c r="A960">
        <f>TI102C!A957</f>
        <v>11711371</v>
      </c>
      <c r="B960">
        <f>TI102C!H957</f>
        <v>2</v>
      </c>
      <c r="C960" s="35">
        <f>TI102C!V957</f>
        <v>46273.78502314815</v>
      </c>
      <c r="D960">
        <f>TI102C!P957</f>
        <v>6</v>
      </c>
      <c r="E960" t="str">
        <f t="shared" si="70"/>
        <v>61040</v>
      </c>
      <c r="F960">
        <f t="shared" si="71"/>
        <v>170</v>
      </c>
      <c r="G960" t="str">
        <f t="shared" si="72"/>
        <v>SH0908-1034</v>
      </c>
      <c r="H960" t="str">
        <f t="shared" si="73"/>
        <v>SH0908-1034</v>
      </c>
      <c r="I960" s="34">
        <f t="shared" si="74"/>
        <v>72686</v>
      </c>
    </row>
    <row r="961" spans="1:9" ht="15" customHeight="1" x14ac:dyDescent="0.35">
      <c r="A961">
        <f>TI102C!A958</f>
        <v>11711601</v>
      </c>
      <c r="B961">
        <f>TI102C!H958</f>
        <v>1</v>
      </c>
      <c r="C961" s="35">
        <f>TI102C!V958</f>
        <v>46273.785092592603</v>
      </c>
      <c r="D961">
        <f>TI102C!P958</f>
        <v>1</v>
      </c>
      <c r="E961" t="str">
        <f t="shared" si="70"/>
        <v>61110</v>
      </c>
      <c r="F961">
        <f t="shared" si="71"/>
        <v>117</v>
      </c>
      <c r="G961" t="str">
        <f t="shared" si="72"/>
        <v>SH0908-1028</v>
      </c>
      <c r="H961" t="str">
        <f t="shared" si="73"/>
        <v>SH0908-1028</v>
      </c>
      <c r="I961" s="34">
        <f t="shared" si="74"/>
        <v>72686</v>
      </c>
    </row>
    <row r="962" spans="1:9" ht="15" customHeight="1" x14ac:dyDescent="0.35">
      <c r="A962">
        <f>TI102C!A959</f>
        <v>11710168</v>
      </c>
      <c r="B962">
        <f>TI102C!H959</f>
        <v>1</v>
      </c>
      <c r="C962" s="35">
        <f>TI102C!V959</f>
        <v>46273.785231481481</v>
      </c>
      <c r="D962">
        <f>TI102C!P959</f>
        <v>1</v>
      </c>
      <c r="E962" t="str">
        <f t="shared" si="70"/>
        <v>60638</v>
      </c>
      <c r="F962">
        <f t="shared" si="71"/>
        <v>356</v>
      </c>
      <c r="G962" t="str">
        <f t="shared" si="72"/>
        <v>SH0908-1083</v>
      </c>
      <c r="H962" t="str">
        <f t="shared" si="73"/>
        <v>SH0908-1083</v>
      </c>
      <c r="I962" s="34">
        <f t="shared" si="74"/>
        <v>72686</v>
      </c>
    </row>
    <row r="963" spans="1:9" ht="15" customHeight="1" x14ac:dyDescent="0.35">
      <c r="A963">
        <f>TI102C!A960</f>
        <v>11710167</v>
      </c>
      <c r="B963">
        <f>TI102C!H960</f>
        <v>1</v>
      </c>
      <c r="C963" s="35">
        <f>TI102C!V960</f>
        <v>46273.78528935185</v>
      </c>
      <c r="D963">
        <f>TI102C!P960</f>
        <v>1</v>
      </c>
      <c r="E963" t="str">
        <f t="shared" si="70"/>
        <v>60640</v>
      </c>
      <c r="F963">
        <f t="shared" si="71"/>
        <v>336</v>
      </c>
      <c r="G963" t="str">
        <f t="shared" si="72"/>
        <v>SH0908-1072</v>
      </c>
      <c r="H963" t="str">
        <f t="shared" si="73"/>
        <v>SH0908-1072</v>
      </c>
      <c r="I963" s="34">
        <f t="shared" si="74"/>
        <v>72686</v>
      </c>
    </row>
    <row r="964" spans="1:9" ht="15" customHeight="1" x14ac:dyDescent="0.35">
      <c r="A964">
        <f>TI102C!A961</f>
        <v>11711651</v>
      </c>
      <c r="B964">
        <f>TI102C!H961</f>
        <v>2</v>
      </c>
      <c r="C964" s="35">
        <f>TI102C!V961</f>
        <v>46273.78534722222</v>
      </c>
      <c r="D964">
        <f>TI102C!P961</f>
        <v>1</v>
      </c>
      <c r="E964" t="str">
        <f t="shared" si="70"/>
        <v>61130</v>
      </c>
      <c r="F964">
        <f t="shared" si="71"/>
        <v>121</v>
      </c>
      <c r="G964" t="str">
        <f t="shared" si="72"/>
        <v>SH0908-1030</v>
      </c>
      <c r="H964" t="str">
        <f t="shared" si="73"/>
        <v>SH0908-1030</v>
      </c>
      <c r="I964" s="34">
        <f t="shared" si="74"/>
        <v>72686</v>
      </c>
    </row>
    <row r="965" spans="1:9" ht="15" customHeight="1" x14ac:dyDescent="0.35">
      <c r="A965">
        <f>TI102C!A962</f>
        <v>11709523</v>
      </c>
      <c r="B965">
        <f>TI102C!H962</f>
        <v>1</v>
      </c>
      <c r="C965" s="35">
        <f>TI102C!V962</f>
        <v>46273.785439814812</v>
      </c>
      <c r="D965">
        <f>TI102C!P962</f>
        <v>1</v>
      </c>
      <c r="E965" t="str">
        <f t="shared" si="70"/>
        <v>60414</v>
      </c>
      <c r="F965">
        <f t="shared" si="71"/>
        <v>308</v>
      </c>
      <c r="G965" t="str">
        <f t="shared" si="72"/>
        <v>SH0908-1063</v>
      </c>
      <c r="H965" t="str">
        <f t="shared" si="73"/>
        <v>SH0908-1063</v>
      </c>
      <c r="I965" s="34">
        <f t="shared" si="74"/>
        <v>72686</v>
      </c>
    </row>
    <row r="966" spans="1:9" ht="15" customHeight="1" x14ac:dyDescent="0.35">
      <c r="A966">
        <f>TI102C!A963</f>
        <v>11711382</v>
      </c>
      <c r="B966">
        <f>TI102C!H963</f>
        <v>2</v>
      </c>
      <c r="C966" s="35">
        <f>TI102C!V963</f>
        <v>46273.785462962973</v>
      </c>
      <c r="D966">
        <f>TI102C!P963</f>
        <v>8</v>
      </c>
      <c r="E966" t="str">
        <f t="shared" ref="E966:E1029" si="75">INDEX(OM_ORDER,MATCH(A966,OM_TID,0))</f>
        <v>61040</v>
      </c>
      <c r="F966">
        <f t="shared" ref="F966:F1029" si="76">MATCH(E966,OR_ID,0)</f>
        <v>170</v>
      </c>
      <c r="G966" t="str">
        <f t="shared" ref="G966:G1029" si="77">INDEX(OR_ORIG,F966)</f>
        <v>SH0908-1034</v>
      </c>
      <c r="H966" t="str">
        <f t="shared" ref="H966:H1029" si="78">INDEX(OR_SHIP,F966)</f>
        <v>SH0908-1034</v>
      </c>
      <c r="I966" s="34">
        <f t="shared" ref="I966:I1029" si="79">IF(INDEX(OR_MOVED,F966)="",DATE(2099,1,1),INDEX(OR_MOVED,F966))</f>
        <v>72686</v>
      </c>
    </row>
    <row r="967" spans="1:9" ht="15" customHeight="1" x14ac:dyDescent="0.35">
      <c r="A967">
        <f>TI102C!A964</f>
        <v>11711403</v>
      </c>
      <c r="B967">
        <f>TI102C!H964</f>
        <v>2</v>
      </c>
      <c r="C967" s="35">
        <f>TI102C!V964</f>
        <v>46273.785567129627</v>
      </c>
      <c r="D967">
        <f>TI102C!P964</f>
        <v>1</v>
      </c>
      <c r="E967" t="str">
        <f t="shared" si="75"/>
        <v>61047</v>
      </c>
      <c r="F967">
        <f t="shared" si="76"/>
        <v>251</v>
      </c>
      <c r="G967" t="str">
        <f t="shared" si="77"/>
        <v>SH0908-1042</v>
      </c>
      <c r="H967" t="str">
        <f t="shared" si="78"/>
        <v>SH0908-1042</v>
      </c>
      <c r="I967" s="34">
        <f t="shared" si="79"/>
        <v>72686</v>
      </c>
    </row>
    <row r="968" spans="1:9" ht="15" customHeight="1" x14ac:dyDescent="0.35">
      <c r="A968">
        <f>TI102C!A965</f>
        <v>11711212</v>
      </c>
      <c r="B968">
        <f>TI102C!H965</f>
        <v>1</v>
      </c>
      <c r="C968" s="35">
        <f>TI102C!V965</f>
        <v>46273.785636574074</v>
      </c>
      <c r="D968">
        <f>TI102C!P965</f>
        <v>1</v>
      </c>
      <c r="E968" t="str">
        <f t="shared" si="75"/>
        <v>60961</v>
      </c>
      <c r="F968">
        <f t="shared" si="76"/>
        <v>357</v>
      </c>
      <c r="G968" t="str">
        <f t="shared" si="77"/>
        <v>SH0908-1083</v>
      </c>
      <c r="H968" t="str">
        <f t="shared" si="78"/>
        <v>SH0908-1083</v>
      </c>
      <c r="I968" s="34">
        <f t="shared" si="79"/>
        <v>72686</v>
      </c>
    </row>
    <row r="969" spans="1:9" ht="15" customHeight="1" x14ac:dyDescent="0.35">
      <c r="A969">
        <f>TI102C!A966</f>
        <v>11710280</v>
      </c>
      <c r="B969">
        <f>TI102C!H966</f>
        <v>1</v>
      </c>
      <c r="C969" s="35">
        <f>TI102C!V966</f>
        <v>46273.785682870373</v>
      </c>
      <c r="D969">
        <f>TI102C!P966</f>
        <v>3</v>
      </c>
      <c r="E969" t="str">
        <f t="shared" si="75"/>
        <v>60670</v>
      </c>
      <c r="F969">
        <f t="shared" si="76"/>
        <v>313</v>
      </c>
      <c r="G969" t="str">
        <f t="shared" si="77"/>
        <v>SH0908-1063</v>
      </c>
      <c r="H969" t="str">
        <f t="shared" si="78"/>
        <v>SH0908-1063</v>
      </c>
      <c r="I969" s="34">
        <f t="shared" si="79"/>
        <v>72686</v>
      </c>
    </row>
    <row r="970" spans="1:9" ht="15" customHeight="1" x14ac:dyDescent="0.35">
      <c r="A970">
        <f>TI102C!A967</f>
        <v>11711563</v>
      </c>
      <c r="B970">
        <f>TI102C!H967</f>
        <v>6</v>
      </c>
      <c r="C970" s="35">
        <f>TI102C!V967</f>
        <v>46273.785682870373</v>
      </c>
      <c r="D970">
        <f>TI102C!P967</f>
        <v>1</v>
      </c>
      <c r="E970" t="str">
        <f t="shared" si="75"/>
        <v>60048</v>
      </c>
      <c r="F970">
        <f t="shared" si="76"/>
        <v>153</v>
      </c>
      <c r="G970" t="str">
        <f t="shared" si="77"/>
        <v>SH0908-1034</v>
      </c>
      <c r="H970" t="str">
        <f t="shared" si="78"/>
        <v>SH0908-1034</v>
      </c>
      <c r="I970" s="34">
        <f t="shared" si="79"/>
        <v>72686</v>
      </c>
    </row>
    <row r="971" spans="1:9" ht="15" customHeight="1" x14ac:dyDescent="0.35">
      <c r="A971">
        <f>TI102C!A968</f>
        <v>11711714</v>
      </c>
      <c r="B971">
        <f>TI102C!H968</f>
        <v>2</v>
      </c>
      <c r="C971" s="35">
        <f>TI102C!V968</f>
        <v>46273.785914351851</v>
      </c>
      <c r="D971">
        <f>TI102C!P968</f>
        <v>3</v>
      </c>
      <c r="E971" t="str">
        <f t="shared" si="75"/>
        <v>61153</v>
      </c>
      <c r="F971">
        <f t="shared" si="76"/>
        <v>323</v>
      </c>
      <c r="G971" t="str">
        <f t="shared" si="77"/>
        <v>SH0908-1066</v>
      </c>
      <c r="H971" t="str">
        <f t="shared" si="78"/>
        <v>SH0908-1066</v>
      </c>
      <c r="I971" s="34">
        <f t="shared" si="79"/>
        <v>72686</v>
      </c>
    </row>
    <row r="972" spans="1:9" ht="15" customHeight="1" x14ac:dyDescent="0.35">
      <c r="A972">
        <f>TI102C!A969</f>
        <v>11711374</v>
      </c>
      <c r="B972">
        <f>TI102C!H969</f>
        <v>2</v>
      </c>
      <c r="C972" s="35">
        <f>TI102C!V969</f>
        <v>46273.785983796297</v>
      </c>
      <c r="D972">
        <f>TI102C!P969</f>
        <v>3</v>
      </c>
      <c r="E972" t="str">
        <f t="shared" si="75"/>
        <v>61040</v>
      </c>
      <c r="F972">
        <f t="shared" si="76"/>
        <v>170</v>
      </c>
      <c r="G972" t="str">
        <f t="shared" si="77"/>
        <v>SH0908-1034</v>
      </c>
      <c r="H972" t="str">
        <f t="shared" si="78"/>
        <v>SH0908-1034</v>
      </c>
      <c r="I972" s="34">
        <f t="shared" si="79"/>
        <v>72686</v>
      </c>
    </row>
    <row r="973" spans="1:9" ht="15" customHeight="1" x14ac:dyDescent="0.35">
      <c r="A973">
        <f>TI102C!A970</f>
        <v>11710908</v>
      </c>
      <c r="B973">
        <f>TI102C!H970</f>
        <v>1</v>
      </c>
      <c r="C973" s="35">
        <f>TI102C!V970</f>
        <v>46273.786041666674</v>
      </c>
      <c r="D973">
        <f>TI102C!P970</f>
        <v>1</v>
      </c>
      <c r="E973" t="str">
        <f t="shared" si="75"/>
        <v>60858</v>
      </c>
      <c r="F973">
        <f t="shared" si="76"/>
        <v>332</v>
      </c>
      <c r="G973" t="str">
        <f t="shared" si="77"/>
        <v>SH0908-1069</v>
      </c>
      <c r="H973" t="str">
        <f t="shared" si="78"/>
        <v>SH0908-1069</v>
      </c>
      <c r="I973" s="34">
        <f t="shared" si="79"/>
        <v>72686</v>
      </c>
    </row>
    <row r="974" spans="1:9" ht="15" customHeight="1" x14ac:dyDescent="0.35">
      <c r="A974">
        <f>TI102C!A971</f>
        <v>11710522</v>
      </c>
      <c r="B974">
        <f>TI102C!H971</f>
        <v>2</v>
      </c>
      <c r="C974" s="35">
        <f>TI102C!V971</f>
        <v>46273.786122685182</v>
      </c>
      <c r="D974">
        <f>TI102C!P971</f>
        <v>1</v>
      </c>
      <c r="E974" t="str">
        <f t="shared" si="75"/>
        <v>60753</v>
      </c>
      <c r="F974">
        <f t="shared" si="76"/>
        <v>331</v>
      </c>
      <c r="G974" t="str">
        <f t="shared" si="77"/>
        <v>SH0908-1069</v>
      </c>
      <c r="H974" t="str">
        <f t="shared" si="78"/>
        <v>SH0908-1069</v>
      </c>
      <c r="I974" s="34">
        <f t="shared" si="79"/>
        <v>72686</v>
      </c>
    </row>
    <row r="975" spans="1:9" ht="15" customHeight="1" x14ac:dyDescent="0.35">
      <c r="A975">
        <f>TI102C!A972</f>
        <v>11711725</v>
      </c>
      <c r="B975">
        <f>TI102C!H972</f>
        <v>1</v>
      </c>
      <c r="C975" s="35">
        <f>TI102C!V972</f>
        <v>46273.786296296297</v>
      </c>
      <c r="D975">
        <f>TI102C!P972</f>
        <v>5</v>
      </c>
      <c r="E975" t="str">
        <f t="shared" si="75"/>
        <v>61161</v>
      </c>
      <c r="F975">
        <f t="shared" si="76"/>
        <v>32</v>
      </c>
      <c r="G975" t="str">
        <f t="shared" si="77"/>
        <v>SH0908-1010</v>
      </c>
      <c r="H975" t="str">
        <f t="shared" si="78"/>
        <v>SH0908-1010</v>
      </c>
      <c r="I975" s="34">
        <f t="shared" si="79"/>
        <v>72686</v>
      </c>
    </row>
    <row r="976" spans="1:9" ht="15" customHeight="1" x14ac:dyDescent="0.35">
      <c r="A976">
        <f>TI102C!A973</f>
        <v>11711458</v>
      </c>
      <c r="B976">
        <f>TI102C!H973</f>
        <v>2</v>
      </c>
      <c r="C976" s="35">
        <f>TI102C!V973</f>
        <v>46273.786446759259</v>
      </c>
      <c r="D976">
        <f>TI102C!P973</f>
        <v>1</v>
      </c>
      <c r="E976" t="str">
        <f t="shared" si="75"/>
        <v>61060</v>
      </c>
      <c r="F976">
        <f t="shared" si="76"/>
        <v>252</v>
      </c>
      <c r="G976" t="str">
        <f t="shared" si="77"/>
        <v>SH0908-1042</v>
      </c>
      <c r="H976" t="str">
        <f t="shared" si="78"/>
        <v>SH0908-1042</v>
      </c>
      <c r="I976" s="34">
        <f t="shared" si="79"/>
        <v>72686</v>
      </c>
    </row>
    <row r="977" spans="1:9" ht="15" customHeight="1" x14ac:dyDescent="0.35">
      <c r="A977">
        <f>TI102C!A974</f>
        <v>11711466</v>
      </c>
      <c r="B977">
        <f>TI102C!H974</f>
        <v>2</v>
      </c>
      <c r="C977" s="35">
        <f>TI102C!V974</f>
        <v>46273.786446759259</v>
      </c>
      <c r="D977">
        <f>TI102C!P974</f>
        <v>2</v>
      </c>
      <c r="E977" t="str">
        <f t="shared" si="75"/>
        <v>61056</v>
      </c>
      <c r="F977">
        <f t="shared" si="76"/>
        <v>335</v>
      </c>
      <c r="G977" t="str">
        <f t="shared" si="77"/>
        <v>SH0908-1069</v>
      </c>
      <c r="H977" t="str">
        <f t="shared" si="78"/>
        <v>SH0908-1069</v>
      </c>
      <c r="I977" s="34">
        <f t="shared" si="79"/>
        <v>72686</v>
      </c>
    </row>
    <row r="978" spans="1:9" ht="15" customHeight="1" x14ac:dyDescent="0.35">
      <c r="A978">
        <f>TI102C!A975</f>
        <v>11711564</v>
      </c>
      <c r="B978">
        <f>TI102C!H975</f>
        <v>6</v>
      </c>
      <c r="C978" s="35">
        <f>TI102C!V975</f>
        <v>46273.786458333343</v>
      </c>
      <c r="D978">
        <f>TI102C!P975</f>
        <v>2</v>
      </c>
      <c r="E978" t="str">
        <f t="shared" si="75"/>
        <v>60048</v>
      </c>
      <c r="F978">
        <f t="shared" si="76"/>
        <v>153</v>
      </c>
      <c r="G978" t="str">
        <f t="shared" si="77"/>
        <v>SH0908-1034</v>
      </c>
      <c r="H978" t="str">
        <f t="shared" si="78"/>
        <v>SH0908-1034</v>
      </c>
      <c r="I978" s="34">
        <f t="shared" si="79"/>
        <v>72686</v>
      </c>
    </row>
    <row r="979" spans="1:9" ht="15" customHeight="1" x14ac:dyDescent="0.35">
      <c r="A979">
        <f>TI102C!A976</f>
        <v>11711439</v>
      </c>
      <c r="B979">
        <f>TI102C!H976</f>
        <v>1</v>
      </c>
      <c r="C979" s="35">
        <f>TI102C!V976</f>
        <v>46273.786817129629</v>
      </c>
      <c r="D979">
        <f>TI102C!P976</f>
        <v>4</v>
      </c>
      <c r="E979" t="str">
        <f t="shared" si="75"/>
        <v>61046</v>
      </c>
      <c r="F979">
        <f t="shared" si="76"/>
        <v>171</v>
      </c>
      <c r="G979" t="str">
        <f t="shared" si="77"/>
        <v>SH0908-1034</v>
      </c>
      <c r="H979" t="str">
        <f t="shared" si="78"/>
        <v>SH0908-1034</v>
      </c>
      <c r="I979" s="34">
        <f t="shared" si="79"/>
        <v>72686</v>
      </c>
    </row>
    <row r="980" spans="1:9" ht="15" customHeight="1" x14ac:dyDescent="0.35">
      <c r="A980">
        <f>TI102C!A977</f>
        <v>11711375</v>
      </c>
      <c r="B980">
        <f>TI102C!H977</f>
        <v>2</v>
      </c>
      <c r="C980" s="35">
        <f>TI102C!V977</f>
        <v>46273.786828703713</v>
      </c>
      <c r="D980">
        <f>TI102C!P977</f>
        <v>3</v>
      </c>
      <c r="E980" t="str">
        <f t="shared" si="75"/>
        <v>61040</v>
      </c>
      <c r="F980">
        <f t="shared" si="76"/>
        <v>170</v>
      </c>
      <c r="G980" t="str">
        <f t="shared" si="77"/>
        <v>SH0908-1034</v>
      </c>
      <c r="H980" t="str">
        <f t="shared" si="78"/>
        <v>SH0908-1034</v>
      </c>
      <c r="I980" s="34">
        <f t="shared" si="79"/>
        <v>72686</v>
      </c>
    </row>
    <row r="981" spans="1:9" ht="15" customHeight="1" x14ac:dyDescent="0.35">
      <c r="A981">
        <f>TI102C!A978</f>
        <v>11710014</v>
      </c>
      <c r="B981">
        <f>TI102C!H978</f>
        <v>2</v>
      </c>
      <c r="C981" s="35">
        <f>TI102C!V978</f>
        <v>46273.786921296298</v>
      </c>
      <c r="D981">
        <f>TI102C!P978</f>
        <v>3</v>
      </c>
      <c r="E981" t="str">
        <f t="shared" si="75"/>
        <v>60571</v>
      </c>
      <c r="F981">
        <f t="shared" si="76"/>
        <v>349</v>
      </c>
      <c r="G981" t="str">
        <f t="shared" si="77"/>
        <v>SH0908-1080</v>
      </c>
      <c r="H981" t="str">
        <f t="shared" si="78"/>
        <v>SH0908-1080</v>
      </c>
      <c r="I981" s="34">
        <f t="shared" si="79"/>
        <v>72686</v>
      </c>
    </row>
    <row r="982" spans="1:9" ht="15" customHeight="1" x14ac:dyDescent="0.35">
      <c r="A982">
        <f>TI102C!A979</f>
        <v>11711726</v>
      </c>
      <c r="B982">
        <f>TI102C!H979</f>
        <v>1</v>
      </c>
      <c r="C982" s="35">
        <f>TI102C!V979</f>
        <v>46273.786979166667</v>
      </c>
      <c r="D982">
        <f>TI102C!P979</f>
        <v>2</v>
      </c>
      <c r="E982" t="str">
        <f t="shared" si="75"/>
        <v>61161</v>
      </c>
      <c r="F982">
        <f t="shared" si="76"/>
        <v>32</v>
      </c>
      <c r="G982" t="str">
        <f t="shared" si="77"/>
        <v>SH0908-1010</v>
      </c>
      <c r="H982" t="str">
        <f t="shared" si="78"/>
        <v>SH0908-1010</v>
      </c>
      <c r="I982" s="34">
        <f t="shared" si="79"/>
        <v>72686</v>
      </c>
    </row>
    <row r="983" spans="1:9" ht="15" customHeight="1" x14ac:dyDescent="0.35">
      <c r="A983">
        <f>TI102C!A980</f>
        <v>11711042</v>
      </c>
      <c r="B983">
        <f>TI102C!H980</f>
        <v>1</v>
      </c>
      <c r="C983" s="35">
        <f>TI102C!V980</f>
        <v>46273.787083333344</v>
      </c>
      <c r="D983">
        <f>TI102C!P980</f>
        <v>4</v>
      </c>
      <c r="E983" t="str">
        <f t="shared" si="75"/>
        <v>60900</v>
      </c>
      <c r="F983">
        <f t="shared" si="76"/>
        <v>315</v>
      </c>
      <c r="G983" t="str">
        <f t="shared" si="77"/>
        <v>SH0908-1063</v>
      </c>
      <c r="H983" t="str">
        <f t="shared" si="78"/>
        <v>SH0908-1063</v>
      </c>
      <c r="I983" s="34">
        <f t="shared" si="79"/>
        <v>72686</v>
      </c>
    </row>
    <row r="984" spans="1:9" ht="15" customHeight="1" x14ac:dyDescent="0.35">
      <c r="A984">
        <f>TI102C!A981</f>
        <v>11710748</v>
      </c>
      <c r="B984">
        <f>TI102C!H981</f>
        <v>1</v>
      </c>
      <c r="C984" s="35">
        <f>TI102C!V981</f>
        <v>46273.787187499998</v>
      </c>
      <c r="D984">
        <f>TI102C!P981</f>
        <v>1</v>
      </c>
      <c r="E984" t="str">
        <f t="shared" si="75"/>
        <v>60808</v>
      </c>
      <c r="F984">
        <f t="shared" si="76"/>
        <v>136</v>
      </c>
      <c r="G984" t="str">
        <f t="shared" si="77"/>
        <v>SH0908-1033</v>
      </c>
      <c r="H984" t="str">
        <f t="shared" si="78"/>
        <v>SH0908-1033</v>
      </c>
      <c r="I984" s="34">
        <f t="shared" si="79"/>
        <v>72686</v>
      </c>
    </row>
    <row r="985" spans="1:9" ht="15" customHeight="1" x14ac:dyDescent="0.35">
      <c r="A985">
        <f>TI102C!A982</f>
        <v>11709419</v>
      </c>
      <c r="B985">
        <f>TI102C!H982</f>
        <v>2</v>
      </c>
      <c r="C985" s="35">
        <f>TI102C!V982</f>
        <v>46273.787268518521</v>
      </c>
      <c r="D985">
        <f>TI102C!P982</f>
        <v>2</v>
      </c>
      <c r="E985" t="str">
        <f t="shared" si="75"/>
        <v>59515</v>
      </c>
      <c r="F985">
        <f t="shared" si="76"/>
        <v>415</v>
      </c>
      <c r="G985" t="str">
        <f t="shared" si="77"/>
        <v>SH0908-1981</v>
      </c>
      <c r="H985" t="str">
        <f t="shared" si="78"/>
        <v>SH0908-1981</v>
      </c>
      <c r="I985" s="34">
        <f t="shared" si="79"/>
        <v>72686</v>
      </c>
    </row>
    <row r="986" spans="1:9" ht="15" customHeight="1" x14ac:dyDescent="0.35">
      <c r="A986">
        <f>TI102C!A983</f>
        <v>11709965</v>
      </c>
      <c r="B986">
        <f>TI102C!H983</f>
        <v>1</v>
      </c>
      <c r="C986" s="35">
        <f>TI102C!V983</f>
        <v>46273.78738425926</v>
      </c>
      <c r="D986">
        <f>TI102C!P983</f>
        <v>1</v>
      </c>
      <c r="E986" t="str">
        <f t="shared" si="75"/>
        <v>60553</v>
      </c>
      <c r="F986">
        <f t="shared" si="76"/>
        <v>312</v>
      </c>
      <c r="G986" t="str">
        <f t="shared" si="77"/>
        <v>SH0908-1063</v>
      </c>
      <c r="H986" t="str">
        <f t="shared" si="78"/>
        <v>SH0908-1063</v>
      </c>
      <c r="I986" s="34">
        <f t="shared" si="79"/>
        <v>72686</v>
      </c>
    </row>
    <row r="987" spans="1:9" ht="15" customHeight="1" x14ac:dyDescent="0.35">
      <c r="A987">
        <f>TI102C!A984</f>
        <v>11711586</v>
      </c>
      <c r="B987">
        <f>TI102C!H984</f>
        <v>1</v>
      </c>
      <c r="C987" s="35">
        <f>TI102C!V984</f>
        <v>46273.787430555552</v>
      </c>
      <c r="D987">
        <f>TI102C!P984</f>
        <v>1</v>
      </c>
      <c r="E987" t="str">
        <f t="shared" si="75"/>
        <v>61081</v>
      </c>
      <c r="F987">
        <f t="shared" si="76"/>
        <v>288</v>
      </c>
      <c r="G987" t="str">
        <f t="shared" si="77"/>
        <v>SH0908-1054</v>
      </c>
      <c r="H987" t="str">
        <f t="shared" si="78"/>
        <v>SH0908-1054</v>
      </c>
      <c r="I987" s="34">
        <f t="shared" si="79"/>
        <v>72686</v>
      </c>
    </row>
    <row r="988" spans="1:9" ht="15" customHeight="1" x14ac:dyDescent="0.35">
      <c r="A988">
        <f>TI102C!A985</f>
        <v>11707589</v>
      </c>
      <c r="B988">
        <f>TI102C!H985</f>
        <v>1</v>
      </c>
      <c r="C988" s="35">
        <f>TI102C!V985</f>
        <v>46273.787453703713</v>
      </c>
      <c r="D988">
        <f>TI102C!P985</f>
        <v>4</v>
      </c>
      <c r="E988" t="str">
        <f t="shared" si="75"/>
        <v>59871</v>
      </c>
      <c r="F988">
        <f t="shared" si="76"/>
        <v>326</v>
      </c>
      <c r="G988" t="str">
        <f t="shared" si="77"/>
        <v>SH0908-1069</v>
      </c>
      <c r="H988" t="str">
        <f t="shared" si="78"/>
        <v>SH0908-1069</v>
      </c>
      <c r="I988" s="34">
        <f t="shared" si="79"/>
        <v>72686</v>
      </c>
    </row>
    <row r="989" spans="1:9" ht="15" customHeight="1" x14ac:dyDescent="0.35">
      <c r="A989">
        <f>TI102C!A986</f>
        <v>11711565</v>
      </c>
      <c r="B989">
        <f>TI102C!H986</f>
        <v>6</v>
      </c>
      <c r="C989" s="35">
        <f>TI102C!V986</f>
        <v>46273.787581018521</v>
      </c>
      <c r="D989">
        <f>TI102C!P986</f>
        <v>3</v>
      </c>
      <c r="E989" t="str">
        <f t="shared" si="75"/>
        <v>60048</v>
      </c>
      <c r="F989">
        <f t="shared" si="76"/>
        <v>153</v>
      </c>
      <c r="G989" t="str">
        <f t="shared" si="77"/>
        <v>SH0908-1034</v>
      </c>
      <c r="H989" t="str">
        <f t="shared" si="78"/>
        <v>SH0908-1034</v>
      </c>
      <c r="I989" s="34">
        <f t="shared" si="79"/>
        <v>72686</v>
      </c>
    </row>
    <row r="990" spans="1:9" ht="15" customHeight="1" x14ac:dyDescent="0.35">
      <c r="A990">
        <f>TI102C!A987</f>
        <v>11708354</v>
      </c>
      <c r="B990">
        <f>TI102C!H987</f>
        <v>2</v>
      </c>
      <c r="C990" s="35">
        <f>TI102C!V987</f>
        <v>46273.787615740737</v>
      </c>
      <c r="D990">
        <f>TI102C!P987</f>
        <v>3</v>
      </c>
      <c r="E990" t="str">
        <f t="shared" si="75"/>
        <v>60250</v>
      </c>
      <c r="F990">
        <f t="shared" si="76"/>
        <v>341</v>
      </c>
      <c r="G990" t="str">
        <f t="shared" si="77"/>
        <v>SH0908-1080</v>
      </c>
      <c r="H990" t="str">
        <f t="shared" si="78"/>
        <v>SH0908-1080</v>
      </c>
      <c r="I990" s="34">
        <f t="shared" si="79"/>
        <v>72686</v>
      </c>
    </row>
    <row r="991" spans="1:9" ht="15" customHeight="1" x14ac:dyDescent="0.35">
      <c r="A991">
        <f>TI102C!A988</f>
        <v>11707591</v>
      </c>
      <c r="B991">
        <f>TI102C!H988</f>
        <v>1</v>
      </c>
      <c r="C991" s="35">
        <f>TI102C!V988</f>
        <v>46273.787789351853</v>
      </c>
      <c r="D991">
        <f>TI102C!P988</f>
        <v>1</v>
      </c>
      <c r="E991" t="str">
        <f t="shared" si="75"/>
        <v>59945</v>
      </c>
      <c r="F991">
        <f t="shared" si="76"/>
        <v>327</v>
      </c>
      <c r="G991" t="str">
        <f t="shared" si="77"/>
        <v>SH0908-1069</v>
      </c>
      <c r="H991" t="str">
        <f t="shared" si="78"/>
        <v>SH0908-1069</v>
      </c>
      <c r="I991" s="34">
        <f t="shared" si="79"/>
        <v>72686</v>
      </c>
    </row>
    <row r="992" spans="1:9" ht="15" customHeight="1" x14ac:dyDescent="0.35">
      <c r="A992">
        <f>TI102C!A989</f>
        <v>11711220</v>
      </c>
      <c r="B992">
        <f>TI102C!H989</f>
        <v>1</v>
      </c>
      <c r="C992" s="35">
        <f>TI102C!V989</f>
        <v>46273.787847222222</v>
      </c>
      <c r="D992">
        <f>TI102C!P989</f>
        <v>1</v>
      </c>
      <c r="E992" t="str">
        <f t="shared" si="75"/>
        <v>60955</v>
      </c>
      <c r="F992">
        <f t="shared" si="76"/>
        <v>351</v>
      </c>
      <c r="G992" t="str">
        <f t="shared" si="77"/>
        <v>SH0908-1080</v>
      </c>
      <c r="H992" t="str">
        <f t="shared" si="78"/>
        <v>SH0908-1080</v>
      </c>
      <c r="I992" s="34">
        <f t="shared" si="79"/>
        <v>72686</v>
      </c>
    </row>
    <row r="993" spans="1:9" ht="15" customHeight="1" x14ac:dyDescent="0.35">
      <c r="A993">
        <f>TI102C!A990</f>
        <v>11710074</v>
      </c>
      <c r="B993">
        <f>TI102C!H990</f>
        <v>1</v>
      </c>
      <c r="C993" s="35">
        <f>TI102C!V990</f>
        <v>46273.787974537037</v>
      </c>
      <c r="D993">
        <f>TI102C!P990</f>
        <v>2</v>
      </c>
      <c r="E993" t="str">
        <f t="shared" si="75"/>
        <v>60602</v>
      </c>
      <c r="F993">
        <f t="shared" si="76"/>
        <v>330</v>
      </c>
      <c r="G993" t="str">
        <f t="shared" si="77"/>
        <v>SH0908-1069</v>
      </c>
      <c r="H993" t="str">
        <f t="shared" si="78"/>
        <v>SH0908-1069</v>
      </c>
      <c r="I993" s="34">
        <f t="shared" si="79"/>
        <v>72686</v>
      </c>
    </row>
    <row r="994" spans="1:9" ht="15" customHeight="1" x14ac:dyDescent="0.35">
      <c r="A994">
        <f>TI102C!A991</f>
        <v>11707592</v>
      </c>
      <c r="B994">
        <f>TI102C!H991</f>
        <v>1</v>
      </c>
      <c r="C994" s="35">
        <f>TI102C!V991</f>
        <v>46273.787997685176</v>
      </c>
      <c r="D994">
        <f>TI102C!P991</f>
        <v>2</v>
      </c>
      <c r="E994" t="str">
        <f t="shared" si="75"/>
        <v>59945</v>
      </c>
      <c r="F994">
        <f t="shared" si="76"/>
        <v>327</v>
      </c>
      <c r="G994" t="str">
        <f t="shared" si="77"/>
        <v>SH0908-1069</v>
      </c>
      <c r="H994" t="str">
        <f t="shared" si="78"/>
        <v>SH0908-1069</v>
      </c>
      <c r="I994" s="34">
        <f t="shared" si="79"/>
        <v>72686</v>
      </c>
    </row>
    <row r="995" spans="1:9" ht="15" customHeight="1" x14ac:dyDescent="0.35">
      <c r="A995">
        <f>TI102C!A992</f>
        <v>11711309</v>
      </c>
      <c r="B995">
        <f>TI102C!H992</f>
        <v>2</v>
      </c>
      <c r="C995" s="35">
        <f>TI102C!V992</f>
        <v>46273.788032407407</v>
      </c>
      <c r="D995">
        <f>TI102C!P992</f>
        <v>25</v>
      </c>
      <c r="E995" t="str">
        <f t="shared" si="75"/>
        <v>60990</v>
      </c>
      <c r="F995">
        <f t="shared" si="76"/>
        <v>334</v>
      </c>
      <c r="G995" t="str">
        <f t="shared" si="77"/>
        <v>SH0908-1069</v>
      </c>
      <c r="H995" t="str">
        <f t="shared" si="78"/>
        <v>SH0908-1069</v>
      </c>
      <c r="I995" s="34">
        <f t="shared" si="79"/>
        <v>72686</v>
      </c>
    </row>
    <row r="996" spans="1:9" ht="15" customHeight="1" x14ac:dyDescent="0.35">
      <c r="A996">
        <f>TI102C!A993</f>
        <v>11711566</v>
      </c>
      <c r="B996">
        <f>TI102C!H993</f>
        <v>6</v>
      </c>
      <c r="C996" s="35">
        <f>TI102C!V993</f>
        <v>46273.788055555553</v>
      </c>
      <c r="D996">
        <f>TI102C!P993</f>
        <v>1</v>
      </c>
      <c r="E996" t="str">
        <f t="shared" si="75"/>
        <v>60048</v>
      </c>
      <c r="F996">
        <f t="shared" si="76"/>
        <v>153</v>
      </c>
      <c r="G996" t="str">
        <f t="shared" si="77"/>
        <v>SH0908-1034</v>
      </c>
      <c r="H996" t="str">
        <f t="shared" si="78"/>
        <v>SH0908-1034</v>
      </c>
      <c r="I996" s="34">
        <f t="shared" si="79"/>
        <v>72686</v>
      </c>
    </row>
    <row r="997" spans="1:9" ht="15" customHeight="1" x14ac:dyDescent="0.35">
      <c r="A997">
        <f>TI102C!A994</f>
        <v>11710015</v>
      </c>
      <c r="B997">
        <f>TI102C!H994</f>
        <v>2</v>
      </c>
      <c r="C997" s="35">
        <f>TI102C!V994</f>
        <v>46273.788159722222</v>
      </c>
      <c r="D997">
        <f>TI102C!P994</f>
        <v>3</v>
      </c>
      <c r="E997" t="str">
        <f t="shared" si="75"/>
        <v>60571</v>
      </c>
      <c r="F997">
        <f t="shared" si="76"/>
        <v>349</v>
      </c>
      <c r="G997" t="str">
        <f t="shared" si="77"/>
        <v>SH0908-1080</v>
      </c>
      <c r="H997" t="str">
        <f t="shared" si="78"/>
        <v>SH0908-1080</v>
      </c>
      <c r="I997" s="34">
        <f t="shared" si="79"/>
        <v>72686</v>
      </c>
    </row>
    <row r="998" spans="1:9" ht="15" customHeight="1" x14ac:dyDescent="0.35">
      <c r="A998">
        <f>TI102C!A995</f>
        <v>11710075</v>
      </c>
      <c r="B998">
        <f>TI102C!H995</f>
        <v>1</v>
      </c>
      <c r="C998" s="35">
        <f>TI102C!V995</f>
        <v>46273.78837962963</v>
      </c>
      <c r="D998">
        <f>TI102C!P995</f>
        <v>3</v>
      </c>
      <c r="E998" t="str">
        <f t="shared" si="75"/>
        <v>60602</v>
      </c>
      <c r="F998">
        <f t="shared" si="76"/>
        <v>330</v>
      </c>
      <c r="G998" t="str">
        <f t="shared" si="77"/>
        <v>SH0908-1069</v>
      </c>
      <c r="H998" t="str">
        <f t="shared" si="78"/>
        <v>SH0908-1069</v>
      </c>
      <c r="I998" s="34">
        <f t="shared" si="79"/>
        <v>72686</v>
      </c>
    </row>
    <row r="999" spans="1:9" ht="15" customHeight="1" x14ac:dyDescent="0.35">
      <c r="A999">
        <f>TI102C!A996</f>
        <v>11711672</v>
      </c>
      <c r="B999">
        <f>TI102C!H996</f>
        <v>3</v>
      </c>
      <c r="C999" s="35">
        <f>TI102C!V996</f>
        <v>46273.78837962963</v>
      </c>
      <c r="D999">
        <f>TI102C!P996</f>
        <v>1</v>
      </c>
      <c r="E999" t="str">
        <f t="shared" si="75"/>
        <v>61142</v>
      </c>
      <c r="F999">
        <f t="shared" si="76"/>
        <v>72</v>
      </c>
      <c r="G999" t="str">
        <f t="shared" si="77"/>
        <v>SH0908-1019</v>
      </c>
      <c r="H999" t="str">
        <f t="shared" si="78"/>
        <v>SH0908-1019</v>
      </c>
      <c r="I999" s="34">
        <f t="shared" si="79"/>
        <v>72686</v>
      </c>
    </row>
    <row r="1000" spans="1:9" ht="15" customHeight="1" x14ac:dyDescent="0.35">
      <c r="A1000">
        <f>TI102C!A997</f>
        <v>11711673</v>
      </c>
      <c r="B1000">
        <f>TI102C!H997</f>
        <v>3</v>
      </c>
      <c r="C1000" s="35">
        <f>TI102C!V997</f>
        <v>46273.788472222222</v>
      </c>
      <c r="D1000">
        <f>TI102C!P997</f>
        <v>1</v>
      </c>
      <c r="E1000" t="str">
        <f t="shared" si="75"/>
        <v>61142</v>
      </c>
      <c r="F1000">
        <f t="shared" si="76"/>
        <v>72</v>
      </c>
      <c r="G1000" t="str">
        <f t="shared" si="77"/>
        <v>SH0908-1019</v>
      </c>
      <c r="H1000" t="str">
        <f t="shared" si="78"/>
        <v>SH0908-1019</v>
      </c>
      <c r="I1000" s="34">
        <f t="shared" si="79"/>
        <v>72686</v>
      </c>
    </row>
    <row r="1001" spans="1:9" ht="15" customHeight="1" x14ac:dyDescent="0.35">
      <c r="A1001">
        <f>TI102C!A998</f>
        <v>11710650</v>
      </c>
      <c r="B1001">
        <f>TI102C!H998</f>
        <v>1</v>
      </c>
      <c r="C1001" s="35">
        <f>TI102C!V998</f>
        <v>46273.788564814808</v>
      </c>
      <c r="D1001">
        <f>TI102C!P998</f>
        <v>3</v>
      </c>
      <c r="E1001" t="str">
        <f t="shared" si="75"/>
        <v>60795</v>
      </c>
      <c r="F1001">
        <f t="shared" si="76"/>
        <v>337</v>
      </c>
      <c r="G1001" t="str">
        <f t="shared" si="77"/>
        <v>SH0908-1072</v>
      </c>
      <c r="H1001" t="str">
        <f t="shared" si="78"/>
        <v>SH0908-1072</v>
      </c>
      <c r="I1001" s="34">
        <f t="shared" si="79"/>
        <v>72686</v>
      </c>
    </row>
    <row r="1002" spans="1:9" ht="15" customHeight="1" x14ac:dyDescent="0.35">
      <c r="A1002">
        <f>TI102C!A999</f>
        <v>11708353</v>
      </c>
      <c r="B1002">
        <f>TI102C!H999</f>
        <v>2</v>
      </c>
      <c r="C1002" s="35">
        <f>TI102C!V999</f>
        <v>46273.788611111107</v>
      </c>
      <c r="D1002">
        <f>TI102C!P999</f>
        <v>2</v>
      </c>
      <c r="E1002" t="str">
        <f t="shared" si="75"/>
        <v>60244</v>
      </c>
      <c r="F1002">
        <f t="shared" si="76"/>
        <v>306</v>
      </c>
      <c r="G1002" t="str">
        <f t="shared" si="77"/>
        <v>SH0908-1063</v>
      </c>
      <c r="H1002" t="str">
        <f t="shared" si="78"/>
        <v>SH0908-1063</v>
      </c>
      <c r="I1002" s="34">
        <f t="shared" si="79"/>
        <v>72686</v>
      </c>
    </row>
    <row r="1003" spans="1:9" ht="15" customHeight="1" x14ac:dyDescent="0.35">
      <c r="A1003">
        <f>TI102C!A1000</f>
        <v>11711567</v>
      </c>
      <c r="B1003">
        <f>TI102C!H1000</f>
        <v>6</v>
      </c>
      <c r="C1003" s="35">
        <f>TI102C!V1000</f>
        <v>46273.788645833331</v>
      </c>
      <c r="D1003">
        <f>TI102C!P1000</f>
        <v>2</v>
      </c>
      <c r="E1003" t="str">
        <f t="shared" si="75"/>
        <v>60048</v>
      </c>
      <c r="F1003">
        <f t="shared" si="76"/>
        <v>153</v>
      </c>
      <c r="G1003" t="str">
        <f t="shared" si="77"/>
        <v>SH0908-1034</v>
      </c>
      <c r="H1003" t="str">
        <f t="shared" si="78"/>
        <v>SH0908-1034</v>
      </c>
      <c r="I1003" s="34">
        <f t="shared" si="79"/>
        <v>72686</v>
      </c>
    </row>
    <row r="1004" spans="1:9" ht="15" customHeight="1" x14ac:dyDescent="0.35">
      <c r="A1004">
        <f>TI102C!A1001</f>
        <v>11711452</v>
      </c>
      <c r="B1004">
        <f>TI102C!H1001</f>
        <v>3</v>
      </c>
      <c r="C1004" s="35">
        <f>TI102C!V1001</f>
        <v>46273.788657407407</v>
      </c>
      <c r="D1004">
        <f>TI102C!P1001</f>
        <v>1</v>
      </c>
      <c r="E1004" t="str">
        <f t="shared" si="75"/>
        <v>61042</v>
      </c>
      <c r="F1004">
        <f t="shared" si="76"/>
        <v>274</v>
      </c>
      <c r="G1004" t="str">
        <f t="shared" si="77"/>
        <v>SH0908-1051</v>
      </c>
      <c r="H1004" t="str">
        <f t="shared" si="78"/>
        <v>SH0908-1051</v>
      </c>
      <c r="I1004" s="34">
        <f t="shared" si="79"/>
        <v>72686</v>
      </c>
    </row>
    <row r="1005" spans="1:9" ht="15" customHeight="1" x14ac:dyDescent="0.35">
      <c r="A1005">
        <f>TI102C!A1002</f>
        <v>11709401</v>
      </c>
      <c r="B1005">
        <f>TI102C!H1002</f>
        <v>2</v>
      </c>
      <c r="C1005" s="35">
        <f>TI102C!V1002</f>
        <v>46273.788715277777</v>
      </c>
      <c r="D1005">
        <f>TI102C!P1002</f>
        <v>3</v>
      </c>
      <c r="E1005" t="str">
        <f t="shared" si="75"/>
        <v>58942</v>
      </c>
      <c r="F1005">
        <f t="shared" si="76"/>
        <v>414</v>
      </c>
      <c r="G1005" t="str">
        <f t="shared" si="77"/>
        <v>SH0908-1981</v>
      </c>
      <c r="H1005" t="str">
        <f t="shared" si="78"/>
        <v>SH0908-1981</v>
      </c>
      <c r="I1005" s="34">
        <f t="shared" si="79"/>
        <v>72686</v>
      </c>
    </row>
    <row r="1006" spans="1:9" ht="15" customHeight="1" x14ac:dyDescent="0.35">
      <c r="A1006">
        <f>TI102C!A1003</f>
        <v>11709919</v>
      </c>
      <c r="B1006">
        <f>TI102C!H1003</f>
        <v>1</v>
      </c>
      <c r="C1006" s="35">
        <f>TI102C!V1003</f>
        <v>46273.788761574076</v>
      </c>
      <c r="D1006">
        <f>TI102C!P1003</f>
        <v>1</v>
      </c>
      <c r="E1006" t="str">
        <f t="shared" si="75"/>
        <v>60534</v>
      </c>
      <c r="F1006">
        <f t="shared" si="76"/>
        <v>346</v>
      </c>
      <c r="G1006" t="str">
        <f t="shared" si="77"/>
        <v>SH0908-1080</v>
      </c>
      <c r="H1006" t="str">
        <f t="shared" si="78"/>
        <v>SH0908-1080</v>
      </c>
      <c r="I1006" s="34">
        <f t="shared" si="79"/>
        <v>72686</v>
      </c>
    </row>
    <row r="1007" spans="1:9" ht="15" customHeight="1" x14ac:dyDescent="0.35">
      <c r="A1007">
        <f>TI102C!A1004</f>
        <v>11711095</v>
      </c>
      <c r="B1007">
        <f>TI102C!H1004</f>
        <v>6</v>
      </c>
      <c r="C1007" s="35">
        <f>TI102C!V1004</f>
        <v>46273.788761574076</v>
      </c>
      <c r="D1007">
        <f>TI102C!P1004</f>
        <v>27</v>
      </c>
      <c r="E1007" t="str">
        <f t="shared" si="75"/>
        <v>59649</v>
      </c>
      <c r="F1007">
        <f t="shared" si="76"/>
        <v>221</v>
      </c>
      <c r="G1007" t="str">
        <f t="shared" si="77"/>
        <v>SH0908-1042</v>
      </c>
      <c r="H1007" t="str">
        <f t="shared" si="78"/>
        <v>SH0908-1042</v>
      </c>
      <c r="I1007" s="34">
        <f t="shared" si="79"/>
        <v>72686</v>
      </c>
    </row>
    <row r="1008" spans="1:9" ht="15" customHeight="1" x14ac:dyDescent="0.35">
      <c r="A1008">
        <f>TI102C!A1005</f>
        <v>11711045</v>
      </c>
      <c r="B1008">
        <f>TI102C!H1005</f>
        <v>2</v>
      </c>
      <c r="C1008" s="35">
        <f>TI102C!V1005</f>
        <v>46273.788854166669</v>
      </c>
      <c r="D1008">
        <f>TI102C!P1005</f>
        <v>1</v>
      </c>
      <c r="E1008" t="str">
        <f t="shared" si="75"/>
        <v>60900</v>
      </c>
      <c r="F1008">
        <f t="shared" si="76"/>
        <v>315</v>
      </c>
      <c r="G1008" t="str">
        <f t="shared" si="77"/>
        <v>SH0908-1063</v>
      </c>
      <c r="H1008" t="str">
        <f t="shared" si="78"/>
        <v>SH0908-1063</v>
      </c>
      <c r="I1008" s="34">
        <f t="shared" si="79"/>
        <v>72686</v>
      </c>
    </row>
    <row r="1009" spans="1:9" ht="15" customHeight="1" x14ac:dyDescent="0.35">
      <c r="A1009">
        <f>TI102C!A1006</f>
        <v>11708877</v>
      </c>
      <c r="B1009">
        <f>TI102C!H1006</f>
        <v>2</v>
      </c>
      <c r="C1009" s="35">
        <f>TI102C!V1006</f>
        <v>46273.788958333331</v>
      </c>
      <c r="D1009">
        <f>TI102C!P1006</f>
        <v>1</v>
      </c>
      <c r="E1009" t="str">
        <f t="shared" si="75"/>
        <v>60386</v>
      </c>
      <c r="F1009">
        <f t="shared" si="76"/>
        <v>328</v>
      </c>
      <c r="G1009" t="str">
        <f t="shared" si="77"/>
        <v>SH0908-1069</v>
      </c>
      <c r="H1009" t="str">
        <f t="shared" si="78"/>
        <v>SH0908-1069</v>
      </c>
      <c r="I1009" s="34">
        <f t="shared" si="79"/>
        <v>72686</v>
      </c>
    </row>
    <row r="1010" spans="1:9" ht="15" customHeight="1" x14ac:dyDescent="0.35">
      <c r="A1010">
        <f>TI102C!A1007</f>
        <v>11711643</v>
      </c>
      <c r="B1010">
        <f>TI102C!H1007</f>
        <v>1</v>
      </c>
      <c r="C1010" s="35">
        <f>TI102C!V1007</f>
        <v>46273.788969907408</v>
      </c>
      <c r="D1010">
        <f>TI102C!P1007</f>
        <v>1</v>
      </c>
      <c r="E1010" t="str">
        <f t="shared" si="75"/>
        <v>61130</v>
      </c>
      <c r="F1010">
        <f t="shared" si="76"/>
        <v>121</v>
      </c>
      <c r="G1010" t="str">
        <f t="shared" si="77"/>
        <v>SH0908-1030</v>
      </c>
      <c r="H1010" t="str">
        <f t="shared" si="78"/>
        <v>SH0908-1030</v>
      </c>
      <c r="I1010" s="34">
        <f t="shared" si="79"/>
        <v>72686</v>
      </c>
    </row>
    <row r="1011" spans="1:9" ht="15" customHeight="1" x14ac:dyDescent="0.35">
      <c r="A1011">
        <f>TI102C!A1008</f>
        <v>11711214</v>
      </c>
      <c r="B1011">
        <f>TI102C!H1008</f>
        <v>1</v>
      </c>
      <c r="C1011" s="35">
        <f>TI102C!V1008</f>
        <v>46273.789155092592</v>
      </c>
      <c r="D1011">
        <f>TI102C!P1008</f>
        <v>1</v>
      </c>
      <c r="E1011" t="str">
        <f t="shared" si="75"/>
        <v>60957</v>
      </c>
      <c r="F1011">
        <f t="shared" si="76"/>
        <v>333</v>
      </c>
      <c r="G1011" t="str">
        <f t="shared" si="77"/>
        <v>SH0908-1069</v>
      </c>
      <c r="H1011" t="str">
        <f t="shared" si="78"/>
        <v>SH0908-1069</v>
      </c>
      <c r="I1011" s="34">
        <f t="shared" si="79"/>
        <v>72686</v>
      </c>
    </row>
    <row r="1012" spans="1:9" ht="15" customHeight="1" x14ac:dyDescent="0.35">
      <c r="A1012">
        <f>TI102C!A1009</f>
        <v>11711215</v>
      </c>
      <c r="B1012">
        <f>TI102C!H1009</f>
        <v>1</v>
      </c>
      <c r="C1012" s="35">
        <f>TI102C!V1009</f>
        <v>46273.789247685178</v>
      </c>
      <c r="D1012">
        <f>TI102C!P1009</f>
        <v>1</v>
      </c>
      <c r="E1012" t="str">
        <f t="shared" si="75"/>
        <v>60957</v>
      </c>
      <c r="F1012">
        <f t="shared" si="76"/>
        <v>333</v>
      </c>
      <c r="G1012" t="str">
        <f t="shared" si="77"/>
        <v>SH0908-1069</v>
      </c>
      <c r="H1012" t="str">
        <f t="shared" si="78"/>
        <v>SH0908-1069</v>
      </c>
      <c r="I1012" s="34">
        <f t="shared" si="79"/>
        <v>72686</v>
      </c>
    </row>
    <row r="1013" spans="1:9" ht="15" customHeight="1" x14ac:dyDescent="0.35">
      <c r="A1013">
        <f>TI102C!A1010</f>
        <v>11707588</v>
      </c>
      <c r="B1013">
        <f>TI102C!H1010</f>
        <v>2</v>
      </c>
      <c r="C1013" s="35">
        <f>TI102C!V1010</f>
        <v>46273.789259259262</v>
      </c>
      <c r="D1013">
        <f>TI102C!P1010</f>
        <v>5</v>
      </c>
      <c r="E1013" t="str">
        <f t="shared" si="75"/>
        <v>59860</v>
      </c>
      <c r="F1013">
        <f t="shared" si="76"/>
        <v>325</v>
      </c>
      <c r="G1013" t="str">
        <f t="shared" si="77"/>
        <v>SH0908-1069</v>
      </c>
      <c r="H1013" t="str">
        <f t="shared" si="78"/>
        <v>SH0908-1069</v>
      </c>
      <c r="I1013" s="34">
        <f t="shared" si="79"/>
        <v>72686</v>
      </c>
    </row>
    <row r="1014" spans="1:9" ht="15" customHeight="1" x14ac:dyDescent="0.35">
      <c r="A1014">
        <f>TI102C!A1011</f>
        <v>11711568</v>
      </c>
      <c r="B1014">
        <f>TI102C!H1011</f>
        <v>6</v>
      </c>
      <c r="C1014" s="35">
        <f>TI102C!V1011</f>
        <v>46273.789282407408</v>
      </c>
      <c r="D1014">
        <f>TI102C!P1011</f>
        <v>1</v>
      </c>
      <c r="E1014" t="str">
        <f t="shared" si="75"/>
        <v>60048</v>
      </c>
      <c r="F1014">
        <f t="shared" si="76"/>
        <v>153</v>
      </c>
      <c r="G1014" t="str">
        <f t="shared" si="77"/>
        <v>SH0908-1034</v>
      </c>
      <c r="H1014" t="str">
        <f t="shared" si="78"/>
        <v>SH0908-1034</v>
      </c>
      <c r="I1014" s="34">
        <f t="shared" si="79"/>
        <v>72686</v>
      </c>
    </row>
    <row r="1015" spans="1:9" ht="15" customHeight="1" x14ac:dyDescent="0.35">
      <c r="A1015">
        <f>TI102C!A1012</f>
        <v>11711644</v>
      </c>
      <c r="B1015">
        <f>TI102C!H1012</f>
        <v>1</v>
      </c>
      <c r="C1015" s="35">
        <f>TI102C!V1012</f>
        <v>46273.789317129631</v>
      </c>
      <c r="D1015">
        <f>TI102C!P1012</f>
        <v>3</v>
      </c>
      <c r="E1015" t="str">
        <f t="shared" si="75"/>
        <v>61130</v>
      </c>
      <c r="F1015">
        <f t="shared" si="76"/>
        <v>121</v>
      </c>
      <c r="G1015" t="str">
        <f t="shared" si="77"/>
        <v>SH0908-1030</v>
      </c>
      <c r="H1015" t="str">
        <f t="shared" si="78"/>
        <v>SH0908-1030</v>
      </c>
      <c r="I1015" s="34">
        <f t="shared" si="79"/>
        <v>72686</v>
      </c>
    </row>
    <row r="1016" spans="1:9" ht="15" customHeight="1" x14ac:dyDescent="0.35">
      <c r="A1016">
        <f>TI102C!A1013</f>
        <v>11709937</v>
      </c>
      <c r="B1016">
        <f>TI102C!H1013</f>
        <v>1</v>
      </c>
      <c r="C1016" s="35">
        <f>TI102C!V1013</f>
        <v>46273.789513888893</v>
      </c>
      <c r="D1016">
        <f>TI102C!P1013</f>
        <v>1</v>
      </c>
      <c r="E1016" t="str">
        <f t="shared" si="75"/>
        <v>60542</v>
      </c>
      <c r="F1016">
        <f t="shared" si="76"/>
        <v>347</v>
      </c>
      <c r="G1016" t="str">
        <f t="shared" si="77"/>
        <v>SH0908-1080</v>
      </c>
      <c r="H1016" t="str">
        <f t="shared" si="78"/>
        <v>SH0908-1080</v>
      </c>
      <c r="I1016" s="34">
        <f t="shared" si="79"/>
        <v>72686</v>
      </c>
    </row>
    <row r="1017" spans="1:9" ht="15" customHeight="1" x14ac:dyDescent="0.35">
      <c r="A1017">
        <f>TI102C!A1014</f>
        <v>11710013</v>
      </c>
      <c r="B1017">
        <f>TI102C!H1014</f>
        <v>1</v>
      </c>
      <c r="C1017" s="35">
        <f>TI102C!V1014</f>
        <v>46273.789733796293</v>
      </c>
      <c r="D1017">
        <f>TI102C!P1014</f>
        <v>1</v>
      </c>
      <c r="E1017" t="str">
        <f t="shared" si="75"/>
        <v>60568</v>
      </c>
      <c r="F1017">
        <f t="shared" si="76"/>
        <v>348</v>
      </c>
      <c r="G1017" t="str">
        <f t="shared" si="77"/>
        <v>SH0908-1080</v>
      </c>
      <c r="H1017" t="str">
        <f t="shared" si="78"/>
        <v>SH0908-1080</v>
      </c>
      <c r="I1017" s="34">
        <f t="shared" si="79"/>
        <v>72686</v>
      </c>
    </row>
    <row r="1018" spans="1:9" ht="15" customHeight="1" x14ac:dyDescent="0.35">
      <c r="A1018">
        <f>TI102C!A1015</f>
        <v>11708352</v>
      </c>
      <c r="B1018">
        <f>TI102C!H1015</f>
        <v>2</v>
      </c>
      <c r="C1018" s="35">
        <f>TI102C!V1015</f>
        <v>46273.78974537037</v>
      </c>
      <c r="D1018">
        <f>TI102C!P1015</f>
        <v>2</v>
      </c>
      <c r="E1018" t="str">
        <f t="shared" si="75"/>
        <v>60244</v>
      </c>
      <c r="F1018">
        <f t="shared" si="76"/>
        <v>306</v>
      </c>
      <c r="G1018" t="str">
        <f t="shared" si="77"/>
        <v>SH0908-1063</v>
      </c>
      <c r="H1018" t="str">
        <f t="shared" si="78"/>
        <v>SH0908-1063</v>
      </c>
      <c r="I1018" s="34">
        <f t="shared" si="79"/>
        <v>72686</v>
      </c>
    </row>
    <row r="1019" spans="1:9" ht="15" customHeight="1" x14ac:dyDescent="0.35">
      <c r="A1019">
        <f>TI102C!A1016</f>
        <v>11708210</v>
      </c>
      <c r="B1019">
        <f>TI102C!H1016</f>
        <v>2</v>
      </c>
      <c r="C1019" s="35">
        <f>TI102C!V1016</f>
        <v>46273.789756944447</v>
      </c>
      <c r="D1019">
        <f>TI102C!P1016</f>
        <v>9</v>
      </c>
      <c r="E1019" t="str">
        <f t="shared" si="75"/>
        <v>60180</v>
      </c>
      <c r="F1019">
        <f t="shared" si="76"/>
        <v>412</v>
      </c>
      <c r="G1019" t="str">
        <f t="shared" si="77"/>
        <v>SH0908-1981</v>
      </c>
      <c r="H1019" t="str">
        <f t="shared" si="78"/>
        <v>SH0908-1981</v>
      </c>
      <c r="I1019" s="34">
        <f t="shared" si="79"/>
        <v>72686</v>
      </c>
    </row>
    <row r="1020" spans="1:9" ht="15" customHeight="1" x14ac:dyDescent="0.35">
      <c r="A1020">
        <f>TI102C!A1017</f>
        <v>11711043</v>
      </c>
      <c r="B1020">
        <f>TI102C!H1017</f>
        <v>1</v>
      </c>
      <c r="C1020" s="35">
        <f>TI102C!V1017</f>
        <v>46273.789965277778</v>
      </c>
      <c r="D1020">
        <f>TI102C!P1017</f>
        <v>3</v>
      </c>
      <c r="E1020" t="str">
        <f t="shared" si="75"/>
        <v>60900</v>
      </c>
      <c r="F1020">
        <f t="shared" si="76"/>
        <v>315</v>
      </c>
      <c r="G1020" t="str">
        <f t="shared" si="77"/>
        <v>SH0908-1063</v>
      </c>
      <c r="H1020" t="str">
        <f t="shared" si="78"/>
        <v>SH0908-1063</v>
      </c>
      <c r="I1020" s="34">
        <f t="shared" si="79"/>
        <v>72686</v>
      </c>
    </row>
    <row r="1021" spans="1:9" ht="15" customHeight="1" x14ac:dyDescent="0.35">
      <c r="A1021">
        <f>TI102C!A1018</f>
        <v>11711745</v>
      </c>
      <c r="B1021">
        <f>TI102C!H1018</f>
        <v>1</v>
      </c>
      <c r="C1021" s="35">
        <f>TI102C!V1018</f>
        <v>46273.790023148147</v>
      </c>
      <c r="D1021">
        <f>TI102C!P1018</f>
        <v>3</v>
      </c>
      <c r="E1021" t="str">
        <f t="shared" si="75"/>
        <v>61182</v>
      </c>
      <c r="F1021">
        <f t="shared" si="76"/>
        <v>33</v>
      </c>
      <c r="G1021" t="str">
        <f t="shared" si="77"/>
        <v>SH0908-1010</v>
      </c>
      <c r="H1021" t="str">
        <f t="shared" si="78"/>
        <v>SH0908-1010</v>
      </c>
      <c r="I1021" s="34">
        <f t="shared" si="79"/>
        <v>72686</v>
      </c>
    </row>
    <row r="1022" spans="1:9" ht="15" customHeight="1" x14ac:dyDescent="0.35">
      <c r="A1022">
        <f>TI102C!A1019</f>
        <v>11707019</v>
      </c>
      <c r="B1022">
        <f>TI102C!H1019</f>
        <v>2</v>
      </c>
      <c r="C1022" s="35">
        <f>TI102C!V1019</f>
        <v>46273.790092592593</v>
      </c>
      <c r="D1022">
        <f>TI102C!P1019</f>
        <v>2</v>
      </c>
      <c r="E1022" t="str">
        <f t="shared" si="75"/>
        <v>59604</v>
      </c>
      <c r="F1022">
        <f t="shared" si="76"/>
        <v>408</v>
      </c>
      <c r="G1022" t="str">
        <f t="shared" si="77"/>
        <v>SH0908-1981</v>
      </c>
      <c r="H1022" t="str">
        <f t="shared" si="78"/>
        <v>SH0908-1981</v>
      </c>
      <c r="I1022" s="34">
        <f t="shared" si="79"/>
        <v>72686</v>
      </c>
    </row>
    <row r="1023" spans="1:9" ht="15" customHeight="1" x14ac:dyDescent="0.35">
      <c r="A1023">
        <f>TI102C!A1020</f>
        <v>11711569</v>
      </c>
      <c r="B1023">
        <f>TI102C!H1020</f>
        <v>6</v>
      </c>
      <c r="C1023" s="35">
        <f>TI102C!V1020</f>
        <v>46273.790196759262</v>
      </c>
      <c r="D1023">
        <f>TI102C!P1020</f>
        <v>3</v>
      </c>
      <c r="E1023" t="str">
        <f t="shared" si="75"/>
        <v>60048</v>
      </c>
      <c r="F1023">
        <f t="shared" si="76"/>
        <v>153</v>
      </c>
      <c r="G1023" t="str">
        <f t="shared" si="77"/>
        <v>SH0908-1034</v>
      </c>
      <c r="H1023" t="str">
        <f t="shared" si="78"/>
        <v>SH0908-1034</v>
      </c>
      <c r="I1023" s="34">
        <f t="shared" si="79"/>
        <v>72686</v>
      </c>
    </row>
    <row r="1024" spans="1:9" ht="15" customHeight="1" x14ac:dyDescent="0.35">
      <c r="A1024">
        <f>TI102C!A1021</f>
        <v>11707020</v>
      </c>
      <c r="B1024">
        <f>TI102C!H1021</f>
        <v>2</v>
      </c>
      <c r="C1024" s="35">
        <f>TI102C!V1021</f>
        <v>46273.790289351848</v>
      </c>
      <c r="D1024">
        <f>TI102C!P1021</f>
        <v>2</v>
      </c>
      <c r="E1024" t="str">
        <f t="shared" si="75"/>
        <v>59604</v>
      </c>
      <c r="F1024">
        <f t="shared" si="76"/>
        <v>408</v>
      </c>
      <c r="G1024" t="str">
        <f t="shared" si="77"/>
        <v>SH0908-1981</v>
      </c>
      <c r="H1024" t="str">
        <f t="shared" si="78"/>
        <v>SH0908-1981</v>
      </c>
      <c r="I1024" s="34">
        <f t="shared" si="79"/>
        <v>72686</v>
      </c>
    </row>
    <row r="1025" spans="1:9" ht="15" customHeight="1" x14ac:dyDescent="0.35">
      <c r="A1025">
        <f>TI102C!A1022</f>
        <v>11707015</v>
      </c>
      <c r="B1025">
        <f>TI102C!H1022</f>
        <v>2</v>
      </c>
      <c r="C1025" s="35">
        <f>TI102C!V1022</f>
        <v>46273.790312500001</v>
      </c>
      <c r="D1025">
        <f>TI102C!P1022</f>
        <v>5</v>
      </c>
      <c r="E1025" t="str">
        <f t="shared" si="75"/>
        <v>59486</v>
      </c>
      <c r="F1025">
        <f t="shared" si="76"/>
        <v>406</v>
      </c>
      <c r="G1025" t="str">
        <f t="shared" si="77"/>
        <v>SH0908-1981</v>
      </c>
      <c r="H1025" t="str">
        <f t="shared" si="78"/>
        <v>SH0908-1981</v>
      </c>
      <c r="I1025" s="34">
        <f t="shared" si="79"/>
        <v>72686</v>
      </c>
    </row>
    <row r="1026" spans="1:9" ht="15" customHeight="1" x14ac:dyDescent="0.35">
      <c r="A1026">
        <f>TI102C!A1023</f>
        <v>11709936</v>
      </c>
      <c r="B1026">
        <f>TI102C!H1023</f>
        <v>1</v>
      </c>
      <c r="C1026" s="35">
        <f>TI102C!V1023</f>
        <v>46273.79042824074</v>
      </c>
      <c r="D1026">
        <f>TI102C!P1023</f>
        <v>4</v>
      </c>
      <c r="E1026" t="str">
        <f t="shared" si="75"/>
        <v>60548</v>
      </c>
      <c r="F1026">
        <f t="shared" si="76"/>
        <v>329</v>
      </c>
      <c r="G1026" t="str">
        <f t="shared" si="77"/>
        <v>SH0908-1069</v>
      </c>
      <c r="H1026" t="str">
        <f t="shared" si="78"/>
        <v>SH0908-1069</v>
      </c>
      <c r="I1026" s="34">
        <f t="shared" si="79"/>
        <v>72686</v>
      </c>
    </row>
    <row r="1027" spans="1:9" ht="15" customHeight="1" x14ac:dyDescent="0.35">
      <c r="A1027">
        <f>TI102C!A1024</f>
        <v>11711727</v>
      </c>
      <c r="B1027">
        <f>TI102C!H1024</f>
        <v>1</v>
      </c>
      <c r="C1027" s="35">
        <f>TI102C!V1024</f>
        <v>46273.790486111109</v>
      </c>
      <c r="D1027">
        <f>TI102C!P1024</f>
        <v>1</v>
      </c>
      <c r="E1027" t="str">
        <f t="shared" si="75"/>
        <v>61161</v>
      </c>
      <c r="F1027">
        <f t="shared" si="76"/>
        <v>32</v>
      </c>
      <c r="G1027" t="str">
        <f t="shared" si="77"/>
        <v>SH0908-1010</v>
      </c>
      <c r="H1027" t="str">
        <f t="shared" si="78"/>
        <v>SH0908-1010</v>
      </c>
      <c r="I1027" s="34">
        <f t="shared" si="79"/>
        <v>72686</v>
      </c>
    </row>
    <row r="1028" spans="1:9" ht="15" customHeight="1" x14ac:dyDescent="0.35">
      <c r="A1028">
        <f>TI102C!A1025</f>
        <v>11707021</v>
      </c>
      <c r="B1028">
        <f>TI102C!H1025</f>
        <v>2</v>
      </c>
      <c r="C1028" s="35">
        <f>TI102C!V1025</f>
        <v>46273.790520833332</v>
      </c>
      <c r="D1028">
        <f>TI102C!P1025</f>
        <v>1</v>
      </c>
      <c r="E1028" t="str">
        <f t="shared" si="75"/>
        <v>59604</v>
      </c>
      <c r="F1028">
        <f t="shared" si="76"/>
        <v>408</v>
      </c>
      <c r="G1028" t="str">
        <f t="shared" si="77"/>
        <v>SH0908-1981</v>
      </c>
      <c r="H1028" t="str">
        <f t="shared" si="78"/>
        <v>SH0908-1981</v>
      </c>
      <c r="I1028" s="34">
        <f t="shared" si="79"/>
        <v>72686</v>
      </c>
    </row>
    <row r="1029" spans="1:9" ht="15" customHeight="1" x14ac:dyDescent="0.35">
      <c r="A1029">
        <f>TI102C!A1026</f>
        <v>11707016</v>
      </c>
      <c r="B1029">
        <f>TI102C!H1026</f>
        <v>2</v>
      </c>
      <c r="C1029" s="35">
        <f>TI102C!V1026</f>
        <v>46273.790543981479</v>
      </c>
      <c r="D1029">
        <f>TI102C!P1026</f>
        <v>5</v>
      </c>
      <c r="E1029" t="str">
        <f t="shared" si="75"/>
        <v>59486</v>
      </c>
      <c r="F1029">
        <f t="shared" si="76"/>
        <v>406</v>
      </c>
      <c r="G1029" t="str">
        <f t="shared" si="77"/>
        <v>SH0908-1981</v>
      </c>
      <c r="H1029" t="str">
        <f t="shared" si="78"/>
        <v>SH0908-1981</v>
      </c>
      <c r="I1029" s="34">
        <f t="shared" si="79"/>
        <v>72686</v>
      </c>
    </row>
    <row r="1030" spans="1:9" ht="15" customHeight="1" x14ac:dyDescent="0.35">
      <c r="A1030">
        <f>TI102C!A1027</f>
        <v>11707022</v>
      </c>
      <c r="B1030">
        <f>TI102C!H1027</f>
        <v>2</v>
      </c>
      <c r="C1030" s="35">
        <f>TI102C!V1027</f>
        <v>46273.790891203702</v>
      </c>
      <c r="D1030">
        <f>TI102C!P1027</f>
        <v>6</v>
      </c>
      <c r="E1030" t="str">
        <f t="shared" ref="E1030:E1093" si="80">INDEX(OM_ORDER,MATCH(A1030,OM_TID,0))</f>
        <v>59711</v>
      </c>
      <c r="F1030">
        <f t="shared" ref="F1030:F1093" si="81">MATCH(E1030,OR_ID,0)</f>
        <v>409</v>
      </c>
      <c r="G1030" t="str">
        <f t="shared" ref="G1030:G1093" si="82">INDEX(OR_ORIG,F1030)</f>
        <v>SH0908-1981</v>
      </c>
      <c r="H1030" t="str">
        <f t="shared" ref="H1030:H1093" si="83">INDEX(OR_SHIP,F1030)</f>
        <v>SH0908-1981</v>
      </c>
      <c r="I1030" s="34">
        <f t="shared" ref="I1030:I1093" si="84">IF(INDEX(OR_MOVED,F1030)="",DATE(2099,1,1),INDEX(OR_MOVED,F1030))</f>
        <v>72686</v>
      </c>
    </row>
    <row r="1031" spans="1:9" ht="15" customHeight="1" x14ac:dyDescent="0.35">
      <c r="A1031">
        <f>TI102C!A1028</f>
        <v>11711611</v>
      </c>
      <c r="B1031">
        <f>TI102C!H1028</f>
        <v>2</v>
      </c>
      <c r="C1031" s="35">
        <f>TI102C!V1028</f>
        <v>46273.791076388887</v>
      </c>
      <c r="D1031">
        <f>TI102C!P1028</f>
        <v>4</v>
      </c>
      <c r="E1031" t="str">
        <f t="shared" si="80"/>
        <v>61120</v>
      </c>
      <c r="F1031">
        <f t="shared" si="81"/>
        <v>322</v>
      </c>
      <c r="G1031" t="str">
        <f t="shared" si="82"/>
        <v>SH0908-1066</v>
      </c>
      <c r="H1031" t="str">
        <f t="shared" si="83"/>
        <v>SH0908-1066</v>
      </c>
      <c r="I1031" s="34">
        <f t="shared" si="84"/>
        <v>72686</v>
      </c>
    </row>
    <row r="1032" spans="1:9" ht="15" customHeight="1" x14ac:dyDescent="0.35">
      <c r="A1032">
        <f>TI102C!A1029</f>
        <v>11711688</v>
      </c>
      <c r="B1032">
        <f>TI102C!H1029</f>
        <v>1</v>
      </c>
      <c r="C1032" s="35">
        <f>TI102C!V1029</f>
        <v>46273.791365740741</v>
      </c>
      <c r="D1032">
        <f>TI102C!P1029</f>
        <v>2</v>
      </c>
      <c r="E1032" t="str">
        <f t="shared" si="80"/>
        <v>61136</v>
      </c>
      <c r="F1032">
        <f t="shared" si="81"/>
        <v>71</v>
      </c>
      <c r="G1032" t="str">
        <f t="shared" si="82"/>
        <v>SH0908-1019</v>
      </c>
      <c r="H1032" t="str">
        <f t="shared" si="83"/>
        <v>SH0908-1019</v>
      </c>
      <c r="I1032" s="34">
        <f t="shared" si="84"/>
        <v>72686</v>
      </c>
    </row>
    <row r="1033" spans="1:9" ht="15" customHeight="1" x14ac:dyDescent="0.35">
      <c r="A1033">
        <f>TI102C!A1030</f>
        <v>11711689</v>
      </c>
      <c r="B1033">
        <f>TI102C!H1030</f>
        <v>1</v>
      </c>
      <c r="C1033" s="35">
        <f>TI102C!V1030</f>
        <v>46273.791493055563</v>
      </c>
      <c r="D1033">
        <f>TI102C!P1030</f>
        <v>3</v>
      </c>
      <c r="E1033" t="str">
        <f t="shared" si="80"/>
        <v>61136</v>
      </c>
      <c r="F1033">
        <f t="shared" si="81"/>
        <v>71</v>
      </c>
      <c r="G1033" t="str">
        <f t="shared" si="82"/>
        <v>SH0908-1019</v>
      </c>
      <c r="H1033" t="str">
        <f t="shared" si="83"/>
        <v>SH0908-1019</v>
      </c>
      <c r="I1033" s="34">
        <f t="shared" si="84"/>
        <v>72686</v>
      </c>
    </row>
    <row r="1034" spans="1:9" ht="15" customHeight="1" x14ac:dyDescent="0.35">
      <c r="A1034">
        <f>TI102C!A1031</f>
        <v>11707033</v>
      </c>
      <c r="B1034">
        <f>TI102C!H1031</f>
        <v>2</v>
      </c>
      <c r="C1034" s="35">
        <f>TI102C!V1031</f>
        <v>46273.791550925933</v>
      </c>
      <c r="D1034">
        <f>TI102C!P1031</f>
        <v>1</v>
      </c>
      <c r="E1034" t="str">
        <f t="shared" si="80"/>
        <v>60002</v>
      </c>
      <c r="F1034">
        <f t="shared" si="81"/>
        <v>411</v>
      </c>
      <c r="G1034" t="str">
        <f t="shared" si="82"/>
        <v>SH0908-1981</v>
      </c>
      <c r="H1034" t="str">
        <f t="shared" si="83"/>
        <v>SH0908-1981</v>
      </c>
      <c r="I1034" s="34">
        <f t="shared" si="84"/>
        <v>72686</v>
      </c>
    </row>
    <row r="1035" spans="1:9" ht="15" customHeight="1" x14ac:dyDescent="0.35">
      <c r="A1035">
        <f>TI102C!A1032</f>
        <v>11710076</v>
      </c>
      <c r="B1035">
        <f>TI102C!H1032</f>
        <v>1</v>
      </c>
      <c r="C1035" s="35">
        <f>TI102C!V1032</f>
        <v>46273.792037037027</v>
      </c>
      <c r="D1035">
        <f>TI102C!P1032</f>
        <v>1</v>
      </c>
      <c r="E1035" t="str">
        <f t="shared" si="80"/>
        <v>60602</v>
      </c>
      <c r="F1035">
        <f t="shared" si="81"/>
        <v>330</v>
      </c>
      <c r="G1035" t="str">
        <f t="shared" si="82"/>
        <v>SH0908-1069</v>
      </c>
      <c r="H1035" t="str">
        <f t="shared" si="83"/>
        <v>SH0908-1069</v>
      </c>
      <c r="I1035" s="34">
        <f t="shared" si="84"/>
        <v>72686</v>
      </c>
    </row>
    <row r="1036" spans="1:9" ht="15" customHeight="1" x14ac:dyDescent="0.35">
      <c r="A1036">
        <f>TI102C!A1033</f>
        <v>11707024</v>
      </c>
      <c r="B1036">
        <f>TI102C!H1033</f>
        <v>2</v>
      </c>
      <c r="C1036" s="35">
        <f>TI102C!V1033</f>
        <v>46273.792175925933</v>
      </c>
      <c r="D1036">
        <f>TI102C!P1033</f>
        <v>6</v>
      </c>
      <c r="E1036" t="str">
        <f t="shared" si="80"/>
        <v>59711</v>
      </c>
      <c r="F1036">
        <f t="shared" si="81"/>
        <v>409</v>
      </c>
      <c r="G1036" t="str">
        <f t="shared" si="82"/>
        <v>SH0908-1981</v>
      </c>
      <c r="H1036" t="str">
        <f t="shared" si="83"/>
        <v>SH0908-1981</v>
      </c>
      <c r="I1036" s="34">
        <f t="shared" si="84"/>
        <v>72686</v>
      </c>
    </row>
    <row r="1037" spans="1:9" ht="15" customHeight="1" x14ac:dyDescent="0.35">
      <c r="A1037">
        <f>TI102C!A1034</f>
        <v>11707018</v>
      </c>
      <c r="B1037">
        <f>TI102C!H1034</f>
        <v>2</v>
      </c>
      <c r="C1037" s="35">
        <f>TI102C!V1034</f>
        <v>46273.79247685185</v>
      </c>
      <c r="D1037">
        <f>TI102C!P1034</f>
        <v>11</v>
      </c>
      <c r="E1037" t="str">
        <f t="shared" si="80"/>
        <v>59547</v>
      </c>
      <c r="F1037">
        <f t="shared" si="81"/>
        <v>407</v>
      </c>
      <c r="G1037" t="str">
        <f t="shared" si="82"/>
        <v>SH0908-1981</v>
      </c>
      <c r="H1037" t="str">
        <f t="shared" si="83"/>
        <v>SH0908-1981</v>
      </c>
      <c r="I1037" s="34">
        <f t="shared" si="84"/>
        <v>72686</v>
      </c>
    </row>
    <row r="1038" spans="1:9" ht="15" customHeight="1" x14ac:dyDescent="0.35">
      <c r="A1038">
        <f>TI102C!A1035</f>
        <v>11707025</v>
      </c>
      <c r="B1038">
        <f>TI102C!H1035</f>
        <v>2</v>
      </c>
      <c r="C1038" s="35">
        <f>TI102C!V1035</f>
        <v>46273.792488425926</v>
      </c>
      <c r="D1038">
        <f>TI102C!P1035</f>
        <v>6</v>
      </c>
      <c r="E1038" t="str">
        <f t="shared" si="80"/>
        <v>59711</v>
      </c>
      <c r="F1038">
        <f t="shared" si="81"/>
        <v>409</v>
      </c>
      <c r="G1038" t="str">
        <f t="shared" si="82"/>
        <v>SH0908-1981</v>
      </c>
      <c r="H1038" t="str">
        <f t="shared" si="83"/>
        <v>SH0908-1981</v>
      </c>
      <c r="I1038" s="34">
        <f t="shared" si="84"/>
        <v>72686</v>
      </c>
    </row>
    <row r="1039" spans="1:9" ht="15" customHeight="1" x14ac:dyDescent="0.35">
      <c r="A1039">
        <f>TI102C!A1036</f>
        <v>11711465</v>
      </c>
      <c r="B1039">
        <f>TI102C!H1036</f>
        <v>1</v>
      </c>
      <c r="C1039" s="35">
        <f>TI102C!V1036</f>
        <v>46273.79277777778</v>
      </c>
      <c r="D1039">
        <f>TI102C!P1036</f>
        <v>6</v>
      </c>
      <c r="E1039" t="str">
        <f t="shared" si="80"/>
        <v>61056</v>
      </c>
      <c r="F1039">
        <f t="shared" si="81"/>
        <v>335</v>
      </c>
      <c r="G1039" t="str">
        <f t="shared" si="82"/>
        <v>SH0908-1069</v>
      </c>
      <c r="H1039" t="str">
        <f t="shared" si="83"/>
        <v>SH0908-1069</v>
      </c>
      <c r="I1039" s="34">
        <f t="shared" si="84"/>
        <v>72686</v>
      </c>
    </row>
    <row r="1040" spans="1:9" ht="15" customHeight="1" x14ac:dyDescent="0.35">
      <c r="A1040">
        <f>TI102C!A1037</f>
        <v>11707026</v>
      </c>
      <c r="B1040">
        <f>TI102C!H1037</f>
        <v>2</v>
      </c>
      <c r="C1040" s="35">
        <f>TI102C!V1037</f>
        <v>46273.792928240742</v>
      </c>
      <c r="D1040">
        <f>TI102C!P1037</f>
        <v>6</v>
      </c>
      <c r="E1040" t="str">
        <f t="shared" si="80"/>
        <v>59711</v>
      </c>
      <c r="F1040">
        <f t="shared" si="81"/>
        <v>409</v>
      </c>
      <c r="G1040" t="str">
        <f t="shared" si="82"/>
        <v>SH0908-1981</v>
      </c>
      <c r="H1040" t="str">
        <f t="shared" si="83"/>
        <v>SH0908-1981</v>
      </c>
      <c r="I1040" s="34">
        <f t="shared" si="84"/>
        <v>72686</v>
      </c>
    </row>
    <row r="1041" spans="1:9" ht="15" customHeight="1" x14ac:dyDescent="0.35">
      <c r="A1041">
        <f>TI102C!A1038</f>
        <v>11711652</v>
      </c>
      <c r="B1041">
        <f>TI102C!H1038</f>
        <v>1</v>
      </c>
      <c r="C1041" s="35">
        <f>TI102C!V1038</f>
        <v>46273.792974537027</v>
      </c>
      <c r="D1041">
        <f>TI102C!P1038</f>
        <v>3</v>
      </c>
      <c r="E1041" t="str">
        <f t="shared" si="80"/>
        <v>61124</v>
      </c>
      <c r="F1041">
        <f t="shared" si="81"/>
        <v>172</v>
      </c>
      <c r="G1041" t="str">
        <f t="shared" si="82"/>
        <v>SH0908-1034</v>
      </c>
      <c r="H1041" t="str">
        <f t="shared" si="83"/>
        <v>SH0908-1034</v>
      </c>
      <c r="I1041" s="34">
        <f t="shared" si="84"/>
        <v>72686</v>
      </c>
    </row>
    <row r="1042" spans="1:9" ht="15" customHeight="1" x14ac:dyDescent="0.35">
      <c r="A1042">
        <f>TI102C!A1039</f>
        <v>11711570</v>
      </c>
      <c r="B1042">
        <f>TI102C!H1039</f>
        <v>6</v>
      </c>
      <c r="C1042" s="35">
        <f>TI102C!V1039</f>
        <v>46273.793252314812</v>
      </c>
      <c r="D1042">
        <f>TI102C!P1039</f>
        <v>1</v>
      </c>
      <c r="E1042" t="str">
        <f t="shared" si="80"/>
        <v>16169-1036</v>
      </c>
      <c r="F1042">
        <f t="shared" si="81"/>
        <v>186</v>
      </c>
      <c r="G1042" t="str">
        <f t="shared" si="82"/>
        <v>SH0908-1036</v>
      </c>
      <c r="H1042" t="str">
        <f t="shared" si="83"/>
        <v>SH0908-1036</v>
      </c>
      <c r="I1042" s="34">
        <f t="shared" si="84"/>
        <v>72686</v>
      </c>
    </row>
    <row r="1043" spans="1:9" ht="15" customHeight="1" x14ac:dyDescent="0.35">
      <c r="A1043">
        <f>TI102C!A1040</f>
        <v>11707017</v>
      </c>
      <c r="B1043">
        <f>TI102C!H1040</f>
        <v>2</v>
      </c>
      <c r="C1043" s="35">
        <f>TI102C!V1040</f>
        <v>46273.793368055558</v>
      </c>
      <c r="D1043">
        <f>TI102C!P1040</f>
        <v>11</v>
      </c>
      <c r="E1043" t="str">
        <f t="shared" si="80"/>
        <v>59547</v>
      </c>
      <c r="F1043">
        <f t="shared" si="81"/>
        <v>407</v>
      </c>
      <c r="G1043" t="str">
        <f t="shared" si="82"/>
        <v>SH0908-1981</v>
      </c>
      <c r="H1043" t="str">
        <f t="shared" si="83"/>
        <v>SH0908-1981</v>
      </c>
      <c r="I1043" s="34">
        <f t="shared" si="84"/>
        <v>72686</v>
      </c>
    </row>
    <row r="1044" spans="1:9" ht="15" customHeight="1" x14ac:dyDescent="0.35">
      <c r="A1044">
        <f>TI102C!A1041</f>
        <v>11707027</v>
      </c>
      <c r="B1044">
        <f>TI102C!H1041</f>
        <v>2</v>
      </c>
      <c r="C1044" s="35">
        <f>TI102C!V1041</f>
        <v>46273.793449074074</v>
      </c>
      <c r="D1044">
        <f>TI102C!P1041</f>
        <v>6</v>
      </c>
      <c r="E1044" t="str">
        <f t="shared" si="80"/>
        <v>59711</v>
      </c>
      <c r="F1044">
        <f t="shared" si="81"/>
        <v>409</v>
      </c>
      <c r="G1044" t="str">
        <f t="shared" si="82"/>
        <v>SH0908-1981</v>
      </c>
      <c r="H1044" t="str">
        <f t="shared" si="83"/>
        <v>SH0908-1981</v>
      </c>
      <c r="I1044" s="34">
        <f t="shared" si="84"/>
        <v>72686</v>
      </c>
    </row>
    <row r="1045" spans="1:9" ht="15" customHeight="1" x14ac:dyDescent="0.35">
      <c r="A1045">
        <f>TI102C!A1042</f>
        <v>11707028</v>
      </c>
      <c r="B1045">
        <f>TI102C!H1042</f>
        <v>2</v>
      </c>
      <c r="C1045" s="35">
        <f>TI102C!V1042</f>
        <v>46273.793923611112</v>
      </c>
      <c r="D1045">
        <f>TI102C!P1042</f>
        <v>4</v>
      </c>
      <c r="E1045" t="str">
        <f t="shared" si="80"/>
        <v>59711</v>
      </c>
      <c r="F1045">
        <f t="shared" si="81"/>
        <v>409</v>
      </c>
      <c r="G1045" t="str">
        <f t="shared" si="82"/>
        <v>SH0908-1981</v>
      </c>
      <c r="H1045" t="str">
        <f t="shared" si="83"/>
        <v>SH0908-1981</v>
      </c>
      <c r="I1045" s="34">
        <f t="shared" si="84"/>
        <v>72686</v>
      </c>
    </row>
    <row r="1046" spans="1:9" ht="15" customHeight="1" x14ac:dyDescent="0.35">
      <c r="A1046">
        <f>TI102C!A1043</f>
        <v>11711690</v>
      </c>
      <c r="B1046">
        <f>TI102C!H1043</f>
        <v>1</v>
      </c>
      <c r="C1046" s="35">
        <f>TI102C!V1043</f>
        <v>46273.793946759259</v>
      </c>
      <c r="D1046">
        <f>TI102C!P1043</f>
        <v>3</v>
      </c>
      <c r="E1046" t="str">
        <f t="shared" si="80"/>
        <v>61136</v>
      </c>
      <c r="F1046">
        <f t="shared" si="81"/>
        <v>71</v>
      </c>
      <c r="G1046" t="str">
        <f t="shared" si="82"/>
        <v>SH0908-1019</v>
      </c>
      <c r="H1046" t="str">
        <f t="shared" si="83"/>
        <v>SH0908-1019</v>
      </c>
      <c r="I1046" s="34">
        <f t="shared" si="84"/>
        <v>72686</v>
      </c>
    </row>
    <row r="1047" spans="1:9" ht="15" customHeight="1" x14ac:dyDescent="0.35">
      <c r="A1047">
        <f>TI102C!A1044</f>
        <v>11710169</v>
      </c>
      <c r="B1047">
        <f>TI102C!H1044</f>
        <v>1</v>
      </c>
      <c r="C1047" s="35">
        <f>TI102C!V1044</f>
        <v>46273.794236111113</v>
      </c>
      <c r="D1047">
        <f>TI102C!P1044</f>
        <v>1</v>
      </c>
      <c r="E1047" t="str">
        <f t="shared" si="80"/>
        <v>60638</v>
      </c>
      <c r="F1047">
        <f t="shared" si="81"/>
        <v>356</v>
      </c>
      <c r="G1047" t="str">
        <f t="shared" si="82"/>
        <v>SH0908-1083</v>
      </c>
      <c r="H1047" t="str">
        <f t="shared" si="83"/>
        <v>SH0908-1083</v>
      </c>
      <c r="I1047" s="34">
        <f t="shared" si="84"/>
        <v>72686</v>
      </c>
    </row>
    <row r="1048" spans="1:9" ht="15" customHeight="1" x14ac:dyDescent="0.35">
      <c r="A1048">
        <f>TI102C!A1045</f>
        <v>11709894</v>
      </c>
      <c r="B1048">
        <f>TI102C!H1045</f>
        <v>2</v>
      </c>
      <c r="C1048" s="35">
        <f>TI102C!V1045</f>
        <v>46273.794456018521</v>
      </c>
      <c r="D1048">
        <f>TI102C!P1045</f>
        <v>4</v>
      </c>
      <c r="E1048" t="str">
        <f t="shared" si="80"/>
        <v>60528</v>
      </c>
      <c r="F1048">
        <f t="shared" si="81"/>
        <v>417</v>
      </c>
      <c r="G1048" t="str">
        <f t="shared" si="82"/>
        <v>SH0908-1981</v>
      </c>
      <c r="H1048" t="str">
        <f t="shared" si="83"/>
        <v>SH0908-1981</v>
      </c>
      <c r="I1048" s="34">
        <f t="shared" si="84"/>
        <v>72686</v>
      </c>
    </row>
    <row r="1049" spans="1:9" ht="15" customHeight="1" x14ac:dyDescent="0.35">
      <c r="A1049">
        <f>TI102C!A1046</f>
        <v>11708211</v>
      </c>
      <c r="B1049">
        <f>TI102C!H1046</f>
        <v>2</v>
      </c>
      <c r="C1049" s="35">
        <f>TI102C!V1046</f>
        <v>46273.794664351852</v>
      </c>
      <c r="D1049">
        <f>TI102C!P1046</f>
        <v>9</v>
      </c>
      <c r="E1049" t="str">
        <f t="shared" si="80"/>
        <v>60180</v>
      </c>
      <c r="F1049">
        <f t="shared" si="81"/>
        <v>412</v>
      </c>
      <c r="G1049" t="str">
        <f t="shared" si="82"/>
        <v>SH0908-1981</v>
      </c>
      <c r="H1049" t="str">
        <f t="shared" si="83"/>
        <v>SH0908-1981</v>
      </c>
      <c r="I1049" s="34">
        <f t="shared" si="84"/>
        <v>72686</v>
      </c>
    </row>
    <row r="1050" spans="1:9" ht="15" customHeight="1" x14ac:dyDescent="0.35">
      <c r="A1050">
        <f>TI102C!A1047</f>
        <v>11709424</v>
      </c>
      <c r="B1050">
        <f>TI102C!H1047</f>
        <v>2</v>
      </c>
      <c r="C1050" s="35">
        <f>TI102C!V1047</f>
        <v>46273.794768518521</v>
      </c>
      <c r="D1050">
        <f>TI102C!P1047</f>
        <v>1</v>
      </c>
      <c r="E1050" t="str">
        <f t="shared" si="80"/>
        <v>59515</v>
      </c>
      <c r="F1050">
        <f t="shared" si="81"/>
        <v>415</v>
      </c>
      <c r="G1050" t="str">
        <f t="shared" si="82"/>
        <v>SH0908-1981</v>
      </c>
      <c r="H1050" t="str">
        <f t="shared" si="83"/>
        <v>SH0908-1981</v>
      </c>
      <c r="I1050" s="34">
        <f t="shared" si="84"/>
        <v>72686</v>
      </c>
    </row>
    <row r="1051" spans="1:9" ht="15" customHeight="1" x14ac:dyDescent="0.35">
      <c r="A1051">
        <f>TI102C!A1048</f>
        <v>11710980</v>
      </c>
      <c r="B1051">
        <f>TI102C!H1048</f>
        <v>5</v>
      </c>
      <c r="C1051" s="35">
        <f>TI102C!V1048</f>
        <v>46273.794976851852</v>
      </c>
      <c r="D1051">
        <f>TI102C!P1048</f>
        <v>3</v>
      </c>
      <c r="E1051" t="str">
        <f t="shared" si="80"/>
        <v>60768</v>
      </c>
      <c r="F1051">
        <f t="shared" si="81"/>
        <v>19</v>
      </c>
      <c r="G1051" t="str">
        <f t="shared" si="82"/>
        <v>SH0908-1003</v>
      </c>
      <c r="H1051" t="str">
        <f t="shared" si="83"/>
        <v>SH0908-1003</v>
      </c>
      <c r="I1051" s="34">
        <f t="shared" si="84"/>
        <v>72686</v>
      </c>
    </row>
    <row r="1052" spans="1:9" ht="15" customHeight="1" x14ac:dyDescent="0.35">
      <c r="A1052">
        <f>TI102C!A1049</f>
        <v>11708212</v>
      </c>
      <c r="B1052">
        <f>TI102C!H1049</f>
        <v>2</v>
      </c>
      <c r="C1052" s="35">
        <f>TI102C!V1049</f>
        <v>46273.795034722221</v>
      </c>
      <c r="D1052">
        <f>TI102C!P1049</f>
        <v>8</v>
      </c>
      <c r="E1052" t="str">
        <f t="shared" si="80"/>
        <v>60180</v>
      </c>
      <c r="F1052">
        <f t="shared" si="81"/>
        <v>412</v>
      </c>
      <c r="G1052" t="str">
        <f t="shared" si="82"/>
        <v>SH0908-1981</v>
      </c>
      <c r="H1052" t="str">
        <f t="shared" si="83"/>
        <v>SH0908-1981</v>
      </c>
      <c r="I1052" s="34">
        <f t="shared" si="84"/>
        <v>72686</v>
      </c>
    </row>
    <row r="1053" spans="1:9" ht="15" customHeight="1" x14ac:dyDescent="0.35">
      <c r="A1053">
        <f>TI102C!A1050</f>
        <v>11707593</v>
      </c>
      <c r="B1053">
        <f>TI102C!H1050</f>
        <v>1</v>
      </c>
      <c r="C1053" s="35">
        <f>TI102C!V1050</f>
        <v>46273.795104166667</v>
      </c>
      <c r="D1053">
        <f>TI102C!P1050</f>
        <v>1</v>
      </c>
      <c r="E1053" t="str">
        <f t="shared" si="80"/>
        <v>60126</v>
      </c>
      <c r="F1053">
        <f t="shared" si="81"/>
        <v>354</v>
      </c>
      <c r="G1053" t="str">
        <f t="shared" si="82"/>
        <v>SH0908-1083</v>
      </c>
      <c r="H1053" t="str">
        <f t="shared" si="83"/>
        <v>SH0908-1083</v>
      </c>
      <c r="I1053" s="34">
        <f t="shared" si="84"/>
        <v>72686</v>
      </c>
    </row>
    <row r="1054" spans="1:9" ht="15" customHeight="1" x14ac:dyDescent="0.35">
      <c r="A1054">
        <f>TI102C!A1051</f>
        <v>11707594</v>
      </c>
      <c r="B1054">
        <f>TI102C!H1051</f>
        <v>1</v>
      </c>
      <c r="C1054" s="35">
        <f>TI102C!V1051</f>
        <v>46273.79519675926</v>
      </c>
      <c r="D1054">
        <f>TI102C!P1051</f>
        <v>1</v>
      </c>
      <c r="E1054" t="str">
        <f t="shared" si="80"/>
        <v>60126</v>
      </c>
      <c r="F1054">
        <f t="shared" si="81"/>
        <v>354</v>
      </c>
      <c r="G1054" t="str">
        <f t="shared" si="82"/>
        <v>SH0908-1083</v>
      </c>
      <c r="H1054" t="str">
        <f t="shared" si="83"/>
        <v>SH0908-1083</v>
      </c>
      <c r="I1054" s="34">
        <f t="shared" si="84"/>
        <v>72686</v>
      </c>
    </row>
    <row r="1055" spans="1:9" ht="15" customHeight="1" x14ac:dyDescent="0.35">
      <c r="A1055">
        <f>TI102C!A1052</f>
        <v>11708506</v>
      </c>
      <c r="B1055">
        <f>TI102C!H1052</f>
        <v>2</v>
      </c>
      <c r="C1055" s="35">
        <f>TI102C!V1052</f>
        <v>46273.795254629629</v>
      </c>
      <c r="D1055">
        <f>TI102C!P1052</f>
        <v>1</v>
      </c>
      <c r="E1055" t="str">
        <f t="shared" si="80"/>
        <v>60186</v>
      </c>
      <c r="F1055">
        <f t="shared" si="81"/>
        <v>413</v>
      </c>
      <c r="G1055" t="str">
        <f t="shared" si="82"/>
        <v>SH0908-1981</v>
      </c>
      <c r="H1055" t="str">
        <f t="shared" si="83"/>
        <v>SH0908-1981</v>
      </c>
      <c r="I1055" s="34">
        <f t="shared" si="84"/>
        <v>72686</v>
      </c>
    </row>
    <row r="1056" spans="1:9" ht="15" customHeight="1" x14ac:dyDescent="0.35">
      <c r="A1056">
        <f>TI102C!A1053</f>
        <v>11711247</v>
      </c>
      <c r="B1056">
        <f>TI102C!H1053</f>
        <v>5</v>
      </c>
      <c r="C1056" s="35">
        <f>TI102C!V1053</f>
        <v>46273.795347222222</v>
      </c>
      <c r="D1056">
        <f>TI102C!P1053</f>
        <v>2</v>
      </c>
      <c r="E1056" t="str">
        <f t="shared" si="80"/>
        <v>60971</v>
      </c>
      <c r="F1056">
        <f t="shared" si="81"/>
        <v>85</v>
      </c>
      <c r="G1056" t="str">
        <f t="shared" si="82"/>
        <v>SH0908-1021</v>
      </c>
      <c r="H1056" t="str">
        <f t="shared" si="83"/>
        <v>SH0908-1021</v>
      </c>
      <c r="I1056" s="34">
        <f t="shared" si="84"/>
        <v>72686</v>
      </c>
    </row>
    <row r="1057" spans="1:9" ht="15" customHeight="1" x14ac:dyDescent="0.35">
      <c r="A1057">
        <f>TI102C!A1054</f>
        <v>11708507</v>
      </c>
      <c r="B1057">
        <f>TI102C!H1054</f>
        <v>2</v>
      </c>
      <c r="C1057" s="35">
        <f>TI102C!V1054</f>
        <v>46273.795416666668</v>
      </c>
      <c r="D1057">
        <f>TI102C!P1054</f>
        <v>2</v>
      </c>
      <c r="E1057" t="str">
        <f t="shared" si="80"/>
        <v>60186</v>
      </c>
      <c r="F1057">
        <f t="shared" si="81"/>
        <v>413</v>
      </c>
      <c r="G1057" t="str">
        <f t="shared" si="82"/>
        <v>SH0908-1981</v>
      </c>
      <c r="H1057" t="str">
        <f t="shared" si="83"/>
        <v>SH0908-1981</v>
      </c>
      <c r="I1057" s="34">
        <f t="shared" si="84"/>
        <v>72686</v>
      </c>
    </row>
    <row r="1058" spans="1:9" ht="15" customHeight="1" x14ac:dyDescent="0.35">
      <c r="A1058">
        <f>TI102C!A1055</f>
        <v>11709860</v>
      </c>
      <c r="B1058">
        <f>TI102C!H1055</f>
        <v>1</v>
      </c>
      <c r="C1058" s="35">
        <f>TI102C!V1055</f>
        <v>46273.795439814807</v>
      </c>
      <c r="D1058">
        <f>TI102C!P1055</f>
        <v>1</v>
      </c>
      <c r="E1058" t="str">
        <f t="shared" si="80"/>
        <v>60514</v>
      </c>
      <c r="F1058">
        <f t="shared" si="81"/>
        <v>311</v>
      </c>
      <c r="G1058" t="str">
        <f t="shared" si="82"/>
        <v>SH0908-1063</v>
      </c>
      <c r="H1058" t="str">
        <f t="shared" si="83"/>
        <v>SH0908-1063</v>
      </c>
      <c r="I1058" s="34">
        <f t="shared" si="84"/>
        <v>72686</v>
      </c>
    </row>
    <row r="1059" spans="1:9" ht="15" customHeight="1" x14ac:dyDescent="0.35">
      <c r="A1059">
        <f>TI102C!A1056</f>
        <v>11709861</v>
      </c>
      <c r="B1059">
        <f>TI102C!H1056</f>
        <v>1</v>
      </c>
      <c r="C1059" s="35">
        <f>TI102C!V1056</f>
        <v>46273.795520833337</v>
      </c>
      <c r="D1059">
        <f>TI102C!P1056</f>
        <v>3</v>
      </c>
      <c r="E1059" t="str">
        <f t="shared" si="80"/>
        <v>60514</v>
      </c>
      <c r="F1059">
        <f t="shared" si="81"/>
        <v>311</v>
      </c>
      <c r="G1059" t="str">
        <f t="shared" si="82"/>
        <v>SH0908-1063</v>
      </c>
      <c r="H1059" t="str">
        <f t="shared" si="83"/>
        <v>SH0908-1063</v>
      </c>
      <c r="I1059" s="34">
        <f t="shared" si="84"/>
        <v>72686</v>
      </c>
    </row>
    <row r="1060" spans="1:9" ht="15" customHeight="1" x14ac:dyDescent="0.35">
      <c r="A1060">
        <f>TI102C!A1057</f>
        <v>11709418</v>
      </c>
      <c r="B1060">
        <f>TI102C!H1057</f>
        <v>2</v>
      </c>
      <c r="C1060" s="35">
        <f>TI102C!V1057</f>
        <v>46273.795729166668</v>
      </c>
      <c r="D1060">
        <f>TI102C!P1057</f>
        <v>7</v>
      </c>
      <c r="E1060" t="str">
        <f t="shared" si="80"/>
        <v>58942</v>
      </c>
      <c r="F1060">
        <f t="shared" si="81"/>
        <v>414</v>
      </c>
      <c r="G1060" t="str">
        <f t="shared" si="82"/>
        <v>SH0908-1981</v>
      </c>
      <c r="H1060" t="str">
        <f t="shared" si="83"/>
        <v>SH0908-1981</v>
      </c>
      <c r="I1060" s="34">
        <f t="shared" si="84"/>
        <v>72686</v>
      </c>
    </row>
    <row r="1061" spans="1:9" ht="15" customHeight="1" x14ac:dyDescent="0.35">
      <c r="A1061">
        <f>TI102C!A1058</f>
        <v>11711736</v>
      </c>
      <c r="B1061">
        <f>TI102C!H1058</f>
        <v>5</v>
      </c>
      <c r="C1061" s="35">
        <f>TI102C!V1058</f>
        <v>46273.795798611107</v>
      </c>
      <c r="D1061">
        <f>TI102C!P1058</f>
        <v>65</v>
      </c>
      <c r="E1061" t="str">
        <f t="shared" si="80"/>
        <v>61183</v>
      </c>
      <c r="F1061">
        <f t="shared" si="81"/>
        <v>86</v>
      </c>
      <c r="G1061" t="str">
        <f t="shared" si="82"/>
        <v>SH0908-1021</v>
      </c>
      <c r="H1061" t="str">
        <f t="shared" si="83"/>
        <v>SH0908-1021</v>
      </c>
      <c r="I1061" s="34">
        <f t="shared" si="84"/>
        <v>72686</v>
      </c>
    </row>
    <row r="1062" spans="1:9" ht="15" customHeight="1" x14ac:dyDescent="0.35">
      <c r="A1062">
        <f>TI102C!A1059</f>
        <v>11707034</v>
      </c>
      <c r="B1062">
        <f>TI102C!H1059</f>
        <v>2</v>
      </c>
      <c r="C1062" s="35">
        <f>TI102C!V1059</f>
        <v>46273.795844907407</v>
      </c>
      <c r="D1062">
        <f>TI102C!P1059</f>
        <v>5</v>
      </c>
      <c r="E1062" t="str">
        <f t="shared" si="80"/>
        <v>60002</v>
      </c>
      <c r="F1062">
        <f t="shared" si="81"/>
        <v>411</v>
      </c>
      <c r="G1062" t="str">
        <f t="shared" si="82"/>
        <v>SH0908-1981</v>
      </c>
      <c r="H1062" t="str">
        <f t="shared" si="83"/>
        <v>SH0908-1981</v>
      </c>
      <c r="I1062" s="34">
        <f t="shared" si="84"/>
        <v>72686</v>
      </c>
    </row>
    <row r="1063" spans="1:9" ht="15" customHeight="1" x14ac:dyDescent="0.35">
      <c r="A1063">
        <f>TI102C!A1060</f>
        <v>11709966</v>
      </c>
      <c r="B1063">
        <f>TI102C!H1060</f>
        <v>1</v>
      </c>
      <c r="C1063" s="35">
        <f>TI102C!V1060</f>
        <v>46273.79587962963</v>
      </c>
      <c r="D1063">
        <f>TI102C!P1060</f>
        <v>1</v>
      </c>
      <c r="E1063" t="str">
        <f t="shared" si="80"/>
        <v>60553</v>
      </c>
      <c r="F1063">
        <f t="shared" si="81"/>
        <v>312</v>
      </c>
      <c r="G1063" t="str">
        <f t="shared" si="82"/>
        <v>SH0908-1063</v>
      </c>
      <c r="H1063" t="str">
        <f t="shared" si="83"/>
        <v>SH0908-1063</v>
      </c>
      <c r="I1063" s="34">
        <f t="shared" si="84"/>
        <v>72686</v>
      </c>
    </row>
    <row r="1064" spans="1:9" ht="15" customHeight="1" x14ac:dyDescent="0.35">
      <c r="A1064">
        <f>TI102C!A1061</f>
        <v>11709414</v>
      </c>
      <c r="B1064">
        <f>TI102C!H1061</f>
        <v>2</v>
      </c>
      <c r="C1064" s="35">
        <f>TI102C!V1061</f>
        <v>46273.796041666668</v>
      </c>
      <c r="D1064">
        <f>TI102C!P1061</f>
        <v>1</v>
      </c>
      <c r="E1064" t="str">
        <f t="shared" si="80"/>
        <v>58942</v>
      </c>
      <c r="F1064">
        <f t="shared" si="81"/>
        <v>414</v>
      </c>
      <c r="G1064" t="str">
        <f t="shared" si="82"/>
        <v>SH0908-1981</v>
      </c>
      <c r="H1064" t="str">
        <f t="shared" si="83"/>
        <v>SH0908-1981</v>
      </c>
      <c r="I1064" s="34">
        <f t="shared" si="84"/>
        <v>72686</v>
      </c>
    </row>
    <row r="1065" spans="1:9" ht="15" customHeight="1" x14ac:dyDescent="0.35">
      <c r="A1065">
        <f>TI102C!A1062</f>
        <v>11708509</v>
      </c>
      <c r="B1065">
        <f>TI102C!H1062</f>
        <v>2</v>
      </c>
      <c r="C1065" s="35">
        <f>TI102C!V1062</f>
        <v>46273.796157407407</v>
      </c>
      <c r="D1065">
        <f>TI102C!P1062</f>
        <v>2</v>
      </c>
      <c r="E1065" t="str">
        <f t="shared" si="80"/>
        <v>60186</v>
      </c>
      <c r="F1065">
        <f t="shared" si="81"/>
        <v>413</v>
      </c>
      <c r="G1065" t="str">
        <f t="shared" si="82"/>
        <v>SH0908-1981</v>
      </c>
      <c r="H1065" t="str">
        <f t="shared" si="83"/>
        <v>SH0908-1981</v>
      </c>
      <c r="I1065" s="34">
        <f t="shared" si="84"/>
        <v>72686</v>
      </c>
    </row>
    <row r="1066" spans="1:9" ht="15" customHeight="1" x14ac:dyDescent="0.35">
      <c r="A1066">
        <f>TI102C!A1063</f>
        <v>11711044</v>
      </c>
      <c r="B1066">
        <f>TI102C!H1063</f>
        <v>1</v>
      </c>
      <c r="C1066" s="35">
        <f>TI102C!V1063</f>
        <v>46273.796238425923</v>
      </c>
      <c r="D1066">
        <f>TI102C!P1063</f>
        <v>2</v>
      </c>
      <c r="E1066" t="str">
        <f t="shared" si="80"/>
        <v>60900</v>
      </c>
      <c r="F1066">
        <f t="shared" si="81"/>
        <v>315</v>
      </c>
      <c r="G1066" t="str">
        <f t="shared" si="82"/>
        <v>SH0908-1063</v>
      </c>
      <c r="H1066" t="str">
        <f t="shared" si="83"/>
        <v>SH0908-1063</v>
      </c>
      <c r="I1066" s="34">
        <f t="shared" si="84"/>
        <v>72686</v>
      </c>
    </row>
    <row r="1067" spans="1:9" ht="15" customHeight="1" x14ac:dyDescent="0.35">
      <c r="A1067">
        <f>TI102C!A1064</f>
        <v>11708510</v>
      </c>
      <c r="B1067">
        <f>TI102C!H1064</f>
        <v>2</v>
      </c>
      <c r="C1067" s="35">
        <f>TI102C!V1064</f>
        <v>46273.796365740738</v>
      </c>
      <c r="D1067">
        <f>TI102C!P1064</f>
        <v>2</v>
      </c>
      <c r="E1067" t="str">
        <f t="shared" si="80"/>
        <v>60186</v>
      </c>
      <c r="F1067">
        <f t="shared" si="81"/>
        <v>413</v>
      </c>
      <c r="G1067" t="str">
        <f t="shared" si="82"/>
        <v>SH0908-1981</v>
      </c>
      <c r="H1067" t="str">
        <f t="shared" si="83"/>
        <v>SH0908-1981</v>
      </c>
      <c r="I1067" s="34">
        <f t="shared" si="84"/>
        <v>72686</v>
      </c>
    </row>
    <row r="1068" spans="1:9" ht="15" customHeight="1" x14ac:dyDescent="0.35">
      <c r="A1068">
        <f>TI102C!A1065</f>
        <v>11709411</v>
      </c>
      <c r="B1068">
        <f>TI102C!H1065</f>
        <v>2</v>
      </c>
      <c r="C1068" s="35">
        <f>TI102C!V1065</f>
        <v>46273.796400462961</v>
      </c>
      <c r="D1068">
        <f>TI102C!P1065</f>
        <v>2</v>
      </c>
      <c r="E1068" t="str">
        <f t="shared" si="80"/>
        <v>58942</v>
      </c>
      <c r="F1068">
        <f t="shared" si="81"/>
        <v>414</v>
      </c>
      <c r="G1068" t="str">
        <f t="shared" si="82"/>
        <v>SH0908-1981</v>
      </c>
      <c r="H1068" t="str">
        <f t="shared" si="83"/>
        <v>SH0908-1981</v>
      </c>
      <c r="I1068" s="34">
        <f t="shared" si="84"/>
        <v>72686</v>
      </c>
    </row>
    <row r="1069" spans="1:9" ht="15" customHeight="1" x14ac:dyDescent="0.35">
      <c r="A1069">
        <f>TI102C!A1066</f>
        <v>11711728</v>
      </c>
      <c r="B1069">
        <f>TI102C!H1066</f>
        <v>1</v>
      </c>
      <c r="C1069" s="35">
        <f>TI102C!V1066</f>
        <v>46273.796516203707</v>
      </c>
      <c r="D1069">
        <f>TI102C!P1066</f>
        <v>1</v>
      </c>
      <c r="E1069" t="str">
        <f t="shared" si="80"/>
        <v>61161</v>
      </c>
      <c r="F1069">
        <f t="shared" si="81"/>
        <v>32</v>
      </c>
      <c r="G1069" t="str">
        <f t="shared" si="82"/>
        <v>SH0908-1010</v>
      </c>
      <c r="H1069" t="str">
        <f t="shared" si="83"/>
        <v>SH0908-1010</v>
      </c>
      <c r="I1069" s="34">
        <f t="shared" si="84"/>
        <v>72686</v>
      </c>
    </row>
    <row r="1070" spans="1:9" ht="15" customHeight="1" x14ac:dyDescent="0.35">
      <c r="A1070">
        <f>TI102C!A1067</f>
        <v>11709412</v>
      </c>
      <c r="B1070">
        <f>TI102C!H1067</f>
        <v>2</v>
      </c>
      <c r="C1070" s="35">
        <f>TI102C!V1067</f>
        <v>46273.796550925923</v>
      </c>
      <c r="D1070">
        <f>TI102C!P1067</f>
        <v>1</v>
      </c>
      <c r="E1070" t="str">
        <f t="shared" si="80"/>
        <v>58942</v>
      </c>
      <c r="F1070">
        <f t="shared" si="81"/>
        <v>414</v>
      </c>
      <c r="G1070" t="str">
        <f t="shared" si="82"/>
        <v>SH0908-1981</v>
      </c>
      <c r="H1070" t="str">
        <f t="shared" si="83"/>
        <v>SH0908-1981</v>
      </c>
      <c r="I1070" s="34">
        <f t="shared" si="84"/>
        <v>72686</v>
      </c>
    </row>
    <row r="1071" spans="1:9" ht="15" customHeight="1" x14ac:dyDescent="0.35">
      <c r="A1071">
        <f>TI102C!A1068</f>
        <v>11711571</v>
      </c>
      <c r="B1071">
        <f>TI102C!H1068</f>
        <v>6</v>
      </c>
      <c r="C1071" s="35">
        <f>TI102C!V1068</f>
        <v>46273.796666666669</v>
      </c>
      <c r="D1071">
        <f>TI102C!P1068</f>
        <v>1</v>
      </c>
      <c r="E1071" t="str">
        <f t="shared" si="80"/>
        <v>60140</v>
      </c>
      <c r="F1071">
        <f t="shared" si="81"/>
        <v>261</v>
      </c>
      <c r="G1071" t="str">
        <f t="shared" si="82"/>
        <v>SH0908-1048</v>
      </c>
      <c r="H1071" t="str">
        <f t="shared" si="83"/>
        <v>SH0908-1048</v>
      </c>
      <c r="I1071" s="34">
        <f t="shared" si="84"/>
        <v>72686</v>
      </c>
    </row>
    <row r="1072" spans="1:9" ht="15" customHeight="1" x14ac:dyDescent="0.35">
      <c r="A1072">
        <f>TI102C!A1069</f>
        <v>11708511</v>
      </c>
      <c r="B1072">
        <f>TI102C!H1069</f>
        <v>2</v>
      </c>
      <c r="C1072" s="35">
        <f>TI102C!V1069</f>
        <v>46273.796678240738</v>
      </c>
      <c r="D1072">
        <f>TI102C!P1069</f>
        <v>9</v>
      </c>
      <c r="E1072" t="str">
        <f t="shared" si="80"/>
        <v>60186</v>
      </c>
      <c r="F1072">
        <f t="shared" si="81"/>
        <v>413</v>
      </c>
      <c r="G1072" t="str">
        <f t="shared" si="82"/>
        <v>SH0908-1981</v>
      </c>
      <c r="H1072" t="str">
        <f t="shared" si="83"/>
        <v>SH0908-1981</v>
      </c>
      <c r="I1072" s="34">
        <f t="shared" si="84"/>
        <v>72686</v>
      </c>
    </row>
    <row r="1073" spans="1:9" ht="15" customHeight="1" x14ac:dyDescent="0.35">
      <c r="A1073">
        <f>TI102C!A1070</f>
        <v>11709408</v>
      </c>
      <c r="B1073">
        <f>TI102C!H1070</f>
        <v>2</v>
      </c>
      <c r="C1073" s="35">
        <f>TI102C!V1070</f>
        <v>46273.796863425923</v>
      </c>
      <c r="D1073">
        <f>TI102C!P1070</f>
        <v>3</v>
      </c>
      <c r="E1073" t="str">
        <f t="shared" si="80"/>
        <v>58942</v>
      </c>
      <c r="F1073">
        <f t="shared" si="81"/>
        <v>414</v>
      </c>
      <c r="G1073" t="str">
        <f t="shared" si="82"/>
        <v>SH0908-1981</v>
      </c>
      <c r="H1073" t="str">
        <f t="shared" si="83"/>
        <v>SH0908-1981</v>
      </c>
      <c r="I1073" s="34">
        <f t="shared" si="84"/>
        <v>72686</v>
      </c>
    </row>
    <row r="1074" spans="1:9" ht="15" customHeight="1" x14ac:dyDescent="0.35">
      <c r="A1074">
        <f>TI102C!A1071</f>
        <v>11711216</v>
      </c>
      <c r="B1074">
        <f>TI102C!H1071</f>
        <v>1</v>
      </c>
      <c r="C1074" s="35">
        <f>TI102C!V1071</f>
        <v>46273.796909722223</v>
      </c>
      <c r="D1074">
        <f>TI102C!P1071</f>
        <v>1</v>
      </c>
      <c r="E1074" t="str">
        <f t="shared" si="80"/>
        <v>60957</v>
      </c>
      <c r="F1074">
        <f t="shared" si="81"/>
        <v>333</v>
      </c>
      <c r="G1074" t="str">
        <f t="shared" si="82"/>
        <v>SH0908-1069</v>
      </c>
      <c r="H1074" t="str">
        <f t="shared" si="83"/>
        <v>SH0908-1069</v>
      </c>
      <c r="I1074" s="34">
        <f t="shared" si="84"/>
        <v>72686</v>
      </c>
    </row>
    <row r="1075" spans="1:9" ht="15" customHeight="1" x14ac:dyDescent="0.35">
      <c r="A1075">
        <f>TI102C!A1072</f>
        <v>11711217</v>
      </c>
      <c r="B1075">
        <f>TI102C!H1072</f>
        <v>1</v>
      </c>
      <c r="C1075" s="35">
        <f>TI102C!V1072</f>
        <v>46273.797002314823</v>
      </c>
      <c r="D1075">
        <f>TI102C!P1072</f>
        <v>1</v>
      </c>
      <c r="E1075" t="str">
        <f t="shared" si="80"/>
        <v>60957</v>
      </c>
      <c r="F1075">
        <f t="shared" si="81"/>
        <v>333</v>
      </c>
      <c r="G1075" t="str">
        <f t="shared" si="82"/>
        <v>SH0908-1069</v>
      </c>
      <c r="H1075" t="str">
        <f t="shared" si="83"/>
        <v>SH0908-1069</v>
      </c>
      <c r="I1075" s="34">
        <f t="shared" si="84"/>
        <v>72686</v>
      </c>
    </row>
    <row r="1076" spans="1:9" ht="15" customHeight="1" x14ac:dyDescent="0.35">
      <c r="A1076">
        <f>TI102C!A1073</f>
        <v>11709405</v>
      </c>
      <c r="B1076">
        <f>TI102C!H1073</f>
        <v>2</v>
      </c>
      <c r="C1076" s="35">
        <f>TI102C!V1073</f>
        <v>46273.797060185178</v>
      </c>
      <c r="D1076">
        <f>TI102C!P1073</f>
        <v>2</v>
      </c>
      <c r="E1076" t="str">
        <f t="shared" si="80"/>
        <v>58942</v>
      </c>
      <c r="F1076">
        <f t="shared" si="81"/>
        <v>414</v>
      </c>
      <c r="G1076" t="str">
        <f t="shared" si="82"/>
        <v>SH0908-1981</v>
      </c>
      <c r="H1076" t="str">
        <f t="shared" si="83"/>
        <v>SH0908-1981</v>
      </c>
      <c r="I1076" s="34">
        <f t="shared" si="84"/>
        <v>72686</v>
      </c>
    </row>
    <row r="1077" spans="1:9" ht="15" customHeight="1" x14ac:dyDescent="0.35">
      <c r="A1077">
        <f>TI102C!A1074</f>
        <v>11711737</v>
      </c>
      <c r="B1077">
        <f>TI102C!H1074</f>
        <v>5</v>
      </c>
      <c r="C1077" s="35">
        <f>TI102C!V1074</f>
        <v>46273.7971412037</v>
      </c>
      <c r="D1077">
        <f>TI102C!P1074</f>
        <v>5</v>
      </c>
      <c r="E1077" t="str">
        <f t="shared" si="80"/>
        <v>61183</v>
      </c>
      <c r="F1077">
        <f t="shared" si="81"/>
        <v>86</v>
      </c>
      <c r="G1077" t="str">
        <f t="shared" si="82"/>
        <v>SH0908-1021</v>
      </c>
      <c r="H1077" t="str">
        <f t="shared" si="83"/>
        <v>SH0908-1021</v>
      </c>
      <c r="I1077" s="34">
        <f t="shared" si="84"/>
        <v>72686</v>
      </c>
    </row>
    <row r="1078" spans="1:9" ht="15" customHeight="1" x14ac:dyDescent="0.35">
      <c r="A1078">
        <f>TI102C!A1075</f>
        <v>11709409</v>
      </c>
      <c r="B1078">
        <f>TI102C!H1075</f>
        <v>2</v>
      </c>
      <c r="C1078" s="35">
        <f>TI102C!V1075</f>
        <v>46273.7971875</v>
      </c>
      <c r="D1078">
        <f>TI102C!P1075</f>
        <v>1</v>
      </c>
      <c r="E1078" t="str">
        <f t="shared" si="80"/>
        <v>58942</v>
      </c>
      <c r="F1078">
        <f t="shared" si="81"/>
        <v>414</v>
      </c>
      <c r="G1078" t="str">
        <f t="shared" si="82"/>
        <v>SH0908-1981</v>
      </c>
      <c r="H1078" t="str">
        <f t="shared" si="83"/>
        <v>SH0908-1981</v>
      </c>
      <c r="I1078" s="34">
        <f t="shared" si="84"/>
        <v>72686</v>
      </c>
    </row>
    <row r="1079" spans="1:9" ht="15" customHeight="1" x14ac:dyDescent="0.35">
      <c r="A1079">
        <f>TI102C!A1076</f>
        <v>11711218</v>
      </c>
      <c r="B1079">
        <f>TI102C!H1076</f>
        <v>1</v>
      </c>
      <c r="C1079" s="35">
        <f>TI102C!V1076</f>
        <v>46273.797326388893</v>
      </c>
      <c r="D1079">
        <f>TI102C!P1076</f>
        <v>2</v>
      </c>
      <c r="E1079" t="str">
        <f t="shared" si="80"/>
        <v>60957</v>
      </c>
      <c r="F1079">
        <f t="shared" si="81"/>
        <v>333</v>
      </c>
      <c r="G1079" t="str">
        <f t="shared" si="82"/>
        <v>SH0908-1069</v>
      </c>
      <c r="H1079" t="str">
        <f t="shared" si="83"/>
        <v>SH0908-1069</v>
      </c>
      <c r="I1079" s="34">
        <f t="shared" si="84"/>
        <v>72686</v>
      </c>
    </row>
    <row r="1080" spans="1:9" ht="15" customHeight="1" x14ac:dyDescent="0.35">
      <c r="A1080">
        <f>TI102C!A1077</f>
        <v>11708878</v>
      </c>
      <c r="B1080">
        <f>TI102C!H1077</f>
        <v>2</v>
      </c>
      <c r="C1080" s="35">
        <f>TI102C!V1077</f>
        <v>46273.797337962962</v>
      </c>
      <c r="D1080">
        <f>TI102C!P1077</f>
        <v>1</v>
      </c>
      <c r="E1080" t="str">
        <f t="shared" si="80"/>
        <v>60386</v>
      </c>
      <c r="F1080">
        <f t="shared" si="81"/>
        <v>328</v>
      </c>
      <c r="G1080" t="str">
        <f t="shared" si="82"/>
        <v>SH0908-1069</v>
      </c>
      <c r="H1080" t="str">
        <f t="shared" si="83"/>
        <v>SH0908-1069</v>
      </c>
      <c r="I1080" s="34">
        <f t="shared" si="84"/>
        <v>72686</v>
      </c>
    </row>
    <row r="1081" spans="1:9" ht="15" customHeight="1" x14ac:dyDescent="0.35">
      <c r="A1081">
        <f>TI102C!A1078</f>
        <v>11711738</v>
      </c>
      <c r="B1081">
        <f>TI102C!H1078</f>
        <v>5</v>
      </c>
      <c r="C1081" s="35">
        <f>TI102C!V1078</f>
        <v>46273.797430555547</v>
      </c>
      <c r="D1081">
        <f>TI102C!P1078</f>
        <v>1</v>
      </c>
      <c r="E1081" t="str">
        <f t="shared" si="80"/>
        <v>61183</v>
      </c>
      <c r="F1081">
        <f t="shared" si="81"/>
        <v>86</v>
      </c>
      <c r="G1081" t="str">
        <f t="shared" si="82"/>
        <v>SH0908-1021</v>
      </c>
      <c r="H1081" t="str">
        <f t="shared" si="83"/>
        <v>SH0908-1021</v>
      </c>
      <c r="I1081" s="34">
        <f t="shared" si="84"/>
        <v>72686</v>
      </c>
    </row>
    <row r="1082" spans="1:9" ht="15" customHeight="1" x14ac:dyDescent="0.35">
      <c r="A1082">
        <f>TI102C!A1079</f>
        <v>11711219</v>
      </c>
      <c r="B1082">
        <f>TI102C!H1079</f>
        <v>1</v>
      </c>
      <c r="C1082" s="35">
        <f>TI102C!V1079</f>
        <v>46273.797442129631</v>
      </c>
      <c r="D1082">
        <f>TI102C!P1079</f>
        <v>1</v>
      </c>
      <c r="E1082" t="str">
        <f t="shared" si="80"/>
        <v>60957</v>
      </c>
      <c r="F1082">
        <f t="shared" si="81"/>
        <v>333</v>
      </c>
      <c r="G1082" t="str">
        <f t="shared" si="82"/>
        <v>SH0908-1069</v>
      </c>
      <c r="H1082" t="str">
        <f t="shared" si="83"/>
        <v>SH0908-1069</v>
      </c>
      <c r="I1082" s="34">
        <f t="shared" si="84"/>
        <v>72686</v>
      </c>
    </row>
    <row r="1083" spans="1:9" ht="15" customHeight="1" x14ac:dyDescent="0.35">
      <c r="A1083">
        <f>TI102C!A1080</f>
        <v>11709403</v>
      </c>
      <c r="B1083">
        <f>TI102C!H1080</f>
        <v>2</v>
      </c>
      <c r="C1083" s="35">
        <f>TI102C!V1080</f>
        <v>46273.797511574077</v>
      </c>
      <c r="D1083">
        <f>TI102C!P1080</f>
        <v>4</v>
      </c>
      <c r="E1083" t="str">
        <f t="shared" si="80"/>
        <v>58942</v>
      </c>
      <c r="F1083">
        <f t="shared" si="81"/>
        <v>414</v>
      </c>
      <c r="G1083" t="str">
        <f t="shared" si="82"/>
        <v>SH0908-1981</v>
      </c>
      <c r="H1083" t="str">
        <f t="shared" si="83"/>
        <v>SH0908-1981</v>
      </c>
      <c r="I1083" s="34">
        <f t="shared" si="84"/>
        <v>72686</v>
      </c>
    </row>
    <row r="1084" spans="1:9" ht="15" customHeight="1" x14ac:dyDescent="0.35">
      <c r="A1084">
        <f>TI102C!A1081</f>
        <v>11711096</v>
      </c>
      <c r="B1084">
        <f>TI102C!H1081</f>
        <v>6</v>
      </c>
      <c r="C1084" s="35">
        <f>TI102C!V1081</f>
        <v>46273.797673611109</v>
      </c>
      <c r="D1084">
        <f>TI102C!P1081</f>
        <v>12</v>
      </c>
      <c r="E1084" t="str">
        <f t="shared" si="80"/>
        <v>59649</v>
      </c>
      <c r="F1084">
        <f t="shared" si="81"/>
        <v>221</v>
      </c>
      <c r="G1084" t="str">
        <f t="shared" si="82"/>
        <v>SH0908-1042</v>
      </c>
      <c r="H1084" t="str">
        <f t="shared" si="83"/>
        <v>SH0908-1042</v>
      </c>
      <c r="I1084" s="34">
        <f t="shared" si="84"/>
        <v>72686</v>
      </c>
    </row>
    <row r="1085" spans="1:9" ht="15" customHeight="1" x14ac:dyDescent="0.35">
      <c r="A1085">
        <f>TI102C!A1082</f>
        <v>11707590</v>
      </c>
      <c r="B1085">
        <f>TI102C!H1082</f>
        <v>1</v>
      </c>
      <c r="C1085" s="35">
        <f>TI102C!V1082</f>
        <v>46273.797708333332</v>
      </c>
      <c r="D1085">
        <f>TI102C!P1082</f>
        <v>3</v>
      </c>
      <c r="E1085" t="str">
        <f t="shared" si="80"/>
        <v>59871</v>
      </c>
      <c r="F1085">
        <f t="shared" si="81"/>
        <v>326</v>
      </c>
      <c r="G1085" t="str">
        <f t="shared" si="82"/>
        <v>SH0908-1069</v>
      </c>
      <c r="H1085" t="str">
        <f t="shared" si="83"/>
        <v>SH0908-1069</v>
      </c>
      <c r="I1085" s="34">
        <f t="shared" si="84"/>
        <v>72686</v>
      </c>
    </row>
    <row r="1086" spans="1:9" ht="15" customHeight="1" x14ac:dyDescent="0.35">
      <c r="A1086">
        <f>TI102C!A1083</f>
        <v>11709404</v>
      </c>
      <c r="B1086">
        <f>TI102C!H1083</f>
        <v>2</v>
      </c>
      <c r="C1086" s="35">
        <f>TI102C!V1083</f>
        <v>46273.797743055547</v>
      </c>
      <c r="D1086">
        <f>TI102C!P1083</f>
        <v>2</v>
      </c>
      <c r="E1086" t="str">
        <f t="shared" si="80"/>
        <v>58942</v>
      </c>
      <c r="F1086">
        <f t="shared" si="81"/>
        <v>414</v>
      </c>
      <c r="G1086" t="str">
        <f t="shared" si="82"/>
        <v>SH0908-1981</v>
      </c>
      <c r="H1086" t="str">
        <f t="shared" si="83"/>
        <v>SH0908-1981</v>
      </c>
      <c r="I1086" s="34">
        <f t="shared" si="84"/>
        <v>72686</v>
      </c>
    </row>
    <row r="1087" spans="1:9" ht="15" customHeight="1" x14ac:dyDescent="0.35">
      <c r="A1087">
        <f>TI102C!A1084</f>
        <v>11711618</v>
      </c>
      <c r="B1087">
        <f>TI102C!H1084</f>
        <v>5</v>
      </c>
      <c r="C1087" s="35">
        <f>TI102C!V1084</f>
        <v>46273.797800925917</v>
      </c>
      <c r="D1087">
        <f>TI102C!P1084</f>
        <v>2</v>
      </c>
      <c r="E1087" t="str">
        <f t="shared" si="80"/>
        <v>61130</v>
      </c>
      <c r="F1087">
        <f t="shared" si="81"/>
        <v>121</v>
      </c>
      <c r="G1087" t="str">
        <f t="shared" si="82"/>
        <v>SH0908-1030</v>
      </c>
      <c r="H1087" t="str">
        <f t="shared" si="83"/>
        <v>SH0908-1030</v>
      </c>
      <c r="I1087" s="34">
        <f t="shared" si="84"/>
        <v>72686</v>
      </c>
    </row>
    <row r="1088" spans="1:9" ht="15" customHeight="1" x14ac:dyDescent="0.35">
      <c r="A1088">
        <f>TI102C!A1085</f>
        <v>11708508</v>
      </c>
      <c r="B1088">
        <f>TI102C!H1085</f>
        <v>2</v>
      </c>
      <c r="C1088" s="35">
        <f>TI102C!V1085</f>
        <v>46273.797962962963</v>
      </c>
      <c r="D1088">
        <f>TI102C!P1085</f>
        <v>2</v>
      </c>
      <c r="E1088" t="str">
        <f t="shared" si="80"/>
        <v>60186</v>
      </c>
      <c r="F1088">
        <f t="shared" si="81"/>
        <v>413</v>
      </c>
      <c r="G1088" t="str">
        <f t="shared" si="82"/>
        <v>SH0908-1981</v>
      </c>
      <c r="H1088" t="str">
        <f t="shared" si="83"/>
        <v>SH0908-1981</v>
      </c>
      <c r="I1088" s="34">
        <f t="shared" si="84"/>
        <v>72686</v>
      </c>
    </row>
    <row r="1089" spans="1:9" ht="15" customHeight="1" x14ac:dyDescent="0.35">
      <c r="A1089">
        <f>TI102C!A1086</f>
        <v>11711619</v>
      </c>
      <c r="B1089">
        <f>TI102C!H1086</f>
        <v>5</v>
      </c>
      <c r="C1089" s="35">
        <f>TI102C!V1086</f>
        <v>46273.798032407409</v>
      </c>
      <c r="D1089">
        <f>TI102C!P1086</f>
        <v>1</v>
      </c>
      <c r="E1089" t="str">
        <f t="shared" si="80"/>
        <v>61130</v>
      </c>
      <c r="F1089">
        <f t="shared" si="81"/>
        <v>121</v>
      </c>
      <c r="G1089" t="str">
        <f t="shared" si="82"/>
        <v>SH0908-1030</v>
      </c>
      <c r="H1089" t="str">
        <f t="shared" si="83"/>
        <v>SH0908-1030</v>
      </c>
      <c r="I1089" s="34">
        <f t="shared" si="84"/>
        <v>72686</v>
      </c>
    </row>
    <row r="1090" spans="1:9" ht="15" customHeight="1" x14ac:dyDescent="0.35">
      <c r="A1090">
        <f>TI102C!A1087</f>
        <v>11711833</v>
      </c>
      <c r="B1090">
        <f>TI102C!H1087</f>
        <v>1</v>
      </c>
      <c r="C1090" s="35">
        <f>TI102C!V1087</f>
        <v>46273.798090277778</v>
      </c>
      <c r="D1090">
        <f>TI102C!P1087</f>
        <v>3</v>
      </c>
      <c r="E1090" t="str">
        <f t="shared" si="80"/>
        <v>61252</v>
      </c>
      <c r="F1090">
        <f t="shared" si="81"/>
        <v>140</v>
      </c>
      <c r="G1090" t="str">
        <f t="shared" si="82"/>
        <v>SH0908-1033</v>
      </c>
      <c r="H1090" t="str">
        <f t="shared" si="83"/>
        <v>SH0908-1033</v>
      </c>
      <c r="I1090" s="34">
        <f t="shared" si="84"/>
        <v>72686</v>
      </c>
    </row>
    <row r="1091" spans="1:9" ht="15" customHeight="1" x14ac:dyDescent="0.35">
      <c r="A1091">
        <f>TI102C!A1088</f>
        <v>11709402</v>
      </c>
      <c r="B1091">
        <f>TI102C!H1088</f>
        <v>2</v>
      </c>
      <c r="C1091" s="35">
        <f>TI102C!V1088</f>
        <v>46273.798229166663</v>
      </c>
      <c r="D1091">
        <f>TI102C!P1088</f>
        <v>9</v>
      </c>
      <c r="E1091" t="str">
        <f t="shared" si="80"/>
        <v>58942</v>
      </c>
      <c r="F1091">
        <f t="shared" si="81"/>
        <v>414</v>
      </c>
      <c r="G1091" t="str">
        <f t="shared" si="82"/>
        <v>SH0908-1981</v>
      </c>
      <c r="H1091" t="str">
        <f t="shared" si="83"/>
        <v>SH0908-1981</v>
      </c>
      <c r="I1091" s="34">
        <f t="shared" si="84"/>
        <v>72686</v>
      </c>
    </row>
    <row r="1092" spans="1:9" ht="15" customHeight="1" x14ac:dyDescent="0.35">
      <c r="A1092">
        <f>TI102C!A1089</f>
        <v>11711834</v>
      </c>
      <c r="B1092">
        <f>TI102C!H1089</f>
        <v>1</v>
      </c>
      <c r="C1092" s="35">
        <f>TI102C!V1089</f>
        <v>46273.798229166663</v>
      </c>
      <c r="D1092">
        <f>TI102C!P1089</f>
        <v>2</v>
      </c>
      <c r="E1092" t="str">
        <f t="shared" si="80"/>
        <v>61252</v>
      </c>
      <c r="F1092">
        <f t="shared" si="81"/>
        <v>140</v>
      </c>
      <c r="G1092" t="str">
        <f t="shared" si="82"/>
        <v>SH0908-1033</v>
      </c>
      <c r="H1092" t="str">
        <f t="shared" si="83"/>
        <v>SH0908-1033</v>
      </c>
      <c r="I1092" s="34">
        <f t="shared" si="84"/>
        <v>72686</v>
      </c>
    </row>
    <row r="1093" spans="1:9" ht="15" customHeight="1" x14ac:dyDescent="0.35">
      <c r="A1093">
        <f>TI102C!A1090</f>
        <v>11709423</v>
      </c>
      <c r="B1093">
        <f>TI102C!H1090</f>
        <v>2</v>
      </c>
      <c r="C1093" s="35">
        <f>TI102C!V1090</f>
        <v>46273.79824074074</v>
      </c>
      <c r="D1093">
        <f>TI102C!P1090</f>
        <v>2</v>
      </c>
      <c r="E1093" t="str">
        <f t="shared" si="80"/>
        <v>59515</v>
      </c>
      <c r="F1093">
        <f t="shared" si="81"/>
        <v>415</v>
      </c>
      <c r="G1093" t="str">
        <f t="shared" si="82"/>
        <v>SH0908-1981</v>
      </c>
      <c r="H1093" t="str">
        <f t="shared" si="83"/>
        <v>SH0908-1981</v>
      </c>
      <c r="I1093" s="34">
        <f t="shared" si="84"/>
        <v>72686</v>
      </c>
    </row>
    <row r="1094" spans="1:9" ht="15" customHeight="1" x14ac:dyDescent="0.35">
      <c r="A1094">
        <f>TI102C!A1091</f>
        <v>11711073</v>
      </c>
      <c r="B1094">
        <f>TI102C!H1091</f>
        <v>5</v>
      </c>
      <c r="C1094" s="35">
        <f>TI102C!V1091</f>
        <v>46273.798414351862</v>
      </c>
      <c r="D1094">
        <f>TI102C!P1091</f>
        <v>1</v>
      </c>
      <c r="E1094" t="str">
        <f t="shared" ref="E1094:E1157" si="85">INDEX(OM_ORDER,MATCH(A1094,OM_TID,0))</f>
        <v>60905</v>
      </c>
      <c r="F1094">
        <f t="shared" ref="F1094:F1157" si="86">MATCH(E1094,OR_ID,0)</f>
        <v>300</v>
      </c>
      <c r="G1094" t="str">
        <f t="shared" ref="G1094:G1157" si="87">INDEX(OR_ORIG,F1094)</f>
        <v>SH0908-1057</v>
      </c>
      <c r="H1094" t="str">
        <f t="shared" ref="H1094:H1157" si="88">INDEX(OR_SHIP,F1094)</f>
        <v>SH0908-1057</v>
      </c>
      <c r="I1094" s="34">
        <f t="shared" ref="I1094:I1157" si="89">IF(INDEX(OR_MOVED,F1094)="",DATE(2099,1,1),INDEX(OR_MOVED,F1094))</f>
        <v>72686</v>
      </c>
    </row>
    <row r="1095" spans="1:9" ht="15" customHeight="1" x14ac:dyDescent="0.35">
      <c r="A1095">
        <f>TI102C!A1092</f>
        <v>11709413</v>
      </c>
      <c r="B1095">
        <f>TI102C!H1092</f>
        <v>2</v>
      </c>
      <c r="C1095" s="35">
        <f>TI102C!V1092</f>
        <v>46273.798611111109</v>
      </c>
      <c r="D1095">
        <f>TI102C!P1092</f>
        <v>1</v>
      </c>
      <c r="E1095" t="str">
        <f t="shared" si="85"/>
        <v>58942</v>
      </c>
      <c r="F1095">
        <f t="shared" si="86"/>
        <v>414</v>
      </c>
      <c r="G1095" t="str">
        <f t="shared" si="87"/>
        <v>SH0908-1981</v>
      </c>
      <c r="H1095" t="str">
        <f t="shared" si="88"/>
        <v>SH0908-1981</v>
      </c>
      <c r="I1095" s="34">
        <f t="shared" si="89"/>
        <v>72686</v>
      </c>
    </row>
    <row r="1096" spans="1:9" ht="15" customHeight="1" x14ac:dyDescent="0.35">
      <c r="A1096">
        <f>TI102C!A1093</f>
        <v>11711572</v>
      </c>
      <c r="B1096">
        <f>TI102C!H1093</f>
        <v>6</v>
      </c>
      <c r="C1096" s="35">
        <f>TI102C!V1093</f>
        <v>46273.798622685194</v>
      </c>
      <c r="D1096">
        <f>TI102C!P1093</f>
        <v>1</v>
      </c>
      <c r="E1096" t="str">
        <f t="shared" si="85"/>
        <v>59923</v>
      </c>
      <c r="F1096">
        <f t="shared" si="86"/>
        <v>267</v>
      </c>
      <c r="G1096" t="str">
        <f t="shared" si="87"/>
        <v>SH0908-1051</v>
      </c>
      <c r="H1096" t="str">
        <f t="shared" si="88"/>
        <v>SH0908-1051</v>
      </c>
      <c r="I1096" s="34">
        <f t="shared" si="89"/>
        <v>72686</v>
      </c>
    </row>
    <row r="1097" spans="1:9" ht="15" customHeight="1" x14ac:dyDescent="0.35">
      <c r="A1097">
        <f>TI102C!A1094</f>
        <v>11707023</v>
      </c>
      <c r="B1097">
        <f>TI102C!H1094</f>
        <v>2</v>
      </c>
      <c r="C1097" s="35">
        <f>TI102C!V1094</f>
        <v>46273.798680555563</v>
      </c>
      <c r="D1097">
        <f>TI102C!P1094</f>
        <v>6</v>
      </c>
      <c r="E1097" t="str">
        <f t="shared" si="85"/>
        <v>59711</v>
      </c>
      <c r="F1097">
        <f t="shared" si="86"/>
        <v>409</v>
      </c>
      <c r="G1097" t="str">
        <f t="shared" si="87"/>
        <v>SH0908-1981</v>
      </c>
      <c r="H1097" t="str">
        <f t="shared" si="88"/>
        <v>SH0908-1981</v>
      </c>
      <c r="I1097" s="34">
        <f t="shared" si="89"/>
        <v>72686</v>
      </c>
    </row>
    <row r="1098" spans="1:9" ht="15" customHeight="1" x14ac:dyDescent="0.35">
      <c r="A1098">
        <f>TI102C!A1095</f>
        <v>11711746</v>
      </c>
      <c r="B1098">
        <f>TI102C!H1095</f>
        <v>1</v>
      </c>
      <c r="C1098" s="35">
        <f>TI102C!V1095</f>
        <v>46273.79886574074</v>
      </c>
      <c r="D1098">
        <f>TI102C!P1095</f>
        <v>6</v>
      </c>
      <c r="E1098" t="str">
        <f t="shared" si="85"/>
        <v>61182</v>
      </c>
      <c r="F1098">
        <f t="shared" si="86"/>
        <v>33</v>
      </c>
      <c r="G1098" t="str">
        <f t="shared" si="87"/>
        <v>SH0908-1010</v>
      </c>
      <c r="H1098" t="str">
        <f t="shared" si="88"/>
        <v>SH0908-1010</v>
      </c>
      <c r="I1098" s="34">
        <f t="shared" si="89"/>
        <v>72686</v>
      </c>
    </row>
    <row r="1099" spans="1:9" ht="15" customHeight="1" x14ac:dyDescent="0.35">
      <c r="A1099">
        <f>TI102C!A1096</f>
        <v>11709896</v>
      </c>
      <c r="B1099">
        <f>TI102C!H1096</f>
        <v>2</v>
      </c>
      <c r="C1099" s="35">
        <f>TI102C!V1096</f>
        <v>46273.799074074072</v>
      </c>
      <c r="D1099">
        <f>TI102C!P1096</f>
        <v>6</v>
      </c>
      <c r="E1099" t="str">
        <f t="shared" si="85"/>
        <v>60528</v>
      </c>
      <c r="F1099">
        <f t="shared" si="86"/>
        <v>417</v>
      </c>
      <c r="G1099" t="str">
        <f t="shared" si="87"/>
        <v>SH0908-1981</v>
      </c>
      <c r="H1099" t="str">
        <f t="shared" si="88"/>
        <v>SH0908-1981</v>
      </c>
      <c r="I1099" s="34">
        <f t="shared" si="89"/>
        <v>72686</v>
      </c>
    </row>
    <row r="1100" spans="1:9" ht="15" customHeight="1" x14ac:dyDescent="0.35">
      <c r="A1100">
        <f>TI102C!A1097</f>
        <v>11709417</v>
      </c>
      <c r="B1100">
        <f>TI102C!H1097</f>
        <v>2</v>
      </c>
      <c r="C1100" s="35">
        <f>TI102C!V1097</f>
        <v>46273.799155092587</v>
      </c>
      <c r="D1100">
        <f>TI102C!P1097</f>
        <v>6</v>
      </c>
      <c r="E1100" t="str">
        <f t="shared" si="85"/>
        <v>58942</v>
      </c>
      <c r="F1100">
        <f t="shared" si="86"/>
        <v>414</v>
      </c>
      <c r="G1100" t="str">
        <f t="shared" si="87"/>
        <v>SH0908-1981</v>
      </c>
      <c r="H1100" t="str">
        <f t="shared" si="88"/>
        <v>SH0908-1981</v>
      </c>
      <c r="I1100" s="34">
        <f t="shared" si="89"/>
        <v>72686</v>
      </c>
    </row>
    <row r="1101" spans="1:9" ht="15" customHeight="1" x14ac:dyDescent="0.35">
      <c r="A1101">
        <f>TI102C!A1098</f>
        <v>11711767</v>
      </c>
      <c r="B1101">
        <f>TI102C!H1098</f>
        <v>1</v>
      </c>
      <c r="C1101" s="35">
        <f>TI102C!V1098</f>
        <v>46273.799224537041</v>
      </c>
      <c r="D1101">
        <f>TI102C!P1098</f>
        <v>1</v>
      </c>
      <c r="E1101" t="str">
        <f t="shared" si="85"/>
        <v>61226</v>
      </c>
      <c r="F1101">
        <f t="shared" si="86"/>
        <v>353</v>
      </c>
      <c r="G1101" t="str">
        <f t="shared" si="87"/>
        <v>SH0908-1080</v>
      </c>
      <c r="H1101" t="str">
        <f t="shared" si="88"/>
        <v>SH0908-1080</v>
      </c>
      <c r="I1101" s="34">
        <f t="shared" si="89"/>
        <v>72686</v>
      </c>
    </row>
    <row r="1102" spans="1:9" ht="15" customHeight="1" x14ac:dyDescent="0.35">
      <c r="A1102">
        <f>TI102C!A1099</f>
        <v>11711832</v>
      </c>
      <c r="B1102">
        <f>TI102C!H1099</f>
        <v>2</v>
      </c>
      <c r="C1102" s="35">
        <f>TI102C!V1099</f>
        <v>46273.799525462957</v>
      </c>
      <c r="D1102">
        <f>TI102C!P1099</f>
        <v>4</v>
      </c>
      <c r="E1102" t="str">
        <f t="shared" si="85"/>
        <v>61256</v>
      </c>
      <c r="F1102">
        <f t="shared" si="86"/>
        <v>173</v>
      </c>
      <c r="G1102" t="str">
        <f t="shared" si="87"/>
        <v>SH0908-1034</v>
      </c>
      <c r="H1102" t="str">
        <f t="shared" si="88"/>
        <v>SH0908-1034</v>
      </c>
      <c r="I1102" s="34">
        <f t="shared" si="89"/>
        <v>72686</v>
      </c>
    </row>
    <row r="1103" spans="1:9" ht="15" customHeight="1" x14ac:dyDescent="0.35">
      <c r="A1103">
        <f>TI102C!A1100</f>
        <v>11709416</v>
      </c>
      <c r="B1103">
        <f>TI102C!H1100</f>
        <v>2</v>
      </c>
      <c r="C1103" s="35">
        <f>TI102C!V1100</f>
        <v>46273.79959490741</v>
      </c>
      <c r="D1103">
        <f>TI102C!P1100</f>
        <v>6</v>
      </c>
      <c r="E1103" t="str">
        <f t="shared" si="85"/>
        <v>58942</v>
      </c>
      <c r="F1103">
        <f t="shared" si="86"/>
        <v>414</v>
      </c>
      <c r="G1103" t="str">
        <f t="shared" si="87"/>
        <v>SH0908-1981</v>
      </c>
      <c r="H1103" t="str">
        <f t="shared" si="88"/>
        <v>SH0908-1981</v>
      </c>
      <c r="I1103" s="34">
        <f t="shared" si="89"/>
        <v>72686</v>
      </c>
    </row>
    <row r="1104" spans="1:9" ht="15" customHeight="1" x14ac:dyDescent="0.35">
      <c r="A1104">
        <f>TI102C!A1101</f>
        <v>11711828</v>
      </c>
      <c r="B1104">
        <f>TI102C!H1101</f>
        <v>1</v>
      </c>
      <c r="C1104" s="35">
        <f>TI102C!V1101</f>
        <v>46273.799687500003</v>
      </c>
      <c r="D1104">
        <f>TI102C!P1101</f>
        <v>1</v>
      </c>
      <c r="E1104" t="str">
        <f t="shared" si="85"/>
        <v>61249</v>
      </c>
      <c r="F1104">
        <f t="shared" si="86"/>
        <v>108</v>
      </c>
      <c r="G1104" t="str">
        <f t="shared" si="87"/>
        <v>SH0908-1026</v>
      </c>
      <c r="H1104" t="str">
        <f t="shared" si="88"/>
        <v>SH0908-1026</v>
      </c>
      <c r="I1104" s="34">
        <f t="shared" si="89"/>
        <v>72686</v>
      </c>
    </row>
    <row r="1105" spans="1:9" ht="15" customHeight="1" x14ac:dyDescent="0.35">
      <c r="A1105">
        <f>TI102C!A1102</f>
        <v>11711855</v>
      </c>
      <c r="B1105">
        <f>TI102C!H1102</f>
        <v>1</v>
      </c>
      <c r="C1105" s="35">
        <f>TI102C!V1102</f>
        <v>46273.799907407411</v>
      </c>
      <c r="D1105">
        <f>TI102C!P1102</f>
        <v>1</v>
      </c>
      <c r="E1105" t="str">
        <f t="shared" si="85"/>
        <v>61265</v>
      </c>
      <c r="F1105">
        <f t="shared" si="86"/>
        <v>275</v>
      </c>
      <c r="G1105" t="str">
        <f t="shared" si="87"/>
        <v>SH0908-1051</v>
      </c>
      <c r="H1105" t="str">
        <f t="shared" si="88"/>
        <v>SH0908-1051</v>
      </c>
      <c r="I1105" s="34">
        <f t="shared" si="89"/>
        <v>72686</v>
      </c>
    </row>
    <row r="1106" spans="1:9" ht="15" customHeight="1" x14ac:dyDescent="0.35">
      <c r="A1106">
        <f>TI102C!A1103</f>
        <v>11709400</v>
      </c>
      <c r="B1106">
        <f>TI102C!H1103</f>
        <v>2</v>
      </c>
      <c r="C1106" s="35">
        <f>TI102C!V1103</f>
        <v>46273.800034722219</v>
      </c>
      <c r="D1106">
        <f>TI102C!P1103</f>
        <v>4</v>
      </c>
      <c r="E1106" t="str">
        <f t="shared" si="85"/>
        <v>58942</v>
      </c>
      <c r="F1106">
        <f t="shared" si="86"/>
        <v>414</v>
      </c>
      <c r="G1106" t="str">
        <f t="shared" si="87"/>
        <v>SH0908-1981</v>
      </c>
      <c r="H1106" t="str">
        <f t="shared" si="88"/>
        <v>SH0908-1981</v>
      </c>
      <c r="I1106" s="34">
        <f t="shared" si="89"/>
        <v>72686</v>
      </c>
    </row>
    <row r="1107" spans="1:9" ht="15" customHeight="1" x14ac:dyDescent="0.35">
      <c r="A1107">
        <f>TI102C!A1104</f>
        <v>11711856</v>
      </c>
      <c r="B1107">
        <f>TI102C!H1104</f>
        <v>1</v>
      </c>
      <c r="C1107" s="35">
        <f>TI102C!V1104</f>
        <v>46273.800057870372</v>
      </c>
      <c r="D1107">
        <f>TI102C!P1104</f>
        <v>4</v>
      </c>
      <c r="E1107" t="str">
        <f t="shared" si="85"/>
        <v>61265</v>
      </c>
      <c r="F1107">
        <f t="shared" si="86"/>
        <v>275</v>
      </c>
      <c r="G1107" t="str">
        <f t="shared" si="87"/>
        <v>SH0908-1051</v>
      </c>
      <c r="H1107" t="str">
        <f t="shared" si="88"/>
        <v>SH0908-1051</v>
      </c>
      <c r="I1107" s="34">
        <f t="shared" si="89"/>
        <v>72686</v>
      </c>
    </row>
    <row r="1108" spans="1:9" ht="15" customHeight="1" x14ac:dyDescent="0.35">
      <c r="A1108">
        <f>TI102C!A1105</f>
        <v>11709415</v>
      </c>
      <c r="B1108">
        <f>TI102C!H1105</f>
        <v>2</v>
      </c>
      <c r="C1108" s="35">
        <f>TI102C!V1105</f>
        <v>46273.800069444442</v>
      </c>
      <c r="D1108">
        <f>TI102C!P1105</f>
        <v>6</v>
      </c>
      <c r="E1108" t="str">
        <f t="shared" si="85"/>
        <v>58942</v>
      </c>
      <c r="F1108">
        <f t="shared" si="86"/>
        <v>414</v>
      </c>
      <c r="G1108" t="str">
        <f t="shared" si="87"/>
        <v>SH0908-1981</v>
      </c>
      <c r="H1108" t="str">
        <f t="shared" si="88"/>
        <v>SH0908-1981</v>
      </c>
      <c r="I1108" s="34">
        <f t="shared" si="89"/>
        <v>72686</v>
      </c>
    </row>
    <row r="1109" spans="1:9" ht="15" customHeight="1" x14ac:dyDescent="0.35">
      <c r="A1109">
        <f>TI102C!A1106</f>
        <v>11711885</v>
      </c>
      <c r="B1109">
        <f>TI102C!H1106</f>
        <v>1</v>
      </c>
      <c r="C1109" s="35">
        <f>TI102C!V1106</f>
        <v>46273.800335648149</v>
      </c>
      <c r="D1109">
        <f>TI102C!P1106</f>
        <v>1</v>
      </c>
      <c r="E1109" t="str">
        <f t="shared" si="85"/>
        <v>61300</v>
      </c>
      <c r="F1109">
        <f t="shared" si="86"/>
        <v>208</v>
      </c>
      <c r="G1109" t="str">
        <f t="shared" si="87"/>
        <v>SH0908-1039</v>
      </c>
      <c r="H1109" t="str">
        <f t="shared" si="88"/>
        <v>SH0908-1039</v>
      </c>
      <c r="I1109" s="34">
        <f t="shared" si="89"/>
        <v>72686</v>
      </c>
    </row>
    <row r="1110" spans="1:9" ht="15" customHeight="1" x14ac:dyDescent="0.35">
      <c r="A1110">
        <f>TI102C!A1107</f>
        <v>11709399</v>
      </c>
      <c r="B1110">
        <f>TI102C!H1107</f>
        <v>2</v>
      </c>
      <c r="C1110" s="35">
        <f>TI102C!V1107</f>
        <v>46273.800520833327</v>
      </c>
      <c r="D1110">
        <f>TI102C!P1107</f>
        <v>10</v>
      </c>
      <c r="E1110" t="str">
        <f t="shared" si="85"/>
        <v>58942</v>
      </c>
      <c r="F1110">
        <f t="shared" si="86"/>
        <v>414</v>
      </c>
      <c r="G1110" t="str">
        <f t="shared" si="87"/>
        <v>SH0908-1981</v>
      </c>
      <c r="H1110" t="str">
        <f t="shared" si="88"/>
        <v>SH0908-1981</v>
      </c>
      <c r="I1110" s="34">
        <f t="shared" si="89"/>
        <v>72686</v>
      </c>
    </row>
    <row r="1111" spans="1:9" ht="15" customHeight="1" x14ac:dyDescent="0.35">
      <c r="A1111">
        <f>TI102C!A1108</f>
        <v>11709895</v>
      </c>
      <c r="B1111">
        <f>TI102C!H1108</f>
        <v>2</v>
      </c>
      <c r="C1111" s="35">
        <f>TI102C!V1108</f>
        <v>46273.800659722219</v>
      </c>
      <c r="D1111">
        <f>TI102C!P1108</f>
        <v>2</v>
      </c>
      <c r="E1111" t="str">
        <f t="shared" si="85"/>
        <v>60528</v>
      </c>
      <c r="F1111">
        <f t="shared" si="86"/>
        <v>417</v>
      </c>
      <c r="G1111" t="str">
        <f t="shared" si="87"/>
        <v>SH0908-1981</v>
      </c>
      <c r="H1111" t="str">
        <f t="shared" si="88"/>
        <v>SH0908-1981</v>
      </c>
      <c r="I1111" s="34">
        <f t="shared" si="89"/>
        <v>72686</v>
      </c>
    </row>
    <row r="1112" spans="1:9" ht="15" customHeight="1" x14ac:dyDescent="0.35">
      <c r="A1112">
        <f>TI102C!A1109</f>
        <v>11711782</v>
      </c>
      <c r="B1112">
        <f>TI102C!H1109</f>
        <v>1</v>
      </c>
      <c r="C1112" s="35">
        <f>TI102C!V1109</f>
        <v>46273.800729166673</v>
      </c>
      <c r="D1112">
        <f>TI102C!P1109</f>
        <v>10</v>
      </c>
      <c r="E1112" t="str">
        <f t="shared" si="85"/>
        <v>61231</v>
      </c>
      <c r="F1112">
        <f t="shared" si="86"/>
        <v>255</v>
      </c>
      <c r="G1112" t="str">
        <f t="shared" si="87"/>
        <v>SH0908-1042</v>
      </c>
      <c r="H1112" t="str">
        <f t="shared" si="88"/>
        <v>SH0908-1042</v>
      </c>
      <c r="I1112" s="34">
        <f t="shared" si="89"/>
        <v>72686</v>
      </c>
    </row>
    <row r="1113" spans="1:9" ht="15" customHeight="1" x14ac:dyDescent="0.35">
      <c r="A1113">
        <f>TI102C!A1110</f>
        <v>11710861</v>
      </c>
      <c r="B1113">
        <f>TI102C!H1110</f>
        <v>1</v>
      </c>
      <c r="C1113" s="35">
        <f>TI102C!V1110</f>
        <v>46273.800983796304</v>
      </c>
      <c r="D1113">
        <f>TI102C!P1110</f>
        <v>1</v>
      </c>
      <c r="E1113" t="str">
        <f t="shared" si="85"/>
        <v>60844</v>
      </c>
      <c r="F1113">
        <f t="shared" si="86"/>
        <v>137</v>
      </c>
      <c r="G1113" t="str">
        <f t="shared" si="87"/>
        <v>SH0908-1033</v>
      </c>
      <c r="H1113" t="str">
        <f t="shared" si="88"/>
        <v>SH0908-1033</v>
      </c>
      <c r="I1113" s="34">
        <f t="shared" si="89"/>
        <v>72686</v>
      </c>
    </row>
    <row r="1114" spans="1:9" ht="15" customHeight="1" x14ac:dyDescent="0.35">
      <c r="A1114">
        <f>TI102C!A1111</f>
        <v>11710862</v>
      </c>
      <c r="B1114">
        <f>TI102C!H1111</f>
        <v>1</v>
      </c>
      <c r="C1114" s="35">
        <f>TI102C!V1111</f>
        <v>46273.801168981481</v>
      </c>
      <c r="D1114">
        <f>TI102C!P1111</f>
        <v>1</v>
      </c>
      <c r="E1114" t="str">
        <f t="shared" si="85"/>
        <v>60844</v>
      </c>
      <c r="F1114">
        <f t="shared" si="86"/>
        <v>137</v>
      </c>
      <c r="G1114" t="str">
        <f t="shared" si="87"/>
        <v>SH0908-1033</v>
      </c>
      <c r="H1114" t="str">
        <f t="shared" si="88"/>
        <v>SH0908-1033</v>
      </c>
      <c r="I1114" s="34">
        <f t="shared" si="89"/>
        <v>72686</v>
      </c>
    </row>
    <row r="1115" spans="1:9" ht="15" customHeight="1" x14ac:dyDescent="0.35">
      <c r="A1115">
        <f>TI102C!A1112</f>
        <v>11711896</v>
      </c>
      <c r="B1115">
        <f>TI102C!H1112</f>
        <v>6</v>
      </c>
      <c r="C1115" s="35">
        <f>TI102C!V1112</f>
        <v>46273.801261574074</v>
      </c>
      <c r="D1115">
        <f>TI102C!P1112</f>
        <v>1</v>
      </c>
      <c r="E1115" t="str">
        <f t="shared" si="85"/>
        <v>20565-1048</v>
      </c>
      <c r="F1115">
        <f t="shared" si="86"/>
        <v>266</v>
      </c>
      <c r="G1115" t="str">
        <f t="shared" si="87"/>
        <v>SH0908-1048</v>
      </c>
      <c r="H1115" t="str">
        <f t="shared" si="88"/>
        <v>SH0908-1048</v>
      </c>
      <c r="I1115" s="34">
        <f t="shared" si="89"/>
        <v>72686</v>
      </c>
    </row>
    <row r="1116" spans="1:9" ht="15" customHeight="1" x14ac:dyDescent="0.35">
      <c r="A1116">
        <f>TI102C!A1113</f>
        <v>11711872</v>
      </c>
      <c r="B1116">
        <f>TI102C!H1113</f>
        <v>2</v>
      </c>
      <c r="C1116" s="35">
        <f>TI102C!V1113</f>
        <v>46273.80128472222</v>
      </c>
      <c r="D1116">
        <f>TI102C!P1113</f>
        <v>2</v>
      </c>
      <c r="E1116" t="str">
        <f t="shared" si="85"/>
        <v>61297</v>
      </c>
      <c r="F1116">
        <f t="shared" si="86"/>
        <v>324</v>
      </c>
      <c r="G1116" t="str">
        <f t="shared" si="87"/>
        <v>SH0908-1066</v>
      </c>
      <c r="H1116" t="str">
        <f t="shared" si="88"/>
        <v>SH0908-1066</v>
      </c>
      <c r="I1116" s="34">
        <f t="shared" si="89"/>
        <v>72686</v>
      </c>
    </row>
    <row r="1117" spans="1:9" ht="15" customHeight="1" x14ac:dyDescent="0.35">
      <c r="A1117">
        <f>TI102C!A1114</f>
        <v>11711861</v>
      </c>
      <c r="B1117">
        <f>TI102C!H1114</f>
        <v>3</v>
      </c>
      <c r="C1117" s="35">
        <f>TI102C!V1114</f>
        <v>46273.801400462973</v>
      </c>
      <c r="D1117">
        <f>TI102C!P1114</f>
        <v>2</v>
      </c>
      <c r="E1117" t="str">
        <f t="shared" si="85"/>
        <v>61285</v>
      </c>
      <c r="F1117">
        <f t="shared" si="86"/>
        <v>206</v>
      </c>
      <c r="G1117" t="str">
        <f t="shared" si="87"/>
        <v>SH0908-1039</v>
      </c>
      <c r="H1117" t="str">
        <f t="shared" si="88"/>
        <v>SH0908-1039</v>
      </c>
      <c r="I1117" s="34">
        <f t="shared" si="89"/>
        <v>72686</v>
      </c>
    </row>
    <row r="1118" spans="1:9" ht="15" customHeight="1" x14ac:dyDescent="0.35">
      <c r="A1118">
        <f>TI102C!A1115</f>
        <v>11711747</v>
      </c>
      <c r="B1118">
        <f>TI102C!H1115</f>
        <v>1</v>
      </c>
      <c r="C1118" s="35">
        <f>TI102C!V1115</f>
        <v>46273.801805555559</v>
      </c>
      <c r="D1118">
        <f>TI102C!P1115</f>
        <v>1</v>
      </c>
      <c r="E1118" t="str">
        <f t="shared" si="85"/>
        <v>61183</v>
      </c>
      <c r="F1118">
        <f t="shared" si="86"/>
        <v>86</v>
      </c>
      <c r="G1118" t="str">
        <f t="shared" si="87"/>
        <v>SH0908-1021</v>
      </c>
      <c r="H1118" t="str">
        <f t="shared" si="88"/>
        <v>SH0908-1021</v>
      </c>
      <c r="I1118" s="34">
        <f t="shared" si="89"/>
        <v>72686</v>
      </c>
    </row>
    <row r="1119" spans="1:9" ht="15" customHeight="1" x14ac:dyDescent="0.35">
      <c r="A1119">
        <f>TI102C!A1116</f>
        <v>11711797</v>
      </c>
      <c r="B1119">
        <f>TI102C!H1116</f>
        <v>4</v>
      </c>
      <c r="C1119" s="35">
        <f>TI102C!V1116</f>
        <v>46273.80201388889</v>
      </c>
      <c r="D1119">
        <f>TI102C!P1116</f>
        <v>6</v>
      </c>
      <c r="E1119" t="str">
        <f t="shared" si="85"/>
        <v>61232</v>
      </c>
      <c r="F1119">
        <f t="shared" si="86"/>
        <v>122</v>
      </c>
      <c r="G1119" t="str">
        <f t="shared" si="87"/>
        <v>SH0908-1030</v>
      </c>
      <c r="H1119" t="str">
        <f t="shared" si="88"/>
        <v>SH0908-1030</v>
      </c>
      <c r="I1119" s="34">
        <f t="shared" si="89"/>
        <v>72686</v>
      </c>
    </row>
    <row r="1120" spans="1:9" ht="15" customHeight="1" x14ac:dyDescent="0.35">
      <c r="A1120">
        <f>TI102C!A1117</f>
        <v>11711735</v>
      </c>
      <c r="B1120">
        <f>TI102C!H1117</f>
        <v>4</v>
      </c>
      <c r="C1120" s="35">
        <f>TI102C!V1117</f>
        <v>46273.802395833343</v>
      </c>
      <c r="D1120">
        <f>TI102C!P1117</f>
        <v>1</v>
      </c>
      <c r="E1120" t="str">
        <f t="shared" si="85"/>
        <v>61173</v>
      </c>
      <c r="F1120">
        <f t="shared" si="86"/>
        <v>254</v>
      </c>
      <c r="G1120" t="str">
        <f t="shared" si="87"/>
        <v>SH0908-1042</v>
      </c>
      <c r="H1120" t="str">
        <f t="shared" si="88"/>
        <v>SH0908-1042</v>
      </c>
      <c r="I1120" s="34">
        <f t="shared" si="89"/>
        <v>72686</v>
      </c>
    </row>
    <row r="1121" spans="1:9" ht="15" customHeight="1" x14ac:dyDescent="0.35">
      <c r="A1121">
        <f>TI102C!A1118</f>
        <v>11711866</v>
      </c>
      <c r="B1121">
        <f>TI102C!H1118</f>
        <v>1</v>
      </c>
      <c r="C1121" s="35">
        <f>TI102C!V1118</f>
        <v>46273.803402777783</v>
      </c>
      <c r="D1121">
        <f>TI102C!P1118</f>
        <v>2</v>
      </c>
      <c r="E1121" t="str">
        <f t="shared" si="85"/>
        <v>61282</v>
      </c>
      <c r="F1121">
        <f t="shared" si="86"/>
        <v>174</v>
      </c>
      <c r="G1121" t="str">
        <f t="shared" si="87"/>
        <v>SH0908-1034</v>
      </c>
      <c r="H1121" t="str">
        <f t="shared" si="88"/>
        <v>SH0908-1034</v>
      </c>
      <c r="I1121" s="34">
        <f t="shared" si="89"/>
        <v>72686</v>
      </c>
    </row>
    <row r="1122" spans="1:9" ht="15" customHeight="1" x14ac:dyDescent="0.35">
      <c r="A1122">
        <f>TI102C!A1119</f>
        <v>11711107</v>
      </c>
      <c r="B1122">
        <f>TI102C!H1119</f>
        <v>1</v>
      </c>
      <c r="C1122" s="35">
        <f>TI102C!V1119</f>
        <v>46273.80364583333</v>
      </c>
      <c r="D1122">
        <f>TI102C!P1119</f>
        <v>3</v>
      </c>
      <c r="E1122" t="str">
        <f t="shared" si="85"/>
        <v>60922</v>
      </c>
      <c r="F1122">
        <f t="shared" si="86"/>
        <v>250</v>
      </c>
      <c r="G1122" t="str">
        <f t="shared" si="87"/>
        <v>SH0908-1042</v>
      </c>
      <c r="H1122" t="str">
        <f t="shared" si="88"/>
        <v>SH0908-1042</v>
      </c>
      <c r="I1122" s="34">
        <f t="shared" si="89"/>
        <v>72686</v>
      </c>
    </row>
    <row r="1123" spans="1:9" ht="15" customHeight="1" x14ac:dyDescent="0.35">
      <c r="A1123">
        <f>TI102C!A1120</f>
        <v>11711108</v>
      </c>
      <c r="B1123">
        <f>TI102C!H1120</f>
        <v>1</v>
      </c>
      <c r="C1123" s="35">
        <f>TI102C!V1120</f>
        <v>46273.803831018522</v>
      </c>
      <c r="D1123">
        <f>TI102C!P1120</f>
        <v>3</v>
      </c>
      <c r="E1123" t="str">
        <f t="shared" si="85"/>
        <v>60922</v>
      </c>
      <c r="F1123">
        <f t="shared" si="86"/>
        <v>250</v>
      </c>
      <c r="G1123" t="str">
        <f t="shared" si="87"/>
        <v>SH0908-1042</v>
      </c>
      <c r="H1123" t="str">
        <f t="shared" si="88"/>
        <v>SH0908-1042</v>
      </c>
      <c r="I1123" s="34">
        <f t="shared" si="89"/>
        <v>72686</v>
      </c>
    </row>
    <row r="1124" spans="1:9" ht="15" customHeight="1" x14ac:dyDescent="0.35">
      <c r="A1124">
        <f>TI102C!A1121</f>
        <v>11711898</v>
      </c>
      <c r="B1124">
        <f>TI102C!H1121</f>
        <v>6</v>
      </c>
      <c r="C1124" s="35">
        <f>TI102C!V1121</f>
        <v>46273.804062499999</v>
      </c>
      <c r="D1124">
        <f>TI102C!P1121</f>
        <v>6</v>
      </c>
      <c r="E1124" t="str">
        <f t="shared" si="85"/>
        <v>352-1063</v>
      </c>
      <c r="F1124">
        <f t="shared" si="86"/>
        <v>316</v>
      </c>
      <c r="G1124" t="str">
        <f t="shared" si="87"/>
        <v>SH0908-1063</v>
      </c>
      <c r="H1124" t="str">
        <f t="shared" si="88"/>
        <v>SH0908-1063</v>
      </c>
      <c r="I1124" s="34">
        <f t="shared" si="89"/>
        <v>72686</v>
      </c>
    </row>
    <row r="1125" spans="1:9" ht="15" customHeight="1" x14ac:dyDescent="0.35">
      <c r="A1125">
        <f>TI102C!A1122</f>
        <v>11711765</v>
      </c>
      <c r="B1125">
        <f>TI102C!H1122</f>
        <v>1</v>
      </c>
      <c r="C1125" s="35">
        <f>TI102C!V1122</f>
        <v>46273.804375</v>
      </c>
      <c r="D1125">
        <f>TI102C!P1122</f>
        <v>2</v>
      </c>
      <c r="E1125" t="str">
        <f t="shared" si="85"/>
        <v>61225</v>
      </c>
      <c r="F1125">
        <f t="shared" si="86"/>
        <v>352</v>
      </c>
      <c r="G1125" t="str">
        <f t="shared" si="87"/>
        <v>SH0908-1080</v>
      </c>
      <c r="H1125" t="str">
        <f t="shared" si="88"/>
        <v>SH0908-1080</v>
      </c>
      <c r="I1125" s="34">
        <f t="shared" si="89"/>
        <v>72686</v>
      </c>
    </row>
    <row r="1126" spans="1:9" ht="15" customHeight="1" x14ac:dyDescent="0.35">
      <c r="A1126">
        <f>TI102C!A1123</f>
        <v>11711645</v>
      </c>
      <c r="B1126">
        <f>TI102C!H1123</f>
        <v>1</v>
      </c>
      <c r="C1126" s="35">
        <f>TI102C!V1123</f>
        <v>46273.804699074077</v>
      </c>
      <c r="D1126">
        <f>TI102C!P1123</f>
        <v>3</v>
      </c>
      <c r="E1126" t="str">
        <f t="shared" si="85"/>
        <v>61130</v>
      </c>
      <c r="F1126">
        <f t="shared" si="86"/>
        <v>121</v>
      </c>
      <c r="G1126" t="str">
        <f t="shared" si="87"/>
        <v>SH0908-1030</v>
      </c>
      <c r="H1126" t="str">
        <f t="shared" si="88"/>
        <v>SH0908-1030</v>
      </c>
      <c r="I1126" s="34">
        <f t="shared" si="89"/>
        <v>72686</v>
      </c>
    </row>
    <row r="1127" spans="1:9" ht="15" customHeight="1" x14ac:dyDescent="0.35">
      <c r="A1127">
        <f>TI102C!A1124</f>
        <v>11711899</v>
      </c>
      <c r="B1127">
        <f>TI102C!H1124</f>
        <v>6</v>
      </c>
      <c r="C1127" s="35">
        <f>TI102C!V1124</f>
        <v>46273.804837962962</v>
      </c>
      <c r="D1127">
        <f>TI102C!P1124</f>
        <v>1</v>
      </c>
      <c r="E1127" t="str">
        <f t="shared" si="85"/>
        <v>59997</v>
      </c>
      <c r="F1127">
        <f t="shared" si="86"/>
        <v>305</v>
      </c>
      <c r="G1127" t="str">
        <f t="shared" si="87"/>
        <v>SH0908-1063</v>
      </c>
      <c r="H1127" t="str">
        <f t="shared" si="88"/>
        <v>SH0908-1063</v>
      </c>
      <c r="I1127" s="34">
        <f t="shared" si="89"/>
        <v>72686</v>
      </c>
    </row>
    <row r="1128" spans="1:9" ht="15" customHeight="1" x14ac:dyDescent="0.35">
      <c r="A1128">
        <f>TI102C!A1125</f>
        <v>11711783</v>
      </c>
      <c r="B1128">
        <f>TI102C!H1125</f>
        <v>1</v>
      </c>
      <c r="C1128" s="35">
        <f>TI102C!V1125</f>
        <v>46273.805069444446</v>
      </c>
      <c r="D1128">
        <f>TI102C!P1125</f>
        <v>3</v>
      </c>
      <c r="E1128" t="str">
        <f t="shared" si="85"/>
        <v>61231</v>
      </c>
      <c r="F1128">
        <f t="shared" si="86"/>
        <v>255</v>
      </c>
      <c r="G1128" t="str">
        <f t="shared" si="87"/>
        <v>SH0908-1042</v>
      </c>
      <c r="H1128" t="str">
        <f t="shared" si="88"/>
        <v>SH0908-1042</v>
      </c>
      <c r="I1128" s="34">
        <f t="shared" si="89"/>
        <v>72686</v>
      </c>
    </row>
    <row r="1129" spans="1:9" ht="15" customHeight="1" x14ac:dyDescent="0.35">
      <c r="A1129">
        <f>TI102C!A1126</f>
        <v>11711900</v>
      </c>
      <c r="B1129">
        <f>TI102C!H1126</f>
        <v>6</v>
      </c>
      <c r="C1129" s="35">
        <f>TI102C!V1126</f>
        <v>46273.80537037037</v>
      </c>
      <c r="D1129">
        <f>TI102C!P1126</f>
        <v>1</v>
      </c>
      <c r="E1129" t="str">
        <f t="shared" si="85"/>
        <v>59997</v>
      </c>
      <c r="F1129">
        <f t="shared" si="86"/>
        <v>305</v>
      </c>
      <c r="G1129" t="str">
        <f t="shared" si="87"/>
        <v>SH0908-1063</v>
      </c>
      <c r="H1129" t="str">
        <f t="shared" si="88"/>
        <v>SH0908-1063</v>
      </c>
      <c r="I1129" s="34">
        <f t="shared" si="89"/>
        <v>72686</v>
      </c>
    </row>
    <row r="1130" spans="1:9" ht="15" customHeight="1" x14ac:dyDescent="0.35">
      <c r="A1130">
        <f>TI102C!A1127</f>
        <v>11711901</v>
      </c>
      <c r="B1130">
        <f>TI102C!H1127</f>
        <v>6</v>
      </c>
      <c r="C1130" s="35">
        <f>TI102C!V1127</f>
        <v>46273.805925925917</v>
      </c>
      <c r="D1130">
        <f>TI102C!P1127</f>
        <v>1</v>
      </c>
      <c r="E1130" t="str">
        <f t="shared" si="85"/>
        <v>59997</v>
      </c>
      <c r="F1130">
        <f t="shared" si="86"/>
        <v>305</v>
      </c>
      <c r="G1130" t="str">
        <f t="shared" si="87"/>
        <v>SH0908-1063</v>
      </c>
      <c r="H1130" t="str">
        <f t="shared" si="88"/>
        <v>SH0908-1063</v>
      </c>
      <c r="I1130" s="34">
        <f t="shared" si="89"/>
        <v>72686</v>
      </c>
    </row>
    <row r="1131" spans="1:9" ht="15" customHeight="1" x14ac:dyDescent="0.35">
      <c r="A1131">
        <f>TI102C!A1128</f>
        <v>11711829</v>
      </c>
      <c r="B1131">
        <f>TI102C!H1128</f>
        <v>1</v>
      </c>
      <c r="C1131" s="35">
        <f>TI102C!V1128</f>
        <v>46273.805949074071</v>
      </c>
      <c r="D1131">
        <f>TI102C!P1128</f>
        <v>1</v>
      </c>
      <c r="E1131" t="str">
        <f t="shared" si="85"/>
        <v>61249</v>
      </c>
      <c r="F1131">
        <f t="shared" si="86"/>
        <v>108</v>
      </c>
      <c r="G1131" t="str">
        <f t="shared" si="87"/>
        <v>SH0908-1026</v>
      </c>
      <c r="H1131" t="str">
        <f t="shared" si="88"/>
        <v>SH0908-1026</v>
      </c>
      <c r="I1131" s="34">
        <f t="shared" si="89"/>
        <v>72686</v>
      </c>
    </row>
    <row r="1132" spans="1:9" ht="15" customHeight="1" x14ac:dyDescent="0.35">
      <c r="A1132">
        <f>TI102C!A1129</f>
        <v>11711857</v>
      </c>
      <c r="B1132">
        <f>TI102C!H1129</f>
        <v>1</v>
      </c>
      <c r="C1132" s="35">
        <f>TI102C!V1129</f>
        <v>46273.806250000001</v>
      </c>
      <c r="D1132">
        <f>TI102C!P1129</f>
        <v>1</v>
      </c>
      <c r="E1132" t="str">
        <f t="shared" si="85"/>
        <v>61265</v>
      </c>
      <c r="F1132">
        <f t="shared" si="86"/>
        <v>275</v>
      </c>
      <c r="G1132" t="str">
        <f t="shared" si="87"/>
        <v>SH0908-1051</v>
      </c>
      <c r="H1132" t="str">
        <f t="shared" si="88"/>
        <v>SH0908-1051</v>
      </c>
      <c r="I1132" s="34">
        <f t="shared" si="89"/>
        <v>72686</v>
      </c>
    </row>
    <row r="1133" spans="1:9" ht="15" customHeight="1" x14ac:dyDescent="0.35">
      <c r="A1133">
        <f>TI102C!A1130</f>
        <v>11711097</v>
      </c>
      <c r="B1133">
        <f>TI102C!H1130</f>
        <v>6</v>
      </c>
      <c r="C1133" s="35">
        <f>TI102C!V1130</f>
        <v>46273.80636574074</v>
      </c>
      <c r="D1133">
        <f>TI102C!P1130</f>
        <v>36</v>
      </c>
      <c r="E1133" t="str">
        <f t="shared" si="85"/>
        <v>59649</v>
      </c>
      <c r="F1133">
        <f t="shared" si="86"/>
        <v>221</v>
      </c>
      <c r="G1133" t="str">
        <f t="shared" si="87"/>
        <v>SH0908-1042</v>
      </c>
      <c r="H1133" t="str">
        <f t="shared" si="88"/>
        <v>SH0908-1042</v>
      </c>
      <c r="I1133" s="34">
        <f t="shared" si="89"/>
        <v>72686</v>
      </c>
    </row>
    <row r="1134" spans="1:9" ht="15" customHeight="1" x14ac:dyDescent="0.35">
      <c r="A1134">
        <f>TI102C!A1131</f>
        <v>11711766</v>
      </c>
      <c r="B1134">
        <f>TI102C!H1131</f>
        <v>1</v>
      </c>
      <c r="C1134" s="35">
        <f>TI102C!V1131</f>
        <v>46273.806666666656</v>
      </c>
      <c r="D1134">
        <f>TI102C!P1131</f>
        <v>1</v>
      </c>
      <c r="E1134" t="str">
        <f t="shared" si="85"/>
        <v>61225</v>
      </c>
      <c r="F1134">
        <f t="shared" si="86"/>
        <v>352</v>
      </c>
      <c r="G1134" t="str">
        <f t="shared" si="87"/>
        <v>SH0908-1080</v>
      </c>
      <c r="H1134" t="str">
        <f t="shared" si="88"/>
        <v>SH0908-1080</v>
      </c>
      <c r="I1134" s="34">
        <f t="shared" si="89"/>
        <v>72686</v>
      </c>
    </row>
    <row r="1135" spans="1:9" ht="15" customHeight="1" x14ac:dyDescent="0.35">
      <c r="A1135">
        <f>TI102C!A1132</f>
        <v>11711902</v>
      </c>
      <c r="B1135">
        <f>TI102C!H1132</f>
        <v>6</v>
      </c>
      <c r="C1135" s="35">
        <f>TI102C!V1132</f>
        <v>46273.80673611111</v>
      </c>
      <c r="D1135">
        <f>TI102C!P1132</f>
        <v>4</v>
      </c>
      <c r="E1135" t="str">
        <f t="shared" si="85"/>
        <v>352-1063</v>
      </c>
      <c r="F1135">
        <f t="shared" si="86"/>
        <v>316</v>
      </c>
      <c r="G1135" t="str">
        <f t="shared" si="87"/>
        <v>SH0908-1063</v>
      </c>
      <c r="H1135" t="str">
        <f t="shared" si="88"/>
        <v>SH0908-1063</v>
      </c>
      <c r="I1135" s="34">
        <f t="shared" si="89"/>
        <v>72686</v>
      </c>
    </row>
    <row r="1136" spans="1:9" ht="15" customHeight="1" x14ac:dyDescent="0.35">
      <c r="A1136">
        <f>TI102C!A1133</f>
        <v>11711903</v>
      </c>
      <c r="B1136">
        <f>TI102C!H1133</f>
        <v>6</v>
      </c>
      <c r="C1136" s="35">
        <f>TI102C!V1133</f>
        <v>46273.807175925933</v>
      </c>
      <c r="D1136">
        <f>TI102C!P1133</f>
        <v>1</v>
      </c>
      <c r="E1136" t="str">
        <f t="shared" si="85"/>
        <v>59997</v>
      </c>
      <c r="F1136">
        <f t="shared" si="86"/>
        <v>305</v>
      </c>
      <c r="G1136" t="str">
        <f t="shared" si="87"/>
        <v>SH0908-1063</v>
      </c>
      <c r="H1136" t="str">
        <f t="shared" si="88"/>
        <v>SH0908-1063</v>
      </c>
      <c r="I1136" s="34">
        <f t="shared" si="89"/>
        <v>72686</v>
      </c>
    </row>
    <row r="1137" spans="1:9" ht="15" customHeight="1" x14ac:dyDescent="0.35">
      <c r="A1137">
        <f>TI102C!A1134</f>
        <v>11711904</v>
      </c>
      <c r="B1137">
        <f>TI102C!H1134</f>
        <v>6</v>
      </c>
      <c r="C1137" s="35">
        <f>TI102C!V1134</f>
        <v>46273.807800925933</v>
      </c>
      <c r="D1137">
        <f>TI102C!P1134</f>
        <v>2</v>
      </c>
      <c r="E1137" t="str">
        <f t="shared" si="85"/>
        <v>59997</v>
      </c>
      <c r="F1137">
        <f t="shared" si="86"/>
        <v>305</v>
      </c>
      <c r="G1137" t="str">
        <f t="shared" si="87"/>
        <v>SH0908-1063</v>
      </c>
      <c r="H1137" t="str">
        <f t="shared" si="88"/>
        <v>SH0908-1063</v>
      </c>
      <c r="I1137" s="34">
        <f t="shared" si="89"/>
        <v>72686</v>
      </c>
    </row>
    <row r="1138" spans="1:9" ht="15" customHeight="1" x14ac:dyDescent="0.35">
      <c r="A1138">
        <f>TI102C!A1135</f>
        <v>11711098</v>
      </c>
      <c r="B1138">
        <f>TI102C!H1135</f>
        <v>6</v>
      </c>
      <c r="C1138" s="35">
        <f>TI102C!V1135</f>
        <v>46273.808877314812</v>
      </c>
      <c r="D1138">
        <f>TI102C!P1135</f>
        <v>3</v>
      </c>
      <c r="E1138" t="str">
        <f t="shared" si="85"/>
        <v>59654</v>
      </c>
      <c r="F1138">
        <f t="shared" si="86"/>
        <v>212</v>
      </c>
      <c r="G1138" t="str">
        <f t="shared" si="87"/>
        <v>SH0908-1042</v>
      </c>
      <c r="H1138" t="str">
        <f t="shared" si="88"/>
        <v>SH0908-1042</v>
      </c>
      <c r="I1138" s="34">
        <f t="shared" si="89"/>
        <v>72686</v>
      </c>
    </row>
    <row r="1139" spans="1:9" ht="15" customHeight="1" x14ac:dyDescent="0.35">
      <c r="A1139">
        <f>TI102C!A1136</f>
        <v>11711099</v>
      </c>
      <c r="B1139">
        <f>TI102C!H1136</f>
        <v>6</v>
      </c>
      <c r="C1139" s="35">
        <f>TI102C!V1136</f>
        <v>46273.809016203697</v>
      </c>
      <c r="D1139">
        <f>TI102C!P1136</f>
        <v>2</v>
      </c>
      <c r="E1139" t="str">
        <f t="shared" si="85"/>
        <v>59649</v>
      </c>
      <c r="F1139">
        <f t="shared" si="86"/>
        <v>221</v>
      </c>
      <c r="G1139" t="str">
        <f t="shared" si="87"/>
        <v>SH0908-1042</v>
      </c>
      <c r="H1139" t="str">
        <f t="shared" si="88"/>
        <v>SH0908-1042</v>
      </c>
      <c r="I1139" s="34">
        <f t="shared" si="89"/>
        <v>72686</v>
      </c>
    </row>
    <row r="1140" spans="1:9" ht="15" customHeight="1" x14ac:dyDescent="0.35">
      <c r="A1140">
        <f>TI102C!A1137</f>
        <v>11711895</v>
      </c>
      <c r="B1140">
        <f>TI102C!H1137</f>
        <v>6</v>
      </c>
      <c r="C1140" s="35">
        <f>TI102C!V1137</f>
        <v>46273.810034722221</v>
      </c>
      <c r="D1140">
        <f>TI102C!P1137</f>
        <v>1</v>
      </c>
      <c r="E1140" t="str">
        <f t="shared" si="85"/>
        <v>60671</v>
      </c>
      <c r="F1140">
        <f t="shared" si="86"/>
        <v>202</v>
      </c>
      <c r="G1140" t="str">
        <f t="shared" si="87"/>
        <v>SH0908-1039</v>
      </c>
      <c r="H1140" t="str">
        <f t="shared" si="88"/>
        <v>SH0908-1039</v>
      </c>
      <c r="I1140" s="34">
        <f t="shared" si="89"/>
        <v>72686</v>
      </c>
    </row>
    <row r="1141" spans="1:9" ht="15" customHeight="1" x14ac:dyDescent="0.35">
      <c r="A1141">
        <f>TI102C!A1138</f>
        <v>11711897</v>
      </c>
      <c r="B1141">
        <f>TI102C!H1138</f>
        <v>6</v>
      </c>
      <c r="C1141" s="35">
        <f>TI102C!V1138</f>
        <v>46273.810474537036</v>
      </c>
      <c r="D1141">
        <f>TI102C!P1138</f>
        <v>3</v>
      </c>
      <c r="E1141" t="str">
        <f t="shared" si="85"/>
        <v>352-1063</v>
      </c>
      <c r="F1141">
        <f t="shared" si="86"/>
        <v>316</v>
      </c>
      <c r="G1141" t="str">
        <f t="shared" si="87"/>
        <v>SH0908-1063</v>
      </c>
      <c r="H1141" t="str">
        <f t="shared" si="88"/>
        <v>SH0908-1063</v>
      </c>
      <c r="I1141" s="34">
        <f t="shared" si="89"/>
        <v>72686</v>
      </c>
    </row>
    <row r="1142" spans="1:9" ht="15" customHeight="1" x14ac:dyDescent="0.35">
      <c r="A1142">
        <f>TI102C!A1139</f>
        <v>11711646</v>
      </c>
      <c r="B1142">
        <f>TI102C!H1139</f>
        <v>1</v>
      </c>
      <c r="C1142" s="35">
        <f>TI102C!V1139</f>
        <v>46273.813796296286</v>
      </c>
      <c r="D1142">
        <f>TI102C!P1139</f>
        <v>1</v>
      </c>
      <c r="E1142" t="str">
        <f t="shared" si="85"/>
        <v>61130</v>
      </c>
      <c r="F1142">
        <f t="shared" si="86"/>
        <v>121</v>
      </c>
      <c r="G1142" t="str">
        <f t="shared" si="87"/>
        <v>SH0908-1030</v>
      </c>
      <c r="H1142" t="str">
        <f t="shared" si="88"/>
        <v>SH0908-1030</v>
      </c>
      <c r="I1142" s="34">
        <f t="shared" si="89"/>
        <v>72686</v>
      </c>
    </row>
    <row r="1143" spans="1:9" ht="15" customHeight="1" x14ac:dyDescent="0.35">
      <c r="A1143">
        <f>TI102C!A1140</f>
        <v>11711647</v>
      </c>
      <c r="B1143">
        <f>TI102C!H1140</f>
        <v>1</v>
      </c>
      <c r="C1143" s="35">
        <f>TI102C!V1140</f>
        <v>46273.814016203702</v>
      </c>
      <c r="D1143">
        <f>TI102C!P1140</f>
        <v>2</v>
      </c>
      <c r="E1143" t="str">
        <f t="shared" si="85"/>
        <v>61130</v>
      </c>
      <c r="F1143">
        <f t="shared" si="86"/>
        <v>121</v>
      </c>
      <c r="G1143" t="str">
        <f t="shared" si="87"/>
        <v>SH0908-1030</v>
      </c>
      <c r="H1143" t="str">
        <f t="shared" si="88"/>
        <v>SH0908-1030</v>
      </c>
      <c r="I1143" s="34">
        <f t="shared" si="89"/>
        <v>72686</v>
      </c>
    </row>
    <row r="1144" spans="1:9" ht="15" customHeight="1" x14ac:dyDescent="0.35">
      <c r="A1144">
        <f>TI102C!A1141</f>
        <v>11711905</v>
      </c>
      <c r="B1144">
        <f>TI102C!H1141</f>
        <v>6</v>
      </c>
      <c r="C1144" s="35">
        <f>TI102C!V1141</f>
        <v>46273.81459490741</v>
      </c>
      <c r="D1144">
        <f>TI102C!P1141</f>
        <v>2</v>
      </c>
      <c r="E1144" t="str">
        <f t="shared" si="85"/>
        <v>61120</v>
      </c>
      <c r="F1144">
        <f t="shared" si="86"/>
        <v>322</v>
      </c>
      <c r="G1144" t="str">
        <f t="shared" si="87"/>
        <v>SH0908-1066</v>
      </c>
      <c r="H1144" t="str">
        <f t="shared" si="88"/>
        <v>SH0908-1066</v>
      </c>
      <c r="I1144" s="34">
        <f t="shared" si="89"/>
        <v>72686</v>
      </c>
    </row>
    <row r="1145" spans="1:9" ht="15" customHeight="1" x14ac:dyDescent="0.35">
      <c r="A1145">
        <f>TI102C!A1142</f>
        <v>11711830</v>
      </c>
      <c r="B1145">
        <f>TI102C!H1142</f>
        <v>1</v>
      </c>
      <c r="C1145" s="35">
        <f>TI102C!V1142</f>
        <v>46273.814722222232</v>
      </c>
      <c r="D1145">
        <f>TI102C!P1142</f>
        <v>1</v>
      </c>
      <c r="E1145" t="str">
        <f t="shared" si="85"/>
        <v>61249</v>
      </c>
      <c r="F1145">
        <f t="shared" si="86"/>
        <v>108</v>
      </c>
      <c r="G1145" t="str">
        <f t="shared" si="87"/>
        <v>SH0908-1026</v>
      </c>
      <c r="H1145" t="str">
        <f t="shared" si="88"/>
        <v>SH0908-1026</v>
      </c>
      <c r="I1145" s="34">
        <f t="shared" si="89"/>
        <v>72686</v>
      </c>
    </row>
    <row r="1146" spans="1:9" ht="15" customHeight="1" x14ac:dyDescent="0.35">
      <c r="A1146">
        <f>TI102C!A1143</f>
        <v>11711831</v>
      </c>
      <c r="B1146">
        <f>TI102C!H1143</f>
        <v>1</v>
      </c>
      <c r="C1146" s="35">
        <f>TI102C!V1143</f>
        <v>46273.814837962957</v>
      </c>
      <c r="D1146">
        <f>TI102C!P1143</f>
        <v>1</v>
      </c>
      <c r="E1146" t="str">
        <f t="shared" si="85"/>
        <v>61249</v>
      </c>
      <c r="F1146">
        <f t="shared" si="86"/>
        <v>108</v>
      </c>
      <c r="G1146" t="str">
        <f t="shared" si="87"/>
        <v>SH0908-1026</v>
      </c>
      <c r="H1146" t="str">
        <f t="shared" si="88"/>
        <v>SH0908-1026</v>
      </c>
      <c r="I1146" s="34">
        <f t="shared" si="89"/>
        <v>72686</v>
      </c>
    </row>
    <row r="1147" spans="1:9" ht="15" customHeight="1" x14ac:dyDescent="0.35">
      <c r="A1147">
        <f>TI102C!A1144</f>
        <v>11711906</v>
      </c>
      <c r="B1147">
        <f>TI102C!H1144</f>
        <v>6</v>
      </c>
      <c r="C1147" s="35">
        <f>TI102C!V1144</f>
        <v>46273.81517361111</v>
      </c>
      <c r="D1147">
        <f>TI102C!P1144</f>
        <v>2</v>
      </c>
      <c r="E1147" t="str">
        <f t="shared" si="85"/>
        <v>60548</v>
      </c>
      <c r="F1147">
        <f t="shared" si="86"/>
        <v>329</v>
      </c>
      <c r="G1147" t="str">
        <f t="shared" si="87"/>
        <v>SH0908-1069</v>
      </c>
      <c r="H1147" t="str">
        <f t="shared" si="88"/>
        <v>SH0908-1069</v>
      </c>
      <c r="I1147" s="34">
        <f t="shared" si="89"/>
        <v>72686</v>
      </c>
    </row>
    <row r="1148" spans="1:9" ht="15" customHeight="1" x14ac:dyDescent="0.35">
      <c r="A1148">
        <f>TI102C!A1145</f>
        <v>11711648</v>
      </c>
      <c r="B1148">
        <f>TI102C!H1145</f>
        <v>1</v>
      </c>
      <c r="C1148" s="35">
        <f>TI102C!V1145</f>
        <v>46273.816481481481</v>
      </c>
      <c r="D1148">
        <f>TI102C!P1145</f>
        <v>1</v>
      </c>
      <c r="E1148" t="str">
        <f t="shared" si="85"/>
        <v>61130</v>
      </c>
      <c r="F1148">
        <f t="shared" si="86"/>
        <v>121</v>
      </c>
      <c r="G1148" t="str">
        <f t="shared" si="87"/>
        <v>SH0908-1030</v>
      </c>
      <c r="H1148" t="str">
        <f t="shared" si="88"/>
        <v>SH0908-1030</v>
      </c>
      <c r="I1148" s="34">
        <f t="shared" si="89"/>
        <v>72686</v>
      </c>
    </row>
    <row r="1149" spans="1:9" ht="15" customHeight="1" x14ac:dyDescent="0.35">
      <c r="A1149">
        <f>TI102C!A1146</f>
        <v>11711649</v>
      </c>
      <c r="B1149">
        <f>TI102C!H1146</f>
        <v>1</v>
      </c>
      <c r="C1149" s="35">
        <f>TI102C!V1146</f>
        <v>46273.816678240742</v>
      </c>
      <c r="D1149">
        <f>TI102C!P1146</f>
        <v>2</v>
      </c>
      <c r="E1149" t="str">
        <f t="shared" si="85"/>
        <v>61130</v>
      </c>
      <c r="F1149">
        <f t="shared" si="86"/>
        <v>121</v>
      </c>
      <c r="G1149" t="str">
        <f t="shared" si="87"/>
        <v>SH0908-1030</v>
      </c>
      <c r="H1149" t="str">
        <f t="shared" si="88"/>
        <v>SH0908-1030</v>
      </c>
      <c r="I1149" s="34">
        <f t="shared" si="89"/>
        <v>72686</v>
      </c>
    </row>
    <row r="1150" spans="1:9" ht="15" customHeight="1" x14ac:dyDescent="0.35">
      <c r="A1150">
        <f>TI102C!A1147</f>
        <v>11711910</v>
      </c>
      <c r="B1150">
        <f>TI102C!H1147</f>
        <v>6</v>
      </c>
      <c r="C1150" s="35">
        <f>TI102C!V1147</f>
        <v>46273.818391203713</v>
      </c>
      <c r="D1150">
        <f>TI102C!P1147</f>
        <v>1</v>
      </c>
      <c r="E1150" t="str">
        <f t="shared" si="85"/>
        <v>58942</v>
      </c>
      <c r="F1150">
        <f t="shared" si="86"/>
        <v>414</v>
      </c>
      <c r="G1150" t="str">
        <f t="shared" si="87"/>
        <v>SH0908-1981</v>
      </c>
      <c r="H1150" t="str">
        <f t="shared" si="88"/>
        <v>SH0908-1981</v>
      </c>
      <c r="I1150" s="34">
        <f t="shared" si="89"/>
        <v>72686</v>
      </c>
    </row>
    <row r="1151" spans="1:9" ht="15" customHeight="1" x14ac:dyDescent="0.35">
      <c r="A1151">
        <f>TI102C!A1148</f>
        <v>11711911</v>
      </c>
      <c r="B1151">
        <f>TI102C!H1148</f>
        <v>6</v>
      </c>
      <c r="C1151" s="35">
        <f>TI102C!V1148</f>
        <v>46273.818391203713</v>
      </c>
      <c r="D1151">
        <f>TI102C!P1148</f>
        <v>1</v>
      </c>
      <c r="E1151" t="str">
        <f t="shared" si="85"/>
        <v>58942</v>
      </c>
      <c r="F1151">
        <f t="shared" si="86"/>
        <v>414</v>
      </c>
      <c r="G1151" t="str">
        <f t="shared" si="87"/>
        <v>SH0908-1981</v>
      </c>
      <c r="H1151" t="str">
        <f t="shared" si="88"/>
        <v>SH0908-1981</v>
      </c>
      <c r="I1151" s="34">
        <f t="shared" si="89"/>
        <v>72686</v>
      </c>
    </row>
    <row r="1152" spans="1:9" ht="15" customHeight="1" x14ac:dyDescent="0.35">
      <c r="A1152">
        <f>TI102C!A1149</f>
        <v>11711912</v>
      </c>
      <c r="B1152">
        <f>TI102C!H1149</f>
        <v>6</v>
      </c>
      <c r="C1152" s="35">
        <f>TI102C!V1149</f>
        <v>46273.818449074082</v>
      </c>
      <c r="D1152">
        <f>TI102C!P1149</f>
        <v>1</v>
      </c>
      <c r="E1152" t="str">
        <f t="shared" si="85"/>
        <v>58942</v>
      </c>
      <c r="F1152">
        <f t="shared" si="86"/>
        <v>414</v>
      </c>
      <c r="G1152" t="str">
        <f t="shared" si="87"/>
        <v>SH0908-1981</v>
      </c>
      <c r="H1152" t="str">
        <f t="shared" si="88"/>
        <v>SH0908-1981</v>
      </c>
      <c r="I1152" s="34">
        <f t="shared" si="89"/>
        <v>72686</v>
      </c>
    </row>
    <row r="1153" spans="1:9" ht="15" customHeight="1" x14ac:dyDescent="0.35">
      <c r="A1153">
        <f>TI102C!A1150</f>
        <v>11711913</v>
      </c>
      <c r="B1153">
        <f>TI102C!H1150</f>
        <v>6</v>
      </c>
      <c r="C1153" s="35">
        <f>TI102C!V1150</f>
        <v>46273.818449074082</v>
      </c>
      <c r="D1153">
        <f>TI102C!P1150</f>
        <v>1</v>
      </c>
      <c r="E1153" t="str">
        <f t="shared" si="85"/>
        <v>58942</v>
      </c>
      <c r="F1153">
        <f t="shared" si="86"/>
        <v>414</v>
      </c>
      <c r="G1153" t="str">
        <f t="shared" si="87"/>
        <v>SH0908-1981</v>
      </c>
      <c r="H1153" t="str">
        <f t="shared" si="88"/>
        <v>SH0908-1981</v>
      </c>
      <c r="I1153" s="34">
        <f t="shared" si="89"/>
        <v>72686</v>
      </c>
    </row>
    <row r="1154" spans="1:9" ht="15" customHeight="1" x14ac:dyDescent="0.35">
      <c r="A1154">
        <f>TI102C!A1151</f>
        <v>11711914</v>
      </c>
      <c r="B1154">
        <f>TI102C!H1151</f>
        <v>6</v>
      </c>
      <c r="C1154" s="35">
        <f>TI102C!V1151</f>
        <v>46273.819421296299</v>
      </c>
      <c r="D1154">
        <f>TI102C!P1151</f>
        <v>2</v>
      </c>
      <c r="E1154" t="str">
        <f t="shared" si="85"/>
        <v>58942</v>
      </c>
      <c r="F1154">
        <f t="shared" si="86"/>
        <v>414</v>
      </c>
      <c r="G1154" t="str">
        <f t="shared" si="87"/>
        <v>SH0908-1981</v>
      </c>
      <c r="H1154" t="str">
        <f t="shared" si="88"/>
        <v>SH0908-1981</v>
      </c>
      <c r="I1154" s="34">
        <f t="shared" si="89"/>
        <v>72686</v>
      </c>
    </row>
    <row r="1155" spans="1:9" ht="15" customHeight="1" x14ac:dyDescent="0.35">
      <c r="A1155">
        <f>TI102C!A1152</f>
        <v>11711907</v>
      </c>
      <c r="B1155">
        <f>TI102C!H1152</f>
        <v>6</v>
      </c>
      <c r="C1155" s="35">
        <f>TI102C!V1152</f>
        <v>46273.819814814808</v>
      </c>
      <c r="D1155">
        <f>TI102C!P1152</f>
        <v>8</v>
      </c>
      <c r="E1155" t="str">
        <f t="shared" si="85"/>
        <v>29709-1083</v>
      </c>
      <c r="F1155">
        <f t="shared" si="86"/>
        <v>358</v>
      </c>
      <c r="G1155" t="str">
        <f t="shared" si="87"/>
        <v>SH0908-1083</v>
      </c>
      <c r="H1155" t="str">
        <f t="shared" si="88"/>
        <v>SH0908-1083</v>
      </c>
      <c r="I1155" s="34">
        <f t="shared" si="89"/>
        <v>72686</v>
      </c>
    </row>
    <row r="1156" spans="1:9" ht="15" customHeight="1" x14ac:dyDescent="0.35">
      <c r="A1156">
        <f>TI102C!A1153</f>
        <v>11711915</v>
      </c>
      <c r="B1156">
        <f>TI102C!H1153</f>
        <v>6</v>
      </c>
      <c r="C1156" s="35">
        <f>TI102C!V1153</f>
        <v>46273.820231481477</v>
      </c>
      <c r="D1156">
        <f>TI102C!P1153</f>
        <v>2</v>
      </c>
      <c r="E1156" t="str">
        <f t="shared" si="85"/>
        <v>2878-1981</v>
      </c>
      <c r="F1156">
        <f t="shared" si="86"/>
        <v>419</v>
      </c>
      <c r="G1156" t="str">
        <f t="shared" si="87"/>
        <v>SH0908-1981</v>
      </c>
      <c r="H1156" t="str">
        <f t="shared" si="88"/>
        <v>SH0908-1981</v>
      </c>
      <c r="I1156" s="34">
        <f t="shared" si="89"/>
        <v>72686</v>
      </c>
    </row>
    <row r="1157" spans="1:9" ht="15" customHeight="1" x14ac:dyDescent="0.35">
      <c r="A1157">
        <f>TI102C!A1154</f>
        <v>11711916</v>
      </c>
      <c r="B1157">
        <f>TI102C!H1154</f>
        <v>6</v>
      </c>
      <c r="C1157" s="35">
        <f>TI102C!V1154</f>
        <v>46273.820868055547</v>
      </c>
      <c r="D1157">
        <f>TI102C!P1154</f>
        <v>1</v>
      </c>
      <c r="E1157" t="str">
        <f t="shared" si="85"/>
        <v>60528</v>
      </c>
      <c r="F1157">
        <f t="shared" si="86"/>
        <v>417</v>
      </c>
      <c r="G1157" t="str">
        <f t="shared" si="87"/>
        <v>SH0908-1981</v>
      </c>
      <c r="H1157" t="str">
        <f t="shared" si="88"/>
        <v>SH0908-1981</v>
      </c>
      <c r="I1157" s="34">
        <f t="shared" si="89"/>
        <v>72686</v>
      </c>
    </row>
    <row r="1158" spans="1:9" ht="15" customHeight="1" x14ac:dyDescent="0.35">
      <c r="A1158">
        <f>TI102C!A1155</f>
        <v>11711908</v>
      </c>
      <c r="B1158">
        <f>TI102C!H1155</f>
        <v>6</v>
      </c>
      <c r="C1158" s="35">
        <f>TI102C!V1155</f>
        <v>46273.821134259262</v>
      </c>
      <c r="D1158">
        <f>TI102C!P1155</f>
        <v>3</v>
      </c>
      <c r="E1158" t="str">
        <f t="shared" ref="E1158:E1168" si="90">INDEX(OM_ORDER,MATCH(A1158,OM_TID,0))</f>
        <v>462-1083</v>
      </c>
      <c r="F1158">
        <f t="shared" ref="F1158:F1221" si="91">MATCH(E1158,OR_ID,0)</f>
        <v>359</v>
      </c>
      <c r="G1158" t="str">
        <f t="shared" ref="G1158:G1221" si="92">INDEX(OR_ORIG,F1158)</f>
        <v>SH0908-1083</v>
      </c>
      <c r="H1158" t="str">
        <f t="shared" ref="H1158:H1168" si="93">INDEX(OR_SHIP,F1158)</f>
        <v>SH0908-1083</v>
      </c>
      <c r="I1158" s="34">
        <f t="shared" ref="I1158:I1168" si="94">IF(INDEX(OR_MOVED,F1158)="",DATE(2099,1,1),INDEX(OR_MOVED,F1158))</f>
        <v>72686</v>
      </c>
    </row>
    <row r="1159" spans="1:9" ht="15" customHeight="1" x14ac:dyDescent="0.35">
      <c r="A1159">
        <f>TI102C!A1156</f>
        <v>11711874</v>
      </c>
      <c r="B1159">
        <f>TI102C!H1156</f>
        <v>5</v>
      </c>
      <c r="C1159" s="35">
        <f>TI102C!V1156</f>
        <v>46273.821793981479</v>
      </c>
      <c r="D1159">
        <f>TI102C!P1156</f>
        <v>30</v>
      </c>
      <c r="E1159" t="str">
        <f t="shared" si="90"/>
        <v>61299</v>
      </c>
      <c r="F1159">
        <f t="shared" si="91"/>
        <v>207</v>
      </c>
      <c r="G1159" t="str">
        <f t="shared" si="92"/>
        <v>SH0908-1039</v>
      </c>
      <c r="H1159" t="str">
        <f t="shared" si="93"/>
        <v>SH0908-1039</v>
      </c>
      <c r="I1159" s="34">
        <f t="shared" si="94"/>
        <v>72686</v>
      </c>
    </row>
    <row r="1160" spans="1:9" ht="15" customHeight="1" x14ac:dyDescent="0.35">
      <c r="A1160">
        <f>TI102C!A1157</f>
        <v>11711917</v>
      </c>
      <c r="B1160">
        <f>TI102C!H1157</f>
        <v>6</v>
      </c>
      <c r="C1160" s="35">
        <f>TI102C!V1157</f>
        <v>46273.822002314817</v>
      </c>
      <c r="D1160">
        <f>TI102C!P1157</f>
        <v>1</v>
      </c>
      <c r="E1160" t="str">
        <f t="shared" si="90"/>
        <v>58942</v>
      </c>
      <c r="F1160">
        <f t="shared" si="91"/>
        <v>414</v>
      </c>
      <c r="G1160" t="str">
        <f t="shared" si="92"/>
        <v>SH0908-1981</v>
      </c>
      <c r="H1160" t="str">
        <f t="shared" si="93"/>
        <v>SH0908-1981</v>
      </c>
      <c r="I1160" s="34">
        <f t="shared" si="94"/>
        <v>72686</v>
      </c>
    </row>
    <row r="1161" spans="1:9" ht="15" customHeight="1" x14ac:dyDescent="0.35">
      <c r="A1161">
        <f>TI102C!A1158</f>
        <v>11711918</v>
      </c>
      <c r="B1161">
        <f>TI102C!H1158</f>
        <v>6</v>
      </c>
      <c r="C1161" s="35">
        <f>TI102C!V1158</f>
        <v>46273.822002314817</v>
      </c>
      <c r="D1161">
        <f>TI102C!P1158</f>
        <v>1</v>
      </c>
      <c r="E1161" t="str">
        <f t="shared" si="90"/>
        <v>58942</v>
      </c>
      <c r="F1161">
        <f t="shared" si="91"/>
        <v>414</v>
      </c>
      <c r="G1161" t="str">
        <f t="shared" si="92"/>
        <v>SH0908-1981</v>
      </c>
      <c r="H1161" t="str">
        <f t="shared" si="93"/>
        <v>SH0908-1981</v>
      </c>
      <c r="I1161" s="34">
        <f t="shared" si="94"/>
        <v>72686</v>
      </c>
    </row>
    <row r="1162" spans="1:9" ht="15" customHeight="1" x14ac:dyDescent="0.35">
      <c r="A1162">
        <f>TI102C!A1159</f>
        <v>11711919</v>
      </c>
      <c r="B1162">
        <f>TI102C!H1159</f>
        <v>6</v>
      </c>
      <c r="C1162" s="35">
        <f>TI102C!V1159</f>
        <v>46273.82234953704</v>
      </c>
      <c r="D1162">
        <f>TI102C!P1159</f>
        <v>1</v>
      </c>
      <c r="E1162" t="str">
        <f t="shared" si="90"/>
        <v>58942</v>
      </c>
      <c r="F1162">
        <f t="shared" si="91"/>
        <v>414</v>
      </c>
      <c r="G1162" t="str">
        <f t="shared" si="92"/>
        <v>SH0908-1981</v>
      </c>
      <c r="H1162" t="str">
        <f t="shared" si="93"/>
        <v>SH0908-1981</v>
      </c>
      <c r="I1162" s="34">
        <f t="shared" si="94"/>
        <v>72686</v>
      </c>
    </row>
    <row r="1163" spans="1:9" ht="15" customHeight="1" x14ac:dyDescent="0.35">
      <c r="A1163">
        <f>TI102C!A1160</f>
        <v>11711920</v>
      </c>
      <c r="B1163">
        <f>TI102C!H1160</f>
        <v>6</v>
      </c>
      <c r="C1163" s="35">
        <f>TI102C!V1160</f>
        <v>46273.82234953704</v>
      </c>
      <c r="D1163">
        <f>TI102C!P1160</f>
        <v>1</v>
      </c>
      <c r="E1163" t="str">
        <f t="shared" si="90"/>
        <v>58942</v>
      </c>
      <c r="F1163">
        <f t="shared" si="91"/>
        <v>414</v>
      </c>
      <c r="G1163" t="str">
        <f t="shared" si="92"/>
        <v>SH0908-1981</v>
      </c>
      <c r="H1163" t="str">
        <f t="shared" si="93"/>
        <v>SH0908-1981</v>
      </c>
      <c r="I1163" s="34">
        <f t="shared" si="94"/>
        <v>72686</v>
      </c>
    </row>
    <row r="1164" spans="1:9" ht="15" customHeight="1" x14ac:dyDescent="0.35">
      <c r="A1164">
        <f>TI102C!A1161</f>
        <v>11711921</v>
      </c>
      <c r="B1164">
        <f>TI102C!H1161</f>
        <v>6</v>
      </c>
      <c r="C1164" s="35">
        <f>TI102C!V1161</f>
        <v>46273.823344907411</v>
      </c>
      <c r="D1164">
        <f>TI102C!P1161</f>
        <v>2</v>
      </c>
      <c r="E1164" t="str">
        <f t="shared" si="90"/>
        <v>58942</v>
      </c>
      <c r="F1164">
        <f t="shared" si="91"/>
        <v>414</v>
      </c>
      <c r="G1164" t="str">
        <f t="shared" si="92"/>
        <v>SH0908-1981</v>
      </c>
      <c r="H1164" t="str">
        <f t="shared" si="93"/>
        <v>SH0908-1981</v>
      </c>
      <c r="I1164" s="34">
        <f t="shared" si="94"/>
        <v>72686</v>
      </c>
    </row>
    <row r="1165" spans="1:9" ht="15" customHeight="1" x14ac:dyDescent="0.35">
      <c r="A1165">
        <f>TI102C!A1162</f>
        <v>11711922</v>
      </c>
      <c r="B1165">
        <f>TI102C!H1162</f>
        <v>6</v>
      </c>
      <c r="C1165" s="35">
        <f>TI102C!V1162</f>
        <v>46273.824097222219</v>
      </c>
      <c r="D1165">
        <f>TI102C!P1162</f>
        <v>1</v>
      </c>
      <c r="E1165" t="str">
        <f t="shared" si="90"/>
        <v>59779</v>
      </c>
      <c r="F1165">
        <f t="shared" si="91"/>
        <v>410</v>
      </c>
      <c r="G1165" t="str">
        <f t="shared" si="92"/>
        <v>SH0908-1981</v>
      </c>
      <c r="H1165" t="str">
        <f t="shared" si="93"/>
        <v>SH0908-1981</v>
      </c>
      <c r="I1165" s="34">
        <f t="shared" si="94"/>
        <v>72686</v>
      </c>
    </row>
    <row r="1166" spans="1:9" ht="15" customHeight="1" x14ac:dyDescent="0.35">
      <c r="A1166">
        <f>TI102C!A1163</f>
        <v>11711923</v>
      </c>
      <c r="B1166">
        <f>TI102C!H1163</f>
        <v>6</v>
      </c>
      <c r="C1166" s="35">
        <f>TI102C!V1163</f>
        <v>46273.825416666667</v>
      </c>
      <c r="D1166">
        <f>TI102C!P1163</f>
        <v>1</v>
      </c>
      <c r="E1166" t="str">
        <f t="shared" si="90"/>
        <v>2880-1981</v>
      </c>
      <c r="F1166">
        <f t="shared" si="91"/>
        <v>420</v>
      </c>
      <c r="G1166" t="str">
        <f t="shared" si="92"/>
        <v>SH0908-1981</v>
      </c>
      <c r="H1166" t="str">
        <f t="shared" si="93"/>
        <v>SH0908-1981</v>
      </c>
      <c r="I1166" s="34">
        <f t="shared" si="94"/>
        <v>72686</v>
      </c>
    </row>
    <row r="1167" spans="1:9" ht="15" customHeight="1" x14ac:dyDescent="0.35">
      <c r="A1167">
        <f>TI102C!A1164</f>
        <v>11711924</v>
      </c>
      <c r="B1167">
        <f>TI102C!H1164</f>
        <v>6</v>
      </c>
      <c r="C1167" s="35">
        <f>TI102C!V1164</f>
        <v>46273.825416666667</v>
      </c>
      <c r="D1167">
        <f>TI102C!P1164</f>
        <v>3</v>
      </c>
      <c r="E1167" t="str">
        <f t="shared" si="90"/>
        <v>2764-1981</v>
      </c>
      <c r="F1167">
        <f t="shared" si="91"/>
        <v>418</v>
      </c>
      <c r="G1167" t="str">
        <f t="shared" si="92"/>
        <v>SH0908-1981</v>
      </c>
      <c r="H1167" t="str">
        <f t="shared" si="93"/>
        <v>SH0908-1981</v>
      </c>
      <c r="I1167" s="34">
        <f t="shared" si="94"/>
        <v>72686</v>
      </c>
    </row>
    <row r="1168" spans="1:9" ht="15" customHeight="1" x14ac:dyDescent="0.35">
      <c r="A1168">
        <f>TI102C!A1165</f>
        <v>11711925</v>
      </c>
      <c r="B1168">
        <f>TI102C!H1165</f>
        <v>6</v>
      </c>
      <c r="C1168" s="35">
        <f>TI102C!V1165</f>
        <v>46273.825960648152</v>
      </c>
      <c r="D1168">
        <f>TI102C!P1165</f>
        <v>1</v>
      </c>
      <c r="E1168" t="str">
        <f t="shared" si="90"/>
        <v>3471-1981</v>
      </c>
      <c r="F1168">
        <f t="shared" si="91"/>
        <v>421</v>
      </c>
      <c r="G1168" t="str">
        <f t="shared" si="92"/>
        <v>SH0908-1981</v>
      </c>
      <c r="H1168" t="str">
        <f t="shared" si="93"/>
        <v>SH0908-1981</v>
      </c>
      <c r="I1168" s="34">
        <f t="shared" si="94"/>
        <v>72686</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75623"/>
  </sheetPr>
  <dimension ref="A1:AD113"/>
  <sheetViews>
    <sheetView zoomScaleNormal="100" workbookViewId="0">
      <pane xSplit="7" ySplit="5" topLeftCell="H6" activePane="bottomRight" state="frozen"/>
      <selection pane="topRight" activeCell="H1" sqref="H1"/>
      <selection pane="bottomLeft" activeCell="A6" sqref="A6"/>
      <selection pane="bottomRight"/>
    </sheetView>
  </sheetViews>
  <sheetFormatPr defaultColWidth="8.6328125" defaultRowHeight="14.5" x14ac:dyDescent="0.35"/>
  <cols>
    <col min="1" max="1" width="10" customWidth="1"/>
    <col min="2" max="2" width="9" customWidth="1"/>
    <col min="3" max="3" width="12" customWidth="1"/>
    <col min="4" max="4" width="9" customWidth="1"/>
    <col min="5" max="5" width="7" customWidth="1"/>
    <col min="6" max="6" width="10" customWidth="1"/>
    <col min="7" max="7" width="14" customWidth="1"/>
    <col min="8" max="11" width="12" customWidth="1"/>
    <col min="12" max="12" width="11" customWidth="1"/>
    <col min="13" max="14" width="12" customWidth="1"/>
    <col min="15" max="16" width="11" customWidth="1"/>
    <col min="17" max="18" width="13" customWidth="1"/>
    <col min="19" max="20" width="11" customWidth="1"/>
    <col min="21" max="22" width="13" customWidth="1"/>
    <col min="23" max="23" width="40" customWidth="1"/>
    <col min="24" max="25" width="13" customWidth="1"/>
    <col min="26" max="26" width="16" customWidth="1"/>
    <col min="27" max="28" width="15" customWidth="1"/>
    <col min="29" max="30" width="16" customWidth="1"/>
  </cols>
  <sheetData>
    <row r="1" spans="1:30" ht="15.75" customHeight="1" x14ac:dyDescent="0.35">
      <c r="A1" s="19" t="s">
        <v>1687</v>
      </c>
    </row>
    <row r="2" spans="1:30" ht="15" customHeight="1" x14ac:dyDescent="0.35">
      <c r="A2" s="1" t="s">
        <v>1688</v>
      </c>
    </row>
    <row r="3" spans="1:30" ht="15" customHeight="1" x14ac:dyDescent="0.35">
      <c r="A3" s="6" t="s">
        <v>1689</v>
      </c>
    </row>
    <row r="5" spans="1:30" ht="54" customHeight="1" x14ac:dyDescent="0.35">
      <c r="A5" s="8" t="s">
        <v>118</v>
      </c>
      <c r="B5" s="8" t="s">
        <v>119</v>
      </c>
      <c r="C5" s="8" t="s">
        <v>1690</v>
      </c>
      <c r="D5" s="8" t="s">
        <v>1691</v>
      </c>
      <c r="E5" s="8" t="s">
        <v>1692</v>
      </c>
      <c r="F5" s="8" t="s">
        <v>76</v>
      </c>
      <c r="G5" s="8" t="s">
        <v>1693</v>
      </c>
      <c r="H5" s="36" t="s">
        <v>1694</v>
      </c>
      <c r="I5" s="36" t="s">
        <v>1695</v>
      </c>
      <c r="J5" s="36" t="s">
        <v>1696</v>
      </c>
      <c r="K5" s="36" t="s">
        <v>1697</v>
      </c>
      <c r="L5" s="36" t="s">
        <v>1698</v>
      </c>
      <c r="M5" s="36" t="s">
        <v>1699</v>
      </c>
      <c r="N5" s="36" t="s">
        <v>1700</v>
      </c>
      <c r="O5" s="36" t="s">
        <v>1701</v>
      </c>
      <c r="P5" s="36" t="s">
        <v>80</v>
      </c>
      <c r="Q5" s="36" t="s">
        <v>1702</v>
      </c>
      <c r="R5" s="36" t="s">
        <v>1703</v>
      </c>
      <c r="S5" s="36" t="s">
        <v>1704</v>
      </c>
      <c r="T5" s="36" t="s">
        <v>1705</v>
      </c>
      <c r="U5" s="25" t="s">
        <v>1706</v>
      </c>
      <c r="V5" s="25" t="s">
        <v>1707</v>
      </c>
      <c r="W5" s="8" t="s">
        <v>1708</v>
      </c>
      <c r="X5" s="8" t="s">
        <v>1709</v>
      </c>
      <c r="Y5" s="8" t="s">
        <v>1710</v>
      </c>
      <c r="Z5" s="8" t="s">
        <v>1711</v>
      </c>
      <c r="AA5" s="30" t="s">
        <v>1712</v>
      </c>
      <c r="AB5" s="30" t="s">
        <v>1713</v>
      </c>
      <c r="AC5" s="25" t="s">
        <v>1714</v>
      </c>
      <c r="AD5" s="25" t="s">
        <v>1715</v>
      </c>
    </row>
    <row r="6" spans="1:30" ht="15" customHeight="1" x14ac:dyDescent="0.35">
      <c r="A6" s="10">
        <v>1</v>
      </c>
      <c r="B6" s="11">
        <f t="shared" ref="B6:B37" si="0">INDEX(SNAP_TIMES,MATCH(A6,SNAP_NOS,0))</f>
        <v>46273.677083333343</v>
      </c>
      <c r="C6" s="31">
        <f t="shared" ref="C6:C37" si="1">ANALYSIS_DATE</f>
        <v>46273</v>
      </c>
      <c r="D6" s="10" t="str">
        <f t="shared" ref="D6:D37" si="2">CLIENTID_FILTER</f>
        <v>SMD</v>
      </c>
      <c r="E6" s="16">
        <f t="shared" ref="E6:E37" si="3">WHID_FILTER</f>
        <v>100</v>
      </c>
      <c r="F6" s="10">
        <v>1</v>
      </c>
      <c r="G6" s="10" t="str">
        <f t="shared" ref="G6:G37" si="4">IFERROR(INDEX(M123T_DESC,MATCH(INDEX(M123_ID,MATCH(F6,M123_WT,0)),M123T_ID,0)),"")</f>
        <v>Prescription</v>
      </c>
      <c r="H6" s="37">
        <f t="shared" ref="H6:H37" si="5">SUMIFS(LM_TT,LM_SNAP,$A6,LM_DATE,$C6,LM_CLIENT,$D6,LM_WHID,$E6,LM_WT,$F6)</f>
        <v>791</v>
      </c>
      <c r="I6" s="13">
        <f t="shared" ref="I6:I37" si="6">H6/3600</f>
        <v>0.21972222222222224</v>
      </c>
      <c r="J6" s="37">
        <f t="shared" ref="J6:J37" si="7">COUNTIFS(T_SNAP,$A6,T_DATE,$C6,T_CLIENT,$D6,T_WHID,$E6,T_WT,$F6,T_STATUS,STATUS_COMPLETED)</f>
        <v>0</v>
      </c>
      <c r="K6" s="37">
        <f t="shared" ref="K6:K37" si="8">COUNTIFS(TC_DATE,$C6,TC_CLIENT,$D6,TC_WHID,$E6,TC_WT,$F6,TC_STATUS,STATUS_COMPLETED,TC_MOVED,"&lt;="&amp;$B6)</f>
        <v>14</v>
      </c>
      <c r="L6" s="37">
        <f t="shared" ref="L6:L37" si="9">J6+K6</f>
        <v>14</v>
      </c>
      <c r="M6" s="37">
        <f t="shared" ref="M6:M37" si="10">SUMIFS(T_PQ,T_SNAP,$A6,T_DATE,$C6,T_CLIENT,$D6,T_WHID,$E6,T_WT,$F6,T_STATUS,STATUS_COMPLETED)</f>
        <v>0</v>
      </c>
      <c r="N6" s="37">
        <f t="shared" ref="N6:N37" si="11">SUMIFS(TC_PQ,TC_DATE,$C6,TC_CLIENT,$D6,TC_WHID,$E6,TC_WT,$F6,TC_STATUS,STATUS_COMPLETED,TC_MOVED,"&lt;="&amp;$B6)</f>
        <v>77</v>
      </c>
      <c r="O6" s="37">
        <f t="shared" ref="O6:O37" si="12">M6+N6</f>
        <v>77</v>
      </c>
      <c r="P6" s="16">
        <f t="shared" ref="P6:P37" si="13">SUMPRODUCT((LM_SNAP=$A6)*(LM_DATE=$C6)*(LM_CLIENT=$D6)*(LM_WHID=$E6)*(LM_WT=$F6)*(LM_WIP=WIPIND_WORKING)/COUNTIFS(LM_SNAP,LM_SNAP,LM_DATE,LM_DATE,LM_CLIENT,LM_CLIENT,LM_WHID,LM_WHID,LM_WT,LM_WT,LM_WIP,LM_WIP,LM_RES,LM_RES))</f>
        <v>3</v>
      </c>
      <c r="Q6" s="13">
        <f t="shared" ref="Q6:Q37" si="14">IF(OR(I6=0,P6=0),"NULL",(L6/I6)*P6)</f>
        <v>191.15044247787611</v>
      </c>
      <c r="R6" s="13">
        <f t="shared" ref="R6:R37" si="15">IF(OR(I6=0,P6=0),"NULL",(O6/I6)*P6)</f>
        <v>1051.3274336283184</v>
      </c>
      <c r="S6" s="37">
        <f t="shared" ref="S6:S37" si="16">COUNTIFS(T_SNAP,$A6,T_CLIENT,$D6,T_WHID,$E6,T_WT,$F6,T_OPENQTY,"&gt;0")</f>
        <v>145</v>
      </c>
      <c r="T6" s="37">
        <f t="shared" ref="T6:T37" si="17">SUMIFS(T_OPENQTY,T_SNAP,$A6,T_CLIENT,$D6,T_WHID,$E6,T_WT,$F6,T_OPENQTY,"&gt;0")</f>
        <v>317</v>
      </c>
      <c r="U6" s="38">
        <f t="shared" ref="U6:U37" si="18">IF(S6=0,"NULL",IF(AND(ISNUMBER(Q6),N(Q6)&lt;&gt;0),S6/Q6,"NULL"))</f>
        <v>0.75856481481481475</v>
      </c>
      <c r="V6" s="38">
        <f t="shared" ref="V6:V37" si="19">IF(T6=0,"NULL",IF(AND(ISNUMBER(R6),N(R6)&lt;&gt;0),T6/R6,"NULL"))</f>
        <v>0.30152356902356908</v>
      </c>
      <c r="W6" s="10" t="str">
        <f t="shared" ref="W6:W37" si="20">IF(AND(ISNUMBER(U6),ISNUMBER(V6)),"",IF(I6=0,"TOTALTIMEINHRS = 0 (no LM005S1 time)",IF(P6=0,"RESOURCES = 0 (no operator with WIPIND = working)",IF(L6=0,"TOTALLINES = 0 -&gt; ACTUALRATE = 0 (division by zero)",IF(S6=0,"OPENLINES = 0 (no open work in TI102)","")))))</f>
        <v/>
      </c>
      <c r="X6" s="10">
        <f t="shared" ref="X6:X37" si="21">IFERROR(INDEX(M150_LPH,MATCH(F6,M150_WT,0)),"")</f>
        <v>200</v>
      </c>
      <c r="Y6" s="10">
        <f t="shared" ref="Y6:Y37" si="22">IFERROR(INDEX(M150_PPH,MATCH(F6,M150_WT,0)),"")</f>
        <v>350</v>
      </c>
      <c r="Z6" s="10" t="s">
        <v>1716</v>
      </c>
      <c r="AA6" s="13"/>
      <c r="AB6" s="13"/>
      <c r="AC6" s="39">
        <f t="shared" ref="AC6:AC37" si="23">IF(ISNUMBER(U6),B6+U6/24,"NULL")</f>
        <v>46273.708690200627</v>
      </c>
      <c r="AD6" s="39">
        <f t="shared" ref="AD6:AD37" si="24">IF(ISNUMBER(V6),B6+V6/24,"NULL")</f>
        <v>46273.689646815386</v>
      </c>
    </row>
    <row r="7" spans="1:30" ht="15" customHeight="1" x14ac:dyDescent="0.35">
      <c r="A7" s="10">
        <v>1</v>
      </c>
      <c r="B7" s="11">
        <f t="shared" si="0"/>
        <v>46273.677083333343</v>
      </c>
      <c r="C7" s="31">
        <f t="shared" si="1"/>
        <v>46273</v>
      </c>
      <c r="D7" s="10" t="str">
        <f t="shared" si="2"/>
        <v>SMD</v>
      </c>
      <c r="E7" s="16">
        <f t="shared" si="3"/>
        <v>100</v>
      </c>
      <c r="F7" s="10">
        <v>2</v>
      </c>
      <c r="G7" s="10" t="str">
        <f t="shared" si="4"/>
        <v>OTC</v>
      </c>
      <c r="H7" s="37">
        <f t="shared" si="5"/>
        <v>2497</v>
      </c>
      <c r="I7" s="13">
        <f t="shared" si="6"/>
        <v>0.69361111111111107</v>
      </c>
      <c r="J7" s="37">
        <f t="shared" si="7"/>
        <v>0</v>
      </c>
      <c r="K7" s="37">
        <f t="shared" si="8"/>
        <v>0</v>
      </c>
      <c r="L7" s="37">
        <f t="shared" si="9"/>
        <v>0</v>
      </c>
      <c r="M7" s="37">
        <f t="shared" si="10"/>
        <v>0</v>
      </c>
      <c r="N7" s="37">
        <f t="shared" si="11"/>
        <v>0</v>
      </c>
      <c r="O7" s="37">
        <f t="shared" si="12"/>
        <v>0</v>
      </c>
      <c r="P7" s="16">
        <f t="shared" si="13"/>
        <v>1</v>
      </c>
      <c r="Q7" s="13">
        <f t="shared" si="14"/>
        <v>0</v>
      </c>
      <c r="R7" s="13">
        <f t="shared" si="15"/>
        <v>0</v>
      </c>
      <c r="S7" s="37">
        <f t="shared" si="16"/>
        <v>66</v>
      </c>
      <c r="T7" s="37">
        <f t="shared" si="17"/>
        <v>281</v>
      </c>
      <c r="U7" s="38" t="str">
        <f t="shared" si="18"/>
        <v>NULL</v>
      </c>
      <c r="V7" s="38" t="str">
        <f t="shared" si="19"/>
        <v>NULL</v>
      </c>
      <c r="W7" s="10" t="str">
        <f t="shared" si="20"/>
        <v>TOTALLINES = 0 -&gt; ACTUALRATE = 0 (division by zero)</v>
      </c>
      <c r="X7" s="10">
        <f t="shared" si="21"/>
        <v>150</v>
      </c>
      <c r="Y7" s="10">
        <f t="shared" si="22"/>
        <v>275</v>
      </c>
      <c r="Z7" s="10" t="s">
        <v>1716</v>
      </c>
      <c r="AA7" s="13"/>
      <c r="AB7" s="13"/>
      <c r="AC7" s="39" t="str">
        <f t="shared" si="23"/>
        <v>NULL</v>
      </c>
      <c r="AD7" s="39" t="str">
        <f t="shared" si="24"/>
        <v>NULL</v>
      </c>
    </row>
    <row r="8" spans="1:30" ht="15" customHeight="1" x14ac:dyDescent="0.35">
      <c r="A8" s="10">
        <v>1</v>
      </c>
      <c r="B8" s="11">
        <f t="shared" si="0"/>
        <v>46273.677083333343</v>
      </c>
      <c r="C8" s="31">
        <f t="shared" si="1"/>
        <v>46273</v>
      </c>
      <c r="D8" s="10" t="str">
        <f t="shared" si="2"/>
        <v>SMD</v>
      </c>
      <c r="E8" s="16">
        <f t="shared" si="3"/>
        <v>100</v>
      </c>
      <c r="F8" s="10">
        <v>3</v>
      </c>
      <c r="G8" s="10" t="str">
        <f t="shared" si="4"/>
        <v>Vault</v>
      </c>
      <c r="H8" s="37">
        <f t="shared" si="5"/>
        <v>0</v>
      </c>
      <c r="I8" s="13">
        <f t="shared" si="6"/>
        <v>0</v>
      </c>
      <c r="J8" s="37">
        <f t="shared" si="7"/>
        <v>0</v>
      </c>
      <c r="K8" s="37">
        <f t="shared" si="8"/>
        <v>0</v>
      </c>
      <c r="L8" s="37">
        <f t="shared" si="9"/>
        <v>0</v>
      </c>
      <c r="M8" s="37">
        <f t="shared" si="10"/>
        <v>0</v>
      </c>
      <c r="N8" s="37">
        <f t="shared" si="11"/>
        <v>0</v>
      </c>
      <c r="O8" s="37">
        <f t="shared" si="12"/>
        <v>0</v>
      </c>
      <c r="P8" s="16">
        <f t="shared" si="13"/>
        <v>0</v>
      </c>
      <c r="Q8" s="13" t="str">
        <f t="shared" si="14"/>
        <v>NULL</v>
      </c>
      <c r="R8" s="13" t="str">
        <f t="shared" si="15"/>
        <v>NULL</v>
      </c>
      <c r="S8" s="37">
        <f t="shared" si="16"/>
        <v>73</v>
      </c>
      <c r="T8" s="37">
        <f t="shared" si="17"/>
        <v>117</v>
      </c>
      <c r="U8" s="38" t="str">
        <f t="shared" si="18"/>
        <v>NULL</v>
      </c>
      <c r="V8" s="38" t="str">
        <f t="shared" si="19"/>
        <v>NULL</v>
      </c>
      <c r="W8" s="10" t="str">
        <f t="shared" si="20"/>
        <v>TOTALTIMEINHRS = 0 (no LM005S1 time)</v>
      </c>
      <c r="X8" s="10">
        <f t="shared" si="21"/>
        <v>300</v>
      </c>
      <c r="Y8" s="10">
        <f t="shared" si="22"/>
        <v>350</v>
      </c>
      <c r="Z8" s="10" t="s">
        <v>1716</v>
      </c>
      <c r="AA8" s="13"/>
      <c r="AB8" s="13"/>
      <c r="AC8" s="39" t="str">
        <f t="shared" si="23"/>
        <v>NULL</v>
      </c>
      <c r="AD8" s="39" t="str">
        <f t="shared" si="24"/>
        <v>NULL</v>
      </c>
    </row>
    <row r="9" spans="1:30" ht="15" customHeight="1" x14ac:dyDescent="0.35">
      <c r="A9" s="10">
        <v>1</v>
      </c>
      <c r="B9" s="11">
        <f t="shared" si="0"/>
        <v>46273.677083333343</v>
      </c>
      <c r="C9" s="31">
        <f t="shared" si="1"/>
        <v>46273</v>
      </c>
      <c r="D9" s="10" t="str">
        <f t="shared" si="2"/>
        <v>SMD</v>
      </c>
      <c r="E9" s="16">
        <f t="shared" si="3"/>
        <v>100</v>
      </c>
      <c r="F9" s="10">
        <v>4</v>
      </c>
      <c r="G9" s="10" t="str">
        <f t="shared" si="4"/>
        <v>Cage</v>
      </c>
      <c r="H9" s="37">
        <f t="shared" si="5"/>
        <v>0</v>
      </c>
      <c r="I9" s="13">
        <f t="shared" si="6"/>
        <v>0</v>
      </c>
      <c r="J9" s="37">
        <f t="shared" si="7"/>
        <v>0</v>
      </c>
      <c r="K9" s="37">
        <f t="shared" si="8"/>
        <v>0</v>
      </c>
      <c r="L9" s="37">
        <f t="shared" si="9"/>
        <v>0</v>
      </c>
      <c r="M9" s="37">
        <f t="shared" si="10"/>
        <v>0</v>
      </c>
      <c r="N9" s="37">
        <f t="shared" si="11"/>
        <v>0</v>
      </c>
      <c r="O9" s="37">
        <f t="shared" si="12"/>
        <v>0</v>
      </c>
      <c r="P9" s="16">
        <f t="shared" si="13"/>
        <v>0</v>
      </c>
      <c r="Q9" s="13" t="str">
        <f t="shared" si="14"/>
        <v>NULL</v>
      </c>
      <c r="R9" s="13" t="str">
        <f t="shared" si="15"/>
        <v>NULL</v>
      </c>
      <c r="S9" s="37">
        <f t="shared" si="16"/>
        <v>55</v>
      </c>
      <c r="T9" s="37">
        <f t="shared" si="17"/>
        <v>92</v>
      </c>
      <c r="U9" s="38" t="str">
        <f t="shared" si="18"/>
        <v>NULL</v>
      </c>
      <c r="V9" s="38" t="str">
        <f t="shared" si="19"/>
        <v>NULL</v>
      </c>
      <c r="W9" s="10" t="str">
        <f t="shared" si="20"/>
        <v>TOTALTIMEINHRS = 0 (no LM005S1 time)</v>
      </c>
      <c r="X9" s="10">
        <f t="shared" si="21"/>
        <v>300</v>
      </c>
      <c r="Y9" s="10">
        <f t="shared" si="22"/>
        <v>350</v>
      </c>
      <c r="Z9" s="10" t="s">
        <v>1716</v>
      </c>
      <c r="AA9" s="13"/>
      <c r="AB9" s="13"/>
      <c r="AC9" s="39" t="str">
        <f t="shared" si="23"/>
        <v>NULL</v>
      </c>
      <c r="AD9" s="39" t="str">
        <f t="shared" si="24"/>
        <v>NULL</v>
      </c>
    </row>
    <row r="10" spans="1:30" ht="15" customHeight="1" x14ac:dyDescent="0.35">
      <c r="A10" s="10">
        <v>1</v>
      </c>
      <c r="B10" s="11">
        <f t="shared" si="0"/>
        <v>46273.677083333343</v>
      </c>
      <c r="C10" s="31">
        <f t="shared" si="1"/>
        <v>46273</v>
      </c>
      <c r="D10" s="10" t="str">
        <f t="shared" si="2"/>
        <v>SMD</v>
      </c>
      <c r="E10" s="16">
        <f t="shared" si="3"/>
        <v>100</v>
      </c>
      <c r="F10" s="10">
        <v>5</v>
      </c>
      <c r="G10" s="10" t="str">
        <f t="shared" si="4"/>
        <v>Cooler</v>
      </c>
      <c r="H10" s="37">
        <f t="shared" si="5"/>
        <v>0</v>
      </c>
      <c r="I10" s="13">
        <f t="shared" si="6"/>
        <v>0</v>
      </c>
      <c r="J10" s="37">
        <f t="shared" si="7"/>
        <v>0</v>
      </c>
      <c r="K10" s="37">
        <f t="shared" si="8"/>
        <v>0</v>
      </c>
      <c r="L10" s="37">
        <f t="shared" si="9"/>
        <v>0</v>
      </c>
      <c r="M10" s="37">
        <f t="shared" si="10"/>
        <v>0</v>
      </c>
      <c r="N10" s="37">
        <f t="shared" si="11"/>
        <v>0</v>
      </c>
      <c r="O10" s="37">
        <f t="shared" si="12"/>
        <v>0</v>
      </c>
      <c r="P10" s="16">
        <f t="shared" si="13"/>
        <v>0</v>
      </c>
      <c r="Q10" s="13" t="str">
        <f t="shared" si="14"/>
        <v>NULL</v>
      </c>
      <c r="R10" s="13" t="str">
        <f t="shared" si="15"/>
        <v>NULL</v>
      </c>
      <c r="S10" s="37">
        <f t="shared" si="16"/>
        <v>11</v>
      </c>
      <c r="T10" s="37">
        <f t="shared" si="17"/>
        <v>39</v>
      </c>
      <c r="U10" s="38" t="str">
        <f t="shared" si="18"/>
        <v>NULL</v>
      </c>
      <c r="V10" s="38" t="str">
        <f t="shared" si="19"/>
        <v>NULL</v>
      </c>
      <c r="W10" s="10" t="str">
        <f t="shared" si="20"/>
        <v>TOTALTIMEINHRS = 0 (no LM005S1 time)</v>
      </c>
      <c r="X10" s="10">
        <f t="shared" si="21"/>
        <v>350</v>
      </c>
      <c r="Y10" s="10">
        <f t="shared" si="22"/>
        <v>600</v>
      </c>
      <c r="Z10" s="10" t="s">
        <v>1716</v>
      </c>
      <c r="AA10" s="13"/>
      <c r="AB10" s="13"/>
      <c r="AC10" s="39" t="str">
        <f t="shared" si="23"/>
        <v>NULL</v>
      </c>
      <c r="AD10" s="39" t="str">
        <f t="shared" si="24"/>
        <v>NULL</v>
      </c>
    </row>
    <row r="11" spans="1:30" ht="15" customHeight="1" x14ac:dyDescent="0.35">
      <c r="A11" s="10">
        <v>1</v>
      </c>
      <c r="B11" s="11">
        <f t="shared" si="0"/>
        <v>46273.677083333343</v>
      </c>
      <c r="C11" s="31">
        <f t="shared" si="1"/>
        <v>46273</v>
      </c>
      <c r="D11" s="10" t="str">
        <f t="shared" si="2"/>
        <v>SMD</v>
      </c>
      <c r="E11" s="16">
        <f t="shared" si="3"/>
        <v>100</v>
      </c>
      <c r="F11" s="10">
        <v>6</v>
      </c>
      <c r="G11" s="10" t="str">
        <f t="shared" si="4"/>
        <v>Cases</v>
      </c>
      <c r="H11" s="37">
        <f t="shared" si="5"/>
        <v>0</v>
      </c>
      <c r="I11" s="13">
        <f t="shared" si="6"/>
        <v>0</v>
      </c>
      <c r="J11" s="37">
        <f t="shared" si="7"/>
        <v>0</v>
      </c>
      <c r="K11" s="37">
        <f t="shared" si="8"/>
        <v>0</v>
      </c>
      <c r="L11" s="37">
        <f t="shared" si="9"/>
        <v>0</v>
      </c>
      <c r="M11" s="37">
        <f t="shared" si="10"/>
        <v>0</v>
      </c>
      <c r="N11" s="37">
        <f t="shared" si="11"/>
        <v>0</v>
      </c>
      <c r="O11" s="37">
        <f t="shared" si="12"/>
        <v>0</v>
      </c>
      <c r="P11" s="16">
        <f t="shared" si="13"/>
        <v>0</v>
      </c>
      <c r="Q11" s="13" t="str">
        <f t="shared" si="14"/>
        <v>NULL</v>
      </c>
      <c r="R11" s="13" t="str">
        <f t="shared" si="15"/>
        <v>NULL</v>
      </c>
      <c r="S11" s="37">
        <f t="shared" si="16"/>
        <v>0</v>
      </c>
      <c r="T11" s="37">
        <f t="shared" si="17"/>
        <v>0</v>
      </c>
      <c r="U11" s="38" t="str">
        <f t="shared" si="18"/>
        <v>NULL</v>
      </c>
      <c r="V11" s="38" t="str">
        <f t="shared" si="19"/>
        <v>NULL</v>
      </c>
      <c r="W11" s="10" t="str">
        <f t="shared" si="20"/>
        <v>TOTALTIMEINHRS = 0 (no LM005S1 time)</v>
      </c>
      <c r="X11" s="10">
        <f t="shared" si="21"/>
        <v>75</v>
      </c>
      <c r="Y11" s="10">
        <f t="shared" si="22"/>
        <v>100</v>
      </c>
      <c r="Z11" s="10" t="s">
        <v>1716</v>
      </c>
      <c r="AA11" s="13"/>
      <c r="AB11" s="13"/>
      <c r="AC11" s="39" t="str">
        <f t="shared" si="23"/>
        <v>NULL</v>
      </c>
      <c r="AD11" s="39" t="str">
        <f t="shared" si="24"/>
        <v>NULL</v>
      </c>
    </row>
    <row r="12" spans="1:30" ht="15" customHeight="1" x14ac:dyDescent="0.35">
      <c r="A12" s="10">
        <v>2</v>
      </c>
      <c r="B12" s="11">
        <f t="shared" si="0"/>
        <v>46273.6875</v>
      </c>
      <c r="C12" s="31">
        <f t="shared" si="1"/>
        <v>46273</v>
      </c>
      <c r="D12" s="10" t="str">
        <f t="shared" si="2"/>
        <v>SMD</v>
      </c>
      <c r="E12" s="16">
        <f t="shared" si="3"/>
        <v>100</v>
      </c>
      <c r="F12" s="10">
        <v>1</v>
      </c>
      <c r="G12" s="10" t="str">
        <f t="shared" si="4"/>
        <v>Prescription</v>
      </c>
      <c r="H12" s="37">
        <f t="shared" si="5"/>
        <v>3491</v>
      </c>
      <c r="I12" s="13">
        <f t="shared" si="6"/>
        <v>0.96972222222222226</v>
      </c>
      <c r="J12" s="37">
        <f t="shared" si="7"/>
        <v>0</v>
      </c>
      <c r="K12" s="37">
        <f t="shared" si="8"/>
        <v>52</v>
      </c>
      <c r="L12" s="37">
        <f t="shared" si="9"/>
        <v>52</v>
      </c>
      <c r="M12" s="37">
        <f t="shared" si="10"/>
        <v>0</v>
      </c>
      <c r="N12" s="37">
        <f t="shared" si="11"/>
        <v>203</v>
      </c>
      <c r="O12" s="37">
        <f t="shared" si="12"/>
        <v>203</v>
      </c>
      <c r="P12" s="16">
        <f t="shared" si="13"/>
        <v>3</v>
      </c>
      <c r="Q12" s="13">
        <f t="shared" si="14"/>
        <v>160.87081065597249</v>
      </c>
      <c r="R12" s="13">
        <f t="shared" si="15"/>
        <v>628.01489544543108</v>
      </c>
      <c r="S12" s="37">
        <f t="shared" si="16"/>
        <v>132</v>
      </c>
      <c r="T12" s="37">
        <f t="shared" si="17"/>
        <v>245</v>
      </c>
      <c r="U12" s="38">
        <f t="shared" si="18"/>
        <v>0.82053418803418809</v>
      </c>
      <c r="V12" s="38">
        <f t="shared" si="19"/>
        <v>0.3901181353767561</v>
      </c>
      <c r="W12" s="10" t="str">
        <f t="shared" si="20"/>
        <v/>
      </c>
      <c r="X12" s="10">
        <f t="shared" si="21"/>
        <v>200</v>
      </c>
      <c r="Y12" s="10">
        <f t="shared" si="22"/>
        <v>350</v>
      </c>
      <c r="Z12" s="10" t="s">
        <v>1716</v>
      </c>
      <c r="AA12" s="13"/>
      <c r="AB12" s="13"/>
      <c r="AC12" s="39">
        <f t="shared" si="23"/>
        <v>46273.721688924503</v>
      </c>
      <c r="AD12" s="39">
        <f t="shared" si="24"/>
        <v>46273.70375492231</v>
      </c>
    </row>
    <row r="13" spans="1:30" ht="15" customHeight="1" x14ac:dyDescent="0.35">
      <c r="A13" s="10">
        <v>2</v>
      </c>
      <c r="B13" s="11">
        <f t="shared" si="0"/>
        <v>46273.6875</v>
      </c>
      <c r="C13" s="31">
        <f t="shared" si="1"/>
        <v>46273</v>
      </c>
      <c r="D13" s="10" t="str">
        <f t="shared" si="2"/>
        <v>SMD</v>
      </c>
      <c r="E13" s="16">
        <f t="shared" si="3"/>
        <v>100</v>
      </c>
      <c r="F13" s="10">
        <v>2</v>
      </c>
      <c r="G13" s="10" t="str">
        <f t="shared" si="4"/>
        <v>OTC</v>
      </c>
      <c r="H13" s="37">
        <f t="shared" si="5"/>
        <v>3397</v>
      </c>
      <c r="I13" s="13">
        <f t="shared" si="6"/>
        <v>0.94361111111111107</v>
      </c>
      <c r="J13" s="37">
        <f t="shared" si="7"/>
        <v>0</v>
      </c>
      <c r="K13" s="37">
        <f t="shared" si="8"/>
        <v>0</v>
      </c>
      <c r="L13" s="37">
        <f t="shared" si="9"/>
        <v>0</v>
      </c>
      <c r="M13" s="37">
        <f t="shared" si="10"/>
        <v>0</v>
      </c>
      <c r="N13" s="37">
        <f t="shared" si="11"/>
        <v>0</v>
      </c>
      <c r="O13" s="37">
        <f t="shared" si="12"/>
        <v>0</v>
      </c>
      <c r="P13" s="16">
        <f t="shared" si="13"/>
        <v>1</v>
      </c>
      <c r="Q13" s="13">
        <f t="shared" si="14"/>
        <v>0</v>
      </c>
      <c r="R13" s="13">
        <f t="shared" si="15"/>
        <v>0</v>
      </c>
      <c r="S13" s="37">
        <f t="shared" si="16"/>
        <v>73</v>
      </c>
      <c r="T13" s="37">
        <f t="shared" si="17"/>
        <v>296</v>
      </c>
      <c r="U13" s="38" t="str">
        <f t="shared" si="18"/>
        <v>NULL</v>
      </c>
      <c r="V13" s="38" t="str">
        <f t="shared" si="19"/>
        <v>NULL</v>
      </c>
      <c r="W13" s="10" t="str">
        <f t="shared" si="20"/>
        <v>TOTALLINES = 0 -&gt; ACTUALRATE = 0 (division by zero)</v>
      </c>
      <c r="X13" s="10">
        <f t="shared" si="21"/>
        <v>150</v>
      </c>
      <c r="Y13" s="10">
        <f t="shared" si="22"/>
        <v>275</v>
      </c>
      <c r="Z13" s="10" t="s">
        <v>1716</v>
      </c>
      <c r="AA13" s="13"/>
      <c r="AB13" s="13"/>
      <c r="AC13" s="39" t="str">
        <f t="shared" si="23"/>
        <v>NULL</v>
      </c>
      <c r="AD13" s="39" t="str">
        <f t="shared" si="24"/>
        <v>NULL</v>
      </c>
    </row>
    <row r="14" spans="1:30" ht="15" customHeight="1" x14ac:dyDescent="0.35">
      <c r="A14" s="10">
        <v>2</v>
      </c>
      <c r="B14" s="11">
        <f t="shared" si="0"/>
        <v>46273.6875</v>
      </c>
      <c r="C14" s="31">
        <f t="shared" si="1"/>
        <v>46273</v>
      </c>
      <c r="D14" s="10" t="str">
        <f t="shared" si="2"/>
        <v>SMD</v>
      </c>
      <c r="E14" s="16">
        <f t="shared" si="3"/>
        <v>100</v>
      </c>
      <c r="F14" s="10">
        <v>3</v>
      </c>
      <c r="G14" s="10" t="str">
        <f t="shared" si="4"/>
        <v>Vault</v>
      </c>
      <c r="H14" s="37">
        <f t="shared" si="5"/>
        <v>0</v>
      </c>
      <c r="I14" s="13">
        <f t="shared" si="6"/>
        <v>0</v>
      </c>
      <c r="J14" s="37">
        <f t="shared" si="7"/>
        <v>0</v>
      </c>
      <c r="K14" s="37">
        <f t="shared" si="8"/>
        <v>0</v>
      </c>
      <c r="L14" s="37">
        <f t="shared" si="9"/>
        <v>0</v>
      </c>
      <c r="M14" s="37">
        <f t="shared" si="10"/>
        <v>0</v>
      </c>
      <c r="N14" s="37">
        <f t="shared" si="11"/>
        <v>0</v>
      </c>
      <c r="O14" s="37">
        <f t="shared" si="12"/>
        <v>0</v>
      </c>
      <c r="P14" s="16">
        <f t="shared" si="13"/>
        <v>0</v>
      </c>
      <c r="Q14" s="13" t="str">
        <f t="shared" si="14"/>
        <v>NULL</v>
      </c>
      <c r="R14" s="13" t="str">
        <f t="shared" si="15"/>
        <v>NULL</v>
      </c>
      <c r="S14" s="37">
        <f t="shared" si="16"/>
        <v>75</v>
      </c>
      <c r="T14" s="37">
        <f t="shared" si="17"/>
        <v>119</v>
      </c>
      <c r="U14" s="38" t="str">
        <f t="shared" si="18"/>
        <v>NULL</v>
      </c>
      <c r="V14" s="38" t="str">
        <f t="shared" si="19"/>
        <v>NULL</v>
      </c>
      <c r="W14" s="10" t="str">
        <f t="shared" si="20"/>
        <v>TOTALTIMEINHRS = 0 (no LM005S1 time)</v>
      </c>
      <c r="X14" s="10">
        <f t="shared" si="21"/>
        <v>300</v>
      </c>
      <c r="Y14" s="10">
        <f t="shared" si="22"/>
        <v>350</v>
      </c>
      <c r="Z14" s="10" t="s">
        <v>1716</v>
      </c>
      <c r="AA14" s="13"/>
      <c r="AB14" s="13"/>
      <c r="AC14" s="39" t="str">
        <f t="shared" si="23"/>
        <v>NULL</v>
      </c>
      <c r="AD14" s="39" t="str">
        <f t="shared" si="24"/>
        <v>NULL</v>
      </c>
    </row>
    <row r="15" spans="1:30" ht="15" customHeight="1" x14ac:dyDescent="0.35">
      <c r="A15" s="10">
        <v>2</v>
      </c>
      <c r="B15" s="11">
        <f t="shared" si="0"/>
        <v>46273.6875</v>
      </c>
      <c r="C15" s="31">
        <f t="shared" si="1"/>
        <v>46273</v>
      </c>
      <c r="D15" s="10" t="str">
        <f t="shared" si="2"/>
        <v>SMD</v>
      </c>
      <c r="E15" s="16">
        <f t="shared" si="3"/>
        <v>100</v>
      </c>
      <c r="F15" s="10">
        <v>4</v>
      </c>
      <c r="G15" s="10" t="str">
        <f t="shared" si="4"/>
        <v>Cage</v>
      </c>
      <c r="H15" s="37">
        <f t="shared" si="5"/>
        <v>0</v>
      </c>
      <c r="I15" s="13">
        <f t="shared" si="6"/>
        <v>0</v>
      </c>
      <c r="J15" s="37">
        <f t="shared" si="7"/>
        <v>0</v>
      </c>
      <c r="K15" s="37">
        <f t="shared" si="8"/>
        <v>0</v>
      </c>
      <c r="L15" s="37">
        <f t="shared" si="9"/>
        <v>0</v>
      </c>
      <c r="M15" s="37">
        <f t="shared" si="10"/>
        <v>0</v>
      </c>
      <c r="N15" s="37">
        <f t="shared" si="11"/>
        <v>0</v>
      </c>
      <c r="O15" s="37">
        <f t="shared" si="12"/>
        <v>0</v>
      </c>
      <c r="P15" s="16">
        <f t="shared" si="13"/>
        <v>0</v>
      </c>
      <c r="Q15" s="13" t="str">
        <f t="shared" si="14"/>
        <v>NULL</v>
      </c>
      <c r="R15" s="13" t="str">
        <f t="shared" si="15"/>
        <v>NULL</v>
      </c>
      <c r="S15" s="37">
        <f t="shared" si="16"/>
        <v>57</v>
      </c>
      <c r="T15" s="37">
        <f t="shared" si="17"/>
        <v>94</v>
      </c>
      <c r="U15" s="38" t="str">
        <f t="shared" si="18"/>
        <v>NULL</v>
      </c>
      <c r="V15" s="38" t="str">
        <f t="shared" si="19"/>
        <v>NULL</v>
      </c>
      <c r="W15" s="10" t="str">
        <f t="shared" si="20"/>
        <v>TOTALTIMEINHRS = 0 (no LM005S1 time)</v>
      </c>
      <c r="X15" s="10">
        <f t="shared" si="21"/>
        <v>300</v>
      </c>
      <c r="Y15" s="10">
        <f t="shared" si="22"/>
        <v>350</v>
      </c>
      <c r="Z15" s="10" t="s">
        <v>1716</v>
      </c>
      <c r="AA15" s="13"/>
      <c r="AB15" s="13"/>
      <c r="AC15" s="39" t="str">
        <f t="shared" si="23"/>
        <v>NULL</v>
      </c>
      <c r="AD15" s="39" t="str">
        <f t="shared" si="24"/>
        <v>NULL</v>
      </c>
    </row>
    <row r="16" spans="1:30" ht="15" customHeight="1" x14ac:dyDescent="0.35">
      <c r="A16" s="10">
        <v>2</v>
      </c>
      <c r="B16" s="11">
        <f t="shared" si="0"/>
        <v>46273.6875</v>
      </c>
      <c r="C16" s="31">
        <f t="shared" si="1"/>
        <v>46273</v>
      </c>
      <c r="D16" s="10" t="str">
        <f t="shared" si="2"/>
        <v>SMD</v>
      </c>
      <c r="E16" s="16">
        <f t="shared" si="3"/>
        <v>100</v>
      </c>
      <c r="F16" s="10">
        <v>5</v>
      </c>
      <c r="G16" s="10" t="str">
        <f t="shared" si="4"/>
        <v>Cooler</v>
      </c>
      <c r="H16" s="37">
        <f t="shared" si="5"/>
        <v>0</v>
      </c>
      <c r="I16" s="13">
        <f t="shared" si="6"/>
        <v>0</v>
      </c>
      <c r="J16" s="37">
        <f t="shared" si="7"/>
        <v>0</v>
      </c>
      <c r="K16" s="37">
        <f t="shared" si="8"/>
        <v>0</v>
      </c>
      <c r="L16" s="37">
        <f t="shared" si="9"/>
        <v>0</v>
      </c>
      <c r="M16" s="37">
        <f t="shared" si="10"/>
        <v>0</v>
      </c>
      <c r="N16" s="37">
        <f t="shared" si="11"/>
        <v>0</v>
      </c>
      <c r="O16" s="37">
        <f t="shared" si="12"/>
        <v>0</v>
      </c>
      <c r="P16" s="16">
        <f t="shared" si="13"/>
        <v>0</v>
      </c>
      <c r="Q16" s="13" t="str">
        <f t="shared" si="14"/>
        <v>NULL</v>
      </c>
      <c r="R16" s="13" t="str">
        <f t="shared" si="15"/>
        <v>NULL</v>
      </c>
      <c r="S16" s="37">
        <f t="shared" si="16"/>
        <v>11</v>
      </c>
      <c r="T16" s="37">
        <f t="shared" si="17"/>
        <v>39</v>
      </c>
      <c r="U16" s="38" t="str">
        <f t="shared" si="18"/>
        <v>NULL</v>
      </c>
      <c r="V16" s="38" t="str">
        <f t="shared" si="19"/>
        <v>NULL</v>
      </c>
      <c r="W16" s="10" t="str">
        <f t="shared" si="20"/>
        <v>TOTALTIMEINHRS = 0 (no LM005S1 time)</v>
      </c>
      <c r="X16" s="10">
        <f t="shared" si="21"/>
        <v>350</v>
      </c>
      <c r="Y16" s="10">
        <f t="shared" si="22"/>
        <v>600</v>
      </c>
      <c r="Z16" s="10" t="s">
        <v>1716</v>
      </c>
      <c r="AA16" s="13"/>
      <c r="AB16" s="13"/>
      <c r="AC16" s="39" t="str">
        <f t="shared" si="23"/>
        <v>NULL</v>
      </c>
      <c r="AD16" s="39" t="str">
        <f t="shared" si="24"/>
        <v>NULL</v>
      </c>
    </row>
    <row r="17" spans="1:30" ht="15" customHeight="1" x14ac:dyDescent="0.35">
      <c r="A17" s="10">
        <v>2</v>
      </c>
      <c r="B17" s="11">
        <f t="shared" si="0"/>
        <v>46273.6875</v>
      </c>
      <c r="C17" s="31">
        <f t="shared" si="1"/>
        <v>46273</v>
      </c>
      <c r="D17" s="10" t="str">
        <f t="shared" si="2"/>
        <v>SMD</v>
      </c>
      <c r="E17" s="16">
        <f t="shared" si="3"/>
        <v>100</v>
      </c>
      <c r="F17" s="10">
        <v>6</v>
      </c>
      <c r="G17" s="10" t="str">
        <f t="shared" si="4"/>
        <v>Cases</v>
      </c>
      <c r="H17" s="37">
        <f t="shared" si="5"/>
        <v>0</v>
      </c>
      <c r="I17" s="13">
        <f t="shared" si="6"/>
        <v>0</v>
      </c>
      <c r="J17" s="37">
        <f t="shared" si="7"/>
        <v>0</v>
      </c>
      <c r="K17" s="37">
        <f t="shared" si="8"/>
        <v>0</v>
      </c>
      <c r="L17" s="37">
        <f t="shared" si="9"/>
        <v>0</v>
      </c>
      <c r="M17" s="37">
        <f t="shared" si="10"/>
        <v>0</v>
      </c>
      <c r="N17" s="37">
        <f t="shared" si="11"/>
        <v>0</v>
      </c>
      <c r="O17" s="37">
        <f t="shared" si="12"/>
        <v>0</v>
      </c>
      <c r="P17" s="16">
        <f t="shared" si="13"/>
        <v>0</v>
      </c>
      <c r="Q17" s="13" t="str">
        <f t="shared" si="14"/>
        <v>NULL</v>
      </c>
      <c r="R17" s="13" t="str">
        <f t="shared" si="15"/>
        <v>NULL</v>
      </c>
      <c r="S17" s="37">
        <f t="shared" si="16"/>
        <v>0</v>
      </c>
      <c r="T17" s="37">
        <f t="shared" si="17"/>
        <v>0</v>
      </c>
      <c r="U17" s="38" t="str">
        <f t="shared" si="18"/>
        <v>NULL</v>
      </c>
      <c r="V17" s="38" t="str">
        <f t="shared" si="19"/>
        <v>NULL</v>
      </c>
      <c r="W17" s="10" t="str">
        <f t="shared" si="20"/>
        <v>TOTALTIMEINHRS = 0 (no LM005S1 time)</v>
      </c>
      <c r="X17" s="10">
        <f t="shared" si="21"/>
        <v>75</v>
      </c>
      <c r="Y17" s="10">
        <f t="shared" si="22"/>
        <v>100</v>
      </c>
      <c r="Z17" s="10" t="s">
        <v>1716</v>
      </c>
      <c r="AA17" s="13"/>
      <c r="AB17" s="13"/>
      <c r="AC17" s="39" t="str">
        <f t="shared" si="23"/>
        <v>NULL</v>
      </c>
      <c r="AD17" s="39" t="str">
        <f t="shared" si="24"/>
        <v>NULL</v>
      </c>
    </row>
    <row r="18" spans="1:30" ht="15" customHeight="1" x14ac:dyDescent="0.35">
      <c r="A18" s="10">
        <v>3</v>
      </c>
      <c r="B18" s="11">
        <f t="shared" si="0"/>
        <v>46273.697916666657</v>
      </c>
      <c r="C18" s="31">
        <f t="shared" si="1"/>
        <v>46273</v>
      </c>
      <c r="D18" s="10" t="str">
        <f t="shared" si="2"/>
        <v>SMD</v>
      </c>
      <c r="E18" s="16">
        <f t="shared" si="3"/>
        <v>100</v>
      </c>
      <c r="F18" s="10">
        <v>1</v>
      </c>
      <c r="G18" s="10" t="str">
        <f t="shared" si="4"/>
        <v>Prescription</v>
      </c>
      <c r="H18" s="37">
        <f t="shared" si="5"/>
        <v>6191</v>
      </c>
      <c r="I18" s="13">
        <f t="shared" si="6"/>
        <v>1.7197222222222222</v>
      </c>
      <c r="J18" s="37">
        <f t="shared" si="7"/>
        <v>0</v>
      </c>
      <c r="K18" s="37">
        <f t="shared" si="8"/>
        <v>81</v>
      </c>
      <c r="L18" s="37">
        <f t="shared" si="9"/>
        <v>81</v>
      </c>
      <c r="M18" s="37">
        <f t="shared" si="10"/>
        <v>0</v>
      </c>
      <c r="N18" s="37">
        <f t="shared" si="11"/>
        <v>273</v>
      </c>
      <c r="O18" s="37">
        <f t="shared" si="12"/>
        <v>273</v>
      </c>
      <c r="P18" s="16">
        <f t="shared" si="13"/>
        <v>3</v>
      </c>
      <c r="Q18" s="13">
        <f t="shared" si="14"/>
        <v>141.30188984009047</v>
      </c>
      <c r="R18" s="13">
        <f t="shared" si="15"/>
        <v>476.23970279437896</v>
      </c>
      <c r="S18" s="37">
        <f t="shared" si="16"/>
        <v>141</v>
      </c>
      <c r="T18" s="37">
        <f t="shared" si="17"/>
        <v>282</v>
      </c>
      <c r="U18" s="38">
        <f t="shared" si="18"/>
        <v>0.99786351165980791</v>
      </c>
      <c r="V18" s="38">
        <f t="shared" si="19"/>
        <v>0.59213878713878709</v>
      </c>
      <c r="W18" s="10" t="str">
        <f t="shared" si="20"/>
        <v/>
      </c>
      <c r="X18" s="10">
        <f t="shared" si="21"/>
        <v>200</v>
      </c>
      <c r="Y18" s="10">
        <f t="shared" si="22"/>
        <v>350</v>
      </c>
      <c r="Z18" s="10" t="s">
        <v>1716</v>
      </c>
      <c r="AA18" s="13"/>
      <c r="AB18" s="13"/>
      <c r="AC18" s="39">
        <f t="shared" si="23"/>
        <v>46273.739494312977</v>
      </c>
      <c r="AD18" s="39">
        <f t="shared" si="24"/>
        <v>46273.722589116122</v>
      </c>
    </row>
    <row r="19" spans="1:30" ht="15" customHeight="1" x14ac:dyDescent="0.35">
      <c r="A19" s="10">
        <v>3</v>
      </c>
      <c r="B19" s="11">
        <f t="shared" si="0"/>
        <v>46273.697916666657</v>
      </c>
      <c r="C19" s="31">
        <f t="shared" si="1"/>
        <v>46273</v>
      </c>
      <c r="D19" s="10" t="str">
        <f t="shared" si="2"/>
        <v>SMD</v>
      </c>
      <c r="E19" s="16">
        <f t="shared" si="3"/>
        <v>100</v>
      </c>
      <c r="F19" s="10">
        <v>2</v>
      </c>
      <c r="G19" s="10" t="str">
        <f t="shared" si="4"/>
        <v>OTC</v>
      </c>
      <c r="H19" s="37">
        <f t="shared" si="5"/>
        <v>4297</v>
      </c>
      <c r="I19" s="13">
        <f t="shared" si="6"/>
        <v>1.1936111111111112</v>
      </c>
      <c r="J19" s="37">
        <f t="shared" si="7"/>
        <v>0</v>
      </c>
      <c r="K19" s="37">
        <f t="shared" si="8"/>
        <v>0</v>
      </c>
      <c r="L19" s="37">
        <f t="shared" si="9"/>
        <v>0</v>
      </c>
      <c r="M19" s="37">
        <f t="shared" si="10"/>
        <v>0</v>
      </c>
      <c r="N19" s="37">
        <f t="shared" si="11"/>
        <v>0</v>
      </c>
      <c r="O19" s="37">
        <f t="shared" si="12"/>
        <v>0</v>
      </c>
      <c r="P19" s="16">
        <f t="shared" si="13"/>
        <v>1</v>
      </c>
      <c r="Q19" s="13">
        <f t="shared" si="14"/>
        <v>0</v>
      </c>
      <c r="R19" s="13">
        <f t="shared" si="15"/>
        <v>0</v>
      </c>
      <c r="S19" s="37">
        <f t="shared" si="16"/>
        <v>83</v>
      </c>
      <c r="T19" s="37">
        <f t="shared" si="17"/>
        <v>321</v>
      </c>
      <c r="U19" s="38" t="str">
        <f t="shared" si="18"/>
        <v>NULL</v>
      </c>
      <c r="V19" s="38" t="str">
        <f t="shared" si="19"/>
        <v>NULL</v>
      </c>
      <c r="W19" s="10" t="str">
        <f t="shared" si="20"/>
        <v>TOTALLINES = 0 -&gt; ACTUALRATE = 0 (division by zero)</v>
      </c>
      <c r="X19" s="10">
        <f t="shared" si="21"/>
        <v>150</v>
      </c>
      <c r="Y19" s="10">
        <f t="shared" si="22"/>
        <v>275</v>
      </c>
      <c r="Z19" s="10" t="s">
        <v>1716</v>
      </c>
      <c r="AA19" s="13"/>
      <c r="AB19" s="13"/>
      <c r="AC19" s="39" t="str">
        <f t="shared" si="23"/>
        <v>NULL</v>
      </c>
      <c r="AD19" s="39" t="str">
        <f t="shared" si="24"/>
        <v>NULL</v>
      </c>
    </row>
    <row r="20" spans="1:30" ht="15" customHeight="1" x14ac:dyDescent="0.35">
      <c r="A20" s="10">
        <v>3</v>
      </c>
      <c r="B20" s="11">
        <f t="shared" si="0"/>
        <v>46273.697916666657</v>
      </c>
      <c r="C20" s="31">
        <f t="shared" si="1"/>
        <v>46273</v>
      </c>
      <c r="D20" s="10" t="str">
        <f t="shared" si="2"/>
        <v>SMD</v>
      </c>
      <c r="E20" s="16">
        <f t="shared" si="3"/>
        <v>100</v>
      </c>
      <c r="F20" s="10">
        <v>3</v>
      </c>
      <c r="G20" s="10" t="str">
        <f t="shared" si="4"/>
        <v>Vault</v>
      </c>
      <c r="H20" s="37">
        <f t="shared" si="5"/>
        <v>0</v>
      </c>
      <c r="I20" s="13">
        <f t="shared" si="6"/>
        <v>0</v>
      </c>
      <c r="J20" s="37">
        <f t="shared" si="7"/>
        <v>0</v>
      </c>
      <c r="K20" s="37">
        <f t="shared" si="8"/>
        <v>0</v>
      </c>
      <c r="L20" s="37">
        <f t="shared" si="9"/>
        <v>0</v>
      </c>
      <c r="M20" s="37">
        <f t="shared" si="10"/>
        <v>0</v>
      </c>
      <c r="N20" s="37">
        <f t="shared" si="11"/>
        <v>0</v>
      </c>
      <c r="O20" s="37">
        <f t="shared" si="12"/>
        <v>0</v>
      </c>
      <c r="P20" s="16">
        <f t="shared" si="13"/>
        <v>0</v>
      </c>
      <c r="Q20" s="13" t="str">
        <f t="shared" si="14"/>
        <v>NULL</v>
      </c>
      <c r="R20" s="13" t="str">
        <f t="shared" si="15"/>
        <v>NULL</v>
      </c>
      <c r="S20" s="37">
        <f t="shared" si="16"/>
        <v>84</v>
      </c>
      <c r="T20" s="37">
        <f t="shared" si="17"/>
        <v>130</v>
      </c>
      <c r="U20" s="38" t="str">
        <f t="shared" si="18"/>
        <v>NULL</v>
      </c>
      <c r="V20" s="38" t="str">
        <f t="shared" si="19"/>
        <v>NULL</v>
      </c>
      <c r="W20" s="10" t="str">
        <f t="shared" si="20"/>
        <v>TOTALTIMEINHRS = 0 (no LM005S1 time)</v>
      </c>
      <c r="X20" s="10">
        <f t="shared" si="21"/>
        <v>300</v>
      </c>
      <c r="Y20" s="10">
        <f t="shared" si="22"/>
        <v>350</v>
      </c>
      <c r="Z20" s="10" t="s">
        <v>1716</v>
      </c>
      <c r="AA20" s="13"/>
      <c r="AB20" s="13"/>
      <c r="AC20" s="39" t="str">
        <f t="shared" si="23"/>
        <v>NULL</v>
      </c>
      <c r="AD20" s="39" t="str">
        <f t="shared" si="24"/>
        <v>NULL</v>
      </c>
    </row>
    <row r="21" spans="1:30" ht="15" customHeight="1" x14ac:dyDescent="0.35">
      <c r="A21" s="10">
        <v>3</v>
      </c>
      <c r="B21" s="11">
        <f t="shared" si="0"/>
        <v>46273.697916666657</v>
      </c>
      <c r="C21" s="31">
        <f t="shared" si="1"/>
        <v>46273</v>
      </c>
      <c r="D21" s="10" t="str">
        <f t="shared" si="2"/>
        <v>SMD</v>
      </c>
      <c r="E21" s="16">
        <f t="shared" si="3"/>
        <v>100</v>
      </c>
      <c r="F21" s="10">
        <v>4</v>
      </c>
      <c r="G21" s="10" t="str">
        <f t="shared" si="4"/>
        <v>Cage</v>
      </c>
      <c r="H21" s="37">
        <f t="shared" si="5"/>
        <v>0</v>
      </c>
      <c r="I21" s="13">
        <f t="shared" si="6"/>
        <v>0</v>
      </c>
      <c r="J21" s="37">
        <f t="shared" si="7"/>
        <v>0</v>
      </c>
      <c r="K21" s="37">
        <f t="shared" si="8"/>
        <v>0</v>
      </c>
      <c r="L21" s="37">
        <f t="shared" si="9"/>
        <v>0</v>
      </c>
      <c r="M21" s="37">
        <f t="shared" si="10"/>
        <v>0</v>
      </c>
      <c r="N21" s="37">
        <f t="shared" si="11"/>
        <v>0</v>
      </c>
      <c r="O21" s="37">
        <f t="shared" si="12"/>
        <v>0</v>
      </c>
      <c r="P21" s="16">
        <f t="shared" si="13"/>
        <v>0</v>
      </c>
      <c r="Q21" s="13" t="str">
        <f t="shared" si="14"/>
        <v>NULL</v>
      </c>
      <c r="R21" s="13" t="str">
        <f t="shared" si="15"/>
        <v>NULL</v>
      </c>
      <c r="S21" s="37">
        <f t="shared" si="16"/>
        <v>85</v>
      </c>
      <c r="T21" s="37">
        <f t="shared" si="17"/>
        <v>126</v>
      </c>
      <c r="U21" s="38" t="str">
        <f t="shared" si="18"/>
        <v>NULL</v>
      </c>
      <c r="V21" s="38" t="str">
        <f t="shared" si="19"/>
        <v>NULL</v>
      </c>
      <c r="W21" s="10" t="str">
        <f t="shared" si="20"/>
        <v>TOTALTIMEINHRS = 0 (no LM005S1 time)</v>
      </c>
      <c r="X21" s="10">
        <f t="shared" si="21"/>
        <v>300</v>
      </c>
      <c r="Y21" s="10">
        <f t="shared" si="22"/>
        <v>350</v>
      </c>
      <c r="Z21" s="10" t="s">
        <v>1716</v>
      </c>
      <c r="AA21" s="13"/>
      <c r="AB21" s="13"/>
      <c r="AC21" s="39" t="str">
        <f t="shared" si="23"/>
        <v>NULL</v>
      </c>
      <c r="AD21" s="39" t="str">
        <f t="shared" si="24"/>
        <v>NULL</v>
      </c>
    </row>
    <row r="22" spans="1:30" ht="15" customHeight="1" x14ac:dyDescent="0.35">
      <c r="A22" s="10">
        <v>3</v>
      </c>
      <c r="B22" s="11">
        <f t="shared" si="0"/>
        <v>46273.697916666657</v>
      </c>
      <c r="C22" s="31">
        <f t="shared" si="1"/>
        <v>46273</v>
      </c>
      <c r="D22" s="10" t="str">
        <f t="shared" si="2"/>
        <v>SMD</v>
      </c>
      <c r="E22" s="16">
        <f t="shared" si="3"/>
        <v>100</v>
      </c>
      <c r="F22" s="10">
        <v>5</v>
      </c>
      <c r="G22" s="10" t="str">
        <f t="shared" si="4"/>
        <v>Cooler</v>
      </c>
      <c r="H22" s="37">
        <f t="shared" si="5"/>
        <v>0</v>
      </c>
      <c r="I22" s="13">
        <f t="shared" si="6"/>
        <v>0</v>
      </c>
      <c r="J22" s="37">
        <f t="shared" si="7"/>
        <v>0</v>
      </c>
      <c r="K22" s="37">
        <f t="shared" si="8"/>
        <v>0</v>
      </c>
      <c r="L22" s="37">
        <f t="shared" si="9"/>
        <v>0</v>
      </c>
      <c r="M22" s="37">
        <f t="shared" si="10"/>
        <v>0</v>
      </c>
      <c r="N22" s="37">
        <f t="shared" si="11"/>
        <v>0</v>
      </c>
      <c r="O22" s="37">
        <f t="shared" si="12"/>
        <v>0</v>
      </c>
      <c r="P22" s="16">
        <f t="shared" si="13"/>
        <v>0</v>
      </c>
      <c r="Q22" s="13" t="str">
        <f t="shared" si="14"/>
        <v>NULL</v>
      </c>
      <c r="R22" s="13" t="str">
        <f t="shared" si="15"/>
        <v>NULL</v>
      </c>
      <c r="S22" s="37">
        <f t="shared" si="16"/>
        <v>15</v>
      </c>
      <c r="T22" s="37">
        <f t="shared" si="17"/>
        <v>43</v>
      </c>
      <c r="U22" s="38" t="str">
        <f t="shared" si="18"/>
        <v>NULL</v>
      </c>
      <c r="V22" s="38" t="str">
        <f t="shared" si="19"/>
        <v>NULL</v>
      </c>
      <c r="W22" s="10" t="str">
        <f t="shared" si="20"/>
        <v>TOTALTIMEINHRS = 0 (no LM005S1 time)</v>
      </c>
      <c r="X22" s="10">
        <f t="shared" si="21"/>
        <v>350</v>
      </c>
      <c r="Y22" s="10">
        <f t="shared" si="22"/>
        <v>600</v>
      </c>
      <c r="Z22" s="10" t="s">
        <v>1716</v>
      </c>
      <c r="AA22" s="13"/>
      <c r="AB22" s="13"/>
      <c r="AC22" s="39" t="str">
        <f t="shared" si="23"/>
        <v>NULL</v>
      </c>
      <c r="AD22" s="39" t="str">
        <f t="shared" si="24"/>
        <v>NULL</v>
      </c>
    </row>
    <row r="23" spans="1:30" ht="15" customHeight="1" x14ac:dyDescent="0.35">
      <c r="A23" s="10">
        <v>3</v>
      </c>
      <c r="B23" s="11">
        <f t="shared" si="0"/>
        <v>46273.697916666657</v>
      </c>
      <c r="C23" s="31">
        <f t="shared" si="1"/>
        <v>46273</v>
      </c>
      <c r="D23" s="10" t="str">
        <f t="shared" si="2"/>
        <v>SMD</v>
      </c>
      <c r="E23" s="16">
        <f t="shared" si="3"/>
        <v>100</v>
      </c>
      <c r="F23" s="10">
        <v>6</v>
      </c>
      <c r="G23" s="10" t="str">
        <f t="shared" si="4"/>
        <v>Cases</v>
      </c>
      <c r="H23" s="37">
        <f t="shared" si="5"/>
        <v>0</v>
      </c>
      <c r="I23" s="13">
        <f t="shared" si="6"/>
        <v>0</v>
      </c>
      <c r="J23" s="37">
        <f t="shared" si="7"/>
        <v>0</v>
      </c>
      <c r="K23" s="37">
        <f t="shared" si="8"/>
        <v>0</v>
      </c>
      <c r="L23" s="37">
        <f t="shared" si="9"/>
        <v>0</v>
      </c>
      <c r="M23" s="37">
        <f t="shared" si="10"/>
        <v>0</v>
      </c>
      <c r="N23" s="37">
        <f t="shared" si="11"/>
        <v>0</v>
      </c>
      <c r="O23" s="37">
        <f t="shared" si="12"/>
        <v>0</v>
      </c>
      <c r="P23" s="16">
        <f t="shared" si="13"/>
        <v>0</v>
      </c>
      <c r="Q23" s="13" t="str">
        <f t="shared" si="14"/>
        <v>NULL</v>
      </c>
      <c r="R23" s="13" t="str">
        <f t="shared" si="15"/>
        <v>NULL</v>
      </c>
      <c r="S23" s="37">
        <f t="shared" si="16"/>
        <v>0</v>
      </c>
      <c r="T23" s="37">
        <f t="shared" si="17"/>
        <v>0</v>
      </c>
      <c r="U23" s="38" t="str">
        <f t="shared" si="18"/>
        <v>NULL</v>
      </c>
      <c r="V23" s="38" t="str">
        <f t="shared" si="19"/>
        <v>NULL</v>
      </c>
      <c r="W23" s="10" t="str">
        <f t="shared" si="20"/>
        <v>TOTALTIMEINHRS = 0 (no LM005S1 time)</v>
      </c>
      <c r="X23" s="10">
        <f t="shared" si="21"/>
        <v>75</v>
      </c>
      <c r="Y23" s="10">
        <f t="shared" si="22"/>
        <v>100</v>
      </c>
      <c r="Z23" s="10" t="s">
        <v>1716</v>
      </c>
      <c r="AA23" s="13"/>
      <c r="AB23" s="13"/>
      <c r="AC23" s="39" t="str">
        <f t="shared" si="23"/>
        <v>NULL</v>
      </c>
      <c r="AD23" s="39" t="str">
        <f t="shared" si="24"/>
        <v>NULL</v>
      </c>
    </row>
    <row r="24" spans="1:30" ht="15" customHeight="1" x14ac:dyDescent="0.35">
      <c r="A24" s="10">
        <v>4</v>
      </c>
      <c r="B24" s="11">
        <f t="shared" si="0"/>
        <v>46273.708333333343</v>
      </c>
      <c r="C24" s="31">
        <f t="shared" si="1"/>
        <v>46273</v>
      </c>
      <c r="D24" s="10" t="str">
        <f t="shared" si="2"/>
        <v>SMD</v>
      </c>
      <c r="E24" s="16">
        <f t="shared" si="3"/>
        <v>100</v>
      </c>
      <c r="F24" s="10">
        <v>1</v>
      </c>
      <c r="G24" s="10" t="str">
        <f t="shared" si="4"/>
        <v>Prescription</v>
      </c>
      <c r="H24" s="37">
        <f t="shared" si="5"/>
        <v>8891</v>
      </c>
      <c r="I24" s="13">
        <f t="shared" si="6"/>
        <v>2.4697222222222224</v>
      </c>
      <c r="J24" s="37">
        <f t="shared" si="7"/>
        <v>0</v>
      </c>
      <c r="K24" s="37">
        <f t="shared" si="8"/>
        <v>118</v>
      </c>
      <c r="L24" s="37">
        <f t="shared" si="9"/>
        <v>118</v>
      </c>
      <c r="M24" s="37">
        <f t="shared" si="10"/>
        <v>0</v>
      </c>
      <c r="N24" s="37">
        <f t="shared" si="11"/>
        <v>391</v>
      </c>
      <c r="O24" s="37">
        <f t="shared" si="12"/>
        <v>391</v>
      </c>
      <c r="P24" s="16">
        <f t="shared" si="13"/>
        <v>3</v>
      </c>
      <c r="Q24" s="13">
        <f t="shared" si="14"/>
        <v>143.33595771004386</v>
      </c>
      <c r="R24" s="13">
        <f t="shared" si="15"/>
        <v>474.95219885277243</v>
      </c>
      <c r="S24" s="37">
        <f t="shared" si="16"/>
        <v>138</v>
      </c>
      <c r="T24" s="37">
        <f t="shared" si="17"/>
        <v>227</v>
      </c>
      <c r="U24" s="38">
        <f t="shared" si="18"/>
        <v>0.96277306967984944</v>
      </c>
      <c r="V24" s="38">
        <f t="shared" si="19"/>
        <v>0.47794283413848637</v>
      </c>
      <c r="W24" s="10" t="str">
        <f t="shared" si="20"/>
        <v/>
      </c>
      <c r="X24" s="10">
        <f t="shared" si="21"/>
        <v>200</v>
      </c>
      <c r="Y24" s="10">
        <f t="shared" si="22"/>
        <v>350</v>
      </c>
      <c r="Z24" s="10" t="s">
        <v>1716</v>
      </c>
      <c r="AA24" s="13"/>
      <c r="AB24" s="13"/>
      <c r="AC24" s="39">
        <f t="shared" si="23"/>
        <v>46273.748448877916</v>
      </c>
      <c r="AD24" s="39">
        <f t="shared" si="24"/>
        <v>46273.728247618099</v>
      </c>
    </row>
    <row r="25" spans="1:30" ht="15" customHeight="1" x14ac:dyDescent="0.35">
      <c r="A25" s="10">
        <v>4</v>
      </c>
      <c r="B25" s="11">
        <f t="shared" si="0"/>
        <v>46273.708333333343</v>
      </c>
      <c r="C25" s="31">
        <f t="shared" si="1"/>
        <v>46273</v>
      </c>
      <c r="D25" s="10" t="str">
        <f t="shared" si="2"/>
        <v>SMD</v>
      </c>
      <c r="E25" s="16">
        <f t="shared" si="3"/>
        <v>100</v>
      </c>
      <c r="F25" s="10">
        <v>2</v>
      </c>
      <c r="G25" s="10" t="str">
        <f t="shared" si="4"/>
        <v>OTC</v>
      </c>
      <c r="H25" s="37">
        <f t="shared" si="5"/>
        <v>5197</v>
      </c>
      <c r="I25" s="13">
        <f t="shared" si="6"/>
        <v>1.4436111111111112</v>
      </c>
      <c r="J25" s="37">
        <f t="shared" si="7"/>
        <v>0</v>
      </c>
      <c r="K25" s="37">
        <f t="shared" si="8"/>
        <v>0</v>
      </c>
      <c r="L25" s="37">
        <f t="shared" si="9"/>
        <v>0</v>
      </c>
      <c r="M25" s="37">
        <f t="shared" si="10"/>
        <v>0</v>
      </c>
      <c r="N25" s="37">
        <f t="shared" si="11"/>
        <v>0</v>
      </c>
      <c r="O25" s="37">
        <f t="shared" si="12"/>
        <v>0</v>
      </c>
      <c r="P25" s="16">
        <f t="shared" si="13"/>
        <v>1</v>
      </c>
      <c r="Q25" s="13">
        <f t="shared" si="14"/>
        <v>0</v>
      </c>
      <c r="R25" s="13">
        <f t="shared" si="15"/>
        <v>0</v>
      </c>
      <c r="S25" s="37">
        <f t="shared" si="16"/>
        <v>118</v>
      </c>
      <c r="T25" s="37">
        <f t="shared" si="17"/>
        <v>429</v>
      </c>
      <c r="U25" s="38" t="str">
        <f t="shared" si="18"/>
        <v>NULL</v>
      </c>
      <c r="V25" s="38" t="str">
        <f t="shared" si="19"/>
        <v>NULL</v>
      </c>
      <c r="W25" s="10" t="str">
        <f t="shared" si="20"/>
        <v>TOTALLINES = 0 -&gt; ACTUALRATE = 0 (division by zero)</v>
      </c>
      <c r="X25" s="10">
        <f t="shared" si="21"/>
        <v>150</v>
      </c>
      <c r="Y25" s="10">
        <f t="shared" si="22"/>
        <v>275</v>
      </c>
      <c r="Z25" s="10" t="s">
        <v>1716</v>
      </c>
      <c r="AA25" s="13"/>
      <c r="AB25" s="13"/>
      <c r="AC25" s="39" t="str">
        <f t="shared" si="23"/>
        <v>NULL</v>
      </c>
      <c r="AD25" s="39" t="str">
        <f t="shared" si="24"/>
        <v>NULL</v>
      </c>
    </row>
    <row r="26" spans="1:30" ht="15" customHeight="1" x14ac:dyDescent="0.35">
      <c r="A26" s="10">
        <v>4</v>
      </c>
      <c r="B26" s="11">
        <f t="shared" si="0"/>
        <v>46273.708333333343</v>
      </c>
      <c r="C26" s="31">
        <f t="shared" si="1"/>
        <v>46273</v>
      </c>
      <c r="D26" s="10" t="str">
        <f t="shared" si="2"/>
        <v>SMD</v>
      </c>
      <c r="E26" s="16">
        <f t="shared" si="3"/>
        <v>100</v>
      </c>
      <c r="F26" s="10">
        <v>3</v>
      </c>
      <c r="G26" s="10" t="str">
        <f t="shared" si="4"/>
        <v>Vault</v>
      </c>
      <c r="H26" s="37">
        <f t="shared" si="5"/>
        <v>0</v>
      </c>
      <c r="I26" s="13">
        <f t="shared" si="6"/>
        <v>0</v>
      </c>
      <c r="J26" s="37">
        <f t="shared" si="7"/>
        <v>0</v>
      </c>
      <c r="K26" s="37">
        <f t="shared" si="8"/>
        <v>0</v>
      </c>
      <c r="L26" s="37">
        <f t="shared" si="9"/>
        <v>0</v>
      </c>
      <c r="M26" s="37">
        <f t="shared" si="10"/>
        <v>0</v>
      </c>
      <c r="N26" s="37">
        <f t="shared" si="11"/>
        <v>0</v>
      </c>
      <c r="O26" s="37">
        <f t="shared" si="12"/>
        <v>0</v>
      </c>
      <c r="P26" s="16">
        <f t="shared" si="13"/>
        <v>0</v>
      </c>
      <c r="Q26" s="13" t="str">
        <f t="shared" si="14"/>
        <v>NULL</v>
      </c>
      <c r="R26" s="13" t="str">
        <f t="shared" si="15"/>
        <v>NULL</v>
      </c>
      <c r="S26" s="37">
        <f t="shared" si="16"/>
        <v>92</v>
      </c>
      <c r="T26" s="37">
        <f t="shared" si="17"/>
        <v>142</v>
      </c>
      <c r="U26" s="38" t="str">
        <f t="shared" si="18"/>
        <v>NULL</v>
      </c>
      <c r="V26" s="38" t="str">
        <f t="shared" si="19"/>
        <v>NULL</v>
      </c>
      <c r="W26" s="10" t="str">
        <f t="shared" si="20"/>
        <v>TOTALTIMEINHRS = 0 (no LM005S1 time)</v>
      </c>
      <c r="X26" s="10">
        <f t="shared" si="21"/>
        <v>300</v>
      </c>
      <c r="Y26" s="10">
        <f t="shared" si="22"/>
        <v>350</v>
      </c>
      <c r="Z26" s="10" t="s">
        <v>1716</v>
      </c>
      <c r="AA26" s="13"/>
      <c r="AB26" s="13"/>
      <c r="AC26" s="39" t="str">
        <f t="shared" si="23"/>
        <v>NULL</v>
      </c>
      <c r="AD26" s="39" t="str">
        <f t="shared" si="24"/>
        <v>NULL</v>
      </c>
    </row>
    <row r="27" spans="1:30" ht="15" customHeight="1" x14ac:dyDescent="0.35">
      <c r="A27" s="10">
        <v>4</v>
      </c>
      <c r="B27" s="11">
        <f t="shared" si="0"/>
        <v>46273.708333333343</v>
      </c>
      <c r="C27" s="31">
        <f t="shared" si="1"/>
        <v>46273</v>
      </c>
      <c r="D27" s="10" t="str">
        <f t="shared" si="2"/>
        <v>SMD</v>
      </c>
      <c r="E27" s="16">
        <f t="shared" si="3"/>
        <v>100</v>
      </c>
      <c r="F27" s="10">
        <v>4</v>
      </c>
      <c r="G27" s="10" t="str">
        <f t="shared" si="4"/>
        <v>Cage</v>
      </c>
      <c r="H27" s="37">
        <f t="shared" si="5"/>
        <v>0</v>
      </c>
      <c r="I27" s="13">
        <f t="shared" si="6"/>
        <v>0</v>
      </c>
      <c r="J27" s="37">
        <f t="shared" si="7"/>
        <v>0</v>
      </c>
      <c r="K27" s="37">
        <f t="shared" si="8"/>
        <v>0</v>
      </c>
      <c r="L27" s="37">
        <f t="shared" si="9"/>
        <v>0</v>
      </c>
      <c r="M27" s="37">
        <f t="shared" si="10"/>
        <v>0</v>
      </c>
      <c r="N27" s="37">
        <f t="shared" si="11"/>
        <v>0</v>
      </c>
      <c r="O27" s="37">
        <f t="shared" si="12"/>
        <v>0</v>
      </c>
      <c r="P27" s="16">
        <f t="shared" si="13"/>
        <v>0</v>
      </c>
      <c r="Q27" s="13" t="str">
        <f t="shared" si="14"/>
        <v>NULL</v>
      </c>
      <c r="R27" s="13" t="str">
        <f t="shared" si="15"/>
        <v>NULL</v>
      </c>
      <c r="S27" s="37">
        <f t="shared" si="16"/>
        <v>95</v>
      </c>
      <c r="T27" s="37">
        <f t="shared" si="17"/>
        <v>139</v>
      </c>
      <c r="U27" s="38" t="str">
        <f t="shared" si="18"/>
        <v>NULL</v>
      </c>
      <c r="V27" s="38" t="str">
        <f t="shared" si="19"/>
        <v>NULL</v>
      </c>
      <c r="W27" s="10" t="str">
        <f t="shared" si="20"/>
        <v>TOTALTIMEINHRS = 0 (no LM005S1 time)</v>
      </c>
      <c r="X27" s="10">
        <f t="shared" si="21"/>
        <v>300</v>
      </c>
      <c r="Y27" s="10">
        <f t="shared" si="22"/>
        <v>350</v>
      </c>
      <c r="Z27" s="10" t="s">
        <v>1716</v>
      </c>
      <c r="AA27" s="13"/>
      <c r="AB27" s="13"/>
      <c r="AC27" s="39" t="str">
        <f t="shared" si="23"/>
        <v>NULL</v>
      </c>
      <c r="AD27" s="39" t="str">
        <f t="shared" si="24"/>
        <v>NULL</v>
      </c>
    </row>
    <row r="28" spans="1:30" ht="15" customHeight="1" x14ac:dyDescent="0.35">
      <c r="A28" s="10">
        <v>4</v>
      </c>
      <c r="B28" s="11">
        <f t="shared" si="0"/>
        <v>46273.708333333343</v>
      </c>
      <c r="C28" s="31">
        <f t="shared" si="1"/>
        <v>46273</v>
      </c>
      <c r="D28" s="10" t="str">
        <f t="shared" si="2"/>
        <v>SMD</v>
      </c>
      <c r="E28" s="16">
        <f t="shared" si="3"/>
        <v>100</v>
      </c>
      <c r="F28" s="10">
        <v>5</v>
      </c>
      <c r="G28" s="10" t="str">
        <f t="shared" si="4"/>
        <v>Cooler</v>
      </c>
      <c r="H28" s="37">
        <f t="shared" si="5"/>
        <v>0</v>
      </c>
      <c r="I28" s="13">
        <f t="shared" si="6"/>
        <v>0</v>
      </c>
      <c r="J28" s="37">
        <f t="shared" si="7"/>
        <v>0</v>
      </c>
      <c r="K28" s="37">
        <f t="shared" si="8"/>
        <v>0</v>
      </c>
      <c r="L28" s="37">
        <f t="shared" si="9"/>
        <v>0</v>
      </c>
      <c r="M28" s="37">
        <f t="shared" si="10"/>
        <v>0</v>
      </c>
      <c r="N28" s="37">
        <f t="shared" si="11"/>
        <v>0</v>
      </c>
      <c r="O28" s="37">
        <f t="shared" si="12"/>
        <v>0</v>
      </c>
      <c r="P28" s="16">
        <f t="shared" si="13"/>
        <v>0</v>
      </c>
      <c r="Q28" s="13" t="str">
        <f t="shared" si="14"/>
        <v>NULL</v>
      </c>
      <c r="R28" s="13" t="str">
        <f t="shared" si="15"/>
        <v>NULL</v>
      </c>
      <c r="S28" s="37">
        <f t="shared" si="16"/>
        <v>17</v>
      </c>
      <c r="T28" s="37">
        <f t="shared" si="17"/>
        <v>45</v>
      </c>
      <c r="U28" s="38" t="str">
        <f t="shared" si="18"/>
        <v>NULL</v>
      </c>
      <c r="V28" s="38" t="str">
        <f t="shared" si="19"/>
        <v>NULL</v>
      </c>
      <c r="W28" s="10" t="str">
        <f t="shared" si="20"/>
        <v>TOTALTIMEINHRS = 0 (no LM005S1 time)</v>
      </c>
      <c r="X28" s="10">
        <f t="shared" si="21"/>
        <v>350</v>
      </c>
      <c r="Y28" s="10">
        <f t="shared" si="22"/>
        <v>600</v>
      </c>
      <c r="Z28" s="10" t="s">
        <v>1716</v>
      </c>
      <c r="AA28" s="13"/>
      <c r="AB28" s="13"/>
      <c r="AC28" s="39" t="str">
        <f t="shared" si="23"/>
        <v>NULL</v>
      </c>
      <c r="AD28" s="39" t="str">
        <f t="shared" si="24"/>
        <v>NULL</v>
      </c>
    </row>
    <row r="29" spans="1:30" ht="15" customHeight="1" x14ac:dyDescent="0.35">
      <c r="A29" s="10">
        <v>4</v>
      </c>
      <c r="B29" s="11">
        <f t="shared" si="0"/>
        <v>46273.708333333343</v>
      </c>
      <c r="C29" s="31">
        <f t="shared" si="1"/>
        <v>46273</v>
      </c>
      <c r="D29" s="10" t="str">
        <f t="shared" si="2"/>
        <v>SMD</v>
      </c>
      <c r="E29" s="16">
        <f t="shared" si="3"/>
        <v>100</v>
      </c>
      <c r="F29" s="10">
        <v>6</v>
      </c>
      <c r="G29" s="10" t="str">
        <f t="shared" si="4"/>
        <v>Cases</v>
      </c>
      <c r="H29" s="37">
        <f t="shared" si="5"/>
        <v>0</v>
      </c>
      <c r="I29" s="13">
        <f t="shared" si="6"/>
        <v>0</v>
      </c>
      <c r="J29" s="37">
        <f t="shared" si="7"/>
        <v>0</v>
      </c>
      <c r="K29" s="37">
        <f t="shared" si="8"/>
        <v>0</v>
      </c>
      <c r="L29" s="37">
        <f t="shared" si="9"/>
        <v>0</v>
      </c>
      <c r="M29" s="37">
        <f t="shared" si="10"/>
        <v>0</v>
      </c>
      <c r="N29" s="37">
        <f t="shared" si="11"/>
        <v>0</v>
      </c>
      <c r="O29" s="37">
        <f t="shared" si="12"/>
        <v>0</v>
      </c>
      <c r="P29" s="16">
        <f t="shared" si="13"/>
        <v>0</v>
      </c>
      <c r="Q29" s="13" t="str">
        <f t="shared" si="14"/>
        <v>NULL</v>
      </c>
      <c r="R29" s="13" t="str">
        <f t="shared" si="15"/>
        <v>NULL</v>
      </c>
      <c r="S29" s="37">
        <f t="shared" si="16"/>
        <v>0</v>
      </c>
      <c r="T29" s="37">
        <f t="shared" si="17"/>
        <v>0</v>
      </c>
      <c r="U29" s="38" t="str">
        <f t="shared" si="18"/>
        <v>NULL</v>
      </c>
      <c r="V29" s="38" t="str">
        <f t="shared" si="19"/>
        <v>NULL</v>
      </c>
      <c r="W29" s="10" t="str">
        <f t="shared" si="20"/>
        <v>TOTALTIMEINHRS = 0 (no LM005S1 time)</v>
      </c>
      <c r="X29" s="10">
        <f t="shared" si="21"/>
        <v>75</v>
      </c>
      <c r="Y29" s="10">
        <f t="shared" si="22"/>
        <v>100</v>
      </c>
      <c r="Z29" s="10" t="s">
        <v>1716</v>
      </c>
      <c r="AA29" s="13"/>
      <c r="AB29" s="13"/>
      <c r="AC29" s="39" t="str">
        <f t="shared" si="23"/>
        <v>NULL</v>
      </c>
      <c r="AD29" s="39" t="str">
        <f t="shared" si="24"/>
        <v>NULL</v>
      </c>
    </row>
    <row r="30" spans="1:30" ht="15" customHeight="1" x14ac:dyDescent="0.35">
      <c r="A30" s="10">
        <v>5</v>
      </c>
      <c r="B30" s="11">
        <f t="shared" si="0"/>
        <v>46273.71875</v>
      </c>
      <c r="C30" s="31">
        <f t="shared" si="1"/>
        <v>46273</v>
      </c>
      <c r="D30" s="10" t="str">
        <f t="shared" si="2"/>
        <v>SMD</v>
      </c>
      <c r="E30" s="16">
        <f t="shared" si="3"/>
        <v>100</v>
      </c>
      <c r="F30" s="10">
        <v>1</v>
      </c>
      <c r="G30" s="10" t="str">
        <f t="shared" si="4"/>
        <v>Prescription</v>
      </c>
      <c r="H30" s="37">
        <f t="shared" si="5"/>
        <v>11591</v>
      </c>
      <c r="I30" s="13">
        <f t="shared" si="6"/>
        <v>3.2197222222222224</v>
      </c>
      <c r="J30" s="37">
        <f t="shared" si="7"/>
        <v>0</v>
      </c>
      <c r="K30" s="37">
        <f t="shared" si="8"/>
        <v>141</v>
      </c>
      <c r="L30" s="37">
        <f t="shared" si="9"/>
        <v>141</v>
      </c>
      <c r="M30" s="37">
        <f t="shared" si="10"/>
        <v>0</v>
      </c>
      <c r="N30" s="37">
        <f t="shared" si="11"/>
        <v>435</v>
      </c>
      <c r="O30" s="37">
        <f t="shared" si="12"/>
        <v>435</v>
      </c>
      <c r="P30" s="16">
        <f t="shared" si="13"/>
        <v>3</v>
      </c>
      <c r="Q30" s="13">
        <f t="shared" si="14"/>
        <v>131.37779311534811</v>
      </c>
      <c r="R30" s="13">
        <f t="shared" si="15"/>
        <v>405.31446812181866</v>
      </c>
      <c r="S30" s="37">
        <f t="shared" si="16"/>
        <v>153</v>
      </c>
      <c r="T30" s="37">
        <f t="shared" si="17"/>
        <v>242</v>
      </c>
      <c r="U30" s="38">
        <f t="shared" si="18"/>
        <v>1.164580378250591</v>
      </c>
      <c r="V30" s="38">
        <f t="shared" si="19"/>
        <v>0.59706726266496379</v>
      </c>
      <c r="W30" s="10" t="str">
        <f t="shared" si="20"/>
        <v/>
      </c>
      <c r="X30" s="10">
        <f t="shared" si="21"/>
        <v>200</v>
      </c>
      <c r="Y30" s="10">
        <f t="shared" si="22"/>
        <v>350</v>
      </c>
      <c r="Z30" s="10" t="s">
        <v>1716</v>
      </c>
      <c r="AA30" s="13"/>
      <c r="AB30" s="13"/>
      <c r="AC30" s="39">
        <f t="shared" si="23"/>
        <v>46273.767274182428</v>
      </c>
      <c r="AD30" s="39">
        <f t="shared" si="24"/>
        <v>46273.743627802614</v>
      </c>
    </row>
    <row r="31" spans="1:30" ht="15" customHeight="1" x14ac:dyDescent="0.35">
      <c r="A31" s="10">
        <v>5</v>
      </c>
      <c r="B31" s="11">
        <f t="shared" si="0"/>
        <v>46273.71875</v>
      </c>
      <c r="C31" s="31">
        <f t="shared" si="1"/>
        <v>46273</v>
      </c>
      <c r="D31" s="10" t="str">
        <f t="shared" si="2"/>
        <v>SMD</v>
      </c>
      <c r="E31" s="16">
        <f t="shared" si="3"/>
        <v>100</v>
      </c>
      <c r="F31" s="10">
        <v>2</v>
      </c>
      <c r="G31" s="10" t="str">
        <f t="shared" si="4"/>
        <v>OTC</v>
      </c>
      <c r="H31" s="37">
        <f t="shared" si="5"/>
        <v>6097</v>
      </c>
      <c r="I31" s="13">
        <f t="shared" si="6"/>
        <v>1.6936111111111112</v>
      </c>
      <c r="J31" s="37">
        <f t="shared" si="7"/>
        <v>0</v>
      </c>
      <c r="K31" s="37">
        <f t="shared" si="8"/>
        <v>0</v>
      </c>
      <c r="L31" s="37">
        <f t="shared" si="9"/>
        <v>0</v>
      </c>
      <c r="M31" s="37">
        <f t="shared" si="10"/>
        <v>0</v>
      </c>
      <c r="N31" s="37">
        <f t="shared" si="11"/>
        <v>0</v>
      </c>
      <c r="O31" s="37">
        <f t="shared" si="12"/>
        <v>0</v>
      </c>
      <c r="P31" s="16">
        <f t="shared" si="13"/>
        <v>1</v>
      </c>
      <c r="Q31" s="13">
        <f t="shared" si="14"/>
        <v>0</v>
      </c>
      <c r="R31" s="13">
        <f t="shared" si="15"/>
        <v>0</v>
      </c>
      <c r="S31" s="37">
        <f t="shared" si="16"/>
        <v>134</v>
      </c>
      <c r="T31" s="37">
        <f t="shared" si="17"/>
        <v>473</v>
      </c>
      <c r="U31" s="38" t="str">
        <f t="shared" si="18"/>
        <v>NULL</v>
      </c>
      <c r="V31" s="38" t="str">
        <f t="shared" si="19"/>
        <v>NULL</v>
      </c>
      <c r="W31" s="10" t="str">
        <f t="shared" si="20"/>
        <v>TOTALLINES = 0 -&gt; ACTUALRATE = 0 (division by zero)</v>
      </c>
      <c r="X31" s="10">
        <f t="shared" si="21"/>
        <v>150</v>
      </c>
      <c r="Y31" s="10">
        <f t="shared" si="22"/>
        <v>275</v>
      </c>
      <c r="Z31" s="10" t="s">
        <v>1716</v>
      </c>
      <c r="AA31" s="13"/>
      <c r="AB31" s="13"/>
      <c r="AC31" s="39" t="str">
        <f t="shared" si="23"/>
        <v>NULL</v>
      </c>
      <c r="AD31" s="39" t="str">
        <f t="shared" si="24"/>
        <v>NULL</v>
      </c>
    </row>
    <row r="32" spans="1:30" ht="15" customHeight="1" x14ac:dyDescent="0.35">
      <c r="A32" s="10">
        <v>5</v>
      </c>
      <c r="B32" s="11">
        <f t="shared" si="0"/>
        <v>46273.71875</v>
      </c>
      <c r="C32" s="31">
        <f t="shared" si="1"/>
        <v>46273</v>
      </c>
      <c r="D32" s="10" t="str">
        <f t="shared" si="2"/>
        <v>SMD</v>
      </c>
      <c r="E32" s="16">
        <f t="shared" si="3"/>
        <v>100</v>
      </c>
      <c r="F32" s="10">
        <v>3</v>
      </c>
      <c r="G32" s="10" t="str">
        <f t="shared" si="4"/>
        <v>Vault</v>
      </c>
      <c r="H32" s="37">
        <f t="shared" si="5"/>
        <v>0</v>
      </c>
      <c r="I32" s="13">
        <f t="shared" si="6"/>
        <v>0</v>
      </c>
      <c r="J32" s="37">
        <f t="shared" si="7"/>
        <v>0</v>
      </c>
      <c r="K32" s="37">
        <f t="shared" si="8"/>
        <v>0</v>
      </c>
      <c r="L32" s="37">
        <f t="shared" si="9"/>
        <v>0</v>
      </c>
      <c r="M32" s="37">
        <f t="shared" si="10"/>
        <v>0</v>
      </c>
      <c r="N32" s="37">
        <f t="shared" si="11"/>
        <v>0</v>
      </c>
      <c r="O32" s="37">
        <f t="shared" si="12"/>
        <v>0</v>
      </c>
      <c r="P32" s="16">
        <f t="shared" si="13"/>
        <v>0</v>
      </c>
      <c r="Q32" s="13" t="str">
        <f t="shared" si="14"/>
        <v>NULL</v>
      </c>
      <c r="R32" s="13" t="str">
        <f t="shared" si="15"/>
        <v>NULL</v>
      </c>
      <c r="S32" s="37">
        <f t="shared" si="16"/>
        <v>94</v>
      </c>
      <c r="T32" s="37">
        <f t="shared" si="17"/>
        <v>144</v>
      </c>
      <c r="U32" s="38" t="str">
        <f t="shared" si="18"/>
        <v>NULL</v>
      </c>
      <c r="V32" s="38" t="str">
        <f t="shared" si="19"/>
        <v>NULL</v>
      </c>
      <c r="W32" s="10" t="str">
        <f t="shared" si="20"/>
        <v>TOTALTIMEINHRS = 0 (no LM005S1 time)</v>
      </c>
      <c r="X32" s="10">
        <f t="shared" si="21"/>
        <v>300</v>
      </c>
      <c r="Y32" s="10">
        <f t="shared" si="22"/>
        <v>350</v>
      </c>
      <c r="Z32" s="10" t="s">
        <v>1716</v>
      </c>
      <c r="AA32" s="13"/>
      <c r="AB32" s="13"/>
      <c r="AC32" s="39" t="str">
        <f t="shared" si="23"/>
        <v>NULL</v>
      </c>
      <c r="AD32" s="39" t="str">
        <f t="shared" si="24"/>
        <v>NULL</v>
      </c>
    </row>
    <row r="33" spans="1:30" ht="15" customHeight="1" x14ac:dyDescent="0.35">
      <c r="A33" s="10">
        <v>5</v>
      </c>
      <c r="B33" s="11">
        <f t="shared" si="0"/>
        <v>46273.71875</v>
      </c>
      <c r="C33" s="31">
        <f t="shared" si="1"/>
        <v>46273</v>
      </c>
      <c r="D33" s="10" t="str">
        <f t="shared" si="2"/>
        <v>SMD</v>
      </c>
      <c r="E33" s="16">
        <f t="shared" si="3"/>
        <v>100</v>
      </c>
      <c r="F33" s="10">
        <v>4</v>
      </c>
      <c r="G33" s="10" t="str">
        <f t="shared" si="4"/>
        <v>Cage</v>
      </c>
      <c r="H33" s="37">
        <f t="shared" si="5"/>
        <v>0</v>
      </c>
      <c r="I33" s="13">
        <f t="shared" si="6"/>
        <v>0</v>
      </c>
      <c r="J33" s="37">
        <f t="shared" si="7"/>
        <v>0</v>
      </c>
      <c r="K33" s="37">
        <f t="shared" si="8"/>
        <v>0</v>
      </c>
      <c r="L33" s="37">
        <f t="shared" si="9"/>
        <v>0</v>
      </c>
      <c r="M33" s="37">
        <f t="shared" si="10"/>
        <v>0</v>
      </c>
      <c r="N33" s="37">
        <f t="shared" si="11"/>
        <v>0</v>
      </c>
      <c r="O33" s="37">
        <f t="shared" si="12"/>
        <v>0</v>
      </c>
      <c r="P33" s="16">
        <f t="shared" si="13"/>
        <v>0</v>
      </c>
      <c r="Q33" s="13" t="str">
        <f t="shared" si="14"/>
        <v>NULL</v>
      </c>
      <c r="R33" s="13" t="str">
        <f t="shared" si="15"/>
        <v>NULL</v>
      </c>
      <c r="S33" s="37">
        <f t="shared" si="16"/>
        <v>106</v>
      </c>
      <c r="T33" s="37">
        <f t="shared" si="17"/>
        <v>156</v>
      </c>
      <c r="U33" s="38" t="str">
        <f t="shared" si="18"/>
        <v>NULL</v>
      </c>
      <c r="V33" s="38" t="str">
        <f t="shared" si="19"/>
        <v>NULL</v>
      </c>
      <c r="W33" s="10" t="str">
        <f t="shared" si="20"/>
        <v>TOTALTIMEINHRS = 0 (no LM005S1 time)</v>
      </c>
      <c r="X33" s="10">
        <f t="shared" si="21"/>
        <v>300</v>
      </c>
      <c r="Y33" s="10">
        <f t="shared" si="22"/>
        <v>350</v>
      </c>
      <c r="Z33" s="10" t="s">
        <v>1716</v>
      </c>
      <c r="AA33" s="13"/>
      <c r="AB33" s="13"/>
      <c r="AC33" s="39" t="str">
        <f t="shared" si="23"/>
        <v>NULL</v>
      </c>
      <c r="AD33" s="39" t="str">
        <f t="shared" si="24"/>
        <v>NULL</v>
      </c>
    </row>
    <row r="34" spans="1:30" ht="15" customHeight="1" x14ac:dyDescent="0.35">
      <c r="A34" s="10">
        <v>5</v>
      </c>
      <c r="B34" s="11">
        <f t="shared" si="0"/>
        <v>46273.71875</v>
      </c>
      <c r="C34" s="31">
        <f t="shared" si="1"/>
        <v>46273</v>
      </c>
      <c r="D34" s="10" t="str">
        <f t="shared" si="2"/>
        <v>SMD</v>
      </c>
      <c r="E34" s="16">
        <f t="shared" si="3"/>
        <v>100</v>
      </c>
      <c r="F34" s="10">
        <v>5</v>
      </c>
      <c r="G34" s="10" t="str">
        <f t="shared" si="4"/>
        <v>Cooler</v>
      </c>
      <c r="H34" s="37">
        <f t="shared" si="5"/>
        <v>0</v>
      </c>
      <c r="I34" s="13">
        <f t="shared" si="6"/>
        <v>0</v>
      </c>
      <c r="J34" s="37">
        <f t="shared" si="7"/>
        <v>0</v>
      </c>
      <c r="K34" s="37">
        <f t="shared" si="8"/>
        <v>0</v>
      </c>
      <c r="L34" s="37">
        <f t="shared" si="9"/>
        <v>0</v>
      </c>
      <c r="M34" s="37">
        <f t="shared" si="10"/>
        <v>0</v>
      </c>
      <c r="N34" s="37">
        <f t="shared" si="11"/>
        <v>0</v>
      </c>
      <c r="O34" s="37">
        <f t="shared" si="12"/>
        <v>0</v>
      </c>
      <c r="P34" s="16">
        <f t="shared" si="13"/>
        <v>0</v>
      </c>
      <c r="Q34" s="13" t="str">
        <f t="shared" si="14"/>
        <v>NULL</v>
      </c>
      <c r="R34" s="13" t="str">
        <f t="shared" si="15"/>
        <v>NULL</v>
      </c>
      <c r="S34" s="37">
        <f t="shared" si="16"/>
        <v>20</v>
      </c>
      <c r="T34" s="37">
        <f t="shared" si="17"/>
        <v>51</v>
      </c>
      <c r="U34" s="38" t="str">
        <f t="shared" si="18"/>
        <v>NULL</v>
      </c>
      <c r="V34" s="38" t="str">
        <f t="shared" si="19"/>
        <v>NULL</v>
      </c>
      <c r="W34" s="10" t="str">
        <f t="shared" si="20"/>
        <v>TOTALTIMEINHRS = 0 (no LM005S1 time)</v>
      </c>
      <c r="X34" s="10">
        <f t="shared" si="21"/>
        <v>350</v>
      </c>
      <c r="Y34" s="10">
        <f t="shared" si="22"/>
        <v>600</v>
      </c>
      <c r="Z34" s="10" t="s">
        <v>1716</v>
      </c>
      <c r="AA34" s="13"/>
      <c r="AB34" s="13"/>
      <c r="AC34" s="39" t="str">
        <f t="shared" si="23"/>
        <v>NULL</v>
      </c>
      <c r="AD34" s="39" t="str">
        <f t="shared" si="24"/>
        <v>NULL</v>
      </c>
    </row>
    <row r="35" spans="1:30" ht="15" customHeight="1" x14ac:dyDescent="0.35">
      <c r="A35" s="10">
        <v>5</v>
      </c>
      <c r="B35" s="11">
        <f t="shared" si="0"/>
        <v>46273.71875</v>
      </c>
      <c r="C35" s="31">
        <f t="shared" si="1"/>
        <v>46273</v>
      </c>
      <c r="D35" s="10" t="str">
        <f t="shared" si="2"/>
        <v>SMD</v>
      </c>
      <c r="E35" s="16">
        <f t="shared" si="3"/>
        <v>100</v>
      </c>
      <c r="F35" s="10">
        <v>6</v>
      </c>
      <c r="G35" s="10" t="str">
        <f t="shared" si="4"/>
        <v>Cases</v>
      </c>
      <c r="H35" s="37">
        <f t="shared" si="5"/>
        <v>0</v>
      </c>
      <c r="I35" s="13">
        <f t="shared" si="6"/>
        <v>0</v>
      </c>
      <c r="J35" s="37">
        <f t="shared" si="7"/>
        <v>0</v>
      </c>
      <c r="K35" s="37">
        <f t="shared" si="8"/>
        <v>0</v>
      </c>
      <c r="L35" s="37">
        <f t="shared" si="9"/>
        <v>0</v>
      </c>
      <c r="M35" s="37">
        <f t="shared" si="10"/>
        <v>0</v>
      </c>
      <c r="N35" s="37">
        <f t="shared" si="11"/>
        <v>0</v>
      </c>
      <c r="O35" s="37">
        <f t="shared" si="12"/>
        <v>0</v>
      </c>
      <c r="P35" s="16">
        <f t="shared" si="13"/>
        <v>0</v>
      </c>
      <c r="Q35" s="13" t="str">
        <f t="shared" si="14"/>
        <v>NULL</v>
      </c>
      <c r="R35" s="13" t="str">
        <f t="shared" si="15"/>
        <v>NULL</v>
      </c>
      <c r="S35" s="37">
        <f t="shared" si="16"/>
        <v>0</v>
      </c>
      <c r="T35" s="37">
        <f t="shared" si="17"/>
        <v>0</v>
      </c>
      <c r="U35" s="38" t="str">
        <f t="shared" si="18"/>
        <v>NULL</v>
      </c>
      <c r="V35" s="38" t="str">
        <f t="shared" si="19"/>
        <v>NULL</v>
      </c>
      <c r="W35" s="10" t="str">
        <f t="shared" si="20"/>
        <v>TOTALTIMEINHRS = 0 (no LM005S1 time)</v>
      </c>
      <c r="X35" s="10">
        <f t="shared" si="21"/>
        <v>75</v>
      </c>
      <c r="Y35" s="10">
        <f t="shared" si="22"/>
        <v>100</v>
      </c>
      <c r="Z35" s="10" t="s">
        <v>1716</v>
      </c>
      <c r="AA35" s="13"/>
      <c r="AB35" s="13"/>
      <c r="AC35" s="39" t="str">
        <f t="shared" si="23"/>
        <v>NULL</v>
      </c>
      <c r="AD35" s="39" t="str">
        <f t="shared" si="24"/>
        <v>NULL</v>
      </c>
    </row>
    <row r="36" spans="1:30" ht="15" customHeight="1" x14ac:dyDescent="0.35">
      <c r="A36" s="10">
        <v>6</v>
      </c>
      <c r="B36" s="11">
        <f t="shared" si="0"/>
        <v>46273.729166666657</v>
      </c>
      <c r="C36" s="31">
        <f t="shared" si="1"/>
        <v>46273</v>
      </c>
      <c r="D36" s="10" t="str">
        <f t="shared" si="2"/>
        <v>SMD</v>
      </c>
      <c r="E36" s="16">
        <f t="shared" si="3"/>
        <v>100</v>
      </c>
      <c r="F36" s="10">
        <v>1</v>
      </c>
      <c r="G36" s="10" t="str">
        <f t="shared" si="4"/>
        <v>Prescription</v>
      </c>
      <c r="H36" s="37">
        <f t="shared" si="5"/>
        <v>14803</v>
      </c>
      <c r="I36" s="13">
        <f t="shared" si="6"/>
        <v>4.1119444444444442</v>
      </c>
      <c r="J36" s="37">
        <f t="shared" si="7"/>
        <v>0</v>
      </c>
      <c r="K36" s="37">
        <f t="shared" si="8"/>
        <v>191</v>
      </c>
      <c r="L36" s="37">
        <f t="shared" si="9"/>
        <v>191</v>
      </c>
      <c r="M36" s="37">
        <f t="shared" si="10"/>
        <v>0</v>
      </c>
      <c r="N36" s="37">
        <f t="shared" si="11"/>
        <v>521</v>
      </c>
      <c r="O36" s="37">
        <f t="shared" si="12"/>
        <v>521</v>
      </c>
      <c r="P36" s="16">
        <f t="shared" si="13"/>
        <v>4</v>
      </c>
      <c r="Q36" s="13">
        <f t="shared" si="14"/>
        <v>185.80017564007298</v>
      </c>
      <c r="R36" s="13">
        <f t="shared" si="15"/>
        <v>506.81618590826184</v>
      </c>
      <c r="S36" s="37">
        <f t="shared" si="16"/>
        <v>135</v>
      </c>
      <c r="T36" s="37">
        <f t="shared" si="17"/>
        <v>255</v>
      </c>
      <c r="U36" s="38">
        <f t="shared" si="18"/>
        <v>0.72658704188481671</v>
      </c>
      <c r="V36" s="38">
        <f t="shared" si="19"/>
        <v>0.50314099488163788</v>
      </c>
      <c r="W36" s="10" t="str">
        <f t="shared" si="20"/>
        <v/>
      </c>
      <c r="X36" s="10">
        <f t="shared" si="21"/>
        <v>200</v>
      </c>
      <c r="Y36" s="10">
        <f t="shared" si="22"/>
        <v>350</v>
      </c>
      <c r="Z36" s="10" t="s">
        <v>1716</v>
      </c>
      <c r="AA36" s="13"/>
      <c r="AB36" s="13"/>
      <c r="AC36" s="39">
        <f t="shared" si="23"/>
        <v>46273.759441126735</v>
      </c>
      <c r="AD36" s="39">
        <f t="shared" si="24"/>
        <v>46273.750130874774</v>
      </c>
    </row>
    <row r="37" spans="1:30" ht="15" customHeight="1" x14ac:dyDescent="0.35">
      <c r="A37" s="10">
        <v>6</v>
      </c>
      <c r="B37" s="11">
        <f t="shared" si="0"/>
        <v>46273.729166666657</v>
      </c>
      <c r="C37" s="31">
        <f t="shared" si="1"/>
        <v>46273</v>
      </c>
      <c r="D37" s="10" t="str">
        <f t="shared" si="2"/>
        <v>SMD</v>
      </c>
      <c r="E37" s="16">
        <f t="shared" si="3"/>
        <v>100</v>
      </c>
      <c r="F37" s="10">
        <v>2</v>
      </c>
      <c r="G37" s="10" t="str">
        <f t="shared" si="4"/>
        <v>OTC</v>
      </c>
      <c r="H37" s="37">
        <f t="shared" si="5"/>
        <v>7389</v>
      </c>
      <c r="I37" s="13">
        <f t="shared" si="6"/>
        <v>2.0525000000000002</v>
      </c>
      <c r="J37" s="37">
        <f t="shared" si="7"/>
        <v>0</v>
      </c>
      <c r="K37" s="37">
        <f t="shared" si="8"/>
        <v>11</v>
      </c>
      <c r="L37" s="37">
        <f t="shared" si="9"/>
        <v>11</v>
      </c>
      <c r="M37" s="37">
        <f t="shared" si="10"/>
        <v>0</v>
      </c>
      <c r="N37" s="37">
        <f t="shared" si="11"/>
        <v>39</v>
      </c>
      <c r="O37" s="37">
        <f t="shared" si="12"/>
        <v>39</v>
      </c>
      <c r="P37" s="16">
        <f t="shared" si="13"/>
        <v>2</v>
      </c>
      <c r="Q37" s="13">
        <f t="shared" si="14"/>
        <v>10.718635809987818</v>
      </c>
      <c r="R37" s="13">
        <f t="shared" si="15"/>
        <v>38.002436053593172</v>
      </c>
      <c r="S37" s="37">
        <f t="shared" si="16"/>
        <v>130</v>
      </c>
      <c r="T37" s="37">
        <f t="shared" si="17"/>
        <v>447</v>
      </c>
      <c r="U37" s="38">
        <f t="shared" si="18"/>
        <v>12.128409090909093</v>
      </c>
      <c r="V37" s="38">
        <f t="shared" si="19"/>
        <v>11.762403846153848</v>
      </c>
      <c r="W37" s="10" t="str">
        <f t="shared" si="20"/>
        <v/>
      </c>
      <c r="X37" s="10">
        <f t="shared" si="21"/>
        <v>150</v>
      </c>
      <c r="Y37" s="10">
        <f t="shared" si="22"/>
        <v>275</v>
      </c>
      <c r="Z37" s="10" t="s">
        <v>1716</v>
      </c>
      <c r="AA37" s="13"/>
      <c r="AB37" s="13"/>
      <c r="AC37" s="39">
        <f t="shared" si="23"/>
        <v>46274.234517045443</v>
      </c>
      <c r="AD37" s="39">
        <f t="shared" si="24"/>
        <v>46274.219266826913</v>
      </c>
    </row>
    <row r="38" spans="1:30" ht="15" customHeight="1" x14ac:dyDescent="0.35">
      <c r="A38" s="10">
        <v>6</v>
      </c>
      <c r="B38" s="11">
        <f t="shared" ref="B38:B69" si="25">INDEX(SNAP_TIMES,MATCH(A38,SNAP_NOS,0))</f>
        <v>46273.729166666657</v>
      </c>
      <c r="C38" s="31">
        <f t="shared" ref="C38:C69" si="26">ANALYSIS_DATE</f>
        <v>46273</v>
      </c>
      <c r="D38" s="10" t="str">
        <f t="shared" ref="D38:D69" si="27">CLIENTID_FILTER</f>
        <v>SMD</v>
      </c>
      <c r="E38" s="16">
        <f t="shared" ref="E38:E69" si="28">WHID_FILTER</f>
        <v>100</v>
      </c>
      <c r="F38" s="10">
        <v>3</v>
      </c>
      <c r="G38" s="10" t="str">
        <f t="shared" ref="G38:G69" si="29">IFERROR(INDEX(M123T_DESC,MATCH(INDEX(M123_ID,MATCH(F38,M123_WT,0)),M123T_ID,0)),"")</f>
        <v>Vault</v>
      </c>
      <c r="H38" s="37">
        <f t="shared" ref="H38:H69" si="30">SUMIFS(LM_TT,LM_SNAP,$A38,LM_DATE,$C38,LM_CLIENT,$D38,LM_WHID,$E38,LM_WT,$F38)</f>
        <v>608</v>
      </c>
      <c r="I38" s="13">
        <f t="shared" ref="I38:I69" si="31">H38/3600</f>
        <v>0.16888888888888889</v>
      </c>
      <c r="J38" s="37">
        <f t="shared" ref="J38:J69" si="32">COUNTIFS(T_SNAP,$A38,T_DATE,$C38,T_CLIENT,$D38,T_WHID,$E38,T_WT,$F38,T_STATUS,STATUS_COMPLETED)</f>
        <v>0</v>
      </c>
      <c r="K38" s="37">
        <f t="shared" ref="K38:K69" si="33">COUNTIFS(TC_DATE,$C38,TC_CLIENT,$D38,TC_WHID,$E38,TC_WT,$F38,TC_STATUS,STATUS_COMPLETED,TC_MOVED,"&lt;="&amp;$B38)</f>
        <v>0</v>
      </c>
      <c r="L38" s="37">
        <f t="shared" ref="L38:L69" si="34">J38+K38</f>
        <v>0</v>
      </c>
      <c r="M38" s="37">
        <f t="shared" ref="M38:M69" si="35">SUMIFS(T_PQ,T_SNAP,$A38,T_DATE,$C38,T_CLIENT,$D38,T_WHID,$E38,T_WT,$F38,T_STATUS,STATUS_COMPLETED)</f>
        <v>0</v>
      </c>
      <c r="N38" s="37">
        <f t="shared" ref="N38:N69" si="36">SUMIFS(TC_PQ,TC_DATE,$C38,TC_CLIENT,$D38,TC_WHID,$E38,TC_WT,$F38,TC_STATUS,STATUS_COMPLETED,TC_MOVED,"&lt;="&amp;$B38)</f>
        <v>0</v>
      </c>
      <c r="O38" s="37">
        <f t="shared" ref="O38:O69" si="37">M38+N38</f>
        <v>0</v>
      </c>
      <c r="P38" s="16">
        <f t="shared" ref="P38:P69" si="38">SUMPRODUCT((LM_SNAP=$A38)*(LM_DATE=$C38)*(LM_CLIENT=$D38)*(LM_WHID=$E38)*(LM_WT=$F38)*(LM_WIP=WIPIND_WORKING)/COUNTIFS(LM_SNAP,LM_SNAP,LM_DATE,LM_DATE,LM_CLIENT,LM_CLIENT,LM_WHID,LM_WHID,LM_WT,LM_WT,LM_WIP,LM_WIP,LM_RES,LM_RES))</f>
        <v>1</v>
      </c>
      <c r="Q38" s="13">
        <f t="shared" ref="Q38:Q69" si="39">IF(OR(I38=0,P38=0),"NULL",(L38/I38)*P38)</f>
        <v>0</v>
      </c>
      <c r="R38" s="13">
        <f t="shared" ref="R38:R69" si="40">IF(OR(I38=0,P38=0),"NULL",(O38/I38)*P38)</f>
        <v>0</v>
      </c>
      <c r="S38" s="37">
        <f t="shared" ref="S38:S69" si="41">COUNTIFS(T_SNAP,$A38,T_CLIENT,$D38,T_WHID,$E38,T_WT,$F38,T_OPENQTY,"&gt;0")</f>
        <v>95</v>
      </c>
      <c r="T38" s="37">
        <f t="shared" ref="T38:T69" si="42">SUMIFS(T_OPENQTY,T_SNAP,$A38,T_CLIENT,$D38,T_WHID,$E38,T_WT,$F38,T_OPENQTY,"&gt;0")</f>
        <v>145</v>
      </c>
      <c r="U38" s="38" t="str">
        <f t="shared" ref="U38:U69" si="43">IF(S38=0,"NULL",IF(AND(ISNUMBER(Q38),N(Q38)&lt;&gt;0),S38/Q38,"NULL"))</f>
        <v>NULL</v>
      </c>
      <c r="V38" s="38" t="str">
        <f t="shared" ref="V38:V69" si="44">IF(T38=0,"NULL",IF(AND(ISNUMBER(R38),N(R38)&lt;&gt;0),T38/R38,"NULL"))</f>
        <v>NULL</v>
      </c>
      <c r="W38" s="10" t="str">
        <f t="shared" ref="W38:W69" si="45">IF(AND(ISNUMBER(U38),ISNUMBER(V38)),"",IF(I38=0,"TOTALTIMEINHRS = 0 (no LM005S1 time)",IF(P38=0,"RESOURCES = 0 (no operator with WIPIND = working)",IF(L38=0,"TOTALLINES = 0 -&gt; ACTUALRATE = 0 (division by zero)",IF(S38=0,"OPENLINES = 0 (no open work in TI102)","")))))</f>
        <v>TOTALLINES = 0 -&gt; ACTUALRATE = 0 (division by zero)</v>
      </c>
      <c r="X38" s="10">
        <f t="shared" ref="X38:X69" si="46">IFERROR(INDEX(M150_LPH,MATCH(F38,M150_WT,0)),"")</f>
        <v>300</v>
      </c>
      <c r="Y38" s="10">
        <f t="shared" ref="Y38:Y69" si="47">IFERROR(INDEX(M150_PPH,MATCH(F38,M150_WT,0)),"")</f>
        <v>350</v>
      </c>
      <c r="Z38" s="10" t="s">
        <v>1716</v>
      </c>
      <c r="AA38" s="13"/>
      <c r="AB38" s="13"/>
      <c r="AC38" s="39" t="str">
        <f t="shared" ref="AC38:AC69" si="48">IF(ISNUMBER(U38),B38+U38/24,"NULL")</f>
        <v>NULL</v>
      </c>
      <c r="AD38" s="39" t="str">
        <f t="shared" ref="AD38:AD69" si="49">IF(ISNUMBER(V38),B38+V38/24,"NULL")</f>
        <v>NULL</v>
      </c>
    </row>
    <row r="39" spans="1:30" ht="15" customHeight="1" x14ac:dyDescent="0.35">
      <c r="A39" s="10">
        <v>6</v>
      </c>
      <c r="B39" s="11">
        <f t="shared" si="25"/>
        <v>46273.729166666657</v>
      </c>
      <c r="C39" s="31">
        <f t="shared" si="26"/>
        <v>46273</v>
      </c>
      <c r="D39" s="10" t="str">
        <f t="shared" si="27"/>
        <v>SMD</v>
      </c>
      <c r="E39" s="16">
        <f t="shared" si="28"/>
        <v>100</v>
      </c>
      <c r="F39" s="10">
        <v>4</v>
      </c>
      <c r="G39" s="10" t="str">
        <f t="shared" si="29"/>
        <v>Cage</v>
      </c>
      <c r="H39" s="37">
        <f t="shared" si="30"/>
        <v>105</v>
      </c>
      <c r="I39" s="13">
        <f t="shared" si="31"/>
        <v>2.9166666666666667E-2</v>
      </c>
      <c r="J39" s="37">
        <f t="shared" si="32"/>
        <v>0</v>
      </c>
      <c r="K39" s="37">
        <f t="shared" si="33"/>
        <v>0</v>
      </c>
      <c r="L39" s="37">
        <f t="shared" si="34"/>
        <v>0</v>
      </c>
      <c r="M39" s="37">
        <f t="shared" si="35"/>
        <v>0</v>
      </c>
      <c r="N39" s="37">
        <f t="shared" si="36"/>
        <v>0</v>
      </c>
      <c r="O39" s="37">
        <f t="shared" si="37"/>
        <v>0</v>
      </c>
      <c r="P39" s="16">
        <f t="shared" si="38"/>
        <v>1</v>
      </c>
      <c r="Q39" s="13">
        <f t="shared" si="39"/>
        <v>0</v>
      </c>
      <c r="R39" s="13">
        <f t="shared" si="40"/>
        <v>0</v>
      </c>
      <c r="S39" s="37">
        <f t="shared" si="41"/>
        <v>112</v>
      </c>
      <c r="T39" s="37">
        <f t="shared" si="42"/>
        <v>165</v>
      </c>
      <c r="U39" s="38" t="str">
        <f t="shared" si="43"/>
        <v>NULL</v>
      </c>
      <c r="V39" s="38" t="str">
        <f t="shared" si="44"/>
        <v>NULL</v>
      </c>
      <c r="W39" s="10" t="str">
        <f t="shared" si="45"/>
        <v>TOTALLINES = 0 -&gt; ACTUALRATE = 0 (division by zero)</v>
      </c>
      <c r="X39" s="10">
        <f t="shared" si="46"/>
        <v>300</v>
      </c>
      <c r="Y39" s="10">
        <f t="shared" si="47"/>
        <v>350</v>
      </c>
      <c r="Z39" s="10" t="s">
        <v>1716</v>
      </c>
      <c r="AA39" s="13"/>
      <c r="AB39" s="13"/>
      <c r="AC39" s="39" t="str">
        <f t="shared" si="48"/>
        <v>NULL</v>
      </c>
      <c r="AD39" s="39" t="str">
        <f t="shared" si="49"/>
        <v>NULL</v>
      </c>
    </row>
    <row r="40" spans="1:30" ht="15" customHeight="1" x14ac:dyDescent="0.35">
      <c r="A40" s="10">
        <v>6</v>
      </c>
      <c r="B40" s="11">
        <f t="shared" si="25"/>
        <v>46273.729166666657</v>
      </c>
      <c r="C40" s="31">
        <f t="shared" si="26"/>
        <v>46273</v>
      </c>
      <c r="D40" s="10" t="str">
        <f t="shared" si="27"/>
        <v>SMD</v>
      </c>
      <c r="E40" s="16">
        <f t="shared" si="28"/>
        <v>100</v>
      </c>
      <c r="F40" s="10">
        <v>5</v>
      </c>
      <c r="G40" s="10" t="str">
        <f t="shared" si="29"/>
        <v>Cooler</v>
      </c>
      <c r="H40" s="37">
        <f t="shared" si="30"/>
        <v>495</v>
      </c>
      <c r="I40" s="13">
        <f t="shared" si="31"/>
        <v>0.13750000000000001</v>
      </c>
      <c r="J40" s="37">
        <f t="shared" si="32"/>
        <v>0</v>
      </c>
      <c r="K40" s="37">
        <f t="shared" si="33"/>
        <v>0</v>
      </c>
      <c r="L40" s="37">
        <f t="shared" si="34"/>
        <v>0</v>
      </c>
      <c r="M40" s="37">
        <f t="shared" si="35"/>
        <v>0</v>
      </c>
      <c r="N40" s="37">
        <f t="shared" si="36"/>
        <v>0</v>
      </c>
      <c r="O40" s="37">
        <f t="shared" si="37"/>
        <v>0</v>
      </c>
      <c r="P40" s="16">
        <f t="shared" si="38"/>
        <v>0</v>
      </c>
      <c r="Q40" s="13" t="str">
        <f t="shared" si="39"/>
        <v>NULL</v>
      </c>
      <c r="R40" s="13" t="str">
        <f t="shared" si="40"/>
        <v>NULL</v>
      </c>
      <c r="S40" s="37">
        <f t="shared" si="41"/>
        <v>20</v>
      </c>
      <c r="T40" s="37">
        <f t="shared" si="42"/>
        <v>51</v>
      </c>
      <c r="U40" s="38" t="str">
        <f t="shared" si="43"/>
        <v>NULL</v>
      </c>
      <c r="V40" s="38" t="str">
        <f t="shared" si="44"/>
        <v>NULL</v>
      </c>
      <c r="W40" s="10" t="str">
        <f t="shared" si="45"/>
        <v>RESOURCES = 0 (no operator with WIPIND = working)</v>
      </c>
      <c r="X40" s="10">
        <f t="shared" si="46"/>
        <v>350</v>
      </c>
      <c r="Y40" s="10">
        <f t="shared" si="47"/>
        <v>600</v>
      </c>
      <c r="Z40" s="10" t="s">
        <v>1716</v>
      </c>
      <c r="AA40" s="13"/>
      <c r="AB40" s="13"/>
      <c r="AC40" s="39" t="str">
        <f t="shared" si="48"/>
        <v>NULL</v>
      </c>
      <c r="AD40" s="39" t="str">
        <f t="shared" si="49"/>
        <v>NULL</v>
      </c>
    </row>
    <row r="41" spans="1:30" ht="15" customHeight="1" x14ac:dyDescent="0.35">
      <c r="A41" s="10">
        <v>6</v>
      </c>
      <c r="B41" s="11">
        <f t="shared" si="25"/>
        <v>46273.729166666657</v>
      </c>
      <c r="C41" s="31">
        <f t="shared" si="26"/>
        <v>46273</v>
      </c>
      <c r="D41" s="10" t="str">
        <f t="shared" si="27"/>
        <v>SMD</v>
      </c>
      <c r="E41" s="16">
        <f t="shared" si="28"/>
        <v>100</v>
      </c>
      <c r="F41" s="10">
        <v>6</v>
      </c>
      <c r="G41" s="10" t="str">
        <f t="shared" si="29"/>
        <v>Cases</v>
      </c>
      <c r="H41" s="37">
        <f t="shared" si="30"/>
        <v>0</v>
      </c>
      <c r="I41" s="13">
        <f t="shared" si="31"/>
        <v>0</v>
      </c>
      <c r="J41" s="37">
        <f t="shared" si="32"/>
        <v>0</v>
      </c>
      <c r="K41" s="37">
        <f t="shared" si="33"/>
        <v>0</v>
      </c>
      <c r="L41" s="37">
        <f t="shared" si="34"/>
        <v>0</v>
      </c>
      <c r="M41" s="37">
        <f t="shared" si="35"/>
        <v>0</v>
      </c>
      <c r="N41" s="37">
        <f t="shared" si="36"/>
        <v>0</v>
      </c>
      <c r="O41" s="37">
        <f t="shared" si="37"/>
        <v>0</v>
      </c>
      <c r="P41" s="16">
        <f t="shared" si="38"/>
        <v>0</v>
      </c>
      <c r="Q41" s="13" t="str">
        <f t="shared" si="39"/>
        <v>NULL</v>
      </c>
      <c r="R41" s="13" t="str">
        <f t="shared" si="40"/>
        <v>NULL</v>
      </c>
      <c r="S41" s="37">
        <f t="shared" si="41"/>
        <v>0</v>
      </c>
      <c r="T41" s="37">
        <f t="shared" si="42"/>
        <v>0</v>
      </c>
      <c r="U41" s="38" t="str">
        <f t="shared" si="43"/>
        <v>NULL</v>
      </c>
      <c r="V41" s="38" t="str">
        <f t="shared" si="44"/>
        <v>NULL</v>
      </c>
      <c r="W41" s="10" t="str">
        <f t="shared" si="45"/>
        <v>TOTALTIMEINHRS = 0 (no LM005S1 time)</v>
      </c>
      <c r="X41" s="10">
        <f t="shared" si="46"/>
        <v>75</v>
      </c>
      <c r="Y41" s="10">
        <f t="shared" si="47"/>
        <v>100</v>
      </c>
      <c r="Z41" s="10" t="s">
        <v>1716</v>
      </c>
      <c r="AA41" s="13"/>
      <c r="AB41" s="13"/>
      <c r="AC41" s="39" t="str">
        <f t="shared" si="48"/>
        <v>NULL</v>
      </c>
      <c r="AD41" s="39" t="str">
        <f t="shared" si="49"/>
        <v>NULL</v>
      </c>
    </row>
    <row r="42" spans="1:30" ht="15" customHeight="1" x14ac:dyDescent="0.35">
      <c r="A42" s="10">
        <v>7</v>
      </c>
      <c r="B42" s="11">
        <f t="shared" si="25"/>
        <v>46273.739583333343</v>
      </c>
      <c r="C42" s="31">
        <f t="shared" si="26"/>
        <v>46273</v>
      </c>
      <c r="D42" s="10" t="str">
        <f t="shared" si="27"/>
        <v>SMD</v>
      </c>
      <c r="E42" s="16">
        <f t="shared" si="28"/>
        <v>100</v>
      </c>
      <c r="F42" s="10">
        <v>1</v>
      </c>
      <c r="G42" s="10" t="str">
        <f t="shared" si="29"/>
        <v>Prescription</v>
      </c>
      <c r="H42" s="37">
        <f t="shared" si="30"/>
        <v>18403</v>
      </c>
      <c r="I42" s="13">
        <f t="shared" si="31"/>
        <v>5.1119444444444442</v>
      </c>
      <c r="J42" s="37">
        <f t="shared" si="32"/>
        <v>0</v>
      </c>
      <c r="K42" s="37">
        <f t="shared" si="33"/>
        <v>260</v>
      </c>
      <c r="L42" s="37">
        <f t="shared" si="34"/>
        <v>260</v>
      </c>
      <c r="M42" s="37">
        <f t="shared" si="35"/>
        <v>0</v>
      </c>
      <c r="N42" s="37">
        <f t="shared" si="36"/>
        <v>677</v>
      </c>
      <c r="O42" s="37">
        <f t="shared" si="37"/>
        <v>677</v>
      </c>
      <c r="P42" s="16">
        <f t="shared" si="38"/>
        <v>4</v>
      </c>
      <c r="Q42" s="13">
        <f t="shared" si="39"/>
        <v>203.44509047437919</v>
      </c>
      <c r="R42" s="13">
        <f t="shared" si="40"/>
        <v>529.73971635059502</v>
      </c>
      <c r="S42" s="37">
        <f t="shared" si="41"/>
        <v>107</v>
      </c>
      <c r="T42" s="37">
        <f t="shared" si="42"/>
        <v>232</v>
      </c>
      <c r="U42" s="38">
        <f t="shared" si="43"/>
        <v>0.525940438034188</v>
      </c>
      <c r="V42" s="38">
        <f t="shared" si="44"/>
        <v>0.43795092729361562</v>
      </c>
      <c r="W42" s="10" t="str">
        <f t="shared" si="45"/>
        <v/>
      </c>
      <c r="X42" s="10">
        <f t="shared" si="46"/>
        <v>200</v>
      </c>
      <c r="Y42" s="10">
        <f t="shared" si="47"/>
        <v>350</v>
      </c>
      <c r="Z42" s="10" t="s">
        <v>1716</v>
      </c>
      <c r="AA42" s="13"/>
      <c r="AB42" s="13"/>
      <c r="AC42" s="39">
        <f t="shared" si="48"/>
        <v>46273.761497518259</v>
      </c>
      <c r="AD42" s="39">
        <f t="shared" si="49"/>
        <v>46273.757831288647</v>
      </c>
    </row>
    <row r="43" spans="1:30" ht="15" customHeight="1" x14ac:dyDescent="0.35">
      <c r="A43" s="10">
        <v>7</v>
      </c>
      <c r="B43" s="11">
        <f t="shared" si="25"/>
        <v>46273.739583333343</v>
      </c>
      <c r="C43" s="31">
        <f t="shared" si="26"/>
        <v>46273</v>
      </c>
      <c r="D43" s="10" t="str">
        <f t="shared" si="27"/>
        <v>SMD</v>
      </c>
      <c r="E43" s="16">
        <f t="shared" si="28"/>
        <v>100</v>
      </c>
      <c r="F43" s="10">
        <v>2</v>
      </c>
      <c r="G43" s="10" t="str">
        <f t="shared" si="29"/>
        <v>OTC</v>
      </c>
      <c r="H43" s="37">
        <f t="shared" si="30"/>
        <v>9189</v>
      </c>
      <c r="I43" s="13">
        <f t="shared" si="31"/>
        <v>2.5525000000000002</v>
      </c>
      <c r="J43" s="37">
        <f t="shared" si="32"/>
        <v>0</v>
      </c>
      <c r="K43" s="37">
        <f t="shared" si="33"/>
        <v>49</v>
      </c>
      <c r="L43" s="37">
        <f t="shared" si="34"/>
        <v>49</v>
      </c>
      <c r="M43" s="37">
        <f t="shared" si="35"/>
        <v>0</v>
      </c>
      <c r="N43" s="37">
        <f t="shared" si="36"/>
        <v>116</v>
      </c>
      <c r="O43" s="37">
        <f t="shared" si="37"/>
        <v>116</v>
      </c>
      <c r="P43" s="16">
        <f t="shared" si="38"/>
        <v>2</v>
      </c>
      <c r="Q43" s="13">
        <f t="shared" si="39"/>
        <v>38.393731635651321</v>
      </c>
      <c r="R43" s="13">
        <f t="shared" si="40"/>
        <v>90.891283055827614</v>
      </c>
      <c r="S43" s="37">
        <f t="shared" si="41"/>
        <v>107</v>
      </c>
      <c r="T43" s="37">
        <f t="shared" si="42"/>
        <v>404</v>
      </c>
      <c r="U43" s="38">
        <f t="shared" si="43"/>
        <v>2.7869132653061226</v>
      </c>
      <c r="V43" s="38">
        <f t="shared" si="44"/>
        <v>4.4448706896551728</v>
      </c>
      <c r="W43" s="10" t="str">
        <f t="shared" si="45"/>
        <v/>
      </c>
      <c r="X43" s="10">
        <f t="shared" si="46"/>
        <v>150</v>
      </c>
      <c r="Y43" s="10">
        <f t="shared" si="47"/>
        <v>275</v>
      </c>
      <c r="Z43" s="10" t="s">
        <v>1716</v>
      </c>
      <c r="AA43" s="13"/>
      <c r="AB43" s="13"/>
      <c r="AC43" s="39">
        <f t="shared" si="48"/>
        <v>46273.855704719397</v>
      </c>
      <c r="AD43" s="39">
        <f t="shared" si="49"/>
        <v>46273.924786278745</v>
      </c>
    </row>
    <row r="44" spans="1:30" ht="15" customHeight="1" x14ac:dyDescent="0.35">
      <c r="A44" s="10">
        <v>7</v>
      </c>
      <c r="B44" s="11">
        <f t="shared" si="25"/>
        <v>46273.739583333343</v>
      </c>
      <c r="C44" s="31">
        <f t="shared" si="26"/>
        <v>46273</v>
      </c>
      <c r="D44" s="10" t="str">
        <f t="shared" si="27"/>
        <v>SMD</v>
      </c>
      <c r="E44" s="16">
        <f t="shared" si="28"/>
        <v>100</v>
      </c>
      <c r="F44" s="10">
        <v>3</v>
      </c>
      <c r="G44" s="10" t="str">
        <f t="shared" si="29"/>
        <v>Vault</v>
      </c>
      <c r="H44" s="37">
        <f t="shared" si="30"/>
        <v>1508</v>
      </c>
      <c r="I44" s="13">
        <f t="shared" si="31"/>
        <v>0.41888888888888887</v>
      </c>
      <c r="J44" s="37">
        <f t="shared" si="32"/>
        <v>0</v>
      </c>
      <c r="K44" s="37">
        <f t="shared" si="33"/>
        <v>49</v>
      </c>
      <c r="L44" s="37">
        <f t="shared" si="34"/>
        <v>49</v>
      </c>
      <c r="M44" s="37">
        <f t="shared" si="35"/>
        <v>0</v>
      </c>
      <c r="N44" s="37">
        <f t="shared" si="36"/>
        <v>70</v>
      </c>
      <c r="O44" s="37">
        <f t="shared" si="37"/>
        <v>70</v>
      </c>
      <c r="P44" s="16">
        <f t="shared" si="38"/>
        <v>1</v>
      </c>
      <c r="Q44" s="13">
        <f t="shared" si="39"/>
        <v>116.97612732095492</v>
      </c>
      <c r="R44" s="13">
        <f t="shared" si="40"/>
        <v>167.10875331564986</v>
      </c>
      <c r="S44" s="37">
        <f t="shared" si="41"/>
        <v>62</v>
      </c>
      <c r="T44" s="37">
        <f t="shared" si="42"/>
        <v>95</v>
      </c>
      <c r="U44" s="38">
        <f t="shared" si="43"/>
        <v>0.53002267573696138</v>
      </c>
      <c r="V44" s="38">
        <f t="shared" si="44"/>
        <v>0.56849206349206349</v>
      </c>
      <c r="W44" s="10" t="str">
        <f t="shared" si="45"/>
        <v/>
      </c>
      <c r="X44" s="10">
        <f t="shared" si="46"/>
        <v>300</v>
      </c>
      <c r="Y44" s="10">
        <f t="shared" si="47"/>
        <v>350</v>
      </c>
      <c r="Z44" s="10" t="s">
        <v>1716</v>
      </c>
      <c r="AA44" s="13"/>
      <c r="AB44" s="13"/>
      <c r="AC44" s="39">
        <f t="shared" si="48"/>
        <v>46273.761667611499</v>
      </c>
      <c r="AD44" s="39">
        <f t="shared" si="49"/>
        <v>46273.763270502655</v>
      </c>
    </row>
    <row r="45" spans="1:30" ht="15" customHeight="1" x14ac:dyDescent="0.35">
      <c r="A45" s="10">
        <v>7</v>
      </c>
      <c r="B45" s="11">
        <f t="shared" si="25"/>
        <v>46273.739583333343</v>
      </c>
      <c r="C45" s="31">
        <f t="shared" si="26"/>
        <v>46273</v>
      </c>
      <c r="D45" s="10" t="str">
        <f t="shared" si="27"/>
        <v>SMD</v>
      </c>
      <c r="E45" s="16">
        <f t="shared" si="28"/>
        <v>100</v>
      </c>
      <c r="F45" s="10">
        <v>4</v>
      </c>
      <c r="G45" s="10" t="str">
        <f t="shared" si="29"/>
        <v>Cage</v>
      </c>
      <c r="H45" s="37">
        <f t="shared" si="30"/>
        <v>1005</v>
      </c>
      <c r="I45" s="13">
        <f t="shared" si="31"/>
        <v>0.27916666666666667</v>
      </c>
      <c r="J45" s="37">
        <f t="shared" si="32"/>
        <v>0</v>
      </c>
      <c r="K45" s="37">
        <f t="shared" si="33"/>
        <v>15</v>
      </c>
      <c r="L45" s="37">
        <f t="shared" si="34"/>
        <v>15</v>
      </c>
      <c r="M45" s="37">
        <f t="shared" si="35"/>
        <v>0</v>
      </c>
      <c r="N45" s="37">
        <f t="shared" si="36"/>
        <v>23</v>
      </c>
      <c r="O45" s="37">
        <f t="shared" si="37"/>
        <v>23</v>
      </c>
      <c r="P45" s="16">
        <f t="shared" si="38"/>
        <v>1</v>
      </c>
      <c r="Q45" s="13">
        <f t="shared" si="39"/>
        <v>53.731343283582085</v>
      </c>
      <c r="R45" s="13">
        <f t="shared" si="40"/>
        <v>82.388059701492537</v>
      </c>
      <c r="S45" s="37">
        <f t="shared" si="41"/>
        <v>106</v>
      </c>
      <c r="T45" s="37">
        <f t="shared" si="42"/>
        <v>154</v>
      </c>
      <c r="U45" s="38">
        <f t="shared" si="43"/>
        <v>1.972777777777778</v>
      </c>
      <c r="V45" s="38">
        <f t="shared" si="44"/>
        <v>1.8692028985507247</v>
      </c>
      <c r="W45" s="10" t="str">
        <f t="shared" si="45"/>
        <v/>
      </c>
      <c r="X45" s="10">
        <f t="shared" si="46"/>
        <v>300</v>
      </c>
      <c r="Y45" s="10">
        <f t="shared" si="47"/>
        <v>350</v>
      </c>
      <c r="Z45" s="10" t="s">
        <v>1716</v>
      </c>
      <c r="AA45" s="13"/>
      <c r="AB45" s="13"/>
      <c r="AC45" s="39">
        <f t="shared" si="48"/>
        <v>46273.821782407416</v>
      </c>
      <c r="AD45" s="39">
        <f t="shared" si="49"/>
        <v>46273.817466787448</v>
      </c>
    </row>
    <row r="46" spans="1:30" ht="15" customHeight="1" x14ac:dyDescent="0.35">
      <c r="A46" s="10">
        <v>7</v>
      </c>
      <c r="B46" s="11">
        <f t="shared" si="25"/>
        <v>46273.739583333343</v>
      </c>
      <c r="C46" s="31">
        <f t="shared" si="26"/>
        <v>46273</v>
      </c>
      <c r="D46" s="10" t="str">
        <f t="shared" si="27"/>
        <v>SMD</v>
      </c>
      <c r="E46" s="16">
        <f t="shared" si="28"/>
        <v>100</v>
      </c>
      <c r="F46" s="10">
        <v>5</v>
      </c>
      <c r="G46" s="10" t="str">
        <f t="shared" si="29"/>
        <v>Cooler</v>
      </c>
      <c r="H46" s="37">
        <f t="shared" si="30"/>
        <v>1197</v>
      </c>
      <c r="I46" s="13">
        <f t="shared" si="31"/>
        <v>0.33250000000000002</v>
      </c>
      <c r="J46" s="37">
        <f t="shared" si="32"/>
        <v>0</v>
      </c>
      <c r="K46" s="37">
        <f t="shared" si="33"/>
        <v>16</v>
      </c>
      <c r="L46" s="37">
        <f t="shared" si="34"/>
        <v>16</v>
      </c>
      <c r="M46" s="37">
        <f t="shared" si="35"/>
        <v>0</v>
      </c>
      <c r="N46" s="37">
        <f t="shared" si="36"/>
        <v>30</v>
      </c>
      <c r="O46" s="37">
        <f t="shared" si="37"/>
        <v>30</v>
      </c>
      <c r="P46" s="16">
        <f t="shared" si="38"/>
        <v>1</v>
      </c>
      <c r="Q46" s="13">
        <f t="shared" si="39"/>
        <v>48.120300751879697</v>
      </c>
      <c r="R46" s="13">
        <f t="shared" si="40"/>
        <v>90.225563909774436</v>
      </c>
      <c r="S46" s="37">
        <f t="shared" si="41"/>
        <v>6</v>
      </c>
      <c r="T46" s="37">
        <f t="shared" si="42"/>
        <v>23</v>
      </c>
      <c r="U46" s="38">
        <f t="shared" si="43"/>
        <v>0.12468750000000001</v>
      </c>
      <c r="V46" s="38">
        <f t="shared" si="44"/>
        <v>0.25491666666666668</v>
      </c>
      <c r="W46" s="10" t="str">
        <f t="shared" si="45"/>
        <v/>
      </c>
      <c r="X46" s="10">
        <f t="shared" si="46"/>
        <v>350</v>
      </c>
      <c r="Y46" s="10">
        <f t="shared" si="47"/>
        <v>600</v>
      </c>
      <c r="Z46" s="10" t="s">
        <v>1716</v>
      </c>
      <c r="AA46" s="13"/>
      <c r="AB46" s="13"/>
      <c r="AC46" s="39">
        <f t="shared" si="48"/>
        <v>46273.744778645843</v>
      </c>
      <c r="AD46" s="39">
        <f t="shared" si="49"/>
        <v>46273.75020486112</v>
      </c>
    </row>
    <row r="47" spans="1:30" ht="15" customHeight="1" x14ac:dyDescent="0.35">
      <c r="A47" s="10">
        <v>7</v>
      </c>
      <c r="B47" s="11">
        <f t="shared" si="25"/>
        <v>46273.739583333343</v>
      </c>
      <c r="C47" s="31">
        <f t="shared" si="26"/>
        <v>46273</v>
      </c>
      <c r="D47" s="10" t="str">
        <f t="shared" si="27"/>
        <v>SMD</v>
      </c>
      <c r="E47" s="16">
        <f t="shared" si="28"/>
        <v>100</v>
      </c>
      <c r="F47" s="10">
        <v>6</v>
      </c>
      <c r="G47" s="10" t="str">
        <f t="shared" si="29"/>
        <v>Cases</v>
      </c>
      <c r="H47" s="37">
        <f t="shared" si="30"/>
        <v>1131</v>
      </c>
      <c r="I47" s="13">
        <f t="shared" si="31"/>
        <v>0.31416666666666665</v>
      </c>
      <c r="J47" s="37">
        <f t="shared" si="32"/>
        <v>0</v>
      </c>
      <c r="K47" s="37">
        <f t="shared" si="33"/>
        <v>4</v>
      </c>
      <c r="L47" s="37">
        <f t="shared" si="34"/>
        <v>4</v>
      </c>
      <c r="M47" s="37">
        <f t="shared" si="35"/>
        <v>0</v>
      </c>
      <c r="N47" s="37">
        <f t="shared" si="36"/>
        <v>5</v>
      </c>
      <c r="O47" s="37">
        <f t="shared" si="37"/>
        <v>5</v>
      </c>
      <c r="P47" s="16">
        <f t="shared" si="38"/>
        <v>2</v>
      </c>
      <c r="Q47" s="13">
        <f t="shared" si="39"/>
        <v>25.464190981432363</v>
      </c>
      <c r="R47" s="13">
        <f t="shared" si="40"/>
        <v>31.830238726790451</v>
      </c>
      <c r="S47" s="37">
        <f t="shared" si="41"/>
        <v>8</v>
      </c>
      <c r="T47" s="37">
        <f t="shared" si="42"/>
        <v>60</v>
      </c>
      <c r="U47" s="38">
        <f t="shared" si="43"/>
        <v>0.31416666666666665</v>
      </c>
      <c r="V47" s="38">
        <f t="shared" si="44"/>
        <v>1.885</v>
      </c>
      <c r="W47" s="10" t="str">
        <f t="shared" si="45"/>
        <v/>
      </c>
      <c r="X47" s="10">
        <f t="shared" si="46"/>
        <v>75</v>
      </c>
      <c r="Y47" s="10">
        <f t="shared" si="47"/>
        <v>100</v>
      </c>
      <c r="Z47" s="10" t="s">
        <v>1716</v>
      </c>
      <c r="AA47" s="13"/>
      <c r="AB47" s="13"/>
      <c r="AC47" s="39">
        <f t="shared" si="48"/>
        <v>46273.752673611118</v>
      </c>
      <c r="AD47" s="39">
        <f t="shared" si="49"/>
        <v>46273.818125000013</v>
      </c>
    </row>
    <row r="48" spans="1:30" ht="15" customHeight="1" x14ac:dyDescent="0.35">
      <c r="A48" s="10">
        <v>8</v>
      </c>
      <c r="B48" s="11">
        <f t="shared" si="25"/>
        <v>46273.75</v>
      </c>
      <c r="C48" s="31">
        <f t="shared" si="26"/>
        <v>46273</v>
      </c>
      <c r="D48" s="10" t="str">
        <f t="shared" si="27"/>
        <v>SMD</v>
      </c>
      <c r="E48" s="16">
        <f t="shared" si="28"/>
        <v>100</v>
      </c>
      <c r="F48" s="10">
        <v>1</v>
      </c>
      <c r="G48" s="10" t="str">
        <f t="shared" si="29"/>
        <v>Prescription</v>
      </c>
      <c r="H48" s="37">
        <f t="shared" si="30"/>
        <v>22389</v>
      </c>
      <c r="I48" s="13">
        <f t="shared" si="31"/>
        <v>6.2191666666666663</v>
      </c>
      <c r="J48" s="37">
        <f t="shared" si="32"/>
        <v>0</v>
      </c>
      <c r="K48" s="37">
        <f t="shared" si="33"/>
        <v>331</v>
      </c>
      <c r="L48" s="37">
        <f t="shared" si="34"/>
        <v>331</v>
      </c>
      <c r="M48" s="37">
        <f t="shared" si="35"/>
        <v>0</v>
      </c>
      <c r="N48" s="37">
        <f t="shared" si="36"/>
        <v>879</v>
      </c>
      <c r="O48" s="37">
        <f t="shared" si="37"/>
        <v>879</v>
      </c>
      <c r="P48" s="16">
        <f t="shared" si="38"/>
        <v>5</v>
      </c>
      <c r="Q48" s="13">
        <f t="shared" si="39"/>
        <v>266.11282326142305</v>
      </c>
      <c r="R48" s="13">
        <f t="shared" si="40"/>
        <v>706.6863191745947</v>
      </c>
      <c r="S48" s="37">
        <f t="shared" si="41"/>
        <v>96</v>
      </c>
      <c r="T48" s="37">
        <f t="shared" si="42"/>
        <v>201</v>
      </c>
      <c r="U48" s="38">
        <f t="shared" si="43"/>
        <v>0.36074924471299091</v>
      </c>
      <c r="V48" s="38">
        <f t="shared" si="44"/>
        <v>0.28442605233219564</v>
      </c>
      <c r="W48" s="10" t="str">
        <f t="shared" si="45"/>
        <v/>
      </c>
      <c r="X48" s="10">
        <f t="shared" si="46"/>
        <v>200</v>
      </c>
      <c r="Y48" s="10">
        <f t="shared" si="47"/>
        <v>350</v>
      </c>
      <c r="Z48" s="10" t="s">
        <v>1716</v>
      </c>
      <c r="AA48" s="13"/>
      <c r="AB48" s="13"/>
      <c r="AC48" s="39">
        <f t="shared" si="48"/>
        <v>46273.765031218529</v>
      </c>
      <c r="AD48" s="39">
        <f t="shared" si="49"/>
        <v>46273.761851085517</v>
      </c>
    </row>
    <row r="49" spans="1:30" ht="15" customHeight="1" x14ac:dyDescent="0.35">
      <c r="A49" s="10">
        <v>8</v>
      </c>
      <c r="B49" s="11">
        <f t="shared" si="25"/>
        <v>46273.75</v>
      </c>
      <c r="C49" s="31">
        <f t="shared" si="26"/>
        <v>46273</v>
      </c>
      <c r="D49" s="10" t="str">
        <f t="shared" si="27"/>
        <v>SMD</v>
      </c>
      <c r="E49" s="16">
        <f t="shared" si="28"/>
        <v>100</v>
      </c>
      <c r="F49" s="10">
        <v>2</v>
      </c>
      <c r="G49" s="10" t="str">
        <f t="shared" si="29"/>
        <v>OTC</v>
      </c>
      <c r="H49" s="37">
        <f t="shared" si="30"/>
        <v>10989</v>
      </c>
      <c r="I49" s="13">
        <f t="shared" si="31"/>
        <v>3.0525000000000002</v>
      </c>
      <c r="J49" s="37">
        <f t="shared" si="32"/>
        <v>0</v>
      </c>
      <c r="K49" s="37">
        <f t="shared" si="33"/>
        <v>74</v>
      </c>
      <c r="L49" s="37">
        <f t="shared" si="34"/>
        <v>74</v>
      </c>
      <c r="M49" s="37">
        <f t="shared" si="35"/>
        <v>0</v>
      </c>
      <c r="N49" s="37">
        <f t="shared" si="36"/>
        <v>218</v>
      </c>
      <c r="O49" s="37">
        <f t="shared" si="37"/>
        <v>218</v>
      </c>
      <c r="P49" s="16">
        <f t="shared" si="38"/>
        <v>2</v>
      </c>
      <c r="Q49" s="13">
        <f t="shared" si="39"/>
        <v>48.484848484848484</v>
      </c>
      <c r="R49" s="13">
        <f t="shared" si="40"/>
        <v>142.83374283374283</v>
      </c>
      <c r="S49" s="37">
        <f t="shared" si="41"/>
        <v>93</v>
      </c>
      <c r="T49" s="37">
        <f t="shared" si="42"/>
        <v>327</v>
      </c>
      <c r="U49" s="38">
        <f t="shared" si="43"/>
        <v>1.9181250000000001</v>
      </c>
      <c r="V49" s="38">
        <f t="shared" si="44"/>
        <v>2.2893750000000002</v>
      </c>
      <c r="W49" s="10" t="str">
        <f t="shared" si="45"/>
        <v/>
      </c>
      <c r="X49" s="10">
        <f t="shared" si="46"/>
        <v>150</v>
      </c>
      <c r="Y49" s="10">
        <f t="shared" si="47"/>
        <v>275</v>
      </c>
      <c r="Z49" s="10" t="s">
        <v>1716</v>
      </c>
      <c r="AA49" s="13"/>
      <c r="AB49" s="13"/>
      <c r="AC49" s="39">
        <f t="shared" si="48"/>
        <v>46273.829921875003</v>
      </c>
      <c r="AD49" s="39">
        <f t="shared" si="49"/>
        <v>46273.845390625</v>
      </c>
    </row>
    <row r="50" spans="1:30" ht="15" customHeight="1" x14ac:dyDescent="0.35">
      <c r="A50" s="10">
        <v>8</v>
      </c>
      <c r="B50" s="11">
        <f t="shared" si="25"/>
        <v>46273.75</v>
      </c>
      <c r="C50" s="31">
        <f t="shared" si="26"/>
        <v>46273</v>
      </c>
      <c r="D50" s="10" t="str">
        <f t="shared" si="27"/>
        <v>SMD</v>
      </c>
      <c r="E50" s="16">
        <f t="shared" si="28"/>
        <v>100</v>
      </c>
      <c r="F50" s="10">
        <v>3</v>
      </c>
      <c r="G50" s="10" t="str">
        <f t="shared" si="29"/>
        <v>Vault</v>
      </c>
      <c r="H50" s="37">
        <f t="shared" si="30"/>
        <v>2408</v>
      </c>
      <c r="I50" s="13">
        <f t="shared" si="31"/>
        <v>0.66888888888888887</v>
      </c>
      <c r="J50" s="37">
        <f t="shared" si="32"/>
        <v>0</v>
      </c>
      <c r="K50" s="37">
        <f t="shared" si="33"/>
        <v>104</v>
      </c>
      <c r="L50" s="37">
        <f t="shared" si="34"/>
        <v>104</v>
      </c>
      <c r="M50" s="37">
        <f t="shared" si="35"/>
        <v>0</v>
      </c>
      <c r="N50" s="37">
        <f t="shared" si="36"/>
        <v>150</v>
      </c>
      <c r="O50" s="37">
        <f t="shared" si="37"/>
        <v>150</v>
      </c>
      <c r="P50" s="16">
        <f t="shared" si="38"/>
        <v>1</v>
      </c>
      <c r="Q50" s="13">
        <f t="shared" si="39"/>
        <v>155.48172757475083</v>
      </c>
      <c r="R50" s="13">
        <f t="shared" si="40"/>
        <v>224.25249169435216</v>
      </c>
      <c r="S50" s="37">
        <f t="shared" si="41"/>
        <v>8</v>
      </c>
      <c r="T50" s="37">
        <f t="shared" si="42"/>
        <v>20</v>
      </c>
      <c r="U50" s="38">
        <f t="shared" si="43"/>
        <v>5.1452991452991453E-2</v>
      </c>
      <c r="V50" s="38">
        <f t="shared" si="44"/>
        <v>8.9185185185185187E-2</v>
      </c>
      <c r="W50" s="10" t="str">
        <f t="shared" si="45"/>
        <v/>
      </c>
      <c r="X50" s="10">
        <f t="shared" si="46"/>
        <v>300</v>
      </c>
      <c r="Y50" s="10">
        <f t="shared" si="47"/>
        <v>350</v>
      </c>
      <c r="Z50" s="10" t="s">
        <v>1716</v>
      </c>
      <c r="AA50" s="13"/>
      <c r="AB50" s="13"/>
      <c r="AC50" s="39">
        <f t="shared" si="48"/>
        <v>46273.752143874641</v>
      </c>
      <c r="AD50" s="39">
        <f t="shared" si="49"/>
        <v>46273.753716049381</v>
      </c>
    </row>
    <row r="51" spans="1:30" ht="15" customHeight="1" x14ac:dyDescent="0.35">
      <c r="A51" s="10">
        <v>8</v>
      </c>
      <c r="B51" s="11">
        <f t="shared" si="25"/>
        <v>46273.75</v>
      </c>
      <c r="C51" s="31">
        <f t="shared" si="26"/>
        <v>46273</v>
      </c>
      <c r="D51" s="10" t="str">
        <f t="shared" si="27"/>
        <v>SMD</v>
      </c>
      <c r="E51" s="16">
        <f t="shared" si="28"/>
        <v>100</v>
      </c>
      <c r="F51" s="10">
        <v>4</v>
      </c>
      <c r="G51" s="10" t="str">
        <f t="shared" si="29"/>
        <v>Cage</v>
      </c>
      <c r="H51" s="37">
        <f t="shared" si="30"/>
        <v>1905</v>
      </c>
      <c r="I51" s="13">
        <f t="shared" si="31"/>
        <v>0.52916666666666667</v>
      </c>
      <c r="J51" s="37">
        <f t="shared" si="32"/>
        <v>0</v>
      </c>
      <c r="K51" s="37">
        <f t="shared" si="33"/>
        <v>48</v>
      </c>
      <c r="L51" s="37">
        <f t="shared" si="34"/>
        <v>48</v>
      </c>
      <c r="M51" s="37">
        <f t="shared" si="35"/>
        <v>0</v>
      </c>
      <c r="N51" s="37">
        <f t="shared" si="36"/>
        <v>83</v>
      </c>
      <c r="O51" s="37">
        <f t="shared" si="37"/>
        <v>83</v>
      </c>
      <c r="P51" s="16">
        <f t="shared" si="38"/>
        <v>1</v>
      </c>
      <c r="Q51" s="13">
        <f t="shared" si="39"/>
        <v>90.70866141732283</v>
      </c>
      <c r="R51" s="13">
        <f t="shared" si="40"/>
        <v>156.85039370078741</v>
      </c>
      <c r="S51" s="37">
        <f t="shared" si="41"/>
        <v>83</v>
      </c>
      <c r="T51" s="37">
        <f t="shared" si="42"/>
        <v>110</v>
      </c>
      <c r="U51" s="38">
        <f t="shared" si="43"/>
        <v>0.9150173611111112</v>
      </c>
      <c r="V51" s="38">
        <f t="shared" si="44"/>
        <v>0.70130522088353409</v>
      </c>
      <c r="W51" s="10" t="str">
        <f t="shared" si="45"/>
        <v/>
      </c>
      <c r="X51" s="10">
        <f t="shared" si="46"/>
        <v>300</v>
      </c>
      <c r="Y51" s="10">
        <f t="shared" si="47"/>
        <v>350</v>
      </c>
      <c r="Z51" s="10" t="s">
        <v>1716</v>
      </c>
      <c r="AA51" s="13"/>
      <c r="AB51" s="13"/>
      <c r="AC51" s="39">
        <f t="shared" si="48"/>
        <v>46273.788125723382</v>
      </c>
      <c r="AD51" s="39">
        <f t="shared" si="49"/>
        <v>46273.779221050871</v>
      </c>
    </row>
    <row r="52" spans="1:30" ht="15" customHeight="1" x14ac:dyDescent="0.35">
      <c r="A52" s="10">
        <v>8</v>
      </c>
      <c r="B52" s="11">
        <f t="shared" si="25"/>
        <v>46273.75</v>
      </c>
      <c r="C52" s="31">
        <f t="shared" si="26"/>
        <v>46273</v>
      </c>
      <c r="D52" s="10" t="str">
        <f t="shared" si="27"/>
        <v>SMD</v>
      </c>
      <c r="E52" s="16">
        <f t="shared" si="28"/>
        <v>100</v>
      </c>
      <c r="F52" s="10">
        <v>5</v>
      </c>
      <c r="G52" s="10" t="str">
        <f t="shared" si="29"/>
        <v>Cooler</v>
      </c>
      <c r="H52" s="37">
        <f t="shared" si="30"/>
        <v>1438</v>
      </c>
      <c r="I52" s="13">
        <f t="shared" si="31"/>
        <v>0.39944444444444444</v>
      </c>
      <c r="J52" s="37">
        <f t="shared" si="32"/>
        <v>0</v>
      </c>
      <c r="K52" s="37">
        <f t="shared" si="33"/>
        <v>22</v>
      </c>
      <c r="L52" s="37">
        <f t="shared" si="34"/>
        <v>22</v>
      </c>
      <c r="M52" s="37">
        <f t="shared" si="35"/>
        <v>0</v>
      </c>
      <c r="N52" s="37">
        <f t="shared" si="36"/>
        <v>53</v>
      </c>
      <c r="O52" s="37">
        <f t="shared" si="37"/>
        <v>53</v>
      </c>
      <c r="P52" s="16">
        <f t="shared" si="38"/>
        <v>0</v>
      </c>
      <c r="Q52" s="13" t="str">
        <f t="shared" si="39"/>
        <v>NULL</v>
      </c>
      <c r="R52" s="13" t="str">
        <f t="shared" si="40"/>
        <v>NULL</v>
      </c>
      <c r="S52" s="37">
        <f t="shared" si="41"/>
        <v>0</v>
      </c>
      <c r="T52" s="37">
        <f t="shared" si="42"/>
        <v>0</v>
      </c>
      <c r="U52" s="38" t="str">
        <f t="shared" si="43"/>
        <v>NULL</v>
      </c>
      <c r="V52" s="38" t="str">
        <f t="shared" si="44"/>
        <v>NULL</v>
      </c>
      <c r="W52" s="10" t="str">
        <f t="shared" si="45"/>
        <v>RESOURCES = 0 (no operator with WIPIND = working)</v>
      </c>
      <c r="X52" s="10">
        <f t="shared" si="46"/>
        <v>350</v>
      </c>
      <c r="Y52" s="10">
        <f t="shared" si="47"/>
        <v>600</v>
      </c>
      <c r="Z52" s="10" t="s">
        <v>1716</v>
      </c>
      <c r="AA52" s="13"/>
      <c r="AB52" s="13"/>
      <c r="AC52" s="39" t="str">
        <f t="shared" si="48"/>
        <v>NULL</v>
      </c>
      <c r="AD52" s="39" t="str">
        <f t="shared" si="49"/>
        <v>NULL</v>
      </c>
    </row>
    <row r="53" spans="1:30" ht="15" customHeight="1" x14ac:dyDescent="0.35">
      <c r="A53" s="10">
        <v>8</v>
      </c>
      <c r="B53" s="11">
        <f t="shared" si="25"/>
        <v>46273.75</v>
      </c>
      <c r="C53" s="31">
        <f t="shared" si="26"/>
        <v>46273</v>
      </c>
      <c r="D53" s="10" t="str">
        <f t="shared" si="27"/>
        <v>SMD</v>
      </c>
      <c r="E53" s="16">
        <f t="shared" si="28"/>
        <v>100</v>
      </c>
      <c r="F53" s="10">
        <v>6</v>
      </c>
      <c r="G53" s="10" t="str">
        <f t="shared" si="29"/>
        <v>Cases</v>
      </c>
      <c r="H53" s="37">
        <f t="shared" si="30"/>
        <v>2931</v>
      </c>
      <c r="I53" s="13">
        <f t="shared" si="31"/>
        <v>0.81416666666666671</v>
      </c>
      <c r="J53" s="37">
        <f t="shared" si="32"/>
        <v>0</v>
      </c>
      <c r="K53" s="37">
        <f t="shared" si="33"/>
        <v>13</v>
      </c>
      <c r="L53" s="37">
        <f t="shared" si="34"/>
        <v>13</v>
      </c>
      <c r="M53" s="37">
        <f t="shared" si="35"/>
        <v>0</v>
      </c>
      <c r="N53" s="37">
        <f t="shared" si="36"/>
        <v>33</v>
      </c>
      <c r="O53" s="37">
        <f t="shared" si="37"/>
        <v>33</v>
      </c>
      <c r="P53" s="16">
        <f t="shared" si="38"/>
        <v>2</v>
      </c>
      <c r="Q53" s="13">
        <f t="shared" si="39"/>
        <v>31.934493346980553</v>
      </c>
      <c r="R53" s="13">
        <f t="shared" si="40"/>
        <v>81.06448311156602</v>
      </c>
      <c r="S53" s="37">
        <f t="shared" si="41"/>
        <v>19</v>
      </c>
      <c r="T53" s="37">
        <f t="shared" si="42"/>
        <v>73</v>
      </c>
      <c r="U53" s="38">
        <f t="shared" si="43"/>
        <v>0.59496794871794867</v>
      </c>
      <c r="V53" s="38">
        <f t="shared" si="44"/>
        <v>0.9005176767676768</v>
      </c>
      <c r="W53" s="10" t="str">
        <f t="shared" si="45"/>
        <v/>
      </c>
      <c r="X53" s="10">
        <f t="shared" si="46"/>
        <v>75</v>
      </c>
      <c r="Y53" s="10">
        <f t="shared" si="47"/>
        <v>100</v>
      </c>
      <c r="Z53" s="10" t="s">
        <v>1716</v>
      </c>
      <c r="AA53" s="13"/>
      <c r="AB53" s="13"/>
      <c r="AC53" s="39">
        <f t="shared" si="48"/>
        <v>46273.774790331197</v>
      </c>
      <c r="AD53" s="39">
        <f t="shared" si="49"/>
        <v>46273.787521569866</v>
      </c>
    </row>
    <row r="54" spans="1:30" ht="15" customHeight="1" x14ac:dyDescent="0.35">
      <c r="A54" s="10">
        <v>9</v>
      </c>
      <c r="B54" s="11">
        <f t="shared" si="25"/>
        <v>46273.760416666657</v>
      </c>
      <c r="C54" s="31">
        <f t="shared" si="26"/>
        <v>46273</v>
      </c>
      <c r="D54" s="10" t="str">
        <f t="shared" si="27"/>
        <v>SMD</v>
      </c>
      <c r="E54" s="16">
        <f t="shared" si="28"/>
        <v>100</v>
      </c>
      <c r="F54" s="10">
        <v>1</v>
      </c>
      <c r="G54" s="10" t="str">
        <f t="shared" si="29"/>
        <v>Prescription</v>
      </c>
      <c r="H54" s="37">
        <f t="shared" si="30"/>
        <v>26889</v>
      </c>
      <c r="I54" s="13">
        <f t="shared" si="31"/>
        <v>7.4691666666666663</v>
      </c>
      <c r="J54" s="37">
        <f t="shared" si="32"/>
        <v>0</v>
      </c>
      <c r="K54" s="37">
        <f t="shared" si="33"/>
        <v>356</v>
      </c>
      <c r="L54" s="37">
        <f t="shared" si="34"/>
        <v>356</v>
      </c>
      <c r="M54" s="37">
        <f t="shared" si="35"/>
        <v>0</v>
      </c>
      <c r="N54" s="37">
        <f t="shared" si="36"/>
        <v>921</v>
      </c>
      <c r="O54" s="37">
        <f t="shared" si="37"/>
        <v>921</v>
      </c>
      <c r="P54" s="16">
        <f t="shared" si="38"/>
        <v>5</v>
      </c>
      <c r="Q54" s="13">
        <f t="shared" si="39"/>
        <v>238.31306482204621</v>
      </c>
      <c r="R54" s="13">
        <f t="shared" si="40"/>
        <v>616.53464241883296</v>
      </c>
      <c r="S54" s="37">
        <f t="shared" si="41"/>
        <v>100</v>
      </c>
      <c r="T54" s="37">
        <f t="shared" si="42"/>
        <v>225</v>
      </c>
      <c r="U54" s="38">
        <f t="shared" si="43"/>
        <v>0.41961610486891382</v>
      </c>
      <c r="V54" s="38">
        <f t="shared" si="44"/>
        <v>0.364942996742671</v>
      </c>
      <c r="W54" s="10" t="str">
        <f t="shared" si="45"/>
        <v/>
      </c>
      <c r="X54" s="10">
        <f t="shared" si="46"/>
        <v>200</v>
      </c>
      <c r="Y54" s="10">
        <f t="shared" si="47"/>
        <v>350</v>
      </c>
      <c r="Z54" s="10" t="s">
        <v>1716</v>
      </c>
      <c r="AA54" s="13"/>
      <c r="AB54" s="13"/>
      <c r="AC54" s="39">
        <f t="shared" si="48"/>
        <v>46273.777900671026</v>
      </c>
      <c r="AD54" s="39">
        <f t="shared" si="49"/>
        <v>46273.775622624853</v>
      </c>
    </row>
    <row r="55" spans="1:30" ht="15" customHeight="1" x14ac:dyDescent="0.35">
      <c r="A55" s="10">
        <v>9</v>
      </c>
      <c r="B55" s="11">
        <f t="shared" si="25"/>
        <v>46273.760416666657</v>
      </c>
      <c r="C55" s="31">
        <f t="shared" si="26"/>
        <v>46273</v>
      </c>
      <c r="D55" s="10" t="str">
        <f t="shared" si="27"/>
        <v>SMD</v>
      </c>
      <c r="E55" s="16">
        <f t="shared" si="28"/>
        <v>100</v>
      </c>
      <c r="F55" s="10">
        <v>2</v>
      </c>
      <c r="G55" s="10" t="str">
        <f t="shared" si="29"/>
        <v>OTC</v>
      </c>
      <c r="H55" s="37">
        <f t="shared" si="30"/>
        <v>12789</v>
      </c>
      <c r="I55" s="13">
        <f t="shared" si="31"/>
        <v>3.5525000000000002</v>
      </c>
      <c r="J55" s="37">
        <f t="shared" si="32"/>
        <v>0</v>
      </c>
      <c r="K55" s="37">
        <f t="shared" si="33"/>
        <v>76</v>
      </c>
      <c r="L55" s="37">
        <f t="shared" si="34"/>
        <v>76</v>
      </c>
      <c r="M55" s="37">
        <f t="shared" si="35"/>
        <v>0</v>
      </c>
      <c r="N55" s="37">
        <f t="shared" si="36"/>
        <v>222</v>
      </c>
      <c r="O55" s="37">
        <f t="shared" si="37"/>
        <v>222</v>
      </c>
      <c r="P55" s="16">
        <f t="shared" si="38"/>
        <v>2</v>
      </c>
      <c r="Q55" s="13">
        <f t="shared" si="39"/>
        <v>42.786769880365938</v>
      </c>
      <c r="R55" s="13">
        <f t="shared" si="40"/>
        <v>124.98240675580577</v>
      </c>
      <c r="S55" s="37">
        <f t="shared" si="41"/>
        <v>101</v>
      </c>
      <c r="T55" s="37">
        <f t="shared" si="42"/>
        <v>339</v>
      </c>
      <c r="U55" s="38">
        <f t="shared" si="43"/>
        <v>2.3605427631578948</v>
      </c>
      <c r="V55" s="38">
        <f t="shared" si="44"/>
        <v>2.712381756756757</v>
      </c>
      <c r="W55" s="10" t="str">
        <f t="shared" si="45"/>
        <v/>
      </c>
      <c r="X55" s="10">
        <f t="shared" si="46"/>
        <v>150</v>
      </c>
      <c r="Y55" s="10">
        <f t="shared" si="47"/>
        <v>275</v>
      </c>
      <c r="Z55" s="10" t="s">
        <v>1716</v>
      </c>
      <c r="AA55" s="13"/>
      <c r="AB55" s="13"/>
      <c r="AC55" s="39">
        <f t="shared" si="48"/>
        <v>46273.858772615124</v>
      </c>
      <c r="AD55" s="39">
        <f t="shared" si="49"/>
        <v>46273.873432573186</v>
      </c>
    </row>
    <row r="56" spans="1:30" ht="15" customHeight="1" x14ac:dyDescent="0.35">
      <c r="A56" s="10">
        <v>9</v>
      </c>
      <c r="B56" s="11">
        <f t="shared" si="25"/>
        <v>46273.760416666657</v>
      </c>
      <c r="C56" s="31">
        <f t="shared" si="26"/>
        <v>46273</v>
      </c>
      <c r="D56" s="10" t="str">
        <f t="shared" si="27"/>
        <v>SMD</v>
      </c>
      <c r="E56" s="16">
        <f t="shared" si="28"/>
        <v>100</v>
      </c>
      <c r="F56" s="10">
        <v>3</v>
      </c>
      <c r="G56" s="10" t="str">
        <f t="shared" si="29"/>
        <v>Vault</v>
      </c>
      <c r="H56" s="37">
        <f t="shared" si="30"/>
        <v>3308</v>
      </c>
      <c r="I56" s="13">
        <f t="shared" si="31"/>
        <v>0.91888888888888887</v>
      </c>
      <c r="J56" s="37">
        <f t="shared" si="32"/>
        <v>0</v>
      </c>
      <c r="K56" s="37">
        <f t="shared" si="33"/>
        <v>115</v>
      </c>
      <c r="L56" s="37">
        <f t="shared" si="34"/>
        <v>115</v>
      </c>
      <c r="M56" s="37">
        <f t="shared" si="35"/>
        <v>0</v>
      </c>
      <c r="N56" s="37">
        <f t="shared" si="36"/>
        <v>175</v>
      </c>
      <c r="O56" s="37">
        <f t="shared" si="37"/>
        <v>175</v>
      </c>
      <c r="P56" s="16">
        <f t="shared" si="38"/>
        <v>1</v>
      </c>
      <c r="Q56" s="13">
        <f t="shared" si="39"/>
        <v>125.15114873035067</v>
      </c>
      <c r="R56" s="13">
        <f t="shared" si="40"/>
        <v>190.44740024183798</v>
      </c>
      <c r="S56" s="37">
        <f t="shared" si="41"/>
        <v>3</v>
      </c>
      <c r="T56" s="37">
        <f t="shared" si="42"/>
        <v>4</v>
      </c>
      <c r="U56" s="38">
        <f t="shared" si="43"/>
        <v>2.3971014492753621E-2</v>
      </c>
      <c r="V56" s="38">
        <f t="shared" si="44"/>
        <v>2.10031746031746E-2</v>
      </c>
      <c r="W56" s="10" t="str">
        <f t="shared" si="45"/>
        <v/>
      </c>
      <c r="X56" s="10">
        <f t="shared" si="46"/>
        <v>300</v>
      </c>
      <c r="Y56" s="10">
        <f t="shared" si="47"/>
        <v>350</v>
      </c>
      <c r="Z56" s="10" t="s">
        <v>1716</v>
      </c>
      <c r="AA56" s="13"/>
      <c r="AB56" s="13"/>
      <c r="AC56" s="39">
        <f t="shared" si="48"/>
        <v>46273.761415458925</v>
      </c>
      <c r="AD56" s="39">
        <f t="shared" si="49"/>
        <v>46273.761291798932</v>
      </c>
    </row>
    <row r="57" spans="1:30" ht="15" customHeight="1" x14ac:dyDescent="0.35">
      <c r="A57" s="10">
        <v>9</v>
      </c>
      <c r="B57" s="11">
        <f t="shared" si="25"/>
        <v>46273.760416666657</v>
      </c>
      <c r="C57" s="31">
        <f t="shared" si="26"/>
        <v>46273</v>
      </c>
      <c r="D57" s="10" t="str">
        <f t="shared" si="27"/>
        <v>SMD</v>
      </c>
      <c r="E57" s="16">
        <f t="shared" si="28"/>
        <v>100</v>
      </c>
      <c r="F57" s="10">
        <v>4</v>
      </c>
      <c r="G57" s="10" t="str">
        <f t="shared" si="29"/>
        <v>Cage</v>
      </c>
      <c r="H57" s="37">
        <f t="shared" si="30"/>
        <v>2805</v>
      </c>
      <c r="I57" s="13">
        <f t="shared" si="31"/>
        <v>0.77916666666666667</v>
      </c>
      <c r="J57" s="37">
        <f t="shared" si="32"/>
        <v>0</v>
      </c>
      <c r="K57" s="37">
        <f t="shared" si="33"/>
        <v>85</v>
      </c>
      <c r="L57" s="37">
        <f t="shared" si="34"/>
        <v>85</v>
      </c>
      <c r="M57" s="37">
        <f t="shared" si="35"/>
        <v>0</v>
      </c>
      <c r="N57" s="37">
        <f t="shared" si="36"/>
        <v>139</v>
      </c>
      <c r="O57" s="37">
        <f t="shared" si="37"/>
        <v>139</v>
      </c>
      <c r="P57" s="16">
        <f t="shared" si="38"/>
        <v>1</v>
      </c>
      <c r="Q57" s="13">
        <f t="shared" si="39"/>
        <v>109.09090909090909</v>
      </c>
      <c r="R57" s="13">
        <f t="shared" si="40"/>
        <v>178.3957219251337</v>
      </c>
      <c r="S57" s="37">
        <f t="shared" si="41"/>
        <v>60</v>
      </c>
      <c r="T57" s="37">
        <f t="shared" si="42"/>
        <v>86</v>
      </c>
      <c r="U57" s="38">
        <f t="shared" si="43"/>
        <v>0.54999999999999993</v>
      </c>
      <c r="V57" s="38">
        <f t="shared" si="44"/>
        <v>0.48207434052757792</v>
      </c>
      <c r="W57" s="10" t="str">
        <f t="shared" si="45"/>
        <v/>
      </c>
      <c r="X57" s="10">
        <f t="shared" si="46"/>
        <v>300</v>
      </c>
      <c r="Y57" s="10">
        <f t="shared" si="47"/>
        <v>350</v>
      </c>
      <c r="Z57" s="10" t="s">
        <v>1716</v>
      </c>
      <c r="AA57" s="13"/>
      <c r="AB57" s="13"/>
      <c r="AC57" s="39">
        <f t="shared" si="48"/>
        <v>46273.783333333326</v>
      </c>
      <c r="AD57" s="39">
        <f t="shared" si="49"/>
        <v>46273.780503097514</v>
      </c>
    </row>
    <row r="58" spans="1:30" ht="15" customHeight="1" x14ac:dyDescent="0.35">
      <c r="A58" s="10">
        <v>9</v>
      </c>
      <c r="B58" s="11">
        <f t="shared" si="25"/>
        <v>46273.760416666657</v>
      </c>
      <c r="C58" s="31">
        <f t="shared" si="26"/>
        <v>46273</v>
      </c>
      <c r="D58" s="10" t="str">
        <f t="shared" si="27"/>
        <v>SMD</v>
      </c>
      <c r="E58" s="16">
        <f t="shared" si="28"/>
        <v>100</v>
      </c>
      <c r="F58" s="10">
        <v>5</v>
      </c>
      <c r="G58" s="10" t="str">
        <f t="shared" si="29"/>
        <v>Cooler</v>
      </c>
      <c r="H58" s="37">
        <f t="shared" si="30"/>
        <v>2314</v>
      </c>
      <c r="I58" s="13">
        <f t="shared" si="31"/>
        <v>0.64277777777777778</v>
      </c>
      <c r="J58" s="37">
        <f t="shared" si="32"/>
        <v>0</v>
      </c>
      <c r="K58" s="37">
        <f t="shared" si="33"/>
        <v>22</v>
      </c>
      <c r="L58" s="37">
        <f t="shared" si="34"/>
        <v>22</v>
      </c>
      <c r="M58" s="37">
        <f t="shared" si="35"/>
        <v>0</v>
      </c>
      <c r="N58" s="37">
        <f t="shared" si="36"/>
        <v>53</v>
      </c>
      <c r="O58" s="37">
        <f t="shared" si="37"/>
        <v>53</v>
      </c>
      <c r="P58" s="16">
        <f t="shared" si="38"/>
        <v>1</v>
      </c>
      <c r="Q58" s="13">
        <f t="shared" si="39"/>
        <v>34.226447709593778</v>
      </c>
      <c r="R58" s="13">
        <f t="shared" si="40"/>
        <v>82.454624027657729</v>
      </c>
      <c r="S58" s="37">
        <f t="shared" si="41"/>
        <v>2</v>
      </c>
      <c r="T58" s="37">
        <f t="shared" si="42"/>
        <v>4</v>
      </c>
      <c r="U58" s="38">
        <f t="shared" si="43"/>
        <v>5.8434343434343436E-2</v>
      </c>
      <c r="V58" s="38">
        <f t="shared" si="44"/>
        <v>4.8511530398322858E-2</v>
      </c>
      <c r="W58" s="10" t="str">
        <f t="shared" si="45"/>
        <v/>
      </c>
      <c r="X58" s="10">
        <f t="shared" si="46"/>
        <v>350</v>
      </c>
      <c r="Y58" s="10">
        <f t="shared" si="47"/>
        <v>600</v>
      </c>
      <c r="Z58" s="10" t="s">
        <v>1716</v>
      </c>
      <c r="AA58" s="13"/>
      <c r="AB58" s="13"/>
      <c r="AC58" s="39">
        <f t="shared" si="48"/>
        <v>46273.762851430969</v>
      </c>
      <c r="AD58" s="39">
        <f t="shared" si="49"/>
        <v>46273.762437980426</v>
      </c>
    </row>
    <row r="59" spans="1:30" ht="15" customHeight="1" x14ac:dyDescent="0.35">
      <c r="A59" s="10">
        <v>9</v>
      </c>
      <c r="B59" s="11">
        <f t="shared" si="25"/>
        <v>46273.760416666657</v>
      </c>
      <c r="C59" s="31">
        <f t="shared" si="26"/>
        <v>46273</v>
      </c>
      <c r="D59" s="10" t="str">
        <f t="shared" si="27"/>
        <v>SMD</v>
      </c>
      <c r="E59" s="16">
        <f t="shared" si="28"/>
        <v>100</v>
      </c>
      <c r="F59" s="10">
        <v>6</v>
      </c>
      <c r="G59" s="10" t="str">
        <f t="shared" si="29"/>
        <v>Cases</v>
      </c>
      <c r="H59" s="37">
        <f t="shared" si="30"/>
        <v>4731</v>
      </c>
      <c r="I59" s="13">
        <f t="shared" si="31"/>
        <v>1.3141666666666667</v>
      </c>
      <c r="J59" s="37">
        <f t="shared" si="32"/>
        <v>0</v>
      </c>
      <c r="K59" s="37">
        <f t="shared" si="33"/>
        <v>24</v>
      </c>
      <c r="L59" s="37">
        <f t="shared" si="34"/>
        <v>24</v>
      </c>
      <c r="M59" s="37">
        <f t="shared" si="35"/>
        <v>0</v>
      </c>
      <c r="N59" s="37">
        <f t="shared" si="36"/>
        <v>51</v>
      </c>
      <c r="O59" s="37">
        <f t="shared" si="37"/>
        <v>51</v>
      </c>
      <c r="P59" s="16">
        <f t="shared" si="38"/>
        <v>2</v>
      </c>
      <c r="Q59" s="13">
        <f t="shared" si="39"/>
        <v>36.525047558655672</v>
      </c>
      <c r="R59" s="13">
        <f t="shared" si="40"/>
        <v>77.61572606214331</v>
      </c>
      <c r="S59" s="37">
        <f t="shared" si="41"/>
        <v>17</v>
      </c>
      <c r="T59" s="37">
        <f t="shared" si="42"/>
        <v>143</v>
      </c>
      <c r="U59" s="38">
        <f t="shared" si="43"/>
        <v>0.46543402777777781</v>
      </c>
      <c r="V59" s="38">
        <f t="shared" si="44"/>
        <v>1.8424101307189542</v>
      </c>
      <c r="W59" s="10" t="str">
        <f t="shared" si="45"/>
        <v/>
      </c>
      <c r="X59" s="10">
        <f t="shared" si="46"/>
        <v>75</v>
      </c>
      <c r="Y59" s="10">
        <f t="shared" si="47"/>
        <v>100</v>
      </c>
      <c r="Z59" s="10" t="s">
        <v>1716</v>
      </c>
      <c r="AA59" s="13"/>
      <c r="AB59" s="13"/>
      <c r="AC59" s="39">
        <f t="shared" si="48"/>
        <v>46273.779809751148</v>
      </c>
      <c r="AD59" s="39">
        <f t="shared" si="49"/>
        <v>46273.837183755437</v>
      </c>
    </row>
    <row r="60" spans="1:30" ht="15" customHeight="1" x14ac:dyDescent="0.35">
      <c r="A60" s="10">
        <v>10</v>
      </c>
      <c r="B60" s="11">
        <f t="shared" si="25"/>
        <v>46273.770833333343</v>
      </c>
      <c r="C60" s="31">
        <f t="shared" si="26"/>
        <v>46273</v>
      </c>
      <c r="D60" s="10" t="str">
        <f t="shared" si="27"/>
        <v>SMD</v>
      </c>
      <c r="E60" s="16">
        <f t="shared" si="28"/>
        <v>100</v>
      </c>
      <c r="F60" s="10">
        <v>1</v>
      </c>
      <c r="G60" s="10" t="str">
        <f t="shared" si="29"/>
        <v>Prescription</v>
      </c>
      <c r="H60" s="37">
        <f t="shared" si="30"/>
        <v>31389</v>
      </c>
      <c r="I60" s="13">
        <f t="shared" si="31"/>
        <v>8.7191666666666663</v>
      </c>
      <c r="J60" s="37">
        <f t="shared" si="32"/>
        <v>0</v>
      </c>
      <c r="K60" s="37">
        <f t="shared" si="33"/>
        <v>406</v>
      </c>
      <c r="L60" s="37">
        <f t="shared" si="34"/>
        <v>406</v>
      </c>
      <c r="M60" s="37">
        <f t="shared" si="35"/>
        <v>0</v>
      </c>
      <c r="N60" s="37">
        <f t="shared" si="36"/>
        <v>1019</v>
      </c>
      <c r="O60" s="37">
        <f t="shared" si="37"/>
        <v>1019</v>
      </c>
      <c r="P60" s="16">
        <f t="shared" si="38"/>
        <v>5</v>
      </c>
      <c r="Q60" s="13">
        <f t="shared" si="39"/>
        <v>232.82041479499188</v>
      </c>
      <c r="R60" s="13">
        <f t="shared" si="40"/>
        <v>584.34483417757815</v>
      </c>
      <c r="S60" s="37">
        <f t="shared" si="41"/>
        <v>73</v>
      </c>
      <c r="T60" s="37">
        <f t="shared" si="42"/>
        <v>168</v>
      </c>
      <c r="U60" s="38">
        <f t="shared" si="43"/>
        <v>0.31354638752052544</v>
      </c>
      <c r="V60" s="38">
        <f t="shared" si="44"/>
        <v>0.2875014720314033</v>
      </c>
      <c r="W60" s="10" t="str">
        <f t="shared" si="45"/>
        <v/>
      </c>
      <c r="X60" s="10">
        <f t="shared" si="46"/>
        <v>200</v>
      </c>
      <c r="Y60" s="10">
        <f t="shared" si="47"/>
        <v>350</v>
      </c>
      <c r="Z60" s="10" t="s">
        <v>1716</v>
      </c>
      <c r="AA60" s="13"/>
      <c r="AB60" s="13"/>
      <c r="AC60" s="39">
        <f t="shared" si="48"/>
        <v>46273.783897766159</v>
      </c>
      <c r="AD60" s="39">
        <f t="shared" si="49"/>
        <v>46273.782812561345</v>
      </c>
    </row>
    <row r="61" spans="1:30" ht="15" customHeight="1" x14ac:dyDescent="0.35">
      <c r="A61" s="10">
        <v>10</v>
      </c>
      <c r="B61" s="11">
        <f t="shared" si="25"/>
        <v>46273.770833333343</v>
      </c>
      <c r="C61" s="31">
        <f t="shared" si="26"/>
        <v>46273</v>
      </c>
      <c r="D61" s="10" t="str">
        <f t="shared" si="27"/>
        <v>SMD</v>
      </c>
      <c r="E61" s="16">
        <f t="shared" si="28"/>
        <v>100</v>
      </c>
      <c r="F61" s="10">
        <v>2</v>
      </c>
      <c r="G61" s="10" t="str">
        <f t="shared" si="29"/>
        <v>OTC</v>
      </c>
      <c r="H61" s="37">
        <f t="shared" si="30"/>
        <v>14589</v>
      </c>
      <c r="I61" s="13">
        <f t="shared" si="31"/>
        <v>4.0525000000000002</v>
      </c>
      <c r="J61" s="37">
        <f t="shared" si="32"/>
        <v>0</v>
      </c>
      <c r="K61" s="37">
        <f t="shared" si="33"/>
        <v>102</v>
      </c>
      <c r="L61" s="37">
        <f t="shared" si="34"/>
        <v>102</v>
      </c>
      <c r="M61" s="37">
        <f t="shared" si="35"/>
        <v>0</v>
      </c>
      <c r="N61" s="37">
        <f t="shared" si="36"/>
        <v>290</v>
      </c>
      <c r="O61" s="37">
        <f t="shared" si="37"/>
        <v>290</v>
      </c>
      <c r="P61" s="16">
        <f t="shared" si="38"/>
        <v>2</v>
      </c>
      <c r="Q61" s="13">
        <f t="shared" si="39"/>
        <v>50.339296730413324</v>
      </c>
      <c r="R61" s="13">
        <f t="shared" si="40"/>
        <v>143.12152991980258</v>
      </c>
      <c r="S61" s="37">
        <f t="shared" si="41"/>
        <v>115</v>
      </c>
      <c r="T61" s="37">
        <f t="shared" si="42"/>
        <v>457</v>
      </c>
      <c r="U61" s="38">
        <f t="shared" si="43"/>
        <v>2.284497549019608</v>
      </c>
      <c r="V61" s="38">
        <f t="shared" si="44"/>
        <v>3.1930905172413793</v>
      </c>
      <c r="W61" s="10" t="str">
        <f t="shared" si="45"/>
        <v/>
      </c>
      <c r="X61" s="10">
        <f t="shared" si="46"/>
        <v>150</v>
      </c>
      <c r="Y61" s="10">
        <f t="shared" si="47"/>
        <v>275</v>
      </c>
      <c r="Z61" s="10" t="s">
        <v>1716</v>
      </c>
      <c r="AA61" s="13"/>
      <c r="AB61" s="13"/>
      <c r="AC61" s="39">
        <f t="shared" si="48"/>
        <v>46273.86602073122</v>
      </c>
      <c r="AD61" s="39">
        <f t="shared" si="49"/>
        <v>46273.903878771562</v>
      </c>
    </row>
    <row r="62" spans="1:30" ht="15" customHeight="1" x14ac:dyDescent="0.35">
      <c r="A62" s="10">
        <v>10</v>
      </c>
      <c r="B62" s="11">
        <f t="shared" si="25"/>
        <v>46273.770833333343</v>
      </c>
      <c r="C62" s="31">
        <f t="shared" si="26"/>
        <v>46273</v>
      </c>
      <c r="D62" s="10" t="str">
        <f t="shared" si="27"/>
        <v>SMD</v>
      </c>
      <c r="E62" s="16">
        <f t="shared" si="28"/>
        <v>100</v>
      </c>
      <c r="F62" s="10">
        <v>3</v>
      </c>
      <c r="G62" s="10" t="str">
        <f t="shared" si="29"/>
        <v>Vault</v>
      </c>
      <c r="H62" s="37">
        <f t="shared" si="30"/>
        <v>4208</v>
      </c>
      <c r="I62" s="13">
        <f t="shared" si="31"/>
        <v>1.1688888888888889</v>
      </c>
      <c r="J62" s="37">
        <f t="shared" si="32"/>
        <v>0</v>
      </c>
      <c r="K62" s="37">
        <f t="shared" si="33"/>
        <v>121</v>
      </c>
      <c r="L62" s="37">
        <f t="shared" si="34"/>
        <v>121</v>
      </c>
      <c r="M62" s="37">
        <f t="shared" si="35"/>
        <v>0</v>
      </c>
      <c r="N62" s="37">
        <f t="shared" si="36"/>
        <v>183</v>
      </c>
      <c r="O62" s="37">
        <f t="shared" si="37"/>
        <v>183</v>
      </c>
      <c r="P62" s="16">
        <f t="shared" si="38"/>
        <v>1</v>
      </c>
      <c r="Q62" s="13">
        <f t="shared" si="39"/>
        <v>103.5171102661597</v>
      </c>
      <c r="R62" s="13">
        <f t="shared" si="40"/>
        <v>156.55893536121673</v>
      </c>
      <c r="S62" s="37">
        <f t="shared" si="41"/>
        <v>1</v>
      </c>
      <c r="T62" s="37">
        <f t="shared" si="42"/>
        <v>1</v>
      </c>
      <c r="U62" s="38">
        <f t="shared" si="43"/>
        <v>9.6602387511478417E-3</v>
      </c>
      <c r="V62" s="38">
        <f t="shared" si="44"/>
        <v>6.3873709775349122E-3</v>
      </c>
      <c r="W62" s="10" t="str">
        <f t="shared" si="45"/>
        <v/>
      </c>
      <c r="X62" s="10">
        <f t="shared" si="46"/>
        <v>300</v>
      </c>
      <c r="Y62" s="10">
        <f t="shared" si="47"/>
        <v>350</v>
      </c>
      <c r="Z62" s="10" t="s">
        <v>1716</v>
      </c>
      <c r="AA62" s="13"/>
      <c r="AB62" s="13"/>
      <c r="AC62" s="39">
        <f t="shared" si="48"/>
        <v>46273.771235843291</v>
      </c>
      <c r="AD62" s="39">
        <f t="shared" si="49"/>
        <v>46273.771099473801</v>
      </c>
    </row>
    <row r="63" spans="1:30" ht="15" customHeight="1" x14ac:dyDescent="0.35">
      <c r="A63" s="10">
        <v>10</v>
      </c>
      <c r="B63" s="11">
        <f t="shared" si="25"/>
        <v>46273.770833333343</v>
      </c>
      <c r="C63" s="31">
        <f t="shared" si="26"/>
        <v>46273</v>
      </c>
      <c r="D63" s="10" t="str">
        <f t="shared" si="27"/>
        <v>SMD</v>
      </c>
      <c r="E63" s="16">
        <f t="shared" si="28"/>
        <v>100</v>
      </c>
      <c r="F63" s="10">
        <v>4</v>
      </c>
      <c r="G63" s="10" t="str">
        <f t="shared" si="29"/>
        <v>Cage</v>
      </c>
      <c r="H63" s="37">
        <f t="shared" si="30"/>
        <v>3705</v>
      </c>
      <c r="I63" s="13">
        <f t="shared" si="31"/>
        <v>1.0291666666666666</v>
      </c>
      <c r="J63" s="37">
        <f t="shared" si="32"/>
        <v>0</v>
      </c>
      <c r="K63" s="37">
        <f t="shared" si="33"/>
        <v>126</v>
      </c>
      <c r="L63" s="37">
        <f t="shared" si="34"/>
        <v>126</v>
      </c>
      <c r="M63" s="37">
        <f t="shared" si="35"/>
        <v>0</v>
      </c>
      <c r="N63" s="37">
        <f t="shared" si="36"/>
        <v>200</v>
      </c>
      <c r="O63" s="37">
        <f t="shared" si="37"/>
        <v>200</v>
      </c>
      <c r="P63" s="16">
        <f t="shared" si="38"/>
        <v>1</v>
      </c>
      <c r="Q63" s="13">
        <f t="shared" si="39"/>
        <v>122.42914979757086</v>
      </c>
      <c r="R63" s="13">
        <f t="shared" si="40"/>
        <v>194.33198380566805</v>
      </c>
      <c r="S63" s="37">
        <f t="shared" si="41"/>
        <v>28</v>
      </c>
      <c r="T63" s="37">
        <f t="shared" si="42"/>
        <v>40</v>
      </c>
      <c r="U63" s="38">
        <f t="shared" si="43"/>
        <v>0.22870370370370369</v>
      </c>
      <c r="V63" s="38">
        <f t="shared" si="44"/>
        <v>0.20583333333333331</v>
      </c>
      <c r="W63" s="10" t="str">
        <f t="shared" si="45"/>
        <v/>
      </c>
      <c r="X63" s="10">
        <f t="shared" si="46"/>
        <v>300</v>
      </c>
      <c r="Y63" s="10">
        <f t="shared" si="47"/>
        <v>350</v>
      </c>
      <c r="Z63" s="10" t="s">
        <v>1716</v>
      </c>
      <c r="AA63" s="13"/>
      <c r="AB63" s="13"/>
      <c r="AC63" s="39">
        <f t="shared" si="48"/>
        <v>46273.780362654332</v>
      </c>
      <c r="AD63" s="39">
        <f t="shared" si="49"/>
        <v>46273.779409722229</v>
      </c>
    </row>
    <row r="64" spans="1:30" ht="15" customHeight="1" x14ac:dyDescent="0.35">
      <c r="A64" s="10">
        <v>10</v>
      </c>
      <c r="B64" s="11">
        <f t="shared" si="25"/>
        <v>46273.770833333343</v>
      </c>
      <c r="C64" s="31">
        <f t="shared" si="26"/>
        <v>46273</v>
      </c>
      <c r="D64" s="10" t="str">
        <f t="shared" si="27"/>
        <v>SMD</v>
      </c>
      <c r="E64" s="16">
        <f t="shared" si="28"/>
        <v>100</v>
      </c>
      <c r="F64" s="10">
        <v>5</v>
      </c>
      <c r="G64" s="10" t="str">
        <f t="shared" si="29"/>
        <v>Cooler</v>
      </c>
      <c r="H64" s="37">
        <f t="shared" si="30"/>
        <v>3214</v>
      </c>
      <c r="I64" s="13">
        <f t="shared" si="31"/>
        <v>0.89277777777777778</v>
      </c>
      <c r="J64" s="37">
        <f t="shared" si="32"/>
        <v>0</v>
      </c>
      <c r="K64" s="37">
        <f t="shared" si="33"/>
        <v>22</v>
      </c>
      <c r="L64" s="37">
        <f t="shared" si="34"/>
        <v>22</v>
      </c>
      <c r="M64" s="37">
        <f t="shared" si="35"/>
        <v>0</v>
      </c>
      <c r="N64" s="37">
        <f t="shared" si="36"/>
        <v>53</v>
      </c>
      <c r="O64" s="37">
        <f t="shared" si="37"/>
        <v>53</v>
      </c>
      <c r="P64" s="16">
        <f t="shared" si="38"/>
        <v>1</v>
      </c>
      <c r="Q64" s="13">
        <f t="shared" si="39"/>
        <v>24.642190416925949</v>
      </c>
      <c r="R64" s="13">
        <f t="shared" si="40"/>
        <v>59.365276913503422</v>
      </c>
      <c r="S64" s="37">
        <f t="shared" si="41"/>
        <v>3</v>
      </c>
      <c r="T64" s="37">
        <f t="shared" si="42"/>
        <v>6</v>
      </c>
      <c r="U64" s="38">
        <f t="shared" si="43"/>
        <v>0.12174242424242424</v>
      </c>
      <c r="V64" s="38">
        <f t="shared" si="44"/>
        <v>0.1010691823899371</v>
      </c>
      <c r="W64" s="10" t="str">
        <f t="shared" si="45"/>
        <v/>
      </c>
      <c r="X64" s="10">
        <f t="shared" si="46"/>
        <v>350</v>
      </c>
      <c r="Y64" s="10">
        <f t="shared" si="47"/>
        <v>600</v>
      </c>
      <c r="Z64" s="10" t="s">
        <v>1716</v>
      </c>
      <c r="AA64" s="13"/>
      <c r="AB64" s="13"/>
      <c r="AC64" s="39">
        <f t="shared" si="48"/>
        <v>46273.775905934352</v>
      </c>
      <c r="AD64" s="39">
        <f t="shared" si="49"/>
        <v>46273.775044549278</v>
      </c>
    </row>
    <row r="65" spans="1:30" ht="15" customHeight="1" x14ac:dyDescent="0.35">
      <c r="A65" s="10">
        <v>10</v>
      </c>
      <c r="B65" s="11">
        <f t="shared" si="25"/>
        <v>46273.770833333343</v>
      </c>
      <c r="C65" s="31">
        <f t="shared" si="26"/>
        <v>46273</v>
      </c>
      <c r="D65" s="10" t="str">
        <f t="shared" si="27"/>
        <v>SMD</v>
      </c>
      <c r="E65" s="16">
        <f t="shared" si="28"/>
        <v>100</v>
      </c>
      <c r="F65" s="10">
        <v>6</v>
      </c>
      <c r="G65" s="10" t="str">
        <f t="shared" si="29"/>
        <v>Cases</v>
      </c>
      <c r="H65" s="37">
        <f t="shared" si="30"/>
        <v>6531</v>
      </c>
      <c r="I65" s="13">
        <f t="shared" si="31"/>
        <v>1.8141666666666667</v>
      </c>
      <c r="J65" s="37">
        <f t="shared" si="32"/>
        <v>0</v>
      </c>
      <c r="K65" s="37">
        <f t="shared" si="33"/>
        <v>35</v>
      </c>
      <c r="L65" s="37">
        <f t="shared" si="34"/>
        <v>35</v>
      </c>
      <c r="M65" s="37">
        <f t="shared" si="35"/>
        <v>0</v>
      </c>
      <c r="N65" s="37">
        <f t="shared" si="36"/>
        <v>113</v>
      </c>
      <c r="O65" s="37">
        <f t="shared" si="37"/>
        <v>113</v>
      </c>
      <c r="P65" s="16">
        <f t="shared" si="38"/>
        <v>2</v>
      </c>
      <c r="Q65" s="13">
        <f t="shared" si="39"/>
        <v>38.585209003215432</v>
      </c>
      <c r="R65" s="13">
        <f t="shared" si="40"/>
        <v>124.5751033532384</v>
      </c>
      <c r="S65" s="37">
        <f t="shared" si="41"/>
        <v>6</v>
      </c>
      <c r="T65" s="37">
        <f t="shared" si="42"/>
        <v>81</v>
      </c>
      <c r="U65" s="38">
        <f t="shared" si="43"/>
        <v>0.1555</v>
      </c>
      <c r="V65" s="38">
        <f t="shared" si="44"/>
        <v>0.65021017699115047</v>
      </c>
      <c r="W65" s="10" t="str">
        <f t="shared" si="45"/>
        <v/>
      </c>
      <c r="X65" s="10">
        <f t="shared" si="46"/>
        <v>75</v>
      </c>
      <c r="Y65" s="10">
        <f t="shared" si="47"/>
        <v>100</v>
      </c>
      <c r="Z65" s="10" t="s">
        <v>1716</v>
      </c>
      <c r="AA65" s="13"/>
      <c r="AB65" s="13"/>
      <c r="AC65" s="39">
        <f t="shared" si="48"/>
        <v>46273.777312500009</v>
      </c>
      <c r="AD65" s="39">
        <f t="shared" si="49"/>
        <v>46273.797925424049</v>
      </c>
    </row>
    <row r="66" spans="1:30" ht="15" customHeight="1" x14ac:dyDescent="0.35">
      <c r="A66" s="10">
        <v>11</v>
      </c>
      <c r="B66" s="11">
        <f t="shared" si="25"/>
        <v>46273.78125</v>
      </c>
      <c r="C66" s="31">
        <f t="shared" si="26"/>
        <v>46273</v>
      </c>
      <c r="D66" s="10" t="str">
        <f t="shared" si="27"/>
        <v>SMD</v>
      </c>
      <c r="E66" s="16">
        <f t="shared" si="28"/>
        <v>100</v>
      </c>
      <c r="F66" s="10">
        <v>1</v>
      </c>
      <c r="G66" s="10" t="str">
        <f t="shared" si="29"/>
        <v>Prescription</v>
      </c>
      <c r="H66" s="37">
        <f t="shared" si="30"/>
        <v>35889</v>
      </c>
      <c r="I66" s="13">
        <f t="shared" si="31"/>
        <v>9.9691666666666663</v>
      </c>
      <c r="J66" s="37">
        <f t="shared" si="32"/>
        <v>0</v>
      </c>
      <c r="K66" s="37">
        <f t="shared" si="33"/>
        <v>441</v>
      </c>
      <c r="L66" s="37">
        <f t="shared" si="34"/>
        <v>441</v>
      </c>
      <c r="M66" s="37">
        <f t="shared" si="35"/>
        <v>0</v>
      </c>
      <c r="N66" s="37">
        <f t="shared" si="36"/>
        <v>1115</v>
      </c>
      <c r="O66" s="37">
        <f t="shared" si="37"/>
        <v>1115</v>
      </c>
      <c r="P66" s="16">
        <f t="shared" si="38"/>
        <v>5</v>
      </c>
      <c r="Q66" s="13">
        <f t="shared" si="39"/>
        <v>221.18197776477473</v>
      </c>
      <c r="R66" s="13">
        <f t="shared" si="40"/>
        <v>559.22427484744628</v>
      </c>
      <c r="S66" s="37">
        <f t="shared" si="41"/>
        <v>59</v>
      </c>
      <c r="T66" s="37">
        <f t="shared" si="42"/>
        <v>105</v>
      </c>
      <c r="U66" s="38">
        <f t="shared" si="43"/>
        <v>0.26674867724867724</v>
      </c>
      <c r="V66" s="38">
        <f t="shared" si="44"/>
        <v>0.18776008968609867</v>
      </c>
      <c r="W66" s="10" t="str">
        <f t="shared" si="45"/>
        <v/>
      </c>
      <c r="X66" s="10">
        <f t="shared" si="46"/>
        <v>200</v>
      </c>
      <c r="Y66" s="10">
        <f t="shared" si="47"/>
        <v>350</v>
      </c>
      <c r="Z66" s="10" t="s">
        <v>1716</v>
      </c>
      <c r="AA66" s="13"/>
      <c r="AB66" s="13"/>
      <c r="AC66" s="39">
        <f t="shared" si="48"/>
        <v>46273.792364528221</v>
      </c>
      <c r="AD66" s="39">
        <f t="shared" si="49"/>
        <v>46273.789073337073</v>
      </c>
    </row>
    <row r="67" spans="1:30" ht="15" customHeight="1" x14ac:dyDescent="0.35">
      <c r="A67" s="10">
        <v>11</v>
      </c>
      <c r="B67" s="11">
        <f t="shared" si="25"/>
        <v>46273.78125</v>
      </c>
      <c r="C67" s="31">
        <f t="shared" si="26"/>
        <v>46273</v>
      </c>
      <c r="D67" s="10" t="str">
        <f t="shared" si="27"/>
        <v>SMD</v>
      </c>
      <c r="E67" s="16">
        <f t="shared" si="28"/>
        <v>100</v>
      </c>
      <c r="F67" s="10">
        <v>2</v>
      </c>
      <c r="G67" s="10" t="str">
        <f t="shared" si="29"/>
        <v>OTC</v>
      </c>
      <c r="H67" s="37">
        <f t="shared" si="30"/>
        <v>16389</v>
      </c>
      <c r="I67" s="13">
        <f t="shared" si="31"/>
        <v>4.5525000000000002</v>
      </c>
      <c r="J67" s="37">
        <f t="shared" si="32"/>
        <v>0</v>
      </c>
      <c r="K67" s="37">
        <f t="shared" si="33"/>
        <v>146</v>
      </c>
      <c r="L67" s="37">
        <f t="shared" si="34"/>
        <v>146</v>
      </c>
      <c r="M67" s="37">
        <f t="shared" si="35"/>
        <v>0</v>
      </c>
      <c r="N67" s="37">
        <f t="shared" si="36"/>
        <v>445</v>
      </c>
      <c r="O67" s="37">
        <f t="shared" si="37"/>
        <v>445</v>
      </c>
      <c r="P67" s="16">
        <f t="shared" si="38"/>
        <v>2</v>
      </c>
      <c r="Q67" s="13">
        <f t="shared" si="39"/>
        <v>64.140582097748492</v>
      </c>
      <c r="R67" s="13">
        <f t="shared" si="40"/>
        <v>195.49697968149368</v>
      </c>
      <c r="S67" s="37">
        <f t="shared" si="41"/>
        <v>83</v>
      </c>
      <c r="T67" s="37">
        <f t="shared" si="42"/>
        <v>339</v>
      </c>
      <c r="U67" s="38">
        <f t="shared" si="43"/>
        <v>1.2940325342465753</v>
      </c>
      <c r="V67" s="38">
        <f t="shared" si="44"/>
        <v>1.7340421348314607</v>
      </c>
      <c r="W67" s="10" t="str">
        <f t="shared" si="45"/>
        <v/>
      </c>
      <c r="X67" s="10">
        <f t="shared" si="46"/>
        <v>150</v>
      </c>
      <c r="Y67" s="10">
        <f t="shared" si="47"/>
        <v>275</v>
      </c>
      <c r="Z67" s="10" t="s">
        <v>1716</v>
      </c>
      <c r="AA67" s="13"/>
      <c r="AB67" s="13"/>
      <c r="AC67" s="39">
        <f t="shared" si="48"/>
        <v>46273.835168022262</v>
      </c>
      <c r="AD67" s="39">
        <f t="shared" si="49"/>
        <v>46273.853501755621</v>
      </c>
    </row>
    <row r="68" spans="1:30" ht="15" customHeight="1" x14ac:dyDescent="0.35">
      <c r="A68" s="10">
        <v>11</v>
      </c>
      <c r="B68" s="11">
        <f t="shared" si="25"/>
        <v>46273.78125</v>
      </c>
      <c r="C68" s="31">
        <f t="shared" si="26"/>
        <v>46273</v>
      </c>
      <c r="D68" s="10" t="str">
        <f t="shared" si="27"/>
        <v>SMD</v>
      </c>
      <c r="E68" s="16">
        <f t="shared" si="28"/>
        <v>100</v>
      </c>
      <c r="F68" s="10">
        <v>3</v>
      </c>
      <c r="G68" s="10" t="str">
        <f t="shared" si="29"/>
        <v>Vault</v>
      </c>
      <c r="H68" s="37">
        <f t="shared" si="30"/>
        <v>5108</v>
      </c>
      <c r="I68" s="13">
        <f t="shared" si="31"/>
        <v>1.4188888888888889</v>
      </c>
      <c r="J68" s="37">
        <f t="shared" si="32"/>
        <v>0</v>
      </c>
      <c r="K68" s="37">
        <f t="shared" si="33"/>
        <v>121</v>
      </c>
      <c r="L68" s="37">
        <f t="shared" si="34"/>
        <v>121</v>
      </c>
      <c r="M68" s="37">
        <f t="shared" si="35"/>
        <v>0</v>
      </c>
      <c r="N68" s="37">
        <f t="shared" si="36"/>
        <v>183</v>
      </c>
      <c r="O68" s="37">
        <f t="shared" si="37"/>
        <v>183</v>
      </c>
      <c r="P68" s="16">
        <f t="shared" si="38"/>
        <v>1</v>
      </c>
      <c r="Q68" s="13">
        <f t="shared" si="39"/>
        <v>85.277995301487863</v>
      </c>
      <c r="R68" s="13">
        <f t="shared" si="40"/>
        <v>128.97415818324197</v>
      </c>
      <c r="S68" s="37">
        <f t="shared" si="41"/>
        <v>1</v>
      </c>
      <c r="T68" s="37">
        <f t="shared" si="42"/>
        <v>1</v>
      </c>
      <c r="U68" s="38">
        <f t="shared" si="43"/>
        <v>1.1726354453627181E-2</v>
      </c>
      <c r="V68" s="38">
        <f t="shared" si="44"/>
        <v>7.753491196114147E-3</v>
      </c>
      <c r="W68" s="10" t="str">
        <f t="shared" si="45"/>
        <v/>
      </c>
      <c r="X68" s="10">
        <f t="shared" si="46"/>
        <v>300</v>
      </c>
      <c r="Y68" s="10">
        <f t="shared" si="47"/>
        <v>350</v>
      </c>
      <c r="Z68" s="10" t="s">
        <v>1716</v>
      </c>
      <c r="AA68" s="13"/>
      <c r="AB68" s="13"/>
      <c r="AC68" s="39">
        <f t="shared" si="48"/>
        <v>46273.781738598103</v>
      </c>
      <c r="AD68" s="39">
        <f t="shared" si="49"/>
        <v>46273.78157306213</v>
      </c>
    </row>
    <row r="69" spans="1:30" ht="15" customHeight="1" x14ac:dyDescent="0.35">
      <c r="A69" s="10">
        <v>11</v>
      </c>
      <c r="B69" s="11">
        <f t="shared" si="25"/>
        <v>46273.78125</v>
      </c>
      <c r="C69" s="31">
        <f t="shared" si="26"/>
        <v>46273</v>
      </c>
      <c r="D69" s="10" t="str">
        <f t="shared" si="27"/>
        <v>SMD</v>
      </c>
      <c r="E69" s="16">
        <f t="shared" si="28"/>
        <v>100</v>
      </c>
      <c r="F69" s="10">
        <v>4</v>
      </c>
      <c r="G69" s="10" t="str">
        <f t="shared" si="29"/>
        <v>Cage</v>
      </c>
      <c r="H69" s="37">
        <f t="shared" si="30"/>
        <v>4605</v>
      </c>
      <c r="I69" s="13">
        <f t="shared" si="31"/>
        <v>1.2791666666666666</v>
      </c>
      <c r="J69" s="37">
        <f t="shared" si="32"/>
        <v>0</v>
      </c>
      <c r="K69" s="37">
        <f t="shared" si="33"/>
        <v>157</v>
      </c>
      <c r="L69" s="37">
        <f t="shared" si="34"/>
        <v>157</v>
      </c>
      <c r="M69" s="37">
        <f t="shared" si="35"/>
        <v>0</v>
      </c>
      <c r="N69" s="37">
        <f t="shared" si="36"/>
        <v>243</v>
      </c>
      <c r="O69" s="37">
        <f t="shared" si="37"/>
        <v>243</v>
      </c>
      <c r="P69" s="16">
        <f t="shared" si="38"/>
        <v>1</v>
      </c>
      <c r="Q69" s="13">
        <f t="shared" si="39"/>
        <v>122.73615635179154</v>
      </c>
      <c r="R69" s="13">
        <f t="shared" si="40"/>
        <v>189.96742671009773</v>
      </c>
      <c r="S69" s="37">
        <f t="shared" si="41"/>
        <v>0</v>
      </c>
      <c r="T69" s="37">
        <f t="shared" si="42"/>
        <v>0</v>
      </c>
      <c r="U69" s="38" t="str">
        <f t="shared" si="43"/>
        <v>NULL</v>
      </c>
      <c r="V69" s="38" t="str">
        <f t="shared" si="44"/>
        <v>NULL</v>
      </c>
      <c r="W69" s="10" t="str">
        <f t="shared" si="45"/>
        <v>OPENLINES = 0 (no open work in TI102)</v>
      </c>
      <c r="X69" s="10">
        <f t="shared" si="46"/>
        <v>300</v>
      </c>
      <c r="Y69" s="10">
        <f t="shared" si="47"/>
        <v>350</v>
      </c>
      <c r="Z69" s="10" t="s">
        <v>1716</v>
      </c>
      <c r="AA69" s="13"/>
      <c r="AB69" s="13"/>
      <c r="AC69" s="39" t="str">
        <f t="shared" si="48"/>
        <v>NULL</v>
      </c>
      <c r="AD69" s="39" t="str">
        <f t="shared" si="49"/>
        <v>NULL</v>
      </c>
    </row>
    <row r="70" spans="1:30" ht="15" customHeight="1" x14ac:dyDescent="0.35">
      <c r="A70" s="10">
        <v>11</v>
      </c>
      <c r="B70" s="11">
        <f t="shared" ref="B70:B101" si="50">INDEX(SNAP_TIMES,MATCH(A70,SNAP_NOS,0))</f>
        <v>46273.78125</v>
      </c>
      <c r="C70" s="31">
        <f t="shared" ref="C70:C101" si="51">ANALYSIS_DATE</f>
        <v>46273</v>
      </c>
      <c r="D70" s="10" t="str">
        <f t="shared" ref="D70:D101" si="52">CLIENTID_FILTER</f>
        <v>SMD</v>
      </c>
      <c r="E70" s="16">
        <f t="shared" ref="E70:E101" si="53">WHID_FILTER</f>
        <v>100</v>
      </c>
      <c r="F70" s="10">
        <v>5</v>
      </c>
      <c r="G70" s="10" t="str">
        <f t="shared" ref="G70:G101" si="54">IFERROR(INDEX(M123T_DESC,MATCH(INDEX(M123_ID,MATCH(F70,M123_WT,0)),M123T_ID,0)),"")</f>
        <v>Cooler</v>
      </c>
      <c r="H70" s="37">
        <f t="shared" ref="H70:H101" si="55">SUMIFS(LM_TT,LM_SNAP,$A70,LM_DATE,$C70,LM_CLIENT,$D70,LM_WHID,$E70,LM_WT,$F70)</f>
        <v>4114</v>
      </c>
      <c r="I70" s="13">
        <f t="shared" ref="I70:I101" si="56">H70/3600</f>
        <v>1.1427777777777777</v>
      </c>
      <c r="J70" s="37">
        <f t="shared" ref="J70:J101" si="57">COUNTIFS(T_SNAP,$A70,T_DATE,$C70,T_CLIENT,$D70,T_WHID,$E70,T_WT,$F70,T_STATUS,STATUS_COMPLETED)</f>
        <v>0</v>
      </c>
      <c r="K70" s="37">
        <f t="shared" ref="K70:K101" si="58">COUNTIFS(TC_DATE,$C70,TC_CLIENT,$D70,TC_WHID,$E70,TC_WT,$F70,TC_STATUS,STATUS_COMPLETED,TC_MOVED,"&lt;="&amp;$B70)</f>
        <v>22</v>
      </c>
      <c r="L70" s="37">
        <f t="shared" ref="L70:L101" si="59">J70+K70</f>
        <v>22</v>
      </c>
      <c r="M70" s="37">
        <f t="shared" ref="M70:M101" si="60">SUMIFS(T_PQ,T_SNAP,$A70,T_DATE,$C70,T_CLIENT,$D70,T_WHID,$E70,T_WT,$F70,T_STATUS,STATUS_COMPLETED)</f>
        <v>0</v>
      </c>
      <c r="N70" s="37">
        <f t="shared" ref="N70:N101" si="61">SUMIFS(TC_PQ,TC_DATE,$C70,TC_CLIENT,$D70,TC_WHID,$E70,TC_WT,$F70,TC_STATUS,STATUS_COMPLETED,TC_MOVED,"&lt;="&amp;$B70)</f>
        <v>53</v>
      </c>
      <c r="O70" s="37">
        <f t="shared" ref="O70:O101" si="62">M70+N70</f>
        <v>53</v>
      </c>
      <c r="P70" s="16">
        <f t="shared" ref="P70:P101" si="63">SUMPRODUCT((LM_SNAP=$A70)*(LM_DATE=$C70)*(LM_CLIENT=$D70)*(LM_WHID=$E70)*(LM_WT=$F70)*(LM_WIP=WIPIND_WORKING)/COUNTIFS(LM_SNAP,LM_SNAP,LM_DATE,LM_DATE,LM_CLIENT,LM_CLIENT,LM_WHID,LM_WHID,LM_WT,LM_WT,LM_WIP,LM_WIP,LM_RES,LM_RES))</f>
        <v>1</v>
      </c>
      <c r="Q70" s="13">
        <f t="shared" ref="Q70:Q101" si="64">IF(OR(I70=0,P70=0),"NULL",(L70/I70)*P70)</f>
        <v>19.251336898395724</v>
      </c>
      <c r="R70" s="13">
        <f t="shared" ref="R70:R101" si="65">IF(OR(I70=0,P70=0),"NULL",(O70/I70)*P70)</f>
        <v>46.378220709771519</v>
      </c>
      <c r="S70" s="37">
        <f t="shared" ref="S70:S101" si="66">COUNTIFS(T_SNAP,$A70,T_CLIENT,$D70,T_WHID,$E70,T_WT,$F70,T_OPENQTY,"&gt;0")</f>
        <v>5</v>
      </c>
      <c r="T70" s="37">
        <f t="shared" ref="T70:T101" si="67">SUMIFS(T_OPENQTY,T_SNAP,$A70,T_CLIENT,$D70,T_WHID,$E70,T_WT,$F70,T_OPENQTY,"&gt;0")</f>
        <v>9</v>
      </c>
      <c r="U70" s="38">
        <f t="shared" ref="U70:U101" si="68">IF(S70=0,"NULL",IF(AND(ISNUMBER(Q70),N(Q70)&lt;&gt;0),S70/Q70,"NULL"))</f>
        <v>0.25972222222222219</v>
      </c>
      <c r="V70" s="38">
        <f t="shared" ref="V70:V101" si="69">IF(T70=0,"NULL",IF(AND(ISNUMBER(R70),N(R70)&lt;&gt;0),T70/R70,"NULL"))</f>
        <v>0.19405660377358488</v>
      </c>
      <c r="W70" s="10" t="str">
        <f t="shared" ref="W70:W101" si="70">IF(AND(ISNUMBER(U70),ISNUMBER(V70)),"",IF(I70=0,"TOTALTIMEINHRS = 0 (no LM005S1 time)",IF(P70=0,"RESOURCES = 0 (no operator with WIPIND = working)",IF(L70=0,"TOTALLINES = 0 -&gt; ACTUALRATE = 0 (division by zero)",IF(S70=0,"OPENLINES = 0 (no open work in TI102)","")))))</f>
        <v/>
      </c>
      <c r="X70" s="10">
        <f t="shared" ref="X70:X101" si="71">IFERROR(INDEX(M150_LPH,MATCH(F70,M150_WT,0)),"")</f>
        <v>350</v>
      </c>
      <c r="Y70" s="10">
        <f t="shared" ref="Y70:Y101" si="72">IFERROR(INDEX(M150_PPH,MATCH(F70,M150_WT,0)),"")</f>
        <v>600</v>
      </c>
      <c r="Z70" s="10" t="s">
        <v>1716</v>
      </c>
      <c r="AA70" s="13"/>
      <c r="AB70" s="13"/>
      <c r="AC70" s="39">
        <f t="shared" ref="AC70:AC101" si="73">IF(ISNUMBER(U70),B70+U70/24,"NULL")</f>
        <v>46273.792071759257</v>
      </c>
      <c r="AD70" s="39">
        <f t="shared" ref="AD70:AD101" si="74">IF(ISNUMBER(V70),B70+V70/24,"NULL")</f>
        <v>46273.789335691821</v>
      </c>
    </row>
    <row r="71" spans="1:30" ht="15" customHeight="1" x14ac:dyDescent="0.35">
      <c r="A71" s="10">
        <v>11</v>
      </c>
      <c r="B71" s="11">
        <f t="shared" si="50"/>
        <v>46273.78125</v>
      </c>
      <c r="C71" s="31">
        <f t="shared" si="51"/>
        <v>46273</v>
      </c>
      <c r="D71" s="10" t="str">
        <f t="shared" si="52"/>
        <v>SMD</v>
      </c>
      <c r="E71" s="16">
        <f t="shared" si="53"/>
        <v>100</v>
      </c>
      <c r="F71" s="10">
        <v>6</v>
      </c>
      <c r="G71" s="10" t="str">
        <f t="shared" si="54"/>
        <v>Cases</v>
      </c>
      <c r="H71" s="37">
        <f t="shared" si="55"/>
        <v>8331</v>
      </c>
      <c r="I71" s="13">
        <f t="shared" si="56"/>
        <v>2.3141666666666665</v>
      </c>
      <c r="J71" s="37">
        <f t="shared" si="57"/>
        <v>0</v>
      </c>
      <c r="K71" s="37">
        <f t="shared" si="58"/>
        <v>38</v>
      </c>
      <c r="L71" s="37">
        <f t="shared" si="59"/>
        <v>38</v>
      </c>
      <c r="M71" s="37">
        <f t="shared" si="60"/>
        <v>0</v>
      </c>
      <c r="N71" s="37">
        <f t="shared" si="61"/>
        <v>117</v>
      </c>
      <c r="O71" s="37">
        <f t="shared" si="62"/>
        <v>117</v>
      </c>
      <c r="P71" s="16">
        <f t="shared" si="63"/>
        <v>2</v>
      </c>
      <c r="Q71" s="13">
        <f t="shared" si="64"/>
        <v>32.84119553474973</v>
      </c>
      <c r="R71" s="13">
        <f t="shared" si="65"/>
        <v>101.11631256751892</v>
      </c>
      <c r="S71" s="37">
        <f t="shared" si="66"/>
        <v>17</v>
      </c>
      <c r="T71" s="37">
        <f t="shared" si="67"/>
        <v>103</v>
      </c>
      <c r="U71" s="38">
        <f t="shared" si="68"/>
        <v>0.51764254385964914</v>
      </c>
      <c r="V71" s="38">
        <f t="shared" si="69"/>
        <v>1.0186289173789171</v>
      </c>
      <c r="W71" s="10" t="str">
        <f t="shared" si="70"/>
        <v/>
      </c>
      <c r="X71" s="10">
        <f t="shared" si="71"/>
        <v>75</v>
      </c>
      <c r="Y71" s="10">
        <f t="shared" si="72"/>
        <v>100</v>
      </c>
      <c r="Z71" s="10" t="s">
        <v>1716</v>
      </c>
      <c r="AA71" s="13"/>
      <c r="AB71" s="13"/>
      <c r="AC71" s="39">
        <f t="shared" si="73"/>
        <v>46273.802818439326</v>
      </c>
      <c r="AD71" s="39">
        <f t="shared" si="74"/>
        <v>46273.823692871556</v>
      </c>
    </row>
    <row r="72" spans="1:30" ht="15" customHeight="1" x14ac:dyDescent="0.35">
      <c r="A72" s="10">
        <v>12</v>
      </c>
      <c r="B72" s="11">
        <f t="shared" si="50"/>
        <v>46273.791666666657</v>
      </c>
      <c r="C72" s="31">
        <f t="shared" si="51"/>
        <v>46273</v>
      </c>
      <c r="D72" s="10" t="str">
        <f t="shared" si="52"/>
        <v>SMD</v>
      </c>
      <c r="E72" s="16">
        <f t="shared" si="53"/>
        <v>100</v>
      </c>
      <c r="F72" s="10">
        <v>1</v>
      </c>
      <c r="G72" s="10" t="str">
        <f t="shared" si="54"/>
        <v>Prescription</v>
      </c>
      <c r="H72" s="37">
        <f t="shared" si="55"/>
        <v>40389</v>
      </c>
      <c r="I72" s="13">
        <f t="shared" si="56"/>
        <v>11.219166666666666</v>
      </c>
      <c r="J72" s="37">
        <f t="shared" si="57"/>
        <v>0</v>
      </c>
      <c r="K72" s="37">
        <f t="shared" si="58"/>
        <v>482</v>
      </c>
      <c r="L72" s="37">
        <f t="shared" si="59"/>
        <v>482</v>
      </c>
      <c r="M72" s="37">
        <f t="shared" si="60"/>
        <v>0</v>
      </c>
      <c r="N72" s="37">
        <f t="shared" si="61"/>
        <v>1191</v>
      </c>
      <c r="O72" s="37">
        <f t="shared" si="62"/>
        <v>1191</v>
      </c>
      <c r="P72" s="16">
        <f t="shared" si="63"/>
        <v>5</v>
      </c>
      <c r="Q72" s="13">
        <f t="shared" si="64"/>
        <v>214.8109633811186</v>
      </c>
      <c r="R72" s="13">
        <f t="shared" si="65"/>
        <v>530.78808586496325</v>
      </c>
      <c r="S72" s="37">
        <f t="shared" si="66"/>
        <v>33</v>
      </c>
      <c r="T72" s="37">
        <f t="shared" si="67"/>
        <v>73</v>
      </c>
      <c r="U72" s="38">
        <f t="shared" si="68"/>
        <v>0.1536234439834025</v>
      </c>
      <c r="V72" s="38">
        <f t="shared" si="69"/>
        <v>0.13753134620766863</v>
      </c>
      <c r="W72" s="10" t="str">
        <f t="shared" si="70"/>
        <v/>
      </c>
      <c r="X72" s="10">
        <f t="shared" si="71"/>
        <v>200</v>
      </c>
      <c r="Y72" s="10">
        <f t="shared" si="72"/>
        <v>350</v>
      </c>
      <c r="Z72" s="10" t="s">
        <v>1716</v>
      </c>
      <c r="AA72" s="13"/>
      <c r="AB72" s="13"/>
      <c r="AC72" s="39">
        <f t="shared" si="73"/>
        <v>46273.798067643489</v>
      </c>
      <c r="AD72" s="39">
        <f t="shared" si="74"/>
        <v>46273.797397139417</v>
      </c>
    </row>
    <row r="73" spans="1:30" ht="15" customHeight="1" x14ac:dyDescent="0.35">
      <c r="A73" s="10">
        <v>12</v>
      </c>
      <c r="B73" s="11">
        <f t="shared" si="50"/>
        <v>46273.791666666657</v>
      </c>
      <c r="C73" s="31">
        <f t="shared" si="51"/>
        <v>46273</v>
      </c>
      <c r="D73" s="10" t="str">
        <f t="shared" si="52"/>
        <v>SMD</v>
      </c>
      <c r="E73" s="16">
        <f t="shared" si="53"/>
        <v>100</v>
      </c>
      <c r="F73" s="10">
        <v>2</v>
      </c>
      <c r="G73" s="10" t="str">
        <f t="shared" si="54"/>
        <v>OTC</v>
      </c>
      <c r="H73" s="37">
        <f t="shared" si="55"/>
        <v>18189</v>
      </c>
      <c r="I73" s="13">
        <f t="shared" si="56"/>
        <v>5.0525000000000002</v>
      </c>
      <c r="J73" s="37">
        <f t="shared" si="57"/>
        <v>0</v>
      </c>
      <c r="K73" s="37">
        <f t="shared" si="58"/>
        <v>191</v>
      </c>
      <c r="L73" s="37">
        <f t="shared" si="59"/>
        <v>191</v>
      </c>
      <c r="M73" s="37">
        <f t="shared" si="60"/>
        <v>0</v>
      </c>
      <c r="N73" s="37">
        <f t="shared" si="61"/>
        <v>610</v>
      </c>
      <c r="O73" s="37">
        <f t="shared" si="62"/>
        <v>610</v>
      </c>
      <c r="P73" s="16">
        <f t="shared" si="63"/>
        <v>2</v>
      </c>
      <c r="Q73" s="13">
        <f t="shared" si="64"/>
        <v>75.606135576447301</v>
      </c>
      <c r="R73" s="13">
        <f t="shared" si="65"/>
        <v>241.46462147451754</v>
      </c>
      <c r="S73" s="37">
        <f t="shared" si="66"/>
        <v>39</v>
      </c>
      <c r="T73" s="37">
        <f t="shared" si="67"/>
        <v>177</v>
      </c>
      <c r="U73" s="38">
        <f t="shared" si="68"/>
        <v>0.51583115183246075</v>
      </c>
      <c r="V73" s="38">
        <f t="shared" si="69"/>
        <v>0.73302663934426238</v>
      </c>
      <c r="W73" s="10" t="str">
        <f t="shared" si="70"/>
        <v/>
      </c>
      <c r="X73" s="10">
        <f t="shared" si="71"/>
        <v>150</v>
      </c>
      <c r="Y73" s="10">
        <f t="shared" si="72"/>
        <v>275</v>
      </c>
      <c r="Z73" s="10" t="s">
        <v>1716</v>
      </c>
      <c r="AA73" s="13"/>
      <c r="AB73" s="13"/>
      <c r="AC73" s="39">
        <f t="shared" si="73"/>
        <v>46273.813159631318</v>
      </c>
      <c r="AD73" s="39">
        <f t="shared" si="74"/>
        <v>46273.822209443293</v>
      </c>
    </row>
    <row r="74" spans="1:30" ht="15" customHeight="1" x14ac:dyDescent="0.35">
      <c r="A74" s="10">
        <v>12</v>
      </c>
      <c r="B74" s="11">
        <f t="shared" si="50"/>
        <v>46273.791666666657</v>
      </c>
      <c r="C74" s="31">
        <f t="shared" si="51"/>
        <v>46273</v>
      </c>
      <c r="D74" s="10" t="str">
        <f t="shared" si="52"/>
        <v>SMD</v>
      </c>
      <c r="E74" s="16">
        <f t="shared" si="53"/>
        <v>100</v>
      </c>
      <c r="F74" s="10">
        <v>3</v>
      </c>
      <c r="G74" s="10" t="str">
        <f t="shared" si="54"/>
        <v>Vault</v>
      </c>
      <c r="H74" s="37">
        <f t="shared" si="55"/>
        <v>6008</v>
      </c>
      <c r="I74" s="13">
        <f t="shared" si="56"/>
        <v>1.6688888888888889</v>
      </c>
      <c r="J74" s="37">
        <f t="shared" si="57"/>
        <v>0</v>
      </c>
      <c r="K74" s="37">
        <f t="shared" si="58"/>
        <v>124</v>
      </c>
      <c r="L74" s="37">
        <f t="shared" si="59"/>
        <v>124</v>
      </c>
      <c r="M74" s="37">
        <f t="shared" si="60"/>
        <v>0</v>
      </c>
      <c r="N74" s="37">
        <f t="shared" si="61"/>
        <v>186</v>
      </c>
      <c r="O74" s="37">
        <f t="shared" si="62"/>
        <v>186</v>
      </c>
      <c r="P74" s="16">
        <f t="shared" si="63"/>
        <v>1</v>
      </c>
      <c r="Q74" s="13">
        <f t="shared" si="64"/>
        <v>74.300932090545942</v>
      </c>
      <c r="R74" s="13">
        <f t="shared" si="65"/>
        <v>111.45139813581891</v>
      </c>
      <c r="S74" s="37">
        <f t="shared" si="66"/>
        <v>0</v>
      </c>
      <c r="T74" s="37">
        <f t="shared" si="67"/>
        <v>0</v>
      </c>
      <c r="U74" s="38" t="str">
        <f t="shared" si="68"/>
        <v>NULL</v>
      </c>
      <c r="V74" s="38" t="str">
        <f t="shared" si="69"/>
        <v>NULL</v>
      </c>
      <c r="W74" s="10" t="str">
        <f t="shared" si="70"/>
        <v>OPENLINES = 0 (no open work in TI102)</v>
      </c>
      <c r="X74" s="10">
        <f t="shared" si="71"/>
        <v>300</v>
      </c>
      <c r="Y74" s="10">
        <f t="shared" si="72"/>
        <v>350</v>
      </c>
      <c r="Z74" s="10" t="s">
        <v>1716</v>
      </c>
      <c r="AA74" s="13"/>
      <c r="AB74" s="13"/>
      <c r="AC74" s="39" t="str">
        <f t="shared" si="73"/>
        <v>NULL</v>
      </c>
      <c r="AD74" s="39" t="str">
        <f t="shared" si="74"/>
        <v>NULL</v>
      </c>
    </row>
    <row r="75" spans="1:30" ht="15" customHeight="1" x14ac:dyDescent="0.35">
      <c r="A75" s="10">
        <v>12</v>
      </c>
      <c r="B75" s="11">
        <f t="shared" si="50"/>
        <v>46273.791666666657</v>
      </c>
      <c r="C75" s="31">
        <f t="shared" si="51"/>
        <v>46273</v>
      </c>
      <c r="D75" s="10" t="str">
        <f t="shared" si="52"/>
        <v>SMD</v>
      </c>
      <c r="E75" s="16">
        <f t="shared" si="53"/>
        <v>100</v>
      </c>
      <c r="F75" s="10">
        <v>4</v>
      </c>
      <c r="G75" s="10" t="str">
        <f t="shared" si="54"/>
        <v>Cage</v>
      </c>
      <c r="H75" s="37">
        <f t="shared" si="55"/>
        <v>4904</v>
      </c>
      <c r="I75" s="13">
        <f t="shared" si="56"/>
        <v>1.3622222222222222</v>
      </c>
      <c r="J75" s="37">
        <f t="shared" si="57"/>
        <v>0</v>
      </c>
      <c r="K75" s="37">
        <f t="shared" si="58"/>
        <v>162</v>
      </c>
      <c r="L75" s="37">
        <f t="shared" si="59"/>
        <v>162</v>
      </c>
      <c r="M75" s="37">
        <f t="shared" si="60"/>
        <v>0</v>
      </c>
      <c r="N75" s="37">
        <f t="shared" si="61"/>
        <v>254</v>
      </c>
      <c r="O75" s="37">
        <f t="shared" si="62"/>
        <v>254</v>
      </c>
      <c r="P75" s="16">
        <f t="shared" si="63"/>
        <v>0</v>
      </c>
      <c r="Q75" s="13" t="str">
        <f t="shared" si="64"/>
        <v>NULL</v>
      </c>
      <c r="R75" s="13" t="str">
        <f t="shared" si="65"/>
        <v>NULL</v>
      </c>
      <c r="S75" s="37">
        <f t="shared" si="66"/>
        <v>2</v>
      </c>
      <c r="T75" s="37">
        <f t="shared" si="67"/>
        <v>7</v>
      </c>
      <c r="U75" s="38" t="str">
        <f t="shared" si="68"/>
        <v>NULL</v>
      </c>
      <c r="V75" s="38" t="str">
        <f t="shared" si="69"/>
        <v>NULL</v>
      </c>
      <c r="W75" s="10" t="str">
        <f t="shared" si="70"/>
        <v>RESOURCES = 0 (no operator with WIPIND = working)</v>
      </c>
      <c r="X75" s="10">
        <f t="shared" si="71"/>
        <v>300</v>
      </c>
      <c r="Y75" s="10">
        <f t="shared" si="72"/>
        <v>350</v>
      </c>
      <c r="Z75" s="10" t="s">
        <v>1716</v>
      </c>
      <c r="AA75" s="13"/>
      <c r="AB75" s="13"/>
      <c r="AC75" s="39" t="str">
        <f t="shared" si="73"/>
        <v>NULL</v>
      </c>
      <c r="AD75" s="39" t="str">
        <f t="shared" si="74"/>
        <v>NULL</v>
      </c>
    </row>
    <row r="76" spans="1:30" ht="15" customHeight="1" x14ac:dyDescent="0.35">
      <c r="A76" s="10">
        <v>12</v>
      </c>
      <c r="B76" s="11">
        <f t="shared" si="50"/>
        <v>46273.791666666657</v>
      </c>
      <c r="C76" s="31">
        <f t="shared" si="51"/>
        <v>46273</v>
      </c>
      <c r="D76" s="10" t="str">
        <f t="shared" si="52"/>
        <v>SMD</v>
      </c>
      <c r="E76" s="16">
        <f t="shared" si="53"/>
        <v>100</v>
      </c>
      <c r="F76" s="10">
        <v>5</v>
      </c>
      <c r="G76" s="10" t="str">
        <f t="shared" si="54"/>
        <v>Cooler</v>
      </c>
      <c r="H76" s="37">
        <f t="shared" si="55"/>
        <v>4752</v>
      </c>
      <c r="I76" s="13">
        <f t="shared" si="56"/>
        <v>1.32</v>
      </c>
      <c r="J76" s="37">
        <f t="shared" si="57"/>
        <v>0</v>
      </c>
      <c r="K76" s="37">
        <f t="shared" si="58"/>
        <v>22</v>
      </c>
      <c r="L76" s="37">
        <f t="shared" si="59"/>
        <v>22</v>
      </c>
      <c r="M76" s="37">
        <f t="shared" si="60"/>
        <v>0</v>
      </c>
      <c r="N76" s="37">
        <f t="shared" si="61"/>
        <v>53</v>
      </c>
      <c r="O76" s="37">
        <f t="shared" si="62"/>
        <v>53</v>
      </c>
      <c r="P76" s="16">
        <f t="shared" si="63"/>
        <v>0</v>
      </c>
      <c r="Q76" s="13" t="str">
        <f t="shared" si="64"/>
        <v>NULL</v>
      </c>
      <c r="R76" s="13" t="str">
        <f t="shared" si="65"/>
        <v>NULL</v>
      </c>
      <c r="S76" s="37">
        <f t="shared" si="66"/>
        <v>8</v>
      </c>
      <c r="T76" s="37">
        <f t="shared" si="67"/>
        <v>80</v>
      </c>
      <c r="U76" s="38" t="str">
        <f t="shared" si="68"/>
        <v>NULL</v>
      </c>
      <c r="V76" s="38" t="str">
        <f t="shared" si="69"/>
        <v>NULL</v>
      </c>
      <c r="W76" s="10" t="str">
        <f t="shared" si="70"/>
        <v>RESOURCES = 0 (no operator with WIPIND = working)</v>
      </c>
      <c r="X76" s="10">
        <f t="shared" si="71"/>
        <v>350</v>
      </c>
      <c r="Y76" s="10">
        <f t="shared" si="72"/>
        <v>600</v>
      </c>
      <c r="Z76" s="10" t="s">
        <v>1716</v>
      </c>
      <c r="AA76" s="13"/>
      <c r="AB76" s="13"/>
      <c r="AC76" s="39" t="str">
        <f t="shared" si="73"/>
        <v>NULL</v>
      </c>
      <c r="AD76" s="39" t="str">
        <f t="shared" si="74"/>
        <v>NULL</v>
      </c>
    </row>
    <row r="77" spans="1:30" ht="15" customHeight="1" x14ac:dyDescent="0.35">
      <c r="A77" s="10">
        <v>12</v>
      </c>
      <c r="B77" s="11">
        <f t="shared" si="50"/>
        <v>46273.791666666657</v>
      </c>
      <c r="C77" s="31">
        <f t="shared" si="51"/>
        <v>46273</v>
      </c>
      <c r="D77" s="10" t="str">
        <f t="shared" si="52"/>
        <v>SMD</v>
      </c>
      <c r="E77" s="16">
        <f t="shared" si="53"/>
        <v>100</v>
      </c>
      <c r="F77" s="10">
        <v>6</v>
      </c>
      <c r="G77" s="10" t="str">
        <f t="shared" si="54"/>
        <v>Cases</v>
      </c>
      <c r="H77" s="37">
        <f t="shared" si="55"/>
        <v>10131</v>
      </c>
      <c r="I77" s="13">
        <f t="shared" si="56"/>
        <v>2.8141666666666665</v>
      </c>
      <c r="J77" s="37">
        <f t="shared" si="57"/>
        <v>0</v>
      </c>
      <c r="K77" s="37">
        <f t="shared" si="58"/>
        <v>48</v>
      </c>
      <c r="L77" s="37">
        <f t="shared" si="59"/>
        <v>48</v>
      </c>
      <c r="M77" s="37">
        <f t="shared" si="60"/>
        <v>0</v>
      </c>
      <c r="N77" s="37">
        <f t="shared" si="61"/>
        <v>164</v>
      </c>
      <c r="O77" s="37">
        <f t="shared" si="62"/>
        <v>164</v>
      </c>
      <c r="P77" s="16">
        <f t="shared" si="63"/>
        <v>2</v>
      </c>
      <c r="Q77" s="13">
        <f t="shared" si="64"/>
        <v>34.113118152206106</v>
      </c>
      <c r="R77" s="13">
        <f t="shared" si="65"/>
        <v>116.55315368670418</v>
      </c>
      <c r="S77" s="37">
        <f t="shared" si="66"/>
        <v>7</v>
      </c>
      <c r="T77" s="37">
        <f t="shared" si="67"/>
        <v>56</v>
      </c>
      <c r="U77" s="38">
        <f t="shared" si="68"/>
        <v>0.20519965277777774</v>
      </c>
      <c r="V77" s="38">
        <f t="shared" si="69"/>
        <v>0.48046747967479675</v>
      </c>
      <c r="W77" s="10" t="str">
        <f t="shared" si="70"/>
        <v/>
      </c>
      <c r="X77" s="10">
        <f t="shared" si="71"/>
        <v>75</v>
      </c>
      <c r="Y77" s="10">
        <f t="shared" si="72"/>
        <v>100</v>
      </c>
      <c r="Z77" s="10" t="s">
        <v>1716</v>
      </c>
      <c r="AA77" s="13"/>
      <c r="AB77" s="13"/>
      <c r="AC77" s="39">
        <f t="shared" si="73"/>
        <v>46273.800216652191</v>
      </c>
      <c r="AD77" s="39">
        <f t="shared" si="74"/>
        <v>46273.811686144974</v>
      </c>
    </row>
    <row r="78" spans="1:30" ht="15" customHeight="1" x14ac:dyDescent="0.35">
      <c r="A78" s="10">
        <v>13</v>
      </c>
      <c r="B78" s="11">
        <f t="shared" si="50"/>
        <v>46273.802083333343</v>
      </c>
      <c r="C78" s="31">
        <f t="shared" si="51"/>
        <v>46273</v>
      </c>
      <c r="D78" s="10" t="str">
        <f t="shared" si="52"/>
        <v>SMD</v>
      </c>
      <c r="E78" s="16">
        <f t="shared" si="53"/>
        <v>100</v>
      </c>
      <c r="F78" s="10">
        <v>1</v>
      </c>
      <c r="G78" s="10" t="str">
        <f t="shared" si="54"/>
        <v>Prescription</v>
      </c>
      <c r="H78" s="37">
        <f t="shared" si="55"/>
        <v>44050</v>
      </c>
      <c r="I78" s="13">
        <f t="shared" si="56"/>
        <v>12.236111111111111</v>
      </c>
      <c r="J78" s="37">
        <f t="shared" si="57"/>
        <v>0</v>
      </c>
      <c r="K78" s="37">
        <f t="shared" si="58"/>
        <v>511</v>
      </c>
      <c r="L78" s="37">
        <f t="shared" si="59"/>
        <v>511</v>
      </c>
      <c r="M78" s="37">
        <f t="shared" si="60"/>
        <v>0</v>
      </c>
      <c r="N78" s="37">
        <f t="shared" si="61"/>
        <v>1255</v>
      </c>
      <c r="O78" s="37">
        <f t="shared" si="62"/>
        <v>1255</v>
      </c>
      <c r="P78" s="16">
        <f t="shared" si="63"/>
        <v>4</v>
      </c>
      <c r="Q78" s="13">
        <f t="shared" si="64"/>
        <v>167.04653802497162</v>
      </c>
      <c r="R78" s="13">
        <f t="shared" si="65"/>
        <v>410.26106696935301</v>
      </c>
      <c r="S78" s="37">
        <f t="shared" si="66"/>
        <v>15</v>
      </c>
      <c r="T78" s="37">
        <f t="shared" si="67"/>
        <v>27</v>
      </c>
      <c r="U78" s="38">
        <f t="shared" si="68"/>
        <v>8.9795335942596213E-2</v>
      </c>
      <c r="V78" s="38">
        <f t="shared" si="69"/>
        <v>6.5811752988047811E-2</v>
      </c>
      <c r="W78" s="10" t="str">
        <f t="shared" si="70"/>
        <v/>
      </c>
      <c r="X78" s="10">
        <f t="shared" si="71"/>
        <v>200</v>
      </c>
      <c r="Y78" s="10">
        <f t="shared" si="72"/>
        <v>350</v>
      </c>
      <c r="Z78" s="10" t="s">
        <v>1716</v>
      </c>
      <c r="AA78" s="13"/>
      <c r="AB78" s="13"/>
      <c r="AC78" s="39">
        <f t="shared" si="73"/>
        <v>46273.805824805677</v>
      </c>
      <c r="AD78" s="39">
        <f t="shared" si="74"/>
        <v>46273.804825489715</v>
      </c>
    </row>
    <row r="79" spans="1:30" ht="15" customHeight="1" x14ac:dyDescent="0.35">
      <c r="A79" s="10">
        <v>13</v>
      </c>
      <c r="B79" s="11">
        <f t="shared" si="50"/>
        <v>46273.802083333343</v>
      </c>
      <c r="C79" s="31">
        <f t="shared" si="51"/>
        <v>46273</v>
      </c>
      <c r="D79" s="10" t="str">
        <f t="shared" si="52"/>
        <v>SMD</v>
      </c>
      <c r="E79" s="16">
        <f t="shared" si="53"/>
        <v>100</v>
      </c>
      <c r="F79" s="10">
        <v>2</v>
      </c>
      <c r="G79" s="10" t="str">
        <f t="shared" si="54"/>
        <v>OTC</v>
      </c>
      <c r="H79" s="37">
        <f t="shared" si="55"/>
        <v>19925</v>
      </c>
      <c r="I79" s="13">
        <f t="shared" si="56"/>
        <v>5.5347222222222223</v>
      </c>
      <c r="J79" s="37">
        <f t="shared" si="57"/>
        <v>0</v>
      </c>
      <c r="K79" s="37">
        <f t="shared" si="58"/>
        <v>232</v>
      </c>
      <c r="L79" s="37">
        <f t="shared" si="59"/>
        <v>232</v>
      </c>
      <c r="M79" s="37">
        <f t="shared" si="60"/>
        <v>0</v>
      </c>
      <c r="N79" s="37">
        <f t="shared" si="61"/>
        <v>793</v>
      </c>
      <c r="O79" s="37">
        <f t="shared" si="62"/>
        <v>793</v>
      </c>
      <c r="P79" s="16">
        <f t="shared" si="63"/>
        <v>1</v>
      </c>
      <c r="Q79" s="13">
        <f t="shared" si="64"/>
        <v>41.917189460476784</v>
      </c>
      <c r="R79" s="13">
        <f t="shared" si="65"/>
        <v>143.27728983688831</v>
      </c>
      <c r="S79" s="37">
        <f t="shared" si="66"/>
        <v>0</v>
      </c>
      <c r="T79" s="37">
        <f t="shared" si="67"/>
        <v>0</v>
      </c>
      <c r="U79" s="38" t="str">
        <f t="shared" si="68"/>
        <v>NULL</v>
      </c>
      <c r="V79" s="38" t="str">
        <f t="shared" si="69"/>
        <v>NULL</v>
      </c>
      <c r="W79" s="10" t="str">
        <f t="shared" si="70"/>
        <v>OPENLINES = 0 (no open work in TI102)</v>
      </c>
      <c r="X79" s="10">
        <f t="shared" si="71"/>
        <v>150</v>
      </c>
      <c r="Y79" s="10">
        <f t="shared" si="72"/>
        <v>275</v>
      </c>
      <c r="Z79" s="10" t="s">
        <v>1716</v>
      </c>
      <c r="AA79" s="13"/>
      <c r="AB79" s="13"/>
      <c r="AC79" s="39" t="str">
        <f t="shared" si="73"/>
        <v>NULL</v>
      </c>
      <c r="AD79" s="39" t="str">
        <f t="shared" si="74"/>
        <v>NULL</v>
      </c>
    </row>
    <row r="80" spans="1:30" ht="15" customHeight="1" x14ac:dyDescent="0.35">
      <c r="A80" s="10">
        <v>13</v>
      </c>
      <c r="B80" s="11">
        <f t="shared" si="50"/>
        <v>46273.802083333343</v>
      </c>
      <c r="C80" s="31">
        <f t="shared" si="51"/>
        <v>46273</v>
      </c>
      <c r="D80" s="10" t="str">
        <f t="shared" si="52"/>
        <v>SMD</v>
      </c>
      <c r="E80" s="16">
        <f t="shared" si="53"/>
        <v>100</v>
      </c>
      <c r="F80" s="10">
        <v>3</v>
      </c>
      <c r="G80" s="10" t="str">
        <f t="shared" si="54"/>
        <v>Vault</v>
      </c>
      <c r="H80" s="37">
        <f t="shared" si="55"/>
        <v>6908</v>
      </c>
      <c r="I80" s="13">
        <f t="shared" si="56"/>
        <v>1.9188888888888889</v>
      </c>
      <c r="J80" s="37">
        <f t="shared" si="57"/>
        <v>0</v>
      </c>
      <c r="K80" s="37">
        <f t="shared" si="58"/>
        <v>125</v>
      </c>
      <c r="L80" s="37">
        <f t="shared" si="59"/>
        <v>125</v>
      </c>
      <c r="M80" s="37">
        <f t="shared" si="60"/>
        <v>0</v>
      </c>
      <c r="N80" s="37">
        <f t="shared" si="61"/>
        <v>188</v>
      </c>
      <c r="O80" s="37">
        <f t="shared" si="62"/>
        <v>188</v>
      </c>
      <c r="P80" s="16">
        <f t="shared" si="63"/>
        <v>1</v>
      </c>
      <c r="Q80" s="13">
        <f t="shared" si="64"/>
        <v>65.141864504921827</v>
      </c>
      <c r="R80" s="13">
        <f t="shared" si="65"/>
        <v>97.973364215402427</v>
      </c>
      <c r="S80" s="37">
        <f t="shared" si="66"/>
        <v>0</v>
      </c>
      <c r="T80" s="37">
        <f t="shared" si="67"/>
        <v>0</v>
      </c>
      <c r="U80" s="38" t="str">
        <f t="shared" si="68"/>
        <v>NULL</v>
      </c>
      <c r="V80" s="38" t="str">
        <f t="shared" si="69"/>
        <v>NULL</v>
      </c>
      <c r="W80" s="10" t="str">
        <f t="shared" si="70"/>
        <v>OPENLINES = 0 (no open work in TI102)</v>
      </c>
      <c r="X80" s="10">
        <f t="shared" si="71"/>
        <v>300</v>
      </c>
      <c r="Y80" s="10">
        <f t="shared" si="72"/>
        <v>350</v>
      </c>
      <c r="Z80" s="10" t="s">
        <v>1716</v>
      </c>
      <c r="AA80" s="13"/>
      <c r="AB80" s="13"/>
      <c r="AC80" s="39" t="str">
        <f t="shared" si="73"/>
        <v>NULL</v>
      </c>
      <c r="AD80" s="39" t="str">
        <f t="shared" si="74"/>
        <v>NULL</v>
      </c>
    </row>
    <row r="81" spans="1:30" ht="15" customHeight="1" x14ac:dyDescent="0.35">
      <c r="A81" s="10">
        <v>13</v>
      </c>
      <c r="B81" s="11">
        <f t="shared" si="50"/>
        <v>46273.802083333343</v>
      </c>
      <c r="C81" s="31">
        <f t="shared" si="51"/>
        <v>46273</v>
      </c>
      <c r="D81" s="10" t="str">
        <f t="shared" si="52"/>
        <v>SMD</v>
      </c>
      <c r="E81" s="16">
        <f t="shared" si="53"/>
        <v>100</v>
      </c>
      <c r="F81" s="10">
        <v>4</v>
      </c>
      <c r="G81" s="10" t="str">
        <f t="shared" si="54"/>
        <v>Cage</v>
      </c>
      <c r="H81" s="37">
        <f t="shared" si="55"/>
        <v>4957</v>
      </c>
      <c r="I81" s="13">
        <f t="shared" si="56"/>
        <v>1.3769444444444445</v>
      </c>
      <c r="J81" s="37">
        <f t="shared" si="57"/>
        <v>0</v>
      </c>
      <c r="K81" s="37">
        <f t="shared" si="58"/>
        <v>163</v>
      </c>
      <c r="L81" s="37">
        <f t="shared" si="59"/>
        <v>163</v>
      </c>
      <c r="M81" s="37">
        <f t="shared" si="60"/>
        <v>0</v>
      </c>
      <c r="N81" s="37">
        <f t="shared" si="61"/>
        <v>260</v>
      </c>
      <c r="O81" s="37">
        <f t="shared" si="62"/>
        <v>260</v>
      </c>
      <c r="P81" s="16">
        <f t="shared" si="63"/>
        <v>1</v>
      </c>
      <c r="Q81" s="13">
        <f t="shared" si="64"/>
        <v>118.37805124066975</v>
      </c>
      <c r="R81" s="13">
        <f t="shared" si="65"/>
        <v>188.82388541456524</v>
      </c>
      <c r="S81" s="37">
        <f t="shared" si="66"/>
        <v>1</v>
      </c>
      <c r="T81" s="37">
        <f t="shared" si="67"/>
        <v>1</v>
      </c>
      <c r="U81" s="38">
        <f t="shared" si="68"/>
        <v>8.4475119291070218E-3</v>
      </c>
      <c r="V81" s="38">
        <f t="shared" si="69"/>
        <v>5.2959401709401716E-3</v>
      </c>
      <c r="W81" s="10" t="str">
        <f t="shared" si="70"/>
        <v/>
      </c>
      <c r="X81" s="10">
        <f t="shared" si="71"/>
        <v>300</v>
      </c>
      <c r="Y81" s="10">
        <f t="shared" si="72"/>
        <v>350</v>
      </c>
      <c r="Z81" s="10" t="s">
        <v>1716</v>
      </c>
      <c r="AA81" s="13"/>
      <c r="AB81" s="13"/>
      <c r="AC81" s="39">
        <f t="shared" si="73"/>
        <v>46273.802435313009</v>
      </c>
      <c r="AD81" s="39">
        <f t="shared" si="74"/>
        <v>46273.802303997516</v>
      </c>
    </row>
    <row r="82" spans="1:30" ht="15" customHeight="1" x14ac:dyDescent="0.35">
      <c r="A82" s="10">
        <v>13</v>
      </c>
      <c r="B82" s="11">
        <f t="shared" si="50"/>
        <v>46273.802083333343</v>
      </c>
      <c r="C82" s="31">
        <f t="shared" si="51"/>
        <v>46273</v>
      </c>
      <c r="D82" s="10" t="str">
        <f t="shared" si="52"/>
        <v>SMD</v>
      </c>
      <c r="E82" s="16">
        <f t="shared" si="53"/>
        <v>100</v>
      </c>
      <c r="F82" s="10">
        <v>5</v>
      </c>
      <c r="G82" s="10" t="str">
        <f t="shared" si="54"/>
        <v>Cooler</v>
      </c>
      <c r="H82" s="37">
        <f t="shared" si="55"/>
        <v>5104</v>
      </c>
      <c r="I82" s="13">
        <f t="shared" si="56"/>
        <v>1.4177777777777778</v>
      </c>
      <c r="J82" s="37">
        <f t="shared" si="57"/>
        <v>0</v>
      </c>
      <c r="K82" s="37">
        <f t="shared" si="58"/>
        <v>30</v>
      </c>
      <c r="L82" s="37">
        <f t="shared" si="59"/>
        <v>30</v>
      </c>
      <c r="M82" s="37">
        <f t="shared" si="60"/>
        <v>0</v>
      </c>
      <c r="N82" s="37">
        <f t="shared" si="61"/>
        <v>133</v>
      </c>
      <c r="O82" s="37">
        <f t="shared" si="62"/>
        <v>133</v>
      </c>
      <c r="P82" s="16">
        <f t="shared" si="63"/>
        <v>0</v>
      </c>
      <c r="Q82" s="13" t="str">
        <f t="shared" si="64"/>
        <v>NULL</v>
      </c>
      <c r="R82" s="13" t="str">
        <f t="shared" si="65"/>
        <v>NULL</v>
      </c>
      <c r="S82" s="37">
        <f t="shared" si="66"/>
        <v>1</v>
      </c>
      <c r="T82" s="37">
        <f t="shared" si="67"/>
        <v>30</v>
      </c>
      <c r="U82" s="38" t="str">
        <f t="shared" si="68"/>
        <v>NULL</v>
      </c>
      <c r="V82" s="38" t="str">
        <f t="shared" si="69"/>
        <v>NULL</v>
      </c>
      <c r="W82" s="10" t="str">
        <f t="shared" si="70"/>
        <v>RESOURCES = 0 (no operator with WIPIND = working)</v>
      </c>
      <c r="X82" s="10">
        <f t="shared" si="71"/>
        <v>350</v>
      </c>
      <c r="Y82" s="10">
        <f t="shared" si="72"/>
        <v>600</v>
      </c>
      <c r="Z82" s="10" t="s">
        <v>1716</v>
      </c>
      <c r="AA82" s="13"/>
      <c r="AB82" s="13"/>
      <c r="AC82" s="39" t="str">
        <f t="shared" si="73"/>
        <v>NULL</v>
      </c>
      <c r="AD82" s="39" t="str">
        <f t="shared" si="74"/>
        <v>NULL</v>
      </c>
    </row>
    <row r="83" spans="1:30" ht="15" customHeight="1" x14ac:dyDescent="0.35">
      <c r="A83" s="10">
        <v>13</v>
      </c>
      <c r="B83" s="11">
        <f t="shared" si="50"/>
        <v>46273.802083333343</v>
      </c>
      <c r="C83" s="31">
        <f t="shared" si="51"/>
        <v>46273</v>
      </c>
      <c r="D83" s="10" t="str">
        <f t="shared" si="52"/>
        <v>SMD</v>
      </c>
      <c r="E83" s="16">
        <f t="shared" si="53"/>
        <v>100</v>
      </c>
      <c r="F83" s="10">
        <v>6</v>
      </c>
      <c r="G83" s="10" t="str">
        <f t="shared" si="54"/>
        <v>Cases</v>
      </c>
      <c r="H83" s="37">
        <f t="shared" si="55"/>
        <v>11931</v>
      </c>
      <c r="I83" s="13">
        <f t="shared" si="56"/>
        <v>3.3141666666666665</v>
      </c>
      <c r="J83" s="37">
        <f t="shared" si="57"/>
        <v>0</v>
      </c>
      <c r="K83" s="37">
        <f t="shared" si="58"/>
        <v>53</v>
      </c>
      <c r="L83" s="37">
        <f t="shared" si="59"/>
        <v>53</v>
      </c>
      <c r="M83" s="37">
        <f t="shared" si="60"/>
        <v>0</v>
      </c>
      <c r="N83" s="37">
        <f t="shared" si="61"/>
        <v>180</v>
      </c>
      <c r="O83" s="37">
        <f t="shared" si="62"/>
        <v>180</v>
      </c>
      <c r="P83" s="16">
        <f t="shared" si="63"/>
        <v>2</v>
      </c>
      <c r="Q83" s="13">
        <f t="shared" si="64"/>
        <v>31.983907467940661</v>
      </c>
      <c r="R83" s="13">
        <f t="shared" si="65"/>
        <v>108.62459140055319</v>
      </c>
      <c r="S83" s="37">
        <f t="shared" si="66"/>
        <v>12</v>
      </c>
      <c r="T83" s="37">
        <f t="shared" si="67"/>
        <v>61</v>
      </c>
      <c r="U83" s="38">
        <f t="shared" si="68"/>
        <v>0.37518867924528299</v>
      </c>
      <c r="V83" s="38">
        <f t="shared" si="69"/>
        <v>0.56156712962962962</v>
      </c>
      <c r="W83" s="10" t="str">
        <f t="shared" si="70"/>
        <v/>
      </c>
      <c r="X83" s="10">
        <f t="shared" si="71"/>
        <v>75</v>
      </c>
      <c r="Y83" s="10">
        <f t="shared" si="72"/>
        <v>100</v>
      </c>
      <c r="Z83" s="10" t="s">
        <v>1716</v>
      </c>
      <c r="AA83" s="13"/>
      <c r="AB83" s="13"/>
      <c r="AC83" s="39">
        <f t="shared" si="73"/>
        <v>46273.817716194979</v>
      </c>
      <c r="AD83" s="39">
        <f t="shared" si="74"/>
        <v>46273.825481963744</v>
      </c>
    </row>
    <row r="84" spans="1:30" ht="15" customHeight="1" x14ac:dyDescent="0.35">
      <c r="A84" s="10">
        <v>14</v>
      </c>
      <c r="B84" s="11">
        <f t="shared" si="50"/>
        <v>46273.8125</v>
      </c>
      <c r="C84" s="31">
        <f t="shared" si="51"/>
        <v>46273</v>
      </c>
      <c r="D84" s="10" t="str">
        <f t="shared" si="52"/>
        <v>SMD</v>
      </c>
      <c r="E84" s="16">
        <f t="shared" si="53"/>
        <v>100</v>
      </c>
      <c r="F84" s="10">
        <v>1</v>
      </c>
      <c r="G84" s="10" t="str">
        <f t="shared" si="54"/>
        <v>Prescription</v>
      </c>
      <c r="H84" s="37">
        <f t="shared" si="55"/>
        <v>47735</v>
      </c>
      <c r="I84" s="13">
        <f t="shared" si="56"/>
        <v>13.259722222222223</v>
      </c>
      <c r="J84" s="37">
        <f t="shared" si="57"/>
        <v>0</v>
      </c>
      <c r="K84" s="37">
        <f t="shared" si="58"/>
        <v>520</v>
      </c>
      <c r="L84" s="37">
        <f t="shared" si="59"/>
        <v>520</v>
      </c>
      <c r="M84" s="37">
        <f t="shared" si="60"/>
        <v>0</v>
      </c>
      <c r="N84" s="37">
        <f t="shared" si="61"/>
        <v>1274</v>
      </c>
      <c r="O84" s="37">
        <f t="shared" si="62"/>
        <v>1274</v>
      </c>
      <c r="P84" s="16">
        <f t="shared" si="63"/>
        <v>5</v>
      </c>
      <c r="Q84" s="13">
        <f t="shared" si="64"/>
        <v>196.08253901749239</v>
      </c>
      <c r="R84" s="13">
        <f t="shared" si="65"/>
        <v>480.40222059285639</v>
      </c>
      <c r="S84" s="37">
        <f t="shared" si="66"/>
        <v>6</v>
      </c>
      <c r="T84" s="37">
        <f t="shared" si="67"/>
        <v>8</v>
      </c>
      <c r="U84" s="38">
        <f t="shared" si="68"/>
        <v>3.0599358974358976E-2</v>
      </c>
      <c r="V84" s="38">
        <f t="shared" si="69"/>
        <v>1.6652712366998081E-2</v>
      </c>
      <c r="W84" s="10" t="str">
        <f t="shared" si="70"/>
        <v/>
      </c>
      <c r="X84" s="10">
        <f t="shared" si="71"/>
        <v>200</v>
      </c>
      <c r="Y84" s="10">
        <f t="shared" si="72"/>
        <v>350</v>
      </c>
      <c r="Z84" s="10" t="s">
        <v>1716</v>
      </c>
      <c r="AA84" s="13"/>
      <c r="AB84" s="13"/>
      <c r="AC84" s="39">
        <f t="shared" si="73"/>
        <v>46273.813774973292</v>
      </c>
      <c r="AD84" s="39">
        <f t="shared" si="74"/>
        <v>46273.813193863018</v>
      </c>
    </row>
    <row r="85" spans="1:30" ht="15" customHeight="1" x14ac:dyDescent="0.35">
      <c r="A85" s="10">
        <v>14</v>
      </c>
      <c r="B85" s="11">
        <f t="shared" si="50"/>
        <v>46273.8125</v>
      </c>
      <c r="C85" s="31">
        <f t="shared" si="51"/>
        <v>46273</v>
      </c>
      <c r="D85" s="10" t="str">
        <f t="shared" si="52"/>
        <v>SMD</v>
      </c>
      <c r="E85" s="16">
        <f t="shared" si="53"/>
        <v>100</v>
      </c>
      <c r="F85" s="10">
        <v>2</v>
      </c>
      <c r="G85" s="10" t="str">
        <f t="shared" si="54"/>
        <v>OTC</v>
      </c>
      <c r="H85" s="37">
        <f t="shared" si="55"/>
        <v>19936</v>
      </c>
      <c r="I85" s="13">
        <f t="shared" si="56"/>
        <v>5.5377777777777775</v>
      </c>
      <c r="J85" s="37">
        <f t="shared" si="57"/>
        <v>0</v>
      </c>
      <c r="K85" s="37">
        <f t="shared" si="58"/>
        <v>232</v>
      </c>
      <c r="L85" s="37">
        <f t="shared" si="59"/>
        <v>232</v>
      </c>
      <c r="M85" s="37">
        <f t="shared" si="60"/>
        <v>0</v>
      </c>
      <c r="N85" s="37">
        <f t="shared" si="61"/>
        <v>793</v>
      </c>
      <c r="O85" s="37">
        <f t="shared" si="62"/>
        <v>793</v>
      </c>
      <c r="P85" s="16">
        <f t="shared" si="63"/>
        <v>0</v>
      </c>
      <c r="Q85" s="13" t="str">
        <f t="shared" si="64"/>
        <v>NULL</v>
      </c>
      <c r="R85" s="13" t="str">
        <f t="shared" si="65"/>
        <v>NULL</v>
      </c>
      <c r="S85" s="37">
        <f t="shared" si="66"/>
        <v>0</v>
      </c>
      <c r="T85" s="37">
        <f t="shared" si="67"/>
        <v>0</v>
      </c>
      <c r="U85" s="38" t="str">
        <f t="shared" si="68"/>
        <v>NULL</v>
      </c>
      <c r="V85" s="38" t="str">
        <f t="shared" si="69"/>
        <v>NULL</v>
      </c>
      <c r="W85" s="10" t="str">
        <f t="shared" si="70"/>
        <v>RESOURCES = 0 (no operator with WIPIND = working)</v>
      </c>
      <c r="X85" s="10">
        <f t="shared" si="71"/>
        <v>150</v>
      </c>
      <c r="Y85" s="10">
        <f t="shared" si="72"/>
        <v>275</v>
      </c>
      <c r="Z85" s="10" t="s">
        <v>1716</v>
      </c>
      <c r="AA85" s="13"/>
      <c r="AB85" s="13"/>
      <c r="AC85" s="39" t="str">
        <f t="shared" si="73"/>
        <v>NULL</v>
      </c>
      <c r="AD85" s="39" t="str">
        <f t="shared" si="74"/>
        <v>NULL</v>
      </c>
    </row>
    <row r="86" spans="1:30" ht="15" customHeight="1" x14ac:dyDescent="0.35">
      <c r="A86" s="10">
        <v>14</v>
      </c>
      <c r="B86" s="11">
        <f t="shared" si="50"/>
        <v>46273.8125</v>
      </c>
      <c r="C86" s="31">
        <f t="shared" si="51"/>
        <v>46273</v>
      </c>
      <c r="D86" s="10" t="str">
        <f t="shared" si="52"/>
        <v>SMD</v>
      </c>
      <c r="E86" s="16">
        <f t="shared" si="53"/>
        <v>100</v>
      </c>
      <c r="F86" s="10">
        <v>3</v>
      </c>
      <c r="G86" s="10" t="str">
        <f t="shared" si="54"/>
        <v>Vault</v>
      </c>
      <c r="H86" s="37">
        <f t="shared" si="55"/>
        <v>7700</v>
      </c>
      <c r="I86" s="13">
        <f t="shared" si="56"/>
        <v>2.1388888888888888</v>
      </c>
      <c r="J86" s="37">
        <f t="shared" si="57"/>
        <v>0</v>
      </c>
      <c r="K86" s="37">
        <f t="shared" si="58"/>
        <v>125</v>
      </c>
      <c r="L86" s="37">
        <f t="shared" si="59"/>
        <v>125</v>
      </c>
      <c r="M86" s="37">
        <f t="shared" si="60"/>
        <v>0</v>
      </c>
      <c r="N86" s="37">
        <f t="shared" si="61"/>
        <v>188</v>
      </c>
      <c r="O86" s="37">
        <f t="shared" si="62"/>
        <v>188</v>
      </c>
      <c r="P86" s="16">
        <f t="shared" si="63"/>
        <v>0</v>
      </c>
      <c r="Q86" s="13" t="str">
        <f t="shared" si="64"/>
        <v>NULL</v>
      </c>
      <c r="R86" s="13" t="str">
        <f t="shared" si="65"/>
        <v>NULL</v>
      </c>
      <c r="S86" s="37">
        <f t="shared" si="66"/>
        <v>0</v>
      </c>
      <c r="T86" s="37">
        <f t="shared" si="67"/>
        <v>0</v>
      </c>
      <c r="U86" s="38" t="str">
        <f t="shared" si="68"/>
        <v>NULL</v>
      </c>
      <c r="V86" s="38" t="str">
        <f t="shared" si="69"/>
        <v>NULL</v>
      </c>
      <c r="W86" s="10" t="str">
        <f t="shared" si="70"/>
        <v>RESOURCES = 0 (no operator with WIPIND = working)</v>
      </c>
      <c r="X86" s="10">
        <f t="shared" si="71"/>
        <v>300</v>
      </c>
      <c r="Y86" s="10">
        <f t="shared" si="72"/>
        <v>350</v>
      </c>
      <c r="Z86" s="10" t="s">
        <v>1716</v>
      </c>
      <c r="AA86" s="13"/>
      <c r="AB86" s="13"/>
      <c r="AC86" s="39" t="str">
        <f t="shared" si="73"/>
        <v>NULL</v>
      </c>
      <c r="AD86" s="39" t="str">
        <f t="shared" si="74"/>
        <v>NULL</v>
      </c>
    </row>
    <row r="87" spans="1:30" ht="15" customHeight="1" x14ac:dyDescent="0.35">
      <c r="A87" s="10">
        <v>14</v>
      </c>
      <c r="B87" s="11">
        <f t="shared" si="50"/>
        <v>46273.8125</v>
      </c>
      <c r="C87" s="31">
        <f t="shared" si="51"/>
        <v>46273</v>
      </c>
      <c r="D87" s="10" t="str">
        <f t="shared" si="52"/>
        <v>SMD</v>
      </c>
      <c r="E87" s="16">
        <f t="shared" si="53"/>
        <v>100</v>
      </c>
      <c r="F87" s="10">
        <v>4</v>
      </c>
      <c r="G87" s="10" t="str">
        <f t="shared" si="54"/>
        <v>Cage</v>
      </c>
      <c r="H87" s="37">
        <f t="shared" si="55"/>
        <v>5059</v>
      </c>
      <c r="I87" s="13">
        <f t="shared" si="56"/>
        <v>1.4052777777777778</v>
      </c>
      <c r="J87" s="37">
        <f t="shared" si="57"/>
        <v>0</v>
      </c>
      <c r="K87" s="37">
        <f t="shared" si="58"/>
        <v>164</v>
      </c>
      <c r="L87" s="37">
        <f t="shared" si="59"/>
        <v>164</v>
      </c>
      <c r="M87" s="37">
        <f t="shared" si="60"/>
        <v>0</v>
      </c>
      <c r="N87" s="37">
        <f t="shared" si="61"/>
        <v>261</v>
      </c>
      <c r="O87" s="37">
        <f t="shared" si="62"/>
        <v>261</v>
      </c>
      <c r="P87" s="16">
        <f t="shared" si="63"/>
        <v>0</v>
      </c>
      <c r="Q87" s="13" t="str">
        <f t="shared" si="64"/>
        <v>NULL</v>
      </c>
      <c r="R87" s="13" t="str">
        <f t="shared" si="65"/>
        <v>NULL</v>
      </c>
      <c r="S87" s="37">
        <f t="shared" si="66"/>
        <v>0</v>
      </c>
      <c r="T87" s="37">
        <f t="shared" si="67"/>
        <v>0</v>
      </c>
      <c r="U87" s="38" t="str">
        <f t="shared" si="68"/>
        <v>NULL</v>
      </c>
      <c r="V87" s="38" t="str">
        <f t="shared" si="69"/>
        <v>NULL</v>
      </c>
      <c r="W87" s="10" t="str">
        <f t="shared" si="70"/>
        <v>RESOURCES = 0 (no operator with WIPIND = working)</v>
      </c>
      <c r="X87" s="10">
        <f t="shared" si="71"/>
        <v>300</v>
      </c>
      <c r="Y87" s="10">
        <f t="shared" si="72"/>
        <v>350</v>
      </c>
      <c r="Z87" s="10" t="s">
        <v>1716</v>
      </c>
      <c r="AA87" s="13"/>
      <c r="AB87" s="13"/>
      <c r="AC87" s="39" t="str">
        <f t="shared" si="73"/>
        <v>NULL</v>
      </c>
      <c r="AD87" s="39" t="str">
        <f t="shared" si="74"/>
        <v>NULL</v>
      </c>
    </row>
    <row r="88" spans="1:30" ht="15" customHeight="1" x14ac:dyDescent="0.35">
      <c r="A88" s="10">
        <v>14</v>
      </c>
      <c r="B88" s="11">
        <f t="shared" si="50"/>
        <v>46273.8125</v>
      </c>
      <c r="C88" s="31">
        <f t="shared" si="51"/>
        <v>46273</v>
      </c>
      <c r="D88" s="10" t="str">
        <f t="shared" si="52"/>
        <v>SMD</v>
      </c>
      <c r="E88" s="16">
        <f t="shared" si="53"/>
        <v>100</v>
      </c>
      <c r="F88" s="10">
        <v>5</v>
      </c>
      <c r="G88" s="10" t="str">
        <f t="shared" si="54"/>
        <v>Cooler</v>
      </c>
      <c r="H88" s="37">
        <f t="shared" si="55"/>
        <v>5104</v>
      </c>
      <c r="I88" s="13">
        <f t="shared" si="56"/>
        <v>1.4177777777777778</v>
      </c>
      <c r="J88" s="37">
        <f t="shared" si="57"/>
        <v>0</v>
      </c>
      <c r="K88" s="37">
        <f t="shared" si="58"/>
        <v>30</v>
      </c>
      <c r="L88" s="37">
        <f t="shared" si="59"/>
        <v>30</v>
      </c>
      <c r="M88" s="37">
        <f t="shared" si="60"/>
        <v>0</v>
      </c>
      <c r="N88" s="37">
        <f t="shared" si="61"/>
        <v>133</v>
      </c>
      <c r="O88" s="37">
        <f t="shared" si="62"/>
        <v>133</v>
      </c>
      <c r="P88" s="16">
        <f t="shared" si="63"/>
        <v>0</v>
      </c>
      <c r="Q88" s="13" t="str">
        <f t="shared" si="64"/>
        <v>NULL</v>
      </c>
      <c r="R88" s="13" t="str">
        <f t="shared" si="65"/>
        <v>NULL</v>
      </c>
      <c r="S88" s="37">
        <f t="shared" si="66"/>
        <v>1</v>
      </c>
      <c r="T88" s="37">
        <f t="shared" si="67"/>
        <v>30</v>
      </c>
      <c r="U88" s="38" t="str">
        <f t="shared" si="68"/>
        <v>NULL</v>
      </c>
      <c r="V88" s="38" t="str">
        <f t="shared" si="69"/>
        <v>NULL</v>
      </c>
      <c r="W88" s="10" t="str">
        <f t="shared" si="70"/>
        <v>RESOURCES = 0 (no operator with WIPIND = working)</v>
      </c>
      <c r="X88" s="10">
        <f t="shared" si="71"/>
        <v>350</v>
      </c>
      <c r="Y88" s="10">
        <f t="shared" si="72"/>
        <v>600</v>
      </c>
      <c r="Z88" s="10" t="s">
        <v>1716</v>
      </c>
      <c r="AA88" s="13"/>
      <c r="AB88" s="13"/>
      <c r="AC88" s="39" t="str">
        <f t="shared" si="73"/>
        <v>NULL</v>
      </c>
      <c r="AD88" s="39" t="str">
        <f t="shared" si="74"/>
        <v>NULL</v>
      </c>
    </row>
    <row r="89" spans="1:30" ht="15" customHeight="1" x14ac:dyDescent="0.35">
      <c r="A89" s="10">
        <v>14</v>
      </c>
      <c r="B89" s="11">
        <f t="shared" si="50"/>
        <v>46273.8125</v>
      </c>
      <c r="C89" s="31">
        <f t="shared" si="51"/>
        <v>46273</v>
      </c>
      <c r="D89" s="10" t="str">
        <f t="shared" si="52"/>
        <v>SMD</v>
      </c>
      <c r="E89" s="16">
        <f t="shared" si="53"/>
        <v>100</v>
      </c>
      <c r="F89" s="10">
        <v>6</v>
      </c>
      <c r="G89" s="10" t="str">
        <f t="shared" si="54"/>
        <v>Cases</v>
      </c>
      <c r="H89" s="37">
        <f t="shared" si="55"/>
        <v>13731</v>
      </c>
      <c r="I89" s="13">
        <f t="shared" si="56"/>
        <v>3.8141666666666665</v>
      </c>
      <c r="J89" s="37">
        <f t="shared" si="57"/>
        <v>0</v>
      </c>
      <c r="K89" s="37">
        <f t="shared" si="58"/>
        <v>65</v>
      </c>
      <c r="L89" s="37">
        <f t="shared" si="59"/>
        <v>65</v>
      </c>
      <c r="M89" s="37">
        <f t="shared" si="60"/>
        <v>0</v>
      </c>
      <c r="N89" s="37">
        <f t="shared" si="61"/>
        <v>241</v>
      </c>
      <c r="O89" s="37">
        <f t="shared" si="62"/>
        <v>241</v>
      </c>
      <c r="P89" s="16">
        <f t="shared" si="63"/>
        <v>2</v>
      </c>
      <c r="Q89" s="13">
        <f t="shared" si="64"/>
        <v>34.083460782171727</v>
      </c>
      <c r="R89" s="13">
        <f t="shared" si="65"/>
        <v>126.37098536159057</v>
      </c>
      <c r="S89" s="37">
        <f t="shared" si="66"/>
        <v>4</v>
      </c>
      <c r="T89" s="37">
        <f t="shared" si="67"/>
        <v>15</v>
      </c>
      <c r="U89" s="38">
        <f t="shared" si="68"/>
        <v>0.11735897435897437</v>
      </c>
      <c r="V89" s="38">
        <f t="shared" si="69"/>
        <v>0.11869813278008298</v>
      </c>
      <c r="W89" s="10" t="str">
        <f t="shared" si="70"/>
        <v/>
      </c>
      <c r="X89" s="10">
        <f t="shared" si="71"/>
        <v>75</v>
      </c>
      <c r="Y89" s="10">
        <f t="shared" si="72"/>
        <v>100</v>
      </c>
      <c r="Z89" s="10" t="s">
        <v>1716</v>
      </c>
      <c r="AA89" s="13"/>
      <c r="AB89" s="13"/>
      <c r="AC89" s="39">
        <f t="shared" si="73"/>
        <v>46273.817389957265</v>
      </c>
      <c r="AD89" s="39">
        <f t="shared" si="74"/>
        <v>46273.817445755536</v>
      </c>
    </row>
    <row r="90" spans="1:30" ht="15" customHeight="1" x14ac:dyDescent="0.35">
      <c r="A90" s="10">
        <v>15</v>
      </c>
      <c r="B90" s="11">
        <f t="shared" si="50"/>
        <v>46273.822916666657</v>
      </c>
      <c r="C90" s="31">
        <f t="shared" si="51"/>
        <v>46273</v>
      </c>
      <c r="D90" s="10" t="str">
        <f t="shared" si="52"/>
        <v>SMD</v>
      </c>
      <c r="E90" s="16">
        <f t="shared" si="53"/>
        <v>100</v>
      </c>
      <c r="F90" s="10">
        <v>1</v>
      </c>
      <c r="G90" s="10" t="str">
        <f t="shared" si="54"/>
        <v>Prescription</v>
      </c>
      <c r="H90" s="37">
        <f t="shared" si="55"/>
        <v>52235</v>
      </c>
      <c r="I90" s="13">
        <f t="shared" si="56"/>
        <v>14.509722222222223</v>
      </c>
      <c r="J90" s="37">
        <f t="shared" si="57"/>
        <v>0</v>
      </c>
      <c r="K90" s="37">
        <f t="shared" si="58"/>
        <v>526</v>
      </c>
      <c r="L90" s="37">
        <f t="shared" si="59"/>
        <v>526</v>
      </c>
      <c r="M90" s="37">
        <f t="shared" si="60"/>
        <v>0</v>
      </c>
      <c r="N90" s="37">
        <f t="shared" si="61"/>
        <v>1282</v>
      </c>
      <c r="O90" s="37">
        <f t="shared" si="62"/>
        <v>1282</v>
      </c>
      <c r="P90" s="16">
        <f t="shared" si="63"/>
        <v>5</v>
      </c>
      <c r="Q90" s="13">
        <f t="shared" si="64"/>
        <v>181.25777735234993</v>
      </c>
      <c r="R90" s="13">
        <f t="shared" si="65"/>
        <v>441.77275772949173</v>
      </c>
      <c r="S90" s="37">
        <f t="shared" si="66"/>
        <v>0</v>
      </c>
      <c r="T90" s="37">
        <f t="shared" si="67"/>
        <v>0</v>
      </c>
      <c r="U90" s="38" t="str">
        <f t="shared" si="68"/>
        <v>NULL</v>
      </c>
      <c r="V90" s="38" t="str">
        <f t="shared" si="69"/>
        <v>NULL</v>
      </c>
      <c r="W90" s="10" t="str">
        <f t="shared" si="70"/>
        <v>OPENLINES = 0 (no open work in TI102)</v>
      </c>
      <c r="X90" s="10">
        <f t="shared" si="71"/>
        <v>200</v>
      </c>
      <c r="Y90" s="10">
        <f t="shared" si="72"/>
        <v>350</v>
      </c>
      <c r="Z90" s="10" t="s">
        <v>1716</v>
      </c>
      <c r="AA90" s="13"/>
      <c r="AB90" s="13"/>
      <c r="AC90" s="39" t="str">
        <f t="shared" si="73"/>
        <v>NULL</v>
      </c>
      <c r="AD90" s="39" t="str">
        <f t="shared" si="74"/>
        <v>NULL</v>
      </c>
    </row>
    <row r="91" spans="1:30" ht="15" customHeight="1" x14ac:dyDescent="0.35">
      <c r="A91" s="10">
        <v>15</v>
      </c>
      <c r="B91" s="11">
        <f t="shared" si="50"/>
        <v>46273.822916666657</v>
      </c>
      <c r="C91" s="31">
        <f t="shared" si="51"/>
        <v>46273</v>
      </c>
      <c r="D91" s="10" t="str">
        <f t="shared" si="52"/>
        <v>SMD</v>
      </c>
      <c r="E91" s="16">
        <f t="shared" si="53"/>
        <v>100</v>
      </c>
      <c r="F91" s="10">
        <v>2</v>
      </c>
      <c r="G91" s="10" t="str">
        <f t="shared" si="54"/>
        <v>OTC</v>
      </c>
      <c r="H91" s="37">
        <f t="shared" si="55"/>
        <v>19936</v>
      </c>
      <c r="I91" s="13">
        <f t="shared" si="56"/>
        <v>5.5377777777777775</v>
      </c>
      <c r="J91" s="37">
        <f t="shared" si="57"/>
        <v>0</v>
      </c>
      <c r="K91" s="37">
        <f t="shared" si="58"/>
        <v>232</v>
      </c>
      <c r="L91" s="37">
        <f t="shared" si="59"/>
        <v>232</v>
      </c>
      <c r="M91" s="37">
        <f t="shared" si="60"/>
        <v>0</v>
      </c>
      <c r="N91" s="37">
        <f t="shared" si="61"/>
        <v>793</v>
      </c>
      <c r="O91" s="37">
        <f t="shared" si="62"/>
        <v>793</v>
      </c>
      <c r="P91" s="16">
        <f t="shared" si="63"/>
        <v>0</v>
      </c>
      <c r="Q91" s="13" t="str">
        <f t="shared" si="64"/>
        <v>NULL</v>
      </c>
      <c r="R91" s="13" t="str">
        <f t="shared" si="65"/>
        <v>NULL</v>
      </c>
      <c r="S91" s="37">
        <f t="shared" si="66"/>
        <v>0</v>
      </c>
      <c r="T91" s="37">
        <f t="shared" si="67"/>
        <v>0</v>
      </c>
      <c r="U91" s="38" t="str">
        <f t="shared" si="68"/>
        <v>NULL</v>
      </c>
      <c r="V91" s="38" t="str">
        <f t="shared" si="69"/>
        <v>NULL</v>
      </c>
      <c r="W91" s="10" t="str">
        <f t="shared" si="70"/>
        <v>RESOURCES = 0 (no operator with WIPIND = working)</v>
      </c>
      <c r="X91" s="10">
        <f t="shared" si="71"/>
        <v>150</v>
      </c>
      <c r="Y91" s="10">
        <f t="shared" si="72"/>
        <v>275</v>
      </c>
      <c r="Z91" s="10" t="s">
        <v>1716</v>
      </c>
      <c r="AA91" s="13"/>
      <c r="AB91" s="13"/>
      <c r="AC91" s="39" t="str">
        <f t="shared" si="73"/>
        <v>NULL</v>
      </c>
      <c r="AD91" s="39" t="str">
        <f t="shared" si="74"/>
        <v>NULL</v>
      </c>
    </row>
    <row r="92" spans="1:30" ht="15" customHeight="1" x14ac:dyDescent="0.35">
      <c r="A92" s="10">
        <v>15</v>
      </c>
      <c r="B92" s="11">
        <f t="shared" si="50"/>
        <v>46273.822916666657</v>
      </c>
      <c r="C92" s="31">
        <f t="shared" si="51"/>
        <v>46273</v>
      </c>
      <c r="D92" s="10" t="str">
        <f t="shared" si="52"/>
        <v>SMD</v>
      </c>
      <c r="E92" s="16">
        <f t="shared" si="53"/>
        <v>100</v>
      </c>
      <c r="F92" s="10">
        <v>3</v>
      </c>
      <c r="G92" s="10" t="str">
        <f t="shared" si="54"/>
        <v>Vault</v>
      </c>
      <c r="H92" s="37">
        <f t="shared" si="55"/>
        <v>7700</v>
      </c>
      <c r="I92" s="13">
        <f t="shared" si="56"/>
        <v>2.1388888888888888</v>
      </c>
      <c r="J92" s="37">
        <f t="shared" si="57"/>
        <v>0</v>
      </c>
      <c r="K92" s="37">
        <f t="shared" si="58"/>
        <v>125</v>
      </c>
      <c r="L92" s="37">
        <f t="shared" si="59"/>
        <v>125</v>
      </c>
      <c r="M92" s="37">
        <f t="shared" si="60"/>
        <v>0</v>
      </c>
      <c r="N92" s="37">
        <f t="shared" si="61"/>
        <v>188</v>
      </c>
      <c r="O92" s="37">
        <f t="shared" si="62"/>
        <v>188</v>
      </c>
      <c r="P92" s="16">
        <f t="shared" si="63"/>
        <v>0</v>
      </c>
      <c r="Q92" s="13" t="str">
        <f t="shared" si="64"/>
        <v>NULL</v>
      </c>
      <c r="R92" s="13" t="str">
        <f t="shared" si="65"/>
        <v>NULL</v>
      </c>
      <c r="S92" s="37">
        <f t="shared" si="66"/>
        <v>0</v>
      </c>
      <c r="T92" s="37">
        <f t="shared" si="67"/>
        <v>0</v>
      </c>
      <c r="U92" s="38" t="str">
        <f t="shared" si="68"/>
        <v>NULL</v>
      </c>
      <c r="V92" s="38" t="str">
        <f t="shared" si="69"/>
        <v>NULL</v>
      </c>
      <c r="W92" s="10" t="str">
        <f t="shared" si="70"/>
        <v>RESOURCES = 0 (no operator with WIPIND = working)</v>
      </c>
      <c r="X92" s="10">
        <f t="shared" si="71"/>
        <v>300</v>
      </c>
      <c r="Y92" s="10">
        <f t="shared" si="72"/>
        <v>350</v>
      </c>
      <c r="Z92" s="10" t="s">
        <v>1716</v>
      </c>
      <c r="AA92" s="13"/>
      <c r="AB92" s="13"/>
      <c r="AC92" s="39" t="str">
        <f t="shared" si="73"/>
        <v>NULL</v>
      </c>
      <c r="AD92" s="39" t="str">
        <f t="shared" si="74"/>
        <v>NULL</v>
      </c>
    </row>
    <row r="93" spans="1:30" ht="15" customHeight="1" x14ac:dyDescent="0.35">
      <c r="A93" s="10">
        <v>15</v>
      </c>
      <c r="B93" s="11">
        <f t="shared" si="50"/>
        <v>46273.822916666657</v>
      </c>
      <c r="C93" s="31">
        <f t="shared" si="51"/>
        <v>46273</v>
      </c>
      <c r="D93" s="10" t="str">
        <f t="shared" si="52"/>
        <v>SMD</v>
      </c>
      <c r="E93" s="16">
        <f t="shared" si="53"/>
        <v>100</v>
      </c>
      <c r="F93" s="10">
        <v>4</v>
      </c>
      <c r="G93" s="10" t="str">
        <f t="shared" si="54"/>
        <v>Cage</v>
      </c>
      <c r="H93" s="37">
        <f t="shared" si="55"/>
        <v>5059</v>
      </c>
      <c r="I93" s="13">
        <f t="shared" si="56"/>
        <v>1.4052777777777778</v>
      </c>
      <c r="J93" s="37">
        <f t="shared" si="57"/>
        <v>0</v>
      </c>
      <c r="K93" s="37">
        <f t="shared" si="58"/>
        <v>164</v>
      </c>
      <c r="L93" s="37">
        <f t="shared" si="59"/>
        <v>164</v>
      </c>
      <c r="M93" s="37">
        <f t="shared" si="60"/>
        <v>0</v>
      </c>
      <c r="N93" s="37">
        <f t="shared" si="61"/>
        <v>261</v>
      </c>
      <c r="O93" s="37">
        <f t="shared" si="62"/>
        <v>261</v>
      </c>
      <c r="P93" s="16">
        <f t="shared" si="63"/>
        <v>0</v>
      </c>
      <c r="Q93" s="13" t="str">
        <f t="shared" si="64"/>
        <v>NULL</v>
      </c>
      <c r="R93" s="13" t="str">
        <f t="shared" si="65"/>
        <v>NULL</v>
      </c>
      <c r="S93" s="37">
        <f t="shared" si="66"/>
        <v>0</v>
      </c>
      <c r="T93" s="37">
        <f t="shared" si="67"/>
        <v>0</v>
      </c>
      <c r="U93" s="38" t="str">
        <f t="shared" si="68"/>
        <v>NULL</v>
      </c>
      <c r="V93" s="38" t="str">
        <f t="shared" si="69"/>
        <v>NULL</v>
      </c>
      <c r="W93" s="10" t="str">
        <f t="shared" si="70"/>
        <v>RESOURCES = 0 (no operator with WIPIND = working)</v>
      </c>
      <c r="X93" s="10">
        <f t="shared" si="71"/>
        <v>300</v>
      </c>
      <c r="Y93" s="10">
        <f t="shared" si="72"/>
        <v>350</v>
      </c>
      <c r="Z93" s="10" t="s">
        <v>1716</v>
      </c>
      <c r="AA93" s="13"/>
      <c r="AB93" s="13"/>
      <c r="AC93" s="39" t="str">
        <f t="shared" si="73"/>
        <v>NULL</v>
      </c>
      <c r="AD93" s="39" t="str">
        <f t="shared" si="74"/>
        <v>NULL</v>
      </c>
    </row>
    <row r="94" spans="1:30" ht="15" customHeight="1" x14ac:dyDescent="0.35">
      <c r="A94" s="10">
        <v>15</v>
      </c>
      <c r="B94" s="11">
        <f t="shared" si="50"/>
        <v>46273.822916666657</v>
      </c>
      <c r="C94" s="31">
        <f t="shared" si="51"/>
        <v>46273</v>
      </c>
      <c r="D94" s="10" t="str">
        <f t="shared" si="52"/>
        <v>SMD</v>
      </c>
      <c r="E94" s="16">
        <f t="shared" si="53"/>
        <v>100</v>
      </c>
      <c r="F94" s="10">
        <v>5</v>
      </c>
      <c r="G94" s="10" t="str">
        <f t="shared" si="54"/>
        <v>Cooler</v>
      </c>
      <c r="H94" s="37">
        <f t="shared" si="55"/>
        <v>5144</v>
      </c>
      <c r="I94" s="13">
        <f t="shared" si="56"/>
        <v>1.4288888888888889</v>
      </c>
      <c r="J94" s="37">
        <f t="shared" si="57"/>
        <v>0</v>
      </c>
      <c r="K94" s="37">
        <f t="shared" si="58"/>
        <v>31</v>
      </c>
      <c r="L94" s="37">
        <f t="shared" si="59"/>
        <v>31</v>
      </c>
      <c r="M94" s="37">
        <f t="shared" si="60"/>
        <v>0</v>
      </c>
      <c r="N94" s="37">
        <f t="shared" si="61"/>
        <v>163</v>
      </c>
      <c r="O94" s="37">
        <f t="shared" si="62"/>
        <v>163</v>
      </c>
      <c r="P94" s="16">
        <f t="shared" si="63"/>
        <v>0</v>
      </c>
      <c r="Q94" s="13" t="str">
        <f t="shared" si="64"/>
        <v>NULL</v>
      </c>
      <c r="R94" s="13" t="str">
        <f t="shared" si="65"/>
        <v>NULL</v>
      </c>
      <c r="S94" s="37">
        <f t="shared" si="66"/>
        <v>0</v>
      </c>
      <c r="T94" s="37">
        <f t="shared" si="67"/>
        <v>0</v>
      </c>
      <c r="U94" s="38" t="str">
        <f t="shared" si="68"/>
        <v>NULL</v>
      </c>
      <c r="V94" s="38" t="str">
        <f t="shared" si="69"/>
        <v>NULL</v>
      </c>
      <c r="W94" s="10" t="str">
        <f t="shared" si="70"/>
        <v>RESOURCES = 0 (no operator with WIPIND = working)</v>
      </c>
      <c r="X94" s="10">
        <f t="shared" si="71"/>
        <v>350</v>
      </c>
      <c r="Y94" s="10">
        <f t="shared" si="72"/>
        <v>600</v>
      </c>
      <c r="Z94" s="10" t="s">
        <v>1716</v>
      </c>
      <c r="AA94" s="13"/>
      <c r="AB94" s="13"/>
      <c r="AC94" s="39" t="str">
        <f t="shared" si="73"/>
        <v>NULL</v>
      </c>
      <c r="AD94" s="39" t="str">
        <f t="shared" si="74"/>
        <v>NULL</v>
      </c>
    </row>
    <row r="95" spans="1:30" ht="15" customHeight="1" x14ac:dyDescent="0.35">
      <c r="A95" s="10">
        <v>15</v>
      </c>
      <c r="B95" s="11">
        <f t="shared" si="50"/>
        <v>46273.822916666657</v>
      </c>
      <c r="C95" s="31">
        <f t="shared" si="51"/>
        <v>46273</v>
      </c>
      <c r="D95" s="10" t="str">
        <f t="shared" si="52"/>
        <v>SMD</v>
      </c>
      <c r="E95" s="16">
        <f t="shared" si="53"/>
        <v>100</v>
      </c>
      <c r="F95" s="10">
        <v>6</v>
      </c>
      <c r="G95" s="10" t="str">
        <f t="shared" si="54"/>
        <v>Cases</v>
      </c>
      <c r="H95" s="37">
        <f t="shared" si="55"/>
        <v>15531</v>
      </c>
      <c r="I95" s="13">
        <f t="shared" si="56"/>
        <v>4.3141666666666669</v>
      </c>
      <c r="J95" s="37">
        <f t="shared" si="57"/>
        <v>0</v>
      </c>
      <c r="K95" s="37">
        <f t="shared" si="58"/>
        <v>80</v>
      </c>
      <c r="L95" s="37">
        <f t="shared" si="59"/>
        <v>80</v>
      </c>
      <c r="M95" s="37">
        <f t="shared" si="60"/>
        <v>0</v>
      </c>
      <c r="N95" s="37">
        <f t="shared" si="61"/>
        <v>269</v>
      </c>
      <c r="O95" s="37">
        <f t="shared" si="62"/>
        <v>269</v>
      </c>
      <c r="P95" s="16">
        <f t="shared" si="63"/>
        <v>2</v>
      </c>
      <c r="Q95" s="13">
        <f t="shared" si="64"/>
        <v>37.087116090399846</v>
      </c>
      <c r="R95" s="13">
        <f t="shared" si="65"/>
        <v>124.70542785396947</v>
      </c>
      <c r="S95" s="37">
        <f t="shared" si="66"/>
        <v>5</v>
      </c>
      <c r="T95" s="37">
        <f t="shared" si="67"/>
        <v>8</v>
      </c>
      <c r="U95" s="38">
        <f t="shared" si="68"/>
        <v>0.13481770833333334</v>
      </c>
      <c r="V95" s="38">
        <f t="shared" si="69"/>
        <v>6.4151177199504347E-2</v>
      </c>
      <c r="W95" s="10" t="str">
        <f t="shared" si="70"/>
        <v/>
      </c>
      <c r="X95" s="10">
        <f t="shared" si="71"/>
        <v>75</v>
      </c>
      <c r="Y95" s="10">
        <f t="shared" si="72"/>
        <v>100</v>
      </c>
      <c r="Z95" s="10" t="s">
        <v>1716</v>
      </c>
      <c r="AA95" s="13"/>
      <c r="AB95" s="13"/>
      <c r="AC95" s="39">
        <f t="shared" si="73"/>
        <v>46273.828534071174</v>
      </c>
      <c r="AD95" s="39">
        <f t="shared" si="74"/>
        <v>46273.825589632375</v>
      </c>
    </row>
    <row r="96" spans="1:30" ht="15" customHeight="1" x14ac:dyDescent="0.35">
      <c r="A96" s="10">
        <v>16</v>
      </c>
      <c r="B96" s="11">
        <f t="shared" si="50"/>
        <v>46273.833333333343</v>
      </c>
      <c r="C96" s="31">
        <f t="shared" si="51"/>
        <v>46273</v>
      </c>
      <c r="D96" s="10" t="str">
        <f t="shared" si="52"/>
        <v>SMD</v>
      </c>
      <c r="E96" s="16">
        <f t="shared" si="53"/>
        <v>100</v>
      </c>
      <c r="F96" s="10">
        <v>1</v>
      </c>
      <c r="G96" s="10" t="str">
        <f t="shared" si="54"/>
        <v>Prescription</v>
      </c>
      <c r="H96" s="37">
        <f t="shared" si="55"/>
        <v>55324</v>
      </c>
      <c r="I96" s="13">
        <f t="shared" si="56"/>
        <v>15.367777777777778</v>
      </c>
      <c r="J96" s="37">
        <f t="shared" si="57"/>
        <v>0</v>
      </c>
      <c r="K96" s="37">
        <f t="shared" si="58"/>
        <v>526</v>
      </c>
      <c r="L96" s="37">
        <f t="shared" si="59"/>
        <v>526</v>
      </c>
      <c r="M96" s="37">
        <f t="shared" si="60"/>
        <v>0</v>
      </c>
      <c r="N96" s="37">
        <f t="shared" si="61"/>
        <v>1282</v>
      </c>
      <c r="O96" s="37">
        <f t="shared" si="62"/>
        <v>1282</v>
      </c>
      <c r="P96" s="16">
        <f t="shared" si="63"/>
        <v>0</v>
      </c>
      <c r="Q96" s="13" t="str">
        <f t="shared" si="64"/>
        <v>NULL</v>
      </c>
      <c r="R96" s="13" t="str">
        <f t="shared" si="65"/>
        <v>NULL</v>
      </c>
      <c r="S96" s="37">
        <f t="shared" si="66"/>
        <v>0</v>
      </c>
      <c r="T96" s="37">
        <f t="shared" si="67"/>
        <v>0</v>
      </c>
      <c r="U96" s="38" t="str">
        <f t="shared" si="68"/>
        <v>NULL</v>
      </c>
      <c r="V96" s="38" t="str">
        <f t="shared" si="69"/>
        <v>NULL</v>
      </c>
      <c r="W96" s="10" t="str">
        <f t="shared" si="70"/>
        <v>RESOURCES = 0 (no operator with WIPIND = working)</v>
      </c>
      <c r="X96" s="10">
        <f t="shared" si="71"/>
        <v>200</v>
      </c>
      <c r="Y96" s="10">
        <f t="shared" si="72"/>
        <v>350</v>
      </c>
      <c r="Z96" s="10" t="s">
        <v>1716</v>
      </c>
      <c r="AA96" s="13"/>
      <c r="AB96" s="13"/>
      <c r="AC96" s="39" t="str">
        <f t="shared" si="73"/>
        <v>NULL</v>
      </c>
      <c r="AD96" s="39" t="str">
        <f t="shared" si="74"/>
        <v>NULL</v>
      </c>
    </row>
    <row r="97" spans="1:30" ht="15" customHeight="1" x14ac:dyDescent="0.35">
      <c r="A97" s="10">
        <v>16</v>
      </c>
      <c r="B97" s="11">
        <f t="shared" si="50"/>
        <v>46273.833333333343</v>
      </c>
      <c r="C97" s="31">
        <f t="shared" si="51"/>
        <v>46273</v>
      </c>
      <c r="D97" s="10" t="str">
        <f t="shared" si="52"/>
        <v>SMD</v>
      </c>
      <c r="E97" s="16">
        <f t="shared" si="53"/>
        <v>100</v>
      </c>
      <c r="F97" s="10">
        <v>2</v>
      </c>
      <c r="G97" s="10" t="str">
        <f t="shared" si="54"/>
        <v>OTC</v>
      </c>
      <c r="H97" s="37">
        <f t="shared" si="55"/>
        <v>19936</v>
      </c>
      <c r="I97" s="13">
        <f t="shared" si="56"/>
        <v>5.5377777777777775</v>
      </c>
      <c r="J97" s="37">
        <f t="shared" si="57"/>
        <v>0</v>
      </c>
      <c r="K97" s="37">
        <f t="shared" si="58"/>
        <v>232</v>
      </c>
      <c r="L97" s="37">
        <f t="shared" si="59"/>
        <v>232</v>
      </c>
      <c r="M97" s="37">
        <f t="shared" si="60"/>
        <v>0</v>
      </c>
      <c r="N97" s="37">
        <f t="shared" si="61"/>
        <v>793</v>
      </c>
      <c r="O97" s="37">
        <f t="shared" si="62"/>
        <v>793</v>
      </c>
      <c r="P97" s="16">
        <f t="shared" si="63"/>
        <v>0</v>
      </c>
      <c r="Q97" s="13" t="str">
        <f t="shared" si="64"/>
        <v>NULL</v>
      </c>
      <c r="R97" s="13" t="str">
        <f t="shared" si="65"/>
        <v>NULL</v>
      </c>
      <c r="S97" s="37">
        <f t="shared" si="66"/>
        <v>0</v>
      </c>
      <c r="T97" s="37">
        <f t="shared" si="67"/>
        <v>0</v>
      </c>
      <c r="U97" s="38" t="str">
        <f t="shared" si="68"/>
        <v>NULL</v>
      </c>
      <c r="V97" s="38" t="str">
        <f t="shared" si="69"/>
        <v>NULL</v>
      </c>
      <c r="W97" s="10" t="str">
        <f t="shared" si="70"/>
        <v>RESOURCES = 0 (no operator with WIPIND = working)</v>
      </c>
      <c r="X97" s="10">
        <f t="shared" si="71"/>
        <v>150</v>
      </c>
      <c r="Y97" s="10">
        <f t="shared" si="72"/>
        <v>275</v>
      </c>
      <c r="Z97" s="10" t="s">
        <v>1716</v>
      </c>
      <c r="AA97" s="13"/>
      <c r="AB97" s="13"/>
      <c r="AC97" s="39" t="str">
        <f t="shared" si="73"/>
        <v>NULL</v>
      </c>
      <c r="AD97" s="39" t="str">
        <f t="shared" si="74"/>
        <v>NULL</v>
      </c>
    </row>
    <row r="98" spans="1:30" ht="15" customHeight="1" x14ac:dyDescent="0.35">
      <c r="A98" s="10">
        <v>16</v>
      </c>
      <c r="B98" s="11">
        <f t="shared" si="50"/>
        <v>46273.833333333343</v>
      </c>
      <c r="C98" s="31">
        <f t="shared" si="51"/>
        <v>46273</v>
      </c>
      <c r="D98" s="10" t="str">
        <f t="shared" si="52"/>
        <v>SMD</v>
      </c>
      <c r="E98" s="16">
        <f t="shared" si="53"/>
        <v>100</v>
      </c>
      <c r="F98" s="10">
        <v>3</v>
      </c>
      <c r="G98" s="10" t="str">
        <f t="shared" si="54"/>
        <v>Vault</v>
      </c>
      <c r="H98" s="37">
        <f t="shared" si="55"/>
        <v>7700</v>
      </c>
      <c r="I98" s="13">
        <f t="shared" si="56"/>
        <v>2.1388888888888888</v>
      </c>
      <c r="J98" s="37">
        <f t="shared" si="57"/>
        <v>0</v>
      </c>
      <c r="K98" s="37">
        <f t="shared" si="58"/>
        <v>125</v>
      </c>
      <c r="L98" s="37">
        <f t="shared" si="59"/>
        <v>125</v>
      </c>
      <c r="M98" s="37">
        <f t="shared" si="60"/>
        <v>0</v>
      </c>
      <c r="N98" s="37">
        <f t="shared" si="61"/>
        <v>188</v>
      </c>
      <c r="O98" s="37">
        <f t="shared" si="62"/>
        <v>188</v>
      </c>
      <c r="P98" s="16">
        <f t="shared" si="63"/>
        <v>0</v>
      </c>
      <c r="Q98" s="13" t="str">
        <f t="shared" si="64"/>
        <v>NULL</v>
      </c>
      <c r="R98" s="13" t="str">
        <f t="shared" si="65"/>
        <v>NULL</v>
      </c>
      <c r="S98" s="37">
        <f t="shared" si="66"/>
        <v>0</v>
      </c>
      <c r="T98" s="37">
        <f t="shared" si="67"/>
        <v>0</v>
      </c>
      <c r="U98" s="38" t="str">
        <f t="shared" si="68"/>
        <v>NULL</v>
      </c>
      <c r="V98" s="38" t="str">
        <f t="shared" si="69"/>
        <v>NULL</v>
      </c>
      <c r="W98" s="10" t="str">
        <f t="shared" si="70"/>
        <v>RESOURCES = 0 (no operator with WIPIND = working)</v>
      </c>
      <c r="X98" s="10">
        <f t="shared" si="71"/>
        <v>300</v>
      </c>
      <c r="Y98" s="10">
        <f t="shared" si="72"/>
        <v>350</v>
      </c>
      <c r="Z98" s="10" t="s">
        <v>1716</v>
      </c>
      <c r="AA98" s="13"/>
      <c r="AB98" s="13"/>
      <c r="AC98" s="39" t="str">
        <f t="shared" si="73"/>
        <v>NULL</v>
      </c>
      <c r="AD98" s="39" t="str">
        <f t="shared" si="74"/>
        <v>NULL</v>
      </c>
    </row>
    <row r="99" spans="1:30" ht="15" customHeight="1" x14ac:dyDescent="0.35">
      <c r="A99" s="10">
        <v>16</v>
      </c>
      <c r="B99" s="11">
        <f t="shared" si="50"/>
        <v>46273.833333333343</v>
      </c>
      <c r="C99" s="31">
        <f t="shared" si="51"/>
        <v>46273</v>
      </c>
      <c r="D99" s="10" t="str">
        <f t="shared" si="52"/>
        <v>SMD</v>
      </c>
      <c r="E99" s="16">
        <f t="shared" si="53"/>
        <v>100</v>
      </c>
      <c r="F99" s="10">
        <v>4</v>
      </c>
      <c r="G99" s="10" t="str">
        <f t="shared" si="54"/>
        <v>Cage</v>
      </c>
      <c r="H99" s="37">
        <f t="shared" si="55"/>
        <v>5059</v>
      </c>
      <c r="I99" s="13">
        <f t="shared" si="56"/>
        <v>1.4052777777777778</v>
      </c>
      <c r="J99" s="37">
        <f t="shared" si="57"/>
        <v>0</v>
      </c>
      <c r="K99" s="37">
        <f t="shared" si="58"/>
        <v>164</v>
      </c>
      <c r="L99" s="37">
        <f t="shared" si="59"/>
        <v>164</v>
      </c>
      <c r="M99" s="37">
        <f t="shared" si="60"/>
        <v>0</v>
      </c>
      <c r="N99" s="37">
        <f t="shared" si="61"/>
        <v>261</v>
      </c>
      <c r="O99" s="37">
        <f t="shared" si="62"/>
        <v>261</v>
      </c>
      <c r="P99" s="16">
        <f t="shared" si="63"/>
        <v>0</v>
      </c>
      <c r="Q99" s="13" t="str">
        <f t="shared" si="64"/>
        <v>NULL</v>
      </c>
      <c r="R99" s="13" t="str">
        <f t="shared" si="65"/>
        <v>NULL</v>
      </c>
      <c r="S99" s="37">
        <f t="shared" si="66"/>
        <v>0</v>
      </c>
      <c r="T99" s="37">
        <f t="shared" si="67"/>
        <v>0</v>
      </c>
      <c r="U99" s="38" t="str">
        <f t="shared" si="68"/>
        <v>NULL</v>
      </c>
      <c r="V99" s="38" t="str">
        <f t="shared" si="69"/>
        <v>NULL</v>
      </c>
      <c r="W99" s="10" t="str">
        <f t="shared" si="70"/>
        <v>RESOURCES = 0 (no operator with WIPIND = working)</v>
      </c>
      <c r="X99" s="10">
        <f t="shared" si="71"/>
        <v>300</v>
      </c>
      <c r="Y99" s="10">
        <f t="shared" si="72"/>
        <v>350</v>
      </c>
      <c r="Z99" s="10" t="s">
        <v>1716</v>
      </c>
      <c r="AA99" s="13"/>
      <c r="AB99" s="13"/>
      <c r="AC99" s="39" t="str">
        <f t="shared" si="73"/>
        <v>NULL</v>
      </c>
      <c r="AD99" s="39" t="str">
        <f t="shared" si="74"/>
        <v>NULL</v>
      </c>
    </row>
    <row r="100" spans="1:30" ht="15" customHeight="1" x14ac:dyDescent="0.35">
      <c r="A100" s="10">
        <v>16</v>
      </c>
      <c r="B100" s="11">
        <f t="shared" si="50"/>
        <v>46273.833333333343</v>
      </c>
      <c r="C100" s="31">
        <f t="shared" si="51"/>
        <v>46273</v>
      </c>
      <c r="D100" s="10" t="str">
        <f t="shared" si="52"/>
        <v>SMD</v>
      </c>
      <c r="E100" s="16">
        <f t="shared" si="53"/>
        <v>100</v>
      </c>
      <c r="F100" s="10">
        <v>5</v>
      </c>
      <c r="G100" s="10" t="str">
        <f t="shared" si="54"/>
        <v>Cooler</v>
      </c>
      <c r="H100" s="37">
        <f t="shared" si="55"/>
        <v>5144</v>
      </c>
      <c r="I100" s="13">
        <f t="shared" si="56"/>
        <v>1.4288888888888889</v>
      </c>
      <c r="J100" s="37">
        <f t="shared" si="57"/>
        <v>0</v>
      </c>
      <c r="K100" s="37">
        <f t="shared" si="58"/>
        <v>31</v>
      </c>
      <c r="L100" s="37">
        <f t="shared" si="59"/>
        <v>31</v>
      </c>
      <c r="M100" s="37">
        <f t="shared" si="60"/>
        <v>0</v>
      </c>
      <c r="N100" s="37">
        <f t="shared" si="61"/>
        <v>163</v>
      </c>
      <c r="O100" s="37">
        <f t="shared" si="62"/>
        <v>163</v>
      </c>
      <c r="P100" s="16">
        <f t="shared" si="63"/>
        <v>0</v>
      </c>
      <c r="Q100" s="13" t="str">
        <f t="shared" si="64"/>
        <v>NULL</v>
      </c>
      <c r="R100" s="13" t="str">
        <f t="shared" si="65"/>
        <v>NULL</v>
      </c>
      <c r="S100" s="37">
        <f t="shared" si="66"/>
        <v>0</v>
      </c>
      <c r="T100" s="37">
        <f t="shared" si="67"/>
        <v>0</v>
      </c>
      <c r="U100" s="38" t="str">
        <f t="shared" si="68"/>
        <v>NULL</v>
      </c>
      <c r="V100" s="38" t="str">
        <f t="shared" si="69"/>
        <v>NULL</v>
      </c>
      <c r="W100" s="10" t="str">
        <f t="shared" si="70"/>
        <v>RESOURCES = 0 (no operator with WIPIND = working)</v>
      </c>
      <c r="X100" s="10">
        <f t="shared" si="71"/>
        <v>350</v>
      </c>
      <c r="Y100" s="10">
        <f t="shared" si="72"/>
        <v>600</v>
      </c>
      <c r="Z100" s="10" t="s">
        <v>1716</v>
      </c>
      <c r="AA100" s="13"/>
      <c r="AB100" s="13"/>
      <c r="AC100" s="39" t="str">
        <f t="shared" si="73"/>
        <v>NULL</v>
      </c>
      <c r="AD100" s="39" t="str">
        <f t="shared" si="74"/>
        <v>NULL</v>
      </c>
    </row>
    <row r="101" spans="1:30" ht="15" customHeight="1" x14ac:dyDescent="0.35">
      <c r="A101" s="10">
        <v>16</v>
      </c>
      <c r="B101" s="11">
        <f t="shared" si="50"/>
        <v>46273.833333333343</v>
      </c>
      <c r="C101" s="31">
        <f t="shared" si="51"/>
        <v>46273</v>
      </c>
      <c r="D101" s="10" t="str">
        <f t="shared" si="52"/>
        <v>SMD</v>
      </c>
      <c r="E101" s="16">
        <f t="shared" si="53"/>
        <v>100</v>
      </c>
      <c r="F101" s="10">
        <v>6</v>
      </c>
      <c r="G101" s="10" t="str">
        <f t="shared" si="54"/>
        <v>Cases</v>
      </c>
      <c r="H101" s="37">
        <f t="shared" si="55"/>
        <v>17331</v>
      </c>
      <c r="I101" s="13">
        <f t="shared" si="56"/>
        <v>4.8141666666666669</v>
      </c>
      <c r="J101" s="37">
        <f t="shared" si="57"/>
        <v>0</v>
      </c>
      <c r="K101" s="37">
        <f t="shared" si="58"/>
        <v>85</v>
      </c>
      <c r="L101" s="37">
        <f t="shared" si="59"/>
        <v>85</v>
      </c>
      <c r="M101" s="37">
        <f t="shared" si="60"/>
        <v>0</v>
      </c>
      <c r="N101" s="37">
        <f t="shared" si="61"/>
        <v>277</v>
      </c>
      <c r="O101" s="37">
        <f t="shared" si="62"/>
        <v>277</v>
      </c>
      <c r="P101" s="16">
        <f t="shared" si="63"/>
        <v>2</v>
      </c>
      <c r="Q101" s="13">
        <f t="shared" si="64"/>
        <v>35.312445906179676</v>
      </c>
      <c r="R101" s="13">
        <f t="shared" si="65"/>
        <v>115.07702960013847</v>
      </c>
      <c r="S101" s="37">
        <f t="shared" si="66"/>
        <v>0</v>
      </c>
      <c r="T101" s="37">
        <f t="shared" si="67"/>
        <v>0</v>
      </c>
      <c r="U101" s="38" t="str">
        <f t="shared" si="68"/>
        <v>NULL</v>
      </c>
      <c r="V101" s="38" t="str">
        <f t="shared" si="69"/>
        <v>NULL</v>
      </c>
      <c r="W101" s="10" t="str">
        <f t="shared" si="70"/>
        <v>OPENLINES = 0 (no open work in TI102)</v>
      </c>
      <c r="X101" s="10">
        <f t="shared" si="71"/>
        <v>75</v>
      </c>
      <c r="Y101" s="10">
        <f t="shared" si="72"/>
        <v>100</v>
      </c>
      <c r="Z101" s="10" t="s">
        <v>1716</v>
      </c>
      <c r="AA101" s="13"/>
      <c r="AB101" s="13"/>
      <c r="AC101" s="39" t="str">
        <f t="shared" si="73"/>
        <v>NULL</v>
      </c>
      <c r="AD101" s="39" t="str">
        <f t="shared" si="74"/>
        <v>NULL</v>
      </c>
    </row>
    <row r="102" spans="1:30" ht="15" customHeight="1" x14ac:dyDescent="0.35">
      <c r="A102" s="10">
        <v>17</v>
      </c>
      <c r="B102" s="11">
        <f t="shared" ref="B102:B133" si="75">INDEX(SNAP_TIMES,MATCH(A102,SNAP_NOS,0))</f>
        <v>46273.84375</v>
      </c>
      <c r="C102" s="31">
        <f t="shared" ref="C102:C113" si="76">ANALYSIS_DATE</f>
        <v>46273</v>
      </c>
      <c r="D102" s="10" t="str">
        <f t="shared" ref="D102:D113" si="77">CLIENTID_FILTER</f>
        <v>SMD</v>
      </c>
      <c r="E102" s="16">
        <f t="shared" ref="E102:E113" si="78">WHID_FILTER</f>
        <v>100</v>
      </c>
      <c r="F102" s="10">
        <v>1</v>
      </c>
      <c r="G102" s="10" t="str">
        <f t="shared" ref="G102:G133" si="79">IFERROR(INDEX(M123T_DESC,MATCH(INDEX(M123_ID,MATCH(F102,M123_WT,0)),M123T_ID,0)),"")</f>
        <v>Prescription</v>
      </c>
      <c r="H102" s="37">
        <f t="shared" ref="H102:H113" si="80">SUMIFS(LM_TT,LM_SNAP,$A102,LM_DATE,$C102,LM_CLIENT,$D102,LM_WHID,$E102,LM_WT,$F102)</f>
        <v>55324</v>
      </c>
      <c r="I102" s="13">
        <f t="shared" ref="I102:I133" si="81">H102/3600</f>
        <v>15.367777777777778</v>
      </c>
      <c r="J102" s="37">
        <f t="shared" ref="J102:J113" si="82">COUNTIFS(T_SNAP,$A102,T_DATE,$C102,T_CLIENT,$D102,T_WHID,$E102,T_WT,$F102,T_STATUS,STATUS_COMPLETED)</f>
        <v>0</v>
      </c>
      <c r="K102" s="37">
        <f t="shared" ref="K102:K113" si="83">COUNTIFS(TC_DATE,$C102,TC_CLIENT,$D102,TC_WHID,$E102,TC_WT,$F102,TC_STATUS,STATUS_COMPLETED,TC_MOVED,"&lt;="&amp;$B102)</f>
        <v>526</v>
      </c>
      <c r="L102" s="37">
        <f t="shared" ref="L102:L133" si="84">J102+K102</f>
        <v>526</v>
      </c>
      <c r="M102" s="37">
        <f t="shared" ref="M102:M113" si="85">SUMIFS(T_PQ,T_SNAP,$A102,T_DATE,$C102,T_CLIENT,$D102,T_WHID,$E102,T_WT,$F102,T_STATUS,STATUS_COMPLETED)</f>
        <v>0</v>
      </c>
      <c r="N102" s="37">
        <f t="shared" ref="N102:N113" si="86">SUMIFS(TC_PQ,TC_DATE,$C102,TC_CLIENT,$D102,TC_WHID,$E102,TC_WT,$F102,TC_STATUS,STATUS_COMPLETED,TC_MOVED,"&lt;="&amp;$B102)</f>
        <v>1282</v>
      </c>
      <c r="O102" s="37">
        <f t="shared" ref="O102:O133" si="87">M102+N102</f>
        <v>1282</v>
      </c>
      <c r="P102" s="16">
        <f t="shared" ref="P102:P113" si="88">SUMPRODUCT((LM_SNAP=$A102)*(LM_DATE=$C102)*(LM_CLIENT=$D102)*(LM_WHID=$E102)*(LM_WT=$F102)*(LM_WIP=WIPIND_WORKING)/COUNTIFS(LM_SNAP,LM_SNAP,LM_DATE,LM_DATE,LM_CLIENT,LM_CLIENT,LM_WHID,LM_WHID,LM_WT,LM_WT,LM_WIP,LM_WIP,LM_RES,LM_RES))</f>
        <v>0</v>
      </c>
      <c r="Q102" s="13" t="str">
        <f t="shared" ref="Q102:Q133" si="89">IF(OR(I102=0,P102=0),"NULL",(L102/I102)*P102)</f>
        <v>NULL</v>
      </c>
      <c r="R102" s="13" t="str">
        <f t="shared" ref="R102:R113" si="90">IF(OR(I102=0,P102=0),"NULL",(O102/I102)*P102)</f>
        <v>NULL</v>
      </c>
      <c r="S102" s="37">
        <f t="shared" ref="S102:S113" si="91">COUNTIFS(T_SNAP,$A102,T_CLIENT,$D102,T_WHID,$E102,T_WT,$F102,T_OPENQTY,"&gt;0")</f>
        <v>0</v>
      </c>
      <c r="T102" s="37">
        <f t="shared" ref="T102:T113" si="92">SUMIFS(T_OPENQTY,T_SNAP,$A102,T_CLIENT,$D102,T_WHID,$E102,T_WT,$F102,T_OPENQTY,"&gt;0")</f>
        <v>0</v>
      </c>
      <c r="U102" s="38" t="str">
        <f t="shared" ref="U102:U113" si="93">IF(S102=0,"NULL",IF(AND(ISNUMBER(Q102),N(Q102)&lt;&gt;0),S102/Q102,"NULL"))</f>
        <v>NULL</v>
      </c>
      <c r="V102" s="38" t="str">
        <f t="shared" ref="V102:V113" si="94">IF(T102=0,"NULL",IF(AND(ISNUMBER(R102),N(R102)&lt;&gt;0),T102/R102,"NULL"))</f>
        <v>NULL</v>
      </c>
      <c r="W102" s="10" t="str">
        <f t="shared" ref="W102:W133" si="95">IF(AND(ISNUMBER(U102),ISNUMBER(V102)),"",IF(I102=0,"TOTALTIMEINHRS = 0 (no LM005S1 time)",IF(P102=0,"RESOURCES = 0 (no operator with WIPIND = working)",IF(L102=0,"TOTALLINES = 0 -&gt; ACTUALRATE = 0 (division by zero)",IF(S102=0,"OPENLINES = 0 (no open work in TI102)","")))))</f>
        <v>RESOURCES = 0 (no operator with WIPIND = working)</v>
      </c>
      <c r="X102" s="10">
        <f t="shared" ref="X102:X113" si="96">IFERROR(INDEX(M150_LPH,MATCH(F102,M150_WT,0)),"")</f>
        <v>200</v>
      </c>
      <c r="Y102" s="10">
        <f t="shared" ref="Y102:Y113" si="97">IFERROR(INDEX(M150_PPH,MATCH(F102,M150_WT,0)),"")</f>
        <v>350</v>
      </c>
      <c r="Z102" s="10" t="s">
        <v>1716</v>
      </c>
      <c r="AA102" s="13"/>
      <c r="AB102" s="13"/>
      <c r="AC102" s="39" t="str">
        <f t="shared" ref="AC102:AC113" si="98">IF(ISNUMBER(U102),B102+U102/24,"NULL")</f>
        <v>NULL</v>
      </c>
      <c r="AD102" s="39" t="str">
        <f t="shared" ref="AD102:AD113" si="99">IF(ISNUMBER(V102),B102+V102/24,"NULL")</f>
        <v>NULL</v>
      </c>
    </row>
    <row r="103" spans="1:30" ht="15" customHeight="1" x14ac:dyDescent="0.35">
      <c r="A103" s="10">
        <v>17</v>
      </c>
      <c r="B103" s="11">
        <f t="shared" si="75"/>
        <v>46273.84375</v>
      </c>
      <c r="C103" s="31">
        <f t="shared" si="76"/>
        <v>46273</v>
      </c>
      <c r="D103" s="10" t="str">
        <f t="shared" si="77"/>
        <v>SMD</v>
      </c>
      <c r="E103" s="16">
        <f t="shared" si="78"/>
        <v>100</v>
      </c>
      <c r="F103" s="10">
        <v>2</v>
      </c>
      <c r="G103" s="10" t="str">
        <f t="shared" si="79"/>
        <v>OTC</v>
      </c>
      <c r="H103" s="37">
        <f t="shared" si="80"/>
        <v>19936</v>
      </c>
      <c r="I103" s="13">
        <f t="shared" si="81"/>
        <v>5.5377777777777775</v>
      </c>
      <c r="J103" s="37">
        <f t="shared" si="82"/>
        <v>0</v>
      </c>
      <c r="K103" s="37">
        <f t="shared" si="83"/>
        <v>232</v>
      </c>
      <c r="L103" s="37">
        <f t="shared" si="84"/>
        <v>232</v>
      </c>
      <c r="M103" s="37">
        <f t="shared" si="85"/>
        <v>0</v>
      </c>
      <c r="N103" s="37">
        <f t="shared" si="86"/>
        <v>793</v>
      </c>
      <c r="O103" s="37">
        <f t="shared" si="87"/>
        <v>793</v>
      </c>
      <c r="P103" s="16">
        <f t="shared" si="88"/>
        <v>0</v>
      </c>
      <c r="Q103" s="13" t="str">
        <f t="shared" si="89"/>
        <v>NULL</v>
      </c>
      <c r="R103" s="13" t="str">
        <f t="shared" si="90"/>
        <v>NULL</v>
      </c>
      <c r="S103" s="37">
        <f t="shared" si="91"/>
        <v>0</v>
      </c>
      <c r="T103" s="37">
        <f t="shared" si="92"/>
        <v>0</v>
      </c>
      <c r="U103" s="38" t="str">
        <f t="shared" si="93"/>
        <v>NULL</v>
      </c>
      <c r="V103" s="38" t="str">
        <f t="shared" si="94"/>
        <v>NULL</v>
      </c>
      <c r="W103" s="10" t="str">
        <f t="shared" si="95"/>
        <v>RESOURCES = 0 (no operator with WIPIND = working)</v>
      </c>
      <c r="X103" s="10">
        <f t="shared" si="96"/>
        <v>150</v>
      </c>
      <c r="Y103" s="10">
        <f t="shared" si="97"/>
        <v>275</v>
      </c>
      <c r="Z103" s="10" t="s">
        <v>1716</v>
      </c>
      <c r="AA103" s="13"/>
      <c r="AB103" s="13"/>
      <c r="AC103" s="39" t="str">
        <f t="shared" si="98"/>
        <v>NULL</v>
      </c>
      <c r="AD103" s="39" t="str">
        <f t="shared" si="99"/>
        <v>NULL</v>
      </c>
    </row>
    <row r="104" spans="1:30" ht="15" customHeight="1" x14ac:dyDescent="0.35">
      <c r="A104" s="10">
        <v>17</v>
      </c>
      <c r="B104" s="11">
        <f t="shared" si="75"/>
        <v>46273.84375</v>
      </c>
      <c r="C104" s="31">
        <f t="shared" si="76"/>
        <v>46273</v>
      </c>
      <c r="D104" s="10" t="str">
        <f t="shared" si="77"/>
        <v>SMD</v>
      </c>
      <c r="E104" s="16">
        <f t="shared" si="78"/>
        <v>100</v>
      </c>
      <c r="F104" s="10">
        <v>3</v>
      </c>
      <c r="G104" s="10" t="str">
        <f t="shared" si="79"/>
        <v>Vault</v>
      </c>
      <c r="H104" s="37">
        <f t="shared" si="80"/>
        <v>7700</v>
      </c>
      <c r="I104" s="13">
        <f t="shared" si="81"/>
        <v>2.1388888888888888</v>
      </c>
      <c r="J104" s="37">
        <f t="shared" si="82"/>
        <v>0</v>
      </c>
      <c r="K104" s="37">
        <f t="shared" si="83"/>
        <v>125</v>
      </c>
      <c r="L104" s="37">
        <f t="shared" si="84"/>
        <v>125</v>
      </c>
      <c r="M104" s="37">
        <f t="shared" si="85"/>
        <v>0</v>
      </c>
      <c r="N104" s="37">
        <f t="shared" si="86"/>
        <v>188</v>
      </c>
      <c r="O104" s="37">
        <f t="shared" si="87"/>
        <v>188</v>
      </c>
      <c r="P104" s="16">
        <f t="shared" si="88"/>
        <v>0</v>
      </c>
      <c r="Q104" s="13" t="str">
        <f t="shared" si="89"/>
        <v>NULL</v>
      </c>
      <c r="R104" s="13" t="str">
        <f t="shared" si="90"/>
        <v>NULL</v>
      </c>
      <c r="S104" s="37">
        <f t="shared" si="91"/>
        <v>0</v>
      </c>
      <c r="T104" s="37">
        <f t="shared" si="92"/>
        <v>0</v>
      </c>
      <c r="U104" s="38" t="str">
        <f t="shared" si="93"/>
        <v>NULL</v>
      </c>
      <c r="V104" s="38" t="str">
        <f t="shared" si="94"/>
        <v>NULL</v>
      </c>
      <c r="W104" s="10" t="str">
        <f t="shared" si="95"/>
        <v>RESOURCES = 0 (no operator with WIPIND = working)</v>
      </c>
      <c r="X104" s="10">
        <f t="shared" si="96"/>
        <v>300</v>
      </c>
      <c r="Y104" s="10">
        <f t="shared" si="97"/>
        <v>350</v>
      </c>
      <c r="Z104" s="10" t="s">
        <v>1716</v>
      </c>
      <c r="AA104" s="13"/>
      <c r="AB104" s="13"/>
      <c r="AC104" s="39" t="str">
        <f t="shared" si="98"/>
        <v>NULL</v>
      </c>
      <c r="AD104" s="39" t="str">
        <f t="shared" si="99"/>
        <v>NULL</v>
      </c>
    </row>
    <row r="105" spans="1:30" ht="15" customHeight="1" x14ac:dyDescent="0.35">
      <c r="A105" s="10">
        <v>17</v>
      </c>
      <c r="B105" s="11">
        <f t="shared" si="75"/>
        <v>46273.84375</v>
      </c>
      <c r="C105" s="31">
        <f t="shared" si="76"/>
        <v>46273</v>
      </c>
      <c r="D105" s="10" t="str">
        <f t="shared" si="77"/>
        <v>SMD</v>
      </c>
      <c r="E105" s="16">
        <f t="shared" si="78"/>
        <v>100</v>
      </c>
      <c r="F105" s="10">
        <v>4</v>
      </c>
      <c r="G105" s="10" t="str">
        <f t="shared" si="79"/>
        <v>Cage</v>
      </c>
      <c r="H105" s="37">
        <f t="shared" si="80"/>
        <v>5059</v>
      </c>
      <c r="I105" s="13">
        <f t="shared" si="81"/>
        <v>1.4052777777777778</v>
      </c>
      <c r="J105" s="37">
        <f t="shared" si="82"/>
        <v>0</v>
      </c>
      <c r="K105" s="37">
        <f t="shared" si="83"/>
        <v>164</v>
      </c>
      <c r="L105" s="37">
        <f t="shared" si="84"/>
        <v>164</v>
      </c>
      <c r="M105" s="37">
        <f t="shared" si="85"/>
        <v>0</v>
      </c>
      <c r="N105" s="37">
        <f t="shared" si="86"/>
        <v>261</v>
      </c>
      <c r="O105" s="37">
        <f t="shared" si="87"/>
        <v>261</v>
      </c>
      <c r="P105" s="16">
        <f t="shared" si="88"/>
        <v>0</v>
      </c>
      <c r="Q105" s="13" t="str">
        <f t="shared" si="89"/>
        <v>NULL</v>
      </c>
      <c r="R105" s="13" t="str">
        <f t="shared" si="90"/>
        <v>NULL</v>
      </c>
      <c r="S105" s="37">
        <f t="shared" si="91"/>
        <v>0</v>
      </c>
      <c r="T105" s="37">
        <f t="shared" si="92"/>
        <v>0</v>
      </c>
      <c r="U105" s="38" t="str">
        <f t="shared" si="93"/>
        <v>NULL</v>
      </c>
      <c r="V105" s="38" t="str">
        <f t="shared" si="94"/>
        <v>NULL</v>
      </c>
      <c r="W105" s="10" t="str">
        <f t="shared" si="95"/>
        <v>RESOURCES = 0 (no operator with WIPIND = working)</v>
      </c>
      <c r="X105" s="10">
        <f t="shared" si="96"/>
        <v>300</v>
      </c>
      <c r="Y105" s="10">
        <f t="shared" si="97"/>
        <v>350</v>
      </c>
      <c r="Z105" s="10" t="s">
        <v>1716</v>
      </c>
      <c r="AA105" s="13"/>
      <c r="AB105" s="13"/>
      <c r="AC105" s="39" t="str">
        <f t="shared" si="98"/>
        <v>NULL</v>
      </c>
      <c r="AD105" s="39" t="str">
        <f t="shared" si="99"/>
        <v>NULL</v>
      </c>
    </row>
    <row r="106" spans="1:30" ht="15" customHeight="1" x14ac:dyDescent="0.35">
      <c r="A106" s="10">
        <v>17</v>
      </c>
      <c r="B106" s="11">
        <f t="shared" si="75"/>
        <v>46273.84375</v>
      </c>
      <c r="C106" s="31">
        <f t="shared" si="76"/>
        <v>46273</v>
      </c>
      <c r="D106" s="10" t="str">
        <f t="shared" si="77"/>
        <v>SMD</v>
      </c>
      <c r="E106" s="16">
        <f t="shared" si="78"/>
        <v>100</v>
      </c>
      <c r="F106" s="10">
        <v>5</v>
      </c>
      <c r="G106" s="10" t="str">
        <f t="shared" si="79"/>
        <v>Cooler</v>
      </c>
      <c r="H106" s="37">
        <f t="shared" si="80"/>
        <v>5144</v>
      </c>
      <c r="I106" s="13">
        <f t="shared" si="81"/>
        <v>1.4288888888888889</v>
      </c>
      <c r="J106" s="37">
        <f t="shared" si="82"/>
        <v>0</v>
      </c>
      <c r="K106" s="37">
        <f t="shared" si="83"/>
        <v>31</v>
      </c>
      <c r="L106" s="37">
        <f t="shared" si="84"/>
        <v>31</v>
      </c>
      <c r="M106" s="37">
        <f t="shared" si="85"/>
        <v>0</v>
      </c>
      <c r="N106" s="37">
        <f t="shared" si="86"/>
        <v>163</v>
      </c>
      <c r="O106" s="37">
        <f t="shared" si="87"/>
        <v>163</v>
      </c>
      <c r="P106" s="16">
        <f t="shared" si="88"/>
        <v>0</v>
      </c>
      <c r="Q106" s="13" t="str">
        <f t="shared" si="89"/>
        <v>NULL</v>
      </c>
      <c r="R106" s="13" t="str">
        <f t="shared" si="90"/>
        <v>NULL</v>
      </c>
      <c r="S106" s="37">
        <f t="shared" si="91"/>
        <v>0</v>
      </c>
      <c r="T106" s="37">
        <f t="shared" si="92"/>
        <v>0</v>
      </c>
      <c r="U106" s="38" t="str">
        <f t="shared" si="93"/>
        <v>NULL</v>
      </c>
      <c r="V106" s="38" t="str">
        <f t="shared" si="94"/>
        <v>NULL</v>
      </c>
      <c r="W106" s="10" t="str">
        <f t="shared" si="95"/>
        <v>RESOURCES = 0 (no operator with WIPIND = working)</v>
      </c>
      <c r="X106" s="10">
        <f t="shared" si="96"/>
        <v>350</v>
      </c>
      <c r="Y106" s="10">
        <f t="shared" si="97"/>
        <v>600</v>
      </c>
      <c r="Z106" s="10" t="s">
        <v>1716</v>
      </c>
      <c r="AA106" s="13"/>
      <c r="AB106" s="13"/>
      <c r="AC106" s="39" t="str">
        <f t="shared" si="98"/>
        <v>NULL</v>
      </c>
      <c r="AD106" s="39" t="str">
        <f t="shared" si="99"/>
        <v>NULL</v>
      </c>
    </row>
    <row r="107" spans="1:30" ht="15" customHeight="1" x14ac:dyDescent="0.35">
      <c r="A107" s="10">
        <v>17</v>
      </c>
      <c r="B107" s="11">
        <f t="shared" si="75"/>
        <v>46273.84375</v>
      </c>
      <c r="C107" s="31">
        <f t="shared" si="76"/>
        <v>46273</v>
      </c>
      <c r="D107" s="10" t="str">
        <f t="shared" si="77"/>
        <v>SMD</v>
      </c>
      <c r="E107" s="16">
        <f t="shared" si="78"/>
        <v>100</v>
      </c>
      <c r="F107" s="10">
        <v>6</v>
      </c>
      <c r="G107" s="10" t="str">
        <f t="shared" si="79"/>
        <v>Cases</v>
      </c>
      <c r="H107" s="37">
        <f t="shared" si="80"/>
        <v>18952</v>
      </c>
      <c r="I107" s="13">
        <f t="shared" si="81"/>
        <v>5.264444444444444</v>
      </c>
      <c r="J107" s="37">
        <f t="shared" si="82"/>
        <v>0</v>
      </c>
      <c r="K107" s="37">
        <f t="shared" si="83"/>
        <v>85</v>
      </c>
      <c r="L107" s="37">
        <f t="shared" si="84"/>
        <v>85</v>
      </c>
      <c r="M107" s="37">
        <f t="shared" si="85"/>
        <v>0</v>
      </c>
      <c r="N107" s="37">
        <f t="shared" si="86"/>
        <v>277</v>
      </c>
      <c r="O107" s="37">
        <f t="shared" si="87"/>
        <v>277</v>
      </c>
      <c r="P107" s="16">
        <f t="shared" si="88"/>
        <v>1</v>
      </c>
      <c r="Q107" s="13">
        <f t="shared" si="89"/>
        <v>16.146053186998735</v>
      </c>
      <c r="R107" s="13">
        <f t="shared" si="90"/>
        <v>52.61713803292529</v>
      </c>
      <c r="S107" s="37">
        <f t="shared" si="91"/>
        <v>0</v>
      </c>
      <c r="T107" s="37">
        <f t="shared" si="92"/>
        <v>0</v>
      </c>
      <c r="U107" s="38" t="str">
        <f t="shared" si="93"/>
        <v>NULL</v>
      </c>
      <c r="V107" s="38" t="str">
        <f t="shared" si="94"/>
        <v>NULL</v>
      </c>
      <c r="W107" s="10" t="str">
        <f t="shared" si="95"/>
        <v>OPENLINES = 0 (no open work in TI102)</v>
      </c>
      <c r="X107" s="10">
        <f t="shared" si="96"/>
        <v>75</v>
      </c>
      <c r="Y107" s="10">
        <f t="shared" si="97"/>
        <v>100</v>
      </c>
      <c r="Z107" s="10" t="s">
        <v>1716</v>
      </c>
      <c r="AA107" s="13"/>
      <c r="AB107" s="13"/>
      <c r="AC107" s="39" t="str">
        <f t="shared" si="98"/>
        <v>NULL</v>
      </c>
      <c r="AD107" s="39" t="str">
        <f t="shared" si="99"/>
        <v>NULL</v>
      </c>
    </row>
    <row r="108" spans="1:30" ht="15" customHeight="1" x14ac:dyDescent="0.35">
      <c r="A108" s="10">
        <v>18</v>
      </c>
      <c r="B108" s="11">
        <f t="shared" si="75"/>
        <v>46273.854166666657</v>
      </c>
      <c r="C108" s="31">
        <f t="shared" si="76"/>
        <v>46273</v>
      </c>
      <c r="D108" s="10" t="str">
        <f t="shared" si="77"/>
        <v>SMD</v>
      </c>
      <c r="E108" s="16">
        <f t="shared" si="78"/>
        <v>100</v>
      </c>
      <c r="F108" s="10">
        <v>1</v>
      </c>
      <c r="G108" s="10" t="str">
        <f t="shared" si="79"/>
        <v>Prescription</v>
      </c>
      <c r="H108" s="37">
        <f t="shared" si="80"/>
        <v>55324</v>
      </c>
      <c r="I108" s="13">
        <f t="shared" si="81"/>
        <v>15.367777777777778</v>
      </c>
      <c r="J108" s="37">
        <f t="shared" si="82"/>
        <v>0</v>
      </c>
      <c r="K108" s="37">
        <f t="shared" si="83"/>
        <v>526</v>
      </c>
      <c r="L108" s="37">
        <f t="shared" si="84"/>
        <v>526</v>
      </c>
      <c r="M108" s="37">
        <f t="shared" si="85"/>
        <v>0</v>
      </c>
      <c r="N108" s="37">
        <f t="shared" si="86"/>
        <v>1282</v>
      </c>
      <c r="O108" s="37">
        <f t="shared" si="87"/>
        <v>1282</v>
      </c>
      <c r="P108" s="16">
        <f t="shared" si="88"/>
        <v>0</v>
      </c>
      <c r="Q108" s="13" t="str">
        <f t="shared" si="89"/>
        <v>NULL</v>
      </c>
      <c r="R108" s="13" t="str">
        <f t="shared" si="90"/>
        <v>NULL</v>
      </c>
      <c r="S108" s="37">
        <f t="shared" si="91"/>
        <v>0</v>
      </c>
      <c r="T108" s="37">
        <f t="shared" si="92"/>
        <v>0</v>
      </c>
      <c r="U108" s="38" t="str">
        <f t="shared" si="93"/>
        <v>NULL</v>
      </c>
      <c r="V108" s="38" t="str">
        <f t="shared" si="94"/>
        <v>NULL</v>
      </c>
      <c r="W108" s="10" t="str">
        <f t="shared" si="95"/>
        <v>RESOURCES = 0 (no operator with WIPIND = working)</v>
      </c>
      <c r="X108" s="10">
        <f t="shared" si="96"/>
        <v>200</v>
      </c>
      <c r="Y108" s="10">
        <f t="shared" si="97"/>
        <v>350</v>
      </c>
      <c r="Z108" s="10" t="s">
        <v>1716</v>
      </c>
      <c r="AA108" s="13"/>
      <c r="AB108" s="13"/>
      <c r="AC108" s="39" t="str">
        <f t="shared" si="98"/>
        <v>NULL</v>
      </c>
      <c r="AD108" s="39" t="str">
        <f t="shared" si="99"/>
        <v>NULL</v>
      </c>
    </row>
    <row r="109" spans="1:30" ht="15" customHeight="1" x14ac:dyDescent="0.35">
      <c r="A109" s="10">
        <v>18</v>
      </c>
      <c r="B109" s="11">
        <f t="shared" si="75"/>
        <v>46273.854166666657</v>
      </c>
      <c r="C109" s="31">
        <f t="shared" si="76"/>
        <v>46273</v>
      </c>
      <c r="D109" s="10" t="str">
        <f t="shared" si="77"/>
        <v>SMD</v>
      </c>
      <c r="E109" s="16">
        <f t="shared" si="78"/>
        <v>100</v>
      </c>
      <c r="F109" s="10">
        <v>2</v>
      </c>
      <c r="G109" s="10" t="str">
        <f t="shared" si="79"/>
        <v>OTC</v>
      </c>
      <c r="H109" s="37">
        <f t="shared" si="80"/>
        <v>19936</v>
      </c>
      <c r="I109" s="13">
        <f t="shared" si="81"/>
        <v>5.5377777777777775</v>
      </c>
      <c r="J109" s="37">
        <f t="shared" si="82"/>
        <v>0</v>
      </c>
      <c r="K109" s="37">
        <f t="shared" si="83"/>
        <v>232</v>
      </c>
      <c r="L109" s="37">
        <f t="shared" si="84"/>
        <v>232</v>
      </c>
      <c r="M109" s="37">
        <f t="shared" si="85"/>
        <v>0</v>
      </c>
      <c r="N109" s="37">
        <f t="shared" si="86"/>
        <v>793</v>
      </c>
      <c r="O109" s="37">
        <f t="shared" si="87"/>
        <v>793</v>
      </c>
      <c r="P109" s="16">
        <f t="shared" si="88"/>
        <v>0</v>
      </c>
      <c r="Q109" s="13" t="str">
        <f t="shared" si="89"/>
        <v>NULL</v>
      </c>
      <c r="R109" s="13" t="str">
        <f t="shared" si="90"/>
        <v>NULL</v>
      </c>
      <c r="S109" s="37">
        <f t="shared" si="91"/>
        <v>0</v>
      </c>
      <c r="T109" s="37">
        <f t="shared" si="92"/>
        <v>0</v>
      </c>
      <c r="U109" s="38" t="str">
        <f t="shared" si="93"/>
        <v>NULL</v>
      </c>
      <c r="V109" s="38" t="str">
        <f t="shared" si="94"/>
        <v>NULL</v>
      </c>
      <c r="W109" s="10" t="str">
        <f t="shared" si="95"/>
        <v>RESOURCES = 0 (no operator with WIPIND = working)</v>
      </c>
      <c r="X109" s="10">
        <f t="shared" si="96"/>
        <v>150</v>
      </c>
      <c r="Y109" s="10">
        <f t="shared" si="97"/>
        <v>275</v>
      </c>
      <c r="Z109" s="10" t="s">
        <v>1716</v>
      </c>
      <c r="AA109" s="13"/>
      <c r="AB109" s="13"/>
      <c r="AC109" s="39" t="str">
        <f t="shared" si="98"/>
        <v>NULL</v>
      </c>
      <c r="AD109" s="39" t="str">
        <f t="shared" si="99"/>
        <v>NULL</v>
      </c>
    </row>
    <row r="110" spans="1:30" ht="15" customHeight="1" x14ac:dyDescent="0.35">
      <c r="A110" s="10">
        <v>18</v>
      </c>
      <c r="B110" s="11">
        <f t="shared" si="75"/>
        <v>46273.854166666657</v>
      </c>
      <c r="C110" s="31">
        <f t="shared" si="76"/>
        <v>46273</v>
      </c>
      <c r="D110" s="10" t="str">
        <f t="shared" si="77"/>
        <v>SMD</v>
      </c>
      <c r="E110" s="16">
        <f t="shared" si="78"/>
        <v>100</v>
      </c>
      <c r="F110" s="10">
        <v>3</v>
      </c>
      <c r="G110" s="10" t="str">
        <f t="shared" si="79"/>
        <v>Vault</v>
      </c>
      <c r="H110" s="37">
        <f t="shared" si="80"/>
        <v>7700</v>
      </c>
      <c r="I110" s="13">
        <f t="shared" si="81"/>
        <v>2.1388888888888888</v>
      </c>
      <c r="J110" s="37">
        <f t="shared" si="82"/>
        <v>0</v>
      </c>
      <c r="K110" s="37">
        <f t="shared" si="83"/>
        <v>125</v>
      </c>
      <c r="L110" s="37">
        <f t="shared" si="84"/>
        <v>125</v>
      </c>
      <c r="M110" s="37">
        <f t="shared" si="85"/>
        <v>0</v>
      </c>
      <c r="N110" s="37">
        <f t="shared" si="86"/>
        <v>188</v>
      </c>
      <c r="O110" s="37">
        <f t="shared" si="87"/>
        <v>188</v>
      </c>
      <c r="P110" s="16">
        <f t="shared" si="88"/>
        <v>0</v>
      </c>
      <c r="Q110" s="13" t="str">
        <f t="shared" si="89"/>
        <v>NULL</v>
      </c>
      <c r="R110" s="13" t="str">
        <f t="shared" si="90"/>
        <v>NULL</v>
      </c>
      <c r="S110" s="37">
        <f t="shared" si="91"/>
        <v>0</v>
      </c>
      <c r="T110" s="37">
        <f t="shared" si="92"/>
        <v>0</v>
      </c>
      <c r="U110" s="38" t="str">
        <f t="shared" si="93"/>
        <v>NULL</v>
      </c>
      <c r="V110" s="38" t="str">
        <f t="shared" si="94"/>
        <v>NULL</v>
      </c>
      <c r="W110" s="10" t="str">
        <f t="shared" si="95"/>
        <v>RESOURCES = 0 (no operator with WIPIND = working)</v>
      </c>
      <c r="X110" s="10">
        <f t="shared" si="96"/>
        <v>300</v>
      </c>
      <c r="Y110" s="10">
        <f t="shared" si="97"/>
        <v>350</v>
      </c>
      <c r="Z110" s="10" t="s">
        <v>1716</v>
      </c>
      <c r="AA110" s="13"/>
      <c r="AB110" s="13"/>
      <c r="AC110" s="39" t="str">
        <f t="shared" si="98"/>
        <v>NULL</v>
      </c>
      <c r="AD110" s="39" t="str">
        <f t="shared" si="99"/>
        <v>NULL</v>
      </c>
    </row>
    <row r="111" spans="1:30" ht="15" customHeight="1" x14ac:dyDescent="0.35">
      <c r="A111" s="10">
        <v>18</v>
      </c>
      <c r="B111" s="11">
        <f t="shared" si="75"/>
        <v>46273.854166666657</v>
      </c>
      <c r="C111" s="31">
        <f t="shared" si="76"/>
        <v>46273</v>
      </c>
      <c r="D111" s="10" t="str">
        <f t="shared" si="77"/>
        <v>SMD</v>
      </c>
      <c r="E111" s="16">
        <f t="shared" si="78"/>
        <v>100</v>
      </c>
      <c r="F111" s="10">
        <v>4</v>
      </c>
      <c r="G111" s="10" t="str">
        <f t="shared" si="79"/>
        <v>Cage</v>
      </c>
      <c r="H111" s="37">
        <f t="shared" si="80"/>
        <v>5059</v>
      </c>
      <c r="I111" s="13">
        <f t="shared" si="81"/>
        <v>1.4052777777777778</v>
      </c>
      <c r="J111" s="37">
        <f t="shared" si="82"/>
        <v>0</v>
      </c>
      <c r="K111" s="37">
        <f t="shared" si="83"/>
        <v>164</v>
      </c>
      <c r="L111" s="37">
        <f t="shared" si="84"/>
        <v>164</v>
      </c>
      <c r="M111" s="37">
        <f t="shared" si="85"/>
        <v>0</v>
      </c>
      <c r="N111" s="37">
        <f t="shared" si="86"/>
        <v>261</v>
      </c>
      <c r="O111" s="37">
        <f t="shared" si="87"/>
        <v>261</v>
      </c>
      <c r="P111" s="16">
        <f t="shared" si="88"/>
        <v>0</v>
      </c>
      <c r="Q111" s="13" t="str">
        <f t="shared" si="89"/>
        <v>NULL</v>
      </c>
      <c r="R111" s="13" t="str">
        <f t="shared" si="90"/>
        <v>NULL</v>
      </c>
      <c r="S111" s="37">
        <f t="shared" si="91"/>
        <v>0</v>
      </c>
      <c r="T111" s="37">
        <f t="shared" si="92"/>
        <v>0</v>
      </c>
      <c r="U111" s="38" t="str">
        <f t="shared" si="93"/>
        <v>NULL</v>
      </c>
      <c r="V111" s="38" t="str">
        <f t="shared" si="94"/>
        <v>NULL</v>
      </c>
      <c r="W111" s="10" t="str">
        <f t="shared" si="95"/>
        <v>RESOURCES = 0 (no operator with WIPIND = working)</v>
      </c>
      <c r="X111" s="10">
        <f t="shared" si="96"/>
        <v>300</v>
      </c>
      <c r="Y111" s="10">
        <f t="shared" si="97"/>
        <v>350</v>
      </c>
      <c r="Z111" s="10" t="s">
        <v>1716</v>
      </c>
      <c r="AA111" s="13"/>
      <c r="AB111" s="13"/>
      <c r="AC111" s="39" t="str">
        <f t="shared" si="98"/>
        <v>NULL</v>
      </c>
      <c r="AD111" s="39" t="str">
        <f t="shared" si="99"/>
        <v>NULL</v>
      </c>
    </row>
    <row r="112" spans="1:30" ht="15" customHeight="1" x14ac:dyDescent="0.35">
      <c r="A112" s="10">
        <v>18</v>
      </c>
      <c r="B112" s="11">
        <f t="shared" si="75"/>
        <v>46273.854166666657</v>
      </c>
      <c r="C112" s="31">
        <f t="shared" si="76"/>
        <v>46273</v>
      </c>
      <c r="D112" s="10" t="str">
        <f t="shared" si="77"/>
        <v>SMD</v>
      </c>
      <c r="E112" s="16">
        <f t="shared" si="78"/>
        <v>100</v>
      </c>
      <c r="F112" s="10">
        <v>5</v>
      </c>
      <c r="G112" s="10" t="str">
        <f t="shared" si="79"/>
        <v>Cooler</v>
      </c>
      <c r="H112" s="37">
        <f t="shared" si="80"/>
        <v>5144</v>
      </c>
      <c r="I112" s="13">
        <f t="shared" si="81"/>
        <v>1.4288888888888889</v>
      </c>
      <c r="J112" s="37">
        <f t="shared" si="82"/>
        <v>0</v>
      </c>
      <c r="K112" s="37">
        <f t="shared" si="83"/>
        <v>31</v>
      </c>
      <c r="L112" s="37">
        <f t="shared" si="84"/>
        <v>31</v>
      </c>
      <c r="M112" s="37">
        <f t="shared" si="85"/>
        <v>0</v>
      </c>
      <c r="N112" s="37">
        <f t="shared" si="86"/>
        <v>163</v>
      </c>
      <c r="O112" s="37">
        <f t="shared" si="87"/>
        <v>163</v>
      </c>
      <c r="P112" s="16">
        <f t="shared" si="88"/>
        <v>0</v>
      </c>
      <c r="Q112" s="13" t="str">
        <f t="shared" si="89"/>
        <v>NULL</v>
      </c>
      <c r="R112" s="13" t="str">
        <f t="shared" si="90"/>
        <v>NULL</v>
      </c>
      <c r="S112" s="37">
        <f t="shared" si="91"/>
        <v>0</v>
      </c>
      <c r="T112" s="37">
        <f t="shared" si="92"/>
        <v>0</v>
      </c>
      <c r="U112" s="38" t="str">
        <f t="shared" si="93"/>
        <v>NULL</v>
      </c>
      <c r="V112" s="38" t="str">
        <f t="shared" si="94"/>
        <v>NULL</v>
      </c>
      <c r="W112" s="10" t="str">
        <f t="shared" si="95"/>
        <v>RESOURCES = 0 (no operator with WIPIND = working)</v>
      </c>
      <c r="X112" s="10">
        <f t="shared" si="96"/>
        <v>350</v>
      </c>
      <c r="Y112" s="10">
        <f t="shared" si="97"/>
        <v>600</v>
      </c>
      <c r="Z112" s="10" t="s">
        <v>1716</v>
      </c>
      <c r="AA112" s="13"/>
      <c r="AB112" s="13"/>
      <c r="AC112" s="39" t="str">
        <f t="shared" si="98"/>
        <v>NULL</v>
      </c>
      <c r="AD112" s="39" t="str">
        <f t="shared" si="99"/>
        <v>NULL</v>
      </c>
    </row>
    <row r="113" spans="1:30" ht="15" customHeight="1" x14ac:dyDescent="0.35">
      <c r="A113" s="10">
        <v>18</v>
      </c>
      <c r="B113" s="11">
        <f t="shared" si="75"/>
        <v>46273.854166666657</v>
      </c>
      <c r="C113" s="31">
        <f t="shared" si="76"/>
        <v>46273</v>
      </c>
      <c r="D113" s="10" t="str">
        <f t="shared" si="77"/>
        <v>SMD</v>
      </c>
      <c r="E113" s="16">
        <f t="shared" si="78"/>
        <v>100</v>
      </c>
      <c r="F113" s="10">
        <v>6</v>
      </c>
      <c r="G113" s="10" t="str">
        <f t="shared" si="79"/>
        <v>Cases</v>
      </c>
      <c r="H113" s="37">
        <f t="shared" si="80"/>
        <v>19852</v>
      </c>
      <c r="I113" s="13">
        <f t="shared" si="81"/>
        <v>5.514444444444444</v>
      </c>
      <c r="J113" s="37">
        <f t="shared" si="82"/>
        <v>0</v>
      </c>
      <c r="K113" s="37">
        <f t="shared" si="83"/>
        <v>85</v>
      </c>
      <c r="L113" s="37">
        <f t="shared" si="84"/>
        <v>85</v>
      </c>
      <c r="M113" s="37">
        <f t="shared" si="85"/>
        <v>0</v>
      </c>
      <c r="N113" s="37">
        <f t="shared" si="86"/>
        <v>277</v>
      </c>
      <c r="O113" s="37">
        <f t="shared" si="87"/>
        <v>277</v>
      </c>
      <c r="P113" s="16">
        <f t="shared" si="88"/>
        <v>1</v>
      </c>
      <c r="Q113" s="13">
        <f t="shared" si="89"/>
        <v>15.414064074148701</v>
      </c>
      <c r="R113" s="13">
        <f t="shared" si="90"/>
        <v>50.231714688696357</v>
      </c>
      <c r="S113" s="37">
        <f t="shared" si="91"/>
        <v>0</v>
      </c>
      <c r="T113" s="37">
        <f t="shared" si="92"/>
        <v>0</v>
      </c>
      <c r="U113" s="38" t="str">
        <f t="shared" si="93"/>
        <v>NULL</v>
      </c>
      <c r="V113" s="38" t="str">
        <f t="shared" si="94"/>
        <v>NULL</v>
      </c>
      <c r="W113" s="10" t="str">
        <f t="shared" si="95"/>
        <v>OPENLINES = 0 (no open work in TI102)</v>
      </c>
      <c r="X113" s="10">
        <f t="shared" si="96"/>
        <v>75</v>
      </c>
      <c r="Y113" s="10">
        <f t="shared" si="97"/>
        <v>100</v>
      </c>
      <c r="Z113" s="10" t="s">
        <v>1716</v>
      </c>
      <c r="AA113" s="13"/>
      <c r="AB113" s="13"/>
      <c r="AC113" s="39" t="str">
        <f t="shared" si="98"/>
        <v>NULL</v>
      </c>
      <c r="AD113" s="39" t="str">
        <f t="shared" si="99"/>
        <v>NULL</v>
      </c>
    </row>
  </sheetData>
  <autoFilter ref="A5:AD113" xr:uid="{00000000-0009-0000-0000-00000E000000}"/>
  <conditionalFormatting sqref="A6:Z113">
    <cfRule type="expression" dxfId="0" priority="2">
      <formula>$U6="NULL"</formula>
    </cfRule>
  </conditionalFormatting>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F8F00"/>
  </sheetPr>
  <dimension ref="A1:C31"/>
  <sheetViews>
    <sheetView zoomScaleNormal="100" workbookViewId="0"/>
  </sheetViews>
  <sheetFormatPr defaultColWidth="8.6328125" defaultRowHeight="14.5" x14ac:dyDescent="0.35"/>
  <cols>
    <col min="1" max="1" width="26" customWidth="1"/>
    <col min="2" max="2" width="20" customWidth="1"/>
    <col min="3" max="3" width="100" customWidth="1"/>
  </cols>
  <sheetData>
    <row r="1" spans="1:3" ht="17.25" customHeight="1" x14ac:dyDescent="0.4">
      <c r="A1" s="40" t="s">
        <v>1717</v>
      </c>
    </row>
    <row r="2" spans="1:3" ht="15" customHeight="1" x14ac:dyDescent="0.35">
      <c r="A2" s="6" t="s">
        <v>1718</v>
      </c>
    </row>
    <row r="3" spans="1:3" ht="18" customHeight="1" x14ac:dyDescent="0.35">
      <c r="A3" s="8" t="s">
        <v>99</v>
      </c>
      <c r="B3" s="8" t="s">
        <v>100</v>
      </c>
      <c r="C3" s="8" t="s">
        <v>77</v>
      </c>
    </row>
    <row r="4" spans="1:3" ht="15" customHeight="1" x14ac:dyDescent="0.35">
      <c r="A4" s="41" t="s">
        <v>1719</v>
      </c>
      <c r="B4" s="42">
        <v>10</v>
      </c>
      <c r="C4" s="43" t="s">
        <v>1720</v>
      </c>
    </row>
    <row r="5" spans="1:3" ht="15" customHeight="1" x14ac:dyDescent="0.35">
      <c r="A5" s="41" t="s">
        <v>1721</v>
      </c>
      <c r="B5" s="42">
        <v>1</v>
      </c>
      <c r="C5" s="43" t="s">
        <v>1722</v>
      </c>
    </row>
    <row r="6" spans="1:3" ht="15" customHeight="1" x14ac:dyDescent="0.35">
      <c r="A6" s="41" t="s">
        <v>1723</v>
      </c>
      <c r="B6" s="44">
        <v>46273</v>
      </c>
      <c r="C6" s="43" t="s">
        <v>1724</v>
      </c>
    </row>
    <row r="7" spans="1:3" ht="15" customHeight="1" x14ac:dyDescent="0.35">
      <c r="A7" s="41" t="s">
        <v>1725</v>
      </c>
      <c r="B7" s="45" t="s">
        <v>1726</v>
      </c>
      <c r="C7" s="43" t="s">
        <v>1727</v>
      </c>
    </row>
    <row r="8" spans="1:3" ht="15" customHeight="1" x14ac:dyDescent="0.35">
      <c r="A8" s="41" t="s">
        <v>1728</v>
      </c>
      <c r="B8" s="42">
        <v>100</v>
      </c>
      <c r="C8" s="43" t="s">
        <v>1729</v>
      </c>
    </row>
    <row r="9" spans="1:3" ht="15" customHeight="1" x14ac:dyDescent="0.35">
      <c r="A9" s="41" t="s">
        <v>1730</v>
      </c>
      <c r="B9" s="45" t="s">
        <v>1674</v>
      </c>
      <c r="C9" s="43" t="s">
        <v>1731</v>
      </c>
    </row>
    <row r="10" spans="1:3" ht="15" customHeight="1" x14ac:dyDescent="0.35">
      <c r="A10" s="41" t="s">
        <v>1732</v>
      </c>
      <c r="B10" s="42">
        <v>3</v>
      </c>
      <c r="C10" s="43" t="s">
        <v>1733</v>
      </c>
    </row>
    <row r="13" spans="1:3" ht="18" customHeight="1" x14ac:dyDescent="0.35">
      <c r="A13" s="8" t="s">
        <v>118</v>
      </c>
      <c r="B13" s="8" t="s">
        <v>119</v>
      </c>
    </row>
    <row r="14" spans="1:3" ht="15" customHeight="1" x14ac:dyDescent="0.35">
      <c r="A14" s="46">
        <v>1</v>
      </c>
      <c r="B14" s="47">
        <v>46273.677083333343</v>
      </c>
    </row>
    <row r="15" spans="1:3" ht="15" customHeight="1" x14ac:dyDescent="0.35">
      <c r="A15" s="46">
        <v>2</v>
      </c>
      <c r="B15" s="47">
        <v>46273.6875</v>
      </c>
    </row>
    <row r="16" spans="1:3" ht="15" customHeight="1" x14ac:dyDescent="0.35">
      <c r="A16" s="46">
        <v>3</v>
      </c>
      <c r="B16" s="47">
        <v>46273.697916666657</v>
      </c>
    </row>
    <row r="17" spans="1:2" ht="15" customHeight="1" x14ac:dyDescent="0.35">
      <c r="A17" s="46">
        <v>4</v>
      </c>
      <c r="B17" s="47">
        <v>46273.708333333343</v>
      </c>
    </row>
    <row r="18" spans="1:2" ht="15" customHeight="1" x14ac:dyDescent="0.35">
      <c r="A18" s="46">
        <v>5</v>
      </c>
      <c r="B18" s="47">
        <v>46273.71875</v>
      </c>
    </row>
    <row r="19" spans="1:2" ht="15" customHeight="1" x14ac:dyDescent="0.35">
      <c r="A19" s="46">
        <v>6</v>
      </c>
      <c r="B19" s="47">
        <v>46273.729166666657</v>
      </c>
    </row>
    <row r="20" spans="1:2" ht="15" customHeight="1" x14ac:dyDescent="0.35">
      <c r="A20" s="46">
        <v>7</v>
      </c>
      <c r="B20" s="47">
        <v>46273.739583333343</v>
      </c>
    </row>
    <row r="21" spans="1:2" ht="15" customHeight="1" x14ac:dyDescent="0.35">
      <c r="A21" s="46">
        <v>8</v>
      </c>
      <c r="B21" s="47">
        <v>46273.75</v>
      </c>
    </row>
    <row r="22" spans="1:2" ht="15" customHeight="1" x14ac:dyDescent="0.35">
      <c r="A22" s="46">
        <v>9</v>
      </c>
      <c r="B22" s="47">
        <v>46273.760416666657</v>
      </c>
    </row>
    <row r="23" spans="1:2" ht="15" customHeight="1" x14ac:dyDescent="0.35">
      <c r="A23" s="46">
        <v>10</v>
      </c>
      <c r="B23" s="47">
        <v>46273.770833333343</v>
      </c>
    </row>
    <row r="24" spans="1:2" ht="15" customHeight="1" x14ac:dyDescent="0.35">
      <c r="A24" s="46">
        <v>11</v>
      </c>
      <c r="B24" s="47">
        <v>46273.78125</v>
      </c>
    </row>
    <row r="25" spans="1:2" ht="15" customHeight="1" x14ac:dyDescent="0.35">
      <c r="A25" s="46">
        <v>12</v>
      </c>
      <c r="B25" s="47">
        <v>46273.791666666657</v>
      </c>
    </row>
    <row r="26" spans="1:2" ht="15" customHeight="1" x14ac:dyDescent="0.35">
      <c r="A26" s="46">
        <v>13</v>
      </c>
      <c r="B26" s="47">
        <v>46273.802083333343</v>
      </c>
    </row>
    <row r="27" spans="1:2" ht="15" customHeight="1" x14ac:dyDescent="0.35">
      <c r="A27" s="46">
        <v>14</v>
      </c>
      <c r="B27" s="47">
        <v>46273.8125</v>
      </c>
    </row>
    <row r="28" spans="1:2" ht="15" customHeight="1" x14ac:dyDescent="0.35">
      <c r="A28" s="46">
        <v>15</v>
      </c>
      <c r="B28" s="47">
        <v>46273.822916666657</v>
      </c>
    </row>
    <row r="29" spans="1:2" ht="15" customHeight="1" x14ac:dyDescent="0.35">
      <c r="A29" s="46">
        <v>16</v>
      </c>
      <c r="B29" s="47">
        <v>46273.833333333343</v>
      </c>
    </row>
    <row r="30" spans="1:2" ht="15" customHeight="1" x14ac:dyDescent="0.35">
      <c r="A30" s="46">
        <v>17</v>
      </c>
      <c r="B30" s="47">
        <v>46273.84375</v>
      </c>
    </row>
    <row r="31" spans="1:2" ht="15" customHeight="1" x14ac:dyDescent="0.35">
      <c r="A31" s="46">
        <v>18</v>
      </c>
      <c r="B31" s="47">
        <v>46273.854166666657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sheetPr>
  <dimension ref="A1:R284"/>
  <sheetViews>
    <sheetView zoomScaleNormal="100" workbookViewId="0">
      <pane ySplit="2" topLeftCell="A3" activePane="bottomLeft" state="frozen"/>
      <selection pane="bottomLeft"/>
    </sheetView>
  </sheetViews>
  <sheetFormatPr defaultColWidth="8.6328125" defaultRowHeight="14.5" x14ac:dyDescent="0.35"/>
  <cols>
    <col min="1" max="18" width="15" customWidth="1"/>
  </cols>
  <sheetData>
    <row r="1" spans="1:18" ht="15" customHeight="1" x14ac:dyDescent="0.35">
      <c r="A1" s="6" t="s">
        <v>1734</v>
      </c>
    </row>
    <row r="2" spans="1:18" ht="15" customHeight="1" x14ac:dyDescent="0.35">
      <c r="A2" s="48" t="s">
        <v>118</v>
      </c>
      <c r="B2" s="48" t="s">
        <v>119</v>
      </c>
      <c r="C2" s="48" t="s">
        <v>1735</v>
      </c>
      <c r="D2" s="48" t="s">
        <v>1691</v>
      </c>
      <c r="E2" s="48" t="s">
        <v>1692</v>
      </c>
      <c r="F2" s="48" t="s">
        <v>1736</v>
      </c>
      <c r="G2" s="48" t="s">
        <v>1737</v>
      </c>
      <c r="H2" s="48" t="s">
        <v>76</v>
      </c>
      <c r="I2" s="48" t="s">
        <v>1738</v>
      </c>
      <c r="J2" s="48" t="s">
        <v>408</v>
      </c>
      <c r="K2" s="48" t="s">
        <v>1739</v>
      </c>
      <c r="L2" s="48" t="s">
        <v>1740</v>
      </c>
      <c r="M2" s="48" t="s">
        <v>1741</v>
      </c>
      <c r="N2" s="48" t="s">
        <v>1742</v>
      </c>
      <c r="O2" s="48" t="s">
        <v>1690</v>
      </c>
      <c r="P2" s="48" t="s">
        <v>1743</v>
      </c>
      <c r="Q2" s="48" t="s">
        <v>101</v>
      </c>
      <c r="R2" s="49" t="s">
        <v>1744</v>
      </c>
    </row>
    <row r="3" spans="1:18" ht="15" customHeight="1" x14ac:dyDescent="0.35">
      <c r="A3">
        <v>1</v>
      </c>
      <c r="B3" s="50">
        <v>46273.677083333343</v>
      </c>
      <c r="C3">
        <v>100000091999</v>
      </c>
      <c r="D3" t="s">
        <v>1726</v>
      </c>
      <c r="E3">
        <v>100</v>
      </c>
      <c r="F3" t="s">
        <v>1745</v>
      </c>
      <c r="G3" t="s">
        <v>1746</v>
      </c>
      <c r="H3">
        <v>2</v>
      </c>
      <c r="J3" t="s">
        <v>421</v>
      </c>
      <c r="K3" s="50">
        <v>46273.648182870369</v>
      </c>
      <c r="M3">
        <v>2497</v>
      </c>
      <c r="N3">
        <v>42</v>
      </c>
      <c r="O3" s="51">
        <v>46273</v>
      </c>
      <c r="P3" t="s">
        <v>1674</v>
      </c>
      <c r="Q3" t="s">
        <v>1747</v>
      </c>
      <c r="R3" t="s">
        <v>492</v>
      </c>
    </row>
    <row r="4" spans="1:18" ht="15" customHeight="1" x14ac:dyDescent="0.35">
      <c r="A4">
        <v>1</v>
      </c>
      <c r="B4" s="50">
        <v>46273.677083333343</v>
      </c>
      <c r="C4">
        <v>100000092000</v>
      </c>
      <c r="D4" t="s">
        <v>1726</v>
      </c>
      <c r="E4">
        <v>100</v>
      </c>
      <c r="F4" t="s">
        <v>1745</v>
      </c>
      <c r="G4" t="s">
        <v>1746</v>
      </c>
      <c r="H4">
        <v>1</v>
      </c>
      <c r="J4" t="s">
        <v>418</v>
      </c>
      <c r="K4" s="50">
        <v>46273.670648148152</v>
      </c>
      <c r="M4">
        <v>556</v>
      </c>
      <c r="N4">
        <v>9</v>
      </c>
      <c r="O4" s="51">
        <v>46273</v>
      </c>
      <c r="P4" t="s">
        <v>1674</v>
      </c>
      <c r="Q4" t="s">
        <v>1747</v>
      </c>
      <c r="R4" t="s">
        <v>492</v>
      </c>
    </row>
    <row r="5" spans="1:18" ht="15" customHeight="1" x14ac:dyDescent="0.35">
      <c r="A5">
        <v>1</v>
      </c>
      <c r="B5" s="50">
        <v>46273.677083333343</v>
      </c>
      <c r="C5">
        <v>100000092001</v>
      </c>
      <c r="D5" t="s">
        <v>1726</v>
      </c>
      <c r="E5">
        <v>100</v>
      </c>
      <c r="F5" t="s">
        <v>1745</v>
      </c>
      <c r="G5" t="s">
        <v>1746</v>
      </c>
      <c r="H5">
        <v>1</v>
      </c>
      <c r="J5" t="s">
        <v>419</v>
      </c>
      <c r="K5" s="50">
        <v>46273.675057870372</v>
      </c>
      <c r="M5">
        <v>175</v>
      </c>
      <c r="N5">
        <v>3</v>
      </c>
      <c r="O5" s="51">
        <v>46273</v>
      </c>
      <c r="P5" t="s">
        <v>1674</v>
      </c>
      <c r="Q5" t="s">
        <v>1747</v>
      </c>
      <c r="R5" t="s">
        <v>492</v>
      </c>
    </row>
    <row r="6" spans="1:18" ht="15" customHeight="1" x14ac:dyDescent="0.35">
      <c r="A6">
        <v>1</v>
      </c>
      <c r="B6" s="50">
        <v>46273.677083333343</v>
      </c>
      <c r="C6">
        <v>100000092002</v>
      </c>
      <c r="D6" t="s">
        <v>1726</v>
      </c>
      <c r="E6">
        <v>100</v>
      </c>
      <c r="F6" t="s">
        <v>1745</v>
      </c>
      <c r="G6" t="s">
        <v>1746</v>
      </c>
      <c r="H6">
        <v>1</v>
      </c>
      <c r="J6" t="s">
        <v>412</v>
      </c>
      <c r="K6" s="50">
        <v>46273.676388888889</v>
      </c>
      <c r="M6">
        <v>60</v>
      </c>
      <c r="N6">
        <v>1</v>
      </c>
      <c r="O6" s="51">
        <v>46273</v>
      </c>
      <c r="P6" t="s">
        <v>1674</v>
      </c>
      <c r="Q6" t="s">
        <v>1747</v>
      </c>
      <c r="R6" t="s">
        <v>492</v>
      </c>
    </row>
    <row r="7" spans="1:18" ht="15" customHeight="1" x14ac:dyDescent="0.35">
      <c r="A7">
        <v>2</v>
      </c>
      <c r="B7" s="50">
        <v>46273.6875</v>
      </c>
      <c r="C7">
        <v>100000091999</v>
      </c>
      <c r="D7" t="s">
        <v>1726</v>
      </c>
      <c r="E7">
        <v>100</v>
      </c>
      <c r="F7" t="s">
        <v>1745</v>
      </c>
      <c r="G7" t="s">
        <v>1746</v>
      </c>
      <c r="H7">
        <v>2</v>
      </c>
      <c r="J7" t="s">
        <v>421</v>
      </c>
      <c r="K7" s="50">
        <v>46273.648182870369</v>
      </c>
      <c r="M7">
        <v>3397</v>
      </c>
      <c r="N7">
        <v>57</v>
      </c>
      <c r="O7" s="51">
        <v>46273</v>
      </c>
      <c r="P7" t="s">
        <v>1674</v>
      </c>
      <c r="Q7" t="s">
        <v>1747</v>
      </c>
      <c r="R7" t="s">
        <v>492</v>
      </c>
    </row>
    <row r="8" spans="1:18" ht="15" customHeight="1" x14ac:dyDescent="0.35">
      <c r="A8">
        <v>2</v>
      </c>
      <c r="B8" s="50">
        <v>46273.6875</v>
      </c>
      <c r="C8">
        <v>100000092000</v>
      </c>
      <c r="D8" t="s">
        <v>1726</v>
      </c>
      <c r="E8">
        <v>100</v>
      </c>
      <c r="F8" t="s">
        <v>1745</v>
      </c>
      <c r="G8" t="s">
        <v>1746</v>
      </c>
      <c r="H8">
        <v>1</v>
      </c>
      <c r="J8" t="s">
        <v>418</v>
      </c>
      <c r="K8" s="50">
        <v>46273.670648148152</v>
      </c>
      <c r="M8">
        <v>1456</v>
      </c>
      <c r="N8">
        <v>24</v>
      </c>
      <c r="O8" s="51">
        <v>46273</v>
      </c>
      <c r="P8" t="s">
        <v>1674</v>
      </c>
      <c r="Q8" t="s">
        <v>1747</v>
      </c>
      <c r="R8" t="s">
        <v>492</v>
      </c>
    </row>
    <row r="9" spans="1:18" ht="15" customHeight="1" x14ac:dyDescent="0.35">
      <c r="A9">
        <v>2</v>
      </c>
      <c r="B9" s="50">
        <v>46273.6875</v>
      </c>
      <c r="C9">
        <v>100000092001</v>
      </c>
      <c r="D9" t="s">
        <v>1726</v>
      </c>
      <c r="E9">
        <v>100</v>
      </c>
      <c r="F9" t="s">
        <v>1745</v>
      </c>
      <c r="G9" t="s">
        <v>1746</v>
      </c>
      <c r="H9">
        <v>1</v>
      </c>
      <c r="J9" t="s">
        <v>419</v>
      </c>
      <c r="K9" s="50">
        <v>46273.675057870372</v>
      </c>
      <c r="M9">
        <v>1075</v>
      </c>
      <c r="N9">
        <v>18</v>
      </c>
      <c r="O9" s="51">
        <v>46273</v>
      </c>
      <c r="P9" t="s">
        <v>1674</v>
      </c>
      <c r="Q9" t="s">
        <v>1747</v>
      </c>
      <c r="R9" t="s">
        <v>492</v>
      </c>
    </row>
    <row r="10" spans="1:18" ht="15" customHeight="1" x14ac:dyDescent="0.35">
      <c r="A10">
        <v>2</v>
      </c>
      <c r="B10" s="50">
        <v>46273.6875</v>
      </c>
      <c r="C10">
        <v>100000092002</v>
      </c>
      <c r="D10" t="s">
        <v>1726</v>
      </c>
      <c r="E10">
        <v>100</v>
      </c>
      <c r="F10" t="s">
        <v>1745</v>
      </c>
      <c r="G10" t="s">
        <v>1746</v>
      </c>
      <c r="H10">
        <v>1</v>
      </c>
      <c r="J10" t="s">
        <v>412</v>
      </c>
      <c r="K10" s="50">
        <v>46273.676388888889</v>
      </c>
      <c r="M10">
        <v>960</v>
      </c>
      <c r="N10">
        <v>16</v>
      </c>
      <c r="O10" s="51">
        <v>46273</v>
      </c>
      <c r="P10" t="s">
        <v>1674</v>
      </c>
      <c r="Q10" t="s">
        <v>1747</v>
      </c>
      <c r="R10" t="s">
        <v>492</v>
      </c>
    </row>
    <row r="11" spans="1:18" ht="15" customHeight="1" x14ac:dyDescent="0.35">
      <c r="A11">
        <v>3</v>
      </c>
      <c r="B11" s="50">
        <v>46273.697916666657</v>
      </c>
      <c r="C11">
        <v>100000091999</v>
      </c>
      <c r="D11" t="s">
        <v>1726</v>
      </c>
      <c r="E11">
        <v>100</v>
      </c>
      <c r="F11" t="s">
        <v>1745</v>
      </c>
      <c r="G11" t="s">
        <v>1746</v>
      </c>
      <c r="H11">
        <v>2</v>
      </c>
      <c r="J11" t="s">
        <v>421</v>
      </c>
      <c r="K11" s="50">
        <v>46273.648182870369</v>
      </c>
      <c r="M11">
        <v>4297</v>
      </c>
      <c r="N11">
        <v>72</v>
      </c>
      <c r="O11" s="51">
        <v>46273</v>
      </c>
      <c r="P11" t="s">
        <v>1674</v>
      </c>
      <c r="Q11" t="s">
        <v>1747</v>
      </c>
      <c r="R11" t="s">
        <v>492</v>
      </c>
    </row>
    <row r="12" spans="1:18" ht="15" customHeight="1" x14ac:dyDescent="0.35">
      <c r="A12">
        <v>3</v>
      </c>
      <c r="B12" s="50">
        <v>46273.697916666657</v>
      </c>
      <c r="C12">
        <v>100000092000</v>
      </c>
      <c r="D12" t="s">
        <v>1726</v>
      </c>
      <c r="E12">
        <v>100</v>
      </c>
      <c r="F12" t="s">
        <v>1745</v>
      </c>
      <c r="G12" t="s">
        <v>1746</v>
      </c>
      <c r="H12">
        <v>1</v>
      </c>
      <c r="J12" t="s">
        <v>418</v>
      </c>
      <c r="K12" s="50">
        <v>46273.670648148152</v>
      </c>
      <c r="M12">
        <v>2356</v>
      </c>
      <c r="N12">
        <v>39</v>
      </c>
      <c r="O12" s="51">
        <v>46273</v>
      </c>
      <c r="P12" t="s">
        <v>1674</v>
      </c>
      <c r="Q12" t="s">
        <v>1747</v>
      </c>
      <c r="R12" t="s">
        <v>492</v>
      </c>
    </row>
    <row r="13" spans="1:18" ht="15" customHeight="1" x14ac:dyDescent="0.35">
      <c r="A13">
        <v>3</v>
      </c>
      <c r="B13" s="50">
        <v>46273.697916666657</v>
      </c>
      <c r="C13">
        <v>100000092001</v>
      </c>
      <c r="D13" t="s">
        <v>1726</v>
      </c>
      <c r="E13">
        <v>100</v>
      </c>
      <c r="F13" t="s">
        <v>1745</v>
      </c>
      <c r="G13" t="s">
        <v>1746</v>
      </c>
      <c r="H13">
        <v>1</v>
      </c>
      <c r="J13" t="s">
        <v>419</v>
      </c>
      <c r="K13" s="50">
        <v>46273.675057870372</v>
      </c>
      <c r="M13">
        <v>1975</v>
      </c>
      <c r="N13">
        <v>33</v>
      </c>
      <c r="O13" s="51">
        <v>46273</v>
      </c>
      <c r="P13" t="s">
        <v>1674</v>
      </c>
      <c r="Q13" t="s">
        <v>1747</v>
      </c>
      <c r="R13" t="s">
        <v>492</v>
      </c>
    </row>
    <row r="14" spans="1:18" ht="15" customHeight="1" x14ac:dyDescent="0.35">
      <c r="A14">
        <v>3</v>
      </c>
      <c r="B14" s="50">
        <v>46273.697916666657</v>
      </c>
      <c r="C14">
        <v>100000092002</v>
      </c>
      <c r="D14" t="s">
        <v>1726</v>
      </c>
      <c r="E14">
        <v>100</v>
      </c>
      <c r="F14" t="s">
        <v>1745</v>
      </c>
      <c r="G14" t="s">
        <v>1746</v>
      </c>
      <c r="H14">
        <v>1</v>
      </c>
      <c r="J14" t="s">
        <v>412</v>
      </c>
      <c r="K14" s="50">
        <v>46273.676388888889</v>
      </c>
      <c r="M14">
        <v>1860</v>
      </c>
      <c r="N14">
        <v>31</v>
      </c>
      <c r="O14" s="51">
        <v>46273</v>
      </c>
      <c r="P14" t="s">
        <v>1674</v>
      </c>
      <c r="Q14" t="s">
        <v>1747</v>
      </c>
      <c r="R14" t="s">
        <v>492</v>
      </c>
    </row>
    <row r="15" spans="1:18" ht="15" customHeight="1" x14ac:dyDescent="0.35">
      <c r="A15">
        <v>4</v>
      </c>
      <c r="B15" s="50">
        <v>46273.708333333343</v>
      </c>
      <c r="C15">
        <v>100000091999</v>
      </c>
      <c r="D15" t="s">
        <v>1726</v>
      </c>
      <c r="E15">
        <v>100</v>
      </c>
      <c r="F15" t="s">
        <v>1745</v>
      </c>
      <c r="G15" t="s">
        <v>1746</v>
      </c>
      <c r="H15">
        <v>2</v>
      </c>
      <c r="J15" t="s">
        <v>421</v>
      </c>
      <c r="K15" s="50">
        <v>46273.648182870369</v>
      </c>
      <c r="M15">
        <v>5197</v>
      </c>
      <c r="N15">
        <v>87</v>
      </c>
      <c r="O15" s="51">
        <v>46273</v>
      </c>
      <c r="P15" t="s">
        <v>1674</v>
      </c>
      <c r="Q15" t="s">
        <v>1747</v>
      </c>
      <c r="R15" t="s">
        <v>492</v>
      </c>
    </row>
    <row r="16" spans="1:18" ht="15" customHeight="1" x14ac:dyDescent="0.35">
      <c r="A16">
        <v>4</v>
      </c>
      <c r="B16" s="50">
        <v>46273.708333333343</v>
      </c>
      <c r="C16">
        <v>100000092000</v>
      </c>
      <c r="D16" t="s">
        <v>1726</v>
      </c>
      <c r="E16">
        <v>100</v>
      </c>
      <c r="F16" t="s">
        <v>1745</v>
      </c>
      <c r="G16" t="s">
        <v>1746</v>
      </c>
      <c r="H16">
        <v>1</v>
      </c>
      <c r="J16" t="s">
        <v>418</v>
      </c>
      <c r="K16" s="50">
        <v>46273.670648148152</v>
      </c>
      <c r="M16">
        <v>3256</v>
      </c>
      <c r="N16">
        <v>54</v>
      </c>
      <c r="O16" s="51">
        <v>46273</v>
      </c>
      <c r="P16" t="s">
        <v>1674</v>
      </c>
      <c r="Q16" t="s">
        <v>1747</v>
      </c>
      <c r="R16" t="s">
        <v>492</v>
      </c>
    </row>
    <row r="17" spans="1:18" ht="15" customHeight="1" x14ac:dyDescent="0.35">
      <c r="A17">
        <v>4</v>
      </c>
      <c r="B17" s="50">
        <v>46273.708333333343</v>
      </c>
      <c r="C17">
        <v>100000092001</v>
      </c>
      <c r="D17" t="s">
        <v>1726</v>
      </c>
      <c r="E17">
        <v>100</v>
      </c>
      <c r="F17" t="s">
        <v>1745</v>
      </c>
      <c r="G17" t="s">
        <v>1746</v>
      </c>
      <c r="H17">
        <v>1</v>
      </c>
      <c r="J17" t="s">
        <v>419</v>
      </c>
      <c r="K17" s="50">
        <v>46273.675057870372</v>
      </c>
      <c r="M17">
        <v>2875</v>
      </c>
      <c r="N17">
        <v>48</v>
      </c>
      <c r="O17" s="51">
        <v>46273</v>
      </c>
      <c r="P17" t="s">
        <v>1674</v>
      </c>
      <c r="Q17" t="s">
        <v>1747</v>
      </c>
      <c r="R17" t="s">
        <v>492</v>
      </c>
    </row>
    <row r="18" spans="1:18" ht="15" customHeight="1" x14ac:dyDescent="0.35">
      <c r="A18">
        <v>4</v>
      </c>
      <c r="B18" s="50">
        <v>46273.708333333343</v>
      </c>
      <c r="C18">
        <v>100000092002</v>
      </c>
      <c r="D18" t="s">
        <v>1726</v>
      </c>
      <c r="E18">
        <v>100</v>
      </c>
      <c r="F18" t="s">
        <v>1745</v>
      </c>
      <c r="G18" t="s">
        <v>1746</v>
      </c>
      <c r="H18">
        <v>1</v>
      </c>
      <c r="J18" t="s">
        <v>412</v>
      </c>
      <c r="K18" s="50">
        <v>46273.676388888889</v>
      </c>
      <c r="M18">
        <v>2760</v>
      </c>
      <c r="N18">
        <v>46</v>
      </c>
      <c r="O18" s="51">
        <v>46273</v>
      </c>
      <c r="P18" t="s">
        <v>1674</v>
      </c>
      <c r="Q18" t="s">
        <v>1747</v>
      </c>
      <c r="R18" t="s">
        <v>492</v>
      </c>
    </row>
    <row r="19" spans="1:18" ht="15" customHeight="1" x14ac:dyDescent="0.35">
      <c r="A19">
        <v>5</v>
      </c>
      <c r="B19" s="50">
        <v>46273.71875</v>
      </c>
      <c r="C19">
        <v>100000091999</v>
      </c>
      <c r="D19" t="s">
        <v>1726</v>
      </c>
      <c r="E19">
        <v>100</v>
      </c>
      <c r="F19" t="s">
        <v>1745</v>
      </c>
      <c r="G19" t="s">
        <v>1746</v>
      </c>
      <c r="H19">
        <v>2</v>
      </c>
      <c r="J19" t="s">
        <v>421</v>
      </c>
      <c r="K19" s="50">
        <v>46273.648182870369</v>
      </c>
      <c r="M19">
        <v>6097</v>
      </c>
      <c r="N19">
        <v>102</v>
      </c>
      <c r="O19" s="51">
        <v>46273</v>
      </c>
      <c r="P19" t="s">
        <v>1674</v>
      </c>
      <c r="Q19" t="s">
        <v>1747</v>
      </c>
      <c r="R19" t="s">
        <v>492</v>
      </c>
    </row>
    <row r="20" spans="1:18" ht="15" customHeight="1" x14ac:dyDescent="0.35">
      <c r="A20">
        <v>5</v>
      </c>
      <c r="B20" s="50">
        <v>46273.71875</v>
      </c>
      <c r="C20">
        <v>100000092000</v>
      </c>
      <c r="D20" t="s">
        <v>1726</v>
      </c>
      <c r="E20">
        <v>100</v>
      </c>
      <c r="F20" t="s">
        <v>1745</v>
      </c>
      <c r="G20" t="s">
        <v>1746</v>
      </c>
      <c r="H20">
        <v>1</v>
      </c>
      <c r="J20" t="s">
        <v>418</v>
      </c>
      <c r="K20" s="50">
        <v>46273.670648148152</v>
      </c>
      <c r="M20">
        <v>4156</v>
      </c>
      <c r="N20">
        <v>69</v>
      </c>
      <c r="O20" s="51">
        <v>46273</v>
      </c>
      <c r="P20" t="s">
        <v>1674</v>
      </c>
      <c r="Q20" t="s">
        <v>1747</v>
      </c>
      <c r="R20" t="s">
        <v>492</v>
      </c>
    </row>
    <row r="21" spans="1:18" ht="15" customHeight="1" x14ac:dyDescent="0.35">
      <c r="A21">
        <v>5</v>
      </c>
      <c r="B21" s="50">
        <v>46273.71875</v>
      </c>
      <c r="C21">
        <v>100000092001</v>
      </c>
      <c r="D21" t="s">
        <v>1726</v>
      </c>
      <c r="E21">
        <v>100</v>
      </c>
      <c r="F21" t="s">
        <v>1745</v>
      </c>
      <c r="G21" t="s">
        <v>1746</v>
      </c>
      <c r="H21">
        <v>1</v>
      </c>
      <c r="J21" t="s">
        <v>419</v>
      </c>
      <c r="K21" s="50">
        <v>46273.675057870372</v>
      </c>
      <c r="M21">
        <v>3775</v>
      </c>
      <c r="N21">
        <v>63</v>
      </c>
      <c r="O21" s="51">
        <v>46273</v>
      </c>
      <c r="P21" t="s">
        <v>1674</v>
      </c>
      <c r="Q21" t="s">
        <v>1747</v>
      </c>
      <c r="R21" t="s">
        <v>492</v>
      </c>
    </row>
    <row r="22" spans="1:18" ht="15" customHeight="1" x14ac:dyDescent="0.35">
      <c r="A22">
        <v>5</v>
      </c>
      <c r="B22" s="50">
        <v>46273.71875</v>
      </c>
      <c r="C22">
        <v>100000092002</v>
      </c>
      <c r="D22" t="s">
        <v>1726</v>
      </c>
      <c r="E22">
        <v>100</v>
      </c>
      <c r="F22" t="s">
        <v>1745</v>
      </c>
      <c r="G22" t="s">
        <v>1746</v>
      </c>
      <c r="H22">
        <v>1</v>
      </c>
      <c r="J22" t="s">
        <v>412</v>
      </c>
      <c r="K22" s="50">
        <v>46273.676388888889</v>
      </c>
      <c r="M22">
        <v>3660</v>
      </c>
      <c r="N22">
        <v>61</v>
      </c>
      <c r="O22" s="51">
        <v>46273</v>
      </c>
      <c r="P22" t="s">
        <v>1674</v>
      </c>
      <c r="Q22" t="s">
        <v>1747</v>
      </c>
      <c r="R22" t="s">
        <v>492</v>
      </c>
    </row>
    <row r="23" spans="1:18" ht="15" customHeight="1" x14ac:dyDescent="0.35">
      <c r="A23">
        <v>6</v>
      </c>
      <c r="B23" s="50">
        <v>46273.729166666657</v>
      </c>
      <c r="C23">
        <v>100000091999</v>
      </c>
      <c r="D23" t="s">
        <v>1726</v>
      </c>
      <c r="E23">
        <v>100</v>
      </c>
      <c r="F23" t="s">
        <v>1745</v>
      </c>
      <c r="G23" t="s">
        <v>1746</v>
      </c>
      <c r="H23">
        <v>2</v>
      </c>
      <c r="J23" t="s">
        <v>421</v>
      </c>
      <c r="K23" s="50">
        <v>46273.648182870369</v>
      </c>
      <c r="M23">
        <v>6997</v>
      </c>
      <c r="N23">
        <v>117</v>
      </c>
      <c r="O23" s="51">
        <v>46273</v>
      </c>
      <c r="P23" t="s">
        <v>1674</v>
      </c>
      <c r="Q23" t="s">
        <v>1747</v>
      </c>
      <c r="R23" t="s">
        <v>492</v>
      </c>
    </row>
    <row r="24" spans="1:18" ht="15" customHeight="1" x14ac:dyDescent="0.35">
      <c r="A24">
        <v>6</v>
      </c>
      <c r="B24" s="50">
        <v>46273.729166666657</v>
      </c>
      <c r="C24">
        <v>100000092000</v>
      </c>
      <c r="D24" t="s">
        <v>1726</v>
      </c>
      <c r="E24">
        <v>100</v>
      </c>
      <c r="F24" t="s">
        <v>1745</v>
      </c>
      <c r="G24" t="s">
        <v>1746</v>
      </c>
      <c r="H24">
        <v>1</v>
      </c>
      <c r="J24" t="s">
        <v>418</v>
      </c>
      <c r="K24" s="50">
        <v>46273.670648148152</v>
      </c>
      <c r="L24">
        <v>46273.727962962999</v>
      </c>
      <c r="M24">
        <v>4952</v>
      </c>
      <c r="N24">
        <v>83</v>
      </c>
      <c r="O24" s="51">
        <v>46273</v>
      </c>
      <c r="P24" t="s">
        <v>1748</v>
      </c>
      <c r="Q24" t="s">
        <v>1747</v>
      </c>
      <c r="R24" t="s">
        <v>492</v>
      </c>
    </row>
    <row r="25" spans="1:18" ht="15" customHeight="1" x14ac:dyDescent="0.35">
      <c r="A25">
        <v>6</v>
      </c>
      <c r="B25" s="50">
        <v>46273.729166666657</v>
      </c>
      <c r="C25">
        <v>100000092001</v>
      </c>
      <c r="D25" t="s">
        <v>1726</v>
      </c>
      <c r="E25">
        <v>100</v>
      </c>
      <c r="F25" t="s">
        <v>1745</v>
      </c>
      <c r="G25" t="s">
        <v>1746</v>
      </c>
      <c r="H25">
        <v>1</v>
      </c>
      <c r="J25" t="s">
        <v>419</v>
      </c>
      <c r="K25" s="50">
        <v>46273.675057870372</v>
      </c>
      <c r="M25">
        <v>4675</v>
      </c>
      <c r="N25">
        <v>78</v>
      </c>
      <c r="O25" s="51">
        <v>46273</v>
      </c>
      <c r="P25" t="s">
        <v>1674</v>
      </c>
      <c r="Q25" t="s">
        <v>1747</v>
      </c>
      <c r="R25" t="s">
        <v>492</v>
      </c>
    </row>
    <row r="26" spans="1:18" ht="15" customHeight="1" x14ac:dyDescent="0.35">
      <c r="A26">
        <v>6</v>
      </c>
      <c r="B26" s="50">
        <v>46273.729166666657</v>
      </c>
      <c r="C26">
        <v>100000092002</v>
      </c>
      <c r="D26" t="s">
        <v>1726</v>
      </c>
      <c r="E26">
        <v>100</v>
      </c>
      <c r="F26" t="s">
        <v>1745</v>
      </c>
      <c r="G26" t="s">
        <v>1746</v>
      </c>
      <c r="H26">
        <v>1</v>
      </c>
      <c r="J26" t="s">
        <v>412</v>
      </c>
      <c r="K26" s="50">
        <v>46273.676388888889</v>
      </c>
      <c r="M26">
        <v>4560</v>
      </c>
      <c r="N26">
        <v>76</v>
      </c>
      <c r="O26" s="51">
        <v>46273</v>
      </c>
      <c r="P26" t="s">
        <v>1674</v>
      </c>
      <c r="Q26" t="s">
        <v>1747</v>
      </c>
      <c r="R26" t="s">
        <v>492</v>
      </c>
    </row>
    <row r="27" spans="1:18" ht="15" customHeight="1" x14ac:dyDescent="0.35">
      <c r="A27">
        <v>6</v>
      </c>
      <c r="B27" s="50">
        <v>46273.729166666657</v>
      </c>
      <c r="C27">
        <v>100000092003</v>
      </c>
      <c r="D27" t="s">
        <v>1726</v>
      </c>
      <c r="E27">
        <v>100</v>
      </c>
      <c r="F27" t="s">
        <v>1745</v>
      </c>
      <c r="G27" t="s">
        <v>1746</v>
      </c>
      <c r="H27">
        <v>5</v>
      </c>
      <c r="J27" t="s">
        <v>415</v>
      </c>
      <c r="K27" s="50">
        <v>46273.721979166658</v>
      </c>
      <c r="L27">
        <v>46273.727581018502</v>
      </c>
      <c r="M27">
        <v>484</v>
      </c>
      <c r="N27">
        <v>8</v>
      </c>
      <c r="O27" s="51">
        <v>46273</v>
      </c>
      <c r="P27" t="s">
        <v>1748</v>
      </c>
      <c r="Q27" t="s">
        <v>1747</v>
      </c>
      <c r="R27" t="s">
        <v>492</v>
      </c>
    </row>
    <row r="28" spans="1:18" ht="15" customHeight="1" x14ac:dyDescent="0.35">
      <c r="A28">
        <v>6</v>
      </c>
      <c r="B28" s="50">
        <v>46273.729166666657</v>
      </c>
      <c r="C28">
        <v>100000092004</v>
      </c>
      <c r="D28" t="s">
        <v>1726</v>
      </c>
      <c r="E28">
        <v>100</v>
      </c>
      <c r="F28" t="s">
        <v>1745</v>
      </c>
      <c r="G28" t="s">
        <v>1746</v>
      </c>
      <c r="H28">
        <v>3</v>
      </c>
      <c r="J28" t="s">
        <v>417</v>
      </c>
      <c r="K28" s="50">
        <v>46273.722129629627</v>
      </c>
      <c r="M28">
        <v>608</v>
      </c>
      <c r="N28">
        <v>10</v>
      </c>
      <c r="O28" s="51">
        <v>46273</v>
      </c>
      <c r="P28" t="s">
        <v>1674</v>
      </c>
      <c r="Q28" t="s">
        <v>1747</v>
      </c>
      <c r="R28" t="s">
        <v>492</v>
      </c>
    </row>
    <row r="29" spans="1:18" ht="15" customHeight="1" x14ac:dyDescent="0.35">
      <c r="A29">
        <v>6</v>
      </c>
      <c r="B29" s="50">
        <v>46273.729166666657</v>
      </c>
      <c r="C29">
        <v>100000092005</v>
      </c>
      <c r="D29" t="s">
        <v>1726</v>
      </c>
      <c r="E29">
        <v>100</v>
      </c>
      <c r="F29" t="s">
        <v>1745</v>
      </c>
      <c r="G29" t="s">
        <v>1746</v>
      </c>
      <c r="H29">
        <v>1</v>
      </c>
      <c r="J29" t="s">
        <v>422</v>
      </c>
      <c r="K29" s="50">
        <v>46273.723252314812</v>
      </c>
      <c r="M29">
        <v>511</v>
      </c>
      <c r="N29">
        <v>9</v>
      </c>
      <c r="O29" s="51">
        <v>46273</v>
      </c>
      <c r="P29" t="s">
        <v>1674</v>
      </c>
      <c r="Q29" t="s">
        <v>1747</v>
      </c>
      <c r="R29" t="s">
        <v>492</v>
      </c>
    </row>
    <row r="30" spans="1:18" ht="15" customHeight="1" x14ac:dyDescent="0.35">
      <c r="A30">
        <v>6</v>
      </c>
      <c r="B30" s="50">
        <v>46273.729166666657</v>
      </c>
      <c r="C30">
        <v>100000092006</v>
      </c>
      <c r="D30" t="s">
        <v>1726</v>
      </c>
      <c r="E30">
        <v>100</v>
      </c>
      <c r="F30" t="s">
        <v>1745</v>
      </c>
      <c r="G30" t="s">
        <v>1746</v>
      </c>
      <c r="H30">
        <v>2</v>
      </c>
      <c r="J30" t="s">
        <v>420</v>
      </c>
      <c r="K30" s="50">
        <v>46273.724629629629</v>
      </c>
      <c r="M30">
        <v>392</v>
      </c>
      <c r="N30">
        <v>7</v>
      </c>
      <c r="O30" s="51">
        <v>46273</v>
      </c>
      <c r="P30" t="s">
        <v>1674</v>
      </c>
      <c r="Q30" t="s">
        <v>1747</v>
      </c>
      <c r="R30" t="s">
        <v>492</v>
      </c>
    </row>
    <row r="31" spans="1:18" ht="15" customHeight="1" x14ac:dyDescent="0.35">
      <c r="A31">
        <v>6</v>
      </c>
      <c r="B31" s="50">
        <v>46273.729166666657</v>
      </c>
      <c r="C31">
        <v>100000092007</v>
      </c>
      <c r="D31" t="s">
        <v>1726</v>
      </c>
      <c r="E31">
        <v>100</v>
      </c>
      <c r="F31" t="s">
        <v>1745</v>
      </c>
      <c r="G31" t="s">
        <v>1746</v>
      </c>
      <c r="H31">
        <v>5</v>
      </c>
      <c r="J31" t="s">
        <v>415</v>
      </c>
      <c r="K31" s="50">
        <v>46273.727824074071</v>
      </c>
      <c r="L31">
        <v>46273.727951388901</v>
      </c>
      <c r="M31">
        <v>11</v>
      </c>
      <c r="N31">
        <v>0</v>
      </c>
      <c r="O31" s="51">
        <v>46273</v>
      </c>
      <c r="P31" t="s">
        <v>1748</v>
      </c>
      <c r="Q31" t="s">
        <v>1747</v>
      </c>
      <c r="R31" t="s">
        <v>492</v>
      </c>
    </row>
    <row r="32" spans="1:18" ht="15" customHeight="1" x14ac:dyDescent="0.35">
      <c r="A32">
        <v>6</v>
      </c>
      <c r="B32" s="50">
        <v>46273.729166666657</v>
      </c>
      <c r="C32">
        <v>100000092009</v>
      </c>
      <c r="D32" t="s">
        <v>1726</v>
      </c>
      <c r="E32">
        <v>100</v>
      </c>
      <c r="F32" t="s">
        <v>1745</v>
      </c>
      <c r="G32" t="s">
        <v>1746</v>
      </c>
      <c r="H32">
        <v>1</v>
      </c>
      <c r="J32" t="s">
        <v>415</v>
      </c>
      <c r="K32" s="50">
        <v>46273.727951388893</v>
      </c>
      <c r="M32">
        <v>105</v>
      </c>
      <c r="N32">
        <v>2</v>
      </c>
      <c r="O32" s="51">
        <v>46273</v>
      </c>
      <c r="P32" t="s">
        <v>1674</v>
      </c>
      <c r="Q32" t="s">
        <v>1747</v>
      </c>
      <c r="R32" t="s">
        <v>492</v>
      </c>
    </row>
    <row r="33" spans="1:18" ht="15" customHeight="1" x14ac:dyDescent="0.35">
      <c r="A33">
        <v>6</v>
      </c>
      <c r="B33" s="50">
        <v>46273.729166666657</v>
      </c>
      <c r="C33">
        <v>100000092008</v>
      </c>
      <c r="D33" t="s">
        <v>1726</v>
      </c>
      <c r="E33">
        <v>100</v>
      </c>
      <c r="F33" t="s">
        <v>1745</v>
      </c>
      <c r="G33" t="s">
        <v>1746</v>
      </c>
      <c r="H33">
        <v>4</v>
      </c>
      <c r="J33" t="s">
        <v>424</v>
      </c>
      <c r="K33" s="50">
        <v>46273.727951388893</v>
      </c>
      <c r="L33">
        <v>46273.728668981501</v>
      </c>
      <c r="M33">
        <v>62</v>
      </c>
      <c r="N33">
        <v>1</v>
      </c>
      <c r="O33" s="51">
        <v>46273</v>
      </c>
      <c r="P33" t="s">
        <v>1748</v>
      </c>
      <c r="Q33" t="s">
        <v>1747</v>
      </c>
      <c r="R33" t="s">
        <v>492</v>
      </c>
    </row>
    <row r="34" spans="1:18" ht="15" customHeight="1" x14ac:dyDescent="0.35">
      <c r="A34">
        <v>6</v>
      </c>
      <c r="B34" s="50">
        <v>46273.729166666657</v>
      </c>
      <c r="C34">
        <v>100000092010</v>
      </c>
      <c r="D34" t="s">
        <v>1726</v>
      </c>
      <c r="E34">
        <v>100</v>
      </c>
      <c r="F34" t="s">
        <v>1745</v>
      </c>
      <c r="G34" t="s">
        <v>1746</v>
      </c>
      <c r="H34">
        <v>4</v>
      </c>
      <c r="J34" t="s">
        <v>424</v>
      </c>
      <c r="K34" s="50">
        <v>46273.728668981479</v>
      </c>
      <c r="M34">
        <v>43</v>
      </c>
      <c r="N34">
        <v>1</v>
      </c>
      <c r="O34" s="51">
        <v>46273</v>
      </c>
      <c r="P34" t="s">
        <v>1674</v>
      </c>
      <c r="Q34" t="s">
        <v>1747</v>
      </c>
      <c r="R34" t="s">
        <v>492</v>
      </c>
    </row>
    <row r="35" spans="1:18" ht="15" customHeight="1" x14ac:dyDescent="0.35">
      <c r="A35">
        <v>7</v>
      </c>
      <c r="B35" s="50">
        <v>46273.739583333343</v>
      </c>
      <c r="C35">
        <v>100000091999</v>
      </c>
      <c r="D35" t="s">
        <v>1726</v>
      </c>
      <c r="E35">
        <v>100</v>
      </c>
      <c r="F35" t="s">
        <v>1745</v>
      </c>
      <c r="G35" t="s">
        <v>1746</v>
      </c>
      <c r="H35">
        <v>2</v>
      </c>
      <c r="J35" t="s">
        <v>421</v>
      </c>
      <c r="K35" s="50">
        <v>46273.648182870369</v>
      </c>
      <c r="M35">
        <v>7897</v>
      </c>
      <c r="N35">
        <v>132</v>
      </c>
      <c r="O35" s="51">
        <v>46273</v>
      </c>
      <c r="P35" t="s">
        <v>1674</v>
      </c>
      <c r="Q35" t="s">
        <v>1747</v>
      </c>
      <c r="R35" t="s">
        <v>492</v>
      </c>
    </row>
    <row r="36" spans="1:18" ht="15" customHeight="1" x14ac:dyDescent="0.35">
      <c r="A36">
        <v>7</v>
      </c>
      <c r="B36" s="50">
        <v>46273.739583333343</v>
      </c>
      <c r="C36">
        <v>100000092000</v>
      </c>
      <c r="D36" t="s">
        <v>1726</v>
      </c>
      <c r="E36">
        <v>100</v>
      </c>
      <c r="F36" t="s">
        <v>1745</v>
      </c>
      <c r="G36" t="s">
        <v>1746</v>
      </c>
      <c r="H36">
        <v>1</v>
      </c>
      <c r="J36" t="s">
        <v>418</v>
      </c>
      <c r="K36" s="50">
        <v>46273.670648148152</v>
      </c>
      <c r="L36">
        <v>46273.727962962999</v>
      </c>
      <c r="M36">
        <v>4952</v>
      </c>
      <c r="N36">
        <v>83</v>
      </c>
      <c r="O36" s="51">
        <v>46273</v>
      </c>
      <c r="P36" t="s">
        <v>1748</v>
      </c>
      <c r="Q36" t="s">
        <v>1747</v>
      </c>
      <c r="R36" t="s">
        <v>492</v>
      </c>
    </row>
    <row r="37" spans="1:18" ht="15" customHeight="1" x14ac:dyDescent="0.35">
      <c r="A37">
        <v>7</v>
      </c>
      <c r="B37" s="50">
        <v>46273.739583333343</v>
      </c>
      <c r="C37">
        <v>100000092001</v>
      </c>
      <c r="D37" t="s">
        <v>1726</v>
      </c>
      <c r="E37">
        <v>100</v>
      </c>
      <c r="F37" t="s">
        <v>1745</v>
      </c>
      <c r="G37" t="s">
        <v>1746</v>
      </c>
      <c r="H37">
        <v>1</v>
      </c>
      <c r="J37" t="s">
        <v>419</v>
      </c>
      <c r="K37" s="50">
        <v>46273.675057870372</v>
      </c>
      <c r="M37">
        <v>5575</v>
      </c>
      <c r="N37">
        <v>93</v>
      </c>
      <c r="O37" s="51">
        <v>46273</v>
      </c>
      <c r="P37" t="s">
        <v>1674</v>
      </c>
      <c r="Q37" t="s">
        <v>1747</v>
      </c>
      <c r="R37" t="s">
        <v>492</v>
      </c>
    </row>
    <row r="38" spans="1:18" ht="15" customHeight="1" x14ac:dyDescent="0.35">
      <c r="A38">
        <v>7</v>
      </c>
      <c r="B38" s="50">
        <v>46273.739583333343</v>
      </c>
      <c r="C38">
        <v>100000092002</v>
      </c>
      <c r="D38" t="s">
        <v>1726</v>
      </c>
      <c r="E38">
        <v>100</v>
      </c>
      <c r="F38" t="s">
        <v>1745</v>
      </c>
      <c r="G38" t="s">
        <v>1746</v>
      </c>
      <c r="H38">
        <v>1</v>
      </c>
      <c r="J38" t="s">
        <v>412</v>
      </c>
      <c r="K38" s="50">
        <v>46273.676388888889</v>
      </c>
      <c r="M38">
        <v>5460</v>
      </c>
      <c r="N38">
        <v>91</v>
      </c>
      <c r="O38" s="51">
        <v>46273</v>
      </c>
      <c r="P38" t="s">
        <v>1674</v>
      </c>
      <c r="Q38" t="s">
        <v>1747</v>
      </c>
      <c r="R38" t="s">
        <v>492</v>
      </c>
    </row>
    <row r="39" spans="1:18" ht="15" customHeight="1" x14ac:dyDescent="0.35">
      <c r="A39">
        <v>7</v>
      </c>
      <c r="B39" s="50">
        <v>46273.739583333343</v>
      </c>
      <c r="C39">
        <v>100000092003</v>
      </c>
      <c r="D39" t="s">
        <v>1726</v>
      </c>
      <c r="E39">
        <v>100</v>
      </c>
      <c r="F39" t="s">
        <v>1745</v>
      </c>
      <c r="G39" t="s">
        <v>1746</v>
      </c>
      <c r="H39">
        <v>5</v>
      </c>
      <c r="J39" t="s">
        <v>415</v>
      </c>
      <c r="K39" s="50">
        <v>46273.721979166658</v>
      </c>
      <c r="L39">
        <v>46273.727581018502</v>
      </c>
      <c r="M39">
        <v>484</v>
      </c>
      <c r="N39">
        <v>8</v>
      </c>
      <c r="O39" s="51">
        <v>46273</v>
      </c>
      <c r="P39" t="s">
        <v>1748</v>
      </c>
      <c r="Q39" t="s">
        <v>1747</v>
      </c>
      <c r="R39" t="s">
        <v>492</v>
      </c>
    </row>
    <row r="40" spans="1:18" ht="15" customHeight="1" x14ac:dyDescent="0.35">
      <c r="A40">
        <v>7</v>
      </c>
      <c r="B40" s="50">
        <v>46273.739583333343</v>
      </c>
      <c r="C40">
        <v>100000092004</v>
      </c>
      <c r="D40" t="s">
        <v>1726</v>
      </c>
      <c r="E40">
        <v>100</v>
      </c>
      <c r="F40" t="s">
        <v>1745</v>
      </c>
      <c r="G40" t="s">
        <v>1746</v>
      </c>
      <c r="H40">
        <v>3</v>
      </c>
      <c r="J40" t="s">
        <v>417</v>
      </c>
      <c r="K40" s="50">
        <v>46273.722129629627</v>
      </c>
      <c r="M40">
        <v>1508</v>
      </c>
      <c r="N40">
        <v>25</v>
      </c>
      <c r="O40" s="51">
        <v>46273</v>
      </c>
      <c r="P40" t="s">
        <v>1674</v>
      </c>
      <c r="Q40" t="s">
        <v>1747</v>
      </c>
      <c r="R40" t="s">
        <v>492</v>
      </c>
    </row>
    <row r="41" spans="1:18" ht="15" customHeight="1" x14ac:dyDescent="0.35">
      <c r="A41">
        <v>7</v>
      </c>
      <c r="B41" s="50">
        <v>46273.739583333343</v>
      </c>
      <c r="C41">
        <v>100000092005</v>
      </c>
      <c r="D41" t="s">
        <v>1726</v>
      </c>
      <c r="E41">
        <v>100</v>
      </c>
      <c r="F41" t="s">
        <v>1745</v>
      </c>
      <c r="G41" t="s">
        <v>1746</v>
      </c>
      <c r="H41">
        <v>1</v>
      </c>
      <c r="J41" t="s">
        <v>422</v>
      </c>
      <c r="K41" s="50">
        <v>46273.723252314812</v>
      </c>
      <c r="M41">
        <v>1411</v>
      </c>
      <c r="N41">
        <v>24</v>
      </c>
      <c r="O41" s="51">
        <v>46273</v>
      </c>
      <c r="P41" t="s">
        <v>1674</v>
      </c>
      <c r="Q41" t="s">
        <v>1747</v>
      </c>
      <c r="R41" t="s">
        <v>492</v>
      </c>
    </row>
    <row r="42" spans="1:18" ht="15" customHeight="1" x14ac:dyDescent="0.35">
      <c r="A42">
        <v>7</v>
      </c>
      <c r="B42" s="50">
        <v>46273.739583333343</v>
      </c>
      <c r="C42">
        <v>100000092006</v>
      </c>
      <c r="D42" t="s">
        <v>1726</v>
      </c>
      <c r="E42">
        <v>100</v>
      </c>
      <c r="F42" t="s">
        <v>1745</v>
      </c>
      <c r="G42" t="s">
        <v>1746</v>
      </c>
      <c r="H42">
        <v>2</v>
      </c>
      <c r="J42" t="s">
        <v>420</v>
      </c>
      <c r="K42" s="50">
        <v>46273.724629629629</v>
      </c>
      <c r="M42">
        <v>1292</v>
      </c>
      <c r="N42">
        <v>22</v>
      </c>
      <c r="O42" s="51">
        <v>46273</v>
      </c>
      <c r="P42" t="s">
        <v>1674</v>
      </c>
      <c r="Q42" t="s">
        <v>1747</v>
      </c>
      <c r="R42" t="s">
        <v>492</v>
      </c>
    </row>
    <row r="43" spans="1:18" ht="15" customHeight="1" x14ac:dyDescent="0.35">
      <c r="A43">
        <v>7</v>
      </c>
      <c r="B43" s="50">
        <v>46273.739583333343</v>
      </c>
      <c r="C43">
        <v>100000092007</v>
      </c>
      <c r="D43" t="s">
        <v>1726</v>
      </c>
      <c r="E43">
        <v>100</v>
      </c>
      <c r="F43" t="s">
        <v>1745</v>
      </c>
      <c r="G43" t="s">
        <v>1746</v>
      </c>
      <c r="H43">
        <v>5</v>
      </c>
      <c r="J43" t="s">
        <v>415</v>
      </c>
      <c r="K43" s="50">
        <v>46273.727824074071</v>
      </c>
      <c r="L43">
        <v>46273.727951388901</v>
      </c>
      <c r="M43">
        <v>11</v>
      </c>
      <c r="N43">
        <v>0</v>
      </c>
      <c r="O43" s="51">
        <v>46273</v>
      </c>
      <c r="P43" t="s">
        <v>1748</v>
      </c>
      <c r="Q43" t="s">
        <v>1747</v>
      </c>
      <c r="R43" t="s">
        <v>492</v>
      </c>
    </row>
    <row r="44" spans="1:18" ht="15" customHeight="1" x14ac:dyDescent="0.35">
      <c r="A44">
        <v>7</v>
      </c>
      <c r="B44" s="50">
        <v>46273.739583333343</v>
      </c>
      <c r="C44">
        <v>100000092009</v>
      </c>
      <c r="D44" t="s">
        <v>1726</v>
      </c>
      <c r="E44">
        <v>100</v>
      </c>
      <c r="F44" t="s">
        <v>1745</v>
      </c>
      <c r="G44" t="s">
        <v>1746</v>
      </c>
      <c r="H44">
        <v>1</v>
      </c>
      <c r="J44" t="s">
        <v>415</v>
      </c>
      <c r="K44" s="50">
        <v>46273.727951388893</v>
      </c>
      <c r="M44">
        <v>1005</v>
      </c>
      <c r="N44">
        <v>17</v>
      </c>
      <c r="O44" s="51">
        <v>46273</v>
      </c>
      <c r="P44" t="s">
        <v>1674</v>
      </c>
      <c r="Q44" t="s">
        <v>1747</v>
      </c>
      <c r="R44" t="s">
        <v>492</v>
      </c>
    </row>
    <row r="45" spans="1:18" ht="15" customHeight="1" x14ac:dyDescent="0.35">
      <c r="A45">
        <v>7</v>
      </c>
      <c r="B45" s="50">
        <v>46273.739583333343</v>
      </c>
      <c r="C45">
        <v>100000092008</v>
      </c>
      <c r="D45" t="s">
        <v>1726</v>
      </c>
      <c r="E45">
        <v>100</v>
      </c>
      <c r="F45" t="s">
        <v>1745</v>
      </c>
      <c r="G45" t="s">
        <v>1746</v>
      </c>
      <c r="H45">
        <v>4</v>
      </c>
      <c r="J45" t="s">
        <v>424</v>
      </c>
      <c r="K45" s="50">
        <v>46273.727951388893</v>
      </c>
      <c r="L45">
        <v>46273.728668981501</v>
      </c>
      <c r="M45">
        <v>62</v>
      </c>
      <c r="N45">
        <v>1</v>
      </c>
      <c r="O45" s="51">
        <v>46273</v>
      </c>
      <c r="P45" t="s">
        <v>1748</v>
      </c>
      <c r="Q45" t="s">
        <v>1747</v>
      </c>
      <c r="R45" t="s">
        <v>492</v>
      </c>
    </row>
    <row r="46" spans="1:18" ht="15" customHeight="1" x14ac:dyDescent="0.35">
      <c r="A46">
        <v>7</v>
      </c>
      <c r="B46" s="50">
        <v>46273.739583333343</v>
      </c>
      <c r="C46">
        <v>100000092010</v>
      </c>
      <c r="D46" t="s">
        <v>1726</v>
      </c>
      <c r="E46">
        <v>100</v>
      </c>
      <c r="F46" t="s">
        <v>1745</v>
      </c>
      <c r="G46" t="s">
        <v>1746</v>
      </c>
      <c r="H46">
        <v>4</v>
      </c>
      <c r="J46" t="s">
        <v>424</v>
      </c>
      <c r="K46" s="50">
        <v>46273.728668981479</v>
      </c>
      <c r="M46">
        <v>943</v>
      </c>
      <c r="N46">
        <v>16</v>
      </c>
      <c r="O46" s="51">
        <v>46273</v>
      </c>
      <c r="P46" t="s">
        <v>1674</v>
      </c>
      <c r="Q46" t="s">
        <v>1747</v>
      </c>
      <c r="R46" t="s">
        <v>492</v>
      </c>
    </row>
    <row r="47" spans="1:18" ht="15" customHeight="1" x14ac:dyDescent="0.35">
      <c r="A47">
        <v>7</v>
      </c>
      <c r="B47" s="50">
        <v>46273.739583333343</v>
      </c>
      <c r="C47">
        <v>100000092011</v>
      </c>
      <c r="D47" t="s">
        <v>1726</v>
      </c>
      <c r="E47">
        <v>100</v>
      </c>
      <c r="F47" t="s">
        <v>1745</v>
      </c>
      <c r="G47" t="s">
        <v>1746</v>
      </c>
      <c r="H47">
        <v>6</v>
      </c>
      <c r="J47" t="s">
        <v>341</v>
      </c>
      <c r="K47" s="50">
        <v>46273.730509259258</v>
      </c>
      <c r="M47">
        <v>784</v>
      </c>
      <c r="N47">
        <v>13</v>
      </c>
      <c r="O47" s="51">
        <v>46273</v>
      </c>
      <c r="P47" t="s">
        <v>1674</v>
      </c>
      <c r="Q47" t="s">
        <v>1747</v>
      </c>
      <c r="R47" t="s">
        <v>492</v>
      </c>
    </row>
    <row r="48" spans="1:18" ht="15" customHeight="1" x14ac:dyDescent="0.35">
      <c r="A48">
        <v>7</v>
      </c>
      <c r="B48" s="50">
        <v>46273.739583333343</v>
      </c>
      <c r="C48">
        <v>100000092012</v>
      </c>
      <c r="D48" t="s">
        <v>1726</v>
      </c>
      <c r="E48">
        <v>100</v>
      </c>
      <c r="F48" t="s">
        <v>1745</v>
      </c>
      <c r="G48" t="s">
        <v>1746</v>
      </c>
      <c r="H48">
        <v>5</v>
      </c>
      <c r="J48" t="s">
        <v>423</v>
      </c>
      <c r="K48" s="50">
        <v>46273.731458333343</v>
      </c>
      <c r="M48">
        <v>702</v>
      </c>
      <c r="N48">
        <v>12</v>
      </c>
      <c r="O48" s="51">
        <v>46273</v>
      </c>
      <c r="P48" t="s">
        <v>1674</v>
      </c>
      <c r="Q48" t="s">
        <v>1747</v>
      </c>
      <c r="R48" t="s">
        <v>492</v>
      </c>
    </row>
    <row r="49" spans="1:18" ht="15" customHeight="1" x14ac:dyDescent="0.35">
      <c r="A49">
        <v>7</v>
      </c>
      <c r="B49" s="50">
        <v>46273.739583333343</v>
      </c>
      <c r="C49">
        <v>100000092013</v>
      </c>
      <c r="D49" t="s">
        <v>1726</v>
      </c>
      <c r="E49">
        <v>100</v>
      </c>
      <c r="F49" t="s">
        <v>1745</v>
      </c>
      <c r="G49" t="s">
        <v>1746</v>
      </c>
      <c r="H49">
        <v>6</v>
      </c>
      <c r="J49" t="s">
        <v>343</v>
      </c>
      <c r="K49" s="50">
        <v>46273.735509259262</v>
      </c>
      <c r="L49">
        <v>46273.736296296302</v>
      </c>
      <c r="M49">
        <v>68</v>
      </c>
      <c r="N49">
        <v>1</v>
      </c>
      <c r="O49" s="51">
        <v>46273</v>
      </c>
      <c r="P49" t="s">
        <v>1748</v>
      </c>
      <c r="Q49" t="s">
        <v>1747</v>
      </c>
      <c r="R49" t="s">
        <v>492</v>
      </c>
    </row>
    <row r="50" spans="1:18" ht="15" customHeight="1" x14ac:dyDescent="0.35">
      <c r="A50">
        <v>7</v>
      </c>
      <c r="B50" s="50">
        <v>46273.739583333343</v>
      </c>
      <c r="C50">
        <v>100000092014</v>
      </c>
      <c r="D50" t="s">
        <v>1726</v>
      </c>
      <c r="E50">
        <v>100</v>
      </c>
      <c r="F50" t="s">
        <v>1745</v>
      </c>
      <c r="G50" t="s">
        <v>1746</v>
      </c>
      <c r="H50">
        <v>6</v>
      </c>
      <c r="J50" t="s">
        <v>343</v>
      </c>
      <c r="K50" s="50">
        <v>46273.736354166656</v>
      </c>
      <c r="M50">
        <v>279</v>
      </c>
      <c r="N50">
        <v>5</v>
      </c>
      <c r="O50" s="51">
        <v>46273</v>
      </c>
      <c r="P50" t="s">
        <v>1674</v>
      </c>
      <c r="Q50" t="s">
        <v>1747</v>
      </c>
      <c r="R50" t="s">
        <v>492</v>
      </c>
    </row>
    <row r="51" spans="1:18" ht="15" customHeight="1" x14ac:dyDescent="0.35">
      <c r="A51">
        <v>8</v>
      </c>
      <c r="B51" s="50">
        <v>46273.75</v>
      </c>
      <c r="C51">
        <v>100000091999</v>
      </c>
      <c r="D51" t="s">
        <v>1726</v>
      </c>
      <c r="E51">
        <v>100</v>
      </c>
      <c r="F51" t="s">
        <v>1745</v>
      </c>
      <c r="G51" t="s">
        <v>1746</v>
      </c>
      <c r="H51">
        <v>2</v>
      </c>
      <c r="J51" t="s">
        <v>421</v>
      </c>
      <c r="K51" s="50">
        <v>46273.648182870369</v>
      </c>
      <c r="M51">
        <v>8797</v>
      </c>
      <c r="N51">
        <v>147</v>
      </c>
      <c r="O51" s="51">
        <v>46273</v>
      </c>
      <c r="P51" t="s">
        <v>1674</v>
      </c>
      <c r="Q51" t="s">
        <v>1747</v>
      </c>
      <c r="R51" t="s">
        <v>492</v>
      </c>
    </row>
    <row r="52" spans="1:18" ht="15" customHeight="1" x14ac:dyDescent="0.35">
      <c r="A52">
        <v>8</v>
      </c>
      <c r="B52" s="50">
        <v>46273.75</v>
      </c>
      <c r="C52">
        <v>100000092000</v>
      </c>
      <c r="D52" t="s">
        <v>1726</v>
      </c>
      <c r="E52">
        <v>100</v>
      </c>
      <c r="F52" t="s">
        <v>1745</v>
      </c>
      <c r="G52" t="s">
        <v>1746</v>
      </c>
      <c r="H52">
        <v>1</v>
      </c>
      <c r="J52" t="s">
        <v>418</v>
      </c>
      <c r="K52" s="50">
        <v>46273.670648148152</v>
      </c>
      <c r="L52">
        <v>46273.727962962999</v>
      </c>
      <c r="M52">
        <v>4952</v>
      </c>
      <c r="N52">
        <v>83</v>
      </c>
      <c r="O52" s="51">
        <v>46273</v>
      </c>
      <c r="P52" t="s">
        <v>1748</v>
      </c>
      <c r="Q52" t="s">
        <v>1747</v>
      </c>
      <c r="R52" t="s">
        <v>492</v>
      </c>
    </row>
    <row r="53" spans="1:18" ht="15" customHeight="1" x14ac:dyDescent="0.35">
      <c r="A53">
        <v>8</v>
      </c>
      <c r="B53" s="50">
        <v>46273.75</v>
      </c>
      <c r="C53">
        <v>100000092001</v>
      </c>
      <c r="D53" t="s">
        <v>1726</v>
      </c>
      <c r="E53">
        <v>100</v>
      </c>
      <c r="F53" t="s">
        <v>1745</v>
      </c>
      <c r="G53" t="s">
        <v>1746</v>
      </c>
      <c r="H53">
        <v>1</v>
      </c>
      <c r="J53" t="s">
        <v>419</v>
      </c>
      <c r="K53" s="50">
        <v>46273.675057870372</v>
      </c>
      <c r="M53">
        <v>6475</v>
      </c>
      <c r="N53">
        <v>108</v>
      </c>
      <c r="O53" s="51">
        <v>46273</v>
      </c>
      <c r="P53" t="s">
        <v>1674</v>
      </c>
      <c r="Q53" t="s">
        <v>1747</v>
      </c>
      <c r="R53" t="s">
        <v>492</v>
      </c>
    </row>
    <row r="54" spans="1:18" ht="15" customHeight="1" x14ac:dyDescent="0.35">
      <c r="A54">
        <v>8</v>
      </c>
      <c r="B54" s="50">
        <v>46273.75</v>
      </c>
      <c r="C54">
        <v>100000092002</v>
      </c>
      <c r="D54" t="s">
        <v>1726</v>
      </c>
      <c r="E54">
        <v>100</v>
      </c>
      <c r="F54" t="s">
        <v>1745</v>
      </c>
      <c r="G54" t="s">
        <v>1746</v>
      </c>
      <c r="H54">
        <v>1</v>
      </c>
      <c r="J54" t="s">
        <v>412</v>
      </c>
      <c r="K54" s="50">
        <v>46273.676388888889</v>
      </c>
      <c r="M54">
        <v>6360</v>
      </c>
      <c r="N54">
        <v>106</v>
      </c>
      <c r="O54" s="51">
        <v>46273</v>
      </c>
      <c r="P54" t="s">
        <v>1674</v>
      </c>
      <c r="Q54" t="s">
        <v>1747</v>
      </c>
      <c r="R54" t="s">
        <v>492</v>
      </c>
    </row>
    <row r="55" spans="1:18" ht="15" customHeight="1" x14ac:dyDescent="0.35">
      <c r="A55">
        <v>8</v>
      </c>
      <c r="B55" s="50">
        <v>46273.75</v>
      </c>
      <c r="C55">
        <v>100000092003</v>
      </c>
      <c r="D55" t="s">
        <v>1726</v>
      </c>
      <c r="E55">
        <v>100</v>
      </c>
      <c r="F55" t="s">
        <v>1745</v>
      </c>
      <c r="G55" t="s">
        <v>1746</v>
      </c>
      <c r="H55">
        <v>5</v>
      </c>
      <c r="J55" t="s">
        <v>415</v>
      </c>
      <c r="K55" s="50">
        <v>46273.721979166658</v>
      </c>
      <c r="L55">
        <v>46273.727581018502</v>
      </c>
      <c r="M55">
        <v>484</v>
      </c>
      <c r="N55">
        <v>8</v>
      </c>
      <c r="O55" s="51">
        <v>46273</v>
      </c>
      <c r="P55" t="s">
        <v>1748</v>
      </c>
      <c r="Q55" t="s">
        <v>1747</v>
      </c>
      <c r="R55" t="s">
        <v>492</v>
      </c>
    </row>
    <row r="56" spans="1:18" ht="15" customHeight="1" x14ac:dyDescent="0.35">
      <c r="A56">
        <v>8</v>
      </c>
      <c r="B56" s="50">
        <v>46273.75</v>
      </c>
      <c r="C56">
        <v>100000092004</v>
      </c>
      <c r="D56" t="s">
        <v>1726</v>
      </c>
      <c r="E56">
        <v>100</v>
      </c>
      <c r="F56" t="s">
        <v>1745</v>
      </c>
      <c r="G56" t="s">
        <v>1746</v>
      </c>
      <c r="H56">
        <v>3</v>
      </c>
      <c r="J56" t="s">
        <v>417</v>
      </c>
      <c r="K56" s="50">
        <v>46273.722129629627</v>
      </c>
      <c r="M56">
        <v>2408</v>
      </c>
      <c r="N56">
        <v>40</v>
      </c>
      <c r="O56" s="51">
        <v>46273</v>
      </c>
      <c r="P56" t="s">
        <v>1674</v>
      </c>
      <c r="Q56" t="s">
        <v>1747</v>
      </c>
      <c r="R56" t="s">
        <v>492</v>
      </c>
    </row>
    <row r="57" spans="1:18" ht="15" customHeight="1" x14ac:dyDescent="0.35">
      <c r="A57">
        <v>8</v>
      </c>
      <c r="B57" s="50">
        <v>46273.75</v>
      </c>
      <c r="C57">
        <v>100000092005</v>
      </c>
      <c r="D57" t="s">
        <v>1726</v>
      </c>
      <c r="E57">
        <v>100</v>
      </c>
      <c r="F57" t="s">
        <v>1745</v>
      </c>
      <c r="G57" t="s">
        <v>1746</v>
      </c>
      <c r="H57">
        <v>1</v>
      </c>
      <c r="J57" t="s">
        <v>422</v>
      </c>
      <c r="K57" s="50">
        <v>46273.723252314812</v>
      </c>
      <c r="M57">
        <v>2311</v>
      </c>
      <c r="N57">
        <v>39</v>
      </c>
      <c r="O57" s="51">
        <v>46273</v>
      </c>
      <c r="P57" t="s">
        <v>1674</v>
      </c>
      <c r="Q57" t="s">
        <v>1747</v>
      </c>
      <c r="R57" t="s">
        <v>492</v>
      </c>
    </row>
    <row r="58" spans="1:18" ht="15" customHeight="1" x14ac:dyDescent="0.35">
      <c r="A58">
        <v>8</v>
      </c>
      <c r="B58" s="50">
        <v>46273.75</v>
      </c>
      <c r="C58">
        <v>100000092006</v>
      </c>
      <c r="D58" t="s">
        <v>1726</v>
      </c>
      <c r="E58">
        <v>100</v>
      </c>
      <c r="F58" t="s">
        <v>1745</v>
      </c>
      <c r="G58" t="s">
        <v>1746</v>
      </c>
      <c r="H58">
        <v>2</v>
      </c>
      <c r="J58" t="s">
        <v>420</v>
      </c>
      <c r="K58" s="50">
        <v>46273.724629629629</v>
      </c>
      <c r="M58">
        <v>2192</v>
      </c>
      <c r="N58">
        <v>37</v>
      </c>
      <c r="O58" s="51">
        <v>46273</v>
      </c>
      <c r="P58" t="s">
        <v>1674</v>
      </c>
      <c r="Q58" t="s">
        <v>1747</v>
      </c>
      <c r="R58" t="s">
        <v>492</v>
      </c>
    </row>
    <row r="59" spans="1:18" ht="15" customHeight="1" x14ac:dyDescent="0.35">
      <c r="A59">
        <v>8</v>
      </c>
      <c r="B59" s="50">
        <v>46273.75</v>
      </c>
      <c r="C59">
        <v>100000092007</v>
      </c>
      <c r="D59" t="s">
        <v>1726</v>
      </c>
      <c r="E59">
        <v>100</v>
      </c>
      <c r="F59" t="s">
        <v>1745</v>
      </c>
      <c r="G59" t="s">
        <v>1746</v>
      </c>
      <c r="H59">
        <v>5</v>
      </c>
      <c r="J59" t="s">
        <v>415</v>
      </c>
      <c r="K59" s="50">
        <v>46273.727824074071</v>
      </c>
      <c r="L59">
        <v>46273.727951388901</v>
      </c>
      <c r="M59">
        <v>11</v>
      </c>
      <c r="N59">
        <v>0</v>
      </c>
      <c r="O59" s="51">
        <v>46273</v>
      </c>
      <c r="P59" t="s">
        <v>1748</v>
      </c>
      <c r="Q59" t="s">
        <v>1747</v>
      </c>
      <c r="R59" t="s">
        <v>492</v>
      </c>
    </row>
    <row r="60" spans="1:18" ht="15" customHeight="1" x14ac:dyDescent="0.35">
      <c r="A60">
        <v>8</v>
      </c>
      <c r="B60" s="50">
        <v>46273.75</v>
      </c>
      <c r="C60">
        <v>100000092009</v>
      </c>
      <c r="D60" t="s">
        <v>1726</v>
      </c>
      <c r="E60">
        <v>100</v>
      </c>
      <c r="F60" t="s">
        <v>1745</v>
      </c>
      <c r="G60" t="s">
        <v>1746</v>
      </c>
      <c r="H60">
        <v>1</v>
      </c>
      <c r="J60" t="s">
        <v>415</v>
      </c>
      <c r="K60" s="50">
        <v>46273.727951388893</v>
      </c>
      <c r="M60">
        <v>1905</v>
      </c>
      <c r="N60">
        <v>32</v>
      </c>
      <c r="O60" s="51">
        <v>46273</v>
      </c>
      <c r="P60" t="s">
        <v>1674</v>
      </c>
      <c r="Q60" t="s">
        <v>1747</v>
      </c>
      <c r="R60" t="s">
        <v>492</v>
      </c>
    </row>
    <row r="61" spans="1:18" ht="15" customHeight="1" x14ac:dyDescent="0.35">
      <c r="A61">
        <v>8</v>
      </c>
      <c r="B61" s="50">
        <v>46273.75</v>
      </c>
      <c r="C61">
        <v>100000092008</v>
      </c>
      <c r="D61" t="s">
        <v>1726</v>
      </c>
      <c r="E61">
        <v>100</v>
      </c>
      <c r="F61" t="s">
        <v>1745</v>
      </c>
      <c r="G61" t="s">
        <v>1746</v>
      </c>
      <c r="H61">
        <v>4</v>
      </c>
      <c r="J61" t="s">
        <v>424</v>
      </c>
      <c r="K61" s="50">
        <v>46273.727951388893</v>
      </c>
      <c r="L61">
        <v>46273.728668981501</v>
      </c>
      <c r="M61">
        <v>62</v>
      </c>
      <c r="N61">
        <v>1</v>
      </c>
      <c r="O61" s="51">
        <v>46273</v>
      </c>
      <c r="P61" t="s">
        <v>1748</v>
      </c>
      <c r="Q61" t="s">
        <v>1747</v>
      </c>
      <c r="R61" t="s">
        <v>492</v>
      </c>
    </row>
    <row r="62" spans="1:18" ht="15" customHeight="1" x14ac:dyDescent="0.35">
      <c r="A62">
        <v>8</v>
      </c>
      <c r="B62" s="50">
        <v>46273.75</v>
      </c>
      <c r="C62">
        <v>100000092010</v>
      </c>
      <c r="D62" t="s">
        <v>1726</v>
      </c>
      <c r="E62">
        <v>100</v>
      </c>
      <c r="F62" t="s">
        <v>1745</v>
      </c>
      <c r="G62" t="s">
        <v>1746</v>
      </c>
      <c r="H62">
        <v>4</v>
      </c>
      <c r="J62" t="s">
        <v>424</v>
      </c>
      <c r="K62" s="50">
        <v>46273.728668981479</v>
      </c>
      <c r="M62">
        <v>1843</v>
      </c>
      <c r="N62">
        <v>31</v>
      </c>
      <c r="O62" s="51">
        <v>46273</v>
      </c>
      <c r="P62" t="s">
        <v>1674</v>
      </c>
      <c r="Q62" t="s">
        <v>1747</v>
      </c>
      <c r="R62" t="s">
        <v>492</v>
      </c>
    </row>
    <row r="63" spans="1:18" ht="15" customHeight="1" x14ac:dyDescent="0.35">
      <c r="A63">
        <v>8</v>
      </c>
      <c r="B63" s="50">
        <v>46273.75</v>
      </c>
      <c r="C63">
        <v>100000092011</v>
      </c>
      <c r="D63" t="s">
        <v>1726</v>
      </c>
      <c r="E63">
        <v>100</v>
      </c>
      <c r="F63" t="s">
        <v>1745</v>
      </c>
      <c r="G63" t="s">
        <v>1746</v>
      </c>
      <c r="H63">
        <v>6</v>
      </c>
      <c r="J63" t="s">
        <v>341</v>
      </c>
      <c r="K63" s="50">
        <v>46273.730509259258</v>
      </c>
      <c r="M63">
        <v>1684</v>
      </c>
      <c r="N63">
        <v>28</v>
      </c>
      <c r="O63" s="51">
        <v>46273</v>
      </c>
      <c r="P63" t="s">
        <v>1674</v>
      </c>
      <c r="Q63" t="s">
        <v>1747</v>
      </c>
      <c r="R63" t="s">
        <v>492</v>
      </c>
    </row>
    <row r="64" spans="1:18" ht="15" customHeight="1" x14ac:dyDescent="0.35">
      <c r="A64">
        <v>8</v>
      </c>
      <c r="B64" s="50">
        <v>46273.75</v>
      </c>
      <c r="C64">
        <v>100000092012</v>
      </c>
      <c r="D64" t="s">
        <v>1726</v>
      </c>
      <c r="E64">
        <v>100</v>
      </c>
      <c r="F64" t="s">
        <v>1745</v>
      </c>
      <c r="G64" t="s">
        <v>1746</v>
      </c>
      <c r="H64">
        <v>5</v>
      </c>
      <c r="J64" t="s">
        <v>423</v>
      </c>
      <c r="K64" s="50">
        <v>46273.731458333343</v>
      </c>
      <c r="L64">
        <v>46273.741585648197</v>
      </c>
      <c r="M64">
        <v>875</v>
      </c>
      <c r="N64">
        <v>15</v>
      </c>
      <c r="O64" s="51">
        <v>46273</v>
      </c>
      <c r="P64" t="s">
        <v>1748</v>
      </c>
      <c r="Q64" t="s">
        <v>1747</v>
      </c>
      <c r="R64" t="s">
        <v>492</v>
      </c>
    </row>
    <row r="65" spans="1:18" ht="15" customHeight="1" x14ac:dyDescent="0.35">
      <c r="A65">
        <v>8</v>
      </c>
      <c r="B65" s="50">
        <v>46273.75</v>
      </c>
      <c r="C65">
        <v>100000092013</v>
      </c>
      <c r="D65" t="s">
        <v>1726</v>
      </c>
      <c r="E65">
        <v>100</v>
      </c>
      <c r="F65" t="s">
        <v>1745</v>
      </c>
      <c r="G65" t="s">
        <v>1746</v>
      </c>
      <c r="H65">
        <v>6</v>
      </c>
      <c r="J65" t="s">
        <v>343</v>
      </c>
      <c r="K65" s="50">
        <v>46273.735509259262</v>
      </c>
      <c r="L65">
        <v>46273.736296296302</v>
      </c>
      <c r="M65">
        <v>68</v>
      </c>
      <c r="N65">
        <v>1</v>
      </c>
      <c r="O65" s="51">
        <v>46273</v>
      </c>
      <c r="P65" t="s">
        <v>1748</v>
      </c>
      <c r="Q65" t="s">
        <v>1747</v>
      </c>
      <c r="R65" t="s">
        <v>492</v>
      </c>
    </row>
    <row r="66" spans="1:18" ht="15" customHeight="1" x14ac:dyDescent="0.35">
      <c r="A66">
        <v>8</v>
      </c>
      <c r="B66" s="50">
        <v>46273.75</v>
      </c>
      <c r="C66">
        <v>100000092014</v>
      </c>
      <c r="D66" t="s">
        <v>1726</v>
      </c>
      <c r="E66">
        <v>100</v>
      </c>
      <c r="F66" t="s">
        <v>1745</v>
      </c>
      <c r="G66" t="s">
        <v>1746</v>
      </c>
      <c r="H66">
        <v>6</v>
      </c>
      <c r="J66" t="s">
        <v>343</v>
      </c>
      <c r="K66" s="50">
        <v>46273.736354166656</v>
      </c>
      <c r="M66">
        <v>1179</v>
      </c>
      <c r="N66">
        <v>20</v>
      </c>
      <c r="O66" s="51">
        <v>46273</v>
      </c>
      <c r="P66" t="s">
        <v>1674</v>
      </c>
      <c r="Q66" t="s">
        <v>1747</v>
      </c>
      <c r="R66" t="s">
        <v>492</v>
      </c>
    </row>
    <row r="67" spans="1:18" ht="15" customHeight="1" x14ac:dyDescent="0.35">
      <c r="A67">
        <v>8</v>
      </c>
      <c r="B67" s="50">
        <v>46273.75</v>
      </c>
      <c r="C67">
        <v>100000092015</v>
      </c>
      <c r="D67" t="s">
        <v>1726</v>
      </c>
      <c r="E67">
        <v>100</v>
      </c>
      <c r="F67" t="s">
        <v>1745</v>
      </c>
      <c r="G67" t="s">
        <v>1746</v>
      </c>
      <c r="H67">
        <v>1</v>
      </c>
      <c r="J67" t="s">
        <v>418</v>
      </c>
      <c r="K67" s="50">
        <v>46273.745532407411</v>
      </c>
      <c r="M67">
        <v>386</v>
      </c>
      <c r="N67">
        <v>6</v>
      </c>
      <c r="O67" s="51">
        <v>46273</v>
      </c>
      <c r="P67" t="s">
        <v>1674</v>
      </c>
      <c r="Q67" t="s">
        <v>1747</v>
      </c>
      <c r="R67" t="s">
        <v>492</v>
      </c>
    </row>
    <row r="68" spans="1:18" ht="15" customHeight="1" x14ac:dyDescent="0.35">
      <c r="A68">
        <v>8</v>
      </c>
      <c r="B68" s="50">
        <v>46273.75</v>
      </c>
      <c r="C68">
        <v>100000092016</v>
      </c>
      <c r="D68" t="s">
        <v>1726</v>
      </c>
      <c r="E68">
        <v>100</v>
      </c>
      <c r="F68" t="s">
        <v>1745</v>
      </c>
      <c r="G68" t="s">
        <v>1746</v>
      </c>
      <c r="H68">
        <v>5</v>
      </c>
      <c r="J68" t="s">
        <v>423</v>
      </c>
      <c r="K68" s="50">
        <v>46273.746388888889</v>
      </c>
      <c r="L68">
        <v>46273.747175925899</v>
      </c>
      <c r="M68">
        <v>68</v>
      </c>
      <c r="N68">
        <v>1</v>
      </c>
      <c r="O68" s="51">
        <v>46273</v>
      </c>
      <c r="P68" t="s">
        <v>1748</v>
      </c>
      <c r="Q68" t="s">
        <v>1747</v>
      </c>
      <c r="R68" t="s">
        <v>492</v>
      </c>
    </row>
    <row r="69" spans="1:18" ht="15" customHeight="1" x14ac:dyDescent="0.35">
      <c r="A69">
        <v>9</v>
      </c>
      <c r="B69" s="50">
        <v>46273.760416666657</v>
      </c>
      <c r="C69">
        <v>100000091999</v>
      </c>
      <c r="D69" t="s">
        <v>1726</v>
      </c>
      <c r="E69">
        <v>100</v>
      </c>
      <c r="F69" t="s">
        <v>1745</v>
      </c>
      <c r="G69" t="s">
        <v>1746</v>
      </c>
      <c r="H69">
        <v>2</v>
      </c>
      <c r="J69" t="s">
        <v>421</v>
      </c>
      <c r="K69" s="50">
        <v>46273.648182870369</v>
      </c>
      <c r="M69">
        <v>9697</v>
      </c>
      <c r="N69">
        <v>162</v>
      </c>
      <c r="O69" s="51">
        <v>46273</v>
      </c>
      <c r="P69" t="s">
        <v>1674</v>
      </c>
      <c r="Q69" t="s">
        <v>1747</v>
      </c>
      <c r="R69" t="s">
        <v>492</v>
      </c>
    </row>
    <row r="70" spans="1:18" ht="15" customHeight="1" x14ac:dyDescent="0.35">
      <c r="A70">
        <v>9</v>
      </c>
      <c r="B70" s="50">
        <v>46273.760416666657</v>
      </c>
      <c r="C70">
        <v>100000092000</v>
      </c>
      <c r="D70" t="s">
        <v>1726</v>
      </c>
      <c r="E70">
        <v>100</v>
      </c>
      <c r="F70" t="s">
        <v>1745</v>
      </c>
      <c r="G70" t="s">
        <v>1746</v>
      </c>
      <c r="H70">
        <v>1</v>
      </c>
      <c r="J70" t="s">
        <v>418</v>
      </c>
      <c r="K70" s="50">
        <v>46273.670648148152</v>
      </c>
      <c r="L70">
        <v>46273.727962962999</v>
      </c>
      <c r="M70">
        <v>4952</v>
      </c>
      <c r="N70">
        <v>83</v>
      </c>
      <c r="O70" s="51">
        <v>46273</v>
      </c>
      <c r="P70" t="s">
        <v>1748</v>
      </c>
      <c r="Q70" t="s">
        <v>1747</v>
      </c>
      <c r="R70" t="s">
        <v>492</v>
      </c>
    </row>
    <row r="71" spans="1:18" ht="15" customHeight="1" x14ac:dyDescent="0.35">
      <c r="A71">
        <v>9</v>
      </c>
      <c r="B71" s="50">
        <v>46273.760416666657</v>
      </c>
      <c r="C71">
        <v>100000092001</v>
      </c>
      <c r="D71" t="s">
        <v>1726</v>
      </c>
      <c r="E71">
        <v>100</v>
      </c>
      <c r="F71" t="s">
        <v>1745</v>
      </c>
      <c r="G71" t="s">
        <v>1746</v>
      </c>
      <c r="H71">
        <v>1</v>
      </c>
      <c r="J71" t="s">
        <v>419</v>
      </c>
      <c r="K71" s="50">
        <v>46273.675057870372</v>
      </c>
      <c r="M71">
        <v>7375</v>
      </c>
      <c r="N71">
        <v>123</v>
      </c>
      <c r="O71" s="51">
        <v>46273</v>
      </c>
      <c r="P71" t="s">
        <v>1674</v>
      </c>
      <c r="Q71" t="s">
        <v>1747</v>
      </c>
      <c r="R71" t="s">
        <v>492</v>
      </c>
    </row>
    <row r="72" spans="1:18" ht="15" customHeight="1" x14ac:dyDescent="0.35">
      <c r="A72">
        <v>9</v>
      </c>
      <c r="B72" s="50">
        <v>46273.760416666657</v>
      </c>
      <c r="C72">
        <v>100000092002</v>
      </c>
      <c r="D72" t="s">
        <v>1726</v>
      </c>
      <c r="E72">
        <v>100</v>
      </c>
      <c r="F72" t="s">
        <v>1745</v>
      </c>
      <c r="G72" t="s">
        <v>1746</v>
      </c>
      <c r="H72">
        <v>1</v>
      </c>
      <c r="J72" t="s">
        <v>412</v>
      </c>
      <c r="K72" s="50">
        <v>46273.676388888889</v>
      </c>
      <c r="M72">
        <v>7260</v>
      </c>
      <c r="N72">
        <v>121</v>
      </c>
      <c r="O72" s="51">
        <v>46273</v>
      </c>
      <c r="P72" t="s">
        <v>1674</v>
      </c>
      <c r="Q72" t="s">
        <v>1747</v>
      </c>
      <c r="R72" t="s">
        <v>492</v>
      </c>
    </row>
    <row r="73" spans="1:18" ht="15" customHeight="1" x14ac:dyDescent="0.35">
      <c r="A73">
        <v>9</v>
      </c>
      <c r="B73" s="50">
        <v>46273.760416666657</v>
      </c>
      <c r="C73">
        <v>100000092003</v>
      </c>
      <c r="D73" t="s">
        <v>1726</v>
      </c>
      <c r="E73">
        <v>100</v>
      </c>
      <c r="F73" t="s">
        <v>1745</v>
      </c>
      <c r="G73" t="s">
        <v>1746</v>
      </c>
      <c r="H73">
        <v>5</v>
      </c>
      <c r="J73" t="s">
        <v>415</v>
      </c>
      <c r="K73" s="50">
        <v>46273.721979166658</v>
      </c>
      <c r="L73">
        <v>46273.727581018502</v>
      </c>
      <c r="M73">
        <v>484</v>
      </c>
      <c r="N73">
        <v>8</v>
      </c>
      <c r="O73" s="51">
        <v>46273</v>
      </c>
      <c r="P73" t="s">
        <v>1748</v>
      </c>
      <c r="Q73" t="s">
        <v>1747</v>
      </c>
      <c r="R73" t="s">
        <v>492</v>
      </c>
    </row>
    <row r="74" spans="1:18" ht="15" customHeight="1" x14ac:dyDescent="0.35">
      <c r="A74">
        <v>9</v>
      </c>
      <c r="B74" s="50">
        <v>46273.760416666657</v>
      </c>
      <c r="C74">
        <v>100000092004</v>
      </c>
      <c r="D74" t="s">
        <v>1726</v>
      </c>
      <c r="E74">
        <v>100</v>
      </c>
      <c r="F74" t="s">
        <v>1745</v>
      </c>
      <c r="G74" t="s">
        <v>1746</v>
      </c>
      <c r="H74">
        <v>3</v>
      </c>
      <c r="J74" t="s">
        <v>417</v>
      </c>
      <c r="K74" s="50">
        <v>46273.722129629627</v>
      </c>
      <c r="M74">
        <v>3308</v>
      </c>
      <c r="N74">
        <v>55</v>
      </c>
      <c r="O74" s="51">
        <v>46273</v>
      </c>
      <c r="P74" t="s">
        <v>1674</v>
      </c>
      <c r="Q74" t="s">
        <v>1747</v>
      </c>
      <c r="R74" t="s">
        <v>492</v>
      </c>
    </row>
    <row r="75" spans="1:18" ht="15" customHeight="1" x14ac:dyDescent="0.35">
      <c r="A75">
        <v>9</v>
      </c>
      <c r="B75" s="50">
        <v>46273.760416666657</v>
      </c>
      <c r="C75">
        <v>100000092005</v>
      </c>
      <c r="D75" t="s">
        <v>1726</v>
      </c>
      <c r="E75">
        <v>100</v>
      </c>
      <c r="F75" t="s">
        <v>1745</v>
      </c>
      <c r="G75" t="s">
        <v>1746</v>
      </c>
      <c r="H75">
        <v>1</v>
      </c>
      <c r="J75" t="s">
        <v>422</v>
      </c>
      <c r="K75" s="50">
        <v>46273.723252314812</v>
      </c>
      <c r="M75">
        <v>3211</v>
      </c>
      <c r="N75">
        <v>54</v>
      </c>
      <c r="O75" s="51">
        <v>46273</v>
      </c>
      <c r="P75" t="s">
        <v>1674</v>
      </c>
      <c r="Q75" t="s">
        <v>1747</v>
      </c>
      <c r="R75" t="s">
        <v>492</v>
      </c>
    </row>
    <row r="76" spans="1:18" ht="15" customHeight="1" x14ac:dyDescent="0.35">
      <c r="A76">
        <v>9</v>
      </c>
      <c r="B76" s="50">
        <v>46273.760416666657</v>
      </c>
      <c r="C76">
        <v>100000092006</v>
      </c>
      <c r="D76" t="s">
        <v>1726</v>
      </c>
      <c r="E76">
        <v>100</v>
      </c>
      <c r="F76" t="s">
        <v>1745</v>
      </c>
      <c r="G76" t="s">
        <v>1746</v>
      </c>
      <c r="H76">
        <v>2</v>
      </c>
      <c r="J76" t="s">
        <v>420</v>
      </c>
      <c r="K76" s="50">
        <v>46273.724629629629</v>
      </c>
      <c r="M76">
        <v>3092</v>
      </c>
      <c r="N76">
        <v>52</v>
      </c>
      <c r="O76" s="51">
        <v>46273</v>
      </c>
      <c r="P76" t="s">
        <v>1674</v>
      </c>
      <c r="Q76" t="s">
        <v>1747</v>
      </c>
      <c r="R76" t="s">
        <v>492</v>
      </c>
    </row>
    <row r="77" spans="1:18" ht="15" customHeight="1" x14ac:dyDescent="0.35">
      <c r="A77">
        <v>9</v>
      </c>
      <c r="B77" s="50">
        <v>46273.760416666657</v>
      </c>
      <c r="C77">
        <v>100000092007</v>
      </c>
      <c r="D77" t="s">
        <v>1726</v>
      </c>
      <c r="E77">
        <v>100</v>
      </c>
      <c r="F77" t="s">
        <v>1745</v>
      </c>
      <c r="G77" t="s">
        <v>1746</v>
      </c>
      <c r="H77">
        <v>5</v>
      </c>
      <c r="J77" t="s">
        <v>415</v>
      </c>
      <c r="K77" s="50">
        <v>46273.727824074071</v>
      </c>
      <c r="L77">
        <v>46273.727951388901</v>
      </c>
      <c r="M77">
        <v>11</v>
      </c>
      <c r="N77">
        <v>0</v>
      </c>
      <c r="O77" s="51">
        <v>46273</v>
      </c>
      <c r="P77" t="s">
        <v>1748</v>
      </c>
      <c r="Q77" t="s">
        <v>1747</v>
      </c>
      <c r="R77" t="s">
        <v>492</v>
      </c>
    </row>
    <row r="78" spans="1:18" ht="15" customHeight="1" x14ac:dyDescent="0.35">
      <c r="A78">
        <v>9</v>
      </c>
      <c r="B78" s="50">
        <v>46273.760416666657</v>
      </c>
      <c r="C78">
        <v>100000092009</v>
      </c>
      <c r="D78" t="s">
        <v>1726</v>
      </c>
      <c r="E78">
        <v>100</v>
      </c>
      <c r="F78" t="s">
        <v>1745</v>
      </c>
      <c r="G78" t="s">
        <v>1746</v>
      </c>
      <c r="H78">
        <v>1</v>
      </c>
      <c r="J78" t="s">
        <v>415</v>
      </c>
      <c r="K78" s="50">
        <v>46273.727951388893</v>
      </c>
      <c r="M78">
        <v>2805</v>
      </c>
      <c r="N78">
        <v>47</v>
      </c>
      <c r="O78" s="51">
        <v>46273</v>
      </c>
      <c r="P78" t="s">
        <v>1674</v>
      </c>
      <c r="Q78" t="s">
        <v>1747</v>
      </c>
      <c r="R78" t="s">
        <v>492</v>
      </c>
    </row>
    <row r="79" spans="1:18" ht="15" customHeight="1" x14ac:dyDescent="0.35">
      <c r="A79">
        <v>9</v>
      </c>
      <c r="B79" s="50">
        <v>46273.760416666657</v>
      </c>
      <c r="C79">
        <v>100000092008</v>
      </c>
      <c r="D79" t="s">
        <v>1726</v>
      </c>
      <c r="E79">
        <v>100</v>
      </c>
      <c r="F79" t="s">
        <v>1745</v>
      </c>
      <c r="G79" t="s">
        <v>1746</v>
      </c>
      <c r="H79">
        <v>4</v>
      </c>
      <c r="J79" t="s">
        <v>424</v>
      </c>
      <c r="K79" s="50">
        <v>46273.727951388893</v>
      </c>
      <c r="L79">
        <v>46273.728668981501</v>
      </c>
      <c r="M79">
        <v>62</v>
      </c>
      <c r="N79">
        <v>1</v>
      </c>
      <c r="O79" s="51">
        <v>46273</v>
      </c>
      <c r="P79" t="s">
        <v>1748</v>
      </c>
      <c r="Q79" t="s">
        <v>1747</v>
      </c>
      <c r="R79" t="s">
        <v>492</v>
      </c>
    </row>
    <row r="80" spans="1:18" ht="15" customHeight="1" x14ac:dyDescent="0.35">
      <c r="A80">
        <v>9</v>
      </c>
      <c r="B80" s="50">
        <v>46273.760416666657</v>
      </c>
      <c r="C80">
        <v>100000092010</v>
      </c>
      <c r="D80" t="s">
        <v>1726</v>
      </c>
      <c r="E80">
        <v>100</v>
      </c>
      <c r="F80" t="s">
        <v>1745</v>
      </c>
      <c r="G80" t="s">
        <v>1746</v>
      </c>
      <c r="H80">
        <v>4</v>
      </c>
      <c r="J80" t="s">
        <v>424</v>
      </c>
      <c r="K80" s="50">
        <v>46273.728668981479</v>
      </c>
      <c r="M80">
        <v>2743</v>
      </c>
      <c r="N80">
        <v>46</v>
      </c>
      <c r="O80" s="51">
        <v>46273</v>
      </c>
      <c r="P80" t="s">
        <v>1674</v>
      </c>
      <c r="Q80" t="s">
        <v>1747</v>
      </c>
      <c r="R80" t="s">
        <v>492</v>
      </c>
    </row>
    <row r="81" spans="1:18" ht="15" customHeight="1" x14ac:dyDescent="0.35">
      <c r="A81">
        <v>9</v>
      </c>
      <c r="B81" s="50">
        <v>46273.760416666657</v>
      </c>
      <c r="C81">
        <v>100000092011</v>
      </c>
      <c r="D81" t="s">
        <v>1726</v>
      </c>
      <c r="E81">
        <v>100</v>
      </c>
      <c r="F81" t="s">
        <v>1745</v>
      </c>
      <c r="G81" t="s">
        <v>1746</v>
      </c>
      <c r="H81">
        <v>6</v>
      </c>
      <c r="J81" t="s">
        <v>341</v>
      </c>
      <c r="K81" s="50">
        <v>46273.730509259258</v>
      </c>
      <c r="M81">
        <v>2584</v>
      </c>
      <c r="N81">
        <v>43</v>
      </c>
      <c r="O81" s="51">
        <v>46273</v>
      </c>
      <c r="P81" t="s">
        <v>1674</v>
      </c>
      <c r="Q81" t="s">
        <v>1747</v>
      </c>
      <c r="R81" t="s">
        <v>492</v>
      </c>
    </row>
    <row r="82" spans="1:18" ht="15" customHeight="1" x14ac:dyDescent="0.35">
      <c r="A82">
        <v>9</v>
      </c>
      <c r="B82" s="50">
        <v>46273.760416666657</v>
      </c>
      <c r="C82">
        <v>100000092012</v>
      </c>
      <c r="D82" t="s">
        <v>1726</v>
      </c>
      <c r="E82">
        <v>100</v>
      </c>
      <c r="F82" t="s">
        <v>1745</v>
      </c>
      <c r="G82" t="s">
        <v>1746</v>
      </c>
      <c r="H82">
        <v>5</v>
      </c>
      <c r="J82" t="s">
        <v>423</v>
      </c>
      <c r="K82" s="50">
        <v>46273.731458333343</v>
      </c>
      <c r="L82">
        <v>46273.741585648197</v>
      </c>
      <c r="M82">
        <v>875</v>
      </c>
      <c r="N82">
        <v>15</v>
      </c>
      <c r="O82" s="51">
        <v>46273</v>
      </c>
      <c r="P82" t="s">
        <v>1748</v>
      </c>
      <c r="Q82" t="s">
        <v>1747</v>
      </c>
      <c r="R82" t="s">
        <v>492</v>
      </c>
    </row>
    <row r="83" spans="1:18" ht="15" customHeight="1" x14ac:dyDescent="0.35">
      <c r="A83">
        <v>9</v>
      </c>
      <c r="B83" s="50">
        <v>46273.760416666657</v>
      </c>
      <c r="C83">
        <v>100000092013</v>
      </c>
      <c r="D83" t="s">
        <v>1726</v>
      </c>
      <c r="E83">
        <v>100</v>
      </c>
      <c r="F83" t="s">
        <v>1745</v>
      </c>
      <c r="G83" t="s">
        <v>1746</v>
      </c>
      <c r="H83">
        <v>6</v>
      </c>
      <c r="J83" t="s">
        <v>343</v>
      </c>
      <c r="K83" s="50">
        <v>46273.735509259262</v>
      </c>
      <c r="L83">
        <v>46273.736296296302</v>
      </c>
      <c r="M83">
        <v>68</v>
      </c>
      <c r="N83">
        <v>1</v>
      </c>
      <c r="O83" s="51">
        <v>46273</v>
      </c>
      <c r="P83" t="s">
        <v>1748</v>
      </c>
      <c r="Q83" t="s">
        <v>1747</v>
      </c>
      <c r="R83" t="s">
        <v>492</v>
      </c>
    </row>
    <row r="84" spans="1:18" ht="15" customHeight="1" x14ac:dyDescent="0.35">
      <c r="A84">
        <v>9</v>
      </c>
      <c r="B84" s="50">
        <v>46273.760416666657</v>
      </c>
      <c r="C84">
        <v>100000092014</v>
      </c>
      <c r="D84" t="s">
        <v>1726</v>
      </c>
      <c r="E84">
        <v>100</v>
      </c>
      <c r="F84" t="s">
        <v>1745</v>
      </c>
      <c r="G84" t="s">
        <v>1746</v>
      </c>
      <c r="H84">
        <v>6</v>
      </c>
      <c r="J84" t="s">
        <v>343</v>
      </c>
      <c r="K84" s="50">
        <v>46273.736354166656</v>
      </c>
      <c r="M84">
        <v>2079</v>
      </c>
      <c r="N84">
        <v>35</v>
      </c>
      <c r="O84" s="51">
        <v>46273</v>
      </c>
      <c r="P84" t="s">
        <v>1674</v>
      </c>
      <c r="Q84" t="s">
        <v>1747</v>
      </c>
      <c r="R84" t="s">
        <v>492</v>
      </c>
    </row>
    <row r="85" spans="1:18" ht="15" customHeight="1" x14ac:dyDescent="0.35">
      <c r="A85">
        <v>9</v>
      </c>
      <c r="B85" s="50">
        <v>46273.760416666657</v>
      </c>
      <c r="C85">
        <v>100000092015</v>
      </c>
      <c r="D85" t="s">
        <v>1726</v>
      </c>
      <c r="E85">
        <v>100</v>
      </c>
      <c r="F85" t="s">
        <v>1745</v>
      </c>
      <c r="G85" t="s">
        <v>1746</v>
      </c>
      <c r="H85">
        <v>1</v>
      </c>
      <c r="J85" t="s">
        <v>418</v>
      </c>
      <c r="K85" s="50">
        <v>46273.745532407411</v>
      </c>
      <c r="M85">
        <v>1286</v>
      </c>
      <c r="N85">
        <v>21</v>
      </c>
      <c r="O85" s="51">
        <v>46273</v>
      </c>
      <c r="P85" t="s">
        <v>1674</v>
      </c>
      <c r="Q85" t="s">
        <v>1747</v>
      </c>
      <c r="R85" t="s">
        <v>492</v>
      </c>
    </row>
    <row r="86" spans="1:18" ht="15" customHeight="1" x14ac:dyDescent="0.35">
      <c r="A86">
        <v>9</v>
      </c>
      <c r="B86" s="50">
        <v>46273.760416666657</v>
      </c>
      <c r="C86">
        <v>100000092016</v>
      </c>
      <c r="D86" t="s">
        <v>1726</v>
      </c>
      <c r="E86">
        <v>100</v>
      </c>
      <c r="F86" t="s">
        <v>1745</v>
      </c>
      <c r="G86" t="s">
        <v>1746</v>
      </c>
      <c r="H86">
        <v>5</v>
      </c>
      <c r="J86" t="s">
        <v>423</v>
      </c>
      <c r="K86" s="50">
        <v>46273.746388888889</v>
      </c>
      <c r="L86">
        <v>46273.747175925899</v>
      </c>
      <c r="M86">
        <v>68</v>
      </c>
      <c r="N86">
        <v>1</v>
      </c>
      <c r="O86" s="51">
        <v>46273</v>
      </c>
      <c r="P86" t="s">
        <v>1748</v>
      </c>
      <c r="Q86" t="s">
        <v>1747</v>
      </c>
      <c r="R86" t="s">
        <v>492</v>
      </c>
    </row>
    <row r="87" spans="1:18" ht="15" customHeight="1" x14ac:dyDescent="0.35">
      <c r="A87">
        <v>9</v>
      </c>
      <c r="B87" s="50">
        <v>46273.760416666657</v>
      </c>
      <c r="C87">
        <v>100000092017</v>
      </c>
      <c r="D87" t="s">
        <v>1726</v>
      </c>
      <c r="E87">
        <v>100</v>
      </c>
      <c r="F87" t="s">
        <v>1745</v>
      </c>
      <c r="G87" t="s">
        <v>1746</v>
      </c>
      <c r="H87">
        <v>5</v>
      </c>
      <c r="J87" t="s">
        <v>423</v>
      </c>
      <c r="K87" s="50">
        <v>46273.750277777777</v>
      </c>
      <c r="M87">
        <v>876</v>
      </c>
      <c r="N87">
        <v>15</v>
      </c>
      <c r="O87" s="51">
        <v>46273</v>
      </c>
      <c r="P87" t="s">
        <v>1674</v>
      </c>
      <c r="Q87" t="s">
        <v>1747</v>
      </c>
      <c r="R87" t="s">
        <v>492</v>
      </c>
    </row>
    <row r="88" spans="1:18" ht="15" customHeight="1" x14ac:dyDescent="0.35">
      <c r="A88">
        <v>10</v>
      </c>
      <c r="B88" s="50">
        <v>46273.770833333343</v>
      </c>
      <c r="C88">
        <v>100000091999</v>
      </c>
      <c r="D88" t="s">
        <v>1726</v>
      </c>
      <c r="E88">
        <v>100</v>
      </c>
      <c r="F88" t="s">
        <v>1745</v>
      </c>
      <c r="G88" t="s">
        <v>1746</v>
      </c>
      <c r="H88">
        <v>2</v>
      </c>
      <c r="J88" t="s">
        <v>421</v>
      </c>
      <c r="K88" s="50">
        <v>46273.648182870369</v>
      </c>
      <c r="M88">
        <v>10597</v>
      </c>
      <c r="N88">
        <v>177</v>
      </c>
      <c r="O88" s="51">
        <v>46273</v>
      </c>
      <c r="P88" t="s">
        <v>1674</v>
      </c>
      <c r="Q88" t="s">
        <v>1747</v>
      </c>
      <c r="R88" t="s">
        <v>492</v>
      </c>
    </row>
    <row r="89" spans="1:18" ht="15" customHeight="1" x14ac:dyDescent="0.35">
      <c r="A89">
        <v>10</v>
      </c>
      <c r="B89" s="50">
        <v>46273.770833333343</v>
      </c>
      <c r="C89">
        <v>100000092000</v>
      </c>
      <c r="D89" t="s">
        <v>1726</v>
      </c>
      <c r="E89">
        <v>100</v>
      </c>
      <c r="F89" t="s">
        <v>1745</v>
      </c>
      <c r="G89" t="s">
        <v>1746</v>
      </c>
      <c r="H89">
        <v>1</v>
      </c>
      <c r="J89" t="s">
        <v>418</v>
      </c>
      <c r="K89" s="50">
        <v>46273.670648148152</v>
      </c>
      <c r="L89">
        <v>46273.727962962999</v>
      </c>
      <c r="M89">
        <v>4952</v>
      </c>
      <c r="N89">
        <v>83</v>
      </c>
      <c r="O89" s="51">
        <v>46273</v>
      </c>
      <c r="P89" t="s">
        <v>1748</v>
      </c>
      <c r="Q89" t="s">
        <v>1747</v>
      </c>
      <c r="R89" t="s">
        <v>492</v>
      </c>
    </row>
    <row r="90" spans="1:18" ht="15" customHeight="1" x14ac:dyDescent="0.35">
      <c r="A90">
        <v>10</v>
      </c>
      <c r="B90" s="50">
        <v>46273.770833333343</v>
      </c>
      <c r="C90">
        <v>100000092001</v>
      </c>
      <c r="D90" t="s">
        <v>1726</v>
      </c>
      <c r="E90">
        <v>100</v>
      </c>
      <c r="F90" t="s">
        <v>1745</v>
      </c>
      <c r="G90" t="s">
        <v>1746</v>
      </c>
      <c r="H90">
        <v>1</v>
      </c>
      <c r="J90" t="s">
        <v>419</v>
      </c>
      <c r="K90" s="50">
        <v>46273.675057870372</v>
      </c>
      <c r="M90">
        <v>8275</v>
      </c>
      <c r="N90">
        <v>138</v>
      </c>
      <c r="O90" s="51">
        <v>46273</v>
      </c>
      <c r="P90" t="s">
        <v>1674</v>
      </c>
      <c r="Q90" t="s">
        <v>1747</v>
      </c>
      <c r="R90" t="s">
        <v>492</v>
      </c>
    </row>
    <row r="91" spans="1:18" ht="15" customHeight="1" x14ac:dyDescent="0.35">
      <c r="A91">
        <v>10</v>
      </c>
      <c r="B91" s="50">
        <v>46273.770833333343</v>
      </c>
      <c r="C91">
        <v>100000092002</v>
      </c>
      <c r="D91" t="s">
        <v>1726</v>
      </c>
      <c r="E91">
        <v>100</v>
      </c>
      <c r="F91" t="s">
        <v>1745</v>
      </c>
      <c r="G91" t="s">
        <v>1746</v>
      </c>
      <c r="H91">
        <v>1</v>
      </c>
      <c r="J91" t="s">
        <v>412</v>
      </c>
      <c r="K91" s="50">
        <v>46273.676388888889</v>
      </c>
      <c r="M91">
        <v>8160</v>
      </c>
      <c r="N91">
        <v>136</v>
      </c>
      <c r="O91" s="51">
        <v>46273</v>
      </c>
      <c r="P91" t="s">
        <v>1674</v>
      </c>
      <c r="Q91" t="s">
        <v>1747</v>
      </c>
      <c r="R91" t="s">
        <v>492</v>
      </c>
    </row>
    <row r="92" spans="1:18" ht="15" customHeight="1" x14ac:dyDescent="0.35">
      <c r="A92">
        <v>10</v>
      </c>
      <c r="B92" s="50">
        <v>46273.770833333343</v>
      </c>
      <c r="C92">
        <v>100000092003</v>
      </c>
      <c r="D92" t="s">
        <v>1726</v>
      </c>
      <c r="E92">
        <v>100</v>
      </c>
      <c r="F92" t="s">
        <v>1745</v>
      </c>
      <c r="G92" t="s">
        <v>1746</v>
      </c>
      <c r="H92">
        <v>5</v>
      </c>
      <c r="J92" t="s">
        <v>415</v>
      </c>
      <c r="K92" s="50">
        <v>46273.721979166658</v>
      </c>
      <c r="L92">
        <v>46273.727581018502</v>
      </c>
      <c r="M92">
        <v>484</v>
      </c>
      <c r="N92">
        <v>8</v>
      </c>
      <c r="O92" s="51">
        <v>46273</v>
      </c>
      <c r="P92" t="s">
        <v>1748</v>
      </c>
      <c r="Q92" t="s">
        <v>1747</v>
      </c>
      <c r="R92" t="s">
        <v>492</v>
      </c>
    </row>
    <row r="93" spans="1:18" ht="15" customHeight="1" x14ac:dyDescent="0.35">
      <c r="A93">
        <v>10</v>
      </c>
      <c r="B93" s="50">
        <v>46273.770833333343</v>
      </c>
      <c r="C93">
        <v>100000092004</v>
      </c>
      <c r="D93" t="s">
        <v>1726</v>
      </c>
      <c r="E93">
        <v>100</v>
      </c>
      <c r="F93" t="s">
        <v>1745</v>
      </c>
      <c r="G93" t="s">
        <v>1746</v>
      </c>
      <c r="H93">
        <v>3</v>
      </c>
      <c r="J93" t="s">
        <v>417</v>
      </c>
      <c r="K93" s="50">
        <v>46273.722129629627</v>
      </c>
      <c r="M93">
        <v>4208</v>
      </c>
      <c r="N93">
        <v>70</v>
      </c>
      <c r="O93" s="51">
        <v>46273</v>
      </c>
      <c r="P93" t="s">
        <v>1674</v>
      </c>
      <c r="Q93" t="s">
        <v>1747</v>
      </c>
      <c r="R93" t="s">
        <v>492</v>
      </c>
    </row>
    <row r="94" spans="1:18" ht="15" customHeight="1" x14ac:dyDescent="0.35">
      <c r="A94">
        <v>10</v>
      </c>
      <c r="B94" s="50">
        <v>46273.770833333343</v>
      </c>
      <c r="C94">
        <v>100000092005</v>
      </c>
      <c r="D94" t="s">
        <v>1726</v>
      </c>
      <c r="E94">
        <v>100</v>
      </c>
      <c r="F94" t="s">
        <v>1745</v>
      </c>
      <c r="G94" t="s">
        <v>1746</v>
      </c>
      <c r="H94">
        <v>1</v>
      </c>
      <c r="J94" t="s">
        <v>422</v>
      </c>
      <c r="K94" s="50">
        <v>46273.723252314812</v>
      </c>
      <c r="M94">
        <v>4111</v>
      </c>
      <c r="N94">
        <v>69</v>
      </c>
      <c r="O94" s="51">
        <v>46273</v>
      </c>
      <c r="P94" t="s">
        <v>1674</v>
      </c>
      <c r="Q94" t="s">
        <v>1747</v>
      </c>
      <c r="R94" t="s">
        <v>492</v>
      </c>
    </row>
    <row r="95" spans="1:18" ht="15" customHeight="1" x14ac:dyDescent="0.35">
      <c r="A95">
        <v>10</v>
      </c>
      <c r="B95" s="50">
        <v>46273.770833333343</v>
      </c>
      <c r="C95">
        <v>100000092006</v>
      </c>
      <c r="D95" t="s">
        <v>1726</v>
      </c>
      <c r="E95">
        <v>100</v>
      </c>
      <c r="F95" t="s">
        <v>1745</v>
      </c>
      <c r="G95" t="s">
        <v>1746</v>
      </c>
      <c r="H95">
        <v>2</v>
      </c>
      <c r="J95" t="s">
        <v>420</v>
      </c>
      <c r="K95" s="50">
        <v>46273.724629629629</v>
      </c>
      <c r="M95">
        <v>3992</v>
      </c>
      <c r="N95">
        <v>67</v>
      </c>
      <c r="O95" s="51">
        <v>46273</v>
      </c>
      <c r="P95" t="s">
        <v>1674</v>
      </c>
      <c r="Q95" t="s">
        <v>1747</v>
      </c>
      <c r="R95" t="s">
        <v>492</v>
      </c>
    </row>
    <row r="96" spans="1:18" ht="15" customHeight="1" x14ac:dyDescent="0.35">
      <c r="A96">
        <v>10</v>
      </c>
      <c r="B96" s="50">
        <v>46273.770833333343</v>
      </c>
      <c r="C96">
        <v>100000092007</v>
      </c>
      <c r="D96" t="s">
        <v>1726</v>
      </c>
      <c r="E96">
        <v>100</v>
      </c>
      <c r="F96" t="s">
        <v>1745</v>
      </c>
      <c r="G96" t="s">
        <v>1746</v>
      </c>
      <c r="H96">
        <v>5</v>
      </c>
      <c r="J96" t="s">
        <v>415</v>
      </c>
      <c r="K96" s="50">
        <v>46273.727824074071</v>
      </c>
      <c r="L96">
        <v>46273.727951388901</v>
      </c>
      <c r="M96">
        <v>11</v>
      </c>
      <c r="N96">
        <v>0</v>
      </c>
      <c r="O96" s="51">
        <v>46273</v>
      </c>
      <c r="P96" t="s">
        <v>1748</v>
      </c>
      <c r="Q96" t="s">
        <v>1747</v>
      </c>
      <c r="R96" t="s">
        <v>492</v>
      </c>
    </row>
    <row r="97" spans="1:18" ht="15" customHeight="1" x14ac:dyDescent="0.35">
      <c r="A97">
        <v>10</v>
      </c>
      <c r="B97" s="50">
        <v>46273.770833333343</v>
      </c>
      <c r="C97">
        <v>100000092009</v>
      </c>
      <c r="D97" t="s">
        <v>1726</v>
      </c>
      <c r="E97">
        <v>100</v>
      </c>
      <c r="F97" t="s">
        <v>1745</v>
      </c>
      <c r="G97" t="s">
        <v>1746</v>
      </c>
      <c r="H97">
        <v>1</v>
      </c>
      <c r="J97" t="s">
        <v>415</v>
      </c>
      <c r="K97" s="50">
        <v>46273.727951388893</v>
      </c>
      <c r="M97">
        <v>3705</v>
      </c>
      <c r="N97">
        <v>62</v>
      </c>
      <c r="O97" s="51">
        <v>46273</v>
      </c>
      <c r="P97" t="s">
        <v>1674</v>
      </c>
      <c r="Q97" t="s">
        <v>1747</v>
      </c>
      <c r="R97" t="s">
        <v>492</v>
      </c>
    </row>
    <row r="98" spans="1:18" ht="15" customHeight="1" x14ac:dyDescent="0.35">
      <c r="A98">
        <v>10</v>
      </c>
      <c r="B98" s="50">
        <v>46273.770833333343</v>
      </c>
      <c r="C98">
        <v>100000092008</v>
      </c>
      <c r="D98" t="s">
        <v>1726</v>
      </c>
      <c r="E98">
        <v>100</v>
      </c>
      <c r="F98" t="s">
        <v>1745</v>
      </c>
      <c r="G98" t="s">
        <v>1746</v>
      </c>
      <c r="H98">
        <v>4</v>
      </c>
      <c r="J98" t="s">
        <v>424</v>
      </c>
      <c r="K98" s="50">
        <v>46273.727951388893</v>
      </c>
      <c r="L98">
        <v>46273.728668981501</v>
      </c>
      <c r="M98">
        <v>62</v>
      </c>
      <c r="N98">
        <v>1</v>
      </c>
      <c r="O98" s="51">
        <v>46273</v>
      </c>
      <c r="P98" t="s">
        <v>1748</v>
      </c>
      <c r="Q98" t="s">
        <v>1747</v>
      </c>
      <c r="R98" t="s">
        <v>492</v>
      </c>
    </row>
    <row r="99" spans="1:18" ht="15" customHeight="1" x14ac:dyDescent="0.35">
      <c r="A99">
        <v>10</v>
      </c>
      <c r="B99" s="50">
        <v>46273.770833333343</v>
      </c>
      <c r="C99">
        <v>100000092010</v>
      </c>
      <c r="D99" t="s">
        <v>1726</v>
      </c>
      <c r="E99">
        <v>100</v>
      </c>
      <c r="F99" t="s">
        <v>1745</v>
      </c>
      <c r="G99" t="s">
        <v>1746</v>
      </c>
      <c r="H99">
        <v>4</v>
      </c>
      <c r="J99" t="s">
        <v>424</v>
      </c>
      <c r="K99" s="50">
        <v>46273.728668981479</v>
      </c>
      <c r="M99">
        <v>3643</v>
      </c>
      <c r="N99">
        <v>61</v>
      </c>
      <c r="O99" s="51">
        <v>46273</v>
      </c>
      <c r="P99" t="s">
        <v>1674</v>
      </c>
      <c r="Q99" t="s">
        <v>1747</v>
      </c>
      <c r="R99" t="s">
        <v>492</v>
      </c>
    </row>
    <row r="100" spans="1:18" ht="15" customHeight="1" x14ac:dyDescent="0.35">
      <c r="A100">
        <v>10</v>
      </c>
      <c r="B100" s="50">
        <v>46273.770833333343</v>
      </c>
      <c r="C100">
        <v>100000092011</v>
      </c>
      <c r="D100" t="s">
        <v>1726</v>
      </c>
      <c r="E100">
        <v>100</v>
      </c>
      <c r="F100" t="s">
        <v>1745</v>
      </c>
      <c r="G100" t="s">
        <v>1746</v>
      </c>
      <c r="H100">
        <v>6</v>
      </c>
      <c r="J100" t="s">
        <v>341</v>
      </c>
      <c r="K100" s="50">
        <v>46273.730509259258</v>
      </c>
      <c r="M100">
        <v>3484</v>
      </c>
      <c r="N100">
        <v>58</v>
      </c>
      <c r="O100" s="51">
        <v>46273</v>
      </c>
      <c r="P100" t="s">
        <v>1674</v>
      </c>
      <c r="Q100" t="s">
        <v>1747</v>
      </c>
      <c r="R100" t="s">
        <v>492</v>
      </c>
    </row>
    <row r="101" spans="1:18" ht="15" customHeight="1" x14ac:dyDescent="0.35">
      <c r="A101">
        <v>10</v>
      </c>
      <c r="B101" s="50">
        <v>46273.770833333343</v>
      </c>
      <c r="C101">
        <v>100000092012</v>
      </c>
      <c r="D101" t="s">
        <v>1726</v>
      </c>
      <c r="E101">
        <v>100</v>
      </c>
      <c r="F101" t="s">
        <v>1745</v>
      </c>
      <c r="G101" t="s">
        <v>1746</v>
      </c>
      <c r="H101">
        <v>5</v>
      </c>
      <c r="J101" t="s">
        <v>423</v>
      </c>
      <c r="K101" s="50">
        <v>46273.731458333343</v>
      </c>
      <c r="L101">
        <v>46273.741585648197</v>
      </c>
      <c r="M101">
        <v>875</v>
      </c>
      <c r="N101">
        <v>15</v>
      </c>
      <c r="O101" s="51">
        <v>46273</v>
      </c>
      <c r="P101" t="s">
        <v>1748</v>
      </c>
      <c r="Q101" t="s">
        <v>1747</v>
      </c>
      <c r="R101" t="s">
        <v>492</v>
      </c>
    </row>
    <row r="102" spans="1:18" ht="15" customHeight="1" x14ac:dyDescent="0.35">
      <c r="A102">
        <v>10</v>
      </c>
      <c r="B102" s="50">
        <v>46273.770833333343</v>
      </c>
      <c r="C102">
        <v>100000092013</v>
      </c>
      <c r="D102" t="s">
        <v>1726</v>
      </c>
      <c r="E102">
        <v>100</v>
      </c>
      <c r="F102" t="s">
        <v>1745</v>
      </c>
      <c r="G102" t="s">
        <v>1746</v>
      </c>
      <c r="H102">
        <v>6</v>
      </c>
      <c r="J102" t="s">
        <v>343</v>
      </c>
      <c r="K102" s="50">
        <v>46273.735509259262</v>
      </c>
      <c r="L102">
        <v>46273.736296296302</v>
      </c>
      <c r="M102">
        <v>68</v>
      </c>
      <c r="N102">
        <v>1</v>
      </c>
      <c r="O102" s="51">
        <v>46273</v>
      </c>
      <c r="P102" t="s">
        <v>1748</v>
      </c>
      <c r="Q102" t="s">
        <v>1747</v>
      </c>
      <c r="R102" t="s">
        <v>492</v>
      </c>
    </row>
    <row r="103" spans="1:18" ht="15" customHeight="1" x14ac:dyDescent="0.35">
      <c r="A103">
        <v>10</v>
      </c>
      <c r="B103" s="50">
        <v>46273.770833333343</v>
      </c>
      <c r="C103">
        <v>100000092014</v>
      </c>
      <c r="D103" t="s">
        <v>1726</v>
      </c>
      <c r="E103">
        <v>100</v>
      </c>
      <c r="F103" t="s">
        <v>1745</v>
      </c>
      <c r="G103" t="s">
        <v>1746</v>
      </c>
      <c r="H103">
        <v>6</v>
      </c>
      <c r="J103" t="s">
        <v>343</v>
      </c>
      <c r="K103" s="50">
        <v>46273.736354166656</v>
      </c>
      <c r="M103">
        <v>2979</v>
      </c>
      <c r="N103">
        <v>50</v>
      </c>
      <c r="O103" s="51">
        <v>46273</v>
      </c>
      <c r="P103" t="s">
        <v>1674</v>
      </c>
      <c r="Q103" t="s">
        <v>1747</v>
      </c>
      <c r="R103" t="s">
        <v>492</v>
      </c>
    </row>
    <row r="104" spans="1:18" ht="15" customHeight="1" x14ac:dyDescent="0.35">
      <c r="A104">
        <v>10</v>
      </c>
      <c r="B104" s="50">
        <v>46273.770833333343</v>
      </c>
      <c r="C104">
        <v>100000092015</v>
      </c>
      <c r="D104" t="s">
        <v>1726</v>
      </c>
      <c r="E104">
        <v>100</v>
      </c>
      <c r="F104" t="s">
        <v>1745</v>
      </c>
      <c r="G104" t="s">
        <v>1746</v>
      </c>
      <c r="H104">
        <v>1</v>
      </c>
      <c r="J104" t="s">
        <v>418</v>
      </c>
      <c r="K104" s="50">
        <v>46273.745532407411</v>
      </c>
      <c r="M104">
        <v>2186</v>
      </c>
      <c r="N104">
        <v>36</v>
      </c>
      <c r="O104" s="51">
        <v>46273</v>
      </c>
      <c r="P104" t="s">
        <v>1674</v>
      </c>
      <c r="Q104" t="s">
        <v>1747</v>
      </c>
      <c r="R104" t="s">
        <v>492</v>
      </c>
    </row>
    <row r="105" spans="1:18" ht="15" customHeight="1" x14ac:dyDescent="0.35">
      <c r="A105">
        <v>10</v>
      </c>
      <c r="B105" s="50">
        <v>46273.770833333343</v>
      </c>
      <c r="C105">
        <v>100000092016</v>
      </c>
      <c r="D105" t="s">
        <v>1726</v>
      </c>
      <c r="E105">
        <v>100</v>
      </c>
      <c r="F105" t="s">
        <v>1745</v>
      </c>
      <c r="G105" t="s">
        <v>1746</v>
      </c>
      <c r="H105">
        <v>5</v>
      </c>
      <c r="J105" t="s">
        <v>423</v>
      </c>
      <c r="K105" s="50">
        <v>46273.746388888889</v>
      </c>
      <c r="L105">
        <v>46273.747175925899</v>
      </c>
      <c r="M105">
        <v>68</v>
      </c>
      <c r="N105">
        <v>1</v>
      </c>
      <c r="O105" s="51">
        <v>46273</v>
      </c>
      <c r="P105" t="s">
        <v>1748</v>
      </c>
      <c r="Q105" t="s">
        <v>1747</v>
      </c>
      <c r="R105" t="s">
        <v>492</v>
      </c>
    </row>
    <row r="106" spans="1:18" ht="15" customHeight="1" x14ac:dyDescent="0.35">
      <c r="A106">
        <v>10</v>
      </c>
      <c r="B106" s="50">
        <v>46273.770833333343</v>
      </c>
      <c r="C106">
        <v>100000092017</v>
      </c>
      <c r="D106" t="s">
        <v>1726</v>
      </c>
      <c r="E106">
        <v>100</v>
      </c>
      <c r="F106" t="s">
        <v>1745</v>
      </c>
      <c r="G106" t="s">
        <v>1746</v>
      </c>
      <c r="H106">
        <v>5</v>
      </c>
      <c r="J106" t="s">
        <v>423</v>
      </c>
      <c r="K106" s="50">
        <v>46273.750277777777</v>
      </c>
      <c r="M106">
        <v>1776</v>
      </c>
      <c r="N106">
        <v>30</v>
      </c>
      <c r="O106" s="51">
        <v>46273</v>
      </c>
      <c r="P106" t="s">
        <v>1674</v>
      </c>
      <c r="Q106" t="s">
        <v>1747</v>
      </c>
      <c r="R106" t="s">
        <v>492</v>
      </c>
    </row>
    <row r="107" spans="1:18" ht="15" customHeight="1" x14ac:dyDescent="0.35">
      <c r="A107">
        <v>11</v>
      </c>
      <c r="B107" s="50">
        <v>46273.78125</v>
      </c>
      <c r="C107">
        <v>100000091999</v>
      </c>
      <c r="D107" t="s">
        <v>1726</v>
      </c>
      <c r="E107">
        <v>100</v>
      </c>
      <c r="F107" t="s">
        <v>1745</v>
      </c>
      <c r="G107" t="s">
        <v>1746</v>
      </c>
      <c r="H107">
        <v>2</v>
      </c>
      <c r="J107" t="s">
        <v>421</v>
      </c>
      <c r="K107" s="50">
        <v>46273.648182870369</v>
      </c>
      <c r="M107">
        <v>11497</v>
      </c>
      <c r="N107">
        <v>192</v>
      </c>
      <c r="O107" s="51">
        <v>46273</v>
      </c>
      <c r="P107" t="s">
        <v>1674</v>
      </c>
      <c r="Q107" t="s">
        <v>1747</v>
      </c>
      <c r="R107" t="s">
        <v>492</v>
      </c>
    </row>
    <row r="108" spans="1:18" ht="15" customHeight="1" x14ac:dyDescent="0.35">
      <c r="A108">
        <v>11</v>
      </c>
      <c r="B108" s="50">
        <v>46273.78125</v>
      </c>
      <c r="C108">
        <v>100000092000</v>
      </c>
      <c r="D108" t="s">
        <v>1726</v>
      </c>
      <c r="E108">
        <v>100</v>
      </c>
      <c r="F108" t="s">
        <v>1745</v>
      </c>
      <c r="G108" t="s">
        <v>1746</v>
      </c>
      <c r="H108">
        <v>1</v>
      </c>
      <c r="J108" t="s">
        <v>418</v>
      </c>
      <c r="K108" s="50">
        <v>46273.670648148152</v>
      </c>
      <c r="L108">
        <v>46273.727962962999</v>
      </c>
      <c r="M108">
        <v>4952</v>
      </c>
      <c r="N108">
        <v>83</v>
      </c>
      <c r="O108" s="51">
        <v>46273</v>
      </c>
      <c r="P108" t="s">
        <v>1748</v>
      </c>
      <c r="Q108" t="s">
        <v>1747</v>
      </c>
      <c r="R108" t="s">
        <v>492</v>
      </c>
    </row>
    <row r="109" spans="1:18" ht="15" customHeight="1" x14ac:dyDescent="0.35">
      <c r="A109">
        <v>11</v>
      </c>
      <c r="B109" s="50">
        <v>46273.78125</v>
      </c>
      <c r="C109">
        <v>100000092001</v>
      </c>
      <c r="D109" t="s">
        <v>1726</v>
      </c>
      <c r="E109">
        <v>100</v>
      </c>
      <c r="F109" t="s">
        <v>1745</v>
      </c>
      <c r="G109" t="s">
        <v>1746</v>
      </c>
      <c r="H109">
        <v>1</v>
      </c>
      <c r="J109" t="s">
        <v>419</v>
      </c>
      <c r="K109" s="50">
        <v>46273.675057870372</v>
      </c>
      <c r="M109">
        <v>9175</v>
      </c>
      <c r="N109">
        <v>153</v>
      </c>
      <c r="O109" s="51">
        <v>46273</v>
      </c>
      <c r="P109" t="s">
        <v>1674</v>
      </c>
      <c r="Q109" t="s">
        <v>1747</v>
      </c>
      <c r="R109" t="s">
        <v>492</v>
      </c>
    </row>
    <row r="110" spans="1:18" ht="15" customHeight="1" x14ac:dyDescent="0.35">
      <c r="A110">
        <v>11</v>
      </c>
      <c r="B110" s="50">
        <v>46273.78125</v>
      </c>
      <c r="C110">
        <v>100000092002</v>
      </c>
      <c r="D110" t="s">
        <v>1726</v>
      </c>
      <c r="E110">
        <v>100</v>
      </c>
      <c r="F110" t="s">
        <v>1745</v>
      </c>
      <c r="G110" t="s">
        <v>1746</v>
      </c>
      <c r="H110">
        <v>1</v>
      </c>
      <c r="J110" t="s">
        <v>412</v>
      </c>
      <c r="K110" s="50">
        <v>46273.676388888889</v>
      </c>
      <c r="M110">
        <v>9060</v>
      </c>
      <c r="N110">
        <v>151</v>
      </c>
      <c r="O110" s="51">
        <v>46273</v>
      </c>
      <c r="P110" t="s">
        <v>1674</v>
      </c>
      <c r="Q110" t="s">
        <v>1747</v>
      </c>
      <c r="R110" t="s">
        <v>492</v>
      </c>
    </row>
    <row r="111" spans="1:18" ht="15" customHeight="1" x14ac:dyDescent="0.35">
      <c r="A111">
        <v>11</v>
      </c>
      <c r="B111" s="50">
        <v>46273.78125</v>
      </c>
      <c r="C111">
        <v>100000092003</v>
      </c>
      <c r="D111" t="s">
        <v>1726</v>
      </c>
      <c r="E111">
        <v>100</v>
      </c>
      <c r="F111" t="s">
        <v>1745</v>
      </c>
      <c r="G111" t="s">
        <v>1746</v>
      </c>
      <c r="H111">
        <v>5</v>
      </c>
      <c r="J111" t="s">
        <v>415</v>
      </c>
      <c r="K111" s="50">
        <v>46273.721979166658</v>
      </c>
      <c r="L111">
        <v>46273.727581018502</v>
      </c>
      <c r="M111">
        <v>484</v>
      </c>
      <c r="N111">
        <v>8</v>
      </c>
      <c r="O111" s="51">
        <v>46273</v>
      </c>
      <c r="P111" t="s">
        <v>1748</v>
      </c>
      <c r="Q111" t="s">
        <v>1747</v>
      </c>
      <c r="R111" t="s">
        <v>492</v>
      </c>
    </row>
    <row r="112" spans="1:18" ht="15" customHeight="1" x14ac:dyDescent="0.35">
      <c r="A112">
        <v>11</v>
      </c>
      <c r="B112" s="50">
        <v>46273.78125</v>
      </c>
      <c r="C112">
        <v>100000092004</v>
      </c>
      <c r="D112" t="s">
        <v>1726</v>
      </c>
      <c r="E112">
        <v>100</v>
      </c>
      <c r="F112" t="s">
        <v>1745</v>
      </c>
      <c r="G112" t="s">
        <v>1746</v>
      </c>
      <c r="H112">
        <v>3</v>
      </c>
      <c r="J112" t="s">
        <v>417</v>
      </c>
      <c r="K112" s="50">
        <v>46273.722129629627</v>
      </c>
      <c r="M112">
        <v>5108</v>
      </c>
      <c r="N112">
        <v>85</v>
      </c>
      <c r="O112" s="51">
        <v>46273</v>
      </c>
      <c r="P112" t="s">
        <v>1674</v>
      </c>
      <c r="Q112" t="s">
        <v>1747</v>
      </c>
      <c r="R112" t="s">
        <v>492</v>
      </c>
    </row>
    <row r="113" spans="1:18" ht="15" customHeight="1" x14ac:dyDescent="0.35">
      <c r="A113">
        <v>11</v>
      </c>
      <c r="B113" s="50">
        <v>46273.78125</v>
      </c>
      <c r="C113">
        <v>100000092005</v>
      </c>
      <c r="D113" t="s">
        <v>1726</v>
      </c>
      <c r="E113">
        <v>100</v>
      </c>
      <c r="F113" t="s">
        <v>1745</v>
      </c>
      <c r="G113" t="s">
        <v>1746</v>
      </c>
      <c r="H113">
        <v>1</v>
      </c>
      <c r="J113" t="s">
        <v>422</v>
      </c>
      <c r="K113" s="50">
        <v>46273.723252314812</v>
      </c>
      <c r="M113">
        <v>5011</v>
      </c>
      <c r="N113">
        <v>84</v>
      </c>
      <c r="O113" s="51">
        <v>46273</v>
      </c>
      <c r="P113" t="s">
        <v>1674</v>
      </c>
      <c r="Q113" t="s">
        <v>1747</v>
      </c>
      <c r="R113" t="s">
        <v>492</v>
      </c>
    </row>
    <row r="114" spans="1:18" ht="15" customHeight="1" x14ac:dyDescent="0.35">
      <c r="A114">
        <v>11</v>
      </c>
      <c r="B114" s="50">
        <v>46273.78125</v>
      </c>
      <c r="C114">
        <v>100000092006</v>
      </c>
      <c r="D114" t="s">
        <v>1726</v>
      </c>
      <c r="E114">
        <v>100</v>
      </c>
      <c r="F114" t="s">
        <v>1745</v>
      </c>
      <c r="G114" t="s">
        <v>1746</v>
      </c>
      <c r="H114">
        <v>2</v>
      </c>
      <c r="J114" t="s">
        <v>420</v>
      </c>
      <c r="K114" s="50">
        <v>46273.724629629629</v>
      </c>
      <c r="M114">
        <v>4892</v>
      </c>
      <c r="N114">
        <v>82</v>
      </c>
      <c r="O114" s="51">
        <v>46273</v>
      </c>
      <c r="P114" t="s">
        <v>1674</v>
      </c>
      <c r="Q114" t="s">
        <v>1747</v>
      </c>
      <c r="R114" t="s">
        <v>492</v>
      </c>
    </row>
    <row r="115" spans="1:18" ht="15" customHeight="1" x14ac:dyDescent="0.35">
      <c r="A115">
        <v>11</v>
      </c>
      <c r="B115" s="50">
        <v>46273.78125</v>
      </c>
      <c r="C115">
        <v>100000092007</v>
      </c>
      <c r="D115" t="s">
        <v>1726</v>
      </c>
      <c r="E115">
        <v>100</v>
      </c>
      <c r="F115" t="s">
        <v>1745</v>
      </c>
      <c r="G115" t="s">
        <v>1746</v>
      </c>
      <c r="H115">
        <v>5</v>
      </c>
      <c r="J115" t="s">
        <v>415</v>
      </c>
      <c r="K115" s="50">
        <v>46273.727824074071</v>
      </c>
      <c r="L115">
        <v>46273.727951388901</v>
      </c>
      <c r="M115">
        <v>11</v>
      </c>
      <c r="N115">
        <v>0</v>
      </c>
      <c r="O115" s="51">
        <v>46273</v>
      </c>
      <c r="P115" t="s">
        <v>1748</v>
      </c>
      <c r="Q115" t="s">
        <v>1747</v>
      </c>
      <c r="R115" t="s">
        <v>492</v>
      </c>
    </row>
    <row r="116" spans="1:18" ht="15" customHeight="1" x14ac:dyDescent="0.35">
      <c r="A116">
        <v>11</v>
      </c>
      <c r="B116" s="50">
        <v>46273.78125</v>
      </c>
      <c r="C116">
        <v>100000092009</v>
      </c>
      <c r="D116" t="s">
        <v>1726</v>
      </c>
      <c r="E116">
        <v>100</v>
      </c>
      <c r="F116" t="s">
        <v>1745</v>
      </c>
      <c r="G116" t="s">
        <v>1746</v>
      </c>
      <c r="H116">
        <v>1</v>
      </c>
      <c r="J116" t="s">
        <v>415</v>
      </c>
      <c r="K116" s="50">
        <v>46273.727951388893</v>
      </c>
      <c r="M116">
        <v>4605</v>
      </c>
      <c r="N116">
        <v>77</v>
      </c>
      <c r="O116" s="51">
        <v>46273</v>
      </c>
      <c r="P116" t="s">
        <v>1674</v>
      </c>
      <c r="Q116" t="s">
        <v>1747</v>
      </c>
      <c r="R116" t="s">
        <v>492</v>
      </c>
    </row>
    <row r="117" spans="1:18" ht="15" customHeight="1" x14ac:dyDescent="0.35">
      <c r="A117">
        <v>11</v>
      </c>
      <c r="B117" s="50">
        <v>46273.78125</v>
      </c>
      <c r="C117">
        <v>100000092008</v>
      </c>
      <c r="D117" t="s">
        <v>1726</v>
      </c>
      <c r="E117">
        <v>100</v>
      </c>
      <c r="F117" t="s">
        <v>1745</v>
      </c>
      <c r="G117" t="s">
        <v>1746</v>
      </c>
      <c r="H117">
        <v>4</v>
      </c>
      <c r="J117" t="s">
        <v>424</v>
      </c>
      <c r="K117" s="50">
        <v>46273.727951388893</v>
      </c>
      <c r="L117">
        <v>46273.728668981501</v>
      </c>
      <c r="M117">
        <v>62</v>
      </c>
      <c r="N117">
        <v>1</v>
      </c>
      <c r="O117" s="51">
        <v>46273</v>
      </c>
      <c r="P117" t="s">
        <v>1748</v>
      </c>
      <c r="Q117" t="s">
        <v>1747</v>
      </c>
      <c r="R117" t="s">
        <v>492</v>
      </c>
    </row>
    <row r="118" spans="1:18" ht="15" customHeight="1" x14ac:dyDescent="0.35">
      <c r="A118">
        <v>11</v>
      </c>
      <c r="B118" s="50">
        <v>46273.78125</v>
      </c>
      <c r="C118">
        <v>100000092010</v>
      </c>
      <c r="D118" t="s">
        <v>1726</v>
      </c>
      <c r="E118">
        <v>100</v>
      </c>
      <c r="F118" t="s">
        <v>1745</v>
      </c>
      <c r="G118" t="s">
        <v>1746</v>
      </c>
      <c r="H118">
        <v>4</v>
      </c>
      <c r="J118" t="s">
        <v>424</v>
      </c>
      <c r="K118" s="50">
        <v>46273.728668981479</v>
      </c>
      <c r="M118">
        <v>4543</v>
      </c>
      <c r="N118">
        <v>76</v>
      </c>
      <c r="O118" s="51">
        <v>46273</v>
      </c>
      <c r="P118" t="s">
        <v>1674</v>
      </c>
      <c r="Q118" t="s">
        <v>1747</v>
      </c>
      <c r="R118" t="s">
        <v>492</v>
      </c>
    </row>
    <row r="119" spans="1:18" ht="15" customHeight="1" x14ac:dyDescent="0.35">
      <c r="A119">
        <v>11</v>
      </c>
      <c r="B119" s="50">
        <v>46273.78125</v>
      </c>
      <c r="C119">
        <v>100000092011</v>
      </c>
      <c r="D119" t="s">
        <v>1726</v>
      </c>
      <c r="E119">
        <v>100</v>
      </c>
      <c r="F119" t="s">
        <v>1745</v>
      </c>
      <c r="G119" t="s">
        <v>1746</v>
      </c>
      <c r="H119">
        <v>6</v>
      </c>
      <c r="J119" t="s">
        <v>341</v>
      </c>
      <c r="K119" s="50">
        <v>46273.730509259258</v>
      </c>
      <c r="M119">
        <v>4384</v>
      </c>
      <c r="N119">
        <v>73</v>
      </c>
      <c r="O119" s="51">
        <v>46273</v>
      </c>
      <c r="P119" t="s">
        <v>1674</v>
      </c>
      <c r="Q119" t="s">
        <v>1747</v>
      </c>
      <c r="R119" t="s">
        <v>492</v>
      </c>
    </row>
    <row r="120" spans="1:18" ht="15" customHeight="1" x14ac:dyDescent="0.35">
      <c r="A120">
        <v>11</v>
      </c>
      <c r="B120" s="50">
        <v>46273.78125</v>
      </c>
      <c r="C120">
        <v>100000092012</v>
      </c>
      <c r="D120" t="s">
        <v>1726</v>
      </c>
      <c r="E120">
        <v>100</v>
      </c>
      <c r="F120" t="s">
        <v>1745</v>
      </c>
      <c r="G120" t="s">
        <v>1746</v>
      </c>
      <c r="H120">
        <v>5</v>
      </c>
      <c r="J120" t="s">
        <v>423</v>
      </c>
      <c r="K120" s="50">
        <v>46273.731458333343</v>
      </c>
      <c r="L120">
        <v>46273.741585648197</v>
      </c>
      <c r="M120">
        <v>875</v>
      </c>
      <c r="N120">
        <v>15</v>
      </c>
      <c r="O120" s="51">
        <v>46273</v>
      </c>
      <c r="P120" t="s">
        <v>1748</v>
      </c>
      <c r="Q120" t="s">
        <v>1747</v>
      </c>
      <c r="R120" t="s">
        <v>492</v>
      </c>
    </row>
    <row r="121" spans="1:18" ht="15" customHeight="1" x14ac:dyDescent="0.35">
      <c r="A121">
        <v>11</v>
      </c>
      <c r="B121" s="50">
        <v>46273.78125</v>
      </c>
      <c r="C121">
        <v>100000092013</v>
      </c>
      <c r="D121" t="s">
        <v>1726</v>
      </c>
      <c r="E121">
        <v>100</v>
      </c>
      <c r="F121" t="s">
        <v>1745</v>
      </c>
      <c r="G121" t="s">
        <v>1746</v>
      </c>
      <c r="H121">
        <v>6</v>
      </c>
      <c r="J121" t="s">
        <v>343</v>
      </c>
      <c r="K121" s="50">
        <v>46273.735509259262</v>
      </c>
      <c r="L121">
        <v>46273.736296296302</v>
      </c>
      <c r="M121">
        <v>68</v>
      </c>
      <c r="N121">
        <v>1</v>
      </c>
      <c r="O121" s="51">
        <v>46273</v>
      </c>
      <c r="P121" t="s">
        <v>1748</v>
      </c>
      <c r="Q121" t="s">
        <v>1747</v>
      </c>
      <c r="R121" t="s">
        <v>492</v>
      </c>
    </row>
    <row r="122" spans="1:18" ht="15" customHeight="1" x14ac:dyDescent="0.35">
      <c r="A122">
        <v>11</v>
      </c>
      <c r="B122" s="50">
        <v>46273.78125</v>
      </c>
      <c r="C122">
        <v>100000092014</v>
      </c>
      <c r="D122" t="s">
        <v>1726</v>
      </c>
      <c r="E122">
        <v>100</v>
      </c>
      <c r="F122" t="s">
        <v>1745</v>
      </c>
      <c r="G122" t="s">
        <v>1746</v>
      </c>
      <c r="H122">
        <v>6</v>
      </c>
      <c r="J122" t="s">
        <v>343</v>
      </c>
      <c r="K122" s="50">
        <v>46273.736354166656</v>
      </c>
      <c r="M122">
        <v>3879</v>
      </c>
      <c r="N122">
        <v>65</v>
      </c>
      <c r="O122" s="51">
        <v>46273</v>
      </c>
      <c r="P122" t="s">
        <v>1674</v>
      </c>
      <c r="Q122" t="s">
        <v>1747</v>
      </c>
      <c r="R122" t="s">
        <v>492</v>
      </c>
    </row>
    <row r="123" spans="1:18" ht="15" customHeight="1" x14ac:dyDescent="0.35">
      <c r="A123">
        <v>11</v>
      </c>
      <c r="B123" s="50">
        <v>46273.78125</v>
      </c>
      <c r="C123">
        <v>100000092015</v>
      </c>
      <c r="D123" t="s">
        <v>1726</v>
      </c>
      <c r="E123">
        <v>100</v>
      </c>
      <c r="F123" t="s">
        <v>1745</v>
      </c>
      <c r="G123" t="s">
        <v>1746</v>
      </c>
      <c r="H123">
        <v>1</v>
      </c>
      <c r="J123" t="s">
        <v>418</v>
      </c>
      <c r="K123" s="50">
        <v>46273.745532407411</v>
      </c>
      <c r="M123">
        <v>3086</v>
      </c>
      <c r="N123">
        <v>51</v>
      </c>
      <c r="O123" s="51">
        <v>46273</v>
      </c>
      <c r="P123" t="s">
        <v>1674</v>
      </c>
      <c r="Q123" t="s">
        <v>1747</v>
      </c>
      <c r="R123" t="s">
        <v>492</v>
      </c>
    </row>
    <row r="124" spans="1:18" ht="15" customHeight="1" x14ac:dyDescent="0.35">
      <c r="A124">
        <v>11</v>
      </c>
      <c r="B124" s="50">
        <v>46273.78125</v>
      </c>
      <c r="C124">
        <v>100000092016</v>
      </c>
      <c r="D124" t="s">
        <v>1726</v>
      </c>
      <c r="E124">
        <v>100</v>
      </c>
      <c r="F124" t="s">
        <v>1745</v>
      </c>
      <c r="G124" t="s">
        <v>1746</v>
      </c>
      <c r="H124">
        <v>5</v>
      </c>
      <c r="J124" t="s">
        <v>423</v>
      </c>
      <c r="K124" s="50">
        <v>46273.746388888889</v>
      </c>
      <c r="L124">
        <v>46273.747175925899</v>
      </c>
      <c r="M124">
        <v>68</v>
      </c>
      <c r="N124">
        <v>1</v>
      </c>
      <c r="O124" s="51">
        <v>46273</v>
      </c>
      <c r="P124" t="s">
        <v>1748</v>
      </c>
      <c r="Q124" t="s">
        <v>1747</v>
      </c>
      <c r="R124" t="s">
        <v>492</v>
      </c>
    </row>
    <row r="125" spans="1:18" ht="15" customHeight="1" x14ac:dyDescent="0.35">
      <c r="A125">
        <v>11</v>
      </c>
      <c r="B125" s="50">
        <v>46273.78125</v>
      </c>
      <c r="C125">
        <v>100000092017</v>
      </c>
      <c r="D125" t="s">
        <v>1726</v>
      </c>
      <c r="E125">
        <v>100</v>
      </c>
      <c r="F125" t="s">
        <v>1745</v>
      </c>
      <c r="G125" t="s">
        <v>1746</v>
      </c>
      <c r="H125">
        <v>5</v>
      </c>
      <c r="J125" t="s">
        <v>423</v>
      </c>
      <c r="K125" s="50">
        <v>46273.750277777777</v>
      </c>
      <c r="M125">
        <v>2676</v>
      </c>
      <c r="N125">
        <v>45</v>
      </c>
      <c r="O125" s="51">
        <v>46273</v>
      </c>
      <c r="P125" t="s">
        <v>1674</v>
      </c>
      <c r="Q125" t="s">
        <v>1747</v>
      </c>
      <c r="R125" t="s">
        <v>492</v>
      </c>
    </row>
    <row r="126" spans="1:18" ht="15" customHeight="1" x14ac:dyDescent="0.35">
      <c r="A126">
        <v>12</v>
      </c>
      <c r="B126" s="50">
        <v>46273.791666666657</v>
      </c>
      <c r="C126">
        <v>100000091999</v>
      </c>
      <c r="D126" t="s">
        <v>1726</v>
      </c>
      <c r="E126">
        <v>100</v>
      </c>
      <c r="F126" t="s">
        <v>1745</v>
      </c>
      <c r="G126" t="s">
        <v>1746</v>
      </c>
      <c r="H126">
        <v>2</v>
      </c>
      <c r="J126" t="s">
        <v>421</v>
      </c>
      <c r="K126" s="50">
        <v>46273.648182870369</v>
      </c>
      <c r="M126">
        <v>12397</v>
      </c>
      <c r="N126">
        <v>207</v>
      </c>
      <c r="O126" s="51">
        <v>46273</v>
      </c>
      <c r="P126" t="s">
        <v>1674</v>
      </c>
      <c r="Q126" t="s">
        <v>1747</v>
      </c>
      <c r="R126" t="s">
        <v>492</v>
      </c>
    </row>
    <row r="127" spans="1:18" ht="15" customHeight="1" x14ac:dyDescent="0.35">
      <c r="A127">
        <v>12</v>
      </c>
      <c r="B127" s="50">
        <v>46273.791666666657</v>
      </c>
      <c r="C127">
        <v>100000092000</v>
      </c>
      <c r="D127" t="s">
        <v>1726</v>
      </c>
      <c r="E127">
        <v>100</v>
      </c>
      <c r="F127" t="s">
        <v>1745</v>
      </c>
      <c r="G127" t="s">
        <v>1746</v>
      </c>
      <c r="H127">
        <v>1</v>
      </c>
      <c r="J127" t="s">
        <v>418</v>
      </c>
      <c r="K127" s="50">
        <v>46273.670648148152</v>
      </c>
      <c r="L127">
        <v>46273.727962962999</v>
      </c>
      <c r="M127">
        <v>4952</v>
      </c>
      <c r="N127">
        <v>83</v>
      </c>
      <c r="O127" s="51">
        <v>46273</v>
      </c>
      <c r="P127" t="s">
        <v>1748</v>
      </c>
      <c r="Q127" t="s">
        <v>1747</v>
      </c>
      <c r="R127" t="s">
        <v>492</v>
      </c>
    </row>
    <row r="128" spans="1:18" ht="15" customHeight="1" x14ac:dyDescent="0.35">
      <c r="A128">
        <v>12</v>
      </c>
      <c r="B128" s="50">
        <v>46273.791666666657</v>
      </c>
      <c r="C128">
        <v>100000092001</v>
      </c>
      <c r="D128" t="s">
        <v>1726</v>
      </c>
      <c r="E128">
        <v>100</v>
      </c>
      <c r="F128" t="s">
        <v>1745</v>
      </c>
      <c r="G128" t="s">
        <v>1746</v>
      </c>
      <c r="H128">
        <v>1</v>
      </c>
      <c r="J128" t="s">
        <v>419</v>
      </c>
      <c r="K128" s="50">
        <v>46273.675057870372</v>
      </c>
      <c r="M128">
        <v>10075</v>
      </c>
      <c r="N128">
        <v>168</v>
      </c>
      <c r="O128" s="51">
        <v>46273</v>
      </c>
      <c r="P128" t="s">
        <v>1674</v>
      </c>
      <c r="Q128" t="s">
        <v>1747</v>
      </c>
      <c r="R128" t="s">
        <v>492</v>
      </c>
    </row>
    <row r="129" spans="1:18" ht="15" customHeight="1" x14ac:dyDescent="0.35">
      <c r="A129">
        <v>12</v>
      </c>
      <c r="B129" s="50">
        <v>46273.791666666657</v>
      </c>
      <c r="C129">
        <v>100000092002</v>
      </c>
      <c r="D129" t="s">
        <v>1726</v>
      </c>
      <c r="E129">
        <v>100</v>
      </c>
      <c r="F129" t="s">
        <v>1745</v>
      </c>
      <c r="G129" t="s">
        <v>1746</v>
      </c>
      <c r="H129">
        <v>1</v>
      </c>
      <c r="J129" t="s">
        <v>412</v>
      </c>
      <c r="K129" s="50">
        <v>46273.676388888889</v>
      </c>
      <c r="M129">
        <v>9960</v>
      </c>
      <c r="N129">
        <v>166</v>
      </c>
      <c r="O129" s="51">
        <v>46273</v>
      </c>
      <c r="P129" t="s">
        <v>1674</v>
      </c>
      <c r="Q129" t="s">
        <v>1747</v>
      </c>
      <c r="R129" t="s">
        <v>492</v>
      </c>
    </row>
    <row r="130" spans="1:18" ht="15" customHeight="1" x14ac:dyDescent="0.35">
      <c r="A130">
        <v>12</v>
      </c>
      <c r="B130" s="50">
        <v>46273.791666666657</v>
      </c>
      <c r="C130">
        <v>100000092003</v>
      </c>
      <c r="D130" t="s">
        <v>1726</v>
      </c>
      <c r="E130">
        <v>100</v>
      </c>
      <c r="F130" t="s">
        <v>1745</v>
      </c>
      <c r="G130" t="s">
        <v>1746</v>
      </c>
      <c r="H130">
        <v>5</v>
      </c>
      <c r="J130" t="s">
        <v>415</v>
      </c>
      <c r="K130" s="50">
        <v>46273.721979166658</v>
      </c>
      <c r="L130">
        <v>46273.727581018502</v>
      </c>
      <c r="M130">
        <v>484</v>
      </c>
      <c r="N130">
        <v>8</v>
      </c>
      <c r="O130" s="51">
        <v>46273</v>
      </c>
      <c r="P130" t="s">
        <v>1748</v>
      </c>
      <c r="Q130" t="s">
        <v>1747</v>
      </c>
      <c r="R130" t="s">
        <v>492</v>
      </c>
    </row>
    <row r="131" spans="1:18" ht="15" customHeight="1" x14ac:dyDescent="0.35">
      <c r="A131">
        <v>12</v>
      </c>
      <c r="B131" s="50">
        <v>46273.791666666657</v>
      </c>
      <c r="C131">
        <v>100000092004</v>
      </c>
      <c r="D131" t="s">
        <v>1726</v>
      </c>
      <c r="E131">
        <v>100</v>
      </c>
      <c r="F131" t="s">
        <v>1745</v>
      </c>
      <c r="G131" t="s">
        <v>1746</v>
      </c>
      <c r="H131">
        <v>3</v>
      </c>
      <c r="J131" t="s">
        <v>417</v>
      </c>
      <c r="K131" s="50">
        <v>46273.722129629627</v>
      </c>
      <c r="M131">
        <v>6008</v>
      </c>
      <c r="N131">
        <v>100</v>
      </c>
      <c r="O131" s="51">
        <v>46273</v>
      </c>
      <c r="P131" t="s">
        <v>1674</v>
      </c>
      <c r="Q131" t="s">
        <v>1747</v>
      </c>
      <c r="R131" t="s">
        <v>492</v>
      </c>
    </row>
    <row r="132" spans="1:18" ht="15" customHeight="1" x14ac:dyDescent="0.35">
      <c r="A132">
        <v>12</v>
      </c>
      <c r="B132" s="50">
        <v>46273.791666666657</v>
      </c>
      <c r="C132">
        <v>100000092005</v>
      </c>
      <c r="D132" t="s">
        <v>1726</v>
      </c>
      <c r="E132">
        <v>100</v>
      </c>
      <c r="F132" t="s">
        <v>1745</v>
      </c>
      <c r="G132" t="s">
        <v>1746</v>
      </c>
      <c r="H132">
        <v>1</v>
      </c>
      <c r="J132" t="s">
        <v>422</v>
      </c>
      <c r="K132" s="50">
        <v>46273.723252314812</v>
      </c>
      <c r="M132">
        <v>5911</v>
      </c>
      <c r="N132">
        <v>99</v>
      </c>
      <c r="O132" s="51">
        <v>46273</v>
      </c>
      <c r="P132" t="s">
        <v>1674</v>
      </c>
      <c r="Q132" t="s">
        <v>1747</v>
      </c>
      <c r="R132" t="s">
        <v>492</v>
      </c>
    </row>
    <row r="133" spans="1:18" ht="15" customHeight="1" x14ac:dyDescent="0.35">
      <c r="A133">
        <v>12</v>
      </c>
      <c r="B133" s="50">
        <v>46273.791666666657</v>
      </c>
      <c r="C133">
        <v>100000092006</v>
      </c>
      <c r="D133" t="s">
        <v>1726</v>
      </c>
      <c r="E133">
        <v>100</v>
      </c>
      <c r="F133" t="s">
        <v>1745</v>
      </c>
      <c r="G133" t="s">
        <v>1746</v>
      </c>
      <c r="H133">
        <v>2</v>
      </c>
      <c r="J133" t="s">
        <v>420</v>
      </c>
      <c r="K133" s="50">
        <v>46273.724629629629</v>
      </c>
      <c r="M133">
        <v>5792</v>
      </c>
      <c r="N133">
        <v>97</v>
      </c>
      <c r="O133" s="51">
        <v>46273</v>
      </c>
      <c r="P133" t="s">
        <v>1674</v>
      </c>
      <c r="Q133" t="s">
        <v>1747</v>
      </c>
      <c r="R133" t="s">
        <v>492</v>
      </c>
    </row>
    <row r="134" spans="1:18" ht="15" customHeight="1" x14ac:dyDescent="0.35">
      <c r="A134">
        <v>12</v>
      </c>
      <c r="B134" s="50">
        <v>46273.791666666657</v>
      </c>
      <c r="C134">
        <v>100000092007</v>
      </c>
      <c r="D134" t="s">
        <v>1726</v>
      </c>
      <c r="E134">
        <v>100</v>
      </c>
      <c r="F134" t="s">
        <v>1745</v>
      </c>
      <c r="G134" t="s">
        <v>1746</v>
      </c>
      <c r="H134">
        <v>5</v>
      </c>
      <c r="J134" t="s">
        <v>415</v>
      </c>
      <c r="K134" s="50">
        <v>46273.727824074071</v>
      </c>
      <c r="L134">
        <v>46273.727951388901</v>
      </c>
      <c r="M134">
        <v>11</v>
      </c>
      <c r="N134">
        <v>0</v>
      </c>
      <c r="O134" s="51">
        <v>46273</v>
      </c>
      <c r="P134" t="s">
        <v>1748</v>
      </c>
      <c r="Q134" t="s">
        <v>1747</v>
      </c>
      <c r="R134" t="s">
        <v>492</v>
      </c>
    </row>
    <row r="135" spans="1:18" ht="15" customHeight="1" x14ac:dyDescent="0.35">
      <c r="A135">
        <v>12</v>
      </c>
      <c r="B135" s="50">
        <v>46273.791666666657</v>
      </c>
      <c r="C135">
        <v>100000092009</v>
      </c>
      <c r="D135" t="s">
        <v>1726</v>
      </c>
      <c r="E135">
        <v>100</v>
      </c>
      <c r="F135" t="s">
        <v>1745</v>
      </c>
      <c r="G135" t="s">
        <v>1746</v>
      </c>
      <c r="H135">
        <v>1</v>
      </c>
      <c r="J135" t="s">
        <v>415</v>
      </c>
      <c r="K135" s="50">
        <v>46273.727951388893</v>
      </c>
      <c r="M135">
        <v>5505</v>
      </c>
      <c r="N135">
        <v>92</v>
      </c>
      <c r="O135" s="51">
        <v>46273</v>
      </c>
      <c r="P135" t="s">
        <v>1674</v>
      </c>
      <c r="Q135" t="s">
        <v>1747</v>
      </c>
      <c r="R135" t="s">
        <v>492</v>
      </c>
    </row>
    <row r="136" spans="1:18" ht="15" customHeight="1" x14ac:dyDescent="0.35">
      <c r="A136">
        <v>12</v>
      </c>
      <c r="B136" s="50">
        <v>46273.791666666657</v>
      </c>
      <c r="C136">
        <v>100000092008</v>
      </c>
      <c r="D136" t="s">
        <v>1726</v>
      </c>
      <c r="E136">
        <v>100</v>
      </c>
      <c r="F136" t="s">
        <v>1745</v>
      </c>
      <c r="G136" t="s">
        <v>1746</v>
      </c>
      <c r="H136">
        <v>4</v>
      </c>
      <c r="J136" t="s">
        <v>424</v>
      </c>
      <c r="K136" s="50">
        <v>46273.727951388893</v>
      </c>
      <c r="L136">
        <v>46273.728668981501</v>
      </c>
      <c r="M136">
        <v>62</v>
      </c>
      <c r="N136">
        <v>1</v>
      </c>
      <c r="O136" s="51">
        <v>46273</v>
      </c>
      <c r="P136" t="s">
        <v>1748</v>
      </c>
      <c r="Q136" t="s">
        <v>1747</v>
      </c>
      <c r="R136" t="s">
        <v>492</v>
      </c>
    </row>
    <row r="137" spans="1:18" ht="15" customHeight="1" x14ac:dyDescent="0.35">
      <c r="A137">
        <v>12</v>
      </c>
      <c r="B137" s="50">
        <v>46273.791666666657</v>
      </c>
      <c r="C137">
        <v>100000092010</v>
      </c>
      <c r="D137" t="s">
        <v>1726</v>
      </c>
      <c r="E137">
        <v>100</v>
      </c>
      <c r="F137" t="s">
        <v>1745</v>
      </c>
      <c r="G137" t="s">
        <v>1746</v>
      </c>
      <c r="H137">
        <v>4</v>
      </c>
      <c r="J137" t="s">
        <v>424</v>
      </c>
      <c r="K137" s="50">
        <v>46273.728668981479</v>
      </c>
      <c r="L137">
        <v>46273.7847106482</v>
      </c>
      <c r="M137">
        <v>4842</v>
      </c>
      <c r="N137">
        <v>81</v>
      </c>
      <c r="O137" s="51">
        <v>46273</v>
      </c>
      <c r="P137" t="s">
        <v>1748</v>
      </c>
      <c r="Q137" t="s">
        <v>1747</v>
      </c>
      <c r="R137" t="s">
        <v>492</v>
      </c>
    </row>
    <row r="138" spans="1:18" ht="15" customHeight="1" x14ac:dyDescent="0.35">
      <c r="A138">
        <v>12</v>
      </c>
      <c r="B138" s="50">
        <v>46273.791666666657</v>
      </c>
      <c r="C138">
        <v>100000092011</v>
      </c>
      <c r="D138" t="s">
        <v>1726</v>
      </c>
      <c r="E138">
        <v>100</v>
      </c>
      <c r="F138" t="s">
        <v>1745</v>
      </c>
      <c r="G138" t="s">
        <v>1746</v>
      </c>
      <c r="H138">
        <v>6</v>
      </c>
      <c r="J138" t="s">
        <v>341</v>
      </c>
      <c r="K138" s="50">
        <v>46273.730509259258</v>
      </c>
      <c r="M138">
        <v>5284</v>
      </c>
      <c r="N138">
        <v>88</v>
      </c>
      <c r="O138" s="51">
        <v>46273</v>
      </c>
      <c r="P138" t="s">
        <v>1674</v>
      </c>
      <c r="Q138" t="s">
        <v>1747</v>
      </c>
      <c r="R138" t="s">
        <v>492</v>
      </c>
    </row>
    <row r="139" spans="1:18" ht="15" customHeight="1" x14ac:dyDescent="0.35">
      <c r="A139">
        <v>12</v>
      </c>
      <c r="B139" s="50">
        <v>46273.791666666657</v>
      </c>
      <c r="C139">
        <v>100000092012</v>
      </c>
      <c r="D139" t="s">
        <v>1726</v>
      </c>
      <c r="E139">
        <v>100</v>
      </c>
      <c r="F139" t="s">
        <v>1745</v>
      </c>
      <c r="G139" t="s">
        <v>1746</v>
      </c>
      <c r="H139">
        <v>5</v>
      </c>
      <c r="J139" t="s">
        <v>423</v>
      </c>
      <c r="K139" s="50">
        <v>46273.731458333343</v>
      </c>
      <c r="L139">
        <v>46273.741585648197</v>
      </c>
      <c r="M139">
        <v>875</v>
      </c>
      <c r="N139">
        <v>15</v>
      </c>
      <c r="O139" s="51">
        <v>46273</v>
      </c>
      <c r="P139" t="s">
        <v>1748</v>
      </c>
      <c r="Q139" t="s">
        <v>1747</v>
      </c>
      <c r="R139" t="s">
        <v>492</v>
      </c>
    </row>
    <row r="140" spans="1:18" ht="15" customHeight="1" x14ac:dyDescent="0.35">
      <c r="A140">
        <v>12</v>
      </c>
      <c r="B140" s="50">
        <v>46273.791666666657</v>
      </c>
      <c r="C140">
        <v>100000092013</v>
      </c>
      <c r="D140" t="s">
        <v>1726</v>
      </c>
      <c r="E140">
        <v>100</v>
      </c>
      <c r="F140" t="s">
        <v>1745</v>
      </c>
      <c r="G140" t="s">
        <v>1746</v>
      </c>
      <c r="H140">
        <v>6</v>
      </c>
      <c r="J140" t="s">
        <v>343</v>
      </c>
      <c r="K140" s="50">
        <v>46273.735509259262</v>
      </c>
      <c r="L140">
        <v>46273.736296296302</v>
      </c>
      <c r="M140">
        <v>68</v>
      </c>
      <c r="N140">
        <v>1</v>
      </c>
      <c r="O140" s="51">
        <v>46273</v>
      </c>
      <c r="P140" t="s">
        <v>1748</v>
      </c>
      <c r="Q140" t="s">
        <v>1747</v>
      </c>
      <c r="R140" t="s">
        <v>492</v>
      </c>
    </row>
    <row r="141" spans="1:18" ht="15" customHeight="1" x14ac:dyDescent="0.35">
      <c r="A141">
        <v>12</v>
      </c>
      <c r="B141" s="50">
        <v>46273.791666666657</v>
      </c>
      <c r="C141">
        <v>100000092014</v>
      </c>
      <c r="D141" t="s">
        <v>1726</v>
      </c>
      <c r="E141">
        <v>100</v>
      </c>
      <c r="F141" t="s">
        <v>1745</v>
      </c>
      <c r="G141" t="s">
        <v>1746</v>
      </c>
      <c r="H141">
        <v>6</v>
      </c>
      <c r="J141" t="s">
        <v>343</v>
      </c>
      <c r="K141" s="50">
        <v>46273.736354166656</v>
      </c>
      <c r="M141">
        <v>4779</v>
      </c>
      <c r="N141">
        <v>80</v>
      </c>
      <c r="O141" s="51">
        <v>46273</v>
      </c>
      <c r="P141" t="s">
        <v>1674</v>
      </c>
      <c r="Q141" t="s">
        <v>1747</v>
      </c>
      <c r="R141" t="s">
        <v>492</v>
      </c>
    </row>
    <row r="142" spans="1:18" ht="15" customHeight="1" x14ac:dyDescent="0.35">
      <c r="A142">
        <v>12</v>
      </c>
      <c r="B142" s="50">
        <v>46273.791666666657</v>
      </c>
      <c r="C142">
        <v>100000092015</v>
      </c>
      <c r="D142" t="s">
        <v>1726</v>
      </c>
      <c r="E142">
        <v>100</v>
      </c>
      <c r="F142" t="s">
        <v>1745</v>
      </c>
      <c r="G142" t="s">
        <v>1746</v>
      </c>
      <c r="H142">
        <v>1</v>
      </c>
      <c r="J142" t="s">
        <v>418</v>
      </c>
      <c r="K142" s="50">
        <v>46273.745532407411</v>
      </c>
      <c r="M142">
        <v>3986</v>
      </c>
      <c r="N142">
        <v>66</v>
      </c>
      <c r="O142" s="51">
        <v>46273</v>
      </c>
      <c r="P142" t="s">
        <v>1674</v>
      </c>
      <c r="Q142" t="s">
        <v>1747</v>
      </c>
      <c r="R142" t="s">
        <v>492</v>
      </c>
    </row>
    <row r="143" spans="1:18" ht="15" customHeight="1" x14ac:dyDescent="0.35">
      <c r="A143">
        <v>12</v>
      </c>
      <c r="B143" s="50">
        <v>46273.791666666657</v>
      </c>
      <c r="C143">
        <v>100000092016</v>
      </c>
      <c r="D143" t="s">
        <v>1726</v>
      </c>
      <c r="E143">
        <v>100</v>
      </c>
      <c r="F143" t="s">
        <v>1745</v>
      </c>
      <c r="G143" t="s">
        <v>1746</v>
      </c>
      <c r="H143">
        <v>5</v>
      </c>
      <c r="J143" t="s">
        <v>423</v>
      </c>
      <c r="K143" s="50">
        <v>46273.746388888889</v>
      </c>
      <c r="L143">
        <v>46273.747175925899</v>
      </c>
      <c r="M143">
        <v>68</v>
      </c>
      <c r="N143">
        <v>1</v>
      </c>
      <c r="O143" s="51">
        <v>46273</v>
      </c>
      <c r="P143" t="s">
        <v>1748</v>
      </c>
      <c r="Q143" t="s">
        <v>1747</v>
      </c>
      <c r="R143" t="s">
        <v>492</v>
      </c>
    </row>
    <row r="144" spans="1:18" ht="15" customHeight="1" x14ac:dyDescent="0.35">
      <c r="A144">
        <v>12</v>
      </c>
      <c r="B144" s="50">
        <v>46273.791666666657</v>
      </c>
      <c r="C144">
        <v>100000092017</v>
      </c>
      <c r="D144" t="s">
        <v>1726</v>
      </c>
      <c r="E144">
        <v>100</v>
      </c>
      <c r="F144" t="s">
        <v>1745</v>
      </c>
      <c r="G144" t="s">
        <v>1746</v>
      </c>
      <c r="H144">
        <v>5</v>
      </c>
      <c r="J144" t="s">
        <v>423</v>
      </c>
      <c r="K144" s="50">
        <v>46273.750277777777</v>
      </c>
      <c r="L144">
        <v>46273.788634259297</v>
      </c>
      <c r="M144">
        <v>3314</v>
      </c>
      <c r="N144">
        <v>55</v>
      </c>
      <c r="O144" s="51">
        <v>46273</v>
      </c>
      <c r="P144" t="s">
        <v>1748</v>
      </c>
      <c r="Q144" t="s">
        <v>1747</v>
      </c>
      <c r="R144" t="s">
        <v>492</v>
      </c>
    </row>
    <row r="145" spans="1:18" ht="15" customHeight="1" x14ac:dyDescent="0.35">
      <c r="A145">
        <v>13</v>
      </c>
      <c r="B145" s="50">
        <v>46273.802083333343</v>
      </c>
      <c r="C145">
        <v>100000091999</v>
      </c>
      <c r="D145" t="s">
        <v>1726</v>
      </c>
      <c r="E145">
        <v>100</v>
      </c>
      <c r="F145" t="s">
        <v>1745</v>
      </c>
      <c r="G145" t="s">
        <v>1746</v>
      </c>
      <c r="H145">
        <v>2</v>
      </c>
      <c r="J145" t="s">
        <v>421</v>
      </c>
      <c r="K145" s="50">
        <v>46273.648182870369</v>
      </c>
      <c r="M145">
        <v>13297</v>
      </c>
      <c r="N145">
        <v>222</v>
      </c>
      <c r="O145" s="51">
        <v>46273</v>
      </c>
      <c r="P145" t="s">
        <v>1674</v>
      </c>
      <c r="Q145" t="s">
        <v>1747</v>
      </c>
      <c r="R145" t="s">
        <v>492</v>
      </c>
    </row>
    <row r="146" spans="1:18" ht="15" customHeight="1" x14ac:dyDescent="0.35">
      <c r="A146">
        <v>13</v>
      </c>
      <c r="B146" s="50">
        <v>46273.802083333343</v>
      </c>
      <c r="C146">
        <v>100000092000</v>
      </c>
      <c r="D146" t="s">
        <v>1726</v>
      </c>
      <c r="E146">
        <v>100</v>
      </c>
      <c r="F146" t="s">
        <v>1745</v>
      </c>
      <c r="G146" t="s">
        <v>1746</v>
      </c>
      <c r="H146">
        <v>1</v>
      </c>
      <c r="J146" t="s">
        <v>418</v>
      </c>
      <c r="K146" s="50">
        <v>46273.670648148152</v>
      </c>
      <c r="L146">
        <v>46273.727962962999</v>
      </c>
      <c r="M146">
        <v>4952</v>
      </c>
      <c r="N146">
        <v>83</v>
      </c>
      <c r="O146" s="51">
        <v>46273</v>
      </c>
      <c r="P146" t="s">
        <v>1748</v>
      </c>
      <c r="Q146" t="s">
        <v>1747</v>
      </c>
      <c r="R146" t="s">
        <v>492</v>
      </c>
    </row>
    <row r="147" spans="1:18" ht="15" customHeight="1" x14ac:dyDescent="0.35">
      <c r="A147">
        <v>13</v>
      </c>
      <c r="B147" s="50">
        <v>46273.802083333343</v>
      </c>
      <c r="C147">
        <v>100000092001</v>
      </c>
      <c r="D147" t="s">
        <v>1726</v>
      </c>
      <c r="E147">
        <v>100</v>
      </c>
      <c r="F147" t="s">
        <v>1745</v>
      </c>
      <c r="G147" t="s">
        <v>1746</v>
      </c>
      <c r="H147">
        <v>1</v>
      </c>
      <c r="J147" t="s">
        <v>419</v>
      </c>
      <c r="K147" s="50">
        <v>46273.675057870372</v>
      </c>
      <c r="M147">
        <v>10975</v>
      </c>
      <c r="N147">
        <v>183</v>
      </c>
      <c r="O147" s="51">
        <v>46273</v>
      </c>
      <c r="P147" t="s">
        <v>1674</v>
      </c>
      <c r="Q147" t="s">
        <v>1747</v>
      </c>
      <c r="R147" t="s">
        <v>492</v>
      </c>
    </row>
    <row r="148" spans="1:18" ht="15" customHeight="1" x14ac:dyDescent="0.35">
      <c r="A148">
        <v>13</v>
      </c>
      <c r="B148" s="50">
        <v>46273.802083333343</v>
      </c>
      <c r="C148">
        <v>100000092002</v>
      </c>
      <c r="D148" t="s">
        <v>1726</v>
      </c>
      <c r="E148">
        <v>100</v>
      </c>
      <c r="F148" t="s">
        <v>1745</v>
      </c>
      <c r="G148" t="s">
        <v>1746</v>
      </c>
      <c r="H148">
        <v>1</v>
      </c>
      <c r="J148" t="s">
        <v>412</v>
      </c>
      <c r="K148" s="50">
        <v>46273.676388888889</v>
      </c>
      <c r="M148">
        <v>10860</v>
      </c>
      <c r="N148">
        <v>181</v>
      </c>
      <c r="O148" s="51">
        <v>46273</v>
      </c>
      <c r="P148" t="s">
        <v>1674</v>
      </c>
      <c r="Q148" t="s">
        <v>1747</v>
      </c>
      <c r="R148" t="s">
        <v>492</v>
      </c>
    </row>
    <row r="149" spans="1:18" ht="15" customHeight="1" x14ac:dyDescent="0.35">
      <c r="A149">
        <v>13</v>
      </c>
      <c r="B149" s="50">
        <v>46273.802083333343</v>
      </c>
      <c r="C149">
        <v>100000092003</v>
      </c>
      <c r="D149" t="s">
        <v>1726</v>
      </c>
      <c r="E149">
        <v>100</v>
      </c>
      <c r="F149" t="s">
        <v>1745</v>
      </c>
      <c r="G149" t="s">
        <v>1746</v>
      </c>
      <c r="H149">
        <v>5</v>
      </c>
      <c r="J149" t="s">
        <v>415</v>
      </c>
      <c r="K149" s="50">
        <v>46273.721979166658</v>
      </c>
      <c r="L149">
        <v>46273.727581018502</v>
      </c>
      <c r="M149">
        <v>484</v>
      </c>
      <c r="N149">
        <v>8</v>
      </c>
      <c r="O149" s="51">
        <v>46273</v>
      </c>
      <c r="P149" t="s">
        <v>1748</v>
      </c>
      <c r="Q149" t="s">
        <v>1747</v>
      </c>
      <c r="R149" t="s">
        <v>492</v>
      </c>
    </row>
    <row r="150" spans="1:18" ht="15" customHeight="1" x14ac:dyDescent="0.35">
      <c r="A150">
        <v>13</v>
      </c>
      <c r="B150" s="50">
        <v>46273.802083333343</v>
      </c>
      <c r="C150">
        <v>100000092004</v>
      </c>
      <c r="D150" t="s">
        <v>1726</v>
      </c>
      <c r="E150">
        <v>100</v>
      </c>
      <c r="F150" t="s">
        <v>1745</v>
      </c>
      <c r="G150" t="s">
        <v>1746</v>
      </c>
      <c r="H150">
        <v>3</v>
      </c>
      <c r="J150" t="s">
        <v>417</v>
      </c>
      <c r="K150" s="50">
        <v>46273.722129629627</v>
      </c>
      <c r="M150">
        <v>6908</v>
      </c>
      <c r="N150">
        <v>115</v>
      </c>
      <c r="O150" s="51">
        <v>46273</v>
      </c>
      <c r="P150" t="s">
        <v>1674</v>
      </c>
      <c r="Q150" t="s">
        <v>1747</v>
      </c>
      <c r="R150" t="s">
        <v>492</v>
      </c>
    </row>
    <row r="151" spans="1:18" ht="15" customHeight="1" x14ac:dyDescent="0.35">
      <c r="A151">
        <v>13</v>
      </c>
      <c r="B151" s="50">
        <v>46273.802083333343</v>
      </c>
      <c r="C151">
        <v>100000092005</v>
      </c>
      <c r="D151" t="s">
        <v>1726</v>
      </c>
      <c r="E151">
        <v>100</v>
      </c>
      <c r="F151" t="s">
        <v>1745</v>
      </c>
      <c r="G151" t="s">
        <v>1746</v>
      </c>
      <c r="H151">
        <v>1</v>
      </c>
      <c r="J151" t="s">
        <v>422</v>
      </c>
      <c r="K151" s="50">
        <v>46273.723252314812</v>
      </c>
      <c r="L151">
        <v>46273.792372685202</v>
      </c>
      <c r="M151">
        <v>5972</v>
      </c>
      <c r="N151">
        <v>100</v>
      </c>
      <c r="O151" s="51">
        <v>46273</v>
      </c>
      <c r="P151" t="s">
        <v>1748</v>
      </c>
      <c r="Q151" t="s">
        <v>1747</v>
      </c>
      <c r="R151" t="s">
        <v>492</v>
      </c>
    </row>
    <row r="152" spans="1:18" ht="15" customHeight="1" x14ac:dyDescent="0.35">
      <c r="A152">
        <v>13</v>
      </c>
      <c r="B152" s="50">
        <v>46273.802083333343</v>
      </c>
      <c r="C152">
        <v>100000092006</v>
      </c>
      <c r="D152" t="s">
        <v>1726</v>
      </c>
      <c r="E152">
        <v>100</v>
      </c>
      <c r="F152" t="s">
        <v>1745</v>
      </c>
      <c r="G152" t="s">
        <v>1746</v>
      </c>
      <c r="H152">
        <v>2</v>
      </c>
      <c r="J152" t="s">
        <v>420</v>
      </c>
      <c r="K152" s="50">
        <v>46273.724629629629</v>
      </c>
      <c r="L152">
        <v>46273.801342592596</v>
      </c>
      <c r="M152">
        <v>6628</v>
      </c>
      <c r="N152">
        <v>110</v>
      </c>
      <c r="O152" s="51">
        <v>46273</v>
      </c>
      <c r="P152" t="s">
        <v>1748</v>
      </c>
      <c r="Q152" t="s">
        <v>1747</v>
      </c>
      <c r="R152" t="s">
        <v>492</v>
      </c>
    </row>
    <row r="153" spans="1:18" ht="15" customHeight="1" x14ac:dyDescent="0.35">
      <c r="A153">
        <v>13</v>
      </c>
      <c r="B153" s="50">
        <v>46273.802083333343</v>
      </c>
      <c r="C153">
        <v>100000092007</v>
      </c>
      <c r="D153" t="s">
        <v>1726</v>
      </c>
      <c r="E153">
        <v>100</v>
      </c>
      <c r="F153" t="s">
        <v>1745</v>
      </c>
      <c r="G153" t="s">
        <v>1746</v>
      </c>
      <c r="H153">
        <v>5</v>
      </c>
      <c r="J153" t="s">
        <v>415</v>
      </c>
      <c r="K153" s="50">
        <v>46273.727824074071</v>
      </c>
      <c r="L153">
        <v>46273.727951388901</v>
      </c>
      <c r="M153">
        <v>11</v>
      </c>
      <c r="N153">
        <v>0</v>
      </c>
      <c r="O153" s="51">
        <v>46273</v>
      </c>
      <c r="P153" t="s">
        <v>1748</v>
      </c>
      <c r="Q153" t="s">
        <v>1747</v>
      </c>
      <c r="R153" t="s">
        <v>492</v>
      </c>
    </row>
    <row r="154" spans="1:18" ht="15" customHeight="1" x14ac:dyDescent="0.35">
      <c r="A154">
        <v>13</v>
      </c>
      <c r="B154" s="50">
        <v>46273.802083333343</v>
      </c>
      <c r="C154">
        <v>100000092009</v>
      </c>
      <c r="D154" t="s">
        <v>1726</v>
      </c>
      <c r="E154">
        <v>100</v>
      </c>
      <c r="F154" t="s">
        <v>1745</v>
      </c>
      <c r="G154" t="s">
        <v>1746</v>
      </c>
      <c r="H154">
        <v>1</v>
      </c>
      <c r="J154" t="s">
        <v>415</v>
      </c>
      <c r="K154" s="50">
        <v>46273.727951388893</v>
      </c>
      <c r="M154">
        <v>6405</v>
      </c>
      <c r="N154">
        <v>107</v>
      </c>
      <c r="O154" s="51">
        <v>46273</v>
      </c>
      <c r="P154" t="s">
        <v>1674</v>
      </c>
      <c r="Q154" t="s">
        <v>1747</v>
      </c>
      <c r="R154" t="s">
        <v>492</v>
      </c>
    </row>
    <row r="155" spans="1:18" ht="15" customHeight="1" x14ac:dyDescent="0.35">
      <c r="A155">
        <v>13</v>
      </c>
      <c r="B155" s="50">
        <v>46273.802083333343</v>
      </c>
      <c r="C155">
        <v>100000092008</v>
      </c>
      <c r="D155" t="s">
        <v>1726</v>
      </c>
      <c r="E155">
        <v>100</v>
      </c>
      <c r="F155" t="s">
        <v>1745</v>
      </c>
      <c r="G155" t="s">
        <v>1746</v>
      </c>
      <c r="H155">
        <v>4</v>
      </c>
      <c r="J155" t="s">
        <v>424</v>
      </c>
      <c r="K155" s="50">
        <v>46273.727951388893</v>
      </c>
      <c r="L155">
        <v>46273.728668981501</v>
      </c>
      <c r="M155">
        <v>62</v>
      </c>
      <c r="N155">
        <v>1</v>
      </c>
      <c r="O155" s="51">
        <v>46273</v>
      </c>
      <c r="P155" t="s">
        <v>1748</v>
      </c>
      <c r="Q155" t="s">
        <v>1747</v>
      </c>
      <c r="R155" t="s">
        <v>492</v>
      </c>
    </row>
    <row r="156" spans="1:18" ht="15" customHeight="1" x14ac:dyDescent="0.35">
      <c r="A156">
        <v>13</v>
      </c>
      <c r="B156" s="50">
        <v>46273.802083333343</v>
      </c>
      <c r="C156">
        <v>100000092010</v>
      </c>
      <c r="D156" t="s">
        <v>1726</v>
      </c>
      <c r="E156">
        <v>100</v>
      </c>
      <c r="F156" t="s">
        <v>1745</v>
      </c>
      <c r="G156" t="s">
        <v>1746</v>
      </c>
      <c r="H156">
        <v>4</v>
      </c>
      <c r="J156" t="s">
        <v>424</v>
      </c>
      <c r="K156" s="50">
        <v>46273.728668981479</v>
      </c>
      <c r="L156">
        <v>46273.7847106482</v>
      </c>
      <c r="M156">
        <v>4842</v>
      </c>
      <c r="N156">
        <v>81</v>
      </c>
      <c r="O156" s="51">
        <v>46273</v>
      </c>
      <c r="P156" t="s">
        <v>1748</v>
      </c>
      <c r="Q156" t="s">
        <v>1747</v>
      </c>
      <c r="R156" t="s">
        <v>492</v>
      </c>
    </row>
    <row r="157" spans="1:18" ht="15" customHeight="1" x14ac:dyDescent="0.35">
      <c r="A157">
        <v>13</v>
      </c>
      <c r="B157" s="50">
        <v>46273.802083333343</v>
      </c>
      <c r="C157">
        <v>100000092011</v>
      </c>
      <c r="D157" t="s">
        <v>1726</v>
      </c>
      <c r="E157">
        <v>100</v>
      </c>
      <c r="F157" t="s">
        <v>1745</v>
      </c>
      <c r="G157" t="s">
        <v>1746</v>
      </c>
      <c r="H157">
        <v>6</v>
      </c>
      <c r="J157" t="s">
        <v>341</v>
      </c>
      <c r="K157" s="50">
        <v>46273.730509259258</v>
      </c>
      <c r="M157">
        <v>6184</v>
      </c>
      <c r="N157">
        <v>103</v>
      </c>
      <c r="O157" s="51">
        <v>46273</v>
      </c>
      <c r="P157" t="s">
        <v>1674</v>
      </c>
      <c r="Q157" t="s">
        <v>1747</v>
      </c>
      <c r="R157" t="s">
        <v>492</v>
      </c>
    </row>
    <row r="158" spans="1:18" ht="15" customHeight="1" x14ac:dyDescent="0.35">
      <c r="A158">
        <v>13</v>
      </c>
      <c r="B158" s="50">
        <v>46273.802083333343</v>
      </c>
      <c r="C158">
        <v>100000092012</v>
      </c>
      <c r="D158" t="s">
        <v>1726</v>
      </c>
      <c r="E158">
        <v>100</v>
      </c>
      <c r="F158" t="s">
        <v>1745</v>
      </c>
      <c r="G158" t="s">
        <v>1746</v>
      </c>
      <c r="H158">
        <v>5</v>
      </c>
      <c r="J158" t="s">
        <v>423</v>
      </c>
      <c r="K158" s="50">
        <v>46273.731458333343</v>
      </c>
      <c r="L158">
        <v>46273.741585648197</v>
      </c>
      <c r="M158">
        <v>875</v>
      </c>
      <c r="N158">
        <v>15</v>
      </c>
      <c r="O158" s="51">
        <v>46273</v>
      </c>
      <c r="P158" t="s">
        <v>1748</v>
      </c>
      <c r="Q158" t="s">
        <v>1747</v>
      </c>
      <c r="R158" t="s">
        <v>492</v>
      </c>
    </row>
    <row r="159" spans="1:18" ht="15" customHeight="1" x14ac:dyDescent="0.35">
      <c r="A159">
        <v>13</v>
      </c>
      <c r="B159" s="50">
        <v>46273.802083333343</v>
      </c>
      <c r="C159">
        <v>100000092013</v>
      </c>
      <c r="D159" t="s">
        <v>1726</v>
      </c>
      <c r="E159">
        <v>100</v>
      </c>
      <c r="F159" t="s">
        <v>1745</v>
      </c>
      <c r="G159" t="s">
        <v>1746</v>
      </c>
      <c r="H159">
        <v>6</v>
      </c>
      <c r="J159" t="s">
        <v>343</v>
      </c>
      <c r="K159" s="50">
        <v>46273.735509259262</v>
      </c>
      <c r="L159">
        <v>46273.736296296302</v>
      </c>
      <c r="M159">
        <v>68</v>
      </c>
      <c r="N159">
        <v>1</v>
      </c>
      <c r="O159" s="51">
        <v>46273</v>
      </c>
      <c r="P159" t="s">
        <v>1748</v>
      </c>
      <c r="Q159" t="s">
        <v>1747</v>
      </c>
      <c r="R159" t="s">
        <v>492</v>
      </c>
    </row>
    <row r="160" spans="1:18" ht="15" customHeight="1" x14ac:dyDescent="0.35">
      <c r="A160">
        <v>13</v>
      </c>
      <c r="B160" s="50">
        <v>46273.802083333343</v>
      </c>
      <c r="C160">
        <v>100000092014</v>
      </c>
      <c r="D160" t="s">
        <v>1726</v>
      </c>
      <c r="E160">
        <v>100</v>
      </c>
      <c r="F160" t="s">
        <v>1745</v>
      </c>
      <c r="G160" t="s">
        <v>1746</v>
      </c>
      <c r="H160">
        <v>6</v>
      </c>
      <c r="J160" t="s">
        <v>343</v>
      </c>
      <c r="K160" s="50">
        <v>46273.736354166656</v>
      </c>
      <c r="M160">
        <v>5679</v>
      </c>
      <c r="N160">
        <v>95</v>
      </c>
      <c r="O160" s="51">
        <v>46273</v>
      </c>
      <c r="P160" t="s">
        <v>1674</v>
      </c>
      <c r="Q160" t="s">
        <v>1747</v>
      </c>
      <c r="R160" t="s">
        <v>492</v>
      </c>
    </row>
    <row r="161" spans="1:18" ht="15" customHeight="1" x14ac:dyDescent="0.35">
      <c r="A161">
        <v>13</v>
      </c>
      <c r="B161" s="50">
        <v>46273.802083333343</v>
      </c>
      <c r="C161">
        <v>100000092015</v>
      </c>
      <c r="D161" t="s">
        <v>1726</v>
      </c>
      <c r="E161">
        <v>100</v>
      </c>
      <c r="F161" t="s">
        <v>1745</v>
      </c>
      <c r="G161" t="s">
        <v>1746</v>
      </c>
      <c r="H161">
        <v>1</v>
      </c>
      <c r="J161" t="s">
        <v>418</v>
      </c>
      <c r="K161" s="50">
        <v>46273.745532407411</v>
      </c>
      <c r="M161">
        <v>4886</v>
      </c>
      <c r="N161">
        <v>81</v>
      </c>
      <c r="O161" s="51">
        <v>46273</v>
      </c>
      <c r="P161" t="s">
        <v>1674</v>
      </c>
      <c r="Q161" t="s">
        <v>1747</v>
      </c>
      <c r="R161" t="s">
        <v>492</v>
      </c>
    </row>
    <row r="162" spans="1:18" ht="15" customHeight="1" x14ac:dyDescent="0.35">
      <c r="A162">
        <v>13</v>
      </c>
      <c r="B162" s="50">
        <v>46273.802083333343</v>
      </c>
      <c r="C162">
        <v>100000092016</v>
      </c>
      <c r="D162" t="s">
        <v>1726</v>
      </c>
      <c r="E162">
        <v>100</v>
      </c>
      <c r="F162" t="s">
        <v>1745</v>
      </c>
      <c r="G162" t="s">
        <v>1746</v>
      </c>
      <c r="H162">
        <v>5</v>
      </c>
      <c r="J162" t="s">
        <v>423</v>
      </c>
      <c r="K162" s="50">
        <v>46273.746388888889</v>
      </c>
      <c r="L162">
        <v>46273.747175925899</v>
      </c>
      <c r="M162">
        <v>68</v>
      </c>
      <c r="N162">
        <v>1</v>
      </c>
      <c r="O162" s="51">
        <v>46273</v>
      </c>
      <c r="P162" t="s">
        <v>1748</v>
      </c>
      <c r="Q162" t="s">
        <v>1747</v>
      </c>
      <c r="R162" t="s">
        <v>492</v>
      </c>
    </row>
    <row r="163" spans="1:18" ht="15" customHeight="1" x14ac:dyDescent="0.35">
      <c r="A163">
        <v>13</v>
      </c>
      <c r="B163" s="50">
        <v>46273.802083333343</v>
      </c>
      <c r="C163">
        <v>100000092017</v>
      </c>
      <c r="D163" t="s">
        <v>1726</v>
      </c>
      <c r="E163">
        <v>100</v>
      </c>
      <c r="F163" t="s">
        <v>1745</v>
      </c>
      <c r="G163" t="s">
        <v>1746</v>
      </c>
      <c r="H163">
        <v>5</v>
      </c>
      <c r="J163" t="s">
        <v>423</v>
      </c>
      <c r="K163" s="50">
        <v>46273.750277777777</v>
      </c>
      <c r="L163">
        <v>46273.788634259297</v>
      </c>
      <c r="M163">
        <v>3314</v>
      </c>
      <c r="N163">
        <v>55</v>
      </c>
      <c r="O163" s="51">
        <v>46273</v>
      </c>
      <c r="P163" t="s">
        <v>1748</v>
      </c>
      <c r="Q163" t="s">
        <v>1747</v>
      </c>
      <c r="R163" t="s">
        <v>492</v>
      </c>
    </row>
    <row r="164" spans="1:18" ht="15" customHeight="1" x14ac:dyDescent="0.35">
      <c r="A164">
        <v>13</v>
      </c>
      <c r="B164" s="50">
        <v>46273.802083333343</v>
      </c>
      <c r="C164">
        <v>100000092018</v>
      </c>
      <c r="D164" t="s">
        <v>1726</v>
      </c>
      <c r="E164">
        <v>100</v>
      </c>
      <c r="F164" t="s">
        <v>1745</v>
      </c>
      <c r="G164" t="s">
        <v>1746</v>
      </c>
      <c r="H164">
        <v>5</v>
      </c>
      <c r="J164" t="s">
        <v>423</v>
      </c>
      <c r="K164" s="50">
        <v>46273.794618055559</v>
      </c>
      <c r="L164">
        <v>46273.798692129603</v>
      </c>
      <c r="M164">
        <v>352</v>
      </c>
      <c r="N164">
        <v>6</v>
      </c>
      <c r="O164" s="51">
        <v>46273</v>
      </c>
      <c r="P164" t="s">
        <v>1748</v>
      </c>
      <c r="Q164" t="s">
        <v>1747</v>
      </c>
      <c r="R164" t="s">
        <v>492</v>
      </c>
    </row>
    <row r="165" spans="1:18" ht="15" customHeight="1" x14ac:dyDescent="0.35">
      <c r="A165">
        <v>13</v>
      </c>
      <c r="B165" s="50">
        <v>46273.802083333343</v>
      </c>
      <c r="C165">
        <v>100000092019</v>
      </c>
      <c r="D165" t="s">
        <v>1726</v>
      </c>
      <c r="E165">
        <v>100</v>
      </c>
      <c r="F165" t="s">
        <v>1745</v>
      </c>
      <c r="G165" t="s">
        <v>1746</v>
      </c>
      <c r="H165">
        <v>4</v>
      </c>
      <c r="J165" t="s">
        <v>424</v>
      </c>
      <c r="K165" s="50">
        <v>46273.801469907397</v>
      </c>
      <c r="M165">
        <v>53</v>
      </c>
      <c r="N165">
        <v>1</v>
      </c>
      <c r="O165" s="51">
        <v>46273</v>
      </c>
      <c r="P165" t="s">
        <v>1674</v>
      </c>
      <c r="Q165" t="s">
        <v>1747</v>
      </c>
      <c r="R165" t="s">
        <v>492</v>
      </c>
    </row>
    <row r="166" spans="1:18" ht="15" customHeight="1" x14ac:dyDescent="0.35">
      <c r="A166">
        <v>14</v>
      </c>
      <c r="B166" s="50">
        <v>46273.8125</v>
      </c>
      <c r="C166">
        <v>100000091999</v>
      </c>
      <c r="D166" t="s">
        <v>1726</v>
      </c>
      <c r="E166">
        <v>100</v>
      </c>
      <c r="F166" t="s">
        <v>1745</v>
      </c>
      <c r="G166" t="s">
        <v>1746</v>
      </c>
      <c r="H166">
        <v>2</v>
      </c>
      <c r="J166" t="s">
        <v>421</v>
      </c>
      <c r="K166" s="50">
        <v>46273.648182870369</v>
      </c>
      <c r="L166">
        <v>46273.802210648202</v>
      </c>
      <c r="M166">
        <v>13308</v>
      </c>
      <c r="N166">
        <v>222</v>
      </c>
      <c r="O166" s="51">
        <v>46273</v>
      </c>
      <c r="P166" t="s">
        <v>1748</v>
      </c>
      <c r="Q166" t="s">
        <v>1747</v>
      </c>
      <c r="R166" t="s">
        <v>492</v>
      </c>
    </row>
    <row r="167" spans="1:18" ht="15" customHeight="1" x14ac:dyDescent="0.35">
      <c r="A167">
        <v>14</v>
      </c>
      <c r="B167" s="50">
        <v>46273.8125</v>
      </c>
      <c r="C167">
        <v>100000092000</v>
      </c>
      <c r="D167" t="s">
        <v>1726</v>
      </c>
      <c r="E167">
        <v>100</v>
      </c>
      <c r="F167" t="s">
        <v>1745</v>
      </c>
      <c r="G167" t="s">
        <v>1746</v>
      </c>
      <c r="H167">
        <v>1</v>
      </c>
      <c r="J167" t="s">
        <v>418</v>
      </c>
      <c r="K167" s="50">
        <v>46273.670648148152</v>
      </c>
      <c r="L167">
        <v>46273.727962962999</v>
      </c>
      <c r="M167">
        <v>4952</v>
      </c>
      <c r="N167">
        <v>83</v>
      </c>
      <c r="O167" s="51">
        <v>46273</v>
      </c>
      <c r="P167" t="s">
        <v>1748</v>
      </c>
      <c r="Q167" t="s">
        <v>1747</v>
      </c>
      <c r="R167" t="s">
        <v>492</v>
      </c>
    </row>
    <row r="168" spans="1:18" ht="15" customHeight="1" x14ac:dyDescent="0.35">
      <c r="A168">
        <v>14</v>
      </c>
      <c r="B168" s="50">
        <v>46273.8125</v>
      </c>
      <c r="C168">
        <v>100000092001</v>
      </c>
      <c r="D168" t="s">
        <v>1726</v>
      </c>
      <c r="E168">
        <v>100</v>
      </c>
      <c r="F168" t="s">
        <v>1745</v>
      </c>
      <c r="G168" t="s">
        <v>1746</v>
      </c>
      <c r="H168">
        <v>1</v>
      </c>
      <c r="J168" t="s">
        <v>419</v>
      </c>
      <c r="K168" s="50">
        <v>46273.675057870372</v>
      </c>
      <c r="M168">
        <v>11875</v>
      </c>
      <c r="N168">
        <v>198</v>
      </c>
      <c r="O168" s="51">
        <v>46273</v>
      </c>
      <c r="P168" t="s">
        <v>1674</v>
      </c>
      <c r="Q168" t="s">
        <v>1747</v>
      </c>
      <c r="R168" t="s">
        <v>492</v>
      </c>
    </row>
    <row r="169" spans="1:18" ht="15" customHeight="1" x14ac:dyDescent="0.35">
      <c r="A169">
        <v>14</v>
      </c>
      <c r="B169" s="50">
        <v>46273.8125</v>
      </c>
      <c r="C169">
        <v>100000092002</v>
      </c>
      <c r="D169" t="s">
        <v>1726</v>
      </c>
      <c r="E169">
        <v>100</v>
      </c>
      <c r="F169" t="s">
        <v>1745</v>
      </c>
      <c r="G169" t="s">
        <v>1746</v>
      </c>
      <c r="H169">
        <v>1</v>
      </c>
      <c r="J169" t="s">
        <v>412</v>
      </c>
      <c r="K169" s="50">
        <v>46273.676388888889</v>
      </c>
      <c r="M169">
        <v>11760</v>
      </c>
      <c r="N169">
        <v>196</v>
      </c>
      <c r="O169" s="51">
        <v>46273</v>
      </c>
      <c r="P169" t="s">
        <v>1674</v>
      </c>
      <c r="Q169" t="s">
        <v>1747</v>
      </c>
      <c r="R169" t="s">
        <v>492</v>
      </c>
    </row>
    <row r="170" spans="1:18" ht="15" customHeight="1" x14ac:dyDescent="0.35">
      <c r="A170">
        <v>14</v>
      </c>
      <c r="B170" s="50">
        <v>46273.8125</v>
      </c>
      <c r="C170">
        <v>100000092003</v>
      </c>
      <c r="D170" t="s">
        <v>1726</v>
      </c>
      <c r="E170">
        <v>100</v>
      </c>
      <c r="F170" t="s">
        <v>1745</v>
      </c>
      <c r="G170" t="s">
        <v>1746</v>
      </c>
      <c r="H170">
        <v>5</v>
      </c>
      <c r="J170" t="s">
        <v>415</v>
      </c>
      <c r="K170" s="50">
        <v>46273.721979166658</v>
      </c>
      <c r="L170">
        <v>46273.727581018502</v>
      </c>
      <c r="M170">
        <v>484</v>
      </c>
      <c r="N170">
        <v>8</v>
      </c>
      <c r="O170" s="51">
        <v>46273</v>
      </c>
      <c r="P170" t="s">
        <v>1748</v>
      </c>
      <c r="Q170" t="s">
        <v>1747</v>
      </c>
      <c r="R170" t="s">
        <v>492</v>
      </c>
    </row>
    <row r="171" spans="1:18" ht="15" customHeight="1" x14ac:dyDescent="0.35">
      <c r="A171">
        <v>14</v>
      </c>
      <c r="B171" s="50">
        <v>46273.8125</v>
      </c>
      <c r="C171">
        <v>100000092004</v>
      </c>
      <c r="D171" t="s">
        <v>1726</v>
      </c>
      <c r="E171">
        <v>100</v>
      </c>
      <c r="F171" t="s">
        <v>1745</v>
      </c>
      <c r="G171" t="s">
        <v>1746</v>
      </c>
      <c r="H171">
        <v>3</v>
      </c>
      <c r="J171" t="s">
        <v>417</v>
      </c>
      <c r="K171" s="50">
        <v>46273.722129629627</v>
      </c>
      <c r="L171">
        <v>46273.811064814799</v>
      </c>
      <c r="M171">
        <v>7684</v>
      </c>
      <c r="N171">
        <v>128</v>
      </c>
      <c r="O171" s="51">
        <v>46273</v>
      </c>
      <c r="P171" t="s">
        <v>1748</v>
      </c>
      <c r="Q171" t="s">
        <v>1747</v>
      </c>
      <c r="R171" t="s">
        <v>492</v>
      </c>
    </row>
    <row r="172" spans="1:18" ht="15" customHeight="1" x14ac:dyDescent="0.35">
      <c r="A172">
        <v>14</v>
      </c>
      <c r="B172" s="50">
        <v>46273.8125</v>
      </c>
      <c r="C172">
        <v>100000092005</v>
      </c>
      <c r="D172" t="s">
        <v>1726</v>
      </c>
      <c r="E172">
        <v>100</v>
      </c>
      <c r="F172" t="s">
        <v>1745</v>
      </c>
      <c r="G172" t="s">
        <v>1746</v>
      </c>
      <c r="H172">
        <v>1</v>
      </c>
      <c r="J172" t="s">
        <v>422</v>
      </c>
      <c r="K172" s="50">
        <v>46273.723252314812</v>
      </c>
      <c r="L172">
        <v>46273.792372685202</v>
      </c>
      <c r="M172">
        <v>5972</v>
      </c>
      <c r="N172">
        <v>100</v>
      </c>
      <c r="O172" s="51">
        <v>46273</v>
      </c>
      <c r="P172" t="s">
        <v>1748</v>
      </c>
      <c r="Q172" t="s">
        <v>1747</v>
      </c>
      <c r="R172" t="s">
        <v>492</v>
      </c>
    </row>
    <row r="173" spans="1:18" ht="15" customHeight="1" x14ac:dyDescent="0.35">
      <c r="A173">
        <v>14</v>
      </c>
      <c r="B173" s="50">
        <v>46273.8125</v>
      </c>
      <c r="C173">
        <v>100000092006</v>
      </c>
      <c r="D173" t="s">
        <v>1726</v>
      </c>
      <c r="E173">
        <v>100</v>
      </c>
      <c r="F173" t="s">
        <v>1745</v>
      </c>
      <c r="G173" t="s">
        <v>1746</v>
      </c>
      <c r="H173">
        <v>2</v>
      </c>
      <c r="J173" t="s">
        <v>420</v>
      </c>
      <c r="K173" s="50">
        <v>46273.724629629629</v>
      </c>
      <c r="L173">
        <v>46273.801342592596</v>
      </c>
      <c r="M173">
        <v>6628</v>
      </c>
      <c r="N173">
        <v>110</v>
      </c>
      <c r="O173" s="51">
        <v>46273</v>
      </c>
      <c r="P173" t="s">
        <v>1748</v>
      </c>
      <c r="Q173" t="s">
        <v>1747</v>
      </c>
      <c r="R173" t="s">
        <v>492</v>
      </c>
    </row>
    <row r="174" spans="1:18" ht="15" customHeight="1" x14ac:dyDescent="0.35">
      <c r="A174">
        <v>14</v>
      </c>
      <c r="B174" s="50">
        <v>46273.8125</v>
      </c>
      <c r="C174">
        <v>100000092007</v>
      </c>
      <c r="D174" t="s">
        <v>1726</v>
      </c>
      <c r="E174">
        <v>100</v>
      </c>
      <c r="F174" t="s">
        <v>1745</v>
      </c>
      <c r="G174" t="s">
        <v>1746</v>
      </c>
      <c r="H174">
        <v>5</v>
      </c>
      <c r="J174" t="s">
        <v>415</v>
      </c>
      <c r="K174" s="50">
        <v>46273.727824074071</v>
      </c>
      <c r="L174">
        <v>46273.727951388901</v>
      </c>
      <c r="M174">
        <v>11</v>
      </c>
      <c r="N174">
        <v>0</v>
      </c>
      <c r="O174" s="51">
        <v>46273</v>
      </c>
      <c r="P174" t="s">
        <v>1748</v>
      </c>
      <c r="Q174" t="s">
        <v>1747</v>
      </c>
      <c r="R174" t="s">
        <v>492</v>
      </c>
    </row>
    <row r="175" spans="1:18" ht="15" customHeight="1" x14ac:dyDescent="0.35">
      <c r="A175">
        <v>14</v>
      </c>
      <c r="B175" s="50">
        <v>46273.8125</v>
      </c>
      <c r="C175">
        <v>100000092009</v>
      </c>
      <c r="D175" t="s">
        <v>1726</v>
      </c>
      <c r="E175">
        <v>100</v>
      </c>
      <c r="F175" t="s">
        <v>1745</v>
      </c>
      <c r="G175" t="s">
        <v>1746</v>
      </c>
      <c r="H175">
        <v>1</v>
      </c>
      <c r="J175" t="s">
        <v>415</v>
      </c>
      <c r="K175" s="50">
        <v>46273.727951388893</v>
      </c>
      <c r="M175">
        <v>7305</v>
      </c>
      <c r="N175">
        <v>122</v>
      </c>
      <c r="O175" s="51">
        <v>46273</v>
      </c>
      <c r="P175" t="s">
        <v>1674</v>
      </c>
      <c r="Q175" t="s">
        <v>1747</v>
      </c>
      <c r="R175" t="s">
        <v>492</v>
      </c>
    </row>
    <row r="176" spans="1:18" ht="15" customHeight="1" x14ac:dyDescent="0.35">
      <c r="A176">
        <v>14</v>
      </c>
      <c r="B176" s="50">
        <v>46273.8125</v>
      </c>
      <c r="C176">
        <v>100000092008</v>
      </c>
      <c r="D176" t="s">
        <v>1726</v>
      </c>
      <c r="E176">
        <v>100</v>
      </c>
      <c r="F176" t="s">
        <v>1745</v>
      </c>
      <c r="G176" t="s">
        <v>1746</v>
      </c>
      <c r="H176">
        <v>4</v>
      </c>
      <c r="J176" t="s">
        <v>424</v>
      </c>
      <c r="K176" s="50">
        <v>46273.727951388893</v>
      </c>
      <c r="L176">
        <v>46273.728668981501</v>
      </c>
      <c r="M176">
        <v>62</v>
      </c>
      <c r="N176">
        <v>1</v>
      </c>
      <c r="O176" s="51">
        <v>46273</v>
      </c>
      <c r="P176" t="s">
        <v>1748</v>
      </c>
      <c r="Q176" t="s">
        <v>1747</v>
      </c>
      <c r="R176" t="s">
        <v>492</v>
      </c>
    </row>
    <row r="177" spans="1:18" ht="15" customHeight="1" x14ac:dyDescent="0.35">
      <c r="A177">
        <v>14</v>
      </c>
      <c r="B177" s="50">
        <v>46273.8125</v>
      </c>
      <c r="C177">
        <v>100000092010</v>
      </c>
      <c r="D177" t="s">
        <v>1726</v>
      </c>
      <c r="E177">
        <v>100</v>
      </c>
      <c r="F177" t="s">
        <v>1745</v>
      </c>
      <c r="G177" t="s">
        <v>1746</v>
      </c>
      <c r="H177">
        <v>4</v>
      </c>
      <c r="J177" t="s">
        <v>424</v>
      </c>
      <c r="K177" s="50">
        <v>46273.728668981479</v>
      </c>
      <c r="L177">
        <v>46273.7847106482</v>
      </c>
      <c r="M177">
        <v>4842</v>
      </c>
      <c r="N177">
        <v>81</v>
      </c>
      <c r="O177" s="51">
        <v>46273</v>
      </c>
      <c r="P177" t="s">
        <v>1748</v>
      </c>
      <c r="Q177" t="s">
        <v>1747</v>
      </c>
      <c r="R177" t="s">
        <v>492</v>
      </c>
    </row>
    <row r="178" spans="1:18" ht="15" customHeight="1" x14ac:dyDescent="0.35">
      <c r="A178">
        <v>14</v>
      </c>
      <c r="B178" s="50">
        <v>46273.8125</v>
      </c>
      <c r="C178">
        <v>100000092011</v>
      </c>
      <c r="D178" t="s">
        <v>1726</v>
      </c>
      <c r="E178">
        <v>100</v>
      </c>
      <c r="F178" t="s">
        <v>1745</v>
      </c>
      <c r="G178" t="s">
        <v>1746</v>
      </c>
      <c r="H178">
        <v>6</v>
      </c>
      <c r="J178" t="s">
        <v>341</v>
      </c>
      <c r="K178" s="50">
        <v>46273.730509259258</v>
      </c>
      <c r="M178">
        <v>7084</v>
      </c>
      <c r="N178">
        <v>118</v>
      </c>
      <c r="O178" s="51">
        <v>46273</v>
      </c>
      <c r="P178" t="s">
        <v>1674</v>
      </c>
      <c r="Q178" t="s">
        <v>1747</v>
      </c>
      <c r="R178" t="s">
        <v>492</v>
      </c>
    </row>
    <row r="179" spans="1:18" ht="15" customHeight="1" x14ac:dyDescent="0.35">
      <c r="A179">
        <v>14</v>
      </c>
      <c r="B179" s="50">
        <v>46273.8125</v>
      </c>
      <c r="C179">
        <v>100000092012</v>
      </c>
      <c r="D179" t="s">
        <v>1726</v>
      </c>
      <c r="E179">
        <v>100</v>
      </c>
      <c r="F179" t="s">
        <v>1745</v>
      </c>
      <c r="G179" t="s">
        <v>1746</v>
      </c>
      <c r="H179">
        <v>5</v>
      </c>
      <c r="J179" t="s">
        <v>423</v>
      </c>
      <c r="K179" s="50">
        <v>46273.731458333343</v>
      </c>
      <c r="L179">
        <v>46273.741585648197</v>
      </c>
      <c r="M179">
        <v>875</v>
      </c>
      <c r="N179">
        <v>15</v>
      </c>
      <c r="O179" s="51">
        <v>46273</v>
      </c>
      <c r="P179" t="s">
        <v>1748</v>
      </c>
      <c r="Q179" t="s">
        <v>1747</v>
      </c>
      <c r="R179" t="s">
        <v>492</v>
      </c>
    </row>
    <row r="180" spans="1:18" ht="15" customHeight="1" x14ac:dyDescent="0.35">
      <c r="A180">
        <v>14</v>
      </c>
      <c r="B180" s="50">
        <v>46273.8125</v>
      </c>
      <c r="C180">
        <v>100000092013</v>
      </c>
      <c r="D180" t="s">
        <v>1726</v>
      </c>
      <c r="E180">
        <v>100</v>
      </c>
      <c r="F180" t="s">
        <v>1745</v>
      </c>
      <c r="G180" t="s">
        <v>1746</v>
      </c>
      <c r="H180">
        <v>6</v>
      </c>
      <c r="J180" t="s">
        <v>343</v>
      </c>
      <c r="K180" s="50">
        <v>46273.735509259262</v>
      </c>
      <c r="L180">
        <v>46273.736296296302</v>
      </c>
      <c r="M180">
        <v>68</v>
      </c>
      <c r="N180">
        <v>1</v>
      </c>
      <c r="O180" s="51">
        <v>46273</v>
      </c>
      <c r="P180" t="s">
        <v>1748</v>
      </c>
      <c r="Q180" t="s">
        <v>1747</v>
      </c>
      <c r="R180" t="s">
        <v>492</v>
      </c>
    </row>
    <row r="181" spans="1:18" ht="15" customHeight="1" x14ac:dyDescent="0.35">
      <c r="A181">
        <v>14</v>
      </c>
      <c r="B181" s="50">
        <v>46273.8125</v>
      </c>
      <c r="C181">
        <v>100000092014</v>
      </c>
      <c r="D181" t="s">
        <v>1726</v>
      </c>
      <c r="E181">
        <v>100</v>
      </c>
      <c r="F181" t="s">
        <v>1745</v>
      </c>
      <c r="G181" t="s">
        <v>1746</v>
      </c>
      <c r="H181">
        <v>6</v>
      </c>
      <c r="J181" t="s">
        <v>343</v>
      </c>
      <c r="K181" s="50">
        <v>46273.736354166656</v>
      </c>
      <c r="M181">
        <v>6579</v>
      </c>
      <c r="N181">
        <v>110</v>
      </c>
      <c r="O181" s="51">
        <v>46273</v>
      </c>
      <c r="P181" t="s">
        <v>1674</v>
      </c>
      <c r="Q181" t="s">
        <v>1747</v>
      </c>
      <c r="R181" t="s">
        <v>492</v>
      </c>
    </row>
    <row r="182" spans="1:18" ht="15" customHeight="1" x14ac:dyDescent="0.35">
      <c r="A182">
        <v>14</v>
      </c>
      <c r="B182" s="50">
        <v>46273.8125</v>
      </c>
      <c r="C182">
        <v>100000092015</v>
      </c>
      <c r="D182" t="s">
        <v>1726</v>
      </c>
      <c r="E182">
        <v>100</v>
      </c>
      <c r="F182" t="s">
        <v>1745</v>
      </c>
      <c r="G182" t="s">
        <v>1746</v>
      </c>
      <c r="H182">
        <v>1</v>
      </c>
      <c r="J182" t="s">
        <v>418</v>
      </c>
      <c r="K182" s="50">
        <v>46273.745532407411</v>
      </c>
      <c r="M182">
        <v>5786</v>
      </c>
      <c r="N182">
        <v>96</v>
      </c>
      <c r="O182" s="51">
        <v>46273</v>
      </c>
      <c r="P182" t="s">
        <v>1674</v>
      </c>
      <c r="Q182" t="s">
        <v>1747</v>
      </c>
      <c r="R182" t="s">
        <v>492</v>
      </c>
    </row>
    <row r="183" spans="1:18" ht="15" customHeight="1" x14ac:dyDescent="0.35">
      <c r="A183">
        <v>14</v>
      </c>
      <c r="B183" s="50">
        <v>46273.8125</v>
      </c>
      <c r="C183">
        <v>100000092016</v>
      </c>
      <c r="D183" t="s">
        <v>1726</v>
      </c>
      <c r="E183">
        <v>100</v>
      </c>
      <c r="F183" t="s">
        <v>1745</v>
      </c>
      <c r="G183" t="s">
        <v>1746</v>
      </c>
      <c r="H183">
        <v>5</v>
      </c>
      <c r="J183" t="s">
        <v>423</v>
      </c>
      <c r="K183" s="50">
        <v>46273.746388888889</v>
      </c>
      <c r="L183">
        <v>46273.747175925899</v>
      </c>
      <c r="M183">
        <v>68</v>
      </c>
      <c r="N183">
        <v>1</v>
      </c>
      <c r="O183" s="51">
        <v>46273</v>
      </c>
      <c r="P183" t="s">
        <v>1748</v>
      </c>
      <c r="Q183" t="s">
        <v>1747</v>
      </c>
      <c r="R183" t="s">
        <v>492</v>
      </c>
    </row>
    <row r="184" spans="1:18" ht="15" customHeight="1" x14ac:dyDescent="0.35">
      <c r="A184">
        <v>14</v>
      </c>
      <c r="B184" s="50">
        <v>46273.8125</v>
      </c>
      <c r="C184">
        <v>100000092017</v>
      </c>
      <c r="D184" t="s">
        <v>1726</v>
      </c>
      <c r="E184">
        <v>100</v>
      </c>
      <c r="F184" t="s">
        <v>1745</v>
      </c>
      <c r="G184" t="s">
        <v>1746</v>
      </c>
      <c r="H184">
        <v>5</v>
      </c>
      <c r="J184" t="s">
        <v>423</v>
      </c>
      <c r="K184" s="50">
        <v>46273.750277777777</v>
      </c>
      <c r="L184">
        <v>46273.788634259297</v>
      </c>
      <c r="M184">
        <v>3314</v>
      </c>
      <c r="N184">
        <v>55</v>
      </c>
      <c r="O184" s="51">
        <v>46273</v>
      </c>
      <c r="P184" t="s">
        <v>1748</v>
      </c>
      <c r="Q184" t="s">
        <v>1747</v>
      </c>
      <c r="R184" t="s">
        <v>492</v>
      </c>
    </row>
    <row r="185" spans="1:18" ht="15" customHeight="1" x14ac:dyDescent="0.35">
      <c r="A185">
        <v>14</v>
      </c>
      <c r="B185" s="50">
        <v>46273.8125</v>
      </c>
      <c r="C185">
        <v>100000092018</v>
      </c>
      <c r="D185" t="s">
        <v>1726</v>
      </c>
      <c r="E185">
        <v>100</v>
      </c>
      <c r="F185" t="s">
        <v>1745</v>
      </c>
      <c r="G185" t="s">
        <v>1746</v>
      </c>
      <c r="H185">
        <v>5</v>
      </c>
      <c r="J185" t="s">
        <v>423</v>
      </c>
      <c r="K185" s="50">
        <v>46273.794618055559</v>
      </c>
      <c r="L185">
        <v>46273.798692129603</v>
      </c>
      <c r="M185">
        <v>352</v>
      </c>
      <c r="N185">
        <v>6</v>
      </c>
      <c r="O185" s="51">
        <v>46273</v>
      </c>
      <c r="P185" t="s">
        <v>1748</v>
      </c>
      <c r="Q185" t="s">
        <v>1747</v>
      </c>
      <c r="R185" t="s">
        <v>492</v>
      </c>
    </row>
    <row r="186" spans="1:18" ht="15" customHeight="1" x14ac:dyDescent="0.35">
      <c r="A186">
        <v>14</v>
      </c>
      <c r="B186" s="50">
        <v>46273.8125</v>
      </c>
      <c r="C186">
        <v>100000092019</v>
      </c>
      <c r="D186" t="s">
        <v>1726</v>
      </c>
      <c r="E186">
        <v>100</v>
      </c>
      <c r="F186" t="s">
        <v>1745</v>
      </c>
      <c r="G186" t="s">
        <v>1746</v>
      </c>
      <c r="H186">
        <v>4</v>
      </c>
      <c r="J186" t="s">
        <v>424</v>
      </c>
      <c r="K186" s="50">
        <v>46273.801469907397</v>
      </c>
      <c r="L186">
        <v>46273.803263888898</v>
      </c>
      <c r="M186">
        <v>155</v>
      </c>
      <c r="N186">
        <v>3</v>
      </c>
      <c r="O186" s="51">
        <v>46273</v>
      </c>
      <c r="P186" t="s">
        <v>1748</v>
      </c>
      <c r="Q186" t="s">
        <v>1747</v>
      </c>
      <c r="R186" t="s">
        <v>492</v>
      </c>
    </row>
    <row r="187" spans="1:18" ht="15" customHeight="1" x14ac:dyDescent="0.35">
      <c r="A187">
        <v>14</v>
      </c>
      <c r="B187" s="50">
        <v>46273.8125</v>
      </c>
      <c r="C187">
        <v>100000092020</v>
      </c>
      <c r="D187" t="s">
        <v>1726</v>
      </c>
      <c r="E187">
        <v>100</v>
      </c>
      <c r="F187" t="s">
        <v>1745</v>
      </c>
      <c r="G187" t="s">
        <v>1746</v>
      </c>
      <c r="H187">
        <v>3</v>
      </c>
      <c r="J187" t="s">
        <v>417</v>
      </c>
      <c r="K187" s="50">
        <v>46273.811331018522</v>
      </c>
      <c r="L187">
        <v>46273.811516203699</v>
      </c>
      <c r="M187">
        <v>16</v>
      </c>
      <c r="N187">
        <v>0</v>
      </c>
      <c r="O187" s="51">
        <v>46273</v>
      </c>
      <c r="P187" t="s">
        <v>1748</v>
      </c>
      <c r="Q187" t="s">
        <v>1747</v>
      </c>
      <c r="R187" t="s">
        <v>492</v>
      </c>
    </row>
    <row r="188" spans="1:18" ht="15" customHeight="1" x14ac:dyDescent="0.35">
      <c r="A188">
        <v>14</v>
      </c>
      <c r="B188" s="50">
        <v>46273.8125</v>
      </c>
      <c r="C188">
        <v>100000092021</v>
      </c>
      <c r="D188" t="s">
        <v>1726</v>
      </c>
      <c r="E188">
        <v>100</v>
      </c>
      <c r="F188" t="s">
        <v>1745</v>
      </c>
      <c r="G188" t="s">
        <v>1746</v>
      </c>
      <c r="H188">
        <v>1</v>
      </c>
      <c r="J188" t="s">
        <v>417</v>
      </c>
      <c r="K188" s="50">
        <v>46273.811516203707</v>
      </c>
      <c r="M188">
        <v>85</v>
      </c>
      <c r="N188">
        <v>1</v>
      </c>
      <c r="O188" s="51">
        <v>46273</v>
      </c>
      <c r="P188" t="s">
        <v>1674</v>
      </c>
      <c r="Q188" t="s">
        <v>1747</v>
      </c>
      <c r="R188" t="s">
        <v>492</v>
      </c>
    </row>
    <row r="189" spans="1:18" ht="15" customHeight="1" x14ac:dyDescent="0.35">
      <c r="A189">
        <v>15</v>
      </c>
      <c r="B189" s="50">
        <v>46273.822916666657</v>
      </c>
      <c r="C189">
        <v>100000091999</v>
      </c>
      <c r="D189" t="s">
        <v>1726</v>
      </c>
      <c r="E189">
        <v>100</v>
      </c>
      <c r="F189" t="s">
        <v>1745</v>
      </c>
      <c r="G189" t="s">
        <v>1746</v>
      </c>
      <c r="H189">
        <v>2</v>
      </c>
      <c r="J189" t="s">
        <v>421</v>
      </c>
      <c r="K189" s="50">
        <v>46273.648182870369</v>
      </c>
      <c r="L189">
        <v>46273.802210648202</v>
      </c>
      <c r="M189">
        <v>13308</v>
      </c>
      <c r="N189">
        <v>222</v>
      </c>
      <c r="O189" s="51">
        <v>46273</v>
      </c>
      <c r="P189" t="s">
        <v>1748</v>
      </c>
      <c r="Q189" t="s">
        <v>1747</v>
      </c>
      <c r="R189" t="s">
        <v>492</v>
      </c>
    </row>
    <row r="190" spans="1:18" ht="15" customHeight="1" x14ac:dyDescent="0.35">
      <c r="A190">
        <v>15</v>
      </c>
      <c r="B190" s="50">
        <v>46273.822916666657</v>
      </c>
      <c r="C190">
        <v>100000092000</v>
      </c>
      <c r="D190" t="s">
        <v>1726</v>
      </c>
      <c r="E190">
        <v>100</v>
      </c>
      <c r="F190" t="s">
        <v>1745</v>
      </c>
      <c r="G190" t="s">
        <v>1746</v>
      </c>
      <c r="H190">
        <v>1</v>
      </c>
      <c r="J190" t="s">
        <v>418</v>
      </c>
      <c r="K190" s="50">
        <v>46273.670648148152</v>
      </c>
      <c r="L190">
        <v>46273.727962962999</v>
      </c>
      <c r="M190">
        <v>4952</v>
      </c>
      <c r="N190">
        <v>83</v>
      </c>
      <c r="O190" s="51">
        <v>46273</v>
      </c>
      <c r="P190" t="s">
        <v>1748</v>
      </c>
      <c r="Q190" t="s">
        <v>1747</v>
      </c>
      <c r="R190" t="s">
        <v>492</v>
      </c>
    </row>
    <row r="191" spans="1:18" ht="15" customHeight="1" x14ac:dyDescent="0.35">
      <c r="A191">
        <v>15</v>
      </c>
      <c r="B191" s="50">
        <v>46273.822916666657</v>
      </c>
      <c r="C191">
        <v>100000092001</v>
      </c>
      <c r="D191" t="s">
        <v>1726</v>
      </c>
      <c r="E191">
        <v>100</v>
      </c>
      <c r="F191" t="s">
        <v>1745</v>
      </c>
      <c r="G191" t="s">
        <v>1746</v>
      </c>
      <c r="H191">
        <v>1</v>
      </c>
      <c r="J191" t="s">
        <v>419</v>
      </c>
      <c r="K191" s="50">
        <v>46273.675057870372</v>
      </c>
      <c r="M191">
        <v>12775</v>
      </c>
      <c r="N191">
        <v>213</v>
      </c>
      <c r="O191" s="51">
        <v>46273</v>
      </c>
      <c r="P191" t="s">
        <v>1674</v>
      </c>
      <c r="Q191" t="s">
        <v>1747</v>
      </c>
      <c r="R191" t="s">
        <v>492</v>
      </c>
    </row>
    <row r="192" spans="1:18" ht="15" customHeight="1" x14ac:dyDescent="0.35">
      <c r="A192">
        <v>15</v>
      </c>
      <c r="B192" s="50">
        <v>46273.822916666657</v>
      </c>
      <c r="C192">
        <v>100000092002</v>
      </c>
      <c r="D192" t="s">
        <v>1726</v>
      </c>
      <c r="E192">
        <v>100</v>
      </c>
      <c r="F192" t="s">
        <v>1745</v>
      </c>
      <c r="G192" t="s">
        <v>1746</v>
      </c>
      <c r="H192">
        <v>1</v>
      </c>
      <c r="J192" t="s">
        <v>412</v>
      </c>
      <c r="K192" s="50">
        <v>46273.676388888889</v>
      </c>
      <c r="M192">
        <v>12660</v>
      </c>
      <c r="N192">
        <v>211</v>
      </c>
      <c r="O192" s="51">
        <v>46273</v>
      </c>
      <c r="P192" t="s">
        <v>1674</v>
      </c>
      <c r="Q192" t="s">
        <v>1747</v>
      </c>
      <c r="R192" t="s">
        <v>492</v>
      </c>
    </row>
    <row r="193" spans="1:18" ht="15" customHeight="1" x14ac:dyDescent="0.35">
      <c r="A193">
        <v>15</v>
      </c>
      <c r="B193" s="50">
        <v>46273.822916666657</v>
      </c>
      <c r="C193">
        <v>100000092003</v>
      </c>
      <c r="D193" t="s">
        <v>1726</v>
      </c>
      <c r="E193">
        <v>100</v>
      </c>
      <c r="F193" t="s">
        <v>1745</v>
      </c>
      <c r="G193" t="s">
        <v>1746</v>
      </c>
      <c r="H193">
        <v>5</v>
      </c>
      <c r="J193" t="s">
        <v>415</v>
      </c>
      <c r="K193" s="50">
        <v>46273.721979166658</v>
      </c>
      <c r="L193">
        <v>46273.727581018502</v>
      </c>
      <c r="M193">
        <v>484</v>
      </c>
      <c r="N193">
        <v>8</v>
      </c>
      <c r="O193" s="51">
        <v>46273</v>
      </c>
      <c r="P193" t="s">
        <v>1748</v>
      </c>
      <c r="Q193" t="s">
        <v>1747</v>
      </c>
      <c r="R193" t="s">
        <v>492</v>
      </c>
    </row>
    <row r="194" spans="1:18" ht="15" customHeight="1" x14ac:dyDescent="0.35">
      <c r="A194">
        <v>15</v>
      </c>
      <c r="B194" s="50">
        <v>46273.822916666657</v>
      </c>
      <c r="C194">
        <v>100000092004</v>
      </c>
      <c r="D194" t="s">
        <v>1726</v>
      </c>
      <c r="E194">
        <v>100</v>
      </c>
      <c r="F194" t="s">
        <v>1745</v>
      </c>
      <c r="G194" t="s">
        <v>1746</v>
      </c>
      <c r="H194">
        <v>3</v>
      </c>
      <c r="J194" t="s">
        <v>417</v>
      </c>
      <c r="K194" s="50">
        <v>46273.722129629627</v>
      </c>
      <c r="L194">
        <v>46273.811064814799</v>
      </c>
      <c r="M194">
        <v>7684</v>
      </c>
      <c r="N194">
        <v>128</v>
      </c>
      <c r="O194" s="51">
        <v>46273</v>
      </c>
      <c r="P194" t="s">
        <v>1748</v>
      </c>
      <c r="Q194" t="s">
        <v>1747</v>
      </c>
      <c r="R194" t="s">
        <v>492</v>
      </c>
    </row>
    <row r="195" spans="1:18" ht="15" customHeight="1" x14ac:dyDescent="0.35">
      <c r="A195">
        <v>15</v>
      </c>
      <c r="B195" s="50">
        <v>46273.822916666657</v>
      </c>
      <c r="C195">
        <v>100000092005</v>
      </c>
      <c r="D195" t="s">
        <v>1726</v>
      </c>
      <c r="E195">
        <v>100</v>
      </c>
      <c r="F195" t="s">
        <v>1745</v>
      </c>
      <c r="G195" t="s">
        <v>1746</v>
      </c>
      <c r="H195">
        <v>1</v>
      </c>
      <c r="J195" t="s">
        <v>422</v>
      </c>
      <c r="K195" s="50">
        <v>46273.723252314812</v>
      </c>
      <c r="L195">
        <v>46273.792372685202</v>
      </c>
      <c r="M195">
        <v>5972</v>
      </c>
      <c r="N195">
        <v>100</v>
      </c>
      <c r="O195" s="51">
        <v>46273</v>
      </c>
      <c r="P195" t="s">
        <v>1748</v>
      </c>
      <c r="Q195" t="s">
        <v>1747</v>
      </c>
      <c r="R195" t="s">
        <v>492</v>
      </c>
    </row>
    <row r="196" spans="1:18" ht="15" customHeight="1" x14ac:dyDescent="0.35">
      <c r="A196">
        <v>15</v>
      </c>
      <c r="B196" s="50">
        <v>46273.822916666657</v>
      </c>
      <c r="C196">
        <v>100000092006</v>
      </c>
      <c r="D196" t="s">
        <v>1726</v>
      </c>
      <c r="E196">
        <v>100</v>
      </c>
      <c r="F196" t="s">
        <v>1745</v>
      </c>
      <c r="G196" t="s">
        <v>1746</v>
      </c>
      <c r="H196">
        <v>2</v>
      </c>
      <c r="J196" t="s">
        <v>420</v>
      </c>
      <c r="K196" s="50">
        <v>46273.724629629629</v>
      </c>
      <c r="L196">
        <v>46273.801342592596</v>
      </c>
      <c r="M196">
        <v>6628</v>
      </c>
      <c r="N196">
        <v>110</v>
      </c>
      <c r="O196" s="51">
        <v>46273</v>
      </c>
      <c r="P196" t="s">
        <v>1748</v>
      </c>
      <c r="Q196" t="s">
        <v>1747</v>
      </c>
      <c r="R196" t="s">
        <v>492</v>
      </c>
    </row>
    <row r="197" spans="1:18" ht="15" customHeight="1" x14ac:dyDescent="0.35">
      <c r="A197">
        <v>15</v>
      </c>
      <c r="B197" s="50">
        <v>46273.822916666657</v>
      </c>
      <c r="C197">
        <v>100000092007</v>
      </c>
      <c r="D197" t="s">
        <v>1726</v>
      </c>
      <c r="E197">
        <v>100</v>
      </c>
      <c r="F197" t="s">
        <v>1745</v>
      </c>
      <c r="G197" t="s">
        <v>1746</v>
      </c>
      <c r="H197">
        <v>5</v>
      </c>
      <c r="J197" t="s">
        <v>415</v>
      </c>
      <c r="K197" s="50">
        <v>46273.727824074071</v>
      </c>
      <c r="L197">
        <v>46273.727951388901</v>
      </c>
      <c r="M197">
        <v>11</v>
      </c>
      <c r="N197">
        <v>0</v>
      </c>
      <c r="O197" s="51">
        <v>46273</v>
      </c>
      <c r="P197" t="s">
        <v>1748</v>
      </c>
      <c r="Q197" t="s">
        <v>1747</v>
      </c>
      <c r="R197" t="s">
        <v>492</v>
      </c>
    </row>
    <row r="198" spans="1:18" ht="15" customHeight="1" x14ac:dyDescent="0.35">
      <c r="A198">
        <v>15</v>
      </c>
      <c r="B198" s="50">
        <v>46273.822916666657</v>
      </c>
      <c r="C198">
        <v>100000092009</v>
      </c>
      <c r="D198" t="s">
        <v>1726</v>
      </c>
      <c r="E198">
        <v>100</v>
      </c>
      <c r="F198" t="s">
        <v>1745</v>
      </c>
      <c r="G198" t="s">
        <v>1746</v>
      </c>
      <c r="H198">
        <v>1</v>
      </c>
      <c r="J198" t="s">
        <v>415</v>
      </c>
      <c r="K198" s="50">
        <v>46273.727951388893</v>
      </c>
      <c r="M198">
        <v>8205</v>
      </c>
      <c r="N198">
        <v>137</v>
      </c>
      <c r="O198" s="51">
        <v>46273</v>
      </c>
      <c r="P198" t="s">
        <v>1674</v>
      </c>
      <c r="Q198" t="s">
        <v>1747</v>
      </c>
      <c r="R198" t="s">
        <v>492</v>
      </c>
    </row>
    <row r="199" spans="1:18" ht="15" customHeight="1" x14ac:dyDescent="0.35">
      <c r="A199">
        <v>15</v>
      </c>
      <c r="B199" s="50">
        <v>46273.822916666657</v>
      </c>
      <c r="C199">
        <v>100000092008</v>
      </c>
      <c r="D199" t="s">
        <v>1726</v>
      </c>
      <c r="E199">
        <v>100</v>
      </c>
      <c r="F199" t="s">
        <v>1745</v>
      </c>
      <c r="G199" t="s">
        <v>1746</v>
      </c>
      <c r="H199">
        <v>4</v>
      </c>
      <c r="J199" t="s">
        <v>424</v>
      </c>
      <c r="K199" s="50">
        <v>46273.727951388893</v>
      </c>
      <c r="L199">
        <v>46273.728668981501</v>
      </c>
      <c r="M199">
        <v>62</v>
      </c>
      <c r="N199">
        <v>1</v>
      </c>
      <c r="O199" s="51">
        <v>46273</v>
      </c>
      <c r="P199" t="s">
        <v>1748</v>
      </c>
      <c r="Q199" t="s">
        <v>1747</v>
      </c>
      <c r="R199" t="s">
        <v>492</v>
      </c>
    </row>
    <row r="200" spans="1:18" ht="15" customHeight="1" x14ac:dyDescent="0.35">
      <c r="A200">
        <v>15</v>
      </c>
      <c r="B200" s="50">
        <v>46273.822916666657</v>
      </c>
      <c r="C200">
        <v>100000092010</v>
      </c>
      <c r="D200" t="s">
        <v>1726</v>
      </c>
      <c r="E200">
        <v>100</v>
      </c>
      <c r="F200" t="s">
        <v>1745</v>
      </c>
      <c r="G200" t="s">
        <v>1746</v>
      </c>
      <c r="H200">
        <v>4</v>
      </c>
      <c r="J200" t="s">
        <v>424</v>
      </c>
      <c r="K200" s="50">
        <v>46273.728668981479</v>
      </c>
      <c r="L200">
        <v>46273.7847106482</v>
      </c>
      <c r="M200">
        <v>4842</v>
      </c>
      <c r="N200">
        <v>81</v>
      </c>
      <c r="O200" s="51">
        <v>46273</v>
      </c>
      <c r="P200" t="s">
        <v>1748</v>
      </c>
      <c r="Q200" t="s">
        <v>1747</v>
      </c>
      <c r="R200" t="s">
        <v>492</v>
      </c>
    </row>
    <row r="201" spans="1:18" ht="15" customHeight="1" x14ac:dyDescent="0.35">
      <c r="A201">
        <v>15</v>
      </c>
      <c r="B201" s="50">
        <v>46273.822916666657</v>
      </c>
      <c r="C201">
        <v>100000092011</v>
      </c>
      <c r="D201" t="s">
        <v>1726</v>
      </c>
      <c r="E201">
        <v>100</v>
      </c>
      <c r="F201" t="s">
        <v>1745</v>
      </c>
      <c r="G201" t="s">
        <v>1746</v>
      </c>
      <c r="H201">
        <v>6</v>
      </c>
      <c r="J201" t="s">
        <v>341</v>
      </c>
      <c r="K201" s="50">
        <v>46273.730509259258</v>
      </c>
      <c r="M201">
        <v>7984</v>
      </c>
      <c r="N201">
        <v>133</v>
      </c>
      <c r="O201" s="51">
        <v>46273</v>
      </c>
      <c r="P201" t="s">
        <v>1674</v>
      </c>
      <c r="Q201" t="s">
        <v>1747</v>
      </c>
      <c r="R201" t="s">
        <v>492</v>
      </c>
    </row>
    <row r="202" spans="1:18" ht="15" customHeight="1" x14ac:dyDescent="0.35">
      <c r="A202">
        <v>15</v>
      </c>
      <c r="B202" s="50">
        <v>46273.822916666657</v>
      </c>
      <c r="C202">
        <v>100000092012</v>
      </c>
      <c r="D202" t="s">
        <v>1726</v>
      </c>
      <c r="E202">
        <v>100</v>
      </c>
      <c r="F202" t="s">
        <v>1745</v>
      </c>
      <c r="G202" t="s">
        <v>1746</v>
      </c>
      <c r="H202">
        <v>5</v>
      </c>
      <c r="J202" t="s">
        <v>423</v>
      </c>
      <c r="K202" s="50">
        <v>46273.731458333343</v>
      </c>
      <c r="L202">
        <v>46273.741585648197</v>
      </c>
      <c r="M202">
        <v>875</v>
      </c>
      <c r="N202">
        <v>15</v>
      </c>
      <c r="O202" s="51">
        <v>46273</v>
      </c>
      <c r="P202" t="s">
        <v>1748</v>
      </c>
      <c r="Q202" t="s">
        <v>1747</v>
      </c>
      <c r="R202" t="s">
        <v>492</v>
      </c>
    </row>
    <row r="203" spans="1:18" ht="15" customHeight="1" x14ac:dyDescent="0.35">
      <c r="A203">
        <v>15</v>
      </c>
      <c r="B203" s="50">
        <v>46273.822916666657</v>
      </c>
      <c r="C203">
        <v>100000092013</v>
      </c>
      <c r="D203" t="s">
        <v>1726</v>
      </c>
      <c r="E203">
        <v>100</v>
      </c>
      <c r="F203" t="s">
        <v>1745</v>
      </c>
      <c r="G203" t="s">
        <v>1746</v>
      </c>
      <c r="H203">
        <v>6</v>
      </c>
      <c r="J203" t="s">
        <v>343</v>
      </c>
      <c r="K203" s="50">
        <v>46273.735509259262</v>
      </c>
      <c r="L203">
        <v>46273.736296296302</v>
      </c>
      <c r="M203">
        <v>68</v>
      </c>
      <c r="N203">
        <v>1</v>
      </c>
      <c r="O203" s="51">
        <v>46273</v>
      </c>
      <c r="P203" t="s">
        <v>1748</v>
      </c>
      <c r="Q203" t="s">
        <v>1747</v>
      </c>
      <c r="R203" t="s">
        <v>492</v>
      </c>
    </row>
    <row r="204" spans="1:18" ht="15" customHeight="1" x14ac:dyDescent="0.35">
      <c r="A204">
        <v>15</v>
      </c>
      <c r="B204" s="50">
        <v>46273.822916666657</v>
      </c>
      <c r="C204">
        <v>100000092014</v>
      </c>
      <c r="D204" t="s">
        <v>1726</v>
      </c>
      <c r="E204">
        <v>100</v>
      </c>
      <c r="F204" t="s">
        <v>1745</v>
      </c>
      <c r="G204" t="s">
        <v>1746</v>
      </c>
      <c r="H204">
        <v>6</v>
      </c>
      <c r="J204" t="s">
        <v>343</v>
      </c>
      <c r="K204" s="50">
        <v>46273.736354166656</v>
      </c>
      <c r="M204">
        <v>7479</v>
      </c>
      <c r="N204">
        <v>125</v>
      </c>
      <c r="O204" s="51">
        <v>46273</v>
      </c>
      <c r="P204" t="s">
        <v>1674</v>
      </c>
      <c r="Q204" t="s">
        <v>1747</v>
      </c>
      <c r="R204" t="s">
        <v>492</v>
      </c>
    </row>
    <row r="205" spans="1:18" ht="15" customHeight="1" x14ac:dyDescent="0.35">
      <c r="A205">
        <v>15</v>
      </c>
      <c r="B205" s="50">
        <v>46273.822916666657</v>
      </c>
      <c r="C205">
        <v>100000092015</v>
      </c>
      <c r="D205" t="s">
        <v>1726</v>
      </c>
      <c r="E205">
        <v>100</v>
      </c>
      <c r="F205" t="s">
        <v>1745</v>
      </c>
      <c r="G205" t="s">
        <v>1746</v>
      </c>
      <c r="H205">
        <v>1</v>
      </c>
      <c r="J205" t="s">
        <v>418</v>
      </c>
      <c r="K205" s="50">
        <v>46273.745532407411</v>
      </c>
      <c r="M205">
        <v>6686</v>
      </c>
      <c r="N205">
        <v>111</v>
      </c>
      <c r="O205" s="51">
        <v>46273</v>
      </c>
      <c r="P205" t="s">
        <v>1674</v>
      </c>
      <c r="Q205" t="s">
        <v>1747</v>
      </c>
      <c r="R205" t="s">
        <v>492</v>
      </c>
    </row>
    <row r="206" spans="1:18" ht="15" customHeight="1" x14ac:dyDescent="0.35">
      <c r="A206">
        <v>15</v>
      </c>
      <c r="B206" s="50">
        <v>46273.822916666657</v>
      </c>
      <c r="C206">
        <v>100000092016</v>
      </c>
      <c r="D206" t="s">
        <v>1726</v>
      </c>
      <c r="E206">
        <v>100</v>
      </c>
      <c r="F206" t="s">
        <v>1745</v>
      </c>
      <c r="G206" t="s">
        <v>1746</v>
      </c>
      <c r="H206">
        <v>5</v>
      </c>
      <c r="J206" t="s">
        <v>423</v>
      </c>
      <c r="K206" s="50">
        <v>46273.746388888889</v>
      </c>
      <c r="L206">
        <v>46273.747175925899</v>
      </c>
      <c r="M206">
        <v>68</v>
      </c>
      <c r="N206">
        <v>1</v>
      </c>
      <c r="O206" s="51">
        <v>46273</v>
      </c>
      <c r="P206" t="s">
        <v>1748</v>
      </c>
      <c r="Q206" t="s">
        <v>1747</v>
      </c>
      <c r="R206" t="s">
        <v>492</v>
      </c>
    </row>
    <row r="207" spans="1:18" ht="15" customHeight="1" x14ac:dyDescent="0.35">
      <c r="A207">
        <v>15</v>
      </c>
      <c r="B207" s="50">
        <v>46273.822916666657</v>
      </c>
      <c r="C207">
        <v>100000092017</v>
      </c>
      <c r="D207" t="s">
        <v>1726</v>
      </c>
      <c r="E207">
        <v>100</v>
      </c>
      <c r="F207" t="s">
        <v>1745</v>
      </c>
      <c r="G207" t="s">
        <v>1746</v>
      </c>
      <c r="H207">
        <v>5</v>
      </c>
      <c r="J207" t="s">
        <v>423</v>
      </c>
      <c r="K207" s="50">
        <v>46273.750277777777</v>
      </c>
      <c r="L207">
        <v>46273.788634259297</v>
      </c>
      <c r="M207">
        <v>3314</v>
      </c>
      <c r="N207">
        <v>55</v>
      </c>
      <c r="O207" s="51">
        <v>46273</v>
      </c>
      <c r="P207" t="s">
        <v>1748</v>
      </c>
      <c r="Q207" t="s">
        <v>1747</v>
      </c>
      <c r="R207" t="s">
        <v>492</v>
      </c>
    </row>
    <row r="208" spans="1:18" ht="15" customHeight="1" x14ac:dyDescent="0.35">
      <c r="A208">
        <v>15</v>
      </c>
      <c r="B208" s="50">
        <v>46273.822916666657</v>
      </c>
      <c r="C208">
        <v>100000092018</v>
      </c>
      <c r="D208" t="s">
        <v>1726</v>
      </c>
      <c r="E208">
        <v>100</v>
      </c>
      <c r="F208" t="s">
        <v>1745</v>
      </c>
      <c r="G208" t="s">
        <v>1746</v>
      </c>
      <c r="H208">
        <v>5</v>
      </c>
      <c r="J208" t="s">
        <v>423</v>
      </c>
      <c r="K208" s="50">
        <v>46273.794618055559</v>
      </c>
      <c r="L208">
        <v>46273.798692129603</v>
      </c>
      <c r="M208">
        <v>352</v>
      </c>
      <c r="N208">
        <v>6</v>
      </c>
      <c r="O208" s="51">
        <v>46273</v>
      </c>
      <c r="P208" t="s">
        <v>1748</v>
      </c>
      <c r="Q208" t="s">
        <v>1747</v>
      </c>
      <c r="R208" t="s">
        <v>492</v>
      </c>
    </row>
    <row r="209" spans="1:18" ht="15" customHeight="1" x14ac:dyDescent="0.35">
      <c r="A209">
        <v>15</v>
      </c>
      <c r="B209" s="50">
        <v>46273.822916666657</v>
      </c>
      <c r="C209">
        <v>100000092019</v>
      </c>
      <c r="D209" t="s">
        <v>1726</v>
      </c>
      <c r="E209">
        <v>100</v>
      </c>
      <c r="F209" t="s">
        <v>1745</v>
      </c>
      <c r="G209" t="s">
        <v>1746</v>
      </c>
      <c r="H209">
        <v>4</v>
      </c>
      <c r="J209" t="s">
        <v>424</v>
      </c>
      <c r="K209" s="50">
        <v>46273.801469907397</v>
      </c>
      <c r="L209">
        <v>46273.803263888898</v>
      </c>
      <c r="M209">
        <v>155</v>
      </c>
      <c r="N209">
        <v>3</v>
      </c>
      <c r="O209" s="51">
        <v>46273</v>
      </c>
      <c r="P209" t="s">
        <v>1748</v>
      </c>
      <c r="Q209" t="s">
        <v>1747</v>
      </c>
      <c r="R209" t="s">
        <v>492</v>
      </c>
    </row>
    <row r="210" spans="1:18" ht="15" customHeight="1" x14ac:dyDescent="0.35">
      <c r="A210">
        <v>15</v>
      </c>
      <c r="B210" s="50">
        <v>46273.822916666657</v>
      </c>
      <c r="C210">
        <v>100000092020</v>
      </c>
      <c r="D210" t="s">
        <v>1726</v>
      </c>
      <c r="E210">
        <v>100</v>
      </c>
      <c r="F210" t="s">
        <v>1745</v>
      </c>
      <c r="G210" t="s">
        <v>1746</v>
      </c>
      <c r="H210">
        <v>3</v>
      </c>
      <c r="J210" t="s">
        <v>417</v>
      </c>
      <c r="K210" s="50">
        <v>46273.811331018522</v>
      </c>
      <c r="L210">
        <v>46273.811516203699</v>
      </c>
      <c r="M210">
        <v>16</v>
      </c>
      <c r="N210">
        <v>0</v>
      </c>
      <c r="O210" s="51">
        <v>46273</v>
      </c>
      <c r="P210" t="s">
        <v>1748</v>
      </c>
      <c r="Q210" t="s">
        <v>1747</v>
      </c>
      <c r="R210" t="s">
        <v>492</v>
      </c>
    </row>
    <row r="211" spans="1:18" ht="15" customHeight="1" x14ac:dyDescent="0.35">
      <c r="A211">
        <v>15</v>
      </c>
      <c r="B211" s="50">
        <v>46273.822916666657</v>
      </c>
      <c r="C211">
        <v>100000092021</v>
      </c>
      <c r="D211" t="s">
        <v>1726</v>
      </c>
      <c r="E211">
        <v>100</v>
      </c>
      <c r="F211" t="s">
        <v>1745</v>
      </c>
      <c r="G211" t="s">
        <v>1746</v>
      </c>
      <c r="H211">
        <v>1</v>
      </c>
      <c r="J211" t="s">
        <v>417</v>
      </c>
      <c r="K211" s="50">
        <v>46273.811516203707</v>
      </c>
      <c r="M211">
        <v>985</v>
      </c>
      <c r="N211">
        <v>16</v>
      </c>
      <c r="O211" s="51">
        <v>46273</v>
      </c>
      <c r="P211" t="s">
        <v>1674</v>
      </c>
      <c r="Q211" t="s">
        <v>1747</v>
      </c>
      <c r="R211" t="s">
        <v>492</v>
      </c>
    </row>
    <row r="212" spans="1:18" ht="15" customHeight="1" x14ac:dyDescent="0.35">
      <c r="A212">
        <v>15</v>
      </c>
      <c r="B212" s="50">
        <v>46273.822916666657</v>
      </c>
      <c r="C212">
        <v>100000092022</v>
      </c>
      <c r="D212" t="s">
        <v>1726</v>
      </c>
      <c r="E212">
        <v>100</v>
      </c>
      <c r="F212" t="s">
        <v>1745</v>
      </c>
      <c r="G212" t="s">
        <v>1746</v>
      </c>
      <c r="H212">
        <v>5</v>
      </c>
      <c r="J212" t="s">
        <v>423</v>
      </c>
      <c r="K212" s="50">
        <v>46273.821388888893</v>
      </c>
      <c r="L212">
        <v>46273.821851851899</v>
      </c>
      <c r="M212">
        <v>40</v>
      </c>
      <c r="N212">
        <v>1</v>
      </c>
      <c r="O212" s="51">
        <v>46273</v>
      </c>
      <c r="P212" t="s">
        <v>1748</v>
      </c>
      <c r="Q212" t="s">
        <v>1747</v>
      </c>
      <c r="R212" t="s">
        <v>492</v>
      </c>
    </row>
    <row r="213" spans="1:18" ht="15" customHeight="1" x14ac:dyDescent="0.35">
      <c r="A213">
        <v>16</v>
      </c>
      <c r="B213" s="50">
        <v>46273.833333333343</v>
      </c>
      <c r="C213">
        <v>100000091999</v>
      </c>
      <c r="D213" t="s">
        <v>1726</v>
      </c>
      <c r="E213">
        <v>100</v>
      </c>
      <c r="F213" t="s">
        <v>1745</v>
      </c>
      <c r="G213" t="s">
        <v>1746</v>
      </c>
      <c r="H213">
        <v>2</v>
      </c>
      <c r="J213" t="s">
        <v>421</v>
      </c>
      <c r="K213" s="50">
        <v>46273.648182870369</v>
      </c>
      <c r="L213">
        <v>46273.802210648202</v>
      </c>
      <c r="M213">
        <v>13308</v>
      </c>
      <c r="N213">
        <v>222</v>
      </c>
      <c r="O213" s="51">
        <v>46273</v>
      </c>
      <c r="P213" t="s">
        <v>1748</v>
      </c>
      <c r="Q213" t="s">
        <v>1747</v>
      </c>
      <c r="R213" t="s">
        <v>492</v>
      </c>
    </row>
    <row r="214" spans="1:18" ht="15" customHeight="1" x14ac:dyDescent="0.35">
      <c r="A214">
        <v>16</v>
      </c>
      <c r="B214" s="50">
        <v>46273.833333333343</v>
      </c>
      <c r="C214">
        <v>100000092000</v>
      </c>
      <c r="D214" t="s">
        <v>1726</v>
      </c>
      <c r="E214">
        <v>100</v>
      </c>
      <c r="F214" t="s">
        <v>1745</v>
      </c>
      <c r="G214" t="s">
        <v>1746</v>
      </c>
      <c r="H214">
        <v>1</v>
      </c>
      <c r="J214" t="s">
        <v>418</v>
      </c>
      <c r="K214" s="50">
        <v>46273.670648148152</v>
      </c>
      <c r="L214">
        <v>46273.727962962999</v>
      </c>
      <c r="M214">
        <v>4952</v>
      </c>
      <c r="N214">
        <v>83</v>
      </c>
      <c r="O214" s="51">
        <v>46273</v>
      </c>
      <c r="P214" t="s">
        <v>1748</v>
      </c>
      <c r="Q214" t="s">
        <v>1747</v>
      </c>
      <c r="R214" t="s">
        <v>492</v>
      </c>
    </row>
    <row r="215" spans="1:18" ht="15" customHeight="1" x14ac:dyDescent="0.35">
      <c r="A215">
        <v>16</v>
      </c>
      <c r="B215" s="50">
        <v>46273.833333333343</v>
      </c>
      <c r="C215">
        <v>100000092001</v>
      </c>
      <c r="D215" t="s">
        <v>1726</v>
      </c>
      <c r="E215">
        <v>100</v>
      </c>
      <c r="F215" t="s">
        <v>1745</v>
      </c>
      <c r="G215" t="s">
        <v>1746</v>
      </c>
      <c r="H215">
        <v>1</v>
      </c>
      <c r="J215" t="s">
        <v>419</v>
      </c>
      <c r="K215" s="50">
        <v>46273.675057870372</v>
      </c>
      <c r="L215">
        <v>46273.830787036997</v>
      </c>
      <c r="M215">
        <v>13455</v>
      </c>
      <c r="N215">
        <v>224</v>
      </c>
      <c r="O215" s="51">
        <v>46273</v>
      </c>
      <c r="P215" t="s">
        <v>1748</v>
      </c>
      <c r="Q215" t="s">
        <v>1747</v>
      </c>
      <c r="R215" t="s">
        <v>492</v>
      </c>
    </row>
    <row r="216" spans="1:18" ht="15" customHeight="1" x14ac:dyDescent="0.35">
      <c r="A216">
        <v>16</v>
      </c>
      <c r="B216" s="50">
        <v>46273.833333333343</v>
      </c>
      <c r="C216">
        <v>100000092002</v>
      </c>
      <c r="D216" t="s">
        <v>1726</v>
      </c>
      <c r="E216">
        <v>100</v>
      </c>
      <c r="F216" t="s">
        <v>1745</v>
      </c>
      <c r="G216" t="s">
        <v>1746</v>
      </c>
      <c r="H216">
        <v>1</v>
      </c>
      <c r="J216" t="s">
        <v>412</v>
      </c>
      <c r="K216" s="50">
        <v>46273.676388888889</v>
      </c>
      <c r="L216">
        <v>46273.830474536997</v>
      </c>
      <c r="M216">
        <v>13313</v>
      </c>
      <c r="N216">
        <v>222</v>
      </c>
      <c r="O216" s="51">
        <v>46273</v>
      </c>
      <c r="P216" t="s">
        <v>1748</v>
      </c>
      <c r="Q216" t="s">
        <v>1747</v>
      </c>
      <c r="R216" t="s">
        <v>492</v>
      </c>
    </row>
    <row r="217" spans="1:18" ht="15" customHeight="1" x14ac:dyDescent="0.35">
      <c r="A217">
        <v>16</v>
      </c>
      <c r="B217" s="50">
        <v>46273.833333333343</v>
      </c>
      <c r="C217">
        <v>100000092003</v>
      </c>
      <c r="D217" t="s">
        <v>1726</v>
      </c>
      <c r="E217">
        <v>100</v>
      </c>
      <c r="F217" t="s">
        <v>1745</v>
      </c>
      <c r="G217" t="s">
        <v>1746</v>
      </c>
      <c r="H217">
        <v>5</v>
      </c>
      <c r="J217" t="s">
        <v>415</v>
      </c>
      <c r="K217" s="50">
        <v>46273.721979166658</v>
      </c>
      <c r="L217">
        <v>46273.727581018502</v>
      </c>
      <c r="M217">
        <v>484</v>
      </c>
      <c r="N217">
        <v>8</v>
      </c>
      <c r="O217" s="51">
        <v>46273</v>
      </c>
      <c r="P217" t="s">
        <v>1748</v>
      </c>
      <c r="Q217" t="s">
        <v>1747</v>
      </c>
      <c r="R217" t="s">
        <v>492</v>
      </c>
    </row>
    <row r="218" spans="1:18" ht="15" customHeight="1" x14ac:dyDescent="0.35">
      <c r="A218">
        <v>16</v>
      </c>
      <c r="B218" s="50">
        <v>46273.833333333343</v>
      </c>
      <c r="C218">
        <v>100000092004</v>
      </c>
      <c r="D218" t="s">
        <v>1726</v>
      </c>
      <c r="E218">
        <v>100</v>
      </c>
      <c r="F218" t="s">
        <v>1745</v>
      </c>
      <c r="G218" t="s">
        <v>1746</v>
      </c>
      <c r="H218">
        <v>3</v>
      </c>
      <c r="J218" t="s">
        <v>417</v>
      </c>
      <c r="K218" s="50">
        <v>46273.722129629627</v>
      </c>
      <c r="L218">
        <v>46273.811064814799</v>
      </c>
      <c r="M218">
        <v>7684</v>
      </c>
      <c r="N218">
        <v>128</v>
      </c>
      <c r="O218" s="51">
        <v>46273</v>
      </c>
      <c r="P218" t="s">
        <v>1748</v>
      </c>
      <c r="Q218" t="s">
        <v>1747</v>
      </c>
      <c r="R218" t="s">
        <v>492</v>
      </c>
    </row>
    <row r="219" spans="1:18" ht="15" customHeight="1" x14ac:dyDescent="0.35">
      <c r="A219">
        <v>16</v>
      </c>
      <c r="B219" s="50">
        <v>46273.833333333343</v>
      </c>
      <c r="C219">
        <v>100000092005</v>
      </c>
      <c r="D219" t="s">
        <v>1726</v>
      </c>
      <c r="E219">
        <v>100</v>
      </c>
      <c r="F219" t="s">
        <v>1745</v>
      </c>
      <c r="G219" t="s">
        <v>1746</v>
      </c>
      <c r="H219">
        <v>1</v>
      </c>
      <c r="J219" t="s">
        <v>422</v>
      </c>
      <c r="K219" s="50">
        <v>46273.723252314812</v>
      </c>
      <c r="L219">
        <v>46273.792372685202</v>
      </c>
      <c r="M219">
        <v>5972</v>
      </c>
      <c r="N219">
        <v>100</v>
      </c>
      <c r="O219" s="51">
        <v>46273</v>
      </c>
      <c r="P219" t="s">
        <v>1748</v>
      </c>
      <c r="Q219" t="s">
        <v>1747</v>
      </c>
      <c r="R219" t="s">
        <v>492</v>
      </c>
    </row>
    <row r="220" spans="1:18" ht="15" customHeight="1" x14ac:dyDescent="0.35">
      <c r="A220">
        <v>16</v>
      </c>
      <c r="B220" s="50">
        <v>46273.833333333343</v>
      </c>
      <c r="C220">
        <v>100000092006</v>
      </c>
      <c r="D220" t="s">
        <v>1726</v>
      </c>
      <c r="E220">
        <v>100</v>
      </c>
      <c r="F220" t="s">
        <v>1745</v>
      </c>
      <c r="G220" t="s">
        <v>1746</v>
      </c>
      <c r="H220">
        <v>2</v>
      </c>
      <c r="J220" t="s">
        <v>420</v>
      </c>
      <c r="K220" s="50">
        <v>46273.724629629629</v>
      </c>
      <c r="L220">
        <v>46273.801342592596</v>
      </c>
      <c r="M220">
        <v>6628</v>
      </c>
      <c r="N220">
        <v>110</v>
      </c>
      <c r="O220" s="51">
        <v>46273</v>
      </c>
      <c r="P220" t="s">
        <v>1748</v>
      </c>
      <c r="Q220" t="s">
        <v>1747</v>
      </c>
      <c r="R220" t="s">
        <v>492</v>
      </c>
    </row>
    <row r="221" spans="1:18" ht="15" customHeight="1" x14ac:dyDescent="0.35">
      <c r="A221">
        <v>16</v>
      </c>
      <c r="B221" s="50">
        <v>46273.833333333343</v>
      </c>
      <c r="C221">
        <v>100000092007</v>
      </c>
      <c r="D221" t="s">
        <v>1726</v>
      </c>
      <c r="E221">
        <v>100</v>
      </c>
      <c r="F221" t="s">
        <v>1745</v>
      </c>
      <c r="G221" t="s">
        <v>1746</v>
      </c>
      <c r="H221">
        <v>5</v>
      </c>
      <c r="J221" t="s">
        <v>415</v>
      </c>
      <c r="K221" s="50">
        <v>46273.727824074071</v>
      </c>
      <c r="L221">
        <v>46273.727951388901</v>
      </c>
      <c r="M221">
        <v>11</v>
      </c>
      <c r="N221">
        <v>0</v>
      </c>
      <c r="O221" s="51">
        <v>46273</v>
      </c>
      <c r="P221" t="s">
        <v>1748</v>
      </c>
      <c r="Q221" t="s">
        <v>1747</v>
      </c>
      <c r="R221" t="s">
        <v>492</v>
      </c>
    </row>
    <row r="222" spans="1:18" ht="15" customHeight="1" x14ac:dyDescent="0.35">
      <c r="A222">
        <v>16</v>
      </c>
      <c r="B222" s="50">
        <v>46273.833333333343</v>
      </c>
      <c r="C222">
        <v>100000092009</v>
      </c>
      <c r="D222" t="s">
        <v>1726</v>
      </c>
      <c r="E222">
        <v>100</v>
      </c>
      <c r="F222" t="s">
        <v>1745</v>
      </c>
      <c r="G222" t="s">
        <v>1746</v>
      </c>
      <c r="H222">
        <v>1</v>
      </c>
      <c r="J222" t="s">
        <v>415</v>
      </c>
      <c r="K222" s="50">
        <v>46273.727951388893</v>
      </c>
      <c r="L222">
        <v>46273.831747685203</v>
      </c>
      <c r="M222">
        <v>8968</v>
      </c>
      <c r="N222">
        <v>149</v>
      </c>
      <c r="O222" s="51">
        <v>46273</v>
      </c>
      <c r="P222" t="s">
        <v>1748</v>
      </c>
      <c r="Q222" t="s">
        <v>1747</v>
      </c>
      <c r="R222" t="s">
        <v>492</v>
      </c>
    </row>
    <row r="223" spans="1:18" ht="15" customHeight="1" x14ac:dyDescent="0.35">
      <c r="A223">
        <v>16</v>
      </c>
      <c r="B223" s="50">
        <v>46273.833333333343</v>
      </c>
      <c r="C223">
        <v>100000092008</v>
      </c>
      <c r="D223" t="s">
        <v>1726</v>
      </c>
      <c r="E223">
        <v>100</v>
      </c>
      <c r="F223" t="s">
        <v>1745</v>
      </c>
      <c r="G223" t="s">
        <v>1746</v>
      </c>
      <c r="H223">
        <v>4</v>
      </c>
      <c r="J223" t="s">
        <v>424</v>
      </c>
      <c r="K223" s="50">
        <v>46273.727951388893</v>
      </c>
      <c r="L223">
        <v>46273.728668981501</v>
      </c>
      <c r="M223">
        <v>62</v>
      </c>
      <c r="N223">
        <v>1</v>
      </c>
      <c r="O223" s="51">
        <v>46273</v>
      </c>
      <c r="P223" t="s">
        <v>1748</v>
      </c>
      <c r="Q223" t="s">
        <v>1747</v>
      </c>
      <c r="R223" t="s">
        <v>492</v>
      </c>
    </row>
    <row r="224" spans="1:18" ht="15" customHeight="1" x14ac:dyDescent="0.35">
      <c r="A224">
        <v>16</v>
      </c>
      <c r="B224" s="50">
        <v>46273.833333333343</v>
      </c>
      <c r="C224">
        <v>100000092010</v>
      </c>
      <c r="D224" t="s">
        <v>1726</v>
      </c>
      <c r="E224">
        <v>100</v>
      </c>
      <c r="F224" t="s">
        <v>1745</v>
      </c>
      <c r="G224" t="s">
        <v>1746</v>
      </c>
      <c r="H224">
        <v>4</v>
      </c>
      <c r="J224" t="s">
        <v>424</v>
      </c>
      <c r="K224" s="50">
        <v>46273.728668981479</v>
      </c>
      <c r="L224">
        <v>46273.7847106482</v>
      </c>
      <c r="M224">
        <v>4842</v>
      </c>
      <c r="N224">
        <v>81</v>
      </c>
      <c r="O224" s="51">
        <v>46273</v>
      </c>
      <c r="P224" t="s">
        <v>1748</v>
      </c>
      <c r="Q224" t="s">
        <v>1747</v>
      </c>
      <c r="R224" t="s">
        <v>492</v>
      </c>
    </row>
    <row r="225" spans="1:18" ht="15" customHeight="1" x14ac:dyDescent="0.35">
      <c r="A225">
        <v>16</v>
      </c>
      <c r="B225" s="50">
        <v>46273.833333333343</v>
      </c>
      <c r="C225">
        <v>100000092011</v>
      </c>
      <c r="D225" t="s">
        <v>1726</v>
      </c>
      <c r="E225">
        <v>100</v>
      </c>
      <c r="F225" t="s">
        <v>1745</v>
      </c>
      <c r="G225" t="s">
        <v>1746</v>
      </c>
      <c r="H225">
        <v>6</v>
      </c>
      <c r="J225" t="s">
        <v>341</v>
      </c>
      <c r="K225" s="50">
        <v>46273.730509259258</v>
      </c>
      <c r="M225">
        <v>8884</v>
      </c>
      <c r="N225">
        <v>148</v>
      </c>
      <c r="O225" s="51">
        <v>46273</v>
      </c>
      <c r="P225" t="s">
        <v>1674</v>
      </c>
      <c r="Q225" t="s">
        <v>1747</v>
      </c>
      <c r="R225" t="s">
        <v>492</v>
      </c>
    </row>
    <row r="226" spans="1:18" ht="15" customHeight="1" x14ac:dyDescent="0.35">
      <c r="A226">
        <v>16</v>
      </c>
      <c r="B226" s="50">
        <v>46273.833333333343</v>
      </c>
      <c r="C226">
        <v>100000092012</v>
      </c>
      <c r="D226" t="s">
        <v>1726</v>
      </c>
      <c r="E226">
        <v>100</v>
      </c>
      <c r="F226" t="s">
        <v>1745</v>
      </c>
      <c r="G226" t="s">
        <v>1746</v>
      </c>
      <c r="H226">
        <v>5</v>
      </c>
      <c r="J226" t="s">
        <v>423</v>
      </c>
      <c r="K226" s="50">
        <v>46273.731458333343</v>
      </c>
      <c r="L226">
        <v>46273.741585648197</v>
      </c>
      <c r="M226">
        <v>875</v>
      </c>
      <c r="N226">
        <v>15</v>
      </c>
      <c r="O226" s="51">
        <v>46273</v>
      </c>
      <c r="P226" t="s">
        <v>1748</v>
      </c>
      <c r="Q226" t="s">
        <v>1747</v>
      </c>
      <c r="R226" t="s">
        <v>492</v>
      </c>
    </row>
    <row r="227" spans="1:18" ht="15" customHeight="1" x14ac:dyDescent="0.35">
      <c r="A227">
        <v>16</v>
      </c>
      <c r="B227" s="50">
        <v>46273.833333333343</v>
      </c>
      <c r="C227">
        <v>100000092013</v>
      </c>
      <c r="D227" t="s">
        <v>1726</v>
      </c>
      <c r="E227">
        <v>100</v>
      </c>
      <c r="F227" t="s">
        <v>1745</v>
      </c>
      <c r="G227" t="s">
        <v>1746</v>
      </c>
      <c r="H227">
        <v>6</v>
      </c>
      <c r="J227" t="s">
        <v>343</v>
      </c>
      <c r="K227" s="50">
        <v>46273.735509259262</v>
      </c>
      <c r="L227">
        <v>46273.736296296302</v>
      </c>
      <c r="M227">
        <v>68</v>
      </c>
      <c r="N227">
        <v>1</v>
      </c>
      <c r="O227" s="51">
        <v>46273</v>
      </c>
      <c r="P227" t="s">
        <v>1748</v>
      </c>
      <c r="Q227" t="s">
        <v>1747</v>
      </c>
      <c r="R227" t="s">
        <v>492</v>
      </c>
    </row>
    <row r="228" spans="1:18" ht="15" customHeight="1" x14ac:dyDescent="0.35">
      <c r="A228">
        <v>16</v>
      </c>
      <c r="B228" s="50">
        <v>46273.833333333343</v>
      </c>
      <c r="C228">
        <v>100000092014</v>
      </c>
      <c r="D228" t="s">
        <v>1726</v>
      </c>
      <c r="E228">
        <v>100</v>
      </c>
      <c r="F228" t="s">
        <v>1745</v>
      </c>
      <c r="G228" t="s">
        <v>1746</v>
      </c>
      <c r="H228">
        <v>6</v>
      </c>
      <c r="J228" t="s">
        <v>343</v>
      </c>
      <c r="K228" s="50">
        <v>46273.736354166656</v>
      </c>
      <c r="M228">
        <v>8379</v>
      </c>
      <c r="N228">
        <v>140</v>
      </c>
      <c r="O228" s="51">
        <v>46273</v>
      </c>
      <c r="P228" t="s">
        <v>1674</v>
      </c>
      <c r="Q228" t="s">
        <v>1747</v>
      </c>
      <c r="R228" t="s">
        <v>492</v>
      </c>
    </row>
    <row r="229" spans="1:18" ht="15" customHeight="1" x14ac:dyDescent="0.35">
      <c r="A229">
        <v>16</v>
      </c>
      <c r="B229" s="50">
        <v>46273.833333333343</v>
      </c>
      <c r="C229">
        <v>100000092015</v>
      </c>
      <c r="D229" t="s">
        <v>1726</v>
      </c>
      <c r="E229">
        <v>100</v>
      </c>
      <c r="F229" t="s">
        <v>1745</v>
      </c>
      <c r="G229" t="s">
        <v>1746</v>
      </c>
      <c r="H229">
        <v>1</v>
      </c>
      <c r="J229" t="s">
        <v>418</v>
      </c>
      <c r="K229" s="50">
        <v>46273.745532407411</v>
      </c>
      <c r="L229">
        <v>46273.829907407402</v>
      </c>
      <c r="M229">
        <v>7290</v>
      </c>
      <c r="N229">
        <v>122</v>
      </c>
      <c r="O229" s="51">
        <v>46273</v>
      </c>
      <c r="P229" t="s">
        <v>1748</v>
      </c>
      <c r="Q229" t="s">
        <v>1747</v>
      </c>
      <c r="R229" t="s">
        <v>492</v>
      </c>
    </row>
    <row r="230" spans="1:18" ht="15" customHeight="1" x14ac:dyDescent="0.35">
      <c r="A230">
        <v>16</v>
      </c>
      <c r="B230" s="50">
        <v>46273.833333333343</v>
      </c>
      <c r="C230">
        <v>100000092016</v>
      </c>
      <c r="D230" t="s">
        <v>1726</v>
      </c>
      <c r="E230">
        <v>100</v>
      </c>
      <c r="F230" t="s">
        <v>1745</v>
      </c>
      <c r="G230" t="s">
        <v>1746</v>
      </c>
      <c r="H230">
        <v>5</v>
      </c>
      <c r="J230" t="s">
        <v>423</v>
      </c>
      <c r="K230" s="50">
        <v>46273.746388888889</v>
      </c>
      <c r="L230">
        <v>46273.747175925899</v>
      </c>
      <c r="M230">
        <v>68</v>
      </c>
      <c r="N230">
        <v>1</v>
      </c>
      <c r="O230" s="51">
        <v>46273</v>
      </c>
      <c r="P230" t="s">
        <v>1748</v>
      </c>
      <c r="Q230" t="s">
        <v>1747</v>
      </c>
      <c r="R230" t="s">
        <v>492</v>
      </c>
    </row>
    <row r="231" spans="1:18" ht="15" customHeight="1" x14ac:dyDescent="0.35">
      <c r="A231">
        <v>16</v>
      </c>
      <c r="B231" s="50">
        <v>46273.833333333343</v>
      </c>
      <c r="C231">
        <v>100000092017</v>
      </c>
      <c r="D231" t="s">
        <v>1726</v>
      </c>
      <c r="E231">
        <v>100</v>
      </c>
      <c r="F231" t="s">
        <v>1745</v>
      </c>
      <c r="G231" t="s">
        <v>1746</v>
      </c>
      <c r="H231">
        <v>5</v>
      </c>
      <c r="J231" t="s">
        <v>423</v>
      </c>
      <c r="K231" s="50">
        <v>46273.750277777777</v>
      </c>
      <c r="L231">
        <v>46273.788634259297</v>
      </c>
      <c r="M231">
        <v>3314</v>
      </c>
      <c r="N231">
        <v>55</v>
      </c>
      <c r="O231" s="51">
        <v>46273</v>
      </c>
      <c r="P231" t="s">
        <v>1748</v>
      </c>
      <c r="Q231" t="s">
        <v>1747</v>
      </c>
      <c r="R231" t="s">
        <v>492</v>
      </c>
    </row>
    <row r="232" spans="1:18" ht="15" customHeight="1" x14ac:dyDescent="0.35">
      <c r="A232">
        <v>16</v>
      </c>
      <c r="B232" s="50">
        <v>46273.833333333343</v>
      </c>
      <c r="C232">
        <v>100000092018</v>
      </c>
      <c r="D232" t="s">
        <v>1726</v>
      </c>
      <c r="E232">
        <v>100</v>
      </c>
      <c r="F232" t="s">
        <v>1745</v>
      </c>
      <c r="G232" t="s">
        <v>1746</v>
      </c>
      <c r="H232">
        <v>5</v>
      </c>
      <c r="J232" t="s">
        <v>423</v>
      </c>
      <c r="K232" s="50">
        <v>46273.794618055559</v>
      </c>
      <c r="L232">
        <v>46273.798692129603</v>
      </c>
      <c r="M232">
        <v>352</v>
      </c>
      <c r="N232">
        <v>6</v>
      </c>
      <c r="O232" s="51">
        <v>46273</v>
      </c>
      <c r="P232" t="s">
        <v>1748</v>
      </c>
      <c r="Q232" t="s">
        <v>1747</v>
      </c>
      <c r="R232" t="s">
        <v>492</v>
      </c>
    </row>
    <row r="233" spans="1:18" ht="15" customHeight="1" x14ac:dyDescent="0.35">
      <c r="A233">
        <v>16</v>
      </c>
      <c r="B233" s="50">
        <v>46273.833333333343</v>
      </c>
      <c r="C233">
        <v>100000092019</v>
      </c>
      <c r="D233" t="s">
        <v>1726</v>
      </c>
      <c r="E233">
        <v>100</v>
      </c>
      <c r="F233" t="s">
        <v>1745</v>
      </c>
      <c r="G233" t="s">
        <v>1746</v>
      </c>
      <c r="H233">
        <v>4</v>
      </c>
      <c r="J233" t="s">
        <v>424</v>
      </c>
      <c r="K233" s="50">
        <v>46273.801469907397</v>
      </c>
      <c r="L233">
        <v>46273.803263888898</v>
      </c>
      <c r="M233">
        <v>155</v>
      </c>
      <c r="N233">
        <v>3</v>
      </c>
      <c r="O233" s="51">
        <v>46273</v>
      </c>
      <c r="P233" t="s">
        <v>1748</v>
      </c>
      <c r="Q233" t="s">
        <v>1747</v>
      </c>
      <c r="R233" t="s">
        <v>492</v>
      </c>
    </row>
    <row r="234" spans="1:18" ht="15" customHeight="1" x14ac:dyDescent="0.35">
      <c r="A234">
        <v>16</v>
      </c>
      <c r="B234" s="50">
        <v>46273.833333333343</v>
      </c>
      <c r="C234">
        <v>100000092020</v>
      </c>
      <c r="D234" t="s">
        <v>1726</v>
      </c>
      <c r="E234">
        <v>100</v>
      </c>
      <c r="F234" t="s">
        <v>1745</v>
      </c>
      <c r="G234" t="s">
        <v>1746</v>
      </c>
      <c r="H234">
        <v>3</v>
      </c>
      <c r="J234" t="s">
        <v>417</v>
      </c>
      <c r="K234" s="50">
        <v>46273.811331018522</v>
      </c>
      <c r="L234">
        <v>46273.811516203699</v>
      </c>
      <c r="M234">
        <v>16</v>
      </c>
      <c r="N234">
        <v>0</v>
      </c>
      <c r="O234" s="51">
        <v>46273</v>
      </c>
      <c r="P234" t="s">
        <v>1748</v>
      </c>
      <c r="Q234" t="s">
        <v>1747</v>
      </c>
      <c r="R234" t="s">
        <v>492</v>
      </c>
    </row>
    <row r="235" spans="1:18" ht="15" customHeight="1" x14ac:dyDescent="0.35">
      <c r="A235">
        <v>16</v>
      </c>
      <c r="B235" s="50">
        <v>46273.833333333343</v>
      </c>
      <c r="C235">
        <v>100000092021</v>
      </c>
      <c r="D235" t="s">
        <v>1726</v>
      </c>
      <c r="E235">
        <v>100</v>
      </c>
      <c r="F235" t="s">
        <v>1745</v>
      </c>
      <c r="G235" t="s">
        <v>1746</v>
      </c>
      <c r="H235">
        <v>1</v>
      </c>
      <c r="J235" t="s">
        <v>417</v>
      </c>
      <c r="K235" s="50">
        <v>46273.811516203707</v>
      </c>
      <c r="L235">
        <v>46273.827418981498</v>
      </c>
      <c r="M235">
        <v>1374</v>
      </c>
      <c r="N235">
        <v>23</v>
      </c>
      <c r="O235" s="51">
        <v>46273</v>
      </c>
      <c r="P235" t="s">
        <v>1748</v>
      </c>
      <c r="Q235" t="s">
        <v>1747</v>
      </c>
      <c r="R235" t="s">
        <v>492</v>
      </c>
    </row>
    <row r="236" spans="1:18" ht="15" customHeight="1" x14ac:dyDescent="0.35">
      <c r="A236">
        <v>16</v>
      </c>
      <c r="B236" s="50">
        <v>46273.833333333343</v>
      </c>
      <c r="C236">
        <v>100000092022</v>
      </c>
      <c r="D236" t="s">
        <v>1726</v>
      </c>
      <c r="E236">
        <v>100</v>
      </c>
      <c r="F236" t="s">
        <v>1745</v>
      </c>
      <c r="G236" t="s">
        <v>1746</v>
      </c>
      <c r="H236">
        <v>5</v>
      </c>
      <c r="J236" t="s">
        <v>423</v>
      </c>
      <c r="K236" s="50">
        <v>46273.821388888893</v>
      </c>
      <c r="L236">
        <v>46273.821851851899</v>
      </c>
      <c r="M236">
        <v>40</v>
      </c>
      <c r="N236">
        <v>1</v>
      </c>
      <c r="O236" s="51">
        <v>46273</v>
      </c>
      <c r="P236" t="s">
        <v>1748</v>
      </c>
      <c r="Q236" t="s">
        <v>1747</v>
      </c>
      <c r="R236" t="s">
        <v>492</v>
      </c>
    </row>
    <row r="237" spans="1:18" ht="15" customHeight="1" x14ac:dyDescent="0.35">
      <c r="A237">
        <v>17</v>
      </c>
      <c r="B237" s="50">
        <v>46273.84375</v>
      </c>
      <c r="C237">
        <v>100000091999</v>
      </c>
      <c r="D237" t="s">
        <v>1726</v>
      </c>
      <c r="E237">
        <v>100</v>
      </c>
      <c r="F237" t="s">
        <v>1745</v>
      </c>
      <c r="G237" t="s">
        <v>1746</v>
      </c>
      <c r="H237">
        <v>2</v>
      </c>
      <c r="J237" t="s">
        <v>421</v>
      </c>
      <c r="K237" s="50">
        <v>46273.648182870369</v>
      </c>
      <c r="L237">
        <v>46273.802210648202</v>
      </c>
      <c r="M237">
        <v>13308</v>
      </c>
      <c r="N237">
        <v>222</v>
      </c>
      <c r="O237" s="51">
        <v>46273</v>
      </c>
      <c r="P237" t="s">
        <v>1748</v>
      </c>
      <c r="Q237" t="s">
        <v>1747</v>
      </c>
      <c r="R237" t="s">
        <v>492</v>
      </c>
    </row>
    <row r="238" spans="1:18" ht="15" customHeight="1" x14ac:dyDescent="0.35">
      <c r="A238">
        <v>17</v>
      </c>
      <c r="B238" s="50">
        <v>46273.84375</v>
      </c>
      <c r="C238">
        <v>100000092000</v>
      </c>
      <c r="D238" t="s">
        <v>1726</v>
      </c>
      <c r="E238">
        <v>100</v>
      </c>
      <c r="F238" t="s">
        <v>1745</v>
      </c>
      <c r="G238" t="s">
        <v>1746</v>
      </c>
      <c r="H238">
        <v>1</v>
      </c>
      <c r="J238" t="s">
        <v>418</v>
      </c>
      <c r="K238" s="50">
        <v>46273.670648148152</v>
      </c>
      <c r="L238">
        <v>46273.727962962999</v>
      </c>
      <c r="M238">
        <v>4952</v>
      </c>
      <c r="N238">
        <v>83</v>
      </c>
      <c r="O238" s="51">
        <v>46273</v>
      </c>
      <c r="P238" t="s">
        <v>1748</v>
      </c>
      <c r="Q238" t="s">
        <v>1747</v>
      </c>
      <c r="R238" t="s">
        <v>492</v>
      </c>
    </row>
    <row r="239" spans="1:18" x14ac:dyDescent="0.35">
      <c r="A239">
        <v>17</v>
      </c>
      <c r="B239" s="50">
        <v>46273.84375</v>
      </c>
      <c r="C239">
        <v>100000092001</v>
      </c>
      <c r="D239" t="s">
        <v>1726</v>
      </c>
      <c r="E239">
        <v>100</v>
      </c>
      <c r="F239" t="s">
        <v>1745</v>
      </c>
      <c r="G239" t="s">
        <v>1746</v>
      </c>
      <c r="H239">
        <v>1</v>
      </c>
      <c r="J239" t="s">
        <v>419</v>
      </c>
      <c r="K239" s="50">
        <v>46273.675057870372</v>
      </c>
      <c r="L239">
        <v>46273.830787036997</v>
      </c>
      <c r="M239">
        <v>13455</v>
      </c>
      <c r="N239">
        <v>224</v>
      </c>
      <c r="O239" s="51">
        <v>46273</v>
      </c>
      <c r="P239" t="s">
        <v>1748</v>
      </c>
      <c r="Q239" t="s">
        <v>1747</v>
      </c>
      <c r="R239" t="s">
        <v>492</v>
      </c>
    </row>
    <row r="240" spans="1:18" x14ac:dyDescent="0.35">
      <c r="A240">
        <v>17</v>
      </c>
      <c r="B240" s="50">
        <v>46273.84375</v>
      </c>
      <c r="C240">
        <v>100000092002</v>
      </c>
      <c r="D240" t="s">
        <v>1726</v>
      </c>
      <c r="E240">
        <v>100</v>
      </c>
      <c r="F240" t="s">
        <v>1745</v>
      </c>
      <c r="G240" t="s">
        <v>1746</v>
      </c>
      <c r="H240">
        <v>1</v>
      </c>
      <c r="J240" t="s">
        <v>412</v>
      </c>
      <c r="K240" s="50">
        <v>46273.676388888889</v>
      </c>
      <c r="L240">
        <v>46273.830474536997</v>
      </c>
      <c r="M240">
        <v>13313</v>
      </c>
      <c r="N240">
        <v>222</v>
      </c>
      <c r="O240" s="51">
        <v>46273</v>
      </c>
      <c r="P240" t="s">
        <v>1748</v>
      </c>
      <c r="Q240" t="s">
        <v>1747</v>
      </c>
      <c r="R240" t="s">
        <v>492</v>
      </c>
    </row>
    <row r="241" spans="1:18" x14ac:dyDescent="0.35">
      <c r="A241">
        <v>17</v>
      </c>
      <c r="B241" s="50">
        <v>46273.84375</v>
      </c>
      <c r="C241">
        <v>100000092003</v>
      </c>
      <c r="D241" t="s">
        <v>1726</v>
      </c>
      <c r="E241">
        <v>100</v>
      </c>
      <c r="F241" t="s">
        <v>1745</v>
      </c>
      <c r="G241" t="s">
        <v>1746</v>
      </c>
      <c r="H241">
        <v>5</v>
      </c>
      <c r="J241" t="s">
        <v>415</v>
      </c>
      <c r="K241" s="50">
        <v>46273.721979166658</v>
      </c>
      <c r="L241">
        <v>46273.727581018502</v>
      </c>
      <c r="M241">
        <v>484</v>
      </c>
      <c r="N241">
        <v>8</v>
      </c>
      <c r="O241" s="51">
        <v>46273</v>
      </c>
      <c r="P241" t="s">
        <v>1748</v>
      </c>
      <c r="Q241" t="s">
        <v>1747</v>
      </c>
      <c r="R241" t="s">
        <v>492</v>
      </c>
    </row>
    <row r="242" spans="1:18" x14ac:dyDescent="0.35">
      <c r="A242">
        <v>17</v>
      </c>
      <c r="B242" s="50">
        <v>46273.84375</v>
      </c>
      <c r="C242">
        <v>100000092004</v>
      </c>
      <c r="D242" t="s">
        <v>1726</v>
      </c>
      <c r="E242">
        <v>100</v>
      </c>
      <c r="F242" t="s">
        <v>1745</v>
      </c>
      <c r="G242" t="s">
        <v>1746</v>
      </c>
      <c r="H242">
        <v>3</v>
      </c>
      <c r="J242" t="s">
        <v>417</v>
      </c>
      <c r="K242" s="50">
        <v>46273.722129629627</v>
      </c>
      <c r="L242">
        <v>46273.811064814799</v>
      </c>
      <c r="M242">
        <v>7684</v>
      </c>
      <c r="N242">
        <v>128</v>
      </c>
      <c r="O242" s="51">
        <v>46273</v>
      </c>
      <c r="P242" t="s">
        <v>1748</v>
      </c>
      <c r="Q242" t="s">
        <v>1747</v>
      </c>
      <c r="R242" t="s">
        <v>492</v>
      </c>
    </row>
    <row r="243" spans="1:18" x14ac:dyDescent="0.35">
      <c r="A243">
        <v>17</v>
      </c>
      <c r="B243" s="50">
        <v>46273.84375</v>
      </c>
      <c r="C243">
        <v>100000092005</v>
      </c>
      <c r="D243" t="s">
        <v>1726</v>
      </c>
      <c r="E243">
        <v>100</v>
      </c>
      <c r="F243" t="s">
        <v>1745</v>
      </c>
      <c r="G243" t="s">
        <v>1746</v>
      </c>
      <c r="H243">
        <v>1</v>
      </c>
      <c r="J243" t="s">
        <v>422</v>
      </c>
      <c r="K243" s="50">
        <v>46273.723252314812</v>
      </c>
      <c r="L243">
        <v>46273.792372685202</v>
      </c>
      <c r="M243">
        <v>5972</v>
      </c>
      <c r="N243">
        <v>100</v>
      </c>
      <c r="O243" s="51">
        <v>46273</v>
      </c>
      <c r="P243" t="s">
        <v>1748</v>
      </c>
      <c r="Q243" t="s">
        <v>1747</v>
      </c>
      <c r="R243" t="s">
        <v>492</v>
      </c>
    </row>
    <row r="244" spans="1:18" x14ac:dyDescent="0.35">
      <c r="A244">
        <v>17</v>
      </c>
      <c r="B244" s="50">
        <v>46273.84375</v>
      </c>
      <c r="C244">
        <v>100000092006</v>
      </c>
      <c r="D244" t="s">
        <v>1726</v>
      </c>
      <c r="E244">
        <v>100</v>
      </c>
      <c r="F244" t="s">
        <v>1745</v>
      </c>
      <c r="G244" t="s">
        <v>1746</v>
      </c>
      <c r="H244">
        <v>2</v>
      </c>
      <c r="J244" t="s">
        <v>420</v>
      </c>
      <c r="K244" s="50">
        <v>46273.724629629629</v>
      </c>
      <c r="L244">
        <v>46273.801342592596</v>
      </c>
      <c r="M244">
        <v>6628</v>
      </c>
      <c r="N244">
        <v>110</v>
      </c>
      <c r="O244" s="51">
        <v>46273</v>
      </c>
      <c r="P244" t="s">
        <v>1748</v>
      </c>
      <c r="Q244" t="s">
        <v>1747</v>
      </c>
      <c r="R244" t="s">
        <v>492</v>
      </c>
    </row>
    <row r="245" spans="1:18" x14ac:dyDescent="0.35">
      <c r="A245">
        <v>17</v>
      </c>
      <c r="B245" s="50">
        <v>46273.84375</v>
      </c>
      <c r="C245">
        <v>100000092007</v>
      </c>
      <c r="D245" t="s">
        <v>1726</v>
      </c>
      <c r="E245">
        <v>100</v>
      </c>
      <c r="F245" t="s">
        <v>1745</v>
      </c>
      <c r="G245" t="s">
        <v>1746</v>
      </c>
      <c r="H245">
        <v>5</v>
      </c>
      <c r="J245" t="s">
        <v>415</v>
      </c>
      <c r="K245" s="50">
        <v>46273.727824074071</v>
      </c>
      <c r="L245">
        <v>46273.727951388901</v>
      </c>
      <c r="M245">
        <v>11</v>
      </c>
      <c r="N245">
        <v>0</v>
      </c>
      <c r="O245" s="51">
        <v>46273</v>
      </c>
      <c r="P245" t="s">
        <v>1748</v>
      </c>
      <c r="Q245" t="s">
        <v>1747</v>
      </c>
      <c r="R245" t="s">
        <v>492</v>
      </c>
    </row>
    <row r="246" spans="1:18" x14ac:dyDescent="0.35">
      <c r="A246">
        <v>17</v>
      </c>
      <c r="B246" s="50">
        <v>46273.84375</v>
      </c>
      <c r="C246">
        <v>100000092009</v>
      </c>
      <c r="D246" t="s">
        <v>1726</v>
      </c>
      <c r="E246">
        <v>100</v>
      </c>
      <c r="F246" t="s">
        <v>1745</v>
      </c>
      <c r="G246" t="s">
        <v>1746</v>
      </c>
      <c r="H246">
        <v>1</v>
      </c>
      <c r="J246" t="s">
        <v>415</v>
      </c>
      <c r="K246" s="50">
        <v>46273.727951388893</v>
      </c>
      <c r="L246">
        <v>46273.831747685203</v>
      </c>
      <c r="M246">
        <v>8968</v>
      </c>
      <c r="N246">
        <v>149</v>
      </c>
      <c r="O246" s="51">
        <v>46273</v>
      </c>
      <c r="P246" t="s">
        <v>1748</v>
      </c>
      <c r="Q246" t="s">
        <v>1747</v>
      </c>
      <c r="R246" t="s">
        <v>492</v>
      </c>
    </row>
    <row r="247" spans="1:18" x14ac:dyDescent="0.35">
      <c r="A247">
        <v>17</v>
      </c>
      <c r="B247" s="50">
        <v>46273.84375</v>
      </c>
      <c r="C247">
        <v>100000092008</v>
      </c>
      <c r="D247" t="s">
        <v>1726</v>
      </c>
      <c r="E247">
        <v>100</v>
      </c>
      <c r="F247" t="s">
        <v>1745</v>
      </c>
      <c r="G247" t="s">
        <v>1746</v>
      </c>
      <c r="H247">
        <v>4</v>
      </c>
      <c r="J247" t="s">
        <v>424</v>
      </c>
      <c r="K247" s="50">
        <v>46273.727951388893</v>
      </c>
      <c r="L247">
        <v>46273.728668981501</v>
      </c>
      <c r="M247">
        <v>62</v>
      </c>
      <c r="N247">
        <v>1</v>
      </c>
      <c r="O247" s="51">
        <v>46273</v>
      </c>
      <c r="P247" t="s">
        <v>1748</v>
      </c>
      <c r="Q247" t="s">
        <v>1747</v>
      </c>
      <c r="R247" t="s">
        <v>492</v>
      </c>
    </row>
    <row r="248" spans="1:18" x14ac:dyDescent="0.35">
      <c r="A248">
        <v>17</v>
      </c>
      <c r="B248" s="50">
        <v>46273.84375</v>
      </c>
      <c r="C248">
        <v>100000092010</v>
      </c>
      <c r="D248" t="s">
        <v>1726</v>
      </c>
      <c r="E248">
        <v>100</v>
      </c>
      <c r="F248" t="s">
        <v>1745</v>
      </c>
      <c r="G248" t="s">
        <v>1746</v>
      </c>
      <c r="H248">
        <v>4</v>
      </c>
      <c r="J248" t="s">
        <v>424</v>
      </c>
      <c r="K248" s="50">
        <v>46273.728668981479</v>
      </c>
      <c r="L248">
        <v>46273.7847106482</v>
      </c>
      <c r="M248">
        <v>4842</v>
      </c>
      <c r="N248">
        <v>81</v>
      </c>
      <c r="O248" s="51">
        <v>46273</v>
      </c>
      <c r="P248" t="s">
        <v>1748</v>
      </c>
      <c r="Q248" t="s">
        <v>1747</v>
      </c>
      <c r="R248" t="s">
        <v>492</v>
      </c>
    </row>
    <row r="249" spans="1:18" x14ac:dyDescent="0.35">
      <c r="A249">
        <v>17</v>
      </c>
      <c r="B249" s="50">
        <v>46273.84375</v>
      </c>
      <c r="C249">
        <v>100000092011</v>
      </c>
      <c r="D249" t="s">
        <v>1726</v>
      </c>
      <c r="E249">
        <v>100</v>
      </c>
      <c r="F249" t="s">
        <v>1745</v>
      </c>
      <c r="G249" t="s">
        <v>1746</v>
      </c>
      <c r="H249">
        <v>6</v>
      </c>
      <c r="J249" t="s">
        <v>341</v>
      </c>
      <c r="K249" s="50">
        <v>46273.730509259258</v>
      </c>
      <c r="L249">
        <v>46273.8416782407</v>
      </c>
      <c r="M249">
        <v>9605</v>
      </c>
      <c r="N249">
        <v>160</v>
      </c>
      <c r="O249" s="51">
        <v>46273</v>
      </c>
      <c r="P249" t="s">
        <v>1748</v>
      </c>
      <c r="Q249" t="s">
        <v>1747</v>
      </c>
      <c r="R249" t="s">
        <v>492</v>
      </c>
    </row>
    <row r="250" spans="1:18" x14ac:dyDescent="0.35">
      <c r="A250">
        <v>17</v>
      </c>
      <c r="B250" s="50">
        <v>46273.84375</v>
      </c>
      <c r="C250">
        <v>100000092012</v>
      </c>
      <c r="D250" t="s">
        <v>1726</v>
      </c>
      <c r="E250">
        <v>100</v>
      </c>
      <c r="F250" t="s">
        <v>1745</v>
      </c>
      <c r="G250" t="s">
        <v>1746</v>
      </c>
      <c r="H250">
        <v>5</v>
      </c>
      <c r="J250" t="s">
        <v>423</v>
      </c>
      <c r="K250" s="50">
        <v>46273.731458333343</v>
      </c>
      <c r="L250">
        <v>46273.741585648197</v>
      </c>
      <c r="M250">
        <v>875</v>
      </c>
      <c r="N250">
        <v>15</v>
      </c>
      <c r="O250" s="51">
        <v>46273</v>
      </c>
      <c r="P250" t="s">
        <v>1748</v>
      </c>
      <c r="Q250" t="s">
        <v>1747</v>
      </c>
      <c r="R250" t="s">
        <v>492</v>
      </c>
    </row>
    <row r="251" spans="1:18" x14ac:dyDescent="0.35">
      <c r="A251">
        <v>17</v>
      </c>
      <c r="B251" s="50">
        <v>46273.84375</v>
      </c>
      <c r="C251">
        <v>100000092013</v>
      </c>
      <c r="D251" t="s">
        <v>1726</v>
      </c>
      <c r="E251">
        <v>100</v>
      </c>
      <c r="F251" t="s">
        <v>1745</v>
      </c>
      <c r="G251" t="s">
        <v>1746</v>
      </c>
      <c r="H251">
        <v>6</v>
      </c>
      <c r="J251" t="s">
        <v>343</v>
      </c>
      <c r="K251" s="50">
        <v>46273.735509259262</v>
      </c>
      <c r="L251">
        <v>46273.736296296302</v>
      </c>
      <c r="M251">
        <v>68</v>
      </c>
      <c r="N251">
        <v>1</v>
      </c>
      <c r="O251" s="51">
        <v>46273</v>
      </c>
      <c r="P251" t="s">
        <v>1748</v>
      </c>
      <c r="Q251" t="s">
        <v>1747</v>
      </c>
      <c r="R251" t="s">
        <v>492</v>
      </c>
    </row>
    <row r="252" spans="1:18" x14ac:dyDescent="0.35">
      <c r="A252">
        <v>17</v>
      </c>
      <c r="B252" s="50">
        <v>46273.84375</v>
      </c>
      <c r="C252">
        <v>100000092014</v>
      </c>
      <c r="D252" t="s">
        <v>1726</v>
      </c>
      <c r="E252">
        <v>100</v>
      </c>
      <c r="F252" t="s">
        <v>1745</v>
      </c>
      <c r="G252" t="s">
        <v>1746</v>
      </c>
      <c r="H252">
        <v>6</v>
      </c>
      <c r="J252" t="s">
        <v>343</v>
      </c>
      <c r="K252" s="50">
        <v>46273.736354166656</v>
      </c>
      <c r="M252">
        <v>9279</v>
      </c>
      <c r="N252">
        <v>155</v>
      </c>
      <c r="O252" s="51">
        <v>46273</v>
      </c>
      <c r="P252" t="s">
        <v>1674</v>
      </c>
      <c r="Q252" t="s">
        <v>1747</v>
      </c>
      <c r="R252" t="s">
        <v>492</v>
      </c>
    </row>
    <row r="253" spans="1:18" x14ac:dyDescent="0.35">
      <c r="A253">
        <v>17</v>
      </c>
      <c r="B253" s="50">
        <v>46273.84375</v>
      </c>
      <c r="C253">
        <v>100000092015</v>
      </c>
      <c r="D253" t="s">
        <v>1726</v>
      </c>
      <c r="E253">
        <v>100</v>
      </c>
      <c r="F253" t="s">
        <v>1745</v>
      </c>
      <c r="G253" t="s">
        <v>1746</v>
      </c>
      <c r="H253">
        <v>1</v>
      </c>
      <c r="J253" t="s">
        <v>418</v>
      </c>
      <c r="K253" s="50">
        <v>46273.745532407411</v>
      </c>
      <c r="L253">
        <v>46273.829907407402</v>
      </c>
      <c r="M253">
        <v>7290</v>
      </c>
      <c r="N253">
        <v>122</v>
      </c>
      <c r="O253" s="51">
        <v>46273</v>
      </c>
      <c r="P253" t="s">
        <v>1748</v>
      </c>
      <c r="Q253" t="s">
        <v>1747</v>
      </c>
      <c r="R253" t="s">
        <v>492</v>
      </c>
    </row>
    <row r="254" spans="1:18" x14ac:dyDescent="0.35">
      <c r="A254">
        <v>17</v>
      </c>
      <c r="B254" s="50">
        <v>46273.84375</v>
      </c>
      <c r="C254">
        <v>100000092016</v>
      </c>
      <c r="D254" t="s">
        <v>1726</v>
      </c>
      <c r="E254">
        <v>100</v>
      </c>
      <c r="F254" t="s">
        <v>1745</v>
      </c>
      <c r="G254" t="s">
        <v>1746</v>
      </c>
      <c r="H254">
        <v>5</v>
      </c>
      <c r="J254" t="s">
        <v>423</v>
      </c>
      <c r="K254" s="50">
        <v>46273.746388888889</v>
      </c>
      <c r="L254">
        <v>46273.747175925899</v>
      </c>
      <c r="M254">
        <v>68</v>
      </c>
      <c r="N254">
        <v>1</v>
      </c>
      <c r="O254" s="51">
        <v>46273</v>
      </c>
      <c r="P254" t="s">
        <v>1748</v>
      </c>
      <c r="Q254" t="s">
        <v>1747</v>
      </c>
      <c r="R254" t="s">
        <v>492</v>
      </c>
    </row>
    <row r="255" spans="1:18" x14ac:dyDescent="0.35">
      <c r="A255">
        <v>17</v>
      </c>
      <c r="B255" s="50">
        <v>46273.84375</v>
      </c>
      <c r="C255">
        <v>100000092017</v>
      </c>
      <c r="D255" t="s">
        <v>1726</v>
      </c>
      <c r="E255">
        <v>100</v>
      </c>
      <c r="F255" t="s">
        <v>1745</v>
      </c>
      <c r="G255" t="s">
        <v>1746</v>
      </c>
      <c r="H255">
        <v>5</v>
      </c>
      <c r="J255" t="s">
        <v>423</v>
      </c>
      <c r="K255" s="50">
        <v>46273.750277777777</v>
      </c>
      <c r="L255">
        <v>46273.788634259297</v>
      </c>
      <c r="M255">
        <v>3314</v>
      </c>
      <c r="N255">
        <v>55</v>
      </c>
      <c r="O255" s="51">
        <v>46273</v>
      </c>
      <c r="P255" t="s">
        <v>1748</v>
      </c>
      <c r="Q255" t="s">
        <v>1747</v>
      </c>
      <c r="R255" t="s">
        <v>492</v>
      </c>
    </row>
    <row r="256" spans="1:18" x14ac:dyDescent="0.35">
      <c r="A256">
        <v>17</v>
      </c>
      <c r="B256" s="50">
        <v>46273.84375</v>
      </c>
      <c r="C256">
        <v>100000092018</v>
      </c>
      <c r="D256" t="s">
        <v>1726</v>
      </c>
      <c r="E256">
        <v>100</v>
      </c>
      <c r="F256" t="s">
        <v>1745</v>
      </c>
      <c r="G256" t="s">
        <v>1746</v>
      </c>
      <c r="H256">
        <v>5</v>
      </c>
      <c r="J256" t="s">
        <v>423</v>
      </c>
      <c r="K256" s="50">
        <v>46273.794618055559</v>
      </c>
      <c r="L256">
        <v>46273.798692129603</v>
      </c>
      <c r="M256">
        <v>352</v>
      </c>
      <c r="N256">
        <v>6</v>
      </c>
      <c r="O256" s="51">
        <v>46273</v>
      </c>
      <c r="P256" t="s">
        <v>1748</v>
      </c>
      <c r="Q256" t="s">
        <v>1747</v>
      </c>
      <c r="R256" t="s">
        <v>492</v>
      </c>
    </row>
    <row r="257" spans="1:18" x14ac:dyDescent="0.35">
      <c r="A257">
        <v>17</v>
      </c>
      <c r="B257" s="50">
        <v>46273.84375</v>
      </c>
      <c r="C257">
        <v>100000092019</v>
      </c>
      <c r="D257" t="s">
        <v>1726</v>
      </c>
      <c r="E257">
        <v>100</v>
      </c>
      <c r="F257" t="s">
        <v>1745</v>
      </c>
      <c r="G257" t="s">
        <v>1746</v>
      </c>
      <c r="H257">
        <v>4</v>
      </c>
      <c r="J257" t="s">
        <v>424</v>
      </c>
      <c r="K257" s="50">
        <v>46273.801469907397</v>
      </c>
      <c r="L257">
        <v>46273.803263888898</v>
      </c>
      <c r="M257">
        <v>155</v>
      </c>
      <c r="N257">
        <v>3</v>
      </c>
      <c r="O257" s="51">
        <v>46273</v>
      </c>
      <c r="P257" t="s">
        <v>1748</v>
      </c>
      <c r="Q257" t="s">
        <v>1747</v>
      </c>
      <c r="R257" t="s">
        <v>492</v>
      </c>
    </row>
    <row r="258" spans="1:18" x14ac:dyDescent="0.35">
      <c r="A258">
        <v>17</v>
      </c>
      <c r="B258" s="50">
        <v>46273.84375</v>
      </c>
      <c r="C258">
        <v>100000092020</v>
      </c>
      <c r="D258" t="s">
        <v>1726</v>
      </c>
      <c r="E258">
        <v>100</v>
      </c>
      <c r="F258" t="s">
        <v>1745</v>
      </c>
      <c r="G258" t="s">
        <v>1746</v>
      </c>
      <c r="H258">
        <v>3</v>
      </c>
      <c r="J258" t="s">
        <v>417</v>
      </c>
      <c r="K258" s="50">
        <v>46273.811331018522</v>
      </c>
      <c r="L258">
        <v>46273.811516203699</v>
      </c>
      <c r="M258">
        <v>16</v>
      </c>
      <c r="N258">
        <v>0</v>
      </c>
      <c r="O258" s="51">
        <v>46273</v>
      </c>
      <c r="P258" t="s">
        <v>1748</v>
      </c>
      <c r="Q258" t="s">
        <v>1747</v>
      </c>
      <c r="R258" t="s">
        <v>492</v>
      </c>
    </row>
    <row r="259" spans="1:18" x14ac:dyDescent="0.35">
      <c r="A259">
        <v>17</v>
      </c>
      <c r="B259" s="50">
        <v>46273.84375</v>
      </c>
      <c r="C259">
        <v>100000092021</v>
      </c>
      <c r="D259" t="s">
        <v>1726</v>
      </c>
      <c r="E259">
        <v>100</v>
      </c>
      <c r="F259" t="s">
        <v>1745</v>
      </c>
      <c r="G259" t="s">
        <v>1746</v>
      </c>
      <c r="H259">
        <v>1</v>
      </c>
      <c r="J259" t="s">
        <v>417</v>
      </c>
      <c r="K259" s="50">
        <v>46273.811516203707</v>
      </c>
      <c r="L259">
        <v>46273.827418981498</v>
      </c>
      <c r="M259">
        <v>1374</v>
      </c>
      <c r="N259">
        <v>23</v>
      </c>
      <c r="O259" s="51">
        <v>46273</v>
      </c>
      <c r="P259" t="s">
        <v>1748</v>
      </c>
      <c r="Q259" t="s">
        <v>1747</v>
      </c>
      <c r="R259" t="s">
        <v>492</v>
      </c>
    </row>
    <row r="260" spans="1:18" x14ac:dyDescent="0.35">
      <c r="A260">
        <v>17</v>
      </c>
      <c r="B260" s="50">
        <v>46273.84375</v>
      </c>
      <c r="C260">
        <v>100000092022</v>
      </c>
      <c r="D260" t="s">
        <v>1726</v>
      </c>
      <c r="E260">
        <v>100</v>
      </c>
      <c r="F260" t="s">
        <v>1745</v>
      </c>
      <c r="G260" t="s">
        <v>1746</v>
      </c>
      <c r="H260">
        <v>5</v>
      </c>
      <c r="J260" t="s">
        <v>423</v>
      </c>
      <c r="K260" s="50">
        <v>46273.821388888893</v>
      </c>
      <c r="L260">
        <v>46273.821851851899</v>
      </c>
      <c r="M260">
        <v>40</v>
      </c>
      <c r="N260">
        <v>1</v>
      </c>
      <c r="O260" s="51">
        <v>46273</v>
      </c>
      <c r="P260" t="s">
        <v>1748</v>
      </c>
      <c r="Q260" t="s">
        <v>1747</v>
      </c>
      <c r="R260" t="s">
        <v>492</v>
      </c>
    </row>
    <row r="261" spans="1:18" x14ac:dyDescent="0.35">
      <c r="A261">
        <v>18</v>
      </c>
      <c r="B261" s="50">
        <v>46273.854166666657</v>
      </c>
      <c r="C261">
        <v>100000091999</v>
      </c>
      <c r="D261" t="s">
        <v>1726</v>
      </c>
      <c r="E261">
        <v>100</v>
      </c>
      <c r="F261" t="s">
        <v>1745</v>
      </c>
      <c r="G261" t="s">
        <v>1746</v>
      </c>
      <c r="H261">
        <v>2</v>
      </c>
      <c r="J261" t="s">
        <v>421</v>
      </c>
      <c r="K261" s="50">
        <v>46273.648182870369</v>
      </c>
      <c r="L261">
        <v>46273.802210648202</v>
      </c>
      <c r="M261">
        <v>13308</v>
      </c>
      <c r="N261">
        <v>222</v>
      </c>
      <c r="O261" s="51">
        <v>46273</v>
      </c>
      <c r="P261" t="s">
        <v>1748</v>
      </c>
      <c r="Q261" t="s">
        <v>1747</v>
      </c>
      <c r="R261" t="s">
        <v>492</v>
      </c>
    </row>
    <row r="262" spans="1:18" x14ac:dyDescent="0.35">
      <c r="A262">
        <v>18</v>
      </c>
      <c r="B262" s="50">
        <v>46273.854166666657</v>
      </c>
      <c r="C262">
        <v>100000092000</v>
      </c>
      <c r="D262" t="s">
        <v>1726</v>
      </c>
      <c r="E262">
        <v>100</v>
      </c>
      <c r="F262" t="s">
        <v>1745</v>
      </c>
      <c r="G262" t="s">
        <v>1746</v>
      </c>
      <c r="H262">
        <v>1</v>
      </c>
      <c r="J262" t="s">
        <v>418</v>
      </c>
      <c r="K262" s="50">
        <v>46273.670648148152</v>
      </c>
      <c r="L262">
        <v>46273.727962962999</v>
      </c>
      <c r="M262">
        <v>4952</v>
      </c>
      <c r="N262">
        <v>83</v>
      </c>
      <c r="O262" s="51">
        <v>46273</v>
      </c>
      <c r="P262" t="s">
        <v>1748</v>
      </c>
      <c r="Q262" t="s">
        <v>1747</v>
      </c>
      <c r="R262" t="s">
        <v>492</v>
      </c>
    </row>
    <row r="263" spans="1:18" x14ac:dyDescent="0.35">
      <c r="A263">
        <v>18</v>
      </c>
      <c r="B263" s="50">
        <v>46273.854166666657</v>
      </c>
      <c r="C263">
        <v>100000092001</v>
      </c>
      <c r="D263" t="s">
        <v>1726</v>
      </c>
      <c r="E263">
        <v>100</v>
      </c>
      <c r="F263" t="s">
        <v>1745</v>
      </c>
      <c r="G263" t="s">
        <v>1746</v>
      </c>
      <c r="H263">
        <v>1</v>
      </c>
      <c r="J263" t="s">
        <v>419</v>
      </c>
      <c r="K263" s="50">
        <v>46273.675057870372</v>
      </c>
      <c r="L263">
        <v>46273.830787036997</v>
      </c>
      <c r="M263">
        <v>13455</v>
      </c>
      <c r="N263">
        <v>224</v>
      </c>
      <c r="O263" s="51">
        <v>46273</v>
      </c>
      <c r="P263" t="s">
        <v>1748</v>
      </c>
      <c r="Q263" t="s">
        <v>1747</v>
      </c>
      <c r="R263" t="s">
        <v>492</v>
      </c>
    </row>
    <row r="264" spans="1:18" x14ac:dyDescent="0.35">
      <c r="A264">
        <v>18</v>
      </c>
      <c r="B264" s="50">
        <v>46273.854166666657</v>
      </c>
      <c r="C264">
        <v>100000092002</v>
      </c>
      <c r="D264" t="s">
        <v>1726</v>
      </c>
      <c r="E264">
        <v>100</v>
      </c>
      <c r="F264" t="s">
        <v>1745</v>
      </c>
      <c r="G264" t="s">
        <v>1746</v>
      </c>
      <c r="H264">
        <v>1</v>
      </c>
      <c r="J264" t="s">
        <v>412</v>
      </c>
      <c r="K264" s="50">
        <v>46273.676388888889</v>
      </c>
      <c r="L264">
        <v>46273.830474536997</v>
      </c>
      <c r="M264">
        <v>13313</v>
      </c>
      <c r="N264">
        <v>222</v>
      </c>
      <c r="O264" s="51">
        <v>46273</v>
      </c>
      <c r="P264" t="s">
        <v>1748</v>
      </c>
      <c r="Q264" t="s">
        <v>1747</v>
      </c>
      <c r="R264" t="s">
        <v>492</v>
      </c>
    </row>
    <row r="265" spans="1:18" x14ac:dyDescent="0.35">
      <c r="A265">
        <v>18</v>
      </c>
      <c r="B265" s="50">
        <v>46273.854166666657</v>
      </c>
      <c r="C265">
        <v>100000092003</v>
      </c>
      <c r="D265" t="s">
        <v>1726</v>
      </c>
      <c r="E265">
        <v>100</v>
      </c>
      <c r="F265" t="s">
        <v>1745</v>
      </c>
      <c r="G265" t="s">
        <v>1746</v>
      </c>
      <c r="H265">
        <v>5</v>
      </c>
      <c r="J265" t="s">
        <v>415</v>
      </c>
      <c r="K265" s="50">
        <v>46273.721979166658</v>
      </c>
      <c r="L265">
        <v>46273.727581018502</v>
      </c>
      <c r="M265">
        <v>484</v>
      </c>
      <c r="N265">
        <v>8</v>
      </c>
      <c r="O265" s="51">
        <v>46273</v>
      </c>
      <c r="P265" t="s">
        <v>1748</v>
      </c>
      <c r="Q265" t="s">
        <v>1747</v>
      </c>
      <c r="R265" t="s">
        <v>492</v>
      </c>
    </row>
    <row r="266" spans="1:18" x14ac:dyDescent="0.35">
      <c r="A266">
        <v>18</v>
      </c>
      <c r="B266" s="50">
        <v>46273.854166666657</v>
      </c>
      <c r="C266">
        <v>100000092004</v>
      </c>
      <c r="D266" t="s">
        <v>1726</v>
      </c>
      <c r="E266">
        <v>100</v>
      </c>
      <c r="F266" t="s">
        <v>1745</v>
      </c>
      <c r="G266" t="s">
        <v>1746</v>
      </c>
      <c r="H266">
        <v>3</v>
      </c>
      <c r="J266" t="s">
        <v>417</v>
      </c>
      <c r="K266" s="50">
        <v>46273.722129629627</v>
      </c>
      <c r="L266">
        <v>46273.811064814799</v>
      </c>
      <c r="M266">
        <v>7684</v>
      </c>
      <c r="N266">
        <v>128</v>
      </c>
      <c r="O266" s="51">
        <v>46273</v>
      </c>
      <c r="P266" t="s">
        <v>1748</v>
      </c>
      <c r="Q266" t="s">
        <v>1747</v>
      </c>
      <c r="R266" t="s">
        <v>492</v>
      </c>
    </row>
    <row r="267" spans="1:18" x14ac:dyDescent="0.35">
      <c r="A267">
        <v>18</v>
      </c>
      <c r="B267" s="50">
        <v>46273.854166666657</v>
      </c>
      <c r="C267">
        <v>100000092005</v>
      </c>
      <c r="D267" t="s">
        <v>1726</v>
      </c>
      <c r="E267">
        <v>100</v>
      </c>
      <c r="F267" t="s">
        <v>1745</v>
      </c>
      <c r="G267" t="s">
        <v>1746</v>
      </c>
      <c r="H267">
        <v>1</v>
      </c>
      <c r="J267" t="s">
        <v>422</v>
      </c>
      <c r="K267" s="50">
        <v>46273.723252314812</v>
      </c>
      <c r="L267">
        <v>46273.792372685202</v>
      </c>
      <c r="M267">
        <v>5972</v>
      </c>
      <c r="N267">
        <v>100</v>
      </c>
      <c r="O267" s="51">
        <v>46273</v>
      </c>
      <c r="P267" t="s">
        <v>1748</v>
      </c>
      <c r="Q267" t="s">
        <v>1747</v>
      </c>
      <c r="R267" t="s">
        <v>492</v>
      </c>
    </row>
    <row r="268" spans="1:18" x14ac:dyDescent="0.35">
      <c r="A268">
        <v>18</v>
      </c>
      <c r="B268" s="50">
        <v>46273.854166666657</v>
      </c>
      <c r="C268">
        <v>100000092006</v>
      </c>
      <c r="D268" t="s">
        <v>1726</v>
      </c>
      <c r="E268">
        <v>100</v>
      </c>
      <c r="F268" t="s">
        <v>1745</v>
      </c>
      <c r="G268" t="s">
        <v>1746</v>
      </c>
      <c r="H268">
        <v>2</v>
      </c>
      <c r="J268" t="s">
        <v>420</v>
      </c>
      <c r="K268" s="50">
        <v>46273.724629629629</v>
      </c>
      <c r="L268">
        <v>46273.801342592596</v>
      </c>
      <c r="M268">
        <v>6628</v>
      </c>
      <c r="N268">
        <v>110</v>
      </c>
      <c r="O268" s="51">
        <v>46273</v>
      </c>
      <c r="P268" t="s">
        <v>1748</v>
      </c>
      <c r="Q268" t="s">
        <v>1747</v>
      </c>
      <c r="R268" t="s">
        <v>492</v>
      </c>
    </row>
    <row r="269" spans="1:18" x14ac:dyDescent="0.35">
      <c r="A269">
        <v>18</v>
      </c>
      <c r="B269" s="50">
        <v>46273.854166666657</v>
      </c>
      <c r="C269">
        <v>100000092007</v>
      </c>
      <c r="D269" t="s">
        <v>1726</v>
      </c>
      <c r="E269">
        <v>100</v>
      </c>
      <c r="F269" t="s">
        <v>1745</v>
      </c>
      <c r="G269" t="s">
        <v>1746</v>
      </c>
      <c r="H269">
        <v>5</v>
      </c>
      <c r="J269" t="s">
        <v>415</v>
      </c>
      <c r="K269" s="50">
        <v>46273.727824074071</v>
      </c>
      <c r="L269">
        <v>46273.727951388901</v>
      </c>
      <c r="M269">
        <v>11</v>
      </c>
      <c r="N269">
        <v>0</v>
      </c>
      <c r="O269" s="51">
        <v>46273</v>
      </c>
      <c r="P269" t="s">
        <v>1748</v>
      </c>
      <c r="Q269" t="s">
        <v>1747</v>
      </c>
      <c r="R269" t="s">
        <v>492</v>
      </c>
    </row>
    <row r="270" spans="1:18" x14ac:dyDescent="0.35">
      <c r="A270">
        <v>18</v>
      </c>
      <c r="B270" s="50">
        <v>46273.854166666657</v>
      </c>
      <c r="C270">
        <v>100000092009</v>
      </c>
      <c r="D270" t="s">
        <v>1726</v>
      </c>
      <c r="E270">
        <v>100</v>
      </c>
      <c r="F270" t="s">
        <v>1745</v>
      </c>
      <c r="G270" t="s">
        <v>1746</v>
      </c>
      <c r="H270">
        <v>1</v>
      </c>
      <c r="J270" t="s">
        <v>415</v>
      </c>
      <c r="K270" s="50">
        <v>46273.727951388893</v>
      </c>
      <c r="L270">
        <v>46273.831747685203</v>
      </c>
      <c r="M270">
        <v>8968</v>
      </c>
      <c r="N270">
        <v>149</v>
      </c>
      <c r="O270" s="51">
        <v>46273</v>
      </c>
      <c r="P270" t="s">
        <v>1748</v>
      </c>
      <c r="Q270" t="s">
        <v>1747</v>
      </c>
      <c r="R270" t="s">
        <v>492</v>
      </c>
    </row>
    <row r="271" spans="1:18" x14ac:dyDescent="0.35">
      <c r="A271">
        <v>18</v>
      </c>
      <c r="B271" s="50">
        <v>46273.854166666657</v>
      </c>
      <c r="C271">
        <v>100000092008</v>
      </c>
      <c r="D271" t="s">
        <v>1726</v>
      </c>
      <c r="E271">
        <v>100</v>
      </c>
      <c r="F271" t="s">
        <v>1745</v>
      </c>
      <c r="G271" t="s">
        <v>1746</v>
      </c>
      <c r="H271">
        <v>4</v>
      </c>
      <c r="J271" t="s">
        <v>424</v>
      </c>
      <c r="K271" s="50">
        <v>46273.727951388893</v>
      </c>
      <c r="L271">
        <v>46273.728668981501</v>
      </c>
      <c r="M271">
        <v>62</v>
      </c>
      <c r="N271">
        <v>1</v>
      </c>
      <c r="O271" s="51">
        <v>46273</v>
      </c>
      <c r="P271" t="s">
        <v>1748</v>
      </c>
      <c r="Q271" t="s">
        <v>1747</v>
      </c>
      <c r="R271" t="s">
        <v>492</v>
      </c>
    </row>
    <row r="272" spans="1:18" x14ac:dyDescent="0.35">
      <c r="A272">
        <v>18</v>
      </c>
      <c r="B272" s="50">
        <v>46273.854166666657</v>
      </c>
      <c r="C272">
        <v>100000092010</v>
      </c>
      <c r="D272" t="s">
        <v>1726</v>
      </c>
      <c r="E272">
        <v>100</v>
      </c>
      <c r="F272" t="s">
        <v>1745</v>
      </c>
      <c r="G272" t="s">
        <v>1746</v>
      </c>
      <c r="H272">
        <v>4</v>
      </c>
      <c r="J272" t="s">
        <v>424</v>
      </c>
      <c r="K272" s="50">
        <v>46273.728668981479</v>
      </c>
      <c r="L272">
        <v>46273.7847106482</v>
      </c>
      <c r="M272">
        <v>4842</v>
      </c>
      <c r="N272">
        <v>81</v>
      </c>
      <c r="O272" s="51">
        <v>46273</v>
      </c>
      <c r="P272" t="s">
        <v>1748</v>
      </c>
      <c r="Q272" t="s">
        <v>1747</v>
      </c>
      <c r="R272" t="s">
        <v>492</v>
      </c>
    </row>
    <row r="273" spans="1:18" x14ac:dyDescent="0.35">
      <c r="A273">
        <v>18</v>
      </c>
      <c r="B273" s="50">
        <v>46273.854166666657</v>
      </c>
      <c r="C273">
        <v>100000092011</v>
      </c>
      <c r="D273" t="s">
        <v>1726</v>
      </c>
      <c r="E273">
        <v>100</v>
      </c>
      <c r="F273" t="s">
        <v>1745</v>
      </c>
      <c r="G273" t="s">
        <v>1746</v>
      </c>
      <c r="H273">
        <v>6</v>
      </c>
      <c r="J273" t="s">
        <v>341</v>
      </c>
      <c r="K273" s="50">
        <v>46273.730509259258</v>
      </c>
      <c r="L273">
        <v>46273.8416782407</v>
      </c>
      <c r="M273">
        <v>9605</v>
      </c>
      <c r="N273">
        <v>160</v>
      </c>
      <c r="O273" s="51">
        <v>46273</v>
      </c>
      <c r="P273" t="s">
        <v>1748</v>
      </c>
      <c r="Q273" t="s">
        <v>1747</v>
      </c>
      <c r="R273" t="s">
        <v>492</v>
      </c>
    </row>
    <row r="274" spans="1:18" x14ac:dyDescent="0.35">
      <c r="A274">
        <v>18</v>
      </c>
      <c r="B274" s="50">
        <v>46273.854166666657</v>
      </c>
      <c r="C274">
        <v>100000092012</v>
      </c>
      <c r="D274" t="s">
        <v>1726</v>
      </c>
      <c r="E274">
        <v>100</v>
      </c>
      <c r="F274" t="s">
        <v>1745</v>
      </c>
      <c r="G274" t="s">
        <v>1746</v>
      </c>
      <c r="H274">
        <v>5</v>
      </c>
      <c r="J274" t="s">
        <v>423</v>
      </c>
      <c r="K274" s="50">
        <v>46273.731458333343</v>
      </c>
      <c r="L274">
        <v>46273.741585648197</v>
      </c>
      <c r="M274">
        <v>875</v>
      </c>
      <c r="N274">
        <v>15</v>
      </c>
      <c r="O274" s="51">
        <v>46273</v>
      </c>
      <c r="P274" t="s">
        <v>1748</v>
      </c>
      <c r="Q274" t="s">
        <v>1747</v>
      </c>
      <c r="R274" t="s">
        <v>492</v>
      </c>
    </row>
    <row r="275" spans="1:18" x14ac:dyDescent="0.35">
      <c r="A275">
        <v>18</v>
      </c>
      <c r="B275" s="50">
        <v>46273.854166666657</v>
      </c>
      <c r="C275">
        <v>100000092013</v>
      </c>
      <c r="D275" t="s">
        <v>1726</v>
      </c>
      <c r="E275">
        <v>100</v>
      </c>
      <c r="F275" t="s">
        <v>1745</v>
      </c>
      <c r="G275" t="s">
        <v>1746</v>
      </c>
      <c r="H275">
        <v>6</v>
      </c>
      <c r="J275" t="s">
        <v>343</v>
      </c>
      <c r="K275" s="50">
        <v>46273.735509259262</v>
      </c>
      <c r="L275">
        <v>46273.736296296302</v>
      </c>
      <c r="M275">
        <v>68</v>
      </c>
      <c r="N275">
        <v>1</v>
      </c>
      <c r="O275" s="51">
        <v>46273</v>
      </c>
      <c r="P275" t="s">
        <v>1748</v>
      </c>
      <c r="Q275" t="s">
        <v>1747</v>
      </c>
      <c r="R275" t="s">
        <v>492</v>
      </c>
    </row>
    <row r="276" spans="1:18" x14ac:dyDescent="0.35">
      <c r="A276">
        <v>18</v>
      </c>
      <c r="B276" s="50">
        <v>46273.854166666657</v>
      </c>
      <c r="C276">
        <v>100000092014</v>
      </c>
      <c r="D276" t="s">
        <v>1726</v>
      </c>
      <c r="E276">
        <v>100</v>
      </c>
      <c r="F276" t="s">
        <v>1745</v>
      </c>
      <c r="G276" t="s">
        <v>1746</v>
      </c>
      <c r="H276">
        <v>6</v>
      </c>
      <c r="J276" t="s">
        <v>343</v>
      </c>
      <c r="K276" s="50">
        <v>46273.736354166656</v>
      </c>
      <c r="M276">
        <v>10179</v>
      </c>
      <c r="N276">
        <v>170</v>
      </c>
      <c r="O276" s="51">
        <v>46273</v>
      </c>
      <c r="P276" t="s">
        <v>1674</v>
      </c>
      <c r="Q276" t="s">
        <v>1747</v>
      </c>
      <c r="R276" t="s">
        <v>492</v>
      </c>
    </row>
    <row r="277" spans="1:18" x14ac:dyDescent="0.35">
      <c r="A277">
        <v>18</v>
      </c>
      <c r="B277" s="50">
        <v>46273.854166666657</v>
      </c>
      <c r="C277">
        <v>100000092015</v>
      </c>
      <c r="D277" t="s">
        <v>1726</v>
      </c>
      <c r="E277">
        <v>100</v>
      </c>
      <c r="F277" t="s">
        <v>1745</v>
      </c>
      <c r="G277" t="s">
        <v>1746</v>
      </c>
      <c r="H277">
        <v>1</v>
      </c>
      <c r="J277" t="s">
        <v>418</v>
      </c>
      <c r="K277" s="50">
        <v>46273.745532407411</v>
      </c>
      <c r="L277">
        <v>46273.829907407402</v>
      </c>
      <c r="M277">
        <v>7290</v>
      </c>
      <c r="N277">
        <v>122</v>
      </c>
      <c r="O277" s="51">
        <v>46273</v>
      </c>
      <c r="P277" t="s">
        <v>1748</v>
      </c>
      <c r="Q277" t="s">
        <v>1747</v>
      </c>
      <c r="R277" t="s">
        <v>492</v>
      </c>
    </row>
    <row r="278" spans="1:18" x14ac:dyDescent="0.35">
      <c r="A278">
        <v>18</v>
      </c>
      <c r="B278" s="50">
        <v>46273.854166666657</v>
      </c>
      <c r="C278">
        <v>100000092016</v>
      </c>
      <c r="D278" t="s">
        <v>1726</v>
      </c>
      <c r="E278">
        <v>100</v>
      </c>
      <c r="F278" t="s">
        <v>1745</v>
      </c>
      <c r="G278" t="s">
        <v>1746</v>
      </c>
      <c r="H278">
        <v>5</v>
      </c>
      <c r="J278" t="s">
        <v>423</v>
      </c>
      <c r="K278" s="50">
        <v>46273.746388888889</v>
      </c>
      <c r="L278">
        <v>46273.747175925899</v>
      </c>
      <c r="M278">
        <v>68</v>
      </c>
      <c r="N278">
        <v>1</v>
      </c>
      <c r="O278" s="51">
        <v>46273</v>
      </c>
      <c r="P278" t="s">
        <v>1748</v>
      </c>
      <c r="Q278" t="s">
        <v>1747</v>
      </c>
      <c r="R278" t="s">
        <v>492</v>
      </c>
    </row>
    <row r="279" spans="1:18" x14ac:dyDescent="0.35">
      <c r="A279">
        <v>18</v>
      </c>
      <c r="B279" s="50">
        <v>46273.854166666657</v>
      </c>
      <c r="C279">
        <v>100000092017</v>
      </c>
      <c r="D279" t="s">
        <v>1726</v>
      </c>
      <c r="E279">
        <v>100</v>
      </c>
      <c r="F279" t="s">
        <v>1745</v>
      </c>
      <c r="G279" t="s">
        <v>1746</v>
      </c>
      <c r="H279">
        <v>5</v>
      </c>
      <c r="J279" t="s">
        <v>423</v>
      </c>
      <c r="K279" s="50">
        <v>46273.750277777777</v>
      </c>
      <c r="L279">
        <v>46273.788634259297</v>
      </c>
      <c r="M279">
        <v>3314</v>
      </c>
      <c r="N279">
        <v>55</v>
      </c>
      <c r="O279" s="51">
        <v>46273</v>
      </c>
      <c r="P279" t="s">
        <v>1748</v>
      </c>
      <c r="Q279" t="s">
        <v>1747</v>
      </c>
      <c r="R279" t="s">
        <v>492</v>
      </c>
    </row>
    <row r="280" spans="1:18" x14ac:dyDescent="0.35">
      <c r="A280">
        <v>18</v>
      </c>
      <c r="B280" s="50">
        <v>46273.854166666657</v>
      </c>
      <c r="C280">
        <v>100000092018</v>
      </c>
      <c r="D280" t="s">
        <v>1726</v>
      </c>
      <c r="E280">
        <v>100</v>
      </c>
      <c r="F280" t="s">
        <v>1745</v>
      </c>
      <c r="G280" t="s">
        <v>1746</v>
      </c>
      <c r="H280">
        <v>5</v>
      </c>
      <c r="J280" t="s">
        <v>423</v>
      </c>
      <c r="K280" s="50">
        <v>46273.794618055559</v>
      </c>
      <c r="L280">
        <v>46273.798692129603</v>
      </c>
      <c r="M280">
        <v>352</v>
      </c>
      <c r="N280">
        <v>6</v>
      </c>
      <c r="O280" s="51">
        <v>46273</v>
      </c>
      <c r="P280" t="s">
        <v>1748</v>
      </c>
      <c r="Q280" t="s">
        <v>1747</v>
      </c>
      <c r="R280" t="s">
        <v>492</v>
      </c>
    </row>
    <row r="281" spans="1:18" x14ac:dyDescent="0.35">
      <c r="A281">
        <v>18</v>
      </c>
      <c r="B281" s="50">
        <v>46273.854166666657</v>
      </c>
      <c r="C281">
        <v>100000092019</v>
      </c>
      <c r="D281" t="s">
        <v>1726</v>
      </c>
      <c r="E281">
        <v>100</v>
      </c>
      <c r="F281" t="s">
        <v>1745</v>
      </c>
      <c r="G281" t="s">
        <v>1746</v>
      </c>
      <c r="H281">
        <v>4</v>
      </c>
      <c r="J281" t="s">
        <v>424</v>
      </c>
      <c r="K281" s="50">
        <v>46273.801469907397</v>
      </c>
      <c r="L281">
        <v>46273.803263888898</v>
      </c>
      <c r="M281">
        <v>155</v>
      </c>
      <c r="N281">
        <v>3</v>
      </c>
      <c r="O281" s="51">
        <v>46273</v>
      </c>
      <c r="P281" t="s">
        <v>1748</v>
      </c>
      <c r="Q281" t="s">
        <v>1747</v>
      </c>
      <c r="R281" t="s">
        <v>492</v>
      </c>
    </row>
    <row r="282" spans="1:18" x14ac:dyDescent="0.35">
      <c r="A282">
        <v>18</v>
      </c>
      <c r="B282" s="50">
        <v>46273.854166666657</v>
      </c>
      <c r="C282">
        <v>100000092020</v>
      </c>
      <c r="D282" t="s">
        <v>1726</v>
      </c>
      <c r="E282">
        <v>100</v>
      </c>
      <c r="F282" t="s">
        <v>1745</v>
      </c>
      <c r="G282" t="s">
        <v>1746</v>
      </c>
      <c r="H282">
        <v>3</v>
      </c>
      <c r="J282" t="s">
        <v>417</v>
      </c>
      <c r="K282" s="50">
        <v>46273.811331018522</v>
      </c>
      <c r="L282">
        <v>46273.811516203699</v>
      </c>
      <c r="M282">
        <v>16</v>
      </c>
      <c r="N282">
        <v>0</v>
      </c>
      <c r="O282" s="51">
        <v>46273</v>
      </c>
      <c r="P282" t="s">
        <v>1748</v>
      </c>
      <c r="Q282" t="s">
        <v>1747</v>
      </c>
      <c r="R282" t="s">
        <v>492</v>
      </c>
    </row>
    <row r="283" spans="1:18" x14ac:dyDescent="0.35">
      <c r="A283">
        <v>18</v>
      </c>
      <c r="B283" s="50">
        <v>46273.854166666657</v>
      </c>
      <c r="C283">
        <v>100000092021</v>
      </c>
      <c r="D283" t="s">
        <v>1726</v>
      </c>
      <c r="E283">
        <v>100</v>
      </c>
      <c r="F283" t="s">
        <v>1745</v>
      </c>
      <c r="G283" t="s">
        <v>1746</v>
      </c>
      <c r="H283">
        <v>1</v>
      </c>
      <c r="J283" t="s">
        <v>417</v>
      </c>
      <c r="K283" s="50">
        <v>46273.811516203707</v>
      </c>
      <c r="L283">
        <v>46273.827418981498</v>
      </c>
      <c r="M283">
        <v>1374</v>
      </c>
      <c r="N283">
        <v>23</v>
      </c>
      <c r="O283" s="51">
        <v>46273</v>
      </c>
      <c r="P283" t="s">
        <v>1748</v>
      </c>
      <c r="Q283" t="s">
        <v>1747</v>
      </c>
      <c r="R283" t="s">
        <v>492</v>
      </c>
    </row>
    <row r="284" spans="1:18" x14ac:dyDescent="0.35">
      <c r="A284">
        <v>18</v>
      </c>
      <c r="B284" s="50">
        <v>46273.854166666657</v>
      </c>
      <c r="C284">
        <v>100000092022</v>
      </c>
      <c r="D284" t="s">
        <v>1726</v>
      </c>
      <c r="E284">
        <v>100</v>
      </c>
      <c r="F284" t="s">
        <v>1745</v>
      </c>
      <c r="G284" t="s">
        <v>1746</v>
      </c>
      <c r="H284">
        <v>5</v>
      </c>
      <c r="J284" t="s">
        <v>423</v>
      </c>
      <c r="K284" s="50">
        <v>46273.821388888893</v>
      </c>
      <c r="L284">
        <v>46273.821851851899</v>
      </c>
      <c r="M284">
        <v>40</v>
      </c>
      <c r="N284">
        <v>1</v>
      </c>
      <c r="O284" s="51">
        <v>46273</v>
      </c>
      <c r="P284" t="s">
        <v>1748</v>
      </c>
      <c r="Q284" t="s">
        <v>1747</v>
      </c>
      <c r="R284" t="s">
        <v>492</v>
      </c>
    </row>
  </sheetData>
  <autoFilter ref="A2:R238"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30A0"/>
  </sheetPr>
  <dimension ref="A1:Y4070"/>
  <sheetViews>
    <sheetView zoomScaleNormal="100" workbookViewId="0">
      <pane ySplit="2" topLeftCell="A3" activePane="bottomLeft" state="frozen"/>
      <selection pane="bottomLeft"/>
    </sheetView>
  </sheetViews>
  <sheetFormatPr defaultColWidth="8.6328125" defaultRowHeight="14.5" x14ac:dyDescent="0.35"/>
  <cols>
    <col min="1" max="25" width="15" customWidth="1"/>
  </cols>
  <sheetData>
    <row r="1" spans="1:25" ht="15" customHeight="1" x14ac:dyDescent="0.35">
      <c r="A1" s="6" t="s">
        <v>1749</v>
      </c>
    </row>
    <row r="2" spans="1:25" ht="15" customHeight="1" x14ac:dyDescent="0.35">
      <c r="A2" s="48" t="s">
        <v>118</v>
      </c>
      <c r="B2" s="48" t="s">
        <v>119</v>
      </c>
      <c r="C2" s="48" t="s">
        <v>1668</v>
      </c>
      <c r="D2" s="48" t="s">
        <v>1669</v>
      </c>
      <c r="E2" s="48" t="s">
        <v>1691</v>
      </c>
      <c r="F2" s="48" t="s">
        <v>1692</v>
      </c>
      <c r="G2" s="48" t="s">
        <v>1736</v>
      </c>
      <c r="H2" s="48" t="s">
        <v>1750</v>
      </c>
      <c r="I2" s="48" t="s">
        <v>1670</v>
      </c>
      <c r="J2" s="48" t="s">
        <v>76</v>
      </c>
      <c r="K2" s="48" t="s">
        <v>1751</v>
      </c>
      <c r="L2" s="48" t="s">
        <v>1752</v>
      </c>
      <c r="M2" s="48" t="s">
        <v>408</v>
      </c>
      <c r="N2" s="48" t="s">
        <v>1753</v>
      </c>
      <c r="O2" s="48" t="s">
        <v>1754</v>
      </c>
      <c r="P2" s="48" t="s">
        <v>1755</v>
      </c>
      <c r="Q2" s="48" t="s">
        <v>1678</v>
      </c>
      <c r="R2" s="48" t="s">
        <v>1686</v>
      </c>
      <c r="S2" s="48" t="s">
        <v>1756</v>
      </c>
      <c r="T2" s="48" t="s">
        <v>1757</v>
      </c>
      <c r="U2" s="48" t="s">
        <v>1758</v>
      </c>
      <c r="V2" s="48" t="s">
        <v>1759</v>
      </c>
      <c r="W2" s="48" t="s">
        <v>1690</v>
      </c>
      <c r="X2" s="48" t="s">
        <v>101</v>
      </c>
      <c r="Y2" s="49" t="s">
        <v>1744</v>
      </c>
    </row>
    <row r="3" spans="1:25" ht="15" customHeight="1" x14ac:dyDescent="0.35">
      <c r="A3">
        <v>1</v>
      </c>
      <c r="B3" s="50">
        <v>46273.677083333343</v>
      </c>
      <c r="C3">
        <v>11707015</v>
      </c>
      <c r="D3">
        <v>100006740261</v>
      </c>
      <c r="E3" t="s">
        <v>1726</v>
      </c>
      <c r="F3">
        <v>100</v>
      </c>
      <c r="G3" t="s">
        <v>1745</v>
      </c>
      <c r="H3" t="s">
        <v>1760</v>
      </c>
      <c r="I3">
        <v>5948601</v>
      </c>
      <c r="J3">
        <v>2</v>
      </c>
      <c r="K3" t="s">
        <v>1761</v>
      </c>
      <c r="L3" t="s">
        <v>1762</v>
      </c>
      <c r="N3">
        <v>0</v>
      </c>
      <c r="O3">
        <v>5</v>
      </c>
      <c r="P3">
        <v>5</v>
      </c>
      <c r="Q3">
        <v>5</v>
      </c>
      <c r="R3">
        <v>0</v>
      </c>
      <c r="S3">
        <v>0</v>
      </c>
      <c r="T3">
        <v>0</v>
      </c>
      <c r="U3" s="50">
        <v>46273.654907407406</v>
      </c>
      <c r="V3" s="50">
        <v>46273.654907407406</v>
      </c>
      <c r="W3" s="51">
        <v>46273</v>
      </c>
      <c r="X3" t="s">
        <v>1747</v>
      </c>
      <c r="Y3" t="s">
        <v>492</v>
      </c>
    </row>
    <row r="4" spans="1:25" ht="15" customHeight="1" x14ac:dyDescent="0.35">
      <c r="A4">
        <v>1</v>
      </c>
      <c r="B4" s="50">
        <v>46273.677083333343</v>
      </c>
      <c r="C4">
        <v>11707016</v>
      </c>
      <c r="D4">
        <v>100006740261</v>
      </c>
      <c r="E4" t="s">
        <v>1726</v>
      </c>
      <c r="F4">
        <v>100</v>
      </c>
      <c r="G4" t="s">
        <v>1745</v>
      </c>
      <c r="H4" t="s">
        <v>1760</v>
      </c>
      <c r="I4">
        <v>5948601</v>
      </c>
      <c r="J4">
        <v>2</v>
      </c>
      <c r="K4" t="s">
        <v>1763</v>
      </c>
      <c r="L4" t="s">
        <v>1764</v>
      </c>
      <c r="N4">
        <v>0</v>
      </c>
      <c r="O4">
        <v>5</v>
      </c>
      <c r="P4">
        <v>5</v>
      </c>
      <c r="Q4">
        <v>5</v>
      </c>
      <c r="R4">
        <v>0</v>
      </c>
      <c r="S4">
        <v>0</v>
      </c>
      <c r="T4">
        <v>0</v>
      </c>
      <c r="U4" s="50">
        <v>46273.654907407406</v>
      </c>
      <c r="V4" s="50">
        <v>46273.654907407406</v>
      </c>
      <c r="W4" s="51">
        <v>46273</v>
      </c>
      <c r="X4" t="s">
        <v>1747</v>
      </c>
      <c r="Y4" t="s">
        <v>492</v>
      </c>
    </row>
    <row r="5" spans="1:25" ht="15" customHeight="1" x14ac:dyDescent="0.35">
      <c r="A5">
        <v>1</v>
      </c>
      <c r="B5" s="50">
        <v>46273.677083333343</v>
      </c>
      <c r="C5">
        <v>11707017</v>
      </c>
      <c r="D5">
        <v>100006740262</v>
      </c>
      <c r="E5" t="s">
        <v>1726</v>
      </c>
      <c r="F5">
        <v>100</v>
      </c>
      <c r="G5" t="s">
        <v>1745</v>
      </c>
      <c r="H5" t="s">
        <v>1760</v>
      </c>
      <c r="I5">
        <v>5954701</v>
      </c>
      <c r="J5">
        <v>2</v>
      </c>
      <c r="K5" t="s">
        <v>1765</v>
      </c>
      <c r="L5" t="s">
        <v>1766</v>
      </c>
      <c r="N5">
        <v>0</v>
      </c>
      <c r="O5">
        <v>11</v>
      </c>
      <c r="P5">
        <v>11</v>
      </c>
      <c r="Q5">
        <v>11</v>
      </c>
      <c r="R5">
        <v>0</v>
      </c>
      <c r="S5">
        <v>0</v>
      </c>
      <c r="T5">
        <v>0</v>
      </c>
      <c r="U5" s="50">
        <v>46273.654907407406</v>
      </c>
      <c r="V5" s="50">
        <v>46273.654907407406</v>
      </c>
      <c r="W5" s="51">
        <v>46273</v>
      </c>
      <c r="X5" t="s">
        <v>1747</v>
      </c>
      <c r="Y5" t="s">
        <v>492</v>
      </c>
    </row>
    <row r="6" spans="1:25" ht="15" customHeight="1" x14ac:dyDescent="0.35">
      <c r="A6">
        <v>1</v>
      </c>
      <c r="B6" s="50">
        <v>46273.677083333343</v>
      </c>
      <c r="C6">
        <v>11707018</v>
      </c>
      <c r="D6">
        <v>100006740263</v>
      </c>
      <c r="E6" t="s">
        <v>1726</v>
      </c>
      <c r="F6">
        <v>100</v>
      </c>
      <c r="G6" t="s">
        <v>1745</v>
      </c>
      <c r="H6" t="s">
        <v>1760</v>
      </c>
      <c r="I6">
        <v>5954702</v>
      </c>
      <c r="J6">
        <v>2</v>
      </c>
      <c r="K6" t="s">
        <v>1767</v>
      </c>
      <c r="L6" t="s">
        <v>1768</v>
      </c>
      <c r="N6">
        <v>0</v>
      </c>
      <c r="O6">
        <v>11</v>
      </c>
      <c r="P6">
        <v>11</v>
      </c>
      <c r="Q6">
        <v>11</v>
      </c>
      <c r="R6">
        <v>0</v>
      </c>
      <c r="S6">
        <v>0</v>
      </c>
      <c r="T6">
        <v>0</v>
      </c>
      <c r="U6" s="50">
        <v>46273.654907407406</v>
      </c>
      <c r="V6" s="50">
        <v>46273.654907407406</v>
      </c>
      <c r="W6" s="51">
        <v>46273</v>
      </c>
      <c r="X6" t="s">
        <v>1747</v>
      </c>
      <c r="Y6" t="s">
        <v>492</v>
      </c>
    </row>
    <row r="7" spans="1:25" ht="15" customHeight="1" x14ac:dyDescent="0.35">
      <c r="A7">
        <v>1</v>
      </c>
      <c r="B7" s="50">
        <v>46273.677083333343</v>
      </c>
      <c r="C7">
        <v>11707019</v>
      </c>
      <c r="D7">
        <v>100006740264</v>
      </c>
      <c r="E7" t="s">
        <v>1726</v>
      </c>
      <c r="F7">
        <v>100</v>
      </c>
      <c r="G7" t="s">
        <v>1745</v>
      </c>
      <c r="H7" t="s">
        <v>1760</v>
      </c>
      <c r="I7">
        <v>5960401</v>
      </c>
      <c r="J7">
        <v>2</v>
      </c>
      <c r="K7" t="s">
        <v>1769</v>
      </c>
      <c r="L7" t="s">
        <v>1770</v>
      </c>
      <c r="N7">
        <v>0</v>
      </c>
      <c r="O7">
        <v>2</v>
      </c>
      <c r="P7">
        <v>2</v>
      </c>
      <c r="Q7">
        <v>2</v>
      </c>
      <c r="R7">
        <v>0</v>
      </c>
      <c r="S7">
        <v>0</v>
      </c>
      <c r="T7">
        <v>0</v>
      </c>
      <c r="U7" s="50">
        <v>46273.654907407406</v>
      </c>
      <c r="V7" s="50">
        <v>46273.654907407406</v>
      </c>
      <c r="W7" s="51">
        <v>46273</v>
      </c>
      <c r="X7" t="s">
        <v>1747</v>
      </c>
      <c r="Y7" t="s">
        <v>492</v>
      </c>
    </row>
    <row r="8" spans="1:25" ht="15" customHeight="1" x14ac:dyDescent="0.35">
      <c r="A8">
        <v>1</v>
      </c>
      <c r="B8" s="50">
        <v>46273.677083333343</v>
      </c>
      <c r="C8">
        <v>11707020</v>
      </c>
      <c r="D8">
        <v>100006740265</v>
      </c>
      <c r="E8" t="s">
        <v>1726</v>
      </c>
      <c r="F8">
        <v>100</v>
      </c>
      <c r="G8" t="s">
        <v>1745</v>
      </c>
      <c r="H8" t="s">
        <v>1760</v>
      </c>
      <c r="I8">
        <v>5960402</v>
      </c>
      <c r="J8">
        <v>2</v>
      </c>
      <c r="K8" t="s">
        <v>1769</v>
      </c>
      <c r="L8" t="s">
        <v>1770</v>
      </c>
      <c r="N8">
        <v>0</v>
      </c>
      <c r="O8">
        <v>2</v>
      </c>
      <c r="P8">
        <v>2</v>
      </c>
      <c r="Q8">
        <v>2</v>
      </c>
      <c r="R8">
        <v>0</v>
      </c>
      <c r="S8">
        <v>0</v>
      </c>
      <c r="T8">
        <v>0</v>
      </c>
      <c r="U8" s="50">
        <v>46273.654907407406</v>
      </c>
      <c r="V8" s="50">
        <v>46273.654907407406</v>
      </c>
      <c r="W8" s="51">
        <v>46273</v>
      </c>
      <c r="X8" t="s">
        <v>1747</v>
      </c>
      <c r="Y8" t="s">
        <v>492</v>
      </c>
    </row>
    <row r="9" spans="1:25" ht="15" customHeight="1" x14ac:dyDescent="0.35">
      <c r="A9">
        <v>1</v>
      </c>
      <c r="B9" s="50">
        <v>46273.677083333343</v>
      </c>
      <c r="C9">
        <v>11707021</v>
      </c>
      <c r="D9">
        <v>100006740266</v>
      </c>
      <c r="E9" t="s">
        <v>1726</v>
      </c>
      <c r="F9">
        <v>100</v>
      </c>
      <c r="G9" t="s">
        <v>1745</v>
      </c>
      <c r="H9" t="s">
        <v>1760</v>
      </c>
      <c r="I9">
        <v>5960403</v>
      </c>
      <c r="J9">
        <v>2</v>
      </c>
      <c r="K9" t="s">
        <v>1769</v>
      </c>
      <c r="L9" t="s">
        <v>1770</v>
      </c>
      <c r="N9">
        <v>0</v>
      </c>
      <c r="O9">
        <v>1</v>
      </c>
      <c r="P9">
        <v>1</v>
      </c>
      <c r="Q9">
        <v>1</v>
      </c>
      <c r="R9">
        <v>0</v>
      </c>
      <c r="S9">
        <v>0</v>
      </c>
      <c r="T9">
        <v>0</v>
      </c>
      <c r="U9" s="50">
        <v>46273.654907407406</v>
      </c>
      <c r="V9" s="50">
        <v>46273.654907407406</v>
      </c>
      <c r="W9" s="51">
        <v>46273</v>
      </c>
      <c r="X9" t="s">
        <v>1747</v>
      </c>
      <c r="Y9" t="s">
        <v>492</v>
      </c>
    </row>
    <row r="10" spans="1:25" ht="15" customHeight="1" x14ac:dyDescent="0.35">
      <c r="A10">
        <v>1</v>
      </c>
      <c r="B10" s="50">
        <v>46273.677083333343</v>
      </c>
      <c r="C10">
        <v>11707022</v>
      </c>
      <c r="D10">
        <v>100006740267</v>
      </c>
      <c r="E10" t="s">
        <v>1726</v>
      </c>
      <c r="F10">
        <v>100</v>
      </c>
      <c r="G10" t="s">
        <v>1745</v>
      </c>
      <c r="H10" t="s">
        <v>1760</v>
      </c>
      <c r="I10">
        <v>5971101</v>
      </c>
      <c r="J10">
        <v>2</v>
      </c>
      <c r="K10" t="s">
        <v>1771</v>
      </c>
      <c r="L10" t="s">
        <v>1772</v>
      </c>
      <c r="N10">
        <v>0</v>
      </c>
      <c r="O10">
        <v>6</v>
      </c>
      <c r="P10">
        <v>6</v>
      </c>
      <c r="Q10">
        <v>6</v>
      </c>
      <c r="R10">
        <v>0</v>
      </c>
      <c r="S10">
        <v>0</v>
      </c>
      <c r="T10">
        <v>0</v>
      </c>
      <c r="U10" s="50">
        <v>46273.654907407406</v>
      </c>
      <c r="V10" s="50">
        <v>46273.654907407406</v>
      </c>
      <c r="W10" s="51">
        <v>46273</v>
      </c>
      <c r="X10" t="s">
        <v>1747</v>
      </c>
      <c r="Y10" t="s">
        <v>492</v>
      </c>
    </row>
    <row r="11" spans="1:25" ht="15" customHeight="1" x14ac:dyDescent="0.35">
      <c r="A11">
        <v>1</v>
      </c>
      <c r="B11" s="50">
        <v>46273.677083333343</v>
      </c>
      <c r="C11">
        <v>11707023</v>
      </c>
      <c r="D11">
        <v>100006740268</v>
      </c>
      <c r="E11" t="s">
        <v>1726</v>
      </c>
      <c r="F11">
        <v>100</v>
      </c>
      <c r="G11" t="s">
        <v>1745</v>
      </c>
      <c r="H11" t="s">
        <v>1760</v>
      </c>
      <c r="I11">
        <v>5971102</v>
      </c>
      <c r="J11">
        <v>2</v>
      </c>
      <c r="K11" t="s">
        <v>1771</v>
      </c>
      <c r="L11" t="s">
        <v>1772</v>
      </c>
      <c r="N11">
        <v>0</v>
      </c>
      <c r="O11">
        <v>6</v>
      </c>
      <c r="P11">
        <v>6</v>
      </c>
      <c r="Q11">
        <v>6</v>
      </c>
      <c r="R11">
        <v>0</v>
      </c>
      <c r="S11">
        <v>0</v>
      </c>
      <c r="T11">
        <v>0</v>
      </c>
      <c r="U11" s="50">
        <v>46273.654907407406</v>
      </c>
      <c r="V11" s="50">
        <v>46273.654907407406</v>
      </c>
      <c r="W11" s="51">
        <v>46273</v>
      </c>
      <c r="X11" t="s">
        <v>1747</v>
      </c>
      <c r="Y11" t="s">
        <v>492</v>
      </c>
    </row>
    <row r="12" spans="1:25" ht="15" customHeight="1" x14ac:dyDescent="0.35">
      <c r="A12">
        <v>1</v>
      </c>
      <c r="B12" s="50">
        <v>46273.677083333343</v>
      </c>
      <c r="C12">
        <v>11707024</v>
      </c>
      <c r="D12">
        <v>100006740269</v>
      </c>
      <c r="E12" t="s">
        <v>1726</v>
      </c>
      <c r="F12">
        <v>100</v>
      </c>
      <c r="G12" t="s">
        <v>1745</v>
      </c>
      <c r="H12" t="s">
        <v>1760</v>
      </c>
      <c r="I12">
        <v>5971103</v>
      </c>
      <c r="J12">
        <v>2</v>
      </c>
      <c r="K12" t="s">
        <v>1771</v>
      </c>
      <c r="L12" t="s">
        <v>1772</v>
      </c>
      <c r="N12">
        <v>0</v>
      </c>
      <c r="O12">
        <v>6</v>
      </c>
      <c r="P12">
        <v>6</v>
      </c>
      <c r="Q12">
        <v>6</v>
      </c>
      <c r="R12">
        <v>0</v>
      </c>
      <c r="S12">
        <v>0</v>
      </c>
      <c r="T12">
        <v>0</v>
      </c>
      <c r="U12" s="50">
        <v>46273.654907407406</v>
      </c>
      <c r="V12" s="50">
        <v>46273.654907407406</v>
      </c>
      <c r="W12" s="51">
        <v>46273</v>
      </c>
      <c r="X12" t="s">
        <v>1747</v>
      </c>
      <c r="Y12" t="s">
        <v>492</v>
      </c>
    </row>
    <row r="13" spans="1:25" ht="15" customHeight="1" x14ac:dyDescent="0.35">
      <c r="A13">
        <v>1</v>
      </c>
      <c r="B13" s="50">
        <v>46273.677083333343</v>
      </c>
      <c r="C13">
        <v>11707025</v>
      </c>
      <c r="D13">
        <v>100006740270</v>
      </c>
      <c r="E13" t="s">
        <v>1726</v>
      </c>
      <c r="F13">
        <v>100</v>
      </c>
      <c r="G13" t="s">
        <v>1745</v>
      </c>
      <c r="H13" t="s">
        <v>1760</v>
      </c>
      <c r="I13">
        <v>5971104</v>
      </c>
      <c r="J13">
        <v>2</v>
      </c>
      <c r="K13" t="s">
        <v>1771</v>
      </c>
      <c r="L13" t="s">
        <v>1772</v>
      </c>
      <c r="N13">
        <v>0</v>
      </c>
      <c r="O13">
        <v>6</v>
      </c>
      <c r="P13">
        <v>6</v>
      </c>
      <c r="Q13">
        <v>6</v>
      </c>
      <c r="R13">
        <v>0</v>
      </c>
      <c r="S13">
        <v>0</v>
      </c>
      <c r="T13">
        <v>0</v>
      </c>
      <c r="U13" s="50">
        <v>46273.654907407406</v>
      </c>
      <c r="V13" s="50">
        <v>46273.654907407406</v>
      </c>
      <c r="W13" s="51">
        <v>46273</v>
      </c>
      <c r="X13" t="s">
        <v>1747</v>
      </c>
      <c r="Y13" t="s">
        <v>492</v>
      </c>
    </row>
    <row r="14" spans="1:25" ht="15" customHeight="1" x14ac:dyDescent="0.35">
      <c r="A14">
        <v>1</v>
      </c>
      <c r="B14" s="50">
        <v>46273.677083333343</v>
      </c>
      <c r="C14">
        <v>11707026</v>
      </c>
      <c r="D14">
        <v>100006740271</v>
      </c>
      <c r="E14" t="s">
        <v>1726</v>
      </c>
      <c r="F14">
        <v>100</v>
      </c>
      <c r="G14" t="s">
        <v>1745</v>
      </c>
      <c r="H14" t="s">
        <v>1760</v>
      </c>
      <c r="I14">
        <v>5971105</v>
      </c>
      <c r="J14">
        <v>2</v>
      </c>
      <c r="K14" t="s">
        <v>1771</v>
      </c>
      <c r="L14" t="s">
        <v>1772</v>
      </c>
      <c r="N14">
        <v>0</v>
      </c>
      <c r="O14">
        <v>6</v>
      </c>
      <c r="P14">
        <v>6</v>
      </c>
      <c r="Q14">
        <v>6</v>
      </c>
      <c r="R14">
        <v>0</v>
      </c>
      <c r="S14">
        <v>0</v>
      </c>
      <c r="T14">
        <v>0</v>
      </c>
      <c r="U14" s="50">
        <v>46273.654907407406</v>
      </c>
      <c r="V14" s="50">
        <v>46273.654907407406</v>
      </c>
      <c r="W14" s="51">
        <v>46273</v>
      </c>
      <c r="X14" t="s">
        <v>1747</v>
      </c>
      <c r="Y14" t="s">
        <v>492</v>
      </c>
    </row>
    <row r="15" spans="1:25" ht="15" customHeight="1" x14ac:dyDescent="0.35">
      <c r="A15">
        <v>1</v>
      </c>
      <c r="B15" s="50">
        <v>46273.677083333343</v>
      </c>
      <c r="C15">
        <v>11707027</v>
      </c>
      <c r="D15">
        <v>100006740272</v>
      </c>
      <c r="E15" t="s">
        <v>1726</v>
      </c>
      <c r="F15">
        <v>100</v>
      </c>
      <c r="G15" t="s">
        <v>1745</v>
      </c>
      <c r="H15" t="s">
        <v>1760</v>
      </c>
      <c r="I15">
        <v>5971106</v>
      </c>
      <c r="J15">
        <v>2</v>
      </c>
      <c r="K15" t="s">
        <v>1771</v>
      </c>
      <c r="L15" t="s">
        <v>1772</v>
      </c>
      <c r="N15">
        <v>0</v>
      </c>
      <c r="O15">
        <v>6</v>
      </c>
      <c r="P15">
        <v>6</v>
      </c>
      <c r="Q15">
        <v>6</v>
      </c>
      <c r="R15">
        <v>0</v>
      </c>
      <c r="S15">
        <v>0</v>
      </c>
      <c r="T15">
        <v>0</v>
      </c>
      <c r="U15" s="50">
        <v>46273.654907407406</v>
      </c>
      <c r="V15" s="50">
        <v>46273.654907407406</v>
      </c>
      <c r="W15" s="51">
        <v>46273</v>
      </c>
      <c r="X15" t="s">
        <v>1747</v>
      </c>
      <c r="Y15" t="s">
        <v>492</v>
      </c>
    </row>
    <row r="16" spans="1:25" ht="15" customHeight="1" x14ac:dyDescent="0.35">
      <c r="A16">
        <v>1</v>
      </c>
      <c r="B16" s="50">
        <v>46273.677083333343</v>
      </c>
      <c r="C16">
        <v>11707028</v>
      </c>
      <c r="D16">
        <v>100006740273</v>
      </c>
      <c r="E16" t="s">
        <v>1726</v>
      </c>
      <c r="F16">
        <v>100</v>
      </c>
      <c r="G16" t="s">
        <v>1745</v>
      </c>
      <c r="H16" t="s">
        <v>1760</v>
      </c>
      <c r="I16">
        <v>5971107</v>
      </c>
      <c r="J16">
        <v>2</v>
      </c>
      <c r="K16" t="s">
        <v>1771</v>
      </c>
      <c r="L16" t="s">
        <v>1772</v>
      </c>
      <c r="N16">
        <v>0</v>
      </c>
      <c r="O16">
        <v>4</v>
      </c>
      <c r="P16">
        <v>4</v>
      </c>
      <c r="Q16">
        <v>4</v>
      </c>
      <c r="R16">
        <v>0</v>
      </c>
      <c r="S16">
        <v>0</v>
      </c>
      <c r="T16">
        <v>0</v>
      </c>
      <c r="U16" s="50">
        <v>46273.654907407406</v>
      </c>
      <c r="V16" s="50">
        <v>46273.654907407406</v>
      </c>
      <c r="W16" s="51">
        <v>46273</v>
      </c>
      <c r="X16" t="s">
        <v>1747</v>
      </c>
      <c r="Y16" t="s">
        <v>492</v>
      </c>
    </row>
    <row r="17" spans="1:25" ht="15" customHeight="1" x14ac:dyDescent="0.35">
      <c r="A17">
        <v>1</v>
      </c>
      <c r="B17" s="50">
        <v>46273.677083333343</v>
      </c>
      <c r="C17">
        <v>11707029</v>
      </c>
      <c r="D17">
        <v>100006740274</v>
      </c>
      <c r="E17" t="s">
        <v>1726</v>
      </c>
      <c r="F17">
        <v>100</v>
      </c>
      <c r="G17" t="s">
        <v>1745</v>
      </c>
      <c r="H17" t="s">
        <v>1760</v>
      </c>
      <c r="I17">
        <v>5977901</v>
      </c>
      <c r="J17">
        <v>2</v>
      </c>
      <c r="K17" t="s">
        <v>1773</v>
      </c>
      <c r="L17" t="s">
        <v>1774</v>
      </c>
      <c r="N17">
        <v>0</v>
      </c>
      <c r="O17">
        <v>5</v>
      </c>
      <c r="P17">
        <v>5</v>
      </c>
      <c r="Q17">
        <v>5</v>
      </c>
      <c r="R17">
        <v>0</v>
      </c>
      <c r="S17">
        <v>0</v>
      </c>
      <c r="T17">
        <v>0</v>
      </c>
      <c r="U17" s="50">
        <v>46273.654907407406</v>
      </c>
      <c r="V17" s="50">
        <v>46273.654907407406</v>
      </c>
      <c r="W17" s="51">
        <v>46273</v>
      </c>
      <c r="X17" t="s">
        <v>1747</v>
      </c>
      <c r="Y17" t="s">
        <v>492</v>
      </c>
    </row>
    <row r="18" spans="1:25" ht="15" customHeight="1" x14ac:dyDescent="0.35">
      <c r="A18">
        <v>1</v>
      </c>
      <c r="B18" s="50">
        <v>46273.677083333343</v>
      </c>
      <c r="C18">
        <v>11707030</v>
      </c>
      <c r="D18">
        <v>100006740274</v>
      </c>
      <c r="E18" t="s">
        <v>1726</v>
      </c>
      <c r="F18">
        <v>100</v>
      </c>
      <c r="G18" t="s">
        <v>1745</v>
      </c>
      <c r="H18" t="s">
        <v>1760</v>
      </c>
      <c r="I18">
        <v>5977901</v>
      </c>
      <c r="J18">
        <v>2</v>
      </c>
      <c r="K18" t="s">
        <v>1775</v>
      </c>
      <c r="L18" t="s">
        <v>1776</v>
      </c>
      <c r="N18">
        <v>0</v>
      </c>
      <c r="O18">
        <v>2</v>
      </c>
      <c r="P18">
        <v>2</v>
      </c>
      <c r="Q18">
        <v>2</v>
      </c>
      <c r="R18">
        <v>0</v>
      </c>
      <c r="S18">
        <v>0</v>
      </c>
      <c r="T18">
        <v>0</v>
      </c>
      <c r="U18" s="50">
        <v>46273.654907407406</v>
      </c>
      <c r="V18" s="50">
        <v>46273.654907407406</v>
      </c>
      <c r="W18" s="51">
        <v>46273</v>
      </c>
      <c r="X18" t="s">
        <v>1747</v>
      </c>
      <c r="Y18" t="s">
        <v>492</v>
      </c>
    </row>
    <row r="19" spans="1:25" ht="15" customHeight="1" x14ac:dyDescent="0.35">
      <c r="A19">
        <v>1</v>
      </c>
      <c r="B19" s="50">
        <v>46273.677083333343</v>
      </c>
      <c r="C19">
        <v>11707031</v>
      </c>
      <c r="D19">
        <v>100006740274</v>
      </c>
      <c r="E19" t="s">
        <v>1726</v>
      </c>
      <c r="F19">
        <v>100</v>
      </c>
      <c r="G19" t="s">
        <v>1745</v>
      </c>
      <c r="H19" t="s">
        <v>1760</v>
      </c>
      <c r="I19">
        <v>5977901</v>
      </c>
      <c r="J19">
        <v>2</v>
      </c>
      <c r="K19" t="s">
        <v>1777</v>
      </c>
      <c r="L19" t="s">
        <v>1778</v>
      </c>
      <c r="N19">
        <v>0</v>
      </c>
      <c r="O19">
        <v>2</v>
      </c>
      <c r="P19">
        <v>2</v>
      </c>
      <c r="Q19">
        <v>2</v>
      </c>
      <c r="R19">
        <v>0</v>
      </c>
      <c r="S19">
        <v>0</v>
      </c>
      <c r="T19">
        <v>0</v>
      </c>
      <c r="U19" s="50">
        <v>46273.654907407406</v>
      </c>
      <c r="V19" s="50">
        <v>46273.654907407406</v>
      </c>
      <c r="W19" s="51">
        <v>46273</v>
      </c>
      <c r="X19" t="s">
        <v>1747</v>
      </c>
      <c r="Y19" t="s">
        <v>492</v>
      </c>
    </row>
    <row r="20" spans="1:25" ht="15" customHeight="1" x14ac:dyDescent="0.35">
      <c r="A20">
        <v>1</v>
      </c>
      <c r="B20" s="50">
        <v>46273.677083333343</v>
      </c>
      <c r="C20">
        <v>11707032</v>
      </c>
      <c r="D20">
        <v>100006740274</v>
      </c>
      <c r="E20" t="s">
        <v>1726</v>
      </c>
      <c r="F20">
        <v>100</v>
      </c>
      <c r="G20" t="s">
        <v>1745</v>
      </c>
      <c r="H20" t="s">
        <v>1760</v>
      </c>
      <c r="I20">
        <v>5977901</v>
      </c>
      <c r="J20">
        <v>2</v>
      </c>
      <c r="K20" t="s">
        <v>1779</v>
      </c>
      <c r="L20" t="s">
        <v>1780</v>
      </c>
      <c r="N20">
        <v>0</v>
      </c>
      <c r="O20">
        <v>2</v>
      </c>
      <c r="P20">
        <v>2</v>
      </c>
      <c r="Q20">
        <v>2</v>
      </c>
      <c r="R20">
        <v>0</v>
      </c>
      <c r="S20">
        <v>0</v>
      </c>
      <c r="T20">
        <v>0</v>
      </c>
      <c r="U20" s="50">
        <v>46273.654907407406</v>
      </c>
      <c r="V20" s="50">
        <v>46273.654907407406</v>
      </c>
      <c r="W20" s="51">
        <v>46273</v>
      </c>
      <c r="X20" t="s">
        <v>1747</v>
      </c>
      <c r="Y20" t="s">
        <v>492</v>
      </c>
    </row>
    <row r="21" spans="1:25" ht="15" customHeight="1" x14ac:dyDescent="0.35">
      <c r="A21">
        <v>1</v>
      </c>
      <c r="B21" s="50">
        <v>46273.677083333343</v>
      </c>
      <c r="C21">
        <v>11707033</v>
      </c>
      <c r="D21">
        <v>100006740275</v>
      </c>
      <c r="E21" t="s">
        <v>1726</v>
      </c>
      <c r="F21">
        <v>100</v>
      </c>
      <c r="G21" t="s">
        <v>1745</v>
      </c>
      <c r="H21" t="s">
        <v>1760</v>
      </c>
      <c r="I21">
        <v>6000201</v>
      </c>
      <c r="J21">
        <v>2</v>
      </c>
      <c r="K21" t="s">
        <v>1781</v>
      </c>
      <c r="L21" t="s">
        <v>1782</v>
      </c>
      <c r="N21">
        <v>0</v>
      </c>
      <c r="O21">
        <v>1</v>
      </c>
      <c r="P21">
        <v>1</v>
      </c>
      <c r="Q21">
        <v>1</v>
      </c>
      <c r="R21">
        <v>0</v>
      </c>
      <c r="S21">
        <v>0</v>
      </c>
      <c r="T21">
        <v>0</v>
      </c>
      <c r="U21" s="50">
        <v>46273.654907407406</v>
      </c>
      <c r="V21" s="50">
        <v>46273.654907407406</v>
      </c>
      <c r="W21" s="51">
        <v>46273</v>
      </c>
      <c r="X21" t="s">
        <v>1747</v>
      </c>
      <c r="Y21" t="s">
        <v>492</v>
      </c>
    </row>
    <row r="22" spans="1:25" ht="15" customHeight="1" x14ac:dyDescent="0.35">
      <c r="A22">
        <v>1</v>
      </c>
      <c r="B22" s="50">
        <v>46273.677083333343</v>
      </c>
      <c r="C22">
        <v>11707034</v>
      </c>
      <c r="D22">
        <v>100006740275</v>
      </c>
      <c r="E22" t="s">
        <v>1726</v>
      </c>
      <c r="F22">
        <v>100</v>
      </c>
      <c r="G22" t="s">
        <v>1745</v>
      </c>
      <c r="H22" t="s">
        <v>1760</v>
      </c>
      <c r="I22">
        <v>6000201</v>
      </c>
      <c r="J22">
        <v>2</v>
      </c>
      <c r="K22" t="s">
        <v>1783</v>
      </c>
      <c r="L22" t="s">
        <v>1784</v>
      </c>
      <c r="N22">
        <v>0</v>
      </c>
      <c r="O22">
        <v>5</v>
      </c>
      <c r="P22">
        <v>5</v>
      </c>
      <c r="Q22">
        <v>5</v>
      </c>
      <c r="R22">
        <v>0</v>
      </c>
      <c r="S22">
        <v>0</v>
      </c>
      <c r="T22">
        <v>0</v>
      </c>
      <c r="U22" s="50">
        <v>46273.654907407406</v>
      </c>
      <c r="V22" s="50">
        <v>46273.654907407406</v>
      </c>
      <c r="W22" s="51">
        <v>46273</v>
      </c>
      <c r="X22" t="s">
        <v>1747</v>
      </c>
      <c r="Y22" t="s">
        <v>492</v>
      </c>
    </row>
    <row r="23" spans="1:25" ht="15" customHeight="1" x14ac:dyDescent="0.35">
      <c r="A23">
        <v>1</v>
      </c>
      <c r="B23" s="50">
        <v>46273.677083333343</v>
      </c>
      <c r="C23">
        <v>11707063</v>
      </c>
      <c r="D23">
        <v>100006740292</v>
      </c>
      <c r="E23" t="s">
        <v>1726</v>
      </c>
      <c r="F23">
        <v>100</v>
      </c>
      <c r="G23" t="s">
        <v>1745</v>
      </c>
      <c r="H23" t="s">
        <v>1760</v>
      </c>
      <c r="I23">
        <v>5967201</v>
      </c>
      <c r="J23">
        <v>3</v>
      </c>
      <c r="K23" t="s">
        <v>1785</v>
      </c>
      <c r="L23" t="s">
        <v>1786</v>
      </c>
      <c r="N23">
        <v>0</v>
      </c>
      <c r="O23">
        <v>1</v>
      </c>
      <c r="P23">
        <v>1</v>
      </c>
      <c r="Q23">
        <v>1</v>
      </c>
      <c r="R23">
        <v>0</v>
      </c>
      <c r="S23">
        <v>0</v>
      </c>
      <c r="T23">
        <v>0</v>
      </c>
      <c r="U23" s="50">
        <v>46273.654918981483</v>
      </c>
      <c r="V23" s="50">
        <v>46273.654918981483</v>
      </c>
      <c r="W23" s="51">
        <v>46273</v>
      </c>
      <c r="X23" t="s">
        <v>1747</v>
      </c>
      <c r="Y23" t="s">
        <v>492</v>
      </c>
    </row>
    <row r="24" spans="1:25" ht="15" customHeight="1" x14ac:dyDescent="0.35">
      <c r="A24">
        <v>1</v>
      </c>
      <c r="B24" s="50">
        <v>46273.677083333343</v>
      </c>
      <c r="C24">
        <v>11707064</v>
      </c>
      <c r="D24">
        <v>100006740293</v>
      </c>
      <c r="E24" t="s">
        <v>1726</v>
      </c>
      <c r="F24">
        <v>100</v>
      </c>
      <c r="G24" t="s">
        <v>1745</v>
      </c>
      <c r="H24" t="s">
        <v>1760</v>
      </c>
      <c r="I24">
        <v>5979501</v>
      </c>
      <c r="J24">
        <v>4</v>
      </c>
      <c r="K24" t="s">
        <v>1787</v>
      </c>
      <c r="L24" t="s">
        <v>1788</v>
      </c>
      <c r="N24">
        <v>0</v>
      </c>
      <c r="O24">
        <v>2</v>
      </c>
      <c r="P24">
        <v>2</v>
      </c>
      <c r="Q24">
        <v>2</v>
      </c>
      <c r="R24">
        <v>0</v>
      </c>
      <c r="S24">
        <v>0</v>
      </c>
      <c r="T24">
        <v>0</v>
      </c>
      <c r="U24" s="50">
        <v>46273.654918981483</v>
      </c>
      <c r="V24" s="50">
        <v>46273.654918981483</v>
      </c>
      <c r="W24" s="51">
        <v>46273</v>
      </c>
      <c r="X24" t="s">
        <v>1747</v>
      </c>
      <c r="Y24" t="s">
        <v>492</v>
      </c>
    </row>
    <row r="25" spans="1:25" ht="15" customHeight="1" x14ac:dyDescent="0.35">
      <c r="A25">
        <v>1</v>
      </c>
      <c r="B25" s="50">
        <v>46273.677083333343</v>
      </c>
      <c r="C25">
        <v>11707065</v>
      </c>
      <c r="D25">
        <v>100006740293</v>
      </c>
      <c r="E25" t="s">
        <v>1726</v>
      </c>
      <c r="F25">
        <v>100</v>
      </c>
      <c r="G25" t="s">
        <v>1745</v>
      </c>
      <c r="H25" t="s">
        <v>1760</v>
      </c>
      <c r="I25">
        <v>5979501</v>
      </c>
      <c r="J25">
        <v>4</v>
      </c>
      <c r="K25" t="s">
        <v>1789</v>
      </c>
      <c r="L25" t="s">
        <v>1790</v>
      </c>
      <c r="N25">
        <v>0</v>
      </c>
      <c r="O25">
        <v>2</v>
      </c>
      <c r="P25">
        <v>2</v>
      </c>
      <c r="Q25">
        <v>2</v>
      </c>
      <c r="R25">
        <v>0</v>
      </c>
      <c r="S25">
        <v>0</v>
      </c>
      <c r="T25">
        <v>0</v>
      </c>
      <c r="U25" s="50">
        <v>46273.654918981483</v>
      </c>
      <c r="V25" s="50">
        <v>46273.654918981483</v>
      </c>
      <c r="W25" s="51">
        <v>46273</v>
      </c>
      <c r="X25" t="s">
        <v>1747</v>
      </c>
      <c r="Y25" t="s">
        <v>492</v>
      </c>
    </row>
    <row r="26" spans="1:25" ht="15" customHeight="1" x14ac:dyDescent="0.35">
      <c r="A26">
        <v>1</v>
      </c>
      <c r="B26" s="50">
        <v>46273.677083333343</v>
      </c>
      <c r="C26">
        <v>11707066</v>
      </c>
      <c r="D26">
        <v>100006740294</v>
      </c>
      <c r="E26" t="s">
        <v>1726</v>
      </c>
      <c r="F26">
        <v>100</v>
      </c>
      <c r="G26" t="s">
        <v>1745</v>
      </c>
      <c r="H26" t="s">
        <v>1760</v>
      </c>
      <c r="I26">
        <v>5979601</v>
      </c>
      <c r="J26">
        <v>5</v>
      </c>
      <c r="K26" t="s">
        <v>1791</v>
      </c>
      <c r="L26" t="s">
        <v>1792</v>
      </c>
      <c r="N26">
        <v>0</v>
      </c>
      <c r="O26">
        <v>2</v>
      </c>
      <c r="P26">
        <v>2</v>
      </c>
      <c r="Q26">
        <v>2</v>
      </c>
      <c r="R26">
        <v>0</v>
      </c>
      <c r="S26">
        <v>0</v>
      </c>
      <c r="T26">
        <v>0</v>
      </c>
      <c r="U26" s="50">
        <v>46273.654918981483</v>
      </c>
      <c r="V26" s="50">
        <v>46273.654918981483</v>
      </c>
      <c r="W26" s="51">
        <v>46273</v>
      </c>
      <c r="X26" t="s">
        <v>1747</v>
      </c>
      <c r="Y26" t="s">
        <v>492</v>
      </c>
    </row>
    <row r="27" spans="1:25" ht="15" customHeight="1" x14ac:dyDescent="0.35">
      <c r="A27">
        <v>1</v>
      </c>
      <c r="B27" s="50">
        <v>46273.677083333343</v>
      </c>
      <c r="C27">
        <v>11707067</v>
      </c>
      <c r="D27">
        <v>100006740295</v>
      </c>
      <c r="E27" t="s">
        <v>1726</v>
      </c>
      <c r="F27">
        <v>100</v>
      </c>
      <c r="G27" t="s">
        <v>1745</v>
      </c>
      <c r="H27" t="s">
        <v>1760</v>
      </c>
      <c r="I27">
        <v>5980101</v>
      </c>
      <c r="J27">
        <v>3</v>
      </c>
      <c r="K27" t="s">
        <v>1793</v>
      </c>
      <c r="L27" t="s">
        <v>1794</v>
      </c>
      <c r="N27">
        <v>0</v>
      </c>
      <c r="O27">
        <v>2</v>
      </c>
      <c r="P27">
        <v>2</v>
      </c>
      <c r="Q27">
        <v>2</v>
      </c>
      <c r="R27">
        <v>0</v>
      </c>
      <c r="S27">
        <v>0</v>
      </c>
      <c r="T27">
        <v>0</v>
      </c>
      <c r="U27" s="50">
        <v>46273.654918981483</v>
      </c>
      <c r="V27" s="50">
        <v>46273.654918981483</v>
      </c>
      <c r="W27" s="51">
        <v>46273</v>
      </c>
      <c r="X27" t="s">
        <v>1747</v>
      </c>
      <c r="Y27" t="s">
        <v>492</v>
      </c>
    </row>
    <row r="28" spans="1:25" ht="15" customHeight="1" x14ac:dyDescent="0.35">
      <c r="A28">
        <v>1</v>
      </c>
      <c r="B28" s="50">
        <v>46273.677083333343</v>
      </c>
      <c r="C28">
        <v>11707068</v>
      </c>
      <c r="D28">
        <v>100006740296</v>
      </c>
      <c r="E28" t="s">
        <v>1726</v>
      </c>
      <c r="F28">
        <v>100</v>
      </c>
      <c r="G28" t="s">
        <v>1745</v>
      </c>
      <c r="H28" t="s">
        <v>1760</v>
      </c>
      <c r="I28">
        <v>5983201</v>
      </c>
      <c r="J28">
        <v>4</v>
      </c>
      <c r="K28" t="s">
        <v>1795</v>
      </c>
      <c r="L28" t="s">
        <v>1796</v>
      </c>
      <c r="N28">
        <v>0</v>
      </c>
      <c r="O28">
        <v>2</v>
      </c>
      <c r="P28">
        <v>2</v>
      </c>
      <c r="Q28">
        <v>2</v>
      </c>
      <c r="R28">
        <v>0</v>
      </c>
      <c r="S28">
        <v>0</v>
      </c>
      <c r="T28">
        <v>0</v>
      </c>
      <c r="U28" s="50">
        <v>46273.654918981483</v>
      </c>
      <c r="V28" s="50">
        <v>46273.654918981483</v>
      </c>
      <c r="W28" s="51">
        <v>46273</v>
      </c>
      <c r="X28" t="s">
        <v>1747</v>
      </c>
      <c r="Y28" t="s">
        <v>492</v>
      </c>
    </row>
    <row r="29" spans="1:25" ht="15" customHeight="1" x14ac:dyDescent="0.35">
      <c r="A29">
        <v>1</v>
      </c>
      <c r="B29" s="50">
        <v>46273.677083333343</v>
      </c>
      <c r="C29">
        <v>11707069</v>
      </c>
      <c r="D29">
        <v>100006740297</v>
      </c>
      <c r="E29" t="s">
        <v>1726</v>
      </c>
      <c r="F29">
        <v>100</v>
      </c>
      <c r="G29" t="s">
        <v>1745</v>
      </c>
      <c r="H29" t="s">
        <v>1760</v>
      </c>
      <c r="I29">
        <v>5983301</v>
      </c>
      <c r="J29">
        <v>3</v>
      </c>
      <c r="K29" t="s">
        <v>1797</v>
      </c>
      <c r="L29" t="s">
        <v>1798</v>
      </c>
      <c r="N29">
        <v>0</v>
      </c>
      <c r="O29">
        <v>4</v>
      </c>
      <c r="P29">
        <v>4</v>
      </c>
      <c r="Q29">
        <v>4</v>
      </c>
      <c r="R29">
        <v>0</v>
      </c>
      <c r="S29">
        <v>0</v>
      </c>
      <c r="T29">
        <v>0</v>
      </c>
      <c r="U29" s="50">
        <v>46273.654918981483</v>
      </c>
      <c r="V29" s="50">
        <v>46273.654918981483</v>
      </c>
      <c r="W29" s="51">
        <v>46273</v>
      </c>
      <c r="X29" t="s">
        <v>1747</v>
      </c>
      <c r="Y29" t="s">
        <v>492</v>
      </c>
    </row>
    <row r="30" spans="1:25" ht="15" customHeight="1" x14ac:dyDescent="0.35">
      <c r="A30">
        <v>1</v>
      </c>
      <c r="B30" s="50">
        <v>46273.677083333343</v>
      </c>
      <c r="C30">
        <v>11707077</v>
      </c>
      <c r="D30">
        <v>100006740306</v>
      </c>
      <c r="E30" t="s">
        <v>1726</v>
      </c>
      <c r="F30">
        <v>100</v>
      </c>
      <c r="G30" t="s">
        <v>1745</v>
      </c>
      <c r="H30" t="s">
        <v>1760</v>
      </c>
      <c r="I30">
        <v>5994701</v>
      </c>
      <c r="J30">
        <v>5</v>
      </c>
      <c r="K30" t="s">
        <v>1799</v>
      </c>
      <c r="L30" t="s">
        <v>1800</v>
      </c>
      <c r="N30">
        <v>0</v>
      </c>
      <c r="O30">
        <v>4</v>
      </c>
      <c r="P30">
        <v>4</v>
      </c>
      <c r="Q30">
        <v>4</v>
      </c>
      <c r="R30">
        <v>0</v>
      </c>
      <c r="S30">
        <v>0</v>
      </c>
      <c r="T30">
        <v>0</v>
      </c>
      <c r="U30" s="50">
        <v>46273.654918981483</v>
      </c>
      <c r="V30" s="50">
        <v>46273.654918981483</v>
      </c>
      <c r="W30" s="51">
        <v>46273</v>
      </c>
      <c r="X30" t="s">
        <v>1747</v>
      </c>
      <c r="Y30" t="s">
        <v>492</v>
      </c>
    </row>
    <row r="31" spans="1:25" ht="15" customHeight="1" x14ac:dyDescent="0.35">
      <c r="A31">
        <v>1</v>
      </c>
      <c r="B31" s="50">
        <v>46273.677083333343</v>
      </c>
      <c r="C31">
        <v>11707078</v>
      </c>
      <c r="D31">
        <v>100006740307</v>
      </c>
      <c r="E31" t="s">
        <v>1726</v>
      </c>
      <c r="F31">
        <v>100</v>
      </c>
      <c r="G31" t="s">
        <v>1745</v>
      </c>
      <c r="H31" t="s">
        <v>1760</v>
      </c>
      <c r="I31">
        <v>6006301</v>
      </c>
      <c r="J31">
        <v>3</v>
      </c>
      <c r="K31" t="s">
        <v>1801</v>
      </c>
      <c r="L31" t="s">
        <v>1802</v>
      </c>
      <c r="N31">
        <v>0</v>
      </c>
      <c r="O31">
        <v>1</v>
      </c>
      <c r="P31">
        <v>1</v>
      </c>
      <c r="Q31">
        <v>1</v>
      </c>
      <c r="R31">
        <v>0</v>
      </c>
      <c r="S31">
        <v>0</v>
      </c>
      <c r="T31">
        <v>0</v>
      </c>
      <c r="U31" s="50">
        <v>46273.654918981483</v>
      </c>
      <c r="V31" s="50">
        <v>46273.654918981483</v>
      </c>
      <c r="W31" s="51">
        <v>46273</v>
      </c>
      <c r="X31" t="s">
        <v>1747</v>
      </c>
      <c r="Y31" t="s">
        <v>492</v>
      </c>
    </row>
    <row r="32" spans="1:25" ht="15" customHeight="1" x14ac:dyDescent="0.35">
      <c r="A32">
        <v>1</v>
      </c>
      <c r="B32" s="50">
        <v>46273.677083333343</v>
      </c>
      <c r="C32">
        <v>11707079</v>
      </c>
      <c r="D32">
        <v>100006740307</v>
      </c>
      <c r="E32" t="s">
        <v>1726</v>
      </c>
      <c r="F32">
        <v>100</v>
      </c>
      <c r="G32" t="s">
        <v>1745</v>
      </c>
      <c r="H32" t="s">
        <v>1760</v>
      </c>
      <c r="I32">
        <v>6006301</v>
      </c>
      <c r="J32">
        <v>3</v>
      </c>
      <c r="K32" t="s">
        <v>1803</v>
      </c>
      <c r="L32" t="s">
        <v>1804</v>
      </c>
      <c r="N32">
        <v>0</v>
      </c>
      <c r="O32">
        <v>1</v>
      </c>
      <c r="P32">
        <v>1</v>
      </c>
      <c r="Q32">
        <v>1</v>
      </c>
      <c r="R32">
        <v>0</v>
      </c>
      <c r="S32">
        <v>0</v>
      </c>
      <c r="T32">
        <v>0</v>
      </c>
      <c r="U32" s="50">
        <v>46273.654918981483</v>
      </c>
      <c r="V32" s="50">
        <v>46273.654918981483</v>
      </c>
      <c r="W32" s="51">
        <v>46273</v>
      </c>
      <c r="X32" t="s">
        <v>1747</v>
      </c>
      <c r="Y32" t="s">
        <v>492</v>
      </c>
    </row>
    <row r="33" spans="1:25" ht="15" customHeight="1" x14ac:dyDescent="0.35">
      <c r="A33">
        <v>1</v>
      </c>
      <c r="B33" s="50">
        <v>46273.677083333343</v>
      </c>
      <c r="C33">
        <v>11707080</v>
      </c>
      <c r="D33">
        <v>100006740307</v>
      </c>
      <c r="E33" t="s">
        <v>1726</v>
      </c>
      <c r="F33">
        <v>100</v>
      </c>
      <c r="G33" t="s">
        <v>1745</v>
      </c>
      <c r="H33" t="s">
        <v>1760</v>
      </c>
      <c r="I33">
        <v>6006301</v>
      </c>
      <c r="J33">
        <v>3</v>
      </c>
      <c r="K33" t="s">
        <v>1805</v>
      </c>
      <c r="L33" t="s">
        <v>1806</v>
      </c>
      <c r="N33">
        <v>0</v>
      </c>
      <c r="O33">
        <v>1</v>
      </c>
      <c r="P33">
        <v>1</v>
      </c>
      <c r="Q33">
        <v>1</v>
      </c>
      <c r="R33">
        <v>0</v>
      </c>
      <c r="S33">
        <v>0</v>
      </c>
      <c r="T33">
        <v>0</v>
      </c>
      <c r="U33" s="50">
        <v>46273.654918981483</v>
      </c>
      <c r="V33" s="50">
        <v>46273.654918981483</v>
      </c>
      <c r="W33" s="51">
        <v>46273</v>
      </c>
      <c r="X33" t="s">
        <v>1747</v>
      </c>
      <c r="Y33" t="s">
        <v>492</v>
      </c>
    </row>
    <row r="34" spans="1:25" ht="15" customHeight="1" x14ac:dyDescent="0.35">
      <c r="A34">
        <v>1</v>
      </c>
      <c r="B34" s="50">
        <v>46273.677083333343</v>
      </c>
      <c r="C34">
        <v>11707081</v>
      </c>
      <c r="D34">
        <v>100006740307</v>
      </c>
      <c r="E34" t="s">
        <v>1726</v>
      </c>
      <c r="F34">
        <v>100</v>
      </c>
      <c r="G34" t="s">
        <v>1745</v>
      </c>
      <c r="H34" t="s">
        <v>1760</v>
      </c>
      <c r="I34">
        <v>6006301</v>
      </c>
      <c r="J34">
        <v>3</v>
      </c>
      <c r="K34" t="s">
        <v>1807</v>
      </c>
      <c r="L34" t="s">
        <v>1808</v>
      </c>
      <c r="N34">
        <v>0</v>
      </c>
      <c r="O34">
        <v>1</v>
      </c>
      <c r="P34">
        <v>1</v>
      </c>
      <c r="Q34">
        <v>1</v>
      </c>
      <c r="R34">
        <v>0</v>
      </c>
      <c r="S34">
        <v>0</v>
      </c>
      <c r="T34">
        <v>0</v>
      </c>
      <c r="U34" s="50">
        <v>46273.654918981483</v>
      </c>
      <c r="V34" s="50">
        <v>46273.654918981483</v>
      </c>
      <c r="W34" s="51">
        <v>46273</v>
      </c>
      <c r="X34" t="s">
        <v>1747</v>
      </c>
      <c r="Y34" t="s">
        <v>492</v>
      </c>
    </row>
    <row r="35" spans="1:25" ht="15" customHeight="1" x14ac:dyDescent="0.35">
      <c r="A35">
        <v>1</v>
      </c>
      <c r="B35" s="50">
        <v>46273.677083333343</v>
      </c>
      <c r="C35">
        <v>11707082</v>
      </c>
      <c r="D35">
        <v>100006740307</v>
      </c>
      <c r="E35" t="s">
        <v>1726</v>
      </c>
      <c r="F35">
        <v>100</v>
      </c>
      <c r="G35" t="s">
        <v>1745</v>
      </c>
      <c r="H35" t="s">
        <v>1760</v>
      </c>
      <c r="I35">
        <v>6006301</v>
      </c>
      <c r="J35">
        <v>3</v>
      </c>
      <c r="K35" t="s">
        <v>1785</v>
      </c>
      <c r="L35" t="s">
        <v>1786</v>
      </c>
      <c r="N35">
        <v>0</v>
      </c>
      <c r="O35">
        <v>1</v>
      </c>
      <c r="P35">
        <v>1</v>
      </c>
      <c r="Q35">
        <v>1</v>
      </c>
      <c r="R35">
        <v>0</v>
      </c>
      <c r="S35">
        <v>0</v>
      </c>
      <c r="T35">
        <v>0</v>
      </c>
      <c r="U35" s="50">
        <v>46273.654918981483</v>
      </c>
      <c r="V35" s="50">
        <v>46273.654918981483</v>
      </c>
      <c r="W35" s="51">
        <v>46273</v>
      </c>
      <c r="X35" t="s">
        <v>1747</v>
      </c>
      <c r="Y35" t="s">
        <v>492</v>
      </c>
    </row>
    <row r="36" spans="1:25" ht="15" customHeight="1" x14ac:dyDescent="0.35">
      <c r="A36">
        <v>1</v>
      </c>
      <c r="B36" s="50">
        <v>46273.677083333343</v>
      </c>
      <c r="C36">
        <v>11707083</v>
      </c>
      <c r="D36">
        <v>100006740307</v>
      </c>
      <c r="E36" t="s">
        <v>1726</v>
      </c>
      <c r="F36">
        <v>100</v>
      </c>
      <c r="G36" t="s">
        <v>1745</v>
      </c>
      <c r="H36" t="s">
        <v>1760</v>
      </c>
      <c r="I36">
        <v>6006301</v>
      </c>
      <c r="J36">
        <v>3</v>
      </c>
      <c r="K36" t="s">
        <v>1809</v>
      </c>
      <c r="L36" t="s">
        <v>1810</v>
      </c>
      <c r="N36">
        <v>0</v>
      </c>
      <c r="O36">
        <v>1</v>
      </c>
      <c r="P36">
        <v>1</v>
      </c>
      <c r="Q36">
        <v>1</v>
      </c>
      <c r="R36">
        <v>0</v>
      </c>
      <c r="S36">
        <v>0</v>
      </c>
      <c r="T36">
        <v>0</v>
      </c>
      <c r="U36" s="50">
        <v>46273.654918981483</v>
      </c>
      <c r="V36" s="50">
        <v>46273.654918981483</v>
      </c>
      <c r="W36" s="51">
        <v>46273</v>
      </c>
      <c r="X36" t="s">
        <v>1747</v>
      </c>
      <c r="Y36" t="s">
        <v>492</v>
      </c>
    </row>
    <row r="37" spans="1:25" ht="15" customHeight="1" x14ac:dyDescent="0.35">
      <c r="A37">
        <v>1</v>
      </c>
      <c r="B37" s="50">
        <v>46273.677083333343</v>
      </c>
      <c r="C37">
        <v>11707090</v>
      </c>
      <c r="D37">
        <v>100006740315</v>
      </c>
      <c r="E37" t="s">
        <v>1726</v>
      </c>
      <c r="F37">
        <v>100</v>
      </c>
      <c r="G37" t="s">
        <v>1745</v>
      </c>
      <c r="H37" t="s">
        <v>1760</v>
      </c>
      <c r="I37">
        <v>5951901</v>
      </c>
      <c r="J37">
        <v>5</v>
      </c>
      <c r="K37" t="s">
        <v>1811</v>
      </c>
      <c r="L37" t="s">
        <v>1812</v>
      </c>
      <c r="N37">
        <v>0</v>
      </c>
      <c r="O37">
        <v>1</v>
      </c>
      <c r="P37">
        <v>1</v>
      </c>
      <c r="Q37">
        <v>1</v>
      </c>
      <c r="R37">
        <v>0</v>
      </c>
      <c r="S37">
        <v>0</v>
      </c>
      <c r="T37">
        <v>0</v>
      </c>
      <c r="U37" s="50">
        <v>46273.654930555553</v>
      </c>
      <c r="V37" s="50">
        <v>46273.654930555553</v>
      </c>
      <c r="W37" s="51">
        <v>46273</v>
      </c>
      <c r="X37" t="s">
        <v>1747</v>
      </c>
      <c r="Y37" t="s">
        <v>492</v>
      </c>
    </row>
    <row r="38" spans="1:25" ht="15" customHeight="1" x14ac:dyDescent="0.35">
      <c r="A38">
        <v>1</v>
      </c>
      <c r="B38" s="50">
        <v>46273.677083333343</v>
      </c>
      <c r="C38">
        <v>11707091</v>
      </c>
      <c r="D38">
        <v>100006740316</v>
      </c>
      <c r="E38" t="s">
        <v>1726</v>
      </c>
      <c r="F38">
        <v>100</v>
      </c>
      <c r="G38" t="s">
        <v>1745</v>
      </c>
      <c r="H38" t="s">
        <v>1760</v>
      </c>
      <c r="I38">
        <v>5982901</v>
      </c>
      <c r="J38">
        <v>4</v>
      </c>
      <c r="K38" t="s">
        <v>1813</v>
      </c>
      <c r="L38" t="s">
        <v>1814</v>
      </c>
      <c r="N38">
        <v>0</v>
      </c>
      <c r="O38">
        <v>3</v>
      </c>
      <c r="P38">
        <v>3</v>
      </c>
      <c r="Q38">
        <v>3</v>
      </c>
      <c r="R38">
        <v>0</v>
      </c>
      <c r="S38">
        <v>0</v>
      </c>
      <c r="T38">
        <v>0</v>
      </c>
      <c r="U38" s="50">
        <v>46273.654930555553</v>
      </c>
      <c r="V38" s="50">
        <v>46273.654930555553</v>
      </c>
      <c r="W38" s="51">
        <v>46273</v>
      </c>
      <c r="X38" t="s">
        <v>1747</v>
      </c>
      <c r="Y38" t="s">
        <v>492</v>
      </c>
    </row>
    <row r="39" spans="1:25" ht="15" customHeight="1" x14ac:dyDescent="0.35">
      <c r="A39">
        <v>1</v>
      </c>
      <c r="B39" s="50">
        <v>46273.677083333343</v>
      </c>
      <c r="C39">
        <v>11707092</v>
      </c>
      <c r="D39">
        <v>100006740316</v>
      </c>
      <c r="E39" t="s">
        <v>1726</v>
      </c>
      <c r="F39">
        <v>100</v>
      </c>
      <c r="G39" t="s">
        <v>1745</v>
      </c>
      <c r="H39" t="s">
        <v>1760</v>
      </c>
      <c r="I39">
        <v>5982901</v>
      </c>
      <c r="J39">
        <v>4</v>
      </c>
      <c r="K39" t="s">
        <v>1815</v>
      </c>
      <c r="L39" t="s">
        <v>1816</v>
      </c>
      <c r="N39">
        <v>0</v>
      </c>
      <c r="O39">
        <v>3</v>
      </c>
      <c r="P39">
        <v>3</v>
      </c>
      <c r="Q39">
        <v>3</v>
      </c>
      <c r="R39">
        <v>0</v>
      </c>
      <c r="S39">
        <v>0</v>
      </c>
      <c r="T39">
        <v>0</v>
      </c>
      <c r="U39" s="50">
        <v>46273.654930555553</v>
      </c>
      <c r="V39" s="50">
        <v>46273.654930555553</v>
      </c>
      <c r="W39" s="51">
        <v>46273</v>
      </c>
      <c r="X39" t="s">
        <v>1747</v>
      </c>
      <c r="Y39" t="s">
        <v>492</v>
      </c>
    </row>
    <row r="40" spans="1:25" ht="15" customHeight="1" x14ac:dyDescent="0.35">
      <c r="A40">
        <v>1</v>
      </c>
      <c r="B40" s="50">
        <v>46273.677083333343</v>
      </c>
      <c r="C40">
        <v>11707094</v>
      </c>
      <c r="D40">
        <v>100006740319</v>
      </c>
      <c r="E40" t="s">
        <v>1726</v>
      </c>
      <c r="F40">
        <v>100</v>
      </c>
      <c r="G40" t="s">
        <v>1745</v>
      </c>
      <c r="H40" t="s">
        <v>1760</v>
      </c>
      <c r="I40">
        <v>5990501</v>
      </c>
      <c r="J40">
        <v>4</v>
      </c>
      <c r="K40" t="s">
        <v>1817</v>
      </c>
      <c r="L40" t="s">
        <v>1818</v>
      </c>
      <c r="N40">
        <v>0</v>
      </c>
      <c r="O40">
        <v>1</v>
      </c>
      <c r="P40">
        <v>1</v>
      </c>
      <c r="Q40">
        <v>1</v>
      </c>
      <c r="R40">
        <v>0</v>
      </c>
      <c r="S40">
        <v>0</v>
      </c>
      <c r="T40">
        <v>0</v>
      </c>
      <c r="U40" s="50">
        <v>46273.654942129629</v>
      </c>
      <c r="V40" s="50">
        <v>46273.654942129629</v>
      </c>
      <c r="W40" s="51">
        <v>46273</v>
      </c>
      <c r="X40" t="s">
        <v>1747</v>
      </c>
      <c r="Y40" t="s">
        <v>492</v>
      </c>
    </row>
    <row r="41" spans="1:25" ht="15" customHeight="1" x14ac:dyDescent="0.35">
      <c r="A41">
        <v>1</v>
      </c>
      <c r="B41" s="50">
        <v>46273.677083333343</v>
      </c>
      <c r="C41">
        <v>11707103</v>
      </c>
      <c r="D41">
        <v>100006740326</v>
      </c>
      <c r="E41" t="s">
        <v>1726</v>
      </c>
      <c r="F41">
        <v>100</v>
      </c>
      <c r="G41" t="s">
        <v>1745</v>
      </c>
      <c r="H41" t="s">
        <v>1760</v>
      </c>
      <c r="I41">
        <v>5995401</v>
      </c>
      <c r="J41">
        <v>4</v>
      </c>
      <c r="K41" t="s">
        <v>1819</v>
      </c>
      <c r="L41" t="s">
        <v>1820</v>
      </c>
      <c r="N41">
        <v>0</v>
      </c>
      <c r="O41">
        <v>1</v>
      </c>
      <c r="P41">
        <v>1</v>
      </c>
      <c r="Q41">
        <v>1</v>
      </c>
      <c r="R41">
        <v>0</v>
      </c>
      <c r="S41">
        <v>0</v>
      </c>
      <c r="T41">
        <v>0</v>
      </c>
      <c r="U41" s="50">
        <v>46273.654953703714</v>
      </c>
      <c r="V41" s="50">
        <v>46273.654953703714</v>
      </c>
      <c r="W41" s="51">
        <v>46273</v>
      </c>
      <c r="X41" t="s">
        <v>1747</v>
      </c>
      <c r="Y41" t="s">
        <v>492</v>
      </c>
    </row>
    <row r="42" spans="1:25" ht="15" customHeight="1" x14ac:dyDescent="0.35">
      <c r="A42">
        <v>1</v>
      </c>
      <c r="B42" s="50">
        <v>46273.677083333343</v>
      </c>
      <c r="C42">
        <v>11707104</v>
      </c>
      <c r="D42">
        <v>100006740327</v>
      </c>
      <c r="E42" t="s">
        <v>1726</v>
      </c>
      <c r="F42">
        <v>100</v>
      </c>
      <c r="G42" t="s">
        <v>1745</v>
      </c>
      <c r="H42" t="s">
        <v>1760</v>
      </c>
      <c r="I42">
        <v>5999801</v>
      </c>
      <c r="J42">
        <v>5</v>
      </c>
      <c r="K42" t="s">
        <v>1821</v>
      </c>
      <c r="L42" t="s">
        <v>1822</v>
      </c>
      <c r="N42">
        <v>0</v>
      </c>
      <c r="O42">
        <v>2</v>
      </c>
      <c r="P42">
        <v>2</v>
      </c>
      <c r="Q42">
        <v>2</v>
      </c>
      <c r="R42">
        <v>0</v>
      </c>
      <c r="S42">
        <v>0</v>
      </c>
      <c r="T42">
        <v>0</v>
      </c>
      <c r="U42" s="50">
        <v>46273.654953703714</v>
      </c>
      <c r="V42" s="50">
        <v>46273.654953703714</v>
      </c>
      <c r="W42" s="51">
        <v>46273</v>
      </c>
      <c r="X42" t="s">
        <v>1747</v>
      </c>
      <c r="Y42" t="s">
        <v>492</v>
      </c>
    </row>
    <row r="43" spans="1:25" ht="15" customHeight="1" x14ac:dyDescent="0.35">
      <c r="A43">
        <v>1</v>
      </c>
      <c r="B43" s="50">
        <v>46273.677083333343</v>
      </c>
      <c r="C43">
        <v>11707118</v>
      </c>
      <c r="D43">
        <v>100006740344</v>
      </c>
      <c r="E43" t="s">
        <v>1726</v>
      </c>
      <c r="F43">
        <v>100</v>
      </c>
      <c r="G43" t="s">
        <v>1745</v>
      </c>
      <c r="H43" t="s">
        <v>1760</v>
      </c>
      <c r="I43">
        <v>5997501</v>
      </c>
      <c r="J43">
        <v>4</v>
      </c>
      <c r="K43" t="s">
        <v>1823</v>
      </c>
      <c r="L43" t="s">
        <v>1824</v>
      </c>
      <c r="N43">
        <v>0</v>
      </c>
      <c r="O43">
        <v>1</v>
      </c>
      <c r="P43">
        <v>1</v>
      </c>
      <c r="Q43">
        <v>1</v>
      </c>
      <c r="R43">
        <v>0</v>
      </c>
      <c r="S43">
        <v>0</v>
      </c>
      <c r="T43">
        <v>0</v>
      </c>
      <c r="U43" s="50">
        <v>46273.654965277783</v>
      </c>
      <c r="V43" s="50">
        <v>46273.654965277783</v>
      </c>
      <c r="W43" s="51">
        <v>46273</v>
      </c>
      <c r="X43" t="s">
        <v>1747</v>
      </c>
      <c r="Y43" t="s">
        <v>492</v>
      </c>
    </row>
    <row r="44" spans="1:25" ht="15" customHeight="1" x14ac:dyDescent="0.35">
      <c r="A44">
        <v>1</v>
      </c>
      <c r="B44" s="50">
        <v>46273.677083333343</v>
      </c>
      <c r="C44">
        <v>11707119</v>
      </c>
      <c r="D44">
        <v>100006740345</v>
      </c>
      <c r="E44" t="s">
        <v>1726</v>
      </c>
      <c r="F44">
        <v>100</v>
      </c>
      <c r="G44" t="s">
        <v>1745</v>
      </c>
      <c r="H44" t="s">
        <v>1760</v>
      </c>
      <c r="I44">
        <v>5998401</v>
      </c>
      <c r="J44">
        <v>4</v>
      </c>
      <c r="K44" t="s">
        <v>1825</v>
      </c>
      <c r="L44" t="s">
        <v>1826</v>
      </c>
      <c r="N44">
        <v>0</v>
      </c>
      <c r="O44">
        <v>1</v>
      </c>
      <c r="P44">
        <v>1</v>
      </c>
      <c r="Q44">
        <v>1</v>
      </c>
      <c r="R44">
        <v>0</v>
      </c>
      <c r="S44">
        <v>0</v>
      </c>
      <c r="T44">
        <v>0</v>
      </c>
      <c r="U44" s="50">
        <v>46273.654965277783</v>
      </c>
      <c r="V44" s="50">
        <v>46273.654965277783</v>
      </c>
      <c r="W44" s="51">
        <v>46273</v>
      </c>
      <c r="X44" t="s">
        <v>1747</v>
      </c>
      <c r="Y44" t="s">
        <v>492</v>
      </c>
    </row>
    <row r="45" spans="1:25" ht="15" customHeight="1" x14ac:dyDescent="0.35">
      <c r="A45">
        <v>1</v>
      </c>
      <c r="B45" s="50">
        <v>46273.677083333343</v>
      </c>
      <c r="C45">
        <v>11707132</v>
      </c>
      <c r="D45">
        <v>100006740362</v>
      </c>
      <c r="E45" t="s">
        <v>1726</v>
      </c>
      <c r="F45">
        <v>100</v>
      </c>
      <c r="G45" t="s">
        <v>1745</v>
      </c>
      <c r="H45" t="s">
        <v>1760</v>
      </c>
      <c r="I45">
        <v>5998801</v>
      </c>
      <c r="J45">
        <v>4</v>
      </c>
      <c r="K45" t="s">
        <v>1827</v>
      </c>
      <c r="L45" t="s">
        <v>1828</v>
      </c>
      <c r="N45">
        <v>0</v>
      </c>
      <c r="O45">
        <v>1</v>
      </c>
      <c r="P45">
        <v>1</v>
      </c>
      <c r="Q45">
        <v>1</v>
      </c>
      <c r="R45">
        <v>0</v>
      </c>
      <c r="S45">
        <v>0</v>
      </c>
      <c r="T45">
        <v>0</v>
      </c>
      <c r="U45" s="50">
        <v>46273.654965277783</v>
      </c>
      <c r="V45" s="50">
        <v>46273.654965277783</v>
      </c>
      <c r="W45" s="51">
        <v>46273</v>
      </c>
      <c r="X45" t="s">
        <v>1747</v>
      </c>
      <c r="Y45" t="s">
        <v>492</v>
      </c>
    </row>
    <row r="46" spans="1:25" ht="15" customHeight="1" x14ac:dyDescent="0.35">
      <c r="A46">
        <v>1</v>
      </c>
      <c r="B46" s="50">
        <v>46273.677083333343</v>
      </c>
      <c r="C46">
        <v>11707133</v>
      </c>
      <c r="D46">
        <v>100006740362</v>
      </c>
      <c r="E46" t="s">
        <v>1726</v>
      </c>
      <c r="F46">
        <v>100</v>
      </c>
      <c r="G46" t="s">
        <v>1745</v>
      </c>
      <c r="H46" t="s">
        <v>1760</v>
      </c>
      <c r="I46">
        <v>5998801</v>
      </c>
      <c r="J46">
        <v>4</v>
      </c>
      <c r="K46" t="s">
        <v>1829</v>
      </c>
      <c r="L46" t="s">
        <v>1830</v>
      </c>
      <c r="N46">
        <v>0</v>
      </c>
      <c r="O46">
        <v>1</v>
      </c>
      <c r="P46">
        <v>1</v>
      </c>
      <c r="Q46">
        <v>1</v>
      </c>
      <c r="R46">
        <v>0</v>
      </c>
      <c r="S46">
        <v>0</v>
      </c>
      <c r="T46">
        <v>0</v>
      </c>
      <c r="U46" s="50">
        <v>46273.654965277783</v>
      </c>
      <c r="V46" s="50">
        <v>46273.654965277783</v>
      </c>
      <c r="W46" s="51">
        <v>46273</v>
      </c>
      <c r="X46" t="s">
        <v>1747</v>
      </c>
      <c r="Y46" t="s">
        <v>492</v>
      </c>
    </row>
    <row r="47" spans="1:25" ht="15" customHeight="1" x14ac:dyDescent="0.35">
      <c r="A47">
        <v>1</v>
      </c>
      <c r="B47" s="50">
        <v>46273.677083333343</v>
      </c>
      <c r="C47">
        <v>11707134</v>
      </c>
      <c r="D47">
        <v>100006740363</v>
      </c>
      <c r="E47" t="s">
        <v>1726</v>
      </c>
      <c r="F47">
        <v>100</v>
      </c>
      <c r="G47" t="s">
        <v>1745</v>
      </c>
      <c r="H47" t="s">
        <v>1760</v>
      </c>
      <c r="I47">
        <v>6003501</v>
      </c>
      <c r="J47">
        <v>4</v>
      </c>
      <c r="K47" t="s">
        <v>1831</v>
      </c>
      <c r="L47" t="s">
        <v>1832</v>
      </c>
      <c r="N47">
        <v>0</v>
      </c>
      <c r="O47">
        <v>1</v>
      </c>
      <c r="P47">
        <v>1</v>
      </c>
      <c r="Q47">
        <v>1</v>
      </c>
      <c r="R47">
        <v>0</v>
      </c>
      <c r="S47">
        <v>0</v>
      </c>
      <c r="T47">
        <v>0</v>
      </c>
      <c r="U47" s="50">
        <v>46273.654965277783</v>
      </c>
      <c r="V47" s="50">
        <v>46273.654965277783</v>
      </c>
      <c r="W47" s="51">
        <v>46273</v>
      </c>
      <c r="X47" t="s">
        <v>1747</v>
      </c>
      <c r="Y47" t="s">
        <v>492</v>
      </c>
    </row>
    <row r="48" spans="1:25" ht="15" customHeight="1" x14ac:dyDescent="0.35">
      <c r="A48">
        <v>1</v>
      </c>
      <c r="B48" s="50">
        <v>46273.677083333343</v>
      </c>
      <c r="C48">
        <v>11707135</v>
      </c>
      <c r="D48">
        <v>100006740364</v>
      </c>
      <c r="E48" t="s">
        <v>1726</v>
      </c>
      <c r="F48">
        <v>100</v>
      </c>
      <c r="G48" t="s">
        <v>1745</v>
      </c>
      <c r="H48" t="s">
        <v>1760</v>
      </c>
      <c r="I48">
        <v>6010501</v>
      </c>
      <c r="J48">
        <v>5</v>
      </c>
      <c r="K48" t="s">
        <v>1799</v>
      </c>
      <c r="L48" t="s">
        <v>1800</v>
      </c>
      <c r="N48">
        <v>0</v>
      </c>
      <c r="O48">
        <v>2</v>
      </c>
      <c r="P48">
        <v>2</v>
      </c>
      <c r="Q48">
        <v>2</v>
      </c>
      <c r="R48">
        <v>0</v>
      </c>
      <c r="S48">
        <v>0</v>
      </c>
      <c r="T48">
        <v>0</v>
      </c>
      <c r="U48" s="50">
        <v>46273.654965277783</v>
      </c>
      <c r="V48" s="50">
        <v>46273.654965277783</v>
      </c>
      <c r="W48" s="51">
        <v>46273</v>
      </c>
      <c r="X48" t="s">
        <v>1747</v>
      </c>
      <c r="Y48" t="s">
        <v>492</v>
      </c>
    </row>
    <row r="49" spans="1:25" ht="15" customHeight="1" x14ac:dyDescent="0.35">
      <c r="A49">
        <v>1</v>
      </c>
      <c r="B49" s="50">
        <v>46273.677083333343</v>
      </c>
      <c r="C49">
        <v>11707169</v>
      </c>
      <c r="D49">
        <v>100006740372</v>
      </c>
      <c r="E49" t="s">
        <v>1726</v>
      </c>
      <c r="F49">
        <v>100</v>
      </c>
      <c r="G49" t="s">
        <v>1745</v>
      </c>
      <c r="H49" t="s">
        <v>1760</v>
      </c>
      <c r="I49">
        <v>5987801</v>
      </c>
      <c r="J49">
        <v>4</v>
      </c>
      <c r="K49" t="s">
        <v>1795</v>
      </c>
      <c r="L49" t="s">
        <v>1796</v>
      </c>
      <c r="N49">
        <v>0</v>
      </c>
      <c r="O49">
        <v>6</v>
      </c>
      <c r="P49">
        <v>6</v>
      </c>
      <c r="Q49">
        <v>6</v>
      </c>
      <c r="R49">
        <v>0</v>
      </c>
      <c r="S49">
        <v>0</v>
      </c>
      <c r="T49">
        <v>0</v>
      </c>
      <c r="U49" s="50">
        <v>46273.654976851853</v>
      </c>
      <c r="V49" s="50">
        <v>46273.654976851853</v>
      </c>
      <c r="W49" s="51">
        <v>46273</v>
      </c>
      <c r="X49" t="s">
        <v>1747</v>
      </c>
      <c r="Y49" t="s">
        <v>492</v>
      </c>
    </row>
    <row r="50" spans="1:25" ht="15" customHeight="1" x14ac:dyDescent="0.35">
      <c r="A50">
        <v>1</v>
      </c>
      <c r="B50" s="50">
        <v>46273.677083333343</v>
      </c>
      <c r="C50">
        <v>11707170</v>
      </c>
      <c r="D50">
        <v>100006740373</v>
      </c>
      <c r="E50" t="s">
        <v>1726</v>
      </c>
      <c r="F50">
        <v>100</v>
      </c>
      <c r="G50" t="s">
        <v>1745</v>
      </c>
      <c r="H50" t="s">
        <v>1760</v>
      </c>
      <c r="I50">
        <v>6002001</v>
      </c>
      <c r="J50">
        <v>4</v>
      </c>
      <c r="K50" t="s">
        <v>1833</v>
      </c>
      <c r="L50" t="s">
        <v>1834</v>
      </c>
      <c r="N50">
        <v>0</v>
      </c>
      <c r="O50">
        <v>3</v>
      </c>
      <c r="P50">
        <v>3</v>
      </c>
      <c r="Q50">
        <v>3</v>
      </c>
      <c r="R50">
        <v>0</v>
      </c>
      <c r="S50">
        <v>0</v>
      </c>
      <c r="T50">
        <v>0</v>
      </c>
      <c r="U50" s="50">
        <v>46273.654976851853</v>
      </c>
      <c r="V50" s="50">
        <v>46273.654976851853</v>
      </c>
      <c r="W50" s="51">
        <v>46273</v>
      </c>
      <c r="X50" t="s">
        <v>1747</v>
      </c>
      <c r="Y50" t="s">
        <v>492</v>
      </c>
    </row>
    <row r="51" spans="1:25" ht="15" customHeight="1" x14ac:dyDescent="0.35">
      <c r="A51">
        <v>1</v>
      </c>
      <c r="B51" s="50">
        <v>46273.677083333343</v>
      </c>
      <c r="C51">
        <v>11707176</v>
      </c>
      <c r="D51">
        <v>100006740379</v>
      </c>
      <c r="E51" t="s">
        <v>1726</v>
      </c>
      <c r="F51">
        <v>100</v>
      </c>
      <c r="G51" t="s">
        <v>1745</v>
      </c>
      <c r="H51" t="s">
        <v>1760</v>
      </c>
      <c r="I51">
        <v>5966701</v>
      </c>
      <c r="J51">
        <v>3</v>
      </c>
      <c r="K51" t="s">
        <v>1835</v>
      </c>
      <c r="L51" t="s">
        <v>1836</v>
      </c>
      <c r="N51">
        <v>0</v>
      </c>
      <c r="O51">
        <v>1</v>
      </c>
      <c r="P51">
        <v>1</v>
      </c>
      <c r="Q51">
        <v>1</v>
      </c>
      <c r="R51">
        <v>0</v>
      </c>
      <c r="S51">
        <v>0</v>
      </c>
      <c r="T51">
        <v>0</v>
      </c>
      <c r="U51" s="50">
        <v>46273.654988425929</v>
      </c>
      <c r="V51" s="50">
        <v>46273.654988425929</v>
      </c>
      <c r="W51" s="51">
        <v>46273</v>
      </c>
      <c r="X51" t="s">
        <v>1747</v>
      </c>
      <c r="Y51" t="s">
        <v>492</v>
      </c>
    </row>
    <row r="52" spans="1:25" ht="15" customHeight="1" x14ac:dyDescent="0.35">
      <c r="A52">
        <v>1</v>
      </c>
      <c r="B52" s="50">
        <v>46273.677083333343</v>
      </c>
      <c r="C52">
        <v>11707177</v>
      </c>
      <c r="D52">
        <v>100006740380</v>
      </c>
      <c r="E52" t="s">
        <v>1726</v>
      </c>
      <c r="F52">
        <v>100</v>
      </c>
      <c r="G52" t="s">
        <v>1745</v>
      </c>
      <c r="H52" t="s">
        <v>1760</v>
      </c>
      <c r="I52">
        <v>5991801</v>
      </c>
      <c r="J52">
        <v>4</v>
      </c>
      <c r="K52" t="s">
        <v>1837</v>
      </c>
      <c r="L52" t="s">
        <v>1838</v>
      </c>
      <c r="N52">
        <v>0</v>
      </c>
      <c r="O52">
        <v>4</v>
      </c>
      <c r="P52">
        <v>4</v>
      </c>
      <c r="Q52">
        <v>4</v>
      </c>
      <c r="R52">
        <v>0</v>
      </c>
      <c r="S52">
        <v>0</v>
      </c>
      <c r="T52">
        <v>0</v>
      </c>
      <c r="U52" s="50">
        <v>46273.654988425929</v>
      </c>
      <c r="V52" s="50">
        <v>46273.654988425929</v>
      </c>
      <c r="W52" s="51">
        <v>46273</v>
      </c>
      <c r="X52" t="s">
        <v>1747</v>
      </c>
      <c r="Y52" t="s">
        <v>492</v>
      </c>
    </row>
    <row r="53" spans="1:25" ht="15" customHeight="1" x14ac:dyDescent="0.35">
      <c r="A53">
        <v>1</v>
      </c>
      <c r="B53" s="50">
        <v>46273.677083333343</v>
      </c>
      <c r="C53">
        <v>11707195</v>
      </c>
      <c r="D53">
        <v>100006740397</v>
      </c>
      <c r="E53" t="s">
        <v>1726</v>
      </c>
      <c r="F53">
        <v>100</v>
      </c>
      <c r="G53" t="s">
        <v>1745</v>
      </c>
      <c r="H53" t="s">
        <v>1760</v>
      </c>
      <c r="I53">
        <v>5979401</v>
      </c>
      <c r="J53">
        <v>4</v>
      </c>
      <c r="K53" t="s">
        <v>1839</v>
      </c>
      <c r="L53" t="s">
        <v>1840</v>
      </c>
      <c r="N53">
        <v>0</v>
      </c>
      <c r="O53">
        <v>1</v>
      </c>
      <c r="P53">
        <v>1</v>
      </c>
      <c r="Q53">
        <v>1</v>
      </c>
      <c r="R53">
        <v>0</v>
      </c>
      <c r="S53">
        <v>0</v>
      </c>
      <c r="T53">
        <v>0</v>
      </c>
      <c r="U53" s="50">
        <v>46273.654999999999</v>
      </c>
      <c r="V53" s="50">
        <v>46273.654999999999</v>
      </c>
      <c r="W53" s="51">
        <v>46273</v>
      </c>
      <c r="X53" t="s">
        <v>1747</v>
      </c>
      <c r="Y53" t="s">
        <v>492</v>
      </c>
    </row>
    <row r="54" spans="1:25" ht="15" customHeight="1" x14ac:dyDescent="0.35">
      <c r="A54">
        <v>1</v>
      </c>
      <c r="B54" s="50">
        <v>46273.677083333343</v>
      </c>
      <c r="C54">
        <v>11707202</v>
      </c>
      <c r="D54">
        <v>100006740401</v>
      </c>
      <c r="E54" t="s">
        <v>1726</v>
      </c>
      <c r="F54">
        <v>100</v>
      </c>
      <c r="G54" t="s">
        <v>1745</v>
      </c>
      <c r="H54" t="s">
        <v>1760</v>
      </c>
      <c r="I54">
        <v>5953201</v>
      </c>
      <c r="J54">
        <v>4</v>
      </c>
      <c r="K54" t="s">
        <v>1817</v>
      </c>
      <c r="L54" t="s">
        <v>1818</v>
      </c>
      <c r="N54">
        <v>0</v>
      </c>
      <c r="O54">
        <v>3</v>
      </c>
      <c r="P54">
        <v>3</v>
      </c>
      <c r="Q54">
        <v>3</v>
      </c>
      <c r="R54">
        <v>0</v>
      </c>
      <c r="S54">
        <v>0</v>
      </c>
      <c r="T54">
        <v>0</v>
      </c>
      <c r="U54" s="50">
        <v>46273.655011574083</v>
      </c>
      <c r="V54" s="50">
        <v>46273.655011574083</v>
      </c>
      <c r="W54" s="51">
        <v>46273</v>
      </c>
      <c r="X54" t="s">
        <v>1747</v>
      </c>
      <c r="Y54" t="s">
        <v>492</v>
      </c>
    </row>
    <row r="55" spans="1:25" ht="15" customHeight="1" x14ac:dyDescent="0.35">
      <c r="A55">
        <v>1</v>
      </c>
      <c r="B55" s="50">
        <v>46273.677083333343</v>
      </c>
      <c r="C55">
        <v>11707203</v>
      </c>
      <c r="D55">
        <v>100006740402</v>
      </c>
      <c r="E55" t="s">
        <v>1726</v>
      </c>
      <c r="F55">
        <v>100</v>
      </c>
      <c r="G55" t="s">
        <v>1745</v>
      </c>
      <c r="H55" t="s">
        <v>1760</v>
      </c>
      <c r="I55">
        <v>5967701</v>
      </c>
      <c r="J55">
        <v>3</v>
      </c>
      <c r="K55" t="s">
        <v>1841</v>
      </c>
      <c r="L55" t="s">
        <v>1842</v>
      </c>
      <c r="N55">
        <v>0</v>
      </c>
      <c r="O55">
        <v>2</v>
      </c>
      <c r="P55">
        <v>2</v>
      </c>
      <c r="Q55">
        <v>2</v>
      </c>
      <c r="R55">
        <v>0</v>
      </c>
      <c r="S55">
        <v>0</v>
      </c>
      <c r="T55">
        <v>0</v>
      </c>
      <c r="U55" s="50">
        <v>46273.655011574083</v>
      </c>
      <c r="V55" s="50">
        <v>46273.655011574083</v>
      </c>
      <c r="W55" s="51">
        <v>46273</v>
      </c>
      <c r="X55" t="s">
        <v>1747</v>
      </c>
      <c r="Y55" t="s">
        <v>492</v>
      </c>
    </row>
    <row r="56" spans="1:25" ht="15" customHeight="1" x14ac:dyDescent="0.35">
      <c r="A56">
        <v>1</v>
      </c>
      <c r="B56" s="50">
        <v>46273.677083333343</v>
      </c>
      <c r="C56">
        <v>11707204</v>
      </c>
      <c r="D56">
        <v>100006740403</v>
      </c>
      <c r="E56" t="s">
        <v>1726</v>
      </c>
      <c r="F56">
        <v>100</v>
      </c>
      <c r="G56" t="s">
        <v>1745</v>
      </c>
      <c r="H56" t="s">
        <v>1760</v>
      </c>
      <c r="I56">
        <v>5985301</v>
      </c>
      <c r="J56">
        <v>3</v>
      </c>
      <c r="K56" t="s">
        <v>1843</v>
      </c>
      <c r="L56" t="s">
        <v>1844</v>
      </c>
      <c r="N56">
        <v>0</v>
      </c>
      <c r="O56">
        <v>1</v>
      </c>
      <c r="P56">
        <v>1</v>
      </c>
      <c r="Q56">
        <v>1</v>
      </c>
      <c r="R56">
        <v>0</v>
      </c>
      <c r="S56">
        <v>0</v>
      </c>
      <c r="T56">
        <v>0</v>
      </c>
      <c r="U56" s="50">
        <v>46273.655011574083</v>
      </c>
      <c r="V56" s="50">
        <v>46273.655011574083</v>
      </c>
      <c r="W56" s="51">
        <v>46273</v>
      </c>
      <c r="X56" t="s">
        <v>1747</v>
      </c>
      <c r="Y56" t="s">
        <v>492</v>
      </c>
    </row>
    <row r="57" spans="1:25" ht="15" customHeight="1" x14ac:dyDescent="0.35">
      <c r="A57">
        <v>1</v>
      </c>
      <c r="B57" s="50">
        <v>46273.677083333343</v>
      </c>
      <c r="C57">
        <v>11707205</v>
      </c>
      <c r="D57">
        <v>100006740404</v>
      </c>
      <c r="E57" t="s">
        <v>1726</v>
      </c>
      <c r="F57">
        <v>100</v>
      </c>
      <c r="G57" t="s">
        <v>1745</v>
      </c>
      <c r="H57" t="s">
        <v>1760</v>
      </c>
      <c r="I57">
        <v>5986801</v>
      </c>
      <c r="J57">
        <v>3</v>
      </c>
      <c r="K57" t="s">
        <v>1845</v>
      </c>
      <c r="L57" t="s">
        <v>1846</v>
      </c>
      <c r="N57">
        <v>0</v>
      </c>
      <c r="O57">
        <v>3</v>
      </c>
      <c r="P57">
        <v>3</v>
      </c>
      <c r="Q57">
        <v>3</v>
      </c>
      <c r="R57">
        <v>0</v>
      </c>
      <c r="S57">
        <v>0</v>
      </c>
      <c r="T57">
        <v>0</v>
      </c>
      <c r="U57" s="50">
        <v>46273.655011574083</v>
      </c>
      <c r="V57" s="50">
        <v>46273.655011574083</v>
      </c>
      <c r="W57" s="51">
        <v>46273</v>
      </c>
      <c r="X57" t="s">
        <v>1747</v>
      </c>
      <c r="Y57" t="s">
        <v>492</v>
      </c>
    </row>
    <row r="58" spans="1:25" ht="15" customHeight="1" x14ac:dyDescent="0.35">
      <c r="A58">
        <v>1</v>
      </c>
      <c r="B58" s="50">
        <v>46273.677083333343</v>
      </c>
      <c r="C58">
        <v>11707206</v>
      </c>
      <c r="D58">
        <v>100006740404</v>
      </c>
      <c r="E58" t="s">
        <v>1726</v>
      </c>
      <c r="F58">
        <v>100</v>
      </c>
      <c r="G58" t="s">
        <v>1745</v>
      </c>
      <c r="H58" t="s">
        <v>1760</v>
      </c>
      <c r="I58">
        <v>5986801</v>
      </c>
      <c r="J58">
        <v>3</v>
      </c>
      <c r="K58" t="s">
        <v>1847</v>
      </c>
      <c r="L58" t="s">
        <v>1848</v>
      </c>
      <c r="N58">
        <v>0</v>
      </c>
      <c r="O58">
        <v>3</v>
      </c>
      <c r="P58">
        <v>3</v>
      </c>
      <c r="Q58">
        <v>3</v>
      </c>
      <c r="R58">
        <v>0</v>
      </c>
      <c r="S58">
        <v>0</v>
      </c>
      <c r="T58">
        <v>0</v>
      </c>
      <c r="U58" s="50">
        <v>46273.655011574083</v>
      </c>
      <c r="V58" s="50">
        <v>46273.655011574083</v>
      </c>
      <c r="W58" s="51">
        <v>46273</v>
      </c>
      <c r="X58" t="s">
        <v>1747</v>
      </c>
      <c r="Y58" t="s">
        <v>492</v>
      </c>
    </row>
    <row r="59" spans="1:25" ht="15" customHeight="1" x14ac:dyDescent="0.35">
      <c r="A59">
        <v>1</v>
      </c>
      <c r="B59" s="50">
        <v>46273.677083333343</v>
      </c>
      <c r="C59">
        <v>11707207</v>
      </c>
      <c r="D59">
        <v>100006740405</v>
      </c>
      <c r="E59" t="s">
        <v>1726</v>
      </c>
      <c r="F59">
        <v>100</v>
      </c>
      <c r="G59" t="s">
        <v>1745</v>
      </c>
      <c r="H59" t="s">
        <v>1760</v>
      </c>
      <c r="I59">
        <v>5989101</v>
      </c>
      <c r="J59">
        <v>4</v>
      </c>
      <c r="K59" t="s">
        <v>1819</v>
      </c>
      <c r="L59" t="s">
        <v>1820</v>
      </c>
      <c r="N59">
        <v>0</v>
      </c>
      <c r="O59">
        <v>2</v>
      </c>
      <c r="P59">
        <v>2</v>
      </c>
      <c r="Q59">
        <v>2</v>
      </c>
      <c r="R59">
        <v>0</v>
      </c>
      <c r="S59">
        <v>0</v>
      </c>
      <c r="T59">
        <v>0</v>
      </c>
      <c r="U59" s="50">
        <v>46273.655011574083</v>
      </c>
      <c r="V59" s="50">
        <v>46273.655011574083</v>
      </c>
      <c r="W59" s="51">
        <v>46273</v>
      </c>
      <c r="X59" t="s">
        <v>1747</v>
      </c>
      <c r="Y59" t="s">
        <v>492</v>
      </c>
    </row>
    <row r="60" spans="1:25" ht="15" customHeight="1" x14ac:dyDescent="0.35">
      <c r="A60">
        <v>1</v>
      </c>
      <c r="B60" s="50">
        <v>46273.677083333343</v>
      </c>
      <c r="C60">
        <v>11707208</v>
      </c>
      <c r="D60">
        <v>100006740406</v>
      </c>
      <c r="E60" t="s">
        <v>1726</v>
      </c>
      <c r="F60">
        <v>100</v>
      </c>
      <c r="G60" t="s">
        <v>1745</v>
      </c>
      <c r="H60" t="s">
        <v>1760</v>
      </c>
      <c r="I60">
        <v>5989201</v>
      </c>
      <c r="J60">
        <v>4</v>
      </c>
      <c r="K60" t="s">
        <v>1849</v>
      </c>
      <c r="L60" t="s">
        <v>1850</v>
      </c>
      <c r="N60">
        <v>0</v>
      </c>
      <c r="O60">
        <v>1</v>
      </c>
      <c r="P60">
        <v>1</v>
      </c>
      <c r="Q60">
        <v>1</v>
      </c>
      <c r="R60">
        <v>0</v>
      </c>
      <c r="S60">
        <v>0</v>
      </c>
      <c r="T60">
        <v>0</v>
      </c>
      <c r="U60" s="50">
        <v>46273.655011574083</v>
      </c>
      <c r="V60" s="50">
        <v>46273.655011574083</v>
      </c>
      <c r="W60" s="51">
        <v>46273</v>
      </c>
      <c r="X60" t="s">
        <v>1747</v>
      </c>
      <c r="Y60" t="s">
        <v>492</v>
      </c>
    </row>
    <row r="61" spans="1:25" ht="15" customHeight="1" x14ac:dyDescent="0.35">
      <c r="A61">
        <v>1</v>
      </c>
      <c r="B61" s="50">
        <v>46273.677083333343</v>
      </c>
      <c r="C61">
        <v>11707209</v>
      </c>
      <c r="D61">
        <v>100006740407</v>
      </c>
      <c r="E61" t="s">
        <v>1726</v>
      </c>
      <c r="F61">
        <v>100</v>
      </c>
      <c r="G61" t="s">
        <v>1745</v>
      </c>
      <c r="H61" t="s">
        <v>1760</v>
      </c>
      <c r="I61">
        <v>5989401</v>
      </c>
      <c r="J61">
        <v>3</v>
      </c>
      <c r="K61" t="s">
        <v>1851</v>
      </c>
      <c r="L61" t="s">
        <v>1852</v>
      </c>
      <c r="N61">
        <v>0</v>
      </c>
      <c r="O61">
        <v>1</v>
      </c>
      <c r="P61">
        <v>1</v>
      </c>
      <c r="Q61">
        <v>1</v>
      </c>
      <c r="R61">
        <v>0</v>
      </c>
      <c r="S61">
        <v>0</v>
      </c>
      <c r="T61">
        <v>0</v>
      </c>
      <c r="U61" s="50">
        <v>46273.655011574083</v>
      </c>
      <c r="V61" s="50">
        <v>46273.655011574083</v>
      </c>
      <c r="W61" s="51">
        <v>46273</v>
      </c>
      <c r="X61" t="s">
        <v>1747</v>
      </c>
      <c r="Y61" t="s">
        <v>492</v>
      </c>
    </row>
    <row r="62" spans="1:25" ht="15" customHeight="1" x14ac:dyDescent="0.35">
      <c r="A62">
        <v>1</v>
      </c>
      <c r="B62" s="50">
        <v>46273.677083333343</v>
      </c>
      <c r="C62">
        <v>11707210</v>
      </c>
      <c r="D62">
        <v>100006740407</v>
      </c>
      <c r="E62" t="s">
        <v>1726</v>
      </c>
      <c r="F62">
        <v>100</v>
      </c>
      <c r="G62" t="s">
        <v>1745</v>
      </c>
      <c r="H62" t="s">
        <v>1760</v>
      </c>
      <c r="I62">
        <v>5989401</v>
      </c>
      <c r="J62">
        <v>3</v>
      </c>
      <c r="K62" t="s">
        <v>1853</v>
      </c>
      <c r="L62" t="s">
        <v>1854</v>
      </c>
      <c r="N62">
        <v>0</v>
      </c>
      <c r="O62">
        <v>1</v>
      </c>
      <c r="P62">
        <v>1</v>
      </c>
      <c r="Q62">
        <v>1</v>
      </c>
      <c r="R62">
        <v>0</v>
      </c>
      <c r="S62">
        <v>0</v>
      </c>
      <c r="T62">
        <v>0</v>
      </c>
      <c r="U62" s="50">
        <v>46273.655011574083</v>
      </c>
      <c r="V62" s="50">
        <v>46273.655011574083</v>
      </c>
      <c r="W62" s="51">
        <v>46273</v>
      </c>
      <c r="X62" t="s">
        <v>1747</v>
      </c>
      <c r="Y62" t="s">
        <v>492</v>
      </c>
    </row>
    <row r="63" spans="1:25" ht="15" customHeight="1" x14ac:dyDescent="0.35">
      <c r="A63">
        <v>1</v>
      </c>
      <c r="B63" s="50">
        <v>46273.677083333343</v>
      </c>
      <c r="C63">
        <v>11707274</v>
      </c>
      <c r="D63">
        <v>100006740446</v>
      </c>
      <c r="E63" t="s">
        <v>1726</v>
      </c>
      <c r="F63">
        <v>100</v>
      </c>
      <c r="G63" t="s">
        <v>1745</v>
      </c>
      <c r="H63" t="s">
        <v>1760</v>
      </c>
      <c r="I63">
        <v>5992301</v>
      </c>
      <c r="J63">
        <v>3</v>
      </c>
      <c r="K63" t="s">
        <v>1855</v>
      </c>
      <c r="L63" t="s">
        <v>1856</v>
      </c>
      <c r="N63">
        <v>0</v>
      </c>
      <c r="O63">
        <v>2</v>
      </c>
      <c r="P63">
        <v>2</v>
      </c>
      <c r="Q63">
        <v>2</v>
      </c>
      <c r="R63">
        <v>0</v>
      </c>
      <c r="S63">
        <v>0</v>
      </c>
      <c r="T63">
        <v>0</v>
      </c>
      <c r="U63" s="50">
        <v>46273.655023148152</v>
      </c>
      <c r="V63" s="50">
        <v>46273.655023148152</v>
      </c>
      <c r="W63" s="51">
        <v>46273</v>
      </c>
      <c r="X63" t="s">
        <v>1747</v>
      </c>
      <c r="Y63" t="s">
        <v>492</v>
      </c>
    </row>
    <row r="64" spans="1:25" ht="15" customHeight="1" x14ac:dyDescent="0.35">
      <c r="A64">
        <v>1</v>
      </c>
      <c r="B64" s="50">
        <v>46273.677083333343</v>
      </c>
      <c r="C64">
        <v>11707275</v>
      </c>
      <c r="D64">
        <v>100006740446</v>
      </c>
      <c r="E64" t="s">
        <v>1726</v>
      </c>
      <c r="F64">
        <v>100</v>
      </c>
      <c r="G64" t="s">
        <v>1745</v>
      </c>
      <c r="H64" t="s">
        <v>1760</v>
      </c>
      <c r="I64">
        <v>5992301</v>
      </c>
      <c r="J64">
        <v>3</v>
      </c>
      <c r="K64" t="s">
        <v>1785</v>
      </c>
      <c r="L64" t="s">
        <v>1786</v>
      </c>
      <c r="N64">
        <v>0</v>
      </c>
      <c r="O64">
        <v>1</v>
      </c>
      <c r="P64">
        <v>1</v>
      </c>
      <c r="Q64">
        <v>1</v>
      </c>
      <c r="R64">
        <v>0</v>
      </c>
      <c r="S64">
        <v>0</v>
      </c>
      <c r="T64">
        <v>0</v>
      </c>
      <c r="U64" s="50">
        <v>46273.655023148152</v>
      </c>
      <c r="V64" s="50">
        <v>46273.655023148152</v>
      </c>
      <c r="W64" s="51">
        <v>46273</v>
      </c>
      <c r="X64" t="s">
        <v>1747</v>
      </c>
      <c r="Y64" t="s">
        <v>492</v>
      </c>
    </row>
    <row r="65" spans="1:25" ht="15" customHeight="1" x14ac:dyDescent="0.35">
      <c r="A65">
        <v>1</v>
      </c>
      <c r="B65" s="50">
        <v>46273.677083333343</v>
      </c>
      <c r="C65">
        <v>11707276</v>
      </c>
      <c r="D65">
        <v>100006740446</v>
      </c>
      <c r="E65" t="s">
        <v>1726</v>
      </c>
      <c r="F65">
        <v>100</v>
      </c>
      <c r="G65" t="s">
        <v>1745</v>
      </c>
      <c r="H65" t="s">
        <v>1760</v>
      </c>
      <c r="I65">
        <v>5992301</v>
      </c>
      <c r="J65">
        <v>3</v>
      </c>
      <c r="K65" t="s">
        <v>1857</v>
      </c>
      <c r="L65" t="s">
        <v>1858</v>
      </c>
      <c r="N65">
        <v>0</v>
      </c>
      <c r="O65">
        <v>1</v>
      </c>
      <c r="P65">
        <v>1</v>
      </c>
      <c r="Q65">
        <v>1</v>
      </c>
      <c r="R65">
        <v>0</v>
      </c>
      <c r="S65">
        <v>0</v>
      </c>
      <c r="T65">
        <v>0</v>
      </c>
      <c r="U65" s="50">
        <v>46273.655023148152</v>
      </c>
      <c r="V65" s="50">
        <v>46273.655023148152</v>
      </c>
      <c r="W65" s="51">
        <v>46273</v>
      </c>
      <c r="X65" t="s">
        <v>1747</v>
      </c>
      <c r="Y65" t="s">
        <v>492</v>
      </c>
    </row>
    <row r="66" spans="1:25" ht="15" customHeight="1" x14ac:dyDescent="0.35">
      <c r="A66">
        <v>1</v>
      </c>
      <c r="B66" s="50">
        <v>46273.677083333343</v>
      </c>
      <c r="C66">
        <v>11707277</v>
      </c>
      <c r="D66">
        <v>100006740446</v>
      </c>
      <c r="E66" t="s">
        <v>1726</v>
      </c>
      <c r="F66">
        <v>100</v>
      </c>
      <c r="G66" t="s">
        <v>1745</v>
      </c>
      <c r="H66" t="s">
        <v>1760</v>
      </c>
      <c r="I66">
        <v>5992301</v>
      </c>
      <c r="J66">
        <v>3</v>
      </c>
      <c r="K66" t="s">
        <v>1859</v>
      </c>
      <c r="L66" t="s">
        <v>1860</v>
      </c>
      <c r="N66">
        <v>0</v>
      </c>
      <c r="O66">
        <v>1</v>
      </c>
      <c r="P66">
        <v>1</v>
      </c>
      <c r="Q66">
        <v>1</v>
      </c>
      <c r="R66">
        <v>0</v>
      </c>
      <c r="S66">
        <v>0</v>
      </c>
      <c r="T66">
        <v>0</v>
      </c>
      <c r="U66" s="50">
        <v>46273.655023148152</v>
      </c>
      <c r="V66" s="50">
        <v>46273.655023148152</v>
      </c>
      <c r="W66" s="51">
        <v>46273</v>
      </c>
      <c r="X66" t="s">
        <v>1747</v>
      </c>
      <c r="Y66" t="s">
        <v>492</v>
      </c>
    </row>
    <row r="67" spans="1:25" ht="15" customHeight="1" x14ac:dyDescent="0.35">
      <c r="A67">
        <v>1</v>
      </c>
      <c r="B67" s="50">
        <v>46273.677083333343</v>
      </c>
      <c r="C67">
        <v>11707278</v>
      </c>
      <c r="D67">
        <v>100006740446</v>
      </c>
      <c r="E67" t="s">
        <v>1726</v>
      </c>
      <c r="F67">
        <v>100</v>
      </c>
      <c r="G67" t="s">
        <v>1745</v>
      </c>
      <c r="H67" t="s">
        <v>1760</v>
      </c>
      <c r="I67">
        <v>5992301</v>
      </c>
      <c r="J67">
        <v>3</v>
      </c>
      <c r="K67" t="s">
        <v>1845</v>
      </c>
      <c r="L67" t="s">
        <v>1846</v>
      </c>
      <c r="N67">
        <v>0</v>
      </c>
      <c r="O67">
        <v>1</v>
      </c>
      <c r="P67">
        <v>1</v>
      </c>
      <c r="Q67">
        <v>1</v>
      </c>
      <c r="R67">
        <v>0</v>
      </c>
      <c r="S67">
        <v>0</v>
      </c>
      <c r="T67">
        <v>0</v>
      </c>
      <c r="U67" s="50">
        <v>46273.655023148152</v>
      </c>
      <c r="V67" s="50">
        <v>46273.655023148152</v>
      </c>
      <c r="W67" s="51">
        <v>46273</v>
      </c>
      <c r="X67" t="s">
        <v>1747</v>
      </c>
      <c r="Y67" t="s">
        <v>492</v>
      </c>
    </row>
    <row r="68" spans="1:25" ht="15" customHeight="1" x14ac:dyDescent="0.35">
      <c r="A68">
        <v>1</v>
      </c>
      <c r="B68" s="50">
        <v>46273.677083333343</v>
      </c>
      <c r="C68">
        <v>11707279</v>
      </c>
      <c r="D68">
        <v>100006740446</v>
      </c>
      <c r="E68" t="s">
        <v>1726</v>
      </c>
      <c r="F68">
        <v>100</v>
      </c>
      <c r="G68" t="s">
        <v>1745</v>
      </c>
      <c r="H68" t="s">
        <v>1760</v>
      </c>
      <c r="I68">
        <v>5992301</v>
      </c>
      <c r="J68">
        <v>3</v>
      </c>
      <c r="K68" t="s">
        <v>1809</v>
      </c>
      <c r="L68" t="s">
        <v>1810</v>
      </c>
      <c r="N68">
        <v>0</v>
      </c>
      <c r="O68">
        <v>1</v>
      </c>
      <c r="P68">
        <v>1</v>
      </c>
      <c r="Q68">
        <v>1</v>
      </c>
      <c r="R68">
        <v>0</v>
      </c>
      <c r="S68">
        <v>0</v>
      </c>
      <c r="T68">
        <v>0</v>
      </c>
      <c r="U68" s="50">
        <v>46273.655023148152</v>
      </c>
      <c r="V68" s="50">
        <v>46273.655023148152</v>
      </c>
      <c r="W68" s="51">
        <v>46273</v>
      </c>
      <c r="X68" t="s">
        <v>1747</v>
      </c>
      <c r="Y68" t="s">
        <v>492</v>
      </c>
    </row>
    <row r="69" spans="1:25" ht="15" customHeight="1" x14ac:dyDescent="0.35">
      <c r="A69">
        <v>1</v>
      </c>
      <c r="B69" s="50">
        <v>46273.677083333343</v>
      </c>
      <c r="C69">
        <v>11707280</v>
      </c>
      <c r="D69">
        <v>100006740447</v>
      </c>
      <c r="E69" t="s">
        <v>1726</v>
      </c>
      <c r="F69">
        <v>100</v>
      </c>
      <c r="G69" t="s">
        <v>1745</v>
      </c>
      <c r="H69" t="s">
        <v>1760</v>
      </c>
      <c r="I69">
        <v>6000901</v>
      </c>
      <c r="J69">
        <v>3</v>
      </c>
      <c r="K69" t="s">
        <v>1861</v>
      </c>
      <c r="L69" t="s">
        <v>1862</v>
      </c>
      <c r="N69">
        <v>0</v>
      </c>
      <c r="O69">
        <v>1</v>
      </c>
      <c r="P69">
        <v>1</v>
      </c>
      <c r="Q69">
        <v>1</v>
      </c>
      <c r="R69">
        <v>0</v>
      </c>
      <c r="S69">
        <v>0</v>
      </c>
      <c r="T69">
        <v>0</v>
      </c>
      <c r="U69" s="50">
        <v>46273.655023148152</v>
      </c>
      <c r="V69" s="50">
        <v>46273.655023148152</v>
      </c>
      <c r="W69" s="51">
        <v>46273</v>
      </c>
      <c r="X69" t="s">
        <v>1747</v>
      </c>
      <c r="Y69" t="s">
        <v>492</v>
      </c>
    </row>
    <row r="70" spans="1:25" ht="15" customHeight="1" x14ac:dyDescent="0.35">
      <c r="A70">
        <v>1</v>
      </c>
      <c r="B70" s="50">
        <v>46273.677083333343</v>
      </c>
      <c r="C70">
        <v>11707281</v>
      </c>
      <c r="D70">
        <v>100006740447</v>
      </c>
      <c r="E70" t="s">
        <v>1726</v>
      </c>
      <c r="F70">
        <v>100</v>
      </c>
      <c r="G70" t="s">
        <v>1745</v>
      </c>
      <c r="H70" t="s">
        <v>1760</v>
      </c>
      <c r="I70">
        <v>6000901</v>
      </c>
      <c r="J70">
        <v>3</v>
      </c>
      <c r="K70" t="s">
        <v>1863</v>
      </c>
      <c r="L70" t="s">
        <v>1864</v>
      </c>
      <c r="N70">
        <v>0</v>
      </c>
      <c r="O70">
        <v>1</v>
      </c>
      <c r="P70">
        <v>1</v>
      </c>
      <c r="Q70">
        <v>1</v>
      </c>
      <c r="R70">
        <v>0</v>
      </c>
      <c r="S70">
        <v>0</v>
      </c>
      <c r="T70">
        <v>0</v>
      </c>
      <c r="U70" s="50">
        <v>46273.655023148152</v>
      </c>
      <c r="V70" s="50">
        <v>46273.655023148152</v>
      </c>
      <c r="W70" s="51">
        <v>46273</v>
      </c>
      <c r="X70" t="s">
        <v>1747</v>
      </c>
      <c r="Y70" t="s">
        <v>492</v>
      </c>
    </row>
    <row r="71" spans="1:25" ht="15" customHeight="1" x14ac:dyDescent="0.35">
      <c r="A71">
        <v>1</v>
      </c>
      <c r="B71" s="50">
        <v>46273.677083333343</v>
      </c>
      <c r="C71">
        <v>11707288</v>
      </c>
      <c r="D71">
        <v>100006740452</v>
      </c>
      <c r="E71" t="s">
        <v>1726</v>
      </c>
      <c r="F71">
        <v>100</v>
      </c>
      <c r="G71" t="s">
        <v>1745</v>
      </c>
      <c r="H71" t="s">
        <v>1760</v>
      </c>
      <c r="I71">
        <v>5995901</v>
      </c>
      <c r="J71">
        <v>3</v>
      </c>
      <c r="K71" t="s">
        <v>1857</v>
      </c>
      <c r="L71" t="s">
        <v>1858</v>
      </c>
      <c r="N71">
        <v>0</v>
      </c>
      <c r="O71">
        <v>1</v>
      </c>
      <c r="P71">
        <v>1</v>
      </c>
      <c r="Q71">
        <v>1</v>
      </c>
      <c r="R71">
        <v>0</v>
      </c>
      <c r="S71">
        <v>0</v>
      </c>
      <c r="T71">
        <v>0</v>
      </c>
      <c r="U71" s="50">
        <v>46273.655034722222</v>
      </c>
      <c r="V71" s="50">
        <v>46273.655034722222</v>
      </c>
      <c r="W71" s="51">
        <v>46273</v>
      </c>
      <c r="X71" t="s">
        <v>1747</v>
      </c>
      <c r="Y71" t="s">
        <v>492</v>
      </c>
    </row>
    <row r="72" spans="1:25" ht="15" customHeight="1" x14ac:dyDescent="0.35">
      <c r="A72">
        <v>1</v>
      </c>
      <c r="B72" s="50">
        <v>46273.677083333343</v>
      </c>
      <c r="C72">
        <v>11707298</v>
      </c>
      <c r="D72">
        <v>100006740460</v>
      </c>
      <c r="E72" t="s">
        <v>1726</v>
      </c>
      <c r="F72">
        <v>100</v>
      </c>
      <c r="G72" t="s">
        <v>1745</v>
      </c>
      <c r="H72" t="s">
        <v>1760</v>
      </c>
      <c r="I72">
        <v>5956401</v>
      </c>
      <c r="J72">
        <v>4</v>
      </c>
      <c r="K72" t="s">
        <v>1865</v>
      </c>
      <c r="L72" t="s">
        <v>1866</v>
      </c>
      <c r="N72">
        <v>0</v>
      </c>
      <c r="O72">
        <v>1</v>
      </c>
      <c r="P72">
        <v>1</v>
      </c>
      <c r="Q72">
        <v>1</v>
      </c>
      <c r="R72">
        <v>0</v>
      </c>
      <c r="S72">
        <v>0</v>
      </c>
      <c r="T72">
        <v>0</v>
      </c>
      <c r="U72" s="50">
        <v>46273.655034722222</v>
      </c>
      <c r="V72" s="50">
        <v>46273.655034722222</v>
      </c>
      <c r="W72" s="51">
        <v>46273</v>
      </c>
      <c r="X72" t="s">
        <v>1747</v>
      </c>
      <c r="Y72" t="s">
        <v>492</v>
      </c>
    </row>
    <row r="73" spans="1:25" ht="15" customHeight="1" x14ac:dyDescent="0.35">
      <c r="A73">
        <v>1</v>
      </c>
      <c r="B73" s="50">
        <v>46273.677083333343</v>
      </c>
      <c r="C73">
        <v>11707299</v>
      </c>
      <c r="D73">
        <v>100006740460</v>
      </c>
      <c r="E73" t="s">
        <v>1726</v>
      </c>
      <c r="F73">
        <v>100</v>
      </c>
      <c r="G73" t="s">
        <v>1745</v>
      </c>
      <c r="H73" t="s">
        <v>1760</v>
      </c>
      <c r="I73">
        <v>5956401</v>
      </c>
      <c r="J73">
        <v>4</v>
      </c>
      <c r="K73" t="s">
        <v>1867</v>
      </c>
      <c r="L73" t="s">
        <v>1868</v>
      </c>
      <c r="N73">
        <v>0</v>
      </c>
      <c r="O73">
        <v>1</v>
      </c>
      <c r="P73">
        <v>1</v>
      </c>
      <c r="Q73">
        <v>1</v>
      </c>
      <c r="R73">
        <v>0</v>
      </c>
      <c r="S73">
        <v>0</v>
      </c>
      <c r="T73">
        <v>0</v>
      </c>
      <c r="U73" s="50">
        <v>46273.655034722222</v>
      </c>
      <c r="V73" s="50">
        <v>46273.655034722222</v>
      </c>
      <c r="W73" s="51">
        <v>46273</v>
      </c>
      <c r="X73" t="s">
        <v>1747</v>
      </c>
      <c r="Y73" t="s">
        <v>492</v>
      </c>
    </row>
    <row r="74" spans="1:25" ht="15" customHeight="1" x14ac:dyDescent="0.35">
      <c r="A74">
        <v>1</v>
      </c>
      <c r="B74" s="50">
        <v>46273.677083333343</v>
      </c>
      <c r="C74">
        <v>11707300</v>
      </c>
      <c r="D74">
        <v>100006740461</v>
      </c>
      <c r="E74" t="s">
        <v>1726</v>
      </c>
      <c r="F74">
        <v>100</v>
      </c>
      <c r="G74" t="s">
        <v>1745</v>
      </c>
      <c r="H74" t="s">
        <v>1760</v>
      </c>
      <c r="I74">
        <v>5975401</v>
      </c>
      <c r="J74">
        <v>5</v>
      </c>
      <c r="K74" t="s">
        <v>1869</v>
      </c>
      <c r="L74" t="s">
        <v>1870</v>
      </c>
      <c r="N74">
        <v>0</v>
      </c>
      <c r="O74">
        <v>3</v>
      </c>
      <c r="P74">
        <v>3</v>
      </c>
      <c r="Q74">
        <v>3</v>
      </c>
      <c r="R74">
        <v>0</v>
      </c>
      <c r="S74">
        <v>0</v>
      </c>
      <c r="T74">
        <v>0</v>
      </c>
      <c r="U74" s="50">
        <v>46273.655034722222</v>
      </c>
      <c r="V74" s="50">
        <v>46273.655034722222</v>
      </c>
      <c r="W74" s="51">
        <v>46273</v>
      </c>
      <c r="X74" t="s">
        <v>1747</v>
      </c>
      <c r="Y74" t="s">
        <v>492</v>
      </c>
    </row>
    <row r="75" spans="1:25" ht="15" customHeight="1" x14ac:dyDescent="0.35">
      <c r="A75">
        <v>1</v>
      </c>
      <c r="B75" s="50">
        <v>46273.677083333343</v>
      </c>
      <c r="C75">
        <v>11707301</v>
      </c>
      <c r="D75">
        <v>100006740462</v>
      </c>
      <c r="E75" t="s">
        <v>1726</v>
      </c>
      <c r="F75">
        <v>100</v>
      </c>
      <c r="G75" t="s">
        <v>1745</v>
      </c>
      <c r="H75" t="s">
        <v>1760</v>
      </c>
      <c r="I75">
        <v>6001201</v>
      </c>
      <c r="J75">
        <v>3</v>
      </c>
      <c r="K75" t="s">
        <v>1801</v>
      </c>
      <c r="L75" t="s">
        <v>1802</v>
      </c>
      <c r="N75">
        <v>0</v>
      </c>
      <c r="O75">
        <v>1</v>
      </c>
      <c r="P75">
        <v>1</v>
      </c>
      <c r="Q75">
        <v>1</v>
      </c>
      <c r="R75">
        <v>0</v>
      </c>
      <c r="S75">
        <v>0</v>
      </c>
      <c r="T75">
        <v>0</v>
      </c>
      <c r="U75" s="50">
        <v>46273.655034722222</v>
      </c>
      <c r="V75" s="50">
        <v>46273.655034722222</v>
      </c>
      <c r="W75" s="51">
        <v>46273</v>
      </c>
      <c r="X75" t="s">
        <v>1747</v>
      </c>
      <c r="Y75" t="s">
        <v>492</v>
      </c>
    </row>
    <row r="76" spans="1:25" ht="15" customHeight="1" x14ac:dyDescent="0.35">
      <c r="A76">
        <v>1</v>
      </c>
      <c r="B76" s="50">
        <v>46273.677083333343</v>
      </c>
      <c r="C76">
        <v>11707305</v>
      </c>
      <c r="D76">
        <v>100006740466</v>
      </c>
      <c r="E76" t="s">
        <v>1726</v>
      </c>
      <c r="F76">
        <v>100</v>
      </c>
      <c r="G76" t="s">
        <v>1745</v>
      </c>
      <c r="H76" t="s">
        <v>1760</v>
      </c>
      <c r="I76">
        <v>5966401</v>
      </c>
      <c r="J76">
        <v>3</v>
      </c>
      <c r="K76" t="s">
        <v>1793</v>
      </c>
      <c r="L76" t="s">
        <v>1794</v>
      </c>
      <c r="N76">
        <v>0</v>
      </c>
      <c r="O76">
        <v>1</v>
      </c>
      <c r="P76">
        <v>1</v>
      </c>
      <c r="Q76">
        <v>1</v>
      </c>
      <c r="R76">
        <v>0</v>
      </c>
      <c r="S76">
        <v>0</v>
      </c>
      <c r="T76">
        <v>0</v>
      </c>
      <c r="U76" s="50">
        <v>46273.655046296299</v>
      </c>
      <c r="V76" s="50">
        <v>46273.655046296299</v>
      </c>
      <c r="W76" s="51">
        <v>46273</v>
      </c>
      <c r="X76" t="s">
        <v>1747</v>
      </c>
      <c r="Y76" t="s">
        <v>492</v>
      </c>
    </row>
    <row r="77" spans="1:25" ht="15" customHeight="1" x14ac:dyDescent="0.35">
      <c r="A77">
        <v>1</v>
      </c>
      <c r="B77" s="50">
        <v>46273.677083333343</v>
      </c>
      <c r="C77">
        <v>11707306</v>
      </c>
      <c r="D77">
        <v>100006740466</v>
      </c>
      <c r="E77" t="s">
        <v>1726</v>
      </c>
      <c r="F77">
        <v>100</v>
      </c>
      <c r="G77" t="s">
        <v>1745</v>
      </c>
      <c r="H77" t="s">
        <v>1760</v>
      </c>
      <c r="I77">
        <v>5966401</v>
      </c>
      <c r="J77">
        <v>3</v>
      </c>
      <c r="K77" t="s">
        <v>1785</v>
      </c>
      <c r="L77" t="s">
        <v>1786</v>
      </c>
      <c r="N77">
        <v>0</v>
      </c>
      <c r="O77">
        <v>2</v>
      </c>
      <c r="P77">
        <v>2</v>
      </c>
      <c r="Q77">
        <v>2</v>
      </c>
      <c r="R77">
        <v>0</v>
      </c>
      <c r="S77">
        <v>0</v>
      </c>
      <c r="T77">
        <v>0</v>
      </c>
      <c r="U77" s="50">
        <v>46273.655046296299</v>
      </c>
      <c r="V77" s="50">
        <v>46273.655046296299</v>
      </c>
      <c r="W77" s="51">
        <v>46273</v>
      </c>
      <c r="X77" t="s">
        <v>1747</v>
      </c>
      <c r="Y77" t="s">
        <v>492</v>
      </c>
    </row>
    <row r="78" spans="1:25" ht="15" customHeight="1" x14ac:dyDescent="0.35">
      <c r="A78">
        <v>1</v>
      </c>
      <c r="B78" s="50">
        <v>46273.677083333343</v>
      </c>
      <c r="C78">
        <v>11707307</v>
      </c>
      <c r="D78">
        <v>100006740466</v>
      </c>
      <c r="E78" t="s">
        <v>1726</v>
      </c>
      <c r="F78">
        <v>100</v>
      </c>
      <c r="G78" t="s">
        <v>1745</v>
      </c>
      <c r="H78" t="s">
        <v>1760</v>
      </c>
      <c r="I78">
        <v>5966401</v>
      </c>
      <c r="J78">
        <v>3</v>
      </c>
      <c r="K78" t="s">
        <v>1871</v>
      </c>
      <c r="L78" t="s">
        <v>1872</v>
      </c>
      <c r="N78">
        <v>0</v>
      </c>
      <c r="O78">
        <v>2</v>
      </c>
      <c r="P78">
        <v>2</v>
      </c>
      <c r="Q78">
        <v>2</v>
      </c>
      <c r="R78">
        <v>0</v>
      </c>
      <c r="S78">
        <v>0</v>
      </c>
      <c r="T78">
        <v>0</v>
      </c>
      <c r="U78" s="50">
        <v>46273.655046296299</v>
      </c>
      <c r="V78" s="50">
        <v>46273.655046296299</v>
      </c>
      <c r="W78" s="51">
        <v>46273</v>
      </c>
      <c r="X78" t="s">
        <v>1747</v>
      </c>
      <c r="Y78" t="s">
        <v>492</v>
      </c>
    </row>
    <row r="79" spans="1:25" ht="15" customHeight="1" x14ac:dyDescent="0.35">
      <c r="A79">
        <v>1</v>
      </c>
      <c r="B79" s="50">
        <v>46273.677083333343</v>
      </c>
      <c r="C79">
        <v>11707308</v>
      </c>
      <c r="D79">
        <v>100006740466</v>
      </c>
      <c r="E79" t="s">
        <v>1726</v>
      </c>
      <c r="F79">
        <v>100</v>
      </c>
      <c r="G79" t="s">
        <v>1745</v>
      </c>
      <c r="H79" t="s">
        <v>1760</v>
      </c>
      <c r="I79">
        <v>5966401</v>
      </c>
      <c r="J79">
        <v>3</v>
      </c>
      <c r="K79" t="s">
        <v>1809</v>
      </c>
      <c r="L79" t="s">
        <v>1810</v>
      </c>
      <c r="N79">
        <v>0</v>
      </c>
      <c r="O79">
        <v>1</v>
      </c>
      <c r="P79">
        <v>1</v>
      </c>
      <c r="Q79">
        <v>1</v>
      </c>
      <c r="R79">
        <v>0</v>
      </c>
      <c r="S79">
        <v>0</v>
      </c>
      <c r="T79">
        <v>0</v>
      </c>
      <c r="U79" s="50">
        <v>46273.655046296299</v>
      </c>
      <c r="V79" s="50">
        <v>46273.655046296299</v>
      </c>
      <c r="W79" s="51">
        <v>46273</v>
      </c>
      <c r="X79" t="s">
        <v>1747</v>
      </c>
      <c r="Y79" t="s">
        <v>492</v>
      </c>
    </row>
    <row r="80" spans="1:25" ht="15" customHeight="1" x14ac:dyDescent="0.35">
      <c r="A80">
        <v>1</v>
      </c>
      <c r="B80" s="50">
        <v>46273.677083333343</v>
      </c>
      <c r="C80">
        <v>11707309</v>
      </c>
      <c r="D80">
        <v>100006740467</v>
      </c>
      <c r="E80" t="s">
        <v>1726</v>
      </c>
      <c r="F80">
        <v>100</v>
      </c>
      <c r="G80" t="s">
        <v>1745</v>
      </c>
      <c r="H80" t="s">
        <v>1760</v>
      </c>
      <c r="I80">
        <v>5969101</v>
      </c>
      <c r="J80">
        <v>4</v>
      </c>
      <c r="K80" t="s">
        <v>1839</v>
      </c>
      <c r="L80" t="s">
        <v>1840</v>
      </c>
      <c r="N80">
        <v>0</v>
      </c>
      <c r="O80">
        <v>1</v>
      </c>
      <c r="P80">
        <v>1</v>
      </c>
      <c r="Q80">
        <v>1</v>
      </c>
      <c r="R80">
        <v>0</v>
      </c>
      <c r="S80">
        <v>0</v>
      </c>
      <c r="T80">
        <v>0</v>
      </c>
      <c r="U80" s="50">
        <v>46273.655046296299</v>
      </c>
      <c r="V80" s="50">
        <v>46273.655046296299</v>
      </c>
      <c r="W80" s="51">
        <v>46273</v>
      </c>
      <c r="X80" t="s">
        <v>1747</v>
      </c>
      <c r="Y80" t="s">
        <v>492</v>
      </c>
    </row>
    <row r="81" spans="1:25" ht="15" customHeight="1" x14ac:dyDescent="0.35">
      <c r="A81">
        <v>1</v>
      </c>
      <c r="B81" s="50">
        <v>46273.677083333343</v>
      </c>
      <c r="C81">
        <v>11707310</v>
      </c>
      <c r="D81">
        <v>100006740468</v>
      </c>
      <c r="E81" t="s">
        <v>1726</v>
      </c>
      <c r="F81">
        <v>100</v>
      </c>
      <c r="G81" t="s">
        <v>1745</v>
      </c>
      <c r="H81" t="s">
        <v>1760</v>
      </c>
      <c r="I81">
        <v>5999701</v>
      </c>
      <c r="J81">
        <v>3</v>
      </c>
      <c r="K81" t="s">
        <v>1873</v>
      </c>
      <c r="L81" t="s">
        <v>1874</v>
      </c>
      <c r="N81">
        <v>0</v>
      </c>
      <c r="O81">
        <v>1</v>
      </c>
      <c r="P81">
        <v>1</v>
      </c>
      <c r="Q81">
        <v>1</v>
      </c>
      <c r="R81">
        <v>0</v>
      </c>
      <c r="S81">
        <v>0</v>
      </c>
      <c r="T81">
        <v>0</v>
      </c>
      <c r="U81" s="50">
        <v>46273.655046296299</v>
      </c>
      <c r="V81" s="50">
        <v>46273.655046296299</v>
      </c>
      <c r="W81" s="51">
        <v>46273</v>
      </c>
      <c r="X81" t="s">
        <v>1747</v>
      </c>
      <c r="Y81" t="s">
        <v>492</v>
      </c>
    </row>
    <row r="82" spans="1:25" ht="15" customHeight="1" x14ac:dyDescent="0.35">
      <c r="A82">
        <v>1</v>
      </c>
      <c r="B82" s="50">
        <v>46273.677083333343</v>
      </c>
      <c r="C82">
        <v>11707323</v>
      </c>
      <c r="D82">
        <v>100006740476</v>
      </c>
      <c r="E82" t="s">
        <v>1726</v>
      </c>
      <c r="F82">
        <v>100</v>
      </c>
      <c r="G82" t="s">
        <v>1745</v>
      </c>
      <c r="H82" t="s">
        <v>1760</v>
      </c>
      <c r="I82">
        <v>5987201</v>
      </c>
      <c r="J82">
        <v>4</v>
      </c>
      <c r="K82" t="s">
        <v>1875</v>
      </c>
      <c r="L82" t="s">
        <v>1876</v>
      </c>
      <c r="N82">
        <v>0</v>
      </c>
      <c r="O82">
        <v>3</v>
      </c>
      <c r="P82">
        <v>3</v>
      </c>
      <c r="Q82">
        <v>3</v>
      </c>
      <c r="R82">
        <v>0</v>
      </c>
      <c r="S82">
        <v>0</v>
      </c>
      <c r="T82">
        <v>0</v>
      </c>
      <c r="U82" s="50">
        <v>46273.655057870368</v>
      </c>
      <c r="V82" s="50">
        <v>46273.655057870368</v>
      </c>
      <c r="W82" s="51">
        <v>46273</v>
      </c>
      <c r="X82" t="s">
        <v>1747</v>
      </c>
      <c r="Y82" t="s">
        <v>492</v>
      </c>
    </row>
    <row r="83" spans="1:25" ht="15" customHeight="1" x14ac:dyDescent="0.35">
      <c r="A83">
        <v>1</v>
      </c>
      <c r="B83" s="50">
        <v>46273.677083333343</v>
      </c>
      <c r="C83">
        <v>11707324</v>
      </c>
      <c r="D83">
        <v>100006740477</v>
      </c>
      <c r="E83" t="s">
        <v>1726</v>
      </c>
      <c r="F83">
        <v>100</v>
      </c>
      <c r="G83" t="s">
        <v>1745</v>
      </c>
      <c r="H83" t="s">
        <v>1760</v>
      </c>
      <c r="I83">
        <v>6004401</v>
      </c>
      <c r="J83">
        <v>4</v>
      </c>
      <c r="K83" t="s">
        <v>1877</v>
      </c>
      <c r="L83" t="s">
        <v>1878</v>
      </c>
      <c r="N83">
        <v>0</v>
      </c>
      <c r="O83">
        <v>1</v>
      </c>
      <c r="P83">
        <v>1</v>
      </c>
      <c r="Q83">
        <v>1</v>
      </c>
      <c r="R83">
        <v>0</v>
      </c>
      <c r="S83">
        <v>0</v>
      </c>
      <c r="T83">
        <v>0</v>
      </c>
      <c r="U83" s="50">
        <v>46273.655057870368</v>
      </c>
      <c r="V83" s="50">
        <v>46273.655057870368</v>
      </c>
      <c r="W83" s="51">
        <v>46273</v>
      </c>
      <c r="X83" t="s">
        <v>1747</v>
      </c>
      <c r="Y83" t="s">
        <v>492</v>
      </c>
    </row>
    <row r="84" spans="1:25" ht="15" customHeight="1" x14ac:dyDescent="0.35">
      <c r="A84">
        <v>1</v>
      </c>
      <c r="B84" s="50">
        <v>46273.677083333343</v>
      </c>
      <c r="C84">
        <v>11707333</v>
      </c>
      <c r="D84">
        <v>100006740483</v>
      </c>
      <c r="E84" t="s">
        <v>1726</v>
      </c>
      <c r="F84">
        <v>100</v>
      </c>
      <c r="G84" t="s">
        <v>1745</v>
      </c>
      <c r="H84" t="s">
        <v>1760</v>
      </c>
      <c r="I84">
        <v>6000301</v>
      </c>
      <c r="J84">
        <v>4</v>
      </c>
      <c r="K84" t="s">
        <v>1879</v>
      </c>
      <c r="L84" t="s">
        <v>1880</v>
      </c>
      <c r="N84">
        <v>0</v>
      </c>
      <c r="O84">
        <v>1</v>
      </c>
      <c r="P84">
        <v>1</v>
      </c>
      <c r="Q84">
        <v>1</v>
      </c>
      <c r="R84">
        <v>0</v>
      </c>
      <c r="S84">
        <v>0</v>
      </c>
      <c r="T84">
        <v>0</v>
      </c>
      <c r="U84" s="50">
        <v>46273.655069444438</v>
      </c>
      <c r="V84" s="50">
        <v>46273.655069444438</v>
      </c>
      <c r="W84" s="51">
        <v>46273</v>
      </c>
      <c r="X84" t="s">
        <v>1747</v>
      </c>
      <c r="Y84" t="s">
        <v>492</v>
      </c>
    </row>
    <row r="85" spans="1:25" ht="15" customHeight="1" x14ac:dyDescent="0.35">
      <c r="A85">
        <v>1</v>
      </c>
      <c r="B85" s="50">
        <v>46273.677083333343</v>
      </c>
      <c r="C85">
        <v>11707334</v>
      </c>
      <c r="D85">
        <v>100006740483</v>
      </c>
      <c r="E85" t="s">
        <v>1726</v>
      </c>
      <c r="F85">
        <v>100</v>
      </c>
      <c r="G85" t="s">
        <v>1745</v>
      </c>
      <c r="H85" t="s">
        <v>1760</v>
      </c>
      <c r="I85">
        <v>6000301</v>
      </c>
      <c r="J85">
        <v>4</v>
      </c>
      <c r="K85" t="s">
        <v>1881</v>
      </c>
      <c r="L85" t="s">
        <v>1882</v>
      </c>
      <c r="N85">
        <v>0</v>
      </c>
      <c r="O85">
        <v>3</v>
      </c>
      <c r="P85">
        <v>3</v>
      </c>
      <c r="Q85">
        <v>3</v>
      </c>
      <c r="R85">
        <v>0</v>
      </c>
      <c r="S85">
        <v>0</v>
      </c>
      <c r="T85">
        <v>0</v>
      </c>
      <c r="U85" s="50">
        <v>46273.655069444438</v>
      </c>
      <c r="V85" s="50">
        <v>46273.655069444438</v>
      </c>
      <c r="W85" s="51">
        <v>46273</v>
      </c>
      <c r="X85" t="s">
        <v>1747</v>
      </c>
      <c r="Y85" t="s">
        <v>492</v>
      </c>
    </row>
    <row r="86" spans="1:25" ht="15" customHeight="1" x14ac:dyDescent="0.35">
      <c r="A86">
        <v>1</v>
      </c>
      <c r="B86" s="50">
        <v>46273.677083333343</v>
      </c>
      <c r="C86">
        <v>11707335</v>
      </c>
      <c r="D86">
        <v>100006740483</v>
      </c>
      <c r="E86" t="s">
        <v>1726</v>
      </c>
      <c r="F86">
        <v>100</v>
      </c>
      <c r="G86" t="s">
        <v>1745</v>
      </c>
      <c r="H86" t="s">
        <v>1760</v>
      </c>
      <c r="I86">
        <v>6000301</v>
      </c>
      <c r="J86">
        <v>4</v>
      </c>
      <c r="K86" t="s">
        <v>1883</v>
      </c>
      <c r="L86" t="s">
        <v>1884</v>
      </c>
      <c r="N86">
        <v>0</v>
      </c>
      <c r="O86">
        <v>1</v>
      </c>
      <c r="P86">
        <v>1</v>
      </c>
      <c r="Q86">
        <v>1</v>
      </c>
      <c r="R86">
        <v>0</v>
      </c>
      <c r="S86">
        <v>0</v>
      </c>
      <c r="T86">
        <v>0</v>
      </c>
      <c r="U86" s="50">
        <v>46273.655069444438</v>
      </c>
      <c r="V86" s="50">
        <v>46273.655069444438</v>
      </c>
      <c r="W86" s="51">
        <v>46273</v>
      </c>
      <c r="X86" t="s">
        <v>1747</v>
      </c>
      <c r="Y86" t="s">
        <v>492</v>
      </c>
    </row>
    <row r="87" spans="1:25" ht="15" customHeight="1" x14ac:dyDescent="0.35">
      <c r="A87">
        <v>1</v>
      </c>
      <c r="B87" s="50">
        <v>46273.677083333343</v>
      </c>
      <c r="C87">
        <v>11707336</v>
      </c>
      <c r="D87">
        <v>100006740483</v>
      </c>
      <c r="E87" t="s">
        <v>1726</v>
      </c>
      <c r="F87">
        <v>100</v>
      </c>
      <c r="G87" t="s">
        <v>1745</v>
      </c>
      <c r="H87" t="s">
        <v>1760</v>
      </c>
      <c r="I87">
        <v>6000301</v>
      </c>
      <c r="J87">
        <v>4</v>
      </c>
      <c r="K87" t="s">
        <v>1885</v>
      </c>
      <c r="L87" t="s">
        <v>1886</v>
      </c>
      <c r="N87">
        <v>0</v>
      </c>
      <c r="O87">
        <v>2</v>
      </c>
      <c r="P87">
        <v>2</v>
      </c>
      <c r="Q87">
        <v>2</v>
      </c>
      <c r="R87">
        <v>0</v>
      </c>
      <c r="S87">
        <v>0</v>
      </c>
      <c r="T87">
        <v>0</v>
      </c>
      <c r="U87" s="50">
        <v>46273.655069444438</v>
      </c>
      <c r="V87" s="50">
        <v>46273.655069444438</v>
      </c>
      <c r="W87" s="51">
        <v>46273</v>
      </c>
      <c r="X87" t="s">
        <v>1747</v>
      </c>
      <c r="Y87" t="s">
        <v>492</v>
      </c>
    </row>
    <row r="88" spans="1:25" ht="15" customHeight="1" x14ac:dyDescent="0.35">
      <c r="A88">
        <v>1</v>
      </c>
      <c r="B88" s="50">
        <v>46273.677083333343</v>
      </c>
      <c r="C88">
        <v>11707337</v>
      </c>
      <c r="D88">
        <v>100006740483</v>
      </c>
      <c r="E88" t="s">
        <v>1726</v>
      </c>
      <c r="F88">
        <v>100</v>
      </c>
      <c r="G88" t="s">
        <v>1745</v>
      </c>
      <c r="H88" t="s">
        <v>1760</v>
      </c>
      <c r="I88">
        <v>6000301</v>
      </c>
      <c r="J88">
        <v>4</v>
      </c>
      <c r="K88" t="s">
        <v>1839</v>
      </c>
      <c r="L88" t="s">
        <v>1840</v>
      </c>
      <c r="N88">
        <v>0</v>
      </c>
      <c r="O88">
        <v>1</v>
      </c>
      <c r="P88">
        <v>1</v>
      </c>
      <c r="Q88">
        <v>1</v>
      </c>
      <c r="R88">
        <v>0</v>
      </c>
      <c r="S88">
        <v>0</v>
      </c>
      <c r="T88">
        <v>0</v>
      </c>
      <c r="U88" s="50">
        <v>46273.655069444438</v>
      </c>
      <c r="V88" s="50">
        <v>46273.655069444438</v>
      </c>
      <c r="W88" s="51">
        <v>46273</v>
      </c>
      <c r="X88" t="s">
        <v>1747</v>
      </c>
      <c r="Y88" t="s">
        <v>492</v>
      </c>
    </row>
    <row r="89" spans="1:25" ht="15" customHeight="1" x14ac:dyDescent="0.35">
      <c r="A89">
        <v>1</v>
      </c>
      <c r="B89" s="50">
        <v>46273.677083333343</v>
      </c>
      <c r="C89">
        <v>11707338</v>
      </c>
      <c r="D89">
        <v>100006740484</v>
      </c>
      <c r="E89" t="s">
        <v>1726</v>
      </c>
      <c r="F89">
        <v>100</v>
      </c>
      <c r="G89" t="s">
        <v>1745</v>
      </c>
      <c r="H89" t="s">
        <v>1760</v>
      </c>
      <c r="I89">
        <v>6000302</v>
      </c>
      <c r="J89">
        <v>5</v>
      </c>
      <c r="K89" t="s">
        <v>1887</v>
      </c>
      <c r="L89" t="s">
        <v>1888</v>
      </c>
      <c r="N89">
        <v>0</v>
      </c>
      <c r="O89">
        <v>2</v>
      </c>
      <c r="P89">
        <v>2</v>
      </c>
      <c r="Q89">
        <v>2</v>
      </c>
      <c r="R89">
        <v>0</v>
      </c>
      <c r="S89">
        <v>0</v>
      </c>
      <c r="T89">
        <v>0</v>
      </c>
      <c r="U89" s="50">
        <v>46273.655069444438</v>
      </c>
      <c r="V89" s="50">
        <v>46273.655069444438</v>
      </c>
      <c r="W89" s="51">
        <v>46273</v>
      </c>
      <c r="X89" t="s">
        <v>1747</v>
      </c>
      <c r="Y89" t="s">
        <v>492</v>
      </c>
    </row>
    <row r="90" spans="1:25" ht="15" customHeight="1" x14ac:dyDescent="0.35">
      <c r="A90">
        <v>1</v>
      </c>
      <c r="B90" s="50">
        <v>46273.677083333343</v>
      </c>
      <c r="C90">
        <v>11707339</v>
      </c>
      <c r="D90">
        <v>100006740485</v>
      </c>
      <c r="E90" t="s">
        <v>1726</v>
      </c>
      <c r="F90">
        <v>100</v>
      </c>
      <c r="G90" t="s">
        <v>1745</v>
      </c>
      <c r="H90" t="s">
        <v>1760</v>
      </c>
      <c r="I90">
        <v>6001101</v>
      </c>
      <c r="J90">
        <v>3</v>
      </c>
      <c r="K90" t="s">
        <v>1803</v>
      </c>
      <c r="L90" t="s">
        <v>1804</v>
      </c>
      <c r="N90">
        <v>0</v>
      </c>
      <c r="O90">
        <v>1</v>
      </c>
      <c r="P90">
        <v>1</v>
      </c>
      <c r="Q90">
        <v>1</v>
      </c>
      <c r="R90">
        <v>0</v>
      </c>
      <c r="S90">
        <v>0</v>
      </c>
      <c r="T90">
        <v>0</v>
      </c>
      <c r="U90" s="50">
        <v>46273.655069444438</v>
      </c>
      <c r="V90" s="50">
        <v>46273.655069444438</v>
      </c>
      <c r="W90" s="51">
        <v>46273</v>
      </c>
      <c r="X90" t="s">
        <v>1747</v>
      </c>
      <c r="Y90" t="s">
        <v>492</v>
      </c>
    </row>
    <row r="91" spans="1:25" ht="15" customHeight="1" x14ac:dyDescent="0.35">
      <c r="A91">
        <v>1</v>
      </c>
      <c r="B91" s="50">
        <v>46273.677083333343</v>
      </c>
      <c r="C91">
        <v>11707340</v>
      </c>
      <c r="D91">
        <v>100006740485</v>
      </c>
      <c r="E91" t="s">
        <v>1726</v>
      </c>
      <c r="F91">
        <v>100</v>
      </c>
      <c r="G91" t="s">
        <v>1745</v>
      </c>
      <c r="H91" t="s">
        <v>1760</v>
      </c>
      <c r="I91">
        <v>6001101</v>
      </c>
      <c r="J91">
        <v>3</v>
      </c>
      <c r="K91" t="s">
        <v>1889</v>
      </c>
      <c r="L91" t="s">
        <v>1890</v>
      </c>
      <c r="N91">
        <v>0</v>
      </c>
      <c r="O91">
        <v>2</v>
      </c>
      <c r="P91">
        <v>2</v>
      </c>
      <c r="Q91">
        <v>2</v>
      </c>
      <c r="R91">
        <v>0</v>
      </c>
      <c r="S91">
        <v>0</v>
      </c>
      <c r="T91">
        <v>0</v>
      </c>
      <c r="U91" s="50">
        <v>46273.655069444438</v>
      </c>
      <c r="V91" s="50">
        <v>46273.655069444438</v>
      </c>
      <c r="W91" s="51">
        <v>46273</v>
      </c>
      <c r="X91" t="s">
        <v>1747</v>
      </c>
      <c r="Y91" t="s">
        <v>492</v>
      </c>
    </row>
    <row r="92" spans="1:25" ht="15" customHeight="1" x14ac:dyDescent="0.35">
      <c r="A92">
        <v>1</v>
      </c>
      <c r="B92" s="50">
        <v>46273.677083333343</v>
      </c>
      <c r="C92">
        <v>11707341</v>
      </c>
      <c r="D92">
        <v>100006740485</v>
      </c>
      <c r="E92" t="s">
        <v>1726</v>
      </c>
      <c r="F92">
        <v>100</v>
      </c>
      <c r="G92" t="s">
        <v>1745</v>
      </c>
      <c r="H92" t="s">
        <v>1760</v>
      </c>
      <c r="I92">
        <v>6001101</v>
      </c>
      <c r="J92">
        <v>3</v>
      </c>
      <c r="K92" t="s">
        <v>1843</v>
      </c>
      <c r="L92" t="s">
        <v>1844</v>
      </c>
      <c r="N92">
        <v>0</v>
      </c>
      <c r="O92">
        <v>2</v>
      </c>
      <c r="P92">
        <v>2</v>
      </c>
      <c r="Q92">
        <v>2</v>
      </c>
      <c r="R92">
        <v>0</v>
      </c>
      <c r="S92">
        <v>0</v>
      </c>
      <c r="T92">
        <v>0</v>
      </c>
      <c r="U92" s="50">
        <v>46273.655069444438</v>
      </c>
      <c r="V92" s="50">
        <v>46273.655069444438</v>
      </c>
      <c r="W92" s="51">
        <v>46273</v>
      </c>
      <c r="X92" t="s">
        <v>1747</v>
      </c>
      <c r="Y92" t="s">
        <v>492</v>
      </c>
    </row>
    <row r="93" spans="1:25" ht="15" customHeight="1" x14ac:dyDescent="0.35">
      <c r="A93">
        <v>1</v>
      </c>
      <c r="B93" s="50">
        <v>46273.677083333343</v>
      </c>
      <c r="C93">
        <v>11707369</v>
      </c>
      <c r="D93">
        <v>100006740493</v>
      </c>
      <c r="E93" t="s">
        <v>1726</v>
      </c>
      <c r="F93">
        <v>100</v>
      </c>
      <c r="G93" t="s">
        <v>1745</v>
      </c>
      <c r="H93" t="s">
        <v>1760</v>
      </c>
      <c r="I93">
        <v>5954001</v>
      </c>
      <c r="J93">
        <v>3</v>
      </c>
      <c r="K93" t="s">
        <v>1891</v>
      </c>
      <c r="L93" t="s">
        <v>1892</v>
      </c>
      <c r="N93">
        <v>0</v>
      </c>
      <c r="O93">
        <v>4</v>
      </c>
      <c r="P93">
        <v>4</v>
      </c>
      <c r="Q93">
        <v>4</v>
      </c>
      <c r="R93">
        <v>0</v>
      </c>
      <c r="S93">
        <v>0</v>
      </c>
      <c r="T93">
        <v>0</v>
      </c>
      <c r="U93" s="50">
        <v>46273.655081018522</v>
      </c>
      <c r="V93" s="50">
        <v>46273.655081018522</v>
      </c>
      <c r="W93" s="51">
        <v>46273</v>
      </c>
      <c r="X93" t="s">
        <v>1747</v>
      </c>
      <c r="Y93" t="s">
        <v>492</v>
      </c>
    </row>
    <row r="94" spans="1:25" ht="15" customHeight="1" x14ac:dyDescent="0.35">
      <c r="A94">
        <v>1</v>
      </c>
      <c r="B94" s="50">
        <v>46273.677083333343</v>
      </c>
      <c r="C94">
        <v>11707370</v>
      </c>
      <c r="D94">
        <v>100006740493</v>
      </c>
      <c r="E94" t="s">
        <v>1726</v>
      </c>
      <c r="F94">
        <v>100</v>
      </c>
      <c r="G94" t="s">
        <v>1745</v>
      </c>
      <c r="H94" t="s">
        <v>1760</v>
      </c>
      <c r="I94">
        <v>5954001</v>
      </c>
      <c r="J94">
        <v>3</v>
      </c>
      <c r="K94" t="s">
        <v>1893</v>
      </c>
      <c r="L94" t="s">
        <v>1894</v>
      </c>
      <c r="N94">
        <v>0</v>
      </c>
      <c r="O94">
        <v>3</v>
      </c>
      <c r="P94">
        <v>3</v>
      </c>
      <c r="Q94">
        <v>3</v>
      </c>
      <c r="R94">
        <v>0</v>
      </c>
      <c r="S94">
        <v>0</v>
      </c>
      <c r="T94">
        <v>0</v>
      </c>
      <c r="U94" s="50">
        <v>46273.655081018522</v>
      </c>
      <c r="V94" s="50">
        <v>46273.655081018522</v>
      </c>
      <c r="W94" s="51">
        <v>46273</v>
      </c>
      <c r="X94" t="s">
        <v>1747</v>
      </c>
      <c r="Y94" t="s">
        <v>492</v>
      </c>
    </row>
    <row r="95" spans="1:25" ht="15" customHeight="1" x14ac:dyDescent="0.35">
      <c r="A95">
        <v>1</v>
      </c>
      <c r="B95" s="50">
        <v>46273.677083333343</v>
      </c>
      <c r="C95">
        <v>11707371</v>
      </c>
      <c r="D95">
        <v>100006740493</v>
      </c>
      <c r="E95" t="s">
        <v>1726</v>
      </c>
      <c r="F95">
        <v>100</v>
      </c>
      <c r="G95" t="s">
        <v>1745</v>
      </c>
      <c r="H95" t="s">
        <v>1760</v>
      </c>
      <c r="I95">
        <v>5954001</v>
      </c>
      <c r="J95">
        <v>3</v>
      </c>
      <c r="K95" t="s">
        <v>1895</v>
      </c>
      <c r="L95" t="s">
        <v>1896</v>
      </c>
      <c r="N95">
        <v>0</v>
      </c>
      <c r="O95">
        <v>3</v>
      </c>
      <c r="P95">
        <v>3</v>
      </c>
      <c r="Q95">
        <v>3</v>
      </c>
      <c r="R95">
        <v>0</v>
      </c>
      <c r="S95">
        <v>0</v>
      </c>
      <c r="T95">
        <v>0</v>
      </c>
      <c r="U95" s="50">
        <v>46273.655081018522</v>
      </c>
      <c r="V95" s="50">
        <v>46273.655081018522</v>
      </c>
      <c r="W95" s="51">
        <v>46273</v>
      </c>
      <c r="X95" t="s">
        <v>1747</v>
      </c>
      <c r="Y95" t="s">
        <v>492</v>
      </c>
    </row>
    <row r="96" spans="1:25" ht="15" customHeight="1" x14ac:dyDescent="0.35">
      <c r="A96">
        <v>1</v>
      </c>
      <c r="B96" s="50">
        <v>46273.677083333343</v>
      </c>
      <c r="C96">
        <v>11707372</v>
      </c>
      <c r="D96">
        <v>100006740494</v>
      </c>
      <c r="E96" t="s">
        <v>1726</v>
      </c>
      <c r="F96">
        <v>100</v>
      </c>
      <c r="G96" t="s">
        <v>1745</v>
      </c>
      <c r="H96" t="s">
        <v>1760</v>
      </c>
      <c r="I96">
        <v>5962001</v>
      </c>
      <c r="J96">
        <v>3</v>
      </c>
      <c r="K96" t="s">
        <v>1897</v>
      </c>
      <c r="L96" t="s">
        <v>1898</v>
      </c>
      <c r="N96">
        <v>0</v>
      </c>
      <c r="O96">
        <v>1</v>
      </c>
      <c r="P96">
        <v>1</v>
      </c>
      <c r="Q96">
        <v>1</v>
      </c>
      <c r="R96">
        <v>0</v>
      </c>
      <c r="S96">
        <v>0</v>
      </c>
      <c r="T96">
        <v>0</v>
      </c>
      <c r="U96" s="50">
        <v>46273.655081018522</v>
      </c>
      <c r="V96" s="50">
        <v>46273.655081018522</v>
      </c>
      <c r="W96" s="51">
        <v>46273</v>
      </c>
      <c r="X96" t="s">
        <v>1747</v>
      </c>
      <c r="Y96" t="s">
        <v>492</v>
      </c>
    </row>
    <row r="97" spans="1:25" ht="15" customHeight="1" x14ac:dyDescent="0.35">
      <c r="A97">
        <v>1</v>
      </c>
      <c r="B97" s="50">
        <v>46273.677083333343</v>
      </c>
      <c r="C97">
        <v>11707373</v>
      </c>
      <c r="D97">
        <v>100006740495</v>
      </c>
      <c r="E97" t="s">
        <v>1726</v>
      </c>
      <c r="F97">
        <v>100</v>
      </c>
      <c r="G97" t="s">
        <v>1745</v>
      </c>
      <c r="H97" t="s">
        <v>1760</v>
      </c>
      <c r="I97">
        <v>5964201</v>
      </c>
      <c r="J97">
        <v>4</v>
      </c>
      <c r="K97" t="s">
        <v>1899</v>
      </c>
      <c r="L97" t="s">
        <v>1900</v>
      </c>
      <c r="N97">
        <v>0</v>
      </c>
      <c r="O97">
        <v>1</v>
      </c>
      <c r="P97">
        <v>1</v>
      </c>
      <c r="Q97">
        <v>1</v>
      </c>
      <c r="R97">
        <v>0</v>
      </c>
      <c r="S97">
        <v>0</v>
      </c>
      <c r="T97">
        <v>0</v>
      </c>
      <c r="U97" s="50">
        <v>46273.655081018522</v>
      </c>
      <c r="V97" s="50">
        <v>46273.655081018522</v>
      </c>
      <c r="W97" s="51">
        <v>46273</v>
      </c>
      <c r="X97" t="s">
        <v>1747</v>
      </c>
      <c r="Y97" t="s">
        <v>492</v>
      </c>
    </row>
    <row r="98" spans="1:25" ht="15" customHeight="1" x14ac:dyDescent="0.35">
      <c r="A98">
        <v>1</v>
      </c>
      <c r="B98" s="50">
        <v>46273.677083333343</v>
      </c>
      <c r="C98">
        <v>11707374</v>
      </c>
      <c r="D98">
        <v>100006740495</v>
      </c>
      <c r="E98" t="s">
        <v>1726</v>
      </c>
      <c r="F98">
        <v>100</v>
      </c>
      <c r="G98" t="s">
        <v>1745</v>
      </c>
      <c r="H98" t="s">
        <v>1760</v>
      </c>
      <c r="I98">
        <v>5964201</v>
      </c>
      <c r="J98">
        <v>4</v>
      </c>
      <c r="K98" t="s">
        <v>1901</v>
      </c>
      <c r="L98" t="s">
        <v>1902</v>
      </c>
      <c r="N98">
        <v>0</v>
      </c>
      <c r="O98">
        <v>1</v>
      </c>
      <c r="P98">
        <v>1</v>
      </c>
      <c r="Q98">
        <v>1</v>
      </c>
      <c r="R98">
        <v>0</v>
      </c>
      <c r="S98">
        <v>0</v>
      </c>
      <c r="T98">
        <v>0</v>
      </c>
      <c r="U98" s="50">
        <v>46273.655081018522</v>
      </c>
      <c r="V98" s="50">
        <v>46273.655081018522</v>
      </c>
      <c r="W98" s="51">
        <v>46273</v>
      </c>
      <c r="X98" t="s">
        <v>1747</v>
      </c>
      <c r="Y98" t="s">
        <v>492</v>
      </c>
    </row>
    <row r="99" spans="1:25" ht="15" customHeight="1" x14ac:dyDescent="0.35">
      <c r="A99">
        <v>1</v>
      </c>
      <c r="B99" s="50">
        <v>46273.677083333343</v>
      </c>
      <c r="C99">
        <v>11707375</v>
      </c>
      <c r="D99">
        <v>100006740495</v>
      </c>
      <c r="E99" t="s">
        <v>1726</v>
      </c>
      <c r="F99">
        <v>100</v>
      </c>
      <c r="G99" t="s">
        <v>1745</v>
      </c>
      <c r="H99" t="s">
        <v>1760</v>
      </c>
      <c r="I99">
        <v>5964201</v>
      </c>
      <c r="J99">
        <v>4</v>
      </c>
      <c r="K99" t="s">
        <v>1825</v>
      </c>
      <c r="L99" t="s">
        <v>1826</v>
      </c>
      <c r="N99">
        <v>0</v>
      </c>
      <c r="O99">
        <v>4</v>
      </c>
      <c r="P99">
        <v>4</v>
      </c>
      <c r="Q99">
        <v>4</v>
      </c>
      <c r="R99">
        <v>0</v>
      </c>
      <c r="S99">
        <v>0</v>
      </c>
      <c r="T99">
        <v>0</v>
      </c>
      <c r="U99" s="50">
        <v>46273.655081018522</v>
      </c>
      <c r="V99" s="50">
        <v>46273.655081018522</v>
      </c>
      <c r="W99" s="51">
        <v>46273</v>
      </c>
      <c r="X99" t="s">
        <v>1747</v>
      </c>
      <c r="Y99" t="s">
        <v>492</v>
      </c>
    </row>
    <row r="100" spans="1:25" ht="15" customHeight="1" x14ac:dyDescent="0.35">
      <c r="A100">
        <v>1</v>
      </c>
      <c r="B100" s="50">
        <v>46273.677083333343</v>
      </c>
      <c r="C100">
        <v>11707376</v>
      </c>
      <c r="D100">
        <v>100006740496</v>
      </c>
      <c r="E100" t="s">
        <v>1726</v>
      </c>
      <c r="F100">
        <v>100</v>
      </c>
      <c r="G100" t="s">
        <v>1745</v>
      </c>
      <c r="H100" t="s">
        <v>1760</v>
      </c>
      <c r="I100">
        <v>5964202</v>
      </c>
      <c r="J100">
        <v>5</v>
      </c>
      <c r="K100" t="s">
        <v>1903</v>
      </c>
      <c r="L100" t="s">
        <v>1904</v>
      </c>
      <c r="N100">
        <v>0</v>
      </c>
      <c r="O100">
        <v>3</v>
      </c>
      <c r="P100">
        <v>3</v>
      </c>
      <c r="Q100">
        <v>3</v>
      </c>
      <c r="R100">
        <v>0</v>
      </c>
      <c r="S100">
        <v>0</v>
      </c>
      <c r="T100">
        <v>0</v>
      </c>
      <c r="U100" s="50">
        <v>46273.655081018522</v>
      </c>
      <c r="V100" s="50">
        <v>46273.655081018522</v>
      </c>
      <c r="W100" s="51">
        <v>46273</v>
      </c>
      <c r="X100" t="s">
        <v>1747</v>
      </c>
      <c r="Y100" t="s">
        <v>492</v>
      </c>
    </row>
    <row r="101" spans="1:25" ht="15" customHeight="1" x14ac:dyDescent="0.35">
      <c r="A101">
        <v>1</v>
      </c>
      <c r="B101" s="50">
        <v>46273.677083333343</v>
      </c>
      <c r="C101">
        <v>11707377</v>
      </c>
      <c r="D101">
        <v>100006740497</v>
      </c>
      <c r="E101" t="s">
        <v>1726</v>
      </c>
      <c r="F101">
        <v>100</v>
      </c>
      <c r="G101" t="s">
        <v>1745</v>
      </c>
      <c r="H101" t="s">
        <v>1760</v>
      </c>
      <c r="I101">
        <v>5965401</v>
      </c>
      <c r="J101">
        <v>5</v>
      </c>
      <c r="K101" t="s">
        <v>1905</v>
      </c>
      <c r="L101" t="s">
        <v>1906</v>
      </c>
      <c r="N101">
        <v>0</v>
      </c>
      <c r="O101">
        <v>4</v>
      </c>
      <c r="P101">
        <v>4</v>
      </c>
      <c r="Q101">
        <v>4</v>
      </c>
      <c r="R101">
        <v>0</v>
      </c>
      <c r="S101">
        <v>0</v>
      </c>
      <c r="T101">
        <v>0</v>
      </c>
      <c r="U101" s="50">
        <v>46273.655081018522</v>
      </c>
      <c r="V101" s="50">
        <v>46273.655081018522</v>
      </c>
      <c r="W101" s="51">
        <v>46273</v>
      </c>
      <c r="X101" t="s">
        <v>1747</v>
      </c>
      <c r="Y101" t="s">
        <v>492</v>
      </c>
    </row>
    <row r="102" spans="1:25" ht="15" customHeight="1" x14ac:dyDescent="0.35">
      <c r="A102">
        <v>1</v>
      </c>
      <c r="B102" s="50">
        <v>46273.677083333343</v>
      </c>
      <c r="C102">
        <v>11707378</v>
      </c>
      <c r="D102">
        <v>100006740498</v>
      </c>
      <c r="E102" t="s">
        <v>1726</v>
      </c>
      <c r="F102">
        <v>100</v>
      </c>
      <c r="G102" t="s">
        <v>1745</v>
      </c>
      <c r="H102" t="s">
        <v>1760</v>
      </c>
      <c r="I102">
        <v>5967401</v>
      </c>
      <c r="J102">
        <v>4</v>
      </c>
      <c r="K102" t="s">
        <v>1907</v>
      </c>
      <c r="L102" t="s">
        <v>1908</v>
      </c>
      <c r="N102">
        <v>0</v>
      </c>
      <c r="O102">
        <v>2</v>
      </c>
      <c r="P102">
        <v>2</v>
      </c>
      <c r="Q102">
        <v>2</v>
      </c>
      <c r="R102">
        <v>0</v>
      </c>
      <c r="S102">
        <v>0</v>
      </c>
      <c r="T102">
        <v>0</v>
      </c>
      <c r="U102" s="50">
        <v>46273.655081018522</v>
      </c>
      <c r="V102" s="50">
        <v>46273.655081018522</v>
      </c>
      <c r="W102" s="51">
        <v>46273</v>
      </c>
      <c r="X102" t="s">
        <v>1747</v>
      </c>
      <c r="Y102" t="s">
        <v>492</v>
      </c>
    </row>
    <row r="103" spans="1:25" ht="15" customHeight="1" x14ac:dyDescent="0.35">
      <c r="A103">
        <v>1</v>
      </c>
      <c r="B103" s="50">
        <v>46273.677083333343</v>
      </c>
      <c r="C103">
        <v>11707379</v>
      </c>
      <c r="D103">
        <v>100006740498</v>
      </c>
      <c r="E103" t="s">
        <v>1726</v>
      </c>
      <c r="F103">
        <v>100</v>
      </c>
      <c r="G103" t="s">
        <v>1745</v>
      </c>
      <c r="H103" t="s">
        <v>1760</v>
      </c>
      <c r="I103">
        <v>5967401</v>
      </c>
      <c r="J103">
        <v>4</v>
      </c>
      <c r="K103" t="s">
        <v>1909</v>
      </c>
      <c r="L103" t="s">
        <v>1910</v>
      </c>
      <c r="N103">
        <v>0</v>
      </c>
      <c r="O103">
        <v>2</v>
      </c>
      <c r="P103">
        <v>2</v>
      </c>
      <c r="Q103">
        <v>2</v>
      </c>
      <c r="R103">
        <v>0</v>
      </c>
      <c r="S103">
        <v>0</v>
      </c>
      <c r="T103">
        <v>0</v>
      </c>
      <c r="U103" s="50">
        <v>46273.655081018522</v>
      </c>
      <c r="V103" s="50">
        <v>46273.655081018522</v>
      </c>
      <c r="W103" s="51">
        <v>46273</v>
      </c>
      <c r="X103" t="s">
        <v>1747</v>
      </c>
      <c r="Y103" t="s">
        <v>492</v>
      </c>
    </row>
    <row r="104" spans="1:25" ht="15" customHeight="1" x14ac:dyDescent="0.35">
      <c r="A104">
        <v>1</v>
      </c>
      <c r="B104" s="50">
        <v>46273.677083333343</v>
      </c>
      <c r="C104">
        <v>11707380</v>
      </c>
      <c r="D104">
        <v>100006740499</v>
      </c>
      <c r="E104" t="s">
        <v>1726</v>
      </c>
      <c r="F104">
        <v>100</v>
      </c>
      <c r="G104" t="s">
        <v>1745</v>
      </c>
      <c r="H104" t="s">
        <v>1760</v>
      </c>
      <c r="I104">
        <v>5976901</v>
      </c>
      <c r="J104">
        <v>4</v>
      </c>
      <c r="K104" t="s">
        <v>1911</v>
      </c>
      <c r="L104" t="s">
        <v>1912</v>
      </c>
      <c r="N104">
        <v>0</v>
      </c>
      <c r="O104">
        <v>2</v>
      </c>
      <c r="P104">
        <v>2</v>
      </c>
      <c r="Q104">
        <v>2</v>
      </c>
      <c r="R104">
        <v>0</v>
      </c>
      <c r="S104">
        <v>0</v>
      </c>
      <c r="T104">
        <v>0</v>
      </c>
      <c r="U104" s="50">
        <v>46273.655081018522</v>
      </c>
      <c r="V104" s="50">
        <v>46273.655081018522</v>
      </c>
      <c r="W104" s="51">
        <v>46273</v>
      </c>
      <c r="X104" t="s">
        <v>1747</v>
      </c>
      <c r="Y104" t="s">
        <v>492</v>
      </c>
    </row>
    <row r="105" spans="1:25" ht="15" customHeight="1" x14ac:dyDescent="0.35">
      <c r="A105">
        <v>1</v>
      </c>
      <c r="B105" s="50">
        <v>46273.677083333343</v>
      </c>
      <c r="C105">
        <v>11707381</v>
      </c>
      <c r="D105">
        <v>100006740500</v>
      </c>
      <c r="E105" t="s">
        <v>1726</v>
      </c>
      <c r="F105">
        <v>100</v>
      </c>
      <c r="G105" t="s">
        <v>1745</v>
      </c>
      <c r="H105" t="s">
        <v>1760</v>
      </c>
      <c r="I105">
        <v>5982301</v>
      </c>
      <c r="J105">
        <v>3</v>
      </c>
      <c r="K105" t="s">
        <v>1913</v>
      </c>
      <c r="L105" t="s">
        <v>1914</v>
      </c>
      <c r="N105">
        <v>0</v>
      </c>
      <c r="O105">
        <v>1</v>
      </c>
      <c r="P105">
        <v>1</v>
      </c>
      <c r="Q105">
        <v>1</v>
      </c>
      <c r="R105">
        <v>0</v>
      </c>
      <c r="S105">
        <v>0</v>
      </c>
      <c r="T105">
        <v>0</v>
      </c>
      <c r="U105" s="50">
        <v>46273.655081018522</v>
      </c>
      <c r="V105" s="50">
        <v>46273.655081018522</v>
      </c>
      <c r="W105" s="51">
        <v>46273</v>
      </c>
      <c r="X105" t="s">
        <v>1747</v>
      </c>
      <c r="Y105" t="s">
        <v>492</v>
      </c>
    </row>
    <row r="106" spans="1:25" ht="15" customHeight="1" x14ac:dyDescent="0.35">
      <c r="A106">
        <v>1</v>
      </c>
      <c r="B106" s="50">
        <v>46273.677083333343</v>
      </c>
      <c r="C106">
        <v>11707382</v>
      </c>
      <c r="D106">
        <v>100006740500</v>
      </c>
      <c r="E106" t="s">
        <v>1726</v>
      </c>
      <c r="F106">
        <v>100</v>
      </c>
      <c r="G106" t="s">
        <v>1745</v>
      </c>
      <c r="H106" t="s">
        <v>1760</v>
      </c>
      <c r="I106">
        <v>5982301</v>
      </c>
      <c r="J106">
        <v>3</v>
      </c>
      <c r="K106" t="s">
        <v>1915</v>
      </c>
      <c r="L106" t="s">
        <v>1916</v>
      </c>
      <c r="N106">
        <v>0</v>
      </c>
      <c r="O106">
        <v>1</v>
      </c>
      <c r="P106">
        <v>1</v>
      </c>
      <c r="Q106">
        <v>1</v>
      </c>
      <c r="R106">
        <v>0</v>
      </c>
      <c r="S106">
        <v>0</v>
      </c>
      <c r="T106">
        <v>0</v>
      </c>
      <c r="U106" s="50">
        <v>46273.655081018522</v>
      </c>
      <c r="V106" s="50">
        <v>46273.655081018522</v>
      </c>
      <c r="W106" s="51">
        <v>46273</v>
      </c>
      <c r="X106" t="s">
        <v>1747</v>
      </c>
      <c r="Y106" t="s">
        <v>492</v>
      </c>
    </row>
    <row r="107" spans="1:25" ht="15" customHeight="1" x14ac:dyDescent="0.35">
      <c r="A107">
        <v>1</v>
      </c>
      <c r="B107" s="50">
        <v>46273.677083333343</v>
      </c>
      <c r="C107">
        <v>11707383</v>
      </c>
      <c r="D107">
        <v>100006740500</v>
      </c>
      <c r="E107" t="s">
        <v>1726</v>
      </c>
      <c r="F107">
        <v>100</v>
      </c>
      <c r="G107" t="s">
        <v>1745</v>
      </c>
      <c r="H107" t="s">
        <v>1760</v>
      </c>
      <c r="I107">
        <v>5982301</v>
      </c>
      <c r="J107">
        <v>3</v>
      </c>
      <c r="K107" t="s">
        <v>1785</v>
      </c>
      <c r="L107" t="s">
        <v>1786</v>
      </c>
      <c r="N107">
        <v>0</v>
      </c>
      <c r="O107">
        <v>1</v>
      </c>
      <c r="P107">
        <v>1</v>
      </c>
      <c r="Q107">
        <v>1</v>
      </c>
      <c r="R107">
        <v>0</v>
      </c>
      <c r="S107">
        <v>0</v>
      </c>
      <c r="T107">
        <v>0</v>
      </c>
      <c r="U107" s="50">
        <v>46273.655081018522</v>
      </c>
      <c r="V107" s="50">
        <v>46273.655081018522</v>
      </c>
      <c r="W107" s="51">
        <v>46273</v>
      </c>
      <c r="X107" t="s">
        <v>1747</v>
      </c>
      <c r="Y107" t="s">
        <v>492</v>
      </c>
    </row>
    <row r="108" spans="1:25" ht="15" customHeight="1" x14ac:dyDescent="0.35">
      <c r="A108">
        <v>1</v>
      </c>
      <c r="B108" s="50">
        <v>46273.677083333343</v>
      </c>
      <c r="C108">
        <v>11707384</v>
      </c>
      <c r="D108">
        <v>100006740500</v>
      </c>
      <c r="E108" t="s">
        <v>1726</v>
      </c>
      <c r="F108">
        <v>100</v>
      </c>
      <c r="G108" t="s">
        <v>1745</v>
      </c>
      <c r="H108" t="s">
        <v>1760</v>
      </c>
      <c r="I108">
        <v>5982301</v>
      </c>
      <c r="J108">
        <v>3</v>
      </c>
      <c r="K108" t="s">
        <v>1857</v>
      </c>
      <c r="L108" t="s">
        <v>1858</v>
      </c>
      <c r="N108">
        <v>0</v>
      </c>
      <c r="O108">
        <v>1</v>
      </c>
      <c r="P108">
        <v>1</v>
      </c>
      <c r="Q108">
        <v>1</v>
      </c>
      <c r="R108">
        <v>0</v>
      </c>
      <c r="S108">
        <v>0</v>
      </c>
      <c r="T108">
        <v>0</v>
      </c>
      <c r="U108" s="50">
        <v>46273.655081018522</v>
      </c>
      <c r="V108" s="50">
        <v>46273.655081018522</v>
      </c>
      <c r="W108" s="51">
        <v>46273</v>
      </c>
      <c r="X108" t="s">
        <v>1747</v>
      </c>
      <c r="Y108" t="s">
        <v>492</v>
      </c>
    </row>
    <row r="109" spans="1:25" ht="15" customHeight="1" x14ac:dyDescent="0.35">
      <c r="A109">
        <v>1</v>
      </c>
      <c r="B109" s="50">
        <v>46273.677083333343</v>
      </c>
      <c r="C109">
        <v>11707385</v>
      </c>
      <c r="D109">
        <v>100006740500</v>
      </c>
      <c r="E109" t="s">
        <v>1726</v>
      </c>
      <c r="F109">
        <v>100</v>
      </c>
      <c r="G109" t="s">
        <v>1745</v>
      </c>
      <c r="H109" t="s">
        <v>1760</v>
      </c>
      <c r="I109">
        <v>5982301</v>
      </c>
      <c r="J109">
        <v>3</v>
      </c>
      <c r="K109" t="s">
        <v>1871</v>
      </c>
      <c r="L109" t="s">
        <v>1872</v>
      </c>
      <c r="N109">
        <v>0</v>
      </c>
      <c r="O109">
        <v>1</v>
      </c>
      <c r="P109">
        <v>1</v>
      </c>
      <c r="Q109">
        <v>1</v>
      </c>
      <c r="R109">
        <v>0</v>
      </c>
      <c r="S109">
        <v>0</v>
      </c>
      <c r="T109">
        <v>0</v>
      </c>
      <c r="U109" s="50">
        <v>46273.655081018522</v>
      </c>
      <c r="V109" s="50">
        <v>46273.655081018522</v>
      </c>
      <c r="W109" s="51">
        <v>46273</v>
      </c>
      <c r="X109" t="s">
        <v>1747</v>
      </c>
      <c r="Y109" t="s">
        <v>492</v>
      </c>
    </row>
    <row r="110" spans="1:25" ht="15" customHeight="1" x14ac:dyDescent="0.35">
      <c r="A110">
        <v>1</v>
      </c>
      <c r="B110" s="50">
        <v>46273.677083333343</v>
      </c>
      <c r="C110">
        <v>11707386</v>
      </c>
      <c r="D110">
        <v>100006740500</v>
      </c>
      <c r="E110" t="s">
        <v>1726</v>
      </c>
      <c r="F110">
        <v>100</v>
      </c>
      <c r="G110" t="s">
        <v>1745</v>
      </c>
      <c r="H110" t="s">
        <v>1760</v>
      </c>
      <c r="I110">
        <v>5982301</v>
      </c>
      <c r="J110">
        <v>3</v>
      </c>
      <c r="K110" t="s">
        <v>1897</v>
      </c>
      <c r="L110" t="s">
        <v>1898</v>
      </c>
      <c r="N110">
        <v>0</v>
      </c>
      <c r="O110">
        <v>1</v>
      </c>
      <c r="P110">
        <v>1</v>
      </c>
      <c r="Q110">
        <v>1</v>
      </c>
      <c r="R110">
        <v>0</v>
      </c>
      <c r="S110">
        <v>0</v>
      </c>
      <c r="T110">
        <v>0</v>
      </c>
      <c r="U110" s="50">
        <v>46273.655081018522</v>
      </c>
      <c r="V110" s="50">
        <v>46273.655081018522</v>
      </c>
      <c r="W110" s="51">
        <v>46273</v>
      </c>
      <c r="X110" t="s">
        <v>1747</v>
      </c>
      <c r="Y110" t="s">
        <v>492</v>
      </c>
    </row>
    <row r="111" spans="1:25" ht="15" customHeight="1" x14ac:dyDescent="0.35">
      <c r="A111">
        <v>1</v>
      </c>
      <c r="B111" s="50">
        <v>46273.677083333343</v>
      </c>
      <c r="C111">
        <v>11707387</v>
      </c>
      <c r="D111">
        <v>100006740500</v>
      </c>
      <c r="E111" t="s">
        <v>1726</v>
      </c>
      <c r="F111">
        <v>100</v>
      </c>
      <c r="G111" t="s">
        <v>1745</v>
      </c>
      <c r="H111" t="s">
        <v>1760</v>
      </c>
      <c r="I111">
        <v>5982301</v>
      </c>
      <c r="J111">
        <v>3</v>
      </c>
      <c r="K111" t="s">
        <v>1809</v>
      </c>
      <c r="L111" t="s">
        <v>1810</v>
      </c>
      <c r="N111">
        <v>0</v>
      </c>
      <c r="O111">
        <v>1</v>
      </c>
      <c r="P111">
        <v>1</v>
      </c>
      <c r="Q111">
        <v>1</v>
      </c>
      <c r="R111">
        <v>0</v>
      </c>
      <c r="S111">
        <v>0</v>
      </c>
      <c r="T111">
        <v>0</v>
      </c>
      <c r="U111" s="50">
        <v>46273.655081018522</v>
      </c>
      <c r="V111" s="50">
        <v>46273.655081018522</v>
      </c>
      <c r="W111" s="51">
        <v>46273</v>
      </c>
      <c r="X111" t="s">
        <v>1747</v>
      </c>
      <c r="Y111" t="s">
        <v>492</v>
      </c>
    </row>
    <row r="112" spans="1:25" ht="15" customHeight="1" x14ac:dyDescent="0.35">
      <c r="A112">
        <v>1</v>
      </c>
      <c r="B112" s="50">
        <v>46273.677083333343</v>
      </c>
      <c r="C112">
        <v>11707388</v>
      </c>
      <c r="D112">
        <v>100006740500</v>
      </c>
      <c r="E112" t="s">
        <v>1726</v>
      </c>
      <c r="F112">
        <v>100</v>
      </c>
      <c r="G112" t="s">
        <v>1745</v>
      </c>
      <c r="H112" t="s">
        <v>1760</v>
      </c>
      <c r="I112">
        <v>5982301</v>
      </c>
      <c r="J112">
        <v>3</v>
      </c>
      <c r="K112" t="s">
        <v>1917</v>
      </c>
      <c r="L112" t="s">
        <v>1918</v>
      </c>
      <c r="N112">
        <v>0</v>
      </c>
      <c r="O112">
        <v>1</v>
      </c>
      <c r="P112">
        <v>1</v>
      </c>
      <c r="Q112">
        <v>1</v>
      </c>
      <c r="R112">
        <v>0</v>
      </c>
      <c r="S112">
        <v>0</v>
      </c>
      <c r="T112">
        <v>0</v>
      </c>
      <c r="U112" s="50">
        <v>46273.655081018522</v>
      </c>
      <c r="V112" s="50">
        <v>46273.655081018522</v>
      </c>
      <c r="W112" s="51">
        <v>46273</v>
      </c>
      <c r="X112" t="s">
        <v>1747</v>
      </c>
      <c r="Y112" t="s">
        <v>492</v>
      </c>
    </row>
    <row r="113" spans="1:25" ht="15" customHeight="1" x14ac:dyDescent="0.35">
      <c r="A113">
        <v>1</v>
      </c>
      <c r="B113" s="50">
        <v>46273.677083333343</v>
      </c>
      <c r="C113">
        <v>11707389</v>
      </c>
      <c r="D113">
        <v>100006740501</v>
      </c>
      <c r="E113" t="s">
        <v>1726</v>
      </c>
      <c r="F113">
        <v>100</v>
      </c>
      <c r="G113" t="s">
        <v>1745</v>
      </c>
      <c r="H113" t="s">
        <v>1760</v>
      </c>
      <c r="I113">
        <v>5985901</v>
      </c>
      <c r="J113">
        <v>3</v>
      </c>
      <c r="K113" t="s">
        <v>1793</v>
      </c>
      <c r="L113" t="s">
        <v>1794</v>
      </c>
      <c r="N113">
        <v>0</v>
      </c>
      <c r="O113">
        <v>1</v>
      </c>
      <c r="P113">
        <v>1</v>
      </c>
      <c r="Q113">
        <v>1</v>
      </c>
      <c r="R113">
        <v>0</v>
      </c>
      <c r="S113">
        <v>0</v>
      </c>
      <c r="T113">
        <v>0</v>
      </c>
      <c r="U113" s="50">
        <v>46273.655081018522</v>
      </c>
      <c r="V113" s="50">
        <v>46273.655081018522</v>
      </c>
      <c r="W113" s="51">
        <v>46273</v>
      </c>
      <c r="X113" t="s">
        <v>1747</v>
      </c>
      <c r="Y113" t="s">
        <v>492</v>
      </c>
    </row>
    <row r="114" spans="1:25" ht="15" customHeight="1" x14ac:dyDescent="0.35">
      <c r="A114">
        <v>1</v>
      </c>
      <c r="B114" s="50">
        <v>46273.677083333343</v>
      </c>
      <c r="C114">
        <v>11707390</v>
      </c>
      <c r="D114">
        <v>100006740501</v>
      </c>
      <c r="E114" t="s">
        <v>1726</v>
      </c>
      <c r="F114">
        <v>100</v>
      </c>
      <c r="G114" t="s">
        <v>1745</v>
      </c>
      <c r="H114" t="s">
        <v>1760</v>
      </c>
      <c r="I114">
        <v>5985901</v>
      </c>
      <c r="J114">
        <v>3</v>
      </c>
      <c r="K114" t="s">
        <v>1855</v>
      </c>
      <c r="L114" t="s">
        <v>1856</v>
      </c>
      <c r="N114">
        <v>0</v>
      </c>
      <c r="O114">
        <v>3</v>
      </c>
      <c r="P114">
        <v>3</v>
      </c>
      <c r="Q114">
        <v>3</v>
      </c>
      <c r="R114">
        <v>0</v>
      </c>
      <c r="S114">
        <v>0</v>
      </c>
      <c r="T114">
        <v>0</v>
      </c>
      <c r="U114" s="50">
        <v>46273.655081018522</v>
      </c>
      <c r="V114" s="50">
        <v>46273.655081018522</v>
      </c>
      <c r="W114" s="51">
        <v>46273</v>
      </c>
      <c r="X114" t="s">
        <v>1747</v>
      </c>
      <c r="Y114" t="s">
        <v>492</v>
      </c>
    </row>
    <row r="115" spans="1:25" ht="15" customHeight="1" x14ac:dyDescent="0.35">
      <c r="A115">
        <v>1</v>
      </c>
      <c r="B115" s="50">
        <v>46273.677083333343</v>
      </c>
      <c r="C115">
        <v>11707391</v>
      </c>
      <c r="D115">
        <v>100006740501</v>
      </c>
      <c r="E115" t="s">
        <v>1726</v>
      </c>
      <c r="F115">
        <v>100</v>
      </c>
      <c r="G115" t="s">
        <v>1745</v>
      </c>
      <c r="H115" t="s">
        <v>1760</v>
      </c>
      <c r="I115">
        <v>5985901</v>
      </c>
      <c r="J115">
        <v>3</v>
      </c>
      <c r="K115" t="s">
        <v>1785</v>
      </c>
      <c r="L115" t="s">
        <v>1786</v>
      </c>
      <c r="N115">
        <v>0</v>
      </c>
      <c r="O115">
        <v>1</v>
      </c>
      <c r="P115">
        <v>1</v>
      </c>
      <c r="Q115">
        <v>1</v>
      </c>
      <c r="R115">
        <v>0</v>
      </c>
      <c r="S115">
        <v>0</v>
      </c>
      <c r="T115">
        <v>0</v>
      </c>
      <c r="U115" s="50">
        <v>46273.655081018522</v>
      </c>
      <c r="V115" s="50">
        <v>46273.655081018522</v>
      </c>
      <c r="W115" s="51">
        <v>46273</v>
      </c>
      <c r="X115" t="s">
        <v>1747</v>
      </c>
      <c r="Y115" t="s">
        <v>492</v>
      </c>
    </row>
    <row r="116" spans="1:25" ht="15" customHeight="1" x14ac:dyDescent="0.35">
      <c r="A116">
        <v>1</v>
      </c>
      <c r="B116" s="50">
        <v>46273.677083333343</v>
      </c>
      <c r="C116">
        <v>11707392</v>
      </c>
      <c r="D116">
        <v>100006740501</v>
      </c>
      <c r="E116" t="s">
        <v>1726</v>
      </c>
      <c r="F116">
        <v>100</v>
      </c>
      <c r="G116" t="s">
        <v>1745</v>
      </c>
      <c r="H116" t="s">
        <v>1760</v>
      </c>
      <c r="I116">
        <v>5985901</v>
      </c>
      <c r="J116">
        <v>3</v>
      </c>
      <c r="K116" t="s">
        <v>1919</v>
      </c>
      <c r="L116" t="s">
        <v>1920</v>
      </c>
      <c r="N116">
        <v>0</v>
      </c>
      <c r="O116">
        <v>1</v>
      </c>
      <c r="P116">
        <v>1</v>
      </c>
      <c r="Q116">
        <v>1</v>
      </c>
      <c r="R116">
        <v>0</v>
      </c>
      <c r="S116">
        <v>0</v>
      </c>
      <c r="T116">
        <v>0</v>
      </c>
      <c r="U116" s="50">
        <v>46273.655081018522</v>
      </c>
      <c r="V116" s="50">
        <v>46273.655081018522</v>
      </c>
      <c r="W116" s="51">
        <v>46273</v>
      </c>
      <c r="X116" t="s">
        <v>1747</v>
      </c>
      <c r="Y116" t="s">
        <v>492</v>
      </c>
    </row>
    <row r="117" spans="1:25" ht="15" customHeight="1" x14ac:dyDescent="0.35">
      <c r="A117">
        <v>1</v>
      </c>
      <c r="B117" s="50">
        <v>46273.677083333343</v>
      </c>
      <c r="C117">
        <v>11707393</v>
      </c>
      <c r="D117">
        <v>100006740501</v>
      </c>
      <c r="E117" t="s">
        <v>1726</v>
      </c>
      <c r="F117">
        <v>100</v>
      </c>
      <c r="G117" t="s">
        <v>1745</v>
      </c>
      <c r="H117" t="s">
        <v>1760</v>
      </c>
      <c r="I117">
        <v>5985901</v>
      </c>
      <c r="J117">
        <v>3</v>
      </c>
      <c r="K117" t="s">
        <v>1871</v>
      </c>
      <c r="L117" t="s">
        <v>1872</v>
      </c>
      <c r="N117">
        <v>0</v>
      </c>
      <c r="O117">
        <v>1</v>
      </c>
      <c r="P117">
        <v>1</v>
      </c>
      <c r="Q117">
        <v>1</v>
      </c>
      <c r="R117">
        <v>0</v>
      </c>
      <c r="S117">
        <v>0</v>
      </c>
      <c r="T117">
        <v>0</v>
      </c>
      <c r="U117" s="50">
        <v>46273.655081018522</v>
      </c>
      <c r="V117" s="50">
        <v>46273.655081018522</v>
      </c>
      <c r="W117" s="51">
        <v>46273</v>
      </c>
      <c r="X117" t="s">
        <v>1747</v>
      </c>
      <c r="Y117" t="s">
        <v>492</v>
      </c>
    </row>
    <row r="118" spans="1:25" ht="15" customHeight="1" x14ac:dyDescent="0.35">
      <c r="A118">
        <v>1</v>
      </c>
      <c r="B118" s="50">
        <v>46273.677083333343</v>
      </c>
      <c r="C118">
        <v>11707394</v>
      </c>
      <c r="D118">
        <v>100006740502</v>
      </c>
      <c r="E118" t="s">
        <v>1726</v>
      </c>
      <c r="F118">
        <v>100</v>
      </c>
      <c r="G118" t="s">
        <v>1745</v>
      </c>
      <c r="H118" t="s">
        <v>1760</v>
      </c>
      <c r="I118">
        <v>6000601</v>
      </c>
      <c r="J118">
        <v>4</v>
      </c>
      <c r="K118" t="s">
        <v>1921</v>
      </c>
      <c r="L118" t="s">
        <v>1922</v>
      </c>
      <c r="N118">
        <v>0</v>
      </c>
      <c r="O118">
        <v>1</v>
      </c>
      <c r="P118">
        <v>1</v>
      </c>
      <c r="Q118">
        <v>1</v>
      </c>
      <c r="R118">
        <v>0</v>
      </c>
      <c r="S118">
        <v>0</v>
      </c>
      <c r="T118">
        <v>0</v>
      </c>
      <c r="U118" s="50">
        <v>46273.655081018522</v>
      </c>
      <c r="V118" s="50">
        <v>46273.655081018522</v>
      </c>
      <c r="W118" s="51">
        <v>46273</v>
      </c>
      <c r="X118" t="s">
        <v>1747</v>
      </c>
      <c r="Y118" t="s">
        <v>492</v>
      </c>
    </row>
    <row r="119" spans="1:25" ht="15" customHeight="1" x14ac:dyDescent="0.35">
      <c r="A119">
        <v>1</v>
      </c>
      <c r="B119" s="50">
        <v>46273.677083333343</v>
      </c>
      <c r="C119">
        <v>11707395</v>
      </c>
      <c r="D119">
        <v>100006740502</v>
      </c>
      <c r="E119" t="s">
        <v>1726</v>
      </c>
      <c r="F119">
        <v>100</v>
      </c>
      <c r="G119" t="s">
        <v>1745</v>
      </c>
      <c r="H119" t="s">
        <v>1760</v>
      </c>
      <c r="I119">
        <v>6000601</v>
      </c>
      <c r="J119">
        <v>4</v>
      </c>
      <c r="K119" t="s">
        <v>1839</v>
      </c>
      <c r="L119" t="s">
        <v>1840</v>
      </c>
      <c r="N119">
        <v>0</v>
      </c>
      <c r="O119">
        <v>1</v>
      </c>
      <c r="P119">
        <v>1</v>
      </c>
      <c r="Q119">
        <v>1</v>
      </c>
      <c r="R119">
        <v>0</v>
      </c>
      <c r="S119">
        <v>0</v>
      </c>
      <c r="T119">
        <v>0</v>
      </c>
      <c r="U119" s="50">
        <v>46273.655081018522</v>
      </c>
      <c r="V119" s="50">
        <v>46273.655081018522</v>
      </c>
      <c r="W119" s="51">
        <v>46273</v>
      </c>
      <c r="X119" t="s">
        <v>1747</v>
      </c>
      <c r="Y119" t="s">
        <v>492</v>
      </c>
    </row>
    <row r="120" spans="1:25" ht="15" customHeight="1" x14ac:dyDescent="0.35">
      <c r="A120">
        <v>1</v>
      </c>
      <c r="B120" s="50">
        <v>46273.677083333343</v>
      </c>
      <c r="C120">
        <v>11707396</v>
      </c>
      <c r="D120">
        <v>100006740503</v>
      </c>
      <c r="E120" t="s">
        <v>1726</v>
      </c>
      <c r="F120">
        <v>100</v>
      </c>
      <c r="G120" t="s">
        <v>1745</v>
      </c>
      <c r="H120" t="s">
        <v>1760</v>
      </c>
      <c r="I120">
        <v>6001001</v>
      </c>
      <c r="J120">
        <v>3</v>
      </c>
      <c r="K120" t="s">
        <v>1805</v>
      </c>
      <c r="L120" t="s">
        <v>1806</v>
      </c>
      <c r="N120">
        <v>0</v>
      </c>
      <c r="O120">
        <v>1</v>
      </c>
      <c r="P120">
        <v>1</v>
      </c>
      <c r="Q120">
        <v>1</v>
      </c>
      <c r="R120">
        <v>0</v>
      </c>
      <c r="S120">
        <v>0</v>
      </c>
      <c r="T120">
        <v>0</v>
      </c>
      <c r="U120" s="50">
        <v>46273.655081018522</v>
      </c>
      <c r="V120" s="50">
        <v>46273.655081018522</v>
      </c>
      <c r="W120" s="51">
        <v>46273</v>
      </c>
      <c r="X120" t="s">
        <v>1747</v>
      </c>
      <c r="Y120" t="s">
        <v>492</v>
      </c>
    </row>
    <row r="121" spans="1:25" ht="15" customHeight="1" x14ac:dyDescent="0.35">
      <c r="A121">
        <v>1</v>
      </c>
      <c r="B121" s="50">
        <v>46273.677083333343</v>
      </c>
      <c r="C121">
        <v>11707397</v>
      </c>
      <c r="D121">
        <v>100006740503</v>
      </c>
      <c r="E121" t="s">
        <v>1726</v>
      </c>
      <c r="F121">
        <v>100</v>
      </c>
      <c r="G121" t="s">
        <v>1745</v>
      </c>
      <c r="H121" t="s">
        <v>1760</v>
      </c>
      <c r="I121">
        <v>6001001</v>
      </c>
      <c r="J121">
        <v>3</v>
      </c>
      <c r="K121" t="s">
        <v>1923</v>
      </c>
      <c r="L121" t="s">
        <v>1924</v>
      </c>
      <c r="N121">
        <v>0</v>
      </c>
      <c r="O121">
        <v>2</v>
      </c>
      <c r="P121">
        <v>2</v>
      </c>
      <c r="Q121">
        <v>2</v>
      </c>
      <c r="R121">
        <v>0</v>
      </c>
      <c r="S121">
        <v>0</v>
      </c>
      <c r="T121">
        <v>0</v>
      </c>
      <c r="U121" s="50">
        <v>46273.655081018522</v>
      </c>
      <c r="V121" s="50">
        <v>46273.655081018522</v>
      </c>
      <c r="W121" s="51">
        <v>46273</v>
      </c>
      <c r="X121" t="s">
        <v>1747</v>
      </c>
      <c r="Y121" t="s">
        <v>492</v>
      </c>
    </row>
    <row r="122" spans="1:25" ht="15" customHeight="1" x14ac:dyDescent="0.35">
      <c r="A122">
        <v>1</v>
      </c>
      <c r="B122" s="50">
        <v>46273.677083333343</v>
      </c>
      <c r="C122">
        <v>11707398</v>
      </c>
      <c r="D122">
        <v>100006740503</v>
      </c>
      <c r="E122" t="s">
        <v>1726</v>
      </c>
      <c r="F122">
        <v>100</v>
      </c>
      <c r="G122" t="s">
        <v>1745</v>
      </c>
      <c r="H122" t="s">
        <v>1760</v>
      </c>
      <c r="I122">
        <v>6001001</v>
      </c>
      <c r="J122">
        <v>3</v>
      </c>
      <c r="K122" t="s">
        <v>1785</v>
      </c>
      <c r="L122" t="s">
        <v>1786</v>
      </c>
      <c r="N122">
        <v>0</v>
      </c>
      <c r="O122">
        <v>2</v>
      </c>
      <c r="P122">
        <v>2</v>
      </c>
      <c r="Q122">
        <v>2</v>
      </c>
      <c r="R122">
        <v>0</v>
      </c>
      <c r="S122">
        <v>0</v>
      </c>
      <c r="T122">
        <v>0</v>
      </c>
      <c r="U122" s="50">
        <v>46273.655081018522</v>
      </c>
      <c r="V122" s="50">
        <v>46273.655081018522</v>
      </c>
      <c r="W122" s="51">
        <v>46273</v>
      </c>
      <c r="X122" t="s">
        <v>1747</v>
      </c>
      <c r="Y122" t="s">
        <v>492</v>
      </c>
    </row>
    <row r="123" spans="1:25" ht="15" customHeight="1" x14ac:dyDescent="0.35">
      <c r="A123">
        <v>1</v>
      </c>
      <c r="B123" s="50">
        <v>46273.677083333343</v>
      </c>
      <c r="C123">
        <v>11707399</v>
      </c>
      <c r="D123">
        <v>100006740503</v>
      </c>
      <c r="E123" t="s">
        <v>1726</v>
      </c>
      <c r="F123">
        <v>100</v>
      </c>
      <c r="G123" t="s">
        <v>1745</v>
      </c>
      <c r="H123" t="s">
        <v>1760</v>
      </c>
      <c r="I123">
        <v>6001001</v>
      </c>
      <c r="J123">
        <v>3</v>
      </c>
      <c r="K123" t="s">
        <v>1871</v>
      </c>
      <c r="L123" t="s">
        <v>1872</v>
      </c>
      <c r="N123">
        <v>0</v>
      </c>
      <c r="O123">
        <v>1</v>
      </c>
      <c r="P123">
        <v>1</v>
      </c>
      <c r="Q123">
        <v>1</v>
      </c>
      <c r="R123">
        <v>0</v>
      </c>
      <c r="S123">
        <v>0</v>
      </c>
      <c r="T123">
        <v>0</v>
      </c>
      <c r="U123" s="50">
        <v>46273.655081018522</v>
      </c>
      <c r="V123" s="50">
        <v>46273.655081018522</v>
      </c>
      <c r="W123" s="51">
        <v>46273</v>
      </c>
      <c r="X123" t="s">
        <v>1747</v>
      </c>
      <c r="Y123" t="s">
        <v>492</v>
      </c>
    </row>
    <row r="124" spans="1:25" ht="15" customHeight="1" x14ac:dyDescent="0.35">
      <c r="A124">
        <v>1</v>
      </c>
      <c r="B124" s="50">
        <v>46273.677083333343</v>
      </c>
      <c r="C124">
        <v>11707400</v>
      </c>
      <c r="D124">
        <v>100006740503</v>
      </c>
      <c r="E124" t="s">
        <v>1726</v>
      </c>
      <c r="F124">
        <v>100</v>
      </c>
      <c r="G124" t="s">
        <v>1745</v>
      </c>
      <c r="H124" t="s">
        <v>1760</v>
      </c>
      <c r="I124">
        <v>6001001</v>
      </c>
      <c r="J124">
        <v>3</v>
      </c>
      <c r="K124" t="s">
        <v>1845</v>
      </c>
      <c r="L124" t="s">
        <v>1846</v>
      </c>
      <c r="N124">
        <v>0</v>
      </c>
      <c r="O124">
        <v>1</v>
      </c>
      <c r="P124">
        <v>1</v>
      </c>
      <c r="Q124">
        <v>1</v>
      </c>
      <c r="R124">
        <v>0</v>
      </c>
      <c r="S124">
        <v>0</v>
      </c>
      <c r="T124">
        <v>0</v>
      </c>
      <c r="U124" s="50">
        <v>46273.655081018522</v>
      </c>
      <c r="V124" s="50">
        <v>46273.655081018522</v>
      </c>
      <c r="W124" s="51">
        <v>46273</v>
      </c>
      <c r="X124" t="s">
        <v>1747</v>
      </c>
      <c r="Y124" t="s">
        <v>492</v>
      </c>
    </row>
    <row r="125" spans="1:25" ht="15" customHeight="1" x14ac:dyDescent="0.35">
      <c r="A125">
        <v>1</v>
      </c>
      <c r="B125" s="50">
        <v>46273.677083333343</v>
      </c>
      <c r="C125">
        <v>11707401</v>
      </c>
      <c r="D125">
        <v>100006740504</v>
      </c>
      <c r="E125" t="s">
        <v>1726</v>
      </c>
      <c r="F125">
        <v>100</v>
      </c>
      <c r="G125" t="s">
        <v>1745</v>
      </c>
      <c r="H125" t="s">
        <v>1760</v>
      </c>
      <c r="I125">
        <v>6010301</v>
      </c>
      <c r="J125">
        <v>4</v>
      </c>
      <c r="K125" t="s">
        <v>1925</v>
      </c>
      <c r="L125" t="s">
        <v>1926</v>
      </c>
      <c r="N125">
        <v>0</v>
      </c>
      <c r="O125">
        <v>1</v>
      </c>
      <c r="P125">
        <v>1</v>
      </c>
      <c r="Q125">
        <v>1</v>
      </c>
      <c r="R125">
        <v>0</v>
      </c>
      <c r="S125">
        <v>0</v>
      </c>
      <c r="T125">
        <v>0</v>
      </c>
      <c r="U125" s="50">
        <v>46273.655081018522</v>
      </c>
      <c r="V125" s="50">
        <v>46273.655081018522</v>
      </c>
      <c r="W125" s="51">
        <v>46273</v>
      </c>
      <c r="X125" t="s">
        <v>1747</v>
      </c>
      <c r="Y125" t="s">
        <v>492</v>
      </c>
    </row>
    <row r="126" spans="1:25" ht="15" customHeight="1" x14ac:dyDescent="0.35">
      <c r="A126">
        <v>1</v>
      </c>
      <c r="B126" s="50">
        <v>46273.677083333343</v>
      </c>
      <c r="C126">
        <v>11707402</v>
      </c>
      <c r="D126">
        <v>100006740504</v>
      </c>
      <c r="E126" t="s">
        <v>1726</v>
      </c>
      <c r="F126">
        <v>100</v>
      </c>
      <c r="G126" t="s">
        <v>1745</v>
      </c>
      <c r="H126" t="s">
        <v>1760</v>
      </c>
      <c r="I126">
        <v>6010301</v>
      </c>
      <c r="J126">
        <v>4</v>
      </c>
      <c r="K126" t="s">
        <v>1927</v>
      </c>
      <c r="L126" t="s">
        <v>1928</v>
      </c>
      <c r="N126">
        <v>0</v>
      </c>
      <c r="O126">
        <v>1</v>
      </c>
      <c r="P126">
        <v>1</v>
      </c>
      <c r="Q126">
        <v>1</v>
      </c>
      <c r="R126">
        <v>0</v>
      </c>
      <c r="S126">
        <v>0</v>
      </c>
      <c r="T126">
        <v>0</v>
      </c>
      <c r="U126" s="50">
        <v>46273.655081018522</v>
      </c>
      <c r="V126" s="50">
        <v>46273.655081018522</v>
      </c>
      <c r="W126" s="51">
        <v>46273</v>
      </c>
      <c r="X126" t="s">
        <v>1747</v>
      </c>
      <c r="Y126" t="s">
        <v>492</v>
      </c>
    </row>
    <row r="127" spans="1:25" ht="15" customHeight="1" x14ac:dyDescent="0.35">
      <c r="A127">
        <v>1</v>
      </c>
      <c r="B127" s="50">
        <v>46273.677083333343</v>
      </c>
      <c r="C127">
        <v>11707403</v>
      </c>
      <c r="D127">
        <v>100006740504</v>
      </c>
      <c r="E127" t="s">
        <v>1726</v>
      </c>
      <c r="F127">
        <v>100</v>
      </c>
      <c r="G127" t="s">
        <v>1745</v>
      </c>
      <c r="H127" t="s">
        <v>1760</v>
      </c>
      <c r="I127">
        <v>6010301</v>
      </c>
      <c r="J127">
        <v>4</v>
      </c>
      <c r="K127" t="s">
        <v>1929</v>
      </c>
      <c r="L127" t="s">
        <v>1930</v>
      </c>
      <c r="N127">
        <v>0</v>
      </c>
      <c r="O127">
        <v>2</v>
      </c>
      <c r="P127">
        <v>2</v>
      </c>
      <c r="Q127">
        <v>2</v>
      </c>
      <c r="R127">
        <v>0</v>
      </c>
      <c r="S127">
        <v>0</v>
      </c>
      <c r="T127">
        <v>0</v>
      </c>
      <c r="U127" s="50">
        <v>46273.655081018522</v>
      </c>
      <c r="V127" s="50">
        <v>46273.655081018522</v>
      </c>
      <c r="W127" s="51">
        <v>46273</v>
      </c>
      <c r="X127" t="s">
        <v>1747</v>
      </c>
      <c r="Y127" t="s">
        <v>492</v>
      </c>
    </row>
    <row r="128" spans="1:25" ht="15" customHeight="1" x14ac:dyDescent="0.35">
      <c r="A128">
        <v>1</v>
      </c>
      <c r="B128" s="50">
        <v>46273.677083333343</v>
      </c>
      <c r="C128">
        <v>11707404</v>
      </c>
      <c r="D128">
        <v>100006740505</v>
      </c>
      <c r="E128" t="s">
        <v>1726</v>
      </c>
      <c r="F128">
        <v>100</v>
      </c>
      <c r="G128" t="s">
        <v>1745</v>
      </c>
      <c r="H128" t="s">
        <v>1760</v>
      </c>
      <c r="I128">
        <v>6010302</v>
      </c>
      <c r="J128">
        <v>5</v>
      </c>
      <c r="K128" t="s">
        <v>1931</v>
      </c>
      <c r="L128" t="s">
        <v>1932</v>
      </c>
      <c r="N128">
        <v>0</v>
      </c>
      <c r="O128">
        <v>1</v>
      </c>
      <c r="P128">
        <v>1</v>
      </c>
      <c r="Q128">
        <v>1</v>
      </c>
      <c r="R128">
        <v>0</v>
      </c>
      <c r="S128">
        <v>0</v>
      </c>
      <c r="T128">
        <v>0</v>
      </c>
      <c r="U128" s="50">
        <v>46273.655081018522</v>
      </c>
      <c r="V128" s="50">
        <v>46273.655081018522</v>
      </c>
      <c r="W128" s="51">
        <v>46273</v>
      </c>
      <c r="X128" t="s">
        <v>1747</v>
      </c>
      <c r="Y128" t="s">
        <v>492</v>
      </c>
    </row>
    <row r="129" spans="1:25" ht="15" customHeight="1" x14ac:dyDescent="0.35">
      <c r="A129">
        <v>1</v>
      </c>
      <c r="B129" s="50">
        <v>46273.677083333343</v>
      </c>
      <c r="C129">
        <v>11707405</v>
      </c>
      <c r="D129">
        <v>100006740506</v>
      </c>
      <c r="E129" t="s">
        <v>1726</v>
      </c>
      <c r="F129">
        <v>100</v>
      </c>
      <c r="G129" t="s">
        <v>1745</v>
      </c>
      <c r="H129" t="s">
        <v>1760</v>
      </c>
      <c r="I129">
        <v>6011801</v>
      </c>
      <c r="J129">
        <v>3</v>
      </c>
      <c r="K129" t="s">
        <v>1933</v>
      </c>
      <c r="L129" t="s">
        <v>1934</v>
      </c>
      <c r="N129">
        <v>0</v>
      </c>
      <c r="O129">
        <v>1</v>
      </c>
      <c r="P129">
        <v>1</v>
      </c>
      <c r="Q129">
        <v>1</v>
      </c>
      <c r="R129">
        <v>0</v>
      </c>
      <c r="S129">
        <v>0</v>
      </c>
      <c r="T129">
        <v>0</v>
      </c>
      <c r="U129" s="50">
        <v>46273.655081018522</v>
      </c>
      <c r="V129" s="50">
        <v>46273.655081018522</v>
      </c>
      <c r="W129" s="51">
        <v>46273</v>
      </c>
      <c r="X129" t="s">
        <v>1747</v>
      </c>
      <c r="Y129" t="s">
        <v>492</v>
      </c>
    </row>
    <row r="130" spans="1:25" ht="15" customHeight="1" x14ac:dyDescent="0.35">
      <c r="A130">
        <v>1</v>
      </c>
      <c r="B130" s="50">
        <v>46273.677083333343</v>
      </c>
      <c r="C130">
        <v>11707406</v>
      </c>
      <c r="D130">
        <v>100006740506</v>
      </c>
      <c r="E130" t="s">
        <v>1726</v>
      </c>
      <c r="F130">
        <v>100</v>
      </c>
      <c r="G130" t="s">
        <v>1745</v>
      </c>
      <c r="H130" t="s">
        <v>1760</v>
      </c>
      <c r="I130">
        <v>6011801</v>
      </c>
      <c r="J130">
        <v>3</v>
      </c>
      <c r="K130" t="s">
        <v>1855</v>
      </c>
      <c r="L130" t="s">
        <v>1856</v>
      </c>
      <c r="N130">
        <v>0</v>
      </c>
      <c r="O130">
        <v>6</v>
      </c>
      <c r="P130">
        <v>6</v>
      </c>
      <c r="Q130">
        <v>6</v>
      </c>
      <c r="R130">
        <v>0</v>
      </c>
      <c r="S130">
        <v>0</v>
      </c>
      <c r="T130">
        <v>0</v>
      </c>
      <c r="U130" s="50">
        <v>46273.655081018522</v>
      </c>
      <c r="V130" s="50">
        <v>46273.655081018522</v>
      </c>
      <c r="W130" s="51">
        <v>46273</v>
      </c>
      <c r="X130" t="s">
        <v>1747</v>
      </c>
      <c r="Y130" t="s">
        <v>492</v>
      </c>
    </row>
    <row r="131" spans="1:25" ht="15" customHeight="1" x14ac:dyDescent="0.35">
      <c r="A131">
        <v>1</v>
      </c>
      <c r="B131" s="50">
        <v>46273.677083333343</v>
      </c>
      <c r="C131">
        <v>11707407</v>
      </c>
      <c r="D131">
        <v>100006740506</v>
      </c>
      <c r="E131" t="s">
        <v>1726</v>
      </c>
      <c r="F131">
        <v>100</v>
      </c>
      <c r="G131" t="s">
        <v>1745</v>
      </c>
      <c r="H131" t="s">
        <v>1760</v>
      </c>
      <c r="I131">
        <v>6011801</v>
      </c>
      <c r="J131">
        <v>3</v>
      </c>
      <c r="K131" t="s">
        <v>1857</v>
      </c>
      <c r="L131" t="s">
        <v>1858</v>
      </c>
      <c r="N131">
        <v>0</v>
      </c>
      <c r="O131">
        <v>1</v>
      </c>
      <c r="P131">
        <v>1</v>
      </c>
      <c r="Q131">
        <v>1</v>
      </c>
      <c r="R131">
        <v>0</v>
      </c>
      <c r="S131">
        <v>0</v>
      </c>
      <c r="T131">
        <v>0</v>
      </c>
      <c r="U131" s="50">
        <v>46273.655081018522</v>
      </c>
      <c r="V131" s="50">
        <v>46273.655081018522</v>
      </c>
      <c r="W131" s="51">
        <v>46273</v>
      </c>
      <c r="X131" t="s">
        <v>1747</v>
      </c>
      <c r="Y131" t="s">
        <v>492</v>
      </c>
    </row>
    <row r="132" spans="1:25" ht="15" customHeight="1" x14ac:dyDescent="0.35">
      <c r="A132">
        <v>1</v>
      </c>
      <c r="B132" s="50">
        <v>46273.677083333343</v>
      </c>
      <c r="C132">
        <v>11707408</v>
      </c>
      <c r="D132">
        <v>100006740506</v>
      </c>
      <c r="E132" t="s">
        <v>1726</v>
      </c>
      <c r="F132">
        <v>100</v>
      </c>
      <c r="G132" t="s">
        <v>1745</v>
      </c>
      <c r="H132" t="s">
        <v>1760</v>
      </c>
      <c r="I132">
        <v>6011801</v>
      </c>
      <c r="J132">
        <v>3</v>
      </c>
      <c r="K132" t="s">
        <v>1935</v>
      </c>
      <c r="L132" t="s">
        <v>1936</v>
      </c>
      <c r="N132">
        <v>0</v>
      </c>
      <c r="O132">
        <v>1</v>
      </c>
      <c r="P132">
        <v>1</v>
      </c>
      <c r="Q132">
        <v>1</v>
      </c>
      <c r="R132">
        <v>0</v>
      </c>
      <c r="S132">
        <v>0</v>
      </c>
      <c r="T132">
        <v>0</v>
      </c>
      <c r="U132" s="50">
        <v>46273.655081018522</v>
      </c>
      <c r="V132" s="50">
        <v>46273.655081018522</v>
      </c>
      <c r="W132" s="51">
        <v>46273</v>
      </c>
      <c r="X132" t="s">
        <v>1747</v>
      </c>
      <c r="Y132" t="s">
        <v>492</v>
      </c>
    </row>
    <row r="133" spans="1:25" ht="15" customHeight="1" x14ac:dyDescent="0.35">
      <c r="A133">
        <v>1</v>
      </c>
      <c r="B133" s="50">
        <v>46273.677083333343</v>
      </c>
      <c r="C133">
        <v>11707409</v>
      </c>
      <c r="D133">
        <v>100006740506</v>
      </c>
      <c r="E133" t="s">
        <v>1726</v>
      </c>
      <c r="F133">
        <v>100</v>
      </c>
      <c r="G133" t="s">
        <v>1745</v>
      </c>
      <c r="H133" t="s">
        <v>1760</v>
      </c>
      <c r="I133">
        <v>6011801</v>
      </c>
      <c r="J133">
        <v>3</v>
      </c>
      <c r="K133" t="s">
        <v>1859</v>
      </c>
      <c r="L133" t="s">
        <v>1860</v>
      </c>
      <c r="N133">
        <v>0</v>
      </c>
      <c r="O133">
        <v>1</v>
      </c>
      <c r="P133">
        <v>1</v>
      </c>
      <c r="Q133">
        <v>1</v>
      </c>
      <c r="R133">
        <v>0</v>
      </c>
      <c r="S133">
        <v>0</v>
      </c>
      <c r="T133">
        <v>0</v>
      </c>
      <c r="U133" s="50">
        <v>46273.655081018522</v>
      </c>
      <c r="V133" s="50">
        <v>46273.655081018522</v>
      </c>
      <c r="W133" s="51">
        <v>46273</v>
      </c>
      <c r="X133" t="s">
        <v>1747</v>
      </c>
      <c r="Y133" t="s">
        <v>492</v>
      </c>
    </row>
    <row r="134" spans="1:25" ht="15" customHeight="1" x14ac:dyDescent="0.35">
      <c r="A134">
        <v>1</v>
      </c>
      <c r="B134" s="50">
        <v>46273.677083333343</v>
      </c>
      <c r="C134">
        <v>11707410</v>
      </c>
      <c r="D134">
        <v>100006740506</v>
      </c>
      <c r="E134" t="s">
        <v>1726</v>
      </c>
      <c r="F134">
        <v>100</v>
      </c>
      <c r="G134" t="s">
        <v>1745</v>
      </c>
      <c r="H134" t="s">
        <v>1760</v>
      </c>
      <c r="I134">
        <v>6011801</v>
      </c>
      <c r="J134">
        <v>3</v>
      </c>
      <c r="K134" t="s">
        <v>1809</v>
      </c>
      <c r="L134" t="s">
        <v>1810</v>
      </c>
      <c r="N134">
        <v>0</v>
      </c>
      <c r="O134">
        <v>3</v>
      </c>
      <c r="P134">
        <v>3</v>
      </c>
      <c r="Q134">
        <v>3</v>
      </c>
      <c r="R134">
        <v>0</v>
      </c>
      <c r="S134">
        <v>0</v>
      </c>
      <c r="T134">
        <v>0</v>
      </c>
      <c r="U134" s="50">
        <v>46273.655081018522</v>
      </c>
      <c r="V134" s="50">
        <v>46273.655081018522</v>
      </c>
      <c r="W134" s="51">
        <v>46273</v>
      </c>
      <c r="X134" t="s">
        <v>1747</v>
      </c>
      <c r="Y134" t="s">
        <v>492</v>
      </c>
    </row>
    <row r="135" spans="1:25" ht="15" customHeight="1" x14ac:dyDescent="0.35">
      <c r="A135">
        <v>1</v>
      </c>
      <c r="B135" s="50">
        <v>46273.677083333343</v>
      </c>
      <c r="C135">
        <v>11707481</v>
      </c>
      <c r="D135">
        <v>100006740539</v>
      </c>
      <c r="E135" t="s">
        <v>1726</v>
      </c>
      <c r="F135">
        <v>100</v>
      </c>
      <c r="G135" t="s">
        <v>1745</v>
      </c>
      <c r="H135" t="s">
        <v>1760</v>
      </c>
      <c r="I135">
        <v>5966902</v>
      </c>
      <c r="J135">
        <v>2</v>
      </c>
      <c r="K135" t="s">
        <v>1937</v>
      </c>
      <c r="L135" t="s">
        <v>1938</v>
      </c>
      <c r="N135">
        <v>0</v>
      </c>
      <c r="O135">
        <v>1</v>
      </c>
      <c r="P135">
        <v>1</v>
      </c>
      <c r="Q135">
        <v>1</v>
      </c>
      <c r="R135">
        <v>0</v>
      </c>
      <c r="S135">
        <v>0</v>
      </c>
      <c r="T135">
        <v>0</v>
      </c>
      <c r="U135" s="50">
        <v>46273.655081018522</v>
      </c>
      <c r="V135" s="50">
        <v>46273.655081018522</v>
      </c>
      <c r="W135" s="51">
        <v>46273</v>
      </c>
      <c r="X135" t="s">
        <v>1747</v>
      </c>
      <c r="Y135" t="s">
        <v>492</v>
      </c>
    </row>
    <row r="136" spans="1:25" ht="15" customHeight="1" x14ac:dyDescent="0.35">
      <c r="A136">
        <v>1</v>
      </c>
      <c r="B136" s="50">
        <v>46273.677083333343</v>
      </c>
      <c r="C136">
        <v>11707482</v>
      </c>
      <c r="D136">
        <v>100006740540</v>
      </c>
      <c r="E136" t="s">
        <v>1726</v>
      </c>
      <c r="F136">
        <v>100</v>
      </c>
      <c r="G136" t="s">
        <v>1745</v>
      </c>
      <c r="H136" t="s">
        <v>1760</v>
      </c>
      <c r="I136">
        <v>6003401</v>
      </c>
      <c r="J136">
        <v>2</v>
      </c>
      <c r="K136" t="s">
        <v>1939</v>
      </c>
      <c r="L136" t="s">
        <v>1940</v>
      </c>
      <c r="N136">
        <v>0</v>
      </c>
      <c r="O136">
        <v>10</v>
      </c>
      <c r="P136">
        <v>10</v>
      </c>
      <c r="Q136">
        <v>10</v>
      </c>
      <c r="R136">
        <v>0</v>
      </c>
      <c r="S136">
        <v>0</v>
      </c>
      <c r="T136">
        <v>0</v>
      </c>
      <c r="U136" s="50">
        <v>46273.655092592591</v>
      </c>
      <c r="V136" s="50">
        <v>46273.655092592591</v>
      </c>
      <c r="W136" s="51">
        <v>46273</v>
      </c>
      <c r="X136" t="s">
        <v>1747</v>
      </c>
      <c r="Y136" t="s">
        <v>492</v>
      </c>
    </row>
    <row r="137" spans="1:25" ht="15" customHeight="1" x14ac:dyDescent="0.35">
      <c r="A137">
        <v>1</v>
      </c>
      <c r="B137" s="50">
        <v>46273.677083333343</v>
      </c>
      <c r="C137">
        <v>11707483</v>
      </c>
      <c r="D137">
        <v>100006740541</v>
      </c>
      <c r="E137" t="s">
        <v>1726</v>
      </c>
      <c r="F137">
        <v>100</v>
      </c>
      <c r="G137" t="s">
        <v>1745</v>
      </c>
      <c r="H137" t="s">
        <v>1760</v>
      </c>
      <c r="I137">
        <v>6003403</v>
      </c>
      <c r="J137">
        <v>2</v>
      </c>
      <c r="K137" t="s">
        <v>1941</v>
      </c>
      <c r="L137" t="s">
        <v>1942</v>
      </c>
      <c r="N137">
        <v>0</v>
      </c>
      <c r="O137">
        <v>4</v>
      </c>
      <c r="P137">
        <v>4</v>
      </c>
      <c r="Q137">
        <v>4</v>
      </c>
      <c r="R137">
        <v>0</v>
      </c>
      <c r="S137">
        <v>0</v>
      </c>
      <c r="T137">
        <v>0</v>
      </c>
      <c r="U137" s="50">
        <v>46273.655092592591</v>
      </c>
      <c r="V137" s="50">
        <v>46273.655092592591</v>
      </c>
      <c r="W137" s="51">
        <v>46273</v>
      </c>
      <c r="X137" t="s">
        <v>1747</v>
      </c>
      <c r="Y137" t="s">
        <v>492</v>
      </c>
    </row>
    <row r="138" spans="1:25" ht="15" customHeight="1" x14ac:dyDescent="0.35">
      <c r="A138">
        <v>1</v>
      </c>
      <c r="B138" s="50">
        <v>46273.677083333343</v>
      </c>
      <c r="C138">
        <v>11707484</v>
      </c>
      <c r="D138">
        <v>100006740543</v>
      </c>
      <c r="E138" t="s">
        <v>1726</v>
      </c>
      <c r="F138">
        <v>100</v>
      </c>
      <c r="G138" t="s">
        <v>1745</v>
      </c>
      <c r="H138" t="s">
        <v>1760</v>
      </c>
      <c r="I138">
        <v>5966001</v>
      </c>
      <c r="J138">
        <v>1</v>
      </c>
      <c r="K138" t="s">
        <v>1943</v>
      </c>
      <c r="L138" t="s">
        <v>1944</v>
      </c>
      <c r="N138">
        <v>0</v>
      </c>
      <c r="O138">
        <v>2</v>
      </c>
      <c r="P138">
        <v>2</v>
      </c>
      <c r="Q138">
        <v>2</v>
      </c>
      <c r="R138">
        <v>0</v>
      </c>
      <c r="S138">
        <v>0</v>
      </c>
      <c r="T138">
        <v>0</v>
      </c>
      <c r="U138" s="50">
        <v>46273.655092592591</v>
      </c>
      <c r="V138" s="50">
        <v>46273.655092592591</v>
      </c>
      <c r="W138" s="51">
        <v>46273</v>
      </c>
      <c r="X138" t="s">
        <v>1747</v>
      </c>
      <c r="Y138" t="s">
        <v>492</v>
      </c>
    </row>
    <row r="139" spans="1:25" ht="15" customHeight="1" x14ac:dyDescent="0.35">
      <c r="A139">
        <v>1</v>
      </c>
      <c r="B139" s="50">
        <v>46273.677083333343</v>
      </c>
      <c r="C139">
        <v>11707485</v>
      </c>
      <c r="D139">
        <v>100006740544</v>
      </c>
      <c r="E139" t="s">
        <v>1726</v>
      </c>
      <c r="F139">
        <v>100</v>
      </c>
      <c r="G139" t="s">
        <v>1745</v>
      </c>
      <c r="H139" t="s">
        <v>1760</v>
      </c>
      <c r="I139">
        <v>5981602</v>
      </c>
      <c r="J139">
        <v>2</v>
      </c>
      <c r="K139" t="s">
        <v>1945</v>
      </c>
      <c r="L139" t="s">
        <v>1946</v>
      </c>
      <c r="N139">
        <v>0</v>
      </c>
      <c r="O139">
        <v>3</v>
      </c>
      <c r="P139">
        <v>3</v>
      </c>
      <c r="Q139">
        <v>3</v>
      </c>
      <c r="R139">
        <v>0</v>
      </c>
      <c r="S139">
        <v>0</v>
      </c>
      <c r="T139">
        <v>0</v>
      </c>
      <c r="U139" s="50">
        <v>46273.655092592591</v>
      </c>
      <c r="V139" s="50">
        <v>46273.655092592591</v>
      </c>
      <c r="W139" s="51">
        <v>46273</v>
      </c>
      <c r="X139" t="s">
        <v>1747</v>
      </c>
      <c r="Y139" t="s">
        <v>492</v>
      </c>
    </row>
    <row r="140" spans="1:25" ht="15" customHeight="1" x14ac:dyDescent="0.35">
      <c r="A140">
        <v>1</v>
      </c>
      <c r="B140" s="50">
        <v>46273.677083333343</v>
      </c>
      <c r="C140">
        <v>11707486</v>
      </c>
      <c r="D140">
        <v>100006740545</v>
      </c>
      <c r="E140" t="s">
        <v>1726</v>
      </c>
      <c r="F140">
        <v>100</v>
      </c>
      <c r="G140" t="s">
        <v>1745</v>
      </c>
      <c r="H140" t="s">
        <v>1760</v>
      </c>
      <c r="I140">
        <v>5995403</v>
      </c>
      <c r="J140">
        <v>2</v>
      </c>
      <c r="K140" t="s">
        <v>1947</v>
      </c>
      <c r="L140" t="s">
        <v>1948</v>
      </c>
      <c r="N140">
        <v>0</v>
      </c>
      <c r="O140">
        <v>1</v>
      </c>
      <c r="P140">
        <v>1</v>
      </c>
      <c r="Q140">
        <v>1</v>
      </c>
      <c r="R140">
        <v>0</v>
      </c>
      <c r="S140">
        <v>0</v>
      </c>
      <c r="T140">
        <v>0</v>
      </c>
      <c r="U140" s="50">
        <v>46273.655092592591</v>
      </c>
      <c r="V140" s="50">
        <v>46273.655092592591</v>
      </c>
      <c r="W140" s="51">
        <v>46273</v>
      </c>
      <c r="X140" t="s">
        <v>1747</v>
      </c>
      <c r="Y140" t="s">
        <v>492</v>
      </c>
    </row>
    <row r="141" spans="1:25" ht="15" customHeight="1" x14ac:dyDescent="0.35">
      <c r="A141">
        <v>1</v>
      </c>
      <c r="B141" s="50">
        <v>46273.677083333343</v>
      </c>
      <c r="C141">
        <v>11707487</v>
      </c>
      <c r="D141">
        <v>100006740545</v>
      </c>
      <c r="E141" t="s">
        <v>1726</v>
      </c>
      <c r="F141">
        <v>100</v>
      </c>
      <c r="G141" t="s">
        <v>1745</v>
      </c>
      <c r="H141" t="s">
        <v>1760</v>
      </c>
      <c r="I141">
        <v>5995403</v>
      </c>
      <c r="J141">
        <v>2</v>
      </c>
      <c r="K141" t="s">
        <v>1949</v>
      </c>
      <c r="L141" t="s">
        <v>1950</v>
      </c>
      <c r="N141">
        <v>0</v>
      </c>
      <c r="O141">
        <v>2</v>
      </c>
      <c r="P141">
        <v>2</v>
      </c>
      <c r="Q141">
        <v>2</v>
      </c>
      <c r="R141">
        <v>0</v>
      </c>
      <c r="S141">
        <v>0</v>
      </c>
      <c r="T141">
        <v>0</v>
      </c>
      <c r="U141" s="50">
        <v>46273.655092592591</v>
      </c>
      <c r="V141" s="50">
        <v>46273.655092592591</v>
      </c>
      <c r="W141" s="51">
        <v>46273</v>
      </c>
      <c r="X141" t="s">
        <v>1747</v>
      </c>
      <c r="Y141" t="s">
        <v>492</v>
      </c>
    </row>
    <row r="142" spans="1:25" ht="15" customHeight="1" x14ac:dyDescent="0.35">
      <c r="A142">
        <v>1</v>
      </c>
      <c r="B142" s="50">
        <v>46273.677083333343</v>
      </c>
      <c r="C142">
        <v>11707488</v>
      </c>
      <c r="D142">
        <v>100006740545</v>
      </c>
      <c r="E142" t="s">
        <v>1726</v>
      </c>
      <c r="F142">
        <v>100</v>
      </c>
      <c r="G142" t="s">
        <v>1745</v>
      </c>
      <c r="H142" t="s">
        <v>1760</v>
      </c>
      <c r="I142">
        <v>5995403</v>
      </c>
      <c r="J142">
        <v>2</v>
      </c>
      <c r="K142" t="s">
        <v>1951</v>
      </c>
      <c r="L142" t="s">
        <v>1952</v>
      </c>
      <c r="N142">
        <v>0</v>
      </c>
      <c r="O142">
        <v>2</v>
      </c>
      <c r="P142">
        <v>2</v>
      </c>
      <c r="Q142">
        <v>2</v>
      </c>
      <c r="R142">
        <v>0</v>
      </c>
      <c r="S142">
        <v>0</v>
      </c>
      <c r="T142">
        <v>0</v>
      </c>
      <c r="U142" s="50">
        <v>46273.655092592591</v>
      </c>
      <c r="V142" s="50">
        <v>46273.655092592591</v>
      </c>
      <c r="W142" s="51">
        <v>46273</v>
      </c>
      <c r="X142" t="s">
        <v>1747</v>
      </c>
      <c r="Y142" t="s">
        <v>492</v>
      </c>
    </row>
    <row r="143" spans="1:25" ht="15" customHeight="1" x14ac:dyDescent="0.35">
      <c r="A143">
        <v>1</v>
      </c>
      <c r="B143" s="50">
        <v>46273.677083333343</v>
      </c>
      <c r="C143">
        <v>11707489</v>
      </c>
      <c r="D143">
        <v>100006740546</v>
      </c>
      <c r="E143" t="s">
        <v>1726</v>
      </c>
      <c r="F143">
        <v>100</v>
      </c>
      <c r="G143" t="s">
        <v>1745</v>
      </c>
      <c r="H143" t="s">
        <v>1760</v>
      </c>
      <c r="I143">
        <v>5999802</v>
      </c>
      <c r="J143">
        <v>2</v>
      </c>
      <c r="K143" t="s">
        <v>1953</v>
      </c>
      <c r="L143" t="s">
        <v>1954</v>
      </c>
      <c r="N143">
        <v>0</v>
      </c>
      <c r="O143">
        <v>3</v>
      </c>
      <c r="P143">
        <v>3</v>
      </c>
      <c r="Q143">
        <v>3</v>
      </c>
      <c r="R143">
        <v>0</v>
      </c>
      <c r="S143">
        <v>0</v>
      </c>
      <c r="T143">
        <v>0</v>
      </c>
      <c r="U143" s="50">
        <v>46273.655092592591</v>
      </c>
      <c r="V143" s="50">
        <v>46273.655092592591</v>
      </c>
      <c r="W143" s="51">
        <v>46273</v>
      </c>
      <c r="X143" t="s">
        <v>1747</v>
      </c>
      <c r="Y143" t="s">
        <v>492</v>
      </c>
    </row>
    <row r="144" spans="1:25" ht="15" customHeight="1" x14ac:dyDescent="0.35">
      <c r="A144">
        <v>1</v>
      </c>
      <c r="B144" s="50">
        <v>46273.677083333343</v>
      </c>
      <c r="C144">
        <v>11707490</v>
      </c>
      <c r="D144">
        <v>100006740547</v>
      </c>
      <c r="E144" t="s">
        <v>1726</v>
      </c>
      <c r="F144">
        <v>100</v>
      </c>
      <c r="G144" t="s">
        <v>1745</v>
      </c>
      <c r="H144" t="s">
        <v>1760</v>
      </c>
      <c r="I144">
        <v>5982902</v>
      </c>
      <c r="J144">
        <v>2</v>
      </c>
      <c r="K144" t="s">
        <v>1955</v>
      </c>
      <c r="L144" t="s">
        <v>1956</v>
      </c>
      <c r="N144">
        <v>0</v>
      </c>
      <c r="O144">
        <v>3</v>
      </c>
      <c r="P144">
        <v>3</v>
      </c>
      <c r="Q144">
        <v>3</v>
      </c>
      <c r="R144">
        <v>0</v>
      </c>
      <c r="S144">
        <v>0</v>
      </c>
      <c r="T144">
        <v>0</v>
      </c>
      <c r="U144" s="50">
        <v>46273.655104166668</v>
      </c>
      <c r="V144" s="50">
        <v>46273.655104166668</v>
      </c>
      <c r="W144" s="51">
        <v>46273</v>
      </c>
      <c r="X144" t="s">
        <v>1747</v>
      </c>
      <c r="Y144" t="s">
        <v>492</v>
      </c>
    </row>
    <row r="145" spans="1:25" ht="15" customHeight="1" x14ac:dyDescent="0.35">
      <c r="A145">
        <v>1</v>
      </c>
      <c r="B145" s="50">
        <v>46273.677083333343</v>
      </c>
      <c r="C145">
        <v>11707491</v>
      </c>
      <c r="D145">
        <v>100006740548</v>
      </c>
      <c r="E145" t="s">
        <v>1726</v>
      </c>
      <c r="F145">
        <v>100</v>
      </c>
      <c r="G145" t="s">
        <v>1745</v>
      </c>
      <c r="H145" t="s">
        <v>1760</v>
      </c>
      <c r="I145">
        <v>5993602</v>
      </c>
      <c r="J145">
        <v>2</v>
      </c>
      <c r="K145" t="s">
        <v>1957</v>
      </c>
      <c r="L145" t="s">
        <v>1958</v>
      </c>
      <c r="N145">
        <v>0</v>
      </c>
      <c r="O145">
        <v>2</v>
      </c>
      <c r="P145">
        <v>2</v>
      </c>
      <c r="Q145">
        <v>2</v>
      </c>
      <c r="R145">
        <v>0</v>
      </c>
      <c r="S145">
        <v>0</v>
      </c>
      <c r="T145">
        <v>0</v>
      </c>
      <c r="U145" s="50">
        <v>46273.655104166668</v>
      </c>
      <c r="V145" s="50">
        <v>46273.655104166668</v>
      </c>
      <c r="W145" s="51">
        <v>46273</v>
      </c>
      <c r="X145" t="s">
        <v>1747</v>
      </c>
      <c r="Y145" t="s">
        <v>492</v>
      </c>
    </row>
    <row r="146" spans="1:25" ht="15" customHeight="1" x14ac:dyDescent="0.35">
      <c r="A146">
        <v>1</v>
      </c>
      <c r="B146" s="50">
        <v>46273.677083333343</v>
      </c>
      <c r="C146">
        <v>11707492</v>
      </c>
      <c r="D146">
        <v>100006740548</v>
      </c>
      <c r="E146" t="s">
        <v>1726</v>
      </c>
      <c r="F146">
        <v>100</v>
      </c>
      <c r="G146" t="s">
        <v>1745</v>
      </c>
      <c r="H146" t="s">
        <v>1760</v>
      </c>
      <c r="I146">
        <v>5993602</v>
      </c>
      <c r="J146">
        <v>2</v>
      </c>
      <c r="K146" t="s">
        <v>1959</v>
      </c>
      <c r="L146" t="s">
        <v>1960</v>
      </c>
      <c r="N146">
        <v>0</v>
      </c>
      <c r="O146">
        <v>2</v>
      </c>
      <c r="P146">
        <v>2</v>
      </c>
      <c r="Q146">
        <v>2</v>
      </c>
      <c r="R146">
        <v>0</v>
      </c>
      <c r="S146">
        <v>0</v>
      </c>
      <c r="T146">
        <v>0</v>
      </c>
      <c r="U146" s="50">
        <v>46273.655104166668</v>
      </c>
      <c r="V146" s="50">
        <v>46273.655104166668</v>
      </c>
      <c r="W146" s="51">
        <v>46273</v>
      </c>
      <c r="X146" t="s">
        <v>1747</v>
      </c>
      <c r="Y146" t="s">
        <v>492</v>
      </c>
    </row>
    <row r="147" spans="1:25" ht="15" customHeight="1" x14ac:dyDescent="0.35">
      <c r="A147">
        <v>1</v>
      </c>
      <c r="B147" s="50">
        <v>46273.677083333343</v>
      </c>
      <c r="C147">
        <v>11707493</v>
      </c>
      <c r="D147">
        <v>100006740548</v>
      </c>
      <c r="E147" t="s">
        <v>1726</v>
      </c>
      <c r="F147">
        <v>100</v>
      </c>
      <c r="G147" t="s">
        <v>1745</v>
      </c>
      <c r="H147" t="s">
        <v>1760</v>
      </c>
      <c r="I147">
        <v>5993602</v>
      </c>
      <c r="J147">
        <v>2</v>
      </c>
      <c r="K147" t="s">
        <v>1961</v>
      </c>
      <c r="L147" t="s">
        <v>1962</v>
      </c>
      <c r="N147">
        <v>0</v>
      </c>
      <c r="O147">
        <v>2</v>
      </c>
      <c r="P147">
        <v>2</v>
      </c>
      <c r="Q147">
        <v>2</v>
      </c>
      <c r="R147">
        <v>0</v>
      </c>
      <c r="S147">
        <v>0</v>
      </c>
      <c r="T147">
        <v>0</v>
      </c>
      <c r="U147" s="50">
        <v>46273.655104166668</v>
      </c>
      <c r="V147" s="50">
        <v>46273.655104166668</v>
      </c>
      <c r="W147" s="51">
        <v>46273</v>
      </c>
      <c r="X147" t="s">
        <v>1747</v>
      </c>
      <c r="Y147" t="s">
        <v>492</v>
      </c>
    </row>
    <row r="148" spans="1:25" ht="15" customHeight="1" x14ac:dyDescent="0.35">
      <c r="A148">
        <v>1</v>
      </c>
      <c r="B148" s="50">
        <v>46273.677083333343</v>
      </c>
      <c r="C148">
        <v>11707494</v>
      </c>
      <c r="D148">
        <v>100006740548</v>
      </c>
      <c r="E148" t="s">
        <v>1726</v>
      </c>
      <c r="F148">
        <v>100</v>
      </c>
      <c r="G148" t="s">
        <v>1745</v>
      </c>
      <c r="H148" t="s">
        <v>1760</v>
      </c>
      <c r="I148">
        <v>5993602</v>
      </c>
      <c r="J148">
        <v>2</v>
      </c>
      <c r="K148" t="s">
        <v>1963</v>
      </c>
      <c r="L148" t="s">
        <v>1964</v>
      </c>
      <c r="N148">
        <v>0</v>
      </c>
      <c r="O148">
        <v>1</v>
      </c>
      <c r="P148">
        <v>1</v>
      </c>
      <c r="Q148">
        <v>1</v>
      </c>
      <c r="R148">
        <v>0</v>
      </c>
      <c r="S148">
        <v>0</v>
      </c>
      <c r="T148">
        <v>0</v>
      </c>
      <c r="U148" s="50">
        <v>46273.655104166668</v>
      </c>
      <c r="V148" s="50">
        <v>46273.655104166668</v>
      </c>
      <c r="W148" s="51">
        <v>46273</v>
      </c>
      <c r="X148" t="s">
        <v>1747</v>
      </c>
      <c r="Y148" t="s">
        <v>492</v>
      </c>
    </row>
    <row r="149" spans="1:25" ht="15" customHeight="1" x14ac:dyDescent="0.35">
      <c r="A149">
        <v>1</v>
      </c>
      <c r="B149" s="50">
        <v>46273.677083333343</v>
      </c>
      <c r="C149">
        <v>11707495</v>
      </c>
      <c r="D149">
        <v>100006740549</v>
      </c>
      <c r="E149" t="s">
        <v>1726</v>
      </c>
      <c r="F149">
        <v>100</v>
      </c>
      <c r="G149" t="s">
        <v>1745</v>
      </c>
      <c r="H149" t="s">
        <v>1760</v>
      </c>
      <c r="I149">
        <v>5996902</v>
      </c>
      <c r="J149">
        <v>1</v>
      </c>
      <c r="K149" t="s">
        <v>1965</v>
      </c>
      <c r="L149" t="s">
        <v>1966</v>
      </c>
      <c r="N149">
        <v>0</v>
      </c>
      <c r="O149">
        <v>4</v>
      </c>
      <c r="P149">
        <v>4</v>
      </c>
      <c r="Q149">
        <v>4</v>
      </c>
      <c r="R149">
        <v>0</v>
      </c>
      <c r="S149">
        <v>0</v>
      </c>
      <c r="T149">
        <v>0</v>
      </c>
      <c r="U149" s="50">
        <v>46273.655104166668</v>
      </c>
      <c r="V149" s="50">
        <v>46273.655104166668</v>
      </c>
      <c r="W149" s="51">
        <v>46273</v>
      </c>
      <c r="X149" t="s">
        <v>1747</v>
      </c>
      <c r="Y149" t="s">
        <v>492</v>
      </c>
    </row>
    <row r="150" spans="1:25" ht="15" customHeight="1" x14ac:dyDescent="0.35">
      <c r="A150">
        <v>1</v>
      </c>
      <c r="B150" s="50">
        <v>46273.677083333343</v>
      </c>
      <c r="C150">
        <v>11707496</v>
      </c>
      <c r="D150">
        <v>100006740550</v>
      </c>
      <c r="E150" t="s">
        <v>1726</v>
      </c>
      <c r="F150">
        <v>100</v>
      </c>
      <c r="G150" t="s">
        <v>1745</v>
      </c>
      <c r="H150" t="s">
        <v>1760</v>
      </c>
      <c r="I150">
        <v>5997402</v>
      </c>
      <c r="J150">
        <v>1</v>
      </c>
      <c r="K150" t="s">
        <v>1967</v>
      </c>
      <c r="L150" t="s">
        <v>1968</v>
      </c>
      <c r="N150">
        <v>0</v>
      </c>
      <c r="O150">
        <v>2</v>
      </c>
      <c r="P150">
        <v>2</v>
      </c>
      <c r="Q150">
        <v>2</v>
      </c>
      <c r="R150">
        <v>0</v>
      </c>
      <c r="S150">
        <v>0</v>
      </c>
      <c r="T150">
        <v>0</v>
      </c>
      <c r="U150" s="50">
        <v>46273.655115740738</v>
      </c>
      <c r="V150" s="50">
        <v>46273.655115740738</v>
      </c>
      <c r="W150" s="51">
        <v>46273</v>
      </c>
      <c r="X150" t="s">
        <v>1747</v>
      </c>
      <c r="Y150" t="s">
        <v>492</v>
      </c>
    </row>
    <row r="151" spans="1:25" ht="15" customHeight="1" x14ac:dyDescent="0.35">
      <c r="A151">
        <v>1</v>
      </c>
      <c r="B151" s="50">
        <v>46273.677083333343</v>
      </c>
      <c r="C151">
        <v>11707498</v>
      </c>
      <c r="D151">
        <v>100006740552</v>
      </c>
      <c r="E151" t="s">
        <v>1726</v>
      </c>
      <c r="F151">
        <v>100</v>
      </c>
      <c r="G151" t="s">
        <v>1745</v>
      </c>
      <c r="H151" t="s">
        <v>1760</v>
      </c>
      <c r="I151">
        <v>6010902</v>
      </c>
      <c r="J151">
        <v>2</v>
      </c>
      <c r="K151" t="s">
        <v>1969</v>
      </c>
      <c r="L151" t="s">
        <v>1970</v>
      </c>
      <c r="N151">
        <v>0</v>
      </c>
      <c r="O151">
        <v>1</v>
      </c>
      <c r="P151">
        <v>1</v>
      </c>
      <c r="Q151">
        <v>1</v>
      </c>
      <c r="R151">
        <v>0</v>
      </c>
      <c r="S151">
        <v>0</v>
      </c>
      <c r="T151">
        <v>0</v>
      </c>
      <c r="U151" s="50">
        <v>46273.655115740738</v>
      </c>
      <c r="V151" s="50">
        <v>46273.655115740738</v>
      </c>
      <c r="W151" s="51">
        <v>46273</v>
      </c>
      <c r="X151" t="s">
        <v>1747</v>
      </c>
      <c r="Y151" t="s">
        <v>492</v>
      </c>
    </row>
    <row r="152" spans="1:25" ht="15" customHeight="1" x14ac:dyDescent="0.35">
      <c r="A152">
        <v>1</v>
      </c>
      <c r="B152" s="50">
        <v>46273.677083333343</v>
      </c>
      <c r="C152">
        <v>11707500</v>
      </c>
      <c r="D152">
        <v>100006740553</v>
      </c>
      <c r="E152" t="s">
        <v>1726</v>
      </c>
      <c r="F152">
        <v>100</v>
      </c>
      <c r="G152" t="s">
        <v>1745</v>
      </c>
      <c r="H152" t="s">
        <v>1760</v>
      </c>
      <c r="I152">
        <v>5970701</v>
      </c>
      <c r="J152">
        <v>1</v>
      </c>
      <c r="K152" t="s">
        <v>1971</v>
      </c>
      <c r="L152" t="s">
        <v>1972</v>
      </c>
      <c r="M152" t="s">
        <v>419</v>
      </c>
      <c r="N152">
        <v>2</v>
      </c>
      <c r="O152">
        <v>1</v>
      </c>
      <c r="P152">
        <v>1</v>
      </c>
      <c r="Q152">
        <v>1</v>
      </c>
      <c r="R152">
        <v>0</v>
      </c>
      <c r="S152">
        <v>0</v>
      </c>
      <c r="T152">
        <v>0</v>
      </c>
      <c r="U152" s="50">
        <v>46273.655115740738</v>
      </c>
      <c r="V152" s="50">
        <v>46273.674224537041</v>
      </c>
      <c r="W152" s="51">
        <v>46273</v>
      </c>
      <c r="X152" t="s">
        <v>1747</v>
      </c>
      <c r="Y152" t="s">
        <v>492</v>
      </c>
    </row>
    <row r="153" spans="1:25" ht="15" customHeight="1" x14ac:dyDescent="0.35">
      <c r="A153">
        <v>1</v>
      </c>
      <c r="B153" s="50">
        <v>46273.677083333343</v>
      </c>
      <c r="C153">
        <v>11707501</v>
      </c>
      <c r="D153">
        <v>100006740553</v>
      </c>
      <c r="E153" t="s">
        <v>1726</v>
      </c>
      <c r="F153">
        <v>100</v>
      </c>
      <c r="G153" t="s">
        <v>1745</v>
      </c>
      <c r="H153" t="s">
        <v>1760</v>
      </c>
      <c r="I153">
        <v>5970701</v>
      </c>
      <c r="J153">
        <v>1</v>
      </c>
      <c r="K153" t="s">
        <v>1973</v>
      </c>
      <c r="L153" t="s">
        <v>1974</v>
      </c>
      <c r="M153" t="s">
        <v>419</v>
      </c>
      <c r="N153">
        <v>2</v>
      </c>
      <c r="O153">
        <v>1</v>
      </c>
      <c r="P153">
        <v>1</v>
      </c>
      <c r="Q153">
        <v>1</v>
      </c>
      <c r="R153">
        <v>0</v>
      </c>
      <c r="S153">
        <v>0</v>
      </c>
      <c r="T153">
        <v>0</v>
      </c>
      <c r="U153" s="50">
        <v>46273.655115740738</v>
      </c>
      <c r="V153" s="50">
        <v>46273.674224537041</v>
      </c>
      <c r="W153" s="51">
        <v>46273</v>
      </c>
      <c r="X153" t="s">
        <v>1747</v>
      </c>
      <c r="Y153" t="s">
        <v>492</v>
      </c>
    </row>
    <row r="154" spans="1:25" ht="15" customHeight="1" x14ac:dyDescent="0.35">
      <c r="A154">
        <v>1</v>
      </c>
      <c r="B154" s="50">
        <v>46273.677083333343</v>
      </c>
      <c r="C154">
        <v>11707504</v>
      </c>
      <c r="D154">
        <v>100006740555</v>
      </c>
      <c r="E154" t="s">
        <v>1726</v>
      </c>
      <c r="F154">
        <v>100</v>
      </c>
      <c r="G154" t="s">
        <v>1745</v>
      </c>
      <c r="H154" t="s">
        <v>1760</v>
      </c>
      <c r="I154">
        <v>6003502</v>
      </c>
      <c r="J154">
        <v>1</v>
      </c>
      <c r="K154" t="s">
        <v>1975</v>
      </c>
      <c r="L154" t="s">
        <v>1976</v>
      </c>
      <c r="M154" t="s">
        <v>418</v>
      </c>
      <c r="N154">
        <v>2</v>
      </c>
      <c r="O154">
        <v>1</v>
      </c>
      <c r="P154">
        <v>1</v>
      </c>
      <c r="Q154">
        <v>1</v>
      </c>
      <c r="R154">
        <v>0</v>
      </c>
      <c r="S154">
        <v>0</v>
      </c>
      <c r="T154">
        <v>0</v>
      </c>
      <c r="U154" s="50">
        <v>46273.655115740738</v>
      </c>
      <c r="V154" s="50">
        <v>46273.674375000002</v>
      </c>
      <c r="W154" s="51">
        <v>46273</v>
      </c>
      <c r="X154" t="s">
        <v>1747</v>
      </c>
      <c r="Y154" t="s">
        <v>492</v>
      </c>
    </row>
    <row r="155" spans="1:25" ht="15" customHeight="1" x14ac:dyDescent="0.35">
      <c r="A155">
        <v>1</v>
      </c>
      <c r="B155" s="50">
        <v>46273.677083333343</v>
      </c>
      <c r="C155">
        <v>11707505</v>
      </c>
      <c r="D155">
        <v>100006740555</v>
      </c>
      <c r="E155" t="s">
        <v>1726</v>
      </c>
      <c r="F155">
        <v>100</v>
      </c>
      <c r="G155" t="s">
        <v>1745</v>
      </c>
      <c r="H155" t="s">
        <v>1760</v>
      </c>
      <c r="I155">
        <v>6003502</v>
      </c>
      <c r="J155">
        <v>1</v>
      </c>
      <c r="K155" t="s">
        <v>1977</v>
      </c>
      <c r="L155" t="s">
        <v>1978</v>
      </c>
      <c r="M155" t="s">
        <v>418</v>
      </c>
      <c r="N155">
        <v>2</v>
      </c>
      <c r="O155">
        <v>1</v>
      </c>
      <c r="P155">
        <v>1</v>
      </c>
      <c r="Q155">
        <v>1</v>
      </c>
      <c r="R155">
        <v>0</v>
      </c>
      <c r="S155">
        <v>0</v>
      </c>
      <c r="T155">
        <v>0</v>
      </c>
      <c r="U155" s="50">
        <v>46273.655115740738</v>
      </c>
      <c r="V155" s="50">
        <v>46273.674375000002</v>
      </c>
      <c r="W155" s="51">
        <v>46273</v>
      </c>
      <c r="X155" t="s">
        <v>1747</v>
      </c>
      <c r="Y155" t="s">
        <v>492</v>
      </c>
    </row>
    <row r="156" spans="1:25" ht="15" customHeight="1" x14ac:dyDescent="0.35">
      <c r="A156">
        <v>1</v>
      </c>
      <c r="B156" s="50">
        <v>46273.677083333343</v>
      </c>
      <c r="C156">
        <v>11707506</v>
      </c>
      <c r="D156">
        <v>100006740555</v>
      </c>
      <c r="E156" t="s">
        <v>1726</v>
      </c>
      <c r="F156">
        <v>100</v>
      </c>
      <c r="G156" t="s">
        <v>1745</v>
      </c>
      <c r="H156" t="s">
        <v>1760</v>
      </c>
      <c r="I156">
        <v>6003502</v>
      </c>
      <c r="J156">
        <v>1</v>
      </c>
      <c r="K156" t="s">
        <v>1943</v>
      </c>
      <c r="L156" t="s">
        <v>1944</v>
      </c>
      <c r="M156" t="s">
        <v>418</v>
      </c>
      <c r="N156">
        <v>2</v>
      </c>
      <c r="O156">
        <v>4</v>
      </c>
      <c r="P156">
        <v>4</v>
      </c>
      <c r="Q156">
        <v>4</v>
      </c>
      <c r="R156">
        <v>0</v>
      </c>
      <c r="S156">
        <v>0</v>
      </c>
      <c r="T156">
        <v>0</v>
      </c>
      <c r="U156" s="50">
        <v>46273.655115740738</v>
      </c>
      <c r="V156" s="50">
        <v>46273.674375000002</v>
      </c>
      <c r="W156" s="51">
        <v>46273</v>
      </c>
      <c r="X156" t="s">
        <v>1747</v>
      </c>
      <c r="Y156" t="s">
        <v>492</v>
      </c>
    </row>
    <row r="157" spans="1:25" ht="15" customHeight="1" x14ac:dyDescent="0.35">
      <c r="A157">
        <v>1</v>
      </c>
      <c r="B157" s="50">
        <v>46273.677083333343</v>
      </c>
      <c r="C157">
        <v>11707507</v>
      </c>
      <c r="D157">
        <v>100006740555</v>
      </c>
      <c r="E157" t="s">
        <v>1726</v>
      </c>
      <c r="F157">
        <v>100</v>
      </c>
      <c r="G157" t="s">
        <v>1745</v>
      </c>
      <c r="H157" t="s">
        <v>1760</v>
      </c>
      <c r="I157">
        <v>6003502</v>
      </c>
      <c r="J157">
        <v>1</v>
      </c>
      <c r="K157" t="s">
        <v>1979</v>
      </c>
      <c r="L157" t="s">
        <v>1980</v>
      </c>
      <c r="M157" t="s">
        <v>418</v>
      </c>
      <c r="N157">
        <v>2</v>
      </c>
      <c r="O157">
        <v>2</v>
      </c>
      <c r="P157">
        <v>2</v>
      </c>
      <c r="Q157">
        <v>2</v>
      </c>
      <c r="R157">
        <v>0</v>
      </c>
      <c r="S157">
        <v>0</v>
      </c>
      <c r="T157">
        <v>0</v>
      </c>
      <c r="U157" s="50">
        <v>46273.655115740738</v>
      </c>
      <c r="V157" s="50">
        <v>46273.674375000002</v>
      </c>
      <c r="W157" s="51">
        <v>46273</v>
      </c>
      <c r="X157" t="s">
        <v>1747</v>
      </c>
      <c r="Y157" t="s">
        <v>492</v>
      </c>
    </row>
    <row r="158" spans="1:25" ht="15" customHeight="1" x14ac:dyDescent="0.35">
      <c r="A158">
        <v>1</v>
      </c>
      <c r="B158" s="50">
        <v>46273.677083333343</v>
      </c>
      <c r="C158">
        <v>11707508</v>
      </c>
      <c r="D158">
        <v>100006740555</v>
      </c>
      <c r="E158" t="s">
        <v>1726</v>
      </c>
      <c r="F158">
        <v>100</v>
      </c>
      <c r="G158" t="s">
        <v>1745</v>
      </c>
      <c r="H158" t="s">
        <v>1760</v>
      </c>
      <c r="I158">
        <v>6003502</v>
      </c>
      <c r="J158">
        <v>1</v>
      </c>
      <c r="K158" t="s">
        <v>1981</v>
      </c>
      <c r="L158" t="s">
        <v>1982</v>
      </c>
      <c r="M158" t="s">
        <v>418</v>
      </c>
      <c r="N158">
        <v>2</v>
      </c>
      <c r="O158">
        <v>1</v>
      </c>
      <c r="P158">
        <v>1</v>
      </c>
      <c r="Q158">
        <v>1</v>
      </c>
      <c r="R158">
        <v>0</v>
      </c>
      <c r="S158">
        <v>0</v>
      </c>
      <c r="T158">
        <v>0</v>
      </c>
      <c r="U158" s="50">
        <v>46273.655115740738</v>
      </c>
      <c r="V158" s="50">
        <v>46273.674375000002</v>
      </c>
      <c r="W158" s="51">
        <v>46273</v>
      </c>
      <c r="X158" t="s">
        <v>1747</v>
      </c>
      <c r="Y158" t="s">
        <v>492</v>
      </c>
    </row>
    <row r="159" spans="1:25" ht="15" customHeight="1" x14ac:dyDescent="0.35">
      <c r="A159">
        <v>1</v>
      </c>
      <c r="B159" s="50">
        <v>46273.677083333343</v>
      </c>
      <c r="C159">
        <v>11707509</v>
      </c>
      <c r="D159">
        <v>100006740556</v>
      </c>
      <c r="E159" t="s">
        <v>1726</v>
      </c>
      <c r="F159">
        <v>100</v>
      </c>
      <c r="G159" t="s">
        <v>1745</v>
      </c>
      <c r="H159" t="s">
        <v>1760</v>
      </c>
      <c r="I159">
        <v>6003503</v>
      </c>
      <c r="J159">
        <v>2</v>
      </c>
      <c r="K159" t="s">
        <v>1983</v>
      </c>
      <c r="L159" t="s">
        <v>1984</v>
      </c>
      <c r="N159">
        <v>0</v>
      </c>
      <c r="O159">
        <v>2</v>
      </c>
      <c r="P159">
        <v>2</v>
      </c>
      <c r="Q159">
        <v>2</v>
      </c>
      <c r="R159">
        <v>0</v>
      </c>
      <c r="S159">
        <v>0</v>
      </c>
      <c r="T159">
        <v>0</v>
      </c>
      <c r="U159" s="50">
        <v>46273.655115740738</v>
      </c>
      <c r="V159" s="50">
        <v>46273.655115740738</v>
      </c>
      <c r="W159" s="51">
        <v>46273</v>
      </c>
      <c r="X159" t="s">
        <v>1747</v>
      </c>
      <c r="Y159" t="s">
        <v>492</v>
      </c>
    </row>
    <row r="160" spans="1:25" ht="15" customHeight="1" x14ac:dyDescent="0.35">
      <c r="A160">
        <v>1</v>
      </c>
      <c r="B160" s="50">
        <v>46273.677083333343</v>
      </c>
      <c r="C160">
        <v>11707510</v>
      </c>
      <c r="D160">
        <v>100006740560</v>
      </c>
      <c r="E160" t="s">
        <v>1726</v>
      </c>
      <c r="F160">
        <v>100</v>
      </c>
      <c r="G160" t="s">
        <v>1745</v>
      </c>
      <c r="H160" t="s">
        <v>1760</v>
      </c>
      <c r="I160">
        <v>5974001</v>
      </c>
      <c r="J160">
        <v>1</v>
      </c>
      <c r="K160" t="s">
        <v>1985</v>
      </c>
      <c r="L160" t="s">
        <v>1986</v>
      </c>
      <c r="N160">
        <v>0</v>
      </c>
      <c r="O160">
        <v>1</v>
      </c>
      <c r="P160">
        <v>1</v>
      </c>
      <c r="Q160">
        <v>1</v>
      </c>
      <c r="R160">
        <v>0</v>
      </c>
      <c r="S160">
        <v>0</v>
      </c>
      <c r="T160">
        <v>0</v>
      </c>
      <c r="U160" s="50">
        <v>46273.655115740738</v>
      </c>
      <c r="V160" s="50">
        <v>46273.655115740738</v>
      </c>
      <c r="W160" s="51">
        <v>46273</v>
      </c>
      <c r="X160" t="s">
        <v>1747</v>
      </c>
      <c r="Y160" t="s">
        <v>492</v>
      </c>
    </row>
    <row r="161" spans="1:25" ht="15" customHeight="1" x14ac:dyDescent="0.35">
      <c r="A161">
        <v>1</v>
      </c>
      <c r="B161" s="50">
        <v>46273.677083333343</v>
      </c>
      <c r="C161">
        <v>11707513</v>
      </c>
      <c r="D161">
        <v>100006740564</v>
      </c>
      <c r="E161" t="s">
        <v>1726</v>
      </c>
      <c r="F161">
        <v>100</v>
      </c>
      <c r="G161" t="s">
        <v>1745</v>
      </c>
      <c r="H161" t="s">
        <v>1760</v>
      </c>
      <c r="I161">
        <v>5965101</v>
      </c>
      <c r="J161">
        <v>1</v>
      </c>
      <c r="K161" t="s">
        <v>1987</v>
      </c>
      <c r="L161" t="s">
        <v>1988</v>
      </c>
      <c r="N161">
        <v>0</v>
      </c>
      <c r="O161">
        <v>3</v>
      </c>
      <c r="P161">
        <v>3</v>
      </c>
      <c r="Q161">
        <v>3</v>
      </c>
      <c r="R161">
        <v>0</v>
      </c>
      <c r="S161">
        <v>0</v>
      </c>
      <c r="T161">
        <v>0</v>
      </c>
      <c r="U161" s="50">
        <v>46273.655127314807</v>
      </c>
      <c r="V161" s="50">
        <v>46273.655127314807</v>
      </c>
      <c r="W161" s="51">
        <v>46273</v>
      </c>
      <c r="X161" t="s">
        <v>1747</v>
      </c>
      <c r="Y161" t="s">
        <v>492</v>
      </c>
    </row>
    <row r="162" spans="1:25" ht="15" customHeight="1" x14ac:dyDescent="0.35">
      <c r="A162">
        <v>1</v>
      </c>
      <c r="B162" s="50">
        <v>46273.677083333343</v>
      </c>
      <c r="C162">
        <v>11707514</v>
      </c>
      <c r="D162">
        <v>100006740565</v>
      </c>
      <c r="E162" t="s">
        <v>1726</v>
      </c>
      <c r="F162">
        <v>100</v>
      </c>
      <c r="G162" t="s">
        <v>1745</v>
      </c>
      <c r="H162" t="s">
        <v>1760</v>
      </c>
      <c r="I162">
        <v>5980701</v>
      </c>
      <c r="J162">
        <v>2</v>
      </c>
      <c r="K162" t="s">
        <v>1989</v>
      </c>
      <c r="L162" t="s">
        <v>1990</v>
      </c>
      <c r="N162">
        <v>0</v>
      </c>
      <c r="O162">
        <v>1</v>
      </c>
      <c r="P162">
        <v>1</v>
      </c>
      <c r="Q162">
        <v>1</v>
      </c>
      <c r="R162">
        <v>0</v>
      </c>
      <c r="S162">
        <v>0</v>
      </c>
      <c r="T162">
        <v>0</v>
      </c>
      <c r="U162" s="50">
        <v>46273.655127314807</v>
      </c>
      <c r="V162" s="50">
        <v>46273.655127314807</v>
      </c>
      <c r="W162" s="51">
        <v>46273</v>
      </c>
      <c r="X162" t="s">
        <v>1747</v>
      </c>
      <c r="Y162" t="s">
        <v>492</v>
      </c>
    </row>
    <row r="163" spans="1:25" ht="15" customHeight="1" x14ac:dyDescent="0.35">
      <c r="A163">
        <v>1</v>
      </c>
      <c r="B163" s="50">
        <v>46273.677083333343</v>
      </c>
      <c r="C163">
        <v>11707515</v>
      </c>
      <c r="D163">
        <v>100006740566</v>
      </c>
      <c r="E163" t="s">
        <v>1726</v>
      </c>
      <c r="F163">
        <v>100</v>
      </c>
      <c r="G163" t="s">
        <v>1745</v>
      </c>
      <c r="H163" t="s">
        <v>1760</v>
      </c>
      <c r="I163">
        <v>5990801</v>
      </c>
      <c r="J163">
        <v>1</v>
      </c>
      <c r="K163" t="s">
        <v>1991</v>
      </c>
      <c r="L163" t="s">
        <v>1992</v>
      </c>
      <c r="N163">
        <v>0</v>
      </c>
      <c r="O163">
        <v>1</v>
      </c>
      <c r="P163">
        <v>1</v>
      </c>
      <c r="Q163">
        <v>1</v>
      </c>
      <c r="R163">
        <v>0</v>
      </c>
      <c r="S163">
        <v>0</v>
      </c>
      <c r="T163">
        <v>0</v>
      </c>
      <c r="U163" s="50">
        <v>46273.655127314807</v>
      </c>
      <c r="V163" s="50">
        <v>46273.655127314807</v>
      </c>
      <c r="W163" s="51">
        <v>46273</v>
      </c>
      <c r="X163" t="s">
        <v>1747</v>
      </c>
      <c r="Y163" t="s">
        <v>492</v>
      </c>
    </row>
    <row r="164" spans="1:25" ht="15" customHeight="1" x14ac:dyDescent="0.35">
      <c r="A164">
        <v>1</v>
      </c>
      <c r="B164" s="50">
        <v>46273.677083333343</v>
      </c>
      <c r="C164">
        <v>11707516</v>
      </c>
      <c r="D164">
        <v>100006740567</v>
      </c>
      <c r="E164" t="s">
        <v>1726</v>
      </c>
      <c r="F164">
        <v>100</v>
      </c>
      <c r="G164" t="s">
        <v>1745</v>
      </c>
      <c r="H164" t="s">
        <v>1760</v>
      </c>
      <c r="I164">
        <v>6005802</v>
      </c>
      <c r="J164">
        <v>1</v>
      </c>
      <c r="K164" t="s">
        <v>1993</v>
      </c>
      <c r="L164" t="s">
        <v>1994</v>
      </c>
      <c r="N164">
        <v>0</v>
      </c>
      <c r="O164">
        <v>6</v>
      </c>
      <c r="P164">
        <v>6</v>
      </c>
      <c r="Q164">
        <v>6</v>
      </c>
      <c r="R164">
        <v>0</v>
      </c>
      <c r="S164">
        <v>0</v>
      </c>
      <c r="T164">
        <v>0</v>
      </c>
      <c r="U164" s="50">
        <v>46273.655127314807</v>
      </c>
      <c r="V164" s="50">
        <v>46273.655127314807</v>
      </c>
      <c r="W164" s="51">
        <v>46273</v>
      </c>
      <c r="X164" t="s">
        <v>1747</v>
      </c>
      <c r="Y164" t="s">
        <v>492</v>
      </c>
    </row>
    <row r="165" spans="1:25" ht="15" customHeight="1" x14ac:dyDescent="0.35">
      <c r="A165">
        <v>1</v>
      </c>
      <c r="B165" s="50">
        <v>46273.677083333343</v>
      </c>
      <c r="C165">
        <v>11707517</v>
      </c>
      <c r="D165">
        <v>100006740571</v>
      </c>
      <c r="E165" t="s">
        <v>1726</v>
      </c>
      <c r="F165">
        <v>100</v>
      </c>
      <c r="G165" t="s">
        <v>1745</v>
      </c>
      <c r="H165" t="s">
        <v>1760</v>
      </c>
      <c r="I165">
        <v>5887601</v>
      </c>
      <c r="J165">
        <v>1</v>
      </c>
      <c r="K165" t="s">
        <v>1995</v>
      </c>
      <c r="L165" t="s">
        <v>1996</v>
      </c>
      <c r="N165">
        <v>0</v>
      </c>
      <c r="O165">
        <v>3</v>
      </c>
      <c r="P165">
        <v>3</v>
      </c>
      <c r="Q165">
        <v>3</v>
      </c>
      <c r="R165">
        <v>0</v>
      </c>
      <c r="S165">
        <v>0</v>
      </c>
      <c r="T165">
        <v>0</v>
      </c>
      <c r="U165" s="50">
        <v>46273.655127314807</v>
      </c>
      <c r="V165" s="50">
        <v>46273.655127314807</v>
      </c>
      <c r="W165" s="51">
        <v>46273</v>
      </c>
      <c r="X165" t="s">
        <v>1747</v>
      </c>
      <c r="Y165" t="s">
        <v>492</v>
      </c>
    </row>
    <row r="166" spans="1:25" ht="15" customHeight="1" x14ac:dyDescent="0.35">
      <c r="A166">
        <v>1</v>
      </c>
      <c r="B166" s="50">
        <v>46273.677083333343</v>
      </c>
      <c r="C166">
        <v>11707518</v>
      </c>
      <c r="D166">
        <v>100006740572</v>
      </c>
      <c r="E166" t="s">
        <v>1726</v>
      </c>
      <c r="F166">
        <v>100</v>
      </c>
      <c r="G166" t="s">
        <v>1745</v>
      </c>
      <c r="H166" t="s">
        <v>1760</v>
      </c>
      <c r="I166">
        <v>5887602</v>
      </c>
      <c r="J166">
        <v>2</v>
      </c>
      <c r="K166" t="s">
        <v>1997</v>
      </c>
      <c r="L166" t="s">
        <v>1998</v>
      </c>
      <c r="N166">
        <v>0</v>
      </c>
      <c r="O166">
        <v>1</v>
      </c>
      <c r="P166">
        <v>1</v>
      </c>
      <c r="Q166">
        <v>1</v>
      </c>
      <c r="R166">
        <v>0</v>
      </c>
      <c r="S166">
        <v>0</v>
      </c>
      <c r="T166">
        <v>0</v>
      </c>
      <c r="U166" s="50">
        <v>46273.655127314807</v>
      </c>
      <c r="V166" s="50">
        <v>46273.655127314807</v>
      </c>
      <c r="W166" s="51">
        <v>46273</v>
      </c>
      <c r="X166" t="s">
        <v>1747</v>
      </c>
      <c r="Y166" t="s">
        <v>492</v>
      </c>
    </row>
    <row r="167" spans="1:25" ht="15" customHeight="1" x14ac:dyDescent="0.35">
      <c r="A167">
        <v>1</v>
      </c>
      <c r="B167" s="50">
        <v>46273.677083333343</v>
      </c>
      <c r="C167">
        <v>11707519</v>
      </c>
      <c r="D167">
        <v>100006740573</v>
      </c>
      <c r="E167" t="s">
        <v>1726</v>
      </c>
      <c r="F167">
        <v>100</v>
      </c>
      <c r="G167" t="s">
        <v>1745</v>
      </c>
      <c r="H167" t="s">
        <v>1760</v>
      </c>
      <c r="I167">
        <v>5968101</v>
      </c>
      <c r="J167">
        <v>1</v>
      </c>
      <c r="K167" t="s">
        <v>1999</v>
      </c>
      <c r="L167" t="s">
        <v>2000</v>
      </c>
      <c r="N167">
        <v>0</v>
      </c>
      <c r="O167">
        <v>6</v>
      </c>
      <c r="P167">
        <v>6</v>
      </c>
      <c r="Q167">
        <v>6</v>
      </c>
      <c r="R167">
        <v>0</v>
      </c>
      <c r="S167">
        <v>0</v>
      </c>
      <c r="T167">
        <v>0</v>
      </c>
      <c r="U167" s="50">
        <v>46273.655127314807</v>
      </c>
      <c r="V167" s="50">
        <v>46273.655127314807</v>
      </c>
      <c r="W167" s="51">
        <v>46273</v>
      </c>
      <c r="X167" t="s">
        <v>1747</v>
      </c>
      <c r="Y167" t="s">
        <v>492</v>
      </c>
    </row>
    <row r="168" spans="1:25" ht="15" customHeight="1" x14ac:dyDescent="0.35">
      <c r="A168">
        <v>1</v>
      </c>
      <c r="B168" s="50">
        <v>46273.677083333343</v>
      </c>
      <c r="C168">
        <v>11707520</v>
      </c>
      <c r="D168">
        <v>100006740574</v>
      </c>
      <c r="E168" t="s">
        <v>1726</v>
      </c>
      <c r="F168">
        <v>100</v>
      </c>
      <c r="G168" t="s">
        <v>1745</v>
      </c>
      <c r="H168" t="s">
        <v>1760</v>
      </c>
      <c r="I168">
        <v>5970601</v>
      </c>
      <c r="J168">
        <v>1</v>
      </c>
      <c r="K168" t="s">
        <v>2001</v>
      </c>
      <c r="L168" t="s">
        <v>2002</v>
      </c>
      <c r="N168">
        <v>0</v>
      </c>
      <c r="O168">
        <v>1</v>
      </c>
      <c r="P168">
        <v>1</v>
      </c>
      <c r="Q168">
        <v>1</v>
      </c>
      <c r="R168">
        <v>0</v>
      </c>
      <c r="S168">
        <v>0</v>
      </c>
      <c r="T168">
        <v>0</v>
      </c>
      <c r="U168" s="50">
        <v>46273.655127314807</v>
      </c>
      <c r="V168" s="50">
        <v>46273.655127314807</v>
      </c>
      <c r="W168" s="51">
        <v>46273</v>
      </c>
      <c r="X168" t="s">
        <v>1747</v>
      </c>
      <c r="Y168" t="s">
        <v>492</v>
      </c>
    </row>
    <row r="169" spans="1:25" ht="15" customHeight="1" x14ac:dyDescent="0.35">
      <c r="A169">
        <v>1</v>
      </c>
      <c r="B169" s="50">
        <v>46273.677083333343</v>
      </c>
      <c r="C169">
        <v>11707521</v>
      </c>
      <c r="D169">
        <v>100006740575</v>
      </c>
      <c r="E169" t="s">
        <v>1726</v>
      </c>
      <c r="F169">
        <v>100</v>
      </c>
      <c r="G169" t="s">
        <v>1745</v>
      </c>
      <c r="H169" t="s">
        <v>1760</v>
      </c>
      <c r="I169">
        <v>5981201</v>
      </c>
      <c r="J169">
        <v>2</v>
      </c>
      <c r="K169" t="s">
        <v>2003</v>
      </c>
      <c r="L169" t="s">
        <v>2004</v>
      </c>
      <c r="N169">
        <v>0</v>
      </c>
      <c r="O169">
        <v>6</v>
      </c>
      <c r="P169">
        <v>6</v>
      </c>
      <c r="Q169">
        <v>6</v>
      </c>
      <c r="R169">
        <v>0</v>
      </c>
      <c r="S169">
        <v>0</v>
      </c>
      <c r="T169">
        <v>0</v>
      </c>
      <c r="U169" s="50">
        <v>46273.655127314807</v>
      </c>
      <c r="V169" s="50">
        <v>46273.655127314807</v>
      </c>
      <c r="W169" s="51">
        <v>46273</v>
      </c>
      <c r="X169" t="s">
        <v>1747</v>
      </c>
      <c r="Y169" t="s">
        <v>492</v>
      </c>
    </row>
    <row r="170" spans="1:25" ht="15" customHeight="1" x14ac:dyDescent="0.35">
      <c r="A170">
        <v>1</v>
      </c>
      <c r="B170" s="50">
        <v>46273.677083333343</v>
      </c>
      <c r="C170">
        <v>11707522</v>
      </c>
      <c r="D170">
        <v>100006740576</v>
      </c>
      <c r="E170" t="s">
        <v>1726</v>
      </c>
      <c r="F170">
        <v>100</v>
      </c>
      <c r="G170" t="s">
        <v>1745</v>
      </c>
      <c r="H170" t="s">
        <v>1760</v>
      </c>
      <c r="I170">
        <v>5995601</v>
      </c>
      <c r="J170">
        <v>1</v>
      </c>
      <c r="K170" t="s">
        <v>2005</v>
      </c>
      <c r="L170" t="s">
        <v>2006</v>
      </c>
      <c r="N170">
        <v>0</v>
      </c>
      <c r="O170">
        <v>6</v>
      </c>
      <c r="P170">
        <v>6</v>
      </c>
      <c r="Q170">
        <v>6</v>
      </c>
      <c r="R170">
        <v>0</v>
      </c>
      <c r="S170">
        <v>0</v>
      </c>
      <c r="T170">
        <v>0</v>
      </c>
      <c r="U170" s="50">
        <v>46273.655127314807</v>
      </c>
      <c r="V170" s="50">
        <v>46273.655127314807</v>
      </c>
      <c r="W170" s="51">
        <v>46273</v>
      </c>
      <c r="X170" t="s">
        <v>1747</v>
      </c>
      <c r="Y170" t="s">
        <v>492</v>
      </c>
    </row>
    <row r="171" spans="1:25" ht="15" customHeight="1" x14ac:dyDescent="0.35">
      <c r="A171">
        <v>1</v>
      </c>
      <c r="B171" s="50">
        <v>46273.677083333343</v>
      </c>
      <c r="C171">
        <v>11707523</v>
      </c>
      <c r="D171">
        <v>100006740576</v>
      </c>
      <c r="E171" t="s">
        <v>1726</v>
      </c>
      <c r="F171">
        <v>100</v>
      </c>
      <c r="G171" t="s">
        <v>1745</v>
      </c>
      <c r="H171" t="s">
        <v>1760</v>
      </c>
      <c r="I171">
        <v>5995601</v>
      </c>
      <c r="J171">
        <v>1</v>
      </c>
      <c r="K171" t="s">
        <v>2007</v>
      </c>
      <c r="L171" t="s">
        <v>2008</v>
      </c>
      <c r="N171">
        <v>0</v>
      </c>
      <c r="O171">
        <v>1</v>
      </c>
      <c r="P171">
        <v>1</v>
      </c>
      <c r="Q171">
        <v>1</v>
      </c>
      <c r="R171">
        <v>0</v>
      </c>
      <c r="S171">
        <v>0</v>
      </c>
      <c r="T171">
        <v>0</v>
      </c>
      <c r="U171" s="50">
        <v>46273.655127314807</v>
      </c>
      <c r="V171" s="50">
        <v>46273.655127314807</v>
      </c>
      <c r="W171" s="51">
        <v>46273</v>
      </c>
      <c r="X171" t="s">
        <v>1747</v>
      </c>
      <c r="Y171" t="s">
        <v>492</v>
      </c>
    </row>
    <row r="172" spans="1:25" ht="15" customHeight="1" x14ac:dyDescent="0.35">
      <c r="A172">
        <v>1</v>
      </c>
      <c r="B172" s="50">
        <v>46273.677083333343</v>
      </c>
      <c r="C172">
        <v>11707524</v>
      </c>
      <c r="D172">
        <v>100006740577</v>
      </c>
      <c r="E172" t="s">
        <v>1726</v>
      </c>
      <c r="F172">
        <v>100</v>
      </c>
      <c r="G172" t="s">
        <v>1745</v>
      </c>
      <c r="H172" t="s">
        <v>1760</v>
      </c>
      <c r="I172">
        <v>5995602</v>
      </c>
      <c r="J172">
        <v>2</v>
      </c>
      <c r="K172" t="s">
        <v>2009</v>
      </c>
      <c r="L172" t="s">
        <v>2010</v>
      </c>
      <c r="N172">
        <v>0</v>
      </c>
      <c r="O172">
        <v>1</v>
      </c>
      <c r="P172">
        <v>1</v>
      </c>
      <c r="Q172">
        <v>1</v>
      </c>
      <c r="R172">
        <v>0</v>
      </c>
      <c r="S172">
        <v>0</v>
      </c>
      <c r="T172">
        <v>0</v>
      </c>
      <c r="U172" s="50">
        <v>46273.655127314807</v>
      </c>
      <c r="V172" s="50">
        <v>46273.655127314807</v>
      </c>
      <c r="W172" s="51">
        <v>46273</v>
      </c>
      <c r="X172" t="s">
        <v>1747</v>
      </c>
      <c r="Y172" t="s">
        <v>492</v>
      </c>
    </row>
    <row r="173" spans="1:25" ht="15" customHeight="1" x14ac:dyDescent="0.35">
      <c r="A173">
        <v>1</v>
      </c>
      <c r="B173" s="50">
        <v>46273.677083333343</v>
      </c>
      <c r="C173">
        <v>11707525</v>
      </c>
      <c r="D173">
        <v>100006740577</v>
      </c>
      <c r="E173" t="s">
        <v>1726</v>
      </c>
      <c r="F173">
        <v>100</v>
      </c>
      <c r="G173" t="s">
        <v>1745</v>
      </c>
      <c r="H173" t="s">
        <v>1760</v>
      </c>
      <c r="I173">
        <v>5995602</v>
      </c>
      <c r="J173">
        <v>2</v>
      </c>
      <c r="K173" t="s">
        <v>2011</v>
      </c>
      <c r="L173" t="s">
        <v>2012</v>
      </c>
      <c r="N173">
        <v>0</v>
      </c>
      <c r="O173">
        <v>5</v>
      </c>
      <c r="P173">
        <v>5</v>
      </c>
      <c r="Q173">
        <v>5</v>
      </c>
      <c r="R173">
        <v>0</v>
      </c>
      <c r="S173">
        <v>0</v>
      </c>
      <c r="T173">
        <v>0</v>
      </c>
      <c r="U173" s="50">
        <v>46273.655127314807</v>
      </c>
      <c r="V173" s="50">
        <v>46273.655127314807</v>
      </c>
      <c r="W173" s="51">
        <v>46273</v>
      </c>
      <c r="X173" t="s">
        <v>1747</v>
      </c>
      <c r="Y173" t="s">
        <v>492</v>
      </c>
    </row>
    <row r="174" spans="1:25" ht="15" customHeight="1" x14ac:dyDescent="0.35">
      <c r="A174">
        <v>1</v>
      </c>
      <c r="B174" s="50">
        <v>46273.677083333343</v>
      </c>
      <c r="C174">
        <v>11707526</v>
      </c>
      <c r="D174">
        <v>100006740578</v>
      </c>
      <c r="E174" t="s">
        <v>1726</v>
      </c>
      <c r="F174">
        <v>100</v>
      </c>
      <c r="G174" t="s">
        <v>1745</v>
      </c>
      <c r="H174" t="s">
        <v>1760</v>
      </c>
      <c r="I174">
        <v>6004801</v>
      </c>
      <c r="J174">
        <v>2</v>
      </c>
      <c r="K174" t="s">
        <v>1983</v>
      </c>
      <c r="L174" t="s">
        <v>1984</v>
      </c>
      <c r="N174">
        <v>0</v>
      </c>
      <c r="O174">
        <v>4</v>
      </c>
      <c r="P174">
        <v>4</v>
      </c>
      <c r="Q174">
        <v>4</v>
      </c>
      <c r="R174">
        <v>0</v>
      </c>
      <c r="S174">
        <v>0</v>
      </c>
      <c r="T174">
        <v>0</v>
      </c>
      <c r="U174" s="50">
        <v>46273.655127314807</v>
      </c>
      <c r="V174" s="50">
        <v>46273.655127314807</v>
      </c>
      <c r="W174" s="51">
        <v>46273</v>
      </c>
      <c r="X174" t="s">
        <v>1747</v>
      </c>
      <c r="Y174" t="s">
        <v>492</v>
      </c>
    </row>
    <row r="175" spans="1:25" ht="15" customHeight="1" x14ac:dyDescent="0.35">
      <c r="A175">
        <v>1</v>
      </c>
      <c r="B175" s="50">
        <v>46273.677083333343</v>
      </c>
      <c r="C175">
        <v>11707527</v>
      </c>
      <c r="D175">
        <v>100006740578</v>
      </c>
      <c r="E175" t="s">
        <v>1726</v>
      </c>
      <c r="F175">
        <v>100</v>
      </c>
      <c r="G175" t="s">
        <v>1745</v>
      </c>
      <c r="H175" t="s">
        <v>1760</v>
      </c>
      <c r="I175">
        <v>6004801</v>
      </c>
      <c r="J175">
        <v>2</v>
      </c>
      <c r="K175" t="s">
        <v>2013</v>
      </c>
      <c r="L175" t="s">
        <v>2014</v>
      </c>
      <c r="N175">
        <v>0</v>
      </c>
      <c r="O175">
        <v>10</v>
      </c>
      <c r="P175">
        <v>10</v>
      </c>
      <c r="Q175">
        <v>10</v>
      </c>
      <c r="R175">
        <v>0</v>
      </c>
      <c r="S175">
        <v>0</v>
      </c>
      <c r="T175">
        <v>0</v>
      </c>
      <c r="U175" s="50">
        <v>46273.655127314807</v>
      </c>
      <c r="V175" s="50">
        <v>46273.655127314807</v>
      </c>
      <c r="W175" s="51">
        <v>46273</v>
      </c>
      <c r="X175" t="s">
        <v>1747</v>
      </c>
      <c r="Y175" t="s">
        <v>492</v>
      </c>
    </row>
    <row r="176" spans="1:25" ht="15" customHeight="1" x14ac:dyDescent="0.35">
      <c r="A176">
        <v>1</v>
      </c>
      <c r="B176" s="50">
        <v>46273.677083333343</v>
      </c>
      <c r="C176">
        <v>11707528</v>
      </c>
      <c r="D176">
        <v>100006740579</v>
      </c>
      <c r="E176" t="s">
        <v>1726</v>
      </c>
      <c r="F176">
        <v>100</v>
      </c>
      <c r="G176" t="s">
        <v>1745</v>
      </c>
      <c r="H176" t="s">
        <v>1760</v>
      </c>
      <c r="I176">
        <v>6004803</v>
      </c>
      <c r="J176">
        <v>2</v>
      </c>
      <c r="K176" t="s">
        <v>2015</v>
      </c>
      <c r="L176" t="s">
        <v>2016</v>
      </c>
      <c r="N176">
        <v>0</v>
      </c>
      <c r="O176">
        <v>6</v>
      </c>
      <c r="P176">
        <v>6</v>
      </c>
      <c r="Q176">
        <v>6</v>
      </c>
      <c r="R176">
        <v>0</v>
      </c>
      <c r="S176">
        <v>0</v>
      </c>
      <c r="T176">
        <v>0</v>
      </c>
      <c r="U176" s="50">
        <v>46273.655127314807</v>
      </c>
      <c r="V176" s="50">
        <v>46273.655127314807</v>
      </c>
      <c r="W176" s="51">
        <v>46273</v>
      </c>
      <c r="X176" t="s">
        <v>1747</v>
      </c>
      <c r="Y176" t="s">
        <v>492</v>
      </c>
    </row>
    <row r="177" spans="1:25" ht="15" customHeight="1" x14ac:dyDescent="0.35">
      <c r="A177">
        <v>1</v>
      </c>
      <c r="B177" s="50">
        <v>46273.677083333343</v>
      </c>
      <c r="C177">
        <v>11707529</v>
      </c>
      <c r="D177">
        <v>100006740579</v>
      </c>
      <c r="E177" t="s">
        <v>1726</v>
      </c>
      <c r="F177">
        <v>100</v>
      </c>
      <c r="G177" t="s">
        <v>1745</v>
      </c>
      <c r="H177" t="s">
        <v>1760</v>
      </c>
      <c r="I177">
        <v>6004803</v>
      </c>
      <c r="J177">
        <v>2</v>
      </c>
      <c r="K177" t="s">
        <v>2017</v>
      </c>
      <c r="L177" t="s">
        <v>2018</v>
      </c>
      <c r="N177">
        <v>0</v>
      </c>
      <c r="O177">
        <v>7</v>
      </c>
      <c r="P177">
        <v>7</v>
      </c>
      <c r="Q177">
        <v>7</v>
      </c>
      <c r="R177">
        <v>0</v>
      </c>
      <c r="S177">
        <v>0</v>
      </c>
      <c r="T177">
        <v>0</v>
      </c>
      <c r="U177" s="50">
        <v>46273.655127314807</v>
      </c>
      <c r="V177" s="50">
        <v>46273.655127314807</v>
      </c>
      <c r="W177" s="51">
        <v>46273</v>
      </c>
      <c r="X177" t="s">
        <v>1747</v>
      </c>
      <c r="Y177" t="s">
        <v>492</v>
      </c>
    </row>
    <row r="178" spans="1:25" ht="15" customHeight="1" x14ac:dyDescent="0.35">
      <c r="A178">
        <v>1</v>
      </c>
      <c r="B178" s="50">
        <v>46273.677083333343</v>
      </c>
      <c r="C178">
        <v>11707530</v>
      </c>
      <c r="D178">
        <v>100006740580</v>
      </c>
      <c r="E178" t="s">
        <v>1726</v>
      </c>
      <c r="F178">
        <v>100</v>
      </c>
      <c r="G178" t="s">
        <v>1745</v>
      </c>
      <c r="H178" t="s">
        <v>1760</v>
      </c>
      <c r="I178">
        <v>6004804</v>
      </c>
      <c r="J178">
        <v>2</v>
      </c>
      <c r="K178" t="s">
        <v>2019</v>
      </c>
      <c r="L178" t="s">
        <v>2020</v>
      </c>
      <c r="N178">
        <v>0</v>
      </c>
      <c r="O178">
        <v>3</v>
      </c>
      <c r="P178">
        <v>3</v>
      </c>
      <c r="Q178">
        <v>3</v>
      </c>
      <c r="R178">
        <v>0</v>
      </c>
      <c r="S178">
        <v>0</v>
      </c>
      <c r="T178">
        <v>0</v>
      </c>
      <c r="U178" s="50">
        <v>46273.655127314807</v>
      </c>
      <c r="V178" s="50">
        <v>46273.655127314807</v>
      </c>
      <c r="W178" s="51">
        <v>46273</v>
      </c>
      <c r="X178" t="s">
        <v>1747</v>
      </c>
      <c r="Y178" t="s">
        <v>492</v>
      </c>
    </row>
    <row r="179" spans="1:25" ht="15" customHeight="1" x14ac:dyDescent="0.35">
      <c r="A179">
        <v>1</v>
      </c>
      <c r="B179" s="50">
        <v>46273.677083333343</v>
      </c>
      <c r="C179">
        <v>11707531</v>
      </c>
      <c r="D179">
        <v>100006740580</v>
      </c>
      <c r="E179" t="s">
        <v>1726</v>
      </c>
      <c r="F179">
        <v>100</v>
      </c>
      <c r="G179" t="s">
        <v>1745</v>
      </c>
      <c r="H179" t="s">
        <v>1760</v>
      </c>
      <c r="I179">
        <v>6004804</v>
      </c>
      <c r="J179">
        <v>2</v>
      </c>
      <c r="K179" t="s">
        <v>2003</v>
      </c>
      <c r="L179" t="s">
        <v>2004</v>
      </c>
      <c r="N179">
        <v>0</v>
      </c>
      <c r="O179">
        <v>18</v>
      </c>
      <c r="P179">
        <v>18</v>
      </c>
      <c r="Q179">
        <v>18</v>
      </c>
      <c r="R179">
        <v>0</v>
      </c>
      <c r="S179">
        <v>0</v>
      </c>
      <c r="T179">
        <v>0</v>
      </c>
      <c r="U179" s="50">
        <v>46273.655127314807</v>
      </c>
      <c r="V179" s="50">
        <v>46273.655127314807</v>
      </c>
      <c r="W179" s="51">
        <v>46273</v>
      </c>
      <c r="X179" t="s">
        <v>1747</v>
      </c>
      <c r="Y179" t="s">
        <v>492</v>
      </c>
    </row>
    <row r="180" spans="1:25" ht="15" customHeight="1" x14ac:dyDescent="0.35">
      <c r="A180">
        <v>1</v>
      </c>
      <c r="B180" s="50">
        <v>46273.677083333343</v>
      </c>
      <c r="C180">
        <v>11707532</v>
      </c>
      <c r="D180">
        <v>100006740580</v>
      </c>
      <c r="E180" t="s">
        <v>1726</v>
      </c>
      <c r="F180">
        <v>100</v>
      </c>
      <c r="G180" t="s">
        <v>1745</v>
      </c>
      <c r="H180" t="s">
        <v>1760</v>
      </c>
      <c r="I180">
        <v>6004804</v>
      </c>
      <c r="J180">
        <v>2</v>
      </c>
      <c r="K180" t="s">
        <v>2021</v>
      </c>
      <c r="L180" t="s">
        <v>2022</v>
      </c>
      <c r="N180">
        <v>0</v>
      </c>
      <c r="O180">
        <v>11</v>
      </c>
      <c r="P180">
        <v>11</v>
      </c>
      <c r="Q180">
        <v>11</v>
      </c>
      <c r="R180">
        <v>0</v>
      </c>
      <c r="S180">
        <v>0</v>
      </c>
      <c r="T180">
        <v>0</v>
      </c>
      <c r="U180" s="50">
        <v>46273.655127314807</v>
      </c>
      <c r="V180" s="50">
        <v>46273.655127314807</v>
      </c>
      <c r="W180" s="51">
        <v>46273</v>
      </c>
      <c r="X180" t="s">
        <v>1747</v>
      </c>
      <c r="Y180" t="s">
        <v>492</v>
      </c>
    </row>
    <row r="181" spans="1:25" ht="15" customHeight="1" x14ac:dyDescent="0.35">
      <c r="A181">
        <v>1</v>
      </c>
      <c r="B181" s="50">
        <v>46273.677083333343</v>
      </c>
      <c r="C181">
        <v>11707533</v>
      </c>
      <c r="D181">
        <v>100006740581</v>
      </c>
      <c r="E181" t="s">
        <v>1726</v>
      </c>
      <c r="F181">
        <v>100</v>
      </c>
      <c r="G181" t="s">
        <v>1745</v>
      </c>
      <c r="H181" t="s">
        <v>1760</v>
      </c>
      <c r="I181">
        <v>6009501</v>
      </c>
      <c r="J181">
        <v>1</v>
      </c>
      <c r="K181" t="s">
        <v>2023</v>
      </c>
      <c r="L181" t="s">
        <v>2024</v>
      </c>
      <c r="N181">
        <v>0</v>
      </c>
      <c r="O181">
        <v>3</v>
      </c>
      <c r="P181">
        <v>3</v>
      </c>
      <c r="Q181">
        <v>3</v>
      </c>
      <c r="R181">
        <v>0</v>
      </c>
      <c r="S181">
        <v>0</v>
      </c>
      <c r="T181">
        <v>0</v>
      </c>
      <c r="U181" s="50">
        <v>46273.655127314807</v>
      </c>
      <c r="V181" s="50">
        <v>46273.655127314807</v>
      </c>
      <c r="W181" s="51">
        <v>46273</v>
      </c>
      <c r="X181" t="s">
        <v>1747</v>
      </c>
      <c r="Y181" t="s">
        <v>492</v>
      </c>
    </row>
    <row r="182" spans="1:25" ht="15" customHeight="1" x14ac:dyDescent="0.35">
      <c r="A182">
        <v>1</v>
      </c>
      <c r="B182" s="50">
        <v>46273.677083333343</v>
      </c>
      <c r="C182">
        <v>11707534</v>
      </c>
      <c r="D182">
        <v>100006740581</v>
      </c>
      <c r="E182" t="s">
        <v>1726</v>
      </c>
      <c r="F182">
        <v>100</v>
      </c>
      <c r="G182" t="s">
        <v>1745</v>
      </c>
      <c r="H182" t="s">
        <v>1760</v>
      </c>
      <c r="I182">
        <v>6009501</v>
      </c>
      <c r="J182">
        <v>1</v>
      </c>
      <c r="K182" t="s">
        <v>2025</v>
      </c>
      <c r="L182" t="s">
        <v>2026</v>
      </c>
      <c r="N182">
        <v>0</v>
      </c>
      <c r="O182">
        <v>2</v>
      </c>
      <c r="P182">
        <v>2</v>
      </c>
      <c r="Q182">
        <v>2</v>
      </c>
      <c r="R182">
        <v>0</v>
      </c>
      <c r="S182">
        <v>0</v>
      </c>
      <c r="T182">
        <v>0</v>
      </c>
      <c r="U182" s="50">
        <v>46273.655127314807</v>
      </c>
      <c r="V182" s="50">
        <v>46273.655127314807</v>
      </c>
      <c r="W182" s="51">
        <v>46273</v>
      </c>
      <c r="X182" t="s">
        <v>1747</v>
      </c>
      <c r="Y182" t="s">
        <v>492</v>
      </c>
    </row>
    <row r="183" spans="1:25" ht="15" customHeight="1" x14ac:dyDescent="0.35">
      <c r="A183">
        <v>1</v>
      </c>
      <c r="B183" s="50">
        <v>46273.677083333343</v>
      </c>
      <c r="C183">
        <v>11707535</v>
      </c>
      <c r="D183">
        <v>100006740586</v>
      </c>
      <c r="E183" t="s">
        <v>1726</v>
      </c>
      <c r="F183">
        <v>100</v>
      </c>
      <c r="G183" t="s">
        <v>1745</v>
      </c>
      <c r="H183" t="s">
        <v>1760</v>
      </c>
      <c r="I183">
        <v>5987301</v>
      </c>
      <c r="J183">
        <v>1</v>
      </c>
      <c r="K183" t="s">
        <v>2027</v>
      </c>
      <c r="L183" t="s">
        <v>2028</v>
      </c>
      <c r="N183">
        <v>0</v>
      </c>
      <c r="O183">
        <v>2</v>
      </c>
      <c r="P183">
        <v>2</v>
      </c>
      <c r="Q183">
        <v>2</v>
      </c>
      <c r="R183">
        <v>0</v>
      </c>
      <c r="S183">
        <v>0</v>
      </c>
      <c r="T183">
        <v>0</v>
      </c>
      <c r="U183" s="50">
        <v>46273.655138888891</v>
      </c>
      <c r="V183" s="50">
        <v>46273.655138888891</v>
      </c>
      <c r="W183" s="51">
        <v>46273</v>
      </c>
      <c r="X183" t="s">
        <v>1747</v>
      </c>
      <c r="Y183" t="s">
        <v>492</v>
      </c>
    </row>
    <row r="184" spans="1:25" ht="15" customHeight="1" x14ac:dyDescent="0.35">
      <c r="A184">
        <v>1</v>
      </c>
      <c r="B184" s="50">
        <v>46273.677083333343</v>
      </c>
      <c r="C184">
        <v>11707536</v>
      </c>
      <c r="D184">
        <v>100006740587</v>
      </c>
      <c r="E184" t="s">
        <v>1726</v>
      </c>
      <c r="F184">
        <v>100</v>
      </c>
      <c r="G184" t="s">
        <v>1745</v>
      </c>
      <c r="H184" t="s">
        <v>1760</v>
      </c>
      <c r="I184">
        <v>5993201</v>
      </c>
      <c r="J184">
        <v>1</v>
      </c>
      <c r="K184" t="s">
        <v>2029</v>
      </c>
      <c r="L184" t="s">
        <v>2030</v>
      </c>
      <c r="N184">
        <v>0</v>
      </c>
      <c r="O184">
        <v>1</v>
      </c>
      <c r="P184">
        <v>1</v>
      </c>
      <c r="Q184">
        <v>1</v>
      </c>
      <c r="R184">
        <v>0</v>
      </c>
      <c r="S184">
        <v>0</v>
      </c>
      <c r="T184">
        <v>0</v>
      </c>
      <c r="U184" s="50">
        <v>46273.655138888891</v>
      </c>
      <c r="V184" s="50">
        <v>46273.655138888891</v>
      </c>
      <c r="W184" s="51">
        <v>46273</v>
      </c>
      <c r="X184" t="s">
        <v>1747</v>
      </c>
      <c r="Y184" t="s">
        <v>492</v>
      </c>
    </row>
    <row r="185" spans="1:25" ht="15" customHeight="1" x14ac:dyDescent="0.35">
      <c r="A185">
        <v>1</v>
      </c>
      <c r="B185" s="50">
        <v>46273.677083333343</v>
      </c>
      <c r="C185">
        <v>11707537</v>
      </c>
      <c r="D185">
        <v>100006740587</v>
      </c>
      <c r="E185" t="s">
        <v>1726</v>
      </c>
      <c r="F185">
        <v>100</v>
      </c>
      <c r="G185" t="s">
        <v>1745</v>
      </c>
      <c r="H185" t="s">
        <v>1760</v>
      </c>
      <c r="I185">
        <v>5993201</v>
      </c>
      <c r="J185">
        <v>1</v>
      </c>
      <c r="K185" t="s">
        <v>2031</v>
      </c>
      <c r="L185" t="s">
        <v>2032</v>
      </c>
      <c r="N185">
        <v>0</v>
      </c>
      <c r="O185">
        <v>2</v>
      </c>
      <c r="P185">
        <v>2</v>
      </c>
      <c r="Q185">
        <v>2</v>
      </c>
      <c r="R185">
        <v>0</v>
      </c>
      <c r="S185">
        <v>0</v>
      </c>
      <c r="T185">
        <v>0</v>
      </c>
      <c r="U185" s="50">
        <v>46273.655138888891</v>
      </c>
      <c r="V185" s="50">
        <v>46273.655138888891</v>
      </c>
      <c r="W185" s="51">
        <v>46273</v>
      </c>
      <c r="X185" t="s">
        <v>1747</v>
      </c>
      <c r="Y185" t="s">
        <v>492</v>
      </c>
    </row>
    <row r="186" spans="1:25" ht="15" customHeight="1" x14ac:dyDescent="0.35">
      <c r="A186">
        <v>1</v>
      </c>
      <c r="B186" s="50">
        <v>46273.677083333343</v>
      </c>
      <c r="C186">
        <v>11707538</v>
      </c>
      <c r="D186">
        <v>100006740587</v>
      </c>
      <c r="E186" t="s">
        <v>1726</v>
      </c>
      <c r="F186">
        <v>100</v>
      </c>
      <c r="G186" t="s">
        <v>1745</v>
      </c>
      <c r="H186" t="s">
        <v>1760</v>
      </c>
      <c r="I186">
        <v>5993201</v>
      </c>
      <c r="J186">
        <v>1</v>
      </c>
      <c r="K186" t="s">
        <v>2033</v>
      </c>
      <c r="L186" t="s">
        <v>2034</v>
      </c>
      <c r="N186">
        <v>0</v>
      </c>
      <c r="O186">
        <v>3</v>
      </c>
      <c r="P186">
        <v>3</v>
      </c>
      <c r="Q186">
        <v>3</v>
      </c>
      <c r="R186">
        <v>0</v>
      </c>
      <c r="S186">
        <v>0</v>
      </c>
      <c r="T186">
        <v>0</v>
      </c>
      <c r="U186" s="50">
        <v>46273.655138888891</v>
      </c>
      <c r="V186" s="50">
        <v>46273.655138888891</v>
      </c>
      <c r="W186" s="51">
        <v>46273</v>
      </c>
      <c r="X186" t="s">
        <v>1747</v>
      </c>
      <c r="Y186" t="s">
        <v>492</v>
      </c>
    </row>
    <row r="187" spans="1:25" ht="15" customHeight="1" x14ac:dyDescent="0.35">
      <c r="A187">
        <v>1</v>
      </c>
      <c r="B187" s="50">
        <v>46273.677083333343</v>
      </c>
      <c r="C187">
        <v>11707539</v>
      </c>
      <c r="D187">
        <v>100006740587</v>
      </c>
      <c r="E187" t="s">
        <v>1726</v>
      </c>
      <c r="F187">
        <v>100</v>
      </c>
      <c r="G187" t="s">
        <v>1745</v>
      </c>
      <c r="H187" t="s">
        <v>1760</v>
      </c>
      <c r="I187">
        <v>5993201</v>
      </c>
      <c r="J187">
        <v>1</v>
      </c>
      <c r="K187" t="s">
        <v>2035</v>
      </c>
      <c r="L187" t="s">
        <v>2036</v>
      </c>
      <c r="N187">
        <v>0</v>
      </c>
      <c r="O187">
        <v>2</v>
      </c>
      <c r="P187">
        <v>2</v>
      </c>
      <c r="Q187">
        <v>2</v>
      </c>
      <c r="R187">
        <v>0</v>
      </c>
      <c r="S187">
        <v>0</v>
      </c>
      <c r="T187">
        <v>0</v>
      </c>
      <c r="U187" s="50">
        <v>46273.655138888891</v>
      </c>
      <c r="V187" s="50">
        <v>46273.655138888891</v>
      </c>
      <c r="W187" s="51">
        <v>46273</v>
      </c>
      <c r="X187" t="s">
        <v>1747</v>
      </c>
      <c r="Y187" t="s">
        <v>492</v>
      </c>
    </row>
    <row r="188" spans="1:25" ht="15" customHeight="1" x14ac:dyDescent="0.35">
      <c r="A188">
        <v>1</v>
      </c>
      <c r="B188" s="50">
        <v>46273.677083333343</v>
      </c>
      <c r="C188">
        <v>11707540</v>
      </c>
      <c r="D188">
        <v>100006740587</v>
      </c>
      <c r="E188" t="s">
        <v>1726</v>
      </c>
      <c r="F188">
        <v>100</v>
      </c>
      <c r="G188" t="s">
        <v>1745</v>
      </c>
      <c r="H188" t="s">
        <v>1760</v>
      </c>
      <c r="I188">
        <v>5993201</v>
      </c>
      <c r="J188">
        <v>1</v>
      </c>
      <c r="K188" t="s">
        <v>2037</v>
      </c>
      <c r="L188" t="s">
        <v>2038</v>
      </c>
      <c r="N188">
        <v>0</v>
      </c>
      <c r="O188">
        <v>1</v>
      </c>
      <c r="P188">
        <v>1</v>
      </c>
      <c r="Q188">
        <v>1</v>
      </c>
      <c r="R188">
        <v>0</v>
      </c>
      <c r="S188">
        <v>0</v>
      </c>
      <c r="T188">
        <v>0</v>
      </c>
      <c r="U188" s="50">
        <v>46273.655138888891</v>
      </c>
      <c r="V188" s="50">
        <v>46273.655138888891</v>
      </c>
      <c r="W188" s="51">
        <v>46273</v>
      </c>
      <c r="X188" t="s">
        <v>1747</v>
      </c>
      <c r="Y188" t="s">
        <v>492</v>
      </c>
    </row>
    <row r="189" spans="1:25" ht="15" customHeight="1" x14ac:dyDescent="0.35">
      <c r="A189">
        <v>1</v>
      </c>
      <c r="B189" s="50">
        <v>46273.677083333343</v>
      </c>
      <c r="C189">
        <v>11707541</v>
      </c>
      <c r="D189">
        <v>100006740587</v>
      </c>
      <c r="E189" t="s">
        <v>1726</v>
      </c>
      <c r="F189">
        <v>100</v>
      </c>
      <c r="G189" t="s">
        <v>1745</v>
      </c>
      <c r="H189" t="s">
        <v>1760</v>
      </c>
      <c r="I189">
        <v>5993201</v>
      </c>
      <c r="J189">
        <v>1</v>
      </c>
      <c r="K189" t="s">
        <v>2039</v>
      </c>
      <c r="L189" t="s">
        <v>2040</v>
      </c>
      <c r="N189">
        <v>0</v>
      </c>
      <c r="O189">
        <v>1</v>
      </c>
      <c r="P189">
        <v>1</v>
      </c>
      <c r="Q189">
        <v>1</v>
      </c>
      <c r="R189">
        <v>0</v>
      </c>
      <c r="S189">
        <v>0</v>
      </c>
      <c r="T189">
        <v>0</v>
      </c>
      <c r="U189" s="50">
        <v>46273.655138888891</v>
      </c>
      <c r="V189" s="50">
        <v>46273.655138888891</v>
      </c>
      <c r="W189" s="51">
        <v>46273</v>
      </c>
      <c r="X189" t="s">
        <v>1747</v>
      </c>
      <c r="Y189" t="s">
        <v>492</v>
      </c>
    </row>
    <row r="190" spans="1:25" ht="15" customHeight="1" x14ac:dyDescent="0.35">
      <c r="A190">
        <v>1</v>
      </c>
      <c r="B190" s="50">
        <v>46273.677083333343</v>
      </c>
      <c r="C190">
        <v>11707542</v>
      </c>
      <c r="D190">
        <v>100006740587</v>
      </c>
      <c r="E190" t="s">
        <v>1726</v>
      </c>
      <c r="F190">
        <v>100</v>
      </c>
      <c r="G190" t="s">
        <v>1745</v>
      </c>
      <c r="H190" t="s">
        <v>1760</v>
      </c>
      <c r="I190">
        <v>5993201</v>
      </c>
      <c r="J190">
        <v>1</v>
      </c>
      <c r="K190" t="s">
        <v>2041</v>
      </c>
      <c r="L190" t="s">
        <v>2042</v>
      </c>
      <c r="N190">
        <v>0</v>
      </c>
      <c r="O190">
        <v>3</v>
      </c>
      <c r="P190">
        <v>3</v>
      </c>
      <c r="Q190">
        <v>3</v>
      </c>
      <c r="R190">
        <v>0</v>
      </c>
      <c r="S190">
        <v>0</v>
      </c>
      <c r="T190">
        <v>0</v>
      </c>
      <c r="U190" s="50">
        <v>46273.655138888891</v>
      </c>
      <c r="V190" s="50">
        <v>46273.655138888891</v>
      </c>
      <c r="W190" s="51">
        <v>46273</v>
      </c>
      <c r="X190" t="s">
        <v>1747</v>
      </c>
      <c r="Y190" t="s">
        <v>492</v>
      </c>
    </row>
    <row r="191" spans="1:25" ht="15" customHeight="1" x14ac:dyDescent="0.35">
      <c r="A191">
        <v>1</v>
      </c>
      <c r="B191" s="50">
        <v>46273.677083333343</v>
      </c>
      <c r="C191">
        <v>11707543</v>
      </c>
      <c r="D191">
        <v>100006740587</v>
      </c>
      <c r="E191" t="s">
        <v>1726</v>
      </c>
      <c r="F191">
        <v>100</v>
      </c>
      <c r="G191" t="s">
        <v>1745</v>
      </c>
      <c r="H191" t="s">
        <v>1760</v>
      </c>
      <c r="I191">
        <v>5993201</v>
      </c>
      <c r="J191">
        <v>1</v>
      </c>
      <c r="K191" t="s">
        <v>2043</v>
      </c>
      <c r="L191" t="s">
        <v>2044</v>
      </c>
      <c r="N191">
        <v>0</v>
      </c>
      <c r="O191">
        <v>2</v>
      </c>
      <c r="P191">
        <v>2</v>
      </c>
      <c r="Q191">
        <v>2</v>
      </c>
      <c r="R191">
        <v>0</v>
      </c>
      <c r="S191">
        <v>0</v>
      </c>
      <c r="T191">
        <v>0</v>
      </c>
      <c r="U191" s="50">
        <v>46273.655138888891</v>
      </c>
      <c r="V191" s="50">
        <v>46273.655138888891</v>
      </c>
      <c r="W191" s="51">
        <v>46273</v>
      </c>
      <c r="X191" t="s">
        <v>1747</v>
      </c>
      <c r="Y191" t="s">
        <v>492</v>
      </c>
    </row>
    <row r="192" spans="1:25" ht="15" customHeight="1" x14ac:dyDescent="0.35">
      <c r="A192">
        <v>1</v>
      </c>
      <c r="B192" s="50">
        <v>46273.677083333343</v>
      </c>
      <c r="C192">
        <v>11707544</v>
      </c>
      <c r="D192">
        <v>100006740589</v>
      </c>
      <c r="E192" t="s">
        <v>1726</v>
      </c>
      <c r="F192">
        <v>100</v>
      </c>
      <c r="G192" t="s">
        <v>1745</v>
      </c>
      <c r="H192" t="s">
        <v>1760</v>
      </c>
      <c r="I192">
        <v>5979402</v>
      </c>
      <c r="J192">
        <v>1</v>
      </c>
      <c r="K192" t="s">
        <v>2045</v>
      </c>
      <c r="L192" t="s">
        <v>2046</v>
      </c>
      <c r="N192">
        <v>0</v>
      </c>
      <c r="O192">
        <v>1</v>
      </c>
      <c r="P192">
        <v>1</v>
      </c>
      <c r="Q192">
        <v>1</v>
      </c>
      <c r="R192">
        <v>0</v>
      </c>
      <c r="S192">
        <v>0</v>
      </c>
      <c r="T192">
        <v>0</v>
      </c>
      <c r="U192" s="50">
        <v>46273.655138888891</v>
      </c>
      <c r="V192" s="50">
        <v>46273.655138888891</v>
      </c>
      <c r="W192" s="51">
        <v>46273</v>
      </c>
      <c r="X192" t="s">
        <v>1747</v>
      </c>
      <c r="Y192" t="s">
        <v>492</v>
      </c>
    </row>
    <row r="193" spans="1:25" ht="15" customHeight="1" x14ac:dyDescent="0.35">
      <c r="A193">
        <v>1</v>
      </c>
      <c r="B193" s="50">
        <v>46273.677083333343</v>
      </c>
      <c r="C193">
        <v>11707545</v>
      </c>
      <c r="D193">
        <v>100006740589</v>
      </c>
      <c r="E193" t="s">
        <v>1726</v>
      </c>
      <c r="F193">
        <v>100</v>
      </c>
      <c r="G193" t="s">
        <v>1745</v>
      </c>
      <c r="H193" t="s">
        <v>1760</v>
      </c>
      <c r="I193">
        <v>5979402</v>
      </c>
      <c r="J193">
        <v>1</v>
      </c>
      <c r="K193" t="s">
        <v>2047</v>
      </c>
      <c r="L193" t="s">
        <v>2048</v>
      </c>
      <c r="N193">
        <v>0</v>
      </c>
      <c r="O193">
        <v>5</v>
      </c>
      <c r="P193">
        <v>5</v>
      </c>
      <c r="Q193">
        <v>5</v>
      </c>
      <c r="R193">
        <v>0</v>
      </c>
      <c r="S193">
        <v>0</v>
      </c>
      <c r="T193">
        <v>0</v>
      </c>
      <c r="U193" s="50">
        <v>46273.655138888891</v>
      </c>
      <c r="V193" s="50">
        <v>46273.655138888891</v>
      </c>
      <c r="W193" s="51">
        <v>46273</v>
      </c>
      <c r="X193" t="s">
        <v>1747</v>
      </c>
      <c r="Y193" t="s">
        <v>492</v>
      </c>
    </row>
    <row r="194" spans="1:25" ht="15" customHeight="1" x14ac:dyDescent="0.35">
      <c r="A194">
        <v>1</v>
      </c>
      <c r="B194" s="50">
        <v>46273.677083333343</v>
      </c>
      <c r="C194">
        <v>11707546</v>
      </c>
      <c r="D194">
        <v>100006740590</v>
      </c>
      <c r="E194" t="s">
        <v>1726</v>
      </c>
      <c r="F194">
        <v>100</v>
      </c>
      <c r="G194" t="s">
        <v>1745</v>
      </c>
      <c r="H194" t="s">
        <v>1760</v>
      </c>
      <c r="I194">
        <v>5964203</v>
      </c>
      <c r="J194">
        <v>1</v>
      </c>
      <c r="K194" t="s">
        <v>2029</v>
      </c>
      <c r="L194" t="s">
        <v>2030</v>
      </c>
      <c r="N194">
        <v>0</v>
      </c>
      <c r="O194">
        <v>1</v>
      </c>
      <c r="P194">
        <v>1</v>
      </c>
      <c r="Q194">
        <v>1</v>
      </c>
      <c r="R194">
        <v>0</v>
      </c>
      <c r="S194">
        <v>0</v>
      </c>
      <c r="T194">
        <v>0</v>
      </c>
      <c r="U194" s="50">
        <v>46273.655138888891</v>
      </c>
      <c r="V194" s="50">
        <v>46273.655138888891</v>
      </c>
      <c r="W194" s="51">
        <v>46273</v>
      </c>
      <c r="X194" t="s">
        <v>1747</v>
      </c>
      <c r="Y194" t="s">
        <v>492</v>
      </c>
    </row>
    <row r="195" spans="1:25" ht="15" customHeight="1" x14ac:dyDescent="0.35">
      <c r="A195">
        <v>1</v>
      </c>
      <c r="B195" s="50">
        <v>46273.677083333343</v>
      </c>
      <c r="C195">
        <v>11707547</v>
      </c>
      <c r="D195">
        <v>100006740590</v>
      </c>
      <c r="E195" t="s">
        <v>1726</v>
      </c>
      <c r="F195">
        <v>100</v>
      </c>
      <c r="G195" t="s">
        <v>1745</v>
      </c>
      <c r="H195" t="s">
        <v>1760</v>
      </c>
      <c r="I195">
        <v>5964203</v>
      </c>
      <c r="J195">
        <v>1</v>
      </c>
      <c r="K195" t="s">
        <v>2049</v>
      </c>
      <c r="L195" t="s">
        <v>2050</v>
      </c>
      <c r="N195">
        <v>0</v>
      </c>
      <c r="O195">
        <v>1</v>
      </c>
      <c r="P195">
        <v>1</v>
      </c>
      <c r="Q195">
        <v>1</v>
      </c>
      <c r="R195">
        <v>0</v>
      </c>
      <c r="S195">
        <v>0</v>
      </c>
      <c r="T195">
        <v>0</v>
      </c>
      <c r="U195" s="50">
        <v>46273.655138888891</v>
      </c>
      <c r="V195" s="50">
        <v>46273.655138888891</v>
      </c>
      <c r="W195" s="51">
        <v>46273</v>
      </c>
      <c r="X195" t="s">
        <v>1747</v>
      </c>
      <c r="Y195" t="s">
        <v>492</v>
      </c>
    </row>
    <row r="196" spans="1:25" ht="15" customHeight="1" x14ac:dyDescent="0.35">
      <c r="A196">
        <v>1</v>
      </c>
      <c r="B196" s="50">
        <v>46273.677083333343</v>
      </c>
      <c r="C196">
        <v>11707548</v>
      </c>
      <c r="D196">
        <v>100006740590</v>
      </c>
      <c r="E196" t="s">
        <v>1726</v>
      </c>
      <c r="F196">
        <v>100</v>
      </c>
      <c r="G196" t="s">
        <v>1745</v>
      </c>
      <c r="H196" t="s">
        <v>1760</v>
      </c>
      <c r="I196">
        <v>5964203</v>
      </c>
      <c r="J196">
        <v>1</v>
      </c>
      <c r="K196" t="s">
        <v>2051</v>
      </c>
      <c r="L196" t="s">
        <v>2052</v>
      </c>
      <c r="N196">
        <v>0</v>
      </c>
      <c r="O196">
        <v>1</v>
      </c>
      <c r="P196">
        <v>1</v>
      </c>
      <c r="Q196">
        <v>1</v>
      </c>
      <c r="R196">
        <v>0</v>
      </c>
      <c r="S196">
        <v>0</v>
      </c>
      <c r="T196">
        <v>0</v>
      </c>
      <c r="U196" s="50">
        <v>46273.655138888891</v>
      </c>
      <c r="V196" s="50">
        <v>46273.655138888891</v>
      </c>
      <c r="W196" s="51">
        <v>46273</v>
      </c>
      <c r="X196" t="s">
        <v>1747</v>
      </c>
      <c r="Y196" t="s">
        <v>492</v>
      </c>
    </row>
    <row r="197" spans="1:25" ht="15" customHeight="1" x14ac:dyDescent="0.35">
      <c r="A197">
        <v>1</v>
      </c>
      <c r="B197" s="50">
        <v>46273.677083333343</v>
      </c>
      <c r="C197">
        <v>11707549</v>
      </c>
      <c r="D197">
        <v>100006740590</v>
      </c>
      <c r="E197" t="s">
        <v>1726</v>
      </c>
      <c r="F197">
        <v>100</v>
      </c>
      <c r="G197" t="s">
        <v>1745</v>
      </c>
      <c r="H197" t="s">
        <v>1760</v>
      </c>
      <c r="I197">
        <v>5964203</v>
      </c>
      <c r="J197">
        <v>1</v>
      </c>
      <c r="K197" t="s">
        <v>2053</v>
      </c>
      <c r="L197" t="s">
        <v>2054</v>
      </c>
      <c r="N197">
        <v>0</v>
      </c>
      <c r="O197">
        <v>1</v>
      </c>
      <c r="P197">
        <v>1</v>
      </c>
      <c r="Q197">
        <v>1</v>
      </c>
      <c r="R197">
        <v>0</v>
      </c>
      <c r="S197">
        <v>0</v>
      </c>
      <c r="T197">
        <v>0</v>
      </c>
      <c r="U197" s="50">
        <v>46273.655138888891</v>
      </c>
      <c r="V197" s="50">
        <v>46273.655138888891</v>
      </c>
      <c r="W197" s="51">
        <v>46273</v>
      </c>
      <c r="X197" t="s">
        <v>1747</v>
      </c>
      <c r="Y197" t="s">
        <v>492</v>
      </c>
    </row>
    <row r="198" spans="1:25" ht="15" customHeight="1" x14ac:dyDescent="0.35">
      <c r="A198">
        <v>1</v>
      </c>
      <c r="B198" s="50">
        <v>46273.677083333343</v>
      </c>
      <c r="C198">
        <v>11707550</v>
      </c>
      <c r="D198">
        <v>100006740590</v>
      </c>
      <c r="E198" t="s">
        <v>1726</v>
      </c>
      <c r="F198">
        <v>100</v>
      </c>
      <c r="G198" t="s">
        <v>1745</v>
      </c>
      <c r="H198" t="s">
        <v>1760</v>
      </c>
      <c r="I198">
        <v>5964203</v>
      </c>
      <c r="J198">
        <v>1</v>
      </c>
      <c r="K198" t="s">
        <v>2055</v>
      </c>
      <c r="L198" t="s">
        <v>2056</v>
      </c>
      <c r="N198">
        <v>0</v>
      </c>
      <c r="O198">
        <v>1</v>
      </c>
      <c r="P198">
        <v>1</v>
      </c>
      <c r="Q198">
        <v>1</v>
      </c>
      <c r="R198">
        <v>0</v>
      </c>
      <c r="S198">
        <v>0</v>
      </c>
      <c r="T198">
        <v>0</v>
      </c>
      <c r="U198" s="50">
        <v>46273.655138888891</v>
      </c>
      <c r="V198" s="50">
        <v>46273.655138888891</v>
      </c>
      <c r="W198" s="51">
        <v>46273</v>
      </c>
      <c r="X198" t="s">
        <v>1747</v>
      </c>
      <c r="Y198" t="s">
        <v>492</v>
      </c>
    </row>
    <row r="199" spans="1:25" ht="15" customHeight="1" x14ac:dyDescent="0.35">
      <c r="A199">
        <v>1</v>
      </c>
      <c r="B199" s="50">
        <v>46273.677083333343</v>
      </c>
      <c r="C199">
        <v>11707551</v>
      </c>
      <c r="D199">
        <v>100006740590</v>
      </c>
      <c r="E199" t="s">
        <v>1726</v>
      </c>
      <c r="F199">
        <v>100</v>
      </c>
      <c r="G199" t="s">
        <v>1745</v>
      </c>
      <c r="H199" t="s">
        <v>1760</v>
      </c>
      <c r="I199">
        <v>5964203</v>
      </c>
      <c r="J199">
        <v>1</v>
      </c>
      <c r="K199" t="s">
        <v>2057</v>
      </c>
      <c r="L199" t="s">
        <v>2058</v>
      </c>
      <c r="N199">
        <v>0</v>
      </c>
      <c r="O199">
        <v>1</v>
      </c>
      <c r="P199">
        <v>1</v>
      </c>
      <c r="Q199">
        <v>1</v>
      </c>
      <c r="R199">
        <v>0</v>
      </c>
      <c r="S199">
        <v>0</v>
      </c>
      <c r="T199">
        <v>0</v>
      </c>
      <c r="U199" s="50">
        <v>46273.655138888891</v>
      </c>
      <c r="V199" s="50">
        <v>46273.655138888891</v>
      </c>
      <c r="W199" s="51">
        <v>46273</v>
      </c>
      <c r="X199" t="s">
        <v>1747</v>
      </c>
      <c r="Y199" t="s">
        <v>492</v>
      </c>
    </row>
    <row r="200" spans="1:25" ht="15" customHeight="1" x14ac:dyDescent="0.35">
      <c r="A200">
        <v>1</v>
      </c>
      <c r="B200" s="50">
        <v>46273.677083333343</v>
      </c>
      <c r="C200">
        <v>11707552</v>
      </c>
      <c r="D200">
        <v>100006740590</v>
      </c>
      <c r="E200" t="s">
        <v>1726</v>
      </c>
      <c r="F200">
        <v>100</v>
      </c>
      <c r="G200" t="s">
        <v>1745</v>
      </c>
      <c r="H200" t="s">
        <v>1760</v>
      </c>
      <c r="I200">
        <v>5964203</v>
      </c>
      <c r="J200">
        <v>1</v>
      </c>
      <c r="K200" t="s">
        <v>2059</v>
      </c>
      <c r="L200" t="s">
        <v>2060</v>
      </c>
      <c r="N200">
        <v>0</v>
      </c>
      <c r="O200">
        <v>1</v>
      </c>
      <c r="P200">
        <v>1</v>
      </c>
      <c r="Q200">
        <v>1</v>
      </c>
      <c r="R200">
        <v>0</v>
      </c>
      <c r="S200">
        <v>0</v>
      </c>
      <c r="T200">
        <v>0</v>
      </c>
      <c r="U200" s="50">
        <v>46273.655138888891</v>
      </c>
      <c r="V200" s="50">
        <v>46273.655138888891</v>
      </c>
      <c r="W200" s="51">
        <v>46273</v>
      </c>
      <c r="X200" t="s">
        <v>1747</v>
      </c>
      <c r="Y200" t="s">
        <v>492</v>
      </c>
    </row>
    <row r="201" spans="1:25" ht="15" customHeight="1" x14ac:dyDescent="0.35">
      <c r="A201">
        <v>1</v>
      </c>
      <c r="B201" s="50">
        <v>46273.677083333343</v>
      </c>
      <c r="C201">
        <v>11707553</v>
      </c>
      <c r="D201">
        <v>100006740590</v>
      </c>
      <c r="E201" t="s">
        <v>1726</v>
      </c>
      <c r="F201">
        <v>100</v>
      </c>
      <c r="G201" t="s">
        <v>1745</v>
      </c>
      <c r="H201" t="s">
        <v>1760</v>
      </c>
      <c r="I201">
        <v>5964203</v>
      </c>
      <c r="J201">
        <v>1</v>
      </c>
      <c r="K201" t="s">
        <v>2061</v>
      </c>
      <c r="L201" t="s">
        <v>2062</v>
      </c>
      <c r="N201">
        <v>0</v>
      </c>
      <c r="O201">
        <v>2</v>
      </c>
      <c r="P201">
        <v>2</v>
      </c>
      <c r="Q201">
        <v>2</v>
      </c>
      <c r="R201">
        <v>0</v>
      </c>
      <c r="S201">
        <v>0</v>
      </c>
      <c r="T201">
        <v>0</v>
      </c>
      <c r="U201" s="50">
        <v>46273.655138888891</v>
      </c>
      <c r="V201" s="50">
        <v>46273.655138888891</v>
      </c>
      <c r="W201" s="51">
        <v>46273</v>
      </c>
      <c r="X201" t="s">
        <v>1747</v>
      </c>
      <c r="Y201" t="s">
        <v>492</v>
      </c>
    </row>
    <row r="202" spans="1:25" ht="15" customHeight="1" x14ac:dyDescent="0.35">
      <c r="A202">
        <v>1</v>
      </c>
      <c r="B202" s="50">
        <v>46273.677083333343</v>
      </c>
      <c r="C202">
        <v>11707554</v>
      </c>
      <c r="D202">
        <v>100006740590</v>
      </c>
      <c r="E202" t="s">
        <v>1726</v>
      </c>
      <c r="F202">
        <v>100</v>
      </c>
      <c r="G202" t="s">
        <v>1745</v>
      </c>
      <c r="H202" t="s">
        <v>1760</v>
      </c>
      <c r="I202">
        <v>5964203</v>
      </c>
      <c r="J202">
        <v>1</v>
      </c>
      <c r="K202" t="s">
        <v>2063</v>
      </c>
      <c r="L202" t="s">
        <v>2064</v>
      </c>
      <c r="N202">
        <v>0</v>
      </c>
      <c r="O202">
        <v>2</v>
      </c>
      <c r="P202">
        <v>2</v>
      </c>
      <c r="Q202">
        <v>2</v>
      </c>
      <c r="R202">
        <v>0</v>
      </c>
      <c r="S202">
        <v>0</v>
      </c>
      <c r="T202">
        <v>0</v>
      </c>
      <c r="U202" s="50">
        <v>46273.655138888891</v>
      </c>
      <c r="V202" s="50">
        <v>46273.655138888891</v>
      </c>
      <c r="W202" s="51">
        <v>46273</v>
      </c>
      <c r="X202" t="s">
        <v>1747</v>
      </c>
      <c r="Y202" t="s">
        <v>492</v>
      </c>
    </row>
    <row r="203" spans="1:25" ht="15" customHeight="1" x14ac:dyDescent="0.35">
      <c r="A203">
        <v>1</v>
      </c>
      <c r="B203" s="50">
        <v>46273.677083333343</v>
      </c>
      <c r="C203">
        <v>11707555</v>
      </c>
      <c r="D203">
        <v>100006740590</v>
      </c>
      <c r="E203" t="s">
        <v>1726</v>
      </c>
      <c r="F203">
        <v>100</v>
      </c>
      <c r="G203" t="s">
        <v>1745</v>
      </c>
      <c r="H203" t="s">
        <v>1760</v>
      </c>
      <c r="I203">
        <v>5964203</v>
      </c>
      <c r="J203">
        <v>1</v>
      </c>
      <c r="K203" t="s">
        <v>2065</v>
      </c>
      <c r="L203" t="s">
        <v>2066</v>
      </c>
      <c r="N203">
        <v>0</v>
      </c>
      <c r="O203">
        <v>1</v>
      </c>
      <c r="P203">
        <v>1</v>
      </c>
      <c r="Q203">
        <v>1</v>
      </c>
      <c r="R203">
        <v>0</v>
      </c>
      <c r="S203">
        <v>0</v>
      </c>
      <c r="T203">
        <v>0</v>
      </c>
      <c r="U203" s="50">
        <v>46273.655138888891</v>
      </c>
      <c r="V203" s="50">
        <v>46273.655138888891</v>
      </c>
      <c r="W203" s="51">
        <v>46273</v>
      </c>
      <c r="X203" t="s">
        <v>1747</v>
      </c>
      <c r="Y203" t="s">
        <v>492</v>
      </c>
    </row>
    <row r="204" spans="1:25" ht="15" customHeight="1" x14ac:dyDescent="0.35">
      <c r="A204">
        <v>1</v>
      </c>
      <c r="B204" s="50">
        <v>46273.677083333343</v>
      </c>
      <c r="C204">
        <v>11707556</v>
      </c>
      <c r="D204">
        <v>100006740590</v>
      </c>
      <c r="E204" t="s">
        <v>1726</v>
      </c>
      <c r="F204">
        <v>100</v>
      </c>
      <c r="G204" t="s">
        <v>1745</v>
      </c>
      <c r="H204" t="s">
        <v>1760</v>
      </c>
      <c r="I204">
        <v>5964203</v>
      </c>
      <c r="J204">
        <v>1</v>
      </c>
      <c r="K204" t="s">
        <v>2067</v>
      </c>
      <c r="L204" t="s">
        <v>2068</v>
      </c>
      <c r="N204">
        <v>0</v>
      </c>
      <c r="O204">
        <v>1</v>
      </c>
      <c r="P204">
        <v>1</v>
      </c>
      <c r="Q204">
        <v>1</v>
      </c>
      <c r="R204">
        <v>0</v>
      </c>
      <c r="S204">
        <v>0</v>
      </c>
      <c r="T204">
        <v>0</v>
      </c>
      <c r="U204" s="50">
        <v>46273.655138888891</v>
      </c>
      <c r="V204" s="50">
        <v>46273.655138888891</v>
      </c>
      <c r="W204" s="51">
        <v>46273</v>
      </c>
      <c r="X204" t="s">
        <v>1747</v>
      </c>
      <c r="Y204" t="s">
        <v>492</v>
      </c>
    </row>
    <row r="205" spans="1:25" ht="15" customHeight="1" x14ac:dyDescent="0.35">
      <c r="A205">
        <v>1</v>
      </c>
      <c r="B205" s="50">
        <v>46273.677083333343</v>
      </c>
      <c r="C205">
        <v>11707557</v>
      </c>
      <c r="D205">
        <v>100006740590</v>
      </c>
      <c r="E205" t="s">
        <v>1726</v>
      </c>
      <c r="F205">
        <v>100</v>
      </c>
      <c r="G205" t="s">
        <v>1745</v>
      </c>
      <c r="H205" t="s">
        <v>1760</v>
      </c>
      <c r="I205">
        <v>5964203</v>
      </c>
      <c r="J205">
        <v>1</v>
      </c>
      <c r="K205" t="s">
        <v>2069</v>
      </c>
      <c r="L205" t="s">
        <v>2070</v>
      </c>
      <c r="N205">
        <v>0</v>
      </c>
      <c r="O205">
        <v>1</v>
      </c>
      <c r="P205">
        <v>1</v>
      </c>
      <c r="Q205">
        <v>1</v>
      </c>
      <c r="R205">
        <v>0</v>
      </c>
      <c r="S205">
        <v>0</v>
      </c>
      <c r="T205">
        <v>0</v>
      </c>
      <c r="U205" s="50">
        <v>46273.655138888891</v>
      </c>
      <c r="V205" s="50">
        <v>46273.655138888891</v>
      </c>
      <c r="W205" s="51">
        <v>46273</v>
      </c>
      <c r="X205" t="s">
        <v>1747</v>
      </c>
      <c r="Y205" t="s">
        <v>492</v>
      </c>
    </row>
    <row r="206" spans="1:25" ht="15" customHeight="1" x14ac:dyDescent="0.35">
      <c r="A206">
        <v>1</v>
      </c>
      <c r="B206" s="50">
        <v>46273.677083333343</v>
      </c>
      <c r="C206">
        <v>11707558</v>
      </c>
      <c r="D206">
        <v>100006740591</v>
      </c>
      <c r="E206" t="s">
        <v>1726</v>
      </c>
      <c r="F206">
        <v>100</v>
      </c>
      <c r="G206" t="s">
        <v>1745</v>
      </c>
      <c r="H206" t="s">
        <v>1760</v>
      </c>
      <c r="I206">
        <v>5964204</v>
      </c>
      <c r="J206">
        <v>2</v>
      </c>
      <c r="K206" t="s">
        <v>2071</v>
      </c>
      <c r="L206" t="s">
        <v>2072</v>
      </c>
      <c r="N206">
        <v>0</v>
      </c>
      <c r="O206">
        <v>1</v>
      </c>
      <c r="P206">
        <v>1</v>
      </c>
      <c r="Q206">
        <v>1</v>
      </c>
      <c r="R206">
        <v>0</v>
      </c>
      <c r="S206">
        <v>0</v>
      </c>
      <c r="T206">
        <v>0</v>
      </c>
      <c r="U206" s="50">
        <v>46273.655138888891</v>
      </c>
      <c r="V206" s="50">
        <v>46273.655138888891</v>
      </c>
      <c r="W206" s="51">
        <v>46273</v>
      </c>
      <c r="X206" t="s">
        <v>1747</v>
      </c>
      <c r="Y206" t="s">
        <v>492</v>
      </c>
    </row>
    <row r="207" spans="1:25" ht="15" customHeight="1" x14ac:dyDescent="0.35">
      <c r="A207">
        <v>1</v>
      </c>
      <c r="B207" s="50">
        <v>46273.677083333343</v>
      </c>
      <c r="C207">
        <v>11707559</v>
      </c>
      <c r="D207">
        <v>100006740592</v>
      </c>
      <c r="E207" t="s">
        <v>1726</v>
      </c>
      <c r="F207">
        <v>100</v>
      </c>
      <c r="G207" t="s">
        <v>1745</v>
      </c>
      <c r="H207" t="s">
        <v>1760</v>
      </c>
      <c r="I207">
        <v>5964901</v>
      </c>
      <c r="J207">
        <v>2</v>
      </c>
      <c r="K207" t="s">
        <v>2073</v>
      </c>
      <c r="L207" t="s">
        <v>2074</v>
      </c>
      <c r="N207">
        <v>0</v>
      </c>
      <c r="O207">
        <v>4</v>
      </c>
      <c r="P207">
        <v>4</v>
      </c>
      <c r="Q207">
        <v>4</v>
      </c>
      <c r="R207">
        <v>0</v>
      </c>
      <c r="S207">
        <v>0</v>
      </c>
      <c r="T207">
        <v>0</v>
      </c>
      <c r="U207" s="50">
        <v>46273.655138888891</v>
      </c>
      <c r="V207" s="50">
        <v>46273.655138888891</v>
      </c>
      <c r="W207" s="51">
        <v>46273</v>
      </c>
      <c r="X207" t="s">
        <v>1747</v>
      </c>
      <c r="Y207" t="s">
        <v>492</v>
      </c>
    </row>
    <row r="208" spans="1:25" ht="15" customHeight="1" x14ac:dyDescent="0.35">
      <c r="A208">
        <v>1</v>
      </c>
      <c r="B208" s="50">
        <v>46273.677083333343</v>
      </c>
      <c r="C208">
        <v>11707560</v>
      </c>
      <c r="D208">
        <v>100006740593</v>
      </c>
      <c r="E208" t="s">
        <v>1726</v>
      </c>
      <c r="F208">
        <v>100</v>
      </c>
      <c r="G208" t="s">
        <v>1745</v>
      </c>
      <c r="H208" t="s">
        <v>1760</v>
      </c>
      <c r="I208">
        <v>5983601</v>
      </c>
      <c r="J208">
        <v>1</v>
      </c>
      <c r="K208" t="s">
        <v>2075</v>
      </c>
      <c r="L208" t="s">
        <v>2076</v>
      </c>
      <c r="N208">
        <v>0</v>
      </c>
      <c r="O208">
        <v>3</v>
      </c>
      <c r="P208">
        <v>3</v>
      </c>
      <c r="Q208">
        <v>3</v>
      </c>
      <c r="R208">
        <v>0</v>
      </c>
      <c r="S208">
        <v>0</v>
      </c>
      <c r="T208">
        <v>0</v>
      </c>
      <c r="U208" s="50">
        <v>46273.655138888891</v>
      </c>
      <c r="V208" s="50">
        <v>46273.655138888891</v>
      </c>
      <c r="W208" s="51">
        <v>46273</v>
      </c>
      <c r="X208" t="s">
        <v>1747</v>
      </c>
      <c r="Y208" t="s">
        <v>492</v>
      </c>
    </row>
    <row r="209" spans="1:25" ht="15" customHeight="1" x14ac:dyDescent="0.35">
      <c r="A209">
        <v>1</v>
      </c>
      <c r="B209" s="50">
        <v>46273.677083333343</v>
      </c>
      <c r="C209">
        <v>11707561</v>
      </c>
      <c r="D209">
        <v>100006740594</v>
      </c>
      <c r="E209" t="s">
        <v>1726</v>
      </c>
      <c r="F209">
        <v>100</v>
      </c>
      <c r="G209" t="s">
        <v>1745</v>
      </c>
      <c r="H209" t="s">
        <v>1760</v>
      </c>
      <c r="I209">
        <v>6000602</v>
      </c>
      <c r="J209">
        <v>1</v>
      </c>
      <c r="K209" t="s">
        <v>2077</v>
      </c>
      <c r="L209" t="s">
        <v>2078</v>
      </c>
      <c r="N209">
        <v>0</v>
      </c>
      <c r="O209">
        <v>1</v>
      </c>
      <c r="P209">
        <v>1</v>
      </c>
      <c r="Q209">
        <v>1</v>
      </c>
      <c r="R209">
        <v>0</v>
      </c>
      <c r="S209">
        <v>0</v>
      </c>
      <c r="T209">
        <v>0</v>
      </c>
      <c r="U209" s="50">
        <v>46273.655138888891</v>
      </c>
      <c r="V209" s="50">
        <v>46273.655138888891</v>
      </c>
      <c r="W209" s="51">
        <v>46273</v>
      </c>
      <c r="X209" t="s">
        <v>1747</v>
      </c>
      <c r="Y209" t="s">
        <v>492</v>
      </c>
    </row>
    <row r="210" spans="1:25" ht="15" customHeight="1" x14ac:dyDescent="0.35">
      <c r="A210">
        <v>1</v>
      </c>
      <c r="B210" s="50">
        <v>46273.677083333343</v>
      </c>
      <c r="C210">
        <v>11707562</v>
      </c>
      <c r="D210">
        <v>100006740594</v>
      </c>
      <c r="E210" t="s">
        <v>1726</v>
      </c>
      <c r="F210">
        <v>100</v>
      </c>
      <c r="G210" t="s">
        <v>1745</v>
      </c>
      <c r="H210" t="s">
        <v>1760</v>
      </c>
      <c r="I210">
        <v>6000602</v>
      </c>
      <c r="J210">
        <v>1</v>
      </c>
      <c r="K210" t="s">
        <v>2079</v>
      </c>
      <c r="L210" t="s">
        <v>2080</v>
      </c>
      <c r="N210">
        <v>0</v>
      </c>
      <c r="O210">
        <v>1</v>
      </c>
      <c r="P210">
        <v>1</v>
      </c>
      <c r="Q210">
        <v>1</v>
      </c>
      <c r="R210">
        <v>0</v>
      </c>
      <c r="S210">
        <v>0</v>
      </c>
      <c r="T210">
        <v>0</v>
      </c>
      <c r="U210" s="50">
        <v>46273.655138888891</v>
      </c>
      <c r="V210" s="50">
        <v>46273.655138888891</v>
      </c>
      <c r="W210" s="51">
        <v>46273</v>
      </c>
      <c r="X210" t="s">
        <v>1747</v>
      </c>
      <c r="Y210" t="s">
        <v>492</v>
      </c>
    </row>
    <row r="211" spans="1:25" ht="15" customHeight="1" x14ac:dyDescent="0.35">
      <c r="A211">
        <v>1</v>
      </c>
      <c r="B211" s="50">
        <v>46273.677083333343</v>
      </c>
      <c r="C211">
        <v>11707563</v>
      </c>
      <c r="D211">
        <v>100006740594</v>
      </c>
      <c r="E211" t="s">
        <v>1726</v>
      </c>
      <c r="F211">
        <v>100</v>
      </c>
      <c r="G211" t="s">
        <v>1745</v>
      </c>
      <c r="H211" t="s">
        <v>1760</v>
      </c>
      <c r="I211">
        <v>6000602</v>
      </c>
      <c r="J211">
        <v>1</v>
      </c>
      <c r="K211" t="s">
        <v>2081</v>
      </c>
      <c r="L211" t="s">
        <v>2082</v>
      </c>
      <c r="N211">
        <v>0</v>
      </c>
      <c r="O211">
        <v>1</v>
      </c>
      <c r="P211">
        <v>1</v>
      </c>
      <c r="Q211">
        <v>1</v>
      </c>
      <c r="R211">
        <v>0</v>
      </c>
      <c r="S211">
        <v>0</v>
      </c>
      <c r="T211">
        <v>0</v>
      </c>
      <c r="U211" s="50">
        <v>46273.655138888891</v>
      </c>
      <c r="V211" s="50">
        <v>46273.655138888891</v>
      </c>
      <c r="W211" s="51">
        <v>46273</v>
      </c>
      <c r="X211" t="s">
        <v>1747</v>
      </c>
      <c r="Y211" t="s">
        <v>492</v>
      </c>
    </row>
    <row r="212" spans="1:25" ht="15" customHeight="1" x14ac:dyDescent="0.35">
      <c r="A212">
        <v>1</v>
      </c>
      <c r="B212" s="50">
        <v>46273.677083333343</v>
      </c>
      <c r="C212">
        <v>11707564</v>
      </c>
      <c r="D212">
        <v>100006740594</v>
      </c>
      <c r="E212" t="s">
        <v>1726</v>
      </c>
      <c r="F212">
        <v>100</v>
      </c>
      <c r="G212" t="s">
        <v>1745</v>
      </c>
      <c r="H212" t="s">
        <v>1760</v>
      </c>
      <c r="I212">
        <v>6000602</v>
      </c>
      <c r="J212">
        <v>1</v>
      </c>
      <c r="K212" t="s">
        <v>2083</v>
      </c>
      <c r="L212" t="s">
        <v>2084</v>
      </c>
      <c r="N212">
        <v>0</v>
      </c>
      <c r="O212">
        <v>1</v>
      </c>
      <c r="P212">
        <v>1</v>
      </c>
      <c r="Q212">
        <v>1</v>
      </c>
      <c r="R212">
        <v>0</v>
      </c>
      <c r="S212">
        <v>0</v>
      </c>
      <c r="T212">
        <v>0</v>
      </c>
      <c r="U212" s="50">
        <v>46273.655138888891</v>
      </c>
      <c r="V212" s="50">
        <v>46273.655138888891</v>
      </c>
      <c r="W212" s="51">
        <v>46273</v>
      </c>
      <c r="X212" t="s">
        <v>1747</v>
      </c>
      <c r="Y212" t="s">
        <v>492</v>
      </c>
    </row>
    <row r="213" spans="1:25" ht="15" customHeight="1" x14ac:dyDescent="0.35">
      <c r="A213">
        <v>1</v>
      </c>
      <c r="B213" s="50">
        <v>46273.677083333343</v>
      </c>
      <c r="C213">
        <v>11707565</v>
      </c>
      <c r="D213">
        <v>100006740594</v>
      </c>
      <c r="E213" t="s">
        <v>1726</v>
      </c>
      <c r="F213">
        <v>100</v>
      </c>
      <c r="G213" t="s">
        <v>1745</v>
      </c>
      <c r="H213" t="s">
        <v>1760</v>
      </c>
      <c r="I213">
        <v>6000602</v>
      </c>
      <c r="J213">
        <v>1</v>
      </c>
      <c r="K213" t="s">
        <v>2085</v>
      </c>
      <c r="L213" t="s">
        <v>2086</v>
      </c>
      <c r="N213">
        <v>0</v>
      </c>
      <c r="O213">
        <v>1</v>
      </c>
      <c r="P213">
        <v>1</v>
      </c>
      <c r="Q213">
        <v>1</v>
      </c>
      <c r="R213">
        <v>0</v>
      </c>
      <c r="S213">
        <v>0</v>
      </c>
      <c r="T213">
        <v>0</v>
      </c>
      <c r="U213" s="50">
        <v>46273.655138888891</v>
      </c>
      <c r="V213" s="50">
        <v>46273.655138888891</v>
      </c>
      <c r="W213" s="51">
        <v>46273</v>
      </c>
      <c r="X213" t="s">
        <v>1747</v>
      </c>
      <c r="Y213" t="s">
        <v>492</v>
      </c>
    </row>
    <row r="214" spans="1:25" ht="15" customHeight="1" x14ac:dyDescent="0.35">
      <c r="A214">
        <v>1</v>
      </c>
      <c r="B214" s="50">
        <v>46273.677083333343</v>
      </c>
      <c r="C214">
        <v>11707566</v>
      </c>
      <c r="D214">
        <v>100006740594</v>
      </c>
      <c r="E214" t="s">
        <v>1726</v>
      </c>
      <c r="F214">
        <v>100</v>
      </c>
      <c r="G214" t="s">
        <v>1745</v>
      </c>
      <c r="H214" t="s">
        <v>1760</v>
      </c>
      <c r="I214">
        <v>6000602</v>
      </c>
      <c r="J214">
        <v>1</v>
      </c>
      <c r="K214" t="s">
        <v>2087</v>
      </c>
      <c r="L214" t="s">
        <v>2088</v>
      </c>
      <c r="N214">
        <v>0</v>
      </c>
      <c r="O214">
        <v>3</v>
      </c>
      <c r="P214">
        <v>3</v>
      </c>
      <c r="Q214">
        <v>3</v>
      </c>
      <c r="R214">
        <v>0</v>
      </c>
      <c r="S214">
        <v>0</v>
      </c>
      <c r="T214">
        <v>0</v>
      </c>
      <c r="U214" s="50">
        <v>46273.655138888891</v>
      </c>
      <c r="V214" s="50">
        <v>46273.655138888891</v>
      </c>
      <c r="W214" s="51">
        <v>46273</v>
      </c>
      <c r="X214" t="s">
        <v>1747</v>
      </c>
      <c r="Y214" t="s">
        <v>492</v>
      </c>
    </row>
    <row r="215" spans="1:25" ht="15" customHeight="1" x14ac:dyDescent="0.35">
      <c r="A215">
        <v>1</v>
      </c>
      <c r="B215" s="50">
        <v>46273.677083333343</v>
      </c>
      <c r="C215">
        <v>11707567</v>
      </c>
      <c r="D215">
        <v>100006740595</v>
      </c>
      <c r="E215" t="s">
        <v>1726</v>
      </c>
      <c r="F215">
        <v>100</v>
      </c>
      <c r="G215" t="s">
        <v>1745</v>
      </c>
      <c r="H215" t="s">
        <v>1760</v>
      </c>
      <c r="I215">
        <v>6008801</v>
      </c>
      <c r="J215">
        <v>1</v>
      </c>
      <c r="K215" t="s">
        <v>2089</v>
      </c>
      <c r="L215" t="s">
        <v>2090</v>
      </c>
      <c r="N215">
        <v>0</v>
      </c>
      <c r="O215">
        <v>12</v>
      </c>
      <c r="P215">
        <v>12</v>
      </c>
      <c r="Q215">
        <v>12</v>
      </c>
      <c r="R215">
        <v>0</v>
      </c>
      <c r="S215">
        <v>0</v>
      </c>
      <c r="T215">
        <v>0</v>
      </c>
      <c r="U215" s="50">
        <v>46273.655138888891</v>
      </c>
      <c r="V215" s="50">
        <v>46273.655138888891</v>
      </c>
      <c r="W215" s="51">
        <v>46273</v>
      </c>
      <c r="X215" t="s">
        <v>1747</v>
      </c>
      <c r="Y215" t="s">
        <v>492</v>
      </c>
    </row>
    <row r="216" spans="1:25" ht="15" customHeight="1" x14ac:dyDescent="0.35">
      <c r="A216">
        <v>1</v>
      </c>
      <c r="B216" s="50">
        <v>46273.677083333343</v>
      </c>
      <c r="C216">
        <v>11707568</v>
      </c>
      <c r="D216">
        <v>100006740595</v>
      </c>
      <c r="E216" t="s">
        <v>1726</v>
      </c>
      <c r="F216">
        <v>100</v>
      </c>
      <c r="G216" t="s">
        <v>1745</v>
      </c>
      <c r="H216" t="s">
        <v>1760</v>
      </c>
      <c r="I216">
        <v>6008801</v>
      </c>
      <c r="J216">
        <v>1</v>
      </c>
      <c r="K216" t="s">
        <v>2091</v>
      </c>
      <c r="L216" t="s">
        <v>2092</v>
      </c>
      <c r="N216">
        <v>0</v>
      </c>
      <c r="O216">
        <v>1</v>
      </c>
      <c r="P216">
        <v>1</v>
      </c>
      <c r="Q216">
        <v>1</v>
      </c>
      <c r="R216">
        <v>0</v>
      </c>
      <c r="S216">
        <v>0</v>
      </c>
      <c r="T216">
        <v>0</v>
      </c>
      <c r="U216" s="50">
        <v>46273.655138888891</v>
      </c>
      <c r="V216" s="50">
        <v>46273.655138888891</v>
      </c>
      <c r="W216" s="51">
        <v>46273</v>
      </c>
      <c r="X216" t="s">
        <v>1747</v>
      </c>
      <c r="Y216" t="s">
        <v>492</v>
      </c>
    </row>
    <row r="217" spans="1:25" ht="15" customHeight="1" x14ac:dyDescent="0.35">
      <c r="A217">
        <v>1</v>
      </c>
      <c r="B217" s="50">
        <v>46273.677083333343</v>
      </c>
      <c r="C217">
        <v>11707569</v>
      </c>
      <c r="D217">
        <v>100006740595</v>
      </c>
      <c r="E217" t="s">
        <v>1726</v>
      </c>
      <c r="F217">
        <v>100</v>
      </c>
      <c r="G217" t="s">
        <v>1745</v>
      </c>
      <c r="H217" t="s">
        <v>1760</v>
      </c>
      <c r="I217">
        <v>6008801</v>
      </c>
      <c r="J217">
        <v>1</v>
      </c>
      <c r="K217" t="s">
        <v>1979</v>
      </c>
      <c r="L217" t="s">
        <v>1980</v>
      </c>
      <c r="N217">
        <v>0</v>
      </c>
      <c r="O217">
        <v>1</v>
      </c>
      <c r="P217">
        <v>1</v>
      </c>
      <c r="Q217">
        <v>1</v>
      </c>
      <c r="R217">
        <v>0</v>
      </c>
      <c r="S217">
        <v>0</v>
      </c>
      <c r="T217">
        <v>0</v>
      </c>
      <c r="U217" s="50">
        <v>46273.655138888891</v>
      </c>
      <c r="V217" s="50">
        <v>46273.655138888891</v>
      </c>
      <c r="W217" s="51">
        <v>46273</v>
      </c>
      <c r="X217" t="s">
        <v>1747</v>
      </c>
      <c r="Y217" t="s">
        <v>492</v>
      </c>
    </row>
    <row r="218" spans="1:25" ht="15" customHeight="1" x14ac:dyDescent="0.35">
      <c r="A218">
        <v>1</v>
      </c>
      <c r="B218" s="50">
        <v>46273.677083333343</v>
      </c>
      <c r="C218">
        <v>11707570</v>
      </c>
      <c r="D218">
        <v>100006740596</v>
      </c>
      <c r="E218" t="s">
        <v>1726</v>
      </c>
      <c r="F218">
        <v>100</v>
      </c>
      <c r="G218" t="s">
        <v>1745</v>
      </c>
      <c r="H218" t="s">
        <v>1760</v>
      </c>
      <c r="I218">
        <v>6010303</v>
      </c>
      <c r="J218">
        <v>1</v>
      </c>
      <c r="K218" t="s">
        <v>2055</v>
      </c>
      <c r="L218" t="s">
        <v>2056</v>
      </c>
      <c r="N218">
        <v>0</v>
      </c>
      <c r="O218">
        <v>4</v>
      </c>
      <c r="P218">
        <v>4</v>
      </c>
      <c r="Q218">
        <v>4</v>
      </c>
      <c r="R218">
        <v>0</v>
      </c>
      <c r="S218">
        <v>0</v>
      </c>
      <c r="T218">
        <v>0</v>
      </c>
      <c r="U218" s="50">
        <v>46273.655138888891</v>
      </c>
      <c r="V218" s="50">
        <v>46273.655138888891</v>
      </c>
      <c r="W218" s="51">
        <v>46273</v>
      </c>
      <c r="X218" t="s">
        <v>1747</v>
      </c>
      <c r="Y218" t="s">
        <v>492</v>
      </c>
    </row>
    <row r="219" spans="1:25" ht="15" customHeight="1" x14ac:dyDescent="0.35">
      <c r="A219">
        <v>1</v>
      </c>
      <c r="B219" s="50">
        <v>46273.677083333343</v>
      </c>
      <c r="C219">
        <v>11707571</v>
      </c>
      <c r="D219">
        <v>100006740596</v>
      </c>
      <c r="E219" t="s">
        <v>1726</v>
      </c>
      <c r="F219">
        <v>100</v>
      </c>
      <c r="G219" t="s">
        <v>1745</v>
      </c>
      <c r="H219" t="s">
        <v>1760</v>
      </c>
      <c r="I219">
        <v>6010303</v>
      </c>
      <c r="J219">
        <v>1</v>
      </c>
      <c r="K219" t="s">
        <v>2093</v>
      </c>
      <c r="L219" t="s">
        <v>2094</v>
      </c>
      <c r="N219">
        <v>0</v>
      </c>
      <c r="O219">
        <v>1</v>
      </c>
      <c r="P219">
        <v>1</v>
      </c>
      <c r="Q219">
        <v>1</v>
      </c>
      <c r="R219">
        <v>0</v>
      </c>
      <c r="S219">
        <v>0</v>
      </c>
      <c r="T219">
        <v>0</v>
      </c>
      <c r="U219" s="50">
        <v>46273.655138888891</v>
      </c>
      <c r="V219" s="50">
        <v>46273.655138888891</v>
      </c>
      <c r="W219" s="51">
        <v>46273</v>
      </c>
      <c r="X219" t="s">
        <v>1747</v>
      </c>
      <c r="Y219" t="s">
        <v>492</v>
      </c>
    </row>
    <row r="220" spans="1:25" ht="15" customHeight="1" x14ac:dyDescent="0.35">
      <c r="A220">
        <v>1</v>
      </c>
      <c r="B220" s="50">
        <v>46273.677083333343</v>
      </c>
      <c r="C220">
        <v>11707572</v>
      </c>
      <c r="D220">
        <v>100006740596</v>
      </c>
      <c r="E220" t="s">
        <v>1726</v>
      </c>
      <c r="F220">
        <v>100</v>
      </c>
      <c r="G220" t="s">
        <v>1745</v>
      </c>
      <c r="H220" t="s">
        <v>1760</v>
      </c>
      <c r="I220">
        <v>6010303</v>
      </c>
      <c r="J220">
        <v>1</v>
      </c>
      <c r="K220" t="s">
        <v>1971</v>
      </c>
      <c r="L220" t="s">
        <v>1972</v>
      </c>
      <c r="N220">
        <v>0</v>
      </c>
      <c r="O220">
        <v>1</v>
      </c>
      <c r="P220">
        <v>1</v>
      </c>
      <c r="Q220">
        <v>1</v>
      </c>
      <c r="R220">
        <v>0</v>
      </c>
      <c r="S220">
        <v>0</v>
      </c>
      <c r="T220">
        <v>0</v>
      </c>
      <c r="U220" s="50">
        <v>46273.655138888891</v>
      </c>
      <c r="V220" s="50">
        <v>46273.655138888891</v>
      </c>
      <c r="W220" s="51">
        <v>46273</v>
      </c>
      <c r="X220" t="s">
        <v>1747</v>
      </c>
      <c r="Y220" t="s">
        <v>492</v>
      </c>
    </row>
    <row r="221" spans="1:25" ht="15" customHeight="1" x14ac:dyDescent="0.35">
      <c r="A221">
        <v>1</v>
      </c>
      <c r="B221" s="50">
        <v>46273.677083333343</v>
      </c>
      <c r="C221">
        <v>11707573</v>
      </c>
      <c r="D221">
        <v>100006740596</v>
      </c>
      <c r="E221" t="s">
        <v>1726</v>
      </c>
      <c r="F221">
        <v>100</v>
      </c>
      <c r="G221" t="s">
        <v>1745</v>
      </c>
      <c r="H221" t="s">
        <v>1760</v>
      </c>
      <c r="I221">
        <v>6010303</v>
      </c>
      <c r="J221">
        <v>1</v>
      </c>
      <c r="K221" t="s">
        <v>2095</v>
      </c>
      <c r="L221" t="s">
        <v>2096</v>
      </c>
      <c r="N221">
        <v>0</v>
      </c>
      <c r="O221">
        <v>2</v>
      </c>
      <c r="P221">
        <v>2</v>
      </c>
      <c r="Q221">
        <v>2</v>
      </c>
      <c r="R221">
        <v>0</v>
      </c>
      <c r="S221">
        <v>0</v>
      </c>
      <c r="T221">
        <v>0</v>
      </c>
      <c r="U221" s="50">
        <v>46273.655138888891</v>
      </c>
      <c r="V221" s="50">
        <v>46273.655138888891</v>
      </c>
      <c r="W221" s="51">
        <v>46273</v>
      </c>
      <c r="X221" t="s">
        <v>1747</v>
      </c>
      <c r="Y221" t="s">
        <v>492</v>
      </c>
    </row>
    <row r="222" spans="1:25" ht="15" customHeight="1" x14ac:dyDescent="0.35">
      <c r="A222">
        <v>1</v>
      </c>
      <c r="B222" s="50">
        <v>46273.677083333343</v>
      </c>
      <c r="C222">
        <v>11707574</v>
      </c>
      <c r="D222">
        <v>100006740597</v>
      </c>
      <c r="E222" t="s">
        <v>1726</v>
      </c>
      <c r="F222">
        <v>100</v>
      </c>
      <c r="G222" t="s">
        <v>1745</v>
      </c>
      <c r="H222" t="s">
        <v>1760</v>
      </c>
      <c r="I222">
        <v>5965801</v>
      </c>
      <c r="J222">
        <v>2</v>
      </c>
      <c r="K222" t="s">
        <v>2097</v>
      </c>
      <c r="L222" t="s">
        <v>2098</v>
      </c>
      <c r="N222">
        <v>0</v>
      </c>
      <c r="O222">
        <v>1</v>
      </c>
      <c r="P222">
        <v>1</v>
      </c>
      <c r="Q222">
        <v>1</v>
      </c>
      <c r="R222">
        <v>0</v>
      </c>
      <c r="S222">
        <v>0</v>
      </c>
      <c r="T222">
        <v>0</v>
      </c>
      <c r="U222" s="50">
        <v>46273.655150462961</v>
      </c>
      <c r="V222" s="50">
        <v>46273.655150462961</v>
      </c>
      <c r="W222" s="51">
        <v>46273</v>
      </c>
      <c r="X222" t="s">
        <v>1747</v>
      </c>
      <c r="Y222" t="s">
        <v>492</v>
      </c>
    </row>
    <row r="223" spans="1:25" ht="15" customHeight="1" x14ac:dyDescent="0.35">
      <c r="A223">
        <v>1</v>
      </c>
      <c r="B223" s="50">
        <v>46273.677083333343</v>
      </c>
      <c r="C223">
        <v>11707575</v>
      </c>
      <c r="D223">
        <v>100006740598</v>
      </c>
      <c r="E223" t="s">
        <v>1726</v>
      </c>
      <c r="F223">
        <v>100</v>
      </c>
      <c r="G223" t="s">
        <v>1745</v>
      </c>
      <c r="H223" t="s">
        <v>1760</v>
      </c>
      <c r="I223">
        <v>6000303</v>
      </c>
      <c r="J223">
        <v>1</v>
      </c>
      <c r="K223" t="s">
        <v>2059</v>
      </c>
      <c r="L223" t="s">
        <v>2060</v>
      </c>
      <c r="N223">
        <v>0</v>
      </c>
      <c r="O223">
        <v>1</v>
      </c>
      <c r="P223">
        <v>1</v>
      </c>
      <c r="Q223">
        <v>1</v>
      </c>
      <c r="R223">
        <v>0</v>
      </c>
      <c r="S223">
        <v>0</v>
      </c>
      <c r="T223">
        <v>0</v>
      </c>
      <c r="U223" s="50">
        <v>46273.655150462961</v>
      </c>
      <c r="V223" s="50">
        <v>46273.655150462961</v>
      </c>
      <c r="W223" s="51">
        <v>46273</v>
      </c>
      <c r="X223" t="s">
        <v>1747</v>
      </c>
      <c r="Y223" t="s">
        <v>492</v>
      </c>
    </row>
    <row r="224" spans="1:25" ht="15" customHeight="1" x14ac:dyDescent="0.35">
      <c r="A224">
        <v>1</v>
      </c>
      <c r="B224" s="50">
        <v>46273.677083333343</v>
      </c>
      <c r="C224">
        <v>11707576</v>
      </c>
      <c r="D224">
        <v>100006740598</v>
      </c>
      <c r="E224" t="s">
        <v>1726</v>
      </c>
      <c r="F224">
        <v>100</v>
      </c>
      <c r="G224" t="s">
        <v>1745</v>
      </c>
      <c r="H224" t="s">
        <v>1760</v>
      </c>
      <c r="I224">
        <v>6000303</v>
      </c>
      <c r="J224">
        <v>1</v>
      </c>
      <c r="K224" t="s">
        <v>2099</v>
      </c>
      <c r="L224" t="s">
        <v>2100</v>
      </c>
      <c r="N224">
        <v>0</v>
      </c>
      <c r="O224">
        <v>1</v>
      </c>
      <c r="P224">
        <v>1</v>
      </c>
      <c r="Q224">
        <v>1</v>
      </c>
      <c r="R224">
        <v>0</v>
      </c>
      <c r="S224">
        <v>0</v>
      </c>
      <c r="T224">
        <v>0</v>
      </c>
      <c r="U224" s="50">
        <v>46273.655150462961</v>
      </c>
      <c r="V224" s="50">
        <v>46273.655150462961</v>
      </c>
      <c r="W224" s="51">
        <v>46273</v>
      </c>
      <c r="X224" t="s">
        <v>1747</v>
      </c>
      <c r="Y224" t="s">
        <v>492</v>
      </c>
    </row>
    <row r="225" spans="1:25" ht="15" customHeight="1" x14ac:dyDescent="0.35">
      <c r="A225">
        <v>1</v>
      </c>
      <c r="B225" s="50">
        <v>46273.677083333343</v>
      </c>
      <c r="C225">
        <v>11707577</v>
      </c>
      <c r="D225">
        <v>100006740598</v>
      </c>
      <c r="E225" t="s">
        <v>1726</v>
      </c>
      <c r="F225">
        <v>100</v>
      </c>
      <c r="G225" t="s">
        <v>1745</v>
      </c>
      <c r="H225" t="s">
        <v>1760</v>
      </c>
      <c r="I225">
        <v>6000303</v>
      </c>
      <c r="J225">
        <v>1</v>
      </c>
      <c r="K225" t="s">
        <v>2101</v>
      </c>
      <c r="L225" t="s">
        <v>2102</v>
      </c>
      <c r="N225">
        <v>0</v>
      </c>
      <c r="O225">
        <v>3</v>
      </c>
      <c r="P225">
        <v>3</v>
      </c>
      <c r="Q225">
        <v>3</v>
      </c>
      <c r="R225">
        <v>0</v>
      </c>
      <c r="S225">
        <v>0</v>
      </c>
      <c r="T225">
        <v>0</v>
      </c>
      <c r="U225" s="50">
        <v>46273.655150462961</v>
      </c>
      <c r="V225" s="50">
        <v>46273.655150462961</v>
      </c>
      <c r="W225" s="51">
        <v>46273</v>
      </c>
      <c r="X225" t="s">
        <v>1747</v>
      </c>
      <c r="Y225" t="s">
        <v>492</v>
      </c>
    </row>
    <row r="226" spans="1:25" ht="15" customHeight="1" x14ac:dyDescent="0.35">
      <c r="A226">
        <v>1</v>
      </c>
      <c r="B226" s="50">
        <v>46273.677083333343</v>
      </c>
      <c r="C226">
        <v>11707578</v>
      </c>
      <c r="D226">
        <v>100006740598</v>
      </c>
      <c r="E226" t="s">
        <v>1726</v>
      </c>
      <c r="F226">
        <v>100</v>
      </c>
      <c r="G226" t="s">
        <v>1745</v>
      </c>
      <c r="H226" t="s">
        <v>1760</v>
      </c>
      <c r="I226">
        <v>6000303</v>
      </c>
      <c r="J226">
        <v>1</v>
      </c>
      <c r="K226" t="s">
        <v>2103</v>
      </c>
      <c r="L226" t="s">
        <v>2104</v>
      </c>
      <c r="N226">
        <v>0</v>
      </c>
      <c r="O226">
        <v>1</v>
      </c>
      <c r="P226">
        <v>1</v>
      </c>
      <c r="Q226">
        <v>1</v>
      </c>
      <c r="R226">
        <v>0</v>
      </c>
      <c r="S226">
        <v>0</v>
      </c>
      <c r="T226">
        <v>0</v>
      </c>
      <c r="U226" s="50">
        <v>46273.655150462961</v>
      </c>
      <c r="V226" s="50">
        <v>46273.655150462961</v>
      </c>
      <c r="W226" s="51">
        <v>46273</v>
      </c>
      <c r="X226" t="s">
        <v>1747</v>
      </c>
      <c r="Y226" t="s">
        <v>492</v>
      </c>
    </row>
    <row r="227" spans="1:25" ht="15" customHeight="1" x14ac:dyDescent="0.35">
      <c r="A227">
        <v>1</v>
      </c>
      <c r="B227" s="50">
        <v>46273.677083333343</v>
      </c>
      <c r="C227">
        <v>11707579</v>
      </c>
      <c r="D227">
        <v>100006740598</v>
      </c>
      <c r="E227" t="s">
        <v>1726</v>
      </c>
      <c r="F227">
        <v>100</v>
      </c>
      <c r="G227" t="s">
        <v>1745</v>
      </c>
      <c r="H227" t="s">
        <v>1760</v>
      </c>
      <c r="I227">
        <v>6000303</v>
      </c>
      <c r="J227">
        <v>1</v>
      </c>
      <c r="K227" t="s">
        <v>2043</v>
      </c>
      <c r="L227" t="s">
        <v>2044</v>
      </c>
      <c r="N227">
        <v>0</v>
      </c>
      <c r="O227">
        <v>1</v>
      </c>
      <c r="P227">
        <v>1</v>
      </c>
      <c r="Q227">
        <v>1</v>
      </c>
      <c r="R227">
        <v>0</v>
      </c>
      <c r="S227">
        <v>0</v>
      </c>
      <c r="T227">
        <v>0</v>
      </c>
      <c r="U227" s="50">
        <v>46273.655150462961</v>
      </c>
      <c r="V227" s="50">
        <v>46273.655150462961</v>
      </c>
      <c r="W227" s="51">
        <v>46273</v>
      </c>
      <c r="X227" t="s">
        <v>1747</v>
      </c>
      <c r="Y227" t="s">
        <v>492</v>
      </c>
    </row>
    <row r="228" spans="1:25" ht="15" customHeight="1" x14ac:dyDescent="0.35">
      <c r="A228">
        <v>1</v>
      </c>
      <c r="B228" s="50">
        <v>46273.677083333343</v>
      </c>
      <c r="C228">
        <v>11707580</v>
      </c>
      <c r="D228">
        <v>100006740598</v>
      </c>
      <c r="E228" t="s">
        <v>1726</v>
      </c>
      <c r="F228">
        <v>100</v>
      </c>
      <c r="G228" t="s">
        <v>1745</v>
      </c>
      <c r="H228" t="s">
        <v>1760</v>
      </c>
      <c r="I228">
        <v>6000303</v>
      </c>
      <c r="J228">
        <v>1</v>
      </c>
      <c r="K228" t="s">
        <v>2105</v>
      </c>
      <c r="L228" t="s">
        <v>2106</v>
      </c>
      <c r="N228">
        <v>0</v>
      </c>
      <c r="O228">
        <v>1</v>
      </c>
      <c r="P228">
        <v>1</v>
      </c>
      <c r="Q228">
        <v>1</v>
      </c>
      <c r="R228">
        <v>0</v>
      </c>
      <c r="S228">
        <v>0</v>
      </c>
      <c r="T228">
        <v>0</v>
      </c>
      <c r="U228" s="50">
        <v>46273.655150462961</v>
      </c>
      <c r="V228" s="50">
        <v>46273.655150462961</v>
      </c>
      <c r="W228" s="51">
        <v>46273</v>
      </c>
      <c r="X228" t="s">
        <v>1747</v>
      </c>
      <c r="Y228" t="s">
        <v>492</v>
      </c>
    </row>
    <row r="229" spans="1:25" ht="15" customHeight="1" x14ac:dyDescent="0.35">
      <c r="A229">
        <v>1</v>
      </c>
      <c r="B229" s="50">
        <v>46273.677083333343</v>
      </c>
      <c r="C229">
        <v>11707581</v>
      </c>
      <c r="D229">
        <v>100006740599</v>
      </c>
      <c r="E229" t="s">
        <v>1726</v>
      </c>
      <c r="F229">
        <v>100</v>
      </c>
      <c r="G229" t="s">
        <v>1745</v>
      </c>
      <c r="H229" t="s">
        <v>1760</v>
      </c>
      <c r="I229">
        <v>6000304</v>
      </c>
      <c r="J229">
        <v>2</v>
      </c>
      <c r="K229" t="s">
        <v>2107</v>
      </c>
      <c r="L229" t="s">
        <v>2108</v>
      </c>
      <c r="N229">
        <v>0</v>
      </c>
      <c r="O229">
        <v>1</v>
      </c>
      <c r="P229">
        <v>1</v>
      </c>
      <c r="Q229">
        <v>1</v>
      </c>
      <c r="R229">
        <v>0</v>
      </c>
      <c r="S229">
        <v>0</v>
      </c>
      <c r="T229">
        <v>0</v>
      </c>
      <c r="U229" s="50">
        <v>46273.655150462961</v>
      </c>
      <c r="V229" s="50">
        <v>46273.655150462961</v>
      </c>
      <c r="W229" s="51">
        <v>46273</v>
      </c>
      <c r="X229" t="s">
        <v>1747</v>
      </c>
      <c r="Y229" t="s">
        <v>492</v>
      </c>
    </row>
    <row r="230" spans="1:25" ht="15" customHeight="1" x14ac:dyDescent="0.35">
      <c r="A230">
        <v>1</v>
      </c>
      <c r="B230" s="50">
        <v>46273.677083333343</v>
      </c>
      <c r="C230">
        <v>11707582</v>
      </c>
      <c r="D230">
        <v>100006740600</v>
      </c>
      <c r="E230" t="s">
        <v>1726</v>
      </c>
      <c r="F230">
        <v>100</v>
      </c>
      <c r="G230" t="s">
        <v>1745</v>
      </c>
      <c r="H230" t="s">
        <v>1760</v>
      </c>
      <c r="I230">
        <v>6002801</v>
      </c>
      <c r="J230">
        <v>1</v>
      </c>
      <c r="K230" t="s">
        <v>2109</v>
      </c>
      <c r="L230" t="s">
        <v>2110</v>
      </c>
      <c r="N230">
        <v>0</v>
      </c>
      <c r="O230">
        <v>1</v>
      </c>
      <c r="P230">
        <v>1</v>
      </c>
      <c r="Q230">
        <v>1</v>
      </c>
      <c r="R230">
        <v>0</v>
      </c>
      <c r="S230">
        <v>0</v>
      </c>
      <c r="T230">
        <v>0</v>
      </c>
      <c r="U230" s="50">
        <v>46273.655150462961</v>
      </c>
      <c r="V230" s="50">
        <v>46273.655150462961</v>
      </c>
      <c r="W230" s="51">
        <v>46273</v>
      </c>
      <c r="X230" t="s">
        <v>1747</v>
      </c>
      <c r="Y230" t="s">
        <v>492</v>
      </c>
    </row>
    <row r="231" spans="1:25" ht="15" customHeight="1" x14ac:dyDescent="0.35">
      <c r="A231">
        <v>1</v>
      </c>
      <c r="B231" s="50">
        <v>46273.677083333343</v>
      </c>
      <c r="C231">
        <v>11707583</v>
      </c>
      <c r="D231">
        <v>100006740601</v>
      </c>
      <c r="E231" t="s">
        <v>1726</v>
      </c>
      <c r="F231">
        <v>100</v>
      </c>
      <c r="G231" t="s">
        <v>1745</v>
      </c>
      <c r="H231" t="s">
        <v>1760</v>
      </c>
      <c r="I231">
        <v>5986701</v>
      </c>
      <c r="J231">
        <v>1</v>
      </c>
      <c r="K231" t="s">
        <v>1943</v>
      </c>
      <c r="L231" t="s">
        <v>1944</v>
      </c>
      <c r="N231">
        <v>0</v>
      </c>
      <c r="O231">
        <v>3</v>
      </c>
      <c r="P231">
        <v>3</v>
      </c>
      <c r="Q231">
        <v>3</v>
      </c>
      <c r="R231">
        <v>0</v>
      </c>
      <c r="S231">
        <v>0</v>
      </c>
      <c r="T231">
        <v>0</v>
      </c>
      <c r="U231" s="50">
        <v>46273.655150462961</v>
      </c>
      <c r="V231" s="50">
        <v>46273.655150462961</v>
      </c>
      <c r="W231" s="51">
        <v>46273</v>
      </c>
      <c r="X231" t="s">
        <v>1747</v>
      </c>
      <c r="Y231" t="s">
        <v>492</v>
      </c>
    </row>
    <row r="232" spans="1:25" ht="15" customHeight="1" x14ac:dyDescent="0.35">
      <c r="A232">
        <v>1</v>
      </c>
      <c r="B232" s="50">
        <v>46273.677083333343</v>
      </c>
      <c r="C232">
        <v>11707584</v>
      </c>
      <c r="D232">
        <v>100006740602</v>
      </c>
      <c r="E232" t="s">
        <v>1726</v>
      </c>
      <c r="F232">
        <v>100</v>
      </c>
      <c r="G232" t="s">
        <v>1745</v>
      </c>
      <c r="H232" t="s">
        <v>1760</v>
      </c>
      <c r="I232">
        <v>5995802</v>
      </c>
      <c r="J232">
        <v>2</v>
      </c>
      <c r="K232" t="s">
        <v>2111</v>
      </c>
      <c r="L232" t="s">
        <v>2112</v>
      </c>
      <c r="N232">
        <v>0</v>
      </c>
      <c r="O232">
        <v>1</v>
      </c>
      <c r="P232">
        <v>1</v>
      </c>
      <c r="Q232">
        <v>1</v>
      </c>
      <c r="R232">
        <v>0</v>
      </c>
      <c r="S232">
        <v>0</v>
      </c>
      <c r="T232">
        <v>0</v>
      </c>
      <c r="U232" s="50">
        <v>46273.655150462961</v>
      </c>
      <c r="V232" s="50">
        <v>46273.655150462961</v>
      </c>
      <c r="W232" s="51">
        <v>46273</v>
      </c>
      <c r="X232" t="s">
        <v>1747</v>
      </c>
      <c r="Y232" t="s">
        <v>492</v>
      </c>
    </row>
    <row r="233" spans="1:25" ht="15" customHeight="1" x14ac:dyDescent="0.35">
      <c r="A233">
        <v>1</v>
      </c>
      <c r="B233" s="50">
        <v>46273.677083333343</v>
      </c>
      <c r="C233">
        <v>11707585</v>
      </c>
      <c r="D233">
        <v>100006740603</v>
      </c>
      <c r="E233" t="s">
        <v>1726</v>
      </c>
      <c r="F233">
        <v>100</v>
      </c>
      <c r="G233" t="s">
        <v>1745</v>
      </c>
      <c r="H233" t="s">
        <v>1760</v>
      </c>
      <c r="I233">
        <v>5998901</v>
      </c>
      <c r="J233">
        <v>1</v>
      </c>
      <c r="K233" t="s">
        <v>2113</v>
      </c>
      <c r="L233" t="s">
        <v>2114</v>
      </c>
      <c r="N233">
        <v>0</v>
      </c>
      <c r="O233">
        <v>4</v>
      </c>
      <c r="P233">
        <v>4</v>
      </c>
      <c r="Q233">
        <v>4</v>
      </c>
      <c r="R233">
        <v>0</v>
      </c>
      <c r="S233">
        <v>0</v>
      </c>
      <c r="T233">
        <v>0</v>
      </c>
      <c r="U233" s="50">
        <v>46273.655150462961</v>
      </c>
      <c r="V233" s="50">
        <v>46273.655150462961</v>
      </c>
      <c r="W233" s="51">
        <v>46273</v>
      </c>
      <c r="X233" t="s">
        <v>1747</v>
      </c>
      <c r="Y233" t="s">
        <v>492</v>
      </c>
    </row>
    <row r="234" spans="1:25" ht="15" customHeight="1" x14ac:dyDescent="0.35">
      <c r="A234">
        <v>1</v>
      </c>
      <c r="B234" s="50">
        <v>46273.677083333343</v>
      </c>
      <c r="C234">
        <v>11707586</v>
      </c>
      <c r="D234">
        <v>100006740604</v>
      </c>
      <c r="E234" t="s">
        <v>1726</v>
      </c>
      <c r="F234">
        <v>100</v>
      </c>
      <c r="G234" t="s">
        <v>1745</v>
      </c>
      <c r="H234" t="s">
        <v>1760</v>
      </c>
      <c r="I234">
        <v>6000101</v>
      </c>
      <c r="J234">
        <v>1</v>
      </c>
      <c r="K234" t="s">
        <v>2113</v>
      </c>
      <c r="L234" t="s">
        <v>2114</v>
      </c>
      <c r="N234">
        <v>0</v>
      </c>
      <c r="O234">
        <v>1</v>
      </c>
      <c r="P234">
        <v>1</v>
      </c>
      <c r="Q234">
        <v>1</v>
      </c>
      <c r="R234">
        <v>0</v>
      </c>
      <c r="S234">
        <v>0</v>
      </c>
      <c r="T234">
        <v>0</v>
      </c>
      <c r="U234" s="50">
        <v>46273.655150462961</v>
      </c>
      <c r="V234" s="50">
        <v>46273.655150462961</v>
      </c>
      <c r="W234" s="51">
        <v>46273</v>
      </c>
      <c r="X234" t="s">
        <v>1747</v>
      </c>
      <c r="Y234" t="s">
        <v>492</v>
      </c>
    </row>
    <row r="235" spans="1:25" ht="15" customHeight="1" x14ac:dyDescent="0.35">
      <c r="A235">
        <v>1</v>
      </c>
      <c r="B235" s="50">
        <v>46273.677083333343</v>
      </c>
      <c r="C235">
        <v>11707587</v>
      </c>
      <c r="D235">
        <v>100006740605</v>
      </c>
      <c r="E235" t="s">
        <v>1726</v>
      </c>
      <c r="F235">
        <v>100</v>
      </c>
      <c r="G235" t="s">
        <v>1745</v>
      </c>
      <c r="H235" t="s">
        <v>1760</v>
      </c>
      <c r="I235">
        <v>6000701</v>
      </c>
      <c r="J235">
        <v>1</v>
      </c>
      <c r="K235" t="s">
        <v>2113</v>
      </c>
      <c r="L235" t="s">
        <v>2114</v>
      </c>
      <c r="N235">
        <v>0</v>
      </c>
      <c r="O235">
        <v>1</v>
      </c>
      <c r="P235">
        <v>1</v>
      </c>
      <c r="Q235">
        <v>1</v>
      </c>
      <c r="R235">
        <v>0</v>
      </c>
      <c r="S235">
        <v>0</v>
      </c>
      <c r="T235">
        <v>0</v>
      </c>
      <c r="U235" s="50">
        <v>46273.655150462961</v>
      </c>
      <c r="V235" s="50">
        <v>46273.655150462961</v>
      </c>
      <c r="W235" s="51">
        <v>46273</v>
      </c>
      <c r="X235" t="s">
        <v>1747</v>
      </c>
      <c r="Y235" t="s">
        <v>492</v>
      </c>
    </row>
    <row r="236" spans="1:25" ht="15" customHeight="1" x14ac:dyDescent="0.35">
      <c r="A236">
        <v>1</v>
      </c>
      <c r="B236" s="50">
        <v>46273.677083333343</v>
      </c>
      <c r="C236">
        <v>11707588</v>
      </c>
      <c r="D236">
        <v>100006740608</v>
      </c>
      <c r="E236" t="s">
        <v>1726</v>
      </c>
      <c r="F236">
        <v>100</v>
      </c>
      <c r="G236" t="s">
        <v>1745</v>
      </c>
      <c r="H236" t="s">
        <v>1760</v>
      </c>
      <c r="I236">
        <v>5986001</v>
      </c>
      <c r="J236">
        <v>2</v>
      </c>
      <c r="K236" t="s">
        <v>2115</v>
      </c>
      <c r="L236" t="s">
        <v>2116</v>
      </c>
      <c r="N236">
        <v>0</v>
      </c>
      <c r="O236">
        <v>5</v>
      </c>
      <c r="P236">
        <v>5</v>
      </c>
      <c r="Q236">
        <v>5</v>
      </c>
      <c r="R236">
        <v>0</v>
      </c>
      <c r="S236">
        <v>0</v>
      </c>
      <c r="T236">
        <v>0</v>
      </c>
      <c r="U236" s="50">
        <v>46273.655162037037</v>
      </c>
      <c r="V236" s="50">
        <v>46273.655162037037</v>
      </c>
      <c r="W236" s="51">
        <v>46273</v>
      </c>
      <c r="X236" t="s">
        <v>1747</v>
      </c>
      <c r="Y236" t="s">
        <v>492</v>
      </c>
    </row>
    <row r="237" spans="1:25" ht="15" customHeight="1" x14ac:dyDescent="0.35">
      <c r="A237">
        <v>1</v>
      </c>
      <c r="B237" s="50">
        <v>46273.677083333343</v>
      </c>
      <c r="C237">
        <v>11707589</v>
      </c>
      <c r="D237">
        <v>100006740609</v>
      </c>
      <c r="E237" t="s">
        <v>1726</v>
      </c>
      <c r="F237">
        <v>100</v>
      </c>
      <c r="G237" t="s">
        <v>1745</v>
      </c>
      <c r="H237" t="s">
        <v>1760</v>
      </c>
      <c r="I237">
        <v>5987101</v>
      </c>
      <c r="J237">
        <v>1</v>
      </c>
      <c r="K237" t="s">
        <v>2037</v>
      </c>
      <c r="L237" t="s">
        <v>2038</v>
      </c>
      <c r="N237">
        <v>0</v>
      </c>
      <c r="O237">
        <v>4</v>
      </c>
      <c r="P237">
        <v>4</v>
      </c>
      <c r="Q237">
        <v>4</v>
      </c>
      <c r="R237">
        <v>0</v>
      </c>
      <c r="S237">
        <v>0</v>
      </c>
      <c r="T237">
        <v>0</v>
      </c>
      <c r="U237" s="50">
        <v>46273.655162037037</v>
      </c>
      <c r="V237" s="50">
        <v>46273.655162037037</v>
      </c>
      <c r="W237" s="51">
        <v>46273</v>
      </c>
      <c r="X237" t="s">
        <v>1747</v>
      </c>
      <c r="Y237" t="s">
        <v>492</v>
      </c>
    </row>
    <row r="238" spans="1:25" ht="15" customHeight="1" x14ac:dyDescent="0.35">
      <c r="A238">
        <v>1</v>
      </c>
      <c r="B238" s="50">
        <v>46273.677083333343</v>
      </c>
      <c r="C238">
        <v>11707590</v>
      </c>
      <c r="D238">
        <v>100006740609</v>
      </c>
      <c r="E238" t="s">
        <v>1726</v>
      </c>
      <c r="F238">
        <v>100</v>
      </c>
      <c r="G238" t="s">
        <v>1745</v>
      </c>
      <c r="H238" t="s">
        <v>1760</v>
      </c>
      <c r="I238">
        <v>5987101</v>
      </c>
      <c r="J238">
        <v>1</v>
      </c>
      <c r="K238" t="s">
        <v>2113</v>
      </c>
      <c r="L238" t="s">
        <v>2114</v>
      </c>
      <c r="N238">
        <v>0</v>
      </c>
      <c r="O238">
        <v>3</v>
      </c>
      <c r="P238">
        <v>3</v>
      </c>
      <c r="Q238">
        <v>3</v>
      </c>
      <c r="R238">
        <v>0</v>
      </c>
      <c r="S238">
        <v>0</v>
      </c>
      <c r="T238">
        <v>0</v>
      </c>
      <c r="U238" s="50">
        <v>46273.655162037037</v>
      </c>
      <c r="V238" s="50">
        <v>46273.655162037037</v>
      </c>
      <c r="W238" s="51">
        <v>46273</v>
      </c>
      <c r="X238" t="s">
        <v>1747</v>
      </c>
      <c r="Y238" t="s">
        <v>492</v>
      </c>
    </row>
    <row r="239" spans="1:25" ht="15" customHeight="1" x14ac:dyDescent="0.35">
      <c r="A239">
        <v>1</v>
      </c>
      <c r="B239" s="50">
        <v>46273.677083333343</v>
      </c>
      <c r="C239">
        <v>11707591</v>
      </c>
      <c r="D239">
        <v>100006740610</v>
      </c>
      <c r="E239" t="s">
        <v>1726</v>
      </c>
      <c r="F239">
        <v>100</v>
      </c>
      <c r="G239" t="s">
        <v>1745</v>
      </c>
      <c r="H239" t="s">
        <v>1760</v>
      </c>
      <c r="I239">
        <v>5994501</v>
      </c>
      <c r="J239">
        <v>1</v>
      </c>
      <c r="K239" t="s">
        <v>2117</v>
      </c>
      <c r="L239" t="s">
        <v>2118</v>
      </c>
      <c r="N239">
        <v>0</v>
      </c>
      <c r="O239">
        <v>1</v>
      </c>
      <c r="P239">
        <v>1</v>
      </c>
      <c r="Q239">
        <v>1</v>
      </c>
      <c r="R239">
        <v>0</v>
      </c>
      <c r="S239">
        <v>0</v>
      </c>
      <c r="T239">
        <v>0</v>
      </c>
      <c r="U239" s="50">
        <v>46273.655162037037</v>
      </c>
      <c r="V239" s="50">
        <v>46273.655162037037</v>
      </c>
      <c r="W239" s="51">
        <v>46273</v>
      </c>
      <c r="X239" t="s">
        <v>1747</v>
      </c>
      <c r="Y239" t="s">
        <v>492</v>
      </c>
    </row>
    <row r="240" spans="1:25" ht="15" customHeight="1" x14ac:dyDescent="0.35">
      <c r="A240">
        <v>1</v>
      </c>
      <c r="B240" s="50">
        <v>46273.677083333343</v>
      </c>
      <c r="C240">
        <v>11707592</v>
      </c>
      <c r="D240">
        <v>100006740610</v>
      </c>
      <c r="E240" t="s">
        <v>1726</v>
      </c>
      <c r="F240">
        <v>100</v>
      </c>
      <c r="G240" t="s">
        <v>1745</v>
      </c>
      <c r="H240" t="s">
        <v>1760</v>
      </c>
      <c r="I240">
        <v>5994501</v>
      </c>
      <c r="J240">
        <v>1</v>
      </c>
      <c r="K240" t="s">
        <v>2119</v>
      </c>
      <c r="L240" t="s">
        <v>2120</v>
      </c>
      <c r="N240">
        <v>0</v>
      </c>
      <c r="O240">
        <v>2</v>
      </c>
      <c r="P240">
        <v>2</v>
      </c>
      <c r="Q240">
        <v>2</v>
      </c>
      <c r="R240">
        <v>0</v>
      </c>
      <c r="S240">
        <v>0</v>
      </c>
      <c r="T240">
        <v>0</v>
      </c>
      <c r="U240" s="50">
        <v>46273.655162037037</v>
      </c>
      <c r="V240" s="50">
        <v>46273.655162037037</v>
      </c>
      <c r="W240" s="51">
        <v>46273</v>
      </c>
      <c r="X240" t="s">
        <v>1747</v>
      </c>
      <c r="Y240" t="s">
        <v>492</v>
      </c>
    </row>
    <row r="241" spans="1:25" ht="15" customHeight="1" x14ac:dyDescent="0.35">
      <c r="A241">
        <v>1</v>
      </c>
      <c r="B241" s="50">
        <v>46273.677083333343</v>
      </c>
      <c r="C241">
        <v>11707593</v>
      </c>
      <c r="D241">
        <v>100006740611</v>
      </c>
      <c r="E241" t="s">
        <v>1726</v>
      </c>
      <c r="F241">
        <v>100</v>
      </c>
      <c r="G241" t="s">
        <v>1745</v>
      </c>
      <c r="H241" t="s">
        <v>1760</v>
      </c>
      <c r="I241">
        <v>6012601</v>
      </c>
      <c r="J241">
        <v>1</v>
      </c>
      <c r="K241" t="s">
        <v>2105</v>
      </c>
      <c r="L241" t="s">
        <v>2106</v>
      </c>
      <c r="N241">
        <v>0</v>
      </c>
      <c r="O241">
        <v>1</v>
      </c>
      <c r="P241">
        <v>1</v>
      </c>
      <c r="Q241">
        <v>1</v>
      </c>
      <c r="R241">
        <v>0</v>
      </c>
      <c r="S241">
        <v>0</v>
      </c>
      <c r="T241">
        <v>0</v>
      </c>
      <c r="U241" s="50">
        <v>46273.655162037037</v>
      </c>
      <c r="V241" s="50">
        <v>46273.655162037037</v>
      </c>
      <c r="W241" s="51">
        <v>46273</v>
      </c>
      <c r="X241" t="s">
        <v>1747</v>
      </c>
      <c r="Y241" t="s">
        <v>492</v>
      </c>
    </row>
    <row r="242" spans="1:25" ht="15" customHeight="1" x14ac:dyDescent="0.35">
      <c r="A242">
        <v>1</v>
      </c>
      <c r="B242" s="50">
        <v>46273.677083333343</v>
      </c>
      <c r="C242">
        <v>11707594</v>
      </c>
      <c r="D242">
        <v>100006740611</v>
      </c>
      <c r="E242" t="s">
        <v>1726</v>
      </c>
      <c r="F242">
        <v>100</v>
      </c>
      <c r="G242" t="s">
        <v>1745</v>
      </c>
      <c r="H242" t="s">
        <v>1760</v>
      </c>
      <c r="I242">
        <v>6012601</v>
      </c>
      <c r="J242">
        <v>1</v>
      </c>
      <c r="K242" t="s">
        <v>2121</v>
      </c>
      <c r="L242" t="s">
        <v>2122</v>
      </c>
      <c r="N242">
        <v>0</v>
      </c>
      <c r="O242">
        <v>1</v>
      </c>
      <c r="P242">
        <v>1</v>
      </c>
      <c r="Q242">
        <v>1</v>
      </c>
      <c r="R242">
        <v>0</v>
      </c>
      <c r="S242">
        <v>0</v>
      </c>
      <c r="T242">
        <v>0</v>
      </c>
      <c r="U242" s="50">
        <v>46273.655162037037</v>
      </c>
      <c r="V242" s="50">
        <v>46273.655162037037</v>
      </c>
      <c r="W242" s="51">
        <v>46273</v>
      </c>
      <c r="X242" t="s">
        <v>1747</v>
      </c>
      <c r="Y242" t="s">
        <v>492</v>
      </c>
    </row>
    <row r="243" spans="1:25" ht="15" customHeight="1" x14ac:dyDescent="0.35">
      <c r="A243">
        <v>1</v>
      </c>
      <c r="B243" s="50">
        <v>46273.677083333343</v>
      </c>
      <c r="C243">
        <v>11707785</v>
      </c>
      <c r="D243">
        <v>100006740775</v>
      </c>
      <c r="E243" t="s">
        <v>1726</v>
      </c>
      <c r="F243">
        <v>100</v>
      </c>
      <c r="G243" t="s">
        <v>1745</v>
      </c>
      <c r="H243" t="s">
        <v>1760</v>
      </c>
      <c r="I243">
        <v>5988001</v>
      </c>
      <c r="J243">
        <v>5</v>
      </c>
      <c r="K243" t="s">
        <v>2123</v>
      </c>
      <c r="L243" t="s">
        <v>2124</v>
      </c>
      <c r="N243">
        <v>0</v>
      </c>
      <c r="O243">
        <v>15</v>
      </c>
      <c r="P243">
        <v>15</v>
      </c>
      <c r="Q243">
        <v>15</v>
      </c>
      <c r="R243">
        <v>0</v>
      </c>
      <c r="S243">
        <v>0</v>
      </c>
      <c r="T243">
        <v>0</v>
      </c>
      <c r="U243" s="50">
        <v>46273.655590277784</v>
      </c>
      <c r="V243" s="50">
        <v>46273.655590277784</v>
      </c>
      <c r="W243" s="51">
        <v>46273</v>
      </c>
      <c r="X243" t="s">
        <v>1747</v>
      </c>
      <c r="Y243" t="s">
        <v>492</v>
      </c>
    </row>
    <row r="244" spans="1:25" ht="15" customHeight="1" x14ac:dyDescent="0.35">
      <c r="A244">
        <v>1</v>
      </c>
      <c r="B244" s="50">
        <v>46273.677083333343</v>
      </c>
      <c r="C244">
        <v>11707889</v>
      </c>
      <c r="D244">
        <v>100006740808</v>
      </c>
      <c r="E244" t="s">
        <v>1726</v>
      </c>
      <c r="F244">
        <v>100</v>
      </c>
      <c r="G244" t="s">
        <v>1745</v>
      </c>
      <c r="H244" t="s">
        <v>1760</v>
      </c>
      <c r="I244">
        <v>5847101</v>
      </c>
      <c r="J244">
        <v>1</v>
      </c>
      <c r="K244" t="s">
        <v>2125</v>
      </c>
      <c r="L244" t="s">
        <v>2126</v>
      </c>
      <c r="N244">
        <v>0</v>
      </c>
      <c r="O244">
        <v>5</v>
      </c>
      <c r="P244">
        <v>5</v>
      </c>
      <c r="Q244">
        <v>5</v>
      </c>
      <c r="R244">
        <v>0</v>
      </c>
      <c r="S244">
        <v>0</v>
      </c>
      <c r="T244">
        <v>0</v>
      </c>
      <c r="U244" s="50">
        <v>46273.655613425923</v>
      </c>
      <c r="V244" s="50">
        <v>46273.655613425923</v>
      </c>
      <c r="W244" s="51">
        <v>46273</v>
      </c>
      <c r="X244" t="s">
        <v>1747</v>
      </c>
      <c r="Y244" t="s">
        <v>492</v>
      </c>
    </row>
    <row r="245" spans="1:25" ht="15" customHeight="1" x14ac:dyDescent="0.35">
      <c r="A245">
        <v>1</v>
      </c>
      <c r="B245" s="50">
        <v>46273.677083333343</v>
      </c>
      <c r="C245">
        <v>11707891</v>
      </c>
      <c r="D245">
        <v>100006740809</v>
      </c>
      <c r="E245" t="s">
        <v>1726</v>
      </c>
      <c r="F245">
        <v>100</v>
      </c>
      <c r="G245" t="s">
        <v>1745</v>
      </c>
      <c r="H245" t="s">
        <v>1760</v>
      </c>
      <c r="I245">
        <v>5854801</v>
      </c>
      <c r="J245">
        <v>1</v>
      </c>
      <c r="K245" t="s">
        <v>2127</v>
      </c>
      <c r="L245" t="s">
        <v>2128</v>
      </c>
      <c r="M245" t="s">
        <v>412</v>
      </c>
      <c r="N245">
        <v>2</v>
      </c>
      <c r="O245">
        <v>1</v>
      </c>
      <c r="P245">
        <v>1</v>
      </c>
      <c r="Q245">
        <v>1</v>
      </c>
      <c r="R245">
        <v>0</v>
      </c>
      <c r="S245">
        <v>0</v>
      </c>
      <c r="T245">
        <v>0</v>
      </c>
      <c r="U245" s="50">
        <v>46273.655613425923</v>
      </c>
      <c r="V245" s="50">
        <v>46273.672222222223</v>
      </c>
      <c r="W245" s="51">
        <v>46273</v>
      </c>
      <c r="X245" t="s">
        <v>1747</v>
      </c>
      <c r="Y245" t="s">
        <v>492</v>
      </c>
    </row>
    <row r="246" spans="1:25" ht="15" customHeight="1" x14ac:dyDescent="0.35">
      <c r="A246">
        <v>1</v>
      </c>
      <c r="B246" s="50">
        <v>46273.677083333343</v>
      </c>
      <c r="C246">
        <v>11707892</v>
      </c>
      <c r="D246">
        <v>100006740810</v>
      </c>
      <c r="E246" t="s">
        <v>1726</v>
      </c>
      <c r="F246">
        <v>100</v>
      </c>
      <c r="G246" t="s">
        <v>1745</v>
      </c>
      <c r="H246" t="s">
        <v>1760</v>
      </c>
      <c r="I246">
        <v>5886301</v>
      </c>
      <c r="J246">
        <v>1</v>
      </c>
      <c r="K246" t="s">
        <v>2129</v>
      </c>
      <c r="L246" t="s">
        <v>2130</v>
      </c>
      <c r="N246">
        <v>0</v>
      </c>
      <c r="O246">
        <v>2</v>
      </c>
      <c r="P246">
        <v>2</v>
      </c>
      <c r="Q246">
        <v>2</v>
      </c>
      <c r="R246">
        <v>0</v>
      </c>
      <c r="S246">
        <v>0</v>
      </c>
      <c r="T246">
        <v>0</v>
      </c>
      <c r="U246" s="50">
        <v>46273.655613425923</v>
      </c>
      <c r="V246" s="50">
        <v>46273.655613425923</v>
      </c>
      <c r="W246" s="51">
        <v>46273</v>
      </c>
      <c r="X246" t="s">
        <v>1747</v>
      </c>
      <c r="Y246" t="s">
        <v>492</v>
      </c>
    </row>
    <row r="247" spans="1:25" ht="15" customHeight="1" x14ac:dyDescent="0.35">
      <c r="A247">
        <v>1</v>
      </c>
      <c r="B247" s="50">
        <v>46273.677083333343</v>
      </c>
      <c r="C247">
        <v>11707894</v>
      </c>
      <c r="D247">
        <v>100006740811</v>
      </c>
      <c r="E247" t="s">
        <v>1726</v>
      </c>
      <c r="F247">
        <v>100</v>
      </c>
      <c r="G247" t="s">
        <v>1745</v>
      </c>
      <c r="H247" t="s">
        <v>1760</v>
      </c>
      <c r="I247">
        <v>5891101</v>
      </c>
      <c r="J247">
        <v>1</v>
      </c>
      <c r="K247" t="s">
        <v>2131</v>
      </c>
      <c r="L247" t="s">
        <v>2132</v>
      </c>
      <c r="M247" t="s">
        <v>412</v>
      </c>
      <c r="N247">
        <v>2</v>
      </c>
      <c r="O247">
        <v>4</v>
      </c>
      <c r="P247">
        <v>4</v>
      </c>
      <c r="Q247">
        <v>4</v>
      </c>
      <c r="R247">
        <v>0</v>
      </c>
      <c r="S247">
        <v>0</v>
      </c>
      <c r="T247">
        <v>0</v>
      </c>
      <c r="U247" s="50">
        <v>46273.655613425923</v>
      </c>
      <c r="V247" s="50">
        <v>46273.67324074074</v>
      </c>
      <c r="W247" s="51">
        <v>46273</v>
      </c>
      <c r="X247" t="s">
        <v>1747</v>
      </c>
      <c r="Y247" t="s">
        <v>492</v>
      </c>
    </row>
    <row r="248" spans="1:25" ht="15" customHeight="1" x14ac:dyDescent="0.35">
      <c r="A248">
        <v>1</v>
      </c>
      <c r="B248" s="50">
        <v>46273.677083333343</v>
      </c>
      <c r="C248">
        <v>11707895</v>
      </c>
      <c r="D248">
        <v>100006740811</v>
      </c>
      <c r="E248" t="s">
        <v>1726</v>
      </c>
      <c r="F248">
        <v>100</v>
      </c>
      <c r="G248" t="s">
        <v>1745</v>
      </c>
      <c r="H248" t="s">
        <v>1760</v>
      </c>
      <c r="I248">
        <v>5891101</v>
      </c>
      <c r="J248">
        <v>1</v>
      </c>
      <c r="K248" t="s">
        <v>2133</v>
      </c>
      <c r="L248" t="s">
        <v>2134</v>
      </c>
      <c r="M248" t="s">
        <v>412</v>
      </c>
      <c r="N248">
        <v>2</v>
      </c>
      <c r="O248">
        <v>3</v>
      </c>
      <c r="P248">
        <v>3</v>
      </c>
      <c r="Q248">
        <v>3</v>
      </c>
      <c r="R248">
        <v>0</v>
      </c>
      <c r="S248">
        <v>0</v>
      </c>
      <c r="T248">
        <v>0</v>
      </c>
      <c r="U248" s="50">
        <v>46273.655613425923</v>
      </c>
      <c r="V248" s="50">
        <v>46273.67324074074</v>
      </c>
      <c r="W248" s="51">
        <v>46273</v>
      </c>
      <c r="X248" t="s">
        <v>1747</v>
      </c>
      <c r="Y248" t="s">
        <v>492</v>
      </c>
    </row>
    <row r="249" spans="1:25" ht="15" customHeight="1" x14ac:dyDescent="0.35">
      <c r="A249">
        <v>1</v>
      </c>
      <c r="B249" s="50">
        <v>46273.677083333343</v>
      </c>
      <c r="C249">
        <v>11707896</v>
      </c>
      <c r="D249">
        <v>100006740811</v>
      </c>
      <c r="E249" t="s">
        <v>1726</v>
      </c>
      <c r="F249">
        <v>100</v>
      </c>
      <c r="G249" t="s">
        <v>1745</v>
      </c>
      <c r="H249" t="s">
        <v>1760</v>
      </c>
      <c r="I249">
        <v>5891101</v>
      </c>
      <c r="J249">
        <v>1</v>
      </c>
      <c r="K249" t="s">
        <v>2087</v>
      </c>
      <c r="L249" t="s">
        <v>2088</v>
      </c>
      <c r="M249" t="s">
        <v>412</v>
      </c>
      <c r="N249">
        <v>2</v>
      </c>
      <c r="O249">
        <v>1</v>
      </c>
      <c r="P249">
        <v>1</v>
      </c>
      <c r="Q249">
        <v>1</v>
      </c>
      <c r="R249">
        <v>0</v>
      </c>
      <c r="S249">
        <v>0</v>
      </c>
      <c r="T249">
        <v>0</v>
      </c>
      <c r="U249" s="50">
        <v>46273.655613425923</v>
      </c>
      <c r="V249" s="50">
        <v>46273.67324074074</v>
      </c>
      <c r="W249" s="51">
        <v>46273</v>
      </c>
      <c r="X249" t="s">
        <v>1747</v>
      </c>
      <c r="Y249" t="s">
        <v>492</v>
      </c>
    </row>
    <row r="250" spans="1:25" ht="15" customHeight="1" x14ac:dyDescent="0.35">
      <c r="A250">
        <v>1</v>
      </c>
      <c r="B250" s="50">
        <v>46273.677083333343</v>
      </c>
      <c r="C250">
        <v>11707898</v>
      </c>
      <c r="D250">
        <v>100006740813</v>
      </c>
      <c r="E250" t="s">
        <v>1726</v>
      </c>
      <c r="F250">
        <v>100</v>
      </c>
      <c r="G250" t="s">
        <v>1745</v>
      </c>
      <c r="H250" t="s">
        <v>1760</v>
      </c>
      <c r="I250">
        <v>5906501</v>
      </c>
      <c r="J250">
        <v>1</v>
      </c>
      <c r="K250" t="s">
        <v>2135</v>
      </c>
      <c r="L250" t="s">
        <v>2136</v>
      </c>
      <c r="N250">
        <v>0</v>
      </c>
      <c r="O250">
        <v>16</v>
      </c>
      <c r="P250">
        <v>16</v>
      </c>
      <c r="Q250">
        <v>16</v>
      </c>
      <c r="R250">
        <v>0</v>
      </c>
      <c r="S250">
        <v>0</v>
      </c>
      <c r="T250">
        <v>0</v>
      </c>
      <c r="U250" s="50">
        <v>46273.655613425923</v>
      </c>
      <c r="V250" s="50">
        <v>46273.655613425923</v>
      </c>
      <c r="W250" s="51">
        <v>46273</v>
      </c>
      <c r="X250" t="s">
        <v>1747</v>
      </c>
      <c r="Y250" t="s">
        <v>492</v>
      </c>
    </row>
    <row r="251" spans="1:25" ht="15" customHeight="1" x14ac:dyDescent="0.35">
      <c r="A251">
        <v>1</v>
      </c>
      <c r="B251" s="50">
        <v>46273.677083333343</v>
      </c>
      <c r="C251">
        <v>11707901</v>
      </c>
      <c r="D251">
        <v>100006740816</v>
      </c>
      <c r="E251" t="s">
        <v>1726</v>
      </c>
      <c r="F251">
        <v>100</v>
      </c>
      <c r="G251" t="s">
        <v>1745</v>
      </c>
      <c r="H251" t="s">
        <v>1760</v>
      </c>
      <c r="I251">
        <v>5929201</v>
      </c>
      <c r="J251">
        <v>1</v>
      </c>
      <c r="K251" t="s">
        <v>2137</v>
      </c>
      <c r="L251" t="s">
        <v>2138</v>
      </c>
      <c r="N251">
        <v>0</v>
      </c>
      <c r="O251">
        <v>1</v>
      </c>
      <c r="P251">
        <v>1</v>
      </c>
      <c r="Q251">
        <v>1</v>
      </c>
      <c r="R251">
        <v>0</v>
      </c>
      <c r="S251">
        <v>0</v>
      </c>
      <c r="T251">
        <v>0</v>
      </c>
      <c r="U251" s="50">
        <v>46273.655613425923</v>
      </c>
      <c r="V251" s="50">
        <v>46273.655613425923</v>
      </c>
      <c r="W251" s="51">
        <v>46273</v>
      </c>
      <c r="X251" t="s">
        <v>1747</v>
      </c>
      <c r="Y251" t="s">
        <v>492</v>
      </c>
    </row>
    <row r="252" spans="1:25" ht="15" customHeight="1" x14ac:dyDescent="0.35">
      <c r="A252">
        <v>1</v>
      </c>
      <c r="B252" s="50">
        <v>46273.677083333343</v>
      </c>
      <c r="C252">
        <v>11707902</v>
      </c>
      <c r="D252">
        <v>100006740816</v>
      </c>
      <c r="E252" t="s">
        <v>1726</v>
      </c>
      <c r="F252">
        <v>100</v>
      </c>
      <c r="G252" t="s">
        <v>1745</v>
      </c>
      <c r="H252" t="s">
        <v>1760</v>
      </c>
      <c r="I252">
        <v>5929201</v>
      </c>
      <c r="J252">
        <v>1</v>
      </c>
      <c r="K252" t="s">
        <v>2103</v>
      </c>
      <c r="L252" t="s">
        <v>2104</v>
      </c>
      <c r="N252">
        <v>0</v>
      </c>
      <c r="O252">
        <v>2</v>
      </c>
      <c r="P252">
        <v>2</v>
      </c>
      <c r="Q252">
        <v>2</v>
      </c>
      <c r="R252">
        <v>0</v>
      </c>
      <c r="S252">
        <v>0</v>
      </c>
      <c r="T252">
        <v>0</v>
      </c>
      <c r="U252" s="50">
        <v>46273.655613425923</v>
      </c>
      <c r="V252" s="50">
        <v>46273.655613425923</v>
      </c>
      <c r="W252" s="51">
        <v>46273</v>
      </c>
      <c r="X252" t="s">
        <v>1747</v>
      </c>
      <c r="Y252" t="s">
        <v>492</v>
      </c>
    </row>
    <row r="253" spans="1:25" ht="15" customHeight="1" x14ac:dyDescent="0.35">
      <c r="A253">
        <v>1</v>
      </c>
      <c r="B253" s="50">
        <v>46273.677083333343</v>
      </c>
      <c r="C253">
        <v>11707903</v>
      </c>
      <c r="D253">
        <v>100006740817</v>
      </c>
      <c r="E253" t="s">
        <v>1726</v>
      </c>
      <c r="F253">
        <v>100</v>
      </c>
      <c r="G253" t="s">
        <v>1745</v>
      </c>
      <c r="H253" t="s">
        <v>1760</v>
      </c>
      <c r="I253">
        <v>5934701</v>
      </c>
      <c r="J253">
        <v>1</v>
      </c>
      <c r="K253" t="s">
        <v>2139</v>
      </c>
      <c r="L253" t="s">
        <v>2140</v>
      </c>
      <c r="N253">
        <v>0</v>
      </c>
      <c r="O253">
        <v>2</v>
      </c>
      <c r="P253">
        <v>2</v>
      </c>
      <c r="Q253">
        <v>2</v>
      </c>
      <c r="R253">
        <v>0</v>
      </c>
      <c r="S253">
        <v>0</v>
      </c>
      <c r="T253">
        <v>0</v>
      </c>
      <c r="U253" s="50">
        <v>46273.655613425923</v>
      </c>
      <c r="V253" s="50">
        <v>46273.655613425923</v>
      </c>
      <c r="W253" s="51">
        <v>46273</v>
      </c>
      <c r="X253" t="s">
        <v>1747</v>
      </c>
      <c r="Y253" t="s">
        <v>492</v>
      </c>
    </row>
    <row r="254" spans="1:25" ht="15" customHeight="1" x14ac:dyDescent="0.35">
      <c r="A254">
        <v>1</v>
      </c>
      <c r="B254" s="50">
        <v>46273.677083333343</v>
      </c>
      <c r="C254">
        <v>11707904</v>
      </c>
      <c r="D254">
        <v>100006740817</v>
      </c>
      <c r="E254" t="s">
        <v>1726</v>
      </c>
      <c r="F254">
        <v>100</v>
      </c>
      <c r="G254" t="s">
        <v>1745</v>
      </c>
      <c r="H254" t="s">
        <v>1760</v>
      </c>
      <c r="I254">
        <v>5934701</v>
      </c>
      <c r="J254">
        <v>1</v>
      </c>
      <c r="K254" t="s">
        <v>2141</v>
      </c>
      <c r="L254" t="s">
        <v>2142</v>
      </c>
      <c r="N254">
        <v>0</v>
      </c>
      <c r="O254">
        <v>1</v>
      </c>
      <c r="P254">
        <v>1</v>
      </c>
      <c r="Q254">
        <v>1</v>
      </c>
      <c r="R254">
        <v>0</v>
      </c>
      <c r="S254">
        <v>0</v>
      </c>
      <c r="T254">
        <v>0</v>
      </c>
      <c r="U254" s="50">
        <v>46273.655613425923</v>
      </c>
      <c r="V254" s="50">
        <v>46273.655613425923</v>
      </c>
      <c r="W254" s="51">
        <v>46273</v>
      </c>
      <c r="X254" t="s">
        <v>1747</v>
      </c>
      <c r="Y254" t="s">
        <v>492</v>
      </c>
    </row>
    <row r="255" spans="1:25" ht="15" customHeight="1" x14ac:dyDescent="0.35">
      <c r="A255">
        <v>1</v>
      </c>
      <c r="B255" s="50">
        <v>46273.677083333343</v>
      </c>
      <c r="C255">
        <v>11707905</v>
      </c>
      <c r="D255">
        <v>100006740818</v>
      </c>
      <c r="E255" t="s">
        <v>1726</v>
      </c>
      <c r="F255">
        <v>100</v>
      </c>
      <c r="G255" t="s">
        <v>1745</v>
      </c>
      <c r="H255" t="s">
        <v>1760</v>
      </c>
      <c r="I255">
        <v>5939501</v>
      </c>
      <c r="J255">
        <v>1</v>
      </c>
      <c r="K255" t="s">
        <v>2143</v>
      </c>
      <c r="L255" t="s">
        <v>2144</v>
      </c>
      <c r="N255">
        <v>0</v>
      </c>
      <c r="O255">
        <v>3</v>
      </c>
      <c r="P255">
        <v>3</v>
      </c>
      <c r="Q255">
        <v>3</v>
      </c>
      <c r="R255">
        <v>0</v>
      </c>
      <c r="S255">
        <v>0</v>
      </c>
      <c r="T255">
        <v>0</v>
      </c>
      <c r="U255" s="50">
        <v>46273.655613425923</v>
      </c>
      <c r="V255" s="50">
        <v>46273.655613425923</v>
      </c>
      <c r="W255" s="51">
        <v>46273</v>
      </c>
      <c r="X255" t="s">
        <v>1747</v>
      </c>
      <c r="Y255" t="s">
        <v>492</v>
      </c>
    </row>
    <row r="256" spans="1:25" ht="15" customHeight="1" x14ac:dyDescent="0.35">
      <c r="A256">
        <v>1</v>
      </c>
      <c r="B256" s="50">
        <v>46273.677083333343</v>
      </c>
      <c r="C256">
        <v>11707906</v>
      </c>
      <c r="D256">
        <v>100006740819</v>
      </c>
      <c r="E256" t="s">
        <v>1726</v>
      </c>
      <c r="F256">
        <v>100</v>
      </c>
      <c r="G256" t="s">
        <v>1745</v>
      </c>
      <c r="H256" t="s">
        <v>1760</v>
      </c>
      <c r="I256">
        <v>5997301</v>
      </c>
      <c r="J256">
        <v>1</v>
      </c>
      <c r="K256" t="s">
        <v>2145</v>
      </c>
      <c r="L256" t="s">
        <v>2146</v>
      </c>
      <c r="N256">
        <v>0</v>
      </c>
      <c r="O256">
        <v>1</v>
      </c>
      <c r="P256">
        <v>1</v>
      </c>
      <c r="Q256">
        <v>1</v>
      </c>
      <c r="R256">
        <v>0</v>
      </c>
      <c r="S256">
        <v>0</v>
      </c>
      <c r="T256">
        <v>0</v>
      </c>
      <c r="U256" s="50">
        <v>46273.655613425923</v>
      </c>
      <c r="V256" s="50">
        <v>46273.655613425923</v>
      </c>
      <c r="W256" s="51">
        <v>46273</v>
      </c>
      <c r="X256" t="s">
        <v>1747</v>
      </c>
      <c r="Y256" t="s">
        <v>492</v>
      </c>
    </row>
    <row r="257" spans="1:25" ht="15" customHeight="1" x14ac:dyDescent="0.35">
      <c r="A257">
        <v>1</v>
      </c>
      <c r="B257" s="50">
        <v>46273.677083333343</v>
      </c>
      <c r="C257">
        <v>11707908</v>
      </c>
      <c r="D257">
        <v>100006740820</v>
      </c>
      <c r="E257" t="s">
        <v>1726</v>
      </c>
      <c r="F257">
        <v>100</v>
      </c>
      <c r="G257" t="s">
        <v>1745</v>
      </c>
      <c r="H257" t="s">
        <v>1760</v>
      </c>
      <c r="I257">
        <v>5999301</v>
      </c>
      <c r="J257">
        <v>1</v>
      </c>
      <c r="K257" t="s">
        <v>1991</v>
      </c>
      <c r="L257" t="s">
        <v>1992</v>
      </c>
      <c r="M257" t="s">
        <v>418</v>
      </c>
      <c r="N257">
        <v>2</v>
      </c>
      <c r="O257">
        <v>9</v>
      </c>
      <c r="P257">
        <v>9</v>
      </c>
      <c r="Q257">
        <v>9</v>
      </c>
      <c r="R257">
        <v>0</v>
      </c>
      <c r="S257">
        <v>0</v>
      </c>
      <c r="T257">
        <v>0</v>
      </c>
      <c r="U257" s="50">
        <v>46273.655613425923</v>
      </c>
      <c r="V257" s="50">
        <v>46273.67291666667</v>
      </c>
      <c r="W257" s="51">
        <v>46273</v>
      </c>
      <c r="X257" t="s">
        <v>1747</v>
      </c>
      <c r="Y257" t="s">
        <v>492</v>
      </c>
    </row>
    <row r="258" spans="1:25" ht="15" customHeight="1" x14ac:dyDescent="0.35">
      <c r="A258">
        <v>1</v>
      </c>
      <c r="B258" s="50">
        <v>46273.677083333343</v>
      </c>
      <c r="C258">
        <v>11707909</v>
      </c>
      <c r="D258">
        <v>100006740820</v>
      </c>
      <c r="E258" t="s">
        <v>1726</v>
      </c>
      <c r="F258">
        <v>100</v>
      </c>
      <c r="G258" t="s">
        <v>1745</v>
      </c>
      <c r="H258" t="s">
        <v>1760</v>
      </c>
      <c r="I258">
        <v>5999301</v>
      </c>
      <c r="J258">
        <v>1</v>
      </c>
      <c r="K258" t="s">
        <v>2141</v>
      </c>
      <c r="L258" t="s">
        <v>2142</v>
      </c>
      <c r="M258" t="s">
        <v>418</v>
      </c>
      <c r="N258">
        <v>2</v>
      </c>
      <c r="O258">
        <v>5</v>
      </c>
      <c r="P258">
        <v>5</v>
      </c>
      <c r="Q258">
        <v>5</v>
      </c>
      <c r="R258">
        <v>0</v>
      </c>
      <c r="S258">
        <v>0</v>
      </c>
      <c r="T258">
        <v>0</v>
      </c>
      <c r="U258" s="50">
        <v>46273.655613425923</v>
      </c>
      <c r="V258" s="50">
        <v>46273.67291666667</v>
      </c>
      <c r="W258" s="51">
        <v>46273</v>
      </c>
      <c r="X258" t="s">
        <v>1747</v>
      </c>
      <c r="Y258" t="s">
        <v>492</v>
      </c>
    </row>
    <row r="259" spans="1:25" ht="15" customHeight="1" x14ac:dyDescent="0.35">
      <c r="A259">
        <v>1</v>
      </c>
      <c r="B259" s="50">
        <v>46273.677083333343</v>
      </c>
      <c r="C259">
        <v>11707910</v>
      </c>
      <c r="D259">
        <v>100006740820</v>
      </c>
      <c r="E259" t="s">
        <v>1726</v>
      </c>
      <c r="F259">
        <v>100</v>
      </c>
      <c r="G259" t="s">
        <v>1745</v>
      </c>
      <c r="H259" t="s">
        <v>1760</v>
      </c>
      <c r="I259">
        <v>5999301</v>
      </c>
      <c r="J259">
        <v>1</v>
      </c>
      <c r="K259" t="s">
        <v>2131</v>
      </c>
      <c r="L259" t="s">
        <v>2132</v>
      </c>
      <c r="M259" t="s">
        <v>418</v>
      </c>
      <c r="N259">
        <v>2</v>
      </c>
      <c r="O259">
        <v>6</v>
      </c>
      <c r="P259">
        <v>6</v>
      </c>
      <c r="Q259">
        <v>6</v>
      </c>
      <c r="R259">
        <v>0</v>
      </c>
      <c r="S259">
        <v>0</v>
      </c>
      <c r="T259">
        <v>0</v>
      </c>
      <c r="U259" s="50">
        <v>46273.655613425923</v>
      </c>
      <c r="V259" s="50">
        <v>46273.67291666667</v>
      </c>
      <c r="W259" s="51">
        <v>46273</v>
      </c>
      <c r="X259" t="s">
        <v>1747</v>
      </c>
      <c r="Y259" t="s">
        <v>492</v>
      </c>
    </row>
    <row r="260" spans="1:25" ht="15" customHeight="1" x14ac:dyDescent="0.35">
      <c r="A260">
        <v>1</v>
      </c>
      <c r="B260" s="50">
        <v>46273.677083333343</v>
      </c>
      <c r="C260">
        <v>11707912</v>
      </c>
      <c r="D260">
        <v>100006740822</v>
      </c>
      <c r="E260" t="s">
        <v>1726</v>
      </c>
      <c r="F260">
        <v>100</v>
      </c>
      <c r="G260" t="s">
        <v>1745</v>
      </c>
      <c r="H260" t="s">
        <v>1760</v>
      </c>
      <c r="I260">
        <v>6002301</v>
      </c>
      <c r="J260">
        <v>1</v>
      </c>
      <c r="K260" t="s">
        <v>2147</v>
      </c>
      <c r="L260" t="s">
        <v>2148</v>
      </c>
      <c r="M260" t="s">
        <v>418</v>
      </c>
      <c r="N260">
        <v>2</v>
      </c>
      <c r="O260">
        <v>1</v>
      </c>
      <c r="P260">
        <v>1</v>
      </c>
      <c r="Q260">
        <v>1</v>
      </c>
      <c r="R260">
        <v>0</v>
      </c>
      <c r="S260">
        <v>0</v>
      </c>
      <c r="T260">
        <v>0</v>
      </c>
      <c r="U260" s="50">
        <v>46273.655613425923</v>
      </c>
      <c r="V260" s="50">
        <v>46273.671423611107</v>
      </c>
      <c r="W260" s="51">
        <v>46273</v>
      </c>
      <c r="X260" t="s">
        <v>1747</v>
      </c>
      <c r="Y260" t="s">
        <v>492</v>
      </c>
    </row>
    <row r="261" spans="1:25" ht="15" customHeight="1" x14ac:dyDescent="0.35">
      <c r="A261">
        <v>1</v>
      </c>
      <c r="B261" s="50">
        <v>46273.677083333343</v>
      </c>
      <c r="C261">
        <v>11707913</v>
      </c>
      <c r="D261">
        <v>100006740822</v>
      </c>
      <c r="E261" t="s">
        <v>1726</v>
      </c>
      <c r="F261">
        <v>100</v>
      </c>
      <c r="G261" t="s">
        <v>1745</v>
      </c>
      <c r="H261" t="s">
        <v>1760</v>
      </c>
      <c r="I261">
        <v>6002301</v>
      </c>
      <c r="J261">
        <v>1</v>
      </c>
      <c r="K261" t="s">
        <v>2149</v>
      </c>
      <c r="L261" t="s">
        <v>2150</v>
      </c>
      <c r="M261" t="s">
        <v>418</v>
      </c>
      <c r="N261">
        <v>2</v>
      </c>
      <c r="O261">
        <v>2</v>
      </c>
      <c r="P261">
        <v>2</v>
      </c>
      <c r="Q261">
        <v>2</v>
      </c>
      <c r="R261">
        <v>0</v>
      </c>
      <c r="S261">
        <v>0</v>
      </c>
      <c r="T261">
        <v>0</v>
      </c>
      <c r="U261" s="50">
        <v>46273.655613425923</v>
      </c>
      <c r="V261" s="50">
        <v>46273.671423611107</v>
      </c>
      <c r="W261" s="51">
        <v>46273</v>
      </c>
      <c r="X261" t="s">
        <v>1747</v>
      </c>
      <c r="Y261" t="s">
        <v>492</v>
      </c>
    </row>
    <row r="262" spans="1:25" ht="15" customHeight="1" x14ac:dyDescent="0.35">
      <c r="A262">
        <v>1</v>
      </c>
      <c r="B262" s="50">
        <v>46273.677083333343</v>
      </c>
      <c r="C262">
        <v>11707914</v>
      </c>
      <c r="D262">
        <v>100006740823</v>
      </c>
      <c r="E262" t="s">
        <v>1726</v>
      </c>
      <c r="F262">
        <v>100</v>
      </c>
      <c r="G262" t="s">
        <v>1745</v>
      </c>
      <c r="H262" t="s">
        <v>1760</v>
      </c>
      <c r="I262">
        <v>6002401</v>
      </c>
      <c r="J262">
        <v>1</v>
      </c>
      <c r="K262" t="s">
        <v>2151</v>
      </c>
      <c r="L262" t="s">
        <v>2152</v>
      </c>
      <c r="M262" t="s">
        <v>418</v>
      </c>
      <c r="N262">
        <v>2</v>
      </c>
      <c r="O262">
        <v>4</v>
      </c>
      <c r="P262">
        <v>4</v>
      </c>
      <c r="Q262">
        <v>4</v>
      </c>
      <c r="R262">
        <v>0</v>
      </c>
      <c r="S262">
        <v>0</v>
      </c>
      <c r="T262">
        <v>0</v>
      </c>
      <c r="U262" s="50">
        <v>46273.655613425923</v>
      </c>
      <c r="V262" s="50">
        <v>46273.676979166667</v>
      </c>
      <c r="W262" s="51">
        <v>46273</v>
      </c>
      <c r="X262" t="s">
        <v>1747</v>
      </c>
      <c r="Y262" t="s">
        <v>492</v>
      </c>
    </row>
    <row r="263" spans="1:25" ht="15" customHeight="1" x14ac:dyDescent="0.35">
      <c r="A263">
        <v>1</v>
      </c>
      <c r="B263" s="50">
        <v>46273.677083333343</v>
      </c>
      <c r="C263">
        <v>11707915</v>
      </c>
      <c r="D263">
        <v>100006740823</v>
      </c>
      <c r="E263" t="s">
        <v>1726</v>
      </c>
      <c r="F263">
        <v>100</v>
      </c>
      <c r="G263" t="s">
        <v>1745</v>
      </c>
      <c r="H263" t="s">
        <v>1760</v>
      </c>
      <c r="I263">
        <v>6002401</v>
      </c>
      <c r="J263">
        <v>1</v>
      </c>
      <c r="K263" t="s">
        <v>2153</v>
      </c>
      <c r="L263" t="s">
        <v>2154</v>
      </c>
      <c r="M263" t="s">
        <v>418</v>
      </c>
      <c r="N263">
        <v>2</v>
      </c>
      <c r="O263">
        <v>1</v>
      </c>
      <c r="P263">
        <v>1</v>
      </c>
      <c r="Q263">
        <v>1</v>
      </c>
      <c r="R263">
        <v>0</v>
      </c>
      <c r="S263">
        <v>0</v>
      </c>
      <c r="T263">
        <v>0</v>
      </c>
      <c r="U263" s="50">
        <v>46273.655613425923</v>
      </c>
      <c r="V263" s="50">
        <v>46273.676979166667</v>
      </c>
      <c r="W263" s="51">
        <v>46273</v>
      </c>
      <c r="X263" t="s">
        <v>1747</v>
      </c>
      <c r="Y263" t="s">
        <v>492</v>
      </c>
    </row>
    <row r="264" spans="1:25" ht="15" customHeight="1" x14ac:dyDescent="0.35">
      <c r="A264">
        <v>1</v>
      </c>
      <c r="B264" s="50">
        <v>46273.677083333343</v>
      </c>
      <c r="C264">
        <v>11707916</v>
      </c>
      <c r="D264">
        <v>100006740824</v>
      </c>
      <c r="E264" t="s">
        <v>1726</v>
      </c>
      <c r="F264">
        <v>100</v>
      </c>
      <c r="G264" t="s">
        <v>1745</v>
      </c>
      <c r="H264" t="s">
        <v>1760</v>
      </c>
      <c r="I264">
        <v>6005101</v>
      </c>
      <c r="J264">
        <v>1</v>
      </c>
      <c r="K264" t="s">
        <v>2121</v>
      </c>
      <c r="L264" t="s">
        <v>2122</v>
      </c>
      <c r="N264">
        <v>0</v>
      </c>
      <c r="O264">
        <v>10</v>
      </c>
      <c r="P264">
        <v>10</v>
      </c>
      <c r="Q264">
        <v>10</v>
      </c>
      <c r="R264">
        <v>0</v>
      </c>
      <c r="S264">
        <v>0</v>
      </c>
      <c r="T264">
        <v>0</v>
      </c>
      <c r="U264" s="50">
        <v>46273.655613425923</v>
      </c>
      <c r="V264" s="50">
        <v>46273.655613425923</v>
      </c>
      <c r="W264" s="51">
        <v>46273</v>
      </c>
      <c r="X264" t="s">
        <v>1747</v>
      </c>
      <c r="Y264" t="s">
        <v>492</v>
      </c>
    </row>
    <row r="265" spans="1:25" ht="15" customHeight="1" x14ac:dyDescent="0.35">
      <c r="A265">
        <v>1</v>
      </c>
      <c r="B265" s="50">
        <v>46273.677083333343</v>
      </c>
      <c r="C265">
        <v>11707917</v>
      </c>
      <c r="D265">
        <v>100006740825</v>
      </c>
      <c r="E265" t="s">
        <v>1726</v>
      </c>
      <c r="F265">
        <v>100</v>
      </c>
      <c r="G265" t="s">
        <v>1745</v>
      </c>
      <c r="H265" t="s">
        <v>1760</v>
      </c>
      <c r="I265">
        <v>6008001</v>
      </c>
      <c r="J265">
        <v>1</v>
      </c>
      <c r="K265" t="s">
        <v>1981</v>
      </c>
      <c r="L265" t="s">
        <v>1982</v>
      </c>
      <c r="N265">
        <v>0</v>
      </c>
      <c r="O265">
        <v>20</v>
      </c>
      <c r="P265">
        <v>20</v>
      </c>
      <c r="Q265">
        <v>20</v>
      </c>
      <c r="R265">
        <v>0</v>
      </c>
      <c r="S265">
        <v>0</v>
      </c>
      <c r="T265">
        <v>0</v>
      </c>
      <c r="U265" s="50">
        <v>46273.655613425923</v>
      </c>
      <c r="V265" s="50">
        <v>46273.655613425923</v>
      </c>
      <c r="W265" s="51">
        <v>46273</v>
      </c>
      <c r="X265" t="s">
        <v>1747</v>
      </c>
      <c r="Y265" t="s">
        <v>492</v>
      </c>
    </row>
    <row r="266" spans="1:25" ht="15" customHeight="1" x14ac:dyDescent="0.35">
      <c r="A266">
        <v>1</v>
      </c>
      <c r="B266" s="50">
        <v>46273.677083333343</v>
      </c>
      <c r="C266">
        <v>11707987</v>
      </c>
      <c r="D266">
        <v>100006740870</v>
      </c>
      <c r="E266" t="s">
        <v>1726</v>
      </c>
      <c r="F266">
        <v>100</v>
      </c>
      <c r="G266" t="s">
        <v>1745</v>
      </c>
      <c r="H266" t="s">
        <v>1760</v>
      </c>
      <c r="I266">
        <v>5997901</v>
      </c>
      <c r="J266">
        <v>4</v>
      </c>
      <c r="K266" t="s">
        <v>2155</v>
      </c>
      <c r="L266" t="s">
        <v>2156</v>
      </c>
      <c r="N266">
        <v>0</v>
      </c>
      <c r="O266">
        <v>1</v>
      </c>
      <c r="P266">
        <v>1</v>
      </c>
      <c r="Q266">
        <v>1</v>
      </c>
      <c r="R266">
        <v>0</v>
      </c>
      <c r="S266">
        <v>0</v>
      </c>
      <c r="T266">
        <v>0</v>
      </c>
      <c r="U266" s="50">
        <v>46273.655624999999</v>
      </c>
      <c r="V266" s="50">
        <v>46273.655624999999</v>
      </c>
      <c r="W266" s="51">
        <v>46273</v>
      </c>
      <c r="X266" t="s">
        <v>1747</v>
      </c>
      <c r="Y266" t="s">
        <v>492</v>
      </c>
    </row>
    <row r="267" spans="1:25" ht="15" customHeight="1" x14ac:dyDescent="0.35">
      <c r="A267">
        <v>1</v>
      </c>
      <c r="B267" s="50">
        <v>46273.677083333343</v>
      </c>
      <c r="C267">
        <v>11707988</v>
      </c>
      <c r="D267">
        <v>100006740870</v>
      </c>
      <c r="E267" t="s">
        <v>1726</v>
      </c>
      <c r="F267">
        <v>100</v>
      </c>
      <c r="G267" t="s">
        <v>1745</v>
      </c>
      <c r="H267" t="s">
        <v>1760</v>
      </c>
      <c r="I267">
        <v>5997901</v>
      </c>
      <c r="J267">
        <v>4</v>
      </c>
      <c r="K267" t="s">
        <v>1911</v>
      </c>
      <c r="L267" t="s">
        <v>1912</v>
      </c>
      <c r="N267">
        <v>0</v>
      </c>
      <c r="O267">
        <v>1</v>
      </c>
      <c r="P267">
        <v>1</v>
      </c>
      <c r="Q267">
        <v>1</v>
      </c>
      <c r="R267">
        <v>0</v>
      </c>
      <c r="S267">
        <v>0</v>
      </c>
      <c r="T267">
        <v>0</v>
      </c>
      <c r="U267" s="50">
        <v>46273.655624999999</v>
      </c>
      <c r="V267" s="50">
        <v>46273.655624999999</v>
      </c>
      <c r="W267" s="51">
        <v>46273</v>
      </c>
      <c r="X267" t="s">
        <v>1747</v>
      </c>
      <c r="Y267" t="s">
        <v>492</v>
      </c>
    </row>
    <row r="268" spans="1:25" ht="15" customHeight="1" x14ac:dyDescent="0.35">
      <c r="A268">
        <v>1</v>
      </c>
      <c r="B268" s="50">
        <v>46273.677083333343</v>
      </c>
      <c r="C268">
        <v>11708005</v>
      </c>
      <c r="D268">
        <v>100006740876</v>
      </c>
      <c r="E268" t="s">
        <v>1726</v>
      </c>
      <c r="F268">
        <v>100</v>
      </c>
      <c r="G268" t="s">
        <v>1745</v>
      </c>
      <c r="H268" t="s">
        <v>1760</v>
      </c>
      <c r="I268">
        <v>6010401</v>
      </c>
      <c r="J268">
        <v>4</v>
      </c>
      <c r="K268" t="s">
        <v>2157</v>
      </c>
      <c r="L268" t="s">
        <v>2158</v>
      </c>
      <c r="N268">
        <v>0</v>
      </c>
      <c r="O268">
        <v>1</v>
      </c>
      <c r="P268">
        <v>1</v>
      </c>
      <c r="Q268">
        <v>1</v>
      </c>
      <c r="R268">
        <v>0</v>
      </c>
      <c r="S268">
        <v>0</v>
      </c>
      <c r="T268">
        <v>0</v>
      </c>
      <c r="U268" s="50">
        <v>46273.656284722223</v>
      </c>
      <c r="V268" s="50">
        <v>46273.656284722223</v>
      </c>
      <c r="W268" s="51">
        <v>46273</v>
      </c>
      <c r="X268" t="s">
        <v>1747</v>
      </c>
      <c r="Y268" t="s">
        <v>492</v>
      </c>
    </row>
    <row r="269" spans="1:25" ht="15" customHeight="1" x14ac:dyDescent="0.35">
      <c r="A269">
        <v>1</v>
      </c>
      <c r="B269" s="50">
        <v>46273.677083333343</v>
      </c>
      <c r="C269">
        <v>11708006</v>
      </c>
      <c r="D269">
        <v>100006740876</v>
      </c>
      <c r="E269" t="s">
        <v>1726</v>
      </c>
      <c r="F269">
        <v>100</v>
      </c>
      <c r="G269" t="s">
        <v>1745</v>
      </c>
      <c r="H269" t="s">
        <v>1760</v>
      </c>
      <c r="I269">
        <v>6010401</v>
      </c>
      <c r="J269">
        <v>4</v>
      </c>
      <c r="K269" t="s">
        <v>2159</v>
      </c>
      <c r="L269" t="s">
        <v>2160</v>
      </c>
      <c r="N269">
        <v>0</v>
      </c>
      <c r="O269">
        <v>1</v>
      </c>
      <c r="P269">
        <v>1</v>
      </c>
      <c r="Q269">
        <v>1</v>
      </c>
      <c r="R269">
        <v>0</v>
      </c>
      <c r="S269">
        <v>0</v>
      </c>
      <c r="T269">
        <v>0</v>
      </c>
      <c r="U269" s="50">
        <v>46273.656284722223</v>
      </c>
      <c r="V269" s="50">
        <v>46273.656284722223</v>
      </c>
      <c r="W269" s="51">
        <v>46273</v>
      </c>
      <c r="X269" t="s">
        <v>1747</v>
      </c>
      <c r="Y269" t="s">
        <v>492</v>
      </c>
    </row>
    <row r="270" spans="1:25" ht="15" customHeight="1" x14ac:dyDescent="0.35">
      <c r="A270">
        <v>1</v>
      </c>
      <c r="B270" s="50">
        <v>46273.677083333343</v>
      </c>
      <c r="C270">
        <v>11708007</v>
      </c>
      <c r="D270">
        <v>100006740876</v>
      </c>
      <c r="E270" t="s">
        <v>1726</v>
      </c>
      <c r="F270">
        <v>100</v>
      </c>
      <c r="G270" t="s">
        <v>1745</v>
      </c>
      <c r="H270" t="s">
        <v>1760</v>
      </c>
      <c r="I270">
        <v>6010401</v>
      </c>
      <c r="J270">
        <v>4</v>
      </c>
      <c r="K270" t="s">
        <v>2161</v>
      </c>
      <c r="L270" t="s">
        <v>2162</v>
      </c>
      <c r="N270">
        <v>0</v>
      </c>
      <c r="O270">
        <v>2</v>
      </c>
      <c r="P270">
        <v>2</v>
      </c>
      <c r="Q270">
        <v>2</v>
      </c>
      <c r="R270">
        <v>0</v>
      </c>
      <c r="S270">
        <v>0</v>
      </c>
      <c r="T270">
        <v>0</v>
      </c>
      <c r="U270" s="50">
        <v>46273.656284722223</v>
      </c>
      <c r="V270" s="50">
        <v>46273.656284722223</v>
      </c>
      <c r="W270" s="51">
        <v>46273</v>
      </c>
      <c r="X270" t="s">
        <v>1747</v>
      </c>
      <c r="Y270" t="s">
        <v>492</v>
      </c>
    </row>
    <row r="271" spans="1:25" ht="15" customHeight="1" x14ac:dyDescent="0.35">
      <c r="A271">
        <v>1</v>
      </c>
      <c r="B271" s="50">
        <v>46273.677083333343</v>
      </c>
      <c r="C271">
        <v>11708008</v>
      </c>
      <c r="D271">
        <v>100006740876</v>
      </c>
      <c r="E271" t="s">
        <v>1726</v>
      </c>
      <c r="F271">
        <v>100</v>
      </c>
      <c r="G271" t="s">
        <v>1745</v>
      </c>
      <c r="H271" t="s">
        <v>1760</v>
      </c>
      <c r="I271">
        <v>6010401</v>
      </c>
      <c r="J271">
        <v>4</v>
      </c>
      <c r="K271" t="s">
        <v>2163</v>
      </c>
      <c r="L271" t="s">
        <v>2164</v>
      </c>
      <c r="N271">
        <v>0</v>
      </c>
      <c r="O271">
        <v>3</v>
      </c>
      <c r="P271">
        <v>3</v>
      </c>
      <c r="Q271">
        <v>3</v>
      </c>
      <c r="R271">
        <v>0</v>
      </c>
      <c r="S271">
        <v>0</v>
      </c>
      <c r="T271">
        <v>0</v>
      </c>
      <c r="U271" s="50">
        <v>46273.656284722223</v>
      </c>
      <c r="V271" s="50">
        <v>46273.656284722223</v>
      </c>
      <c r="W271" s="51">
        <v>46273</v>
      </c>
      <c r="X271" t="s">
        <v>1747</v>
      </c>
      <c r="Y271" t="s">
        <v>492</v>
      </c>
    </row>
    <row r="272" spans="1:25" ht="15" customHeight="1" x14ac:dyDescent="0.35">
      <c r="A272">
        <v>1</v>
      </c>
      <c r="B272" s="50">
        <v>46273.677083333343</v>
      </c>
      <c r="C272">
        <v>11708009</v>
      </c>
      <c r="D272">
        <v>100006740876</v>
      </c>
      <c r="E272" t="s">
        <v>1726</v>
      </c>
      <c r="F272">
        <v>100</v>
      </c>
      <c r="G272" t="s">
        <v>1745</v>
      </c>
      <c r="H272" t="s">
        <v>1760</v>
      </c>
      <c r="I272">
        <v>6010401</v>
      </c>
      <c r="J272">
        <v>4</v>
      </c>
      <c r="K272" t="s">
        <v>2165</v>
      </c>
      <c r="L272" t="s">
        <v>2166</v>
      </c>
      <c r="N272">
        <v>0</v>
      </c>
      <c r="O272">
        <v>1</v>
      </c>
      <c r="P272">
        <v>1</v>
      </c>
      <c r="Q272">
        <v>1</v>
      </c>
      <c r="R272">
        <v>0</v>
      </c>
      <c r="S272">
        <v>0</v>
      </c>
      <c r="T272">
        <v>0</v>
      </c>
      <c r="U272" s="50">
        <v>46273.656284722223</v>
      </c>
      <c r="V272" s="50">
        <v>46273.656284722223</v>
      </c>
      <c r="W272" s="51">
        <v>46273</v>
      </c>
      <c r="X272" t="s">
        <v>1747</v>
      </c>
      <c r="Y272" t="s">
        <v>492</v>
      </c>
    </row>
    <row r="273" spans="1:25" ht="15" customHeight="1" x14ac:dyDescent="0.35">
      <c r="A273">
        <v>1</v>
      </c>
      <c r="B273" s="50">
        <v>46273.677083333343</v>
      </c>
      <c r="C273">
        <v>11708045</v>
      </c>
      <c r="D273">
        <v>100006740880</v>
      </c>
      <c r="E273" t="s">
        <v>1726</v>
      </c>
      <c r="F273">
        <v>100</v>
      </c>
      <c r="G273" t="s">
        <v>1745</v>
      </c>
      <c r="H273" t="s">
        <v>1760</v>
      </c>
      <c r="I273">
        <v>5997902</v>
      </c>
      <c r="J273">
        <v>1</v>
      </c>
      <c r="K273" t="s">
        <v>2167</v>
      </c>
      <c r="L273" t="s">
        <v>2168</v>
      </c>
      <c r="N273">
        <v>0</v>
      </c>
      <c r="O273">
        <v>1</v>
      </c>
      <c r="P273">
        <v>1</v>
      </c>
      <c r="Q273">
        <v>1</v>
      </c>
      <c r="R273">
        <v>0</v>
      </c>
      <c r="S273">
        <v>0</v>
      </c>
      <c r="T273">
        <v>0</v>
      </c>
      <c r="U273" s="50">
        <v>46273.6562962963</v>
      </c>
      <c r="V273" s="50">
        <v>46273.6562962963</v>
      </c>
      <c r="W273" s="51">
        <v>46273</v>
      </c>
      <c r="X273" t="s">
        <v>1747</v>
      </c>
      <c r="Y273" t="s">
        <v>492</v>
      </c>
    </row>
    <row r="274" spans="1:25" ht="15" customHeight="1" x14ac:dyDescent="0.35">
      <c r="A274">
        <v>1</v>
      </c>
      <c r="B274" s="50">
        <v>46273.677083333343</v>
      </c>
      <c r="C274">
        <v>11708046</v>
      </c>
      <c r="D274">
        <v>100006740880</v>
      </c>
      <c r="E274" t="s">
        <v>1726</v>
      </c>
      <c r="F274">
        <v>100</v>
      </c>
      <c r="G274" t="s">
        <v>1745</v>
      </c>
      <c r="H274" t="s">
        <v>1760</v>
      </c>
      <c r="I274">
        <v>5997902</v>
      </c>
      <c r="J274">
        <v>1</v>
      </c>
      <c r="K274" t="s">
        <v>1991</v>
      </c>
      <c r="L274" t="s">
        <v>1992</v>
      </c>
      <c r="N274">
        <v>0</v>
      </c>
      <c r="O274">
        <v>1</v>
      </c>
      <c r="P274">
        <v>1</v>
      </c>
      <c r="Q274">
        <v>1</v>
      </c>
      <c r="R274">
        <v>0</v>
      </c>
      <c r="S274">
        <v>0</v>
      </c>
      <c r="T274">
        <v>0</v>
      </c>
      <c r="U274" s="50">
        <v>46273.6562962963</v>
      </c>
      <c r="V274" s="50">
        <v>46273.6562962963</v>
      </c>
      <c r="W274" s="51">
        <v>46273</v>
      </c>
      <c r="X274" t="s">
        <v>1747</v>
      </c>
      <c r="Y274" t="s">
        <v>492</v>
      </c>
    </row>
    <row r="275" spans="1:25" ht="15" customHeight="1" x14ac:dyDescent="0.35">
      <c r="A275">
        <v>1</v>
      </c>
      <c r="B275" s="50">
        <v>46273.677083333343</v>
      </c>
      <c r="C275">
        <v>11708047</v>
      </c>
      <c r="D275">
        <v>100006740880</v>
      </c>
      <c r="E275" t="s">
        <v>1726</v>
      </c>
      <c r="F275">
        <v>100</v>
      </c>
      <c r="G275" t="s">
        <v>1745</v>
      </c>
      <c r="H275" t="s">
        <v>1760</v>
      </c>
      <c r="I275">
        <v>5997902</v>
      </c>
      <c r="J275">
        <v>1</v>
      </c>
      <c r="K275" t="s">
        <v>2169</v>
      </c>
      <c r="L275" t="s">
        <v>2170</v>
      </c>
      <c r="N275">
        <v>0</v>
      </c>
      <c r="O275">
        <v>1</v>
      </c>
      <c r="P275">
        <v>1</v>
      </c>
      <c r="Q275">
        <v>1</v>
      </c>
      <c r="R275">
        <v>0</v>
      </c>
      <c r="S275">
        <v>0</v>
      </c>
      <c r="T275">
        <v>0</v>
      </c>
      <c r="U275" s="50">
        <v>46273.6562962963</v>
      </c>
      <c r="V275" s="50">
        <v>46273.6562962963</v>
      </c>
      <c r="W275" s="51">
        <v>46273</v>
      </c>
      <c r="X275" t="s">
        <v>1747</v>
      </c>
      <c r="Y275" t="s">
        <v>492</v>
      </c>
    </row>
    <row r="276" spans="1:25" ht="15" customHeight="1" x14ac:dyDescent="0.35">
      <c r="A276">
        <v>1</v>
      </c>
      <c r="B276" s="50">
        <v>46273.677083333343</v>
      </c>
      <c r="C276">
        <v>11708048</v>
      </c>
      <c r="D276">
        <v>100006740880</v>
      </c>
      <c r="E276" t="s">
        <v>1726</v>
      </c>
      <c r="F276">
        <v>100</v>
      </c>
      <c r="G276" t="s">
        <v>1745</v>
      </c>
      <c r="H276" t="s">
        <v>1760</v>
      </c>
      <c r="I276">
        <v>5997902</v>
      </c>
      <c r="J276">
        <v>1</v>
      </c>
      <c r="K276" t="s">
        <v>2171</v>
      </c>
      <c r="L276" t="s">
        <v>2172</v>
      </c>
      <c r="N276">
        <v>0</v>
      </c>
      <c r="O276">
        <v>2</v>
      </c>
      <c r="P276">
        <v>2</v>
      </c>
      <c r="Q276">
        <v>2</v>
      </c>
      <c r="R276">
        <v>0</v>
      </c>
      <c r="S276">
        <v>0</v>
      </c>
      <c r="T276">
        <v>0</v>
      </c>
      <c r="U276" s="50">
        <v>46273.6562962963</v>
      </c>
      <c r="V276" s="50">
        <v>46273.6562962963</v>
      </c>
      <c r="W276" s="51">
        <v>46273</v>
      </c>
      <c r="X276" t="s">
        <v>1747</v>
      </c>
      <c r="Y276" t="s">
        <v>492</v>
      </c>
    </row>
    <row r="277" spans="1:25" ht="15" customHeight="1" x14ac:dyDescent="0.35">
      <c r="A277">
        <v>1</v>
      </c>
      <c r="B277" s="50">
        <v>46273.677083333343</v>
      </c>
      <c r="C277">
        <v>11708049</v>
      </c>
      <c r="D277">
        <v>100006740880</v>
      </c>
      <c r="E277" t="s">
        <v>1726</v>
      </c>
      <c r="F277">
        <v>100</v>
      </c>
      <c r="G277" t="s">
        <v>1745</v>
      </c>
      <c r="H277" t="s">
        <v>1760</v>
      </c>
      <c r="I277">
        <v>5997902</v>
      </c>
      <c r="J277">
        <v>1</v>
      </c>
      <c r="K277" t="s">
        <v>2121</v>
      </c>
      <c r="L277" t="s">
        <v>2122</v>
      </c>
      <c r="N277">
        <v>0</v>
      </c>
      <c r="O277">
        <v>1</v>
      </c>
      <c r="P277">
        <v>1</v>
      </c>
      <c r="Q277">
        <v>1</v>
      </c>
      <c r="R277">
        <v>0</v>
      </c>
      <c r="S277">
        <v>0</v>
      </c>
      <c r="T277">
        <v>0</v>
      </c>
      <c r="U277" s="50">
        <v>46273.6562962963</v>
      </c>
      <c r="V277" s="50">
        <v>46273.6562962963</v>
      </c>
      <c r="W277" s="51">
        <v>46273</v>
      </c>
      <c r="X277" t="s">
        <v>1747</v>
      </c>
      <c r="Y277" t="s">
        <v>492</v>
      </c>
    </row>
    <row r="278" spans="1:25" ht="15" customHeight="1" x14ac:dyDescent="0.35">
      <c r="A278">
        <v>1</v>
      </c>
      <c r="B278" s="50">
        <v>46273.677083333343</v>
      </c>
      <c r="C278">
        <v>11708050</v>
      </c>
      <c r="D278">
        <v>100006740880</v>
      </c>
      <c r="E278" t="s">
        <v>1726</v>
      </c>
      <c r="F278">
        <v>100</v>
      </c>
      <c r="G278" t="s">
        <v>1745</v>
      </c>
      <c r="H278" t="s">
        <v>1760</v>
      </c>
      <c r="I278">
        <v>5997902</v>
      </c>
      <c r="J278">
        <v>1</v>
      </c>
      <c r="K278" t="s">
        <v>2173</v>
      </c>
      <c r="L278" t="s">
        <v>2174</v>
      </c>
      <c r="N278">
        <v>0</v>
      </c>
      <c r="O278">
        <v>1</v>
      </c>
      <c r="P278">
        <v>1</v>
      </c>
      <c r="Q278">
        <v>1</v>
      </c>
      <c r="R278">
        <v>0</v>
      </c>
      <c r="S278">
        <v>0</v>
      </c>
      <c r="T278">
        <v>0</v>
      </c>
      <c r="U278" s="50">
        <v>46273.6562962963</v>
      </c>
      <c r="V278" s="50">
        <v>46273.6562962963</v>
      </c>
      <c r="W278" s="51">
        <v>46273</v>
      </c>
      <c r="X278" t="s">
        <v>1747</v>
      </c>
      <c r="Y278" t="s">
        <v>492</v>
      </c>
    </row>
    <row r="279" spans="1:25" ht="15" customHeight="1" x14ac:dyDescent="0.35">
      <c r="A279">
        <v>1</v>
      </c>
      <c r="B279" s="50">
        <v>46273.677083333343</v>
      </c>
      <c r="C279">
        <v>11708072</v>
      </c>
      <c r="D279">
        <v>100006740888</v>
      </c>
      <c r="E279" t="s">
        <v>1726</v>
      </c>
      <c r="F279">
        <v>100</v>
      </c>
      <c r="G279" t="s">
        <v>1745</v>
      </c>
      <c r="H279" t="s">
        <v>1760</v>
      </c>
      <c r="I279">
        <v>6008401</v>
      </c>
      <c r="J279">
        <v>1</v>
      </c>
      <c r="K279" t="s">
        <v>1999</v>
      </c>
      <c r="L279" t="s">
        <v>2000</v>
      </c>
      <c r="N279">
        <v>0</v>
      </c>
      <c r="O279">
        <v>1</v>
      </c>
      <c r="P279">
        <v>1</v>
      </c>
      <c r="Q279">
        <v>1</v>
      </c>
      <c r="R279">
        <v>0</v>
      </c>
      <c r="S279">
        <v>0</v>
      </c>
      <c r="T279">
        <v>0</v>
      </c>
      <c r="U279" s="50">
        <v>46273.656307870369</v>
      </c>
      <c r="V279" s="50">
        <v>46273.656307870369</v>
      </c>
      <c r="W279" s="51">
        <v>46273</v>
      </c>
      <c r="X279" t="s">
        <v>1747</v>
      </c>
      <c r="Y279" t="s">
        <v>492</v>
      </c>
    </row>
    <row r="280" spans="1:25" ht="15" customHeight="1" x14ac:dyDescent="0.35">
      <c r="A280">
        <v>1</v>
      </c>
      <c r="B280" s="50">
        <v>46273.677083333343</v>
      </c>
      <c r="C280">
        <v>11708073</v>
      </c>
      <c r="D280">
        <v>100006740888</v>
      </c>
      <c r="E280" t="s">
        <v>1726</v>
      </c>
      <c r="F280">
        <v>100</v>
      </c>
      <c r="G280" t="s">
        <v>1745</v>
      </c>
      <c r="H280" t="s">
        <v>1760</v>
      </c>
      <c r="I280">
        <v>6008401</v>
      </c>
      <c r="J280">
        <v>1</v>
      </c>
      <c r="K280" t="s">
        <v>2091</v>
      </c>
      <c r="L280" t="s">
        <v>2092</v>
      </c>
      <c r="N280">
        <v>0</v>
      </c>
      <c r="O280">
        <v>1</v>
      </c>
      <c r="P280">
        <v>1</v>
      </c>
      <c r="Q280">
        <v>1</v>
      </c>
      <c r="R280">
        <v>0</v>
      </c>
      <c r="S280">
        <v>0</v>
      </c>
      <c r="T280">
        <v>0</v>
      </c>
      <c r="U280" s="50">
        <v>46273.656307870369</v>
      </c>
      <c r="V280" s="50">
        <v>46273.656307870369</v>
      </c>
      <c r="W280" s="51">
        <v>46273</v>
      </c>
      <c r="X280" t="s">
        <v>1747</v>
      </c>
      <c r="Y280" t="s">
        <v>492</v>
      </c>
    </row>
    <row r="281" spans="1:25" ht="15" customHeight="1" x14ac:dyDescent="0.35">
      <c r="A281">
        <v>1</v>
      </c>
      <c r="B281" s="50">
        <v>46273.677083333343</v>
      </c>
      <c r="C281">
        <v>11708074</v>
      </c>
      <c r="D281">
        <v>100006740888</v>
      </c>
      <c r="E281" t="s">
        <v>1726</v>
      </c>
      <c r="F281">
        <v>100</v>
      </c>
      <c r="G281" t="s">
        <v>1745</v>
      </c>
      <c r="H281" t="s">
        <v>1760</v>
      </c>
      <c r="I281">
        <v>6008401</v>
      </c>
      <c r="J281">
        <v>1</v>
      </c>
      <c r="K281" t="s">
        <v>2099</v>
      </c>
      <c r="L281" t="s">
        <v>2100</v>
      </c>
      <c r="N281">
        <v>0</v>
      </c>
      <c r="O281">
        <v>1</v>
      </c>
      <c r="P281">
        <v>1</v>
      </c>
      <c r="Q281">
        <v>1</v>
      </c>
      <c r="R281">
        <v>0</v>
      </c>
      <c r="S281">
        <v>0</v>
      </c>
      <c r="T281">
        <v>0</v>
      </c>
      <c r="U281" s="50">
        <v>46273.656307870369</v>
      </c>
      <c r="V281" s="50">
        <v>46273.656307870369</v>
      </c>
      <c r="W281" s="51">
        <v>46273</v>
      </c>
      <c r="X281" t="s">
        <v>1747</v>
      </c>
      <c r="Y281" t="s">
        <v>492</v>
      </c>
    </row>
    <row r="282" spans="1:25" ht="15" customHeight="1" x14ac:dyDescent="0.35">
      <c r="A282">
        <v>1</v>
      </c>
      <c r="B282" s="50">
        <v>46273.677083333343</v>
      </c>
      <c r="C282">
        <v>11708075</v>
      </c>
      <c r="D282">
        <v>100006740888</v>
      </c>
      <c r="E282" t="s">
        <v>1726</v>
      </c>
      <c r="F282">
        <v>100</v>
      </c>
      <c r="G282" t="s">
        <v>1745</v>
      </c>
      <c r="H282" t="s">
        <v>1760</v>
      </c>
      <c r="I282">
        <v>6008401</v>
      </c>
      <c r="J282">
        <v>1</v>
      </c>
      <c r="K282" t="s">
        <v>2175</v>
      </c>
      <c r="L282" t="s">
        <v>2176</v>
      </c>
      <c r="N282">
        <v>0</v>
      </c>
      <c r="O282">
        <v>1</v>
      </c>
      <c r="P282">
        <v>1</v>
      </c>
      <c r="Q282">
        <v>1</v>
      </c>
      <c r="R282">
        <v>0</v>
      </c>
      <c r="S282">
        <v>0</v>
      </c>
      <c r="T282">
        <v>0</v>
      </c>
      <c r="U282" s="50">
        <v>46273.656307870369</v>
      </c>
      <c r="V282" s="50">
        <v>46273.656307870369</v>
      </c>
      <c r="W282" s="51">
        <v>46273</v>
      </c>
      <c r="X282" t="s">
        <v>1747</v>
      </c>
      <c r="Y282" t="s">
        <v>492</v>
      </c>
    </row>
    <row r="283" spans="1:25" ht="15" customHeight="1" x14ac:dyDescent="0.35">
      <c r="A283">
        <v>1</v>
      </c>
      <c r="B283" s="50">
        <v>46273.677083333343</v>
      </c>
      <c r="C283">
        <v>11708076</v>
      </c>
      <c r="D283">
        <v>100006740888</v>
      </c>
      <c r="E283" t="s">
        <v>1726</v>
      </c>
      <c r="F283">
        <v>100</v>
      </c>
      <c r="G283" t="s">
        <v>1745</v>
      </c>
      <c r="H283" t="s">
        <v>1760</v>
      </c>
      <c r="I283">
        <v>6008401</v>
      </c>
      <c r="J283">
        <v>1</v>
      </c>
      <c r="K283" t="s">
        <v>1979</v>
      </c>
      <c r="L283" t="s">
        <v>1980</v>
      </c>
      <c r="N283">
        <v>0</v>
      </c>
      <c r="O283">
        <v>2</v>
      </c>
      <c r="P283">
        <v>2</v>
      </c>
      <c r="Q283">
        <v>2</v>
      </c>
      <c r="R283">
        <v>0</v>
      </c>
      <c r="S283">
        <v>0</v>
      </c>
      <c r="T283">
        <v>0</v>
      </c>
      <c r="U283" s="50">
        <v>46273.656307870369</v>
      </c>
      <c r="V283" s="50">
        <v>46273.656307870369</v>
      </c>
      <c r="W283" s="51">
        <v>46273</v>
      </c>
      <c r="X283" t="s">
        <v>1747</v>
      </c>
      <c r="Y283" t="s">
        <v>492</v>
      </c>
    </row>
    <row r="284" spans="1:25" ht="15" customHeight="1" x14ac:dyDescent="0.35">
      <c r="A284">
        <v>1</v>
      </c>
      <c r="B284" s="50">
        <v>46273.677083333343</v>
      </c>
      <c r="C284">
        <v>11708077</v>
      </c>
      <c r="D284">
        <v>100006740889</v>
      </c>
      <c r="E284" t="s">
        <v>1726</v>
      </c>
      <c r="F284">
        <v>100</v>
      </c>
      <c r="G284" t="s">
        <v>1745</v>
      </c>
      <c r="H284" t="s">
        <v>1760</v>
      </c>
      <c r="I284">
        <v>6010402</v>
      </c>
      <c r="J284">
        <v>1</v>
      </c>
      <c r="K284" t="s">
        <v>2177</v>
      </c>
      <c r="L284" t="s">
        <v>2178</v>
      </c>
      <c r="N284">
        <v>0</v>
      </c>
      <c r="O284">
        <v>1</v>
      </c>
      <c r="P284">
        <v>1</v>
      </c>
      <c r="Q284">
        <v>1</v>
      </c>
      <c r="R284">
        <v>0</v>
      </c>
      <c r="S284">
        <v>0</v>
      </c>
      <c r="T284">
        <v>0</v>
      </c>
      <c r="U284" s="50">
        <v>46273.656307870369</v>
      </c>
      <c r="V284" s="50">
        <v>46273.656307870369</v>
      </c>
      <c r="W284" s="51">
        <v>46273</v>
      </c>
      <c r="X284" t="s">
        <v>1747</v>
      </c>
      <c r="Y284" t="s">
        <v>492</v>
      </c>
    </row>
    <row r="285" spans="1:25" ht="15" customHeight="1" x14ac:dyDescent="0.35">
      <c r="A285">
        <v>1</v>
      </c>
      <c r="B285" s="50">
        <v>46273.677083333343</v>
      </c>
      <c r="C285">
        <v>11708078</v>
      </c>
      <c r="D285">
        <v>100006740889</v>
      </c>
      <c r="E285" t="s">
        <v>1726</v>
      </c>
      <c r="F285">
        <v>100</v>
      </c>
      <c r="G285" t="s">
        <v>1745</v>
      </c>
      <c r="H285" t="s">
        <v>1760</v>
      </c>
      <c r="I285">
        <v>6010402</v>
      </c>
      <c r="J285">
        <v>1</v>
      </c>
      <c r="K285" t="s">
        <v>2053</v>
      </c>
      <c r="L285" t="s">
        <v>2054</v>
      </c>
      <c r="N285">
        <v>0</v>
      </c>
      <c r="O285">
        <v>1</v>
      </c>
      <c r="P285">
        <v>1</v>
      </c>
      <c r="Q285">
        <v>1</v>
      </c>
      <c r="R285">
        <v>0</v>
      </c>
      <c r="S285">
        <v>0</v>
      </c>
      <c r="T285">
        <v>0</v>
      </c>
      <c r="U285" s="50">
        <v>46273.656307870369</v>
      </c>
      <c r="V285" s="50">
        <v>46273.656307870369</v>
      </c>
      <c r="W285" s="51">
        <v>46273</v>
      </c>
      <c r="X285" t="s">
        <v>1747</v>
      </c>
      <c r="Y285" t="s">
        <v>492</v>
      </c>
    </row>
    <row r="286" spans="1:25" ht="15" customHeight="1" x14ac:dyDescent="0.35">
      <c r="A286">
        <v>1</v>
      </c>
      <c r="B286" s="50">
        <v>46273.677083333343</v>
      </c>
      <c r="C286">
        <v>11708079</v>
      </c>
      <c r="D286">
        <v>100006740889</v>
      </c>
      <c r="E286" t="s">
        <v>1726</v>
      </c>
      <c r="F286">
        <v>100</v>
      </c>
      <c r="G286" t="s">
        <v>1745</v>
      </c>
      <c r="H286" t="s">
        <v>1760</v>
      </c>
      <c r="I286">
        <v>6010402</v>
      </c>
      <c r="J286">
        <v>1</v>
      </c>
      <c r="K286" t="s">
        <v>2179</v>
      </c>
      <c r="L286" t="s">
        <v>2180</v>
      </c>
      <c r="N286">
        <v>0</v>
      </c>
      <c r="O286">
        <v>1</v>
      </c>
      <c r="P286">
        <v>1</v>
      </c>
      <c r="Q286">
        <v>1</v>
      </c>
      <c r="R286">
        <v>0</v>
      </c>
      <c r="S286">
        <v>0</v>
      </c>
      <c r="T286">
        <v>0</v>
      </c>
      <c r="U286" s="50">
        <v>46273.656307870369</v>
      </c>
      <c r="V286" s="50">
        <v>46273.656307870369</v>
      </c>
      <c r="W286" s="51">
        <v>46273</v>
      </c>
      <c r="X286" t="s">
        <v>1747</v>
      </c>
      <c r="Y286" t="s">
        <v>492</v>
      </c>
    </row>
    <row r="287" spans="1:25" ht="15" customHeight="1" x14ac:dyDescent="0.35">
      <c r="A287">
        <v>1</v>
      </c>
      <c r="B287" s="50">
        <v>46273.677083333343</v>
      </c>
      <c r="C287">
        <v>11708080</v>
      </c>
      <c r="D287">
        <v>100006740889</v>
      </c>
      <c r="E287" t="s">
        <v>1726</v>
      </c>
      <c r="F287">
        <v>100</v>
      </c>
      <c r="G287" t="s">
        <v>1745</v>
      </c>
      <c r="H287" t="s">
        <v>1760</v>
      </c>
      <c r="I287">
        <v>6010402</v>
      </c>
      <c r="J287">
        <v>1</v>
      </c>
      <c r="K287" t="s">
        <v>2079</v>
      </c>
      <c r="L287" t="s">
        <v>2080</v>
      </c>
      <c r="N287">
        <v>0</v>
      </c>
      <c r="O287">
        <v>1</v>
      </c>
      <c r="P287">
        <v>1</v>
      </c>
      <c r="Q287">
        <v>1</v>
      </c>
      <c r="R287">
        <v>0</v>
      </c>
      <c r="S287">
        <v>0</v>
      </c>
      <c r="T287">
        <v>0</v>
      </c>
      <c r="U287" s="50">
        <v>46273.656307870369</v>
      </c>
      <c r="V287" s="50">
        <v>46273.656307870369</v>
      </c>
      <c r="W287" s="51">
        <v>46273</v>
      </c>
      <c r="X287" t="s">
        <v>1747</v>
      </c>
      <c r="Y287" t="s">
        <v>492</v>
      </c>
    </row>
    <row r="288" spans="1:25" ht="15" customHeight="1" x14ac:dyDescent="0.35">
      <c r="A288">
        <v>1</v>
      </c>
      <c r="B288" s="50">
        <v>46273.677083333343</v>
      </c>
      <c r="C288">
        <v>11708081</v>
      </c>
      <c r="D288">
        <v>100006740889</v>
      </c>
      <c r="E288" t="s">
        <v>1726</v>
      </c>
      <c r="F288">
        <v>100</v>
      </c>
      <c r="G288" t="s">
        <v>1745</v>
      </c>
      <c r="H288" t="s">
        <v>1760</v>
      </c>
      <c r="I288">
        <v>6010402</v>
      </c>
      <c r="J288">
        <v>1</v>
      </c>
      <c r="K288" t="s">
        <v>2081</v>
      </c>
      <c r="L288" t="s">
        <v>2082</v>
      </c>
      <c r="N288">
        <v>0</v>
      </c>
      <c r="O288">
        <v>1</v>
      </c>
      <c r="P288">
        <v>1</v>
      </c>
      <c r="Q288">
        <v>1</v>
      </c>
      <c r="R288">
        <v>0</v>
      </c>
      <c r="S288">
        <v>0</v>
      </c>
      <c r="T288">
        <v>0</v>
      </c>
      <c r="U288" s="50">
        <v>46273.656307870369</v>
      </c>
      <c r="V288" s="50">
        <v>46273.656307870369</v>
      </c>
      <c r="W288" s="51">
        <v>46273</v>
      </c>
      <c r="X288" t="s">
        <v>1747</v>
      </c>
      <c r="Y288" t="s">
        <v>492</v>
      </c>
    </row>
    <row r="289" spans="1:25" ht="15" customHeight="1" x14ac:dyDescent="0.35">
      <c r="A289">
        <v>1</v>
      </c>
      <c r="B289" s="50">
        <v>46273.677083333343</v>
      </c>
      <c r="C289">
        <v>11708082</v>
      </c>
      <c r="D289">
        <v>100006740889</v>
      </c>
      <c r="E289" t="s">
        <v>1726</v>
      </c>
      <c r="F289">
        <v>100</v>
      </c>
      <c r="G289" t="s">
        <v>1745</v>
      </c>
      <c r="H289" t="s">
        <v>1760</v>
      </c>
      <c r="I289">
        <v>6010402</v>
      </c>
      <c r="J289">
        <v>1</v>
      </c>
      <c r="K289" t="s">
        <v>2181</v>
      </c>
      <c r="L289" t="s">
        <v>2182</v>
      </c>
      <c r="N289">
        <v>0</v>
      </c>
      <c r="O289">
        <v>1</v>
      </c>
      <c r="P289">
        <v>1</v>
      </c>
      <c r="Q289">
        <v>1</v>
      </c>
      <c r="R289">
        <v>0</v>
      </c>
      <c r="S289">
        <v>0</v>
      </c>
      <c r="T289">
        <v>0</v>
      </c>
      <c r="U289" s="50">
        <v>46273.656307870369</v>
      </c>
      <c r="V289" s="50">
        <v>46273.656307870369</v>
      </c>
      <c r="W289" s="51">
        <v>46273</v>
      </c>
      <c r="X289" t="s">
        <v>1747</v>
      </c>
      <c r="Y289" t="s">
        <v>492</v>
      </c>
    </row>
    <row r="290" spans="1:25" ht="15" customHeight="1" x14ac:dyDescent="0.35">
      <c r="A290">
        <v>1</v>
      </c>
      <c r="B290" s="50">
        <v>46273.677083333343</v>
      </c>
      <c r="C290">
        <v>11708083</v>
      </c>
      <c r="D290">
        <v>100006740889</v>
      </c>
      <c r="E290" t="s">
        <v>1726</v>
      </c>
      <c r="F290">
        <v>100</v>
      </c>
      <c r="G290" t="s">
        <v>1745</v>
      </c>
      <c r="H290" t="s">
        <v>1760</v>
      </c>
      <c r="I290">
        <v>6010402</v>
      </c>
      <c r="J290">
        <v>1</v>
      </c>
      <c r="K290" t="s">
        <v>1973</v>
      </c>
      <c r="L290" t="s">
        <v>1974</v>
      </c>
      <c r="N290">
        <v>0</v>
      </c>
      <c r="O290">
        <v>1</v>
      </c>
      <c r="P290">
        <v>1</v>
      </c>
      <c r="Q290">
        <v>1</v>
      </c>
      <c r="R290">
        <v>0</v>
      </c>
      <c r="S290">
        <v>0</v>
      </c>
      <c r="T290">
        <v>0</v>
      </c>
      <c r="U290" s="50">
        <v>46273.656307870369</v>
      </c>
      <c r="V290" s="50">
        <v>46273.656307870369</v>
      </c>
      <c r="W290" s="51">
        <v>46273</v>
      </c>
      <c r="X290" t="s">
        <v>1747</v>
      </c>
      <c r="Y290" t="s">
        <v>492</v>
      </c>
    </row>
    <row r="291" spans="1:25" ht="15" customHeight="1" x14ac:dyDescent="0.35">
      <c r="A291">
        <v>1</v>
      </c>
      <c r="B291" s="50">
        <v>46273.677083333343</v>
      </c>
      <c r="C291">
        <v>11708084</v>
      </c>
      <c r="D291">
        <v>100006740889</v>
      </c>
      <c r="E291" t="s">
        <v>1726</v>
      </c>
      <c r="F291">
        <v>100</v>
      </c>
      <c r="G291" t="s">
        <v>1745</v>
      </c>
      <c r="H291" t="s">
        <v>1760</v>
      </c>
      <c r="I291">
        <v>6010402</v>
      </c>
      <c r="J291">
        <v>1</v>
      </c>
      <c r="K291" t="s">
        <v>2087</v>
      </c>
      <c r="L291" t="s">
        <v>2088</v>
      </c>
      <c r="N291">
        <v>0</v>
      </c>
      <c r="O291">
        <v>1</v>
      </c>
      <c r="P291">
        <v>1</v>
      </c>
      <c r="Q291">
        <v>1</v>
      </c>
      <c r="R291">
        <v>0</v>
      </c>
      <c r="S291">
        <v>0</v>
      </c>
      <c r="T291">
        <v>0</v>
      </c>
      <c r="U291" s="50">
        <v>46273.656307870369</v>
      </c>
      <c r="V291" s="50">
        <v>46273.656307870369</v>
      </c>
      <c r="W291" s="51">
        <v>46273</v>
      </c>
      <c r="X291" t="s">
        <v>1747</v>
      </c>
      <c r="Y291" t="s">
        <v>492</v>
      </c>
    </row>
    <row r="292" spans="1:25" ht="15" customHeight="1" x14ac:dyDescent="0.35">
      <c r="A292">
        <v>1</v>
      </c>
      <c r="B292" s="50">
        <v>46273.677083333343</v>
      </c>
      <c r="C292">
        <v>11708122</v>
      </c>
      <c r="D292">
        <v>100006740904</v>
      </c>
      <c r="E292" t="s">
        <v>1726</v>
      </c>
      <c r="F292">
        <v>100</v>
      </c>
      <c r="G292" t="s">
        <v>1745</v>
      </c>
      <c r="H292" t="s">
        <v>1760</v>
      </c>
      <c r="I292">
        <v>6013501</v>
      </c>
      <c r="J292">
        <v>3</v>
      </c>
      <c r="K292" t="s">
        <v>1855</v>
      </c>
      <c r="L292" t="s">
        <v>1856</v>
      </c>
      <c r="N292">
        <v>0</v>
      </c>
      <c r="O292">
        <v>5</v>
      </c>
      <c r="P292">
        <v>5</v>
      </c>
      <c r="Q292">
        <v>5</v>
      </c>
      <c r="R292">
        <v>0</v>
      </c>
      <c r="S292">
        <v>0</v>
      </c>
      <c r="T292">
        <v>0</v>
      </c>
      <c r="U292" s="50">
        <v>46273.65697916667</v>
      </c>
      <c r="V292" s="50">
        <v>46273.65697916667</v>
      </c>
      <c r="W292" s="51">
        <v>46273</v>
      </c>
      <c r="X292" t="s">
        <v>1747</v>
      </c>
      <c r="Y292" t="s">
        <v>492</v>
      </c>
    </row>
    <row r="293" spans="1:25" ht="15" customHeight="1" x14ac:dyDescent="0.35">
      <c r="A293">
        <v>1</v>
      </c>
      <c r="B293" s="50">
        <v>46273.677083333343</v>
      </c>
      <c r="C293">
        <v>11708123</v>
      </c>
      <c r="D293">
        <v>100006740904</v>
      </c>
      <c r="E293" t="s">
        <v>1726</v>
      </c>
      <c r="F293">
        <v>100</v>
      </c>
      <c r="G293" t="s">
        <v>1745</v>
      </c>
      <c r="H293" t="s">
        <v>1760</v>
      </c>
      <c r="I293">
        <v>6013501</v>
      </c>
      <c r="J293">
        <v>3</v>
      </c>
      <c r="K293" t="s">
        <v>1845</v>
      </c>
      <c r="L293" t="s">
        <v>1846</v>
      </c>
      <c r="N293">
        <v>0</v>
      </c>
      <c r="O293">
        <v>1</v>
      </c>
      <c r="P293">
        <v>1</v>
      </c>
      <c r="Q293">
        <v>1</v>
      </c>
      <c r="R293">
        <v>0</v>
      </c>
      <c r="S293">
        <v>0</v>
      </c>
      <c r="T293">
        <v>0</v>
      </c>
      <c r="U293" s="50">
        <v>46273.65697916667</v>
      </c>
      <c r="V293" s="50">
        <v>46273.65697916667</v>
      </c>
      <c r="W293" s="51">
        <v>46273</v>
      </c>
      <c r="X293" t="s">
        <v>1747</v>
      </c>
      <c r="Y293" t="s">
        <v>492</v>
      </c>
    </row>
    <row r="294" spans="1:25" ht="15" customHeight="1" x14ac:dyDescent="0.35">
      <c r="A294">
        <v>1</v>
      </c>
      <c r="B294" s="50">
        <v>46273.677083333343</v>
      </c>
      <c r="C294">
        <v>11708127</v>
      </c>
      <c r="D294">
        <v>100006740906</v>
      </c>
      <c r="E294" t="s">
        <v>1726</v>
      </c>
      <c r="F294">
        <v>100</v>
      </c>
      <c r="G294" t="s">
        <v>1745</v>
      </c>
      <c r="H294" t="s">
        <v>1760</v>
      </c>
      <c r="I294">
        <v>6013402</v>
      </c>
      <c r="J294">
        <v>2</v>
      </c>
      <c r="K294" t="s">
        <v>2183</v>
      </c>
      <c r="L294" t="s">
        <v>2184</v>
      </c>
      <c r="N294">
        <v>0</v>
      </c>
      <c r="O294">
        <v>2</v>
      </c>
      <c r="P294">
        <v>2</v>
      </c>
      <c r="Q294">
        <v>2</v>
      </c>
      <c r="R294">
        <v>0</v>
      </c>
      <c r="S294">
        <v>0</v>
      </c>
      <c r="T294">
        <v>0</v>
      </c>
      <c r="U294" s="50">
        <v>46273.656990740739</v>
      </c>
      <c r="V294" s="50">
        <v>46273.656990740739</v>
      </c>
      <c r="W294" s="51">
        <v>46273</v>
      </c>
      <c r="X294" t="s">
        <v>1747</v>
      </c>
      <c r="Y294" t="s">
        <v>492</v>
      </c>
    </row>
    <row r="295" spans="1:25" ht="15" customHeight="1" x14ac:dyDescent="0.35">
      <c r="A295">
        <v>1</v>
      </c>
      <c r="B295" s="50">
        <v>46273.677083333343</v>
      </c>
      <c r="C295">
        <v>11708128</v>
      </c>
      <c r="D295">
        <v>100006740906</v>
      </c>
      <c r="E295" t="s">
        <v>1726</v>
      </c>
      <c r="F295">
        <v>100</v>
      </c>
      <c r="G295" t="s">
        <v>1745</v>
      </c>
      <c r="H295" t="s">
        <v>1760</v>
      </c>
      <c r="I295">
        <v>6013402</v>
      </c>
      <c r="J295">
        <v>2</v>
      </c>
      <c r="K295" t="s">
        <v>2185</v>
      </c>
      <c r="L295" t="s">
        <v>2186</v>
      </c>
      <c r="N295">
        <v>0</v>
      </c>
      <c r="O295">
        <v>4</v>
      </c>
      <c r="P295">
        <v>4</v>
      </c>
      <c r="Q295">
        <v>4</v>
      </c>
      <c r="R295">
        <v>0</v>
      </c>
      <c r="S295">
        <v>0</v>
      </c>
      <c r="T295">
        <v>0</v>
      </c>
      <c r="U295" s="50">
        <v>46273.656990740739</v>
      </c>
      <c r="V295" s="50">
        <v>46273.656990740739</v>
      </c>
      <c r="W295" s="51">
        <v>46273</v>
      </c>
      <c r="X295" t="s">
        <v>1747</v>
      </c>
      <c r="Y295" t="s">
        <v>492</v>
      </c>
    </row>
    <row r="296" spans="1:25" ht="15" customHeight="1" x14ac:dyDescent="0.35">
      <c r="A296">
        <v>1</v>
      </c>
      <c r="B296" s="50">
        <v>46273.677083333343</v>
      </c>
      <c r="C296">
        <v>11708129</v>
      </c>
      <c r="D296">
        <v>100006740907</v>
      </c>
      <c r="E296" t="s">
        <v>1726</v>
      </c>
      <c r="F296">
        <v>100</v>
      </c>
      <c r="G296" t="s">
        <v>1745</v>
      </c>
      <c r="H296" t="s">
        <v>1760</v>
      </c>
      <c r="I296">
        <v>6013403</v>
      </c>
      <c r="J296">
        <v>2</v>
      </c>
      <c r="K296" t="s">
        <v>2187</v>
      </c>
      <c r="L296" t="s">
        <v>2188</v>
      </c>
      <c r="N296">
        <v>0</v>
      </c>
      <c r="O296">
        <v>10</v>
      </c>
      <c r="P296">
        <v>10</v>
      </c>
      <c r="Q296">
        <v>10</v>
      </c>
      <c r="R296">
        <v>0</v>
      </c>
      <c r="S296">
        <v>0</v>
      </c>
      <c r="T296">
        <v>0</v>
      </c>
      <c r="U296" s="50">
        <v>46273.656990740739</v>
      </c>
      <c r="V296" s="50">
        <v>46273.656990740739</v>
      </c>
      <c r="W296" s="51">
        <v>46273</v>
      </c>
      <c r="X296" t="s">
        <v>1747</v>
      </c>
      <c r="Y296" t="s">
        <v>492</v>
      </c>
    </row>
    <row r="297" spans="1:25" ht="15" customHeight="1" x14ac:dyDescent="0.35">
      <c r="A297">
        <v>1</v>
      </c>
      <c r="B297" s="50">
        <v>46273.677083333343</v>
      </c>
      <c r="C297">
        <v>11708130</v>
      </c>
      <c r="D297">
        <v>100006740908</v>
      </c>
      <c r="E297" t="s">
        <v>1726</v>
      </c>
      <c r="F297">
        <v>100</v>
      </c>
      <c r="G297" t="s">
        <v>1745</v>
      </c>
      <c r="H297" t="s">
        <v>1760</v>
      </c>
      <c r="I297">
        <v>6013404</v>
      </c>
      <c r="J297">
        <v>2</v>
      </c>
      <c r="K297" t="s">
        <v>2187</v>
      </c>
      <c r="L297" t="s">
        <v>2188</v>
      </c>
      <c r="N297">
        <v>0</v>
      </c>
      <c r="O297">
        <v>10</v>
      </c>
      <c r="P297">
        <v>10</v>
      </c>
      <c r="Q297">
        <v>10</v>
      </c>
      <c r="R297">
        <v>0</v>
      </c>
      <c r="S297">
        <v>0</v>
      </c>
      <c r="T297">
        <v>0</v>
      </c>
      <c r="U297" s="50">
        <v>46273.656990740739</v>
      </c>
      <c r="V297" s="50">
        <v>46273.656990740739</v>
      </c>
      <c r="W297" s="51">
        <v>46273</v>
      </c>
      <c r="X297" t="s">
        <v>1747</v>
      </c>
      <c r="Y297" t="s">
        <v>492</v>
      </c>
    </row>
    <row r="298" spans="1:25" ht="15" customHeight="1" x14ac:dyDescent="0.35">
      <c r="A298">
        <v>1</v>
      </c>
      <c r="B298" s="50">
        <v>46273.677083333343</v>
      </c>
      <c r="C298">
        <v>11708136</v>
      </c>
      <c r="D298">
        <v>100006740914</v>
      </c>
      <c r="E298" t="s">
        <v>1726</v>
      </c>
      <c r="F298">
        <v>100</v>
      </c>
      <c r="G298" t="s">
        <v>1745</v>
      </c>
      <c r="H298" t="s">
        <v>1760</v>
      </c>
      <c r="I298">
        <v>6015501</v>
      </c>
      <c r="J298">
        <v>2</v>
      </c>
      <c r="K298" t="s">
        <v>2189</v>
      </c>
      <c r="L298" t="s">
        <v>2190</v>
      </c>
      <c r="N298">
        <v>0</v>
      </c>
      <c r="O298">
        <v>1</v>
      </c>
      <c r="P298">
        <v>1</v>
      </c>
      <c r="Q298">
        <v>1</v>
      </c>
      <c r="R298">
        <v>0</v>
      </c>
      <c r="S298">
        <v>0</v>
      </c>
      <c r="T298">
        <v>0</v>
      </c>
      <c r="U298" s="50">
        <v>46273.662546296298</v>
      </c>
      <c r="V298" s="50">
        <v>46273.662546296298</v>
      </c>
      <c r="W298" s="51">
        <v>46273</v>
      </c>
      <c r="X298" t="s">
        <v>1747</v>
      </c>
      <c r="Y298" t="s">
        <v>492</v>
      </c>
    </row>
    <row r="299" spans="1:25" ht="15" customHeight="1" x14ac:dyDescent="0.35">
      <c r="A299">
        <v>1</v>
      </c>
      <c r="B299" s="50">
        <v>46273.677083333343</v>
      </c>
      <c r="C299">
        <v>11708139</v>
      </c>
      <c r="D299">
        <v>100006740917</v>
      </c>
      <c r="E299" t="s">
        <v>1726</v>
      </c>
      <c r="F299">
        <v>100</v>
      </c>
      <c r="G299" t="s">
        <v>1745</v>
      </c>
      <c r="H299" t="s">
        <v>1760</v>
      </c>
      <c r="I299">
        <v>6014001</v>
      </c>
      <c r="J299">
        <v>4</v>
      </c>
      <c r="K299" t="s">
        <v>2191</v>
      </c>
      <c r="L299" t="s">
        <v>2192</v>
      </c>
      <c r="N299">
        <v>0</v>
      </c>
      <c r="O299">
        <v>2</v>
      </c>
      <c r="P299">
        <v>2</v>
      </c>
      <c r="Q299">
        <v>2</v>
      </c>
      <c r="R299">
        <v>0</v>
      </c>
      <c r="S299">
        <v>0</v>
      </c>
      <c r="T299">
        <v>0</v>
      </c>
      <c r="U299" s="50">
        <v>46273.666006944448</v>
      </c>
      <c r="V299" s="50">
        <v>46273.666006944448</v>
      </c>
      <c r="W299" s="51">
        <v>46273</v>
      </c>
      <c r="X299" t="s">
        <v>1747</v>
      </c>
      <c r="Y299" t="s">
        <v>492</v>
      </c>
    </row>
    <row r="300" spans="1:25" ht="15" customHeight="1" x14ac:dyDescent="0.35">
      <c r="A300">
        <v>1</v>
      </c>
      <c r="B300" s="50">
        <v>46273.677083333343</v>
      </c>
      <c r="C300">
        <v>11708151</v>
      </c>
      <c r="D300">
        <v>100006740920</v>
      </c>
      <c r="E300" t="s">
        <v>1726</v>
      </c>
      <c r="F300">
        <v>100</v>
      </c>
      <c r="G300" t="s">
        <v>1745</v>
      </c>
      <c r="H300" t="s">
        <v>1760</v>
      </c>
      <c r="I300">
        <v>6014002</v>
      </c>
      <c r="J300">
        <v>1</v>
      </c>
      <c r="K300" t="s">
        <v>2193</v>
      </c>
      <c r="L300" t="s">
        <v>2194</v>
      </c>
      <c r="N300">
        <v>0</v>
      </c>
      <c r="O300">
        <v>2</v>
      </c>
      <c r="P300">
        <v>2</v>
      </c>
      <c r="Q300">
        <v>2</v>
      </c>
      <c r="R300">
        <v>0</v>
      </c>
      <c r="S300">
        <v>0</v>
      </c>
      <c r="T300">
        <v>0</v>
      </c>
      <c r="U300" s="50">
        <v>46273.666018518517</v>
      </c>
      <c r="V300" s="50">
        <v>46273.666018518517</v>
      </c>
      <c r="W300" s="51">
        <v>46273</v>
      </c>
      <c r="X300" t="s">
        <v>1747</v>
      </c>
      <c r="Y300" t="s">
        <v>492</v>
      </c>
    </row>
    <row r="301" spans="1:25" ht="15" customHeight="1" x14ac:dyDescent="0.35">
      <c r="A301">
        <v>1</v>
      </c>
      <c r="B301" s="50">
        <v>46273.677083333343</v>
      </c>
      <c r="C301">
        <v>11708152</v>
      </c>
      <c r="D301">
        <v>100006740920</v>
      </c>
      <c r="E301" t="s">
        <v>1726</v>
      </c>
      <c r="F301">
        <v>100</v>
      </c>
      <c r="G301" t="s">
        <v>1745</v>
      </c>
      <c r="H301" t="s">
        <v>1760</v>
      </c>
      <c r="I301">
        <v>6014002</v>
      </c>
      <c r="J301">
        <v>1</v>
      </c>
      <c r="K301" t="s">
        <v>2141</v>
      </c>
      <c r="L301" t="s">
        <v>2142</v>
      </c>
      <c r="N301">
        <v>0</v>
      </c>
      <c r="O301">
        <v>1</v>
      </c>
      <c r="P301">
        <v>1</v>
      </c>
      <c r="Q301">
        <v>1</v>
      </c>
      <c r="R301">
        <v>0</v>
      </c>
      <c r="S301">
        <v>0</v>
      </c>
      <c r="T301">
        <v>0</v>
      </c>
      <c r="U301" s="50">
        <v>46273.666018518517</v>
      </c>
      <c r="V301" s="50">
        <v>46273.666018518517</v>
      </c>
      <c r="W301" s="51">
        <v>46273</v>
      </c>
      <c r="X301" t="s">
        <v>1747</v>
      </c>
      <c r="Y301" t="s">
        <v>492</v>
      </c>
    </row>
    <row r="302" spans="1:25" ht="15" customHeight="1" x14ac:dyDescent="0.35">
      <c r="A302">
        <v>1</v>
      </c>
      <c r="B302" s="50">
        <v>46273.677083333343</v>
      </c>
      <c r="C302">
        <v>11708153</v>
      </c>
      <c r="D302">
        <v>100006740920</v>
      </c>
      <c r="E302" t="s">
        <v>1726</v>
      </c>
      <c r="F302">
        <v>100</v>
      </c>
      <c r="G302" t="s">
        <v>1745</v>
      </c>
      <c r="H302" t="s">
        <v>1760</v>
      </c>
      <c r="I302">
        <v>6014002</v>
      </c>
      <c r="J302">
        <v>1</v>
      </c>
      <c r="K302" t="s">
        <v>2195</v>
      </c>
      <c r="L302" t="s">
        <v>2196</v>
      </c>
      <c r="N302">
        <v>0</v>
      </c>
      <c r="O302">
        <v>1</v>
      </c>
      <c r="P302">
        <v>1</v>
      </c>
      <c r="Q302">
        <v>1</v>
      </c>
      <c r="R302">
        <v>0</v>
      </c>
      <c r="S302">
        <v>0</v>
      </c>
      <c r="T302">
        <v>0</v>
      </c>
      <c r="U302" s="50">
        <v>46273.666018518517</v>
      </c>
      <c r="V302" s="50">
        <v>46273.666018518517</v>
      </c>
      <c r="W302" s="51">
        <v>46273</v>
      </c>
      <c r="X302" t="s">
        <v>1747</v>
      </c>
      <c r="Y302" t="s">
        <v>492</v>
      </c>
    </row>
    <row r="303" spans="1:25" ht="15" customHeight="1" x14ac:dyDescent="0.35">
      <c r="A303">
        <v>1</v>
      </c>
      <c r="B303" s="50">
        <v>46273.677083333343</v>
      </c>
      <c r="C303">
        <v>11708154</v>
      </c>
      <c r="D303">
        <v>100006740920</v>
      </c>
      <c r="E303" t="s">
        <v>1726</v>
      </c>
      <c r="F303">
        <v>100</v>
      </c>
      <c r="G303" t="s">
        <v>1745</v>
      </c>
      <c r="H303" t="s">
        <v>1760</v>
      </c>
      <c r="I303">
        <v>6014002</v>
      </c>
      <c r="J303">
        <v>1</v>
      </c>
      <c r="K303" t="s">
        <v>2113</v>
      </c>
      <c r="L303" t="s">
        <v>2114</v>
      </c>
      <c r="N303">
        <v>0</v>
      </c>
      <c r="O303">
        <v>1</v>
      </c>
      <c r="P303">
        <v>1</v>
      </c>
      <c r="Q303">
        <v>1</v>
      </c>
      <c r="R303">
        <v>0</v>
      </c>
      <c r="S303">
        <v>0</v>
      </c>
      <c r="T303">
        <v>0</v>
      </c>
      <c r="U303" s="50">
        <v>46273.666018518517</v>
      </c>
      <c r="V303" s="50">
        <v>46273.666018518517</v>
      </c>
      <c r="W303" s="51">
        <v>46273</v>
      </c>
      <c r="X303" t="s">
        <v>1747</v>
      </c>
      <c r="Y303" t="s">
        <v>492</v>
      </c>
    </row>
    <row r="304" spans="1:25" ht="15" customHeight="1" x14ac:dyDescent="0.35">
      <c r="A304">
        <v>1</v>
      </c>
      <c r="B304" s="50">
        <v>46273.677083333343</v>
      </c>
      <c r="C304">
        <v>11708162</v>
      </c>
      <c r="D304">
        <v>100006740925</v>
      </c>
      <c r="E304" t="s">
        <v>1726</v>
      </c>
      <c r="F304">
        <v>100</v>
      </c>
      <c r="G304" t="s">
        <v>1745</v>
      </c>
      <c r="H304" t="s">
        <v>1760</v>
      </c>
      <c r="I304">
        <v>6017901</v>
      </c>
      <c r="J304">
        <v>4</v>
      </c>
      <c r="K304" t="s">
        <v>2197</v>
      </c>
      <c r="L304" t="s">
        <v>2198</v>
      </c>
      <c r="N304">
        <v>0</v>
      </c>
      <c r="O304">
        <v>1</v>
      </c>
      <c r="P304">
        <v>1</v>
      </c>
      <c r="Q304">
        <v>1</v>
      </c>
      <c r="R304">
        <v>0</v>
      </c>
      <c r="S304">
        <v>0</v>
      </c>
      <c r="T304">
        <v>0</v>
      </c>
      <c r="U304" s="50">
        <v>46273.666712962957</v>
      </c>
      <c r="V304" s="50">
        <v>46273.666712962957</v>
      </c>
      <c r="W304" s="51">
        <v>46273</v>
      </c>
      <c r="X304" t="s">
        <v>1747</v>
      </c>
      <c r="Y304" t="s">
        <v>492</v>
      </c>
    </row>
    <row r="305" spans="1:25" ht="15" customHeight="1" x14ac:dyDescent="0.35">
      <c r="A305">
        <v>1</v>
      </c>
      <c r="B305" s="50">
        <v>46273.677083333343</v>
      </c>
      <c r="C305">
        <v>11708163</v>
      </c>
      <c r="D305">
        <v>100006740925</v>
      </c>
      <c r="E305" t="s">
        <v>1726</v>
      </c>
      <c r="F305">
        <v>100</v>
      </c>
      <c r="G305" t="s">
        <v>1745</v>
      </c>
      <c r="H305" t="s">
        <v>1760</v>
      </c>
      <c r="I305">
        <v>6017901</v>
      </c>
      <c r="J305">
        <v>4</v>
      </c>
      <c r="K305" t="s">
        <v>2191</v>
      </c>
      <c r="L305" t="s">
        <v>2192</v>
      </c>
      <c r="N305">
        <v>0</v>
      </c>
      <c r="O305">
        <v>1</v>
      </c>
      <c r="P305">
        <v>1</v>
      </c>
      <c r="Q305">
        <v>1</v>
      </c>
      <c r="R305">
        <v>0</v>
      </c>
      <c r="S305">
        <v>0</v>
      </c>
      <c r="T305">
        <v>0</v>
      </c>
      <c r="U305" s="50">
        <v>46273.666712962957</v>
      </c>
      <c r="V305" s="50">
        <v>46273.666712962957</v>
      </c>
      <c r="W305" s="51">
        <v>46273</v>
      </c>
      <c r="X305" t="s">
        <v>1747</v>
      </c>
      <c r="Y305" t="s">
        <v>492</v>
      </c>
    </row>
    <row r="306" spans="1:25" ht="15" customHeight="1" x14ac:dyDescent="0.35">
      <c r="A306">
        <v>1</v>
      </c>
      <c r="B306" s="50">
        <v>46273.677083333343</v>
      </c>
      <c r="C306">
        <v>11708164</v>
      </c>
      <c r="D306">
        <v>100006740925</v>
      </c>
      <c r="E306" t="s">
        <v>1726</v>
      </c>
      <c r="F306">
        <v>100</v>
      </c>
      <c r="G306" t="s">
        <v>1745</v>
      </c>
      <c r="H306" t="s">
        <v>1760</v>
      </c>
      <c r="I306">
        <v>6017901</v>
      </c>
      <c r="J306">
        <v>4</v>
      </c>
      <c r="K306" t="s">
        <v>2199</v>
      </c>
      <c r="L306" t="s">
        <v>2200</v>
      </c>
      <c r="N306">
        <v>0</v>
      </c>
      <c r="O306">
        <v>1</v>
      </c>
      <c r="P306">
        <v>1</v>
      </c>
      <c r="Q306">
        <v>1</v>
      </c>
      <c r="R306">
        <v>0</v>
      </c>
      <c r="S306">
        <v>0</v>
      </c>
      <c r="T306">
        <v>0</v>
      </c>
      <c r="U306" s="50">
        <v>46273.666712962957</v>
      </c>
      <c r="V306" s="50">
        <v>46273.666712962957</v>
      </c>
      <c r="W306" s="51">
        <v>46273</v>
      </c>
      <c r="X306" t="s">
        <v>1747</v>
      </c>
      <c r="Y306" t="s">
        <v>492</v>
      </c>
    </row>
    <row r="307" spans="1:25" ht="15" customHeight="1" x14ac:dyDescent="0.35">
      <c r="A307">
        <v>1</v>
      </c>
      <c r="B307" s="50">
        <v>46273.677083333343</v>
      </c>
      <c r="C307">
        <v>11708165</v>
      </c>
      <c r="D307">
        <v>100006740925</v>
      </c>
      <c r="E307" t="s">
        <v>1726</v>
      </c>
      <c r="F307">
        <v>100</v>
      </c>
      <c r="G307" t="s">
        <v>1745</v>
      </c>
      <c r="H307" t="s">
        <v>1760</v>
      </c>
      <c r="I307">
        <v>6017901</v>
      </c>
      <c r="J307">
        <v>4</v>
      </c>
      <c r="K307" t="s">
        <v>2201</v>
      </c>
      <c r="L307" t="s">
        <v>2202</v>
      </c>
      <c r="N307">
        <v>0</v>
      </c>
      <c r="O307">
        <v>1</v>
      </c>
      <c r="P307">
        <v>1</v>
      </c>
      <c r="Q307">
        <v>1</v>
      </c>
      <c r="R307">
        <v>0</v>
      </c>
      <c r="S307">
        <v>0</v>
      </c>
      <c r="T307">
        <v>0</v>
      </c>
      <c r="U307" s="50">
        <v>46273.666712962957</v>
      </c>
      <c r="V307" s="50">
        <v>46273.666712962957</v>
      </c>
      <c r="W307" s="51">
        <v>46273</v>
      </c>
      <c r="X307" t="s">
        <v>1747</v>
      </c>
      <c r="Y307" t="s">
        <v>492</v>
      </c>
    </row>
    <row r="308" spans="1:25" ht="15" customHeight="1" x14ac:dyDescent="0.35">
      <c r="A308">
        <v>1</v>
      </c>
      <c r="B308" s="50">
        <v>46273.677083333343</v>
      </c>
      <c r="C308">
        <v>11708186</v>
      </c>
      <c r="D308">
        <v>100006740929</v>
      </c>
      <c r="E308" t="s">
        <v>1726</v>
      </c>
      <c r="F308">
        <v>100</v>
      </c>
      <c r="G308" t="s">
        <v>1745</v>
      </c>
      <c r="H308" t="s">
        <v>1760</v>
      </c>
      <c r="I308">
        <v>6017601</v>
      </c>
      <c r="J308">
        <v>2</v>
      </c>
      <c r="K308" t="s">
        <v>2203</v>
      </c>
      <c r="L308" t="s">
        <v>2204</v>
      </c>
      <c r="N308">
        <v>0</v>
      </c>
      <c r="O308">
        <v>1</v>
      </c>
      <c r="P308">
        <v>1</v>
      </c>
      <c r="Q308">
        <v>1</v>
      </c>
      <c r="R308">
        <v>0</v>
      </c>
      <c r="S308">
        <v>0</v>
      </c>
      <c r="T308">
        <v>0</v>
      </c>
      <c r="U308" s="50">
        <v>46273.666724537034</v>
      </c>
      <c r="V308" s="50">
        <v>46273.666724537034</v>
      </c>
      <c r="W308" s="51">
        <v>46273</v>
      </c>
      <c r="X308" t="s">
        <v>1747</v>
      </c>
      <c r="Y308" t="s">
        <v>492</v>
      </c>
    </row>
    <row r="309" spans="1:25" ht="15" customHeight="1" x14ac:dyDescent="0.35">
      <c r="A309">
        <v>1</v>
      </c>
      <c r="B309" s="50">
        <v>46273.677083333343</v>
      </c>
      <c r="C309">
        <v>11708187</v>
      </c>
      <c r="D309">
        <v>100006740930</v>
      </c>
      <c r="E309" t="s">
        <v>1726</v>
      </c>
      <c r="F309">
        <v>100</v>
      </c>
      <c r="G309" t="s">
        <v>1745</v>
      </c>
      <c r="H309" t="s">
        <v>1760</v>
      </c>
      <c r="I309">
        <v>6017602</v>
      </c>
      <c r="J309">
        <v>2</v>
      </c>
      <c r="K309" t="s">
        <v>2205</v>
      </c>
      <c r="L309" t="s">
        <v>2206</v>
      </c>
      <c r="N309">
        <v>0</v>
      </c>
      <c r="O309">
        <v>2</v>
      </c>
      <c r="P309">
        <v>2</v>
      </c>
      <c r="Q309">
        <v>2</v>
      </c>
      <c r="R309">
        <v>0</v>
      </c>
      <c r="S309">
        <v>0</v>
      </c>
      <c r="T309">
        <v>0</v>
      </c>
      <c r="U309" s="50">
        <v>46273.666724537034</v>
      </c>
      <c r="V309" s="50">
        <v>46273.666724537034</v>
      </c>
      <c r="W309" s="51">
        <v>46273</v>
      </c>
      <c r="X309" t="s">
        <v>1747</v>
      </c>
      <c r="Y309" t="s">
        <v>492</v>
      </c>
    </row>
    <row r="310" spans="1:25" ht="15" customHeight="1" x14ac:dyDescent="0.35">
      <c r="A310">
        <v>1</v>
      </c>
      <c r="B310" s="50">
        <v>46273.677083333343</v>
      </c>
      <c r="C310">
        <v>11708188</v>
      </c>
      <c r="D310">
        <v>100006740931</v>
      </c>
      <c r="E310" t="s">
        <v>1726</v>
      </c>
      <c r="F310">
        <v>100</v>
      </c>
      <c r="G310" t="s">
        <v>1745</v>
      </c>
      <c r="H310" t="s">
        <v>1760</v>
      </c>
      <c r="I310">
        <v>6017603</v>
      </c>
      <c r="J310">
        <v>2</v>
      </c>
      <c r="K310" t="s">
        <v>2205</v>
      </c>
      <c r="L310" t="s">
        <v>2206</v>
      </c>
      <c r="N310">
        <v>0</v>
      </c>
      <c r="O310">
        <v>2</v>
      </c>
      <c r="P310">
        <v>2</v>
      </c>
      <c r="Q310">
        <v>2</v>
      </c>
      <c r="R310">
        <v>0</v>
      </c>
      <c r="S310">
        <v>0</v>
      </c>
      <c r="T310">
        <v>0</v>
      </c>
      <c r="U310" s="50">
        <v>46273.666724537034</v>
      </c>
      <c r="V310" s="50">
        <v>46273.666724537034</v>
      </c>
      <c r="W310" s="51">
        <v>46273</v>
      </c>
      <c r="X310" t="s">
        <v>1747</v>
      </c>
      <c r="Y310" t="s">
        <v>492</v>
      </c>
    </row>
    <row r="311" spans="1:25" ht="15" customHeight="1" x14ac:dyDescent="0.35">
      <c r="A311">
        <v>1</v>
      </c>
      <c r="B311" s="50">
        <v>46273.677083333343</v>
      </c>
      <c r="C311">
        <v>11708189</v>
      </c>
      <c r="D311">
        <v>100006740932</v>
      </c>
      <c r="E311" t="s">
        <v>1726</v>
      </c>
      <c r="F311">
        <v>100</v>
      </c>
      <c r="G311" t="s">
        <v>1745</v>
      </c>
      <c r="H311" t="s">
        <v>1760</v>
      </c>
      <c r="I311">
        <v>6017902</v>
      </c>
      <c r="J311">
        <v>1</v>
      </c>
      <c r="K311" t="s">
        <v>2083</v>
      </c>
      <c r="L311" t="s">
        <v>2084</v>
      </c>
      <c r="N311">
        <v>0</v>
      </c>
      <c r="O311">
        <v>1</v>
      </c>
      <c r="P311">
        <v>1</v>
      </c>
      <c r="Q311">
        <v>1</v>
      </c>
      <c r="R311">
        <v>0</v>
      </c>
      <c r="S311">
        <v>0</v>
      </c>
      <c r="T311">
        <v>0</v>
      </c>
      <c r="U311" s="50">
        <v>46273.666724537034</v>
      </c>
      <c r="V311" s="50">
        <v>46273.666724537034</v>
      </c>
      <c r="W311" s="51">
        <v>46273</v>
      </c>
      <c r="X311" t="s">
        <v>1747</v>
      </c>
      <c r="Y311" t="s">
        <v>492</v>
      </c>
    </row>
    <row r="312" spans="1:25" ht="15" customHeight="1" x14ac:dyDescent="0.35">
      <c r="A312">
        <v>1</v>
      </c>
      <c r="B312" s="50">
        <v>46273.677083333343</v>
      </c>
      <c r="C312">
        <v>11708190</v>
      </c>
      <c r="D312">
        <v>100006740932</v>
      </c>
      <c r="E312" t="s">
        <v>1726</v>
      </c>
      <c r="F312">
        <v>100</v>
      </c>
      <c r="G312" t="s">
        <v>1745</v>
      </c>
      <c r="H312" t="s">
        <v>1760</v>
      </c>
      <c r="I312">
        <v>6017902</v>
      </c>
      <c r="J312">
        <v>1</v>
      </c>
      <c r="K312" t="s">
        <v>2207</v>
      </c>
      <c r="L312" t="s">
        <v>2208</v>
      </c>
      <c r="N312">
        <v>0</v>
      </c>
      <c r="O312">
        <v>1</v>
      </c>
      <c r="P312">
        <v>1</v>
      </c>
      <c r="Q312">
        <v>1</v>
      </c>
      <c r="R312">
        <v>0</v>
      </c>
      <c r="S312">
        <v>0</v>
      </c>
      <c r="T312">
        <v>0</v>
      </c>
      <c r="U312" s="50">
        <v>46273.666724537034</v>
      </c>
      <c r="V312" s="50">
        <v>46273.666724537034</v>
      </c>
      <c r="W312" s="51">
        <v>46273</v>
      </c>
      <c r="X312" t="s">
        <v>1747</v>
      </c>
      <c r="Y312" t="s">
        <v>492</v>
      </c>
    </row>
    <row r="313" spans="1:25" ht="15" customHeight="1" x14ac:dyDescent="0.35">
      <c r="A313">
        <v>1</v>
      </c>
      <c r="B313" s="50">
        <v>46273.677083333343</v>
      </c>
      <c r="C313">
        <v>11708191</v>
      </c>
      <c r="D313">
        <v>100006740932</v>
      </c>
      <c r="E313" t="s">
        <v>1726</v>
      </c>
      <c r="F313">
        <v>100</v>
      </c>
      <c r="G313" t="s">
        <v>1745</v>
      </c>
      <c r="H313" t="s">
        <v>1760</v>
      </c>
      <c r="I313">
        <v>6017902</v>
      </c>
      <c r="J313">
        <v>1</v>
      </c>
      <c r="K313" t="s">
        <v>2209</v>
      </c>
      <c r="L313" t="s">
        <v>2210</v>
      </c>
      <c r="N313">
        <v>0</v>
      </c>
      <c r="O313">
        <v>2</v>
      </c>
      <c r="P313">
        <v>2</v>
      </c>
      <c r="Q313">
        <v>2</v>
      </c>
      <c r="R313">
        <v>0</v>
      </c>
      <c r="S313">
        <v>0</v>
      </c>
      <c r="T313">
        <v>0</v>
      </c>
      <c r="U313" s="50">
        <v>46273.666724537034</v>
      </c>
      <c r="V313" s="50">
        <v>46273.666724537034</v>
      </c>
      <c r="W313" s="51">
        <v>46273</v>
      </c>
      <c r="X313" t="s">
        <v>1747</v>
      </c>
      <c r="Y313" t="s">
        <v>492</v>
      </c>
    </row>
    <row r="314" spans="1:25" ht="15" customHeight="1" x14ac:dyDescent="0.35">
      <c r="A314">
        <v>1</v>
      </c>
      <c r="B314" s="50">
        <v>46273.677083333343</v>
      </c>
      <c r="C314">
        <v>11708192</v>
      </c>
      <c r="D314">
        <v>100006740932</v>
      </c>
      <c r="E314" t="s">
        <v>1726</v>
      </c>
      <c r="F314">
        <v>100</v>
      </c>
      <c r="G314" t="s">
        <v>1745</v>
      </c>
      <c r="H314" t="s">
        <v>1760</v>
      </c>
      <c r="I314">
        <v>6017902</v>
      </c>
      <c r="J314">
        <v>1</v>
      </c>
      <c r="K314" t="s">
        <v>2025</v>
      </c>
      <c r="L314" t="s">
        <v>2026</v>
      </c>
      <c r="N314">
        <v>0</v>
      </c>
      <c r="O314">
        <v>2</v>
      </c>
      <c r="P314">
        <v>2</v>
      </c>
      <c r="Q314">
        <v>2</v>
      </c>
      <c r="R314">
        <v>0</v>
      </c>
      <c r="S314">
        <v>0</v>
      </c>
      <c r="T314">
        <v>0</v>
      </c>
      <c r="U314" s="50">
        <v>46273.666724537034</v>
      </c>
      <c r="V314" s="50">
        <v>46273.666724537034</v>
      </c>
      <c r="W314" s="51">
        <v>46273</v>
      </c>
      <c r="X314" t="s">
        <v>1747</v>
      </c>
      <c r="Y314" t="s">
        <v>492</v>
      </c>
    </row>
    <row r="315" spans="1:25" ht="15" customHeight="1" x14ac:dyDescent="0.35">
      <c r="A315">
        <v>1</v>
      </c>
      <c r="B315" s="50">
        <v>46273.677083333343</v>
      </c>
      <c r="C315">
        <v>11708193</v>
      </c>
      <c r="D315">
        <v>100006740932</v>
      </c>
      <c r="E315" t="s">
        <v>1726</v>
      </c>
      <c r="F315">
        <v>100</v>
      </c>
      <c r="G315" t="s">
        <v>1745</v>
      </c>
      <c r="H315" t="s">
        <v>1760</v>
      </c>
      <c r="I315">
        <v>6017902</v>
      </c>
      <c r="J315">
        <v>1</v>
      </c>
      <c r="K315" t="s">
        <v>2061</v>
      </c>
      <c r="L315" t="s">
        <v>2062</v>
      </c>
      <c r="N315">
        <v>0</v>
      </c>
      <c r="O315">
        <v>1</v>
      </c>
      <c r="P315">
        <v>1</v>
      </c>
      <c r="Q315">
        <v>1</v>
      </c>
      <c r="R315">
        <v>0</v>
      </c>
      <c r="S315">
        <v>0</v>
      </c>
      <c r="T315">
        <v>0</v>
      </c>
      <c r="U315" s="50">
        <v>46273.666724537034</v>
      </c>
      <c r="V315" s="50">
        <v>46273.666724537034</v>
      </c>
      <c r="W315" s="51">
        <v>46273</v>
      </c>
      <c r="X315" t="s">
        <v>1747</v>
      </c>
      <c r="Y315" t="s">
        <v>492</v>
      </c>
    </row>
    <row r="316" spans="1:25" ht="15" customHeight="1" x14ac:dyDescent="0.35">
      <c r="A316">
        <v>1</v>
      </c>
      <c r="B316" s="50">
        <v>46273.677083333343</v>
      </c>
      <c r="C316">
        <v>11708194</v>
      </c>
      <c r="D316">
        <v>100006740932</v>
      </c>
      <c r="E316" t="s">
        <v>1726</v>
      </c>
      <c r="F316">
        <v>100</v>
      </c>
      <c r="G316" t="s">
        <v>1745</v>
      </c>
      <c r="H316" t="s">
        <v>1760</v>
      </c>
      <c r="I316">
        <v>6017902</v>
      </c>
      <c r="J316">
        <v>1</v>
      </c>
      <c r="K316" t="s">
        <v>1979</v>
      </c>
      <c r="L316" t="s">
        <v>1980</v>
      </c>
      <c r="N316">
        <v>0</v>
      </c>
      <c r="O316">
        <v>1</v>
      </c>
      <c r="P316">
        <v>1</v>
      </c>
      <c r="Q316">
        <v>1</v>
      </c>
      <c r="R316">
        <v>0</v>
      </c>
      <c r="S316">
        <v>0</v>
      </c>
      <c r="T316">
        <v>0</v>
      </c>
      <c r="U316" s="50">
        <v>46273.666724537034</v>
      </c>
      <c r="V316" s="50">
        <v>46273.666724537034</v>
      </c>
      <c r="W316" s="51">
        <v>46273</v>
      </c>
      <c r="X316" t="s">
        <v>1747</v>
      </c>
      <c r="Y316" t="s">
        <v>492</v>
      </c>
    </row>
    <row r="317" spans="1:25" ht="15" customHeight="1" x14ac:dyDescent="0.35">
      <c r="A317">
        <v>1</v>
      </c>
      <c r="B317" s="50">
        <v>46273.677083333343</v>
      </c>
      <c r="C317">
        <v>11708210</v>
      </c>
      <c r="D317">
        <v>100006740942</v>
      </c>
      <c r="E317" t="s">
        <v>1726</v>
      </c>
      <c r="F317">
        <v>100</v>
      </c>
      <c r="G317" t="s">
        <v>1745</v>
      </c>
      <c r="H317" t="s">
        <v>1760</v>
      </c>
      <c r="I317">
        <v>6018001</v>
      </c>
      <c r="J317">
        <v>2</v>
      </c>
      <c r="K317" t="s">
        <v>2211</v>
      </c>
      <c r="L317" t="s">
        <v>2212</v>
      </c>
      <c r="N317">
        <v>0</v>
      </c>
      <c r="O317">
        <v>9</v>
      </c>
      <c r="P317">
        <v>9</v>
      </c>
      <c r="Q317">
        <v>9</v>
      </c>
      <c r="R317">
        <v>0</v>
      </c>
      <c r="S317">
        <v>0</v>
      </c>
      <c r="T317">
        <v>0</v>
      </c>
      <c r="U317" s="50">
        <v>46273.66810185185</v>
      </c>
      <c r="V317" s="50">
        <v>46273.66810185185</v>
      </c>
      <c r="W317" s="51">
        <v>46273</v>
      </c>
      <c r="X317" t="s">
        <v>1747</v>
      </c>
      <c r="Y317" t="s">
        <v>492</v>
      </c>
    </row>
    <row r="318" spans="1:25" ht="15" customHeight="1" x14ac:dyDescent="0.35">
      <c r="A318">
        <v>1</v>
      </c>
      <c r="B318" s="50">
        <v>46273.677083333343</v>
      </c>
      <c r="C318">
        <v>11708211</v>
      </c>
      <c r="D318">
        <v>100006740943</v>
      </c>
      <c r="E318" t="s">
        <v>1726</v>
      </c>
      <c r="F318">
        <v>100</v>
      </c>
      <c r="G318" t="s">
        <v>1745</v>
      </c>
      <c r="H318" t="s">
        <v>1760</v>
      </c>
      <c r="I318">
        <v>6018002</v>
      </c>
      <c r="J318">
        <v>2</v>
      </c>
      <c r="K318" t="s">
        <v>2211</v>
      </c>
      <c r="L318" t="s">
        <v>2212</v>
      </c>
      <c r="N318">
        <v>0</v>
      </c>
      <c r="O318">
        <v>9</v>
      </c>
      <c r="P318">
        <v>9</v>
      </c>
      <c r="Q318">
        <v>9</v>
      </c>
      <c r="R318">
        <v>0</v>
      </c>
      <c r="S318">
        <v>0</v>
      </c>
      <c r="T318">
        <v>0</v>
      </c>
      <c r="U318" s="50">
        <v>46273.66810185185</v>
      </c>
      <c r="V318" s="50">
        <v>46273.66810185185</v>
      </c>
      <c r="W318" s="51">
        <v>46273</v>
      </c>
      <c r="X318" t="s">
        <v>1747</v>
      </c>
      <c r="Y318" t="s">
        <v>492</v>
      </c>
    </row>
    <row r="319" spans="1:25" ht="15" customHeight="1" x14ac:dyDescent="0.35">
      <c r="A319">
        <v>1</v>
      </c>
      <c r="B319" s="50">
        <v>46273.677083333343</v>
      </c>
      <c r="C319">
        <v>11708212</v>
      </c>
      <c r="D319">
        <v>100006740944</v>
      </c>
      <c r="E319" t="s">
        <v>1726</v>
      </c>
      <c r="F319">
        <v>100</v>
      </c>
      <c r="G319" t="s">
        <v>1745</v>
      </c>
      <c r="H319" t="s">
        <v>1760</v>
      </c>
      <c r="I319">
        <v>6018003</v>
      </c>
      <c r="J319">
        <v>2</v>
      </c>
      <c r="K319" t="s">
        <v>2211</v>
      </c>
      <c r="L319" t="s">
        <v>2212</v>
      </c>
      <c r="N319">
        <v>0</v>
      </c>
      <c r="O319">
        <v>8</v>
      </c>
      <c r="P319">
        <v>8</v>
      </c>
      <c r="Q319">
        <v>8</v>
      </c>
      <c r="R319">
        <v>0</v>
      </c>
      <c r="S319">
        <v>0</v>
      </c>
      <c r="T319">
        <v>0</v>
      </c>
      <c r="U319" s="50">
        <v>46273.66810185185</v>
      </c>
      <c r="V319" s="50">
        <v>46273.66810185185</v>
      </c>
      <c r="W319" s="51">
        <v>46273</v>
      </c>
      <c r="X319" t="s">
        <v>1747</v>
      </c>
      <c r="Y319" t="s">
        <v>492</v>
      </c>
    </row>
    <row r="320" spans="1:25" ht="15" customHeight="1" x14ac:dyDescent="0.35">
      <c r="A320">
        <v>1</v>
      </c>
      <c r="B320" s="50">
        <v>46273.677083333343</v>
      </c>
      <c r="C320">
        <v>11708220</v>
      </c>
      <c r="D320">
        <v>100006740950</v>
      </c>
      <c r="E320" t="s">
        <v>1726</v>
      </c>
      <c r="F320">
        <v>100</v>
      </c>
      <c r="G320" t="s">
        <v>1745</v>
      </c>
      <c r="H320" t="s">
        <v>1760</v>
      </c>
      <c r="I320">
        <v>6019801</v>
      </c>
      <c r="J320">
        <v>1</v>
      </c>
      <c r="K320" t="s">
        <v>2049</v>
      </c>
      <c r="L320" t="s">
        <v>2050</v>
      </c>
      <c r="N320">
        <v>0</v>
      </c>
      <c r="O320">
        <v>1</v>
      </c>
      <c r="P320">
        <v>1</v>
      </c>
      <c r="Q320">
        <v>1</v>
      </c>
      <c r="R320">
        <v>0</v>
      </c>
      <c r="S320">
        <v>0</v>
      </c>
      <c r="T320">
        <v>0</v>
      </c>
      <c r="U320" s="50">
        <v>46273.670185185183</v>
      </c>
      <c r="V320" s="50">
        <v>46273.670185185183</v>
      </c>
      <c r="W320" s="51">
        <v>46273</v>
      </c>
      <c r="X320" t="s">
        <v>1747</v>
      </c>
      <c r="Y320" t="s">
        <v>492</v>
      </c>
    </row>
    <row r="321" spans="1:25" ht="15" customHeight="1" x14ac:dyDescent="0.35">
      <c r="A321">
        <v>1</v>
      </c>
      <c r="B321" s="50">
        <v>46273.677083333343</v>
      </c>
      <c r="C321">
        <v>11708221</v>
      </c>
      <c r="D321">
        <v>100006740950</v>
      </c>
      <c r="E321" t="s">
        <v>1726</v>
      </c>
      <c r="F321">
        <v>100</v>
      </c>
      <c r="G321" t="s">
        <v>1745</v>
      </c>
      <c r="H321" t="s">
        <v>1760</v>
      </c>
      <c r="I321">
        <v>6019801</v>
      </c>
      <c r="J321">
        <v>1</v>
      </c>
      <c r="K321" t="s">
        <v>2067</v>
      </c>
      <c r="L321" t="s">
        <v>2068</v>
      </c>
      <c r="N321">
        <v>0</v>
      </c>
      <c r="O321">
        <v>1</v>
      </c>
      <c r="P321">
        <v>1</v>
      </c>
      <c r="Q321">
        <v>1</v>
      </c>
      <c r="R321">
        <v>0</v>
      </c>
      <c r="S321">
        <v>0</v>
      </c>
      <c r="T321">
        <v>0</v>
      </c>
      <c r="U321" s="50">
        <v>46273.670185185183</v>
      </c>
      <c r="V321" s="50">
        <v>46273.670185185183</v>
      </c>
      <c r="W321" s="51">
        <v>46273</v>
      </c>
      <c r="X321" t="s">
        <v>1747</v>
      </c>
      <c r="Y321" t="s">
        <v>492</v>
      </c>
    </row>
    <row r="322" spans="1:25" ht="15" customHeight="1" x14ac:dyDescent="0.35">
      <c r="A322">
        <v>1</v>
      </c>
      <c r="B322" s="50">
        <v>46273.677083333343</v>
      </c>
      <c r="C322">
        <v>11708223</v>
      </c>
      <c r="D322">
        <v>100006740952</v>
      </c>
      <c r="E322" t="s">
        <v>1726</v>
      </c>
      <c r="F322">
        <v>100</v>
      </c>
      <c r="G322" t="s">
        <v>1745</v>
      </c>
      <c r="H322" t="s">
        <v>1760</v>
      </c>
      <c r="I322">
        <v>6020301</v>
      </c>
      <c r="J322">
        <v>3</v>
      </c>
      <c r="K322" t="s">
        <v>1809</v>
      </c>
      <c r="L322" t="s">
        <v>1810</v>
      </c>
      <c r="N322">
        <v>0</v>
      </c>
      <c r="O322">
        <v>1</v>
      </c>
      <c r="P322">
        <v>1</v>
      </c>
      <c r="Q322">
        <v>1</v>
      </c>
      <c r="R322">
        <v>0</v>
      </c>
      <c r="S322">
        <v>0</v>
      </c>
      <c r="T322">
        <v>0</v>
      </c>
      <c r="U322" s="50">
        <v>46273.6715625</v>
      </c>
      <c r="V322" s="50">
        <v>46273.6715625</v>
      </c>
      <c r="W322" s="51">
        <v>46273</v>
      </c>
      <c r="X322" t="s">
        <v>1747</v>
      </c>
      <c r="Y322" t="s">
        <v>492</v>
      </c>
    </row>
    <row r="323" spans="1:25" ht="15" customHeight="1" x14ac:dyDescent="0.35">
      <c r="A323">
        <v>1</v>
      </c>
      <c r="B323" s="50">
        <v>46273.677083333343</v>
      </c>
      <c r="C323">
        <v>11708224</v>
      </c>
      <c r="D323">
        <v>100006740953</v>
      </c>
      <c r="E323" t="s">
        <v>1726</v>
      </c>
      <c r="F323">
        <v>100</v>
      </c>
      <c r="G323" t="s">
        <v>1745</v>
      </c>
      <c r="H323" t="s">
        <v>1760</v>
      </c>
      <c r="I323">
        <v>6020701</v>
      </c>
      <c r="J323">
        <v>4</v>
      </c>
      <c r="K323" t="s">
        <v>2213</v>
      </c>
      <c r="L323" t="s">
        <v>2214</v>
      </c>
      <c r="N323">
        <v>0</v>
      </c>
      <c r="O323">
        <v>1</v>
      </c>
      <c r="P323">
        <v>1</v>
      </c>
      <c r="Q323">
        <v>1</v>
      </c>
      <c r="R323">
        <v>0</v>
      </c>
      <c r="S323">
        <v>0</v>
      </c>
      <c r="T323">
        <v>0</v>
      </c>
      <c r="U323" s="50">
        <v>46273.671574074076</v>
      </c>
      <c r="V323" s="50">
        <v>46273.671574074076</v>
      </c>
      <c r="W323" s="51">
        <v>46273</v>
      </c>
      <c r="X323" t="s">
        <v>1747</v>
      </c>
      <c r="Y323" t="s">
        <v>492</v>
      </c>
    </row>
    <row r="324" spans="1:25" ht="15" customHeight="1" x14ac:dyDescent="0.35">
      <c r="A324">
        <v>1</v>
      </c>
      <c r="B324" s="50">
        <v>46273.677083333343</v>
      </c>
      <c r="C324">
        <v>11708239</v>
      </c>
      <c r="D324">
        <v>100006740955</v>
      </c>
      <c r="E324" t="s">
        <v>1726</v>
      </c>
      <c r="F324">
        <v>100</v>
      </c>
      <c r="G324" t="s">
        <v>1745</v>
      </c>
      <c r="H324" t="s">
        <v>1760</v>
      </c>
      <c r="I324">
        <v>6020702</v>
      </c>
      <c r="J324">
        <v>1</v>
      </c>
      <c r="K324" t="s">
        <v>2215</v>
      </c>
      <c r="L324" t="s">
        <v>2216</v>
      </c>
      <c r="N324">
        <v>0</v>
      </c>
      <c r="O324">
        <v>2</v>
      </c>
      <c r="P324">
        <v>2</v>
      </c>
      <c r="Q324">
        <v>2</v>
      </c>
      <c r="R324">
        <v>0</v>
      </c>
      <c r="S324">
        <v>0</v>
      </c>
      <c r="T324">
        <v>0</v>
      </c>
      <c r="U324" s="50">
        <v>46273.671574074076</v>
      </c>
      <c r="V324" s="50">
        <v>46273.671574074076</v>
      </c>
      <c r="W324" s="51">
        <v>46273</v>
      </c>
      <c r="X324" t="s">
        <v>1747</v>
      </c>
      <c r="Y324" t="s">
        <v>492</v>
      </c>
    </row>
    <row r="325" spans="1:25" ht="15" customHeight="1" x14ac:dyDescent="0.35">
      <c r="A325">
        <v>1</v>
      </c>
      <c r="B325" s="50">
        <v>46273.677083333343</v>
      </c>
      <c r="C325">
        <v>11708240</v>
      </c>
      <c r="D325">
        <v>100006740955</v>
      </c>
      <c r="E325" t="s">
        <v>1726</v>
      </c>
      <c r="F325">
        <v>100</v>
      </c>
      <c r="G325" t="s">
        <v>1745</v>
      </c>
      <c r="H325" t="s">
        <v>1760</v>
      </c>
      <c r="I325">
        <v>6020702</v>
      </c>
      <c r="J325">
        <v>1</v>
      </c>
      <c r="K325" t="s">
        <v>2217</v>
      </c>
      <c r="L325" t="s">
        <v>2218</v>
      </c>
      <c r="N325">
        <v>0</v>
      </c>
      <c r="O325">
        <v>2</v>
      </c>
      <c r="P325">
        <v>2</v>
      </c>
      <c r="Q325">
        <v>2</v>
      </c>
      <c r="R325">
        <v>0</v>
      </c>
      <c r="S325">
        <v>0</v>
      </c>
      <c r="T325">
        <v>0</v>
      </c>
      <c r="U325" s="50">
        <v>46273.671574074076</v>
      </c>
      <c r="V325" s="50">
        <v>46273.671574074076</v>
      </c>
      <c r="W325" s="51">
        <v>46273</v>
      </c>
      <c r="X325" t="s">
        <v>1747</v>
      </c>
      <c r="Y325" t="s">
        <v>492</v>
      </c>
    </row>
    <row r="326" spans="1:25" ht="15" customHeight="1" x14ac:dyDescent="0.35">
      <c r="A326">
        <v>1</v>
      </c>
      <c r="B326" s="50">
        <v>46273.677083333343</v>
      </c>
      <c r="C326">
        <v>11708241</v>
      </c>
      <c r="D326">
        <v>100006740955</v>
      </c>
      <c r="E326" t="s">
        <v>1726</v>
      </c>
      <c r="F326">
        <v>100</v>
      </c>
      <c r="G326" t="s">
        <v>1745</v>
      </c>
      <c r="H326" t="s">
        <v>1760</v>
      </c>
      <c r="I326">
        <v>6020702</v>
      </c>
      <c r="J326">
        <v>1</v>
      </c>
      <c r="K326" t="s">
        <v>2219</v>
      </c>
      <c r="L326" t="s">
        <v>2220</v>
      </c>
      <c r="N326">
        <v>0</v>
      </c>
      <c r="O326">
        <v>1</v>
      </c>
      <c r="P326">
        <v>1</v>
      </c>
      <c r="Q326">
        <v>1</v>
      </c>
      <c r="R326">
        <v>0</v>
      </c>
      <c r="S326">
        <v>0</v>
      </c>
      <c r="T326">
        <v>0</v>
      </c>
      <c r="U326" s="50">
        <v>46273.671574074076</v>
      </c>
      <c r="V326" s="50">
        <v>46273.671574074076</v>
      </c>
      <c r="W326" s="51">
        <v>46273</v>
      </c>
      <c r="X326" t="s">
        <v>1747</v>
      </c>
      <c r="Y326" t="s">
        <v>492</v>
      </c>
    </row>
    <row r="327" spans="1:25" ht="15" customHeight="1" x14ac:dyDescent="0.35">
      <c r="A327">
        <v>1</v>
      </c>
      <c r="B327" s="50">
        <v>46273.677083333343</v>
      </c>
      <c r="C327">
        <v>11708242</v>
      </c>
      <c r="D327">
        <v>100006740955</v>
      </c>
      <c r="E327" t="s">
        <v>1726</v>
      </c>
      <c r="F327">
        <v>100</v>
      </c>
      <c r="G327" t="s">
        <v>1745</v>
      </c>
      <c r="H327" t="s">
        <v>1760</v>
      </c>
      <c r="I327">
        <v>6020702</v>
      </c>
      <c r="J327">
        <v>1</v>
      </c>
      <c r="K327" t="s">
        <v>1965</v>
      </c>
      <c r="L327" t="s">
        <v>1966</v>
      </c>
      <c r="N327">
        <v>0</v>
      </c>
      <c r="O327">
        <v>1</v>
      </c>
      <c r="P327">
        <v>1</v>
      </c>
      <c r="Q327">
        <v>1</v>
      </c>
      <c r="R327">
        <v>0</v>
      </c>
      <c r="S327">
        <v>0</v>
      </c>
      <c r="T327">
        <v>0</v>
      </c>
      <c r="U327" s="50">
        <v>46273.671574074076</v>
      </c>
      <c r="V327" s="50">
        <v>46273.671574074076</v>
      </c>
      <c r="W327" s="51">
        <v>46273</v>
      </c>
      <c r="X327" t="s">
        <v>1747</v>
      </c>
      <c r="Y327" t="s">
        <v>492</v>
      </c>
    </row>
    <row r="328" spans="1:25" ht="15" customHeight="1" x14ac:dyDescent="0.35">
      <c r="A328">
        <v>1</v>
      </c>
      <c r="B328" s="50">
        <v>46273.677083333343</v>
      </c>
      <c r="C328">
        <v>11708243</v>
      </c>
      <c r="D328">
        <v>100006740955</v>
      </c>
      <c r="E328" t="s">
        <v>1726</v>
      </c>
      <c r="F328">
        <v>100</v>
      </c>
      <c r="G328" t="s">
        <v>1745</v>
      </c>
      <c r="H328" t="s">
        <v>1760</v>
      </c>
      <c r="I328">
        <v>6020702</v>
      </c>
      <c r="J328">
        <v>1</v>
      </c>
      <c r="K328" t="s">
        <v>2131</v>
      </c>
      <c r="L328" t="s">
        <v>2132</v>
      </c>
      <c r="N328">
        <v>0</v>
      </c>
      <c r="O328">
        <v>6</v>
      </c>
      <c r="P328">
        <v>6</v>
      </c>
      <c r="Q328">
        <v>6</v>
      </c>
      <c r="R328">
        <v>0</v>
      </c>
      <c r="S328">
        <v>0</v>
      </c>
      <c r="T328">
        <v>0</v>
      </c>
      <c r="U328" s="50">
        <v>46273.671574074076</v>
      </c>
      <c r="V328" s="50">
        <v>46273.671574074076</v>
      </c>
      <c r="W328" s="51">
        <v>46273</v>
      </c>
      <c r="X328" t="s">
        <v>1747</v>
      </c>
      <c r="Y328" t="s">
        <v>492</v>
      </c>
    </row>
    <row r="329" spans="1:25" ht="15" customHeight="1" x14ac:dyDescent="0.35">
      <c r="A329">
        <v>1</v>
      </c>
      <c r="B329" s="50">
        <v>46273.677083333343</v>
      </c>
      <c r="C329">
        <v>11708244</v>
      </c>
      <c r="D329">
        <v>100006740955</v>
      </c>
      <c r="E329" t="s">
        <v>1726</v>
      </c>
      <c r="F329">
        <v>100</v>
      </c>
      <c r="G329" t="s">
        <v>1745</v>
      </c>
      <c r="H329" t="s">
        <v>1760</v>
      </c>
      <c r="I329">
        <v>6020702</v>
      </c>
      <c r="J329">
        <v>1</v>
      </c>
      <c r="K329" t="s">
        <v>2121</v>
      </c>
      <c r="L329" t="s">
        <v>2122</v>
      </c>
      <c r="N329">
        <v>0</v>
      </c>
      <c r="O329">
        <v>1</v>
      </c>
      <c r="P329">
        <v>1</v>
      </c>
      <c r="Q329">
        <v>1</v>
      </c>
      <c r="R329">
        <v>0</v>
      </c>
      <c r="S329">
        <v>0</v>
      </c>
      <c r="T329">
        <v>0</v>
      </c>
      <c r="U329" s="50">
        <v>46273.671574074076</v>
      </c>
      <c r="V329" s="50">
        <v>46273.671574074076</v>
      </c>
      <c r="W329" s="51">
        <v>46273</v>
      </c>
      <c r="X329" t="s">
        <v>1747</v>
      </c>
      <c r="Y329" t="s">
        <v>492</v>
      </c>
    </row>
    <row r="330" spans="1:25" ht="15" customHeight="1" x14ac:dyDescent="0.35">
      <c r="A330">
        <v>1</v>
      </c>
      <c r="B330" s="50">
        <v>46273.677083333343</v>
      </c>
      <c r="C330">
        <v>11708253</v>
      </c>
      <c r="D330">
        <v>100006740959</v>
      </c>
      <c r="E330" t="s">
        <v>1726</v>
      </c>
      <c r="F330">
        <v>100</v>
      </c>
      <c r="G330" t="s">
        <v>1745</v>
      </c>
      <c r="H330" t="s">
        <v>1760</v>
      </c>
      <c r="I330">
        <v>6020001</v>
      </c>
      <c r="J330">
        <v>4</v>
      </c>
      <c r="K330" t="s">
        <v>2221</v>
      </c>
      <c r="L330" t="s">
        <v>2222</v>
      </c>
      <c r="N330">
        <v>0</v>
      </c>
      <c r="O330">
        <v>1</v>
      </c>
      <c r="P330">
        <v>1</v>
      </c>
      <c r="Q330">
        <v>1</v>
      </c>
      <c r="R330">
        <v>0</v>
      </c>
      <c r="S330">
        <v>0</v>
      </c>
      <c r="T330">
        <v>0</v>
      </c>
      <c r="U330" s="50">
        <v>46273.672256944446</v>
      </c>
      <c r="V330" s="50">
        <v>46273.672256944446</v>
      </c>
      <c r="W330" s="51">
        <v>46273</v>
      </c>
      <c r="X330" t="s">
        <v>1747</v>
      </c>
      <c r="Y330" t="s">
        <v>492</v>
      </c>
    </row>
    <row r="331" spans="1:25" ht="15" customHeight="1" x14ac:dyDescent="0.35">
      <c r="A331">
        <v>1</v>
      </c>
      <c r="B331" s="50">
        <v>46273.677083333343</v>
      </c>
      <c r="C331">
        <v>11708264</v>
      </c>
      <c r="D331">
        <v>100006740963</v>
      </c>
      <c r="E331" t="s">
        <v>1726</v>
      </c>
      <c r="F331">
        <v>100</v>
      </c>
      <c r="G331" t="s">
        <v>1745</v>
      </c>
      <c r="H331" t="s">
        <v>1760</v>
      </c>
      <c r="I331">
        <v>6020002</v>
      </c>
      <c r="J331">
        <v>1</v>
      </c>
      <c r="K331" t="s">
        <v>2223</v>
      </c>
      <c r="L331" t="s">
        <v>2224</v>
      </c>
      <c r="N331">
        <v>0</v>
      </c>
      <c r="O331">
        <v>2</v>
      </c>
      <c r="P331">
        <v>2</v>
      </c>
      <c r="Q331">
        <v>2</v>
      </c>
      <c r="R331">
        <v>0</v>
      </c>
      <c r="S331">
        <v>0</v>
      </c>
      <c r="T331">
        <v>0</v>
      </c>
      <c r="U331" s="50">
        <v>46273.672268518523</v>
      </c>
      <c r="V331" s="50">
        <v>46273.672268518523</v>
      </c>
      <c r="W331" s="51">
        <v>46273</v>
      </c>
      <c r="X331" t="s">
        <v>1747</v>
      </c>
      <c r="Y331" t="s">
        <v>492</v>
      </c>
    </row>
    <row r="332" spans="1:25" ht="15" customHeight="1" x14ac:dyDescent="0.35">
      <c r="A332">
        <v>1</v>
      </c>
      <c r="B332" s="50">
        <v>46273.677083333343</v>
      </c>
      <c r="C332">
        <v>11708265</v>
      </c>
      <c r="D332">
        <v>100006740963</v>
      </c>
      <c r="E332" t="s">
        <v>1726</v>
      </c>
      <c r="F332">
        <v>100</v>
      </c>
      <c r="G332" t="s">
        <v>1745</v>
      </c>
      <c r="H332" t="s">
        <v>1760</v>
      </c>
      <c r="I332">
        <v>6020002</v>
      </c>
      <c r="J332">
        <v>1</v>
      </c>
      <c r="K332" t="s">
        <v>2025</v>
      </c>
      <c r="L332" t="s">
        <v>2026</v>
      </c>
      <c r="N332">
        <v>0</v>
      </c>
      <c r="O332">
        <v>1</v>
      </c>
      <c r="P332">
        <v>1</v>
      </c>
      <c r="Q332">
        <v>1</v>
      </c>
      <c r="R332">
        <v>0</v>
      </c>
      <c r="S332">
        <v>0</v>
      </c>
      <c r="T332">
        <v>0</v>
      </c>
      <c r="U332" s="50">
        <v>46273.672268518523</v>
      </c>
      <c r="V332" s="50">
        <v>46273.672268518523</v>
      </c>
      <c r="W332" s="51">
        <v>46273</v>
      </c>
      <c r="X332" t="s">
        <v>1747</v>
      </c>
      <c r="Y332" t="s">
        <v>492</v>
      </c>
    </row>
    <row r="333" spans="1:25" ht="15" customHeight="1" x14ac:dyDescent="0.35">
      <c r="A333">
        <v>1</v>
      </c>
      <c r="B333" s="50">
        <v>46273.677083333343</v>
      </c>
      <c r="C333">
        <v>11708266</v>
      </c>
      <c r="D333">
        <v>100006740963</v>
      </c>
      <c r="E333" t="s">
        <v>1726</v>
      </c>
      <c r="F333">
        <v>100</v>
      </c>
      <c r="G333" t="s">
        <v>1745</v>
      </c>
      <c r="H333" t="s">
        <v>1760</v>
      </c>
      <c r="I333">
        <v>6020002</v>
      </c>
      <c r="J333">
        <v>1</v>
      </c>
      <c r="K333" t="s">
        <v>2225</v>
      </c>
      <c r="L333" t="s">
        <v>2226</v>
      </c>
      <c r="N333">
        <v>0</v>
      </c>
      <c r="O333">
        <v>2</v>
      </c>
      <c r="P333">
        <v>2</v>
      </c>
      <c r="Q333">
        <v>2</v>
      </c>
      <c r="R333">
        <v>0</v>
      </c>
      <c r="S333">
        <v>0</v>
      </c>
      <c r="T333">
        <v>0</v>
      </c>
      <c r="U333" s="50">
        <v>46273.672268518523</v>
      </c>
      <c r="V333" s="50">
        <v>46273.672268518523</v>
      </c>
      <c r="W333" s="51">
        <v>46273</v>
      </c>
      <c r="X333" t="s">
        <v>1747</v>
      </c>
      <c r="Y333" t="s">
        <v>492</v>
      </c>
    </row>
    <row r="334" spans="1:25" ht="15" customHeight="1" x14ac:dyDescent="0.35">
      <c r="A334">
        <v>1</v>
      </c>
      <c r="B334" s="50">
        <v>46273.677083333343</v>
      </c>
      <c r="C334">
        <v>11708267</v>
      </c>
      <c r="D334">
        <v>100006740964</v>
      </c>
      <c r="E334" t="s">
        <v>1726</v>
      </c>
      <c r="F334">
        <v>100</v>
      </c>
      <c r="G334" t="s">
        <v>1745</v>
      </c>
      <c r="H334" t="s">
        <v>1760</v>
      </c>
      <c r="I334">
        <v>6020003</v>
      </c>
      <c r="J334">
        <v>2</v>
      </c>
      <c r="K334" t="s">
        <v>2227</v>
      </c>
      <c r="L334" t="s">
        <v>2228</v>
      </c>
      <c r="N334">
        <v>0</v>
      </c>
      <c r="O334">
        <v>1</v>
      </c>
      <c r="P334">
        <v>1</v>
      </c>
      <c r="Q334">
        <v>1</v>
      </c>
      <c r="R334">
        <v>0</v>
      </c>
      <c r="S334">
        <v>0</v>
      </c>
      <c r="T334">
        <v>0</v>
      </c>
      <c r="U334" s="50">
        <v>46273.672268518523</v>
      </c>
      <c r="V334" s="50">
        <v>46273.672268518523</v>
      </c>
      <c r="W334" s="51">
        <v>46273</v>
      </c>
      <c r="X334" t="s">
        <v>1747</v>
      </c>
      <c r="Y334" t="s">
        <v>492</v>
      </c>
    </row>
    <row r="335" spans="1:25" ht="15" customHeight="1" x14ac:dyDescent="0.35">
      <c r="A335">
        <v>1</v>
      </c>
      <c r="B335" s="50">
        <v>46273.677083333343</v>
      </c>
      <c r="C335">
        <v>11708268</v>
      </c>
      <c r="D335">
        <v>100006740964</v>
      </c>
      <c r="E335" t="s">
        <v>1726</v>
      </c>
      <c r="F335">
        <v>100</v>
      </c>
      <c r="G335" t="s">
        <v>1745</v>
      </c>
      <c r="H335" t="s">
        <v>1760</v>
      </c>
      <c r="I335">
        <v>6020003</v>
      </c>
      <c r="J335">
        <v>2</v>
      </c>
      <c r="K335" t="s">
        <v>2229</v>
      </c>
      <c r="L335" t="s">
        <v>2230</v>
      </c>
      <c r="N335">
        <v>0</v>
      </c>
      <c r="O335">
        <v>3</v>
      </c>
      <c r="P335">
        <v>3</v>
      </c>
      <c r="Q335">
        <v>3</v>
      </c>
      <c r="R335">
        <v>0</v>
      </c>
      <c r="S335">
        <v>0</v>
      </c>
      <c r="T335">
        <v>0</v>
      </c>
      <c r="U335" s="50">
        <v>46273.672268518523</v>
      </c>
      <c r="V335" s="50">
        <v>46273.672268518523</v>
      </c>
      <c r="W335" s="51">
        <v>46273</v>
      </c>
      <c r="X335" t="s">
        <v>1747</v>
      </c>
      <c r="Y335" t="s">
        <v>492</v>
      </c>
    </row>
    <row r="336" spans="1:25" ht="15" customHeight="1" x14ac:dyDescent="0.35">
      <c r="A336">
        <v>1</v>
      </c>
      <c r="B336" s="50">
        <v>46273.677083333343</v>
      </c>
      <c r="C336">
        <v>11708278</v>
      </c>
      <c r="D336">
        <v>100006740970</v>
      </c>
      <c r="E336" t="s">
        <v>1726</v>
      </c>
      <c r="F336">
        <v>100</v>
      </c>
      <c r="G336" t="s">
        <v>1745</v>
      </c>
      <c r="H336" t="s">
        <v>1760</v>
      </c>
      <c r="I336">
        <v>6021301</v>
      </c>
      <c r="J336">
        <v>1</v>
      </c>
      <c r="K336" t="s">
        <v>2231</v>
      </c>
      <c r="L336" t="s">
        <v>2232</v>
      </c>
      <c r="N336">
        <v>0</v>
      </c>
      <c r="O336">
        <v>3</v>
      </c>
      <c r="P336">
        <v>3</v>
      </c>
      <c r="Q336">
        <v>3</v>
      </c>
      <c r="R336">
        <v>0</v>
      </c>
      <c r="S336">
        <v>0</v>
      </c>
      <c r="T336">
        <v>0</v>
      </c>
      <c r="U336" s="50">
        <v>46273.672962962963</v>
      </c>
      <c r="V336" s="50">
        <v>46273.672962962963</v>
      </c>
      <c r="W336" s="51">
        <v>46273</v>
      </c>
      <c r="X336" t="s">
        <v>1747</v>
      </c>
      <c r="Y336" t="s">
        <v>492</v>
      </c>
    </row>
    <row r="337" spans="1:25" ht="15" customHeight="1" x14ac:dyDescent="0.35">
      <c r="A337">
        <v>1</v>
      </c>
      <c r="B337" s="50">
        <v>46273.677083333343</v>
      </c>
      <c r="C337">
        <v>11708283</v>
      </c>
      <c r="D337">
        <v>100006740975</v>
      </c>
      <c r="E337" t="s">
        <v>1726</v>
      </c>
      <c r="F337">
        <v>100</v>
      </c>
      <c r="G337" t="s">
        <v>1745</v>
      </c>
      <c r="H337" t="s">
        <v>1760</v>
      </c>
      <c r="I337">
        <v>6021701</v>
      </c>
      <c r="J337">
        <v>4</v>
      </c>
      <c r="K337" t="s">
        <v>2163</v>
      </c>
      <c r="L337" t="s">
        <v>2164</v>
      </c>
      <c r="N337">
        <v>0</v>
      </c>
      <c r="O337">
        <v>2</v>
      </c>
      <c r="P337">
        <v>2</v>
      </c>
      <c r="Q337">
        <v>2</v>
      </c>
      <c r="R337">
        <v>0</v>
      </c>
      <c r="S337">
        <v>0</v>
      </c>
      <c r="T337">
        <v>0</v>
      </c>
      <c r="U337" s="50">
        <v>46273.673657407409</v>
      </c>
      <c r="V337" s="50">
        <v>46273.673657407409</v>
      </c>
      <c r="W337" s="51">
        <v>46273</v>
      </c>
      <c r="X337" t="s">
        <v>1747</v>
      </c>
      <c r="Y337" t="s">
        <v>492</v>
      </c>
    </row>
    <row r="338" spans="1:25" ht="15" customHeight="1" x14ac:dyDescent="0.35">
      <c r="A338">
        <v>1</v>
      </c>
      <c r="B338" s="50">
        <v>46273.677083333343</v>
      </c>
      <c r="C338">
        <v>11708297</v>
      </c>
      <c r="D338">
        <v>100006740977</v>
      </c>
      <c r="E338" t="s">
        <v>1726</v>
      </c>
      <c r="F338">
        <v>100</v>
      </c>
      <c r="G338" t="s">
        <v>1745</v>
      </c>
      <c r="H338" t="s">
        <v>1760</v>
      </c>
      <c r="I338">
        <v>6021101</v>
      </c>
      <c r="J338">
        <v>1</v>
      </c>
      <c r="K338" t="s">
        <v>2233</v>
      </c>
      <c r="L338" t="s">
        <v>2234</v>
      </c>
      <c r="N338">
        <v>0</v>
      </c>
      <c r="O338">
        <v>1</v>
      </c>
      <c r="P338">
        <v>1</v>
      </c>
      <c r="Q338">
        <v>1</v>
      </c>
      <c r="R338">
        <v>0</v>
      </c>
      <c r="S338">
        <v>0</v>
      </c>
      <c r="T338">
        <v>0</v>
      </c>
      <c r="U338" s="50">
        <v>46273.673668981479</v>
      </c>
      <c r="V338" s="50">
        <v>46273.673668981479</v>
      </c>
      <c r="W338" s="51">
        <v>46273</v>
      </c>
      <c r="X338" t="s">
        <v>1747</v>
      </c>
      <c r="Y338" t="s">
        <v>492</v>
      </c>
    </row>
    <row r="339" spans="1:25" ht="15" customHeight="1" x14ac:dyDescent="0.35">
      <c r="A339">
        <v>1</v>
      </c>
      <c r="B339" s="50">
        <v>46273.677083333343</v>
      </c>
      <c r="C339">
        <v>11708298</v>
      </c>
      <c r="D339">
        <v>100006740978</v>
      </c>
      <c r="E339" t="s">
        <v>1726</v>
      </c>
      <c r="F339">
        <v>100</v>
      </c>
      <c r="G339" t="s">
        <v>1745</v>
      </c>
      <c r="H339" t="s">
        <v>1760</v>
      </c>
      <c r="I339">
        <v>6021702</v>
      </c>
      <c r="J339">
        <v>1</v>
      </c>
      <c r="K339" t="s">
        <v>2141</v>
      </c>
      <c r="L339" t="s">
        <v>2142</v>
      </c>
      <c r="N339">
        <v>0</v>
      </c>
      <c r="O339">
        <v>2</v>
      </c>
      <c r="P339">
        <v>2</v>
      </c>
      <c r="Q339">
        <v>2</v>
      </c>
      <c r="R339">
        <v>0</v>
      </c>
      <c r="S339">
        <v>0</v>
      </c>
      <c r="T339">
        <v>0</v>
      </c>
      <c r="U339" s="50">
        <v>46273.673668981479</v>
      </c>
      <c r="V339" s="50">
        <v>46273.673668981479</v>
      </c>
      <c r="W339" s="51">
        <v>46273</v>
      </c>
      <c r="X339" t="s">
        <v>1747</v>
      </c>
      <c r="Y339" t="s">
        <v>492</v>
      </c>
    </row>
    <row r="340" spans="1:25" ht="15" customHeight="1" x14ac:dyDescent="0.35">
      <c r="A340">
        <v>1</v>
      </c>
      <c r="B340" s="50">
        <v>46273.677083333343</v>
      </c>
      <c r="C340">
        <v>11708299</v>
      </c>
      <c r="D340">
        <v>100006740978</v>
      </c>
      <c r="E340" t="s">
        <v>1726</v>
      </c>
      <c r="F340">
        <v>100</v>
      </c>
      <c r="G340" t="s">
        <v>1745</v>
      </c>
      <c r="H340" t="s">
        <v>1760</v>
      </c>
      <c r="I340">
        <v>6021702</v>
      </c>
      <c r="J340">
        <v>1</v>
      </c>
      <c r="K340" t="s">
        <v>2219</v>
      </c>
      <c r="L340" t="s">
        <v>2220</v>
      </c>
      <c r="N340">
        <v>0</v>
      </c>
      <c r="O340">
        <v>1</v>
      </c>
      <c r="P340">
        <v>1</v>
      </c>
      <c r="Q340">
        <v>1</v>
      </c>
      <c r="R340">
        <v>0</v>
      </c>
      <c r="S340">
        <v>0</v>
      </c>
      <c r="T340">
        <v>0</v>
      </c>
      <c r="U340" s="50">
        <v>46273.673668981479</v>
      </c>
      <c r="V340" s="50">
        <v>46273.673668981479</v>
      </c>
      <c r="W340" s="51">
        <v>46273</v>
      </c>
      <c r="X340" t="s">
        <v>1747</v>
      </c>
      <c r="Y340" t="s">
        <v>492</v>
      </c>
    </row>
    <row r="341" spans="1:25" ht="15" customHeight="1" x14ac:dyDescent="0.35">
      <c r="A341">
        <v>1</v>
      </c>
      <c r="B341" s="50">
        <v>46273.677083333343</v>
      </c>
      <c r="C341">
        <v>11708300</v>
      </c>
      <c r="D341">
        <v>100006740978</v>
      </c>
      <c r="E341" t="s">
        <v>1726</v>
      </c>
      <c r="F341">
        <v>100</v>
      </c>
      <c r="G341" t="s">
        <v>1745</v>
      </c>
      <c r="H341" t="s">
        <v>1760</v>
      </c>
      <c r="I341">
        <v>6021702</v>
      </c>
      <c r="J341">
        <v>1</v>
      </c>
      <c r="K341" t="s">
        <v>2043</v>
      </c>
      <c r="L341" t="s">
        <v>2044</v>
      </c>
      <c r="N341">
        <v>0</v>
      </c>
      <c r="O341">
        <v>1</v>
      </c>
      <c r="P341">
        <v>1</v>
      </c>
      <c r="Q341">
        <v>1</v>
      </c>
      <c r="R341">
        <v>0</v>
      </c>
      <c r="S341">
        <v>0</v>
      </c>
      <c r="T341">
        <v>0</v>
      </c>
      <c r="U341" s="50">
        <v>46273.673668981479</v>
      </c>
      <c r="V341" s="50">
        <v>46273.673668981479</v>
      </c>
      <c r="W341" s="51">
        <v>46273</v>
      </c>
      <c r="X341" t="s">
        <v>1747</v>
      </c>
      <c r="Y341" t="s">
        <v>492</v>
      </c>
    </row>
    <row r="342" spans="1:25" ht="15" customHeight="1" x14ac:dyDescent="0.35">
      <c r="A342">
        <v>1</v>
      </c>
      <c r="B342" s="50">
        <v>46273.677083333343</v>
      </c>
      <c r="C342">
        <v>11708301</v>
      </c>
      <c r="D342">
        <v>100006740978</v>
      </c>
      <c r="E342" t="s">
        <v>1726</v>
      </c>
      <c r="F342">
        <v>100</v>
      </c>
      <c r="G342" t="s">
        <v>1745</v>
      </c>
      <c r="H342" t="s">
        <v>1760</v>
      </c>
      <c r="I342">
        <v>6021702</v>
      </c>
      <c r="J342">
        <v>1</v>
      </c>
      <c r="K342" t="s">
        <v>2121</v>
      </c>
      <c r="L342" t="s">
        <v>2122</v>
      </c>
      <c r="N342">
        <v>0</v>
      </c>
      <c r="O342">
        <v>1</v>
      </c>
      <c r="P342">
        <v>1</v>
      </c>
      <c r="Q342">
        <v>1</v>
      </c>
      <c r="R342">
        <v>0</v>
      </c>
      <c r="S342">
        <v>0</v>
      </c>
      <c r="T342">
        <v>0</v>
      </c>
      <c r="U342" s="50">
        <v>46273.673668981479</v>
      </c>
      <c r="V342" s="50">
        <v>46273.673668981479</v>
      </c>
      <c r="W342" s="51">
        <v>46273</v>
      </c>
      <c r="X342" t="s">
        <v>1747</v>
      </c>
      <c r="Y342" t="s">
        <v>492</v>
      </c>
    </row>
    <row r="343" spans="1:25" ht="15" customHeight="1" x14ac:dyDescent="0.35">
      <c r="A343">
        <v>1</v>
      </c>
      <c r="B343" s="50">
        <v>46273.677083333343</v>
      </c>
      <c r="C343">
        <v>11708302</v>
      </c>
      <c r="D343">
        <v>100006740978</v>
      </c>
      <c r="E343" t="s">
        <v>1726</v>
      </c>
      <c r="F343">
        <v>100</v>
      </c>
      <c r="G343" t="s">
        <v>1745</v>
      </c>
      <c r="H343" t="s">
        <v>1760</v>
      </c>
      <c r="I343">
        <v>6021702</v>
      </c>
      <c r="J343">
        <v>1</v>
      </c>
      <c r="K343" t="s">
        <v>2235</v>
      </c>
      <c r="L343" t="s">
        <v>2236</v>
      </c>
      <c r="N343">
        <v>0</v>
      </c>
      <c r="O343">
        <v>1</v>
      </c>
      <c r="P343">
        <v>1</v>
      </c>
      <c r="Q343">
        <v>1</v>
      </c>
      <c r="R343">
        <v>0</v>
      </c>
      <c r="S343">
        <v>0</v>
      </c>
      <c r="T343">
        <v>0</v>
      </c>
      <c r="U343" s="50">
        <v>46273.673668981479</v>
      </c>
      <c r="V343" s="50">
        <v>46273.673668981479</v>
      </c>
      <c r="W343" s="51">
        <v>46273</v>
      </c>
      <c r="X343" t="s">
        <v>1747</v>
      </c>
      <c r="Y343" t="s">
        <v>492</v>
      </c>
    </row>
    <row r="344" spans="1:25" ht="15" customHeight="1" x14ac:dyDescent="0.35">
      <c r="A344">
        <v>1</v>
      </c>
      <c r="B344" s="50">
        <v>46273.677083333343</v>
      </c>
      <c r="C344">
        <v>11708303</v>
      </c>
      <c r="D344">
        <v>100006740978</v>
      </c>
      <c r="E344" t="s">
        <v>1726</v>
      </c>
      <c r="F344">
        <v>100</v>
      </c>
      <c r="G344" t="s">
        <v>1745</v>
      </c>
      <c r="H344" t="s">
        <v>1760</v>
      </c>
      <c r="I344">
        <v>6021702</v>
      </c>
      <c r="J344">
        <v>1</v>
      </c>
      <c r="K344" t="s">
        <v>2095</v>
      </c>
      <c r="L344" t="s">
        <v>2096</v>
      </c>
      <c r="N344">
        <v>0</v>
      </c>
      <c r="O344">
        <v>1</v>
      </c>
      <c r="P344">
        <v>1</v>
      </c>
      <c r="Q344">
        <v>1</v>
      </c>
      <c r="R344">
        <v>0</v>
      </c>
      <c r="S344">
        <v>0</v>
      </c>
      <c r="T344">
        <v>0</v>
      </c>
      <c r="U344" s="50">
        <v>46273.673668981479</v>
      </c>
      <c r="V344" s="50">
        <v>46273.673668981479</v>
      </c>
      <c r="W344" s="51">
        <v>46273</v>
      </c>
      <c r="X344" t="s">
        <v>1747</v>
      </c>
      <c r="Y344" t="s">
        <v>492</v>
      </c>
    </row>
    <row r="345" spans="1:25" ht="15" customHeight="1" x14ac:dyDescent="0.35">
      <c r="A345">
        <v>1</v>
      </c>
      <c r="B345" s="50">
        <v>46273.677083333343</v>
      </c>
      <c r="C345">
        <v>11708313</v>
      </c>
      <c r="D345">
        <v>100006740984</v>
      </c>
      <c r="E345" t="s">
        <v>1726</v>
      </c>
      <c r="F345">
        <v>100</v>
      </c>
      <c r="G345" t="s">
        <v>1745</v>
      </c>
      <c r="H345" t="s">
        <v>1760</v>
      </c>
      <c r="I345">
        <v>6022501</v>
      </c>
      <c r="J345">
        <v>3</v>
      </c>
      <c r="K345" t="s">
        <v>1845</v>
      </c>
      <c r="L345" t="s">
        <v>1846</v>
      </c>
      <c r="N345">
        <v>0</v>
      </c>
      <c r="O345">
        <v>1</v>
      </c>
      <c r="P345">
        <v>1</v>
      </c>
      <c r="Q345">
        <v>1</v>
      </c>
      <c r="R345">
        <v>0</v>
      </c>
      <c r="S345">
        <v>0</v>
      </c>
      <c r="T345">
        <v>0</v>
      </c>
      <c r="U345" s="50">
        <v>46273.675729166673</v>
      </c>
      <c r="V345" s="50">
        <v>46273.675729166673</v>
      </c>
      <c r="W345" s="51">
        <v>46273</v>
      </c>
      <c r="X345" t="s">
        <v>1747</v>
      </c>
      <c r="Y345" t="s">
        <v>492</v>
      </c>
    </row>
    <row r="346" spans="1:25" ht="15" customHeight="1" x14ac:dyDescent="0.35">
      <c r="A346">
        <v>1</v>
      </c>
      <c r="B346" s="50">
        <v>46273.677083333343</v>
      </c>
      <c r="C346">
        <v>11708314</v>
      </c>
      <c r="D346">
        <v>100006740984</v>
      </c>
      <c r="E346" t="s">
        <v>1726</v>
      </c>
      <c r="F346">
        <v>100</v>
      </c>
      <c r="G346" t="s">
        <v>1745</v>
      </c>
      <c r="H346" t="s">
        <v>1760</v>
      </c>
      <c r="I346">
        <v>6022501</v>
      </c>
      <c r="J346">
        <v>3</v>
      </c>
      <c r="K346" t="s">
        <v>1889</v>
      </c>
      <c r="L346" t="s">
        <v>1890</v>
      </c>
      <c r="N346">
        <v>0</v>
      </c>
      <c r="O346">
        <v>1</v>
      </c>
      <c r="P346">
        <v>1</v>
      </c>
      <c r="Q346">
        <v>1</v>
      </c>
      <c r="R346">
        <v>0</v>
      </c>
      <c r="S346">
        <v>0</v>
      </c>
      <c r="T346">
        <v>0</v>
      </c>
      <c r="U346" s="50">
        <v>46273.675729166673</v>
      </c>
      <c r="V346" s="50">
        <v>46273.675729166673</v>
      </c>
      <c r="W346" s="51">
        <v>46273</v>
      </c>
      <c r="X346" t="s">
        <v>1747</v>
      </c>
      <c r="Y346" t="s">
        <v>492</v>
      </c>
    </row>
    <row r="347" spans="1:25" ht="15" customHeight="1" x14ac:dyDescent="0.35">
      <c r="A347">
        <v>1</v>
      </c>
      <c r="B347" s="50">
        <v>46273.677083333343</v>
      </c>
      <c r="C347">
        <v>11708315</v>
      </c>
      <c r="D347">
        <v>100006740985</v>
      </c>
      <c r="E347" t="s">
        <v>1726</v>
      </c>
      <c r="F347">
        <v>100</v>
      </c>
      <c r="G347" t="s">
        <v>1745</v>
      </c>
      <c r="H347" t="s">
        <v>1760</v>
      </c>
      <c r="I347">
        <v>6023201</v>
      </c>
      <c r="J347">
        <v>3</v>
      </c>
      <c r="K347" t="s">
        <v>2237</v>
      </c>
      <c r="L347" t="s">
        <v>2238</v>
      </c>
      <c r="N347">
        <v>0</v>
      </c>
      <c r="O347">
        <v>1</v>
      </c>
      <c r="P347">
        <v>1</v>
      </c>
      <c r="Q347">
        <v>1</v>
      </c>
      <c r="R347">
        <v>0</v>
      </c>
      <c r="S347">
        <v>0</v>
      </c>
      <c r="T347">
        <v>0</v>
      </c>
      <c r="U347" s="50">
        <v>46273.675740740742</v>
      </c>
      <c r="V347" s="50">
        <v>46273.675740740742</v>
      </c>
      <c r="W347" s="51">
        <v>46273</v>
      </c>
      <c r="X347" t="s">
        <v>1747</v>
      </c>
      <c r="Y347" t="s">
        <v>492</v>
      </c>
    </row>
    <row r="348" spans="1:25" ht="15" customHeight="1" x14ac:dyDescent="0.35">
      <c r="A348">
        <v>1</v>
      </c>
      <c r="B348" s="50">
        <v>46273.677083333343</v>
      </c>
      <c r="C348">
        <v>11708316</v>
      </c>
      <c r="D348">
        <v>100006740985</v>
      </c>
      <c r="E348" t="s">
        <v>1726</v>
      </c>
      <c r="F348">
        <v>100</v>
      </c>
      <c r="G348" t="s">
        <v>1745</v>
      </c>
      <c r="H348" t="s">
        <v>1760</v>
      </c>
      <c r="I348">
        <v>6023201</v>
      </c>
      <c r="J348">
        <v>3</v>
      </c>
      <c r="K348" t="s">
        <v>1855</v>
      </c>
      <c r="L348" t="s">
        <v>1856</v>
      </c>
      <c r="N348">
        <v>0</v>
      </c>
      <c r="O348">
        <v>8</v>
      </c>
      <c r="P348">
        <v>8</v>
      </c>
      <c r="Q348">
        <v>8</v>
      </c>
      <c r="R348">
        <v>0</v>
      </c>
      <c r="S348">
        <v>0</v>
      </c>
      <c r="T348">
        <v>0</v>
      </c>
      <c r="U348" s="50">
        <v>46273.675740740742</v>
      </c>
      <c r="V348" s="50">
        <v>46273.675740740742</v>
      </c>
      <c r="W348" s="51">
        <v>46273</v>
      </c>
      <c r="X348" t="s">
        <v>1747</v>
      </c>
      <c r="Y348" t="s">
        <v>492</v>
      </c>
    </row>
    <row r="349" spans="1:25" ht="15" customHeight="1" x14ac:dyDescent="0.35">
      <c r="A349">
        <v>1</v>
      </c>
      <c r="B349" s="50">
        <v>46273.677083333343</v>
      </c>
      <c r="C349">
        <v>11708317</v>
      </c>
      <c r="D349">
        <v>100006740985</v>
      </c>
      <c r="E349" t="s">
        <v>1726</v>
      </c>
      <c r="F349">
        <v>100</v>
      </c>
      <c r="G349" t="s">
        <v>1745</v>
      </c>
      <c r="H349" t="s">
        <v>1760</v>
      </c>
      <c r="I349">
        <v>6023201</v>
      </c>
      <c r="J349">
        <v>3</v>
      </c>
      <c r="K349" t="s">
        <v>2239</v>
      </c>
      <c r="L349" t="s">
        <v>2240</v>
      </c>
      <c r="N349">
        <v>0</v>
      </c>
      <c r="O349">
        <v>2</v>
      </c>
      <c r="P349">
        <v>2</v>
      </c>
      <c r="Q349">
        <v>2</v>
      </c>
      <c r="R349">
        <v>0</v>
      </c>
      <c r="S349">
        <v>0</v>
      </c>
      <c r="T349">
        <v>0</v>
      </c>
      <c r="U349" s="50">
        <v>46273.675740740742</v>
      </c>
      <c r="V349" s="50">
        <v>46273.675740740742</v>
      </c>
      <c r="W349" s="51">
        <v>46273</v>
      </c>
      <c r="X349" t="s">
        <v>1747</v>
      </c>
      <c r="Y349" t="s">
        <v>492</v>
      </c>
    </row>
    <row r="350" spans="1:25" ht="15" customHeight="1" x14ac:dyDescent="0.35">
      <c r="A350">
        <v>1</v>
      </c>
      <c r="B350" s="50">
        <v>46273.677083333343</v>
      </c>
      <c r="C350">
        <v>11708318</v>
      </c>
      <c r="D350">
        <v>100006740985</v>
      </c>
      <c r="E350" t="s">
        <v>1726</v>
      </c>
      <c r="F350">
        <v>100</v>
      </c>
      <c r="G350" t="s">
        <v>1745</v>
      </c>
      <c r="H350" t="s">
        <v>1760</v>
      </c>
      <c r="I350">
        <v>6023201</v>
      </c>
      <c r="J350">
        <v>3</v>
      </c>
      <c r="K350" t="s">
        <v>1859</v>
      </c>
      <c r="L350" t="s">
        <v>1860</v>
      </c>
      <c r="N350">
        <v>0</v>
      </c>
      <c r="O350">
        <v>1</v>
      </c>
      <c r="P350">
        <v>1</v>
      </c>
      <c r="Q350">
        <v>1</v>
      </c>
      <c r="R350">
        <v>0</v>
      </c>
      <c r="S350">
        <v>0</v>
      </c>
      <c r="T350">
        <v>0</v>
      </c>
      <c r="U350" s="50">
        <v>46273.675740740742</v>
      </c>
      <c r="V350" s="50">
        <v>46273.675740740742</v>
      </c>
      <c r="W350" s="51">
        <v>46273</v>
      </c>
      <c r="X350" t="s">
        <v>1747</v>
      </c>
      <c r="Y350" t="s">
        <v>492</v>
      </c>
    </row>
    <row r="351" spans="1:25" ht="15" customHeight="1" x14ac:dyDescent="0.35">
      <c r="A351">
        <v>1</v>
      </c>
      <c r="B351" s="50">
        <v>46273.677083333343</v>
      </c>
      <c r="C351">
        <v>11708319</v>
      </c>
      <c r="D351">
        <v>100006740985</v>
      </c>
      <c r="E351" t="s">
        <v>1726</v>
      </c>
      <c r="F351">
        <v>100</v>
      </c>
      <c r="G351" t="s">
        <v>1745</v>
      </c>
      <c r="H351" t="s">
        <v>1760</v>
      </c>
      <c r="I351">
        <v>6023201</v>
      </c>
      <c r="J351">
        <v>3</v>
      </c>
      <c r="K351" t="s">
        <v>1845</v>
      </c>
      <c r="L351" t="s">
        <v>1846</v>
      </c>
      <c r="N351">
        <v>0</v>
      </c>
      <c r="O351">
        <v>1</v>
      </c>
      <c r="P351">
        <v>1</v>
      </c>
      <c r="Q351">
        <v>1</v>
      </c>
      <c r="R351">
        <v>0</v>
      </c>
      <c r="S351">
        <v>0</v>
      </c>
      <c r="T351">
        <v>0</v>
      </c>
      <c r="U351" s="50">
        <v>46273.675740740742</v>
      </c>
      <c r="V351" s="50">
        <v>46273.675740740742</v>
      </c>
      <c r="W351" s="51">
        <v>46273</v>
      </c>
      <c r="X351" t="s">
        <v>1747</v>
      </c>
      <c r="Y351" t="s">
        <v>492</v>
      </c>
    </row>
    <row r="352" spans="1:25" ht="15" customHeight="1" x14ac:dyDescent="0.35">
      <c r="A352">
        <v>1</v>
      </c>
      <c r="B352" s="50">
        <v>46273.677083333343</v>
      </c>
      <c r="C352">
        <v>11708320</v>
      </c>
      <c r="D352">
        <v>100006740986</v>
      </c>
      <c r="E352" t="s">
        <v>1726</v>
      </c>
      <c r="F352">
        <v>100</v>
      </c>
      <c r="G352" t="s">
        <v>1745</v>
      </c>
      <c r="H352" t="s">
        <v>1760</v>
      </c>
      <c r="I352">
        <v>6024001</v>
      </c>
      <c r="J352">
        <v>3</v>
      </c>
      <c r="K352" t="s">
        <v>1889</v>
      </c>
      <c r="L352" t="s">
        <v>1890</v>
      </c>
      <c r="N352">
        <v>0</v>
      </c>
      <c r="O352">
        <v>1</v>
      </c>
      <c r="P352">
        <v>1</v>
      </c>
      <c r="Q352">
        <v>1</v>
      </c>
      <c r="R352">
        <v>0</v>
      </c>
      <c r="S352">
        <v>0</v>
      </c>
      <c r="T352">
        <v>0</v>
      </c>
      <c r="U352" s="50">
        <v>46273.676423611112</v>
      </c>
      <c r="V352" s="50">
        <v>46273.676423611112</v>
      </c>
      <c r="W352" s="51">
        <v>46273</v>
      </c>
      <c r="X352" t="s">
        <v>1747</v>
      </c>
      <c r="Y352" t="s">
        <v>492</v>
      </c>
    </row>
    <row r="353" spans="1:25" ht="15" customHeight="1" x14ac:dyDescent="0.35">
      <c r="A353">
        <v>2</v>
      </c>
      <c r="B353" s="50">
        <v>46273.6875</v>
      </c>
      <c r="C353">
        <v>11707015</v>
      </c>
      <c r="D353">
        <v>100006740261</v>
      </c>
      <c r="E353" t="s">
        <v>1726</v>
      </c>
      <c r="F353">
        <v>100</v>
      </c>
      <c r="G353" t="s">
        <v>1745</v>
      </c>
      <c r="H353" t="s">
        <v>1760</v>
      </c>
      <c r="I353">
        <v>5948601</v>
      </c>
      <c r="J353">
        <v>2</v>
      </c>
      <c r="K353" t="s">
        <v>1761</v>
      </c>
      <c r="L353" t="s">
        <v>1762</v>
      </c>
      <c r="N353">
        <v>0</v>
      </c>
      <c r="O353">
        <v>5</v>
      </c>
      <c r="P353">
        <v>5</v>
      </c>
      <c r="Q353">
        <v>5</v>
      </c>
      <c r="R353">
        <v>0</v>
      </c>
      <c r="S353">
        <v>0</v>
      </c>
      <c r="T353">
        <v>0</v>
      </c>
      <c r="U353" s="50">
        <v>46273.654907407406</v>
      </c>
      <c r="V353" s="50">
        <v>46273.654907407406</v>
      </c>
      <c r="W353" s="51">
        <v>46273</v>
      </c>
      <c r="X353" t="s">
        <v>1747</v>
      </c>
      <c r="Y353" t="s">
        <v>492</v>
      </c>
    </row>
    <row r="354" spans="1:25" ht="15" customHeight="1" x14ac:dyDescent="0.35">
      <c r="A354">
        <v>2</v>
      </c>
      <c r="B354" s="50">
        <v>46273.6875</v>
      </c>
      <c r="C354">
        <v>11707016</v>
      </c>
      <c r="D354">
        <v>100006740261</v>
      </c>
      <c r="E354" t="s">
        <v>1726</v>
      </c>
      <c r="F354">
        <v>100</v>
      </c>
      <c r="G354" t="s">
        <v>1745</v>
      </c>
      <c r="H354" t="s">
        <v>1760</v>
      </c>
      <c r="I354">
        <v>5948601</v>
      </c>
      <c r="J354">
        <v>2</v>
      </c>
      <c r="K354" t="s">
        <v>1763</v>
      </c>
      <c r="L354" t="s">
        <v>1764</v>
      </c>
      <c r="N354">
        <v>0</v>
      </c>
      <c r="O354">
        <v>5</v>
      </c>
      <c r="P354">
        <v>5</v>
      </c>
      <c r="Q354">
        <v>5</v>
      </c>
      <c r="R354">
        <v>0</v>
      </c>
      <c r="S354">
        <v>0</v>
      </c>
      <c r="T354">
        <v>0</v>
      </c>
      <c r="U354" s="50">
        <v>46273.654907407406</v>
      </c>
      <c r="V354" s="50">
        <v>46273.654907407406</v>
      </c>
      <c r="W354" s="51">
        <v>46273</v>
      </c>
      <c r="X354" t="s">
        <v>1747</v>
      </c>
      <c r="Y354" t="s">
        <v>492</v>
      </c>
    </row>
    <row r="355" spans="1:25" ht="15" customHeight="1" x14ac:dyDescent="0.35">
      <c r="A355">
        <v>2</v>
      </c>
      <c r="B355" s="50">
        <v>46273.6875</v>
      </c>
      <c r="C355">
        <v>11707017</v>
      </c>
      <c r="D355">
        <v>100006740262</v>
      </c>
      <c r="E355" t="s">
        <v>1726</v>
      </c>
      <c r="F355">
        <v>100</v>
      </c>
      <c r="G355" t="s">
        <v>1745</v>
      </c>
      <c r="H355" t="s">
        <v>1760</v>
      </c>
      <c r="I355">
        <v>5954701</v>
      </c>
      <c r="J355">
        <v>2</v>
      </c>
      <c r="K355" t="s">
        <v>1765</v>
      </c>
      <c r="L355" t="s">
        <v>1766</v>
      </c>
      <c r="N355">
        <v>0</v>
      </c>
      <c r="O355">
        <v>11</v>
      </c>
      <c r="P355">
        <v>11</v>
      </c>
      <c r="Q355">
        <v>11</v>
      </c>
      <c r="R355">
        <v>0</v>
      </c>
      <c r="S355">
        <v>0</v>
      </c>
      <c r="T355">
        <v>0</v>
      </c>
      <c r="U355" s="50">
        <v>46273.654907407406</v>
      </c>
      <c r="V355" s="50">
        <v>46273.654907407406</v>
      </c>
      <c r="W355" s="51">
        <v>46273</v>
      </c>
      <c r="X355" t="s">
        <v>1747</v>
      </c>
      <c r="Y355" t="s">
        <v>492</v>
      </c>
    </row>
    <row r="356" spans="1:25" ht="15" customHeight="1" x14ac:dyDescent="0.35">
      <c r="A356">
        <v>2</v>
      </c>
      <c r="B356" s="50">
        <v>46273.6875</v>
      </c>
      <c r="C356">
        <v>11707018</v>
      </c>
      <c r="D356">
        <v>100006740263</v>
      </c>
      <c r="E356" t="s">
        <v>1726</v>
      </c>
      <c r="F356">
        <v>100</v>
      </c>
      <c r="G356" t="s">
        <v>1745</v>
      </c>
      <c r="H356" t="s">
        <v>1760</v>
      </c>
      <c r="I356">
        <v>5954702</v>
      </c>
      <c r="J356">
        <v>2</v>
      </c>
      <c r="K356" t="s">
        <v>1767</v>
      </c>
      <c r="L356" t="s">
        <v>1768</v>
      </c>
      <c r="N356">
        <v>0</v>
      </c>
      <c r="O356">
        <v>11</v>
      </c>
      <c r="P356">
        <v>11</v>
      </c>
      <c r="Q356">
        <v>11</v>
      </c>
      <c r="R356">
        <v>0</v>
      </c>
      <c r="S356">
        <v>0</v>
      </c>
      <c r="T356">
        <v>0</v>
      </c>
      <c r="U356" s="50">
        <v>46273.654907407406</v>
      </c>
      <c r="V356" s="50">
        <v>46273.654907407406</v>
      </c>
      <c r="W356" s="51">
        <v>46273</v>
      </c>
      <c r="X356" t="s">
        <v>1747</v>
      </c>
      <c r="Y356" t="s">
        <v>492</v>
      </c>
    </row>
    <row r="357" spans="1:25" ht="15" customHeight="1" x14ac:dyDescent="0.35">
      <c r="A357">
        <v>2</v>
      </c>
      <c r="B357" s="50">
        <v>46273.6875</v>
      </c>
      <c r="C357">
        <v>11707019</v>
      </c>
      <c r="D357">
        <v>100006740264</v>
      </c>
      <c r="E357" t="s">
        <v>1726</v>
      </c>
      <c r="F357">
        <v>100</v>
      </c>
      <c r="G357" t="s">
        <v>1745</v>
      </c>
      <c r="H357" t="s">
        <v>1760</v>
      </c>
      <c r="I357">
        <v>5960401</v>
      </c>
      <c r="J357">
        <v>2</v>
      </c>
      <c r="K357" t="s">
        <v>1769</v>
      </c>
      <c r="L357" t="s">
        <v>1770</v>
      </c>
      <c r="N357">
        <v>0</v>
      </c>
      <c r="O357">
        <v>2</v>
      </c>
      <c r="P357">
        <v>2</v>
      </c>
      <c r="Q357">
        <v>2</v>
      </c>
      <c r="R357">
        <v>0</v>
      </c>
      <c r="S357">
        <v>0</v>
      </c>
      <c r="T357">
        <v>0</v>
      </c>
      <c r="U357" s="50">
        <v>46273.654907407406</v>
      </c>
      <c r="V357" s="50">
        <v>46273.654907407406</v>
      </c>
      <c r="W357" s="51">
        <v>46273</v>
      </c>
      <c r="X357" t="s">
        <v>1747</v>
      </c>
      <c r="Y357" t="s">
        <v>492</v>
      </c>
    </row>
    <row r="358" spans="1:25" ht="15" customHeight="1" x14ac:dyDescent="0.35">
      <c r="A358">
        <v>2</v>
      </c>
      <c r="B358" s="50">
        <v>46273.6875</v>
      </c>
      <c r="C358">
        <v>11707020</v>
      </c>
      <c r="D358">
        <v>100006740265</v>
      </c>
      <c r="E358" t="s">
        <v>1726</v>
      </c>
      <c r="F358">
        <v>100</v>
      </c>
      <c r="G358" t="s">
        <v>1745</v>
      </c>
      <c r="H358" t="s">
        <v>1760</v>
      </c>
      <c r="I358">
        <v>5960402</v>
      </c>
      <c r="J358">
        <v>2</v>
      </c>
      <c r="K358" t="s">
        <v>1769</v>
      </c>
      <c r="L358" t="s">
        <v>1770</v>
      </c>
      <c r="N358">
        <v>0</v>
      </c>
      <c r="O358">
        <v>2</v>
      </c>
      <c r="P358">
        <v>2</v>
      </c>
      <c r="Q358">
        <v>2</v>
      </c>
      <c r="R358">
        <v>0</v>
      </c>
      <c r="S358">
        <v>0</v>
      </c>
      <c r="T358">
        <v>0</v>
      </c>
      <c r="U358" s="50">
        <v>46273.654907407406</v>
      </c>
      <c r="V358" s="50">
        <v>46273.654907407406</v>
      </c>
      <c r="W358" s="51">
        <v>46273</v>
      </c>
      <c r="X358" t="s">
        <v>1747</v>
      </c>
      <c r="Y358" t="s">
        <v>492</v>
      </c>
    </row>
    <row r="359" spans="1:25" ht="15" customHeight="1" x14ac:dyDescent="0.35">
      <c r="A359">
        <v>2</v>
      </c>
      <c r="B359" s="50">
        <v>46273.6875</v>
      </c>
      <c r="C359">
        <v>11707021</v>
      </c>
      <c r="D359">
        <v>100006740266</v>
      </c>
      <c r="E359" t="s">
        <v>1726</v>
      </c>
      <c r="F359">
        <v>100</v>
      </c>
      <c r="G359" t="s">
        <v>1745</v>
      </c>
      <c r="H359" t="s">
        <v>1760</v>
      </c>
      <c r="I359">
        <v>5960403</v>
      </c>
      <c r="J359">
        <v>2</v>
      </c>
      <c r="K359" t="s">
        <v>1769</v>
      </c>
      <c r="L359" t="s">
        <v>1770</v>
      </c>
      <c r="N359">
        <v>0</v>
      </c>
      <c r="O359">
        <v>1</v>
      </c>
      <c r="P359">
        <v>1</v>
      </c>
      <c r="Q359">
        <v>1</v>
      </c>
      <c r="R359">
        <v>0</v>
      </c>
      <c r="S359">
        <v>0</v>
      </c>
      <c r="T359">
        <v>0</v>
      </c>
      <c r="U359" s="50">
        <v>46273.654907407406</v>
      </c>
      <c r="V359" s="50">
        <v>46273.654907407406</v>
      </c>
      <c r="W359" s="51">
        <v>46273</v>
      </c>
      <c r="X359" t="s">
        <v>1747</v>
      </c>
      <c r="Y359" t="s">
        <v>492</v>
      </c>
    </row>
    <row r="360" spans="1:25" ht="15" customHeight="1" x14ac:dyDescent="0.35">
      <c r="A360">
        <v>2</v>
      </c>
      <c r="B360" s="50">
        <v>46273.6875</v>
      </c>
      <c r="C360">
        <v>11707022</v>
      </c>
      <c r="D360">
        <v>100006740267</v>
      </c>
      <c r="E360" t="s">
        <v>1726</v>
      </c>
      <c r="F360">
        <v>100</v>
      </c>
      <c r="G360" t="s">
        <v>1745</v>
      </c>
      <c r="H360" t="s">
        <v>1760</v>
      </c>
      <c r="I360">
        <v>5971101</v>
      </c>
      <c r="J360">
        <v>2</v>
      </c>
      <c r="K360" t="s">
        <v>1771</v>
      </c>
      <c r="L360" t="s">
        <v>1772</v>
      </c>
      <c r="N360">
        <v>0</v>
      </c>
      <c r="O360">
        <v>6</v>
      </c>
      <c r="P360">
        <v>6</v>
      </c>
      <c r="Q360">
        <v>6</v>
      </c>
      <c r="R360">
        <v>0</v>
      </c>
      <c r="S360">
        <v>0</v>
      </c>
      <c r="T360">
        <v>0</v>
      </c>
      <c r="U360" s="50">
        <v>46273.654907407406</v>
      </c>
      <c r="V360" s="50">
        <v>46273.654907407406</v>
      </c>
      <c r="W360" s="51">
        <v>46273</v>
      </c>
      <c r="X360" t="s">
        <v>1747</v>
      </c>
      <c r="Y360" t="s">
        <v>492</v>
      </c>
    </row>
    <row r="361" spans="1:25" ht="15" customHeight="1" x14ac:dyDescent="0.35">
      <c r="A361">
        <v>2</v>
      </c>
      <c r="B361" s="50">
        <v>46273.6875</v>
      </c>
      <c r="C361">
        <v>11707023</v>
      </c>
      <c r="D361">
        <v>100006740268</v>
      </c>
      <c r="E361" t="s">
        <v>1726</v>
      </c>
      <c r="F361">
        <v>100</v>
      </c>
      <c r="G361" t="s">
        <v>1745</v>
      </c>
      <c r="H361" t="s">
        <v>1760</v>
      </c>
      <c r="I361">
        <v>5971102</v>
      </c>
      <c r="J361">
        <v>2</v>
      </c>
      <c r="K361" t="s">
        <v>1771</v>
      </c>
      <c r="L361" t="s">
        <v>1772</v>
      </c>
      <c r="N361">
        <v>0</v>
      </c>
      <c r="O361">
        <v>6</v>
      </c>
      <c r="P361">
        <v>6</v>
      </c>
      <c r="Q361">
        <v>6</v>
      </c>
      <c r="R361">
        <v>0</v>
      </c>
      <c r="S361">
        <v>0</v>
      </c>
      <c r="T361">
        <v>0</v>
      </c>
      <c r="U361" s="50">
        <v>46273.654907407406</v>
      </c>
      <c r="V361" s="50">
        <v>46273.654907407406</v>
      </c>
      <c r="W361" s="51">
        <v>46273</v>
      </c>
      <c r="X361" t="s">
        <v>1747</v>
      </c>
      <c r="Y361" t="s">
        <v>492</v>
      </c>
    </row>
    <row r="362" spans="1:25" ht="15" customHeight="1" x14ac:dyDescent="0.35">
      <c r="A362">
        <v>2</v>
      </c>
      <c r="B362" s="50">
        <v>46273.6875</v>
      </c>
      <c r="C362">
        <v>11707024</v>
      </c>
      <c r="D362">
        <v>100006740269</v>
      </c>
      <c r="E362" t="s">
        <v>1726</v>
      </c>
      <c r="F362">
        <v>100</v>
      </c>
      <c r="G362" t="s">
        <v>1745</v>
      </c>
      <c r="H362" t="s">
        <v>1760</v>
      </c>
      <c r="I362">
        <v>5971103</v>
      </c>
      <c r="J362">
        <v>2</v>
      </c>
      <c r="K362" t="s">
        <v>1771</v>
      </c>
      <c r="L362" t="s">
        <v>1772</v>
      </c>
      <c r="N362">
        <v>0</v>
      </c>
      <c r="O362">
        <v>6</v>
      </c>
      <c r="P362">
        <v>6</v>
      </c>
      <c r="Q362">
        <v>6</v>
      </c>
      <c r="R362">
        <v>0</v>
      </c>
      <c r="S362">
        <v>0</v>
      </c>
      <c r="T362">
        <v>0</v>
      </c>
      <c r="U362" s="50">
        <v>46273.654907407406</v>
      </c>
      <c r="V362" s="50">
        <v>46273.654907407406</v>
      </c>
      <c r="W362" s="51">
        <v>46273</v>
      </c>
      <c r="X362" t="s">
        <v>1747</v>
      </c>
      <c r="Y362" t="s">
        <v>492</v>
      </c>
    </row>
    <row r="363" spans="1:25" ht="15" customHeight="1" x14ac:dyDescent="0.35">
      <c r="A363">
        <v>2</v>
      </c>
      <c r="B363" s="50">
        <v>46273.6875</v>
      </c>
      <c r="C363">
        <v>11707025</v>
      </c>
      <c r="D363">
        <v>100006740270</v>
      </c>
      <c r="E363" t="s">
        <v>1726</v>
      </c>
      <c r="F363">
        <v>100</v>
      </c>
      <c r="G363" t="s">
        <v>1745</v>
      </c>
      <c r="H363" t="s">
        <v>1760</v>
      </c>
      <c r="I363">
        <v>5971104</v>
      </c>
      <c r="J363">
        <v>2</v>
      </c>
      <c r="K363" t="s">
        <v>1771</v>
      </c>
      <c r="L363" t="s">
        <v>1772</v>
      </c>
      <c r="N363">
        <v>0</v>
      </c>
      <c r="O363">
        <v>6</v>
      </c>
      <c r="P363">
        <v>6</v>
      </c>
      <c r="Q363">
        <v>6</v>
      </c>
      <c r="R363">
        <v>0</v>
      </c>
      <c r="S363">
        <v>0</v>
      </c>
      <c r="T363">
        <v>0</v>
      </c>
      <c r="U363" s="50">
        <v>46273.654907407406</v>
      </c>
      <c r="V363" s="50">
        <v>46273.654907407406</v>
      </c>
      <c r="W363" s="51">
        <v>46273</v>
      </c>
      <c r="X363" t="s">
        <v>1747</v>
      </c>
      <c r="Y363" t="s">
        <v>492</v>
      </c>
    </row>
    <row r="364" spans="1:25" ht="15" customHeight="1" x14ac:dyDescent="0.35">
      <c r="A364">
        <v>2</v>
      </c>
      <c r="B364" s="50">
        <v>46273.6875</v>
      </c>
      <c r="C364">
        <v>11707026</v>
      </c>
      <c r="D364">
        <v>100006740271</v>
      </c>
      <c r="E364" t="s">
        <v>1726</v>
      </c>
      <c r="F364">
        <v>100</v>
      </c>
      <c r="G364" t="s">
        <v>1745</v>
      </c>
      <c r="H364" t="s">
        <v>1760</v>
      </c>
      <c r="I364">
        <v>5971105</v>
      </c>
      <c r="J364">
        <v>2</v>
      </c>
      <c r="K364" t="s">
        <v>1771</v>
      </c>
      <c r="L364" t="s">
        <v>1772</v>
      </c>
      <c r="N364">
        <v>0</v>
      </c>
      <c r="O364">
        <v>6</v>
      </c>
      <c r="P364">
        <v>6</v>
      </c>
      <c r="Q364">
        <v>6</v>
      </c>
      <c r="R364">
        <v>0</v>
      </c>
      <c r="S364">
        <v>0</v>
      </c>
      <c r="T364">
        <v>0</v>
      </c>
      <c r="U364" s="50">
        <v>46273.654907407406</v>
      </c>
      <c r="V364" s="50">
        <v>46273.654907407406</v>
      </c>
      <c r="W364" s="51">
        <v>46273</v>
      </c>
      <c r="X364" t="s">
        <v>1747</v>
      </c>
      <c r="Y364" t="s">
        <v>492</v>
      </c>
    </row>
    <row r="365" spans="1:25" ht="15" customHeight="1" x14ac:dyDescent="0.35">
      <c r="A365">
        <v>2</v>
      </c>
      <c r="B365" s="50">
        <v>46273.6875</v>
      </c>
      <c r="C365">
        <v>11707027</v>
      </c>
      <c r="D365">
        <v>100006740272</v>
      </c>
      <c r="E365" t="s">
        <v>1726</v>
      </c>
      <c r="F365">
        <v>100</v>
      </c>
      <c r="G365" t="s">
        <v>1745</v>
      </c>
      <c r="H365" t="s">
        <v>1760</v>
      </c>
      <c r="I365">
        <v>5971106</v>
      </c>
      <c r="J365">
        <v>2</v>
      </c>
      <c r="K365" t="s">
        <v>1771</v>
      </c>
      <c r="L365" t="s">
        <v>1772</v>
      </c>
      <c r="N365">
        <v>0</v>
      </c>
      <c r="O365">
        <v>6</v>
      </c>
      <c r="P365">
        <v>6</v>
      </c>
      <c r="Q365">
        <v>6</v>
      </c>
      <c r="R365">
        <v>0</v>
      </c>
      <c r="S365">
        <v>0</v>
      </c>
      <c r="T365">
        <v>0</v>
      </c>
      <c r="U365" s="50">
        <v>46273.654907407406</v>
      </c>
      <c r="V365" s="50">
        <v>46273.654907407406</v>
      </c>
      <c r="W365" s="51">
        <v>46273</v>
      </c>
      <c r="X365" t="s">
        <v>1747</v>
      </c>
      <c r="Y365" t="s">
        <v>492</v>
      </c>
    </row>
    <row r="366" spans="1:25" ht="15" customHeight="1" x14ac:dyDescent="0.35">
      <c r="A366">
        <v>2</v>
      </c>
      <c r="B366" s="50">
        <v>46273.6875</v>
      </c>
      <c r="C366">
        <v>11707028</v>
      </c>
      <c r="D366">
        <v>100006740273</v>
      </c>
      <c r="E366" t="s">
        <v>1726</v>
      </c>
      <c r="F366">
        <v>100</v>
      </c>
      <c r="G366" t="s">
        <v>1745</v>
      </c>
      <c r="H366" t="s">
        <v>1760</v>
      </c>
      <c r="I366">
        <v>5971107</v>
      </c>
      <c r="J366">
        <v>2</v>
      </c>
      <c r="K366" t="s">
        <v>1771</v>
      </c>
      <c r="L366" t="s">
        <v>1772</v>
      </c>
      <c r="N366">
        <v>0</v>
      </c>
      <c r="O366">
        <v>4</v>
      </c>
      <c r="P366">
        <v>4</v>
      </c>
      <c r="Q366">
        <v>4</v>
      </c>
      <c r="R366">
        <v>0</v>
      </c>
      <c r="S366">
        <v>0</v>
      </c>
      <c r="T366">
        <v>0</v>
      </c>
      <c r="U366" s="50">
        <v>46273.654907407406</v>
      </c>
      <c r="V366" s="50">
        <v>46273.654907407406</v>
      </c>
      <c r="W366" s="51">
        <v>46273</v>
      </c>
      <c r="X366" t="s">
        <v>1747</v>
      </c>
      <c r="Y366" t="s">
        <v>492</v>
      </c>
    </row>
    <row r="367" spans="1:25" ht="15" customHeight="1" x14ac:dyDescent="0.35">
      <c r="A367">
        <v>2</v>
      </c>
      <c r="B367" s="50">
        <v>46273.6875</v>
      </c>
      <c r="C367">
        <v>11707029</v>
      </c>
      <c r="D367">
        <v>100006740274</v>
      </c>
      <c r="E367" t="s">
        <v>1726</v>
      </c>
      <c r="F367">
        <v>100</v>
      </c>
      <c r="G367" t="s">
        <v>1745</v>
      </c>
      <c r="H367" t="s">
        <v>1760</v>
      </c>
      <c r="I367">
        <v>5977901</v>
      </c>
      <c r="J367">
        <v>2</v>
      </c>
      <c r="K367" t="s">
        <v>1773</v>
      </c>
      <c r="L367" t="s">
        <v>1774</v>
      </c>
      <c r="N367">
        <v>0</v>
      </c>
      <c r="O367">
        <v>5</v>
      </c>
      <c r="P367">
        <v>5</v>
      </c>
      <c r="Q367">
        <v>5</v>
      </c>
      <c r="R367">
        <v>0</v>
      </c>
      <c r="S367">
        <v>0</v>
      </c>
      <c r="T367">
        <v>0</v>
      </c>
      <c r="U367" s="50">
        <v>46273.654907407406</v>
      </c>
      <c r="V367" s="50">
        <v>46273.654907407406</v>
      </c>
      <c r="W367" s="51">
        <v>46273</v>
      </c>
      <c r="X367" t="s">
        <v>1747</v>
      </c>
      <c r="Y367" t="s">
        <v>492</v>
      </c>
    </row>
    <row r="368" spans="1:25" ht="15" customHeight="1" x14ac:dyDescent="0.35">
      <c r="A368">
        <v>2</v>
      </c>
      <c r="B368" s="50">
        <v>46273.6875</v>
      </c>
      <c r="C368">
        <v>11707030</v>
      </c>
      <c r="D368">
        <v>100006740274</v>
      </c>
      <c r="E368" t="s">
        <v>1726</v>
      </c>
      <c r="F368">
        <v>100</v>
      </c>
      <c r="G368" t="s">
        <v>1745</v>
      </c>
      <c r="H368" t="s">
        <v>1760</v>
      </c>
      <c r="I368">
        <v>5977901</v>
      </c>
      <c r="J368">
        <v>2</v>
      </c>
      <c r="K368" t="s">
        <v>1775</v>
      </c>
      <c r="L368" t="s">
        <v>1776</v>
      </c>
      <c r="N368">
        <v>0</v>
      </c>
      <c r="O368">
        <v>2</v>
      </c>
      <c r="P368">
        <v>2</v>
      </c>
      <c r="Q368">
        <v>2</v>
      </c>
      <c r="R368">
        <v>0</v>
      </c>
      <c r="S368">
        <v>0</v>
      </c>
      <c r="T368">
        <v>0</v>
      </c>
      <c r="U368" s="50">
        <v>46273.654907407406</v>
      </c>
      <c r="V368" s="50">
        <v>46273.654907407406</v>
      </c>
      <c r="W368" s="51">
        <v>46273</v>
      </c>
      <c r="X368" t="s">
        <v>1747</v>
      </c>
      <c r="Y368" t="s">
        <v>492</v>
      </c>
    </row>
    <row r="369" spans="1:25" ht="15" customHeight="1" x14ac:dyDescent="0.35">
      <c r="A369">
        <v>2</v>
      </c>
      <c r="B369" s="50">
        <v>46273.6875</v>
      </c>
      <c r="C369">
        <v>11707031</v>
      </c>
      <c r="D369">
        <v>100006740274</v>
      </c>
      <c r="E369" t="s">
        <v>1726</v>
      </c>
      <c r="F369">
        <v>100</v>
      </c>
      <c r="G369" t="s">
        <v>1745</v>
      </c>
      <c r="H369" t="s">
        <v>1760</v>
      </c>
      <c r="I369">
        <v>5977901</v>
      </c>
      <c r="J369">
        <v>2</v>
      </c>
      <c r="K369" t="s">
        <v>1777</v>
      </c>
      <c r="L369" t="s">
        <v>1778</v>
      </c>
      <c r="N369">
        <v>0</v>
      </c>
      <c r="O369">
        <v>2</v>
      </c>
      <c r="P369">
        <v>2</v>
      </c>
      <c r="Q369">
        <v>2</v>
      </c>
      <c r="R369">
        <v>0</v>
      </c>
      <c r="S369">
        <v>0</v>
      </c>
      <c r="T369">
        <v>0</v>
      </c>
      <c r="U369" s="50">
        <v>46273.654907407406</v>
      </c>
      <c r="V369" s="50">
        <v>46273.654907407406</v>
      </c>
      <c r="W369" s="51">
        <v>46273</v>
      </c>
      <c r="X369" t="s">
        <v>1747</v>
      </c>
      <c r="Y369" t="s">
        <v>492</v>
      </c>
    </row>
    <row r="370" spans="1:25" ht="15" customHeight="1" x14ac:dyDescent="0.35">
      <c r="A370">
        <v>2</v>
      </c>
      <c r="B370" s="50">
        <v>46273.6875</v>
      </c>
      <c r="C370">
        <v>11707032</v>
      </c>
      <c r="D370">
        <v>100006740274</v>
      </c>
      <c r="E370" t="s">
        <v>1726</v>
      </c>
      <c r="F370">
        <v>100</v>
      </c>
      <c r="G370" t="s">
        <v>1745</v>
      </c>
      <c r="H370" t="s">
        <v>1760</v>
      </c>
      <c r="I370">
        <v>5977901</v>
      </c>
      <c r="J370">
        <v>2</v>
      </c>
      <c r="K370" t="s">
        <v>1779</v>
      </c>
      <c r="L370" t="s">
        <v>1780</v>
      </c>
      <c r="N370">
        <v>0</v>
      </c>
      <c r="O370">
        <v>2</v>
      </c>
      <c r="P370">
        <v>2</v>
      </c>
      <c r="Q370">
        <v>2</v>
      </c>
      <c r="R370">
        <v>0</v>
      </c>
      <c r="S370">
        <v>0</v>
      </c>
      <c r="T370">
        <v>0</v>
      </c>
      <c r="U370" s="50">
        <v>46273.654907407406</v>
      </c>
      <c r="V370" s="50">
        <v>46273.654907407406</v>
      </c>
      <c r="W370" s="51">
        <v>46273</v>
      </c>
      <c r="X370" t="s">
        <v>1747</v>
      </c>
      <c r="Y370" t="s">
        <v>492</v>
      </c>
    </row>
    <row r="371" spans="1:25" ht="15" customHeight="1" x14ac:dyDescent="0.35">
      <c r="A371">
        <v>2</v>
      </c>
      <c r="B371" s="50">
        <v>46273.6875</v>
      </c>
      <c r="C371">
        <v>11707033</v>
      </c>
      <c r="D371">
        <v>100006740275</v>
      </c>
      <c r="E371" t="s">
        <v>1726</v>
      </c>
      <c r="F371">
        <v>100</v>
      </c>
      <c r="G371" t="s">
        <v>1745</v>
      </c>
      <c r="H371" t="s">
        <v>1760</v>
      </c>
      <c r="I371">
        <v>6000201</v>
      </c>
      <c r="J371">
        <v>2</v>
      </c>
      <c r="K371" t="s">
        <v>1781</v>
      </c>
      <c r="L371" t="s">
        <v>1782</v>
      </c>
      <c r="N371">
        <v>0</v>
      </c>
      <c r="O371">
        <v>1</v>
      </c>
      <c r="P371">
        <v>1</v>
      </c>
      <c r="Q371">
        <v>1</v>
      </c>
      <c r="R371">
        <v>0</v>
      </c>
      <c r="S371">
        <v>0</v>
      </c>
      <c r="T371">
        <v>0</v>
      </c>
      <c r="U371" s="50">
        <v>46273.654907407406</v>
      </c>
      <c r="V371" s="50">
        <v>46273.654907407406</v>
      </c>
      <c r="W371" s="51">
        <v>46273</v>
      </c>
      <c r="X371" t="s">
        <v>1747</v>
      </c>
      <c r="Y371" t="s">
        <v>492</v>
      </c>
    </row>
    <row r="372" spans="1:25" ht="15" customHeight="1" x14ac:dyDescent="0.35">
      <c r="A372">
        <v>2</v>
      </c>
      <c r="B372" s="50">
        <v>46273.6875</v>
      </c>
      <c r="C372">
        <v>11707034</v>
      </c>
      <c r="D372">
        <v>100006740275</v>
      </c>
      <c r="E372" t="s">
        <v>1726</v>
      </c>
      <c r="F372">
        <v>100</v>
      </c>
      <c r="G372" t="s">
        <v>1745</v>
      </c>
      <c r="H372" t="s">
        <v>1760</v>
      </c>
      <c r="I372">
        <v>6000201</v>
      </c>
      <c r="J372">
        <v>2</v>
      </c>
      <c r="K372" t="s">
        <v>1783</v>
      </c>
      <c r="L372" t="s">
        <v>1784</v>
      </c>
      <c r="N372">
        <v>0</v>
      </c>
      <c r="O372">
        <v>5</v>
      </c>
      <c r="P372">
        <v>5</v>
      </c>
      <c r="Q372">
        <v>5</v>
      </c>
      <c r="R372">
        <v>0</v>
      </c>
      <c r="S372">
        <v>0</v>
      </c>
      <c r="T372">
        <v>0</v>
      </c>
      <c r="U372" s="50">
        <v>46273.654907407406</v>
      </c>
      <c r="V372" s="50">
        <v>46273.654907407406</v>
      </c>
      <c r="W372" s="51">
        <v>46273</v>
      </c>
      <c r="X372" t="s">
        <v>1747</v>
      </c>
      <c r="Y372" t="s">
        <v>492</v>
      </c>
    </row>
    <row r="373" spans="1:25" ht="15" customHeight="1" x14ac:dyDescent="0.35">
      <c r="A373">
        <v>2</v>
      </c>
      <c r="B373" s="50">
        <v>46273.6875</v>
      </c>
      <c r="C373">
        <v>11707063</v>
      </c>
      <c r="D373">
        <v>100006740292</v>
      </c>
      <c r="E373" t="s">
        <v>1726</v>
      </c>
      <c r="F373">
        <v>100</v>
      </c>
      <c r="G373" t="s">
        <v>1745</v>
      </c>
      <c r="H373" t="s">
        <v>1760</v>
      </c>
      <c r="I373">
        <v>5967201</v>
      </c>
      <c r="J373">
        <v>3</v>
      </c>
      <c r="K373" t="s">
        <v>1785</v>
      </c>
      <c r="L373" t="s">
        <v>1786</v>
      </c>
      <c r="N373">
        <v>0</v>
      </c>
      <c r="O373">
        <v>1</v>
      </c>
      <c r="P373">
        <v>1</v>
      </c>
      <c r="Q373">
        <v>1</v>
      </c>
      <c r="R373">
        <v>0</v>
      </c>
      <c r="S373">
        <v>0</v>
      </c>
      <c r="T373">
        <v>0</v>
      </c>
      <c r="U373" s="50">
        <v>46273.654918981483</v>
      </c>
      <c r="V373" s="50">
        <v>46273.654918981483</v>
      </c>
      <c r="W373" s="51">
        <v>46273</v>
      </c>
      <c r="X373" t="s">
        <v>1747</v>
      </c>
      <c r="Y373" t="s">
        <v>492</v>
      </c>
    </row>
    <row r="374" spans="1:25" ht="15" customHeight="1" x14ac:dyDescent="0.35">
      <c r="A374">
        <v>2</v>
      </c>
      <c r="B374" s="50">
        <v>46273.6875</v>
      </c>
      <c r="C374">
        <v>11707064</v>
      </c>
      <c r="D374">
        <v>100006740293</v>
      </c>
      <c r="E374" t="s">
        <v>1726</v>
      </c>
      <c r="F374">
        <v>100</v>
      </c>
      <c r="G374" t="s">
        <v>1745</v>
      </c>
      <c r="H374" t="s">
        <v>1760</v>
      </c>
      <c r="I374">
        <v>5979501</v>
      </c>
      <c r="J374">
        <v>4</v>
      </c>
      <c r="K374" t="s">
        <v>1787</v>
      </c>
      <c r="L374" t="s">
        <v>1788</v>
      </c>
      <c r="N374">
        <v>0</v>
      </c>
      <c r="O374">
        <v>2</v>
      </c>
      <c r="P374">
        <v>2</v>
      </c>
      <c r="Q374">
        <v>2</v>
      </c>
      <c r="R374">
        <v>0</v>
      </c>
      <c r="S374">
        <v>0</v>
      </c>
      <c r="T374">
        <v>0</v>
      </c>
      <c r="U374" s="50">
        <v>46273.654918981483</v>
      </c>
      <c r="V374" s="50">
        <v>46273.654918981483</v>
      </c>
      <c r="W374" s="51">
        <v>46273</v>
      </c>
      <c r="X374" t="s">
        <v>1747</v>
      </c>
      <c r="Y374" t="s">
        <v>492</v>
      </c>
    </row>
    <row r="375" spans="1:25" ht="15" customHeight="1" x14ac:dyDescent="0.35">
      <c r="A375">
        <v>2</v>
      </c>
      <c r="B375" s="50">
        <v>46273.6875</v>
      </c>
      <c r="C375">
        <v>11707065</v>
      </c>
      <c r="D375">
        <v>100006740293</v>
      </c>
      <c r="E375" t="s">
        <v>1726</v>
      </c>
      <c r="F375">
        <v>100</v>
      </c>
      <c r="G375" t="s">
        <v>1745</v>
      </c>
      <c r="H375" t="s">
        <v>1760</v>
      </c>
      <c r="I375">
        <v>5979501</v>
      </c>
      <c r="J375">
        <v>4</v>
      </c>
      <c r="K375" t="s">
        <v>1789</v>
      </c>
      <c r="L375" t="s">
        <v>1790</v>
      </c>
      <c r="N375">
        <v>0</v>
      </c>
      <c r="O375">
        <v>2</v>
      </c>
      <c r="P375">
        <v>2</v>
      </c>
      <c r="Q375">
        <v>2</v>
      </c>
      <c r="R375">
        <v>0</v>
      </c>
      <c r="S375">
        <v>0</v>
      </c>
      <c r="T375">
        <v>0</v>
      </c>
      <c r="U375" s="50">
        <v>46273.654918981483</v>
      </c>
      <c r="V375" s="50">
        <v>46273.654918981483</v>
      </c>
      <c r="W375" s="51">
        <v>46273</v>
      </c>
      <c r="X375" t="s">
        <v>1747</v>
      </c>
      <c r="Y375" t="s">
        <v>492</v>
      </c>
    </row>
    <row r="376" spans="1:25" ht="15" customHeight="1" x14ac:dyDescent="0.35">
      <c r="A376">
        <v>2</v>
      </c>
      <c r="B376" s="50">
        <v>46273.6875</v>
      </c>
      <c r="C376">
        <v>11707066</v>
      </c>
      <c r="D376">
        <v>100006740294</v>
      </c>
      <c r="E376" t="s">
        <v>1726</v>
      </c>
      <c r="F376">
        <v>100</v>
      </c>
      <c r="G376" t="s">
        <v>1745</v>
      </c>
      <c r="H376" t="s">
        <v>1760</v>
      </c>
      <c r="I376">
        <v>5979601</v>
      </c>
      <c r="J376">
        <v>5</v>
      </c>
      <c r="K376" t="s">
        <v>1791</v>
      </c>
      <c r="L376" t="s">
        <v>1792</v>
      </c>
      <c r="N376">
        <v>0</v>
      </c>
      <c r="O376">
        <v>2</v>
      </c>
      <c r="P376">
        <v>2</v>
      </c>
      <c r="Q376">
        <v>2</v>
      </c>
      <c r="R376">
        <v>0</v>
      </c>
      <c r="S376">
        <v>0</v>
      </c>
      <c r="T376">
        <v>0</v>
      </c>
      <c r="U376" s="50">
        <v>46273.654918981483</v>
      </c>
      <c r="V376" s="50">
        <v>46273.654918981483</v>
      </c>
      <c r="W376" s="51">
        <v>46273</v>
      </c>
      <c r="X376" t="s">
        <v>1747</v>
      </c>
      <c r="Y376" t="s">
        <v>492</v>
      </c>
    </row>
    <row r="377" spans="1:25" ht="15" customHeight="1" x14ac:dyDescent="0.35">
      <c r="A377">
        <v>2</v>
      </c>
      <c r="B377" s="50">
        <v>46273.6875</v>
      </c>
      <c r="C377">
        <v>11707067</v>
      </c>
      <c r="D377">
        <v>100006740295</v>
      </c>
      <c r="E377" t="s">
        <v>1726</v>
      </c>
      <c r="F377">
        <v>100</v>
      </c>
      <c r="G377" t="s">
        <v>1745</v>
      </c>
      <c r="H377" t="s">
        <v>1760</v>
      </c>
      <c r="I377">
        <v>5980101</v>
      </c>
      <c r="J377">
        <v>3</v>
      </c>
      <c r="K377" t="s">
        <v>1793</v>
      </c>
      <c r="L377" t="s">
        <v>1794</v>
      </c>
      <c r="N377">
        <v>0</v>
      </c>
      <c r="O377">
        <v>2</v>
      </c>
      <c r="P377">
        <v>2</v>
      </c>
      <c r="Q377">
        <v>2</v>
      </c>
      <c r="R377">
        <v>0</v>
      </c>
      <c r="S377">
        <v>0</v>
      </c>
      <c r="T377">
        <v>0</v>
      </c>
      <c r="U377" s="50">
        <v>46273.654918981483</v>
      </c>
      <c r="V377" s="50">
        <v>46273.654918981483</v>
      </c>
      <c r="W377" s="51">
        <v>46273</v>
      </c>
      <c r="X377" t="s">
        <v>1747</v>
      </c>
      <c r="Y377" t="s">
        <v>492</v>
      </c>
    </row>
    <row r="378" spans="1:25" ht="15" customHeight="1" x14ac:dyDescent="0.35">
      <c r="A378">
        <v>2</v>
      </c>
      <c r="B378" s="50">
        <v>46273.6875</v>
      </c>
      <c r="C378">
        <v>11707068</v>
      </c>
      <c r="D378">
        <v>100006740296</v>
      </c>
      <c r="E378" t="s">
        <v>1726</v>
      </c>
      <c r="F378">
        <v>100</v>
      </c>
      <c r="G378" t="s">
        <v>1745</v>
      </c>
      <c r="H378" t="s">
        <v>1760</v>
      </c>
      <c r="I378">
        <v>5983201</v>
      </c>
      <c r="J378">
        <v>4</v>
      </c>
      <c r="K378" t="s">
        <v>1795</v>
      </c>
      <c r="L378" t="s">
        <v>1796</v>
      </c>
      <c r="N378">
        <v>0</v>
      </c>
      <c r="O378">
        <v>2</v>
      </c>
      <c r="P378">
        <v>2</v>
      </c>
      <c r="Q378">
        <v>2</v>
      </c>
      <c r="R378">
        <v>0</v>
      </c>
      <c r="S378">
        <v>0</v>
      </c>
      <c r="T378">
        <v>0</v>
      </c>
      <c r="U378" s="50">
        <v>46273.654918981483</v>
      </c>
      <c r="V378" s="50">
        <v>46273.654918981483</v>
      </c>
      <c r="W378" s="51">
        <v>46273</v>
      </c>
      <c r="X378" t="s">
        <v>1747</v>
      </c>
      <c r="Y378" t="s">
        <v>492</v>
      </c>
    </row>
    <row r="379" spans="1:25" ht="15" customHeight="1" x14ac:dyDescent="0.35">
      <c r="A379">
        <v>2</v>
      </c>
      <c r="B379" s="50">
        <v>46273.6875</v>
      </c>
      <c r="C379">
        <v>11707069</v>
      </c>
      <c r="D379">
        <v>100006740297</v>
      </c>
      <c r="E379" t="s">
        <v>1726</v>
      </c>
      <c r="F379">
        <v>100</v>
      </c>
      <c r="G379" t="s">
        <v>1745</v>
      </c>
      <c r="H379" t="s">
        <v>1760</v>
      </c>
      <c r="I379">
        <v>5983301</v>
      </c>
      <c r="J379">
        <v>3</v>
      </c>
      <c r="K379" t="s">
        <v>1797</v>
      </c>
      <c r="L379" t="s">
        <v>1798</v>
      </c>
      <c r="N379">
        <v>0</v>
      </c>
      <c r="O379">
        <v>4</v>
      </c>
      <c r="P379">
        <v>4</v>
      </c>
      <c r="Q379">
        <v>4</v>
      </c>
      <c r="R379">
        <v>0</v>
      </c>
      <c r="S379">
        <v>0</v>
      </c>
      <c r="T379">
        <v>0</v>
      </c>
      <c r="U379" s="50">
        <v>46273.654918981483</v>
      </c>
      <c r="V379" s="50">
        <v>46273.654918981483</v>
      </c>
      <c r="W379" s="51">
        <v>46273</v>
      </c>
      <c r="X379" t="s">
        <v>1747</v>
      </c>
      <c r="Y379" t="s">
        <v>492</v>
      </c>
    </row>
    <row r="380" spans="1:25" ht="15" customHeight="1" x14ac:dyDescent="0.35">
      <c r="A380">
        <v>2</v>
      </c>
      <c r="B380" s="50">
        <v>46273.6875</v>
      </c>
      <c r="C380">
        <v>11707077</v>
      </c>
      <c r="D380">
        <v>100006740306</v>
      </c>
      <c r="E380" t="s">
        <v>1726</v>
      </c>
      <c r="F380">
        <v>100</v>
      </c>
      <c r="G380" t="s">
        <v>1745</v>
      </c>
      <c r="H380" t="s">
        <v>1760</v>
      </c>
      <c r="I380">
        <v>5994701</v>
      </c>
      <c r="J380">
        <v>5</v>
      </c>
      <c r="K380" t="s">
        <v>1799</v>
      </c>
      <c r="L380" t="s">
        <v>1800</v>
      </c>
      <c r="N380">
        <v>0</v>
      </c>
      <c r="O380">
        <v>4</v>
      </c>
      <c r="P380">
        <v>4</v>
      </c>
      <c r="Q380">
        <v>4</v>
      </c>
      <c r="R380">
        <v>0</v>
      </c>
      <c r="S380">
        <v>0</v>
      </c>
      <c r="T380">
        <v>0</v>
      </c>
      <c r="U380" s="50">
        <v>46273.654918981483</v>
      </c>
      <c r="V380" s="50">
        <v>46273.654918981483</v>
      </c>
      <c r="W380" s="51">
        <v>46273</v>
      </c>
      <c r="X380" t="s">
        <v>1747</v>
      </c>
      <c r="Y380" t="s">
        <v>492</v>
      </c>
    </row>
    <row r="381" spans="1:25" ht="15" customHeight="1" x14ac:dyDescent="0.35">
      <c r="A381">
        <v>2</v>
      </c>
      <c r="B381" s="50">
        <v>46273.6875</v>
      </c>
      <c r="C381">
        <v>11707078</v>
      </c>
      <c r="D381">
        <v>100006740307</v>
      </c>
      <c r="E381" t="s">
        <v>1726</v>
      </c>
      <c r="F381">
        <v>100</v>
      </c>
      <c r="G381" t="s">
        <v>1745</v>
      </c>
      <c r="H381" t="s">
        <v>1760</v>
      </c>
      <c r="I381">
        <v>6006301</v>
      </c>
      <c r="J381">
        <v>3</v>
      </c>
      <c r="K381" t="s">
        <v>1801</v>
      </c>
      <c r="L381" t="s">
        <v>1802</v>
      </c>
      <c r="N381">
        <v>0</v>
      </c>
      <c r="O381">
        <v>1</v>
      </c>
      <c r="P381">
        <v>1</v>
      </c>
      <c r="Q381">
        <v>1</v>
      </c>
      <c r="R381">
        <v>0</v>
      </c>
      <c r="S381">
        <v>0</v>
      </c>
      <c r="T381">
        <v>0</v>
      </c>
      <c r="U381" s="50">
        <v>46273.654918981483</v>
      </c>
      <c r="V381" s="50">
        <v>46273.654918981483</v>
      </c>
      <c r="W381" s="51">
        <v>46273</v>
      </c>
      <c r="X381" t="s">
        <v>1747</v>
      </c>
      <c r="Y381" t="s">
        <v>492</v>
      </c>
    </row>
    <row r="382" spans="1:25" ht="15" customHeight="1" x14ac:dyDescent="0.35">
      <c r="A382">
        <v>2</v>
      </c>
      <c r="B382" s="50">
        <v>46273.6875</v>
      </c>
      <c r="C382">
        <v>11707079</v>
      </c>
      <c r="D382">
        <v>100006740307</v>
      </c>
      <c r="E382" t="s">
        <v>1726</v>
      </c>
      <c r="F382">
        <v>100</v>
      </c>
      <c r="G382" t="s">
        <v>1745</v>
      </c>
      <c r="H382" t="s">
        <v>1760</v>
      </c>
      <c r="I382">
        <v>6006301</v>
      </c>
      <c r="J382">
        <v>3</v>
      </c>
      <c r="K382" t="s">
        <v>1803</v>
      </c>
      <c r="L382" t="s">
        <v>1804</v>
      </c>
      <c r="N382">
        <v>0</v>
      </c>
      <c r="O382">
        <v>1</v>
      </c>
      <c r="P382">
        <v>1</v>
      </c>
      <c r="Q382">
        <v>1</v>
      </c>
      <c r="R382">
        <v>0</v>
      </c>
      <c r="S382">
        <v>0</v>
      </c>
      <c r="T382">
        <v>0</v>
      </c>
      <c r="U382" s="50">
        <v>46273.654918981483</v>
      </c>
      <c r="V382" s="50">
        <v>46273.654918981483</v>
      </c>
      <c r="W382" s="51">
        <v>46273</v>
      </c>
      <c r="X382" t="s">
        <v>1747</v>
      </c>
      <c r="Y382" t="s">
        <v>492</v>
      </c>
    </row>
    <row r="383" spans="1:25" ht="15" customHeight="1" x14ac:dyDescent="0.35">
      <c r="A383">
        <v>2</v>
      </c>
      <c r="B383" s="50">
        <v>46273.6875</v>
      </c>
      <c r="C383">
        <v>11707080</v>
      </c>
      <c r="D383">
        <v>100006740307</v>
      </c>
      <c r="E383" t="s">
        <v>1726</v>
      </c>
      <c r="F383">
        <v>100</v>
      </c>
      <c r="G383" t="s">
        <v>1745</v>
      </c>
      <c r="H383" t="s">
        <v>1760</v>
      </c>
      <c r="I383">
        <v>6006301</v>
      </c>
      <c r="J383">
        <v>3</v>
      </c>
      <c r="K383" t="s">
        <v>1805</v>
      </c>
      <c r="L383" t="s">
        <v>1806</v>
      </c>
      <c r="N383">
        <v>0</v>
      </c>
      <c r="O383">
        <v>1</v>
      </c>
      <c r="P383">
        <v>1</v>
      </c>
      <c r="Q383">
        <v>1</v>
      </c>
      <c r="R383">
        <v>0</v>
      </c>
      <c r="S383">
        <v>0</v>
      </c>
      <c r="T383">
        <v>0</v>
      </c>
      <c r="U383" s="50">
        <v>46273.654918981483</v>
      </c>
      <c r="V383" s="50">
        <v>46273.654918981483</v>
      </c>
      <c r="W383" s="51">
        <v>46273</v>
      </c>
      <c r="X383" t="s">
        <v>1747</v>
      </c>
      <c r="Y383" t="s">
        <v>492</v>
      </c>
    </row>
    <row r="384" spans="1:25" ht="15" customHeight="1" x14ac:dyDescent="0.35">
      <c r="A384">
        <v>2</v>
      </c>
      <c r="B384" s="50">
        <v>46273.6875</v>
      </c>
      <c r="C384">
        <v>11707081</v>
      </c>
      <c r="D384">
        <v>100006740307</v>
      </c>
      <c r="E384" t="s">
        <v>1726</v>
      </c>
      <c r="F384">
        <v>100</v>
      </c>
      <c r="G384" t="s">
        <v>1745</v>
      </c>
      <c r="H384" t="s">
        <v>1760</v>
      </c>
      <c r="I384">
        <v>6006301</v>
      </c>
      <c r="J384">
        <v>3</v>
      </c>
      <c r="K384" t="s">
        <v>1807</v>
      </c>
      <c r="L384" t="s">
        <v>1808</v>
      </c>
      <c r="N384">
        <v>0</v>
      </c>
      <c r="O384">
        <v>1</v>
      </c>
      <c r="P384">
        <v>1</v>
      </c>
      <c r="Q384">
        <v>1</v>
      </c>
      <c r="R384">
        <v>0</v>
      </c>
      <c r="S384">
        <v>0</v>
      </c>
      <c r="T384">
        <v>0</v>
      </c>
      <c r="U384" s="50">
        <v>46273.654918981483</v>
      </c>
      <c r="V384" s="50">
        <v>46273.654918981483</v>
      </c>
      <c r="W384" s="51">
        <v>46273</v>
      </c>
      <c r="X384" t="s">
        <v>1747</v>
      </c>
      <c r="Y384" t="s">
        <v>492</v>
      </c>
    </row>
    <row r="385" spans="1:25" ht="15" customHeight="1" x14ac:dyDescent="0.35">
      <c r="A385">
        <v>2</v>
      </c>
      <c r="B385" s="50">
        <v>46273.6875</v>
      </c>
      <c r="C385">
        <v>11707082</v>
      </c>
      <c r="D385">
        <v>100006740307</v>
      </c>
      <c r="E385" t="s">
        <v>1726</v>
      </c>
      <c r="F385">
        <v>100</v>
      </c>
      <c r="G385" t="s">
        <v>1745</v>
      </c>
      <c r="H385" t="s">
        <v>1760</v>
      </c>
      <c r="I385">
        <v>6006301</v>
      </c>
      <c r="J385">
        <v>3</v>
      </c>
      <c r="K385" t="s">
        <v>1785</v>
      </c>
      <c r="L385" t="s">
        <v>1786</v>
      </c>
      <c r="N385">
        <v>0</v>
      </c>
      <c r="O385">
        <v>1</v>
      </c>
      <c r="P385">
        <v>1</v>
      </c>
      <c r="Q385">
        <v>1</v>
      </c>
      <c r="R385">
        <v>0</v>
      </c>
      <c r="S385">
        <v>0</v>
      </c>
      <c r="T385">
        <v>0</v>
      </c>
      <c r="U385" s="50">
        <v>46273.654918981483</v>
      </c>
      <c r="V385" s="50">
        <v>46273.654918981483</v>
      </c>
      <c r="W385" s="51">
        <v>46273</v>
      </c>
      <c r="X385" t="s">
        <v>1747</v>
      </c>
      <c r="Y385" t="s">
        <v>492</v>
      </c>
    </row>
    <row r="386" spans="1:25" ht="15" customHeight="1" x14ac:dyDescent="0.35">
      <c r="A386">
        <v>2</v>
      </c>
      <c r="B386" s="50">
        <v>46273.6875</v>
      </c>
      <c r="C386">
        <v>11707083</v>
      </c>
      <c r="D386">
        <v>100006740307</v>
      </c>
      <c r="E386" t="s">
        <v>1726</v>
      </c>
      <c r="F386">
        <v>100</v>
      </c>
      <c r="G386" t="s">
        <v>1745</v>
      </c>
      <c r="H386" t="s">
        <v>1760</v>
      </c>
      <c r="I386">
        <v>6006301</v>
      </c>
      <c r="J386">
        <v>3</v>
      </c>
      <c r="K386" t="s">
        <v>1809</v>
      </c>
      <c r="L386" t="s">
        <v>1810</v>
      </c>
      <c r="N386">
        <v>0</v>
      </c>
      <c r="O386">
        <v>1</v>
      </c>
      <c r="P386">
        <v>1</v>
      </c>
      <c r="Q386">
        <v>1</v>
      </c>
      <c r="R386">
        <v>0</v>
      </c>
      <c r="S386">
        <v>0</v>
      </c>
      <c r="T386">
        <v>0</v>
      </c>
      <c r="U386" s="50">
        <v>46273.654918981483</v>
      </c>
      <c r="V386" s="50">
        <v>46273.654918981483</v>
      </c>
      <c r="W386" s="51">
        <v>46273</v>
      </c>
      <c r="X386" t="s">
        <v>1747</v>
      </c>
      <c r="Y386" t="s">
        <v>492</v>
      </c>
    </row>
    <row r="387" spans="1:25" ht="15" customHeight="1" x14ac:dyDescent="0.35">
      <c r="A387">
        <v>2</v>
      </c>
      <c r="B387" s="50">
        <v>46273.6875</v>
      </c>
      <c r="C387">
        <v>11707090</v>
      </c>
      <c r="D387">
        <v>100006740315</v>
      </c>
      <c r="E387" t="s">
        <v>1726</v>
      </c>
      <c r="F387">
        <v>100</v>
      </c>
      <c r="G387" t="s">
        <v>1745</v>
      </c>
      <c r="H387" t="s">
        <v>1760</v>
      </c>
      <c r="I387">
        <v>5951901</v>
      </c>
      <c r="J387">
        <v>5</v>
      </c>
      <c r="K387" t="s">
        <v>1811</v>
      </c>
      <c r="L387" t="s">
        <v>1812</v>
      </c>
      <c r="N387">
        <v>0</v>
      </c>
      <c r="O387">
        <v>1</v>
      </c>
      <c r="P387">
        <v>1</v>
      </c>
      <c r="Q387">
        <v>1</v>
      </c>
      <c r="R387">
        <v>0</v>
      </c>
      <c r="S387">
        <v>0</v>
      </c>
      <c r="T387">
        <v>0</v>
      </c>
      <c r="U387" s="50">
        <v>46273.654930555553</v>
      </c>
      <c r="V387" s="50">
        <v>46273.654930555553</v>
      </c>
      <c r="W387" s="51">
        <v>46273</v>
      </c>
      <c r="X387" t="s">
        <v>1747</v>
      </c>
      <c r="Y387" t="s">
        <v>492</v>
      </c>
    </row>
    <row r="388" spans="1:25" ht="15" customHeight="1" x14ac:dyDescent="0.35">
      <c r="A388">
        <v>2</v>
      </c>
      <c r="B388" s="50">
        <v>46273.6875</v>
      </c>
      <c r="C388">
        <v>11707091</v>
      </c>
      <c r="D388">
        <v>100006740316</v>
      </c>
      <c r="E388" t="s">
        <v>1726</v>
      </c>
      <c r="F388">
        <v>100</v>
      </c>
      <c r="G388" t="s">
        <v>1745</v>
      </c>
      <c r="H388" t="s">
        <v>1760</v>
      </c>
      <c r="I388">
        <v>5982901</v>
      </c>
      <c r="J388">
        <v>4</v>
      </c>
      <c r="K388" t="s">
        <v>1813</v>
      </c>
      <c r="L388" t="s">
        <v>1814</v>
      </c>
      <c r="N388">
        <v>0</v>
      </c>
      <c r="O388">
        <v>3</v>
      </c>
      <c r="P388">
        <v>3</v>
      </c>
      <c r="Q388">
        <v>3</v>
      </c>
      <c r="R388">
        <v>0</v>
      </c>
      <c r="S388">
        <v>0</v>
      </c>
      <c r="T388">
        <v>0</v>
      </c>
      <c r="U388" s="50">
        <v>46273.654930555553</v>
      </c>
      <c r="V388" s="50">
        <v>46273.654930555553</v>
      </c>
      <c r="W388" s="51">
        <v>46273</v>
      </c>
      <c r="X388" t="s">
        <v>1747</v>
      </c>
      <c r="Y388" t="s">
        <v>492</v>
      </c>
    </row>
    <row r="389" spans="1:25" ht="15" customHeight="1" x14ac:dyDescent="0.35">
      <c r="A389">
        <v>2</v>
      </c>
      <c r="B389" s="50">
        <v>46273.6875</v>
      </c>
      <c r="C389">
        <v>11707092</v>
      </c>
      <c r="D389">
        <v>100006740316</v>
      </c>
      <c r="E389" t="s">
        <v>1726</v>
      </c>
      <c r="F389">
        <v>100</v>
      </c>
      <c r="G389" t="s">
        <v>1745</v>
      </c>
      <c r="H389" t="s">
        <v>1760</v>
      </c>
      <c r="I389">
        <v>5982901</v>
      </c>
      <c r="J389">
        <v>4</v>
      </c>
      <c r="K389" t="s">
        <v>1815</v>
      </c>
      <c r="L389" t="s">
        <v>1816</v>
      </c>
      <c r="N389">
        <v>0</v>
      </c>
      <c r="O389">
        <v>3</v>
      </c>
      <c r="P389">
        <v>3</v>
      </c>
      <c r="Q389">
        <v>3</v>
      </c>
      <c r="R389">
        <v>0</v>
      </c>
      <c r="S389">
        <v>0</v>
      </c>
      <c r="T389">
        <v>0</v>
      </c>
      <c r="U389" s="50">
        <v>46273.654930555553</v>
      </c>
      <c r="V389" s="50">
        <v>46273.654930555553</v>
      </c>
      <c r="W389" s="51">
        <v>46273</v>
      </c>
      <c r="X389" t="s">
        <v>1747</v>
      </c>
      <c r="Y389" t="s">
        <v>492</v>
      </c>
    </row>
    <row r="390" spans="1:25" ht="15" customHeight="1" x14ac:dyDescent="0.35">
      <c r="A390">
        <v>2</v>
      </c>
      <c r="B390" s="50">
        <v>46273.6875</v>
      </c>
      <c r="C390">
        <v>11707094</v>
      </c>
      <c r="D390">
        <v>100006740319</v>
      </c>
      <c r="E390" t="s">
        <v>1726</v>
      </c>
      <c r="F390">
        <v>100</v>
      </c>
      <c r="G390" t="s">
        <v>1745</v>
      </c>
      <c r="H390" t="s">
        <v>1760</v>
      </c>
      <c r="I390">
        <v>5990501</v>
      </c>
      <c r="J390">
        <v>4</v>
      </c>
      <c r="K390" t="s">
        <v>1817</v>
      </c>
      <c r="L390" t="s">
        <v>1818</v>
      </c>
      <c r="N390">
        <v>0</v>
      </c>
      <c r="O390">
        <v>1</v>
      </c>
      <c r="P390">
        <v>1</v>
      </c>
      <c r="Q390">
        <v>1</v>
      </c>
      <c r="R390">
        <v>0</v>
      </c>
      <c r="S390">
        <v>0</v>
      </c>
      <c r="T390">
        <v>0</v>
      </c>
      <c r="U390" s="50">
        <v>46273.654942129629</v>
      </c>
      <c r="V390" s="50">
        <v>46273.654942129629</v>
      </c>
      <c r="W390" s="51">
        <v>46273</v>
      </c>
      <c r="X390" t="s">
        <v>1747</v>
      </c>
      <c r="Y390" t="s">
        <v>492</v>
      </c>
    </row>
    <row r="391" spans="1:25" ht="15" customHeight="1" x14ac:dyDescent="0.35">
      <c r="A391">
        <v>2</v>
      </c>
      <c r="B391" s="50">
        <v>46273.6875</v>
      </c>
      <c r="C391">
        <v>11707103</v>
      </c>
      <c r="D391">
        <v>100006740326</v>
      </c>
      <c r="E391" t="s">
        <v>1726</v>
      </c>
      <c r="F391">
        <v>100</v>
      </c>
      <c r="G391" t="s">
        <v>1745</v>
      </c>
      <c r="H391" t="s">
        <v>1760</v>
      </c>
      <c r="I391">
        <v>5995401</v>
      </c>
      <c r="J391">
        <v>4</v>
      </c>
      <c r="K391" t="s">
        <v>1819</v>
      </c>
      <c r="L391" t="s">
        <v>1820</v>
      </c>
      <c r="N391">
        <v>0</v>
      </c>
      <c r="O391">
        <v>1</v>
      </c>
      <c r="P391">
        <v>1</v>
      </c>
      <c r="Q391">
        <v>1</v>
      </c>
      <c r="R391">
        <v>0</v>
      </c>
      <c r="S391">
        <v>0</v>
      </c>
      <c r="T391">
        <v>0</v>
      </c>
      <c r="U391" s="50">
        <v>46273.654953703714</v>
      </c>
      <c r="V391" s="50">
        <v>46273.654953703714</v>
      </c>
      <c r="W391" s="51">
        <v>46273</v>
      </c>
      <c r="X391" t="s">
        <v>1747</v>
      </c>
      <c r="Y391" t="s">
        <v>492</v>
      </c>
    </row>
    <row r="392" spans="1:25" ht="15" customHeight="1" x14ac:dyDescent="0.35">
      <c r="A392">
        <v>2</v>
      </c>
      <c r="B392" s="50">
        <v>46273.6875</v>
      </c>
      <c r="C392">
        <v>11707104</v>
      </c>
      <c r="D392">
        <v>100006740327</v>
      </c>
      <c r="E392" t="s">
        <v>1726</v>
      </c>
      <c r="F392">
        <v>100</v>
      </c>
      <c r="G392" t="s">
        <v>1745</v>
      </c>
      <c r="H392" t="s">
        <v>1760</v>
      </c>
      <c r="I392">
        <v>5999801</v>
      </c>
      <c r="J392">
        <v>5</v>
      </c>
      <c r="K392" t="s">
        <v>1821</v>
      </c>
      <c r="L392" t="s">
        <v>1822</v>
      </c>
      <c r="N392">
        <v>0</v>
      </c>
      <c r="O392">
        <v>2</v>
      </c>
      <c r="P392">
        <v>2</v>
      </c>
      <c r="Q392">
        <v>2</v>
      </c>
      <c r="R392">
        <v>0</v>
      </c>
      <c r="S392">
        <v>0</v>
      </c>
      <c r="T392">
        <v>0</v>
      </c>
      <c r="U392" s="50">
        <v>46273.654953703714</v>
      </c>
      <c r="V392" s="50">
        <v>46273.654953703714</v>
      </c>
      <c r="W392" s="51">
        <v>46273</v>
      </c>
      <c r="X392" t="s">
        <v>1747</v>
      </c>
      <c r="Y392" t="s">
        <v>492</v>
      </c>
    </row>
    <row r="393" spans="1:25" ht="15" customHeight="1" x14ac:dyDescent="0.35">
      <c r="A393">
        <v>2</v>
      </c>
      <c r="B393" s="50">
        <v>46273.6875</v>
      </c>
      <c r="C393">
        <v>11707118</v>
      </c>
      <c r="D393">
        <v>100006740344</v>
      </c>
      <c r="E393" t="s">
        <v>1726</v>
      </c>
      <c r="F393">
        <v>100</v>
      </c>
      <c r="G393" t="s">
        <v>1745</v>
      </c>
      <c r="H393" t="s">
        <v>1760</v>
      </c>
      <c r="I393">
        <v>5997501</v>
      </c>
      <c r="J393">
        <v>4</v>
      </c>
      <c r="K393" t="s">
        <v>1823</v>
      </c>
      <c r="L393" t="s">
        <v>1824</v>
      </c>
      <c r="N393">
        <v>0</v>
      </c>
      <c r="O393">
        <v>1</v>
      </c>
      <c r="P393">
        <v>1</v>
      </c>
      <c r="Q393">
        <v>1</v>
      </c>
      <c r="R393">
        <v>0</v>
      </c>
      <c r="S393">
        <v>0</v>
      </c>
      <c r="T393">
        <v>0</v>
      </c>
      <c r="U393" s="50">
        <v>46273.654965277783</v>
      </c>
      <c r="V393" s="50">
        <v>46273.654965277783</v>
      </c>
      <c r="W393" s="51">
        <v>46273</v>
      </c>
      <c r="X393" t="s">
        <v>1747</v>
      </c>
      <c r="Y393" t="s">
        <v>492</v>
      </c>
    </row>
    <row r="394" spans="1:25" ht="15" customHeight="1" x14ac:dyDescent="0.35">
      <c r="A394">
        <v>2</v>
      </c>
      <c r="B394" s="50">
        <v>46273.6875</v>
      </c>
      <c r="C394">
        <v>11707119</v>
      </c>
      <c r="D394">
        <v>100006740345</v>
      </c>
      <c r="E394" t="s">
        <v>1726</v>
      </c>
      <c r="F394">
        <v>100</v>
      </c>
      <c r="G394" t="s">
        <v>1745</v>
      </c>
      <c r="H394" t="s">
        <v>1760</v>
      </c>
      <c r="I394">
        <v>5998401</v>
      </c>
      <c r="J394">
        <v>4</v>
      </c>
      <c r="K394" t="s">
        <v>1825</v>
      </c>
      <c r="L394" t="s">
        <v>1826</v>
      </c>
      <c r="N394">
        <v>0</v>
      </c>
      <c r="O394">
        <v>1</v>
      </c>
      <c r="P394">
        <v>1</v>
      </c>
      <c r="Q394">
        <v>1</v>
      </c>
      <c r="R394">
        <v>0</v>
      </c>
      <c r="S394">
        <v>0</v>
      </c>
      <c r="T394">
        <v>0</v>
      </c>
      <c r="U394" s="50">
        <v>46273.654965277783</v>
      </c>
      <c r="V394" s="50">
        <v>46273.654965277783</v>
      </c>
      <c r="W394" s="51">
        <v>46273</v>
      </c>
      <c r="X394" t="s">
        <v>1747</v>
      </c>
      <c r="Y394" t="s">
        <v>492</v>
      </c>
    </row>
    <row r="395" spans="1:25" ht="15" customHeight="1" x14ac:dyDescent="0.35">
      <c r="A395">
        <v>2</v>
      </c>
      <c r="B395" s="50">
        <v>46273.6875</v>
      </c>
      <c r="C395">
        <v>11707132</v>
      </c>
      <c r="D395">
        <v>100006740362</v>
      </c>
      <c r="E395" t="s">
        <v>1726</v>
      </c>
      <c r="F395">
        <v>100</v>
      </c>
      <c r="G395" t="s">
        <v>1745</v>
      </c>
      <c r="H395" t="s">
        <v>1760</v>
      </c>
      <c r="I395">
        <v>5998801</v>
      </c>
      <c r="J395">
        <v>4</v>
      </c>
      <c r="K395" t="s">
        <v>1827</v>
      </c>
      <c r="L395" t="s">
        <v>1828</v>
      </c>
      <c r="N395">
        <v>0</v>
      </c>
      <c r="O395">
        <v>1</v>
      </c>
      <c r="P395">
        <v>1</v>
      </c>
      <c r="Q395">
        <v>1</v>
      </c>
      <c r="R395">
        <v>0</v>
      </c>
      <c r="S395">
        <v>0</v>
      </c>
      <c r="T395">
        <v>0</v>
      </c>
      <c r="U395" s="50">
        <v>46273.654965277783</v>
      </c>
      <c r="V395" s="50">
        <v>46273.654965277783</v>
      </c>
      <c r="W395" s="51">
        <v>46273</v>
      </c>
      <c r="X395" t="s">
        <v>1747</v>
      </c>
      <c r="Y395" t="s">
        <v>492</v>
      </c>
    </row>
    <row r="396" spans="1:25" ht="15" customHeight="1" x14ac:dyDescent="0.35">
      <c r="A396">
        <v>2</v>
      </c>
      <c r="B396" s="50">
        <v>46273.6875</v>
      </c>
      <c r="C396">
        <v>11707133</v>
      </c>
      <c r="D396">
        <v>100006740362</v>
      </c>
      <c r="E396" t="s">
        <v>1726</v>
      </c>
      <c r="F396">
        <v>100</v>
      </c>
      <c r="G396" t="s">
        <v>1745</v>
      </c>
      <c r="H396" t="s">
        <v>1760</v>
      </c>
      <c r="I396">
        <v>5998801</v>
      </c>
      <c r="J396">
        <v>4</v>
      </c>
      <c r="K396" t="s">
        <v>1829</v>
      </c>
      <c r="L396" t="s">
        <v>1830</v>
      </c>
      <c r="N396">
        <v>0</v>
      </c>
      <c r="O396">
        <v>1</v>
      </c>
      <c r="P396">
        <v>1</v>
      </c>
      <c r="Q396">
        <v>1</v>
      </c>
      <c r="R396">
        <v>0</v>
      </c>
      <c r="S396">
        <v>0</v>
      </c>
      <c r="T396">
        <v>0</v>
      </c>
      <c r="U396" s="50">
        <v>46273.654965277783</v>
      </c>
      <c r="V396" s="50">
        <v>46273.654965277783</v>
      </c>
      <c r="W396" s="51">
        <v>46273</v>
      </c>
      <c r="X396" t="s">
        <v>1747</v>
      </c>
      <c r="Y396" t="s">
        <v>492</v>
      </c>
    </row>
    <row r="397" spans="1:25" ht="15" customHeight="1" x14ac:dyDescent="0.35">
      <c r="A397">
        <v>2</v>
      </c>
      <c r="B397" s="50">
        <v>46273.6875</v>
      </c>
      <c r="C397">
        <v>11707134</v>
      </c>
      <c r="D397">
        <v>100006740363</v>
      </c>
      <c r="E397" t="s">
        <v>1726</v>
      </c>
      <c r="F397">
        <v>100</v>
      </c>
      <c r="G397" t="s">
        <v>1745</v>
      </c>
      <c r="H397" t="s">
        <v>1760</v>
      </c>
      <c r="I397">
        <v>6003501</v>
      </c>
      <c r="J397">
        <v>4</v>
      </c>
      <c r="K397" t="s">
        <v>1831</v>
      </c>
      <c r="L397" t="s">
        <v>1832</v>
      </c>
      <c r="N397">
        <v>0</v>
      </c>
      <c r="O397">
        <v>1</v>
      </c>
      <c r="P397">
        <v>1</v>
      </c>
      <c r="Q397">
        <v>1</v>
      </c>
      <c r="R397">
        <v>0</v>
      </c>
      <c r="S397">
        <v>0</v>
      </c>
      <c r="T397">
        <v>0</v>
      </c>
      <c r="U397" s="50">
        <v>46273.654965277783</v>
      </c>
      <c r="V397" s="50">
        <v>46273.654965277783</v>
      </c>
      <c r="W397" s="51">
        <v>46273</v>
      </c>
      <c r="X397" t="s">
        <v>1747</v>
      </c>
      <c r="Y397" t="s">
        <v>492</v>
      </c>
    </row>
    <row r="398" spans="1:25" ht="15" customHeight="1" x14ac:dyDescent="0.35">
      <c r="A398">
        <v>2</v>
      </c>
      <c r="B398" s="50">
        <v>46273.6875</v>
      </c>
      <c r="C398">
        <v>11707135</v>
      </c>
      <c r="D398">
        <v>100006740364</v>
      </c>
      <c r="E398" t="s">
        <v>1726</v>
      </c>
      <c r="F398">
        <v>100</v>
      </c>
      <c r="G398" t="s">
        <v>1745</v>
      </c>
      <c r="H398" t="s">
        <v>1760</v>
      </c>
      <c r="I398">
        <v>6010501</v>
      </c>
      <c r="J398">
        <v>5</v>
      </c>
      <c r="K398" t="s">
        <v>1799</v>
      </c>
      <c r="L398" t="s">
        <v>1800</v>
      </c>
      <c r="N398">
        <v>0</v>
      </c>
      <c r="O398">
        <v>2</v>
      </c>
      <c r="P398">
        <v>2</v>
      </c>
      <c r="Q398">
        <v>2</v>
      </c>
      <c r="R398">
        <v>0</v>
      </c>
      <c r="S398">
        <v>0</v>
      </c>
      <c r="T398">
        <v>0</v>
      </c>
      <c r="U398" s="50">
        <v>46273.654965277783</v>
      </c>
      <c r="V398" s="50">
        <v>46273.654965277783</v>
      </c>
      <c r="W398" s="51">
        <v>46273</v>
      </c>
      <c r="X398" t="s">
        <v>1747</v>
      </c>
      <c r="Y398" t="s">
        <v>492</v>
      </c>
    </row>
    <row r="399" spans="1:25" ht="15" customHeight="1" x14ac:dyDescent="0.35">
      <c r="A399">
        <v>2</v>
      </c>
      <c r="B399" s="50">
        <v>46273.6875</v>
      </c>
      <c r="C399">
        <v>11707169</v>
      </c>
      <c r="D399">
        <v>100006740372</v>
      </c>
      <c r="E399" t="s">
        <v>1726</v>
      </c>
      <c r="F399">
        <v>100</v>
      </c>
      <c r="G399" t="s">
        <v>1745</v>
      </c>
      <c r="H399" t="s">
        <v>1760</v>
      </c>
      <c r="I399">
        <v>5987801</v>
      </c>
      <c r="J399">
        <v>4</v>
      </c>
      <c r="K399" t="s">
        <v>1795</v>
      </c>
      <c r="L399" t="s">
        <v>1796</v>
      </c>
      <c r="N399">
        <v>0</v>
      </c>
      <c r="O399">
        <v>6</v>
      </c>
      <c r="P399">
        <v>6</v>
      </c>
      <c r="Q399">
        <v>6</v>
      </c>
      <c r="R399">
        <v>0</v>
      </c>
      <c r="S399">
        <v>0</v>
      </c>
      <c r="T399">
        <v>0</v>
      </c>
      <c r="U399" s="50">
        <v>46273.654976851853</v>
      </c>
      <c r="V399" s="50">
        <v>46273.654976851853</v>
      </c>
      <c r="W399" s="51">
        <v>46273</v>
      </c>
      <c r="X399" t="s">
        <v>1747</v>
      </c>
      <c r="Y399" t="s">
        <v>492</v>
      </c>
    </row>
    <row r="400" spans="1:25" ht="15" customHeight="1" x14ac:dyDescent="0.35">
      <c r="A400">
        <v>2</v>
      </c>
      <c r="B400" s="50">
        <v>46273.6875</v>
      </c>
      <c r="C400">
        <v>11707170</v>
      </c>
      <c r="D400">
        <v>100006740373</v>
      </c>
      <c r="E400" t="s">
        <v>1726</v>
      </c>
      <c r="F400">
        <v>100</v>
      </c>
      <c r="G400" t="s">
        <v>1745</v>
      </c>
      <c r="H400" t="s">
        <v>1760</v>
      </c>
      <c r="I400">
        <v>6002001</v>
      </c>
      <c r="J400">
        <v>4</v>
      </c>
      <c r="K400" t="s">
        <v>1833</v>
      </c>
      <c r="L400" t="s">
        <v>1834</v>
      </c>
      <c r="N400">
        <v>0</v>
      </c>
      <c r="O400">
        <v>3</v>
      </c>
      <c r="P400">
        <v>3</v>
      </c>
      <c r="Q400">
        <v>3</v>
      </c>
      <c r="R400">
        <v>0</v>
      </c>
      <c r="S400">
        <v>0</v>
      </c>
      <c r="T400">
        <v>0</v>
      </c>
      <c r="U400" s="50">
        <v>46273.654976851853</v>
      </c>
      <c r="V400" s="50">
        <v>46273.654976851853</v>
      </c>
      <c r="W400" s="51">
        <v>46273</v>
      </c>
      <c r="X400" t="s">
        <v>1747</v>
      </c>
      <c r="Y400" t="s">
        <v>492</v>
      </c>
    </row>
    <row r="401" spans="1:25" ht="15" customHeight="1" x14ac:dyDescent="0.35">
      <c r="A401">
        <v>2</v>
      </c>
      <c r="B401" s="50">
        <v>46273.6875</v>
      </c>
      <c r="C401">
        <v>11707176</v>
      </c>
      <c r="D401">
        <v>100006740379</v>
      </c>
      <c r="E401" t="s">
        <v>1726</v>
      </c>
      <c r="F401">
        <v>100</v>
      </c>
      <c r="G401" t="s">
        <v>1745</v>
      </c>
      <c r="H401" t="s">
        <v>1760</v>
      </c>
      <c r="I401">
        <v>5966701</v>
      </c>
      <c r="J401">
        <v>3</v>
      </c>
      <c r="K401" t="s">
        <v>1835</v>
      </c>
      <c r="L401" t="s">
        <v>1836</v>
      </c>
      <c r="N401">
        <v>0</v>
      </c>
      <c r="O401">
        <v>1</v>
      </c>
      <c r="P401">
        <v>1</v>
      </c>
      <c r="Q401">
        <v>1</v>
      </c>
      <c r="R401">
        <v>0</v>
      </c>
      <c r="S401">
        <v>0</v>
      </c>
      <c r="T401">
        <v>0</v>
      </c>
      <c r="U401" s="50">
        <v>46273.654988425929</v>
      </c>
      <c r="V401" s="50">
        <v>46273.654988425929</v>
      </c>
      <c r="W401" s="51">
        <v>46273</v>
      </c>
      <c r="X401" t="s">
        <v>1747</v>
      </c>
      <c r="Y401" t="s">
        <v>492</v>
      </c>
    </row>
    <row r="402" spans="1:25" ht="15" customHeight="1" x14ac:dyDescent="0.35">
      <c r="A402">
        <v>2</v>
      </c>
      <c r="B402" s="50">
        <v>46273.6875</v>
      </c>
      <c r="C402">
        <v>11707177</v>
      </c>
      <c r="D402">
        <v>100006740380</v>
      </c>
      <c r="E402" t="s">
        <v>1726</v>
      </c>
      <c r="F402">
        <v>100</v>
      </c>
      <c r="G402" t="s">
        <v>1745</v>
      </c>
      <c r="H402" t="s">
        <v>1760</v>
      </c>
      <c r="I402">
        <v>5991801</v>
      </c>
      <c r="J402">
        <v>4</v>
      </c>
      <c r="K402" t="s">
        <v>1837</v>
      </c>
      <c r="L402" t="s">
        <v>1838</v>
      </c>
      <c r="N402">
        <v>0</v>
      </c>
      <c r="O402">
        <v>4</v>
      </c>
      <c r="P402">
        <v>4</v>
      </c>
      <c r="Q402">
        <v>4</v>
      </c>
      <c r="R402">
        <v>0</v>
      </c>
      <c r="S402">
        <v>0</v>
      </c>
      <c r="T402">
        <v>0</v>
      </c>
      <c r="U402" s="50">
        <v>46273.654988425929</v>
      </c>
      <c r="V402" s="50">
        <v>46273.654988425929</v>
      </c>
      <c r="W402" s="51">
        <v>46273</v>
      </c>
      <c r="X402" t="s">
        <v>1747</v>
      </c>
      <c r="Y402" t="s">
        <v>492</v>
      </c>
    </row>
    <row r="403" spans="1:25" ht="15" customHeight="1" x14ac:dyDescent="0.35">
      <c r="A403">
        <v>2</v>
      </c>
      <c r="B403" s="50">
        <v>46273.6875</v>
      </c>
      <c r="C403">
        <v>11707195</v>
      </c>
      <c r="D403">
        <v>100006740397</v>
      </c>
      <c r="E403" t="s">
        <v>1726</v>
      </c>
      <c r="F403">
        <v>100</v>
      </c>
      <c r="G403" t="s">
        <v>1745</v>
      </c>
      <c r="H403" t="s">
        <v>1760</v>
      </c>
      <c r="I403">
        <v>5979401</v>
      </c>
      <c r="J403">
        <v>4</v>
      </c>
      <c r="K403" t="s">
        <v>1839</v>
      </c>
      <c r="L403" t="s">
        <v>1840</v>
      </c>
      <c r="N403">
        <v>0</v>
      </c>
      <c r="O403">
        <v>1</v>
      </c>
      <c r="P403">
        <v>1</v>
      </c>
      <c r="Q403">
        <v>1</v>
      </c>
      <c r="R403">
        <v>0</v>
      </c>
      <c r="S403">
        <v>0</v>
      </c>
      <c r="T403">
        <v>0</v>
      </c>
      <c r="U403" s="50">
        <v>46273.654999999999</v>
      </c>
      <c r="V403" s="50">
        <v>46273.654999999999</v>
      </c>
      <c r="W403" s="51">
        <v>46273</v>
      </c>
      <c r="X403" t="s">
        <v>1747</v>
      </c>
      <c r="Y403" t="s">
        <v>492</v>
      </c>
    </row>
    <row r="404" spans="1:25" ht="15" customHeight="1" x14ac:dyDescent="0.35">
      <c r="A404">
        <v>2</v>
      </c>
      <c r="B404" s="50">
        <v>46273.6875</v>
      </c>
      <c r="C404">
        <v>11707202</v>
      </c>
      <c r="D404">
        <v>100006740401</v>
      </c>
      <c r="E404" t="s">
        <v>1726</v>
      </c>
      <c r="F404">
        <v>100</v>
      </c>
      <c r="G404" t="s">
        <v>1745</v>
      </c>
      <c r="H404" t="s">
        <v>1760</v>
      </c>
      <c r="I404">
        <v>5953201</v>
      </c>
      <c r="J404">
        <v>4</v>
      </c>
      <c r="K404" t="s">
        <v>1817</v>
      </c>
      <c r="L404" t="s">
        <v>1818</v>
      </c>
      <c r="N404">
        <v>0</v>
      </c>
      <c r="O404">
        <v>3</v>
      </c>
      <c r="P404">
        <v>3</v>
      </c>
      <c r="Q404">
        <v>3</v>
      </c>
      <c r="R404">
        <v>0</v>
      </c>
      <c r="S404">
        <v>0</v>
      </c>
      <c r="T404">
        <v>0</v>
      </c>
      <c r="U404" s="50">
        <v>46273.655011574083</v>
      </c>
      <c r="V404" s="50">
        <v>46273.655011574083</v>
      </c>
      <c r="W404" s="51">
        <v>46273</v>
      </c>
      <c r="X404" t="s">
        <v>1747</v>
      </c>
      <c r="Y404" t="s">
        <v>492</v>
      </c>
    </row>
    <row r="405" spans="1:25" ht="15" customHeight="1" x14ac:dyDescent="0.35">
      <c r="A405">
        <v>2</v>
      </c>
      <c r="B405" s="50">
        <v>46273.6875</v>
      </c>
      <c r="C405">
        <v>11707203</v>
      </c>
      <c r="D405">
        <v>100006740402</v>
      </c>
      <c r="E405" t="s">
        <v>1726</v>
      </c>
      <c r="F405">
        <v>100</v>
      </c>
      <c r="G405" t="s">
        <v>1745</v>
      </c>
      <c r="H405" t="s">
        <v>1760</v>
      </c>
      <c r="I405">
        <v>5967701</v>
      </c>
      <c r="J405">
        <v>3</v>
      </c>
      <c r="K405" t="s">
        <v>1841</v>
      </c>
      <c r="L405" t="s">
        <v>1842</v>
      </c>
      <c r="N405">
        <v>0</v>
      </c>
      <c r="O405">
        <v>2</v>
      </c>
      <c r="P405">
        <v>2</v>
      </c>
      <c r="Q405">
        <v>2</v>
      </c>
      <c r="R405">
        <v>0</v>
      </c>
      <c r="S405">
        <v>0</v>
      </c>
      <c r="T405">
        <v>0</v>
      </c>
      <c r="U405" s="50">
        <v>46273.655011574083</v>
      </c>
      <c r="V405" s="50">
        <v>46273.655011574083</v>
      </c>
      <c r="W405" s="51">
        <v>46273</v>
      </c>
      <c r="X405" t="s">
        <v>1747</v>
      </c>
      <c r="Y405" t="s">
        <v>492</v>
      </c>
    </row>
    <row r="406" spans="1:25" ht="15" customHeight="1" x14ac:dyDescent="0.35">
      <c r="A406">
        <v>2</v>
      </c>
      <c r="B406" s="50">
        <v>46273.6875</v>
      </c>
      <c r="C406">
        <v>11707204</v>
      </c>
      <c r="D406">
        <v>100006740403</v>
      </c>
      <c r="E406" t="s">
        <v>1726</v>
      </c>
      <c r="F406">
        <v>100</v>
      </c>
      <c r="G406" t="s">
        <v>1745</v>
      </c>
      <c r="H406" t="s">
        <v>1760</v>
      </c>
      <c r="I406">
        <v>5985301</v>
      </c>
      <c r="J406">
        <v>3</v>
      </c>
      <c r="K406" t="s">
        <v>1843</v>
      </c>
      <c r="L406" t="s">
        <v>1844</v>
      </c>
      <c r="N406">
        <v>0</v>
      </c>
      <c r="O406">
        <v>1</v>
      </c>
      <c r="P406">
        <v>1</v>
      </c>
      <c r="Q406">
        <v>1</v>
      </c>
      <c r="R406">
        <v>0</v>
      </c>
      <c r="S406">
        <v>0</v>
      </c>
      <c r="T406">
        <v>0</v>
      </c>
      <c r="U406" s="50">
        <v>46273.655011574083</v>
      </c>
      <c r="V406" s="50">
        <v>46273.655011574083</v>
      </c>
      <c r="W406" s="51">
        <v>46273</v>
      </c>
      <c r="X406" t="s">
        <v>1747</v>
      </c>
      <c r="Y406" t="s">
        <v>492</v>
      </c>
    </row>
    <row r="407" spans="1:25" ht="15" customHeight="1" x14ac:dyDescent="0.35">
      <c r="A407">
        <v>2</v>
      </c>
      <c r="B407" s="50">
        <v>46273.6875</v>
      </c>
      <c r="C407">
        <v>11707205</v>
      </c>
      <c r="D407">
        <v>100006740404</v>
      </c>
      <c r="E407" t="s">
        <v>1726</v>
      </c>
      <c r="F407">
        <v>100</v>
      </c>
      <c r="G407" t="s">
        <v>1745</v>
      </c>
      <c r="H407" t="s">
        <v>1760</v>
      </c>
      <c r="I407">
        <v>5986801</v>
      </c>
      <c r="J407">
        <v>3</v>
      </c>
      <c r="K407" t="s">
        <v>1845</v>
      </c>
      <c r="L407" t="s">
        <v>1846</v>
      </c>
      <c r="N407">
        <v>0</v>
      </c>
      <c r="O407">
        <v>3</v>
      </c>
      <c r="P407">
        <v>3</v>
      </c>
      <c r="Q407">
        <v>3</v>
      </c>
      <c r="R407">
        <v>0</v>
      </c>
      <c r="S407">
        <v>0</v>
      </c>
      <c r="T407">
        <v>0</v>
      </c>
      <c r="U407" s="50">
        <v>46273.655011574083</v>
      </c>
      <c r="V407" s="50">
        <v>46273.655011574083</v>
      </c>
      <c r="W407" s="51">
        <v>46273</v>
      </c>
      <c r="X407" t="s">
        <v>1747</v>
      </c>
      <c r="Y407" t="s">
        <v>492</v>
      </c>
    </row>
    <row r="408" spans="1:25" ht="15" customHeight="1" x14ac:dyDescent="0.35">
      <c r="A408">
        <v>2</v>
      </c>
      <c r="B408" s="50">
        <v>46273.6875</v>
      </c>
      <c r="C408">
        <v>11707206</v>
      </c>
      <c r="D408">
        <v>100006740404</v>
      </c>
      <c r="E408" t="s">
        <v>1726</v>
      </c>
      <c r="F408">
        <v>100</v>
      </c>
      <c r="G408" t="s">
        <v>1745</v>
      </c>
      <c r="H408" t="s">
        <v>1760</v>
      </c>
      <c r="I408">
        <v>5986801</v>
      </c>
      <c r="J408">
        <v>3</v>
      </c>
      <c r="K408" t="s">
        <v>1847</v>
      </c>
      <c r="L408" t="s">
        <v>1848</v>
      </c>
      <c r="N408">
        <v>0</v>
      </c>
      <c r="O408">
        <v>3</v>
      </c>
      <c r="P408">
        <v>3</v>
      </c>
      <c r="Q408">
        <v>3</v>
      </c>
      <c r="R408">
        <v>0</v>
      </c>
      <c r="S408">
        <v>0</v>
      </c>
      <c r="T408">
        <v>0</v>
      </c>
      <c r="U408" s="50">
        <v>46273.655011574083</v>
      </c>
      <c r="V408" s="50">
        <v>46273.655011574083</v>
      </c>
      <c r="W408" s="51">
        <v>46273</v>
      </c>
      <c r="X408" t="s">
        <v>1747</v>
      </c>
      <c r="Y408" t="s">
        <v>492</v>
      </c>
    </row>
    <row r="409" spans="1:25" ht="15" customHeight="1" x14ac:dyDescent="0.35">
      <c r="A409">
        <v>2</v>
      </c>
      <c r="B409" s="50">
        <v>46273.6875</v>
      </c>
      <c r="C409">
        <v>11707207</v>
      </c>
      <c r="D409">
        <v>100006740405</v>
      </c>
      <c r="E409" t="s">
        <v>1726</v>
      </c>
      <c r="F409">
        <v>100</v>
      </c>
      <c r="G409" t="s">
        <v>1745</v>
      </c>
      <c r="H409" t="s">
        <v>1760</v>
      </c>
      <c r="I409">
        <v>5989101</v>
      </c>
      <c r="J409">
        <v>4</v>
      </c>
      <c r="K409" t="s">
        <v>1819</v>
      </c>
      <c r="L409" t="s">
        <v>1820</v>
      </c>
      <c r="N409">
        <v>0</v>
      </c>
      <c r="O409">
        <v>2</v>
      </c>
      <c r="P409">
        <v>2</v>
      </c>
      <c r="Q409">
        <v>2</v>
      </c>
      <c r="R409">
        <v>0</v>
      </c>
      <c r="S409">
        <v>0</v>
      </c>
      <c r="T409">
        <v>0</v>
      </c>
      <c r="U409" s="50">
        <v>46273.655011574083</v>
      </c>
      <c r="V409" s="50">
        <v>46273.655011574083</v>
      </c>
      <c r="W409" s="51">
        <v>46273</v>
      </c>
      <c r="X409" t="s">
        <v>1747</v>
      </c>
      <c r="Y409" t="s">
        <v>492</v>
      </c>
    </row>
    <row r="410" spans="1:25" ht="15" customHeight="1" x14ac:dyDescent="0.35">
      <c r="A410">
        <v>2</v>
      </c>
      <c r="B410" s="50">
        <v>46273.6875</v>
      </c>
      <c r="C410">
        <v>11707208</v>
      </c>
      <c r="D410">
        <v>100006740406</v>
      </c>
      <c r="E410" t="s">
        <v>1726</v>
      </c>
      <c r="F410">
        <v>100</v>
      </c>
      <c r="G410" t="s">
        <v>1745</v>
      </c>
      <c r="H410" t="s">
        <v>1760</v>
      </c>
      <c r="I410">
        <v>5989201</v>
      </c>
      <c r="J410">
        <v>4</v>
      </c>
      <c r="K410" t="s">
        <v>1849</v>
      </c>
      <c r="L410" t="s">
        <v>1850</v>
      </c>
      <c r="N410">
        <v>0</v>
      </c>
      <c r="O410">
        <v>1</v>
      </c>
      <c r="P410">
        <v>1</v>
      </c>
      <c r="Q410">
        <v>1</v>
      </c>
      <c r="R410">
        <v>0</v>
      </c>
      <c r="S410">
        <v>0</v>
      </c>
      <c r="T410">
        <v>0</v>
      </c>
      <c r="U410" s="50">
        <v>46273.655011574083</v>
      </c>
      <c r="V410" s="50">
        <v>46273.655011574083</v>
      </c>
      <c r="W410" s="51">
        <v>46273</v>
      </c>
      <c r="X410" t="s">
        <v>1747</v>
      </c>
      <c r="Y410" t="s">
        <v>492</v>
      </c>
    </row>
    <row r="411" spans="1:25" ht="15" customHeight="1" x14ac:dyDescent="0.35">
      <c r="A411">
        <v>2</v>
      </c>
      <c r="B411" s="50">
        <v>46273.6875</v>
      </c>
      <c r="C411">
        <v>11707209</v>
      </c>
      <c r="D411">
        <v>100006740407</v>
      </c>
      <c r="E411" t="s">
        <v>1726</v>
      </c>
      <c r="F411">
        <v>100</v>
      </c>
      <c r="G411" t="s">
        <v>1745</v>
      </c>
      <c r="H411" t="s">
        <v>1760</v>
      </c>
      <c r="I411">
        <v>5989401</v>
      </c>
      <c r="J411">
        <v>3</v>
      </c>
      <c r="K411" t="s">
        <v>1851</v>
      </c>
      <c r="L411" t="s">
        <v>1852</v>
      </c>
      <c r="N411">
        <v>0</v>
      </c>
      <c r="O411">
        <v>1</v>
      </c>
      <c r="P411">
        <v>1</v>
      </c>
      <c r="Q411">
        <v>1</v>
      </c>
      <c r="R411">
        <v>0</v>
      </c>
      <c r="S411">
        <v>0</v>
      </c>
      <c r="T411">
        <v>0</v>
      </c>
      <c r="U411" s="50">
        <v>46273.655011574083</v>
      </c>
      <c r="V411" s="50">
        <v>46273.655011574083</v>
      </c>
      <c r="W411" s="51">
        <v>46273</v>
      </c>
      <c r="X411" t="s">
        <v>1747</v>
      </c>
      <c r="Y411" t="s">
        <v>492</v>
      </c>
    </row>
    <row r="412" spans="1:25" ht="15" customHeight="1" x14ac:dyDescent="0.35">
      <c r="A412">
        <v>2</v>
      </c>
      <c r="B412" s="50">
        <v>46273.6875</v>
      </c>
      <c r="C412">
        <v>11707210</v>
      </c>
      <c r="D412">
        <v>100006740407</v>
      </c>
      <c r="E412" t="s">
        <v>1726</v>
      </c>
      <c r="F412">
        <v>100</v>
      </c>
      <c r="G412" t="s">
        <v>1745</v>
      </c>
      <c r="H412" t="s">
        <v>1760</v>
      </c>
      <c r="I412">
        <v>5989401</v>
      </c>
      <c r="J412">
        <v>3</v>
      </c>
      <c r="K412" t="s">
        <v>1853</v>
      </c>
      <c r="L412" t="s">
        <v>1854</v>
      </c>
      <c r="N412">
        <v>0</v>
      </c>
      <c r="O412">
        <v>1</v>
      </c>
      <c r="P412">
        <v>1</v>
      </c>
      <c r="Q412">
        <v>1</v>
      </c>
      <c r="R412">
        <v>0</v>
      </c>
      <c r="S412">
        <v>0</v>
      </c>
      <c r="T412">
        <v>0</v>
      </c>
      <c r="U412" s="50">
        <v>46273.655011574083</v>
      </c>
      <c r="V412" s="50">
        <v>46273.655011574083</v>
      </c>
      <c r="W412" s="51">
        <v>46273</v>
      </c>
      <c r="X412" t="s">
        <v>1747</v>
      </c>
      <c r="Y412" t="s">
        <v>492</v>
      </c>
    </row>
    <row r="413" spans="1:25" ht="15" customHeight="1" x14ac:dyDescent="0.35">
      <c r="A413">
        <v>2</v>
      </c>
      <c r="B413" s="50">
        <v>46273.6875</v>
      </c>
      <c r="C413">
        <v>11707274</v>
      </c>
      <c r="D413">
        <v>100006740446</v>
      </c>
      <c r="E413" t="s">
        <v>1726</v>
      </c>
      <c r="F413">
        <v>100</v>
      </c>
      <c r="G413" t="s">
        <v>1745</v>
      </c>
      <c r="H413" t="s">
        <v>1760</v>
      </c>
      <c r="I413">
        <v>5992301</v>
      </c>
      <c r="J413">
        <v>3</v>
      </c>
      <c r="K413" t="s">
        <v>1855</v>
      </c>
      <c r="L413" t="s">
        <v>1856</v>
      </c>
      <c r="N413">
        <v>0</v>
      </c>
      <c r="O413">
        <v>2</v>
      </c>
      <c r="P413">
        <v>2</v>
      </c>
      <c r="Q413">
        <v>2</v>
      </c>
      <c r="R413">
        <v>0</v>
      </c>
      <c r="S413">
        <v>0</v>
      </c>
      <c r="T413">
        <v>0</v>
      </c>
      <c r="U413" s="50">
        <v>46273.655023148152</v>
      </c>
      <c r="V413" s="50">
        <v>46273.655023148152</v>
      </c>
      <c r="W413" s="51">
        <v>46273</v>
      </c>
      <c r="X413" t="s">
        <v>1747</v>
      </c>
      <c r="Y413" t="s">
        <v>492</v>
      </c>
    </row>
    <row r="414" spans="1:25" ht="15" customHeight="1" x14ac:dyDescent="0.35">
      <c r="A414">
        <v>2</v>
      </c>
      <c r="B414" s="50">
        <v>46273.6875</v>
      </c>
      <c r="C414">
        <v>11707275</v>
      </c>
      <c r="D414">
        <v>100006740446</v>
      </c>
      <c r="E414" t="s">
        <v>1726</v>
      </c>
      <c r="F414">
        <v>100</v>
      </c>
      <c r="G414" t="s">
        <v>1745</v>
      </c>
      <c r="H414" t="s">
        <v>1760</v>
      </c>
      <c r="I414">
        <v>5992301</v>
      </c>
      <c r="J414">
        <v>3</v>
      </c>
      <c r="K414" t="s">
        <v>1785</v>
      </c>
      <c r="L414" t="s">
        <v>1786</v>
      </c>
      <c r="N414">
        <v>0</v>
      </c>
      <c r="O414">
        <v>1</v>
      </c>
      <c r="P414">
        <v>1</v>
      </c>
      <c r="Q414">
        <v>1</v>
      </c>
      <c r="R414">
        <v>0</v>
      </c>
      <c r="S414">
        <v>0</v>
      </c>
      <c r="T414">
        <v>0</v>
      </c>
      <c r="U414" s="50">
        <v>46273.655023148152</v>
      </c>
      <c r="V414" s="50">
        <v>46273.655023148152</v>
      </c>
      <c r="W414" s="51">
        <v>46273</v>
      </c>
      <c r="X414" t="s">
        <v>1747</v>
      </c>
      <c r="Y414" t="s">
        <v>492</v>
      </c>
    </row>
    <row r="415" spans="1:25" ht="15" customHeight="1" x14ac:dyDescent="0.35">
      <c r="A415">
        <v>2</v>
      </c>
      <c r="B415" s="50">
        <v>46273.6875</v>
      </c>
      <c r="C415">
        <v>11707276</v>
      </c>
      <c r="D415">
        <v>100006740446</v>
      </c>
      <c r="E415" t="s">
        <v>1726</v>
      </c>
      <c r="F415">
        <v>100</v>
      </c>
      <c r="G415" t="s">
        <v>1745</v>
      </c>
      <c r="H415" t="s">
        <v>1760</v>
      </c>
      <c r="I415">
        <v>5992301</v>
      </c>
      <c r="J415">
        <v>3</v>
      </c>
      <c r="K415" t="s">
        <v>1857</v>
      </c>
      <c r="L415" t="s">
        <v>1858</v>
      </c>
      <c r="N415">
        <v>0</v>
      </c>
      <c r="O415">
        <v>1</v>
      </c>
      <c r="P415">
        <v>1</v>
      </c>
      <c r="Q415">
        <v>1</v>
      </c>
      <c r="R415">
        <v>0</v>
      </c>
      <c r="S415">
        <v>0</v>
      </c>
      <c r="T415">
        <v>0</v>
      </c>
      <c r="U415" s="50">
        <v>46273.655023148152</v>
      </c>
      <c r="V415" s="50">
        <v>46273.655023148152</v>
      </c>
      <c r="W415" s="51">
        <v>46273</v>
      </c>
      <c r="X415" t="s">
        <v>1747</v>
      </c>
      <c r="Y415" t="s">
        <v>492</v>
      </c>
    </row>
    <row r="416" spans="1:25" ht="15" customHeight="1" x14ac:dyDescent="0.35">
      <c r="A416">
        <v>2</v>
      </c>
      <c r="B416" s="50">
        <v>46273.6875</v>
      </c>
      <c r="C416">
        <v>11707277</v>
      </c>
      <c r="D416">
        <v>100006740446</v>
      </c>
      <c r="E416" t="s">
        <v>1726</v>
      </c>
      <c r="F416">
        <v>100</v>
      </c>
      <c r="G416" t="s">
        <v>1745</v>
      </c>
      <c r="H416" t="s">
        <v>1760</v>
      </c>
      <c r="I416">
        <v>5992301</v>
      </c>
      <c r="J416">
        <v>3</v>
      </c>
      <c r="K416" t="s">
        <v>1859</v>
      </c>
      <c r="L416" t="s">
        <v>1860</v>
      </c>
      <c r="N416">
        <v>0</v>
      </c>
      <c r="O416">
        <v>1</v>
      </c>
      <c r="P416">
        <v>1</v>
      </c>
      <c r="Q416">
        <v>1</v>
      </c>
      <c r="R416">
        <v>0</v>
      </c>
      <c r="S416">
        <v>0</v>
      </c>
      <c r="T416">
        <v>0</v>
      </c>
      <c r="U416" s="50">
        <v>46273.655023148152</v>
      </c>
      <c r="V416" s="50">
        <v>46273.655023148152</v>
      </c>
      <c r="W416" s="51">
        <v>46273</v>
      </c>
      <c r="X416" t="s">
        <v>1747</v>
      </c>
      <c r="Y416" t="s">
        <v>492</v>
      </c>
    </row>
    <row r="417" spans="1:25" ht="15" customHeight="1" x14ac:dyDescent="0.35">
      <c r="A417">
        <v>2</v>
      </c>
      <c r="B417" s="50">
        <v>46273.6875</v>
      </c>
      <c r="C417">
        <v>11707278</v>
      </c>
      <c r="D417">
        <v>100006740446</v>
      </c>
      <c r="E417" t="s">
        <v>1726</v>
      </c>
      <c r="F417">
        <v>100</v>
      </c>
      <c r="G417" t="s">
        <v>1745</v>
      </c>
      <c r="H417" t="s">
        <v>1760</v>
      </c>
      <c r="I417">
        <v>5992301</v>
      </c>
      <c r="J417">
        <v>3</v>
      </c>
      <c r="K417" t="s">
        <v>1845</v>
      </c>
      <c r="L417" t="s">
        <v>1846</v>
      </c>
      <c r="N417">
        <v>0</v>
      </c>
      <c r="O417">
        <v>1</v>
      </c>
      <c r="P417">
        <v>1</v>
      </c>
      <c r="Q417">
        <v>1</v>
      </c>
      <c r="R417">
        <v>0</v>
      </c>
      <c r="S417">
        <v>0</v>
      </c>
      <c r="T417">
        <v>0</v>
      </c>
      <c r="U417" s="50">
        <v>46273.655023148152</v>
      </c>
      <c r="V417" s="50">
        <v>46273.655023148152</v>
      </c>
      <c r="W417" s="51">
        <v>46273</v>
      </c>
      <c r="X417" t="s">
        <v>1747</v>
      </c>
      <c r="Y417" t="s">
        <v>492</v>
      </c>
    </row>
    <row r="418" spans="1:25" ht="15" customHeight="1" x14ac:dyDescent="0.35">
      <c r="A418">
        <v>2</v>
      </c>
      <c r="B418" s="50">
        <v>46273.6875</v>
      </c>
      <c r="C418">
        <v>11707279</v>
      </c>
      <c r="D418">
        <v>100006740446</v>
      </c>
      <c r="E418" t="s">
        <v>1726</v>
      </c>
      <c r="F418">
        <v>100</v>
      </c>
      <c r="G418" t="s">
        <v>1745</v>
      </c>
      <c r="H418" t="s">
        <v>1760</v>
      </c>
      <c r="I418">
        <v>5992301</v>
      </c>
      <c r="J418">
        <v>3</v>
      </c>
      <c r="K418" t="s">
        <v>1809</v>
      </c>
      <c r="L418" t="s">
        <v>1810</v>
      </c>
      <c r="N418">
        <v>0</v>
      </c>
      <c r="O418">
        <v>1</v>
      </c>
      <c r="P418">
        <v>1</v>
      </c>
      <c r="Q418">
        <v>1</v>
      </c>
      <c r="R418">
        <v>0</v>
      </c>
      <c r="S418">
        <v>0</v>
      </c>
      <c r="T418">
        <v>0</v>
      </c>
      <c r="U418" s="50">
        <v>46273.655023148152</v>
      </c>
      <c r="V418" s="50">
        <v>46273.655023148152</v>
      </c>
      <c r="W418" s="51">
        <v>46273</v>
      </c>
      <c r="X418" t="s">
        <v>1747</v>
      </c>
      <c r="Y418" t="s">
        <v>492</v>
      </c>
    </row>
    <row r="419" spans="1:25" ht="15" customHeight="1" x14ac:dyDescent="0.35">
      <c r="A419">
        <v>2</v>
      </c>
      <c r="B419" s="50">
        <v>46273.6875</v>
      </c>
      <c r="C419">
        <v>11707280</v>
      </c>
      <c r="D419">
        <v>100006740447</v>
      </c>
      <c r="E419" t="s">
        <v>1726</v>
      </c>
      <c r="F419">
        <v>100</v>
      </c>
      <c r="G419" t="s">
        <v>1745</v>
      </c>
      <c r="H419" t="s">
        <v>1760</v>
      </c>
      <c r="I419">
        <v>6000901</v>
      </c>
      <c r="J419">
        <v>3</v>
      </c>
      <c r="K419" t="s">
        <v>1861</v>
      </c>
      <c r="L419" t="s">
        <v>1862</v>
      </c>
      <c r="N419">
        <v>0</v>
      </c>
      <c r="O419">
        <v>1</v>
      </c>
      <c r="P419">
        <v>1</v>
      </c>
      <c r="Q419">
        <v>1</v>
      </c>
      <c r="R419">
        <v>0</v>
      </c>
      <c r="S419">
        <v>0</v>
      </c>
      <c r="T419">
        <v>0</v>
      </c>
      <c r="U419" s="50">
        <v>46273.655023148152</v>
      </c>
      <c r="V419" s="50">
        <v>46273.655023148152</v>
      </c>
      <c r="W419" s="51">
        <v>46273</v>
      </c>
      <c r="X419" t="s">
        <v>1747</v>
      </c>
      <c r="Y419" t="s">
        <v>492</v>
      </c>
    </row>
    <row r="420" spans="1:25" ht="15" customHeight="1" x14ac:dyDescent="0.35">
      <c r="A420">
        <v>2</v>
      </c>
      <c r="B420" s="50">
        <v>46273.6875</v>
      </c>
      <c r="C420">
        <v>11707281</v>
      </c>
      <c r="D420">
        <v>100006740447</v>
      </c>
      <c r="E420" t="s">
        <v>1726</v>
      </c>
      <c r="F420">
        <v>100</v>
      </c>
      <c r="G420" t="s">
        <v>1745</v>
      </c>
      <c r="H420" t="s">
        <v>1760</v>
      </c>
      <c r="I420">
        <v>6000901</v>
      </c>
      <c r="J420">
        <v>3</v>
      </c>
      <c r="K420" t="s">
        <v>1863</v>
      </c>
      <c r="L420" t="s">
        <v>1864</v>
      </c>
      <c r="N420">
        <v>0</v>
      </c>
      <c r="O420">
        <v>1</v>
      </c>
      <c r="P420">
        <v>1</v>
      </c>
      <c r="Q420">
        <v>1</v>
      </c>
      <c r="R420">
        <v>0</v>
      </c>
      <c r="S420">
        <v>0</v>
      </c>
      <c r="T420">
        <v>0</v>
      </c>
      <c r="U420" s="50">
        <v>46273.655023148152</v>
      </c>
      <c r="V420" s="50">
        <v>46273.655023148152</v>
      </c>
      <c r="W420" s="51">
        <v>46273</v>
      </c>
      <c r="X420" t="s">
        <v>1747</v>
      </c>
      <c r="Y420" t="s">
        <v>492</v>
      </c>
    </row>
    <row r="421" spans="1:25" ht="15" customHeight="1" x14ac:dyDescent="0.35">
      <c r="A421">
        <v>2</v>
      </c>
      <c r="B421" s="50">
        <v>46273.6875</v>
      </c>
      <c r="C421">
        <v>11707288</v>
      </c>
      <c r="D421">
        <v>100006740452</v>
      </c>
      <c r="E421" t="s">
        <v>1726</v>
      </c>
      <c r="F421">
        <v>100</v>
      </c>
      <c r="G421" t="s">
        <v>1745</v>
      </c>
      <c r="H421" t="s">
        <v>1760</v>
      </c>
      <c r="I421">
        <v>5995901</v>
      </c>
      <c r="J421">
        <v>3</v>
      </c>
      <c r="K421" t="s">
        <v>1857</v>
      </c>
      <c r="L421" t="s">
        <v>1858</v>
      </c>
      <c r="N421">
        <v>0</v>
      </c>
      <c r="O421">
        <v>1</v>
      </c>
      <c r="P421">
        <v>1</v>
      </c>
      <c r="Q421">
        <v>1</v>
      </c>
      <c r="R421">
        <v>0</v>
      </c>
      <c r="S421">
        <v>0</v>
      </c>
      <c r="T421">
        <v>0</v>
      </c>
      <c r="U421" s="50">
        <v>46273.655034722222</v>
      </c>
      <c r="V421" s="50">
        <v>46273.655034722222</v>
      </c>
      <c r="W421" s="51">
        <v>46273</v>
      </c>
      <c r="X421" t="s">
        <v>1747</v>
      </c>
      <c r="Y421" t="s">
        <v>492</v>
      </c>
    </row>
    <row r="422" spans="1:25" ht="15" customHeight="1" x14ac:dyDescent="0.35">
      <c r="A422">
        <v>2</v>
      </c>
      <c r="B422" s="50">
        <v>46273.6875</v>
      </c>
      <c r="C422">
        <v>11707298</v>
      </c>
      <c r="D422">
        <v>100006740460</v>
      </c>
      <c r="E422" t="s">
        <v>1726</v>
      </c>
      <c r="F422">
        <v>100</v>
      </c>
      <c r="G422" t="s">
        <v>1745</v>
      </c>
      <c r="H422" t="s">
        <v>1760</v>
      </c>
      <c r="I422">
        <v>5956401</v>
      </c>
      <c r="J422">
        <v>4</v>
      </c>
      <c r="K422" t="s">
        <v>1865</v>
      </c>
      <c r="L422" t="s">
        <v>1866</v>
      </c>
      <c r="N422">
        <v>0</v>
      </c>
      <c r="O422">
        <v>1</v>
      </c>
      <c r="P422">
        <v>1</v>
      </c>
      <c r="Q422">
        <v>1</v>
      </c>
      <c r="R422">
        <v>0</v>
      </c>
      <c r="S422">
        <v>0</v>
      </c>
      <c r="T422">
        <v>0</v>
      </c>
      <c r="U422" s="50">
        <v>46273.655034722222</v>
      </c>
      <c r="V422" s="50">
        <v>46273.655034722222</v>
      </c>
      <c r="W422" s="51">
        <v>46273</v>
      </c>
      <c r="X422" t="s">
        <v>1747</v>
      </c>
      <c r="Y422" t="s">
        <v>492</v>
      </c>
    </row>
    <row r="423" spans="1:25" ht="15" customHeight="1" x14ac:dyDescent="0.35">
      <c r="A423">
        <v>2</v>
      </c>
      <c r="B423" s="50">
        <v>46273.6875</v>
      </c>
      <c r="C423">
        <v>11707299</v>
      </c>
      <c r="D423">
        <v>100006740460</v>
      </c>
      <c r="E423" t="s">
        <v>1726</v>
      </c>
      <c r="F423">
        <v>100</v>
      </c>
      <c r="G423" t="s">
        <v>1745</v>
      </c>
      <c r="H423" t="s">
        <v>1760</v>
      </c>
      <c r="I423">
        <v>5956401</v>
      </c>
      <c r="J423">
        <v>4</v>
      </c>
      <c r="K423" t="s">
        <v>1867</v>
      </c>
      <c r="L423" t="s">
        <v>1868</v>
      </c>
      <c r="N423">
        <v>0</v>
      </c>
      <c r="O423">
        <v>1</v>
      </c>
      <c r="P423">
        <v>1</v>
      </c>
      <c r="Q423">
        <v>1</v>
      </c>
      <c r="R423">
        <v>0</v>
      </c>
      <c r="S423">
        <v>0</v>
      </c>
      <c r="T423">
        <v>0</v>
      </c>
      <c r="U423" s="50">
        <v>46273.655034722222</v>
      </c>
      <c r="V423" s="50">
        <v>46273.655034722222</v>
      </c>
      <c r="W423" s="51">
        <v>46273</v>
      </c>
      <c r="X423" t="s">
        <v>1747</v>
      </c>
      <c r="Y423" t="s">
        <v>492</v>
      </c>
    </row>
    <row r="424" spans="1:25" ht="15" customHeight="1" x14ac:dyDescent="0.35">
      <c r="A424">
        <v>2</v>
      </c>
      <c r="B424" s="50">
        <v>46273.6875</v>
      </c>
      <c r="C424">
        <v>11707300</v>
      </c>
      <c r="D424">
        <v>100006740461</v>
      </c>
      <c r="E424" t="s">
        <v>1726</v>
      </c>
      <c r="F424">
        <v>100</v>
      </c>
      <c r="G424" t="s">
        <v>1745</v>
      </c>
      <c r="H424" t="s">
        <v>1760</v>
      </c>
      <c r="I424">
        <v>5975401</v>
      </c>
      <c r="J424">
        <v>5</v>
      </c>
      <c r="K424" t="s">
        <v>1869</v>
      </c>
      <c r="L424" t="s">
        <v>1870</v>
      </c>
      <c r="N424">
        <v>0</v>
      </c>
      <c r="O424">
        <v>3</v>
      </c>
      <c r="P424">
        <v>3</v>
      </c>
      <c r="Q424">
        <v>3</v>
      </c>
      <c r="R424">
        <v>0</v>
      </c>
      <c r="S424">
        <v>0</v>
      </c>
      <c r="T424">
        <v>0</v>
      </c>
      <c r="U424" s="50">
        <v>46273.655034722222</v>
      </c>
      <c r="V424" s="50">
        <v>46273.655034722222</v>
      </c>
      <c r="W424" s="51">
        <v>46273</v>
      </c>
      <c r="X424" t="s">
        <v>1747</v>
      </c>
      <c r="Y424" t="s">
        <v>492</v>
      </c>
    </row>
    <row r="425" spans="1:25" ht="15" customHeight="1" x14ac:dyDescent="0.35">
      <c r="A425">
        <v>2</v>
      </c>
      <c r="B425" s="50">
        <v>46273.6875</v>
      </c>
      <c r="C425">
        <v>11707301</v>
      </c>
      <c r="D425">
        <v>100006740462</v>
      </c>
      <c r="E425" t="s">
        <v>1726</v>
      </c>
      <c r="F425">
        <v>100</v>
      </c>
      <c r="G425" t="s">
        <v>1745</v>
      </c>
      <c r="H425" t="s">
        <v>1760</v>
      </c>
      <c r="I425">
        <v>6001201</v>
      </c>
      <c r="J425">
        <v>3</v>
      </c>
      <c r="K425" t="s">
        <v>1801</v>
      </c>
      <c r="L425" t="s">
        <v>1802</v>
      </c>
      <c r="N425">
        <v>0</v>
      </c>
      <c r="O425">
        <v>1</v>
      </c>
      <c r="P425">
        <v>1</v>
      </c>
      <c r="Q425">
        <v>1</v>
      </c>
      <c r="R425">
        <v>0</v>
      </c>
      <c r="S425">
        <v>0</v>
      </c>
      <c r="T425">
        <v>0</v>
      </c>
      <c r="U425" s="50">
        <v>46273.655034722222</v>
      </c>
      <c r="V425" s="50">
        <v>46273.655034722222</v>
      </c>
      <c r="W425" s="51">
        <v>46273</v>
      </c>
      <c r="X425" t="s">
        <v>1747</v>
      </c>
      <c r="Y425" t="s">
        <v>492</v>
      </c>
    </row>
    <row r="426" spans="1:25" ht="15" customHeight="1" x14ac:dyDescent="0.35">
      <c r="A426">
        <v>2</v>
      </c>
      <c r="B426" s="50">
        <v>46273.6875</v>
      </c>
      <c r="C426">
        <v>11707305</v>
      </c>
      <c r="D426">
        <v>100006740466</v>
      </c>
      <c r="E426" t="s">
        <v>1726</v>
      </c>
      <c r="F426">
        <v>100</v>
      </c>
      <c r="G426" t="s">
        <v>1745</v>
      </c>
      <c r="H426" t="s">
        <v>1760</v>
      </c>
      <c r="I426">
        <v>5966401</v>
      </c>
      <c r="J426">
        <v>3</v>
      </c>
      <c r="K426" t="s">
        <v>1793</v>
      </c>
      <c r="L426" t="s">
        <v>1794</v>
      </c>
      <c r="N426">
        <v>0</v>
      </c>
      <c r="O426">
        <v>1</v>
      </c>
      <c r="P426">
        <v>1</v>
      </c>
      <c r="Q426">
        <v>1</v>
      </c>
      <c r="R426">
        <v>0</v>
      </c>
      <c r="S426">
        <v>0</v>
      </c>
      <c r="T426">
        <v>0</v>
      </c>
      <c r="U426" s="50">
        <v>46273.655046296299</v>
      </c>
      <c r="V426" s="50">
        <v>46273.655046296299</v>
      </c>
      <c r="W426" s="51">
        <v>46273</v>
      </c>
      <c r="X426" t="s">
        <v>1747</v>
      </c>
      <c r="Y426" t="s">
        <v>492</v>
      </c>
    </row>
    <row r="427" spans="1:25" ht="15" customHeight="1" x14ac:dyDescent="0.35">
      <c r="A427">
        <v>2</v>
      </c>
      <c r="B427" s="50">
        <v>46273.6875</v>
      </c>
      <c r="C427">
        <v>11707306</v>
      </c>
      <c r="D427">
        <v>100006740466</v>
      </c>
      <c r="E427" t="s">
        <v>1726</v>
      </c>
      <c r="F427">
        <v>100</v>
      </c>
      <c r="G427" t="s">
        <v>1745</v>
      </c>
      <c r="H427" t="s">
        <v>1760</v>
      </c>
      <c r="I427">
        <v>5966401</v>
      </c>
      <c r="J427">
        <v>3</v>
      </c>
      <c r="K427" t="s">
        <v>1785</v>
      </c>
      <c r="L427" t="s">
        <v>1786</v>
      </c>
      <c r="N427">
        <v>0</v>
      </c>
      <c r="O427">
        <v>2</v>
      </c>
      <c r="P427">
        <v>2</v>
      </c>
      <c r="Q427">
        <v>2</v>
      </c>
      <c r="R427">
        <v>0</v>
      </c>
      <c r="S427">
        <v>0</v>
      </c>
      <c r="T427">
        <v>0</v>
      </c>
      <c r="U427" s="50">
        <v>46273.655046296299</v>
      </c>
      <c r="V427" s="50">
        <v>46273.655046296299</v>
      </c>
      <c r="W427" s="51">
        <v>46273</v>
      </c>
      <c r="X427" t="s">
        <v>1747</v>
      </c>
      <c r="Y427" t="s">
        <v>492</v>
      </c>
    </row>
    <row r="428" spans="1:25" ht="15" customHeight="1" x14ac:dyDescent="0.35">
      <c r="A428">
        <v>2</v>
      </c>
      <c r="B428" s="50">
        <v>46273.6875</v>
      </c>
      <c r="C428">
        <v>11707307</v>
      </c>
      <c r="D428">
        <v>100006740466</v>
      </c>
      <c r="E428" t="s">
        <v>1726</v>
      </c>
      <c r="F428">
        <v>100</v>
      </c>
      <c r="G428" t="s">
        <v>1745</v>
      </c>
      <c r="H428" t="s">
        <v>1760</v>
      </c>
      <c r="I428">
        <v>5966401</v>
      </c>
      <c r="J428">
        <v>3</v>
      </c>
      <c r="K428" t="s">
        <v>1871</v>
      </c>
      <c r="L428" t="s">
        <v>1872</v>
      </c>
      <c r="N428">
        <v>0</v>
      </c>
      <c r="O428">
        <v>2</v>
      </c>
      <c r="P428">
        <v>2</v>
      </c>
      <c r="Q428">
        <v>2</v>
      </c>
      <c r="R428">
        <v>0</v>
      </c>
      <c r="S428">
        <v>0</v>
      </c>
      <c r="T428">
        <v>0</v>
      </c>
      <c r="U428" s="50">
        <v>46273.655046296299</v>
      </c>
      <c r="V428" s="50">
        <v>46273.655046296299</v>
      </c>
      <c r="W428" s="51">
        <v>46273</v>
      </c>
      <c r="X428" t="s">
        <v>1747</v>
      </c>
      <c r="Y428" t="s">
        <v>492</v>
      </c>
    </row>
    <row r="429" spans="1:25" ht="15" customHeight="1" x14ac:dyDescent="0.35">
      <c r="A429">
        <v>2</v>
      </c>
      <c r="B429" s="50">
        <v>46273.6875</v>
      </c>
      <c r="C429">
        <v>11707308</v>
      </c>
      <c r="D429">
        <v>100006740466</v>
      </c>
      <c r="E429" t="s">
        <v>1726</v>
      </c>
      <c r="F429">
        <v>100</v>
      </c>
      <c r="G429" t="s">
        <v>1745</v>
      </c>
      <c r="H429" t="s">
        <v>1760</v>
      </c>
      <c r="I429">
        <v>5966401</v>
      </c>
      <c r="J429">
        <v>3</v>
      </c>
      <c r="K429" t="s">
        <v>1809</v>
      </c>
      <c r="L429" t="s">
        <v>1810</v>
      </c>
      <c r="N429">
        <v>0</v>
      </c>
      <c r="O429">
        <v>1</v>
      </c>
      <c r="P429">
        <v>1</v>
      </c>
      <c r="Q429">
        <v>1</v>
      </c>
      <c r="R429">
        <v>0</v>
      </c>
      <c r="S429">
        <v>0</v>
      </c>
      <c r="T429">
        <v>0</v>
      </c>
      <c r="U429" s="50">
        <v>46273.655046296299</v>
      </c>
      <c r="V429" s="50">
        <v>46273.655046296299</v>
      </c>
      <c r="W429" s="51">
        <v>46273</v>
      </c>
      <c r="X429" t="s">
        <v>1747</v>
      </c>
      <c r="Y429" t="s">
        <v>492</v>
      </c>
    </row>
    <row r="430" spans="1:25" ht="15" customHeight="1" x14ac:dyDescent="0.35">
      <c r="A430">
        <v>2</v>
      </c>
      <c r="B430" s="50">
        <v>46273.6875</v>
      </c>
      <c r="C430">
        <v>11707309</v>
      </c>
      <c r="D430">
        <v>100006740467</v>
      </c>
      <c r="E430" t="s">
        <v>1726</v>
      </c>
      <c r="F430">
        <v>100</v>
      </c>
      <c r="G430" t="s">
        <v>1745</v>
      </c>
      <c r="H430" t="s">
        <v>1760</v>
      </c>
      <c r="I430">
        <v>5969101</v>
      </c>
      <c r="J430">
        <v>4</v>
      </c>
      <c r="K430" t="s">
        <v>1839</v>
      </c>
      <c r="L430" t="s">
        <v>1840</v>
      </c>
      <c r="N430">
        <v>0</v>
      </c>
      <c r="O430">
        <v>1</v>
      </c>
      <c r="P430">
        <v>1</v>
      </c>
      <c r="Q430">
        <v>1</v>
      </c>
      <c r="R430">
        <v>0</v>
      </c>
      <c r="S430">
        <v>0</v>
      </c>
      <c r="T430">
        <v>0</v>
      </c>
      <c r="U430" s="50">
        <v>46273.655046296299</v>
      </c>
      <c r="V430" s="50">
        <v>46273.655046296299</v>
      </c>
      <c r="W430" s="51">
        <v>46273</v>
      </c>
      <c r="X430" t="s">
        <v>1747</v>
      </c>
      <c r="Y430" t="s">
        <v>492</v>
      </c>
    </row>
    <row r="431" spans="1:25" ht="15" customHeight="1" x14ac:dyDescent="0.35">
      <c r="A431">
        <v>2</v>
      </c>
      <c r="B431" s="50">
        <v>46273.6875</v>
      </c>
      <c r="C431">
        <v>11707310</v>
      </c>
      <c r="D431">
        <v>100006740468</v>
      </c>
      <c r="E431" t="s">
        <v>1726</v>
      </c>
      <c r="F431">
        <v>100</v>
      </c>
      <c r="G431" t="s">
        <v>1745</v>
      </c>
      <c r="H431" t="s">
        <v>1760</v>
      </c>
      <c r="I431">
        <v>5999701</v>
      </c>
      <c r="J431">
        <v>3</v>
      </c>
      <c r="K431" t="s">
        <v>1873</v>
      </c>
      <c r="L431" t="s">
        <v>1874</v>
      </c>
      <c r="N431">
        <v>0</v>
      </c>
      <c r="O431">
        <v>1</v>
      </c>
      <c r="P431">
        <v>1</v>
      </c>
      <c r="Q431">
        <v>1</v>
      </c>
      <c r="R431">
        <v>0</v>
      </c>
      <c r="S431">
        <v>0</v>
      </c>
      <c r="T431">
        <v>0</v>
      </c>
      <c r="U431" s="50">
        <v>46273.655046296299</v>
      </c>
      <c r="V431" s="50">
        <v>46273.655046296299</v>
      </c>
      <c r="W431" s="51">
        <v>46273</v>
      </c>
      <c r="X431" t="s">
        <v>1747</v>
      </c>
      <c r="Y431" t="s">
        <v>492</v>
      </c>
    </row>
    <row r="432" spans="1:25" ht="15" customHeight="1" x14ac:dyDescent="0.35">
      <c r="A432">
        <v>2</v>
      </c>
      <c r="B432" s="50">
        <v>46273.6875</v>
      </c>
      <c r="C432">
        <v>11707323</v>
      </c>
      <c r="D432">
        <v>100006740476</v>
      </c>
      <c r="E432" t="s">
        <v>1726</v>
      </c>
      <c r="F432">
        <v>100</v>
      </c>
      <c r="G432" t="s">
        <v>1745</v>
      </c>
      <c r="H432" t="s">
        <v>1760</v>
      </c>
      <c r="I432">
        <v>5987201</v>
      </c>
      <c r="J432">
        <v>4</v>
      </c>
      <c r="K432" t="s">
        <v>1875</v>
      </c>
      <c r="L432" t="s">
        <v>1876</v>
      </c>
      <c r="N432">
        <v>0</v>
      </c>
      <c r="O432">
        <v>3</v>
      </c>
      <c r="P432">
        <v>3</v>
      </c>
      <c r="Q432">
        <v>3</v>
      </c>
      <c r="R432">
        <v>0</v>
      </c>
      <c r="S432">
        <v>0</v>
      </c>
      <c r="T432">
        <v>0</v>
      </c>
      <c r="U432" s="50">
        <v>46273.655057870368</v>
      </c>
      <c r="V432" s="50">
        <v>46273.655057870368</v>
      </c>
      <c r="W432" s="51">
        <v>46273</v>
      </c>
      <c r="X432" t="s">
        <v>1747</v>
      </c>
      <c r="Y432" t="s">
        <v>492</v>
      </c>
    </row>
    <row r="433" spans="1:25" ht="15" customHeight="1" x14ac:dyDescent="0.35">
      <c r="A433">
        <v>2</v>
      </c>
      <c r="B433" s="50">
        <v>46273.6875</v>
      </c>
      <c r="C433">
        <v>11707324</v>
      </c>
      <c r="D433">
        <v>100006740477</v>
      </c>
      <c r="E433" t="s">
        <v>1726</v>
      </c>
      <c r="F433">
        <v>100</v>
      </c>
      <c r="G433" t="s">
        <v>1745</v>
      </c>
      <c r="H433" t="s">
        <v>1760</v>
      </c>
      <c r="I433">
        <v>6004401</v>
      </c>
      <c r="J433">
        <v>4</v>
      </c>
      <c r="K433" t="s">
        <v>1877</v>
      </c>
      <c r="L433" t="s">
        <v>1878</v>
      </c>
      <c r="N433">
        <v>0</v>
      </c>
      <c r="O433">
        <v>1</v>
      </c>
      <c r="P433">
        <v>1</v>
      </c>
      <c r="Q433">
        <v>1</v>
      </c>
      <c r="R433">
        <v>0</v>
      </c>
      <c r="S433">
        <v>0</v>
      </c>
      <c r="T433">
        <v>0</v>
      </c>
      <c r="U433" s="50">
        <v>46273.655057870368</v>
      </c>
      <c r="V433" s="50">
        <v>46273.655057870368</v>
      </c>
      <c r="W433" s="51">
        <v>46273</v>
      </c>
      <c r="X433" t="s">
        <v>1747</v>
      </c>
      <c r="Y433" t="s">
        <v>492</v>
      </c>
    </row>
    <row r="434" spans="1:25" ht="15" customHeight="1" x14ac:dyDescent="0.35">
      <c r="A434">
        <v>2</v>
      </c>
      <c r="B434" s="50">
        <v>46273.6875</v>
      </c>
      <c r="C434">
        <v>11707333</v>
      </c>
      <c r="D434">
        <v>100006740483</v>
      </c>
      <c r="E434" t="s">
        <v>1726</v>
      </c>
      <c r="F434">
        <v>100</v>
      </c>
      <c r="G434" t="s">
        <v>1745</v>
      </c>
      <c r="H434" t="s">
        <v>1760</v>
      </c>
      <c r="I434">
        <v>6000301</v>
      </c>
      <c r="J434">
        <v>4</v>
      </c>
      <c r="K434" t="s">
        <v>1879</v>
      </c>
      <c r="L434" t="s">
        <v>1880</v>
      </c>
      <c r="N434">
        <v>0</v>
      </c>
      <c r="O434">
        <v>1</v>
      </c>
      <c r="P434">
        <v>1</v>
      </c>
      <c r="Q434">
        <v>1</v>
      </c>
      <c r="R434">
        <v>0</v>
      </c>
      <c r="S434">
        <v>0</v>
      </c>
      <c r="T434">
        <v>0</v>
      </c>
      <c r="U434" s="50">
        <v>46273.655069444438</v>
      </c>
      <c r="V434" s="50">
        <v>46273.655069444438</v>
      </c>
      <c r="W434" s="51">
        <v>46273</v>
      </c>
      <c r="X434" t="s">
        <v>1747</v>
      </c>
      <c r="Y434" t="s">
        <v>492</v>
      </c>
    </row>
    <row r="435" spans="1:25" ht="15" customHeight="1" x14ac:dyDescent="0.35">
      <c r="A435">
        <v>2</v>
      </c>
      <c r="B435" s="50">
        <v>46273.6875</v>
      </c>
      <c r="C435">
        <v>11707334</v>
      </c>
      <c r="D435">
        <v>100006740483</v>
      </c>
      <c r="E435" t="s">
        <v>1726</v>
      </c>
      <c r="F435">
        <v>100</v>
      </c>
      <c r="G435" t="s">
        <v>1745</v>
      </c>
      <c r="H435" t="s">
        <v>1760</v>
      </c>
      <c r="I435">
        <v>6000301</v>
      </c>
      <c r="J435">
        <v>4</v>
      </c>
      <c r="K435" t="s">
        <v>1881</v>
      </c>
      <c r="L435" t="s">
        <v>1882</v>
      </c>
      <c r="N435">
        <v>0</v>
      </c>
      <c r="O435">
        <v>3</v>
      </c>
      <c r="P435">
        <v>3</v>
      </c>
      <c r="Q435">
        <v>3</v>
      </c>
      <c r="R435">
        <v>0</v>
      </c>
      <c r="S435">
        <v>0</v>
      </c>
      <c r="T435">
        <v>0</v>
      </c>
      <c r="U435" s="50">
        <v>46273.655069444438</v>
      </c>
      <c r="V435" s="50">
        <v>46273.655069444438</v>
      </c>
      <c r="W435" s="51">
        <v>46273</v>
      </c>
      <c r="X435" t="s">
        <v>1747</v>
      </c>
      <c r="Y435" t="s">
        <v>492</v>
      </c>
    </row>
    <row r="436" spans="1:25" ht="15" customHeight="1" x14ac:dyDescent="0.35">
      <c r="A436">
        <v>2</v>
      </c>
      <c r="B436" s="50">
        <v>46273.6875</v>
      </c>
      <c r="C436">
        <v>11707335</v>
      </c>
      <c r="D436">
        <v>100006740483</v>
      </c>
      <c r="E436" t="s">
        <v>1726</v>
      </c>
      <c r="F436">
        <v>100</v>
      </c>
      <c r="G436" t="s">
        <v>1745</v>
      </c>
      <c r="H436" t="s">
        <v>1760</v>
      </c>
      <c r="I436">
        <v>6000301</v>
      </c>
      <c r="J436">
        <v>4</v>
      </c>
      <c r="K436" t="s">
        <v>1883</v>
      </c>
      <c r="L436" t="s">
        <v>1884</v>
      </c>
      <c r="N436">
        <v>0</v>
      </c>
      <c r="O436">
        <v>1</v>
      </c>
      <c r="P436">
        <v>1</v>
      </c>
      <c r="Q436">
        <v>1</v>
      </c>
      <c r="R436">
        <v>0</v>
      </c>
      <c r="S436">
        <v>0</v>
      </c>
      <c r="T436">
        <v>0</v>
      </c>
      <c r="U436" s="50">
        <v>46273.655069444438</v>
      </c>
      <c r="V436" s="50">
        <v>46273.655069444438</v>
      </c>
      <c r="W436" s="51">
        <v>46273</v>
      </c>
      <c r="X436" t="s">
        <v>1747</v>
      </c>
      <c r="Y436" t="s">
        <v>492</v>
      </c>
    </row>
    <row r="437" spans="1:25" ht="15" customHeight="1" x14ac:dyDescent="0.35">
      <c r="A437">
        <v>2</v>
      </c>
      <c r="B437" s="50">
        <v>46273.6875</v>
      </c>
      <c r="C437">
        <v>11707336</v>
      </c>
      <c r="D437">
        <v>100006740483</v>
      </c>
      <c r="E437" t="s">
        <v>1726</v>
      </c>
      <c r="F437">
        <v>100</v>
      </c>
      <c r="G437" t="s">
        <v>1745</v>
      </c>
      <c r="H437" t="s">
        <v>1760</v>
      </c>
      <c r="I437">
        <v>6000301</v>
      </c>
      <c r="J437">
        <v>4</v>
      </c>
      <c r="K437" t="s">
        <v>1885</v>
      </c>
      <c r="L437" t="s">
        <v>1886</v>
      </c>
      <c r="N437">
        <v>0</v>
      </c>
      <c r="O437">
        <v>2</v>
      </c>
      <c r="P437">
        <v>2</v>
      </c>
      <c r="Q437">
        <v>2</v>
      </c>
      <c r="R437">
        <v>0</v>
      </c>
      <c r="S437">
        <v>0</v>
      </c>
      <c r="T437">
        <v>0</v>
      </c>
      <c r="U437" s="50">
        <v>46273.655069444438</v>
      </c>
      <c r="V437" s="50">
        <v>46273.655069444438</v>
      </c>
      <c r="W437" s="51">
        <v>46273</v>
      </c>
      <c r="X437" t="s">
        <v>1747</v>
      </c>
      <c r="Y437" t="s">
        <v>492</v>
      </c>
    </row>
    <row r="438" spans="1:25" ht="15" customHeight="1" x14ac:dyDescent="0.35">
      <c r="A438">
        <v>2</v>
      </c>
      <c r="B438" s="50">
        <v>46273.6875</v>
      </c>
      <c r="C438">
        <v>11707337</v>
      </c>
      <c r="D438">
        <v>100006740483</v>
      </c>
      <c r="E438" t="s">
        <v>1726</v>
      </c>
      <c r="F438">
        <v>100</v>
      </c>
      <c r="G438" t="s">
        <v>1745</v>
      </c>
      <c r="H438" t="s">
        <v>1760</v>
      </c>
      <c r="I438">
        <v>6000301</v>
      </c>
      <c r="J438">
        <v>4</v>
      </c>
      <c r="K438" t="s">
        <v>1839</v>
      </c>
      <c r="L438" t="s">
        <v>1840</v>
      </c>
      <c r="N438">
        <v>0</v>
      </c>
      <c r="O438">
        <v>1</v>
      </c>
      <c r="P438">
        <v>1</v>
      </c>
      <c r="Q438">
        <v>1</v>
      </c>
      <c r="R438">
        <v>0</v>
      </c>
      <c r="S438">
        <v>0</v>
      </c>
      <c r="T438">
        <v>0</v>
      </c>
      <c r="U438" s="50">
        <v>46273.655069444438</v>
      </c>
      <c r="V438" s="50">
        <v>46273.655069444438</v>
      </c>
      <c r="W438" s="51">
        <v>46273</v>
      </c>
      <c r="X438" t="s">
        <v>1747</v>
      </c>
      <c r="Y438" t="s">
        <v>492</v>
      </c>
    </row>
    <row r="439" spans="1:25" ht="15" customHeight="1" x14ac:dyDescent="0.35">
      <c r="A439">
        <v>2</v>
      </c>
      <c r="B439" s="50">
        <v>46273.6875</v>
      </c>
      <c r="C439">
        <v>11707338</v>
      </c>
      <c r="D439">
        <v>100006740484</v>
      </c>
      <c r="E439" t="s">
        <v>1726</v>
      </c>
      <c r="F439">
        <v>100</v>
      </c>
      <c r="G439" t="s">
        <v>1745</v>
      </c>
      <c r="H439" t="s">
        <v>1760</v>
      </c>
      <c r="I439">
        <v>6000302</v>
      </c>
      <c r="J439">
        <v>5</v>
      </c>
      <c r="K439" t="s">
        <v>1887</v>
      </c>
      <c r="L439" t="s">
        <v>1888</v>
      </c>
      <c r="N439">
        <v>0</v>
      </c>
      <c r="O439">
        <v>2</v>
      </c>
      <c r="P439">
        <v>2</v>
      </c>
      <c r="Q439">
        <v>2</v>
      </c>
      <c r="R439">
        <v>0</v>
      </c>
      <c r="S439">
        <v>0</v>
      </c>
      <c r="T439">
        <v>0</v>
      </c>
      <c r="U439" s="50">
        <v>46273.655069444438</v>
      </c>
      <c r="V439" s="50">
        <v>46273.655069444438</v>
      </c>
      <c r="W439" s="51">
        <v>46273</v>
      </c>
      <c r="X439" t="s">
        <v>1747</v>
      </c>
      <c r="Y439" t="s">
        <v>492</v>
      </c>
    </row>
    <row r="440" spans="1:25" ht="15" customHeight="1" x14ac:dyDescent="0.35">
      <c r="A440">
        <v>2</v>
      </c>
      <c r="B440" s="50">
        <v>46273.6875</v>
      </c>
      <c r="C440">
        <v>11707339</v>
      </c>
      <c r="D440">
        <v>100006740485</v>
      </c>
      <c r="E440" t="s">
        <v>1726</v>
      </c>
      <c r="F440">
        <v>100</v>
      </c>
      <c r="G440" t="s">
        <v>1745</v>
      </c>
      <c r="H440" t="s">
        <v>1760</v>
      </c>
      <c r="I440">
        <v>6001101</v>
      </c>
      <c r="J440">
        <v>3</v>
      </c>
      <c r="K440" t="s">
        <v>1803</v>
      </c>
      <c r="L440" t="s">
        <v>1804</v>
      </c>
      <c r="N440">
        <v>0</v>
      </c>
      <c r="O440">
        <v>1</v>
      </c>
      <c r="P440">
        <v>1</v>
      </c>
      <c r="Q440">
        <v>1</v>
      </c>
      <c r="R440">
        <v>0</v>
      </c>
      <c r="S440">
        <v>0</v>
      </c>
      <c r="T440">
        <v>0</v>
      </c>
      <c r="U440" s="50">
        <v>46273.655069444438</v>
      </c>
      <c r="V440" s="50">
        <v>46273.655069444438</v>
      </c>
      <c r="W440" s="51">
        <v>46273</v>
      </c>
      <c r="X440" t="s">
        <v>1747</v>
      </c>
      <c r="Y440" t="s">
        <v>492</v>
      </c>
    </row>
    <row r="441" spans="1:25" ht="15" customHeight="1" x14ac:dyDescent="0.35">
      <c r="A441">
        <v>2</v>
      </c>
      <c r="B441" s="50">
        <v>46273.6875</v>
      </c>
      <c r="C441">
        <v>11707340</v>
      </c>
      <c r="D441">
        <v>100006740485</v>
      </c>
      <c r="E441" t="s">
        <v>1726</v>
      </c>
      <c r="F441">
        <v>100</v>
      </c>
      <c r="G441" t="s">
        <v>1745</v>
      </c>
      <c r="H441" t="s">
        <v>1760</v>
      </c>
      <c r="I441">
        <v>6001101</v>
      </c>
      <c r="J441">
        <v>3</v>
      </c>
      <c r="K441" t="s">
        <v>1889</v>
      </c>
      <c r="L441" t="s">
        <v>1890</v>
      </c>
      <c r="N441">
        <v>0</v>
      </c>
      <c r="O441">
        <v>2</v>
      </c>
      <c r="P441">
        <v>2</v>
      </c>
      <c r="Q441">
        <v>2</v>
      </c>
      <c r="R441">
        <v>0</v>
      </c>
      <c r="S441">
        <v>0</v>
      </c>
      <c r="T441">
        <v>0</v>
      </c>
      <c r="U441" s="50">
        <v>46273.655069444438</v>
      </c>
      <c r="V441" s="50">
        <v>46273.655069444438</v>
      </c>
      <c r="W441" s="51">
        <v>46273</v>
      </c>
      <c r="X441" t="s">
        <v>1747</v>
      </c>
      <c r="Y441" t="s">
        <v>492</v>
      </c>
    </row>
    <row r="442" spans="1:25" ht="15" customHeight="1" x14ac:dyDescent="0.35">
      <c r="A442">
        <v>2</v>
      </c>
      <c r="B442" s="50">
        <v>46273.6875</v>
      </c>
      <c r="C442">
        <v>11707341</v>
      </c>
      <c r="D442">
        <v>100006740485</v>
      </c>
      <c r="E442" t="s">
        <v>1726</v>
      </c>
      <c r="F442">
        <v>100</v>
      </c>
      <c r="G442" t="s">
        <v>1745</v>
      </c>
      <c r="H442" t="s">
        <v>1760</v>
      </c>
      <c r="I442">
        <v>6001101</v>
      </c>
      <c r="J442">
        <v>3</v>
      </c>
      <c r="K442" t="s">
        <v>1843</v>
      </c>
      <c r="L442" t="s">
        <v>1844</v>
      </c>
      <c r="N442">
        <v>0</v>
      </c>
      <c r="O442">
        <v>2</v>
      </c>
      <c r="P442">
        <v>2</v>
      </c>
      <c r="Q442">
        <v>2</v>
      </c>
      <c r="R442">
        <v>0</v>
      </c>
      <c r="S442">
        <v>0</v>
      </c>
      <c r="T442">
        <v>0</v>
      </c>
      <c r="U442" s="50">
        <v>46273.655069444438</v>
      </c>
      <c r="V442" s="50">
        <v>46273.655069444438</v>
      </c>
      <c r="W442" s="51">
        <v>46273</v>
      </c>
      <c r="X442" t="s">
        <v>1747</v>
      </c>
      <c r="Y442" t="s">
        <v>492</v>
      </c>
    </row>
    <row r="443" spans="1:25" ht="15" customHeight="1" x14ac:dyDescent="0.35">
      <c r="A443">
        <v>2</v>
      </c>
      <c r="B443" s="50">
        <v>46273.6875</v>
      </c>
      <c r="C443">
        <v>11707369</v>
      </c>
      <c r="D443">
        <v>100006740493</v>
      </c>
      <c r="E443" t="s">
        <v>1726</v>
      </c>
      <c r="F443">
        <v>100</v>
      </c>
      <c r="G443" t="s">
        <v>1745</v>
      </c>
      <c r="H443" t="s">
        <v>1760</v>
      </c>
      <c r="I443">
        <v>5954001</v>
      </c>
      <c r="J443">
        <v>3</v>
      </c>
      <c r="K443" t="s">
        <v>1891</v>
      </c>
      <c r="L443" t="s">
        <v>1892</v>
      </c>
      <c r="N443">
        <v>0</v>
      </c>
      <c r="O443">
        <v>4</v>
      </c>
      <c r="P443">
        <v>4</v>
      </c>
      <c r="Q443">
        <v>4</v>
      </c>
      <c r="R443">
        <v>0</v>
      </c>
      <c r="S443">
        <v>0</v>
      </c>
      <c r="T443">
        <v>0</v>
      </c>
      <c r="U443" s="50">
        <v>46273.655081018522</v>
      </c>
      <c r="V443" s="50">
        <v>46273.655081018522</v>
      </c>
      <c r="W443" s="51">
        <v>46273</v>
      </c>
      <c r="X443" t="s">
        <v>1747</v>
      </c>
      <c r="Y443" t="s">
        <v>492</v>
      </c>
    </row>
    <row r="444" spans="1:25" ht="15" customHeight="1" x14ac:dyDescent="0.35">
      <c r="A444">
        <v>2</v>
      </c>
      <c r="B444" s="50">
        <v>46273.6875</v>
      </c>
      <c r="C444">
        <v>11707370</v>
      </c>
      <c r="D444">
        <v>100006740493</v>
      </c>
      <c r="E444" t="s">
        <v>1726</v>
      </c>
      <c r="F444">
        <v>100</v>
      </c>
      <c r="G444" t="s">
        <v>1745</v>
      </c>
      <c r="H444" t="s">
        <v>1760</v>
      </c>
      <c r="I444">
        <v>5954001</v>
      </c>
      <c r="J444">
        <v>3</v>
      </c>
      <c r="K444" t="s">
        <v>1893</v>
      </c>
      <c r="L444" t="s">
        <v>1894</v>
      </c>
      <c r="N444">
        <v>0</v>
      </c>
      <c r="O444">
        <v>3</v>
      </c>
      <c r="P444">
        <v>3</v>
      </c>
      <c r="Q444">
        <v>3</v>
      </c>
      <c r="R444">
        <v>0</v>
      </c>
      <c r="S444">
        <v>0</v>
      </c>
      <c r="T444">
        <v>0</v>
      </c>
      <c r="U444" s="50">
        <v>46273.655081018522</v>
      </c>
      <c r="V444" s="50">
        <v>46273.655081018522</v>
      </c>
      <c r="W444" s="51">
        <v>46273</v>
      </c>
      <c r="X444" t="s">
        <v>1747</v>
      </c>
      <c r="Y444" t="s">
        <v>492</v>
      </c>
    </row>
    <row r="445" spans="1:25" ht="15" customHeight="1" x14ac:dyDescent="0.35">
      <c r="A445">
        <v>2</v>
      </c>
      <c r="B445" s="50">
        <v>46273.6875</v>
      </c>
      <c r="C445">
        <v>11707371</v>
      </c>
      <c r="D445">
        <v>100006740493</v>
      </c>
      <c r="E445" t="s">
        <v>1726</v>
      </c>
      <c r="F445">
        <v>100</v>
      </c>
      <c r="G445" t="s">
        <v>1745</v>
      </c>
      <c r="H445" t="s">
        <v>1760</v>
      </c>
      <c r="I445">
        <v>5954001</v>
      </c>
      <c r="J445">
        <v>3</v>
      </c>
      <c r="K445" t="s">
        <v>1895</v>
      </c>
      <c r="L445" t="s">
        <v>1896</v>
      </c>
      <c r="N445">
        <v>0</v>
      </c>
      <c r="O445">
        <v>3</v>
      </c>
      <c r="P445">
        <v>3</v>
      </c>
      <c r="Q445">
        <v>3</v>
      </c>
      <c r="R445">
        <v>0</v>
      </c>
      <c r="S445">
        <v>0</v>
      </c>
      <c r="T445">
        <v>0</v>
      </c>
      <c r="U445" s="50">
        <v>46273.655081018522</v>
      </c>
      <c r="V445" s="50">
        <v>46273.655081018522</v>
      </c>
      <c r="W445" s="51">
        <v>46273</v>
      </c>
      <c r="X445" t="s">
        <v>1747</v>
      </c>
      <c r="Y445" t="s">
        <v>492</v>
      </c>
    </row>
    <row r="446" spans="1:25" ht="15" customHeight="1" x14ac:dyDescent="0.35">
      <c r="A446">
        <v>2</v>
      </c>
      <c r="B446" s="50">
        <v>46273.6875</v>
      </c>
      <c r="C446">
        <v>11707372</v>
      </c>
      <c r="D446">
        <v>100006740494</v>
      </c>
      <c r="E446" t="s">
        <v>1726</v>
      </c>
      <c r="F446">
        <v>100</v>
      </c>
      <c r="G446" t="s">
        <v>1745</v>
      </c>
      <c r="H446" t="s">
        <v>1760</v>
      </c>
      <c r="I446">
        <v>5962001</v>
      </c>
      <c r="J446">
        <v>3</v>
      </c>
      <c r="K446" t="s">
        <v>1897</v>
      </c>
      <c r="L446" t="s">
        <v>1898</v>
      </c>
      <c r="N446">
        <v>0</v>
      </c>
      <c r="O446">
        <v>1</v>
      </c>
      <c r="P446">
        <v>1</v>
      </c>
      <c r="Q446">
        <v>1</v>
      </c>
      <c r="R446">
        <v>0</v>
      </c>
      <c r="S446">
        <v>0</v>
      </c>
      <c r="T446">
        <v>0</v>
      </c>
      <c r="U446" s="50">
        <v>46273.655081018522</v>
      </c>
      <c r="V446" s="50">
        <v>46273.655081018522</v>
      </c>
      <c r="W446" s="51">
        <v>46273</v>
      </c>
      <c r="X446" t="s">
        <v>1747</v>
      </c>
      <c r="Y446" t="s">
        <v>492</v>
      </c>
    </row>
    <row r="447" spans="1:25" ht="15" customHeight="1" x14ac:dyDescent="0.35">
      <c r="A447">
        <v>2</v>
      </c>
      <c r="B447" s="50">
        <v>46273.6875</v>
      </c>
      <c r="C447">
        <v>11707373</v>
      </c>
      <c r="D447">
        <v>100006740495</v>
      </c>
      <c r="E447" t="s">
        <v>1726</v>
      </c>
      <c r="F447">
        <v>100</v>
      </c>
      <c r="G447" t="s">
        <v>1745</v>
      </c>
      <c r="H447" t="s">
        <v>1760</v>
      </c>
      <c r="I447">
        <v>5964201</v>
      </c>
      <c r="J447">
        <v>4</v>
      </c>
      <c r="K447" t="s">
        <v>1899</v>
      </c>
      <c r="L447" t="s">
        <v>1900</v>
      </c>
      <c r="N447">
        <v>0</v>
      </c>
      <c r="O447">
        <v>1</v>
      </c>
      <c r="P447">
        <v>1</v>
      </c>
      <c r="Q447">
        <v>1</v>
      </c>
      <c r="R447">
        <v>0</v>
      </c>
      <c r="S447">
        <v>0</v>
      </c>
      <c r="T447">
        <v>0</v>
      </c>
      <c r="U447" s="50">
        <v>46273.655081018522</v>
      </c>
      <c r="V447" s="50">
        <v>46273.655081018522</v>
      </c>
      <c r="W447" s="51">
        <v>46273</v>
      </c>
      <c r="X447" t="s">
        <v>1747</v>
      </c>
      <c r="Y447" t="s">
        <v>492</v>
      </c>
    </row>
    <row r="448" spans="1:25" ht="15" customHeight="1" x14ac:dyDescent="0.35">
      <c r="A448">
        <v>2</v>
      </c>
      <c r="B448" s="50">
        <v>46273.6875</v>
      </c>
      <c r="C448">
        <v>11707374</v>
      </c>
      <c r="D448">
        <v>100006740495</v>
      </c>
      <c r="E448" t="s">
        <v>1726</v>
      </c>
      <c r="F448">
        <v>100</v>
      </c>
      <c r="G448" t="s">
        <v>1745</v>
      </c>
      <c r="H448" t="s">
        <v>1760</v>
      </c>
      <c r="I448">
        <v>5964201</v>
      </c>
      <c r="J448">
        <v>4</v>
      </c>
      <c r="K448" t="s">
        <v>1901</v>
      </c>
      <c r="L448" t="s">
        <v>1902</v>
      </c>
      <c r="N448">
        <v>0</v>
      </c>
      <c r="O448">
        <v>1</v>
      </c>
      <c r="P448">
        <v>1</v>
      </c>
      <c r="Q448">
        <v>1</v>
      </c>
      <c r="R448">
        <v>0</v>
      </c>
      <c r="S448">
        <v>0</v>
      </c>
      <c r="T448">
        <v>0</v>
      </c>
      <c r="U448" s="50">
        <v>46273.655081018522</v>
      </c>
      <c r="V448" s="50">
        <v>46273.655081018522</v>
      </c>
      <c r="W448" s="51">
        <v>46273</v>
      </c>
      <c r="X448" t="s">
        <v>1747</v>
      </c>
      <c r="Y448" t="s">
        <v>492</v>
      </c>
    </row>
    <row r="449" spans="1:25" ht="15" customHeight="1" x14ac:dyDescent="0.35">
      <c r="A449">
        <v>2</v>
      </c>
      <c r="B449" s="50">
        <v>46273.6875</v>
      </c>
      <c r="C449">
        <v>11707375</v>
      </c>
      <c r="D449">
        <v>100006740495</v>
      </c>
      <c r="E449" t="s">
        <v>1726</v>
      </c>
      <c r="F449">
        <v>100</v>
      </c>
      <c r="G449" t="s">
        <v>1745</v>
      </c>
      <c r="H449" t="s">
        <v>1760</v>
      </c>
      <c r="I449">
        <v>5964201</v>
      </c>
      <c r="J449">
        <v>4</v>
      </c>
      <c r="K449" t="s">
        <v>1825</v>
      </c>
      <c r="L449" t="s">
        <v>1826</v>
      </c>
      <c r="N449">
        <v>0</v>
      </c>
      <c r="O449">
        <v>4</v>
      </c>
      <c r="P449">
        <v>4</v>
      </c>
      <c r="Q449">
        <v>4</v>
      </c>
      <c r="R449">
        <v>0</v>
      </c>
      <c r="S449">
        <v>0</v>
      </c>
      <c r="T449">
        <v>0</v>
      </c>
      <c r="U449" s="50">
        <v>46273.655081018522</v>
      </c>
      <c r="V449" s="50">
        <v>46273.655081018522</v>
      </c>
      <c r="W449" s="51">
        <v>46273</v>
      </c>
      <c r="X449" t="s">
        <v>1747</v>
      </c>
      <c r="Y449" t="s">
        <v>492</v>
      </c>
    </row>
    <row r="450" spans="1:25" ht="15" customHeight="1" x14ac:dyDescent="0.35">
      <c r="A450">
        <v>2</v>
      </c>
      <c r="B450" s="50">
        <v>46273.6875</v>
      </c>
      <c r="C450">
        <v>11707376</v>
      </c>
      <c r="D450">
        <v>100006740496</v>
      </c>
      <c r="E450" t="s">
        <v>1726</v>
      </c>
      <c r="F450">
        <v>100</v>
      </c>
      <c r="G450" t="s">
        <v>1745</v>
      </c>
      <c r="H450" t="s">
        <v>1760</v>
      </c>
      <c r="I450">
        <v>5964202</v>
      </c>
      <c r="J450">
        <v>5</v>
      </c>
      <c r="K450" t="s">
        <v>1903</v>
      </c>
      <c r="L450" t="s">
        <v>1904</v>
      </c>
      <c r="N450">
        <v>0</v>
      </c>
      <c r="O450">
        <v>3</v>
      </c>
      <c r="P450">
        <v>3</v>
      </c>
      <c r="Q450">
        <v>3</v>
      </c>
      <c r="R450">
        <v>0</v>
      </c>
      <c r="S450">
        <v>0</v>
      </c>
      <c r="T450">
        <v>0</v>
      </c>
      <c r="U450" s="50">
        <v>46273.655081018522</v>
      </c>
      <c r="V450" s="50">
        <v>46273.655081018522</v>
      </c>
      <c r="W450" s="51">
        <v>46273</v>
      </c>
      <c r="X450" t="s">
        <v>1747</v>
      </c>
      <c r="Y450" t="s">
        <v>492</v>
      </c>
    </row>
    <row r="451" spans="1:25" ht="15" customHeight="1" x14ac:dyDescent="0.35">
      <c r="A451">
        <v>2</v>
      </c>
      <c r="B451" s="50">
        <v>46273.6875</v>
      </c>
      <c r="C451">
        <v>11707377</v>
      </c>
      <c r="D451">
        <v>100006740497</v>
      </c>
      <c r="E451" t="s">
        <v>1726</v>
      </c>
      <c r="F451">
        <v>100</v>
      </c>
      <c r="G451" t="s">
        <v>1745</v>
      </c>
      <c r="H451" t="s">
        <v>1760</v>
      </c>
      <c r="I451">
        <v>5965401</v>
      </c>
      <c r="J451">
        <v>5</v>
      </c>
      <c r="K451" t="s">
        <v>1905</v>
      </c>
      <c r="L451" t="s">
        <v>1906</v>
      </c>
      <c r="N451">
        <v>0</v>
      </c>
      <c r="O451">
        <v>4</v>
      </c>
      <c r="P451">
        <v>4</v>
      </c>
      <c r="Q451">
        <v>4</v>
      </c>
      <c r="R451">
        <v>0</v>
      </c>
      <c r="S451">
        <v>0</v>
      </c>
      <c r="T451">
        <v>0</v>
      </c>
      <c r="U451" s="50">
        <v>46273.655081018522</v>
      </c>
      <c r="V451" s="50">
        <v>46273.655081018522</v>
      </c>
      <c r="W451" s="51">
        <v>46273</v>
      </c>
      <c r="X451" t="s">
        <v>1747</v>
      </c>
      <c r="Y451" t="s">
        <v>492</v>
      </c>
    </row>
    <row r="452" spans="1:25" ht="15" customHeight="1" x14ac:dyDescent="0.35">
      <c r="A452">
        <v>2</v>
      </c>
      <c r="B452" s="50">
        <v>46273.6875</v>
      </c>
      <c r="C452">
        <v>11707378</v>
      </c>
      <c r="D452">
        <v>100006740498</v>
      </c>
      <c r="E452" t="s">
        <v>1726</v>
      </c>
      <c r="F452">
        <v>100</v>
      </c>
      <c r="G452" t="s">
        <v>1745</v>
      </c>
      <c r="H452" t="s">
        <v>1760</v>
      </c>
      <c r="I452">
        <v>5967401</v>
      </c>
      <c r="J452">
        <v>4</v>
      </c>
      <c r="K452" t="s">
        <v>1907</v>
      </c>
      <c r="L452" t="s">
        <v>1908</v>
      </c>
      <c r="N452">
        <v>0</v>
      </c>
      <c r="O452">
        <v>2</v>
      </c>
      <c r="P452">
        <v>2</v>
      </c>
      <c r="Q452">
        <v>2</v>
      </c>
      <c r="R452">
        <v>0</v>
      </c>
      <c r="S452">
        <v>0</v>
      </c>
      <c r="T452">
        <v>0</v>
      </c>
      <c r="U452" s="50">
        <v>46273.655081018522</v>
      </c>
      <c r="V452" s="50">
        <v>46273.655081018522</v>
      </c>
      <c r="W452" s="51">
        <v>46273</v>
      </c>
      <c r="X452" t="s">
        <v>1747</v>
      </c>
      <c r="Y452" t="s">
        <v>492</v>
      </c>
    </row>
    <row r="453" spans="1:25" ht="15" customHeight="1" x14ac:dyDescent="0.35">
      <c r="A453">
        <v>2</v>
      </c>
      <c r="B453" s="50">
        <v>46273.6875</v>
      </c>
      <c r="C453">
        <v>11707379</v>
      </c>
      <c r="D453">
        <v>100006740498</v>
      </c>
      <c r="E453" t="s">
        <v>1726</v>
      </c>
      <c r="F453">
        <v>100</v>
      </c>
      <c r="G453" t="s">
        <v>1745</v>
      </c>
      <c r="H453" t="s">
        <v>1760</v>
      </c>
      <c r="I453">
        <v>5967401</v>
      </c>
      <c r="J453">
        <v>4</v>
      </c>
      <c r="K453" t="s">
        <v>1909</v>
      </c>
      <c r="L453" t="s">
        <v>1910</v>
      </c>
      <c r="N453">
        <v>0</v>
      </c>
      <c r="O453">
        <v>2</v>
      </c>
      <c r="P453">
        <v>2</v>
      </c>
      <c r="Q453">
        <v>2</v>
      </c>
      <c r="R453">
        <v>0</v>
      </c>
      <c r="S453">
        <v>0</v>
      </c>
      <c r="T453">
        <v>0</v>
      </c>
      <c r="U453" s="50">
        <v>46273.655081018522</v>
      </c>
      <c r="V453" s="50">
        <v>46273.655081018522</v>
      </c>
      <c r="W453" s="51">
        <v>46273</v>
      </c>
      <c r="X453" t="s">
        <v>1747</v>
      </c>
      <c r="Y453" t="s">
        <v>492</v>
      </c>
    </row>
    <row r="454" spans="1:25" ht="15" customHeight="1" x14ac:dyDescent="0.35">
      <c r="A454">
        <v>2</v>
      </c>
      <c r="B454" s="50">
        <v>46273.6875</v>
      </c>
      <c r="C454">
        <v>11707380</v>
      </c>
      <c r="D454">
        <v>100006740499</v>
      </c>
      <c r="E454" t="s">
        <v>1726</v>
      </c>
      <c r="F454">
        <v>100</v>
      </c>
      <c r="G454" t="s">
        <v>1745</v>
      </c>
      <c r="H454" t="s">
        <v>1760</v>
      </c>
      <c r="I454">
        <v>5976901</v>
      </c>
      <c r="J454">
        <v>4</v>
      </c>
      <c r="K454" t="s">
        <v>1911</v>
      </c>
      <c r="L454" t="s">
        <v>1912</v>
      </c>
      <c r="N454">
        <v>0</v>
      </c>
      <c r="O454">
        <v>2</v>
      </c>
      <c r="P454">
        <v>2</v>
      </c>
      <c r="Q454">
        <v>2</v>
      </c>
      <c r="R454">
        <v>0</v>
      </c>
      <c r="S454">
        <v>0</v>
      </c>
      <c r="T454">
        <v>0</v>
      </c>
      <c r="U454" s="50">
        <v>46273.655081018522</v>
      </c>
      <c r="V454" s="50">
        <v>46273.655081018522</v>
      </c>
      <c r="W454" s="51">
        <v>46273</v>
      </c>
      <c r="X454" t="s">
        <v>1747</v>
      </c>
      <c r="Y454" t="s">
        <v>492</v>
      </c>
    </row>
    <row r="455" spans="1:25" ht="15" customHeight="1" x14ac:dyDescent="0.35">
      <c r="A455">
        <v>2</v>
      </c>
      <c r="B455" s="50">
        <v>46273.6875</v>
      </c>
      <c r="C455">
        <v>11707381</v>
      </c>
      <c r="D455">
        <v>100006740500</v>
      </c>
      <c r="E455" t="s">
        <v>1726</v>
      </c>
      <c r="F455">
        <v>100</v>
      </c>
      <c r="G455" t="s">
        <v>1745</v>
      </c>
      <c r="H455" t="s">
        <v>1760</v>
      </c>
      <c r="I455">
        <v>5982301</v>
      </c>
      <c r="J455">
        <v>3</v>
      </c>
      <c r="K455" t="s">
        <v>1913</v>
      </c>
      <c r="L455" t="s">
        <v>1914</v>
      </c>
      <c r="N455">
        <v>0</v>
      </c>
      <c r="O455">
        <v>1</v>
      </c>
      <c r="P455">
        <v>1</v>
      </c>
      <c r="Q455">
        <v>1</v>
      </c>
      <c r="R455">
        <v>0</v>
      </c>
      <c r="S455">
        <v>0</v>
      </c>
      <c r="T455">
        <v>0</v>
      </c>
      <c r="U455" s="50">
        <v>46273.655081018522</v>
      </c>
      <c r="V455" s="50">
        <v>46273.655081018522</v>
      </c>
      <c r="W455" s="51">
        <v>46273</v>
      </c>
      <c r="X455" t="s">
        <v>1747</v>
      </c>
      <c r="Y455" t="s">
        <v>492</v>
      </c>
    </row>
    <row r="456" spans="1:25" ht="15" customHeight="1" x14ac:dyDescent="0.35">
      <c r="A456">
        <v>2</v>
      </c>
      <c r="B456" s="50">
        <v>46273.6875</v>
      </c>
      <c r="C456">
        <v>11707382</v>
      </c>
      <c r="D456">
        <v>100006740500</v>
      </c>
      <c r="E456" t="s">
        <v>1726</v>
      </c>
      <c r="F456">
        <v>100</v>
      </c>
      <c r="G456" t="s">
        <v>1745</v>
      </c>
      <c r="H456" t="s">
        <v>1760</v>
      </c>
      <c r="I456">
        <v>5982301</v>
      </c>
      <c r="J456">
        <v>3</v>
      </c>
      <c r="K456" t="s">
        <v>1915</v>
      </c>
      <c r="L456" t="s">
        <v>1916</v>
      </c>
      <c r="N456">
        <v>0</v>
      </c>
      <c r="O456">
        <v>1</v>
      </c>
      <c r="P456">
        <v>1</v>
      </c>
      <c r="Q456">
        <v>1</v>
      </c>
      <c r="R456">
        <v>0</v>
      </c>
      <c r="S456">
        <v>0</v>
      </c>
      <c r="T456">
        <v>0</v>
      </c>
      <c r="U456" s="50">
        <v>46273.655081018522</v>
      </c>
      <c r="V456" s="50">
        <v>46273.655081018522</v>
      </c>
      <c r="W456" s="51">
        <v>46273</v>
      </c>
      <c r="X456" t="s">
        <v>1747</v>
      </c>
      <c r="Y456" t="s">
        <v>492</v>
      </c>
    </row>
    <row r="457" spans="1:25" ht="15" customHeight="1" x14ac:dyDescent="0.35">
      <c r="A457">
        <v>2</v>
      </c>
      <c r="B457" s="50">
        <v>46273.6875</v>
      </c>
      <c r="C457">
        <v>11707383</v>
      </c>
      <c r="D457">
        <v>100006740500</v>
      </c>
      <c r="E457" t="s">
        <v>1726</v>
      </c>
      <c r="F457">
        <v>100</v>
      </c>
      <c r="G457" t="s">
        <v>1745</v>
      </c>
      <c r="H457" t="s">
        <v>1760</v>
      </c>
      <c r="I457">
        <v>5982301</v>
      </c>
      <c r="J457">
        <v>3</v>
      </c>
      <c r="K457" t="s">
        <v>1785</v>
      </c>
      <c r="L457" t="s">
        <v>1786</v>
      </c>
      <c r="N457">
        <v>0</v>
      </c>
      <c r="O457">
        <v>1</v>
      </c>
      <c r="P457">
        <v>1</v>
      </c>
      <c r="Q457">
        <v>1</v>
      </c>
      <c r="R457">
        <v>0</v>
      </c>
      <c r="S457">
        <v>0</v>
      </c>
      <c r="T457">
        <v>0</v>
      </c>
      <c r="U457" s="50">
        <v>46273.655081018522</v>
      </c>
      <c r="V457" s="50">
        <v>46273.655081018522</v>
      </c>
      <c r="W457" s="51">
        <v>46273</v>
      </c>
      <c r="X457" t="s">
        <v>1747</v>
      </c>
      <c r="Y457" t="s">
        <v>492</v>
      </c>
    </row>
    <row r="458" spans="1:25" ht="15" customHeight="1" x14ac:dyDescent="0.35">
      <c r="A458">
        <v>2</v>
      </c>
      <c r="B458" s="50">
        <v>46273.6875</v>
      </c>
      <c r="C458">
        <v>11707384</v>
      </c>
      <c r="D458">
        <v>100006740500</v>
      </c>
      <c r="E458" t="s">
        <v>1726</v>
      </c>
      <c r="F458">
        <v>100</v>
      </c>
      <c r="G458" t="s">
        <v>1745</v>
      </c>
      <c r="H458" t="s">
        <v>1760</v>
      </c>
      <c r="I458">
        <v>5982301</v>
      </c>
      <c r="J458">
        <v>3</v>
      </c>
      <c r="K458" t="s">
        <v>1857</v>
      </c>
      <c r="L458" t="s">
        <v>1858</v>
      </c>
      <c r="N458">
        <v>0</v>
      </c>
      <c r="O458">
        <v>1</v>
      </c>
      <c r="P458">
        <v>1</v>
      </c>
      <c r="Q458">
        <v>1</v>
      </c>
      <c r="R458">
        <v>0</v>
      </c>
      <c r="S458">
        <v>0</v>
      </c>
      <c r="T458">
        <v>0</v>
      </c>
      <c r="U458" s="50">
        <v>46273.655081018522</v>
      </c>
      <c r="V458" s="50">
        <v>46273.655081018522</v>
      </c>
      <c r="W458" s="51">
        <v>46273</v>
      </c>
      <c r="X458" t="s">
        <v>1747</v>
      </c>
      <c r="Y458" t="s">
        <v>492</v>
      </c>
    </row>
    <row r="459" spans="1:25" ht="15" customHeight="1" x14ac:dyDescent="0.35">
      <c r="A459">
        <v>2</v>
      </c>
      <c r="B459" s="50">
        <v>46273.6875</v>
      </c>
      <c r="C459">
        <v>11707385</v>
      </c>
      <c r="D459">
        <v>100006740500</v>
      </c>
      <c r="E459" t="s">
        <v>1726</v>
      </c>
      <c r="F459">
        <v>100</v>
      </c>
      <c r="G459" t="s">
        <v>1745</v>
      </c>
      <c r="H459" t="s">
        <v>1760</v>
      </c>
      <c r="I459">
        <v>5982301</v>
      </c>
      <c r="J459">
        <v>3</v>
      </c>
      <c r="K459" t="s">
        <v>1871</v>
      </c>
      <c r="L459" t="s">
        <v>1872</v>
      </c>
      <c r="N459">
        <v>0</v>
      </c>
      <c r="O459">
        <v>1</v>
      </c>
      <c r="P459">
        <v>1</v>
      </c>
      <c r="Q459">
        <v>1</v>
      </c>
      <c r="R459">
        <v>0</v>
      </c>
      <c r="S459">
        <v>0</v>
      </c>
      <c r="T459">
        <v>0</v>
      </c>
      <c r="U459" s="50">
        <v>46273.655081018522</v>
      </c>
      <c r="V459" s="50">
        <v>46273.655081018522</v>
      </c>
      <c r="W459" s="51">
        <v>46273</v>
      </c>
      <c r="X459" t="s">
        <v>1747</v>
      </c>
      <c r="Y459" t="s">
        <v>492</v>
      </c>
    </row>
    <row r="460" spans="1:25" ht="15" customHeight="1" x14ac:dyDescent="0.35">
      <c r="A460">
        <v>2</v>
      </c>
      <c r="B460" s="50">
        <v>46273.6875</v>
      </c>
      <c r="C460">
        <v>11707386</v>
      </c>
      <c r="D460">
        <v>100006740500</v>
      </c>
      <c r="E460" t="s">
        <v>1726</v>
      </c>
      <c r="F460">
        <v>100</v>
      </c>
      <c r="G460" t="s">
        <v>1745</v>
      </c>
      <c r="H460" t="s">
        <v>1760</v>
      </c>
      <c r="I460">
        <v>5982301</v>
      </c>
      <c r="J460">
        <v>3</v>
      </c>
      <c r="K460" t="s">
        <v>1897</v>
      </c>
      <c r="L460" t="s">
        <v>1898</v>
      </c>
      <c r="N460">
        <v>0</v>
      </c>
      <c r="O460">
        <v>1</v>
      </c>
      <c r="P460">
        <v>1</v>
      </c>
      <c r="Q460">
        <v>1</v>
      </c>
      <c r="R460">
        <v>0</v>
      </c>
      <c r="S460">
        <v>0</v>
      </c>
      <c r="T460">
        <v>0</v>
      </c>
      <c r="U460" s="50">
        <v>46273.655081018522</v>
      </c>
      <c r="V460" s="50">
        <v>46273.655081018522</v>
      </c>
      <c r="W460" s="51">
        <v>46273</v>
      </c>
      <c r="X460" t="s">
        <v>1747</v>
      </c>
      <c r="Y460" t="s">
        <v>492</v>
      </c>
    </row>
    <row r="461" spans="1:25" ht="15" customHeight="1" x14ac:dyDescent="0.35">
      <c r="A461">
        <v>2</v>
      </c>
      <c r="B461" s="50">
        <v>46273.6875</v>
      </c>
      <c r="C461">
        <v>11707387</v>
      </c>
      <c r="D461">
        <v>100006740500</v>
      </c>
      <c r="E461" t="s">
        <v>1726</v>
      </c>
      <c r="F461">
        <v>100</v>
      </c>
      <c r="G461" t="s">
        <v>1745</v>
      </c>
      <c r="H461" t="s">
        <v>1760</v>
      </c>
      <c r="I461">
        <v>5982301</v>
      </c>
      <c r="J461">
        <v>3</v>
      </c>
      <c r="K461" t="s">
        <v>1809</v>
      </c>
      <c r="L461" t="s">
        <v>1810</v>
      </c>
      <c r="N461">
        <v>0</v>
      </c>
      <c r="O461">
        <v>1</v>
      </c>
      <c r="P461">
        <v>1</v>
      </c>
      <c r="Q461">
        <v>1</v>
      </c>
      <c r="R461">
        <v>0</v>
      </c>
      <c r="S461">
        <v>0</v>
      </c>
      <c r="T461">
        <v>0</v>
      </c>
      <c r="U461" s="50">
        <v>46273.655081018522</v>
      </c>
      <c r="V461" s="50">
        <v>46273.655081018522</v>
      </c>
      <c r="W461" s="51">
        <v>46273</v>
      </c>
      <c r="X461" t="s">
        <v>1747</v>
      </c>
      <c r="Y461" t="s">
        <v>492</v>
      </c>
    </row>
    <row r="462" spans="1:25" ht="15" customHeight="1" x14ac:dyDescent="0.35">
      <c r="A462">
        <v>2</v>
      </c>
      <c r="B462" s="50">
        <v>46273.6875</v>
      </c>
      <c r="C462">
        <v>11707388</v>
      </c>
      <c r="D462">
        <v>100006740500</v>
      </c>
      <c r="E462" t="s">
        <v>1726</v>
      </c>
      <c r="F462">
        <v>100</v>
      </c>
      <c r="G462" t="s">
        <v>1745</v>
      </c>
      <c r="H462" t="s">
        <v>1760</v>
      </c>
      <c r="I462">
        <v>5982301</v>
      </c>
      <c r="J462">
        <v>3</v>
      </c>
      <c r="K462" t="s">
        <v>1917</v>
      </c>
      <c r="L462" t="s">
        <v>1918</v>
      </c>
      <c r="N462">
        <v>0</v>
      </c>
      <c r="O462">
        <v>1</v>
      </c>
      <c r="P462">
        <v>1</v>
      </c>
      <c r="Q462">
        <v>1</v>
      </c>
      <c r="R462">
        <v>0</v>
      </c>
      <c r="S462">
        <v>0</v>
      </c>
      <c r="T462">
        <v>0</v>
      </c>
      <c r="U462" s="50">
        <v>46273.655081018522</v>
      </c>
      <c r="V462" s="50">
        <v>46273.655081018522</v>
      </c>
      <c r="W462" s="51">
        <v>46273</v>
      </c>
      <c r="X462" t="s">
        <v>1747</v>
      </c>
      <c r="Y462" t="s">
        <v>492</v>
      </c>
    </row>
    <row r="463" spans="1:25" ht="15" customHeight="1" x14ac:dyDescent="0.35">
      <c r="A463">
        <v>2</v>
      </c>
      <c r="B463" s="50">
        <v>46273.6875</v>
      </c>
      <c r="C463">
        <v>11707389</v>
      </c>
      <c r="D463">
        <v>100006740501</v>
      </c>
      <c r="E463" t="s">
        <v>1726</v>
      </c>
      <c r="F463">
        <v>100</v>
      </c>
      <c r="G463" t="s">
        <v>1745</v>
      </c>
      <c r="H463" t="s">
        <v>1760</v>
      </c>
      <c r="I463">
        <v>5985901</v>
      </c>
      <c r="J463">
        <v>3</v>
      </c>
      <c r="K463" t="s">
        <v>1793</v>
      </c>
      <c r="L463" t="s">
        <v>1794</v>
      </c>
      <c r="N463">
        <v>0</v>
      </c>
      <c r="O463">
        <v>1</v>
      </c>
      <c r="P463">
        <v>1</v>
      </c>
      <c r="Q463">
        <v>1</v>
      </c>
      <c r="R463">
        <v>0</v>
      </c>
      <c r="S463">
        <v>0</v>
      </c>
      <c r="T463">
        <v>0</v>
      </c>
      <c r="U463" s="50">
        <v>46273.655081018522</v>
      </c>
      <c r="V463" s="50">
        <v>46273.655081018522</v>
      </c>
      <c r="W463" s="51">
        <v>46273</v>
      </c>
      <c r="X463" t="s">
        <v>1747</v>
      </c>
      <c r="Y463" t="s">
        <v>492</v>
      </c>
    </row>
    <row r="464" spans="1:25" ht="15" customHeight="1" x14ac:dyDescent="0.35">
      <c r="A464">
        <v>2</v>
      </c>
      <c r="B464" s="50">
        <v>46273.6875</v>
      </c>
      <c r="C464">
        <v>11707390</v>
      </c>
      <c r="D464">
        <v>100006740501</v>
      </c>
      <c r="E464" t="s">
        <v>1726</v>
      </c>
      <c r="F464">
        <v>100</v>
      </c>
      <c r="G464" t="s">
        <v>1745</v>
      </c>
      <c r="H464" t="s">
        <v>1760</v>
      </c>
      <c r="I464">
        <v>5985901</v>
      </c>
      <c r="J464">
        <v>3</v>
      </c>
      <c r="K464" t="s">
        <v>1855</v>
      </c>
      <c r="L464" t="s">
        <v>1856</v>
      </c>
      <c r="N464">
        <v>0</v>
      </c>
      <c r="O464">
        <v>3</v>
      </c>
      <c r="P464">
        <v>3</v>
      </c>
      <c r="Q464">
        <v>3</v>
      </c>
      <c r="R464">
        <v>0</v>
      </c>
      <c r="S464">
        <v>0</v>
      </c>
      <c r="T464">
        <v>0</v>
      </c>
      <c r="U464" s="50">
        <v>46273.655081018522</v>
      </c>
      <c r="V464" s="50">
        <v>46273.655081018522</v>
      </c>
      <c r="W464" s="51">
        <v>46273</v>
      </c>
      <c r="X464" t="s">
        <v>1747</v>
      </c>
      <c r="Y464" t="s">
        <v>492</v>
      </c>
    </row>
    <row r="465" spans="1:25" ht="15" customHeight="1" x14ac:dyDescent="0.35">
      <c r="A465">
        <v>2</v>
      </c>
      <c r="B465" s="50">
        <v>46273.6875</v>
      </c>
      <c r="C465">
        <v>11707391</v>
      </c>
      <c r="D465">
        <v>100006740501</v>
      </c>
      <c r="E465" t="s">
        <v>1726</v>
      </c>
      <c r="F465">
        <v>100</v>
      </c>
      <c r="G465" t="s">
        <v>1745</v>
      </c>
      <c r="H465" t="s">
        <v>1760</v>
      </c>
      <c r="I465">
        <v>5985901</v>
      </c>
      <c r="J465">
        <v>3</v>
      </c>
      <c r="K465" t="s">
        <v>1785</v>
      </c>
      <c r="L465" t="s">
        <v>1786</v>
      </c>
      <c r="N465">
        <v>0</v>
      </c>
      <c r="O465">
        <v>1</v>
      </c>
      <c r="P465">
        <v>1</v>
      </c>
      <c r="Q465">
        <v>1</v>
      </c>
      <c r="R465">
        <v>0</v>
      </c>
      <c r="S465">
        <v>0</v>
      </c>
      <c r="T465">
        <v>0</v>
      </c>
      <c r="U465" s="50">
        <v>46273.655081018522</v>
      </c>
      <c r="V465" s="50">
        <v>46273.655081018522</v>
      </c>
      <c r="W465" s="51">
        <v>46273</v>
      </c>
      <c r="X465" t="s">
        <v>1747</v>
      </c>
      <c r="Y465" t="s">
        <v>492</v>
      </c>
    </row>
    <row r="466" spans="1:25" ht="15" customHeight="1" x14ac:dyDescent="0.35">
      <c r="A466">
        <v>2</v>
      </c>
      <c r="B466" s="50">
        <v>46273.6875</v>
      </c>
      <c r="C466">
        <v>11707392</v>
      </c>
      <c r="D466">
        <v>100006740501</v>
      </c>
      <c r="E466" t="s">
        <v>1726</v>
      </c>
      <c r="F466">
        <v>100</v>
      </c>
      <c r="G466" t="s">
        <v>1745</v>
      </c>
      <c r="H466" t="s">
        <v>1760</v>
      </c>
      <c r="I466">
        <v>5985901</v>
      </c>
      <c r="J466">
        <v>3</v>
      </c>
      <c r="K466" t="s">
        <v>1919</v>
      </c>
      <c r="L466" t="s">
        <v>1920</v>
      </c>
      <c r="N466">
        <v>0</v>
      </c>
      <c r="O466">
        <v>1</v>
      </c>
      <c r="P466">
        <v>1</v>
      </c>
      <c r="Q466">
        <v>1</v>
      </c>
      <c r="R466">
        <v>0</v>
      </c>
      <c r="S466">
        <v>0</v>
      </c>
      <c r="T466">
        <v>0</v>
      </c>
      <c r="U466" s="50">
        <v>46273.655081018522</v>
      </c>
      <c r="V466" s="50">
        <v>46273.655081018522</v>
      </c>
      <c r="W466" s="51">
        <v>46273</v>
      </c>
      <c r="X466" t="s">
        <v>1747</v>
      </c>
      <c r="Y466" t="s">
        <v>492</v>
      </c>
    </row>
    <row r="467" spans="1:25" ht="15" customHeight="1" x14ac:dyDescent="0.35">
      <c r="A467">
        <v>2</v>
      </c>
      <c r="B467" s="50">
        <v>46273.6875</v>
      </c>
      <c r="C467">
        <v>11707393</v>
      </c>
      <c r="D467">
        <v>100006740501</v>
      </c>
      <c r="E467" t="s">
        <v>1726</v>
      </c>
      <c r="F467">
        <v>100</v>
      </c>
      <c r="G467" t="s">
        <v>1745</v>
      </c>
      <c r="H467" t="s">
        <v>1760</v>
      </c>
      <c r="I467">
        <v>5985901</v>
      </c>
      <c r="J467">
        <v>3</v>
      </c>
      <c r="K467" t="s">
        <v>1871</v>
      </c>
      <c r="L467" t="s">
        <v>1872</v>
      </c>
      <c r="N467">
        <v>0</v>
      </c>
      <c r="O467">
        <v>1</v>
      </c>
      <c r="P467">
        <v>1</v>
      </c>
      <c r="Q467">
        <v>1</v>
      </c>
      <c r="R467">
        <v>0</v>
      </c>
      <c r="S467">
        <v>0</v>
      </c>
      <c r="T467">
        <v>0</v>
      </c>
      <c r="U467" s="50">
        <v>46273.655081018522</v>
      </c>
      <c r="V467" s="50">
        <v>46273.655081018522</v>
      </c>
      <c r="W467" s="51">
        <v>46273</v>
      </c>
      <c r="X467" t="s">
        <v>1747</v>
      </c>
      <c r="Y467" t="s">
        <v>492</v>
      </c>
    </row>
    <row r="468" spans="1:25" ht="15" customHeight="1" x14ac:dyDescent="0.35">
      <c r="A468">
        <v>2</v>
      </c>
      <c r="B468" s="50">
        <v>46273.6875</v>
      </c>
      <c r="C468">
        <v>11707394</v>
      </c>
      <c r="D468">
        <v>100006740502</v>
      </c>
      <c r="E468" t="s">
        <v>1726</v>
      </c>
      <c r="F468">
        <v>100</v>
      </c>
      <c r="G468" t="s">
        <v>1745</v>
      </c>
      <c r="H468" t="s">
        <v>1760</v>
      </c>
      <c r="I468">
        <v>6000601</v>
      </c>
      <c r="J468">
        <v>4</v>
      </c>
      <c r="K468" t="s">
        <v>1921</v>
      </c>
      <c r="L468" t="s">
        <v>1922</v>
      </c>
      <c r="N468">
        <v>0</v>
      </c>
      <c r="O468">
        <v>1</v>
      </c>
      <c r="P468">
        <v>1</v>
      </c>
      <c r="Q468">
        <v>1</v>
      </c>
      <c r="R468">
        <v>0</v>
      </c>
      <c r="S468">
        <v>0</v>
      </c>
      <c r="T468">
        <v>0</v>
      </c>
      <c r="U468" s="50">
        <v>46273.655081018522</v>
      </c>
      <c r="V468" s="50">
        <v>46273.655081018522</v>
      </c>
      <c r="W468" s="51">
        <v>46273</v>
      </c>
      <c r="X468" t="s">
        <v>1747</v>
      </c>
      <c r="Y468" t="s">
        <v>492</v>
      </c>
    </row>
    <row r="469" spans="1:25" ht="15" customHeight="1" x14ac:dyDescent="0.35">
      <c r="A469">
        <v>2</v>
      </c>
      <c r="B469" s="50">
        <v>46273.6875</v>
      </c>
      <c r="C469">
        <v>11707395</v>
      </c>
      <c r="D469">
        <v>100006740502</v>
      </c>
      <c r="E469" t="s">
        <v>1726</v>
      </c>
      <c r="F469">
        <v>100</v>
      </c>
      <c r="G469" t="s">
        <v>1745</v>
      </c>
      <c r="H469" t="s">
        <v>1760</v>
      </c>
      <c r="I469">
        <v>6000601</v>
      </c>
      <c r="J469">
        <v>4</v>
      </c>
      <c r="K469" t="s">
        <v>1839</v>
      </c>
      <c r="L469" t="s">
        <v>1840</v>
      </c>
      <c r="N469">
        <v>0</v>
      </c>
      <c r="O469">
        <v>1</v>
      </c>
      <c r="P469">
        <v>1</v>
      </c>
      <c r="Q469">
        <v>1</v>
      </c>
      <c r="R469">
        <v>0</v>
      </c>
      <c r="S469">
        <v>0</v>
      </c>
      <c r="T469">
        <v>0</v>
      </c>
      <c r="U469" s="50">
        <v>46273.655081018522</v>
      </c>
      <c r="V469" s="50">
        <v>46273.655081018522</v>
      </c>
      <c r="W469" s="51">
        <v>46273</v>
      </c>
      <c r="X469" t="s">
        <v>1747</v>
      </c>
      <c r="Y469" t="s">
        <v>492</v>
      </c>
    </row>
    <row r="470" spans="1:25" ht="15" customHeight="1" x14ac:dyDescent="0.35">
      <c r="A470">
        <v>2</v>
      </c>
      <c r="B470" s="50">
        <v>46273.6875</v>
      </c>
      <c r="C470">
        <v>11707396</v>
      </c>
      <c r="D470">
        <v>100006740503</v>
      </c>
      <c r="E470" t="s">
        <v>1726</v>
      </c>
      <c r="F470">
        <v>100</v>
      </c>
      <c r="G470" t="s">
        <v>1745</v>
      </c>
      <c r="H470" t="s">
        <v>1760</v>
      </c>
      <c r="I470">
        <v>6001001</v>
      </c>
      <c r="J470">
        <v>3</v>
      </c>
      <c r="K470" t="s">
        <v>1805</v>
      </c>
      <c r="L470" t="s">
        <v>1806</v>
      </c>
      <c r="N470">
        <v>0</v>
      </c>
      <c r="O470">
        <v>1</v>
      </c>
      <c r="P470">
        <v>1</v>
      </c>
      <c r="Q470">
        <v>1</v>
      </c>
      <c r="R470">
        <v>0</v>
      </c>
      <c r="S470">
        <v>0</v>
      </c>
      <c r="T470">
        <v>0</v>
      </c>
      <c r="U470" s="50">
        <v>46273.655081018522</v>
      </c>
      <c r="V470" s="50">
        <v>46273.655081018522</v>
      </c>
      <c r="W470" s="51">
        <v>46273</v>
      </c>
      <c r="X470" t="s">
        <v>1747</v>
      </c>
      <c r="Y470" t="s">
        <v>492</v>
      </c>
    </row>
    <row r="471" spans="1:25" ht="15" customHeight="1" x14ac:dyDescent="0.35">
      <c r="A471">
        <v>2</v>
      </c>
      <c r="B471" s="50">
        <v>46273.6875</v>
      </c>
      <c r="C471">
        <v>11707397</v>
      </c>
      <c r="D471">
        <v>100006740503</v>
      </c>
      <c r="E471" t="s">
        <v>1726</v>
      </c>
      <c r="F471">
        <v>100</v>
      </c>
      <c r="G471" t="s">
        <v>1745</v>
      </c>
      <c r="H471" t="s">
        <v>1760</v>
      </c>
      <c r="I471">
        <v>6001001</v>
      </c>
      <c r="J471">
        <v>3</v>
      </c>
      <c r="K471" t="s">
        <v>1923</v>
      </c>
      <c r="L471" t="s">
        <v>1924</v>
      </c>
      <c r="N471">
        <v>0</v>
      </c>
      <c r="O471">
        <v>2</v>
      </c>
      <c r="P471">
        <v>2</v>
      </c>
      <c r="Q471">
        <v>2</v>
      </c>
      <c r="R471">
        <v>0</v>
      </c>
      <c r="S471">
        <v>0</v>
      </c>
      <c r="T471">
        <v>0</v>
      </c>
      <c r="U471" s="50">
        <v>46273.655081018522</v>
      </c>
      <c r="V471" s="50">
        <v>46273.655081018522</v>
      </c>
      <c r="W471" s="51">
        <v>46273</v>
      </c>
      <c r="X471" t="s">
        <v>1747</v>
      </c>
      <c r="Y471" t="s">
        <v>492</v>
      </c>
    </row>
    <row r="472" spans="1:25" ht="15" customHeight="1" x14ac:dyDescent="0.35">
      <c r="A472">
        <v>2</v>
      </c>
      <c r="B472" s="50">
        <v>46273.6875</v>
      </c>
      <c r="C472">
        <v>11707398</v>
      </c>
      <c r="D472">
        <v>100006740503</v>
      </c>
      <c r="E472" t="s">
        <v>1726</v>
      </c>
      <c r="F472">
        <v>100</v>
      </c>
      <c r="G472" t="s">
        <v>1745</v>
      </c>
      <c r="H472" t="s">
        <v>1760</v>
      </c>
      <c r="I472">
        <v>6001001</v>
      </c>
      <c r="J472">
        <v>3</v>
      </c>
      <c r="K472" t="s">
        <v>1785</v>
      </c>
      <c r="L472" t="s">
        <v>1786</v>
      </c>
      <c r="N472">
        <v>0</v>
      </c>
      <c r="O472">
        <v>2</v>
      </c>
      <c r="P472">
        <v>2</v>
      </c>
      <c r="Q472">
        <v>2</v>
      </c>
      <c r="R472">
        <v>0</v>
      </c>
      <c r="S472">
        <v>0</v>
      </c>
      <c r="T472">
        <v>0</v>
      </c>
      <c r="U472" s="50">
        <v>46273.655081018522</v>
      </c>
      <c r="V472" s="50">
        <v>46273.655081018522</v>
      </c>
      <c r="W472" s="51">
        <v>46273</v>
      </c>
      <c r="X472" t="s">
        <v>1747</v>
      </c>
      <c r="Y472" t="s">
        <v>492</v>
      </c>
    </row>
    <row r="473" spans="1:25" ht="15" customHeight="1" x14ac:dyDescent="0.35">
      <c r="A473">
        <v>2</v>
      </c>
      <c r="B473" s="50">
        <v>46273.6875</v>
      </c>
      <c r="C473">
        <v>11707399</v>
      </c>
      <c r="D473">
        <v>100006740503</v>
      </c>
      <c r="E473" t="s">
        <v>1726</v>
      </c>
      <c r="F473">
        <v>100</v>
      </c>
      <c r="G473" t="s">
        <v>1745</v>
      </c>
      <c r="H473" t="s">
        <v>1760</v>
      </c>
      <c r="I473">
        <v>6001001</v>
      </c>
      <c r="J473">
        <v>3</v>
      </c>
      <c r="K473" t="s">
        <v>1871</v>
      </c>
      <c r="L473" t="s">
        <v>1872</v>
      </c>
      <c r="N473">
        <v>0</v>
      </c>
      <c r="O473">
        <v>1</v>
      </c>
      <c r="P473">
        <v>1</v>
      </c>
      <c r="Q473">
        <v>1</v>
      </c>
      <c r="R473">
        <v>0</v>
      </c>
      <c r="S473">
        <v>0</v>
      </c>
      <c r="T473">
        <v>0</v>
      </c>
      <c r="U473" s="50">
        <v>46273.655081018522</v>
      </c>
      <c r="V473" s="50">
        <v>46273.655081018522</v>
      </c>
      <c r="W473" s="51">
        <v>46273</v>
      </c>
      <c r="X473" t="s">
        <v>1747</v>
      </c>
      <c r="Y473" t="s">
        <v>492</v>
      </c>
    </row>
    <row r="474" spans="1:25" ht="15" customHeight="1" x14ac:dyDescent="0.35">
      <c r="A474">
        <v>2</v>
      </c>
      <c r="B474" s="50">
        <v>46273.6875</v>
      </c>
      <c r="C474">
        <v>11707400</v>
      </c>
      <c r="D474">
        <v>100006740503</v>
      </c>
      <c r="E474" t="s">
        <v>1726</v>
      </c>
      <c r="F474">
        <v>100</v>
      </c>
      <c r="G474" t="s">
        <v>1745</v>
      </c>
      <c r="H474" t="s">
        <v>1760</v>
      </c>
      <c r="I474">
        <v>6001001</v>
      </c>
      <c r="J474">
        <v>3</v>
      </c>
      <c r="K474" t="s">
        <v>1845</v>
      </c>
      <c r="L474" t="s">
        <v>1846</v>
      </c>
      <c r="N474">
        <v>0</v>
      </c>
      <c r="O474">
        <v>1</v>
      </c>
      <c r="P474">
        <v>1</v>
      </c>
      <c r="Q474">
        <v>1</v>
      </c>
      <c r="R474">
        <v>0</v>
      </c>
      <c r="S474">
        <v>0</v>
      </c>
      <c r="T474">
        <v>0</v>
      </c>
      <c r="U474" s="50">
        <v>46273.655081018522</v>
      </c>
      <c r="V474" s="50">
        <v>46273.655081018522</v>
      </c>
      <c r="W474" s="51">
        <v>46273</v>
      </c>
      <c r="X474" t="s">
        <v>1747</v>
      </c>
      <c r="Y474" t="s">
        <v>492</v>
      </c>
    </row>
    <row r="475" spans="1:25" ht="15" customHeight="1" x14ac:dyDescent="0.35">
      <c r="A475">
        <v>2</v>
      </c>
      <c r="B475" s="50">
        <v>46273.6875</v>
      </c>
      <c r="C475">
        <v>11707401</v>
      </c>
      <c r="D475">
        <v>100006740504</v>
      </c>
      <c r="E475" t="s">
        <v>1726</v>
      </c>
      <c r="F475">
        <v>100</v>
      </c>
      <c r="G475" t="s">
        <v>1745</v>
      </c>
      <c r="H475" t="s">
        <v>1760</v>
      </c>
      <c r="I475">
        <v>6010301</v>
      </c>
      <c r="J475">
        <v>4</v>
      </c>
      <c r="K475" t="s">
        <v>1925</v>
      </c>
      <c r="L475" t="s">
        <v>1926</v>
      </c>
      <c r="N475">
        <v>0</v>
      </c>
      <c r="O475">
        <v>1</v>
      </c>
      <c r="P475">
        <v>1</v>
      </c>
      <c r="Q475">
        <v>1</v>
      </c>
      <c r="R475">
        <v>0</v>
      </c>
      <c r="S475">
        <v>0</v>
      </c>
      <c r="T475">
        <v>0</v>
      </c>
      <c r="U475" s="50">
        <v>46273.655081018522</v>
      </c>
      <c r="V475" s="50">
        <v>46273.655081018522</v>
      </c>
      <c r="W475" s="51">
        <v>46273</v>
      </c>
      <c r="X475" t="s">
        <v>1747</v>
      </c>
      <c r="Y475" t="s">
        <v>492</v>
      </c>
    </row>
    <row r="476" spans="1:25" ht="15" customHeight="1" x14ac:dyDescent="0.35">
      <c r="A476">
        <v>2</v>
      </c>
      <c r="B476" s="50">
        <v>46273.6875</v>
      </c>
      <c r="C476">
        <v>11707402</v>
      </c>
      <c r="D476">
        <v>100006740504</v>
      </c>
      <c r="E476" t="s">
        <v>1726</v>
      </c>
      <c r="F476">
        <v>100</v>
      </c>
      <c r="G476" t="s">
        <v>1745</v>
      </c>
      <c r="H476" t="s">
        <v>1760</v>
      </c>
      <c r="I476">
        <v>6010301</v>
      </c>
      <c r="J476">
        <v>4</v>
      </c>
      <c r="K476" t="s">
        <v>1927</v>
      </c>
      <c r="L476" t="s">
        <v>1928</v>
      </c>
      <c r="N476">
        <v>0</v>
      </c>
      <c r="O476">
        <v>1</v>
      </c>
      <c r="P476">
        <v>1</v>
      </c>
      <c r="Q476">
        <v>1</v>
      </c>
      <c r="R476">
        <v>0</v>
      </c>
      <c r="S476">
        <v>0</v>
      </c>
      <c r="T476">
        <v>0</v>
      </c>
      <c r="U476" s="50">
        <v>46273.655081018522</v>
      </c>
      <c r="V476" s="50">
        <v>46273.655081018522</v>
      </c>
      <c r="W476" s="51">
        <v>46273</v>
      </c>
      <c r="X476" t="s">
        <v>1747</v>
      </c>
      <c r="Y476" t="s">
        <v>492</v>
      </c>
    </row>
    <row r="477" spans="1:25" ht="15" customHeight="1" x14ac:dyDescent="0.35">
      <c r="A477">
        <v>2</v>
      </c>
      <c r="B477" s="50">
        <v>46273.6875</v>
      </c>
      <c r="C477">
        <v>11707403</v>
      </c>
      <c r="D477">
        <v>100006740504</v>
      </c>
      <c r="E477" t="s">
        <v>1726</v>
      </c>
      <c r="F477">
        <v>100</v>
      </c>
      <c r="G477" t="s">
        <v>1745</v>
      </c>
      <c r="H477" t="s">
        <v>1760</v>
      </c>
      <c r="I477">
        <v>6010301</v>
      </c>
      <c r="J477">
        <v>4</v>
      </c>
      <c r="K477" t="s">
        <v>1929</v>
      </c>
      <c r="L477" t="s">
        <v>1930</v>
      </c>
      <c r="N477">
        <v>0</v>
      </c>
      <c r="O477">
        <v>2</v>
      </c>
      <c r="P477">
        <v>2</v>
      </c>
      <c r="Q477">
        <v>2</v>
      </c>
      <c r="R477">
        <v>0</v>
      </c>
      <c r="S477">
        <v>0</v>
      </c>
      <c r="T477">
        <v>0</v>
      </c>
      <c r="U477" s="50">
        <v>46273.655081018522</v>
      </c>
      <c r="V477" s="50">
        <v>46273.655081018522</v>
      </c>
      <c r="W477" s="51">
        <v>46273</v>
      </c>
      <c r="X477" t="s">
        <v>1747</v>
      </c>
      <c r="Y477" t="s">
        <v>492</v>
      </c>
    </row>
    <row r="478" spans="1:25" ht="15" customHeight="1" x14ac:dyDescent="0.35">
      <c r="A478">
        <v>2</v>
      </c>
      <c r="B478" s="50">
        <v>46273.6875</v>
      </c>
      <c r="C478">
        <v>11707404</v>
      </c>
      <c r="D478">
        <v>100006740505</v>
      </c>
      <c r="E478" t="s">
        <v>1726</v>
      </c>
      <c r="F478">
        <v>100</v>
      </c>
      <c r="G478" t="s">
        <v>1745</v>
      </c>
      <c r="H478" t="s">
        <v>1760</v>
      </c>
      <c r="I478">
        <v>6010302</v>
      </c>
      <c r="J478">
        <v>5</v>
      </c>
      <c r="K478" t="s">
        <v>1931</v>
      </c>
      <c r="L478" t="s">
        <v>1932</v>
      </c>
      <c r="N478">
        <v>0</v>
      </c>
      <c r="O478">
        <v>1</v>
      </c>
      <c r="P478">
        <v>1</v>
      </c>
      <c r="Q478">
        <v>1</v>
      </c>
      <c r="R478">
        <v>0</v>
      </c>
      <c r="S478">
        <v>0</v>
      </c>
      <c r="T478">
        <v>0</v>
      </c>
      <c r="U478" s="50">
        <v>46273.655081018522</v>
      </c>
      <c r="V478" s="50">
        <v>46273.655081018522</v>
      </c>
      <c r="W478" s="51">
        <v>46273</v>
      </c>
      <c r="X478" t="s">
        <v>1747</v>
      </c>
      <c r="Y478" t="s">
        <v>492</v>
      </c>
    </row>
    <row r="479" spans="1:25" ht="15" customHeight="1" x14ac:dyDescent="0.35">
      <c r="A479">
        <v>2</v>
      </c>
      <c r="B479" s="50">
        <v>46273.6875</v>
      </c>
      <c r="C479">
        <v>11707405</v>
      </c>
      <c r="D479">
        <v>100006740506</v>
      </c>
      <c r="E479" t="s">
        <v>1726</v>
      </c>
      <c r="F479">
        <v>100</v>
      </c>
      <c r="G479" t="s">
        <v>1745</v>
      </c>
      <c r="H479" t="s">
        <v>1760</v>
      </c>
      <c r="I479">
        <v>6011801</v>
      </c>
      <c r="J479">
        <v>3</v>
      </c>
      <c r="K479" t="s">
        <v>1933</v>
      </c>
      <c r="L479" t="s">
        <v>1934</v>
      </c>
      <c r="N479">
        <v>0</v>
      </c>
      <c r="O479">
        <v>1</v>
      </c>
      <c r="P479">
        <v>1</v>
      </c>
      <c r="Q479">
        <v>1</v>
      </c>
      <c r="R479">
        <v>0</v>
      </c>
      <c r="S479">
        <v>0</v>
      </c>
      <c r="T479">
        <v>0</v>
      </c>
      <c r="U479" s="50">
        <v>46273.655081018522</v>
      </c>
      <c r="V479" s="50">
        <v>46273.655081018522</v>
      </c>
      <c r="W479" s="51">
        <v>46273</v>
      </c>
      <c r="X479" t="s">
        <v>1747</v>
      </c>
      <c r="Y479" t="s">
        <v>492</v>
      </c>
    </row>
    <row r="480" spans="1:25" ht="15" customHeight="1" x14ac:dyDescent="0.35">
      <c r="A480">
        <v>2</v>
      </c>
      <c r="B480" s="50">
        <v>46273.6875</v>
      </c>
      <c r="C480">
        <v>11707406</v>
      </c>
      <c r="D480">
        <v>100006740506</v>
      </c>
      <c r="E480" t="s">
        <v>1726</v>
      </c>
      <c r="F480">
        <v>100</v>
      </c>
      <c r="G480" t="s">
        <v>1745</v>
      </c>
      <c r="H480" t="s">
        <v>1760</v>
      </c>
      <c r="I480">
        <v>6011801</v>
      </c>
      <c r="J480">
        <v>3</v>
      </c>
      <c r="K480" t="s">
        <v>1855</v>
      </c>
      <c r="L480" t="s">
        <v>1856</v>
      </c>
      <c r="N480">
        <v>0</v>
      </c>
      <c r="O480">
        <v>6</v>
      </c>
      <c r="P480">
        <v>6</v>
      </c>
      <c r="Q480">
        <v>6</v>
      </c>
      <c r="R480">
        <v>0</v>
      </c>
      <c r="S480">
        <v>0</v>
      </c>
      <c r="T480">
        <v>0</v>
      </c>
      <c r="U480" s="50">
        <v>46273.655081018522</v>
      </c>
      <c r="V480" s="50">
        <v>46273.655081018522</v>
      </c>
      <c r="W480" s="51">
        <v>46273</v>
      </c>
      <c r="X480" t="s">
        <v>1747</v>
      </c>
      <c r="Y480" t="s">
        <v>492</v>
      </c>
    </row>
    <row r="481" spans="1:25" ht="15" customHeight="1" x14ac:dyDescent="0.35">
      <c r="A481">
        <v>2</v>
      </c>
      <c r="B481" s="50">
        <v>46273.6875</v>
      </c>
      <c r="C481">
        <v>11707407</v>
      </c>
      <c r="D481">
        <v>100006740506</v>
      </c>
      <c r="E481" t="s">
        <v>1726</v>
      </c>
      <c r="F481">
        <v>100</v>
      </c>
      <c r="G481" t="s">
        <v>1745</v>
      </c>
      <c r="H481" t="s">
        <v>1760</v>
      </c>
      <c r="I481">
        <v>6011801</v>
      </c>
      <c r="J481">
        <v>3</v>
      </c>
      <c r="K481" t="s">
        <v>1857</v>
      </c>
      <c r="L481" t="s">
        <v>1858</v>
      </c>
      <c r="N481">
        <v>0</v>
      </c>
      <c r="O481">
        <v>1</v>
      </c>
      <c r="P481">
        <v>1</v>
      </c>
      <c r="Q481">
        <v>1</v>
      </c>
      <c r="R481">
        <v>0</v>
      </c>
      <c r="S481">
        <v>0</v>
      </c>
      <c r="T481">
        <v>0</v>
      </c>
      <c r="U481" s="50">
        <v>46273.655081018522</v>
      </c>
      <c r="V481" s="50">
        <v>46273.655081018522</v>
      </c>
      <c r="W481" s="51">
        <v>46273</v>
      </c>
      <c r="X481" t="s">
        <v>1747</v>
      </c>
      <c r="Y481" t="s">
        <v>492</v>
      </c>
    </row>
    <row r="482" spans="1:25" ht="15" customHeight="1" x14ac:dyDescent="0.35">
      <c r="A482">
        <v>2</v>
      </c>
      <c r="B482" s="50">
        <v>46273.6875</v>
      </c>
      <c r="C482">
        <v>11707408</v>
      </c>
      <c r="D482">
        <v>100006740506</v>
      </c>
      <c r="E482" t="s">
        <v>1726</v>
      </c>
      <c r="F482">
        <v>100</v>
      </c>
      <c r="G482" t="s">
        <v>1745</v>
      </c>
      <c r="H482" t="s">
        <v>1760</v>
      </c>
      <c r="I482">
        <v>6011801</v>
      </c>
      <c r="J482">
        <v>3</v>
      </c>
      <c r="K482" t="s">
        <v>1935</v>
      </c>
      <c r="L482" t="s">
        <v>1936</v>
      </c>
      <c r="N482">
        <v>0</v>
      </c>
      <c r="O482">
        <v>1</v>
      </c>
      <c r="P482">
        <v>1</v>
      </c>
      <c r="Q482">
        <v>1</v>
      </c>
      <c r="R482">
        <v>0</v>
      </c>
      <c r="S482">
        <v>0</v>
      </c>
      <c r="T482">
        <v>0</v>
      </c>
      <c r="U482" s="50">
        <v>46273.655081018522</v>
      </c>
      <c r="V482" s="50">
        <v>46273.655081018522</v>
      </c>
      <c r="W482" s="51">
        <v>46273</v>
      </c>
      <c r="X482" t="s">
        <v>1747</v>
      </c>
      <c r="Y482" t="s">
        <v>492</v>
      </c>
    </row>
    <row r="483" spans="1:25" ht="15" customHeight="1" x14ac:dyDescent="0.35">
      <c r="A483">
        <v>2</v>
      </c>
      <c r="B483" s="50">
        <v>46273.6875</v>
      </c>
      <c r="C483">
        <v>11707409</v>
      </c>
      <c r="D483">
        <v>100006740506</v>
      </c>
      <c r="E483" t="s">
        <v>1726</v>
      </c>
      <c r="F483">
        <v>100</v>
      </c>
      <c r="G483" t="s">
        <v>1745</v>
      </c>
      <c r="H483" t="s">
        <v>1760</v>
      </c>
      <c r="I483">
        <v>6011801</v>
      </c>
      <c r="J483">
        <v>3</v>
      </c>
      <c r="K483" t="s">
        <v>1859</v>
      </c>
      <c r="L483" t="s">
        <v>1860</v>
      </c>
      <c r="N483">
        <v>0</v>
      </c>
      <c r="O483">
        <v>1</v>
      </c>
      <c r="P483">
        <v>1</v>
      </c>
      <c r="Q483">
        <v>1</v>
      </c>
      <c r="R483">
        <v>0</v>
      </c>
      <c r="S483">
        <v>0</v>
      </c>
      <c r="T483">
        <v>0</v>
      </c>
      <c r="U483" s="50">
        <v>46273.655081018522</v>
      </c>
      <c r="V483" s="50">
        <v>46273.655081018522</v>
      </c>
      <c r="W483" s="51">
        <v>46273</v>
      </c>
      <c r="X483" t="s">
        <v>1747</v>
      </c>
      <c r="Y483" t="s">
        <v>492</v>
      </c>
    </row>
    <row r="484" spans="1:25" ht="15" customHeight="1" x14ac:dyDescent="0.35">
      <c r="A484">
        <v>2</v>
      </c>
      <c r="B484" s="50">
        <v>46273.6875</v>
      </c>
      <c r="C484">
        <v>11707410</v>
      </c>
      <c r="D484">
        <v>100006740506</v>
      </c>
      <c r="E484" t="s">
        <v>1726</v>
      </c>
      <c r="F484">
        <v>100</v>
      </c>
      <c r="G484" t="s">
        <v>1745</v>
      </c>
      <c r="H484" t="s">
        <v>1760</v>
      </c>
      <c r="I484">
        <v>6011801</v>
      </c>
      <c r="J484">
        <v>3</v>
      </c>
      <c r="K484" t="s">
        <v>1809</v>
      </c>
      <c r="L484" t="s">
        <v>1810</v>
      </c>
      <c r="N484">
        <v>0</v>
      </c>
      <c r="O484">
        <v>3</v>
      </c>
      <c r="P484">
        <v>3</v>
      </c>
      <c r="Q484">
        <v>3</v>
      </c>
      <c r="R484">
        <v>0</v>
      </c>
      <c r="S484">
        <v>0</v>
      </c>
      <c r="T484">
        <v>0</v>
      </c>
      <c r="U484" s="50">
        <v>46273.655081018522</v>
      </c>
      <c r="V484" s="50">
        <v>46273.655081018522</v>
      </c>
      <c r="W484" s="51">
        <v>46273</v>
      </c>
      <c r="X484" t="s">
        <v>1747</v>
      </c>
      <c r="Y484" t="s">
        <v>492</v>
      </c>
    </row>
    <row r="485" spans="1:25" ht="15" customHeight="1" x14ac:dyDescent="0.35">
      <c r="A485">
        <v>2</v>
      </c>
      <c r="B485" s="50">
        <v>46273.6875</v>
      </c>
      <c r="C485">
        <v>11707481</v>
      </c>
      <c r="D485">
        <v>100006740539</v>
      </c>
      <c r="E485" t="s">
        <v>1726</v>
      </c>
      <c r="F485">
        <v>100</v>
      </c>
      <c r="G485" t="s">
        <v>1745</v>
      </c>
      <c r="H485" t="s">
        <v>1760</v>
      </c>
      <c r="I485">
        <v>5966902</v>
      </c>
      <c r="J485">
        <v>2</v>
      </c>
      <c r="K485" t="s">
        <v>1937</v>
      </c>
      <c r="L485" t="s">
        <v>1938</v>
      </c>
      <c r="N485">
        <v>0</v>
      </c>
      <c r="O485">
        <v>1</v>
      </c>
      <c r="P485">
        <v>1</v>
      </c>
      <c r="Q485">
        <v>1</v>
      </c>
      <c r="R485">
        <v>0</v>
      </c>
      <c r="S485">
        <v>0</v>
      </c>
      <c r="T485">
        <v>0</v>
      </c>
      <c r="U485" s="50">
        <v>46273.655081018522</v>
      </c>
      <c r="V485" s="50">
        <v>46273.655081018522</v>
      </c>
      <c r="W485" s="51">
        <v>46273</v>
      </c>
      <c r="X485" t="s">
        <v>1747</v>
      </c>
      <c r="Y485" t="s">
        <v>492</v>
      </c>
    </row>
    <row r="486" spans="1:25" ht="15" customHeight="1" x14ac:dyDescent="0.35">
      <c r="A486">
        <v>2</v>
      </c>
      <c r="B486" s="50">
        <v>46273.6875</v>
      </c>
      <c r="C486">
        <v>11707482</v>
      </c>
      <c r="D486">
        <v>100006740540</v>
      </c>
      <c r="E486" t="s">
        <v>1726</v>
      </c>
      <c r="F486">
        <v>100</v>
      </c>
      <c r="G486" t="s">
        <v>1745</v>
      </c>
      <c r="H486" t="s">
        <v>1760</v>
      </c>
      <c r="I486">
        <v>6003401</v>
      </c>
      <c r="J486">
        <v>2</v>
      </c>
      <c r="K486" t="s">
        <v>1939</v>
      </c>
      <c r="L486" t="s">
        <v>1940</v>
      </c>
      <c r="N486">
        <v>0</v>
      </c>
      <c r="O486">
        <v>10</v>
      </c>
      <c r="P486">
        <v>10</v>
      </c>
      <c r="Q486">
        <v>10</v>
      </c>
      <c r="R486">
        <v>0</v>
      </c>
      <c r="S486">
        <v>0</v>
      </c>
      <c r="T486">
        <v>0</v>
      </c>
      <c r="U486" s="50">
        <v>46273.655092592591</v>
      </c>
      <c r="V486" s="50">
        <v>46273.655092592591</v>
      </c>
      <c r="W486" s="51">
        <v>46273</v>
      </c>
      <c r="X486" t="s">
        <v>1747</v>
      </c>
      <c r="Y486" t="s">
        <v>492</v>
      </c>
    </row>
    <row r="487" spans="1:25" ht="15" customHeight="1" x14ac:dyDescent="0.35">
      <c r="A487">
        <v>2</v>
      </c>
      <c r="B487" s="50">
        <v>46273.6875</v>
      </c>
      <c r="C487">
        <v>11707483</v>
      </c>
      <c r="D487">
        <v>100006740541</v>
      </c>
      <c r="E487" t="s">
        <v>1726</v>
      </c>
      <c r="F487">
        <v>100</v>
      </c>
      <c r="G487" t="s">
        <v>1745</v>
      </c>
      <c r="H487" t="s">
        <v>1760</v>
      </c>
      <c r="I487">
        <v>6003403</v>
      </c>
      <c r="J487">
        <v>2</v>
      </c>
      <c r="K487" t="s">
        <v>1941</v>
      </c>
      <c r="L487" t="s">
        <v>1942</v>
      </c>
      <c r="N487">
        <v>0</v>
      </c>
      <c r="O487">
        <v>4</v>
      </c>
      <c r="P487">
        <v>4</v>
      </c>
      <c r="Q487">
        <v>4</v>
      </c>
      <c r="R487">
        <v>0</v>
      </c>
      <c r="S487">
        <v>0</v>
      </c>
      <c r="T487">
        <v>0</v>
      </c>
      <c r="U487" s="50">
        <v>46273.655092592591</v>
      </c>
      <c r="V487" s="50">
        <v>46273.655092592591</v>
      </c>
      <c r="W487" s="51">
        <v>46273</v>
      </c>
      <c r="X487" t="s">
        <v>1747</v>
      </c>
      <c r="Y487" t="s">
        <v>492</v>
      </c>
    </row>
    <row r="488" spans="1:25" ht="15" customHeight="1" x14ac:dyDescent="0.35">
      <c r="A488">
        <v>2</v>
      </c>
      <c r="B488" s="50">
        <v>46273.6875</v>
      </c>
      <c r="C488">
        <v>11707485</v>
      </c>
      <c r="D488">
        <v>100006740544</v>
      </c>
      <c r="E488" t="s">
        <v>1726</v>
      </c>
      <c r="F488">
        <v>100</v>
      </c>
      <c r="G488" t="s">
        <v>1745</v>
      </c>
      <c r="H488" t="s">
        <v>1760</v>
      </c>
      <c r="I488">
        <v>5981602</v>
      </c>
      <c r="J488">
        <v>2</v>
      </c>
      <c r="K488" t="s">
        <v>1945</v>
      </c>
      <c r="L488" t="s">
        <v>1946</v>
      </c>
      <c r="N488">
        <v>0</v>
      </c>
      <c r="O488">
        <v>3</v>
      </c>
      <c r="P488">
        <v>3</v>
      </c>
      <c r="Q488">
        <v>3</v>
      </c>
      <c r="R488">
        <v>0</v>
      </c>
      <c r="S488">
        <v>0</v>
      </c>
      <c r="T488">
        <v>0</v>
      </c>
      <c r="U488" s="50">
        <v>46273.655092592591</v>
      </c>
      <c r="V488" s="50">
        <v>46273.655092592591</v>
      </c>
      <c r="W488" s="51">
        <v>46273</v>
      </c>
      <c r="X488" t="s">
        <v>1747</v>
      </c>
      <c r="Y488" t="s">
        <v>492</v>
      </c>
    </row>
    <row r="489" spans="1:25" ht="15" customHeight="1" x14ac:dyDescent="0.35">
      <c r="A489">
        <v>2</v>
      </c>
      <c r="B489" s="50">
        <v>46273.6875</v>
      </c>
      <c r="C489">
        <v>11707486</v>
      </c>
      <c r="D489">
        <v>100006740545</v>
      </c>
      <c r="E489" t="s">
        <v>1726</v>
      </c>
      <c r="F489">
        <v>100</v>
      </c>
      <c r="G489" t="s">
        <v>1745</v>
      </c>
      <c r="H489" t="s">
        <v>1760</v>
      </c>
      <c r="I489">
        <v>5995403</v>
      </c>
      <c r="J489">
        <v>2</v>
      </c>
      <c r="K489" t="s">
        <v>1947</v>
      </c>
      <c r="L489" t="s">
        <v>1948</v>
      </c>
      <c r="N489">
        <v>0</v>
      </c>
      <c r="O489">
        <v>1</v>
      </c>
      <c r="P489">
        <v>1</v>
      </c>
      <c r="Q489">
        <v>1</v>
      </c>
      <c r="R489">
        <v>0</v>
      </c>
      <c r="S489">
        <v>0</v>
      </c>
      <c r="T489">
        <v>0</v>
      </c>
      <c r="U489" s="50">
        <v>46273.655092592591</v>
      </c>
      <c r="V489" s="50">
        <v>46273.655092592591</v>
      </c>
      <c r="W489" s="51">
        <v>46273</v>
      </c>
      <c r="X489" t="s">
        <v>1747</v>
      </c>
      <c r="Y489" t="s">
        <v>492</v>
      </c>
    </row>
    <row r="490" spans="1:25" ht="15" customHeight="1" x14ac:dyDescent="0.35">
      <c r="A490">
        <v>2</v>
      </c>
      <c r="B490" s="50">
        <v>46273.6875</v>
      </c>
      <c r="C490">
        <v>11707487</v>
      </c>
      <c r="D490">
        <v>100006740545</v>
      </c>
      <c r="E490" t="s">
        <v>1726</v>
      </c>
      <c r="F490">
        <v>100</v>
      </c>
      <c r="G490" t="s">
        <v>1745</v>
      </c>
      <c r="H490" t="s">
        <v>1760</v>
      </c>
      <c r="I490">
        <v>5995403</v>
      </c>
      <c r="J490">
        <v>2</v>
      </c>
      <c r="K490" t="s">
        <v>1949</v>
      </c>
      <c r="L490" t="s">
        <v>1950</v>
      </c>
      <c r="N490">
        <v>0</v>
      </c>
      <c r="O490">
        <v>2</v>
      </c>
      <c r="P490">
        <v>2</v>
      </c>
      <c r="Q490">
        <v>2</v>
      </c>
      <c r="R490">
        <v>0</v>
      </c>
      <c r="S490">
        <v>0</v>
      </c>
      <c r="T490">
        <v>0</v>
      </c>
      <c r="U490" s="50">
        <v>46273.655092592591</v>
      </c>
      <c r="V490" s="50">
        <v>46273.655092592591</v>
      </c>
      <c r="W490" s="51">
        <v>46273</v>
      </c>
      <c r="X490" t="s">
        <v>1747</v>
      </c>
      <c r="Y490" t="s">
        <v>492</v>
      </c>
    </row>
    <row r="491" spans="1:25" ht="15" customHeight="1" x14ac:dyDescent="0.35">
      <c r="A491">
        <v>2</v>
      </c>
      <c r="B491" s="50">
        <v>46273.6875</v>
      </c>
      <c r="C491">
        <v>11707488</v>
      </c>
      <c r="D491">
        <v>100006740545</v>
      </c>
      <c r="E491" t="s">
        <v>1726</v>
      </c>
      <c r="F491">
        <v>100</v>
      </c>
      <c r="G491" t="s">
        <v>1745</v>
      </c>
      <c r="H491" t="s">
        <v>1760</v>
      </c>
      <c r="I491">
        <v>5995403</v>
      </c>
      <c r="J491">
        <v>2</v>
      </c>
      <c r="K491" t="s">
        <v>1951</v>
      </c>
      <c r="L491" t="s">
        <v>1952</v>
      </c>
      <c r="N491">
        <v>0</v>
      </c>
      <c r="O491">
        <v>2</v>
      </c>
      <c r="P491">
        <v>2</v>
      </c>
      <c r="Q491">
        <v>2</v>
      </c>
      <c r="R491">
        <v>0</v>
      </c>
      <c r="S491">
        <v>0</v>
      </c>
      <c r="T491">
        <v>0</v>
      </c>
      <c r="U491" s="50">
        <v>46273.655092592591</v>
      </c>
      <c r="V491" s="50">
        <v>46273.655092592591</v>
      </c>
      <c r="W491" s="51">
        <v>46273</v>
      </c>
      <c r="X491" t="s">
        <v>1747</v>
      </c>
      <c r="Y491" t="s">
        <v>492</v>
      </c>
    </row>
    <row r="492" spans="1:25" ht="15" customHeight="1" x14ac:dyDescent="0.35">
      <c r="A492">
        <v>2</v>
      </c>
      <c r="B492" s="50">
        <v>46273.6875</v>
      </c>
      <c r="C492">
        <v>11707489</v>
      </c>
      <c r="D492">
        <v>100006740546</v>
      </c>
      <c r="E492" t="s">
        <v>1726</v>
      </c>
      <c r="F492">
        <v>100</v>
      </c>
      <c r="G492" t="s">
        <v>1745</v>
      </c>
      <c r="H492" t="s">
        <v>1760</v>
      </c>
      <c r="I492">
        <v>5999802</v>
      </c>
      <c r="J492">
        <v>2</v>
      </c>
      <c r="K492" t="s">
        <v>1953</v>
      </c>
      <c r="L492" t="s">
        <v>1954</v>
      </c>
      <c r="N492">
        <v>0</v>
      </c>
      <c r="O492">
        <v>3</v>
      </c>
      <c r="P492">
        <v>3</v>
      </c>
      <c r="Q492">
        <v>3</v>
      </c>
      <c r="R492">
        <v>0</v>
      </c>
      <c r="S492">
        <v>0</v>
      </c>
      <c r="T492">
        <v>0</v>
      </c>
      <c r="U492" s="50">
        <v>46273.655092592591</v>
      </c>
      <c r="V492" s="50">
        <v>46273.655092592591</v>
      </c>
      <c r="W492" s="51">
        <v>46273</v>
      </c>
      <c r="X492" t="s">
        <v>1747</v>
      </c>
      <c r="Y492" t="s">
        <v>492</v>
      </c>
    </row>
    <row r="493" spans="1:25" ht="15" customHeight="1" x14ac:dyDescent="0.35">
      <c r="A493">
        <v>2</v>
      </c>
      <c r="B493" s="50">
        <v>46273.6875</v>
      </c>
      <c r="C493">
        <v>11707490</v>
      </c>
      <c r="D493">
        <v>100006740547</v>
      </c>
      <c r="E493" t="s">
        <v>1726</v>
      </c>
      <c r="F493">
        <v>100</v>
      </c>
      <c r="G493" t="s">
        <v>1745</v>
      </c>
      <c r="H493" t="s">
        <v>1760</v>
      </c>
      <c r="I493">
        <v>5982902</v>
      </c>
      <c r="J493">
        <v>2</v>
      </c>
      <c r="K493" t="s">
        <v>1955</v>
      </c>
      <c r="L493" t="s">
        <v>1956</v>
      </c>
      <c r="N493">
        <v>0</v>
      </c>
      <c r="O493">
        <v>3</v>
      </c>
      <c r="P493">
        <v>3</v>
      </c>
      <c r="Q493">
        <v>3</v>
      </c>
      <c r="R493">
        <v>0</v>
      </c>
      <c r="S493">
        <v>0</v>
      </c>
      <c r="T493">
        <v>0</v>
      </c>
      <c r="U493" s="50">
        <v>46273.655104166668</v>
      </c>
      <c r="V493" s="50">
        <v>46273.655104166668</v>
      </c>
      <c r="W493" s="51">
        <v>46273</v>
      </c>
      <c r="X493" t="s">
        <v>1747</v>
      </c>
      <c r="Y493" t="s">
        <v>492</v>
      </c>
    </row>
    <row r="494" spans="1:25" ht="15" customHeight="1" x14ac:dyDescent="0.35">
      <c r="A494">
        <v>2</v>
      </c>
      <c r="B494" s="50">
        <v>46273.6875</v>
      </c>
      <c r="C494">
        <v>11707491</v>
      </c>
      <c r="D494">
        <v>100006740548</v>
      </c>
      <c r="E494" t="s">
        <v>1726</v>
      </c>
      <c r="F494">
        <v>100</v>
      </c>
      <c r="G494" t="s">
        <v>1745</v>
      </c>
      <c r="H494" t="s">
        <v>1760</v>
      </c>
      <c r="I494">
        <v>5993602</v>
      </c>
      <c r="J494">
        <v>2</v>
      </c>
      <c r="K494" t="s">
        <v>1957</v>
      </c>
      <c r="L494" t="s">
        <v>1958</v>
      </c>
      <c r="N494">
        <v>0</v>
      </c>
      <c r="O494">
        <v>2</v>
      </c>
      <c r="P494">
        <v>2</v>
      </c>
      <c r="Q494">
        <v>2</v>
      </c>
      <c r="R494">
        <v>0</v>
      </c>
      <c r="S494">
        <v>0</v>
      </c>
      <c r="T494">
        <v>0</v>
      </c>
      <c r="U494" s="50">
        <v>46273.655104166668</v>
      </c>
      <c r="V494" s="50">
        <v>46273.655104166668</v>
      </c>
      <c r="W494" s="51">
        <v>46273</v>
      </c>
      <c r="X494" t="s">
        <v>1747</v>
      </c>
      <c r="Y494" t="s">
        <v>492</v>
      </c>
    </row>
    <row r="495" spans="1:25" ht="15" customHeight="1" x14ac:dyDescent="0.35">
      <c r="A495">
        <v>2</v>
      </c>
      <c r="B495" s="50">
        <v>46273.6875</v>
      </c>
      <c r="C495">
        <v>11707492</v>
      </c>
      <c r="D495">
        <v>100006740548</v>
      </c>
      <c r="E495" t="s">
        <v>1726</v>
      </c>
      <c r="F495">
        <v>100</v>
      </c>
      <c r="G495" t="s">
        <v>1745</v>
      </c>
      <c r="H495" t="s">
        <v>1760</v>
      </c>
      <c r="I495">
        <v>5993602</v>
      </c>
      <c r="J495">
        <v>2</v>
      </c>
      <c r="K495" t="s">
        <v>1959</v>
      </c>
      <c r="L495" t="s">
        <v>1960</v>
      </c>
      <c r="N495">
        <v>0</v>
      </c>
      <c r="O495">
        <v>2</v>
      </c>
      <c r="P495">
        <v>2</v>
      </c>
      <c r="Q495">
        <v>2</v>
      </c>
      <c r="R495">
        <v>0</v>
      </c>
      <c r="S495">
        <v>0</v>
      </c>
      <c r="T495">
        <v>0</v>
      </c>
      <c r="U495" s="50">
        <v>46273.655104166668</v>
      </c>
      <c r="V495" s="50">
        <v>46273.655104166668</v>
      </c>
      <c r="W495" s="51">
        <v>46273</v>
      </c>
      <c r="X495" t="s">
        <v>1747</v>
      </c>
      <c r="Y495" t="s">
        <v>492</v>
      </c>
    </row>
    <row r="496" spans="1:25" ht="15" customHeight="1" x14ac:dyDescent="0.35">
      <c r="A496">
        <v>2</v>
      </c>
      <c r="B496" s="50">
        <v>46273.6875</v>
      </c>
      <c r="C496">
        <v>11707493</v>
      </c>
      <c r="D496">
        <v>100006740548</v>
      </c>
      <c r="E496" t="s">
        <v>1726</v>
      </c>
      <c r="F496">
        <v>100</v>
      </c>
      <c r="G496" t="s">
        <v>1745</v>
      </c>
      <c r="H496" t="s">
        <v>1760</v>
      </c>
      <c r="I496">
        <v>5993602</v>
      </c>
      <c r="J496">
        <v>2</v>
      </c>
      <c r="K496" t="s">
        <v>1961</v>
      </c>
      <c r="L496" t="s">
        <v>1962</v>
      </c>
      <c r="N496">
        <v>0</v>
      </c>
      <c r="O496">
        <v>2</v>
      </c>
      <c r="P496">
        <v>2</v>
      </c>
      <c r="Q496">
        <v>2</v>
      </c>
      <c r="R496">
        <v>0</v>
      </c>
      <c r="S496">
        <v>0</v>
      </c>
      <c r="T496">
        <v>0</v>
      </c>
      <c r="U496" s="50">
        <v>46273.655104166668</v>
      </c>
      <c r="V496" s="50">
        <v>46273.655104166668</v>
      </c>
      <c r="W496" s="51">
        <v>46273</v>
      </c>
      <c r="X496" t="s">
        <v>1747</v>
      </c>
      <c r="Y496" t="s">
        <v>492</v>
      </c>
    </row>
    <row r="497" spans="1:25" ht="15" customHeight="1" x14ac:dyDescent="0.35">
      <c r="A497">
        <v>2</v>
      </c>
      <c r="B497" s="50">
        <v>46273.6875</v>
      </c>
      <c r="C497">
        <v>11707494</v>
      </c>
      <c r="D497">
        <v>100006740548</v>
      </c>
      <c r="E497" t="s">
        <v>1726</v>
      </c>
      <c r="F497">
        <v>100</v>
      </c>
      <c r="G497" t="s">
        <v>1745</v>
      </c>
      <c r="H497" t="s">
        <v>1760</v>
      </c>
      <c r="I497">
        <v>5993602</v>
      </c>
      <c r="J497">
        <v>2</v>
      </c>
      <c r="K497" t="s">
        <v>1963</v>
      </c>
      <c r="L497" t="s">
        <v>1964</v>
      </c>
      <c r="N497">
        <v>0</v>
      </c>
      <c r="O497">
        <v>1</v>
      </c>
      <c r="P497">
        <v>1</v>
      </c>
      <c r="Q497">
        <v>1</v>
      </c>
      <c r="R497">
        <v>0</v>
      </c>
      <c r="S497">
        <v>0</v>
      </c>
      <c r="T497">
        <v>0</v>
      </c>
      <c r="U497" s="50">
        <v>46273.655104166668</v>
      </c>
      <c r="V497" s="50">
        <v>46273.655104166668</v>
      </c>
      <c r="W497" s="51">
        <v>46273</v>
      </c>
      <c r="X497" t="s">
        <v>1747</v>
      </c>
      <c r="Y497" t="s">
        <v>492</v>
      </c>
    </row>
    <row r="498" spans="1:25" ht="15" customHeight="1" x14ac:dyDescent="0.35">
      <c r="A498">
        <v>2</v>
      </c>
      <c r="B498" s="50">
        <v>46273.6875</v>
      </c>
      <c r="C498">
        <v>11707498</v>
      </c>
      <c r="D498">
        <v>100006740552</v>
      </c>
      <c r="E498" t="s">
        <v>1726</v>
      </c>
      <c r="F498">
        <v>100</v>
      </c>
      <c r="G498" t="s">
        <v>1745</v>
      </c>
      <c r="H498" t="s">
        <v>1760</v>
      </c>
      <c r="I498">
        <v>6010902</v>
      </c>
      <c r="J498">
        <v>2</v>
      </c>
      <c r="K498" t="s">
        <v>1969</v>
      </c>
      <c r="L498" t="s">
        <v>1970</v>
      </c>
      <c r="N498">
        <v>0</v>
      </c>
      <c r="O498">
        <v>1</v>
      </c>
      <c r="P498">
        <v>1</v>
      </c>
      <c r="Q498">
        <v>1</v>
      </c>
      <c r="R498">
        <v>0</v>
      </c>
      <c r="S498">
        <v>0</v>
      </c>
      <c r="T498">
        <v>0</v>
      </c>
      <c r="U498" s="50">
        <v>46273.655115740738</v>
      </c>
      <c r="V498" s="50">
        <v>46273.655115740738</v>
      </c>
      <c r="W498" s="51">
        <v>46273</v>
      </c>
      <c r="X498" t="s">
        <v>1747</v>
      </c>
      <c r="Y498" t="s">
        <v>492</v>
      </c>
    </row>
    <row r="499" spans="1:25" ht="15" customHeight="1" x14ac:dyDescent="0.35">
      <c r="A499">
        <v>2</v>
      </c>
      <c r="B499" s="50">
        <v>46273.6875</v>
      </c>
      <c r="C499">
        <v>11707506</v>
      </c>
      <c r="D499">
        <v>100006740555</v>
      </c>
      <c r="E499" t="s">
        <v>1726</v>
      </c>
      <c r="F499">
        <v>100</v>
      </c>
      <c r="G499" t="s">
        <v>1745</v>
      </c>
      <c r="H499" t="s">
        <v>1760</v>
      </c>
      <c r="I499">
        <v>6003502</v>
      </c>
      <c r="J499">
        <v>1</v>
      </c>
      <c r="K499" t="s">
        <v>1943</v>
      </c>
      <c r="L499" t="s">
        <v>1944</v>
      </c>
      <c r="M499" t="s">
        <v>418</v>
      </c>
      <c r="N499">
        <v>2</v>
      </c>
      <c r="O499">
        <v>4</v>
      </c>
      <c r="P499">
        <v>4</v>
      </c>
      <c r="Q499">
        <v>4</v>
      </c>
      <c r="R499">
        <v>0</v>
      </c>
      <c r="S499">
        <v>0</v>
      </c>
      <c r="T499">
        <v>0</v>
      </c>
      <c r="U499" s="50">
        <v>46273.655115740738</v>
      </c>
      <c r="V499" s="50">
        <v>46273.674375000002</v>
      </c>
      <c r="W499" s="51">
        <v>46273</v>
      </c>
      <c r="X499" t="s">
        <v>1747</v>
      </c>
      <c r="Y499" t="s">
        <v>492</v>
      </c>
    </row>
    <row r="500" spans="1:25" ht="15" customHeight="1" x14ac:dyDescent="0.35">
      <c r="A500">
        <v>2</v>
      </c>
      <c r="B500" s="50">
        <v>46273.6875</v>
      </c>
      <c r="C500">
        <v>11707507</v>
      </c>
      <c r="D500">
        <v>100006740555</v>
      </c>
      <c r="E500" t="s">
        <v>1726</v>
      </c>
      <c r="F500">
        <v>100</v>
      </c>
      <c r="G500" t="s">
        <v>1745</v>
      </c>
      <c r="H500" t="s">
        <v>1760</v>
      </c>
      <c r="I500">
        <v>6003502</v>
      </c>
      <c r="J500">
        <v>1</v>
      </c>
      <c r="K500" t="s">
        <v>1979</v>
      </c>
      <c r="L500" t="s">
        <v>1980</v>
      </c>
      <c r="M500" t="s">
        <v>418</v>
      </c>
      <c r="N500">
        <v>2</v>
      </c>
      <c r="O500">
        <v>2</v>
      </c>
      <c r="P500">
        <v>2</v>
      </c>
      <c r="Q500">
        <v>2</v>
      </c>
      <c r="R500">
        <v>0</v>
      </c>
      <c r="S500">
        <v>0</v>
      </c>
      <c r="T500">
        <v>0</v>
      </c>
      <c r="U500" s="50">
        <v>46273.655115740738</v>
      </c>
      <c r="V500" s="50">
        <v>46273.674375000002</v>
      </c>
      <c r="W500" s="51">
        <v>46273</v>
      </c>
      <c r="X500" t="s">
        <v>1747</v>
      </c>
      <c r="Y500" t="s">
        <v>492</v>
      </c>
    </row>
    <row r="501" spans="1:25" ht="15" customHeight="1" x14ac:dyDescent="0.35">
      <c r="A501">
        <v>2</v>
      </c>
      <c r="B501" s="50">
        <v>46273.6875</v>
      </c>
      <c r="C501">
        <v>11707508</v>
      </c>
      <c r="D501">
        <v>100006740555</v>
      </c>
      <c r="E501" t="s">
        <v>1726</v>
      </c>
      <c r="F501">
        <v>100</v>
      </c>
      <c r="G501" t="s">
        <v>1745</v>
      </c>
      <c r="H501" t="s">
        <v>1760</v>
      </c>
      <c r="I501">
        <v>6003502</v>
      </c>
      <c r="J501">
        <v>1</v>
      </c>
      <c r="K501" t="s">
        <v>1981</v>
      </c>
      <c r="L501" t="s">
        <v>1982</v>
      </c>
      <c r="M501" t="s">
        <v>418</v>
      </c>
      <c r="N501">
        <v>2</v>
      </c>
      <c r="O501">
        <v>1</v>
      </c>
      <c r="P501">
        <v>1</v>
      </c>
      <c r="Q501">
        <v>1</v>
      </c>
      <c r="R501">
        <v>0</v>
      </c>
      <c r="S501">
        <v>0</v>
      </c>
      <c r="T501">
        <v>0</v>
      </c>
      <c r="U501" s="50">
        <v>46273.655115740738</v>
      </c>
      <c r="V501" s="50">
        <v>46273.674375000002</v>
      </c>
      <c r="W501" s="51">
        <v>46273</v>
      </c>
      <c r="X501" t="s">
        <v>1747</v>
      </c>
      <c r="Y501" t="s">
        <v>492</v>
      </c>
    </row>
    <row r="502" spans="1:25" ht="15" customHeight="1" x14ac:dyDescent="0.35">
      <c r="A502">
        <v>2</v>
      </c>
      <c r="B502" s="50">
        <v>46273.6875</v>
      </c>
      <c r="C502">
        <v>11707509</v>
      </c>
      <c r="D502">
        <v>100006740556</v>
      </c>
      <c r="E502" t="s">
        <v>1726</v>
      </c>
      <c r="F502">
        <v>100</v>
      </c>
      <c r="G502" t="s">
        <v>1745</v>
      </c>
      <c r="H502" t="s">
        <v>1760</v>
      </c>
      <c r="I502">
        <v>6003503</v>
      </c>
      <c r="J502">
        <v>2</v>
      </c>
      <c r="K502" t="s">
        <v>1983</v>
      </c>
      <c r="L502" t="s">
        <v>1984</v>
      </c>
      <c r="N502">
        <v>0</v>
      </c>
      <c r="O502">
        <v>2</v>
      </c>
      <c r="P502">
        <v>2</v>
      </c>
      <c r="Q502">
        <v>2</v>
      </c>
      <c r="R502">
        <v>0</v>
      </c>
      <c r="S502">
        <v>0</v>
      </c>
      <c r="T502">
        <v>0</v>
      </c>
      <c r="U502" s="50">
        <v>46273.655115740738</v>
      </c>
      <c r="V502" s="50">
        <v>46273.655115740738</v>
      </c>
      <c r="W502" s="51">
        <v>46273</v>
      </c>
      <c r="X502" t="s">
        <v>1747</v>
      </c>
      <c r="Y502" t="s">
        <v>492</v>
      </c>
    </row>
    <row r="503" spans="1:25" ht="15" customHeight="1" x14ac:dyDescent="0.35">
      <c r="A503">
        <v>2</v>
      </c>
      <c r="B503" s="50">
        <v>46273.6875</v>
      </c>
      <c r="C503">
        <v>11707513</v>
      </c>
      <c r="D503">
        <v>100006740564</v>
      </c>
      <c r="E503" t="s">
        <v>1726</v>
      </c>
      <c r="F503">
        <v>100</v>
      </c>
      <c r="G503" t="s">
        <v>1745</v>
      </c>
      <c r="H503" t="s">
        <v>1760</v>
      </c>
      <c r="I503">
        <v>5965101</v>
      </c>
      <c r="J503">
        <v>1</v>
      </c>
      <c r="K503" t="s">
        <v>1987</v>
      </c>
      <c r="L503" t="s">
        <v>1988</v>
      </c>
      <c r="N503">
        <v>0</v>
      </c>
      <c r="O503">
        <v>3</v>
      </c>
      <c r="P503">
        <v>3</v>
      </c>
      <c r="Q503">
        <v>3</v>
      </c>
      <c r="R503">
        <v>0</v>
      </c>
      <c r="S503">
        <v>0</v>
      </c>
      <c r="T503">
        <v>0</v>
      </c>
      <c r="U503" s="50">
        <v>46273.655127314807</v>
      </c>
      <c r="V503" s="50">
        <v>46273.655127314807</v>
      </c>
      <c r="W503" s="51">
        <v>46273</v>
      </c>
      <c r="X503" t="s">
        <v>1747</v>
      </c>
      <c r="Y503" t="s">
        <v>492</v>
      </c>
    </row>
    <row r="504" spans="1:25" ht="15" customHeight="1" x14ac:dyDescent="0.35">
      <c r="A504">
        <v>2</v>
      </c>
      <c r="B504" s="50">
        <v>46273.6875</v>
      </c>
      <c r="C504">
        <v>11707514</v>
      </c>
      <c r="D504">
        <v>100006740565</v>
      </c>
      <c r="E504" t="s">
        <v>1726</v>
      </c>
      <c r="F504">
        <v>100</v>
      </c>
      <c r="G504" t="s">
        <v>1745</v>
      </c>
      <c r="H504" t="s">
        <v>1760</v>
      </c>
      <c r="I504">
        <v>5980701</v>
      </c>
      <c r="J504">
        <v>2</v>
      </c>
      <c r="K504" t="s">
        <v>1989</v>
      </c>
      <c r="L504" t="s">
        <v>1990</v>
      </c>
      <c r="N504">
        <v>0</v>
      </c>
      <c r="O504">
        <v>1</v>
      </c>
      <c r="P504">
        <v>1</v>
      </c>
      <c r="Q504">
        <v>1</v>
      </c>
      <c r="R504">
        <v>0</v>
      </c>
      <c r="S504">
        <v>0</v>
      </c>
      <c r="T504">
        <v>0</v>
      </c>
      <c r="U504" s="50">
        <v>46273.655127314807</v>
      </c>
      <c r="V504" s="50">
        <v>46273.655127314807</v>
      </c>
      <c r="W504" s="51">
        <v>46273</v>
      </c>
      <c r="X504" t="s">
        <v>1747</v>
      </c>
      <c r="Y504" t="s">
        <v>492</v>
      </c>
    </row>
    <row r="505" spans="1:25" ht="15" customHeight="1" x14ac:dyDescent="0.35">
      <c r="A505">
        <v>2</v>
      </c>
      <c r="B505" s="50">
        <v>46273.6875</v>
      </c>
      <c r="C505">
        <v>11707515</v>
      </c>
      <c r="D505">
        <v>100006740566</v>
      </c>
      <c r="E505" t="s">
        <v>1726</v>
      </c>
      <c r="F505">
        <v>100</v>
      </c>
      <c r="G505" t="s">
        <v>1745</v>
      </c>
      <c r="H505" t="s">
        <v>1760</v>
      </c>
      <c r="I505">
        <v>5990801</v>
      </c>
      <c r="J505">
        <v>1</v>
      </c>
      <c r="K505" t="s">
        <v>1991</v>
      </c>
      <c r="L505" t="s">
        <v>1992</v>
      </c>
      <c r="N505">
        <v>0</v>
      </c>
      <c r="O505">
        <v>1</v>
      </c>
      <c r="P505">
        <v>1</v>
      </c>
      <c r="Q505">
        <v>1</v>
      </c>
      <c r="R505">
        <v>0</v>
      </c>
      <c r="S505">
        <v>0</v>
      </c>
      <c r="T505">
        <v>0</v>
      </c>
      <c r="U505" s="50">
        <v>46273.655127314807</v>
      </c>
      <c r="V505" s="50">
        <v>46273.655127314807</v>
      </c>
      <c r="W505" s="51">
        <v>46273</v>
      </c>
      <c r="X505" t="s">
        <v>1747</v>
      </c>
      <c r="Y505" t="s">
        <v>492</v>
      </c>
    </row>
    <row r="506" spans="1:25" ht="15" customHeight="1" x14ac:dyDescent="0.35">
      <c r="A506">
        <v>2</v>
      </c>
      <c r="B506" s="50">
        <v>46273.6875</v>
      </c>
      <c r="C506">
        <v>11707516</v>
      </c>
      <c r="D506">
        <v>100006740567</v>
      </c>
      <c r="E506" t="s">
        <v>1726</v>
      </c>
      <c r="F506">
        <v>100</v>
      </c>
      <c r="G506" t="s">
        <v>1745</v>
      </c>
      <c r="H506" t="s">
        <v>1760</v>
      </c>
      <c r="I506">
        <v>6005802</v>
      </c>
      <c r="J506">
        <v>1</v>
      </c>
      <c r="K506" t="s">
        <v>1993</v>
      </c>
      <c r="L506" t="s">
        <v>1994</v>
      </c>
      <c r="N506">
        <v>0</v>
      </c>
      <c r="O506">
        <v>6</v>
      </c>
      <c r="P506">
        <v>6</v>
      </c>
      <c r="Q506">
        <v>6</v>
      </c>
      <c r="R506">
        <v>0</v>
      </c>
      <c r="S506">
        <v>0</v>
      </c>
      <c r="T506">
        <v>0</v>
      </c>
      <c r="U506" s="50">
        <v>46273.655127314807</v>
      </c>
      <c r="V506" s="50">
        <v>46273.655127314807</v>
      </c>
      <c r="W506" s="51">
        <v>46273</v>
      </c>
      <c r="X506" t="s">
        <v>1747</v>
      </c>
      <c r="Y506" t="s">
        <v>492</v>
      </c>
    </row>
    <row r="507" spans="1:25" ht="15" customHeight="1" x14ac:dyDescent="0.35">
      <c r="A507">
        <v>2</v>
      </c>
      <c r="B507" s="50">
        <v>46273.6875</v>
      </c>
      <c r="C507">
        <v>11707517</v>
      </c>
      <c r="D507">
        <v>100006740571</v>
      </c>
      <c r="E507" t="s">
        <v>1726</v>
      </c>
      <c r="F507">
        <v>100</v>
      </c>
      <c r="G507" t="s">
        <v>1745</v>
      </c>
      <c r="H507" t="s">
        <v>1760</v>
      </c>
      <c r="I507">
        <v>5887601</v>
      </c>
      <c r="J507">
        <v>1</v>
      </c>
      <c r="K507" t="s">
        <v>1995</v>
      </c>
      <c r="L507" t="s">
        <v>1996</v>
      </c>
      <c r="N507">
        <v>0</v>
      </c>
      <c r="O507">
        <v>3</v>
      </c>
      <c r="P507">
        <v>3</v>
      </c>
      <c r="Q507">
        <v>3</v>
      </c>
      <c r="R507">
        <v>0</v>
      </c>
      <c r="S507">
        <v>0</v>
      </c>
      <c r="T507">
        <v>0</v>
      </c>
      <c r="U507" s="50">
        <v>46273.655127314807</v>
      </c>
      <c r="V507" s="50">
        <v>46273.655127314807</v>
      </c>
      <c r="W507" s="51">
        <v>46273</v>
      </c>
      <c r="X507" t="s">
        <v>1747</v>
      </c>
      <c r="Y507" t="s">
        <v>492</v>
      </c>
    </row>
    <row r="508" spans="1:25" ht="15" customHeight="1" x14ac:dyDescent="0.35">
      <c r="A508">
        <v>2</v>
      </c>
      <c r="B508" s="50">
        <v>46273.6875</v>
      </c>
      <c r="C508">
        <v>11707518</v>
      </c>
      <c r="D508">
        <v>100006740572</v>
      </c>
      <c r="E508" t="s">
        <v>1726</v>
      </c>
      <c r="F508">
        <v>100</v>
      </c>
      <c r="G508" t="s">
        <v>1745</v>
      </c>
      <c r="H508" t="s">
        <v>1760</v>
      </c>
      <c r="I508">
        <v>5887602</v>
      </c>
      <c r="J508">
        <v>2</v>
      </c>
      <c r="K508" t="s">
        <v>1997</v>
      </c>
      <c r="L508" t="s">
        <v>1998</v>
      </c>
      <c r="N508">
        <v>0</v>
      </c>
      <c r="O508">
        <v>1</v>
      </c>
      <c r="P508">
        <v>1</v>
      </c>
      <c r="Q508">
        <v>1</v>
      </c>
      <c r="R508">
        <v>0</v>
      </c>
      <c r="S508">
        <v>0</v>
      </c>
      <c r="T508">
        <v>0</v>
      </c>
      <c r="U508" s="50">
        <v>46273.655127314807</v>
      </c>
      <c r="V508" s="50">
        <v>46273.655127314807</v>
      </c>
      <c r="W508" s="51">
        <v>46273</v>
      </c>
      <c r="X508" t="s">
        <v>1747</v>
      </c>
      <c r="Y508" t="s">
        <v>492</v>
      </c>
    </row>
    <row r="509" spans="1:25" ht="15" customHeight="1" x14ac:dyDescent="0.35">
      <c r="A509">
        <v>2</v>
      </c>
      <c r="B509" s="50">
        <v>46273.6875</v>
      </c>
      <c r="C509">
        <v>11707519</v>
      </c>
      <c r="D509">
        <v>100006740573</v>
      </c>
      <c r="E509" t="s">
        <v>1726</v>
      </c>
      <c r="F509">
        <v>100</v>
      </c>
      <c r="G509" t="s">
        <v>1745</v>
      </c>
      <c r="H509" t="s">
        <v>1760</v>
      </c>
      <c r="I509">
        <v>5968101</v>
      </c>
      <c r="J509">
        <v>1</v>
      </c>
      <c r="K509" t="s">
        <v>1999</v>
      </c>
      <c r="L509" t="s">
        <v>2000</v>
      </c>
      <c r="N509">
        <v>0</v>
      </c>
      <c r="O509">
        <v>6</v>
      </c>
      <c r="P509">
        <v>6</v>
      </c>
      <c r="Q509">
        <v>6</v>
      </c>
      <c r="R509">
        <v>0</v>
      </c>
      <c r="S509">
        <v>0</v>
      </c>
      <c r="T509">
        <v>0</v>
      </c>
      <c r="U509" s="50">
        <v>46273.655127314807</v>
      </c>
      <c r="V509" s="50">
        <v>46273.655127314807</v>
      </c>
      <c r="W509" s="51">
        <v>46273</v>
      </c>
      <c r="X509" t="s">
        <v>1747</v>
      </c>
      <c r="Y509" t="s">
        <v>492</v>
      </c>
    </row>
    <row r="510" spans="1:25" ht="15" customHeight="1" x14ac:dyDescent="0.35">
      <c r="A510">
        <v>2</v>
      </c>
      <c r="B510" s="50">
        <v>46273.6875</v>
      </c>
      <c r="C510">
        <v>11707520</v>
      </c>
      <c r="D510">
        <v>100006740574</v>
      </c>
      <c r="E510" t="s">
        <v>1726</v>
      </c>
      <c r="F510">
        <v>100</v>
      </c>
      <c r="G510" t="s">
        <v>1745</v>
      </c>
      <c r="H510" t="s">
        <v>1760</v>
      </c>
      <c r="I510">
        <v>5970601</v>
      </c>
      <c r="J510">
        <v>1</v>
      </c>
      <c r="K510" t="s">
        <v>2001</v>
      </c>
      <c r="L510" t="s">
        <v>2002</v>
      </c>
      <c r="N510">
        <v>0</v>
      </c>
      <c r="O510">
        <v>1</v>
      </c>
      <c r="P510">
        <v>1</v>
      </c>
      <c r="Q510">
        <v>1</v>
      </c>
      <c r="R510">
        <v>0</v>
      </c>
      <c r="S510">
        <v>0</v>
      </c>
      <c r="T510">
        <v>0</v>
      </c>
      <c r="U510" s="50">
        <v>46273.655127314807</v>
      </c>
      <c r="V510" s="50">
        <v>46273.655127314807</v>
      </c>
      <c r="W510" s="51">
        <v>46273</v>
      </c>
      <c r="X510" t="s">
        <v>1747</v>
      </c>
      <c r="Y510" t="s">
        <v>492</v>
      </c>
    </row>
    <row r="511" spans="1:25" ht="15" customHeight="1" x14ac:dyDescent="0.35">
      <c r="A511">
        <v>2</v>
      </c>
      <c r="B511" s="50">
        <v>46273.6875</v>
      </c>
      <c r="C511">
        <v>11707521</v>
      </c>
      <c r="D511">
        <v>100006740575</v>
      </c>
      <c r="E511" t="s">
        <v>1726</v>
      </c>
      <c r="F511">
        <v>100</v>
      </c>
      <c r="G511" t="s">
        <v>1745</v>
      </c>
      <c r="H511" t="s">
        <v>1760</v>
      </c>
      <c r="I511">
        <v>5981201</v>
      </c>
      <c r="J511">
        <v>2</v>
      </c>
      <c r="K511" t="s">
        <v>2003</v>
      </c>
      <c r="L511" t="s">
        <v>2004</v>
      </c>
      <c r="N511">
        <v>0</v>
      </c>
      <c r="O511">
        <v>6</v>
      </c>
      <c r="P511">
        <v>6</v>
      </c>
      <c r="Q511">
        <v>6</v>
      </c>
      <c r="R511">
        <v>0</v>
      </c>
      <c r="S511">
        <v>0</v>
      </c>
      <c r="T511">
        <v>0</v>
      </c>
      <c r="U511" s="50">
        <v>46273.655127314807</v>
      </c>
      <c r="V511" s="50">
        <v>46273.655127314807</v>
      </c>
      <c r="W511" s="51">
        <v>46273</v>
      </c>
      <c r="X511" t="s">
        <v>1747</v>
      </c>
      <c r="Y511" t="s">
        <v>492</v>
      </c>
    </row>
    <row r="512" spans="1:25" ht="15" customHeight="1" x14ac:dyDescent="0.35">
      <c r="A512">
        <v>2</v>
      </c>
      <c r="B512" s="50">
        <v>46273.6875</v>
      </c>
      <c r="C512">
        <v>11707522</v>
      </c>
      <c r="D512">
        <v>100006740576</v>
      </c>
      <c r="E512" t="s">
        <v>1726</v>
      </c>
      <c r="F512">
        <v>100</v>
      </c>
      <c r="G512" t="s">
        <v>1745</v>
      </c>
      <c r="H512" t="s">
        <v>1760</v>
      </c>
      <c r="I512">
        <v>5995601</v>
      </c>
      <c r="J512">
        <v>1</v>
      </c>
      <c r="K512" t="s">
        <v>2005</v>
      </c>
      <c r="L512" t="s">
        <v>2006</v>
      </c>
      <c r="N512">
        <v>0</v>
      </c>
      <c r="O512">
        <v>6</v>
      </c>
      <c r="P512">
        <v>6</v>
      </c>
      <c r="Q512">
        <v>6</v>
      </c>
      <c r="R512">
        <v>0</v>
      </c>
      <c r="S512">
        <v>0</v>
      </c>
      <c r="T512">
        <v>0</v>
      </c>
      <c r="U512" s="50">
        <v>46273.655127314807</v>
      </c>
      <c r="V512" s="50">
        <v>46273.655127314807</v>
      </c>
      <c r="W512" s="51">
        <v>46273</v>
      </c>
      <c r="X512" t="s">
        <v>1747</v>
      </c>
      <c r="Y512" t="s">
        <v>492</v>
      </c>
    </row>
    <row r="513" spans="1:25" ht="15" customHeight="1" x14ac:dyDescent="0.35">
      <c r="A513">
        <v>2</v>
      </c>
      <c r="B513" s="50">
        <v>46273.6875</v>
      </c>
      <c r="C513">
        <v>11707523</v>
      </c>
      <c r="D513">
        <v>100006740576</v>
      </c>
      <c r="E513" t="s">
        <v>1726</v>
      </c>
      <c r="F513">
        <v>100</v>
      </c>
      <c r="G513" t="s">
        <v>1745</v>
      </c>
      <c r="H513" t="s">
        <v>1760</v>
      </c>
      <c r="I513">
        <v>5995601</v>
      </c>
      <c r="J513">
        <v>1</v>
      </c>
      <c r="K513" t="s">
        <v>2007</v>
      </c>
      <c r="L513" t="s">
        <v>2008</v>
      </c>
      <c r="N513">
        <v>0</v>
      </c>
      <c r="O513">
        <v>1</v>
      </c>
      <c r="P513">
        <v>1</v>
      </c>
      <c r="Q513">
        <v>1</v>
      </c>
      <c r="R513">
        <v>0</v>
      </c>
      <c r="S513">
        <v>0</v>
      </c>
      <c r="T513">
        <v>0</v>
      </c>
      <c r="U513" s="50">
        <v>46273.655127314807</v>
      </c>
      <c r="V513" s="50">
        <v>46273.655127314807</v>
      </c>
      <c r="W513" s="51">
        <v>46273</v>
      </c>
      <c r="X513" t="s">
        <v>1747</v>
      </c>
      <c r="Y513" t="s">
        <v>492</v>
      </c>
    </row>
    <row r="514" spans="1:25" ht="15" customHeight="1" x14ac:dyDescent="0.35">
      <c r="A514">
        <v>2</v>
      </c>
      <c r="B514" s="50">
        <v>46273.6875</v>
      </c>
      <c r="C514">
        <v>11707524</v>
      </c>
      <c r="D514">
        <v>100006740577</v>
      </c>
      <c r="E514" t="s">
        <v>1726</v>
      </c>
      <c r="F514">
        <v>100</v>
      </c>
      <c r="G514" t="s">
        <v>1745</v>
      </c>
      <c r="H514" t="s">
        <v>1760</v>
      </c>
      <c r="I514">
        <v>5995602</v>
      </c>
      <c r="J514">
        <v>2</v>
      </c>
      <c r="K514" t="s">
        <v>2009</v>
      </c>
      <c r="L514" t="s">
        <v>2010</v>
      </c>
      <c r="N514">
        <v>0</v>
      </c>
      <c r="O514">
        <v>1</v>
      </c>
      <c r="P514">
        <v>1</v>
      </c>
      <c r="Q514">
        <v>1</v>
      </c>
      <c r="R514">
        <v>0</v>
      </c>
      <c r="S514">
        <v>0</v>
      </c>
      <c r="T514">
        <v>0</v>
      </c>
      <c r="U514" s="50">
        <v>46273.655127314807</v>
      </c>
      <c r="V514" s="50">
        <v>46273.655127314807</v>
      </c>
      <c r="W514" s="51">
        <v>46273</v>
      </c>
      <c r="X514" t="s">
        <v>1747</v>
      </c>
      <c r="Y514" t="s">
        <v>492</v>
      </c>
    </row>
    <row r="515" spans="1:25" ht="15" customHeight="1" x14ac:dyDescent="0.35">
      <c r="A515">
        <v>2</v>
      </c>
      <c r="B515" s="50">
        <v>46273.6875</v>
      </c>
      <c r="C515">
        <v>11707525</v>
      </c>
      <c r="D515">
        <v>100006740577</v>
      </c>
      <c r="E515" t="s">
        <v>1726</v>
      </c>
      <c r="F515">
        <v>100</v>
      </c>
      <c r="G515" t="s">
        <v>1745</v>
      </c>
      <c r="H515" t="s">
        <v>1760</v>
      </c>
      <c r="I515">
        <v>5995602</v>
      </c>
      <c r="J515">
        <v>2</v>
      </c>
      <c r="K515" t="s">
        <v>2011</v>
      </c>
      <c r="L515" t="s">
        <v>2012</v>
      </c>
      <c r="N515">
        <v>0</v>
      </c>
      <c r="O515">
        <v>5</v>
      </c>
      <c r="P515">
        <v>5</v>
      </c>
      <c r="Q515">
        <v>5</v>
      </c>
      <c r="R515">
        <v>0</v>
      </c>
      <c r="S515">
        <v>0</v>
      </c>
      <c r="T515">
        <v>0</v>
      </c>
      <c r="U515" s="50">
        <v>46273.655127314807</v>
      </c>
      <c r="V515" s="50">
        <v>46273.655127314807</v>
      </c>
      <c r="W515" s="51">
        <v>46273</v>
      </c>
      <c r="X515" t="s">
        <v>1747</v>
      </c>
      <c r="Y515" t="s">
        <v>492</v>
      </c>
    </row>
    <row r="516" spans="1:25" ht="15" customHeight="1" x14ac:dyDescent="0.35">
      <c r="A516">
        <v>2</v>
      </c>
      <c r="B516" s="50">
        <v>46273.6875</v>
      </c>
      <c r="C516">
        <v>11707526</v>
      </c>
      <c r="D516">
        <v>100006740578</v>
      </c>
      <c r="E516" t="s">
        <v>1726</v>
      </c>
      <c r="F516">
        <v>100</v>
      </c>
      <c r="G516" t="s">
        <v>1745</v>
      </c>
      <c r="H516" t="s">
        <v>1760</v>
      </c>
      <c r="I516">
        <v>6004801</v>
      </c>
      <c r="J516">
        <v>2</v>
      </c>
      <c r="K516" t="s">
        <v>1983</v>
      </c>
      <c r="L516" t="s">
        <v>1984</v>
      </c>
      <c r="N516">
        <v>0</v>
      </c>
      <c r="O516">
        <v>4</v>
      </c>
      <c r="P516">
        <v>4</v>
      </c>
      <c r="Q516">
        <v>4</v>
      </c>
      <c r="R516">
        <v>0</v>
      </c>
      <c r="S516">
        <v>0</v>
      </c>
      <c r="T516">
        <v>0</v>
      </c>
      <c r="U516" s="50">
        <v>46273.655127314807</v>
      </c>
      <c r="V516" s="50">
        <v>46273.655127314807</v>
      </c>
      <c r="W516" s="51">
        <v>46273</v>
      </c>
      <c r="X516" t="s">
        <v>1747</v>
      </c>
      <c r="Y516" t="s">
        <v>492</v>
      </c>
    </row>
    <row r="517" spans="1:25" ht="15" customHeight="1" x14ac:dyDescent="0.35">
      <c r="A517">
        <v>2</v>
      </c>
      <c r="B517" s="50">
        <v>46273.6875</v>
      </c>
      <c r="C517">
        <v>11707527</v>
      </c>
      <c r="D517">
        <v>100006740578</v>
      </c>
      <c r="E517" t="s">
        <v>1726</v>
      </c>
      <c r="F517">
        <v>100</v>
      </c>
      <c r="G517" t="s">
        <v>1745</v>
      </c>
      <c r="H517" t="s">
        <v>1760</v>
      </c>
      <c r="I517">
        <v>6004801</v>
      </c>
      <c r="J517">
        <v>2</v>
      </c>
      <c r="K517" t="s">
        <v>2013</v>
      </c>
      <c r="L517" t="s">
        <v>2014</v>
      </c>
      <c r="N517">
        <v>0</v>
      </c>
      <c r="O517">
        <v>10</v>
      </c>
      <c r="P517">
        <v>10</v>
      </c>
      <c r="Q517">
        <v>10</v>
      </c>
      <c r="R517">
        <v>0</v>
      </c>
      <c r="S517">
        <v>0</v>
      </c>
      <c r="T517">
        <v>0</v>
      </c>
      <c r="U517" s="50">
        <v>46273.655127314807</v>
      </c>
      <c r="V517" s="50">
        <v>46273.655127314807</v>
      </c>
      <c r="W517" s="51">
        <v>46273</v>
      </c>
      <c r="X517" t="s">
        <v>1747</v>
      </c>
      <c r="Y517" t="s">
        <v>492</v>
      </c>
    </row>
    <row r="518" spans="1:25" ht="15" customHeight="1" x14ac:dyDescent="0.35">
      <c r="A518">
        <v>2</v>
      </c>
      <c r="B518" s="50">
        <v>46273.6875</v>
      </c>
      <c r="C518">
        <v>11707528</v>
      </c>
      <c r="D518">
        <v>100006740579</v>
      </c>
      <c r="E518" t="s">
        <v>1726</v>
      </c>
      <c r="F518">
        <v>100</v>
      </c>
      <c r="G518" t="s">
        <v>1745</v>
      </c>
      <c r="H518" t="s">
        <v>1760</v>
      </c>
      <c r="I518">
        <v>6004803</v>
      </c>
      <c r="J518">
        <v>2</v>
      </c>
      <c r="K518" t="s">
        <v>2015</v>
      </c>
      <c r="L518" t="s">
        <v>2016</v>
      </c>
      <c r="N518">
        <v>0</v>
      </c>
      <c r="O518">
        <v>6</v>
      </c>
      <c r="P518">
        <v>6</v>
      </c>
      <c r="Q518">
        <v>6</v>
      </c>
      <c r="R518">
        <v>0</v>
      </c>
      <c r="S518">
        <v>0</v>
      </c>
      <c r="T518">
        <v>0</v>
      </c>
      <c r="U518" s="50">
        <v>46273.655127314807</v>
      </c>
      <c r="V518" s="50">
        <v>46273.655127314807</v>
      </c>
      <c r="W518" s="51">
        <v>46273</v>
      </c>
      <c r="X518" t="s">
        <v>1747</v>
      </c>
      <c r="Y518" t="s">
        <v>492</v>
      </c>
    </row>
    <row r="519" spans="1:25" ht="15" customHeight="1" x14ac:dyDescent="0.35">
      <c r="A519">
        <v>2</v>
      </c>
      <c r="B519" s="50">
        <v>46273.6875</v>
      </c>
      <c r="C519">
        <v>11707529</v>
      </c>
      <c r="D519">
        <v>100006740579</v>
      </c>
      <c r="E519" t="s">
        <v>1726</v>
      </c>
      <c r="F519">
        <v>100</v>
      </c>
      <c r="G519" t="s">
        <v>1745</v>
      </c>
      <c r="H519" t="s">
        <v>1760</v>
      </c>
      <c r="I519">
        <v>6004803</v>
      </c>
      <c r="J519">
        <v>2</v>
      </c>
      <c r="K519" t="s">
        <v>2017</v>
      </c>
      <c r="L519" t="s">
        <v>2018</v>
      </c>
      <c r="N519">
        <v>0</v>
      </c>
      <c r="O519">
        <v>7</v>
      </c>
      <c r="P519">
        <v>7</v>
      </c>
      <c r="Q519">
        <v>7</v>
      </c>
      <c r="R519">
        <v>0</v>
      </c>
      <c r="S519">
        <v>0</v>
      </c>
      <c r="T519">
        <v>0</v>
      </c>
      <c r="U519" s="50">
        <v>46273.655127314807</v>
      </c>
      <c r="V519" s="50">
        <v>46273.655127314807</v>
      </c>
      <c r="W519" s="51">
        <v>46273</v>
      </c>
      <c r="X519" t="s">
        <v>1747</v>
      </c>
      <c r="Y519" t="s">
        <v>492</v>
      </c>
    </row>
    <row r="520" spans="1:25" ht="15" customHeight="1" x14ac:dyDescent="0.35">
      <c r="A520">
        <v>2</v>
      </c>
      <c r="B520" s="50">
        <v>46273.6875</v>
      </c>
      <c r="C520">
        <v>11707530</v>
      </c>
      <c r="D520">
        <v>100006740580</v>
      </c>
      <c r="E520" t="s">
        <v>1726</v>
      </c>
      <c r="F520">
        <v>100</v>
      </c>
      <c r="G520" t="s">
        <v>1745</v>
      </c>
      <c r="H520" t="s">
        <v>1760</v>
      </c>
      <c r="I520">
        <v>6004804</v>
      </c>
      <c r="J520">
        <v>2</v>
      </c>
      <c r="K520" t="s">
        <v>2019</v>
      </c>
      <c r="L520" t="s">
        <v>2020</v>
      </c>
      <c r="N520">
        <v>0</v>
      </c>
      <c r="O520">
        <v>3</v>
      </c>
      <c r="P520">
        <v>3</v>
      </c>
      <c r="Q520">
        <v>3</v>
      </c>
      <c r="R520">
        <v>0</v>
      </c>
      <c r="S520">
        <v>0</v>
      </c>
      <c r="T520">
        <v>0</v>
      </c>
      <c r="U520" s="50">
        <v>46273.655127314807</v>
      </c>
      <c r="V520" s="50">
        <v>46273.655127314807</v>
      </c>
      <c r="W520" s="51">
        <v>46273</v>
      </c>
      <c r="X520" t="s">
        <v>1747</v>
      </c>
      <c r="Y520" t="s">
        <v>492</v>
      </c>
    </row>
    <row r="521" spans="1:25" ht="15" customHeight="1" x14ac:dyDescent="0.35">
      <c r="A521">
        <v>2</v>
      </c>
      <c r="B521" s="50">
        <v>46273.6875</v>
      </c>
      <c r="C521">
        <v>11707531</v>
      </c>
      <c r="D521">
        <v>100006740580</v>
      </c>
      <c r="E521" t="s">
        <v>1726</v>
      </c>
      <c r="F521">
        <v>100</v>
      </c>
      <c r="G521" t="s">
        <v>1745</v>
      </c>
      <c r="H521" t="s">
        <v>1760</v>
      </c>
      <c r="I521">
        <v>6004804</v>
      </c>
      <c r="J521">
        <v>2</v>
      </c>
      <c r="K521" t="s">
        <v>2003</v>
      </c>
      <c r="L521" t="s">
        <v>2004</v>
      </c>
      <c r="N521">
        <v>0</v>
      </c>
      <c r="O521">
        <v>18</v>
      </c>
      <c r="P521">
        <v>18</v>
      </c>
      <c r="Q521">
        <v>18</v>
      </c>
      <c r="R521">
        <v>0</v>
      </c>
      <c r="S521">
        <v>0</v>
      </c>
      <c r="T521">
        <v>0</v>
      </c>
      <c r="U521" s="50">
        <v>46273.655127314807</v>
      </c>
      <c r="V521" s="50">
        <v>46273.655127314807</v>
      </c>
      <c r="W521" s="51">
        <v>46273</v>
      </c>
      <c r="X521" t="s">
        <v>1747</v>
      </c>
      <c r="Y521" t="s">
        <v>492</v>
      </c>
    </row>
    <row r="522" spans="1:25" ht="15" customHeight="1" x14ac:dyDescent="0.35">
      <c r="A522">
        <v>2</v>
      </c>
      <c r="B522" s="50">
        <v>46273.6875</v>
      </c>
      <c r="C522">
        <v>11707532</v>
      </c>
      <c r="D522">
        <v>100006740580</v>
      </c>
      <c r="E522" t="s">
        <v>1726</v>
      </c>
      <c r="F522">
        <v>100</v>
      </c>
      <c r="G522" t="s">
        <v>1745</v>
      </c>
      <c r="H522" t="s">
        <v>1760</v>
      </c>
      <c r="I522">
        <v>6004804</v>
      </c>
      <c r="J522">
        <v>2</v>
      </c>
      <c r="K522" t="s">
        <v>2021</v>
      </c>
      <c r="L522" t="s">
        <v>2022</v>
      </c>
      <c r="N522">
        <v>0</v>
      </c>
      <c r="O522">
        <v>11</v>
      </c>
      <c r="P522">
        <v>11</v>
      </c>
      <c r="Q522">
        <v>11</v>
      </c>
      <c r="R522">
        <v>0</v>
      </c>
      <c r="S522">
        <v>0</v>
      </c>
      <c r="T522">
        <v>0</v>
      </c>
      <c r="U522" s="50">
        <v>46273.655127314807</v>
      </c>
      <c r="V522" s="50">
        <v>46273.655127314807</v>
      </c>
      <c r="W522" s="51">
        <v>46273</v>
      </c>
      <c r="X522" t="s">
        <v>1747</v>
      </c>
      <c r="Y522" t="s">
        <v>492</v>
      </c>
    </row>
    <row r="523" spans="1:25" ht="15" customHeight="1" x14ac:dyDescent="0.35">
      <c r="A523">
        <v>2</v>
      </c>
      <c r="B523" s="50">
        <v>46273.6875</v>
      </c>
      <c r="C523">
        <v>11707533</v>
      </c>
      <c r="D523">
        <v>100006740581</v>
      </c>
      <c r="E523" t="s">
        <v>1726</v>
      </c>
      <c r="F523">
        <v>100</v>
      </c>
      <c r="G523" t="s">
        <v>1745</v>
      </c>
      <c r="H523" t="s">
        <v>1760</v>
      </c>
      <c r="I523">
        <v>6009501</v>
      </c>
      <c r="J523">
        <v>1</v>
      </c>
      <c r="K523" t="s">
        <v>2023</v>
      </c>
      <c r="L523" t="s">
        <v>2024</v>
      </c>
      <c r="N523">
        <v>0</v>
      </c>
      <c r="O523">
        <v>3</v>
      </c>
      <c r="P523">
        <v>3</v>
      </c>
      <c r="Q523">
        <v>3</v>
      </c>
      <c r="R523">
        <v>0</v>
      </c>
      <c r="S523">
        <v>0</v>
      </c>
      <c r="T523">
        <v>0</v>
      </c>
      <c r="U523" s="50">
        <v>46273.655127314807</v>
      </c>
      <c r="V523" s="50">
        <v>46273.655127314807</v>
      </c>
      <c r="W523" s="51">
        <v>46273</v>
      </c>
      <c r="X523" t="s">
        <v>1747</v>
      </c>
      <c r="Y523" t="s">
        <v>492</v>
      </c>
    </row>
    <row r="524" spans="1:25" ht="15" customHeight="1" x14ac:dyDescent="0.35">
      <c r="A524">
        <v>2</v>
      </c>
      <c r="B524" s="50">
        <v>46273.6875</v>
      </c>
      <c r="C524">
        <v>11707534</v>
      </c>
      <c r="D524">
        <v>100006740581</v>
      </c>
      <c r="E524" t="s">
        <v>1726</v>
      </c>
      <c r="F524">
        <v>100</v>
      </c>
      <c r="G524" t="s">
        <v>1745</v>
      </c>
      <c r="H524" t="s">
        <v>1760</v>
      </c>
      <c r="I524">
        <v>6009501</v>
      </c>
      <c r="J524">
        <v>1</v>
      </c>
      <c r="K524" t="s">
        <v>2025</v>
      </c>
      <c r="L524" t="s">
        <v>2026</v>
      </c>
      <c r="N524">
        <v>0</v>
      </c>
      <c r="O524">
        <v>2</v>
      </c>
      <c r="P524">
        <v>2</v>
      </c>
      <c r="Q524">
        <v>2</v>
      </c>
      <c r="R524">
        <v>0</v>
      </c>
      <c r="S524">
        <v>0</v>
      </c>
      <c r="T524">
        <v>0</v>
      </c>
      <c r="U524" s="50">
        <v>46273.655127314807</v>
      </c>
      <c r="V524" s="50">
        <v>46273.655127314807</v>
      </c>
      <c r="W524" s="51">
        <v>46273</v>
      </c>
      <c r="X524" t="s">
        <v>1747</v>
      </c>
      <c r="Y524" t="s">
        <v>492</v>
      </c>
    </row>
    <row r="525" spans="1:25" ht="15" customHeight="1" x14ac:dyDescent="0.35">
      <c r="A525">
        <v>2</v>
      </c>
      <c r="B525" s="50">
        <v>46273.6875</v>
      </c>
      <c r="C525">
        <v>11707535</v>
      </c>
      <c r="D525">
        <v>100006740586</v>
      </c>
      <c r="E525" t="s">
        <v>1726</v>
      </c>
      <c r="F525">
        <v>100</v>
      </c>
      <c r="G525" t="s">
        <v>1745</v>
      </c>
      <c r="H525" t="s">
        <v>1760</v>
      </c>
      <c r="I525">
        <v>5987301</v>
      </c>
      <c r="J525">
        <v>1</v>
      </c>
      <c r="K525" t="s">
        <v>2027</v>
      </c>
      <c r="L525" t="s">
        <v>2028</v>
      </c>
      <c r="N525">
        <v>0</v>
      </c>
      <c r="O525">
        <v>2</v>
      </c>
      <c r="P525">
        <v>2</v>
      </c>
      <c r="Q525">
        <v>2</v>
      </c>
      <c r="R525">
        <v>0</v>
      </c>
      <c r="S525">
        <v>0</v>
      </c>
      <c r="T525">
        <v>0</v>
      </c>
      <c r="U525" s="50">
        <v>46273.655138888891</v>
      </c>
      <c r="V525" s="50">
        <v>46273.655138888891</v>
      </c>
      <c r="W525" s="51">
        <v>46273</v>
      </c>
      <c r="X525" t="s">
        <v>1747</v>
      </c>
      <c r="Y525" t="s">
        <v>492</v>
      </c>
    </row>
    <row r="526" spans="1:25" ht="15" customHeight="1" x14ac:dyDescent="0.35">
      <c r="A526">
        <v>2</v>
      </c>
      <c r="B526" s="50">
        <v>46273.6875</v>
      </c>
      <c r="C526">
        <v>11707536</v>
      </c>
      <c r="D526">
        <v>100006740587</v>
      </c>
      <c r="E526" t="s">
        <v>1726</v>
      </c>
      <c r="F526">
        <v>100</v>
      </c>
      <c r="G526" t="s">
        <v>1745</v>
      </c>
      <c r="H526" t="s">
        <v>1760</v>
      </c>
      <c r="I526">
        <v>5993201</v>
      </c>
      <c r="J526">
        <v>1</v>
      </c>
      <c r="K526" t="s">
        <v>2029</v>
      </c>
      <c r="L526" t="s">
        <v>2030</v>
      </c>
      <c r="N526">
        <v>0</v>
      </c>
      <c r="O526">
        <v>1</v>
      </c>
      <c r="P526">
        <v>1</v>
      </c>
      <c r="Q526">
        <v>1</v>
      </c>
      <c r="R526">
        <v>0</v>
      </c>
      <c r="S526">
        <v>0</v>
      </c>
      <c r="T526">
        <v>0</v>
      </c>
      <c r="U526" s="50">
        <v>46273.655138888891</v>
      </c>
      <c r="V526" s="50">
        <v>46273.655138888891</v>
      </c>
      <c r="W526" s="51">
        <v>46273</v>
      </c>
      <c r="X526" t="s">
        <v>1747</v>
      </c>
      <c r="Y526" t="s">
        <v>492</v>
      </c>
    </row>
    <row r="527" spans="1:25" ht="15" customHeight="1" x14ac:dyDescent="0.35">
      <c r="A527">
        <v>2</v>
      </c>
      <c r="B527" s="50">
        <v>46273.6875</v>
      </c>
      <c r="C527">
        <v>11707537</v>
      </c>
      <c r="D527">
        <v>100006740587</v>
      </c>
      <c r="E527" t="s">
        <v>1726</v>
      </c>
      <c r="F527">
        <v>100</v>
      </c>
      <c r="G527" t="s">
        <v>1745</v>
      </c>
      <c r="H527" t="s">
        <v>1760</v>
      </c>
      <c r="I527">
        <v>5993201</v>
      </c>
      <c r="J527">
        <v>1</v>
      </c>
      <c r="K527" t="s">
        <v>2031</v>
      </c>
      <c r="L527" t="s">
        <v>2032</v>
      </c>
      <c r="N527">
        <v>0</v>
      </c>
      <c r="O527">
        <v>2</v>
      </c>
      <c r="P527">
        <v>2</v>
      </c>
      <c r="Q527">
        <v>2</v>
      </c>
      <c r="R527">
        <v>0</v>
      </c>
      <c r="S527">
        <v>0</v>
      </c>
      <c r="T527">
        <v>0</v>
      </c>
      <c r="U527" s="50">
        <v>46273.655138888891</v>
      </c>
      <c r="V527" s="50">
        <v>46273.655138888891</v>
      </c>
      <c r="W527" s="51">
        <v>46273</v>
      </c>
      <c r="X527" t="s">
        <v>1747</v>
      </c>
      <c r="Y527" t="s">
        <v>492</v>
      </c>
    </row>
    <row r="528" spans="1:25" ht="15" customHeight="1" x14ac:dyDescent="0.35">
      <c r="A528">
        <v>2</v>
      </c>
      <c r="B528" s="50">
        <v>46273.6875</v>
      </c>
      <c r="C528">
        <v>11707538</v>
      </c>
      <c r="D528">
        <v>100006740587</v>
      </c>
      <c r="E528" t="s">
        <v>1726</v>
      </c>
      <c r="F528">
        <v>100</v>
      </c>
      <c r="G528" t="s">
        <v>1745</v>
      </c>
      <c r="H528" t="s">
        <v>1760</v>
      </c>
      <c r="I528">
        <v>5993201</v>
      </c>
      <c r="J528">
        <v>1</v>
      </c>
      <c r="K528" t="s">
        <v>2033</v>
      </c>
      <c r="L528" t="s">
        <v>2034</v>
      </c>
      <c r="N528">
        <v>0</v>
      </c>
      <c r="O528">
        <v>3</v>
      </c>
      <c r="P528">
        <v>3</v>
      </c>
      <c r="Q528">
        <v>3</v>
      </c>
      <c r="R528">
        <v>0</v>
      </c>
      <c r="S528">
        <v>0</v>
      </c>
      <c r="T528">
        <v>0</v>
      </c>
      <c r="U528" s="50">
        <v>46273.655138888891</v>
      </c>
      <c r="V528" s="50">
        <v>46273.655138888891</v>
      </c>
      <c r="W528" s="51">
        <v>46273</v>
      </c>
      <c r="X528" t="s">
        <v>1747</v>
      </c>
      <c r="Y528" t="s">
        <v>492</v>
      </c>
    </row>
    <row r="529" spans="1:25" ht="15" customHeight="1" x14ac:dyDescent="0.35">
      <c r="A529">
        <v>2</v>
      </c>
      <c r="B529" s="50">
        <v>46273.6875</v>
      </c>
      <c r="C529">
        <v>11707539</v>
      </c>
      <c r="D529">
        <v>100006740587</v>
      </c>
      <c r="E529" t="s">
        <v>1726</v>
      </c>
      <c r="F529">
        <v>100</v>
      </c>
      <c r="G529" t="s">
        <v>1745</v>
      </c>
      <c r="H529" t="s">
        <v>1760</v>
      </c>
      <c r="I529">
        <v>5993201</v>
      </c>
      <c r="J529">
        <v>1</v>
      </c>
      <c r="K529" t="s">
        <v>2035</v>
      </c>
      <c r="L529" t="s">
        <v>2036</v>
      </c>
      <c r="N529">
        <v>0</v>
      </c>
      <c r="O529">
        <v>2</v>
      </c>
      <c r="P529">
        <v>2</v>
      </c>
      <c r="Q529">
        <v>2</v>
      </c>
      <c r="R529">
        <v>0</v>
      </c>
      <c r="S529">
        <v>0</v>
      </c>
      <c r="T529">
        <v>0</v>
      </c>
      <c r="U529" s="50">
        <v>46273.655138888891</v>
      </c>
      <c r="V529" s="50">
        <v>46273.655138888891</v>
      </c>
      <c r="W529" s="51">
        <v>46273</v>
      </c>
      <c r="X529" t="s">
        <v>1747</v>
      </c>
      <c r="Y529" t="s">
        <v>492</v>
      </c>
    </row>
    <row r="530" spans="1:25" ht="15" customHeight="1" x14ac:dyDescent="0.35">
      <c r="A530">
        <v>2</v>
      </c>
      <c r="B530" s="50">
        <v>46273.6875</v>
      </c>
      <c r="C530">
        <v>11707540</v>
      </c>
      <c r="D530">
        <v>100006740587</v>
      </c>
      <c r="E530" t="s">
        <v>1726</v>
      </c>
      <c r="F530">
        <v>100</v>
      </c>
      <c r="G530" t="s">
        <v>1745</v>
      </c>
      <c r="H530" t="s">
        <v>1760</v>
      </c>
      <c r="I530">
        <v>5993201</v>
      </c>
      <c r="J530">
        <v>1</v>
      </c>
      <c r="K530" t="s">
        <v>2037</v>
      </c>
      <c r="L530" t="s">
        <v>2038</v>
      </c>
      <c r="N530">
        <v>0</v>
      </c>
      <c r="O530">
        <v>1</v>
      </c>
      <c r="P530">
        <v>1</v>
      </c>
      <c r="Q530">
        <v>1</v>
      </c>
      <c r="R530">
        <v>0</v>
      </c>
      <c r="S530">
        <v>0</v>
      </c>
      <c r="T530">
        <v>0</v>
      </c>
      <c r="U530" s="50">
        <v>46273.655138888891</v>
      </c>
      <c r="V530" s="50">
        <v>46273.655138888891</v>
      </c>
      <c r="W530" s="51">
        <v>46273</v>
      </c>
      <c r="X530" t="s">
        <v>1747</v>
      </c>
      <c r="Y530" t="s">
        <v>492</v>
      </c>
    </row>
    <row r="531" spans="1:25" ht="15" customHeight="1" x14ac:dyDescent="0.35">
      <c r="A531">
        <v>2</v>
      </c>
      <c r="B531" s="50">
        <v>46273.6875</v>
      </c>
      <c r="C531">
        <v>11707541</v>
      </c>
      <c r="D531">
        <v>100006740587</v>
      </c>
      <c r="E531" t="s">
        <v>1726</v>
      </c>
      <c r="F531">
        <v>100</v>
      </c>
      <c r="G531" t="s">
        <v>1745</v>
      </c>
      <c r="H531" t="s">
        <v>1760</v>
      </c>
      <c r="I531">
        <v>5993201</v>
      </c>
      <c r="J531">
        <v>1</v>
      </c>
      <c r="K531" t="s">
        <v>2039</v>
      </c>
      <c r="L531" t="s">
        <v>2040</v>
      </c>
      <c r="N531">
        <v>0</v>
      </c>
      <c r="O531">
        <v>1</v>
      </c>
      <c r="P531">
        <v>1</v>
      </c>
      <c r="Q531">
        <v>1</v>
      </c>
      <c r="R531">
        <v>0</v>
      </c>
      <c r="S531">
        <v>0</v>
      </c>
      <c r="T531">
        <v>0</v>
      </c>
      <c r="U531" s="50">
        <v>46273.655138888891</v>
      </c>
      <c r="V531" s="50">
        <v>46273.655138888891</v>
      </c>
      <c r="W531" s="51">
        <v>46273</v>
      </c>
      <c r="X531" t="s">
        <v>1747</v>
      </c>
      <c r="Y531" t="s">
        <v>492</v>
      </c>
    </row>
    <row r="532" spans="1:25" ht="15" customHeight="1" x14ac:dyDescent="0.35">
      <c r="A532">
        <v>2</v>
      </c>
      <c r="B532" s="50">
        <v>46273.6875</v>
      </c>
      <c r="C532">
        <v>11707542</v>
      </c>
      <c r="D532">
        <v>100006740587</v>
      </c>
      <c r="E532" t="s">
        <v>1726</v>
      </c>
      <c r="F532">
        <v>100</v>
      </c>
      <c r="G532" t="s">
        <v>1745</v>
      </c>
      <c r="H532" t="s">
        <v>1760</v>
      </c>
      <c r="I532">
        <v>5993201</v>
      </c>
      <c r="J532">
        <v>1</v>
      </c>
      <c r="K532" t="s">
        <v>2041</v>
      </c>
      <c r="L532" t="s">
        <v>2042</v>
      </c>
      <c r="N532">
        <v>0</v>
      </c>
      <c r="O532">
        <v>3</v>
      </c>
      <c r="P532">
        <v>3</v>
      </c>
      <c r="Q532">
        <v>3</v>
      </c>
      <c r="R532">
        <v>0</v>
      </c>
      <c r="S532">
        <v>0</v>
      </c>
      <c r="T532">
        <v>0</v>
      </c>
      <c r="U532" s="50">
        <v>46273.655138888891</v>
      </c>
      <c r="V532" s="50">
        <v>46273.655138888891</v>
      </c>
      <c r="W532" s="51">
        <v>46273</v>
      </c>
      <c r="X532" t="s">
        <v>1747</v>
      </c>
      <c r="Y532" t="s">
        <v>492</v>
      </c>
    </row>
    <row r="533" spans="1:25" ht="15" customHeight="1" x14ac:dyDescent="0.35">
      <c r="A533">
        <v>2</v>
      </c>
      <c r="B533" s="50">
        <v>46273.6875</v>
      </c>
      <c r="C533">
        <v>11707543</v>
      </c>
      <c r="D533">
        <v>100006740587</v>
      </c>
      <c r="E533" t="s">
        <v>1726</v>
      </c>
      <c r="F533">
        <v>100</v>
      </c>
      <c r="G533" t="s">
        <v>1745</v>
      </c>
      <c r="H533" t="s">
        <v>1760</v>
      </c>
      <c r="I533">
        <v>5993201</v>
      </c>
      <c r="J533">
        <v>1</v>
      </c>
      <c r="K533" t="s">
        <v>2043</v>
      </c>
      <c r="L533" t="s">
        <v>2044</v>
      </c>
      <c r="N533">
        <v>0</v>
      </c>
      <c r="O533">
        <v>2</v>
      </c>
      <c r="P533">
        <v>2</v>
      </c>
      <c r="Q533">
        <v>2</v>
      </c>
      <c r="R533">
        <v>0</v>
      </c>
      <c r="S533">
        <v>0</v>
      </c>
      <c r="T533">
        <v>0</v>
      </c>
      <c r="U533" s="50">
        <v>46273.655138888891</v>
      </c>
      <c r="V533" s="50">
        <v>46273.655138888891</v>
      </c>
      <c r="W533" s="51">
        <v>46273</v>
      </c>
      <c r="X533" t="s">
        <v>1747</v>
      </c>
      <c r="Y533" t="s">
        <v>492</v>
      </c>
    </row>
    <row r="534" spans="1:25" ht="15" customHeight="1" x14ac:dyDescent="0.35">
      <c r="A534">
        <v>2</v>
      </c>
      <c r="B534" s="50">
        <v>46273.6875</v>
      </c>
      <c r="C534">
        <v>11707544</v>
      </c>
      <c r="D534">
        <v>100006740589</v>
      </c>
      <c r="E534" t="s">
        <v>1726</v>
      </c>
      <c r="F534">
        <v>100</v>
      </c>
      <c r="G534" t="s">
        <v>1745</v>
      </c>
      <c r="H534" t="s">
        <v>1760</v>
      </c>
      <c r="I534">
        <v>5979402</v>
      </c>
      <c r="J534">
        <v>1</v>
      </c>
      <c r="K534" t="s">
        <v>2045</v>
      </c>
      <c r="L534" t="s">
        <v>2046</v>
      </c>
      <c r="N534">
        <v>0</v>
      </c>
      <c r="O534">
        <v>1</v>
      </c>
      <c r="P534">
        <v>1</v>
      </c>
      <c r="Q534">
        <v>1</v>
      </c>
      <c r="R534">
        <v>0</v>
      </c>
      <c r="S534">
        <v>0</v>
      </c>
      <c r="T534">
        <v>0</v>
      </c>
      <c r="U534" s="50">
        <v>46273.655138888891</v>
      </c>
      <c r="V534" s="50">
        <v>46273.655138888891</v>
      </c>
      <c r="W534" s="51">
        <v>46273</v>
      </c>
      <c r="X534" t="s">
        <v>1747</v>
      </c>
      <c r="Y534" t="s">
        <v>492</v>
      </c>
    </row>
    <row r="535" spans="1:25" ht="15" customHeight="1" x14ac:dyDescent="0.35">
      <c r="A535">
        <v>2</v>
      </c>
      <c r="B535" s="50">
        <v>46273.6875</v>
      </c>
      <c r="C535">
        <v>11707545</v>
      </c>
      <c r="D535">
        <v>100006740589</v>
      </c>
      <c r="E535" t="s">
        <v>1726</v>
      </c>
      <c r="F535">
        <v>100</v>
      </c>
      <c r="G535" t="s">
        <v>1745</v>
      </c>
      <c r="H535" t="s">
        <v>1760</v>
      </c>
      <c r="I535">
        <v>5979402</v>
      </c>
      <c r="J535">
        <v>1</v>
      </c>
      <c r="K535" t="s">
        <v>2047</v>
      </c>
      <c r="L535" t="s">
        <v>2048</v>
      </c>
      <c r="N535">
        <v>0</v>
      </c>
      <c r="O535">
        <v>5</v>
      </c>
      <c r="P535">
        <v>5</v>
      </c>
      <c r="Q535">
        <v>5</v>
      </c>
      <c r="R535">
        <v>0</v>
      </c>
      <c r="S535">
        <v>0</v>
      </c>
      <c r="T535">
        <v>0</v>
      </c>
      <c r="U535" s="50">
        <v>46273.655138888891</v>
      </c>
      <c r="V535" s="50">
        <v>46273.655138888891</v>
      </c>
      <c r="W535" s="51">
        <v>46273</v>
      </c>
      <c r="X535" t="s">
        <v>1747</v>
      </c>
      <c r="Y535" t="s">
        <v>492</v>
      </c>
    </row>
    <row r="536" spans="1:25" ht="15" customHeight="1" x14ac:dyDescent="0.35">
      <c r="A536">
        <v>2</v>
      </c>
      <c r="B536" s="50">
        <v>46273.6875</v>
      </c>
      <c r="C536">
        <v>11707546</v>
      </c>
      <c r="D536">
        <v>100006740590</v>
      </c>
      <c r="E536" t="s">
        <v>1726</v>
      </c>
      <c r="F536">
        <v>100</v>
      </c>
      <c r="G536" t="s">
        <v>1745</v>
      </c>
      <c r="H536" t="s">
        <v>1760</v>
      </c>
      <c r="I536">
        <v>5964203</v>
      </c>
      <c r="J536">
        <v>1</v>
      </c>
      <c r="K536" t="s">
        <v>2029</v>
      </c>
      <c r="L536" t="s">
        <v>2030</v>
      </c>
      <c r="N536">
        <v>0</v>
      </c>
      <c r="O536">
        <v>1</v>
      </c>
      <c r="P536">
        <v>1</v>
      </c>
      <c r="Q536">
        <v>1</v>
      </c>
      <c r="R536">
        <v>0</v>
      </c>
      <c r="S536">
        <v>0</v>
      </c>
      <c r="T536">
        <v>0</v>
      </c>
      <c r="U536" s="50">
        <v>46273.655138888891</v>
      </c>
      <c r="V536" s="50">
        <v>46273.655138888891</v>
      </c>
      <c r="W536" s="51">
        <v>46273</v>
      </c>
      <c r="X536" t="s">
        <v>1747</v>
      </c>
      <c r="Y536" t="s">
        <v>492</v>
      </c>
    </row>
    <row r="537" spans="1:25" ht="15" customHeight="1" x14ac:dyDescent="0.35">
      <c r="A537">
        <v>2</v>
      </c>
      <c r="B537" s="50">
        <v>46273.6875</v>
      </c>
      <c r="C537">
        <v>11707547</v>
      </c>
      <c r="D537">
        <v>100006740590</v>
      </c>
      <c r="E537" t="s">
        <v>1726</v>
      </c>
      <c r="F537">
        <v>100</v>
      </c>
      <c r="G537" t="s">
        <v>1745</v>
      </c>
      <c r="H537" t="s">
        <v>1760</v>
      </c>
      <c r="I537">
        <v>5964203</v>
      </c>
      <c r="J537">
        <v>1</v>
      </c>
      <c r="K537" t="s">
        <v>2049</v>
      </c>
      <c r="L537" t="s">
        <v>2050</v>
      </c>
      <c r="N537">
        <v>0</v>
      </c>
      <c r="O537">
        <v>1</v>
      </c>
      <c r="P537">
        <v>1</v>
      </c>
      <c r="Q537">
        <v>1</v>
      </c>
      <c r="R537">
        <v>0</v>
      </c>
      <c r="S537">
        <v>0</v>
      </c>
      <c r="T537">
        <v>0</v>
      </c>
      <c r="U537" s="50">
        <v>46273.655138888891</v>
      </c>
      <c r="V537" s="50">
        <v>46273.655138888891</v>
      </c>
      <c r="W537" s="51">
        <v>46273</v>
      </c>
      <c r="X537" t="s">
        <v>1747</v>
      </c>
      <c r="Y537" t="s">
        <v>492</v>
      </c>
    </row>
    <row r="538" spans="1:25" ht="15" customHeight="1" x14ac:dyDescent="0.35">
      <c r="A538">
        <v>2</v>
      </c>
      <c r="B538" s="50">
        <v>46273.6875</v>
      </c>
      <c r="C538">
        <v>11707548</v>
      </c>
      <c r="D538">
        <v>100006740590</v>
      </c>
      <c r="E538" t="s">
        <v>1726</v>
      </c>
      <c r="F538">
        <v>100</v>
      </c>
      <c r="G538" t="s">
        <v>1745</v>
      </c>
      <c r="H538" t="s">
        <v>1760</v>
      </c>
      <c r="I538">
        <v>5964203</v>
      </c>
      <c r="J538">
        <v>1</v>
      </c>
      <c r="K538" t="s">
        <v>2051</v>
      </c>
      <c r="L538" t="s">
        <v>2052</v>
      </c>
      <c r="N538">
        <v>0</v>
      </c>
      <c r="O538">
        <v>1</v>
      </c>
      <c r="P538">
        <v>1</v>
      </c>
      <c r="Q538">
        <v>1</v>
      </c>
      <c r="R538">
        <v>0</v>
      </c>
      <c r="S538">
        <v>0</v>
      </c>
      <c r="T538">
        <v>0</v>
      </c>
      <c r="U538" s="50">
        <v>46273.655138888891</v>
      </c>
      <c r="V538" s="50">
        <v>46273.655138888891</v>
      </c>
      <c r="W538" s="51">
        <v>46273</v>
      </c>
      <c r="X538" t="s">
        <v>1747</v>
      </c>
      <c r="Y538" t="s">
        <v>492</v>
      </c>
    </row>
    <row r="539" spans="1:25" ht="15" customHeight="1" x14ac:dyDescent="0.35">
      <c r="A539">
        <v>2</v>
      </c>
      <c r="B539" s="50">
        <v>46273.6875</v>
      </c>
      <c r="C539">
        <v>11707549</v>
      </c>
      <c r="D539">
        <v>100006740590</v>
      </c>
      <c r="E539" t="s">
        <v>1726</v>
      </c>
      <c r="F539">
        <v>100</v>
      </c>
      <c r="G539" t="s">
        <v>1745</v>
      </c>
      <c r="H539" t="s">
        <v>1760</v>
      </c>
      <c r="I539">
        <v>5964203</v>
      </c>
      <c r="J539">
        <v>1</v>
      </c>
      <c r="K539" t="s">
        <v>2053</v>
      </c>
      <c r="L539" t="s">
        <v>2054</v>
      </c>
      <c r="N539">
        <v>0</v>
      </c>
      <c r="O539">
        <v>1</v>
      </c>
      <c r="P539">
        <v>1</v>
      </c>
      <c r="Q539">
        <v>1</v>
      </c>
      <c r="R539">
        <v>0</v>
      </c>
      <c r="S539">
        <v>0</v>
      </c>
      <c r="T539">
        <v>0</v>
      </c>
      <c r="U539" s="50">
        <v>46273.655138888891</v>
      </c>
      <c r="V539" s="50">
        <v>46273.655138888891</v>
      </c>
      <c r="W539" s="51">
        <v>46273</v>
      </c>
      <c r="X539" t="s">
        <v>1747</v>
      </c>
      <c r="Y539" t="s">
        <v>492</v>
      </c>
    </row>
    <row r="540" spans="1:25" ht="15" customHeight="1" x14ac:dyDescent="0.35">
      <c r="A540">
        <v>2</v>
      </c>
      <c r="B540" s="50">
        <v>46273.6875</v>
      </c>
      <c r="C540">
        <v>11707550</v>
      </c>
      <c r="D540">
        <v>100006740590</v>
      </c>
      <c r="E540" t="s">
        <v>1726</v>
      </c>
      <c r="F540">
        <v>100</v>
      </c>
      <c r="G540" t="s">
        <v>1745</v>
      </c>
      <c r="H540" t="s">
        <v>1760</v>
      </c>
      <c r="I540">
        <v>5964203</v>
      </c>
      <c r="J540">
        <v>1</v>
      </c>
      <c r="K540" t="s">
        <v>2055</v>
      </c>
      <c r="L540" t="s">
        <v>2056</v>
      </c>
      <c r="N540">
        <v>0</v>
      </c>
      <c r="O540">
        <v>1</v>
      </c>
      <c r="P540">
        <v>1</v>
      </c>
      <c r="Q540">
        <v>1</v>
      </c>
      <c r="R540">
        <v>0</v>
      </c>
      <c r="S540">
        <v>0</v>
      </c>
      <c r="T540">
        <v>0</v>
      </c>
      <c r="U540" s="50">
        <v>46273.655138888891</v>
      </c>
      <c r="V540" s="50">
        <v>46273.655138888891</v>
      </c>
      <c r="W540" s="51">
        <v>46273</v>
      </c>
      <c r="X540" t="s">
        <v>1747</v>
      </c>
      <c r="Y540" t="s">
        <v>492</v>
      </c>
    </row>
    <row r="541" spans="1:25" ht="15" customHeight="1" x14ac:dyDescent="0.35">
      <c r="A541">
        <v>2</v>
      </c>
      <c r="B541" s="50">
        <v>46273.6875</v>
      </c>
      <c r="C541">
        <v>11707551</v>
      </c>
      <c r="D541">
        <v>100006740590</v>
      </c>
      <c r="E541" t="s">
        <v>1726</v>
      </c>
      <c r="F541">
        <v>100</v>
      </c>
      <c r="G541" t="s">
        <v>1745</v>
      </c>
      <c r="H541" t="s">
        <v>1760</v>
      </c>
      <c r="I541">
        <v>5964203</v>
      </c>
      <c r="J541">
        <v>1</v>
      </c>
      <c r="K541" t="s">
        <v>2057</v>
      </c>
      <c r="L541" t="s">
        <v>2058</v>
      </c>
      <c r="N541">
        <v>0</v>
      </c>
      <c r="O541">
        <v>1</v>
      </c>
      <c r="P541">
        <v>1</v>
      </c>
      <c r="Q541">
        <v>1</v>
      </c>
      <c r="R541">
        <v>0</v>
      </c>
      <c r="S541">
        <v>0</v>
      </c>
      <c r="T541">
        <v>0</v>
      </c>
      <c r="U541" s="50">
        <v>46273.655138888891</v>
      </c>
      <c r="V541" s="50">
        <v>46273.655138888891</v>
      </c>
      <c r="W541" s="51">
        <v>46273</v>
      </c>
      <c r="X541" t="s">
        <v>1747</v>
      </c>
      <c r="Y541" t="s">
        <v>492</v>
      </c>
    </row>
    <row r="542" spans="1:25" ht="15" customHeight="1" x14ac:dyDescent="0.35">
      <c r="A542">
        <v>2</v>
      </c>
      <c r="B542" s="50">
        <v>46273.6875</v>
      </c>
      <c r="C542">
        <v>11707552</v>
      </c>
      <c r="D542">
        <v>100006740590</v>
      </c>
      <c r="E542" t="s">
        <v>1726</v>
      </c>
      <c r="F542">
        <v>100</v>
      </c>
      <c r="G542" t="s">
        <v>1745</v>
      </c>
      <c r="H542" t="s">
        <v>1760</v>
      </c>
      <c r="I542">
        <v>5964203</v>
      </c>
      <c r="J542">
        <v>1</v>
      </c>
      <c r="K542" t="s">
        <v>2059</v>
      </c>
      <c r="L542" t="s">
        <v>2060</v>
      </c>
      <c r="N542">
        <v>0</v>
      </c>
      <c r="O542">
        <v>1</v>
      </c>
      <c r="P542">
        <v>1</v>
      </c>
      <c r="Q542">
        <v>1</v>
      </c>
      <c r="R542">
        <v>0</v>
      </c>
      <c r="S542">
        <v>0</v>
      </c>
      <c r="T542">
        <v>0</v>
      </c>
      <c r="U542" s="50">
        <v>46273.655138888891</v>
      </c>
      <c r="V542" s="50">
        <v>46273.655138888891</v>
      </c>
      <c r="W542" s="51">
        <v>46273</v>
      </c>
      <c r="X542" t="s">
        <v>1747</v>
      </c>
      <c r="Y542" t="s">
        <v>492</v>
      </c>
    </row>
    <row r="543" spans="1:25" ht="15" customHeight="1" x14ac:dyDescent="0.35">
      <c r="A543">
        <v>2</v>
      </c>
      <c r="B543" s="50">
        <v>46273.6875</v>
      </c>
      <c r="C543">
        <v>11707553</v>
      </c>
      <c r="D543">
        <v>100006740590</v>
      </c>
      <c r="E543" t="s">
        <v>1726</v>
      </c>
      <c r="F543">
        <v>100</v>
      </c>
      <c r="G543" t="s">
        <v>1745</v>
      </c>
      <c r="H543" t="s">
        <v>1760</v>
      </c>
      <c r="I543">
        <v>5964203</v>
      </c>
      <c r="J543">
        <v>1</v>
      </c>
      <c r="K543" t="s">
        <v>2061</v>
      </c>
      <c r="L543" t="s">
        <v>2062</v>
      </c>
      <c r="N543">
        <v>0</v>
      </c>
      <c r="O543">
        <v>2</v>
      </c>
      <c r="P543">
        <v>2</v>
      </c>
      <c r="Q543">
        <v>2</v>
      </c>
      <c r="R543">
        <v>0</v>
      </c>
      <c r="S543">
        <v>0</v>
      </c>
      <c r="T543">
        <v>0</v>
      </c>
      <c r="U543" s="50">
        <v>46273.655138888891</v>
      </c>
      <c r="V543" s="50">
        <v>46273.655138888891</v>
      </c>
      <c r="W543" s="51">
        <v>46273</v>
      </c>
      <c r="X543" t="s">
        <v>1747</v>
      </c>
      <c r="Y543" t="s">
        <v>492</v>
      </c>
    </row>
    <row r="544" spans="1:25" ht="15" customHeight="1" x14ac:dyDescent="0.35">
      <c r="A544">
        <v>2</v>
      </c>
      <c r="B544" s="50">
        <v>46273.6875</v>
      </c>
      <c r="C544">
        <v>11707554</v>
      </c>
      <c r="D544">
        <v>100006740590</v>
      </c>
      <c r="E544" t="s">
        <v>1726</v>
      </c>
      <c r="F544">
        <v>100</v>
      </c>
      <c r="G544" t="s">
        <v>1745</v>
      </c>
      <c r="H544" t="s">
        <v>1760</v>
      </c>
      <c r="I544">
        <v>5964203</v>
      </c>
      <c r="J544">
        <v>1</v>
      </c>
      <c r="K544" t="s">
        <v>2063</v>
      </c>
      <c r="L544" t="s">
        <v>2064</v>
      </c>
      <c r="N544">
        <v>0</v>
      </c>
      <c r="O544">
        <v>2</v>
      </c>
      <c r="P544">
        <v>2</v>
      </c>
      <c r="Q544">
        <v>2</v>
      </c>
      <c r="R544">
        <v>0</v>
      </c>
      <c r="S544">
        <v>0</v>
      </c>
      <c r="T544">
        <v>0</v>
      </c>
      <c r="U544" s="50">
        <v>46273.655138888891</v>
      </c>
      <c r="V544" s="50">
        <v>46273.655138888891</v>
      </c>
      <c r="W544" s="51">
        <v>46273</v>
      </c>
      <c r="X544" t="s">
        <v>1747</v>
      </c>
      <c r="Y544" t="s">
        <v>492</v>
      </c>
    </row>
    <row r="545" spans="1:25" ht="15" customHeight="1" x14ac:dyDescent="0.35">
      <c r="A545">
        <v>2</v>
      </c>
      <c r="B545" s="50">
        <v>46273.6875</v>
      </c>
      <c r="C545">
        <v>11707555</v>
      </c>
      <c r="D545">
        <v>100006740590</v>
      </c>
      <c r="E545" t="s">
        <v>1726</v>
      </c>
      <c r="F545">
        <v>100</v>
      </c>
      <c r="G545" t="s">
        <v>1745</v>
      </c>
      <c r="H545" t="s">
        <v>1760</v>
      </c>
      <c r="I545">
        <v>5964203</v>
      </c>
      <c r="J545">
        <v>1</v>
      </c>
      <c r="K545" t="s">
        <v>2065</v>
      </c>
      <c r="L545" t="s">
        <v>2066</v>
      </c>
      <c r="N545">
        <v>0</v>
      </c>
      <c r="O545">
        <v>1</v>
      </c>
      <c r="P545">
        <v>1</v>
      </c>
      <c r="Q545">
        <v>1</v>
      </c>
      <c r="R545">
        <v>0</v>
      </c>
      <c r="S545">
        <v>0</v>
      </c>
      <c r="T545">
        <v>0</v>
      </c>
      <c r="U545" s="50">
        <v>46273.655138888891</v>
      </c>
      <c r="V545" s="50">
        <v>46273.655138888891</v>
      </c>
      <c r="W545" s="51">
        <v>46273</v>
      </c>
      <c r="X545" t="s">
        <v>1747</v>
      </c>
      <c r="Y545" t="s">
        <v>492</v>
      </c>
    </row>
    <row r="546" spans="1:25" ht="15" customHeight="1" x14ac:dyDescent="0.35">
      <c r="A546">
        <v>2</v>
      </c>
      <c r="B546" s="50">
        <v>46273.6875</v>
      </c>
      <c r="C546">
        <v>11707556</v>
      </c>
      <c r="D546">
        <v>100006740590</v>
      </c>
      <c r="E546" t="s">
        <v>1726</v>
      </c>
      <c r="F546">
        <v>100</v>
      </c>
      <c r="G546" t="s">
        <v>1745</v>
      </c>
      <c r="H546" t="s">
        <v>1760</v>
      </c>
      <c r="I546">
        <v>5964203</v>
      </c>
      <c r="J546">
        <v>1</v>
      </c>
      <c r="K546" t="s">
        <v>2067</v>
      </c>
      <c r="L546" t="s">
        <v>2068</v>
      </c>
      <c r="N546">
        <v>0</v>
      </c>
      <c r="O546">
        <v>1</v>
      </c>
      <c r="P546">
        <v>1</v>
      </c>
      <c r="Q546">
        <v>1</v>
      </c>
      <c r="R546">
        <v>0</v>
      </c>
      <c r="S546">
        <v>0</v>
      </c>
      <c r="T546">
        <v>0</v>
      </c>
      <c r="U546" s="50">
        <v>46273.655138888891</v>
      </c>
      <c r="V546" s="50">
        <v>46273.655138888891</v>
      </c>
      <c r="W546" s="51">
        <v>46273</v>
      </c>
      <c r="X546" t="s">
        <v>1747</v>
      </c>
      <c r="Y546" t="s">
        <v>492</v>
      </c>
    </row>
    <row r="547" spans="1:25" ht="15" customHeight="1" x14ac:dyDescent="0.35">
      <c r="A547">
        <v>2</v>
      </c>
      <c r="B547" s="50">
        <v>46273.6875</v>
      </c>
      <c r="C547">
        <v>11707557</v>
      </c>
      <c r="D547">
        <v>100006740590</v>
      </c>
      <c r="E547" t="s">
        <v>1726</v>
      </c>
      <c r="F547">
        <v>100</v>
      </c>
      <c r="G547" t="s">
        <v>1745</v>
      </c>
      <c r="H547" t="s">
        <v>1760</v>
      </c>
      <c r="I547">
        <v>5964203</v>
      </c>
      <c r="J547">
        <v>1</v>
      </c>
      <c r="K547" t="s">
        <v>2069</v>
      </c>
      <c r="L547" t="s">
        <v>2070</v>
      </c>
      <c r="N547">
        <v>0</v>
      </c>
      <c r="O547">
        <v>1</v>
      </c>
      <c r="P547">
        <v>1</v>
      </c>
      <c r="Q547">
        <v>1</v>
      </c>
      <c r="R547">
        <v>0</v>
      </c>
      <c r="S547">
        <v>0</v>
      </c>
      <c r="T547">
        <v>0</v>
      </c>
      <c r="U547" s="50">
        <v>46273.655138888891</v>
      </c>
      <c r="V547" s="50">
        <v>46273.655138888891</v>
      </c>
      <c r="W547" s="51">
        <v>46273</v>
      </c>
      <c r="X547" t="s">
        <v>1747</v>
      </c>
      <c r="Y547" t="s">
        <v>492</v>
      </c>
    </row>
    <row r="548" spans="1:25" ht="15" customHeight="1" x14ac:dyDescent="0.35">
      <c r="A548">
        <v>2</v>
      </c>
      <c r="B548" s="50">
        <v>46273.6875</v>
      </c>
      <c r="C548">
        <v>11707558</v>
      </c>
      <c r="D548">
        <v>100006740591</v>
      </c>
      <c r="E548" t="s">
        <v>1726</v>
      </c>
      <c r="F548">
        <v>100</v>
      </c>
      <c r="G548" t="s">
        <v>1745</v>
      </c>
      <c r="H548" t="s">
        <v>1760</v>
      </c>
      <c r="I548">
        <v>5964204</v>
      </c>
      <c r="J548">
        <v>2</v>
      </c>
      <c r="K548" t="s">
        <v>2071</v>
      </c>
      <c r="L548" t="s">
        <v>2072</v>
      </c>
      <c r="N548">
        <v>0</v>
      </c>
      <c r="O548">
        <v>1</v>
      </c>
      <c r="P548">
        <v>1</v>
      </c>
      <c r="Q548">
        <v>1</v>
      </c>
      <c r="R548">
        <v>0</v>
      </c>
      <c r="S548">
        <v>0</v>
      </c>
      <c r="T548">
        <v>0</v>
      </c>
      <c r="U548" s="50">
        <v>46273.655138888891</v>
      </c>
      <c r="V548" s="50">
        <v>46273.655138888891</v>
      </c>
      <c r="W548" s="51">
        <v>46273</v>
      </c>
      <c r="X548" t="s">
        <v>1747</v>
      </c>
      <c r="Y548" t="s">
        <v>492</v>
      </c>
    </row>
    <row r="549" spans="1:25" ht="15" customHeight="1" x14ac:dyDescent="0.35">
      <c r="A549">
        <v>2</v>
      </c>
      <c r="B549" s="50">
        <v>46273.6875</v>
      </c>
      <c r="C549">
        <v>11707559</v>
      </c>
      <c r="D549">
        <v>100006740592</v>
      </c>
      <c r="E549" t="s">
        <v>1726</v>
      </c>
      <c r="F549">
        <v>100</v>
      </c>
      <c r="G549" t="s">
        <v>1745</v>
      </c>
      <c r="H549" t="s">
        <v>1760</v>
      </c>
      <c r="I549">
        <v>5964901</v>
      </c>
      <c r="J549">
        <v>2</v>
      </c>
      <c r="K549" t="s">
        <v>2073</v>
      </c>
      <c r="L549" t="s">
        <v>2074</v>
      </c>
      <c r="N549">
        <v>0</v>
      </c>
      <c r="O549">
        <v>4</v>
      </c>
      <c r="P549">
        <v>4</v>
      </c>
      <c r="Q549">
        <v>4</v>
      </c>
      <c r="R549">
        <v>0</v>
      </c>
      <c r="S549">
        <v>0</v>
      </c>
      <c r="T549">
        <v>0</v>
      </c>
      <c r="U549" s="50">
        <v>46273.655138888891</v>
      </c>
      <c r="V549" s="50">
        <v>46273.655138888891</v>
      </c>
      <c r="W549" s="51">
        <v>46273</v>
      </c>
      <c r="X549" t="s">
        <v>1747</v>
      </c>
      <c r="Y549" t="s">
        <v>492</v>
      </c>
    </row>
    <row r="550" spans="1:25" ht="15" customHeight="1" x14ac:dyDescent="0.35">
      <c r="A550">
        <v>2</v>
      </c>
      <c r="B550" s="50">
        <v>46273.6875</v>
      </c>
      <c r="C550">
        <v>11707560</v>
      </c>
      <c r="D550">
        <v>100006740593</v>
      </c>
      <c r="E550" t="s">
        <v>1726</v>
      </c>
      <c r="F550">
        <v>100</v>
      </c>
      <c r="G550" t="s">
        <v>1745</v>
      </c>
      <c r="H550" t="s">
        <v>1760</v>
      </c>
      <c r="I550">
        <v>5983601</v>
      </c>
      <c r="J550">
        <v>1</v>
      </c>
      <c r="K550" t="s">
        <v>2075</v>
      </c>
      <c r="L550" t="s">
        <v>2076</v>
      </c>
      <c r="N550">
        <v>0</v>
      </c>
      <c r="O550">
        <v>3</v>
      </c>
      <c r="P550">
        <v>3</v>
      </c>
      <c r="Q550">
        <v>3</v>
      </c>
      <c r="R550">
        <v>0</v>
      </c>
      <c r="S550">
        <v>0</v>
      </c>
      <c r="T550">
        <v>0</v>
      </c>
      <c r="U550" s="50">
        <v>46273.655138888891</v>
      </c>
      <c r="V550" s="50">
        <v>46273.655138888891</v>
      </c>
      <c r="W550" s="51">
        <v>46273</v>
      </c>
      <c r="X550" t="s">
        <v>1747</v>
      </c>
      <c r="Y550" t="s">
        <v>492</v>
      </c>
    </row>
    <row r="551" spans="1:25" ht="15" customHeight="1" x14ac:dyDescent="0.35">
      <c r="A551">
        <v>2</v>
      </c>
      <c r="B551" s="50">
        <v>46273.6875</v>
      </c>
      <c r="C551">
        <v>11707561</v>
      </c>
      <c r="D551">
        <v>100006740594</v>
      </c>
      <c r="E551" t="s">
        <v>1726</v>
      </c>
      <c r="F551">
        <v>100</v>
      </c>
      <c r="G551" t="s">
        <v>1745</v>
      </c>
      <c r="H551" t="s">
        <v>1760</v>
      </c>
      <c r="I551">
        <v>6000602</v>
      </c>
      <c r="J551">
        <v>1</v>
      </c>
      <c r="K551" t="s">
        <v>2077</v>
      </c>
      <c r="L551" t="s">
        <v>2078</v>
      </c>
      <c r="N551">
        <v>0</v>
      </c>
      <c r="O551">
        <v>1</v>
      </c>
      <c r="P551">
        <v>1</v>
      </c>
      <c r="Q551">
        <v>1</v>
      </c>
      <c r="R551">
        <v>0</v>
      </c>
      <c r="S551">
        <v>0</v>
      </c>
      <c r="T551">
        <v>0</v>
      </c>
      <c r="U551" s="50">
        <v>46273.655138888891</v>
      </c>
      <c r="V551" s="50">
        <v>46273.655138888891</v>
      </c>
      <c r="W551" s="51">
        <v>46273</v>
      </c>
      <c r="X551" t="s">
        <v>1747</v>
      </c>
      <c r="Y551" t="s">
        <v>492</v>
      </c>
    </row>
    <row r="552" spans="1:25" ht="15" customHeight="1" x14ac:dyDescent="0.35">
      <c r="A552">
        <v>2</v>
      </c>
      <c r="B552" s="50">
        <v>46273.6875</v>
      </c>
      <c r="C552">
        <v>11707562</v>
      </c>
      <c r="D552">
        <v>100006740594</v>
      </c>
      <c r="E552" t="s">
        <v>1726</v>
      </c>
      <c r="F552">
        <v>100</v>
      </c>
      <c r="G552" t="s">
        <v>1745</v>
      </c>
      <c r="H552" t="s">
        <v>1760</v>
      </c>
      <c r="I552">
        <v>6000602</v>
      </c>
      <c r="J552">
        <v>1</v>
      </c>
      <c r="K552" t="s">
        <v>2079</v>
      </c>
      <c r="L552" t="s">
        <v>2080</v>
      </c>
      <c r="N552">
        <v>0</v>
      </c>
      <c r="O552">
        <v>1</v>
      </c>
      <c r="P552">
        <v>1</v>
      </c>
      <c r="Q552">
        <v>1</v>
      </c>
      <c r="R552">
        <v>0</v>
      </c>
      <c r="S552">
        <v>0</v>
      </c>
      <c r="T552">
        <v>0</v>
      </c>
      <c r="U552" s="50">
        <v>46273.655138888891</v>
      </c>
      <c r="V552" s="50">
        <v>46273.655138888891</v>
      </c>
      <c r="W552" s="51">
        <v>46273</v>
      </c>
      <c r="X552" t="s">
        <v>1747</v>
      </c>
      <c r="Y552" t="s">
        <v>492</v>
      </c>
    </row>
    <row r="553" spans="1:25" ht="15" customHeight="1" x14ac:dyDescent="0.35">
      <c r="A553">
        <v>2</v>
      </c>
      <c r="B553" s="50">
        <v>46273.6875</v>
      </c>
      <c r="C553">
        <v>11707563</v>
      </c>
      <c r="D553">
        <v>100006740594</v>
      </c>
      <c r="E553" t="s">
        <v>1726</v>
      </c>
      <c r="F553">
        <v>100</v>
      </c>
      <c r="G553" t="s">
        <v>1745</v>
      </c>
      <c r="H553" t="s">
        <v>1760</v>
      </c>
      <c r="I553">
        <v>6000602</v>
      </c>
      <c r="J553">
        <v>1</v>
      </c>
      <c r="K553" t="s">
        <v>2081</v>
      </c>
      <c r="L553" t="s">
        <v>2082</v>
      </c>
      <c r="N553">
        <v>0</v>
      </c>
      <c r="O553">
        <v>1</v>
      </c>
      <c r="P553">
        <v>1</v>
      </c>
      <c r="Q553">
        <v>1</v>
      </c>
      <c r="R553">
        <v>0</v>
      </c>
      <c r="S553">
        <v>0</v>
      </c>
      <c r="T553">
        <v>0</v>
      </c>
      <c r="U553" s="50">
        <v>46273.655138888891</v>
      </c>
      <c r="V553" s="50">
        <v>46273.655138888891</v>
      </c>
      <c r="W553" s="51">
        <v>46273</v>
      </c>
      <c r="X553" t="s">
        <v>1747</v>
      </c>
      <c r="Y553" t="s">
        <v>492</v>
      </c>
    </row>
    <row r="554" spans="1:25" ht="15" customHeight="1" x14ac:dyDescent="0.35">
      <c r="A554">
        <v>2</v>
      </c>
      <c r="B554" s="50">
        <v>46273.6875</v>
      </c>
      <c r="C554">
        <v>11707564</v>
      </c>
      <c r="D554">
        <v>100006740594</v>
      </c>
      <c r="E554" t="s">
        <v>1726</v>
      </c>
      <c r="F554">
        <v>100</v>
      </c>
      <c r="G554" t="s">
        <v>1745</v>
      </c>
      <c r="H554" t="s">
        <v>1760</v>
      </c>
      <c r="I554">
        <v>6000602</v>
      </c>
      <c r="J554">
        <v>1</v>
      </c>
      <c r="K554" t="s">
        <v>2083</v>
      </c>
      <c r="L554" t="s">
        <v>2084</v>
      </c>
      <c r="N554">
        <v>0</v>
      </c>
      <c r="O554">
        <v>1</v>
      </c>
      <c r="P554">
        <v>1</v>
      </c>
      <c r="Q554">
        <v>1</v>
      </c>
      <c r="R554">
        <v>0</v>
      </c>
      <c r="S554">
        <v>0</v>
      </c>
      <c r="T554">
        <v>0</v>
      </c>
      <c r="U554" s="50">
        <v>46273.655138888891</v>
      </c>
      <c r="V554" s="50">
        <v>46273.655138888891</v>
      </c>
      <c r="W554" s="51">
        <v>46273</v>
      </c>
      <c r="X554" t="s">
        <v>1747</v>
      </c>
      <c r="Y554" t="s">
        <v>492</v>
      </c>
    </row>
    <row r="555" spans="1:25" ht="15" customHeight="1" x14ac:dyDescent="0.35">
      <c r="A555">
        <v>2</v>
      </c>
      <c r="B555" s="50">
        <v>46273.6875</v>
      </c>
      <c r="C555">
        <v>11707565</v>
      </c>
      <c r="D555">
        <v>100006740594</v>
      </c>
      <c r="E555" t="s">
        <v>1726</v>
      </c>
      <c r="F555">
        <v>100</v>
      </c>
      <c r="G555" t="s">
        <v>1745</v>
      </c>
      <c r="H555" t="s">
        <v>1760</v>
      </c>
      <c r="I555">
        <v>6000602</v>
      </c>
      <c r="J555">
        <v>1</v>
      </c>
      <c r="K555" t="s">
        <v>2085</v>
      </c>
      <c r="L555" t="s">
        <v>2086</v>
      </c>
      <c r="N555">
        <v>0</v>
      </c>
      <c r="O555">
        <v>1</v>
      </c>
      <c r="P555">
        <v>1</v>
      </c>
      <c r="Q555">
        <v>1</v>
      </c>
      <c r="R555">
        <v>0</v>
      </c>
      <c r="S555">
        <v>0</v>
      </c>
      <c r="T555">
        <v>0</v>
      </c>
      <c r="U555" s="50">
        <v>46273.655138888891</v>
      </c>
      <c r="V555" s="50">
        <v>46273.655138888891</v>
      </c>
      <c r="W555" s="51">
        <v>46273</v>
      </c>
      <c r="X555" t="s">
        <v>1747</v>
      </c>
      <c r="Y555" t="s">
        <v>492</v>
      </c>
    </row>
    <row r="556" spans="1:25" ht="15" customHeight="1" x14ac:dyDescent="0.35">
      <c r="A556">
        <v>2</v>
      </c>
      <c r="B556" s="50">
        <v>46273.6875</v>
      </c>
      <c r="C556">
        <v>11707566</v>
      </c>
      <c r="D556">
        <v>100006740594</v>
      </c>
      <c r="E556" t="s">
        <v>1726</v>
      </c>
      <c r="F556">
        <v>100</v>
      </c>
      <c r="G556" t="s">
        <v>1745</v>
      </c>
      <c r="H556" t="s">
        <v>1760</v>
      </c>
      <c r="I556">
        <v>6000602</v>
      </c>
      <c r="J556">
        <v>1</v>
      </c>
      <c r="K556" t="s">
        <v>2087</v>
      </c>
      <c r="L556" t="s">
        <v>2088</v>
      </c>
      <c r="N556">
        <v>0</v>
      </c>
      <c r="O556">
        <v>3</v>
      </c>
      <c r="P556">
        <v>3</v>
      </c>
      <c r="Q556">
        <v>3</v>
      </c>
      <c r="R556">
        <v>0</v>
      </c>
      <c r="S556">
        <v>0</v>
      </c>
      <c r="T556">
        <v>0</v>
      </c>
      <c r="U556" s="50">
        <v>46273.655138888891</v>
      </c>
      <c r="V556" s="50">
        <v>46273.655138888891</v>
      </c>
      <c r="W556" s="51">
        <v>46273</v>
      </c>
      <c r="X556" t="s">
        <v>1747</v>
      </c>
      <c r="Y556" t="s">
        <v>492</v>
      </c>
    </row>
    <row r="557" spans="1:25" ht="15" customHeight="1" x14ac:dyDescent="0.35">
      <c r="A557">
        <v>2</v>
      </c>
      <c r="B557" s="50">
        <v>46273.6875</v>
      </c>
      <c r="C557">
        <v>11707567</v>
      </c>
      <c r="D557">
        <v>100006740595</v>
      </c>
      <c r="E557" t="s">
        <v>1726</v>
      </c>
      <c r="F557">
        <v>100</v>
      </c>
      <c r="G557" t="s">
        <v>1745</v>
      </c>
      <c r="H557" t="s">
        <v>1760</v>
      </c>
      <c r="I557">
        <v>6008801</v>
      </c>
      <c r="J557">
        <v>1</v>
      </c>
      <c r="K557" t="s">
        <v>2089</v>
      </c>
      <c r="L557" t="s">
        <v>2090</v>
      </c>
      <c r="N557">
        <v>0</v>
      </c>
      <c r="O557">
        <v>12</v>
      </c>
      <c r="P557">
        <v>12</v>
      </c>
      <c r="Q557">
        <v>12</v>
      </c>
      <c r="R557">
        <v>0</v>
      </c>
      <c r="S557">
        <v>0</v>
      </c>
      <c r="T557">
        <v>0</v>
      </c>
      <c r="U557" s="50">
        <v>46273.655138888891</v>
      </c>
      <c r="V557" s="50">
        <v>46273.655138888891</v>
      </c>
      <c r="W557" s="51">
        <v>46273</v>
      </c>
      <c r="X557" t="s">
        <v>1747</v>
      </c>
      <c r="Y557" t="s">
        <v>492</v>
      </c>
    </row>
    <row r="558" spans="1:25" ht="15" customHeight="1" x14ac:dyDescent="0.35">
      <c r="A558">
        <v>2</v>
      </c>
      <c r="B558" s="50">
        <v>46273.6875</v>
      </c>
      <c r="C558">
        <v>11707568</v>
      </c>
      <c r="D558">
        <v>100006740595</v>
      </c>
      <c r="E558" t="s">
        <v>1726</v>
      </c>
      <c r="F558">
        <v>100</v>
      </c>
      <c r="G558" t="s">
        <v>1745</v>
      </c>
      <c r="H558" t="s">
        <v>1760</v>
      </c>
      <c r="I558">
        <v>6008801</v>
      </c>
      <c r="J558">
        <v>1</v>
      </c>
      <c r="K558" t="s">
        <v>2091</v>
      </c>
      <c r="L558" t="s">
        <v>2092</v>
      </c>
      <c r="N558">
        <v>0</v>
      </c>
      <c r="O558">
        <v>1</v>
      </c>
      <c r="P558">
        <v>1</v>
      </c>
      <c r="Q558">
        <v>1</v>
      </c>
      <c r="R558">
        <v>0</v>
      </c>
      <c r="S558">
        <v>0</v>
      </c>
      <c r="T558">
        <v>0</v>
      </c>
      <c r="U558" s="50">
        <v>46273.655138888891</v>
      </c>
      <c r="V558" s="50">
        <v>46273.655138888891</v>
      </c>
      <c r="W558" s="51">
        <v>46273</v>
      </c>
      <c r="X558" t="s">
        <v>1747</v>
      </c>
      <c r="Y558" t="s">
        <v>492</v>
      </c>
    </row>
    <row r="559" spans="1:25" ht="15" customHeight="1" x14ac:dyDescent="0.35">
      <c r="A559">
        <v>2</v>
      </c>
      <c r="B559" s="50">
        <v>46273.6875</v>
      </c>
      <c r="C559">
        <v>11707569</v>
      </c>
      <c r="D559">
        <v>100006740595</v>
      </c>
      <c r="E559" t="s">
        <v>1726</v>
      </c>
      <c r="F559">
        <v>100</v>
      </c>
      <c r="G559" t="s">
        <v>1745</v>
      </c>
      <c r="H559" t="s">
        <v>1760</v>
      </c>
      <c r="I559">
        <v>6008801</v>
      </c>
      <c r="J559">
        <v>1</v>
      </c>
      <c r="K559" t="s">
        <v>1979</v>
      </c>
      <c r="L559" t="s">
        <v>1980</v>
      </c>
      <c r="N559">
        <v>0</v>
      </c>
      <c r="O559">
        <v>1</v>
      </c>
      <c r="P559">
        <v>1</v>
      </c>
      <c r="Q559">
        <v>1</v>
      </c>
      <c r="R559">
        <v>0</v>
      </c>
      <c r="S559">
        <v>0</v>
      </c>
      <c r="T559">
        <v>0</v>
      </c>
      <c r="U559" s="50">
        <v>46273.655138888891</v>
      </c>
      <c r="V559" s="50">
        <v>46273.655138888891</v>
      </c>
      <c r="W559" s="51">
        <v>46273</v>
      </c>
      <c r="X559" t="s">
        <v>1747</v>
      </c>
      <c r="Y559" t="s">
        <v>492</v>
      </c>
    </row>
    <row r="560" spans="1:25" ht="15" customHeight="1" x14ac:dyDescent="0.35">
      <c r="A560">
        <v>2</v>
      </c>
      <c r="B560" s="50">
        <v>46273.6875</v>
      </c>
      <c r="C560">
        <v>11707570</v>
      </c>
      <c r="D560">
        <v>100006740596</v>
      </c>
      <c r="E560" t="s">
        <v>1726</v>
      </c>
      <c r="F560">
        <v>100</v>
      </c>
      <c r="G560" t="s">
        <v>1745</v>
      </c>
      <c r="H560" t="s">
        <v>1760</v>
      </c>
      <c r="I560">
        <v>6010303</v>
      </c>
      <c r="J560">
        <v>1</v>
      </c>
      <c r="K560" t="s">
        <v>2055</v>
      </c>
      <c r="L560" t="s">
        <v>2056</v>
      </c>
      <c r="N560">
        <v>0</v>
      </c>
      <c r="O560">
        <v>4</v>
      </c>
      <c r="P560">
        <v>4</v>
      </c>
      <c r="Q560">
        <v>4</v>
      </c>
      <c r="R560">
        <v>0</v>
      </c>
      <c r="S560">
        <v>0</v>
      </c>
      <c r="T560">
        <v>0</v>
      </c>
      <c r="U560" s="50">
        <v>46273.655138888891</v>
      </c>
      <c r="V560" s="50">
        <v>46273.655138888891</v>
      </c>
      <c r="W560" s="51">
        <v>46273</v>
      </c>
      <c r="X560" t="s">
        <v>1747</v>
      </c>
      <c r="Y560" t="s">
        <v>492</v>
      </c>
    </row>
    <row r="561" spans="1:25" ht="15" customHeight="1" x14ac:dyDescent="0.35">
      <c r="A561">
        <v>2</v>
      </c>
      <c r="B561" s="50">
        <v>46273.6875</v>
      </c>
      <c r="C561">
        <v>11707571</v>
      </c>
      <c r="D561">
        <v>100006740596</v>
      </c>
      <c r="E561" t="s">
        <v>1726</v>
      </c>
      <c r="F561">
        <v>100</v>
      </c>
      <c r="G561" t="s">
        <v>1745</v>
      </c>
      <c r="H561" t="s">
        <v>1760</v>
      </c>
      <c r="I561">
        <v>6010303</v>
      </c>
      <c r="J561">
        <v>1</v>
      </c>
      <c r="K561" t="s">
        <v>2093</v>
      </c>
      <c r="L561" t="s">
        <v>2094</v>
      </c>
      <c r="N561">
        <v>0</v>
      </c>
      <c r="O561">
        <v>1</v>
      </c>
      <c r="P561">
        <v>1</v>
      </c>
      <c r="Q561">
        <v>1</v>
      </c>
      <c r="R561">
        <v>0</v>
      </c>
      <c r="S561">
        <v>0</v>
      </c>
      <c r="T561">
        <v>0</v>
      </c>
      <c r="U561" s="50">
        <v>46273.655138888891</v>
      </c>
      <c r="V561" s="50">
        <v>46273.655138888891</v>
      </c>
      <c r="W561" s="51">
        <v>46273</v>
      </c>
      <c r="X561" t="s">
        <v>1747</v>
      </c>
      <c r="Y561" t="s">
        <v>492</v>
      </c>
    </row>
    <row r="562" spans="1:25" ht="15" customHeight="1" x14ac:dyDescent="0.35">
      <c r="A562">
        <v>2</v>
      </c>
      <c r="B562" s="50">
        <v>46273.6875</v>
      </c>
      <c r="C562">
        <v>11707572</v>
      </c>
      <c r="D562">
        <v>100006740596</v>
      </c>
      <c r="E562" t="s">
        <v>1726</v>
      </c>
      <c r="F562">
        <v>100</v>
      </c>
      <c r="G562" t="s">
        <v>1745</v>
      </c>
      <c r="H562" t="s">
        <v>1760</v>
      </c>
      <c r="I562">
        <v>6010303</v>
      </c>
      <c r="J562">
        <v>1</v>
      </c>
      <c r="K562" t="s">
        <v>1971</v>
      </c>
      <c r="L562" t="s">
        <v>1972</v>
      </c>
      <c r="N562">
        <v>0</v>
      </c>
      <c r="O562">
        <v>1</v>
      </c>
      <c r="P562">
        <v>1</v>
      </c>
      <c r="Q562">
        <v>1</v>
      </c>
      <c r="R562">
        <v>0</v>
      </c>
      <c r="S562">
        <v>0</v>
      </c>
      <c r="T562">
        <v>0</v>
      </c>
      <c r="U562" s="50">
        <v>46273.655138888891</v>
      </c>
      <c r="V562" s="50">
        <v>46273.655138888891</v>
      </c>
      <c r="W562" s="51">
        <v>46273</v>
      </c>
      <c r="X562" t="s">
        <v>1747</v>
      </c>
      <c r="Y562" t="s">
        <v>492</v>
      </c>
    </row>
    <row r="563" spans="1:25" ht="15" customHeight="1" x14ac:dyDescent="0.35">
      <c r="A563">
        <v>2</v>
      </c>
      <c r="B563" s="50">
        <v>46273.6875</v>
      </c>
      <c r="C563">
        <v>11707573</v>
      </c>
      <c r="D563">
        <v>100006740596</v>
      </c>
      <c r="E563" t="s">
        <v>1726</v>
      </c>
      <c r="F563">
        <v>100</v>
      </c>
      <c r="G563" t="s">
        <v>1745</v>
      </c>
      <c r="H563" t="s">
        <v>1760</v>
      </c>
      <c r="I563">
        <v>6010303</v>
      </c>
      <c r="J563">
        <v>1</v>
      </c>
      <c r="K563" t="s">
        <v>2095</v>
      </c>
      <c r="L563" t="s">
        <v>2096</v>
      </c>
      <c r="N563">
        <v>0</v>
      </c>
      <c r="O563">
        <v>2</v>
      </c>
      <c r="P563">
        <v>2</v>
      </c>
      <c r="Q563">
        <v>2</v>
      </c>
      <c r="R563">
        <v>0</v>
      </c>
      <c r="S563">
        <v>0</v>
      </c>
      <c r="T563">
        <v>0</v>
      </c>
      <c r="U563" s="50">
        <v>46273.655138888891</v>
      </c>
      <c r="V563" s="50">
        <v>46273.655138888891</v>
      </c>
      <c r="W563" s="51">
        <v>46273</v>
      </c>
      <c r="X563" t="s">
        <v>1747</v>
      </c>
      <c r="Y563" t="s">
        <v>492</v>
      </c>
    </row>
    <row r="564" spans="1:25" ht="15" customHeight="1" x14ac:dyDescent="0.35">
      <c r="A564">
        <v>2</v>
      </c>
      <c r="B564" s="50">
        <v>46273.6875</v>
      </c>
      <c r="C564">
        <v>11707574</v>
      </c>
      <c r="D564">
        <v>100006740597</v>
      </c>
      <c r="E564" t="s">
        <v>1726</v>
      </c>
      <c r="F564">
        <v>100</v>
      </c>
      <c r="G564" t="s">
        <v>1745</v>
      </c>
      <c r="H564" t="s">
        <v>1760</v>
      </c>
      <c r="I564">
        <v>5965801</v>
      </c>
      <c r="J564">
        <v>2</v>
      </c>
      <c r="K564" t="s">
        <v>2097</v>
      </c>
      <c r="L564" t="s">
        <v>2098</v>
      </c>
      <c r="N564">
        <v>0</v>
      </c>
      <c r="O564">
        <v>1</v>
      </c>
      <c r="P564">
        <v>1</v>
      </c>
      <c r="Q564">
        <v>1</v>
      </c>
      <c r="R564">
        <v>0</v>
      </c>
      <c r="S564">
        <v>0</v>
      </c>
      <c r="T564">
        <v>0</v>
      </c>
      <c r="U564" s="50">
        <v>46273.655150462961</v>
      </c>
      <c r="V564" s="50">
        <v>46273.655150462961</v>
      </c>
      <c r="W564" s="51">
        <v>46273</v>
      </c>
      <c r="X564" t="s">
        <v>1747</v>
      </c>
      <c r="Y564" t="s">
        <v>492</v>
      </c>
    </row>
    <row r="565" spans="1:25" ht="15" customHeight="1" x14ac:dyDescent="0.35">
      <c r="A565">
        <v>2</v>
      </c>
      <c r="B565" s="50">
        <v>46273.6875</v>
      </c>
      <c r="C565">
        <v>11707575</v>
      </c>
      <c r="D565">
        <v>100006740598</v>
      </c>
      <c r="E565" t="s">
        <v>1726</v>
      </c>
      <c r="F565">
        <v>100</v>
      </c>
      <c r="G565" t="s">
        <v>1745</v>
      </c>
      <c r="H565" t="s">
        <v>1760</v>
      </c>
      <c r="I565">
        <v>6000303</v>
      </c>
      <c r="J565">
        <v>1</v>
      </c>
      <c r="K565" t="s">
        <v>2059</v>
      </c>
      <c r="L565" t="s">
        <v>2060</v>
      </c>
      <c r="N565">
        <v>0</v>
      </c>
      <c r="O565">
        <v>1</v>
      </c>
      <c r="P565">
        <v>1</v>
      </c>
      <c r="Q565">
        <v>1</v>
      </c>
      <c r="R565">
        <v>0</v>
      </c>
      <c r="S565">
        <v>0</v>
      </c>
      <c r="T565">
        <v>0</v>
      </c>
      <c r="U565" s="50">
        <v>46273.655150462961</v>
      </c>
      <c r="V565" s="50">
        <v>46273.655150462961</v>
      </c>
      <c r="W565" s="51">
        <v>46273</v>
      </c>
      <c r="X565" t="s">
        <v>1747</v>
      </c>
      <c r="Y565" t="s">
        <v>492</v>
      </c>
    </row>
    <row r="566" spans="1:25" ht="15" customHeight="1" x14ac:dyDescent="0.35">
      <c r="A566">
        <v>2</v>
      </c>
      <c r="B566" s="50">
        <v>46273.6875</v>
      </c>
      <c r="C566">
        <v>11707576</v>
      </c>
      <c r="D566">
        <v>100006740598</v>
      </c>
      <c r="E566" t="s">
        <v>1726</v>
      </c>
      <c r="F566">
        <v>100</v>
      </c>
      <c r="G566" t="s">
        <v>1745</v>
      </c>
      <c r="H566" t="s">
        <v>1760</v>
      </c>
      <c r="I566">
        <v>6000303</v>
      </c>
      <c r="J566">
        <v>1</v>
      </c>
      <c r="K566" t="s">
        <v>2099</v>
      </c>
      <c r="L566" t="s">
        <v>2100</v>
      </c>
      <c r="N566">
        <v>0</v>
      </c>
      <c r="O566">
        <v>1</v>
      </c>
      <c r="P566">
        <v>1</v>
      </c>
      <c r="Q566">
        <v>1</v>
      </c>
      <c r="R566">
        <v>0</v>
      </c>
      <c r="S566">
        <v>0</v>
      </c>
      <c r="T566">
        <v>0</v>
      </c>
      <c r="U566" s="50">
        <v>46273.655150462961</v>
      </c>
      <c r="V566" s="50">
        <v>46273.655150462961</v>
      </c>
      <c r="W566" s="51">
        <v>46273</v>
      </c>
      <c r="X566" t="s">
        <v>1747</v>
      </c>
      <c r="Y566" t="s">
        <v>492</v>
      </c>
    </row>
    <row r="567" spans="1:25" ht="15" customHeight="1" x14ac:dyDescent="0.35">
      <c r="A567">
        <v>2</v>
      </c>
      <c r="B567" s="50">
        <v>46273.6875</v>
      </c>
      <c r="C567">
        <v>11707577</v>
      </c>
      <c r="D567">
        <v>100006740598</v>
      </c>
      <c r="E567" t="s">
        <v>1726</v>
      </c>
      <c r="F567">
        <v>100</v>
      </c>
      <c r="G567" t="s">
        <v>1745</v>
      </c>
      <c r="H567" t="s">
        <v>1760</v>
      </c>
      <c r="I567">
        <v>6000303</v>
      </c>
      <c r="J567">
        <v>1</v>
      </c>
      <c r="K567" t="s">
        <v>2101</v>
      </c>
      <c r="L567" t="s">
        <v>2102</v>
      </c>
      <c r="N567">
        <v>0</v>
      </c>
      <c r="O567">
        <v>3</v>
      </c>
      <c r="P567">
        <v>3</v>
      </c>
      <c r="Q567">
        <v>3</v>
      </c>
      <c r="R567">
        <v>0</v>
      </c>
      <c r="S567">
        <v>0</v>
      </c>
      <c r="T567">
        <v>0</v>
      </c>
      <c r="U567" s="50">
        <v>46273.655150462961</v>
      </c>
      <c r="V567" s="50">
        <v>46273.655150462961</v>
      </c>
      <c r="W567" s="51">
        <v>46273</v>
      </c>
      <c r="X567" t="s">
        <v>1747</v>
      </c>
      <c r="Y567" t="s">
        <v>492</v>
      </c>
    </row>
    <row r="568" spans="1:25" ht="15" customHeight="1" x14ac:dyDescent="0.35">
      <c r="A568">
        <v>2</v>
      </c>
      <c r="B568" s="50">
        <v>46273.6875</v>
      </c>
      <c r="C568">
        <v>11707578</v>
      </c>
      <c r="D568">
        <v>100006740598</v>
      </c>
      <c r="E568" t="s">
        <v>1726</v>
      </c>
      <c r="F568">
        <v>100</v>
      </c>
      <c r="G568" t="s">
        <v>1745</v>
      </c>
      <c r="H568" t="s">
        <v>1760</v>
      </c>
      <c r="I568">
        <v>6000303</v>
      </c>
      <c r="J568">
        <v>1</v>
      </c>
      <c r="K568" t="s">
        <v>2103</v>
      </c>
      <c r="L568" t="s">
        <v>2104</v>
      </c>
      <c r="N568">
        <v>0</v>
      </c>
      <c r="O568">
        <v>1</v>
      </c>
      <c r="P568">
        <v>1</v>
      </c>
      <c r="Q568">
        <v>1</v>
      </c>
      <c r="R568">
        <v>0</v>
      </c>
      <c r="S568">
        <v>0</v>
      </c>
      <c r="T568">
        <v>0</v>
      </c>
      <c r="U568" s="50">
        <v>46273.655150462961</v>
      </c>
      <c r="V568" s="50">
        <v>46273.655150462961</v>
      </c>
      <c r="W568" s="51">
        <v>46273</v>
      </c>
      <c r="X568" t="s">
        <v>1747</v>
      </c>
      <c r="Y568" t="s">
        <v>492</v>
      </c>
    </row>
    <row r="569" spans="1:25" ht="15" customHeight="1" x14ac:dyDescent="0.35">
      <c r="A569">
        <v>2</v>
      </c>
      <c r="B569" s="50">
        <v>46273.6875</v>
      </c>
      <c r="C569">
        <v>11707579</v>
      </c>
      <c r="D569">
        <v>100006740598</v>
      </c>
      <c r="E569" t="s">
        <v>1726</v>
      </c>
      <c r="F569">
        <v>100</v>
      </c>
      <c r="G569" t="s">
        <v>1745</v>
      </c>
      <c r="H569" t="s">
        <v>1760</v>
      </c>
      <c r="I569">
        <v>6000303</v>
      </c>
      <c r="J569">
        <v>1</v>
      </c>
      <c r="K569" t="s">
        <v>2043</v>
      </c>
      <c r="L569" t="s">
        <v>2044</v>
      </c>
      <c r="N569">
        <v>0</v>
      </c>
      <c r="O569">
        <v>1</v>
      </c>
      <c r="P569">
        <v>1</v>
      </c>
      <c r="Q569">
        <v>1</v>
      </c>
      <c r="R569">
        <v>0</v>
      </c>
      <c r="S569">
        <v>0</v>
      </c>
      <c r="T569">
        <v>0</v>
      </c>
      <c r="U569" s="50">
        <v>46273.655150462961</v>
      </c>
      <c r="V569" s="50">
        <v>46273.655150462961</v>
      </c>
      <c r="W569" s="51">
        <v>46273</v>
      </c>
      <c r="X569" t="s">
        <v>1747</v>
      </c>
      <c r="Y569" t="s">
        <v>492</v>
      </c>
    </row>
    <row r="570" spans="1:25" ht="15" customHeight="1" x14ac:dyDescent="0.35">
      <c r="A570">
        <v>2</v>
      </c>
      <c r="B570" s="50">
        <v>46273.6875</v>
      </c>
      <c r="C570">
        <v>11707580</v>
      </c>
      <c r="D570">
        <v>100006740598</v>
      </c>
      <c r="E570" t="s">
        <v>1726</v>
      </c>
      <c r="F570">
        <v>100</v>
      </c>
      <c r="G570" t="s">
        <v>1745</v>
      </c>
      <c r="H570" t="s">
        <v>1760</v>
      </c>
      <c r="I570">
        <v>6000303</v>
      </c>
      <c r="J570">
        <v>1</v>
      </c>
      <c r="K570" t="s">
        <v>2105</v>
      </c>
      <c r="L570" t="s">
        <v>2106</v>
      </c>
      <c r="N570">
        <v>0</v>
      </c>
      <c r="O570">
        <v>1</v>
      </c>
      <c r="P570">
        <v>1</v>
      </c>
      <c r="Q570">
        <v>1</v>
      </c>
      <c r="R570">
        <v>0</v>
      </c>
      <c r="S570">
        <v>0</v>
      </c>
      <c r="T570">
        <v>0</v>
      </c>
      <c r="U570" s="50">
        <v>46273.655150462961</v>
      </c>
      <c r="V570" s="50">
        <v>46273.655150462961</v>
      </c>
      <c r="W570" s="51">
        <v>46273</v>
      </c>
      <c r="X570" t="s">
        <v>1747</v>
      </c>
      <c r="Y570" t="s">
        <v>492</v>
      </c>
    </row>
    <row r="571" spans="1:25" ht="15" customHeight="1" x14ac:dyDescent="0.35">
      <c r="A571">
        <v>2</v>
      </c>
      <c r="B571" s="50">
        <v>46273.6875</v>
      </c>
      <c r="C571">
        <v>11707581</v>
      </c>
      <c r="D571">
        <v>100006740599</v>
      </c>
      <c r="E571" t="s">
        <v>1726</v>
      </c>
      <c r="F571">
        <v>100</v>
      </c>
      <c r="G571" t="s">
        <v>1745</v>
      </c>
      <c r="H571" t="s">
        <v>1760</v>
      </c>
      <c r="I571">
        <v>6000304</v>
      </c>
      <c r="J571">
        <v>2</v>
      </c>
      <c r="K571" t="s">
        <v>2107</v>
      </c>
      <c r="L571" t="s">
        <v>2108</v>
      </c>
      <c r="N571">
        <v>0</v>
      </c>
      <c r="O571">
        <v>1</v>
      </c>
      <c r="P571">
        <v>1</v>
      </c>
      <c r="Q571">
        <v>1</v>
      </c>
      <c r="R571">
        <v>0</v>
      </c>
      <c r="S571">
        <v>0</v>
      </c>
      <c r="T571">
        <v>0</v>
      </c>
      <c r="U571" s="50">
        <v>46273.655150462961</v>
      </c>
      <c r="V571" s="50">
        <v>46273.655150462961</v>
      </c>
      <c r="W571" s="51">
        <v>46273</v>
      </c>
      <c r="X571" t="s">
        <v>1747</v>
      </c>
      <c r="Y571" t="s">
        <v>492</v>
      </c>
    </row>
    <row r="572" spans="1:25" ht="15" customHeight="1" x14ac:dyDescent="0.35">
      <c r="A572">
        <v>2</v>
      </c>
      <c r="B572" s="50">
        <v>46273.6875</v>
      </c>
      <c r="C572">
        <v>11707582</v>
      </c>
      <c r="D572">
        <v>100006740600</v>
      </c>
      <c r="E572" t="s">
        <v>1726</v>
      </c>
      <c r="F572">
        <v>100</v>
      </c>
      <c r="G572" t="s">
        <v>1745</v>
      </c>
      <c r="H572" t="s">
        <v>1760</v>
      </c>
      <c r="I572">
        <v>6002801</v>
      </c>
      <c r="J572">
        <v>1</v>
      </c>
      <c r="K572" t="s">
        <v>2109</v>
      </c>
      <c r="L572" t="s">
        <v>2110</v>
      </c>
      <c r="N572">
        <v>0</v>
      </c>
      <c r="O572">
        <v>1</v>
      </c>
      <c r="P572">
        <v>1</v>
      </c>
      <c r="Q572">
        <v>1</v>
      </c>
      <c r="R572">
        <v>0</v>
      </c>
      <c r="S572">
        <v>0</v>
      </c>
      <c r="T572">
        <v>0</v>
      </c>
      <c r="U572" s="50">
        <v>46273.655150462961</v>
      </c>
      <c r="V572" s="50">
        <v>46273.655150462961</v>
      </c>
      <c r="W572" s="51">
        <v>46273</v>
      </c>
      <c r="X572" t="s">
        <v>1747</v>
      </c>
      <c r="Y572" t="s">
        <v>492</v>
      </c>
    </row>
    <row r="573" spans="1:25" ht="15" customHeight="1" x14ac:dyDescent="0.35">
      <c r="A573">
        <v>2</v>
      </c>
      <c r="B573" s="50">
        <v>46273.6875</v>
      </c>
      <c r="C573">
        <v>11707583</v>
      </c>
      <c r="D573">
        <v>100006740601</v>
      </c>
      <c r="E573" t="s">
        <v>1726</v>
      </c>
      <c r="F573">
        <v>100</v>
      </c>
      <c r="G573" t="s">
        <v>1745</v>
      </c>
      <c r="H573" t="s">
        <v>1760</v>
      </c>
      <c r="I573">
        <v>5986701</v>
      </c>
      <c r="J573">
        <v>1</v>
      </c>
      <c r="K573" t="s">
        <v>1943</v>
      </c>
      <c r="L573" t="s">
        <v>1944</v>
      </c>
      <c r="N573">
        <v>0</v>
      </c>
      <c r="O573">
        <v>3</v>
      </c>
      <c r="P573">
        <v>3</v>
      </c>
      <c r="Q573">
        <v>3</v>
      </c>
      <c r="R573">
        <v>0</v>
      </c>
      <c r="S573">
        <v>0</v>
      </c>
      <c r="T573">
        <v>0</v>
      </c>
      <c r="U573" s="50">
        <v>46273.655150462961</v>
      </c>
      <c r="V573" s="50">
        <v>46273.655150462961</v>
      </c>
      <c r="W573" s="51">
        <v>46273</v>
      </c>
      <c r="X573" t="s">
        <v>1747</v>
      </c>
      <c r="Y573" t="s">
        <v>492</v>
      </c>
    </row>
    <row r="574" spans="1:25" ht="15" customHeight="1" x14ac:dyDescent="0.35">
      <c r="A574">
        <v>2</v>
      </c>
      <c r="B574" s="50">
        <v>46273.6875</v>
      </c>
      <c r="C574">
        <v>11707584</v>
      </c>
      <c r="D574">
        <v>100006740602</v>
      </c>
      <c r="E574" t="s">
        <v>1726</v>
      </c>
      <c r="F574">
        <v>100</v>
      </c>
      <c r="G574" t="s">
        <v>1745</v>
      </c>
      <c r="H574" t="s">
        <v>1760</v>
      </c>
      <c r="I574">
        <v>5995802</v>
      </c>
      <c r="J574">
        <v>2</v>
      </c>
      <c r="K574" t="s">
        <v>2111</v>
      </c>
      <c r="L574" t="s">
        <v>2112</v>
      </c>
      <c r="N574">
        <v>0</v>
      </c>
      <c r="O574">
        <v>1</v>
      </c>
      <c r="P574">
        <v>1</v>
      </c>
      <c r="Q574">
        <v>1</v>
      </c>
      <c r="R574">
        <v>0</v>
      </c>
      <c r="S574">
        <v>0</v>
      </c>
      <c r="T574">
        <v>0</v>
      </c>
      <c r="U574" s="50">
        <v>46273.655150462961</v>
      </c>
      <c r="V574" s="50">
        <v>46273.655150462961</v>
      </c>
      <c r="W574" s="51">
        <v>46273</v>
      </c>
      <c r="X574" t="s">
        <v>1747</v>
      </c>
      <c r="Y574" t="s">
        <v>492</v>
      </c>
    </row>
    <row r="575" spans="1:25" ht="15" customHeight="1" x14ac:dyDescent="0.35">
      <c r="A575">
        <v>2</v>
      </c>
      <c r="B575" s="50">
        <v>46273.6875</v>
      </c>
      <c r="C575">
        <v>11707585</v>
      </c>
      <c r="D575">
        <v>100006740603</v>
      </c>
      <c r="E575" t="s">
        <v>1726</v>
      </c>
      <c r="F575">
        <v>100</v>
      </c>
      <c r="G575" t="s">
        <v>1745</v>
      </c>
      <c r="H575" t="s">
        <v>1760</v>
      </c>
      <c r="I575">
        <v>5998901</v>
      </c>
      <c r="J575">
        <v>1</v>
      </c>
      <c r="K575" t="s">
        <v>2113</v>
      </c>
      <c r="L575" t="s">
        <v>2114</v>
      </c>
      <c r="N575">
        <v>0</v>
      </c>
      <c r="O575">
        <v>4</v>
      </c>
      <c r="P575">
        <v>4</v>
      </c>
      <c r="Q575">
        <v>4</v>
      </c>
      <c r="R575">
        <v>0</v>
      </c>
      <c r="S575">
        <v>0</v>
      </c>
      <c r="T575">
        <v>0</v>
      </c>
      <c r="U575" s="50">
        <v>46273.655150462961</v>
      </c>
      <c r="V575" s="50">
        <v>46273.655150462961</v>
      </c>
      <c r="W575" s="51">
        <v>46273</v>
      </c>
      <c r="X575" t="s">
        <v>1747</v>
      </c>
      <c r="Y575" t="s">
        <v>492</v>
      </c>
    </row>
    <row r="576" spans="1:25" ht="15" customHeight="1" x14ac:dyDescent="0.35">
      <c r="A576">
        <v>2</v>
      </c>
      <c r="B576" s="50">
        <v>46273.6875</v>
      </c>
      <c r="C576">
        <v>11707586</v>
      </c>
      <c r="D576">
        <v>100006740604</v>
      </c>
      <c r="E576" t="s">
        <v>1726</v>
      </c>
      <c r="F576">
        <v>100</v>
      </c>
      <c r="G576" t="s">
        <v>1745</v>
      </c>
      <c r="H576" t="s">
        <v>1760</v>
      </c>
      <c r="I576">
        <v>6000101</v>
      </c>
      <c r="J576">
        <v>1</v>
      </c>
      <c r="K576" t="s">
        <v>2113</v>
      </c>
      <c r="L576" t="s">
        <v>2114</v>
      </c>
      <c r="N576">
        <v>0</v>
      </c>
      <c r="O576">
        <v>1</v>
      </c>
      <c r="P576">
        <v>1</v>
      </c>
      <c r="Q576">
        <v>1</v>
      </c>
      <c r="R576">
        <v>0</v>
      </c>
      <c r="S576">
        <v>0</v>
      </c>
      <c r="T576">
        <v>0</v>
      </c>
      <c r="U576" s="50">
        <v>46273.655150462961</v>
      </c>
      <c r="V576" s="50">
        <v>46273.655150462961</v>
      </c>
      <c r="W576" s="51">
        <v>46273</v>
      </c>
      <c r="X576" t="s">
        <v>1747</v>
      </c>
      <c r="Y576" t="s">
        <v>492</v>
      </c>
    </row>
    <row r="577" spans="1:25" ht="15" customHeight="1" x14ac:dyDescent="0.35">
      <c r="A577">
        <v>2</v>
      </c>
      <c r="B577" s="50">
        <v>46273.6875</v>
      </c>
      <c r="C577">
        <v>11707587</v>
      </c>
      <c r="D577">
        <v>100006740605</v>
      </c>
      <c r="E577" t="s">
        <v>1726</v>
      </c>
      <c r="F577">
        <v>100</v>
      </c>
      <c r="G577" t="s">
        <v>1745</v>
      </c>
      <c r="H577" t="s">
        <v>1760</v>
      </c>
      <c r="I577">
        <v>6000701</v>
      </c>
      <c r="J577">
        <v>1</v>
      </c>
      <c r="K577" t="s">
        <v>2113</v>
      </c>
      <c r="L577" t="s">
        <v>2114</v>
      </c>
      <c r="N577">
        <v>0</v>
      </c>
      <c r="O577">
        <v>1</v>
      </c>
      <c r="P577">
        <v>1</v>
      </c>
      <c r="Q577">
        <v>1</v>
      </c>
      <c r="R577">
        <v>0</v>
      </c>
      <c r="S577">
        <v>0</v>
      </c>
      <c r="T577">
        <v>0</v>
      </c>
      <c r="U577" s="50">
        <v>46273.655150462961</v>
      </c>
      <c r="V577" s="50">
        <v>46273.655150462961</v>
      </c>
      <c r="W577" s="51">
        <v>46273</v>
      </c>
      <c r="X577" t="s">
        <v>1747</v>
      </c>
      <c r="Y577" t="s">
        <v>492</v>
      </c>
    </row>
    <row r="578" spans="1:25" ht="15" customHeight="1" x14ac:dyDescent="0.35">
      <c r="A578">
        <v>2</v>
      </c>
      <c r="B578" s="50">
        <v>46273.6875</v>
      </c>
      <c r="C578">
        <v>11707588</v>
      </c>
      <c r="D578">
        <v>100006740608</v>
      </c>
      <c r="E578" t="s">
        <v>1726</v>
      </c>
      <c r="F578">
        <v>100</v>
      </c>
      <c r="G578" t="s">
        <v>1745</v>
      </c>
      <c r="H578" t="s">
        <v>1760</v>
      </c>
      <c r="I578">
        <v>5986001</v>
      </c>
      <c r="J578">
        <v>2</v>
      </c>
      <c r="K578" t="s">
        <v>2115</v>
      </c>
      <c r="L578" t="s">
        <v>2116</v>
      </c>
      <c r="N578">
        <v>0</v>
      </c>
      <c r="O578">
        <v>5</v>
      </c>
      <c r="P578">
        <v>5</v>
      </c>
      <c r="Q578">
        <v>5</v>
      </c>
      <c r="R578">
        <v>0</v>
      </c>
      <c r="S578">
        <v>0</v>
      </c>
      <c r="T578">
        <v>0</v>
      </c>
      <c r="U578" s="50">
        <v>46273.655162037037</v>
      </c>
      <c r="V578" s="50">
        <v>46273.655162037037</v>
      </c>
      <c r="W578" s="51">
        <v>46273</v>
      </c>
      <c r="X578" t="s">
        <v>1747</v>
      </c>
      <c r="Y578" t="s">
        <v>492</v>
      </c>
    </row>
    <row r="579" spans="1:25" ht="15" customHeight="1" x14ac:dyDescent="0.35">
      <c r="A579">
        <v>2</v>
      </c>
      <c r="B579" s="50">
        <v>46273.6875</v>
      </c>
      <c r="C579">
        <v>11707589</v>
      </c>
      <c r="D579">
        <v>100006740609</v>
      </c>
      <c r="E579" t="s">
        <v>1726</v>
      </c>
      <c r="F579">
        <v>100</v>
      </c>
      <c r="G579" t="s">
        <v>1745</v>
      </c>
      <c r="H579" t="s">
        <v>1760</v>
      </c>
      <c r="I579">
        <v>5987101</v>
      </c>
      <c r="J579">
        <v>1</v>
      </c>
      <c r="K579" t="s">
        <v>2037</v>
      </c>
      <c r="L579" t="s">
        <v>2038</v>
      </c>
      <c r="N579">
        <v>0</v>
      </c>
      <c r="O579">
        <v>4</v>
      </c>
      <c r="P579">
        <v>4</v>
      </c>
      <c r="Q579">
        <v>4</v>
      </c>
      <c r="R579">
        <v>0</v>
      </c>
      <c r="S579">
        <v>0</v>
      </c>
      <c r="T579">
        <v>0</v>
      </c>
      <c r="U579" s="50">
        <v>46273.655162037037</v>
      </c>
      <c r="V579" s="50">
        <v>46273.655162037037</v>
      </c>
      <c r="W579" s="51">
        <v>46273</v>
      </c>
      <c r="X579" t="s">
        <v>1747</v>
      </c>
      <c r="Y579" t="s">
        <v>492</v>
      </c>
    </row>
    <row r="580" spans="1:25" ht="15" customHeight="1" x14ac:dyDescent="0.35">
      <c r="A580">
        <v>2</v>
      </c>
      <c r="B580" s="50">
        <v>46273.6875</v>
      </c>
      <c r="C580">
        <v>11707590</v>
      </c>
      <c r="D580">
        <v>100006740609</v>
      </c>
      <c r="E580" t="s">
        <v>1726</v>
      </c>
      <c r="F580">
        <v>100</v>
      </c>
      <c r="G580" t="s">
        <v>1745</v>
      </c>
      <c r="H580" t="s">
        <v>1760</v>
      </c>
      <c r="I580">
        <v>5987101</v>
      </c>
      <c r="J580">
        <v>1</v>
      </c>
      <c r="K580" t="s">
        <v>2113</v>
      </c>
      <c r="L580" t="s">
        <v>2114</v>
      </c>
      <c r="N580">
        <v>0</v>
      </c>
      <c r="O580">
        <v>3</v>
      </c>
      <c r="P580">
        <v>3</v>
      </c>
      <c r="Q580">
        <v>3</v>
      </c>
      <c r="R580">
        <v>0</v>
      </c>
      <c r="S580">
        <v>0</v>
      </c>
      <c r="T580">
        <v>0</v>
      </c>
      <c r="U580" s="50">
        <v>46273.655162037037</v>
      </c>
      <c r="V580" s="50">
        <v>46273.655162037037</v>
      </c>
      <c r="W580" s="51">
        <v>46273</v>
      </c>
      <c r="X580" t="s">
        <v>1747</v>
      </c>
      <c r="Y580" t="s">
        <v>492</v>
      </c>
    </row>
    <row r="581" spans="1:25" ht="15" customHeight="1" x14ac:dyDescent="0.35">
      <c r="A581">
        <v>2</v>
      </c>
      <c r="B581" s="50">
        <v>46273.6875</v>
      </c>
      <c r="C581">
        <v>11707591</v>
      </c>
      <c r="D581">
        <v>100006740610</v>
      </c>
      <c r="E581" t="s">
        <v>1726</v>
      </c>
      <c r="F581">
        <v>100</v>
      </c>
      <c r="G581" t="s">
        <v>1745</v>
      </c>
      <c r="H581" t="s">
        <v>1760</v>
      </c>
      <c r="I581">
        <v>5994501</v>
      </c>
      <c r="J581">
        <v>1</v>
      </c>
      <c r="K581" t="s">
        <v>2117</v>
      </c>
      <c r="L581" t="s">
        <v>2118</v>
      </c>
      <c r="N581">
        <v>0</v>
      </c>
      <c r="O581">
        <v>1</v>
      </c>
      <c r="P581">
        <v>1</v>
      </c>
      <c r="Q581">
        <v>1</v>
      </c>
      <c r="R581">
        <v>0</v>
      </c>
      <c r="S581">
        <v>0</v>
      </c>
      <c r="T581">
        <v>0</v>
      </c>
      <c r="U581" s="50">
        <v>46273.655162037037</v>
      </c>
      <c r="V581" s="50">
        <v>46273.655162037037</v>
      </c>
      <c r="W581" s="51">
        <v>46273</v>
      </c>
      <c r="X581" t="s">
        <v>1747</v>
      </c>
      <c r="Y581" t="s">
        <v>492</v>
      </c>
    </row>
    <row r="582" spans="1:25" ht="15" customHeight="1" x14ac:dyDescent="0.35">
      <c r="A582">
        <v>2</v>
      </c>
      <c r="B582" s="50">
        <v>46273.6875</v>
      </c>
      <c r="C582">
        <v>11707592</v>
      </c>
      <c r="D582">
        <v>100006740610</v>
      </c>
      <c r="E582" t="s">
        <v>1726</v>
      </c>
      <c r="F582">
        <v>100</v>
      </c>
      <c r="G582" t="s">
        <v>1745</v>
      </c>
      <c r="H582" t="s">
        <v>1760</v>
      </c>
      <c r="I582">
        <v>5994501</v>
      </c>
      <c r="J582">
        <v>1</v>
      </c>
      <c r="K582" t="s">
        <v>2119</v>
      </c>
      <c r="L582" t="s">
        <v>2120</v>
      </c>
      <c r="N582">
        <v>0</v>
      </c>
      <c r="O582">
        <v>2</v>
      </c>
      <c r="P582">
        <v>2</v>
      </c>
      <c r="Q582">
        <v>2</v>
      </c>
      <c r="R582">
        <v>0</v>
      </c>
      <c r="S582">
        <v>0</v>
      </c>
      <c r="T582">
        <v>0</v>
      </c>
      <c r="U582" s="50">
        <v>46273.655162037037</v>
      </c>
      <c r="V582" s="50">
        <v>46273.655162037037</v>
      </c>
      <c r="W582" s="51">
        <v>46273</v>
      </c>
      <c r="X582" t="s">
        <v>1747</v>
      </c>
      <c r="Y582" t="s">
        <v>492</v>
      </c>
    </row>
    <row r="583" spans="1:25" ht="15" customHeight="1" x14ac:dyDescent="0.35">
      <c r="A583">
        <v>2</v>
      </c>
      <c r="B583" s="50">
        <v>46273.6875</v>
      </c>
      <c r="C583">
        <v>11707593</v>
      </c>
      <c r="D583">
        <v>100006740611</v>
      </c>
      <c r="E583" t="s">
        <v>1726</v>
      </c>
      <c r="F583">
        <v>100</v>
      </c>
      <c r="G583" t="s">
        <v>1745</v>
      </c>
      <c r="H583" t="s">
        <v>1760</v>
      </c>
      <c r="I583">
        <v>6012601</v>
      </c>
      <c r="J583">
        <v>1</v>
      </c>
      <c r="K583" t="s">
        <v>2105</v>
      </c>
      <c r="L583" t="s">
        <v>2106</v>
      </c>
      <c r="N583">
        <v>0</v>
      </c>
      <c r="O583">
        <v>1</v>
      </c>
      <c r="P583">
        <v>1</v>
      </c>
      <c r="Q583">
        <v>1</v>
      </c>
      <c r="R583">
        <v>0</v>
      </c>
      <c r="S583">
        <v>0</v>
      </c>
      <c r="T583">
        <v>0</v>
      </c>
      <c r="U583" s="50">
        <v>46273.655162037037</v>
      </c>
      <c r="V583" s="50">
        <v>46273.655162037037</v>
      </c>
      <c r="W583" s="51">
        <v>46273</v>
      </c>
      <c r="X583" t="s">
        <v>1747</v>
      </c>
      <c r="Y583" t="s">
        <v>492</v>
      </c>
    </row>
    <row r="584" spans="1:25" ht="15" customHeight="1" x14ac:dyDescent="0.35">
      <c r="A584">
        <v>2</v>
      </c>
      <c r="B584" s="50">
        <v>46273.6875</v>
      </c>
      <c r="C584">
        <v>11707594</v>
      </c>
      <c r="D584">
        <v>100006740611</v>
      </c>
      <c r="E584" t="s">
        <v>1726</v>
      </c>
      <c r="F584">
        <v>100</v>
      </c>
      <c r="G584" t="s">
        <v>1745</v>
      </c>
      <c r="H584" t="s">
        <v>1760</v>
      </c>
      <c r="I584">
        <v>6012601</v>
      </c>
      <c r="J584">
        <v>1</v>
      </c>
      <c r="K584" t="s">
        <v>2121</v>
      </c>
      <c r="L584" t="s">
        <v>2122</v>
      </c>
      <c r="N584">
        <v>0</v>
      </c>
      <c r="O584">
        <v>1</v>
      </c>
      <c r="P584">
        <v>1</v>
      </c>
      <c r="Q584">
        <v>1</v>
      </c>
      <c r="R584">
        <v>0</v>
      </c>
      <c r="S584">
        <v>0</v>
      </c>
      <c r="T584">
        <v>0</v>
      </c>
      <c r="U584" s="50">
        <v>46273.655162037037</v>
      </c>
      <c r="V584" s="50">
        <v>46273.655162037037</v>
      </c>
      <c r="W584" s="51">
        <v>46273</v>
      </c>
      <c r="X584" t="s">
        <v>1747</v>
      </c>
      <c r="Y584" t="s">
        <v>492</v>
      </c>
    </row>
    <row r="585" spans="1:25" ht="15" customHeight="1" x14ac:dyDescent="0.35">
      <c r="A585">
        <v>2</v>
      </c>
      <c r="B585" s="50">
        <v>46273.6875</v>
      </c>
      <c r="C585">
        <v>11707785</v>
      </c>
      <c r="D585">
        <v>100006740775</v>
      </c>
      <c r="E585" t="s">
        <v>1726</v>
      </c>
      <c r="F585">
        <v>100</v>
      </c>
      <c r="G585" t="s">
        <v>1745</v>
      </c>
      <c r="H585" t="s">
        <v>1760</v>
      </c>
      <c r="I585">
        <v>5988001</v>
      </c>
      <c r="J585">
        <v>5</v>
      </c>
      <c r="K585" t="s">
        <v>2123</v>
      </c>
      <c r="L585" t="s">
        <v>2124</v>
      </c>
      <c r="N585">
        <v>0</v>
      </c>
      <c r="O585">
        <v>15</v>
      </c>
      <c r="P585">
        <v>15</v>
      </c>
      <c r="Q585">
        <v>15</v>
      </c>
      <c r="R585">
        <v>0</v>
      </c>
      <c r="S585">
        <v>0</v>
      </c>
      <c r="T585">
        <v>0</v>
      </c>
      <c r="U585" s="50">
        <v>46273.655590277784</v>
      </c>
      <c r="V585" s="50">
        <v>46273.655590277784</v>
      </c>
      <c r="W585" s="51">
        <v>46273</v>
      </c>
      <c r="X585" t="s">
        <v>1747</v>
      </c>
      <c r="Y585" t="s">
        <v>492</v>
      </c>
    </row>
    <row r="586" spans="1:25" ht="15" customHeight="1" x14ac:dyDescent="0.35">
      <c r="A586">
        <v>2</v>
      </c>
      <c r="B586" s="50">
        <v>46273.6875</v>
      </c>
      <c r="C586">
        <v>11707902</v>
      </c>
      <c r="D586">
        <v>100006740816</v>
      </c>
      <c r="E586" t="s">
        <v>1726</v>
      </c>
      <c r="F586">
        <v>100</v>
      </c>
      <c r="G586" t="s">
        <v>1745</v>
      </c>
      <c r="H586" t="s">
        <v>1760</v>
      </c>
      <c r="I586">
        <v>5929201</v>
      </c>
      <c r="J586">
        <v>1</v>
      </c>
      <c r="K586" t="s">
        <v>2103</v>
      </c>
      <c r="L586" t="s">
        <v>2104</v>
      </c>
      <c r="M586" t="s">
        <v>418</v>
      </c>
      <c r="N586">
        <v>2</v>
      </c>
      <c r="O586">
        <v>2</v>
      </c>
      <c r="P586">
        <v>2</v>
      </c>
      <c r="Q586">
        <v>2</v>
      </c>
      <c r="R586">
        <v>0</v>
      </c>
      <c r="S586">
        <v>0</v>
      </c>
      <c r="T586">
        <v>0</v>
      </c>
      <c r="U586" s="50">
        <v>46273.655613425923</v>
      </c>
      <c r="V586" s="50">
        <v>46273.681261574071</v>
      </c>
      <c r="W586" s="51">
        <v>46273</v>
      </c>
      <c r="X586" t="s">
        <v>1747</v>
      </c>
      <c r="Y586" t="s">
        <v>492</v>
      </c>
    </row>
    <row r="587" spans="1:25" ht="15" customHeight="1" x14ac:dyDescent="0.35">
      <c r="A587">
        <v>2</v>
      </c>
      <c r="B587" s="50">
        <v>46273.6875</v>
      </c>
      <c r="C587">
        <v>11707904</v>
      </c>
      <c r="D587">
        <v>100006740817</v>
      </c>
      <c r="E587" t="s">
        <v>1726</v>
      </c>
      <c r="F587">
        <v>100</v>
      </c>
      <c r="G587" t="s">
        <v>1745</v>
      </c>
      <c r="H587" t="s">
        <v>1760</v>
      </c>
      <c r="I587">
        <v>5934701</v>
      </c>
      <c r="J587">
        <v>1</v>
      </c>
      <c r="K587" t="s">
        <v>2141</v>
      </c>
      <c r="L587" t="s">
        <v>2142</v>
      </c>
      <c r="M587" t="s">
        <v>418</v>
      </c>
      <c r="N587">
        <v>2</v>
      </c>
      <c r="O587">
        <v>1</v>
      </c>
      <c r="P587">
        <v>1</v>
      </c>
      <c r="Q587">
        <v>1</v>
      </c>
      <c r="R587">
        <v>0</v>
      </c>
      <c r="S587">
        <v>0</v>
      </c>
      <c r="T587">
        <v>0</v>
      </c>
      <c r="U587" s="50">
        <v>46273.655613425923</v>
      </c>
      <c r="V587" s="50">
        <v>46273.682592592602</v>
      </c>
      <c r="W587" s="51">
        <v>46273</v>
      </c>
      <c r="X587" t="s">
        <v>1747</v>
      </c>
      <c r="Y587" t="s">
        <v>492</v>
      </c>
    </row>
    <row r="588" spans="1:25" ht="15" customHeight="1" x14ac:dyDescent="0.35">
      <c r="A588">
        <v>2</v>
      </c>
      <c r="B588" s="50">
        <v>46273.6875</v>
      </c>
      <c r="C588">
        <v>11707909</v>
      </c>
      <c r="D588">
        <v>100006740820</v>
      </c>
      <c r="E588" t="s">
        <v>1726</v>
      </c>
      <c r="F588">
        <v>100</v>
      </c>
      <c r="G588" t="s">
        <v>1745</v>
      </c>
      <c r="H588" t="s">
        <v>1760</v>
      </c>
      <c r="I588">
        <v>5999301</v>
      </c>
      <c r="J588">
        <v>1</v>
      </c>
      <c r="K588" t="s">
        <v>2141</v>
      </c>
      <c r="L588" t="s">
        <v>2142</v>
      </c>
      <c r="M588" t="s">
        <v>418</v>
      </c>
      <c r="N588">
        <v>2</v>
      </c>
      <c r="O588">
        <v>5</v>
      </c>
      <c r="P588">
        <v>5</v>
      </c>
      <c r="Q588">
        <v>5</v>
      </c>
      <c r="R588">
        <v>0</v>
      </c>
      <c r="S588">
        <v>0</v>
      </c>
      <c r="T588">
        <v>0</v>
      </c>
      <c r="U588" s="50">
        <v>46273.655613425923</v>
      </c>
      <c r="V588" s="50">
        <v>46273.67291666667</v>
      </c>
      <c r="W588" s="51">
        <v>46273</v>
      </c>
      <c r="X588" t="s">
        <v>1747</v>
      </c>
      <c r="Y588" t="s">
        <v>492</v>
      </c>
    </row>
    <row r="589" spans="1:25" ht="15" customHeight="1" x14ac:dyDescent="0.35">
      <c r="A589">
        <v>2</v>
      </c>
      <c r="B589" s="50">
        <v>46273.6875</v>
      </c>
      <c r="C589">
        <v>11707910</v>
      </c>
      <c r="D589">
        <v>100006740820</v>
      </c>
      <c r="E589" t="s">
        <v>1726</v>
      </c>
      <c r="F589">
        <v>100</v>
      </c>
      <c r="G589" t="s">
        <v>1745</v>
      </c>
      <c r="H589" t="s">
        <v>1760</v>
      </c>
      <c r="I589">
        <v>5999301</v>
      </c>
      <c r="J589">
        <v>1</v>
      </c>
      <c r="K589" t="s">
        <v>2131</v>
      </c>
      <c r="L589" t="s">
        <v>2132</v>
      </c>
      <c r="M589" t="s">
        <v>418</v>
      </c>
      <c r="N589">
        <v>2</v>
      </c>
      <c r="O589">
        <v>6</v>
      </c>
      <c r="P589">
        <v>6</v>
      </c>
      <c r="Q589">
        <v>6</v>
      </c>
      <c r="R589">
        <v>0</v>
      </c>
      <c r="S589">
        <v>0</v>
      </c>
      <c r="T589">
        <v>0</v>
      </c>
      <c r="U589" s="50">
        <v>46273.655613425923</v>
      </c>
      <c r="V589" s="50">
        <v>46273.67291666667</v>
      </c>
      <c r="W589" s="51">
        <v>46273</v>
      </c>
      <c r="X589" t="s">
        <v>1747</v>
      </c>
      <c r="Y589" t="s">
        <v>492</v>
      </c>
    </row>
    <row r="590" spans="1:25" ht="15" customHeight="1" x14ac:dyDescent="0.35">
      <c r="A590">
        <v>2</v>
      </c>
      <c r="B590" s="50">
        <v>46273.6875</v>
      </c>
      <c r="C590">
        <v>11707913</v>
      </c>
      <c r="D590">
        <v>100006740822</v>
      </c>
      <c r="E590" t="s">
        <v>1726</v>
      </c>
      <c r="F590">
        <v>100</v>
      </c>
      <c r="G590" t="s">
        <v>1745</v>
      </c>
      <c r="H590" t="s">
        <v>1760</v>
      </c>
      <c r="I590">
        <v>6002301</v>
      </c>
      <c r="J590">
        <v>1</v>
      </c>
      <c r="K590" t="s">
        <v>2149</v>
      </c>
      <c r="L590" t="s">
        <v>2150</v>
      </c>
      <c r="M590" t="s">
        <v>418</v>
      </c>
      <c r="N590">
        <v>2</v>
      </c>
      <c r="O590">
        <v>2</v>
      </c>
      <c r="P590">
        <v>2</v>
      </c>
      <c r="Q590">
        <v>2</v>
      </c>
      <c r="R590">
        <v>0</v>
      </c>
      <c r="S590">
        <v>0</v>
      </c>
      <c r="T590">
        <v>0</v>
      </c>
      <c r="U590" s="50">
        <v>46273.655613425923</v>
      </c>
      <c r="V590" s="50">
        <v>46273.671423611107</v>
      </c>
      <c r="W590" s="51">
        <v>46273</v>
      </c>
      <c r="X590" t="s">
        <v>1747</v>
      </c>
      <c r="Y590" t="s">
        <v>492</v>
      </c>
    </row>
    <row r="591" spans="1:25" ht="15" customHeight="1" x14ac:dyDescent="0.35">
      <c r="A591">
        <v>2</v>
      </c>
      <c r="B591" s="50">
        <v>46273.6875</v>
      </c>
      <c r="C591">
        <v>11707987</v>
      </c>
      <c r="D591">
        <v>100006740870</v>
      </c>
      <c r="E591" t="s">
        <v>1726</v>
      </c>
      <c r="F591">
        <v>100</v>
      </c>
      <c r="G591" t="s">
        <v>1745</v>
      </c>
      <c r="H591" t="s">
        <v>1760</v>
      </c>
      <c r="I591">
        <v>5997901</v>
      </c>
      <c r="J591">
        <v>4</v>
      </c>
      <c r="K591" t="s">
        <v>2155</v>
      </c>
      <c r="L591" t="s">
        <v>2156</v>
      </c>
      <c r="N591">
        <v>0</v>
      </c>
      <c r="O591">
        <v>1</v>
      </c>
      <c r="P591">
        <v>1</v>
      </c>
      <c r="Q591">
        <v>1</v>
      </c>
      <c r="R591">
        <v>0</v>
      </c>
      <c r="S591">
        <v>0</v>
      </c>
      <c r="T591">
        <v>0</v>
      </c>
      <c r="U591" s="50">
        <v>46273.655624999999</v>
      </c>
      <c r="V591" s="50">
        <v>46273.655624999999</v>
      </c>
      <c r="W591" s="51">
        <v>46273</v>
      </c>
      <c r="X591" t="s">
        <v>1747</v>
      </c>
      <c r="Y591" t="s">
        <v>492</v>
      </c>
    </row>
    <row r="592" spans="1:25" ht="15" customHeight="1" x14ac:dyDescent="0.35">
      <c r="A592">
        <v>2</v>
      </c>
      <c r="B592" s="50">
        <v>46273.6875</v>
      </c>
      <c r="C592">
        <v>11707988</v>
      </c>
      <c r="D592">
        <v>100006740870</v>
      </c>
      <c r="E592" t="s">
        <v>1726</v>
      </c>
      <c r="F592">
        <v>100</v>
      </c>
      <c r="G592" t="s">
        <v>1745</v>
      </c>
      <c r="H592" t="s">
        <v>1760</v>
      </c>
      <c r="I592">
        <v>5997901</v>
      </c>
      <c r="J592">
        <v>4</v>
      </c>
      <c r="K592" t="s">
        <v>1911</v>
      </c>
      <c r="L592" t="s">
        <v>1912</v>
      </c>
      <c r="N592">
        <v>0</v>
      </c>
      <c r="O592">
        <v>1</v>
      </c>
      <c r="P592">
        <v>1</v>
      </c>
      <c r="Q592">
        <v>1</v>
      </c>
      <c r="R592">
        <v>0</v>
      </c>
      <c r="S592">
        <v>0</v>
      </c>
      <c r="T592">
        <v>0</v>
      </c>
      <c r="U592" s="50">
        <v>46273.655624999999</v>
      </c>
      <c r="V592" s="50">
        <v>46273.655624999999</v>
      </c>
      <c r="W592" s="51">
        <v>46273</v>
      </c>
      <c r="X592" t="s">
        <v>1747</v>
      </c>
      <c r="Y592" t="s">
        <v>492</v>
      </c>
    </row>
    <row r="593" spans="1:25" ht="15" customHeight="1" x14ac:dyDescent="0.35">
      <c r="A593">
        <v>2</v>
      </c>
      <c r="B593" s="50">
        <v>46273.6875</v>
      </c>
      <c r="C593">
        <v>11708005</v>
      </c>
      <c r="D593">
        <v>100006740876</v>
      </c>
      <c r="E593" t="s">
        <v>1726</v>
      </c>
      <c r="F593">
        <v>100</v>
      </c>
      <c r="G593" t="s">
        <v>1745</v>
      </c>
      <c r="H593" t="s">
        <v>1760</v>
      </c>
      <c r="I593">
        <v>6010401</v>
      </c>
      <c r="J593">
        <v>4</v>
      </c>
      <c r="K593" t="s">
        <v>2157</v>
      </c>
      <c r="L593" t="s">
        <v>2158</v>
      </c>
      <c r="N593">
        <v>0</v>
      </c>
      <c r="O593">
        <v>1</v>
      </c>
      <c r="P593">
        <v>1</v>
      </c>
      <c r="Q593">
        <v>1</v>
      </c>
      <c r="R593">
        <v>0</v>
      </c>
      <c r="S593">
        <v>0</v>
      </c>
      <c r="T593">
        <v>0</v>
      </c>
      <c r="U593" s="50">
        <v>46273.656284722223</v>
      </c>
      <c r="V593" s="50">
        <v>46273.656284722223</v>
      </c>
      <c r="W593" s="51">
        <v>46273</v>
      </c>
      <c r="X593" t="s">
        <v>1747</v>
      </c>
      <c r="Y593" t="s">
        <v>492</v>
      </c>
    </row>
    <row r="594" spans="1:25" ht="15" customHeight="1" x14ac:dyDescent="0.35">
      <c r="A594">
        <v>2</v>
      </c>
      <c r="B594" s="50">
        <v>46273.6875</v>
      </c>
      <c r="C594">
        <v>11708006</v>
      </c>
      <c r="D594">
        <v>100006740876</v>
      </c>
      <c r="E594" t="s">
        <v>1726</v>
      </c>
      <c r="F594">
        <v>100</v>
      </c>
      <c r="G594" t="s">
        <v>1745</v>
      </c>
      <c r="H594" t="s">
        <v>1760</v>
      </c>
      <c r="I594">
        <v>6010401</v>
      </c>
      <c r="J594">
        <v>4</v>
      </c>
      <c r="K594" t="s">
        <v>2159</v>
      </c>
      <c r="L594" t="s">
        <v>2160</v>
      </c>
      <c r="N594">
        <v>0</v>
      </c>
      <c r="O594">
        <v>1</v>
      </c>
      <c r="P594">
        <v>1</v>
      </c>
      <c r="Q594">
        <v>1</v>
      </c>
      <c r="R594">
        <v>0</v>
      </c>
      <c r="S594">
        <v>0</v>
      </c>
      <c r="T594">
        <v>0</v>
      </c>
      <c r="U594" s="50">
        <v>46273.656284722223</v>
      </c>
      <c r="V594" s="50">
        <v>46273.656284722223</v>
      </c>
      <c r="W594" s="51">
        <v>46273</v>
      </c>
      <c r="X594" t="s">
        <v>1747</v>
      </c>
      <c r="Y594" t="s">
        <v>492</v>
      </c>
    </row>
    <row r="595" spans="1:25" ht="15" customHeight="1" x14ac:dyDescent="0.35">
      <c r="A595">
        <v>2</v>
      </c>
      <c r="B595" s="50">
        <v>46273.6875</v>
      </c>
      <c r="C595">
        <v>11708007</v>
      </c>
      <c r="D595">
        <v>100006740876</v>
      </c>
      <c r="E595" t="s">
        <v>1726</v>
      </c>
      <c r="F595">
        <v>100</v>
      </c>
      <c r="G595" t="s">
        <v>1745</v>
      </c>
      <c r="H595" t="s">
        <v>1760</v>
      </c>
      <c r="I595">
        <v>6010401</v>
      </c>
      <c r="J595">
        <v>4</v>
      </c>
      <c r="K595" t="s">
        <v>2161</v>
      </c>
      <c r="L595" t="s">
        <v>2162</v>
      </c>
      <c r="N595">
        <v>0</v>
      </c>
      <c r="O595">
        <v>2</v>
      </c>
      <c r="P595">
        <v>2</v>
      </c>
      <c r="Q595">
        <v>2</v>
      </c>
      <c r="R595">
        <v>0</v>
      </c>
      <c r="S595">
        <v>0</v>
      </c>
      <c r="T595">
        <v>0</v>
      </c>
      <c r="U595" s="50">
        <v>46273.656284722223</v>
      </c>
      <c r="V595" s="50">
        <v>46273.656284722223</v>
      </c>
      <c r="W595" s="51">
        <v>46273</v>
      </c>
      <c r="X595" t="s">
        <v>1747</v>
      </c>
      <c r="Y595" t="s">
        <v>492</v>
      </c>
    </row>
    <row r="596" spans="1:25" ht="15" customHeight="1" x14ac:dyDescent="0.35">
      <c r="A596">
        <v>2</v>
      </c>
      <c r="B596" s="50">
        <v>46273.6875</v>
      </c>
      <c r="C596">
        <v>11708008</v>
      </c>
      <c r="D596">
        <v>100006740876</v>
      </c>
      <c r="E596" t="s">
        <v>1726</v>
      </c>
      <c r="F596">
        <v>100</v>
      </c>
      <c r="G596" t="s">
        <v>1745</v>
      </c>
      <c r="H596" t="s">
        <v>1760</v>
      </c>
      <c r="I596">
        <v>6010401</v>
      </c>
      <c r="J596">
        <v>4</v>
      </c>
      <c r="K596" t="s">
        <v>2163</v>
      </c>
      <c r="L596" t="s">
        <v>2164</v>
      </c>
      <c r="N596">
        <v>0</v>
      </c>
      <c r="O596">
        <v>3</v>
      </c>
      <c r="P596">
        <v>3</v>
      </c>
      <c r="Q596">
        <v>3</v>
      </c>
      <c r="R596">
        <v>0</v>
      </c>
      <c r="S596">
        <v>0</v>
      </c>
      <c r="T596">
        <v>0</v>
      </c>
      <c r="U596" s="50">
        <v>46273.656284722223</v>
      </c>
      <c r="V596" s="50">
        <v>46273.656284722223</v>
      </c>
      <c r="W596" s="51">
        <v>46273</v>
      </c>
      <c r="X596" t="s">
        <v>1747</v>
      </c>
      <c r="Y596" t="s">
        <v>492</v>
      </c>
    </row>
    <row r="597" spans="1:25" ht="15" customHeight="1" x14ac:dyDescent="0.35">
      <c r="A597">
        <v>2</v>
      </c>
      <c r="B597" s="50">
        <v>46273.6875</v>
      </c>
      <c r="C597">
        <v>11708009</v>
      </c>
      <c r="D597">
        <v>100006740876</v>
      </c>
      <c r="E597" t="s">
        <v>1726</v>
      </c>
      <c r="F597">
        <v>100</v>
      </c>
      <c r="G597" t="s">
        <v>1745</v>
      </c>
      <c r="H597" t="s">
        <v>1760</v>
      </c>
      <c r="I597">
        <v>6010401</v>
      </c>
      <c r="J597">
        <v>4</v>
      </c>
      <c r="K597" t="s">
        <v>2165</v>
      </c>
      <c r="L597" t="s">
        <v>2166</v>
      </c>
      <c r="N597">
        <v>0</v>
      </c>
      <c r="O597">
        <v>1</v>
      </c>
      <c r="P597">
        <v>1</v>
      </c>
      <c r="Q597">
        <v>1</v>
      </c>
      <c r="R597">
        <v>0</v>
      </c>
      <c r="S597">
        <v>0</v>
      </c>
      <c r="T597">
        <v>0</v>
      </c>
      <c r="U597" s="50">
        <v>46273.656284722223</v>
      </c>
      <c r="V597" s="50">
        <v>46273.656284722223</v>
      </c>
      <c r="W597" s="51">
        <v>46273</v>
      </c>
      <c r="X597" t="s">
        <v>1747</v>
      </c>
      <c r="Y597" t="s">
        <v>492</v>
      </c>
    </row>
    <row r="598" spans="1:25" ht="15" customHeight="1" x14ac:dyDescent="0.35">
      <c r="A598">
        <v>2</v>
      </c>
      <c r="B598" s="50">
        <v>46273.6875</v>
      </c>
      <c r="C598">
        <v>11708045</v>
      </c>
      <c r="D598">
        <v>100006740880</v>
      </c>
      <c r="E598" t="s">
        <v>1726</v>
      </c>
      <c r="F598">
        <v>100</v>
      </c>
      <c r="G598" t="s">
        <v>1745</v>
      </c>
      <c r="H598" t="s">
        <v>1760</v>
      </c>
      <c r="I598">
        <v>5997902</v>
      </c>
      <c r="J598">
        <v>1</v>
      </c>
      <c r="K598" t="s">
        <v>2167</v>
      </c>
      <c r="L598" t="s">
        <v>2168</v>
      </c>
      <c r="N598">
        <v>0</v>
      </c>
      <c r="O598">
        <v>1</v>
      </c>
      <c r="P598">
        <v>1</v>
      </c>
      <c r="Q598">
        <v>1</v>
      </c>
      <c r="R598">
        <v>0</v>
      </c>
      <c r="S598">
        <v>0</v>
      </c>
      <c r="T598">
        <v>0</v>
      </c>
      <c r="U598" s="50">
        <v>46273.6562962963</v>
      </c>
      <c r="V598" s="50">
        <v>46273.6562962963</v>
      </c>
      <c r="W598" s="51">
        <v>46273</v>
      </c>
      <c r="X598" t="s">
        <v>1747</v>
      </c>
      <c r="Y598" t="s">
        <v>492</v>
      </c>
    </row>
    <row r="599" spans="1:25" ht="15" customHeight="1" x14ac:dyDescent="0.35">
      <c r="A599">
        <v>2</v>
      </c>
      <c r="B599" s="50">
        <v>46273.6875</v>
      </c>
      <c r="C599">
        <v>11708046</v>
      </c>
      <c r="D599">
        <v>100006740880</v>
      </c>
      <c r="E599" t="s">
        <v>1726</v>
      </c>
      <c r="F599">
        <v>100</v>
      </c>
      <c r="G599" t="s">
        <v>1745</v>
      </c>
      <c r="H599" t="s">
        <v>1760</v>
      </c>
      <c r="I599">
        <v>5997902</v>
      </c>
      <c r="J599">
        <v>1</v>
      </c>
      <c r="K599" t="s">
        <v>1991</v>
      </c>
      <c r="L599" t="s">
        <v>1992</v>
      </c>
      <c r="N599">
        <v>0</v>
      </c>
      <c r="O599">
        <v>1</v>
      </c>
      <c r="P599">
        <v>1</v>
      </c>
      <c r="Q599">
        <v>1</v>
      </c>
      <c r="R599">
        <v>0</v>
      </c>
      <c r="S599">
        <v>0</v>
      </c>
      <c r="T599">
        <v>0</v>
      </c>
      <c r="U599" s="50">
        <v>46273.6562962963</v>
      </c>
      <c r="V599" s="50">
        <v>46273.6562962963</v>
      </c>
      <c r="W599" s="51">
        <v>46273</v>
      </c>
      <c r="X599" t="s">
        <v>1747</v>
      </c>
      <c r="Y599" t="s">
        <v>492</v>
      </c>
    </row>
    <row r="600" spans="1:25" ht="15" customHeight="1" x14ac:dyDescent="0.35">
      <c r="A600">
        <v>2</v>
      </c>
      <c r="B600" s="50">
        <v>46273.6875</v>
      </c>
      <c r="C600">
        <v>11708047</v>
      </c>
      <c r="D600">
        <v>100006740880</v>
      </c>
      <c r="E600" t="s">
        <v>1726</v>
      </c>
      <c r="F600">
        <v>100</v>
      </c>
      <c r="G600" t="s">
        <v>1745</v>
      </c>
      <c r="H600" t="s">
        <v>1760</v>
      </c>
      <c r="I600">
        <v>5997902</v>
      </c>
      <c r="J600">
        <v>1</v>
      </c>
      <c r="K600" t="s">
        <v>2169</v>
      </c>
      <c r="L600" t="s">
        <v>2170</v>
      </c>
      <c r="N600">
        <v>0</v>
      </c>
      <c r="O600">
        <v>1</v>
      </c>
      <c r="P600">
        <v>1</v>
      </c>
      <c r="Q600">
        <v>1</v>
      </c>
      <c r="R600">
        <v>0</v>
      </c>
      <c r="S600">
        <v>0</v>
      </c>
      <c r="T600">
        <v>0</v>
      </c>
      <c r="U600" s="50">
        <v>46273.6562962963</v>
      </c>
      <c r="V600" s="50">
        <v>46273.6562962963</v>
      </c>
      <c r="W600" s="51">
        <v>46273</v>
      </c>
      <c r="X600" t="s">
        <v>1747</v>
      </c>
      <c r="Y600" t="s">
        <v>492</v>
      </c>
    </row>
    <row r="601" spans="1:25" ht="15" customHeight="1" x14ac:dyDescent="0.35">
      <c r="A601">
        <v>2</v>
      </c>
      <c r="B601" s="50">
        <v>46273.6875</v>
      </c>
      <c r="C601">
        <v>11708048</v>
      </c>
      <c r="D601">
        <v>100006740880</v>
      </c>
      <c r="E601" t="s">
        <v>1726</v>
      </c>
      <c r="F601">
        <v>100</v>
      </c>
      <c r="G601" t="s">
        <v>1745</v>
      </c>
      <c r="H601" t="s">
        <v>1760</v>
      </c>
      <c r="I601">
        <v>5997902</v>
      </c>
      <c r="J601">
        <v>1</v>
      </c>
      <c r="K601" t="s">
        <v>2171</v>
      </c>
      <c r="L601" t="s">
        <v>2172</v>
      </c>
      <c r="N601">
        <v>0</v>
      </c>
      <c r="O601">
        <v>2</v>
      </c>
      <c r="P601">
        <v>2</v>
      </c>
      <c r="Q601">
        <v>2</v>
      </c>
      <c r="R601">
        <v>0</v>
      </c>
      <c r="S601">
        <v>0</v>
      </c>
      <c r="T601">
        <v>0</v>
      </c>
      <c r="U601" s="50">
        <v>46273.6562962963</v>
      </c>
      <c r="V601" s="50">
        <v>46273.6562962963</v>
      </c>
      <c r="W601" s="51">
        <v>46273</v>
      </c>
      <c r="X601" t="s">
        <v>1747</v>
      </c>
      <c r="Y601" t="s">
        <v>492</v>
      </c>
    </row>
    <row r="602" spans="1:25" ht="15" customHeight="1" x14ac:dyDescent="0.35">
      <c r="A602">
        <v>2</v>
      </c>
      <c r="B602" s="50">
        <v>46273.6875</v>
      </c>
      <c r="C602">
        <v>11708049</v>
      </c>
      <c r="D602">
        <v>100006740880</v>
      </c>
      <c r="E602" t="s">
        <v>1726</v>
      </c>
      <c r="F602">
        <v>100</v>
      </c>
      <c r="G602" t="s">
        <v>1745</v>
      </c>
      <c r="H602" t="s">
        <v>1760</v>
      </c>
      <c r="I602">
        <v>5997902</v>
      </c>
      <c r="J602">
        <v>1</v>
      </c>
      <c r="K602" t="s">
        <v>2121</v>
      </c>
      <c r="L602" t="s">
        <v>2122</v>
      </c>
      <c r="N602">
        <v>0</v>
      </c>
      <c r="O602">
        <v>1</v>
      </c>
      <c r="P602">
        <v>1</v>
      </c>
      <c r="Q602">
        <v>1</v>
      </c>
      <c r="R602">
        <v>0</v>
      </c>
      <c r="S602">
        <v>0</v>
      </c>
      <c r="T602">
        <v>0</v>
      </c>
      <c r="U602" s="50">
        <v>46273.6562962963</v>
      </c>
      <c r="V602" s="50">
        <v>46273.6562962963</v>
      </c>
      <c r="W602" s="51">
        <v>46273</v>
      </c>
      <c r="X602" t="s">
        <v>1747</v>
      </c>
      <c r="Y602" t="s">
        <v>492</v>
      </c>
    </row>
    <row r="603" spans="1:25" ht="15" customHeight="1" x14ac:dyDescent="0.35">
      <c r="A603">
        <v>2</v>
      </c>
      <c r="B603" s="50">
        <v>46273.6875</v>
      </c>
      <c r="C603">
        <v>11708050</v>
      </c>
      <c r="D603">
        <v>100006740880</v>
      </c>
      <c r="E603" t="s">
        <v>1726</v>
      </c>
      <c r="F603">
        <v>100</v>
      </c>
      <c r="G603" t="s">
        <v>1745</v>
      </c>
      <c r="H603" t="s">
        <v>1760</v>
      </c>
      <c r="I603">
        <v>5997902</v>
      </c>
      <c r="J603">
        <v>1</v>
      </c>
      <c r="K603" t="s">
        <v>2173</v>
      </c>
      <c r="L603" t="s">
        <v>2174</v>
      </c>
      <c r="N603">
        <v>0</v>
      </c>
      <c r="O603">
        <v>1</v>
      </c>
      <c r="P603">
        <v>1</v>
      </c>
      <c r="Q603">
        <v>1</v>
      </c>
      <c r="R603">
        <v>0</v>
      </c>
      <c r="S603">
        <v>0</v>
      </c>
      <c r="T603">
        <v>0</v>
      </c>
      <c r="U603" s="50">
        <v>46273.6562962963</v>
      </c>
      <c r="V603" s="50">
        <v>46273.6562962963</v>
      </c>
      <c r="W603" s="51">
        <v>46273</v>
      </c>
      <c r="X603" t="s">
        <v>1747</v>
      </c>
      <c r="Y603" t="s">
        <v>492</v>
      </c>
    </row>
    <row r="604" spans="1:25" ht="15" customHeight="1" x14ac:dyDescent="0.35">
      <c r="A604">
        <v>2</v>
      </c>
      <c r="B604" s="50">
        <v>46273.6875</v>
      </c>
      <c r="C604">
        <v>11708072</v>
      </c>
      <c r="D604">
        <v>100006740888</v>
      </c>
      <c r="E604" t="s">
        <v>1726</v>
      </c>
      <c r="F604">
        <v>100</v>
      </c>
      <c r="G604" t="s">
        <v>1745</v>
      </c>
      <c r="H604" t="s">
        <v>1760</v>
      </c>
      <c r="I604">
        <v>6008401</v>
      </c>
      <c r="J604">
        <v>1</v>
      </c>
      <c r="K604" t="s">
        <v>1999</v>
      </c>
      <c r="L604" t="s">
        <v>2000</v>
      </c>
      <c r="N604">
        <v>0</v>
      </c>
      <c r="O604">
        <v>1</v>
      </c>
      <c r="P604">
        <v>1</v>
      </c>
      <c r="Q604">
        <v>1</v>
      </c>
      <c r="R604">
        <v>0</v>
      </c>
      <c r="S604">
        <v>0</v>
      </c>
      <c r="T604">
        <v>0</v>
      </c>
      <c r="U604" s="50">
        <v>46273.656307870369</v>
      </c>
      <c r="V604" s="50">
        <v>46273.656307870369</v>
      </c>
      <c r="W604" s="51">
        <v>46273</v>
      </c>
      <c r="X604" t="s">
        <v>1747</v>
      </c>
      <c r="Y604" t="s">
        <v>492</v>
      </c>
    </row>
    <row r="605" spans="1:25" ht="15" customHeight="1" x14ac:dyDescent="0.35">
      <c r="A605">
        <v>2</v>
      </c>
      <c r="B605" s="50">
        <v>46273.6875</v>
      </c>
      <c r="C605">
        <v>11708073</v>
      </c>
      <c r="D605">
        <v>100006740888</v>
      </c>
      <c r="E605" t="s">
        <v>1726</v>
      </c>
      <c r="F605">
        <v>100</v>
      </c>
      <c r="G605" t="s">
        <v>1745</v>
      </c>
      <c r="H605" t="s">
        <v>1760</v>
      </c>
      <c r="I605">
        <v>6008401</v>
      </c>
      <c r="J605">
        <v>1</v>
      </c>
      <c r="K605" t="s">
        <v>2091</v>
      </c>
      <c r="L605" t="s">
        <v>2092</v>
      </c>
      <c r="N605">
        <v>0</v>
      </c>
      <c r="O605">
        <v>1</v>
      </c>
      <c r="P605">
        <v>1</v>
      </c>
      <c r="Q605">
        <v>1</v>
      </c>
      <c r="R605">
        <v>0</v>
      </c>
      <c r="S605">
        <v>0</v>
      </c>
      <c r="T605">
        <v>0</v>
      </c>
      <c r="U605" s="50">
        <v>46273.656307870369</v>
      </c>
      <c r="V605" s="50">
        <v>46273.656307870369</v>
      </c>
      <c r="W605" s="51">
        <v>46273</v>
      </c>
      <c r="X605" t="s">
        <v>1747</v>
      </c>
      <c r="Y605" t="s">
        <v>492</v>
      </c>
    </row>
    <row r="606" spans="1:25" ht="15" customHeight="1" x14ac:dyDescent="0.35">
      <c r="A606">
        <v>2</v>
      </c>
      <c r="B606" s="50">
        <v>46273.6875</v>
      </c>
      <c r="C606">
        <v>11708074</v>
      </c>
      <c r="D606">
        <v>100006740888</v>
      </c>
      <c r="E606" t="s">
        <v>1726</v>
      </c>
      <c r="F606">
        <v>100</v>
      </c>
      <c r="G606" t="s">
        <v>1745</v>
      </c>
      <c r="H606" t="s">
        <v>1760</v>
      </c>
      <c r="I606">
        <v>6008401</v>
      </c>
      <c r="J606">
        <v>1</v>
      </c>
      <c r="K606" t="s">
        <v>2099</v>
      </c>
      <c r="L606" t="s">
        <v>2100</v>
      </c>
      <c r="N606">
        <v>0</v>
      </c>
      <c r="O606">
        <v>1</v>
      </c>
      <c r="P606">
        <v>1</v>
      </c>
      <c r="Q606">
        <v>1</v>
      </c>
      <c r="R606">
        <v>0</v>
      </c>
      <c r="S606">
        <v>0</v>
      </c>
      <c r="T606">
        <v>0</v>
      </c>
      <c r="U606" s="50">
        <v>46273.656307870369</v>
      </c>
      <c r="V606" s="50">
        <v>46273.656307870369</v>
      </c>
      <c r="W606" s="51">
        <v>46273</v>
      </c>
      <c r="X606" t="s">
        <v>1747</v>
      </c>
      <c r="Y606" t="s">
        <v>492</v>
      </c>
    </row>
    <row r="607" spans="1:25" ht="15" customHeight="1" x14ac:dyDescent="0.35">
      <c r="A607">
        <v>2</v>
      </c>
      <c r="B607" s="50">
        <v>46273.6875</v>
      </c>
      <c r="C607">
        <v>11708075</v>
      </c>
      <c r="D607">
        <v>100006740888</v>
      </c>
      <c r="E607" t="s">
        <v>1726</v>
      </c>
      <c r="F607">
        <v>100</v>
      </c>
      <c r="G607" t="s">
        <v>1745</v>
      </c>
      <c r="H607" t="s">
        <v>1760</v>
      </c>
      <c r="I607">
        <v>6008401</v>
      </c>
      <c r="J607">
        <v>1</v>
      </c>
      <c r="K607" t="s">
        <v>2175</v>
      </c>
      <c r="L607" t="s">
        <v>2176</v>
      </c>
      <c r="N607">
        <v>0</v>
      </c>
      <c r="O607">
        <v>1</v>
      </c>
      <c r="P607">
        <v>1</v>
      </c>
      <c r="Q607">
        <v>1</v>
      </c>
      <c r="R607">
        <v>0</v>
      </c>
      <c r="S607">
        <v>0</v>
      </c>
      <c r="T607">
        <v>0</v>
      </c>
      <c r="U607" s="50">
        <v>46273.656307870369</v>
      </c>
      <c r="V607" s="50">
        <v>46273.656307870369</v>
      </c>
      <c r="W607" s="51">
        <v>46273</v>
      </c>
      <c r="X607" t="s">
        <v>1747</v>
      </c>
      <c r="Y607" t="s">
        <v>492</v>
      </c>
    </row>
    <row r="608" spans="1:25" ht="15" customHeight="1" x14ac:dyDescent="0.35">
      <c r="A608">
        <v>2</v>
      </c>
      <c r="B608" s="50">
        <v>46273.6875</v>
      </c>
      <c r="C608">
        <v>11708076</v>
      </c>
      <c r="D608">
        <v>100006740888</v>
      </c>
      <c r="E608" t="s">
        <v>1726</v>
      </c>
      <c r="F608">
        <v>100</v>
      </c>
      <c r="G608" t="s">
        <v>1745</v>
      </c>
      <c r="H608" t="s">
        <v>1760</v>
      </c>
      <c r="I608">
        <v>6008401</v>
      </c>
      <c r="J608">
        <v>1</v>
      </c>
      <c r="K608" t="s">
        <v>1979</v>
      </c>
      <c r="L608" t="s">
        <v>1980</v>
      </c>
      <c r="N608">
        <v>0</v>
      </c>
      <c r="O608">
        <v>2</v>
      </c>
      <c r="P608">
        <v>2</v>
      </c>
      <c r="Q608">
        <v>2</v>
      </c>
      <c r="R608">
        <v>0</v>
      </c>
      <c r="S608">
        <v>0</v>
      </c>
      <c r="T608">
        <v>0</v>
      </c>
      <c r="U608" s="50">
        <v>46273.656307870369</v>
      </c>
      <c r="V608" s="50">
        <v>46273.656307870369</v>
      </c>
      <c r="W608" s="51">
        <v>46273</v>
      </c>
      <c r="X608" t="s">
        <v>1747</v>
      </c>
      <c r="Y608" t="s">
        <v>492</v>
      </c>
    </row>
    <row r="609" spans="1:25" ht="15" customHeight="1" x14ac:dyDescent="0.35">
      <c r="A609">
        <v>2</v>
      </c>
      <c r="B609" s="50">
        <v>46273.6875</v>
      </c>
      <c r="C609">
        <v>11708077</v>
      </c>
      <c r="D609">
        <v>100006740889</v>
      </c>
      <c r="E609" t="s">
        <v>1726</v>
      </c>
      <c r="F609">
        <v>100</v>
      </c>
      <c r="G609" t="s">
        <v>1745</v>
      </c>
      <c r="H609" t="s">
        <v>1760</v>
      </c>
      <c r="I609">
        <v>6010402</v>
      </c>
      <c r="J609">
        <v>1</v>
      </c>
      <c r="K609" t="s">
        <v>2177</v>
      </c>
      <c r="L609" t="s">
        <v>2178</v>
      </c>
      <c r="N609">
        <v>0</v>
      </c>
      <c r="O609">
        <v>1</v>
      </c>
      <c r="P609">
        <v>1</v>
      </c>
      <c r="Q609">
        <v>1</v>
      </c>
      <c r="R609">
        <v>0</v>
      </c>
      <c r="S609">
        <v>0</v>
      </c>
      <c r="T609">
        <v>0</v>
      </c>
      <c r="U609" s="50">
        <v>46273.656307870369</v>
      </c>
      <c r="V609" s="50">
        <v>46273.656307870369</v>
      </c>
      <c r="W609" s="51">
        <v>46273</v>
      </c>
      <c r="X609" t="s">
        <v>1747</v>
      </c>
      <c r="Y609" t="s">
        <v>492</v>
      </c>
    </row>
    <row r="610" spans="1:25" ht="15" customHeight="1" x14ac:dyDescent="0.35">
      <c r="A610">
        <v>2</v>
      </c>
      <c r="B610" s="50">
        <v>46273.6875</v>
      </c>
      <c r="C610">
        <v>11708078</v>
      </c>
      <c r="D610">
        <v>100006740889</v>
      </c>
      <c r="E610" t="s">
        <v>1726</v>
      </c>
      <c r="F610">
        <v>100</v>
      </c>
      <c r="G610" t="s">
        <v>1745</v>
      </c>
      <c r="H610" t="s">
        <v>1760</v>
      </c>
      <c r="I610">
        <v>6010402</v>
      </c>
      <c r="J610">
        <v>1</v>
      </c>
      <c r="K610" t="s">
        <v>2053</v>
      </c>
      <c r="L610" t="s">
        <v>2054</v>
      </c>
      <c r="N610">
        <v>0</v>
      </c>
      <c r="O610">
        <v>1</v>
      </c>
      <c r="P610">
        <v>1</v>
      </c>
      <c r="Q610">
        <v>1</v>
      </c>
      <c r="R610">
        <v>0</v>
      </c>
      <c r="S610">
        <v>0</v>
      </c>
      <c r="T610">
        <v>0</v>
      </c>
      <c r="U610" s="50">
        <v>46273.656307870369</v>
      </c>
      <c r="V610" s="50">
        <v>46273.656307870369</v>
      </c>
      <c r="W610" s="51">
        <v>46273</v>
      </c>
      <c r="X610" t="s">
        <v>1747</v>
      </c>
      <c r="Y610" t="s">
        <v>492</v>
      </c>
    </row>
    <row r="611" spans="1:25" ht="15" customHeight="1" x14ac:dyDescent="0.35">
      <c r="A611">
        <v>2</v>
      </c>
      <c r="B611" s="50">
        <v>46273.6875</v>
      </c>
      <c r="C611">
        <v>11708079</v>
      </c>
      <c r="D611">
        <v>100006740889</v>
      </c>
      <c r="E611" t="s">
        <v>1726</v>
      </c>
      <c r="F611">
        <v>100</v>
      </c>
      <c r="G611" t="s">
        <v>1745</v>
      </c>
      <c r="H611" t="s">
        <v>1760</v>
      </c>
      <c r="I611">
        <v>6010402</v>
      </c>
      <c r="J611">
        <v>1</v>
      </c>
      <c r="K611" t="s">
        <v>2179</v>
      </c>
      <c r="L611" t="s">
        <v>2180</v>
      </c>
      <c r="N611">
        <v>0</v>
      </c>
      <c r="O611">
        <v>1</v>
      </c>
      <c r="P611">
        <v>1</v>
      </c>
      <c r="Q611">
        <v>1</v>
      </c>
      <c r="R611">
        <v>0</v>
      </c>
      <c r="S611">
        <v>0</v>
      </c>
      <c r="T611">
        <v>0</v>
      </c>
      <c r="U611" s="50">
        <v>46273.656307870369</v>
      </c>
      <c r="V611" s="50">
        <v>46273.656307870369</v>
      </c>
      <c r="W611" s="51">
        <v>46273</v>
      </c>
      <c r="X611" t="s">
        <v>1747</v>
      </c>
      <c r="Y611" t="s">
        <v>492</v>
      </c>
    </row>
    <row r="612" spans="1:25" ht="15" customHeight="1" x14ac:dyDescent="0.35">
      <c r="A612">
        <v>2</v>
      </c>
      <c r="B612" s="50">
        <v>46273.6875</v>
      </c>
      <c r="C612">
        <v>11708080</v>
      </c>
      <c r="D612">
        <v>100006740889</v>
      </c>
      <c r="E612" t="s">
        <v>1726</v>
      </c>
      <c r="F612">
        <v>100</v>
      </c>
      <c r="G612" t="s">
        <v>1745</v>
      </c>
      <c r="H612" t="s">
        <v>1760</v>
      </c>
      <c r="I612">
        <v>6010402</v>
      </c>
      <c r="J612">
        <v>1</v>
      </c>
      <c r="K612" t="s">
        <v>2079</v>
      </c>
      <c r="L612" t="s">
        <v>2080</v>
      </c>
      <c r="N612">
        <v>0</v>
      </c>
      <c r="O612">
        <v>1</v>
      </c>
      <c r="P612">
        <v>1</v>
      </c>
      <c r="Q612">
        <v>1</v>
      </c>
      <c r="R612">
        <v>0</v>
      </c>
      <c r="S612">
        <v>0</v>
      </c>
      <c r="T612">
        <v>0</v>
      </c>
      <c r="U612" s="50">
        <v>46273.656307870369</v>
      </c>
      <c r="V612" s="50">
        <v>46273.656307870369</v>
      </c>
      <c r="W612" s="51">
        <v>46273</v>
      </c>
      <c r="X612" t="s">
        <v>1747</v>
      </c>
      <c r="Y612" t="s">
        <v>492</v>
      </c>
    </row>
    <row r="613" spans="1:25" ht="15" customHeight="1" x14ac:dyDescent="0.35">
      <c r="A613">
        <v>2</v>
      </c>
      <c r="B613" s="50">
        <v>46273.6875</v>
      </c>
      <c r="C613">
        <v>11708081</v>
      </c>
      <c r="D613">
        <v>100006740889</v>
      </c>
      <c r="E613" t="s">
        <v>1726</v>
      </c>
      <c r="F613">
        <v>100</v>
      </c>
      <c r="G613" t="s">
        <v>1745</v>
      </c>
      <c r="H613" t="s">
        <v>1760</v>
      </c>
      <c r="I613">
        <v>6010402</v>
      </c>
      <c r="J613">
        <v>1</v>
      </c>
      <c r="K613" t="s">
        <v>2081</v>
      </c>
      <c r="L613" t="s">
        <v>2082</v>
      </c>
      <c r="N613">
        <v>0</v>
      </c>
      <c r="O613">
        <v>1</v>
      </c>
      <c r="P613">
        <v>1</v>
      </c>
      <c r="Q613">
        <v>1</v>
      </c>
      <c r="R613">
        <v>0</v>
      </c>
      <c r="S613">
        <v>0</v>
      </c>
      <c r="T613">
        <v>0</v>
      </c>
      <c r="U613" s="50">
        <v>46273.656307870369</v>
      </c>
      <c r="V613" s="50">
        <v>46273.656307870369</v>
      </c>
      <c r="W613" s="51">
        <v>46273</v>
      </c>
      <c r="X613" t="s">
        <v>1747</v>
      </c>
      <c r="Y613" t="s">
        <v>492</v>
      </c>
    </row>
    <row r="614" spans="1:25" ht="15" customHeight="1" x14ac:dyDescent="0.35">
      <c r="A614">
        <v>2</v>
      </c>
      <c r="B614" s="50">
        <v>46273.6875</v>
      </c>
      <c r="C614">
        <v>11708082</v>
      </c>
      <c r="D614">
        <v>100006740889</v>
      </c>
      <c r="E614" t="s">
        <v>1726</v>
      </c>
      <c r="F614">
        <v>100</v>
      </c>
      <c r="G614" t="s">
        <v>1745</v>
      </c>
      <c r="H614" t="s">
        <v>1760</v>
      </c>
      <c r="I614">
        <v>6010402</v>
      </c>
      <c r="J614">
        <v>1</v>
      </c>
      <c r="K614" t="s">
        <v>2181</v>
      </c>
      <c r="L614" t="s">
        <v>2182</v>
      </c>
      <c r="N614">
        <v>0</v>
      </c>
      <c r="O614">
        <v>1</v>
      </c>
      <c r="P614">
        <v>1</v>
      </c>
      <c r="Q614">
        <v>1</v>
      </c>
      <c r="R614">
        <v>0</v>
      </c>
      <c r="S614">
        <v>0</v>
      </c>
      <c r="T614">
        <v>0</v>
      </c>
      <c r="U614" s="50">
        <v>46273.656307870369</v>
      </c>
      <c r="V614" s="50">
        <v>46273.656307870369</v>
      </c>
      <c r="W614" s="51">
        <v>46273</v>
      </c>
      <c r="X614" t="s">
        <v>1747</v>
      </c>
      <c r="Y614" t="s">
        <v>492</v>
      </c>
    </row>
    <row r="615" spans="1:25" ht="15" customHeight="1" x14ac:dyDescent="0.35">
      <c r="A615">
        <v>2</v>
      </c>
      <c r="B615" s="50">
        <v>46273.6875</v>
      </c>
      <c r="C615">
        <v>11708083</v>
      </c>
      <c r="D615">
        <v>100006740889</v>
      </c>
      <c r="E615" t="s">
        <v>1726</v>
      </c>
      <c r="F615">
        <v>100</v>
      </c>
      <c r="G615" t="s">
        <v>1745</v>
      </c>
      <c r="H615" t="s">
        <v>1760</v>
      </c>
      <c r="I615">
        <v>6010402</v>
      </c>
      <c r="J615">
        <v>1</v>
      </c>
      <c r="K615" t="s">
        <v>1973</v>
      </c>
      <c r="L615" t="s">
        <v>1974</v>
      </c>
      <c r="N615">
        <v>0</v>
      </c>
      <c r="O615">
        <v>1</v>
      </c>
      <c r="P615">
        <v>1</v>
      </c>
      <c r="Q615">
        <v>1</v>
      </c>
      <c r="R615">
        <v>0</v>
      </c>
      <c r="S615">
        <v>0</v>
      </c>
      <c r="T615">
        <v>0</v>
      </c>
      <c r="U615" s="50">
        <v>46273.656307870369</v>
      </c>
      <c r="V615" s="50">
        <v>46273.656307870369</v>
      </c>
      <c r="W615" s="51">
        <v>46273</v>
      </c>
      <c r="X615" t="s">
        <v>1747</v>
      </c>
      <c r="Y615" t="s">
        <v>492</v>
      </c>
    </row>
    <row r="616" spans="1:25" ht="15" customHeight="1" x14ac:dyDescent="0.35">
      <c r="A616">
        <v>2</v>
      </c>
      <c r="B616" s="50">
        <v>46273.6875</v>
      </c>
      <c r="C616">
        <v>11708084</v>
      </c>
      <c r="D616">
        <v>100006740889</v>
      </c>
      <c r="E616" t="s">
        <v>1726</v>
      </c>
      <c r="F616">
        <v>100</v>
      </c>
      <c r="G616" t="s">
        <v>1745</v>
      </c>
      <c r="H616" t="s">
        <v>1760</v>
      </c>
      <c r="I616">
        <v>6010402</v>
      </c>
      <c r="J616">
        <v>1</v>
      </c>
      <c r="K616" t="s">
        <v>2087</v>
      </c>
      <c r="L616" t="s">
        <v>2088</v>
      </c>
      <c r="N616">
        <v>0</v>
      </c>
      <c r="O616">
        <v>1</v>
      </c>
      <c r="P616">
        <v>1</v>
      </c>
      <c r="Q616">
        <v>1</v>
      </c>
      <c r="R616">
        <v>0</v>
      </c>
      <c r="S616">
        <v>0</v>
      </c>
      <c r="T616">
        <v>0</v>
      </c>
      <c r="U616" s="50">
        <v>46273.656307870369</v>
      </c>
      <c r="V616" s="50">
        <v>46273.656307870369</v>
      </c>
      <c r="W616" s="51">
        <v>46273</v>
      </c>
      <c r="X616" t="s">
        <v>1747</v>
      </c>
      <c r="Y616" t="s">
        <v>492</v>
      </c>
    </row>
    <row r="617" spans="1:25" ht="15" customHeight="1" x14ac:dyDescent="0.35">
      <c r="A617">
        <v>2</v>
      </c>
      <c r="B617" s="50">
        <v>46273.6875</v>
      </c>
      <c r="C617">
        <v>11708122</v>
      </c>
      <c r="D617">
        <v>100006740904</v>
      </c>
      <c r="E617" t="s">
        <v>1726</v>
      </c>
      <c r="F617">
        <v>100</v>
      </c>
      <c r="G617" t="s">
        <v>1745</v>
      </c>
      <c r="H617" t="s">
        <v>1760</v>
      </c>
      <c r="I617">
        <v>6013501</v>
      </c>
      <c r="J617">
        <v>3</v>
      </c>
      <c r="K617" t="s">
        <v>1855</v>
      </c>
      <c r="L617" t="s">
        <v>1856</v>
      </c>
      <c r="N617">
        <v>0</v>
      </c>
      <c r="O617">
        <v>5</v>
      </c>
      <c r="P617">
        <v>5</v>
      </c>
      <c r="Q617">
        <v>5</v>
      </c>
      <c r="R617">
        <v>0</v>
      </c>
      <c r="S617">
        <v>0</v>
      </c>
      <c r="T617">
        <v>0</v>
      </c>
      <c r="U617" s="50">
        <v>46273.65697916667</v>
      </c>
      <c r="V617" s="50">
        <v>46273.65697916667</v>
      </c>
      <c r="W617" s="51">
        <v>46273</v>
      </c>
      <c r="X617" t="s">
        <v>1747</v>
      </c>
      <c r="Y617" t="s">
        <v>492</v>
      </c>
    </row>
    <row r="618" spans="1:25" ht="15" customHeight="1" x14ac:dyDescent="0.35">
      <c r="A618">
        <v>2</v>
      </c>
      <c r="B618" s="50">
        <v>46273.6875</v>
      </c>
      <c r="C618">
        <v>11708123</v>
      </c>
      <c r="D618">
        <v>100006740904</v>
      </c>
      <c r="E618" t="s">
        <v>1726</v>
      </c>
      <c r="F618">
        <v>100</v>
      </c>
      <c r="G618" t="s">
        <v>1745</v>
      </c>
      <c r="H618" t="s">
        <v>1760</v>
      </c>
      <c r="I618">
        <v>6013501</v>
      </c>
      <c r="J618">
        <v>3</v>
      </c>
      <c r="K618" t="s">
        <v>1845</v>
      </c>
      <c r="L618" t="s">
        <v>1846</v>
      </c>
      <c r="N618">
        <v>0</v>
      </c>
      <c r="O618">
        <v>1</v>
      </c>
      <c r="P618">
        <v>1</v>
      </c>
      <c r="Q618">
        <v>1</v>
      </c>
      <c r="R618">
        <v>0</v>
      </c>
      <c r="S618">
        <v>0</v>
      </c>
      <c r="T618">
        <v>0</v>
      </c>
      <c r="U618" s="50">
        <v>46273.65697916667</v>
      </c>
      <c r="V618" s="50">
        <v>46273.65697916667</v>
      </c>
      <c r="W618" s="51">
        <v>46273</v>
      </c>
      <c r="X618" t="s">
        <v>1747</v>
      </c>
      <c r="Y618" t="s">
        <v>492</v>
      </c>
    </row>
    <row r="619" spans="1:25" ht="15" customHeight="1" x14ac:dyDescent="0.35">
      <c r="A619">
        <v>2</v>
      </c>
      <c r="B619" s="50">
        <v>46273.6875</v>
      </c>
      <c r="C619">
        <v>11708127</v>
      </c>
      <c r="D619">
        <v>100006740906</v>
      </c>
      <c r="E619" t="s">
        <v>1726</v>
      </c>
      <c r="F619">
        <v>100</v>
      </c>
      <c r="G619" t="s">
        <v>1745</v>
      </c>
      <c r="H619" t="s">
        <v>1760</v>
      </c>
      <c r="I619">
        <v>6013402</v>
      </c>
      <c r="J619">
        <v>2</v>
      </c>
      <c r="K619" t="s">
        <v>2183</v>
      </c>
      <c r="L619" t="s">
        <v>2184</v>
      </c>
      <c r="N619">
        <v>0</v>
      </c>
      <c r="O619">
        <v>2</v>
      </c>
      <c r="P619">
        <v>2</v>
      </c>
      <c r="Q619">
        <v>2</v>
      </c>
      <c r="R619">
        <v>0</v>
      </c>
      <c r="S619">
        <v>0</v>
      </c>
      <c r="T619">
        <v>0</v>
      </c>
      <c r="U619" s="50">
        <v>46273.656990740739</v>
      </c>
      <c r="V619" s="50">
        <v>46273.656990740739</v>
      </c>
      <c r="W619" s="51">
        <v>46273</v>
      </c>
      <c r="X619" t="s">
        <v>1747</v>
      </c>
      <c r="Y619" t="s">
        <v>492</v>
      </c>
    </row>
    <row r="620" spans="1:25" ht="15" customHeight="1" x14ac:dyDescent="0.35">
      <c r="A620">
        <v>2</v>
      </c>
      <c r="B620" s="50">
        <v>46273.6875</v>
      </c>
      <c r="C620">
        <v>11708128</v>
      </c>
      <c r="D620">
        <v>100006740906</v>
      </c>
      <c r="E620" t="s">
        <v>1726</v>
      </c>
      <c r="F620">
        <v>100</v>
      </c>
      <c r="G620" t="s">
        <v>1745</v>
      </c>
      <c r="H620" t="s">
        <v>1760</v>
      </c>
      <c r="I620">
        <v>6013402</v>
      </c>
      <c r="J620">
        <v>2</v>
      </c>
      <c r="K620" t="s">
        <v>2185</v>
      </c>
      <c r="L620" t="s">
        <v>2186</v>
      </c>
      <c r="N620">
        <v>0</v>
      </c>
      <c r="O620">
        <v>4</v>
      </c>
      <c r="P620">
        <v>4</v>
      </c>
      <c r="Q620">
        <v>4</v>
      </c>
      <c r="R620">
        <v>0</v>
      </c>
      <c r="S620">
        <v>0</v>
      </c>
      <c r="T620">
        <v>0</v>
      </c>
      <c r="U620" s="50">
        <v>46273.656990740739</v>
      </c>
      <c r="V620" s="50">
        <v>46273.656990740739</v>
      </c>
      <c r="W620" s="51">
        <v>46273</v>
      </c>
      <c r="X620" t="s">
        <v>1747</v>
      </c>
      <c r="Y620" t="s">
        <v>492</v>
      </c>
    </row>
    <row r="621" spans="1:25" ht="15" customHeight="1" x14ac:dyDescent="0.35">
      <c r="A621">
        <v>2</v>
      </c>
      <c r="B621" s="50">
        <v>46273.6875</v>
      </c>
      <c r="C621">
        <v>11708129</v>
      </c>
      <c r="D621">
        <v>100006740907</v>
      </c>
      <c r="E621" t="s">
        <v>1726</v>
      </c>
      <c r="F621">
        <v>100</v>
      </c>
      <c r="G621" t="s">
        <v>1745</v>
      </c>
      <c r="H621" t="s">
        <v>1760</v>
      </c>
      <c r="I621">
        <v>6013403</v>
      </c>
      <c r="J621">
        <v>2</v>
      </c>
      <c r="K621" t="s">
        <v>2187</v>
      </c>
      <c r="L621" t="s">
        <v>2188</v>
      </c>
      <c r="N621">
        <v>0</v>
      </c>
      <c r="O621">
        <v>10</v>
      </c>
      <c r="P621">
        <v>10</v>
      </c>
      <c r="Q621">
        <v>10</v>
      </c>
      <c r="R621">
        <v>0</v>
      </c>
      <c r="S621">
        <v>0</v>
      </c>
      <c r="T621">
        <v>0</v>
      </c>
      <c r="U621" s="50">
        <v>46273.656990740739</v>
      </c>
      <c r="V621" s="50">
        <v>46273.656990740739</v>
      </c>
      <c r="W621" s="51">
        <v>46273</v>
      </c>
      <c r="X621" t="s">
        <v>1747</v>
      </c>
      <c r="Y621" t="s">
        <v>492</v>
      </c>
    </row>
    <row r="622" spans="1:25" ht="15" customHeight="1" x14ac:dyDescent="0.35">
      <c r="A622">
        <v>2</v>
      </c>
      <c r="B622" s="50">
        <v>46273.6875</v>
      </c>
      <c r="C622">
        <v>11708130</v>
      </c>
      <c r="D622">
        <v>100006740908</v>
      </c>
      <c r="E622" t="s">
        <v>1726</v>
      </c>
      <c r="F622">
        <v>100</v>
      </c>
      <c r="G622" t="s">
        <v>1745</v>
      </c>
      <c r="H622" t="s">
        <v>1760</v>
      </c>
      <c r="I622">
        <v>6013404</v>
      </c>
      <c r="J622">
        <v>2</v>
      </c>
      <c r="K622" t="s">
        <v>2187</v>
      </c>
      <c r="L622" t="s">
        <v>2188</v>
      </c>
      <c r="N622">
        <v>0</v>
      </c>
      <c r="O622">
        <v>10</v>
      </c>
      <c r="P622">
        <v>10</v>
      </c>
      <c r="Q622">
        <v>10</v>
      </c>
      <c r="R622">
        <v>0</v>
      </c>
      <c r="S622">
        <v>0</v>
      </c>
      <c r="T622">
        <v>0</v>
      </c>
      <c r="U622" s="50">
        <v>46273.656990740739</v>
      </c>
      <c r="V622" s="50">
        <v>46273.656990740739</v>
      </c>
      <c r="W622" s="51">
        <v>46273</v>
      </c>
      <c r="X622" t="s">
        <v>1747</v>
      </c>
      <c r="Y622" t="s">
        <v>492</v>
      </c>
    </row>
    <row r="623" spans="1:25" ht="15" customHeight="1" x14ac:dyDescent="0.35">
      <c r="A623">
        <v>2</v>
      </c>
      <c r="B623" s="50">
        <v>46273.6875</v>
      </c>
      <c r="C623">
        <v>11708136</v>
      </c>
      <c r="D623">
        <v>100006740914</v>
      </c>
      <c r="E623" t="s">
        <v>1726</v>
      </c>
      <c r="F623">
        <v>100</v>
      </c>
      <c r="G623" t="s">
        <v>1745</v>
      </c>
      <c r="H623" t="s">
        <v>1760</v>
      </c>
      <c r="I623">
        <v>6015501</v>
      </c>
      <c r="J623">
        <v>2</v>
      </c>
      <c r="K623" t="s">
        <v>2189</v>
      </c>
      <c r="L623" t="s">
        <v>2190</v>
      </c>
      <c r="N623">
        <v>0</v>
      </c>
      <c r="O623">
        <v>1</v>
      </c>
      <c r="P623">
        <v>1</v>
      </c>
      <c r="Q623">
        <v>1</v>
      </c>
      <c r="R623">
        <v>0</v>
      </c>
      <c r="S623">
        <v>0</v>
      </c>
      <c r="T623">
        <v>0</v>
      </c>
      <c r="U623" s="50">
        <v>46273.662546296298</v>
      </c>
      <c r="V623" s="50">
        <v>46273.662546296298</v>
      </c>
      <c r="W623" s="51">
        <v>46273</v>
      </c>
      <c r="X623" t="s">
        <v>1747</v>
      </c>
      <c r="Y623" t="s">
        <v>492</v>
      </c>
    </row>
    <row r="624" spans="1:25" ht="15" customHeight="1" x14ac:dyDescent="0.35">
      <c r="A624">
        <v>2</v>
      </c>
      <c r="B624" s="50">
        <v>46273.6875</v>
      </c>
      <c r="C624">
        <v>11708139</v>
      </c>
      <c r="D624">
        <v>100006740917</v>
      </c>
      <c r="E624" t="s">
        <v>1726</v>
      </c>
      <c r="F624">
        <v>100</v>
      </c>
      <c r="G624" t="s">
        <v>1745</v>
      </c>
      <c r="H624" t="s">
        <v>1760</v>
      </c>
      <c r="I624">
        <v>6014001</v>
      </c>
      <c r="J624">
        <v>4</v>
      </c>
      <c r="K624" t="s">
        <v>2191</v>
      </c>
      <c r="L624" t="s">
        <v>2192</v>
      </c>
      <c r="N624">
        <v>0</v>
      </c>
      <c r="O624">
        <v>2</v>
      </c>
      <c r="P624">
        <v>2</v>
      </c>
      <c r="Q624">
        <v>2</v>
      </c>
      <c r="R624">
        <v>0</v>
      </c>
      <c r="S624">
        <v>0</v>
      </c>
      <c r="T624">
        <v>0</v>
      </c>
      <c r="U624" s="50">
        <v>46273.666006944448</v>
      </c>
      <c r="V624" s="50">
        <v>46273.666006944448</v>
      </c>
      <c r="W624" s="51">
        <v>46273</v>
      </c>
      <c r="X624" t="s">
        <v>1747</v>
      </c>
      <c r="Y624" t="s">
        <v>492</v>
      </c>
    </row>
    <row r="625" spans="1:25" ht="15" customHeight="1" x14ac:dyDescent="0.35">
      <c r="A625">
        <v>2</v>
      </c>
      <c r="B625" s="50">
        <v>46273.6875</v>
      </c>
      <c r="C625">
        <v>11708151</v>
      </c>
      <c r="D625">
        <v>100006740920</v>
      </c>
      <c r="E625" t="s">
        <v>1726</v>
      </c>
      <c r="F625">
        <v>100</v>
      </c>
      <c r="G625" t="s">
        <v>1745</v>
      </c>
      <c r="H625" t="s">
        <v>1760</v>
      </c>
      <c r="I625">
        <v>6014002</v>
      </c>
      <c r="J625">
        <v>1</v>
      </c>
      <c r="K625" t="s">
        <v>2193</v>
      </c>
      <c r="L625" t="s">
        <v>2194</v>
      </c>
      <c r="N625">
        <v>0</v>
      </c>
      <c r="O625">
        <v>2</v>
      </c>
      <c r="P625">
        <v>2</v>
      </c>
      <c r="Q625">
        <v>2</v>
      </c>
      <c r="R625">
        <v>0</v>
      </c>
      <c r="S625">
        <v>0</v>
      </c>
      <c r="T625">
        <v>0</v>
      </c>
      <c r="U625" s="50">
        <v>46273.666018518517</v>
      </c>
      <c r="V625" s="50">
        <v>46273.666018518517</v>
      </c>
      <c r="W625" s="51">
        <v>46273</v>
      </c>
      <c r="X625" t="s">
        <v>1747</v>
      </c>
      <c r="Y625" t="s">
        <v>492</v>
      </c>
    </row>
    <row r="626" spans="1:25" ht="15" customHeight="1" x14ac:dyDescent="0.35">
      <c r="A626">
        <v>2</v>
      </c>
      <c r="B626" s="50">
        <v>46273.6875</v>
      </c>
      <c r="C626">
        <v>11708152</v>
      </c>
      <c r="D626">
        <v>100006740920</v>
      </c>
      <c r="E626" t="s">
        <v>1726</v>
      </c>
      <c r="F626">
        <v>100</v>
      </c>
      <c r="G626" t="s">
        <v>1745</v>
      </c>
      <c r="H626" t="s">
        <v>1760</v>
      </c>
      <c r="I626">
        <v>6014002</v>
      </c>
      <c r="J626">
        <v>1</v>
      </c>
      <c r="K626" t="s">
        <v>2141</v>
      </c>
      <c r="L626" t="s">
        <v>2142</v>
      </c>
      <c r="N626">
        <v>0</v>
      </c>
      <c r="O626">
        <v>1</v>
      </c>
      <c r="P626">
        <v>1</v>
      </c>
      <c r="Q626">
        <v>1</v>
      </c>
      <c r="R626">
        <v>0</v>
      </c>
      <c r="S626">
        <v>0</v>
      </c>
      <c r="T626">
        <v>0</v>
      </c>
      <c r="U626" s="50">
        <v>46273.666018518517</v>
      </c>
      <c r="V626" s="50">
        <v>46273.666018518517</v>
      </c>
      <c r="W626" s="51">
        <v>46273</v>
      </c>
      <c r="X626" t="s">
        <v>1747</v>
      </c>
      <c r="Y626" t="s">
        <v>492</v>
      </c>
    </row>
    <row r="627" spans="1:25" ht="15" customHeight="1" x14ac:dyDescent="0.35">
      <c r="A627">
        <v>2</v>
      </c>
      <c r="B627" s="50">
        <v>46273.6875</v>
      </c>
      <c r="C627">
        <v>11708153</v>
      </c>
      <c r="D627">
        <v>100006740920</v>
      </c>
      <c r="E627" t="s">
        <v>1726</v>
      </c>
      <c r="F627">
        <v>100</v>
      </c>
      <c r="G627" t="s">
        <v>1745</v>
      </c>
      <c r="H627" t="s">
        <v>1760</v>
      </c>
      <c r="I627">
        <v>6014002</v>
      </c>
      <c r="J627">
        <v>1</v>
      </c>
      <c r="K627" t="s">
        <v>2195</v>
      </c>
      <c r="L627" t="s">
        <v>2196</v>
      </c>
      <c r="N627">
        <v>0</v>
      </c>
      <c r="O627">
        <v>1</v>
      </c>
      <c r="P627">
        <v>1</v>
      </c>
      <c r="Q627">
        <v>1</v>
      </c>
      <c r="R627">
        <v>0</v>
      </c>
      <c r="S627">
        <v>0</v>
      </c>
      <c r="T627">
        <v>0</v>
      </c>
      <c r="U627" s="50">
        <v>46273.666018518517</v>
      </c>
      <c r="V627" s="50">
        <v>46273.666018518517</v>
      </c>
      <c r="W627" s="51">
        <v>46273</v>
      </c>
      <c r="X627" t="s">
        <v>1747</v>
      </c>
      <c r="Y627" t="s">
        <v>492</v>
      </c>
    </row>
    <row r="628" spans="1:25" ht="15" customHeight="1" x14ac:dyDescent="0.35">
      <c r="A628">
        <v>2</v>
      </c>
      <c r="B628" s="50">
        <v>46273.6875</v>
      </c>
      <c r="C628">
        <v>11708154</v>
      </c>
      <c r="D628">
        <v>100006740920</v>
      </c>
      <c r="E628" t="s">
        <v>1726</v>
      </c>
      <c r="F628">
        <v>100</v>
      </c>
      <c r="G628" t="s">
        <v>1745</v>
      </c>
      <c r="H628" t="s">
        <v>1760</v>
      </c>
      <c r="I628">
        <v>6014002</v>
      </c>
      <c r="J628">
        <v>1</v>
      </c>
      <c r="K628" t="s">
        <v>2113</v>
      </c>
      <c r="L628" t="s">
        <v>2114</v>
      </c>
      <c r="N628">
        <v>0</v>
      </c>
      <c r="O628">
        <v>1</v>
      </c>
      <c r="P628">
        <v>1</v>
      </c>
      <c r="Q628">
        <v>1</v>
      </c>
      <c r="R628">
        <v>0</v>
      </c>
      <c r="S628">
        <v>0</v>
      </c>
      <c r="T628">
        <v>0</v>
      </c>
      <c r="U628" s="50">
        <v>46273.666018518517</v>
      </c>
      <c r="V628" s="50">
        <v>46273.666018518517</v>
      </c>
      <c r="W628" s="51">
        <v>46273</v>
      </c>
      <c r="X628" t="s">
        <v>1747</v>
      </c>
      <c r="Y628" t="s">
        <v>492</v>
      </c>
    </row>
    <row r="629" spans="1:25" ht="15" customHeight="1" x14ac:dyDescent="0.35">
      <c r="A629">
        <v>2</v>
      </c>
      <c r="B629" s="50">
        <v>46273.6875</v>
      </c>
      <c r="C629">
        <v>11708162</v>
      </c>
      <c r="D629">
        <v>100006740925</v>
      </c>
      <c r="E629" t="s">
        <v>1726</v>
      </c>
      <c r="F629">
        <v>100</v>
      </c>
      <c r="G629" t="s">
        <v>1745</v>
      </c>
      <c r="H629" t="s">
        <v>1760</v>
      </c>
      <c r="I629">
        <v>6017901</v>
      </c>
      <c r="J629">
        <v>4</v>
      </c>
      <c r="K629" t="s">
        <v>2197</v>
      </c>
      <c r="L629" t="s">
        <v>2198</v>
      </c>
      <c r="N629">
        <v>0</v>
      </c>
      <c r="O629">
        <v>1</v>
      </c>
      <c r="P629">
        <v>1</v>
      </c>
      <c r="Q629">
        <v>1</v>
      </c>
      <c r="R629">
        <v>0</v>
      </c>
      <c r="S629">
        <v>0</v>
      </c>
      <c r="T629">
        <v>0</v>
      </c>
      <c r="U629" s="50">
        <v>46273.666712962957</v>
      </c>
      <c r="V629" s="50">
        <v>46273.666712962957</v>
      </c>
      <c r="W629" s="51">
        <v>46273</v>
      </c>
      <c r="X629" t="s">
        <v>1747</v>
      </c>
      <c r="Y629" t="s">
        <v>492</v>
      </c>
    </row>
    <row r="630" spans="1:25" ht="15" customHeight="1" x14ac:dyDescent="0.35">
      <c r="A630">
        <v>2</v>
      </c>
      <c r="B630" s="50">
        <v>46273.6875</v>
      </c>
      <c r="C630">
        <v>11708163</v>
      </c>
      <c r="D630">
        <v>100006740925</v>
      </c>
      <c r="E630" t="s">
        <v>1726</v>
      </c>
      <c r="F630">
        <v>100</v>
      </c>
      <c r="G630" t="s">
        <v>1745</v>
      </c>
      <c r="H630" t="s">
        <v>1760</v>
      </c>
      <c r="I630">
        <v>6017901</v>
      </c>
      <c r="J630">
        <v>4</v>
      </c>
      <c r="K630" t="s">
        <v>2191</v>
      </c>
      <c r="L630" t="s">
        <v>2192</v>
      </c>
      <c r="N630">
        <v>0</v>
      </c>
      <c r="O630">
        <v>1</v>
      </c>
      <c r="P630">
        <v>1</v>
      </c>
      <c r="Q630">
        <v>1</v>
      </c>
      <c r="R630">
        <v>0</v>
      </c>
      <c r="S630">
        <v>0</v>
      </c>
      <c r="T630">
        <v>0</v>
      </c>
      <c r="U630" s="50">
        <v>46273.666712962957</v>
      </c>
      <c r="V630" s="50">
        <v>46273.666712962957</v>
      </c>
      <c r="W630" s="51">
        <v>46273</v>
      </c>
      <c r="X630" t="s">
        <v>1747</v>
      </c>
      <c r="Y630" t="s">
        <v>492</v>
      </c>
    </row>
    <row r="631" spans="1:25" ht="15" customHeight="1" x14ac:dyDescent="0.35">
      <c r="A631">
        <v>2</v>
      </c>
      <c r="B631" s="50">
        <v>46273.6875</v>
      </c>
      <c r="C631">
        <v>11708164</v>
      </c>
      <c r="D631">
        <v>100006740925</v>
      </c>
      <c r="E631" t="s">
        <v>1726</v>
      </c>
      <c r="F631">
        <v>100</v>
      </c>
      <c r="G631" t="s">
        <v>1745</v>
      </c>
      <c r="H631" t="s">
        <v>1760</v>
      </c>
      <c r="I631">
        <v>6017901</v>
      </c>
      <c r="J631">
        <v>4</v>
      </c>
      <c r="K631" t="s">
        <v>2199</v>
      </c>
      <c r="L631" t="s">
        <v>2200</v>
      </c>
      <c r="N631">
        <v>0</v>
      </c>
      <c r="O631">
        <v>1</v>
      </c>
      <c r="P631">
        <v>1</v>
      </c>
      <c r="Q631">
        <v>1</v>
      </c>
      <c r="R631">
        <v>0</v>
      </c>
      <c r="S631">
        <v>0</v>
      </c>
      <c r="T631">
        <v>0</v>
      </c>
      <c r="U631" s="50">
        <v>46273.666712962957</v>
      </c>
      <c r="V631" s="50">
        <v>46273.666712962957</v>
      </c>
      <c r="W631" s="51">
        <v>46273</v>
      </c>
      <c r="X631" t="s">
        <v>1747</v>
      </c>
      <c r="Y631" t="s">
        <v>492</v>
      </c>
    </row>
    <row r="632" spans="1:25" ht="15" customHeight="1" x14ac:dyDescent="0.35">
      <c r="A632">
        <v>2</v>
      </c>
      <c r="B632" s="50">
        <v>46273.6875</v>
      </c>
      <c r="C632">
        <v>11708165</v>
      </c>
      <c r="D632">
        <v>100006740925</v>
      </c>
      <c r="E632" t="s">
        <v>1726</v>
      </c>
      <c r="F632">
        <v>100</v>
      </c>
      <c r="G632" t="s">
        <v>1745</v>
      </c>
      <c r="H632" t="s">
        <v>1760</v>
      </c>
      <c r="I632">
        <v>6017901</v>
      </c>
      <c r="J632">
        <v>4</v>
      </c>
      <c r="K632" t="s">
        <v>2201</v>
      </c>
      <c r="L632" t="s">
        <v>2202</v>
      </c>
      <c r="N632">
        <v>0</v>
      </c>
      <c r="O632">
        <v>1</v>
      </c>
      <c r="P632">
        <v>1</v>
      </c>
      <c r="Q632">
        <v>1</v>
      </c>
      <c r="R632">
        <v>0</v>
      </c>
      <c r="S632">
        <v>0</v>
      </c>
      <c r="T632">
        <v>0</v>
      </c>
      <c r="U632" s="50">
        <v>46273.666712962957</v>
      </c>
      <c r="V632" s="50">
        <v>46273.666712962957</v>
      </c>
      <c r="W632" s="51">
        <v>46273</v>
      </c>
      <c r="X632" t="s">
        <v>1747</v>
      </c>
      <c r="Y632" t="s">
        <v>492</v>
      </c>
    </row>
    <row r="633" spans="1:25" ht="15" customHeight="1" x14ac:dyDescent="0.35">
      <c r="A633">
        <v>2</v>
      </c>
      <c r="B633" s="50">
        <v>46273.6875</v>
      </c>
      <c r="C633">
        <v>11708186</v>
      </c>
      <c r="D633">
        <v>100006740929</v>
      </c>
      <c r="E633" t="s">
        <v>1726</v>
      </c>
      <c r="F633">
        <v>100</v>
      </c>
      <c r="G633" t="s">
        <v>1745</v>
      </c>
      <c r="H633" t="s">
        <v>1760</v>
      </c>
      <c r="I633">
        <v>6017601</v>
      </c>
      <c r="J633">
        <v>2</v>
      </c>
      <c r="K633" t="s">
        <v>2203</v>
      </c>
      <c r="L633" t="s">
        <v>2204</v>
      </c>
      <c r="N633">
        <v>0</v>
      </c>
      <c r="O633">
        <v>1</v>
      </c>
      <c r="P633">
        <v>1</v>
      </c>
      <c r="Q633">
        <v>1</v>
      </c>
      <c r="R633">
        <v>0</v>
      </c>
      <c r="S633">
        <v>0</v>
      </c>
      <c r="T633">
        <v>0</v>
      </c>
      <c r="U633" s="50">
        <v>46273.666724537034</v>
      </c>
      <c r="V633" s="50">
        <v>46273.666724537034</v>
      </c>
      <c r="W633" s="51">
        <v>46273</v>
      </c>
      <c r="X633" t="s">
        <v>1747</v>
      </c>
      <c r="Y633" t="s">
        <v>492</v>
      </c>
    </row>
    <row r="634" spans="1:25" ht="15" customHeight="1" x14ac:dyDescent="0.35">
      <c r="A634">
        <v>2</v>
      </c>
      <c r="B634" s="50">
        <v>46273.6875</v>
      </c>
      <c r="C634">
        <v>11708187</v>
      </c>
      <c r="D634">
        <v>100006740930</v>
      </c>
      <c r="E634" t="s">
        <v>1726</v>
      </c>
      <c r="F634">
        <v>100</v>
      </c>
      <c r="G634" t="s">
        <v>1745</v>
      </c>
      <c r="H634" t="s">
        <v>1760</v>
      </c>
      <c r="I634">
        <v>6017602</v>
      </c>
      <c r="J634">
        <v>2</v>
      </c>
      <c r="K634" t="s">
        <v>2205</v>
      </c>
      <c r="L634" t="s">
        <v>2206</v>
      </c>
      <c r="N634">
        <v>0</v>
      </c>
      <c r="O634">
        <v>2</v>
      </c>
      <c r="P634">
        <v>2</v>
      </c>
      <c r="Q634">
        <v>2</v>
      </c>
      <c r="R634">
        <v>0</v>
      </c>
      <c r="S634">
        <v>0</v>
      </c>
      <c r="T634">
        <v>0</v>
      </c>
      <c r="U634" s="50">
        <v>46273.666724537034</v>
      </c>
      <c r="V634" s="50">
        <v>46273.666724537034</v>
      </c>
      <c r="W634" s="51">
        <v>46273</v>
      </c>
      <c r="X634" t="s">
        <v>1747</v>
      </c>
      <c r="Y634" t="s">
        <v>492</v>
      </c>
    </row>
    <row r="635" spans="1:25" ht="15" customHeight="1" x14ac:dyDescent="0.35">
      <c r="A635">
        <v>2</v>
      </c>
      <c r="B635" s="50">
        <v>46273.6875</v>
      </c>
      <c r="C635">
        <v>11708188</v>
      </c>
      <c r="D635">
        <v>100006740931</v>
      </c>
      <c r="E635" t="s">
        <v>1726</v>
      </c>
      <c r="F635">
        <v>100</v>
      </c>
      <c r="G635" t="s">
        <v>1745</v>
      </c>
      <c r="H635" t="s">
        <v>1760</v>
      </c>
      <c r="I635">
        <v>6017603</v>
      </c>
      <c r="J635">
        <v>2</v>
      </c>
      <c r="K635" t="s">
        <v>2205</v>
      </c>
      <c r="L635" t="s">
        <v>2206</v>
      </c>
      <c r="N635">
        <v>0</v>
      </c>
      <c r="O635">
        <v>2</v>
      </c>
      <c r="P635">
        <v>2</v>
      </c>
      <c r="Q635">
        <v>2</v>
      </c>
      <c r="R635">
        <v>0</v>
      </c>
      <c r="S635">
        <v>0</v>
      </c>
      <c r="T635">
        <v>0</v>
      </c>
      <c r="U635" s="50">
        <v>46273.666724537034</v>
      </c>
      <c r="V635" s="50">
        <v>46273.666724537034</v>
      </c>
      <c r="W635" s="51">
        <v>46273</v>
      </c>
      <c r="X635" t="s">
        <v>1747</v>
      </c>
      <c r="Y635" t="s">
        <v>492</v>
      </c>
    </row>
    <row r="636" spans="1:25" ht="15" customHeight="1" x14ac:dyDescent="0.35">
      <c r="A636">
        <v>2</v>
      </c>
      <c r="B636" s="50">
        <v>46273.6875</v>
      </c>
      <c r="C636">
        <v>11708189</v>
      </c>
      <c r="D636">
        <v>100006740932</v>
      </c>
      <c r="E636" t="s">
        <v>1726</v>
      </c>
      <c r="F636">
        <v>100</v>
      </c>
      <c r="G636" t="s">
        <v>1745</v>
      </c>
      <c r="H636" t="s">
        <v>1760</v>
      </c>
      <c r="I636">
        <v>6017902</v>
      </c>
      <c r="J636">
        <v>1</v>
      </c>
      <c r="K636" t="s">
        <v>2083</v>
      </c>
      <c r="L636" t="s">
        <v>2084</v>
      </c>
      <c r="N636">
        <v>0</v>
      </c>
      <c r="O636">
        <v>1</v>
      </c>
      <c r="P636">
        <v>1</v>
      </c>
      <c r="Q636">
        <v>1</v>
      </c>
      <c r="R636">
        <v>0</v>
      </c>
      <c r="S636">
        <v>0</v>
      </c>
      <c r="T636">
        <v>0</v>
      </c>
      <c r="U636" s="50">
        <v>46273.666724537034</v>
      </c>
      <c r="V636" s="50">
        <v>46273.666724537034</v>
      </c>
      <c r="W636" s="51">
        <v>46273</v>
      </c>
      <c r="X636" t="s">
        <v>1747</v>
      </c>
      <c r="Y636" t="s">
        <v>492</v>
      </c>
    </row>
    <row r="637" spans="1:25" ht="15" customHeight="1" x14ac:dyDescent="0.35">
      <c r="A637">
        <v>2</v>
      </c>
      <c r="B637" s="50">
        <v>46273.6875</v>
      </c>
      <c r="C637">
        <v>11708190</v>
      </c>
      <c r="D637">
        <v>100006740932</v>
      </c>
      <c r="E637" t="s">
        <v>1726</v>
      </c>
      <c r="F637">
        <v>100</v>
      </c>
      <c r="G637" t="s">
        <v>1745</v>
      </c>
      <c r="H637" t="s">
        <v>1760</v>
      </c>
      <c r="I637">
        <v>6017902</v>
      </c>
      <c r="J637">
        <v>1</v>
      </c>
      <c r="K637" t="s">
        <v>2207</v>
      </c>
      <c r="L637" t="s">
        <v>2208</v>
      </c>
      <c r="N637">
        <v>0</v>
      </c>
      <c r="O637">
        <v>1</v>
      </c>
      <c r="P637">
        <v>1</v>
      </c>
      <c r="Q637">
        <v>1</v>
      </c>
      <c r="R637">
        <v>0</v>
      </c>
      <c r="S637">
        <v>0</v>
      </c>
      <c r="T637">
        <v>0</v>
      </c>
      <c r="U637" s="50">
        <v>46273.666724537034</v>
      </c>
      <c r="V637" s="50">
        <v>46273.666724537034</v>
      </c>
      <c r="W637" s="51">
        <v>46273</v>
      </c>
      <c r="X637" t="s">
        <v>1747</v>
      </c>
      <c r="Y637" t="s">
        <v>492</v>
      </c>
    </row>
    <row r="638" spans="1:25" ht="15" customHeight="1" x14ac:dyDescent="0.35">
      <c r="A638">
        <v>2</v>
      </c>
      <c r="B638" s="50">
        <v>46273.6875</v>
      </c>
      <c r="C638">
        <v>11708191</v>
      </c>
      <c r="D638">
        <v>100006740932</v>
      </c>
      <c r="E638" t="s">
        <v>1726</v>
      </c>
      <c r="F638">
        <v>100</v>
      </c>
      <c r="G638" t="s">
        <v>1745</v>
      </c>
      <c r="H638" t="s">
        <v>1760</v>
      </c>
      <c r="I638">
        <v>6017902</v>
      </c>
      <c r="J638">
        <v>1</v>
      </c>
      <c r="K638" t="s">
        <v>2209</v>
      </c>
      <c r="L638" t="s">
        <v>2210</v>
      </c>
      <c r="N638">
        <v>0</v>
      </c>
      <c r="O638">
        <v>2</v>
      </c>
      <c r="P638">
        <v>2</v>
      </c>
      <c r="Q638">
        <v>2</v>
      </c>
      <c r="R638">
        <v>0</v>
      </c>
      <c r="S638">
        <v>0</v>
      </c>
      <c r="T638">
        <v>0</v>
      </c>
      <c r="U638" s="50">
        <v>46273.666724537034</v>
      </c>
      <c r="V638" s="50">
        <v>46273.666724537034</v>
      </c>
      <c r="W638" s="51">
        <v>46273</v>
      </c>
      <c r="X638" t="s">
        <v>1747</v>
      </c>
      <c r="Y638" t="s">
        <v>492</v>
      </c>
    </row>
    <row r="639" spans="1:25" ht="15" customHeight="1" x14ac:dyDescent="0.35">
      <c r="A639">
        <v>2</v>
      </c>
      <c r="B639" s="50">
        <v>46273.6875</v>
      </c>
      <c r="C639">
        <v>11708192</v>
      </c>
      <c r="D639">
        <v>100006740932</v>
      </c>
      <c r="E639" t="s">
        <v>1726</v>
      </c>
      <c r="F639">
        <v>100</v>
      </c>
      <c r="G639" t="s">
        <v>1745</v>
      </c>
      <c r="H639" t="s">
        <v>1760</v>
      </c>
      <c r="I639">
        <v>6017902</v>
      </c>
      <c r="J639">
        <v>1</v>
      </c>
      <c r="K639" t="s">
        <v>2025</v>
      </c>
      <c r="L639" t="s">
        <v>2026</v>
      </c>
      <c r="N639">
        <v>0</v>
      </c>
      <c r="O639">
        <v>2</v>
      </c>
      <c r="P639">
        <v>2</v>
      </c>
      <c r="Q639">
        <v>2</v>
      </c>
      <c r="R639">
        <v>0</v>
      </c>
      <c r="S639">
        <v>0</v>
      </c>
      <c r="T639">
        <v>0</v>
      </c>
      <c r="U639" s="50">
        <v>46273.666724537034</v>
      </c>
      <c r="V639" s="50">
        <v>46273.666724537034</v>
      </c>
      <c r="W639" s="51">
        <v>46273</v>
      </c>
      <c r="X639" t="s">
        <v>1747</v>
      </c>
      <c r="Y639" t="s">
        <v>492</v>
      </c>
    </row>
    <row r="640" spans="1:25" ht="15" customHeight="1" x14ac:dyDescent="0.35">
      <c r="A640">
        <v>2</v>
      </c>
      <c r="B640" s="50">
        <v>46273.6875</v>
      </c>
      <c r="C640">
        <v>11708193</v>
      </c>
      <c r="D640">
        <v>100006740932</v>
      </c>
      <c r="E640" t="s">
        <v>1726</v>
      </c>
      <c r="F640">
        <v>100</v>
      </c>
      <c r="G640" t="s">
        <v>1745</v>
      </c>
      <c r="H640" t="s">
        <v>1760</v>
      </c>
      <c r="I640">
        <v>6017902</v>
      </c>
      <c r="J640">
        <v>1</v>
      </c>
      <c r="K640" t="s">
        <v>2061</v>
      </c>
      <c r="L640" t="s">
        <v>2062</v>
      </c>
      <c r="N640">
        <v>0</v>
      </c>
      <c r="O640">
        <v>1</v>
      </c>
      <c r="P640">
        <v>1</v>
      </c>
      <c r="Q640">
        <v>1</v>
      </c>
      <c r="R640">
        <v>0</v>
      </c>
      <c r="S640">
        <v>0</v>
      </c>
      <c r="T640">
        <v>0</v>
      </c>
      <c r="U640" s="50">
        <v>46273.666724537034</v>
      </c>
      <c r="V640" s="50">
        <v>46273.666724537034</v>
      </c>
      <c r="W640" s="51">
        <v>46273</v>
      </c>
      <c r="X640" t="s">
        <v>1747</v>
      </c>
      <c r="Y640" t="s">
        <v>492</v>
      </c>
    </row>
    <row r="641" spans="1:25" ht="15" customHeight="1" x14ac:dyDescent="0.35">
      <c r="A641">
        <v>2</v>
      </c>
      <c r="B641" s="50">
        <v>46273.6875</v>
      </c>
      <c r="C641">
        <v>11708194</v>
      </c>
      <c r="D641">
        <v>100006740932</v>
      </c>
      <c r="E641" t="s">
        <v>1726</v>
      </c>
      <c r="F641">
        <v>100</v>
      </c>
      <c r="G641" t="s">
        <v>1745</v>
      </c>
      <c r="H641" t="s">
        <v>1760</v>
      </c>
      <c r="I641">
        <v>6017902</v>
      </c>
      <c r="J641">
        <v>1</v>
      </c>
      <c r="K641" t="s">
        <v>1979</v>
      </c>
      <c r="L641" t="s">
        <v>1980</v>
      </c>
      <c r="N641">
        <v>0</v>
      </c>
      <c r="O641">
        <v>1</v>
      </c>
      <c r="P641">
        <v>1</v>
      </c>
      <c r="Q641">
        <v>1</v>
      </c>
      <c r="R641">
        <v>0</v>
      </c>
      <c r="S641">
        <v>0</v>
      </c>
      <c r="T641">
        <v>0</v>
      </c>
      <c r="U641" s="50">
        <v>46273.666724537034</v>
      </c>
      <c r="V641" s="50">
        <v>46273.666724537034</v>
      </c>
      <c r="W641" s="51">
        <v>46273</v>
      </c>
      <c r="X641" t="s">
        <v>1747</v>
      </c>
      <c r="Y641" t="s">
        <v>492</v>
      </c>
    </row>
    <row r="642" spans="1:25" ht="15" customHeight="1" x14ac:dyDescent="0.35">
      <c r="A642">
        <v>2</v>
      </c>
      <c r="B642" s="50">
        <v>46273.6875</v>
      </c>
      <c r="C642">
        <v>11708210</v>
      </c>
      <c r="D642">
        <v>100006740942</v>
      </c>
      <c r="E642" t="s">
        <v>1726</v>
      </c>
      <c r="F642">
        <v>100</v>
      </c>
      <c r="G642" t="s">
        <v>1745</v>
      </c>
      <c r="H642" t="s">
        <v>1760</v>
      </c>
      <c r="I642">
        <v>6018001</v>
      </c>
      <c r="J642">
        <v>2</v>
      </c>
      <c r="K642" t="s">
        <v>2211</v>
      </c>
      <c r="L642" t="s">
        <v>2212</v>
      </c>
      <c r="N642">
        <v>0</v>
      </c>
      <c r="O642">
        <v>9</v>
      </c>
      <c r="P642">
        <v>9</v>
      </c>
      <c r="Q642">
        <v>9</v>
      </c>
      <c r="R642">
        <v>0</v>
      </c>
      <c r="S642">
        <v>0</v>
      </c>
      <c r="T642">
        <v>0</v>
      </c>
      <c r="U642" s="50">
        <v>46273.66810185185</v>
      </c>
      <c r="V642" s="50">
        <v>46273.66810185185</v>
      </c>
      <c r="W642" s="51">
        <v>46273</v>
      </c>
      <c r="X642" t="s">
        <v>1747</v>
      </c>
      <c r="Y642" t="s">
        <v>492</v>
      </c>
    </row>
    <row r="643" spans="1:25" ht="15" customHeight="1" x14ac:dyDescent="0.35">
      <c r="A643">
        <v>2</v>
      </c>
      <c r="B643" s="50">
        <v>46273.6875</v>
      </c>
      <c r="C643">
        <v>11708211</v>
      </c>
      <c r="D643">
        <v>100006740943</v>
      </c>
      <c r="E643" t="s">
        <v>1726</v>
      </c>
      <c r="F643">
        <v>100</v>
      </c>
      <c r="G643" t="s">
        <v>1745</v>
      </c>
      <c r="H643" t="s">
        <v>1760</v>
      </c>
      <c r="I643">
        <v>6018002</v>
      </c>
      <c r="J643">
        <v>2</v>
      </c>
      <c r="K643" t="s">
        <v>2211</v>
      </c>
      <c r="L643" t="s">
        <v>2212</v>
      </c>
      <c r="N643">
        <v>0</v>
      </c>
      <c r="O643">
        <v>9</v>
      </c>
      <c r="P643">
        <v>9</v>
      </c>
      <c r="Q643">
        <v>9</v>
      </c>
      <c r="R643">
        <v>0</v>
      </c>
      <c r="S643">
        <v>0</v>
      </c>
      <c r="T643">
        <v>0</v>
      </c>
      <c r="U643" s="50">
        <v>46273.66810185185</v>
      </c>
      <c r="V643" s="50">
        <v>46273.66810185185</v>
      </c>
      <c r="W643" s="51">
        <v>46273</v>
      </c>
      <c r="X643" t="s">
        <v>1747</v>
      </c>
      <c r="Y643" t="s">
        <v>492</v>
      </c>
    </row>
    <row r="644" spans="1:25" ht="15" customHeight="1" x14ac:dyDescent="0.35">
      <c r="A644">
        <v>2</v>
      </c>
      <c r="B644" s="50">
        <v>46273.6875</v>
      </c>
      <c r="C644">
        <v>11708212</v>
      </c>
      <c r="D644">
        <v>100006740944</v>
      </c>
      <c r="E644" t="s">
        <v>1726</v>
      </c>
      <c r="F644">
        <v>100</v>
      </c>
      <c r="G644" t="s">
        <v>1745</v>
      </c>
      <c r="H644" t="s">
        <v>1760</v>
      </c>
      <c r="I644">
        <v>6018003</v>
      </c>
      <c r="J644">
        <v>2</v>
      </c>
      <c r="K644" t="s">
        <v>2211</v>
      </c>
      <c r="L644" t="s">
        <v>2212</v>
      </c>
      <c r="N644">
        <v>0</v>
      </c>
      <c r="O644">
        <v>8</v>
      </c>
      <c r="P644">
        <v>8</v>
      </c>
      <c r="Q644">
        <v>8</v>
      </c>
      <c r="R644">
        <v>0</v>
      </c>
      <c r="S644">
        <v>0</v>
      </c>
      <c r="T644">
        <v>0</v>
      </c>
      <c r="U644" s="50">
        <v>46273.66810185185</v>
      </c>
      <c r="V644" s="50">
        <v>46273.66810185185</v>
      </c>
      <c r="W644" s="51">
        <v>46273</v>
      </c>
      <c r="X644" t="s">
        <v>1747</v>
      </c>
      <c r="Y644" t="s">
        <v>492</v>
      </c>
    </row>
    <row r="645" spans="1:25" ht="15" customHeight="1" x14ac:dyDescent="0.35">
      <c r="A645">
        <v>2</v>
      </c>
      <c r="B645" s="50">
        <v>46273.6875</v>
      </c>
      <c r="C645">
        <v>11708221</v>
      </c>
      <c r="D645">
        <v>100006740950</v>
      </c>
      <c r="E645" t="s">
        <v>1726</v>
      </c>
      <c r="F645">
        <v>100</v>
      </c>
      <c r="G645" t="s">
        <v>1745</v>
      </c>
      <c r="H645" t="s">
        <v>1760</v>
      </c>
      <c r="I645">
        <v>6019801</v>
      </c>
      <c r="J645">
        <v>1</v>
      </c>
      <c r="K645" t="s">
        <v>2067</v>
      </c>
      <c r="L645" t="s">
        <v>2068</v>
      </c>
      <c r="M645" t="s">
        <v>418</v>
      </c>
      <c r="N645">
        <v>2</v>
      </c>
      <c r="O645">
        <v>1</v>
      </c>
      <c r="P645">
        <v>1</v>
      </c>
      <c r="Q645">
        <v>1</v>
      </c>
      <c r="R645">
        <v>0</v>
      </c>
      <c r="S645">
        <v>0</v>
      </c>
      <c r="T645">
        <v>0</v>
      </c>
      <c r="U645" s="50">
        <v>46273.670185185183</v>
      </c>
      <c r="V645" s="50">
        <v>46273.683495370373</v>
      </c>
      <c r="W645" s="51">
        <v>46273</v>
      </c>
      <c r="X645" t="s">
        <v>1747</v>
      </c>
      <c r="Y645" t="s">
        <v>492</v>
      </c>
    </row>
    <row r="646" spans="1:25" ht="15" customHeight="1" x14ac:dyDescent="0.35">
      <c r="A646">
        <v>2</v>
      </c>
      <c r="B646" s="50">
        <v>46273.6875</v>
      </c>
      <c r="C646">
        <v>11708223</v>
      </c>
      <c r="D646">
        <v>100006740952</v>
      </c>
      <c r="E646" t="s">
        <v>1726</v>
      </c>
      <c r="F646">
        <v>100</v>
      </c>
      <c r="G646" t="s">
        <v>1745</v>
      </c>
      <c r="H646" t="s">
        <v>1760</v>
      </c>
      <c r="I646">
        <v>6020301</v>
      </c>
      <c r="J646">
        <v>3</v>
      </c>
      <c r="K646" t="s">
        <v>1809</v>
      </c>
      <c r="L646" t="s">
        <v>1810</v>
      </c>
      <c r="N646">
        <v>0</v>
      </c>
      <c r="O646">
        <v>1</v>
      </c>
      <c r="P646">
        <v>1</v>
      </c>
      <c r="Q646">
        <v>1</v>
      </c>
      <c r="R646">
        <v>0</v>
      </c>
      <c r="S646">
        <v>0</v>
      </c>
      <c r="T646">
        <v>0</v>
      </c>
      <c r="U646" s="50">
        <v>46273.6715625</v>
      </c>
      <c r="V646" s="50">
        <v>46273.6715625</v>
      </c>
      <c r="W646" s="51">
        <v>46273</v>
      </c>
      <c r="X646" t="s">
        <v>1747</v>
      </c>
      <c r="Y646" t="s">
        <v>492</v>
      </c>
    </row>
    <row r="647" spans="1:25" ht="15" customHeight="1" x14ac:dyDescent="0.35">
      <c r="A647">
        <v>2</v>
      </c>
      <c r="B647" s="50">
        <v>46273.6875</v>
      </c>
      <c r="C647">
        <v>11708224</v>
      </c>
      <c r="D647">
        <v>100006740953</v>
      </c>
      <c r="E647" t="s">
        <v>1726</v>
      </c>
      <c r="F647">
        <v>100</v>
      </c>
      <c r="G647" t="s">
        <v>1745</v>
      </c>
      <c r="H647" t="s">
        <v>1760</v>
      </c>
      <c r="I647">
        <v>6020701</v>
      </c>
      <c r="J647">
        <v>4</v>
      </c>
      <c r="K647" t="s">
        <v>2213</v>
      </c>
      <c r="L647" t="s">
        <v>2214</v>
      </c>
      <c r="N647">
        <v>0</v>
      </c>
      <c r="O647">
        <v>1</v>
      </c>
      <c r="P647">
        <v>1</v>
      </c>
      <c r="Q647">
        <v>1</v>
      </c>
      <c r="R647">
        <v>0</v>
      </c>
      <c r="S647">
        <v>0</v>
      </c>
      <c r="T647">
        <v>0</v>
      </c>
      <c r="U647" s="50">
        <v>46273.671574074076</v>
      </c>
      <c r="V647" s="50">
        <v>46273.671574074076</v>
      </c>
      <c r="W647" s="51">
        <v>46273</v>
      </c>
      <c r="X647" t="s">
        <v>1747</v>
      </c>
      <c r="Y647" t="s">
        <v>492</v>
      </c>
    </row>
    <row r="648" spans="1:25" ht="15" customHeight="1" x14ac:dyDescent="0.35">
      <c r="A648">
        <v>2</v>
      </c>
      <c r="B648" s="50">
        <v>46273.6875</v>
      </c>
      <c r="C648">
        <v>11708239</v>
      </c>
      <c r="D648">
        <v>100006740955</v>
      </c>
      <c r="E648" t="s">
        <v>1726</v>
      </c>
      <c r="F648">
        <v>100</v>
      </c>
      <c r="G648" t="s">
        <v>1745</v>
      </c>
      <c r="H648" t="s">
        <v>1760</v>
      </c>
      <c r="I648">
        <v>6020702</v>
      </c>
      <c r="J648">
        <v>1</v>
      </c>
      <c r="K648" t="s">
        <v>2215</v>
      </c>
      <c r="L648" t="s">
        <v>2216</v>
      </c>
      <c r="N648">
        <v>0</v>
      </c>
      <c r="O648">
        <v>2</v>
      </c>
      <c r="P648">
        <v>2</v>
      </c>
      <c r="Q648">
        <v>2</v>
      </c>
      <c r="R648">
        <v>0</v>
      </c>
      <c r="S648">
        <v>0</v>
      </c>
      <c r="T648">
        <v>0</v>
      </c>
      <c r="U648" s="50">
        <v>46273.671574074076</v>
      </c>
      <c r="V648" s="50">
        <v>46273.671574074076</v>
      </c>
      <c r="W648" s="51">
        <v>46273</v>
      </c>
      <c r="X648" t="s">
        <v>1747</v>
      </c>
      <c r="Y648" t="s">
        <v>492</v>
      </c>
    </row>
    <row r="649" spans="1:25" ht="15" customHeight="1" x14ac:dyDescent="0.35">
      <c r="A649">
        <v>2</v>
      </c>
      <c r="B649" s="50">
        <v>46273.6875</v>
      </c>
      <c r="C649">
        <v>11708240</v>
      </c>
      <c r="D649">
        <v>100006740955</v>
      </c>
      <c r="E649" t="s">
        <v>1726</v>
      </c>
      <c r="F649">
        <v>100</v>
      </c>
      <c r="G649" t="s">
        <v>1745</v>
      </c>
      <c r="H649" t="s">
        <v>1760</v>
      </c>
      <c r="I649">
        <v>6020702</v>
      </c>
      <c r="J649">
        <v>1</v>
      </c>
      <c r="K649" t="s">
        <v>2217</v>
      </c>
      <c r="L649" t="s">
        <v>2218</v>
      </c>
      <c r="N649">
        <v>0</v>
      </c>
      <c r="O649">
        <v>2</v>
      </c>
      <c r="P649">
        <v>2</v>
      </c>
      <c r="Q649">
        <v>2</v>
      </c>
      <c r="R649">
        <v>0</v>
      </c>
      <c r="S649">
        <v>0</v>
      </c>
      <c r="T649">
        <v>0</v>
      </c>
      <c r="U649" s="50">
        <v>46273.671574074076</v>
      </c>
      <c r="V649" s="50">
        <v>46273.671574074076</v>
      </c>
      <c r="W649" s="51">
        <v>46273</v>
      </c>
      <c r="X649" t="s">
        <v>1747</v>
      </c>
      <c r="Y649" t="s">
        <v>492</v>
      </c>
    </row>
    <row r="650" spans="1:25" ht="15" customHeight="1" x14ac:dyDescent="0.35">
      <c r="A650">
        <v>2</v>
      </c>
      <c r="B650" s="50">
        <v>46273.6875</v>
      </c>
      <c r="C650">
        <v>11708241</v>
      </c>
      <c r="D650">
        <v>100006740955</v>
      </c>
      <c r="E650" t="s">
        <v>1726</v>
      </c>
      <c r="F650">
        <v>100</v>
      </c>
      <c r="G650" t="s">
        <v>1745</v>
      </c>
      <c r="H650" t="s">
        <v>1760</v>
      </c>
      <c r="I650">
        <v>6020702</v>
      </c>
      <c r="J650">
        <v>1</v>
      </c>
      <c r="K650" t="s">
        <v>2219</v>
      </c>
      <c r="L650" t="s">
        <v>2220</v>
      </c>
      <c r="N650">
        <v>0</v>
      </c>
      <c r="O650">
        <v>1</v>
      </c>
      <c r="P650">
        <v>1</v>
      </c>
      <c r="Q650">
        <v>1</v>
      </c>
      <c r="R650">
        <v>0</v>
      </c>
      <c r="S650">
        <v>0</v>
      </c>
      <c r="T650">
        <v>0</v>
      </c>
      <c r="U650" s="50">
        <v>46273.671574074076</v>
      </c>
      <c r="V650" s="50">
        <v>46273.671574074076</v>
      </c>
      <c r="W650" s="51">
        <v>46273</v>
      </c>
      <c r="X650" t="s">
        <v>1747</v>
      </c>
      <c r="Y650" t="s">
        <v>492</v>
      </c>
    </row>
    <row r="651" spans="1:25" ht="15" customHeight="1" x14ac:dyDescent="0.35">
      <c r="A651">
        <v>2</v>
      </c>
      <c r="B651" s="50">
        <v>46273.6875</v>
      </c>
      <c r="C651">
        <v>11708242</v>
      </c>
      <c r="D651">
        <v>100006740955</v>
      </c>
      <c r="E651" t="s">
        <v>1726</v>
      </c>
      <c r="F651">
        <v>100</v>
      </c>
      <c r="G651" t="s">
        <v>1745</v>
      </c>
      <c r="H651" t="s">
        <v>1760</v>
      </c>
      <c r="I651">
        <v>6020702</v>
      </c>
      <c r="J651">
        <v>1</v>
      </c>
      <c r="K651" t="s">
        <v>1965</v>
      </c>
      <c r="L651" t="s">
        <v>1966</v>
      </c>
      <c r="N651">
        <v>0</v>
      </c>
      <c r="O651">
        <v>1</v>
      </c>
      <c r="P651">
        <v>1</v>
      </c>
      <c r="Q651">
        <v>1</v>
      </c>
      <c r="R651">
        <v>0</v>
      </c>
      <c r="S651">
        <v>0</v>
      </c>
      <c r="T651">
        <v>0</v>
      </c>
      <c r="U651" s="50">
        <v>46273.671574074076</v>
      </c>
      <c r="V651" s="50">
        <v>46273.671574074076</v>
      </c>
      <c r="W651" s="51">
        <v>46273</v>
      </c>
      <c r="X651" t="s">
        <v>1747</v>
      </c>
      <c r="Y651" t="s">
        <v>492</v>
      </c>
    </row>
    <row r="652" spans="1:25" ht="15" customHeight="1" x14ac:dyDescent="0.35">
      <c r="A652">
        <v>2</v>
      </c>
      <c r="B652" s="50">
        <v>46273.6875</v>
      </c>
      <c r="C652">
        <v>11708243</v>
      </c>
      <c r="D652">
        <v>100006740955</v>
      </c>
      <c r="E652" t="s">
        <v>1726</v>
      </c>
      <c r="F652">
        <v>100</v>
      </c>
      <c r="G652" t="s">
        <v>1745</v>
      </c>
      <c r="H652" t="s">
        <v>1760</v>
      </c>
      <c r="I652">
        <v>6020702</v>
      </c>
      <c r="J652">
        <v>1</v>
      </c>
      <c r="K652" t="s">
        <v>2131</v>
      </c>
      <c r="L652" t="s">
        <v>2132</v>
      </c>
      <c r="N652">
        <v>0</v>
      </c>
      <c r="O652">
        <v>6</v>
      </c>
      <c r="P652">
        <v>6</v>
      </c>
      <c r="Q652">
        <v>6</v>
      </c>
      <c r="R652">
        <v>0</v>
      </c>
      <c r="S652">
        <v>0</v>
      </c>
      <c r="T652">
        <v>0</v>
      </c>
      <c r="U652" s="50">
        <v>46273.671574074076</v>
      </c>
      <c r="V652" s="50">
        <v>46273.671574074076</v>
      </c>
      <c r="W652" s="51">
        <v>46273</v>
      </c>
      <c r="X652" t="s">
        <v>1747</v>
      </c>
      <c r="Y652" t="s">
        <v>492</v>
      </c>
    </row>
    <row r="653" spans="1:25" ht="15" customHeight="1" x14ac:dyDescent="0.35">
      <c r="A653">
        <v>2</v>
      </c>
      <c r="B653" s="50">
        <v>46273.6875</v>
      </c>
      <c r="C653">
        <v>11708244</v>
      </c>
      <c r="D653">
        <v>100006740955</v>
      </c>
      <c r="E653" t="s">
        <v>1726</v>
      </c>
      <c r="F653">
        <v>100</v>
      </c>
      <c r="G653" t="s">
        <v>1745</v>
      </c>
      <c r="H653" t="s">
        <v>1760</v>
      </c>
      <c r="I653">
        <v>6020702</v>
      </c>
      <c r="J653">
        <v>1</v>
      </c>
      <c r="K653" t="s">
        <v>2121</v>
      </c>
      <c r="L653" t="s">
        <v>2122</v>
      </c>
      <c r="N653">
        <v>0</v>
      </c>
      <c r="O653">
        <v>1</v>
      </c>
      <c r="P653">
        <v>1</v>
      </c>
      <c r="Q653">
        <v>1</v>
      </c>
      <c r="R653">
        <v>0</v>
      </c>
      <c r="S653">
        <v>0</v>
      </c>
      <c r="T653">
        <v>0</v>
      </c>
      <c r="U653" s="50">
        <v>46273.671574074076</v>
      </c>
      <c r="V653" s="50">
        <v>46273.671574074076</v>
      </c>
      <c r="W653" s="51">
        <v>46273</v>
      </c>
      <c r="X653" t="s">
        <v>1747</v>
      </c>
      <c r="Y653" t="s">
        <v>492</v>
      </c>
    </row>
    <row r="654" spans="1:25" ht="15" customHeight="1" x14ac:dyDescent="0.35">
      <c r="A654">
        <v>2</v>
      </c>
      <c r="B654" s="50">
        <v>46273.6875</v>
      </c>
      <c r="C654">
        <v>11708253</v>
      </c>
      <c r="D654">
        <v>100006740959</v>
      </c>
      <c r="E654" t="s">
        <v>1726</v>
      </c>
      <c r="F654">
        <v>100</v>
      </c>
      <c r="G654" t="s">
        <v>1745</v>
      </c>
      <c r="H654" t="s">
        <v>1760</v>
      </c>
      <c r="I654">
        <v>6020001</v>
      </c>
      <c r="J654">
        <v>4</v>
      </c>
      <c r="K654" t="s">
        <v>2221</v>
      </c>
      <c r="L654" t="s">
        <v>2222</v>
      </c>
      <c r="N654">
        <v>0</v>
      </c>
      <c r="O654">
        <v>1</v>
      </c>
      <c r="P654">
        <v>1</v>
      </c>
      <c r="Q654">
        <v>1</v>
      </c>
      <c r="R654">
        <v>0</v>
      </c>
      <c r="S654">
        <v>0</v>
      </c>
      <c r="T654">
        <v>0</v>
      </c>
      <c r="U654" s="50">
        <v>46273.672256944446</v>
      </c>
      <c r="V654" s="50">
        <v>46273.672256944446</v>
      </c>
      <c r="W654" s="51">
        <v>46273</v>
      </c>
      <c r="X654" t="s">
        <v>1747</v>
      </c>
      <c r="Y654" t="s">
        <v>492</v>
      </c>
    </row>
    <row r="655" spans="1:25" ht="15" customHeight="1" x14ac:dyDescent="0.35">
      <c r="A655">
        <v>2</v>
      </c>
      <c r="B655" s="50">
        <v>46273.6875</v>
      </c>
      <c r="C655">
        <v>11708265</v>
      </c>
      <c r="D655">
        <v>100006740963</v>
      </c>
      <c r="E655" t="s">
        <v>1726</v>
      </c>
      <c r="F655">
        <v>100</v>
      </c>
      <c r="G655" t="s">
        <v>1745</v>
      </c>
      <c r="H655" t="s">
        <v>1760</v>
      </c>
      <c r="I655">
        <v>6020002</v>
      </c>
      <c r="J655">
        <v>1</v>
      </c>
      <c r="K655" t="s">
        <v>2025</v>
      </c>
      <c r="L655" t="s">
        <v>2026</v>
      </c>
      <c r="M655" t="s">
        <v>418</v>
      </c>
      <c r="N655">
        <v>2</v>
      </c>
      <c r="O655">
        <v>1</v>
      </c>
      <c r="P655">
        <v>1</v>
      </c>
      <c r="Q655">
        <v>1</v>
      </c>
      <c r="R655">
        <v>0</v>
      </c>
      <c r="S655">
        <v>0</v>
      </c>
      <c r="T655">
        <v>0</v>
      </c>
      <c r="U655" s="50">
        <v>46273.672268518523</v>
      </c>
      <c r="V655" s="50">
        <v>46273.686724537038</v>
      </c>
      <c r="W655" s="51">
        <v>46273</v>
      </c>
      <c r="X655" t="s">
        <v>1747</v>
      </c>
      <c r="Y655" t="s">
        <v>492</v>
      </c>
    </row>
    <row r="656" spans="1:25" ht="15" customHeight="1" x14ac:dyDescent="0.35">
      <c r="A656">
        <v>2</v>
      </c>
      <c r="B656" s="50">
        <v>46273.6875</v>
      </c>
      <c r="C656">
        <v>11708266</v>
      </c>
      <c r="D656">
        <v>100006740963</v>
      </c>
      <c r="E656" t="s">
        <v>1726</v>
      </c>
      <c r="F656">
        <v>100</v>
      </c>
      <c r="G656" t="s">
        <v>1745</v>
      </c>
      <c r="H656" t="s">
        <v>1760</v>
      </c>
      <c r="I656">
        <v>6020002</v>
      </c>
      <c r="J656">
        <v>1</v>
      </c>
      <c r="K656" t="s">
        <v>2225</v>
      </c>
      <c r="L656" t="s">
        <v>2226</v>
      </c>
      <c r="M656" t="s">
        <v>419</v>
      </c>
      <c r="N656">
        <v>2</v>
      </c>
      <c r="O656">
        <v>2</v>
      </c>
      <c r="P656">
        <v>2</v>
      </c>
      <c r="Q656">
        <v>2</v>
      </c>
      <c r="R656">
        <v>0</v>
      </c>
      <c r="S656">
        <v>0</v>
      </c>
      <c r="T656">
        <v>0</v>
      </c>
      <c r="U656" s="50">
        <v>46273.672268518523</v>
      </c>
      <c r="V656" s="50">
        <v>46273.686724537038</v>
      </c>
      <c r="W656" s="51">
        <v>46273</v>
      </c>
      <c r="X656" t="s">
        <v>1747</v>
      </c>
      <c r="Y656" t="s">
        <v>492</v>
      </c>
    </row>
    <row r="657" spans="1:25" ht="15" customHeight="1" x14ac:dyDescent="0.35">
      <c r="A657">
        <v>2</v>
      </c>
      <c r="B657" s="50">
        <v>46273.6875</v>
      </c>
      <c r="C657">
        <v>11708267</v>
      </c>
      <c r="D657">
        <v>100006740964</v>
      </c>
      <c r="E657" t="s">
        <v>1726</v>
      </c>
      <c r="F657">
        <v>100</v>
      </c>
      <c r="G657" t="s">
        <v>1745</v>
      </c>
      <c r="H657" t="s">
        <v>1760</v>
      </c>
      <c r="I657">
        <v>6020003</v>
      </c>
      <c r="J657">
        <v>2</v>
      </c>
      <c r="K657" t="s">
        <v>2227</v>
      </c>
      <c r="L657" t="s">
        <v>2228</v>
      </c>
      <c r="N657">
        <v>0</v>
      </c>
      <c r="O657">
        <v>1</v>
      </c>
      <c r="P657">
        <v>1</v>
      </c>
      <c r="Q657">
        <v>1</v>
      </c>
      <c r="R657">
        <v>0</v>
      </c>
      <c r="S657">
        <v>0</v>
      </c>
      <c r="T657">
        <v>0</v>
      </c>
      <c r="U657" s="50">
        <v>46273.672268518523</v>
      </c>
      <c r="V657" s="50">
        <v>46273.672268518523</v>
      </c>
      <c r="W657" s="51">
        <v>46273</v>
      </c>
      <c r="X657" t="s">
        <v>1747</v>
      </c>
      <c r="Y657" t="s">
        <v>492</v>
      </c>
    </row>
    <row r="658" spans="1:25" ht="15" customHeight="1" x14ac:dyDescent="0.35">
      <c r="A658">
        <v>2</v>
      </c>
      <c r="B658" s="50">
        <v>46273.6875</v>
      </c>
      <c r="C658">
        <v>11708268</v>
      </c>
      <c r="D658">
        <v>100006740964</v>
      </c>
      <c r="E658" t="s">
        <v>1726</v>
      </c>
      <c r="F658">
        <v>100</v>
      </c>
      <c r="G658" t="s">
        <v>1745</v>
      </c>
      <c r="H658" t="s">
        <v>1760</v>
      </c>
      <c r="I658">
        <v>6020003</v>
      </c>
      <c r="J658">
        <v>2</v>
      </c>
      <c r="K658" t="s">
        <v>2229</v>
      </c>
      <c r="L658" t="s">
        <v>2230</v>
      </c>
      <c r="N658">
        <v>0</v>
      </c>
      <c r="O658">
        <v>3</v>
      </c>
      <c r="P658">
        <v>3</v>
      </c>
      <c r="Q658">
        <v>3</v>
      </c>
      <c r="R658">
        <v>0</v>
      </c>
      <c r="S658">
        <v>0</v>
      </c>
      <c r="T658">
        <v>0</v>
      </c>
      <c r="U658" s="50">
        <v>46273.672268518523</v>
      </c>
      <c r="V658" s="50">
        <v>46273.672268518523</v>
      </c>
      <c r="W658" s="51">
        <v>46273</v>
      </c>
      <c r="X658" t="s">
        <v>1747</v>
      </c>
      <c r="Y658" t="s">
        <v>492</v>
      </c>
    </row>
    <row r="659" spans="1:25" ht="15" customHeight="1" x14ac:dyDescent="0.35">
      <c r="A659">
        <v>2</v>
      </c>
      <c r="B659" s="50">
        <v>46273.6875</v>
      </c>
      <c r="C659">
        <v>11708283</v>
      </c>
      <c r="D659">
        <v>100006740975</v>
      </c>
      <c r="E659" t="s">
        <v>1726</v>
      </c>
      <c r="F659">
        <v>100</v>
      </c>
      <c r="G659" t="s">
        <v>1745</v>
      </c>
      <c r="H659" t="s">
        <v>1760</v>
      </c>
      <c r="I659">
        <v>6021701</v>
      </c>
      <c r="J659">
        <v>4</v>
      </c>
      <c r="K659" t="s">
        <v>2163</v>
      </c>
      <c r="L659" t="s">
        <v>2164</v>
      </c>
      <c r="N659">
        <v>0</v>
      </c>
      <c r="O659">
        <v>2</v>
      </c>
      <c r="P659">
        <v>2</v>
      </c>
      <c r="Q659">
        <v>2</v>
      </c>
      <c r="R659">
        <v>0</v>
      </c>
      <c r="S659">
        <v>0</v>
      </c>
      <c r="T659">
        <v>0</v>
      </c>
      <c r="U659" s="50">
        <v>46273.673657407409</v>
      </c>
      <c r="V659" s="50">
        <v>46273.673657407409</v>
      </c>
      <c r="W659" s="51">
        <v>46273</v>
      </c>
      <c r="X659" t="s">
        <v>1747</v>
      </c>
      <c r="Y659" t="s">
        <v>492</v>
      </c>
    </row>
    <row r="660" spans="1:25" ht="15" customHeight="1" x14ac:dyDescent="0.35">
      <c r="A660">
        <v>2</v>
      </c>
      <c r="B660" s="50">
        <v>46273.6875</v>
      </c>
      <c r="C660">
        <v>11708297</v>
      </c>
      <c r="D660">
        <v>100006740977</v>
      </c>
      <c r="E660" t="s">
        <v>1726</v>
      </c>
      <c r="F660">
        <v>100</v>
      </c>
      <c r="G660" t="s">
        <v>1745</v>
      </c>
      <c r="H660" t="s">
        <v>1760</v>
      </c>
      <c r="I660">
        <v>6021101</v>
      </c>
      <c r="J660">
        <v>1</v>
      </c>
      <c r="K660" t="s">
        <v>2233</v>
      </c>
      <c r="L660" t="s">
        <v>2234</v>
      </c>
      <c r="N660">
        <v>0</v>
      </c>
      <c r="O660">
        <v>1</v>
      </c>
      <c r="P660">
        <v>1</v>
      </c>
      <c r="Q660">
        <v>1</v>
      </c>
      <c r="R660">
        <v>0</v>
      </c>
      <c r="S660">
        <v>0</v>
      </c>
      <c r="T660">
        <v>0</v>
      </c>
      <c r="U660" s="50">
        <v>46273.673668981479</v>
      </c>
      <c r="V660" s="50">
        <v>46273.673668981479</v>
      </c>
      <c r="W660" s="51">
        <v>46273</v>
      </c>
      <c r="X660" t="s">
        <v>1747</v>
      </c>
      <c r="Y660" t="s">
        <v>492</v>
      </c>
    </row>
    <row r="661" spans="1:25" ht="15" customHeight="1" x14ac:dyDescent="0.35">
      <c r="A661">
        <v>2</v>
      </c>
      <c r="B661" s="50">
        <v>46273.6875</v>
      </c>
      <c r="C661">
        <v>11708298</v>
      </c>
      <c r="D661">
        <v>100006740978</v>
      </c>
      <c r="E661" t="s">
        <v>1726</v>
      </c>
      <c r="F661">
        <v>100</v>
      </c>
      <c r="G661" t="s">
        <v>1745</v>
      </c>
      <c r="H661" t="s">
        <v>1760</v>
      </c>
      <c r="I661">
        <v>6021702</v>
      </c>
      <c r="J661">
        <v>1</v>
      </c>
      <c r="K661" t="s">
        <v>2141</v>
      </c>
      <c r="L661" t="s">
        <v>2142</v>
      </c>
      <c r="N661">
        <v>0</v>
      </c>
      <c r="O661">
        <v>2</v>
      </c>
      <c r="P661">
        <v>2</v>
      </c>
      <c r="Q661">
        <v>2</v>
      </c>
      <c r="R661">
        <v>0</v>
      </c>
      <c r="S661">
        <v>0</v>
      </c>
      <c r="T661">
        <v>0</v>
      </c>
      <c r="U661" s="50">
        <v>46273.673668981479</v>
      </c>
      <c r="V661" s="50">
        <v>46273.673668981479</v>
      </c>
      <c r="W661" s="51">
        <v>46273</v>
      </c>
      <c r="X661" t="s">
        <v>1747</v>
      </c>
      <c r="Y661" t="s">
        <v>492</v>
      </c>
    </row>
    <row r="662" spans="1:25" ht="15" customHeight="1" x14ac:dyDescent="0.35">
      <c r="A662">
        <v>2</v>
      </c>
      <c r="B662" s="50">
        <v>46273.6875</v>
      </c>
      <c r="C662">
        <v>11708299</v>
      </c>
      <c r="D662">
        <v>100006740978</v>
      </c>
      <c r="E662" t="s">
        <v>1726</v>
      </c>
      <c r="F662">
        <v>100</v>
      </c>
      <c r="G662" t="s">
        <v>1745</v>
      </c>
      <c r="H662" t="s">
        <v>1760</v>
      </c>
      <c r="I662">
        <v>6021702</v>
      </c>
      <c r="J662">
        <v>1</v>
      </c>
      <c r="K662" t="s">
        <v>2219</v>
      </c>
      <c r="L662" t="s">
        <v>2220</v>
      </c>
      <c r="N662">
        <v>0</v>
      </c>
      <c r="O662">
        <v>1</v>
      </c>
      <c r="P662">
        <v>1</v>
      </c>
      <c r="Q662">
        <v>1</v>
      </c>
      <c r="R662">
        <v>0</v>
      </c>
      <c r="S662">
        <v>0</v>
      </c>
      <c r="T662">
        <v>0</v>
      </c>
      <c r="U662" s="50">
        <v>46273.673668981479</v>
      </c>
      <c r="V662" s="50">
        <v>46273.673668981479</v>
      </c>
      <c r="W662" s="51">
        <v>46273</v>
      </c>
      <c r="X662" t="s">
        <v>1747</v>
      </c>
      <c r="Y662" t="s">
        <v>492</v>
      </c>
    </row>
    <row r="663" spans="1:25" ht="15" customHeight="1" x14ac:dyDescent="0.35">
      <c r="A663">
        <v>2</v>
      </c>
      <c r="B663" s="50">
        <v>46273.6875</v>
      </c>
      <c r="C663">
        <v>11708300</v>
      </c>
      <c r="D663">
        <v>100006740978</v>
      </c>
      <c r="E663" t="s">
        <v>1726</v>
      </c>
      <c r="F663">
        <v>100</v>
      </c>
      <c r="G663" t="s">
        <v>1745</v>
      </c>
      <c r="H663" t="s">
        <v>1760</v>
      </c>
      <c r="I663">
        <v>6021702</v>
      </c>
      <c r="J663">
        <v>1</v>
      </c>
      <c r="K663" t="s">
        <v>2043</v>
      </c>
      <c r="L663" t="s">
        <v>2044</v>
      </c>
      <c r="N663">
        <v>0</v>
      </c>
      <c r="O663">
        <v>1</v>
      </c>
      <c r="P663">
        <v>1</v>
      </c>
      <c r="Q663">
        <v>1</v>
      </c>
      <c r="R663">
        <v>0</v>
      </c>
      <c r="S663">
        <v>0</v>
      </c>
      <c r="T663">
        <v>0</v>
      </c>
      <c r="U663" s="50">
        <v>46273.673668981479</v>
      </c>
      <c r="V663" s="50">
        <v>46273.673668981479</v>
      </c>
      <c r="W663" s="51">
        <v>46273</v>
      </c>
      <c r="X663" t="s">
        <v>1747</v>
      </c>
      <c r="Y663" t="s">
        <v>492</v>
      </c>
    </row>
    <row r="664" spans="1:25" ht="15" customHeight="1" x14ac:dyDescent="0.35">
      <c r="A664">
        <v>2</v>
      </c>
      <c r="B664" s="50">
        <v>46273.6875</v>
      </c>
      <c r="C664">
        <v>11708301</v>
      </c>
      <c r="D664">
        <v>100006740978</v>
      </c>
      <c r="E664" t="s">
        <v>1726</v>
      </c>
      <c r="F664">
        <v>100</v>
      </c>
      <c r="G664" t="s">
        <v>1745</v>
      </c>
      <c r="H664" t="s">
        <v>1760</v>
      </c>
      <c r="I664">
        <v>6021702</v>
      </c>
      <c r="J664">
        <v>1</v>
      </c>
      <c r="K664" t="s">
        <v>2121</v>
      </c>
      <c r="L664" t="s">
        <v>2122</v>
      </c>
      <c r="N664">
        <v>0</v>
      </c>
      <c r="O664">
        <v>1</v>
      </c>
      <c r="P664">
        <v>1</v>
      </c>
      <c r="Q664">
        <v>1</v>
      </c>
      <c r="R664">
        <v>0</v>
      </c>
      <c r="S664">
        <v>0</v>
      </c>
      <c r="T664">
        <v>0</v>
      </c>
      <c r="U664" s="50">
        <v>46273.673668981479</v>
      </c>
      <c r="V664" s="50">
        <v>46273.673668981479</v>
      </c>
      <c r="W664" s="51">
        <v>46273</v>
      </c>
      <c r="X664" t="s">
        <v>1747</v>
      </c>
      <c r="Y664" t="s">
        <v>492</v>
      </c>
    </row>
    <row r="665" spans="1:25" ht="15" customHeight="1" x14ac:dyDescent="0.35">
      <c r="A665">
        <v>2</v>
      </c>
      <c r="B665" s="50">
        <v>46273.6875</v>
      </c>
      <c r="C665">
        <v>11708302</v>
      </c>
      <c r="D665">
        <v>100006740978</v>
      </c>
      <c r="E665" t="s">
        <v>1726</v>
      </c>
      <c r="F665">
        <v>100</v>
      </c>
      <c r="G665" t="s">
        <v>1745</v>
      </c>
      <c r="H665" t="s">
        <v>1760</v>
      </c>
      <c r="I665">
        <v>6021702</v>
      </c>
      <c r="J665">
        <v>1</v>
      </c>
      <c r="K665" t="s">
        <v>2235</v>
      </c>
      <c r="L665" t="s">
        <v>2236</v>
      </c>
      <c r="N665">
        <v>0</v>
      </c>
      <c r="O665">
        <v>1</v>
      </c>
      <c r="P665">
        <v>1</v>
      </c>
      <c r="Q665">
        <v>1</v>
      </c>
      <c r="R665">
        <v>0</v>
      </c>
      <c r="S665">
        <v>0</v>
      </c>
      <c r="T665">
        <v>0</v>
      </c>
      <c r="U665" s="50">
        <v>46273.673668981479</v>
      </c>
      <c r="V665" s="50">
        <v>46273.673668981479</v>
      </c>
      <c r="W665" s="51">
        <v>46273</v>
      </c>
      <c r="X665" t="s">
        <v>1747</v>
      </c>
      <c r="Y665" t="s">
        <v>492</v>
      </c>
    </row>
    <row r="666" spans="1:25" ht="15" customHeight="1" x14ac:dyDescent="0.35">
      <c r="A666">
        <v>2</v>
      </c>
      <c r="B666" s="50">
        <v>46273.6875</v>
      </c>
      <c r="C666">
        <v>11708303</v>
      </c>
      <c r="D666">
        <v>100006740978</v>
      </c>
      <c r="E666" t="s">
        <v>1726</v>
      </c>
      <c r="F666">
        <v>100</v>
      </c>
      <c r="G666" t="s">
        <v>1745</v>
      </c>
      <c r="H666" t="s">
        <v>1760</v>
      </c>
      <c r="I666">
        <v>6021702</v>
      </c>
      <c r="J666">
        <v>1</v>
      </c>
      <c r="K666" t="s">
        <v>2095</v>
      </c>
      <c r="L666" t="s">
        <v>2096</v>
      </c>
      <c r="N666">
        <v>0</v>
      </c>
      <c r="O666">
        <v>1</v>
      </c>
      <c r="P666">
        <v>1</v>
      </c>
      <c r="Q666">
        <v>1</v>
      </c>
      <c r="R666">
        <v>0</v>
      </c>
      <c r="S666">
        <v>0</v>
      </c>
      <c r="T666">
        <v>0</v>
      </c>
      <c r="U666" s="50">
        <v>46273.673668981479</v>
      </c>
      <c r="V666" s="50">
        <v>46273.673668981479</v>
      </c>
      <c r="W666" s="51">
        <v>46273</v>
      </c>
      <c r="X666" t="s">
        <v>1747</v>
      </c>
      <c r="Y666" t="s">
        <v>492</v>
      </c>
    </row>
    <row r="667" spans="1:25" ht="15" customHeight="1" x14ac:dyDescent="0.35">
      <c r="A667">
        <v>2</v>
      </c>
      <c r="B667" s="50">
        <v>46273.6875</v>
      </c>
      <c r="C667">
        <v>11708313</v>
      </c>
      <c r="D667">
        <v>100006740984</v>
      </c>
      <c r="E667" t="s">
        <v>1726</v>
      </c>
      <c r="F667">
        <v>100</v>
      </c>
      <c r="G667" t="s">
        <v>1745</v>
      </c>
      <c r="H667" t="s">
        <v>1760</v>
      </c>
      <c r="I667">
        <v>6022501</v>
      </c>
      <c r="J667">
        <v>3</v>
      </c>
      <c r="K667" t="s">
        <v>1845</v>
      </c>
      <c r="L667" t="s">
        <v>1846</v>
      </c>
      <c r="N667">
        <v>0</v>
      </c>
      <c r="O667">
        <v>1</v>
      </c>
      <c r="P667">
        <v>1</v>
      </c>
      <c r="Q667">
        <v>1</v>
      </c>
      <c r="R667">
        <v>0</v>
      </c>
      <c r="S667">
        <v>0</v>
      </c>
      <c r="T667">
        <v>0</v>
      </c>
      <c r="U667" s="50">
        <v>46273.675729166673</v>
      </c>
      <c r="V667" s="50">
        <v>46273.675729166673</v>
      </c>
      <c r="W667" s="51">
        <v>46273</v>
      </c>
      <c r="X667" t="s">
        <v>1747</v>
      </c>
      <c r="Y667" t="s">
        <v>492</v>
      </c>
    </row>
    <row r="668" spans="1:25" ht="15" customHeight="1" x14ac:dyDescent="0.35">
      <c r="A668">
        <v>2</v>
      </c>
      <c r="B668" s="50">
        <v>46273.6875</v>
      </c>
      <c r="C668">
        <v>11708314</v>
      </c>
      <c r="D668">
        <v>100006740984</v>
      </c>
      <c r="E668" t="s">
        <v>1726</v>
      </c>
      <c r="F668">
        <v>100</v>
      </c>
      <c r="G668" t="s">
        <v>1745</v>
      </c>
      <c r="H668" t="s">
        <v>1760</v>
      </c>
      <c r="I668">
        <v>6022501</v>
      </c>
      <c r="J668">
        <v>3</v>
      </c>
      <c r="K668" t="s">
        <v>1889</v>
      </c>
      <c r="L668" t="s">
        <v>1890</v>
      </c>
      <c r="N668">
        <v>0</v>
      </c>
      <c r="O668">
        <v>1</v>
      </c>
      <c r="P668">
        <v>1</v>
      </c>
      <c r="Q668">
        <v>1</v>
      </c>
      <c r="R668">
        <v>0</v>
      </c>
      <c r="S668">
        <v>0</v>
      </c>
      <c r="T668">
        <v>0</v>
      </c>
      <c r="U668" s="50">
        <v>46273.675729166673</v>
      </c>
      <c r="V668" s="50">
        <v>46273.675729166673</v>
      </c>
      <c r="W668" s="51">
        <v>46273</v>
      </c>
      <c r="X668" t="s">
        <v>1747</v>
      </c>
      <c r="Y668" t="s">
        <v>492</v>
      </c>
    </row>
    <row r="669" spans="1:25" ht="15" customHeight="1" x14ac:dyDescent="0.35">
      <c r="A669">
        <v>2</v>
      </c>
      <c r="B669" s="50">
        <v>46273.6875</v>
      </c>
      <c r="C669">
        <v>11708315</v>
      </c>
      <c r="D669">
        <v>100006740985</v>
      </c>
      <c r="E669" t="s">
        <v>1726</v>
      </c>
      <c r="F669">
        <v>100</v>
      </c>
      <c r="G669" t="s">
        <v>1745</v>
      </c>
      <c r="H669" t="s">
        <v>1760</v>
      </c>
      <c r="I669">
        <v>6023201</v>
      </c>
      <c r="J669">
        <v>3</v>
      </c>
      <c r="K669" t="s">
        <v>2237</v>
      </c>
      <c r="L669" t="s">
        <v>2238</v>
      </c>
      <c r="N669">
        <v>0</v>
      </c>
      <c r="O669">
        <v>1</v>
      </c>
      <c r="P669">
        <v>1</v>
      </c>
      <c r="Q669">
        <v>1</v>
      </c>
      <c r="R669">
        <v>0</v>
      </c>
      <c r="S669">
        <v>0</v>
      </c>
      <c r="T669">
        <v>0</v>
      </c>
      <c r="U669" s="50">
        <v>46273.675740740742</v>
      </c>
      <c r="V669" s="50">
        <v>46273.675740740742</v>
      </c>
      <c r="W669" s="51">
        <v>46273</v>
      </c>
      <c r="X669" t="s">
        <v>1747</v>
      </c>
      <c r="Y669" t="s">
        <v>492</v>
      </c>
    </row>
    <row r="670" spans="1:25" ht="15" customHeight="1" x14ac:dyDescent="0.35">
      <c r="A670">
        <v>2</v>
      </c>
      <c r="B670" s="50">
        <v>46273.6875</v>
      </c>
      <c r="C670">
        <v>11708316</v>
      </c>
      <c r="D670">
        <v>100006740985</v>
      </c>
      <c r="E670" t="s">
        <v>1726</v>
      </c>
      <c r="F670">
        <v>100</v>
      </c>
      <c r="G670" t="s">
        <v>1745</v>
      </c>
      <c r="H670" t="s">
        <v>1760</v>
      </c>
      <c r="I670">
        <v>6023201</v>
      </c>
      <c r="J670">
        <v>3</v>
      </c>
      <c r="K670" t="s">
        <v>1855</v>
      </c>
      <c r="L670" t="s">
        <v>1856</v>
      </c>
      <c r="N670">
        <v>0</v>
      </c>
      <c r="O670">
        <v>8</v>
      </c>
      <c r="P670">
        <v>8</v>
      </c>
      <c r="Q670">
        <v>8</v>
      </c>
      <c r="R670">
        <v>0</v>
      </c>
      <c r="S670">
        <v>0</v>
      </c>
      <c r="T670">
        <v>0</v>
      </c>
      <c r="U670" s="50">
        <v>46273.675740740742</v>
      </c>
      <c r="V670" s="50">
        <v>46273.675740740742</v>
      </c>
      <c r="W670" s="51">
        <v>46273</v>
      </c>
      <c r="X670" t="s">
        <v>1747</v>
      </c>
      <c r="Y670" t="s">
        <v>492</v>
      </c>
    </row>
    <row r="671" spans="1:25" ht="15" customHeight="1" x14ac:dyDescent="0.35">
      <c r="A671">
        <v>2</v>
      </c>
      <c r="B671" s="50">
        <v>46273.6875</v>
      </c>
      <c r="C671">
        <v>11708317</v>
      </c>
      <c r="D671">
        <v>100006740985</v>
      </c>
      <c r="E671" t="s">
        <v>1726</v>
      </c>
      <c r="F671">
        <v>100</v>
      </c>
      <c r="G671" t="s">
        <v>1745</v>
      </c>
      <c r="H671" t="s">
        <v>1760</v>
      </c>
      <c r="I671">
        <v>6023201</v>
      </c>
      <c r="J671">
        <v>3</v>
      </c>
      <c r="K671" t="s">
        <v>2239</v>
      </c>
      <c r="L671" t="s">
        <v>2240</v>
      </c>
      <c r="N671">
        <v>0</v>
      </c>
      <c r="O671">
        <v>2</v>
      </c>
      <c r="P671">
        <v>2</v>
      </c>
      <c r="Q671">
        <v>2</v>
      </c>
      <c r="R671">
        <v>0</v>
      </c>
      <c r="S671">
        <v>0</v>
      </c>
      <c r="T671">
        <v>0</v>
      </c>
      <c r="U671" s="50">
        <v>46273.675740740742</v>
      </c>
      <c r="V671" s="50">
        <v>46273.675740740742</v>
      </c>
      <c r="W671" s="51">
        <v>46273</v>
      </c>
      <c r="X671" t="s">
        <v>1747</v>
      </c>
      <c r="Y671" t="s">
        <v>492</v>
      </c>
    </row>
    <row r="672" spans="1:25" ht="15" customHeight="1" x14ac:dyDescent="0.35">
      <c r="A672">
        <v>2</v>
      </c>
      <c r="B672" s="50">
        <v>46273.6875</v>
      </c>
      <c r="C672">
        <v>11708318</v>
      </c>
      <c r="D672">
        <v>100006740985</v>
      </c>
      <c r="E672" t="s">
        <v>1726</v>
      </c>
      <c r="F672">
        <v>100</v>
      </c>
      <c r="G672" t="s">
        <v>1745</v>
      </c>
      <c r="H672" t="s">
        <v>1760</v>
      </c>
      <c r="I672">
        <v>6023201</v>
      </c>
      <c r="J672">
        <v>3</v>
      </c>
      <c r="K672" t="s">
        <v>1859</v>
      </c>
      <c r="L672" t="s">
        <v>1860</v>
      </c>
      <c r="N672">
        <v>0</v>
      </c>
      <c r="O672">
        <v>1</v>
      </c>
      <c r="P672">
        <v>1</v>
      </c>
      <c r="Q672">
        <v>1</v>
      </c>
      <c r="R672">
        <v>0</v>
      </c>
      <c r="S672">
        <v>0</v>
      </c>
      <c r="T672">
        <v>0</v>
      </c>
      <c r="U672" s="50">
        <v>46273.675740740742</v>
      </c>
      <c r="V672" s="50">
        <v>46273.675740740742</v>
      </c>
      <c r="W672" s="51">
        <v>46273</v>
      </c>
      <c r="X672" t="s">
        <v>1747</v>
      </c>
      <c r="Y672" t="s">
        <v>492</v>
      </c>
    </row>
    <row r="673" spans="1:25" ht="15" customHeight="1" x14ac:dyDescent="0.35">
      <c r="A673">
        <v>2</v>
      </c>
      <c r="B673" s="50">
        <v>46273.6875</v>
      </c>
      <c r="C673">
        <v>11708319</v>
      </c>
      <c r="D673">
        <v>100006740985</v>
      </c>
      <c r="E673" t="s">
        <v>1726</v>
      </c>
      <c r="F673">
        <v>100</v>
      </c>
      <c r="G673" t="s">
        <v>1745</v>
      </c>
      <c r="H673" t="s">
        <v>1760</v>
      </c>
      <c r="I673">
        <v>6023201</v>
      </c>
      <c r="J673">
        <v>3</v>
      </c>
      <c r="K673" t="s">
        <v>1845</v>
      </c>
      <c r="L673" t="s">
        <v>1846</v>
      </c>
      <c r="N673">
        <v>0</v>
      </c>
      <c r="O673">
        <v>1</v>
      </c>
      <c r="P673">
        <v>1</v>
      </c>
      <c r="Q673">
        <v>1</v>
      </c>
      <c r="R673">
        <v>0</v>
      </c>
      <c r="S673">
        <v>0</v>
      </c>
      <c r="T673">
        <v>0</v>
      </c>
      <c r="U673" s="50">
        <v>46273.675740740742</v>
      </c>
      <c r="V673" s="50">
        <v>46273.675740740742</v>
      </c>
      <c r="W673" s="51">
        <v>46273</v>
      </c>
      <c r="X673" t="s">
        <v>1747</v>
      </c>
      <c r="Y673" t="s">
        <v>492</v>
      </c>
    </row>
    <row r="674" spans="1:25" ht="15" customHeight="1" x14ac:dyDescent="0.35">
      <c r="A674">
        <v>2</v>
      </c>
      <c r="B674" s="50">
        <v>46273.6875</v>
      </c>
      <c r="C674">
        <v>11708320</v>
      </c>
      <c r="D674">
        <v>100006740986</v>
      </c>
      <c r="E674" t="s">
        <v>1726</v>
      </c>
      <c r="F674">
        <v>100</v>
      </c>
      <c r="G674" t="s">
        <v>1745</v>
      </c>
      <c r="H674" t="s">
        <v>1760</v>
      </c>
      <c r="I674">
        <v>6024001</v>
      </c>
      <c r="J674">
        <v>3</v>
      </c>
      <c r="K674" t="s">
        <v>1889</v>
      </c>
      <c r="L674" t="s">
        <v>1890</v>
      </c>
      <c r="N674">
        <v>0</v>
      </c>
      <c r="O674">
        <v>1</v>
      </c>
      <c r="P674">
        <v>1</v>
      </c>
      <c r="Q674">
        <v>1</v>
      </c>
      <c r="R674">
        <v>0</v>
      </c>
      <c r="S674">
        <v>0</v>
      </c>
      <c r="T674">
        <v>0</v>
      </c>
      <c r="U674" s="50">
        <v>46273.676423611112</v>
      </c>
      <c r="V674" s="50">
        <v>46273.676423611112</v>
      </c>
      <c r="W674" s="51">
        <v>46273</v>
      </c>
      <c r="X674" t="s">
        <v>1747</v>
      </c>
      <c r="Y674" t="s">
        <v>492</v>
      </c>
    </row>
    <row r="675" spans="1:25" ht="15" customHeight="1" x14ac:dyDescent="0.35">
      <c r="A675">
        <v>2</v>
      </c>
      <c r="B675" s="50">
        <v>46273.6875</v>
      </c>
      <c r="C675">
        <v>11708335</v>
      </c>
      <c r="D675">
        <v>100006740988</v>
      </c>
      <c r="E675" t="s">
        <v>1726</v>
      </c>
      <c r="F675">
        <v>100</v>
      </c>
      <c r="G675" t="s">
        <v>1745</v>
      </c>
      <c r="H675" t="s">
        <v>1760</v>
      </c>
      <c r="I675">
        <v>6023601</v>
      </c>
      <c r="J675">
        <v>1</v>
      </c>
      <c r="K675" t="s">
        <v>2129</v>
      </c>
      <c r="L675" t="s">
        <v>2130</v>
      </c>
      <c r="M675" t="s">
        <v>418</v>
      </c>
      <c r="N675">
        <v>2</v>
      </c>
      <c r="O675">
        <v>1</v>
      </c>
      <c r="P675">
        <v>1</v>
      </c>
      <c r="Q675">
        <v>1</v>
      </c>
      <c r="R675">
        <v>0</v>
      </c>
      <c r="S675">
        <v>0</v>
      </c>
      <c r="T675">
        <v>0</v>
      </c>
      <c r="U675" s="50">
        <v>46273.677129629628</v>
      </c>
      <c r="V675" s="50">
        <v>46273.681215277778</v>
      </c>
      <c r="W675" s="51">
        <v>46273</v>
      </c>
      <c r="X675" t="s">
        <v>1747</v>
      </c>
      <c r="Y675" t="s">
        <v>492</v>
      </c>
    </row>
    <row r="676" spans="1:25" ht="15" customHeight="1" x14ac:dyDescent="0.35">
      <c r="A676">
        <v>2</v>
      </c>
      <c r="B676" s="50">
        <v>46273.6875</v>
      </c>
      <c r="C676">
        <v>11708336</v>
      </c>
      <c r="D676">
        <v>100006740988</v>
      </c>
      <c r="E676" t="s">
        <v>1726</v>
      </c>
      <c r="F676">
        <v>100</v>
      </c>
      <c r="G676" t="s">
        <v>1745</v>
      </c>
      <c r="H676" t="s">
        <v>1760</v>
      </c>
      <c r="I676">
        <v>6023601</v>
      </c>
      <c r="J676">
        <v>1</v>
      </c>
      <c r="K676" t="s">
        <v>2241</v>
      </c>
      <c r="L676" t="s">
        <v>2242</v>
      </c>
      <c r="M676" t="s">
        <v>418</v>
      </c>
      <c r="N676">
        <v>2</v>
      </c>
      <c r="O676">
        <v>2</v>
      </c>
      <c r="P676">
        <v>2</v>
      </c>
      <c r="Q676">
        <v>2</v>
      </c>
      <c r="R676">
        <v>0</v>
      </c>
      <c r="S676">
        <v>0</v>
      </c>
      <c r="T676">
        <v>0</v>
      </c>
      <c r="U676" s="50">
        <v>46273.677129629628</v>
      </c>
      <c r="V676" s="50">
        <v>46273.681215277778</v>
      </c>
      <c r="W676" s="51">
        <v>46273</v>
      </c>
      <c r="X676" t="s">
        <v>1747</v>
      </c>
      <c r="Y676" t="s">
        <v>492</v>
      </c>
    </row>
    <row r="677" spans="1:25" ht="15" customHeight="1" x14ac:dyDescent="0.35">
      <c r="A677">
        <v>2</v>
      </c>
      <c r="B677" s="50">
        <v>46273.6875</v>
      </c>
      <c r="C677">
        <v>11708337</v>
      </c>
      <c r="D677">
        <v>100006740988</v>
      </c>
      <c r="E677" t="s">
        <v>1726</v>
      </c>
      <c r="F677">
        <v>100</v>
      </c>
      <c r="G677" t="s">
        <v>1745</v>
      </c>
      <c r="H677" t="s">
        <v>1760</v>
      </c>
      <c r="I677">
        <v>6023601</v>
      </c>
      <c r="J677">
        <v>1</v>
      </c>
      <c r="K677" t="s">
        <v>2149</v>
      </c>
      <c r="L677" t="s">
        <v>2150</v>
      </c>
      <c r="M677" t="s">
        <v>418</v>
      </c>
      <c r="N677">
        <v>2</v>
      </c>
      <c r="O677">
        <v>1</v>
      </c>
      <c r="P677">
        <v>1</v>
      </c>
      <c r="Q677">
        <v>1</v>
      </c>
      <c r="R677">
        <v>0</v>
      </c>
      <c r="S677">
        <v>0</v>
      </c>
      <c r="T677">
        <v>0</v>
      </c>
      <c r="U677" s="50">
        <v>46273.677129629628</v>
      </c>
      <c r="V677" s="50">
        <v>46273.681215277778</v>
      </c>
      <c r="W677" s="51">
        <v>46273</v>
      </c>
      <c r="X677" t="s">
        <v>1747</v>
      </c>
      <c r="Y677" t="s">
        <v>492</v>
      </c>
    </row>
    <row r="678" spans="1:25" ht="15" customHeight="1" x14ac:dyDescent="0.35">
      <c r="A678">
        <v>2</v>
      </c>
      <c r="B678" s="50">
        <v>46273.6875</v>
      </c>
      <c r="C678">
        <v>11708352</v>
      </c>
      <c r="D678">
        <v>100006740998</v>
      </c>
      <c r="E678" t="s">
        <v>1726</v>
      </c>
      <c r="F678">
        <v>100</v>
      </c>
      <c r="G678" t="s">
        <v>1745</v>
      </c>
      <c r="H678" t="s">
        <v>1760</v>
      </c>
      <c r="I678">
        <v>6024401</v>
      </c>
      <c r="J678">
        <v>2</v>
      </c>
      <c r="K678" t="s">
        <v>2243</v>
      </c>
      <c r="L678" t="s">
        <v>2244</v>
      </c>
      <c r="N678">
        <v>0</v>
      </c>
      <c r="O678">
        <v>2</v>
      </c>
      <c r="P678">
        <v>2</v>
      </c>
      <c r="Q678">
        <v>2</v>
      </c>
      <c r="R678">
        <v>0</v>
      </c>
      <c r="S678">
        <v>0</v>
      </c>
      <c r="T678">
        <v>0</v>
      </c>
      <c r="U678" s="50">
        <v>46273.678518518522</v>
      </c>
      <c r="V678" s="50">
        <v>46273.678518518522</v>
      </c>
      <c r="W678" s="51">
        <v>46273</v>
      </c>
      <c r="X678" t="s">
        <v>1747</v>
      </c>
      <c r="Y678" t="s">
        <v>492</v>
      </c>
    </row>
    <row r="679" spans="1:25" ht="15" customHeight="1" x14ac:dyDescent="0.35">
      <c r="A679">
        <v>2</v>
      </c>
      <c r="B679" s="50">
        <v>46273.6875</v>
      </c>
      <c r="C679">
        <v>11708353</v>
      </c>
      <c r="D679">
        <v>100006740999</v>
      </c>
      <c r="E679" t="s">
        <v>1726</v>
      </c>
      <c r="F679">
        <v>100</v>
      </c>
      <c r="G679" t="s">
        <v>1745</v>
      </c>
      <c r="H679" t="s">
        <v>1760</v>
      </c>
      <c r="I679">
        <v>6024402</v>
      </c>
      <c r="J679">
        <v>2</v>
      </c>
      <c r="K679" t="s">
        <v>2245</v>
      </c>
      <c r="L679" t="s">
        <v>2246</v>
      </c>
      <c r="N679">
        <v>0</v>
      </c>
      <c r="O679">
        <v>2</v>
      </c>
      <c r="P679">
        <v>2</v>
      </c>
      <c r="Q679">
        <v>2</v>
      </c>
      <c r="R679">
        <v>0</v>
      </c>
      <c r="S679">
        <v>0</v>
      </c>
      <c r="T679">
        <v>0</v>
      </c>
      <c r="U679" s="50">
        <v>46273.678518518522</v>
      </c>
      <c r="V679" s="50">
        <v>46273.678518518522</v>
      </c>
      <c r="W679" s="51">
        <v>46273</v>
      </c>
      <c r="X679" t="s">
        <v>1747</v>
      </c>
      <c r="Y679" t="s">
        <v>492</v>
      </c>
    </row>
    <row r="680" spans="1:25" ht="15" customHeight="1" x14ac:dyDescent="0.35">
      <c r="A680">
        <v>2</v>
      </c>
      <c r="B680" s="50">
        <v>46273.6875</v>
      </c>
      <c r="C680">
        <v>11708354</v>
      </c>
      <c r="D680">
        <v>100006741001</v>
      </c>
      <c r="E680" t="s">
        <v>1726</v>
      </c>
      <c r="F680">
        <v>100</v>
      </c>
      <c r="G680" t="s">
        <v>1745</v>
      </c>
      <c r="H680" t="s">
        <v>1760</v>
      </c>
      <c r="I680">
        <v>6025002</v>
      </c>
      <c r="J680">
        <v>2</v>
      </c>
      <c r="K680" t="s">
        <v>2247</v>
      </c>
      <c r="L680" t="s">
        <v>2248</v>
      </c>
      <c r="N680">
        <v>0</v>
      </c>
      <c r="O680">
        <v>3</v>
      </c>
      <c r="P680">
        <v>3</v>
      </c>
      <c r="Q680">
        <v>3</v>
      </c>
      <c r="R680">
        <v>0</v>
      </c>
      <c r="S680">
        <v>0</v>
      </c>
      <c r="T680">
        <v>0</v>
      </c>
      <c r="U680" s="50">
        <v>46273.679201388892</v>
      </c>
      <c r="V680" s="50">
        <v>46273.679201388892</v>
      </c>
      <c r="W680" s="51">
        <v>46273</v>
      </c>
      <c r="X680" t="s">
        <v>1747</v>
      </c>
      <c r="Y680" t="s">
        <v>492</v>
      </c>
    </row>
    <row r="681" spans="1:25" ht="15" customHeight="1" x14ac:dyDescent="0.35">
      <c r="A681">
        <v>2</v>
      </c>
      <c r="B681" s="50">
        <v>46273.6875</v>
      </c>
      <c r="C681">
        <v>11708369</v>
      </c>
      <c r="D681">
        <v>100006741007</v>
      </c>
      <c r="E681" t="s">
        <v>1726</v>
      </c>
      <c r="F681">
        <v>100</v>
      </c>
      <c r="G681" t="s">
        <v>1745</v>
      </c>
      <c r="H681" t="s">
        <v>1760</v>
      </c>
      <c r="I681">
        <v>6025401</v>
      </c>
      <c r="J681">
        <v>3</v>
      </c>
      <c r="K681" t="s">
        <v>2249</v>
      </c>
      <c r="L681" t="s">
        <v>2250</v>
      </c>
      <c r="N681">
        <v>0</v>
      </c>
      <c r="O681">
        <v>1</v>
      </c>
      <c r="P681">
        <v>1</v>
      </c>
      <c r="Q681">
        <v>1</v>
      </c>
      <c r="R681">
        <v>0</v>
      </c>
      <c r="S681">
        <v>0</v>
      </c>
      <c r="T681">
        <v>0</v>
      </c>
      <c r="U681" s="50">
        <v>46273.679907407408</v>
      </c>
      <c r="V681" s="50">
        <v>46273.679907407408</v>
      </c>
      <c r="W681" s="51">
        <v>46273</v>
      </c>
      <c r="X681" t="s">
        <v>1747</v>
      </c>
      <c r="Y681" t="s">
        <v>492</v>
      </c>
    </row>
    <row r="682" spans="1:25" ht="15" customHeight="1" x14ac:dyDescent="0.35">
      <c r="A682">
        <v>2</v>
      </c>
      <c r="B682" s="50">
        <v>46273.6875</v>
      </c>
      <c r="C682">
        <v>11708396</v>
      </c>
      <c r="D682">
        <v>100006741021</v>
      </c>
      <c r="E682" t="s">
        <v>1726</v>
      </c>
      <c r="F682">
        <v>100</v>
      </c>
      <c r="G682" t="s">
        <v>1745</v>
      </c>
      <c r="H682" t="s">
        <v>1760</v>
      </c>
      <c r="I682">
        <v>6027201</v>
      </c>
      <c r="J682">
        <v>4</v>
      </c>
      <c r="K682" t="s">
        <v>2251</v>
      </c>
      <c r="L682" t="s">
        <v>2252</v>
      </c>
      <c r="N682">
        <v>0</v>
      </c>
      <c r="O682">
        <v>1</v>
      </c>
      <c r="P682">
        <v>1</v>
      </c>
      <c r="Q682">
        <v>1</v>
      </c>
      <c r="R682">
        <v>0</v>
      </c>
      <c r="S682">
        <v>0</v>
      </c>
      <c r="T682">
        <v>0</v>
      </c>
      <c r="U682" s="50">
        <v>46273.680613425917</v>
      </c>
      <c r="V682" s="50">
        <v>46273.680613425917</v>
      </c>
      <c r="W682" s="51">
        <v>46273</v>
      </c>
      <c r="X682" t="s">
        <v>1747</v>
      </c>
      <c r="Y682" t="s">
        <v>492</v>
      </c>
    </row>
    <row r="683" spans="1:25" ht="15" customHeight="1" x14ac:dyDescent="0.35">
      <c r="A683">
        <v>2</v>
      </c>
      <c r="B683" s="50">
        <v>46273.6875</v>
      </c>
      <c r="C683">
        <v>11708407</v>
      </c>
      <c r="D683">
        <v>100006741026</v>
      </c>
      <c r="E683" t="s">
        <v>1726</v>
      </c>
      <c r="F683">
        <v>100</v>
      </c>
      <c r="G683" t="s">
        <v>1745</v>
      </c>
      <c r="H683" t="s">
        <v>1760</v>
      </c>
      <c r="I683">
        <v>6026401</v>
      </c>
      <c r="J683">
        <v>3</v>
      </c>
      <c r="K683" t="s">
        <v>2249</v>
      </c>
      <c r="L683" t="s">
        <v>2250</v>
      </c>
      <c r="N683">
        <v>0</v>
      </c>
      <c r="O683">
        <v>1</v>
      </c>
      <c r="P683">
        <v>1</v>
      </c>
      <c r="Q683">
        <v>1</v>
      </c>
      <c r="R683">
        <v>0</v>
      </c>
      <c r="S683">
        <v>0</v>
      </c>
      <c r="T683">
        <v>0</v>
      </c>
      <c r="U683" s="50">
        <v>46273.680625000001</v>
      </c>
      <c r="V683" s="50">
        <v>46273.680625000001</v>
      </c>
      <c r="W683" s="51">
        <v>46273</v>
      </c>
      <c r="X683" t="s">
        <v>1747</v>
      </c>
      <c r="Y683" t="s">
        <v>492</v>
      </c>
    </row>
    <row r="684" spans="1:25" ht="15" customHeight="1" x14ac:dyDescent="0.35">
      <c r="A684">
        <v>2</v>
      </c>
      <c r="B684" s="50">
        <v>46273.6875</v>
      </c>
      <c r="C684">
        <v>11708408</v>
      </c>
      <c r="D684">
        <v>100006741027</v>
      </c>
      <c r="E684" t="s">
        <v>1726</v>
      </c>
      <c r="F684">
        <v>100</v>
      </c>
      <c r="G684" t="s">
        <v>1745</v>
      </c>
      <c r="H684" t="s">
        <v>1760</v>
      </c>
      <c r="I684">
        <v>6027203</v>
      </c>
      <c r="J684">
        <v>2</v>
      </c>
      <c r="K684" t="s">
        <v>2253</v>
      </c>
      <c r="L684" t="s">
        <v>2254</v>
      </c>
      <c r="N684">
        <v>0</v>
      </c>
      <c r="O684">
        <v>3</v>
      </c>
      <c r="P684">
        <v>3</v>
      </c>
      <c r="Q684">
        <v>3</v>
      </c>
      <c r="R684">
        <v>0</v>
      </c>
      <c r="S684">
        <v>0</v>
      </c>
      <c r="T684">
        <v>0</v>
      </c>
      <c r="U684" s="50">
        <v>46273.680625000001</v>
      </c>
      <c r="V684" s="50">
        <v>46273.680625000001</v>
      </c>
      <c r="W684" s="51">
        <v>46273</v>
      </c>
      <c r="X684" t="s">
        <v>1747</v>
      </c>
      <c r="Y684" t="s">
        <v>492</v>
      </c>
    </row>
    <row r="685" spans="1:25" ht="15" customHeight="1" x14ac:dyDescent="0.35">
      <c r="A685">
        <v>2</v>
      </c>
      <c r="B685" s="50">
        <v>46273.6875</v>
      </c>
      <c r="C685">
        <v>11708409</v>
      </c>
      <c r="D685">
        <v>100006741028</v>
      </c>
      <c r="E685" t="s">
        <v>1726</v>
      </c>
      <c r="F685">
        <v>100</v>
      </c>
      <c r="G685" t="s">
        <v>1745</v>
      </c>
      <c r="H685" t="s">
        <v>1760</v>
      </c>
      <c r="I685">
        <v>6027101</v>
      </c>
      <c r="J685">
        <v>1</v>
      </c>
      <c r="K685" t="s">
        <v>2255</v>
      </c>
      <c r="L685" t="s">
        <v>2256</v>
      </c>
      <c r="N685">
        <v>0</v>
      </c>
      <c r="O685">
        <v>1</v>
      </c>
      <c r="P685">
        <v>1</v>
      </c>
      <c r="Q685">
        <v>1</v>
      </c>
      <c r="R685">
        <v>0</v>
      </c>
      <c r="S685">
        <v>0</v>
      </c>
      <c r="T685">
        <v>0</v>
      </c>
      <c r="U685" s="50">
        <v>46273.680625000001</v>
      </c>
      <c r="V685" s="50">
        <v>46273.680625000001</v>
      </c>
      <c r="W685" s="51">
        <v>46273</v>
      </c>
      <c r="X685" t="s">
        <v>1747</v>
      </c>
      <c r="Y685" t="s">
        <v>492</v>
      </c>
    </row>
    <row r="686" spans="1:25" ht="15" customHeight="1" x14ac:dyDescent="0.35">
      <c r="A686">
        <v>2</v>
      </c>
      <c r="B686" s="50">
        <v>46273.6875</v>
      </c>
      <c r="C686">
        <v>11708424</v>
      </c>
      <c r="D686">
        <v>100006741035</v>
      </c>
      <c r="E686" t="s">
        <v>1726</v>
      </c>
      <c r="F686">
        <v>100</v>
      </c>
      <c r="G686" t="s">
        <v>1745</v>
      </c>
      <c r="H686" t="s">
        <v>1760</v>
      </c>
      <c r="I686">
        <v>6027302</v>
      </c>
      <c r="J686">
        <v>1</v>
      </c>
      <c r="K686" t="s">
        <v>2257</v>
      </c>
      <c r="L686" t="s">
        <v>2258</v>
      </c>
      <c r="M686" t="s">
        <v>418</v>
      </c>
      <c r="N686">
        <v>2</v>
      </c>
      <c r="O686">
        <v>3</v>
      </c>
      <c r="P686">
        <v>3</v>
      </c>
      <c r="Q686">
        <v>3</v>
      </c>
      <c r="R686">
        <v>0</v>
      </c>
      <c r="S686">
        <v>0</v>
      </c>
      <c r="T686">
        <v>0</v>
      </c>
      <c r="U686" s="50">
        <v>46273.681990740741</v>
      </c>
      <c r="V686" s="50">
        <v>46273.685590277782</v>
      </c>
      <c r="W686" s="51">
        <v>46273</v>
      </c>
      <c r="X686" t="s">
        <v>1747</v>
      </c>
      <c r="Y686" t="s">
        <v>492</v>
      </c>
    </row>
    <row r="687" spans="1:25" ht="15" customHeight="1" x14ac:dyDescent="0.35">
      <c r="A687">
        <v>2</v>
      </c>
      <c r="B687" s="50">
        <v>46273.6875</v>
      </c>
      <c r="C687">
        <v>11708426</v>
      </c>
      <c r="D687">
        <v>100006741037</v>
      </c>
      <c r="E687" t="s">
        <v>1726</v>
      </c>
      <c r="F687">
        <v>100</v>
      </c>
      <c r="G687" t="s">
        <v>1745</v>
      </c>
      <c r="H687" t="s">
        <v>1760</v>
      </c>
      <c r="I687">
        <v>6027501</v>
      </c>
      <c r="J687">
        <v>4</v>
      </c>
      <c r="K687" t="s">
        <v>2259</v>
      </c>
      <c r="L687" t="s">
        <v>2260</v>
      </c>
      <c r="N687">
        <v>0</v>
      </c>
      <c r="O687">
        <v>1</v>
      </c>
      <c r="P687">
        <v>1</v>
      </c>
      <c r="Q687">
        <v>1</v>
      </c>
      <c r="R687">
        <v>0</v>
      </c>
      <c r="S687">
        <v>0</v>
      </c>
      <c r="T687">
        <v>0</v>
      </c>
      <c r="U687" s="50">
        <v>46273.682673611111</v>
      </c>
      <c r="V687" s="50">
        <v>46273.682673611111</v>
      </c>
      <c r="W687" s="51">
        <v>46273</v>
      </c>
      <c r="X687" t="s">
        <v>1747</v>
      </c>
      <c r="Y687" t="s">
        <v>492</v>
      </c>
    </row>
    <row r="688" spans="1:25" ht="15" customHeight="1" x14ac:dyDescent="0.35">
      <c r="A688">
        <v>2</v>
      </c>
      <c r="B688" s="50">
        <v>46273.6875</v>
      </c>
      <c r="C688">
        <v>11708435</v>
      </c>
      <c r="D688">
        <v>100006741041</v>
      </c>
      <c r="E688" t="s">
        <v>1726</v>
      </c>
      <c r="F688">
        <v>100</v>
      </c>
      <c r="G688" t="s">
        <v>1745</v>
      </c>
      <c r="H688" t="s">
        <v>1760</v>
      </c>
      <c r="I688">
        <v>6027502</v>
      </c>
      <c r="J688">
        <v>1</v>
      </c>
      <c r="K688" t="s">
        <v>2261</v>
      </c>
      <c r="L688" t="s">
        <v>2262</v>
      </c>
      <c r="M688" t="s">
        <v>418</v>
      </c>
      <c r="N688">
        <v>2</v>
      </c>
      <c r="O688">
        <v>2</v>
      </c>
      <c r="P688">
        <v>2</v>
      </c>
      <c r="Q688">
        <v>2</v>
      </c>
      <c r="R688">
        <v>0</v>
      </c>
      <c r="S688">
        <v>0</v>
      </c>
      <c r="T688">
        <v>0</v>
      </c>
      <c r="U688" s="50">
        <v>46273.682685185187</v>
      </c>
      <c r="V688" s="50">
        <v>46273.687442129631</v>
      </c>
      <c r="W688" s="51">
        <v>46273</v>
      </c>
      <c r="X688" t="s">
        <v>1747</v>
      </c>
      <c r="Y688" t="s">
        <v>492</v>
      </c>
    </row>
    <row r="689" spans="1:25" ht="15" customHeight="1" x14ac:dyDescent="0.35">
      <c r="A689">
        <v>2</v>
      </c>
      <c r="B689" s="50">
        <v>46273.6875</v>
      </c>
      <c r="C689">
        <v>11708436</v>
      </c>
      <c r="D689">
        <v>100006741041</v>
      </c>
      <c r="E689" t="s">
        <v>1726</v>
      </c>
      <c r="F689">
        <v>100</v>
      </c>
      <c r="G689" t="s">
        <v>1745</v>
      </c>
      <c r="H689" t="s">
        <v>1760</v>
      </c>
      <c r="I689">
        <v>6027502</v>
      </c>
      <c r="J689">
        <v>1</v>
      </c>
      <c r="K689" t="s">
        <v>2257</v>
      </c>
      <c r="L689" t="s">
        <v>2258</v>
      </c>
      <c r="M689" t="s">
        <v>418</v>
      </c>
      <c r="N689">
        <v>2</v>
      </c>
      <c r="O689">
        <v>1</v>
      </c>
      <c r="P689">
        <v>1</v>
      </c>
      <c r="Q689">
        <v>1</v>
      </c>
      <c r="R689">
        <v>0</v>
      </c>
      <c r="S689">
        <v>0</v>
      </c>
      <c r="T689">
        <v>0</v>
      </c>
      <c r="U689" s="50">
        <v>46273.682685185187</v>
      </c>
      <c r="V689" s="50">
        <v>46273.687442129631</v>
      </c>
      <c r="W689" s="51">
        <v>46273</v>
      </c>
      <c r="X689" t="s">
        <v>1747</v>
      </c>
      <c r="Y689" t="s">
        <v>492</v>
      </c>
    </row>
    <row r="690" spans="1:25" ht="15" customHeight="1" x14ac:dyDescent="0.35">
      <c r="A690">
        <v>2</v>
      </c>
      <c r="B690" s="50">
        <v>46273.6875</v>
      </c>
      <c r="C690">
        <v>11708437</v>
      </c>
      <c r="D690">
        <v>100006741042</v>
      </c>
      <c r="E690" t="s">
        <v>1726</v>
      </c>
      <c r="F690">
        <v>100</v>
      </c>
      <c r="G690" t="s">
        <v>1745</v>
      </c>
      <c r="H690" t="s">
        <v>1760</v>
      </c>
      <c r="I690">
        <v>6027503</v>
      </c>
      <c r="J690">
        <v>2</v>
      </c>
      <c r="K690" t="s">
        <v>2097</v>
      </c>
      <c r="L690" t="s">
        <v>2098</v>
      </c>
      <c r="N690">
        <v>0</v>
      </c>
      <c r="O690">
        <v>2</v>
      </c>
      <c r="P690">
        <v>2</v>
      </c>
      <c r="Q690">
        <v>2</v>
      </c>
      <c r="R690">
        <v>0</v>
      </c>
      <c r="S690">
        <v>0</v>
      </c>
      <c r="T690">
        <v>0</v>
      </c>
      <c r="U690" s="50">
        <v>46273.682685185187</v>
      </c>
      <c r="V690" s="50">
        <v>46273.682685185187</v>
      </c>
      <c r="W690" s="51">
        <v>46273</v>
      </c>
      <c r="X690" t="s">
        <v>1747</v>
      </c>
      <c r="Y690" t="s">
        <v>492</v>
      </c>
    </row>
    <row r="691" spans="1:25" ht="15" customHeight="1" x14ac:dyDescent="0.35">
      <c r="A691">
        <v>2</v>
      </c>
      <c r="B691" s="50">
        <v>46273.6875</v>
      </c>
      <c r="C691">
        <v>11708456</v>
      </c>
      <c r="D691">
        <v>100006741055</v>
      </c>
      <c r="E691" t="s">
        <v>1726</v>
      </c>
      <c r="F691">
        <v>100</v>
      </c>
      <c r="G691" t="s">
        <v>1745</v>
      </c>
      <c r="H691" t="s">
        <v>1760</v>
      </c>
      <c r="I691">
        <v>6028501</v>
      </c>
      <c r="J691">
        <v>1</v>
      </c>
      <c r="K691" t="s">
        <v>2059</v>
      </c>
      <c r="L691" t="s">
        <v>2060</v>
      </c>
      <c r="N691">
        <v>0</v>
      </c>
      <c r="O691">
        <v>1</v>
      </c>
      <c r="P691">
        <v>1</v>
      </c>
      <c r="Q691">
        <v>1</v>
      </c>
      <c r="R691">
        <v>0</v>
      </c>
      <c r="S691">
        <v>0</v>
      </c>
      <c r="T691">
        <v>0</v>
      </c>
      <c r="U691" s="50">
        <v>46273.684074074074</v>
      </c>
      <c r="V691" s="50">
        <v>46273.684074074074</v>
      </c>
      <c r="W691" s="51">
        <v>46273</v>
      </c>
      <c r="X691" t="s">
        <v>1747</v>
      </c>
      <c r="Y691" t="s">
        <v>492</v>
      </c>
    </row>
    <row r="692" spans="1:25" ht="15" customHeight="1" x14ac:dyDescent="0.35">
      <c r="A692">
        <v>2</v>
      </c>
      <c r="B692" s="50">
        <v>46273.6875</v>
      </c>
      <c r="C692">
        <v>11708457</v>
      </c>
      <c r="D692">
        <v>100006741055</v>
      </c>
      <c r="E692" t="s">
        <v>1726</v>
      </c>
      <c r="F692">
        <v>100</v>
      </c>
      <c r="G692" t="s">
        <v>1745</v>
      </c>
      <c r="H692" t="s">
        <v>1760</v>
      </c>
      <c r="I692">
        <v>6028501</v>
      </c>
      <c r="J692">
        <v>1</v>
      </c>
      <c r="K692" t="s">
        <v>1985</v>
      </c>
      <c r="L692" t="s">
        <v>1986</v>
      </c>
      <c r="N692">
        <v>0</v>
      </c>
      <c r="O692">
        <v>3</v>
      </c>
      <c r="P692">
        <v>3</v>
      </c>
      <c r="Q692">
        <v>3</v>
      </c>
      <c r="R692">
        <v>0</v>
      </c>
      <c r="S692">
        <v>0</v>
      </c>
      <c r="T692">
        <v>0</v>
      </c>
      <c r="U692" s="50">
        <v>46273.684074074074</v>
      </c>
      <c r="V692" s="50">
        <v>46273.684074074074</v>
      </c>
      <c r="W692" s="51">
        <v>46273</v>
      </c>
      <c r="X692" t="s">
        <v>1747</v>
      </c>
      <c r="Y692" t="s">
        <v>492</v>
      </c>
    </row>
    <row r="693" spans="1:25" ht="15" customHeight="1" x14ac:dyDescent="0.35">
      <c r="A693">
        <v>2</v>
      </c>
      <c r="B693" s="50">
        <v>46273.6875</v>
      </c>
      <c r="C693">
        <v>11708458</v>
      </c>
      <c r="D693">
        <v>100006741056</v>
      </c>
      <c r="E693" t="s">
        <v>1726</v>
      </c>
      <c r="F693">
        <v>100</v>
      </c>
      <c r="G693" t="s">
        <v>1745</v>
      </c>
      <c r="H693" t="s">
        <v>1760</v>
      </c>
      <c r="I693">
        <v>6028701</v>
      </c>
      <c r="J693">
        <v>1</v>
      </c>
      <c r="K693" t="s">
        <v>1967</v>
      </c>
      <c r="L693" t="s">
        <v>1968</v>
      </c>
      <c r="N693">
        <v>0</v>
      </c>
      <c r="O693">
        <v>3</v>
      </c>
      <c r="P693">
        <v>3</v>
      </c>
      <c r="Q693">
        <v>3</v>
      </c>
      <c r="R693">
        <v>0</v>
      </c>
      <c r="S693">
        <v>0</v>
      </c>
      <c r="T693">
        <v>0</v>
      </c>
      <c r="U693" s="50">
        <v>46273.68408564815</v>
      </c>
      <c r="V693" s="50">
        <v>46273.68408564815</v>
      </c>
      <c r="W693" s="51">
        <v>46273</v>
      </c>
      <c r="X693" t="s">
        <v>1747</v>
      </c>
      <c r="Y693" t="s">
        <v>492</v>
      </c>
    </row>
    <row r="694" spans="1:25" ht="15" customHeight="1" x14ac:dyDescent="0.35">
      <c r="A694">
        <v>2</v>
      </c>
      <c r="B694" s="50">
        <v>46273.6875</v>
      </c>
      <c r="C694">
        <v>11708459</v>
      </c>
      <c r="D694">
        <v>100006741056</v>
      </c>
      <c r="E694" t="s">
        <v>1726</v>
      </c>
      <c r="F694">
        <v>100</v>
      </c>
      <c r="G694" t="s">
        <v>1745</v>
      </c>
      <c r="H694" t="s">
        <v>1760</v>
      </c>
      <c r="I694">
        <v>6028701</v>
      </c>
      <c r="J694">
        <v>1</v>
      </c>
      <c r="K694" t="s">
        <v>2087</v>
      </c>
      <c r="L694" t="s">
        <v>2088</v>
      </c>
      <c r="N694">
        <v>0</v>
      </c>
      <c r="O694">
        <v>3</v>
      </c>
      <c r="P694">
        <v>3</v>
      </c>
      <c r="Q694">
        <v>3</v>
      </c>
      <c r="R694">
        <v>0</v>
      </c>
      <c r="S694">
        <v>0</v>
      </c>
      <c r="T694">
        <v>0</v>
      </c>
      <c r="U694" s="50">
        <v>46273.68408564815</v>
      </c>
      <c r="V694" s="50">
        <v>46273.68408564815</v>
      </c>
      <c r="W694" s="51">
        <v>46273</v>
      </c>
      <c r="X694" t="s">
        <v>1747</v>
      </c>
      <c r="Y694" t="s">
        <v>492</v>
      </c>
    </row>
    <row r="695" spans="1:25" ht="15" customHeight="1" x14ac:dyDescent="0.35">
      <c r="A695">
        <v>2</v>
      </c>
      <c r="B695" s="50">
        <v>46273.6875</v>
      </c>
      <c r="C695">
        <v>11708460</v>
      </c>
      <c r="D695">
        <v>100006741057</v>
      </c>
      <c r="E695" t="s">
        <v>1726</v>
      </c>
      <c r="F695">
        <v>100</v>
      </c>
      <c r="G695" t="s">
        <v>1745</v>
      </c>
      <c r="H695" t="s">
        <v>1760</v>
      </c>
      <c r="I695">
        <v>6028702</v>
      </c>
      <c r="J695">
        <v>2</v>
      </c>
      <c r="K695" t="s">
        <v>2263</v>
      </c>
      <c r="L695" t="s">
        <v>2264</v>
      </c>
      <c r="N695">
        <v>0</v>
      </c>
      <c r="O695">
        <v>1</v>
      </c>
      <c r="P695">
        <v>1</v>
      </c>
      <c r="Q695">
        <v>1</v>
      </c>
      <c r="R695">
        <v>0</v>
      </c>
      <c r="S695">
        <v>0</v>
      </c>
      <c r="T695">
        <v>0</v>
      </c>
      <c r="U695" s="50">
        <v>46273.68408564815</v>
      </c>
      <c r="V695" s="50">
        <v>46273.68408564815</v>
      </c>
      <c r="W695" s="51">
        <v>46273</v>
      </c>
      <c r="X695" t="s">
        <v>1747</v>
      </c>
      <c r="Y695" t="s">
        <v>492</v>
      </c>
    </row>
    <row r="696" spans="1:25" ht="15" customHeight="1" x14ac:dyDescent="0.35">
      <c r="A696">
        <v>2</v>
      </c>
      <c r="B696" s="50">
        <v>46273.6875</v>
      </c>
      <c r="C696">
        <v>11708461</v>
      </c>
      <c r="D696">
        <v>100006741058</v>
      </c>
      <c r="E696" t="s">
        <v>1726</v>
      </c>
      <c r="F696">
        <v>100</v>
      </c>
      <c r="G696" t="s">
        <v>1745</v>
      </c>
      <c r="H696" t="s">
        <v>1760</v>
      </c>
      <c r="I696">
        <v>6028703</v>
      </c>
      <c r="J696">
        <v>2</v>
      </c>
      <c r="K696" t="s">
        <v>2265</v>
      </c>
      <c r="L696" t="s">
        <v>2266</v>
      </c>
      <c r="N696">
        <v>0</v>
      </c>
      <c r="O696">
        <v>2</v>
      </c>
      <c r="P696">
        <v>2</v>
      </c>
      <c r="Q696">
        <v>2</v>
      </c>
      <c r="R696">
        <v>0</v>
      </c>
      <c r="S696">
        <v>0</v>
      </c>
      <c r="T696">
        <v>0</v>
      </c>
      <c r="U696" s="50">
        <v>46273.68408564815</v>
      </c>
      <c r="V696" s="50">
        <v>46273.68408564815</v>
      </c>
      <c r="W696" s="51">
        <v>46273</v>
      </c>
      <c r="X696" t="s">
        <v>1747</v>
      </c>
      <c r="Y696" t="s">
        <v>492</v>
      </c>
    </row>
    <row r="697" spans="1:25" ht="15" customHeight="1" x14ac:dyDescent="0.35">
      <c r="A697">
        <v>2</v>
      </c>
      <c r="B697" s="50">
        <v>46273.6875</v>
      </c>
      <c r="C697">
        <v>11708485</v>
      </c>
      <c r="D697">
        <v>100006741072</v>
      </c>
      <c r="E697" t="s">
        <v>1726</v>
      </c>
      <c r="F697">
        <v>100</v>
      </c>
      <c r="G697" t="s">
        <v>1745</v>
      </c>
      <c r="H697" t="s">
        <v>1760</v>
      </c>
      <c r="I697">
        <v>6029401</v>
      </c>
      <c r="J697">
        <v>1</v>
      </c>
      <c r="K697" t="s">
        <v>2255</v>
      </c>
      <c r="L697" t="s">
        <v>2256</v>
      </c>
      <c r="N697">
        <v>0</v>
      </c>
      <c r="O697">
        <v>1</v>
      </c>
      <c r="P697">
        <v>1</v>
      </c>
      <c r="Q697">
        <v>1</v>
      </c>
      <c r="R697">
        <v>0</v>
      </c>
      <c r="S697">
        <v>0</v>
      </c>
      <c r="T697">
        <v>0</v>
      </c>
      <c r="U697" s="50">
        <v>46273.686157407406</v>
      </c>
      <c r="V697" s="50">
        <v>46273.686157407406</v>
      </c>
      <c r="W697" s="51">
        <v>46273</v>
      </c>
      <c r="X697" t="s">
        <v>1747</v>
      </c>
      <c r="Y697" t="s">
        <v>492</v>
      </c>
    </row>
    <row r="698" spans="1:25" ht="15" customHeight="1" x14ac:dyDescent="0.35">
      <c r="A698">
        <v>2</v>
      </c>
      <c r="B698" s="50">
        <v>46273.6875</v>
      </c>
      <c r="C698">
        <v>11708493</v>
      </c>
      <c r="D698">
        <v>100006741077</v>
      </c>
      <c r="E698" t="s">
        <v>1726</v>
      </c>
      <c r="F698">
        <v>100</v>
      </c>
      <c r="G698" t="s">
        <v>1745</v>
      </c>
      <c r="H698" t="s">
        <v>1760</v>
      </c>
      <c r="I698">
        <v>6030201</v>
      </c>
      <c r="J698">
        <v>1</v>
      </c>
      <c r="K698" t="s">
        <v>2267</v>
      </c>
      <c r="L698" t="s">
        <v>2268</v>
      </c>
      <c r="N698">
        <v>0</v>
      </c>
      <c r="O698">
        <v>2</v>
      </c>
      <c r="P698">
        <v>2</v>
      </c>
      <c r="Q698">
        <v>2</v>
      </c>
      <c r="R698">
        <v>0</v>
      </c>
      <c r="S698">
        <v>0</v>
      </c>
      <c r="T698">
        <v>0</v>
      </c>
      <c r="U698" s="50">
        <v>46273.686851851853</v>
      </c>
      <c r="V698" s="50">
        <v>46273.686851851853</v>
      </c>
      <c r="W698" s="51">
        <v>46273</v>
      </c>
      <c r="X698" t="s">
        <v>1747</v>
      </c>
      <c r="Y698" t="s">
        <v>492</v>
      </c>
    </row>
    <row r="699" spans="1:25" ht="15" customHeight="1" x14ac:dyDescent="0.35">
      <c r="A699">
        <v>2</v>
      </c>
      <c r="B699" s="50">
        <v>46273.6875</v>
      </c>
      <c r="C699">
        <v>11708494</v>
      </c>
      <c r="D699">
        <v>100006741077</v>
      </c>
      <c r="E699" t="s">
        <v>1726</v>
      </c>
      <c r="F699">
        <v>100</v>
      </c>
      <c r="G699" t="s">
        <v>1745</v>
      </c>
      <c r="H699" t="s">
        <v>1760</v>
      </c>
      <c r="I699">
        <v>6030201</v>
      </c>
      <c r="J699">
        <v>1</v>
      </c>
      <c r="K699" t="s">
        <v>2269</v>
      </c>
      <c r="L699" t="s">
        <v>2270</v>
      </c>
      <c r="N699">
        <v>0</v>
      </c>
      <c r="O699">
        <v>6</v>
      </c>
      <c r="P699">
        <v>6</v>
      </c>
      <c r="Q699">
        <v>6</v>
      </c>
      <c r="R699">
        <v>0</v>
      </c>
      <c r="S699">
        <v>0</v>
      </c>
      <c r="T699">
        <v>0</v>
      </c>
      <c r="U699" s="50">
        <v>46273.686851851853</v>
      </c>
      <c r="V699" s="50">
        <v>46273.686851851853</v>
      </c>
      <c r="W699" s="51">
        <v>46273</v>
      </c>
      <c r="X699" t="s">
        <v>1747</v>
      </c>
      <c r="Y699" t="s">
        <v>492</v>
      </c>
    </row>
    <row r="700" spans="1:25" ht="15" customHeight="1" x14ac:dyDescent="0.35">
      <c r="A700">
        <v>2</v>
      </c>
      <c r="B700" s="50">
        <v>46273.6875</v>
      </c>
      <c r="C700">
        <v>11708495</v>
      </c>
      <c r="D700">
        <v>100006741077</v>
      </c>
      <c r="E700" t="s">
        <v>1726</v>
      </c>
      <c r="F700">
        <v>100</v>
      </c>
      <c r="G700" t="s">
        <v>1745</v>
      </c>
      <c r="H700" t="s">
        <v>1760</v>
      </c>
      <c r="I700">
        <v>6030201</v>
      </c>
      <c r="J700">
        <v>1</v>
      </c>
      <c r="K700" t="s">
        <v>2271</v>
      </c>
      <c r="L700" t="s">
        <v>2272</v>
      </c>
      <c r="N700">
        <v>0</v>
      </c>
      <c r="O700">
        <v>1</v>
      </c>
      <c r="P700">
        <v>1</v>
      </c>
      <c r="Q700">
        <v>1</v>
      </c>
      <c r="R700">
        <v>0</v>
      </c>
      <c r="S700">
        <v>0</v>
      </c>
      <c r="T700">
        <v>0</v>
      </c>
      <c r="U700" s="50">
        <v>46273.686851851853</v>
      </c>
      <c r="V700" s="50">
        <v>46273.686851851853</v>
      </c>
      <c r="W700" s="51">
        <v>46273</v>
      </c>
      <c r="X700" t="s">
        <v>1747</v>
      </c>
      <c r="Y700" t="s">
        <v>492</v>
      </c>
    </row>
    <row r="701" spans="1:25" ht="15" customHeight="1" x14ac:dyDescent="0.35">
      <c r="A701">
        <v>3</v>
      </c>
      <c r="B701" s="50">
        <v>46273.697916666657</v>
      </c>
      <c r="C701">
        <v>11707015</v>
      </c>
      <c r="D701">
        <v>100006740261</v>
      </c>
      <c r="E701" t="s">
        <v>1726</v>
      </c>
      <c r="F701">
        <v>100</v>
      </c>
      <c r="G701" t="s">
        <v>1745</v>
      </c>
      <c r="H701" t="s">
        <v>1760</v>
      </c>
      <c r="I701">
        <v>5948601</v>
      </c>
      <c r="J701">
        <v>2</v>
      </c>
      <c r="K701" t="s">
        <v>1761</v>
      </c>
      <c r="L701" t="s">
        <v>1762</v>
      </c>
      <c r="N701">
        <v>0</v>
      </c>
      <c r="O701">
        <v>5</v>
      </c>
      <c r="P701">
        <v>5</v>
      </c>
      <c r="Q701">
        <v>5</v>
      </c>
      <c r="R701">
        <v>0</v>
      </c>
      <c r="S701">
        <v>0</v>
      </c>
      <c r="T701">
        <v>0</v>
      </c>
      <c r="U701" s="50">
        <v>46273.654907407406</v>
      </c>
      <c r="V701" s="50">
        <v>46273.654907407406</v>
      </c>
      <c r="W701" s="51">
        <v>46273</v>
      </c>
      <c r="X701" t="s">
        <v>1747</v>
      </c>
      <c r="Y701" t="s">
        <v>492</v>
      </c>
    </row>
    <row r="702" spans="1:25" ht="15" customHeight="1" x14ac:dyDescent="0.35">
      <c r="A702">
        <v>3</v>
      </c>
      <c r="B702" s="50">
        <v>46273.697916666657</v>
      </c>
      <c r="C702">
        <v>11707016</v>
      </c>
      <c r="D702">
        <v>100006740261</v>
      </c>
      <c r="E702" t="s">
        <v>1726</v>
      </c>
      <c r="F702">
        <v>100</v>
      </c>
      <c r="G702" t="s">
        <v>1745</v>
      </c>
      <c r="H702" t="s">
        <v>1760</v>
      </c>
      <c r="I702">
        <v>5948601</v>
      </c>
      <c r="J702">
        <v>2</v>
      </c>
      <c r="K702" t="s">
        <v>1763</v>
      </c>
      <c r="L702" t="s">
        <v>1764</v>
      </c>
      <c r="N702">
        <v>0</v>
      </c>
      <c r="O702">
        <v>5</v>
      </c>
      <c r="P702">
        <v>5</v>
      </c>
      <c r="Q702">
        <v>5</v>
      </c>
      <c r="R702">
        <v>0</v>
      </c>
      <c r="S702">
        <v>0</v>
      </c>
      <c r="T702">
        <v>0</v>
      </c>
      <c r="U702" s="50">
        <v>46273.654907407406</v>
      </c>
      <c r="V702" s="50">
        <v>46273.654907407406</v>
      </c>
      <c r="W702" s="51">
        <v>46273</v>
      </c>
      <c r="X702" t="s">
        <v>1747</v>
      </c>
      <c r="Y702" t="s">
        <v>492</v>
      </c>
    </row>
    <row r="703" spans="1:25" ht="15" customHeight="1" x14ac:dyDescent="0.35">
      <c r="A703">
        <v>3</v>
      </c>
      <c r="B703" s="50">
        <v>46273.697916666657</v>
      </c>
      <c r="C703">
        <v>11707017</v>
      </c>
      <c r="D703">
        <v>100006740262</v>
      </c>
      <c r="E703" t="s">
        <v>1726</v>
      </c>
      <c r="F703">
        <v>100</v>
      </c>
      <c r="G703" t="s">
        <v>1745</v>
      </c>
      <c r="H703" t="s">
        <v>1760</v>
      </c>
      <c r="I703">
        <v>5954701</v>
      </c>
      <c r="J703">
        <v>2</v>
      </c>
      <c r="K703" t="s">
        <v>1765</v>
      </c>
      <c r="L703" t="s">
        <v>1766</v>
      </c>
      <c r="N703">
        <v>0</v>
      </c>
      <c r="O703">
        <v>11</v>
      </c>
      <c r="P703">
        <v>11</v>
      </c>
      <c r="Q703">
        <v>11</v>
      </c>
      <c r="R703">
        <v>0</v>
      </c>
      <c r="S703">
        <v>0</v>
      </c>
      <c r="T703">
        <v>0</v>
      </c>
      <c r="U703" s="50">
        <v>46273.654907407406</v>
      </c>
      <c r="V703" s="50">
        <v>46273.654907407406</v>
      </c>
      <c r="W703" s="51">
        <v>46273</v>
      </c>
      <c r="X703" t="s">
        <v>1747</v>
      </c>
      <c r="Y703" t="s">
        <v>492</v>
      </c>
    </row>
    <row r="704" spans="1:25" ht="15" customHeight="1" x14ac:dyDescent="0.35">
      <c r="A704">
        <v>3</v>
      </c>
      <c r="B704" s="50">
        <v>46273.697916666657</v>
      </c>
      <c r="C704">
        <v>11707018</v>
      </c>
      <c r="D704">
        <v>100006740263</v>
      </c>
      <c r="E704" t="s">
        <v>1726</v>
      </c>
      <c r="F704">
        <v>100</v>
      </c>
      <c r="G704" t="s">
        <v>1745</v>
      </c>
      <c r="H704" t="s">
        <v>1760</v>
      </c>
      <c r="I704">
        <v>5954702</v>
      </c>
      <c r="J704">
        <v>2</v>
      </c>
      <c r="K704" t="s">
        <v>1767</v>
      </c>
      <c r="L704" t="s">
        <v>1768</v>
      </c>
      <c r="N704">
        <v>0</v>
      </c>
      <c r="O704">
        <v>11</v>
      </c>
      <c r="P704">
        <v>11</v>
      </c>
      <c r="Q704">
        <v>11</v>
      </c>
      <c r="R704">
        <v>0</v>
      </c>
      <c r="S704">
        <v>0</v>
      </c>
      <c r="T704">
        <v>0</v>
      </c>
      <c r="U704" s="50">
        <v>46273.654907407406</v>
      </c>
      <c r="V704" s="50">
        <v>46273.654907407406</v>
      </c>
      <c r="W704" s="51">
        <v>46273</v>
      </c>
      <c r="X704" t="s">
        <v>1747</v>
      </c>
      <c r="Y704" t="s">
        <v>492</v>
      </c>
    </row>
    <row r="705" spans="1:25" ht="15" customHeight="1" x14ac:dyDescent="0.35">
      <c r="A705">
        <v>3</v>
      </c>
      <c r="B705" s="50">
        <v>46273.697916666657</v>
      </c>
      <c r="C705">
        <v>11707019</v>
      </c>
      <c r="D705">
        <v>100006740264</v>
      </c>
      <c r="E705" t="s">
        <v>1726</v>
      </c>
      <c r="F705">
        <v>100</v>
      </c>
      <c r="G705" t="s">
        <v>1745</v>
      </c>
      <c r="H705" t="s">
        <v>1760</v>
      </c>
      <c r="I705">
        <v>5960401</v>
      </c>
      <c r="J705">
        <v>2</v>
      </c>
      <c r="K705" t="s">
        <v>1769</v>
      </c>
      <c r="L705" t="s">
        <v>1770</v>
      </c>
      <c r="N705">
        <v>0</v>
      </c>
      <c r="O705">
        <v>2</v>
      </c>
      <c r="P705">
        <v>2</v>
      </c>
      <c r="Q705">
        <v>2</v>
      </c>
      <c r="R705">
        <v>0</v>
      </c>
      <c r="S705">
        <v>0</v>
      </c>
      <c r="T705">
        <v>0</v>
      </c>
      <c r="U705" s="50">
        <v>46273.654907407406</v>
      </c>
      <c r="V705" s="50">
        <v>46273.654907407406</v>
      </c>
      <c r="W705" s="51">
        <v>46273</v>
      </c>
      <c r="X705" t="s">
        <v>1747</v>
      </c>
      <c r="Y705" t="s">
        <v>492</v>
      </c>
    </row>
    <row r="706" spans="1:25" ht="15" customHeight="1" x14ac:dyDescent="0.35">
      <c r="A706">
        <v>3</v>
      </c>
      <c r="B706" s="50">
        <v>46273.697916666657</v>
      </c>
      <c r="C706">
        <v>11707020</v>
      </c>
      <c r="D706">
        <v>100006740265</v>
      </c>
      <c r="E706" t="s">
        <v>1726</v>
      </c>
      <c r="F706">
        <v>100</v>
      </c>
      <c r="G706" t="s">
        <v>1745</v>
      </c>
      <c r="H706" t="s">
        <v>1760</v>
      </c>
      <c r="I706">
        <v>5960402</v>
      </c>
      <c r="J706">
        <v>2</v>
      </c>
      <c r="K706" t="s">
        <v>1769</v>
      </c>
      <c r="L706" t="s">
        <v>1770</v>
      </c>
      <c r="N706">
        <v>0</v>
      </c>
      <c r="O706">
        <v>2</v>
      </c>
      <c r="P706">
        <v>2</v>
      </c>
      <c r="Q706">
        <v>2</v>
      </c>
      <c r="R706">
        <v>0</v>
      </c>
      <c r="S706">
        <v>0</v>
      </c>
      <c r="T706">
        <v>0</v>
      </c>
      <c r="U706" s="50">
        <v>46273.654907407406</v>
      </c>
      <c r="V706" s="50">
        <v>46273.654907407406</v>
      </c>
      <c r="W706" s="51">
        <v>46273</v>
      </c>
      <c r="X706" t="s">
        <v>1747</v>
      </c>
      <c r="Y706" t="s">
        <v>492</v>
      </c>
    </row>
    <row r="707" spans="1:25" ht="15" customHeight="1" x14ac:dyDescent="0.35">
      <c r="A707">
        <v>3</v>
      </c>
      <c r="B707" s="50">
        <v>46273.697916666657</v>
      </c>
      <c r="C707">
        <v>11707021</v>
      </c>
      <c r="D707">
        <v>100006740266</v>
      </c>
      <c r="E707" t="s">
        <v>1726</v>
      </c>
      <c r="F707">
        <v>100</v>
      </c>
      <c r="G707" t="s">
        <v>1745</v>
      </c>
      <c r="H707" t="s">
        <v>1760</v>
      </c>
      <c r="I707">
        <v>5960403</v>
      </c>
      <c r="J707">
        <v>2</v>
      </c>
      <c r="K707" t="s">
        <v>1769</v>
      </c>
      <c r="L707" t="s">
        <v>1770</v>
      </c>
      <c r="N707">
        <v>0</v>
      </c>
      <c r="O707">
        <v>1</v>
      </c>
      <c r="P707">
        <v>1</v>
      </c>
      <c r="Q707">
        <v>1</v>
      </c>
      <c r="R707">
        <v>0</v>
      </c>
      <c r="S707">
        <v>0</v>
      </c>
      <c r="T707">
        <v>0</v>
      </c>
      <c r="U707" s="50">
        <v>46273.654907407406</v>
      </c>
      <c r="V707" s="50">
        <v>46273.654907407406</v>
      </c>
      <c r="W707" s="51">
        <v>46273</v>
      </c>
      <c r="X707" t="s">
        <v>1747</v>
      </c>
      <c r="Y707" t="s">
        <v>492</v>
      </c>
    </row>
    <row r="708" spans="1:25" ht="15" customHeight="1" x14ac:dyDescent="0.35">
      <c r="A708">
        <v>3</v>
      </c>
      <c r="B708" s="50">
        <v>46273.697916666657</v>
      </c>
      <c r="C708">
        <v>11707022</v>
      </c>
      <c r="D708">
        <v>100006740267</v>
      </c>
      <c r="E708" t="s">
        <v>1726</v>
      </c>
      <c r="F708">
        <v>100</v>
      </c>
      <c r="G708" t="s">
        <v>1745</v>
      </c>
      <c r="H708" t="s">
        <v>1760</v>
      </c>
      <c r="I708">
        <v>5971101</v>
      </c>
      <c r="J708">
        <v>2</v>
      </c>
      <c r="K708" t="s">
        <v>1771</v>
      </c>
      <c r="L708" t="s">
        <v>1772</v>
      </c>
      <c r="N708">
        <v>0</v>
      </c>
      <c r="O708">
        <v>6</v>
      </c>
      <c r="P708">
        <v>6</v>
      </c>
      <c r="Q708">
        <v>6</v>
      </c>
      <c r="R708">
        <v>0</v>
      </c>
      <c r="S708">
        <v>0</v>
      </c>
      <c r="T708">
        <v>0</v>
      </c>
      <c r="U708" s="50">
        <v>46273.654907407406</v>
      </c>
      <c r="V708" s="50">
        <v>46273.654907407406</v>
      </c>
      <c r="W708" s="51">
        <v>46273</v>
      </c>
      <c r="X708" t="s">
        <v>1747</v>
      </c>
      <c r="Y708" t="s">
        <v>492</v>
      </c>
    </row>
    <row r="709" spans="1:25" ht="15" customHeight="1" x14ac:dyDescent="0.35">
      <c r="A709">
        <v>3</v>
      </c>
      <c r="B709" s="50">
        <v>46273.697916666657</v>
      </c>
      <c r="C709">
        <v>11707023</v>
      </c>
      <c r="D709">
        <v>100006740268</v>
      </c>
      <c r="E709" t="s">
        <v>1726</v>
      </c>
      <c r="F709">
        <v>100</v>
      </c>
      <c r="G709" t="s">
        <v>1745</v>
      </c>
      <c r="H709" t="s">
        <v>1760</v>
      </c>
      <c r="I709">
        <v>5971102</v>
      </c>
      <c r="J709">
        <v>2</v>
      </c>
      <c r="K709" t="s">
        <v>1771</v>
      </c>
      <c r="L709" t="s">
        <v>1772</v>
      </c>
      <c r="N709">
        <v>0</v>
      </c>
      <c r="O709">
        <v>6</v>
      </c>
      <c r="P709">
        <v>6</v>
      </c>
      <c r="Q709">
        <v>6</v>
      </c>
      <c r="R709">
        <v>0</v>
      </c>
      <c r="S709">
        <v>0</v>
      </c>
      <c r="T709">
        <v>0</v>
      </c>
      <c r="U709" s="50">
        <v>46273.654907407406</v>
      </c>
      <c r="V709" s="50">
        <v>46273.654907407406</v>
      </c>
      <c r="W709" s="51">
        <v>46273</v>
      </c>
      <c r="X709" t="s">
        <v>1747</v>
      </c>
      <c r="Y709" t="s">
        <v>492</v>
      </c>
    </row>
    <row r="710" spans="1:25" ht="15" customHeight="1" x14ac:dyDescent="0.35">
      <c r="A710">
        <v>3</v>
      </c>
      <c r="B710" s="50">
        <v>46273.697916666657</v>
      </c>
      <c r="C710">
        <v>11707024</v>
      </c>
      <c r="D710">
        <v>100006740269</v>
      </c>
      <c r="E710" t="s">
        <v>1726</v>
      </c>
      <c r="F710">
        <v>100</v>
      </c>
      <c r="G710" t="s">
        <v>1745</v>
      </c>
      <c r="H710" t="s">
        <v>1760</v>
      </c>
      <c r="I710">
        <v>5971103</v>
      </c>
      <c r="J710">
        <v>2</v>
      </c>
      <c r="K710" t="s">
        <v>1771</v>
      </c>
      <c r="L710" t="s">
        <v>1772</v>
      </c>
      <c r="N710">
        <v>0</v>
      </c>
      <c r="O710">
        <v>6</v>
      </c>
      <c r="P710">
        <v>6</v>
      </c>
      <c r="Q710">
        <v>6</v>
      </c>
      <c r="R710">
        <v>0</v>
      </c>
      <c r="S710">
        <v>0</v>
      </c>
      <c r="T710">
        <v>0</v>
      </c>
      <c r="U710" s="50">
        <v>46273.654907407406</v>
      </c>
      <c r="V710" s="50">
        <v>46273.654907407406</v>
      </c>
      <c r="W710" s="51">
        <v>46273</v>
      </c>
      <c r="X710" t="s">
        <v>1747</v>
      </c>
      <c r="Y710" t="s">
        <v>492</v>
      </c>
    </row>
    <row r="711" spans="1:25" ht="15" customHeight="1" x14ac:dyDescent="0.35">
      <c r="A711">
        <v>3</v>
      </c>
      <c r="B711" s="50">
        <v>46273.697916666657</v>
      </c>
      <c r="C711">
        <v>11707025</v>
      </c>
      <c r="D711">
        <v>100006740270</v>
      </c>
      <c r="E711" t="s">
        <v>1726</v>
      </c>
      <c r="F711">
        <v>100</v>
      </c>
      <c r="G711" t="s">
        <v>1745</v>
      </c>
      <c r="H711" t="s">
        <v>1760</v>
      </c>
      <c r="I711">
        <v>5971104</v>
      </c>
      <c r="J711">
        <v>2</v>
      </c>
      <c r="K711" t="s">
        <v>1771</v>
      </c>
      <c r="L711" t="s">
        <v>1772</v>
      </c>
      <c r="N711">
        <v>0</v>
      </c>
      <c r="O711">
        <v>6</v>
      </c>
      <c r="P711">
        <v>6</v>
      </c>
      <c r="Q711">
        <v>6</v>
      </c>
      <c r="R711">
        <v>0</v>
      </c>
      <c r="S711">
        <v>0</v>
      </c>
      <c r="T711">
        <v>0</v>
      </c>
      <c r="U711" s="50">
        <v>46273.654907407406</v>
      </c>
      <c r="V711" s="50">
        <v>46273.654907407406</v>
      </c>
      <c r="W711" s="51">
        <v>46273</v>
      </c>
      <c r="X711" t="s">
        <v>1747</v>
      </c>
      <c r="Y711" t="s">
        <v>492</v>
      </c>
    </row>
    <row r="712" spans="1:25" ht="15" customHeight="1" x14ac:dyDescent="0.35">
      <c r="A712">
        <v>3</v>
      </c>
      <c r="B712" s="50">
        <v>46273.697916666657</v>
      </c>
      <c r="C712">
        <v>11707026</v>
      </c>
      <c r="D712">
        <v>100006740271</v>
      </c>
      <c r="E712" t="s">
        <v>1726</v>
      </c>
      <c r="F712">
        <v>100</v>
      </c>
      <c r="G712" t="s">
        <v>1745</v>
      </c>
      <c r="H712" t="s">
        <v>1760</v>
      </c>
      <c r="I712">
        <v>5971105</v>
      </c>
      <c r="J712">
        <v>2</v>
      </c>
      <c r="K712" t="s">
        <v>1771</v>
      </c>
      <c r="L712" t="s">
        <v>1772</v>
      </c>
      <c r="N712">
        <v>0</v>
      </c>
      <c r="O712">
        <v>6</v>
      </c>
      <c r="P712">
        <v>6</v>
      </c>
      <c r="Q712">
        <v>6</v>
      </c>
      <c r="R712">
        <v>0</v>
      </c>
      <c r="S712">
        <v>0</v>
      </c>
      <c r="T712">
        <v>0</v>
      </c>
      <c r="U712" s="50">
        <v>46273.654907407406</v>
      </c>
      <c r="V712" s="50">
        <v>46273.654907407406</v>
      </c>
      <c r="W712" s="51">
        <v>46273</v>
      </c>
      <c r="X712" t="s">
        <v>1747</v>
      </c>
      <c r="Y712" t="s">
        <v>492</v>
      </c>
    </row>
    <row r="713" spans="1:25" ht="15" customHeight="1" x14ac:dyDescent="0.35">
      <c r="A713">
        <v>3</v>
      </c>
      <c r="B713" s="50">
        <v>46273.697916666657</v>
      </c>
      <c r="C713">
        <v>11707027</v>
      </c>
      <c r="D713">
        <v>100006740272</v>
      </c>
      <c r="E713" t="s">
        <v>1726</v>
      </c>
      <c r="F713">
        <v>100</v>
      </c>
      <c r="G713" t="s">
        <v>1745</v>
      </c>
      <c r="H713" t="s">
        <v>1760</v>
      </c>
      <c r="I713">
        <v>5971106</v>
      </c>
      <c r="J713">
        <v>2</v>
      </c>
      <c r="K713" t="s">
        <v>1771</v>
      </c>
      <c r="L713" t="s">
        <v>1772</v>
      </c>
      <c r="N713">
        <v>0</v>
      </c>
      <c r="O713">
        <v>6</v>
      </c>
      <c r="P713">
        <v>6</v>
      </c>
      <c r="Q713">
        <v>6</v>
      </c>
      <c r="R713">
        <v>0</v>
      </c>
      <c r="S713">
        <v>0</v>
      </c>
      <c r="T713">
        <v>0</v>
      </c>
      <c r="U713" s="50">
        <v>46273.654907407406</v>
      </c>
      <c r="V713" s="50">
        <v>46273.654907407406</v>
      </c>
      <c r="W713" s="51">
        <v>46273</v>
      </c>
      <c r="X713" t="s">
        <v>1747</v>
      </c>
      <c r="Y713" t="s">
        <v>492</v>
      </c>
    </row>
    <row r="714" spans="1:25" ht="15" customHeight="1" x14ac:dyDescent="0.35">
      <c r="A714">
        <v>3</v>
      </c>
      <c r="B714" s="50">
        <v>46273.697916666657</v>
      </c>
      <c r="C714">
        <v>11707028</v>
      </c>
      <c r="D714">
        <v>100006740273</v>
      </c>
      <c r="E714" t="s">
        <v>1726</v>
      </c>
      <c r="F714">
        <v>100</v>
      </c>
      <c r="G714" t="s">
        <v>1745</v>
      </c>
      <c r="H714" t="s">
        <v>1760</v>
      </c>
      <c r="I714">
        <v>5971107</v>
      </c>
      <c r="J714">
        <v>2</v>
      </c>
      <c r="K714" t="s">
        <v>1771</v>
      </c>
      <c r="L714" t="s">
        <v>1772</v>
      </c>
      <c r="N714">
        <v>0</v>
      </c>
      <c r="O714">
        <v>4</v>
      </c>
      <c r="P714">
        <v>4</v>
      </c>
      <c r="Q714">
        <v>4</v>
      </c>
      <c r="R714">
        <v>0</v>
      </c>
      <c r="S714">
        <v>0</v>
      </c>
      <c r="T714">
        <v>0</v>
      </c>
      <c r="U714" s="50">
        <v>46273.654907407406</v>
      </c>
      <c r="V714" s="50">
        <v>46273.654907407406</v>
      </c>
      <c r="W714" s="51">
        <v>46273</v>
      </c>
      <c r="X714" t="s">
        <v>1747</v>
      </c>
      <c r="Y714" t="s">
        <v>492</v>
      </c>
    </row>
    <row r="715" spans="1:25" ht="15" customHeight="1" x14ac:dyDescent="0.35">
      <c r="A715">
        <v>3</v>
      </c>
      <c r="B715" s="50">
        <v>46273.697916666657</v>
      </c>
      <c r="C715">
        <v>11707029</v>
      </c>
      <c r="D715">
        <v>100006740274</v>
      </c>
      <c r="E715" t="s">
        <v>1726</v>
      </c>
      <c r="F715">
        <v>100</v>
      </c>
      <c r="G715" t="s">
        <v>1745</v>
      </c>
      <c r="H715" t="s">
        <v>1760</v>
      </c>
      <c r="I715">
        <v>5977901</v>
      </c>
      <c r="J715">
        <v>2</v>
      </c>
      <c r="K715" t="s">
        <v>1773</v>
      </c>
      <c r="L715" t="s">
        <v>1774</v>
      </c>
      <c r="N715">
        <v>0</v>
      </c>
      <c r="O715">
        <v>5</v>
      </c>
      <c r="P715">
        <v>5</v>
      </c>
      <c r="Q715">
        <v>5</v>
      </c>
      <c r="R715">
        <v>0</v>
      </c>
      <c r="S715">
        <v>0</v>
      </c>
      <c r="T715">
        <v>0</v>
      </c>
      <c r="U715" s="50">
        <v>46273.654907407406</v>
      </c>
      <c r="V715" s="50">
        <v>46273.654907407406</v>
      </c>
      <c r="W715" s="51">
        <v>46273</v>
      </c>
      <c r="X715" t="s">
        <v>1747</v>
      </c>
      <c r="Y715" t="s">
        <v>492</v>
      </c>
    </row>
    <row r="716" spans="1:25" ht="15" customHeight="1" x14ac:dyDescent="0.35">
      <c r="A716">
        <v>3</v>
      </c>
      <c r="B716" s="50">
        <v>46273.697916666657</v>
      </c>
      <c r="C716">
        <v>11707030</v>
      </c>
      <c r="D716">
        <v>100006740274</v>
      </c>
      <c r="E716" t="s">
        <v>1726</v>
      </c>
      <c r="F716">
        <v>100</v>
      </c>
      <c r="G716" t="s">
        <v>1745</v>
      </c>
      <c r="H716" t="s">
        <v>1760</v>
      </c>
      <c r="I716">
        <v>5977901</v>
      </c>
      <c r="J716">
        <v>2</v>
      </c>
      <c r="K716" t="s">
        <v>1775</v>
      </c>
      <c r="L716" t="s">
        <v>1776</v>
      </c>
      <c r="N716">
        <v>0</v>
      </c>
      <c r="O716">
        <v>2</v>
      </c>
      <c r="P716">
        <v>2</v>
      </c>
      <c r="Q716">
        <v>2</v>
      </c>
      <c r="R716">
        <v>0</v>
      </c>
      <c r="S716">
        <v>0</v>
      </c>
      <c r="T716">
        <v>0</v>
      </c>
      <c r="U716" s="50">
        <v>46273.654907407406</v>
      </c>
      <c r="V716" s="50">
        <v>46273.654907407406</v>
      </c>
      <c r="W716" s="51">
        <v>46273</v>
      </c>
      <c r="X716" t="s">
        <v>1747</v>
      </c>
      <c r="Y716" t="s">
        <v>492</v>
      </c>
    </row>
    <row r="717" spans="1:25" ht="15" customHeight="1" x14ac:dyDescent="0.35">
      <c r="A717">
        <v>3</v>
      </c>
      <c r="B717" s="50">
        <v>46273.697916666657</v>
      </c>
      <c r="C717">
        <v>11707031</v>
      </c>
      <c r="D717">
        <v>100006740274</v>
      </c>
      <c r="E717" t="s">
        <v>1726</v>
      </c>
      <c r="F717">
        <v>100</v>
      </c>
      <c r="G717" t="s">
        <v>1745</v>
      </c>
      <c r="H717" t="s">
        <v>1760</v>
      </c>
      <c r="I717">
        <v>5977901</v>
      </c>
      <c r="J717">
        <v>2</v>
      </c>
      <c r="K717" t="s">
        <v>1777</v>
      </c>
      <c r="L717" t="s">
        <v>1778</v>
      </c>
      <c r="N717">
        <v>0</v>
      </c>
      <c r="O717">
        <v>2</v>
      </c>
      <c r="P717">
        <v>2</v>
      </c>
      <c r="Q717">
        <v>2</v>
      </c>
      <c r="R717">
        <v>0</v>
      </c>
      <c r="S717">
        <v>0</v>
      </c>
      <c r="T717">
        <v>0</v>
      </c>
      <c r="U717" s="50">
        <v>46273.654907407406</v>
      </c>
      <c r="V717" s="50">
        <v>46273.654907407406</v>
      </c>
      <c r="W717" s="51">
        <v>46273</v>
      </c>
      <c r="X717" t="s">
        <v>1747</v>
      </c>
      <c r="Y717" t="s">
        <v>492</v>
      </c>
    </row>
    <row r="718" spans="1:25" ht="15" customHeight="1" x14ac:dyDescent="0.35">
      <c r="A718">
        <v>3</v>
      </c>
      <c r="B718" s="50">
        <v>46273.697916666657</v>
      </c>
      <c r="C718">
        <v>11707032</v>
      </c>
      <c r="D718">
        <v>100006740274</v>
      </c>
      <c r="E718" t="s">
        <v>1726</v>
      </c>
      <c r="F718">
        <v>100</v>
      </c>
      <c r="G718" t="s">
        <v>1745</v>
      </c>
      <c r="H718" t="s">
        <v>1760</v>
      </c>
      <c r="I718">
        <v>5977901</v>
      </c>
      <c r="J718">
        <v>2</v>
      </c>
      <c r="K718" t="s">
        <v>1779</v>
      </c>
      <c r="L718" t="s">
        <v>1780</v>
      </c>
      <c r="N718">
        <v>0</v>
      </c>
      <c r="O718">
        <v>2</v>
      </c>
      <c r="P718">
        <v>2</v>
      </c>
      <c r="Q718">
        <v>2</v>
      </c>
      <c r="R718">
        <v>0</v>
      </c>
      <c r="S718">
        <v>0</v>
      </c>
      <c r="T718">
        <v>0</v>
      </c>
      <c r="U718" s="50">
        <v>46273.654907407406</v>
      </c>
      <c r="V718" s="50">
        <v>46273.654907407406</v>
      </c>
      <c r="W718" s="51">
        <v>46273</v>
      </c>
      <c r="X718" t="s">
        <v>1747</v>
      </c>
      <c r="Y718" t="s">
        <v>492</v>
      </c>
    </row>
    <row r="719" spans="1:25" ht="15" customHeight="1" x14ac:dyDescent="0.35">
      <c r="A719">
        <v>3</v>
      </c>
      <c r="B719" s="50">
        <v>46273.697916666657</v>
      </c>
      <c r="C719">
        <v>11707033</v>
      </c>
      <c r="D719">
        <v>100006740275</v>
      </c>
      <c r="E719" t="s">
        <v>1726</v>
      </c>
      <c r="F719">
        <v>100</v>
      </c>
      <c r="G719" t="s">
        <v>1745</v>
      </c>
      <c r="H719" t="s">
        <v>1760</v>
      </c>
      <c r="I719">
        <v>6000201</v>
      </c>
      <c r="J719">
        <v>2</v>
      </c>
      <c r="K719" t="s">
        <v>1781</v>
      </c>
      <c r="L719" t="s">
        <v>1782</v>
      </c>
      <c r="N719">
        <v>0</v>
      </c>
      <c r="O719">
        <v>1</v>
      </c>
      <c r="P719">
        <v>1</v>
      </c>
      <c r="Q719">
        <v>1</v>
      </c>
      <c r="R719">
        <v>0</v>
      </c>
      <c r="S719">
        <v>0</v>
      </c>
      <c r="T719">
        <v>0</v>
      </c>
      <c r="U719" s="50">
        <v>46273.654907407406</v>
      </c>
      <c r="V719" s="50">
        <v>46273.654907407406</v>
      </c>
      <c r="W719" s="51">
        <v>46273</v>
      </c>
      <c r="X719" t="s">
        <v>1747</v>
      </c>
      <c r="Y719" t="s">
        <v>492</v>
      </c>
    </row>
    <row r="720" spans="1:25" ht="15" customHeight="1" x14ac:dyDescent="0.35">
      <c r="A720">
        <v>3</v>
      </c>
      <c r="B720" s="50">
        <v>46273.697916666657</v>
      </c>
      <c r="C720">
        <v>11707034</v>
      </c>
      <c r="D720">
        <v>100006740275</v>
      </c>
      <c r="E720" t="s">
        <v>1726</v>
      </c>
      <c r="F720">
        <v>100</v>
      </c>
      <c r="G720" t="s">
        <v>1745</v>
      </c>
      <c r="H720" t="s">
        <v>1760</v>
      </c>
      <c r="I720">
        <v>6000201</v>
      </c>
      <c r="J720">
        <v>2</v>
      </c>
      <c r="K720" t="s">
        <v>1783</v>
      </c>
      <c r="L720" t="s">
        <v>1784</v>
      </c>
      <c r="N720">
        <v>0</v>
      </c>
      <c r="O720">
        <v>5</v>
      </c>
      <c r="P720">
        <v>5</v>
      </c>
      <c r="Q720">
        <v>5</v>
      </c>
      <c r="R720">
        <v>0</v>
      </c>
      <c r="S720">
        <v>0</v>
      </c>
      <c r="T720">
        <v>0</v>
      </c>
      <c r="U720" s="50">
        <v>46273.654907407406</v>
      </c>
      <c r="V720" s="50">
        <v>46273.654907407406</v>
      </c>
      <c r="W720" s="51">
        <v>46273</v>
      </c>
      <c r="X720" t="s">
        <v>1747</v>
      </c>
      <c r="Y720" t="s">
        <v>492</v>
      </c>
    </row>
    <row r="721" spans="1:25" ht="15" customHeight="1" x14ac:dyDescent="0.35">
      <c r="A721">
        <v>3</v>
      </c>
      <c r="B721" s="50">
        <v>46273.697916666657</v>
      </c>
      <c r="C721">
        <v>11707063</v>
      </c>
      <c r="D721">
        <v>100006740292</v>
      </c>
      <c r="E721" t="s">
        <v>1726</v>
      </c>
      <c r="F721">
        <v>100</v>
      </c>
      <c r="G721" t="s">
        <v>1745</v>
      </c>
      <c r="H721" t="s">
        <v>1760</v>
      </c>
      <c r="I721">
        <v>5967201</v>
      </c>
      <c r="J721">
        <v>3</v>
      </c>
      <c r="K721" t="s">
        <v>1785</v>
      </c>
      <c r="L721" t="s">
        <v>1786</v>
      </c>
      <c r="N721">
        <v>0</v>
      </c>
      <c r="O721">
        <v>1</v>
      </c>
      <c r="P721">
        <v>1</v>
      </c>
      <c r="Q721">
        <v>1</v>
      </c>
      <c r="R721">
        <v>0</v>
      </c>
      <c r="S721">
        <v>0</v>
      </c>
      <c r="T721">
        <v>0</v>
      </c>
      <c r="U721" s="50">
        <v>46273.654918981483</v>
      </c>
      <c r="V721" s="50">
        <v>46273.654918981483</v>
      </c>
      <c r="W721" s="51">
        <v>46273</v>
      </c>
      <c r="X721" t="s">
        <v>1747</v>
      </c>
      <c r="Y721" t="s">
        <v>492</v>
      </c>
    </row>
    <row r="722" spans="1:25" ht="15" customHeight="1" x14ac:dyDescent="0.35">
      <c r="A722">
        <v>3</v>
      </c>
      <c r="B722" s="50">
        <v>46273.697916666657</v>
      </c>
      <c r="C722">
        <v>11707064</v>
      </c>
      <c r="D722">
        <v>100006740293</v>
      </c>
      <c r="E722" t="s">
        <v>1726</v>
      </c>
      <c r="F722">
        <v>100</v>
      </c>
      <c r="G722" t="s">
        <v>1745</v>
      </c>
      <c r="H722" t="s">
        <v>1760</v>
      </c>
      <c r="I722">
        <v>5979501</v>
      </c>
      <c r="J722">
        <v>4</v>
      </c>
      <c r="K722" t="s">
        <v>1787</v>
      </c>
      <c r="L722" t="s">
        <v>1788</v>
      </c>
      <c r="N722">
        <v>0</v>
      </c>
      <c r="O722">
        <v>2</v>
      </c>
      <c r="P722">
        <v>2</v>
      </c>
      <c r="Q722">
        <v>2</v>
      </c>
      <c r="R722">
        <v>0</v>
      </c>
      <c r="S722">
        <v>0</v>
      </c>
      <c r="T722">
        <v>0</v>
      </c>
      <c r="U722" s="50">
        <v>46273.654918981483</v>
      </c>
      <c r="V722" s="50">
        <v>46273.654918981483</v>
      </c>
      <c r="W722" s="51">
        <v>46273</v>
      </c>
      <c r="X722" t="s">
        <v>1747</v>
      </c>
      <c r="Y722" t="s">
        <v>492</v>
      </c>
    </row>
    <row r="723" spans="1:25" ht="15" customHeight="1" x14ac:dyDescent="0.35">
      <c r="A723">
        <v>3</v>
      </c>
      <c r="B723" s="50">
        <v>46273.697916666657</v>
      </c>
      <c r="C723">
        <v>11707065</v>
      </c>
      <c r="D723">
        <v>100006740293</v>
      </c>
      <c r="E723" t="s">
        <v>1726</v>
      </c>
      <c r="F723">
        <v>100</v>
      </c>
      <c r="G723" t="s">
        <v>1745</v>
      </c>
      <c r="H723" t="s">
        <v>1760</v>
      </c>
      <c r="I723">
        <v>5979501</v>
      </c>
      <c r="J723">
        <v>4</v>
      </c>
      <c r="K723" t="s">
        <v>1789</v>
      </c>
      <c r="L723" t="s">
        <v>1790</v>
      </c>
      <c r="N723">
        <v>0</v>
      </c>
      <c r="O723">
        <v>2</v>
      </c>
      <c r="P723">
        <v>2</v>
      </c>
      <c r="Q723">
        <v>2</v>
      </c>
      <c r="R723">
        <v>0</v>
      </c>
      <c r="S723">
        <v>0</v>
      </c>
      <c r="T723">
        <v>0</v>
      </c>
      <c r="U723" s="50">
        <v>46273.654918981483</v>
      </c>
      <c r="V723" s="50">
        <v>46273.654918981483</v>
      </c>
      <c r="W723" s="51">
        <v>46273</v>
      </c>
      <c r="X723" t="s">
        <v>1747</v>
      </c>
      <c r="Y723" t="s">
        <v>492</v>
      </c>
    </row>
    <row r="724" spans="1:25" ht="15" customHeight="1" x14ac:dyDescent="0.35">
      <c r="A724">
        <v>3</v>
      </c>
      <c r="B724" s="50">
        <v>46273.697916666657</v>
      </c>
      <c r="C724">
        <v>11707066</v>
      </c>
      <c r="D724">
        <v>100006740294</v>
      </c>
      <c r="E724" t="s">
        <v>1726</v>
      </c>
      <c r="F724">
        <v>100</v>
      </c>
      <c r="G724" t="s">
        <v>1745</v>
      </c>
      <c r="H724" t="s">
        <v>1760</v>
      </c>
      <c r="I724">
        <v>5979601</v>
      </c>
      <c r="J724">
        <v>5</v>
      </c>
      <c r="K724" t="s">
        <v>1791</v>
      </c>
      <c r="L724" t="s">
        <v>1792</v>
      </c>
      <c r="N724">
        <v>0</v>
      </c>
      <c r="O724">
        <v>2</v>
      </c>
      <c r="P724">
        <v>2</v>
      </c>
      <c r="Q724">
        <v>2</v>
      </c>
      <c r="R724">
        <v>0</v>
      </c>
      <c r="S724">
        <v>0</v>
      </c>
      <c r="T724">
        <v>0</v>
      </c>
      <c r="U724" s="50">
        <v>46273.654918981483</v>
      </c>
      <c r="V724" s="50">
        <v>46273.654918981483</v>
      </c>
      <c r="W724" s="51">
        <v>46273</v>
      </c>
      <c r="X724" t="s">
        <v>1747</v>
      </c>
      <c r="Y724" t="s">
        <v>492</v>
      </c>
    </row>
    <row r="725" spans="1:25" ht="15" customHeight="1" x14ac:dyDescent="0.35">
      <c r="A725">
        <v>3</v>
      </c>
      <c r="B725" s="50">
        <v>46273.697916666657</v>
      </c>
      <c r="C725">
        <v>11707067</v>
      </c>
      <c r="D725">
        <v>100006740295</v>
      </c>
      <c r="E725" t="s">
        <v>1726</v>
      </c>
      <c r="F725">
        <v>100</v>
      </c>
      <c r="G725" t="s">
        <v>1745</v>
      </c>
      <c r="H725" t="s">
        <v>1760</v>
      </c>
      <c r="I725">
        <v>5980101</v>
      </c>
      <c r="J725">
        <v>3</v>
      </c>
      <c r="K725" t="s">
        <v>1793</v>
      </c>
      <c r="L725" t="s">
        <v>1794</v>
      </c>
      <c r="N725">
        <v>0</v>
      </c>
      <c r="O725">
        <v>2</v>
      </c>
      <c r="P725">
        <v>2</v>
      </c>
      <c r="Q725">
        <v>2</v>
      </c>
      <c r="R725">
        <v>0</v>
      </c>
      <c r="S725">
        <v>0</v>
      </c>
      <c r="T725">
        <v>0</v>
      </c>
      <c r="U725" s="50">
        <v>46273.654918981483</v>
      </c>
      <c r="V725" s="50">
        <v>46273.654918981483</v>
      </c>
      <c r="W725" s="51">
        <v>46273</v>
      </c>
      <c r="X725" t="s">
        <v>1747</v>
      </c>
      <c r="Y725" t="s">
        <v>492</v>
      </c>
    </row>
    <row r="726" spans="1:25" ht="15" customHeight="1" x14ac:dyDescent="0.35">
      <c r="A726">
        <v>3</v>
      </c>
      <c r="B726" s="50">
        <v>46273.697916666657</v>
      </c>
      <c r="C726">
        <v>11707068</v>
      </c>
      <c r="D726">
        <v>100006740296</v>
      </c>
      <c r="E726" t="s">
        <v>1726</v>
      </c>
      <c r="F726">
        <v>100</v>
      </c>
      <c r="G726" t="s">
        <v>1745</v>
      </c>
      <c r="H726" t="s">
        <v>1760</v>
      </c>
      <c r="I726">
        <v>5983201</v>
      </c>
      <c r="J726">
        <v>4</v>
      </c>
      <c r="K726" t="s">
        <v>1795</v>
      </c>
      <c r="L726" t="s">
        <v>1796</v>
      </c>
      <c r="N726">
        <v>0</v>
      </c>
      <c r="O726">
        <v>2</v>
      </c>
      <c r="P726">
        <v>2</v>
      </c>
      <c r="Q726">
        <v>2</v>
      </c>
      <c r="R726">
        <v>0</v>
      </c>
      <c r="S726">
        <v>0</v>
      </c>
      <c r="T726">
        <v>0</v>
      </c>
      <c r="U726" s="50">
        <v>46273.654918981483</v>
      </c>
      <c r="V726" s="50">
        <v>46273.654918981483</v>
      </c>
      <c r="W726" s="51">
        <v>46273</v>
      </c>
      <c r="X726" t="s">
        <v>1747</v>
      </c>
      <c r="Y726" t="s">
        <v>492</v>
      </c>
    </row>
    <row r="727" spans="1:25" ht="15" customHeight="1" x14ac:dyDescent="0.35">
      <c r="A727">
        <v>3</v>
      </c>
      <c r="B727" s="50">
        <v>46273.697916666657</v>
      </c>
      <c r="C727">
        <v>11707069</v>
      </c>
      <c r="D727">
        <v>100006740297</v>
      </c>
      <c r="E727" t="s">
        <v>1726</v>
      </c>
      <c r="F727">
        <v>100</v>
      </c>
      <c r="G727" t="s">
        <v>1745</v>
      </c>
      <c r="H727" t="s">
        <v>1760</v>
      </c>
      <c r="I727">
        <v>5983301</v>
      </c>
      <c r="J727">
        <v>3</v>
      </c>
      <c r="K727" t="s">
        <v>1797</v>
      </c>
      <c r="L727" t="s">
        <v>1798</v>
      </c>
      <c r="N727">
        <v>0</v>
      </c>
      <c r="O727">
        <v>4</v>
      </c>
      <c r="P727">
        <v>4</v>
      </c>
      <c r="Q727">
        <v>4</v>
      </c>
      <c r="R727">
        <v>0</v>
      </c>
      <c r="S727">
        <v>0</v>
      </c>
      <c r="T727">
        <v>0</v>
      </c>
      <c r="U727" s="50">
        <v>46273.654918981483</v>
      </c>
      <c r="V727" s="50">
        <v>46273.654918981483</v>
      </c>
      <c r="W727" s="51">
        <v>46273</v>
      </c>
      <c r="X727" t="s">
        <v>1747</v>
      </c>
      <c r="Y727" t="s">
        <v>492</v>
      </c>
    </row>
    <row r="728" spans="1:25" ht="15" customHeight="1" x14ac:dyDescent="0.35">
      <c r="A728">
        <v>3</v>
      </c>
      <c r="B728" s="50">
        <v>46273.697916666657</v>
      </c>
      <c r="C728">
        <v>11707077</v>
      </c>
      <c r="D728">
        <v>100006740306</v>
      </c>
      <c r="E728" t="s">
        <v>1726</v>
      </c>
      <c r="F728">
        <v>100</v>
      </c>
      <c r="G728" t="s">
        <v>1745</v>
      </c>
      <c r="H728" t="s">
        <v>1760</v>
      </c>
      <c r="I728">
        <v>5994701</v>
      </c>
      <c r="J728">
        <v>5</v>
      </c>
      <c r="K728" t="s">
        <v>1799</v>
      </c>
      <c r="L728" t="s">
        <v>1800</v>
      </c>
      <c r="N728">
        <v>0</v>
      </c>
      <c r="O728">
        <v>4</v>
      </c>
      <c r="P728">
        <v>4</v>
      </c>
      <c r="Q728">
        <v>4</v>
      </c>
      <c r="R728">
        <v>0</v>
      </c>
      <c r="S728">
        <v>0</v>
      </c>
      <c r="T728">
        <v>0</v>
      </c>
      <c r="U728" s="50">
        <v>46273.654918981483</v>
      </c>
      <c r="V728" s="50">
        <v>46273.654918981483</v>
      </c>
      <c r="W728" s="51">
        <v>46273</v>
      </c>
      <c r="X728" t="s">
        <v>1747</v>
      </c>
      <c r="Y728" t="s">
        <v>492</v>
      </c>
    </row>
    <row r="729" spans="1:25" ht="15" customHeight="1" x14ac:dyDescent="0.35">
      <c r="A729">
        <v>3</v>
      </c>
      <c r="B729" s="50">
        <v>46273.697916666657</v>
      </c>
      <c r="C729">
        <v>11707078</v>
      </c>
      <c r="D729">
        <v>100006740307</v>
      </c>
      <c r="E729" t="s">
        <v>1726</v>
      </c>
      <c r="F729">
        <v>100</v>
      </c>
      <c r="G729" t="s">
        <v>1745</v>
      </c>
      <c r="H729" t="s">
        <v>1760</v>
      </c>
      <c r="I729">
        <v>6006301</v>
      </c>
      <c r="J729">
        <v>3</v>
      </c>
      <c r="K729" t="s">
        <v>1801</v>
      </c>
      <c r="L729" t="s">
        <v>1802</v>
      </c>
      <c r="N729">
        <v>0</v>
      </c>
      <c r="O729">
        <v>1</v>
      </c>
      <c r="P729">
        <v>1</v>
      </c>
      <c r="Q729">
        <v>1</v>
      </c>
      <c r="R729">
        <v>0</v>
      </c>
      <c r="S729">
        <v>0</v>
      </c>
      <c r="T729">
        <v>0</v>
      </c>
      <c r="U729" s="50">
        <v>46273.654918981483</v>
      </c>
      <c r="V729" s="50">
        <v>46273.654918981483</v>
      </c>
      <c r="W729" s="51">
        <v>46273</v>
      </c>
      <c r="X729" t="s">
        <v>1747</v>
      </c>
      <c r="Y729" t="s">
        <v>492</v>
      </c>
    </row>
    <row r="730" spans="1:25" ht="15" customHeight="1" x14ac:dyDescent="0.35">
      <c r="A730">
        <v>3</v>
      </c>
      <c r="B730" s="50">
        <v>46273.697916666657</v>
      </c>
      <c r="C730">
        <v>11707079</v>
      </c>
      <c r="D730">
        <v>100006740307</v>
      </c>
      <c r="E730" t="s">
        <v>1726</v>
      </c>
      <c r="F730">
        <v>100</v>
      </c>
      <c r="G730" t="s">
        <v>1745</v>
      </c>
      <c r="H730" t="s">
        <v>1760</v>
      </c>
      <c r="I730">
        <v>6006301</v>
      </c>
      <c r="J730">
        <v>3</v>
      </c>
      <c r="K730" t="s">
        <v>1803</v>
      </c>
      <c r="L730" t="s">
        <v>1804</v>
      </c>
      <c r="N730">
        <v>0</v>
      </c>
      <c r="O730">
        <v>1</v>
      </c>
      <c r="P730">
        <v>1</v>
      </c>
      <c r="Q730">
        <v>1</v>
      </c>
      <c r="R730">
        <v>0</v>
      </c>
      <c r="S730">
        <v>0</v>
      </c>
      <c r="T730">
        <v>0</v>
      </c>
      <c r="U730" s="50">
        <v>46273.654918981483</v>
      </c>
      <c r="V730" s="50">
        <v>46273.654918981483</v>
      </c>
      <c r="W730" s="51">
        <v>46273</v>
      </c>
      <c r="X730" t="s">
        <v>1747</v>
      </c>
      <c r="Y730" t="s">
        <v>492</v>
      </c>
    </row>
    <row r="731" spans="1:25" ht="15" customHeight="1" x14ac:dyDescent="0.35">
      <c r="A731">
        <v>3</v>
      </c>
      <c r="B731" s="50">
        <v>46273.697916666657</v>
      </c>
      <c r="C731">
        <v>11707080</v>
      </c>
      <c r="D731">
        <v>100006740307</v>
      </c>
      <c r="E731" t="s">
        <v>1726</v>
      </c>
      <c r="F731">
        <v>100</v>
      </c>
      <c r="G731" t="s">
        <v>1745</v>
      </c>
      <c r="H731" t="s">
        <v>1760</v>
      </c>
      <c r="I731">
        <v>6006301</v>
      </c>
      <c r="J731">
        <v>3</v>
      </c>
      <c r="K731" t="s">
        <v>1805</v>
      </c>
      <c r="L731" t="s">
        <v>1806</v>
      </c>
      <c r="N731">
        <v>0</v>
      </c>
      <c r="O731">
        <v>1</v>
      </c>
      <c r="P731">
        <v>1</v>
      </c>
      <c r="Q731">
        <v>1</v>
      </c>
      <c r="R731">
        <v>0</v>
      </c>
      <c r="S731">
        <v>0</v>
      </c>
      <c r="T731">
        <v>0</v>
      </c>
      <c r="U731" s="50">
        <v>46273.654918981483</v>
      </c>
      <c r="V731" s="50">
        <v>46273.654918981483</v>
      </c>
      <c r="W731" s="51">
        <v>46273</v>
      </c>
      <c r="X731" t="s">
        <v>1747</v>
      </c>
      <c r="Y731" t="s">
        <v>492</v>
      </c>
    </row>
    <row r="732" spans="1:25" ht="15" customHeight="1" x14ac:dyDescent="0.35">
      <c r="A732">
        <v>3</v>
      </c>
      <c r="B732" s="50">
        <v>46273.697916666657</v>
      </c>
      <c r="C732">
        <v>11707081</v>
      </c>
      <c r="D732">
        <v>100006740307</v>
      </c>
      <c r="E732" t="s">
        <v>1726</v>
      </c>
      <c r="F732">
        <v>100</v>
      </c>
      <c r="G732" t="s">
        <v>1745</v>
      </c>
      <c r="H732" t="s">
        <v>1760</v>
      </c>
      <c r="I732">
        <v>6006301</v>
      </c>
      <c r="J732">
        <v>3</v>
      </c>
      <c r="K732" t="s">
        <v>1807</v>
      </c>
      <c r="L732" t="s">
        <v>1808</v>
      </c>
      <c r="N732">
        <v>0</v>
      </c>
      <c r="O732">
        <v>1</v>
      </c>
      <c r="P732">
        <v>1</v>
      </c>
      <c r="Q732">
        <v>1</v>
      </c>
      <c r="R732">
        <v>0</v>
      </c>
      <c r="S732">
        <v>0</v>
      </c>
      <c r="T732">
        <v>0</v>
      </c>
      <c r="U732" s="50">
        <v>46273.654918981483</v>
      </c>
      <c r="V732" s="50">
        <v>46273.654918981483</v>
      </c>
      <c r="W732" s="51">
        <v>46273</v>
      </c>
      <c r="X732" t="s">
        <v>1747</v>
      </c>
      <c r="Y732" t="s">
        <v>492</v>
      </c>
    </row>
    <row r="733" spans="1:25" ht="15" customHeight="1" x14ac:dyDescent="0.35">
      <c r="A733">
        <v>3</v>
      </c>
      <c r="B733" s="50">
        <v>46273.697916666657</v>
      </c>
      <c r="C733">
        <v>11707082</v>
      </c>
      <c r="D733">
        <v>100006740307</v>
      </c>
      <c r="E733" t="s">
        <v>1726</v>
      </c>
      <c r="F733">
        <v>100</v>
      </c>
      <c r="G733" t="s">
        <v>1745</v>
      </c>
      <c r="H733" t="s">
        <v>1760</v>
      </c>
      <c r="I733">
        <v>6006301</v>
      </c>
      <c r="J733">
        <v>3</v>
      </c>
      <c r="K733" t="s">
        <v>1785</v>
      </c>
      <c r="L733" t="s">
        <v>1786</v>
      </c>
      <c r="N733">
        <v>0</v>
      </c>
      <c r="O733">
        <v>1</v>
      </c>
      <c r="P733">
        <v>1</v>
      </c>
      <c r="Q733">
        <v>1</v>
      </c>
      <c r="R733">
        <v>0</v>
      </c>
      <c r="S733">
        <v>0</v>
      </c>
      <c r="T733">
        <v>0</v>
      </c>
      <c r="U733" s="50">
        <v>46273.654918981483</v>
      </c>
      <c r="V733" s="50">
        <v>46273.654918981483</v>
      </c>
      <c r="W733" s="51">
        <v>46273</v>
      </c>
      <c r="X733" t="s">
        <v>1747</v>
      </c>
      <c r="Y733" t="s">
        <v>492</v>
      </c>
    </row>
    <row r="734" spans="1:25" ht="15" customHeight="1" x14ac:dyDescent="0.35">
      <c r="A734">
        <v>3</v>
      </c>
      <c r="B734" s="50">
        <v>46273.697916666657</v>
      </c>
      <c r="C734">
        <v>11707083</v>
      </c>
      <c r="D734">
        <v>100006740307</v>
      </c>
      <c r="E734" t="s">
        <v>1726</v>
      </c>
      <c r="F734">
        <v>100</v>
      </c>
      <c r="G734" t="s">
        <v>1745</v>
      </c>
      <c r="H734" t="s">
        <v>1760</v>
      </c>
      <c r="I734">
        <v>6006301</v>
      </c>
      <c r="J734">
        <v>3</v>
      </c>
      <c r="K734" t="s">
        <v>1809</v>
      </c>
      <c r="L734" t="s">
        <v>1810</v>
      </c>
      <c r="N734">
        <v>0</v>
      </c>
      <c r="O734">
        <v>1</v>
      </c>
      <c r="P734">
        <v>1</v>
      </c>
      <c r="Q734">
        <v>1</v>
      </c>
      <c r="R734">
        <v>0</v>
      </c>
      <c r="S734">
        <v>0</v>
      </c>
      <c r="T734">
        <v>0</v>
      </c>
      <c r="U734" s="50">
        <v>46273.654918981483</v>
      </c>
      <c r="V734" s="50">
        <v>46273.654918981483</v>
      </c>
      <c r="W734" s="51">
        <v>46273</v>
      </c>
      <c r="X734" t="s">
        <v>1747</v>
      </c>
      <c r="Y734" t="s">
        <v>492</v>
      </c>
    </row>
    <row r="735" spans="1:25" ht="15" customHeight="1" x14ac:dyDescent="0.35">
      <c r="A735">
        <v>3</v>
      </c>
      <c r="B735" s="50">
        <v>46273.697916666657</v>
      </c>
      <c r="C735">
        <v>11707090</v>
      </c>
      <c r="D735">
        <v>100006740315</v>
      </c>
      <c r="E735" t="s">
        <v>1726</v>
      </c>
      <c r="F735">
        <v>100</v>
      </c>
      <c r="G735" t="s">
        <v>1745</v>
      </c>
      <c r="H735" t="s">
        <v>1760</v>
      </c>
      <c r="I735">
        <v>5951901</v>
      </c>
      <c r="J735">
        <v>5</v>
      </c>
      <c r="K735" t="s">
        <v>1811</v>
      </c>
      <c r="L735" t="s">
        <v>1812</v>
      </c>
      <c r="N735">
        <v>0</v>
      </c>
      <c r="O735">
        <v>1</v>
      </c>
      <c r="P735">
        <v>1</v>
      </c>
      <c r="Q735">
        <v>1</v>
      </c>
      <c r="R735">
        <v>0</v>
      </c>
      <c r="S735">
        <v>0</v>
      </c>
      <c r="T735">
        <v>0</v>
      </c>
      <c r="U735" s="50">
        <v>46273.654930555553</v>
      </c>
      <c r="V735" s="50">
        <v>46273.654930555553</v>
      </c>
      <c r="W735" s="51">
        <v>46273</v>
      </c>
      <c r="X735" t="s">
        <v>1747</v>
      </c>
      <c r="Y735" t="s">
        <v>492</v>
      </c>
    </row>
    <row r="736" spans="1:25" ht="15" customHeight="1" x14ac:dyDescent="0.35">
      <c r="A736">
        <v>3</v>
      </c>
      <c r="B736" s="50">
        <v>46273.697916666657</v>
      </c>
      <c r="C736">
        <v>11707091</v>
      </c>
      <c r="D736">
        <v>100006740316</v>
      </c>
      <c r="E736" t="s">
        <v>1726</v>
      </c>
      <c r="F736">
        <v>100</v>
      </c>
      <c r="G736" t="s">
        <v>1745</v>
      </c>
      <c r="H736" t="s">
        <v>1760</v>
      </c>
      <c r="I736">
        <v>5982901</v>
      </c>
      <c r="J736">
        <v>4</v>
      </c>
      <c r="K736" t="s">
        <v>1813</v>
      </c>
      <c r="L736" t="s">
        <v>1814</v>
      </c>
      <c r="N736">
        <v>0</v>
      </c>
      <c r="O736">
        <v>3</v>
      </c>
      <c r="P736">
        <v>3</v>
      </c>
      <c r="Q736">
        <v>3</v>
      </c>
      <c r="R736">
        <v>0</v>
      </c>
      <c r="S736">
        <v>0</v>
      </c>
      <c r="T736">
        <v>0</v>
      </c>
      <c r="U736" s="50">
        <v>46273.654930555553</v>
      </c>
      <c r="V736" s="50">
        <v>46273.654930555553</v>
      </c>
      <c r="W736" s="51">
        <v>46273</v>
      </c>
      <c r="X736" t="s">
        <v>1747</v>
      </c>
      <c r="Y736" t="s">
        <v>492</v>
      </c>
    </row>
    <row r="737" spans="1:25" ht="15" customHeight="1" x14ac:dyDescent="0.35">
      <c r="A737">
        <v>3</v>
      </c>
      <c r="B737" s="50">
        <v>46273.697916666657</v>
      </c>
      <c r="C737">
        <v>11707092</v>
      </c>
      <c r="D737">
        <v>100006740316</v>
      </c>
      <c r="E737" t="s">
        <v>1726</v>
      </c>
      <c r="F737">
        <v>100</v>
      </c>
      <c r="G737" t="s">
        <v>1745</v>
      </c>
      <c r="H737" t="s">
        <v>1760</v>
      </c>
      <c r="I737">
        <v>5982901</v>
      </c>
      <c r="J737">
        <v>4</v>
      </c>
      <c r="K737" t="s">
        <v>1815</v>
      </c>
      <c r="L737" t="s">
        <v>1816</v>
      </c>
      <c r="N737">
        <v>0</v>
      </c>
      <c r="O737">
        <v>3</v>
      </c>
      <c r="P737">
        <v>3</v>
      </c>
      <c r="Q737">
        <v>3</v>
      </c>
      <c r="R737">
        <v>0</v>
      </c>
      <c r="S737">
        <v>0</v>
      </c>
      <c r="T737">
        <v>0</v>
      </c>
      <c r="U737" s="50">
        <v>46273.654930555553</v>
      </c>
      <c r="V737" s="50">
        <v>46273.654930555553</v>
      </c>
      <c r="W737" s="51">
        <v>46273</v>
      </c>
      <c r="X737" t="s">
        <v>1747</v>
      </c>
      <c r="Y737" t="s">
        <v>492</v>
      </c>
    </row>
    <row r="738" spans="1:25" ht="15" customHeight="1" x14ac:dyDescent="0.35">
      <c r="A738">
        <v>3</v>
      </c>
      <c r="B738" s="50">
        <v>46273.697916666657</v>
      </c>
      <c r="C738">
        <v>11707094</v>
      </c>
      <c r="D738">
        <v>100006740319</v>
      </c>
      <c r="E738" t="s">
        <v>1726</v>
      </c>
      <c r="F738">
        <v>100</v>
      </c>
      <c r="G738" t="s">
        <v>1745</v>
      </c>
      <c r="H738" t="s">
        <v>1760</v>
      </c>
      <c r="I738">
        <v>5990501</v>
      </c>
      <c r="J738">
        <v>4</v>
      </c>
      <c r="K738" t="s">
        <v>1817</v>
      </c>
      <c r="L738" t="s">
        <v>1818</v>
      </c>
      <c r="N738">
        <v>0</v>
      </c>
      <c r="O738">
        <v>1</v>
      </c>
      <c r="P738">
        <v>1</v>
      </c>
      <c r="Q738">
        <v>1</v>
      </c>
      <c r="R738">
        <v>0</v>
      </c>
      <c r="S738">
        <v>0</v>
      </c>
      <c r="T738">
        <v>0</v>
      </c>
      <c r="U738" s="50">
        <v>46273.654942129629</v>
      </c>
      <c r="V738" s="50">
        <v>46273.654942129629</v>
      </c>
      <c r="W738" s="51">
        <v>46273</v>
      </c>
      <c r="X738" t="s">
        <v>1747</v>
      </c>
      <c r="Y738" t="s">
        <v>492</v>
      </c>
    </row>
    <row r="739" spans="1:25" ht="15" customHeight="1" x14ac:dyDescent="0.35">
      <c r="A739">
        <v>3</v>
      </c>
      <c r="B739" s="50">
        <v>46273.697916666657</v>
      </c>
      <c r="C739">
        <v>11707103</v>
      </c>
      <c r="D739">
        <v>100006740326</v>
      </c>
      <c r="E739" t="s">
        <v>1726</v>
      </c>
      <c r="F739">
        <v>100</v>
      </c>
      <c r="G739" t="s">
        <v>1745</v>
      </c>
      <c r="H739" t="s">
        <v>1760</v>
      </c>
      <c r="I739">
        <v>5995401</v>
      </c>
      <c r="J739">
        <v>4</v>
      </c>
      <c r="K739" t="s">
        <v>1819</v>
      </c>
      <c r="L739" t="s">
        <v>1820</v>
      </c>
      <c r="N739">
        <v>0</v>
      </c>
      <c r="O739">
        <v>1</v>
      </c>
      <c r="P739">
        <v>1</v>
      </c>
      <c r="Q739">
        <v>1</v>
      </c>
      <c r="R739">
        <v>0</v>
      </c>
      <c r="S739">
        <v>0</v>
      </c>
      <c r="T739">
        <v>0</v>
      </c>
      <c r="U739" s="50">
        <v>46273.654953703714</v>
      </c>
      <c r="V739" s="50">
        <v>46273.654953703714</v>
      </c>
      <c r="W739" s="51">
        <v>46273</v>
      </c>
      <c r="X739" t="s">
        <v>1747</v>
      </c>
      <c r="Y739" t="s">
        <v>492</v>
      </c>
    </row>
    <row r="740" spans="1:25" ht="15" customHeight="1" x14ac:dyDescent="0.35">
      <c r="A740">
        <v>3</v>
      </c>
      <c r="B740" s="50">
        <v>46273.697916666657</v>
      </c>
      <c r="C740">
        <v>11707104</v>
      </c>
      <c r="D740">
        <v>100006740327</v>
      </c>
      <c r="E740" t="s">
        <v>1726</v>
      </c>
      <c r="F740">
        <v>100</v>
      </c>
      <c r="G740" t="s">
        <v>1745</v>
      </c>
      <c r="H740" t="s">
        <v>1760</v>
      </c>
      <c r="I740">
        <v>5999801</v>
      </c>
      <c r="J740">
        <v>5</v>
      </c>
      <c r="K740" t="s">
        <v>1821</v>
      </c>
      <c r="L740" t="s">
        <v>1822</v>
      </c>
      <c r="N740">
        <v>0</v>
      </c>
      <c r="O740">
        <v>2</v>
      </c>
      <c r="P740">
        <v>2</v>
      </c>
      <c r="Q740">
        <v>2</v>
      </c>
      <c r="R740">
        <v>0</v>
      </c>
      <c r="S740">
        <v>0</v>
      </c>
      <c r="T740">
        <v>0</v>
      </c>
      <c r="U740" s="50">
        <v>46273.654953703714</v>
      </c>
      <c r="V740" s="50">
        <v>46273.654953703714</v>
      </c>
      <c r="W740" s="51">
        <v>46273</v>
      </c>
      <c r="X740" t="s">
        <v>1747</v>
      </c>
      <c r="Y740" t="s">
        <v>492</v>
      </c>
    </row>
    <row r="741" spans="1:25" ht="15" customHeight="1" x14ac:dyDescent="0.35">
      <c r="A741">
        <v>3</v>
      </c>
      <c r="B741" s="50">
        <v>46273.697916666657</v>
      </c>
      <c r="C741">
        <v>11707118</v>
      </c>
      <c r="D741">
        <v>100006740344</v>
      </c>
      <c r="E741" t="s">
        <v>1726</v>
      </c>
      <c r="F741">
        <v>100</v>
      </c>
      <c r="G741" t="s">
        <v>1745</v>
      </c>
      <c r="H741" t="s">
        <v>1760</v>
      </c>
      <c r="I741">
        <v>5997501</v>
      </c>
      <c r="J741">
        <v>4</v>
      </c>
      <c r="K741" t="s">
        <v>1823</v>
      </c>
      <c r="L741" t="s">
        <v>1824</v>
      </c>
      <c r="N741">
        <v>0</v>
      </c>
      <c r="O741">
        <v>1</v>
      </c>
      <c r="P741">
        <v>1</v>
      </c>
      <c r="Q741">
        <v>1</v>
      </c>
      <c r="R741">
        <v>0</v>
      </c>
      <c r="S741">
        <v>0</v>
      </c>
      <c r="T741">
        <v>0</v>
      </c>
      <c r="U741" s="50">
        <v>46273.654965277783</v>
      </c>
      <c r="V741" s="50">
        <v>46273.654965277783</v>
      </c>
      <c r="W741" s="51">
        <v>46273</v>
      </c>
      <c r="X741" t="s">
        <v>1747</v>
      </c>
      <c r="Y741" t="s">
        <v>492</v>
      </c>
    </row>
    <row r="742" spans="1:25" ht="15" customHeight="1" x14ac:dyDescent="0.35">
      <c r="A742">
        <v>3</v>
      </c>
      <c r="B742" s="50">
        <v>46273.697916666657</v>
      </c>
      <c r="C742">
        <v>11707119</v>
      </c>
      <c r="D742">
        <v>100006740345</v>
      </c>
      <c r="E742" t="s">
        <v>1726</v>
      </c>
      <c r="F742">
        <v>100</v>
      </c>
      <c r="G742" t="s">
        <v>1745</v>
      </c>
      <c r="H742" t="s">
        <v>1760</v>
      </c>
      <c r="I742">
        <v>5998401</v>
      </c>
      <c r="J742">
        <v>4</v>
      </c>
      <c r="K742" t="s">
        <v>1825</v>
      </c>
      <c r="L742" t="s">
        <v>1826</v>
      </c>
      <c r="N742">
        <v>0</v>
      </c>
      <c r="O742">
        <v>1</v>
      </c>
      <c r="P742">
        <v>1</v>
      </c>
      <c r="Q742">
        <v>1</v>
      </c>
      <c r="R742">
        <v>0</v>
      </c>
      <c r="S742">
        <v>0</v>
      </c>
      <c r="T742">
        <v>0</v>
      </c>
      <c r="U742" s="50">
        <v>46273.654965277783</v>
      </c>
      <c r="V742" s="50">
        <v>46273.654965277783</v>
      </c>
      <c r="W742" s="51">
        <v>46273</v>
      </c>
      <c r="X742" t="s">
        <v>1747</v>
      </c>
      <c r="Y742" t="s">
        <v>492</v>
      </c>
    </row>
    <row r="743" spans="1:25" ht="15" customHeight="1" x14ac:dyDescent="0.35">
      <c r="A743">
        <v>3</v>
      </c>
      <c r="B743" s="50">
        <v>46273.697916666657</v>
      </c>
      <c r="C743">
        <v>11707132</v>
      </c>
      <c r="D743">
        <v>100006740362</v>
      </c>
      <c r="E743" t="s">
        <v>1726</v>
      </c>
      <c r="F743">
        <v>100</v>
      </c>
      <c r="G743" t="s">
        <v>1745</v>
      </c>
      <c r="H743" t="s">
        <v>1760</v>
      </c>
      <c r="I743">
        <v>5998801</v>
      </c>
      <c r="J743">
        <v>4</v>
      </c>
      <c r="K743" t="s">
        <v>1827</v>
      </c>
      <c r="L743" t="s">
        <v>1828</v>
      </c>
      <c r="N743">
        <v>0</v>
      </c>
      <c r="O743">
        <v>1</v>
      </c>
      <c r="P743">
        <v>1</v>
      </c>
      <c r="Q743">
        <v>1</v>
      </c>
      <c r="R743">
        <v>0</v>
      </c>
      <c r="S743">
        <v>0</v>
      </c>
      <c r="T743">
        <v>0</v>
      </c>
      <c r="U743" s="50">
        <v>46273.654965277783</v>
      </c>
      <c r="V743" s="50">
        <v>46273.654965277783</v>
      </c>
      <c r="W743" s="51">
        <v>46273</v>
      </c>
      <c r="X743" t="s">
        <v>1747</v>
      </c>
      <c r="Y743" t="s">
        <v>492</v>
      </c>
    </row>
    <row r="744" spans="1:25" ht="15" customHeight="1" x14ac:dyDescent="0.35">
      <c r="A744">
        <v>3</v>
      </c>
      <c r="B744" s="50">
        <v>46273.697916666657</v>
      </c>
      <c r="C744">
        <v>11707133</v>
      </c>
      <c r="D744">
        <v>100006740362</v>
      </c>
      <c r="E744" t="s">
        <v>1726</v>
      </c>
      <c r="F744">
        <v>100</v>
      </c>
      <c r="G744" t="s">
        <v>1745</v>
      </c>
      <c r="H744" t="s">
        <v>1760</v>
      </c>
      <c r="I744">
        <v>5998801</v>
      </c>
      <c r="J744">
        <v>4</v>
      </c>
      <c r="K744" t="s">
        <v>1829</v>
      </c>
      <c r="L744" t="s">
        <v>1830</v>
      </c>
      <c r="N744">
        <v>0</v>
      </c>
      <c r="O744">
        <v>1</v>
      </c>
      <c r="P744">
        <v>1</v>
      </c>
      <c r="Q744">
        <v>1</v>
      </c>
      <c r="R744">
        <v>0</v>
      </c>
      <c r="S744">
        <v>0</v>
      </c>
      <c r="T744">
        <v>0</v>
      </c>
      <c r="U744" s="50">
        <v>46273.654965277783</v>
      </c>
      <c r="V744" s="50">
        <v>46273.654965277783</v>
      </c>
      <c r="W744" s="51">
        <v>46273</v>
      </c>
      <c r="X744" t="s">
        <v>1747</v>
      </c>
      <c r="Y744" t="s">
        <v>492</v>
      </c>
    </row>
    <row r="745" spans="1:25" ht="15" customHeight="1" x14ac:dyDescent="0.35">
      <c r="A745">
        <v>3</v>
      </c>
      <c r="B745" s="50">
        <v>46273.697916666657</v>
      </c>
      <c r="C745">
        <v>11707134</v>
      </c>
      <c r="D745">
        <v>100006740363</v>
      </c>
      <c r="E745" t="s">
        <v>1726</v>
      </c>
      <c r="F745">
        <v>100</v>
      </c>
      <c r="G745" t="s">
        <v>1745</v>
      </c>
      <c r="H745" t="s">
        <v>1760</v>
      </c>
      <c r="I745">
        <v>6003501</v>
      </c>
      <c r="J745">
        <v>4</v>
      </c>
      <c r="K745" t="s">
        <v>1831</v>
      </c>
      <c r="L745" t="s">
        <v>1832</v>
      </c>
      <c r="N745">
        <v>0</v>
      </c>
      <c r="O745">
        <v>1</v>
      </c>
      <c r="P745">
        <v>1</v>
      </c>
      <c r="Q745">
        <v>1</v>
      </c>
      <c r="R745">
        <v>0</v>
      </c>
      <c r="S745">
        <v>0</v>
      </c>
      <c r="T745">
        <v>0</v>
      </c>
      <c r="U745" s="50">
        <v>46273.654965277783</v>
      </c>
      <c r="V745" s="50">
        <v>46273.654965277783</v>
      </c>
      <c r="W745" s="51">
        <v>46273</v>
      </c>
      <c r="X745" t="s">
        <v>1747</v>
      </c>
      <c r="Y745" t="s">
        <v>492</v>
      </c>
    </row>
    <row r="746" spans="1:25" ht="15" customHeight="1" x14ac:dyDescent="0.35">
      <c r="A746">
        <v>3</v>
      </c>
      <c r="B746" s="50">
        <v>46273.697916666657</v>
      </c>
      <c r="C746">
        <v>11707135</v>
      </c>
      <c r="D746">
        <v>100006740364</v>
      </c>
      <c r="E746" t="s">
        <v>1726</v>
      </c>
      <c r="F746">
        <v>100</v>
      </c>
      <c r="G746" t="s">
        <v>1745</v>
      </c>
      <c r="H746" t="s">
        <v>1760</v>
      </c>
      <c r="I746">
        <v>6010501</v>
      </c>
      <c r="J746">
        <v>5</v>
      </c>
      <c r="K746" t="s">
        <v>1799</v>
      </c>
      <c r="L746" t="s">
        <v>1800</v>
      </c>
      <c r="N746">
        <v>0</v>
      </c>
      <c r="O746">
        <v>2</v>
      </c>
      <c r="P746">
        <v>2</v>
      </c>
      <c r="Q746">
        <v>2</v>
      </c>
      <c r="R746">
        <v>0</v>
      </c>
      <c r="S746">
        <v>0</v>
      </c>
      <c r="T746">
        <v>0</v>
      </c>
      <c r="U746" s="50">
        <v>46273.654965277783</v>
      </c>
      <c r="V746" s="50">
        <v>46273.654965277783</v>
      </c>
      <c r="W746" s="51">
        <v>46273</v>
      </c>
      <c r="X746" t="s">
        <v>1747</v>
      </c>
      <c r="Y746" t="s">
        <v>492</v>
      </c>
    </row>
    <row r="747" spans="1:25" ht="15" customHeight="1" x14ac:dyDescent="0.35">
      <c r="A747">
        <v>3</v>
      </c>
      <c r="B747" s="50">
        <v>46273.697916666657</v>
      </c>
      <c r="C747">
        <v>11707169</v>
      </c>
      <c r="D747">
        <v>100006740372</v>
      </c>
      <c r="E747" t="s">
        <v>1726</v>
      </c>
      <c r="F747">
        <v>100</v>
      </c>
      <c r="G747" t="s">
        <v>1745</v>
      </c>
      <c r="H747" t="s">
        <v>1760</v>
      </c>
      <c r="I747">
        <v>5987801</v>
      </c>
      <c r="J747">
        <v>4</v>
      </c>
      <c r="K747" t="s">
        <v>1795</v>
      </c>
      <c r="L747" t="s">
        <v>1796</v>
      </c>
      <c r="N747">
        <v>0</v>
      </c>
      <c r="O747">
        <v>6</v>
      </c>
      <c r="P747">
        <v>6</v>
      </c>
      <c r="Q747">
        <v>6</v>
      </c>
      <c r="R747">
        <v>0</v>
      </c>
      <c r="S747">
        <v>0</v>
      </c>
      <c r="T747">
        <v>0</v>
      </c>
      <c r="U747" s="50">
        <v>46273.654976851853</v>
      </c>
      <c r="V747" s="50">
        <v>46273.654976851853</v>
      </c>
      <c r="W747" s="51">
        <v>46273</v>
      </c>
      <c r="X747" t="s">
        <v>1747</v>
      </c>
      <c r="Y747" t="s">
        <v>492</v>
      </c>
    </row>
    <row r="748" spans="1:25" ht="15" customHeight="1" x14ac:dyDescent="0.35">
      <c r="A748">
        <v>3</v>
      </c>
      <c r="B748" s="50">
        <v>46273.697916666657</v>
      </c>
      <c r="C748">
        <v>11707170</v>
      </c>
      <c r="D748">
        <v>100006740373</v>
      </c>
      <c r="E748" t="s">
        <v>1726</v>
      </c>
      <c r="F748">
        <v>100</v>
      </c>
      <c r="G748" t="s">
        <v>1745</v>
      </c>
      <c r="H748" t="s">
        <v>1760</v>
      </c>
      <c r="I748">
        <v>6002001</v>
      </c>
      <c r="J748">
        <v>4</v>
      </c>
      <c r="K748" t="s">
        <v>1833</v>
      </c>
      <c r="L748" t="s">
        <v>1834</v>
      </c>
      <c r="N748">
        <v>0</v>
      </c>
      <c r="O748">
        <v>3</v>
      </c>
      <c r="P748">
        <v>3</v>
      </c>
      <c r="Q748">
        <v>3</v>
      </c>
      <c r="R748">
        <v>0</v>
      </c>
      <c r="S748">
        <v>0</v>
      </c>
      <c r="T748">
        <v>0</v>
      </c>
      <c r="U748" s="50">
        <v>46273.654976851853</v>
      </c>
      <c r="V748" s="50">
        <v>46273.654976851853</v>
      </c>
      <c r="W748" s="51">
        <v>46273</v>
      </c>
      <c r="X748" t="s">
        <v>1747</v>
      </c>
      <c r="Y748" t="s">
        <v>492</v>
      </c>
    </row>
    <row r="749" spans="1:25" ht="15" customHeight="1" x14ac:dyDescent="0.35">
      <c r="A749">
        <v>3</v>
      </c>
      <c r="B749" s="50">
        <v>46273.697916666657</v>
      </c>
      <c r="C749">
        <v>11707176</v>
      </c>
      <c r="D749">
        <v>100006740379</v>
      </c>
      <c r="E749" t="s">
        <v>1726</v>
      </c>
      <c r="F749">
        <v>100</v>
      </c>
      <c r="G749" t="s">
        <v>1745</v>
      </c>
      <c r="H749" t="s">
        <v>1760</v>
      </c>
      <c r="I749">
        <v>5966701</v>
      </c>
      <c r="J749">
        <v>3</v>
      </c>
      <c r="K749" t="s">
        <v>1835</v>
      </c>
      <c r="L749" t="s">
        <v>1836</v>
      </c>
      <c r="N749">
        <v>0</v>
      </c>
      <c r="O749">
        <v>1</v>
      </c>
      <c r="P749">
        <v>1</v>
      </c>
      <c r="Q749">
        <v>1</v>
      </c>
      <c r="R749">
        <v>0</v>
      </c>
      <c r="S749">
        <v>0</v>
      </c>
      <c r="T749">
        <v>0</v>
      </c>
      <c r="U749" s="50">
        <v>46273.654988425929</v>
      </c>
      <c r="V749" s="50">
        <v>46273.654988425929</v>
      </c>
      <c r="W749" s="51">
        <v>46273</v>
      </c>
      <c r="X749" t="s">
        <v>1747</v>
      </c>
      <c r="Y749" t="s">
        <v>492</v>
      </c>
    </row>
    <row r="750" spans="1:25" ht="15" customHeight="1" x14ac:dyDescent="0.35">
      <c r="A750">
        <v>3</v>
      </c>
      <c r="B750" s="50">
        <v>46273.697916666657</v>
      </c>
      <c r="C750">
        <v>11707177</v>
      </c>
      <c r="D750">
        <v>100006740380</v>
      </c>
      <c r="E750" t="s">
        <v>1726</v>
      </c>
      <c r="F750">
        <v>100</v>
      </c>
      <c r="G750" t="s">
        <v>1745</v>
      </c>
      <c r="H750" t="s">
        <v>1760</v>
      </c>
      <c r="I750">
        <v>5991801</v>
      </c>
      <c r="J750">
        <v>4</v>
      </c>
      <c r="K750" t="s">
        <v>1837</v>
      </c>
      <c r="L750" t="s">
        <v>1838</v>
      </c>
      <c r="N750">
        <v>0</v>
      </c>
      <c r="O750">
        <v>4</v>
      </c>
      <c r="P750">
        <v>4</v>
      </c>
      <c r="Q750">
        <v>4</v>
      </c>
      <c r="R750">
        <v>0</v>
      </c>
      <c r="S750">
        <v>0</v>
      </c>
      <c r="T750">
        <v>0</v>
      </c>
      <c r="U750" s="50">
        <v>46273.654988425929</v>
      </c>
      <c r="V750" s="50">
        <v>46273.654988425929</v>
      </c>
      <c r="W750" s="51">
        <v>46273</v>
      </c>
      <c r="X750" t="s">
        <v>1747</v>
      </c>
      <c r="Y750" t="s">
        <v>492</v>
      </c>
    </row>
    <row r="751" spans="1:25" ht="15" customHeight="1" x14ac:dyDescent="0.35">
      <c r="A751">
        <v>3</v>
      </c>
      <c r="B751" s="50">
        <v>46273.697916666657</v>
      </c>
      <c r="C751">
        <v>11707195</v>
      </c>
      <c r="D751">
        <v>100006740397</v>
      </c>
      <c r="E751" t="s">
        <v>1726</v>
      </c>
      <c r="F751">
        <v>100</v>
      </c>
      <c r="G751" t="s">
        <v>1745</v>
      </c>
      <c r="H751" t="s">
        <v>1760</v>
      </c>
      <c r="I751">
        <v>5979401</v>
      </c>
      <c r="J751">
        <v>4</v>
      </c>
      <c r="K751" t="s">
        <v>1839</v>
      </c>
      <c r="L751" t="s">
        <v>1840</v>
      </c>
      <c r="N751">
        <v>0</v>
      </c>
      <c r="O751">
        <v>1</v>
      </c>
      <c r="P751">
        <v>1</v>
      </c>
      <c r="Q751">
        <v>1</v>
      </c>
      <c r="R751">
        <v>0</v>
      </c>
      <c r="S751">
        <v>0</v>
      </c>
      <c r="T751">
        <v>0</v>
      </c>
      <c r="U751" s="50">
        <v>46273.654999999999</v>
      </c>
      <c r="V751" s="50">
        <v>46273.654999999999</v>
      </c>
      <c r="W751" s="51">
        <v>46273</v>
      </c>
      <c r="X751" t="s">
        <v>1747</v>
      </c>
      <c r="Y751" t="s">
        <v>492</v>
      </c>
    </row>
    <row r="752" spans="1:25" ht="15" customHeight="1" x14ac:dyDescent="0.35">
      <c r="A752">
        <v>3</v>
      </c>
      <c r="B752" s="50">
        <v>46273.697916666657</v>
      </c>
      <c r="C752">
        <v>11707202</v>
      </c>
      <c r="D752">
        <v>100006740401</v>
      </c>
      <c r="E752" t="s">
        <v>1726</v>
      </c>
      <c r="F752">
        <v>100</v>
      </c>
      <c r="G752" t="s">
        <v>1745</v>
      </c>
      <c r="H752" t="s">
        <v>1760</v>
      </c>
      <c r="I752">
        <v>5953201</v>
      </c>
      <c r="J752">
        <v>4</v>
      </c>
      <c r="K752" t="s">
        <v>1817</v>
      </c>
      <c r="L752" t="s">
        <v>1818</v>
      </c>
      <c r="N752">
        <v>0</v>
      </c>
      <c r="O752">
        <v>3</v>
      </c>
      <c r="P752">
        <v>3</v>
      </c>
      <c r="Q752">
        <v>3</v>
      </c>
      <c r="R752">
        <v>0</v>
      </c>
      <c r="S752">
        <v>0</v>
      </c>
      <c r="T752">
        <v>0</v>
      </c>
      <c r="U752" s="50">
        <v>46273.655011574083</v>
      </c>
      <c r="V752" s="50">
        <v>46273.655011574083</v>
      </c>
      <c r="W752" s="51">
        <v>46273</v>
      </c>
      <c r="X752" t="s">
        <v>1747</v>
      </c>
      <c r="Y752" t="s">
        <v>492</v>
      </c>
    </row>
    <row r="753" spans="1:25" ht="15" customHeight="1" x14ac:dyDescent="0.35">
      <c r="A753">
        <v>3</v>
      </c>
      <c r="B753" s="50">
        <v>46273.697916666657</v>
      </c>
      <c r="C753">
        <v>11707203</v>
      </c>
      <c r="D753">
        <v>100006740402</v>
      </c>
      <c r="E753" t="s">
        <v>1726</v>
      </c>
      <c r="F753">
        <v>100</v>
      </c>
      <c r="G753" t="s">
        <v>1745</v>
      </c>
      <c r="H753" t="s">
        <v>1760</v>
      </c>
      <c r="I753">
        <v>5967701</v>
      </c>
      <c r="J753">
        <v>3</v>
      </c>
      <c r="K753" t="s">
        <v>1841</v>
      </c>
      <c r="L753" t="s">
        <v>1842</v>
      </c>
      <c r="N753">
        <v>0</v>
      </c>
      <c r="O753">
        <v>2</v>
      </c>
      <c r="P753">
        <v>2</v>
      </c>
      <c r="Q753">
        <v>2</v>
      </c>
      <c r="R753">
        <v>0</v>
      </c>
      <c r="S753">
        <v>0</v>
      </c>
      <c r="T753">
        <v>0</v>
      </c>
      <c r="U753" s="50">
        <v>46273.655011574083</v>
      </c>
      <c r="V753" s="50">
        <v>46273.655011574083</v>
      </c>
      <c r="W753" s="51">
        <v>46273</v>
      </c>
      <c r="X753" t="s">
        <v>1747</v>
      </c>
      <c r="Y753" t="s">
        <v>492</v>
      </c>
    </row>
    <row r="754" spans="1:25" ht="15" customHeight="1" x14ac:dyDescent="0.35">
      <c r="A754">
        <v>3</v>
      </c>
      <c r="B754" s="50">
        <v>46273.697916666657</v>
      </c>
      <c r="C754">
        <v>11707204</v>
      </c>
      <c r="D754">
        <v>100006740403</v>
      </c>
      <c r="E754" t="s">
        <v>1726</v>
      </c>
      <c r="F754">
        <v>100</v>
      </c>
      <c r="G754" t="s">
        <v>1745</v>
      </c>
      <c r="H754" t="s">
        <v>1760</v>
      </c>
      <c r="I754">
        <v>5985301</v>
      </c>
      <c r="J754">
        <v>3</v>
      </c>
      <c r="K754" t="s">
        <v>1843</v>
      </c>
      <c r="L754" t="s">
        <v>1844</v>
      </c>
      <c r="N754">
        <v>0</v>
      </c>
      <c r="O754">
        <v>1</v>
      </c>
      <c r="P754">
        <v>1</v>
      </c>
      <c r="Q754">
        <v>1</v>
      </c>
      <c r="R754">
        <v>0</v>
      </c>
      <c r="S754">
        <v>0</v>
      </c>
      <c r="T754">
        <v>0</v>
      </c>
      <c r="U754" s="50">
        <v>46273.655011574083</v>
      </c>
      <c r="V754" s="50">
        <v>46273.655011574083</v>
      </c>
      <c r="W754" s="51">
        <v>46273</v>
      </c>
      <c r="X754" t="s">
        <v>1747</v>
      </c>
      <c r="Y754" t="s">
        <v>492</v>
      </c>
    </row>
    <row r="755" spans="1:25" ht="15" customHeight="1" x14ac:dyDescent="0.35">
      <c r="A755">
        <v>3</v>
      </c>
      <c r="B755" s="50">
        <v>46273.697916666657</v>
      </c>
      <c r="C755">
        <v>11707205</v>
      </c>
      <c r="D755">
        <v>100006740404</v>
      </c>
      <c r="E755" t="s">
        <v>1726</v>
      </c>
      <c r="F755">
        <v>100</v>
      </c>
      <c r="G755" t="s">
        <v>1745</v>
      </c>
      <c r="H755" t="s">
        <v>1760</v>
      </c>
      <c r="I755">
        <v>5986801</v>
      </c>
      <c r="J755">
        <v>3</v>
      </c>
      <c r="K755" t="s">
        <v>1845</v>
      </c>
      <c r="L755" t="s">
        <v>1846</v>
      </c>
      <c r="N755">
        <v>0</v>
      </c>
      <c r="O755">
        <v>3</v>
      </c>
      <c r="P755">
        <v>3</v>
      </c>
      <c r="Q755">
        <v>3</v>
      </c>
      <c r="R755">
        <v>0</v>
      </c>
      <c r="S755">
        <v>0</v>
      </c>
      <c r="T755">
        <v>0</v>
      </c>
      <c r="U755" s="50">
        <v>46273.655011574083</v>
      </c>
      <c r="V755" s="50">
        <v>46273.655011574083</v>
      </c>
      <c r="W755" s="51">
        <v>46273</v>
      </c>
      <c r="X755" t="s">
        <v>1747</v>
      </c>
      <c r="Y755" t="s">
        <v>492</v>
      </c>
    </row>
    <row r="756" spans="1:25" ht="15" customHeight="1" x14ac:dyDescent="0.35">
      <c r="A756">
        <v>3</v>
      </c>
      <c r="B756" s="50">
        <v>46273.697916666657</v>
      </c>
      <c r="C756">
        <v>11707206</v>
      </c>
      <c r="D756">
        <v>100006740404</v>
      </c>
      <c r="E756" t="s">
        <v>1726</v>
      </c>
      <c r="F756">
        <v>100</v>
      </c>
      <c r="G756" t="s">
        <v>1745</v>
      </c>
      <c r="H756" t="s">
        <v>1760</v>
      </c>
      <c r="I756">
        <v>5986801</v>
      </c>
      <c r="J756">
        <v>3</v>
      </c>
      <c r="K756" t="s">
        <v>1847</v>
      </c>
      <c r="L756" t="s">
        <v>1848</v>
      </c>
      <c r="N756">
        <v>0</v>
      </c>
      <c r="O756">
        <v>3</v>
      </c>
      <c r="P756">
        <v>3</v>
      </c>
      <c r="Q756">
        <v>3</v>
      </c>
      <c r="R756">
        <v>0</v>
      </c>
      <c r="S756">
        <v>0</v>
      </c>
      <c r="T756">
        <v>0</v>
      </c>
      <c r="U756" s="50">
        <v>46273.655011574083</v>
      </c>
      <c r="V756" s="50">
        <v>46273.655011574083</v>
      </c>
      <c r="W756" s="51">
        <v>46273</v>
      </c>
      <c r="X756" t="s">
        <v>1747</v>
      </c>
      <c r="Y756" t="s">
        <v>492</v>
      </c>
    </row>
    <row r="757" spans="1:25" ht="15" customHeight="1" x14ac:dyDescent="0.35">
      <c r="A757">
        <v>3</v>
      </c>
      <c r="B757" s="50">
        <v>46273.697916666657</v>
      </c>
      <c r="C757">
        <v>11707207</v>
      </c>
      <c r="D757">
        <v>100006740405</v>
      </c>
      <c r="E757" t="s">
        <v>1726</v>
      </c>
      <c r="F757">
        <v>100</v>
      </c>
      <c r="G757" t="s">
        <v>1745</v>
      </c>
      <c r="H757" t="s">
        <v>1760</v>
      </c>
      <c r="I757">
        <v>5989101</v>
      </c>
      <c r="J757">
        <v>4</v>
      </c>
      <c r="K757" t="s">
        <v>1819</v>
      </c>
      <c r="L757" t="s">
        <v>1820</v>
      </c>
      <c r="N757">
        <v>0</v>
      </c>
      <c r="O757">
        <v>2</v>
      </c>
      <c r="P757">
        <v>2</v>
      </c>
      <c r="Q757">
        <v>2</v>
      </c>
      <c r="R757">
        <v>0</v>
      </c>
      <c r="S757">
        <v>0</v>
      </c>
      <c r="T757">
        <v>0</v>
      </c>
      <c r="U757" s="50">
        <v>46273.655011574083</v>
      </c>
      <c r="V757" s="50">
        <v>46273.655011574083</v>
      </c>
      <c r="W757" s="51">
        <v>46273</v>
      </c>
      <c r="X757" t="s">
        <v>1747</v>
      </c>
      <c r="Y757" t="s">
        <v>492</v>
      </c>
    </row>
    <row r="758" spans="1:25" ht="15" customHeight="1" x14ac:dyDescent="0.35">
      <c r="A758">
        <v>3</v>
      </c>
      <c r="B758" s="50">
        <v>46273.697916666657</v>
      </c>
      <c r="C758">
        <v>11707208</v>
      </c>
      <c r="D758">
        <v>100006740406</v>
      </c>
      <c r="E758" t="s">
        <v>1726</v>
      </c>
      <c r="F758">
        <v>100</v>
      </c>
      <c r="G758" t="s">
        <v>1745</v>
      </c>
      <c r="H758" t="s">
        <v>1760</v>
      </c>
      <c r="I758">
        <v>5989201</v>
      </c>
      <c r="J758">
        <v>4</v>
      </c>
      <c r="K758" t="s">
        <v>1849</v>
      </c>
      <c r="L758" t="s">
        <v>1850</v>
      </c>
      <c r="N758">
        <v>0</v>
      </c>
      <c r="O758">
        <v>1</v>
      </c>
      <c r="P758">
        <v>1</v>
      </c>
      <c r="Q758">
        <v>1</v>
      </c>
      <c r="R758">
        <v>0</v>
      </c>
      <c r="S758">
        <v>0</v>
      </c>
      <c r="T758">
        <v>0</v>
      </c>
      <c r="U758" s="50">
        <v>46273.655011574083</v>
      </c>
      <c r="V758" s="50">
        <v>46273.655011574083</v>
      </c>
      <c r="W758" s="51">
        <v>46273</v>
      </c>
      <c r="X758" t="s">
        <v>1747</v>
      </c>
      <c r="Y758" t="s">
        <v>492</v>
      </c>
    </row>
    <row r="759" spans="1:25" ht="15" customHeight="1" x14ac:dyDescent="0.35">
      <c r="A759">
        <v>3</v>
      </c>
      <c r="B759" s="50">
        <v>46273.697916666657</v>
      </c>
      <c r="C759">
        <v>11707209</v>
      </c>
      <c r="D759">
        <v>100006740407</v>
      </c>
      <c r="E759" t="s">
        <v>1726</v>
      </c>
      <c r="F759">
        <v>100</v>
      </c>
      <c r="G759" t="s">
        <v>1745</v>
      </c>
      <c r="H759" t="s">
        <v>1760</v>
      </c>
      <c r="I759">
        <v>5989401</v>
      </c>
      <c r="J759">
        <v>3</v>
      </c>
      <c r="K759" t="s">
        <v>1851</v>
      </c>
      <c r="L759" t="s">
        <v>1852</v>
      </c>
      <c r="N759">
        <v>0</v>
      </c>
      <c r="O759">
        <v>1</v>
      </c>
      <c r="P759">
        <v>1</v>
      </c>
      <c r="Q759">
        <v>1</v>
      </c>
      <c r="R759">
        <v>0</v>
      </c>
      <c r="S759">
        <v>0</v>
      </c>
      <c r="T759">
        <v>0</v>
      </c>
      <c r="U759" s="50">
        <v>46273.655011574083</v>
      </c>
      <c r="V759" s="50">
        <v>46273.655011574083</v>
      </c>
      <c r="W759" s="51">
        <v>46273</v>
      </c>
      <c r="X759" t="s">
        <v>1747</v>
      </c>
      <c r="Y759" t="s">
        <v>492</v>
      </c>
    </row>
    <row r="760" spans="1:25" ht="15" customHeight="1" x14ac:dyDescent="0.35">
      <c r="A760">
        <v>3</v>
      </c>
      <c r="B760" s="50">
        <v>46273.697916666657</v>
      </c>
      <c r="C760">
        <v>11707210</v>
      </c>
      <c r="D760">
        <v>100006740407</v>
      </c>
      <c r="E760" t="s">
        <v>1726</v>
      </c>
      <c r="F760">
        <v>100</v>
      </c>
      <c r="G760" t="s">
        <v>1745</v>
      </c>
      <c r="H760" t="s">
        <v>1760</v>
      </c>
      <c r="I760">
        <v>5989401</v>
      </c>
      <c r="J760">
        <v>3</v>
      </c>
      <c r="K760" t="s">
        <v>1853</v>
      </c>
      <c r="L760" t="s">
        <v>1854</v>
      </c>
      <c r="N760">
        <v>0</v>
      </c>
      <c r="O760">
        <v>1</v>
      </c>
      <c r="P760">
        <v>1</v>
      </c>
      <c r="Q760">
        <v>1</v>
      </c>
      <c r="R760">
        <v>0</v>
      </c>
      <c r="S760">
        <v>0</v>
      </c>
      <c r="T760">
        <v>0</v>
      </c>
      <c r="U760" s="50">
        <v>46273.655011574083</v>
      </c>
      <c r="V760" s="50">
        <v>46273.655011574083</v>
      </c>
      <c r="W760" s="51">
        <v>46273</v>
      </c>
      <c r="X760" t="s">
        <v>1747</v>
      </c>
      <c r="Y760" t="s">
        <v>492</v>
      </c>
    </row>
    <row r="761" spans="1:25" ht="15" customHeight="1" x14ac:dyDescent="0.35">
      <c r="A761">
        <v>3</v>
      </c>
      <c r="B761" s="50">
        <v>46273.697916666657</v>
      </c>
      <c r="C761">
        <v>11707274</v>
      </c>
      <c r="D761">
        <v>100006740446</v>
      </c>
      <c r="E761" t="s">
        <v>1726</v>
      </c>
      <c r="F761">
        <v>100</v>
      </c>
      <c r="G761" t="s">
        <v>1745</v>
      </c>
      <c r="H761" t="s">
        <v>1760</v>
      </c>
      <c r="I761">
        <v>5992301</v>
      </c>
      <c r="J761">
        <v>3</v>
      </c>
      <c r="K761" t="s">
        <v>1855</v>
      </c>
      <c r="L761" t="s">
        <v>1856</v>
      </c>
      <c r="N761">
        <v>0</v>
      </c>
      <c r="O761">
        <v>2</v>
      </c>
      <c r="P761">
        <v>2</v>
      </c>
      <c r="Q761">
        <v>2</v>
      </c>
      <c r="R761">
        <v>0</v>
      </c>
      <c r="S761">
        <v>0</v>
      </c>
      <c r="T761">
        <v>0</v>
      </c>
      <c r="U761" s="50">
        <v>46273.655023148152</v>
      </c>
      <c r="V761" s="50">
        <v>46273.655023148152</v>
      </c>
      <c r="W761" s="51">
        <v>46273</v>
      </c>
      <c r="X761" t="s">
        <v>1747</v>
      </c>
      <c r="Y761" t="s">
        <v>492</v>
      </c>
    </row>
    <row r="762" spans="1:25" ht="15" customHeight="1" x14ac:dyDescent="0.35">
      <c r="A762">
        <v>3</v>
      </c>
      <c r="B762" s="50">
        <v>46273.697916666657</v>
      </c>
      <c r="C762">
        <v>11707275</v>
      </c>
      <c r="D762">
        <v>100006740446</v>
      </c>
      <c r="E762" t="s">
        <v>1726</v>
      </c>
      <c r="F762">
        <v>100</v>
      </c>
      <c r="G762" t="s">
        <v>1745</v>
      </c>
      <c r="H762" t="s">
        <v>1760</v>
      </c>
      <c r="I762">
        <v>5992301</v>
      </c>
      <c r="J762">
        <v>3</v>
      </c>
      <c r="K762" t="s">
        <v>1785</v>
      </c>
      <c r="L762" t="s">
        <v>1786</v>
      </c>
      <c r="N762">
        <v>0</v>
      </c>
      <c r="O762">
        <v>1</v>
      </c>
      <c r="P762">
        <v>1</v>
      </c>
      <c r="Q762">
        <v>1</v>
      </c>
      <c r="R762">
        <v>0</v>
      </c>
      <c r="S762">
        <v>0</v>
      </c>
      <c r="T762">
        <v>0</v>
      </c>
      <c r="U762" s="50">
        <v>46273.655023148152</v>
      </c>
      <c r="V762" s="50">
        <v>46273.655023148152</v>
      </c>
      <c r="W762" s="51">
        <v>46273</v>
      </c>
      <c r="X762" t="s">
        <v>1747</v>
      </c>
      <c r="Y762" t="s">
        <v>492</v>
      </c>
    </row>
    <row r="763" spans="1:25" ht="15" customHeight="1" x14ac:dyDescent="0.35">
      <c r="A763">
        <v>3</v>
      </c>
      <c r="B763" s="50">
        <v>46273.697916666657</v>
      </c>
      <c r="C763">
        <v>11707276</v>
      </c>
      <c r="D763">
        <v>100006740446</v>
      </c>
      <c r="E763" t="s">
        <v>1726</v>
      </c>
      <c r="F763">
        <v>100</v>
      </c>
      <c r="G763" t="s">
        <v>1745</v>
      </c>
      <c r="H763" t="s">
        <v>1760</v>
      </c>
      <c r="I763">
        <v>5992301</v>
      </c>
      <c r="J763">
        <v>3</v>
      </c>
      <c r="K763" t="s">
        <v>1857</v>
      </c>
      <c r="L763" t="s">
        <v>1858</v>
      </c>
      <c r="N763">
        <v>0</v>
      </c>
      <c r="O763">
        <v>1</v>
      </c>
      <c r="P763">
        <v>1</v>
      </c>
      <c r="Q763">
        <v>1</v>
      </c>
      <c r="R763">
        <v>0</v>
      </c>
      <c r="S763">
        <v>0</v>
      </c>
      <c r="T763">
        <v>0</v>
      </c>
      <c r="U763" s="50">
        <v>46273.655023148152</v>
      </c>
      <c r="V763" s="50">
        <v>46273.655023148152</v>
      </c>
      <c r="W763" s="51">
        <v>46273</v>
      </c>
      <c r="X763" t="s">
        <v>1747</v>
      </c>
      <c r="Y763" t="s">
        <v>492</v>
      </c>
    </row>
    <row r="764" spans="1:25" ht="15" customHeight="1" x14ac:dyDescent="0.35">
      <c r="A764">
        <v>3</v>
      </c>
      <c r="B764" s="50">
        <v>46273.697916666657</v>
      </c>
      <c r="C764">
        <v>11707277</v>
      </c>
      <c r="D764">
        <v>100006740446</v>
      </c>
      <c r="E764" t="s">
        <v>1726</v>
      </c>
      <c r="F764">
        <v>100</v>
      </c>
      <c r="G764" t="s">
        <v>1745</v>
      </c>
      <c r="H764" t="s">
        <v>1760</v>
      </c>
      <c r="I764">
        <v>5992301</v>
      </c>
      <c r="J764">
        <v>3</v>
      </c>
      <c r="K764" t="s">
        <v>1859</v>
      </c>
      <c r="L764" t="s">
        <v>1860</v>
      </c>
      <c r="N764">
        <v>0</v>
      </c>
      <c r="O764">
        <v>1</v>
      </c>
      <c r="P764">
        <v>1</v>
      </c>
      <c r="Q764">
        <v>1</v>
      </c>
      <c r="R764">
        <v>0</v>
      </c>
      <c r="S764">
        <v>0</v>
      </c>
      <c r="T764">
        <v>0</v>
      </c>
      <c r="U764" s="50">
        <v>46273.655023148152</v>
      </c>
      <c r="V764" s="50">
        <v>46273.655023148152</v>
      </c>
      <c r="W764" s="51">
        <v>46273</v>
      </c>
      <c r="X764" t="s">
        <v>1747</v>
      </c>
      <c r="Y764" t="s">
        <v>492</v>
      </c>
    </row>
    <row r="765" spans="1:25" ht="15" customHeight="1" x14ac:dyDescent="0.35">
      <c r="A765">
        <v>3</v>
      </c>
      <c r="B765" s="50">
        <v>46273.697916666657</v>
      </c>
      <c r="C765">
        <v>11707278</v>
      </c>
      <c r="D765">
        <v>100006740446</v>
      </c>
      <c r="E765" t="s">
        <v>1726</v>
      </c>
      <c r="F765">
        <v>100</v>
      </c>
      <c r="G765" t="s">
        <v>1745</v>
      </c>
      <c r="H765" t="s">
        <v>1760</v>
      </c>
      <c r="I765">
        <v>5992301</v>
      </c>
      <c r="J765">
        <v>3</v>
      </c>
      <c r="K765" t="s">
        <v>1845</v>
      </c>
      <c r="L765" t="s">
        <v>1846</v>
      </c>
      <c r="N765">
        <v>0</v>
      </c>
      <c r="O765">
        <v>1</v>
      </c>
      <c r="P765">
        <v>1</v>
      </c>
      <c r="Q765">
        <v>1</v>
      </c>
      <c r="R765">
        <v>0</v>
      </c>
      <c r="S765">
        <v>0</v>
      </c>
      <c r="T765">
        <v>0</v>
      </c>
      <c r="U765" s="50">
        <v>46273.655023148152</v>
      </c>
      <c r="V765" s="50">
        <v>46273.655023148152</v>
      </c>
      <c r="W765" s="51">
        <v>46273</v>
      </c>
      <c r="X765" t="s">
        <v>1747</v>
      </c>
      <c r="Y765" t="s">
        <v>492</v>
      </c>
    </row>
    <row r="766" spans="1:25" ht="15" customHeight="1" x14ac:dyDescent="0.35">
      <c r="A766">
        <v>3</v>
      </c>
      <c r="B766" s="50">
        <v>46273.697916666657</v>
      </c>
      <c r="C766">
        <v>11707279</v>
      </c>
      <c r="D766">
        <v>100006740446</v>
      </c>
      <c r="E766" t="s">
        <v>1726</v>
      </c>
      <c r="F766">
        <v>100</v>
      </c>
      <c r="G766" t="s">
        <v>1745</v>
      </c>
      <c r="H766" t="s">
        <v>1760</v>
      </c>
      <c r="I766">
        <v>5992301</v>
      </c>
      <c r="J766">
        <v>3</v>
      </c>
      <c r="K766" t="s">
        <v>1809</v>
      </c>
      <c r="L766" t="s">
        <v>1810</v>
      </c>
      <c r="N766">
        <v>0</v>
      </c>
      <c r="O766">
        <v>1</v>
      </c>
      <c r="P766">
        <v>1</v>
      </c>
      <c r="Q766">
        <v>1</v>
      </c>
      <c r="R766">
        <v>0</v>
      </c>
      <c r="S766">
        <v>0</v>
      </c>
      <c r="T766">
        <v>0</v>
      </c>
      <c r="U766" s="50">
        <v>46273.655023148152</v>
      </c>
      <c r="V766" s="50">
        <v>46273.655023148152</v>
      </c>
      <c r="W766" s="51">
        <v>46273</v>
      </c>
      <c r="X766" t="s">
        <v>1747</v>
      </c>
      <c r="Y766" t="s">
        <v>492</v>
      </c>
    </row>
    <row r="767" spans="1:25" ht="15" customHeight="1" x14ac:dyDescent="0.35">
      <c r="A767">
        <v>3</v>
      </c>
      <c r="B767" s="50">
        <v>46273.697916666657</v>
      </c>
      <c r="C767">
        <v>11707280</v>
      </c>
      <c r="D767">
        <v>100006740447</v>
      </c>
      <c r="E767" t="s">
        <v>1726</v>
      </c>
      <c r="F767">
        <v>100</v>
      </c>
      <c r="G767" t="s">
        <v>1745</v>
      </c>
      <c r="H767" t="s">
        <v>1760</v>
      </c>
      <c r="I767">
        <v>6000901</v>
      </c>
      <c r="J767">
        <v>3</v>
      </c>
      <c r="K767" t="s">
        <v>1861</v>
      </c>
      <c r="L767" t="s">
        <v>1862</v>
      </c>
      <c r="N767">
        <v>0</v>
      </c>
      <c r="O767">
        <v>1</v>
      </c>
      <c r="P767">
        <v>1</v>
      </c>
      <c r="Q767">
        <v>1</v>
      </c>
      <c r="R767">
        <v>0</v>
      </c>
      <c r="S767">
        <v>0</v>
      </c>
      <c r="T767">
        <v>0</v>
      </c>
      <c r="U767" s="50">
        <v>46273.655023148152</v>
      </c>
      <c r="V767" s="50">
        <v>46273.655023148152</v>
      </c>
      <c r="W767" s="51">
        <v>46273</v>
      </c>
      <c r="X767" t="s">
        <v>1747</v>
      </c>
      <c r="Y767" t="s">
        <v>492</v>
      </c>
    </row>
    <row r="768" spans="1:25" ht="15" customHeight="1" x14ac:dyDescent="0.35">
      <c r="A768">
        <v>3</v>
      </c>
      <c r="B768" s="50">
        <v>46273.697916666657</v>
      </c>
      <c r="C768">
        <v>11707281</v>
      </c>
      <c r="D768">
        <v>100006740447</v>
      </c>
      <c r="E768" t="s">
        <v>1726</v>
      </c>
      <c r="F768">
        <v>100</v>
      </c>
      <c r="G768" t="s">
        <v>1745</v>
      </c>
      <c r="H768" t="s">
        <v>1760</v>
      </c>
      <c r="I768">
        <v>6000901</v>
      </c>
      <c r="J768">
        <v>3</v>
      </c>
      <c r="K768" t="s">
        <v>1863</v>
      </c>
      <c r="L768" t="s">
        <v>1864</v>
      </c>
      <c r="N768">
        <v>0</v>
      </c>
      <c r="O768">
        <v>1</v>
      </c>
      <c r="P768">
        <v>1</v>
      </c>
      <c r="Q768">
        <v>1</v>
      </c>
      <c r="R768">
        <v>0</v>
      </c>
      <c r="S768">
        <v>0</v>
      </c>
      <c r="T768">
        <v>0</v>
      </c>
      <c r="U768" s="50">
        <v>46273.655023148152</v>
      </c>
      <c r="V768" s="50">
        <v>46273.655023148152</v>
      </c>
      <c r="W768" s="51">
        <v>46273</v>
      </c>
      <c r="X768" t="s">
        <v>1747</v>
      </c>
      <c r="Y768" t="s">
        <v>492</v>
      </c>
    </row>
    <row r="769" spans="1:25" ht="15" customHeight="1" x14ac:dyDescent="0.35">
      <c r="A769">
        <v>3</v>
      </c>
      <c r="B769" s="50">
        <v>46273.697916666657</v>
      </c>
      <c r="C769">
        <v>11707288</v>
      </c>
      <c r="D769">
        <v>100006740452</v>
      </c>
      <c r="E769" t="s">
        <v>1726</v>
      </c>
      <c r="F769">
        <v>100</v>
      </c>
      <c r="G769" t="s">
        <v>1745</v>
      </c>
      <c r="H769" t="s">
        <v>1760</v>
      </c>
      <c r="I769">
        <v>5995901</v>
      </c>
      <c r="J769">
        <v>3</v>
      </c>
      <c r="K769" t="s">
        <v>1857</v>
      </c>
      <c r="L769" t="s">
        <v>1858</v>
      </c>
      <c r="N769">
        <v>0</v>
      </c>
      <c r="O769">
        <v>1</v>
      </c>
      <c r="P769">
        <v>1</v>
      </c>
      <c r="Q769">
        <v>1</v>
      </c>
      <c r="R769">
        <v>0</v>
      </c>
      <c r="S769">
        <v>0</v>
      </c>
      <c r="T769">
        <v>0</v>
      </c>
      <c r="U769" s="50">
        <v>46273.655034722222</v>
      </c>
      <c r="V769" s="50">
        <v>46273.655034722222</v>
      </c>
      <c r="W769" s="51">
        <v>46273</v>
      </c>
      <c r="X769" t="s">
        <v>1747</v>
      </c>
      <c r="Y769" t="s">
        <v>492</v>
      </c>
    </row>
    <row r="770" spans="1:25" ht="15" customHeight="1" x14ac:dyDescent="0.35">
      <c r="A770">
        <v>3</v>
      </c>
      <c r="B770" s="50">
        <v>46273.697916666657</v>
      </c>
      <c r="C770">
        <v>11707298</v>
      </c>
      <c r="D770">
        <v>100006740460</v>
      </c>
      <c r="E770" t="s">
        <v>1726</v>
      </c>
      <c r="F770">
        <v>100</v>
      </c>
      <c r="G770" t="s">
        <v>1745</v>
      </c>
      <c r="H770" t="s">
        <v>1760</v>
      </c>
      <c r="I770">
        <v>5956401</v>
      </c>
      <c r="J770">
        <v>4</v>
      </c>
      <c r="K770" t="s">
        <v>1865</v>
      </c>
      <c r="L770" t="s">
        <v>1866</v>
      </c>
      <c r="N770">
        <v>0</v>
      </c>
      <c r="O770">
        <v>1</v>
      </c>
      <c r="P770">
        <v>1</v>
      </c>
      <c r="Q770">
        <v>1</v>
      </c>
      <c r="R770">
        <v>0</v>
      </c>
      <c r="S770">
        <v>0</v>
      </c>
      <c r="T770">
        <v>0</v>
      </c>
      <c r="U770" s="50">
        <v>46273.655034722222</v>
      </c>
      <c r="V770" s="50">
        <v>46273.655034722222</v>
      </c>
      <c r="W770" s="51">
        <v>46273</v>
      </c>
      <c r="X770" t="s">
        <v>1747</v>
      </c>
      <c r="Y770" t="s">
        <v>492</v>
      </c>
    </row>
    <row r="771" spans="1:25" ht="15" customHeight="1" x14ac:dyDescent="0.35">
      <c r="A771">
        <v>3</v>
      </c>
      <c r="B771" s="50">
        <v>46273.697916666657</v>
      </c>
      <c r="C771">
        <v>11707299</v>
      </c>
      <c r="D771">
        <v>100006740460</v>
      </c>
      <c r="E771" t="s">
        <v>1726</v>
      </c>
      <c r="F771">
        <v>100</v>
      </c>
      <c r="G771" t="s">
        <v>1745</v>
      </c>
      <c r="H771" t="s">
        <v>1760</v>
      </c>
      <c r="I771">
        <v>5956401</v>
      </c>
      <c r="J771">
        <v>4</v>
      </c>
      <c r="K771" t="s">
        <v>1867</v>
      </c>
      <c r="L771" t="s">
        <v>1868</v>
      </c>
      <c r="N771">
        <v>0</v>
      </c>
      <c r="O771">
        <v>1</v>
      </c>
      <c r="P771">
        <v>1</v>
      </c>
      <c r="Q771">
        <v>1</v>
      </c>
      <c r="R771">
        <v>0</v>
      </c>
      <c r="S771">
        <v>0</v>
      </c>
      <c r="T771">
        <v>0</v>
      </c>
      <c r="U771" s="50">
        <v>46273.655034722222</v>
      </c>
      <c r="V771" s="50">
        <v>46273.655034722222</v>
      </c>
      <c r="W771" s="51">
        <v>46273</v>
      </c>
      <c r="X771" t="s">
        <v>1747</v>
      </c>
      <c r="Y771" t="s">
        <v>492</v>
      </c>
    </row>
    <row r="772" spans="1:25" ht="15" customHeight="1" x14ac:dyDescent="0.35">
      <c r="A772">
        <v>3</v>
      </c>
      <c r="B772" s="50">
        <v>46273.697916666657</v>
      </c>
      <c r="C772">
        <v>11707300</v>
      </c>
      <c r="D772">
        <v>100006740461</v>
      </c>
      <c r="E772" t="s">
        <v>1726</v>
      </c>
      <c r="F772">
        <v>100</v>
      </c>
      <c r="G772" t="s">
        <v>1745</v>
      </c>
      <c r="H772" t="s">
        <v>1760</v>
      </c>
      <c r="I772">
        <v>5975401</v>
      </c>
      <c r="J772">
        <v>5</v>
      </c>
      <c r="K772" t="s">
        <v>1869</v>
      </c>
      <c r="L772" t="s">
        <v>1870</v>
      </c>
      <c r="N772">
        <v>0</v>
      </c>
      <c r="O772">
        <v>3</v>
      </c>
      <c r="P772">
        <v>3</v>
      </c>
      <c r="Q772">
        <v>3</v>
      </c>
      <c r="R772">
        <v>0</v>
      </c>
      <c r="S772">
        <v>0</v>
      </c>
      <c r="T772">
        <v>0</v>
      </c>
      <c r="U772" s="50">
        <v>46273.655034722222</v>
      </c>
      <c r="V772" s="50">
        <v>46273.655034722222</v>
      </c>
      <c r="W772" s="51">
        <v>46273</v>
      </c>
      <c r="X772" t="s">
        <v>1747</v>
      </c>
      <c r="Y772" t="s">
        <v>492</v>
      </c>
    </row>
    <row r="773" spans="1:25" ht="15" customHeight="1" x14ac:dyDescent="0.35">
      <c r="A773">
        <v>3</v>
      </c>
      <c r="B773" s="50">
        <v>46273.697916666657</v>
      </c>
      <c r="C773">
        <v>11707301</v>
      </c>
      <c r="D773">
        <v>100006740462</v>
      </c>
      <c r="E773" t="s">
        <v>1726</v>
      </c>
      <c r="F773">
        <v>100</v>
      </c>
      <c r="G773" t="s">
        <v>1745</v>
      </c>
      <c r="H773" t="s">
        <v>1760</v>
      </c>
      <c r="I773">
        <v>6001201</v>
      </c>
      <c r="J773">
        <v>3</v>
      </c>
      <c r="K773" t="s">
        <v>1801</v>
      </c>
      <c r="L773" t="s">
        <v>1802</v>
      </c>
      <c r="N773">
        <v>0</v>
      </c>
      <c r="O773">
        <v>1</v>
      </c>
      <c r="P773">
        <v>1</v>
      </c>
      <c r="Q773">
        <v>1</v>
      </c>
      <c r="R773">
        <v>0</v>
      </c>
      <c r="S773">
        <v>0</v>
      </c>
      <c r="T773">
        <v>0</v>
      </c>
      <c r="U773" s="50">
        <v>46273.655034722222</v>
      </c>
      <c r="V773" s="50">
        <v>46273.655034722222</v>
      </c>
      <c r="W773" s="51">
        <v>46273</v>
      </c>
      <c r="X773" t="s">
        <v>1747</v>
      </c>
      <c r="Y773" t="s">
        <v>492</v>
      </c>
    </row>
    <row r="774" spans="1:25" ht="15" customHeight="1" x14ac:dyDescent="0.35">
      <c r="A774">
        <v>3</v>
      </c>
      <c r="B774" s="50">
        <v>46273.697916666657</v>
      </c>
      <c r="C774">
        <v>11707305</v>
      </c>
      <c r="D774">
        <v>100006740466</v>
      </c>
      <c r="E774" t="s">
        <v>1726</v>
      </c>
      <c r="F774">
        <v>100</v>
      </c>
      <c r="G774" t="s">
        <v>1745</v>
      </c>
      <c r="H774" t="s">
        <v>1760</v>
      </c>
      <c r="I774">
        <v>5966401</v>
      </c>
      <c r="J774">
        <v>3</v>
      </c>
      <c r="K774" t="s">
        <v>1793</v>
      </c>
      <c r="L774" t="s">
        <v>1794</v>
      </c>
      <c r="N774">
        <v>0</v>
      </c>
      <c r="O774">
        <v>1</v>
      </c>
      <c r="P774">
        <v>1</v>
      </c>
      <c r="Q774">
        <v>1</v>
      </c>
      <c r="R774">
        <v>0</v>
      </c>
      <c r="S774">
        <v>0</v>
      </c>
      <c r="T774">
        <v>0</v>
      </c>
      <c r="U774" s="50">
        <v>46273.655046296299</v>
      </c>
      <c r="V774" s="50">
        <v>46273.655046296299</v>
      </c>
      <c r="W774" s="51">
        <v>46273</v>
      </c>
      <c r="X774" t="s">
        <v>1747</v>
      </c>
      <c r="Y774" t="s">
        <v>492</v>
      </c>
    </row>
    <row r="775" spans="1:25" ht="15" customHeight="1" x14ac:dyDescent="0.35">
      <c r="A775">
        <v>3</v>
      </c>
      <c r="B775" s="50">
        <v>46273.697916666657</v>
      </c>
      <c r="C775">
        <v>11707306</v>
      </c>
      <c r="D775">
        <v>100006740466</v>
      </c>
      <c r="E775" t="s">
        <v>1726</v>
      </c>
      <c r="F775">
        <v>100</v>
      </c>
      <c r="G775" t="s">
        <v>1745</v>
      </c>
      <c r="H775" t="s">
        <v>1760</v>
      </c>
      <c r="I775">
        <v>5966401</v>
      </c>
      <c r="J775">
        <v>3</v>
      </c>
      <c r="K775" t="s">
        <v>1785</v>
      </c>
      <c r="L775" t="s">
        <v>1786</v>
      </c>
      <c r="N775">
        <v>0</v>
      </c>
      <c r="O775">
        <v>2</v>
      </c>
      <c r="P775">
        <v>2</v>
      </c>
      <c r="Q775">
        <v>2</v>
      </c>
      <c r="R775">
        <v>0</v>
      </c>
      <c r="S775">
        <v>0</v>
      </c>
      <c r="T775">
        <v>0</v>
      </c>
      <c r="U775" s="50">
        <v>46273.655046296299</v>
      </c>
      <c r="V775" s="50">
        <v>46273.655046296299</v>
      </c>
      <c r="W775" s="51">
        <v>46273</v>
      </c>
      <c r="X775" t="s">
        <v>1747</v>
      </c>
      <c r="Y775" t="s">
        <v>492</v>
      </c>
    </row>
    <row r="776" spans="1:25" ht="15" customHeight="1" x14ac:dyDescent="0.35">
      <c r="A776">
        <v>3</v>
      </c>
      <c r="B776" s="50">
        <v>46273.697916666657</v>
      </c>
      <c r="C776">
        <v>11707307</v>
      </c>
      <c r="D776">
        <v>100006740466</v>
      </c>
      <c r="E776" t="s">
        <v>1726</v>
      </c>
      <c r="F776">
        <v>100</v>
      </c>
      <c r="G776" t="s">
        <v>1745</v>
      </c>
      <c r="H776" t="s">
        <v>1760</v>
      </c>
      <c r="I776">
        <v>5966401</v>
      </c>
      <c r="J776">
        <v>3</v>
      </c>
      <c r="K776" t="s">
        <v>1871</v>
      </c>
      <c r="L776" t="s">
        <v>1872</v>
      </c>
      <c r="N776">
        <v>0</v>
      </c>
      <c r="O776">
        <v>2</v>
      </c>
      <c r="P776">
        <v>2</v>
      </c>
      <c r="Q776">
        <v>2</v>
      </c>
      <c r="R776">
        <v>0</v>
      </c>
      <c r="S776">
        <v>0</v>
      </c>
      <c r="T776">
        <v>0</v>
      </c>
      <c r="U776" s="50">
        <v>46273.655046296299</v>
      </c>
      <c r="V776" s="50">
        <v>46273.655046296299</v>
      </c>
      <c r="W776" s="51">
        <v>46273</v>
      </c>
      <c r="X776" t="s">
        <v>1747</v>
      </c>
      <c r="Y776" t="s">
        <v>492</v>
      </c>
    </row>
    <row r="777" spans="1:25" ht="15" customHeight="1" x14ac:dyDescent="0.35">
      <c r="A777">
        <v>3</v>
      </c>
      <c r="B777" s="50">
        <v>46273.697916666657</v>
      </c>
      <c r="C777">
        <v>11707308</v>
      </c>
      <c r="D777">
        <v>100006740466</v>
      </c>
      <c r="E777" t="s">
        <v>1726</v>
      </c>
      <c r="F777">
        <v>100</v>
      </c>
      <c r="G777" t="s">
        <v>1745</v>
      </c>
      <c r="H777" t="s">
        <v>1760</v>
      </c>
      <c r="I777">
        <v>5966401</v>
      </c>
      <c r="J777">
        <v>3</v>
      </c>
      <c r="K777" t="s">
        <v>1809</v>
      </c>
      <c r="L777" t="s">
        <v>1810</v>
      </c>
      <c r="N777">
        <v>0</v>
      </c>
      <c r="O777">
        <v>1</v>
      </c>
      <c r="P777">
        <v>1</v>
      </c>
      <c r="Q777">
        <v>1</v>
      </c>
      <c r="R777">
        <v>0</v>
      </c>
      <c r="S777">
        <v>0</v>
      </c>
      <c r="T777">
        <v>0</v>
      </c>
      <c r="U777" s="50">
        <v>46273.655046296299</v>
      </c>
      <c r="V777" s="50">
        <v>46273.655046296299</v>
      </c>
      <c r="W777" s="51">
        <v>46273</v>
      </c>
      <c r="X777" t="s">
        <v>1747</v>
      </c>
      <c r="Y777" t="s">
        <v>492</v>
      </c>
    </row>
    <row r="778" spans="1:25" ht="15" customHeight="1" x14ac:dyDescent="0.35">
      <c r="A778">
        <v>3</v>
      </c>
      <c r="B778" s="50">
        <v>46273.697916666657</v>
      </c>
      <c r="C778">
        <v>11707309</v>
      </c>
      <c r="D778">
        <v>100006740467</v>
      </c>
      <c r="E778" t="s">
        <v>1726</v>
      </c>
      <c r="F778">
        <v>100</v>
      </c>
      <c r="G778" t="s">
        <v>1745</v>
      </c>
      <c r="H778" t="s">
        <v>1760</v>
      </c>
      <c r="I778">
        <v>5969101</v>
      </c>
      <c r="J778">
        <v>4</v>
      </c>
      <c r="K778" t="s">
        <v>1839</v>
      </c>
      <c r="L778" t="s">
        <v>1840</v>
      </c>
      <c r="N778">
        <v>0</v>
      </c>
      <c r="O778">
        <v>1</v>
      </c>
      <c r="P778">
        <v>1</v>
      </c>
      <c r="Q778">
        <v>1</v>
      </c>
      <c r="R778">
        <v>0</v>
      </c>
      <c r="S778">
        <v>0</v>
      </c>
      <c r="T778">
        <v>0</v>
      </c>
      <c r="U778" s="50">
        <v>46273.655046296299</v>
      </c>
      <c r="V778" s="50">
        <v>46273.655046296299</v>
      </c>
      <c r="W778" s="51">
        <v>46273</v>
      </c>
      <c r="X778" t="s">
        <v>1747</v>
      </c>
      <c r="Y778" t="s">
        <v>492</v>
      </c>
    </row>
    <row r="779" spans="1:25" ht="15" customHeight="1" x14ac:dyDescent="0.35">
      <c r="A779">
        <v>3</v>
      </c>
      <c r="B779" s="50">
        <v>46273.697916666657</v>
      </c>
      <c r="C779">
        <v>11707310</v>
      </c>
      <c r="D779">
        <v>100006740468</v>
      </c>
      <c r="E779" t="s">
        <v>1726</v>
      </c>
      <c r="F779">
        <v>100</v>
      </c>
      <c r="G779" t="s">
        <v>1745</v>
      </c>
      <c r="H779" t="s">
        <v>1760</v>
      </c>
      <c r="I779">
        <v>5999701</v>
      </c>
      <c r="J779">
        <v>3</v>
      </c>
      <c r="K779" t="s">
        <v>1873</v>
      </c>
      <c r="L779" t="s">
        <v>1874</v>
      </c>
      <c r="N779">
        <v>0</v>
      </c>
      <c r="O779">
        <v>1</v>
      </c>
      <c r="P779">
        <v>1</v>
      </c>
      <c r="Q779">
        <v>1</v>
      </c>
      <c r="R779">
        <v>0</v>
      </c>
      <c r="S779">
        <v>0</v>
      </c>
      <c r="T779">
        <v>0</v>
      </c>
      <c r="U779" s="50">
        <v>46273.655046296299</v>
      </c>
      <c r="V779" s="50">
        <v>46273.655046296299</v>
      </c>
      <c r="W779" s="51">
        <v>46273</v>
      </c>
      <c r="X779" t="s">
        <v>1747</v>
      </c>
      <c r="Y779" t="s">
        <v>492</v>
      </c>
    </row>
    <row r="780" spans="1:25" ht="15" customHeight="1" x14ac:dyDescent="0.35">
      <c r="A780">
        <v>3</v>
      </c>
      <c r="B780" s="50">
        <v>46273.697916666657</v>
      </c>
      <c r="C780">
        <v>11707323</v>
      </c>
      <c r="D780">
        <v>100006740476</v>
      </c>
      <c r="E780" t="s">
        <v>1726</v>
      </c>
      <c r="F780">
        <v>100</v>
      </c>
      <c r="G780" t="s">
        <v>1745</v>
      </c>
      <c r="H780" t="s">
        <v>1760</v>
      </c>
      <c r="I780">
        <v>5987201</v>
      </c>
      <c r="J780">
        <v>4</v>
      </c>
      <c r="K780" t="s">
        <v>1875</v>
      </c>
      <c r="L780" t="s">
        <v>1876</v>
      </c>
      <c r="N780">
        <v>0</v>
      </c>
      <c r="O780">
        <v>3</v>
      </c>
      <c r="P780">
        <v>3</v>
      </c>
      <c r="Q780">
        <v>3</v>
      </c>
      <c r="R780">
        <v>0</v>
      </c>
      <c r="S780">
        <v>0</v>
      </c>
      <c r="T780">
        <v>0</v>
      </c>
      <c r="U780" s="50">
        <v>46273.655057870368</v>
      </c>
      <c r="V780" s="50">
        <v>46273.655057870368</v>
      </c>
      <c r="W780" s="51">
        <v>46273</v>
      </c>
      <c r="X780" t="s">
        <v>1747</v>
      </c>
      <c r="Y780" t="s">
        <v>492</v>
      </c>
    </row>
    <row r="781" spans="1:25" ht="15" customHeight="1" x14ac:dyDescent="0.35">
      <c r="A781">
        <v>3</v>
      </c>
      <c r="B781" s="50">
        <v>46273.697916666657</v>
      </c>
      <c r="C781">
        <v>11707324</v>
      </c>
      <c r="D781">
        <v>100006740477</v>
      </c>
      <c r="E781" t="s">
        <v>1726</v>
      </c>
      <c r="F781">
        <v>100</v>
      </c>
      <c r="G781" t="s">
        <v>1745</v>
      </c>
      <c r="H781" t="s">
        <v>1760</v>
      </c>
      <c r="I781">
        <v>6004401</v>
      </c>
      <c r="J781">
        <v>4</v>
      </c>
      <c r="K781" t="s">
        <v>1877</v>
      </c>
      <c r="L781" t="s">
        <v>1878</v>
      </c>
      <c r="N781">
        <v>0</v>
      </c>
      <c r="O781">
        <v>1</v>
      </c>
      <c r="P781">
        <v>1</v>
      </c>
      <c r="Q781">
        <v>1</v>
      </c>
      <c r="R781">
        <v>0</v>
      </c>
      <c r="S781">
        <v>0</v>
      </c>
      <c r="T781">
        <v>0</v>
      </c>
      <c r="U781" s="50">
        <v>46273.655057870368</v>
      </c>
      <c r="V781" s="50">
        <v>46273.655057870368</v>
      </c>
      <c r="W781" s="51">
        <v>46273</v>
      </c>
      <c r="X781" t="s">
        <v>1747</v>
      </c>
      <c r="Y781" t="s">
        <v>492</v>
      </c>
    </row>
    <row r="782" spans="1:25" ht="15" customHeight="1" x14ac:dyDescent="0.35">
      <c r="A782">
        <v>3</v>
      </c>
      <c r="B782" s="50">
        <v>46273.697916666657</v>
      </c>
      <c r="C782">
        <v>11707333</v>
      </c>
      <c r="D782">
        <v>100006740483</v>
      </c>
      <c r="E782" t="s">
        <v>1726</v>
      </c>
      <c r="F782">
        <v>100</v>
      </c>
      <c r="G782" t="s">
        <v>1745</v>
      </c>
      <c r="H782" t="s">
        <v>1760</v>
      </c>
      <c r="I782">
        <v>6000301</v>
      </c>
      <c r="J782">
        <v>4</v>
      </c>
      <c r="K782" t="s">
        <v>1879</v>
      </c>
      <c r="L782" t="s">
        <v>1880</v>
      </c>
      <c r="N782">
        <v>0</v>
      </c>
      <c r="O782">
        <v>1</v>
      </c>
      <c r="P782">
        <v>1</v>
      </c>
      <c r="Q782">
        <v>1</v>
      </c>
      <c r="R782">
        <v>0</v>
      </c>
      <c r="S782">
        <v>0</v>
      </c>
      <c r="T782">
        <v>0</v>
      </c>
      <c r="U782" s="50">
        <v>46273.655069444438</v>
      </c>
      <c r="V782" s="50">
        <v>46273.655069444438</v>
      </c>
      <c r="W782" s="51">
        <v>46273</v>
      </c>
      <c r="X782" t="s">
        <v>1747</v>
      </c>
      <c r="Y782" t="s">
        <v>492</v>
      </c>
    </row>
    <row r="783" spans="1:25" ht="15" customHeight="1" x14ac:dyDescent="0.35">
      <c r="A783">
        <v>3</v>
      </c>
      <c r="B783" s="50">
        <v>46273.697916666657</v>
      </c>
      <c r="C783">
        <v>11707334</v>
      </c>
      <c r="D783">
        <v>100006740483</v>
      </c>
      <c r="E783" t="s">
        <v>1726</v>
      </c>
      <c r="F783">
        <v>100</v>
      </c>
      <c r="G783" t="s">
        <v>1745</v>
      </c>
      <c r="H783" t="s">
        <v>1760</v>
      </c>
      <c r="I783">
        <v>6000301</v>
      </c>
      <c r="J783">
        <v>4</v>
      </c>
      <c r="K783" t="s">
        <v>1881</v>
      </c>
      <c r="L783" t="s">
        <v>1882</v>
      </c>
      <c r="N783">
        <v>0</v>
      </c>
      <c r="O783">
        <v>3</v>
      </c>
      <c r="P783">
        <v>3</v>
      </c>
      <c r="Q783">
        <v>3</v>
      </c>
      <c r="R783">
        <v>0</v>
      </c>
      <c r="S783">
        <v>0</v>
      </c>
      <c r="T783">
        <v>0</v>
      </c>
      <c r="U783" s="50">
        <v>46273.655069444438</v>
      </c>
      <c r="V783" s="50">
        <v>46273.655069444438</v>
      </c>
      <c r="W783" s="51">
        <v>46273</v>
      </c>
      <c r="X783" t="s">
        <v>1747</v>
      </c>
      <c r="Y783" t="s">
        <v>492</v>
      </c>
    </row>
    <row r="784" spans="1:25" ht="15" customHeight="1" x14ac:dyDescent="0.35">
      <c r="A784">
        <v>3</v>
      </c>
      <c r="B784" s="50">
        <v>46273.697916666657</v>
      </c>
      <c r="C784">
        <v>11707335</v>
      </c>
      <c r="D784">
        <v>100006740483</v>
      </c>
      <c r="E784" t="s">
        <v>1726</v>
      </c>
      <c r="F784">
        <v>100</v>
      </c>
      <c r="G784" t="s">
        <v>1745</v>
      </c>
      <c r="H784" t="s">
        <v>1760</v>
      </c>
      <c r="I784">
        <v>6000301</v>
      </c>
      <c r="J784">
        <v>4</v>
      </c>
      <c r="K784" t="s">
        <v>1883</v>
      </c>
      <c r="L784" t="s">
        <v>1884</v>
      </c>
      <c r="N784">
        <v>0</v>
      </c>
      <c r="O784">
        <v>1</v>
      </c>
      <c r="P784">
        <v>1</v>
      </c>
      <c r="Q784">
        <v>1</v>
      </c>
      <c r="R784">
        <v>0</v>
      </c>
      <c r="S784">
        <v>0</v>
      </c>
      <c r="T784">
        <v>0</v>
      </c>
      <c r="U784" s="50">
        <v>46273.655069444438</v>
      </c>
      <c r="V784" s="50">
        <v>46273.655069444438</v>
      </c>
      <c r="W784" s="51">
        <v>46273</v>
      </c>
      <c r="X784" t="s">
        <v>1747</v>
      </c>
      <c r="Y784" t="s">
        <v>492</v>
      </c>
    </row>
    <row r="785" spans="1:25" ht="15" customHeight="1" x14ac:dyDescent="0.35">
      <c r="A785">
        <v>3</v>
      </c>
      <c r="B785" s="50">
        <v>46273.697916666657</v>
      </c>
      <c r="C785">
        <v>11707336</v>
      </c>
      <c r="D785">
        <v>100006740483</v>
      </c>
      <c r="E785" t="s">
        <v>1726</v>
      </c>
      <c r="F785">
        <v>100</v>
      </c>
      <c r="G785" t="s">
        <v>1745</v>
      </c>
      <c r="H785" t="s">
        <v>1760</v>
      </c>
      <c r="I785">
        <v>6000301</v>
      </c>
      <c r="J785">
        <v>4</v>
      </c>
      <c r="K785" t="s">
        <v>1885</v>
      </c>
      <c r="L785" t="s">
        <v>1886</v>
      </c>
      <c r="N785">
        <v>0</v>
      </c>
      <c r="O785">
        <v>2</v>
      </c>
      <c r="P785">
        <v>2</v>
      </c>
      <c r="Q785">
        <v>2</v>
      </c>
      <c r="R785">
        <v>0</v>
      </c>
      <c r="S785">
        <v>0</v>
      </c>
      <c r="T785">
        <v>0</v>
      </c>
      <c r="U785" s="50">
        <v>46273.655069444438</v>
      </c>
      <c r="V785" s="50">
        <v>46273.655069444438</v>
      </c>
      <c r="W785" s="51">
        <v>46273</v>
      </c>
      <c r="X785" t="s">
        <v>1747</v>
      </c>
      <c r="Y785" t="s">
        <v>492</v>
      </c>
    </row>
    <row r="786" spans="1:25" ht="15" customHeight="1" x14ac:dyDescent="0.35">
      <c r="A786">
        <v>3</v>
      </c>
      <c r="B786" s="50">
        <v>46273.697916666657</v>
      </c>
      <c r="C786">
        <v>11707337</v>
      </c>
      <c r="D786">
        <v>100006740483</v>
      </c>
      <c r="E786" t="s">
        <v>1726</v>
      </c>
      <c r="F786">
        <v>100</v>
      </c>
      <c r="G786" t="s">
        <v>1745</v>
      </c>
      <c r="H786" t="s">
        <v>1760</v>
      </c>
      <c r="I786">
        <v>6000301</v>
      </c>
      <c r="J786">
        <v>4</v>
      </c>
      <c r="K786" t="s">
        <v>1839</v>
      </c>
      <c r="L786" t="s">
        <v>1840</v>
      </c>
      <c r="N786">
        <v>0</v>
      </c>
      <c r="O786">
        <v>1</v>
      </c>
      <c r="P786">
        <v>1</v>
      </c>
      <c r="Q786">
        <v>1</v>
      </c>
      <c r="R786">
        <v>0</v>
      </c>
      <c r="S786">
        <v>0</v>
      </c>
      <c r="T786">
        <v>0</v>
      </c>
      <c r="U786" s="50">
        <v>46273.655069444438</v>
      </c>
      <c r="V786" s="50">
        <v>46273.655069444438</v>
      </c>
      <c r="W786" s="51">
        <v>46273</v>
      </c>
      <c r="X786" t="s">
        <v>1747</v>
      </c>
      <c r="Y786" t="s">
        <v>492</v>
      </c>
    </row>
    <row r="787" spans="1:25" ht="15" customHeight="1" x14ac:dyDescent="0.35">
      <c r="A787">
        <v>3</v>
      </c>
      <c r="B787" s="50">
        <v>46273.697916666657</v>
      </c>
      <c r="C787">
        <v>11707338</v>
      </c>
      <c r="D787">
        <v>100006740484</v>
      </c>
      <c r="E787" t="s">
        <v>1726</v>
      </c>
      <c r="F787">
        <v>100</v>
      </c>
      <c r="G787" t="s">
        <v>1745</v>
      </c>
      <c r="H787" t="s">
        <v>1760</v>
      </c>
      <c r="I787">
        <v>6000302</v>
      </c>
      <c r="J787">
        <v>5</v>
      </c>
      <c r="K787" t="s">
        <v>1887</v>
      </c>
      <c r="L787" t="s">
        <v>1888</v>
      </c>
      <c r="N787">
        <v>0</v>
      </c>
      <c r="O787">
        <v>2</v>
      </c>
      <c r="P787">
        <v>2</v>
      </c>
      <c r="Q787">
        <v>2</v>
      </c>
      <c r="R787">
        <v>0</v>
      </c>
      <c r="S787">
        <v>0</v>
      </c>
      <c r="T787">
        <v>0</v>
      </c>
      <c r="U787" s="50">
        <v>46273.655069444438</v>
      </c>
      <c r="V787" s="50">
        <v>46273.655069444438</v>
      </c>
      <c r="W787" s="51">
        <v>46273</v>
      </c>
      <c r="X787" t="s">
        <v>1747</v>
      </c>
      <c r="Y787" t="s">
        <v>492</v>
      </c>
    </row>
    <row r="788" spans="1:25" ht="15" customHeight="1" x14ac:dyDescent="0.35">
      <c r="A788">
        <v>3</v>
      </c>
      <c r="B788" s="50">
        <v>46273.697916666657</v>
      </c>
      <c r="C788">
        <v>11707339</v>
      </c>
      <c r="D788">
        <v>100006740485</v>
      </c>
      <c r="E788" t="s">
        <v>1726</v>
      </c>
      <c r="F788">
        <v>100</v>
      </c>
      <c r="G788" t="s">
        <v>1745</v>
      </c>
      <c r="H788" t="s">
        <v>1760</v>
      </c>
      <c r="I788">
        <v>6001101</v>
      </c>
      <c r="J788">
        <v>3</v>
      </c>
      <c r="K788" t="s">
        <v>1803</v>
      </c>
      <c r="L788" t="s">
        <v>1804</v>
      </c>
      <c r="N788">
        <v>0</v>
      </c>
      <c r="O788">
        <v>1</v>
      </c>
      <c r="P788">
        <v>1</v>
      </c>
      <c r="Q788">
        <v>1</v>
      </c>
      <c r="R788">
        <v>0</v>
      </c>
      <c r="S788">
        <v>0</v>
      </c>
      <c r="T788">
        <v>0</v>
      </c>
      <c r="U788" s="50">
        <v>46273.655069444438</v>
      </c>
      <c r="V788" s="50">
        <v>46273.655069444438</v>
      </c>
      <c r="W788" s="51">
        <v>46273</v>
      </c>
      <c r="X788" t="s">
        <v>1747</v>
      </c>
      <c r="Y788" t="s">
        <v>492</v>
      </c>
    </row>
    <row r="789" spans="1:25" ht="15" customHeight="1" x14ac:dyDescent="0.35">
      <c r="A789">
        <v>3</v>
      </c>
      <c r="B789" s="50">
        <v>46273.697916666657</v>
      </c>
      <c r="C789">
        <v>11707340</v>
      </c>
      <c r="D789">
        <v>100006740485</v>
      </c>
      <c r="E789" t="s">
        <v>1726</v>
      </c>
      <c r="F789">
        <v>100</v>
      </c>
      <c r="G789" t="s">
        <v>1745</v>
      </c>
      <c r="H789" t="s">
        <v>1760</v>
      </c>
      <c r="I789">
        <v>6001101</v>
      </c>
      <c r="J789">
        <v>3</v>
      </c>
      <c r="K789" t="s">
        <v>1889</v>
      </c>
      <c r="L789" t="s">
        <v>1890</v>
      </c>
      <c r="N789">
        <v>0</v>
      </c>
      <c r="O789">
        <v>2</v>
      </c>
      <c r="P789">
        <v>2</v>
      </c>
      <c r="Q789">
        <v>2</v>
      </c>
      <c r="R789">
        <v>0</v>
      </c>
      <c r="S789">
        <v>0</v>
      </c>
      <c r="T789">
        <v>0</v>
      </c>
      <c r="U789" s="50">
        <v>46273.655069444438</v>
      </c>
      <c r="V789" s="50">
        <v>46273.655069444438</v>
      </c>
      <c r="W789" s="51">
        <v>46273</v>
      </c>
      <c r="X789" t="s">
        <v>1747</v>
      </c>
      <c r="Y789" t="s">
        <v>492</v>
      </c>
    </row>
    <row r="790" spans="1:25" ht="15" customHeight="1" x14ac:dyDescent="0.35">
      <c r="A790">
        <v>3</v>
      </c>
      <c r="B790" s="50">
        <v>46273.697916666657</v>
      </c>
      <c r="C790">
        <v>11707341</v>
      </c>
      <c r="D790">
        <v>100006740485</v>
      </c>
      <c r="E790" t="s">
        <v>1726</v>
      </c>
      <c r="F790">
        <v>100</v>
      </c>
      <c r="G790" t="s">
        <v>1745</v>
      </c>
      <c r="H790" t="s">
        <v>1760</v>
      </c>
      <c r="I790">
        <v>6001101</v>
      </c>
      <c r="J790">
        <v>3</v>
      </c>
      <c r="K790" t="s">
        <v>1843</v>
      </c>
      <c r="L790" t="s">
        <v>1844</v>
      </c>
      <c r="N790">
        <v>0</v>
      </c>
      <c r="O790">
        <v>2</v>
      </c>
      <c r="P790">
        <v>2</v>
      </c>
      <c r="Q790">
        <v>2</v>
      </c>
      <c r="R790">
        <v>0</v>
      </c>
      <c r="S790">
        <v>0</v>
      </c>
      <c r="T790">
        <v>0</v>
      </c>
      <c r="U790" s="50">
        <v>46273.655069444438</v>
      </c>
      <c r="V790" s="50">
        <v>46273.655069444438</v>
      </c>
      <c r="W790" s="51">
        <v>46273</v>
      </c>
      <c r="X790" t="s">
        <v>1747</v>
      </c>
      <c r="Y790" t="s">
        <v>492</v>
      </c>
    </row>
    <row r="791" spans="1:25" ht="15" customHeight="1" x14ac:dyDescent="0.35">
      <c r="A791">
        <v>3</v>
      </c>
      <c r="B791" s="50">
        <v>46273.697916666657</v>
      </c>
      <c r="C791">
        <v>11707369</v>
      </c>
      <c r="D791">
        <v>100006740493</v>
      </c>
      <c r="E791" t="s">
        <v>1726</v>
      </c>
      <c r="F791">
        <v>100</v>
      </c>
      <c r="G791" t="s">
        <v>1745</v>
      </c>
      <c r="H791" t="s">
        <v>1760</v>
      </c>
      <c r="I791">
        <v>5954001</v>
      </c>
      <c r="J791">
        <v>3</v>
      </c>
      <c r="K791" t="s">
        <v>1891</v>
      </c>
      <c r="L791" t="s">
        <v>1892</v>
      </c>
      <c r="N791">
        <v>0</v>
      </c>
      <c r="O791">
        <v>4</v>
      </c>
      <c r="P791">
        <v>4</v>
      </c>
      <c r="Q791">
        <v>4</v>
      </c>
      <c r="R791">
        <v>0</v>
      </c>
      <c r="S791">
        <v>0</v>
      </c>
      <c r="T791">
        <v>0</v>
      </c>
      <c r="U791" s="50">
        <v>46273.655081018522</v>
      </c>
      <c r="V791" s="50">
        <v>46273.655081018522</v>
      </c>
      <c r="W791" s="51">
        <v>46273</v>
      </c>
      <c r="X791" t="s">
        <v>1747</v>
      </c>
      <c r="Y791" t="s">
        <v>492</v>
      </c>
    </row>
    <row r="792" spans="1:25" ht="15" customHeight="1" x14ac:dyDescent="0.35">
      <c r="A792">
        <v>3</v>
      </c>
      <c r="B792" s="50">
        <v>46273.697916666657</v>
      </c>
      <c r="C792">
        <v>11707370</v>
      </c>
      <c r="D792">
        <v>100006740493</v>
      </c>
      <c r="E792" t="s">
        <v>1726</v>
      </c>
      <c r="F792">
        <v>100</v>
      </c>
      <c r="G792" t="s">
        <v>1745</v>
      </c>
      <c r="H792" t="s">
        <v>1760</v>
      </c>
      <c r="I792">
        <v>5954001</v>
      </c>
      <c r="J792">
        <v>3</v>
      </c>
      <c r="K792" t="s">
        <v>1893</v>
      </c>
      <c r="L792" t="s">
        <v>1894</v>
      </c>
      <c r="N792">
        <v>0</v>
      </c>
      <c r="O792">
        <v>3</v>
      </c>
      <c r="P792">
        <v>3</v>
      </c>
      <c r="Q792">
        <v>3</v>
      </c>
      <c r="R792">
        <v>0</v>
      </c>
      <c r="S792">
        <v>0</v>
      </c>
      <c r="T792">
        <v>0</v>
      </c>
      <c r="U792" s="50">
        <v>46273.655081018522</v>
      </c>
      <c r="V792" s="50">
        <v>46273.655081018522</v>
      </c>
      <c r="W792" s="51">
        <v>46273</v>
      </c>
      <c r="X792" t="s">
        <v>1747</v>
      </c>
      <c r="Y792" t="s">
        <v>492</v>
      </c>
    </row>
    <row r="793" spans="1:25" ht="15" customHeight="1" x14ac:dyDescent="0.35">
      <c r="A793">
        <v>3</v>
      </c>
      <c r="B793" s="50">
        <v>46273.697916666657</v>
      </c>
      <c r="C793">
        <v>11707371</v>
      </c>
      <c r="D793">
        <v>100006740493</v>
      </c>
      <c r="E793" t="s">
        <v>1726</v>
      </c>
      <c r="F793">
        <v>100</v>
      </c>
      <c r="G793" t="s">
        <v>1745</v>
      </c>
      <c r="H793" t="s">
        <v>1760</v>
      </c>
      <c r="I793">
        <v>5954001</v>
      </c>
      <c r="J793">
        <v>3</v>
      </c>
      <c r="K793" t="s">
        <v>1895</v>
      </c>
      <c r="L793" t="s">
        <v>1896</v>
      </c>
      <c r="N793">
        <v>0</v>
      </c>
      <c r="O793">
        <v>3</v>
      </c>
      <c r="P793">
        <v>3</v>
      </c>
      <c r="Q793">
        <v>3</v>
      </c>
      <c r="R793">
        <v>0</v>
      </c>
      <c r="S793">
        <v>0</v>
      </c>
      <c r="T793">
        <v>0</v>
      </c>
      <c r="U793" s="50">
        <v>46273.655081018522</v>
      </c>
      <c r="V793" s="50">
        <v>46273.655081018522</v>
      </c>
      <c r="W793" s="51">
        <v>46273</v>
      </c>
      <c r="X793" t="s">
        <v>1747</v>
      </c>
      <c r="Y793" t="s">
        <v>492</v>
      </c>
    </row>
    <row r="794" spans="1:25" ht="15" customHeight="1" x14ac:dyDescent="0.35">
      <c r="A794">
        <v>3</v>
      </c>
      <c r="B794" s="50">
        <v>46273.697916666657</v>
      </c>
      <c r="C794">
        <v>11707372</v>
      </c>
      <c r="D794">
        <v>100006740494</v>
      </c>
      <c r="E794" t="s">
        <v>1726</v>
      </c>
      <c r="F794">
        <v>100</v>
      </c>
      <c r="G794" t="s">
        <v>1745</v>
      </c>
      <c r="H794" t="s">
        <v>1760</v>
      </c>
      <c r="I794">
        <v>5962001</v>
      </c>
      <c r="J794">
        <v>3</v>
      </c>
      <c r="K794" t="s">
        <v>1897</v>
      </c>
      <c r="L794" t="s">
        <v>1898</v>
      </c>
      <c r="N794">
        <v>0</v>
      </c>
      <c r="O794">
        <v>1</v>
      </c>
      <c r="P794">
        <v>1</v>
      </c>
      <c r="Q794">
        <v>1</v>
      </c>
      <c r="R794">
        <v>0</v>
      </c>
      <c r="S794">
        <v>0</v>
      </c>
      <c r="T794">
        <v>0</v>
      </c>
      <c r="U794" s="50">
        <v>46273.655081018522</v>
      </c>
      <c r="V794" s="50">
        <v>46273.655081018522</v>
      </c>
      <c r="W794" s="51">
        <v>46273</v>
      </c>
      <c r="X794" t="s">
        <v>1747</v>
      </c>
      <c r="Y794" t="s">
        <v>492</v>
      </c>
    </row>
    <row r="795" spans="1:25" ht="15" customHeight="1" x14ac:dyDescent="0.35">
      <c r="A795">
        <v>3</v>
      </c>
      <c r="B795" s="50">
        <v>46273.697916666657</v>
      </c>
      <c r="C795">
        <v>11707373</v>
      </c>
      <c r="D795">
        <v>100006740495</v>
      </c>
      <c r="E795" t="s">
        <v>1726</v>
      </c>
      <c r="F795">
        <v>100</v>
      </c>
      <c r="G795" t="s">
        <v>1745</v>
      </c>
      <c r="H795" t="s">
        <v>1760</v>
      </c>
      <c r="I795">
        <v>5964201</v>
      </c>
      <c r="J795">
        <v>4</v>
      </c>
      <c r="K795" t="s">
        <v>1899</v>
      </c>
      <c r="L795" t="s">
        <v>1900</v>
      </c>
      <c r="N795">
        <v>0</v>
      </c>
      <c r="O795">
        <v>1</v>
      </c>
      <c r="P795">
        <v>1</v>
      </c>
      <c r="Q795">
        <v>1</v>
      </c>
      <c r="R795">
        <v>0</v>
      </c>
      <c r="S795">
        <v>0</v>
      </c>
      <c r="T795">
        <v>0</v>
      </c>
      <c r="U795" s="50">
        <v>46273.655081018522</v>
      </c>
      <c r="V795" s="50">
        <v>46273.655081018522</v>
      </c>
      <c r="W795" s="51">
        <v>46273</v>
      </c>
      <c r="X795" t="s">
        <v>1747</v>
      </c>
      <c r="Y795" t="s">
        <v>492</v>
      </c>
    </row>
    <row r="796" spans="1:25" ht="15" customHeight="1" x14ac:dyDescent="0.35">
      <c r="A796">
        <v>3</v>
      </c>
      <c r="B796" s="50">
        <v>46273.697916666657</v>
      </c>
      <c r="C796">
        <v>11707374</v>
      </c>
      <c r="D796">
        <v>100006740495</v>
      </c>
      <c r="E796" t="s">
        <v>1726</v>
      </c>
      <c r="F796">
        <v>100</v>
      </c>
      <c r="G796" t="s">
        <v>1745</v>
      </c>
      <c r="H796" t="s">
        <v>1760</v>
      </c>
      <c r="I796">
        <v>5964201</v>
      </c>
      <c r="J796">
        <v>4</v>
      </c>
      <c r="K796" t="s">
        <v>1901</v>
      </c>
      <c r="L796" t="s">
        <v>1902</v>
      </c>
      <c r="N796">
        <v>0</v>
      </c>
      <c r="O796">
        <v>1</v>
      </c>
      <c r="P796">
        <v>1</v>
      </c>
      <c r="Q796">
        <v>1</v>
      </c>
      <c r="R796">
        <v>0</v>
      </c>
      <c r="S796">
        <v>0</v>
      </c>
      <c r="T796">
        <v>0</v>
      </c>
      <c r="U796" s="50">
        <v>46273.655081018522</v>
      </c>
      <c r="V796" s="50">
        <v>46273.655081018522</v>
      </c>
      <c r="W796" s="51">
        <v>46273</v>
      </c>
      <c r="X796" t="s">
        <v>1747</v>
      </c>
      <c r="Y796" t="s">
        <v>492</v>
      </c>
    </row>
    <row r="797" spans="1:25" ht="15" customHeight="1" x14ac:dyDescent="0.35">
      <c r="A797">
        <v>3</v>
      </c>
      <c r="B797" s="50">
        <v>46273.697916666657</v>
      </c>
      <c r="C797">
        <v>11707375</v>
      </c>
      <c r="D797">
        <v>100006740495</v>
      </c>
      <c r="E797" t="s">
        <v>1726</v>
      </c>
      <c r="F797">
        <v>100</v>
      </c>
      <c r="G797" t="s">
        <v>1745</v>
      </c>
      <c r="H797" t="s">
        <v>1760</v>
      </c>
      <c r="I797">
        <v>5964201</v>
      </c>
      <c r="J797">
        <v>4</v>
      </c>
      <c r="K797" t="s">
        <v>1825</v>
      </c>
      <c r="L797" t="s">
        <v>1826</v>
      </c>
      <c r="N797">
        <v>0</v>
      </c>
      <c r="O797">
        <v>4</v>
      </c>
      <c r="P797">
        <v>4</v>
      </c>
      <c r="Q797">
        <v>4</v>
      </c>
      <c r="R797">
        <v>0</v>
      </c>
      <c r="S797">
        <v>0</v>
      </c>
      <c r="T797">
        <v>0</v>
      </c>
      <c r="U797" s="50">
        <v>46273.655081018522</v>
      </c>
      <c r="V797" s="50">
        <v>46273.655081018522</v>
      </c>
      <c r="W797" s="51">
        <v>46273</v>
      </c>
      <c r="X797" t="s">
        <v>1747</v>
      </c>
      <c r="Y797" t="s">
        <v>492</v>
      </c>
    </row>
    <row r="798" spans="1:25" ht="15" customHeight="1" x14ac:dyDescent="0.35">
      <c r="A798">
        <v>3</v>
      </c>
      <c r="B798" s="50">
        <v>46273.697916666657</v>
      </c>
      <c r="C798">
        <v>11707376</v>
      </c>
      <c r="D798">
        <v>100006740496</v>
      </c>
      <c r="E798" t="s">
        <v>1726</v>
      </c>
      <c r="F798">
        <v>100</v>
      </c>
      <c r="G798" t="s">
        <v>1745</v>
      </c>
      <c r="H798" t="s">
        <v>1760</v>
      </c>
      <c r="I798">
        <v>5964202</v>
      </c>
      <c r="J798">
        <v>5</v>
      </c>
      <c r="K798" t="s">
        <v>1903</v>
      </c>
      <c r="L798" t="s">
        <v>1904</v>
      </c>
      <c r="N798">
        <v>0</v>
      </c>
      <c r="O798">
        <v>3</v>
      </c>
      <c r="P798">
        <v>3</v>
      </c>
      <c r="Q798">
        <v>3</v>
      </c>
      <c r="R798">
        <v>0</v>
      </c>
      <c r="S798">
        <v>0</v>
      </c>
      <c r="T798">
        <v>0</v>
      </c>
      <c r="U798" s="50">
        <v>46273.655081018522</v>
      </c>
      <c r="V798" s="50">
        <v>46273.655081018522</v>
      </c>
      <c r="W798" s="51">
        <v>46273</v>
      </c>
      <c r="X798" t="s">
        <v>1747</v>
      </c>
      <c r="Y798" t="s">
        <v>492</v>
      </c>
    </row>
    <row r="799" spans="1:25" ht="15" customHeight="1" x14ac:dyDescent="0.35">
      <c r="A799">
        <v>3</v>
      </c>
      <c r="B799" s="50">
        <v>46273.697916666657</v>
      </c>
      <c r="C799">
        <v>11707377</v>
      </c>
      <c r="D799">
        <v>100006740497</v>
      </c>
      <c r="E799" t="s">
        <v>1726</v>
      </c>
      <c r="F799">
        <v>100</v>
      </c>
      <c r="G799" t="s">
        <v>1745</v>
      </c>
      <c r="H799" t="s">
        <v>1760</v>
      </c>
      <c r="I799">
        <v>5965401</v>
      </c>
      <c r="J799">
        <v>5</v>
      </c>
      <c r="K799" t="s">
        <v>1905</v>
      </c>
      <c r="L799" t="s">
        <v>1906</v>
      </c>
      <c r="N799">
        <v>0</v>
      </c>
      <c r="O799">
        <v>4</v>
      </c>
      <c r="P799">
        <v>4</v>
      </c>
      <c r="Q799">
        <v>4</v>
      </c>
      <c r="R799">
        <v>0</v>
      </c>
      <c r="S799">
        <v>0</v>
      </c>
      <c r="T799">
        <v>0</v>
      </c>
      <c r="U799" s="50">
        <v>46273.655081018522</v>
      </c>
      <c r="V799" s="50">
        <v>46273.655081018522</v>
      </c>
      <c r="W799" s="51">
        <v>46273</v>
      </c>
      <c r="X799" t="s">
        <v>1747</v>
      </c>
      <c r="Y799" t="s">
        <v>492</v>
      </c>
    </row>
    <row r="800" spans="1:25" ht="15" customHeight="1" x14ac:dyDescent="0.35">
      <c r="A800">
        <v>3</v>
      </c>
      <c r="B800" s="50">
        <v>46273.697916666657</v>
      </c>
      <c r="C800">
        <v>11707378</v>
      </c>
      <c r="D800">
        <v>100006740498</v>
      </c>
      <c r="E800" t="s">
        <v>1726</v>
      </c>
      <c r="F800">
        <v>100</v>
      </c>
      <c r="G800" t="s">
        <v>1745</v>
      </c>
      <c r="H800" t="s">
        <v>1760</v>
      </c>
      <c r="I800">
        <v>5967401</v>
      </c>
      <c r="J800">
        <v>4</v>
      </c>
      <c r="K800" t="s">
        <v>1907</v>
      </c>
      <c r="L800" t="s">
        <v>1908</v>
      </c>
      <c r="N800">
        <v>0</v>
      </c>
      <c r="O800">
        <v>2</v>
      </c>
      <c r="P800">
        <v>2</v>
      </c>
      <c r="Q800">
        <v>2</v>
      </c>
      <c r="R800">
        <v>0</v>
      </c>
      <c r="S800">
        <v>0</v>
      </c>
      <c r="T800">
        <v>0</v>
      </c>
      <c r="U800" s="50">
        <v>46273.655081018522</v>
      </c>
      <c r="V800" s="50">
        <v>46273.655081018522</v>
      </c>
      <c r="W800" s="51">
        <v>46273</v>
      </c>
      <c r="X800" t="s">
        <v>1747</v>
      </c>
      <c r="Y800" t="s">
        <v>492</v>
      </c>
    </row>
    <row r="801" spans="1:25" ht="15" customHeight="1" x14ac:dyDescent="0.35">
      <c r="A801">
        <v>3</v>
      </c>
      <c r="B801" s="50">
        <v>46273.697916666657</v>
      </c>
      <c r="C801">
        <v>11707379</v>
      </c>
      <c r="D801">
        <v>100006740498</v>
      </c>
      <c r="E801" t="s">
        <v>1726</v>
      </c>
      <c r="F801">
        <v>100</v>
      </c>
      <c r="G801" t="s">
        <v>1745</v>
      </c>
      <c r="H801" t="s">
        <v>1760</v>
      </c>
      <c r="I801">
        <v>5967401</v>
      </c>
      <c r="J801">
        <v>4</v>
      </c>
      <c r="K801" t="s">
        <v>1909</v>
      </c>
      <c r="L801" t="s">
        <v>1910</v>
      </c>
      <c r="N801">
        <v>0</v>
      </c>
      <c r="O801">
        <v>2</v>
      </c>
      <c r="P801">
        <v>2</v>
      </c>
      <c r="Q801">
        <v>2</v>
      </c>
      <c r="R801">
        <v>0</v>
      </c>
      <c r="S801">
        <v>0</v>
      </c>
      <c r="T801">
        <v>0</v>
      </c>
      <c r="U801" s="50">
        <v>46273.655081018522</v>
      </c>
      <c r="V801" s="50">
        <v>46273.655081018522</v>
      </c>
      <c r="W801" s="51">
        <v>46273</v>
      </c>
      <c r="X801" t="s">
        <v>1747</v>
      </c>
      <c r="Y801" t="s">
        <v>492</v>
      </c>
    </row>
    <row r="802" spans="1:25" ht="15" customHeight="1" x14ac:dyDescent="0.35">
      <c r="A802">
        <v>3</v>
      </c>
      <c r="B802" s="50">
        <v>46273.697916666657</v>
      </c>
      <c r="C802">
        <v>11707380</v>
      </c>
      <c r="D802">
        <v>100006740499</v>
      </c>
      <c r="E802" t="s">
        <v>1726</v>
      </c>
      <c r="F802">
        <v>100</v>
      </c>
      <c r="G802" t="s">
        <v>1745</v>
      </c>
      <c r="H802" t="s">
        <v>1760</v>
      </c>
      <c r="I802">
        <v>5976901</v>
      </c>
      <c r="J802">
        <v>4</v>
      </c>
      <c r="K802" t="s">
        <v>1911</v>
      </c>
      <c r="L802" t="s">
        <v>1912</v>
      </c>
      <c r="N802">
        <v>0</v>
      </c>
      <c r="O802">
        <v>2</v>
      </c>
      <c r="P802">
        <v>2</v>
      </c>
      <c r="Q802">
        <v>2</v>
      </c>
      <c r="R802">
        <v>0</v>
      </c>
      <c r="S802">
        <v>0</v>
      </c>
      <c r="T802">
        <v>0</v>
      </c>
      <c r="U802" s="50">
        <v>46273.655081018522</v>
      </c>
      <c r="V802" s="50">
        <v>46273.655081018522</v>
      </c>
      <c r="W802" s="51">
        <v>46273</v>
      </c>
      <c r="X802" t="s">
        <v>1747</v>
      </c>
      <c r="Y802" t="s">
        <v>492</v>
      </c>
    </row>
    <row r="803" spans="1:25" ht="15" customHeight="1" x14ac:dyDescent="0.35">
      <c r="A803">
        <v>3</v>
      </c>
      <c r="B803" s="50">
        <v>46273.697916666657</v>
      </c>
      <c r="C803">
        <v>11707381</v>
      </c>
      <c r="D803">
        <v>100006740500</v>
      </c>
      <c r="E803" t="s">
        <v>1726</v>
      </c>
      <c r="F803">
        <v>100</v>
      </c>
      <c r="G803" t="s">
        <v>1745</v>
      </c>
      <c r="H803" t="s">
        <v>1760</v>
      </c>
      <c r="I803">
        <v>5982301</v>
      </c>
      <c r="J803">
        <v>3</v>
      </c>
      <c r="K803" t="s">
        <v>1913</v>
      </c>
      <c r="L803" t="s">
        <v>1914</v>
      </c>
      <c r="N803">
        <v>0</v>
      </c>
      <c r="O803">
        <v>1</v>
      </c>
      <c r="P803">
        <v>1</v>
      </c>
      <c r="Q803">
        <v>1</v>
      </c>
      <c r="R803">
        <v>0</v>
      </c>
      <c r="S803">
        <v>0</v>
      </c>
      <c r="T803">
        <v>0</v>
      </c>
      <c r="U803" s="50">
        <v>46273.655081018522</v>
      </c>
      <c r="V803" s="50">
        <v>46273.655081018522</v>
      </c>
      <c r="W803" s="51">
        <v>46273</v>
      </c>
      <c r="X803" t="s">
        <v>1747</v>
      </c>
      <c r="Y803" t="s">
        <v>492</v>
      </c>
    </row>
    <row r="804" spans="1:25" ht="15" customHeight="1" x14ac:dyDescent="0.35">
      <c r="A804">
        <v>3</v>
      </c>
      <c r="B804" s="50">
        <v>46273.697916666657</v>
      </c>
      <c r="C804">
        <v>11707382</v>
      </c>
      <c r="D804">
        <v>100006740500</v>
      </c>
      <c r="E804" t="s">
        <v>1726</v>
      </c>
      <c r="F804">
        <v>100</v>
      </c>
      <c r="G804" t="s">
        <v>1745</v>
      </c>
      <c r="H804" t="s">
        <v>1760</v>
      </c>
      <c r="I804">
        <v>5982301</v>
      </c>
      <c r="J804">
        <v>3</v>
      </c>
      <c r="K804" t="s">
        <v>1915</v>
      </c>
      <c r="L804" t="s">
        <v>1916</v>
      </c>
      <c r="N804">
        <v>0</v>
      </c>
      <c r="O804">
        <v>1</v>
      </c>
      <c r="P804">
        <v>1</v>
      </c>
      <c r="Q804">
        <v>1</v>
      </c>
      <c r="R804">
        <v>0</v>
      </c>
      <c r="S804">
        <v>0</v>
      </c>
      <c r="T804">
        <v>0</v>
      </c>
      <c r="U804" s="50">
        <v>46273.655081018522</v>
      </c>
      <c r="V804" s="50">
        <v>46273.655081018522</v>
      </c>
      <c r="W804" s="51">
        <v>46273</v>
      </c>
      <c r="X804" t="s">
        <v>1747</v>
      </c>
      <c r="Y804" t="s">
        <v>492</v>
      </c>
    </row>
    <row r="805" spans="1:25" ht="15" customHeight="1" x14ac:dyDescent="0.35">
      <c r="A805">
        <v>3</v>
      </c>
      <c r="B805" s="50">
        <v>46273.697916666657</v>
      </c>
      <c r="C805">
        <v>11707383</v>
      </c>
      <c r="D805">
        <v>100006740500</v>
      </c>
      <c r="E805" t="s">
        <v>1726</v>
      </c>
      <c r="F805">
        <v>100</v>
      </c>
      <c r="G805" t="s">
        <v>1745</v>
      </c>
      <c r="H805" t="s">
        <v>1760</v>
      </c>
      <c r="I805">
        <v>5982301</v>
      </c>
      <c r="J805">
        <v>3</v>
      </c>
      <c r="K805" t="s">
        <v>1785</v>
      </c>
      <c r="L805" t="s">
        <v>1786</v>
      </c>
      <c r="N805">
        <v>0</v>
      </c>
      <c r="O805">
        <v>1</v>
      </c>
      <c r="P805">
        <v>1</v>
      </c>
      <c r="Q805">
        <v>1</v>
      </c>
      <c r="R805">
        <v>0</v>
      </c>
      <c r="S805">
        <v>0</v>
      </c>
      <c r="T805">
        <v>0</v>
      </c>
      <c r="U805" s="50">
        <v>46273.655081018522</v>
      </c>
      <c r="V805" s="50">
        <v>46273.655081018522</v>
      </c>
      <c r="W805" s="51">
        <v>46273</v>
      </c>
      <c r="X805" t="s">
        <v>1747</v>
      </c>
      <c r="Y805" t="s">
        <v>492</v>
      </c>
    </row>
    <row r="806" spans="1:25" ht="15" customHeight="1" x14ac:dyDescent="0.35">
      <c r="A806">
        <v>3</v>
      </c>
      <c r="B806" s="50">
        <v>46273.697916666657</v>
      </c>
      <c r="C806">
        <v>11707384</v>
      </c>
      <c r="D806">
        <v>100006740500</v>
      </c>
      <c r="E806" t="s">
        <v>1726</v>
      </c>
      <c r="F806">
        <v>100</v>
      </c>
      <c r="G806" t="s">
        <v>1745</v>
      </c>
      <c r="H806" t="s">
        <v>1760</v>
      </c>
      <c r="I806">
        <v>5982301</v>
      </c>
      <c r="J806">
        <v>3</v>
      </c>
      <c r="K806" t="s">
        <v>1857</v>
      </c>
      <c r="L806" t="s">
        <v>1858</v>
      </c>
      <c r="N806">
        <v>0</v>
      </c>
      <c r="O806">
        <v>1</v>
      </c>
      <c r="P806">
        <v>1</v>
      </c>
      <c r="Q806">
        <v>1</v>
      </c>
      <c r="R806">
        <v>0</v>
      </c>
      <c r="S806">
        <v>0</v>
      </c>
      <c r="T806">
        <v>0</v>
      </c>
      <c r="U806" s="50">
        <v>46273.655081018522</v>
      </c>
      <c r="V806" s="50">
        <v>46273.655081018522</v>
      </c>
      <c r="W806" s="51">
        <v>46273</v>
      </c>
      <c r="X806" t="s">
        <v>1747</v>
      </c>
      <c r="Y806" t="s">
        <v>492</v>
      </c>
    </row>
    <row r="807" spans="1:25" ht="15" customHeight="1" x14ac:dyDescent="0.35">
      <c r="A807">
        <v>3</v>
      </c>
      <c r="B807" s="50">
        <v>46273.697916666657</v>
      </c>
      <c r="C807">
        <v>11707385</v>
      </c>
      <c r="D807">
        <v>100006740500</v>
      </c>
      <c r="E807" t="s">
        <v>1726</v>
      </c>
      <c r="F807">
        <v>100</v>
      </c>
      <c r="G807" t="s">
        <v>1745</v>
      </c>
      <c r="H807" t="s">
        <v>1760</v>
      </c>
      <c r="I807">
        <v>5982301</v>
      </c>
      <c r="J807">
        <v>3</v>
      </c>
      <c r="K807" t="s">
        <v>1871</v>
      </c>
      <c r="L807" t="s">
        <v>1872</v>
      </c>
      <c r="N807">
        <v>0</v>
      </c>
      <c r="O807">
        <v>1</v>
      </c>
      <c r="P807">
        <v>1</v>
      </c>
      <c r="Q807">
        <v>1</v>
      </c>
      <c r="R807">
        <v>0</v>
      </c>
      <c r="S807">
        <v>0</v>
      </c>
      <c r="T807">
        <v>0</v>
      </c>
      <c r="U807" s="50">
        <v>46273.655081018522</v>
      </c>
      <c r="V807" s="50">
        <v>46273.655081018522</v>
      </c>
      <c r="W807" s="51">
        <v>46273</v>
      </c>
      <c r="X807" t="s">
        <v>1747</v>
      </c>
      <c r="Y807" t="s">
        <v>492</v>
      </c>
    </row>
    <row r="808" spans="1:25" ht="15" customHeight="1" x14ac:dyDescent="0.35">
      <c r="A808">
        <v>3</v>
      </c>
      <c r="B808" s="50">
        <v>46273.697916666657</v>
      </c>
      <c r="C808">
        <v>11707386</v>
      </c>
      <c r="D808">
        <v>100006740500</v>
      </c>
      <c r="E808" t="s">
        <v>1726</v>
      </c>
      <c r="F808">
        <v>100</v>
      </c>
      <c r="G808" t="s">
        <v>1745</v>
      </c>
      <c r="H808" t="s">
        <v>1760</v>
      </c>
      <c r="I808">
        <v>5982301</v>
      </c>
      <c r="J808">
        <v>3</v>
      </c>
      <c r="K808" t="s">
        <v>1897</v>
      </c>
      <c r="L808" t="s">
        <v>1898</v>
      </c>
      <c r="N808">
        <v>0</v>
      </c>
      <c r="O808">
        <v>1</v>
      </c>
      <c r="P808">
        <v>1</v>
      </c>
      <c r="Q808">
        <v>1</v>
      </c>
      <c r="R808">
        <v>0</v>
      </c>
      <c r="S808">
        <v>0</v>
      </c>
      <c r="T808">
        <v>0</v>
      </c>
      <c r="U808" s="50">
        <v>46273.655081018522</v>
      </c>
      <c r="V808" s="50">
        <v>46273.655081018522</v>
      </c>
      <c r="W808" s="51">
        <v>46273</v>
      </c>
      <c r="X808" t="s">
        <v>1747</v>
      </c>
      <c r="Y808" t="s">
        <v>492</v>
      </c>
    </row>
    <row r="809" spans="1:25" ht="15" customHeight="1" x14ac:dyDescent="0.35">
      <c r="A809">
        <v>3</v>
      </c>
      <c r="B809" s="50">
        <v>46273.697916666657</v>
      </c>
      <c r="C809">
        <v>11707387</v>
      </c>
      <c r="D809">
        <v>100006740500</v>
      </c>
      <c r="E809" t="s">
        <v>1726</v>
      </c>
      <c r="F809">
        <v>100</v>
      </c>
      <c r="G809" t="s">
        <v>1745</v>
      </c>
      <c r="H809" t="s">
        <v>1760</v>
      </c>
      <c r="I809">
        <v>5982301</v>
      </c>
      <c r="J809">
        <v>3</v>
      </c>
      <c r="K809" t="s">
        <v>1809</v>
      </c>
      <c r="L809" t="s">
        <v>1810</v>
      </c>
      <c r="N809">
        <v>0</v>
      </c>
      <c r="O809">
        <v>1</v>
      </c>
      <c r="P809">
        <v>1</v>
      </c>
      <c r="Q809">
        <v>1</v>
      </c>
      <c r="R809">
        <v>0</v>
      </c>
      <c r="S809">
        <v>0</v>
      </c>
      <c r="T809">
        <v>0</v>
      </c>
      <c r="U809" s="50">
        <v>46273.655081018522</v>
      </c>
      <c r="V809" s="50">
        <v>46273.655081018522</v>
      </c>
      <c r="W809" s="51">
        <v>46273</v>
      </c>
      <c r="X809" t="s">
        <v>1747</v>
      </c>
      <c r="Y809" t="s">
        <v>492</v>
      </c>
    </row>
    <row r="810" spans="1:25" ht="15" customHeight="1" x14ac:dyDescent="0.35">
      <c r="A810">
        <v>3</v>
      </c>
      <c r="B810" s="50">
        <v>46273.697916666657</v>
      </c>
      <c r="C810">
        <v>11707388</v>
      </c>
      <c r="D810">
        <v>100006740500</v>
      </c>
      <c r="E810" t="s">
        <v>1726</v>
      </c>
      <c r="F810">
        <v>100</v>
      </c>
      <c r="G810" t="s">
        <v>1745</v>
      </c>
      <c r="H810" t="s">
        <v>1760</v>
      </c>
      <c r="I810">
        <v>5982301</v>
      </c>
      <c r="J810">
        <v>3</v>
      </c>
      <c r="K810" t="s">
        <v>1917</v>
      </c>
      <c r="L810" t="s">
        <v>1918</v>
      </c>
      <c r="N810">
        <v>0</v>
      </c>
      <c r="O810">
        <v>1</v>
      </c>
      <c r="P810">
        <v>1</v>
      </c>
      <c r="Q810">
        <v>1</v>
      </c>
      <c r="R810">
        <v>0</v>
      </c>
      <c r="S810">
        <v>0</v>
      </c>
      <c r="T810">
        <v>0</v>
      </c>
      <c r="U810" s="50">
        <v>46273.655081018522</v>
      </c>
      <c r="V810" s="50">
        <v>46273.655081018522</v>
      </c>
      <c r="W810" s="51">
        <v>46273</v>
      </c>
      <c r="X810" t="s">
        <v>1747</v>
      </c>
      <c r="Y810" t="s">
        <v>492</v>
      </c>
    </row>
    <row r="811" spans="1:25" ht="15" customHeight="1" x14ac:dyDescent="0.35">
      <c r="A811">
        <v>3</v>
      </c>
      <c r="B811" s="50">
        <v>46273.697916666657</v>
      </c>
      <c r="C811">
        <v>11707389</v>
      </c>
      <c r="D811">
        <v>100006740501</v>
      </c>
      <c r="E811" t="s">
        <v>1726</v>
      </c>
      <c r="F811">
        <v>100</v>
      </c>
      <c r="G811" t="s">
        <v>1745</v>
      </c>
      <c r="H811" t="s">
        <v>1760</v>
      </c>
      <c r="I811">
        <v>5985901</v>
      </c>
      <c r="J811">
        <v>3</v>
      </c>
      <c r="K811" t="s">
        <v>1793</v>
      </c>
      <c r="L811" t="s">
        <v>1794</v>
      </c>
      <c r="N811">
        <v>0</v>
      </c>
      <c r="O811">
        <v>1</v>
      </c>
      <c r="P811">
        <v>1</v>
      </c>
      <c r="Q811">
        <v>1</v>
      </c>
      <c r="R811">
        <v>0</v>
      </c>
      <c r="S811">
        <v>0</v>
      </c>
      <c r="T811">
        <v>0</v>
      </c>
      <c r="U811" s="50">
        <v>46273.655081018522</v>
      </c>
      <c r="V811" s="50">
        <v>46273.655081018522</v>
      </c>
      <c r="W811" s="51">
        <v>46273</v>
      </c>
      <c r="X811" t="s">
        <v>1747</v>
      </c>
      <c r="Y811" t="s">
        <v>492</v>
      </c>
    </row>
    <row r="812" spans="1:25" ht="15" customHeight="1" x14ac:dyDescent="0.35">
      <c r="A812">
        <v>3</v>
      </c>
      <c r="B812" s="50">
        <v>46273.697916666657</v>
      </c>
      <c r="C812">
        <v>11707390</v>
      </c>
      <c r="D812">
        <v>100006740501</v>
      </c>
      <c r="E812" t="s">
        <v>1726</v>
      </c>
      <c r="F812">
        <v>100</v>
      </c>
      <c r="G812" t="s">
        <v>1745</v>
      </c>
      <c r="H812" t="s">
        <v>1760</v>
      </c>
      <c r="I812">
        <v>5985901</v>
      </c>
      <c r="J812">
        <v>3</v>
      </c>
      <c r="K812" t="s">
        <v>1855</v>
      </c>
      <c r="L812" t="s">
        <v>1856</v>
      </c>
      <c r="N812">
        <v>0</v>
      </c>
      <c r="O812">
        <v>3</v>
      </c>
      <c r="P812">
        <v>3</v>
      </c>
      <c r="Q812">
        <v>3</v>
      </c>
      <c r="R812">
        <v>0</v>
      </c>
      <c r="S812">
        <v>0</v>
      </c>
      <c r="T812">
        <v>0</v>
      </c>
      <c r="U812" s="50">
        <v>46273.655081018522</v>
      </c>
      <c r="V812" s="50">
        <v>46273.655081018522</v>
      </c>
      <c r="W812" s="51">
        <v>46273</v>
      </c>
      <c r="X812" t="s">
        <v>1747</v>
      </c>
      <c r="Y812" t="s">
        <v>492</v>
      </c>
    </row>
    <row r="813" spans="1:25" ht="15" customHeight="1" x14ac:dyDescent="0.35">
      <c r="A813">
        <v>3</v>
      </c>
      <c r="B813" s="50">
        <v>46273.697916666657</v>
      </c>
      <c r="C813">
        <v>11707391</v>
      </c>
      <c r="D813">
        <v>100006740501</v>
      </c>
      <c r="E813" t="s">
        <v>1726</v>
      </c>
      <c r="F813">
        <v>100</v>
      </c>
      <c r="G813" t="s">
        <v>1745</v>
      </c>
      <c r="H813" t="s">
        <v>1760</v>
      </c>
      <c r="I813">
        <v>5985901</v>
      </c>
      <c r="J813">
        <v>3</v>
      </c>
      <c r="K813" t="s">
        <v>1785</v>
      </c>
      <c r="L813" t="s">
        <v>1786</v>
      </c>
      <c r="N813">
        <v>0</v>
      </c>
      <c r="O813">
        <v>1</v>
      </c>
      <c r="P813">
        <v>1</v>
      </c>
      <c r="Q813">
        <v>1</v>
      </c>
      <c r="R813">
        <v>0</v>
      </c>
      <c r="S813">
        <v>0</v>
      </c>
      <c r="T813">
        <v>0</v>
      </c>
      <c r="U813" s="50">
        <v>46273.655081018522</v>
      </c>
      <c r="V813" s="50">
        <v>46273.655081018522</v>
      </c>
      <c r="W813" s="51">
        <v>46273</v>
      </c>
      <c r="X813" t="s">
        <v>1747</v>
      </c>
      <c r="Y813" t="s">
        <v>492</v>
      </c>
    </row>
    <row r="814" spans="1:25" ht="15" customHeight="1" x14ac:dyDescent="0.35">
      <c r="A814">
        <v>3</v>
      </c>
      <c r="B814" s="50">
        <v>46273.697916666657</v>
      </c>
      <c r="C814">
        <v>11707392</v>
      </c>
      <c r="D814">
        <v>100006740501</v>
      </c>
      <c r="E814" t="s">
        <v>1726</v>
      </c>
      <c r="F814">
        <v>100</v>
      </c>
      <c r="G814" t="s">
        <v>1745</v>
      </c>
      <c r="H814" t="s">
        <v>1760</v>
      </c>
      <c r="I814">
        <v>5985901</v>
      </c>
      <c r="J814">
        <v>3</v>
      </c>
      <c r="K814" t="s">
        <v>1919</v>
      </c>
      <c r="L814" t="s">
        <v>1920</v>
      </c>
      <c r="N814">
        <v>0</v>
      </c>
      <c r="O814">
        <v>1</v>
      </c>
      <c r="P814">
        <v>1</v>
      </c>
      <c r="Q814">
        <v>1</v>
      </c>
      <c r="R814">
        <v>0</v>
      </c>
      <c r="S814">
        <v>0</v>
      </c>
      <c r="T814">
        <v>0</v>
      </c>
      <c r="U814" s="50">
        <v>46273.655081018522</v>
      </c>
      <c r="V814" s="50">
        <v>46273.655081018522</v>
      </c>
      <c r="W814" s="51">
        <v>46273</v>
      </c>
      <c r="X814" t="s">
        <v>1747</v>
      </c>
      <c r="Y814" t="s">
        <v>492</v>
      </c>
    </row>
    <row r="815" spans="1:25" ht="15" customHeight="1" x14ac:dyDescent="0.35">
      <c r="A815">
        <v>3</v>
      </c>
      <c r="B815" s="50">
        <v>46273.697916666657</v>
      </c>
      <c r="C815">
        <v>11707393</v>
      </c>
      <c r="D815">
        <v>100006740501</v>
      </c>
      <c r="E815" t="s">
        <v>1726</v>
      </c>
      <c r="F815">
        <v>100</v>
      </c>
      <c r="G815" t="s">
        <v>1745</v>
      </c>
      <c r="H815" t="s">
        <v>1760</v>
      </c>
      <c r="I815">
        <v>5985901</v>
      </c>
      <c r="J815">
        <v>3</v>
      </c>
      <c r="K815" t="s">
        <v>1871</v>
      </c>
      <c r="L815" t="s">
        <v>1872</v>
      </c>
      <c r="N815">
        <v>0</v>
      </c>
      <c r="O815">
        <v>1</v>
      </c>
      <c r="P815">
        <v>1</v>
      </c>
      <c r="Q815">
        <v>1</v>
      </c>
      <c r="R815">
        <v>0</v>
      </c>
      <c r="S815">
        <v>0</v>
      </c>
      <c r="T815">
        <v>0</v>
      </c>
      <c r="U815" s="50">
        <v>46273.655081018522</v>
      </c>
      <c r="V815" s="50">
        <v>46273.655081018522</v>
      </c>
      <c r="W815" s="51">
        <v>46273</v>
      </c>
      <c r="X815" t="s">
        <v>1747</v>
      </c>
      <c r="Y815" t="s">
        <v>492</v>
      </c>
    </row>
    <row r="816" spans="1:25" ht="15" customHeight="1" x14ac:dyDescent="0.35">
      <c r="A816">
        <v>3</v>
      </c>
      <c r="B816" s="50">
        <v>46273.697916666657</v>
      </c>
      <c r="C816">
        <v>11707394</v>
      </c>
      <c r="D816">
        <v>100006740502</v>
      </c>
      <c r="E816" t="s">
        <v>1726</v>
      </c>
      <c r="F816">
        <v>100</v>
      </c>
      <c r="G816" t="s">
        <v>1745</v>
      </c>
      <c r="H816" t="s">
        <v>1760</v>
      </c>
      <c r="I816">
        <v>6000601</v>
      </c>
      <c r="J816">
        <v>4</v>
      </c>
      <c r="K816" t="s">
        <v>1921</v>
      </c>
      <c r="L816" t="s">
        <v>1922</v>
      </c>
      <c r="N816">
        <v>0</v>
      </c>
      <c r="O816">
        <v>1</v>
      </c>
      <c r="P816">
        <v>1</v>
      </c>
      <c r="Q816">
        <v>1</v>
      </c>
      <c r="R816">
        <v>0</v>
      </c>
      <c r="S816">
        <v>0</v>
      </c>
      <c r="T816">
        <v>0</v>
      </c>
      <c r="U816" s="50">
        <v>46273.655081018522</v>
      </c>
      <c r="V816" s="50">
        <v>46273.655081018522</v>
      </c>
      <c r="W816" s="51">
        <v>46273</v>
      </c>
      <c r="X816" t="s">
        <v>1747</v>
      </c>
      <c r="Y816" t="s">
        <v>492</v>
      </c>
    </row>
    <row r="817" spans="1:25" ht="15" customHeight="1" x14ac:dyDescent="0.35">
      <c r="A817">
        <v>3</v>
      </c>
      <c r="B817" s="50">
        <v>46273.697916666657</v>
      </c>
      <c r="C817">
        <v>11707395</v>
      </c>
      <c r="D817">
        <v>100006740502</v>
      </c>
      <c r="E817" t="s">
        <v>1726</v>
      </c>
      <c r="F817">
        <v>100</v>
      </c>
      <c r="G817" t="s">
        <v>1745</v>
      </c>
      <c r="H817" t="s">
        <v>1760</v>
      </c>
      <c r="I817">
        <v>6000601</v>
      </c>
      <c r="J817">
        <v>4</v>
      </c>
      <c r="K817" t="s">
        <v>1839</v>
      </c>
      <c r="L817" t="s">
        <v>1840</v>
      </c>
      <c r="N817">
        <v>0</v>
      </c>
      <c r="O817">
        <v>1</v>
      </c>
      <c r="P817">
        <v>1</v>
      </c>
      <c r="Q817">
        <v>1</v>
      </c>
      <c r="R817">
        <v>0</v>
      </c>
      <c r="S817">
        <v>0</v>
      </c>
      <c r="T817">
        <v>0</v>
      </c>
      <c r="U817" s="50">
        <v>46273.655081018522</v>
      </c>
      <c r="V817" s="50">
        <v>46273.655081018522</v>
      </c>
      <c r="W817" s="51">
        <v>46273</v>
      </c>
      <c r="X817" t="s">
        <v>1747</v>
      </c>
      <c r="Y817" t="s">
        <v>492</v>
      </c>
    </row>
    <row r="818" spans="1:25" ht="15" customHeight="1" x14ac:dyDescent="0.35">
      <c r="A818">
        <v>3</v>
      </c>
      <c r="B818" s="50">
        <v>46273.697916666657</v>
      </c>
      <c r="C818">
        <v>11707396</v>
      </c>
      <c r="D818">
        <v>100006740503</v>
      </c>
      <c r="E818" t="s">
        <v>1726</v>
      </c>
      <c r="F818">
        <v>100</v>
      </c>
      <c r="G818" t="s">
        <v>1745</v>
      </c>
      <c r="H818" t="s">
        <v>1760</v>
      </c>
      <c r="I818">
        <v>6001001</v>
      </c>
      <c r="J818">
        <v>3</v>
      </c>
      <c r="K818" t="s">
        <v>1805</v>
      </c>
      <c r="L818" t="s">
        <v>1806</v>
      </c>
      <c r="N818">
        <v>0</v>
      </c>
      <c r="O818">
        <v>1</v>
      </c>
      <c r="P818">
        <v>1</v>
      </c>
      <c r="Q818">
        <v>1</v>
      </c>
      <c r="R818">
        <v>0</v>
      </c>
      <c r="S818">
        <v>0</v>
      </c>
      <c r="T818">
        <v>0</v>
      </c>
      <c r="U818" s="50">
        <v>46273.655081018522</v>
      </c>
      <c r="V818" s="50">
        <v>46273.655081018522</v>
      </c>
      <c r="W818" s="51">
        <v>46273</v>
      </c>
      <c r="X818" t="s">
        <v>1747</v>
      </c>
      <c r="Y818" t="s">
        <v>492</v>
      </c>
    </row>
    <row r="819" spans="1:25" ht="15" customHeight="1" x14ac:dyDescent="0.35">
      <c r="A819">
        <v>3</v>
      </c>
      <c r="B819" s="50">
        <v>46273.697916666657</v>
      </c>
      <c r="C819">
        <v>11707397</v>
      </c>
      <c r="D819">
        <v>100006740503</v>
      </c>
      <c r="E819" t="s">
        <v>1726</v>
      </c>
      <c r="F819">
        <v>100</v>
      </c>
      <c r="G819" t="s">
        <v>1745</v>
      </c>
      <c r="H819" t="s">
        <v>1760</v>
      </c>
      <c r="I819">
        <v>6001001</v>
      </c>
      <c r="J819">
        <v>3</v>
      </c>
      <c r="K819" t="s">
        <v>1923</v>
      </c>
      <c r="L819" t="s">
        <v>1924</v>
      </c>
      <c r="N819">
        <v>0</v>
      </c>
      <c r="O819">
        <v>2</v>
      </c>
      <c r="P819">
        <v>2</v>
      </c>
      <c r="Q819">
        <v>2</v>
      </c>
      <c r="R819">
        <v>0</v>
      </c>
      <c r="S819">
        <v>0</v>
      </c>
      <c r="T819">
        <v>0</v>
      </c>
      <c r="U819" s="50">
        <v>46273.655081018522</v>
      </c>
      <c r="V819" s="50">
        <v>46273.655081018522</v>
      </c>
      <c r="W819" s="51">
        <v>46273</v>
      </c>
      <c r="X819" t="s">
        <v>1747</v>
      </c>
      <c r="Y819" t="s">
        <v>492</v>
      </c>
    </row>
    <row r="820" spans="1:25" ht="15" customHeight="1" x14ac:dyDescent="0.35">
      <c r="A820">
        <v>3</v>
      </c>
      <c r="B820" s="50">
        <v>46273.697916666657</v>
      </c>
      <c r="C820">
        <v>11707398</v>
      </c>
      <c r="D820">
        <v>100006740503</v>
      </c>
      <c r="E820" t="s">
        <v>1726</v>
      </c>
      <c r="F820">
        <v>100</v>
      </c>
      <c r="G820" t="s">
        <v>1745</v>
      </c>
      <c r="H820" t="s">
        <v>1760</v>
      </c>
      <c r="I820">
        <v>6001001</v>
      </c>
      <c r="J820">
        <v>3</v>
      </c>
      <c r="K820" t="s">
        <v>1785</v>
      </c>
      <c r="L820" t="s">
        <v>1786</v>
      </c>
      <c r="N820">
        <v>0</v>
      </c>
      <c r="O820">
        <v>2</v>
      </c>
      <c r="P820">
        <v>2</v>
      </c>
      <c r="Q820">
        <v>2</v>
      </c>
      <c r="R820">
        <v>0</v>
      </c>
      <c r="S820">
        <v>0</v>
      </c>
      <c r="T820">
        <v>0</v>
      </c>
      <c r="U820" s="50">
        <v>46273.655081018522</v>
      </c>
      <c r="V820" s="50">
        <v>46273.655081018522</v>
      </c>
      <c r="W820" s="51">
        <v>46273</v>
      </c>
      <c r="X820" t="s">
        <v>1747</v>
      </c>
      <c r="Y820" t="s">
        <v>492</v>
      </c>
    </row>
    <row r="821" spans="1:25" ht="15" customHeight="1" x14ac:dyDescent="0.35">
      <c r="A821">
        <v>3</v>
      </c>
      <c r="B821" s="50">
        <v>46273.697916666657</v>
      </c>
      <c r="C821">
        <v>11707399</v>
      </c>
      <c r="D821">
        <v>100006740503</v>
      </c>
      <c r="E821" t="s">
        <v>1726</v>
      </c>
      <c r="F821">
        <v>100</v>
      </c>
      <c r="G821" t="s">
        <v>1745</v>
      </c>
      <c r="H821" t="s">
        <v>1760</v>
      </c>
      <c r="I821">
        <v>6001001</v>
      </c>
      <c r="J821">
        <v>3</v>
      </c>
      <c r="K821" t="s">
        <v>1871</v>
      </c>
      <c r="L821" t="s">
        <v>1872</v>
      </c>
      <c r="N821">
        <v>0</v>
      </c>
      <c r="O821">
        <v>1</v>
      </c>
      <c r="P821">
        <v>1</v>
      </c>
      <c r="Q821">
        <v>1</v>
      </c>
      <c r="R821">
        <v>0</v>
      </c>
      <c r="S821">
        <v>0</v>
      </c>
      <c r="T821">
        <v>0</v>
      </c>
      <c r="U821" s="50">
        <v>46273.655081018522</v>
      </c>
      <c r="V821" s="50">
        <v>46273.655081018522</v>
      </c>
      <c r="W821" s="51">
        <v>46273</v>
      </c>
      <c r="X821" t="s">
        <v>1747</v>
      </c>
      <c r="Y821" t="s">
        <v>492</v>
      </c>
    </row>
    <row r="822" spans="1:25" ht="15" customHeight="1" x14ac:dyDescent="0.35">
      <c r="A822">
        <v>3</v>
      </c>
      <c r="B822" s="50">
        <v>46273.697916666657</v>
      </c>
      <c r="C822">
        <v>11707400</v>
      </c>
      <c r="D822">
        <v>100006740503</v>
      </c>
      <c r="E822" t="s">
        <v>1726</v>
      </c>
      <c r="F822">
        <v>100</v>
      </c>
      <c r="G822" t="s">
        <v>1745</v>
      </c>
      <c r="H822" t="s">
        <v>1760</v>
      </c>
      <c r="I822">
        <v>6001001</v>
      </c>
      <c r="J822">
        <v>3</v>
      </c>
      <c r="K822" t="s">
        <v>1845</v>
      </c>
      <c r="L822" t="s">
        <v>1846</v>
      </c>
      <c r="N822">
        <v>0</v>
      </c>
      <c r="O822">
        <v>1</v>
      </c>
      <c r="P822">
        <v>1</v>
      </c>
      <c r="Q822">
        <v>1</v>
      </c>
      <c r="R822">
        <v>0</v>
      </c>
      <c r="S822">
        <v>0</v>
      </c>
      <c r="T822">
        <v>0</v>
      </c>
      <c r="U822" s="50">
        <v>46273.655081018522</v>
      </c>
      <c r="V822" s="50">
        <v>46273.655081018522</v>
      </c>
      <c r="W822" s="51">
        <v>46273</v>
      </c>
      <c r="X822" t="s">
        <v>1747</v>
      </c>
      <c r="Y822" t="s">
        <v>492</v>
      </c>
    </row>
    <row r="823" spans="1:25" ht="15" customHeight="1" x14ac:dyDescent="0.35">
      <c r="A823">
        <v>3</v>
      </c>
      <c r="B823" s="50">
        <v>46273.697916666657</v>
      </c>
      <c r="C823">
        <v>11707401</v>
      </c>
      <c r="D823">
        <v>100006740504</v>
      </c>
      <c r="E823" t="s">
        <v>1726</v>
      </c>
      <c r="F823">
        <v>100</v>
      </c>
      <c r="G823" t="s">
        <v>1745</v>
      </c>
      <c r="H823" t="s">
        <v>1760</v>
      </c>
      <c r="I823">
        <v>6010301</v>
      </c>
      <c r="J823">
        <v>4</v>
      </c>
      <c r="K823" t="s">
        <v>1925</v>
      </c>
      <c r="L823" t="s">
        <v>1926</v>
      </c>
      <c r="N823">
        <v>0</v>
      </c>
      <c r="O823">
        <v>1</v>
      </c>
      <c r="P823">
        <v>1</v>
      </c>
      <c r="Q823">
        <v>1</v>
      </c>
      <c r="R823">
        <v>0</v>
      </c>
      <c r="S823">
        <v>0</v>
      </c>
      <c r="T823">
        <v>0</v>
      </c>
      <c r="U823" s="50">
        <v>46273.655081018522</v>
      </c>
      <c r="V823" s="50">
        <v>46273.655081018522</v>
      </c>
      <c r="W823" s="51">
        <v>46273</v>
      </c>
      <c r="X823" t="s">
        <v>1747</v>
      </c>
      <c r="Y823" t="s">
        <v>492</v>
      </c>
    </row>
    <row r="824" spans="1:25" ht="15" customHeight="1" x14ac:dyDescent="0.35">
      <c r="A824">
        <v>3</v>
      </c>
      <c r="B824" s="50">
        <v>46273.697916666657</v>
      </c>
      <c r="C824">
        <v>11707402</v>
      </c>
      <c r="D824">
        <v>100006740504</v>
      </c>
      <c r="E824" t="s">
        <v>1726</v>
      </c>
      <c r="F824">
        <v>100</v>
      </c>
      <c r="G824" t="s">
        <v>1745</v>
      </c>
      <c r="H824" t="s">
        <v>1760</v>
      </c>
      <c r="I824">
        <v>6010301</v>
      </c>
      <c r="J824">
        <v>4</v>
      </c>
      <c r="K824" t="s">
        <v>1927</v>
      </c>
      <c r="L824" t="s">
        <v>1928</v>
      </c>
      <c r="N824">
        <v>0</v>
      </c>
      <c r="O824">
        <v>1</v>
      </c>
      <c r="P824">
        <v>1</v>
      </c>
      <c r="Q824">
        <v>1</v>
      </c>
      <c r="R824">
        <v>0</v>
      </c>
      <c r="S824">
        <v>0</v>
      </c>
      <c r="T824">
        <v>0</v>
      </c>
      <c r="U824" s="50">
        <v>46273.655081018522</v>
      </c>
      <c r="V824" s="50">
        <v>46273.655081018522</v>
      </c>
      <c r="W824" s="51">
        <v>46273</v>
      </c>
      <c r="X824" t="s">
        <v>1747</v>
      </c>
      <c r="Y824" t="s">
        <v>492</v>
      </c>
    </row>
    <row r="825" spans="1:25" ht="15" customHeight="1" x14ac:dyDescent="0.35">
      <c r="A825">
        <v>3</v>
      </c>
      <c r="B825" s="50">
        <v>46273.697916666657</v>
      </c>
      <c r="C825">
        <v>11707403</v>
      </c>
      <c r="D825">
        <v>100006740504</v>
      </c>
      <c r="E825" t="s">
        <v>1726</v>
      </c>
      <c r="F825">
        <v>100</v>
      </c>
      <c r="G825" t="s">
        <v>1745</v>
      </c>
      <c r="H825" t="s">
        <v>1760</v>
      </c>
      <c r="I825">
        <v>6010301</v>
      </c>
      <c r="J825">
        <v>4</v>
      </c>
      <c r="K825" t="s">
        <v>1929</v>
      </c>
      <c r="L825" t="s">
        <v>1930</v>
      </c>
      <c r="N825">
        <v>0</v>
      </c>
      <c r="O825">
        <v>2</v>
      </c>
      <c r="P825">
        <v>2</v>
      </c>
      <c r="Q825">
        <v>2</v>
      </c>
      <c r="R825">
        <v>0</v>
      </c>
      <c r="S825">
        <v>0</v>
      </c>
      <c r="T825">
        <v>0</v>
      </c>
      <c r="U825" s="50">
        <v>46273.655081018522</v>
      </c>
      <c r="V825" s="50">
        <v>46273.655081018522</v>
      </c>
      <c r="W825" s="51">
        <v>46273</v>
      </c>
      <c r="X825" t="s">
        <v>1747</v>
      </c>
      <c r="Y825" t="s">
        <v>492</v>
      </c>
    </row>
    <row r="826" spans="1:25" ht="15" customHeight="1" x14ac:dyDescent="0.35">
      <c r="A826">
        <v>3</v>
      </c>
      <c r="B826" s="50">
        <v>46273.697916666657</v>
      </c>
      <c r="C826">
        <v>11707404</v>
      </c>
      <c r="D826">
        <v>100006740505</v>
      </c>
      <c r="E826" t="s">
        <v>1726</v>
      </c>
      <c r="F826">
        <v>100</v>
      </c>
      <c r="G826" t="s">
        <v>1745</v>
      </c>
      <c r="H826" t="s">
        <v>1760</v>
      </c>
      <c r="I826">
        <v>6010302</v>
      </c>
      <c r="J826">
        <v>5</v>
      </c>
      <c r="K826" t="s">
        <v>1931</v>
      </c>
      <c r="L826" t="s">
        <v>1932</v>
      </c>
      <c r="N826">
        <v>0</v>
      </c>
      <c r="O826">
        <v>1</v>
      </c>
      <c r="P826">
        <v>1</v>
      </c>
      <c r="Q826">
        <v>1</v>
      </c>
      <c r="R826">
        <v>0</v>
      </c>
      <c r="S826">
        <v>0</v>
      </c>
      <c r="T826">
        <v>0</v>
      </c>
      <c r="U826" s="50">
        <v>46273.655081018522</v>
      </c>
      <c r="V826" s="50">
        <v>46273.655081018522</v>
      </c>
      <c r="W826" s="51">
        <v>46273</v>
      </c>
      <c r="X826" t="s">
        <v>1747</v>
      </c>
      <c r="Y826" t="s">
        <v>492</v>
      </c>
    </row>
    <row r="827" spans="1:25" ht="15" customHeight="1" x14ac:dyDescent="0.35">
      <c r="A827">
        <v>3</v>
      </c>
      <c r="B827" s="50">
        <v>46273.697916666657</v>
      </c>
      <c r="C827">
        <v>11707405</v>
      </c>
      <c r="D827">
        <v>100006740506</v>
      </c>
      <c r="E827" t="s">
        <v>1726</v>
      </c>
      <c r="F827">
        <v>100</v>
      </c>
      <c r="G827" t="s">
        <v>1745</v>
      </c>
      <c r="H827" t="s">
        <v>1760</v>
      </c>
      <c r="I827">
        <v>6011801</v>
      </c>
      <c r="J827">
        <v>3</v>
      </c>
      <c r="K827" t="s">
        <v>1933</v>
      </c>
      <c r="L827" t="s">
        <v>1934</v>
      </c>
      <c r="N827">
        <v>0</v>
      </c>
      <c r="O827">
        <v>1</v>
      </c>
      <c r="P827">
        <v>1</v>
      </c>
      <c r="Q827">
        <v>1</v>
      </c>
      <c r="R827">
        <v>0</v>
      </c>
      <c r="S827">
        <v>0</v>
      </c>
      <c r="T827">
        <v>0</v>
      </c>
      <c r="U827" s="50">
        <v>46273.655081018522</v>
      </c>
      <c r="V827" s="50">
        <v>46273.655081018522</v>
      </c>
      <c r="W827" s="51">
        <v>46273</v>
      </c>
      <c r="X827" t="s">
        <v>1747</v>
      </c>
      <c r="Y827" t="s">
        <v>492</v>
      </c>
    </row>
    <row r="828" spans="1:25" ht="15" customHeight="1" x14ac:dyDescent="0.35">
      <c r="A828">
        <v>3</v>
      </c>
      <c r="B828" s="50">
        <v>46273.697916666657</v>
      </c>
      <c r="C828">
        <v>11707406</v>
      </c>
      <c r="D828">
        <v>100006740506</v>
      </c>
      <c r="E828" t="s">
        <v>1726</v>
      </c>
      <c r="F828">
        <v>100</v>
      </c>
      <c r="G828" t="s">
        <v>1745</v>
      </c>
      <c r="H828" t="s">
        <v>1760</v>
      </c>
      <c r="I828">
        <v>6011801</v>
      </c>
      <c r="J828">
        <v>3</v>
      </c>
      <c r="K828" t="s">
        <v>1855</v>
      </c>
      <c r="L828" t="s">
        <v>1856</v>
      </c>
      <c r="N828">
        <v>0</v>
      </c>
      <c r="O828">
        <v>6</v>
      </c>
      <c r="P828">
        <v>6</v>
      </c>
      <c r="Q828">
        <v>6</v>
      </c>
      <c r="R828">
        <v>0</v>
      </c>
      <c r="S828">
        <v>0</v>
      </c>
      <c r="T828">
        <v>0</v>
      </c>
      <c r="U828" s="50">
        <v>46273.655081018522</v>
      </c>
      <c r="V828" s="50">
        <v>46273.655081018522</v>
      </c>
      <c r="W828" s="51">
        <v>46273</v>
      </c>
      <c r="X828" t="s">
        <v>1747</v>
      </c>
      <c r="Y828" t="s">
        <v>492</v>
      </c>
    </row>
    <row r="829" spans="1:25" ht="15" customHeight="1" x14ac:dyDescent="0.35">
      <c r="A829">
        <v>3</v>
      </c>
      <c r="B829" s="50">
        <v>46273.697916666657</v>
      </c>
      <c r="C829">
        <v>11707407</v>
      </c>
      <c r="D829">
        <v>100006740506</v>
      </c>
      <c r="E829" t="s">
        <v>1726</v>
      </c>
      <c r="F829">
        <v>100</v>
      </c>
      <c r="G829" t="s">
        <v>1745</v>
      </c>
      <c r="H829" t="s">
        <v>1760</v>
      </c>
      <c r="I829">
        <v>6011801</v>
      </c>
      <c r="J829">
        <v>3</v>
      </c>
      <c r="K829" t="s">
        <v>1857</v>
      </c>
      <c r="L829" t="s">
        <v>1858</v>
      </c>
      <c r="N829">
        <v>0</v>
      </c>
      <c r="O829">
        <v>1</v>
      </c>
      <c r="P829">
        <v>1</v>
      </c>
      <c r="Q829">
        <v>1</v>
      </c>
      <c r="R829">
        <v>0</v>
      </c>
      <c r="S829">
        <v>0</v>
      </c>
      <c r="T829">
        <v>0</v>
      </c>
      <c r="U829" s="50">
        <v>46273.655081018522</v>
      </c>
      <c r="V829" s="50">
        <v>46273.655081018522</v>
      </c>
      <c r="W829" s="51">
        <v>46273</v>
      </c>
      <c r="X829" t="s">
        <v>1747</v>
      </c>
      <c r="Y829" t="s">
        <v>492</v>
      </c>
    </row>
    <row r="830" spans="1:25" ht="15" customHeight="1" x14ac:dyDescent="0.35">
      <c r="A830">
        <v>3</v>
      </c>
      <c r="B830" s="50">
        <v>46273.697916666657</v>
      </c>
      <c r="C830">
        <v>11707408</v>
      </c>
      <c r="D830">
        <v>100006740506</v>
      </c>
      <c r="E830" t="s">
        <v>1726</v>
      </c>
      <c r="F830">
        <v>100</v>
      </c>
      <c r="G830" t="s">
        <v>1745</v>
      </c>
      <c r="H830" t="s">
        <v>1760</v>
      </c>
      <c r="I830">
        <v>6011801</v>
      </c>
      <c r="J830">
        <v>3</v>
      </c>
      <c r="K830" t="s">
        <v>1935</v>
      </c>
      <c r="L830" t="s">
        <v>1936</v>
      </c>
      <c r="N830">
        <v>0</v>
      </c>
      <c r="O830">
        <v>1</v>
      </c>
      <c r="P830">
        <v>1</v>
      </c>
      <c r="Q830">
        <v>1</v>
      </c>
      <c r="R830">
        <v>0</v>
      </c>
      <c r="S830">
        <v>0</v>
      </c>
      <c r="T830">
        <v>0</v>
      </c>
      <c r="U830" s="50">
        <v>46273.655081018522</v>
      </c>
      <c r="V830" s="50">
        <v>46273.655081018522</v>
      </c>
      <c r="W830" s="51">
        <v>46273</v>
      </c>
      <c r="X830" t="s">
        <v>1747</v>
      </c>
      <c r="Y830" t="s">
        <v>492</v>
      </c>
    </row>
    <row r="831" spans="1:25" ht="15" customHeight="1" x14ac:dyDescent="0.35">
      <c r="A831">
        <v>3</v>
      </c>
      <c r="B831" s="50">
        <v>46273.697916666657</v>
      </c>
      <c r="C831">
        <v>11707409</v>
      </c>
      <c r="D831">
        <v>100006740506</v>
      </c>
      <c r="E831" t="s">
        <v>1726</v>
      </c>
      <c r="F831">
        <v>100</v>
      </c>
      <c r="G831" t="s">
        <v>1745</v>
      </c>
      <c r="H831" t="s">
        <v>1760</v>
      </c>
      <c r="I831">
        <v>6011801</v>
      </c>
      <c r="J831">
        <v>3</v>
      </c>
      <c r="K831" t="s">
        <v>1859</v>
      </c>
      <c r="L831" t="s">
        <v>1860</v>
      </c>
      <c r="N831">
        <v>0</v>
      </c>
      <c r="O831">
        <v>1</v>
      </c>
      <c r="P831">
        <v>1</v>
      </c>
      <c r="Q831">
        <v>1</v>
      </c>
      <c r="R831">
        <v>0</v>
      </c>
      <c r="S831">
        <v>0</v>
      </c>
      <c r="T831">
        <v>0</v>
      </c>
      <c r="U831" s="50">
        <v>46273.655081018522</v>
      </c>
      <c r="V831" s="50">
        <v>46273.655081018522</v>
      </c>
      <c r="W831" s="51">
        <v>46273</v>
      </c>
      <c r="X831" t="s">
        <v>1747</v>
      </c>
      <c r="Y831" t="s">
        <v>492</v>
      </c>
    </row>
    <row r="832" spans="1:25" ht="15" customHeight="1" x14ac:dyDescent="0.35">
      <c r="A832">
        <v>3</v>
      </c>
      <c r="B832" s="50">
        <v>46273.697916666657</v>
      </c>
      <c r="C832">
        <v>11707410</v>
      </c>
      <c r="D832">
        <v>100006740506</v>
      </c>
      <c r="E832" t="s">
        <v>1726</v>
      </c>
      <c r="F832">
        <v>100</v>
      </c>
      <c r="G832" t="s">
        <v>1745</v>
      </c>
      <c r="H832" t="s">
        <v>1760</v>
      </c>
      <c r="I832">
        <v>6011801</v>
      </c>
      <c r="J832">
        <v>3</v>
      </c>
      <c r="K832" t="s">
        <v>1809</v>
      </c>
      <c r="L832" t="s">
        <v>1810</v>
      </c>
      <c r="N832">
        <v>0</v>
      </c>
      <c r="O832">
        <v>3</v>
      </c>
      <c r="P832">
        <v>3</v>
      </c>
      <c r="Q832">
        <v>3</v>
      </c>
      <c r="R832">
        <v>0</v>
      </c>
      <c r="S832">
        <v>0</v>
      </c>
      <c r="T832">
        <v>0</v>
      </c>
      <c r="U832" s="50">
        <v>46273.655081018522</v>
      </c>
      <c r="V832" s="50">
        <v>46273.655081018522</v>
      </c>
      <c r="W832" s="51">
        <v>46273</v>
      </c>
      <c r="X832" t="s">
        <v>1747</v>
      </c>
      <c r="Y832" t="s">
        <v>492</v>
      </c>
    </row>
    <row r="833" spans="1:25" ht="15" customHeight="1" x14ac:dyDescent="0.35">
      <c r="A833">
        <v>3</v>
      </c>
      <c r="B833" s="50">
        <v>46273.697916666657</v>
      </c>
      <c r="C833">
        <v>11707481</v>
      </c>
      <c r="D833">
        <v>100006740539</v>
      </c>
      <c r="E833" t="s">
        <v>1726</v>
      </c>
      <c r="F833">
        <v>100</v>
      </c>
      <c r="G833" t="s">
        <v>1745</v>
      </c>
      <c r="H833" t="s">
        <v>1760</v>
      </c>
      <c r="I833">
        <v>5966902</v>
      </c>
      <c r="J833">
        <v>2</v>
      </c>
      <c r="K833" t="s">
        <v>1937</v>
      </c>
      <c r="L833" t="s">
        <v>1938</v>
      </c>
      <c r="N833">
        <v>0</v>
      </c>
      <c r="O833">
        <v>1</v>
      </c>
      <c r="P833">
        <v>1</v>
      </c>
      <c r="Q833">
        <v>1</v>
      </c>
      <c r="R833">
        <v>0</v>
      </c>
      <c r="S833">
        <v>0</v>
      </c>
      <c r="T833">
        <v>0</v>
      </c>
      <c r="U833" s="50">
        <v>46273.655081018522</v>
      </c>
      <c r="V833" s="50">
        <v>46273.655081018522</v>
      </c>
      <c r="W833" s="51">
        <v>46273</v>
      </c>
      <c r="X833" t="s">
        <v>1747</v>
      </c>
      <c r="Y833" t="s">
        <v>492</v>
      </c>
    </row>
    <row r="834" spans="1:25" ht="15" customHeight="1" x14ac:dyDescent="0.35">
      <c r="A834">
        <v>3</v>
      </c>
      <c r="B834" s="50">
        <v>46273.697916666657</v>
      </c>
      <c r="C834">
        <v>11707482</v>
      </c>
      <c r="D834">
        <v>100006740540</v>
      </c>
      <c r="E834" t="s">
        <v>1726</v>
      </c>
      <c r="F834">
        <v>100</v>
      </c>
      <c r="G834" t="s">
        <v>1745</v>
      </c>
      <c r="H834" t="s">
        <v>1760</v>
      </c>
      <c r="I834">
        <v>6003401</v>
      </c>
      <c r="J834">
        <v>2</v>
      </c>
      <c r="K834" t="s">
        <v>1939</v>
      </c>
      <c r="L834" t="s">
        <v>1940</v>
      </c>
      <c r="N834">
        <v>0</v>
      </c>
      <c r="O834">
        <v>10</v>
      </c>
      <c r="P834">
        <v>10</v>
      </c>
      <c r="Q834">
        <v>10</v>
      </c>
      <c r="R834">
        <v>0</v>
      </c>
      <c r="S834">
        <v>0</v>
      </c>
      <c r="T834">
        <v>0</v>
      </c>
      <c r="U834" s="50">
        <v>46273.655092592591</v>
      </c>
      <c r="V834" s="50">
        <v>46273.655092592591</v>
      </c>
      <c r="W834" s="51">
        <v>46273</v>
      </c>
      <c r="X834" t="s">
        <v>1747</v>
      </c>
      <c r="Y834" t="s">
        <v>492</v>
      </c>
    </row>
    <row r="835" spans="1:25" ht="15" customHeight="1" x14ac:dyDescent="0.35">
      <c r="A835">
        <v>3</v>
      </c>
      <c r="B835" s="50">
        <v>46273.697916666657</v>
      </c>
      <c r="C835">
        <v>11707483</v>
      </c>
      <c r="D835">
        <v>100006740541</v>
      </c>
      <c r="E835" t="s">
        <v>1726</v>
      </c>
      <c r="F835">
        <v>100</v>
      </c>
      <c r="G835" t="s">
        <v>1745</v>
      </c>
      <c r="H835" t="s">
        <v>1760</v>
      </c>
      <c r="I835">
        <v>6003403</v>
      </c>
      <c r="J835">
        <v>2</v>
      </c>
      <c r="K835" t="s">
        <v>1941</v>
      </c>
      <c r="L835" t="s">
        <v>1942</v>
      </c>
      <c r="N835">
        <v>0</v>
      </c>
      <c r="O835">
        <v>4</v>
      </c>
      <c r="P835">
        <v>4</v>
      </c>
      <c r="Q835">
        <v>4</v>
      </c>
      <c r="R835">
        <v>0</v>
      </c>
      <c r="S835">
        <v>0</v>
      </c>
      <c r="T835">
        <v>0</v>
      </c>
      <c r="U835" s="50">
        <v>46273.655092592591</v>
      </c>
      <c r="V835" s="50">
        <v>46273.655092592591</v>
      </c>
      <c r="W835" s="51">
        <v>46273</v>
      </c>
      <c r="X835" t="s">
        <v>1747</v>
      </c>
      <c r="Y835" t="s">
        <v>492</v>
      </c>
    </row>
    <row r="836" spans="1:25" ht="15" customHeight="1" x14ac:dyDescent="0.35">
      <c r="A836">
        <v>3</v>
      </c>
      <c r="B836" s="50">
        <v>46273.697916666657</v>
      </c>
      <c r="C836">
        <v>11707485</v>
      </c>
      <c r="D836">
        <v>100006740544</v>
      </c>
      <c r="E836" t="s">
        <v>1726</v>
      </c>
      <c r="F836">
        <v>100</v>
      </c>
      <c r="G836" t="s">
        <v>1745</v>
      </c>
      <c r="H836" t="s">
        <v>1760</v>
      </c>
      <c r="I836">
        <v>5981602</v>
      </c>
      <c r="J836">
        <v>2</v>
      </c>
      <c r="K836" t="s">
        <v>1945</v>
      </c>
      <c r="L836" t="s">
        <v>1946</v>
      </c>
      <c r="N836">
        <v>0</v>
      </c>
      <c r="O836">
        <v>3</v>
      </c>
      <c r="P836">
        <v>3</v>
      </c>
      <c r="Q836">
        <v>3</v>
      </c>
      <c r="R836">
        <v>0</v>
      </c>
      <c r="S836">
        <v>0</v>
      </c>
      <c r="T836">
        <v>0</v>
      </c>
      <c r="U836" s="50">
        <v>46273.655092592591</v>
      </c>
      <c r="V836" s="50">
        <v>46273.655092592591</v>
      </c>
      <c r="W836" s="51">
        <v>46273</v>
      </c>
      <c r="X836" t="s">
        <v>1747</v>
      </c>
      <c r="Y836" t="s">
        <v>492</v>
      </c>
    </row>
    <row r="837" spans="1:25" ht="15" customHeight="1" x14ac:dyDescent="0.35">
      <c r="A837">
        <v>3</v>
      </c>
      <c r="B837" s="50">
        <v>46273.697916666657</v>
      </c>
      <c r="C837">
        <v>11707486</v>
      </c>
      <c r="D837">
        <v>100006740545</v>
      </c>
      <c r="E837" t="s">
        <v>1726</v>
      </c>
      <c r="F837">
        <v>100</v>
      </c>
      <c r="G837" t="s">
        <v>1745</v>
      </c>
      <c r="H837" t="s">
        <v>1760</v>
      </c>
      <c r="I837">
        <v>5995403</v>
      </c>
      <c r="J837">
        <v>2</v>
      </c>
      <c r="K837" t="s">
        <v>1947</v>
      </c>
      <c r="L837" t="s">
        <v>1948</v>
      </c>
      <c r="N837">
        <v>0</v>
      </c>
      <c r="O837">
        <v>1</v>
      </c>
      <c r="P837">
        <v>1</v>
      </c>
      <c r="Q837">
        <v>1</v>
      </c>
      <c r="R837">
        <v>0</v>
      </c>
      <c r="S837">
        <v>0</v>
      </c>
      <c r="T837">
        <v>0</v>
      </c>
      <c r="U837" s="50">
        <v>46273.655092592591</v>
      </c>
      <c r="V837" s="50">
        <v>46273.655092592591</v>
      </c>
      <c r="W837" s="51">
        <v>46273</v>
      </c>
      <c r="X837" t="s">
        <v>1747</v>
      </c>
      <c r="Y837" t="s">
        <v>492</v>
      </c>
    </row>
    <row r="838" spans="1:25" ht="15" customHeight="1" x14ac:dyDescent="0.35">
      <c r="A838">
        <v>3</v>
      </c>
      <c r="B838" s="50">
        <v>46273.697916666657</v>
      </c>
      <c r="C838">
        <v>11707487</v>
      </c>
      <c r="D838">
        <v>100006740545</v>
      </c>
      <c r="E838" t="s">
        <v>1726</v>
      </c>
      <c r="F838">
        <v>100</v>
      </c>
      <c r="G838" t="s">
        <v>1745</v>
      </c>
      <c r="H838" t="s">
        <v>1760</v>
      </c>
      <c r="I838">
        <v>5995403</v>
      </c>
      <c r="J838">
        <v>2</v>
      </c>
      <c r="K838" t="s">
        <v>1949</v>
      </c>
      <c r="L838" t="s">
        <v>1950</v>
      </c>
      <c r="N838">
        <v>0</v>
      </c>
      <c r="O838">
        <v>2</v>
      </c>
      <c r="P838">
        <v>2</v>
      </c>
      <c r="Q838">
        <v>2</v>
      </c>
      <c r="R838">
        <v>0</v>
      </c>
      <c r="S838">
        <v>0</v>
      </c>
      <c r="T838">
        <v>0</v>
      </c>
      <c r="U838" s="50">
        <v>46273.655092592591</v>
      </c>
      <c r="V838" s="50">
        <v>46273.655092592591</v>
      </c>
      <c r="W838" s="51">
        <v>46273</v>
      </c>
      <c r="X838" t="s">
        <v>1747</v>
      </c>
      <c r="Y838" t="s">
        <v>492</v>
      </c>
    </row>
    <row r="839" spans="1:25" ht="15" customHeight="1" x14ac:dyDescent="0.35">
      <c r="A839">
        <v>3</v>
      </c>
      <c r="B839" s="50">
        <v>46273.697916666657</v>
      </c>
      <c r="C839">
        <v>11707488</v>
      </c>
      <c r="D839">
        <v>100006740545</v>
      </c>
      <c r="E839" t="s">
        <v>1726</v>
      </c>
      <c r="F839">
        <v>100</v>
      </c>
      <c r="G839" t="s">
        <v>1745</v>
      </c>
      <c r="H839" t="s">
        <v>1760</v>
      </c>
      <c r="I839">
        <v>5995403</v>
      </c>
      <c r="J839">
        <v>2</v>
      </c>
      <c r="K839" t="s">
        <v>1951</v>
      </c>
      <c r="L839" t="s">
        <v>1952</v>
      </c>
      <c r="N839">
        <v>0</v>
      </c>
      <c r="O839">
        <v>2</v>
      </c>
      <c r="P839">
        <v>2</v>
      </c>
      <c r="Q839">
        <v>2</v>
      </c>
      <c r="R839">
        <v>0</v>
      </c>
      <c r="S839">
        <v>0</v>
      </c>
      <c r="T839">
        <v>0</v>
      </c>
      <c r="U839" s="50">
        <v>46273.655092592591</v>
      </c>
      <c r="V839" s="50">
        <v>46273.655092592591</v>
      </c>
      <c r="W839" s="51">
        <v>46273</v>
      </c>
      <c r="X839" t="s">
        <v>1747</v>
      </c>
      <c r="Y839" t="s">
        <v>492</v>
      </c>
    </row>
    <row r="840" spans="1:25" ht="15" customHeight="1" x14ac:dyDescent="0.35">
      <c r="A840">
        <v>3</v>
      </c>
      <c r="B840" s="50">
        <v>46273.697916666657</v>
      </c>
      <c r="C840">
        <v>11707489</v>
      </c>
      <c r="D840">
        <v>100006740546</v>
      </c>
      <c r="E840" t="s">
        <v>1726</v>
      </c>
      <c r="F840">
        <v>100</v>
      </c>
      <c r="G840" t="s">
        <v>1745</v>
      </c>
      <c r="H840" t="s">
        <v>1760</v>
      </c>
      <c r="I840">
        <v>5999802</v>
      </c>
      <c r="J840">
        <v>2</v>
      </c>
      <c r="K840" t="s">
        <v>1953</v>
      </c>
      <c r="L840" t="s">
        <v>1954</v>
      </c>
      <c r="N840">
        <v>0</v>
      </c>
      <c r="O840">
        <v>3</v>
      </c>
      <c r="P840">
        <v>3</v>
      </c>
      <c r="Q840">
        <v>3</v>
      </c>
      <c r="R840">
        <v>0</v>
      </c>
      <c r="S840">
        <v>0</v>
      </c>
      <c r="T840">
        <v>0</v>
      </c>
      <c r="U840" s="50">
        <v>46273.655092592591</v>
      </c>
      <c r="V840" s="50">
        <v>46273.655092592591</v>
      </c>
      <c r="W840" s="51">
        <v>46273</v>
      </c>
      <c r="X840" t="s">
        <v>1747</v>
      </c>
      <c r="Y840" t="s">
        <v>492</v>
      </c>
    </row>
    <row r="841" spans="1:25" ht="15" customHeight="1" x14ac:dyDescent="0.35">
      <c r="A841">
        <v>3</v>
      </c>
      <c r="B841" s="50">
        <v>46273.697916666657</v>
      </c>
      <c r="C841">
        <v>11707490</v>
      </c>
      <c r="D841">
        <v>100006740547</v>
      </c>
      <c r="E841" t="s">
        <v>1726</v>
      </c>
      <c r="F841">
        <v>100</v>
      </c>
      <c r="G841" t="s">
        <v>1745</v>
      </c>
      <c r="H841" t="s">
        <v>1760</v>
      </c>
      <c r="I841">
        <v>5982902</v>
      </c>
      <c r="J841">
        <v>2</v>
      </c>
      <c r="K841" t="s">
        <v>1955</v>
      </c>
      <c r="L841" t="s">
        <v>1956</v>
      </c>
      <c r="N841">
        <v>0</v>
      </c>
      <c r="O841">
        <v>3</v>
      </c>
      <c r="P841">
        <v>3</v>
      </c>
      <c r="Q841">
        <v>3</v>
      </c>
      <c r="R841">
        <v>0</v>
      </c>
      <c r="S841">
        <v>0</v>
      </c>
      <c r="T841">
        <v>0</v>
      </c>
      <c r="U841" s="50">
        <v>46273.655104166668</v>
      </c>
      <c r="V841" s="50">
        <v>46273.655104166668</v>
      </c>
      <c r="W841" s="51">
        <v>46273</v>
      </c>
      <c r="X841" t="s">
        <v>1747</v>
      </c>
      <c r="Y841" t="s">
        <v>492</v>
      </c>
    </row>
    <row r="842" spans="1:25" ht="15" customHeight="1" x14ac:dyDescent="0.35">
      <c r="A842">
        <v>3</v>
      </c>
      <c r="B842" s="50">
        <v>46273.697916666657</v>
      </c>
      <c r="C842">
        <v>11707491</v>
      </c>
      <c r="D842">
        <v>100006740548</v>
      </c>
      <c r="E842" t="s">
        <v>1726</v>
      </c>
      <c r="F842">
        <v>100</v>
      </c>
      <c r="G842" t="s">
        <v>1745</v>
      </c>
      <c r="H842" t="s">
        <v>1760</v>
      </c>
      <c r="I842">
        <v>5993602</v>
      </c>
      <c r="J842">
        <v>2</v>
      </c>
      <c r="K842" t="s">
        <v>1957</v>
      </c>
      <c r="L842" t="s">
        <v>1958</v>
      </c>
      <c r="N842">
        <v>0</v>
      </c>
      <c r="O842">
        <v>2</v>
      </c>
      <c r="P842">
        <v>2</v>
      </c>
      <c r="Q842">
        <v>2</v>
      </c>
      <c r="R842">
        <v>0</v>
      </c>
      <c r="S842">
        <v>0</v>
      </c>
      <c r="T842">
        <v>0</v>
      </c>
      <c r="U842" s="50">
        <v>46273.655104166668</v>
      </c>
      <c r="V842" s="50">
        <v>46273.655104166668</v>
      </c>
      <c r="W842" s="51">
        <v>46273</v>
      </c>
      <c r="X842" t="s">
        <v>1747</v>
      </c>
      <c r="Y842" t="s">
        <v>492</v>
      </c>
    </row>
    <row r="843" spans="1:25" ht="15" customHeight="1" x14ac:dyDescent="0.35">
      <c r="A843">
        <v>3</v>
      </c>
      <c r="B843" s="50">
        <v>46273.697916666657</v>
      </c>
      <c r="C843">
        <v>11707492</v>
      </c>
      <c r="D843">
        <v>100006740548</v>
      </c>
      <c r="E843" t="s">
        <v>1726</v>
      </c>
      <c r="F843">
        <v>100</v>
      </c>
      <c r="G843" t="s">
        <v>1745</v>
      </c>
      <c r="H843" t="s">
        <v>1760</v>
      </c>
      <c r="I843">
        <v>5993602</v>
      </c>
      <c r="J843">
        <v>2</v>
      </c>
      <c r="K843" t="s">
        <v>1959</v>
      </c>
      <c r="L843" t="s">
        <v>1960</v>
      </c>
      <c r="N843">
        <v>0</v>
      </c>
      <c r="O843">
        <v>2</v>
      </c>
      <c r="P843">
        <v>2</v>
      </c>
      <c r="Q843">
        <v>2</v>
      </c>
      <c r="R843">
        <v>0</v>
      </c>
      <c r="S843">
        <v>0</v>
      </c>
      <c r="T843">
        <v>0</v>
      </c>
      <c r="U843" s="50">
        <v>46273.655104166668</v>
      </c>
      <c r="V843" s="50">
        <v>46273.655104166668</v>
      </c>
      <c r="W843" s="51">
        <v>46273</v>
      </c>
      <c r="X843" t="s">
        <v>1747</v>
      </c>
      <c r="Y843" t="s">
        <v>492</v>
      </c>
    </row>
    <row r="844" spans="1:25" ht="15" customHeight="1" x14ac:dyDescent="0.35">
      <c r="A844">
        <v>3</v>
      </c>
      <c r="B844" s="50">
        <v>46273.697916666657</v>
      </c>
      <c r="C844">
        <v>11707493</v>
      </c>
      <c r="D844">
        <v>100006740548</v>
      </c>
      <c r="E844" t="s">
        <v>1726</v>
      </c>
      <c r="F844">
        <v>100</v>
      </c>
      <c r="G844" t="s">
        <v>1745</v>
      </c>
      <c r="H844" t="s">
        <v>1760</v>
      </c>
      <c r="I844">
        <v>5993602</v>
      </c>
      <c r="J844">
        <v>2</v>
      </c>
      <c r="K844" t="s">
        <v>1961</v>
      </c>
      <c r="L844" t="s">
        <v>1962</v>
      </c>
      <c r="N844">
        <v>0</v>
      </c>
      <c r="O844">
        <v>2</v>
      </c>
      <c r="P844">
        <v>2</v>
      </c>
      <c r="Q844">
        <v>2</v>
      </c>
      <c r="R844">
        <v>0</v>
      </c>
      <c r="S844">
        <v>0</v>
      </c>
      <c r="T844">
        <v>0</v>
      </c>
      <c r="U844" s="50">
        <v>46273.655104166668</v>
      </c>
      <c r="V844" s="50">
        <v>46273.655104166668</v>
      </c>
      <c r="W844" s="51">
        <v>46273</v>
      </c>
      <c r="X844" t="s">
        <v>1747</v>
      </c>
      <c r="Y844" t="s">
        <v>492</v>
      </c>
    </row>
    <row r="845" spans="1:25" ht="15" customHeight="1" x14ac:dyDescent="0.35">
      <c r="A845">
        <v>3</v>
      </c>
      <c r="B845" s="50">
        <v>46273.697916666657</v>
      </c>
      <c r="C845">
        <v>11707494</v>
      </c>
      <c r="D845">
        <v>100006740548</v>
      </c>
      <c r="E845" t="s">
        <v>1726</v>
      </c>
      <c r="F845">
        <v>100</v>
      </c>
      <c r="G845" t="s">
        <v>1745</v>
      </c>
      <c r="H845" t="s">
        <v>1760</v>
      </c>
      <c r="I845">
        <v>5993602</v>
      </c>
      <c r="J845">
        <v>2</v>
      </c>
      <c r="K845" t="s">
        <v>1963</v>
      </c>
      <c r="L845" t="s">
        <v>1964</v>
      </c>
      <c r="N845">
        <v>0</v>
      </c>
      <c r="O845">
        <v>1</v>
      </c>
      <c r="P845">
        <v>1</v>
      </c>
      <c r="Q845">
        <v>1</v>
      </c>
      <c r="R845">
        <v>0</v>
      </c>
      <c r="S845">
        <v>0</v>
      </c>
      <c r="T845">
        <v>0</v>
      </c>
      <c r="U845" s="50">
        <v>46273.655104166668</v>
      </c>
      <c r="V845" s="50">
        <v>46273.655104166668</v>
      </c>
      <c r="W845" s="51">
        <v>46273</v>
      </c>
      <c r="X845" t="s">
        <v>1747</v>
      </c>
      <c r="Y845" t="s">
        <v>492</v>
      </c>
    </row>
    <row r="846" spans="1:25" ht="15" customHeight="1" x14ac:dyDescent="0.35">
      <c r="A846">
        <v>3</v>
      </c>
      <c r="B846" s="50">
        <v>46273.697916666657</v>
      </c>
      <c r="C846">
        <v>11707498</v>
      </c>
      <c r="D846">
        <v>100006740552</v>
      </c>
      <c r="E846" t="s">
        <v>1726</v>
      </c>
      <c r="F846">
        <v>100</v>
      </c>
      <c r="G846" t="s">
        <v>1745</v>
      </c>
      <c r="H846" t="s">
        <v>1760</v>
      </c>
      <c r="I846">
        <v>6010902</v>
      </c>
      <c r="J846">
        <v>2</v>
      </c>
      <c r="K846" t="s">
        <v>1969</v>
      </c>
      <c r="L846" t="s">
        <v>1970</v>
      </c>
      <c r="N846">
        <v>0</v>
      </c>
      <c r="O846">
        <v>1</v>
      </c>
      <c r="P846">
        <v>1</v>
      </c>
      <c r="Q846">
        <v>1</v>
      </c>
      <c r="R846">
        <v>0</v>
      </c>
      <c r="S846">
        <v>0</v>
      </c>
      <c r="T846">
        <v>0</v>
      </c>
      <c r="U846" s="50">
        <v>46273.655115740738</v>
      </c>
      <c r="V846" s="50">
        <v>46273.655115740738</v>
      </c>
      <c r="W846" s="51">
        <v>46273</v>
      </c>
      <c r="X846" t="s">
        <v>1747</v>
      </c>
      <c r="Y846" t="s">
        <v>492</v>
      </c>
    </row>
    <row r="847" spans="1:25" ht="15" customHeight="1" x14ac:dyDescent="0.35">
      <c r="A847">
        <v>3</v>
      </c>
      <c r="B847" s="50">
        <v>46273.697916666657</v>
      </c>
      <c r="C847">
        <v>11707509</v>
      </c>
      <c r="D847">
        <v>100006740556</v>
      </c>
      <c r="E847" t="s">
        <v>1726</v>
      </c>
      <c r="F847">
        <v>100</v>
      </c>
      <c r="G847" t="s">
        <v>1745</v>
      </c>
      <c r="H847" t="s">
        <v>1760</v>
      </c>
      <c r="I847">
        <v>6003503</v>
      </c>
      <c r="J847">
        <v>2</v>
      </c>
      <c r="K847" t="s">
        <v>1983</v>
      </c>
      <c r="L847" t="s">
        <v>1984</v>
      </c>
      <c r="N847">
        <v>0</v>
      </c>
      <c r="O847">
        <v>2</v>
      </c>
      <c r="P847">
        <v>2</v>
      </c>
      <c r="Q847">
        <v>2</v>
      </c>
      <c r="R847">
        <v>0</v>
      </c>
      <c r="S847">
        <v>0</v>
      </c>
      <c r="T847">
        <v>0</v>
      </c>
      <c r="U847" s="50">
        <v>46273.655115740738</v>
      </c>
      <c r="V847" s="50">
        <v>46273.655115740738</v>
      </c>
      <c r="W847" s="51">
        <v>46273</v>
      </c>
      <c r="X847" t="s">
        <v>1747</v>
      </c>
      <c r="Y847" t="s">
        <v>492</v>
      </c>
    </row>
    <row r="848" spans="1:25" ht="15" customHeight="1" x14ac:dyDescent="0.35">
      <c r="A848">
        <v>3</v>
      </c>
      <c r="B848" s="50">
        <v>46273.697916666657</v>
      </c>
      <c r="C848">
        <v>11707513</v>
      </c>
      <c r="D848">
        <v>100006740564</v>
      </c>
      <c r="E848" t="s">
        <v>1726</v>
      </c>
      <c r="F848">
        <v>100</v>
      </c>
      <c r="G848" t="s">
        <v>1745</v>
      </c>
      <c r="H848" t="s">
        <v>1760</v>
      </c>
      <c r="I848">
        <v>5965101</v>
      </c>
      <c r="J848">
        <v>1</v>
      </c>
      <c r="K848" t="s">
        <v>1987</v>
      </c>
      <c r="L848" t="s">
        <v>1988</v>
      </c>
      <c r="N848">
        <v>0</v>
      </c>
      <c r="O848">
        <v>3</v>
      </c>
      <c r="P848">
        <v>3</v>
      </c>
      <c r="Q848">
        <v>3</v>
      </c>
      <c r="R848">
        <v>0</v>
      </c>
      <c r="S848">
        <v>0</v>
      </c>
      <c r="T848">
        <v>0</v>
      </c>
      <c r="U848" s="50">
        <v>46273.655127314807</v>
      </c>
      <c r="V848" s="50">
        <v>46273.655127314807</v>
      </c>
      <c r="W848" s="51">
        <v>46273</v>
      </c>
      <c r="X848" t="s">
        <v>1747</v>
      </c>
      <c r="Y848" t="s">
        <v>492</v>
      </c>
    </row>
    <row r="849" spans="1:25" ht="15" customHeight="1" x14ac:dyDescent="0.35">
      <c r="A849">
        <v>3</v>
      </c>
      <c r="B849" s="50">
        <v>46273.697916666657</v>
      </c>
      <c r="C849">
        <v>11707514</v>
      </c>
      <c r="D849">
        <v>100006740565</v>
      </c>
      <c r="E849" t="s">
        <v>1726</v>
      </c>
      <c r="F849">
        <v>100</v>
      </c>
      <c r="G849" t="s">
        <v>1745</v>
      </c>
      <c r="H849" t="s">
        <v>1760</v>
      </c>
      <c r="I849">
        <v>5980701</v>
      </c>
      <c r="J849">
        <v>2</v>
      </c>
      <c r="K849" t="s">
        <v>1989</v>
      </c>
      <c r="L849" t="s">
        <v>1990</v>
      </c>
      <c r="N849">
        <v>0</v>
      </c>
      <c r="O849">
        <v>1</v>
      </c>
      <c r="P849">
        <v>1</v>
      </c>
      <c r="Q849">
        <v>1</v>
      </c>
      <c r="R849">
        <v>0</v>
      </c>
      <c r="S849">
        <v>0</v>
      </c>
      <c r="T849">
        <v>0</v>
      </c>
      <c r="U849" s="50">
        <v>46273.655127314807</v>
      </c>
      <c r="V849" s="50">
        <v>46273.655127314807</v>
      </c>
      <c r="W849" s="51">
        <v>46273</v>
      </c>
      <c r="X849" t="s">
        <v>1747</v>
      </c>
      <c r="Y849" t="s">
        <v>492</v>
      </c>
    </row>
    <row r="850" spans="1:25" ht="15" customHeight="1" x14ac:dyDescent="0.35">
      <c r="A850">
        <v>3</v>
      </c>
      <c r="B850" s="50">
        <v>46273.697916666657</v>
      </c>
      <c r="C850">
        <v>11707515</v>
      </c>
      <c r="D850">
        <v>100006740566</v>
      </c>
      <c r="E850" t="s">
        <v>1726</v>
      </c>
      <c r="F850">
        <v>100</v>
      </c>
      <c r="G850" t="s">
        <v>1745</v>
      </c>
      <c r="H850" t="s">
        <v>1760</v>
      </c>
      <c r="I850">
        <v>5990801</v>
      </c>
      <c r="J850">
        <v>1</v>
      </c>
      <c r="K850" t="s">
        <v>1991</v>
      </c>
      <c r="L850" t="s">
        <v>1992</v>
      </c>
      <c r="N850">
        <v>0</v>
      </c>
      <c r="O850">
        <v>1</v>
      </c>
      <c r="P850">
        <v>1</v>
      </c>
      <c r="Q850">
        <v>1</v>
      </c>
      <c r="R850">
        <v>0</v>
      </c>
      <c r="S850">
        <v>0</v>
      </c>
      <c r="T850">
        <v>0</v>
      </c>
      <c r="U850" s="50">
        <v>46273.655127314807</v>
      </c>
      <c r="V850" s="50">
        <v>46273.655127314807</v>
      </c>
      <c r="W850" s="51">
        <v>46273</v>
      </c>
      <c r="X850" t="s">
        <v>1747</v>
      </c>
      <c r="Y850" t="s">
        <v>492</v>
      </c>
    </row>
    <row r="851" spans="1:25" ht="15" customHeight="1" x14ac:dyDescent="0.35">
      <c r="A851">
        <v>3</v>
      </c>
      <c r="B851" s="50">
        <v>46273.697916666657</v>
      </c>
      <c r="C851">
        <v>11707516</v>
      </c>
      <c r="D851">
        <v>100006740567</v>
      </c>
      <c r="E851" t="s">
        <v>1726</v>
      </c>
      <c r="F851">
        <v>100</v>
      </c>
      <c r="G851" t="s">
        <v>1745</v>
      </c>
      <c r="H851" t="s">
        <v>1760</v>
      </c>
      <c r="I851">
        <v>6005802</v>
      </c>
      <c r="J851">
        <v>1</v>
      </c>
      <c r="K851" t="s">
        <v>1993</v>
      </c>
      <c r="L851" t="s">
        <v>1994</v>
      </c>
      <c r="N851">
        <v>0</v>
      </c>
      <c r="O851">
        <v>6</v>
      </c>
      <c r="P851">
        <v>6</v>
      </c>
      <c r="Q851">
        <v>6</v>
      </c>
      <c r="R851">
        <v>0</v>
      </c>
      <c r="S851">
        <v>0</v>
      </c>
      <c r="T851">
        <v>0</v>
      </c>
      <c r="U851" s="50">
        <v>46273.655127314807</v>
      </c>
      <c r="V851" s="50">
        <v>46273.655127314807</v>
      </c>
      <c r="W851" s="51">
        <v>46273</v>
      </c>
      <c r="X851" t="s">
        <v>1747</v>
      </c>
      <c r="Y851" t="s">
        <v>492</v>
      </c>
    </row>
    <row r="852" spans="1:25" ht="15" customHeight="1" x14ac:dyDescent="0.35">
      <c r="A852">
        <v>3</v>
      </c>
      <c r="B852" s="50">
        <v>46273.697916666657</v>
      </c>
      <c r="C852">
        <v>11707518</v>
      </c>
      <c r="D852">
        <v>100006740572</v>
      </c>
      <c r="E852" t="s">
        <v>1726</v>
      </c>
      <c r="F852">
        <v>100</v>
      </c>
      <c r="G852" t="s">
        <v>1745</v>
      </c>
      <c r="H852" t="s">
        <v>1760</v>
      </c>
      <c r="I852">
        <v>5887602</v>
      </c>
      <c r="J852">
        <v>2</v>
      </c>
      <c r="K852" t="s">
        <v>1997</v>
      </c>
      <c r="L852" t="s">
        <v>1998</v>
      </c>
      <c r="N852">
        <v>0</v>
      </c>
      <c r="O852">
        <v>1</v>
      </c>
      <c r="P852">
        <v>1</v>
      </c>
      <c r="Q852">
        <v>1</v>
      </c>
      <c r="R852">
        <v>0</v>
      </c>
      <c r="S852">
        <v>0</v>
      </c>
      <c r="T852">
        <v>0</v>
      </c>
      <c r="U852" s="50">
        <v>46273.655127314807</v>
      </c>
      <c r="V852" s="50">
        <v>46273.655127314807</v>
      </c>
      <c r="W852" s="51">
        <v>46273</v>
      </c>
      <c r="X852" t="s">
        <v>1747</v>
      </c>
      <c r="Y852" t="s">
        <v>492</v>
      </c>
    </row>
    <row r="853" spans="1:25" ht="15" customHeight="1" x14ac:dyDescent="0.35">
      <c r="A853">
        <v>3</v>
      </c>
      <c r="B853" s="50">
        <v>46273.697916666657</v>
      </c>
      <c r="C853">
        <v>11707519</v>
      </c>
      <c r="D853">
        <v>100006740573</v>
      </c>
      <c r="E853" t="s">
        <v>1726</v>
      </c>
      <c r="F853">
        <v>100</v>
      </c>
      <c r="G853" t="s">
        <v>1745</v>
      </c>
      <c r="H853" t="s">
        <v>1760</v>
      </c>
      <c r="I853">
        <v>5968101</v>
      </c>
      <c r="J853">
        <v>1</v>
      </c>
      <c r="K853" t="s">
        <v>1999</v>
      </c>
      <c r="L853" t="s">
        <v>2000</v>
      </c>
      <c r="N853">
        <v>0</v>
      </c>
      <c r="O853">
        <v>6</v>
      </c>
      <c r="P853">
        <v>6</v>
      </c>
      <c r="Q853">
        <v>6</v>
      </c>
      <c r="R853">
        <v>0</v>
      </c>
      <c r="S853">
        <v>0</v>
      </c>
      <c r="T853">
        <v>0</v>
      </c>
      <c r="U853" s="50">
        <v>46273.655127314807</v>
      </c>
      <c r="V853" s="50">
        <v>46273.655127314807</v>
      </c>
      <c r="W853" s="51">
        <v>46273</v>
      </c>
      <c r="X853" t="s">
        <v>1747</v>
      </c>
      <c r="Y853" t="s">
        <v>492</v>
      </c>
    </row>
    <row r="854" spans="1:25" ht="15" customHeight="1" x14ac:dyDescent="0.35">
      <c r="A854">
        <v>3</v>
      </c>
      <c r="B854" s="50">
        <v>46273.697916666657</v>
      </c>
      <c r="C854">
        <v>11707520</v>
      </c>
      <c r="D854">
        <v>100006740574</v>
      </c>
      <c r="E854" t="s">
        <v>1726</v>
      </c>
      <c r="F854">
        <v>100</v>
      </c>
      <c r="G854" t="s">
        <v>1745</v>
      </c>
      <c r="H854" t="s">
        <v>1760</v>
      </c>
      <c r="I854">
        <v>5970601</v>
      </c>
      <c r="J854">
        <v>1</v>
      </c>
      <c r="K854" t="s">
        <v>2001</v>
      </c>
      <c r="L854" t="s">
        <v>2002</v>
      </c>
      <c r="N854">
        <v>0</v>
      </c>
      <c r="O854">
        <v>1</v>
      </c>
      <c r="P854">
        <v>1</v>
      </c>
      <c r="Q854">
        <v>1</v>
      </c>
      <c r="R854">
        <v>0</v>
      </c>
      <c r="S854">
        <v>0</v>
      </c>
      <c r="T854">
        <v>0</v>
      </c>
      <c r="U854" s="50">
        <v>46273.655127314807</v>
      </c>
      <c r="V854" s="50">
        <v>46273.655127314807</v>
      </c>
      <c r="W854" s="51">
        <v>46273</v>
      </c>
      <c r="X854" t="s">
        <v>1747</v>
      </c>
      <c r="Y854" t="s">
        <v>492</v>
      </c>
    </row>
    <row r="855" spans="1:25" ht="15" customHeight="1" x14ac:dyDescent="0.35">
      <c r="A855">
        <v>3</v>
      </c>
      <c r="B855" s="50">
        <v>46273.697916666657</v>
      </c>
      <c r="C855">
        <v>11707521</v>
      </c>
      <c r="D855">
        <v>100006740575</v>
      </c>
      <c r="E855" t="s">
        <v>1726</v>
      </c>
      <c r="F855">
        <v>100</v>
      </c>
      <c r="G855" t="s">
        <v>1745</v>
      </c>
      <c r="H855" t="s">
        <v>1760</v>
      </c>
      <c r="I855">
        <v>5981201</v>
      </c>
      <c r="J855">
        <v>2</v>
      </c>
      <c r="K855" t="s">
        <v>2003</v>
      </c>
      <c r="L855" t="s">
        <v>2004</v>
      </c>
      <c r="N855">
        <v>0</v>
      </c>
      <c r="O855">
        <v>6</v>
      </c>
      <c r="P855">
        <v>6</v>
      </c>
      <c r="Q855">
        <v>6</v>
      </c>
      <c r="R855">
        <v>0</v>
      </c>
      <c r="S855">
        <v>0</v>
      </c>
      <c r="T855">
        <v>0</v>
      </c>
      <c r="U855" s="50">
        <v>46273.655127314807</v>
      </c>
      <c r="V855" s="50">
        <v>46273.655127314807</v>
      </c>
      <c r="W855" s="51">
        <v>46273</v>
      </c>
      <c r="X855" t="s">
        <v>1747</v>
      </c>
      <c r="Y855" t="s">
        <v>492</v>
      </c>
    </row>
    <row r="856" spans="1:25" ht="15" customHeight="1" x14ac:dyDescent="0.35">
      <c r="A856">
        <v>3</v>
      </c>
      <c r="B856" s="50">
        <v>46273.697916666657</v>
      </c>
      <c r="C856">
        <v>11707523</v>
      </c>
      <c r="D856">
        <v>100006740576</v>
      </c>
      <c r="E856" t="s">
        <v>1726</v>
      </c>
      <c r="F856">
        <v>100</v>
      </c>
      <c r="G856" t="s">
        <v>1745</v>
      </c>
      <c r="H856" t="s">
        <v>1760</v>
      </c>
      <c r="I856">
        <v>5995601</v>
      </c>
      <c r="J856">
        <v>1</v>
      </c>
      <c r="K856" t="s">
        <v>2007</v>
      </c>
      <c r="L856" t="s">
        <v>2008</v>
      </c>
      <c r="M856" t="s">
        <v>418</v>
      </c>
      <c r="N856">
        <v>2</v>
      </c>
      <c r="O856">
        <v>1</v>
      </c>
      <c r="P856">
        <v>1</v>
      </c>
      <c r="Q856">
        <v>1</v>
      </c>
      <c r="R856">
        <v>0</v>
      </c>
      <c r="S856">
        <v>0</v>
      </c>
      <c r="T856">
        <v>0</v>
      </c>
      <c r="U856" s="50">
        <v>46273.655127314807</v>
      </c>
      <c r="V856" s="50">
        <v>46273.697268518517</v>
      </c>
      <c r="W856" s="51">
        <v>46273</v>
      </c>
      <c r="X856" t="s">
        <v>1747</v>
      </c>
      <c r="Y856" t="s">
        <v>492</v>
      </c>
    </row>
    <row r="857" spans="1:25" ht="15" customHeight="1" x14ac:dyDescent="0.35">
      <c r="A857">
        <v>3</v>
      </c>
      <c r="B857" s="50">
        <v>46273.697916666657</v>
      </c>
      <c r="C857">
        <v>11707524</v>
      </c>
      <c r="D857">
        <v>100006740577</v>
      </c>
      <c r="E857" t="s">
        <v>1726</v>
      </c>
      <c r="F857">
        <v>100</v>
      </c>
      <c r="G857" t="s">
        <v>1745</v>
      </c>
      <c r="H857" t="s">
        <v>1760</v>
      </c>
      <c r="I857">
        <v>5995602</v>
      </c>
      <c r="J857">
        <v>2</v>
      </c>
      <c r="K857" t="s">
        <v>2009</v>
      </c>
      <c r="L857" t="s">
        <v>2010</v>
      </c>
      <c r="N857">
        <v>0</v>
      </c>
      <c r="O857">
        <v>1</v>
      </c>
      <c r="P857">
        <v>1</v>
      </c>
      <c r="Q857">
        <v>1</v>
      </c>
      <c r="R857">
        <v>0</v>
      </c>
      <c r="S857">
        <v>0</v>
      </c>
      <c r="T857">
        <v>0</v>
      </c>
      <c r="U857" s="50">
        <v>46273.655127314807</v>
      </c>
      <c r="V857" s="50">
        <v>46273.655127314807</v>
      </c>
      <c r="W857" s="51">
        <v>46273</v>
      </c>
      <c r="X857" t="s">
        <v>1747</v>
      </c>
      <c r="Y857" t="s">
        <v>492</v>
      </c>
    </row>
    <row r="858" spans="1:25" ht="15" customHeight="1" x14ac:dyDescent="0.35">
      <c r="A858">
        <v>3</v>
      </c>
      <c r="B858" s="50">
        <v>46273.697916666657</v>
      </c>
      <c r="C858">
        <v>11707525</v>
      </c>
      <c r="D858">
        <v>100006740577</v>
      </c>
      <c r="E858" t="s">
        <v>1726</v>
      </c>
      <c r="F858">
        <v>100</v>
      </c>
      <c r="G858" t="s">
        <v>1745</v>
      </c>
      <c r="H858" t="s">
        <v>1760</v>
      </c>
      <c r="I858">
        <v>5995602</v>
      </c>
      <c r="J858">
        <v>2</v>
      </c>
      <c r="K858" t="s">
        <v>2011</v>
      </c>
      <c r="L858" t="s">
        <v>2012</v>
      </c>
      <c r="N858">
        <v>0</v>
      </c>
      <c r="O858">
        <v>5</v>
      </c>
      <c r="P858">
        <v>5</v>
      </c>
      <c r="Q858">
        <v>5</v>
      </c>
      <c r="R858">
        <v>0</v>
      </c>
      <c r="S858">
        <v>0</v>
      </c>
      <c r="T858">
        <v>0</v>
      </c>
      <c r="U858" s="50">
        <v>46273.655127314807</v>
      </c>
      <c r="V858" s="50">
        <v>46273.655127314807</v>
      </c>
      <c r="W858" s="51">
        <v>46273</v>
      </c>
      <c r="X858" t="s">
        <v>1747</v>
      </c>
      <c r="Y858" t="s">
        <v>492</v>
      </c>
    </row>
    <row r="859" spans="1:25" ht="15" customHeight="1" x14ac:dyDescent="0.35">
      <c r="A859">
        <v>3</v>
      </c>
      <c r="B859" s="50">
        <v>46273.697916666657</v>
      </c>
      <c r="C859">
        <v>11707526</v>
      </c>
      <c r="D859">
        <v>100006740578</v>
      </c>
      <c r="E859" t="s">
        <v>1726</v>
      </c>
      <c r="F859">
        <v>100</v>
      </c>
      <c r="G859" t="s">
        <v>1745</v>
      </c>
      <c r="H859" t="s">
        <v>1760</v>
      </c>
      <c r="I859">
        <v>6004801</v>
      </c>
      <c r="J859">
        <v>2</v>
      </c>
      <c r="K859" t="s">
        <v>1983</v>
      </c>
      <c r="L859" t="s">
        <v>1984</v>
      </c>
      <c r="N859">
        <v>0</v>
      </c>
      <c r="O859">
        <v>4</v>
      </c>
      <c r="P859">
        <v>4</v>
      </c>
      <c r="Q859">
        <v>4</v>
      </c>
      <c r="R859">
        <v>0</v>
      </c>
      <c r="S859">
        <v>0</v>
      </c>
      <c r="T859">
        <v>0</v>
      </c>
      <c r="U859" s="50">
        <v>46273.655127314807</v>
      </c>
      <c r="V859" s="50">
        <v>46273.655127314807</v>
      </c>
      <c r="W859" s="51">
        <v>46273</v>
      </c>
      <c r="X859" t="s">
        <v>1747</v>
      </c>
      <c r="Y859" t="s">
        <v>492</v>
      </c>
    </row>
    <row r="860" spans="1:25" ht="15" customHeight="1" x14ac:dyDescent="0.35">
      <c r="A860">
        <v>3</v>
      </c>
      <c r="B860" s="50">
        <v>46273.697916666657</v>
      </c>
      <c r="C860">
        <v>11707527</v>
      </c>
      <c r="D860">
        <v>100006740578</v>
      </c>
      <c r="E860" t="s">
        <v>1726</v>
      </c>
      <c r="F860">
        <v>100</v>
      </c>
      <c r="G860" t="s">
        <v>1745</v>
      </c>
      <c r="H860" t="s">
        <v>1760</v>
      </c>
      <c r="I860">
        <v>6004801</v>
      </c>
      <c r="J860">
        <v>2</v>
      </c>
      <c r="K860" t="s">
        <v>2013</v>
      </c>
      <c r="L860" t="s">
        <v>2014</v>
      </c>
      <c r="N860">
        <v>0</v>
      </c>
      <c r="O860">
        <v>10</v>
      </c>
      <c r="P860">
        <v>10</v>
      </c>
      <c r="Q860">
        <v>10</v>
      </c>
      <c r="R860">
        <v>0</v>
      </c>
      <c r="S860">
        <v>0</v>
      </c>
      <c r="T860">
        <v>0</v>
      </c>
      <c r="U860" s="50">
        <v>46273.655127314807</v>
      </c>
      <c r="V860" s="50">
        <v>46273.655127314807</v>
      </c>
      <c r="W860" s="51">
        <v>46273</v>
      </c>
      <c r="X860" t="s">
        <v>1747</v>
      </c>
      <c r="Y860" t="s">
        <v>492</v>
      </c>
    </row>
    <row r="861" spans="1:25" ht="15" customHeight="1" x14ac:dyDescent="0.35">
      <c r="A861">
        <v>3</v>
      </c>
      <c r="B861" s="50">
        <v>46273.697916666657</v>
      </c>
      <c r="C861">
        <v>11707528</v>
      </c>
      <c r="D861">
        <v>100006740579</v>
      </c>
      <c r="E861" t="s">
        <v>1726</v>
      </c>
      <c r="F861">
        <v>100</v>
      </c>
      <c r="G861" t="s">
        <v>1745</v>
      </c>
      <c r="H861" t="s">
        <v>1760</v>
      </c>
      <c r="I861">
        <v>6004803</v>
      </c>
      <c r="J861">
        <v>2</v>
      </c>
      <c r="K861" t="s">
        <v>2015</v>
      </c>
      <c r="L861" t="s">
        <v>2016</v>
      </c>
      <c r="N861">
        <v>0</v>
      </c>
      <c r="O861">
        <v>6</v>
      </c>
      <c r="P861">
        <v>6</v>
      </c>
      <c r="Q861">
        <v>6</v>
      </c>
      <c r="R861">
        <v>0</v>
      </c>
      <c r="S861">
        <v>0</v>
      </c>
      <c r="T861">
        <v>0</v>
      </c>
      <c r="U861" s="50">
        <v>46273.655127314807</v>
      </c>
      <c r="V861" s="50">
        <v>46273.655127314807</v>
      </c>
      <c r="W861" s="51">
        <v>46273</v>
      </c>
      <c r="X861" t="s">
        <v>1747</v>
      </c>
      <c r="Y861" t="s">
        <v>492</v>
      </c>
    </row>
    <row r="862" spans="1:25" ht="15" customHeight="1" x14ac:dyDescent="0.35">
      <c r="A862">
        <v>3</v>
      </c>
      <c r="B862" s="50">
        <v>46273.697916666657</v>
      </c>
      <c r="C862">
        <v>11707529</v>
      </c>
      <c r="D862">
        <v>100006740579</v>
      </c>
      <c r="E862" t="s">
        <v>1726</v>
      </c>
      <c r="F862">
        <v>100</v>
      </c>
      <c r="G862" t="s">
        <v>1745</v>
      </c>
      <c r="H862" t="s">
        <v>1760</v>
      </c>
      <c r="I862">
        <v>6004803</v>
      </c>
      <c r="J862">
        <v>2</v>
      </c>
      <c r="K862" t="s">
        <v>2017</v>
      </c>
      <c r="L862" t="s">
        <v>2018</v>
      </c>
      <c r="N862">
        <v>0</v>
      </c>
      <c r="O862">
        <v>7</v>
      </c>
      <c r="P862">
        <v>7</v>
      </c>
      <c r="Q862">
        <v>7</v>
      </c>
      <c r="R862">
        <v>0</v>
      </c>
      <c r="S862">
        <v>0</v>
      </c>
      <c r="T862">
        <v>0</v>
      </c>
      <c r="U862" s="50">
        <v>46273.655127314807</v>
      </c>
      <c r="V862" s="50">
        <v>46273.655127314807</v>
      </c>
      <c r="W862" s="51">
        <v>46273</v>
      </c>
      <c r="X862" t="s">
        <v>1747</v>
      </c>
      <c r="Y862" t="s">
        <v>492</v>
      </c>
    </row>
    <row r="863" spans="1:25" ht="15" customHeight="1" x14ac:dyDescent="0.35">
      <c r="A863">
        <v>3</v>
      </c>
      <c r="B863" s="50">
        <v>46273.697916666657</v>
      </c>
      <c r="C863">
        <v>11707530</v>
      </c>
      <c r="D863">
        <v>100006740580</v>
      </c>
      <c r="E863" t="s">
        <v>1726</v>
      </c>
      <c r="F863">
        <v>100</v>
      </c>
      <c r="G863" t="s">
        <v>1745</v>
      </c>
      <c r="H863" t="s">
        <v>1760</v>
      </c>
      <c r="I863">
        <v>6004804</v>
      </c>
      <c r="J863">
        <v>2</v>
      </c>
      <c r="K863" t="s">
        <v>2019</v>
      </c>
      <c r="L863" t="s">
        <v>2020</v>
      </c>
      <c r="N863">
        <v>0</v>
      </c>
      <c r="O863">
        <v>3</v>
      </c>
      <c r="P863">
        <v>3</v>
      </c>
      <c r="Q863">
        <v>3</v>
      </c>
      <c r="R863">
        <v>0</v>
      </c>
      <c r="S863">
        <v>0</v>
      </c>
      <c r="T863">
        <v>0</v>
      </c>
      <c r="U863" s="50">
        <v>46273.655127314807</v>
      </c>
      <c r="V863" s="50">
        <v>46273.655127314807</v>
      </c>
      <c r="W863" s="51">
        <v>46273</v>
      </c>
      <c r="X863" t="s">
        <v>1747</v>
      </c>
      <c r="Y863" t="s">
        <v>492</v>
      </c>
    </row>
    <row r="864" spans="1:25" ht="15" customHeight="1" x14ac:dyDescent="0.35">
      <c r="A864">
        <v>3</v>
      </c>
      <c r="B864" s="50">
        <v>46273.697916666657</v>
      </c>
      <c r="C864">
        <v>11707531</v>
      </c>
      <c r="D864">
        <v>100006740580</v>
      </c>
      <c r="E864" t="s">
        <v>1726</v>
      </c>
      <c r="F864">
        <v>100</v>
      </c>
      <c r="G864" t="s">
        <v>1745</v>
      </c>
      <c r="H864" t="s">
        <v>1760</v>
      </c>
      <c r="I864">
        <v>6004804</v>
      </c>
      <c r="J864">
        <v>2</v>
      </c>
      <c r="K864" t="s">
        <v>2003</v>
      </c>
      <c r="L864" t="s">
        <v>2004</v>
      </c>
      <c r="N864">
        <v>0</v>
      </c>
      <c r="O864">
        <v>18</v>
      </c>
      <c r="P864">
        <v>18</v>
      </c>
      <c r="Q864">
        <v>18</v>
      </c>
      <c r="R864">
        <v>0</v>
      </c>
      <c r="S864">
        <v>0</v>
      </c>
      <c r="T864">
        <v>0</v>
      </c>
      <c r="U864" s="50">
        <v>46273.655127314807</v>
      </c>
      <c r="V864" s="50">
        <v>46273.655127314807</v>
      </c>
      <c r="W864" s="51">
        <v>46273</v>
      </c>
      <c r="X864" t="s">
        <v>1747</v>
      </c>
      <c r="Y864" t="s">
        <v>492</v>
      </c>
    </row>
    <row r="865" spans="1:25" ht="15" customHeight="1" x14ac:dyDescent="0.35">
      <c r="A865">
        <v>3</v>
      </c>
      <c r="B865" s="50">
        <v>46273.697916666657</v>
      </c>
      <c r="C865">
        <v>11707532</v>
      </c>
      <c r="D865">
        <v>100006740580</v>
      </c>
      <c r="E865" t="s">
        <v>1726</v>
      </c>
      <c r="F865">
        <v>100</v>
      </c>
      <c r="G865" t="s">
        <v>1745</v>
      </c>
      <c r="H865" t="s">
        <v>1760</v>
      </c>
      <c r="I865">
        <v>6004804</v>
      </c>
      <c r="J865">
        <v>2</v>
      </c>
      <c r="K865" t="s">
        <v>2021</v>
      </c>
      <c r="L865" t="s">
        <v>2022</v>
      </c>
      <c r="N865">
        <v>0</v>
      </c>
      <c r="O865">
        <v>11</v>
      </c>
      <c r="P865">
        <v>11</v>
      </c>
      <c r="Q865">
        <v>11</v>
      </c>
      <c r="R865">
        <v>0</v>
      </c>
      <c r="S865">
        <v>0</v>
      </c>
      <c r="T865">
        <v>0</v>
      </c>
      <c r="U865" s="50">
        <v>46273.655127314807</v>
      </c>
      <c r="V865" s="50">
        <v>46273.655127314807</v>
      </c>
      <c r="W865" s="51">
        <v>46273</v>
      </c>
      <c r="X865" t="s">
        <v>1747</v>
      </c>
      <c r="Y865" t="s">
        <v>492</v>
      </c>
    </row>
    <row r="866" spans="1:25" ht="15" customHeight="1" x14ac:dyDescent="0.35">
      <c r="A866">
        <v>3</v>
      </c>
      <c r="B866" s="50">
        <v>46273.697916666657</v>
      </c>
      <c r="C866">
        <v>11707534</v>
      </c>
      <c r="D866">
        <v>100006740581</v>
      </c>
      <c r="E866" t="s">
        <v>1726</v>
      </c>
      <c r="F866">
        <v>100</v>
      </c>
      <c r="G866" t="s">
        <v>1745</v>
      </c>
      <c r="H866" t="s">
        <v>1760</v>
      </c>
      <c r="I866">
        <v>6009501</v>
      </c>
      <c r="J866">
        <v>1</v>
      </c>
      <c r="K866" t="s">
        <v>2025</v>
      </c>
      <c r="L866" t="s">
        <v>2026</v>
      </c>
      <c r="M866" t="s">
        <v>419</v>
      </c>
      <c r="N866">
        <v>2</v>
      </c>
      <c r="O866">
        <v>2</v>
      </c>
      <c r="P866">
        <v>2</v>
      </c>
      <c r="Q866">
        <v>2</v>
      </c>
      <c r="R866">
        <v>0</v>
      </c>
      <c r="S866">
        <v>0</v>
      </c>
      <c r="T866">
        <v>0</v>
      </c>
      <c r="U866" s="50">
        <v>46273.655127314807</v>
      </c>
      <c r="V866" s="50">
        <v>46273.696886574071</v>
      </c>
      <c r="W866" s="51">
        <v>46273</v>
      </c>
      <c r="X866" t="s">
        <v>1747</v>
      </c>
      <c r="Y866" t="s">
        <v>492</v>
      </c>
    </row>
    <row r="867" spans="1:25" ht="15" customHeight="1" x14ac:dyDescent="0.35">
      <c r="A867">
        <v>3</v>
      </c>
      <c r="B867" s="50">
        <v>46273.697916666657</v>
      </c>
      <c r="C867">
        <v>11707535</v>
      </c>
      <c r="D867">
        <v>100006740586</v>
      </c>
      <c r="E867" t="s">
        <v>1726</v>
      </c>
      <c r="F867">
        <v>100</v>
      </c>
      <c r="G867" t="s">
        <v>1745</v>
      </c>
      <c r="H867" t="s">
        <v>1760</v>
      </c>
      <c r="I867">
        <v>5987301</v>
      </c>
      <c r="J867">
        <v>1</v>
      </c>
      <c r="K867" t="s">
        <v>2027</v>
      </c>
      <c r="L867" t="s">
        <v>2028</v>
      </c>
      <c r="N867">
        <v>0</v>
      </c>
      <c r="O867">
        <v>2</v>
      </c>
      <c r="P867">
        <v>2</v>
      </c>
      <c r="Q867">
        <v>2</v>
      </c>
      <c r="R867">
        <v>0</v>
      </c>
      <c r="S867">
        <v>0</v>
      </c>
      <c r="T867">
        <v>0</v>
      </c>
      <c r="U867" s="50">
        <v>46273.655138888891</v>
      </c>
      <c r="V867" s="50">
        <v>46273.655138888891</v>
      </c>
      <c r="W867" s="51">
        <v>46273</v>
      </c>
      <c r="X867" t="s">
        <v>1747</v>
      </c>
      <c r="Y867" t="s">
        <v>492</v>
      </c>
    </row>
    <row r="868" spans="1:25" ht="15" customHeight="1" x14ac:dyDescent="0.35">
      <c r="A868">
        <v>3</v>
      </c>
      <c r="B868" s="50">
        <v>46273.697916666657</v>
      </c>
      <c r="C868">
        <v>11707538</v>
      </c>
      <c r="D868">
        <v>100006740587</v>
      </c>
      <c r="E868" t="s">
        <v>1726</v>
      </c>
      <c r="F868">
        <v>100</v>
      </c>
      <c r="G868" t="s">
        <v>1745</v>
      </c>
      <c r="H868" t="s">
        <v>1760</v>
      </c>
      <c r="I868">
        <v>5993201</v>
      </c>
      <c r="J868">
        <v>1</v>
      </c>
      <c r="K868" t="s">
        <v>2033</v>
      </c>
      <c r="L868" t="s">
        <v>2034</v>
      </c>
      <c r="M868" t="s">
        <v>418</v>
      </c>
      <c r="N868">
        <v>2</v>
      </c>
      <c r="O868">
        <v>3</v>
      </c>
      <c r="P868">
        <v>3</v>
      </c>
      <c r="Q868">
        <v>3</v>
      </c>
      <c r="R868">
        <v>0</v>
      </c>
      <c r="S868">
        <v>0</v>
      </c>
      <c r="T868">
        <v>0</v>
      </c>
      <c r="U868" s="50">
        <v>46273.655138888891</v>
      </c>
      <c r="V868" s="50">
        <v>46273.697581018518</v>
      </c>
      <c r="W868" s="51">
        <v>46273</v>
      </c>
      <c r="X868" t="s">
        <v>1747</v>
      </c>
      <c r="Y868" t="s">
        <v>492</v>
      </c>
    </row>
    <row r="869" spans="1:25" ht="15" customHeight="1" x14ac:dyDescent="0.35">
      <c r="A869">
        <v>3</v>
      </c>
      <c r="B869" s="50">
        <v>46273.697916666657</v>
      </c>
      <c r="C869">
        <v>11707539</v>
      </c>
      <c r="D869">
        <v>100006740587</v>
      </c>
      <c r="E869" t="s">
        <v>1726</v>
      </c>
      <c r="F869">
        <v>100</v>
      </c>
      <c r="G869" t="s">
        <v>1745</v>
      </c>
      <c r="H869" t="s">
        <v>1760</v>
      </c>
      <c r="I869">
        <v>5993201</v>
      </c>
      <c r="J869">
        <v>1</v>
      </c>
      <c r="K869" t="s">
        <v>2035</v>
      </c>
      <c r="L869" t="s">
        <v>2036</v>
      </c>
      <c r="M869" t="s">
        <v>418</v>
      </c>
      <c r="N869">
        <v>2</v>
      </c>
      <c r="O869">
        <v>2</v>
      </c>
      <c r="P869">
        <v>2</v>
      </c>
      <c r="Q869">
        <v>2</v>
      </c>
      <c r="R869">
        <v>0</v>
      </c>
      <c r="S869">
        <v>0</v>
      </c>
      <c r="T869">
        <v>0</v>
      </c>
      <c r="U869" s="50">
        <v>46273.655138888891</v>
      </c>
      <c r="V869" s="50">
        <v>46273.697581018518</v>
      </c>
      <c r="W869" s="51">
        <v>46273</v>
      </c>
      <c r="X869" t="s">
        <v>1747</v>
      </c>
      <c r="Y869" t="s">
        <v>492</v>
      </c>
    </row>
    <row r="870" spans="1:25" ht="15" customHeight="1" x14ac:dyDescent="0.35">
      <c r="A870">
        <v>3</v>
      </c>
      <c r="B870" s="50">
        <v>46273.697916666657</v>
      </c>
      <c r="C870">
        <v>11707540</v>
      </c>
      <c r="D870">
        <v>100006740587</v>
      </c>
      <c r="E870" t="s">
        <v>1726</v>
      </c>
      <c r="F870">
        <v>100</v>
      </c>
      <c r="G870" t="s">
        <v>1745</v>
      </c>
      <c r="H870" t="s">
        <v>1760</v>
      </c>
      <c r="I870">
        <v>5993201</v>
      </c>
      <c r="J870">
        <v>1</v>
      </c>
      <c r="K870" t="s">
        <v>2037</v>
      </c>
      <c r="L870" t="s">
        <v>2038</v>
      </c>
      <c r="M870" t="s">
        <v>418</v>
      </c>
      <c r="N870">
        <v>2</v>
      </c>
      <c r="O870">
        <v>1</v>
      </c>
      <c r="P870">
        <v>1</v>
      </c>
      <c r="Q870">
        <v>1</v>
      </c>
      <c r="R870">
        <v>0</v>
      </c>
      <c r="S870">
        <v>0</v>
      </c>
      <c r="T870">
        <v>0</v>
      </c>
      <c r="U870" s="50">
        <v>46273.655138888891</v>
      </c>
      <c r="V870" s="50">
        <v>46273.697581018518</v>
      </c>
      <c r="W870" s="51">
        <v>46273</v>
      </c>
      <c r="X870" t="s">
        <v>1747</v>
      </c>
      <c r="Y870" t="s">
        <v>492</v>
      </c>
    </row>
    <row r="871" spans="1:25" ht="15" customHeight="1" x14ac:dyDescent="0.35">
      <c r="A871">
        <v>3</v>
      </c>
      <c r="B871" s="50">
        <v>46273.697916666657</v>
      </c>
      <c r="C871">
        <v>11707541</v>
      </c>
      <c r="D871">
        <v>100006740587</v>
      </c>
      <c r="E871" t="s">
        <v>1726</v>
      </c>
      <c r="F871">
        <v>100</v>
      </c>
      <c r="G871" t="s">
        <v>1745</v>
      </c>
      <c r="H871" t="s">
        <v>1760</v>
      </c>
      <c r="I871">
        <v>5993201</v>
      </c>
      <c r="J871">
        <v>1</v>
      </c>
      <c r="K871" t="s">
        <v>2039</v>
      </c>
      <c r="L871" t="s">
        <v>2040</v>
      </c>
      <c r="M871" t="s">
        <v>418</v>
      </c>
      <c r="N871">
        <v>2</v>
      </c>
      <c r="O871">
        <v>1</v>
      </c>
      <c r="P871">
        <v>1</v>
      </c>
      <c r="Q871">
        <v>1</v>
      </c>
      <c r="R871">
        <v>0</v>
      </c>
      <c r="S871">
        <v>0</v>
      </c>
      <c r="T871">
        <v>0</v>
      </c>
      <c r="U871" s="50">
        <v>46273.655138888891</v>
      </c>
      <c r="V871" s="50">
        <v>46273.697581018518</v>
      </c>
      <c r="W871" s="51">
        <v>46273</v>
      </c>
      <c r="X871" t="s">
        <v>1747</v>
      </c>
      <c r="Y871" t="s">
        <v>492</v>
      </c>
    </row>
    <row r="872" spans="1:25" ht="15" customHeight="1" x14ac:dyDescent="0.35">
      <c r="A872">
        <v>3</v>
      </c>
      <c r="B872" s="50">
        <v>46273.697916666657</v>
      </c>
      <c r="C872">
        <v>11707542</v>
      </c>
      <c r="D872">
        <v>100006740587</v>
      </c>
      <c r="E872" t="s">
        <v>1726</v>
      </c>
      <c r="F872">
        <v>100</v>
      </c>
      <c r="G872" t="s">
        <v>1745</v>
      </c>
      <c r="H872" t="s">
        <v>1760</v>
      </c>
      <c r="I872">
        <v>5993201</v>
      </c>
      <c r="J872">
        <v>1</v>
      </c>
      <c r="K872" t="s">
        <v>2041</v>
      </c>
      <c r="L872" t="s">
        <v>2042</v>
      </c>
      <c r="M872" t="s">
        <v>418</v>
      </c>
      <c r="N872">
        <v>2</v>
      </c>
      <c r="O872">
        <v>3</v>
      </c>
      <c r="P872">
        <v>3</v>
      </c>
      <c r="Q872">
        <v>3</v>
      </c>
      <c r="R872">
        <v>0</v>
      </c>
      <c r="S872">
        <v>0</v>
      </c>
      <c r="T872">
        <v>0</v>
      </c>
      <c r="U872" s="50">
        <v>46273.655138888891</v>
      </c>
      <c r="V872" s="50">
        <v>46273.697581018518</v>
      </c>
      <c r="W872" s="51">
        <v>46273</v>
      </c>
      <c r="X872" t="s">
        <v>1747</v>
      </c>
      <c r="Y872" t="s">
        <v>492</v>
      </c>
    </row>
    <row r="873" spans="1:25" ht="15" customHeight="1" x14ac:dyDescent="0.35">
      <c r="A873">
        <v>3</v>
      </c>
      <c r="B873" s="50">
        <v>46273.697916666657</v>
      </c>
      <c r="C873">
        <v>11707543</v>
      </c>
      <c r="D873">
        <v>100006740587</v>
      </c>
      <c r="E873" t="s">
        <v>1726</v>
      </c>
      <c r="F873">
        <v>100</v>
      </c>
      <c r="G873" t="s">
        <v>1745</v>
      </c>
      <c r="H873" t="s">
        <v>1760</v>
      </c>
      <c r="I873">
        <v>5993201</v>
      </c>
      <c r="J873">
        <v>1</v>
      </c>
      <c r="K873" t="s">
        <v>2043</v>
      </c>
      <c r="L873" t="s">
        <v>2044</v>
      </c>
      <c r="M873" t="s">
        <v>418</v>
      </c>
      <c r="N873">
        <v>2</v>
      </c>
      <c r="O873">
        <v>2</v>
      </c>
      <c r="P873">
        <v>2</v>
      </c>
      <c r="Q873">
        <v>2</v>
      </c>
      <c r="R873">
        <v>0</v>
      </c>
      <c r="S873">
        <v>0</v>
      </c>
      <c r="T873">
        <v>0</v>
      </c>
      <c r="U873" s="50">
        <v>46273.655138888891</v>
      </c>
      <c r="V873" s="50">
        <v>46273.697581018518</v>
      </c>
      <c r="W873" s="51">
        <v>46273</v>
      </c>
      <c r="X873" t="s">
        <v>1747</v>
      </c>
      <c r="Y873" t="s">
        <v>492</v>
      </c>
    </row>
    <row r="874" spans="1:25" ht="15" customHeight="1" x14ac:dyDescent="0.35">
      <c r="A874">
        <v>3</v>
      </c>
      <c r="B874" s="50">
        <v>46273.697916666657</v>
      </c>
      <c r="C874">
        <v>11707546</v>
      </c>
      <c r="D874">
        <v>100006740590</v>
      </c>
      <c r="E874" t="s">
        <v>1726</v>
      </c>
      <c r="F874">
        <v>100</v>
      </c>
      <c r="G874" t="s">
        <v>1745</v>
      </c>
      <c r="H874" t="s">
        <v>1760</v>
      </c>
      <c r="I874">
        <v>5964203</v>
      </c>
      <c r="J874">
        <v>1</v>
      </c>
      <c r="K874" t="s">
        <v>2029</v>
      </c>
      <c r="L874" t="s">
        <v>2030</v>
      </c>
      <c r="N874">
        <v>0</v>
      </c>
      <c r="O874">
        <v>1</v>
      </c>
      <c r="P874">
        <v>1</v>
      </c>
      <c r="Q874">
        <v>1</v>
      </c>
      <c r="R874">
        <v>0</v>
      </c>
      <c r="S874">
        <v>0</v>
      </c>
      <c r="T874">
        <v>0</v>
      </c>
      <c r="U874" s="50">
        <v>46273.655138888891</v>
      </c>
      <c r="V874" s="50">
        <v>46273.655138888891</v>
      </c>
      <c r="W874" s="51">
        <v>46273</v>
      </c>
      <c r="X874" t="s">
        <v>1747</v>
      </c>
      <c r="Y874" t="s">
        <v>492</v>
      </c>
    </row>
    <row r="875" spans="1:25" ht="15" customHeight="1" x14ac:dyDescent="0.35">
      <c r="A875">
        <v>3</v>
      </c>
      <c r="B875" s="50">
        <v>46273.697916666657</v>
      </c>
      <c r="C875">
        <v>11707547</v>
      </c>
      <c r="D875">
        <v>100006740590</v>
      </c>
      <c r="E875" t="s">
        <v>1726</v>
      </c>
      <c r="F875">
        <v>100</v>
      </c>
      <c r="G875" t="s">
        <v>1745</v>
      </c>
      <c r="H875" t="s">
        <v>1760</v>
      </c>
      <c r="I875">
        <v>5964203</v>
      </c>
      <c r="J875">
        <v>1</v>
      </c>
      <c r="K875" t="s">
        <v>2049</v>
      </c>
      <c r="L875" t="s">
        <v>2050</v>
      </c>
      <c r="N875">
        <v>0</v>
      </c>
      <c r="O875">
        <v>1</v>
      </c>
      <c r="P875">
        <v>1</v>
      </c>
      <c r="Q875">
        <v>1</v>
      </c>
      <c r="R875">
        <v>0</v>
      </c>
      <c r="S875">
        <v>0</v>
      </c>
      <c r="T875">
        <v>0</v>
      </c>
      <c r="U875" s="50">
        <v>46273.655138888891</v>
      </c>
      <c r="V875" s="50">
        <v>46273.655138888891</v>
      </c>
      <c r="W875" s="51">
        <v>46273</v>
      </c>
      <c r="X875" t="s">
        <v>1747</v>
      </c>
      <c r="Y875" t="s">
        <v>492</v>
      </c>
    </row>
    <row r="876" spans="1:25" ht="15" customHeight="1" x14ac:dyDescent="0.35">
      <c r="A876">
        <v>3</v>
      </c>
      <c r="B876" s="50">
        <v>46273.697916666657</v>
      </c>
      <c r="C876">
        <v>11707548</v>
      </c>
      <c r="D876">
        <v>100006740590</v>
      </c>
      <c r="E876" t="s">
        <v>1726</v>
      </c>
      <c r="F876">
        <v>100</v>
      </c>
      <c r="G876" t="s">
        <v>1745</v>
      </c>
      <c r="H876" t="s">
        <v>1760</v>
      </c>
      <c r="I876">
        <v>5964203</v>
      </c>
      <c r="J876">
        <v>1</v>
      </c>
      <c r="K876" t="s">
        <v>2051</v>
      </c>
      <c r="L876" t="s">
        <v>2052</v>
      </c>
      <c r="N876">
        <v>0</v>
      </c>
      <c r="O876">
        <v>1</v>
      </c>
      <c r="P876">
        <v>1</v>
      </c>
      <c r="Q876">
        <v>1</v>
      </c>
      <c r="R876">
        <v>0</v>
      </c>
      <c r="S876">
        <v>0</v>
      </c>
      <c r="T876">
        <v>0</v>
      </c>
      <c r="U876" s="50">
        <v>46273.655138888891</v>
      </c>
      <c r="V876" s="50">
        <v>46273.655138888891</v>
      </c>
      <c r="W876" s="51">
        <v>46273</v>
      </c>
      <c r="X876" t="s">
        <v>1747</v>
      </c>
      <c r="Y876" t="s">
        <v>492</v>
      </c>
    </row>
    <row r="877" spans="1:25" ht="15" customHeight="1" x14ac:dyDescent="0.35">
      <c r="A877">
        <v>3</v>
      </c>
      <c r="B877" s="50">
        <v>46273.697916666657</v>
      </c>
      <c r="C877">
        <v>11707549</v>
      </c>
      <c r="D877">
        <v>100006740590</v>
      </c>
      <c r="E877" t="s">
        <v>1726</v>
      </c>
      <c r="F877">
        <v>100</v>
      </c>
      <c r="G877" t="s">
        <v>1745</v>
      </c>
      <c r="H877" t="s">
        <v>1760</v>
      </c>
      <c r="I877">
        <v>5964203</v>
      </c>
      <c r="J877">
        <v>1</v>
      </c>
      <c r="K877" t="s">
        <v>2053</v>
      </c>
      <c r="L877" t="s">
        <v>2054</v>
      </c>
      <c r="N877">
        <v>0</v>
      </c>
      <c r="O877">
        <v>1</v>
      </c>
      <c r="P877">
        <v>1</v>
      </c>
      <c r="Q877">
        <v>1</v>
      </c>
      <c r="R877">
        <v>0</v>
      </c>
      <c r="S877">
        <v>0</v>
      </c>
      <c r="T877">
        <v>0</v>
      </c>
      <c r="U877" s="50">
        <v>46273.655138888891</v>
      </c>
      <c r="V877" s="50">
        <v>46273.655138888891</v>
      </c>
      <c r="W877" s="51">
        <v>46273</v>
      </c>
      <c r="X877" t="s">
        <v>1747</v>
      </c>
      <c r="Y877" t="s">
        <v>492</v>
      </c>
    </row>
    <row r="878" spans="1:25" ht="15" customHeight="1" x14ac:dyDescent="0.35">
      <c r="A878">
        <v>3</v>
      </c>
      <c r="B878" s="50">
        <v>46273.697916666657</v>
      </c>
      <c r="C878">
        <v>11707550</v>
      </c>
      <c r="D878">
        <v>100006740590</v>
      </c>
      <c r="E878" t="s">
        <v>1726</v>
      </c>
      <c r="F878">
        <v>100</v>
      </c>
      <c r="G878" t="s">
        <v>1745</v>
      </c>
      <c r="H878" t="s">
        <v>1760</v>
      </c>
      <c r="I878">
        <v>5964203</v>
      </c>
      <c r="J878">
        <v>1</v>
      </c>
      <c r="K878" t="s">
        <v>2055</v>
      </c>
      <c r="L878" t="s">
        <v>2056</v>
      </c>
      <c r="N878">
        <v>0</v>
      </c>
      <c r="O878">
        <v>1</v>
      </c>
      <c r="P878">
        <v>1</v>
      </c>
      <c r="Q878">
        <v>1</v>
      </c>
      <c r="R878">
        <v>0</v>
      </c>
      <c r="S878">
        <v>0</v>
      </c>
      <c r="T878">
        <v>0</v>
      </c>
      <c r="U878" s="50">
        <v>46273.655138888891</v>
      </c>
      <c r="V878" s="50">
        <v>46273.655138888891</v>
      </c>
      <c r="W878" s="51">
        <v>46273</v>
      </c>
      <c r="X878" t="s">
        <v>1747</v>
      </c>
      <c r="Y878" t="s">
        <v>492</v>
      </c>
    </row>
    <row r="879" spans="1:25" ht="15" customHeight="1" x14ac:dyDescent="0.35">
      <c r="A879">
        <v>3</v>
      </c>
      <c r="B879" s="50">
        <v>46273.697916666657</v>
      </c>
      <c r="C879">
        <v>11707551</v>
      </c>
      <c r="D879">
        <v>100006740590</v>
      </c>
      <c r="E879" t="s">
        <v>1726</v>
      </c>
      <c r="F879">
        <v>100</v>
      </c>
      <c r="G879" t="s">
        <v>1745</v>
      </c>
      <c r="H879" t="s">
        <v>1760</v>
      </c>
      <c r="I879">
        <v>5964203</v>
      </c>
      <c r="J879">
        <v>1</v>
      </c>
      <c r="K879" t="s">
        <v>2057</v>
      </c>
      <c r="L879" t="s">
        <v>2058</v>
      </c>
      <c r="N879">
        <v>0</v>
      </c>
      <c r="O879">
        <v>1</v>
      </c>
      <c r="P879">
        <v>1</v>
      </c>
      <c r="Q879">
        <v>1</v>
      </c>
      <c r="R879">
        <v>0</v>
      </c>
      <c r="S879">
        <v>0</v>
      </c>
      <c r="T879">
        <v>0</v>
      </c>
      <c r="U879" s="50">
        <v>46273.655138888891</v>
      </c>
      <c r="V879" s="50">
        <v>46273.655138888891</v>
      </c>
      <c r="W879" s="51">
        <v>46273</v>
      </c>
      <c r="X879" t="s">
        <v>1747</v>
      </c>
      <c r="Y879" t="s">
        <v>492</v>
      </c>
    </row>
    <row r="880" spans="1:25" ht="15" customHeight="1" x14ac:dyDescent="0.35">
      <c r="A880">
        <v>3</v>
      </c>
      <c r="B880" s="50">
        <v>46273.697916666657</v>
      </c>
      <c r="C880">
        <v>11707552</v>
      </c>
      <c r="D880">
        <v>100006740590</v>
      </c>
      <c r="E880" t="s">
        <v>1726</v>
      </c>
      <c r="F880">
        <v>100</v>
      </c>
      <c r="G880" t="s">
        <v>1745</v>
      </c>
      <c r="H880" t="s">
        <v>1760</v>
      </c>
      <c r="I880">
        <v>5964203</v>
      </c>
      <c r="J880">
        <v>1</v>
      </c>
      <c r="K880" t="s">
        <v>2059</v>
      </c>
      <c r="L880" t="s">
        <v>2060</v>
      </c>
      <c r="N880">
        <v>0</v>
      </c>
      <c r="O880">
        <v>1</v>
      </c>
      <c r="P880">
        <v>1</v>
      </c>
      <c r="Q880">
        <v>1</v>
      </c>
      <c r="R880">
        <v>0</v>
      </c>
      <c r="S880">
        <v>0</v>
      </c>
      <c r="T880">
        <v>0</v>
      </c>
      <c r="U880" s="50">
        <v>46273.655138888891</v>
      </c>
      <c r="V880" s="50">
        <v>46273.655138888891</v>
      </c>
      <c r="W880" s="51">
        <v>46273</v>
      </c>
      <c r="X880" t="s">
        <v>1747</v>
      </c>
      <c r="Y880" t="s">
        <v>492</v>
      </c>
    </row>
    <row r="881" spans="1:25" ht="15" customHeight="1" x14ac:dyDescent="0.35">
      <c r="A881">
        <v>3</v>
      </c>
      <c r="B881" s="50">
        <v>46273.697916666657</v>
      </c>
      <c r="C881">
        <v>11707553</v>
      </c>
      <c r="D881">
        <v>100006740590</v>
      </c>
      <c r="E881" t="s">
        <v>1726</v>
      </c>
      <c r="F881">
        <v>100</v>
      </c>
      <c r="G881" t="s">
        <v>1745</v>
      </c>
      <c r="H881" t="s">
        <v>1760</v>
      </c>
      <c r="I881">
        <v>5964203</v>
      </c>
      <c r="J881">
        <v>1</v>
      </c>
      <c r="K881" t="s">
        <v>2061</v>
      </c>
      <c r="L881" t="s">
        <v>2062</v>
      </c>
      <c r="N881">
        <v>0</v>
      </c>
      <c r="O881">
        <v>2</v>
      </c>
      <c r="P881">
        <v>2</v>
      </c>
      <c r="Q881">
        <v>2</v>
      </c>
      <c r="R881">
        <v>0</v>
      </c>
      <c r="S881">
        <v>0</v>
      </c>
      <c r="T881">
        <v>0</v>
      </c>
      <c r="U881" s="50">
        <v>46273.655138888891</v>
      </c>
      <c r="V881" s="50">
        <v>46273.655138888891</v>
      </c>
      <c r="W881" s="51">
        <v>46273</v>
      </c>
      <c r="X881" t="s">
        <v>1747</v>
      </c>
      <c r="Y881" t="s">
        <v>492</v>
      </c>
    </row>
    <row r="882" spans="1:25" ht="15" customHeight="1" x14ac:dyDescent="0.35">
      <c r="A882">
        <v>3</v>
      </c>
      <c r="B882" s="50">
        <v>46273.697916666657</v>
      </c>
      <c r="C882">
        <v>11707554</v>
      </c>
      <c r="D882">
        <v>100006740590</v>
      </c>
      <c r="E882" t="s">
        <v>1726</v>
      </c>
      <c r="F882">
        <v>100</v>
      </c>
      <c r="G882" t="s">
        <v>1745</v>
      </c>
      <c r="H882" t="s">
        <v>1760</v>
      </c>
      <c r="I882">
        <v>5964203</v>
      </c>
      <c r="J882">
        <v>1</v>
      </c>
      <c r="K882" t="s">
        <v>2063</v>
      </c>
      <c r="L882" t="s">
        <v>2064</v>
      </c>
      <c r="N882">
        <v>0</v>
      </c>
      <c r="O882">
        <v>2</v>
      </c>
      <c r="P882">
        <v>2</v>
      </c>
      <c r="Q882">
        <v>2</v>
      </c>
      <c r="R882">
        <v>0</v>
      </c>
      <c r="S882">
        <v>0</v>
      </c>
      <c r="T882">
        <v>0</v>
      </c>
      <c r="U882" s="50">
        <v>46273.655138888891</v>
      </c>
      <c r="V882" s="50">
        <v>46273.655138888891</v>
      </c>
      <c r="W882" s="51">
        <v>46273</v>
      </c>
      <c r="X882" t="s">
        <v>1747</v>
      </c>
      <c r="Y882" t="s">
        <v>492</v>
      </c>
    </row>
    <row r="883" spans="1:25" ht="15" customHeight="1" x14ac:dyDescent="0.35">
      <c r="A883">
        <v>3</v>
      </c>
      <c r="B883" s="50">
        <v>46273.697916666657</v>
      </c>
      <c r="C883">
        <v>11707555</v>
      </c>
      <c r="D883">
        <v>100006740590</v>
      </c>
      <c r="E883" t="s">
        <v>1726</v>
      </c>
      <c r="F883">
        <v>100</v>
      </c>
      <c r="G883" t="s">
        <v>1745</v>
      </c>
      <c r="H883" t="s">
        <v>1760</v>
      </c>
      <c r="I883">
        <v>5964203</v>
      </c>
      <c r="J883">
        <v>1</v>
      </c>
      <c r="K883" t="s">
        <v>2065</v>
      </c>
      <c r="L883" t="s">
        <v>2066</v>
      </c>
      <c r="N883">
        <v>0</v>
      </c>
      <c r="O883">
        <v>1</v>
      </c>
      <c r="P883">
        <v>1</v>
      </c>
      <c r="Q883">
        <v>1</v>
      </c>
      <c r="R883">
        <v>0</v>
      </c>
      <c r="S883">
        <v>0</v>
      </c>
      <c r="T883">
        <v>0</v>
      </c>
      <c r="U883" s="50">
        <v>46273.655138888891</v>
      </c>
      <c r="V883" s="50">
        <v>46273.655138888891</v>
      </c>
      <c r="W883" s="51">
        <v>46273</v>
      </c>
      <c r="X883" t="s">
        <v>1747</v>
      </c>
      <c r="Y883" t="s">
        <v>492</v>
      </c>
    </row>
    <row r="884" spans="1:25" ht="15" customHeight="1" x14ac:dyDescent="0.35">
      <c r="A884">
        <v>3</v>
      </c>
      <c r="B884" s="50">
        <v>46273.697916666657</v>
      </c>
      <c r="C884">
        <v>11707556</v>
      </c>
      <c r="D884">
        <v>100006740590</v>
      </c>
      <c r="E884" t="s">
        <v>1726</v>
      </c>
      <c r="F884">
        <v>100</v>
      </c>
      <c r="G884" t="s">
        <v>1745</v>
      </c>
      <c r="H884" t="s">
        <v>1760</v>
      </c>
      <c r="I884">
        <v>5964203</v>
      </c>
      <c r="J884">
        <v>1</v>
      </c>
      <c r="K884" t="s">
        <v>2067</v>
      </c>
      <c r="L884" t="s">
        <v>2068</v>
      </c>
      <c r="N884">
        <v>0</v>
      </c>
      <c r="O884">
        <v>1</v>
      </c>
      <c r="P884">
        <v>1</v>
      </c>
      <c r="Q884">
        <v>1</v>
      </c>
      <c r="R884">
        <v>0</v>
      </c>
      <c r="S884">
        <v>0</v>
      </c>
      <c r="T884">
        <v>0</v>
      </c>
      <c r="U884" s="50">
        <v>46273.655138888891</v>
      </c>
      <c r="V884" s="50">
        <v>46273.655138888891</v>
      </c>
      <c r="W884" s="51">
        <v>46273</v>
      </c>
      <c r="X884" t="s">
        <v>1747</v>
      </c>
      <c r="Y884" t="s">
        <v>492</v>
      </c>
    </row>
    <row r="885" spans="1:25" ht="15" customHeight="1" x14ac:dyDescent="0.35">
      <c r="A885">
        <v>3</v>
      </c>
      <c r="B885" s="50">
        <v>46273.697916666657</v>
      </c>
      <c r="C885">
        <v>11707557</v>
      </c>
      <c r="D885">
        <v>100006740590</v>
      </c>
      <c r="E885" t="s">
        <v>1726</v>
      </c>
      <c r="F885">
        <v>100</v>
      </c>
      <c r="G885" t="s">
        <v>1745</v>
      </c>
      <c r="H885" t="s">
        <v>1760</v>
      </c>
      <c r="I885">
        <v>5964203</v>
      </c>
      <c r="J885">
        <v>1</v>
      </c>
      <c r="K885" t="s">
        <v>2069</v>
      </c>
      <c r="L885" t="s">
        <v>2070</v>
      </c>
      <c r="N885">
        <v>0</v>
      </c>
      <c r="O885">
        <v>1</v>
      </c>
      <c r="P885">
        <v>1</v>
      </c>
      <c r="Q885">
        <v>1</v>
      </c>
      <c r="R885">
        <v>0</v>
      </c>
      <c r="S885">
        <v>0</v>
      </c>
      <c r="T885">
        <v>0</v>
      </c>
      <c r="U885" s="50">
        <v>46273.655138888891</v>
      </c>
      <c r="V885" s="50">
        <v>46273.655138888891</v>
      </c>
      <c r="W885" s="51">
        <v>46273</v>
      </c>
      <c r="X885" t="s">
        <v>1747</v>
      </c>
      <c r="Y885" t="s">
        <v>492</v>
      </c>
    </row>
    <row r="886" spans="1:25" ht="15" customHeight="1" x14ac:dyDescent="0.35">
      <c r="A886">
        <v>3</v>
      </c>
      <c r="B886" s="50">
        <v>46273.697916666657</v>
      </c>
      <c r="C886">
        <v>11707558</v>
      </c>
      <c r="D886">
        <v>100006740591</v>
      </c>
      <c r="E886" t="s">
        <v>1726</v>
      </c>
      <c r="F886">
        <v>100</v>
      </c>
      <c r="G886" t="s">
        <v>1745</v>
      </c>
      <c r="H886" t="s">
        <v>1760</v>
      </c>
      <c r="I886">
        <v>5964204</v>
      </c>
      <c r="J886">
        <v>2</v>
      </c>
      <c r="K886" t="s">
        <v>2071</v>
      </c>
      <c r="L886" t="s">
        <v>2072</v>
      </c>
      <c r="N886">
        <v>0</v>
      </c>
      <c r="O886">
        <v>1</v>
      </c>
      <c r="P886">
        <v>1</v>
      </c>
      <c r="Q886">
        <v>1</v>
      </c>
      <c r="R886">
        <v>0</v>
      </c>
      <c r="S886">
        <v>0</v>
      </c>
      <c r="T886">
        <v>0</v>
      </c>
      <c r="U886" s="50">
        <v>46273.655138888891</v>
      </c>
      <c r="V886" s="50">
        <v>46273.655138888891</v>
      </c>
      <c r="W886" s="51">
        <v>46273</v>
      </c>
      <c r="X886" t="s">
        <v>1747</v>
      </c>
      <c r="Y886" t="s">
        <v>492</v>
      </c>
    </row>
    <row r="887" spans="1:25" ht="15" customHeight="1" x14ac:dyDescent="0.35">
      <c r="A887">
        <v>3</v>
      </c>
      <c r="B887" s="50">
        <v>46273.697916666657</v>
      </c>
      <c r="C887">
        <v>11707559</v>
      </c>
      <c r="D887">
        <v>100006740592</v>
      </c>
      <c r="E887" t="s">
        <v>1726</v>
      </c>
      <c r="F887">
        <v>100</v>
      </c>
      <c r="G887" t="s">
        <v>1745</v>
      </c>
      <c r="H887" t="s">
        <v>1760</v>
      </c>
      <c r="I887">
        <v>5964901</v>
      </c>
      <c r="J887">
        <v>2</v>
      </c>
      <c r="K887" t="s">
        <v>2073</v>
      </c>
      <c r="L887" t="s">
        <v>2074</v>
      </c>
      <c r="N887">
        <v>0</v>
      </c>
      <c r="O887">
        <v>4</v>
      </c>
      <c r="P887">
        <v>4</v>
      </c>
      <c r="Q887">
        <v>4</v>
      </c>
      <c r="R887">
        <v>0</v>
      </c>
      <c r="S887">
        <v>0</v>
      </c>
      <c r="T887">
        <v>0</v>
      </c>
      <c r="U887" s="50">
        <v>46273.655138888891</v>
      </c>
      <c r="V887" s="50">
        <v>46273.655138888891</v>
      </c>
      <c r="W887" s="51">
        <v>46273</v>
      </c>
      <c r="X887" t="s">
        <v>1747</v>
      </c>
      <c r="Y887" t="s">
        <v>492</v>
      </c>
    </row>
    <row r="888" spans="1:25" ht="15" customHeight="1" x14ac:dyDescent="0.35">
      <c r="A888">
        <v>3</v>
      </c>
      <c r="B888" s="50">
        <v>46273.697916666657</v>
      </c>
      <c r="C888">
        <v>11707560</v>
      </c>
      <c r="D888">
        <v>100006740593</v>
      </c>
      <c r="E888" t="s">
        <v>1726</v>
      </c>
      <c r="F888">
        <v>100</v>
      </c>
      <c r="G888" t="s">
        <v>1745</v>
      </c>
      <c r="H888" t="s">
        <v>1760</v>
      </c>
      <c r="I888">
        <v>5983601</v>
      </c>
      <c r="J888">
        <v>1</v>
      </c>
      <c r="K888" t="s">
        <v>2075</v>
      </c>
      <c r="L888" t="s">
        <v>2076</v>
      </c>
      <c r="N888">
        <v>0</v>
      </c>
      <c r="O888">
        <v>3</v>
      </c>
      <c r="P888">
        <v>3</v>
      </c>
      <c r="Q888">
        <v>3</v>
      </c>
      <c r="R888">
        <v>0</v>
      </c>
      <c r="S888">
        <v>0</v>
      </c>
      <c r="T888">
        <v>0</v>
      </c>
      <c r="U888" s="50">
        <v>46273.655138888891</v>
      </c>
      <c r="V888" s="50">
        <v>46273.655138888891</v>
      </c>
      <c r="W888" s="51">
        <v>46273</v>
      </c>
      <c r="X888" t="s">
        <v>1747</v>
      </c>
      <c r="Y888" t="s">
        <v>492</v>
      </c>
    </row>
    <row r="889" spans="1:25" ht="15" customHeight="1" x14ac:dyDescent="0.35">
      <c r="A889">
        <v>3</v>
      </c>
      <c r="B889" s="50">
        <v>46273.697916666657</v>
      </c>
      <c r="C889">
        <v>11707561</v>
      </c>
      <c r="D889">
        <v>100006740594</v>
      </c>
      <c r="E889" t="s">
        <v>1726</v>
      </c>
      <c r="F889">
        <v>100</v>
      </c>
      <c r="G889" t="s">
        <v>1745</v>
      </c>
      <c r="H889" t="s">
        <v>1760</v>
      </c>
      <c r="I889">
        <v>6000602</v>
      </c>
      <c r="J889">
        <v>1</v>
      </c>
      <c r="K889" t="s">
        <v>2077</v>
      </c>
      <c r="L889" t="s">
        <v>2078</v>
      </c>
      <c r="N889">
        <v>0</v>
      </c>
      <c r="O889">
        <v>1</v>
      </c>
      <c r="P889">
        <v>1</v>
      </c>
      <c r="Q889">
        <v>1</v>
      </c>
      <c r="R889">
        <v>0</v>
      </c>
      <c r="S889">
        <v>0</v>
      </c>
      <c r="T889">
        <v>0</v>
      </c>
      <c r="U889" s="50">
        <v>46273.655138888891</v>
      </c>
      <c r="V889" s="50">
        <v>46273.655138888891</v>
      </c>
      <c r="W889" s="51">
        <v>46273</v>
      </c>
      <c r="X889" t="s">
        <v>1747</v>
      </c>
      <c r="Y889" t="s">
        <v>492</v>
      </c>
    </row>
    <row r="890" spans="1:25" ht="15" customHeight="1" x14ac:dyDescent="0.35">
      <c r="A890">
        <v>3</v>
      </c>
      <c r="B890" s="50">
        <v>46273.697916666657</v>
      </c>
      <c r="C890">
        <v>11707562</v>
      </c>
      <c r="D890">
        <v>100006740594</v>
      </c>
      <c r="E890" t="s">
        <v>1726</v>
      </c>
      <c r="F890">
        <v>100</v>
      </c>
      <c r="G890" t="s">
        <v>1745</v>
      </c>
      <c r="H890" t="s">
        <v>1760</v>
      </c>
      <c r="I890">
        <v>6000602</v>
      </c>
      <c r="J890">
        <v>1</v>
      </c>
      <c r="K890" t="s">
        <v>2079</v>
      </c>
      <c r="L890" t="s">
        <v>2080</v>
      </c>
      <c r="N890">
        <v>0</v>
      </c>
      <c r="O890">
        <v>1</v>
      </c>
      <c r="P890">
        <v>1</v>
      </c>
      <c r="Q890">
        <v>1</v>
      </c>
      <c r="R890">
        <v>0</v>
      </c>
      <c r="S890">
        <v>0</v>
      </c>
      <c r="T890">
        <v>0</v>
      </c>
      <c r="U890" s="50">
        <v>46273.655138888891</v>
      </c>
      <c r="V890" s="50">
        <v>46273.655138888891</v>
      </c>
      <c r="W890" s="51">
        <v>46273</v>
      </c>
      <c r="X890" t="s">
        <v>1747</v>
      </c>
      <c r="Y890" t="s">
        <v>492</v>
      </c>
    </row>
    <row r="891" spans="1:25" ht="15" customHeight="1" x14ac:dyDescent="0.35">
      <c r="A891">
        <v>3</v>
      </c>
      <c r="B891" s="50">
        <v>46273.697916666657</v>
      </c>
      <c r="C891">
        <v>11707563</v>
      </c>
      <c r="D891">
        <v>100006740594</v>
      </c>
      <c r="E891" t="s">
        <v>1726</v>
      </c>
      <c r="F891">
        <v>100</v>
      </c>
      <c r="G891" t="s">
        <v>1745</v>
      </c>
      <c r="H891" t="s">
        <v>1760</v>
      </c>
      <c r="I891">
        <v>6000602</v>
      </c>
      <c r="J891">
        <v>1</v>
      </c>
      <c r="K891" t="s">
        <v>2081</v>
      </c>
      <c r="L891" t="s">
        <v>2082</v>
      </c>
      <c r="N891">
        <v>0</v>
      </c>
      <c r="O891">
        <v>1</v>
      </c>
      <c r="P891">
        <v>1</v>
      </c>
      <c r="Q891">
        <v>1</v>
      </c>
      <c r="R891">
        <v>0</v>
      </c>
      <c r="S891">
        <v>0</v>
      </c>
      <c r="T891">
        <v>0</v>
      </c>
      <c r="U891" s="50">
        <v>46273.655138888891</v>
      </c>
      <c r="V891" s="50">
        <v>46273.655138888891</v>
      </c>
      <c r="W891" s="51">
        <v>46273</v>
      </c>
      <c r="X891" t="s">
        <v>1747</v>
      </c>
      <c r="Y891" t="s">
        <v>492</v>
      </c>
    </row>
    <row r="892" spans="1:25" ht="15" customHeight="1" x14ac:dyDescent="0.35">
      <c r="A892">
        <v>3</v>
      </c>
      <c r="B892" s="50">
        <v>46273.697916666657</v>
      </c>
      <c r="C892">
        <v>11707564</v>
      </c>
      <c r="D892">
        <v>100006740594</v>
      </c>
      <c r="E892" t="s">
        <v>1726</v>
      </c>
      <c r="F892">
        <v>100</v>
      </c>
      <c r="G892" t="s">
        <v>1745</v>
      </c>
      <c r="H892" t="s">
        <v>1760</v>
      </c>
      <c r="I892">
        <v>6000602</v>
      </c>
      <c r="J892">
        <v>1</v>
      </c>
      <c r="K892" t="s">
        <v>2083</v>
      </c>
      <c r="L892" t="s">
        <v>2084</v>
      </c>
      <c r="N892">
        <v>0</v>
      </c>
      <c r="O892">
        <v>1</v>
      </c>
      <c r="P892">
        <v>1</v>
      </c>
      <c r="Q892">
        <v>1</v>
      </c>
      <c r="R892">
        <v>0</v>
      </c>
      <c r="S892">
        <v>0</v>
      </c>
      <c r="T892">
        <v>0</v>
      </c>
      <c r="U892" s="50">
        <v>46273.655138888891</v>
      </c>
      <c r="V892" s="50">
        <v>46273.655138888891</v>
      </c>
      <c r="W892" s="51">
        <v>46273</v>
      </c>
      <c r="X892" t="s">
        <v>1747</v>
      </c>
      <c r="Y892" t="s">
        <v>492</v>
      </c>
    </row>
    <row r="893" spans="1:25" ht="15" customHeight="1" x14ac:dyDescent="0.35">
      <c r="A893">
        <v>3</v>
      </c>
      <c r="B893" s="50">
        <v>46273.697916666657</v>
      </c>
      <c r="C893">
        <v>11707565</v>
      </c>
      <c r="D893">
        <v>100006740594</v>
      </c>
      <c r="E893" t="s">
        <v>1726</v>
      </c>
      <c r="F893">
        <v>100</v>
      </c>
      <c r="G893" t="s">
        <v>1745</v>
      </c>
      <c r="H893" t="s">
        <v>1760</v>
      </c>
      <c r="I893">
        <v>6000602</v>
      </c>
      <c r="J893">
        <v>1</v>
      </c>
      <c r="K893" t="s">
        <v>2085</v>
      </c>
      <c r="L893" t="s">
        <v>2086</v>
      </c>
      <c r="N893">
        <v>0</v>
      </c>
      <c r="O893">
        <v>1</v>
      </c>
      <c r="P893">
        <v>1</v>
      </c>
      <c r="Q893">
        <v>1</v>
      </c>
      <c r="R893">
        <v>0</v>
      </c>
      <c r="S893">
        <v>0</v>
      </c>
      <c r="T893">
        <v>0</v>
      </c>
      <c r="U893" s="50">
        <v>46273.655138888891</v>
      </c>
      <c r="V893" s="50">
        <v>46273.655138888891</v>
      </c>
      <c r="W893" s="51">
        <v>46273</v>
      </c>
      <c r="X893" t="s">
        <v>1747</v>
      </c>
      <c r="Y893" t="s">
        <v>492</v>
      </c>
    </row>
    <row r="894" spans="1:25" ht="15" customHeight="1" x14ac:dyDescent="0.35">
      <c r="A894">
        <v>3</v>
      </c>
      <c r="B894" s="50">
        <v>46273.697916666657</v>
      </c>
      <c r="C894">
        <v>11707566</v>
      </c>
      <c r="D894">
        <v>100006740594</v>
      </c>
      <c r="E894" t="s">
        <v>1726</v>
      </c>
      <c r="F894">
        <v>100</v>
      </c>
      <c r="G894" t="s">
        <v>1745</v>
      </c>
      <c r="H894" t="s">
        <v>1760</v>
      </c>
      <c r="I894">
        <v>6000602</v>
      </c>
      <c r="J894">
        <v>1</v>
      </c>
      <c r="K894" t="s">
        <v>2087</v>
      </c>
      <c r="L894" t="s">
        <v>2088</v>
      </c>
      <c r="N894">
        <v>0</v>
      </c>
      <c r="O894">
        <v>3</v>
      </c>
      <c r="P894">
        <v>3</v>
      </c>
      <c r="Q894">
        <v>3</v>
      </c>
      <c r="R894">
        <v>0</v>
      </c>
      <c r="S894">
        <v>0</v>
      </c>
      <c r="T894">
        <v>0</v>
      </c>
      <c r="U894" s="50">
        <v>46273.655138888891</v>
      </c>
      <c r="V894" s="50">
        <v>46273.655138888891</v>
      </c>
      <c r="W894" s="51">
        <v>46273</v>
      </c>
      <c r="X894" t="s">
        <v>1747</v>
      </c>
      <c r="Y894" t="s">
        <v>492</v>
      </c>
    </row>
    <row r="895" spans="1:25" ht="15" customHeight="1" x14ac:dyDescent="0.35">
      <c r="A895">
        <v>3</v>
      </c>
      <c r="B895" s="50">
        <v>46273.697916666657</v>
      </c>
      <c r="C895">
        <v>11707567</v>
      </c>
      <c r="D895">
        <v>100006740595</v>
      </c>
      <c r="E895" t="s">
        <v>1726</v>
      </c>
      <c r="F895">
        <v>100</v>
      </c>
      <c r="G895" t="s">
        <v>1745</v>
      </c>
      <c r="H895" t="s">
        <v>1760</v>
      </c>
      <c r="I895">
        <v>6008801</v>
      </c>
      <c r="J895">
        <v>1</v>
      </c>
      <c r="K895" t="s">
        <v>2089</v>
      </c>
      <c r="L895" t="s">
        <v>2090</v>
      </c>
      <c r="N895">
        <v>0</v>
      </c>
      <c r="O895">
        <v>12</v>
      </c>
      <c r="P895">
        <v>12</v>
      </c>
      <c r="Q895">
        <v>12</v>
      </c>
      <c r="R895">
        <v>0</v>
      </c>
      <c r="S895">
        <v>0</v>
      </c>
      <c r="T895">
        <v>0</v>
      </c>
      <c r="U895" s="50">
        <v>46273.655138888891</v>
      </c>
      <c r="V895" s="50">
        <v>46273.655138888891</v>
      </c>
      <c r="W895" s="51">
        <v>46273</v>
      </c>
      <c r="X895" t="s">
        <v>1747</v>
      </c>
      <c r="Y895" t="s">
        <v>492</v>
      </c>
    </row>
    <row r="896" spans="1:25" ht="15" customHeight="1" x14ac:dyDescent="0.35">
      <c r="A896">
        <v>3</v>
      </c>
      <c r="B896" s="50">
        <v>46273.697916666657</v>
      </c>
      <c r="C896">
        <v>11707568</v>
      </c>
      <c r="D896">
        <v>100006740595</v>
      </c>
      <c r="E896" t="s">
        <v>1726</v>
      </c>
      <c r="F896">
        <v>100</v>
      </c>
      <c r="G896" t="s">
        <v>1745</v>
      </c>
      <c r="H896" t="s">
        <v>1760</v>
      </c>
      <c r="I896">
        <v>6008801</v>
      </c>
      <c r="J896">
        <v>1</v>
      </c>
      <c r="K896" t="s">
        <v>2091</v>
      </c>
      <c r="L896" t="s">
        <v>2092</v>
      </c>
      <c r="N896">
        <v>0</v>
      </c>
      <c r="O896">
        <v>1</v>
      </c>
      <c r="P896">
        <v>1</v>
      </c>
      <c r="Q896">
        <v>1</v>
      </c>
      <c r="R896">
        <v>0</v>
      </c>
      <c r="S896">
        <v>0</v>
      </c>
      <c r="T896">
        <v>0</v>
      </c>
      <c r="U896" s="50">
        <v>46273.655138888891</v>
      </c>
      <c r="V896" s="50">
        <v>46273.655138888891</v>
      </c>
      <c r="W896" s="51">
        <v>46273</v>
      </c>
      <c r="X896" t="s">
        <v>1747</v>
      </c>
      <c r="Y896" t="s">
        <v>492</v>
      </c>
    </row>
    <row r="897" spans="1:25" ht="15" customHeight="1" x14ac:dyDescent="0.35">
      <c r="A897">
        <v>3</v>
      </c>
      <c r="B897" s="50">
        <v>46273.697916666657</v>
      </c>
      <c r="C897">
        <v>11707569</v>
      </c>
      <c r="D897">
        <v>100006740595</v>
      </c>
      <c r="E897" t="s">
        <v>1726</v>
      </c>
      <c r="F897">
        <v>100</v>
      </c>
      <c r="G897" t="s">
        <v>1745</v>
      </c>
      <c r="H897" t="s">
        <v>1760</v>
      </c>
      <c r="I897">
        <v>6008801</v>
      </c>
      <c r="J897">
        <v>1</v>
      </c>
      <c r="K897" t="s">
        <v>1979</v>
      </c>
      <c r="L897" t="s">
        <v>1980</v>
      </c>
      <c r="N897">
        <v>0</v>
      </c>
      <c r="O897">
        <v>1</v>
      </c>
      <c r="P897">
        <v>1</v>
      </c>
      <c r="Q897">
        <v>1</v>
      </c>
      <c r="R897">
        <v>0</v>
      </c>
      <c r="S897">
        <v>0</v>
      </c>
      <c r="T897">
        <v>0</v>
      </c>
      <c r="U897" s="50">
        <v>46273.655138888891</v>
      </c>
      <c r="V897" s="50">
        <v>46273.655138888891</v>
      </c>
      <c r="W897" s="51">
        <v>46273</v>
      </c>
      <c r="X897" t="s">
        <v>1747</v>
      </c>
      <c r="Y897" t="s">
        <v>492</v>
      </c>
    </row>
    <row r="898" spans="1:25" ht="15" customHeight="1" x14ac:dyDescent="0.35">
      <c r="A898">
        <v>3</v>
      </c>
      <c r="B898" s="50">
        <v>46273.697916666657</v>
      </c>
      <c r="C898">
        <v>11707570</v>
      </c>
      <c r="D898">
        <v>100006740596</v>
      </c>
      <c r="E898" t="s">
        <v>1726</v>
      </c>
      <c r="F898">
        <v>100</v>
      </c>
      <c r="G898" t="s">
        <v>1745</v>
      </c>
      <c r="H898" t="s">
        <v>1760</v>
      </c>
      <c r="I898">
        <v>6010303</v>
      </c>
      <c r="J898">
        <v>1</v>
      </c>
      <c r="K898" t="s">
        <v>2055</v>
      </c>
      <c r="L898" t="s">
        <v>2056</v>
      </c>
      <c r="N898">
        <v>0</v>
      </c>
      <c r="O898">
        <v>4</v>
      </c>
      <c r="P898">
        <v>4</v>
      </c>
      <c r="Q898">
        <v>4</v>
      </c>
      <c r="R898">
        <v>0</v>
      </c>
      <c r="S898">
        <v>0</v>
      </c>
      <c r="T898">
        <v>0</v>
      </c>
      <c r="U898" s="50">
        <v>46273.655138888891</v>
      </c>
      <c r="V898" s="50">
        <v>46273.655138888891</v>
      </c>
      <c r="W898" s="51">
        <v>46273</v>
      </c>
      <c r="X898" t="s">
        <v>1747</v>
      </c>
      <c r="Y898" t="s">
        <v>492</v>
      </c>
    </row>
    <row r="899" spans="1:25" ht="15" customHeight="1" x14ac:dyDescent="0.35">
      <c r="A899">
        <v>3</v>
      </c>
      <c r="B899" s="50">
        <v>46273.697916666657</v>
      </c>
      <c r="C899">
        <v>11707571</v>
      </c>
      <c r="D899">
        <v>100006740596</v>
      </c>
      <c r="E899" t="s">
        <v>1726</v>
      </c>
      <c r="F899">
        <v>100</v>
      </c>
      <c r="G899" t="s">
        <v>1745</v>
      </c>
      <c r="H899" t="s">
        <v>1760</v>
      </c>
      <c r="I899">
        <v>6010303</v>
      </c>
      <c r="J899">
        <v>1</v>
      </c>
      <c r="K899" t="s">
        <v>2093</v>
      </c>
      <c r="L899" t="s">
        <v>2094</v>
      </c>
      <c r="N899">
        <v>0</v>
      </c>
      <c r="O899">
        <v>1</v>
      </c>
      <c r="P899">
        <v>1</v>
      </c>
      <c r="Q899">
        <v>1</v>
      </c>
      <c r="R899">
        <v>0</v>
      </c>
      <c r="S899">
        <v>0</v>
      </c>
      <c r="T899">
        <v>0</v>
      </c>
      <c r="U899" s="50">
        <v>46273.655138888891</v>
      </c>
      <c r="V899" s="50">
        <v>46273.655138888891</v>
      </c>
      <c r="W899" s="51">
        <v>46273</v>
      </c>
      <c r="X899" t="s">
        <v>1747</v>
      </c>
      <c r="Y899" t="s">
        <v>492</v>
      </c>
    </row>
    <row r="900" spans="1:25" ht="15" customHeight="1" x14ac:dyDescent="0.35">
      <c r="A900">
        <v>3</v>
      </c>
      <c r="B900" s="50">
        <v>46273.697916666657</v>
      </c>
      <c r="C900">
        <v>11707572</v>
      </c>
      <c r="D900">
        <v>100006740596</v>
      </c>
      <c r="E900" t="s">
        <v>1726</v>
      </c>
      <c r="F900">
        <v>100</v>
      </c>
      <c r="G900" t="s">
        <v>1745</v>
      </c>
      <c r="H900" t="s">
        <v>1760</v>
      </c>
      <c r="I900">
        <v>6010303</v>
      </c>
      <c r="J900">
        <v>1</v>
      </c>
      <c r="K900" t="s">
        <v>1971</v>
      </c>
      <c r="L900" t="s">
        <v>1972</v>
      </c>
      <c r="N900">
        <v>0</v>
      </c>
      <c r="O900">
        <v>1</v>
      </c>
      <c r="P900">
        <v>1</v>
      </c>
      <c r="Q900">
        <v>1</v>
      </c>
      <c r="R900">
        <v>0</v>
      </c>
      <c r="S900">
        <v>0</v>
      </c>
      <c r="T900">
        <v>0</v>
      </c>
      <c r="U900" s="50">
        <v>46273.655138888891</v>
      </c>
      <c r="V900" s="50">
        <v>46273.655138888891</v>
      </c>
      <c r="W900" s="51">
        <v>46273</v>
      </c>
      <c r="X900" t="s">
        <v>1747</v>
      </c>
      <c r="Y900" t="s">
        <v>492</v>
      </c>
    </row>
    <row r="901" spans="1:25" ht="15" customHeight="1" x14ac:dyDescent="0.35">
      <c r="A901">
        <v>3</v>
      </c>
      <c r="B901" s="50">
        <v>46273.697916666657</v>
      </c>
      <c r="C901">
        <v>11707573</v>
      </c>
      <c r="D901">
        <v>100006740596</v>
      </c>
      <c r="E901" t="s">
        <v>1726</v>
      </c>
      <c r="F901">
        <v>100</v>
      </c>
      <c r="G901" t="s">
        <v>1745</v>
      </c>
      <c r="H901" t="s">
        <v>1760</v>
      </c>
      <c r="I901">
        <v>6010303</v>
      </c>
      <c r="J901">
        <v>1</v>
      </c>
      <c r="K901" t="s">
        <v>2095</v>
      </c>
      <c r="L901" t="s">
        <v>2096</v>
      </c>
      <c r="N901">
        <v>0</v>
      </c>
      <c r="O901">
        <v>2</v>
      </c>
      <c r="P901">
        <v>2</v>
      </c>
      <c r="Q901">
        <v>2</v>
      </c>
      <c r="R901">
        <v>0</v>
      </c>
      <c r="S901">
        <v>0</v>
      </c>
      <c r="T901">
        <v>0</v>
      </c>
      <c r="U901" s="50">
        <v>46273.655138888891</v>
      </c>
      <c r="V901" s="50">
        <v>46273.655138888891</v>
      </c>
      <c r="W901" s="51">
        <v>46273</v>
      </c>
      <c r="X901" t="s">
        <v>1747</v>
      </c>
      <c r="Y901" t="s">
        <v>492</v>
      </c>
    </row>
    <row r="902" spans="1:25" ht="15" customHeight="1" x14ac:dyDescent="0.35">
      <c r="A902">
        <v>3</v>
      </c>
      <c r="B902" s="50">
        <v>46273.697916666657</v>
      </c>
      <c r="C902">
        <v>11707574</v>
      </c>
      <c r="D902">
        <v>100006740597</v>
      </c>
      <c r="E902" t="s">
        <v>1726</v>
      </c>
      <c r="F902">
        <v>100</v>
      </c>
      <c r="G902" t="s">
        <v>1745</v>
      </c>
      <c r="H902" t="s">
        <v>1760</v>
      </c>
      <c r="I902">
        <v>5965801</v>
      </c>
      <c r="J902">
        <v>2</v>
      </c>
      <c r="K902" t="s">
        <v>2097</v>
      </c>
      <c r="L902" t="s">
        <v>2098</v>
      </c>
      <c r="N902">
        <v>0</v>
      </c>
      <c r="O902">
        <v>1</v>
      </c>
      <c r="P902">
        <v>1</v>
      </c>
      <c r="Q902">
        <v>1</v>
      </c>
      <c r="R902">
        <v>0</v>
      </c>
      <c r="S902">
        <v>0</v>
      </c>
      <c r="T902">
        <v>0</v>
      </c>
      <c r="U902" s="50">
        <v>46273.655150462961</v>
      </c>
      <c r="V902" s="50">
        <v>46273.655150462961</v>
      </c>
      <c r="W902" s="51">
        <v>46273</v>
      </c>
      <c r="X902" t="s">
        <v>1747</v>
      </c>
      <c r="Y902" t="s">
        <v>492</v>
      </c>
    </row>
    <row r="903" spans="1:25" ht="15" customHeight="1" x14ac:dyDescent="0.35">
      <c r="A903">
        <v>3</v>
      </c>
      <c r="B903" s="50">
        <v>46273.697916666657</v>
      </c>
      <c r="C903">
        <v>11707575</v>
      </c>
      <c r="D903">
        <v>100006740598</v>
      </c>
      <c r="E903" t="s">
        <v>1726</v>
      </c>
      <c r="F903">
        <v>100</v>
      </c>
      <c r="G903" t="s">
        <v>1745</v>
      </c>
      <c r="H903" t="s">
        <v>1760</v>
      </c>
      <c r="I903">
        <v>6000303</v>
      </c>
      <c r="J903">
        <v>1</v>
      </c>
      <c r="K903" t="s">
        <v>2059</v>
      </c>
      <c r="L903" t="s">
        <v>2060</v>
      </c>
      <c r="N903">
        <v>0</v>
      </c>
      <c r="O903">
        <v>1</v>
      </c>
      <c r="P903">
        <v>1</v>
      </c>
      <c r="Q903">
        <v>1</v>
      </c>
      <c r="R903">
        <v>0</v>
      </c>
      <c r="S903">
        <v>0</v>
      </c>
      <c r="T903">
        <v>0</v>
      </c>
      <c r="U903" s="50">
        <v>46273.655150462961</v>
      </c>
      <c r="V903" s="50">
        <v>46273.655150462961</v>
      </c>
      <c r="W903" s="51">
        <v>46273</v>
      </c>
      <c r="X903" t="s">
        <v>1747</v>
      </c>
      <c r="Y903" t="s">
        <v>492</v>
      </c>
    </row>
    <row r="904" spans="1:25" ht="15" customHeight="1" x14ac:dyDescent="0.35">
      <c r="A904">
        <v>3</v>
      </c>
      <c r="B904" s="50">
        <v>46273.697916666657</v>
      </c>
      <c r="C904">
        <v>11707576</v>
      </c>
      <c r="D904">
        <v>100006740598</v>
      </c>
      <c r="E904" t="s">
        <v>1726</v>
      </c>
      <c r="F904">
        <v>100</v>
      </c>
      <c r="G904" t="s">
        <v>1745</v>
      </c>
      <c r="H904" t="s">
        <v>1760</v>
      </c>
      <c r="I904">
        <v>6000303</v>
      </c>
      <c r="J904">
        <v>1</v>
      </c>
      <c r="K904" t="s">
        <v>2099</v>
      </c>
      <c r="L904" t="s">
        <v>2100</v>
      </c>
      <c r="N904">
        <v>0</v>
      </c>
      <c r="O904">
        <v>1</v>
      </c>
      <c r="P904">
        <v>1</v>
      </c>
      <c r="Q904">
        <v>1</v>
      </c>
      <c r="R904">
        <v>0</v>
      </c>
      <c r="S904">
        <v>0</v>
      </c>
      <c r="T904">
        <v>0</v>
      </c>
      <c r="U904" s="50">
        <v>46273.655150462961</v>
      </c>
      <c r="V904" s="50">
        <v>46273.655150462961</v>
      </c>
      <c r="W904" s="51">
        <v>46273</v>
      </c>
      <c r="X904" t="s">
        <v>1747</v>
      </c>
      <c r="Y904" t="s">
        <v>492</v>
      </c>
    </row>
    <row r="905" spans="1:25" ht="15" customHeight="1" x14ac:dyDescent="0.35">
      <c r="A905">
        <v>3</v>
      </c>
      <c r="B905" s="50">
        <v>46273.697916666657</v>
      </c>
      <c r="C905">
        <v>11707577</v>
      </c>
      <c r="D905">
        <v>100006740598</v>
      </c>
      <c r="E905" t="s">
        <v>1726</v>
      </c>
      <c r="F905">
        <v>100</v>
      </c>
      <c r="G905" t="s">
        <v>1745</v>
      </c>
      <c r="H905" t="s">
        <v>1760</v>
      </c>
      <c r="I905">
        <v>6000303</v>
      </c>
      <c r="J905">
        <v>1</v>
      </c>
      <c r="K905" t="s">
        <v>2101</v>
      </c>
      <c r="L905" t="s">
        <v>2102</v>
      </c>
      <c r="N905">
        <v>0</v>
      </c>
      <c r="O905">
        <v>3</v>
      </c>
      <c r="P905">
        <v>3</v>
      </c>
      <c r="Q905">
        <v>3</v>
      </c>
      <c r="R905">
        <v>0</v>
      </c>
      <c r="S905">
        <v>0</v>
      </c>
      <c r="T905">
        <v>0</v>
      </c>
      <c r="U905" s="50">
        <v>46273.655150462961</v>
      </c>
      <c r="V905" s="50">
        <v>46273.655150462961</v>
      </c>
      <c r="W905" s="51">
        <v>46273</v>
      </c>
      <c r="X905" t="s">
        <v>1747</v>
      </c>
      <c r="Y905" t="s">
        <v>492</v>
      </c>
    </row>
    <row r="906" spans="1:25" ht="15" customHeight="1" x14ac:dyDescent="0.35">
      <c r="A906">
        <v>3</v>
      </c>
      <c r="B906" s="50">
        <v>46273.697916666657</v>
      </c>
      <c r="C906">
        <v>11707578</v>
      </c>
      <c r="D906">
        <v>100006740598</v>
      </c>
      <c r="E906" t="s">
        <v>1726</v>
      </c>
      <c r="F906">
        <v>100</v>
      </c>
      <c r="G906" t="s">
        <v>1745</v>
      </c>
      <c r="H906" t="s">
        <v>1760</v>
      </c>
      <c r="I906">
        <v>6000303</v>
      </c>
      <c r="J906">
        <v>1</v>
      </c>
      <c r="K906" t="s">
        <v>2103</v>
      </c>
      <c r="L906" t="s">
        <v>2104</v>
      </c>
      <c r="N906">
        <v>0</v>
      </c>
      <c r="O906">
        <v>1</v>
      </c>
      <c r="P906">
        <v>1</v>
      </c>
      <c r="Q906">
        <v>1</v>
      </c>
      <c r="R906">
        <v>0</v>
      </c>
      <c r="S906">
        <v>0</v>
      </c>
      <c r="T906">
        <v>0</v>
      </c>
      <c r="U906" s="50">
        <v>46273.655150462961</v>
      </c>
      <c r="V906" s="50">
        <v>46273.655150462961</v>
      </c>
      <c r="W906" s="51">
        <v>46273</v>
      </c>
      <c r="X906" t="s">
        <v>1747</v>
      </c>
      <c r="Y906" t="s">
        <v>492</v>
      </c>
    </row>
    <row r="907" spans="1:25" ht="15" customHeight="1" x14ac:dyDescent="0.35">
      <c r="A907">
        <v>3</v>
      </c>
      <c r="B907" s="50">
        <v>46273.697916666657</v>
      </c>
      <c r="C907">
        <v>11707579</v>
      </c>
      <c r="D907">
        <v>100006740598</v>
      </c>
      <c r="E907" t="s">
        <v>1726</v>
      </c>
      <c r="F907">
        <v>100</v>
      </c>
      <c r="G907" t="s">
        <v>1745</v>
      </c>
      <c r="H907" t="s">
        <v>1760</v>
      </c>
      <c r="I907">
        <v>6000303</v>
      </c>
      <c r="J907">
        <v>1</v>
      </c>
      <c r="K907" t="s">
        <v>2043</v>
      </c>
      <c r="L907" t="s">
        <v>2044</v>
      </c>
      <c r="N907">
        <v>0</v>
      </c>
      <c r="O907">
        <v>1</v>
      </c>
      <c r="P907">
        <v>1</v>
      </c>
      <c r="Q907">
        <v>1</v>
      </c>
      <c r="R907">
        <v>0</v>
      </c>
      <c r="S907">
        <v>0</v>
      </c>
      <c r="T907">
        <v>0</v>
      </c>
      <c r="U907" s="50">
        <v>46273.655150462961</v>
      </c>
      <c r="V907" s="50">
        <v>46273.655150462961</v>
      </c>
      <c r="W907" s="51">
        <v>46273</v>
      </c>
      <c r="X907" t="s">
        <v>1747</v>
      </c>
      <c r="Y907" t="s">
        <v>492</v>
      </c>
    </row>
    <row r="908" spans="1:25" ht="15" customHeight="1" x14ac:dyDescent="0.35">
      <c r="A908">
        <v>3</v>
      </c>
      <c r="B908" s="50">
        <v>46273.697916666657</v>
      </c>
      <c r="C908">
        <v>11707580</v>
      </c>
      <c r="D908">
        <v>100006740598</v>
      </c>
      <c r="E908" t="s">
        <v>1726</v>
      </c>
      <c r="F908">
        <v>100</v>
      </c>
      <c r="G908" t="s">
        <v>1745</v>
      </c>
      <c r="H908" t="s">
        <v>1760</v>
      </c>
      <c r="I908">
        <v>6000303</v>
      </c>
      <c r="J908">
        <v>1</v>
      </c>
      <c r="K908" t="s">
        <v>2105</v>
      </c>
      <c r="L908" t="s">
        <v>2106</v>
      </c>
      <c r="N908">
        <v>0</v>
      </c>
      <c r="O908">
        <v>1</v>
      </c>
      <c r="P908">
        <v>1</v>
      </c>
      <c r="Q908">
        <v>1</v>
      </c>
      <c r="R908">
        <v>0</v>
      </c>
      <c r="S908">
        <v>0</v>
      </c>
      <c r="T908">
        <v>0</v>
      </c>
      <c r="U908" s="50">
        <v>46273.655150462961</v>
      </c>
      <c r="V908" s="50">
        <v>46273.655150462961</v>
      </c>
      <c r="W908" s="51">
        <v>46273</v>
      </c>
      <c r="X908" t="s">
        <v>1747</v>
      </c>
      <c r="Y908" t="s">
        <v>492</v>
      </c>
    </row>
    <row r="909" spans="1:25" ht="15" customHeight="1" x14ac:dyDescent="0.35">
      <c r="A909">
        <v>3</v>
      </c>
      <c r="B909" s="50">
        <v>46273.697916666657</v>
      </c>
      <c r="C909">
        <v>11707581</v>
      </c>
      <c r="D909">
        <v>100006740599</v>
      </c>
      <c r="E909" t="s">
        <v>1726</v>
      </c>
      <c r="F909">
        <v>100</v>
      </c>
      <c r="G909" t="s">
        <v>1745</v>
      </c>
      <c r="H909" t="s">
        <v>1760</v>
      </c>
      <c r="I909">
        <v>6000304</v>
      </c>
      <c r="J909">
        <v>2</v>
      </c>
      <c r="K909" t="s">
        <v>2107</v>
      </c>
      <c r="L909" t="s">
        <v>2108</v>
      </c>
      <c r="N909">
        <v>0</v>
      </c>
      <c r="O909">
        <v>1</v>
      </c>
      <c r="P909">
        <v>1</v>
      </c>
      <c r="Q909">
        <v>1</v>
      </c>
      <c r="R909">
        <v>0</v>
      </c>
      <c r="S909">
        <v>0</v>
      </c>
      <c r="T909">
        <v>0</v>
      </c>
      <c r="U909" s="50">
        <v>46273.655150462961</v>
      </c>
      <c r="V909" s="50">
        <v>46273.655150462961</v>
      </c>
      <c r="W909" s="51">
        <v>46273</v>
      </c>
      <c r="X909" t="s">
        <v>1747</v>
      </c>
      <c r="Y909" t="s">
        <v>492</v>
      </c>
    </row>
    <row r="910" spans="1:25" ht="15" customHeight="1" x14ac:dyDescent="0.35">
      <c r="A910">
        <v>3</v>
      </c>
      <c r="B910" s="50">
        <v>46273.697916666657</v>
      </c>
      <c r="C910">
        <v>11707584</v>
      </c>
      <c r="D910">
        <v>100006740602</v>
      </c>
      <c r="E910" t="s">
        <v>1726</v>
      </c>
      <c r="F910">
        <v>100</v>
      </c>
      <c r="G910" t="s">
        <v>1745</v>
      </c>
      <c r="H910" t="s">
        <v>1760</v>
      </c>
      <c r="I910">
        <v>5995802</v>
      </c>
      <c r="J910">
        <v>2</v>
      </c>
      <c r="K910" t="s">
        <v>2111</v>
      </c>
      <c r="L910" t="s">
        <v>2112</v>
      </c>
      <c r="N910">
        <v>0</v>
      </c>
      <c r="O910">
        <v>1</v>
      </c>
      <c r="P910">
        <v>1</v>
      </c>
      <c r="Q910">
        <v>1</v>
      </c>
      <c r="R910">
        <v>0</v>
      </c>
      <c r="S910">
        <v>0</v>
      </c>
      <c r="T910">
        <v>0</v>
      </c>
      <c r="U910" s="50">
        <v>46273.655150462961</v>
      </c>
      <c r="V910" s="50">
        <v>46273.655150462961</v>
      </c>
      <c r="W910" s="51">
        <v>46273</v>
      </c>
      <c r="X910" t="s">
        <v>1747</v>
      </c>
      <c r="Y910" t="s">
        <v>492</v>
      </c>
    </row>
    <row r="911" spans="1:25" ht="15" customHeight="1" x14ac:dyDescent="0.35">
      <c r="A911">
        <v>3</v>
      </c>
      <c r="B911" s="50">
        <v>46273.697916666657</v>
      </c>
      <c r="C911">
        <v>11707586</v>
      </c>
      <c r="D911">
        <v>100006740604</v>
      </c>
      <c r="E911" t="s">
        <v>1726</v>
      </c>
      <c r="F911">
        <v>100</v>
      </c>
      <c r="G911" t="s">
        <v>1745</v>
      </c>
      <c r="H911" t="s">
        <v>1760</v>
      </c>
      <c r="I911">
        <v>6000101</v>
      </c>
      <c r="J911">
        <v>1</v>
      </c>
      <c r="K911" t="s">
        <v>2113</v>
      </c>
      <c r="L911" t="s">
        <v>2114</v>
      </c>
      <c r="N911">
        <v>0</v>
      </c>
      <c r="O911">
        <v>1</v>
      </c>
      <c r="P911">
        <v>1</v>
      </c>
      <c r="Q911">
        <v>1</v>
      </c>
      <c r="R911">
        <v>0</v>
      </c>
      <c r="S911">
        <v>0</v>
      </c>
      <c r="T911">
        <v>0</v>
      </c>
      <c r="U911" s="50">
        <v>46273.655150462961</v>
      </c>
      <c r="V911" s="50">
        <v>46273.655150462961</v>
      </c>
      <c r="W911" s="51">
        <v>46273</v>
      </c>
      <c r="X911" t="s">
        <v>1747</v>
      </c>
      <c r="Y911" t="s">
        <v>492</v>
      </c>
    </row>
    <row r="912" spans="1:25" ht="15" customHeight="1" x14ac:dyDescent="0.35">
      <c r="A912">
        <v>3</v>
      </c>
      <c r="B912" s="50">
        <v>46273.697916666657</v>
      </c>
      <c r="C912">
        <v>11707588</v>
      </c>
      <c r="D912">
        <v>100006740608</v>
      </c>
      <c r="E912" t="s">
        <v>1726</v>
      </c>
      <c r="F912">
        <v>100</v>
      </c>
      <c r="G912" t="s">
        <v>1745</v>
      </c>
      <c r="H912" t="s">
        <v>1760</v>
      </c>
      <c r="I912">
        <v>5986001</v>
      </c>
      <c r="J912">
        <v>2</v>
      </c>
      <c r="K912" t="s">
        <v>2115</v>
      </c>
      <c r="L912" t="s">
        <v>2116</v>
      </c>
      <c r="N912">
        <v>0</v>
      </c>
      <c r="O912">
        <v>5</v>
      </c>
      <c r="P912">
        <v>5</v>
      </c>
      <c r="Q912">
        <v>5</v>
      </c>
      <c r="R912">
        <v>0</v>
      </c>
      <c r="S912">
        <v>0</v>
      </c>
      <c r="T912">
        <v>0</v>
      </c>
      <c r="U912" s="50">
        <v>46273.655162037037</v>
      </c>
      <c r="V912" s="50">
        <v>46273.655162037037</v>
      </c>
      <c r="W912" s="51">
        <v>46273</v>
      </c>
      <c r="X912" t="s">
        <v>1747</v>
      </c>
      <c r="Y912" t="s">
        <v>492</v>
      </c>
    </row>
    <row r="913" spans="1:25" ht="15" customHeight="1" x14ac:dyDescent="0.35">
      <c r="A913">
        <v>3</v>
      </c>
      <c r="B913" s="50">
        <v>46273.697916666657</v>
      </c>
      <c r="C913">
        <v>11707589</v>
      </c>
      <c r="D913">
        <v>100006740609</v>
      </c>
      <c r="E913" t="s">
        <v>1726</v>
      </c>
      <c r="F913">
        <v>100</v>
      </c>
      <c r="G913" t="s">
        <v>1745</v>
      </c>
      <c r="H913" t="s">
        <v>1760</v>
      </c>
      <c r="I913">
        <v>5987101</v>
      </c>
      <c r="J913">
        <v>1</v>
      </c>
      <c r="K913" t="s">
        <v>2037</v>
      </c>
      <c r="L913" t="s">
        <v>2038</v>
      </c>
      <c r="N913">
        <v>0</v>
      </c>
      <c r="O913">
        <v>4</v>
      </c>
      <c r="P913">
        <v>4</v>
      </c>
      <c r="Q913">
        <v>4</v>
      </c>
      <c r="R913">
        <v>0</v>
      </c>
      <c r="S913">
        <v>0</v>
      </c>
      <c r="T913">
        <v>0</v>
      </c>
      <c r="U913" s="50">
        <v>46273.655162037037</v>
      </c>
      <c r="V913" s="50">
        <v>46273.655162037037</v>
      </c>
      <c r="W913" s="51">
        <v>46273</v>
      </c>
      <c r="X913" t="s">
        <v>1747</v>
      </c>
      <c r="Y913" t="s">
        <v>492</v>
      </c>
    </row>
    <row r="914" spans="1:25" ht="15" customHeight="1" x14ac:dyDescent="0.35">
      <c r="A914">
        <v>3</v>
      </c>
      <c r="B914" s="50">
        <v>46273.697916666657</v>
      </c>
      <c r="C914">
        <v>11707590</v>
      </c>
      <c r="D914">
        <v>100006740609</v>
      </c>
      <c r="E914" t="s">
        <v>1726</v>
      </c>
      <c r="F914">
        <v>100</v>
      </c>
      <c r="G914" t="s">
        <v>1745</v>
      </c>
      <c r="H914" t="s">
        <v>1760</v>
      </c>
      <c r="I914">
        <v>5987101</v>
      </c>
      <c r="J914">
        <v>1</v>
      </c>
      <c r="K914" t="s">
        <v>2113</v>
      </c>
      <c r="L914" t="s">
        <v>2114</v>
      </c>
      <c r="N914">
        <v>0</v>
      </c>
      <c r="O914">
        <v>3</v>
      </c>
      <c r="P914">
        <v>3</v>
      </c>
      <c r="Q914">
        <v>3</v>
      </c>
      <c r="R914">
        <v>0</v>
      </c>
      <c r="S914">
        <v>0</v>
      </c>
      <c r="T914">
        <v>0</v>
      </c>
      <c r="U914" s="50">
        <v>46273.655162037037</v>
      </c>
      <c r="V914" s="50">
        <v>46273.655162037037</v>
      </c>
      <c r="W914" s="51">
        <v>46273</v>
      </c>
      <c r="X914" t="s">
        <v>1747</v>
      </c>
      <c r="Y914" t="s">
        <v>492</v>
      </c>
    </row>
    <row r="915" spans="1:25" ht="15" customHeight="1" x14ac:dyDescent="0.35">
      <c r="A915">
        <v>3</v>
      </c>
      <c r="B915" s="50">
        <v>46273.697916666657</v>
      </c>
      <c r="C915">
        <v>11707591</v>
      </c>
      <c r="D915">
        <v>100006740610</v>
      </c>
      <c r="E915" t="s">
        <v>1726</v>
      </c>
      <c r="F915">
        <v>100</v>
      </c>
      <c r="G915" t="s">
        <v>1745</v>
      </c>
      <c r="H915" t="s">
        <v>1760</v>
      </c>
      <c r="I915">
        <v>5994501</v>
      </c>
      <c r="J915">
        <v>1</v>
      </c>
      <c r="K915" t="s">
        <v>2117</v>
      </c>
      <c r="L915" t="s">
        <v>2118</v>
      </c>
      <c r="N915">
        <v>0</v>
      </c>
      <c r="O915">
        <v>1</v>
      </c>
      <c r="P915">
        <v>1</v>
      </c>
      <c r="Q915">
        <v>1</v>
      </c>
      <c r="R915">
        <v>0</v>
      </c>
      <c r="S915">
        <v>0</v>
      </c>
      <c r="T915">
        <v>0</v>
      </c>
      <c r="U915" s="50">
        <v>46273.655162037037</v>
      </c>
      <c r="V915" s="50">
        <v>46273.655162037037</v>
      </c>
      <c r="W915" s="51">
        <v>46273</v>
      </c>
      <c r="X915" t="s">
        <v>1747</v>
      </c>
      <c r="Y915" t="s">
        <v>492</v>
      </c>
    </row>
    <row r="916" spans="1:25" ht="15" customHeight="1" x14ac:dyDescent="0.35">
      <c r="A916">
        <v>3</v>
      </c>
      <c r="B916" s="50">
        <v>46273.697916666657</v>
      </c>
      <c r="C916">
        <v>11707592</v>
      </c>
      <c r="D916">
        <v>100006740610</v>
      </c>
      <c r="E916" t="s">
        <v>1726</v>
      </c>
      <c r="F916">
        <v>100</v>
      </c>
      <c r="G916" t="s">
        <v>1745</v>
      </c>
      <c r="H916" t="s">
        <v>1760</v>
      </c>
      <c r="I916">
        <v>5994501</v>
      </c>
      <c r="J916">
        <v>1</v>
      </c>
      <c r="K916" t="s">
        <v>2119</v>
      </c>
      <c r="L916" t="s">
        <v>2120</v>
      </c>
      <c r="N916">
        <v>0</v>
      </c>
      <c r="O916">
        <v>2</v>
      </c>
      <c r="P916">
        <v>2</v>
      </c>
      <c r="Q916">
        <v>2</v>
      </c>
      <c r="R916">
        <v>0</v>
      </c>
      <c r="S916">
        <v>0</v>
      </c>
      <c r="T916">
        <v>0</v>
      </c>
      <c r="U916" s="50">
        <v>46273.655162037037</v>
      </c>
      <c r="V916" s="50">
        <v>46273.655162037037</v>
      </c>
      <c r="W916" s="51">
        <v>46273</v>
      </c>
      <c r="X916" t="s">
        <v>1747</v>
      </c>
      <c r="Y916" t="s">
        <v>492</v>
      </c>
    </row>
    <row r="917" spans="1:25" ht="15" customHeight="1" x14ac:dyDescent="0.35">
      <c r="A917">
        <v>3</v>
      </c>
      <c r="B917" s="50">
        <v>46273.697916666657</v>
      </c>
      <c r="C917">
        <v>11707593</v>
      </c>
      <c r="D917">
        <v>100006740611</v>
      </c>
      <c r="E917" t="s">
        <v>1726</v>
      </c>
      <c r="F917">
        <v>100</v>
      </c>
      <c r="G917" t="s">
        <v>1745</v>
      </c>
      <c r="H917" t="s">
        <v>1760</v>
      </c>
      <c r="I917">
        <v>6012601</v>
      </c>
      <c r="J917">
        <v>1</v>
      </c>
      <c r="K917" t="s">
        <v>2105</v>
      </c>
      <c r="L917" t="s">
        <v>2106</v>
      </c>
      <c r="N917">
        <v>0</v>
      </c>
      <c r="O917">
        <v>1</v>
      </c>
      <c r="P917">
        <v>1</v>
      </c>
      <c r="Q917">
        <v>1</v>
      </c>
      <c r="R917">
        <v>0</v>
      </c>
      <c r="S917">
        <v>0</v>
      </c>
      <c r="T917">
        <v>0</v>
      </c>
      <c r="U917" s="50">
        <v>46273.655162037037</v>
      </c>
      <c r="V917" s="50">
        <v>46273.655162037037</v>
      </c>
      <c r="W917" s="51">
        <v>46273</v>
      </c>
      <c r="X917" t="s">
        <v>1747</v>
      </c>
      <c r="Y917" t="s">
        <v>492</v>
      </c>
    </row>
    <row r="918" spans="1:25" ht="15" customHeight="1" x14ac:dyDescent="0.35">
      <c r="A918">
        <v>3</v>
      </c>
      <c r="B918" s="50">
        <v>46273.697916666657</v>
      </c>
      <c r="C918">
        <v>11707594</v>
      </c>
      <c r="D918">
        <v>100006740611</v>
      </c>
      <c r="E918" t="s">
        <v>1726</v>
      </c>
      <c r="F918">
        <v>100</v>
      </c>
      <c r="G918" t="s">
        <v>1745</v>
      </c>
      <c r="H918" t="s">
        <v>1760</v>
      </c>
      <c r="I918">
        <v>6012601</v>
      </c>
      <c r="J918">
        <v>1</v>
      </c>
      <c r="K918" t="s">
        <v>2121</v>
      </c>
      <c r="L918" t="s">
        <v>2122</v>
      </c>
      <c r="N918">
        <v>0</v>
      </c>
      <c r="O918">
        <v>1</v>
      </c>
      <c r="P918">
        <v>1</v>
      </c>
      <c r="Q918">
        <v>1</v>
      </c>
      <c r="R918">
        <v>0</v>
      </c>
      <c r="S918">
        <v>0</v>
      </c>
      <c r="T918">
        <v>0</v>
      </c>
      <c r="U918" s="50">
        <v>46273.655162037037</v>
      </c>
      <c r="V918" s="50">
        <v>46273.655162037037</v>
      </c>
      <c r="W918" s="51">
        <v>46273</v>
      </c>
      <c r="X918" t="s">
        <v>1747</v>
      </c>
      <c r="Y918" t="s">
        <v>492</v>
      </c>
    </row>
    <row r="919" spans="1:25" ht="15" customHeight="1" x14ac:dyDescent="0.35">
      <c r="A919">
        <v>3</v>
      </c>
      <c r="B919" s="50">
        <v>46273.697916666657</v>
      </c>
      <c r="C919">
        <v>11707785</v>
      </c>
      <c r="D919">
        <v>100006740775</v>
      </c>
      <c r="E919" t="s">
        <v>1726</v>
      </c>
      <c r="F919">
        <v>100</v>
      </c>
      <c r="G919" t="s">
        <v>1745</v>
      </c>
      <c r="H919" t="s">
        <v>1760</v>
      </c>
      <c r="I919">
        <v>5988001</v>
      </c>
      <c r="J919">
        <v>5</v>
      </c>
      <c r="K919" t="s">
        <v>2123</v>
      </c>
      <c r="L919" t="s">
        <v>2124</v>
      </c>
      <c r="N919">
        <v>0</v>
      </c>
      <c r="O919">
        <v>15</v>
      </c>
      <c r="P919">
        <v>15</v>
      </c>
      <c r="Q919">
        <v>15</v>
      </c>
      <c r="R919">
        <v>0</v>
      </c>
      <c r="S919">
        <v>0</v>
      </c>
      <c r="T919">
        <v>0</v>
      </c>
      <c r="U919" s="50">
        <v>46273.655590277784</v>
      </c>
      <c r="V919" s="50">
        <v>46273.655590277784</v>
      </c>
      <c r="W919" s="51">
        <v>46273</v>
      </c>
      <c r="X919" t="s">
        <v>1747</v>
      </c>
      <c r="Y919" t="s">
        <v>492</v>
      </c>
    </row>
    <row r="920" spans="1:25" ht="15" customHeight="1" x14ac:dyDescent="0.35">
      <c r="A920">
        <v>3</v>
      </c>
      <c r="B920" s="50">
        <v>46273.697916666657</v>
      </c>
      <c r="C920">
        <v>11707987</v>
      </c>
      <c r="D920">
        <v>100006740870</v>
      </c>
      <c r="E920" t="s">
        <v>1726</v>
      </c>
      <c r="F920">
        <v>100</v>
      </c>
      <c r="G920" t="s">
        <v>1745</v>
      </c>
      <c r="H920" t="s">
        <v>1760</v>
      </c>
      <c r="I920">
        <v>5997901</v>
      </c>
      <c r="J920">
        <v>4</v>
      </c>
      <c r="K920" t="s">
        <v>2155</v>
      </c>
      <c r="L920" t="s">
        <v>2156</v>
      </c>
      <c r="N920">
        <v>0</v>
      </c>
      <c r="O920">
        <v>1</v>
      </c>
      <c r="P920">
        <v>1</v>
      </c>
      <c r="Q920">
        <v>1</v>
      </c>
      <c r="R920">
        <v>0</v>
      </c>
      <c r="S920">
        <v>0</v>
      </c>
      <c r="T920">
        <v>0</v>
      </c>
      <c r="U920" s="50">
        <v>46273.655624999999</v>
      </c>
      <c r="V920" s="50">
        <v>46273.655624999999</v>
      </c>
      <c r="W920" s="51">
        <v>46273</v>
      </c>
      <c r="X920" t="s">
        <v>1747</v>
      </c>
      <c r="Y920" t="s">
        <v>492</v>
      </c>
    </row>
    <row r="921" spans="1:25" ht="15" customHeight="1" x14ac:dyDescent="0.35">
      <c r="A921">
        <v>3</v>
      </c>
      <c r="B921" s="50">
        <v>46273.697916666657</v>
      </c>
      <c r="C921">
        <v>11707988</v>
      </c>
      <c r="D921">
        <v>100006740870</v>
      </c>
      <c r="E921" t="s">
        <v>1726</v>
      </c>
      <c r="F921">
        <v>100</v>
      </c>
      <c r="G921" t="s">
        <v>1745</v>
      </c>
      <c r="H921" t="s">
        <v>1760</v>
      </c>
      <c r="I921">
        <v>5997901</v>
      </c>
      <c r="J921">
        <v>4</v>
      </c>
      <c r="K921" t="s">
        <v>1911</v>
      </c>
      <c r="L921" t="s">
        <v>1912</v>
      </c>
      <c r="N921">
        <v>0</v>
      </c>
      <c r="O921">
        <v>1</v>
      </c>
      <c r="P921">
        <v>1</v>
      </c>
      <c r="Q921">
        <v>1</v>
      </c>
      <c r="R921">
        <v>0</v>
      </c>
      <c r="S921">
        <v>0</v>
      </c>
      <c r="T921">
        <v>0</v>
      </c>
      <c r="U921" s="50">
        <v>46273.655624999999</v>
      </c>
      <c r="V921" s="50">
        <v>46273.655624999999</v>
      </c>
      <c r="W921" s="51">
        <v>46273</v>
      </c>
      <c r="X921" t="s">
        <v>1747</v>
      </c>
      <c r="Y921" t="s">
        <v>492</v>
      </c>
    </row>
    <row r="922" spans="1:25" ht="15" customHeight="1" x14ac:dyDescent="0.35">
      <c r="A922">
        <v>3</v>
      </c>
      <c r="B922" s="50">
        <v>46273.697916666657</v>
      </c>
      <c r="C922">
        <v>11708005</v>
      </c>
      <c r="D922">
        <v>100006740876</v>
      </c>
      <c r="E922" t="s">
        <v>1726</v>
      </c>
      <c r="F922">
        <v>100</v>
      </c>
      <c r="G922" t="s">
        <v>1745</v>
      </c>
      <c r="H922" t="s">
        <v>1760</v>
      </c>
      <c r="I922">
        <v>6010401</v>
      </c>
      <c r="J922">
        <v>4</v>
      </c>
      <c r="K922" t="s">
        <v>2157</v>
      </c>
      <c r="L922" t="s">
        <v>2158</v>
      </c>
      <c r="N922">
        <v>0</v>
      </c>
      <c r="O922">
        <v>1</v>
      </c>
      <c r="P922">
        <v>1</v>
      </c>
      <c r="Q922">
        <v>1</v>
      </c>
      <c r="R922">
        <v>0</v>
      </c>
      <c r="S922">
        <v>0</v>
      </c>
      <c r="T922">
        <v>0</v>
      </c>
      <c r="U922" s="50">
        <v>46273.656284722223</v>
      </c>
      <c r="V922" s="50">
        <v>46273.656284722223</v>
      </c>
      <c r="W922" s="51">
        <v>46273</v>
      </c>
      <c r="X922" t="s">
        <v>1747</v>
      </c>
      <c r="Y922" t="s">
        <v>492</v>
      </c>
    </row>
    <row r="923" spans="1:25" ht="15" customHeight="1" x14ac:dyDescent="0.35">
      <c r="A923">
        <v>3</v>
      </c>
      <c r="B923" s="50">
        <v>46273.697916666657</v>
      </c>
      <c r="C923">
        <v>11708006</v>
      </c>
      <c r="D923">
        <v>100006740876</v>
      </c>
      <c r="E923" t="s">
        <v>1726</v>
      </c>
      <c r="F923">
        <v>100</v>
      </c>
      <c r="G923" t="s">
        <v>1745</v>
      </c>
      <c r="H923" t="s">
        <v>1760</v>
      </c>
      <c r="I923">
        <v>6010401</v>
      </c>
      <c r="J923">
        <v>4</v>
      </c>
      <c r="K923" t="s">
        <v>2159</v>
      </c>
      <c r="L923" t="s">
        <v>2160</v>
      </c>
      <c r="N923">
        <v>0</v>
      </c>
      <c r="O923">
        <v>1</v>
      </c>
      <c r="P923">
        <v>1</v>
      </c>
      <c r="Q923">
        <v>1</v>
      </c>
      <c r="R923">
        <v>0</v>
      </c>
      <c r="S923">
        <v>0</v>
      </c>
      <c r="T923">
        <v>0</v>
      </c>
      <c r="U923" s="50">
        <v>46273.656284722223</v>
      </c>
      <c r="V923" s="50">
        <v>46273.656284722223</v>
      </c>
      <c r="W923" s="51">
        <v>46273</v>
      </c>
      <c r="X923" t="s">
        <v>1747</v>
      </c>
      <c r="Y923" t="s">
        <v>492</v>
      </c>
    </row>
    <row r="924" spans="1:25" ht="15" customHeight="1" x14ac:dyDescent="0.35">
      <c r="A924">
        <v>3</v>
      </c>
      <c r="B924" s="50">
        <v>46273.697916666657</v>
      </c>
      <c r="C924">
        <v>11708007</v>
      </c>
      <c r="D924">
        <v>100006740876</v>
      </c>
      <c r="E924" t="s">
        <v>1726</v>
      </c>
      <c r="F924">
        <v>100</v>
      </c>
      <c r="G924" t="s">
        <v>1745</v>
      </c>
      <c r="H924" t="s">
        <v>1760</v>
      </c>
      <c r="I924">
        <v>6010401</v>
      </c>
      <c r="J924">
        <v>4</v>
      </c>
      <c r="K924" t="s">
        <v>2161</v>
      </c>
      <c r="L924" t="s">
        <v>2162</v>
      </c>
      <c r="N924">
        <v>0</v>
      </c>
      <c r="O924">
        <v>2</v>
      </c>
      <c r="P924">
        <v>2</v>
      </c>
      <c r="Q924">
        <v>2</v>
      </c>
      <c r="R924">
        <v>0</v>
      </c>
      <c r="S924">
        <v>0</v>
      </c>
      <c r="T924">
        <v>0</v>
      </c>
      <c r="U924" s="50">
        <v>46273.656284722223</v>
      </c>
      <c r="V924" s="50">
        <v>46273.656284722223</v>
      </c>
      <c r="W924" s="51">
        <v>46273</v>
      </c>
      <c r="X924" t="s">
        <v>1747</v>
      </c>
      <c r="Y924" t="s">
        <v>492</v>
      </c>
    </row>
    <row r="925" spans="1:25" ht="15" customHeight="1" x14ac:dyDescent="0.35">
      <c r="A925">
        <v>3</v>
      </c>
      <c r="B925" s="50">
        <v>46273.697916666657</v>
      </c>
      <c r="C925">
        <v>11708008</v>
      </c>
      <c r="D925">
        <v>100006740876</v>
      </c>
      <c r="E925" t="s">
        <v>1726</v>
      </c>
      <c r="F925">
        <v>100</v>
      </c>
      <c r="G925" t="s">
        <v>1745</v>
      </c>
      <c r="H925" t="s">
        <v>1760</v>
      </c>
      <c r="I925">
        <v>6010401</v>
      </c>
      <c r="J925">
        <v>4</v>
      </c>
      <c r="K925" t="s">
        <v>2163</v>
      </c>
      <c r="L925" t="s">
        <v>2164</v>
      </c>
      <c r="N925">
        <v>0</v>
      </c>
      <c r="O925">
        <v>3</v>
      </c>
      <c r="P925">
        <v>3</v>
      </c>
      <c r="Q925">
        <v>3</v>
      </c>
      <c r="R925">
        <v>0</v>
      </c>
      <c r="S925">
        <v>0</v>
      </c>
      <c r="T925">
        <v>0</v>
      </c>
      <c r="U925" s="50">
        <v>46273.656284722223</v>
      </c>
      <c r="V925" s="50">
        <v>46273.656284722223</v>
      </c>
      <c r="W925" s="51">
        <v>46273</v>
      </c>
      <c r="X925" t="s">
        <v>1747</v>
      </c>
      <c r="Y925" t="s">
        <v>492</v>
      </c>
    </row>
    <row r="926" spans="1:25" ht="15" customHeight="1" x14ac:dyDescent="0.35">
      <c r="A926">
        <v>3</v>
      </c>
      <c r="B926" s="50">
        <v>46273.697916666657</v>
      </c>
      <c r="C926">
        <v>11708009</v>
      </c>
      <c r="D926">
        <v>100006740876</v>
      </c>
      <c r="E926" t="s">
        <v>1726</v>
      </c>
      <c r="F926">
        <v>100</v>
      </c>
      <c r="G926" t="s">
        <v>1745</v>
      </c>
      <c r="H926" t="s">
        <v>1760</v>
      </c>
      <c r="I926">
        <v>6010401</v>
      </c>
      <c r="J926">
        <v>4</v>
      </c>
      <c r="K926" t="s">
        <v>2165</v>
      </c>
      <c r="L926" t="s">
        <v>2166</v>
      </c>
      <c r="N926">
        <v>0</v>
      </c>
      <c r="O926">
        <v>1</v>
      </c>
      <c r="P926">
        <v>1</v>
      </c>
      <c r="Q926">
        <v>1</v>
      </c>
      <c r="R926">
        <v>0</v>
      </c>
      <c r="S926">
        <v>0</v>
      </c>
      <c r="T926">
        <v>0</v>
      </c>
      <c r="U926" s="50">
        <v>46273.656284722223</v>
      </c>
      <c r="V926" s="50">
        <v>46273.656284722223</v>
      </c>
      <c r="W926" s="51">
        <v>46273</v>
      </c>
      <c r="X926" t="s">
        <v>1747</v>
      </c>
      <c r="Y926" t="s">
        <v>492</v>
      </c>
    </row>
    <row r="927" spans="1:25" ht="15" customHeight="1" x14ac:dyDescent="0.35">
      <c r="A927">
        <v>3</v>
      </c>
      <c r="B927" s="50">
        <v>46273.697916666657</v>
      </c>
      <c r="C927">
        <v>11708045</v>
      </c>
      <c r="D927">
        <v>100006740880</v>
      </c>
      <c r="E927" t="s">
        <v>1726</v>
      </c>
      <c r="F927">
        <v>100</v>
      </c>
      <c r="G927" t="s">
        <v>1745</v>
      </c>
      <c r="H927" t="s">
        <v>1760</v>
      </c>
      <c r="I927">
        <v>5997902</v>
      </c>
      <c r="J927">
        <v>1</v>
      </c>
      <c r="K927" t="s">
        <v>2167</v>
      </c>
      <c r="L927" t="s">
        <v>2168</v>
      </c>
      <c r="N927">
        <v>0</v>
      </c>
      <c r="O927">
        <v>1</v>
      </c>
      <c r="P927">
        <v>1</v>
      </c>
      <c r="Q927">
        <v>1</v>
      </c>
      <c r="R927">
        <v>0</v>
      </c>
      <c r="S927">
        <v>0</v>
      </c>
      <c r="T927">
        <v>0</v>
      </c>
      <c r="U927" s="50">
        <v>46273.6562962963</v>
      </c>
      <c r="V927" s="50">
        <v>46273.6562962963</v>
      </c>
      <c r="W927" s="51">
        <v>46273</v>
      </c>
      <c r="X927" t="s">
        <v>1747</v>
      </c>
      <c r="Y927" t="s">
        <v>492</v>
      </c>
    </row>
    <row r="928" spans="1:25" ht="15" customHeight="1" x14ac:dyDescent="0.35">
      <c r="A928">
        <v>3</v>
      </c>
      <c r="B928" s="50">
        <v>46273.697916666657</v>
      </c>
      <c r="C928">
        <v>11708046</v>
      </c>
      <c r="D928">
        <v>100006740880</v>
      </c>
      <c r="E928" t="s">
        <v>1726</v>
      </c>
      <c r="F928">
        <v>100</v>
      </c>
      <c r="G928" t="s">
        <v>1745</v>
      </c>
      <c r="H928" t="s">
        <v>1760</v>
      </c>
      <c r="I928">
        <v>5997902</v>
      </c>
      <c r="J928">
        <v>1</v>
      </c>
      <c r="K928" t="s">
        <v>1991</v>
      </c>
      <c r="L928" t="s">
        <v>1992</v>
      </c>
      <c r="N928">
        <v>0</v>
      </c>
      <c r="O928">
        <v>1</v>
      </c>
      <c r="P928">
        <v>1</v>
      </c>
      <c r="Q928">
        <v>1</v>
      </c>
      <c r="R928">
        <v>0</v>
      </c>
      <c r="S928">
        <v>0</v>
      </c>
      <c r="T928">
        <v>0</v>
      </c>
      <c r="U928" s="50">
        <v>46273.6562962963</v>
      </c>
      <c r="V928" s="50">
        <v>46273.6562962963</v>
      </c>
      <c r="W928" s="51">
        <v>46273</v>
      </c>
      <c r="X928" t="s">
        <v>1747</v>
      </c>
      <c r="Y928" t="s">
        <v>492</v>
      </c>
    </row>
    <row r="929" spans="1:25" ht="15" customHeight="1" x14ac:dyDescent="0.35">
      <c r="A929">
        <v>3</v>
      </c>
      <c r="B929" s="50">
        <v>46273.697916666657</v>
      </c>
      <c r="C929">
        <v>11708047</v>
      </c>
      <c r="D929">
        <v>100006740880</v>
      </c>
      <c r="E929" t="s">
        <v>1726</v>
      </c>
      <c r="F929">
        <v>100</v>
      </c>
      <c r="G929" t="s">
        <v>1745</v>
      </c>
      <c r="H929" t="s">
        <v>1760</v>
      </c>
      <c r="I929">
        <v>5997902</v>
      </c>
      <c r="J929">
        <v>1</v>
      </c>
      <c r="K929" t="s">
        <v>2169</v>
      </c>
      <c r="L929" t="s">
        <v>2170</v>
      </c>
      <c r="N929">
        <v>0</v>
      </c>
      <c r="O929">
        <v>1</v>
      </c>
      <c r="P929">
        <v>1</v>
      </c>
      <c r="Q929">
        <v>1</v>
      </c>
      <c r="R929">
        <v>0</v>
      </c>
      <c r="S929">
        <v>0</v>
      </c>
      <c r="T929">
        <v>0</v>
      </c>
      <c r="U929" s="50">
        <v>46273.6562962963</v>
      </c>
      <c r="V929" s="50">
        <v>46273.6562962963</v>
      </c>
      <c r="W929" s="51">
        <v>46273</v>
      </c>
      <c r="X929" t="s">
        <v>1747</v>
      </c>
      <c r="Y929" t="s">
        <v>492</v>
      </c>
    </row>
    <row r="930" spans="1:25" ht="15" customHeight="1" x14ac:dyDescent="0.35">
      <c r="A930">
        <v>3</v>
      </c>
      <c r="B930" s="50">
        <v>46273.697916666657</v>
      </c>
      <c r="C930">
        <v>11708048</v>
      </c>
      <c r="D930">
        <v>100006740880</v>
      </c>
      <c r="E930" t="s">
        <v>1726</v>
      </c>
      <c r="F930">
        <v>100</v>
      </c>
      <c r="G930" t="s">
        <v>1745</v>
      </c>
      <c r="H930" t="s">
        <v>1760</v>
      </c>
      <c r="I930">
        <v>5997902</v>
      </c>
      <c r="J930">
        <v>1</v>
      </c>
      <c r="K930" t="s">
        <v>2171</v>
      </c>
      <c r="L930" t="s">
        <v>2172</v>
      </c>
      <c r="N930">
        <v>0</v>
      </c>
      <c r="O930">
        <v>2</v>
      </c>
      <c r="P930">
        <v>2</v>
      </c>
      <c r="Q930">
        <v>2</v>
      </c>
      <c r="R930">
        <v>0</v>
      </c>
      <c r="S930">
        <v>0</v>
      </c>
      <c r="T930">
        <v>0</v>
      </c>
      <c r="U930" s="50">
        <v>46273.6562962963</v>
      </c>
      <c r="V930" s="50">
        <v>46273.6562962963</v>
      </c>
      <c r="W930" s="51">
        <v>46273</v>
      </c>
      <c r="X930" t="s">
        <v>1747</v>
      </c>
      <c r="Y930" t="s">
        <v>492</v>
      </c>
    </row>
    <row r="931" spans="1:25" ht="15" customHeight="1" x14ac:dyDescent="0.35">
      <c r="A931">
        <v>3</v>
      </c>
      <c r="B931" s="50">
        <v>46273.697916666657</v>
      </c>
      <c r="C931">
        <v>11708049</v>
      </c>
      <c r="D931">
        <v>100006740880</v>
      </c>
      <c r="E931" t="s">
        <v>1726</v>
      </c>
      <c r="F931">
        <v>100</v>
      </c>
      <c r="G931" t="s">
        <v>1745</v>
      </c>
      <c r="H931" t="s">
        <v>1760</v>
      </c>
      <c r="I931">
        <v>5997902</v>
      </c>
      <c r="J931">
        <v>1</v>
      </c>
      <c r="K931" t="s">
        <v>2121</v>
      </c>
      <c r="L931" t="s">
        <v>2122</v>
      </c>
      <c r="N931">
        <v>0</v>
      </c>
      <c r="O931">
        <v>1</v>
      </c>
      <c r="P931">
        <v>1</v>
      </c>
      <c r="Q931">
        <v>1</v>
      </c>
      <c r="R931">
        <v>0</v>
      </c>
      <c r="S931">
        <v>0</v>
      </c>
      <c r="T931">
        <v>0</v>
      </c>
      <c r="U931" s="50">
        <v>46273.6562962963</v>
      </c>
      <c r="V931" s="50">
        <v>46273.6562962963</v>
      </c>
      <c r="W931" s="51">
        <v>46273</v>
      </c>
      <c r="X931" t="s">
        <v>1747</v>
      </c>
      <c r="Y931" t="s">
        <v>492</v>
      </c>
    </row>
    <row r="932" spans="1:25" ht="15" customHeight="1" x14ac:dyDescent="0.35">
      <c r="A932">
        <v>3</v>
      </c>
      <c r="B932" s="50">
        <v>46273.697916666657</v>
      </c>
      <c r="C932">
        <v>11708050</v>
      </c>
      <c r="D932">
        <v>100006740880</v>
      </c>
      <c r="E932" t="s">
        <v>1726</v>
      </c>
      <c r="F932">
        <v>100</v>
      </c>
      <c r="G932" t="s">
        <v>1745</v>
      </c>
      <c r="H932" t="s">
        <v>1760</v>
      </c>
      <c r="I932">
        <v>5997902</v>
      </c>
      <c r="J932">
        <v>1</v>
      </c>
      <c r="K932" t="s">
        <v>2173</v>
      </c>
      <c r="L932" t="s">
        <v>2174</v>
      </c>
      <c r="N932">
        <v>0</v>
      </c>
      <c r="O932">
        <v>1</v>
      </c>
      <c r="P932">
        <v>1</v>
      </c>
      <c r="Q932">
        <v>1</v>
      </c>
      <c r="R932">
        <v>0</v>
      </c>
      <c r="S932">
        <v>0</v>
      </c>
      <c r="T932">
        <v>0</v>
      </c>
      <c r="U932" s="50">
        <v>46273.6562962963</v>
      </c>
      <c r="V932" s="50">
        <v>46273.6562962963</v>
      </c>
      <c r="W932" s="51">
        <v>46273</v>
      </c>
      <c r="X932" t="s">
        <v>1747</v>
      </c>
      <c r="Y932" t="s">
        <v>492</v>
      </c>
    </row>
    <row r="933" spans="1:25" ht="15" customHeight="1" x14ac:dyDescent="0.35">
      <c r="A933">
        <v>3</v>
      </c>
      <c r="B933" s="50">
        <v>46273.697916666657</v>
      </c>
      <c r="C933">
        <v>11708072</v>
      </c>
      <c r="D933">
        <v>100006740888</v>
      </c>
      <c r="E933" t="s">
        <v>1726</v>
      </c>
      <c r="F933">
        <v>100</v>
      </c>
      <c r="G933" t="s">
        <v>1745</v>
      </c>
      <c r="H933" t="s">
        <v>1760</v>
      </c>
      <c r="I933">
        <v>6008401</v>
      </c>
      <c r="J933">
        <v>1</v>
      </c>
      <c r="K933" t="s">
        <v>1999</v>
      </c>
      <c r="L933" t="s">
        <v>2000</v>
      </c>
      <c r="N933">
        <v>0</v>
      </c>
      <c r="O933">
        <v>1</v>
      </c>
      <c r="P933">
        <v>1</v>
      </c>
      <c r="Q933">
        <v>1</v>
      </c>
      <c r="R933">
        <v>0</v>
      </c>
      <c r="S933">
        <v>0</v>
      </c>
      <c r="T933">
        <v>0</v>
      </c>
      <c r="U933" s="50">
        <v>46273.656307870369</v>
      </c>
      <c r="V933" s="50">
        <v>46273.656307870369</v>
      </c>
      <c r="W933" s="51">
        <v>46273</v>
      </c>
      <c r="X933" t="s">
        <v>1747</v>
      </c>
      <c r="Y933" t="s">
        <v>492</v>
      </c>
    </row>
    <row r="934" spans="1:25" ht="15" customHeight="1" x14ac:dyDescent="0.35">
      <c r="A934">
        <v>3</v>
      </c>
      <c r="B934" s="50">
        <v>46273.697916666657</v>
      </c>
      <c r="C934">
        <v>11708073</v>
      </c>
      <c r="D934">
        <v>100006740888</v>
      </c>
      <c r="E934" t="s">
        <v>1726</v>
      </c>
      <c r="F934">
        <v>100</v>
      </c>
      <c r="G934" t="s">
        <v>1745</v>
      </c>
      <c r="H934" t="s">
        <v>1760</v>
      </c>
      <c r="I934">
        <v>6008401</v>
      </c>
      <c r="J934">
        <v>1</v>
      </c>
      <c r="K934" t="s">
        <v>2091</v>
      </c>
      <c r="L934" t="s">
        <v>2092</v>
      </c>
      <c r="N934">
        <v>0</v>
      </c>
      <c r="O934">
        <v>1</v>
      </c>
      <c r="P934">
        <v>1</v>
      </c>
      <c r="Q934">
        <v>1</v>
      </c>
      <c r="R934">
        <v>0</v>
      </c>
      <c r="S934">
        <v>0</v>
      </c>
      <c r="T934">
        <v>0</v>
      </c>
      <c r="U934" s="50">
        <v>46273.656307870369</v>
      </c>
      <c r="V934" s="50">
        <v>46273.656307870369</v>
      </c>
      <c r="W934" s="51">
        <v>46273</v>
      </c>
      <c r="X934" t="s">
        <v>1747</v>
      </c>
      <c r="Y934" t="s">
        <v>492</v>
      </c>
    </row>
    <row r="935" spans="1:25" ht="15" customHeight="1" x14ac:dyDescent="0.35">
      <c r="A935">
        <v>3</v>
      </c>
      <c r="B935" s="50">
        <v>46273.697916666657</v>
      </c>
      <c r="C935">
        <v>11708074</v>
      </c>
      <c r="D935">
        <v>100006740888</v>
      </c>
      <c r="E935" t="s">
        <v>1726</v>
      </c>
      <c r="F935">
        <v>100</v>
      </c>
      <c r="G935" t="s">
        <v>1745</v>
      </c>
      <c r="H935" t="s">
        <v>1760</v>
      </c>
      <c r="I935">
        <v>6008401</v>
      </c>
      <c r="J935">
        <v>1</v>
      </c>
      <c r="K935" t="s">
        <v>2099</v>
      </c>
      <c r="L935" t="s">
        <v>2100</v>
      </c>
      <c r="N935">
        <v>0</v>
      </c>
      <c r="O935">
        <v>1</v>
      </c>
      <c r="P935">
        <v>1</v>
      </c>
      <c r="Q935">
        <v>1</v>
      </c>
      <c r="R935">
        <v>0</v>
      </c>
      <c r="S935">
        <v>0</v>
      </c>
      <c r="T935">
        <v>0</v>
      </c>
      <c r="U935" s="50">
        <v>46273.656307870369</v>
      </c>
      <c r="V935" s="50">
        <v>46273.656307870369</v>
      </c>
      <c r="W935" s="51">
        <v>46273</v>
      </c>
      <c r="X935" t="s">
        <v>1747</v>
      </c>
      <c r="Y935" t="s">
        <v>492</v>
      </c>
    </row>
    <row r="936" spans="1:25" ht="15" customHeight="1" x14ac:dyDescent="0.35">
      <c r="A936">
        <v>3</v>
      </c>
      <c r="B936" s="50">
        <v>46273.697916666657</v>
      </c>
      <c r="C936">
        <v>11708075</v>
      </c>
      <c r="D936">
        <v>100006740888</v>
      </c>
      <c r="E936" t="s">
        <v>1726</v>
      </c>
      <c r="F936">
        <v>100</v>
      </c>
      <c r="G936" t="s">
        <v>1745</v>
      </c>
      <c r="H936" t="s">
        <v>1760</v>
      </c>
      <c r="I936">
        <v>6008401</v>
      </c>
      <c r="J936">
        <v>1</v>
      </c>
      <c r="K936" t="s">
        <v>2175</v>
      </c>
      <c r="L936" t="s">
        <v>2176</v>
      </c>
      <c r="N936">
        <v>0</v>
      </c>
      <c r="O936">
        <v>1</v>
      </c>
      <c r="P936">
        <v>1</v>
      </c>
      <c r="Q936">
        <v>1</v>
      </c>
      <c r="R936">
        <v>0</v>
      </c>
      <c r="S936">
        <v>0</v>
      </c>
      <c r="T936">
        <v>0</v>
      </c>
      <c r="U936" s="50">
        <v>46273.656307870369</v>
      </c>
      <c r="V936" s="50">
        <v>46273.656307870369</v>
      </c>
      <c r="W936" s="51">
        <v>46273</v>
      </c>
      <c r="X936" t="s">
        <v>1747</v>
      </c>
      <c r="Y936" t="s">
        <v>492</v>
      </c>
    </row>
    <row r="937" spans="1:25" ht="15" customHeight="1" x14ac:dyDescent="0.35">
      <c r="A937">
        <v>3</v>
      </c>
      <c r="B937" s="50">
        <v>46273.697916666657</v>
      </c>
      <c r="C937">
        <v>11708076</v>
      </c>
      <c r="D937">
        <v>100006740888</v>
      </c>
      <c r="E937" t="s">
        <v>1726</v>
      </c>
      <c r="F937">
        <v>100</v>
      </c>
      <c r="G937" t="s">
        <v>1745</v>
      </c>
      <c r="H937" t="s">
        <v>1760</v>
      </c>
      <c r="I937">
        <v>6008401</v>
      </c>
      <c r="J937">
        <v>1</v>
      </c>
      <c r="K937" t="s">
        <v>1979</v>
      </c>
      <c r="L937" t="s">
        <v>1980</v>
      </c>
      <c r="N937">
        <v>0</v>
      </c>
      <c r="O937">
        <v>2</v>
      </c>
      <c r="P937">
        <v>2</v>
      </c>
      <c r="Q937">
        <v>2</v>
      </c>
      <c r="R937">
        <v>0</v>
      </c>
      <c r="S937">
        <v>0</v>
      </c>
      <c r="T937">
        <v>0</v>
      </c>
      <c r="U937" s="50">
        <v>46273.656307870369</v>
      </c>
      <c r="V937" s="50">
        <v>46273.656307870369</v>
      </c>
      <c r="W937" s="51">
        <v>46273</v>
      </c>
      <c r="X937" t="s">
        <v>1747</v>
      </c>
      <c r="Y937" t="s">
        <v>492</v>
      </c>
    </row>
    <row r="938" spans="1:25" ht="15" customHeight="1" x14ac:dyDescent="0.35">
      <c r="A938">
        <v>3</v>
      </c>
      <c r="B938" s="50">
        <v>46273.697916666657</v>
      </c>
      <c r="C938">
        <v>11708077</v>
      </c>
      <c r="D938">
        <v>100006740889</v>
      </c>
      <c r="E938" t="s">
        <v>1726</v>
      </c>
      <c r="F938">
        <v>100</v>
      </c>
      <c r="G938" t="s">
        <v>1745</v>
      </c>
      <c r="H938" t="s">
        <v>1760</v>
      </c>
      <c r="I938">
        <v>6010402</v>
      </c>
      <c r="J938">
        <v>1</v>
      </c>
      <c r="K938" t="s">
        <v>2177</v>
      </c>
      <c r="L938" t="s">
        <v>2178</v>
      </c>
      <c r="N938">
        <v>0</v>
      </c>
      <c r="O938">
        <v>1</v>
      </c>
      <c r="P938">
        <v>1</v>
      </c>
      <c r="Q938">
        <v>1</v>
      </c>
      <c r="R938">
        <v>0</v>
      </c>
      <c r="S938">
        <v>0</v>
      </c>
      <c r="T938">
        <v>0</v>
      </c>
      <c r="U938" s="50">
        <v>46273.656307870369</v>
      </c>
      <c r="V938" s="50">
        <v>46273.656307870369</v>
      </c>
      <c r="W938" s="51">
        <v>46273</v>
      </c>
      <c r="X938" t="s">
        <v>1747</v>
      </c>
      <c r="Y938" t="s">
        <v>492</v>
      </c>
    </row>
    <row r="939" spans="1:25" ht="15" customHeight="1" x14ac:dyDescent="0.35">
      <c r="A939">
        <v>3</v>
      </c>
      <c r="B939" s="50">
        <v>46273.697916666657</v>
      </c>
      <c r="C939">
        <v>11708078</v>
      </c>
      <c r="D939">
        <v>100006740889</v>
      </c>
      <c r="E939" t="s">
        <v>1726</v>
      </c>
      <c r="F939">
        <v>100</v>
      </c>
      <c r="G939" t="s">
        <v>1745</v>
      </c>
      <c r="H939" t="s">
        <v>1760</v>
      </c>
      <c r="I939">
        <v>6010402</v>
      </c>
      <c r="J939">
        <v>1</v>
      </c>
      <c r="K939" t="s">
        <v>2053</v>
      </c>
      <c r="L939" t="s">
        <v>2054</v>
      </c>
      <c r="N939">
        <v>0</v>
      </c>
      <c r="O939">
        <v>1</v>
      </c>
      <c r="P939">
        <v>1</v>
      </c>
      <c r="Q939">
        <v>1</v>
      </c>
      <c r="R939">
        <v>0</v>
      </c>
      <c r="S939">
        <v>0</v>
      </c>
      <c r="T939">
        <v>0</v>
      </c>
      <c r="U939" s="50">
        <v>46273.656307870369</v>
      </c>
      <c r="V939" s="50">
        <v>46273.656307870369</v>
      </c>
      <c r="W939" s="51">
        <v>46273</v>
      </c>
      <c r="X939" t="s">
        <v>1747</v>
      </c>
      <c r="Y939" t="s">
        <v>492</v>
      </c>
    </row>
    <row r="940" spans="1:25" ht="15" customHeight="1" x14ac:dyDescent="0.35">
      <c r="A940">
        <v>3</v>
      </c>
      <c r="B940" s="50">
        <v>46273.697916666657</v>
      </c>
      <c r="C940">
        <v>11708079</v>
      </c>
      <c r="D940">
        <v>100006740889</v>
      </c>
      <c r="E940" t="s">
        <v>1726</v>
      </c>
      <c r="F940">
        <v>100</v>
      </c>
      <c r="G940" t="s">
        <v>1745</v>
      </c>
      <c r="H940" t="s">
        <v>1760</v>
      </c>
      <c r="I940">
        <v>6010402</v>
      </c>
      <c r="J940">
        <v>1</v>
      </c>
      <c r="K940" t="s">
        <v>2179</v>
      </c>
      <c r="L940" t="s">
        <v>2180</v>
      </c>
      <c r="N940">
        <v>0</v>
      </c>
      <c r="O940">
        <v>1</v>
      </c>
      <c r="P940">
        <v>1</v>
      </c>
      <c r="Q940">
        <v>1</v>
      </c>
      <c r="R940">
        <v>0</v>
      </c>
      <c r="S940">
        <v>0</v>
      </c>
      <c r="T940">
        <v>0</v>
      </c>
      <c r="U940" s="50">
        <v>46273.656307870369</v>
      </c>
      <c r="V940" s="50">
        <v>46273.656307870369</v>
      </c>
      <c r="W940" s="51">
        <v>46273</v>
      </c>
      <c r="X940" t="s">
        <v>1747</v>
      </c>
      <c r="Y940" t="s">
        <v>492</v>
      </c>
    </row>
    <row r="941" spans="1:25" ht="15" customHeight="1" x14ac:dyDescent="0.35">
      <c r="A941">
        <v>3</v>
      </c>
      <c r="B941" s="50">
        <v>46273.697916666657</v>
      </c>
      <c r="C941">
        <v>11708080</v>
      </c>
      <c r="D941">
        <v>100006740889</v>
      </c>
      <c r="E941" t="s">
        <v>1726</v>
      </c>
      <c r="F941">
        <v>100</v>
      </c>
      <c r="G941" t="s">
        <v>1745</v>
      </c>
      <c r="H941" t="s">
        <v>1760</v>
      </c>
      <c r="I941">
        <v>6010402</v>
      </c>
      <c r="J941">
        <v>1</v>
      </c>
      <c r="K941" t="s">
        <v>2079</v>
      </c>
      <c r="L941" t="s">
        <v>2080</v>
      </c>
      <c r="N941">
        <v>0</v>
      </c>
      <c r="O941">
        <v>1</v>
      </c>
      <c r="P941">
        <v>1</v>
      </c>
      <c r="Q941">
        <v>1</v>
      </c>
      <c r="R941">
        <v>0</v>
      </c>
      <c r="S941">
        <v>0</v>
      </c>
      <c r="T941">
        <v>0</v>
      </c>
      <c r="U941" s="50">
        <v>46273.656307870369</v>
      </c>
      <c r="V941" s="50">
        <v>46273.656307870369</v>
      </c>
      <c r="W941" s="51">
        <v>46273</v>
      </c>
      <c r="X941" t="s">
        <v>1747</v>
      </c>
      <c r="Y941" t="s">
        <v>492</v>
      </c>
    </row>
    <row r="942" spans="1:25" ht="15" customHeight="1" x14ac:dyDescent="0.35">
      <c r="A942">
        <v>3</v>
      </c>
      <c r="B942" s="50">
        <v>46273.697916666657</v>
      </c>
      <c r="C942">
        <v>11708081</v>
      </c>
      <c r="D942">
        <v>100006740889</v>
      </c>
      <c r="E942" t="s">
        <v>1726</v>
      </c>
      <c r="F942">
        <v>100</v>
      </c>
      <c r="G942" t="s">
        <v>1745</v>
      </c>
      <c r="H942" t="s">
        <v>1760</v>
      </c>
      <c r="I942">
        <v>6010402</v>
      </c>
      <c r="J942">
        <v>1</v>
      </c>
      <c r="K942" t="s">
        <v>2081</v>
      </c>
      <c r="L942" t="s">
        <v>2082</v>
      </c>
      <c r="N942">
        <v>0</v>
      </c>
      <c r="O942">
        <v>1</v>
      </c>
      <c r="P942">
        <v>1</v>
      </c>
      <c r="Q942">
        <v>1</v>
      </c>
      <c r="R942">
        <v>0</v>
      </c>
      <c r="S942">
        <v>0</v>
      </c>
      <c r="T942">
        <v>0</v>
      </c>
      <c r="U942" s="50">
        <v>46273.656307870369</v>
      </c>
      <c r="V942" s="50">
        <v>46273.656307870369</v>
      </c>
      <c r="W942" s="51">
        <v>46273</v>
      </c>
      <c r="X942" t="s">
        <v>1747</v>
      </c>
      <c r="Y942" t="s">
        <v>492</v>
      </c>
    </row>
    <row r="943" spans="1:25" ht="15" customHeight="1" x14ac:dyDescent="0.35">
      <c r="A943">
        <v>3</v>
      </c>
      <c r="B943" s="50">
        <v>46273.697916666657</v>
      </c>
      <c r="C943">
        <v>11708082</v>
      </c>
      <c r="D943">
        <v>100006740889</v>
      </c>
      <c r="E943" t="s">
        <v>1726</v>
      </c>
      <c r="F943">
        <v>100</v>
      </c>
      <c r="G943" t="s">
        <v>1745</v>
      </c>
      <c r="H943" t="s">
        <v>1760</v>
      </c>
      <c r="I943">
        <v>6010402</v>
      </c>
      <c r="J943">
        <v>1</v>
      </c>
      <c r="K943" t="s">
        <v>2181</v>
      </c>
      <c r="L943" t="s">
        <v>2182</v>
      </c>
      <c r="N943">
        <v>0</v>
      </c>
      <c r="O943">
        <v>1</v>
      </c>
      <c r="P943">
        <v>1</v>
      </c>
      <c r="Q943">
        <v>1</v>
      </c>
      <c r="R943">
        <v>0</v>
      </c>
      <c r="S943">
        <v>0</v>
      </c>
      <c r="T943">
        <v>0</v>
      </c>
      <c r="U943" s="50">
        <v>46273.656307870369</v>
      </c>
      <c r="V943" s="50">
        <v>46273.656307870369</v>
      </c>
      <c r="W943" s="51">
        <v>46273</v>
      </c>
      <c r="X943" t="s">
        <v>1747</v>
      </c>
      <c r="Y943" t="s">
        <v>492</v>
      </c>
    </row>
    <row r="944" spans="1:25" ht="15" customHeight="1" x14ac:dyDescent="0.35">
      <c r="A944">
        <v>3</v>
      </c>
      <c r="B944" s="50">
        <v>46273.697916666657</v>
      </c>
      <c r="C944">
        <v>11708083</v>
      </c>
      <c r="D944">
        <v>100006740889</v>
      </c>
      <c r="E944" t="s">
        <v>1726</v>
      </c>
      <c r="F944">
        <v>100</v>
      </c>
      <c r="G944" t="s">
        <v>1745</v>
      </c>
      <c r="H944" t="s">
        <v>1760</v>
      </c>
      <c r="I944">
        <v>6010402</v>
      </c>
      <c r="J944">
        <v>1</v>
      </c>
      <c r="K944" t="s">
        <v>1973</v>
      </c>
      <c r="L944" t="s">
        <v>1974</v>
      </c>
      <c r="N944">
        <v>0</v>
      </c>
      <c r="O944">
        <v>1</v>
      </c>
      <c r="P944">
        <v>1</v>
      </c>
      <c r="Q944">
        <v>1</v>
      </c>
      <c r="R944">
        <v>0</v>
      </c>
      <c r="S944">
        <v>0</v>
      </c>
      <c r="T944">
        <v>0</v>
      </c>
      <c r="U944" s="50">
        <v>46273.656307870369</v>
      </c>
      <c r="V944" s="50">
        <v>46273.656307870369</v>
      </c>
      <c r="W944" s="51">
        <v>46273</v>
      </c>
      <c r="X944" t="s">
        <v>1747</v>
      </c>
      <c r="Y944" t="s">
        <v>492</v>
      </c>
    </row>
    <row r="945" spans="1:25" ht="15" customHeight="1" x14ac:dyDescent="0.35">
      <c r="A945">
        <v>3</v>
      </c>
      <c r="B945" s="50">
        <v>46273.697916666657</v>
      </c>
      <c r="C945">
        <v>11708084</v>
      </c>
      <c r="D945">
        <v>100006740889</v>
      </c>
      <c r="E945" t="s">
        <v>1726</v>
      </c>
      <c r="F945">
        <v>100</v>
      </c>
      <c r="G945" t="s">
        <v>1745</v>
      </c>
      <c r="H945" t="s">
        <v>1760</v>
      </c>
      <c r="I945">
        <v>6010402</v>
      </c>
      <c r="J945">
        <v>1</v>
      </c>
      <c r="K945" t="s">
        <v>2087</v>
      </c>
      <c r="L945" t="s">
        <v>2088</v>
      </c>
      <c r="N945">
        <v>0</v>
      </c>
      <c r="O945">
        <v>1</v>
      </c>
      <c r="P945">
        <v>1</v>
      </c>
      <c r="Q945">
        <v>1</v>
      </c>
      <c r="R945">
        <v>0</v>
      </c>
      <c r="S945">
        <v>0</v>
      </c>
      <c r="T945">
        <v>0</v>
      </c>
      <c r="U945" s="50">
        <v>46273.656307870369</v>
      </c>
      <c r="V945" s="50">
        <v>46273.656307870369</v>
      </c>
      <c r="W945" s="51">
        <v>46273</v>
      </c>
      <c r="X945" t="s">
        <v>1747</v>
      </c>
      <c r="Y945" t="s">
        <v>492</v>
      </c>
    </row>
    <row r="946" spans="1:25" ht="15" customHeight="1" x14ac:dyDescent="0.35">
      <c r="A946">
        <v>3</v>
      </c>
      <c r="B946" s="50">
        <v>46273.697916666657</v>
      </c>
      <c r="C946">
        <v>11708122</v>
      </c>
      <c r="D946">
        <v>100006740904</v>
      </c>
      <c r="E946" t="s">
        <v>1726</v>
      </c>
      <c r="F946">
        <v>100</v>
      </c>
      <c r="G946" t="s">
        <v>1745</v>
      </c>
      <c r="H946" t="s">
        <v>1760</v>
      </c>
      <c r="I946">
        <v>6013501</v>
      </c>
      <c r="J946">
        <v>3</v>
      </c>
      <c r="K946" t="s">
        <v>1855</v>
      </c>
      <c r="L946" t="s">
        <v>1856</v>
      </c>
      <c r="N946">
        <v>0</v>
      </c>
      <c r="O946">
        <v>5</v>
      </c>
      <c r="P946">
        <v>5</v>
      </c>
      <c r="Q946">
        <v>5</v>
      </c>
      <c r="R946">
        <v>0</v>
      </c>
      <c r="S946">
        <v>0</v>
      </c>
      <c r="T946">
        <v>0</v>
      </c>
      <c r="U946" s="50">
        <v>46273.65697916667</v>
      </c>
      <c r="V946" s="50">
        <v>46273.65697916667</v>
      </c>
      <c r="W946" s="51">
        <v>46273</v>
      </c>
      <c r="X946" t="s">
        <v>1747</v>
      </c>
      <c r="Y946" t="s">
        <v>492</v>
      </c>
    </row>
    <row r="947" spans="1:25" ht="15" customHeight="1" x14ac:dyDescent="0.35">
      <c r="A947">
        <v>3</v>
      </c>
      <c r="B947" s="50">
        <v>46273.697916666657</v>
      </c>
      <c r="C947">
        <v>11708123</v>
      </c>
      <c r="D947">
        <v>100006740904</v>
      </c>
      <c r="E947" t="s">
        <v>1726</v>
      </c>
      <c r="F947">
        <v>100</v>
      </c>
      <c r="G947" t="s">
        <v>1745</v>
      </c>
      <c r="H947" t="s">
        <v>1760</v>
      </c>
      <c r="I947">
        <v>6013501</v>
      </c>
      <c r="J947">
        <v>3</v>
      </c>
      <c r="K947" t="s">
        <v>1845</v>
      </c>
      <c r="L947" t="s">
        <v>1846</v>
      </c>
      <c r="N947">
        <v>0</v>
      </c>
      <c r="O947">
        <v>1</v>
      </c>
      <c r="P947">
        <v>1</v>
      </c>
      <c r="Q947">
        <v>1</v>
      </c>
      <c r="R947">
        <v>0</v>
      </c>
      <c r="S947">
        <v>0</v>
      </c>
      <c r="T947">
        <v>0</v>
      </c>
      <c r="U947" s="50">
        <v>46273.65697916667</v>
      </c>
      <c r="V947" s="50">
        <v>46273.65697916667</v>
      </c>
      <c r="W947" s="51">
        <v>46273</v>
      </c>
      <c r="X947" t="s">
        <v>1747</v>
      </c>
      <c r="Y947" t="s">
        <v>492</v>
      </c>
    </row>
    <row r="948" spans="1:25" ht="15" customHeight="1" x14ac:dyDescent="0.35">
      <c r="A948">
        <v>3</v>
      </c>
      <c r="B948" s="50">
        <v>46273.697916666657</v>
      </c>
      <c r="C948">
        <v>11708127</v>
      </c>
      <c r="D948">
        <v>100006740906</v>
      </c>
      <c r="E948" t="s">
        <v>1726</v>
      </c>
      <c r="F948">
        <v>100</v>
      </c>
      <c r="G948" t="s">
        <v>1745</v>
      </c>
      <c r="H948" t="s">
        <v>1760</v>
      </c>
      <c r="I948">
        <v>6013402</v>
      </c>
      <c r="J948">
        <v>2</v>
      </c>
      <c r="K948" t="s">
        <v>2183</v>
      </c>
      <c r="L948" t="s">
        <v>2184</v>
      </c>
      <c r="N948">
        <v>0</v>
      </c>
      <c r="O948">
        <v>2</v>
      </c>
      <c r="P948">
        <v>2</v>
      </c>
      <c r="Q948">
        <v>2</v>
      </c>
      <c r="R948">
        <v>0</v>
      </c>
      <c r="S948">
        <v>0</v>
      </c>
      <c r="T948">
        <v>0</v>
      </c>
      <c r="U948" s="50">
        <v>46273.656990740739</v>
      </c>
      <c r="V948" s="50">
        <v>46273.656990740739</v>
      </c>
      <c r="W948" s="51">
        <v>46273</v>
      </c>
      <c r="X948" t="s">
        <v>1747</v>
      </c>
      <c r="Y948" t="s">
        <v>492</v>
      </c>
    </row>
    <row r="949" spans="1:25" ht="15" customHeight="1" x14ac:dyDescent="0.35">
      <c r="A949">
        <v>3</v>
      </c>
      <c r="B949" s="50">
        <v>46273.697916666657</v>
      </c>
      <c r="C949">
        <v>11708128</v>
      </c>
      <c r="D949">
        <v>100006740906</v>
      </c>
      <c r="E949" t="s">
        <v>1726</v>
      </c>
      <c r="F949">
        <v>100</v>
      </c>
      <c r="G949" t="s">
        <v>1745</v>
      </c>
      <c r="H949" t="s">
        <v>1760</v>
      </c>
      <c r="I949">
        <v>6013402</v>
      </c>
      <c r="J949">
        <v>2</v>
      </c>
      <c r="K949" t="s">
        <v>2185</v>
      </c>
      <c r="L949" t="s">
        <v>2186</v>
      </c>
      <c r="N949">
        <v>0</v>
      </c>
      <c r="O949">
        <v>4</v>
      </c>
      <c r="P949">
        <v>4</v>
      </c>
      <c r="Q949">
        <v>4</v>
      </c>
      <c r="R949">
        <v>0</v>
      </c>
      <c r="S949">
        <v>0</v>
      </c>
      <c r="T949">
        <v>0</v>
      </c>
      <c r="U949" s="50">
        <v>46273.656990740739</v>
      </c>
      <c r="V949" s="50">
        <v>46273.656990740739</v>
      </c>
      <c r="W949" s="51">
        <v>46273</v>
      </c>
      <c r="X949" t="s">
        <v>1747</v>
      </c>
      <c r="Y949" t="s">
        <v>492</v>
      </c>
    </row>
    <row r="950" spans="1:25" ht="15" customHeight="1" x14ac:dyDescent="0.35">
      <c r="A950">
        <v>3</v>
      </c>
      <c r="B950" s="50">
        <v>46273.697916666657</v>
      </c>
      <c r="C950">
        <v>11708129</v>
      </c>
      <c r="D950">
        <v>100006740907</v>
      </c>
      <c r="E950" t="s">
        <v>1726</v>
      </c>
      <c r="F950">
        <v>100</v>
      </c>
      <c r="G950" t="s">
        <v>1745</v>
      </c>
      <c r="H950" t="s">
        <v>1760</v>
      </c>
      <c r="I950">
        <v>6013403</v>
      </c>
      <c r="J950">
        <v>2</v>
      </c>
      <c r="K950" t="s">
        <v>2187</v>
      </c>
      <c r="L950" t="s">
        <v>2188</v>
      </c>
      <c r="N950">
        <v>0</v>
      </c>
      <c r="O950">
        <v>10</v>
      </c>
      <c r="P950">
        <v>10</v>
      </c>
      <c r="Q950">
        <v>10</v>
      </c>
      <c r="R950">
        <v>0</v>
      </c>
      <c r="S950">
        <v>0</v>
      </c>
      <c r="T950">
        <v>0</v>
      </c>
      <c r="U950" s="50">
        <v>46273.656990740739</v>
      </c>
      <c r="V950" s="50">
        <v>46273.656990740739</v>
      </c>
      <c r="W950" s="51">
        <v>46273</v>
      </c>
      <c r="X950" t="s">
        <v>1747</v>
      </c>
      <c r="Y950" t="s">
        <v>492</v>
      </c>
    </row>
    <row r="951" spans="1:25" ht="15" customHeight="1" x14ac:dyDescent="0.35">
      <c r="A951">
        <v>3</v>
      </c>
      <c r="B951" s="50">
        <v>46273.697916666657</v>
      </c>
      <c r="C951">
        <v>11708130</v>
      </c>
      <c r="D951">
        <v>100006740908</v>
      </c>
      <c r="E951" t="s">
        <v>1726</v>
      </c>
      <c r="F951">
        <v>100</v>
      </c>
      <c r="G951" t="s">
        <v>1745</v>
      </c>
      <c r="H951" t="s">
        <v>1760</v>
      </c>
      <c r="I951">
        <v>6013404</v>
      </c>
      <c r="J951">
        <v>2</v>
      </c>
      <c r="K951" t="s">
        <v>2187</v>
      </c>
      <c r="L951" t="s">
        <v>2188</v>
      </c>
      <c r="N951">
        <v>0</v>
      </c>
      <c r="O951">
        <v>10</v>
      </c>
      <c r="P951">
        <v>10</v>
      </c>
      <c r="Q951">
        <v>10</v>
      </c>
      <c r="R951">
        <v>0</v>
      </c>
      <c r="S951">
        <v>0</v>
      </c>
      <c r="T951">
        <v>0</v>
      </c>
      <c r="U951" s="50">
        <v>46273.656990740739</v>
      </c>
      <c r="V951" s="50">
        <v>46273.656990740739</v>
      </c>
      <c r="W951" s="51">
        <v>46273</v>
      </c>
      <c r="X951" t="s">
        <v>1747</v>
      </c>
      <c r="Y951" t="s">
        <v>492</v>
      </c>
    </row>
    <row r="952" spans="1:25" ht="15" customHeight="1" x14ac:dyDescent="0.35">
      <c r="A952">
        <v>3</v>
      </c>
      <c r="B952" s="50">
        <v>46273.697916666657</v>
      </c>
      <c r="C952">
        <v>11708136</v>
      </c>
      <c r="D952">
        <v>100006740914</v>
      </c>
      <c r="E952" t="s">
        <v>1726</v>
      </c>
      <c r="F952">
        <v>100</v>
      </c>
      <c r="G952" t="s">
        <v>1745</v>
      </c>
      <c r="H952" t="s">
        <v>1760</v>
      </c>
      <c r="I952">
        <v>6015501</v>
      </c>
      <c r="J952">
        <v>2</v>
      </c>
      <c r="K952" t="s">
        <v>2189</v>
      </c>
      <c r="L952" t="s">
        <v>2190</v>
      </c>
      <c r="N952">
        <v>0</v>
      </c>
      <c r="O952">
        <v>1</v>
      </c>
      <c r="P952">
        <v>1</v>
      </c>
      <c r="Q952">
        <v>1</v>
      </c>
      <c r="R952">
        <v>0</v>
      </c>
      <c r="S952">
        <v>0</v>
      </c>
      <c r="T952">
        <v>0</v>
      </c>
      <c r="U952" s="50">
        <v>46273.662546296298</v>
      </c>
      <c r="V952" s="50">
        <v>46273.662546296298</v>
      </c>
      <c r="W952" s="51">
        <v>46273</v>
      </c>
      <c r="X952" t="s">
        <v>1747</v>
      </c>
      <c r="Y952" t="s">
        <v>492</v>
      </c>
    </row>
    <row r="953" spans="1:25" ht="15" customHeight="1" x14ac:dyDescent="0.35">
      <c r="A953">
        <v>3</v>
      </c>
      <c r="B953" s="50">
        <v>46273.697916666657</v>
      </c>
      <c r="C953">
        <v>11708139</v>
      </c>
      <c r="D953">
        <v>100006740917</v>
      </c>
      <c r="E953" t="s">
        <v>1726</v>
      </c>
      <c r="F953">
        <v>100</v>
      </c>
      <c r="G953" t="s">
        <v>1745</v>
      </c>
      <c r="H953" t="s">
        <v>1760</v>
      </c>
      <c r="I953">
        <v>6014001</v>
      </c>
      <c r="J953">
        <v>4</v>
      </c>
      <c r="K953" t="s">
        <v>2191</v>
      </c>
      <c r="L953" t="s">
        <v>2192</v>
      </c>
      <c r="N953">
        <v>0</v>
      </c>
      <c r="O953">
        <v>2</v>
      </c>
      <c r="P953">
        <v>2</v>
      </c>
      <c r="Q953">
        <v>2</v>
      </c>
      <c r="R953">
        <v>0</v>
      </c>
      <c r="S953">
        <v>0</v>
      </c>
      <c r="T953">
        <v>0</v>
      </c>
      <c r="U953" s="50">
        <v>46273.666006944448</v>
      </c>
      <c r="V953" s="50">
        <v>46273.666006944448</v>
      </c>
      <c r="W953" s="51">
        <v>46273</v>
      </c>
      <c r="X953" t="s">
        <v>1747</v>
      </c>
      <c r="Y953" t="s">
        <v>492</v>
      </c>
    </row>
    <row r="954" spans="1:25" ht="15" customHeight="1" x14ac:dyDescent="0.35">
      <c r="A954">
        <v>3</v>
      </c>
      <c r="B954" s="50">
        <v>46273.697916666657</v>
      </c>
      <c r="C954">
        <v>11708151</v>
      </c>
      <c r="D954">
        <v>100006740920</v>
      </c>
      <c r="E954" t="s">
        <v>1726</v>
      </c>
      <c r="F954">
        <v>100</v>
      </c>
      <c r="G954" t="s">
        <v>1745</v>
      </c>
      <c r="H954" t="s">
        <v>1760</v>
      </c>
      <c r="I954">
        <v>6014002</v>
      </c>
      <c r="J954">
        <v>1</v>
      </c>
      <c r="K954" t="s">
        <v>2193</v>
      </c>
      <c r="L954" t="s">
        <v>2194</v>
      </c>
      <c r="N954">
        <v>0</v>
      </c>
      <c r="O954">
        <v>2</v>
      </c>
      <c r="P954">
        <v>2</v>
      </c>
      <c r="Q954">
        <v>2</v>
      </c>
      <c r="R954">
        <v>0</v>
      </c>
      <c r="S954">
        <v>0</v>
      </c>
      <c r="T954">
        <v>0</v>
      </c>
      <c r="U954" s="50">
        <v>46273.666018518517</v>
      </c>
      <c r="V954" s="50">
        <v>46273.666018518517</v>
      </c>
      <c r="W954" s="51">
        <v>46273</v>
      </c>
      <c r="X954" t="s">
        <v>1747</v>
      </c>
      <c r="Y954" t="s">
        <v>492</v>
      </c>
    </row>
    <row r="955" spans="1:25" ht="15" customHeight="1" x14ac:dyDescent="0.35">
      <c r="A955">
        <v>3</v>
      </c>
      <c r="B955" s="50">
        <v>46273.697916666657</v>
      </c>
      <c r="C955">
        <v>11708152</v>
      </c>
      <c r="D955">
        <v>100006740920</v>
      </c>
      <c r="E955" t="s">
        <v>1726</v>
      </c>
      <c r="F955">
        <v>100</v>
      </c>
      <c r="G955" t="s">
        <v>1745</v>
      </c>
      <c r="H955" t="s">
        <v>1760</v>
      </c>
      <c r="I955">
        <v>6014002</v>
      </c>
      <c r="J955">
        <v>1</v>
      </c>
      <c r="K955" t="s">
        <v>2141</v>
      </c>
      <c r="L955" t="s">
        <v>2142</v>
      </c>
      <c r="N955">
        <v>0</v>
      </c>
      <c r="O955">
        <v>1</v>
      </c>
      <c r="P955">
        <v>1</v>
      </c>
      <c r="Q955">
        <v>1</v>
      </c>
      <c r="R955">
        <v>0</v>
      </c>
      <c r="S955">
        <v>0</v>
      </c>
      <c r="T955">
        <v>0</v>
      </c>
      <c r="U955" s="50">
        <v>46273.666018518517</v>
      </c>
      <c r="V955" s="50">
        <v>46273.666018518517</v>
      </c>
      <c r="W955" s="51">
        <v>46273</v>
      </c>
      <c r="X955" t="s">
        <v>1747</v>
      </c>
      <c r="Y955" t="s">
        <v>492</v>
      </c>
    </row>
    <row r="956" spans="1:25" ht="15" customHeight="1" x14ac:dyDescent="0.35">
      <c r="A956">
        <v>3</v>
      </c>
      <c r="B956" s="50">
        <v>46273.697916666657</v>
      </c>
      <c r="C956">
        <v>11708153</v>
      </c>
      <c r="D956">
        <v>100006740920</v>
      </c>
      <c r="E956" t="s">
        <v>1726</v>
      </c>
      <c r="F956">
        <v>100</v>
      </c>
      <c r="G956" t="s">
        <v>1745</v>
      </c>
      <c r="H956" t="s">
        <v>1760</v>
      </c>
      <c r="I956">
        <v>6014002</v>
      </c>
      <c r="J956">
        <v>1</v>
      </c>
      <c r="K956" t="s">
        <v>2195</v>
      </c>
      <c r="L956" t="s">
        <v>2196</v>
      </c>
      <c r="N956">
        <v>0</v>
      </c>
      <c r="O956">
        <v>1</v>
      </c>
      <c r="P956">
        <v>1</v>
      </c>
      <c r="Q956">
        <v>1</v>
      </c>
      <c r="R956">
        <v>0</v>
      </c>
      <c r="S956">
        <v>0</v>
      </c>
      <c r="T956">
        <v>0</v>
      </c>
      <c r="U956" s="50">
        <v>46273.666018518517</v>
      </c>
      <c r="V956" s="50">
        <v>46273.666018518517</v>
      </c>
      <c r="W956" s="51">
        <v>46273</v>
      </c>
      <c r="X956" t="s">
        <v>1747</v>
      </c>
      <c r="Y956" t="s">
        <v>492</v>
      </c>
    </row>
    <row r="957" spans="1:25" ht="15" customHeight="1" x14ac:dyDescent="0.35">
      <c r="A957">
        <v>3</v>
      </c>
      <c r="B957" s="50">
        <v>46273.697916666657</v>
      </c>
      <c r="C957">
        <v>11708154</v>
      </c>
      <c r="D957">
        <v>100006740920</v>
      </c>
      <c r="E957" t="s">
        <v>1726</v>
      </c>
      <c r="F957">
        <v>100</v>
      </c>
      <c r="G957" t="s">
        <v>1745</v>
      </c>
      <c r="H957" t="s">
        <v>1760</v>
      </c>
      <c r="I957">
        <v>6014002</v>
      </c>
      <c r="J957">
        <v>1</v>
      </c>
      <c r="K957" t="s">
        <v>2113</v>
      </c>
      <c r="L957" t="s">
        <v>2114</v>
      </c>
      <c r="N957">
        <v>0</v>
      </c>
      <c r="O957">
        <v>1</v>
      </c>
      <c r="P957">
        <v>1</v>
      </c>
      <c r="Q957">
        <v>1</v>
      </c>
      <c r="R957">
        <v>0</v>
      </c>
      <c r="S957">
        <v>0</v>
      </c>
      <c r="T957">
        <v>0</v>
      </c>
      <c r="U957" s="50">
        <v>46273.666018518517</v>
      </c>
      <c r="V957" s="50">
        <v>46273.666018518517</v>
      </c>
      <c r="W957" s="51">
        <v>46273</v>
      </c>
      <c r="X957" t="s">
        <v>1747</v>
      </c>
      <c r="Y957" t="s">
        <v>492</v>
      </c>
    </row>
    <row r="958" spans="1:25" ht="15" customHeight="1" x14ac:dyDescent="0.35">
      <c r="A958">
        <v>3</v>
      </c>
      <c r="B958" s="50">
        <v>46273.697916666657</v>
      </c>
      <c r="C958">
        <v>11708162</v>
      </c>
      <c r="D958">
        <v>100006740925</v>
      </c>
      <c r="E958" t="s">
        <v>1726</v>
      </c>
      <c r="F958">
        <v>100</v>
      </c>
      <c r="G958" t="s">
        <v>1745</v>
      </c>
      <c r="H958" t="s">
        <v>1760</v>
      </c>
      <c r="I958">
        <v>6017901</v>
      </c>
      <c r="J958">
        <v>4</v>
      </c>
      <c r="K958" t="s">
        <v>2197</v>
      </c>
      <c r="L958" t="s">
        <v>2198</v>
      </c>
      <c r="N958">
        <v>0</v>
      </c>
      <c r="O958">
        <v>1</v>
      </c>
      <c r="P958">
        <v>1</v>
      </c>
      <c r="Q958">
        <v>1</v>
      </c>
      <c r="R958">
        <v>0</v>
      </c>
      <c r="S958">
        <v>0</v>
      </c>
      <c r="T958">
        <v>0</v>
      </c>
      <c r="U958" s="50">
        <v>46273.666712962957</v>
      </c>
      <c r="V958" s="50">
        <v>46273.666712962957</v>
      </c>
      <c r="W958" s="51">
        <v>46273</v>
      </c>
      <c r="X958" t="s">
        <v>1747</v>
      </c>
      <c r="Y958" t="s">
        <v>492</v>
      </c>
    </row>
    <row r="959" spans="1:25" ht="15" customHeight="1" x14ac:dyDescent="0.35">
      <c r="A959">
        <v>3</v>
      </c>
      <c r="B959" s="50">
        <v>46273.697916666657</v>
      </c>
      <c r="C959">
        <v>11708163</v>
      </c>
      <c r="D959">
        <v>100006740925</v>
      </c>
      <c r="E959" t="s">
        <v>1726</v>
      </c>
      <c r="F959">
        <v>100</v>
      </c>
      <c r="G959" t="s">
        <v>1745</v>
      </c>
      <c r="H959" t="s">
        <v>1760</v>
      </c>
      <c r="I959">
        <v>6017901</v>
      </c>
      <c r="J959">
        <v>4</v>
      </c>
      <c r="K959" t="s">
        <v>2191</v>
      </c>
      <c r="L959" t="s">
        <v>2192</v>
      </c>
      <c r="N959">
        <v>0</v>
      </c>
      <c r="O959">
        <v>1</v>
      </c>
      <c r="P959">
        <v>1</v>
      </c>
      <c r="Q959">
        <v>1</v>
      </c>
      <c r="R959">
        <v>0</v>
      </c>
      <c r="S959">
        <v>0</v>
      </c>
      <c r="T959">
        <v>0</v>
      </c>
      <c r="U959" s="50">
        <v>46273.666712962957</v>
      </c>
      <c r="V959" s="50">
        <v>46273.666712962957</v>
      </c>
      <c r="W959" s="51">
        <v>46273</v>
      </c>
      <c r="X959" t="s">
        <v>1747</v>
      </c>
      <c r="Y959" t="s">
        <v>492</v>
      </c>
    </row>
    <row r="960" spans="1:25" ht="15" customHeight="1" x14ac:dyDescent="0.35">
      <c r="A960">
        <v>3</v>
      </c>
      <c r="B960" s="50">
        <v>46273.697916666657</v>
      </c>
      <c r="C960">
        <v>11708164</v>
      </c>
      <c r="D960">
        <v>100006740925</v>
      </c>
      <c r="E960" t="s">
        <v>1726</v>
      </c>
      <c r="F960">
        <v>100</v>
      </c>
      <c r="G960" t="s">
        <v>1745</v>
      </c>
      <c r="H960" t="s">
        <v>1760</v>
      </c>
      <c r="I960">
        <v>6017901</v>
      </c>
      <c r="J960">
        <v>4</v>
      </c>
      <c r="K960" t="s">
        <v>2199</v>
      </c>
      <c r="L960" t="s">
        <v>2200</v>
      </c>
      <c r="N960">
        <v>0</v>
      </c>
      <c r="O960">
        <v>1</v>
      </c>
      <c r="P960">
        <v>1</v>
      </c>
      <c r="Q960">
        <v>1</v>
      </c>
      <c r="R960">
        <v>0</v>
      </c>
      <c r="S960">
        <v>0</v>
      </c>
      <c r="T960">
        <v>0</v>
      </c>
      <c r="U960" s="50">
        <v>46273.666712962957</v>
      </c>
      <c r="V960" s="50">
        <v>46273.666712962957</v>
      </c>
      <c r="W960" s="51">
        <v>46273</v>
      </c>
      <c r="X960" t="s">
        <v>1747</v>
      </c>
      <c r="Y960" t="s">
        <v>492</v>
      </c>
    </row>
    <row r="961" spans="1:25" ht="15" customHeight="1" x14ac:dyDescent="0.35">
      <c r="A961">
        <v>3</v>
      </c>
      <c r="B961" s="50">
        <v>46273.697916666657</v>
      </c>
      <c r="C961">
        <v>11708165</v>
      </c>
      <c r="D961">
        <v>100006740925</v>
      </c>
      <c r="E961" t="s">
        <v>1726</v>
      </c>
      <c r="F961">
        <v>100</v>
      </c>
      <c r="G961" t="s">
        <v>1745</v>
      </c>
      <c r="H961" t="s">
        <v>1760</v>
      </c>
      <c r="I961">
        <v>6017901</v>
      </c>
      <c r="J961">
        <v>4</v>
      </c>
      <c r="K961" t="s">
        <v>2201</v>
      </c>
      <c r="L961" t="s">
        <v>2202</v>
      </c>
      <c r="N961">
        <v>0</v>
      </c>
      <c r="O961">
        <v>1</v>
      </c>
      <c r="P961">
        <v>1</v>
      </c>
      <c r="Q961">
        <v>1</v>
      </c>
      <c r="R961">
        <v>0</v>
      </c>
      <c r="S961">
        <v>0</v>
      </c>
      <c r="T961">
        <v>0</v>
      </c>
      <c r="U961" s="50">
        <v>46273.666712962957</v>
      </c>
      <c r="V961" s="50">
        <v>46273.666712962957</v>
      </c>
      <c r="W961" s="51">
        <v>46273</v>
      </c>
      <c r="X961" t="s">
        <v>1747</v>
      </c>
      <c r="Y961" t="s">
        <v>492</v>
      </c>
    </row>
    <row r="962" spans="1:25" ht="15" customHeight="1" x14ac:dyDescent="0.35">
      <c r="A962">
        <v>3</v>
      </c>
      <c r="B962" s="50">
        <v>46273.697916666657</v>
      </c>
      <c r="C962">
        <v>11708186</v>
      </c>
      <c r="D962">
        <v>100006740929</v>
      </c>
      <c r="E962" t="s">
        <v>1726</v>
      </c>
      <c r="F962">
        <v>100</v>
      </c>
      <c r="G962" t="s">
        <v>1745</v>
      </c>
      <c r="H962" t="s">
        <v>1760</v>
      </c>
      <c r="I962">
        <v>6017601</v>
      </c>
      <c r="J962">
        <v>2</v>
      </c>
      <c r="K962" t="s">
        <v>2203</v>
      </c>
      <c r="L962" t="s">
        <v>2204</v>
      </c>
      <c r="N962">
        <v>0</v>
      </c>
      <c r="O962">
        <v>1</v>
      </c>
      <c r="P962">
        <v>1</v>
      </c>
      <c r="Q962">
        <v>1</v>
      </c>
      <c r="R962">
        <v>0</v>
      </c>
      <c r="S962">
        <v>0</v>
      </c>
      <c r="T962">
        <v>0</v>
      </c>
      <c r="U962" s="50">
        <v>46273.666724537034</v>
      </c>
      <c r="V962" s="50">
        <v>46273.666724537034</v>
      </c>
      <c r="W962" s="51">
        <v>46273</v>
      </c>
      <c r="X962" t="s">
        <v>1747</v>
      </c>
      <c r="Y962" t="s">
        <v>492</v>
      </c>
    </row>
    <row r="963" spans="1:25" ht="15" customHeight="1" x14ac:dyDescent="0.35">
      <c r="A963">
        <v>3</v>
      </c>
      <c r="B963" s="50">
        <v>46273.697916666657</v>
      </c>
      <c r="C963">
        <v>11708187</v>
      </c>
      <c r="D963">
        <v>100006740930</v>
      </c>
      <c r="E963" t="s">
        <v>1726</v>
      </c>
      <c r="F963">
        <v>100</v>
      </c>
      <c r="G963" t="s">
        <v>1745</v>
      </c>
      <c r="H963" t="s">
        <v>1760</v>
      </c>
      <c r="I963">
        <v>6017602</v>
      </c>
      <c r="J963">
        <v>2</v>
      </c>
      <c r="K963" t="s">
        <v>2205</v>
      </c>
      <c r="L963" t="s">
        <v>2206</v>
      </c>
      <c r="N963">
        <v>0</v>
      </c>
      <c r="O963">
        <v>2</v>
      </c>
      <c r="P963">
        <v>2</v>
      </c>
      <c r="Q963">
        <v>2</v>
      </c>
      <c r="R963">
        <v>0</v>
      </c>
      <c r="S963">
        <v>0</v>
      </c>
      <c r="T963">
        <v>0</v>
      </c>
      <c r="U963" s="50">
        <v>46273.666724537034</v>
      </c>
      <c r="V963" s="50">
        <v>46273.666724537034</v>
      </c>
      <c r="W963" s="51">
        <v>46273</v>
      </c>
      <c r="X963" t="s">
        <v>1747</v>
      </c>
      <c r="Y963" t="s">
        <v>492</v>
      </c>
    </row>
    <row r="964" spans="1:25" ht="15" customHeight="1" x14ac:dyDescent="0.35">
      <c r="A964">
        <v>3</v>
      </c>
      <c r="B964" s="50">
        <v>46273.697916666657</v>
      </c>
      <c r="C964">
        <v>11708188</v>
      </c>
      <c r="D964">
        <v>100006740931</v>
      </c>
      <c r="E964" t="s">
        <v>1726</v>
      </c>
      <c r="F964">
        <v>100</v>
      </c>
      <c r="G964" t="s">
        <v>1745</v>
      </c>
      <c r="H964" t="s">
        <v>1760</v>
      </c>
      <c r="I964">
        <v>6017603</v>
      </c>
      <c r="J964">
        <v>2</v>
      </c>
      <c r="K964" t="s">
        <v>2205</v>
      </c>
      <c r="L964" t="s">
        <v>2206</v>
      </c>
      <c r="N964">
        <v>0</v>
      </c>
      <c r="O964">
        <v>2</v>
      </c>
      <c r="P964">
        <v>2</v>
      </c>
      <c r="Q964">
        <v>2</v>
      </c>
      <c r="R964">
        <v>0</v>
      </c>
      <c r="S964">
        <v>0</v>
      </c>
      <c r="T964">
        <v>0</v>
      </c>
      <c r="U964" s="50">
        <v>46273.666724537034</v>
      </c>
      <c r="V964" s="50">
        <v>46273.666724537034</v>
      </c>
      <c r="W964" s="51">
        <v>46273</v>
      </c>
      <c r="X964" t="s">
        <v>1747</v>
      </c>
      <c r="Y964" t="s">
        <v>492</v>
      </c>
    </row>
    <row r="965" spans="1:25" ht="15" customHeight="1" x14ac:dyDescent="0.35">
      <c r="A965">
        <v>3</v>
      </c>
      <c r="B965" s="50">
        <v>46273.697916666657</v>
      </c>
      <c r="C965">
        <v>11708189</v>
      </c>
      <c r="D965">
        <v>100006740932</v>
      </c>
      <c r="E965" t="s">
        <v>1726</v>
      </c>
      <c r="F965">
        <v>100</v>
      </c>
      <c r="G965" t="s">
        <v>1745</v>
      </c>
      <c r="H965" t="s">
        <v>1760</v>
      </c>
      <c r="I965">
        <v>6017902</v>
      </c>
      <c r="J965">
        <v>1</v>
      </c>
      <c r="K965" t="s">
        <v>2083</v>
      </c>
      <c r="L965" t="s">
        <v>2084</v>
      </c>
      <c r="N965">
        <v>0</v>
      </c>
      <c r="O965">
        <v>1</v>
      </c>
      <c r="P965">
        <v>1</v>
      </c>
      <c r="Q965">
        <v>1</v>
      </c>
      <c r="R965">
        <v>0</v>
      </c>
      <c r="S965">
        <v>0</v>
      </c>
      <c r="T965">
        <v>0</v>
      </c>
      <c r="U965" s="50">
        <v>46273.666724537034</v>
      </c>
      <c r="V965" s="50">
        <v>46273.666724537034</v>
      </c>
      <c r="W965" s="51">
        <v>46273</v>
      </c>
      <c r="X965" t="s">
        <v>1747</v>
      </c>
      <c r="Y965" t="s">
        <v>492</v>
      </c>
    </row>
    <row r="966" spans="1:25" ht="15" customHeight="1" x14ac:dyDescent="0.35">
      <c r="A966">
        <v>3</v>
      </c>
      <c r="B966" s="50">
        <v>46273.697916666657</v>
      </c>
      <c r="C966">
        <v>11708190</v>
      </c>
      <c r="D966">
        <v>100006740932</v>
      </c>
      <c r="E966" t="s">
        <v>1726</v>
      </c>
      <c r="F966">
        <v>100</v>
      </c>
      <c r="G966" t="s">
        <v>1745</v>
      </c>
      <c r="H966" t="s">
        <v>1760</v>
      </c>
      <c r="I966">
        <v>6017902</v>
      </c>
      <c r="J966">
        <v>1</v>
      </c>
      <c r="K966" t="s">
        <v>2207</v>
      </c>
      <c r="L966" t="s">
        <v>2208</v>
      </c>
      <c r="N966">
        <v>0</v>
      </c>
      <c r="O966">
        <v>1</v>
      </c>
      <c r="P966">
        <v>1</v>
      </c>
      <c r="Q966">
        <v>1</v>
      </c>
      <c r="R966">
        <v>0</v>
      </c>
      <c r="S966">
        <v>0</v>
      </c>
      <c r="T966">
        <v>0</v>
      </c>
      <c r="U966" s="50">
        <v>46273.666724537034</v>
      </c>
      <c r="V966" s="50">
        <v>46273.666724537034</v>
      </c>
      <c r="W966" s="51">
        <v>46273</v>
      </c>
      <c r="X966" t="s">
        <v>1747</v>
      </c>
      <c r="Y966" t="s">
        <v>492</v>
      </c>
    </row>
    <row r="967" spans="1:25" ht="15" customHeight="1" x14ac:dyDescent="0.35">
      <c r="A967">
        <v>3</v>
      </c>
      <c r="B967" s="50">
        <v>46273.697916666657</v>
      </c>
      <c r="C967">
        <v>11708191</v>
      </c>
      <c r="D967">
        <v>100006740932</v>
      </c>
      <c r="E967" t="s">
        <v>1726</v>
      </c>
      <c r="F967">
        <v>100</v>
      </c>
      <c r="G967" t="s">
        <v>1745</v>
      </c>
      <c r="H967" t="s">
        <v>1760</v>
      </c>
      <c r="I967">
        <v>6017902</v>
      </c>
      <c r="J967">
        <v>1</v>
      </c>
      <c r="K967" t="s">
        <v>2209</v>
      </c>
      <c r="L967" t="s">
        <v>2210</v>
      </c>
      <c r="N967">
        <v>0</v>
      </c>
      <c r="O967">
        <v>2</v>
      </c>
      <c r="P967">
        <v>2</v>
      </c>
      <c r="Q967">
        <v>2</v>
      </c>
      <c r="R967">
        <v>0</v>
      </c>
      <c r="S967">
        <v>0</v>
      </c>
      <c r="T967">
        <v>0</v>
      </c>
      <c r="U967" s="50">
        <v>46273.666724537034</v>
      </c>
      <c r="V967" s="50">
        <v>46273.666724537034</v>
      </c>
      <c r="W967" s="51">
        <v>46273</v>
      </c>
      <c r="X967" t="s">
        <v>1747</v>
      </c>
      <c r="Y967" t="s">
        <v>492</v>
      </c>
    </row>
    <row r="968" spans="1:25" ht="15" customHeight="1" x14ac:dyDescent="0.35">
      <c r="A968">
        <v>3</v>
      </c>
      <c r="B968" s="50">
        <v>46273.697916666657</v>
      </c>
      <c r="C968">
        <v>11708192</v>
      </c>
      <c r="D968">
        <v>100006740932</v>
      </c>
      <c r="E968" t="s">
        <v>1726</v>
      </c>
      <c r="F968">
        <v>100</v>
      </c>
      <c r="G968" t="s">
        <v>1745</v>
      </c>
      <c r="H968" t="s">
        <v>1760</v>
      </c>
      <c r="I968">
        <v>6017902</v>
      </c>
      <c r="J968">
        <v>1</v>
      </c>
      <c r="K968" t="s">
        <v>2025</v>
      </c>
      <c r="L968" t="s">
        <v>2026</v>
      </c>
      <c r="N968">
        <v>0</v>
      </c>
      <c r="O968">
        <v>2</v>
      </c>
      <c r="P968">
        <v>2</v>
      </c>
      <c r="Q968">
        <v>2</v>
      </c>
      <c r="R968">
        <v>0</v>
      </c>
      <c r="S968">
        <v>0</v>
      </c>
      <c r="T968">
        <v>0</v>
      </c>
      <c r="U968" s="50">
        <v>46273.666724537034</v>
      </c>
      <c r="V968" s="50">
        <v>46273.666724537034</v>
      </c>
      <c r="W968" s="51">
        <v>46273</v>
      </c>
      <c r="X968" t="s">
        <v>1747</v>
      </c>
      <c r="Y968" t="s">
        <v>492</v>
      </c>
    </row>
    <row r="969" spans="1:25" ht="15" customHeight="1" x14ac:dyDescent="0.35">
      <c r="A969">
        <v>3</v>
      </c>
      <c r="B969" s="50">
        <v>46273.697916666657</v>
      </c>
      <c r="C969">
        <v>11708193</v>
      </c>
      <c r="D969">
        <v>100006740932</v>
      </c>
      <c r="E969" t="s">
        <v>1726</v>
      </c>
      <c r="F969">
        <v>100</v>
      </c>
      <c r="G969" t="s">
        <v>1745</v>
      </c>
      <c r="H969" t="s">
        <v>1760</v>
      </c>
      <c r="I969">
        <v>6017902</v>
      </c>
      <c r="J969">
        <v>1</v>
      </c>
      <c r="K969" t="s">
        <v>2061</v>
      </c>
      <c r="L969" t="s">
        <v>2062</v>
      </c>
      <c r="N969">
        <v>0</v>
      </c>
      <c r="O969">
        <v>1</v>
      </c>
      <c r="P969">
        <v>1</v>
      </c>
      <c r="Q969">
        <v>1</v>
      </c>
      <c r="R969">
        <v>0</v>
      </c>
      <c r="S969">
        <v>0</v>
      </c>
      <c r="T969">
        <v>0</v>
      </c>
      <c r="U969" s="50">
        <v>46273.666724537034</v>
      </c>
      <c r="V969" s="50">
        <v>46273.666724537034</v>
      </c>
      <c r="W969" s="51">
        <v>46273</v>
      </c>
      <c r="X969" t="s">
        <v>1747</v>
      </c>
      <c r="Y969" t="s">
        <v>492</v>
      </c>
    </row>
    <row r="970" spans="1:25" ht="15" customHeight="1" x14ac:dyDescent="0.35">
      <c r="A970">
        <v>3</v>
      </c>
      <c r="B970" s="50">
        <v>46273.697916666657</v>
      </c>
      <c r="C970">
        <v>11708194</v>
      </c>
      <c r="D970">
        <v>100006740932</v>
      </c>
      <c r="E970" t="s">
        <v>1726</v>
      </c>
      <c r="F970">
        <v>100</v>
      </c>
      <c r="G970" t="s">
        <v>1745</v>
      </c>
      <c r="H970" t="s">
        <v>1760</v>
      </c>
      <c r="I970">
        <v>6017902</v>
      </c>
      <c r="J970">
        <v>1</v>
      </c>
      <c r="K970" t="s">
        <v>1979</v>
      </c>
      <c r="L970" t="s">
        <v>1980</v>
      </c>
      <c r="N970">
        <v>0</v>
      </c>
      <c r="O970">
        <v>1</v>
      </c>
      <c r="P970">
        <v>1</v>
      </c>
      <c r="Q970">
        <v>1</v>
      </c>
      <c r="R970">
        <v>0</v>
      </c>
      <c r="S970">
        <v>0</v>
      </c>
      <c r="T970">
        <v>0</v>
      </c>
      <c r="U970" s="50">
        <v>46273.666724537034</v>
      </c>
      <c r="V970" s="50">
        <v>46273.666724537034</v>
      </c>
      <c r="W970" s="51">
        <v>46273</v>
      </c>
      <c r="X970" t="s">
        <v>1747</v>
      </c>
      <c r="Y970" t="s">
        <v>492</v>
      </c>
    </row>
    <row r="971" spans="1:25" ht="15" customHeight="1" x14ac:dyDescent="0.35">
      <c r="A971">
        <v>3</v>
      </c>
      <c r="B971" s="50">
        <v>46273.697916666657</v>
      </c>
      <c r="C971">
        <v>11708210</v>
      </c>
      <c r="D971">
        <v>100006740942</v>
      </c>
      <c r="E971" t="s">
        <v>1726</v>
      </c>
      <c r="F971">
        <v>100</v>
      </c>
      <c r="G971" t="s">
        <v>1745</v>
      </c>
      <c r="H971" t="s">
        <v>1760</v>
      </c>
      <c r="I971">
        <v>6018001</v>
      </c>
      <c r="J971">
        <v>2</v>
      </c>
      <c r="K971" t="s">
        <v>2211</v>
      </c>
      <c r="L971" t="s">
        <v>2212</v>
      </c>
      <c r="N971">
        <v>0</v>
      </c>
      <c r="O971">
        <v>9</v>
      </c>
      <c r="P971">
        <v>9</v>
      </c>
      <c r="Q971">
        <v>9</v>
      </c>
      <c r="R971">
        <v>0</v>
      </c>
      <c r="S971">
        <v>0</v>
      </c>
      <c r="T971">
        <v>0</v>
      </c>
      <c r="U971" s="50">
        <v>46273.66810185185</v>
      </c>
      <c r="V971" s="50">
        <v>46273.66810185185</v>
      </c>
      <c r="W971" s="51">
        <v>46273</v>
      </c>
      <c r="X971" t="s">
        <v>1747</v>
      </c>
      <c r="Y971" t="s">
        <v>492</v>
      </c>
    </row>
    <row r="972" spans="1:25" ht="15" customHeight="1" x14ac:dyDescent="0.35">
      <c r="A972">
        <v>3</v>
      </c>
      <c r="B972" s="50">
        <v>46273.697916666657</v>
      </c>
      <c r="C972">
        <v>11708211</v>
      </c>
      <c r="D972">
        <v>100006740943</v>
      </c>
      <c r="E972" t="s">
        <v>1726</v>
      </c>
      <c r="F972">
        <v>100</v>
      </c>
      <c r="G972" t="s">
        <v>1745</v>
      </c>
      <c r="H972" t="s">
        <v>1760</v>
      </c>
      <c r="I972">
        <v>6018002</v>
      </c>
      <c r="J972">
        <v>2</v>
      </c>
      <c r="K972" t="s">
        <v>2211</v>
      </c>
      <c r="L972" t="s">
        <v>2212</v>
      </c>
      <c r="N972">
        <v>0</v>
      </c>
      <c r="O972">
        <v>9</v>
      </c>
      <c r="P972">
        <v>9</v>
      </c>
      <c r="Q972">
        <v>9</v>
      </c>
      <c r="R972">
        <v>0</v>
      </c>
      <c r="S972">
        <v>0</v>
      </c>
      <c r="T972">
        <v>0</v>
      </c>
      <c r="U972" s="50">
        <v>46273.66810185185</v>
      </c>
      <c r="V972" s="50">
        <v>46273.66810185185</v>
      </c>
      <c r="W972" s="51">
        <v>46273</v>
      </c>
      <c r="X972" t="s">
        <v>1747</v>
      </c>
      <c r="Y972" t="s">
        <v>492</v>
      </c>
    </row>
    <row r="973" spans="1:25" ht="15" customHeight="1" x14ac:dyDescent="0.35">
      <c r="A973">
        <v>3</v>
      </c>
      <c r="B973" s="50">
        <v>46273.697916666657</v>
      </c>
      <c r="C973">
        <v>11708212</v>
      </c>
      <c r="D973">
        <v>100006740944</v>
      </c>
      <c r="E973" t="s">
        <v>1726</v>
      </c>
      <c r="F973">
        <v>100</v>
      </c>
      <c r="G973" t="s">
        <v>1745</v>
      </c>
      <c r="H973" t="s">
        <v>1760</v>
      </c>
      <c r="I973">
        <v>6018003</v>
      </c>
      <c r="J973">
        <v>2</v>
      </c>
      <c r="K973" t="s">
        <v>2211</v>
      </c>
      <c r="L973" t="s">
        <v>2212</v>
      </c>
      <c r="N973">
        <v>0</v>
      </c>
      <c r="O973">
        <v>8</v>
      </c>
      <c r="P973">
        <v>8</v>
      </c>
      <c r="Q973">
        <v>8</v>
      </c>
      <c r="R973">
        <v>0</v>
      </c>
      <c r="S973">
        <v>0</v>
      </c>
      <c r="T973">
        <v>0</v>
      </c>
      <c r="U973" s="50">
        <v>46273.66810185185</v>
      </c>
      <c r="V973" s="50">
        <v>46273.66810185185</v>
      </c>
      <c r="W973" s="51">
        <v>46273</v>
      </c>
      <c r="X973" t="s">
        <v>1747</v>
      </c>
      <c r="Y973" t="s">
        <v>492</v>
      </c>
    </row>
    <row r="974" spans="1:25" ht="15" customHeight="1" x14ac:dyDescent="0.35">
      <c r="A974">
        <v>3</v>
      </c>
      <c r="B974" s="50">
        <v>46273.697916666657</v>
      </c>
      <c r="C974">
        <v>11708223</v>
      </c>
      <c r="D974">
        <v>100006740952</v>
      </c>
      <c r="E974" t="s">
        <v>1726</v>
      </c>
      <c r="F974">
        <v>100</v>
      </c>
      <c r="G974" t="s">
        <v>1745</v>
      </c>
      <c r="H974" t="s">
        <v>1760</v>
      </c>
      <c r="I974">
        <v>6020301</v>
      </c>
      <c r="J974">
        <v>3</v>
      </c>
      <c r="K974" t="s">
        <v>1809</v>
      </c>
      <c r="L974" t="s">
        <v>1810</v>
      </c>
      <c r="N974">
        <v>0</v>
      </c>
      <c r="O974">
        <v>1</v>
      </c>
      <c r="P974">
        <v>1</v>
      </c>
      <c r="Q974">
        <v>1</v>
      </c>
      <c r="R974">
        <v>0</v>
      </c>
      <c r="S974">
        <v>0</v>
      </c>
      <c r="T974">
        <v>0</v>
      </c>
      <c r="U974" s="50">
        <v>46273.6715625</v>
      </c>
      <c r="V974" s="50">
        <v>46273.6715625</v>
      </c>
      <c r="W974" s="51">
        <v>46273</v>
      </c>
      <c r="X974" t="s">
        <v>1747</v>
      </c>
      <c r="Y974" t="s">
        <v>492</v>
      </c>
    </row>
    <row r="975" spans="1:25" ht="15" customHeight="1" x14ac:dyDescent="0.35">
      <c r="A975">
        <v>3</v>
      </c>
      <c r="B975" s="50">
        <v>46273.697916666657</v>
      </c>
      <c r="C975">
        <v>11708224</v>
      </c>
      <c r="D975">
        <v>100006740953</v>
      </c>
      <c r="E975" t="s">
        <v>1726</v>
      </c>
      <c r="F975">
        <v>100</v>
      </c>
      <c r="G975" t="s">
        <v>1745</v>
      </c>
      <c r="H975" t="s">
        <v>1760</v>
      </c>
      <c r="I975">
        <v>6020701</v>
      </c>
      <c r="J975">
        <v>4</v>
      </c>
      <c r="K975" t="s">
        <v>2213</v>
      </c>
      <c r="L975" t="s">
        <v>2214</v>
      </c>
      <c r="N975">
        <v>0</v>
      </c>
      <c r="O975">
        <v>1</v>
      </c>
      <c r="P975">
        <v>1</v>
      </c>
      <c r="Q975">
        <v>1</v>
      </c>
      <c r="R975">
        <v>0</v>
      </c>
      <c r="S975">
        <v>0</v>
      </c>
      <c r="T975">
        <v>0</v>
      </c>
      <c r="U975" s="50">
        <v>46273.671574074076</v>
      </c>
      <c r="V975" s="50">
        <v>46273.671574074076</v>
      </c>
      <c r="W975" s="51">
        <v>46273</v>
      </c>
      <c r="X975" t="s">
        <v>1747</v>
      </c>
      <c r="Y975" t="s">
        <v>492</v>
      </c>
    </row>
    <row r="976" spans="1:25" ht="15" customHeight="1" x14ac:dyDescent="0.35">
      <c r="A976">
        <v>3</v>
      </c>
      <c r="B976" s="50">
        <v>46273.697916666657</v>
      </c>
      <c r="C976">
        <v>11708239</v>
      </c>
      <c r="D976">
        <v>100006740955</v>
      </c>
      <c r="E976" t="s">
        <v>1726</v>
      </c>
      <c r="F976">
        <v>100</v>
      </c>
      <c r="G976" t="s">
        <v>1745</v>
      </c>
      <c r="H976" t="s">
        <v>1760</v>
      </c>
      <c r="I976">
        <v>6020702</v>
      </c>
      <c r="J976">
        <v>1</v>
      </c>
      <c r="K976" t="s">
        <v>2215</v>
      </c>
      <c r="L976" t="s">
        <v>2216</v>
      </c>
      <c r="N976">
        <v>0</v>
      </c>
      <c r="O976">
        <v>2</v>
      </c>
      <c r="P976">
        <v>2</v>
      </c>
      <c r="Q976">
        <v>2</v>
      </c>
      <c r="R976">
        <v>0</v>
      </c>
      <c r="S976">
        <v>0</v>
      </c>
      <c r="T976">
        <v>0</v>
      </c>
      <c r="U976" s="50">
        <v>46273.671574074076</v>
      </c>
      <c r="V976" s="50">
        <v>46273.671574074076</v>
      </c>
      <c r="W976" s="51">
        <v>46273</v>
      </c>
      <c r="X976" t="s">
        <v>1747</v>
      </c>
      <c r="Y976" t="s">
        <v>492</v>
      </c>
    </row>
    <row r="977" spans="1:25" ht="15" customHeight="1" x14ac:dyDescent="0.35">
      <c r="A977">
        <v>3</v>
      </c>
      <c r="B977" s="50">
        <v>46273.697916666657</v>
      </c>
      <c r="C977">
        <v>11708240</v>
      </c>
      <c r="D977">
        <v>100006740955</v>
      </c>
      <c r="E977" t="s">
        <v>1726</v>
      </c>
      <c r="F977">
        <v>100</v>
      </c>
      <c r="G977" t="s">
        <v>1745</v>
      </c>
      <c r="H977" t="s">
        <v>1760</v>
      </c>
      <c r="I977">
        <v>6020702</v>
      </c>
      <c r="J977">
        <v>1</v>
      </c>
      <c r="K977" t="s">
        <v>2217</v>
      </c>
      <c r="L977" t="s">
        <v>2218</v>
      </c>
      <c r="N977">
        <v>0</v>
      </c>
      <c r="O977">
        <v>2</v>
      </c>
      <c r="P977">
        <v>2</v>
      </c>
      <c r="Q977">
        <v>2</v>
      </c>
      <c r="R977">
        <v>0</v>
      </c>
      <c r="S977">
        <v>0</v>
      </c>
      <c r="T977">
        <v>0</v>
      </c>
      <c r="U977" s="50">
        <v>46273.671574074076</v>
      </c>
      <c r="V977" s="50">
        <v>46273.671574074076</v>
      </c>
      <c r="W977" s="51">
        <v>46273</v>
      </c>
      <c r="X977" t="s">
        <v>1747</v>
      </c>
      <c r="Y977" t="s">
        <v>492</v>
      </c>
    </row>
    <row r="978" spans="1:25" ht="15" customHeight="1" x14ac:dyDescent="0.35">
      <c r="A978">
        <v>3</v>
      </c>
      <c r="B978" s="50">
        <v>46273.697916666657</v>
      </c>
      <c r="C978">
        <v>11708241</v>
      </c>
      <c r="D978">
        <v>100006740955</v>
      </c>
      <c r="E978" t="s">
        <v>1726</v>
      </c>
      <c r="F978">
        <v>100</v>
      </c>
      <c r="G978" t="s">
        <v>1745</v>
      </c>
      <c r="H978" t="s">
        <v>1760</v>
      </c>
      <c r="I978">
        <v>6020702</v>
      </c>
      <c r="J978">
        <v>1</v>
      </c>
      <c r="K978" t="s">
        <v>2219</v>
      </c>
      <c r="L978" t="s">
        <v>2220</v>
      </c>
      <c r="N978">
        <v>0</v>
      </c>
      <c r="O978">
        <v>1</v>
      </c>
      <c r="P978">
        <v>1</v>
      </c>
      <c r="Q978">
        <v>1</v>
      </c>
      <c r="R978">
        <v>0</v>
      </c>
      <c r="S978">
        <v>0</v>
      </c>
      <c r="T978">
        <v>0</v>
      </c>
      <c r="U978" s="50">
        <v>46273.671574074076</v>
      </c>
      <c r="V978" s="50">
        <v>46273.671574074076</v>
      </c>
      <c r="W978" s="51">
        <v>46273</v>
      </c>
      <c r="X978" t="s">
        <v>1747</v>
      </c>
      <c r="Y978" t="s">
        <v>492</v>
      </c>
    </row>
    <row r="979" spans="1:25" ht="15" customHeight="1" x14ac:dyDescent="0.35">
      <c r="A979">
        <v>3</v>
      </c>
      <c r="B979" s="50">
        <v>46273.697916666657</v>
      </c>
      <c r="C979">
        <v>11708242</v>
      </c>
      <c r="D979">
        <v>100006740955</v>
      </c>
      <c r="E979" t="s">
        <v>1726</v>
      </c>
      <c r="F979">
        <v>100</v>
      </c>
      <c r="G979" t="s">
        <v>1745</v>
      </c>
      <c r="H979" t="s">
        <v>1760</v>
      </c>
      <c r="I979">
        <v>6020702</v>
      </c>
      <c r="J979">
        <v>1</v>
      </c>
      <c r="K979" t="s">
        <v>1965</v>
      </c>
      <c r="L979" t="s">
        <v>1966</v>
      </c>
      <c r="N979">
        <v>0</v>
      </c>
      <c r="O979">
        <v>1</v>
      </c>
      <c r="P979">
        <v>1</v>
      </c>
      <c r="Q979">
        <v>1</v>
      </c>
      <c r="R979">
        <v>0</v>
      </c>
      <c r="S979">
        <v>0</v>
      </c>
      <c r="T979">
        <v>0</v>
      </c>
      <c r="U979" s="50">
        <v>46273.671574074076</v>
      </c>
      <c r="V979" s="50">
        <v>46273.671574074076</v>
      </c>
      <c r="W979" s="51">
        <v>46273</v>
      </c>
      <c r="X979" t="s">
        <v>1747</v>
      </c>
      <c r="Y979" t="s">
        <v>492</v>
      </c>
    </row>
    <row r="980" spans="1:25" ht="15" customHeight="1" x14ac:dyDescent="0.35">
      <c r="A980">
        <v>3</v>
      </c>
      <c r="B980" s="50">
        <v>46273.697916666657</v>
      </c>
      <c r="C980">
        <v>11708243</v>
      </c>
      <c r="D980">
        <v>100006740955</v>
      </c>
      <c r="E980" t="s">
        <v>1726</v>
      </c>
      <c r="F980">
        <v>100</v>
      </c>
      <c r="G980" t="s">
        <v>1745</v>
      </c>
      <c r="H980" t="s">
        <v>1760</v>
      </c>
      <c r="I980">
        <v>6020702</v>
      </c>
      <c r="J980">
        <v>1</v>
      </c>
      <c r="K980" t="s">
        <v>2131</v>
      </c>
      <c r="L980" t="s">
        <v>2132</v>
      </c>
      <c r="N980">
        <v>0</v>
      </c>
      <c r="O980">
        <v>6</v>
      </c>
      <c r="P980">
        <v>6</v>
      </c>
      <c r="Q980">
        <v>6</v>
      </c>
      <c r="R980">
        <v>0</v>
      </c>
      <c r="S980">
        <v>0</v>
      </c>
      <c r="T980">
        <v>0</v>
      </c>
      <c r="U980" s="50">
        <v>46273.671574074076</v>
      </c>
      <c r="V980" s="50">
        <v>46273.671574074076</v>
      </c>
      <c r="W980" s="51">
        <v>46273</v>
      </c>
      <c r="X980" t="s">
        <v>1747</v>
      </c>
      <c r="Y980" t="s">
        <v>492</v>
      </c>
    </row>
    <row r="981" spans="1:25" ht="15" customHeight="1" x14ac:dyDescent="0.35">
      <c r="A981">
        <v>3</v>
      </c>
      <c r="B981" s="50">
        <v>46273.697916666657</v>
      </c>
      <c r="C981">
        <v>11708244</v>
      </c>
      <c r="D981">
        <v>100006740955</v>
      </c>
      <c r="E981" t="s">
        <v>1726</v>
      </c>
      <c r="F981">
        <v>100</v>
      </c>
      <c r="G981" t="s">
        <v>1745</v>
      </c>
      <c r="H981" t="s">
        <v>1760</v>
      </c>
      <c r="I981">
        <v>6020702</v>
      </c>
      <c r="J981">
        <v>1</v>
      </c>
      <c r="K981" t="s">
        <v>2121</v>
      </c>
      <c r="L981" t="s">
        <v>2122</v>
      </c>
      <c r="N981">
        <v>0</v>
      </c>
      <c r="O981">
        <v>1</v>
      </c>
      <c r="P981">
        <v>1</v>
      </c>
      <c r="Q981">
        <v>1</v>
      </c>
      <c r="R981">
        <v>0</v>
      </c>
      <c r="S981">
        <v>0</v>
      </c>
      <c r="T981">
        <v>0</v>
      </c>
      <c r="U981" s="50">
        <v>46273.671574074076</v>
      </c>
      <c r="V981" s="50">
        <v>46273.671574074076</v>
      </c>
      <c r="W981" s="51">
        <v>46273</v>
      </c>
      <c r="X981" t="s">
        <v>1747</v>
      </c>
      <c r="Y981" t="s">
        <v>492</v>
      </c>
    </row>
    <row r="982" spans="1:25" ht="15" customHeight="1" x14ac:dyDescent="0.35">
      <c r="A982">
        <v>3</v>
      </c>
      <c r="B982" s="50">
        <v>46273.697916666657</v>
      </c>
      <c r="C982">
        <v>11708253</v>
      </c>
      <c r="D982">
        <v>100006740959</v>
      </c>
      <c r="E982" t="s">
        <v>1726</v>
      </c>
      <c r="F982">
        <v>100</v>
      </c>
      <c r="G982" t="s">
        <v>1745</v>
      </c>
      <c r="H982" t="s">
        <v>1760</v>
      </c>
      <c r="I982">
        <v>6020001</v>
      </c>
      <c r="J982">
        <v>4</v>
      </c>
      <c r="K982" t="s">
        <v>2221</v>
      </c>
      <c r="L982" t="s">
        <v>2222</v>
      </c>
      <c r="N982">
        <v>0</v>
      </c>
      <c r="O982">
        <v>1</v>
      </c>
      <c r="P982">
        <v>1</v>
      </c>
      <c r="Q982">
        <v>1</v>
      </c>
      <c r="R982">
        <v>0</v>
      </c>
      <c r="S982">
        <v>0</v>
      </c>
      <c r="T982">
        <v>0</v>
      </c>
      <c r="U982" s="50">
        <v>46273.672256944446</v>
      </c>
      <c r="V982" s="50">
        <v>46273.672256944446</v>
      </c>
      <c r="W982" s="51">
        <v>46273</v>
      </c>
      <c r="X982" t="s">
        <v>1747</v>
      </c>
      <c r="Y982" t="s">
        <v>492</v>
      </c>
    </row>
    <row r="983" spans="1:25" ht="15" customHeight="1" x14ac:dyDescent="0.35">
      <c r="A983">
        <v>3</v>
      </c>
      <c r="B983" s="50">
        <v>46273.697916666657</v>
      </c>
      <c r="C983">
        <v>11708266</v>
      </c>
      <c r="D983">
        <v>100006740963</v>
      </c>
      <c r="E983" t="s">
        <v>1726</v>
      </c>
      <c r="F983">
        <v>100</v>
      </c>
      <c r="G983" t="s">
        <v>1745</v>
      </c>
      <c r="H983" t="s">
        <v>1760</v>
      </c>
      <c r="I983">
        <v>6020002</v>
      </c>
      <c r="J983">
        <v>1</v>
      </c>
      <c r="K983" t="s">
        <v>2225</v>
      </c>
      <c r="L983" t="s">
        <v>2226</v>
      </c>
      <c r="M983" t="s">
        <v>419</v>
      </c>
      <c r="N983">
        <v>2</v>
      </c>
      <c r="O983">
        <v>2</v>
      </c>
      <c r="P983">
        <v>2</v>
      </c>
      <c r="Q983">
        <v>2</v>
      </c>
      <c r="R983">
        <v>0</v>
      </c>
      <c r="S983">
        <v>0</v>
      </c>
      <c r="T983">
        <v>0</v>
      </c>
      <c r="U983" s="50">
        <v>46273.672268518523</v>
      </c>
      <c r="V983" s="50">
        <v>46273.686724537038</v>
      </c>
      <c r="W983" s="51">
        <v>46273</v>
      </c>
      <c r="X983" t="s">
        <v>1747</v>
      </c>
      <c r="Y983" t="s">
        <v>492</v>
      </c>
    </row>
    <row r="984" spans="1:25" ht="15" customHeight="1" x14ac:dyDescent="0.35">
      <c r="A984">
        <v>3</v>
      </c>
      <c r="B984" s="50">
        <v>46273.697916666657</v>
      </c>
      <c r="C984">
        <v>11708267</v>
      </c>
      <c r="D984">
        <v>100006740964</v>
      </c>
      <c r="E984" t="s">
        <v>1726</v>
      </c>
      <c r="F984">
        <v>100</v>
      </c>
      <c r="G984" t="s">
        <v>1745</v>
      </c>
      <c r="H984" t="s">
        <v>1760</v>
      </c>
      <c r="I984">
        <v>6020003</v>
      </c>
      <c r="J984">
        <v>2</v>
      </c>
      <c r="K984" t="s">
        <v>2227</v>
      </c>
      <c r="L984" t="s">
        <v>2228</v>
      </c>
      <c r="N984">
        <v>0</v>
      </c>
      <c r="O984">
        <v>1</v>
      </c>
      <c r="P984">
        <v>1</v>
      </c>
      <c r="Q984">
        <v>1</v>
      </c>
      <c r="R984">
        <v>0</v>
      </c>
      <c r="S984">
        <v>0</v>
      </c>
      <c r="T984">
        <v>0</v>
      </c>
      <c r="U984" s="50">
        <v>46273.672268518523</v>
      </c>
      <c r="V984" s="50">
        <v>46273.672268518523</v>
      </c>
      <c r="W984" s="51">
        <v>46273</v>
      </c>
      <c r="X984" t="s">
        <v>1747</v>
      </c>
      <c r="Y984" t="s">
        <v>492</v>
      </c>
    </row>
    <row r="985" spans="1:25" ht="15" customHeight="1" x14ac:dyDescent="0.35">
      <c r="A985">
        <v>3</v>
      </c>
      <c r="B985" s="50">
        <v>46273.697916666657</v>
      </c>
      <c r="C985">
        <v>11708268</v>
      </c>
      <c r="D985">
        <v>100006740964</v>
      </c>
      <c r="E985" t="s">
        <v>1726</v>
      </c>
      <c r="F985">
        <v>100</v>
      </c>
      <c r="G985" t="s">
        <v>1745</v>
      </c>
      <c r="H985" t="s">
        <v>1760</v>
      </c>
      <c r="I985">
        <v>6020003</v>
      </c>
      <c r="J985">
        <v>2</v>
      </c>
      <c r="K985" t="s">
        <v>2229</v>
      </c>
      <c r="L985" t="s">
        <v>2230</v>
      </c>
      <c r="N985">
        <v>0</v>
      </c>
      <c r="O985">
        <v>3</v>
      </c>
      <c r="P985">
        <v>3</v>
      </c>
      <c r="Q985">
        <v>3</v>
      </c>
      <c r="R985">
        <v>0</v>
      </c>
      <c r="S985">
        <v>0</v>
      </c>
      <c r="T985">
        <v>0</v>
      </c>
      <c r="U985" s="50">
        <v>46273.672268518523</v>
      </c>
      <c r="V985" s="50">
        <v>46273.672268518523</v>
      </c>
      <c r="W985" s="51">
        <v>46273</v>
      </c>
      <c r="X985" t="s">
        <v>1747</v>
      </c>
      <c r="Y985" t="s">
        <v>492</v>
      </c>
    </row>
    <row r="986" spans="1:25" ht="15" customHeight="1" x14ac:dyDescent="0.35">
      <c r="A986">
        <v>3</v>
      </c>
      <c r="B986" s="50">
        <v>46273.697916666657</v>
      </c>
      <c r="C986">
        <v>11708283</v>
      </c>
      <c r="D986">
        <v>100006740975</v>
      </c>
      <c r="E986" t="s">
        <v>1726</v>
      </c>
      <c r="F986">
        <v>100</v>
      </c>
      <c r="G986" t="s">
        <v>1745</v>
      </c>
      <c r="H986" t="s">
        <v>1760</v>
      </c>
      <c r="I986">
        <v>6021701</v>
      </c>
      <c r="J986">
        <v>4</v>
      </c>
      <c r="K986" t="s">
        <v>2163</v>
      </c>
      <c r="L986" t="s">
        <v>2164</v>
      </c>
      <c r="N986">
        <v>0</v>
      </c>
      <c r="O986">
        <v>2</v>
      </c>
      <c r="P986">
        <v>2</v>
      </c>
      <c r="Q986">
        <v>2</v>
      </c>
      <c r="R986">
        <v>0</v>
      </c>
      <c r="S986">
        <v>0</v>
      </c>
      <c r="T986">
        <v>0</v>
      </c>
      <c r="U986" s="50">
        <v>46273.673657407409</v>
      </c>
      <c r="V986" s="50">
        <v>46273.673657407409</v>
      </c>
      <c r="W986" s="51">
        <v>46273</v>
      </c>
      <c r="X986" t="s">
        <v>1747</v>
      </c>
      <c r="Y986" t="s">
        <v>492</v>
      </c>
    </row>
    <row r="987" spans="1:25" ht="15" customHeight="1" x14ac:dyDescent="0.35">
      <c r="A987">
        <v>3</v>
      </c>
      <c r="B987" s="50">
        <v>46273.697916666657</v>
      </c>
      <c r="C987">
        <v>11708297</v>
      </c>
      <c r="D987">
        <v>100006740977</v>
      </c>
      <c r="E987" t="s">
        <v>1726</v>
      </c>
      <c r="F987">
        <v>100</v>
      </c>
      <c r="G987" t="s">
        <v>1745</v>
      </c>
      <c r="H987" t="s">
        <v>1760</v>
      </c>
      <c r="I987">
        <v>6021101</v>
      </c>
      <c r="J987">
        <v>1</v>
      </c>
      <c r="K987" t="s">
        <v>2233</v>
      </c>
      <c r="L987" t="s">
        <v>2234</v>
      </c>
      <c r="N987">
        <v>0</v>
      </c>
      <c r="O987">
        <v>1</v>
      </c>
      <c r="P987">
        <v>1</v>
      </c>
      <c r="Q987">
        <v>1</v>
      </c>
      <c r="R987">
        <v>0</v>
      </c>
      <c r="S987">
        <v>0</v>
      </c>
      <c r="T987">
        <v>0</v>
      </c>
      <c r="U987" s="50">
        <v>46273.673668981479</v>
      </c>
      <c r="V987" s="50">
        <v>46273.673668981479</v>
      </c>
      <c r="W987" s="51">
        <v>46273</v>
      </c>
      <c r="X987" t="s">
        <v>1747</v>
      </c>
      <c r="Y987" t="s">
        <v>492</v>
      </c>
    </row>
    <row r="988" spans="1:25" ht="15" customHeight="1" x14ac:dyDescent="0.35">
      <c r="A988">
        <v>3</v>
      </c>
      <c r="B988" s="50">
        <v>46273.697916666657</v>
      </c>
      <c r="C988">
        <v>11708298</v>
      </c>
      <c r="D988">
        <v>100006740978</v>
      </c>
      <c r="E988" t="s">
        <v>1726</v>
      </c>
      <c r="F988">
        <v>100</v>
      </c>
      <c r="G988" t="s">
        <v>1745</v>
      </c>
      <c r="H988" t="s">
        <v>1760</v>
      </c>
      <c r="I988">
        <v>6021702</v>
      </c>
      <c r="J988">
        <v>1</v>
      </c>
      <c r="K988" t="s">
        <v>2141</v>
      </c>
      <c r="L988" t="s">
        <v>2142</v>
      </c>
      <c r="N988">
        <v>0</v>
      </c>
      <c r="O988">
        <v>2</v>
      </c>
      <c r="P988">
        <v>2</v>
      </c>
      <c r="Q988">
        <v>2</v>
      </c>
      <c r="R988">
        <v>0</v>
      </c>
      <c r="S988">
        <v>0</v>
      </c>
      <c r="T988">
        <v>0</v>
      </c>
      <c r="U988" s="50">
        <v>46273.673668981479</v>
      </c>
      <c r="V988" s="50">
        <v>46273.673668981479</v>
      </c>
      <c r="W988" s="51">
        <v>46273</v>
      </c>
      <c r="X988" t="s">
        <v>1747</v>
      </c>
      <c r="Y988" t="s">
        <v>492</v>
      </c>
    </row>
    <row r="989" spans="1:25" ht="15" customHeight="1" x14ac:dyDescent="0.35">
      <c r="A989">
        <v>3</v>
      </c>
      <c r="B989" s="50">
        <v>46273.697916666657</v>
      </c>
      <c r="C989">
        <v>11708299</v>
      </c>
      <c r="D989">
        <v>100006740978</v>
      </c>
      <c r="E989" t="s">
        <v>1726</v>
      </c>
      <c r="F989">
        <v>100</v>
      </c>
      <c r="G989" t="s">
        <v>1745</v>
      </c>
      <c r="H989" t="s">
        <v>1760</v>
      </c>
      <c r="I989">
        <v>6021702</v>
      </c>
      <c r="J989">
        <v>1</v>
      </c>
      <c r="K989" t="s">
        <v>2219</v>
      </c>
      <c r="L989" t="s">
        <v>2220</v>
      </c>
      <c r="N989">
        <v>0</v>
      </c>
      <c r="O989">
        <v>1</v>
      </c>
      <c r="P989">
        <v>1</v>
      </c>
      <c r="Q989">
        <v>1</v>
      </c>
      <c r="R989">
        <v>0</v>
      </c>
      <c r="S989">
        <v>0</v>
      </c>
      <c r="T989">
        <v>0</v>
      </c>
      <c r="U989" s="50">
        <v>46273.673668981479</v>
      </c>
      <c r="V989" s="50">
        <v>46273.673668981479</v>
      </c>
      <c r="W989" s="51">
        <v>46273</v>
      </c>
      <c r="X989" t="s">
        <v>1747</v>
      </c>
      <c r="Y989" t="s">
        <v>492</v>
      </c>
    </row>
    <row r="990" spans="1:25" ht="15" customHeight="1" x14ac:dyDescent="0.35">
      <c r="A990">
        <v>3</v>
      </c>
      <c r="B990" s="50">
        <v>46273.697916666657</v>
      </c>
      <c r="C990">
        <v>11708300</v>
      </c>
      <c r="D990">
        <v>100006740978</v>
      </c>
      <c r="E990" t="s">
        <v>1726</v>
      </c>
      <c r="F990">
        <v>100</v>
      </c>
      <c r="G990" t="s">
        <v>1745</v>
      </c>
      <c r="H990" t="s">
        <v>1760</v>
      </c>
      <c r="I990">
        <v>6021702</v>
      </c>
      <c r="J990">
        <v>1</v>
      </c>
      <c r="K990" t="s">
        <v>2043</v>
      </c>
      <c r="L990" t="s">
        <v>2044</v>
      </c>
      <c r="N990">
        <v>0</v>
      </c>
      <c r="O990">
        <v>1</v>
      </c>
      <c r="P990">
        <v>1</v>
      </c>
      <c r="Q990">
        <v>1</v>
      </c>
      <c r="R990">
        <v>0</v>
      </c>
      <c r="S990">
        <v>0</v>
      </c>
      <c r="T990">
        <v>0</v>
      </c>
      <c r="U990" s="50">
        <v>46273.673668981479</v>
      </c>
      <c r="V990" s="50">
        <v>46273.673668981479</v>
      </c>
      <c r="W990" s="51">
        <v>46273</v>
      </c>
      <c r="X990" t="s">
        <v>1747</v>
      </c>
      <c r="Y990" t="s">
        <v>492</v>
      </c>
    </row>
    <row r="991" spans="1:25" ht="15" customHeight="1" x14ac:dyDescent="0.35">
      <c r="A991">
        <v>3</v>
      </c>
      <c r="B991" s="50">
        <v>46273.697916666657</v>
      </c>
      <c r="C991">
        <v>11708301</v>
      </c>
      <c r="D991">
        <v>100006740978</v>
      </c>
      <c r="E991" t="s">
        <v>1726</v>
      </c>
      <c r="F991">
        <v>100</v>
      </c>
      <c r="G991" t="s">
        <v>1745</v>
      </c>
      <c r="H991" t="s">
        <v>1760</v>
      </c>
      <c r="I991">
        <v>6021702</v>
      </c>
      <c r="J991">
        <v>1</v>
      </c>
      <c r="K991" t="s">
        <v>2121</v>
      </c>
      <c r="L991" t="s">
        <v>2122</v>
      </c>
      <c r="N991">
        <v>0</v>
      </c>
      <c r="O991">
        <v>1</v>
      </c>
      <c r="P991">
        <v>1</v>
      </c>
      <c r="Q991">
        <v>1</v>
      </c>
      <c r="R991">
        <v>0</v>
      </c>
      <c r="S991">
        <v>0</v>
      </c>
      <c r="T991">
        <v>0</v>
      </c>
      <c r="U991" s="50">
        <v>46273.673668981479</v>
      </c>
      <c r="V991" s="50">
        <v>46273.673668981479</v>
      </c>
      <c r="W991" s="51">
        <v>46273</v>
      </c>
      <c r="X991" t="s">
        <v>1747</v>
      </c>
      <c r="Y991" t="s">
        <v>492</v>
      </c>
    </row>
    <row r="992" spans="1:25" ht="15" customHeight="1" x14ac:dyDescent="0.35">
      <c r="A992">
        <v>3</v>
      </c>
      <c r="B992" s="50">
        <v>46273.697916666657</v>
      </c>
      <c r="C992">
        <v>11708302</v>
      </c>
      <c r="D992">
        <v>100006740978</v>
      </c>
      <c r="E992" t="s">
        <v>1726</v>
      </c>
      <c r="F992">
        <v>100</v>
      </c>
      <c r="G992" t="s">
        <v>1745</v>
      </c>
      <c r="H992" t="s">
        <v>1760</v>
      </c>
      <c r="I992">
        <v>6021702</v>
      </c>
      <c r="J992">
        <v>1</v>
      </c>
      <c r="K992" t="s">
        <v>2235</v>
      </c>
      <c r="L992" t="s">
        <v>2236</v>
      </c>
      <c r="N992">
        <v>0</v>
      </c>
      <c r="O992">
        <v>1</v>
      </c>
      <c r="P992">
        <v>1</v>
      </c>
      <c r="Q992">
        <v>1</v>
      </c>
      <c r="R992">
        <v>0</v>
      </c>
      <c r="S992">
        <v>0</v>
      </c>
      <c r="T992">
        <v>0</v>
      </c>
      <c r="U992" s="50">
        <v>46273.673668981479</v>
      </c>
      <c r="V992" s="50">
        <v>46273.673668981479</v>
      </c>
      <c r="W992" s="51">
        <v>46273</v>
      </c>
      <c r="X992" t="s">
        <v>1747</v>
      </c>
      <c r="Y992" t="s">
        <v>492</v>
      </c>
    </row>
    <row r="993" spans="1:25" ht="15" customHeight="1" x14ac:dyDescent="0.35">
      <c r="A993">
        <v>3</v>
      </c>
      <c r="B993" s="50">
        <v>46273.697916666657</v>
      </c>
      <c r="C993">
        <v>11708303</v>
      </c>
      <c r="D993">
        <v>100006740978</v>
      </c>
      <c r="E993" t="s">
        <v>1726</v>
      </c>
      <c r="F993">
        <v>100</v>
      </c>
      <c r="G993" t="s">
        <v>1745</v>
      </c>
      <c r="H993" t="s">
        <v>1760</v>
      </c>
      <c r="I993">
        <v>6021702</v>
      </c>
      <c r="J993">
        <v>1</v>
      </c>
      <c r="K993" t="s">
        <v>2095</v>
      </c>
      <c r="L993" t="s">
        <v>2096</v>
      </c>
      <c r="N993">
        <v>0</v>
      </c>
      <c r="O993">
        <v>1</v>
      </c>
      <c r="P993">
        <v>1</v>
      </c>
      <c r="Q993">
        <v>1</v>
      </c>
      <c r="R993">
        <v>0</v>
      </c>
      <c r="S993">
        <v>0</v>
      </c>
      <c r="T993">
        <v>0</v>
      </c>
      <c r="U993" s="50">
        <v>46273.673668981479</v>
      </c>
      <c r="V993" s="50">
        <v>46273.673668981479</v>
      </c>
      <c r="W993" s="51">
        <v>46273</v>
      </c>
      <c r="X993" t="s">
        <v>1747</v>
      </c>
      <c r="Y993" t="s">
        <v>492</v>
      </c>
    </row>
    <row r="994" spans="1:25" ht="15" customHeight="1" x14ac:dyDescent="0.35">
      <c r="A994">
        <v>3</v>
      </c>
      <c r="B994" s="50">
        <v>46273.697916666657</v>
      </c>
      <c r="C994">
        <v>11708313</v>
      </c>
      <c r="D994">
        <v>100006740984</v>
      </c>
      <c r="E994" t="s">
        <v>1726</v>
      </c>
      <c r="F994">
        <v>100</v>
      </c>
      <c r="G994" t="s">
        <v>1745</v>
      </c>
      <c r="H994" t="s">
        <v>1760</v>
      </c>
      <c r="I994">
        <v>6022501</v>
      </c>
      <c r="J994">
        <v>3</v>
      </c>
      <c r="K994" t="s">
        <v>1845</v>
      </c>
      <c r="L994" t="s">
        <v>1846</v>
      </c>
      <c r="N994">
        <v>0</v>
      </c>
      <c r="O994">
        <v>1</v>
      </c>
      <c r="P994">
        <v>1</v>
      </c>
      <c r="Q994">
        <v>1</v>
      </c>
      <c r="R994">
        <v>0</v>
      </c>
      <c r="S994">
        <v>0</v>
      </c>
      <c r="T994">
        <v>0</v>
      </c>
      <c r="U994" s="50">
        <v>46273.675729166673</v>
      </c>
      <c r="V994" s="50">
        <v>46273.675729166673</v>
      </c>
      <c r="W994" s="51">
        <v>46273</v>
      </c>
      <c r="X994" t="s">
        <v>1747</v>
      </c>
      <c r="Y994" t="s">
        <v>492</v>
      </c>
    </row>
    <row r="995" spans="1:25" ht="15" customHeight="1" x14ac:dyDescent="0.35">
      <c r="A995">
        <v>3</v>
      </c>
      <c r="B995" s="50">
        <v>46273.697916666657</v>
      </c>
      <c r="C995">
        <v>11708314</v>
      </c>
      <c r="D995">
        <v>100006740984</v>
      </c>
      <c r="E995" t="s">
        <v>1726</v>
      </c>
      <c r="F995">
        <v>100</v>
      </c>
      <c r="G995" t="s">
        <v>1745</v>
      </c>
      <c r="H995" t="s">
        <v>1760</v>
      </c>
      <c r="I995">
        <v>6022501</v>
      </c>
      <c r="J995">
        <v>3</v>
      </c>
      <c r="K995" t="s">
        <v>1889</v>
      </c>
      <c r="L995" t="s">
        <v>1890</v>
      </c>
      <c r="N995">
        <v>0</v>
      </c>
      <c r="O995">
        <v>1</v>
      </c>
      <c r="P995">
        <v>1</v>
      </c>
      <c r="Q995">
        <v>1</v>
      </c>
      <c r="R995">
        <v>0</v>
      </c>
      <c r="S995">
        <v>0</v>
      </c>
      <c r="T995">
        <v>0</v>
      </c>
      <c r="U995" s="50">
        <v>46273.675729166673</v>
      </c>
      <c r="V995" s="50">
        <v>46273.675729166673</v>
      </c>
      <c r="W995" s="51">
        <v>46273</v>
      </c>
      <c r="X995" t="s">
        <v>1747</v>
      </c>
      <c r="Y995" t="s">
        <v>492</v>
      </c>
    </row>
    <row r="996" spans="1:25" ht="15" customHeight="1" x14ac:dyDescent="0.35">
      <c r="A996">
        <v>3</v>
      </c>
      <c r="B996" s="50">
        <v>46273.697916666657</v>
      </c>
      <c r="C996">
        <v>11708315</v>
      </c>
      <c r="D996">
        <v>100006740985</v>
      </c>
      <c r="E996" t="s">
        <v>1726</v>
      </c>
      <c r="F996">
        <v>100</v>
      </c>
      <c r="G996" t="s">
        <v>1745</v>
      </c>
      <c r="H996" t="s">
        <v>1760</v>
      </c>
      <c r="I996">
        <v>6023201</v>
      </c>
      <c r="J996">
        <v>3</v>
      </c>
      <c r="K996" t="s">
        <v>2237</v>
      </c>
      <c r="L996" t="s">
        <v>2238</v>
      </c>
      <c r="N996">
        <v>0</v>
      </c>
      <c r="O996">
        <v>1</v>
      </c>
      <c r="P996">
        <v>1</v>
      </c>
      <c r="Q996">
        <v>1</v>
      </c>
      <c r="R996">
        <v>0</v>
      </c>
      <c r="S996">
        <v>0</v>
      </c>
      <c r="T996">
        <v>0</v>
      </c>
      <c r="U996" s="50">
        <v>46273.675740740742</v>
      </c>
      <c r="V996" s="50">
        <v>46273.675740740742</v>
      </c>
      <c r="W996" s="51">
        <v>46273</v>
      </c>
      <c r="X996" t="s">
        <v>1747</v>
      </c>
      <c r="Y996" t="s">
        <v>492</v>
      </c>
    </row>
    <row r="997" spans="1:25" ht="15" customHeight="1" x14ac:dyDescent="0.35">
      <c r="A997">
        <v>3</v>
      </c>
      <c r="B997" s="50">
        <v>46273.697916666657</v>
      </c>
      <c r="C997">
        <v>11708316</v>
      </c>
      <c r="D997">
        <v>100006740985</v>
      </c>
      <c r="E997" t="s">
        <v>1726</v>
      </c>
      <c r="F997">
        <v>100</v>
      </c>
      <c r="G997" t="s">
        <v>1745</v>
      </c>
      <c r="H997" t="s">
        <v>1760</v>
      </c>
      <c r="I997">
        <v>6023201</v>
      </c>
      <c r="J997">
        <v>3</v>
      </c>
      <c r="K997" t="s">
        <v>1855</v>
      </c>
      <c r="L997" t="s">
        <v>1856</v>
      </c>
      <c r="N997">
        <v>0</v>
      </c>
      <c r="O997">
        <v>8</v>
      </c>
      <c r="P997">
        <v>8</v>
      </c>
      <c r="Q997">
        <v>8</v>
      </c>
      <c r="R997">
        <v>0</v>
      </c>
      <c r="S997">
        <v>0</v>
      </c>
      <c r="T997">
        <v>0</v>
      </c>
      <c r="U997" s="50">
        <v>46273.675740740742</v>
      </c>
      <c r="V997" s="50">
        <v>46273.675740740742</v>
      </c>
      <c r="W997" s="51">
        <v>46273</v>
      </c>
      <c r="X997" t="s">
        <v>1747</v>
      </c>
      <c r="Y997" t="s">
        <v>492</v>
      </c>
    </row>
    <row r="998" spans="1:25" ht="15" customHeight="1" x14ac:dyDescent="0.35">
      <c r="A998">
        <v>3</v>
      </c>
      <c r="B998" s="50">
        <v>46273.697916666657</v>
      </c>
      <c r="C998">
        <v>11708317</v>
      </c>
      <c r="D998">
        <v>100006740985</v>
      </c>
      <c r="E998" t="s">
        <v>1726</v>
      </c>
      <c r="F998">
        <v>100</v>
      </c>
      <c r="G998" t="s">
        <v>1745</v>
      </c>
      <c r="H998" t="s">
        <v>1760</v>
      </c>
      <c r="I998">
        <v>6023201</v>
      </c>
      <c r="J998">
        <v>3</v>
      </c>
      <c r="K998" t="s">
        <v>2239</v>
      </c>
      <c r="L998" t="s">
        <v>2240</v>
      </c>
      <c r="N998">
        <v>0</v>
      </c>
      <c r="O998">
        <v>2</v>
      </c>
      <c r="P998">
        <v>2</v>
      </c>
      <c r="Q998">
        <v>2</v>
      </c>
      <c r="R998">
        <v>0</v>
      </c>
      <c r="S998">
        <v>0</v>
      </c>
      <c r="T998">
        <v>0</v>
      </c>
      <c r="U998" s="50">
        <v>46273.675740740742</v>
      </c>
      <c r="V998" s="50">
        <v>46273.675740740742</v>
      </c>
      <c r="W998" s="51">
        <v>46273</v>
      </c>
      <c r="X998" t="s">
        <v>1747</v>
      </c>
      <c r="Y998" t="s">
        <v>492</v>
      </c>
    </row>
    <row r="999" spans="1:25" ht="15" customHeight="1" x14ac:dyDescent="0.35">
      <c r="A999">
        <v>3</v>
      </c>
      <c r="B999" s="50">
        <v>46273.697916666657</v>
      </c>
      <c r="C999">
        <v>11708318</v>
      </c>
      <c r="D999">
        <v>100006740985</v>
      </c>
      <c r="E999" t="s">
        <v>1726</v>
      </c>
      <c r="F999">
        <v>100</v>
      </c>
      <c r="G999" t="s">
        <v>1745</v>
      </c>
      <c r="H999" t="s">
        <v>1760</v>
      </c>
      <c r="I999">
        <v>6023201</v>
      </c>
      <c r="J999">
        <v>3</v>
      </c>
      <c r="K999" t="s">
        <v>1859</v>
      </c>
      <c r="L999" t="s">
        <v>1860</v>
      </c>
      <c r="N999">
        <v>0</v>
      </c>
      <c r="O999">
        <v>1</v>
      </c>
      <c r="P999">
        <v>1</v>
      </c>
      <c r="Q999">
        <v>1</v>
      </c>
      <c r="R999">
        <v>0</v>
      </c>
      <c r="S999">
        <v>0</v>
      </c>
      <c r="T999">
        <v>0</v>
      </c>
      <c r="U999" s="50">
        <v>46273.675740740742</v>
      </c>
      <c r="V999" s="50">
        <v>46273.675740740742</v>
      </c>
      <c r="W999" s="51">
        <v>46273</v>
      </c>
      <c r="X999" t="s">
        <v>1747</v>
      </c>
      <c r="Y999" t="s">
        <v>492</v>
      </c>
    </row>
    <row r="1000" spans="1:25" ht="15" customHeight="1" x14ac:dyDescent="0.35">
      <c r="A1000">
        <v>3</v>
      </c>
      <c r="B1000" s="50">
        <v>46273.697916666657</v>
      </c>
      <c r="C1000">
        <v>11708319</v>
      </c>
      <c r="D1000">
        <v>100006740985</v>
      </c>
      <c r="E1000" t="s">
        <v>1726</v>
      </c>
      <c r="F1000">
        <v>100</v>
      </c>
      <c r="G1000" t="s">
        <v>1745</v>
      </c>
      <c r="H1000" t="s">
        <v>1760</v>
      </c>
      <c r="I1000">
        <v>6023201</v>
      </c>
      <c r="J1000">
        <v>3</v>
      </c>
      <c r="K1000" t="s">
        <v>1845</v>
      </c>
      <c r="L1000" t="s">
        <v>1846</v>
      </c>
      <c r="N1000">
        <v>0</v>
      </c>
      <c r="O1000">
        <v>1</v>
      </c>
      <c r="P1000">
        <v>1</v>
      </c>
      <c r="Q1000">
        <v>1</v>
      </c>
      <c r="R1000">
        <v>0</v>
      </c>
      <c r="S1000">
        <v>0</v>
      </c>
      <c r="T1000">
        <v>0</v>
      </c>
      <c r="U1000" s="50">
        <v>46273.675740740742</v>
      </c>
      <c r="V1000" s="50">
        <v>46273.675740740742</v>
      </c>
      <c r="W1000" s="51">
        <v>46273</v>
      </c>
      <c r="X1000" t="s">
        <v>1747</v>
      </c>
      <c r="Y1000" t="s">
        <v>492</v>
      </c>
    </row>
    <row r="1001" spans="1:25" ht="15" customHeight="1" x14ac:dyDescent="0.35">
      <c r="A1001">
        <v>3</v>
      </c>
      <c r="B1001" s="50">
        <v>46273.697916666657</v>
      </c>
      <c r="C1001">
        <v>11708320</v>
      </c>
      <c r="D1001">
        <v>100006740986</v>
      </c>
      <c r="E1001" t="s">
        <v>1726</v>
      </c>
      <c r="F1001">
        <v>100</v>
      </c>
      <c r="G1001" t="s">
        <v>1745</v>
      </c>
      <c r="H1001" t="s">
        <v>1760</v>
      </c>
      <c r="I1001">
        <v>6024001</v>
      </c>
      <c r="J1001">
        <v>3</v>
      </c>
      <c r="K1001" t="s">
        <v>1889</v>
      </c>
      <c r="L1001" t="s">
        <v>1890</v>
      </c>
      <c r="N1001">
        <v>0</v>
      </c>
      <c r="O1001">
        <v>1</v>
      </c>
      <c r="P1001">
        <v>1</v>
      </c>
      <c r="Q1001">
        <v>1</v>
      </c>
      <c r="R1001">
        <v>0</v>
      </c>
      <c r="S1001">
        <v>0</v>
      </c>
      <c r="T1001">
        <v>0</v>
      </c>
      <c r="U1001" s="50">
        <v>46273.676423611112</v>
      </c>
      <c r="V1001" s="50">
        <v>46273.676423611112</v>
      </c>
      <c r="W1001" s="51">
        <v>46273</v>
      </c>
      <c r="X1001" t="s">
        <v>1747</v>
      </c>
      <c r="Y1001" t="s">
        <v>492</v>
      </c>
    </row>
    <row r="1002" spans="1:25" ht="15" customHeight="1" x14ac:dyDescent="0.35">
      <c r="A1002">
        <v>3</v>
      </c>
      <c r="B1002" s="50">
        <v>46273.697916666657</v>
      </c>
      <c r="C1002">
        <v>11708352</v>
      </c>
      <c r="D1002">
        <v>100006740998</v>
      </c>
      <c r="E1002" t="s">
        <v>1726</v>
      </c>
      <c r="F1002">
        <v>100</v>
      </c>
      <c r="G1002" t="s">
        <v>1745</v>
      </c>
      <c r="H1002" t="s">
        <v>1760</v>
      </c>
      <c r="I1002">
        <v>6024401</v>
      </c>
      <c r="J1002">
        <v>2</v>
      </c>
      <c r="K1002" t="s">
        <v>2243</v>
      </c>
      <c r="L1002" t="s">
        <v>2244</v>
      </c>
      <c r="N1002">
        <v>0</v>
      </c>
      <c r="O1002">
        <v>2</v>
      </c>
      <c r="P1002">
        <v>2</v>
      </c>
      <c r="Q1002">
        <v>2</v>
      </c>
      <c r="R1002">
        <v>0</v>
      </c>
      <c r="S1002">
        <v>0</v>
      </c>
      <c r="T1002">
        <v>0</v>
      </c>
      <c r="U1002" s="50">
        <v>46273.678518518522</v>
      </c>
      <c r="V1002" s="50">
        <v>46273.678518518522</v>
      </c>
      <c r="W1002" s="51">
        <v>46273</v>
      </c>
      <c r="X1002" t="s">
        <v>1747</v>
      </c>
      <c r="Y1002" t="s">
        <v>492</v>
      </c>
    </row>
    <row r="1003" spans="1:25" ht="15" customHeight="1" x14ac:dyDescent="0.35">
      <c r="A1003">
        <v>3</v>
      </c>
      <c r="B1003" s="50">
        <v>46273.697916666657</v>
      </c>
      <c r="C1003">
        <v>11708353</v>
      </c>
      <c r="D1003">
        <v>100006740999</v>
      </c>
      <c r="E1003" t="s">
        <v>1726</v>
      </c>
      <c r="F1003">
        <v>100</v>
      </c>
      <c r="G1003" t="s">
        <v>1745</v>
      </c>
      <c r="H1003" t="s">
        <v>1760</v>
      </c>
      <c r="I1003">
        <v>6024402</v>
      </c>
      <c r="J1003">
        <v>2</v>
      </c>
      <c r="K1003" t="s">
        <v>2245</v>
      </c>
      <c r="L1003" t="s">
        <v>2246</v>
      </c>
      <c r="N1003">
        <v>0</v>
      </c>
      <c r="O1003">
        <v>2</v>
      </c>
      <c r="P1003">
        <v>2</v>
      </c>
      <c r="Q1003">
        <v>2</v>
      </c>
      <c r="R1003">
        <v>0</v>
      </c>
      <c r="S1003">
        <v>0</v>
      </c>
      <c r="T1003">
        <v>0</v>
      </c>
      <c r="U1003" s="50">
        <v>46273.678518518522</v>
      </c>
      <c r="V1003" s="50">
        <v>46273.678518518522</v>
      </c>
      <c r="W1003" s="51">
        <v>46273</v>
      </c>
      <c r="X1003" t="s">
        <v>1747</v>
      </c>
      <c r="Y1003" t="s">
        <v>492</v>
      </c>
    </row>
    <row r="1004" spans="1:25" ht="15" customHeight="1" x14ac:dyDescent="0.35">
      <c r="A1004">
        <v>3</v>
      </c>
      <c r="B1004" s="50">
        <v>46273.697916666657</v>
      </c>
      <c r="C1004">
        <v>11708354</v>
      </c>
      <c r="D1004">
        <v>100006741001</v>
      </c>
      <c r="E1004" t="s">
        <v>1726</v>
      </c>
      <c r="F1004">
        <v>100</v>
      </c>
      <c r="G1004" t="s">
        <v>1745</v>
      </c>
      <c r="H1004" t="s">
        <v>1760</v>
      </c>
      <c r="I1004">
        <v>6025002</v>
      </c>
      <c r="J1004">
        <v>2</v>
      </c>
      <c r="K1004" t="s">
        <v>2247</v>
      </c>
      <c r="L1004" t="s">
        <v>2248</v>
      </c>
      <c r="N1004">
        <v>0</v>
      </c>
      <c r="O1004">
        <v>3</v>
      </c>
      <c r="P1004">
        <v>3</v>
      </c>
      <c r="Q1004">
        <v>3</v>
      </c>
      <c r="R1004">
        <v>0</v>
      </c>
      <c r="S1004">
        <v>0</v>
      </c>
      <c r="T1004">
        <v>0</v>
      </c>
      <c r="U1004" s="50">
        <v>46273.679201388892</v>
      </c>
      <c r="V1004" s="50">
        <v>46273.679201388892</v>
      </c>
      <c r="W1004" s="51">
        <v>46273</v>
      </c>
      <c r="X1004" t="s">
        <v>1747</v>
      </c>
      <c r="Y1004" t="s">
        <v>492</v>
      </c>
    </row>
    <row r="1005" spans="1:25" ht="15" customHeight="1" x14ac:dyDescent="0.35">
      <c r="A1005">
        <v>3</v>
      </c>
      <c r="B1005" s="50">
        <v>46273.697916666657</v>
      </c>
      <c r="C1005">
        <v>11708369</v>
      </c>
      <c r="D1005">
        <v>100006741007</v>
      </c>
      <c r="E1005" t="s">
        <v>1726</v>
      </c>
      <c r="F1005">
        <v>100</v>
      </c>
      <c r="G1005" t="s">
        <v>1745</v>
      </c>
      <c r="H1005" t="s">
        <v>1760</v>
      </c>
      <c r="I1005">
        <v>6025401</v>
      </c>
      <c r="J1005">
        <v>3</v>
      </c>
      <c r="K1005" t="s">
        <v>2249</v>
      </c>
      <c r="L1005" t="s">
        <v>2250</v>
      </c>
      <c r="N1005">
        <v>0</v>
      </c>
      <c r="O1005">
        <v>1</v>
      </c>
      <c r="P1005">
        <v>1</v>
      </c>
      <c r="Q1005">
        <v>1</v>
      </c>
      <c r="R1005">
        <v>0</v>
      </c>
      <c r="S1005">
        <v>0</v>
      </c>
      <c r="T1005">
        <v>0</v>
      </c>
      <c r="U1005" s="50">
        <v>46273.679907407408</v>
      </c>
      <c r="V1005" s="50">
        <v>46273.679907407408</v>
      </c>
      <c r="W1005" s="51">
        <v>46273</v>
      </c>
      <c r="X1005" t="s">
        <v>1747</v>
      </c>
      <c r="Y1005" t="s">
        <v>492</v>
      </c>
    </row>
    <row r="1006" spans="1:25" ht="15" customHeight="1" x14ac:dyDescent="0.35">
      <c r="A1006">
        <v>3</v>
      </c>
      <c r="B1006" s="50">
        <v>46273.697916666657</v>
      </c>
      <c r="C1006">
        <v>11708396</v>
      </c>
      <c r="D1006">
        <v>100006741021</v>
      </c>
      <c r="E1006" t="s">
        <v>1726</v>
      </c>
      <c r="F1006">
        <v>100</v>
      </c>
      <c r="G1006" t="s">
        <v>1745</v>
      </c>
      <c r="H1006" t="s">
        <v>1760</v>
      </c>
      <c r="I1006">
        <v>6027201</v>
      </c>
      <c r="J1006">
        <v>4</v>
      </c>
      <c r="K1006" t="s">
        <v>2251</v>
      </c>
      <c r="L1006" t="s">
        <v>2252</v>
      </c>
      <c r="N1006">
        <v>0</v>
      </c>
      <c r="O1006">
        <v>1</v>
      </c>
      <c r="P1006">
        <v>1</v>
      </c>
      <c r="Q1006">
        <v>1</v>
      </c>
      <c r="R1006">
        <v>0</v>
      </c>
      <c r="S1006">
        <v>0</v>
      </c>
      <c r="T1006">
        <v>0</v>
      </c>
      <c r="U1006" s="50">
        <v>46273.680613425917</v>
      </c>
      <c r="V1006" s="50">
        <v>46273.680613425917</v>
      </c>
      <c r="W1006" s="51">
        <v>46273</v>
      </c>
      <c r="X1006" t="s">
        <v>1747</v>
      </c>
      <c r="Y1006" t="s">
        <v>492</v>
      </c>
    </row>
    <row r="1007" spans="1:25" ht="15" customHeight="1" x14ac:dyDescent="0.35">
      <c r="A1007">
        <v>3</v>
      </c>
      <c r="B1007" s="50">
        <v>46273.697916666657</v>
      </c>
      <c r="C1007">
        <v>11708407</v>
      </c>
      <c r="D1007">
        <v>100006741026</v>
      </c>
      <c r="E1007" t="s">
        <v>1726</v>
      </c>
      <c r="F1007">
        <v>100</v>
      </c>
      <c r="G1007" t="s">
        <v>1745</v>
      </c>
      <c r="H1007" t="s">
        <v>1760</v>
      </c>
      <c r="I1007">
        <v>6026401</v>
      </c>
      <c r="J1007">
        <v>3</v>
      </c>
      <c r="K1007" t="s">
        <v>2249</v>
      </c>
      <c r="L1007" t="s">
        <v>2250</v>
      </c>
      <c r="N1007">
        <v>0</v>
      </c>
      <c r="O1007">
        <v>1</v>
      </c>
      <c r="P1007">
        <v>1</v>
      </c>
      <c r="Q1007">
        <v>1</v>
      </c>
      <c r="R1007">
        <v>0</v>
      </c>
      <c r="S1007">
        <v>0</v>
      </c>
      <c r="T1007">
        <v>0</v>
      </c>
      <c r="U1007" s="50">
        <v>46273.680625000001</v>
      </c>
      <c r="V1007" s="50">
        <v>46273.680625000001</v>
      </c>
      <c r="W1007" s="51">
        <v>46273</v>
      </c>
      <c r="X1007" t="s">
        <v>1747</v>
      </c>
      <c r="Y1007" t="s">
        <v>492</v>
      </c>
    </row>
    <row r="1008" spans="1:25" ht="15" customHeight="1" x14ac:dyDescent="0.35">
      <c r="A1008">
        <v>3</v>
      </c>
      <c r="B1008" s="50">
        <v>46273.697916666657</v>
      </c>
      <c r="C1008">
        <v>11708408</v>
      </c>
      <c r="D1008">
        <v>100006741027</v>
      </c>
      <c r="E1008" t="s">
        <v>1726</v>
      </c>
      <c r="F1008">
        <v>100</v>
      </c>
      <c r="G1008" t="s">
        <v>1745</v>
      </c>
      <c r="H1008" t="s">
        <v>1760</v>
      </c>
      <c r="I1008">
        <v>6027203</v>
      </c>
      <c r="J1008">
        <v>2</v>
      </c>
      <c r="K1008" t="s">
        <v>2253</v>
      </c>
      <c r="L1008" t="s">
        <v>2254</v>
      </c>
      <c r="N1008">
        <v>0</v>
      </c>
      <c r="O1008">
        <v>3</v>
      </c>
      <c r="P1008">
        <v>3</v>
      </c>
      <c r="Q1008">
        <v>3</v>
      </c>
      <c r="R1008">
        <v>0</v>
      </c>
      <c r="S1008">
        <v>0</v>
      </c>
      <c r="T1008">
        <v>0</v>
      </c>
      <c r="U1008" s="50">
        <v>46273.680625000001</v>
      </c>
      <c r="V1008" s="50">
        <v>46273.680625000001</v>
      </c>
      <c r="W1008" s="51">
        <v>46273</v>
      </c>
      <c r="X1008" t="s">
        <v>1747</v>
      </c>
      <c r="Y1008" t="s">
        <v>492</v>
      </c>
    </row>
    <row r="1009" spans="1:25" ht="15" customHeight="1" x14ac:dyDescent="0.35">
      <c r="A1009">
        <v>3</v>
      </c>
      <c r="B1009" s="50">
        <v>46273.697916666657</v>
      </c>
      <c r="C1009">
        <v>11708409</v>
      </c>
      <c r="D1009">
        <v>100006741028</v>
      </c>
      <c r="E1009" t="s">
        <v>1726</v>
      </c>
      <c r="F1009">
        <v>100</v>
      </c>
      <c r="G1009" t="s">
        <v>1745</v>
      </c>
      <c r="H1009" t="s">
        <v>1760</v>
      </c>
      <c r="I1009">
        <v>6027101</v>
      </c>
      <c r="J1009">
        <v>1</v>
      </c>
      <c r="K1009" t="s">
        <v>2255</v>
      </c>
      <c r="L1009" t="s">
        <v>2256</v>
      </c>
      <c r="N1009">
        <v>0</v>
      </c>
      <c r="O1009">
        <v>1</v>
      </c>
      <c r="P1009">
        <v>1</v>
      </c>
      <c r="Q1009">
        <v>1</v>
      </c>
      <c r="R1009">
        <v>0</v>
      </c>
      <c r="S1009">
        <v>0</v>
      </c>
      <c r="T1009">
        <v>0</v>
      </c>
      <c r="U1009" s="50">
        <v>46273.680625000001</v>
      </c>
      <c r="V1009" s="50">
        <v>46273.680625000001</v>
      </c>
      <c r="W1009" s="51">
        <v>46273</v>
      </c>
      <c r="X1009" t="s">
        <v>1747</v>
      </c>
      <c r="Y1009" t="s">
        <v>492</v>
      </c>
    </row>
    <row r="1010" spans="1:25" ht="15" customHeight="1" x14ac:dyDescent="0.35">
      <c r="A1010">
        <v>3</v>
      </c>
      <c r="B1010" s="50">
        <v>46273.697916666657</v>
      </c>
      <c r="C1010">
        <v>11708426</v>
      </c>
      <c r="D1010">
        <v>100006741037</v>
      </c>
      <c r="E1010" t="s">
        <v>1726</v>
      </c>
      <c r="F1010">
        <v>100</v>
      </c>
      <c r="G1010" t="s">
        <v>1745</v>
      </c>
      <c r="H1010" t="s">
        <v>1760</v>
      </c>
      <c r="I1010">
        <v>6027501</v>
      </c>
      <c r="J1010">
        <v>4</v>
      </c>
      <c r="K1010" t="s">
        <v>2259</v>
      </c>
      <c r="L1010" t="s">
        <v>2260</v>
      </c>
      <c r="N1010">
        <v>0</v>
      </c>
      <c r="O1010">
        <v>1</v>
      </c>
      <c r="P1010">
        <v>1</v>
      </c>
      <c r="Q1010">
        <v>1</v>
      </c>
      <c r="R1010">
        <v>0</v>
      </c>
      <c r="S1010">
        <v>0</v>
      </c>
      <c r="T1010">
        <v>0</v>
      </c>
      <c r="U1010" s="50">
        <v>46273.682673611111</v>
      </c>
      <c r="V1010" s="50">
        <v>46273.682673611111</v>
      </c>
      <c r="W1010" s="51">
        <v>46273</v>
      </c>
      <c r="X1010" t="s">
        <v>1747</v>
      </c>
      <c r="Y1010" t="s">
        <v>492</v>
      </c>
    </row>
    <row r="1011" spans="1:25" ht="15" customHeight="1" x14ac:dyDescent="0.35">
      <c r="A1011">
        <v>3</v>
      </c>
      <c r="B1011" s="50">
        <v>46273.697916666657</v>
      </c>
      <c r="C1011">
        <v>11708437</v>
      </c>
      <c r="D1011">
        <v>100006741042</v>
      </c>
      <c r="E1011" t="s">
        <v>1726</v>
      </c>
      <c r="F1011">
        <v>100</v>
      </c>
      <c r="G1011" t="s">
        <v>1745</v>
      </c>
      <c r="H1011" t="s">
        <v>1760</v>
      </c>
      <c r="I1011">
        <v>6027503</v>
      </c>
      <c r="J1011">
        <v>2</v>
      </c>
      <c r="K1011" t="s">
        <v>2097</v>
      </c>
      <c r="L1011" t="s">
        <v>2098</v>
      </c>
      <c r="N1011">
        <v>0</v>
      </c>
      <c r="O1011">
        <v>2</v>
      </c>
      <c r="P1011">
        <v>2</v>
      </c>
      <c r="Q1011">
        <v>2</v>
      </c>
      <c r="R1011">
        <v>0</v>
      </c>
      <c r="S1011">
        <v>0</v>
      </c>
      <c r="T1011">
        <v>0</v>
      </c>
      <c r="U1011" s="50">
        <v>46273.682685185187</v>
      </c>
      <c r="V1011" s="50">
        <v>46273.682685185187</v>
      </c>
      <c r="W1011" s="51">
        <v>46273</v>
      </c>
      <c r="X1011" t="s">
        <v>1747</v>
      </c>
      <c r="Y1011" t="s">
        <v>492</v>
      </c>
    </row>
    <row r="1012" spans="1:25" ht="15" customHeight="1" x14ac:dyDescent="0.35">
      <c r="A1012">
        <v>3</v>
      </c>
      <c r="B1012" s="50">
        <v>46273.697916666657</v>
      </c>
      <c r="C1012">
        <v>11708456</v>
      </c>
      <c r="D1012">
        <v>100006741055</v>
      </c>
      <c r="E1012" t="s">
        <v>1726</v>
      </c>
      <c r="F1012">
        <v>100</v>
      </c>
      <c r="G1012" t="s">
        <v>1745</v>
      </c>
      <c r="H1012" t="s">
        <v>1760</v>
      </c>
      <c r="I1012">
        <v>6028501</v>
      </c>
      <c r="J1012">
        <v>1</v>
      </c>
      <c r="K1012" t="s">
        <v>2059</v>
      </c>
      <c r="L1012" t="s">
        <v>2060</v>
      </c>
      <c r="N1012">
        <v>0</v>
      </c>
      <c r="O1012">
        <v>1</v>
      </c>
      <c r="P1012">
        <v>1</v>
      </c>
      <c r="Q1012">
        <v>1</v>
      </c>
      <c r="R1012">
        <v>0</v>
      </c>
      <c r="S1012">
        <v>0</v>
      </c>
      <c r="T1012">
        <v>0</v>
      </c>
      <c r="U1012" s="50">
        <v>46273.684074074074</v>
      </c>
      <c r="V1012" s="50">
        <v>46273.684074074074</v>
      </c>
      <c r="W1012" s="51">
        <v>46273</v>
      </c>
      <c r="X1012" t="s">
        <v>1747</v>
      </c>
      <c r="Y1012" t="s">
        <v>492</v>
      </c>
    </row>
    <row r="1013" spans="1:25" ht="15" customHeight="1" x14ac:dyDescent="0.35">
      <c r="A1013">
        <v>3</v>
      </c>
      <c r="B1013" s="50">
        <v>46273.697916666657</v>
      </c>
      <c r="C1013">
        <v>11708457</v>
      </c>
      <c r="D1013">
        <v>100006741055</v>
      </c>
      <c r="E1013" t="s">
        <v>1726</v>
      </c>
      <c r="F1013">
        <v>100</v>
      </c>
      <c r="G1013" t="s">
        <v>1745</v>
      </c>
      <c r="H1013" t="s">
        <v>1760</v>
      </c>
      <c r="I1013">
        <v>6028501</v>
      </c>
      <c r="J1013">
        <v>1</v>
      </c>
      <c r="K1013" t="s">
        <v>1985</v>
      </c>
      <c r="L1013" t="s">
        <v>1986</v>
      </c>
      <c r="N1013">
        <v>0</v>
      </c>
      <c r="O1013">
        <v>3</v>
      </c>
      <c r="P1013">
        <v>3</v>
      </c>
      <c r="Q1013">
        <v>3</v>
      </c>
      <c r="R1013">
        <v>0</v>
      </c>
      <c r="S1013">
        <v>0</v>
      </c>
      <c r="T1013">
        <v>0</v>
      </c>
      <c r="U1013" s="50">
        <v>46273.684074074074</v>
      </c>
      <c r="V1013" s="50">
        <v>46273.684074074074</v>
      </c>
      <c r="W1013" s="51">
        <v>46273</v>
      </c>
      <c r="X1013" t="s">
        <v>1747</v>
      </c>
      <c r="Y1013" t="s">
        <v>492</v>
      </c>
    </row>
    <row r="1014" spans="1:25" ht="15" customHeight="1" x14ac:dyDescent="0.35">
      <c r="A1014">
        <v>3</v>
      </c>
      <c r="B1014" s="50">
        <v>46273.697916666657</v>
      </c>
      <c r="C1014">
        <v>11708459</v>
      </c>
      <c r="D1014">
        <v>100006741056</v>
      </c>
      <c r="E1014" t="s">
        <v>1726</v>
      </c>
      <c r="F1014">
        <v>100</v>
      </c>
      <c r="G1014" t="s">
        <v>1745</v>
      </c>
      <c r="H1014" t="s">
        <v>1760</v>
      </c>
      <c r="I1014">
        <v>6028701</v>
      </c>
      <c r="J1014">
        <v>1</v>
      </c>
      <c r="K1014" t="s">
        <v>2087</v>
      </c>
      <c r="L1014" t="s">
        <v>2088</v>
      </c>
      <c r="M1014" t="s">
        <v>419</v>
      </c>
      <c r="N1014">
        <v>2</v>
      </c>
      <c r="O1014">
        <v>3</v>
      </c>
      <c r="P1014">
        <v>3</v>
      </c>
      <c r="Q1014">
        <v>3</v>
      </c>
      <c r="R1014">
        <v>0</v>
      </c>
      <c r="S1014">
        <v>0</v>
      </c>
      <c r="T1014">
        <v>0</v>
      </c>
      <c r="U1014" s="50">
        <v>46273.68408564815</v>
      </c>
      <c r="V1014" s="50">
        <v>46273.694085648152</v>
      </c>
      <c r="W1014" s="51">
        <v>46273</v>
      </c>
      <c r="X1014" t="s">
        <v>1747</v>
      </c>
      <c r="Y1014" t="s">
        <v>492</v>
      </c>
    </row>
    <row r="1015" spans="1:25" ht="15" customHeight="1" x14ac:dyDescent="0.35">
      <c r="A1015">
        <v>3</v>
      </c>
      <c r="B1015" s="50">
        <v>46273.697916666657</v>
      </c>
      <c r="C1015">
        <v>11708460</v>
      </c>
      <c r="D1015">
        <v>100006741057</v>
      </c>
      <c r="E1015" t="s">
        <v>1726</v>
      </c>
      <c r="F1015">
        <v>100</v>
      </c>
      <c r="G1015" t="s">
        <v>1745</v>
      </c>
      <c r="H1015" t="s">
        <v>1760</v>
      </c>
      <c r="I1015">
        <v>6028702</v>
      </c>
      <c r="J1015">
        <v>2</v>
      </c>
      <c r="K1015" t="s">
        <v>2263</v>
      </c>
      <c r="L1015" t="s">
        <v>2264</v>
      </c>
      <c r="N1015">
        <v>0</v>
      </c>
      <c r="O1015">
        <v>1</v>
      </c>
      <c r="P1015">
        <v>1</v>
      </c>
      <c r="Q1015">
        <v>1</v>
      </c>
      <c r="R1015">
        <v>0</v>
      </c>
      <c r="S1015">
        <v>0</v>
      </c>
      <c r="T1015">
        <v>0</v>
      </c>
      <c r="U1015" s="50">
        <v>46273.68408564815</v>
      </c>
      <c r="V1015" s="50">
        <v>46273.68408564815</v>
      </c>
      <c r="W1015" s="51">
        <v>46273</v>
      </c>
      <c r="X1015" t="s">
        <v>1747</v>
      </c>
      <c r="Y1015" t="s">
        <v>492</v>
      </c>
    </row>
    <row r="1016" spans="1:25" ht="15" customHeight="1" x14ac:dyDescent="0.35">
      <c r="A1016">
        <v>3</v>
      </c>
      <c r="B1016" s="50">
        <v>46273.697916666657</v>
      </c>
      <c r="C1016">
        <v>11708461</v>
      </c>
      <c r="D1016">
        <v>100006741058</v>
      </c>
      <c r="E1016" t="s">
        <v>1726</v>
      </c>
      <c r="F1016">
        <v>100</v>
      </c>
      <c r="G1016" t="s">
        <v>1745</v>
      </c>
      <c r="H1016" t="s">
        <v>1760</v>
      </c>
      <c r="I1016">
        <v>6028703</v>
      </c>
      <c r="J1016">
        <v>2</v>
      </c>
      <c r="K1016" t="s">
        <v>2265</v>
      </c>
      <c r="L1016" t="s">
        <v>2266</v>
      </c>
      <c r="N1016">
        <v>0</v>
      </c>
      <c r="O1016">
        <v>2</v>
      </c>
      <c r="P1016">
        <v>2</v>
      </c>
      <c r="Q1016">
        <v>2</v>
      </c>
      <c r="R1016">
        <v>0</v>
      </c>
      <c r="S1016">
        <v>0</v>
      </c>
      <c r="T1016">
        <v>0</v>
      </c>
      <c r="U1016" s="50">
        <v>46273.68408564815</v>
      </c>
      <c r="V1016" s="50">
        <v>46273.68408564815</v>
      </c>
      <c r="W1016" s="51">
        <v>46273</v>
      </c>
      <c r="X1016" t="s">
        <v>1747</v>
      </c>
      <c r="Y1016" t="s">
        <v>492</v>
      </c>
    </row>
    <row r="1017" spans="1:25" ht="15" customHeight="1" x14ac:dyDescent="0.35">
      <c r="A1017">
        <v>3</v>
      </c>
      <c r="B1017" s="50">
        <v>46273.697916666657</v>
      </c>
      <c r="C1017">
        <v>11708485</v>
      </c>
      <c r="D1017">
        <v>100006741072</v>
      </c>
      <c r="E1017" t="s">
        <v>1726</v>
      </c>
      <c r="F1017">
        <v>100</v>
      </c>
      <c r="G1017" t="s">
        <v>1745</v>
      </c>
      <c r="H1017" t="s">
        <v>1760</v>
      </c>
      <c r="I1017">
        <v>6029401</v>
      </c>
      <c r="J1017">
        <v>1</v>
      </c>
      <c r="K1017" t="s">
        <v>2255</v>
      </c>
      <c r="L1017" t="s">
        <v>2256</v>
      </c>
      <c r="N1017">
        <v>0</v>
      </c>
      <c r="O1017">
        <v>1</v>
      </c>
      <c r="P1017">
        <v>1</v>
      </c>
      <c r="Q1017">
        <v>1</v>
      </c>
      <c r="R1017">
        <v>0</v>
      </c>
      <c r="S1017">
        <v>0</v>
      </c>
      <c r="T1017">
        <v>0</v>
      </c>
      <c r="U1017" s="50">
        <v>46273.686157407406</v>
      </c>
      <c r="V1017" s="50">
        <v>46273.686157407406</v>
      </c>
      <c r="W1017" s="51">
        <v>46273</v>
      </c>
      <c r="X1017" t="s">
        <v>1747</v>
      </c>
      <c r="Y1017" t="s">
        <v>492</v>
      </c>
    </row>
    <row r="1018" spans="1:25" ht="15" customHeight="1" x14ac:dyDescent="0.35">
      <c r="A1018">
        <v>3</v>
      </c>
      <c r="B1018" s="50">
        <v>46273.697916666657</v>
      </c>
      <c r="C1018">
        <v>11708494</v>
      </c>
      <c r="D1018">
        <v>100006741077</v>
      </c>
      <c r="E1018" t="s">
        <v>1726</v>
      </c>
      <c r="F1018">
        <v>100</v>
      </c>
      <c r="G1018" t="s">
        <v>1745</v>
      </c>
      <c r="H1018" t="s">
        <v>1760</v>
      </c>
      <c r="I1018">
        <v>6030201</v>
      </c>
      <c r="J1018">
        <v>1</v>
      </c>
      <c r="K1018" t="s">
        <v>2269</v>
      </c>
      <c r="L1018" t="s">
        <v>2270</v>
      </c>
      <c r="M1018" t="s">
        <v>418</v>
      </c>
      <c r="N1018">
        <v>2</v>
      </c>
      <c r="O1018">
        <v>6</v>
      </c>
      <c r="P1018">
        <v>6</v>
      </c>
      <c r="Q1018">
        <v>6</v>
      </c>
      <c r="R1018">
        <v>0</v>
      </c>
      <c r="S1018">
        <v>0</v>
      </c>
      <c r="T1018">
        <v>0</v>
      </c>
      <c r="U1018" s="50">
        <v>46273.686851851853</v>
      </c>
      <c r="V1018" s="50">
        <v>46273.695891203701</v>
      </c>
      <c r="W1018" s="51">
        <v>46273</v>
      </c>
      <c r="X1018" t="s">
        <v>1747</v>
      </c>
      <c r="Y1018" t="s">
        <v>492</v>
      </c>
    </row>
    <row r="1019" spans="1:25" ht="15" customHeight="1" x14ac:dyDescent="0.35">
      <c r="A1019">
        <v>3</v>
      </c>
      <c r="B1019" s="50">
        <v>46273.697916666657</v>
      </c>
      <c r="C1019">
        <v>11708495</v>
      </c>
      <c r="D1019">
        <v>100006741077</v>
      </c>
      <c r="E1019" t="s">
        <v>1726</v>
      </c>
      <c r="F1019">
        <v>100</v>
      </c>
      <c r="G1019" t="s">
        <v>1745</v>
      </c>
      <c r="H1019" t="s">
        <v>1760</v>
      </c>
      <c r="I1019">
        <v>6030201</v>
      </c>
      <c r="J1019">
        <v>1</v>
      </c>
      <c r="K1019" t="s">
        <v>2271</v>
      </c>
      <c r="L1019" t="s">
        <v>2272</v>
      </c>
      <c r="M1019" t="s">
        <v>418</v>
      </c>
      <c r="N1019">
        <v>2</v>
      </c>
      <c r="O1019">
        <v>1</v>
      </c>
      <c r="P1019">
        <v>1</v>
      </c>
      <c r="Q1019">
        <v>1</v>
      </c>
      <c r="R1019">
        <v>0</v>
      </c>
      <c r="S1019">
        <v>0</v>
      </c>
      <c r="T1019">
        <v>0</v>
      </c>
      <c r="U1019" s="50">
        <v>46273.686851851853</v>
      </c>
      <c r="V1019" s="50">
        <v>46273.695891203701</v>
      </c>
      <c r="W1019" s="51">
        <v>46273</v>
      </c>
      <c r="X1019" t="s">
        <v>1747</v>
      </c>
      <c r="Y1019" t="s">
        <v>492</v>
      </c>
    </row>
    <row r="1020" spans="1:25" ht="15" customHeight="1" x14ac:dyDescent="0.35">
      <c r="A1020">
        <v>3</v>
      </c>
      <c r="B1020" s="50">
        <v>46273.697916666657</v>
      </c>
      <c r="C1020">
        <v>11708504</v>
      </c>
      <c r="D1020">
        <v>100006741083</v>
      </c>
      <c r="E1020" t="s">
        <v>1726</v>
      </c>
      <c r="F1020">
        <v>100</v>
      </c>
      <c r="G1020" t="s">
        <v>1745</v>
      </c>
      <c r="H1020" t="s">
        <v>1760</v>
      </c>
      <c r="I1020">
        <v>6018601</v>
      </c>
      <c r="J1020">
        <v>2</v>
      </c>
      <c r="K1020" t="s">
        <v>2273</v>
      </c>
      <c r="L1020" t="s">
        <v>2274</v>
      </c>
      <c r="N1020">
        <v>0</v>
      </c>
      <c r="O1020">
        <v>2</v>
      </c>
      <c r="P1020">
        <v>2</v>
      </c>
      <c r="Q1020">
        <v>2</v>
      </c>
      <c r="R1020">
        <v>0</v>
      </c>
      <c r="S1020">
        <v>0</v>
      </c>
      <c r="T1020">
        <v>0</v>
      </c>
      <c r="U1020" s="50">
        <v>46273.687557870369</v>
      </c>
      <c r="V1020" s="50">
        <v>46273.687557870369</v>
      </c>
      <c r="W1020" s="51">
        <v>46273</v>
      </c>
      <c r="X1020" t="s">
        <v>1747</v>
      </c>
      <c r="Y1020" t="s">
        <v>492</v>
      </c>
    </row>
    <row r="1021" spans="1:25" ht="15" customHeight="1" x14ac:dyDescent="0.35">
      <c r="A1021">
        <v>3</v>
      </c>
      <c r="B1021" s="50">
        <v>46273.697916666657</v>
      </c>
      <c r="C1021">
        <v>11708505</v>
      </c>
      <c r="D1021">
        <v>100006741083</v>
      </c>
      <c r="E1021" t="s">
        <v>1726</v>
      </c>
      <c r="F1021">
        <v>100</v>
      </c>
      <c r="G1021" t="s">
        <v>1745</v>
      </c>
      <c r="H1021" t="s">
        <v>1760</v>
      </c>
      <c r="I1021">
        <v>6018601</v>
      </c>
      <c r="J1021">
        <v>2</v>
      </c>
      <c r="K1021" t="s">
        <v>2265</v>
      </c>
      <c r="L1021" t="s">
        <v>2266</v>
      </c>
      <c r="N1021">
        <v>0</v>
      </c>
      <c r="O1021">
        <v>2</v>
      </c>
      <c r="P1021">
        <v>2</v>
      </c>
      <c r="Q1021">
        <v>2</v>
      </c>
      <c r="R1021">
        <v>0</v>
      </c>
      <c r="S1021">
        <v>0</v>
      </c>
      <c r="T1021">
        <v>0</v>
      </c>
      <c r="U1021" s="50">
        <v>46273.687557870369</v>
      </c>
      <c r="V1021" s="50">
        <v>46273.687557870369</v>
      </c>
      <c r="W1021" s="51">
        <v>46273</v>
      </c>
      <c r="X1021" t="s">
        <v>1747</v>
      </c>
      <c r="Y1021" t="s">
        <v>492</v>
      </c>
    </row>
    <row r="1022" spans="1:25" ht="15" customHeight="1" x14ac:dyDescent="0.35">
      <c r="A1022">
        <v>3</v>
      </c>
      <c r="B1022" s="50">
        <v>46273.697916666657</v>
      </c>
      <c r="C1022">
        <v>11708506</v>
      </c>
      <c r="D1022">
        <v>100006741084</v>
      </c>
      <c r="E1022" t="s">
        <v>1726</v>
      </c>
      <c r="F1022">
        <v>100</v>
      </c>
      <c r="G1022" t="s">
        <v>1745</v>
      </c>
      <c r="H1022" t="s">
        <v>1760</v>
      </c>
      <c r="I1022">
        <v>6018602</v>
      </c>
      <c r="J1022">
        <v>2</v>
      </c>
      <c r="K1022" t="s">
        <v>2275</v>
      </c>
      <c r="L1022" t="s">
        <v>2276</v>
      </c>
      <c r="N1022">
        <v>0</v>
      </c>
      <c r="O1022">
        <v>1</v>
      </c>
      <c r="P1022">
        <v>1</v>
      </c>
      <c r="Q1022">
        <v>1</v>
      </c>
      <c r="R1022">
        <v>0</v>
      </c>
      <c r="S1022">
        <v>0</v>
      </c>
      <c r="T1022">
        <v>0</v>
      </c>
      <c r="U1022" s="50">
        <v>46273.687557870369</v>
      </c>
      <c r="V1022" s="50">
        <v>46273.687557870369</v>
      </c>
      <c r="W1022" s="51">
        <v>46273</v>
      </c>
      <c r="X1022" t="s">
        <v>1747</v>
      </c>
      <c r="Y1022" t="s">
        <v>492</v>
      </c>
    </row>
    <row r="1023" spans="1:25" ht="15" customHeight="1" x14ac:dyDescent="0.35">
      <c r="A1023">
        <v>3</v>
      </c>
      <c r="B1023" s="50">
        <v>46273.697916666657</v>
      </c>
      <c r="C1023">
        <v>11708507</v>
      </c>
      <c r="D1023">
        <v>100006741084</v>
      </c>
      <c r="E1023" t="s">
        <v>1726</v>
      </c>
      <c r="F1023">
        <v>100</v>
      </c>
      <c r="G1023" t="s">
        <v>1745</v>
      </c>
      <c r="H1023" t="s">
        <v>1760</v>
      </c>
      <c r="I1023">
        <v>6018602</v>
      </c>
      <c r="J1023">
        <v>2</v>
      </c>
      <c r="K1023" t="s">
        <v>2265</v>
      </c>
      <c r="L1023" t="s">
        <v>2266</v>
      </c>
      <c r="N1023">
        <v>0</v>
      </c>
      <c r="O1023">
        <v>2</v>
      </c>
      <c r="P1023">
        <v>2</v>
      </c>
      <c r="Q1023">
        <v>2</v>
      </c>
      <c r="R1023">
        <v>0</v>
      </c>
      <c r="S1023">
        <v>0</v>
      </c>
      <c r="T1023">
        <v>0</v>
      </c>
      <c r="U1023" s="50">
        <v>46273.687557870369</v>
      </c>
      <c r="V1023" s="50">
        <v>46273.687557870369</v>
      </c>
      <c r="W1023" s="51">
        <v>46273</v>
      </c>
      <c r="X1023" t="s">
        <v>1747</v>
      </c>
      <c r="Y1023" t="s">
        <v>492</v>
      </c>
    </row>
    <row r="1024" spans="1:25" ht="15" customHeight="1" x14ac:dyDescent="0.35">
      <c r="A1024">
        <v>3</v>
      </c>
      <c r="B1024" s="50">
        <v>46273.697916666657</v>
      </c>
      <c r="C1024">
        <v>11708508</v>
      </c>
      <c r="D1024">
        <v>100006741085</v>
      </c>
      <c r="E1024" t="s">
        <v>1726</v>
      </c>
      <c r="F1024">
        <v>100</v>
      </c>
      <c r="G1024" t="s">
        <v>1745</v>
      </c>
      <c r="H1024" t="s">
        <v>1760</v>
      </c>
      <c r="I1024">
        <v>6018603</v>
      </c>
      <c r="J1024">
        <v>2</v>
      </c>
      <c r="K1024" t="s">
        <v>2265</v>
      </c>
      <c r="L1024" t="s">
        <v>2266</v>
      </c>
      <c r="N1024">
        <v>0</v>
      </c>
      <c r="O1024">
        <v>2</v>
      </c>
      <c r="P1024">
        <v>2</v>
      </c>
      <c r="Q1024">
        <v>2</v>
      </c>
      <c r="R1024">
        <v>0</v>
      </c>
      <c r="S1024">
        <v>0</v>
      </c>
      <c r="T1024">
        <v>0</v>
      </c>
      <c r="U1024" s="50">
        <v>46273.687557870369</v>
      </c>
      <c r="V1024" s="50">
        <v>46273.687557870369</v>
      </c>
      <c r="W1024" s="51">
        <v>46273</v>
      </c>
      <c r="X1024" t="s">
        <v>1747</v>
      </c>
      <c r="Y1024" t="s">
        <v>492</v>
      </c>
    </row>
    <row r="1025" spans="1:25" ht="15" customHeight="1" x14ac:dyDescent="0.35">
      <c r="A1025">
        <v>3</v>
      </c>
      <c r="B1025" s="50">
        <v>46273.697916666657</v>
      </c>
      <c r="C1025">
        <v>11708509</v>
      </c>
      <c r="D1025">
        <v>100006741086</v>
      </c>
      <c r="E1025" t="s">
        <v>1726</v>
      </c>
      <c r="F1025">
        <v>100</v>
      </c>
      <c r="G1025" t="s">
        <v>1745</v>
      </c>
      <c r="H1025" t="s">
        <v>1760</v>
      </c>
      <c r="I1025">
        <v>6018604</v>
      </c>
      <c r="J1025">
        <v>2</v>
      </c>
      <c r="K1025" t="s">
        <v>2265</v>
      </c>
      <c r="L1025" t="s">
        <v>2266</v>
      </c>
      <c r="N1025">
        <v>0</v>
      </c>
      <c r="O1025">
        <v>2</v>
      </c>
      <c r="P1025">
        <v>2</v>
      </c>
      <c r="Q1025">
        <v>2</v>
      </c>
      <c r="R1025">
        <v>0</v>
      </c>
      <c r="S1025">
        <v>0</v>
      </c>
      <c r="T1025">
        <v>0</v>
      </c>
      <c r="U1025" s="50">
        <v>46273.687557870369</v>
      </c>
      <c r="V1025" s="50">
        <v>46273.687557870369</v>
      </c>
      <c r="W1025" s="51">
        <v>46273</v>
      </c>
      <c r="X1025" t="s">
        <v>1747</v>
      </c>
      <c r="Y1025" t="s">
        <v>492</v>
      </c>
    </row>
    <row r="1026" spans="1:25" ht="15" customHeight="1" x14ac:dyDescent="0.35">
      <c r="A1026">
        <v>3</v>
      </c>
      <c r="B1026" s="50">
        <v>46273.697916666657</v>
      </c>
      <c r="C1026">
        <v>11708510</v>
      </c>
      <c r="D1026">
        <v>100006741087</v>
      </c>
      <c r="E1026" t="s">
        <v>1726</v>
      </c>
      <c r="F1026">
        <v>100</v>
      </c>
      <c r="G1026" t="s">
        <v>1745</v>
      </c>
      <c r="H1026" t="s">
        <v>1760</v>
      </c>
      <c r="I1026">
        <v>6018605</v>
      </c>
      <c r="J1026">
        <v>2</v>
      </c>
      <c r="K1026" t="s">
        <v>2265</v>
      </c>
      <c r="L1026" t="s">
        <v>2266</v>
      </c>
      <c r="N1026">
        <v>0</v>
      </c>
      <c r="O1026">
        <v>2</v>
      </c>
      <c r="P1026">
        <v>2</v>
      </c>
      <c r="Q1026">
        <v>2</v>
      </c>
      <c r="R1026">
        <v>0</v>
      </c>
      <c r="S1026">
        <v>0</v>
      </c>
      <c r="T1026">
        <v>0</v>
      </c>
      <c r="U1026" s="50">
        <v>46273.687557870369</v>
      </c>
      <c r="V1026" s="50">
        <v>46273.687557870369</v>
      </c>
      <c r="W1026" s="51">
        <v>46273</v>
      </c>
      <c r="X1026" t="s">
        <v>1747</v>
      </c>
      <c r="Y1026" t="s">
        <v>492</v>
      </c>
    </row>
    <row r="1027" spans="1:25" ht="15" customHeight="1" x14ac:dyDescent="0.35">
      <c r="A1027">
        <v>3</v>
      </c>
      <c r="B1027" s="50">
        <v>46273.697916666657</v>
      </c>
      <c r="C1027">
        <v>11708511</v>
      </c>
      <c r="D1027">
        <v>100006741088</v>
      </c>
      <c r="E1027" t="s">
        <v>1726</v>
      </c>
      <c r="F1027">
        <v>100</v>
      </c>
      <c r="G1027" t="s">
        <v>1745</v>
      </c>
      <c r="H1027" t="s">
        <v>1760</v>
      </c>
      <c r="I1027">
        <v>6018606</v>
      </c>
      <c r="J1027">
        <v>2</v>
      </c>
      <c r="K1027" t="s">
        <v>2275</v>
      </c>
      <c r="L1027" t="s">
        <v>2276</v>
      </c>
      <c r="N1027">
        <v>0</v>
      </c>
      <c r="O1027">
        <v>9</v>
      </c>
      <c r="P1027">
        <v>9</v>
      </c>
      <c r="Q1027">
        <v>9</v>
      </c>
      <c r="R1027">
        <v>0</v>
      </c>
      <c r="S1027">
        <v>0</v>
      </c>
      <c r="T1027">
        <v>0</v>
      </c>
      <c r="U1027" s="50">
        <v>46273.687557870369</v>
      </c>
      <c r="V1027" s="50">
        <v>46273.687557870369</v>
      </c>
      <c r="W1027" s="51">
        <v>46273</v>
      </c>
      <c r="X1027" t="s">
        <v>1747</v>
      </c>
      <c r="Y1027" t="s">
        <v>492</v>
      </c>
    </row>
    <row r="1028" spans="1:25" ht="15" customHeight="1" x14ac:dyDescent="0.35">
      <c r="A1028">
        <v>3</v>
      </c>
      <c r="B1028" s="50">
        <v>46273.697916666657</v>
      </c>
      <c r="C1028">
        <v>11708514</v>
      </c>
      <c r="D1028">
        <v>100006741092</v>
      </c>
      <c r="E1028" t="s">
        <v>1726</v>
      </c>
      <c r="F1028">
        <v>100</v>
      </c>
      <c r="G1028" t="s">
        <v>1745</v>
      </c>
      <c r="H1028" t="s">
        <v>1760</v>
      </c>
      <c r="I1028">
        <v>6025101</v>
      </c>
      <c r="J1028">
        <v>3</v>
      </c>
      <c r="K1028" t="s">
        <v>2277</v>
      </c>
      <c r="L1028" t="s">
        <v>2278</v>
      </c>
      <c r="N1028">
        <v>0</v>
      </c>
      <c r="O1028">
        <v>1</v>
      </c>
      <c r="P1028">
        <v>1</v>
      </c>
      <c r="Q1028">
        <v>1</v>
      </c>
      <c r="R1028">
        <v>0</v>
      </c>
      <c r="S1028">
        <v>0</v>
      </c>
      <c r="T1028">
        <v>0</v>
      </c>
      <c r="U1028" s="50">
        <v>46273.68822916667</v>
      </c>
      <c r="V1028" s="50">
        <v>46273.68822916667</v>
      </c>
      <c r="W1028" s="51">
        <v>46273</v>
      </c>
      <c r="X1028" t="s">
        <v>1747</v>
      </c>
      <c r="Y1028" t="s">
        <v>492</v>
      </c>
    </row>
    <row r="1029" spans="1:25" ht="15" customHeight="1" x14ac:dyDescent="0.35">
      <c r="A1029">
        <v>3</v>
      </c>
      <c r="B1029" s="50">
        <v>46273.697916666657</v>
      </c>
      <c r="C1029">
        <v>11708515</v>
      </c>
      <c r="D1029">
        <v>100006741092</v>
      </c>
      <c r="E1029" t="s">
        <v>1726</v>
      </c>
      <c r="F1029">
        <v>100</v>
      </c>
      <c r="G1029" t="s">
        <v>1745</v>
      </c>
      <c r="H1029" t="s">
        <v>1760</v>
      </c>
      <c r="I1029">
        <v>6025101</v>
      </c>
      <c r="J1029">
        <v>3</v>
      </c>
      <c r="K1029" t="s">
        <v>1807</v>
      </c>
      <c r="L1029" t="s">
        <v>1808</v>
      </c>
      <c r="N1029">
        <v>0</v>
      </c>
      <c r="O1029">
        <v>1</v>
      </c>
      <c r="P1029">
        <v>1</v>
      </c>
      <c r="Q1029">
        <v>1</v>
      </c>
      <c r="R1029">
        <v>0</v>
      </c>
      <c r="S1029">
        <v>0</v>
      </c>
      <c r="T1029">
        <v>0</v>
      </c>
      <c r="U1029" s="50">
        <v>46273.68822916667</v>
      </c>
      <c r="V1029" s="50">
        <v>46273.68822916667</v>
      </c>
      <c r="W1029" s="51">
        <v>46273</v>
      </c>
      <c r="X1029" t="s">
        <v>1747</v>
      </c>
      <c r="Y1029" t="s">
        <v>492</v>
      </c>
    </row>
    <row r="1030" spans="1:25" ht="15" customHeight="1" x14ac:dyDescent="0.35">
      <c r="A1030">
        <v>3</v>
      </c>
      <c r="B1030" s="50">
        <v>46273.697916666657</v>
      </c>
      <c r="C1030">
        <v>11708520</v>
      </c>
      <c r="D1030">
        <v>100006741095</v>
      </c>
      <c r="E1030" t="s">
        <v>1726</v>
      </c>
      <c r="F1030">
        <v>100</v>
      </c>
      <c r="G1030" t="s">
        <v>1745</v>
      </c>
      <c r="H1030" t="s">
        <v>1760</v>
      </c>
      <c r="I1030">
        <v>6031301</v>
      </c>
      <c r="J1030">
        <v>1</v>
      </c>
      <c r="K1030" t="s">
        <v>2059</v>
      </c>
      <c r="L1030" t="s">
        <v>2060</v>
      </c>
      <c r="N1030">
        <v>0</v>
      </c>
      <c r="O1030">
        <v>2</v>
      </c>
      <c r="P1030">
        <v>2</v>
      </c>
      <c r="Q1030">
        <v>2</v>
      </c>
      <c r="R1030">
        <v>0</v>
      </c>
      <c r="S1030">
        <v>0</v>
      </c>
      <c r="T1030">
        <v>0</v>
      </c>
      <c r="U1030" s="50">
        <v>46273.688935185193</v>
      </c>
      <c r="V1030" s="50">
        <v>46273.688935185193</v>
      </c>
      <c r="W1030" s="51">
        <v>46273</v>
      </c>
      <c r="X1030" t="s">
        <v>1747</v>
      </c>
      <c r="Y1030" t="s">
        <v>492</v>
      </c>
    </row>
    <row r="1031" spans="1:25" ht="15" customHeight="1" x14ac:dyDescent="0.35">
      <c r="A1031">
        <v>3</v>
      </c>
      <c r="B1031" s="50">
        <v>46273.697916666657</v>
      </c>
      <c r="C1031">
        <v>11708521</v>
      </c>
      <c r="D1031">
        <v>100006741095</v>
      </c>
      <c r="E1031" t="s">
        <v>1726</v>
      </c>
      <c r="F1031">
        <v>100</v>
      </c>
      <c r="G1031" t="s">
        <v>1745</v>
      </c>
      <c r="H1031" t="s">
        <v>1760</v>
      </c>
      <c r="I1031">
        <v>6031301</v>
      </c>
      <c r="J1031">
        <v>1</v>
      </c>
      <c r="K1031" t="s">
        <v>2025</v>
      </c>
      <c r="L1031" t="s">
        <v>2026</v>
      </c>
      <c r="N1031">
        <v>0</v>
      </c>
      <c r="O1031">
        <v>3</v>
      </c>
      <c r="P1031">
        <v>3</v>
      </c>
      <c r="Q1031">
        <v>3</v>
      </c>
      <c r="R1031">
        <v>0</v>
      </c>
      <c r="S1031">
        <v>0</v>
      </c>
      <c r="T1031">
        <v>0</v>
      </c>
      <c r="U1031" s="50">
        <v>46273.688935185193</v>
      </c>
      <c r="V1031" s="50">
        <v>46273.688935185193</v>
      </c>
      <c r="W1031" s="51">
        <v>46273</v>
      </c>
      <c r="X1031" t="s">
        <v>1747</v>
      </c>
      <c r="Y1031" t="s">
        <v>492</v>
      </c>
    </row>
    <row r="1032" spans="1:25" ht="15" customHeight="1" x14ac:dyDescent="0.35">
      <c r="A1032">
        <v>3</v>
      </c>
      <c r="B1032" s="50">
        <v>46273.697916666657</v>
      </c>
      <c r="C1032">
        <v>11708522</v>
      </c>
      <c r="D1032">
        <v>100006741095</v>
      </c>
      <c r="E1032" t="s">
        <v>1726</v>
      </c>
      <c r="F1032">
        <v>100</v>
      </c>
      <c r="G1032" t="s">
        <v>1745</v>
      </c>
      <c r="H1032" t="s">
        <v>1760</v>
      </c>
      <c r="I1032">
        <v>6031301</v>
      </c>
      <c r="J1032">
        <v>1</v>
      </c>
      <c r="K1032" t="s">
        <v>2279</v>
      </c>
      <c r="L1032" t="s">
        <v>2280</v>
      </c>
      <c r="N1032">
        <v>0</v>
      </c>
      <c r="O1032">
        <v>1</v>
      </c>
      <c r="P1032">
        <v>1</v>
      </c>
      <c r="Q1032">
        <v>1</v>
      </c>
      <c r="R1032">
        <v>0</v>
      </c>
      <c r="S1032">
        <v>0</v>
      </c>
      <c r="T1032">
        <v>0</v>
      </c>
      <c r="U1032" s="50">
        <v>46273.688935185193</v>
      </c>
      <c r="V1032" s="50">
        <v>46273.688935185193</v>
      </c>
      <c r="W1032" s="51">
        <v>46273</v>
      </c>
      <c r="X1032" t="s">
        <v>1747</v>
      </c>
      <c r="Y1032" t="s">
        <v>492</v>
      </c>
    </row>
    <row r="1033" spans="1:25" ht="15" customHeight="1" x14ac:dyDescent="0.35">
      <c r="A1033">
        <v>3</v>
      </c>
      <c r="B1033" s="50">
        <v>46273.697916666657</v>
      </c>
      <c r="C1033">
        <v>11708526</v>
      </c>
      <c r="D1033">
        <v>100006741098</v>
      </c>
      <c r="E1033" t="s">
        <v>1726</v>
      </c>
      <c r="F1033">
        <v>100</v>
      </c>
      <c r="G1033" t="s">
        <v>1745</v>
      </c>
      <c r="H1033" t="s">
        <v>1760</v>
      </c>
      <c r="I1033">
        <v>6031402</v>
      </c>
      <c r="J1033">
        <v>2</v>
      </c>
      <c r="K1033" t="s">
        <v>2281</v>
      </c>
      <c r="L1033" t="s">
        <v>2282</v>
      </c>
      <c r="N1033">
        <v>0</v>
      </c>
      <c r="O1033">
        <v>2</v>
      </c>
      <c r="P1033">
        <v>2</v>
      </c>
      <c r="Q1033">
        <v>2</v>
      </c>
      <c r="R1033">
        <v>0</v>
      </c>
      <c r="S1033">
        <v>0</v>
      </c>
      <c r="T1033">
        <v>0</v>
      </c>
      <c r="U1033" s="50">
        <v>46273.690324074072</v>
      </c>
      <c r="V1033" s="50">
        <v>46273.690324074072</v>
      </c>
      <c r="W1033" s="51">
        <v>46273</v>
      </c>
      <c r="X1033" t="s">
        <v>1747</v>
      </c>
      <c r="Y1033" t="s">
        <v>492</v>
      </c>
    </row>
    <row r="1034" spans="1:25" ht="15" customHeight="1" x14ac:dyDescent="0.35">
      <c r="A1034">
        <v>3</v>
      </c>
      <c r="B1034" s="50">
        <v>46273.697916666657</v>
      </c>
      <c r="C1034">
        <v>11708528</v>
      </c>
      <c r="D1034">
        <v>100006741100</v>
      </c>
      <c r="E1034" t="s">
        <v>1726</v>
      </c>
      <c r="F1034">
        <v>100</v>
      </c>
      <c r="G1034" t="s">
        <v>1745</v>
      </c>
      <c r="H1034" t="s">
        <v>1760</v>
      </c>
      <c r="I1034">
        <v>6032001</v>
      </c>
      <c r="J1034">
        <v>4</v>
      </c>
      <c r="K1034" t="s">
        <v>2283</v>
      </c>
      <c r="L1034" t="s">
        <v>2284</v>
      </c>
      <c r="N1034">
        <v>0</v>
      </c>
      <c r="O1034">
        <v>1</v>
      </c>
      <c r="P1034">
        <v>1</v>
      </c>
      <c r="Q1034">
        <v>1</v>
      </c>
      <c r="R1034">
        <v>0</v>
      </c>
      <c r="S1034">
        <v>0</v>
      </c>
      <c r="T1034">
        <v>0</v>
      </c>
      <c r="U1034" s="50">
        <v>46273.691006944442</v>
      </c>
      <c r="V1034" s="50">
        <v>46273.691006944442</v>
      </c>
      <c r="W1034" s="51">
        <v>46273</v>
      </c>
      <c r="X1034" t="s">
        <v>1747</v>
      </c>
      <c r="Y1034" t="s">
        <v>492</v>
      </c>
    </row>
    <row r="1035" spans="1:25" ht="15" customHeight="1" x14ac:dyDescent="0.35">
      <c r="A1035">
        <v>3</v>
      </c>
      <c r="B1035" s="50">
        <v>46273.697916666657</v>
      </c>
      <c r="C1035">
        <v>11708530</v>
      </c>
      <c r="D1035">
        <v>100006741102</v>
      </c>
      <c r="E1035" t="s">
        <v>1726</v>
      </c>
      <c r="F1035">
        <v>100</v>
      </c>
      <c r="G1035" t="s">
        <v>1745</v>
      </c>
      <c r="H1035" t="s">
        <v>1760</v>
      </c>
      <c r="I1035">
        <v>6032101</v>
      </c>
      <c r="J1035">
        <v>1</v>
      </c>
      <c r="K1035" t="s">
        <v>2285</v>
      </c>
      <c r="L1035" t="s">
        <v>2286</v>
      </c>
      <c r="N1035">
        <v>0</v>
      </c>
      <c r="O1035">
        <v>2</v>
      </c>
      <c r="P1035">
        <v>2</v>
      </c>
      <c r="Q1035">
        <v>2</v>
      </c>
      <c r="R1035">
        <v>0</v>
      </c>
      <c r="S1035">
        <v>0</v>
      </c>
      <c r="T1035">
        <v>0</v>
      </c>
      <c r="U1035" s="50">
        <v>46273.691018518519</v>
      </c>
      <c r="V1035" s="50">
        <v>46273.691018518519</v>
      </c>
      <c r="W1035" s="51">
        <v>46273</v>
      </c>
      <c r="X1035" t="s">
        <v>1747</v>
      </c>
      <c r="Y1035" t="s">
        <v>492</v>
      </c>
    </row>
    <row r="1036" spans="1:25" ht="15" customHeight="1" x14ac:dyDescent="0.35">
      <c r="A1036">
        <v>3</v>
      </c>
      <c r="B1036" s="50">
        <v>46273.697916666657</v>
      </c>
      <c r="C1036">
        <v>11708540</v>
      </c>
      <c r="D1036">
        <v>100006741104</v>
      </c>
      <c r="E1036" t="s">
        <v>1726</v>
      </c>
      <c r="F1036">
        <v>100</v>
      </c>
      <c r="G1036" t="s">
        <v>1745</v>
      </c>
      <c r="H1036" t="s">
        <v>1760</v>
      </c>
      <c r="I1036">
        <v>6032401</v>
      </c>
      <c r="J1036">
        <v>4</v>
      </c>
      <c r="K1036" t="s">
        <v>2287</v>
      </c>
      <c r="L1036" t="s">
        <v>2288</v>
      </c>
      <c r="N1036">
        <v>0</v>
      </c>
      <c r="O1036">
        <v>1</v>
      </c>
      <c r="P1036">
        <v>1</v>
      </c>
      <c r="Q1036">
        <v>1</v>
      </c>
      <c r="R1036">
        <v>0</v>
      </c>
      <c r="S1036">
        <v>0</v>
      </c>
      <c r="T1036">
        <v>0</v>
      </c>
      <c r="U1036" s="50">
        <v>46273.692407407398</v>
      </c>
      <c r="V1036" s="50">
        <v>46273.692407407398</v>
      </c>
      <c r="W1036" s="51">
        <v>46273</v>
      </c>
      <c r="X1036" t="s">
        <v>1747</v>
      </c>
      <c r="Y1036" t="s">
        <v>492</v>
      </c>
    </row>
    <row r="1037" spans="1:25" ht="15" customHeight="1" x14ac:dyDescent="0.35">
      <c r="A1037">
        <v>3</v>
      </c>
      <c r="B1037" s="50">
        <v>46273.697916666657</v>
      </c>
      <c r="C1037">
        <v>11708555</v>
      </c>
      <c r="D1037">
        <v>100006741108</v>
      </c>
      <c r="E1037" t="s">
        <v>1726</v>
      </c>
      <c r="F1037">
        <v>100</v>
      </c>
      <c r="G1037" t="s">
        <v>1745</v>
      </c>
      <c r="H1037" t="s">
        <v>1760</v>
      </c>
      <c r="I1037">
        <v>6032501</v>
      </c>
      <c r="J1037">
        <v>4</v>
      </c>
      <c r="K1037" t="s">
        <v>2289</v>
      </c>
      <c r="L1037" t="s">
        <v>2290</v>
      </c>
      <c r="N1037">
        <v>0</v>
      </c>
      <c r="O1037">
        <v>1</v>
      </c>
      <c r="P1037">
        <v>1</v>
      </c>
      <c r="Q1037">
        <v>1</v>
      </c>
      <c r="R1037">
        <v>0</v>
      </c>
      <c r="S1037">
        <v>0</v>
      </c>
      <c r="T1037">
        <v>0</v>
      </c>
      <c r="U1037" s="50">
        <v>46273.692407407398</v>
      </c>
      <c r="V1037" s="50">
        <v>46273.692407407398</v>
      </c>
      <c r="W1037" s="51">
        <v>46273</v>
      </c>
      <c r="X1037" t="s">
        <v>1747</v>
      </c>
      <c r="Y1037" t="s">
        <v>492</v>
      </c>
    </row>
    <row r="1038" spans="1:25" ht="15" customHeight="1" x14ac:dyDescent="0.35">
      <c r="A1038">
        <v>3</v>
      </c>
      <c r="B1038" s="50">
        <v>46273.697916666657</v>
      </c>
      <c r="C1038">
        <v>11708556</v>
      </c>
      <c r="D1038">
        <v>100006741109</v>
      </c>
      <c r="E1038" t="s">
        <v>1726</v>
      </c>
      <c r="F1038">
        <v>100</v>
      </c>
      <c r="G1038" t="s">
        <v>1745</v>
      </c>
      <c r="H1038" t="s">
        <v>1760</v>
      </c>
      <c r="I1038">
        <v>6032301</v>
      </c>
      <c r="J1038">
        <v>1</v>
      </c>
      <c r="K1038" t="s">
        <v>2059</v>
      </c>
      <c r="L1038" t="s">
        <v>2060</v>
      </c>
      <c r="N1038">
        <v>0</v>
      </c>
      <c r="O1038">
        <v>2</v>
      </c>
      <c r="P1038">
        <v>2</v>
      </c>
      <c r="Q1038">
        <v>2</v>
      </c>
      <c r="R1038">
        <v>0</v>
      </c>
      <c r="S1038">
        <v>0</v>
      </c>
      <c r="T1038">
        <v>0</v>
      </c>
      <c r="U1038" s="50">
        <v>46273.692418981482</v>
      </c>
      <c r="V1038" s="50">
        <v>46273.692418981482</v>
      </c>
      <c r="W1038" s="51">
        <v>46273</v>
      </c>
      <c r="X1038" t="s">
        <v>1747</v>
      </c>
      <c r="Y1038" t="s">
        <v>492</v>
      </c>
    </row>
    <row r="1039" spans="1:25" ht="15" customHeight="1" x14ac:dyDescent="0.35">
      <c r="A1039">
        <v>3</v>
      </c>
      <c r="B1039" s="50">
        <v>46273.697916666657</v>
      </c>
      <c r="C1039">
        <v>11708557</v>
      </c>
      <c r="D1039">
        <v>100006741109</v>
      </c>
      <c r="E1039" t="s">
        <v>1726</v>
      </c>
      <c r="F1039">
        <v>100</v>
      </c>
      <c r="G1039" t="s">
        <v>1745</v>
      </c>
      <c r="H1039" t="s">
        <v>1760</v>
      </c>
      <c r="I1039">
        <v>6032301</v>
      </c>
      <c r="J1039">
        <v>1</v>
      </c>
      <c r="K1039" t="s">
        <v>2129</v>
      </c>
      <c r="L1039" t="s">
        <v>2130</v>
      </c>
      <c r="N1039">
        <v>0</v>
      </c>
      <c r="O1039">
        <v>2</v>
      </c>
      <c r="P1039">
        <v>2</v>
      </c>
      <c r="Q1039">
        <v>2</v>
      </c>
      <c r="R1039">
        <v>0</v>
      </c>
      <c r="S1039">
        <v>0</v>
      </c>
      <c r="T1039">
        <v>0</v>
      </c>
      <c r="U1039" s="50">
        <v>46273.692418981482</v>
      </c>
      <c r="V1039" s="50">
        <v>46273.692418981482</v>
      </c>
      <c r="W1039" s="51">
        <v>46273</v>
      </c>
      <c r="X1039" t="s">
        <v>1747</v>
      </c>
      <c r="Y1039" t="s">
        <v>492</v>
      </c>
    </row>
    <row r="1040" spans="1:25" ht="15" customHeight="1" x14ac:dyDescent="0.35">
      <c r="A1040">
        <v>3</v>
      </c>
      <c r="B1040" s="50">
        <v>46273.697916666657</v>
      </c>
      <c r="C1040">
        <v>11708558</v>
      </c>
      <c r="D1040">
        <v>100006741110</v>
      </c>
      <c r="E1040" t="s">
        <v>1726</v>
      </c>
      <c r="F1040">
        <v>100</v>
      </c>
      <c r="G1040" t="s">
        <v>1745</v>
      </c>
      <c r="H1040" t="s">
        <v>1760</v>
      </c>
      <c r="I1040">
        <v>6032402</v>
      </c>
      <c r="J1040">
        <v>1</v>
      </c>
      <c r="K1040" t="s">
        <v>2291</v>
      </c>
      <c r="L1040" t="s">
        <v>2292</v>
      </c>
      <c r="N1040">
        <v>0</v>
      </c>
      <c r="O1040">
        <v>1</v>
      </c>
      <c r="P1040">
        <v>1</v>
      </c>
      <c r="Q1040">
        <v>1</v>
      </c>
      <c r="R1040">
        <v>0</v>
      </c>
      <c r="S1040">
        <v>0</v>
      </c>
      <c r="T1040">
        <v>0</v>
      </c>
      <c r="U1040" s="50">
        <v>46273.692418981482</v>
      </c>
      <c r="V1040" s="50">
        <v>46273.692418981482</v>
      </c>
      <c r="W1040" s="51">
        <v>46273</v>
      </c>
      <c r="X1040" t="s">
        <v>1747</v>
      </c>
      <c r="Y1040" t="s">
        <v>492</v>
      </c>
    </row>
    <row r="1041" spans="1:25" ht="15" customHeight="1" x14ac:dyDescent="0.35">
      <c r="A1041">
        <v>3</v>
      </c>
      <c r="B1041" s="50">
        <v>46273.697916666657</v>
      </c>
      <c r="C1041">
        <v>11708559</v>
      </c>
      <c r="D1041">
        <v>100006741110</v>
      </c>
      <c r="E1041" t="s">
        <v>1726</v>
      </c>
      <c r="F1041">
        <v>100</v>
      </c>
      <c r="G1041" t="s">
        <v>1745</v>
      </c>
      <c r="H1041" t="s">
        <v>1760</v>
      </c>
      <c r="I1041">
        <v>6032402</v>
      </c>
      <c r="J1041">
        <v>1</v>
      </c>
      <c r="K1041" t="s">
        <v>2099</v>
      </c>
      <c r="L1041" t="s">
        <v>2100</v>
      </c>
      <c r="N1041">
        <v>0</v>
      </c>
      <c r="O1041">
        <v>2</v>
      </c>
      <c r="P1041">
        <v>2</v>
      </c>
      <c r="Q1041">
        <v>2</v>
      </c>
      <c r="R1041">
        <v>0</v>
      </c>
      <c r="S1041">
        <v>0</v>
      </c>
      <c r="T1041">
        <v>0</v>
      </c>
      <c r="U1041" s="50">
        <v>46273.692418981482</v>
      </c>
      <c r="V1041" s="50">
        <v>46273.692418981482</v>
      </c>
      <c r="W1041" s="51">
        <v>46273</v>
      </c>
      <c r="X1041" t="s">
        <v>1747</v>
      </c>
      <c r="Y1041" t="s">
        <v>492</v>
      </c>
    </row>
    <row r="1042" spans="1:25" ht="15" customHeight="1" x14ac:dyDescent="0.35">
      <c r="A1042">
        <v>3</v>
      </c>
      <c r="B1042" s="50">
        <v>46273.697916666657</v>
      </c>
      <c r="C1042">
        <v>11708560</v>
      </c>
      <c r="D1042">
        <v>100006741111</v>
      </c>
      <c r="E1042" t="s">
        <v>1726</v>
      </c>
      <c r="F1042">
        <v>100</v>
      </c>
      <c r="G1042" t="s">
        <v>1745</v>
      </c>
      <c r="H1042" t="s">
        <v>1760</v>
      </c>
      <c r="I1042">
        <v>6032403</v>
      </c>
      <c r="J1042">
        <v>2</v>
      </c>
      <c r="K1042" t="s">
        <v>2293</v>
      </c>
      <c r="L1042" t="s">
        <v>2294</v>
      </c>
      <c r="N1042">
        <v>0</v>
      </c>
      <c r="O1042">
        <v>1</v>
      </c>
      <c r="P1042">
        <v>1</v>
      </c>
      <c r="Q1042">
        <v>1</v>
      </c>
      <c r="R1042">
        <v>0</v>
      </c>
      <c r="S1042">
        <v>0</v>
      </c>
      <c r="T1042">
        <v>0</v>
      </c>
      <c r="U1042" s="50">
        <v>46273.692418981482</v>
      </c>
      <c r="V1042" s="50">
        <v>46273.692418981482</v>
      </c>
      <c r="W1042" s="51">
        <v>46273</v>
      </c>
      <c r="X1042" t="s">
        <v>1747</v>
      </c>
      <c r="Y1042" t="s">
        <v>492</v>
      </c>
    </row>
    <row r="1043" spans="1:25" ht="15" customHeight="1" x14ac:dyDescent="0.35">
      <c r="A1043">
        <v>3</v>
      </c>
      <c r="B1043" s="50">
        <v>46273.697916666657</v>
      </c>
      <c r="C1043">
        <v>11708591</v>
      </c>
      <c r="D1043">
        <v>100006741129</v>
      </c>
      <c r="E1043" t="s">
        <v>1726</v>
      </c>
      <c r="F1043">
        <v>100</v>
      </c>
      <c r="G1043" t="s">
        <v>1745</v>
      </c>
      <c r="H1043" t="s">
        <v>1760</v>
      </c>
      <c r="I1043">
        <v>6033601</v>
      </c>
      <c r="J1043">
        <v>5</v>
      </c>
      <c r="K1043" t="s">
        <v>2295</v>
      </c>
      <c r="L1043" t="s">
        <v>2296</v>
      </c>
      <c r="N1043">
        <v>0</v>
      </c>
      <c r="O1043">
        <v>1</v>
      </c>
      <c r="P1043">
        <v>1</v>
      </c>
      <c r="Q1043">
        <v>1</v>
      </c>
      <c r="R1043">
        <v>0</v>
      </c>
      <c r="S1043">
        <v>0</v>
      </c>
      <c r="T1043">
        <v>0</v>
      </c>
      <c r="U1043" s="50">
        <v>46273.693090277768</v>
      </c>
      <c r="V1043" s="50">
        <v>46273.693090277768</v>
      </c>
      <c r="W1043" s="51">
        <v>46273</v>
      </c>
      <c r="X1043" t="s">
        <v>1747</v>
      </c>
      <c r="Y1043" t="s">
        <v>492</v>
      </c>
    </row>
    <row r="1044" spans="1:25" ht="15" customHeight="1" x14ac:dyDescent="0.35">
      <c r="A1044">
        <v>3</v>
      </c>
      <c r="B1044" s="50">
        <v>46273.697916666657</v>
      </c>
      <c r="C1044">
        <v>11708605</v>
      </c>
      <c r="D1044">
        <v>100006741135</v>
      </c>
      <c r="E1044" t="s">
        <v>1726</v>
      </c>
      <c r="F1044">
        <v>100</v>
      </c>
      <c r="G1044" t="s">
        <v>1745</v>
      </c>
      <c r="H1044" t="s">
        <v>1760</v>
      </c>
      <c r="I1044">
        <v>6033602</v>
      </c>
      <c r="J1044">
        <v>1</v>
      </c>
      <c r="K1044" t="s">
        <v>2297</v>
      </c>
      <c r="L1044" t="s">
        <v>2298</v>
      </c>
      <c r="N1044">
        <v>0</v>
      </c>
      <c r="O1044">
        <v>3</v>
      </c>
      <c r="P1044">
        <v>3</v>
      </c>
      <c r="Q1044">
        <v>3</v>
      </c>
      <c r="R1044">
        <v>0</v>
      </c>
      <c r="S1044">
        <v>0</v>
      </c>
      <c r="T1044">
        <v>0</v>
      </c>
      <c r="U1044" s="50">
        <v>46273.693113425928</v>
      </c>
      <c r="V1044" s="50">
        <v>46273.693113425928</v>
      </c>
      <c r="W1044" s="51">
        <v>46273</v>
      </c>
      <c r="X1044" t="s">
        <v>1747</v>
      </c>
      <c r="Y1044" t="s">
        <v>492</v>
      </c>
    </row>
    <row r="1045" spans="1:25" ht="15" customHeight="1" x14ac:dyDescent="0.35">
      <c r="A1045">
        <v>3</v>
      </c>
      <c r="B1045" s="50">
        <v>46273.697916666657</v>
      </c>
      <c r="C1045">
        <v>11708606</v>
      </c>
      <c r="D1045">
        <v>100006741135</v>
      </c>
      <c r="E1045" t="s">
        <v>1726</v>
      </c>
      <c r="F1045">
        <v>100</v>
      </c>
      <c r="G1045" t="s">
        <v>1745</v>
      </c>
      <c r="H1045" t="s">
        <v>1760</v>
      </c>
      <c r="I1045">
        <v>6033602</v>
      </c>
      <c r="J1045">
        <v>1</v>
      </c>
      <c r="K1045" t="s">
        <v>2169</v>
      </c>
      <c r="L1045" t="s">
        <v>2170</v>
      </c>
      <c r="N1045">
        <v>0</v>
      </c>
      <c r="O1045">
        <v>1</v>
      </c>
      <c r="P1045">
        <v>1</v>
      </c>
      <c r="Q1045">
        <v>1</v>
      </c>
      <c r="R1045">
        <v>0</v>
      </c>
      <c r="S1045">
        <v>0</v>
      </c>
      <c r="T1045">
        <v>0</v>
      </c>
      <c r="U1045" s="50">
        <v>46273.693113425928</v>
      </c>
      <c r="V1045" s="50">
        <v>46273.693113425928</v>
      </c>
      <c r="W1045" s="51">
        <v>46273</v>
      </c>
      <c r="X1045" t="s">
        <v>1747</v>
      </c>
      <c r="Y1045" t="s">
        <v>492</v>
      </c>
    </row>
    <row r="1046" spans="1:25" ht="15" customHeight="1" x14ac:dyDescent="0.35">
      <c r="A1046">
        <v>3</v>
      </c>
      <c r="B1046" s="50">
        <v>46273.697916666657</v>
      </c>
      <c r="C1046">
        <v>11708618</v>
      </c>
      <c r="D1046">
        <v>100006741143</v>
      </c>
      <c r="E1046" t="s">
        <v>1726</v>
      </c>
      <c r="F1046">
        <v>100</v>
      </c>
      <c r="G1046" t="s">
        <v>1745</v>
      </c>
      <c r="H1046" t="s">
        <v>1760</v>
      </c>
      <c r="I1046">
        <v>6025201</v>
      </c>
      <c r="J1046">
        <v>4</v>
      </c>
      <c r="K1046" t="s">
        <v>2299</v>
      </c>
      <c r="L1046" t="s">
        <v>2300</v>
      </c>
      <c r="N1046">
        <v>0</v>
      </c>
      <c r="O1046">
        <v>1</v>
      </c>
      <c r="P1046">
        <v>1</v>
      </c>
      <c r="Q1046">
        <v>1</v>
      </c>
      <c r="R1046">
        <v>0</v>
      </c>
      <c r="S1046">
        <v>0</v>
      </c>
      <c r="T1046">
        <v>0</v>
      </c>
      <c r="U1046" s="50">
        <v>46273.693784722222</v>
      </c>
      <c r="V1046" s="50">
        <v>46273.693784722222</v>
      </c>
      <c r="W1046" s="51">
        <v>46273</v>
      </c>
      <c r="X1046" t="s">
        <v>1747</v>
      </c>
      <c r="Y1046" t="s">
        <v>492</v>
      </c>
    </row>
    <row r="1047" spans="1:25" ht="15" customHeight="1" x14ac:dyDescent="0.35">
      <c r="A1047">
        <v>3</v>
      </c>
      <c r="B1047" s="50">
        <v>46273.697916666657</v>
      </c>
      <c r="C1047">
        <v>11708624</v>
      </c>
      <c r="D1047">
        <v>100006741147</v>
      </c>
      <c r="E1047" t="s">
        <v>1726</v>
      </c>
      <c r="F1047">
        <v>100</v>
      </c>
      <c r="G1047" t="s">
        <v>1745</v>
      </c>
      <c r="H1047" t="s">
        <v>1760</v>
      </c>
      <c r="I1047">
        <v>6034601</v>
      </c>
      <c r="J1047">
        <v>4</v>
      </c>
      <c r="K1047" t="s">
        <v>2301</v>
      </c>
      <c r="L1047" t="s">
        <v>2302</v>
      </c>
      <c r="N1047">
        <v>0</v>
      </c>
      <c r="O1047">
        <v>1</v>
      </c>
      <c r="P1047">
        <v>1</v>
      </c>
      <c r="Q1047">
        <v>1</v>
      </c>
      <c r="R1047">
        <v>0</v>
      </c>
      <c r="S1047">
        <v>0</v>
      </c>
      <c r="T1047">
        <v>0</v>
      </c>
      <c r="U1047" s="50">
        <v>46273.694490740738</v>
      </c>
      <c r="V1047" s="50">
        <v>46273.694490740738</v>
      </c>
      <c r="W1047" s="51">
        <v>46273</v>
      </c>
      <c r="X1047" t="s">
        <v>1747</v>
      </c>
      <c r="Y1047" t="s">
        <v>492</v>
      </c>
    </row>
    <row r="1048" spans="1:25" ht="15" customHeight="1" x14ac:dyDescent="0.35">
      <c r="A1048">
        <v>3</v>
      </c>
      <c r="B1048" s="50">
        <v>46273.697916666657</v>
      </c>
      <c r="C1048">
        <v>11708628</v>
      </c>
      <c r="D1048">
        <v>100006741151</v>
      </c>
      <c r="E1048" t="s">
        <v>1726</v>
      </c>
      <c r="F1048">
        <v>100</v>
      </c>
      <c r="G1048" t="s">
        <v>1745</v>
      </c>
      <c r="H1048" t="s">
        <v>1760</v>
      </c>
      <c r="I1048">
        <v>6034602</v>
      </c>
      <c r="J1048">
        <v>1</v>
      </c>
      <c r="K1048" t="s">
        <v>2099</v>
      </c>
      <c r="L1048" t="s">
        <v>2100</v>
      </c>
      <c r="N1048">
        <v>0</v>
      </c>
      <c r="O1048">
        <v>8</v>
      </c>
      <c r="P1048">
        <v>8</v>
      </c>
      <c r="Q1048">
        <v>8</v>
      </c>
      <c r="R1048">
        <v>0</v>
      </c>
      <c r="S1048">
        <v>0</v>
      </c>
      <c r="T1048">
        <v>0</v>
      </c>
      <c r="U1048" s="50">
        <v>46273.694502314807</v>
      </c>
      <c r="V1048" s="50">
        <v>46273.694502314807</v>
      </c>
      <c r="W1048" s="51">
        <v>46273</v>
      </c>
      <c r="X1048" t="s">
        <v>1747</v>
      </c>
      <c r="Y1048" t="s">
        <v>492</v>
      </c>
    </row>
    <row r="1049" spans="1:25" ht="15" customHeight="1" x14ac:dyDescent="0.35">
      <c r="A1049">
        <v>3</v>
      </c>
      <c r="B1049" s="50">
        <v>46273.697916666657</v>
      </c>
      <c r="C1049">
        <v>11708632</v>
      </c>
      <c r="D1049">
        <v>100006741156</v>
      </c>
      <c r="E1049" t="s">
        <v>1726</v>
      </c>
      <c r="F1049">
        <v>100</v>
      </c>
      <c r="G1049" t="s">
        <v>1745</v>
      </c>
      <c r="H1049" t="s">
        <v>1760</v>
      </c>
      <c r="I1049">
        <v>6035101</v>
      </c>
      <c r="J1049">
        <v>4</v>
      </c>
      <c r="K1049" t="s">
        <v>2303</v>
      </c>
      <c r="L1049" t="s">
        <v>2304</v>
      </c>
      <c r="N1049">
        <v>0</v>
      </c>
      <c r="O1049">
        <v>1</v>
      </c>
      <c r="P1049">
        <v>1</v>
      </c>
      <c r="Q1049">
        <v>1</v>
      </c>
      <c r="R1049">
        <v>0</v>
      </c>
      <c r="S1049">
        <v>0</v>
      </c>
      <c r="T1049">
        <v>0</v>
      </c>
      <c r="U1049" s="50">
        <v>46273.694513888891</v>
      </c>
      <c r="V1049" s="50">
        <v>46273.694513888891</v>
      </c>
      <c r="W1049" s="51">
        <v>46273</v>
      </c>
      <c r="X1049" t="s">
        <v>1747</v>
      </c>
      <c r="Y1049" t="s">
        <v>492</v>
      </c>
    </row>
    <row r="1050" spans="1:25" ht="15" customHeight="1" x14ac:dyDescent="0.35">
      <c r="A1050">
        <v>3</v>
      </c>
      <c r="B1050" s="50">
        <v>46273.697916666657</v>
      </c>
      <c r="C1050">
        <v>11708633</v>
      </c>
      <c r="D1050">
        <v>100006741157</v>
      </c>
      <c r="E1050" t="s">
        <v>1726</v>
      </c>
      <c r="F1050">
        <v>100</v>
      </c>
      <c r="G1050" t="s">
        <v>1745</v>
      </c>
      <c r="H1050" t="s">
        <v>1760</v>
      </c>
      <c r="I1050">
        <v>6035401</v>
      </c>
      <c r="J1050">
        <v>3</v>
      </c>
      <c r="K1050" t="s">
        <v>1803</v>
      </c>
      <c r="L1050" t="s">
        <v>1804</v>
      </c>
      <c r="N1050">
        <v>0</v>
      </c>
      <c r="O1050">
        <v>2</v>
      </c>
      <c r="P1050">
        <v>2</v>
      </c>
      <c r="Q1050">
        <v>2</v>
      </c>
      <c r="R1050">
        <v>0</v>
      </c>
      <c r="S1050">
        <v>0</v>
      </c>
      <c r="T1050">
        <v>0</v>
      </c>
      <c r="U1050" s="50">
        <v>46273.695173611108</v>
      </c>
      <c r="V1050" s="50">
        <v>46273.695173611108</v>
      </c>
      <c r="W1050" s="51">
        <v>46273</v>
      </c>
      <c r="X1050" t="s">
        <v>1747</v>
      </c>
      <c r="Y1050" t="s">
        <v>492</v>
      </c>
    </row>
    <row r="1051" spans="1:25" ht="15" customHeight="1" x14ac:dyDescent="0.35">
      <c r="A1051">
        <v>3</v>
      </c>
      <c r="B1051" s="50">
        <v>46273.697916666657</v>
      </c>
      <c r="C1051">
        <v>11708634</v>
      </c>
      <c r="D1051">
        <v>100006741157</v>
      </c>
      <c r="E1051" t="s">
        <v>1726</v>
      </c>
      <c r="F1051">
        <v>100</v>
      </c>
      <c r="G1051" t="s">
        <v>1745</v>
      </c>
      <c r="H1051" t="s">
        <v>1760</v>
      </c>
      <c r="I1051">
        <v>6035401</v>
      </c>
      <c r="J1051">
        <v>3</v>
      </c>
      <c r="K1051" t="s">
        <v>2305</v>
      </c>
      <c r="L1051" t="s">
        <v>2306</v>
      </c>
      <c r="N1051">
        <v>0</v>
      </c>
      <c r="O1051">
        <v>1</v>
      </c>
      <c r="P1051">
        <v>1</v>
      </c>
      <c r="Q1051">
        <v>1</v>
      </c>
      <c r="R1051">
        <v>0</v>
      </c>
      <c r="S1051">
        <v>0</v>
      </c>
      <c r="T1051">
        <v>0</v>
      </c>
      <c r="U1051" s="50">
        <v>46273.695173611108</v>
      </c>
      <c r="V1051" s="50">
        <v>46273.695173611108</v>
      </c>
      <c r="W1051" s="51">
        <v>46273</v>
      </c>
      <c r="X1051" t="s">
        <v>1747</v>
      </c>
      <c r="Y1051" t="s">
        <v>492</v>
      </c>
    </row>
    <row r="1052" spans="1:25" ht="15" customHeight="1" x14ac:dyDescent="0.35">
      <c r="A1052">
        <v>3</v>
      </c>
      <c r="B1052" s="50">
        <v>46273.697916666657</v>
      </c>
      <c r="C1052">
        <v>11708637</v>
      </c>
      <c r="D1052">
        <v>100006741159</v>
      </c>
      <c r="E1052" t="s">
        <v>1726</v>
      </c>
      <c r="F1052">
        <v>100</v>
      </c>
      <c r="G1052" t="s">
        <v>1745</v>
      </c>
      <c r="H1052" t="s">
        <v>1760</v>
      </c>
      <c r="I1052">
        <v>6035701</v>
      </c>
      <c r="J1052">
        <v>5</v>
      </c>
      <c r="K1052" t="s">
        <v>2307</v>
      </c>
      <c r="L1052" t="s">
        <v>2308</v>
      </c>
      <c r="N1052">
        <v>0</v>
      </c>
      <c r="O1052">
        <v>1</v>
      </c>
      <c r="P1052">
        <v>1</v>
      </c>
      <c r="Q1052">
        <v>1</v>
      </c>
      <c r="R1052">
        <v>0</v>
      </c>
      <c r="S1052">
        <v>0</v>
      </c>
      <c r="T1052">
        <v>0</v>
      </c>
      <c r="U1052" s="50">
        <v>46273.695185185177</v>
      </c>
      <c r="V1052" s="50">
        <v>46273.695185185177</v>
      </c>
      <c r="W1052" s="51">
        <v>46273</v>
      </c>
      <c r="X1052" t="s">
        <v>1747</v>
      </c>
      <c r="Y1052" t="s">
        <v>492</v>
      </c>
    </row>
    <row r="1053" spans="1:25" ht="15" customHeight="1" x14ac:dyDescent="0.35">
      <c r="A1053">
        <v>3</v>
      </c>
      <c r="B1053" s="50">
        <v>46273.697916666657</v>
      </c>
      <c r="C1053">
        <v>11708638</v>
      </c>
      <c r="D1053">
        <v>100006741159</v>
      </c>
      <c r="E1053" t="s">
        <v>1726</v>
      </c>
      <c r="F1053">
        <v>100</v>
      </c>
      <c r="G1053" t="s">
        <v>1745</v>
      </c>
      <c r="H1053" t="s">
        <v>1760</v>
      </c>
      <c r="I1053">
        <v>6035701</v>
      </c>
      <c r="J1053">
        <v>5</v>
      </c>
      <c r="K1053" t="s">
        <v>2309</v>
      </c>
      <c r="L1053" t="s">
        <v>2310</v>
      </c>
      <c r="N1053">
        <v>0</v>
      </c>
      <c r="O1053">
        <v>1</v>
      </c>
      <c r="P1053">
        <v>1</v>
      </c>
      <c r="Q1053">
        <v>1</v>
      </c>
      <c r="R1053">
        <v>0</v>
      </c>
      <c r="S1053">
        <v>0</v>
      </c>
      <c r="T1053">
        <v>0</v>
      </c>
      <c r="U1053" s="50">
        <v>46273.695185185177</v>
      </c>
      <c r="V1053" s="50">
        <v>46273.695185185177</v>
      </c>
      <c r="W1053" s="51">
        <v>46273</v>
      </c>
      <c r="X1053" t="s">
        <v>1747</v>
      </c>
      <c r="Y1053" t="s">
        <v>492</v>
      </c>
    </row>
    <row r="1054" spans="1:25" ht="15" customHeight="1" x14ac:dyDescent="0.35">
      <c r="A1054">
        <v>3</v>
      </c>
      <c r="B1054" s="50">
        <v>46273.697916666657</v>
      </c>
      <c r="C1054">
        <v>11708640</v>
      </c>
      <c r="D1054">
        <v>100006741161</v>
      </c>
      <c r="E1054" t="s">
        <v>1726</v>
      </c>
      <c r="F1054">
        <v>100</v>
      </c>
      <c r="G1054" t="s">
        <v>1745</v>
      </c>
      <c r="H1054" t="s">
        <v>1760</v>
      </c>
      <c r="I1054">
        <v>6035801</v>
      </c>
      <c r="J1054">
        <v>1</v>
      </c>
      <c r="K1054" t="s">
        <v>2311</v>
      </c>
      <c r="L1054" t="s">
        <v>2312</v>
      </c>
      <c r="N1054">
        <v>0</v>
      </c>
      <c r="O1054">
        <v>1</v>
      </c>
      <c r="P1054">
        <v>1</v>
      </c>
      <c r="Q1054">
        <v>1</v>
      </c>
      <c r="R1054">
        <v>0</v>
      </c>
      <c r="S1054">
        <v>0</v>
      </c>
      <c r="T1054">
        <v>0</v>
      </c>
      <c r="U1054" s="50">
        <v>46273.695196759261</v>
      </c>
      <c r="V1054" s="50">
        <v>46273.695196759261</v>
      </c>
      <c r="W1054" s="51">
        <v>46273</v>
      </c>
      <c r="X1054" t="s">
        <v>1747</v>
      </c>
      <c r="Y1054" t="s">
        <v>492</v>
      </c>
    </row>
    <row r="1055" spans="1:25" ht="15" customHeight="1" x14ac:dyDescent="0.35">
      <c r="A1055">
        <v>3</v>
      </c>
      <c r="B1055" s="50">
        <v>46273.697916666657</v>
      </c>
      <c r="C1055">
        <v>11708641</v>
      </c>
      <c r="D1055">
        <v>100006741161</v>
      </c>
      <c r="E1055" t="s">
        <v>1726</v>
      </c>
      <c r="F1055">
        <v>100</v>
      </c>
      <c r="G1055" t="s">
        <v>1745</v>
      </c>
      <c r="H1055" t="s">
        <v>1760</v>
      </c>
      <c r="I1055">
        <v>6035801</v>
      </c>
      <c r="J1055">
        <v>1</v>
      </c>
      <c r="K1055" t="s">
        <v>2313</v>
      </c>
      <c r="L1055" t="s">
        <v>2314</v>
      </c>
      <c r="N1055">
        <v>0</v>
      </c>
      <c r="O1055">
        <v>2</v>
      </c>
      <c r="P1055">
        <v>2</v>
      </c>
      <c r="Q1055">
        <v>2</v>
      </c>
      <c r="R1055">
        <v>0</v>
      </c>
      <c r="S1055">
        <v>0</v>
      </c>
      <c r="T1055">
        <v>0</v>
      </c>
      <c r="U1055" s="50">
        <v>46273.695196759261</v>
      </c>
      <c r="V1055" s="50">
        <v>46273.695196759261</v>
      </c>
      <c r="W1055" s="51">
        <v>46273</v>
      </c>
      <c r="X1055" t="s">
        <v>1747</v>
      </c>
      <c r="Y1055" t="s">
        <v>492</v>
      </c>
    </row>
    <row r="1056" spans="1:25" ht="15" customHeight="1" x14ac:dyDescent="0.35">
      <c r="A1056">
        <v>3</v>
      </c>
      <c r="B1056" s="50">
        <v>46273.697916666657</v>
      </c>
      <c r="C1056">
        <v>11708643</v>
      </c>
      <c r="D1056">
        <v>100006741163</v>
      </c>
      <c r="E1056" t="s">
        <v>1726</v>
      </c>
      <c r="F1056">
        <v>100</v>
      </c>
      <c r="G1056" t="s">
        <v>1745</v>
      </c>
      <c r="H1056" t="s">
        <v>1760</v>
      </c>
      <c r="I1056">
        <v>6031901</v>
      </c>
      <c r="J1056">
        <v>4</v>
      </c>
      <c r="K1056" t="s">
        <v>1885</v>
      </c>
      <c r="L1056" t="s">
        <v>1886</v>
      </c>
      <c r="N1056">
        <v>0</v>
      </c>
      <c r="O1056">
        <v>1</v>
      </c>
      <c r="P1056">
        <v>1</v>
      </c>
      <c r="Q1056">
        <v>1</v>
      </c>
      <c r="R1056">
        <v>0</v>
      </c>
      <c r="S1056">
        <v>0</v>
      </c>
      <c r="T1056">
        <v>0</v>
      </c>
      <c r="U1056" s="50">
        <v>46273.695879629631</v>
      </c>
      <c r="V1056" s="50">
        <v>46273.695879629631</v>
      </c>
      <c r="W1056" s="51">
        <v>46273</v>
      </c>
      <c r="X1056" t="s">
        <v>1747</v>
      </c>
      <c r="Y1056" t="s">
        <v>492</v>
      </c>
    </row>
    <row r="1057" spans="1:25" ht="15" customHeight="1" x14ac:dyDescent="0.35">
      <c r="A1057">
        <v>3</v>
      </c>
      <c r="B1057" s="50">
        <v>46273.697916666657</v>
      </c>
      <c r="C1057">
        <v>11708655</v>
      </c>
      <c r="D1057">
        <v>100006741167</v>
      </c>
      <c r="E1057" t="s">
        <v>1726</v>
      </c>
      <c r="F1057">
        <v>100</v>
      </c>
      <c r="G1057" t="s">
        <v>1745</v>
      </c>
      <c r="H1057" t="s">
        <v>1760</v>
      </c>
      <c r="I1057">
        <v>6031902</v>
      </c>
      <c r="J1057">
        <v>1</v>
      </c>
      <c r="K1057" t="s">
        <v>2315</v>
      </c>
      <c r="L1057" t="s">
        <v>2316</v>
      </c>
      <c r="N1057">
        <v>0</v>
      </c>
      <c r="O1057">
        <v>1</v>
      </c>
      <c r="P1057">
        <v>1</v>
      </c>
      <c r="Q1057">
        <v>1</v>
      </c>
      <c r="R1057">
        <v>0</v>
      </c>
      <c r="S1057">
        <v>0</v>
      </c>
      <c r="T1057">
        <v>0</v>
      </c>
      <c r="U1057" s="50">
        <v>46273.695879629631</v>
      </c>
      <c r="V1057" s="50">
        <v>46273.695879629631</v>
      </c>
      <c r="W1057" s="51">
        <v>46273</v>
      </c>
      <c r="X1057" t="s">
        <v>1747</v>
      </c>
      <c r="Y1057" t="s">
        <v>492</v>
      </c>
    </row>
    <row r="1058" spans="1:25" ht="15" customHeight="1" x14ac:dyDescent="0.35">
      <c r="A1058">
        <v>3</v>
      </c>
      <c r="B1058" s="50">
        <v>46273.697916666657</v>
      </c>
      <c r="C1058">
        <v>11708656</v>
      </c>
      <c r="D1058">
        <v>100006741167</v>
      </c>
      <c r="E1058" t="s">
        <v>1726</v>
      </c>
      <c r="F1058">
        <v>100</v>
      </c>
      <c r="G1058" t="s">
        <v>1745</v>
      </c>
      <c r="H1058" t="s">
        <v>1760</v>
      </c>
      <c r="I1058">
        <v>6031902</v>
      </c>
      <c r="J1058">
        <v>1</v>
      </c>
      <c r="K1058" t="s">
        <v>2101</v>
      </c>
      <c r="L1058" t="s">
        <v>2102</v>
      </c>
      <c r="N1058">
        <v>0</v>
      </c>
      <c r="O1058">
        <v>1</v>
      </c>
      <c r="P1058">
        <v>1</v>
      </c>
      <c r="Q1058">
        <v>1</v>
      </c>
      <c r="R1058">
        <v>0</v>
      </c>
      <c r="S1058">
        <v>0</v>
      </c>
      <c r="T1058">
        <v>0</v>
      </c>
      <c r="U1058" s="50">
        <v>46273.695879629631</v>
      </c>
      <c r="V1058" s="50">
        <v>46273.695879629631</v>
      </c>
      <c r="W1058" s="51">
        <v>46273</v>
      </c>
      <c r="X1058" t="s">
        <v>1747</v>
      </c>
      <c r="Y1058" t="s">
        <v>492</v>
      </c>
    </row>
    <row r="1059" spans="1:25" ht="15" customHeight="1" x14ac:dyDescent="0.35">
      <c r="A1059">
        <v>3</v>
      </c>
      <c r="B1059" s="50">
        <v>46273.697916666657</v>
      </c>
      <c r="C1059">
        <v>11708657</v>
      </c>
      <c r="D1059">
        <v>100006741167</v>
      </c>
      <c r="E1059" t="s">
        <v>1726</v>
      </c>
      <c r="F1059">
        <v>100</v>
      </c>
      <c r="G1059" t="s">
        <v>1745</v>
      </c>
      <c r="H1059" t="s">
        <v>1760</v>
      </c>
      <c r="I1059">
        <v>6031902</v>
      </c>
      <c r="J1059">
        <v>1</v>
      </c>
      <c r="K1059" t="s">
        <v>2225</v>
      </c>
      <c r="L1059" t="s">
        <v>2226</v>
      </c>
      <c r="N1059">
        <v>0</v>
      </c>
      <c r="O1059">
        <v>1</v>
      </c>
      <c r="P1059">
        <v>1</v>
      </c>
      <c r="Q1059">
        <v>1</v>
      </c>
      <c r="R1059">
        <v>0</v>
      </c>
      <c r="S1059">
        <v>0</v>
      </c>
      <c r="T1059">
        <v>0</v>
      </c>
      <c r="U1059" s="50">
        <v>46273.695879629631</v>
      </c>
      <c r="V1059" s="50">
        <v>46273.695879629631</v>
      </c>
      <c r="W1059" s="51">
        <v>46273</v>
      </c>
      <c r="X1059" t="s">
        <v>1747</v>
      </c>
      <c r="Y1059" t="s">
        <v>492</v>
      </c>
    </row>
    <row r="1060" spans="1:25" ht="15" customHeight="1" x14ac:dyDescent="0.35">
      <c r="A1060">
        <v>3</v>
      </c>
      <c r="B1060" s="50">
        <v>46273.697916666657</v>
      </c>
      <c r="C1060">
        <v>11708658</v>
      </c>
      <c r="D1060">
        <v>100006741167</v>
      </c>
      <c r="E1060" t="s">
        <v>1726</v>
      </c>
      <c r="F1060">
        <v>100</v>
      </c>
      <c r="G1060" t="s">
        <v>1745</v>
      </c>
      <c r="H1060" t="s">
        <v>1760</v>
      </c>
      <c r="I1060">
        <v>6031902</v>
      </c>
      <c r="J1060">
        <v>1</v>
      </c>
      <c r="K1060" t="s">
        <v>2317</v>
      </c>
      <c r="L1060" t="s">
        <v>2318</v>
      </c>
      <c r="N1060">
        <v>0</v>
      </c>
      <c r="O1060">
        <v>1</v>
      </c>
      <c r="P1060">
        <v>1</v>
      </c>
      <c r="Q1060">
        <v>1</v>
      </c>
      <c r="R1060">
        <v>0</v>
      </c>
      <c r="S1060">
        <v>0</v>
      </c>
      <c r="T1060">
        <v>0</v>
      </c>
      <c r="U1060" s="50">
        <v>46273.695879629631</v>
      </c>
      <c r="V1060" s="50">
        <v>46273.695879629631</v>
      </c>
      <c r="W1060" s="51">
        <v>46273</v>
      </c>
      <c r="X1060" t="s">
        <v>1747</v>
      </c>
      <c r="Y1060" t="s">
        <v>492</v>
      </c>
    </row>
    <row r="1061" spans="1:25" ht="15" customHeight="1" x14ac:dyDescent="0.35">
      <c r="A1061">
        <v>3</v>
      </c>
      <c r="B1061" s="50">
        <v>46273.697916666657</v>
      </c>
      <c r="C1061">
        <v>11708659</v>
      </c>
      <c r="D1061">
        <v>100006741167</v>
      </c>
      <c r="E1061" t="s">
        <v>1726</v>
      </c>
      <c r="F1061">
        <v>100</v>
      </c>
      <c r="G1061" t="s">
        <v>1745</v>
      </c>
      <c r="H1061" t="s">
        <v>1760</v>
      </c>
      <c r="I1061">
        <v>6031902</v>
      </c>
      <c r="J1061">
        <v>1</v>
      </c>
      <c r="K1061" t="s">
        <v>2319</v>
      </c>
      <c r="L1061" t="s">
        <v>2320</v>
      </c>
      <c r="N1061">
        <v>0</v>
      </c>
      <c r="O1061">
        <v>1</v>
      </c>
      <c r="P1061">
        <v>1</v>
      </c>
      <c r="Q1061">
        <v>1</v>
      </c>
      <c r="R1061">
        <v>0</v>
      </c>
      <c r="S1061">
        <v>0</v>
      </c>
      <c r="T1061">
        <v>0</v>
      </c>
      <c r="U1061" s="50">
        <v>46273.695879629631</v>
      </c>
      <c r="V1061" s="50">
        <v>46273.695879629631</v>
      </c>
      <c r="W1061" s="51">
        <v>46273</v>
      </c>
      <c r="X1061" t="s">
        <v>1747</v>
      </c>
      <c r="Y1061" t="s">
        <v>492</v>
      </c>
    </row>
    <row r="1062" spans="1:25" ht="15" customHeight="1" x14ac:dyDescent="0.35">
      <c r="A1062">
        <v>3</v>
      </c>
      <c r="B1062" s="50">
        <v>46273.697916666657</v>
      </c>
      <c r="C1062">
        <v>11708667</v>
      </c>
      <c r="D1062">
        <v>100006741172</v>
      </c>
      <c r="E1062" t="s">
        <v>1726</v>
      </c>
      <c r="F1062">
        <v>100</v>
      </c>
      <c r="G1062" t="s">
        <v>1745</v>
      </c>
      <c r="H1062" t="s">
        <v>1760</v>
      </c>
      <c r="I1062">
        <v>6031201</v>
      </c>
      <c r="J1062">
        <v>4</v>
      </c>
      <c r="K1062" t="s">
        <v>2321</v>
      </c>
      <c r="L1062" t="s">
        <v>2322</v>
      </c>
      <c r="N1062">
        <v>0</v>
      </c>
      <c r="O1062">
        <v>1</v>
      </c>
      <c r="P1062">
        <v>1</v>
      </c>
      <c r="Q1062">
        <v>1</v>
      </c>
      <c r="R1062">
        <v>0</v>
      </c>
      <c r="S1062">
        <v>0</v>
      </c>
      <c r="T1062">
        <v>0</v>
      </c>
      <c r="U1062" s="50">
        <v>46273.696574074071</v>
      </c>
      <c r="V1062" s="50">
        <v>46273.696574074071</v>
      </c>
      <c r="W1062" s="51">
        <v>46273</v>
      </c>
      <c r="X1062" t="s">
        <v>1747</v>
      </c>
      <c r="Y1062" t="s">
        <v>492</v>
      </c>
    </row>
    <row r="1063" spans="1:25" ht="15" customHeight="1" x14ac:dyDescent="0.35">
      <c r="A1063">
        <v>3</v>
      </c>
      <c r="B1063" s="50">
        <v>46273.697916666657</v>
      </c>
      <c r="C1063">
        <v>11708668</v>
      </c>
      <c r="D1063">
        <v>100006741172</v>
      </c>
      <c r="E1063" t="s">
        <v>1726</v>
      </c>
      <c r="F1063">
        <v>100</v>
      </c>
      <c r="G1063" t="s">
        <v>1745</v>
      </c>
      <c r="H1063" t="s">
        <v>1760</v>
      </c>
      <c r="I1063">
        <v>6031201</v>
      </c>
      <c r="J1063">
        <v>4</v>
      </c>
      <c r="K1063" t="s">
        <v>1885</v>
      </c>
      <c r="L1063" t="s">
        <v>1886</v>
      </c>
      <c r="N1063">
        <v>0</v>
      </c>
      <c r="O1063">
        <v>1</v>
      </c>
      <c r="P1063">
        <v>1</v>
      </c>
      <c r="Q1063">
        <v>1</v>
      </c>
      <c r="R1063">
        <v>0</v>
      </c>
      <c r="S1063">
        <v>0</v>
      </c>
      <c r="T1063">
        <v>0</v>
      </c>
      <c r="U1063" s="50">
        <v>46273.696574074071</v>
      </c>
      <c r="V1063" s="50">
        <v>46273.696574074071</v>
      </c>
      <c r="W1063" s="51">
        <v>46273</v>
      </c>
      <c r="X1063" t="s">
        <v>1747</v>
      </c>
      <c r="Y1063" t="s">
        <v>492</v>
      </c>
    </row>
    <row r="1064" spans="1:25" ht="15" customHeight="1" x14ac:dyDescent="0.35">
      <c r="A1064">
        <v>3</v>
      </c>
      <c r="B1064" s="50">
        <v>46273.697916666657</v>
      </c>
      <c r="C1064">
        <v>11708669</v>
      </c>
      <c r="D1064">
        <v>100006741172</v>
      </c>
      <c r="E1064" t="s">
        <v>1726</v>
      </c>
      <c r="F1064">
        <v>100</v>
      </c>
      <c r="G1064" t="s">
        <v>1745</v>
      </c>
      <c r="H1064" t="s">
        <v>1760</v>
      </c>
      <c r="I1064">
        <v>6031201</v>
      </c>
      <c r="J1064">
        <v>4</v>
      </c>
      <c r="K1064" t="s">
        <v>2283</v>
      </c>
      <c r="L1064" t="s">
        <v>2284</v>
      </c>
      <c r="N1064">
        <v>0</v>
      </c>
      <c r="O1064">
        <v>1</v>
      </c>
      <c r="P1064">
        <v>1</v>
      </c>
      <c r="Q1064">
        <v>1</v>
      </c>
      <c r="R1064">
        <v>0</v>
      </c>
      <c r="S1064">
        <v>0</v>
      </c>
      <c r="T1064">
        <v>0</v>
      </c>
      <c r="U1064" s="50">
        <v>46273.696574074071</v>
      </c>
      <c r="V1064" s="50">
        <v>46273.696574074071</v>
      </c>
      <c r="W1064" s="51">
        <v>46273</v>
      </c>
      <c r="X1064" t="s">
        <v>1747</v>
      </c>
      <c r="Y1064" t="s">
        <v>492</v>
      </c>
    </row>
    <row r="1065" spans="1:25" ht="15" customHeight="1" x14ac:dyDescent="0.35">
      <c r="A1065">
        <v>3</v>
      </c>
      <c r="B1065" s="50">
        <v>46273.697916666657</v>
      </c>
      <c r="C1065">
        <v>11708670</v>
      </c>
      <c r="D1065">
        <v>100006741172</v>
      </c>
      <c r="E1065" t="s">
        <v>1726</v>
      </c>
      <c r="F1065">
        <v>100</v>
      </c>
      <c r="G1065" t="s">
        <v>1745</v>
      </c>
      <c r="H1065" t="s">
        <v>1760</v>
      </c>
      <c r="I1065">
        <v>6031201</v>
      </c>
      <c r="J1065">
        <v>4</v>
      </c>
      <c r="K1065" t="s">
        <v>1911</v>
      </c>
      <c r="L1065" t="s">
        <v>1912</v>
      </c>
      <c r="N1065">
        <v>0</v>
      </c>
      <c r="O1065">
        <v>1</v>
      </c>
      <c r="P1065">
        <v>1</v>
      </c>
      <c r="Q1065">
        <v>1</v>
      </c>
      <c r="R1065">
        <v>0</v>
      </c>
      <c r="S1065">
        <v>0</v>
      </c>
      <c r="T1065">
        <v>0</v>
      </c>
      <c r="U1065" s="50">
        <v>46273.696574074071</v>
      </c>
      <c r="V1065" s="50">
        <v>46273.696574074071</v>
      </c>
      <c r="W1065" s="51">
        <v>46273</v>
      </c>
      <c r="X1065" t="s">
        <v>1747</v>
      </c>
      <c r="Y1065" t="s">
        <v>492</v>
      </c>
    </row>
    <row r="1066" spans="1:25" ht="15" customHeight="1" x14ac:dyDescent="0.35">
      <c r="A1066">
        <v>3</v>
      </c>
      <c r="B1066" s="50">
        <v>46273.697916666657</v>
      </c>
      <c r="C1066">
        <v>11708671</v>
      </c>
      <c r="D1066">
        <v>100006741172</v>
      </c>
      <c r="E1066" t="s">
        <v>1726</v>
      </c>
      <c r="F1066">
        <v>100</v>
      </c>
      <c r="G1066" t="s">
        <v>1745</v>
      </c>
      <c r="H1066" t="s">
        <v>1760</v>
      </c>
      <c r="I1066">
        <v>6031201</v>
      </c>
      <c r="J1066">
        <v>4</v>
      </c>
      <c r="K1066" t="s">
        <v>1825</v>
      </c>
      <c r="L1066" t="s">
        <v>1826</v>
      </c>
      <c r="N1066">
        <v>0</v>
      </c>
      <c r="O1066">
        <v>1</v>
      </c>
      <c r="P1066">
        <v>1</v>
      </c>
      <c r="Q1066">
        <v>1</v>
      </c>
      <c r="R1066">
        <v>0</v>
      </c>
      <c r="S1066">
        <v>0</v>
      </c>
      <c r="T1066">
        <v>0</v>
      </c>
      <c r="U1066" s="50">
        <v>46273.696574074071</v>
      </c>
      <c r="V1066" s="50">
        <v>46273.696574074071</v>
      </c>
      <c r="W1066" s="51">
        <v>46273</v>
      </c>
      <c r="X1066" t="s">
        <v>1747</v>
      </c>
      <c r="Y1066" t="s">
        <v>492</v>
      </c>
    </row>
    <row r="1067" spans="1:25" ht="15" customHeight="1" x14ac:dyDescent="0.35">
      <c r="A1067">
        <v>3</v>
      </c>
      <c r="B1067" s="50">
        <v>46273.697916666657</v>
      </c>
      <c r="C1067">
        <v>11708672</v>
      </c>
      <c r="D1067">
        <v>100006741172</v>
      </c>
      <c r="E1067" t="s">
        <v>1726</v>
      </c>
      <c r="F1067">
        <v>100</v>
      </c>
      <c r="G1067" t="s">
        <v>1745</v>
      </c>
      <c r="H1067" t="s">
        <v>1760</v>
      </c>
      <c r="I1067">
        <v>6031201</v>
      </c>
      <c r="J1067">
        <v>4</v>
      </c>
      <c r="K1067" t="s">
        <v>2323</v>
      </c>
      <c r="L1067" t="s">
        <v>2324</v>
      </c>
      <c r="N1067">
        <v>0</v>
      </c>
      <c r="O1067">
        <v>1</v>
      </c>
      <c r="P1067">
        <v>1</v>
      </c>
      <c r="Q1067">
        <v>1</v>
      </c>
      <c r="R1067">
        <v>0</v>
      </c>
      <c r="S1067">
        <v>0</v>
      </c>
      <c r="T1067">
        <v>0</v>
      </c>
      <c r="U1067" s="50">
        <v>46273.696574074071</v>
      </c>
      <c r="V1067" s="50">
        <v>46273.696574074071</v>
      </c>
      <c r="W1067" s="51">
        <v>46273</v>
      </c>
      <c r="X1067" t="s">
        <v>1747</v>
      </c>
      <c r="Y1067" t="s">
        <v>492</v>
      </c>
    </row>
    <row r="1068" spans="1:25" ht="15" customHeight="1" x14ac:dyDescent="0.35">
      <c r="A1068">
        <v>3</v>
      </c>
      <c r="B1068" s="50">
        <v>46273.697916666657</v>
      </c>
      <c r="C1068">
        <v>11708673</v>
      </c>
      <c r="D1068">
        <v>100006741172</v>
      </c>
      <c r="E1068" t="s">
        <v>1726</v>
      </c>
      <c r="F1068">
        <v>100</v>
      </c>
      <c r="G1068" t="s">
        <v>1745</v>
      </c>
      <c r="H1068" t="s">
        <v>1760</v>
      </c>
      <c r="I1068">
        <v>6031201</v>
      </c>
      <c r="J1068">
        <v>4</v>
      </c>
      <c r="K1068" t="s">
        <v>2325</v>
      </c>
      <c r="L1068" t="s">
        <v>2326</v>
      </c>
      <c r="N1068">
        <v>0</v>
      </c>
      <c r="O1068">
        <v>1</v>
      </c>
      <c r="P1068">
        <v>1</v>
      </c>
      <c r="Q1068">
        <v>1</v>
      </c>
      <c r="R1068">
        <v>0</v>
      </c>
      <c r="S1068">
        <v>0</v>
      </c>
      <c r="T1068">
        <v>0</v>
      </c>
      <c r="U1068" s="50">
        <v>46273.696574074071</v>
      </c>
      <c r="V1068" s="50">
        <v>46273.696574074071</v>
      </c>
      <c r="W1068" s="51">
        <v>46273</v>
      </c>
      <c r="X1068" t="s">
        <v>1747</v>
      </c>
      <c r="Y1068" t="s">
        <v>492</v>
      </c>
    </row>
    <row r="1069" spans="1:25" ht="15" customHeight="1" x14ac:dyDescent="0.35">
      <c r="A1069">
        <v>3</v>
      </c>
      <c r="B1069" s="50">
        <v>46273.697916666657</v>
      </c>
      <c r="C1069">
        <v>11708674</v>
      </c>
      <c r="D1069">
        <v>100006741173</v>
      </c>
      <c r="E1069" t="s">
        <v>1726</v>
      </c>
      <c r="F1069">
        <v>100</v>
      </c>
      <c r="G1069" t="s">
        <v>1745</v>
      </c>
      <c r="H1069" t="s">
        <v>1760</v>
      </c>
      <c r="I1069">
        <v>6031202</v>
      </c>
      <c r="J1069">
        <v>5</v>
      </c>
      <c r="K1069" t="s">
        <v>2327</v>
      </c>
      <c r="L1069" t="s">
        <v>2328</v>
      </c>
      <c r="N1069">
        <v>0</v>
      </c>
      <c r="O1069">
        <v>1</v>
      </c>
      <c r="P1069">
        <v>1</v>
      </c>
      <c r="Q1069">
        <v>1</v>
      </c>
      <c r="R1069">
        <v>0</v>
      </c>
      <c r="S1069">
        <v>0</v>
      </c>
      <c r="T1069">
        <v>0</v>
      </c>
      <c r="U1069" s="50">
        <v>46273.696574074071</v>
      </c>
      <c r="V1069" s="50">
        <v>46273.696574074071</v>
      </c>
      <c r="W1069" s="51">
        <v>46273</v>
      </c>
      <c r="X1069" t="s">
        <v>1747</v>
      </c>
      <c r="Y1069" t="s">
        <v>492</v>
      </c>
    </row>
    <row r="1070" spans="1:25" ht="15" customHeight="1" x14ac:dyDescent="0.35">
      <c r="A1070">
        <v>3</v>
      </c>
      <c r="B1070" s="50">
        <v>46273.697916666657</v>
      </c>
      <c r="C1070">
        <v>11708702</v>
      </c>
      <c r="D1070">
        <v>100006741176</v>
      </c>
      <c r="E1070" t="s">
        <v>1726</v>
      </c>
      <c r="F1070">
        <v>100</v>
      </c>
      <c r="G1070" t="s">
        <v>1745</v>
      </c>
      <c r="H1070" t="s">
        <v>1760</v>
      </c>
      <c r="I1070">
        <v>6035001</v>
      </c>
      <c r="J1070">
        <v>4</v>
      </c>
      <c r="K1070" t="s">
        <v>2329</v>
      </c>
      <c r="L1070" t="s">
        <v>2330</v>
      </c>
      <c r="N1070">
        <v>0</v>
      </c>
      <c r="O1070">
        <v>1</v>
      </c>
      <c r="P1070">
        <v>1</v>
      </c>
      <c r="Q1070">
        <v>1</v>
      </c>
      <c r="R1070">
        <v>0</v>
      </c>
      <c r="S1070">
        <v>0</v>
      </c>
      <c r="T1070">
        <v>0</v>
      </c>
      <c r="U1070" s="50">
        <v>46273.696574074071</v>
      </c>
      <c r="V1070" s="50">
        <v>46273.696574074071</v>
      </c>
      <c r="W1070" s="51">
        <v>46273</v>
      </c>
      <c r="X1070" t="s">
        <v>1747</v>
      </c>
      <c r="Y1070" t="s">
        <v>492</v>
      </c>
    </row>
    <row r="1071" spans="1:25" ht="15" customHeight="1" x14ac:dyDescent="0.35">
      <c r="A1071">
        <v>3</v>
      </c>
      <c r="B1071" s="50">
        <v>46273.697916666657</v>
      </c>
      <c r="C1071">
        <v>11708703</v>
      </c>
      <c r="D1071">
        <v>100006741177</v>
      </c>
      <c r="E1071" t="s">
        <v>1726</v>
      </c>
      <c r="F1071">
        <v>100</v>
      </c>
      <c r="G1071" t="s">
        <v>1745</v>
      </c>
      <c r="H1071" t="s">
        <v>1760</v>
      </c>
      <c r="I1071">
        <v>6034801</v>
      </c>
      <c r="J1071">
        <v>4</v>
      </c>
      <c r="K1071" t="s">
        <v>2331</v>
      </c>
      <c r="L1071" t="s">
        <v>2332</v>
      </c>
      <c r="N1071">
        <v>0</v>
      </c>
      <c r="O1071">
        <v>1</v>
      </c>
      <c r="P1071">
        <v>1</v>
      </c>
      <c r="Q1071">
        <v>1</v>
      </c>
      <c r="R1071">
        <v>0</v>
      </c>
      <c r="S1071">
        <v>0</v>
      </c>
      <c r="T1071">
        <v>0</v>
      </c>
      <c r="U1071" s="50">
        <v>46273.696585648147</v>
      </c>
      <c r="V1071" s="50">
        <v>46273.696585648147</v>
      </c>
      <c r="W1071" s="51">
        <v>46273</v>
      </c>
      <c r="X1071" t="s">
        <v>1747</v>
      </c>
      <c r="Y1071" t="s">
        <v>492</v>
      </c>
    </row>
    <row r="1072" spans="1:25" ht="15" customHeight="1" x14ac:dyDescent="0.35">
      <c r="A1072">
        <v>3</v>
      </c>
      <c r="B1072" s="50">
        <v>46273.697916666657</v>
      </c>
      <c r="C1072">
        <v>11708704</v>
      </c>
      <c r="D1072">
        <v>100006741177</v>
      </c>
      <c r="E1072" t="s">
        <v>1726</v>
      </c>
      <c r="F1072">
        <v>100</v>
      </c>
      <c r="G1072" t="s">
        <v>1745</v>
      </c>
      <c r="H1072" t="s">
        <v>1760</v>
      </c>
      <c r="I1072">
        <v>6034801</v>
      </c>
      <c r="J1072">
        <v>4</v>
      </c>
      <c r="K1072" t="s">
        <v>2333</v>
      </c>
      <c r="L1072" t="s">
        <v>2334</v>
      </c>
      <c r="N1072">
        <v>0</v>
      </c>
      <c r="O1072">
        <v>2</v>
      </c>
      <c r="P1072">
        <v>2</v>
      </c>
      <c r="Q1072">
        <v>2</v>
      </c>
      <c r="R1072">
        <v>0</v>
      </c>
      <c r="S1072">
        <v>0</v>
      </c>
      <c r="T1072">
        <v>0</v>
      </c>
      <c r="U1072" s="50">
        <v>46273.696585648147</v>
      </c>
      <c r="V1072" s="50">
        <v>46273.696585648147</v>
      </c>
      <c r="W1072" s="51">
        <v>46273</v>
      </c>
      <c r="X1072" t="s">
        <v>1747</v>
      </c>
      <c r="Y1072" t="s">
        <v>492</v>
      </c>
    </row>
    <row r="1073" spans="1:25" ht="15" customHeight="1" x14ac:dyDescent="0.35">
      <c r="A1073">
        <v>3</v>
      </c>
      <c r="B1073" s="50">
        <v>46273.697916666657</v>
      </c>
      <c r="C1073">
        <v>11708705</v>
      </c>
      <c r="D1073">
        <v>100006741177</v>
      </c>
      <c r="E1073" t="s">
        <v>1726</v>
      </c>
      <c r="F1073">
        <v>100</v>
      </c>
      <c r="G1073" t="s">
        <v>1745</v>
      </c>
      <c r="H1073" t="s">
        <v>1760</v>
      </c>
      <c r="I1073">
        <v>6034801</v>
      </c>
      <c r="J1073">
        <v>4</v>
      </c>
      <c r="K1073" t="s">
        <v>2335</v>
      </c>
      <c r="L1073" t="s">
        <v>2336</v>
      </c>
      <c r="N1073">
        <v>0</v>
      </c>
      <c r="O1073">
        <v>2</v>
      </c>
      <c r="P1073">
        <v>2</v>
      </c>
      <c r="Q1073">
        <v>2</v>
      </c>
      <c r="R1073">
        <v>0</v>
      </c>
      <c r="S1073">
        <v>0</v>
      </c>
      <c r="T1073">
        <v>0</v>
      </c>
      <c r="U1073" s="50">
        <v>46273.696585648147</v>
      </c>
      <c r="V1073" s="50">
        <v>46273.696585648147</v>
      </c>
      <c r="W1073" s="51">
        <v>46273</v>
      </c>
      <c r="X1073" t="s">
        <v>1747</v>
      </c>
      <c r="Y1073" t="s">
        <v>492</v>
      </c>
    </row>
    <row r="1074" spans="1:25" ht="15" customHeight="1" x14ac:dyDescent="0.35">
      <c r="A1074">
        <v>3</v>
      </c>
      <c r="B1074" s="50">
        <v>46273.697916666657</v>
      </c>
      <c r="C1074">
        <v>11708706</v>
      </c>
      <c r="D1074">
        <v>100006741177</v>
      </c>
      <c r="E1074" t="s">
        <v>1726</v>
      </c>
      <c r="F1074">
        <v>100</v>
      </c>
      <c r="G1074" t="s">
        <v>1745</v>
      </c>
      <c r="H1074" t="s">
        <v>1760</v>
      </c>
      <c r="I1074">
        <v>6034801</v>
      </c>
      <c r="J1074">
        <v>4</v>
      </c>
      <c r="K1074" t="s">
        <v>2287</v>
      </c>
      <c r="L1074" t="s">
        <v>2288</v>
      </c>
      <c r="N1074">
        <v>0</v>
      </c>
      <c r="O1074">
        <v>1</v>
      </c>
      <c r="P1074">
        <v>1</v>
      </c>
      <c r="Q1074">
        <v>1</v>
      </c>
      <c r="R1074">
        <v>0</v>
      </c>
      <c r="S1074">
        <v>0</v>
      </c>
      <c r="T1074">
        <v>0</v>
      </c>
      <c r="U1074" s="50">
        <v>46273.696585648147</v>
      </c>
      <c r="V1074" s="50">
        <v>46273.696585648147</v>
      </c>
      <c r="W1074" s="51">
        <v>46273</v>
      </c>
      <c r="X1074" t="s">
        <v>1747</v>
      </c>
      <c r="Y1074" t="s">
        <v>492</v>
      </c>
    </row>
    <row r="1075" spans="1:25" ht="15" customHeight="1" x14ac:dyDescent="0.35">
      <c r="A1075">
        <v>3</v>
      </c>
      <c r="B1075" s="50">
        <v>46273.697916666657</v>
      </c>
      <c r="C1075">
        <v>11708707</v>
      </c>
      <c r="D1075">
        <v>100006741177</v>
      </c>
      <c r="E1075" t="s">
        <v>1726</v>
      </c>
      <c r="F1075">
        <v>100</v>
      </c>
      <c r="G1075" t="s">
        <v>1745</v>
      </c>
      <c r="H1075" t="s">
        <v>1760</v>
      </c>
      <c r="I1075">
        <v>6034801</v>
      </c>
      <c r="J1075">
        <v>4</v>
      </c>
      <c r="K1075" t="s">
        <v>1925</v>
      </c>
      <c r="L1075" t="s">
        <v>1926</v>
      </c>
      <c r="N1075">
        <v>0</v>
      </c>
      <c r="O1075">
        <v>1</v>
      </c>
      <c r="P1075">
        <v>1</v>
      </c>
      <c r="Q1075">
        <v>1</v>
      </c>
      <c r="R1075">
        <v>0</v>
      </c>
      <c r="S1075">
        <v>0</v>
      </c>
      <c r="T1075">
        <v>0</v>
      </c>
      <c r="U1075" s="50">
        <v>46273.696585648147</v>
      </c>
      <c r="V1075" s="50">
        <v>46273.696585648147</v>
      </c>
      <c r="W1075" s="51">
        <v>46273</v>
      </c>
      <c r="X1075" t="s">
        <v>1747</v>
      </c>
      <c r="Y1075" t="s">
        <v>492</v>
      </c>
    </row>
    <row r="1076" spans="1:25" ht="15" customHeight="1" x14ac:dyDescent="0.35">
      <c r="A1076">
        <v>3</v>
      </c>
      <c r="B1076" s="50">
        <v>46273.697916666657</v>
      </c>
      <c r="C1076">
        <v>11708708</v>
      </c>
      <c r="D1076">
        <v>100006741177</v>
      </c>
      <c r="E1076" t="s">
        <v>1726</v>
      </c>
      <c r="F1076">
        <v>100</v>
      </c>
      <c r="G1076" t="s">
        <v>1745</v>
      </c>
      <c r="H1076" t="s">
        <v>1760</v>
      </c>
      <c r="I1076">
        <v>6034801</v>
      </c>
      <c r="J1076">
        <v>4</v>
      </c>
      <c r="K1076" t="s">
        <v>1911</v>
      </c>
      <c r="L1076" t="s">
        <v>1912</v>
      </c>
      <c r="N1076">
        <v>0</v>
      </c>
      <c r="O1076">
        <v>1</v>
      </c>
      <c r="P1076">
        <v>1</v>
      </c>
      <c r="Q1076">
        <v>1</v>
      </c>
      <c r="R1076">
        <v>0</v>
      </c>
      <c r="S1076">
        <v>0</v>
      </c>
      <c r="T1076">
        <v>0</v>
      </c>
      <c r="U1076" s="50">
        <v>46273.696585648147</v>
      </c>
      <c r="V1076" s="50">
        <v>46273.696585648147</v>
      </c>
      <c r="W1076" s="51">
        <v>46273</v>
      </c>
      <c r="X1076" t="s">
        <v>1747</v>
      </c>
      <c r="Y1076" t="s">
        <v>492</v>
      </c>
    </row>
    <row r="1077" spans="1:25" ht="15" customHeight="1" x14ac:dyDescent="0.35">
      <c r="A1077">
        <v>3</v>
      </c>
      <c r="B1077" s="50">
        <v>46273.697916666657</v>
      </c>
      <c r="C1077">
        <v>11708709</v>
      </c>
      <c r="D1077">
        <v>100006741177</v>
      </c>
      <c r="E1077" t="s">
        <v>1726</v>
      </c>
      <c r="F1077">
        <v>100</v>
      </c>
      <c r="G1077" t="s">
        <v>1745</v>
      </c>
      <c r="H1077" t="s">
        <v>1760</v>
      </c>
      <c r="I1077">
        <v>6034801</v>
      </c>
      <c r="J1077">
        <v>4</v>
      </c>
      <c r="K1077" t="s">
        <v>2337</v>
      </c>
      <c r="L1077" t="s">
        <v>2338</v>
      </c>
      <c r="N1077">
        <v>0</v>
      </c>
      <c r="O1077">
        <v>1</v>
      </c>
      <c r="P1077">
        <v>1</v>
      </c>
      <c r="Q1077">
        <v>1</v>
      </c>
      <c r="R1077">
        <v>0</v>
      </c>
      <c r="S1077">
        <v>0</v>
      </c>
      <c r="T1077">
        <v>0</v>
      </c>
      <c r="U1077" s="50">
        <v>46273.696585648147</v>
      </c>
      <c r="V1077" s="50">
        <v>46273.696585648147</v>
      </c>
      <c r="W1077" s="51">
        <v>46273</v>
      </c>
      <c r="X1077" t="s">
        <v>1747</v>
      </c>
      <c r="Y1077" t="s">
        <v>492</v>
      </c>
    </row>
    <row r="1078" spans="1:25" ht="15" customHeight="1" x14ac:dyDescent="0.35">
      <c r="A1078">
        <v>3</v>
      </c>
      <c r="B1078" s="50">
        <v>46273.697916666657</v>
      </c>
      <c r="C1078">
        <v>11708725</v>
      </c>
      <c r="D1078">
        <v>100006741179</v>
      </c>
      <c r="E1078" t="s">
        <v>1726</v>
      </c>
      <c r="F1078">
        <v>100</v>
      </c>
      <c r="G1078" t="s">
        <v>1745</v>
      </c>
      <c r="H1078" t="s">
        <v>1760</v>
      </c>
      <c r="I1078">
        <v>6031203</v>
      </c>
      <c r="J1078">
        <v>1</v>
      </c>
      <c r="K1078" t="s">
        <v>2255</v>
      </c>
      <c r="L1078" t="s">
        <v>2256</v>
      </c>
      <c r="N1078">
        <v>0</v>
      </c>
      <c r="O1078">
        <v>1</v>
      </c>
      <c r="P1078">
        <v>1</v>
      </c>
      <c r="Q1078">
        <v>1</v>
      </c>
      <c r="R1078">
        <v>0</v>
      </c>
      <c r="S1078">
        <v>0</v>
      </c>
      <c r="T1078">
        <v>0</v>
      </c>
      <c r="U1078" s="50">
        <v>46273.696585648147</v>
      </c>
      <c r="V1078" s="50">
        <v>46273.696585648147</v>
      </c>
      <c r="W1078" s="51">
        <v>46273</v>
      </c>
      <c r="X1078" t="s">
        <v>1747</v>
      </c>
      <c r="Y1078" t="s">
        <v>492</v>
      </c>
    </row>
    <row r="1079" spans="1:25" ht="15" customHeight="1" x14ac:dyDescent="0.35">
      <c r="A1079">
        <v>3</v>
      </c>
      <c r="B1079" s="50">
        <v>46273.697916666657</v>
      </c>
      <c r="C1079">
        <v>11708726</v>
      </c>
      <c r="D1079">
        <v>100006741179</v>
      </c>
      <c r="E1079" t="s">
        <v>1726</v>
      </c>
      <c r="F1079">
        <v>100</v>
      </c>
      <c r="G1079" t="s">
        <v>1745</v>
      </c>
      <c r="H1079" t="s">
        <v>1760</v>
      </c>
      <c r="I1079">
        <v>6031203</v>
      </c>
      <c r="J1079">
        <v>1</v>
      </c>
      <c r="K1079" t="s">
        <v>2339</v>
      </c>
      <c r="L1079" t="s">
        <v>2340</v>
      </c>
      <c r="N1079">
        <v>0</v>
      </c>
      <c r="O1079">
        <v>1</v>
      </c>
      <c r="P1079">
        <v>1</v>
      </c>
      <c r="Q1079">
        <v>1</v>
      </c>
      <c r="R1079">
        <v>0</v>
      </c>
      <c r="S1079">
        <v>0</v>
      </c>
      <c r="T1079">
        <v>0</v>
      </c>
      <c r="U1079" s="50">
        <v>46273.696585648147</v>
      </c>
      <c r="V1079" s="50">
        <v>46273.696585648147</v>
      </c>
      <c r="W1079" s="51">
        <v>46273</v>
      </c>
      <c r="X1079" t="s">
        <v>1747</v>
      </c>
      <c r="Y1079" t="s">
        <v>492</v>
      </c>
    </row>
    <row r="1080" spans="1:25" ht="15" customHeight="1" x14ac:dyDescent="0.35">
      <c r="A1080">
        <v>3</v>
      </c>
      <c r="B1080" s="50">
        <v>46273.697916666657</v>
      </c>
      <c r="C1080">
        <v>11708727</v>
      </c>
      <c r="D1080">
        <v>100006741179</v>
      </c>
      <c r="E1080" t="s">
        <v>1726</v>
      </c>
      <c r="F1080">
        <v>100</v>
      </c>
      <c r="G1080" t="s">
        <v>1745</v>
      </c>
      <c r="H1080" t="s">
        <v>1760</v>
      </c>
      <c r="I1080">
        <v>6031203</v>
      </c>
      <c r="J1080">
        <v>1</v>
      </c>
      <c r="K1080" t="s">
        <v>2079</v>
      </c>
      <c r="L1080" t="s">
        <v>2080</v>
      </c>
      <c r="N1080">
        <v>0</v>
      </c>
      <c r="O1080">
        <v>1</v>
      </c>
      <c r="P1080">
        <v>1</v>
      </c>
      <c r="Q1080">
        <v>1</v>
      </c>
      <c r="R1080">
        <v>0</v>
      </c>
      <c r="S1080">
        <v>0</v>
      </c>
      <c r="T1080">
        <v>0</v>
      </c>
      <c r="U1080" s="50">
        <v>46273.696585648147</v>
      </c>
      <c r="V1080" s="50">
        <v>46273.696585648147</v>
      </c>
      <c r="W1080" s="51">
        <v>46273</v>
      </c>
      <c r="X1080" t="s">
        <v>1747</v>
      </c>
      <c r="Y1080" t="s">
        <v>492</v>
      </c>
    </row>
    <row r="1081" spans="1:25" ht="15" customHeight="1" x14ac:dyDescent="0.35">
      <c r="A1081">
        <v>3</v>
      </c>
      <c r="B1081" s="50">
        <v>46273.697916666657</v>
      </c>
      <c r="C1081">
        <v>11708728</v>
      </c>
      <c r="D1081">
        <v>100006741179</v>
      </c>
      <c r="E1081" t="s">
        <v>1726</v>
      </c>
      <c r="F1081">
        <v>100</v>
      </c>
      <c r="G1081" t="s">
        <v>1745</v>
      </c>
      <c r="H1081" t="s">
        <v>1760</v>
      </c>
      <c r="I1081">
        <v>6031203</v>
      </c>
      <c r="J1081">
        <v>1</v>
      </c>
      <c r="K1081" t="s">
        <v>2035</v>
      </c>
      <c r="L1081" t="s">
        <v>2036</v>
      </c>
      <c r="N1081">
        <v>0</v>
      </c>
      <c r="O1081">
        <v>1</v>
      </c>
      <c r="P1081">
        <v>1</v>
      </c>
      <c r="Q1081">
        <v>1</v>
      </c>
      <c r="R1081">
        <v>0</v>
      </c>
      <c r="S1081">
        <v>0</v>
      </c>
      <c r="T1081">
        <v>0</v>
      </c>
      <c r="U1081" s="50">
        <v>46273.696585648147</v>
      </c>
      <c r="V1081" s="50">
        <v>46273.696585648147</v>
      </c>
      <c r="W1081" s="51">
        <v>46273</v>
      </c>
      <c r="X1081" t="s">
        <v>1747</v>
      </c>
      <c r="Y1081" t="s">
        <v>492</v>
      </c>
    </row>
    <row r="1082" spans="1:25" ht="15" customHeight="1" x14ac:dyDescent="0.35">
      <c r="A1082">
        <v>3</v>
      </c>
      <c r="B1082" s="50">
        <v>46273.697916666657</v>
      </c>
      <c r="C1082">
        <v>11708729</v>
      </c>
      <c r="D1082">
        <v>100006741179</v>
      </c>
      <c r="E1082" t="s">
        <v>1726</v>
      </c>
      <c r="F1082">
        <v>100</v>
      </c>
      <c r="G1082" t="s">
        <v>1745</v>
      </c>
      <c r="H1082" t="s">
        <v>1760</v>
      </c>
      <c r="I1082">
        <v>6031203</v>
      </c>
      <c r="J1082">
        <v>1</v>
      </c>
      <c r="K1082" t="s">
        <v>2059</v>
      </c>
      <c r="L1082" t="s">
        <v>2060</v>
      </c>
      <c r="N1082">
        <v>0</v>
      </c>
      <c r="O1082">
        <v>1</v>
      </c>
      <c r="P1082">
        <v>1</v>
      </c>
      <c r="Q1082">
        <v>1</v>
      </c>
      <c r="R1082">
        <v>0</v>
      </c>
      <c r="S1082">
        <v>0</v>
      </c>
      <c r="T1082">
        <v>0</v>
      </c>
      <c r="U1082" s="50">
        <v>46273.696585648147</v>
      </c>
      <c r="V1082" s="50">
        <v>46273.696585648147</v>
      </c>
      <c r="W1082" s="51">
        <v>46273</v>
      </c>
      <c r="X1082" t="s">
        <v>1747</v>
      </c>
      <c r="Y1082" t="s">
        <v>492</v>
      </c>
    </row>
    <row r="1083" spans="1:25" ht="15" customHeight="1" x14ac:dyDescent="0.35">
      <c r="A1083">
        <v>3</v>
      </c>
      <c r="B1083" s="50">
        <v>46273.697916666657</v>
      </c>
      <c r="C1083">
        <v>11708730</v>
      </c>
      <c r="D1083">
        <v>100006741179</v>
      </c>
      <c r="E1083" t="s">
        <v>1726</v>
      </c>
      <c r="F1083">
        <v>100</v>
      </c>
      <c r="G1083" t="s">
        <v>1745</v>
      </c>
      <c r="H1083" t="s">
        <v>1760</v>
      </c>
      <c r="I1083">
        <v>6031203</v>
      </c>
      <c r="J1083">
        <v>1</v>
      </c>
      <c r="K1083" t="s">
        <v>2129</v>
      </c>
      <c r="L1083" t="s">
        <v>2130</v>
      </c>
      <c r="N1083">
        <v>0</v>
      </c>
      <c r="O1083">
        <v>1</v>
      </c>
      <c r="P1083">
        <v>1</v>
      </c>
      <c r="Q1083">
        <v>1</v>
      </c>
      <c r="R1083">
        <v>0</v>
      </c>
      <c r="S1083">
        <v>0</v>
      </c>
      <c r="T1083">
        <v>0</v>
      </c>
      <c r="U1083" s="50">
        <v>46273.696585648147</v>
      </c>
      <c r="V1083" s="50">
        <v>46273.696585648147</v>
      </c>
      <c r="W1083" s="51">
        <v>46273</v>
      </c>
      <c r="X1083" t="s">
        <v>1747</v>
      </c>
      <c r="Y1083" t="s">
        <v>492</v>
      </c>
    </row>
    <row r="1084" spans="1:25" ht="15" customHeight="1" x14ac:dyDescent="0.35">
      <c r="A1084">
        <v>3</v>
      </c>
      <c r="B1084" s="50">
        <v>46273.697916666657</v>
      </c>
      <c r="C1084">
        <v>11708731</v>
      </c>
      <c r="D1084">
        <v>100006741179</v>
      </c>
      <c r="E1084" t="s">
        <v>1726</v>
      </c>
      <c r="F1084">
        <v>100</v>
      </c>
      <c r="G1084" t="s">
        <v>1745</v>
      </c>
      <c r="H1084" t="s">
        <v>1760</v>
      </c>
      <c r="I1084">
        <v>6031203</v>
      </c>
      <c r="J1084">
        <v>1</v>
      </c>
      <c r="K1084" t="s">
        <v>2285</v>
      </c>
      <c r="L1084" t="s">
        <v>2286</v>
      </c>
      <c r="N1084">
        <v>0</v>
      </c>
      <c r="O1084">
        <v>1</v>
      </c>
      <c r="P1084">
        <v>1</v>
      </c>
      <c r="Q1084">
        <v>1</v>
      </c>
      <c r="R1084">
        <v>0</v>
      </c>
      <c r="S1084">
        <v>0</v>
      </c>
      <c r="T1084">
        <v>0</v>
      </c>
      <c r="U1084" s="50">
        <v>46273.696585648147</v>
      </c>
      <c r="V1084" s="50">
        <v>46273.696585648147</v>
      </c>
      <c r="W1084" s="51">
        <v>46273</v>
      </c>
      <c r="X1084" t="s">
        <v>1747</v>
      </c>
      <c r="Y1084" t="s">
        <v>492</v>
      </c>
    </row>
    <row r="1085" spans="1:25" ht="15" customHeight="1" x14ac:dyDescent="0.35">
      <c r="A1085">
        <v>3</v>
      </c>
      <c r="B1085" s="50">
        <v>46273.697916666657</v>
      </c>
      <c r="C1085">
        <v>11708732</v>
      </c>
      <c r="D1085">
        <v>100006741179</v>
      </c>
      <c r="E1085" t="s">
        <v>1726</v>
      </c>
      <c r="F1085">
        <v>100</v>
      </c>
      <c r="G1085" t="s">
        <v>1745</v>
      </c>
      <c r="H1085" t="s">
        <v>1760</v>
      </c>
      <c r="I1085">
        <v>6031203</v>
      </c>
      <c r="J1085">
        <v>1</v>
      </c>
      <c r="K1085" t="s">
        <v>2171</v>
      </c>
      <c r="L1085" t="s">
        <v>2172</v>
      </c>
      <c r="N1085">
        <v>0</v>
      </c>
      <c r="O1085">
        <v>3</v>
      </c>
      <c r="P1085">
        <v>3</v>
      </c>
      <c r="Q1085">
        <v>3</v>
      </c>
      <c r="R1085">
        <v>0</v>
      </c>
      <c r="S1085">
        <v>0</v>
      </c>
      <c r="T1085">
        <v>0</v>
      </c>
      <c r="U1085" s="50">
        <v>46273.696585648147</v>
      </c>
      <c r="V1085" s="50">
        <v>46273.696585648147</v>
      </c>
      <c r="W1085" s="51">
        <v>46273</v>
      </c>
      <c r="X1085" t="s">
        <v>1747</v>
      </c>
      <c r="Y1085" t="s">
        <v>492</v>
      </c>
    </row>
    <row r="1086" spans="1:25" ht="15" customHeight="1" x14ac:dyDescent="0.35">
      <c r="A1086">
        <v>3</v>
      </c>
      <c r="B1086" s="50">
        <v>46273.697916666657</v>
      </c>
      <c r="C1086">
        <v>11708733</v>
      </c>
      <c r="D1086">
        <v>100006741180</v>
      </c>
      <c r="E1086" t="s">
        <v>1726</v>
      </c>
      <c r="F1086">
        <v>100</v>
      </c>
      <c r="G1086" t="s">
        <v>1745</v>
      </c>
      <c r="H1086" t="s">
        <v>1760</v>
      </c>
      <c r="I1086">
        <v>6034802</v>
      </c>
      <c r="J1086">
        <v>1</v>
      </c>
      <c r="K1086" t="s">
        <v>1999</v>
      </c>
      <c r="L1086" t="s">
        <v>2000</v>
      </c>
      <c r="N1086">
        <v>0</v>
      </c>
      <c r="O1086">
        <v>2</v>
      </c>
      <c r="P1086">
        <v>2</v>
      </c>
      <c r="Q1086">
        <v>2</v>
      </c>
      <c r="R1086">
        <v>0</v>
      </c>
      <c r="S1086">
        <v>0</v>
      </c>
      <c r="T1086">
        <v>0</v>
      </c>
      <c r="U1086" s="50">
        <v>46273.696597222217</v>
      </c>
      <c r="V1086" s="50">
        <v>46273.696597222217</v>
      </c>
      <c r="W1086" s="51">
        <v>46273</v>
      </c>
      <c r="X1086" t="s">
        <v>1747</v>
      </c>
      <c r="Y1086" t="s">
        <v>492</v>
      </c>
    </row>
    <row r="1087" spans="1:25" ht="15" customHeight="1" x14ac:dyDescent="0.35">
      <c r="A1087">
        <v>3</v>
      </c>
      <c r="B1087" s="50">
        <v>46273.697916666657</v>
      </c>
      <c r="C1087">
        <v>11708734</v>
      </c>
      <c r="D1087">
        <v>100006741180</v>
      </c>
      <c r="E1087" t="s">
        <v>1726</v>
      </c>
      <c r="F1087">
        <v>100</v>
      </c>
      <c r="G1087" t="s">
        <v>1745</v>
      </c>
      <c r="H1087" t="s">
        <v>1760</v>
      </c>
      <c r="I1087">
        <v>6034802</v>
      </c>
      <c r="J1087">
        <v>1</v>
      </c>
      <c r="K1087" t="s">
        <v>2341</v>
      </c>
      <c r="L1087" t="s">
        <v>2342</v>
      </c>
      <c r="N1087">
        <v>0</v>
      </c>
      <c r="O1087">
        <v>1</v>
      </c>
      <c r="P1087">
        <v>1</v>
      </c>
      <c r="Q1087">
        <v>1</v>
      </c>
      <c r="R1087">
        <v>0</v>
      </c>
      <c r="S1087">
        <v>0</v>
      </c>
      <c r="T1087">
        <v>0</v>
      </c>
      <c r="U1087" s="50">
        <v>46273.696597222217</v>
      </c>
      <c r="V1087" s="50">
        <v>46273.696597222217</v>
      </c>
      <c r="W1087" s="51">
        <v>46273</v>
      </c>
      <c r="X1087" t="s">
        <v>1747</v>
      </c>
      <c r="Y1087" t="s">
        <v>492</v>
      </c>
    </row>
    <row r="1088" spans="1:25" ht="15" customHeight="1" x14ac:dyDescent="0.35">
      <c r="A1088">
        <v>3</v>
      </c>
      <c r="B1088" s="50">
        <v>46273.697916666657</v>
      </c>
      <c r="C1088">
        <v>11708735</v>
      </c>
      <c r="D1088">
        <v>100006741180</v>
      </c>
      <c r="E1088" t="s">
        <v>1726</v>
      </c>
      <c r="F1088">
        <v>100</v>
      </c>
      <c r="G1088" t="s">
        <v>1745</v>
      </c>
      <c r="H1088" t="s">
        <v>1760</v>
      </c>
      <c r="I1088">
        <v>6034802</v>
      </c>
      <c r="J1088">
        <v>1</v>
      </c>
      <c r="K1088" t="s">
        <v>2343</v>
      </c>
      <c r="L1088" t="s">
        <v>2344</v>
      </c>
      <c r="N1088">
        <v>0</v>
      </c>
      <c r="O1088">
        <v>1</v>
      </c>
      <c r="P1088">
        <v>1</v>
      </c>
      <c r="Q1088">
        <v>1</v>
      </c>
      <c r="R1088">
        <v>0</v>
      </c>
      <c r="S1088">
        <v>0</v>
      </c>
      <c r="T1088">
        <v>0</v>
      </c>
      <c r="U1088" s="50">
        <v>46273.696597222217</v>
      </c>
      <c r="V1088" s="50">
        <v>46273.696597222217</v>
      </c>
      <c r="W1088" s="51">
        <v>46273</v>
      </c>
      <c r="X1088" t="s">
        <v>1747</v>
      </c>
      <c r="Y1088" t="s">
        <v>492</v>
      </c>
    </row>
    <row r="1089" spans="1:25" ht="15" customHeight="1" x14ac:dyDescent="0.35">
      <c r="A1089">
        <v>3</v>
      </c>
      <c r="B1089" s="50">
        <v>46273.697916666657</v>
      </c>
      <c r="C1089">
        <v>11708736</v>
      </c>
      <c r="D1089">
        <v>100006741180</v>
      </c>
      <c r="E1089" t="s">
        <v>1726</v>
      </c>
      <c r="F1089">
        <v>100</v>
      </c>
      <c r="G1089" t="s">
        <v>1745</v>
      </c>
      <c r="H1089" t="s">
        <v>1760</v>
      </c>
      <c r="I1089">
        <v>6034802</v>
      </c>
      <c r="J1089">
        <v>1</v>
      </c>
      <c r="K1089" t="s">
        <v>1979</v>
      </c>
      <c r="L1089" t="s">
        <v>1980</v>
      </c>
      <c r="N1089">
        <v>0</v>
      </c>
      <c r="O1089">
        <v>1</v>
      </c>
      <c r="P1089">
        <v>1</v>
      </c>
      <c r="Q1089">
        <v>1</v>
      </c>
      <c r="R1089">
        <v>0</v>
      </c>
      <c r="S1089">
        <v>0</v>
      </c>
      <c r="T1089">
        <v>0</v>
      </c>
      <c r="U1089" s="50">
        <v>46273.696597222217</v>
      </c>
      <c r="V1089" s="50">
        <v>46273.696597222217</v>
      </c>
      <c r="W1089" s="51">
        <v>46273</v>
      </c>
      <c r="X1089" t="s">
        <v>1747</v>
      </c>
      <c r="Y1089" t="s">
        <v>492</v>
      </c>
    </row>
    <row r="1090" spans="1:25" ht="15" customHeight="1" x14ac:dyDescent="0.35">
      <c r="A1090">
        <v>3</v>
      </c>
      <c r="B1090" s="50">
        <v>46273.697916666657</v>
      </c>
      <c r="C1090">
        <v>11708737</v>
      </c>
      <c r="D1090">
        <v>100006741180</v>
      </c>
      <c r="E1090" t="s">
        <v>1726</v>
      </c>
      <c r="F1090">
        <v>100</v>
      </c>
      <c r="G1090" t="s">
        <v>1745</v>
      </c>
      <c r="H1090" t="s">
        <v>1760</v>
      </c>
      <c r="I1090">
        <v>6034802</v>
      </c>
      <c r="J1090">
        <v>1</v>
      </c>
      <c r="K1090" t="s">
        <v>2345</v>
      </c>
      <c r="L1090" t="s">
        <v>2346</v>
      </c>
      <c r="N1090">
        <v>0</v>
      </c>
      <c r="O1090">
        <v>9</v>
      </c>
      <c r="P1090">
        <v>9</v>
      </c>
      <c r="Q1090">
        <v>9</v>
      </c>
      <c r="R1090">
        <v>0</v>
      </c>
      <c r="S1090">
        <v>0</v>
      </c>
      <c r="T1090">
        <v>0</v>
      </c>
      <c r="U1090" s="50">
        <v>46273.696597222217</v>
      </c>
      <c r="V1090" s="50">
        <v>46273.696597222217</v>
      </c>
      <c r="W1090" s="51">
        <v>46273</v>
      </c>
      <c r="X1090" t="s">
        <v>1747</v>
      </c>
      <c r="Y1090" t="s">
        <v>492</v>
      </c>
    </row>
    <row r="1091" spans="1:25" ht="15" customHeight="1" x14ac:dyDescent="0.35">
      <c r="A1091">
        <v>3</v>
      </c>
      <c r="B1091" s="50">
        <v>46273.697916666657</v>
      </c>
      <c r="C1091">
        <v>11708768</v>
      </c>
      <c r="D1091">
        <v>100006741188</v>
      </c>
      <c r="E1091" t="s">
        <v>1726</v>
      </c>
      <c r="F1091">
        <v>100</v>
      </c>
      <c r="G1091" t="s">
        <v>1745</v>
      </c>
      <c r="H1091" t="s">
        <v>1760</v>
      </c>
      <c r="I1091">
        <v>6033801</v>
      </c>
      <c r="J1091">
        <v>4</v>
      </c>
      <c r="K1091" t="s">
        <v>2347</v>
      </c>
      <c r="L1091" t="s">
        <v>2348</v>
      </c>
      <c r="N1091">
        <v>0</v>
      </c>
      <c r="O1091">
        <v>1</v>
      </c>
      <c r="P1091">
        <v>1</v>
      </c>
      <c r="Q1091">
        <v>1</v>
      </c>
      <c r="R1091">
        <v>0</v>
      </c>
      <c r="S1091">
        <v>0</v>
      </c>
      <c r="T1091">
        <v>0</v>
      </c>
      <c r="U1091" s="50">
        <v>46273.696608796286</v>
      </c>
      <c r="V1091" s="50">
        <v>46273.696608796286</v>
      </c>
      <c r="W1091" s="51">
        <v>46273</v>
      </c>
      <c r="X1091" t="s">
        <v>1747</v>
      </c>
      <c r="Y1091" t="s">
        <v>492</v>
      </c>
    </row>
    <row r="1092" spans="1:25" ht="15" customHeight="1" x14ac:dyDescent="0.35">
      <c r="A1092">
        <v>3</v>
      </c>
      <c r="B1092" s="50">
        <v>46273.697916666657</v>
      </c>
      <c r="C1092">
        <v>11708769</v>
      </c>
      <c r="D1092">
        <v>100006741188</v>
      </c>
      <c r="E1092" t="s">
        <v>1726</v>
      </c>
      <c r="F1092">
        <v>100</v>
      </c>
      <c r="G1092" t="s">
        <v>1745</v>
      </c>
      <c r="H1092" t="s">
        <v>1760</v>
      </c>
      <c r="I1092">
        <v>6033801</v>
      </c>
      <c r="J1092">
        <v>4</v>
      </c>
      <c r="K1092" t="s">
        <v>2349</v>
      </c>
      <c r="L1092" t="s">
        <v>2350</v>
      </c>
      <c r="N1092">
        <v>0</v>
      </c>
      <c r="O1092">
        <v>1</v>
      </c>
      <c r="P1092">
        <v>1</v>
      </c>
      <c r="Q1092">
        <v>1</v>
      </c>
      <c r="R1092">
        <v>0</v>
      </c>
      <c r="S1092">
        <v>0</v>
      </c>
      <c r="T1092">
        <v>0</v>
      </c>
      <c r="U1092" s="50">
        <v>46273.696608796286</v>
      </c>
      <c r="V1092" s="50">
        <v>46273.696608796286</v>
      </c>
      <c r="W1092" s="51">
        <v>46273</v>
      </c>
      <c r="X1092" t="s">
        <v>1747</v>
      </c>
      <c r="Y1092" t="s">
        <v>492</v>
      </c>
    </row>
    <row r="1093" spans="1:25" ht="15" customHeight="1" x14ac:dyDescent="0.35">
      <c r="A1093">
        <v>3</v>
      </c>
      <c r="B1093" s="50">
        <v>46273.697916666657</v>
      </c>
      <c r="C1093">
        <v>11708770</v>
      </c>
      <c r="D1093">
        <v>100006741188</v>
      </c>
      <c r="E1093" t="s">
        <v>1726</v>
      </c>
      <c r="F1093">
        <v>100</v>
      </c>
      <c r="G1093" t="s">
        <v>1745</v>
      </c>
      <c r="H1093" t="s">
        <v>1760</v>
      </c>
      <c r="I1093">
        <v>6033801</v>
      </c>
      <c r="J1093">
        <v>4</v>
      </c>
      <c r="K1093" t="s">
        <v>2337</v>
      </c>
      <c r="L1093" t="s">
        <v>2338</v>
      </c>
      <c r="N1093">
        <v>0</v>
      </c>
      <c r="O1093">
        <v>2</v>
      </c>
      <c r="P1093">
        <v>2</v>
      </c>
      <c r="Q1093">
        <v>2</v>
      </c>
      <c r="R1093">
        <v>0</v>
      </c>
      <c r="S1093">
        <v>0</v>
      </c>
      <c r="T1093">
        <v>0</v>
      </c>
      <c r="U1093" s="50">
        <v>46273.696608796286</v>
      </c>
      <c r="V1093" s="50">
        <v>46273.696608796286</v>
      </c>
      <c r="W1093" s="51">
        <v>46273</v>
      </c>
      <c r="X1093" t="s">
        <v>1747</v>
      </c>
      <c r="Y1093" t="s">
        <v>492</v>
      </c>
    </row>
    <row r="1094" spans="1:25" ht="15" customHeight="1" x14ac:dyDescent="0.35">
      <c r="A1094">
        <v>3</v>
      </c>
      <c r="B1094" s="50">
        <v>46273.697916666657</v>
      </c>
      <c r="C1094">
        <v>11708771</v>
      </c>
      <c r="D1094">
        <v>100006741188</v>
      </c>
      <c r="E1094" t="s">
        <v>1726</v>
      </c>
      <c r="F1094">
        <v>100</v>
      </c>
      <c r="G1094" t="s">
        <v>1745</v>
      </c>
      <c r="H1094" t="s">
        <v>1760</v>
      </c>
      <c r="I1094">
        <v>6033801</v>
      </c>
      <c r="J1094">
        <v>4</v>
      </c>
      <c r="K1094" t="s">
        <v>1909</v>
      </c>
      <c r="L1094" t="s">
        <v>1910</v>
      </c>
      <c r="N1094">
        <v>0</v>
      </c>
      <c r="O1094">
        <v>1</v>
      </c>
      <c r="P1094">
        <v>1</v>
      </c>
      <c r="Q1094">
        <v>1</v>
      </c>
      <c r="R1094">
        <v>0</v>
      </c>
      <c r="S1094">
        <v>0</v>
      </c>
      <c r="T1094">
        <v>0</v>
      </c>
      <c r="U1094" s="50">
        <v>46273.696608796286</v>
      </c>
      <c r="V1094" s="50">
        <v>46273.696608796286</v>
      </c>
      <c r="W1094" s="51">
        <v>46273</v>
      </c>
      <c r="X1094" t="s">
        <v>1747</v>
      </c>
      <c r="Y1094" t="s">
        <v>492</v>
      </c>
    </row>
    <row r="1095" spans="1:25" ht="15" customHeight="1" x14ac:dyDescent="0.35">
      <c r="A1095">
        <v>3</v>
      </c>
      <c r="B1095" s="50">
        <v>46273.697916666657</v>
      </c>
      <c r="C1095">
        <v>11708772</v>
      </c>
      <c r="D1095">
        <v>100006741188</v>
      </c>
      <c r="E1095" t="s">
        <v>1726</v>
      </c>
      <c r="F1095">
        <v>100</v>
      </c>
      <c r="G1095" t="s">
        <v>1745</v>
      </c>
      <c r="H1095" t="s">
        <v>1760</v>
      </c>
      <c r="I1095">
        <v>6033801</v>
      </c>
      <c r="J1095">
        <v>4</v>
      </c>
      <c r="K1095" t="s">
        <v>2351</v>
      </c>
      <c r="L1095" t="s">
        <v>2352</v>
      </c>
      <c r="N1095">
        <v>0</v>
      </c>
      <c r="O1095">
        <v>1</v>
      </c>
      <c r="P1095">
        <v>1</v>
      </c>
      <c r="Q1095">
        <v>1</v>
      </c>
      <c r="R1095">
        <v>0</v>
      </c>
      <c r="S1095">
        <v>0</v>
      </c>
      <c r="T1095">
        <v>0</v>
      </c>
      <c r="U1095" s="50">
        <v>46273.696608796286</v>
      </c>
      <c r="V1095" s="50">
        <v>46273.696608796286</v>
      </c>
      <c r="W1095" s="51">
        <v>46273</v>
      </c>
      <c r="X1095" t="s">
        <v>1747</v>
      </c>
      <c r="Y1095" t="s">
        <v>492</v>
      </c>
    </row>
    <row r="1096" spans="1:25" ht="15" customHeight="1" x14ac:dyDescent="0.35">
      <c r="A1096">
        <v>3</v>
      </c>
      <c r="B1096" s="50">
        <v>46273.697916666657</v>
      </c>
      <c r="C1096">
        <v>11708773</v>
      </c>
      <c r="D1096">
        <v>100006741189</v>
      </c>
      <c r="E1096" t="s">
        <v>1726</v>
      </c>
      <c r="F1096">
        <v>100</v>
      </c>
      <c r="G1096" t="s">
        <v>1745</v>
      </c>
      <c r="H1096" t="s">
        <v>1760</v>
      </c>
      <c r="I1096">
        <v>6036801</v>
      </c>
      <c r="J1096">
        <v>3</v>
      </c>
      <c r="K1096" t="s">
        <v>2353</v>
      </c>
      <c r="L1096" t="s">
        <v>2354</v>
      </c>
      <c r="N1096">
        <v>0</v>
      </c>
      <c r="O1096">
        <v>1</v>
      </c>
      <c r="P1096">
        <v>1</v>
      </c>
      <c r="Q1096">
        <v>1</v>
      </c>
      <c r="R1096">
        <v>0</v>
      </c>
      <c r="S1096">
        <v>0</v>
      </c>
      <c r="T1096">
        <v>0</v>
      </c>
      <c r="U1096" s="50">
        <v>46273.696608796286</v>
      </c>
      <c r="V1096" s="50">
        <v>46273.696608796286</v>
      </c>
      <c r="W1096" s="51">
        <v>46273</v>
      </c>
      <c r="X1096" t="s">
        <v>1747</v>
      </c>
      <c r="Y1096" t="s">
        <v>492</v>
      </c>
    </row>
    <row r="1097" spans="1:25" ht="15" customHeight="1" x14ac:dyDescent="0.35">
      <c r="A1097">
        <v>3</v>
      </c>
      <c r="B1097" s="50">
        <v>46273.697916666657</v>
      </c>
      <c r="C1097">
        <v>11708801</v>
      </c>
      <c r="D1097">
        <v>100006741195</v>
      </c>
      <c r="E1097" t="s">
        <v>1726</v>
      </c>
      <c r="F1097">
        <v>100</v>
      </c>
      <c r="G1097" t="s">
        <v>1745</v>
      </c>
      <c r="H1097" t="s">
        <v>1760</v>
      </c>
      <c r="I1097">
        <v>6033802</v>
      </c>
      <c r="J1097">
        <v>1</v>
      </c>
      <c r="K1097" t="s">
        <v>2355</v>
      </c>
      <c r="L1097" t="s">
        <v>2356</v>
      </c>
      <c r="N1097">
        <v>0</v>
      </c>
      <c r="O1097">
        <v>3</v>
      </c>
      <c r="P1097">
        <v>3</v>
      </c>
      <c r="Q1097">
        <v>3</v>
      </c>
      <c r="R1097">
        <v>0</v>
      </c>
      <c r="S1097">
        <v>0</v>
      </c>
      <c r="T1097">
        <v>0</v>
      </c>
      <c r="U1097" s="50">
        <v>46273.697268518517</v>
      </c>
      <c r="V1097" s="50">
        <v>46273.697268518517</v>
      </c>
      <c r="W1097" s="51">
        <v>46273</v>
      </c>
      <c r="X1097" t="s">
        <v>1747</v>
      </c>
      <c r="Y1097" t="s">
        <v>492</v>
      </c>
    </row>
    <row r="1098" spans="1:25" ht="15" customHeight="1" x14ac:dyDescent="0.35">
      <c r="A1098">
        <v>3</v>
      </c>
      <c r="B1098" s="50">
        <v>46273.697916666657</v>
      </c>
      <c r="C1098">
        <v>11708802</v>
      </c>
      <c r="D1098">
        <v>100006741195</v>
      </c>
      <c r="E1098" t="s">
        <v>1726</v>
      </c>
      <c r="F1098">
        <v>100</v>
      </c>
      <c r="G1098" t="s">
        <v>1745</v>
      </c>
      <c r="H1098" t="s">
        <v>1760</v>
      </c>
      <c r="I1098">
        <v>6033802</v>
      </c>
      <c r="J1098">
        <v>1</v>
      </c>
      <c r="K1098" t="s">
        <v>2075</v>
      </c>
      <c r="L1098" t="s">
        <v>2076</v>
      </c>
      <c r="N1098">
        <v>0</v>
      </c>
      <c r="O1098">
        <v>3</v>
      </c>
      <c r="P1098">
        <v>3</v>
      </c>
      <c r="Q1098">
        <v>3</v>
      </c>
      <c r="R1098">
        <v>0</v>
      </c>
      <c r="S1098">
        <v>0</v>
      </c>
      <c r="T1098">
        <v>0</v>
      </c>
      <c r="U1098" s="50">
        <v>46273.697268518517</v>
      </c>
      <c r="V1098" s="50">
        <v>46273.697268518517</v>
      </c>
      <c r="W1098" s="51">
        <v>46273</v>
      </c>
      <c r="X1098" t="s">
        <v>1747</v>
      </c>
      <c r="Y1098" t="s">
        <v>492</v>
      </c>
    </row>
    <row r="1099" spans="1:25" ht="15" customHeight="1" x14ac:dyDescent="0.35">
      <c r="A1099">
        <v>3</v>
      </c>
      <c r="B1099" s="50">
        <v>46273.697916666657</v>
      </c>
      <c r="C1099">
        <v>11708812</v>
      </c>
      <c r="D1099">
        <v>100006741199</v>
      </c>
      <c r="E1099" t="s">
        <v>1726</v>
      </c>
      <c r="F1099">
        <v>100</v>
      </c>
      <c r="G1099" t="s">
        <v>1745</v>
      </c>
      <c r="H1099" t="s">
        <v>1760</v>
      </c>
      <c r="I1099">
        <v>6036601</v>
      </c>
      <c r="J1099">
        <v>1</v>
      </c>
      <c r="K1099" t="s">
        <v>2357</v>
      </c>
      <c r="L1099" t="s">
        <v>2358</v>
      </c>
      <c r="N1099">
        <v>0</v>
      </c>
      <c r="O1099">
        <v>7</v>
      </c>
      <c r="P1099">
        <v>7</v>
      </c>
      <c r="Q1099">
        <v>7</v>
      </c>
      <c r="R1099">
        <v>0</v>
      </c>
      <c r="S1099">
        <v>0</v>
      </c>
      <c r="T1099">
        <v>0</v>
      </c>
      <c r="U1099" s="50">
        <v>46273.697268518517</v>
      </c>
      <c r="V1099" s="50">
        <v>46273.697268518517</v>
      </c>
      <c r="W1099" s="51">
        <v>46273</v>
      </c>
      <c r="X1099" t="s">
        <v>1747</v>
      </c>
      <c r="Y1099" t="s">
        <v>492</v>
      </c>
    </row>
    <row r="1100" spans="1:25" ht="15" customHeight="1" x14ac:dyDescent="0.35">
      <c r="A1100">
        <v>3</v>
      </c>
      <c r="B1100" s="50">
        <v>46273.697916666657</v>
      </c>
      <c r="C1100">
        <v>11708813</v>
      </c>
      <c r="D1100">
        <v>100006741199</v>
      </c>
      <c r="E1100" t="s">
        <v>1726</v>
      </c>
      <c r="F1100">
        <v>100</v>
      </c>
      <c r="G1100" t="s">
        <v>1745</v>
      </c>
      <c r="H1100" t="s">
        <v>1760</v>
      </c>
      <c r="I1100">
        <v>6036601</v>
      </c>
      <c r="J1100">
        <v>1</v>
      </c>
      <c r="K1100" t="s">
        <v>2359</v>
      </c>
      <c r="L1100" t="s">
        <v>2360</v>
      </c>
      <c r="N1100">
        <v>0</v>
      </c>
      <c r="O1100">
        <v>3</v>
      </c>
      <c r="P1100">
        <v>3</v>
      </c>
      <c r="Q1100">
        <v>3</v>
      </c>
      <c r="R1100">
        <v>0</v>
      </c>
      <c r="S1100">
        <v>0</v>
      </c>
      <c r="T1100">
        <v>0</v>
      </c>
      <c r="U1100" s="50">
        <v>46273.697268518517</v>
      </c>
      <c r="V1100" s="50">
        <v>46273.697268518517</v>
      </c>
      <c r="W1100" s="51">
        <v>46273</v>
      </c>
      <c r="X1100" t="s">
        <v>1747</v>
      </c>
      <c r="Y1100" t="s">
        <v>492</v>
      </c>
    </row>
    <row r="1101" spans="1:25" ht="15" customHeight="1" x14ac:dyDescent="0.35">
      <c r="A1101">
        <v>3</v>
      </c>
      <c r="B1101" s="50">
        <v>46273.697916666657</v>
      </c>
      <c r="C1101">
        <v>11708814</v>
      </c>
      <c r="D1101">
        <v>100006741199</v>
      </c>
      <c r="E1101" t="s">
        <v>1726</v>
      </c>
      <c r="F1101">
        <v>100</v>
      </c>
      <c r="G1101" t="s">
        <v>1745</v>
      </c>
      <c r="H1101" t="s">
        <v>1760</v>
      </c>
      <c r="I1101">
        <v>6036601</v>
      </c>
      <c r="J1101">
        <v>1</v>
      </c>
      <c r="K1101" t="s">
        <v>2361</v>
      </c>
      <c r="L1101" t="s">
        <v>2362</v>
      </c>
      <c r="N1101">
        <v>0</v>
      </c>
      <c r="O1101">
        <v>3</v>
      </c>
      <c r="P1101">
        <v>3</v>
      </c>
      <c r="Q1101">
        <v>3</v>
      </c>
      <c r="R1101">
        <v>0</v>
      </c>
      <c r="S1101">
        <v>0</v>
      </c>
      <c r="T1101">
        <v>0</v>
      </c>
      <c r="U1101" s="50">
        <v>46273.697268518517</v>
      </c>
      <c r="V1101" s="50">
        <v>46273.697268518517</v>
      </c>
      <c r="W1101" s="51">
        <v>46273</v>
      </c>
      <c r="X1101" t="s">
        <v>1747</v>
      </c>
      <c r="Y1101" t="s">
        <v>492</v>
      </c>
    </row>
    <row r="1102" spans="1:25" ht="15" customHeight="1" x14ac:dyDescent="0.35">
      <c r="A1102">
        <v>3</v>
      </c>
      <c r="B1102" s="50">
        <v>46273.697916666657</v>
      </c>
      <c r="C1102">
        <v>11708815</v>
      </c>
      <c r="D1102">
        <v>100006741200</v>
      </c>
      <c r="E1102" t="s">
        <v>1726</v>
      </c>
      <c r="F1102">
        <v>100</v>
      </c>
      <c r="G1102" t="s">
        <v>1745</v>
      </c>
      <c r="H1102" t="s">
        <v>1760</v>
      </c>
      <c r="I1102">
        <v>6036701</v>
      </c>
      <c r="J1102">
        <v>1</v>
      </c>
      <c r="K1102" t="s">
        <v>1943</v>
      </c>
      <c r="L1102" t="s">
        <v>1944</v>
      </c>
      <c r="N1102">
        <v>0</v>
      </c>
      <c r="O1102">
        <v>5</v>
      </c>
      <c r="P1102">
        <v>5</v>
      </c>
      <c r="Q1102">
        <v>5</v>
      </c>
      <c r="R1102">
        <v>0</v>
      </c>
      <c r="S1102">
        <v>0</v>
      </c>
      <c r="T1102">
        <v>0</v>
      </c>
      <c r="U1102" s="50">
        <v>46273.697268518517</v>
      </c>
      <c r="V1102" s="50">
        <v>46273.697268518517</v>
      </c>
      <c r="W1102" s="51">
        <v>46273</v>
      </c>
      <c r="X1102" t="s">
        <v>1747</v>
      </c>
      <c r="Y1102" t="s">
        <v>492</v>
      </c>
    </row>
    <row r="1103" spans="1:25" ht="15" customHeight="1" x14ac:dyDescent="0.35">
      <c r="A1103">
        <v>3</v>
      </c>
      <c r="B1103" s="50">
        <v>46273.697916666657</v>
      </c>
      <c r="C1103">
        <v>11708816</v>
      </c>
      <c r="D1103">
        <v>100006741200</v>
      </c>
      <c r="E1103" t="s">
        <v>1726</v>
      </c>
      <c r="F1103">
        <v>100</v>
      </c>
      <c r="G1103" t="s">
        <v>1745</v>
      </c>
      <c r="H1103" t="s">
        <v>1760</v>
      </c>
      <c r="I1103">
        <v>6036701</v>
      </c>
      <c r="J1103">
        <v>1</v>
      </c>
      <c r="K1103" t="s">
        <v>2363</v>
      </c>
      <c r="L1103" t="s">
        <v>2364</v>
      </c>
      <c r="N1103">
        <v>0</v>
      </c>
      <c r="O1103">
        <v>24</v>
      </c>
      <c r="P1103">
        <v>24</v>
      </c>
      <c r="Q1103">
        <v>24</v>
      </c>
      <c r="R1103">
        <v>0</v>
      </c>
      <c r="S1103">
        <v>0</v>
      </c>
      <c r="T1103">
        <v>0</v>
      </c>
      <c r="U1103" s="50">
        <v>46273.697268518517</v>
      </c>
      <c r="V1103" s="50">
        <v>46273.697268518517</v>
      </c>
      <c r="W1103" s="51">
        <v>46273</v>
      </c>
      <c r="X1103" t="s">
        <v>1747</v>
      </c>
      <c r="Y1103" t="s">
        <v>492</v>
      </c>
    </row>
    <row r="1104" spans="1:25" ht="15" customHeight="1" x14ac:dyDescent="0.35">
      <c r="A1104">
        <v>3</v>
      </c>
      <c r="B1104" s="50">
        <v>46273.697916666657</v>
      </c>
      <c r="C1104">
        <v>11708828</v>
      </c>
      <c r="D1104">
        <v>100006741209</v>
      </c>
      <c r="E1104" t="s">
        <v>1726</v>
      </c>
      <c r="F1104">
        <v>100</v>
      </c>
      <c r="G1104" t="s">
        <v>1745</v>
      </c>
      <c r="H1104" t="s">
        <v>1760</v>
      </c>
      <c r="I1104">
        <v>6037501</v>
      </c>
      <c r="J1104">
        <v>3</v>
      </c>
      <c r="K1104" t="s">
        <v>1913</v>
      </c>
      <c r="L1104" t="s">
        <v>1914</v>
      </c>
      <c r="N1104">
        <v>0</v>
      </c>
      <c r="O1104">
        <v>1</v>
      </c>
      <c r="P1104">
        <v>1</v>
      </c>
      <c r="Q1104">
        <v>1</v>
      </c>
      <c r="R1104">
        <v>0</v>
      </c>
      <c r="S1104">
        <v>0</v>
      </c>
      <c r="T1104">
        <v>0</v>
      </c>
      <c r="U1104" s="50">
        <v>46273.697280092587</v>
      </c>
      <c r="V1104" s="50">
        <v>46273.697280092587</v>
      </c>
      <c r="W1104" s="51">
        <v>46273</v>
      </c>
      <c r="X1104" t="s">
        <v>1747</v>
      </c>
      <c r="Y1104" t="s">
        <v>492</v>
      </c>
    </row>
    <row r="1105" spans="1:25" ht="15" customHeight="1" x14ac:dyDescent="0.35">
      <c r="A1105">
        <v>3</v>
      </c>
      <c r="B1105" s="50">
        <v>46273.697916666657</v>
      </c>
      <c r="C1105">
        <v>11708829</v>
      </c>
      <c r="D1105">
        <v>100006741209</v>
      </c>
      <c r="E1105" t="s">
        <v>1726</v>
      </c>
      <c r="F1105">
        <v>100</v>
      </c>
      <c r="G1105" t="s">
        <v>1745</v>
      </c>
      <c r="H1105" t="s">
        <v>1760</v>
      </c>
      <c r="I1105">
        <v>6037501</v>
      </c>
      <c r="J1105">
        <v>3</v>
      </c>
      <c r="K1105" t="s">
        <v>2365</v>
      </c>
      <c r="L1105" t="s">
        <v>2366</v>
      </c>
      <c r="N1105">
        <v>0</v>
      </c>
      <c r="O1105">
        <v>1</v>
      </c>
      <c r="P1105">
        <v>1</v>
      </c>
      <c r="Q1105">
        <v>1</v>
      </c>
      <c r="R1105">
        <v>0</v>
      </c>
      <c r="S1105">
        <v>0</v>
      </c>
      <c r="T1105">
        <v>0</v>
      </c>
      <c r="U1105" s="50">
        <v>46273.697280092587</v>
      </c>
      <c r="V1105" s="50">
        <v>46273.697280092587</v>
      </c>
      <c r="W1105" s="51">
        <v>46273</v>
      </c>
      <c r="X1105" t="s">
        <v>1747</v>
      </c>
      <c r="Y1105" t="s">
        <v>492</v>
      </c>
    </row>
    <row r="1106" spans="1:25" ht="15" customHeight="1" x14ac:dyDescent="0.35">
      <c r="A1106">
        <v>3</v>
      </c>
      <c r="B1106" s="50">
        <v>46273.697916666657</v>
      </c>
      <c r="C1106">
        <v>11708830</v>
      </c>
      <c r="D1106">
        <v>100006741209</v>
      </c>
      <c r="E1106" t="s">
        <v>1726</v>
      </c>
      <c r="F1106">
        <v>100</v>
      </c>
      <c r="G1106" t="s">
        <v>1745</v>
      </c>
      <c r="H1106" t="s">
        <v>1760</v>
      </c>
      <c r="I1106">
        <v>6037501</v>
      </c>
      <c r="J1106">
        <v>3</v>
      </c>
      <c r="K1106" t="s">
        <v>1785</v>
      </c>
      <c r="L1106" t="s">
        <v>1786</v>
      </c>
      <c r="N1106">
        <v>0</v>
      </c>
      <c r="O1106">
        <v>1</v>
      </c>
      <c r="P1106">
        <v>1</v>
      </c>
      <c r="Q1106">
        <v>1</v>
      </c>
      <c r="R1106">
        <v>0</v>
      </c>
      <c r="S1106">
        <v>0</v>
      </c>
      <c r="T1106">
        <v>0</v>
      </c>
      <c r="U1106" s="50">
        <v>46273.697280092587</v>
      </c>
      <c r="V1106" s="50">
        <v>46273.697280092587</v>
      </c>
      <c r="W1106" s="51">
        <v>46273</v>
      </c>
      <c r="X1106" t="s">
        <v>1747</v>
      </c>
      <c r="Y1106" t="s">
        <v>492</v>
      </c>
    </row>
    <row r="1107" spans="1:25" ht="15" customHeight="1" x14ac:dyDescent="0.35">
      <c r="A1107">
        <v>3</v>
      </c>
      <c r="B1107" s="50">
        <v>46273.697916666657</v>
      </c>
      <c r="C1107">
        <v>11708831</v>
      </c>
      <c r="D1107">
        <v>100006741209</v>
      </c>
      <c r="E1107" t="s">
        <v>1726</v>
      </c>
      <c r="F1107">
        <v>100</v>
      </c>
      <c r="G1107" t="s">
        <v>1745</v>
      </c>
      <c r="H1107" t="s">
        <v>1760</v>
      </c>
      <c r="I1107">
        <v>6037501</v>
      </c>
      <c r="J1107">
        <v>3</v>
      </c>
      <c r="K1107" t="s">
        <v>2249</v>
      </c>
      <c r="L1107" t="s">
        <v>2250</v>
      </c>
      <c r="N1107">
        <v>0</v>
      </c>
      <c r="O1107">
        <v>2</v>
      </c>
      <c r="P1107">
        <v>2</v>
      </c>
      <c r="Q1107">
        <v>2</v>
      </c>
      <c r="R1107">
        <v>0</v>
      </c>
      <c r="S1107">
        <v>0</v>
      </c>
      <c r="T1107">
        <v>0</v>
      </c>
      <c r="U1107" s="50">
        <v>46273.697280092587</v>
      </c>
      <c r="V1107" s="50">
        <v>46273.697280092587</v>
      </c>
      <c r="W1107" s="51">
        <v>46273</v>
      </c>
      <c r="X1107" t="s">
        <v>1747</v>
      </c>
      <c r="Y1107" t="s">
        <v>492</v>
      </c>
    </row>
    <row r="1108" spans="1:25" ht="15" customHeight="1" x14ac:dyDescent="0.35">
      <c r="A1108">
        <v>3</v>
      </c>
      <c r="B1108" s="50">
        <v>46273.697916666657</v>
      </c>
      <c r="C1108">
        <v>11708833</v>
      </c>
      <c r="D1108">
        <v>100006741211</v>
      </c>
      <c r="E1108" t="s">
        <v>1726</v>
      </c>
      <c r="F1108">
        <v>100</v>
      </c>
      <c r="G1108" t="s">
        <v>1745</v>
      </c>
      <c r="H1108" t="s">
        <v>1760</v>
      </c>
      <c r="I1108">
        <v>6037401</v>
      </c>
      <c r="J1108">
        <v>4</v>
      </c>
      <c r="K1108" t="s">
        <v>1885</v>
      </c>
      <c r="L1108" t="s">
        <v>1886</v>
      </c>
      <c r="N1108">
        <v>0</v>
      </c>
      <c r="O1108">
        <v>2</v>
      </c>
      <c r="P1108">
        <v>2</v>
      </c>
      <c r="Q1108">
        <v>2</v>
      </c>
      <c r="R1108">
        <v>0</v>
      </c>
      <c r="S1108">
        <v>0</v>
      </c>
      <c r="T1108">
        <v>0</v>
      </c>
      <c r="U1108" s="50">
        <v>46273.697291666656</v>
      </c>
      <c r="V1108" s="50">
        <v>46273.697291666656</v>
      </c>
      <c r="W1108" s="51">
        <v>46273</v>
      </c>
      <c r="X1108" t="s">
        <v>1747</v>
      </c>
      <c r="Y1108" t="s">
        <v>492</v>
      </c>
    </row>
    <row r="1109" spans="1:25" ht="15" customHeight="1" x14ac:dyDescent="0.35">
      <c r="A1109">
        <v>4</v>
      </c>
      <c r="B1109" s="50">
        <v>46273.708333333343</v>
      </c>
      <c r="C1109">
        <v>11707015</v>
      </c>
      <c r="D1109">
        <v>100006740261</v>
      </c>
      <c r="E1109" t="s">
        <v>1726</v>
      </c>
      <c r="F1109">
        <v>100</v>
      </c>
      <c r="G1109" t="s">
        <v>1745</v>
      </c>
      <c r="H1109" t="s">
        <v>1760</v>
      </c>
      <c r="I1109">
        <v>5948601</v>
      </c>
      <c r="J1109">
        <v>2</v>
      </c>
      <c r="K1109" t="s">
        <v>1761</v>
      </c>
      <c r="L1109" t="s">
        <v>1762</v>
      </c>
      <c r="N1109">
        <v>0</v>
      </c>
      <c r="O1109">
        <v>5</v>
      </c>
      <c r="P1109">
        <v>5</v>
      </c>
      <c r="Q1109">
        <v>5</v>
      </c>
      <c r="R1109">
        <v>0</v>
      </c>
      <c r="S1109">
        <v>0</v>
      </c>
      <c r="T1109">
        <v>0</v>
      </c>
      <c r="U1109" s="50">
        <v>46273.654907407406</v>
      </c>
      <c r="V1109" s="50">
        <v>46273.654907407406</v>
      </c>
      <c r="W1109" s="51">
        <v>46273</v>
      </c>
      <c r="X1109" t="s">
        <v>1747</v>
      </c>
      <c r="Y1109" t="s">
        <v>492</v>
      </c>
    </row>
    <row r="1110" spans="1:25" ht="15" customHeight="1" x14ac:dyDescent="0.35">
      <c r="A1110">
        <v>4</v>
      </c>
      <c r="B1110" s="50">
        <v>46273.708333333343</v>
      </c>
      <c r="C1110">
        <v>11707016</v>
      </c>
      <c r="D1110">
        <v>100006740261</v>
      </c>
      <c r="E1110" t="s">
        <v>1726</v>
      </c>
      <c r="F1110">
        <v>100</v>
      </c>
      <c r="G1110" t="s">
        <v>1745</v>
      </c>
      <c r="H1110" t="s">
        <v>1760</v>
      </c>
      <c r="I1110">
        <v>5948601</v>
      </c>
      <c r="J1110">
        <v>2</v>
      </c>
      <c r="K1110" t="s">
        <v>1763</v>
      </c>
      <c r="L1110" t="s">
        <v>1764</v>
      </c>
      <c r="N1110">
        <v>0</v>
      </c>
      <c r="O1110">
        <v>5</v>
      </c>
      <c r="P1110">
        <v>5</v>
      </c>
      <c r="Q1110">
        <v>5</v>
      </c>
      <c r="R1110">
        <v>0</v>
      </c>
      <c r="S1110">
        <v>0</v>
      </c>
      <c r="T1110">
        <v>0</v>
      </c>
      <c r="U1110" s="50">
        <v>46273.654907407406</v>
      </c>
      <c r="V1110" s="50">
        <v>46273.654907407406</v>
      </c>
      <c r="W1110" s="51">
        <v>46273</v>
      </c>
      <c r="X1110" t="s">
        <v>1747</v>
      </c>
      <c r="Y1110" t="s">
        <v>492</v>
      </c>
    </row>
    <row r="1111" spans="1:25" ht="15" customHeight="1" x14ac:dyDescent="0.35">
      <c r="A1111">
        <v>4</v>
      </c>
      <c r="B1111" s="50">
        <v>46273.708333333343</v>
      </c>
      <c r="C1111">
        <v>11707017</v>
      </c>
      <c r="D1111">
        <v>100006740262</v>
      </c>
      <c r="E1111" t="s">
        <v>1726</v>
      </c>
      <c r="F1111">
        <v>100</v>
      </c>
      <c r="G1111" t="s">
        <v>1745</v>
      </c>
      <c r="H1111" t="s">
        <v>1760</v>
      </c>
      <c r="I1111">
        <v>5954701</v>
      </c>
      <c r="J1111">
        <v>2</v>
      </c>
      <c r="K1111" t="s">
        <v>1765</v>
      </c>
      <c r="L1111" t="s">
        <v>1766</v>
      </c>
      <c r="N1111">
        <v>0</v>
      </c>
      <c r="O1111">
        <v>11</v>
      </c>
      <c r="P1111">
        <v>11</v>
      </c>
      <c r="Q1111">
        <v>11</v>
      </c>
      <c r="R1111">
        <v>0</v>
      </c>
      <c r="S1111">
        <v>0</v>
      </c>
      <c r="T1111">
        <v>0</v>
      </c>
      <c r="U1111" s="50">
        <v>46273.654907407406</v>
      </c>
      <c r="V1111" s="50">
        <v>46273.654907407406</v>
      </c>
      <c r="W1111" s="51">
        <v>46273</v>
      </c>
      <c r="X1111" t="s">
        <v>1747</v>
      </c>
      <c r="Y1111" t="s">
        <v>492</v>
      </c>
    </row>
    <row r="1112" spans="1:25" ht="15" customHeight="1" x14ac:dyDescent="0.35">
      <c r="A1112">
        <v>4</v>
      </c>
      <c r="B1112" s="50">
        <v>46273.708333333343</v>
      </c>
      <c r="C1112">
        <v>11707018</v>
      </c>
      <c r="D1112">
        <v>100006740263</v>
      </c>
      <c r="E1112" t="s">
        <v>1726</v>
      </c>
      <c r="F1112">
        <v>100</v>
      </c>
      <c r="G1112" t="s">
        <v>1745</v>
      </c>
      <c r="H1112" t="s">
        <v>1760</v>
      </c>
      <c r="I1112">
        <v>5954702</v>
      </c>
      <c r="J1112">
        <v>2</v>
      </c>
      <c r="K1112" t="s">
        <v>1767</v>
      </c>
      <c r="L1112" t="s">
        <v>1768</v>
      </c>
      <c r="N1112">
        <v>0</v>
      </c>
      <c r="O1112">
        <v>11</v>
      </c>
      <c r="P1112">
        <v>11</v>
      </c>
      <c r="Q1112">
        <v>11</v>
      </c>
      <c r="R1112">
        <v>0</v>
      </c>
      <c r="S1112">
        <v>0</v>
      </c>
      <c r="T1112">
        <v>0</v>
      </c>
      <c r="U1112" s="50">
        <v>46273.654907407406</v>
      </c>
      <c r="V1112" s="50">
        <v>46273.654907407406</v>
      </c>
      <c r="W1112" s="51">
        <v>46273</v>
      </c>
      <c r="X1112" t="s">
        <v>1747</v>
      </c>
      <c r="Y1112" t="s">
        <v>492</v>
      </c>
    </row>
    <row r="1113" spans="1:25" ht="15" customHeight="1" x14ac:dyDescent="0.35">
      <c r="A1113">
        <v>4</v>
      </c>
      <c r="B1113" s="50">
        <v>46273.708333333343</v>
      </c>
      <c r="C1113">
        <v>11707019</v>
      </c>
      <c r="D1113">
        <v>100006740264</v>
      </c>
      <c r="E1113" t="s">
        <v>1726</v>
      </c>
      <c r="F1113">
        <v>100</v>
      </c>
      <c r="G1113" t="s">
        <v>1745</v>
      </c>
      <c r="H1113" t="s">
        <v>1760</v>
      </c>
      <c r="I1113">
        <v>5960401</v>
      </c>
      <c r="J1113">
        <v>2</v>
      </c>
      <c r="K1113" t="s">
        <v>1769</v>
      </c>
      <c r="L1113" t="s">
        <v>1770</v>
      </c>
      <c r="N1113">
        <v>0</v>
      </c>
      <c r="O1113">
        <v>2</v>
      </c>
      <c r="P1113">
        <v>2</v>
      </c>
      <c r="Q1113">
        <v>2</v>
      </c>
      <c r="R1113">
        <v>0</v>
      </c>
      <c r="S1113">
        <v>0</v>
      </c>
      <c r="T1113">
        <v>0</v>
      </c>
      <c r="U1113" s="50">
        <v>46273.654907407406</v>
      </c>
      <c r="V1113" s="50">
        <v>46273.654907407406</v>
      </c>
      <c r="W1113" s="51">
        <v>46273</v>
      </c>
      <c r="X1113" t="s">
        <v>1747</v>
      </c>
      <c r="Y1113" t="s">
        <v>492</v>
      </c>
    </row>
    <row r="1114" spans="1:25" ht="15" customHeight="1" x14ac:dyDescent="0.35">
      <c r="A1114">
        <v>4</v>
      </c>
      <c r="B1114" s="50">
        <v>46273.708333333343</v>
      </c>
      <c r="C1114">
        <v>11707020</v>
      </c>
      <c r="D1114">
        <v>100006740265</v>
      </c>
      <c r="E1114" t="s">
        <v>1726</v>
      </c>
      <c r="F1114">
        <v>100</v>
      </c>
      <c r="G1114" t="s">
        <v>1745</v>
      </c>
      <c r="H1114" t="s">
        <v>1760</v>
      </c>
      <c r="I1114">
        <v>5960402</v>
      </c>
      <c r="J1114">
        <v>2</v>
      </c>
      <c r="K1114" t="s">
        <v>1769</v>
      </c>
      <c r="L1114" t="s">
        <v>1770</v>
      </c>
      <c r="N1114">
        <v>0</v>
      </c>
      <c r="O1114">
        <v>2</v>
      </c>
      <c r="P1114">
        <v>2</v>
      </c>
      <c r="Q1114">
        <v>2</v>
      </c>
      <c r="R1114">
        <v>0</v>
      </c>
      <c r="S1114">
        <v>0</v>
      </c>
      <c r="T1114">
        <v>0</v>
      </c>
      <c r="U1114" s="50">
        <v>46273.654907407406</v>
      </c>
      <c r="V1114" s="50">
        <v>46273.654907407406</v>
      </c>
      <c r="W1114" s="51">
        <v>46273</v>
      </c>
      <c r="X1114" t="s">
        <v>1747</v>
      </c>
      <c r="Y1114" t="s">
        <v>492</v>
      </c>
    </row>
    <row r="1115" spans="1:25" ht="15" customHeight="1" x14ac:dyDescent="0.35">
      <c r="A1115">
        <v>4</v>
      </c>
      <c r="B1115" s="50">
        <v>46273.708333333343</v>
      </c>
      <c r="C1115">
        <v>11707021</v>
      </c>
      <c r="D1115">
        <v>100006740266</v>
      </c>
      <c r="E1115" t="s">
        <v>1726</v>
      </c>
      <c r="F1115">
        <v>100</v>
      </c>
      <c r="G1115" t="s">
        <v>1745</v>
      </c>
      <c r="H1115" t="s">
        <v>1760</v>
      </c>
      <c r="I1115">
        <v>5960403</v>
      </c>
      <c r="J1115">
        <v>2</v>
      </c>
      <c r="K1115" t="s">
        <v>1769</v>
      </c>
      <c r="L1115" t="s">
        <v>1770</v>
      </c>
      <c r="N1115">
        <v>0</v>
      </c>
      <c r="O1115">
        <v>1</v>
      </c>
      <c r="P1115">
        <v>1</v>
      </c>
      <c r="Q1115">
        <v>1</v>
      </c>
      <c r="R1115">
        <v>0</v>
      </c>
      <c r="S1115">
        <v>0</v>
      </c>
      <c r="T1115">
        <v>0</v>
      </c>
      <c r="U1115" s="50">
        <v>46273.654907407406</v>
      </c>
      <c r="V1115" s="50">
        <v>46273.654907407406</v>
      </c>
      <c r="W1115" s="51">
        <v>46273</v>
      </c>
      <c r="X1115" t="s">
        <v>1747</v>
      </c>
      <c r="Y1115" t="s">
        <v>492</v>
      </c>
    </row>
    <row r="1116" spans="1:25" ht="15" customHeight="1" x14ac:dyDescent="0.35">
      <c r="A1116">
        <v>4</v>
      </c>
      <c r="B1116" s="50">
        <v>46273.708333333343</v>
      </c>
      <c r="C1116">
        <v>11707022</v>
      </c>
      <c r="D1116">
        <v>100006740267</v>
      </c>
      <c r="E1116" t="s">
        <v>1726</v>
      </c>
      <c r="F1116">
        <v>100</v>
      </c>
      <c r="G1116" t="s">
        <v>1745</v>
      </c>
      <c r="H1116" t="s">
        <v>1760</v>
      </c>
      <c r="I1116">
        <v>5971101</v>
      </c>
      <c r="J1116">
        <v>2</v>
      </c>
      <c r="K1116" t="s">
        <v>1771</v>
      </c>
      <c r="L1116" t="s">
        <v>1772</v>
      </c>
      <c r="N1116">
        <v>0</v>
      </c>
      <c r="O1116">
        <v>6</v>
      </c>
      <c r="P1116">
        <v>6</v>
      </c>
      <c r="Q1116">
        <v>6</v>
      </c>
      <c r="R1116">
        <v>0</v>
      </c>
      <c r="S1116">
        <v>0</v>
      </c>
      <c r="T1116">
        <v>0</v>
      </c>
      <c r="U1116" s="50">
        <v>46273.654907407406</v>
      </c>
      <c r="V1116" s="50">
        <v>46273.654907407406</v>
      </c>
      <c r="W1116" s="51">
        <v>46273</v>
      </c>
      <c r="X1116" t="s">
        <v>1747</v>
      </c>
      <c r="Y1116" t="s">
        <v>492</v>
      </c>
    </row>
    <row r="1117" spans="1:25" ht="15" customHeight="1" x14ac:dyDescent="0.35">
      <c r="A1117">
        <v>4</v>
      </c>
      <c r="B1117" s="50">
        <v>46273.708333333343</v>
      </c>
      <c r="C1117">
        <v>11707023</v>
      </c>
      <c r="D1117">
        <v>100006740268</v>
      </c>
      <c r="E1117" t="s">
        <v>1726</v>
      </c>
      <c r="F1117">
        <v>100</v>
      </c>
      <c r="G1117" t="s">
        <v>1745</v>
      </c>
      <c r="H1117" t="s">
        <v>1760</v>
      </c>
      <c r="I1117">
        <v>5971102</v>
      </c>
      <c r="J1117">
        <v>2</v>
      </c>
      <c r="K1117" t="s">
        <v>1771</v>
      </c>
      <c r="L1117" t="s">
        <v>1772</v>
      </c>
      <c r="N1117">
        <v>0</v>
      </c>
      <c r="O1117">
        <v>6</v>
      </c>
      <c r="P1117">
        <v>6</v>
      </c>
      <c r="Q1117">
        <v>6</v>
      </c>
      <c r="R1117">
        <v>0</v>
      </c>
      <c r="S1117">
        <v>0</v>
      </c>
      <c r="T1117">
        <v>0</v>
      </c>
      <c r="U1117" s="50">
        <v>46273.654907407406</v>
      </c>
      <c r="V1117" s="50">
        <v>46273.654907407406</v>
      </c>
      <c r="W1117" s="51">
        <v>46273</v>
      </c>
      <c r="X1117" t="s">
        <v>1747</v>
      </c>
      <c r="Y1117" t="s">
        <v>492</v>
      </c>
    </row>
    <row r="1118" spans="1:25" ht="15" customHeight="1" x14ac:dyDescent="0.35">
      <c r="A1118">
        <v>4</v>
      </c>
      <c r="B1118" s="50">
        <v>46273.708333333343</v>
      </c>
      <c r="C1118">
        <v>11707024</v>
      </c>
      <c r="D1118">
        <v>100006740269</v>
      </c>
      <c r="E1118" t="s">
        <v>1726</v>
      </c>
      <c r="F1118">
        <v>100</v>
      </c>
      <c r="G1118" t="s">
        <v>1745</v>
      </c>
      <c r="H1118" t="s">
        <v>1760</v>
      </c>
      <c r="I1118">
        <v>5971103</v>
      </c>
      <c r="J1118">
        <v>2</v>
      </c>
      <c r="K1118" t="s">
        <v>1771</v>
      </c>
      <c r="L1118" t="s">
        <v>1772</v>
      </c>
      <c r="N1118">
        <v>0</v>
      </c>
      <c r="O1118">
        <v>6</v>
      </c>
      <c r="P1118">
        <v>6</v>
      </c>
      <c r="Q1118">
        <v>6</v>
      </c>
      <c r="R1118">
        <v>0</v>
      </c>
      <c r="S1118">
        <v>0</v>
      </c>
      <c r="T1118">
        <v>0</v>
      </c>
      <c r="U1118" s="50">
        <v>46273.654907407406</v>
      </c>
      <c r="V1118" s="50">
        <v>46273.654907407406</v>
      </c>
      <c r="W1118" s="51">
        <v>46273</v>
      </c>
      <c r="X1118" t="s">
        <v>1747</v>
      </c>
      <c r="Y1118" t="s">
        <v>492</v>
      </c>
    </row>
    <row r="1119" spans="1:25" ht="15" customHeight="1" x14ac:dyDescent="0.35">
      <c r="A1119">
        <v>4</v>
      </c>
      <c r="B1119" s="50">
        <v>46273.708333333343</v>
      </c>
      <c r="C1119">
        <v>11707025</v>
      </c>
      <c r="D1119">
        <v>100006740270</v>
      </c>
      <c r="E1119" t="s">
        <v>1726</v>
      </c>
      <c r="F1119">
        <v>100</v>
      </c>
      <c r="G1119" t="s">
        <v>1745</v>
      </c>
      <c r="H1119" t="s">
        <v>1760</v>
      </c>
      <c r="I1119">
        <v>5971104</v>
      </c>
      <c r="J1119">
        <v>2</v>
      </c>
      <c r="K1119" t="s">
        <v>1771</v>
      </c>
      <c r="L1119" t="s">
        <v>1772</v>
      </c>
      <c r="N1119">
        <v>0</v>
      </c>
      <c r="O1119">
        <v>6</v>
      </c>
      <c r="P1119">
        <v>6</v>
      </c>
      <c r="Q1119">
        <v>6</v>
      </c>
      <c r="R1119">
        <v>0</v>
      </c>
      <c r="S1119">
        <v>0</v>
      </c>
      <c r="T1119">
        <v>0</v>
      </c>
      <c r="U1119" s="50">
        <v>46273.654907407406</v>
      </c>
      <c r="V1119" s="50">
        <v>46273.654907407406</v>
      </c>
      <c r="W1119" s="51">
        <v>46273</v>
      </c>
      <c r="X1119" t="s">
        <v>1747</v>
      </c>
      <c r="Y1119" t="s">
        <v>492</v>
      </c>
    </row>
    <row r="1120" spans="1:25" ht="15" customHeight="1" x14ac:dyDescent="0.35">
      <c r="A1120">
        <v>4</v>
      </c>
      <c r="B1120" s="50">
        <v>46273.708333333343</v>
      </c>
      <c r="C1120">
        <v>11707026</v>
      </c>
      <c r="D1120">
        <v>100006740271</v>
      </c>
      <c r="E1120" t="s">
        <v>1726</v>
      </c>
      <c r="F1120">
        <v>100</v>
      </c>
      <c r="G1120" t="s">
        <v>1745</v>
      </c>
      <c r="H1120" t="s">
        <v>1760</v>
      </c>
      <c r="I1120">
        <v>5971105</v>
      </c>
      <c r="J1120">
        <v>2</v>
      </c>
      <c r="K1120" t="s">
        <v>1771</v>
      </c>
      <c r="L1120" t="s">
        <v>1772</v>
      </c>
      <c r="N1120">
        <v>0</v>
      </c>
      <c r="O1120">
        <v>6</v>
      </c>
      <c r="P1120">
        <v>6</v>
      </c>
      <c r="Q1120">
        <v>6</v>
      </c>
      <c r="R1120">
        <v>0</v>
      </c>
      <c r="S1120">
        <v>0</v>
      </c>
      <c r="T1120">
        <v>0</v>
      </c>
      <c r="U1120" s="50">
        <v>46273.654907407406</v>
      </c>
      <c r="V1120" s="50">
        <v>46273.654907407406</v>
      </c>
      <c r="W1120" s="51">
        <v>46273</v>
      </c>
      <c r="X1120" t="s">
        <v>1747</v>
      </c>
      <c r="Y1120" t="s">
        <v>492</v>
      </c>
    </row>
    <row r="1121" spans="1:25" ht="15" customHeight="1" x14ac:dyDescent="0.35">
      <c r="A1121">
        <v>4</v>
      </c>
      <c r="B1121" s="50">
        <v>46273.708333333343</v>
      </c>
      <c r="C1121">
        <v>11707027</v>
      </c>
      <c r="D1121">
        <v>100006740272</v>
      </c>
      <c r="E1121" t="s">
        <v>1726</v>
      </c>
      <c r="F1121">
        <v>100</v>
      </c>
      <c r="G1121" t="s">
        <v>1745</v>
      </c>
      <c r="H1121" t="s">
        <v>1760</v>
      </c>
      <c r="I1121">
        <v>5971106</v>
      </c>
      <c r="J1121">
        <v>2</v>
      </c>
      <c r="K1121" t="s">
        <v>1771</v>
      </c>
      <c r="L1121" t="s">
        <v>1772</v>
      </c>
      <c r="N1121">
        <v>0</v>
      </c>
      <c r="O1121">
        <v>6</v>
      </c>
      <c r="P1121">
        <v>6</v>
      </c>
      <c r="Q1121">
        <v>6</v>
      </c>
      <c r="R1121">
        <v>0</v>
      </c>
      <c r="S1121">
        <v>0</v>
      </c>
      <c r="T1121">
        <v>0</v>
      </c>
      <c r="U1121" s="50">
        <v>46273.654907407406</v>
      </c>
      <c r="V1121" s="50">
        <v>46273.654907407406</v>
      </c>
      <c r="W1121" s="51">
        <v>46273</v>
      </c>
      <c r="X1121" t="s">
        <v>1747</v>
      </c>
      <c r="Y1121" t="s">
        <v>492</v>
      </c>
    </row>
    <row r="1122" spans="1:25" ht="15" customHeight="1" x14ac:dyDescent="0.35">
      <c r="A1122">
        <v>4</v>
      </c>
      <c r="B1122" s="50">
        <v>46273.708333333343</v>
      </c>
      <c r="C1122">
        <v>11707028</v>
      </c>
      <c r="D1122">
        <v>100006740273</v>
      </c>
      <c r="E1122" t="s">
        <v>1726</v>
      </c>
      <c r="F1122">
        <v>100</v>
      </c>
      <c r="G1122" t="s">
        <v>1745</v>
      </c>
      <c r="H1122" t="s">
        <v>1760</v>
      </c>
      <c r="I1122">
        <v>5971107</v>
      </c>
      <c r="J1122">
        <v>2</v>
      </c>
      <c r="K1122" t="s">
        <v>1771</v>
      </c>
      <c r="L1122" t="s">
        <v>1772</v>
      </c>
      <c r="N1122">
        <v>0</v>
      </c>
      <c r="O1122">
        <v>4</v>
      </c>
      <c r="P1122">
        <v>4</v>
      </c>
      <c r="Q1122">
        <v>4</v>
      </c>
      <c r="R1122">
        <v>0</v>
      </c>
      <c r="S1122">
        <v>0</v>
      </c>
      <c r="T1122">
        <v>0</v>
      </c>
      <c r="U1122" s="50">
        <v>46273.654907407406</v>
      </c>
      <c r="V1122" s="50">
        <v>46273.654907407406</v>
      </c>
      <c r="W1122" s="51">
        <v>46273</v>
      </c>
      <c r="X1122" t="s">
        <v>1747</v>
      </c>
      <c r="Y1122" t="s">
        <v>492</v>
      </c>
    </row>
    <row r="1123" spans="1:25" ht="15" customHeight="1" x14ac:dyDescent="0.35">
      <c r="A1123">
        <v>4</v>
      </c>
      <c r="B1123" s="50">
        <v>46273.708333333343</v>
      </c>
      <c r="C1123">
        <v>11707029</v>
      </c>
      <c r="D1123">
        <v>100006740274</v>
      </c>
      <c r="E1123" t="s">
        <v>1726</v>
      </c>
      <c r="F1123">
        <v>100</v>
      </c>
      <c r="G1123" t="s">
        <v>1745</v>
      </c>
      <c r="H1123" t="s">
        <v>1760</v>
      </c>
      <c r="I1123">
        <v>5977901</v>
      </c>
      <c r="J1123">
        <v>2</v>
      </c>
      <c r="K1123" t="s">
        <v>1773</v>
      </c>
      <c r="L1123" t="s">
        <v>1774</v>
      </c>
      <c r="N1123">
        <v>0</v>
      </c>
      <c r="O1123">
        <v>5</v>
      </c>
      <c r="P1123">
        <v>5</v>
      </c>
      <c r="Q1123">
        <v>5</v>
      </c>
      <c r="R1123">
        <v>0</v>
      </c>
      <c r="S1123">
        <v>0</v>
      </c>
      <c r="T1123">
        <v>0</v>
      </c>
      <c r="U1123" s="50">
        <v>46273.654907407406</v>
      </c>
      <c r="V1123" s="50">
        <v>46273.654907407406</v>
      </c>
      <c r="W1123" s="51">
        <v>46273</v>
      </c>
      <c r="X1123" t="s">
        <v>1747</v>
      </c>
      <c r="Y1123" t="s">
        <v>492</v>
      </c>
    </row>
    <row r="1124" spans="1:25" ht="15" customHeight="1" x14ac:dyDescent="0.35">
      <c r="A1124">
        <v>4</v>
      </c>
      <c r="B1124" s="50">
        <v>46273.708333333343</v>
      </c>
      <c r="C1124">
        <v>11707030</v>
      </c>
      <c r="D1124">
        <v>100006740274</v>
      </c>
      <c r="E1124" t="s">
        <v>1726</v>
      </c>
      <c r="F1124">
        <v>100</v>
      </c>
      <c r="G1124" t="s">
        <v>1745</v>
      </c>
      <c r="H1124" t="s">
        <v>1760</v>
      </c>
      <c r="I1124">
        <v>5977901</v>
      </c>
      <c r="J1124">
        <v>2</v>
      </c>
      <c r="K1124" t="s">
        <v>1775</v>
      </c>
      <c r="L1124" t="s">
        <v>1776</v>
      </c>
      <c r="N1124">
        <v>0</v>
      </c>
      <c r="O1124">
        <v>2</v>
      </c>
      <c r="P1124">
        <v>2</v>
      </c>
      <c r="Q1124">
        <v>2</v>
      </c>
      <c r="R1124">
        <v>0</v>
      </c>
      <c r="S1124">
        <v>0</v>
      </c>
      <c r="T1124">
        <v>0</v>
      </c>
      <c r="U1124" s="50">
        <v>46273.654907407406</v>
      </c>
      <c r="V1124" s="50">
        <v>46273.654907407406</v>
      </c>
      <c r="W1124" s="51">
        <v>46273</v>
      </c>
      <c r="X1124" t="s">
        <v>1747</v>
      </c>
      <c r="Y1124" t="s">
        <v>492</v>
      </c>
    </row>
    <row r="1125" spans="1:25" ht="15" customHeight="1" x14ac:dyDescent="0.35">
      <c r="A1125">
        <v>4</v>
      </c>
      <c r="B1125" s="50">
        <v>46273.708333333343</v>
      </c>
      <c r="C1125">
        <v>11707031</v>
      </c>
      <c r="D1125">
        <v>100006740274</v>
      </c>
      <c r="E1125" t="s">
        <v>1726</v>
      </c>
      <c r="F1125">
        <v>100</v>
      </c>
      <c r="G1125" t="s">
        <v>1745</v>
      </c>
      <c r="H1125" t="s">
        <v>1760</v>
      </c>
      <c r="I1125">
        <v>5977901</v>
      </c>
      <c r="J1125">
        <v>2</v>
      </c>
      <c r="K1125" t="s">
        <v>1777</v>
      </c>
      <c r="L1125" t="s">
        <v>1778</v>
      </c>
      <c r="N1125">
        <v>0</v>
      </c>
      <c r="O1125">
        <v>2</v>
      </c>
      <c r="P1125">
        <v>2</v>
      </c>
      <c r="Q1125">
        <v>2</v>
      </c>
      <c r="R1125">
        <v>0</v>
      </c>
      <c r="S1125">
        <v>0</v>
      </c>
      <c r="T1125">
        <v>0</v>
      </c>
      <c r="U1125" s="50">
        <v>46273.654907407406</v>
      </c>
      <c r="V1125" s="50">
        <v>46273.654907407406</v>
      </c>
      <c r="W1125" s="51">
        <v>46273</v>
      </c>
      <c r="X1125" t="s">
        <v>1747</v>
      </c>
      <c r="Y1125" t="s">
        <v>492</v>
      </c>
    </row>
    <row r="1126" spans="1:25" ht="15" customHeight="1" x14ac:dyDescent="0.35">
      <c r="A1126">
        <v>4</v>
      </c>
      <c r="B1126" s="50">
        <v>46273.708333333343</v>
      </c>
      <c r="C1126">
        <v>11707032</v>
      </c>
      <c r="D1126">
        <v>100006740274</v>
      </c>
      <c r="E1126" t="s">
        <v>1726</v>
      </c>
      <c r="F1126">
        <v>100</v>
      </c>
      <c r="G1126" t="s">
        <v>1745</v>
      </c>
      <c r="H1126" t="s">
        <v>1760</v>
      </c>
      <c r="I1126">
        <v>5977901</v>
      </c>
      <c r="J1126">
        <v>2</v>
      </c>
      <c r="K1126" t="s">
        <v>1779</v>
      </c>
      <c r="L1126" t="s">
        <v>1780</v>
      </c>
      <c r="N1126">
        <v>0</v>
      </c>
      <c r="O1126">
        <v>2</v>
      </c>
      <c r="P1126">
        <v>2</v>
      </c>
      <c r="Q1126">
        <v>2</v>
      </c>
      <c r="R1126">
        <v>0</v>
      </c>
      <c r="S1126">
        <v>0</v>
      </c>
      <c r="T1126">
        <v>0</v>
      </c>
      <c r="U1126" s="50">
        <v>46273.654907407406</v>
      </c>
      <c r="V1126" s="50">
        <v>46273.654907407406</v>
      </c>
      <c r="W1126" s="51">
        <v>46273</v>
      </c>
      <c r="X1126" t="s">
        <v>1747</v>
      </c>
      <c r="Y1126" t="s">
        <v>492</v>
      </c>
    </row>
    <row r="1127" spans="1:25" ht="15" customHeight="1" x14ac:dyDescent="0.35">
      <c r="A1127">
        <v>4</v>
      </c>
      <c r="B1127" s="50">
        <v>46273.708333333343</v>
      </c>
      <c r="C1127">
        <v>11707033</v>
      </c>
      <c r="D1127">
        <v>100006740275</v>
      </c>
      <c r="E1127" t="s">
        <v>1726</v>
      </c>
      <c r="F1127">
        <v>100</v>
      </c>
      <c r="G1127" t="s">
        <v>1745</v>
      </c>
      <c r="H1127" t="s">
        <v>1760</v>
      </c>
      <c r="I1127">
        <v>6000201</v>
      </c>
      <c r="J1127">
        <v>2</v>
      </c>
      <c r="K1127" t="s">
        <v>1781</v>
      </c>
      <c r="L1127" t="s">
        <v>1782</v>
      </c>
      <c r="N1127">
        <v>0</v>
      </c>
      <c r="O1127">
        <v>1</v>
      </c>
      <c r="P1127">
        <v>1</v>
      </c>
      <c r="Q1127">
        <v>1</v>
      </c>
      <c r="R1127">
        <v>0</v>
      </c>
      <c r="S1127">
        <v>0</v>
      </c>
      <c r="T1127">
        <v>0</v>
      </c>
      <c r="U1127" s="50">
        <v>46273.654907407406</v>
      </c>
      <c r="V1127" s="50">
        <v>46273.654907407406</v>
      </c>
      <c r="W1127" s="51">
        <v>46273</v>
      </c>
      <c r="X1127" t="s">
        <v>1747</v>
      </c>
      <c r="Y1127" t="s">
        <v>492</v>
      </c>
    </row>
    <row r="1128" spans="1:25" ht="15" customHeight="1" x14ac:dyDescent="0.35">
      <c r="A1128">
        <v>4</v>
      </c>
      <c r="B1128" s="50">
        <v>46273.708333333343</v>
      </c>
      <c r="C1128">
        <v>11707034</v>
      </c>
      <c r="D1128">
        <v>100006740275</v>
      </c>
      <c r="E1128" t="s">
        <v>1726</v>
      </c>
      <c r="F1128">
        <v>100</v>
      </c>
      <c r="G1128" t="s">
        <v>1745</v>
      </c>
      <c r="H1128" t="s">
        <v>1760</v>
      </c>
      <c r="I1128">
        <v>6000201</v>
      </c>
      <c r="J1128">
        <v>2</v>
      </c>
      <c r="K1128" t="s">
        <v>1783</v>
      </c>
      <c r="L1128" t="s">
        <v>1784</v>
      </c>
      <c r="N1128">
        <v>0</v>
      </c>
      <c r="O1128">
        <v>5</v>
      </c>
      <c r="P1128">
        <v>5</v>
      </c>
      <c r="Q1128">
        <v>5</v>
      </c>
      <c r="R1128">
        <v>0</v>
      </c>
      <c r="S1128">
        <v>0</v>
      </c>
      <c r="T1128">
        <v>0</v>
      </c>
      <c r="U1128" s="50">
        <v>46273.654907407406</v>
      </c>
      <c r="V1128" s="50">
        <v>46273.654907407406</v>
      </c>
      <c r="W1128" s="51">
        <v>46273</v>
      </c>
      <c r="X1128" t="s">
        <v>1747</v>
      </c>
      <c r="Y1128" t="s">
        <v>492</v>
      </c>
    </row>
    <row r="1129" spans="1:25" ht="15" customHeight="1" x14ac:dyDescent="0.35">
      <c r="A1129">
        <v>4</v>
      </c>
      <c r="B1129" s="50">
        <v>46273.708333333343</v>
      </c>
      <c r="C1129">
        <v>11707063</v>
      </c>
      <c r="D1129">
        <v>100006740292</v>
      </c>
      <c r="E1129" t="s">
        <v>1726</v>
      </c>
      <c r="F1129">
        <v>100</v>
      </c>
      <c r="G1129" t="s">
        <v>1745</v>
      </c>
      <c r="H1129" t="s">
        <v>1760</v>
      </c>
      <c r="I1129">
        <v>5967201</v>
      </c>
      <c r="J1129">
        <v>3</v>
      </c>
      <c r="K1129" t="s">
        <v>1785</v>
      </c>
      <c r="L1129" t="s">
        <v>1786</v>
      </c>
      <c r="N1129">
        <v>0</v>
      </c>
      <c r="O1129">
        <v>1</v>
      </c>
      <c r="P1129">
        <v>1</v>
      </c>
      <c r="Q1129">
        <v>1</v>
      </c>
      <c r="R1129">
        <v>0</v>
      </c>
      <c r="S1129">
        <v>0</v>
      </c>
      <c r="T1129">
        <v>0</v>
      </c>
      <c r="U1129" s="50">
        <v>46273.654918981483</v>
      </c>
      <c r="V1129" s="50">
        <v>46273.654918981483</v>
      </c>
      <c r="W1129" s="51">
        <v>46273</v>
      </c>
      <c r="X1129" t="s">
        <v>1747</v>
      </c>
      <c r="Y1129" t="s">
        <v>492</v>
      </c>
    </row>
    <row r="1130" spans="1:25" ht="15" customHeight="1" x14ac:dyDescent="0.35">
      <c r="A1130">
        <v>4</v>
      </c>
      <c r="B1130" s="50">
        <v>46273.708333333343</v>
      </c>
      <c r="C1130">
        <v>11707064</v>
      </c>
      <c r="D1130">
        <v>100006740293</v>
      </c>
      <c r="E1130" t="s">
        <v>1726</v>
      </c>
      <c r="F1130">
        <v>100</v>
      </c>
      <c r="G1130" t="s">
        <v>1745</v>
      </c>
      <c r="H1130" t="s">
        <v>1760</v>
      </c>
      <c r="I1130">
        <v>5979501</v>
      </c>
      <c r="J1130">
        <v>4</v>
      </c>
      <c r="K1130" t="s">
        <v>1787</v>
      </c>
      <c r="L1130" t="s">
        <v>1788</v>
      </c>
      <c r="N1130">
        <v>0</v>
      </c>
      <c r="O1130">
        <v>2</v>
      </c>
      <c r="P1130">
        <v>2</v>
      </c>
      <c r="Q1130">
        <v>2</v>
      </c>
      <c r="R1130">
        <v>0</v>
      </c>
      <c r="S1130">
        <v>0</v>
      </c>
      <c r="T1130">
        <v>0</v>
      </c>
      <c r="U1130" s="50">
        <v>46273.654918981483</v>
      </c>
      <c r="V1130" s="50">
        <v>46273.654918981483</v>
      </c>
      <c r="W1130" s="51">
        <v>46273</v>
      </c>
      <c r="X1130" t="s">
        <v>1747</v>
      </c>
      <c r="Y1130" t="s">
        <v>492</v>
      </c>
    </row>
    <row r="1131" spans="1:25" ht="15" customHeight="1" x14ac:dyDescent="0.35">
      <c r="A1131">
        <v>4</v>
      </c>
      <c r="B1131" s="50">
        <v>46273.708333333343</v>
      </c>
      <c r="C1131">
        <v>11707065</v>
      </c>
      <c r="D1131">
        <v>100006740293</v>
      </c>
      <c r="E1131" t="s">
        <v>1726</v>
      </c>
      <c r="F1131">
        <v>100</v>
      </c>
      <c r="G1131" t="s">
        <v>1745</v>
      </c>
      <c r="H1131" t="s">
        <v>1760</v>
      </c>
      <c r="I1131">
        <v>5979501</v>
      </c>
      <c r="J1131">
        <v>4</v>
      </c>
      <c r="K1131" t="s">
        <v>1789</v>
      </c>
      <c r="L1131" t="s">
        <v>1790</v>
      </c>
      <c r="N1131">
        <v>0</v>
      </c>
      <c r="O1131">
        <v>2</v>
      </c>
      <c r="P1131">
        <v>2</v>
      </c>
      <c r="Q1131">
        <v>2</v>
      </c>
      <c r="R1131">
        <v>0</v>
      </c>
      <c r="S1131">
        <v>0</v>
      </c>
      <c r="T1131">
        <v>0</v>
      </c>
      <c r="U1131" s="50">
        <v>46273.654918981483</v>
      </c>
      <c r="V1131" s="50">
        <v>46273.654918981483</v>
      </c>
      <c r="W1131" s="51">
        <v>46273</v>
      </c>
      <c r="X1131" t="s">
        <v>1747</v>
      </c>
      <c r="Y1131" t="s">
        <v>492</v>
      </c>
    </row>
    <row r="1132" spans="1:25" ht="15" customHeight="1" x14ac:dyDescent="0.35">
      <c r="A1132">
        <v>4</v>
      </c>
      <c r="B1132" s="50">
        <v>46273.708333333343</v>
      </c>
      <c r="C1132">
        <v>11707066</v>
      </c>
      <c r="D1132">
        <v>100006740294</v>
      </c>
      <c r="E1132" t="s">
        <v>1726</v>
      </c>
      <c r="F1132">
        <v>100</v>
      </c>
      <c r="G1132" t="s">
        <v>1745</v>
      </c>
      <c r="H1132" t="s">
        <v>1760</v>
      </c>
      <c r="I1132">
        <v>5979601</v>
      </c>
      <c r="J1132">
        <v>5</v>
      </c>
      <c r="K1132" t="s">
        <v>1791</v>
      </c>
      <c r="L1132" t="s">
        <v>1792</v>
      </c>
      <c r="N1132">
        <v>0</v>
      </c>
      <c r="O1132">
        <v>2</v>
      </c>
      <c r="P1132">
        <v>2</v>
      </c>
      <c r="Q1132">
        <v>2</v>
      </c>
      <c r="R1132">
        <v>0</v>
      </c>
      <c r="S1132">
        <v>0</v>
      </c>
      <c r="T1132">
        <v>0</v>
      </c>
      <c r="U1132" s="50">
        <v>46273.654918981483</v>
      </c>
      <c r="V1132" s="50">
        <v>46273.654918981483</v>
      </c>
      <c r="W1132" s="51">
        <v>46273</v>
      </c>
      <c r="X1132" t="s">
        <v>1747</v>
      </c>
      <c r="Y1132" t="s">
        <v>492</v>
      </c>
    </row>
    <row r="1133" spans="1:25" ht="15" customHeight="1" x14ac:dyDescent="0.35">
      <c r="A1133">
        <v>4</v>
      </c>
      <c r="B1133" s="50">
        <v>46273.708333333343</v>
      </c>
      <c r="C1133">
        <v>11707067</v>
      </c>
      <c r="D1133">
        <v>100006740295</v>
      </c>
      <c r="E1133" t="s">
        <v>1726</v>
      </c>
      <c r="F1133">
        <v>100</v>
      </c>
      <c r="G1133" t="s">
        <v>1745</v>
      </c>
      <c r="H1133" t="s">
        <v>1760</v>
      </c>
      <c r="I1133">
        <v>5980101</v>
      </c>
      <c r="J1133">
        <v>3</v>
      </c>
      <c r="K1133" t="s">
        <v>1793</v>
      </c>
      <c r="L1133" t="s">
        <v>1794</v>
      </c>
      <c r="N1133">
        <v>0</v>
      </c>
      <c r="O1133">
        <v>2</v>
      </c>
      <c r="P1133">
        <v>2</v>
      </c>
      <c r="Q1133">
        <v>2</v>
      </c>
      <c r="R1133">
        <v>0</v>
      </c>
      <c r="S1133">
        <v>0</v>
      </c>
      <c r="T1133">
        <v>0</v>
      </c>
      <c r="U1133" s="50">
        <v>46273.654918981483</v>
      </c>
      <c r="V1133" s="50">
        <v>46273.654918981483</v>
      </c>
      <c r="W1133" s="51">
        <v>46273</v>
      </c>
      <c r="X1133" t="s">
        <v>1747</v>
      </c>
      <c r="Y1133" t="s">
        <v>492</v>
      </c>
    </row>
    <row r="1134" spans="1:25" ht="15" customHeight="1" x14ac:dyDescent="0.35">
      <c r="A1134">
        <v>4</v>
      </c>
      <c r="B1134" s="50">
        <v>46273.708333333343</v>
      </c>
      <c r="C1134">
        <v>11707068</v>
      </c>
      <c r="D1134">
        <v>100006740296</v>
      </c>
      <c r="E1134" t="s">
        <v>1726</v>
      </c>
      <c r="F1134">
        <v>100</v>
      </c>
      <c r="G1134" t="s">
        <v>1745</v>
      </c>
      <c r="H1134" t="s">
        <v>1760</v>
      </c>
      <c r="I1134">
        <v>5983201</v>
      </c>
      <c r="J1134">
        <v>4</v>
      </c>
      <c r="K1134" t="s">
        <v>1795</v>
      </c>
      <c r="L1134" t="s">
        <v>1796</v>
      </c>
      <c r="N1134">
        <v>0</v>
      </c>
      <c r="O1134">
        <v>2</v>
      </c>
      <c r="P1134">
        <v>2</v>
      </c>
      <c r="Q1134">
        <v>2</v>
      </c>
      <c r="R1134">
        <v>0</v>
      </c>
      <c r="S1134">
        <v>0</v>
      </c>
      <c r="T1134">
        <v>0</v>
      </c>
      <c r="U1134" s="50">
        <v>46273.654918981483</v>
      </c>
      <c r="V1134" s="50">
        <v>46273.654918981483</v>
      </c>
      <c r="W1134" s="51">
        <v>46273</v>
      </c>
      <c r="X1134" t="s">
        <v>1747</v>
      </c>
      <c r="Y1134" t="s">
        <v>492</v>
      </c>
    </row>
    <row r="1135" spans="1:25" ht="15" customHeight="1" x14ac:dyDescent="0.35">
      <c r="A1135">
        <v>4</v>
      </c>
      <c r="B1135" s="50">
        <v>46273.708333333343</v>
      </c>
      <c r="C1135">
        <v>11707069</v>
      </c>
      <c r="D1135">
        <v>100006740297</v>
      </c>
      <c r="E1135" t="s">
        <v>1726</v>
      </c>
      <c r="F1135">
        <v>100</v>
      </c>
      <c r="G1135" t="s">
        <v>1745</v>
      </c>
      <c r="H1135" t="s">
        <v>1760</v>
      </c>
      <c r="I1135">
        <v>5983301</v>
      </c>
      <c r="J1135">
        <v>3</v>
      </c>
      <c r="K1135" t="s">
        <v>1797</v>
      </c>
      <c r="L1135" t="s">
        <v>1798</v>
      </c>
      <c r="N1135">
        <v>0</v>
      </c>
      <c r="O1135">
        <v>4</v>
      </c>
      <c r="P1135">
        <v>4</v>
      </c>
      <c r="Q1135">
        <v>4</v>
      </c>
      <c r="R1135">
        <v>0</v>
      </c>
      <c r="S1135">
        <v>0</v>
      </c>
      <c r="T1135">
        <v>0</v>
      </c>
      <c r="U1135" s="50">
        <v>46273.654918981483</v>
      </c>
      <c r="V1135" s="50">
        <v>46273.654918981483</v>
      </c>
      <c r="W1135" s="51">
        <v>46273</v>
      </c>
      <c r="X1135" t="s">
        <v>1747</v>
      </c>
      <c r="Y1135" t="s">
        <v>492</v>
      </c>
    </row>
    <row r="1136" spans="1:25" ht="15" customHeight="1" x14ac:dyDescent="0.35">
      <c r="A1136">
        <v>4</v>
      </c>
      <c r="B1136" s="50">
        <v>46273.708333333343</v>
      </c>
      <c r="C1136">
        <v>11707077</v>
      </c>
      <c r="D1136">
        <v>100006740306</v>
      </c>
      <c r="E1136" t="s">
        <v>1726</v>
      </c>
      <c r="F1136">
        <v>100</v>
      </c>
      <c r="G1136" t="s">
        <v>1745</v>
      </c>
      <c r="H1136" t="s">
        <v>1760</v>
      </c>
      <c r="I1136">
        <v>5994701</v>
      </c>
      <c r="J1136">
        <v>5</v>
      </c>
      <c r="K1136" t="s">
        <v>1799</v>
      </c>
      <c r="L1136" t="s">
        <v>1800</v>
      </c>
      <c r="N1136">
        <v>0</v>
      </c>
      <c r="O1136">
        <v>4</v>
      </c>
      <c r="P1136">
        <v>4</v>
      </c>
      <c r="Q1136">
        <v>4</v>
      </c>
      <c r="R1136">
        <v>0</v>
      </c>
      <c r="S1136">
        <v>0</v>
      </c>
      <c r="T1136">
        <v>0</v>
      </c>
      <c r="U1136" s="50">
        <v>46273.654918981483</v>
      </c>
      <c r="V1136" s="50">
        <v>46273.654918981483</v>
      </c>
      <c r="W1136" s="51">
        <v>46273</v>
      </c>
      <c r="X1136" t="s">
        <v>1747</v>
      </c>
      <c r="Y1136" t="s">
        <v>492</v>
      </c>
    </row>
    <row r="1137" spans="1:25" ht="15" customHeight="1" x14ac:dyDescent="0.35">
      <c r="A1137">
        <v>4</v>
      </c>
      <c r="B1137" s="50">
        <v>46273.708333333343</v>
      </c>
      <c r="C1137">
        <v>11707078</v>
      </c>
      <c r="D1137">
        <v>100006740307</v>
      </c>
      <c r="E1137" t="s">
        <v>1726</v>
      </c>
      <c r="F1137">
        <v>100</v>
      </c>
      <c r="G1137" t="s">
        <v>1745</v>
      </c>
      <c r="H1137" t="s">
        <v>1760</v>
      </c>
      <c r="I1137">
        <v>6006301</v>
      </c>
      <c r="J1137">
        <v>3</v>
      </c>
      <c r="K1137" t="s">
        <v>1801</v>
      </c>
      <c r="L1137" t="s">
        <v>1802</v>
      </c>
      <c r="N1137">
        <v>0</v>
      </c>
      <c r="O1137">
        <v>1</v>
      </c>
      <c r="P1137">
        <v>1</v>
      </c>
      <c r="Q1137">
        <v>1</v>
      </c>
      <c r="R1137">
        <v>0</v>
      </c>
      <c r="S1137">
        <v>0</v>
      </c>
      <c r="T1137">
        <v>0</v>
      </c>
      <c r="U1137" s="50">
        <v>46273.654918981483</v>
      </c>
      <c r="V1137" s="50">
        <v>46273.654918981483</v>
      </c>
      <c r="W1137" s="51">
        <v>46273</v>
      </c>
      <c r="X1137" t="s">
        <v>1747</v>
      </c>
      <c r="Y1137" t="s">
        <v>492</v>
      </c>
    </row>
    <row r="1138" spans="1:25" ht="15" customHeight="1" x14ac:dyDescent="0.35">
      <c r="A1138">
        <v>4</v>
      </c>
      <c r="B1138" s="50">
        <v>46273.708333333343</v>
      </c>
      <c r="C1138">
        <v>11707079</v>
      </c>
      <c r="D1138">
        <v>100006740307</v>
      </c>
      <c r="E1138" t="s">
        <v>1726</v>
      </c>
      <c r="F1138">
        <v>100</v>
      </c>
      <c r="G1138" t="s">
        <v>1745</v>
      </c>
      <c r="H1138" t="s">
        <v>1760</v>
      </c>
      <c r="I1138">
        <v>6006301</v>
      </c>
      <c r="J1138">
        <v>3</v>
      </c>
      <c r="K1138" t="s">
        <v>1803</v>
      </c>
      <c r="L1138" t="s">
        <v>1804</v>
      </c>
      <c r="N1138">
        <v>0</v>
      </c>
      <c r="O1138">
        <v>1</v>
      </c>
      <c r="P1138">
        <v>1</v>
      </c>
      <c r="Q1138">
        <v>1</v>
      </c>
      <c r="R1138">
        <v>0</v>
      </c>
      <c r="S1138">
        <v>0</v>
      </c>
      <c r="T1138">
        <v>0</v>
      </c>
      <c r="U1138" s="50">
        <v>46273.654918981483</v>
      </c>
      <c r="V1138" s="50">
        <v>46273.654918981483</v>
      </c>
      <c r="W1138" s="51">
        <v>46273</v>
      </c>
      <c r="X1138" t="s">
        <v>1747</v>
      </c>
      <c r="Y1138" t="s">
        <v>492</v>
      </c>
    </row>
    <row r="1139" spans="1:25" ht="15" customHeight="1" x14ac:dyDescent="0.35">
      <c r="A1139">
        <v>4</v>
      </c>
      <c r="B1139" s="50">
        <v>46273.708333333343</v>
      </c>
      <c r="C1139">
        <v>11707080</v>
      </c>
      <c r="D1139">
        <v>100006740307</v>
      </c>
      <c r="E1139" t="s">
        <v>1726</v>
      </c>
      <c r="F1139">
        <v>100</v>
      </c>
      <c r="G1139" t="s">
        <v>1745</v>
      </c>
      <c r="H1139" t="s">
        <v>1760</v>
      </c>
      <c r="I1139">
        <v>6006301</v>
      </c>
      <c r="J1139">
        <v>3</v>
      </c>
      <c r="K1139" t="s">
        <v>1805</v>
      </c>
      <c r="L1139" t="s">
        <v>1806</v>
      </c>
      <c r="N1139">
        <v>0</v>
      </c>
      <c r="O1139">
        <v>1</v>
      </c>
      <c r="P1139">
        <v>1</v>
      </c>
      <c r="Q1139">
        <v>1</v>
      </c>
      <c r="R1139">
        <v>0</v>
      </c>
      <c r="S1139">
        <v>0</v>
      </c>
      <c r="T1139">
        <v>0</v>
      </c>
      <c r="U1139" s="50">
        <v>46273.654918981483</v>
      </c>
      <c r="V1139" s="50">
        <v>46273.654918981483</v>
      </c>
      <c r="W1139" s="51">
        <v>46273</v>
      </c>
      <c r="X1139" t="s">
        <v>1747</v>
      </c>
      <c r="Y1139" t="s">
        <v>492</v>
      </c>
    </row>
    <row r="1140" spans="1:25" ht="15" customHeight="1" x14ac:dyDescent="0.35">
      <c r="A1140">
        <v>4</v>
      </c>
      <c r="B1140" s="50">
        <v>46273.708333333343</v>
      </c>
      <c r="C1140">
        <v>11707081</v>
      </c>
      <c r="D1140">
        <v>100006740307</v>
      </c>
      <c r="E1140" t="s">
        <v>1726</v>
      </c>
      <c r="F1140">
        <v>100</v>
      </c>
      <c r="G1140" t="s">
        <v>1745</v>
      </c>
      <c r="H1140" t="s">
        <v>1760</v>
      </c>
      <c r="I1140">
        <v>6006301</v>
      </c>
      <c r="J1140">
        <v>3</v>
      </c>
      <c r="K1140" t="s">
        <v>1807</v>
      </c>
      <c r="L1140" t="s">
        <v>1808</v>
      </c>
      <c r="N1140">
        <v>0</v>
      </c>
      <c r="O1140">
        <v>1</v>
      </c>
      <c r="P1140">
        <v>1</v>
      </c>
      <c r="Q1140">
        <v>1</v>
      </c>
      <c r="R1140">
        <v>0</v>
      </c>
      <c r="S1140">
        <v>0</v>
      </c>
      <c r="T1140">
        <v>0</v>
      </c>
      <c r="U1140" s="50">
        <v>46273.654918981483</v>
      </c>
      <c r="V1140" s="50">
        <v>46273.654918981483</v>
      </c>
      <c r="W1140" s="51">
        <v>46273</v>
      </c>
      <c r="X1140" t="s">
        <v>1747</v>
      </c>
      <c r="Y1140" t="s">
        <v>492</v>
      </c>
    </row>
    <row r="1141" spans="1:25" ht="15" customHeight="1" x14ac:dyDescent="0.35">
      <c r="A1141">
        <v>4</v>
      </c>
      <c r="B1141" s="50">
        <v>46273.708333333343</v>
      </c>
      <c r="C1141">
        <v>11707082</v>
      </c>
      <c r="D1141">
        <v>100006740307</v>
      </c>
      <c r="E1141" t="s">
        <v>1726</v>
      </c>
      <c r="F1141">
        <v>100</v>
      </c>
      <c r="G1141" t="s">
        <v>1745</v>
      </c>
      <c r="H1141" t="s">
        <v>1760</v>
      </c>
      <c r="I1141">
        <v>6006301</v>
      </c>
      <c r="J1141">
        <v>3</v>
      </c>
      <c r="K1141" t="s">
        <v>1785</v>
      </c>
      <c r="L1141" t="s">
        <v>1786</v>
      </c>
      <c r="N1141">
        <v>0</v>
      </c>
      <c r="O1141">
        <v>1</v>
      </c>
      <c r="P1141">
        <v>1</v>
      </c>
      <c r="Q1141">
        <v>1</v>
      </c>
      <c r="R1141">
        <v>0</v>
      </c>
      <c r="S1141">
        <v>0</v>
      </c>
      <c r="T1141">
        <v>0</v>
      </c>
      <c r="U1141" s="50">
        <v>46273.654918981483</v>
      </c>
      <c r="V1141" s="50">
        <v>46273.654918981483</v>
      </c>
      <c r="W1141" s="51">
        <v>46273</v>
      </c>
      <c r="X1141" t="s">
        <v>1747</v>
      </c>
      <c r="Y1141" t="s">
        <v>492</v>
      </c>
    </row>
    <row r="1142" spans="1:25" ht="15" customHeight="1" x14ac:dyDescent="0.35">
      <c r="A1142">
        <v>4</v>
      </c>
      <c r="B1142" s="50">
        <v>46273.708333333343</v>
      </c>
      <c r="C1142">
        <v>11707083</v>
      </c>
      <c r="D1142">
        <v>100006740307</v>
      </c>
      <c r="E1142" t="s">
        <v>1726</v>
      </c>
      <c r="F1142">
        <v>100</v>
      </c>
      <c r="G1142" t="s">
        <v>1745</v>
      </c>
      <c r="H1142" t="s">
        <v>1760</v>
      </c>
      <c r="I1142">
        <v>6006301</v>
      </c>
      <c r="J1142">
        <v>3</v>
      </c>
      <c r="K1142" t="s">
        <v>1809</v>
      </c>
      <c r="L1142" t="s">
        <v>1810</v>
      </c>
      <c r="N1142">
        <v>0</v>
      </c>
      <c r="O1142">
        <v>1</v>
      </c>
      <c r="P1142">
        <v>1</v>
      </c>
      <c r="Q1142">
        <v>1</v>
      </c>
      <c r="R1142">
        <v>0</v>
      </c>
      <c r="S1142">
        <v>0</v>
      </c>
      <c r="T1142">
        <v>0</v>
      </c>
      <c r="U1142" s="50">
        <v>46273.654918981483</v>
      </c>
      <c r="V1142" s="50">
        <v>46273.654918981483</v>
      </c>
      <c r="W1142" s="51">
        <v>46273</v>
      </c>
      <c r="X1142" t="s">
        <v>1747</v>
      </c>
      <c r="Y1142" t="s">
        <v>492</v>
      </c>
    </row>
    <row r="1143" spans="1:25" ht="15" customHeight="1" x14ac:dyDescent="0.35">
      <c r="A1143">
        <v>4</v>
      </c>
      <c r="B1143" s="50">
        <v>46273.708333333343</v>
      </c>
      <c r="C1143">
        <v>11707090</v>
      </c>
      <c r="D1143">
        <v>100006740315</v>
      </c>
      <c r="E1143" t="s">
        <v>1726</v>
      </c>
      <c r="F1143">
        <v>100</v>
      </c>
      <c r="G1143" t="s">
        <v>1745</v>
      </c>
      <c r="H1143" t="s">
        <v>1760</v>
      </c>
      <c r="I1143">
        <v>5951901</v>
      </c>
      <c r="J1143">
        <v>5</v>
      </c>
      <c r="K1143" t="s">
        <v>1811</v>
      </c>
      <c r="L1143" t="s">
        <v>1812</v>
      </c>
      <c r="N1143">
        <v>0</v>
      </c>
      <c r="O1143">
        <v>1</v>
      </c>
      <c r="P1143">
        <v>1</v>
      </c>
      <c r="Q1143">
        <v>1</v>
      </c>
      <c r="R1143">
        <v>0</v>
      </c>
      <c r="S1143">
        <v>0</v>
      </c>
      <c r="T1143">
        <v>0</v>
      </c>
      <c r="U1143" s="50">
        <v>46273.654930555553</v>
      </c>
      <c r="V1143" s="50">
        <v>46273.654930555553</v>
      </c>
      <c r="W1143" s="51">
        <v>46273</v>
      </c>
      <c r="X1143" t="s">
        <v>1747</v>
      </c>
      <c r="Y1143" t="s">
        <v>492</v>
      </c>
    </row>
    <row r="1144" spans="1:25" ht="15" customHeight="1" x14ac:dyDescent="0.35">
      <c r="A1144">
        <v>4</v>
      </c>
      <c r="B1144" s="50">
        <v>46273.708333333343</v>
      </c>
      <c r="C1144">
        <v>11707091</v>
      </c>
      <c r="D1144">
        <v>100006740316</v>
      </c>
      <c r="E1144" t="s">
        <v>1726</v>
      </c>
      <c r="F1144">
        <v>100</v>
      </c>
      <c r="G1144" t="s">
        <v>1745</v>
      </c>
      <c r="H1144" t="s">
        <v>1760</v>
      </c>
      <c r="I1144">
        <v>5982901</v>
      </c>
      <c r="J1144">
        <v>4</v>
      </c>
      <c r="K1144" t="s">
        <v>1813</v>
      </c>
      <c r="L1144" t="s">
        <v>1814</v>
      </c>
      <c r="N1144">
        <v>0</v>
      </c>
      <c r="O1144">
        <v>3</v>
      </c>
      <c r="P1144">
        <v>3</v>
      </c>
      <c r="Q1144">
        <v>3</v>
      </c>
      <c r="R1144">
        <v>0</v>
      </c>
      <c r="S1144">
        <v>0</v>
      </c>
      <c r="T1144">
        <v>0</v>
      </c>
      <c r="U1144" s="50">
        <v>46273.654930555553</v>
      </c>
      <c r="V1144" s="50">
        <v>46273.654930555553</v>
      </c>
      <c r="W1144" s="51">
        <v>46273</v>
      </c>
      <c r="X1144" t="s">
        <v>1747</v>
      </c>
      <c r="Y1144" t="s">
        <v>492</v>
      </c>
    </row>
    <row r="1145" spans="1:25" ht="15" customHeight="1" x14ac:dyDescent="0.35">
      <c r="A1145">
        <v>4</v>
      </c>
      <c r="B1145" s="50">
        <v>46273.708333333343</v>
      </c>
      <c r="C1145">
        <v>11707092</v>
      </c>
      <c r="D1145">
        <v>100006740316</v>
      </c>
      <c r="E1145" t="s">
        <v>1726</v>
      </c>
      <c r="F1145">
        <v>100</v>
      </c>
      <c r="G1145" t="s">
        <v>1745</v>
      </c>
      <c r="H1145" t="s">
        <v>1760</v>
      </c>
      <c r="I1145">
        <v>5982901</v>
      </c>
      <c r="J1145">
        <v>4</v>
      </c>
      <c r="K1145" t="s">
        <v>1815</v>
      </c>
      <c r="L1145" t="s">
        <v>1816</v>
      </c>
      <c r="N1145">
        <v>0</v>
      </c>
      <c r="O1145">
        <v>3</v>
      </c>
      <c r="P1145">
        <v>3</v>
      </c>
      <c r="Q1145">
        <v>3</v>
      </c>
      <c r="R1145">
        <v>0</v>
      </c>
      <c r="S1145">
        <v>0</v>
      </c>
      <c r="T1145">
        <v>0</v>
      </c>
      <c r="U1145" s="50">
        <v>46273.654930555553</v>
      </c>
      <c r="V1145" s="50">
        <v>46273.654930555553</v>
      </c>
      <c r="W1145" s="51">
        <v>46273</v>
      </c>
      <c r="X1145" t="s">
        <v>1747</v>
      </c>
      <c r="Y1145" t="s">
        <v>492</v>
      </c>
    </row>
    <row r="1146" spans="1:25" ht="15" customHeight="1" x14ac:dyDescent="0.35">
      <c r="A1146">
        <v>4</v>
      </c>
      <c r="B1146" s="50">
        <v>46273.708333333343</v>
      </c>
      <c r="C1146">
        <v>11707094</v>
      </c>
      <c r="D1146">
        <v>100006740319</v>
      </c>
      <c r="E1146" t="s">
        <v>1726</v>
      </c>
      <c r="F1146">
        <v>100</v>
      </c>
      <c r="G1146" t="s">
        <v>1745</v>
      </c>
      <c r="H1146" t="s">
        <v>1760</v>
      </c>
      <c r="I1146">
        <v>5990501</v>
      </c>
      <c r="J1146">
        <v>4</v>
      </c>
      <c r="K1146" t="s">
        <v>1817</v>
      </c>
      <c r="L1146" t="s">
        <v>1818</v>
      </c>
      <c r="N1146">
        <v>0</v>
      </c>
      <c r="O1146">
        <v>1</v>
      </c>
      <c r="P1146">
        <v>1</v>
      </c>
      <c r="Q1146">
        <v>1</v>
      </c>
      <c r="R1146">
        <v>0</v>
      </c>
      <c r="S1146">
        <v>0</v>
      </c>
      <c r="T1146">
        <v>0</v>
      </c>
      <c r="U1146" s="50">
        <v>46273.654942129629</v>
      </c>
      <c r="V1146" s="50">
        <v>46273.654942129629</v>
      </c>
      <c r="W1146" s="51">
        <v>46273</v>
      </c>
      <c r="X1146" t="s">
        <v>1747</v>
      </c>
      <c r="Y1146" t="s">
        <v>492</v>
      </c>
    </row>
    <row r="1147" spans="1:25" ht="15" customHeight="1" x14ac:dyDescent="0.35">
      <c r="A1147">
        <v>4</v>
      </c>
      <c r="B1147" s="50">
        <v>46273.708333333343</v>
      </c>
      <c r="C1147">
        <v>11707103</v>
      </c>
      <c r="D1147">
        <v>100006740326</v>
      </c>
      <c r="E1147" t="s">
        <v>1726</v>
      </c>
      <c r="F1147">
        <v>100</v>
      </c>
      <c r="G1147" t="s">
        <v>1745</v>
      </c>
      <c r="H1147" t="s">
        <v>1760</v>
      </c>
      <c r="I1147">
        <v>5995401</v>
      </c>
      <c r="J1147">
        <v>4</v>
      </c>
      <c r="K1147" t="s">
        <v>1819</v>
      </c>
      <c r="L1147" t="s">
        <v>1820</v>
      </c>
      <c r="N1147">
        <v>0</v>
      </c>
      <c r="O1147">
        <v>1</v>
      </c>
      <c r="P1147">
        <v>1</v>
      </c>
      <c r="Q1147">
        <v>1</v>
      </c>
      <c r="R1147">
        <v>0</v>
      </c>
      <c r="S1147">
        <v>0</v>
      </c>
      <c r="T1147">
        <v>0</v>
      </c>
      <c r="U1147" s="50">
        <v>46273.654953703714</v>
      </c>
      <c r="V1147" s="50">
        <v>46273.654953703714</v>
      </c>
      <c r="W1147" s="51">
        <v>46273</v>
      </c>
      <c r="X1147" t="s">
        <v>1747</v>
      </c>
      <c r="Y1147" t="s">
        <v>492</v>
      </c>
    </row>
    <row r="1148" spans="1:25" ht="15" customHeight="1" x14ac:dyDescent="0.35">
      <c r="A1148">
        <v>4</v>
      </c>
      <c r="B1148" s="50">
        <v>46273.708333333343</v>
      </c>
      <c r="C1148">
        <v>11707104</v>
      </c>
      <c r="D1148">
        <v>100006740327</v>
      </c>
      <c r="E1148" t="s">
        <v>1726</v>
      </c>
      <c r="F1148">
        <v>100</v>
      </c>
      <c r="G1148" t="s">
        <v>1745</v>
      </c>
      <c r="H1148" t="s">
        <v>1760</v>
      </c>
      <c r="I1148">
        <v>5999801</v>
      </c>
      <c r="J1148">
        <v>5</v>
      </c>
      <c r="K1148" t="s">
        <v>1821</v>
      </c>
      <c r="L1148" t="s">
        <v>1822</v>
      </c>
      <c r="N1148">
        <v>0</v>
      </c>
      <c r="O1148">
        <v>2</v>
      </c>
      <c r="P1148">
        <v>2</v>
      </c>
      <c r="Q1148">
        <v>2</v>
      </c>
      <c r="R1148">
        <v>0</v>
      </c>
      <c r="S1148">
        <v>0</v>
      </c>
      <c r="T1148">
        <v>0</v>
      </c>
      <c r="U1148" s="50">
        <v>46273.654953703714</v>
      </c>
      <c r="V1148" s="50">
        <v>46273.654953703714</v>
      </c>
      <c r="W1148" s="51">
        <v>46273</v>
      </c>
      <c r="X1148" t="s">
        <v>1747</v>
      </c>
      <c r="Y1148" t="s">
        <v>492</v>
      </c>
    </row>
    <row r="1149" spans="1:25" ht="15" customHeight="1" x14ac:dyDescent="0.35">
      <c r="A1149">
        <v>4</v>
      </c>
      <c r="B1149" s="50">
        <v>46273.708333333343</v>
      </c>
      <c r="C1149">
        <v>11707118</v>
      </c>
      <c r="D1149">
        <v>100006740344</v>
      </c>
      <c r="E1149" t="s">
        <v>1726</v>
      </c>
      <c r="F1149">
        <v>100</v>
      </c>
      <c r="G1149" t="s">
        <v>1745</v>
      </c>
      <c r="H1149" t="s">
        <v>1760</v>
      </c>
      <c r="I1149">
        <v>5997501</v>
      </c>
      <c r="J1149">
        <v>4</v>
      </c>
      <c r="K1149" t="s">
        <v>1823</v>
      </c>
      <c r="L1149" t="s">
        <v>1824</v>
      </c>
      <c r="N1149">
        <v>0</v>
      </c>
      <c r="O1149">
        <v>1</v>
      </c>
      <c r="P1149">
        <v>1</v>
      </c>
      <c r="Q1149">
        <v>1</v>
      </c>
      <c r="R1149">
        <v>0</v>
      </c>
      <c r="S1149">
        <v>0</v>
      </c>
      <c r="T1149">
        <v>0</v>
      </c>
      <c r="U1149" s="50">
        <v>46273.654965277783</v>
      </c>
      <c r="V1149" s="50">
        <v>46273.654965277783</v>
      </c>
      <c r="W1149" s="51">
        <v>46273</v>
      </c>
      <c r="X1149" t="s">
        <v>1747</v>
      </c>
      <c r="Y1149" t="s">
        <v>492</v>
      </c>
    </row>
    <row r="1150" spans="1:25" ht="15" customHeight="1" x14ac:dyDescent="0.35">
      <c r="A1150">
        <v>4</v>
      </c>
      <c r="B1150" s="50">
        <v>46273.708333333343</v>
      </c>
      <c r="C1150">
        <v>11707119</v>
      </c>
      <c r="D1150">
        <v>100006740345</v>
      </c>
      <c r="E1150" t="s">
        <v>1726</v>
      </c>
      <c r="F1150">
        <v>100</v>
      </c>
      <c r="G1150" t="s">
        <v>1745</v>
      </c>
      <c r="H1150" t="s">
        <v>1760</v>
      </c>
      <c r="I1150">
        <v>5998401</v>
      </c>
      <c r="J1150">
        <v>4</v>
      </c>
      <c r="K1150" t="s">
        <v>1825</v>
      </c>
      <c r="L1150" t="s">
        <v>1826</v>
      </c>
      <c r="N1150">
        <v>0</v>
      </c>
      <c r="O1150">
        <v>1</v>
      </c>
      <c r="P1150">
        <v>1</v>
      </c>
      <c r="Q1150">
        <v>1</v>
      </c>
      <c r="R1150">
        <v>0</v>
      </c>
      <c r="S1150">
        <v>0</v>
      </c>
      <c r="T1150">
        <v>0</v>
      </c>
      <c r="U1150" s="50">
        <v>46273.654965277783</v>
      </c>
      <c r="V1150" s="50">
        <v>46273.654965277783</v>
      </c>
      <c r="W1150" s="51">
        <v>46273</v>
      </c>
      <c r="X1150" t="s">
        <v>1747</v>
      </c>
      <c r="Y1150" t="s">
        <v>492</v>
      </c>
    </row>
    <row r="1151" spans="1:25" ht="15" customHeight="1" x14ac:dyDescent="0.35">
      <c r="A1151">
        <v>4</v>
      </c>
      <c r="B1151" s="50">
        <v>46273.708333333343</v>
      </c>
      <c r="C1151">
        <v>11707132</v>
      </c>
      <c r="D1151">
        <v>100006740362</v>
      </c>
      <c r="E1151" t="s">
        <v>1726</v>
      </c>
      <c r="F1151">
        <v>100</v>
      </c>
      <c r="G1151" t="s">
        <v>1745</v>
      </c>
      <c r="H1151" t="s">
        <v>1760</v>
      </c>
      <c r="I1151">
        <v>5998801</v>
      </c>
      <c r="J1151">
        <v>4</v>
      </c>
      <c r="K1151" t="s">
        <v>1827</v>
      </c>
      <c r="L1151" t="s">
        <v>1828</v>
      </c>
      <c r="N1151">
        <v>0</v>
      </c>
      <c r="O1151">
        <v>1</v>
      </c>
      <c r="P1151">
        <v>1</v>
      </c>
      <c r="Q1151">
        <v>1</v>
      </c>
      <c r="R1151">
        <v>0</v>
      </c>
      <c r="S1151">
        <v>0</v>
      </c>
      <c r="T1151">
        <v>0</v>
      </c>
      <c r="U1151" s="50">
        <v>46273.654965277783</v>
      </c>
      <c r="V1151" s="50">
        <v>46273.654965277783</v>
      </c>
      <c r="W1151" s="51">
        <v>46273</v>
      </c>
      <c r="X1151" t="s">
        <v>1747</v>
      </c>
      <c r="Y1151" t="s">
        <v>492</v>
      </c>
    </row>
    <row r="1152" spans="1:25" ht="15" customHeight="1" x14ac:dyDescent="0.35">
      <c r="A1152">
        <v>4</v>
      </c>
      <c r="B1152" s="50">
        <v>46273.708333333343</v>
      </c>
      <c r="C1152">
        <v>11707133</v>
      </c>
      <c r="D1152">
        <v>100006740362</v>
      </c>
      <c r="E1152" t="s">
        <v>1726</v>
      </c>
      <c r="F1152">
        <v>100</v>
      </c>
      <c r="G1152" t="s">
        <v>1745</v>
      </c>
      <c r="H1152" t="s">
        <v>1760</v>
      </c>
      <c r="I1152">
        <v>5998801</v>
      </c>
      <c r="J1152">
        <v>4</v>
      </c>
      <c r="K1152" t="s">
        <v>1829</v>
      </c>
      <c r="L1152" t="s">
        <v>1830</v>
      </c>
      <c r="N1152">
        <v>0</v>
      </c>
      <c r="O1152">
        <v>1</v>
      </c>
      <c r="P1152">
        <v>1</v>
      </c>
      <c r="Q1152">
        <v>1</v>
      </c>
      <c r="R1152">
        <v>0</v>
      </c>
      <c r="S1152">
        <v>0</v>
      </c>
      <c r="T1152">
        <v>0</v>
      </c>
      <c r="U1152" s="50">
        <v>46273.654965277783</v>
      </c>
      <c r="V1152" s="50">
        <v>46273.654965277783</v>
      </c>
      <c r="W1152" s="51">
        <v>46273</v>
      </c>
      <c r="X1152" t="s">
        <v>1747</v>
      </c>
      <c r="Y1152" t="s">
        <v>492</v>
      </c>
    </row>
    <row r="1153" spans="1:25" ht="15" customHeight="1" x14ac:dyDescent="0.35">
      <c r="A1153">
        <v>4</v>
      </c>
      <c r="B1153" s="50">
        <v>46273.708333333343</v>
      </c>
      <c r="C1153">
        <v>11707134</v>
      </c>
      <c r="D1153">
        <v>100006740363</v>
      </c>
      <c r="E1153" t="s">
        <v>1726</v>
      </c>
      <c r="F1153">
        <v>100</v>
      </c>
      <c r="G1153" t="s">
        <v>1745</v>
      </c>
      <c r="H1153" t="s">
        <v>1760</v>
      </c>
      <c r="I1153">
        <v>6003501</v>
      </c>
      <c r="J1153">
        <v>4</v>
      </c>
      <c r="K1153" t="s">
        <v>1831</v>
      </c>
      <c r="L1153" t="s">
        <v>1832</v>
      </c>
      <c r="N1153">
        <v>0</v>
      </c>
      <c r="O1153">
        <v>1</v>
      </c>
      <c r="P1153">
        <v>1</v>
      </c>
      <c r="Q1153">
        <v>1</v>
      </c>
      <c r="R1153">
        <v>0</v>
      </c>
      <c r="S1153">
        <v>0</v>
      </c>
      <c r="T1153">
        <v>0</v>
      </c>
      <c r="U1153" s="50">
        <v>46273.654965277783</v>
      </c>
      <c r="V1153" s="50">
        <v>46273.654965277783</v>
      </c>
      <c r="W1153" s="51">
        <v>46273</v>
      </c>
      <c r="X1153" t="s">
        <v>1747</v>
      </c>
      <c r="Y1153" t="s">
        <v>492</v>
      </c>
    </row>
    <row r="1154" spans="1:25" ht="15" customHeight="1" x14ac:dyDescent="0.35">
      <c r="A1154">
        <v>4</v>
      </c>
      <c r="B1154" s="50">
        <v>46273.708333333343</v>
      </c>
      <c r="C1154">
        <v>11707135</v>
      </c>
      <c r="D1154">
        <v>100006740364</v>
      </c>
      <c r="E1154" t="s">
        <v>1726</v>
      </c>
      <c r="F1154">
        <v>100</v>
      </c>
      <c r="G1154" t="s">
        <v>1745</v>
      </c>
      <c r="H1154" t="s">
        <v>1760</v>
      </c>
      <c r="I1154">
        <v>6010501</v>
      </c>
      <c r="J1154">
        <v>5</v>
      </c>
      <c r="K1154" t="s">
        <v>1799</v>
      </c>
      <c r="L1154" t="s">
        <v>1800</v>
      </c>
      <c r="N1154">
        <v>0</v>
      </c>
      <c r="O1154">
        <v>2</v>
      </c>
      <c r="P1154">
        <v>2</v>
      </c>
      <c r="Q1154">
        <v>2</v>
      </c>
      <c r="R1154">
        <v>0</v>
      </c>
      <c r="S1154">
        <v>0</v>
      </c>
      <c r="T1154">
        <v>0</v>
      </c>
      <c r="U1154" s="50">
        <v>46273.654965277783</v>
      </c>
      <c r="V1154" s="50">
        <v>46273.654965277783</v>
      </c>
      <c r="W1154" s="51">
        <v>46273</v>
      </c>
      <c r="X1154" t="s">
        <v>1747</v>
      </c>
      <c r="Y1154" t="s">
        <v>492</v>
      </c>
    </row>
    <row r="1155" spans="1:25" ht="15" customHeight="1" x14ac:dyDescent="0.35">
      <c r="A1155">
        <v>4</v>
      </c>
      <c r="B1155" s="50">
        <v>46273.708333333343</v>
      </c>
      <c r="C1155">
        <v>11707169</v>
      </c>
      <c r="D1155">
        <v>100006740372</v>
      </c>
      <c r="E1155" t="s">
        <v>1726</v>
      </c>
      <c r="F1155">
        <v>100</v>
      </c>
      <c r="G1155" t="s">
        <v>1745</v>
      </c>
      <c r="H1155" t="s">
        <v>1760</v>
      </c>
      <c r="I1155">
        <v>5987801</v>
      </c>
      <c r="J1155">
        <v>4</v>
      </c>
      <c r="K1155" t="s">
        <v>1795</v>
      </c>
      <c r="L1155" t="s">
        <v>1796</v>
      </c>
      <c r="N1155">
        <v>0</v>
      </c>
      <c r="O1155">
        <v>6</v>
      </c>
      <c r="P1155">
        <v>6</v>
      </c>
      <c r="Q1155">
        <v>6</v>
      </c>
      <c r="R1155">
        <v>0</v>
      </c>
      <c r="S1155">
        <v>0</v>
      </c>
      <c r="T1155">
        <v>0</v>
      </c>
      <c r="U1155" s="50">
        <v>46273.654976851853</v>
      </c>
      <c r="V1155" s="50">
        <v>46273.654976851853</v>
      </c>
      <c r="W1155" s="51">
        <v>46273</v>
      </c>
      <c r="X1155" t="s">
        <v>1747</v>
      </c>
      <c r="Y1155" t="s">
        <v>492</v>
      </c>
    </row>
    <row r="1156" spans="1:25" ht="15" customHeight="1" x14ac:dyDescent="0.35">
      <c r="A1156">
        <v>4</v>
      </c>
      <c r="B1156" s="50">
        <v>46273.708333333343</v>
      </c>
      <c r="C1156">
        <v>11707170</v>
      </c>
      <c r="D1156">
        <v>100006740373</v>
      </c>
      <c r="E1156" t="s">
        <v>1726</v>
      </c>
      <c r="F1156">
        <v>100</v>
      </c>
      <c r="G1156" t="s">
        <v>1745</v>
      </c>
      <c r="H1156" t="s">
        <v>1760</v>
      </c>
      <c r="I1156">
        <v>6002001</v>
      </c>
      <c r="J1156">
        <v>4</v>
      </c>
      <c r="K1156" t="s">
        <v>1833</v>
      </c>
      <c r="L1156" t="s">
        <v>1834</v>
      </c>
      <c r="N1156">
        <v>0</v>
      </c>
      <c r="O1156">
        <v>3</v>
      </c>
      <c r="P1156">
        <v>3</v>
      </c>
      <c r="Q1156">
        <v>3</v>
      </c>
      <c r="R1156">
        <v>0</v>
      </c>
      <c r="S1156">
        <v>0</v>
      </c>
      <c r="T1156">
        <v>0</v>
      </c>
      <c r="U1156" s="50">
        <v>46273.654976851853</v>
      </c>
      <c r="V1156" s="50">
        <v>46273.654976851853</v>
      </c>
      <c r="W1156" s="51">
        <v>46273</v>
      </c>
      <c r="X1156" t="s">
        <v>1747</v>
      </c>
      <c r="Y1156" t="s">
        <v>492</v>
      </c>
    </row>
    <row r="1157" spans="1:25" ht="15" customHeight="1" x14ac:dyDescent="0.35">
      <c r="A1157">
        <v>4</v>
      </c>
      <c r="B1157" s="50">
        <v>46273.708333333343</v>
      </c>
      <c r="C1157">
        <v>11707176</v>
      </c>
      <c r="D1157">
        <v>100006740379</v>
      </c>
      <c r="E1157" t="s">
        <v>1726</v>
      </c>
      <c r="F1157">
        <v>100</v>
      </c>
      <c r="G1157" t="s">
        <v>1745</v>
      </c>
      <c r="H1157" t="s">
        <v>1760</v>
      </c>
      <c r="I1157">
        <v>5966701</v>
      </c>
      <c r="J1157">
        <v>3</v>
      </c>
      <c r="K1157" t="s">
        <v>1835</v>
      </c>
      <c r="L1157" t="s">
        <v>1836</v>
      </c>
      <c r="N1157">
        <v>0</v>
      </c>
      <c r="O1157">
        <v>1</v>
      </c>
      <c r="P1157">
        <v>1</v>
      </c>
      <c r="Q1157">
        <v>1</v>
      </c>
      <c r="R1157">
        <v>0</v>
      </c>
      <c r="S1157">
        <v>0</v>
      </c>
      <c r="T1157">
        <v>0</v>
      </c>
      <c r="U1157" s="50">
        <v>46273.654988425929</v>
      </c>
      <c r="V1157" s="50">
        <v>46273.654988425929</v>
      </c>
      <c r="W1157" s="51">
        <v>46273</v>
      </c>
      <c r="X1157" t="s">
        <v>1747</v>
      </c>
      <c r="Y1157" t="s">
        <v>492</v>
      </c>
    </row>
    <row r="1158" spans="1:25" ht="15" customHeight="1" x14ac:dyDescent="0.35">
      <c r="A1158">
        <v>4</v>
      </c>
      <c r="B1158" s="50">
        <v>46273.708333333343</v>
      </c>
      <c r="C1158">
        <v>11707177</v>
      </c>
      <c r="D1158">
        <v>100006740380</v>
      </c>
      <c r="E1158" t="s">
        <v>1726</v>
      </c>
      <c r="F1158">
        <v>100</v>
      </c>
      <c r="G1158" t="s">
        <v>1745</v>
      </c>
      <c r="H1158" t="s">
        <v>1760</v>
      </c>
      <c r="I1158">
        <v>5991801</v>
      </c>
      <c r="J1158">
        <v>4</v>
      </c>
      <c r="K1158" t="s">
        <v>1837</v>
      </c>
      <c r="L1158" t="s">
        <v>1838</v>
      </c>
      <c r="N1158">
        <v>0</v>
      </c>
      <c r="O1158">
        <v>4</v>
      </c>
      <c r="P1158">
        <v>4</v>
      </c>
      <c r="Q1158">
        <v>4</v>
      </c>
      <c r="R1158">
        <v>0</v>
      </c>
      <c r="S1158">
        <v>0</v>
      </c>
      <c r="T1158">
        <v>0</v>
      </c>
      <c r="U1158" s="50">
        <v>46273.654988425929</v>
      </c>
      <c r="V1158" s="50">
        <v>46273.654988425929</v>
      </c>
      <c r="W1158" s="51">
        <v>46273</v>
      </c>
      <c r="X1158" t="s">
        <v>1747</v>
      </c>
      <c r="Y1158" t="s">
        <v>492</v>
      </c>
    </row>
    <row r="1159" spans="1:25" ht="15" customHeight="1" x14ac:dyDescent="0.35">
      <c r="A1159">
        <v>4</v>
      </c>
      <c r="B1159" s="50">
        <v>46273.708333333343</v>
      </c>
      <c r="C1159">
        <v>11707195</v>
      </c>
      <c r="D1159">
        <v>100006740397</v>
      </c>
      <c r="E1159" t="s">
        <v>1726</v>
      </c>
      <c r="F1159">
        <v>100</v>
      </c>
      <c r="G1159" t="s">
        <v>1745</v>
      </c>
      <c r="H1159" t="s">
        <v>1760</v>
      </c>
      <c r="I1159">
        <v>5979401</v>
      </c>
      <c r="J1159">
        <v>4</v>
      </c>
      <c r="K1159" t="s">
        <v>1839</v>
      </c>
      <c r="L1159" t="s">
        <v>1840</v>
      </c>
      <c r="N1159">
        <v>0</v>
      </c>
      <c r="O1159">
        <v>1</v>
      </c>
      <c r="P1159">
        <v>1</v>
      </c>
      <c r="Q1159">
        <v>1</v>
      </c>
      <c r="R1159">
        <v>0</v>
      </c>
      <c r="S1159">
        <v>0</v>
      </c>
      <c r="T1159">
        <v>0</v>
      </c>
      <c r="U1159" s="50">
        <v>46273.654999999999</v>
      </c>
      <c r="V1159" s="50">
        <v>46273.654999999999</v>
      </c>
      <c r="W1159" s="51">
        <v>46273</v>
      </c>
      <c r="X1159" t="s">
        <v>1747</v>
      </c>
      <c r="Y1159" t="s">
        <v>492</v>
      </c>
    </row>
    <row r="1160" spans="1:25" ht="15" customHeight="1" x14ac:dyDescent="0.35">
      <c r="A1160">
        <v>4</v>
      </c>
      <c r="B1160" s="50">
        <v>46273.708333333343</v>
      </c>
      <c r="C1160">
        <v>11707202</v>
      </c>
      <c r="D1160">
        <v>100006740401</v>
      </c>
      <c r="E1160" t="s">
        <v>1726</v>
      </c>
      <c r="F1160">
        <v>100</v>
      </c>
      <c r="G1160" t="s">
        <v>1745</v>
      </c>
      <c r="H1160" t="s">
        <v>1760</v>
      </c>
      <c r="I1160">
        <v>5953201</v>
      </c>
      <c r="J1160">
        <v>4</v>
      </c>
      <c r="K1160" t="s">
        <v>1817</v>
      </c>
      <c r="L1160" t="s">
        <v>1818</v>
      </c>
      <c r="N1160">
        <v>0</v>
      </c>
      <c r="O1160">
        <v>3</v>
      </c>
      <c r="P1160">
        <v>3</v>
      </c>
      <c r="Q1160">
        <v>3</v>
      </c>
      <c r="R1160">
        <v>0</v>
      </c>
      <c r="S1160">
        <v>0</v>
      </c>
      <c r="T1160">
        <v>0</v>
      </c>
      <c r="U1160" s="50">
        <v>46273.655011574083</v>
      </c>
      <c r="V1160" s="50">
        <v>46273.655011574083</v>
      </c>
      <c r="W1160" s="51">
        <v>46273</v>
      </c>
      <c r="X1160" t="s">
        <v>1747</v>
      </c>
      <c r="Y1160" t="s">
        <v>492</v>
      </c>
    </row>
    <row r="1161" spans="1:25" ht="15" customHeight="1" x14ac:dyDescent="0.35">
      <c r="A1161">
        <v>4</v>
      </c>
      <c r="B1161" s="50">
        <v>46273.708333333343</v>
      </c>
      <c r="C1161">
        <v>11707203</v>
      </c>
      <c r="D1161">
        <v>100006740402</v>
      </c>
      <c r="E1161" t="s">
        <v>1726</v>
      </c>
      <c r="F1161">
        <v>100</v>
      </c>
      <c r="G1161" t="s">
        <v>1745</v>
      </c>
      <c r="H1161" t="s">
        <v>1760</v>
      </c>
      <c r="I1161">
        <v>5967701</v>
      </c>
      <c r="J1161">
        <v>3</v>
      </c>
      <c r="K1161" t="s">
        <v>1841</v>
      </c>
      <c r="L1161" t="s">
        <v>1842</v>
      </c>
      <c r="N1161">
        <v>0</v>
      </c>
      <c r="O1161">
        <v>2</v>
      </c>
      <c r="P1161">
        <v>2</v>
      </c>
      <c r="Q1161">
        <v>2</v>
      </c>
      <c r="R1161">
        <v>0</v>
      </c>
      <c r="S1161">
        <v>0</v>
      </c>
      <c r="T1161">
        <v>0</v>
      </c>
      <c r="U1161" s="50">
        <v>46273.655011574083</v>
      </c>
      <c r="V1161" s="50">
        <v>46273.655011574083</v>
      </c>
      <c r="W1161" s="51">
        <v>46273</v>
      </c>
      <c r="X1161" t="s">
        <v>1747</v>
      </c>
      <c r="Y1161" t="s">
        <v>492</v>
      </c>
    </row>
    <row r="1162" spans="1:25" ht="15" customHeight="1" x14ac:dyDescent="0.35">
      <c r="A1162">
        <v>4</v>
      </c>
      <c r="B1162" s="50">
        <v>46273.708333333343</v>
      </c>
      <c r="C1162">
        <v>11707204</v>
      </c>
      <c r="D1162">
        <v>100006740403</v>
      </c>
      <c r="E1162" t="s">
        <v>1726</v>
      </c>
      <c r="F1162">
        <v>100</v>
      </c>
      <c r="G1162" t="s">
        <v>1745</v>
      </c>
      <c r="H1162" t="s">
        <v>1760</v>
      </c>
      <c r="I1162">
        <v>5985301</v>
      </c>
      <c r="J1162">
        <v>3</v>
      </c>
      <c r="K1162" t="s">
        <v>1843</v>
      </c>
      <c r="L1162" t="s">
        <v>1844</v>
      </c>
      <c r="N1162">
        <v>0</v>
      </c>
      <c r="O1162">
        <v>1</v>
      </c>
      <c r="P1162">
        <v>1</v>
      </c>
      <c r="Q1162">
        <v>1</v>
      </c>
      <c r="R1162">
        <v>0</v>
      </c>
      <c r="S1162">
        <v>0</v>
      </c>
      <c r="T1162">
        <v>0</v>
      </c>
      <c r="U1162" s="50">
        <v>46273.655011574083</v>
      </c>
      <c r="V1162" s="50">
        <v>46273.655011574083</v>
      </c>
      <c r="W1162" s="51">
        <v>46273</v>
      </c>
      <c r="X1162" t="s">
        <v>1747</v>
      </c>
      <c r="Y1162" t="s">
        <v>492</v>
      </c>
    </row>
    <row r="1163" spans="1:25" ht="15" customHeight="1" x14ac:dyDescent="0.35">
      <c r="A1163">
        <v>4</v>
      </c>
      <c r="B1163" s="50">
        <v>46273.708333333343</v>
      </c>
      <c r="C1163">
        <v>11707205</v>
      </c>
      <c r="D1163">
        <v>100006740404</v>
      </c>
      <c r="E1163" t="s">
        <v>1726</v>
      </c>
      <c r="F1163">
        <v>100</v>
      </c>
      <c r="G1163" t="s">
        <v>1745</v>
      </c>
      <c r="H1163" t="s">
        <v>1760</v>
      </c>
      <c r="I1163">
        <v>5986801</v>
      </c>
      <c r="J1163">
        <v>3</v>
      </c>
      <c r="K1163" t="s">
        <v>1845</v>
      </c>
      <c r="L1163" t="s">
        <v>1846</v>
      </c>
      <c r="N1163">
        <v>0</v>
      </c>
      <c r="O1163">
        <v>3</v>
      </c>
      <c r="P1163">
        <v>3</v>
      </c>
      <c r="Q1163">
        <v>3</v>
      </c>
      <c r="R1163">
        <v>0</v>
      </c>
      <c r="S1163">
        <v>0</v>
      </c>
      <c r="T1163">
        <v>0</v>
      </c>
      <c r="U1163" s="50">
        <v>46273.655011574083</v>
      </c>
      <c r="V1163" s="50">
        <v>46273.655011574083</v>
      </c>
      <c r="W1163" s="51">
        <v>46273</v>
      </c>
      <c r="X1163" t="s">
        <v>1747</v>
      </c>
      <c r="Y1163" t="s">
        <v>492</v>
      </c>
    </row>
    <row r="1164" spans="1:25" ht="15" customHeight="1" x14ac:dyDescent="0.35">
      <c r="A1164">
        <v>4</v>
      </c>
      <c r="B1164" s="50">
        <v>46273.708333333343</v>
      </c>
      <c r="C1164">
        <v>11707206</v>
      </c>
      <c r="D1164">
        <v>100006740404</v>
      </c>
      <c r="E1164" t="s">
        <v>1726</v>
      </c>
      <c r="F1164">
        <v>100</v>
      </c>
      <c r="G1164" t="s">
        <v>1745</v>
      </c>
      <c r="H1164" t="s">
        <v>1760</v>
      </c>
      <c r="I1164">
        <v>5986801</v>
      </c>
      <c r="J1164">
        <v>3</v>
      </c>
      <c r="K1164" t="s">
        <v>1847</v>
      </c>
      <c r="L1164" t="s">
        <v>1848</v>
      </c>
      <c r="N1164">
        <v>0</v>
      </c>
      <c r="O1164">
        <v>3</v>
      </c>
      <c r="P1164">
        <v>3</v>
      </c>
      <c r="Q1164">
        <v>3</v>
      </c>
      <c r="R1164">
        <v>0</v>
      </c>
      <c r="S1164">
        <v>0</v>
      </c>
      <c r="T1164">
        <v>0</v>
      </c>
      <c r="U1164" s="50">
        <v>46273.655011574083</v>
      </c>
      <c r="V1164" s="50">
        <v>46273.655011574083</v>
      </c>
      <c r="W1164" s="51">
        <v>46273</v>
      </c>
      <c r="X1164" t="s">
        <v>1747</v>
      </c>
      <c r="Y1164" t="s">
        <v>492</v>
      </c>
    </row>
    <row r="1165" spans="1:25" ht="15" customHeight="1" x14ac:dyDescent="0.35">
      <c r="A1165">
        <v>4</v>
      </c>
      <c r="B1165" s="50">
        <v>46273.708333333343</v>
      </c>
      <c r="C1165">
        <v>11707207</v>
      </c>
      <c r="D1165">
        <v>100006740405</v>
      </c>
      <c r="E1165" t="s">
        <v>1726</v>
      </c>
      <c r="F1165">
        <v>100</v>
      </c>
      <c r="G1165" t="s">
        <v>1745</v>
      </c>
      <c r="H1165" t="s">
        <v>1760</v>
      </c>
      <c r="I1165">
        <v>5989101</v>
      </c>
      <c r="J1165">
        <v>4</v>
      </c>
      <c r="K1165" t="s">
        <v>1819</v>
      </c>
      <c r="L1165" t="s">
        <v>1820</v>
      </c>
      <c r="N1165">
        <v>0</v>
      </c>
      <c r="O1165">
        <v>2</v>
      </c>
      <c r="P1165">
        <v>2</v>
      </c>
      <c r="Q1165">
        <v>2</v>
      </c>
      <c r="R1165">
        <v>0</v>
      </c>
      <c r="S1165">
        <v>0</v>
      </c>
      <c r="T1165">
        <v>0</v>
      </c>
      <c r="U1165" s="50">
        <v>46273.655011574083</v>
      </c>
      <c r="V1165" s="50">
        <v>46273.655011574083</v>
      </c>
      <c r="W1165" s="51">
        <v>46273</v>
      </c>
      <c r="X1165" t="s">
        <v>1747</v>
      </c>
      <c r="Y1165" t="s">
        <v>492</v>
      </c>
    </row>
    <row r="1166" spans="1:25" ht="15" customHeight="1" x14ac:dyDescent="0.35">
      <c r="A1166">
        <v>4</v>
      </c>
      <c r="B1166" s="50">
        <v>46273.708333333343</v>
      </c>
      <c r="C1166">
        <v>11707208</v>
      </c>
      <c r="D1166">
        <v>100006740406</v>
      </c>
      <c r="E1166" t="s">
        <v>1726</v>
      </c>
      <c r="F1166">
        <v>100</v>
      </c>
      <c r="G1166" t="s">
        <v>1745</v>
      </c>
      <c r="H1166" t="s">
        <v>1760</v>
      </c>
      <c r="I1166">
        <v>5989201</v>
      </c>
      <c r="J1166">
        <v>4</v>
      </c>
      <c r="K1166" t="s">
        <v>1849</v>
      </c>
      <c r="L1166" t="s">
        <v>1850</v>
      </c>
      <c r="N1166">
        <v>0</v>
      </c>
      <c r="O1166">
        <v>1</v>
      </c>
      <c r="P1166">
        <v>1</v>
      </c>
      <c r="Q1166">
        <v>1</v>
      </c>
      <c r="R1166">
        <v>0</v>
      </c>
      <c r="S1166">
        <v>0</v>
      </c>
      <c r="T1166">
        <v>0</v>
      </c>
      <c r="U1166" s="50">
        <v>46273.655011574083</v>
      </c>
      <c r="V1166" s="50">
        <v>46273.655011574083</v>
      </c>
      <c r="W1166" s="51">
        <v>46273</v>
      </c>
      <c r="X1166" t="s">
        <v>1747</v>
      </c>
      <c r="Y1166" t="s">
        <v>492</v>
      </c>
    </row>
    <row r="1167" spans="1:25" ht="15" customHeight="1" x14ac:dyDescent="0.35">
      <c r="A1167">
        <v>4</v>
      </c>
      <c r="B1167" s="50">
        <v>46273.708333333343</v>
      </c>
      <c r="C1167">
        <v>11707209</v>
      </c>
      <c r="D1167">
        <v>100006740407</v>
      </c>
      <c r="E1167" t="s">
        <v>1726</v>
      </c>
      <c r="F1167">
        <v>100</v>
      </c>
      <c r="G1167" t="s">
        <v>1745</v>
      </c>
      <c r="H1167" t="s">
        <v>1760</v>
      </c>
      <c r="I1167">
        <v>5989401</v>
      </c>
      <c r="J1167">
        <v>3</v>
      </c>
      <c r="K1167" t="s">
        <v>1851</v>
      </c>
      <c r="L1167" t="s">
        <v>1852</v>
      </c>
      <c r="N1167">
        <v>0</v>
      </c>
      <c r="O1167">
        <v>1</v>
      </c>
      <c r="P1167">
        <v>1</v>
      </c>
      <c r="Q1167">
        <v>1</v>
      </c>
      <c r="R1167">
        <v>0</v>
      </c>
      <c r="S1167">
        <v>0</v>
      </c>
      <c r="T1167">
        <v>0</v>
      </c>
      <c r="U1167" s="50">
        <v>46273.655011574083</v>
      </c>
      <c r="V1167" s="50">
        <v>46273.655011574083</v>
      </c>
      <c r="W1167" s="51">
        <v>46273</v>
      </c>
      <c r="X1167" t="s">
        <v>1747</v>
      </c>
      <c r="Y1167" t="s">
        <v>492</v>
      </c>
    </row>
    <row r="1168" spans="1:25" ht="15" customHeight="1" x14ac:dyDescent="0.35">
      <c r="A1168">
        <v>4</v>
      </c>
      <c r="B1168" s="50">
        <v>46273.708333333343</v>
      </c>
      <c r="C1168">
        <v>11707210</v>
      </c>
      <c r="D1168">
        <v>100006740407</v>
      </c>
      <c r="E1168" t="s">
        <v>1726</v>
      </c>
      <c r="F1168">
        <v>100</v>
      </c>
      <c r="G1168" t="s">
        <v>1745</v>
      </c>
      <c r="H1168" t="s">
        <v>1760</v>
      </c>
      <c r="I1168">
        <v>5989401</v>
      </c>
      <c r="J1168">
        <v>3</v>
      </c>
      <c r="K1168" t="s">
        <v>1853</v>
      </c>
      <c r="L1168" t="s">
        <v>1854</v>
      </c>
      <c r="N1168">
        <v>0</v>
      </c>
      <c r="O1168">
        <v>1</v>
      </c>
      <c r="P1168">
        <v>1</v>
      </c>
      <c r="Q1168">
        <v>1</v>
      </c>
      <c r="R1168">
        <v>0</v>
      </c>
      <c r="S1168">
        <v>0</v>
      </c>
      <c r="T1168">
        <v>0</v>
      </c>
      <c r="U1168" s="50">
        <v>46273.655011574083</v>
      </c>
      <c r="V1168" s="50">
        <v>46273.655011574083</v>
      </c>
      <c r="W1168" s="51">
        <v>46273</v>
      </c>
      <c r="X1168" t="s">
        <v>1747</v>
      </c>
      <c r="Y1168" t="s">
        <v>492</v>
      </c>
    </row>
    <row r="1169" spans="1:25" ht="15" customHeight="1" x14ac:dyDescent="0.35">
      <c r="A1169">
        <v>4</v>
      </c>
      <c r="B1169" s="50">
        <v>46273.708333333343</v>
      </c>
      <c r="C1169">
        <v>11707274</v>
      </c>
      <c r="D1169">
        <v>100006740446</v>
      </c>
      <c r="E1169" t="s">
        <v>1726</v>
      </c>
      <c r="F1169">
        <v>100</v>
      </c>
      <c r="G1169" t="s">
        <v>1745</v>
      </c>
      <c r="H1169" t="s">
        <v>1760</v>
      </c>
      <c r="I1169">
        <v>5992301</v>
      </c>
      <c r="J1169">
        <v>3</v>
      </c>
      <c r="K1169" t="s">
        <v>1855</v>
      </c>
      <c r="L1169" t="s">
        <v>1856</v>
      </c>
      <c r="N1169">
        <v>0</v>
      </c>
      <c r="O1169">
        <v>2</v>
      </c>
      <c r="P1169">
        <v>2</v>
      </c>
      <c r="Q1169">
        <v>2</v>
      </c>
      <c r="R1169">
        <v>0</v>
      </c>
      <c r="S1169">
        <v>0</v>
      </c>
      <c r="T1169">
        <v>0</v>
      </c>
      <c r="U1169" s="50">
        <v>46273.655023148152</v>
      </c>
      <c r="V1169" s="50">
        <v>46273.655023148152</v>
      </c>
      <c r="W1169" s="51">
        <v>46273</v>
      </c>
      <c r="X1169" t="s">
        <v>1747</v>
      </c>
      <c r="Y1169" t="s">
        <v>492</v>
      </c>
    </row>
    <row r="1170" spans="1:25" ht="15" customHeight="1" x14ac:dyDescent="0.35">
      <c r="A1170">
        <v>4</v>
      </c>
      <c r="B1170" s="50">
        <v>46273.708333333343</v>
      </c>
      <c r="C1170">
        <v>11707275</v>
      </c>
      <c r="D1170">
        <v>100006740446</v>
      </c>
      <c r="E1170" t="s">
        <v>1726</v>
      </c>
      <c r="F1170">
        <v>100</v>
      </c>
      <c r="G1170" t="s">
        <v>1745</v>
      </c>
      <c r="H1170" t="s">
        <v>1760</v>
      </c>
      <c r="I1170">
        <v>5992301</v>
      </c>
      <c r="J1170">
        <v>3</v>
      </c>
      <c r="K1170" t="s">
        <v>1785</v>
      </c>
      <c r="L1170" t="s">
        <v>1786</v>
      </c>
      <c r="N1170">
        <v>0</v>
      </c>
      <c r="O1170">
        <v>1</v>
      </c>
      <c r="P1170">
        <v>1</v>
      </c>
      <c r="Q1170">
        <v>1</v>
      </c>
      <c r="R1170">
        <v>0</v>
      </c>
      <c r="S1170">
        <v>0</v>
      </c>
      <c r="T1170">
        <v>0</v>
      </c>
      <c r="U1170" s="50">
        <v>46273.655023148152</v>
      </c>
      <c r="V1170" s="50">
        <v>46273.655023148152</v>
      </c>
      <c r="W1170" s="51">
        <v>46273</v>
      </c>
      <c r="X1170" t="s">
        <v>1747</v>
      </c>
      <c r="Y1170" t="s">
        <v>492</v>
      </c>
    </row>
    <row r="1171" spans="1:25" ht="15" customHeight="1" x14ac:dyDescent="0.35">
      <c r="A1171">
        <v>4</v>
      </c>
      <c r="B1171" s="50">
        <v>46273.708333333343</v>
      </c>
      <c r="C1171">
        <v>11707276</v>
      </c>
      <c r="D1171">
        <v>100006740446</v>
      </c>
      <c r="E1171" t="s">
        <v>1726</v>
      </c>
      <c r="F1171">
        <v>100</v>
      </c>
      <c r="G1171" t="s">
        <v>1745</v>
      </c>
      <c r="H1171" t="s">
        <v>1760</v>
      </c>
      <c r="I1171">
        <v>5992301</v>
      </c>
      <c r="J1171">
        <v>3</v>
      </c>
      <c r="K1171" t="s">
        <v>1857</v>
      </c>
      <c r="L1171" t="s">
        <v>1858</v>
      </c>
      <c r="N1171">
        <v>0</v>
      </c>
      <c r="O1171">
        <v>1</v>
      </c>
      <c r="P1171">
        <v>1</v>
      </c>
      <c r="Q1171">
        <v>1</v>
      </c>
      <c r="R1171">
        <v>0</v>
      </c>
      <c r="S1171">
        <v>0</v>
      </c>
      <c r="T1171">
        <v>0</v>
      </c>
      <c r="U1171" s="50">
        <v>46273.655023148152</v>
      </c>
      <c r="V1171" s="50">
        <v>46273.655023148152</v>
      </c>
      <c r="W1171" s="51">
        <v>46273</v>
      </c>
      <c r="X1171" t="s">
        <v>1747</v>
      </c>
      <c r="Y1171" t="s">
        <v>492</v>
      </c>
    </row>
    <row r="1172" spans="1:25" ht="15" customHeight="1" x14ac:dyDescent="0.35">
      <c r="A1172">
        <v>4</v>
      </c>
      <c r="B1172" s="50">
        <v>46273.708333333343</v>
      </c>
      <c r="C1172">
        <v>11707277</v>
      </c>
      <c r="D1172">
        <v>100006740446</v>
      </c>
      <c r="E1172" t="s">
        <v>1726</v>
      </c>
      <c r="F1172">
        <v>100</v>
      </c>
      <c r="G1172" t="s">
        <v>1745</v>
      </c>
      <c r="H1172" t="s">
        <v>1760</v>
      </c>
      <c r="I1172">
        <v>5992301</v>
      </c>
      <c r="J1172">
        <v>3</v>
      </c>
      <c r="K1172" t="s">
        <v>1859</v>
      </c>
      <c r="L1172" t="s">
        <v>1860</v>
      </c>
      <c r="N1172">
        <v>0</v>
      </c>
      <c r="O1172">
        <v>1</v>
      </c>
      <c r="P1172">
        <v>1</v>
      </c>
      <c r="Q1172">
        <v>1</v>
      </c>
      <c r="R1172">
        <v>0</v>
      </c>
      <c r="S1172">
        <v>0</v>
      </c>
      <c r="T1172">
        <v>0</v>
      </c>
      <c r="U1172" s="50">
        <v>46273.655023148152</v>
      </c>
      <c r="V1172" s="50">
        <v>46273.655023148152</v>
      </c>
      <c r="W1172" s="51">
        <v>46273</v>
      </c>
      <c r="X1172" t="s">
        <v>1747</v>
      </c>
      <c r="Y1172" t="s">
        <v>492</v>
      </c>
    </row>
    <row r="1173" spans="1:25" ht="15" customHeight="1" x14ac:dyDescent="0.35">
      <c r="A1173">
        <v>4</v>
      </c>
      <c r="B1173" s="50">
        <v>46273.708333333343</v>
      </c>
      <c r="C1173">
        <v>11707278</v>
      </c>
      <c r="D1173">
        <v>100006740446</v>
      </c>
      <c r="E1173" t="s">
        <v>1726</v>
      </c>
      <c r="F1173">
        <v>100</v>
      </c>
      <c r="G1173" t="s">
        <v>1745</v>
      </c>
      <c r="H1173" t="s">
        <v>1760</v>
      </c>
      <c r="I1173">
        <v>5992301</v>
      </c>
      <c r="J1173">
        <v>3</v>
      </c>
      <c r="K1173" t="s">
        <v>1845</v>
      </c>
      <c r="L1173" t="s">
        <v>1846</v>
      </c>
      <c r="N1173">
        <v>0</v>
      </c>
      <c r="O1173">
        <v>1</v>
      </c>
      <c r="P1173">
        <v>1</v>
      </c>
      <c r="Q1173">
        <v>1</v>
      </c>
      <c r="R1173">
        <v>0</v>
      </c>
      <c r="S1173">
        <v>0</v>
      </c>
      <c r="T1173">
        <v>0</v>
      </c>
      <c r="U1173" s="50">
        <v>46273.655023148152</v>
      </c>
      <c r="V1173" s="50">
        <v>46273.655023148152</v>
      </c>
      <c r="W1173" s="51">
        <v>46273</v>
      </c>
      <c r="X1173" t="s">
        <v>1747</v>
      </c>
      <c r="Y1173" t="s">
        <v>492</v>
      </c>
    </row>
    <row r="1174" spans="1:25" ht="15" customHeight="1" x14ac:dyDescent="0.35">
      <c r="A1174">
        <v>4</v>
      </c>
      <c r="B1174" s="50">
        <v>46273.708333333343</v>
      </c>
      <c r="C1174">
        <v>11707279</v>
      </c>
      <c r="D1174">
        <v>100006740446</v>
      </c>
      <c r="E1174" t="s">
        <v>1726</v>
      </c>
      <c r="F1174">
        <v>100</v>
      </c>
      <c r="G1174" t="s">
        <v>1745</v>
      </c>
      <c r="H1174" t="s">
        <v>1760</v>
      </c>
      <c r="I1174">
        <v>5992301</v>
      </c>
      <c r="J1174">
        <v>3</v>
      </c>
      <c r="K1174" t="s">
        <v>1809</v>
      </c>
      <c r="L1174" t="s">
        <v>1810</v>
      </c>
      <c r="N1174">
        <v>0</v>
      </c>
      <c r="O1174">
        <v>1</v>
      </c>
      <c r="P1174">
        <v>1</v>
      </c>
      <c r="Q1174">
        <v>1</v>
      </c>
      <c r="R1174">
        <v>0</v>
      </c>
      <c r="S1174">
        <v>0</v>
      </c>
      <c r="T1174">
        <v>0</v>
      </c>
      <c r="U1174" s="50">
        <v>46273.655023148152</v>
      </c>
      <c r="V1174" s="50">
        <v>46273.655023148152</v>
      </c>
      <c r="W1174" s="51">
        <v>46273</v>
      </c>
      <c r="X1174" t="s">
        <v>1747</v>
      </c>
      <c r="Y1174" t="s">
        <v>492</v>
      </c>
    </row>
    <row r="1175" spans="1:25" ht="15" customHeight="1" x14ac:dyDescent="0.35">
      <c r="A1175">
        <v>4</v>
      </c>
      <c r="B1175" s="50">
        <v>46273.708333333343</v>
      </c>
      <c r="C1175">
        <v>11707280</v>
      </c>
      <c r="D1175">
        <v>100006740447</v>
      </c>
      <c r="E1175" t="s">
        <v>1726</v>
      </c>
      <c r="F1175">
        <v>100</v>
      </c>
      <c r="G1175" t="s">
        <v>1745</v>
      </c>
      <c r="H1175" t="s">
        <v>1760</v>
      </c>
      <c r="I1175">
        <v>6000901</v>
      </c>
      <c r="J1175">
        <v>3</v>
      </c>
      <c r="K1175" t="s">
        <v>1861</v>
      </c>
      <c r="L1175" t="s">
        <v>1862</v>
      </c>
      <c r="N1175">
        <v>0</v>
      </c>
      <c r="O1175">
        <v>1</v>
      </c>
      <c r="P1175">
        <v>1</v>
      </c>
      <c r="Q1175">
        <v>1</v>
      </c>
      <c r="R1175">
        <v>0</v>
      </c>
      <c r="S1175">
        <v>0</v>
      </c>
      <c r="T1175">
        <v>0</v>
      </c>
      <c r="U1175" s="50">
        <v>46273.655023148152</v>
      </c>
      <c r="V1175" s="50">
        <v>46273.655023148152</v>
      </c>
      <c r="W1175" s="51">
        <v>46273</v>
      </c>
      <c r="X1175" t="s">
        <v>1747</v>
      </c>
      <c r="Y1175" t="s">
        <v>492</v>
      </c>
    </row>
    <row r="1176" spans="1:25" ht="15" customHeight="1" x14ac:dyDescent="0.35">
      <c r="A1176">
        <v>4</v>
      </c>
      <c r="B1176" s="50">
        <v>46273.708333333343</v>
      </c>
      <c r="C1176">
        <v>11707281</v>
      </c>
      <c r="D1176">
        <v>100006740447</v>
      </c>
      <c r="E1176" t="s">
        <v>1726</v>
      </c>
      <c r="F1176">
        <v>100</v>
      </c>
      <c r="G1176" t="s">
        <v>1745</v>
      </c>
      <c r="H1176" t="s">
        <v>1760</v>
      </c>
      <c r="I1176">
        <v>6000901</v>
      </c>
      <c r="J1176">
        <v>3</v>
      </c>
      <c r="K1176" t="s">
        <v>1863</v>
      </c>
      <c r="L1176" t="s">
        <v>1864</v>
      </c>
      <c r="N1176">
        <v>0</v>
      </c>
      <c r="O1176">
        <v>1</v>
      </c>
      <c r="P1176">
        <v>1</v>
      </c>
      <c r="Q1176">
        <v>1</v>
      </c>
      <c r="R1176">
        <v>0</v>
      </c>
      <c r="S1176">
        <v>0</v>
      </c>
      <c r="T1176">
        <v>0</v>
      </c>
      <c r="U1176" s="50">
        <v>46273.655023148152</v>
      </c>
      <c r="V1176" s="50">
        <v>46273.655023148152</v>
      </c>
      <c r="W1176" s="51">
        <v>46273</v>
      </c>
      <c r="X1176" t="s">
        <v>1747</v>
      </c>
      <c r="Y1176" t="s">
        <v>492</v>
      </c>
    </row>
    <row r="1177" spans="1:25" ht="15" customHeight="1" x14ac:dyDescent="0.35">
      <c r="A1177">
        <v>4</v>
      </c>
      <c r="B1177" s="50">
        <v>46273.708333333343</v>
      </c>
      <c r="C1177">
        <v>11707288</v>
      </c>
      <c r="D1177">
        <v>100006740452</v>
      </c>
      <c r="E1177" t="s">
        <v>1726</v>
      </c>
      <c r="F1177">
        <v>100</v>
      </c>
      <c r="G1177" t="s">
        <v>1745</v>
      </c>
      <c r="H1177" t="s">
        <v>1760</v>
      </c>
      <c r="I1177">
        <v>5995901</v>
      </c>
      <c r="J1177">
        <v>3</v>
      </c>
      <c r="K1177" t="s">
        <v>1857</v>
      </c>
      <c r="L1177" t="s">
        <v>1858</v>
      </c>
      <c r="N1177">
        <v>0</v>
      </c>
      <c r="O1177">
        <v>1</v>
      </c>
      <c r="P1177">
        <v>1</v>
      </c>
      <c r="Q1177">
        <v>1</v>
      </c>
      <c r="R1177">
        <v>0</v>
      </c>
      <c r="S1177">
        <v>0</v>
      </c>
      <c r="T1177">
        <v>0</v>
      </c>
      <c r="U1177" s="50">
        <v>46273.655034722222</v>
      </c>
      <c r="V1177" s="50">
        <v>46273.655034722222</v>
      </c>
      <c r="W1177" s="51">
        <v>46273</v>
      </c>
      <c r="X1177" t="s">
        <v>1747</v>
      </c>
      <c r="Y1177" t="s">
        <v>492</v>
      </c>
    </row>
    <row r="1178" spans="1:25" ht="15" customHeight="1" x14ac:dyDescent="0.35">
      <c r="A1178">
        <v>4</v>
      </c>
      <c r="B1178" s="50">
        <v>46273.708333333343</v>
      </c>
      <c r="C1178">
        <v>11707298</v>
      </c>
      <c r="D1178">
        <v>100006740460</v>
      </c>
      <c r="E1178" t="s">
        <v>1726</v>
      </c>
      <c r="F1178">
        <v>100</v>
      </c>
      <c r="G1178" t="s">
        <v>1745</v>
      </c>
      <c r="H1178" t="s">
        <v>1760</v>
      </c>
      <c r="I1178">
        <v>5956401</v>
      </c>
      <c r="J1178">
        <v>4</v>
      </c>
      <c r="K1178" t="s">
        <v>1865</v>
      </c>
      <c r="L1178" t="s">
        <v>1866</v>
      </c>
      <c r="N1178">
        <v>0</v>
      </c>
      <c r="O1178">
        <v>1</v>
      </c>
      <c r="P1178">
        <v>1</v>
      </c>
      <c r="Q1178">
        <v>1</v>
      </c>
      <c r="R1178">
        <v>0</v>
      </c>
      <c r="S1178">
        <v>0</v>
      </c>
      <c r="T1178">
        <v>0</v>
      </c>
      <c r="U1178" s="50">
        <v>46273.655034722222</v>
      </c>
      <c r="V1178" s="50">
        <v>46273.655034722222</v>
      </c>
      <c r="W1178" s="51">
        <v>46273</v>
      </c>
      <c r="X1178" t="s">
        <v>1747</v>
      </c>
      <c r="Y1178" t="s">
        <v>492</v>
      </c>
    </row>
    <row r="1179" spans="1:25" ht="15" customHeight="1" x14ac:dyDescent="0.35">
      <c r="A1179">
        <v>4</v>
      </c>
      <c r="B1179" s="50">
        <v>46273.708333333343</v>
      </c>
      <c r="C1179">
        <v>11707299</v>
      </c>
      <c r="D1179">
        <v>100006740460</v>
      </c>
      <c r="E1179" t="s">
        <v>1726</v>
      </c>
      <c r="F1179">
        <v>100</v>
      </c>
      <c r="G1179" t="s">
        <v>1745</v>
      </c>
      <c r="H1179" t="s">
        <v>1760</v>
      </c>
      <c r="I1179">
        <v>5956401</v>
      </c>
      <c r="J1179">
        <v>4</v>
      </c>
      <c r="K1179" t="s">
        <v>1867</v>
      </c>
      <c r="L1179" t="s">
        <v>1868</v>
      </c>
      <c r="N1179">
        <v>0</v>
      </c>
      <c r="O1179">
        <v>1</v>
      </c>
      <c r="P1179">
        <v>1</v>
      </c>
      <c r="Q1179">
        <v>1</v>
      </c>
      <c r="R1179">
        <v>0</v>
      </c>
      <c r="S1179">
        <v>0</v>
      </c>
      <c r="T1179">
        <v>0</v>
      </c>
      <c r="U1179" s="50">
        <v>46273.655034722222</v>
      </c>
      <c r="V1179" s="50">
        <v>46273.655034722222</v>
      </c>
      <c r="W1179" s="51">
        <v>46273</v>
      </c>
      <c r="X1179" t="s">
        <v>1747</v>
      </c>
      <c r="Y1179" t="s">
        <v>492</v>
      </c>
    </row>
    <row r="1180" spans="1:25" ht="15" customHeight="1" x14ac:dyDescent="0.35">
      <c r="A1180">
        <v>4</v>
      </c>
      <c r="B1180" s="50">
        <v>46273.708333333343</v>
      </c>
      <c r="C1180">
        <v>11707300</v>
      </c>
      <c r="D1180">
        <v>100006740461</v>
      </c>
      <c r="E1180" t="s">
        <v>1726</v>
      </c>
      <c r="F1180">
        <v>100</v>
      </c>
      <c r="G1180" t="s">
        <v>1745</v>
      </c>
      <c r="H1180" t="s">
        <v>1760</v>
      </c>
      <c r="I1180">
        <v>5975401</v>
      </c>
      <c r="J1180">
        <v>5</v>
      </c>
      <c r="K1180" t="s">
        <v>1869</v>
      </c>
      <c r="L1180" t="s">
        <v>1870</v>
      </c>
      <c r="N1180">
        <v>0</v>
      </c>
      <c r="O1180">
        <v>3</v>
      </c>
      <c r="P1180">
        <v>3</v>
      </c>
      <c r="Q1180">
        <v>3</v>
      </c>
      <c r="R1180">
        <v>0</v>
      </c>
      <c r="S1180">
        <v>0</v>
      </c>
      <c r="T1180">
        <v>0</v>
      </c>
      <c r="U1180" s="50">
        <v>46273.655034722222</v>
      </c>
      <c r="V1180" s="50">
        <v>46273.655034722222</v>
      </c>
      <c r="W1180" s="51">
        <v>46273</v>
      </c>
      <c r="X1180" t="s">
        <v>1747</v>
      </c>
      <c r="Y1180" t="s">
        <v>492</v>
      </c>
    </row>
    <row r="1181" spans="1:25" ht="15" customHeight="1" x14ac:dyDescent="0.35">
      <c r="A1181">
        <v>4</v>
      </c>
      <c r="B1181" s="50">
        <v>46273.708333333343</v>
      </c>
      <c r="C1181">
        <v>11707301</v>
      </c>
      <c r="D1181">
        <v>100006740462</v>
      </c>
      <c r="E1181" t="s">
        <v>1726</v>
      </c>
      <c r="F1181">
        <v>100</v>
      </c>
      <c r="G1181" t="s">
        <v>1745</v>
      </c>
      <c r="H1181" t="s">
        <v>1760</v>
      </c>
      <c r="I1181">
        <v>6001201</v>
      </c>
      <c r="J1181">
        <v>3</v>
      </c>
      <c r="K1181" t="s">
        <v>1801</v>
      </c>
      <c r="L1181" t="s">
        <v>1802</v>
      </c>
      <c r="N1181">
        <v>0</v>
      </c>
      <c r="O1181">
        <v>1</v>
      </c>
      <c r="P1181">
        <v>1</v>
      </c>
      <c r="Q1181">
        <v>1</v>
      </c>
      <c r="R1181">
        <v>0</v>
      </c>
      <c r="S1181">
        <v>0</v>
      </c>
      <c r="T1181">
        <v>0</v>
      </c>
      <c r="U1181" s="50">
        <v>46273.655034722222</v>
      </c>
      <c r="V1181" s="50">
        <v>46273.655034722222</v>
      </c>
      <c r="W1181" s="51">
        <v>46273</v>
      </c>
      <c r="X1181" t="s">
        <v>1747</v>
      </c>
      <c r="Y1181" t="s">
        <v>492</v>
      </c>
    </row>
    <row r="1182" spans="1:25" ht="15" customHeight="1" x14ac:dyDescent="0.35">
      <c r="A1182">
        <v>4</v>
      </c>
      <c r="B1182" s="50">
        <v>46273.708333333343</v>
      </c>
      <c r="C1182">
        <v>11707305</v>
      </c>
      <c r="D1182">
        <v>100006740466</v>
      </c>
      <c r="E1182" t="s">
        <v>1726</v>
      </c>
      <c r="F1182">
        <v>100</v>
      </c>
      <c r="G1182" t="s">
        <v>1745</v>
      </c>
      <c r="H1182" t="s">
        <v>1760</v>
      </c>
      <c r="I1182">
        <v>5966401</v>
      </c>
      <c r="J1182">
        <v>3</v>
      </c>
      <c r="K1182" t="s">
        <v>1793</v>
      </c>
      <c r="L1182" t="s">
        <v>1794</v>
      </c>
      <c r="N1182">
        <v>0</v>
      </c>
      <c r="O1182">
        <v>1</v>
      </c>
      <c r="P1182">
        <v>1</v>
      </c>
      <c r="Q1182">
        <v>1</v>
      </c>
      <c r="R1182">
        <v>0</v>
      </c>
      <c r="S1182">
        <v>0</v>
      </c>
      <c r="T1182">
        <v>0</v>
      </c>
      <c r="U1182" s="50">
        <v>46273.655046296299</v>
      </c>
      <c r="V1182" s="50">
        <v>46273.655046296299</v>
      </c>
      <c r="W1182" s="51">
        <v>46273</v>
      </c>
      <c r="X1182" t="s">
        <v>1747</v>
      </c>
      <c r="Y1182" t="s">
        <v>492</v>
      </c>
    </row>
    <row r="1183" spans="1:25" ht="15" customHeight="1" x14ac:dyDescent="0.35">
      <c r="A1183">
        <v>4</v>
      </c>
      <c r="B1183" s="50">
        <v>46273.708333333343</v>
      </c>
      <c r="C1183">
        <v>11707306</v>
      </c>
      <c r="D1183">
        <v>100006740466</v>
      </c>
      <c r="E1183" t="s">
        <v>1726</v>
      </c>
      <c r="F1183">
        <v>100</v>
      </c>
      <c r="G1183" t="s">
        <v>1745</v>
      </c>
      <c r="H1183" t="s">
        <v>1760</v>
      </c>
      <c r="I1183">
        <v>5966401</v>
      </c>
      <c r="J1183">
        <v>3</v>
      </c>
      <c r="K1183" t="s">
        <v>1785</v>
      </c>
      <c r="L1183" t="s">
        <v>1786</v>
      </c>
      <c r="N1183">
        <v>0</v>
      </c>
      <c r="O1183">
        <v>2</v>
      </c>
      <c r="P1183">
        <v>2</v>
      </c>
      <c r="Q1183">
        <v>2</v>
      </c>
      <c r="R1183">
        <v>0</v>
      </c>
      <c r="S1183">
        <v>0</v>
      </c>
      <c r="T1183">
        <v>0</v>
      </c>
      <c r="U1183" s="50">
        <v>46273.655046296299</v>
      </c>
      <c r="V1183" s="50">
        <v>46273.655046296299</v>
      </c>
      <c r="W1183" s="51">
        <v>46273</v>
      </c>
      <c r="X1183" t="s">
        <v>1747</v>
      </c>
      <c r="Y1183" t="s">
        <v>492</v>
      </c>
    </row>
    <row r="1184" spans="1:25" ht="15" customHeight="1" x14ac:dyDescent="0.35">
      <c r="A1184">
        <v>4</v>
      </c>
      <c r="B1184" s="50">
        <v>46273.708333333343</v>
      </c>
      <c r="C1184">
        <v>11707307</v>
      </c>
      <c r="D1184">
        <v>100006740466</v>
      </c>
      <c r="E1184" t="s">
        <v>1726</v>
      </c>
      <c r="F1184">
        <v>100</v>
      </c>
      <c r="G1184" t="s">
        <v>1745</v>
      </c>
      <c r="H1184" t="s">
        <v>1760</v>
      </c>
      <c r="I1184">
        <v>5966401</v>
      </c>
      <c r="J1184">
        <v>3</v>
      </c>
      <c r="K1184" t="s">
        <v>1871</v>
      </c>
      <c r="L1184" t="s">
        <v>1872</v>
      </c>
      <c r="N1184">
        <v>0</v>
      </c>
      <c r="O1184">
        <v>2</v>
      </c>
      <c r="P1184">
        <v>2</v>
      </c>
      <c r="Q1184">
        <v>2</v>
      </c>
      <c r="R1184">
        <v>0</v>
      </c>
      <c r="S1184">
        <v>0</v>
      </c>
      <c r="T1184">
        <v>0</v>
      </c>
      <c r="U1184" s="50">
        <v>46273.655046296299</v>
      </c>
      <c r="V1184" s="50">
        <v>46273.655046296299</v>
      </c>
      <c r="W1184" s="51">
        <v>46273</v>
      </c>
      <c r="X1184" t="s">
        <v>1747</v>
      </c>
      <c r="Y1184" t="s">
        <v>492</v>
      </c>
    </row>
    <row r="1185" spans="1:25" ht="15" customHeight="1" x14ac:dyDescent="0.35">
      <c r="A1185">
        <v>4</v>
      </c>
      <c r="B1185" s="50">
        <v>46273.708333333343</v>
      </c>
      <c r="C1185">
        <v>11707308</v>
      </c>
      <c r="D1185">
        <v>100006740466</v>
      </c>
      <c r="E1185" t="s">
        <v>1726</v>
      </c>
      <c r="F1185">
        <v>100</v>
      </c>
      <c r="G1185" t="s">
        <v>1745</v>
      </c>
      <c r="H1185" t="s">
        <v>1760</v>
      </c>
      <c r="I1185">
        <v>5966401</v>
      </c>
      <c r="J1185">
        <v>3</v>
      </c>
      <c r="K1185" t="s">
        <v>1809</v>
      </c>
      <c r="L1185" t="s">
        <v>1810</v>
      </c>
      <c r="N1185">
        <v>0</v>
      </c>
      <c r="O1185">
        <v>1</v>
      </c>
      <c r="P1185">
        <v>1</v>
      </c>
      <c r="Q1185">
        <v>1</v>
      </c>
      <c r="R1185">
        <v>0</v>
      </c>
      <c r="S1185">
        <v>0</v>
      </c>
      <c r="T1185">
        <v>0</v>
      </c>
      <c r="U1185" s="50">
        <v>46273.655046296299</v>
      </c>
      <c r="V1185" s="50">
        <v>46273.655046296299</v>
      </c>
      <c r="W1185" s="51">
        <v>46273</v>
      </c>
      <c r="X1185" t="s">
        <v>1747</v>
      </c>
      <c r="Y1185" t="s">
        <v>492</v>
      </c>
    </row>
    <row r="1186" spans="1:25" ht="15" customHeight="1" x14ac:dyDescent="0.35">
      <c r="A1186">
        <v>4</v>
      </c>
      <c r="B1186" s="50">
        <v>46273.708333333343</v>
      </c>
      <c r="C1186">
        <v>11707309</v>
      </c>
      <c r="D1186">
        <v>100006740467</v>
      </c>
      <c r="E1186" t="s">
        <v>1726</v>
      </c>
      <c r="F1186">
        <v>100</v>
      </c>
      <c r="G1186" t="s">
        <v>1745</v>
      </c>
      <c r="H1186" t="s">
        <v>1760</v>
      </c>
      <c r="I1186">
        <v>5969101</v>
      </c>
      <c r="J1186">
        <v>4</v>
      </c>
      <c r="K1186" t="s">
        <v>1839</v>
      </c>
      <c r="L1186" t="s">
        <v>1840</v>
      </c>
      <c r="N1186">
        <v>0</v>
      </c>
      <c r="O1186">
        <v>1</v>
      </c>
      <c r="P1186">
        <v>1</v>
      </c>
      <c r="Q1186">
        <v>1</v>
      </c>
      <c r="R1186">
        <v>0</v>
      </c>
      <c r="S1186">
        <v>0</v>
      </c>
      <c r="T1186">
        <v>0</v>
      </c>
      <c r="U1186" s="50">
        <v>46273.655046296299</v>
      </c>
      <c r="V1186" s="50">
        <v>46273.655046296299</v>
      </c>
      <c r="W1186" s="51">
        <v>46273</v>
      </c>
      <c r="X1186" t="s">
        <v>1747</v>
      </c>
      <c r="Y1186" t="s">
        <v>492</v>
      </c>
    </row>
    <row r="1187" spans="1:25" ht="15" customHeight="1" x14ac:dyDescent="0.35">
      <c r="A1187">
        <v>4</v>
      </c>
      <c r="B1187" s="50">
        <v>46273.708333333343</v>
      </c>
      <c r="C1187">
        <v>11707310</v>
      </c>
      <c r="D1187">
        <v>100006740468</v>
      </c>
      <c r="E1187" t="s">
        <v>1726</v>
      </c>
      <c r="F1187">
        <v>100</v>
      </c>
      <c r="G1187" t="s">
        <v>1745</v>
      </c>
      <c r="H1187" t="s">
        <v>1760</v>
      </c>
      <c r="I1187">
        <v>5999701</v>
      </c>
      <c r="J1187">
        <v>3</v>
      </c>
      <c r="K1187" t="s">
        <v>1873</v>
      </c>
      <c r="L1187" t="s">
        <v>1874</v>
      </c>
      <c r="N1187">
        <v>0</v>
      </c>
      <c r="O1187">
        <v>1</v>
      </c>
      <c r="P1187">
        <v>1</v>
      </c>
      <c r="Q1187">
        <v>1</v>
      </c>
      <c r="R1187">
        <v>0</v>
      </c>
      <c r="S1187">
        <v>0</v>
      </c>
      <c r="T1187">
        <v>0</v>
      </c>
      <c r="U1187" s="50">
        <v>46273.655046296299</v>
      </c>
      <c r="V1187" s="50">
        <v>46273.655046296299</v>
      </c>
      <c r="W1187" s="51">
        <v>46273</v>
      </c>
      <c r="X1187" t="s">
        <v>1747</v>
      </c>
      <c r="Y1187" t="s">
        <v>492</v>
      </c>
    </row>
    <row r="1188" spans="1:25" ht="15" customHeight="1" x14ac:dyDescent="0.35">
      <c r="A1188">
        <v>4</v>
      </c>
      <c r="B1188" s="50">
        <v>46273.708333333343</v>
      </c>
      <c r="C1188">
        <v>11707323</v>
      </c>
      <c r="D1188">
        <v>100006740476</v>
      </c>
      <c r="E1188" t="s">
        <v>1726</v>
      </c>
      <c r="F1188">
        <v>100</v>
      </c>
      <c r="G1188" t="s">
        <v>1745</v>
      </c>
      <c r="H1188" t="s">
        <v>1760</v>
      </c>
      <c r="I1188">
        <v>5987201</v>
      </c>
      <c r="J1188">
        <v>4</v>
      </c>
      <c r="K1188" t="s">
        <v>1875</v>
      </c>
      <c r="L1188" t="s">
        <v>1876</v>
      </c>
      <c r="N1188">
        <v>0</v>
      </c>
      <c r="O1188">
        <v>3</v>
      </c>
      <c r="P1188">
        <v>3</v>
      </c>
      <c r="Q1188">
        <v>3</v>
      </c>
      <c r="R1188">
        <v>0</v>
      </c>
      <c r="S1188">
        <v>0</v>
      </c>
      <c r="T1188">
        <v>0</v>
      </c>
      <c r="U1188" s="50">
        <v>46273.655057870368</v>
      </c>
      <c r="V1188" s="50">
        <v>46273.655057870368</v>
      </c>
      <c r="W1188" s="51">
        <v>46273</v>
      </c>
      <c r="X1188" t="s">
        <v>1747</v>
      </c>
      <c r="Y1188" t="s">
        <v>492</v>
      </c>
    </row>
    <row r="1189" spans="1:25" ht="15" customHeight="1" x14ac:dyDescent="0.35">
      <c r="A1189">
        <v>4</v>
      </c>
      <c r="B1189" s="50">
        <v>46273.708333333343</v>
      </c>
      <c r="C1189">
        <v>11707324</v>
      </c>
      <c r="D1189">
        <v>100006740477</v>
      </c>
      <c r="E1189" t="s">
        <v>1726</v>
      </c>
      <c r="F1189">
        <v>100</v>
      </c>
      <c r="G1189" t="s">
        <v>1745</v>
      </c>
      <c r="H1189" t="s">
        <v>1760</v>
      </c>
      <c r="I1189">
        <v>6004401</v>
      </c>
      <c r="J1189">
        <v>4</v>
      </c>
      <c r="K1189" t="s">
        <v>1877</v>
      </c>
      <c r="L1189" t="s">
        <v>1878</v>
      </c>
      <c r="N1189">
        <v>0</v>
      </c>
      <c r="O1189">
        <v>1</v>
      </c>
      <c r="P1189">
        <v>1</v>
      </c>
      <c r="Q1189">
        <v>1</v>
      </c>
      <c r="R1189">
        <v>0</v>
      </c>
      <c r="S1189">
        <v>0</v>
      </c>
      <c r="T1189">
        <v>0</v>
      </c>
      <c r="U1189" s="50">
        <v>46273.655057870368</v>
      </c>
      <c r="V1189" s="50">
        <v>46273.655057870368</v>
      </c>
      <c r="W1189" s="51">
        <v>46273</v>
      </c>
      <c r="X1189" t="s">
        <v>1747</v>
      </c>
      <c r="Y1189" t="s">
        <v>492</v>
      </c>
    </row>
    <row r="1190" spans="1:25" ht="15" customHeight="1" x14ac:dyDescent="0.35">
      <c r="A1190">
        <v>4</v>
      </c>
      <c r="B1190" s="50">
        <v>46273.708333333343</v>
      </c>
      <c r="C1190">
        <v>11707333</v>
      </c>
      <c r="D1190">
        <v>100006740483</v>
      </c>
      <c r="E1190" t="s">
        <v>1726</v>
      </c>
      <c r="F1190">
        <v>100</v>
      </c>
      <c r="G1190" t="s">
        <v>1745</v>
      </c>
      <c r="H1190" t="s">
        <v>1760</v>
      </c>
      <c r="I1190">
        <v>6000301</v>
      </c>
      <c r="J1190">
        <v>4</v>
      </c>
      <c r="K1190" t="s">
        <v>1879</v>
      </c>
      <c r="L1190" t="s">
        <v>1880</v>
      </c>
      <c r="N1190">
        <v>0</v>
      </c>
      <c r="O1190">
        <v>1</v>
      </c>
      <c r="P1190">
        <v>1</v>
      </c>
      <c r="Q1190">
        <v>1</v>
      </c>
      <c r="R1190">
        <v>0</v>
      </c>
      <c r="S1190">
        <v>0</v>
      </c>
      <c r="T1190">
        <v>0</v>
      </c>
      <c r="U1190" s="50">
        <v>46273.655069444438</v>
      </c>
      <c r="V1190" s="50">
        <v>46273.655069444438</v>
      </c>
      <c r="W1190" s="51">
        <v>46273</v>
      </c>
      <c r="X1190" t="s">
        <v>1747</v>
      </c>
      <c r="Y1190" t="s">
        <v>492</v>
      </c>
    </row>
    <row r="1191" spans="1:25" ht="15" customHeight="1" x14ac:dyDescent="0.35">
      <c r="A1191">
        <v>4</v>
      </c>
      <c r="B1191" s="50">
        <v>46273.708333333343</v>
      </c>
      <c r="C1191">
        <v>11707334</v>
      </c>
      <c r="D1191">
        <v>100006740483</v>
      </c>
      <c r="E1191" t="s">
        <v>1726</v>
      </c>
      <c r="F1191">
        <v>100</v>
      </c>
      <c r="G1191" t="s">
        <v>1745</v>
      </c>
      <c r="H1191" t="s">
        <v>1760</v>
      </c>
      <c r="I1191">
        <v>6000301</v>
      </c>
      <c r="J1191">
        <v>4</v>
      </c>
      <c r="K1191" t="s">
        <v>1881</v>
      </c>
      <c r="L1191" t="s">
        <v>1882</v>
      </c>
      <c r="N1191">
        <v>0</v>
      </c>
      <c r="O1191">
        <v>3</v>
      </c>
      <c r="P1191">
        <v>3</v>
      </c>
      <c r="Q1191">
        <v>3</v>
      </c>
      <c r="R1191">
        <v>0</v>
      </c>
      <c r="S1191">
        <v>0</v>
      </c>
      <c r="T1191">
        <v>0</v>
      </c>
      <c r="U1191" s="50">
        <v>46273.655069444438</v>
      </c>
      <c r="V1191" s="50">
        <v>46273.655069444438</v>
      </c>
      <c r="W1191" s="51">
        <v>46273</v>
      </c>
      <c r="X1191" t="s">
        <v>1747</v>
      </c>
      <c r="Y1191" t="s">
        <v>492</v>
      </c>
    </row>
    <row r="1192" spans="1:25" ht="15" customHeight="1" x14ac:dyDescent="0.35">
      <c r="A1192">
        <v>4</v>
      </c>
      <c r="B1192" s="50">
        <v>46273.708333333343</v>
      </c>
      <c r="C1192">
        <v>11707335</v>
      </c>
      <c r="D1192">
        <v>100006740483</v>
      </c>
      <c r="E1192" t="s">
        <v>1726</v>
      </c>
      <c r="F1192">
        <v>100</v>
      </c>
      <c r="G1192" t="s">
        <v>1745</v>
      </c>
      <c r="H1192" t="s">
        <v>1760</v>
      </c>
      <c r="I1192">
        <v>6000301</v>
      </c>
      <c r="J1192">
        <v>4</v>
      </c>
      <c r="K1192" t="s">
        <v>1883</v>
      </c>
      <c r="L1192" t="s">
        <v>1884</v>
      </c>
      <c r="N1192">
        <v>0</v>
      </c>
      <c r="O1192">
        <v>1</v>
      </c>
      <c r="P1192">
        <v>1</v>
      </c>
      <c r="Q1192">
        <v>1</v>
      </c>
      <c r="R1192">
        <v>0</v>
      </c>
      <c r="S1192">
        <v>0</v>
      </c>
      <c r="T1192">
        <v>0</v>
      </c>
      <c r="U1192" s="50">
        <v>46273.655069444438</v>
      </c>
      <c r="V1192" s="50">
        <v>46273.655069444438</v>
      </c>
      <c r="W1192" s="51">
        <v>46273</v>
      </c>
      <c r="X1192" t="s">
        <v>1747</v>
      </c>
      <c r="Y1192" t="s">
        <v>492</v>
      </c>
    </row>
    <row r="1193" spans="1:25" ht="15" customHeight="1" x14ac:dyDescent="0.35">
      <c r="A1193">
        <v>4</v>
      </c>
      <c r="B1193" s="50">
        <v>46273.708333333343</v>
      </c>
      <c r="C1193">
        <v>11707336</v>
      </c>
      <c r="D1193">
        <v>100006740483</v>
      </c>
      <c r="E1193" t="s">
        <v>1726</v>
      </c>
      <c r="F1193">
        <v>100</v>
      </c>
      <c r="G1193" t="s">
        <v>1745</v>
      </c>
      <c r="H1193" t="s">
        <v>1760</v>
      </c>
      <c r="I1193">
        <v>6000301</v>
      </c>
      <c r="J1193">
        <v>4</v>
      </c>
      <c r="K1193" t="s">
        <v>1885</v>
      </c>
      <c r="L1193" t="s">
        <v>1886</v>
      </c>
      <c r="N1193">
        <v>0</v>
      </c>
      <c r="O1193">
        <v>2</v>
      </c>
      <c r="P1193">
        <v>2</v>
      </c>
      <c r="Q1193">
        <v>2</v>
      </c>
      <c r="R1193">
        <v>0</v>
      </c>
      <c r="S1193">
        <v>0</v>
      </c>
      <c r="T1193">
        <v>0</v>
      </c>
      <c r="U1193" s="50">
        <v>46273.655069444438</v>
      </c>
      <c r="V1193" s="50">
        <v>46273.655069444438</v>
      </c>
      <c r="W1193" s="51">
        <v>46273</v>
      </c>
      <c r="X1193" t="s">
        <v>1747</v>
      </c>
      <c r="Y1193" t="s">
        <v>492</v>
      </c>
    </row>
    <row r="1194" spans="1:25" ht="15" customHeight="1" x14ac:dyDescent="0.35">
      <c r="A1194">
        <v>4</v>
      </c>
      <c r="B1194" s="50">
        <v>46273.708333333343</v>
      </c>
      <c r="C1194">
        <v>11707337</v>
      </c>
      <c r="D1194">
        <v>100006740483</v>
      </c>
      <c r="E1194" t="s">
        <v>1726</v>
      </c>
      <c r="F1194">
        <v>100</v>
      </c>
      <c r="G1194" t="s">
        <v>1745</v>
      </c>
      <c r="H1194" t="s">
        <v>1760</v>
      </c>
      <c r="I1194">
        <v>6000301</v>
      </c>
      <c r="J1194">
        <v>4</v>
      </c>
      <c r="K1194" t="s">
        <v>1839</v>
      </c>
      <c r="L1194" t="s">
        <v>1840</v>
      </c>
      <c r="N1194">
        <v>0</v>
      </c>
      <c r="O1194">
        <v>1</v>
      </c>
      <c r="P1194">
        <v>1</v>
      </c>
      <c r="Q1194">
        <v>1</v>
      </c>
      <c r="R1194">
        <v>0</v>
      </c>
      <c r="S1194">
        <v>0</v>
      </c>
      <c r="T1194">
        <v>0</v>
      </c>
      <c r="U1194" s="50">
        <v>46273.655069444438</v>
      </c>
      <c r="V1194" s="50">
        <v>46273.655069444438</v>
      </c>
      <c r="W1194" s="51">
        <v>46273</v>
      </c>
      <c r="X1194" t="s">
        <v>1747</v>
      </c>
      <c r="Y1194" t="s">
        <v>492</v>
      </c>
    </row>
    <row r="1195" spans="1:25" ht="15" customHeight="1" x14ac:dyDescent="0.35">
      <c r="A1195">
        <v>4</v>
      </c>
      <c r="B1195" s="50">
        <v>46273.708333333343</v>
      </c>
      <c r="C1195">
        <v>11707338</v>
      </c>
      <c r="D1195">
        <v>100006740484</v>
      </c>
      <c r="E1195" t="s">
        <v>1726</v>
      </c>
      <c r="F1195">
        <v>100</v>
      </c>
      <c r="G1195" t="s">
        <v>1745</v>
      </c>
      <c r="H1195" t="s">
        <v>1760</v>
      </c>
      <c r="I1195">
        <v>6000302</v>
      </c>
      <c r="J1195">
        <v>5</v>
      </c>
      <c r="K1195" t="s">
        <v>1887</v>
      </c>
      <c r="L1195" t="s">
        <v>1888</v>
      </c>
      <c r="N1195">
        <v>0</v>
      </c>
      <c r="O1195">
        <v>2</v>
      </c>
      <c r="P1195">
        <v>2</v>
      </c>
      <c r="Q1195">
        <v>2</v>
      </c>
      <c r="R1195">
        <v>0</v>
      </c>
      <c r="S1195">
        <v>0</v>
      </c>
      <c r="T1195">
        <v>0</v>
      </c>
      <c r="U1195" s="50">
        <v>46273.655069444438</v>
      </c>
      <c r="V1195" s="50">
        <v>46273.655069444438</v>
      </c>
      <c r="W1195" s="51">
        <v>46273</v>
      </c>
      <c r="X1195" t="s">
        <v>1747</v>
      </c>
      <c r="Y1195" t="s">
        <v>492</v>
      </c>
    </row>
    <row r="1196" spans="1:25" ht="15" customHeight="1" x14ac:dyDescent="0.35">
      <c r="A1196">
        <v>4</v>
      </c>
      <c r="B1196" s="50">
        <v>46273.708333333343</v>
      </c>
      <c r="C1196">
        <v>11707339</v>
      </c>
      <c r="D1196">
        <v>100006740485</v>
      </c>
      <c r="E1196" t="s">
        <v>1726</v>
      </c>
      <c r="F1196">
        <v>100</v>
      </c>
      <c r="G1196" t="s">
        <v>1745</v>
      </c>
      <c r="H1196" t="s">
        <v>1760</v>
      </c>
      <c r="I1196">
        <v>6001101</v>
      </c>
      <c r="J1196">
        <v>3</v>
      </c>
      <c r="K1196" t="s">
        <v>1803</v>
      </c>
      <c r="L1196" t="s">
        <v>1804</v>
      </c>
      <c r="N1196">
        <v>0</v>
      </c>
      <c r="O1196">
        <v>1</v>
      </c>
      <c r="P1196">
        <v>1</v>
      </c>
      <c r="Q1196">
        <v>1</v>
      </c>
      <c r="R1196">
        <v>0</v>
      </c>
      <c r="S1196">
        <v>0</v>
      </c>
      <c r="T1196">
        <v>0</v>
      </c>
      <c r="U1196" s="50">
        <v>46273.655069444438</v>
      </c>
      <c r="V1196" s="50">
        <v>46273.655069444438</v>
      </c>
      <c r="W1196" s="51">
        <v>46273</v>
      </c>
      <c r="X1196" t="s">
        <v>1747</v>
      </c>
      <c r="Y1196" t="s">
        <v>492</v>
      </c>
    </row>
    <row r="1197" spans="1:25" ht="15" customHeight="1" x14ac:dyDescent="0.35">
      <c r="A1197">
        <v>4</v>
      </c>
      <c r="B1197" s="50">
        <v>46273.708333333343</v>
      </c>
      <c r="C1197">
        <v>11707340</v>
      </c>
      <c r="D1197">
        <v>100006740485</v>
      </c>
      <c r="E1197" t="s">
        <v>1726</v>
      </c>
      <c r="F1197">
        <v>100</v>
      </c>
      <c r="G1197" t="s">
        <v>1745</v>
      </c>
      <c r="H1197" t="s">
        <v>1760</v>
      </c>
      <c r="I1197">
        <v>6001101</v>
      </c>
      <c r="J1197">
        <v>3</v>
      </c>
      <c r="K1197" t="s">
        <v>1889</v>
      </c>
      <c r="L1197" t="s">
        <v>1890</v>
      </c>
      <c r="N1197">
        <v>0</v>
      </c>
      <c r="O1197">
        <v>2</v>
      </c>
      <c r="P1197">
        <v>2</v>
      </c>
      <c r="Q1197">
        <v>2</v>
      </c>
      <c r="R1197">
        <v>0</v>
      </c>
      <c r="S1197">
        <v>0</v>
      </c>
      <c r="T1197">
        <v>0</v>
      </c>
      <c r="U1197" s="50">
        <v>46273.655069444438</v>
      </c>
      <c r="V1197" s="50">
        <v>46273.655069444438</v>
      </c>
      <c r="W1197" s="51">
        <v>46273</v>
      </c>
      <c r="X1197" t="s">
        <v>1747</v>
      </c>
      <c r="Y1197" t="s">
        <v>492</v>
      </c>
    </row>
    <row r="1198" spans="1:25" ht="15" customHeight="1" x14ac:dyDescent="0.35">
      <c r="A1198">
        <v>4</v>
      </c>
      <c r="B1198" s="50">
        <v>46273.708333333343</v>
      </c>
      <c r="C1198">
        <v>11707341</v>
      </c>
      <c r="D1198">
        <v>100006740485</v>
      </c>
      <c r="E1198" t="s">
        <v>1726</v>
      </c>
      <c r="F1198">
        <v>100</v>
      </c>
      <c r="G1198" t="s">
        <v>1745</v>
      </c>
      <c r="H1198" t="s">
        <v>1760</v>
      </c>
      <c r="I1198">
        <v>6001101</v>
      </c>
      <c r="J1198">
        <v>3</v>
      </c>
      <c r="K1198" t="s">
        <v>1843</v>
      </c>
      <c r="L1198" t="s">
        <v>1844</v>
      </c>
      <c r="N1198">
        <v>0</v>
      </c>
      <c r="O1198">
        <v>2</v>
      </c>
      <c r="P1198">
        <v>2</v>
      </c>
      <c r="Q1198">
        <v>2</v>
      </c>
      <c r="R1198">
        <v>0</v>
      </c>
      <c r="S1198">
        <v>0</v>
      </c>
      <c r="T1198">
        <v>0</v>
      </c>
      <c r="U1198" s="50">
        <v>46273.655069444438</v>
      </c>
      <c r="V1198" s="50">
        <v>46273.655069444438</v>
      </c>
      <c r="W1198" s="51">
        <v>46273</v>
      </c>
      <c r="X1198" t="s">
        <v>1747</v>
      </c>
      <c r="Y1198" t="s">
        <v>492</v>
      </c>
    </row>
    <row r="1199" spans="1:25" ht="15" customHeight="1" x14ac:dyDescent="0.35">
      <c r="A1199">
        <v>4</v>
      </c>
      <c r="B1199" s="50">
        <v>46273.708333333343</v>
      </c>
      <c r="C1199">
        <v>11707369</v>
      </c>
      <c r="D1199">
        <v>100006740493</v>
      </c>
      <c r="E1199" t="s">
        <v>1726</v>
      </c>
      <c r="F1199">
        <v>100</v>
      </c>
      <c r="G1199" t="s">
        <v>1745</v>
      </c>
      <c r="H1199" t="s">
        <v>1760</v>
      </c>
      <c r="I1199">
        <v>5954001</v>
      </c>
      <c r="J1199">
        <v>3</v>
      </c>
      <c r="K1199" t="s">
        <v>1891</v>
      </c>
      <c r="L1199" t="s">
        <v>1892</v>
      </c>
      <c r="N1199">
        <v>0</v>
      </c>
      <c r="O1199">
        <v>4</v>
      </c>
      <c r="P1199">
        <v>4</v>
      </c>
      <c r="Q1199">
        <v>4</v>
      </c>
      <c r="R1199">
        <v>0</v>
      </c>
      <c r="S1199">
        <v>0</v>
      </c>
      <c r="T1199">
        <v>0</v>
      </c>
      <c r="U1199" s="50">
        <v>46273.655081018522</v>
      </c>
      <c r="V1199" s="50">
        <v>46273.655081018522</v>
      </c>
      <c r="W1199" s="51">
        <v>46273</v>
      </c>
      <c r="X1199" t="s">
        <v>1747</v>
      </c>
      <c r="Y1199" t="s">
        <v>492</v>
      </c>
    </row>
    <row r="1200" spans="1:25" ht="15" customHeight="1" x14ac:dyDescent="0.35">
      <c r="A1200">
        <v>4</v>
      </c>
      <c r="B1200" s="50">
        <v>46273.708333333343</v>
      </c>
      <c r="C1200">
        <v>11707370</v>
      </c>
      <c r="D1200">
        <v>100006740493</v>
      </c>
      <c r="E1200" t="s">
        <v>1726</v>
      </c>
      <c r="F1200">
        <v>100</v>
      </c>
      <c r="G1200" t="s">
        <v>1745</v>
      </c>
      <c r="H1200" t="s">
        <v>1760</v>
      </c>
      <c r="I1200">
        <v>5954001</v>
      </c>
      <c r="J1200">
        <v>3</v>
      </c>
      <c r="K1200" t="s">
        <v>1893</v>
      </c>
      <c r="L1200" t="s">
        <v>1894</v>
      </c>
      <c r="N1200">
        <v>0</v>
      </c>
      <c r="O1200">
        <v>3</v>
      </c>
      <c r="P1200">
        <v>3</v>
      </c>
      <c r="Q1200">
        <v>3</v>
      </c>
      <c r="R1200">
        <v>0</v>
      </c>
      <c r="S1200">
        <v>0</v>
      </c>
      <c r="T1200">
        <v>0</v>
      </c>
      <c r="U1200" s="50">
        <v>46273.655081018522</v>
      </c>
      <c r="V1200" s="50">
        <v>46273.655081018522</v>
      </c>
      <c r="W1200" s="51">
        <v>46273</v>
      </c>
      <c r="X1200" t="s">
        <v>1747</v>
      </c>
      <c r="Y1200" t="s">
        <v>492</v>
      </c>
    </row>
    <row r="1201" spans="1:25" ht="15" customHeight="1" x14ac:dyDescent="0.35">
      <c r="A1201">
        <v>4</v>
      </c>
      <c r="B1201" s="50">
        <v>46273.708333333343</v>
      </c>
      <c r="C1201">
        <v>11707371</v>
      </c>
      <c r="D1201">
        <v>100006740493</v>
      </c>
      <c r="E1201" t="s">
        <v>1726</v>
      </c>
      <c r="F1201">
        <v>100</v>
      </c>
      <c r="G1201" t="s">
        <v>1745</v>
      </c>
      <c r="H1201" t="s">
        <v>1760</v>
      </c>
      <c r="I1201">
        <v>5954001</v>
      </c>
      <c r="J1201">
        <v>3</v>
      </c>
      <c r="K1201" t="s">
        <v>1895</v>
      </c>
      <c r="L1201" t="s">
        <v>1896</v>
      </c>
      <c r="N1201">
        <v>0</v>
      </c>
      <c r="O1201">
        <v>3</v>
      </c>
      <c r="P1201">
        <v>3</v>
      </c>
      <c r="Q1201">
        <v>3</v>
      </c>
      <c r="R1201">
        <v>0</v>
      </c>
      <c r="S1201">
        <v>0</v>
      </c>
      <c r="T1201">
        <v>0</v>
      </c>
      <c r="U1201" s="50">
        <v>46273.655081018522</v>
      </c>
      <c r="V1201" s="50">
        <v>46273.655081018522</v>
      </c>
      <c r="W1201" s="51">
        <v>46273</v>
      </c>
      <c r="X1201" t="s">
        <v>1747</v>
      </c>
      <c r="Y1201" t="s">
        <v>492</v>
      </c>
    </row>
    <row r="1202" spans="1:25" ht="15" customHeight="1" x14ac:dyDescent="0.35">
      <c r="A1202">
        <v>4</v>
      </c>
      <c r="B1202" s="50">
        <v>46273.708333333343</v>
      </c>
      <c r="C1202">
        <v>11707372</v>
      </c>
      <c r="D1202">
        <v>100006740494</v>
      </c>
      <c r="E1202" t="s">
        <v>1726</v>
      </c>
      <c r="F1202">
        <v>100</v>
      </c>
      <c r="G1202" t="s">
        <v>1745</v>
      </c>
      <c r="H1202" t="s">
        <v>1760</v>
      </c>
      <c r="I1202">
        <v>5962001</v>
      </c>
      <c r="J1202">
        <v>3</v>
      </c>
      <c r="K1202" t="s">
        <v>1897</v>
      </c>
      <c r="L1202" t="s">
        <v>1898</v>
      </c>
      <c r="N1202">
        <v>0</v>
      </c>
      <c r="O1202">
        <v>1</v>
      </c>
      <c r="P1202">
        <v>1</v>
      </c>
      <c r="Q1202">
        <v>1</v>
      </c>
      <c r="R1202">
        <v>0</v>
      </c>
      <c r="S1202">
        <v>0</v>
      </c>
      <c r="T1202">
        <v>0</v>
      </c>
      <c r="U1202" s="50">
        <v>46273.655081018522</v>
      </c>
      <c r="V1202" s="50">
        <v>46273.655081018522</v>
      </c>
      <c r="W1202" s="51">
        <v>46273</v>
      </c>
      <c r="X1202" t="s">
        <v>1747</v>
      </c>
      <c r="Y1202" t="s">
        <v>492</v>
      </c>
    </row>
    <row r="1203" spans="1:25" ht="15" customHeight="1" x14ac:dyDescent="0.35">
      <c r="A1203">
        <v>4</v>
      </c>
      <c r="B1203" s="50">
        <v>46273.708333333343</v>
      </c>
      <c r="C1203">
        <v>11707373</v>
      </c>
      <c r="D1203">
        <v>100006740495</v>
      </c>
      <c r="E1203" t="s">
        <v>1726</v>
      </c>
      <c r="F1203">
        <v>100</v>
      </c>
      <c r="G1203" t="s">
        <v>1745</v>
      </c>
      <c r="H1203" t="s">
        <v>1760</v>
      </c>
      <c r="I1203">
        <v>5964201</v>
      </c>
      <c r="J1203">
        <v>4</v>
      </c>
      <c r="K1203" t="s">
        <v>1899</v>
      </c>
      <c r="L1203" t="s">
        <v>1900</v>
      </c>
      <c r="N1203">
        <v>0</v>
      </c>
      <c r="O1203">
        <v>1</v>
      </c>
      <c r="P1203">
        <v>1</v>
      </c>
      <c r="Q1203">
        <v>1</v>
      </c>
      <c r="R1203">
        <v>0</v>
      </c>
      <c r="S1203">
        <v>0</v>
      </c>
      <c r="T1203">
        <v>0</v>
      </c>
      <c r="U1203" s="50">
        <v>46273.655081018522</v>
      </c>
      <c r="V1203" s="50">
        <v>46273.655081018522</v>
      </c>
      <c r="W1203" s="51">
        <v>46273</v>
      </c>
      <c r="X1203" t="s">
        <v>1747</v>
      </c>
      <c r="Y1203" t="s">
        <v>492</v>
      </c>
    </row>
    <row r="1204" spans="1:25" ht="15" customHeight="1" x14ac:dyDescent="0.35">
      <c r="A1204">
        <v>4</v>
      </c>
      <c r="B1204" s="50">
        <v>46273.708333333343</v>
      </c>
      <c r="C1204">
        <v>11707374</v>
      </c>
      <c r="D1204">
        <v>100006740495</v>
      </c>
      <c r="E1204" t="s">
        <v>1726</v>
      </c>
      <c r="F1204">
        <v>100</v>
      </c>
      <c r="G1204" t="s">
        <v>1745</v>
      </c>
      <c r="H1204" t="s">
        <v>1760</v>
      </c>
      <c r="I1204">
        <v>5964201</v>
      </c>
      <c r="J1204">
        <v>4</v>
      </c>
      <c r="K1204" t="s">
        <v>1901</v>
      </c>
      <c r="L1204" t="s">
        <v>1902</v>
      </c>
      <c r="N1204">
        <v>0</v>
      </c>
      <c r="O1204">
        <v>1</v>
      </c>
      <c r="P1204">
        <v>1</v>
      </c>
      <c r="Q1204">
        <v>1</v>
      </c>
      <c r="R1204">
        <v>0</v>
      </c>
      <c r="S1204">
        <v>0</v>
      </c>
      <c r="T1204">
        <v>0</v>
      </c>
      <c r="U1204" s="50">
        <v>46273.655081018522</v>
      </c>
      <c r="V1204" s="50">
        <v>46273.655081018522</v>
      </c>
      <c r="W1204" s="51">
        <v>46273</v>
      </c>
      <c r="X1204" t="s">
        <v>1747</v>
      </c>
      <c r="Y1204" t="s">
        <v>492</v>
      </c>
    </row>
    <row r="1205" spans="1:25" ht="15" customHeight="1" x14ac:dyDescent="0.35">
      <c r="A1205">
        <v>4</v>
      </c>
      <c r="B1205" s="50">
        <v>46273.708333333343</v>
      </c>
      <c r="C1205">
        <v>11707375</v>
      </c>
      <c r="D1205">
        <v>100006740495</v>
      </c>
      <c r="E1205" t="s">
        <v>1726</v>
      </c>
      <c r="F1205">
        <v>100</v>
      </c>
      <c r="G1205" t="s">
        <v>1745</v>
      </c>
      <c r="H1205" t="s">
        <v>1760</v>
      </c>
      <c r="I1205">
        <v>5964201</v>
      </c>
      <c r="J1205">
        <v>4</v>
      </c>
      <c r="K1205" t="s">
        <v>1825</v>
      </c>
      <c r="L1205" t="s">
        <v>1826</v>
      </c>
      <c r="N1205">
        <v>0</v>
      </c>
      <c r="O1205">
        <v>4</v>
      </c>
      <c r="P1205">
        <v>4</v>
      </c>
      <c r="Q1205">
        <v>4</v>
      </c>
      <c r="R1205">
        <v>0</v>
      </c>
      <c r="S1205">
        <v>0</v>
      </c>
      <c r="T1205">
        <v>0</v>
      </c>
      <c r="U1205" s="50">
        <v>46273.655081018522</v>
      </c>
      <c r="V1205" s="50">
        <v>46273.655081018522</v>
      </c>
      <c r="W1205" s="51">
        <v>46273</v>
      </c>
      <c r="X1205" t="s">
        <v>1747</v>
      </c>
      <c r="Y1205" t="s">
        <v>492</v>
      </c>
    </row>
    <row r="1206" spans="1:25" ht="15" customHeight="1" x14ac:dyDescent="0.35">
      <c r="A1206">
        <v>4</v>
      </c>
      <c r="B1206" s="50">
        <v>46273.708333333343</v>
      </c>
      <c r="C1206">
        <v>11707376</v>
      </c>
      <c r="D1206">
        <v>100006740496</v>
      </c>
      <c r="E1206" t="s">
        <v>1726</v>
      </c>
      <c r="F1206">
        <v>100</v>
      </c>
      <c r="G1206" t="s">
        <v>1745</v>
      </c>
      <c r="H1206" t="s">
        <v>1760</v>
      </c>
      <c r="I1206">
        <v>5964202</v>
      </c>
      <c r="J1206">
        <v>5</v>
      </c>
      <c r="K1206" t="s">
        <v>1903</v>
      </c>
      <c r="L1206" t="s">
        <v>1904</v>
      </c>
      <c r="N1206">
        <v>0</v>
      </c>
      <c r="O1206">
        <v>3</v>
      </c>
      <c r="P1206">
        <v>3</v>
      </c>
      <c r="Q1206">
        <v>3</v>
      </c>
      <c r="R1206">
        <v>0</v>
      </c>
      <c r="S1206">
        <v>0</v>
      </c>
      <c r="T1206">
        <v>0</v>
      </c>
      <c r="U1206" s="50">
        <v>46273.655081018522</v>
      </c>
      <c r="V1206" s="50">
        <v>46273.655081018522</v>
      </c>
      <c r="W1206" s="51">
        <v>46273</v>
      </c>
      <c r="X1206" t="s">
        <v>1747</v>
      </c>
      <c r="Y1206" t="s">
        <v>492</v>
      </c>
    </row>
    <row r="1207" spans="1:25" ht="15" customHeight="1" x14ac:dyDescent="0.35">
      <c r="A1207">
        <v>4</v>
      </c>
      <c r="B1207" s="50">
        <v>46273.708333333343</v>
      </c>
      <c r="C1207">
        <v>11707377</v>
      </c>
      <c r="D1207">
        <v>100006740497</v>
      </c>
      <c r="E1207" t="s">
        <v>1726</v>
      </c>
      <c r="F1207">
        <v>100</v>
      </c>
      <c r="G1207" t="s">
        <v>1745</v>
      </c>
      <c r="H1207" t="s">
        <v>1760</v>
      </c>
      <c r="I1207">
        <v>5965401</v>
      </c>
      <c r="J1207">
        <v>5</v>
      </c>
      <c r="K1207" t="s">
        <v>1905</v>
      </c>
      <c r="L1207" t="s">
        <v>1906</v>
      </c>
      <c r="N1207">
        <v>0</v>
      </c>
      <c r="O1207">
        <v>4</v>
      </c>
      <c r="P1207">
        <v>4</v>
      </c>
      <c r="Q1207">
        <v>4</v>
      </c>
      <c r="R1207">
        <v>0</v>
      </c>
      <c r="S1207">
        <v>0</v>
      </c>
      <c r="T1207">
        <v>0</v>
      </c>
      <c r="U1207" s="50">
        <v>46273.655081018522</v>
      </c>
      <c r="V1207" s="50">
        <v>46273.655081018522</v>
      </c>
      <c r="W1207" s="51">
        <v>46273</v>
      </c>
      <c r="X1207" t="s">
        <v>1747</v>
      </c>
      <c r="Y1207" t="s">
        <v>492</v>
      </c>
    </row>
    <row r="1208" spans="1:25" ht="15" customHeight="1" x14ac:dyDescent="0.35">
      <c r="A1208">
        <v>4</v>
      </c>
      <c r="B1208" s="50">
        <v>46273.708333333343</v>
      </c>
      <c r="C1208">
        <v>11707378</v>
      </c>
      <c r="D1208">
        <v>100006740498</v>
      </c>
      <c r="E1208" t="s">
        <v>1726</v>
      </c>
      <c r="F1208">
        <v>100</v>
      </c>
      <c r="G1208" t="s">
        <v>1745</v>
      </c>
      <c r="H1208" t="s">
        <v>1760</v>
      </c>
      <c r="I1208">
        <v>5967401</v>
      </c>
      <c r="J1208">
        <v>4</v>
      </c>
      <c r="K1208" t="s">
        <v>1907</v>
      </c>
      <c r="L1208" t="s">
        <v>1908</v>
      </c>
      <c r="N1208">
        <v>0</v>
      </c>
      <c r="O1208">
        <v>2</v>
      </c>
      <c r="P1208">
        <v>2</v>
      </c>
      <c r="Q1208">
        <v>2</v>
      </c>
      <c r="R1208">
        <v>0</v>
      </c>
      <c r="S1208">
        <v>0</v>
      </c>
      <c r="T1208">
        <v>0</v>
      </c>
      <c r="U1208" s="50">
        <v>46273.655081018522</v>
      </c>
      <c r="V1208" s="50">
        <v>46273.655081018522</v>
      </c>
      <c r="W1208" s="51">
        <v>46273</v>
      </c>
      <c r="X1208" t="s">
        <v>1747</v>
      </c>
      <c r="Y1208" t="s">
        <v>492</v>
      </c>
    </row>
    <row r="1209" spans="1:25" ht="15" customHeight="1" x14ac:dyDescent="0.35">
      <c r="A1209">
        <v>4</v>
      </c>
      <c r="B1209" s="50">
        <v>46273.708333333343</v>
      </c>
      <c r="C1209">
        <v>11707379</v>
      </c>
      <c r="D1209">
        <v>100006740498</v>
      </c>
      <c r="E1209" t="s">
        <v>1726</v>
      </c>
      <c r="F1209">
        <v>100</v>
      </c>
      <c r="G1209" t="s">
        <v>1745</v>
      </c>
      <c r="H1209" t="s">
        <v>1760</v>
      </c>
      <c r="I1209">
        <v>5967401</v>
      </c>
      <c r="J1209">
        <v>4</v>
      </c>
      <c r="K1209" t="s">
        <v>1909</v>
      </c>
      <c r="L1209" t="s">
        <v>1910</v>
      </c>
      <c r="N1209">
        <v>0</v>
      </c>
      <c r="O1209">
        <v>2</v>
      </c>
      <c r="P1209">
        <v>2</v>
      </c>
      <c r="Q1209">
        <v>2</v>
      </c>
      <c r="R1209">
        <v>0</v>
      </c>
      <c r="S1209">
        <v>0</v>
      </c>
      <c r="T1209">
        <v>0</v>
      </c>
      <c r="U1209" s="50">
        <v>46273.655081018522</v>
      </c>
      <c r="V1209" s="50">
        <v>46273.655081018522</v>
      </c>
      <c r="W1209" s="51">
        <v>46273</v>
      </c>
      <c r="X1209" t="s">
        <v>1747</v>
      </c>
      <c r="Y1209" t="s">
        <v>492</v>
      </c>
    </row>
    <row r="1210" spans="1:25" ht="15" customHeight="1" x14ac:dyDescent="0.35">
      <c r="A1210">
        <v>4</v>
      </c>
      <c r="B1210" s="50">
        <v>46273.708333333343</v>
      </c>
      <c r="C1210">
        <v>11707380</v>
      </c>
      <c r="D1210">
        <v>100006740499</v>
      </c>
      <c r="E1210" t="s">
        <v>1726</v>
      </c>
      <c r="F1210">
        <v>100</v>
      </c>
      <c r="G1210" t="s">
        <v>1745</v>
      </c>
      <c r="H1210" t="s">
        <v>1760</v>
      </c>
      <c r="I1210">
        <v>5976901</v>
      </c>
      <c r="J1210">
        <v>4</v>
      </c>
      <c r="K1210" t="s">
        <v>1911</v>
      </c>
      <c r="L1210" t="s">
        <v>1912</v>
      </c>
      <c r="N1210">
        <v>0</v>
      </c>
      <c r="O1210">
        <v>2</v>
      </c>
      <c r="P1210">
        <v>2</v>
      </c>
      <c r="Q1210">
        <v>2</v>
      </c>
      <c r="R1210">
        <v>0</v>
      </c>
      <c r="S1210">
        <v>0</v>
      </c>
      <c r="T1210">
        <v>0</v>
      </c>
      <c r="U1210" s="50">
        <v>46273.655081018522</v>
      </c>
      <c r="V1210" s="50">
        <v>46273.655081018522</v>
      </c>
      <c r="W1210" s="51">
        <v>46273</v>
      </c>
      <c r="X1210" t="s">
        <v>1747</v>
      </c>
      <c r="Y1210" t="s">
        <v>492</v>
      </c>
    </row>
    <row r="1211" spans="1:25" ht="15" customHeight="1" x14ac:dyDescent="0.35">
      <c r="A1211">
        <v>4</v>
      </c>
      <c r="B1211" s="50">
        <v>46273.708333333343</v>
      </c>
      <c r="C1211">
        <v>11707381</v>
      </c>
      <c r="D1211">
        <v>100006740500</v>
      </c>
      <c r="E1211" t="s">
        <v>1726</v>
      </c>
      <c r="F1211">
        <v>100</v>
      </c>
      <c r="G1211" t="s">
        <v>1745</v>
      </c>
      <c r="H1211" t="s">
        <v>1760</v>
      </c>
      <c r="I1211">
        <v>5982301</v>
      </c>
      <c r="J1211">
        <v>3</v>
      </c>
      <c r="K1211" t="s">
        <v>1913</v>
      </c>
      <c r="L1211" t="s">
        <v>1914</v>
      </c>
      <c r="N1211">
        <v>0</v>
      </c>
      <c r="O1211">
        <v>1</v>
      </c>
      <c r="P1211">
        <v>1</v>
      </c>
      <c r="Q1211">
        <v>1</v>
      </c>
      <c r="R1211">
        <v>0</v>
      </c>
      <c r="S1211">
        <v>0</v>
      </c>
      <c r="T1211">
        <v>0</v>
      </c>
      <c r="U1211" s="50">
        <v>46273.655081018522</v>
      </c>
      <c r="V1211" s="50">
        <v>46273.655081018522</v>
      </c>
      <c r="W1211" s="51">
        <v>46273</v>
      </c>
      <c r="X1211" t="s">
        <v>1747</v>
      </c>
      <c r="Y1211" t="s">
        <v>492</v>
      </c>
    </row>
    <row r="1212" spans="1:25" ht="15" customHeight="1" x14ac:dyDescent="0.35">
      <c r="A1212">
        <v>4</v>
      </c>
      <c r="B1212" s="50">
        <v>46273.708333333343</v>
      </c>
      <c r="C1212">
        <v>11707382</v>
      </c>
      <c r="D1212">
        <v>100006740500</v>
      </c>
      <c r="E1212" t="s">
        <v>1726</v>
      </c>
      <c r="F1212">
        <v>100</v>
      </c>
      <c r="G1212" t="s">
        <v>1745</v>
      </c>
      <c r="H1212" t="s">
        <v>1760</v>
      </c>
      <c r="I1212">
        <v>5982301</v>
      </c>
      <c r="J1212">
        <v>3</v>
      </c>
      <c r="K1212" t="s">
        <v>1915</v>
      </c>
      <c r="L1212" t="s">
        <v>1916</v>
      </c>
      <c r="N1212">
        <v>0</v>
      </c>
      <c r="O1212">
        <v>1</v>
      </c>
      <c r="P1212">
        <v>1</v>
      </c>
      <c r="Q1212">
        <v>1</v>
      </c>
      <c r="R1212">
        <v>0</v>
      </c>
      <c r="S1212">
        <v>0</v>
      </c>
      <c r="T1212">
        <v>0</v>
      </c>
      <c r="U1212" s="50">
        <v>46273.655081018522</v>
      </c>
      <c r="V1212" s="50">
        <v>46273.655081018522</v>
      </c>
      <c r="W1212" s="51">
        <v>46273</v>
      </c>
      <c r="X1212" t="s">
        <v>1747</v>
      </c>
      <c r="Y1212" t="s">
        <v>492</v>
      </c>
    </row>
    <row r="1213" spans="1:25" ht="15" customHeight="1" x14ac:dyDescent="0.35">
      <c r="A1213">
        <v>4</v>
      </c>
      <c r="B1213" s="50">
        <v>46273.708333333343</v>
      </c>
      <c r="C1213">
        <v>11707383</v>
      </c>
      <c r="D1213">
        <v>100006740500</v>
      </c>
      <c r="E1213" t="s">
        <v>1726</v>
      </c>
      <c r="F1213">
        <v>100</v>
      </c>
      <c r="G1213" t="s">
        <v>1745</v>
      </c>
      <c r="H1213" t="s">
        <v>1760</v>
      </c>
      <c r="I1213">
        <v>5982301</v>
      </c>
      <c r="J1213">
        <v>3</v>
      </c>
      <c r="K1213" t="s">
        <v>1785</v>
      </c>
      <c r="L1213" t="s">
        <v>1786</v>
      </c>
      <c r="N1213">
        <v>0</v>
      </c>
      <c r="O1213">
        <v>1</v>
      </c>
      <c r="P1213">
        <v>1</v>
      </c>
      <c r="Q1213">
        <v>1</v>
      </c>
      <c r="R1213">
        <v>0</v>
      </c>
      <c r="S1213">
        <v>0</v>
      </c>
      <c r="T1213">
        <v>0</v>
      </c>
      <c r="U1213" s="50">
        <v>46273.655081018522</v>
      </c>
      <c r="V1213" s="50">
        <v>46273.655081018522</v>
      </c>
      <c r="W1213" s="51">
        <v>46273</v>
      </c>
      <c r="X1213" t="s">
        <v>1747</v>
      </c>
      <c r="Y1213" t="s">
        <v>492</v>
      </c>
    </row>
    <row r="1214" spans="1:25" ht="15" customHeight="1" x14ac:dyDescent="0.35">
      <c r="A1214">
        <v>4</v>
      </c>
      <c r="B1214" s="50">
        <v>46273.708333333343</v>
      </c>
      <c r="C1214">
        <v>11707384</v>
      </c>
      <c r="D1214">
        <v>100006740500</v>
      </c>
      <c r="E1214" t="s">
        <v>1726</v>
      </c>
      <c r="F1214">
        <v>100</v>
      </c>
      <c r="G1214" t="s">
        <v>1745</v>
      </c>
      <c r="H1214" t="s">
        <v>1760</v>
      </c>
      <c r="I1214">
        <v>5982301</v>
      </c>
      <c r="J1214">
        <v>3</v>
      </c>
      <c r="K1214" t="s">
        <v>1857</v>
      </c>
      <c r="L1214" t="s">
        <v>1858</v>
      </c>
      <c r="N1214">
        <v>0</v>
      </c>
      <c r="O1214">
        <v>1</v>
      </c>
      <c r="P1214">
        <v>1</v>
      </c>
      <c r="Q1214">
        <v>1</v>
      </c>
      <c r="R1214">
        <v>0</v>
      </c>
      <c r="S1214">
        <v>0</v>
      </c>
      <c r="T1214">
        <v>0</v>
      </c>
      <c r="U1214" s="50">
        <v>46273.655081018522</v>
      </c>
      <c r="V1214" s="50">
        <v>46273.655081018522</v>
      </c>
      <c r="W1214" s="51">
        <v>46273</v>
      </c>
      <c r="X1214" t="s">
        <v>1747</v>
      </c>
      <c r="Y1214" t="s">
        <v>492</v>
      </c>
    </row>
    <row r="1215" spans="1:25" ht="15" customHeight="1" x14ac:dyDescent="0.35">
      <c r="A1215">
        <v>4</v>
      </c>
      <c r="B1215" s="50">
        <v>46273.708333333343</v>
      </c>
      <c r="C1215">
        <v>11707385</v>
      </c>
      <c r="D1215">
        <v>100006740500</v>
      </c>
      <c r="E1215" t="s">
        <v>1726</v>
      </c>
      <c r="F1215">
        <v>100</v>
      </c>
      <c r="G1215" t="s">
        <v>1745</v>
      </c>
      <c r="H1215" t="s">
        <v>1760</v>
      </c>
      <c r="I1215">
        <v>5982301</v>
      </c>
      <c r="J1215">
        <v>3</v>
      </c>
      <c r="K1215" t="s">
        <v>1871</v>
      </c>
      <c r="L1215" t="s">
        <v>1872</v>
      </c>
      <c r="N1215">
        <v>0</v>
      </c>
      <c r="O1215">
        <v>1</v>
      </c>
      <c r="P1215">
        <v>1</v>
      </c>
      <c r="Q1215">
        <v>1</v>
      </c>
      <c r="R1215">
        <v>0</v>
      </c>
      <c r="S1215">
        <v>0</v>
      </c>
      <c r="T1215">
        <v>0</v>
      </c>
      <c r="U1215" s="50">
        <v>46273.655081018522</v>
      </c>
      <c r="V1215" s="50">
        <v>46273.655081018522</v>
      </c>
      <c r="W1215" s="51">
        <v>46273</v>
      </c>
      <c r="X1215" t="s">
        <v>1747</v>
      </c>
      <c r="Y1215" t="s">
        <v>492</v>
      </c>
    </row>
    <row r="1216" spans="1:25" ht="15" customHeight="1" x14ac:dyDescent="0.35">
      <c r="A1216">
        <v>4</v>
      </c>
      <c r="B1216" s="50">
        <v>46273.708333333343</v>
      </c>
      <c r="C1216">
        <v>11707386</v>
      </c>
      <c r="D1216">
        <v>100006740500</v>
      </c>
      <c r="E1216" t="s">
        <v>1726</v>
      </c>
      <c r="F1216">
        <v>100</v>
      </c>
      <c r="G1216" t="s">
        <v>1745</v>
      </c>
      <c r="H1216" t="s">
        <v>1760</v>
      </c>
      <c r="I1216">
        <v>5982301</v>
      </c>
      <c r="J1216">
        <v>3</v>
      </c>
      <c r="K1216" t="s">
        <v>1897</v>
      </c>
      <c r="L1216" t="s">
        <v>1898</v>
      </c>
      <c r="N1216">
        <v>0</v>
      </c>
      <c r="O1216">
        <v>1</v>
      </c>
      <c r="P1216">
        <v>1</v>
      </c>
      <c r="Q1216">
        <v>1</v>
      </c>
      <c r="R1216">
        <v>0</v>
      </c>
      <c r="S1216">
        <v>0</v>
      </c>
      <c r="T1216">
        <v>0</v>
      </c>
      <c r="U1216" s="50">
        <v>46273.655081018522</v>
      </c>
      <c r="V1216" s="50">
        <v>46273.655081018522</v>
      </c>
      <c r="W1216" s="51">
        <v>46273</v>
      </c>
      <c r="X1216" t="s">
        <v>1747</v>
      </c>
      <c r="Y1216" t="s">
        <v>492</v>
      </c>
    </row>
    <row r="1217" spans="1:25" ht="15" customHeight="1" x14ac:dyDescent="0.35">
      <c r="A1217">
        <v>4</v>
      </c>
      <c r="B1217" s="50">
        <v>46273.708333333343</v>
      </c>
      <c r="C1217">
        <v>11707387</v>
      </c>
      <c r="D1217">
        <v>100006740500</v>
      </c>
      <c r="E1217" t="s">
        <v>1726</v>
      </c>
      <c r="F1217">
        <v>100</v>
      </c>
      <c r="G1217" t="s">
        <v>1745</v>
      </c>
      <c r="H1217" t="s">
        <v>1760</v>
      </c>
      <c r="I1217">
        <v>5982301</v>
      </c>
      <c r="J1217">
        <v>3</v>
      </c>
      <c r="K1217" t="s">
        <v>1809</v>
      </c>
      <c r="L1217" t="s">
        <v>1810</v>
      </c>
      <c r="N1217">
        <v>0</v>
      </c>
      <c r="O1217">
        <v>1</v>
      </c>
      <c r="P1217">
        <v>1</v>
      </c>
      <c r="Q1217">
        <v>1</v>
      </c>
      <c r="R1217">
        <v>0</v>
      </c>
      <c r="S1217">
        <v>0</v>
      </c>
      <c r="T1217">
        <v>0</v>
      </c>
      <c r="U1217" s="50">
        <v>46273.655081018522</v>
      </c>
      <c r="V1217" s="50">
        <v>46273.655081018522</v>
      </c>
      <c r="W1217" s="51">
        <v>46273</v>
      </c>
      <c r="X1217" t="s">
        <v>1747</v>
      </c>
      <c r="Y1217" t="s">
        <v>492</v>
      </c>
    </row>
    <row r="1218" spans="1:25" ht="15" customHeight="1" x14ac:dyDescent="0.35">
      <c r="A1218">
        <v>4</v>
      </c>
      <c r="B1218" s="50">
        <v>46273.708333333343</v>
      </c>
      <c r="C1218">
        <v>11707388</v>
      </c>
      <c r="D1218">
        <v>100006740500</v>
      </c>
      <c r="E1218" t="s">
        <v>1726</v>
      </c>
      <c r="F1218">
        <v>100</v>
      </c>
      <c r="G1218" t="s">
        <v>1745</v>
      </c>
      <c r="H1218" t="s">
        <v>1760</v>
      </c>
      <c r="I1218">
        <v>5982301</v>
      </c>
      <c r="J1218">
        <v>3</v>
      </c>
      <c r="K1218" t="s">
        <v>1917</v>
      </c>
      <c r="L1218" t="s">
        <v>1918</v>
      </c>
      <c r="N1218">
        <v>0</v>
      </c>
      <c r="O1218">
        <v>1</v>
      </c>
      <c r="P1218">
        <v>1</v>
      </c>
      <c r="Q1218">
        <v>1</v>
      </c>
      <c r="R1218">
        <v>0</v>
      </c>
      <c r="S1218">
        <v>0</v>
      </c>
      <c r="T1218">
        <v>0</v>
      </c>
      <c r="U1218" s="50">
        <v>46273.655081018522</v>
      </c>
      <c r="V1218" s="50">
        <v>46273.655081018522</v>
      </c>
      <c r="W1218" s="51">
        <v>46273</v>
      </c>
      <c r="X1218" t="s">
        <v>1747</v>
      </c>
      <c r="Y1218" t="s">
        <v>492</v>
      </c>
    </row>
    <row r="1219" spans="1:25" ht="15" customHeight="1" x14ac:dyDescent="0.35">
      <c r="A1219">
        <v>4</v>
      </c>
      <c r="B1219" s="50">
        <v>46273.708333333343</v>
      </c>
      <c r="C1219">
        <v>11707389</v>
      </c>
      <c r="D1219">
        <v>100006740501</v>
      </c>
      <c r="E1219" t="s">
        <v>1726</v>
      </c>
      <c r="F1219">
        <v>100</v>
      </c>
      <c r="G1219" t="s">
        <v>1745</v>
      </c>
      <c r="H1219" t="s">
        <v>1760</v>
      </c>
      <c r="I1219">
        <v>5985901</v>
      </c>
      <c r="J1219">
        <v>3</v>
      </c>
      <c r="K1219" t="s">
        <v>1793</v>
      </c>
      <c r="L1219" t="s">
        <v>1794</v>
      </c>
      <c r="N1219">
        <v>0</v>
      </c>
      <c r="O1219">
        <v>1</v>
      </c>
      <c r="P1219">
        <v>1</v>
      </c>
      <c r="Q1219">
        <v>1</v>
      </c>
      <c r="R1219">
        <v>0</v>
      </c>
      <c r="S1219">
        <v>0</v>
      </c>
      <c r="T1219">
        <v>0</v>
      </c>
      <c r="U1219" s="50">
        <v>46273.655081018522</v>
      </c>
      <c r="V1219" s="50">
        <v>46273.655081018522</v>
      </c>
      <c r="W1219" s="51">
        <v>46273</v>
      </c>
      <c r="X1219" t="s">
        <v>1747</v>
      </c>
      <c r="Y1219" t="s">
        <v>492</v>
      </c>
    </row>
    <row r="1220" spans="1:25" ht="15" customHeight="1" x14ac:dyDescent="0.35">
      <c r="A1220">
        <v>4</v>
      </c>
      <c r="B1220" s="50">
        <v>46273.708333333343</v>
      </c>
      <c r="C1220">
        <v>11707390</v>
      </c>
      <c r="D1220">
        <v>100006740501</v>
      </c>
      <c r="E1220" t="s">
        <v>1726</v>
      </c>
      <c r="F1220">
        <v>100</v>
      </c>
      <c r="G1220" t="s">
        <v>1745</v>
      </c>
      <c r="H1220" t="s">
        <v>1760</v>
      </c>
      <c r="I1220">
        <v>5985901</v>
      </c>
      <c r="J1220">
        <v>3</v>
      </c>
      <c r="K1220" t="s">
        <v>1855</v>
      </c>
      <c r="L1220" t="s">
        <v>1856</v>
      </c>
      <c r="N1220">
        <v>0</v>
      </c>
      <c r="O1220">
        <v>3</v>
      </c>
      <c r="P1220">
        <v>3</v>
      </c>
      <c r="Q1220">
        <v>3</v>
      </c>
      <c r="R1220">
        <v>0</v>
      </c>
      <c r="S1220">
        <v>0</v>
      </c>
      <c r="T1220">
        <v>0</v>
      </c>
      <c r="U1220" s="50">
        <v>46273.655081018522</v>
      </c>
      <c r="V1220" s="50">
        <v>46273.655081018522</v>
      </c>
      <c r="W1220" s="51">
        <v>46273</v>
      </c>
      <c r="X1220" t="s">
        <v>1747</v>
      </c>
      <c r="Y1220" t="s">
        <v>492</v>
      </c>
    </row>
    <row r="1221" spans="1:25" ht="15" customHeight="1" x14ac:dyDescent="0.35">
      <c r="A1221">
        <v>4</v>
      </c>
      <c r="B1221" s="50">
        <v>46273.708333333343</v>
      </c>
      <c r="C1221">
        <v>11707391</v>
      </c>
      <c r="D1221">
        <v>100006740501</v>
      </c>
      <c r="E1221" t="s">
        <v>1726</v>
      </c>
      <c r="F1221">
        <v>100</v>
      </c>
      <c r="G1221" t="s">
        <v>1745</v>
      </c>
      <c r="H1221" t="s">
        <v>1760</v>
      </c>
      <c r="I1221">
        <v>5985901</v>
      </c>
      <c r="J1221">
        <v>3</v>
      </c>
      <c r="K1221" t="s">
        <v>1785</v>
      </c>
      <c r="L1221" t="s">
        <v>1786</v>
      </c>
      <c r="N1221">
        <v>0</v>
      </c>
      <c r="O1221">
        <v>1</v>
      </c>
      <c r="P1221">
        <v>1</v>
      </c>
      <c r="Q1221">
        <v>1</v>
      </c>
      <c r="R1221">
        <v>0</v>
      </c>
      <c r="S1221">
        <v>0</v>
      </c>
      <c r="T1221">
        <v>0</v>
      </c>
      <c r="U1221" s="50">
        <v>46273.655081018522</v>
      </c>
      <c r="V1221" s="50">
        <v>46273.655081018522</v>
      </c>
      <c r="W1221" s="51">
        <v>46273</v>
      </c>
      <c r="X1221" t="s">
        <v>1747</v>
      </c>
      <c r="Y1221" t="s">
        <v>492</v>
      </c>
    </row>
    <row r="1222" spans="1:25" ht="15" customHeight="1" x14ac:dyDescent="0.35">
      <c r="A1222">
        <v>4</v>
      </c>
      <c r="B1222" s="50">
        <v>46273.708333333343</v>
      </c>
      <c r="C1222">
        <v>11707392</v>
      </c>
      <c r="D1222">
        <v>100006740501</v>
      </c>
      <c r="E1222" t="s">
        <v>1726</v>
      </c>
      <c r="F1222">
        <v>100</v>
      </c>
      <c r="G1222" t="s">
        <v>1745</v>
      </c>
      <c r="H1222" t="s">
        <v>1760</v>
      </c>
      <c r="I1222">
        <v>5985901</v>
      </c>
      <c r="J1222">
        <v>3</v>
      </c>
      <c r="K1222" t="s">
        <v>1919</v>
      </c>
      <c r="L1222" t="s">
        <v>1920</v>
      </c>
      <c r="N1222">
        <v>0</v>
      </c>
      <c r="O1222">
        <v>1</v>
      </c>
      <c r="P1222">
        <v>1</v>
      </c>
      <c r="Q1222">
        <v>1</v>
      </c>
      <c r="R1222">
        <v>0</v>
      </c>
      <c r="S1222">
        <v>0</v>
      </c>
      <c r="T1222">
        <v>0</v>
      </c>
      <c r="U1222" s="50">
        <v>46273.655081018522</v>
      </c>
      <c r="V1222" s="50">
        <v>46273.655081018522</v>
      </c>
      <c r="W1222" s="51">
        <v>46273</v>
      </c>
      <c r="X1222" t="s">
        <v>1747</v>
      </c>
      <c r="Y1222" t="s">
        <v>492</v>
      </c>
    </row>
    <row r="1223" spans="1:25" ht="15" customHeight="1" x14ac:dyDescent="0.35">
      <c r="A1223">
        <v>4</v>
      </c>
      <c r="B1223" s="50">
        <v>46273.708333333343</v>
      </c>
      <c r="C1223">
        <v>11707393</v>
      </c>
      <c r="D1223">
        <v>100006740501</v>
      </c>
      <c r="E1223" t="s">
        <v>1726</v>
      </c>
      <c r="F1223">
        <v>100</v>
      </c>
      <c r="G1223" t="s">
        <v>1745</v>
      </c>
      <c r="H1223" t="s">
        <v>1760</v>
      </c>
      <c r="I1223">
        <v>5985901</v>
      </c>
      <c r="J1223">
        <v>3</v>
      </c>
      <c r="K1223" t="s">
        <v>1871</v>
      </c>
      <c r="L1223" t="s">
        <v>1872</v>
      </c>
      <c r="N1223">
        <v>0</v>
      </c>
      <c r="O1223">
        <v>1</v>
      </c>
      <c r="P1223">
        <v>1</v>
      </c>
      <c r="Q1223">
        <v>1</v>
      </c>
      <c r="R1223">
        <v>0</v>
      </c>
      <c r="S1223">
        <v>0</v>
      </c>
      <c r="T1223">
        <v>0</v>
      </c>
      <c r="U1223" s="50">
        <v>46273.655081018522</v>
      </c>
      <c r="V1223" s="50">
        <v>46273.655081018522</v>
      </c>
      <c r="W1223" s="51">
        <v>46273</v>
      </c>
      <c r="X1223" t="s">
        <v>1747</v>
      </c>
      <c r="Y1223" t="s">
        <v>492</v>
      </c>
    </row>
    <row r="1224" spans="1:25" ht="15" customHeight="1" x14ac:dyDescent="0.35">
      <c r="A1224">
        <v>4</v>
      </c>
      <c r="B1224" s="50">
        <v>46273.708333333343</v>
      </c>
      <c r="C1224">
        <v>11707394</v>
      </c>
      <c r="D1224">
        <v>100006740502</v>
      </c>
      <c r="E1224" t="s">
        <v>1726</v>
      </c>
      <c r="F1224">
        <v>100</v>
      </c>
      <c r="G1224" t="s">
        <v>1745</v>
      </c>
      <c r="H1224" t="s">
        <v>1760</v>
      </c>
      <c r="I1224">
        <v>6000601</v>
      </c>
      <c r="J1224">
        <v>4</v>
      </c>
      <c r="K1224" t="s">
        <v>1921</v>
      </c>
      <c r="L1224" t="s">
        <v>1922</v>
      </c>
      <c r="N1224">
        <v>0</v>
      </c>
      <c r="O1224">
        <v>1</v>
      </c>
      <c r="P1224">
        <v>1</v>
      </c>
      <c r="Q1224">
        <v>1</v>
      </c>
      <c r="R1224">
        <v>0</v>
      </c>
      <c r="S1224">
        <v>0</v>
      </c>
      <c r="T1224">
        <v>0</v>
      </c>
      <c r="U1224" s="50">
        <v>46273.655081018522</v>
      </c>
      <c r="V1224" s="50">
        <v>46273.655081018522</v>
      </c>
      <c r="W1224" s="51">
        <v>46273</v>
      </c>
      <c r="X1224" t="s">
        <v>1747</v>
      </c>
      <c r="Y1224" t="s">
        <v>492</v>
      </c>
    </row>
    <row r="1225" spans="1:25" ht="15" customHeight="1" x14ac:dyDescent="0.35">
      <c r="A1225">
        <v>4</v>
      </c>
      <c r="B1225" s="50">
        <v>46273.708333333343</v>
      </c>
      <c r="C1225">
        <v>11707395</v>
      </c>
      <c r="D1225">
        <v>100006740502</v>
      </c>
      <c r="E1225" t="s">
        <v>1726</v>
      </c>
      <c r="F1225">
        <v>100</v>
      </c>
      <c r="G1225" t="s">
        <v>1745</v>
      </c>
      <c r="H1225" t="s">
        <v>1760</v>
      </c>
      <c r="I1225">
        <v>6000601</v>
      </c>
      <c r="J1225">
        <v>4</v>
      </c>
      <c r="K1225" t="s">
        <v>1839</v>
      </c>
      <c r="L1225" t="s">
        <v>1840</v>
      </c>
      <c r="N1225">
        <v>0</v>
      </c>
      <c r="O1225">
        <v>1</v>
      </c>
      <c r="P1225">
        <v>1</v>
      </c>
      <c r="Q1225">
        <v>1</v>
      </c>
      <c r="R1225">
        <v>0</v>
      </c>
      <c r="S1225">
        <v>0</v>
      </c>
      <c r="T1225">
        <v>0</v>
      </c>
      <c r="U1225" s="50">
        <v>46273.655081018522</v>
      </c>
      <c r="V1225" s="50">
        <v>46273.655081018522</v>
      </c>
      <c r="W1225" s="51">
        <v>46273</v>
      </c>
      <c r="X1225" t="s">
        <v>1747</v>
      </c>
      <c r="Y1225" t="s">
        <v>492</v>
      </c>
    </row>
    <row r="1226" spans="1:25" ht="15" customHeight="1" x14ac:dyDescent="0.35">
      <c r="A1226">
        <v>4</v>
      </c>
      <c r="B1226" s="50">
        <v>46273.708333333343</v>
      </c>
      <c r="C1226">
        <v>11707396</v>
      </c>
      <c r="D1226">
        <v>100006740503</v>
      </c>
      <c r="E1226" t="s">
        <v>1726</v>
      </c>
      <c r="F1226">
        <v>100</v>
      </c>
      <c r="G1226" t="s">
        <v>1745</v>
      </c>
      <c r="H1226" t="s">
        <v>1760</v>
      </c>
      <c r="I1226">
        <v>6001001</v>
      </c>
      <c r="J1226">
        <v>3</v>
      </c>
      <c r="K1226" t="s">
        <v>1805</v>
      </c>
      <c r="L1226" t="s">
        <v>1806</v>
      </c>
      <c r="N1226">
        <v>0</v>
      </c>
      <c r="O1226">
        <v>1</v>
      </c>
      <c r="P1226">
        <v>1</v>
      </c>
      <c r="Q1226">
        <v>1</v>
      </c>
      <c r="R1226">
        <v>0</v>
      </c>
      <c r="S1226">
        <v>0</v>
      </c>
      <c r="T1226">
        <v>0</v>
      </c>
      <c r="U1226" s="50">
        <v>46273.655081018522</v>
      </c>
      <c r="V1226" s="50">
        <v>46273.655081018522</v>
      </c>
      <c r="W1226" s="51">
        <v>46273</v>
      </c>
      <c r="X1226" t="s">
        <v>1747</v>
      </c>
      <c r="Y1226" t="s">
        <v>492</v>
      </c>
    </row>
    <row r="1227" spans="1:25" ht="15" customHeight="1" x14ac:dyDescent="0.35">
      <c r="A1227">
        <v>4</v>
      </c>
      <c r="B1227" s="50">
        <v>46273.708333333343</v>
      </c>
      <c r="C1227">
        <v>11707397</v>
      </c>
      <c r="D1227">
        <v>100006740503</v>
      </c>
      <c r="E1227" t="s">
        <v>1726</v>
      </c>
      <c r="F1227">
        <v>100</v>
      </c>
      <c r="G1227" t="s">
        <v>1745</v>
      </c>
      <c r="H1227" t="s">
        <v>1760</v>
      </c>
      <c r="I1227">
        <v>6001001</v>
      </c>
      <c r="J1227">
        <v>3</v>
      </c>
      <c r="K1227" t="s">
        <v>1923</v>
      </c>
      <c r="L1227" t="s">
        <v>1924</v>
      </c>
      <c r="N1227">
        <v>0</v>
      </c>
      <c r="O1227">
        <v>2</v>
      </c>
      <c r="P1227">
        <v>2</v>
      </c>
      <c r="Q1227">
        <v>2</v>
      </c>
      <c r="R1227">
        <v>0</v>
      </c>
      <c r="S1227">
        <v>0</v>
      </c>
      <c r="T1227">
        <v>0</v>
      </c>
      <c r="U1227" s="50">
        <v>46273.655081018522</v>
      </c>
      <c r="V1227" s="50">
        <v>46273.655081018522</v>
      </c>
      <c r="W1227" s="51">
        <v>46273</v>
      </c>
      <c r="X1227" t="s">
        <v>1747</v>
      </c>
      <c r="Y1227" t="s">
        <v>492</v>
      </c>
    </row>
    <row r="1228" spans="1:25" ht="15" customHeight="1" x14ac:dyDescent="0.35">
      <c r="A1228">
        <v>4</v>
      </c>
      <c r="B1228" s="50">
        <v>46273.708333333343</v>
      </c>
      <c r="C1228">
        <v>11707398</v>
      </c>
      <c r="D1228">
        <v>100006740503</v>
      </c>
      <c r="E1228" t="s">
        <v>1726</v>
      </c>
      <c r="F1228">
        <v>100</v>
      </c>
      <c r="G1228" t="s">
        <v>1745</v>
      </c>
      <c r="H1228" t="s">
        <v>1760</v>
      </c>
      <c r="I1228">
        <v>6001001</v>
      </c>
      <c r="J1228">
        <v>3</v>
      </c>
      <c r="K1228" t="s">
        <v>1785</v>
      </c>
      <c r="L1228" t="s">
        <v>1786</v>
      </c>
      <c r="N1228">
        <v>0</v>
      </c>
      <c r="O1228">
        <v>2</v>
      </c>
      <c r="P1228">
        <v>2</v>
      </c>
      <c r="Q1228">
        <v>2</v>
      </c>
      <c r="R1228">
        <v>0</v>
      </c>
      <c r="S1228">
        <v>0</v>
      </c>
      <c r="T1228">
        <v>0</v>
      </c>
      <c r="U1228" s="50">
        <v>46273.655081018522</v>
      </c>
      <c r="V1228" s="50">
        <v>46273.655081018522</v>
      </c>
      <c r="W1228" s="51">
        <v>46273</v>
      </c>
      <c r="X1228" t="s">
        <v>1747</v>
      </c>
      <c r="Y1228" t="s">
        <v>492</v>
      </c>
    </row>
    <row r="1229" spans="1:25" ht="15" customHeight="1" x14ac:dyDescent="0.35">
      <c r="A1229">
        <v>4</v>
      </c>
      <c r="B1229" s="50">
        <v>46273.708333333343</v>
      </c>
      <c r="C1229">
        <v>11707399</v>
      </c>
      <c r="D1229">
        <v>100006740503</v>
      </c>
      <c r="E1229" t="s">
        <v>1726</v>
      </c>
      <c r="F1229">
        <v>100</v>
      </c>
      <c r="G1229" t="s">
        <v>1745</v>
      </c>
      <c r="H1229" t="s">
        <v>1760</v>
      </c>
      <c r="I1229">
        <v>6001001</v>
      </c>
      <c r="J1229">
        <v>3</v>
      </c>
      <c r="K1229" t="s">
        <v>1871</v>
      </c>
      <c r="L1229" t="s">
        <v>1872</v>
      </c>
      <c r="N1229">
        <v>0</v>
      </c>
      <c r="O1229">
        <v>1</v>
      </c>
      <c r="P1229">
        <v>1</v>
      </c>
      <c r="Q1229">
        <v>1</v>
      </c>
      <c r="R1229">
        <v>0</v>
      </c>
      <c r="S1229">
        <v>0</v>
      </c>
      <c r="T1229">
        <v>0</v>
      </c>
      <c r="U1229" s="50">
        <v>46273.655081018522</v>
      </c>
      <c r="V1229" s="50">
        <v>46273.655081018522</v>
      </c>
      <c r="W1229" s="51">
        <v>46273</v>
      </c>
      <c r="X1229" t="s">
        <v>1747</v>
      </c>
      <c r="Y1229" t="s">
        <v>492</v>
      </c>
    </row>
    <row r="1230" spans="1:25" ht="15" customHeight="1" x14ac:dyDescent="0.35">
      <c r="A1230">
        <v>4</v>
      </c>
      <c r="B1230" s="50">
        <v>46273.708333333343</v>
      </c>
      <c r="C1230">
        <v>11707400</v>
      </c>
      <c r="D1230">
        <v>100006740503</v>
      </c>
      <c r="E1230" t="s">
        <v>1726</v>
      </c>
      <c r="F1230">
        <v>100</v>
      </c>
      <c r="G1230" t="s">
        <v>1745</v>
      </c>
      <c r="H1230" t="s">
        <v>1760</v>
      </c>
      <c r="I1230">
        <v>6001001</v>
      </c>
      <c r="J1230">
        <v>3</v>
      </c>
      <c r="K1230" t="s">
        <v>1845</v>
      </c>
      <c r="L1230" t="s">
        <v>1846</v>
      </c>
      <c r="N1230">
        <v>0</v>
      </c>
      <c r="O1230">
        <v>1</v>
      </c>
      <c r="P1230">
        <v>1</v>
      </c>
      <c r="Q1230">
        <v>1</v>
      </c>
      <c r="R1230">
        <v>0</v>
      </c>
      <c r="S1230">
        <v>0</v>
      </c>
      <c r="T1230">
        <v>0</v>
      </c>
      <c r="U1230" s="50">
        <v>46273.655081018522</v>
      </c>
      <c r="V1230" s="50">
        <v>46273.655081018522</v>
      </c>
      <c r="W1230" s="51">
        <v>46273</v>
      </c>
      <c r="X1230" t="s">
        <v>1747</v>
      </c>
      <c r="Y1230" t="s">
        <v>492</v>
      </c>
    </row>
    <row r="1231" spans="1:25" ht="15" customHeight="1" x14ac:dyDescent="0.35">
      <c r="A1231">
        <v>4</v>
      </c>
      <c r="B1231" s="50">
        <v>46273.708333333343</v>
      </c>
      <c r="C1231">
        <v>11707401</v>
      </c>
      <c r="D1231">
        <v>100006740504</v>
      </c>
      <c r="E1231" t="s">
        <v>1726</v>
      </c>
      <c r="F1231">
        <v>100</v>
      </c>
      <c r="G1231" t="s">
        <v>1745</v>
      </c>
      <c r="H1231" t="s">
        <v>1760</v>
      </c>
      <c r="I1231">
        <v>6010301</v>
      </c>
      <c r="J1231">
        <v>4</v>
      </c>
      <c r="K1231" t="s">
        <v>1925</v>
      </c>
      <c r="L1231" t="s">
        <v>1926</v>
      </c>
      <c r="N1231">
        <v>0</v>
      </c>
      <c r="O1231">
        <v>1</v>
      </c>
      <c r="P1231">
        <v>1</v>
      </c>
      <c r="Q1231">
        <v>1</v>
      </c>
      <c r="R1231">
        <v>0</v>
      </c>
      <c r="S1231">
        <v>0</v>
      </c>
      <c r="T1231">
        <v>0</v>
      </c>
      <c r="U1231" s="50">
        <v>46273.655081018522</v>
      </c>
      <c r="V1231" s="50">
        <v>46273.655081018522</v>
      </c>
      <c r="W1231" s="51">
        <v>46273</v>
      </c>
      <c r="X1231" t="s">
        <v>1747</v>
      </c>
      <c r="Y1231" t="s">
        <v>492</v>
      </c>
    </row>
    <row r="1232" spans="1:25" ht="15" customHeight="1" x14ac:dyDescent="0.35">
      <c r="A1232">
        <v>4</v>
      </c>
      <c r="B1232" s="50">
        <v>46273.708333333343</v>
      </c>
      <c r="C1232">
        <v>11707402</v>
      </c>
      <c r="D1232">
        <v>100006740504</v>
      </c>
      <c r="E1232" t="s">
        <v>1726</v>
      </c>
      <c r="F1232">
        <v>100</v>
      </c>
      <c r="G1232" t="s">
        <v>1745</v>
      </c>
      <c r="H1232" t="s">
        <v>1760</v>
      </c>
      <c r="I1232">
        <v>6010301</v>
      </c>
      <c r="J1232">
        <v>4</v>
      </c>
      <c r="K1232" t="s">
        <v>1927</v>
      </c>
      <c r="L1232" t="s">
        <v>1928</v>
      </c>
      <c r="N1232">
        <v>0</v>
      </c>
      <c r="O1232">
        <v>1</v>
      </c>
      <c r="P1232">
        <v>1</v>
      </c>
      <c r="Q1232">
        <v>1</v>
      </c>
      <c r="R1232">
        <v>0</v>
      </c>
      <c r="S1232">
        <v>0</v>
      </c>
      <c r="T1232">
        <v>0</v>
      </c>
      <c r="U1232" s="50">
        <v>46273.655081018522</v>
      </c>
      <c r="V1232" s="50">
        <v>46273.655081018522</v>
      </c>
      <c r="W1232" s="51">
        <v>46273</v>
      </c>
      <c r="X1232" t="s">
        <v>1747</v>
      </c>
      <c r="Y1232" t="s">
        <v>492</v>
      </c>
    </row>
    <row r="1233" spans="1:25" ht="15" customHeight="1" x14ac:dyDescent="0.35">
      <c r="A1233">
        <v>4</v>
      </c>
      <c r="B1233" s="50">
        <v>46273.708333333343</v>
      </c>
      <c r="C1233">
        <v>11707403</v>
      </c>
      <c r="D1233">
        <v>100006740504</v>
      </c>
      <c r="E1233" t="s">
        <v>1726</v>
      </c>
      <c r="F1233">
        <v>100</v>
      </c>
      <c r="G1233" t="s">
        <v>1745</v>
      </c>
      <c r="H1233" t="s">
        <v>1760</v>
      </c>
      <c r="I1233">
        <v>6010301</v>
      </c>
      <c r="J1233">
        <v>4</v>
      </c>
      <c r="K1233" t="s">
        <v>1929</v>
      </c>
      <c r="L1233" t="s">
        <v>1930</v>
      </c>
      <c r="N1233">
        <v>0</v>
      </c>
      <c r="O1233">
        <v>2</v>
      </c>
      <c r="P1233">
        <v>2</v>
      </c>
      <c r="Q1233">
        <v>2</v>
      </c>
      <c r="R1233">
        <v>0</v>
      </c>
      <c r="S1233">
        <v>0</v>
      </c>
      <c r="T1233">
        <v>0</v>
      </c>
      <c r="U1233" s="50">
        <v>46273.655081018522</v>
      </c>
      <c r="V1233" s="50">
        <v>46273.655081018522</v>
      </c>
      <c r="W1233" s="51">
        <v>46273</v>
      </c>
      <c r="X1233" t="s">
        <v>1747</v>
      </c>
      <c r="Y1233" t="s">
        <v>492</v>
      </c>
    </row>
    <row r="1234" spans="1:25" ht="15" customHeight="1" x14ac:dyDescent="0.35">
      <c r="A1234">
        <v>4</v>
      </c>
      <c r="B1234" s="50">
        <v>46273.708333333343</v>
      </c>
      <c r="C1234">
        <v>11707404</v>
      </c>
      <c r="D1234">
        <v>100006740505</v>
      </c>
      <c r="E1234" t="s">
        <v>1726</v>
      </c>
      <c r="F1234">
        <v>100</v>
      </c>
      <c r="G1234" t="s">
        <v>1745</v>
      </c>
      <c r="H1234" t="s">
        <v>1760</v>
      </c>
      <c r="I1234">
        <v>6010302</v>
      </c>
      <c r="J1234">
        <v>5</v>
      </c>
      <c r="K1234" t="s">
        <v>1931</v>
      </c>
      <c r="L1234" t="s">
        <v>1932</v>
      </c>
      <c r="N1234">
        <v>0</v>
      </c>
      <c r="O1234">
        <v>1</v>
      </c>
      <c r="P1234">
        <v>1</v>
      </c>
      <c r="Q1234">
        <v>1</v>
      </c>
      <c r="R1234">
        <v>0</v>
      </c>
      <c r="S1234">
        <v>0</v>
      </c>
      <c r="T1234">
        <v>0</v>
      </c>
      <c r="U1234" s="50">
        <v>46273.655081018522</v>
      </c>
      <c r="V1234" s="50">
        <v>46273.655081018522</v>
      </c>
      <c r="W1234" s="51">
        <v>46273</v>
      </c>
      <c r="X1234" t="s">
        <v>1747</v>
      </c>
      <c r="Y1234" t="s">
        <v>492</v>
      </c>
    </row>
    <row r="1235" spans="1:25" ht="15" customHeight="1" x14ac:dyDescent="0.35">
      <c r="A1235">
        <v>4</v>
      </c>
      <c r="B1235" s="50">
        <v>46273.708333333343</v>
      </c>
      <c r="C1235">
        <v>11707405</v>
      </c>
      <c r="D1235">
        <v>100006740506</v>
      </c>
      <c r="E1235" t="s">
        <v>1726</v>
      </c>
      <c r="F1235">
        <v>100</v>
      </c>
      <c r="G1235" t="s">
        <v>1745</v>
      </c>
      <c r="H1235" t="s">
        <v>1760</v>
      </c>
      <c r="I1235">
        <v>6011801</v>
      </c>
      <c r="J1235">
        <v>3</v>
      </c>
      <c r="K1235" t="s">
        <v>1933</v>
      </c>
      <c r="L1235" t="s">
        <v>1934</v>
      </c>
      <c r="N1235">
        <v>0</v>
      </c>
      <c r="O1235">
        <v>1</v>
      </c>
      <c r="P1235">
        <v>1</v>
      </c>
      <c r="Q1235">
        <v>1</v>
      </c>
      <c r="R1235">
        <v>0</v>
      </c>
      <c r="S1235">
        <v>0</v>
      </c>
      <c r="T1235">
        <v>0</v>
      </c>
      <c r="U1235" s="50">
        <v>46273.655081018522</v>
      </c>
      <c r="V1235" s="50">
        <v>46273.655081018522</v>
      </c>
      <c r="W1235" s="51">
        <v>46273</v>
      </c>
      <c r="X1235" t="s">
        <v>1747</v>
      </c>
      <c r="Y1235" t="s">
        <v>492</v>
      </c>
    </row>
    <row r="1236" spans="1:25" ht="15" customHeight="1" x14ac:dyDescent="0.35">
      <c r="A1236">
        <v>4</v>
      </c>
      <c r="B1236" s="50">
        <v>46273.708333333343</v>
      </c>
      <c r="C1236">
        <v>11707406</v>
      </c>
      <c r="D1236">
        <v>100006740506</v>
      </c>
      <c r="E1236" t="s">
        <v>1726</v>
      </c>
      <c r="F1236">
        <v>100</v>
      </c>
      <c r="G1236" t="s">
        <v>1745</v>
      </c>
      <c r="H1236" t="s">
        <v>1760</v>
      </c>
      <c r="I1236">
        <v>6011801</v>
      </c>
      <c r="J1236">
        <v>3</v>
      </c>
      <c r="K1236" t="s">
        <v>1855</v>
      </c>
      <c r="L1236" t="s">
        <v>1856</v>
      </c>
      <c r="N1236">
        <v>0</v>
      </c>
      <c r="O1236">
        <v>6</v>
      </c>
      <c r="P1236">
        <v>6</v>
      </c>
      <c r="Q1236">
        <v>6</v>
      </c>
      <c r="R1236">
        <v>0</v>
      </c>
      <c r="S1236">
        <v>0</v>
      </c>
      <c r="T1236">
        <v>0</v>
      </c>
      <c r="U1236" s="50">
        <v>46273.655081018522</v>
      </c>
      <c r="V1236" s="50">
        <v>46273.655081018522</v>
      </c>
      <c r="W1236" s="51">
        <v>46273</v>
      </c>
      <c r="X1236" t="s">
        <v>1747</v>
      </c>
      <c r="Y1236" t="s">
        <v>492</v>
      </c>
    </row>
    <row r="1237" spans="1:25" ht="15" customHeight="1" x14ac:dyDescent="0.35">
      <c r="A1237">
        <v>4</v>
      </c>
      <c r="B1237" s="50">
        <v>46273.708333333343</v>
      </c>
      <c r="C1237">
        <v>11707407</v>
      </c>
      <c r="D1237">
        <v>100006740506</v>
      </c>
      <c r="E1237" t="s">
        <v>1726</v>
      </c>
      <c r="F1237">
        <v>100</v>
      </c>
      <c r="G1237" t="s">
        <v>1745</v>
      </c>
      <c r="H1237" t="s">
        <v>1760</v>
      </c>
      <c r="I1237">
        <v>6011801</v>
      </c>
      <c r="J1237">
        <v>3</v>
      </c>
      <c r="K1237" t="s">
        <v>1857</v>
      </c>
      <c r="L1237" t="s">
        <v>1858</v>
      </c>
      <c r="N1237">
        <v>0</v>
      </c>
      <c r="O1237">
        <v>1</v>
      </c>
      <c r="P1237">
        <v>1</v>
      </c>
      <c r="Q1237">
        <v>1</v>
      </c>
      <c r="R1237">
        <v>0</v>
      </c>
      <c r="S1237">
        <v>0</v>
      </c>
      <c r="T1237">
        <v>0</v>
      </c>
      <c r="U1237" s="50">
        <v>46273.655081018522</v>
      </c>
      <c r="V1237" s="50">
        <v>46273.655081018522</v>
      </c>
      <c r="W1237" s="51">
        <v>46273</v>
      </c>
      <c r="X1237" t="s">
        <v>1747</v>
      </c>
      <c r="Y1237" t="s">
        <v>492</v>
      </c>
    </row>
    <row r="1238" spans="1:25" ht="15" customHeight="1" x14ac:dyDescent="0.35">
      <c r="A1238">
        <v>4</v>
      </c>
      <c r="B1238" s="50">
        <v>46273.708333333343</v>
      </c>
      <c r="C1238">
        <v>11707408</v>
      </c>
      <c r="D1238">
        <v>100006740506</v>
      </c>
      <c r="E1238" t="s">
        <v>1726</v>
      </c>
      <c r="F1238">
        <v>100</v>
      </c>
      <c r="G1238" t="s">
        <v>1745</v>
      </c>
      <c r="H1238" t="s">
        <v>1760</v>
      </c>
      <c r="I1238">
        <v>6011801</v>
      </c>
      <c r="J1238">
        <v>3</v>
      </c>
      <c r="K1238" t="s">
        <v>1935</v>
      </c>
      <c r="L1238" t="s">
        <v>1936</v>
      </c>
      <c r="N1238">
        <v>0</v>
      </c>
      <c r="O1238">
        <v>1</v>
      </c>
      <c r="P1238">
        <v>1</v>
      </c>
      <c r="Q1238">
        <v>1</v>
      </c>
      <c r="R1238">
        <v>0</v>
      </c>
      <c r="S1238">
        <v>0</v>
      </c>
      <c r="T1238">
        <v>0</v>
      </c>
      <c r="U1238" s="50">
        <v>46273.655081018522</v>
      </c>
      <c r="V1238" s="50">
        <v>46273.655081018522</v>
      </c>
      <c r="W1238" s="51">
        <v>46273</v>
      </c>
      <c r="X1238" t="s">
        <v>1747</v>
      </c>
      <c r="Y1238" t="s">
        <v>492</v>
      </c>
    </row>
    <row r="1239" spans="1:25" ht="15" customHeight="1" x14ac:dyDescent="0.35">
      <c r="A1239">
        <v>4</v>
      </c>
      <c r="B1239" s="50">
        <v>46273.708333333343</v>
      </c>
      <c r="C1239">
        <v>11707409</v>
      </c>
      <c r="D1239">
        <v>100006740506</v>
      </c>
      <c r="E1239" t="s">
        <v>1726</v>
      </c>
      <c r="F1239">
        <v>100</v>
      </c>
      <c r="G1239" t="s">
        <v>1745</v>
      </c>
      <c r="H1239" t="s">
        <v>1760</v>
      </c>
      <c r="I1239">
        <v>6011801</v>
      </c>
      <c r="J1239">
        <v>3</v>
      </c>
      <c r="K1239" t="s">
        <v>1859</v>
      </c>
      <c r="L1239" t="s">
        <v>1860</v>
      </c>
      <c r="N1239">
        <v>0</v>
      </c>
      <c r="O1239">
        <v>1</v>
      </c>
      <c r="P1239">
        <v>1</v>
      </c>
      <c r="Q1239">
        <v>1</v>
      </c>
      <c r="R1239">
        <v>0</v>
      </c>
      <c r="S1239">
        <v>0</v>
      </c>
      <c r="T1239">
        <v>0</v>
      </c>
      <c r="U1239" s="50">
        <v>46273.655081018522</v>
      </c>
      <c r="V1239" s="50">
        <v>46273.655081018522</v>
      </c>
      <c r="W1239" s="51">
        <v>46273</v>
      </c>
      <c r="X1239" t="s">
        <v>1747</v>
      </c>
      <c r="Y1239" t="s">
        <v>492</v>
      </c>
    </row>
    <row r="1240" spans="1:25" ht="15" customHeight="1" x14ac:dyDescent="0.35">
      <c r="A1240">
        <v>4</v>
      </c>
      <c r="B1240" s="50">
        <v>46273.708333333343</v>
      </c>
      <c r="C1240">
        <v>11707410</v>
      </c>
      <c r="D1240">
        <v>100006740506</v>
      </c>
      <c r="E1240" t="s">
        <v>1726</v>
      </c>
      <c r="F1240">
        <v>100</v>
      </c>
      <c r="G1240" t="s">
        <v>1745</v>
      </c>
      <c r="H1240" t="s">
        <v>1760</v>
      </c>
      <c r="I1240">
        <v>6011801</v>
      </c>
      <c r="J1240">
        <v>3</v>
      </c>
      <c r="K1240" t="s">
        <v>1809</v>
      </c>
      <c r="L1240" t="s">
        <v>1810</v>
      </c>
      <c r="N1240">
        <v>0</v>
      </c>
      <c r="O1240">
        <v>3</v>
      </c>
      <c r="P1240">
        <v>3</v>
      </c>
      <c r="Q1240">
        <v>3</v>
      </c>
      <c r="R1240">
        <v>0</v>
      </c>
      <c r="S1240">
        <v>0</v>
      </c>
      <c r="T1240">
        <v>0</v>
      </c>
      <c r="U1240" s="50">
        <v>46273.655081018522</v>
      </c>
      <c r="V1240" s="50">
        <v>46273.655081018522</v>
      </c>
      <c r="W1240" s="51">
        <v>46273</v>
      </c>
      <c r="X1240" t="s">
        <v>1747</v>
      </c>
      <c r="Y1240" t="s">
        <v>492</v>
      </c>
    </row>
    <row r="1241" spans="1:25" ht="15" customHeight="1" x14ac:dyDescent="0.35">
      <c r="A1241">
        <v>4</v>
      </c>
      <c r="B1241" s="50">
        <v>46273.708333333343</v>
      </c>
      <c r="C1241">
        <v>11707481</v>
      </c>
      <c r="D1241">
        <v>100006740539</v>
      </c>
      <c r="E1241" t="s">
        <v>1726</v>
      </c>
      <c r="F1241">
        <v>100</v>
      </c>
      <c r="G1241" t="s">
        <v>1745</v>
      </c>
      <c r="H1241" t="s">
        <v>1760</v>
      </c>
      <c r="I1241">
        <v>5966902</v>
      </c>
      <c r="J1241">
        <v>2</v>
      </c>
      <c r="K1241" t="s">
        <v>1937</v>
      </c>
      <c r="L1241" t="s">
        <v>1938</v>
      </c>
      <c r="N1241">
        <v>0</v>
      </c>
      <c r="O1241">
        <v>1</v>
      </c>
      <c r="P1241">
        <v>1</v>
      </c>
      <c r="Q1241">
        <v>1</v>
      </c>
      <c r="R1241">
        <v>0</v>
      </c>
      <c r="S1241">
        <v>0</v>
      </c>
      <c r="T1241">
        <v>0</v>
      </c>
      <c r="U1241" s="50">
        <v>46273.655081018522</v>
      </c>
      <c r="V1241" s="50">
        <v>46273.655081018522</v>
      </c>
      <c r="W1241" s="51">
        <v>46273</v>
      </c>
      <c r="X1241" t="s">
        <v>1747</v>
      </c>
      <c r="Y1241" t="s">
        <v>492</v>
      </c>
    </row>
    <row r="1242" spans="1:25" ht="15" customHeight="1" x14ac:dyDescent="0.35">
      <c r="A1242">
        <v>4</v>
      </c>
      <c r="B1242" s="50">
        <v>46273.708333333343</v>
      </c>
      <c r="C1242">
        <v>11707482</v>
      </c>
      <c r="D1242">
        <v>100006740540</v>
      </c>
      <c r="E1242" t="s">
        <v>1726</v>
      </c>
      <c r="F1242">
        <v>100</v>
      </c>
      <c r="G1242" t="s">
        <v>1745</v>
      </c>
      <c r="H1242" t="s">
        <v>1760</v>
      </c>
      <c r="I1242">
        <v>6003401</v>
      </c>
      <c r="J1242">
        <v>2</v>
      </c>
      <c r="K1242" t="s">
        <v>1939</v>
      </c>
      <c r="L1242" t="s">
        <v>1940</v>
      </c>
      <c r="N1242">
        <v>0</v>
      </c>
      <c r="O1242">
        <v>10</v>
      </c>
      <c r="P1242">
        <v>10</v>
      </c>
      <c r="Q1242">
        <v>10</v>
      </c>
      <c r="R1242">
        <v>0</v>
      </c>
      <c r="S1242">
        <v>0</v>
      </c>
      <c r="T1242">
        <v>0</v>
      </c>
      <c r="U1242" s="50">
        <v>46273.655092592591</v>
      </c>
      <c r="V1242" s="50">
        <v>46273.655092592591</v>
      </c>
      <c r="W1242" s="51">
        <v>46273</v>
      </c>
      <c r="X1242" t="s">
        <v>1747</v>
      </c>
      <c r="Y1242" t="s">
        <v>492</v>
      </c>
    </row>
    <row r="1243" spans="1:25" ht="15" customHeight="1" x14ac:dyDescent="0.35">
      <c r="A1243">
        <v>4</v>
      </c>
      <c r="B1243" s="50">
        <v>46273.708333333343</v>
      </c>
      <c r="C1243">
        <v>11707483</v>
      </c>
      <c r="D1243">
        <v>100006740541</v>
      </c>
      <c r="E1243" t="s">
        <v>1726</v>
      </c>
      <c r="F1243">
        <v>100</v>
      </c>
      <c r="G1243" t="s">
        <v>1745</v>
      </c>
      <c r="H1243" t="s">
        <v>1760</v>
      </c>
      <c r="I1243">
        <v>6003403</v>
      </c>
      <c r="J1243">
        <v>2</v>
      </c>
      <c r="K1243" t="s">
        <v>1941</v>
      </c>
      <c r="L1243" t="s">
        <v>1942</v>
      </c>
      <c r="N1243">
        <v>0</v>
      </c>
      <c r="O1243">
        <v>4</v>
      </c>
      <c r="P1243">
        <v>4</v>
      </c>
      <c r="Q1243">
        <v>4</v>
      </c>
      <c r="R1243">
        <v>0</v>
      </c>
      <c r="S1243">
        <v>0</v>
      </c>
      <c r="T1243">
        <v>0</v>
      </c>
      <c r="U1243" s="50">
        <v>46273.655092592591</v>
      </c>
      <c r="V1243" s="50">
        <v>46273.655092592591</v>
      </c>
      <c r="W1243" s="51">
        <v>46273</v>
      </c>
      <c r="X1243" t="s">
        <v>1747</v>
      </c>
      <c r="Y1243" t="s">
        <v>492</v>
      </c>
    </row>
    <row r="1244" spans="1:25" ht="15" customHeight="1" x14ac:dyDescent="0.35">
      <c r="A1244">
        <v>4</v>
      </c>
      <c r="B1244" s="50">
        <v>46273.708333333343</v>
      </c>
      <c r="C1244">
        <v>11707485</v>
      </c>
      <c r="D1244">
        <v>100006740544</v>
      </c>
      <c r="E1244" t="s">
        <v>1726</v>
      </c>
      <c r="F1244">
        <v>100</v>
      </c>
      <c r="G1244" t="s">
        <v>1745</v>
      </c>
      <c r="H1244" t="s">
        <v>1760</v>
      </c>
      <c r="I1244">
        <v>5981602</v>
      </c>
      <c r="J1244">
        <v>2</v>
      </c>
      <c r="K1244" t="s">
        <v>1945</v>
      </c>
      <c r="L1244" t="s">
        <v>1946</v>
      </c>
      <c r="N1244">
        <v>0</v>
      </c>
      <c r="O1244">
        <v>3</v>
      </c>
      <c r="P1244">
        <v>3</v>
      </c>
      <c r="Q1244">
        <v>3</v>
      </c>
      <c r="R1244">
        <v>0</v>
      </c>
      <c r="S1244">
        <v>0</v>
      </c>
      <c r="T1244">
        <v>0</v>
      </c>
      <c r="U1244" s="50">
        <v>46273.655092592591</v>
      </c>
      <c r="V1244" s="50">
        <v>46273.655092592591</v>
      </c>
      <c r="W1244" s="51">
        <v>46273</v>
      </c>
      <c r="X1244" t="s">
        <v>1747</v>
      </c>
      <c r="Y1244" t="s">
        <v>492</v>
      </c>
    </row>
    <row r="1245" spans="1:25" ht="15" customHeight="1" x14ac:dyDescent="0.35">
      <c r="A1245">
        <v>4</v>
      </c>
      <c r="B1245" s="50">
        <v>46273.708333333343</v>
      </c>
      <c r="C1245">
        <v>11707486</v>
      </c>
      <c r="D1245">
        <v>100006740545</v>
      </c>
      <c r="E1245" t="s">
        <v>1726</v>
      </c>
      <c r="F1245">
        <v>100</v>
      </c>
      <c r="G1245" t="s">
        <v>1745</v>
      </c>
      <c r="H1245" t="s">
        <v>1760</v>
      </c>
      <c r="I1245">
        <v>5995403</v>
      </c>
      <c r="J1245">
        <v>2</v>
      </c>
      <c r="K1245" t="s">
        <v>1947</v>
      </c>
      <c r="L1245" t="s">
        <v>1948</v>
      </c>
      <c r="N1245">
        <v>0</v>
      </c>
      <c r="O1245">
        <v>1</v>
      </c>
      <c r="P1245">
        <v>1</v>
      </c>
      <c r="Q1245">
        <v>1</v>
      </c>
      <c r="R1245">
        <v>0</v>
      </c>
      <c r="S1245">
        <v>0</v>
      </c>
      <c r="T1245">
        <v>0</v>
      </c>
      <c r="U1245" s="50">
        <v>46273.655092592591</v>
      </c>
      <c r="V1245" s="50">
        <v>46273.655092592591</v>
      </c>
      <c r="W1245" s="51">
        <v>46273</v>
      </c>
      <c r="X1245" t="s">
        <v>1747</v>
      </c>
      <c r="Y1245" t="s">
        <v>492</v>
      </c>
    </row>
    <row r="1246" spans="1:25" ht="15" customHeight="1" x14ac:dyDescent="0.35">
      <c r="A1246">
        <v>4</v>
      </c>
      <c r="B1246" s="50">
        <v>46273.708333333343</v>
      </c>
      <c r="C1246">
        <v>11707487</v>
      </c>
      <c r="D1246">
        <v>100006740545</v>
      </c>
      <c r="E1246" t="s">
        <v>1726</v>
      </c>
      <c r="F1246">
        <v>100</v>
      </c>
      <c r="G1246" t="s">
        <v>1745</v>
      </c>
      <c r="H1246" t="s">
        <v>1760</v>
      </c>
      <c r="I1246">
        <v>5995403</v>
      </c>
      <c r="J1246">
        <v>2</v>
      </c>
      <c r="K1246" t="s">
        <v>1949</v>
      </c>
      <c r="L1246" t="s">
        <v>1950</v>
      </c>
      <c r="N1246">
        <v>0</v>
      </c>
      <c r="O1246">
        <v>2</v>
      </c>
      <c r="P1246">
        <v>2</v>
      </c>
      <c r="Q1246">
        <v>2</v>
      </c>
      <c r="R1246">
        <v>0</v>
      </c>
      <c r="S1246">
        <v>0</v>
      </c>
      <c r="T1246">
        <v>0</v>
      </c>
      <c r="U1246" s="50">
        <v>46273.655092592591</v>
      </c>
      <c r="V1246" s="50">
        <v>46273.655092592591</v>
      </c>
      <c r="W1246" s="51">
        <v>46273</v>
      </c>
      <c r="X1246" t="s">
        <v>1747</v>
      </c>
      <c r="Y1246" t="s">
        <v>492</v>
      </c>
    </row>
    <row r="1247" spans="1:25" ht="15" customHeight="1" x14ac:dyDescent="0.35">
      <c r="A1247">
        <v>4</v>
      </c>
      <c r="B1247" s="50">
        <v>46273.708333333343</v>
      </c>
      <c r="C1247">
        <v>11707488</v>
      </c>
      <c r="D1247">
        <v>100006740545</v>
      </c>
      <c r="E1247" t="s">
        <v>1726</v>
      </c>
      <c r="F1247">
        <v>100</v>
      </c>
      <c r="G1247" t="s">
        <v>1745</v>
      </c>
      <c r="H1247" t="s">
        <v>1760</v>
      </c>
      <c r="I1247">
        <v>5995403</v>
      </c>
      <c r="J1247">
        <v>2</v>
      </c>
      <c r="K1247" t="s">
        <v>1951</v>
      </c>
      <c r="L1247" t="s">
        <v>1952</v>
      </c>
      <c r="N1247">
        <v>0</v>
      </c>
      <c r="O1247">
        <v>2</v>
      </c>
      <c r="P1247">
        <v>2</v>
      </c>
      <c r="Q1247">
        <v>2</v>
      </c>
      <c r="R1247">
        <v>0</v>
      </c>
      <c r="S1247">
        <v>0</v>
      </c>
      <c r="T1247">
        <v>0</v>
      </c>
      <c r="U1247" s="50">
        <v>46273.655092592591</v>
      </c>
      <c r="V1247" s="50">
        <v>46273.655092592591</v>
      </c>
      <c r="W1247" s="51">
        <v>46273</v>
      </c>
      <c r="X1247" t="s">
        <v>1747</v>
      </c>
      <c r="Y1247" t="s">
        <v>492</v>
      </c>
    </row>
    <row r="1248" spans="1:25" ht="15" customHeight="1" x14ac:dyDescent="0.35">
      <c r="A1248">
        <v>4</v>
      </c>
      <c r="B1248" s="50">
        <v>46273.708333333343</v>
      </c>
      <c r="C1248">
        <v>11707489</v>
      </c>
      <c r="D1248">
        <v>100006740546</v>
      </c>
      <c r="E1248" t="s">
        <v>1726</v>
      </c>
      <c r="F1248">
        <v>100</v>
      </c>
      <c r="G1248" t="s">
        <v>1745</v>
      </c>
      <c r="H1248" t="s">
        <v>1760</v>
      </c>
      <c r="I1248">
        <v>5999802</v>
      </c>
      <c r="J1248">
        <v>2</v>
      </c>
      <c r="K1248" t="s">
        <v>1953</v>
      </c>
      <c r="L1248" t="s">
        <v>1954</v>
      </c>
      <c r="N1248">
        <v>0</v>
      </c>
      <c r="O1248">
        <v>3</v>
      </c>
      <c r="P1248">
        <v>3</v>
      </c>
      <c r="Q1248">
        <v>3</v>
      </c>
      <c r="R1248">
        <v>0</v>
      </c>
      <c r="S1248">
        <v>0</v>
      </c>
      <c r="T1248">
        <v>0</v>
      </c>
      <c r="U1248" s="50">
        <v>46273.655092592591</v>
      </c>
      <c r="V1248" s="50">
        <v>46273.655092592591</v>
      </c>
      <c r="W1248" s="51">
        <v>46273</v>
      </c>
      <c r="X1248" t="s">
        <v>1747</v>
      </c>
      <c r="Y1248" t="s">
        <v>492</v>
      </c>
    </row>
    <row r="1249" spans="1:25" ht="15" customHeight="1" x14ac:dyDescent="0.35">
      <c r="A1249">
        <v>4</v>
      </c>
      <c r="B1249" s="50">
        <v>46273.708333333343</v>
      </c>
      <c r="C1249">
        <v>11707490</v>
      </c>
      <c r="D1249">
        <v>100006740547</v>
      </c>
      <c r="E1249" t="s">
        <v>1726</v>
      </c>
      <c r="F1249">
        <v>100</v>
      </c>
      <c r="G1249" t="s">
        <v>1745</v>
      </c>
      <c r="H1249" t="s">
        <v>1760</v>
      </c>
      <c r="I1249">
        <v>5982902</v>
      </c>
      <c r="J1249">
        <v>2</v>
      </c>
      <c r="K1249" t="s">
        <v>1955</v>
      </c>
      <c r="L1249" t="s">
        <v>1956</v>
      </c>
      <c r="N1249">
        <v>0</v>
      </c>
      <c r="O1249">
        <v>3</v>
      </c>
      <c r="P1249">
        <v>3</v>
      </c>
      <c r="Q1249">
        <v>3</v>
      </c>
      <c r="R1249">
        <v>0</v>
      </c>
      <c r="S1249">
        <v>0</v>
      </c>
      <c r="T1249">
        <v>0</v>
      </c>
      <c r="U1249" s="50">
        <v>46273.655104166668</v>
      </c>
      <c r="V1249" s="50">
        <v>46273.655104166668</v>
      </c>
      <c r="W1249" s="51">
        <v>46273</v>
      </c>
      <c r="X1249" t="s">
        <v>1747</v>
      </c>
      <c r="Y1249" t="s">
        <v>492</v>
      </c>
    </row>
    <row r="1250" spans="1:25" ht="15" customHeight="1" x14ac:dyDescent="0.35">
      <c r="A1250">
        <v>4</v>
      </c>
      <c r="B1250" s="50">
        <v>46273.708333333343</v>
      </c>
      <c r="C1250">
        <v>11707491</v>
      </c>
      <c r="D1250">
        <v>100006740548</v>
      </c>
      <c r="E1250" t="s">
        <v>1726</v>
      </c>
      <c r="F1250">
        <v>100</v>
      </c>
      <c r="G1250" t="s">
        <v>1745</v>
      </c>
      <c r="H1250" t="s">
        <v>1760</v>
      </c>
      <c r="I1250">
        <v>5993602</v>
      </c>
      <c r="J1250">
        <v>2</v>
      </c>
      <c r="K1250" t="s">
        <v>1957</v>
      </c>
      <c r="L1250" t="s">
        <v>1958</v>
      </c>
      <c r="N1250">
        <v>0</v>
      </c>
      <c r="O1250">
        <v>2</v>
      </c>
      <c r="P1250">
        <v>2</v>
      </c>
      <c r="Q1250">
        <v>2</v>
      </c>
      <c r="R1250">
        <v>0</v>
      </c>
      <c r="S1250">
        <v>0</v>
      </c>
      <c r="T1250">
        <v>0</v>
      </c>
      <c r="U1250" s="50">
        <v>46273.655104166668</v>
      </c>
      <c r="V1250" s="50">
        <v>46273.655104166668</v>
      </c>
      <c r="W1250" s="51">
        <v>46273</v>
      </c>
      <c r="X1250" t="s">
        <v>1747</v>
      </c>
      <c r="Y1250" t="s">
        <v>492</v>
      </c>
    </row>
    <row r="1251" spans="1:25" ht="15" customHeight="1" x14ac:dyDescent="0.35">
      <c r="A1251">
        <v>4</v>
      </c>
      <c r="B1251" s="50">
        <v>46273.708333333343</v>
      </c>
      <c r="C1251">
        <v>11707492</v>
      </c>
      <c r="D1251">
        <v>100006740548</v>
      </c>
      <c r="E1251" t="s">
        <v>1726</v>
      </c>
      <c r="F1251">
        <v>100</v>
      </c>
      <c r="G1251" t="s">
        <v>1745</v>
      </c>
      <c r="H1251" t="s">
        <v>1760</v>
      </c>
      <c r="I1251">
        <v>5993602</v>
      </c>
      <c r="J1251">
        <v>2</v>
      </c>
      <c r="K1251" t="s">
        <v>1959</v>
      </c>
      <c r="L1251" t="s">
        <v>1960</v>
      </c>
      <c r="N1251">
        <v>0</v>
      </c>
      <c r="O1251">
        <v>2</v>
      </c>
      <c r="P1251">
        <v>2</v>
      </c>
      <c r="Q1251">
        <v>2</v>
      </c>
      <c r="R1251">
        <v>0</v>
      </c>
      <c r="S1251">
        <v>0</v>
      </c>
      <c r="T1251">
        <v>0</v>
      </c>
      <c r="U1251" s="50">
        <v>46273.655104166668</v>
      </c>
      <c r="V1251" s="50">
        <v>46273.655104166668</v>
      </c>
      <c r="W1251" s="51">
        <v>46273</v>
      </c>
      <c r="X1251" t="s">
        <v>1747</v>
      </c>
      <c r="Y1251" t="s">
        <v>492</v>
      </c>
    </row>
    <row r="1252" spans="1:25" ht="15" customHeight="1" x14ac:dyDescent="0.35">
      <c r="A1252">
        <v>4</v>
      </c>
      <c r="B1252" s="50">
        <v>46273.708333333343</v>
      </c>
      <c r="C1252">
        <v>11707493</v>
      </c>
      <c r="D1252">
        <v>100006740548</v>
      </c>
      <c r="E1252" t="s">
        <v>1726</v>
      </c>
      <c r="F1252">
        <v>100</v>
      </c>
      <c r="G1252" t="s">
        <v>1745</v>
      </c>
      <c r="H1252" t="s">
        <v>1760</v>
      </c>
      <c r="I1252">
        <v>5993602</v>
      </c>
      <c r="J1252">
        <v>2</v>
      </c>
      <c r="K1252" t="s">
        <v>1961</v>
      </c>
      <c r="L1252" t="s">
        <v>1962</v>
      </c>
      <c r="N1252">
        <v>0</v>
      </c>
      <c r="O1252">
        <v>2</v>
      </c>
      <c r="P1252">
        <v>2</v>
      </c>
      <c r="Q1252">
        <v>2</v>
      </c>
      <c r="R1252">
        <v>0</v>
      </c>
      <c r="S1252">
        <v>0</v>
      </c>
      <c r="T1252">
        <v>0</v>
      </c>
      <c r="U1252" s="50">
        <v>46273.655104166668</v>
      </c>
      <c r="V1252" s="50">
        <v>46273.655104166668</v>
      </c>
      <c r="W1252" s="51">
        <v>46273</v>
      </c>
      <c r="X1252" t="s">
        <v>1747</v>
      </c>
      <c r="Y1252" t="s">
        <v>492</v>
      </c>
    </row>
    <row r="1253" spans="1:25" ht="15" customHeight="1" x14ac:dyDescent="0.35">
      <c r="A1253">
        <v>4</v>
      </c>
      <c r="B1253" s="50">
        <v>46273.708333333343</v>
      </c>
      <c r="C1253">
        <v>11707494</v>
      </c>
      <c r="D1253">
        <v>100006740548</v>
      </c>
      <c r="E1253" t="s">
        <v>1726</v>
      </c>
      <c r="F1253">
        <v>100</v>
      </c>
      <c r="G1253" t="s">
        <v>1745</v>
      </c>
      <c r="H1253" t="s">
        <v>1760</v>
      </c>
      <c r="I1253">
        <v>5993602</v>
      </c>
      <c r="J1253">
        <v>2</v>
      </c>
      <c r="K1253" t="s">
        <v>1963</v>
      </c>
      <c r="L1253" t="s">
        <v>1964</v>
      </c>
      <c r="N1253">
        <v>0</v>
      </c>
      <c r="O1253">
        <v>1</v>
      </c>
      <c r="P1253">
        <v>1</v>
      </c>
      <c r="Q1253">
        <v>1</v>
      </c>
      <c r="R1253">
        <v>0</v>
      </c>
      <c r="S1253">
        <v>0</v>
      </c>
      <c r="T1253">
        <v>0</v>
      </c>
      <c r="U1253" s="50">
        <v>46273.655104166668</v>
      </c>
      <c r="V1253" s="50">
        <v>46273.655104166668</v>
      </c>
      <c r="W1253" s="51">
        <v>46273</v>
      </c>
      <c r="X1253" t="s">
        <v>1747</v>
      </c>
      <c r="Y1253" t="s">
        <v>492</v>
      </c>
    </row>
    <row r="1254" spans="1:25" ht="15" customHeight="1" x14ac:dyDescent="0.35">
      <c r="A1254">
        <v>4</v>
      </c>
      <c r="B1254" s="50">
        <v>46273.708333333343</v>
      </c>
      <c r="C1254">
        <v>11707498</v>
      </c>
      <c r="D1254">
        <v>100006740552</v>
      </c>
      <c r="E1254" t="s">
        <v>1726</v>
      </c>
      <c r="F1254">
        <v>100</v>
      </c>
      <c r="G1254" t="s">
        <v>1745</v>
      </c>
      <c r="H1254" t="s">
        <v>1760</v>
      </c>
      <c r="I1254">
        <v>6010902</v>
      </c>
      <c r="J1254">
        <v>2</v>
      </c>
      <c r="K1254" t="s">
        <v>1969</v>
      </c>
      <c r="L1254" t="s">
        <v>1970</v>
      </c>
      <c r="N1254">
        <v>0</v>
      </c>
      <c r="O1254">
        <v>1</v>
      </c>
      <c r="P1254">
        <v>1</v>
      </c>
      <c r="Q1254">
        <v>1</v>
      </c>
      <c r="R1254">
        <v>0</v>
      </c>
      <c r="S1254">
        <v>0</v>
      </c>
      <c r="T1254">
        <v>0</v>
      </c>
      <c r="U1254" s="50">
        <v>46273.655115740738</v>
      </c>
      <c r="V1254" s="50">
        <v>46273.655115740738</v>
      </c>
      <c r="W1254" s="51">
        <v>46273</v>
      </c>
      <c r="X1254" t="s">
        <v>1747</v>
      </c>
      <c r="Y1254" t="s">
        <v>492</v>
      </c>
    </row>
    <row r="1255" spans="1:25" ht="15" customHeight="1" x14ac:dyDescent="0.35">
      <c r="A1255">
        <v>4</v>
      </c>
      <c r="B1255" s="50">
        <v>46273.708333333343</v>
      </c>
      <c r="C1255">
        <v>11707509</v>
      </c>
      <c r="D1255">
        <v>100006740556</v>
      </c>
      <c r="E1255" t="s">
        <v>1726</v>
      </c>
      <c r="F1255">
        <v>100</v>
      </c>
      <c r="G1255" t="s">
        <v>1745</v>
      </c>
      <c r="H1255" t="s">
        <v>1760</v>
      </c>
      <c r="I1255">
        <v>6003503</v>
      </c>
      <c r="J1255">
        <v>2</v>
      </c>
      <c r="K1255" t="s">
        <v>1983</v>
      </c>
      <c r="L1255" t="s">
        <v>1984</v>
      </c>
      <c r="N1255">
        <v>0</v>
      </c>
      <c r="O1255">
        <v>2</v>
      </c>
      <c r="P1255">
        <v>2</v>
      </c>
      <c r="Q1255">
        <v>2</v>
      </c>
      <c r="R1255">
        <v>0</v>
      </c>
      <c r="S1255">
        <v>0</v>
      </c>
      <c r="T1255">
        <v>0</v>
      </c>
      <c r="U1255" s="50">
        <v>46273.655115740738</v>
      </c>
      <c r="V1255" s="50">
        <v>46273.655115740738</v>
      </c>
      <c r="W1255" s="51">
        <v>46273</v>
      </c>
      <c r="X1255" t="s">
        <v>1747</v>
      </c>
      <c r="Y1255" t="s">
        <v>492</v>
      </c>
    </row>
    <row r="1256" spans="1:25" ht="15" customHeight="1" x14ac:dyDescent="0.35">
      <c r="A1256">
        <v>4</v>
      </c>
      <c r="B1256" s="50">
        <v>46273.708333333343</v>
      </c>
      <c r="C1256">
        <v>11707514</v>
      </c>
      <c r="D1256">
        <v>100006740565</v>
      </c>
      <c r="E1256" t="s">
        <v>1726</v>
      </c>
      <c r="F1256">
        <v>100</v>
      </c>
      <c r="G1256" t="s">
        <v>1745</v>
      </c>
      <c r="H1256" t="s">
        <v>1760</v>
      </c>
      <c r="I1256">
        <v>5980701</v>
      </c>
      <c r="J1256">
        <v>2</v>
      </c>
      <c r="K1256" t="s">
        <v>1989</v>
      </c>
      <c r="L1256" t="s">
        <v>1990</v>
      </c>
      <c r="N1256">
        <v>0</v>
      </c>
      <c r="O1256">
        <v>1</v>
      </c>
      <c r="P1256">
        <v>1</v>
      </c>
      <c r="Q1256">
        <v>1</v>
      </c>
      <c r="R1256">
        <v>0</v>
      </c>
      <c r="S1256">
        <v>0</v>
      </c>
      <c r="T1256">
        <v>0</v>
      </c>
      <c r="U1256" s="50">
        <v>46273.655127314807</v>
      </c>
      <c r="V1256" s="50">
        <v>46273.655127314807</v>
      </c>
      <c r="W1256" s="51">
        <v>46273</v>
      </c>
      <c r="X1256" t="s">
        <v>1747</v>
      </c>
      <c r="Y1256" t="s">
        <v>492</v>
      </c>
    </row>
    <row r="1257" spans="1:25" ht="15" customHeight="1" x14ac:dyDescent="0.35">
      <c r="A1257">
        <v>4</v>
      </c>
      <c r="B1257" s="50">
        <v>46273.708333333343</v>
      </c>
      <c r="C1257">
        <v>11707518</v>
      </c>
      <c r="D1257">
        <v>100006740572</v>
      </c>
      <c r="E1257" t="s">
        <v>1726</v>
      </c>
      <c r="F1257">
        <v>100</v>
      </c>
      <c r="G1257" t="s">
        <v>1745</v>
      </c>
      <c r="H1257" t="s">
        <v>1760</v>
      </c>
      <c r="I1257">
        <v>5887602</v>
      </c>
      <c r="J1257">
        <v>2</v>
      </c>
      <c r="K1257" t="s">
        <v>1997</v>
      </c>
      <c r="L1257" t="s">
        <v>1998</v>
      </c>
      <c r="N1257">
        <v>0</v>
      </c>
      <c r="O1257">
        <v>1</v>
      </c>
      <c r="P1257">
        <v>1</v>
      </c>
      <c r="Q1257">
        <v>1</v>
      </c>
      <c r="R1257">
        <v>0</v>
      </c>
      <c r="S1257">
        <v>0</v>
      </c>
      <c r="T1257">
        <v>0</v>
      </c>
      <c r="U1257" s="50">
        <v>46273.655127314807</v>
      </c>
      <c r="V1257" s="50">
        <v>46273.655127314807</v>
      </c>
      <c r="W1257" s="51">
        <v>46273</v>
      </c>
      <c r="X1257" t="s">
        <v>1747</v>
      </c>
      <c r="Y1257" t="s">
        <v>492</v>
      </c>
    </row>
    <row r="1258" spans="1:25" ht="15" customHeight="1" x14ac:dyDescent="0.35">
      <c r="A1258">
        <v>4</v>
      </c>
      <c r="B1258" s="50">
        <v>46273.708333333343</v>
      </c>
      <c r="C1258">
        <v>11707521</v>
      </c>
      <c r="D1258">
        <v>100006740575</v>
      </c>
      <c r="E1258" t="s">
        <v>1726</v>
      </c>
      <c r="F1258">
        <v>100</v>
      </c>
      <c r="G1258" t="s">
        <v>1745</v>
      </c>
      <c r="H1258" t="s">
        <v>1760</v>
      </c>
      <c r="I1258">
        <v>5981201</v>
      </c>
      <c r="J1258">
        <v>2</v>
      </c>
      <c r="K1258" t="s">
        <v>2003</v>
      </c>
      <c r="L1258" t="s">
        <v>2004</v>
      </c>
      <c r="N1258">
        <v>0</v>
      </c>
      <c r="O1258">
        <v>6</v>
      </c>
      <c r="P1258">
        <v>6</v>
      </c>
      <c r="Q1258">
        <v>6</v>
      </c>
      <c r="R1258">
        <v>0</v>
      </c>
      <c r="S1258">
        <v>0</v>
      </c>
      <c r="T1258">
        <v>0</v>
      </c>
      <c r="U1258" s="50">
        <v>46273.655127314807</v>
      </c>
      <c r="V1258" s="50">
        <v>46273.655127314807</v>
      </c>
      <c r="W1258" s="51">
        <v>46273</v>
      </c>
      <c r="X1258" t="s">
        <v>1747</v>
      </c>
      <c r="Y1258" t="s">
        <v>492</v>
      </c>
    </row>
    <row r="1259" spans="1:25" ht="15" customHeight="1" x14ac:dyDescent="0.35">
      <c r="A1259">
        <v>4</v>
      </c>
      <c r="B1259" s="50">
        <v>46273.708333333343</v>
      </c>
      <c r="C1259">
        <v>11707524</v>
      </c>
      <c r="D1259">
        <v>100006740577</v>
      </c>
      <c r="E1259" t="s">
        <v>1726</v>
      </c>
      <c r="F1259">
        <v>100</v>
      </c>
      <c r="G1259" t="s">
        <v>1745</v>
      </c>
      <c r="H1259" t="s">
        <v>1760</v>
      </c>
      <c r="I1259">
        <v>5995602</v>
      </c>
      <c r="J1259">
        <v>2</v>
      </c>
      <c r="K1259" t="s">
        <v>2009</v>
      </c>
      <c r="L1259" t="s">
        <v>2010</v>
      </c>
      <c r="N1259">
        <v>0</v>
      </c>
      <c r="O1259">
        <v>1</v>
      </c>
      <c r="P1259">
        <v>1</v>
      </c>
      <c r="Q1259">
        <v>1</v>
      </c>
      <c r="R1259">
        <v>0</v>
      </c>
      <c r="S1259">
        <v>0</v>
      </c>
      <c r="T1259">
        <v>0</v>
      </c>
      <c r="U1259" s="50">
        <v>46273.655127314807</v>
      </c>
      <c r="V1259" s="50">
        <v>46273.655127314807</v>
      </c>
      <c r="W1259" s="51">
        <v>46273</v>
      </c>
      <c r="X1259" t="s">
        <v>1747</v>
      </c>
      <c r="Y1259" t="s">
        <v>492</v>
      </c>
    </row>
    <row r="1260" spans="1:25" ht="15" customHeight="1" x14ac:dyDescent="0.35">
      <c r="A1260">
        <v>4</v>
      </c>
      <c r="B1260" s="50">
        <v>46273.708333333343</v>
      </c>
      <c r="C1260">
        <v>11707525</v>
      </c>
      <c r="D1260">
        <v>100006740577</v>
      </c>
      <c r="E1260" t="s">
        <v>1726</v>
      </c>
      <c r="F1260">
        <v>100</v>
      </c>
      <c r="G1260" t="s">
        <v>1745</v>
      </c>
      <c r="H1260" t="s">
        <v>1760</v>
      </c>
      <c r="I1260">
        <v>5995602</v>
      </c>
      <c r="J1260">
        <v>2</v>
      </c>
      <c r="K1260" t="s">
        <v>2011</v>
      </c>
      <c r="L1260" t="s">
        <v>2012</v>
      </c>
      <c r="N1260">
        <v>0</v>
      </c>
      <c r="O1260">
        <v>5</v>
      </c>
      <c r="P1260">
        <v>5</v>
      </c>
      <c r="Q1260">
        <v>5</v>
      </c>
      <c r="R1260">
        <v>0</v>
      </c>
      <c r="S1260">
        <v>0</v>
      </c>
      <c r="T1260">
        <v>0</v>
      </c>
      <c r="U1260" s="50">
        <v>46273.655127314807</v>
      </c>
      <c r="V1260" s="50">
        <v>46273.655127314807</v>
      </c>
      <c r="W1260" s="51">
        <v>46273</v>
      </c>
      <c r="X1260" t="s">
        <v>1747</v>
      </c>
      <c r="Y1260" t="s">
        <v>492</v>
      </c>
    </row>
    <row r="1261" spans="1:25" ht="15" customHeight="1" x14ac:dyDescent="0.35">
      <c r="A1261">
        <v>4</v>
      </c>
      <c r="B1261" s="50">
        <v>46273.708333333343</v>
      </c>
      <c r="C1261">
        <v>11707526</v>
      </c>
      <c r="D1261">
        <v>100006740578</v>
      </c>
      <c r="E1261" t="s">
        <v>1726</v>
      </c>
      <c r="F1261">
        <v>100</v>
      </c>
      <c r="G1261" t="s">
        <v>1745</v>
      </c>
      <c r="H1261" t="s">
        <v>1760</v>
      </c>
      <c r="I1261">
        <v>6004801</v>
      </c>
      <c r="J1261">
        <v>2</v>
      </c>
      <c r="K1261" t="s">
        <v>1983</v>
      </c>
      <c r="L1261" t="s">
        <v>1984</v>
      </c>
      <c r="N1261">
        <v>0</v>
      </c>
      <c r="O1261">
        <v>4</v>
      </c>
      <c r="P1261">
        <v>4</v>
      </c>
      <c r="Q1261">
        <v>4</v>
      </c>
      <c r="R1261">
        <v>0</v>
      </c>
      <c r="S1261">
        <v>0</v>
      </c>
      <c r="T1261">
        <v>0</v>
      </c>
      <c r="U1261" s="50">
        <v>46273.655127314807</v>
      </c>
      <c r="V1261" s="50">
        <v>46273.655127314807</v>
      </c>
      <c r="W1261" s="51">
        <v>46273</v>
      </c>
      <c r="X1261" t="s">
        <v>1747</v>
      </c>
      <c r="Y1261" t="s">
        <v>492</v>
      </c>
    </row>
    <row r="1262" spans="1:25" ht="15" customHeight="1" x14ac:dyDescent="0.35">
      <c r="A1262">
        <v>4</v>
      </c>
      <c r="B1262" s="50">
        <v>46273.708333333343</v>
      </c>
      <c r="C1262">
        <v>11707527</v>
      </c>
      <c r="D1262">
        <v>100006740578</v>
      </c>
      <c r="E1262" t="s">
        <v>1726</v>
      </c>
      <c r="F1262">
        <v>100</v>
      </c>
      <c r="G1262" t="s">
        <v>1745</v>
      </c>
      <c r="H1262" t="s">
        <v>1760</v>
      </c>
      <c r="I1262">
        <v>6004801</v>
      </c>
      <c r="J1262">
        <v>2</v>
      </c>
      <c r="K1262" t="s">
        <v>2013</v>
      </c>
      <c r="L1262" t="s">
        <v>2014</v>
      </c>
      <c r="N1262">
        <v>0</v>
      </c>
      <c r="O1262">
        <v>10</v>
      </c>
      <c r="P1262">
        <v>10</v>
      </c>
      <c r="Q1262">
        <v>10</v>
      </c>
      <c r="R1262">
        <v>0</v>
      </c>
      <c r="S1262">
        <v>0</v>
      </c>
      <c r="T1262">
        <v>0</v>
      </c>
      <c r="U1262" s="50">
        <v>46273.655127314807</v>
      </c>
      <c r="V1262" s="50">
        <v>46273.655127314807</v>
      </c>
      <c r="W1262" s="51">
        <v>46273</v>
      </c>
      <c r="X1262" t="s">
        <v>1747</v>
      </c>
      <c r="Y1262" t="s">
        <v>492</v>
      </c>
    </row>
    <row r="1263" spans="1:25" ht="15" customHeight="1" x14ac:dyDescent="0.35">
      <c r="A1263">
        <v>4</v>
      </c>
      <c r="B1263" s="50">
        <v>46273.708333333343</v>
      </c>
      <c r="C1263">
        <v>11707528</v>
      </c>
      <c r="D1263">
        <v>100006740579</v>
      </c>
      <c r="E1263" t="s">
        <v>1726</v>
      </c>
      <c r="F1263">
        <v>100</v>
      </c>
      <c r="G1263" t="s">
        <v>1745</v>
      </c>
      <c r="H1263" t="s">
        <v>1760</v>
      </c>
      <c r="I1263">
        <v>6004803</v>
      </c>
      <c r="J1263">
        <v>2</v>
      </c>
      <c r="K1263" t="s">
        <v>2015</v>
      </c>
      <c r="L1263" t="s">
        <v>2016</v>
      </c>
      <c r="N1263">
        <v>0</v>
      </c>
      <c r="O1263">
        <v>6</v>
      </c>
      <c r="P1263">
        <v>6</v>
      </c>
      <c r="Q1263">
        <v>6</v>
      </c>
      <c r="R1263">
        <v>0</v>
      </c>
      <c r="S1263">
        <v>0</v>
      </c>
      <c r="T1263">
        <v>0</v>
      </c>
      <c r="U1263" s="50">
        <v>46273.655127314807</v>
      </c>
      <c r="V1263" s="50">
        <v>46273.655127314807</v>
      </c>
      <c r="W1263" s="51">
        <v>46273</v>
      </c>
      <c r="X1263" t="s">
        <v>1747</v>
      </c>
      <c r="Y1263" t="s">
        <v>492</v>
      </c>
    </row>
    <row r="1264" spans="1:25" ht="15" customHeight="1" x14ac:dyDescent="0.35">
      <c r="A1264">
        <v>4</v>
      </c>
      <c r="B1264" s="50">
        <v>46273.708333333343</v>
      </c>
      <c r="C1264">
        <v>11707529</v>
      </c>
      <c r="D1264">
        <v>100006740579</v>
      </c>
      <c r="E1264" t="s">
        <v>1726</v>
      </c>
      <c r="F1264">
        <v>100</v>
      </c>
      <c r="G1264" t="s">
        <v>1745</v>
      </c>
      <c r="H1264" t="s">
        <v>1760</v>
      </c>
      <c r="I1264">
        <v>6004803</v>
      </c>
      <c r="J1264">
        <v>2</v>
      </c>
      <c r="K1264" t="s">
        <v>2017</v>
      </c>
      <c r="L1264" t="s">
        <v>2018</v>
      </c>
      <c r="N1264">
        <v>0</v>
      </c>
      <c r="O1264">
        <v>7</v>
      </c>
      <c r="P1264">
        <v>7</v>
      </c>
      <c r="Q1264">
        <v>7</v>
      </c>
      <c r="R1264">
        <v>0</v>
      </c>
      <c r="S1264">
        <v>0</v>
      </c>
      <c r="T1264">
        <v>0</v>
      </c>
      <c r="U1264" s="50">
        <v>46273.655127314807</v>
      </c>
      <c r="V1264" s="50">
        <v>46273.655127314807</v>
      </c>
      <c r="W1264" s="51">
        <v>46273</v>
      </c>
      <c r="X1264" t="s">
        <v>1747</v>
      </c>
      <c r="Y1264" t="s">
        <v>492</v>
      </c>
    </row>
    <row r="1265" spans="1:25" ht="15" customHeight="1" x14ac:dyDescent="0.35">
      <c r="A1265">
        <v>4</v>
      </c>
      <c r="B1265" s="50">
        <v>46273.708333333343</v>
      </c>
      <c r="C1265">
        <v>11707530</v>
      </c>
      <c r="D1265">
        <v>100006740580</v>
      </c>
      <c r="E1265" t="s">
        <v>1726</v>
      </c>
      <c r="F1265">
        <v>100</v>
      </c>
      <c r="G1265" t="s">
        <v>1745</v>
      </c>
      <c r="H1265" t="s">
        <v>1760</v>
      </c>
      <c r="I1265">
        <v>6004804</v>
      </c>
      <c r="J1265">
        <v>2</v>
      </c>
      <c r="K1265" t="s">
        <v>2019</v>
      </c>
      <c r="L1265" t="s">
        <v>2020</v>
      </c>
      <c r="N1265">
        <v>0</v>
      </c>
      <c r="O1265">
        <v>3</v>
      </c>
      <c r="P1265">
        <v>3</v>
      </c>
      <c r="Q1265">
        <v>3</v>
      </c>
      <c r="R1265">
        <v>0</v>
      </c>
      <c r="S1265">
        <v>0</v>
      </c>
      <c r="T1265">
        <v>0</v>
      </c>
      <c r="U1265" s="50">
        <v>46273.655127314807</v>
      </c>
      <c r="V1265" s="50">
        <v>46273.655127314807</v>
      </c>
      <c r="W1265" s="51">
        <v>46273</v>
      </c>
      <c r="X1265" t="s">
        <v>1747</v>
      </c>
      <c r="Y1265" t="s">
        <v>492</v>
      </c>
    </row>
    <row r="1266" spans="1:25" ht="15" customHeight="1" x14ac:dyDescent="0.35">
      <c r="A1266">
        <v>4</v>
      </c>
      <c r="B1266" s="50">
        <v>46273.708333333343</v>
      </c>
      <c r="C1266">
        <v>11707531</v>
      </c>
      <c r="D1266">
        <v>100006740580</v>
      </c>
      <c r="E1266" t="s">
        <v>1726</v>
      </c>
      <c r="F1266">
        <v>100</v>
      </c>
      <c r="G1266" t="s">
        <v>1745</v>
      </c>
      <c r="H1266" t="s">
        <v>1760</v>
      </c>
      <c r="I1266">
        <v>6004804</v>
      </c>
      <c r="J1266">
        <v>2</v>
      </c>
      <c r="K1266" t="s">
        <v>2003</v>
      </c>
      <c r="L1266" t="s">
        <v>2004</v>
      </c>
      <c r="N1266">
        <v>0</v>
      </c>
      <c r="O1266">
        <v>18</v>
      </c>
      <c r="P1266">
        <v>18</v>
      </c>
      <c r="Q1266">
        <v>18</v>
      </c>
      <c r="R1266">
        <v>0</v>
      </c>
      <c r="S1266">
        <v>0</v>
      </c>
      <c r="T1266">
        <v>0</v>
      </c>
      <c r="U1266" s="50">
        <v>46273.655127314807</v>
      </c>
      <c r="V1266" s="50">
        <v>46273.655127314807</v>
      </c>
      <c r="W1266" s="51">
        <v>46273</v>
      </c>
      <c r="X1266" t="s">
        <v>1747</v>
      </c>
      <c r="Y1266" t="s">
        <v>492</v>
      </c>
    </row>
    <row r="1267" spans="1:25" ht="15" customHeight="1" x14ac:dyDescent="0.35">
      <c r="A1267">
        <v>4</v>
      </c>
      <c r="B1267" s="50">
        <v>46273.708333333343</v>
      </c>
      <c r="C1267">
        <v>11707532</v>
      </c>
      <c r="D1267">
        <v>100006740580</v>
      </c>
      <c r="E1267" t="s">
        <v>1726</v>
      </c>
      <c r="F1267">
        <v>100</v>
      </c>
      <c r="G1267" t="s">
        <v>1745</v>
      </c>
      <c r="H1267" t="s">
        <v>1760</v>
      </c>
      <c r="I1267">
        <v>6004804</v>
      </c>
      <c r="J1267">
        <v>2</v>
      </c>
      <c r="K1267" t="s">
        <v>2021</v>
      </c>
      <c r="L1267" t="s">
        <v>2022</v>
      </c>
      <c r="N1267">
        <v>0</v>
      </c>
      <c r="O1267">
        <v>11</v>
      </c>
      <c r="P1267">
        <v>11</v>
      </c>
      <c r="Q1267">
        <v>11</v>
      </c>
      <c r="R1267">
        <v>0</v>
      </c>
      <c r="S1267">
        <v>0</v>
      </c>
      <c r="T1267">
        <v>0</v>
      </c>
      <c r="U1267" s="50">
        <v>46273.655127314807</v>
      </c>
      <c r="V1267" s="50">
        <v>46273.655127314807</v>
      </c>
      <c r="W1267" s="51">
        <v>46273</v>
      </c>
      <c r="X1267" t="s">
        <v>1747</v>
      </c>
      <c r="Y1267" t="s">
        <v>492</v>
      </c>
    </row>
    <row r="1268" spans="1:25" ht="15" customHeight="1" x14ac:dyDescent="0.35">
      <c r="A1268">
        <v>4</v>
      </c>
      <c r="B1268" s="50">
        <v>46273.708333333343</v>
      </c>
      <c r="C1268">
        <v>11707546</v>
      </c>
      <c r="D1268">
        <v>100006740590</v>
      </c>
      <c r="E1268" t="s">
        <v>1726</v>
      </c>
      <c r="F1268">
        <v>100</v>
      </c>
      <c r="G1268" t="s">
        <v>1745</v>
      </c>
      <c r="H1268" t="s">
        <v>1760</v>
      </c>
      <c r="I1268">
        <v>5964203</v>
      </c>
      <c r="J1268">
        <v>1</v>
      </c>
      <c r="K1268" t="s">
        <v>2029</v>
      </c>
      <c r="L1268" t="s">
        <v>2030</v>
      </c>
      <c r="N1268">
        <v>0</v>
      </c>
      <c r="O1268">
        <v>1</v>
      </c>
      <c r="P1268">
        <v>1</v>
      </c>
      <c r="Q1268">
        <v>1</v>
      </c>
      <c r="R1268">
        <v>0</v>
      </c>
      <c r="S1268">
        <v>0</v>
      </c>
      <c r="T1268">
        <v>0</v>
      </c>
      <c r="U1268" s="50">
        <v>46273.655138888891</v>
      </c>
      <c r="V1268" s="50">
        <v>46273.655138888891</v>
      </c>
      <c r="W1268" s="51">
        <v>46273</v>
      </c>
      <c r="X1268" t="s">
        <v>1747</v>
      </c>
      <c r="Y1268" t="s">
        <v>492</v>
      </c>
    </row>
    <row r="1269" spans="1:25" ht="15" customHeight="1" x14ac:dyDescent="0.35">
      <c r="A1269">
        <v>4</v>
      </c>
      <c r="B1269" s="50">
        <v>46273.708333333343</v>
      </c>
      <c r="C1269">
        <v>11707547</v>
      </c>
      <c r="D1269">
        <v>100006740590</v>
      </c>
      <c r="E1269" t="s">
        <v>1726</v>
      </c>
      <c r="F1269">
        <v>100</v>
      </c>
      <c r="G1269" t="s">
        <v>1745</v>
      </c>
      <c r="H1269" t="s">
        <v>1760</v>
      </c>
      <c r="I1269">
        <v>5964203</v>
      </c>
      <c r="J1269">
        <v>1</v>
      </c>
      <c r="K1269" t="s">
        <v>2049</v>
      </c>
      <c r="L1269" t="s">
        <v>2050</v>
      </c>
      <c r="N1269">
        <v>0</v>
      </c>
      <c r="O1269">
        <v>1</v>
      </c>
      <c r="P1269">
        <v>1</v>
      </c>
      <c r="Q1269">
        <v>1</v>
      </c>
      <c r="R1269">
        <v>0</v>
      </c>
      <c r="S1269">
        <v>0</v>
      </c>
      <c r="T1269">
        <v>0</v>
      </c>
      <c r="U1269" s="50">
        <v>46273.655138888891</v>
      </c>
      <c r="V1269" s="50">
        <v>46273.655138888891</v>
      </c>
      <c r="W1269" s="51">
        <v>46273</v>
      </c>
      <c r="X1269" t="s">
        <v>1747</v>
      </c>
      <c r="Y1269" t="s">
        <v>492</v>
      </c>
    </row>
    <row r="1270" spans="1:25" ht="15" customHeight="1" x14ac:dyDescent="0.35">
      <c r="A1270">
        <v>4</v>
      </c>
      <c r="B1270" s="50">
        <v>46273.708333333343</v>
      </c>
      <c r="C1270">
        <v>11707548</v>
      </c>
      <c r="D1270">
        <v>100006740590</v>
      </c>
      <c r="E1270" t="s">
        <v>1726</v>
      </c>
      <c r="F1270">
        <v>100</v>
      </c>
      <c r="G1270" t="s">
        <v>1745</v>
      </c>
      <c r="H1270" t="s">
        <v>1760</v>
      </c>
      <c r="I1270">
        <v>5964203</v>
      </c>
      <c r="J1270">
        <v>1</v>
      </c>
      <c r="K1270" t="s">
        <v>2051</v>
      </c>
      <c r="L1270" t="s">
        <v>2052</v>
      </c>
      <c r="N1270">
        <v>0</v>
      </c>
      <c r="O1270">
        <v>1</v>
      </c>
      <c r="P1270">
        <v>1</v>
      </c>
      <c r="Q1270">
        <v>1</v>
      </c>
      <c r="R1270">
        <v>0</v>
      </c>
      <c r="S1270">
        <v>0</v>
      </c>
      <c r="T1270">
        <v>0</v>
      </c>
      <c r="U1270" s="50">
        <v>46273.655138888891</v>
      </c>
      <c r="V1270" s="50">
        <v>46273.655138888891</v>
      </c>
      <c r="W1270" s="51">
        <v>46273</v>
      </c>
      <c r="X1270" t="s">
        <v>1747</v>
      </c>
      <c r="Y1270" t="s">
        <v>492</v>
      </c>
    </row>
    <row r="1271" spans="1:25" ht="15" customHeight="1" x14ac:dyDescent="0.35">
      <c r="A1271">
        <v>4</v>
      </c>
      <c r="B1271" s="50">
        <v>46273.708333333343</v>
      </c>
      <c r="C1271">
        <v>11707549</v>
      </c>
      <c r="D1271">
        <v>100006740590</v>
      </c>
      <c r="E1271" t="s">
        <v>1726</v>
      </c>
      <c r="F1271">
        <v>100</v>
      </c>
      <c r="G1271" t="s">
        <v>1745</v>
      </c>
      <c r="H1271" t="s">
        <v>1760</v>
      </c>
      <c r="I1271">
        <v>5964203</v>
      </c>
      <c r="J1271">
        <v>1</v>
      </c>
      <c r="K1271" t="s">
        <v>2053</v>
      </c>
      <c r="L1271" t="s">
        <v>2054</v>
      </c>
      <c r="N1271">
        <v>0</v>
      </c>
      <c r="O1271">
        <v>1</v>
      </c>
      <c r="P1271">
        <v>1</v>
      </c>
      <c r="Q1271">
        <v>1</v>
      </c>
      <c r="R1271">
        <v>0</v>
      </c>
      <c r="S1271">
        <v>0</v>
      </c>
      <c r="T1271">
        <v>0</v>
      </c>
      <c r="U1271" s="50">
        <v>46273.655138888891</v>
      </c>
      <c r="V1271" s="50">
        <v>46273.655138888891</v>
      </c>
      <c r="W1271" s="51">
        <v>46273</v>
      </c>
      <c r="X1271" t="s">
        <v>1747</v>
      </c>
      <c r="Y1271" t="s">
        <v>492</v>
      </c>
    </row>
    <row r="1272" spans="1:25" ht="15" customHeight="1" x14ac:dyDescent="0.35">
      <c r="A1272">
        <v>4</v>
      </c>
      <c r="B1272" s="50">
        <v>46273.708333333343</v>
      </c>
      <c r="C1272">
        <v>11707550</v>
      </c>
      <c r="D1272">
        <v>100006740590</v>
      </c>
      <c r="E1272" t="s">
        <v>1726</v>
      </c>
      <c r="F1272">
        <v>100</v>
      </c>
      <c r="G1272" t="s">
        <v>1745</v>
      </c>
      <c r="H1272" t="s">
        <v>1760</v>
      </c>
      <c r="I1272">
        <v>5964203</v>
      </c>
      <c r="J1272">
        <v>1</v>
      </c>
      <c r="K1272" t="s">
        <v>2055</v>
      </c>
      <c r="L1272" t="s">
        <v>2056</v>
      </c>
      <c r="N1272">
        <v>0</v>
      </c>
      <c r="O1272">
        <v>1</v>
      </c>
      <c r="P1272">
        <v>1</v>
      </c>
      <c r="Q1272">
        <v>1</v>
      </c>
      <c r="R1272">
        <v>0</v>
      </c>
      <c r="S1272">
        <v>0</v>
      </c>
      <c r="T1272">
        <v>0</v>
      </c>
      <c r="U1272" s="50">
        <v>46273.655138888891</v>
      </c>
      <c r="V1272" s="50">
        <v>46273.655138888891</v>
      </c>
      <c r="W1272" s="51">
        <v>46273</v>
      </c>
      <c r="X1272" t="s">
        <v>1747</v>
      </c>
      <c r="Y1272" t="s">
        <v>492</v>
      </c>
    </row>
    <row r="1273" spans="1:25" ht="15" customHeight="1" x14ac:dyDescent="0.35">
      <c r="A1273">
        <v>4</v>
      </c>
      <c r="B1273" s="50">
        <v>46273.708333333343</v>
      </c>
      <c r="C1273">
        <v>11707551</v>
      </c>
      <c r="D1273">
        <v>100006740590</v>
      </c>
      <c r="E1273" t="s">
        <v>1726</v>
      </c>
      <c r="F1273">
        <v>100</v>
      </c>
      <c r="G1273" t="s">
        <v>1745</v>
      </c>
      <c r="H1273" t="s">
        <v>1760</v>
      </c>
      <c r="I1273">
        <v>5964203</v>
      </c>
      <c r="J1273">
        <v>1</v>
      </c>
      <c r="K1273" t="s">
        <v>2057</v>
      </c>
      <c r="L1273" t="s">
        <v>2058</v>
      </c>
      <c r="N1273">
        <v>0</v>
      </c>
      <c r="O1273">
        <v>1</v>
      </c>
      <c r="P1273">
        <v>1</v>
      </c>
      <c r="Q1273">
        <v>1</v>
      </c>
      <c r="R1273">
        <v>0</v>
      </c>
      <c r="S1273">
        <v>0</v>
      </c>
      <c r="T1273">
        <v>0</v>
      </c>
      <c r="U1273" s="50">
        <v>46273.655138888891</v>
      </c>
      <c r="V1273" s="50">
        <v>46273.655138888891</v>
      </c>
      <c r="W1273" s="51">
        <v>46273</v>
      </c>
      <c r="X1273" t="s">
        <v>1747</v>
      </c>
      <c r="Y1273" t="s">
        <v>492</v>
      </c>
    </row>
    <row r="1274" spans="1:25" ht="15" customHeight="1" x14ac:dyDescent="0.35">
      <c r="A1274">
        <v>4</v>
      </c>
      <c r="B1274" s="50">
        <v>46273.708333333343</v>
      </c>
      <c r="C1274">
        <v>11707552</v>
      </c>
      <c r="D1274">
        <v>100006740590</v>
      </c>
      <c r="E1274" t="s">
        <v>1726</v>
      </c>
      <c r="F1274">
        <v>100</v>
      </c>
      <c r="G1274" t="s">
        <v>1745</v>
      </c>
      <c r="H1274" t="s">
        <v>1760</v>
      </c>
      <c r="I1274">
        <v>5964203</v>
      </c>
      <c r="J1274">
        <v>1</v>
      </c>
      <c r="K1274" t="s">
        <v>2059</v>
      </c>
      <c r="L1274" t="s">
        <v>2060</v>
      </c>
      <c r="N1274">
        <v>0</v>
      </c>
      <c r="O1274">
        <v>1</v>
      </c>
      <c r="P1274">
        <v>1</v>
      </c>
      <c r="Q1274">
        <v>1</v>
      </c>
      <c r="R1274">
        <v>0</v>
      </c>
      <c r="S1274">
        <v>0</v>
      </c>
      <c r="T1274">
        <v>0</v>
      </c>
      <c r="U1274" s="50">
        <v>46273.655138888891</v>
      </c>
      <c r="V1274" s="50">
        <v>46273.655138888891</v>
      </c>
      <c r="W1274" s="51">
        <v>46273</v>
      </c>
      <c r="X1274" t="s">
        <v>1747</v>
      </c>
      <c r="Y1274" t="s">
        <v>492</v>
      </c>
    </row>
    <row r="1275" spans="1:25" ht="15" customHeight="1" x14ac:dyDescent="0.35">
      <c r="A1275">
        <v>4</v>
      </c>
      <c r="B1275" s="50">
        <v>46273.708333333343</v>
      </c>
      <c r="C1275">
        <v>11707553</v>
      </c>
      <c r="D1275">
        <v>100006740590</v>
      </c>
      <c r="E1275" t="s">
        <v>1726</v>
      </c>
      <c r="F1275">
        <v>100</v>
      </c>
      <c r="G1275" t="s">
        <v>1745</v>
      </c>
      <c r="H1275" t="s">
        <v>1760</v>
      </c>
      <c r="I1275">
        <v>5964203</v>
      </c>
      <c r="J1275">
        <v>1</v>
      </c>
      <c r="K1275" t="s">
        <v>2061</v>
      </c>
      <c r="L1275" t="s">
        <v>2062</v>
      </c>
      <c r="N1275">
        <v>0</v>
      </c>
      <c r="O1275">
        <v>2</v>
      </c>
      <c r="P1275">
        <v>2</v>
      </c>
      <c r="Q1275">
        <v>2</v>
      </c>
      <c r="R1275">
        <v>0</v>
      </c>
      <c r="S1275">
        <v>0</v>
      </c>
      <c r="T1275">
        <v>0</v>
      </c>
      <c r="U1275" s="50">
        <v>46273.655138888891</v>
      </c>
      <c r="V1275" s="50">
        <v>46273.655138888891</v>
      </c>
      <c r="W1275" s="51">
        <v>46273</v>
      </c>
      <c r="X1275" t="s">
        <v>1747</v>
      </c>
      <c r="Y1275" t="s">
        <v>492</v>
      </c>
    </row>
    <row r="1276" spans="1:25" ht="15" customHeight="1" x14ac:dyDescent="0.35">
      <c r="A1276">
        <v>4</v>
      </c>
      <c r="B1276" s="50">
        <v>46273.708333333343</v>
      </c>
      <c r="C1276">
        <v>11707554</v>
      </c>
      <c r="D1276">
        <v>100006740590</v>
      </c>
      <c r="E1276" t="s">
        <v>1726</v>
      </c>
      <c r="F1276">
        <v>100</v>
      </c>
      <c r="G1276" t="s">
        <v>1745</v>
      </c>
      <c r="H1276" t="s">
        <v>1760</v>
      </c>
      <c r="I1276">
        <v>5964203</v>
      </c>
      <c r="J1276">
        <v>1</v>
      </c>
      <c r="K1276" t="s">
        <v>2063</v>
      </c>
      <c r="L1276" t="s">
        <v>2064</v>
      </c>
      <c r="N1276">
        <v>0</v>
      </c>
      <c r="O1276">
        <v>2</v>
      </c>
      <c r="P1276">
        <v>2</v>
      </c>
      <c r="Q1276">
        <v>2</v>
      </c>
      <c r="R1276">
        <v>0</v>
      </c>
      <c r="S1276">
        <v>0</v>
      </c>
      <c r="T1276">
        <v>0</v>
      </c>
      <c r="U1276" s="50">
        <v>46273.655138888891</v>
      </c>
      <c r="V1276" s="50">
        <v>46273.655138888891</v>
      </c>
      <c r="W1276" s="51">
        <v>46273</v>
      </c>
      <c r="X1276" t="s">
        <v>1747</v>
      </c>
      <c r="Y1276" t="s">
        <v>492</v>
      </c>
    </row>
    <row r="1277" spans="1:25" ht="15" customHeight="1" x14ac:dyDescent="0.35">
      <c r="A1277">
        <v>4</v>
      </c>
      <c r="B1277" s="50">
        <v>46273.708333333343</v>
      </c>
      <c r="C1277">
        <v>11707555</v>
      </c>
      <c r="D1277">
        <v>100006740590</v>
      </c>
      <c r="E1277" t="s">
        <v>1726</v>
      </c>
      <c r="F1277">
        <v>100</v>
      </c>
      <c r="G1277" t="s">
        <v>1745</v>
      </c>
      <c r="H1277" t="s">
        <v>1760</v>
      </c>
      <c r="I1277">
        <v>5964203</v>
      </c>
      <c r="J1277">
        <v>1</v>
      </c>
      <c r="K1277" t="s">
        <v>2065</v>
      </c>
      <c r="L1277" t="s">
        <v>2066</v>
      </c>
      <c r="N1277">
        <v>0</v>
      </c>
      <c r="O1277">
        <v>1</v>
      </c>
      <c r="P1277">
        <v>1</v>
      </c>
      <c r="Q1277">
        <v>1</v>
      </c>
      <c r="R1277">
        <v>0</v>
      </c>
      <c r="S1277">
        <v>0</v>
      </c>
      <c r="T1277">
        <v>0</v>
      </c>
      <c r="U1277" s="50">
        <v>46273.655138888891</v>
      </c>
      <c r="V1277" s="50">
        <v>46273.655138888891</v>
      </c>
      <c r="W1277" s="51">
        <v>46273</v>
      </c>
      <c r="X1277" t="s">
        <v>1747</v>
      </c>
      <c r="Y1277" t="s">
        <v>492</v>
      </c>
    </row>
    <row r="1278" spans="1:25" ht="15" customHeight="1" x14ac:dyDescent="0.35">
      <c r="A1278">
        <v>4</v>
      </c>
      <c r="B1278" s="50">
        <v>46273.708333333343</v>
      </c>
      <c r="C1278">
        <v>11707556</v>
      </c>
      <c r="D1278">
        <v>100006740590</v>
      </c>
      <c r="E1278" t="s">
        <v>1726</v>
      </c>
      <c r="F1278">
        <v>100</v>
      </c>
      <c r="G1278" t="s">
        <v>1745</v>
      </c>
      <c r="H1278" t="s">
        <v>1760</v>
      </c>
      <c r="I1278">
        <v>5964203</v>
      </c>
      <c r="J1278">
        <v>1</v>
      </c>
      <c r="K1278" t="s">
        <v>2067</v>
      </c>
      <c r="L1278" t="s">
        <v>2068</v>
      </c>
      <c r="N1278">
        <v>0</v>
      </c>
      <c r="O1278">
        <v>1</v>
      </c>
      <c r="P1278">
        <v>1</v>
      </c>
      <c r="Q1278">
        <v>1</v>
      </c>
      <c r="R1278">
        <v>0</v>
      </c>
      <c r="S1278">
        <v>0</v>
      </c>
      <c r="T1278">
        <v>0</v>
      </c>
      <c r="U1278" s="50">
        <v>46273.655138888891</v>
      </c>
      <c r="V1278" s="50">
        <v>46273.655138888891</v>
      </c>
      <c r="W1278" s="51">
        <v>46273</v>
      </c>
      <c r="X1278" t="s">
        <v>1747</v>
      </c>
      <c r="Y1278" t="s">
        <v>492</v>
      </c>
    </row>
    <row r="1279" spans="1:25" ht="15" customHeight="1" x14ac:dyDescent="0.35">
      <c r="A1279">
        <v>4</v>
      </c>
      <c r="B1279" s="50">
        <v>46273.708333333343</v>
      </c>
      <c r="C1279">
        <v>11707557</v>
      </c>
      <c r="D1279">
        <v>100006740590</v>
      </c>
      <c r="E1279" t="s">
        <v>1726</v>
      </c>
      <c r="F1279">
        <v>100</v>
      </c>
      <c r="G1279" t="s">
        <v>1745</v>
      </c>
      <c r="H1279" t="s">
        <v>1760</v>
      </c>
      <c r="I1279">
        <v>5964203</v>
      </c>
      <c r="J1279">
        <v>1</v>
      </c>
      <c r="K1279" t="s">
        <v>2069</v>
      </c>
      <c r="L1279" t="s">
        <v>2070</v>
      </c>
      <c r="N1279">
        <v>0</v>
      </c>
      <c r="O1279">
        <v>1</v>
      </c>
      <c r="P1279">
        <v>1</v>
      </c>
      <c r="Q1279">
        <v>1</v>
      </c>
      <c r="R1279">
        <v>0</v>
      </c>
      <c r="S1279">
        <v>0</v>
      </c>
      <c r="T1279">
        <v>0</v>
      </c>
      <c r="U1279" s="50">
        <v>46273.655138888891</v>
      </c>
      <c r="V1279" s="50">
        <v>46273.655138888891</v>
      </c>
      <c r="W1279" s="51">
        <v>46273</v>
      </c>
      <c r="X1279" t="s">
        <v>1747</v>
      </c>
      <c r="Y1279" t="s">
        <v>492</v>
      </c>
    </row>
    <row r="1280" spans="1:25" ht="15" customHeight="1" x14ac:dyDescent="0.35">
      <c r="A1280">
        <v>4</v>
      </c>
      <c r="B1280" s="50">
        <v>46273.708333333343</v>
      </c>
      <c r="C1280">
        <v>11707558</v>
      </c>
      <c r="D1280">
        <v>100006740591</v>
      </c>
      <c r="E1280" t="s">
        <v>1726</v>
      </c>
      <c r="F1280">
        <v>100</v>
      </c>
      <c r="G1280" t="s">
        <v>1745</v>
      </c>
      <c r="H1280" t="s">
        <v>1760</v>
      </c>
      <c r="I1280">
        <v>5964204</v>
      </c>
      <c r="J1280">
        <v>2</v>
      </c>
      <c r="K1280" t="s">
        <v>2071</v>
      </c>
      <c r="L1280" t="s">
        <v>2072</v>
      </c>
      <c r="N1280">
        <v>0</v>
      </c>
      <c r="O1280">
        <v>1</v>
      </c>
      <c r="P1280">
        <v>1</v>
      </c>
      <c r="Q1280">
        <v>1</v>
      </c>
      <c r="R1280">
        <v>0</v>
      </c>
      <c r="S1280">
        <v>0</v>
      </c>
      <c r="T1280">
        <v>0</v>
      </c>
      <c r="U1280" s="50">
        <v>46273.655138888891</v>
      </c>
      <c r="V1280" s="50">
        <v>46273.655138888891</v>
      </c>
      <c r="W1280" s="51">
        <v>46273</v>
      </c>
      <c r="X1280" t="s">
        <v>1747</v>
      </c>
      <c r="Y1280" t="s">
        <v>492</v>
      </c>
    </row>
    <row r="1281" spans="1:25" ht="15" customHeight="1" x14ac:dyDescent="0.35">
      <c r="A1281">
        <v>4</v>
      </c>
      <c r="B1281" s="50">
        <v>46273.708333333343</v>
      </c>
      <c r="C1281">
        <v>11707559</v>
      </c>
      <c r="D1281">
        <v>100006740592</v>
      </c>
      <c r="E1281" t="s">
        <v>1726</v>
      </c>
      <c r="F1281">
        <v>100</v>
      </c>
      <c r="G1281" t="s">
        <v>1745</v>
      </c>
      <c r="H1281" t="s">
        <v>1760</v>
      </c>
      <c r="I1281">
        <v>5964901</v>
      </c>
      <c r="J1281">
        <v>2</v>
      </c>
      <c r="K1281" t="s">
        <v>2073</v>
      </c>
      <c r="L1281" t="s">
        <v>2074</v>
      </c>
      <c r="N1281">
        <v>0</v>
      </c>
      <c r="O1281">
        <v>4</v>
      </c>
      <c r="P1281">
        <v>4</v>
      </c>
      <c r="Q1281">
        <v>4</v>
      </c>
      <c r="R1281">
        <v>0</v>
      </c>
      <c r="S1281">
        <v>0</v>
      </c>
      <c r="T1281">
        <v>0</v>
      </c>
      <c r="U1281" s="50">
        <v>46273.655138888891</v>
      </c>
      <c r="V1281" s="50">
        <v>46273.655138888891</v>
      </c>
      <c r="W1281" s="51">
        <v>46273</v>
      </c>
      <c r="X1281" t="s">
        <v>1747</v>
      </c>
      <c r="Y1281" t="s">
        <v>492</v>
      </c>
    </row>
    <row r="1282" spans="1:25" ht="15" customHeight="1" x14ac:dyDescent="0.35">
      <c r="A1282">
        <v>4</v>
      </c>
      <c r="B1282" s="50">
        <v>46273.708333333343</v>
      </c>
      <c r="C1282">
        <v>11707560</v>
      </c>
      <c r="D1282">
        <v>100006740593</v>
      </c>
      <c r="E1282" t="s">
        <v>1726</v>
      </c>
      <c r="F1282">
        <v>100</v>
      </c>
      <c r="G1282" t="s">
        <v>1745</v>
      </c>
      <c r="H1282" t="s">
        <v>1760</v>
      </c>
      <c r="I1282">
        <v>5983601</v>
      </c>
      <c r="J1282">
        <v>1</v>
      </c>
      <c r="K1282" t="s">
        <v>2075</v>
      </c>
      <c r="L1282" t="s">
        <v>2076</v>
      </c>
      <c r="N1282">
        <v>0</v>
      </c>
      <c r="O1282">
        <v>3</v>
      </c>
      <c r="P1282">
        <v>3</v>
      </c>
      <c r="Q1282">
        <v>3</v>
      </c>
      <c r="R1282">
        <v>0</v>
      </c>
      <c r="S1282">
        <v>0</v>
      </c>
      <c r="T1282">
        <v>0</v>
      </c>
      <c r="U1282" s="50">
        <v>46273.655138888891</v>
      </c>
      <c r="V1282" s="50">
        <v>46273.655138888891</v>
      </c>
      <c r="W1282" s="51">
        <v>46273</v>
      </c>
      <c r="X1282" t="s">
        <v>1747</v>
      </c>
      <c r="Y1282" t="s">
        <v>492</v>
      </c>
    </row>
    <row r="1283" spans="1:25" ht="15" customHeight="1" x14ac:dyDescent="0.35">
      <c r="A1283">
        <v>4</v>
      </c>
      <c r="B1283" s="50">
        <v>46273.708333333343</v>
      </c>
      <c r="C1283">
        <v>11707561</v>
      </c>
      <c r="D1283">
        <v>100006740594</v>
      </c>
      <c r="E1283" t="s">
        <v>1726</v>
      </c>
      <c r="F1283">
        <v>100</v>
      </c>
      <c r="G1283" t="s">
        <v>1745</v>
      </c>
      <c r="H1283" t="s">
        <v>1760</v>
      </c>
      <c r="I1283">
        <v>6000602</v>
      </c>
      <c r="J1283">
        <v>1</v>
      </c>
      <c r="K1283" t="s">
        <v>2077</v>
      </c>
      <c r="L1283" t="s">
        <v>2078</v>
      </c>
      <c r="N1283">
        <v>0</v>
      </c>
      <c r="O1283">
        <v>1</v>
      </c>
      <c r="P1283">
        <v>1</v>
      </c>
      <c r="Q1283">
        <v>1</v>
      </c>
      <c r="R1283">
        <v>0</v>
      </c>
      <c r="S1283">
        <v>0</v>
      </c>
      <c r="T1283">
        <v>0</v>
      </c>
      <c r="U1283" s="50">
        <v>46273.655138888891</v>
      </c>
      <c r="V1283" s="50">
        <v>46273.655138888891</v>
      </c>
      <c r="W1283" s="51">
        <v>46273</v>
      </c>
      <c r="X1283" t="s">
        <v>1747</v>
      </c>
      <c r="Y1283" t="s">
        <v>492</v>
      </c>
    </row>
    <row r="1284" spans="1:25" ht="15" customHeight="1" x14ac:dyDescent="0.35">
      <c r="A1284">
        <v>4</v>
      </c>
      <c r="B1284" s="50">
        <v>46273.708333333343</v>
      </c>
      <c r="C1284">
        <v>11707562</v>
      </c>
      <c r="D1284">
        <v>100006740594</v>
      </c>
      <c r="E1284" t="s">
        <v>1726</v>
      </c>
      <c r="F1284">
        <v>100</v>
      </c>
      <c r="G1284" t="s">
        <v>1745</v>
      </c>
      <c r="H1284" t="s">
        <v>1760</v>
      </c>
      <c r="I1284">
        <v>6000602</v>
      </c>
      <c r="J1284">
        <v>1</v>
      </c>
      <c r="K1284" t="s">
        <v>2079</v>
      </c>
      <c r="L1284" t="s">
        <v>2080</v>
      </c>
      <c r="N1284">
        <v>0</v>
      </c>
      <c r="O1284">
        <v>1</v>
      </c>
      <c r="P1284">
        <v>1</v>
      </c>
      <c r="Q1284">
        <v>1</v>
      </c>
      <c r="R1284">
        <v>0</v>
      </c>
      <c r="S1284">
        <v>0</v>
      </c>
      <c r="T1284">
        <v>0</v>
      </c>
      <c r="U1284" s="50">
        <v>46273.655138888891</v>
      </c>
      <c r="V1284" s="50">
        <v>46273.655138888891</v>
      </c>
      <c r="W1284" s="51">
        <v>46273</v>
      </c>
      <c r="X1284" t="s">
        <v>1747</v>
      </c>
      <c r="Y1284" t="s">
        <v>492</v>
      </c>
    </row>
    <row r="1285" spans="1:25" ht="15" customHeight="1" x14ac:dyDescent="0.35">
      <c r="A1285">
        <v>4</v>
      </c>
      <c r="B1285" s="50">
        <v>46273.708333333343</v>
      </c>
      <c r="C1285">
        <v>11707563</v>
      </c>
      <c r="D1285">
        <v>100006740594</v>
      </c>
      <c r="E1285" t="s">
        <v>1726</v>
      </c>
      <c r="F1285">
        <v>100</v>
      </c>
      <c r="G1285" t="s">
        <v>1745</v>
      </c>
      <c r="H1285" t="s">
        <v>1760</v>
      </c>
      <c r="I1285">
        <v>6000602</v>
      </c>
      <c r="J1285">
        <v>1</v>
      </c>
      <c r="K1285" t="s">
        <v>2081</v>
      </c>
      <c r="L1285" t="s">
        <v>2082</v>
      </c>
      <c r="N1285">
        <v>0</v>
      </c>
      <c r="O1285">
        <v>1</v>
      </c>
      <c r="P1285">
        <v>1</v>
      </c>
      <c r="Q1285">
        <v>1</v>
      </c>
      <c r="R1285">
        <v>0</v>
      </c>
      <c r="S1285">
        <v>0</v>
      </c>
      <c r="T1285">
        <v>0</v>
      </c>
      <c r="U1285" s="50">
        <v>46273.655138888891</v>
      </c>
      <c r="V1285" s="50">
        <v>46273.655138888891</v>
      </c>
      <c r="W1285" s="51">
        <v>46273</v>
      </c>
      <c r="X1285" t="s">
        <v>1747</v>
      </c>
      <c r="Y1285" t="s">
        <v>492</v>
      </c>
    </row>
    <row r="1286" spans="1:25" ht="15" customHeight="1" x14ac:dyDescent="0.35">
      <c r="A1286">
        <v>4</v>
      </c>
      <c r="B1286" s="50">
        <v>46273.708333333343</v>
      </c>
      <c r="C1286">
        <v>11707564</v>
      </c>
      <c r="D1286">
        <v>100006740594</v>
      </c>
      <c r="E1286" t="s">
        <v>1726</v>
      </c>
      <c r="F1286">
        <v>100</v>
      </c>
      <c r="G1286" t="s">
        <v>1745</v>
      </c>
      <c r="H1286" t="s">
        <v>1760</v>
      </c>
      <c r="I1286">
        <v>6000602</v>
      </c>
      <c r="J1286">
        <v>1</v>
      </c>
      <c r="K1286" t="s">
        <v>2083</v>
      </c>
      <c r="L1286" t="s">
        <v>2084</v>
      </c>
      <c r="N1286">
        <v>0</v>
      </c>
      <c r="O1286">
        <v>1</v>
      </c>
      <c r="P1286">
        <v>1</v>
      </c>
      <c r="Q1286">
        <v>1</v>
      </c>
      <c r="R1286">
        <v>0</v>
      </c>
      <c r="S1286">
        <v>0</v>
      </c>
      <c r="T1286">
        <v>0</v>
      </c>
      <c r="U1286" s="50">
        <v>46273.655138888891</v>
      </c>
      <c r="V1286" s="50">
        <v>46273.655138888891</v>
      </c>
      <c r="W1286" s="51">
        <v>46273</v>
      </c>
      <c r="X1286" t="s">
        <v>1747</v>
      </c>
      <c r="Y1286" t="s">
        <v>492</v>
      </c>
    </row>
    <row r="1287" spans="1:25" ht="15" customHeight="1" x14ac:dyDescent="0.35">
      <c r="A1287">
        <v>4</v>
      </c>
      <c r="B1287" s="50">
        <v>46273.708333333343</v>
      </c>
      <c r="C1287">
        <v>11707565</v>
      </c>
      <c r="D1287">
        <v>100006740594</v>
      </c>
      <c r="E1287" t="s">
        <v>1726</v>
      </c>
      <c r="F1287">
        <v>100</v>
      </c>
      <c r="G1287" t="s">
        <v>1745</v>
      </c>
      <c r="H1287" t="s">
        <v>1760</v>
      </c>
      <c r="I1287">
        <v>6000602</v>
      </c>
      <c r="J1287">
        <v>1</v>
      </c>
      <c r="K1287" t="s">
        <v>2085</v>
      </c>
      <c r="L1287" t="s">
        <v>2086</v>
      </c>
      <c r="N1287">
        <v>0</v>
      </c>
      <c r="O1287">
        <v>1</v>
      </c>
      <c r="P1287">
        <v>1</v>
      </c>
      <c r="Q1287">
        <v>1</v>
      </c>
      <c r="R1287">
        <v>0</v>
      </c>
      <c r="S1287">
        <v>0</v>
      </c>
      <c r="T1287">
        <v>0</v>
      </c>
      <c r="U1287" s="50">
        <v>46273.655138888891</v>
      </c>
      <c r="V1287" s="50">
        <v>46273.655138888891</v>
      </c>
      <c r="W1287" s="51">
        <v>46273</v>
      </c>
      <c r="X1287" t="s">
        <v>1747</v>
      </c>
      <c r="Y1287" t="s">
        <v>492</v>
      </c>
    </row>
    <row r="1288" spans="1:25" ht="15" customHeight="1" x14ac:dyDescent="0.35">
      <c r="A1288">
        <v>4</v>
      </c>
      <c r="B1288" s="50">
        <v>46273.708333333343</v>
      </c>
      <c r="C1288">
        <v>11707566</v>
      </c>
      <c r="D1288">
        <v>100006740594</v>
      </c>
      <c r="E1288" t="s">
        <v>1726</v>
      </c>
      <c r="F1288">
        <v>100</v>
      </c>
      <c r="G1288" t="s">
        <v>1745</v>
      </c>
      <c r="H1288" t="s">
        <v>1760</v>
      </c>
      <c r="I1288">
        <v>6000602</v>
      </c>
      <c r="J1288">
        <v>1</v>
      </c>
      <c r="K1288" t="s">
        <v>2087</v>
      </c>
      <c r="L1288" t="s">
        <v>2088</v>
      </c>
      <c r="N1288">
        <v>0</v>
      </c>
      <c r="O1288">
        <v>3</v>
      </c>
      <c r="P1288">
        <v>3</v>
      </c>
      <c r="Q1288">
        <v>3</v>
      </c>
      <c r="R1288">
        <v>0</v>
      </c>
      <c r="S1288">
        <v>0</v>
      </c>
      <c r="T1288">
        <v>0</v>
      </c>
      <c r="U1288" s="50">
        <v>46273.655138888891</v>
      </c>
      <c r="V1288" s="50">
        <v>46273.655138888891</v>
      </c>
      <c r="W1288" s="51">
        <v>46273</v>
      </c>
      <c r="X1288" t="s">
        <v>1747</v>
      </c>
      <c r="Y1288" t="s">
        <v>492</v>
      </c>
    </row>
    <row r="1289" spans="1:25" ht="15" customHeight="1" x14ac:dyDescent="0.35">
      <c r="A1289">
        <v>4</v>
      </c>
      <c r="B1289" s="50">
        <v>46273.708333333343</v>
      </c>
      <c r="C1289">
        <v>11707567</v>
      </c>
      <c r="D1289">
        <v>100006740595</v>
      </c>
      <c r="E1289" t="s">
        <v>1726</v>
      </c>
      <c r="F1289">
        <v>100</v>
      </c>
      <c r="G1289" t="s">
        <v>1745</v>
      </c>
      <c r="H1289" t="s">
        <v>1760</v>
      </c>
      <c r="I1289">
        <v>6008801</v>
      </c>
      <c r="J1289">
        <v>1</v>
      </c>
      <c r="K1289" t="s">
        <v>2089</v>
      </c>
      <c r="L1289" t="s">
        <v>2090</v>
      </c>
      <c r="N1289">
        <v>0</v>
      </c>
      <c r="O1289">
        <v>12</v>
      </c>
      <c r="P1289">
        <v>12</v>
      </c>
      <c r="Q1289">
        <v>12</v>
      </c>
      <c r="R1289">
        <v>0</v>
      </c>
      <c r="S1289">
        <v>0</v>
      </c>
      <c r="T1289">
        <v>0</v>
      </c>
      <c r="U1289" s="50">
        <v>46273.655138888891</v>
      </c>
      <c r="V1289" s="50">
        <v>46273.655138888891</v>
      </c>
      <c r="W1289" s="51">
        <v>46273</v>
      </c>
      <c r="X1289" t="s">
        <v>1747</v>
      </c>
      <c r="Y1289" t="s">
        <v>492</v>
      </c>
    </row>
    <row r="1290" spans="1:25" ht="15" customHeight="1" x14ac:dyDescent="0.35">
      <c r="A1290">
        <v>4</v>
      </c>
      <c r="B1290" s="50">
        <v>46273.708333333343</v>
      </c>
      <c r="C1290">
        <v>11707568</v>
      </c>
      <c r="D1290">
        <v>100006740595</v>
      </c>
      <c r="E1290" t="s">
        <v>1726</v>
      </c>
      <c r="F1290">
        <v>100</v>
      </c>
      <c r="G1290" t="s">
        <v>1745</v>
      </c>
      <c r="H1290" t="s">
        <v>1760</v>
      </c>
      <c r="I1290">
        <v>6008801</v>
      </c>
      <c r="J1290">
        <v>1</v>
      </c>
      <c r="K1290" t="s">
        <v>2091</v>
      </c>
      <c r="L1290" t="s">
        <v>2092</v>
      </c>
      <c r="N1290">
        <v>0</v>
      </c>
      <c r="O1290">
        <v>1</v>
      </c>
      <c r="P1290">
        <v>1</v>
      </c>
      <c r="Q1290">
        <v>1</v>
      </c>
      <c r="R1290">
        <v>0</v>
      </c>
      <c r="S1290">
        <v>0</v>
      </c>
      <c r="T1290">
        <v>0</v>
      </c>
      <c r="U1290" s="50">
        <v>46273.655138888891</v>
      </c>
      <c r="V1290" s="50">
        <v>46273.655138888891</v>
      </c>
      <c r="W1290" s="51">
        <v>46273</v>
      </c>
      <c r="X1290" t="s">
        <v>1747</v>
      </c>
      <c r="Y1290" t="s">
        <v>492</v>
      </c>
    </row>
    <row r="1291" spans="1:25" ht="15" customHeight="1" x14ac:dyDescent="0.35">
      <c r="A1291">
        <v>4</v>
      </c>
      <c r="B1291" s="50">
        <v>46273.708333333343</v>
      </c>
      <c r="C1291">
        <v>11707569</v>
      </c>
      <c r="D1291">
        <v>100006740595</v>
      </c>
      <c r="E1291" t="s">
        <v>1726</v>
      </c>
      <c r="F1291">
        <v>100</v>
      </c>
      <c r="G1291" t="s">
        <v>1745</v>
      </c>
      <c r="H1291" t="s">
        <v>1760</v>
      </c>
      <c r="I1291">
        <v>6008801</v>
      </c>
      <c r="J1291">
        <v>1</v>
      </c>
      <c r="K1291" t="s">
        <v>1979</v>
      </c>
      <c r="L1291" t="s">
        <v>1980</v>
      </c>
      <c r="N1291">
        <v>0</v>
      </c>
      <c r="O1291">
        <v>1</v>
      </c>
      <c r="P1291">
        <v>1</v>
      </c>
      <c r="Q1291">
        <v>1</v>
      </c>
      <c r="R1291">
        <v>0</v>
      </c>
      <c r="S1291">
        <v>0</v>
      </c>
      <c r="T1291">
        <v>0</v>
      </c>
      <c r="U1291" s="50">
        <v>46273.655138888891</v>
      </c>
      <c r="V1291" s="50">
        <v>46273.655138888891</v>
      </c>
      <c r="W1291" s="51">
        <v>46273</v>
      </c>
      <c r="X1291" t="s">
        <v>1747</v>
      </c>
      <c r="Y1291" t="s">
        <v>492</v>
      </c>
    </row>
    <row r="1292" spans="1:25" ht="15" customHeight="1" x14ac:dyDescent="0.35">
      <c r="A1292">
        <v>4</v>
      </c>
      <c r="B1292" s="50">
        <v>46273.708333333343</v>
      </c>
      <c r="C1292">
        <v>11707570</v>
      </c>
      <c r="D1292">
        <v>100006740596</v>
      </c>
      <c r="E1292" t="s">
        <v>1726</v>
      </c>
      <c r="F1292">
        <v>100</v>
      </c>
      <c r="G1292" t="s">
        <v>1745</v>
      </c>
      <c r="H1292" t="s">
        <v>1760</v>
      </c>
      <c r="I1292">
        <v>6010303</v>
      </c>
      <c r="J1292">
        <v>1</v>
      </c>
      <c r="K1292" t="s">
        <v>2055</v>
      </c>
      <c r="L1292" t="s">
        <v>2056</v>
      </c>
      <c r="N1292">
        <v>0</v>
      </c>
      <c r="O1292">
        <v>4</v>
      </c>
      <c r="P1292">
        <v>4</v>
      </c>
      <c r="Q1292">
        <v>4</v>
      </c>
      <c r="R1292">
        <v>0</v>
      </c>
      <c r="S1292">
        <v>0</v>
      </c>
      <c r="T1292">
        <v>0</v>
      </c>
      <c r="U1292" s="50">
        <v>46273.655138888891</v>
      </c>
      <c r="V1292" s="50">
        <v>46273.655138888891</v>
      </c>
      <c r="W1292" s="51">
        <v>46273</v>
      </c>
      <c r="X1292" t="s">
        <v>1747</v>
      </c>
      <c r="Y1292" t="s">
        <v>492</v>
      </c>
    </row>
    <row r="1293" spans="1:25" ht="15" customHeight="1" x14ac:dyDescent="0.35">
      <c r="A1293">
        <v>4</v>
      </c>
      <c r="B1293" s="50">
        <v>46273.708333333343</v>
      </c>
      <c r="C1293">
        <v>11707571</v>
      </c>
      <c r="D1293">
        <v>100006740596</v>
      </c>
      <c r="E1293" t="s">
        <v>1726</v>
      </c>
      <c r="F1293">
        <v>100</v>
      </c>
      <c r="G1293" t="s">
        <v>1745</v>
      </c>
      <c r="H1293" t="s">
        <v>1760</v>
      </c>
      <c r="I1293">
        <v>6010303</v>
      </c>
      <c r="J1293">
        <v>1</v>
      </c>
      <c r="K1293" t="s">
        <v>2093</v>
      </c>
      <c r="L1293" t="s">
        <v>2094</v>
      </c>
      <c r="N1293">
        <v>0</v>
      </c>
      <c r="O1293">
        <v>1</v>
      </c>
      <c r="P1293">
        <v>1</v>
      </c>
      <c r="Q1293">
        <v>1</v>
      </c>
      <c r="R1293">
        <v>0</v>
      </c>
      <c r="S1293">
        <v>0</v>
      </c>
      <c r="T1293">
        <v>0</v>
      </c>
      <c r="U1293" s="50">
        <v>46273.655138888891</v>
      </c>
      <c r="V1293" s="50">
        <v>46273.655138888891</v>
      </c>
      <c r="W1293" s="51">
        <v>46273</v>
      </c>
      <c r="X1293" t="s">
        <v>1747</v>
      </c>
      <c r="Y1293" t="s">
        <v>492</v>
      </c>
    </row>
    <row r="1294" spans="1:25" ht="15" customHeight="1" x14ac:dyDescent="0.35">
      <c r="A1294">
        <v>4</v>
      </c>
      <c r="B1294" s="50">
        <v>46273.708333333343</v>
      </c>
      <c r="C1294">
        <v>11707572</v>
      </c>
      <c r="D1294">
        <v>100006740596</v>
      </c>
      <c r="E1294" t="s">
        <v>1726</v>
      </c>
      <c r="F1294">
        <v>100</v>
      </c>
      <c r="G1294" t="s">
        <v>1745</v>
      </c>
      <c r="H1294" t="s">
        <v>1760</v>
      </c>
      <c r="I1294">
        <v>6010303</v>
      </c>
      <c r="J1294">
        <v>1</v>
      </c>
      <c r="K1294" t="s">
        <v>1971</v>
      </c>
      <c r="L1294" t="s">
        <v>1972</v>
      </c>
      <c r="N1294">
        <v>0</v>
      </c>
      <c r="O1294">
        <v>1</v>
      </c>
      <c r="P1294">
        <v>1</v>
      </c>
      <c r="Q1294">
        <v>1</v>
      </c>
      <c r="R1294">
        <v>0</v>
      </c>
      <c r="S1294">
        <v>0</v>
      </c>
      <c r="T1294">
        <v>0</v>
      </c>
      <c r="U1294" s="50">
        <v>46273.655138888891</v>
      </c>
      <c r="V1294" s="50">
        <v>46273.655138888891</v>
      </c>
      <c r="W1294" s="51">
        <v>46273</v>
      </c>
      <c r="X1294" t="s">
        <v>1747</v>
      </c>
      <c r="Y1294" t="s">
        <v>492</v>
      </c>
    </row>
    <row r="1295" spans="1:25" ht="15" customHeight="1" x14ac:dyDescent="0.35">
      <c r="A1295">
        <v>4</v>
      </c>
      <c r="B1295" s="50">
        <v>46273.708333333343</v>
      </c>
      <c r="C1295">
        <v>11707573</v>
      </c>
      <c r="D1295">
        <v>100006740596</v>
      </c>
      <c r="E1295" t="s">
        <v>1726</v>
      </c>
      <c r="F1295">
        <v>100</v>
      </c>
      <c r="G1295" t="s">
        <v>1745</v>
      </c>
      <c r="H1295" t="s">
        <v>1760</v>
      </c>
      <c r="I1295">
        <v>6010303</v>
      </c>
      <c r="J1295">
        <v>1</v>
      </c>
      <c r="K1295" t="s">
        <v>2095</v>
      </c>
      <c r="L1295" t="s">
        <v>2096</v>
      </c>
      <c r="N1295">
        <v>0</v>
      </c>
      <c r="O1295">
        <v>2</v>
      </c>
      <c r="P1295">
        <v>2</v>
      </c>
      <c r="Q1295">
        <v>2</v>
      </c>
      <c r="R1295">
        <v>0</v>
      </c>
      <c r="S1295">
        <v>0</v>
      </c>
      <c r="T1295">
        <v>0</v>
      </c>
      <c r="U1295" s="50">
        <v>46273.655138888891</v>
      </c>
      <c r="V1295" s="50">
        <v>46273.655138888891</v>
      </c>
      <c r="W1295" s="51">
        <v>46273</v>
      </c>
      <c r="X1295" t="s">
        <v>1747</v>
      </c>
      <c r="Y1295" t="s">
        <v>492</v>
      </c>
    </row>
    <row r="1296" spans="1:25" ht="15" customHeight="1" x14ac:dyDescent="0.35">
      <c r="A1296">
        <v>4</v>
      </c>
      <c r="B1296" s="50">
        <v>46273.708333333343</v>
      </c>
      <c r="C1296">
        <v>11707574</v>
      </c>
      <c r="D1296">
        <v>100006740597</v>
      </c>
      <c r="E1296" t="s">
        <v>1726</v>
      </c>
      <c r="F1296">
        <v>100</v>
      </c>
      <c r="G1296" t="s">
        <v>1745</v>
      </c>
      <c r="H1296" t="s">
        <v>1760</v>
      </c>
      <c r="I1296">
        <v>5965801</v>
      </c>
      <c r="J1296">
        <v>2</v>
      </c>
      <c r="K1296" t="s">
        <v>2097</v>
      </c>
      <c r="L1296" t="s">
        <v>2098</v>
      </c>
      <c r="N1296">
        <v>0</v>
      </c>
      <c r="O1296">
        <v>1</v>
      </c>
      <c r="P1296">
        <v>1</v>
      </c>
      <c r="Q1296">
        <v>1</v>
      </c>
      <c r="R1296">
        <v>0</v>
      </c>
      <c r="S1296">
        <v>0</v>
      </c>
      <c r="T1296">
        <v>0</v>
      </c>
      <c r="U1296" s="50">
        <v>46273.655150462961</v>
      </c>
      <c r="V1296" s="50">
        <v>46273.655150462961</v>
      </c>
      <c r="W1296" s="51">
        <v>46273</v>
      </c>
      <c r="X1296" t="s">
        <v>1747</v>
      </c>
      <c r="Y1296" t="s">
        <v>492</v>
      </c>
    </row>
    <row r="1297" spans="1:25" ht="15" customHeight="1" x14ac:dyDescent="0.35">
      <c r="A1297">
        <v>4</v>
      </c>
      <c r="B1297" s="50">
        <v>46273.708333333343</v>
      </c>
      <c r="C1297">
        <v>11707576</v>
      </c>
      <c r="D1297">
        <v>100006740598</v>
      </c>
      <c r="E1297" t="s">
        <v>1726</v>
      </c>
      <c r="F1297">
        <v>100</v>
      </c>
      <c r="G1297" t="s">
        <v>1745</v>
      </c>
      <c r="H1297" t="s">
        <v>1760</v>
      </c>
      <c r="I1297">
        <v>6000303</v>
      </c>
      <c r="J1297">
        <v>1</v>
      </c>
      <c r="K1297" t="s">
        <v>2099</v>
      </c>
      <c r="L1297" t="s">
        <v>2100</v>
      </c>
      <c r="M1297" t="s">
        <v>418</v>
      </c>
      <c r="N1297">
        <v>2</v>
      </c>
      <c r="O1297">
        <v>1</v>
      </c>
      <c r="P1297">
        <v>1</v>
      </c>
      <c r="Q1297">
        <v>1</v>
      </c>
      <c r="R1297">
        <v>0</v>
      </c>
      <c r="S1297">
        <v>0</v>
      </c>
      <c r="T1297">
        <v>0</v>
      </c>
      <c r="U1297" s="50">
        <v>46273.655150462961</v>
      </c>
      <c r="V1297" s="50">
        <v>46273.702511574083</v>
      </c>
      <c r="W1297" s="51">
        <v>46273</v>
      </c>
      <c r="X1297" t="s">
        <v>1747</v>
      </c>
      <c r="Y1297" t="s">
        <v>492</v>
      </c>
    </row>
    <row r="1298" spans="1:25" ht="15" customHeight="1" x14ac:dyDescent="0.35">
      <c r="A1298">
        <v>4</v>
      </c>
      <c r="B1298" s="50">
        <v>46273.708333333343</v>
      </c>
      <c r="C1298">
        <v>11707577</v>
      </c>
      <c r="D1298">
        <v>100006740598</v>
      </c>
      <c r="E1298" t="s">
        <v>1726</v>
      </c>
      <c r="F1298">
        <v>100</v>
      </c>
      <c r="G1298" t="s">
        <v>1745</v>
      </c>
      <c r="H1298" t="s">
        <v>1760</v>
      </c>
      <c r="I1298">
        <v>6000303</v>
      </c>
      <c r="J1298">
        <v>1</v>
      </c>
      <c r="K1298" t="s">
        <v>2101</v>
      </c>
      <c r="L1298" t="s">
        <v>2102</v>
      </c>
      <c r="M1298" t="s">
        <v>418</v>
      </c>
      <c r="N1298">
        <v>2</v>
      </c>
      <c r="O1298">
        <v>3</v>
      </c>
      <c r="P1298">
        <v>3</v>
      </c>
      <c r="Q1298">
        <v>3</v>
      </c>
      <c r="R1298">
        <v>0</v>
      </c>
      <c r="S1298">
        <v>0</v>
      </c>
      <c r="T1298">
        <v>0</v>
      </c>
      <c r="U1298" s="50">
        <v>46273.655150462961</v>
      </c>
      <c r="V1298" s="50">
        <v>46273.702511574083</v>
      </c>
      <c r="W1298" s="51">
        <v>46273</v>
      </c>
      <c r="X1298" t="s">
        <v>1747</v>
      </c>
      <c r="Y1298" t="s">
        <v>492</v>
      </c>
    </row>
    <row r="1299" spans="1:25" ht="15" customHeight="1" x14ac:dyDescent="0.35">
      <c r="A1299">
        <v>4</v>
      </c>
      <c r="B1299" s="50">
        <v>46273.708333333343</v>
      </c>
      <c r="C1299">
        <v>11707578</v>
      </c>
      <c r="D1299">
        <v>100006740598</v>
      </c>
      <c r="E1299" t="s">
        <v>1726</v>
      </c>
      <c r="F1299">
        <v>100</v>
      </c>
      <c r="G1299" t="s">
        <v>1745</v>
      </c>
      <c r="H1299" t="s">
        <v>1760</v>
      </c>
      <c r="I1299">
        <v>6000303</v>
      </c>
      <c r="J1299">
        <v>1</v>
      </c>
      <c r="K1299" t="s">
        <v>2103</v>
      </c>
      <c r="L1299" t="s">
        <v>2104</v>
      </c>
      <c r="M1299" t="s">
        <v>418</v>
      </c>
      <c r="N1299">
        <v>2</v>
      </c>
      <c r="O1299">
        <v>1</v>
      </c>
      <c r="P1299">
        <v>1</v>
      </c>
      <c r="Q1299">
        <v>1</v>
      </c>
      <c r="R1299">
        <v>0</v>
      </c>
      <c r="S1299">
        <v>0</v>
      </c>
      <c r="T1299">
        <v>0</v>
      </c>
      <c r="U1299" s="50">
        <v>46273.655150462961</v>
      </c>
      <c r="V1299" s="50">
        <v>46273.702511574083</v>
      </c>
      <c r="W1299" s="51">
        <v>46273</v>
      </c>
      <c r="X1299" t="s">
        <v>1747</v>
      </c>
      <c r="Y1299" t="s">
        <v>492</v>
      </c>
    </row>
    <row r="1300" spans="1:25" ht="15" customHeight="1" x14ac:dyDescent="0.35">
      <c r="A1300">
        <v>4</v>
      </c>
      <c r="B1300" s="50">
        <v>46273.708333333343</v>
      </c>
      <c r="C1300">
        <v>11707579</v>
      </c>
      <c r="D1300">
        <v>100006740598</v>
      </c>
      <c r="E1300" t="s">
        <v>1726</v>
      </c>
      <c r="F1300">
        <v>100</v>
      </c>
      <c r="G1300" t="s">
        <v>1745</v>
      </c>
      <c r="H1300" t="s">
        <v>1760</v>
      </c>
      <c r="I1300">
        <v>6000303</v>
      </c>
      <c r="J1300">
        <v>1</v>
      </c>
      <c r="K1300" t="s">
        <v>2043</v>
      </c>
      <c r="L1300" t="s">
        <v>2044</v>
      </c>
      <c r="M1300" t="s">
        <v>418</v>
      </c>
      <c r="N1300">
        <v>2</v>
      </c>
      <c r="O1300">
        <v>1</v>
      </c>
      <c r="P1300">
        <v>1</v>
      </c>
      <c r="Q1300">
        <v>1</v>
      </c>
      <c r="R1300">
        <v>0</v>
      </c>
      <c r="S1300">
        <v>0</v>
      </c>
      <c r="T1300">
        <v>0</v>
      </c>
      <c r="U1300" s="50">
        <v>46273.655150462961</v>
      </c>
      <c r="V1300" s="50">
        <v>46273.702511574083</v>
      </c>
      <c r="W1300" s="51">
        <v>46273</v>
      </c>
      <c r="X1300" t="s">
        <v>1747</v>
      </c>
      <c r="Y1300" t="s">
        <v>492</v>
      </c>
    </row>
    <row r="1301" spans="1:25" ht="15" customHeight="1" x14ac:dyDescent="0.35">
      <c r="A1301">
        <v>4</v>
      </c>
      <c r="B1301" s="50">
        <v>46273.708333333343</v>
      </c>
      <c r="C1301">
        <v>11707580</v>
      </c>
      <c r="D1301">
        <v>100006740598</v>
      </c>
      <c r="E1301" t="s">
        <v>1726</v>
      </c>
      <c r="F1301">
        <v>100</v>
      </c>
      <c r="G1301" t="s">
        <v>1745</v>
      </c>
      <c r="H1301" t="s">
        <v>1760</v>
      </c>
      <c r="I1301">
        <v>6000303</v>
      </c>
      <c r="J1301">
        <v>1</v>
      </c>
      <c r="K1301" t="s">
        <v>2105</v>
      </c>
      <c r="L1301" t="s">
        <v>2106</v>
      </c>
      <c r="M1301" t="s">
        <v>418</v>
      </c>
      <c r="N1301">
        <v>2</v>
      </c>
      <c r="O1301">
        <v>1</v>
      </c>
      <c r="P1301">
        <v>1</v>
      </c>
      <c r="Q1301">
        <v>1</v>
      </c>
      <c r="R1301">
        <v>0</v>
      </c>
      <c r="S1301">
        <v>0</v>
      </c>
      <c r="T1301">
        <v>0</v>
      </c>
      <c r="U1301" s="50">
        <v>46273.655150462961</v>
      </c>
      <c r="V1301" s="50">
        <v>46273.702511574083</v>
      </c>
      <c r="W1301" s="51">
        <v>46273</v>
      </c>
      <c r="X1301" t="s">
        <v>1747</v>
      </c>
      <c r="Y1301" t="s">
        <v>492</v>
      </c>
    </row>
    <row r="1302" spans="1:25" ht="15" customHeight="1" x14ac:dyDescent="0.35">
      <c r="A1302">
        <v>4</v>
      </c>
      <c r="B1302" s="50">
        <v>46273.708333333343</v>
      </c>
      <c r="C1302">
        <v>11707581</v>
      </c>
      <c r="D1302">
        <v>100006740599</v>
      </c>
      <c r="E1302" t="s">
        <v>1726</v>
      </c>
      <c r="F1302">
        <v>100</v>
      </c>
      <c r="G1302" t="s">
        <v>1745</v>
      </c>
      <c r="H1302" t="s">
        <v>1760</v>
      </c>
      <c r="I1302">
        <v>6000304</v>
      </c>
      <c r="J1302">
        <v>2</v>
      </c>
      <c r="K1302" t="s">
        <v>2107</v>
      </c>
      <c r="L1302" t="s">
        <v>2108</v>
      </c>
      <c r="N1302">
        <v>0</v>
      </c>
      <c r="O1302">
        <v>1</v>
      </c>
      <c r="P1302">
        <v>1</v>
      </c>
      <c r="Q1302">
        <v>1</v>
      </c>
      <c r="R1302">
        <v>0</v>
      </c>
      <c r="S1302">
        <v>0</v>
      </c>
      <c r="T1302">
        <v>0</v>
      </c>
      <c r="U1302" s="50">
        <v>46273.655150462961</v>
      </c>
      <c r="V1302" s="50">
        <v>46273.655150462961</v>
      </c>
      <c r="W1302" s="51">
        <v>46273</v>
      </c>
      <c r="X1302" t="s">
        <v>1747</v>
      </c>
      <c r="Y1302" t="s">
        <v>492</v>
      </c>
    </row>
    <row r="1303" spans="1:25" ht="15" customHeight="1" x14ac:dyDescent="0.35">
      <c r="A1303">
        <v>4</v>
      </c>
      <c r="B1303" s="50">
        <v>46273.708333333343</v>
      </c>
      <c r="C1303">
        <v>11707584</v>
      </c>
      <c r="D1303">
        <v>100006740602</v>
      </c>
      <c r="E1303" t="s">
        <v>1726</v>
      </c>
      <c r="F1303">
        <v>100</v>
      </c>
      <c r="G1303" t="s">
        <v>1745</v>
      </c>
      <c r="H1303" t="s">
        <v>1760</v>
      </c>
      <c r="I1303">
        <v>5995802</v>
      </c>
      <c r="J1303">
        <v>2</v>
      </c>
      <c r="K1303" t="s">
        <v>2111</v>
      </c>
      <c r="L1303" t="s">
        <v>2112</v>
      </c>
      <c r="N1303">
        <v>0</v>
      </c>
      <c r="O1303">
        <v>1</v>
      </c>
      <c r="P1303">
        <v>1</v>
      </c>
      <c r="Q1303">
        <v>1</v>
      </c>
      <c r="R1303">
        <v>0</v>
      </c>
      <c r="S1303">
        <v>0</v>
      </c>
      <c r="T1303">
        <v>0</v>
      </c>
      <c r="U1303" s="50">
        <v>46273.655150462961</v>
      </c>
      <c r="V1303" s="50">
        <v>46273.655150462961</v>
      </c>
      <c r="W1303" s="51">
        <v>46273</v>
      </c>
      <c r="X1303" t="s">
        <v>1747</v>
      </c>
      <c r="Y1303" t="s">
        <v>492</v>
      </c>
    </row>
    <row r="1304" spans="1:25" ht="15" customHeight="1" x14ac:dyDescent="0.35">
      <c r="A1304">
        <v>4</v>
      </c>
      <c r="B1304" s="50">
        <v>46273.708333333343</v>
      </c>
      <c r="C1304">
        <v>11707588</v>
      </c>
      <c r="D1304">
        <v>100006740608</v>
      </c>
      <c r="E1304" t="s">
        <v>1726</v>
      </c>
      <c r="F1304">
        <v>100</v>
      </c>
      <c r="G1304" t="s">
        <v>1745</v>
      </c>
      <c r="H1304" t="s">
        <v>1760</v>
      </c>
      <c r="I1304">
        <v>5986001</v>
      </c>
      <c r="J1304">
        <v>2</v>
      </c>
      <c r="K1304" t="s">
        <v>2115</v>
      </c>
      <c r="L1304" t="s">
        <v>2116</v>
      </c>
      <c r="N1304">
        <v>0</v>
      </c>
      <c r="O1304">
        <v>5</v>
      </c>
      <c r="P1304">
        <v>5</v>
      </c>
      <c r="Q1304">
        <v>5</v>
      </c>
      <c r="R1304">
        <v>0</v>
      </c>
      <c r="S1304">
        <v>0</v>
      </c>
      <c r="T1304">
        <v>0</v>
      </c>
      <c r="U1304" s="50">
        <v>46273.655162037037</v>
      </c>
      <c r="V1304" s="50">
        <v>46273.655162037037</v>
      </c>
      <c r="W1304" s="51">
        <v>46273</v>
      </c>
      <c r="X1304" t="s">
        <v>1747</v>
      </c>
      <c r="Y1304" t="s">
        <v>492</v>
      </c>
    </row>
    <row r="1305" spans="1:25" ht="15" customHeight="1" x14ac:dyDescent="0.35">
      <c r="A1305">
        <v>4</v>
      </c>
      <c r="B1305" s="50">
        <v>46273.708333333343</v>
      </c>
      <c r="C1305">
        <v>11707589</v>
      </c>
      <c r="D1305">
        <v>100006740609</v>
      </c>
      <c r="E1305" t="s">
        <v>1726</v>
      </c>
      <c r="F1305">
        <v>100</v>
      </c>
      <c r="G1305" t="s">
        <v>1745</v>
      </c>
      <c r="H1305" t="s">
        <v>1760</v>
      </c>
      <c r="I1305">
        <v>5987101</v>
      </c>
      <c r="J1305">
        <v>1</v>
      </c>
      <c r="K1305" t="s">
        <v>2037</v>
      </c>
      <c r="L1305" t="s">
        <v>2038</v>
      </c>
      <c r="N1305">
        <v>0</v>
      </c>
      <c r="O1305">
        <v>4</v>
      </c>
      <c r="P1305">
        <v>4</v>
      </c>
      <c r="Q1305">
        <v>4</v>
      </c>
      <c r="R1305">
        <v>0</v>
      </c>
      <c r="S1305">
        <v>0</v>
      </c>
      <c r="T1305">
        <v>0</v>
      </c>
      <c r="U1305" s="50">
        <v>46273.655162037037</v>
      </c>
      <c r="V1305" s="50">
        <v>46273.655162037037</v>
      </c>
      <c r="W1305" s="51">
        <v>46273</v>
      </c>
      <c r="X1305" t="s">
        <v>1747</v>
      </c>
      <c r="Y1305" t="s">
        <v>492</v>
      </c>
    </row>
    <row r="1306" spans="1:25" ht="15" customHeight="1" x14ac:dyDescent="0.35">
      <c r="A1306">
        <v>4</v>
      </c>
      <c r="B1306" s="50">
        <v>46273.708333333343</v>
      </c>
      <c r="C1306">
        <v>11707590</v>
      </c>
      <c r="D1306">
        <v>100006740609</v>
      </c>
      <c r="E1306" t="s">
        <v>1726</v>
      </c>
      <c r="F1306">
        <v>100</v>
      </c>
      <c r="G1306" t="s">
        <v>1745</v>
      </c>
      <c r="H1306" t="s">
        <v>1760</v>
      </c>
      <c r="I1306">
        <v>5987101</v>
      </c>
      <c r="J1306">
        <v>1</v>
      </c>
      <c r="K1306" t="s">
        <v>2113</v>
      </c>
      <c r="L1306" t="s">
        <v>2114</v>
      </c>
      <c r="N1306">
        <v>0</v>
      </c>
      <c r="O1306">
        <v>3</v>
      </c>
      <c r="P1306">
        <v>3</v>
      </c>
      <c r="Q1306">
        <v>3</v>
      </c>
      <c r="R1306">
        <v>0</v>
      </c>
      <c r="S1306">
        <v>0</v>
      </c>
      <c r="T1306">
        <v>0</v>
      </c>
      <c r="U1306" s="50">
        <v>46273.655162037037</v>
      </c>
      <c r="V1306" s="50">
        <v>46273.655162037037</v>
      </c>
      <c r="W1306" s="51">
        <v>46273</v>
      </c>
      <c r="X1306" t="s">
        <v>1747</v>
      </c>
      <c r="Y1306" t="s">
        <v>492</v>
      </c>
    </row>
    <row r="1307" spans="1:25" ht="15" customHeight="1" x14ac:dyDescent="0.35">
      <c r="A1307">
        <v>4</v>
      </c>
      <c r="B1307" s="50">
        <v>46273.708333333343</v>
      </c>
      <c r="C1307">
        <v>11707591</v>
      </c>
      <c r="D1307">
        <v>100006740610</v>
      </c>
      <c r="E1307" t="s">
        <v>1726</v>
      </c>
      <c r="F1307">
        <v>100</v>
      </c>
      <c r="G1307" t="s">
        <v>1745</v>
      </c>
      <c r="H1307" t="s">
        <v>1760</v>
      </c>
      <c r="I1307">
        <v>5994501</v>
      </c>
      <c r="J1307">
        <v>1</v>
      </c>
      <c r="K1307" t="s">
        <v>2117</v>
      </c>
      <c r="L1307" t="s">
        <v>2118</v>
      </c>
      <c r="N1307">
        <v>0</v>
      </c>
      <c r="O1307">
        <v>1</v>
      </c>
      <c r="P1307">
        <v>1</v>
      </c>
      <c r="Q1307">
        <v>1</v>
      </c>
      <c r="R1307">
        <v>0</v>
      </c>
      <c r="S1307">
        <v>0</v>
      </c>
      <c r="T1307">
        <v>0</v>
      </c>
      <c r="U1307" s="50">
        <v>46273.655162037037</v>
      </c>
      <c r="V1307" s="50">
        <v>46273.655162037037</v>
      </c>
      <c r="W1307" s="51">
        <v>46273</v>
      </c>
      <c r="X1307" t="s">
        <v>1747</v>
      </c>
      <c r="Y1307" t="s">
        <v>492</v>
      </c>
    </row>
    <row r="1308" spans="1:25" ht="15" customHeight="1" x14ac:dyDescent="0.35">
      <c r="A1308">
        <v>4</v>
      </c>
      <c r="B1308" s="50">
        <v>46273.708333333343</v>
      </c>
      <c r="C1308">
        <v>11707592</v>
      </c>
      <c r="D1308">
        <v>100006740610</v>
      </c>
      <c r="E1308" t="s">
        <v>1726</v>
      </c>
      <c r="F1308">
        <v>100</v>
      </c>
      <c r="G1308" t="s">
        <v>1745</v>
      </c>
      <c r="H1308" t="s">
        <v>1760</v>
      </c>
      <c r="I1308">
        <v>5994501</v>
      </c>
      <c r="J1308">
        <v>1</v>
      </c>
      <c r="K1308" t="s">
        <v>2119</v>
      </c>
      <c r="L1308" t="s">
        <v>2120</v>
      </c>
      <c r="N1308">
        <v>0</v>
      </c>
      <c r="O1308">
        <v>2</v>
      </c>
      <c r="P1308">
        <v>2</v>
      </c>
      <c r="Q1308">
        <v>2</v>
      </c>
      <c r="R1308">
        <v>0</v>
      </c>
      <c r="S1308">
        <v>0</v>
      </c>
      <c r="T1308">
        <v>0</v>
      </c>
      <c r="U1308" s="50">
        <v>46273.655162037037</v>
      </c>
      <c r="V1308" s="50">
        <v>46273.655162037037</v>
      </c>
      <c r="W1308" s="51">
        <v>46273</v>
      </c>
      <c r="X1308" t="s">
        <v>1747</v>
      </c>
      <c r="Y1308" t="s">
        <v>492</v>
      </c>
    </row>
    <row r="1309" spans="1:25" ht="15" customHeight="1" x14ac:dyDescent="0.35">
      <c r="A1309">
        <v>4</v>
      </c>
      <c r="B1309" s="50">
        <v>46273.708333333343</v>
      </c>
      <c r="C1309">
        <v>11707593</v>
      </c>
      <c r="D1309">
        <v>100006740611</v>
      </c>
      <c r="E1309" t="s">
        <v>1726</v>
      </c>
      <c r="F1309">
        <v>100</v>
      </c>
      <c r="G1309" t="s">
        <v>1745</v>
      </c>
      <c r="H1309" t="s">
        <v>1760</v>
      </c>
      <c r="I1309">
        <v>6012601</v>
      </c>
      <c r="J1309">
        <v>1</v>
      </c>
      <c r="K1309" t="s">
        <v>2105</v>
      </c>
      <c r="L1309" t="s">
        <v>2106</v>
      </c>
      <c r="N1309">
        <v>0</v>
      </c>
      <c r="O1309">
        <v>1</v>
      </c>
      <c r="P1309">
        <v>1</v>
      </c>
      <c r="Q1309">
        <v>1</v>
      </c>
      <c r="R1309">
        <v>0</v>
      </c>
      <c r="S1309">
        <v>0</v>
      </c>
      <c r="T1309">
        <v>0</v>
      </c>
      <c r="U1309" s="50">
        <v>46273.655162037037</v>
      </c>
      <c r="V1309" s="50">
        <v>46273.655162037037</v>
      </c>
      <c r="W1309" s="51">
        <v>46273</v>
      </c>
      <c r="X1309" t="s">
        <v>1747</v>
      </c>
      <c r="Y1309" t="s">
        <v>492</v>
      </c>
    </row>
    <row r="1310" spans="1:25" ht="15" customHeight="1" x14ac:dyDescent="0.35">
      <c r="A1310">
        <v>4</v>
      </c>
      <c r="B1310" s="50">
        <v>46273.708333333343</v>
      </c>
      <c r="C1310">
        <v>11707594</v>
      </c>
      <c r="D1310">
        <v>100006740611</v>
      </c>
      <c r="E1310" t="s">
        <v>1726</v>
      </c>
      <c r="F1310">
        <v>100</v>
      </c>
      <c r="G1310" t="s">
        <v>1745</v>
      </c>
      <c r="H1310" t="s">
        <v>1760</v>
      </c>
      <c r="I1310">
        <v>6012601</v>
      </c>
      <c r="J1310">
        <v>1</v>
      </c>
      <c r="K1310" t="s">
        <v>2121</v>
      </c>
      <c r="L1310" t="s">
        <v>2122</v>
      </c>
      <c r="N1310">
        <v>0</v>
      </c>
      <c r="O1310">
        <v>1</v>
      </c>
      <c r="P1310">
        <v>1</v>
      </c>
      <c r="Q1310">
        <v>1</v>
      </c>
      <c r="R1310">
        <v>0</v>
      </c>
      <c r="S1310">
        <v>0</v>
      </c>
      <c r="T1310">
        <v>0</v>
      </c>
      <c r="U1310" s="50">
        <v>46273.655162037037</v>
      </c>
      <c r="V1310" s="50">
        <v>46273.655162037037</v>
      </c>
      <c r="W1310" s="51">
        <v>46273</v>
      </c>
      <c r="X1310" t="s">
        <v>1747</v>
      </c>
      <c r="Y1310" t="s">
        <v>492</v>
      </c>
    </row>
    <row r="1311" spans="1:25" ht="15" customHeight="1" x14ac:dyDescent="0.35">
      <c r="A1311">
        <v>4</v>
      </c>
      <c r="B1311" s="50">
        <v>46273.708333333343</v>
      </c>
      <c r="C1311">
        <v>11707785</v>
      </c>
      <c r="D1311">
        <v>100006740775</v>
      </c>
      <c r="E1311" t="s">
        <v>1726</v>
      </c>
      <c r="F1311">
        <v>100</v>
      </c>
      <c r="G1311" t="s">
        <v>1745</v>
      </c>
      <c r="H1311" t="s">
        <v>1760</v>
      </c>
      <c r="I1311">
        <v>5988001</v>
      </c>
      <c r="J1311">
        <v>5</v>
      </c>
      <c r="K1311" t="s">
        <v>2123</v>
      </c>
      <c r="L1311" t="s">
        <v>2124</v>
      </c>
      <c r="N1311">
        <v>0</v>
      </c>
      <c r="O1311">
        <v>15</v>
      </c>
      <c r="P1311">
        <v>15</v>
      </c>
      <c r="Q1311">
        <v>15</v>
      </c>
      <c r="R1311">
        <v>0</v>
      </c>
      <c r="S1311">
        <v>0</v>
      </c>
      <c r="T1311">
        <v>0</v>
      </c>
      <c r="U1311" s="50">
        <v>46273.655590277784</v>
      </c>
      <c r="V1311" s="50">
        <v>46273.655590277784</v>
      </c>
      <c r="W1311" s="51">
        <v>46273</v>
      </c>
      <c r="X1311" t="s">
        <v>1747</v>
      </c>
      <c r="Y1311" t="s">
        <v>492</v>
      </c>
    </row>
    <row r="1312" spans="1:25" ht="15" customHeight="1" x14ac:dyDescent="0.35">
      <c r="A1312">
        <v>4</v>
      </c>
      <c r="B1312" s="50">
        <v>46273.708333333343</v>
      </c>
      <c r="C1312">
        <v>11707987</v>
      </c>
      <c r="D1312">
        <v>100006740870</v>
      </c>
      <c r="E1312" t="s">
        <v>1726</v>
      </c>
      <c r="F1312">
        <v>100</v>
      </c>
      <c r="G1312" t="s">
        <v>1745</v>
      </c>
      <c r="H1312" t="s">
        <v>1760</v>
      </c>
      <c r="I1312">
        <v>5997901</v>
      </c>
      <c r="J1312">
        <v>4</v>
      </c>
      <c r="K1312" t="s">
        <v>2155</v>
      </c>
      <c r="L1312" t="s">
        <v>2156</v>
      </c>
      <c r="N1312">
        <v>0</v>
      </c>
      <c r="O1312">
        <v>1</v>
      </c>
      <c r="P1312">
        <v>1</v>
      </c>
      <c r="Q1312">
        <v>1</v>
      </c>
      <c r="R1312">
        <v>0</v>
      </c>
      <c r="S1312">
        <v>0</v>
      </c>
      <c r="T1312">
        <v>0</v>
      </c>
      <c r="U1312" s="50">
        <v>46273.655624999999</v>
      </c>
      <c r="V1312" s="50">
        <v>46273.655624999999</v>
      </c>
      <c r="W1312" s="51">
        <v>46273</v>
      </c>
      <c r="X1312" t="s">
        <v>1747</v>
      </c>
      <c r="Y1312" t="s">
        <v>492</v>
      </c>
    </row>
    <row r="1313" spans="1:25" ht="15" customHeight="1" x14ac:dyDescent="0.35">
      <c r="A1313">
        <v>4</v>
      </c>
      <c r="B1313" s="50">
        <v>46273.708333333343</v>
      </c>
      <c r="C1313">
        <v>11707988</v>
      </c>
      <c r="D1313">
        <v>100006740870</v>
      </c>
      <c r="E1313" t="s">
        <v>1726</v>
      </c>
      <c r="F1313">
        <v>100</v>
      </c>
      <c r="G1313" t="s">
        <v>1745</v>
      </c>
      <c r="H1313" t="s">
        <v>1760</v>
      </c>
      <c r="I1313">
        <v>5997901</v>
      </c>
      <c r="J1313">
        <v>4</v>
      </c>
      <c r="K1313" t="s">
        <v>1911</v>
      </c>
      <c r="L1313" t="s">
        <v>1912</v>
      </c>
      <c r="N1313">
        <v>0</v>
      </c>
      <c r="O1313">
        <v>1</v>
      </c>
      <c r="P1313">
        <v>1</v>
      </c>
      <c r="Q1313">
        <v>1</v>
      </c>
      <c r="R1313">
        <v>0</v>
      </c>
      <c r="S1313">
        <v>0</v>
      </c>
      <c r="T1313">
        <v>0</v>
      </c>
      <c r="U1313" s="50">
        <v>46273.655624999999</v>
      </c>
      <c r="V1313" s="50">
        <v>46273.655624999999</v>
      </c>
      <c r="W1313" s="51">
        <v>46273</v>
      </c>
      <c r="X1313" t="s">
        <v>1747</v>
      </c>
      <c r="Y1313" t="s">
        <v>492</v>
      </c>
    </row>
    <row r="1314" spans="1:25" ht="15" customHeight="1" x14ac:dyDescent="0.35">
      <c r="A1314">
        <v>4</v>
      </c>
      <c r="B1314" s="50">
        <v>46273.708333333343</v>
      </c>
      <c r="C1314">
        <v>11708005</v>
      </c>
      <c r="D1314">
        <v>100006740876</v>
      </c>
      <c r="E1314" t="s">
        <v>1726</v>
      </c>
      <c r="F1314">
        <v>100</v>
      </c>
      <c r="G1314" t="s">
        <v>1745</v>
      </c>
      <c r="H1314" t="s">
        <v>1760</v>
      </c>
      <c r="I1314">
        <v>6010401</v>
      </c>
      <c r="J1314">
        <v>4</v>
      </c>
      <c r="K1314" t="s">
        <v>2157</v>
      </c>
      <c r="L1314" t="s">
        <v>2158</v>
      </c>
      <c r="N1314">
        <v>0</v>
      </c>
      <c r="O1314">
        <v>1</v>
      </c>
      <c r="P1314">
        <v>1</v>
      </c>
      <c r="Q1314">
        <v>1</v>
      </c>
      <c r="R1314">
        <v>0</v>
      </c>
      <c r="S1314">
        <v>0</v>
      </c>
      <c r="T1314">
        <v>0</v>
      </c>
      <c r="U1314" s="50">
        <v>46273.656284722223</v>
      </c>
      <c r="V1314" s="50">
        <v>46273.656284722223</v>
      </c>
      <c r="W1314" s="51">
        <v>46273</v>
      </c>
      <c r="X1314" t="s">
        <v>1747</v>
      </c>
      <c r="Y1314" t="s">
        <v>492</v>
      </c>
    </row>
    <row r="1315" spans="1:25" ht="15" customHeight="1" x14ac:dyDescent="0.35">
      <c r="A1315">
        <v>4</v>
      </c>
      <c r="B1315" s="50">
        <v>46273.708333333343</v>
      </c>
      <c r="C1315">
        <v>11708006</v>
      </c>
      <c r="D1315">
        <v>100006740876</v>
      </c>
      <c r="E1315" t="s">
        <v>1726</v>
      </c>
      <c r="F1315">
        <v>100</v>
      </c>
      <c r="G1315" t="s">
        <v>1745</v>
      </c>
      <c r="H1315" t="s">
        <v>1760</v>
      </c>
      <c r="I1315">
        <v>6010401</v>
      </c>
      <c r="J1315">
        <v>4</v>
      </c>
      <c r="K1315" t="s">
        <v>2159</v>
      </c>
      <c r="L1315" t="s">
        <v>2160</v>
      </c>
      <c r="N1315">
        <v>0</v>
      </c>
      <c r="O1315">
        <v>1</v>
      </c>
      <c r="P1315">
        <v>1</v>
      </c>
      <c r="Q1315">
        <v>1</v>
      </c>
      <c r="R1315">
        <v>0</v>
      </c>
      <c r="S1315">
        <v>0</v>
      </c>
      <c r="T1315">
        <v>0</v>
      </c>
      <c r="U1315" s="50">
        <v>46273.656284722223</v>
      </c>
      <c r="V1315" s="50">
        <v>46273.656284722223</v>
      </c>
      <c r="W1315" s="51">
        <v>46273</v>
      </c>
      <c r="X1315" t="s">
        <v>1747</v>
      </c>
      <c r="Y1315" t="s">
        <v>492</v>
      </c>
    </row>
    <row r="1316" spans="1:25" ht="15" customHeight="1" x14ac:dyDescent="0.35">
      <c r="A1316">
        <v>4</v>
      </c>
      <c r="B1316" s="50">
        <v>46273.708333333343</v>
      </c>
      <c r="C1316">
        <v>11708007</v>
      </c>
      <c r="D1316">
        <v>100006740876</v>
      </c>
      <c r="E1316" t="s">
        <v>1726</v>
      </c>
      <c r="F1316">
        <v>100</v>
      </c>
      <c r="G1316" t="s">
        <v>1745</v>
      </c>
      <c r="H1316" t="s">
        <v>1760</v>
      </c>
      <c r="I1316">
        <v>6010401</v>
      </c>
      <c r="J1316">
        <v>4</v>
      </c>
      <c r="K1316" t="s">
        <v>2161</v>
      </c>
      <c r="L1316" t="s">
        <v>2162</v>
      </c>
      <c r="N1316">
        <v>0</v>
      </c>
      <c r="O1316">
        <v>2</v>
      </c>
      <c r="P1316">
        <v>2</v>
      </c>
      <c r="Q1316">
        <v>2</v>
      </c>
      <c r="R1316">
        <v>0</v>
      </c>
      <c r="S1316">
        <v>0</v>
      </c>
      <c r="T1316">
        <v>0</v>
      </c>
      <c r="U1316" s="50">
        <v>46273.656284722223</v>
      </c>
      <c r="V1316" s="50">
        <v>46273.656284722223</v>
      </c>
      <c r="W1316" s="51">
        <v>46273</v>
      </c>
      <c r="X1316" t="s">
        <v>1747</v>
      </c>
      <c r="Y1316" t="s">
        <v>492</v>
      </c>
    </row>
    <row r="1317" spans="1:25" ht="15" customHeight="1" x14ac:dyDescent="0.35">
      <c r="A1317">
        <v>4</v>
      </c>
      <c r="B1317" s="50">
        <v>46273.708333333343</v>
      </c>
      <c r="C1317">
        <v>11708008</v>
      </c>
      <c r="D1317">
        <v>100006740876</v>
      </c>
      <c r="E1317" t="s">
        <v>1726</v>
      </c>
      <c r="F1317">
        <v>100</v>
      </c>
      <c r="G1317" t="s">
        <v>1745</v>
      </c>
      <c r="H1317" t="s">
        <v>1760</v>
      </c>
      <c r="I1317">
        <v>6010401</v>
      </c>
      <c r="J1317">
        <v>4</v>
      </c>
      <c r="K1317" t="s">
        <v>2163</v>
      </c>
      <c r="L1317" t="s">
        <v>2164</v>
      </c>
      <c r="N1317">
        <v>0</v>
      </c>
      <c r="O1317">
        <v>3</v>
      </c>
      <c r="P1317">
        <v>3</v>
      </c>
      <c r="Q1317">
        <v>3</v>
      </c>
      <c r="R1317">
        <v>0</v>
      </c>
      <c r="S1317">
        <v>0</v>
      </c>
      <c r="T1317">
        <v>0</v>
      </c>
      <c r="U1317" s="50">
        <v>46273.656284722223</v>
      </c>
      <c r="V1317" s="50">
        <v>46273.656284722223</v>
      </c>
      <c r="W1317" s="51">
        <v>46273</v>
      </c>
      <c r="X1317" t="s">
        <v>1747</v>
      </c>
      <c r="Y1317" t="s">
        <v>492</v>
      </c>
    </row>
    <row r="1318" spans="1:25" ht="15" customHeight="1" x14ac:dyDescent="0.35">
      <c r="A1318">
        <v>4</v>
      </c>
      <c r="B1318" s="50">
        <v>46273.708333333343</v>
      </c>
      <c r="C1318">
        <v>11708009</v>
      </c>
      <c r="D1318">
        <v>100006740876</v>
      </c>
      <c r="E1318" t="s">
        <v>1726</v>
      </c>
      <c r="F1318">
        <v>100</v>
      </c>
      <c r="G1318" t="s">
        <v>1745</v>
      </c>
      <c r="H1318" t="s">
        <v>1760</v>
      </c>
      <c r="I1318">
        <v>6010401</v>
      </c>
      <c r="J1318">
        <v>4</v>
      </c>
      <c r="K1318" t="s">
        <v>2165</v>
      </c>
      <c r="L1318" t="s">
        <v>2166</v>
      </c>
      <c r="N1318">
        <v>0</v>
      </c>
      <c r="O1318">
        <v>1</v>
      </c>
      <c r="P1318">
        <v>1</v>
      </c>
      <c r="Q1318">
        <v>1</v>
      </c>
      <c r="R1318">
        <v>0</v>
      </c>
      <c r="S1318">
        <v>0</v>
      </c>
      <c r="T1318">
        <v>0</v>
      </c>
      <c r="U1318" s="50">
        <v>46273.656284722223</v>
      </c>
      <c r="V1318" s="50">
        <v>46273.656284722223</v>
      </c>
      <c r="W1318" s="51">
        <v>46273</v>
      </c>
      <c r="X1318" t="s">
        <v>1747</v>
      </c>
      <c r="Y1318" t="s">
        <v>492</v>
      </c>
    </row>
    <row r="1319" spans="1:25" ht="15" customHeight="1" x14ac:dyDescent="0.35">
      <c r="A1319">
        <v>4</v>
      </c>
      <c r="B1319" s="50">
        <v>46273.708333333343</v>
      </c>
      <c r="C1319">
        <v>11708045</v>
      </c>
      <c r="D1319">
        <v>100006740880</v>
      </c>
      <c r="E1319" t="s">
        <v>1726</v>
      </c>
      <c r="F1319">
        <v>100</v>
      </c>
      <c r="G1319" t="s">
        <v>1745</v>
      </c>
      <c r="H1319" t="s">
        <v>1760</v>
      </c>
      <c r="I1319">
        <v>5997902</v>
      </c>
      <c r="J1319">
        <v>1</v>
      </c>
      <c r="K1319" t="s">
        <v>2167</v>
      </c>
      <c r="L1319" t="s">
        <v>2168</v>
      </c>
      <c r="N1319">
        <v>0</v>
      </c>
      <c r="O1319">
        <v>1</v>
      </c>
      <c r="P1319">
        <v>1</v>
      </c>
      <c r="Q1319">
        <v>1</v>
      </c>
      <c r="R1319">
        <v>0</v>
      </c>
      <c r="S1319">
        <v>0</v>
      </c>
      <c r="T1319">
        <v>0</v>
      </c>
      <c r="U1319" s="50">
        <v>46273.6562962963</v>
      </c>
      <c r="V1319" s="50">
        <v>46273.6562962963</v>
      </c>
      <c r="W1319" s="51">
        <v>46273</v>
      </c>
      <c r="X1319" t="s">
        <v>1747</v>
      </c>
      <c r="Y1319" t="s">
        <v>492</v>
      </c>
    </row>
    <row r="1320" spans="1:25" ht="15" customHeight="1" x14ac:dyDescent="0.35">
      <c r="A1320">
        <v>4</v>
      </c>
      <c r="B1320" s="50">
        <v>46273.708333333343</v>
      </c>
      <c r="C1320">
        <v>11708046</v>
      </c>
      <c r="D1320">
        <v>100006740880</v>
      </c>
      <c r="E1320" t="s">
        <v>1726</v>
      </c>
      <c r="F1320">
        <v>100</v>
      </c>
      <c r="G1320" t="s">
        <v>1745</v>
      </c>
      <c r="H1320" t="s">
        <v>1760</v>
      </c>
      <c r="I1320">
        <v>5997902</v>
      </c>
      <c r="J1320">
        <v>1</v>
      </c>
      <c r="K1320" t="s">
        <v>1991</v>
      </c>
      <c r="L1320" t="s">
        <v>1992</v>
      </c>
      <c r="N1320">
        <v>0</v>
      </c>
      <c r="O1320">
        <v>1</v>
      </c>
      <c r="P1320">
        <v>1</v>
      </c>
      <c r="Q1320">
        <v>1</v>
      </c>
      <c r="R1320">
        <v>0</v>
      </c>
      <c r="S1320">
        <v>0</v>
      </c>
      <c r="T1320">
        <v>0</v>
      </c>
      <c r="U1320" s="50">
        <v>46273.6562962963</v>
      </c>
      <c r="V1320" s="50">
        <v>46273.6562962963</v>
      </c>
      <c r="W1320" s="51">
        <v>46273</v>
      </c>
      <c r="X1320" t="s">
        <v>1747</v>
      </c>
      <c r="Y1320" t="s">
        <v>492</v>
      </c>
    </row>
    <row r="1321" spans="1:25" ht="15" customHeight="1" x14ac:dyDescent="0.35">
      <c r="A1321">
        <v>4</v>
      </c>
      <c r="B1321" s="50">
        <v>46273.708333333343</v>
      </c>
      <c r="C1321">
        <v>11708047</v>
      </c>
      <c r="D1321">
        <v>100006740880</v>
      </c>
      <c r="E1321" t="s">
        <v>1726</v>
      </c>
      <c r="F1321">
        <v>100</v>
      </c>
      <c r="G1321" t="s">
        <v>1745</v>
      </c>
      <c r="H1321" t="s">
        <v>1760</v>
      </c>
      <c r="I1321">
        <v>5997902</v>
      </c>
      <c r="J1321">
        <v>1</v>
      </c>
      <c r="K1321" t="s">
        <v>2169</v>
      </c>
      <c r="L1321" t="s">
        <v>2170</v>
      </c>
      <c r="N1321">
        <v>0</v>
      </c>
      <c r="O1321">
        <v>1</v>
      </c>
      <c r="P1321">
        <v>1</v>
      </c>
      <c r="Q1321">
        <v>1</v>
      </c>
      <c r="R1321">
        <v>0</v>
      </c>
      <c r="S1321">
        <v>0</v>
      </c>
      <c r="T1321">
        <v>0</v>
      </c>
      <c r="U1321" s="50">
        <v>46273.6562962963</v>
      </c>
      <c r="V1321" s="50">
        <v>46273.6562962963</v>
      </c>
      <c r="W1321" s="51">
        <v>46273</v>
      </c>
      <c r="X1321" t="s">
        <v>1747</v>
      </c>
      <c r="Y1321" t="s">
        <v>492</v>
      </c>
    </row>
    <row r="1322" spans="1:25" ht="15" customHeight="1" x14ac:dyDescent="0.35">
      <c r="A1322">
        <v>4</v>
      </c>
      <c r="B1322" s="50">
        <v>46273.708333333343</v>
      </c>
      <c r="C1322">
        <v>11708048</v>
      </c>
      <c r="D1322">
        <v>100006740880</v>
      </c>
      <c r="E1322" t="s">
        <v>1726</v>
      </c>
      <c r="F1322">
        <v>100</v>
      </c>
      <c r="G1322" t="s">
        <v>1745</v>
      </c>
      <c r="H1322" t="s">
        <v>1760</v>
      </c>
      <c r="I1322">
        <v>5997902</v>
      </c>
      <c r="J1322">
        <v>1</v>
      </c>
      <c r="K1322" t="s">
        <v>2171</v>
      </c>
      <c r="L1322" t="s">
        <v>2172</v>
      </c>
      <c r="N1322">
        <v>0</v>
      </c>
      <c r="O1322">
        <v>2</v>
      </c>
      <c r="P1322">
        <v>2</v>
      </c>
      <c r="Q1322">
        <v>2</v>
      </c>
      <c r="R1322">
        <v>0</v>
      </c>
      <c r="S1322">
        <v>0</v>
      </c>
      <c r="T1322">
        <v>0</v>
      </c>
      <c r="U1322" s="50">
        <v>46273.6562962963</v>
      </c>
      <c r="V1322" s="50">
        <v>46273.6562962963</v>
      </c>
      <c r="W1322" s="51">
        <v>46273</v>
      </c>
      <c r="X1322" t="s">
        <v>1747</v>
      </c>
      <c r="Y1322" t="s">
        <v>492</v>
      </c>
    </row>
    <row r="1323" spans="1:25" ht="15" customHeight="1" x14ac:dyDescent="0.35">
      <c r="A1323">
        <v>4</v>
      </c>
      <c r="B1323" s="50">
        <v>46273.708333333343</v>
      </c>
      <c r="C1323">
        <v>11708049</v>
      </c>
      <c r="D1323">
        <v>100006740880</v>
      </c>
      <c r="E1323" t="s">
        <v>1726</v>
      </c>
      <c r="F1323">
        <v>100</v>
      </c>
      <c r="G1323" t="s">
        <v>1745</v>
      </c>
      <c r="H1323" t="s">
        <v>1760</v>
      </c>
      <c r="I1323">
        <v>5997902</v>
      </c>
      <c r="J1323">
        <v>1</v>
      </c>
      <c r="K1323" t="s">
        <v>2121</v>
      </c>
      <c r="L1323" t="s">
        <v>2122</v>
      </c>
      <c r="N1323">
        <v>0</v>
      </c>
      <c r="O1323">
        <v>1</v>
      </c>
      <c r="P1323">
        <v>1</v>
      </c>
      <c r="Q1323">
        <v>1</v>
      </c>
      <c r="R1323">
        <v>0</v>
      </c>
      <c r="S1323">
        <v>0</v>
      </c>
      <c r="T1323">
        <v>0</v>
      </c>
      <c r="U1323" s="50">
        <v>46273.6562962963</v>
      </c>
      <c r="V1323" s="50">
        <v>46273.6562962963</v>
      </c>
      <c r="W1323" s="51">
        <v>46273</v>
      </c>
      <c r="X1323" t="s">
        <v>1747</v>
      </c>
      <c r="Y1323" t="s">
        <v>492</v>
      </c>
    </row>
    <row r="1324" spans="1:25" ht="15" customHeight="1" x14ac:dyDescent="0.35">
      <c r="A1324">
        <v>4</v>
      </c>
      <c r="B1324" s="50">
        <v>46273.708333333343</v>
      </c>
      <c r="C1324">
        <v>11708050</v>
      </c>
      <c r="D1324">
        <v>100006740880</v>
      </c>
      <c r="E1324" t="s">
        <v>1726</v>
      </c>
      <c r="F1324">
        <v>100</v>
      </c>
      <c r="G1324" t="s">
        <v>1745</v>
      </c>
      <c r="H1324" t="s">
        <v>1760</v>
      </c>
      <c r="I1324">
        <v>5997902</v>
      </c>
      <c r="J1324">
        <v>1</v>
      </c>
      <c r="K1324" t="s">
        <v>2173</v>
      </c>
      <c r="L1324" t="s">
        <v>2174</v>
      </c>
      <c r="N1324">
        <v>0</v>
      </c>
      <c r="O1324">
        <v>1</v>
      </c>
      <c r="P1324">
        <v>1</v>
      </c>
      <c r="Q1324">
        <v>1</v>
      </c>
      <c r="R1324">
        <v>0</v>
      </c>
      <c r="S1324">
        <v>0</v>
      </c>
      <c r="T1324">
        <v>0</v>
      </c>
      <c r="U1324" s="50">
        <v>46273.6562962963</v>
      </c>
      <c r="V1324" s="50">
        <v>46273.6562962963</v>
      </c>
      <c r="W1324" s="51">
        <v>46273</v>
      </c>
      <c r="X1324" t="s">
        <v>1747</v>
      </c>
      <c r="Y1324" t="s">
        <v>492</v>
      </c>
    </row>
    <row r="1325" spans="1:25" ht="15" customHeight="1" x14ac:dyDescent="0.35">
      <c r="A1325">
        <v>4</v>
      </c>
      <c r="B1325" s="50">
        <v>46273.708333333343</v>
      </c>
      <c r="C1325">
        <v>11708072</v>
      </c>
      <c r="D1325">
        <v>100006740888</v>
      </c>
      <c r="E1325" t="s">
        <v>1726</v>
      </c>
      <c r="F1325">
        <v>100</v>
      </c>
      <c r="G1325" t="s">
        <v>1745</v>
      </c>
      <c r="H1325" t="s">
        <v>1760</v>
      </c>
      <c r="I1325">
        <v>6008401</v>
      </c>
      <c r="J1325">
        <v>1</v>
      </c>
      <c r="K1325" t="s">
        <v>1999</v>
      </c>
      <c r="L1325" t="s">
        <v>2000</v>
      </c>
      <c r="N1325">
        <v>0</v>
      </c>
      <c r="O1325">
        <v>1</v>
      </c>
      <c r="P1325">
        <v>1</v>
      </c>
      <c r="Q1325">
        <v>1</v>
      </c>
      <c r="R1325">
        <v>0</v>
      </c>
      <c r="S1325">
        <v>0</v>
      </c>
      <c r="T1325">
        <v>0</v>
      </c>
      <c r="U1325" s="50">
        <v>46273.656307870369</v>
      </c>
      <c r="V1325" s="50">
        <v>46273.656307870369</v>
      </c>
      <c r="W1325" s="51">
        <v>46273</v>
      </c>
      <c r="X1325" t="s">
        <v>1747</v>
      </c>
      <c r="Y1325" t="s">
        <v>492</v>
      </c>
    </row>
    <row r="1326" spans="1:25" ht="15" customHeight="1" x14ac:dyDescent="0.35">
      <c r="A1326">
        <v>4</v>
      </c>
      <c r="B1326" s="50">
        <v>46273.708333333343</v>
      </c>
      <c r="C1326">
        <v>11708073</v>
      </c>
      <c r="D1326">
        <v>100006740888</v>
      </c>
      <c r="E1326" t="s">
        <v>1726</v>
      </c>
      <c r="F1326">
        <v>100</v>
      </c>
      <c r="G1326" t="s">
        <v>1745</v>
      </c>
      <c r="H1326" t="s">
        <v>1760</v>
      </c>
      <c r="I1326">
        <v>6008401</v>
      </c>
      <c r="J1326">
        <v>1</v>
      </c>
      <c r="K1326" t="s">
        <v>2091</v>
      </c>
      <c r="L1326" t="s">
        <v>2092</v>
      </c>
      <c r="N1326">
        <v>0</v>
      </c>
      <c r="O1326">
        <v>1</v>
      </c>
      <c r="P1326">
        <v>1</v>
      </c>
      <c r="Q1326">
        <v>1</v>
      </c>
      <c r="R1326">
        <v>0</v>
      </c>
      <c r="S1326">
        <v>0</v>
      </c>
      <c r="T1326">
        <v>0</v>
      </c>
      <c r="U1326" s="50">
        <v>46273.656307870369</v>
      </c>
      <c r="V1326" s="50">
        <v>46273.656307870369</v>
      </c>
      <c r="W1326" s="51">
        <v>46273</v>
      </c>
      <c r="X1326" t="s">
        <v>1747</v>
      </c>
      <c r="Y1326" t="s">
        <v>492</v>
      </c>
    </row>
    <row r="1327" spans="1:25" ht="15" customHeight="1" x14ac:dyDescent="0.35">
      <c r="A1327">
        <v>4</v>
      </c>
      <c r="B1327" s="50">
        <v>46273.708333333343</v>
      </c>
      <c r="C1327">
        <v>11708074</v>
      </c>
      <c r="D1327">
        <v>100006740888</v>
      </c>
      <c r="E1327" t="s">
        <v>1726</v>
      </c>
      <c r="F1327">
        <v>100</v>
      </c>
      <c r="G1327" t="s">
        <v>1745</v>
      </c>
      <c r="H1327" t="s">
        <v>1760</v>
      </c>
      <c r="I1327">
        <v>6008401</v>
      </c>
      <c r="J1327">
        <v>1</v>
      </c>
      <c r="K1327" t="s">
        <v>2099</v>
      </c>
      <c r="L1327" t="s">
        <v>2100</v>
      </c>
      <c r="N1327">
        <v>0</v>
      </c>
      <c r="O1327">
        <v>1</v>
      </c>
      <c r="P1327">
        <v>1</v>
      </c>
      <c r="Q1327">
        <v>1</v>
      </c>
      <c r="R1327">
        <v>0</v>
      </c>
      <c r="S1327">
        <v>0</v>
      </c>
      <c r="T1327">
        <v>0</v>
      </c>
      <c r="U1327" s="50">
        <v>46273.656307870369</v>
      </c>
      <c r="V1327" s="50">
        <v>46273.656307870369</v>
      </c>
      <c r="W1327" s="51">
        <v>46273</v>
      </c>
      <c r="X1327" t="s">
        <v>1747</v>
      </c>
      <c r="Y1327" t="s">
        <v>492</v>
      </c>
    </row>
    <row r="1328" spans="1:25" ht="15" customHeight="1" x14ac:dyDescent="0.35">
      <c r="A1328">
        <v>4</v>
      </c>
      <c r="B1328" s="50">
        <v>46273.708333333343</v>
      </c>
      <c r="C1328">
        <v>11708075</v>
      </c>
      <c r="D1328">
        <v>100006740888</v>
      </c>
      <c r="E1328" t="s">
        <v>1726</v>
      </c>
      <c r="F1328">
        <v>100</v>
      </c>
      <c r="G1328" t="s">
        <v>1745</v>
      </c>
      <c r="H1328" t="s">
        <v>1760</v>
      </c>
      <c r="I1328">
        <v>6008401</v>
      </c>
      <c r="J1328">
        <v>1</v>
      </c>
      <c r="K1328" t="s">
        <v>2175</v>
      </c>
      <c r="L1328" t="s">
        <v>2176</v>
      </c>
      <c r="N1328">
        <v>0</v>
      </c>
      <c r="O1328">
        <v>1</v>
      </c>
      <c r="P1328">
        <v>1</v>
      </c>
      <c r="Q1328">
        <v>1</v>
      </c>
      <c r="R1328">
        <v>0</v>
      </c>
      <c r="S1328">
        <v>0</v>
      </c>
      <c r="T1328">
        <v>0</v>
      </c>
      <c r="U1328" s="50">
        <v>46273.656307870369</v>
      </c>
      <c r="V1328" s="50">
        <v>46273.656307870369</v>
      </c>
      <c r="W1328" s="51">
        <v>46273</v>
      </c>
      <c r="X1328" t="s">
        <v>1747</v>
      </c>
      <c r="Y1328" t="s">
        <v>492</v>
      </c>
    </row>
    <row r="1329" spans="1:25" ht="15" customHeight="1" x14ac:dyDescent="0.35">
      <c r="A1329">
        <v>4</v>
      </c>
      <c r="B1329" s="50">
        <v>46273.708333333343</v>
      </c>
      <c r="C1329">
        <v>11708076</v>
      </c>
      <c r="D1329">
        <v>100006740888</v>
      </c>
      <c r="E1329" t="s">
        <v>1726</v>
      </c>
      <c r="F1329">
        <v>100</v>
      </c>
      <c r="G1329" t="s">
        <v>1745</v>
      </c>
      <c r="H1329" t="s">
        <v>1760</v>
      </c>
      <c r="I1329">
        <v>6008401</v>
      </c>
      <c r="J1329">
        <v>1</v>
      </c>
      <c r="K1329" t="s">
        <v>1979</v>
      </c>
      <c r="L1329" t="s">
        <v>1980</v>
      </c>
      <c r="N1329">
        <v>0</v>
      </c>
      <c r="O1329">
        <v>2</v>
      </c>
      <c r="P1329">
        <v>2</v>
      </c>
      <c r="Q1329">
        <v>2</v>
      </c>
      <c r="R1329">
        <v>0</v>
      </c>
      <c r="S1329">
        <v>0</v>
      </c>
      <c r="T1329">
        <v>0</v>
      </c>
      <c r="U1329" s="50">
        <v>46273.656307870369</v>
      </c>
      <c r="V1329" s="50">
        <v>46273.656307870369</v>
      </c>
      <c r="W1329" s="51">
        <v>46273</v>
      </c>
      <c r="X1329" t="s">
        <v>1747</v>
      </c>
      <c r="Y1329" t="s">
        <v>492</v>
      </c>
    </row>
    <row r="1330" spans="1:25" ht="15" customHeight="1" x14ac:dyDescent="0.35">
      <c r="A1330">
        <v>4</v>
      </c>
      <c r="B1330" s="50">
        <v>46273.708333333343</v>
      </c>
      <c r="C1330">
        <v>11708077</v>
      </c>
      <c r="D1330">
        <v>100006740889</v>
      </c>
      <c r="E1330" t="s">
        <v>1726</v>
      </c>
      <c r="F1330">
        <v>100</v>
      </c>
      <c r="G1330" t="s">
        <v>1745</v>
      </c>
      <c r="H1330" t="s">
        <v>1760</v>
      </c>
      <c r="I1330">
        <v>6010402</v>
      </c>
      <c r="J1330">
        <v>1</v>
      </c>
      <c r="K1330" t="s">
        <v>2177</v>
      </c>
      <c r="L1330" t="s">
        <v>2178</v>
      </c>
      <c r="N1330">
        <v>0</v>
      </c>
      <c r="O1330">
        <v>1</v>
      </c>
      <c r="P1330">
        <v>1</v>
      </c>
      <c r="Q1330">
        <v>1</v>
      </c>
      <c r="R1330">
        <v>0</v>
      </c>
      <c r="S1330">
        <v>0</v>
      </c>
      <c r="T1330">
        <v>0</v>
      </c>
      <c r="U1330" s="50">
        <v>46273.656307870369</v>
      </c>
      <c r="V1330" s="50">
        <v>46273.656307870369</v>
      </c>
      <c r="W1330" s="51">
        <v>46273</v>
      </c>
      <c r="X1330" t="s">
        <v>1747</v>
      </c>
      <c r="Y1330" t="s">
        <v>492</v>
      </c>
    </row>
    <row r="1331" spans="1:25" ht="15" customHeight="1" x14ac:dyDescent="0.35">
      <c r="A1331">
        <v>4</v>
      </c>
      <c r="B1331" s="50">
        <v>46273.708333333343</v>
      </c>
      <c r="C1331">
        <v>11708078</v>
      </c>
      <c r="D1331">
        <v>100006740889</v>
      </c>
      <c r="E1331" t="s">
        <v>1726</v>
      </c>
      <c r="F1331">
        <v>100</v>
      </c>
      <c r="G1331" t="s">
        <v>1745</v>
      </c>
      <c r="H1331" t="s">
        <v>1760</v>
      </c>
      <c r="I1331">
        <v>6010402</v>
      </c>
      <c r="J1331">
        <v>1</v>
      </c>
      <c r="K1331" t="s">
        <v>2053</v>
      </c>
      <c r="L1331" t="s">
        <v>2054</v>
      </c>
      <c r="N1331">
        <v>0</v>
      </c>
      <c r="O1331">
        <v>1</v>
      </c>
      <c r="P1331">
        <v>1</v>
      </c>
      <c r="Q1331">
        <v>1</v>
      </c>
      <c r="R1331">
        <v>0</v>
      </c>
      <c r="S1331">
        <v>0</v>
      </c>
      <c r="T1331">
        <v>0</v>
      </c>
      <c r="U1331" s="50">
        <v>46273.656307870369</v>
      </c>
      <c r="V1331" s="50">
        <v>46273.656307870369</v>
      </c>
      <c r="W1331" s="51">
        <v>46273</v>
      </c>
      <c r="X1331" t="s">
        <v>1747</v>
      </c>
      <c r="Y1331" t="s">
        <v>492</v>
      </c>
    </row>
    <row r="1332" spans="1:25" ht="15" customHeight="1" x14ac:dyDescent="0.35">
      <c r="A1332">
        <v>4</v>
      </c>
      <c r="B1332" s="50">
        <v>46273.708333333343</v>
      </c>
      <c r="C1332">
        <v>11708079</v>
      </c>
      <c r="D1332">
        <v>100006740889</v>
      </c>
      <c r="E1332" t="s">
        <v>1726</v>
      </c>
      <c r="F1332">
        <v>100</v>
      </c>
      <c r="G1332" t="s">
        <v>1745</v>
      </c>
      <c r="H1332" t="s">
        <v>1760</v>
      </c>
      <c r="I1332">
        <v>6010402</v>
      </c>
      <c r="J1332">
        <v>1</v>
      </c>
      <c r="K1332" t="s">
        <v>2179</v>
      </c>
      <c r="L1332" t="s">
        <v>2180</v>
      </c>
      <c r="N1332">
        <v>0</v>
      </c>
      <c r="O1332">
        <v>1</v>
      </c>
      <c r="P1332">
        <v>1</v>
      </c>
      <c r="Q1332">
        <v>1</v>
      </c>
      <c r="R1332">
        <v>0</v>
      </c>
      <c r="S1332">
        <v>0</v>
      </c>
      <c r="T1332">
        <v>0</v>
      </c>
      <c r="U1332" s="50">
        <v>46273.656307870369</v>
      </c>
      <c r="V1332" s="50">
        <v>46273.656307870369</v>
      </c>
      <c r="W1332" s="51">
        <v>46273</v>
      </c>
      <c r="X1332" t="s">
        <v>1747</v>
      </c>
      <c r="Y1332" t="s">
        <v>492</v>
      </c>
    </row>
    <row r="1333" spans="1:25" ht="15" customHeight="1" x14ac:dyDescent="0.35">
      <c r="A1333">
        <v>4</v>
      </c>
      <c r="B1333" s="50">
        <v>46273.708333333343</v>
      </c>
      <c r="C1333">
        <v>11708080</v>
      </c>
      <c r="D1333">
        <v>100006740889</v>
      </c>
      <c r="E1333" t="s">
        <v>1726</v>
      </c>
      <c r="F1333">
        <v>100</v>
      </c>
      <c r="G1333" t="s">
        <v>1745</v>
      </c>
      <c r="H1333" t="s">
        <v>1760</v>
      </c>
      <c r="I1333">
        <v>6010402</v>
      </c>
      <c r="J1333">
        <v>1</v>
      </c>
      <c r="K1333" t="s">
        <v>2079</v>
      </c>
      <c r="L1333" t="s">
        <v>2080</v>
      </c>
      <c r="N1333">
        <v>0</v>
      </c>
      <c r="O1333">
        <v>1</v>
      </c>
      <c r="P1333">
        <v>1</v>
      </c>
      <c r="Q1333">
        <v>1</v>
      </c>
      <c r="R1333">
        <v>0</v>
      </c>
      <c r="S1333">
        <v>0</v>
      </c>
      <c r="T1333">
        <v>0</v>
      </c>
      <c r="U1333" s="50">
        <v>46273.656307870369</v>
      </c>
      <c r="V1333" s="50">
        <v>46273.656307870369</v>
      </c>
      <c r="W1333" s="51">
        <v>46273</v>
      </c>
      <c r="X1333" t="s">
        <v>1747</v>
      </c>
      <c r="Y1333" t="s">
        <v>492</v>
      </c>
    </row>
    <row r="1334" spans="1:25" ht="15" customHeight="1" x14ac:dyDescent="0.35">
      <c r="A1334">
        <v>4</v>
      </c>
      <c r="B1334" s="50">
        <v>46273.708333333343</v>
      </c>
      <c r="C1334">
        <v>11708081</v>
      </c>
      <c r="D1334">
        <v>100006740889</v>
      </c>
      <c r="E1334" t="s">
        <v>1726</v>
      </c>
      <c r="F1334">
        <v>100</v>
      </c>
      <c r="G1334" t="s">
        <v>1745</v>
      </c>
      <c r="H1334" t="s">
        <v>1760</v>
      </c>
      <c r="I1334">
        <v>6010402</v>
      </c>
      <c r="J1334">
        <v>1</v>
      </c>
      <c r="K1334" t="s">
        <v>2081</v>
      </c>
      <c r="L1334" t="s">
        <v>2082</v>
      </c>
      <c r="N1334">
        <v>0</v>
      </c>
      <c r="O1334">
        <v>1</v>
      </c>
      <c r="P1334">
        <v>1</v>
      </c>
      <c r="Q1334">
        <v>1</v>
      </c>
      <c r="R1334">
        <v>0</v>
      </c>
      <c r="S1334">
        <v>0</v>
      </c>
      <c r="T1334">
        <v>0</v>
      </c>
      <c r="U1334" s="50">
        <v>46273.656307870369</v>
      </c>
      <c r="V1334" s="50">
        <v>46273.656307870369</v>
      </c>
      <c r="W1334" s="51">
        <v>46273</v>
      </c>
      <c r="X1334" t="s">
        <v>1747</v>
      </c>
      <c r="Y1334" t="s">
        <v>492</v>
      </c>
    </row>
    <row r="1335" spans="1:25" ht="15" customHeight="1" x14ac:dyDescent="0.35">
      <c r="A1335">
        <v>4</v>
      </c>
      <c r="B1335" s="50">
        <v>46273.708333333343</v>
      </c>
      <c r="C1335">
        <v>11708082</v>
      </c>
      <c r="D1335">
        <v>100006740889</v>
      </c>
      <c r="E1335" t="s">
        <v>1726</v>
      </c>
      <c r="F1335">
        <v>100</v>
      </c>
      <c r="G1335" t="s">
        <v>1745</v>
      </c>
      <c r="H1335" t="s">
        <v>1760</v>
      </c>
      <c r="I1335">
        <v>6010402</v>
      </c>
      <c r="J1335">
        <v>1</v>
      </c>
      <c r="K1335" t="s">
        <v>2181</v>
      </c>
      <c r="L1335" t="s">
        <v>2182</v>
      </c>
      <c r="N1335">
        <v>0</v>
      </c>
      <c r="O1335">
        <v>1</v>
      </c>
      <c r="P1335">
        <v>1</v>
      </c>
      <c r="Q1335">
        <v>1</v>
      </c>
      <c r="R1335">
        <v>0</v>
      </c>
      <c r="S1335">
        <v>0</v>
      </c>
      <c r="T1335">
        <v>0</v>
      </c>
      <c r="U1335" s="50">
        <v>46273.656307870369</v>
      </c>
      <c r="V1335" s="50">
        <v>46273.656307870369</v>
      </c>
      <c r="W1335" s="51">
        <v>46273</v>
      </c>
      <c r="X1335" t="s">
        <v>1747</v>
      </c>
      <c r="Y1335" t="s">
        <v>492</v>
      </c>
    </row>
    <row r="1336" spans="1:25" ht="15" customHeight="1" x14ac:dyDescent="0.35">
      <c r="A1336">
        <v>4</v>
      </c>
      <c r="B1336" s="50">
        <v>46273.708333333343</v>
      </c>
      <c r="C1336">
        <v>11708083</v>
      </c>
      <c r="D1336">
        <v>100006740889</v>
      </c>
      <c r="E1336" t="s">
        <v>1726</v>
      </c>
      <c r="F1336">
        <v>100</v>
      </c>
      <c r="G1336" t="s">
        <v>1745</v>
      </c>
      <c r="H1336" t="s">
        <v>1760</v>
      </c>
      <c r="I1336">
        <v>6010402</v>
      </c>
      <c r="J1336">
        <v>1</v>
      </c>
      <c r="K1336" t="s">
        <v>1973</v>
      </c>
      <c r="L1336" t="s">
        <v>1974</v>
      </c>
      <c r="N1336">
        <v>0</v>
      </c>
      <c r="O1336">
        <v>1</v>
      </c>
      <c r="P1336">
        <v>1</v>
      </c>
      <c r="Q1336">
        <v>1</v>
      </c>
      <c r="R1336">
        <v>0</v>
      </c>
      <c r="S1336">
        <v>0</v>
      </c>
      <c r="T1336">
        <v>0</v>
      </c>
      <c r="U1336" s="50">
        <v>46273.656307870369</v>
      </c>
      <c r="V1336" s="50">
        <v>46273.656307870369</v>
      </c>
      <c r="W1336" s="51">
        <v>46273</v>
      </c>
      <c r="X1336" t="s">
        <v>1747</v>
      </c>
      <c r="Y1336" t="s">
        <v>492</v>
      </c>
    </row>
    <row r="1337" spans="1:25" ht="15" customHeight="1" x14ac:dyDescent="0.35">
      <c r="A1337">
        <v>4</v>
      </c>
      <c r="B1337" s="50">
        <v>46273.708333333343</v>
      </c>
      <c r="C1337">
        <v>11708084</v>
      </c>
      <c r="D1337">
        <v>100006740889</v>
      </c>
      <c r="E1337" t="s">
        <v>1726</v>
      </c>
      <c r="F1337">
        <v>100</v>
      </c>
      <c r="G1337" t="s">
        <v>1745</v>
      </c>
      <c r="H1337" t="s">
        <v>1760</v>
      </c>
      <c r="I1337">
        <v>6010402</v>
      </c>
      <c r="J1337">
        <v>1</v>
      </c>
      <c r="K1337" t="s">
        <v>2087</v>
      </c>
      <c r="L1337" t="s">
        <v>2088</v>
      </c>
      <c r="N1337">
        <v>0</v>
      </c>
      <c r="O1337">
        <v>1</v>
      </c>
      <c r="P1337">
        <v>1</v>
      </c>
      <c r="Q1337">
        <v>1</v>
      </c>
      <c r="R1337">
        <v>0</v>
      </c>
      <c r="S1337">
        <v>0</v>
      </c>
      <c r="T1337">
        <v>0</v>
      </c>
      <c r="U1337" s="50">
        <v>46273.656307870369</v>
      </c>
      <c r="V1337" s="50">
        <v>46273.656307870369</v>
      </c>
      <c r="W1337" s="51">
        <v>46273</v>
      </c>
      <c r="X1337" t="s">
        <v>1747</v>
      </c>
      <c r="Y1337" t="s">
        <v>492</v>
      </c>
    </row>
    <row r="1338" spans="1:25" ht="15" customHeight="1" x14ac:dyDescent="0.35">
      <c r="A1338">
        <v>4</v>
      </c>
      <c r="B1338" s="50">
        <v>46273.708333333343</v>
      </c>
      <c r="C1338">
        <v>11708122</v>
      </c>
      <c r="D1338">
        <v>100006740904</v>
      </c>
      <c r="E1338" t="s">
        <v>1726</v>
      </c>
      <c r="F1338">
        <v>100</v>
      </c>
      <c r="G1338" t="s">
        <v>1745</v>
      </c>
      <c r="H1338" t="s">
        <v>1760</v>
      </c>
      <c r="I1338">
        <v>6013501</v>
      </c>
      <c r="J1338">
        <v>3</v>
      </c>
      <c r="K1338" t="s">
        <v>1855</v>
      </c>
      <c r="L1338" t="s">
        <v>1856</v>
      </c>
      <c r="N1338">
        <v>0</v>
      </c>
      <c r="O1338">
        <v>5</v>
      </c>
      <c r="P1338">
        <v>5</v>
      </c>
      <c r="Q1338">
        <v>5</v>
      </c>
      <c r="R1338">
        <v>0</v>
      </c>
      <c r="S1338">
        <v>0</v>
      </c>
      <c r="T1338">
        <v>0</v>
      </c>
      <c r="U1338" s="50">
        <v>46273.65697916667</v>
      </c>
      <c r="V1338" s="50">
        <v>46273.65697916667</v>
      </c>
      <c r="W1338" s="51">
        <v>46273</v>
      </c>
      <c r="X1338" t="s">
        <v>1747</v>
      </c>
      <c r="Y1338" t="s">
        <v>492</v>
      </c>
    </row>
    <row r="1339" spans="1:25" ht="15" customHeight="1" x14ac:dyDescent="0.35">
      <c r="A1339">
        <v>4</v>
      </c>
      <c r="B1339" s="50">
        <v>46273.708333333343</v>
      </c>
      <c r="C1339">
        <v>11708123</v>
      </c>
      <c r="D1339">
        <v>100006740904</v>
      </c>
      <c r="E1339" t="s">
        <v>1726</v>
      </c>
      <c r="F1339">
        <v>100</v>
      </c>
      <c r="G1339" t="s">
        <v>1745</v>
      </c>
      <c r="H1339" t="s">
        <v>1760</v>
      </c>
      <c r="I1339">
        <v>6013501</v>
      </c>
      <c r="J1339">
        <v>3</v>
      </c>
      <c r="K1339" t="s">
        <v>1845</v>
      </c>
      <c r="L1339" t="s">
        <v>1846</v>
      </c>
      <c r="N1339">
        <v>0</v>
      </c>
      <c r="O1339">
        <v>1</v>
      </c>
      <c r="P1339">
        <v>1</v>
      </c>
      <c r="Q1339">
        <v>1</v>
      </c>
      <c r="R1339">
        <v>0</v>
      </c>
      <c r="S1339">
        <v>0</v>
      </c>
      <c r="T1339">
        <v>0</v>
      </c>
      <c r="U1339" s="50">
        <v>46273.65697916667</v>
      </c>
      <c r="V1339" s="50">
        <v>46273.65697916667</v>
      </c>
      <c r="W1339" s="51">
        <v>46273</v>
      </c>
      <c r="X1339" t="s">
        <v>1747</v>
      </c>
      <c r="Y1339" t="s">
        <v>492</v>
      </c>
    </row>
    <row r="1340" spans="1:25" ht="15" customHeight="1" x14ac:dyDescent="0.35">
      <c r="A1340">
        <v>4</v>
      </c>
      <c r="B1340" s="50">
        <v>46273.708333333343</v>
      </c>
      <c r="C1340">
        <v>11708127</v>
      </c>
      <c r="D1340">
        <v>100006740906</v>
      </c>
      <c r="E1340" t="s">
        <v>1726</v>
      </c>
      <c r="F1340">
        <v>100</v>
      </c>
      <c r="G1340" t="s">
        <v>1745</v>
      </c>
      <c r="H1340" t="s">
        <v>1760</v>
      </c>
      <c r="I1340">
        <v>6013402</v>
      </c>
      <c r="J1340">
        <v>2</v>
      </c>
      <c r="K1340" t="s">
        <v>2183</v>
      </c>
      <c r="L1340" t="s">
        <v>2184</v>
      </c>
      <c r="N1340">
        <v>0</v>
      </c>
      <c r="O1340">
        <v>2</v>
      </c>
      <c r="P1340">
        <v>2</v>
      </c>
      <c r="Q1340">
        <v>2</v>
      </c>
      <c r="R1340">
        <v>0</v>
      </c>
      <c r="S1340">
        <v>0</v>
      </c>
      <c r="T1340">
        <v>0</v>
      </c>
      <c r="U1340" s="50">
        <v>46273.656990740739</v>
      </c>
      <c r="V1340" s="50">
        <v>46273.656990740739</v>
      </c>
      <c r="W1340" s="51">
        <v>46273</v>
      </c>
      <c r="X1340" t="s">
        <v>1747</v>
      </c>
      <c r="Y1340" t="s">
        <v>492</v>
      </c>
    </row>
    <row r="1341" spans="1:25" ht="15" customHeight="1" x14ac:dyDescent="0.35">
      <c r="A1341">
        <v>4</v>
      </c>
      <c r="B1341" s="50">
        <v>46273.708333333343</v>
      </c>
      <c r="C1341">
        <v>11708128</v>
      </c>
      <c r="D1341">
        <v>100006740906</v>
      </c>
      <c r="E1341" t="s">
        <v>1726</v>
      </c>
      <c r="F1341">
        <v>100</v>
      </c>
      <c r="G1341" t="s">
        <v>1745</v>
      </c>
      <c r="H1341" t="s">
        <v>1760</v>
      </c>
      <c r="I1341">
        <v>6013402</v>
      </c>
      <c r="J1341">
        <v>2</v>
      </c>
      <c r="K1341" t="s">
        <v>2185</v>
      </c>
      <c r="L1341" t="s">
        <v>2186</v>
      </c>
      <c r="N1341">
        <v>0</v>
      </c>
      <c r="O1341">
        <v>4</v>
      </c>
      <c r="P1341">
        <v>4</v>
      </c>
      <c r="Q1341">
        <v>4</v>
      </c>
      <c r="R1341">
        <v>0</v>
      </c>
      <c r="S1341">
        <v>0</v>
      </c>
      <c r="T1341">
        <v>0</v>
      </c>
      <c r="U1341" s="50">
        <v>46273.656990740739</v>
      </c>
      <c r="V1341" s="50">
        <v>46273.656990740739</v>
      </c>
      <c r="W1341" s="51">
        <v>46273</v>
      </c>
      <c r="X1341" t="s">
        <v>1747</v>
      </c>
      <c r="Y1341" t="s">
        <v>492</v>
      </c>
    </row>
    <row r="1342" spans="1:25" ht="15" customHeight="1" x14ac:dyDescent="0.35">
      <c r="A1342">
        <v>4</v>
      </c>
      <c r="B1342" s="50">
        <v>46273.708333333343</v>
      </c>
      <c r="C1342">
        <v>11708129</v>
      </c>
      <c r="D1342">
        <v>100006740907</v>
      </c>
      <c r="E1342" t="s">
        <v>1726</v>
      </c>
      <c r="F1342">
        <v>100</v>
      </c>
      <c r="G1342" t="s">
        <v>1745</v>
      </c>
      <c r="H1342" t="s">
        <v>1760</v>
      </c>
      <c r="I1342">
        <v>6013403</v>
      </c>
      <c r="J1342">
        <v>2</v>
      </c>
      <c r="K1342" t="s">
        <v>2187</v>
      </c>
      <c r="L1342" t="s">
        <v>2188</v>
      </c>
      <c r="N1342">
        <v>0</v>
      </c>
      <c r="O1342">
        <v>10</v>
      </c>
      <c r="P1342">
        <v>10</v>
      </c>
      <c r="Q1342">
        <v>10</v>
      </c>
      <c r="R1342">
        <v>0</v>
      </c>
      <c r="S1342">
        <v>0</v>
      </c>
      <c r="T1342">
        <v>0</v>
      </c>
      <c r="U1342" s="50">
        <v>46273.656990740739</v>
      </c>
      <c r="V1342" s="50">
        <v>46273.656990740739</v>
      </c>
      <c r="W1342" s="51">
        <v>46273</v>
      </c>
      <c r="X1342" t="s">
        <v>1747</v>
      </c>
      <c r="Y1342" t="s">
        <v>492</v>
      </c>
    </row>
    <row r="1343" spans="1:25" ht="15" customHeight="1" x14ac:dyDescent="0.35">
      <c r="A1343">
        <v>4</v>
      </c>
      <c r="B1343" s="50">
        <v>46273.708333333343</v>
      </c>
      <c r="C1343">
        <v>11708130</v>
      </c>
      <c r="D1343">
        <v>100006740908</v>
      </c>
      <c r="E1343" t="s">
        <v>1726</v>
      </c>
      <c r="F1343">
        <v>100</v>
      </c>
      <c r="G1343" t="s">
        <v>1745</v>
      </c>
      <c r="H1343" t="s">
        <v>1760</v>
      </c>
      <c r="I1343">
        <v>6013404</v>
      </c>
      <c r="J1343">
        <v>2</v>
      </c>
      <c r="K1343" t="s">
        <v>2187</v>
      </c>
      <c r="L1343" t="s">
        <v>2188</v>
      </c>
      <c r="N1343">
        <v>0</v>
      </c>
      <c r="O1343">
        <v>10</v>
      </c>
      <c r="P1343">
        <v>10</v>
      </c>
      <c r="Q1343">
        <v>10</v>
      </c>
      <c r="R1343">
        <v>0</v>
      </c>
      <c r="S1343">
        <v>0</v>
      </c>
      <c r="T1343">
        <v>0</v>
      </c>
      <c r="U1343" s="50">
        <v>46273.656990740739</v>
      </c>
      <c r="V1343" s="50">
        <v>46273.656990740739</v>
      </c>
      <c r="W1343" s="51">
        <v>46273</v>
      </c>
      <c r="X1343" t="s">
        <v>1747</v>
      </c>
      <c r="Y1343" t="s">
        <v>492</v>
      </c>
    </row>
    <row r="1344" spans="1:25" ht="15" customHeight="1" x14ac:dyDescent="0.35">
      <c r="A1344">
        <v>4</v>
      </c>
      <c r="B1344" s="50">
        <v>46273.708333333343</v>
      </c>
      <c r="C1344">
        <v>11708136</v>
      </c>
      <c r="D1344">
        <v>100006740914</v>
      </c>
      <c r="E1344" t="s">
        <v>1726</v>
      </c>
      <c r="F1344">
        <v>100</v>
      </c>
      <c r="G1344" t="s">
        <v>1745</v>
      </c>
      <c r="H1344" t="s">
        <v>1760</v>
      </c>
      <c r="I1344">
        <v>6015501</v>
      </c>
      <c r="J1344">
        <v>2</v>
      </c>
      <c r="K1344" t="s">
        <v>2189</v>
      </c>
      <c r="L1344" t="s">
        <v>2190</v>
      </c>
      <c r="N1344">
        <v>0</v>
      </c>
      <c r="O1344">
        <v>1</v>
      </c>
      <c r="P1344">
        <v>1</v>
      </c>
      <c r="Q1344">
        <v>1</v>
      </c>
      <c r="R1344">
        <v>0</v>
      </c>
      <c r="S1344">
        <v>0</v>
      </c>
      <c r="T1344">
        <v>0</v>
      </c>
      <c r="U1344" s="50">
        <v>46273.662546296298</v>
      </c>
      <c r="V1344" s="50">
        <v>46273.662546296298</v>
      </c>
      <c r="W1344" s="51">
        <v>46273</v>
      </c>
      <c r="X1344" t="s">
        <v>1747</v>
      </c>
      <c r="Y1344" t="s">
        <v>492</v>
      </c>
    </row>
    <row r="1345" spans="1:25" ht="15" customHeight="1" x14ac:dyDescent="0.35">
      <c r="A1345">
        <v>4</v>
      </c>
      <c r="B1345" s="50">
        <v>46273.708333333343</v>
      </c>
      <c r="C1345">
        <v>11708139</v>
      </c>
      <c r="D1345">
        <v>100006740917</v>
      </c>
      <c r="E1345" t="s">
        <v>1726</v>
      </c>
      <c r="F1345">
        <v>100</v>
      </c>
      <c r="G1345" t="s">
        <v>1745</v>
      </c>
      <c r="H1345" t="s">
        <v>1760</v>
      </c>
      <c r="I1345">
        <v>6014001</v>
      </c>
      <c r="J1345">
        <v>4</v>
      </c>
      <c r="K1345" t="s">
        <v>2191</v>
      </c>
      <c r="L1345" t="s">
        <v>2192</v>
      </c>
      <c r="N1345">
        <v>0</v>
      </c>
      <c r="O1345">
        <v>2</v>
      </c>
      <c r="P1345">
        <v>2</v>
      </c>
      <c r="Q1345">
        <v>2</v>
      </c>
      <c r="R1345">
        <v>0</v>
      </c>
      <c r="S1345">
        <v>0</v>
      </c>
      <c r="T1345">
        <v>0</v>
      </c>
      <c r="U1345" s="50">
        <v>46273.666006944448</v>
      </c>
      <c r="V1345" s="50">
        <v>46273.666006944448</v>
      </c>
      <c r="W1345" s="51">
        <v>46273</v>
      </c>
      <c r="X1345" t="s">
        <v>1747</v>
      </c>
      <c r="Y1345" t="s">
        <v>492</v>
      </c>
    </row>
    <row r="1346" spans="1:25" ht="15" customHeight="1" x14ac:dyDescent="0.35">
      <c r="A1346">
        <v>4</v>
      </c>
      <c r="B1346" s="50">
        <v>46273.708333333343</v>
      </c>
      <c r="C1346">
        <v>11708151</v>
      </c>
      <c r="D1346">
        <v>100006740920</v>
      </c>
      <c r="E1346" t="s">
        <v>1726</v>
      </c>
      <c r="F1346">
        <v>100</v>
      </c>
      <c r="G1346" t="s">
        <v>1745</v>
      </c>
      <c r="H1346" t="s">
        <v>1760</v>
      </c>
      <c r="I1346">
        <v>6014002</v>
      </c>
      <c r="J1346">
        <v>1</v>
      </c>
      <c r="K1346" t="s">
        <v>2193</v>
      </c>
      <c r="L1346" t="s">
        <v>2194</v>
      </c>
      <c r="N1346">
        <v>0</v>
      </c>
      <c r="O1346">
        <v>2</v>
      </c>
      <c r="P1346">
        <v>2</v>
      </c>
      <c r="Q1346">
        <v>2</v>
      </c>
      <c r="R1346">
        <v>0</v>
      </c>
      <c r="S1346">
        <v>0</v>
      </c>
      <c r="T1346">
        <v>0</v>
      </c>
      <c r="U1346" s="50">
        <v>46273.666018518517</v>
      </c>
      <c r="V1346" s="50">
        <v>46273.666018518517</v>
      </c>
      <c r="W1346" s="51">
        <v>46273</v>
      </c>
      <c r="X1346" t="s">
        <v>1747</v>
      </c>
      <c r="Y1346" t="s">
        <v>492</v>
      </c>
    </row>
    <row r="1347" spans="1:25" ht="15" customHeight="1" x14ac:dyDescent="0.35">
      <c r="A1347">
        <v>4</v>
      </c>
      <c r="B1347" s="50">
        <v>46273.708333333343</v>
      </c>
      <c r="C1347">
        <v>11708152</v>
      </c>
      <c r="D1347">
        <v>100006740920</v>
      </c>
      <c r="E1347" t="s">
        <v>1726</v>
      </c>
      <c r="F1347">
        <v>100</v>
      </c>
      <c r="G1347" t="s">
        <v>1745</v>
      </c>
      <c r="H1347" t="s">
        <v>1760</v>
      </c>
      <c r="I1347">
        <v>6014002</v>
      </c>
      <c r="J1347">
        <v>1</v>
      </c>
      <c r="K1347" t="s">
        <v>2141</v>
      </c>
      <c r="L1347" t="s">
        <v>2142</v>
      </c>
      <c r="N1347">
        <v>0</v>
      </c>
      <c r="O1347">
        <v>1</v>
      </c>
      <c r="P1347">
        <v>1</v>
      </c>
      <c r="Q1347">
        <v>1</v>
      </c>
      <c r="R1347">
        <v>0</v>
      </c>
      <c r="S1347">
        <v>0</v>
      </c>
      <c r="T1347">
        <v>0</v>
      </c>
      <c r="U1347" s="50">
        <v>46273.666018518517</v>
      </c>
      <c r="V1347" s="50">
        <v>46273.666018518517</v>
      </c>
      <c r="W1347" s="51">
        <v>46273</v>
      </c>
      <c r="X1347" t="s">
        <v>1747</v>
      </c>
      <c r="Y1347" t="s">
        <v>492</v>
      </c>
    </row>
    <row r="1348" spans="1:25" ht="15" customHeight="1" x14ac:dyDescent="0.35">
      <c r="A1348">
        <v>4</v>
      </c>
      <c r="B1348" s="50">
        <v>46273.708333333343</v>
      </c>
      <c r="C1348">
        <v>11708153</v>
      </c>
      <c r="D1348">
        <v>100006740920</v>
      </c>
      <c r="E1348" t="s">
        <v>1726</v>
      </c>
      <c r="F1348">
        <v>100</v>
      </c>
      <c r="G1348" t="s">
        <v>1745</v>
      </c>
      <c r="H1348" t="s">
        <v>1760</v>
      </c>
      <c r="I1348">
        <v>6014002</v>
      </c>
      <c r="J1348">
        <v>1</v>
      </c>
      <c r="K1348" t="s">
        <v>2195</v>
      </c>
      <c r="L1348" t="s">
        <v>2196</v>
      </c>
      <c r="N1348">
        <v>0</v>
      </c>
      <c r="O1348">
        <v>1</v>
      </c>
      <c r="P1348">
        <v>1</v>
      </c>
      <c r="Q1348">
        <v>1</v>
      </c>
      <c r="R1348">
        <v>0</v>
      </c>
      <c r="S1348">
        <v>0</v>
      </c>
      <c r="T1348">
        <v>0</v>
      </c>
      <c r="U1348" s="50">
        <v>46273.666018518517</v>
      </c>
      <c r="V1348" s="50">
        <v>46273.666018518517</v>
      </c>
      <c r="W1348" s="51">
        <v>46273</v>
      </c>
      <c r="X1348" t="s">
        <v>1747</v>
      </c>
      <c r="Y1348" t="s">
        <v>492</v>
      </c>
    </row>
    <row r="1349" spans="1:25" ht="15" customHeight="1" x14ac:dyDescent="0.35">
      <c r="A1349">
        <v>4</v>
      </c>
      <c r="B1349" s="50">
        <v>46273.708333333343</v>
      </c>
      <c r="C1349">
        <v>11708154</v>
      </c>
      <c r="D1349">
        <v>100006740920</v>
      </c>
      <c r="E1349" t="s">
        <v>1726</v>
      </c>
      <c r="F1349">
        <v>100</v>
      </c>
      <c r="G1349" t="s">
        <v>1745</v>
      </c>
      <c r="H1349" t="s">
        <v>1760</v>
      </c>
      <c r="I1349">
        <v>6014002</v>
      </c>
      <c r="J1349">
        <v>1</v>
      </c>
      <c r="K1349" t="s">
        <v>2113</v>
      </c>
      <c r="L1349" t="s">
        <v>2114</v>
      </c>
      <c r="N1349">
        <v>0</v>
      </c>
      <c r="O1349">
        <v>1</v>
      </c>
      <c r="P1349">
        <v>1</v>
      </c>
      <c r="Q1349">
        <v>1</v>
      </c>
      <c r="R1349">
        <v>0</v>
      </c>
      <c r="S1349">
        <v>0</v>
      </c>
      <c r="T1349">
        <v>0</v>
      </c>
      <c r="U1349" s="50">
        <v>46273.666018518517</v>
      </c>
      <c r="V1349" s="50">
        <v>46273.666018518517</v>
      </c>
      <c r="W1349" s="51">
        <v>46273</v>
      </c>
      <c r="X1349" t="s">
        <v>1747</v>
      </c>
      <c r="Y1349" t="s">
        <v>492</v>
      </c>
    </row>
    <row r="1350" spans="1:25" ht="15" customHeight="1" x14ac:dyDescent="0.35">
      <c r="A1350">
        <v>4</v>
      </c>
      <c r="B1350" s="50">
        <v>46273.708333333343</v>
      </c>
      <c r="C1350">
        <v>11708162</v>
      </c>
      <c r="D1350">
        <v>100006740925</v>
      </c>
      <c r="E1350" t="s">
        <v>1726</v>
      </c>
      <c r="F1350">
        <v>100</v>
      </c>
      <c r="G1350" t="s">
        <v>1745</v>
      </c>
      <c r="H1350" t="s">
        <v>1760</v>
      </c>
      <c r="I1350">
        <v>6017901</v>
      </c>
      <c r="J1350">
        <v>4</v>
      </c>
      <c r="K1350" t="s">
        <v>2197</v>
      </c>
      <c r="L1350" t="s">
        <v>2198</v>
      </c>
      <c r="N1350">
        <v>0</v>
      </c>
      <c r="O1350">
        <v>1</v>
      </c>
      <c r="P1350">
        <v>1</v>
      </c>
      <c r="Q1350">
        <v>1</v>
      </c>
      <c r="R1350">
        <v>0</v>
      </c>
      <c r="S1350">
        <v>0</v>
      </c>
      <c r="T1350">
        <v>0</v>
      </c>
      <c r="U1350" s="50">
        <v>46273.666712962957</v>
      </c>
      <c r="V1350" s="50">
        <v>46273.666712962957</v>
      </c>
      <c r="W1350" s="51">
        <v>46273</v>
      </c>
      <c r="X1350" t="s">
        <v>1747</v>
      </c>
      <c r="Y1350" t="s">
        <v>492</v>
      </c>
    </row>
    <row r="1351" spans="1:25" ht="15" customHeight="1" x14ac:dyDescent="0.35">
      <c r="A1351">
        <v>4</v>
      </c>
      <c r="B1351" s="50">
        <v>46273.708333333343</v>
      </c>
      <c r="C1351">
        <v>11708163</v>
      </c>
      <c r="D1351">
        <v>100006740925</v>
      </c>
      <c r="E1351" t="s">
        <v>1726</v>
      </c>
      <c r="F1351">
        <v>100</v>
      </c>
      <c r="G1351" t="s">
        <v>1745</v>
      </c>
      <c r="H1351" t="s">
        <v>1760</v>
      </c>
      <c r="I1351">
        <v>6017901</v>
      </c>
      <c r="J1351">
        <v>4</v>
      </c>
      <c r="K1351" t="s">
        <v>2191</v>
      </c>
      <c r="L1351" t="s">
        <v>2192</v>
      </c>
      <c r="N1351">
        <v>0</v>
      </c>
      <c r="O1351">
        <v>1</v>
      </c>
      <c r="P1351">
        <v>1</v>
      </c>
      <c r="Q1351">
        <v>1</v>
      </c>
      <c r="R1351">
        <v>0</v>
      </c>
      <c r="S1351">
        <v>0</v>
      </c>
      <c r="T1351">
        <v>0</v>
      </c>
      <c r="U1351" s="50">
        <v>46273.666712962957</v>
      </c>
      <c r="V1351" s="50">
        <v>46273.666712962957</v>
      </c>
      <c r="W1351" s="51">
        <v>46273</v>
      </c>
      <c r="X1351" t="s">
        <v>1747</v>
      </c>
      <c r="Y1351" t="s">
        <v>492</v>
      </c>
    </row>
    <row r="1352" spans="1:25" ht="15" customHeight="1" x14ac:dyDescent="0.35">
      <c r="A1352">
        <v>4</v>
      </c>
      <c r="B1352" s="50">
        <v>46273.708333333343</v>
      </c>
      <c r="C1352">
        <v>11708164</v>
      </c>
      <c r="D1352">
        <v>100006740925</v>
      </c>
      <c r="E1352" t="s">
        <v>1726</v>
      </c>
      <c r="F1352">
        <v>100</v>
      </c>
      <c r="G1352" t="s">
        <v>1745</v>
      </c>
      <c r="H1352" t="s">
        <v>1760</v>
      </c>
      <c r="I1352">
        <v>6017901</v>
      </c>
      <c r="J1352">
        <v>4</v>
      </c>
      <c r="K1352" t="s">
        <v>2199</v>
      </c>
      <c r="L1352" t="s">
        <v>2200</v>
      </c>
      <c r="N1352">
        <v>0</v>
      </c>
      <c r="O1352">
        <v>1</v>
      </c>
      <c r="P1352">
        <v>1</v>
      </c>
      <c r="Q1352">
        <v>1</v>
      </c>
      <c r="R1352">
        <v>0</v>
      </c>
      <c r="S1352">
        <v>0</v>
      </c>
      <c r="T1352">
        <v>0</v>
      </c>
      <c r="U1352" s="50">
        <v>46273.666712962957</v>
      </c>
      <c r="V1352" s="50">
        <v>46273.666712962957</v>
      </c>
      <c r="W1352" s="51">
        <v>46273</v>
      </c>
      <c r="X1352" t="s">
        <v>1747</v>
      </c>
      <c r="Y1352" t="s">
        <v>492</v>
      </c>
    </row>
    <row r="1353" spans="1:25" ht="15" customHeight="1" x14ac:dyDescent="0.35">
      <c r="A1353">
        <v>4</v>
      </c>
      <c r="B1353" s="50">
        <v>46273.708333333343</v>
      </c>
      <c r="C1353">
        <v>11708165</v>
      </c>
      <c r="D1353">
        <v>100006740925</v>
      </c>
      <c r="E1353" t="s">
        <v>1726</v>
      </c>
      <c r="F1353">
        <v>100</v>
      </c>
      <c r="G1353" t="s">
        <v>1745</v>
      </c>
      <c r="H1353" t="s">
        <v>1760</v>
      </c>
      <c r="I1353">
        <v>6017901</v>
      </c>
      <c r="J1353">
        <v>4</v>
      </c>
      <c r="K1353" t="s">
        <v>2201</v>
      </c>
      <c r="L1353" t="s">
        <v>2202</v>
      </c>
      <c r="N1353">
        <v>0</v>
      </c>
      <c r="O1353">
        <v>1</v>
      </c>
      <c r="P1353">
        <v>1</v>
      </c>
      <c r="Q1353">
        <v>1</v>
      </c>
      <c r="R1353">
        <v>0</v>
      </c>
      <c r="S1353">
        <v>0</v>
      </c>
      <c r="T1353">
        <v>0</v>
      </c>
      <c r="U1353" s="50">
        <v>46273.666712962957</v>
      </c>
      <c r="V1353" s="50">
        <v>46273.666712962957</v>
      </c>
      <c r="W1353" s="51">
        <v>46273</v>
      </c>
      <c r="X1353" t="s">
        <v>1747</v>
      </c>
      <c r="Y1353" t="s">
        <v>492</v>
      </c>
    </row>
    <row r="1354" spans="1:25" ht="15" customHeight="1" x14ac:dyDescent="0.35">
      <c r="A1354">
        <v>4</v>
      </c>
      <c r="B1354" s="50">
        <v>46273.708333333343</v>
      </c>
      <c r="C1354">
        <v>11708186</v>
      </c>
      <c r="D1354">
        <v>100006740929</v>
      </c>
      <c r="E1354" t="s">
        <v>1726</v>
      </c>
      <c r="F1354">
        <v>100</v>
      </c>
      <c r="G1354" t="s">
        <v>1745</v>
      </c>
      <c r="H1354" t="s">
        <v>1760</v>
      </c>
      <c r="I1354">
        <v>6017601</v>
      </c>
      <c r="J1354">
        <v>2</v>
      </c>
      <c r="K1354" t="s">
        <v>2203</v>
      </c>
      <c r="L1354" t="s">
        <v>2204</v>
      </c>
      <c r="N1354">
        <v>0</v>
      </c>
      <c r="O1354">
        <v>1</v>
      </c>
      <c r="P1354">
        <v>1</v>
      </c>
      <c r="Q1354">
        <v>1</v>
      </c>
      <c r="R1354">
        <v>0</v>
      </c>
      <c r="S1354">
        <v>0</v>
      </c>
      <c r="T1354">
        <v>0</v>
      </c>
      <c r="U1354" s="50">
        <v>46273.666724537034</v>
      </c>
      <c r="V1354" s="50">
        <v>46273.666724537034</v>
      </c>
      <c r="W1354" s="51">
        <v>46273</v>
      </c>
      <c r="X1354" t="s">
        <v>1747</v>
      </c>
      <c r="Y1354" t="s">
        <v>492</v>
      </c>
    </row>
    <row r="1355" spans="1:25" ht="15" customHeight="1" x14ac:dyDescent="0.35">
      <c r="A1355">
        <v>4</v>
      </c>
      <c r="B1355" s="50">
        <v>46273.708333333343</v>
      </c>
      <c r="C1355">
        <v>11708187</v>
      </c>
      <c r="D1355">
        <v>100006740930</v>
      </c>
      <c r="E1355" t="s">
        <v>1726</v>
      </c>
      <c r="F1355">
        <v>100</v>
      </c>
      <c r="G1355" t="s">
        <v>1745</v>
      </c>
      <c r="H1355" t="s">
        <v>1760</v>
      </c>
      <c r="I1355">
        <v>6017602</v>
      </c>
      <c r="J1355">
        <v>2</v>
      </c>
      <c r="K1355" t="s">
        <v>2205</v>
      </c>
      <c r="L1355" t="s">
        <v>2206</v>
      </c>
      <c r="N1355">
        <v>0</v>
      </c>
      <c r="O1355">
        <v>2</v>
      </c>
      <c r="P1355">
        <v>2</v>
      </c>
      <c r="Q1355">
        <v>2</v>
      </c>
      <c r="R1355">
        <v>0</v>
      </c>
      <c r="S1355">
        <v>0</v>
      </c>
      <c r="T1355">
        <v>0</v>
      </c>
      <c r="U1355" s="50">
        <v>46273.666724537034</v>
      </c>
      <c r="V1355" s="50">
        <v>46273.666724537034</v>
      </c>
      <c r="W1355" s="51">
        <v>46273</v>
      </c>
      <c r="X1355" t="s">
        <v>1747</v>
      </c>
      <c r="Y1355" t="s">
        <v>492</v>
      </c>
    </row>
    <row r="1356" spans="1:25" ht="15" customHeight="1" x14ac:dyDescent="0.35">
      <c r="A1356">
        <v>4</v>
      </c>
      <c r="B1356" s="50">
        <v>46273.708333333343</v>
      </c>
      <c r="C1356">
        <v>11708188</v>
      </c>
      <c r="D1356">
        <v>100006740931</v>
      </c>
      <c r="E1356" t="s">
        <v>1726</v>
      </c>
      <c r="F1356">
        <v>100</v>
      </c>
      <c r="G1356" t="s">
        <v>1745</v>
      </c>
      <c r="H1356" t="s">
        <v>1760</v>
      </c>
      <c r="I1356">
        <v>6017603</v>
      </c>
      <c r="J1356">
        <v>2</v>
      </c>
      <c r="K1356" t="s">
        <v>2205</v>
      </c>
      <c r="L1356" t="s">
        <v>2206</v>
      </c>
      <c r="N1356">
        <v>0</v>
      </c>
      <c r="O1356">
        <v>2</v>
      </c>
      <c r="P1356">
        <v>2</v>
      </c>
      <c r="Q1356">
        <v>2</v>
      </c>
      <c r="R1356">
        <v>0</v>
      </c>
      <c r="S1356">
        <v>0</v>
      </c>
      <c r="T1356">
        <v>0</v>
      </c>
      <c r="U1356" s="50">
        <v>46273.666724537034</v>
      </c>
      <c r="V1356" s="50">
        <v>46273.666724537034</v>
      </c>
      <c r="W1356" s="51">
        <v>46273</v>
      </c>
      <c r="X1356" t="s">
        <v>1747</v>
      </c>
      <c r="Y1356" t="s">
        <v>492</v>
      </c>
    </row>
    <row r="1357" spans="1:25" ht="15" customHeight="1" x14ac:dyDescent="0.35">
      <c r="A1357">
        <v>4</v>
      </c>
      <c r="B1357" s="50">
        <v>46273.708333333343</v>
      </c>
      <c r="C1357">
        <v>11708189</v>
      </c>
      <c r="D1357">
        <v>100006740932</v>
      </c>
      <c r="E1357" t="s">
        <v>1726</v>
      </c>
      <c r="F1357">
        <v>100</v>
      </c>
      <c r="G1357" t="s">
        <v>1745</v>
      </c>
      <c r="H1357" t="s">
        <v>1760</v>
      </c>
      <c r="I1357">
        <v>6017902</v>
      </c>
      <c r="J1357">
        <v>1</v>
      </c>
      <c r="K1357" t="s">
        <v>2083</v>
      </c>
      <c r="L1357" t="s">
        <v>2084</v>
      </c>
      <c r="N1357">
        <v>0</v>
      </c>
      <c r="O1357">
        <v>1</v>
      </c>
      <c r="P1357">
        <v>1</v>
      </c>
      <c r="Q1357">
        <v>1</v>
      </c>
      <c r="R1357">
        <v>0</v>
      </c>
      <c r="S1357">
        <v>0</v>
      </c>
      <c r="T1357">
        <v>0</v>
      </c>
      <c r="U1357" s="50">
        <v>46273.666724537034</v>
      </c>
      <c r="V1357" s="50">
        <v>46273.666724537034</v>
      </c>
      <c r="W1357" s="51">
        <v>46273</v>
      </c>
      <c r="X1357" t="s">
        <v>1747</v>
      </c>
      <c r="Y1357" t="s">
        <v>492</v>
      </c>
    </row>
    <row r="1358" spans="1:25" ht="15" customHeight="1" x14ac:dyDescent="0.35">
      <c r="A1358">
        <v>4</v>
      </c>
      <c r="B1358" s="50">
        <v>46273.708333333343</v>
      </c>
      <c r="C1358">
        <v>11708190</v>
      </c>
      <c r="D1358">
        <v>100006740932</v>
      </c>
      <c r="E1358" t="s">
        <v>1726</v>
      </c>
      <c r="F1358">
        <v>100</v>
      </c>
      <c r="G1358" t="s">
        <v>1745</v>
      </c>
      <c r="H1358" t="s">
        <v>1760</v>
      </c>
      <c r="I1358">
        <v>6017902</v>
      </c>
      <c r="J1358">
        <v>1</v>
      </c>
      <c r="K1358" t="s">
        <v>2207</v>
      </c>
      <c r="L1358" t="s">
        <v>2208</v>
      </c>
      <c r="N1358">
        <v>0</v>
      </c>
      <c r="O1358">
        <v>1</v>
      </c>
      <c r="P1358">
        <v>1</v>
      </c>
      <c r="Q1358">
        <v>1</v>
      </c>
      <c r="R1358">
        <v>0</v>
      </c>
      <c r="S1358">
        <v>0</v>
      </c>
      <c r="T1358">
        <v>0</v>
      </c>
      <c r="U1358" s="50">
        <v>46273.666724537034</v>
      </c>
      <c r="V1358" s="50">
        <v>46273.666724537034</v>
      </c>
      <c r="W1358" s="51">
        <v>46273</v>
      </c>
      <c r="X1358" t="s">
        <v>1747</v>
      </c>
      <c r="Y1358" t="s">
        <v>492</v>
      </c>
    </row>
    <row r="1359" spans="1:25" ht="15" customHeight="1" x14ac:dyDescent="0.35">
      <c r="A1359">
        <v>4</v>
      </c>
      <c r="B1359" s="50">
        <v>46273.708333333343</v>
      </c>
      <c r="C1359">
        <v>11708191</v>
      </c>
      <c r="D1359">
        <v>100006740932</v>
      </c>
      <c r="E1359" t="s">
        <v>1726</v>
      </c>
      <c r="F1359">
        <v>100</v>
      </c>
      <c r="G1359" t="s">
        <v>1745</v>
      </c>
      <c r="H1359" t="s">
        <v>1760</v>
      </c>
      <c r="I1359">
        <v>6017902</v>
      </c>
      <c r="J1359">
        <v>1</v>
      </c>
      <c r="K1359" t="s">
        <v>2209</v>
      </c>
      <c r="L1359" t="s">
        <v>2210</v>
      </c>
      <c r="N1359">
        <v>0</v>
      </c>
      <c r="O1359">
        <v>2</v>
      </c>
      <c r="P1359">
        <v>2</v>
      </c>
      <c r="Q1359">
        <v>2</v>
      </c>
      <c r="R1359">
        <v>0</v>
      </c>
      <c r="S1359">
        <v>0</v>
      </c>
      <c r="T1359">
        <v>0</v>
      </c>
      <c r="U1359" s="50">
        <v>46273.666724537034</v>
      </c>
      <c r="V1359" s="50">
        <v>46273.666724537034</v>
      </c>
      <c r="W1359" s="51">
        <v>46273</v>
      </c>
      <c r="X1359" t="s">
        <v>1747</v>
      </c>
      <c r="Y1359" t="s">
        <v>492</v>
      </c>
    </row>
    <row r="1360" spans="1:25" ht="15" customHeight="1" x14ac:dyDescent="0.35">
      <c r="A1360">
        <v>4</v>
      </c>
      <c r="B1360" s="50">
        <v>46273.708333333343</v>
      </c>
      <c r="C1360">
        <v>11708192</v>
      </c>
      <c r="D1360">
        <v>100006740932</v>
      </c>
      <c r="E1360" t="s">
        <v>1726</v>
      </c>
      <c r="F1360">
        <v>100</v>
      </c>
      <c r="G1360" t="s">
        <v>1745</v>
      </c>
      <c r="H1360" t="s">
        <v>1760</v>
      </c>
      <c r="I1360">
        <v>6017902</v>
      </c>
      <c r="J1360">
        <v>1</v>
      </c>
      <c r="K1360" t="s">
        <v>2025</v>
      </c>
      <c r="L1360" t="s">
        <v>2026</v>
      </c>
      <c r="N1360">
        <v>0</v>
      </c>
      <c r="O1360">
        <v>2</v>
      </c>
      <c r="P1360">
        <v>2</v>
      </c>
      <c r="Q1360">
        <v>2</v>
      </c>
      <c r="R1360">
        <v>0</v>
      </c>
      <c r="S1360">
        <v>0</v>
      </c>
      <c r="T1360">
        <v>0</v>
      </c>
      <c r="U1360" s="50">
        <v>46273.666724537034</v>
      </c>
      <c r="V1360" s="50">
        <v>46273.666724537034</v>
      </c>
      <c r="W1360" s="51">
        <v>46273</v>
      </c>
      <c r="X1360" t="s">
        <v>1747</v>
      </c>
      <c r="Y1360" t="s">
        <v>492</v>
      </c>
    </row>
    <row r="1361" spans="1:25" ht="15" customHeight="1" x14ac:dyDescent="0.35">
      <c r="A1361">
        <v>4</v>
      </c>
      <c r="B1361" s="50">
        <v>46273.708333333343</v>
      </c>
      <c r="C1361">
        <v>11708193</v>
      </c>
      <c r="D1361">
        <v>100006740932</v>
      </c>
      <c r="E1361" t="s">
        <v>1726</v>
      </c>
      <c r="F1361">
        <v>100</v>
      </c>
      <c r="G1361" t="s">
        <v>1745</v>
      </c>
      <c r="H1361" t="s">
        <v>1760</v>
      </c>
      <c r="I1361">
        <v>6017902</v>
      </c>
      <c r="J1361">
        <v>1</v>
      </c>
      <c r="K1361" t="s">
        <v>2061</v>
      </c>
      <c r="L1361" t="s">
        <v>2062</v>
      </c>
      <c r="N1361">
        <v>0</v>
      </c>
      <c r="O1361">
        <v>1</v>
      </c>
      <c r="P1361">
        <v>1</v>
      </c>
      <c r="Q1361">
        <v>1</v>
      </c>
      <c r="R1361">
        <v>0</v>
      </c>
      <c r="S1361">
        <v>0</v>
      </c>
      <c r="T1361">
        <v>0</v>
      </c>
      <c r="U1361" s="50">
        <v>46273.666724537034</v>
      </c>
      <c r="V1361" s="50">
        <v>46273.666724537034</v>
      </c>
      <c r="W1361" s="51">
        <v>46273</v>
      </c>
      <c r="X1361" t="s">
        <v>1747</v>
      </c>
      <c r="Y1361" t="s">
        <v>492</v>
      </c>
    </row>
    <row r="1362" spans="1:25" ht="15" customHeight="1" x14ac:dyDescent="0.35">
      <c r="A1362">
        <v>4</v>
      </c>
      <c r="B1362" s="50">
        <v>46273.708333333343</v>
      </c>
      <c r="C1362">
        <v>11708194</v>
      </c>
      <c r="D1362">
        <v>100006740932</v>
      </c>
      <c r="E1362" t="s">
        <v>1726</v>
      </c>
      <c r="F1362">
        <v>100</v>
      </c>
      <c r="G1362" t="s">
        <v>1745</v>
      </c>
      <c r="H1362" t="s">
        <v>1760</v>
      </c>
      <c r="I1362">
        <v>6017902</v>
      </c>
      <c r="J1362">
        <v>1</v>
      </c>
      <c r="K1362" t="s">
        <v>1979</v>
      </c>
      <c r="L1362" t="s">
        <v>1980</v>
      </c>
      <c r="N1362">
        <v>0</v>
      </c>
      <c r="O1362">
        <v>1</v>
      </c>
      <c r="P1362">
        <v>1</v>
      </c>
      <c r="Q1362">
        <v>1</v>
      </c>
      <c r="R1362">
        <v>0</v>
      </c>
      <c r="S1362">
        <v>0</v>
      </c>
      <c r="T1362">
        <v>0</v>
      </c>
      <c r="U1362" s="50">
        <v>46273.666724537034</v>
      </c>
      <c r="V1362" s="50">
        <v>46273.666724537034</v>
      </c>
      <c r="W1362" s="51">
        <v>46273</v>
      </c>
      <c r="X1362" t="s">
        <v>1747</v>
      </c>
      <c r="Y1362" t="s">
        <v>492</v>
      </c>
    </row>
    <row r="1363" spans="1:25" ht="15" customHeight="1" x14ac:dyDescent="0.35">
      <c r="A1363">
        <v>4</v>
      </c>
      <c r="B1363" s="50">
        <v>46273.708333333343</v>
      </c>
      <c r="C1363">
        <v>11708210</v>
      </c>
      <c r="D1363">
        <v>100006740942</v>
      </c>
      <c r="E1363" t="s">
        <v>1726</v>
      </c>
      <c r="F1363">
        <v>100</v>
      </c>
      <c r="G1363" t="s">
        <v>1745</v>
      </c>
      <c r="H1363" t="s">
        <v>1760</v>
      </c>
      <c r="I1363">
        <v>6018001</v>
      </c>
      <c r="J1363">
        <v>2</v>
      </c>
      <c r="K1363" t="s">
        <v>2211</v>
      </c>
      <c r="L1363" t="s">
        <v>2212</v>
      </c>
      <c r="N1363">
        <v>0</v>
      </c>
      <c r="O1363">
        <v>9</v>
      </c>
      <c r="P1363">
        <v>9</v>
      </c>
      <c r="Q1363">
        <v>9</v>
      </c>
      <c r="R1363">
        <v>0</v>
      </c>
      <c r="S1363">
        <v>0</v>
      </c>
      <c r="T1363">
        <v>0</v>
      </c>
      <c r="U1363" s="50">
        <v>46273.66810185185</v>
      </c>
      <c r="V1363" s="50">
        <v>46273.66810185185</v>
      </c>
      <c r="W1363" s="51">
        <v>46273</v>
      </c>
      <c r="X1363" t="s">
        <v>1747</v>
      </c>
      <c r="Y1363" t="s">
        <v>492</v>
      </c>
    </row>
    <row r="1364" spans="1:25" ht="15" customHeight="1" x14ac:dyDescent="0.35">
      <c r="A1364">
        <v>4</v>
      </c>
      <c r="B1364" s="50">
        <v>46273.708333333343</v>
      </c>
      <c r="C1364">
        <v>11708211</v>
      </c>
      <c r="D1364">
        <v>100006740943</v>
      </c>
      <c r="E1364" t="s">
        <v>1726</v>
      </c>
      <c r="F1364">
        <v>100</v>
      </c>
      <c r="G1364" t="s">
        <v>1745</v>
      </c>
      <c r="H1364" t="s">
        <v>1760</v>
      </c>
      <c r="I1364">
        <v>6018002</v>
      </c>
      <c r="J1364">
        <v>2</v>
      </c>
      <c r="K1364" t="s">
        <v>2211</v>
      </c>
      <c r="L1364" t="s">
        <v>2212</v>
      </c>
      <c r="N1364">
        <v>0</v>
      </c>
      <c r="O1364">
        <v>9</v>
      </c>
      <c r="P1364">
        <v>9</v>
      </c>
      <c r="Q1364">
        <v>9</v>
      </c>
      <c r="R1364">
        <v>0</v>
      </c>
      <c r="S1364">
        <v>0</v>
      </c>
      <c r="T1364">
        <v>0</v>
      </c>
      <c r="U1364" s="50">
        <v>46273.66810185185</v>
      </c>
      <c r="V1364" s="50">
        <v>46273.66810185185</v>
      </c>
      <c r="W1364" s="51">
        <v>46273</v>
      </c>
      <c r="X1364" t="s">
        <v>1747</v>
      </c>
      <c r="Y1364" t="s">
        <v>492</v>
      </c>
    </row>
    <row r="1365" spans="1:25" ht="15" customHeight="1" x14ac:dyDescent="0.35">
      <c r="A1365">
        <v>4</v>
      </c>
      <c r="B1365" s="50">
        <v>46273.708333333343</v>
      </c>
      <c r="C1365">
        <v>11708212</v>
      </c>
      <c r="D1365">
        <v>100006740944</v>
      </c>
      <c r="E1365" t="s">
        <v>1726</v>
      </c>
      <c r="F1365">
        <v>100</v>
      </c>
      <c r="G1365" t="s">
        <v>1745</v>
      </c>
      <c r="H1365" t="s">
        <v>1760</v>
      </c>
      <c r="I1365">
        <v>6018003</v>
      </c>
      <c r="J1365">
        <v>2</v>
      </c>
      <c r="K1365" t="s">
        <v>2211</v>
      </c>
      <c r="L1365" t="s">
        <v>2212</v>
      </c>
      <c r="N1365">
        <v>0</v>
      </c>
      <c r="O1365">
        <v>8</v>
      </c>
      <c r="P1365">
        <v>8</v>
      </c>
      <c r="Q1365">
        <v>8</v>
      </c>
      <c r="R1365">
        <v>0</v>
      </c>
      <c r="S1365">
        <v>0</v>
      </c>
      <c r="T1365">
        <v>0</v>
      </c>
      <c r="U1365" s="50">
        <v>46273.66810185185</v>
      </c>
      <c r="V1365" s="50">
        <v>46273.66810185185</v>
      </c>
      <c r="W1365" s="51">
        <v>46273</v>
      </c>
      <c r="X1365" t="s">
        <v>1747</v>
      </c>
      <c r="Y1365" t="s">
        <v>492</v>
      </c>
    </row>
    <row r="1366" spans="1:25" ht="15" customHeight="1" x14ac:dyDescent="0.35">
      <c r="A1366">
        <v>4</v>
      </c>
      <c r="B1366" s="50">
        <v>46273.708333333343</v>
      </c>
      <c r="C1366">
        <v>11708223</v>
      </c>
      <c r="D1366">
        <v>100006740952</v>
      </c>
      <c r="E1366" t="s">
        <v>1726</v>
      </c>
      <c r="F1366">
        <v>100</v>
      </c>
      <c r="G1366" t="s">
        <v>1745</v>
      </c>
      <c r="H1366" t="s">
        <v>1760</v>
      </c>
      <c r="I1366">
        <v>6020301</v>
      </c>
      <c r="J1366">
        <v>3</v>
      </c>
      <c r="K1366" t="s">
        <v>1809</v>
      </c>
      <c r="L1366" t="s">
        <v>1810</v>
      </c>
      <c r="N1366">
        <v>0</v>
      </c>
      <c r="O1366">
        <v>1</v>
      </c>
      <c r="P1366">
        <v>1</v>
      </c>
      <c r="Q1366">
        <v>1</v>
      </c>
      <c r="R1366">
        <v>0</v>
      </c>
      <c r="S1366">
        <v>0</v>
      </c>
      <c r="T1366">
        <v>0</v>
      </c>
      <c r="U1366" s="50">
        <v>46273.6715625</v>
      </c>
      <c r="V1366" s="50">
        <v>46273.6715625</v>
      </c>
      <c r="W1366" s="51">
        <v>46273</v>
      </c>
      <c r="X1366" t="s">
        <v>1747</v>
      </c>
      <c r="Y1366" t="s">
        <v>492</v>
      </c>
    </row>
    <row r="1367" spans="1:25" ht="15" customHeight="1" x14ac:dyDescent="0.35">
      <c r="A1367">
        <v>4</v>
      </c>
      <c r="B1367" s="50">
        <v>46273.708333333343</v>
      </c>
      <c r="C1367">
        <v>11708224</v>
      </c>
      <c r="D1367">
        <v>100006740953</v>
      </c>
      <c r="E1367" t="s">
        <v>1726</v>
      </c>
      <c r="F1367">
        <v>100</v>
      </c>
      <c r="G1367" t="s">
        <v>1745</v>
      </c>
      <c r="H1367" t="s">
        <v>1760</v>
      </c>
      <c r="I1367">
        <v>6020701</v>
      </c>
      <c r="J1367">
        <v>4</v>
      </c>
      <c r="K1367" t="s">
        <v>2213</v>
      </c>
      <c r="L1367" t="s">
        <v>2214</v>
      </c>
      <c r="N1367">
        <v>0</v>
      </c>
      <c r="O1367">
        <v>1</v>
      </c>
      <c r="P1367">
        <v>1</v>
      </c>
      <c r="Q1367">
        <v>1</v>
      </c>
      <c r="R1367">
        <v>0</v>
      </c>
      <c r="S1367">
        <v>0</v>
      </c>
      <c r="T1367">
        <v>0</v>
      </c>
      <c r="U1367" s="50">
        <v>46273.671574074076</v>
      </c>
      <c r="V1367" s="50">
        <v>46273.671574074076</v>
      </c>
      <c r="W1367" s="51">
        <v>46273</v>
      </c>
      <c r="X1367" t="s">
        <v>1747</v>
      </c>
      <c r="Y1367" t="s">
        <v>492</v>
      </c>
    </row>
    <row r="1368" spans="1:25" ht="15" customHeight="1" x14ac:dyDescent="0.35">
      <c r="A1368">
        <v>4</v>
      </c>
      <c r="B1368" s="50">
        <v>46273.708333333343</v>
      </c>
      <c r="C1368">
        <v>11708239</v>
      </c>
      <c r="D1368">
        <v>100006740955</v>
      </c>
      <c r="E1368" t="s">
        <v>1726</v>
      </c>
      <c r="F1368">
        <v>100</v>
      </c>
      <c r="G1368" t="s">
        <v>1745</v>
      </c>
      <c r="H1368" t="s">
        <v>1760</v>
      </c>
      <c r="I1368">
        <v>6020702</v>
      </c>
      <c r="J1368">
        <v>1</v>
      </c>
      <c r="K1368" t="s">
        <v>2215</v>
      </c>
      <c r="L1368" t="s">
        <v>2216</v>
      </c>
      <c r="N1368">
        <v>0</v>
      </c>
      <c r="O1368">
        <v>2</v>
      </c>
      <c r="P1368">
        <v>2</v>
      </c>
      <c r="Q1368">
        <v>2</v>
      </c>
      <c r="R1368">
        <v>0</v>
      </c>
      <c r="S1368">
        <v>0</v>
      </c>
      <c r="T1368">
        <v>0</v>
      </c>
      <c r="U1368" s="50">
        <v>46273.671574074076</v>
      </c>
      <c r="V1368" s="50">
        <v>46273.671574074076</v>
      </c>
      <c r="W1368" s="51">
        <v>46273</v>
      </c>
      <c r="X1368" t="s">
        <v>1747</v>
      </c>
      <c r="Y1368" t="s">
        <v>492</v>
      </c>
    </row>
    <row r="1369" spans="1:25" ht="15" customHeight="1" x14ac:dyDescent="0.35">
      <c r="A1369">
        <v>4</v>
      </c>
      <c r="B1369" s="50">
        <v>46273.708333333343</v>
      </c>
      <c r="C1369">
        <v>11708240</v>
      </c>
      <c r="D1369">
        <v>100006740955</v>
      </c>
      <c r="E1369" t="s">
        <v>1726</v>
      </c>
      <c r="F1369">
        <v>100</v>
      </c>
      <c r="G1369" t="s">
        <v>1745</v>
      </c>
      <c r="H1369" t="s">
        <v>1760</v>
      </c>
      <c r="I1369">
        <v>6020702</v>
      </c>
      <c r="J1369">
        <v>1</v>
      </c>
      <c r="K1369" t="s">
        <v>2217</v>
      </c>
      <c r="L1369" t="s">
        <v>2218</v>
      </c>
      <c r="N1369">
        <v>0</v>
      </c>
      <c r="O1369">
        <v>2</v>
      </c>
      <c r="P1369">
        <v>2</v>
      </c>
      <c r="Q1369">
        <v>2</v>
      </c>
      <c r="R1369">
        <v>0</v>
      </c>
      <c r="S1369">
        <v>0</v>
      </c>
      <c r="T1369">
        <v>0</v>
      </c>
      <c r="U1369" s="50">
        <v>46273.671574074076</v>
      </c>
      <c r="V1369" s="50">
        <v>46273.671574074076</v>
      </c>
      <c r="W1369" s="51">
        <v>46273</v>
      </c>
      <c r="X1369" t="s">
        <v>1747</v>
      </c>
      <c r="Y1369" t="s">
        <v>492</v>
      </c>
    </row>
    <row r="1370" spans="1:25" ht="15" customHeight="1" x14ac:dyDescent="0.35">
      <c r="A1370">
        <v>4</v>
      </c>
      <c r="B1370" s="50">
        <v>46273.708333333343</v>
      </c>
      <c r="C1370">
        <v>11708241</v>
      </c>
      <c r="D1370">
        <v>100006740955</v>
      </c>
      <c r="E1370" t="s">
        <v>1726</v>
      </c>
      <c r="F1370">
        <v>100</v>
      </c>
      <c r="G1370" t="s">
        <v>1745</v>
      </c>
      <c r="H1370" t="s">
        <v>1760</v>
      </c>
      <c r="I1370">
        <v>6020702</v>
      </c>
      <c r="J1370">
        <v>1</v>
      </c>
      <c r="K1370" t="s">
        <v>2219</v>
      </c>
      <c r="L1370" t="s">
        <v>2220</v>
      </c>
      <c r="N1370">
        <v>0</v>
      </c>
      <c r="O1370">
        <v>1</v>
      </c>
      <c r="P1370">
        <v>1</v>
      </c>
      <c r="Q1370">
        <v>1</v>
      </c>
      <c r="R1370">
        <v>0</v>
      </c>
      <c r="S1370">
        <v>0</v>
      </c>
      <c r="T1370">
        <v>0</v>
      </c>
      <c r="U1370" s="50">
        <v>46273.671574074076</v>
      </c>
      <c r="V1370" s="50">
        <v>46273.671574074076</v>
      </c>
      <c r="W1370" s="51">
        <v>46273</v>
      </c>
      <c r="X1370" t="s">
        <v>1747</v>
      </c>
      <c r="Y1370" t="s">
        <v>492</v>
      </c>
    </row>
    <row r="1371" spans="1:25" ht="15" customHeight="1" x14ac:dyDescent="0.35">
      <c r="A1371">
        <v>4</v>
      </c>
      <c r="B1371" s="50">
        <v>46273.708333333343</v>
      </c>
      <c r="C1371">
        <v>11708242</v>
      </c>
      <c r="D1371">
        <v>100006740955</v>
      </c>
      <c r="E1371" t="s">
        <v>1726</v>
      </c>
      <c r="F1371">
        <v>100</v>
      </c>
      <c r="G1371" t="s">
        <v>1745</v>
      </c>
      <c r="H1371" t="s">
        <v>1760</v>
      </c>
      <c r="I1371">
        <v>6020702</v>
      </c>
      <c r="J1371">
        <v>1</v>
      </c>
      <c r="K1371" t="s">
        <v>1965</v>
      </c>
      <c r="L1371" t="s">
        <v>1966</v>
      </c>
      <c r="N1371">
        <v>0</v>
      </c>
      <c r="O1371">
        <v>1</v>
      </c>
      <c r="P1371">
        <v>1</v>
      </c>
      <c r="Q1371">
        <v>1</v>
      </c>
      <c r="R1371">
        <v>0</v>
      </c>
      <c r="S1371">
        <v>0</v>
      </c>
      <c r="T1371">
        <v>0</v>
      </c>
      <c r="U1371" s="50">
        <v>46273.671574074076</v>
      </c>
      <c r="V1371" s="50">
        <v>46273.671574074076</v>
      </c>
      <c r="W1371" s="51">
        <v>46273</v>
      </c>
      <c r="X1371" t="s">
        <v>1747</v>
      </c>
      <c r="Y1371" t="s">
        <v>492</v>
      </c>
    </row>
    <row r="1372" spans="1:25" ht="15" customHeight="1" x14ac:dyDescent="0.35">
      <c r="A1372">
        <v>4</v>
      </c>
      <c r="B1372" s="50">
        <v>46273.708333333343</v>
      </c>
      <c r="C1372">
        <v>11708243</v>
      </c>
      <c r="D1372">
        <v>100006740955</v>
      </c>
      <c r="E1372" t="s">
        <v>1726</v>
      </c>
      <c r="F1372">
        <v>100</v>
      </c>
      <c r="G1372" t="s">
        <v>1745</v>
      </c>
      <c r="H1372" t="s">
        <v>1760</v>
      </c>
      <c r="I1372">
        <v>6020702</v>
      </c>
      <c r="J1372">
        <v>1</v>
      </c>
      <c r="K1372" t="s">
        <v>2131</v>
      </c>
      <c r="L1372" t="s">
        <v>2132</v>
      </c>
      <c r="N1372">
        <v>0</v>
      </c>
      <c r="O1372">
        <v>6</v>
      </c>
      <c r="P1372">
        <v>6</v>
      </c>
      <c r="Q1372">
        <v>6</v>
      </c>
      <c r="R1372">
        <v>0</v>
      </c>
      <c r="S1372">
        <v>0</v>
      </c>
      <c r="T1372">
        <v>0</v>
      </c>
      <c r="U1372" s="50">
        <v>46273.671574074076</v>
      </c>
      <c r="V1372" s="50">
        <v>46273.671574074076</v>
      </c>
      <c r="W1372" s="51">
        <v>46273</v>
      </c>
      <c r="X1372" t="s">
        <v>1747</v>
      </c>
      <c r="Y1372" t="s">
        <v>492</v>
      </c>
    </row>
    <row r="1373" spans="1:25" ht="15" customHeight="1" x14ac:dyDescent="0.35">
      <c r="A1373">
        <v>4</v>
      </c>
      <c r="B1373" s="50">
        <v>46273.708333333343</v>
      </c>
      <c r="C1373">
        <v>11708244</v>
      </c>
      <c r="D1373">
        <v>100006740955</v>
      </c>
      <c r="E1373" t="s">
        <v>1726</v>
      </c>
      <c r="F1373">
        <v>100</v>
      </c>
      <c r="G1373" t="s">
        <v>1745</v>
      </c>
      <c r="H1373" t="s">
        <v>1760</v>
      </c>
      <c r="I1373">
        <v>6020702</v>
      </c>
      <c r="J1373">
        <v>1</v>
      </c>
      <c r="K1373" t="s">
        <v>2121</v>
      </c>
      <c r="L1373" t="s">
        <v>2122</v>
      </c>
      <c r="N1373">
        <v>0</v>
      </c>
      <c r="O1373">
        <v>1</v>
      </c>
      <c r="P1373">
        <v>1</v>
      </c>
      <c r="Q1373">
        <v>1</v>
      </c>
      <c r="R1373">
        <v>0</v>
      </c>
      <c r="S1373">
        <v>0</v>
      </c>
      <c r="T1373">
        <v>0</v>
      </c>
      <c r="U1373" s="50">
        <v>46273.671574074076</v>
      </c>
      <c r="V1373" s="50">
        <v>46273.671574074076</v>
      </c>
      <c r="W1373" s="51">
        <v>46273</v>
      </c>
      <c r="X1373" t="s">
        <v>1747</v>
      </c>
      <c r="Y1373" t="s">
        <v>492</v>
      </c>
    </row>
    <row r="1374" spans="1:25" ht="15" customHeight="1" x14ac:dyDescent="0.35">
      <c r="A1374">
        <v>4</v>
      </c>
      <c r="B1374" s="50">
        <v>46273.708333333343</v>
      </c>
      <c r="C1374">
        <v>11708253</v>
      </c>
      <c r="D1374">
        <v>100006740959</v>
      </c>
      <c r="E1374" t="s">
        <v>1726</v>
      </c>
      <c r="F1374">
        <v>100</v>
      </c>
      <c r="G1374" t="s">
        <v>1745</v>
      </c>
      <c r="H1374" t="s">
        <v>1760</v>
      </c>
      <c r="I1374">
        <v>6020001</v>
      </c>
      <c r="J1374">
        <v>4</v>
      </c>
      <c r="K1374" t="s">
        <v>2221</v>
      </c>
      <c r="L1374" t="s">
        <v>2222</v>
      </c>
      <c r="N1374">
        <v>0</v>
      </c>
      <c r="O1374">
        <v>1</v>
      </c>
      <c r="P1374">
        <v>1</v>
      </c>
      <c r="Q1374">
        <v>1</v>
      </c>
      <c r="R1374">
        <v>0</v>
      </c>
      <c r="S1374">
        <v>0</v>
      </c>
      <c r="T1374">
        <v>0</v>
      </c>
      <c r="U1374" s="50">
        <v>46273.672256944446</v>
      </c>
      <c r="V1374" s="50">
        <v>46273.672256944446</v>
      </c>
      <c r="W1374" s="51">
        <v>46273</v>
      </c>
      <c r="X1374" t="s">
        <v>1747</v>
      </c>
      <c r="Y1374" t="s">
        <v>492</v>
      </c>
    </row>
    <row r="1375" spans="1:25" ht="15" customHeight="1" x14ac:dyDescent="0.35">
      <c r="A1375">
        <v>4</v>
      </c>
      <c r="B1375" s="50">
        <v>46273.708333333343</v>
      </c>
      <c r="C1375">
        <v>11708267</v>
      </c>
      <c r="D1375">
        <v>100006740964</v>
      </c>
      <c r="E1375" t="s">
        <v>1726</v>
      </c>
      <c r="F1375">
        <v>100</v>
      </c>
      <c r="G1375" t="s">
        <v>1745</v>
      </c>
      <c r="H1375" t="s">
        <v>1760</v>
      </c>
      <c r="I1375">
        <v>6020003</v>
      </c>
      <c r="J1375">
        <v>2</v>
      </c>
      <c r="K1375" t="s">
        <v>2227</v>
      </c>
      <c r="L1375" t="s">
        <v>2228</v>
      </c>
      <c r="N1375">
        <v>0</v>
      </c>
      <c r="O1375">
        <v>1</v>
      </c>
      <c r="P1375">
        <v>1</v>
      </c>
      <c r="Q1375">
        <v>1</v>
      </c>
      <c r="R1375">
        <v>0</v>
      </c>
      <c r="S1375">
        <v>0</v>
      </c>
      <c r="T1375">
        <v>0</v>
      </c>
      <c r="U1375" s="50">
        <v>46273.672268518523</v>
      </c>
      <c r="V1375" s="50">
        <v>46273.672268518523</v>
      </c>
      <c r="W1375" s="51">
        <v>46273</v>
      </c>
      <c r="X1375" t="s">
        <v>1747</v>
      </c>
      <c r="Y1375" t="s">
        <v>492</v>
      </c>
    </row>
    <row r="1376" spans="1:25" ht="15" customHeight="1" x14ac:dyDescent="0.35">
      <c r="A1376">
        <v>4</v>
      </c>
      <c r="B1376" s="50">
        <v>46273.708333333343</v>
      </c>
      <c r="C1376">
        <v>11708268</v>
      </c>
      <c r="D1376">
        <v>100006740964</v>
      </c>
      <c r="E1376" t="s">
        <v>1726</v>
      </c>
      <c r="F1376">
        <v>100</v>
      </c>
      <c r="G1376" t="s">
        <v>1745</v>
      </c>
      <c r="H1376" t="s">
        <v>1760</v>
      </c>
      <c r="I1376">
        <v>6020003</v>
      </c>
      <c r="J1376">
        <v>2</v>
      </c>
      <c r="K1376" t="s">
        <v>2229</v>
      </c>
      <c r="L1376" t="s">
        <v>2230</v>
      </c>
      <c r="N1376">
        <v>0</v>
      </c>
      <c r="O1376">
        <v>3</v>
      </c>
      <c r="P1376">
        <v>3</v>
      </c>
      <c r="Q1376">
        <v>3</v>
      </c>
      <c r="R1376">
        <v>0</v>
      </c>
      <c r="S1376">
        <v>0</v>
      </c>
      <c r="T1376">
        <v>0</v>
      </c>
      <c r="U1376" s="50">
        <v>46273.672268518523</v>
      </c>
      <c r="V1376" s="50">
        <v>46273.672268518523</v>
      </c>
      <c r="W1376" s="51">
        <v>46273</v>
      </c>
      <c r="X1376" t="s">
        <v>1747</v>
      </c>
      <c r="Y1376" t="s">
        <v>492</v>
      </c>
    </row>
    <row r="1377" spans="1:25" ht="15" customHeight="1" x14ac:dyDescent="0.35">
      <c r="A1377">
        <v>4</v>
      </c>
      <c r="B1377" s="50">
        <v>46273.708333333343</v>
      </c>
      <c r="C1377">
        <v>11708283</v>
      </c>
      <c r="D1377">
        <v>100006740975</v>
      </c>
      <c r="E1377" t="s">
        <v>1726</v>
      </c>
      <c r="F1377">
        <v>100</v>
      </c>
      <c r="G1377" t="s">
        <v>1745</v>
      </c>
      <c r="H1377" t="s">
        <v>1760</v>
      </c>
      <c r="I1377">
        <v>6021701</v>
      </c>
      <c r="J1377">
        <v>4</v>
      </c>
      <c r="K1377" t="s">
        <v>2163</v>
      </c>
      <c r="L1377" t="s">
        <v>2164</v>
      </c>
      <c r="N1377">
        <v>0</v>
      </c>
      <c r="O1377">
        <v>2</v>
      </c>
      <c r="P1377">
        <v>2</v>
      </c>
      <c r="Q1377">
        <v>2</v>
      </c>
      <c r="R1377">
        <v>0</v>
      </c>
      <c r="S1377">
        <v>0</v>
      </c>
      <c r="T1377">
        <v>0</v>
      </c>
      <c r="U1377" s="50">
        <v>46273.673657407409</v>
      </c>
      <c r="V1377" s="50">
        <v>46273.673657407409</v>
      </c>
      <c r="W1377" s="51">
        <v>46273</v>
      </c>
      <c r="X1377" t="s">
        <v>1747</v>
      </c>
      <c r="Y1377" t="s">
        <v>492</v>
      </c>
    </row>
    <row r="1378" spans="1:25" ht="15" customHeight="1" x14ac:dyDescent="0.35">
      <c r="A1378">
        <v>4</v>
      </c>
      <c r="B1378" s="50">
        <v>46273.708333333343</v>
      </c>
      <c r="C1378">
        <v>11708297</v>
      </c>
      <c r="D1378">
        <v>100006740977</v>
      </c>
      <c r="E1378" t="s">
        <v>1726</v>
      </c>
      <c r="F1378">
        <v>100</v>
      </c>
      <c r="G1378" t="s">
        <v>1745</v>
      </c>
      <c r="H1378" t="s">
        <v>1760</v>
      </c>
      <c r="I1378">
        <v>6021101</v>
      </c>
      <c r="J1378">
        <v>1</v>
      </c>
      <c r="K1378" t="s">
        <v>2233</v>
      </c>
      <c r="L1378" t="s">
        <v>2234</v>
      </c>
      <c r="N1378">
        <v>0</v>
      </c>
      <c r="O1378">
        <v>1</v>
      </c>
      <c r="P1378">
        <v>1</v>
      </c>
      <c r="Q1378">
        <v>1</v>
      </c>
      <c r="R1378">
        <v>0</v>
      </c>
      <c r="S1378">
        <v>0</v>
      </c>
      <c r="T1378">
        <v>0</v>
      </c>
      <c r="U1378" s="50">
        <v>46273.673668981479</v>
      </c>
      <c r="V1378" s="50">
        <v>46273.673668981479</v>
      </c>
      <c r="W1378" s="51">
        <v>46273</v>
      </c>
      <c r="X1378" t="s">
        <v>1747</v>
      </c>
      <c r="Y1378" t="s">
        <v>492</v>
      </c>
    </row>
    <row r="1379" spans="1:25" ht="15" customHeight="1" x14ac:dyDescent="0.35">
      <c r="A1379">
        <v>4</v>
      </c>
      <c r="B1379" s="50">
        <v>46273.708333333343</v>
      </c>
      <c r="C1379">
        <v>11708298</v>
      </c>
      <c r="D1379">
        <v>100006740978</v>
      </c>
      <c r="E1379" t="s">
        <v>1726</v>
      </c>
      <c r="F1379">
        <v>100</v>
      </c>
      <c r="G1379" t="s">
        <v>1745</v>
      </c>
      <c r="H1379" t="s">
        <v>1760</v>
      </c>
      <c r="I1379">
        <v>6021702</v>
      </c>
      <c r="J1379">
        <v>1</v>
      </c>
      <c r="K1379" t="s">
        <v>2141</v>
      </c>
      <c r="L1379" t="s">
        <v>2142</v>
      </c>
      <c r="N1379">
        <v>0</v>
      </c>
      <c r="O1379">
        <v>2</v>
      </c>
      <c r="P1379">
        <v>2</v>
      </c>
      <c r="Q1379">
        <v>2</v>
      </c>
      <c r="R1379">
        <v>0</v>
      </c>
      <c r="S1379">
        <v>0</v>
      </c>
      <c r="T1379">
        <v>0</v>
      </c>
      <c r="U1379" s="50">
        <v>46273.673668981479</v>
      </c>
      <c r="V1379" s="50">
        <v>46273.673668981479</v>
      </c>
      <c r="W1379" s="51">
        <v>46273</v>
      </c>
      <c r="X1379" t="s">
        <v>1747</v>
      </c>
      <c r="Y1379" t="s">
        <v>492</v>
      </c>
    </row>
    <row r="1380" spans="1:25" ht="15" customHeight="1" x14ac:dyDescent="0.35">
      <c r="A1380">
        <v>4</v>
      </c>
      <c r="B1380" s="50">
        <v>46273.708333333343</v>
      </c>
      <c r="C1380">
        <v>11708299</v>
      </c>
      <c r="D1380">
        <v>100006740978</v>
      </c>
      <c r="E1380" t="s">
        <v>1726</v>
      </c>
      <c r="F1380">
        <v>100</v>
      </c>
      <c r="G1380" t="s">
        <v>1745</v>
      </c>
      <c r="H1380" t="s">
        <v>1760</v>
      </c>
      <c r="I1380">
        <v>6021702</v>
      </c>
      <c r="J1380">
        <v>1</v>
      </c>
      <c r="K1380" t="s">
        <v>2219</v>
      </c>
      <c r="L1380" t="s">
        <v>2220</v>
      </c>
      <c r="N1380">
        <v>0</v>
      </c>
      <c r="O1380">
        <v>1</v>
      </c>
      <c r="P1380">
        <v>1</v>
      </c>
      <c r="Q1380">
        <v>1</v>
      </c>
      <c r="R1380">
        <v>0</v>
      </c>
      <c r="S1380">
        <v>0</v>
      </c>
      <c r="T1380">
        <v>0</v>
      </c>
      <c r="U1380" s="50">
        <v>46273.673668981479</v>
      </c>
      <c r="V1380" s="50">
        <v>46273.673668981479</v>
      </c>
      <c r="W1380" s="51">
        <v>46273</v>
      </c>
      <c r="X1380" t="s">
        <v>1747</v>
      </c>
      <c r="Y1380" t="s">
        <v>492</v>
      </c>
    </row>
    <row r="1381" spans="1:25" ht="15" customHeight="1" x14ac:dyDescent="0.35">
      <c r="A1381">
        <v>4</v>
      </c>
      <c r="B1381" s="50">
        <v>46273.708333333343</v>
      </c>
      <c r="C1381">
        <v>11708300</v>
      </c>
      <c r="D1381">
        <v>100006740978</v>
      </c>
      <c r="E1381" t="s">
        <v>1726</v>
      </c>
      <c r="F1381">
        <v>100</v>
      </c>
      <c r="G1381" t="s">
        <v>1745</v>
      </c>
      <c r="H1381" t="s">
        <v>1760</v>
      </c>
      <c r="I1381">
        <v>6021702</v>
      </c>
      <c r="J1381">
        <v>1</v>
      </c>
      <c r="K1381" t="s">
        <v>2043</v>
      </c>
      <c r="L1381" t="s">
        <v>2044</v>
      </c>
      <c r="N1381">
        <v>0</v>
      </c>
      <c r="O1381">
        <v>1</v>
      </c>
      <c r="P1381">
        <v>1</v>
      </c>
      <c r="Q1381">
        <v>1</v>
      </c>
      <c r="R1381">
        <v>0</v>
      </c>
      <c r="S1381">
        <v>0</v>
      </c>
      <c r="T1381">
        <v>0</v>
      </c>
      <c r="U1381" s="50">
        <v>46273.673668981479</v>
      </c>
      <c r="V1381" s="50">
        <v>46273.673668981479</v>
      </c>
      <c r="W1381" s="51">
        <v>46273</v>
      </c>
      <c r="X1381" t="s">
        <v>1747</v>
      </c>
      <c r="Y1381" t="s">
        <v>492</v>
      </c>
    </row>
    <row r="1382" spans="1:25" ht="15" customHeight="1" x14ac:dyDescent="0.35">
      <c r="A1382">
        <v>4</v>
      </c>
      <c r="B1382" s="50">
        <v>46273.708333333343</v>
      </c>
      <c r="C1382">
        <v>11708301</v>
      </c>
      <c r="D1382">
        <v>100006740978</v>
      </c>
      <c r="E1382" t="s">
        <v>1726</v>
      </c>
      <c r="F1382">
        <v>100</v>
      </c>
      <c r="G1382" t="s">
        <v>1745</v>
      </c>
      <c r="H1382" t="s">
        <v>1760</v>
      </c>
      <c r="I1382">
        <v>6021702</v>
      </c>
      <c r="J1382">
        <v>1</v>
      </c>
      <c r="K1382" t="s">
        <v>2121</v>
      </c>
      <c r="L1382" t="s">
        <v>2122</v>
      </c>
      <c r="N1382">
        <v>0</v>
      </c>
      <c r="O1382">
        <v>1</v>
      </c>
      <c r="P1382">
        <v>1</v>
      </c>
      <c r="Q1382">
        <v>1</v>
      </c>
      <c r="R1382">
        <v>0</v>
      </c>
      <c r="S1382">
        <v>0</v>
      </c>
      <c r="T1382">
        <v>0</v>
      </c>
      <c r="U1382" s="50">
        <v>46273.673668981479</v>
      </c>
      <c r="V1382" s="50">
        <v>46273.673668981479</v>
      </c>
      <c r="W1382" s="51">
        <v>46273</v>
      </c>
      <c r="X1382" t="s">
        <v>1747</v>
      </c>
      <c r="Y1382" t="s">
        <v>492</v>
      </c>
    </row>
    <row r="1383" spans="1:25" ht="15" customHeight="1" x14ac:dyDescent="0.35">
      <c r="A1383">
        <v>4</v>
      </c>
      <c r="B1383" s="50">
        <v>46273.708333333343</v>
      </c>
      <c r="C1383">
        <v>11708302</v>
      </c>
      <c r="D1383">
        <v>100006740978</v>
      </c>
      <c r="E1383" t="s">
        <v>1726</v>
      </c>
      <c r="F1383">
        <v>100</v>
      </c>
      <c r="G1383" t="s">
        <v>1745</v>
      </c>
      <c r="H1383" t="s">
        <v>1760</v>
      </c>
      <c r="I1383">
        <v>6021702</v>
      </c>
      <c r="J1383">
        <v>1</v>
      </c>
      <c r="K1383" t="s">
        <v>2235</v>
      </c>
      <c r="L1383" t="s">
        <v>2236</v>
      </c>
      <c r="N1383">
        <v>0</v>
      </c>
      <c r="O1383">
        <v>1</v>
      </c>
      <c r="P1383">
        <v>1</v>
      </c>
      <c r="Q1383">
        <v>1</v>
      </c>
      <c r="R1383">
        <v>0</v>
      </c>
      <c r="S1383">
        <v>0</v>
      </c>
      <c r="T1383">
        <v>0</v>
      </c>
      <c r="U1383" s="50">
        <v>46273.673668981479</v>
      </c>
      <c r="V1383" s="50">
        <v>46273.673668981479</v>
      </c>
      <c r="W1383" s="51">
        <v>46273</v>
      </c>
      <c r="X1383" t="s">
        <v>1747</v>
      </c>
      <c r="Y1383" t="s">
        <v>492</v>
      </c>
    </row>
    <row r="1384" spans="1:25" ht="15" customHeight="1" x14ac:dyDescent="0.35">
      <c r="A1384">
        <v>4</v>
      </c>
      <c r="B1384" s="50">
        <v>46273.708333333343</v>
      </c>
      <c r="C1384">
        <v>11708303</v>
      </c>
      <c r="D1384">
        <v>100006740978</v>
      </c>
      <c r="E1384" t="s">
        <v>1726</v>
      </c>
      <c r="F1384">
        <v>100</v>
      </c>
      <c r="G1384" t="s">
        <v>1745</v>
      </c>
      <c r="H1384" t="s">
        <v>1760</v>
      </c>
      <c r="I1384">
        <v>6021702</v>
      </c>
      <c r="J1384">
        <v>1</v>
      </c>
      <c r="K1384" t="s">
        <v>2095</v>
      </c>
      <c r="L1384" t="s">
        <v>2096</v>
      </c>
      <c r="N1384">
        <v>0</v>
      </c>
      <c r="O1384">
        <v>1</v>
      </c>
      <c r="P1384">
        <v>1</v>
      </c>
      <c r="Q1384">
        <v>1</v>
      </c>
      <c r="R1384">
        <v>0</v>
      </c>
      <c r="S1384">
        <v>0</v>
      </c>
      <c r="T1384">
        <v>0</v>
      </c>
      <c r="U1384" s="50">
        <v>46273.673668981479</v>
      </c>
      <c r="V1384" s="50">
        <v>46273.673668981479</v>
      </c>
      <c r="W1384" s="51">
        <v>46273</v>
      </c>
      <c r="X1384" t="s">
        <v>1747</v>
      </c>
      <c r="Y1384" t="s">
        <v>492</v>
      </c>
    </row>
    <row r="1385" spans="1:25" ht="15" customHeight="1" x14ac:dyDescent="0.35">
      <c r="A1385">
        <v>4</v>
      </c>
      <c r="B1385" s="50">
        <v>46273.708333333343</v>
      </c>
      <c r="C1385">
        <v>11708313</v>
      </c>
      <c r="D1385">
        <v>100006740984</v>
      </c>
      <c r="E1385" t="s">
        <v>1726</v>
      </c>
      <c r="F1385">
        <v>100</v>
      </c>
      <c r="G1385" t="s">
        <v>1745</v>
      </c>
      <c r="H1385" t="s">
        <v>1760</v>
      </c>
      <c r="I1385">
        <v>6022501</v>
      </c>
      <c r="J1385">
        <v>3</v>
      </c>
      <c r="K1385" t="s">
        <v>1845</v>
      </c>
      <c r="L1385" t="s">
        <v>1846</v>
      </c>
      <c r="N1385">
        <v>0</v>
      </c>
      <c r="O1385">
        <v>1</v>
      </c>
      <c r="P1385">
        <v>1</v>
      </c>
      <c r="Q1385">
        <v>1</v>
      </c>
      <c r="R1385">
        <v>0</v>
      </c>
      <c r="S1385">
        <v>0</v>
      </c>
      <c r="T1385">
        <v>0</v>
      </c>
      <c r="U1385" s="50">
        <v>46273.675729166673</v>
      </c>
      <c r="V1385" s="50">
        <v>46273.675729166673</v>
      </c>
      <c r="W1385" s="51">
        <v>46273</v>
      </c>
      <c r="X1385" t="s">
        <v>1747</v>
      </c>
      <c r="Y1385" t="s">
        <v>492</v>
      </c>
    </row>
    <row r="1386" spans="1:25" ht="15" customHeight="1" x14ac:dyDescent="0.35">
      <c r="A1386">
        <v>4</v>
      </c>
      <c r="B1386" s="50">
        <v>46273.708333333343</v>
      </c>
      <c r="C1386">
        <v>11708314</v>
      </c>
      <c r="D1386">
        <v>100006740984</v>
      </c>
      <c r="E1386" t="s">
        <v>1726</v>
      </c>
      <c r="F1386">
        <v>100</v>
      </c>
      <c r="G1386" t="s">
        <v>1745</v>
      </c>
      <c r="H1386" t="s">
        <v>1760</v>
      </c>
      <c r="I1386">
        <v>6022501</v>
      </c>
      <c r="J1386">
        <v>3</v>
      </c>
      <c r="K1386" t="s">
        <v>1889</v>
      </c>
      <c r="L1386" t="s">
        <v>1890</v>
      </c>
      <c r="N1386">
        <v>0</v>
      </c>
      <c r="O1386">
        <v>1</v>
      </c>
      <c r="P1386">
        <v>1</v>
      </c>
      <c r="Q1386">
        <v>1</v>
      </c>
      <c r="R1386">
        <v>0</v>
      </c>
      <c r="S1386">
        <v>0</v>
      </c>
      <c r="T1386">
        <v>0</v>
      </c>
      <c r="U1386" s="50">
        <v>46273.675729166673</v>
      </c>
      <c r="V1386" s="50">
        <v>46273.675729166673</v>
      </c>
      <c r="W1386" s="51">
        <v>46273</v>
      </c>
      <c r="X1386" t="s">
        <v>1747</v>
      </c>
      <c r="Y1386" t="s">
        <v>492</v>
      </c>
    </row>
    <row r="1387" spans="1:25" ht="15" customHeight="1" x14ac:dyDescent="0.35">
      <c r="A1387">
        <v>4</v>
      </c>
      <c r="B1387" s="50">
        <v>46273.708333333343</v>
      </c>
      <c r="C1387">
        <v>11708315</v>
      </c>
      <c r="D1387">
        <v>100006740985</v>
      </c>
      <c r="E1387" t="s">
        <v>1726</v>
      </c>
      <c r="F1387">
        <v>100</v>
      </c>
      <c r="G1387" t="s">
        <v>1745</v>
      </c>
      <c r="H1387" t="s">
        <v>1760</v>
      </c>
      <c r="I1387">
        <v>6023201</v>
      </c>
      <c r="J1387">
        <v>3</v>
      </c>
      <c r="K1387" t="s">
        <v>2237</v>
      </c>
      <c r="L1387" t="s">
        <v>2238</v>
      </c>
      <c r="N1387">
        <v>0</v>
      </c>
      <c r="O1387">
        <v>1</v>
      </c>
      <c r="P1387">
        <v>1</v>
      </c>
      <c r="Q1387">
        <v>1</v>
      </c>
      <c r="R1387">
        <v>0</v>
      </c>
      <c r="S1387">
        <v>0</v>
      </c>
      <c r="T1387">
        <v>0</v>
      </c>
      <c r="U1387" s="50">
        <v>46273.675740740742</v>
      </c>
      <c r="V1387" s="50">
        <v>46273.675740740742</v>
      </c>
      <c r="W1387" s="51">
        <v>46273</v>
      </c>
      <c r="X1387" t="s">
        <v>1747</v>
      </c>
      <c r="Y1387" t="s">
        <v>492</v>
      </c>
    </row>
    <row r="1388" spans="1:25" ht="15" customHeight="1" x14ac:dyDescent="0.35">
      <c r="A1388">
        <v>4</v>
      </c>
      <c r="B1388" s="50">
        <v>46273.708333333343</v>
      </c>
      <c r="C1388">
        <v>11708316</v>
      </c>
      <c r="D1388">
        <v>100006740985</v>
      </c>
      <c r="E1388" t="s">
        <v>1726</v>
      </c>
      <c r="F1388">
        <v>100</v>
      </c>
      <c r="G1388" t="s">
        <v>1745</v>
      </c>
      <c r="H1388" t="s">
        <v>1760</v>
      </c>
      <c r="I1388">
        <v>6023201</v>
      </c>
      <c r="J1388">
        <v>3</v>
      </c>
      <c r="K1388" t="s">
        <v>1855</v>
      </c>
      <c r="L1388" t="s">
        <v>1856</v>
      </c>
      <c r="N1388">
        <v>0</v>
      </c>
      <c r="O1388">
        <v>8</v>
      </c>
      <c r="P1388">
        <v>8</v>
      </c>
      <c r="Q1388">
        <v>8</v>
      </c>
      <c r="R1388">
        <v>0</v>
      </c>
      <c r="S1388">
        <v>0</v>
      </c>
      <c r="T1388">
        <v>0</v>
      </c>
      <c r="U1388" s="50">
        <v>46273.675740740742</v>
      </c>
      <c r="V1388" s="50">
        <v>46273.675740740742</v>
      </c>
      <c r="W1388" s="51">
        <v>46273</v>
      </c>
      <c r="X1388" t="s">
        <v>1747</v>
      </c>
      <c r="Y1388" t="s">
        <v>492</v>
      </c>
    </row>
    <row r="1389" spans="1:25" ht="15" customHeight="1" x14ac:dyDescent="0.35">
      <c r="A1389">
        <v>4</v>
      </c>
      <c r="B1389" s="50">
        <v>46273.708333333343</v>
      </c>
      <c r="C1389">
        <v>11708317</v>
      </c>
      <c r="D1389">
        <v>100006740985</v>
      </c>
      <c r="E1389" t="s">
        <v>1726</v>
      </c>
      <c r="F1389">
        <v>100</v>
      </c>
      <c r="G1389" t="s">
        <v>1745</v>
      </c>
      <c r="H1389" t="s">
        <v>1760</v>
      </c>
      <c r="I1389">
        <v>6023201</v>
      </c>
      <c r="J1389">
        <v>3</v>
      </c>
      <c r="K1389" t="s">
        <v>2239</v>
      </c>
      <c r="L1389" t="s">
        <v>2240</v>
      </c>
      <c r="N1389">
        <v>0</v>
      </c>
      <c r="O1389">
        <v>2</v>
      </c>
      <c r="P1389">
        <v>2</v>
      </c>
      <c r="Q1389">
        <v>2</v>
      </c>
      <c r="R1389">
        <v>0</v>
      </c>
      <c r="S1389">
        <v>0</v>
      </c>
      <c r="T1389">
        <v>0</v>
      </c>
      <c r="U1389" s="50">
        <v>46273.675740740742</v>
      </c>
      <c r="V1389" s="50">
        <v>46273.675740740742</v>
      </c>
      <c r="W1389" s="51">
        <v>46273</v>
      </c>
      <c r="X1389" t="s">
        <v>1747</v>
      </c>
      <c r="Y1389" t="s">
        <v>492</v>
      </c>
    </row>
    <row r="1390" spans="1:25" ht="15" customHeight="1" x14ac:dyDescent="0.35">
      <c r="A1390">
        <v>4</v>
      </c>
      <c r="B1390" s="50">
        <v>46273.708333333343</v>
      </c>
      <c r="C1390">
        <v>11708318</v>
      </c>
      <c r="D1390">
        <v>100006740985</v>
      </c>
      <c r="E1390" t="s">
        <v>1726</v>
      </c>
      <c r="F1390">
        <v>100</v>
      </c>
      <c r="G1390" t="s">
        <v>1745</v>
      </c>
      <c r="H1390" t="s">
        <v>1760</v>
      </c>
      <c r="I1390">
        <v>6023201</v>
      </c>
      <c r="J1390">
        <v>3</v>
      </c>
      <c r="K1390" t="s">
        <v>1859</v>
      </c>
      <c r="L1390" t="s">
        <v>1860</v>
      </c>
      <c r="N1390">
        <v>0</v>
      </c>
      <c r="O1390">
        <v>1</v>
      </c>
      <c r="P1390">
        <v>1</v>
      </c>
      <c r="Q1390">
        <v>1</v>
      </c>
      <c r="R1390">
        <v>0</v>
      </c>
      <c r="S1390">
        <v>0</v>
      </c>
      <c r="T1390">
        <v>0</v>
      </c>
      <c r="U1390" s="50">
        <v>46273.675740740742</v>
      </c>
      <c r="V1390" s="50">
        <v>46273.675740740742</v>
      </c>
      <c r="W1390" s="51">
        <v>46273</v>
      </c>
      <c r="X1390" t="s">
        <v>1747</v>
      </c>
      <c r="Y1390" t="s">
        <v>492</v>
      </c>
    </row>
    <row r="1391" spans="1:25" ht="15" customHeight="1" x14ac:dyDescent="0.35">
      <c r="A1391">
        <v>4</v>
      </c>
      <c r="B1391" s="50">
        <v>46273.708333333343</v>
      </c>
      <c r="C1391">
        <v>11708319</v>
      </c>
      <c r="D1391">
        <v>100006740985</v>
      </c>
      <c r="E1391" t="s">
        <v>1726</v>
      </c>
      <c r="F1391">
        <v>100</v>
      </c>
      <c r="G1391" t="s">
        <v>1745</v>
      </c>
      <c r="H1391" t="s">
        <v>1760</v>
      </c>
      <c r="I1391">
        <v>6023201</v>
      </c>
      <c r="J1391">
        <v>3</v>
      </c>
      <c r="K1391" t="s">
        <v>1845</v>
      </c>
      <c r="L1391" t="s">
        <v>1846</v>
      </c>
      <c r="N1391">
        <v>0</v>
      </c>
      <c r="O1391">
        <v>1</v>
      </c>
      <c r="P1391">
        <v>1</v>
      </c>
      <c r="Q1391">
        <v>1</v>
      </c>
      <c r="R1391">
        <v>0</v>
      </c>
      <c r="S1391">
        <v>0</v>
      </c>
      <c r="T1391">
        <v>0</v>
      </c>
      <c r="U1391" s="50">
        <v>46273.675740740742</v>
      </c>
      <c r="V1391" s="50">
        <v>46273.675740740742</v>
      </c>
      <c r="W1391" s="51">
        <v>46273</v>
      </c>
      <c r="X1391" t="s">
        <v>1747</v>
      </c>
      <c r="Y1391" t="s">
        <v>492</v>
      </c>
    </row>
    <row r="1392" spans="1:25" ht="15" customHeight="1" x14ac:dyDescent="0.35">
      <c r="A1392">
        <v>4</v>
      </c>
      <c r="B1392" s="50">
        <v>46273.708333333343</v>
      </c>
      <c r="C1392">
        <v>11708320</v>
      </c>
      <c r="D1392">
        <v>100006740986</v>
      </c>
      <c r="E1392" t="s">
        <v>1726</v>
      </c>
      <c r="F1392">
        <v>100</v>
      </c>
      <c r="G1392" t="s">
        <v>1745</v>
      </c>
      <c r="H1392" t="s">
        <v>1760</v>
      </c>
      <c r="I1392">
        <v>6024001</v>
      </c>
      <c r="J1392">
        <v>3</v>
      </c>
      <c r="K1392" t="s">
        <v>1889</v>
      </c>
      <c r="L1392" t="s">
        <v>1890</v>
      </c>
      <c r="N1392">
        <v>0</v>
      </c>
      <c r="O1392">
        <v>1</v>
      </c>
      <c r="P1392">
        <v>1</v>
      </c>
      <c r="Q1392">
        <v>1</v>
      </c>
      <c r="R1392">
        <v>0</v>
      </c>
      <c r="S1392">
        <v>0</v>
      </c>
      <c r="T1392">
        <v>0</v>
      </c>
      <c r="U1392" s="50">
        <v>46273.676423611112</v>
      </c>
      <c r="V1392" s="50">
        <v>46273.676423611112</v>
      </c>
      <c r="W1392" s="51">
        <v>46273</v>
      </c>
      <c r="X1392" t="s">
        <v>1747</v>
      </c>
      <c r="Y1392" t="s">
        <v>492</v>
      </c>
    </row>
    <row r="1393" spans="1:25" ht="15" customHeight="1" x14ac:dyDescent="0.35">
      <c r="A1393">
        <v>4</v>
      </c>
      <c r="B1393" s="50">
        <v>46273.708333333343</v>
      </c>
      <c r="C1393">
        <v>11708352</v>
      </c>
      <c r="D1393">
        <v>100006740998</v>
      </c>
      <c r="E1393" t="s">
        <v>1726</v>
      </c>
      <c r="F1393">
        <v>100</v>
      </c>
      <c r="G1393" t="s">
        <v>1745</v>
      </c>
      <c r="H1393" t="s">
        <v>1760</v>
      </c>
      <c r="I1393">
        <v>6024401</v>
      </c>
      <c r="J1393">
        <v>2</v>
      </c>
      <c r="K1393" t="s">
        <v>2243</v>
      </c>
      <c r="L1393" t="s">
        <v>2244</v>
      </c>
      <c r="N1393">
        <v>0</v>
      </c>
      <c r="O1393">
        <v>2</v>
      </c>
      <c r="P1393">
        <v>2</v>
      </c>
      <c r="Q1393">
        <v>2</v>
      </c>
      <c r="R1393">
        <v>0</v>
      </c>
      <c r="S1393">
        <v>0</v>
      </c>
      <c r="T1393">
        <v>0</v>
      </c>
      <c r="U1393" s="50">
        <v>46273.678518518522</v>
      </c>
      <c r="V1393" s="50">
        <v>46273.678518518522</v>
      </c>
      <c r="W1393" s="51">
        <v>46273</v>
      </c>
      <c r="X1393" t="s">
        <v>1747</v>
      </c>
      <c r="Y1393" t="s">
        <v>492</v>
      </c>
    </row>
    <row r="1394" spans="1:25" ht="15" customHeight="1" x14ac:dyDescent="0.35">
      <c r="A1394">
        <v>4</v>
      </c>
      <c r="B1394" s="50">
        <v>46273.708333333343</v>
      </c>
      <c r="C1394">
        <v>11708353</v>
      </c>
      <c r="D1394">
        <v>100006740999</v>
      </c>
      <c r="E1394" t="s">
        <v>1726</v>
      </c>
      <c r="F1394">
        <v>100</v>
      </c>
      <c r="G1394" t="s">
        <v>1745</v>
      </c>
      <c r="H1394" t="s">
        <v>1760</v>
      </c>
      <c r="I1394">
        <v>6024402</v>
      </c>
      <c r="J1394">
        <v>2</v>
      </c>
      <c r="K1394" t="s">
        <v>2245</v>
      </c>
      <c r="L1394" t="s">
        <v>2246</v>
      </c>
      <c r="N1394">
        <v>0</v>
      </c>
      <c r="O1394">
        <v>2</v>
      </c>
      <c r="P1394">
        <v>2</v>
      </c>
      <c r="Q1394">
        <v>2</v>
      </c>
      <c r="R1394">
        <v>0</v>
      </c>
      <c r="S1394">
        <v>0</v>
      </c>
      <c r="T1394">
        <v>0</v>
      </c>
      <c r="U1394" s="50">
        <v>46273.678518518522</v>
      </c>
      <c r="V1394" s="50">
        <v>46273.678518518522</v>
      </c>
      <c r="W1394" s="51">
        <v>46273</v>
      </c>
      <c r="X1394" t="s">
        <v>1747</v>
      </c>
      <c r="Y1394" t="s">
        <v>492</v>
      </c>
    </row>
    <row r="1395" spans="1:25" ht="15" customHeight="1" x14ac:dyDescent="0.35">
      <c r="A1395">
        <v>4</v>
      </c>
      <c r="B1395" s="50">
        <v>46273.708333333343</v>
      </c>
      <c r="C1395">
        <v>11708354</v>
      </c>
      <c r="D1395">
        <v>100006741001</v>
      </c>
      <c r="E1395" t="s">
        <v>1726</v>
      </c>
      <c r="F1395">
        <v>100</v>
      </c>
      <c r="G1395" t="s">
        <v>1745</v>
      </c>
      <c r="H1395" t="s">
        <v>1760</v>
      </c>
      <c r="I1395">
        <v>6025002</v>
      </c>
      <c r="J1395">
        <v>2</v>
      </c>
      <c r="K1395" t="s">
        <v>2247</v>
      </c>
      <c r="L1395" t="s">
        <v>2248</v>
      </c>
      <c r="N1395">
        <v>0</v>
      </c>
      <c r="O1395">
        <v>3</v>
      </c>
      <c r="P1395">
        <v>3</v>
      </c>
      <c r="Q1395">
        <v>3</v>
      </c>
      <c r="R1395">
        <v>0</v>
      </c>
      <c r="S1395">
        <v>0</v>
      </c>
      <c r="T1395">
        <v>0</v>
      </c>
      <c r="U1395" s="50">
        <v>46273.679201388892</v>
      </c>
      <c r="V1395" s="50">
        <v>46273.679201388892</v>
      </c>
      <c r="W1395" s="51">
        <v>46273</v>
      </c>
      <c r="X1395" t="s">
        <v>1747</v>
      </c>
      <c r="Y1395" t="s">
        <v>492</v>
      </c>
    </row>
    <row r="1396" spans="1:25" ht="15" customHeight="1" x14ac:dyDescent="0.35">
      <c r="A1396">
        <v>4</v>
      </c>
      <c r="B1396" s="50">
        <v>46273.708333333343</v>
      </c>
      <c r="C1396">
        <v>11708369</v>
      </c>
      <c r="D1396">
        <v>100006741007</v>
      </c>
      <c r="E1396" t="s">
        <v>1726</v>
      </c>
      <c r="F1396">
        <v>100</v>
      </c>
      <c r="G1396" t="s">
        <v>1745</v>
      </c>
      <c r="H1396" t="s">
        <v>1760</v>
      </c>
      <c r="I1396">
        <v>6025401</v>
      </c>
      <c r="J1396">
        <v>3</v>
      </c>
      <c r="K1396" t="s">
        <v>2249</v>
      </c>
      <c r="L1396" t="s">
        <v>2250</v>
      </c>
      <c r="N1396">
        <v>0</v>
      </c>
      <c r="O1396">
        <v>1</v>
      </c>
      <c r="P1396">
        <v>1</v>
      </c>
      <c r="Q1396">
        <v>1</v>
      </c>
      <c r="R1396">
        <v>0</v>
      </c>
      <c r="S1396">
        <v>0</v>
      </c>
      <c r="T1396">
        <v>0</v>
      </c>
      <c r="U1396" s="50">
        <v>46273.679907407408</v>
      </c>
      <c r="V1396" s="50">
        <v>46273.679907407408</v>
      </c>
      <c r="W1396" s="51">
        <v>46273</v>
      </c>
      <c r="X1396" t="s">
        <v>1747</v>
      </c>
      <c r="Y1396" t="s">
        <v>492</v>
      </c>
    </row>
    <row r="1397" spans="1:25" ht="15" customHeight="1" x14ac:dyDescent="0.35">
      <c r="A1397">
        <v>4</v>
      </c>
      <c r="B1397" s="50">
        <v>46273.708333333343</v>
      </c>
      <c r="C1397">
        <v>11708396</v>
      </c>
      <c r="D1397">
        <v>100006741021</v>
      </c>
      <c r="E1397" t="s">
        <v>1726</v>
      </c>
      <c r="F1397">
        <v>100</v>
      </c>
      <c r="G1397" t="s">
        <v>1745</v>
      </c>
      <c r="H1397" t="s">
        <v>1760</v>
      </c>
      <c r="I1397">
        <v>6027201</v>
      </c>
      <c r="J1397">
        <v>4</v>
      </c>
      <c r="K1397" t="s">
        <v>2251</v>
      </c>
      <c r="L1397" t="s">
        <v>2252</v>
      </c>
      <c r="N1397">
        <v>0</v>
      </c>
      <c r="O1397">
        <v>1</v>
      </c>
      <c r="P1397">
        <v>1</v>
      </c>
      <c r="Q1397">
        <v>1</v>
      </c>
      <c r="R1397">
        <v>0</v>
      </c>
      <c r="S1397">
        <v>0</v>
      </c>
      <c r="T1397">
        <v>0</v>
      </c>
      <c r="U1397" s="50">
        <v>46273.680613425917</v>
      </c>
      <c r="V1397" s="50">
        <v>46273.680613425917</v>
      </c>
      <c r="W1397" s="51">
        <v>46273</v>
      </c>
      <c r="X1397" t="s">
        <v>1747</v>
      </c>
      <c r="Y1397" t="s">
        <v>492</v>
      </c>
    </row>
    <row r="1398" spans="1:25" ht="15" customHeight="1" x14ac:dyDescent="0.35">
      <c r="A1398">
        <v>4</v>
      </c>
      <c r="B1398" s="50">
        <v>46273.708333333343</v>
      </c>
      <c r="C1398">
        <v>11708407</v>
      </c>
      <c r="D1398">
        <v>100006741026</v>
      </c>
      <c r="E1398" t="s">
        <v>1726</v>
      </c>
      <c r="F1398">
        <v>100</v>
      </c>
      <c r="G1398" t="s">
        <v>1745</v>
      </c>
      <c r="H1398" t="s">
        <v>1760</v>
      </c>
      <c r="I1398">
        <v>6026401</v>
      </c>
      <c r="J1398">
        <v>3</v>
      </c>
      <c r="K1398" t="s">
        <v>2249</v>
      </c>
      <c r="L1398" t="s">
        <v>2250</v>
      </c>
      <c r="N1398">
        <v>0</v>
      </c>
      <c r="O1398">
        <v>1</v>
      </c>
      <c r="P1398">
        <v>1</v>
      </c>
      <c r="Q1398">
        <v>1</v>
      </c>
      <c r="R1398">
        <v>0</v>
      </c>
      <c r="S1398">
        <v>0</v>
      </c>
      <c r="T1398">
        <v>0</v>
      </c>
      <c r="U1398" s="50">
        <v>46273.680625000001</v>
      </c>
      <c r="V1398" s="50">
        <v>46273.680625000001</v>
      </c>
      <c r="W1398" s="51">
        <v>46273</v>
      </c>
      <c r="X1398" t="s">
        <v>1747</v>
      </c>
      <c r="Y1398" t="s">
        <v>492</v>
      </c>
    </row>
    <row r="1399" spans="1:25" ht="15" customHeight="1" x14ac:dyDescent="0.35">
      <c r="A1399">
        <v>4</v>
      </c>
      <c r="B1399" s="50">
        <v>46273.708333333343</v>
      </c>
      <c r="C1399">
        <v>11708408</v>
      </c>
      <c r="D1399">
        <v>100006741027</v>
      </c>
      <c r="E1399" t="s">
        <v>1726</v>
      </c>
      <c r="F1399">
        <v>100</v>
      </c>
      <c r="G1399" t="s">
        <v>1745</v>
      </c>
      <c r="H1399" t="s">
        <v>1760</v>
      </c>
      <c r="I1399">
        <v>6027203</v>
      </c>
      <c r="J1399">
        <v>2</v>
      </c>
      <c r="K1399" t="s">
        <v>2253</v>
      </c>
      <c r="L1399" t="s">
        <v>2254</v>
      </c>
      <c r="N1399">
        <v>0</v>
      </c>
      <c r="O1399">
        <v>3</v>
      </c>
      <c r="P1399">
        <v>3</v>
      </c>
      <c r="Q1399">
        <v>3</v>
      </c>
      <c r="R1399">
        <v>0</v>
      </c>
      <c r="S1399">
        <v>0</v>
      </c>
      <c r="T1399">
        <v>0</v>
      </c>
      <c r="U1399" s="50">
        <v>46273.680625000001</v>
      </c>
      <c r="V1399" s="50">
        <v>46273.680625000001</v>
      </c>
      <c r="W1399" s="51">
        <v>46273</v>
      </c>
      <c r="X1399" t="s">
        <v>1747</v>
      </c>
      <c r="Y1399" t="s">
        <v>492</v>
      </c>
    </row>
    <row r="1400" spans="1:25" ht="15" customHeight="1" x14ac:dyDescent="0.35">
      <c r="A1400">
        <v>4</v>
      </c>
      <c r="B1400" s="50">
        <v>46273.708333333343</v>
      </c>
      <c r="C1400">
        <v>11708409</v>
      </c>
      <c r="D1400">
        <v>100006741028</v>
      </c>
      <c r="E1400" t="s">
        <v>1726</v>
      </c>
      <c r="F1400">
        <v>100</v>
      </c>
      <c r="G1400" t="s">
        <v>1745</v>
      </c>
      <c r="H1400" t="s">
        <v>1760</v>
      </c>
      <c r="I1400">
        <v>6027101</v>
      </c>
      <c r="J1400">
        <v>1</v>
      </c>
      <c r="K1400" t="s">
        <v>2255</v>
      </c>
      <c r="L1400" t="s">
        <v>2256</v>
      </c>
      <c r="N1400">
        <v>0</v>
      </c>
      <c r="O1400">
        <v>1</v>
      </c>
      <c r="P1400">
        <v>1</v>
      </c>
      <c r="Q1400">
        <v>1</v>
      </c>
      <c r="R1400">
        <v>0</v>
      </c>
      <c r="S1400">
        <v>0</v>
      </c>
      <c r="T1400">
        <v>0</v>
      </c>
      <c r="U1400" s="50">
        <v>46273.680625000001</v>
      </c>
      <c r="V1400" s="50">
        <v>46273.680625000001</v>
      </c>
      <c r="W1400" s="51">
        <v>46273</v>
      </c>
      <c r="X1400" t="s">
        <v>1747</v>
      </c>
      <c r="Y1400" t="s">
        <v>492</v>
      </c>
    </row>
    <row r="1401" spans="1:25" ht="15" customHeight="1" x14ac:dyDescent="0.35">
      <c r="A1401">
        <v>4</v>
      </c>
      <c r="B1401" s="50">
        <v>46273.708333333343</v>
      </c>
      <c r="C1401">
        <v>11708426</v>
      </c>
      <c r="D1401">
        <v>100006741037</v>
      </c>
      <c r="E1401" t="s">
        <v>1726</v>
      </c>
      <c r="F1401">
        <v>100</v>
      </c>
      <c r="G1401" t="s">
        <v>1745</v>
      </c>
      <c r="H1401" t="s">
        <v>1760</v>
      </c>
      <c r="I1401">
        <v>6027501</v>
      </c>
      <c r="J1401">
        <v>4</v>
      </c>
      <c r="K1401" t="s">
        <v>2259</v>
      </c>
      <c r="L1401" t="s">
        <v>2260</v>
      </c>
      <c r="N1401">
        <v>0</v>
      </c>
      <c r="O1401">
        <v>1</v>
      </c>
      <c r="P1401">
        <v>1</v>
      </c>
      <c r="Q1401">
        <v>1</v>
      </c>
      <c r="R1401">
        <v>0</v>
      </c>
      <c r="S1401">
        <v>0</v>
      </c>
      <c r="T1401">
        <v>0</v>
      </c>
      <c r="U1401" s="50">
        <v>46273.682673611111</v>
      </c>
      <c r="V1401" s="50">
        <v>46273.682673611111</v>
      </c>
      <c r="W1401" s="51">
        <v>46273</v>
      </c>
      <c r="X1401" t="s">
        <v>1747</v>
      </c>
      <c r="Y1401" t="s">
        <v>492</v>
      </c>
    </row>
    <row r="1402" spans="1:25" ht="15" customHeight="1" x14ac:dyDescent="0.35">
      <c r="A1402">
        <v>4</v>
      </c>
      <c r="B1402" s="50">
        <v>46273.708333333343</v>
      </c>
      <c r="C1402">
        <v>11708437</v>
      </c>
      <c r="D1402">
        <v>100006741042</v>
      </c>
      <c r="E1402" t="s">
        <v>1726</v>
      </c>
      <c r="F1402">
        <v>100</v>
      </c>
      <c r="G1402" t="s">
        <v>1745</v>
      </c>
      <c r="H1402" t="s">
        <v>1760</v>
      </c>
      <c r="I1402">
        <v>6027503</v>
      </c>
      <c r="J1402">
        <v>2</v>
      </c>
      <c r="K1402" t="s">
        <v>2097</v>
      </c>
      <c r="L1402" t="s">
        <v>2098</v>
      </c>
      <c r="N1402">
        <v>0</v>
      </c>
      <c r="O1402">
        <v>2</v>
      </c>
      <c r="P1402">
        <v>2</v>
      </c>
      <c r="Q1402">
        <v>2</v>
      </c>
      <c r="R1402">
        <v>0</v>
      </c>
      <c r="S1402">
        <v>0</v>
      </c>
      <c r="T1402">
        <v>0</v>
      </c>
      <c r="U1402" s="50">
        <v>46273.682685185187</v>
      </c>
      <c r="V1402" s="50">
        <v>46273.682685185187</v>
      </c>
      <c r="W1402" s="51">
        <v>46273</v>
      </c>
      <c r="X1402" t="s">
        <v>1747</v>
      </c>
      <c r="Y1402" t="s">
        <v>492</v>
      </c>
    </row>
    <row r="1403" spans="1:25" ht="15" customHeight="1" x14ac:dyDescent="0.35">
      <c r="A1403">
        <v>4</v>
      </c>
      <c r="B1403" s="50">
        <v>46273.708333333343</v>
      </c>
      <c r="C1403">
        <v>11708457</v>
      </c>
      <c r="D1403">
        <v>100006741055</v>
      </c>
      <c r="E1403" t="s">
        <v>1726</v>
      </c>
      <c r="F1403">
        <v>100</v>
      </c>
      <c r="G1403" t="s">
        <v>1745</v>
      </c>
      <c r="H1403" t="s">
        <v>1760</v>
      </c>
      <c r="I1403">
        <v>6028501</v>
      </c>
      <c r="J1403">
        <v>1</v>
      </c>
      <c r="K1403" t="s">
        <v>1985</v>
      </c>
      <c r="L1403" t="s">
        <v>1986</v>
      </c>
      <c r="M1403" t="s">
        <v>418</v>
      </c>
      <c r="N1403">
        <v>2</v>
      </c>
      <c r="O1403">
        <v>3</v>
      </c>
      <c r="P1403">
        <v>3</v>
      </c>
      <c r="Q1403">
        <v>3</v>
      </c>
      <c r="R1403">
        <v>0</v>
      </c>
      <c r="S1403">
        <v>0</v>
      </c>
      <c r="T1403">
        <v>0</v>
      </c>
      <c r="U1403" s="50">
        <v>46273.684074074074</v>
      </c>
      <c r="V1403" s="50">
        <v>46273.702060185176</v>
      </c>
      <c r="W1403" s="51">
        <v>46273</v>
      </c>
      <c r="X1403" t="s">
        <v>1747</v>
      </c>
      <c r="Y1403" t="s">
        <v>492</v>
      </c>
    </row>
    <row r="1404" spans="1:25" ht="15" customHeight="1" x14ac:dyDescent="0.35">
      <c r="A1404">
        <v>4</v>
      </c>
      <c r="B1404" s="50">
        <v>46273.708333333343</v>
      </c>
      <c r="C1404">
        <v>11708460</v>
      </c>
      <c r="D1404">
        <v>100006741057</v>
      </c>
      <c r="E1404" t="s">
        <v>1726</v>
      </c>
      <c r="F1404">
        <v>100</v>
      </c>
      <c r="G1404" t="s">
        <v>1745</v>
      </c>
      <c r="H1404" t="s">
        <v>1760</v>
      </c>
      <c r="I1404">
        <v>6028702</v>
      </c>
      <c r="J1404">
        <v>2</v>
      </c>
      <c r="K1404" t="s">
        <v>2263</v>
      </c>
      <c r="L1404" t="s">
        <v>2264</v>
      </c>
      <c r="N1404">
        <v>0</v>
      </c>
      <c r="O1404">
        <v>1</v>
      </c>
      <c r="P1404">
        <v>1</v>
      </c>
      <c r="Q1404">
        <v>1</v>
      </c>
      <c r="R1404">
        <v>0</v>
      </c>
      <c r="S1404">
        <v>0</v>
      </c>
      <c r="T1404">
        <v>0</v>
      </c>
      <c r="U1404" s="50">
        <v>46273.68408564815</v>
      </c>
      <c r="V1404" s="50">
        <v>46273.68408564815</v>
      </c>
      <c r="W1404" s="51">
        <v>46273</v>
      </c>
      <c r="X1404" t="s">
        <v>1747</v>
      </c>
      <c r="Y1404" t="s">
        <v>492</v>
      </c>
    </row>
    <row r="1405" spans="1:25" ht="15" customHeight="1" x14ac:dyDescent="0.35">
      <c r="A1405">
        <v>4</v>
      </c>
      <c r="B1405" s="50">
        <v>46273.708333333343</v>
      </c>
      <c r="C1405">
        <v>11708461</v>
      </c>
      <c r="D1405">
        <v>100006741058</v>
      </c>
      <c r="E1405" t="s">
        <v>1726</v>
      </c>
      <c r="F1405">
        <v>100</v>
      </c>
      <c r="G1405" t="s">
        <v>1745</v>
      </c>
      <c r="H1405" t="s">
        <v>1760</v>
      </c>
      <c r="I1405">
        <v>6028703</v>
      </c>
      <c r="J1405">
        <v>2</v>
      </c>
      <c r="K1405" t="s">
        <v>2265</v>
      </c>
      <c r="L1405" t="s">
        <v>2266</v>
      </c>
      <c r="N1405">
        <v>0</v>
      </c>
      <c r="O1405">
        <v>2</v>
      </c>
      <c r="P1405">
        <v>2</v>
      </c>
      <c r="Q1405">
        <v>2</v>
      </c>
      <c r="R1405">
        <v>0</v>
      </c>
      <c r="S1405">
        <v>0</v>
      </c>
      <c r="T1405">
        <v>0</v>
      </c>
      <c r="U1405" s="50">
        <v>46273.68408564815</v>
      </c>
      <c r="V1405" s="50">
        <v>46273.68408564815</v>
      </c>
      <c r="W1405" s="51">
        <v>46273</v>
      </c>
      <c r="X1405" t="s">
        <v>1747</v>
      </c>
      <c r="Y1405" t="s">
        <v>492</v>
      </c>
    </row>
    <row r="1406" spans="1:25" ht="15" customHeight="1" x14ac:dyDescent="0.35">
      <c r="A1406">
        <v>4</v>
      </c>
      <c r="B1406" s="50">
        <v>46273.708333333343</v>
      </c>
      <c r="C1406">
        <v>11708485</v>
      </c>
      <c r="D1406">
        <v>100006741072</v>
      </c>
      <c r="E1406" t="s">
        <v>1726</v>
      </c>
      <c r="F1406">
        <v>100</v>
      </c>
      <c r="G1406" t="s">
        <v>1745</v>
      </c>
      <c r="H1406" t="s">
        <v>1760</v>
      </c>
      <c r="I1406">
        <v>6029401</v>
      </c>
      <c r="J1406">
        <v>1</v>
      </c>
      <c r="K1406" t="s">
        <v>2255</v>
      </c>
      <c r="L1406" t="s">
        <v>2256</v>
      </c>
      <c r="N1406">
        <v>0</v>
      </c>
      <c r="O1406">
        <v>1</v>
      </c>
      <c r="P1406">
        <v>1</v>
      </c>
      <c r="Q1406">
        <v>1</v>
      </c>
      <c r="R1406">
        <v>0</v>
      </c>
      <c r="S1406">
        <v>0</v>
      </c>
      <c r="T1406">
        <v>0</v>
      </c>
      <c r="U1406" s="50">
        <v>46273.686157407406</v>
      </c>
      <c r="V1406" s="50">
        <v>46273.686157407406</v>
      </c>
      <c r="W1406" s="51">
        <v>46273</v>
      </c>
      <c r="X1406" t="s">
        <v>1747</v>
      </c>
      <c r="Y1406" t="s">
        <v>492</v>
      </c>
    </row>
    <row r="1407" spans="1:25" ht="15" customHeight="1" x14ac:dyDescent="0.35">
      <c r="A1407">
        <v>4</v>
      </c>
      <c r="B1407" s="50">
        <v>46273.708333333343</v>
      </c>
      <c r="C1407">
        <v>11708504</v>
      </c>
      <c r="D1407">
        <v>100006741083</v>
      </c>
      <c r="E1407" t="s">
        <v>1726</v>
      </c>
      <c r="F1407">
        <v>100</v>
      </c>
      <c r="G1407" t="s">
        <v>1745</v>
      </c>
      <c r="H1407" t="s">
        <v>1760</v>
      </c>
      <c r="I1407">
        <v>6018601</v>
      </c>
      <c r="J1407">
        <v>2</v>
      </c>
      <c r="K1407" t="s">
        <v>2273</v>
      </c>
      <c r="L1407" t="s">
        <v>2274</v>
      </c>
      <c r="N1407">
        <v>0</v>
      </c>
      <c r="O1407">
        <v>2</v>
      </c>
      <c r="P1407">
        <v>2</v>
      </c>
      <c r="Q1407">
        <v>2</v>
      </c>
      <c r="R1407">
        <v>0</v>
      </c>
      <c r="S1407">
        <v>0</v>
      </c>
      <c r="T1407">
        <v>0</v>
      </c>
      <c r="U1407" s="50">
        <v>46273.687557870369</v>
      </c>
      <c r="V1407" s="50">
        <v>46273.687557870369</v>
      </c>
      <c r="W1407" s="51">
        <v>46273</v>
      </c>
      <c r="X1407" t="s">
        <v>1747</v>
      </c>
      <c r="Y1407" t="s">
        <v>492</v>
      </c>
    </row>
    <row r="1408" spans="1:25" ht="15" customHeight="1" x14ac:dyDescent="0.35">
      <c r="A1408">
        <v>4</v>
      </c>
      <c r="B1408" s="50">
        <v>46273.708333333343</v>
      </c>
      <c r="C1408">
        <v>11708505</v>
      </c>
      <c r="D1408">
        <v>100006741083</v>
      </c>
      <c r="E1408" t="s">
        <v>1726</v>
      </c>
      <c r="F1408">
        <v>100</v>
      </c>
      <c r="G1408" t="s">
        <v>1745</v>
      </c>
      <c r="H1408" t="s">
        <v>1760</v>
      </c>
      <c r="I1408">
        <v>6018601</v>
      </c>
      <c r="J1408">
        <v>2</v>
      </c>
      <c r="K1408" t="s">
        <v>2265</v>
      </c>
      <c r="L1408" t="s">
        <v>2266</v>
      </c>
      <c r="N1408">
        <v>0</v>
      </c>
      <c r="O1408">
        <v>2</v>
      </c>
      <c r="P1408">
        <v>2</v>
      </c>
      <c r="Q1408">
        <v>2</v>
      </c>
      <c r="R1408">
        <v>0</v>
      </c>
      <c r="S1408">
        <v>0</v>
      </c>
      <c r="T1408">
        <v>0</v>
      </c>
      <c r="U1408" s="50">
        <v>46273.687557870369</v>
      </c>
      <c r="V1408" s="50">
        <v>46273.687557870369</v>
      </c>
      <c r="W1408" s="51">
        <v>46273</v>
      </c>
      <c r="X1408" t="s">
        <v>1747</v>
      </c>
      <c r="Y1408" t="s">
        <v>492</v>
      </c>
    </row>
    <row r="1409" spans="1:25" ht="15" customHeight="1" x14ac:dyDescent="0.35">
      <c r="A1409">
        <v>4</v>
      </c>
      <c r="B1409" s="50">
        <v>46273.708333333343</v>
      </c>
      <c r="C1409">
        <v>11708506</v>
      </c>
      <c r="D1409">
        <v>100006741084</v>
      </c>
      <c r="E1409" t="s">
        <v>1726</v>
      </c>
      <c r="F1409">
        <v>100</v>
      </c>
      <c r="G1409" t="s">
        <v>1745</v>
      </c>
      <c r="H1409" t="s">
        <v>1760</v>
      </c>
      <c r="I1409">
        <v>6018602</v>
      </c>
      <c r="J1409">
        <v>2</v>
      </c>
      <c r="K1409" t="s">
        <v>2275</v>
      </c>
      <c r="L1409" t="s">
        <v>2276</v>
      </c>
      <c r="N1409">
        <v>0</v>
      </c>
      <c r="O1409">
        <v>1</v>
      </c>
      <c r="P1409">
        <v>1</v>
      </c>
      <c r="Q1409">
        <v>1</v>
      </c>
      <c r="R1409">
        <v>0</v>
      </c>
      <c r="S1409">
        <v>0</v>
      </c>
      <c r="T1409">
        <v>0</v>
      </c>
      <c r="U1409" s="50">
        <v>46273.687557870369</v>
      </c>
      <c r="V1409" s="50">
        <v>46273.687557870369</v>
      </c>
      <c r="W1409" s="51">
        <v>46273</v>
      </c>
      <c r="X1409" t="s">
        <v>1747</v>
      </c>
      <c r="Y1409" t="s">
        <v>492</v>
      </c>
    </row>
    <row r="1410" spans="1:25" ht="15" customHeight="1" x14ac:dyDescent="0.35">
      <c r="A1410">
        <v>4</v>
      </c>
      <c r="B1410" s="50">
        <v>46273.708333333343</v>
      </c>
      <c r="C1410">
        <v>11708507</v>
      </c>
      <c r="D1410">
        <v>100006741084</v>
      </c>
      <c r="E1410" t="s">
        <v>1726</v>
      </c>
      <c r="F1410">
        <v>100</v>
      </c>
      <c r="G1410" t="s">
        <v>1745</v>
      </c>
      <c r="H1410" t="s">
        <v>1760</v>
      </c>
      <c r="I1410">
        <v>6018602</v>
      </c>
      <c r="J1410">
        <v>2</v>
      </c>
      <c r="K1410" t="s">
        <v>2265</v>
      </c>
      <c r="L1410" t="s">
        <v>2266</v>
      </c>
      <c r="N1410">
        <v>0</v>
      </c>
      <c r="O1410">
        <v>2</v>
      </c>
      <c r="P1410">
        <v>2</v>
      </c>
      <c r="Q1410">
        <v>2</v>
      </c>
      <c r="R1410">
        <v>0</v>
      </c>
      <c r="S1410">
        <v>0</v>
      </c>
      <c r="T1410">
        <v>0</v>
      </c>
      <c r="U1410" s="50">
        <v>46273.687557870369</v>
      </c>
      <c r="V1410" s="50">
        <v>46273.687557870369</v>
      </c>
      <c r="W1410" s="51">
        <v>46273</v>
      </c>
      <c r="X1410" t="s">
        <v>1747</v>
      </c>
      <c r="Y1410" t="s">
        <v>492</v>
      </c>
    </row>
    <row r="1411" spans="1:25" ht="15" customHeight="1" x14ac:dyDescent="0.35">
      <c r="A1411">
        <v>4</v>
      </c>
      <c r="B1411" s="50">
        <v>46273.708333333343</v>
      </c>
      <c r="C1411">
        <v>11708508</v>
      </c>
      <c r="D1411">
        <v>100006741085</v>
      </c>
      <c r="E1411" t="s">
        <v>1726</v>
      </c>
      <c r="F1411">
        <v>100</v>
      </c>
      <c r="G1411" t="s">
        <v>1745</v>
      </c>
      <c r="H1411" t="s">
        <v>1760</v>
      </c>
      <c r="I1411">
        <v>6018603</v>
      </c>
      <c r="J1411">
        <v>2</v>
      </c>
      <c r="K1411" t="s">
        <v>2265</v>
      </c>
      <c r="L1411" t="s">
        <v>2266</v>
      </c>
      <c r="N1411">
        <v>0</v>
      </c>
      <c r="O1411">
        <v>2</v>
      </c>
      <c r="P1411">
        <v>2</v>
      </c>
      <c r="Q1411">
        <v>2</v>
      </c>
      <c r="R1411">
        <v>0</v>
      </c>
      <c r="S1411">
        <v>0</v>
      </c>
      <c r="T1411">
        <v>0</v>
      </c>
      <c r="U1411" s="50">
        <v>46273.687557870369</v>
      </c>
      <c r="V1411" s="50">
        <v>46273.687557870369</v>
      </c>
      <c r="W1411" s="51">
        <v>46273</v>
      </c>
      <c r="X1411" t="s">
        <v>1747</v>
      </c>
      <c r="Y1411" t="s">
        <v>492</v>
      </c>
    </row>
    <row r="1412" spans="1:25" ht="15" customHeight="1" x14ac:dyDescent="0.35">
      <c r="A1412">
        <v>4</v>
      </c>
      <c r="B1412" s="50">
        <v>46273.708333333343</v>
      </c>
      <c r="C1412">
        <v>11708509</v>
      </c>
      <c r="D1412">
        <v>100006741086</v>
      </c>
      <c r="E1412" t="s">
        <v>1726</v>
      </c>
      <c r="F1412">
        <v>100</v>
      </c>
      <c r="G1412" t="s">
        <v>1745</v>
      </c>
      <c r="H1412" t="s">
        <v>1760</v>
      </c>
      <c r="I1412">
        <v>6018604</v>
      </c>
      <c r="J1412">
        <v>2</v>
      </c>
      <c r="K1412" t="s">
        <v>2265</v>
      </c>
      <c r="L1412" t="s">
        <v>2266</v>
      </c>
      <c r="N1412">
        <v>0</v>
      </c>
      <c r="O1412">
        <v>2</v>
      </c>
      <c r="P1412">
        <v>2</v>
      </c>
      <c r="Q1412">
        <v>2</v>
      </c>
      <c r="R1412">
        <v>0</v>
      </c>
      <c r="S1412">
        <v>0</v>
      </c>
      <c r="T1412">
        <v>0</v>
      </c>
      <c r="U1412" s="50">
        <v>46273.687557870369</v>
      </c>
      <c r="V1412" s="50">
        <v>46273.687557870369</v>
      </c>
      <c r="W1412" s="51">
        <v>46273</v>
      </c>
      <c r="X1412" t="s">
        <v>1747</v>
      </c>
      <c r="Y1412" t="s">
        <v>492</v>
      </c>
    </row>
    <row r="1413" spans="1:25" ht="15" customHeight="1" x14ac:dyDescent="0.35">
      <c r="A1413">
        <v>4</v>
      </c>
      <c r="B1413" s="50">
        <v>46273.708333333343</v>
      </c>
      <c r="C1413">
        <v>11708510</v>
      </c>
      <c r="D1413">
        <v>100006741087</v>
      </c>
      <c r="E1413" t="s">
        <v>1726</v>
      </c>
      <c r="F1413">
        <v>100</v>
      </c>
      <c r="G1413" t="s">
        <v>1745</v>
      </c>
      <c r="H1413" t="s">
        <v>1760</v>
      </c>
      <c r="I1413">
        <v>6018605</v>
      </c>
      <c r="J1413">
        <v>2</v>
      </c>
      <c r="K1413" t="s">
        <v>2265</v>
      </c>
      <c r="L1413" t="s">
        <v>2266</v>
      </c>
      <c r="N1413">
        <v>0</v>
      </c>
      <c r="O1413">
        <v>2</v>
      </c>
      <c r="P1413">
        <v>2</v>
      </c>
      <c r="Q1413">
        <v>2</v>
      </c>
      <c r="R1413">
        <v>0</v>
      </c>
      <c r="S1413">
        <v>0</v>
      </c>
      <c r="T1413">
        <v>0</v>
      </c>
      <c r="U1413" s="50">
        <v>46273.687557870369</v>
      </c>
      <c r="V1413" s="50">
        <v>46273.687557870369</v>
      </c>
      <c r="W1413" s="51">
        <v>46273</v>
      </c>
      <c r="X1413" t="s">
        <v>1747</v>
      </c>
      <c r="Y1413" t="s">
        <v>492</v>
      </c>
    </row>
    <row r="1414" spans="1:25" ht="15" customHeight="1" x14ac:dyDescent="0.35">
      <c r="A1414">
        <v>4</v>
      </c>
      <c r="B1414" s="50">
        <v>46273.708333333343</v>
      </c>
      <c r="C1414">
        <v>11708511</v>
      </c>
      <c r="D1414">
        <v>100006741088</v>
      </c>
      <c r="E1414" t="s">
        <v>1726</v>
      </c>
      <c r="F1414">
        <v>100</v>
      </c>
      <c r="G1414" t="s">
        <v>1745</v>
      </c>
      <c r="H1414" t="s">
        <v>1760</v>
      </c>
      <c r="I1414">
        <v>6018606</v>
      </c>
      <c r="J1414">
        <v>2</v>
      </c>
      <c r="K1414" t="s">
        <v>2275</v>
      </c>
      <c r="L1414" t="s">
        <v>2276</v>
      </c>
      <c r="N1414">
        <v>0</v>
      </c>
      <c r="O1414">
        <v>9</v>
      </c>
      <c r="P1414">
        <v>9</v>
      </c>
      <c r="Q1414">
        <v>9</v>
      </c>
      <c r="R1414">
        <v>0</v>
      </c>
      <c r="S1414">
        <v>0</v>
      </c>
      <c r="T1414">
        <v>0</v>
      </c>
      <c r="U1414" s="50">
        <v>46273.687557870369</v>
      </c>
      <c r="V1414" s="50">
        <v>46273.687557870369</v>
      </c>
      <c r="W1414" s="51">
        <v>46273</v>
      </c>
      <c r="X1414" t="s">
        <v>1747</v>
      </c>
      <c r="Y1414" t="s">
        <v>492</v>
      </c>
    </row>
    <row r="1415" spans="1:25" ht="15" customHeight="1" x14ac:dyDescent="0.35">
      <c r="A1415">
        <v>4</v>
      </c>
      <c r="B1415" s="50">
        <v>46273.708333333343</v>
      </c>
      <c r="C1415">
        <v>11708514</v>
      </c>
      <c r="D1415">
        <v>100006741092</v>
      </c>
      <c r="E1415" t="s">
        <v>1726</v>
      </c>
      <c r="F1415">
        <v>100</v>
      </c>
      <c r="G1415" t="s">
        <v>1745</v>
      </c>
      <c r="H1415" t="s">
        <v>1760</v>
      </c>
      <c r="I1415">
        <v>6025101</v>
      </c>
      <c r="J1415">
        <v>3</v>
      </c>
      <c r="K1415" t="s">
        <v>2277</v>
      </c>
      <c r="L1415" t="s">
        <v>2278</v>
      </c>
      <c r="N1415">
        <v>0</v>
      </c>
      <c r="O1415">
        <v>1</v>
      </c>
      <c r="P1415">
        <v>1</v>
      </c>
      <c r="Q1415">
        <v>1</v>
      </c>
      <c r="R1415">
        <v>0</v>
      </c>
      <c r="S1415">
        <v>0</v>
      </c>
      <c r="T1415">
        <v>0</v>
      </c>
      <c r="U1415" s="50">
        <v>46273.68822916667</v>
      </c>
      <c r="V1415" s="50">
        <v>46273.68822916667</v>
      </c>
      <c r="W1415" s="51">
        <v>46273</v>
      </c>
      <c r="X1415" t="s">
        <v>1747</v>
      </c>
      <c r="Y1415" t="s">
        <v>492</v>
      </c>
    </row>
    <row r="1416" spans="1:25" ht="15" customHeight="1" x14ac:dyDescent="0.35">
      <c r="A1416">
        <v>4</v>
      </c>
      <c r="B1416" s="50">
        <v>46273.708333333343</v>
      </c>
      <c r="C1416">
        <v>11708515</v>
      </c>
      <c r="D1416">
        <v>100006741092</v>
      </c>
      <c r="E1416" t="s">
        <v>1726</v>
      </c>
      <c r="F1416">
        <v>100</v>
      </c>
      <c r="G1416" t="s">
        <v>1745</v>
      </c>
      <c r="H1416" t="s">
        <v>1760</v>
      </c>
      <c r="I1416">
        <v>6025101</v>
      </c>
      <c r="J1416">
        <v>3</v>
      </c>
      <c r="K1416" t="s">
        <v>1807</v>
      </c>
      <c r="L1416" t="s">
        <v>1808</v>
      </c>
      <c r="N1416">
        <v>0</v>
      </c>
      <c r="O1416">
        <v>1</v>
      </c>
      <c r="P1416">
        <v>1</v>
      </c>
      <c r="Q1416">
        <v>1</v>
      </c>
      <c r="R1416">
        <v>0</v>
      </c>
      <c r="S1416">
        <v>0</v>
      </c>
      <c r="T1416">
        <v>0</v>
      </c>
      <c r="U1416" s="50">
        <v>46273.68822916667</v>
      </c>
      <c r="V1416" s="50">
        <v>46273.68822916667</v>
      </c>
      <c r="W1416" s="51">
        <v>46273</v>
      </c>
      <c r="X1416" t="s">
        <v>1747</v>
      </c>
      <c r="Y1416" t="s">
        <v>492</v>
      </c>
    </row>
    <row r="1417" spans="1:25" ht="15" customHeight="1" x14ac:dyDescent="0.35">
      <c r="A1417">
        <v>4</v>
      </c>
      <c r="B1417" s="50">
        <v>46273.708333333343</v>
      </c>
      <c r="C1417">
        <v>11708522</v>
      </c>
      <c r="D1417">
        <v>100006741095</v>
      </c>
      <c r="E1417" t="s">
        <v>1726</v>
      </c>
      <c r="F1417">
        <v>100</v>
      </c>
      <c r="G1417" t="s">
        <v>1745</v>
      </c>
      <c r="H1417" t="s">
        <v>1760</v>
      </c>
      <c r="I1417">
        <v>6031301</v>
      </c>
      <c r="J1417">
        <v>1</v>
      </c>
      <c r="K1417" t="s">
        <v>2279</v>
      </c>
      <c r="L1417" t="s">
        <v>2280</v>
      </c>
      <c r="M1417" t="s">
        <v>418</v>
      </c>
      <c r="N1417">
        <v>2</v>
      </c>
      <c r="O1417">
        <v>1</v>
      </c>
      <c r="P1417">
        <v>1</v>
      </c>
      <c r="Q1417">
        <v>1</v>
      </c>
      <c r="R1417">
        <v>0</v>
      </c>
      <c r="S1417">
        <v>0</v>
      </c>
      <c r="T1417">
        <v>0</v>
      </c>
      <c r="U1417" s="50">
        <v>46273.688935185193</v>
      </c>
      <c r="V1417" s="50">
        <v>46273.700104166674</v>
      </c>
      <c r="W1417" s="51">
        <v>46273</v>
      </c>
      <c r="X1417" t="s">
        <v>1747</v>
      </c>
      <c r="Y1417" t="s">
        <v>492</v>
      </c>
    </row>
    <row r="1418" spans="1:25" ht="15" customHeight="1" x14ac:dyDescent="0.35">
      <c r="A1418">
        <v>4</v>
      </c>
      <c r="B1418" s="50">
        <v>46273.708333333343</v>
      </c>
      <c r="C1418">
        <v>11708526</v>
      </c>
      <c r="D1418">
        <v>100006741098</v>
      </c>
      <c r="E1418" t="s">
        <v>1726</v>
      </c>
      <c r="F1418">
        <v>100</v>
      </c>
      <c r="G1418" t="s">
        <v>1745</v>
      </c>
      <c r="H1418" t="s">
        <v>1760</v>
      </c>
      <c r="I1418">
        <v>6031402</v>
      </c>
      <c r="J1418">
        <v>2</v>
      </c>
      <c r="K1418" t="s">
        <v>2281</v>
      </c>
      <c r="L1418" t="s">
        <v>2282</v>
      </c>
      <c r="N1418">
        <v>0</v>
      </c>
      <c r="O1418">
        <v>2</v>
      </c>
      <c r="P1418">
        <v>2</v>
      </c>
      <c r="Q1418">
        <v>2</v>
      </c>
      <c r="R1418">
        <v>0</v>
      </c>
      <c r="S1418">
        <v>0</v>
      </c>
      <c r="T1418">
        <v>0</v>
      </c>
      <c r="U1418" s="50">
        <v>46273.690324074072</v>
      </c>
      <c r="V1418" s="50">
        <v>46273.690324074072</v>
      </c>
      <c r="W1418" s="51">
        <v>46273</v>
      </c>
      <c r="X1418" t="s">
        <v>1747</v>
      </c>
      <c r="Y1418" t="s">
        <v>492</v>
      </c>
    </row>
    <row r="1419" spans="1:25" ht="15" customHeight="1" x14ac:dyDescent="0.35">
      <c r="A1419">
        <v>4</v>
      </c>
      <c r="B1419" s="50">
        <v>46273.708333333343</v>
      </c>
      <c r="C1419">
        <v>11708528</v>
      </c>
      <c r="D1419">
        <v>100006741100</v>
      </c>
      <c r="E1419" t="s">
        <v>1726</v>
      </c>
      <c r="F1419">
        <v>100</v>
      </c>
      <c r="G1419" t="s">
        <v>1745</v>
      </c>
      <c r="H1419" t="s">
        <v>1760</v>
      </c>
      <c r="I1419">
        <v>6032001</v>
      </c>
      <c r="J1419">
        <v>4</v>
      </c>
      <c r="K1419" t="s">
        <v>2283</v>
      </c>
      <c r="L1419" t="s">
        <v>2284</v>
      </c>
      <c r="N1419">
        <v>0</v>
      </c>
      <c r="O1419">
        <v>1</v>
      </c>
      <c r="P1419">
        <v>1</v>
      </c>
      <c r="Q1419">
        <v>1</v>
      </c>
      <c r="R1419">
        <v>0</v>
      </c>
      <c r="S1419">
        <v>0</v>
      </c>
      <c r="T1419">
        <v>0</v>
      </c>
      <c r="U1419" s="50">
        <v>46273.691006944442</v>
      </c>
      <c r="V1419" s="50">
        <v>46273.691006944442</v>
      </c>
      <c r="W1419" s="51">
        <v>46273</v>
      </c>
      <c r="X1419" t="s">
        <v>1747</v>
      </c>
      <c r="Y1419" t="s">
        <v>492</v>
      </c>
    </row>
    <row r="1420" spans="1:25" ht="15" customHeight="1" x14ac:dyDescent="0.35">
      <c r="A1420">
        <v>4</v>
      </c>
      <c r="B1420" s="50">
        <v>46273.708333333343</v>
      </c>
      <c r="C1420">
        <v>11708530</v>
      </c>
      <c r="D1420">
        <v>100006741102</v>
      </c>
      <c r="E1420" t="s">
        <v>1726</v>
      </c>
      <c r="F1420">
        <v>100</v>
      </c>
      <c r="G1420" t="s">
        <v>1745</v>
      </c>
      <c r="H1420" t="s">
        <v>1760</v>
      </c>
      <c r="I1420">
        <v>6032101</v>
      </c>
      <c r="J1420">
        <v>1</v>
      </c>
      <c r="K1420" t="s">
        <v>2285</v>
      </c>
      <c r="L1420" t="s">
        <v>2286</v>
      </c>
      <c r="N1420">
        <v>0</v>
      </c>
      <c r="O1420">
        <v>2</v>
      </c>
      <c r="P1420">
        <v>2</v>
      </c>
      <c r="Q1420">
        <v>2</v>
      </c>
      <c r="R1420">
        <v>0</v>
      </c>
      <c r="S1420">
        <v>0</v>
      </c>
      <c r="T1420">
        <v>0</v>
      </c>
      <c r="U1420" s="50">
        <v>46273.691018518519</v>
      </c>
      <c r="V1420" s="50">
        <v>46273.691018518519</v>
      </c>
      <c r="W1420" s="51">
        <v>46273</v>
      </c>
      <c r="X1420" t="s">
        <v>1747</v>
      </c>
      <c r="Y1420" t="s">
        <v>492</v>
      </c>
    </row>
    <row r="1421" spans="1:25" ht="15" customHeight="1" x14ac:dyDescent="0.35">
      <c r="A1421">
        <v>4</v>
      </c>
      <c r="B1421" s="50">
        <v>46273.708333333343</v>
      </c>
      <c r="C1421">
        <v>11708540</v>
      </c>
      <c r="D1421">
        <v>100006741104</v>
      </c>
      <c r="E1421" t="s">
        <v>1726</v>
      </c>
      <c r="F1421">
        <v>100</v>
      </c>
      <c r="G1421" t="s">
        <v>1745</v>
      </c>
      <c r="H1421" t="s">
        <v>1760</v>
      </c>
      <c r="I1421">
        <v>6032401</v>
      </c>
      <c r="J1421">
        <v>4</v>
      </c>
      <c r="K1421" t="s">
        <v>2287</v>
      </c>
      <c r="L1421" t="s">
        <v>2288</v>
      </c>
      <c r="N1421">
        <v>0</v>
      </c>
      <c r="O1421">
        <v>1</v>
      </c>
      <c r="P1421">
        <v>1</v>
      </c>
      <c r="Q1421">
        <v>1</v>
      </c>
      <c r="R1421">
        <v>0</v>
      </c>
      <c r="S1421">
        <v>0</v>
      </c>
      <c r="T1421">
        <v>0</v>
      </c>
      <c r="U1421" s="50">
        <v>46273.692407407398</v>
      </c>
      <c r="V1421" s="50">
        <v>46273.692407407398</v>
      </c>
      <c r="W1421" s="51">
        <v>46273</v>
      </c>
      <c r="X1421" t="s">
        <v>1747</v>
      </c>
      <c r="Y1421" t="s">
        <v>492</v>
      </c>
    </row>
    <row r="1422" spans="1:25" ht="15" customHeight="1" x14ac:dyDescent="0.35">
      <c r="A1422">
        <v>4</v>
      </c>
      <c r="B1422" s="50">
        <v>46273.708333333343</v>
      </c>
      <c r="C1422">
        <v>11708555</v>
      </c>
      <c r="D1422">
        <v>100006741108</v>
      </c>
      <c r="E1422" t="s">
        <v>1726</v>
      </c>
      <c r="F1422">
        <v>100</v>
      </c>
      <c r="G1422" t="s">
        <v>1745</v>
      </c>
      <c r="H1422" t="s">
        <v>1760</v>
      </c>
      <c r="I1422">
        <v>6032501</v>
      </c>
      <c r="J1422">
        <v>4</v>
      </c>
      <c r="K1422" t="s">
        <v>2289</v>
      </c>
      <c r="L1422" t="s">
        <v>2290</v>
      </c>
      <c r="N1422">
        <v>0</v>
      </c>
      <c r="O1422">
        <v>1</v>
      </c>
      <c r="P1422">
        <v>1</v>
      </c>
      <c r="Q1422">
        <v>1</v>
      </c>
      <c r="R1422">
        <v>0</v>
      </c>
      <c r="S1422">
        <v>0</v>
      </c>
      <c r="T1422">
        <v>0</v>
      </c>
      <c r="U1422" s="50">
        <v>46273.692407407398</v>
      </c>
      <c r="V1422" s="50">
        <v>46273.692407407398</v>
      </c>
      <c r="W1422" s="51">
        <v>46273</v>
      </c>
      <c r="X1422" t="s">
        <v>1747</v>
      </c>
      <c r="Y1422" t="s">
        <v>492</v>
      </c>
    </row>
    <row r="1423" spans="1:25" ht="15" customHeight="1" x14ac:dyDescent="0.35">
      <c r="A1423">
        <v>4</v>
      </c>
      <c r="B1423" s="50">
        <v>46273.708333333343</v>
      </c>
      <c r="C1423">
        <v>11708560</v>
      </c>
      <c r="D1423">
        <v>100006741111</v>
      </c>
      <c r="E1423" t="s">
        <v>1726</v>
      </c>
      <c r="F1423">
        <v>100</v>
      </c>
      <c r="G1423" t="s">
        <v>1745</v>
      </c>
      <c r="H1423" t="s">
        <v>1760</v>
      </c>
      <c r="I1423">
        <v>6032403</v>
      </c>
      <c r="J1423">
        <v>2</v>
      </c>
      <c r="K1423" t="s">
        <v>2293</v>
      </c>
      <c r="L1423" t="s">
        <v>2294</v>
      </c>
      <c r="N1423">
        <v>0</v>
      </c>
      <c r="O1423">
        <v>1</v>
      </c>
      <c r="P1423">
        <v>1</v>
      </c>
      <c r="Q1423">
        <v>1</v>
      </c>
      <c r="R1423">
        <v>0</v>
      </c>
      <c r="S1423">
        <v>0</v>
      </c>
      <c r="T1423">
        <v>0</v>
      </c>
      <c r="U1423" s="50">
        <v>46273.692418981482</v>
      </c>
      <c r="V1423" s="50">
        <v>46273.692418981482</v>
      </c>
      <c r="W1423" s="51">
        <v>46273</v>
      </c>
      <c r="X1423" t="s">
        <v>1747</v>
      </c>
      <c r="Y1423" t="s">
        <v>492</v>
      </c>
    </row>
    <row r="1424" spans="1:25" ht="15" customHeight="1" x14ac:dyDescent="0.35">
      <c r="A1424">
        <v>4</v>
      </c>
      <c r="B1424" s="50">
        <v>46273.708333333343</v>
      </c>
      <c r="C1424">
        <v>11708591</v>
      </c>
      <c r="D1424">
        <v>100006741129</v>
      </c>
      <c r="E1424" t="s">
        <v>1726</v>
      </c>
      <c r="F1424">
        <v>100</v>
      </c>
      <c r="G1424" t="s">
        <v>1745</v>
      </c>
      <c r="H1424" t="s">
        <v>1760</v>
      </c>
      <c r="I1424">
        <v>6033601</v>
      </c>
      <c r="J1424">
        <v>5</v>
      </c>
      <c r="K1424" t="s">
        <v>2295</v>
      </c>
      <c r="L1424" t="s">
        <v>2296</v>
      </c>
      <c r="N1424">
        <v>0</v>
      </c>
      <c r="O1424">
        <v>1</v>
      </c>
      <c r="P1424">
        <v>1</v>
      </c>
      <c r="Q1424">
        <v>1</v>
      </c>
      <c r="R1424">
        <v>0</v>
      </c>
      <c r="S1424">
        <v>0</v>
      </c>
      <c r="T1424">
        <v>0</v>
      </c>
      <c r="U1424" s="50">
        <v>46273.693090277768</v>
      </c>
      <c r="V1424" s="50">
        <v>46273.693090277768</v>
      </c>
      <c r="W1424" s="51">
        <v>46273</v>
      </c>
      <c r="X1424" t="s">
        <v>1747</v>
      </c>
      <c r="Y1424" t="s">
        <v>492</v>
      </c>
    </row>
    <row r="1425" spans="1:25" ht="15" customHeight="1" x14ac:dyDescent="0.35">
      <c r="A1425">
        <v>4</v>
      </c>
      <c r="B1425" s="50">
        <v>46273.708333333343</v>
      </c>
      <c r="C1425">
        <v>11708618</v>
      </c>
      <c r="D1425">
        <v>100006741143</v>
      </c>
      <c r="E1425" t="s">
        <v>1726</v>
      </c>
      <c r="F1425">
        <v>100</v>
      </c>
      <c r="G1425" t="s">
        <v>1745</v>
      </c>
      <c r="H1425" t="s">
        <v>1760</v>
      </c>
      <c r="I1425">
        <v>6025201</v>
      </c>
      <c r="J1425">
        <v>4</v>
      </c>
      <c r="K1425" t="s">
        <v>2299</v>
      </c>
      <c r="L1425" t="s">
        <v>2300</v>
      </c>
      <c r="N1425">
        <v>0</v>
      </c>
      <c r="O1425">
        <v>1</v>
      </c>
      <c r="P1425">
        <v>1</v>
      </c>
      <c r="Q1425">
        <v>1</v>
      </c>
      <c r="R1425">
        <v>0</v>
      </c>
      <c r="S1425">
        <v>0</v>
      </c>
      <c r="T1425">
        <v>0</v>
      </c>
      <c r="U1425" s="50">
        <v>46273.693784722222</v>
      </c>
      <c r="V1425" s="50">
        <v>46273.693784722222</v>
      </c>
      <c r="W1425" s="51">
        <v>46273</v>
      </c>
      <c r="X1425" t="s">
        <v>1747</v>
      </c>
      <c r="Y1425" t="s">
        <v>492</v>
      </c>
    </row>
    <row r="1426" spans="1:25" ht="15" customHeight="1" x14ac:dyDescent="0.35">
      <c r="A1426">
        <v>4</v>
      </c>
      <c r="B1426" s="50">
        <v>46273.708333333343</v>
      </c>
      <c r="C1426">
        <v>11708624</v>
      </c>
      <c r="D1426">
        <v>100006741147</v>
      </c>
      <c r="E1426" t="s">
        <v>1726</v>
      </c>
      <c r="F1426">
        <v>100</v>
      </c>
      <c r="G1426" t="s">
        <v>1745</v>
      </c>
      <c r="H1426" t="s">
        <v>1760</v>
      </c>
      <c r="I1426">
        <v>6034601</v>
      </c>
      <c r="J1426">
        <v>4</v>
      </c>
      <c r="K1426" t="s">
        <v>2301</v>
      </c>
      <c r="L1426" t="s">
        <v>2302</v>
      </c>
      <c r="N1426">
        <v>0</v>
      </c>
      <c r="O1426">
        <v>1</v>
      </c>
      <c r="P1426">
        <v>1</v>
      </c>
      <c r="Q1426">
        <v>1</v>
      </c>
      <c r="R1426">
        <v>0</v>
      </c>
      <c r="S1426">
        <v>0</v>
      </c>
      <c r="T1426">
        <v>0</v>
      </c>
      <c r="U1426" s="50">
        <v>46273.694490740738</v>
      </c>
      <c r="V1426" s="50">
        <v>46273.694490740738</v>
      </c>
      <c r="W1426" s="51">
        <v>46273</v>
      </c>
      <c r="X1426" t="s">
        <v>1747</v>
      </c>
      <c r="Y1426" t="s">
        <v>492</v>
      </c>
    </row>
    <row r="1427" spans="1:25" ht="15" customHeight="1" x14ac:dyDescent="0.35">
      <c r="A1427">
        <v>4</v>
      </c>
      <c r="B1427" s="50">
        <v>46273.708333333343</v>
      </c>
      <c r="C1427">
        <v>11708632</v>
      </c>
      <c r="D1427">
        <v>100006741156</v>
      </c>
      <c r="E1427" t="s">
        <v>1726</v>
      </c>
      <c r="F1427">
        <v>100</v>
      </c>
      <c r="G1427" t="s">
        <v>1745</v>
      </c>
      <c r="H1427" t="s">
        <v>1760</v>
      </c>
      <c r="I1427">
        <v>6035101</v>
      </c>
      <c r="J1427">
        <v>4</v>
      </c>
      <c r="K1427" t="s">
        <v>2303</v>
      </c>
      <c r="L1427" t="s">
        <v>2304</v>
      </c>
      <c r="N1427">
        <v>0</v>
      </c>
      <c r="O1427">
        <v>1</v>
      </c>
      <c r="P1427">
        <v>1</v>
      </c>
      <c r="Q1427">
        <v>1</v>
      </c>
      <c r="R1427">
        <v>0</v>
      </c>
      <c r="S1427">
        <v>0</v>
      </c>
      <c r="T1427">
        <v>0</v>
      </c>
      <c r="U1427" s="50">
        <v>46273.694513888891</v>
      </c>
      <c r="V1427" s="50">
        <v>46273.694513888891</v>
      </c>
      <c r="W1427" s="51">
        <v>46273</v>
      </c>
      <c r="X1427" t="s">
        <v>1747</v>
      </c>
      <c r="Y1427" t="s">
        <v>492</v>
      </c>
    </row>
    <row r="1428" spans="1:25" ht="15" customHeight="1" x14ac:dyDescent="0.35">
      <c r="A1428">
        <v>4</v>
      </c>
      <c r="B1428" s="50">
        <v>46273.708333333343</v>
      </c>
      <c r="C1428">
        <v>11708633</v>
      </c>
      <c r="D1428">
        <v>100006741157</v>
      </c>
      <c r="E1428" t="s">
        <v>1726</v>
      </c>
      <c r="F1428">
        <v>100</v>
      </c>
      <c r="G1428" t="s">
        <v>1745</v>
      </c>
      <c r="H1428" t="s">
        <v>1760</v>
      </c>
      <c r="I1428">
        <v>6035401</v>
      </c>
      <c r="J1428">
        <v>3</v>
      </c>
      <c r="K1428" t="s">
        <v>1803</v>
      </c>
      <c r="L1428" t="s">
        <v>1804</v>
      </c>
      <c r="N1428">
        <v>0</v>
      </c>
      <c r="O1428">
        <v>2</v>
      </c>
      <c r="P1428">
        <v>2</v>
      </c>
      <c r="Q1428">
        <v>2</v>
      </c>
      <c r="R1428">
        <v>0</v>
      </c>
      <c r="S1428">
        <v>0</v>
      </c>
      <c r="T1428">
        <v>0</v>
      </c>
      <c r="U1428" s="50">
        <v>46273.695173611108</v>
      </c>
      <c r="V1428" s="50">
        <v>46273.695173611108</v>
      </c>
      <c r="W1428" s="51">
        <v>46273</v>
      </c>
      <c r="X1428" t="s">
        <v>1747</v>
      </c>
      <c r="Y1428" t="s">
        <v>492</v>
      </c>
    </row>
    <row r="1429" spans="1:25" ht="15" customHeight="1" x14ac:dyDescent="0.35">
      <c r="A1429">
        <v>4</v>
      </c>
      <c r="B1429" s="50">
        <v>46273.708333333343</v>
      </c>
      <c r="C1429">
        <v>11708634</v>
      </c>
      <c r="D1429">
        <v>100006741157</v>
      </c>
      <c r="E1429" t="s">
        <v>1726</v>
      </c>
      <c r="F1429">
        <v>100</v>
      </c>
      <c r="G1429" t="s">
        <v>1745</v>
      </c>
      <c r="H1429" t="s">
        <v>1760</v>
      </c>
      <c r="I1429">
        <v>6035401</v>
      </c>
      <c r="J1429">
        <v>3</v>
      </c>
      <c r="K1429" t="s">
        <v>2305</v>
      </c>
      <c r="L1429" t="s">
        <v>2306</v>
      </c>
      <c r="N1429">
        <v>0</v>
      </c>
      <c r="O1429">
        <v>1</v>
      </c>
      <c r="P1429">
        <v>1</v>
      </c>
      <c r="Q1429">
        <v>1</v>
      </c>
      <c r="R1429">
        <v>0</v>
      </c>
      <c r="S1429">
        <v>0</v>
      </c>
      <c r="T1429">
        <v>0</v>
      </c>
      <c r="U1429" s="50">
        <v>46273.695173611108</v>
      </c>
      <c r="V1429" s="50">
        <v>46273.695173611108</v>
      </c>
      <c r="W1429" s="51">
        <v>46273</v>
      </c>
      <c r="X1429" t="s">
        <v>1747</v>
      </c>
      <c r="Y1429" t="s">
        <v>492</v>
      </c>
    </row>
    <row r="1430" spans="1:25" ht="15" customHeight="1" x14ac:dyDescent="0.35">
      <c r="A1430">
        <v>4</v>
      </c>
      <c r="B1430" s="50">
        <v>46273.708333333343</v>
      </c>
      <c r="C1430">
        <v>11708637</v>
      </c>
      <c r="D1430">
        <v>100006741159</v>
      </c>
      <c r="E1430" t="s">
        <v>1726</v>
      </c>
      <c r="F1430">
        <v>100</v>
      </c>
      <c r="G1430" t="s">
        <v>1745</v>
      </c>
      <c r="H1430" t="s">
        <v>1760</v>
      </c>
      <c r="I1430">
        <v>6035701</v>
      </c>
      <c r="J1430">
        <v>5</v>
      </c>
      <c r="K1430" t="s">
        <v>2307</v>
      </c>
      <c r="L1430" t="s">
        <v>2308</v>
      </c>
      <c r="N1430">
        <v>0</v>
      </c>
      <c r="O1430">
        <v>1</v>
      </c>
      <c r="P1430">
        <v>1</v>
      </c>
      <c r="Q1430">
        <v>1</v>
      </c>
      <c r="R1430">
        <v>0</v>
      </c>
      <c r="S1430">
        <v>0</v>
      </c>
      <c r="T1430">
        <v>0</v>
      </c>
      <c r="U1430" s="50">
        <v>46273.695185185177</v>
      </c>
      <c r="V1430" s="50">
        <v>46273.695185185177</v>
      </c>
      <c r="W1430" s="51">
        <v>46273</v>
      </c>
      <c r="X1430" t="s">
        <v>1747</v>
      </c>
      <c r="Y1430" t="s">
        <v>492</v>
      </c>
    </row>
    <row r="1431" spans="1:25" ht="15" customHeight="1" x14ac:dyDescent="0.35">
      <c r="A1431">
        <v>4</v>
      </c>
      <c r="B1431" s="50">
        <v>46273.708333333343</v>
      </c>
      <c r="C1431">
        <v>11708638</v>
      </c>
      <c r="D1431">
        <v>100006741159</v>
      </c>
      <c r="E1431" t="s">
        <v>1726</v>
      </c>
      <c r="F1431">
        <v>100</v>
      </c>
      <c r="G1431" t="s">
        <v>1745</v>
      </c>
      <c r="H1431" t="s">
        <v>1760</v>
      </c>
      <c r="I1431">
        <v>6035701</v>
      </c>
      <c r="J1431">
        <v>5</v>
      </c>
      <c r="K1431" t="s">
        <v>2309</v>
      </c>
      <c r="L1431" t="s">
        <v>2310</v>
      </c>
      <c r="N1431">
        <v>0</v>
      </c>
      <c r="O1431">
        <v>1</v>
      </c>
      <c r="P1431">
        <v>1</v>
      </c>
      <c r="Q1431">
        <v>1</v>
      </c>
      <c r="R1431">
        <v>0</v>
      </c>
      <c r="S1431">
        <v>0</v>
      </c>
      <c r="T1431">
        <v>0</v>
      </c>
      <c r="U1431" s="50">
        <v>46273.695185185177</v>
      </c>
      <c r="V1431" s="50">
        <v>46273.695185185177</v>
      </c>
      <c r="W1431" s="51">
        <v>46273</v>
      </c>
      <c r="X1431" t="s">
        <v>1747</v>
      </c>
      <c r="Y1431" t="s">
        <v>492</v>
      </c>
    </row>
    <row r="1432" spans="1:25" ht="15" customHeight="1" x14ac:dyDescent="0.35">
      <c r="A1432">
        <v>4</v>
      </c>
      <c r="B1432" s="50">
        <v>46273.708333333343</v>
      </c>
      <c r="C1432">
        <v>11708640</v>
      </c>
      <c r="D1432">
        <v>100006741161</v>
      </c>
      <c r="E1432" t="s">
        <v>1726</v>
      </c>
      <c r="F1432">
        <v>100</v>
      </c>
      <c r="G1432" t="s">
        <v>1745</v>
      </c>
      <c r="H1432" t="s">
        <v>1760</v>
      </c>
      <c r="I1432">
        <v>6035801</v>
      </c>
      <c r="J1432">
        <v>1</v>
      </c>
      <c r="K1432" t="s">
        <v>2311</v>
      </c>
      <c r="L1432" t="s">
        <v>2312</v>
      </c>
      <c r="N1432">
        <v>0</v>
      </c>
      <c r="O1432">
        <v>1</v>
      </c>
      <c r="P1432">
        <v>1</v>
      </c>
      <c r="Q1432">
        <v>1</v>
      </c>
      <c r="R1432">
        <v>0</v>
      </c>
      <c r="S1432">
        <v>0</v>
      </c>
      <c r="T1432">
        <v>0</v>
      </c>
      <c r="U1432" s="50">
        <v>46273.695196759261</v>
      </c>
      <c r="V1432" s="50">
        <v>46273.695196759261</v>
      </c>
      <c r="W1432" s="51">
        <v>46273</v>
      </c>
      <c r="X1432" t="s">
        <v>1747</v>
      </c>
      <c r="Y1432" t="s">
        <v>492</v>
      </c>
    </row>
    <row r="1433" spans="1:25" ht="15" customHeight="1" x14ac:dyDescent="0.35">
      <c r="A1433">
        <v>4</v>
      </c>
      <c r="B1433" s="50">
        <v>46273.708333333343</v>
      </c>
      <c r="C1433">
        <v>11708641</v>
      </c>
      <c r="D1433">
        <v>100006741161</v>
      </c>
      <c r="E1433" t="s">
        <v>1726</v>
      </c>
      <c r="F1433">
        <v>100</v>
      </c>
      <c r="G1433" t="s">
        <v>1745</v>
      </c>
      <c r="H1433" t="s">
        <v>1760</v>
      </c>
      <c r="I1433">
        <v>6035801</v>
      </c>
      <c r="J1433">
        <v>1</v>
      </c>
      <c r="K1433" t="s">
        <v>2313</v>
      </c>
      <c r="L1433" t="s">
        <v>2314</v>
      </c>
      <c r="N1433">
        <v>0</v>
      </c>
      <c r="O1433">
        <v>2</v>
      </c>
      <c r="P1433">
        <v>2</v>
      </c>
      <c r="Q1433">
        <v>2</v>
      </c>
      <c r="R1433">
        <v>0</v>
      </c>
      <c r="S1433">
        <v>0</v>
      </c>
      <c r="T1433">
        <v>0</v>
      </c>
      <c r="U1433" s="50">
        <v>46273.695196759261</v>
      </c>
      <c r="V1433" s="50">
        <v>46273.695196759261</v>
      </c>
      <c r="W1433" s="51">
        <v>46273</v>
      </c>
      <c r="X1433" t="s">
        <v>1747</v>
      </c>
      <c r="Y1433" t="s">
        <v>492</v>
      </c>
    </row>
    <row r="1434" spans="1:25" ht="15" customHeight="1" x14ac:dyDescent="0.35">
      <c r="A1434">
        <v>4</v>
      </c>
      <c r="B1434" s="50">
        <v>46273.708333333343</v>
      </c>
      <c r="C1434">
        <v>11708643</v>
      </c>
      <c r="D1434">
        <v>100006741163</v>
      </c>
      <c r="E1434" t="s">
        <v>1726</v>
      </c>
      <c r="F1434">
        <v>100</v>
      </c>
      <c r="G1434" t="s">
        <v>1745</v>
      </c>
      <c r="H1434" t="s">
        <v>1760</v>
      </c>
      <c r="I1434">
        <v>6031901</v>
      </c>
      <c r="J1434">
        <v>4</v>
      </c>
      <c r="K1434" t="s">
        <v>1885</v>
      </c>
      <c r="L1434" t="s">
        <v>1886</v>
      </c>
      <c r="N1434">
        <v>0</v>
      </c>
      <c r="O1434">
        <v>1</v>
      </c>
      <c r="P1434">
        <v>1</v>
      </c>
      <c r="Q1434">
        <v>1</v>
      </c>
      <c r="R1434">
        <v>0</v>
      </c>
      <c r="S1434">
        <v>0</v>
      </c>
      <c r="T1434">
        <v>0</v>
      </c>
      <c r="U1434" s="50">
        <v>46273.695879629631</v>
      </c>
      <c r="V1434" s="50">
        <v>46273.695879629631</v>
      </c>
      <c r="W1434" s="51">
        <v>46273</v>
      </c>
      <c r="X1434" t="s">
        <v>1747</v>
      </c>
      <c r="Y1434" t="s">
        <v>492</v>
      </c>
    </row>
    <row r="1435" spans="1:25" ht="15" customHeight="1" x14ac:dyDescent="0.35">
      <c r="A1435">
        <v>4</v>
      </c>
      <c r="B1435" s="50">
        <v>46273.708333333343</v>
      </c>
      <c r="C1435">
        <v>11708655</v>
      </c>
      <c r="D1435">
        <v>100006741167</v>
      </c>
      <c r="E1435" t="s">
        <v>1726</v>
      </c>
      <c r="F1435">
        <v>100</v>
      </c>
      <c r="G1435" t="s">
        <v>1745</v>
      </c>
      <c r="H1435" t="s">
        <v>1760</v>
      </c>
      <c r="I1435">
        <v>6031902</v>
      </c>
      <c r="J1435">
        <v>1</v>
      </c>
      <c r="K1435" t="s">
        <v>2315</v>
      </c>
      <c r="L1435" t="s">
        <v>2316</v>
      </c>
      <c r="N1435">
        <v>0</v>
      </c>
      <c r="O1435">
        <v>1</v>
      </c>
      <c r="P1435">
        <v>1</v>
      </c>
      <c r="Q1435">
        <v>1</v>
      </c>
      <c r="R1435">
        <v>0</v>
      </c>
      <c r="S1435">
        <v>0</v>
      </c>
      <c r="T1435">
        <v>0</v>
      </c>
      <c r="U1435" s="50">
        <v>46273.695879629631</v>
      </c>
      <c r="V1435" s="50">
        <v>46273.695879629631</v>
      </c>
      <c r="W1435" s="51">
        <v>46273</v>
      </c>
      <c r="X1435" t="s">
        <v>1747</v>
      </c>
      <c r="Y1435" t="s">
        <v>492</v>
      </c>
    </row>
    <row r="1436" spans="1:25" ht="15" customHeight="1" x14ac:dyDescent="0.35">
      <c r="A1436">
        <v>4</v>
      </c>
      <c r="B1436" s="50">
        <v>46273.708333333343</v>
      </c>
      <c r="C1436">
        <v>11708656</v>
      </c>
      <c r="D1436">
        <v>100006741167</v>
      </c>
      <c r="E1436" t="s">
        <v>1726</v>
      </c>
      <c r="F1436">
        <v>100</v>
      </c>
      <c r="G1436" t="s">
        <v>1745</v>
      </c>
      <c r="H1436" t="s">
        <v>1760</v>
      </c>
      <c r="I1436">
        <v>6031902</v>
      </c>
      <c r="J1436">
        <v>1</v>
      </c>
      <c r="K1436" t="s">
        <v>2101</v>
      </c>
      <c r="L1436" t="s">
        <v>2102</v>
      </c>
      <c r="N1436">
        <v>0</v>
      </c>
      <c r="O1436">
        <v>1</v>
      </c>
      <c r="P1436">
        <v>1</v>
      </c>
      <c r="Q1436">
        <v>1</v>
      </c>
      <c r="R1436">
        <v>0</v>
      </c>
      <c r="S1436">
        <v>0</v>
      </c>
      <c r="T1436">
        <v>0</v>
      </c>
      <c r="U1436" s="50">
        <v>46273.695879629631</v>
      </c>
      <c r="V1436" s="50">
        <v>46273.695879629631</v>
      </c>
      <c r="W1436" s="51">
        <v>46273</v>
      </c>
      <c r="X1436" t="s">
        <v>1747</v>
      </c>
      <c r="Y1436" t="s">
        <v>492</v>
      </c>
    </row>
    <row r="1437" spans="1:25" ht="15" customHeight="1" x14ac:dyDescent="0.35">
      <c r="A1437">
        <v>4</v>
      </c>
      <c r="B1437" s="50">
        <v>46273.708333333343</v>
      </c>
      <c r="C1437">
        <v>11708657</v>
      </c>
      <c r="D1437">
        <v>100006741167</v>
      </c>
      <c r="E1437" t="s">
        <v>1726</v>
      </c>
      <c r="F1437">
        <v>100</v>
      </c>
      <c r="G1437" t="s">
        <v>1745</v>
      </c>
      <c r="H1437" t="s">
        <v>1760</v>
      </c>
      <c r="I1437">
        <v>6031902</v>
      </c>
      <c r="J1437">
        <v>1</v>
      </c>
      <c r="K1437" t="s">
        <v>2225</v>
      </c>
      <c r="L1437" t="s">
        <v>2226</v>
      </c>
      <c r="N1437">
        <v>0</v>
      </c>
      <c r="O1437">
        <v>1</v>
      </c>
      <c r="P1437">
        <v>1</v>
      </c>
      <c r="Q1437">
        <v>1</v>
      </c>
      <c r="R1437">
        <v>0</v>
      </c>
      <c r="S1437">
        <v>0</v>
      </c>
      <c r="T1437">
        <v>0</v>
      </c>
      <c r="U1437" s="50">
        <v>46273.695879629631</v>
      </c>
      <c r="V1437" s="50">
        <v>46273.695879629631</v>
      </c>
      <c r="W1437" s="51">
        <v>46273</v>
      </c>
      <c r="X1437" t="s">
        <v>1747</v>
      </c>
      <c r="Y1437" t="s">
        <v>492</v>
      </c>
    </row>
    <row r="1438" spans="1:25" ht="15" customHeight="1" x14ac:dyDescent="0.35">
      <c r="A1438">
        <v>4</v>
      </c>
      <c r="B1438" s="50">
        <v>46273.708333333343</v>
      </c>
      <c r="C1438">
        <v>11708658</v>
      </c>
      <c r="D1438">
        <v>100006741167</v>
      </c>
      <c r="E1438" t="s">
        <v>1726</v>
      </c>
      <c r="F1438">
        <v>100</v>
      </c>
      <c r="G1438" t="s">
        <v>1745</v>
      </c>
      <c r="H1438" t="s">
        <v>1760</v>
      </c>
      <c r="I1438">
        <v>6031902</v>
      </c>
      <c r="J1438">
        <v>1</v>
      </c>
      <c r="K1438" t="s">
        <v>2317</v>
      </c>
      <c r="L1438" t="s">
        <v>2318</v>
      </c>
      <c r="N1438">
        <v>0</v>
      </c>
      <c r="O1438">
        <v>1</v>
      </c>
      <c r="P1438">
        <v>1</v>
      </c>
      <c r="Q1438">
        <v>1</v>
      </c>
      <c r="R1438">
        <v>0</v>
      </c>
      <c r="S1438">
        <v>0</v>
      </c>
      <c r="T1438">
        <v>0</v>
      </c>
      <c r="U1438" s="50">
        <v>46273.695879629631</v>
      </c>
      <c r="V1438" s="50">
        <v>46273.695879629631</v>
      </c>
      <c r="W1438" s="51">
        <v>46273</v>
      </c>
      <c r="X1438" t="s">
        <v>1747</v>
      </c>
      <c r="Y1438" t="s">
        <v>492</v>
      </c>
    </row>
    <row r="1439" spans="1:25" ht="15" customHeight="1" x14ac:dyDescent="0.35">
      <c r="A1439">
        <v>4</v>
      </c>
      <c r="B1439" s="50">
        <v>46273.708333333343</v>
      </c>
      <c r="C1439">
        <v>11708659</v>
      </c>
      <c r="D1439">
        <v>100006741167</v>
      </c>
      <c r="E1439" t="s">
        <v>1726</v>
      </c>
      <c r="F1439">
        <v>100</v>
      </c>
      <c r="G1439" t="s">
        <v>1745</v>
      </c>
      <c r="H1439" t="s">
        <v>1760</v>
      </c>
      <c r="I1439">
        <v>6031902</v>
      </c>
      <c r="J1439">
        <v>1</v>
      </c>
      <c r="K1439" t="s">
        <v>2319</v>
      </c>
      <c r="L1439" t="s">
        <v>2320</v>
      </c>
      <c r="N1439">
        <v>0</v>
      </c>
      <c r="O1439">
        <v>1</v>
      </c>
      <c r="P1439">
        <v>1</v>
      </c>
      <c r="Q1439">
        <v>1</v>
      </c>
      <c r="R1439">
        <v>0</v>
      </c>
      <c r="S1439">
        <v>0</v>
      </c>
      <c r="T1439">
        <v>0</v>
      </c>
      <c r="U1439" s="50">
        <v>46273.695879629631</v>
      </c>
      <c r="V1439" s="50">
        <v>46273.695879629631</v>
      </c>
      <c r="W1439" s="51">
        <v>46273</v>
      </c>
      <c r="X1439" t="s">
        <v>1747</v>
      </c>
      <c r="Y1439" t="s">
        <v>492</v>
      </c>
    </row>
    <row r="1440" spans="1:25" ht="15" customHeight="1" x14ac:dyDescent="0.35">
      <c r="A1440">
        <v>4</v>
      </c>
      <c r="B1440" s="50">
        <v>46273.708333333343</v>
      </c>
      <c r="C1440">
        <v>11708667</v>
      </c>
      <c r="D1440">
        <v>100006741172</v>
      </c>
      <c r="E1440" t="s">
        <v>1726</v>
      </c>
      <c r="F1440">
        <v>100</v>
      </c>
      <c r="G1440" t="s">
        <v>1745</v>
      </c>
      <c r="H1440" t="s">
        <v>1760</v>
      </c>
      <c r="I1440">
        <v>6031201</v>
      </c>
      <c r="J1440">
        <v>4</v>
      </c>
      <c r="K1440" t="s">
        <v>2321</v>
      </c>
      <c r="L1440" t="s">
        <v>2322</v>
      </c>
      <c r="N1440">
        <v>0</v>
      </c>
      <c r="O1440">
        <v>1</v>
      </c>
      <c r="P1440">
        <v>1</v>
      </c>
      <c r="Q1440">
        <v>1</v>
      </c>
      <c r="R1440">
        <v>0</v>
      </c>
      <c r="S1440">
        <v>0</v>
      </c>
      <c r="T1440">
        <v>0</v>
      </c>
      <c r="U1440" s="50">
        <v>46273.696574074071</v>
      </c>
      <c r="V1440" s="50">
        <v>46273.696574074071</v>
      </c>
      <c r="W1440" s="51">
        <v>46273</v>
      </c>
      <c r="X1440" t="s">
        <v>1747</v>
      </c>
      <c r="Y1440" t="s">
        <v>492</v>
      </c>
    </row>
    <row r="1441" spans="1:25" ht="15" customHeight="1" x14ac:dyDescent="0.35">
      <c r="A1441">
        <v>4</v>
      </c>
      <c r="B1441" s="50">
        <v>46273.708333333343</v>
      </c>
      <c r="C1441">
        <v>11708668</v>
      </c>
      <c r="D1441">
        <v>100006741172</v>
      </c>
      <c r="E1441" t="s">
        <v>1726</v>
      </c>
      <c r="F1441">
        <v>100</v>
      </c>
      <c r="G1441" t="s">
        <v>1745</v>
      </c>
      <c r="H1441" t="s">
        <v>1760</v>
      </c>
      <c r="I1441">
        <v>6031201</v>
      </c>
      <c r="J1441">
        <v>4</v>
      </c>
      <c r="K1441" t="s">
        <v>1885</v>
      </c>
      <c r="L1441" t="s">
        <v>1886</v>
      </c>
      <c r="N1441">
        <v>0</v>
      </c>
      <c r="O1441">
        <v>1</v>
      </c>
      <c r="P1441">
        <v>1</v>
      </c>
      <c r="Q1441">
        <v>1</v>
      </c>
      <c r="R1441">
        <v>0</v>
      </c>
      <c r="S1441">
        <v>0</v>
      </c>
      <c r="T1441">
        <v>0</v>
      </c>
      <c r="U1441" s="50">
        <v>46273.696574074071</v>
      </c>
      <c r="V1441" s="50">
        <v>46273.696574074071</v>
      </c>
      <c r="W1441" s="51">
        <v>46273</v>
      </c>
      <c r="X1441" t="s">
        <v>1747</v>
      </c>
      <c r="Y1441" t="s">
        <v>492</v>
      </c>
    </row>
    <row r="1442" spans="1:25" ht="15" customHeight="1" x14ac:dyDescent="0.35">
      <c r="A1442">
        <v>4</v>
      </c>
      <c r="B1442" s="50">
        <v>46273.708333333343</v>
      </c>
      <c r="C1442">
        <v>11708669</v>
      </c>
      <c r="D1442">
        <v>100006741172</v>
      </c>
      <c r="E1442" t="s">
        <v>1726</v>
      </c>
      <c r="F1442">
        <v>100</v>
      </c>
      <c r="G1442" t="s">
        <v>1745</v>
      </c>
      <c r="H1442" t="s">
        <v>1760</v>
      </c>
      <c r="I1442">
        <v>6031201</v>
      </c>
      <c r="J1442">
        <v>4</v>
      </c>
      <c r="K1442" t="s">
        <v>2283</v>
      </c>
      <c r="L1442" t="s">
        <v>2284</v>
      </c>
      <c r="N1442">
        <v>0</v>
      </c>
      <c r="O1442">
        <v>1</v>
      </c>
      <c r="P1442">
        <v>1</v>
      </c>
      <c r="Q1442">
        <v>1</v>
      </c>
      <c r="R1442">
        <v>0</v>
      </c>
      <c r="S1442">
        <v>0</v>
      </c>
      <c r="T1442">
        <v>0</v>
      </c>
      <c r="U1442" s="50">
        <v>46273.696574074071</v>
      </c>
      <c r="V1442" s="50">
        <v>46273.696574074071</v>
      </c>
      <c r="W1442" s="51">
        <v>46273</v>
      </c>
      <c r="X1442" t="s">
        <v>1747</v>
      </c>
      <c r="Y1442" t="s">
        <v>492</v>
      </c>
    </row>
    <row r="1443" spans="1:25" ht="15" customHeight="1" x14ac:dyDescent="0.35">
      <c r="A1443">
        <v>4</v>
      </c>
      <c r="B1443" s="50">
        <v>46273.708333333343</v>
      </c>
      <c r="C1443">
        <v>11708670</v>
      </c>
      <c r="D1443">
        <v>100006741172</v>
      </c>
      <c r="E1443" t="s">
        <v>1726</v>
      </c>
      <c r="F1443">
        <v>100</v>
      </c>
      <c r="G1443" t="s">
        <v>1745</v>
      </c>
      <c r="H1443" t="s">
        <v>1760</v>
      </c>
      <c r="I1443">
        <v>6031201</v>
      </c>
      <c r="J1443">
        <v>4</v>
      </c>
      <c r="K1443" t="s">
        <v>1911</v>
      </c>
      <c r="L1443" t="s">
        <v>1912</v>
      </c>
      <c r="N1443">
        <v>0</v>
      </c>
      <c r="O1443">
        <v>1</v>
      </c>
      <c r="P1443">
        <v>1</v>
      </c>
      <c r="Q1443">
        <v>1</v>
      </c>
      <c r="R1443">
        <v>0</v>
      </c>
      <c r="S1443">
        <v>0</v>
      </c>
      <c r="T1443">
        <v>0</v>
      </c>
      <c r="U1443" s="50">
        <v>46273.696574074071</v>
      </c>
      <c r="V1443" s="50">
        <v>46273.696574074071</v>
      </c>
      <c r="W1443" s="51">
        <v>46273</v>
      </c>
      <c r="X1443" t="s">
        <v>1747</v>
      </c>
      <c r="Y1443" t="s">
        <v>492</v>
      </c>
    </row>
    <row r="1444" spans="1:25" ht="15" customHeight="1" x14ac:dyDescent="0.35">
      <c r="A1444">
        <v>4</v>
      </c>
      <c r="B1444" s="50">
        <v>46273.708333333343</v>
      </c>
      <c r="C1444">
        <v>11708671</v>
      </c>
      <c r="D1444">
        <v>100006741172</v>
      </c>
      <c r="E1444" t="s">
        <v>1726</v>
      </c>
      <c r="F1444">
        <v>100</v>
      </c>
      <c r="G1444" t="s">
        <v>1745</v>
      </c>
      <c r="H1444" t="s">
        <v>1760</v>
      </c>
      <c r="I1444">
        <v>6031201</v>
      </c>
      <c r="J1444">
        <v>4</v>
      </c>
      <c r="K1444" t="s">
        <v>1825</v>
      </c>
      <c r="L1444" t="s">
        <v>1826</v>
      </c>
      <c r="N1444">
        <v>0</v>
      </c>
      <c r="O1444">
        <v>1</v>
      </c>
      <c r="P1444">
        <v>1</v>
      </c>
      <c r="Q1444">
        <v>1</v>
      </c>
      <c r="R1444">
        <v>0</v>
      </c>
      <c r="S1444">
        <v>0</v>
      </c>
      <c r="T1444">
        <v>0</v>
      </c>
      <c r="U1444" s="50">
        <v>46273.696574074071</v>
      </c>
      <c r="V1444" s="50">
        <v>46273.696574074071</v>
      </c>
      <c r="W1444" s="51">
        <v>46273</v>
      </c>
      <c r="X1444" t="s">
        <v>1747</v>
      </c>
      <c r="Y1444" t="s">
        <v>492</v>
      </c>
    </row>
    <row r="1445" spans="1:25" ht="15" customHeight="1" x14ac:dyDescent="0.35">
      <c r="A1445">
        <v>4</v>
      </c>
      <c r="B1445" s="50">
        <v>46273.708333333343</v>
      </c>
      <c r="C1445">
        <v>11708672</v>
      </c>
      <c r="D1445">
        <v>100006741172</v>
      </c>
      <c r="E1445" t="s">
        <v>1726</v>
      </c>
      <c r="F1445">
        <v>100</v>
      </c>
      <c r="G1445" t="s">
        <v>1745</v>
      </c>
      <c r="H1445" t="s">
        <v>1760</v>
      </c>
      <c r="I1445">
        <v>6031201</v>
      </c>
      <c r="J1445">
        <v>4</v>
      </c>
      <c r="K1445" t="s">
        <v>2323</v>
      </c>
      <c r="L1445" t="s">
        <v>2324</v>
      </c>
      <c r="N1445">
        <v>0</v>
      </c>
      <c r="O1445">
        <v>1</v>
      </c>
      <c r="P1445">
        <v>1</v>
      </c>
      <c r="Q1445">
        <v>1</v>
      </c>
      <c r="R1445">
        <v>0</v>
      </c>
      <c r="S1445">
        <v>0</v>
      </c>
      <c r="T1445">
        <v>0</v>
      </c>
      <c r="U1445" s="50">
        <v>46273.696574074071</v>
      </c>
      <c r="V1445" s="50">
        <v>46273.696574074071</v>
      </c>
      <c r="W1445" s="51">
        <v>46273</v>
      </c>
      <c r="X1445" t="s">
        <v>1747</v>
      </c>
      <c r="Y1445" t="s">
        <v>492</v>
      </c>
    </row>
    <row r="1446" spans="1:25" ht="15" customHeight="1" x14ac:dyDescent="0.35">
      <c r="A1446">
        <v>4</v>
      </c>
      <c r="B1446" s="50">
        <v>46273.708333333343</v>
      </c>
      <c r="C1446">
        <v>11708673</v>
      </c>
      <c r="D1446">
        <v>100006741172</v>
      </c>
      <c r="E1446" t="s">
        <v>1726</v>
      </c>
      <c r="F1446">
        <v>100</v>
      </c>
      <c r="G1446" t="s">
        <v>1745</v>
      </c>
      <c r="H1446" t="s">
        <v>1760</v>
      </c>
      <c r="I1446">
        <v>6031201</v>
      </c>
      <c r="J1446">
        <v>4</v>
      </c>
      <c r="K1446" t="s">
        <v>2325</v>
      </c>
      <c r="L1446" t="s">
        <v>2326</v>
      </c>
      <c r="N1446">
        <v>0</v>
      </c>
      <c r="O1446">
        <v>1</v>
      </c>
      <c r="P1446">
        <v>1</v>
      </c>
      <c r="Q1446">
        <v>1</v>
      </c>
      <c r="R1446">
        <v>0</v>
      </c>
      <c r="S1446">
        <v>0</v>
      </c>
      <c r="T1446">
        <v>0</v>
      </c>
      <c r="U1446" s="50">
        <v>46273.696574074071</v>
      </c>
      <c r="V1446" s="50">
        <v>46273.696574074071</v>
      </c>
      <c r="W1446" s="51">
        <v>46273</v>
      </c>
      <c r="X1446" t="s">
        <v>1747</v>
      </c>
      <c r="Y1446" t="s">
        <v>492</v>
      </c>
    </row>
    <row r="1447" spans="1:25" ht="15" customHeight="1" x14ac:dyDescent="0.35">
      <c r="A1447">
        <v>4</v>
      </c>
      <c r="B1447" s="50">
        <v>46273.708333333343</v>
      </c>
      <c r="C1447">
        <v>11708674</v>
      </c>
      <c r="D1447">
        <v>100006741173</v>
      </c>
      <c r="E1447" t="s">
        <v>1726</v>
      </c>
      <c r="F1447">
        <v>100</v>
      </c>
      <c r="G1447" t="s">
        <v>1745</v>
      </c>
      <c r="H1447" t="s">
        <v>1760</v>
      </c>
      <c r="I1447">
        <v>6031202</v>
      </c>
      <c r="J1447">
        <v>5</v>
      </c>
      <c r="K1447" t="s">
        <v>2327</v>
      </c>
      <c r="L1447" t="s">
        <v>2328</v>
      </c>
      <c r="N1447">
        <v>0</v>
      </c>
      <c r="O1447">
        <v>1</v>
      </c>
      <c r="P1447">
        <v>1</v>
      </c>
      <c r="Q1447">
        <v>1</v>
      </c>
      <c r="R1447">
        <v>0</v>
      </c>
      <c r="S1447">
        <v>0</v>
      </c>
      <c r="T1447">
        <v>0</v>
      </c>
      <c r="U1447" s="50">
        <v>46273.696574074071</v>
      </c>
      <c r="V1447" s="50">
        <v>46273.696574074071</v>
      </c>
      <c r="W1447" s="51">
        <v>46273</v>
      </c>
      <c r="X1447" t="s">
        <v>1747</v>
      </c>
      <c r="Y1447" t="s">
        <v>492</v>
      </c>
    </row>
    <row r="1448" spans="1:25" ht="15" customHeight="1" x14ac:dyDescent="0.35">
      <c r="A1448">
        <v>4</v>
      </c>
      <c r="B1448" s="50">
        <v>46273.708333333343</v>
      </c>
      <c r="C1448">
        <v>11708702</v>
      </c>
      <c r="D1448">
        <v>100006741176</v>
      </c>
      <c r="E1448" t="s">
        <v>1726</v>
      </c>
      <c r="F1448">
        <v>100</v>
      </c>
      <c r="G1448" t="s">
        <v>1745</v>
      </c>
      <c r="H1448" t="s">
        <v>1760</v>
      </c>
      <c r="I1448">
        <v>6035001</v>
      </c>
      <c r="J1448">
        <v>4</v>
      </c>
      <c r="K1448" t="s">
        <v>2329</v>
      </c>
      <c r="L1448" t="s">
        <v>2330</v>
      </c>
      <c r="N1448">
        <v>0</v>
      </c>
      <c r="O1448">
        <v>1</v>
      </c>
      <c r="P1448">
        <v>1</v>
      </c>
      <c r="Q1448">
        <v>1</v>
      </c>
      <c r="R1448">
        <v>0</v>
      </c>
      <c r="S1448">
        <v>0</v>
      </c>
      <c r="T1448">
        <v>0</v>
      </c>
      <c r="U1448" s="50">
        <v>46273.696574074071</v>
      </c>
      <c r="V1448" s="50">
        <v>46273.696574074071</v>
      </c>
      <c r="W1448" s="51">
        <v>46273</v>
      </c>
      <c r="X1448" t="s">
        <v>1747</v>
      </c>
      <c r="Y1448" t="s">
        <v>492</v>
      </c>
    </row>
    <row r="1449" spans="1:25" ht="15" customHeight="1" x14ac:dyDescent="0.35">
      <c r="A1449">
        <v>4</v>
      </c>
      <c r="B1449" s="50">
        <v>46273.708333333343</v>
      </c>
      <c r="C1449">
        <v>11708703</v>
      </c>
      <c r="D1449">
        <v>100006741177</v>
      </c>
      <c r="E1449" t="s">
        <v>1726</v>
      </c>
      <c r="F1449">
        <v>100</v>
      </c>
      <c r="G1449" t="s">
        <v>1745</v>
      </c>
      <c r="H1449" t="s">
        <v>1760</v>
      </c>
      <c r="I1449">
        <v>6034801</v>
      </c>
      <c r="J1449">
        <v>4</v>
      </c>
      <c r="K1449" t="s">
        <v>2331</v>
      </c>
      <c r="L1449" t="s">
        <v>2332</v>
      </c>
      <c r="N1449">
        <v>0</v>
      </c>
      <c r="O1449">
        <v>1</v>
      </c>
      <c r="P1449">
        <v>1</v>
      </c>
      <c r="Q1449">
        <v>1</v>
      </c>
      <c r="R1449">
        <v>0</v>
      </c>
      <c r="S1449">
        <v>0</v>
      </c>
      <c r="T1449">
        <v>0</v>
      </c>
      <c r="U1449" s="50">
        <v>46273.696585648147</v>
      </c>
      <c r="V1449" s="50">
        <v>46273.696585648147</v>
      </c>
      <c r="W1449" s="51">
        <v>46273</v>
      </c>
      <c r="X1449" t="s">
        <v>1747</v>
      </c>
      <c r="Y1449" t="s">
        <v>492</v>
      </c>
    </row>
    <row r="1450" spans="1:25" ht="15" customHeight="1" x14ac:dyDescent="0.35">
      <c r="A1450">
        <v>4</v>
      </c>
      <c r="B1450" s="50">
        <v>46273.708333333343</v>
      </c>
      <c r="C1450">
        <v>11708704</v>
      </c>
      <c r="D1450">
        <v>100006741177</v>
      </c>
      <c r="E1450" t="s">
        <v>1726</v>
      </c>
      <c r="F1450">
        <v>100</v>
      </c>
      <c r="G1450" t="s">
        <v>1745</v>
      </c>
      <c r="H1450" t="s">
        <v>1760</v>
      </c>
      <c r="I1450">
        <v>6034801</v>
      </c>
      <c r="J1450">
        <v>4</v>
      </c>
      <c r="K1450" t="s">
        <v>2333</v>
      </c>
      <c r="L1450" t="s">
        <v>2334</v>
      </c>
      <c r="N1450">
        <v>0</v>
      </c>
      <c r="O1450">
        <v>2</v>
      </c>
      <c r="P1450">
        <v>2</v>
      </c>
      <c r="Q1450">
        <v>2</v>
      </c>
      <c r="R1450">
        <v>0</v>
      </c>
      <c r="S1450">
        <v>0</v>
      </c>
      <c r="T1450">
        <v>0</v>
      </c>
      <c r="U1450" s="50">
        <v>46273.696585648147</v>
      </c>
      <c r="V1450" s="50">
        <v>46273.696585648147</v>
      </c>
      <c r="W1450" s="51">
        <v>46273</v>
      </c>
      <c r="X1450" t="s">
        <v>1747</v>
      </c>
      <c r="Y1450" t="s">
        <v>492</v>
      </c>
    </row>
    <row r="1451" spans="1:25" ht="15" customHeight="1" x14ac:dyDescent="0.35">
      <c r="A1451">
        <v>4</v>
      </c>
      <c r="B1451" s="50">
        <v>46273.708333333343</v>
      </c>
      <c r="C1451">
        <v>11708705</v>
      </c>
      <c r="D1451">
        <v>100006741177</v>
      </c>
      <c r="E1451" t="s">
        <v>1726</v>
      </c>
      <c r="F1451">
        <v>100</v>
      </c>
      <c r="G1451" t="s">
        <v>1745</v>
      </c>
      <c r="H1451" t="s">
        <v>1760</v>
      </c>
      <c r="I1451">
        <v>6034801</v>
      </c>
      <c r="J1451">
        <v>4</v>
      </c>
      <c r="K1451" t="s">
        <v>2335</v>
      </c>
      <c r="L1451" t="s">
        <v>2336</v>
      </c>
      <c r="N1451">
        <v>0</v>
      </c>
      <c r="O1451">
        <v>2</v>
      </c>
      <c r="P1451">
        <v>2</v>
      </c>
      <c r="Q1451">
        <v>2</v>
      </c>
      <c r="R1451">
        <v>0</v>
      </c>
      <c r="S1451">
        <v>0</v>
      </c>
      <c r="T1451">
        <v>0</v>
      </c>
      <c r="U1451" s="50">
        <v>46273.696585648147</v>
      </c>
      <c r="V1451" s="50">
        <v>46273.696585648147</v>
      </c>
      <c r="W1451" s="51">
        <v>46273</v>
      </c>
      <c r="X1451" t="s">
        <v>1747</v>
      </c>
      <c r="Y1451" t="s">
        <v>492</v>
      </c>
    </row>
    <row r="1452" spans="1:25" ht="15" customHeight="1" x14ac:dyDescent="0.35">
      <c r="A1452">
        <v>4</v>
      </c>
      <c r="B1452" s="50">
        <v>46273.708333333343</v>
      </c>
      <c r="C1452">
        <v>11708706</v>
      </c>
      <c r="D1452">
        <v>100006741177</v>
      </c>
      <c r="E1452" t="s">
        <v>1726</v>
      </c>
      <c r="F1452">
        <v>100</v>
      </c>
      <c r="G1452" t="s">
        <v>1745</v>
      </c>
      <c r="H1452" t="s">
        <v>1760</v>
      </c>
      <c r="I1452">
        <v>6034801</v>
      </c>
      <c r="J1452">
        <v>4</v>
      </c>
      <c r="K1452" t="s">
        <v>2287</v>
      </c>
      <c r="L1452" t="s">
        <v>2288</v>
      </c>
      <c r="N1452">
        <v>0</v>
      </c>
      <c r="O1452">
        <v>1</v>
      </c>
      <c r="P1452">
        <v>1</v>
      </c>
      <c r="Q1452">
        <v>1</v>
      </c>
      <c r="R1452">
        <v>0</v>
      </c>
      <c r="S1452">
        <v>0</v>
      </c>
      <c r="T1452">
        <v>0</v>
      </c>
      <c r="U1452" s="50">
        <v>46273.696585648147</v>
      </c>
      <c r="V1452" s="50">
        <v>46273.696585648147</v>
      </c>
      <c r="W1452" s="51">
        <v>46273</v>
      </c>
      <c r="X1452" t="s">
        <v>1747</v>
      </c>
      <c r="Y1452" t="s">
        <v>492</v>
      </c>
    </row>
    <row r="1453" spans="1:25" ht="15" customHeight="1" x14ac:dyDescent="0.35">
      <c r="A1453">
        <v>4</v>
      </c>
      <c r="B1453" s="50">
        <v>46273.708333333343</v>
      </c>
      <c r="C1453">
        <v>11708707</v>
      </c>
      <c r="D1453">
        <v>100006741177</v>
      </c>
      <c r="E1453" t="s">
        <v>1726</v>
      </c>
      <c r="F1453">
        <v>100</v>
      </c>
      <c r="G1453" t="s">
        <v>1745</v>
      </c>
      <c r="H1453" t="s">
        <v>1760</v>
      </c>
      <c r="I1453">
        <v>6034801</v>
      </c>
      <c r="J1453">
        <v>4</v>
      </c>
      <c r="K1453" t="s">
        <v>1925</v>
      </c>
      <c r="L1453" t="s">
        <v>1926</v>
      </c>
      <c r="N1453">
        <v>0</v>
      </c>
      <c r="O1453">
        <v>1</v>
      </c>
      <c r="P1453">
        <v>1</v>
      </c>
      <c r="Q1453">
        <v>1</v>
      </c>
      <c r="R1453">
        <v>0</v>
      </c>
      <c r="S1453">
        <v>0</v>
      </c>
      <c r="T1453">
        <v>0</v>
      </c>
      <c r="U1453" s="50">
        <v>46273.696585648147</v>
      </c>
      <c r="V1453" s="50">
        <v>46273.696585648147</v>
      </c>
      <c r="W1453" s="51">
        <v>46273</v>
      </c>
      <c r="X1453" t="s">
        <v>1747</v>
      </c>
      <c r="Y1453" t="s">
        <v>492</v>
      </c>
    </row>
    <row r="1454" spans="1:25" ht="15" customHeight="1" x14ac:dyDescent="0.35">
      <c r="A1454">
        <v>4</v>
      </c>
      <c r="B1454" s="50">
        <v>46273.708333333343</v>
      </c>
      <c r="C1454">
        <v>11708708</v>
      </c>
      <c r="D1454">
        <v>100006741177</v>
      </c>
      <c r="E1454" t="s">
        <v>1726</v>
      </c>
      <c r="F1454">
        <v>100</v>
      </c>
      <c r="G1454" t="s">
        <v>1745</v>
      </c>
      <c r="H1454" t="s">
        <v>1760</v>
      </c>
      <c r="I1454">
        <v>6034801</v>
      </c>
      <c r="J1454">
        <v>4</v>
      </c>
      <c r="K1454" t="s">
        <v>1911</v>
      </c>
      <c r="L1454" t="s">
        <v>1912</v>
      </c>
      <c r="N1454">
        <v>0</v>
      </c>
      <c r="O1454">
        <v>1</v>
      </c>
      <c r="P1454">
        <v>1</v>
      </c>
      <c r="Q1454">
        <v>1</v>
      </c>
      <c r="R1454">
        <v>0</v>
      </c>
      <c r="S1454">
        <v>0</v>
      </c>
      <c r="T1454">
        <v>0</v>
      </c>
      <c r="U1454" s="50">
        <v>46273.696585648147</v>
      </c>
      <c r="V1454" s="50">
        <v>46273.696585648147</v>
      </c>
      <c r="W1454" s="51">
        <v>46273</v>
      </c>
      <c r="X1454" t="s">
        <v>1747</v>
      </c>
      <c r="Y1454" t="s">
        <v>492</v>
      </c>
    </row>
    <row r="1455" spans="1:25" ht="15" customHeight="1" x14ac:dyDescent="0.35">
      <c r="A1455">
        <v>4</v>
      </c>
      <c r="B1455" s="50">
        <v>46273.708333333343</v>
      </c>
      <c r="C1455">
        <v>11708709</v>
      </c>
      <c r="D1455">
        <v>100006741177</v>
      </c>
      <c r="E1455" t="s">
        <v>1726</v>
      </c>
      <c r="F1455">
        <v>100</v>
      </c>
      <c r="G1455" t="s">
        <v>1745</v>
      </c>
      <c r="H1455" t="s">
        <v>1760</v>
      </c>
      <c r="I1455">
        <v>6034801</v>
      </c>
      <c r="J1455">
        <v>4</v>
      </c>
      <c r="K1455" t="s">
        <v>2337</v>
      </c>
      <c r="L1455" t="s">
        <v>2338</v>
      </c>
      <c r="N1455">
        <v>0</v>
      </c>
      <c r="O1455">
        <v>1</v>
      </c>
      <c r="P1455">
        <v>1</v>
      </c>
      <c r="Q1455">
        <v>1</v>
      </c>
      <c r="R1455">
        <v>0</v>
      </c>
      <c r="S1455">
        <v>0</v>
      </c>
      <c r="T1455">
        <v>0</v>
      </c>
      <c r="U1455" s="50">
        <v>46273.696585648147</v>
      </c>
      <c r="V1455" s="50">
        <v>46273.696585648147</v>
      </c>
      <c r="W1455" s="51">
        <v>46273</v>
      </c>
      <c r="X1455" t="s">
        <v>1747</v>
      </c>
      <c r="Y1455" t="s">
        <v>492</v>
      </c>
    </row>
    <row r="1456" spans="1:25" ht="15" customHeight="1" x14ac:dyDescent="0.35">
      <c r="A1456">
        <v>4</v>
      </c>
      <c r="B1456" s="50">
        <v>46273.708333333343</v>
      </c>
      <c r="C1456">
        <v>11708725</v>
      </c>
      <c r="D1456">
        <v>100006741179</v>
      </c>
      <c r="E1456" t="s">
        <v>1726</v>
      </c>
      <c r="F1456">
        <v>100</v>
      </c>
      <c r="G1456" t="s">
        <v>1745</v>
      </c>
      <c r="H1456" t="s">
        <v>1760</v>
      </c>
      <c r="I1456">
        <v>6031203</v>
      </c>
      <c r="J1456">
        <v>1</v>
      </c>
      <c r="K1456" t="s">
        <v>2255</v>
      </c>
      <c r="L1456" t="s">
        <v>2256</v>
      </c>
      <c r="N1456">
        <v>0</v>
      </c>
      <c r="O1456">
        <v>1</v>
      </c>
      <c r="P1456">
        <v>1</v>
      </c>
      <c r="Q1456">
        <v>1</v>
      </c>
      <c r="R1456">
        <v>0</v>
      </c>
      <c r="S1456">
        <v>0</v>
      </c>
      <c r="T1456">
        <v>0</v>
      </c>
      <c r="U1456" s="50">
        <v>46273.696585648147</v>
      </c>
      <c r="V1456" s="50">
        <v>46273.696585648147</v>
      </c>
      <c r="W1456" s="51">
        <v>46273</v>
      </c>
      <c r="X1456" t="s">
        <v>1747</v>
      </c>
      <c r="Y1456" t="s">
        <v>492</v>
      </c>
    </row>
    <row r="1457" spans="1:25" ht="15" customHeight="1" x14ac:dyDescent="0.35">
      <c r="A1457">
        <v>4</v>
      </c>
      <c r="B1457" s="50">
        <v>46273.708333333343</v>
      </c>
      <c r="C1457">
        <v>11708726</v>
      </c>
      <c r="D1457">
        <v>100006741179</v>
      </c>
      <c r="E1457" t="s">
        <v>1726</v>
      </c>
      <c r="F1457">
        <v>100</v>
      </c>
      <c r="G1457" t="s">
        <v>1745</v>
      </c>
      <c r="H1457" t="s">
        <v>1760</v>
      </c>
      <c r="I1457">
        <v>6031203</v>
      </c>
      <c r="J1457">
        <v>1</v>
      </c>
      <c r="K1457" t="s">
        <v>2339</v>
      </c>
      <c r="L1457" t="s">
        <v>2340</v>
      </c>
      <c r="N1457">
        <v>0</v>
      </c>
      <c r="O1457">
        <v>1</v>
      </c>
      <c r="P1457">
        <v>1</v>
      </c>
      <c r="Q1457">
        <v>1</v>
      </c>
      <c r="R1457">
        <v>0</v>
      </c>
      <c r="S1457">
        <v>0</v>
      </c>
      <c r="T1457">
        <v>0</v>
      </c>
      <c r="U1457" s="50">
        <v>46273.696585648147</v>
      </c>
      <c r="V1457" s="50">
        <v>46273.696585648147</v>
      </c>
      <c r="W1457" s="51">
        <v>46273</v>
      </c>
      <c r="X1457" t="s">
        <v>1747</v>
      </c>
      <c r="Y1457" t="s">
        <v>492</v>
      </c>
    </row>
    <row r="1458" spans="1:25" ht="15" customHeight="1" x14ac:dyDescent="0.35">
      <c r="A1458">
        <v>4</v>
      </c>
      <c r="B1458" s="50">
        <v>46273.708333333343</v>
      </c>
      <c r="C1458">
        <v>11708727</v>
      </c>
      <c r="D1458">
        <v>100006741179</v>
      </c>
      <c r="E1458" t="s">
        <v>1726</v>
      </c>
      <c r="F1458">
        <v>100</v>
      </c>
      <c r="G1458" t="s">
        <v>1745</v>
      </c>
      <c r="H1458" t="s">
        <v>1760</v>
      </c>
      <c r="I1458">
        <v>6031203</v>
      </c>
      <c r="J1458">
        <v>1</v>
      </c>
      <c r="K1458" t="s">
        <v>2079</v>
      </c>
      <c r="L1458" t="s">
        <v>2080</v>
      </c>
      <c r="N1458">
        <v>0</v>
      </c>
      <c r="O1458">
        <v>1</v>
      </c>
      <c r="P1458">
        <v>1</v>
      </c>
      <c r="Q1458">
        <v>1</v>
      </c>
      <c r="R1458">
        <v>0</v>
      </c>
      <c r="S1458">
        <v>0</v>
      </c>
      <c r="T1458">
        <v>0</v>
      </c>
      <c r="U1458" s="50">
        <v>46273.696585648147</v>
      </c>
      <c r="V1458" s="50">
        <v>46273.696585648147</v>
      </c>
      <c r="W1458" s="51">
        <v>46273</v>
      </c>
      <c r="X1458" t="s">
        <v>1747</v>
      </c>
      <c r="Y1458" t="s">
        <v>492</v>
      </c>
    </row>
    <row r="1459" spans="1:25" ht="15" customHeight="1" x14ac:dyDescent="0.35">
      <c r="A1459">
        <v>4</v>
      </c>
      <c r="B1459" s="50">
        <v>46273.708333333343</v>
      </c>
      <c r="C1459">
        <v>11708728</v>
      </c>
      <c r="D1459">
        <v>100006741179</v>
      </c>
      <c r="E1459" t="s">
        <v>1726</v>
      </c>
      <c r="F1459">
        <v>100</v>
      </c>
      <c r="G1459" t="s">
        <v>1745</v>
      </c>
      <c r="H1459" t="s">
        <v>1760</v>
      </c>
      <c r="I1459">
        <v>6031203</v>
      </c>
      <c r="J1459">
        <v>1</v>
      </c>
      <c r="K1459" t="s">
        <v>2035</v>
      </c>
      <c r="L1459" t="s">
        <v>2036</v>
      </c>
      <c r="N1459">
        <v>0</v>
      </c>
      <c r="O1459">
        <v>1</v>
      </c>
      <c r="P1459">
        <v>1</v>
      </c>
      <c r="Q1459">
        <v>1</v>
      </c>
      <c r="R1459">
        <v>0</v>
      </c>
      <c r="S1459">
        <v>0</v>
      </c>
      <c r="T1459">
        <v>0</v>
      </c>
      <c r="U1459" s="50">
        <v>46273.696585648147</v>
      </c>
      <c r="V1459" s="50">
        <v>46273.696585648147</v>
      </c>
      <c r="W1459" s="51">
        <v>46273</v>
      </c>
      <c r="X1459" t="s">
        <v>1747</v>
      </c>
      <c r="Y1459" t="s">
        <v>492</v>
      </c>
    </row>
    <row r="1460" spans="1:25" ht="15" customHeight="1" x14ac:dyDescent="0.35">
      <c r="A1460">
        <v>4</v>
      </c>
      <c r="B1460" s="50">
        <v>46273.708333333343</v>
      </c>
      <c r="C1460">
        <v>11708729</v>
      </c>
      <c r="D1460">
        <v>100006741179</v>
      </c>
      <c r="E1460" t="s">
        <v>1726</v>
      </c>
      <c r="F1460">
        <v>100</v>
      </c>
      <c r="G1460" t="s">
        <v>1745</v>
      </c>
      <c r="H1460" t="s">
        <v>1760</v>
      </c>
      <c r="I1460">
        <v>6031203</v>
      </c>
      <c r="J1460">
        <v>1</v>
      </c>
      <c r="K1460" t="s">
        <v>2059</v>
      </c>
      <c r="L1460" t="s">
        <v>2060</v>
      </c>
      <c r="N1460">
        <v>0</v>
      </c>
      <c r="O1460">
        <v>1</v>
      </c>
      <c r="P1460">
        <v>1</v>
      </c>
      <c r="Q1460">
        <v>1</v>
      </c>
      <c r="R1460">
        <v>0</v>
      </c>
      <c r="S1460">
        <v>0</v>
      </c>
      <c r="T1460">
        <v>0</v>
      </c>
      <c r="U1460" s="50">
        <v>46273.696585648147</v>
      </c>
      <c r="V1460" s="50">
        <v>46273.696585648147</v>
      </c>
      <c r="W1460" s="51">
        <v>46273</v>
      </c>
      <c r="X1460" t="s">
        <v>1747</v>
      </c>
      <c r="Y1460" t="s">
        <v>492</v>
      </c>
    </row>
    <row r="1461" spans="1:25" ht="15" customHeight="1" x14ac:dyDescent="0.35">
      <c r="A1461">
        <v>4</v>
      </c>
      <c r="B1461" s="50">
        <v>46273.708333333343</v>
      </c>
      <c r="C1461">
        <v>11708730</v>
      </c>
      <c r="D1461">
        <v>100006741179</v>
      </c>
      <c r="E1461" t="s">
        <v>1726</v>
      </c>
      <c r="F1461">
        <v>100</v>
      </c>
      <c r="G1461" t="s">
        <v>1745</v>
      </c>
      <c r="H1461" t="s">
        <v>1760</v>
      </c>
      <c r="I1461">
        <v>6031203</v>
      </c>
      <c r="J1461">
        <v>1</v>
      </c>
      <c r="K1461" t="s">
        <v>2129</v>
      </c>
      <c r="L1461" t="s">
        <v>2130</v>
      </c>
      <c r="N1461">
        <v>0</v>
      </c>
      <c r="O1461">
        <v>1</v>
      </c>
      <c r="P1461">
        <v>1</v>
      </c>
      <c r="Q1461">
        <v>1</v>
      </c>
      <c r="R1461">
        <v>0</v>
      </c>
      <c r="S1461">
        <v>0</v>
      </c>
      <c r="T1461">
        <v>0</v>
      </c>
      <c r="U1461" s="50">
        <v>46273.696585648147</v>
      </c>
      <c r="V1461" s="50">
        <v>46273.696585648147</v>
      </c>
      <c r="W1461" s="51">
        <v>46273</v>
      </c>
      <c r="X1461" t="s">
        <v>1747</v>
      </c>
      <c r="Y1461" t="s">
        <v>492</v>
      </c>
    </row>
    <row r="1462" spans="1:25" ht="15" customHeight="1" x14ac:dyDescent="0.35">
      <c r="A1462">
        <v>4</v>
      </c>
      <c r="B1462" s="50">
        <v>46273.708333333343</v>
      </c>
      <c r="C1462">
        <v>11708731</v>
      </c>
      <c r="D1462">
        <v>100006741179</v>
      </c>
      <c r="E1462" t="s">
        <v>1726</v>
      </c>
      <c r="F1462">
        <v>100</v>
      </c>
      <c r="G1462" t="s">
        <v>1745</v>
      </c>
      <c r="H1462" t="s">
        <v>1760</v>
      </c>
      <c r="I1462">
        <v>6031203</v>
      </c>
      <c r="J1462">
        <v>1</v>
      </c>
      <c r="K1462" t="s">
        <v>2285</v>
      </c>
      <c r="L1462" t="s">
        <v>2286</v>
      </c>
      <c r="N1462">
        <v>0</v>
      </c>
      <c r="O1462">
        <v>1</v>
      </c>
      <c r="P1462">
        <v>1</v>
      </c>
      <c r="Q1462">
        <v>1</v>
      </c>
      <c r="R1462">
        <v>0</v>
      </c>
      <c r="S1462">
        <v>0</v>
      </c>
      <c r="T1462">
        <v>0</v>
      </c>
      <c r="U1462" s="50">
        <v>46273.696585648147</v>
      </c>
      <c r="V1462" s="50">
        <v>46273.696585648147</v>
      </c>
      <c r="W1462" s="51">
        <v>46273</v>
      </c>
      <c r="X1462" t="s">
        <v>1747</v>
      </c>
      <c r="Y1462" t="s">
        <v>492</v>
      </c>
    </row>
    <row r="1463" spans="1:25" ht="15" customHeight="1" x14ac:dyDescent="0.35">
      <c r="A1463">
        <v>4</v>
      </c>
      <c r="B1463" s="50">
        <v>46273.708333333343</v>
      </c>
      <c r="C1463">
        <v>11708732</v>
      </c>
      <c r="D1463">
        <v>100006741179</v>
      </c>
      <c r="E1463" t="s">
        <v>1726</v>
      </c>
      <c r="F1463">
        <v>100</v>
      </c>
      <c r="G1463" t="s">
        <v>1745</v>
      </c>
      <c r="H1463" t="s">
        <v>1760</v>
      </c>
      <c r="I1463">
        <v>6031203</v>
      </c>
      <c r="J1463">
        <v>1</v>
      </c>
      <c r="K1463" t="s">
        <v>2171</v>
      </c>
      <c r="L1463" t="s">
        <v>2172</v>
      </c>
      <c r="N1463">
        <v>0</v>
      </c>
      <c r="O1463">
        <v>3</v>
      </c>
      <c r="P1463">
        <v>3</v>
      </c>
      <c r="Q1463">
        <v>3</v>
      </c>
      <c r="R1463">
        <v>0</v>
      </c>
      <c r="S1463">
        <v>0</v>
      </c>
      <c r="T1463">
        <v>0</v>
      </c>
      <c r="U1463" s="50">
        <v>46273.696585648147</v>
      </c>
      <c r="V1463" s="50">
        <v>46273.696585648147</v>
      </c>
      <c r="W1463" s="51">
        <v>46273</v>
      </c>
      <c r="X1463" t="s">
        <v>1747</v>
      </c>
      <c r="Y1463" t="s">
        <v>492</v>
      </c>
    </row>
    <row r="1464" spans="1:25" ht="15" customHeight="1" x14ac:dyDescent="0.35">
      <c r="A1464">
        <v>4</v>
      </c>
      <c r="B1464" s="50">
        <v>46273.708333333343</v>
      </c>
      <c r="C1464">
        <v>11708733</v>
      </c>
      <c r="D1464">
        <v>100006741180</v>
      </c>
      <c r="E1464" t="s">
        <v>1726</v>
      </c>
      <c r="F1464">
        <v>100</v>
      </c>
      <c r="G1464" t="s">
        <v>1745</v>
      </c>
      <c r="H1464" t="s">
        <v>1760</v>
      </c>
      <c r="I1464">
        <v>6034802</v>
      </c>
      <c r="J1464">
        <v>1</v>
      </c>
      <c r="K1464" t="s">
        <v>1999</v>
      </c>
      <c r="L1464" t="s">
        <v>2000</v>
      </c>
      <c r="N1464">
        <v>0</v>
      </c>
      <c r="O1464">
        <v>2</v>
      </c>
      <c r="P1464">
        <v>2</v>
      </c>
      <c r="Q1464">
        <v>2</v>
      </c>
      <c r="R1464">
        <v>0</v>
      </c>
      <c r="S1464">
        <v>0</v>
      </c>
      <c r="T1464">
        <v>0</v>
      </c>
      <c r="U1464" s="50">
        <v>46273.696597222217</v>
      </c>
      <c r="V1464" s="50">
        <v>46273.696597222217</v>
      </c>
      <c r="W1464" s="51">
        <v>46273</v>
      </c>
      <c r="X1464" t="s">
        <v>1747</v>
      </c>
      <c r="Y1464" t="s">
        <v>492</v>
      </c>
    </row>
    <row r="1465" spans="1:25" ht="15" customHeight="1" x14ac:dyDescent="0.35">
      <c r="A1465">
        <v>4</v>
      </c>
      <c r="B1465" s="50">
        <v>46273.708333333343</v>
      </c>
      <c r="C1465">
        <v>11708734</v>
      </c>
      <c r="D1465">
        <v>100006741180</v>
      </c>
      <c r="E1465" t="s">
        <v>1726</v>
      </c>
      <c r="F1465">
        <v>100</v>
      </c>
      <c r="G1465" t="s">
        <v>1745</v>
      </c>
      <c r="H1465" t="s">
        <v>1760</v>
      </c>
      <c r="I1465">
        <v>6034802</v>
      </c>
      <c r="J1465">
        <v>1</v>
      </c>
      <c r="K1465" t="s">
        <v>2341</v>
      </c>
      <c r="L1465" t="s">
        <v>2342</v>
      </c>
      <c r="N1465">
        <v>0</v>
      </c>
      <c r="O1465">
        <v>1</v>
      </c>
      <c r="P1465">
        <v>1</v>
      </c>
      <c r="Q1465">
        <v>1</v>
      </c>
      <c r="R1465">
        <v>0</v>
      </c>
      <c r="S1465">
        <v>0</v>
      </c>
      <c r="T1465">
        <v>0</v>
      </c>
      <c r="U1465" s="50">
        <v>46273.696597222217</v>
      </c>
      <c r="V1465" s="50">
        <v>46273.696597222217</v>
      </c>
      <c r="W1465" s="51">
        <v>46273</v>
      </c>
      <c r="X1465" t="s">
        <v>1747</v>
      </c>
      <c r="Y1465" t="s">
        <v>492</v>
      </c>
    </row>
    <row r="1466" spans="1:25" ht="15" customHeight="1" x14ac:dyDescent="0.35">
      <c r="A1466">
        <v>4</v>
      </c>
      <c r="B1466" s="50">
        <v>46273.708333333343</v>
      </c>
      <c r="C1466">
        <v>11708735</v>
      </c>
      <c r="D1466">
        <v>100006741180</v>
      </c>
      <c r="E1466" t="s">
        <v>1726</v>
      </c>
      <c r="F1466">
        <v>100</v>
      </c>
      <c r="G1466" t="s">
        <v>1745</v>
      </c>
      <c r="H1466" t="s">
        <v>1760</v>
      </c>
      <c r="I1466">
        <v>6034802</v>
      </c>
      <c r="J1466">
        <v>1</v>
      </c>
      <c r="K1466" t="s">
        <v>2343</v>
      </c>
      <c r="L1466" t="s">
        <v>2344</v>
      </c>
      <c r="N1466">
        <v>0</v>
      </c>
      <c r="O1466">
        <v>1</v>
      </c>
      <c r="P1466">
        <v>1</v>
      </c>
      <c r="Q1466">
        <v>1</v>
      </c>
      <c r="R1466">
        <v>0</v>
      </c>
      <c r="S1466">
        <v>0</v>
      </c>
      <c r="T1466">
        <v>0</v>
      </c>
      <c r="U1466" s="50">
        <v>46273.696597222217</v>
      </c>
      <c r="V1466" s="50">
        <v>46273.696597222217</v>
      </c>
      <c r="W1466" s="51">
        <v>46273</v>
      </c>
      <c r="X1466" t="s">
        <v>1747</v>
      </c>
      <c r="Y1466" t="s">
        <v>492</v>
      </c>
    </row>
    <row r="1467" spans="1:25" ht="15" customHeight="1" x14ac:dyDescent="0.35">
      <c r="A1467">
        <v>4</v>
      </c>
      <c r="B1467" s="50">
        <v>46273.708333333343</v>
      </c>
      <c r="C1467">
        <v>11708736</v>
      </c>
      <c r="D1467">
        <v>100006741180</v>
      </c>
      <c r="E1467" t="s">
        <v>1726</v>
      </c>
      <c r="F1467">
        <v>100</v>
      </c>
      <c r="G1467" t="s">
        <v>1745</v>
      </c>
      <c r="H1467" t="s">
        <v>1760</v>
      </c>
      <c r="I1467">
        <v>6034802</v>
      </c>
      <c r="J1467">
        <v>1</v>
      </c>
      <c r="K1467" t="s">
        <v>1979</v>
      </c>
      <c r="L1467" t="s">
        <v>1980</v>
      </c>
      <c r="N1467">
        <v>0</v>
      </c>
      <c r="O1467">
        <v>1</v>
      </c>
      <c r="P1467">
        <v>1</v>
      </c>
      <c r="Q1467">
        <v>1</v>
      </c>
      <c r="R1467">
        <v>0</v>
      </c>
      <c r="S1467">
        <v>0</v>
      </c>
      <c r="T1467">
        <v>0</v>
      </c>
      <c r="U1467" s="50">
        <v>46273.696597222217</v>
      </c>
      <c r="V1467" s="50">
        <v>46273.696597222217</v>
      </c>
      <c r="W1467" s="51">
        <v>46273</v>
      </c>
      <c r="X1467" t="s">
        <v>1747</v>
      </c>
      <c r="Y1467" t="s">
        <v>492</v>
      </c>
    </row>
    <row r="1468" spans="1:25" ht="15" customHeight="1" x14ac:dyDescent="0.35">
      <c r="A1468">
        <v>4</v>
      </c>
      <c r="B1468" s="50">
        <v>46273.708333333343</v>
      </c>
      <c r="C1468">
        <v>11708737</v>
      </c>
      <c r="D1468">
        <v>100006741180</v>
      </c>
      <c r="E1468" t="s">
        <v>1726</v>
      </c>
      <c r="F1468">
        <v>100</v>
      </c>
      <c r="G1468" t="s">
        <v>1745</v>
      </c>
      <c r="H1468" t="s">
        <v>1760</v>
      </c>
      <c r="I1468">
        <v>6034802</v>
      </c>
      <c r="J1468">
        <v>1</v>
      </c>
      <c r="K1468" t="s">
        <v>2345</v>
      </c>
      <c r="L1468" t="s">
        <v>2346</v>
      </c>
      <c r="N1468">
        <v>0</v>
      </c>
      <c r="O1468">
        <v>9</v>
      </c>
      <c r="P1468">
        <v>9</v>
      </c>
      <c r="Q1468">
        <v>9</v>
      </c>
      <c r="R1468">
        <v>0</v>
      </c>
      <c r="S1468">
        <v>0</v>
      </c>
      <c r="T1468">
        <v>0</v>
      </c>
      <c r="U1468" s="50">
        <v>46273.696597222217</v>
      </c>
      <c r="V1468" s="50">
        <v>46273.696597222217</v>
      </c>
      <c r="W1468" s="51">
        <v>46273</v>
      </c>
      <c r="X1468" t="s">
        <v>1747</v>
      </c>
      <c r="Y1468" t="s">
        <v>492</v>
      </c>
    </row>
    <row r="1469" spans="1:25" ht="15" customHeight="1" x14ac:dyDescent="0.35">
      <c r="A1469">
        <v>4</v>
      </c>
      <c r="B1469" s="50">
        <v>46273.708333333343</v>
      </c>
      <c r="C1469">
        <v>11708768</v>
      </c>
      <c r="D1469">
        <v>100006741188</v>
      </c>
      <c r="E1469" t="s">
        <v>1726</v>
      </c>
      <c r="F1469">
        <v>100</v>
      </c>
      <c r="G1469" t="s">
        <v>1745</v>
      </c>
      <c r="H1469" t="s">
        <v>1760</v>
      </c>
      <c r="I1469">
        <v>6033801</v>
      </c>
      <c r="J1469">
        <v>4</v>
      </c>
      <c r="K1469" t="s">
        <v>2347</v>
      </c>
      <c r="L1469" t="s">
        <v>2348</v>
      </c>
      <c r="N1469">
        <v>0</v>
      </c>
      <c r="O1469">
        <v>1</v>
      </c>
      <c r="P1469">
        <v>1</v>
      </c>
      <c r="Q1469">
        <v>1</v>
      </c>
      <c r="R1469">
        <v>0</v>
      </c>
      <c r="S1469">
        <v>0</v>
      </c>
      <c r="T1469">
        <v>0</v>
      </c>
      <c r="U1469" s="50">
        <v>46273.696608796286</v>
      </c>
      <c r="V1469" s="50">
        <v>46273.696608796286</v>
      </c>
      <c r="W1469" s="51">
        <v>46273</v>
      </c>
      <c r="X1469" t="s">
        <v>1747</v>
      </c>
      <c r="Y1469" t="s">
        <v>492</v>
      </c>
    </row>
    <row r="1470" spans="1:25" ht="15" customHeight="1" x14ac:dyDescent="0.35">
      <c r="A1470">
        <v>4</v>
      </c>
      <c r="B1470" s="50">
        <v>46273.708333333343</v>
      </c>
      <c r="C1470">
        <v>11708769</v>
      </c>
      <c r="D1470">
        <v>100006741188</v>
      </c>
      <c r="E1470" t="s">
        <v>1726</v>
      </c>
      <c r="F1470">
        <v>100</v>
      </c>
      <c r="G1470" t="s">
        <v>1745</v>
      </c>
      <c r="H1470" t="s">
        <v>1760</v>
      </c>
      <c r="I1470">
        <v>6033801</v>
      </c>
      <c r="J1470">
        <v>4</v>
      </c>
      <c r="K1470" t="s">
        <v>2349</v>
      </c>
      <c r="L1470" t="s">
        <v>2350</v>
      </c>
      <c r="N1470">
        <v>0</v>
      </c>
      <c r="O1470">
        <v>1</v>
      </c>
      <c r="P1470">
        <v>1</v>
      </c>
      <c r="Q1470">
        <v>1</v>
      </c>
      <c r="R1470">
        <v>0</v>
      </c>
      <c r="S1470">
        <v>0</v>
      </c>
      <c r="T1470">
        <v>0</v>
      </c>
      <c r="U1470" s="50">
        <v>46273.696608796286</v>
      </c>
      <c r="V1470" s="50">
        <v>46273.696608796286</v>
      </c>
      <c r="W1470" s="51">
        <v>46273</v>
      </c>
      <c r="X1470" t="s">
        <v>1747</v>
      </c>
      <c r="Y1470" t="s">
        <v>492</v>
      </c>
    </row>
    <row r="1471" spans="1:25" ht="15" customHeight="1" x14ac:dyDescent="0.35">
      <c r="A1471">
        <v>4</v>
      </c>
      <c r="B1471" s="50">
        <v>46273.708333333343</v>
      </c>
      <c r="C1471">
        <v>11708770</v>
      </c>
      <c r="D1471">
        <v>100006741188</v>
      </c>
      <c r="E1471" t="s">
        <v>1726</v>
      </c>
      <c r="F1471">
        <v>100</v>
      </c>
      <c r="G1471" t="s">
        <v>1745</v>
      </c>
      <c r="H1471" t="s">
        <v>1760</v>
      </c>
      <c r="I1471">
        <v>6033801</v>
      </c>
      <c r="J1471">
        <v>4</v>
      </c>
      <c r="K1471" t="s">
        <v>2337</v>
      </c>
      <c r="L1471" t="s">
        <v>2338</v>
      </c>
      <c r="N1471">
        <v>0</v>
      </c>
      <c r="O1471">
        <v>2</v>
      </c>
      <c r="P1471">
        <v>2</v>
      </c>
      <c r="Q1471">
        <v>2</v>
      </c>
      <c r="R1471">
        <v>0</v>
      </c>
      <c r="S1471">
        <v>0</v>
      </c>
      <c r="T1471">
        <v>0</v>
      </c>
      <c r="U1471" s="50">
        <v>46273.696608796286</v>
      </c>
      <c r="V1471" s="50">
        <v>46273.696608796286</v>
      </c>
      <c r="W1471" s="51">
        <v>46273</v>
      </c>
      <c r="X1471" t="s">
        <v>1747</v>
      </c>
      <c r="Y1471" t="s">
        <v>492</v>
      </c>
    </row>
    <row r="1472" spans="1:25" ht="15" customHeight="1" x14ac:dyDescent="0.35">
      <c r="A1472">
        <v>4</v>
      </c>
      <c r="B1472" s="50">
        <v>46273.708333333343</v>
      </c>
      <c r="C1472">
        <v>11708771</v>
      </c>
      <c r="D1472">
        <v>100006741188</v>
      </c>
      <c r="E1472" t="s">
        <v>1726</v>
      </c>
      <c r="F1472">
        <v>100</v>
      </c>
      <c r="G1472" t="s">
        <v>1745</v>
      </c>
      <c r="H1472" t="s">
        <v>1760</v>
      </c>
      <c r="I1472">
        <v>6033801</v>
      </c>
      <c r="J1472">
        <v>4</v>
      </c>
      <c r="K1472" t="s">
        <v>1909</v>
      </c>
      <c r="L1472" t="s">
        <v>1910</v>
      </c>
      <c r="N1472">
        <v>0</v>
      </c>
      <c r="O1472">
        <v>1</v>
      </c>
      <c r="P1472">
        <v>1</v>
      </c>
      <c r="Q1472">
        <v>1</v>
      </c>
      <c r="R1472">
        <v>0</v>
      </c>
      <c r="S1472">
        <v>0</v>
      </c>
      <c r="T1472">
        <v>0</v>
      </c>
      <c r="U1472" s="50">
        <v>46273.696608796286</v>
      </c>
      <c r="V1472" s="50">
        <v>46273.696608796286</v>
      </c>
      <c r="W1472" s="51">
        <v>46273</v>
      </c>
      <c r="X1472" t="s">
        <v>1747</v>
      </c>
      <c r="Y1472" t="s">
        <v>492</v>
      </c>
    </row>
    <row r="1473" spans="1:25" ht="15" customHeight="1" x14ac:dyDescent="0.35">
      <c r="A1473">
        <v>4</v>
      </c>
      <c r="B1473" s="50">
        <v>46273.708333333343</v>
      </c>
      <c r="C1473">
        <v>11708772</v>
      </c>
      <c r="D1473">
        <v>100006741188</v>
      </c>
      <c r="E1473" t="s">
        <v>1726</v>
      </c>
      <c r="F1473">
        <v>100</v>
      </c>
      <c r="G1473" t="s">
        <v>1745</v>
      </c>
      <c r="H1473" t="s">
        <v>1760</v>
      </c>
      <c r="I1473">
        <v>6033801</v>
      </c>
      <c r="J1473">
        <v>4</v>
      </c>
      <c r="K1473" t="s">
        <v>2351</v>
      </c>
      <c r="L1473" t="s">
        <v>2352</v>
      </c>
      <c r="N1473">
        <v>0</v>
      </c>
      <c r="O1473">
        <v>1</v>
      </c>
      <c r="P1473">
        <v>1</v>
      </c>
      <c r="Q1473">
        <v>1</v>
      </c>
      <c r="R1473">
        <v>0</v>
      </c>
      <c r="S1473">
        <v>0</v>
      </c>
      <c r="T1473">
        <v>0</v>
      </c>
      <c r="U1473" s="50">
        <v>46273.696608796286</v>
      </c>
      <c r="V1473" s="50">
        <v>46273.696608796286</v>
      </c>
      <c r="W1473" s="51">
        <v>46273</v>
      </c>
      <c r="X1473" t="s">
        <v>1747</v>
      </c>
      <c r="Y1473" t="s">
        <v>492</v>
      </c>
    </row>
    <row r="1474" spans="1:25" ht="15" customHeight="1" x14ac:dyDescent="0.35">
      <c r="A1474">
        <v>4</v>
      </c>
      <c r="B1474" s="50">
        <v>46273.708333333343</v>
      </c>
      <c r="C1474">
        <v>11708773</v>
      </c>
      <c r="D1474">
        <v>100006741189</v>
      </c>
      <c r="E1474" t="s">
        <v>1726</v>
      </c>
      <c r="F1474">
        <v>100</v>
      </c>
      <c r="G1474" t="s">
        <v>1745</v>
      </c>
      <c r="H1474" t="s">
        <v>1760</v>
      </c>
      <c r="I1474">
        <v>6036801</v>
      </c>
      <c r="J1474">
        <v>3</v>
      </c>
      <c r="K1474" t="s">
        <v>2353</v>
      </c>
      <c r="L1474" t="s">
        <v>2354</v>
      </c>
      <c r="N1474">
        <v>0</v>
      </c>
      <c r="O1474">
        <v>1</v>
      </c>
      <c r="P1474">
        <v>1</v>
      </c>
      <c r="Q1474">
        <v>1</v>
      </c>
      <c r="R1474">
        <v>0</v>
      </c>
      <c r="S1474">
        <v>0</v>
      </c>
      <c r="T1474">
        <v>0</v>
      </c>
      <c r="U1474" s="50">
        <v>46273.696608796286</v>
      </c>
      <c r="V1474" s="50">
        <v>46273.696608796286</v>
      </c>
      <c r="W1474" s="51">
        <v>46273</v>
      </c>
      <c r="X1474" t="s">
        <v>1747</v>
      </c>
      <c r="Y1474" t="s">
        <v>492</v>
      </c>
    </row>
    <row r="1475" spans="1:25" ht="15" customHeight="1" x14ac:dyDescent="0.35">
      <c r="A1475">
        <v>4</v>
      </c>
      <c r="B1475" s="50">
        <v>46273.708333333343</v>
      </c>
      <c r="C1475">
        <v>11708801</v>
      </c>
      <c r="D1475">
        <v>100006741195</v>
      </c>
      <c r="E1475" t="s">
        <v>1726</v>
      </c>
      <c r="F1475">
        <v>100</v>
      </c>
      <c r="G1475" t="s">
        <v>1745</v>
      </c>
      <c r="H1475" t="s">
        <v>1760</v>
      </c>
      <c r="I1475">
        <v>6033802</v>
      </c>
      <c r="J1475">
        <v>1</v>
      </c>
      <c r="K1475" t="s">
        <v>2355</v>
      </c>
      <c r="L1475" t="s">
        <v>2356</v>
      </c>
      <c r="N1475">
        <v>0</v>
      </c>
      <c r="O1475">
        <v>3</v>
      </c>
      <c r="P1475">
        <v>3</v>
      </c>
      <c r="Q1475">
        <v>3</v>
      </c>
      <c r="R1475">
        <v>0</v>
      </c>
      <c r="S1475">
        <v>0</v>
      </c>
      <c r="T1475">
        <v>0</v>
      </c>
      <c r="U1475" s="50">
        <v>46273.697268518517</v>
      </c>
      <c r="V1475" s="50">
        <v>46273.697268518517</v>
      </c>
      <c r="W1475" s="51">
        <v>46273</v>
      </c>
      <c r="X1475" t="s">
        <v>1747</v>
      </c>
      <c r="Y1475" t="s">
        <v>492</v>
      </c>
    </row>
    <row r="1476" spans="1:25" ht="15" customHeight="1" x14ac:dyDescent="0.35">
      <c r="A1476">
        <v>4</v>
      </c>
      <c r="B1476" s="50">
        <v>46273.708333333343</v>
      </c>
      <c r="C1476">
        <v>11708802</v>
      </c>
      <c r="D1476">
        <v>100006741195</v>
      </c>
      <c r="E1476" t="s">
        <v>1726</v>
      </c>
      <c r="F1476">
        <v>100</v>
      </c>
      <c r="G1476" t="s">
        <v>1745</v>
      </c>
      <c r="H1476" t="s">
        <v>1760</v>
      </c>
      <c r="I1476">
        <v>6033802</v>
      </c>
      <c r="J1476">
        <v>1</v>
      </c>
      <c r="K1476" t="s">
        <v>2075</v>
      </c>
      <c r="L1476" t="s">
        <v>2076</v>
      </c>
      <c r="N1476">
        <v>0</v>
      </c>
      <c r="O1476">
        <v>3</v>
      </c>
      <c r="P1476">
        <v>3</v>
      </c>
      <c r="Q1476">
        <v>3</v>
      </c>
      <c r="R1476">
        <v>0</v>
      </c>
      <c r="S1476">
        <v>0</v>
      </c>
      <c r="T1476">
        <v>0</v>
      </c>
      <c r="U1476" s="50">
        <v>46273.697268518517</v>
      </c>
      <c r="V1476" s="50">
        <v>46273.697268518517</v>
      </c>
      <c r="W1476" s="51">
        <v>46273</v>
      </c>
      <c r="X1476" t="s">
        <v>1747</v>
      </c>
      <c r="Y1476" t="s">
        <v>492</v>
      </c>
    </row>
    <row r="1477" spans="1:25" ht="15" customHeight="1" x14ac:dyDescent="0.35">
      <c r="A1477">
        <v>4</v>
      </c>
      <c r="B1477" s="50">
        <v>46273.708333333343</v>
      </c>
      <c r="C1477">
        <v>11708813</v>
      </c>
      <c r="D1477">
        <v>100006741199</v>
      </c>
      <c r="E1477" t="s">
        <v>1726</v>
      </c>
      <c r="F1477">
        <v>100</v>
      </c>
      <c r="G1477" t="s">
        <v>1745</v>
      </c>
      <c r="H1477" t="s">
        <v>1760</v>
      </c>
      <c r="I1477">
        <v>6036601</v>
      </c>
      <c r="J1477">
        <v>1</v>
      </c>
      <c r="K1477" t="s">
        <v>2359</v>
      </c>
      <c r="L1477" t="s">
        <v>2360</v>
      </c>
      <c r="M1477" t="s">
        <v>418</v>
      </c>
      <c r="N1477">
        <v>2</v>
      </c>
      <c r="O1477">
        <v>3</v>
      </c>
      <c r="P1477">
        <v>3</v>
      </c>
      <c r="Q1477">
        <v>3</v>
      </c>
      <c r="R1477">
        <v>0</v>
      </c>
      <c r="S1477">
        <v>0</v>
      </c>
      <c r="T1477">
        <v>0</v>
      </c>
      <c r="U1477" s="50">
        <v>46273.697268518517</v>
      </c>
      <c r="V1477" s="50">
        <v>46273.705381944441</v>
      </c>
      <c r="W1477" s="51">
        <v>46273</v>
      </c>
      <c r="X1477" t="s">
        <v>1747</v>
      </c>
      <c r="Y1477" t="s">
        <v>492</v>
      </c>
    </row>
    <row r="1478" spans="1:25" ht="15" customHeight="1" x14ac:dyDescent="0.35">
      <c r="A1478">
        <v>4</v>
      </c>
      <c r="B1478" s="50">
        <v>46273.708333333343</v>
      </c>
      <c r="C1478">
        <v>11708814</v>
      </c>
      <c r="D1478">
        <v>100006741199</v>
      </c>
      <c r="E1478" t="s">
        <v>1726</v>
      </c>
      <c r="F1478">
        <v>100</v>
      </c>
      <c r="G1478" t="s">
        <v>1745</v>
      </c>
      <c r="H1478" t="s">
        <v>1760</v>
      </c>
      <c r="I1478">
        <v>6036601</v>
      </c>
      <c r="J1478">
        <v>1</v>
      </c>
      <c r="K1478" t="s">
        <v>2361</v>
      </c>
      <c r="L1478" t="s">
        <v>2362</v>
      </c>
      <c r="M1478" t="s">
        <v>418</v>
      </c>
      <c r="N1478">
        <v>2</v>
      </c>
      <c r="O1478">
        <v>3</v>
      </c>
      <c r="P1478">
        <v>3</v>
      </c>
      <c r="Q1478">
        <v>3</v>
      </c>
      <c r="R1478">
        <v>0</v>
      </c>
      <c r="S1478">
        <v>0</v>
      </c>
      <c r="T1478">
        <v>0</v>
      </c>
      <c r="U1478" s="50">
        <v>46273.697268518517</v>
      </c>
      <c r="V1478" s="50">
        <v>46273.705381944441</v>
      </c>
      <c r="W1478" s="51">
        <v>46273</v>
      </c>
      <c r="X1478" t="s">
        <v>1747</v>
      </c>
      <c r="Y1478" t="s">
        <v>492</v>
      </c>
    </row>
    <row r="1479" spans="1:25" ht="15" customHeight="1" x14ac:dyDescent="0.35">
      <c r="A1479">
        <v>4</v>
      </c>
      <c r="B1479" s="50">
        <v>46273.708333333343</v>
      </c>
      <c r="C1479">
        <v>11708828</v>
      </c>
      <c r="D1479">
        <v>100006741209</v>
      </c>
      <c r="E1479" t="s">
        <v>1726</v>
      </c>
      <c r="F1479">
        <v>100</v>
      </c>
      <c r="G1479" t="s">
        <v>1745</v>
      </c>
      <c r="H1479" t="s">
        <v>1760</v>
      </c>
      <c r="I1479">
        <v>6037501</v>
      </c>
      <c r="J1479">
        <v>3</v>
      </c>
      <c r="K1479" t="s">
        <v>1913</v>
      </c>
      <c r="L1479" t="s">
        <v>1914</v>
      </c>
      <c r="N1479">
        <v>0</v>
      </c>
      <c r="O1479">
        <v>1</v>
      </c>
      <c r="P1479">
        <v>1</v>
      </c>
      <c r="Q1479">
        <v>1</v>
      </c>
      <c r="R1479">
        <v>0</v>
      </c>
      <c r="S1479">
        <v>0</v>
      </c>
      <c r="T1479">
        <v>0</v>
      </c>
      <c r="U1479" s="50">
        <v>46273.697280092587</v>
      </c>
      <c r="V1479" s="50">
        <v>46273.697280092587</v>
      </c>
      <c r="W1479" s="51">
        <v>46273</v>
      </c>
      <c r="X1479" t="s">
        <v>1747</v>
      </c>
      <c r="Y1479" t="s">
        <v>492</v>
      </c>
    </row>
    <row r="1480" spans="1:25" ht="15" customHeight="1" x14ac:dyDescent="0.35">
      <c r="A1480">
        <v>4</v>
      </c>
      <c r="B1480" s="50">
        <v>46273.708333333343</v>
      </c>
      <c r="C1480">
        <v>11708829</v>
      </c>
      <c r="D1480">
        <v>100006741209</v>
      </c>
      <c r="E1480" t="s">
        <v>1726</v>
      </c>
      <c r="F1480">
        <v>100</v>
      </c>
      <c r="G1480" t="s">
        <v>1745</v>
      </c>
      <c r="H1480" t="s">
        <v>1760</v>
      </c>
      <c r="I1480">
        <v>6037501</v>
      </c>
      <c r="J1480">
        <v>3</v>
      </c>
      <c r="K1480" t="s">
        <v>2365</v>
      </c>
      <c r="L1480" t="s">
        <v>2366</v>
      </c>
      <c r="N1480">
        <v>0</v>
      </c>
      <c r="O1480">
        <v>1</v>
      </c>
      <c r="P1480">
        <v>1</v>
      </c>
      <c r="Q1480">
        <v>1</v>
      </c>
      <c r="R1480">
        <v>0</v>
      </c>
      <c r="S1480">
        <v>0</v>
      </c>
      <c r="T1480">
        <v>0</v>
      </c>
      <c r="U1480" s="50">
        <v>46273.697280092587</v>
      </c>
      <c r="V1480" s="50">
        <v>46273.697280092587</v>
      </c>
      <c r="W1480" s="51">
        <v>46273</v>
      </c>
      <c r="X1480" t="s">
        <v>1747</v>
      </c>
      <c r="Y1480" t="s">
        <v>492</v>
      </c>
    </row>
    <row r="1481" spans="1:25" ht="15" customHeight="1" x14ac:dyDescent="0.35">
      <c r="A1481">
        <v>4</v>
      </c>
      <c r="B1481" s="50">
        <v>46273.708333333343</v>
      </c>
      <c r="C1481">
        <v>11708830</v>
      </c>
      <c r="D1481">
        <v>100006741209</v>
      </c>
      <c r="E1481" t="s">
        <v>1726</v>
      </c>
      <c r="F1481">
        <v>100</v>
      </c>
      <c r="G1481" t="s">
        <v>1745</v>
      </c>
      <c r="H1481" t="s">
        <v>1760</v>
      </c>
      <c r="I1481">
        <v>6037501</v>
      </c>
      <c r="J1481">
        <v>3</v>
      </c>
      <c r="K1481" t="s">
        <v>1785</v>
      </c>
      <c r="L1481" t="s">
        <v>1786</v>
      </c>
      <c r="N1481">
        <v>0</v>
      </c>
      <c r="O1481">
        <v>1</v>
      </c>
      <c r="P1481">
        <v>1</v>
      </c>
      <c r="Q1481">
        <v>1</v>
      </c>
      <c r="R1481">
        <v>0</v>
      </c>
      <c r="S1481">
        <v>0</v>
      </c>
      <c r="T1481">
        <v>0</v>
      </c>
      <c r="U1481" s="50">
        <v>46273.697280092587</v>
      </c>
      <c r="V1481" s="50">
        <v>46273.697280092587</v>
      </c>
      <c r="W1481" s="51">
        <v>46273</v>
      </c>
      <c r="X1481" t="s">
        <v>1747</v>
      </c>
      <c r="Y1481" t="s">
        <v>492</v>
      </c>
    </row>
    <row r="1482" spans="1:25" ht="15" customHeight="1" x14ac:dyDescent="0.35">
      <c r="A1482">
        <v>4</v>
      </c>
      <c r="B1482" s="50">
        <v>46273.708333333343</v>
      </c>
      <c r="C1482">
        <v>11708831</v>
      </c>
      <c r="D1482">
        <v>100006741209</v>
      </c>
      <c r="E1482" t="s">
        <v>1726</v>
      </c>
      <c r="F1482">
        <v>100</v>
      </c>
      <c r="G1482" t="s">
        <v>1745</v>
      </c>
      <c r="H1482" t="s">
        <v>1760</v>
      </c>
      <c r="I1482">
        <v>6037501</v>
      </c>
      <c r="J1482">
        <v>3</v>
      </c>
      <c r="K1482" t="s">
        <v>2249</v>
      </c>
      <c r="L1482" t="s">
        <v>2250</v>
      </c>
      <c r="N1482">
        <v>0</v>
      </c>
      <c r="O1482">
        <v>2</v>
      </c>
      <c r="P1482">
        <v>2</v>
      </c>
      <c r="Q1482">
        <v>2</v>
      </c>
      <c r="R1482">
        <v>0</v>
      </c>
      <c r="S1482">
        <v>0</v>
      </c>
      <c r="T1482">
        <v>0</v>
      </c>
      <c r="U1482" s="50">
        <v>46273.697280092587</v>
      </c>
      <c r="V1482" s="50">
        <v>46273.697280092587</v>
      </c>
      <c r="W1482" s="51">
        <v>46273</v>
      </c>
      <c r="X1482" t="s">
        <v>1747</v>
      </c>
      <c r="Y1482" t="s">
        <v>492</v>
      </c>
    </row>
    <row r="1483" spans="1:25" ht="15" customHeight="1" x14ac:dyDescent="0.35">
      <c r="A1483">
        <v>4</v>
      </c>
      <c r="B1483" s="50">
        <v>46273.708333333343</v>
      </c>
      <c r="C1483">
        <v>11708833</v>
      </c>
      <c r="D1483">
        <v>100006741211</v>
      </c>
      <c r="E1483" t="s">
        <v>1726</v>
      </c>
      <c r="F1483">
        <v>100</v>
      </c>
      <c r="G1483" t="s">
        <v>1745</v>
      </c>
      <c r="H1483" t="s">
        <v>1760</v>
      </c>
      <c r="I1483">
        <v>6037401</v>
      </c>
      <c r="J1483">
        <v>4</v>
      </c>
      <c r="K1483" t="s">
        <v>1885</v>
      </c>
      <c r="L1483" t="s">
        <v>1886</v>
      </c>
      <c r="N1483">
        <v>0</v>
      </c>
      <c r="O1483">
        <v>2</v>
      </c>
      <c r="P1483">
        <v>2</v>
      </c>
      <c r="Q1483">
        <v>2</v>
      </c>
      <c r="R1483">
        <v>0</v>
      </c>
      <c r="S1483">
        <v>0</v>
      </c>
      <c r="T1483">
        <v>0</v>
      </c>
      <c r="U1483" s="50">
        <v>46273.697291666656</v>
      </c>
      <c r="V1483" s="50">
        <v>46273.697291666656</v>
      </c>
      <c r="W1483" s="51">
        <v>46273</v>
      </c>
      <c r="X1483" t="s">
        <v>1747</v>
      </c>
      <c r="Y1483" t="s">
        <v>492</v>
      </c>
    </row>
    <row r="1484" spans="1:25" ht="15" customHeight="1" x14ac:dyDescent="0.35">
      <c r="A1484">
        <v>4</v>
      </c>
      <c r="B1484" s="50">
        <v>46273.708333333343</v>
      </c>
      <c r="C1484">
        <v>11708844</v>
      </c>
      <c r="D1484">
        <v>100006741218</v>
      </c>
      <c r="E1484" t="s">
        <v>1726</v>
      </c>
      <c r="F1484">
        <v>100</v>
      </c>
      <c r="G1484" t="s">
        <v>1745</v>
      </c>
      <c r="H1484" t="s">
        <v>1760</v>
      </c>
      <c r="I1484">
        <v>6037801</v>
      </c>
      <c r="J1484">
        <v>2</v>
      </c>
      <c r="K1484" t="s">
        <v>2367</v>
      </c>
      <c r="L1484" t="s">
        <v>2368</v>
      </c>
      <c r="N1484">
        <v>0</v>
      </c>
      <c r="O1484">
        <v>2</v>
      </c>
      <c r="P1484">
        <v>2</v>
      </c>
      <c r="Q1484">
        <v>2</v>
      </c>
      <c r="R1484">
        <v>0</v>
      </c>
      <c r="S1484">
        <v>0</v>
      </c>
      <c r="T1484">
        <v>0</v>
      </c>
      <c r="U1484" s="50">
        <v>46273.698657407411</v>
      </c>
      <c r="V1484" s="50">
        <v>46273.698657407411</v>
      </c>
      <c r="W1484" s="51">
        <v>46273</v>
      </c>
      <c r="X1484" t="s">
        <v>1747</v>
      </c>
      <c r="Y1484" t="s">
        <v>492</v>
      </c>
    </row>
    <row r="1485" spans="1:25" ht="15" customHeight="1" x14ac:dyDescent="0.35">
      <c r="A1485">
        <v>4</v>
      </c>
      <c r="B1485" s="50">
        <v>46273.708333333343</v>
      </c>
      <c r="C1485">
        <v>11708845</v>
      </c>
      <c r="D1485">
        <v>100006741218</v>
      </c>
      <c r="E1485" t="s">
        <v>1726</v>
      </c>
      <c r="F1485">
        <v>100</v>
      </c>
      <c r="G1485" t="s">
        <v>1745</v>
      </c>
      <c r="H1485" t="s">
        <v>1760</v>
      </c>
      <c r="I1485">
        <v>6037801</v>
      </c>
      <c r="J1485">
        <v>2</v>
      </c>
      <c r="K1485" t="s">
        <v>1951</v>
      </c>
      <c r="L1485" t="s">
        <v>1952</v>
      </c>
      <c r="N1485">
        <v>0</v>
      </c>
      <c r="O1485">
        <v>2</v>
      </c>
      <c r="P1485">
        <v>2</v>
      </c>
      <c r="Q1485">
        <v>2</v>
      </c>
      <c r="R1485">
        <v>0</v>
      </c>
      <c r="S1485">
        <v>0</v>
      </c>
      <c r="T1485">
        <v>0</v>
      </c>
      <c r="U1485" s="50">
        <v>46273.698657407411</v>
      </c>
      <c r="V1485" s="50">
        <v>46273.698657407411</v>
      </c>
      <c r="W1485" s="51">
        <v>46273</v>
      </c>
      <c r="X1485" t="s">
        <v>1747</v>
      </c>
      <c r="Y1485" t="s">
        <v>492</v>
      </c>
    </row>
    <row r="1486" spans="1:25" ht="15" customHeight="1" x14ac:dyDescent="0.35">
      <c r="A1486">
        <v>4</v>
      </c>
      <c r="B1486" s="50">
        <v>46273.708333333343</v>
      </c>
      <c r="C1486">
        <v>11708860</v>
      </c>
      <c r="D1486">
        <v>100006741229</v>
      </c>
      <c r="E1486" t="s">
        <v>1726</v>
      </c>
      <c r="F1486">
        <v>100</v>
      </c>
      <c r="G1486" t="s">
        <v>1745</v>
      </c>
      <c r="H1486" t="s">
        <v>1760</v>
      </c>
      <c r="I1486">
        <v>6038201</v>
      </c>
      <c r="J1486">
        <v>1</v>
      </c>
      <c r="K1486" t="s">
        <v>2179</v>
      </c>
      <c r="L1486" t="s">
        <v>2180</v>
      </c>
      <c r="N1486">
        <v>0</v>
      </c>
      <c r="O1486">
        <v>1</v>
      </c>
      <c r="P1486">
        <v>1</v>
      </c>
      <c r="Q1486">
        <v>1</v>
      </c>
      <c r="R1486">
        <v>0</v>
      </c>
      <c r="S1486">
        <v>0</v>
      </c>
      <c r="T1486">
        <v>0</v>
      </c>
      <c r="U1486" s="50">
        <v>46273.700046296297</v>
      </c>
      <c r="V1486" s="50">
        <v>46273.700046296297</v>
      </c>
      <c r="W1486" s="51">
        <v>46273</v>
      </c>
      <c r="X1486" t="s">
        <v>1747</v>
      </c>
      <c r="Y1486" t="s">
        <v>492</v>
      </c>
    </row>
    <row r="1487" spans="1:25" ht="15" customHeight="1" x14ac:dyDescent="0.35">
      <c r="A1487">
        <v>4</v>
      </c>
      <c r="B1487" s="50">
        <v>46273.708333333343</v>
      </c>
      <c r="C1487">
        <v>11708861</v>
      </c>
      <c r="D1487">
        <v>100006741229</v>
      </c>
      <c r="E1487" t="s">
        <v>1726</v>
      </c>
      <c r="F1487">
        <v>100</v>
      </c>
      <c r="G1487" t="s">
        <v>1745</v>
      </c>
      <c r="H1487" t="s">
        <v>1760</v>
      </c>
      <c r="I1487">
        <v>6038201</v>
      </c>
      <c r="J1487">
        <v>1</v>
      </c>
      <c r="K1487" t="s">
        <v>2369</v>
      </c>
      <c r="L1487" t="s">
        <v>2370</v>
      </c>
      <c r="N1487">
        <v>0</v>
      </c>
      <c r="O1487">
        <v>3</v>
      </c>
      <c r="P1487">
        <v>3</v>
      </c>
      <c r="Q1487">
        <v>3</v>
      </c>
      <c r="R1487">
        <v>0</v>
      </c>
      <c r="S1487">
        <v>0</v>
      </c>
      <c r="T1487">
        <v>0</v>
      </c>
      <c r="U1487" s="50">
        <v>46273.700046296297</v>
      </c>
      <c r="V1487" s="50">
        <v>46273.700046296297</v>
      </c>
      <c r="W1487" s="51">
        <v>46273</v>
      </c>
      <c r="X1487" t="s">
        <v>1747</v>
      </c>
      <c r="Y1487" t="s">
        <v>492</v>
      </c>
    </row>
    <row r="1488" spans="1:25" ht="15" customHeight="1" x14ac:dyDescent="0.35">
      <c r="A1488">
        <v>4</v>
      </c>
      <c r="B1488" s="50">
        <v>46273.708333333343</v>
      </c>
      <c r="C1488">
        <v>11708863</v>
      </c>
      <c r="D1488">
        <v>100006741231</v>
      </c>
      <c r="E1488" t="s">
        <v>1726</v>
      </c>
      <c r="F1488">
        <v>100</v>
      </c>
      <c r="G1488" t="s">
        <v>1745</v>
      </c>
      <c r="H1488" t="s">
        <v>1760</v>
      </c>
      <c r="I1488">
        <v>6038501</v>
      </c>
      <c r="J1488">
        <v>3</v>
      </c>
      <c r="K1488" t="s">
        <v>2371</v>
      </c>
      <c r="L1488" t="s">
        <v>2372</v>
      </c>
      <c r="N1488">
        <v>0</v>
      </c>
      <c r="O1488">
        <v>1</v>
      </c>
      <c r="P1488">
        <v>1</v>
      </c>
      <c r="Q1488">
        <v>1</v>
      </c>
      <c r="R1488">
        <v>0</v>
      </c>
      <c r="S1488">
        <v>0</v>
      </c>
      <c r="T1488">
        <v>0</v>
      </c>
      <c r="U1488" s="50">
        <v>46273.700729166667</v>
      </c>
      <c r="V1488" s="50">
        <v>46273.700729166667</v>
      </c>
      <c r="W1488" s="51">
        <v>46273</v>
      </c>
      <c r="X1488" t="s">
        <v>1747</v>
      </c>
      <c r="Y1488" t="s">
        <v>492</v>
      </c>
    </row>
    <row r="1489" spans="1:25" ht="15" customHeight="1" x14ac:dyDescent="0.35">
      <c r="A1489">
        <v>4</v>
      </c>
      <c r="B1489" s="50">
        <v>46273.708333333343</v>
      </c>
      <c r="C1489">
        <v>11708864</v>
      </c>
      <c r="D1489">
        <v>100006741231</v>
      </c>
      <c r="E1489" t="s">
        <v>1726</v>
      </c>
      <c r="F1489">
        <v>100</v>
      </c>
      <c r="G1489" t="s">
        <v>1745</v>
      </c>
      <c r="H1489" t="s">
        <v>1760</v>
      </c>
      <c r="I1489">
        <v>6038501</v>
      </c>
      <c r="J1489">
        <v>3</v>
      </c>
      <c r="K1489" t="s">
        <v>1855</v>
      </c>
      <c r="L1489" t="s">
        <v>1856</v>
      </c>
      <c r="N1489">
        <v>0</v>
      </c>
      <c r="O1489">
        <v>1</v>
      </c>
      <c r="P1489">
        <v>1</v>
      </c>
      <c r="Q1489">
        <v>1</v>
      </c>
      <c r="R1489">
        <v>0</v>
      </c>
      <c r="S1489">
        <v>0</v>
      </c>
      <c r="T1489">
        <v>0</v>
      </c>
      <c r="U1489" s="50">
        <v>46273.700729166667</v>
      </c>
      <c r="V1489" s="50">
        <v>46273.700729166667</v>
      </c>
      <c r="W1489" s="51">
        <v>46273</v>
      </c>
      <c r="X1489" t="s">
        <v>1747</v>
      </c>
      <c r="Y1489" t="s">
        <v>492</v>
      </c>
    </row>
    <row r="1490" spans="1:25" ht="15" customHeight="1" x14ac:dyDescent="0.35">
      <c r="A1490">
        <v>4</v>
      </c>
      <c r="B1490" s="50">
        <v>46273.708333333343</v>
      </c>
      <c r="C1490">
        <v>11708865</v>
      </c>
      <c r="D1490">
        <v>100006741232</v>
      </c>
      <c r="E1490" t="s">
        <v>1726</v>
      </c>
      <c r="F1490">
        <v>100</v>
      </c>
      <c r="G1490" t="s">
        <v>1745</v>
      </c>
      <c r="H1490" t="s">
        <v>1760</v>
      </c>
      <c r="I1490">
        <v>6038601</v>
      </c>
      <c r="J1490">
        <v>4</v>
      </c>
      <c r="K1490" t="s">
        <v>1929</v>
      </c>
      <c r="L1490" t="s">
        <v>1930</v>
      </c>
      <c r="N1490">
        <v>0</v>
      </c>
      <c r="O1490">
        <v>1</v>
      </c>
      <c r="P1490">
        <v>1</v>
      </c>
      <c r="Q1490">
        <v>1</v>
      </c>
      <c r="R1490">
        <v>0</v>
      </c>
      <c r="S1490">
        <v>0</v>
      </c>
      <c r="T1490">
        <v>0</v>
      </c>
      <c r="U1490" s="50">
        <v>46273.700740740736</v>
      </c>
      <c r="V1490" s="50">
        <v>46273.700740740736</v>
      </c>
      <c r="W1490" s="51">
        <v>46273</v>
      </c>
      <c r="X1490" t="s">
        <v>1747</v>
      </c>
      <c r="Y1490" t="s">
        <v>492</v>
      </c>
    </row>
    <row r="1491" spans="1:25" ht="15" customHeight="1" x14ac:dyDescent="0.35">
      <c r="A1491">
        <v>4</v>
      </c>
      <c r="B1491" s="50">
        <v>46273.708333333343</v>
      </c>
      <c r="C1491">
        <v>11708877</v>
      </c>
      <c r="D1491">
        <v>100006741239</v>
      </c>
      <c r="E1491" t="s">
        <v>1726</v>
      </c>
      <c r="F1491">
        <v>100</v>
      </c>
      <c r="G1491" t="s">
        <v>1745</v>
      </c>
      <c r="H1491" t="s">
        <v>1760</v>
      </c>
      <c r="I1491">
        <v>6038603</v>
      </c>
      <c r="J1491">
        <v>2</v>
      </c>
      <c r="K1491" t="s">
        <v>2373</v>
      </c>
      <c r="L1491" t="s">
        <v>2374</v>
      </c>
      <c r="N1491">
        <v>0</v>
      </c>
      <c r="O1491">
        <v>1</v>
      </c>
      <c r="P1491">
        <v>1</v>
      </c>
      <c r="Q1491">
        <v>1</v>
      </c>
      <c r="R1491">
        <v>0</v>
      </c>
      <c r="S1491">
        <v>0</v>
      </c>
      <c r="T1491">
        <v>0</v>
      </c>
      <c r="U1491" s="50">
        <v>46273.700752314813</v>
      </c>
      <c r="V1491" s="50">
        <v>46273.700752314813</v>
      </c>
      <c r="W1491" s="51">
        <v>46273</v>
      </c>
      <c r="X1491" t="s">
        <v>1747</v>
      </c>
      <c r="Y1491" t="s">
        <v>492</v>
      </c>
    </row>
    <row r="1492" spans="1:25" ht="15" customHeight="1" x14ac:dyDescent="0.35">
      <c r="A1492">
        <v>4</v>
      </c>
      <c r="B1492" s="50">
        <v>46273.708333333343</v>
      </c>
      <c r="C1492">
        <v>11708878</v>
      </c>
      <c r="D1492">
        <v>100006741239</v>
      </c>
      <c r="E1492" t="s">
        <v>1726</v>
      </c>
      <c r="F1492">
        <v>100</v>
      </c>
      <c r="G1492" t="s">
        <v>1745</v>
      </c>
      <c r="H1492" t="s">
        <v>1760</v>
      </c>
      <c r="I1492">
        <v>6038603</v>
      </c>
      <c r="J1492">
        <v>2</v>
      </c>
      <c r="K1492" t="s">
        <v>2375</v>
      </c>
      <c r="L1492" t="s">
        <v>2376</v>
      </c>
      <c r="N1492">
        <v>0</v>
      </c>
      <c r="O1492">
        <v>1</v>
      </c>
      <c r="P1492">
        <v>1</v>
      </c>
      <c r="Q1492">
        <v>1</v>
      </c>
      <c r="R1492">
        <v>0</v>
      </c>
      <c r="S1492">
        <v>0</v>
      </c>
      <c r="T1492">
        <v>0</v>
      </c>
      <c r="U1492" s="50">
        <v>46273.700752314813</v>
      </c>
      <c r="V1492" s="50">
        <v>46273.700752314813</v>
      </c>
      <c r="W1492" s="51">
        <v>46273</v>
      </c>
      <c r="X1492" t="s">
        <v>1747</v>
      </c>
      <c r="Y1492" t="s">
        <v>492</v>
      </c>
    </row>
    <row r="1493" spans="1:25" ht="15" customHeight="1" x14ac:dyDescent="0.35">
      <c r="A1493">
        <v>4</v>
      </c>
      <c r="B1493" s="50">
        <v>46273.708333333343</v>
      </c>
      <c r="C1493">
        <v>11709177</v>
      </c>
      <c r="D1493">
        <v>100006741352</v>
      </c>
      <c r="E1493" t="s">
        <v>1726</v>
      </c>
      <c r="F1493">
        <v>100</v>
      </c>
      <c r="G1493" t="s">
        <v>1745</v>
      </c>
      <c r="H1493" t="s">
        <v>1760</v>
      </c>
      <c r="I1493">
        <v>6039801</v>
      </c>
      <c r="J1493">
        <v>3</v>
      </c>
      <c r="K1493" t="s">
        <v>1889</v>
      </c>
      <c r="L1493" t="s">
        <v>1890</v>
      </c>
      <c r="N1493">
        <v>0</v>
      </c>
      <c r="O1493">
        <v>2</v>
      </c>
      <c r="P1493">
        <v>2</v>
      </c>
      <c r="Q1493">
        <v>2</v>
      </c>
      <c r="R1493">
        <v>0</v>
      </c>
      <c r="S1493">
        <v>0</v>
      </c>
      <c r="T1493">
        <v>0</v>
      </c>
      <c r="U1493" s="50">
        <v>46273.701458333337</v>
      </c>
      <c r="V1493" s="50">
        <v>46273.701458333337</v>
      </c>
      <c r="W1493" s="51">
        <v>46273</v>
      </c>
      <c r="X1493" t="s">
        <v>1747</v>
      </c>
      <c r="Y1493" t="s">
        <v>492</v>
      </c>
    </row>
    <row r="1494" spans="1:25" ht="15" customHeight="1" x14ac:dyDescent="0.35">
      <c r="A1494">
        <v>4</v>
      </c>
      <c r="B1494" s="50">
        <v>46273.708333333343</v>
      </c>
      <c r="C1494">
        <v>11709354</v>
      </c>
      <c r="D1494">
        <v>100006741545</v>
      </c>
      <c r="E1494" t="s">
        <v>1726</v>
      </c>
      <c r="F1494">
        <v>100</v>
      </c>
      <c r="G1494" t="s">
        <v>1745</v>
      </c>
      <c r="H1494" t="s">
        <v>1760</v>
      </c>
      <c r="I1494">
        <v>6039501</v>
      </c>
      <c r="J1494">
        <v>1</v>
      </c>
      <c r="K1494" t="s">
        <v>2377</v>
      </c>
      <c r="L1494" t="s">
        <v>2378</v>
      </c>
      <c r="N1494">
        <v>0</v>
      </c>
      <c r="O1494">
        <v>1</v>
      </c>
      <c r="P1494">
        <v>1</v>
      </c>
      <c r="Q1494">
        <v>1</v>
      </c>
      <c r="R1494">
        <v>0</v>
      </c>
      <c r="S1494">
        <v>0</v>
      </c>
      <c r="T1494">
        <v>0</v>
      </c>
      <c r="U1494" s="50">
        <v>46273.702141203707</v>
      </c>
      <c r="V1494" s="50">
        <v>46273.702141203707</v>
      </c>
      <c r="W1494" s="51">
        <v>46273</v>
      </c>
      <c r="X1494" t="s">
        <v>1747</v>
      </c>
      <c r="Y1494" t="s">
        <v>492</v>
      </c>
    </row>
    <row r="1495" spans="1:25" ht="15" customHeight="1" x14ac:dyDescent="0.35">
      <c r="A1495">
        <v>4</v>
      </c>
      <c r="B1495" s="50">
        <v>46273.708333333343</v>
      </c>
      <c r="C1495">
        <v>11709396</v>
      </c>
      <c r="D1495">
        <v>100006741553</v>
      </c>
      <c r="E1495" t="s">
        <v>1726</v>
      </c>
      <c r="F1495">
        <v>100</v>
      </c>
      <c r="G1495" t="s">
        <v>1745</v>
      </c>
      <c r="H1495" t="s">
        <v>1760</v>
      </c>
      <c r="I1495">
        <v>5894201</v>
      </c>
      <c r="J1495">
        <v>2</v>
      </c>
      <c r="K1495" t="s">
        <v>2379</v>
      </c>
      <c r="L1495" t="s">
        <v>2380</v>
      </c>
      <c r="N1495">
        <v>0</v>
      </c>
      <c r="O1495">
        <v>1</v>
      </c>
      <c r="P1495">
        <v>1</v>
      </c>
      <c r="Q1495">
        <v>1</v>
      </c>
      <c r="R1495">
        <v>0</v>
      </c>
      <c r="S1495">
        <v>0</v>
      </c>
      <c r="T1495">
        <v>0</v>
      </c>
      <c r="U1495" s="50">
        <v>46273.7028125</v>
      </c>
      <c r="V1495" s="50">
        <v>46273.7028125</v>
      </c>
      <c r="W1495" s="51">
        <v>46273</v>
      </c>
      <c r="X1495" t="s">
        <v>1747</v>
      </c>
      <c r="Y1495" t="s">
        <v>492</v>
      </c>
    </row>
    <row r="1496" spans="1:25" ht="15" customHeight="1" x14ac:dyDescent="0.35">
      <c r="A1496">
        <v>4</v>
      </c>
      <c r="B1496" s="50">
        <v>46273.708333333343</v>
      </c>
      <c r="C1496">
        <v>11709397</v>
      </c>
      <c r="D1496">
        <v>100006741554</v>
      </c>
      <c r="E1496" t="s">
        <v>1726</v>
      </c>
      <c r="F1496">
        <v>100</v>
      </c>
      <c r="G1496" t="s">
        <v>1745</v>
      </c>
      <c r="H1496" t="s">
        <v>1760</v>
      </c>
      <c r="I1496">
        <v>5894202</v>
      </c>
      <c r="J1496">
        <v>2</v>
      </c>
      <c r="K1496" t="s">
        <v>2381</v>
      </c>
      <c r="L1496" t="s">
        <v>2382</v>
      </c>
      <c r="N1496">
        <v>0</v>
      </c>
      <c r="O1496">
        <v>1</v>
      </c>
      <c r="P1496">
        <v>1</v>
      </c>
      <c r="Q1496">
        <v>1</v>
      </c>
      <c r="R1496">
        <v>0</v>
      </c>
      <c r="S1496">
        <v>0</v>
      </c>
      <c r="T1496">
        <v>0</v>
      </c>
      <c r="U1496" s="50">
        <v>46273.7028125</v>
      </c>
      <c r="V1496" s="50">
        <v>46273.7028125</v>
      </c>
      <c r="W1496" s="51">
        <v>46273</v>
      </c>
      <c r="X1496" t="s">
        <v>1747</v>
      </c>
      <c r="Y1496" t="s">
        <v>492</v>
      </c>
    </row>
    <row r="1497" spans="1:25" ht="15" customHeight="1" x14ac:dyDescent="0.35">
      <c r="A1497">
        <v>4</v>
      </c>
      <c r="B1497" s="50">
        <v>46273.708333333343</v>
      </c>
      <c r="C1497">
        <v>11709398</v>
      </c>
      <c r="D1497">
        <v>100006741555</v>
      </c>
      <c r="E1497" t="s">
        <v>1726</v>
      </c>
      <c r="F1497">
        <v>100</v>
      </c>
      <c r="G1497" t="s">
        <v>1745</v>
      </c>
      <c r="H1497" t="s">
        <v>1760</v>
      </c>
      <c r="I1497">
        <v>5894203</v>
      </c>
      <c r="J1497">
        <v>2</v>
      </c>
      <c r="K1497" t="s">
        <v>1961</v>
      </c>
      <c r="L1497" t="s">
        <v>1962</v>
      </c>
      <c r="N1497">
        <v>0</v>
      </c>
      <c r="O1497">
        <v>2</v>
      </c>
      <c r="P1497">
        <v>2</v>
      </c>
      <c r="Q1497">
        <v>2</v>
      </c>
      <c r="R1497">
        <v>0</v>
      </c>
      <c r="S1497">
        <v>0</v>
      </c>
      <c r="T1497">
        <v>0</v>
      </c>
      <c r="U1497" s="50">
        <v>46273.7028125</v>
      </c>
      <c r="V1497" s="50">
        <v>46273.7028125</v>
      </c>
      <c r="W1497" s="51">
        <v>46273</v>
      </c>
      <c r="X1497" t="s">
        <v>1747</v>
      </c>
      <c r="Y1497" t="s">
        <v>492</v>
      </c>
    </row>
    <row r="1498" spans="1:25" ht="15" customHeight="1" x14ac:dyDescent="0.35">
      <c r="A1498">
        <v>4</v>
      </c>
      <c r="B1498" s="50">
        <v>46273.708333333343</v>
      </c>
      <c r="C1498">
        <v>11709399</v>
      </c>
      <c r="D1498">
        <v>100006741556</v>
      </c>
      <c r="E1498" t="s">
        <v>1726</v>
      </c>
      <c r="F1498">
        <v>100</v>
      </c>
      <c r="G1498" t="s">
        <v>1745</v>
      </c>
      <c r="H1498" t="s">
        <v>1760</v>
      </c>
      <c r="I1498">
        <v>5894204</v>
      </c>
      <c r="J1498">
        <v>2</v>
      </c>
      <c r="K1498" t="s">
        <v>2383</v>
      </c>
      <c r="L1498" t="s">
        <v>2384</v>
      </c>
      <c r="N1498">
        <v>0</v>
      </c>
      <c r="O1498">
        <v>10</v>
      </c>
      <c r="P1498">
        <v>10</v>
      </c>
      <c r="Q1498">
        <v>10</v>
      </c>
      <c r="R1498">
        <v>0</v>
      </c>
      <c r="S1498">
        <v>0</v>
      </c>
      <c r="T1498">
        <v>0</v>
      </c>
      <c r="U1498" s="50">
        <v>46273.7028125</v>
      </c>
      <c r="V1498" s="50">
        <v>46273.7028125</v>
      </c>
      <c r="W1498" s="51">
        <v>46273</v>
      </c>
      <c r="X1498" t="s">
        <v>1747</v>
      </c>
      <c r="Y1498" t="s">
        <v>492</v>
      </c>
    </row>
    <row r="1499" spans="1:25" ht="15" customHeight="1" x14ac:dyDescent="0.35">
      <c r="A1499">
        <v>4</v>
      </c>
      <c r="B1499" s="50">
        <v>46273.708333333343</v>
      </c>
      <c r="C1499">
        <v>11709400</v>
      </c>
      <c r="D1499">
        <v>100006741557</v>
      </c>
      <c r="E1499" t="s">
        <v>1726</v>
      </c>
      <c r="F1499">
        <v>100</v>
      </c>
      <c r="G1499" t="s">
        <v>1745</v>
      </c>
      <c r="H1499" t="s">
        <v>1760</v>
      </c>
      <c r="I1499">
        <v>5894205</v>
      </c>
      <c r="J1499">
        <v>2</v>
      </c>
      <c r="K1499" t="s">
        <v>2381</v>
      </c>
      <c r="L1499" t="s">
        <v>2382</v>
      </c>
      <c r="N1499">
        <v>0</v>
      </c>
      <c r="O1499">
        <v>4</v>
      </c>
      <c r="P1499">
        <v>4</v>
      </c>
      <c r="Q1499">
        <v>4</v>
      </c>
      <c r="R1499">
        <v>0</v>
      </c>
      <c r="S1499">
        <v>0</v>
      </c>
      <c r="T1499">
        <v>0</v>
      </c>
      <c r="U1499" s="50">
        <v>46273.7028125</v>
      </c>
      <c r="V1499" s="50">
        <v>46273.7028125</v>
      </c>
      <c r="W1499" s="51">
        <v>46273</v>
      </c>
      <c r="X1499" t="s">
        <v>1747</v>
      </c>
      <c r="Y1499" t="s">
        <v>492</v>
      </c>
    </row>
    <row r="1500" spans="1:25" ht="15" customHeight="1" x14ac:dyDescent="0.35">
      <c r="A1500">
        <v>4</v>
      </c>
      <c r="B1500" s="50">
        <v>46273.708333333343</v>
      </c>
      <c r="C1500">
        <v>11709401</v>
      </c>
      <c r="D1500">
        <v>100006741558</v>
      </c>
      <c r="E1500" t="s">
        <v>1726</v>
      </c>
      <c r="F1500">
        <v>100</v>
      </c>
      <c r="G1500" t="s">
        <v>1745</v>
      </c>
      <c r="H1500" t="s">
        <v>1760</v>
      </c>
      <c r="I1500">
        <v>5894206</v>
      </c>
      <c r="J1500">
        <v>2</v>
      </c>
      <c r="K1500" t="s">
        <v>2385</v>
      </c>
      <c r="L1500" t="s">
        <v>2386</v>
      </c>
      <c r="N1500">
        <v>0</v>
      </c>
      <c r="O1500">
        <v>3</v>
      </c>
      <c r="P1500">
        <v>3</v>
      </c>
      <c r="Q1500">
        <v>3</v>
      </c>
      <c r="R1500">
        <v>0</v>
      </c>
      <c r="S1500">
        <v>0</v>
      </c>
      <c r="T1500">
        <v>0</v>
      </c>
      <c r="U1500" s="50">
        <v>46273.7028125</v>
      </c>
      <c r="V1500" s="50">
        <v>46273.7028125</v>
      </c>
      <c r="W1500" s="51">
        <v>46273</v>
      </c>
      <c r="X1500" t="s">
        <v>1747</v>
      </c>
      <c r="Y1500" t="s">
        <v>492</v>
      </c>
    </row>
    <row r="1501" spans="1:25" ht="15" customHeight="1" x14ac:dyDescent="0.35">
      <c r="A1501">
        <v>4</v>
      </c>
      <c r="B1501" s="50">
        <v>46273.708333333343</v>
      </c>
      <c r="C1501">
        <v>11709402</v>
      </c>
      <c r="D1501">
        <v>100006741559</v>
      </c>
      <c r="E1501" t="s">
        <v>1726</v>
      </c>
      <c r="F1501">
        <v>100</v>
      </c>
      <c r="G1501" t="s">
        <v>1745</v>
      </c>
      <c r="H1501" t="s">
        <v>1760</v>
      </c>
      <c r="I1501">
        <v>5894207</v>
      </c>
      <c r="J1501">
        <v>2</v>
      </c>
      <c r="K1501" t="s">
        <v>2387</v>
      </c>
      <c r="L1501" t="s">
        <v>2388</v>
      </c>
      <c r="N1501">
        <v>0</v>
      </c>
      <c r="O1501">
        <v>9</v>
      </c>
      <c r="P1501">
        <v>9</v>
      </c>
      <c r="Q1501">
        <v>9</v>
      </c>
      <c r="R1501">
        <v>0</v>
      </c>
      <c r="S1501">
        <v>0</v>
      </c>
      <c r="T1501">
        <v>0</v>
      </c>
      <c r="U1501" s="50">
        <v>46273.7028125</v>
      </c>
      <c r="V1501" s="50">
        <v>46273.7028125</v>
      </c>
      <c r="W1501" s="51">
        <v>46273</v>
      </c>
      <c r="X1501" t="s">
        <v>1747</v>
      </c>
      <c r="Y1501" t="s">
        <v>492</v>
      </c>
    </row>
    <row r="1502" spans="1:25" ht="15" customHeight="1" x14ac:dyDescent="0.35">
      <c r="A1502">
        <v>4</v>
      </c>
      <c r="B1502" s="50">
        <v>46273.708333333343</v>
      </c>
      <c r="C1502">
        <v>11709403</v>
      </c>
      <c r="D1502">
        <v>100006741560</v>
      </c>
      <c r="E1502" t="s">
        <v>1726</v>
      </c>
      <c r="F1502">
        <v>100</v>
      </c>
      <c r="G1502" t="s">
        <v>1745</v>
      </c>
      <c r="H1502" t="s">
        <v>1760</v>
      </c>
      <c r="I1502">
        <v>5894208</v>
      </c>
      <c r="J1502">
        <v>2</v>
      </c>
      <c r="K1502" t="s">
        <v>2387</v>
      </c>
      <c r="L1502" t="s">
        <v>2388</v>
      </c>
      <c r="N1502">
        <v>0</v>
      </c>
      <c r="O1502">
        <v>4</v>
      </c>
      <c r="P1502">
        <v>4</v>
      </c>
      <c r="Q1502">
        <v>4</v>
      </c>
      <c r="R1502">
        <v>0</v>
      </c>
      <c r="S1502">
        <v>0</v>
      </c>
      <c r="T1502">
        <v>0</v>
      </c>
      <c r="U1502" s="50">
        <v>46273.7028125</v>
      </c>
      <c r="V1502" s="50">
        <v>46273.7028125</v>
      </c>
      <c r="W1502" s="51">
        <v>46273</v>
      </c>
      <c r="X1502" t="s">
        <v>1747</v>
      </c>
      <c r="Y1502" t="s">
        <v>492</v>
      </c>
    </row>
    <row r="1503" spans="1:25" ht="15" customHeight="1" x14ac:dyDescent="0.35">
      <c r="A1503">
        <v>4</v>
      </c>
      <c r="B1503" s="50">
        <v>46273.708333333343</v>
      </c>
      <c r="C1503">
        <v>11709404</v>
      </c>
      <c r="D1503">
        <v>100006741560</v>
      </c>
      <c r="E1503" t="s">
        <v>1726</v>
      </c>
      <c r="F1503">
        <v>100</v>
      </c>
      <c r="G1503" t="s">
        <v>1745</v>
      </c>
      <c r="H1503" t="s">
        <v>1760</v>
      </c>
      <c r="I1503">
        <v>5894208</v>
      </c>
      <c r="J1503">
        <v>2</v>
      </c>
      <c r="K1503" t="s">
        <v>2389</v>
      </c>
      <c r="L1503" t="s">
        <v>2390</v>
      </c>
      <c r="N1503">
        <v>0</v>
      </c>
      <c r="O1503">
        <v>2</v>
      </c>
      <c r="P1503">
        <v>2</v>
      </c>
      <c r="Q1503">
        <v>2</v>
      </c>
      <c r="R1503">
        <v>0</v>
      </c>
      <c r="S1503">
        <v>0</v>
      </c>
      <c r="T1503">
        <v>0</v>
      </c>
      <c r="U1503" s="50">
        <v>46273.7028125</v>
      </c>
      <c r="V1503" s="50">
        <v>46273.7028125</v>
      </c>
      <c r="W1503" s="51">
        <v>46273</v>
      </c>
      <c r="X1503" t="s">
        <v>1747</v>
      </c>
      <c r="Y1503" t="s">
        <v>492</v>
      </c>
    </row>
    <row r="1504" spans="1:25" ht="15" customHeight="1" x14ac:dyDescent="0.35">
      <c r="A1504">
        <v>4</v>
      </c>
      <c r="B1504" s="50">
        <v>46273.708333333343</v>
      </c>
      <c r="C1504">
        <v>11709405</v>
      </c>
      <c r="D1504">
        <v>100006741561</v>
      </c>
      <c r="E1504" t="s">
        <v>1726</v>
      </c>
      <c r="F1504">
        <v>100</v>
      </c>
      <c r="G1504" t="s">
        <v>1745</v>
      </c>
      <c r="H1504" t="s">
        <v>1760</v>
      </c>
      <c r="I1504">
        <v>5894209</v>
      </c>
      <c r="J1504">
        <v>2</v>
      </c>
      <c r="K1504" t="s">
        <v>2391</v>
      </c>
      <c r="L1504" t="s">
        <v>2392</v>
      </c>
      <c r="N1504">
        <v>0</v>
      </c>
      <c r="O1504">
        <v>2</v>
      </c>
      <c r="P1504">
        <v>2</v>
      </c>
      <c r="Q1504">
        <v>2</v>
      </c>
      <c r="R1504">
        <v>0</v>
      </c>
      <c r="S1504">
        <v>0</v>
      </c>
      <c r="T1504">
        <v>0</v>
      </c>
      <c r="U1504" s="50">
        <v>46273.7028125</v>
      </c>
      <c r="V1504" s="50">
        <v>46273.7028125</v>
      </c>
      <c r="W1504" s="51">
        <v>46273</v>
      </c>
      <c r="X1504" t="s">
        <v>1747</v>
      </c>
      <c r="Y1504" t="s">
        <v>492</v>
      </c>
    </row>
    <row r="1505" spans="1:25" ht="15" customHeight="1" x14ac:dyDescent="0.35">
      <c r="A1505">
        <v>4</v>
      </c>
      <c r="B1505" s="50">
        <v>46273.708333333343</v>
      </c>
      <c r="C1505">
        <v>11709406</v>
      </c>
      <c r="D1505">
        <v>100006741562</v>
      </c>
      <c r="E1505" t="s">
        <v>1726</v>
      </c>
      <c r="F1505">
        <v>100</v>
      </c>
      <c r="G1505" t="s">
        <v>1745</v>
      </c>
      <c r="H1505" t="s">
        <v>1760</v>
      </c>
      <c r="I1505">
        <v>5894210</v>
      </c>
      <c r="J1505">
        <v>2</v>
      </c>
      <c r="K1505" t="s">
        <v>2393</v>
      </c>
      <c r="L1505" t="s">
        <v>2394</v>
      </c>
      <c r="N1505">
        <v>0</v>
      </c>
      <c r="O1505">
        <v>1</v>
      </c>
      <c r="P1505">
        <v>1</v>
      </c>
      <c r="Q1505">
        <v>1</v>
      </c>
      <c r="R1505">
        <v>0</v>
      </c>
      <c r="S1505">
        <v>0</v>
      </c>
      <c r="T1505">
        <v>0</v>
      </c>
      <c r="U1505" s="50">
        <v>46273.7028125</v>
      </c>
      <c r="V1505" s="50">
        <v>46273.7028125</v>
      </c>
      <c r="W1505" s="51">
        <v>46273</v>
      </c>
      <c r="X1505" t="s">
        <v>1747</v>
      </c>
      <c r="Y1505" t="s">
        <v>492</v>
      </c>
    </row>
    <row r="1506" spans="1:25" ht="15" customHeight="1" x14ac:dyDescent="0.35">
      <c r="A1506">
        <v>4</v>
      </c>
      <c r="B1506" s="50">
        <v>46273.708333333343</v>
      </c>
      <c r="C1506">
        <v>11709407</v>
      </c>
      <c r="D1506">
        <v>100006741562</v>
      </c>
      <c r="E1506" t="s">
        <v>1726</v>
      </c>
      <c r="F1506">
        <v>100</v>
      </c>
      <c r="G1506" t="s">
        <v>1745</v>
      </c>
      <c r="H1506" t="s">
        <v>1760</v>
      </c>
      <c r="I1506">
        <v>5894210</v>
      </c>
      <c r="J1506">
        <v>2</v>
      </c>
      <c r="K1506" t="s">
        <v>2395</v>
      </c>
      <c r="L1506" t="s">
        <v>2396</v>
      </c>
      <c r="N1506">
        <v>0</v>
      </c>
      <c r="O1506">
        <v>8</v>
      </c>
      <c r="P1506">
        <v>8</v>
      </c>
      <c r="Q1506">
        <v>8</v>
      </c>
      <c r="R1506">
        <v>0</v>
      </c>
      <c r="S1506">
        <v>0</v>
      </c>
      <c r="T1506">
        <v>0</v>
      </c>
      <c r="U1506" s="50">
        <v>46273.7028125</v>
      </c>
      <c r="V1506" s="50">
        <v>46273.7028125</v>
      </c>
      <c r="W1506" s="51">
        <v>46273</v>
      </c>
      <c r="X1506" t="s">
        <v>1747</v>
      </c>
      <c r="Y1506" t="s">
        <v>492</v>
      </c>
    </row>
    <row r="1507" spans="1:25" ht="15" customHeight="1" x14ac:dyDescent="0.35">
      <c r="A1507">
        <v>4</v>
      </c>
      <c r="B1507" s="50">
        <v>46273.708333333343</v>
      </c>
      <c r="C1507">
        <v>11709408</v>
      </c>
      <c r="D1507">
        <v>100006741563</v>
      </c>
      <c r="E1507" t="s">
        <v>1726</v>
      </c>
      <c r="F1507">
        <v>100</v>
      </c>
      <c r="G1507" t="s">
        <v>1745</v>
      </c>
      <c r="H1507" t="s">
        <v>1760</v>
      </c>
      <c r="I1507">
        <v>5894211</v>
      </c>
      <c r="J1507">
        <v>2</v>
      </c>
      <c r="K1507" t="s">
        <v>1773</v>
      </c>
      <c r="L1507" t="s">
        <v>1774</v>
      </c>
      <c r="N1507">
        <v>0</v>
      </c>
      <c r="O1507">
        <v>3</v>
      </c>
      <c r="P1507">
        <v>3</v>
      </c>
      <c r="Q1507">
        <v>3</v>
      </c>
      <c r="R1507">
        <v>0</v>
      </c>
      <c r="S1507">
        <v>0</v>
      </c>
      <c r="T1507">
        <v>0</v>
      </c>
      <c r="U1507" s="50">
        <v>46273.7028125</v>
      </c>
      <c r="V1507" s="50">
        <v>46273.7028125</v>
      </c>
      <c r="W1507" s="51">
        <v>46273</v>
      </c>
      <c r="X1507" t="s">
        <v>1747</v>
      </c>
      <c r="Y1507" t="s">
        <v>492</v>
      </c>
    </row>
    <row r="1508" spans="1:25" ht="15" customHeight="1" x14ac:dyDescent="0.35">
      <c r="A1508">
        <v>4</v>
      </c>
      <c r="B1508" s="50">
        <v>46273.708333333343</v>
      </c>
      <c r="C1508">
        <v>11709409</v>
      </c>
      <c r="D1508">
        <v>100006741563</v>
      </c>
      <c r="E1508" t="s">
        <v>1726</v>
      </c>
      <c r="F1508">
        <v>100</v>
      </c>
      <c r="G1508" t="s">
        <v>1745</v>
      </c>
      <c r="H1508" t="s">
        <v>1760</v>
      </c>
      <c r="I1508">
        <v>5894211</v>
      </c>
      <c r="J1508">
        <v>2</v>
      </c>
      <c r="K1508" t="s">
        <v>2397</v>
      </c>
      <c r="L1508" t="s">
        <v>2398</v>
      </c>
      <c r="N1508">
        <v>0</v>
      </c>
      <c r="O1508">
        <v>1</v>
      </c>
      <c r="P1508">
        <v>1</v>
      </c>
      <c r="Q1508">
        <v>1</v>
      </c>
      <c r="R1508">
        <v>0</v>
      </c>
      <c r="S1508">
        <v>0</v>
      </c>
      <c r="T1508">
        <v>0</v>
      </c>
      <c r="U1508" s="50">
        <v>46273.7028125</v>
      </c>
      <c r="V1508" s="50">
        <v>46273.7028125</v>
      </c>
      <c r="W1508" s="51">
        <v>46273</v>
      </c>
      <c r="X1508" t="s">
        <v>1747</v>
      </c>
      <c r="Y1508" t="s">
        <v>492</v>
      </c>
    </row>
    <row r="1509" spans="1:25" ht="15" customHeight="1" x14ac:dyDescent="0.35">
      <c r="A1509">
        <v>4</v>
      </c>
      <c r="B1509" s="50">
        <v>46273.708333333343</v>
      </c>
      <c r="C1509">
        <v>11709410</v>
      </c>
      <c r="D1509">
        <v>100006741564</v>
      </c>
      <c r="E1509" t="s">
        <v>1726</v>
      </c>
      <c r="F1509">
        <v>100</v>
      </c>
      <c r="G1509" t="s">
        <v>1745</v>
      </c>
      <c r="H1509" t="s">
        <v>1760</v>
      </c>
      <c r="I1509">
        <v>5894212</v>
      </c>
      <c r="J1509">
        <v>2</v>
      </c>
      <c r="K1509" t="s">
        <v>2397</v>
      </c>
      <c r="L1509" t="s">
        <v>2398</v>
      </c>
      <c r="N1509">
        <v>0</v>
      </c>
      <c r="O1509">
        <v>1</v>
      </c>
      <c r="P1509">
        <v>1</v>
      </c>
      <c r="Q1509">
        <v>1</v>
      </c>
      <c r="R1509">
        <v>0</v>
      </c>
      <c r="S1509">
        <v>0</v>
      </c>
      <c r="T1509">
        <v>0</v>
      </c>
      <c r="U1509" s="50">
        <v>46273.7028125</v>
      </c>
      <c r="V1509" s="50">
        <v>46273.7028125</v>
      </c>
      <c r="W1509" s="51">
        <v>46273</v>
      </c>
      <c r="X1509" t="s">
        <v>1747</v>
      </c>
      <c r="Y1509" t="s">
        <v>492</v>
      </c>
    </row>
    <row r="1510" spans="1:25" ht="15" customHeight="1" x14ac:dyDescent="0.35">
      <c r="A1510">
        <v>4</v>
      </c>
      <c r="B1510" s="50">
        <v>46273.708333333343</v>
      </c>
      <c r="C1510">
        <v>11709411</v>
      </c>
      <c r="D1510">
        <v>100006741565</v>
      </c>
      <c r="E1510" t="s">
        <v>1726</v>
      </c>
      <c r="F1510">
        <v>100</v>
      </c>
      <c r="G1510" t="s">
        <v>1745</v>
      </c>
      <c r="H1510" t="s">
        <v>1760</v>
      </c>
      <c r="I1510">
        <v>5894213</v>
      </c>
      <c r="J1510">
        <v>2</v>
      </c>
      <c r="K1510" t="s">
        <v>1957</v>
      </c>
      <c r="L1510" t="s">
        <v>1958</v>
      </c>
      <c r="N1510">
        <v>0</v>
      </c>
      <c r="O1510">
        <v>2</v>
      </c>
      <c r="P1510">
        <v>2</v>
      </c>
      <c r="Q1510">
        <v>2</v>
      </c>
      <c r="R1510">
        <v>0</v>
      </c>
      <c r="S1510">
        <v>0</v>
      </c>
      <c r="T1510">
        <v>0</v>
      </c>
      <c r="U1510" s="50">
        <v>46273.7028125</v>
      </c>
      <c r="V1510" s="50">
        <v>46273.7028125</v>
      </c>
      <c r="W1510" s="51">
        <v>46273</v>
      </c>
      <c r="X1510" t="s">
        <v>1747</v>
      </c>
      <c r="Y1510" t="s">
        <v>492</v>
      </c>
    </row>
    <row r="1511" spans="1:25" ht="15" customHeight="1" x14ac:dyDescent="0.35">
      <c r="A1511">
        <v>4</v>
      </c>
      <c r="B1511" s="50">
        <v>46273.708333333343</v>
      </c>
      <c r="C1511">
        <v>11709412</v>
      </c>
      <c r="D1511">
        <v>100006741565</v>
      </c>
      <c r="E1511" t="s">
        <v>1726</v>
      </c>
      <c r="F1511">
        <v>100</v>
      </c>
      <c r="G1511" t="s">
        <v>1745</v>
      </c>
      <c r="H1511" t="s">
        <v>1760</v>
      </c>
      <c r="I1511">
        <v>5894213</v>
      </c>
      <c r="J1511">
        <v>2</v>
      </c>
      <c r="K1511" t="s">
        <v>2397</v>
      </c>
      <c r="L1511" t="s">
        <v>2398</v>
      </c>
      <c r="N1511">
        <v>0</v>
      </c>
      <c r="O1511">
        <v>1</v>
      </c>
      <c r="P1511">
        <v>1</v>
      </c>
      <c r="Q1511">
        <v>1</v>
      </c>
      <c r="R1511">
        <v>0</v>
      </c>
      <c r="S1511">
        <v>0</v>
      </c>
      <c r="T1511">
        <v>0</v>
      </c>
      <c r="U1511" s="50">
        <v>46273.7028125</v>
      </c>
      <c r="V1511" s="50">
        <v>46273.7028125</v>
      </c>
      <c r="W1511" s="51">
        <v>46273</v>
      </c>
      <c r="X1511" t="s">
        <v>1747</v>
      </c>
      <c r="Y1511" t="s">
        <v>492</v>
      </c>
    </row>
    <row r="1512" spans="1:25" ht="15" customHeight="1" x14ac:dyDescent="0.35">
      <c r="A1512">
        <v>4</v>
      </c>
      <c r="B1512" s="50">
        <v>46273.708333333343</v>
      </c>
      <c r="C1512">
        <v>11709413</v>
      </c>
      <c r="D1512">
        <v>100006741566</v>
      </c>
      <c r="E1512" t="s">
        <v>1726</v>
      </c>
      <c r="F1512">
        <v>100</v>
      </c>
      <c r="G1512" t="s">
        <v>1745</v>
      </c>
      <c r="H1512" t="s">
        <v>1760</v>
      </c>
      <c r="I1512">
        <v>5894214</v>
      </c>
      <c r="J1512">
        <v>2</v>
      </c>
      <c r="K1512" t="s">
        <v>2397</v>
      </c>
      <c r="L1512" t="s">
        <v>2398</v>
      </c>
      <c r="N1512">
        <v>0</v>
      </c>
      <c r="O1512">
        <v>1</v>
      </c>
      <c r="P1512">
        <v>1</v>
      </c>
      <c r="Q1512">
        <v>1</v>
      </c>
      <c r="R1512">
        <v>0</v>
      </c>
      <c r="S1512">
        <v>0</v>
      </c>
      <c r="T1512">
        <v>0</v>
      </c>
      <c r="U1512" s="50">
        <v>46273.7028125</v>
      </c>
      <c r="V1512" s="50">
        <v>46273.7028125</v>
      </c>
      <c r="W1512" s="51">
        <v>46273</v>
      </c>
      <c r="X1512" t="s">
        <v>1747</v>
      </c>
      <c r="Y1512" t="s">
        <v>492</v>
      </c>
    </row>
    <row r="1513" spans="1:25" ht="15" customHeight="1" x14ac:dyDescent="0.35">
      <c r="A1513">
        <v>4</v>
      </c>
      <c r="B1513" s="50">
        <v>46273.708333333343</v>
      </c>
      <c r="C1513">
        <v>11709414</v>
      </c>
      <c r="D1513">
        <v>100006741567</v>
      </c>
      <c r="E1513" t="s">
        <v>1726</v>
      </c>
      <c r="F1513">
        <v>100</v>
      </c>
      <c r="G1513" t="s">
        <v>1745</v>
      </c>
      <c r="H1513" t="s">
        <v>1760</v>
      </c>
      <c r="I1513">
        <v>5894215</v>
      </c>
      <c r="J1513">
        <v>2</v>
      </c>
      <c r="K1513" t="s">
        <v>2397</v>
      </c>
      <c r="L1513" t="s">
        <v>2398</v>
      </c>
      <c r="N1513">
        <v>0</v>
      </c>
      <c r="O1513">
        <v>1</v>
      </c>
      <c r="P1513">
        <v>1</v>
      </c>
      <c r="Q1513">
        <v>1</v>
      </c>
      <c r="R1513">
        <v>0</v>
      </c>
      <c r="S1513">
        <v>0</v>
      </c>
      <c r="T1513">
        <v>0</v>
      </c>
      <c r="U1513" s="50">
        <v>46273.7028125</v>
      </c>
      <c r="V1513" s="50">
        <v>46273.7028125</v>
      </c>
      <c r="W1513" s="51">
        <v>46273</v>
      </c>
      <c r="X1513" t="s">
        <v>1747</v>
      </c>
      <c r="Y1513" t="s">
        <v>492</v>
      </c>
    </row>
    <row r="1514" spans="1:25" ht="15" customHeight="1" x14ac:dyDescent="0.35">
      <c r="A1514">
        <v>4</v>
      </c>
      <c r="B1514" s="50">
        <v>46273.708333333343</v>
      </c>
      <c r="C1514">
        <v>11709415</v>
      </c>
      <c r="D1514">
        <v>100006741568</v>
      </c>
      <c r="E1514" t="s">
        <v>1726</v>
      </c>
      <c r="F1514">
        <v>100</v>
      </c>
      <c r="G1514" t="s">
        <v>1745</v>
      </c>
      <c r="H1514" t="s">
        <v>1760</v>
      </c>
      <c r="I1514">
        <v>5894216</v>
      </c>
      <c r="J1514">
        <v>2</v>
      </c>
      <c r="K1514" t="s">
        <v>1771</v>
      </c>
      <c r="L1514" t="s">
        <v>1772</v>
      </c>
      <c r="N1514">
        <v>0</v>
      </c>
      <c r="O1514">
        <v>6</v>
      </c>
      <c r="P1514">
        <v>6</v>
      </c>
      <c r="Q1514">
        <v>6</v>
      </c>
      <c r="R1514">
        <v>0</v>
      </c>
      <c r="S1514">
        <v>0</v>
      </c>
      <c r="T1514">
        <v>0</v>
      </c>
      <c r="U1514" s="50">
        <v>46273.7028125</v>
      </c>
      <c r="V1514" s="50">
        <v>46273.7028125</v>
      </c>
      <c r="W1514" s="51">
        <v>46273</v>
      </c>
      <c r="X1514" t="s">
        <v>1747</v>
      </c>
      <c r="Y1514" t="s">
        <v>492</v>
      </c>
    </row>
    <row r="1515" spans="1:25" ht="15" customHeight="1" x14ac:dyDescent="0.35">
      <c r="A1515">
        <v>4</v>
      </c>
      <c r="B1515" s="50">
        <v>46273.708333333343</v>
      </c>
      <c r="C1515">
        <v>11709416</v>
      </c>
      <c r="D1515">
        <v>100006741569</v>
      </c>
      <c r="E1515" t="s">
        <v>1726</v>
      </c>
      <c r="F1515">
        <v>100</v>
      </c>
      <c r="G1515" t="s">
        <v>1745</v>
      </c>
      <c r="H1515" t="s">
        <v>1760</v>
      </c>
      <c r="I1515">
        <v>5894217</v>
      </c>
      <c r="J1515">
        <v>2</v>
      </c>
      <c r="K1515" t="s">
        <v>1771</v>
      </c>
      <c r="L1515" t="s">
        <v>1772</v>
      </c>
      <c r="N1515">
        <v>0</v>
      </c>
      <c r="O1515">
        <v>6</v>
      </c>
      <c r="P1515">
        <v>6</v>
      </c>
      <c r="Q1515">
        <v>6</v>
      </c>
      <c r="R1515">
        <v>0</v>
      </c>
      <c r="S1515">
        <v>0</v>
      </c>
      <c r="T1515">
        <v>0</v>
      </c>
      <c r="U1515" s="50">
        <v>46273.7028125</v>
      </c>
      <c r="V1515" s="50">
        <v>46273.7028125</v>
      </c>
      <c r="W1515" s="51">
        <v>46273</v>
      </c>
      <c r="X1515" t="s">
        <v>1747</v>
      </c>
      <c r="Y1515" t="s">
        <v>492</v>
      </c>
    </row>
    <row r="1516" spans="1:25" ht="15" customHeight="1" x14ac:dyDescent="0.35">
      <c r="A1516">
        <v>4</v>
      </c>
      <c r="B1516" s="50">
        <v>46273.708333333343</v>
      </c>
      <c r="C1516">
        <v>11709417</v>
      </c>
      <c r="D1516">
        <v>100006741570</v>
      </c>
      <c r="E1516" t="s">
        <v>1726</v>
      </c>
      <c r="F1516">
        <v>100</v>
      </c>
      <c r="G1516" t="s">
        <v>1745</v>
      </c>
      <c r="H1516" t="s">
        <v>1760</v>
      </c>
      <c r="I1516">
        <v>5894218</v>
      </c>
      <c r="J1516">
        <v>2</v>
      </c>
      <c r="K1516" t="s">
        <v>1771</v>
      </c>
      <c r="L1516" t="s">
        <v>1772</v>
      </c>
      <c r="N1516">
        <v>0</v>
      </c>
      <c r="O1516">
        <v>6</v>
      </c>
      <c r="P1516">
        <v>6</v>
      </c>
      <c r="Q1516">
        <v>6</v>
      </c>
      <c r="R1516">
        <v>0</v>
      </c>
      <c r="S1516">
        <v>0</v>
      </c>
      <c r="T1516">
        <v>0</v>
      </c>
      <c r="U1516" s="50">
        <v>46273.7028125</v>
      </c>
      <c r="V1516" s="50">
        <v>46273.7028125</v>
      </c>
      <c r="W1516" s="51">
        <v>46273</v>
      </c>
      <c r="X1516" t="s">
        <v>1747</v>
      </c>
      <c r="Y1516" t="s">
        <v>492</v>
      </c>
    </row>
    <row r="1517" spans="1:25" ht="15" customHeight="1" x14ac:dyDescent="0.35">
      <c r="A1517">
        <v>4</v>
      </c>
      <c r="B1517" s="50">
        <v>46273.708333333343</v>
      </c>
      <c r="C1517">
        <v>11709418</v>
      </c>
      <c r="D1517">
        <v>100006741571</v>
      </c>
      <c r="E1517" t="s">
        <v>1726</v>
      </c>
      <c r="F1517">
        <v>100</v>
      </c>
      <c r="G1517" t="s">
        <v>1745</v>
      </c>
      <c r="H1517" t="s">
        <v>1760</v>
      </c>
      <c r="I1517">
        <v>5894219</v>
      </c>
      <c r="J1517">
        <v>2</v>
      </c>
      <c r="K1517" t="s">
        <v>1957</v>
      </c>
      <c r="L1517" t="s">
        <v>1958</v>
      </c>
      <c r="N1517">
        <v>0</v>
      </c>
      <c r="O1517">
        <v>7</v>
      </c>
      <c r="P1517">
        <v>7</v>
      </c>
      <c r="Q1517">
        <v>7</v>
      </c>
      <c r="R1517">
        <v>0</v>
      </c>
      <c r="S1517">
        <v>0</v>
      </c>
      <c r="T1517">
        <v>0</v>
      </c>
      <c r="U1517" s="50">
        <v>46273.7028125</v>
      </c>
      <c r="V1517" s="50">
        <v>46273.7028125</v>
      </c>
      <c r="W1517" s="51">
        <v>46273</v>
      </c>
      <c r="X1517" t="s">
        <v>1747</v>
      </c>
      <c r="Y1517" t="s">
        <v>492</v>
      </c>
    </row>
    <row r="1518" spans="1:25" ht="15" customHeight="1" x14ac:dyDescent="0.35">
      <c r="A1518">
        <v>4</v>
      </c>
      <c r="B1518" s="50">
        <v>46273.708333333343</v>
      </c>
      <c r="C1518">
        <v>11709419</v>
      </c>
      <c r="D1518">
        <v>100006741572</v>
      </c>
      <c r="E1518" t="s">
        <v>1726</v>
      </c>
      <c r="F1518">
        <v>100</v>
      </c>
      <c r="G1518" t="s">
        <v>1745</v>
      </c>
      <c r="H1518" t="s">
        <v>1760</v>
      </c>
      <c r="I1518">
        <v>5951502</v>
      </c>
      <c r="J1518">
        <v>2</v>
      </c>
      <c r="K1518" t="s">
        <v>1961</v>
      </c>
      <c r="L1518" t="s">
        <v>1962</v>
      </c>
      <c r="N1518">
        <v>0</v>
      </c>
      <c r="O1518">
        <v>2</v>
      </c>
      <c r="P1518">
        <v>2</v>
      </c>
      <c r="Q1518">
        <v>2</v>
      </c>
      <c r="R1518">
        <v>0</v>
      </c>
      <c r="S1518">
        <v>0</v>
      </c>
      <c r="T1518">
        <v>0</v>
      </c>
      <c r="U1518" s="50">
        <v>46273.7028125</v>
      </c>
      <c r="V1518" s="50">
        <v>46273.7028125</v>
      </c>
      <c r="W1518" s="51">
        <v>46273</v>
      </c>
      <c r="X1518" t="s">
        <v>1747</v>
      </c>
      <c r="Y1518" t="s">
        <v>492</v>
      </c>
    </row>
    <row r="1519" spans="1:25" ht="15" customHeight="1" x14ac:dyDescent="0.35">
      <c r="A1519">
        <v>4</v>
      </c>
      <c r="B1519" s="50">
        <v>46273.708333333343</v>
      </c>
      <c r="C1519">
        <v>11709420</v>
      </c>
      <c r="D1519">
        <v>100006741573</v>
      </c>
      <c r="E1519" t="s">
        <v>1726</v>
      </c>
      <c r="F1519">
        <v>100</v>
      </c>
      <c r="G1519" t="s">
        <v>1745</v>
      </c>
      <c r="H1519" t="s">
        <v>1760</v>
      </c>
      <c r="I1519">
        <v>5951504</v>
      </c>
      <c r="J1519">
        <v>2</v>
      </c>
      <c r="K1519" t="s">
        <v>2381</v>
      </c>
      <c r="L1519" t="s">
        <v>2382</v>
      </c>
      <c r="N1519">
        <v>0</v>
      </c>
      <c r="O1519">
        <v>2</v>
      </c>
      <c r="P1519">
        <v>2</v>
      </c>
      <c r="Q1519">
        <v>2</v>
      </c>
      <c r="R1519">
        <v>0</v>
      </c>
      <c r="S1519">
        <v>0</v>
      </c>
      <c r="T1519">
        <v>0</v>
      </c>
      <c r="U1519" s="50">
        <v>46273.7028125</v>
      </c>
      <c r="V1519" s="50">
        <v>46273.7028125</v>
      </c>
      <c r="W1519" s="51">
        <v>46273</v>
      </c>
      <c r="X1519" t="s">
        <v>1747</v>
      </c>
      <c r="Y1519" t="s">
        <v>492</v>
      </c>
    </row>
    <row r="1520" spans="1:25" ht="15" customHeight="1" x14ac:dyDescent="0.35">
      <c r="A1520">
        <v>4</v>
      </c>
      <c r="B1520" s="50">
        <v>46273.708333333343</v>
      </c>
      <c r="C1520">
        <v>11709421</v>
      </c>
      <c r="D1520">
        <v>100006741573</v>
      </c>
      <c r="E1520" t="s">
        <v>1726</v>
      </c>
      <c r="F1520">
        <v>100</v>
      </c>
      <c r="G1520" t="s">
        <v>1745</v>
      </c>
      <c r="H1520" t="s">
        <v>1760</v>
      </c>
      <c r="I1520">
        <v>5951504</v>
      </c>
      <c r="J1520">
        <v>2</v>
      </c>
      <c r="K1520" t="s">
        <v>2385</v>
      </c>
      <c r="L1520" t="s">
        <v>2386</v>
      </c>
      <c r="N1520">
        <v>0</v>
      </c>
      <c r="O1520">
        <v>3</v>
      </c>
      <c r="P1520">
        <v>3</v>
      </c>
      <c r="Q1520">
        <v>3</v>
      </c>
      <c r="R1520">
        <v>0</v>
      </c>
      <c r="S1520">
        <v>0</v>
      </c>
      <c r="T1520">
        <v>0</v>
      </c>
      <c r="U1520" s="50">
        <v>46273.7028125</v>
      </c>
      <c r="V1520" s="50">
        <v>46273.7028125</v>
      </c>
      <c r="W1520" s="51">
        <v>46273</v>
      </c>
      <c r="X1520" t="s">
        <v>1747</v>
      </c>
      <c r="Y1520" t="s">
        <v>492</v>
      </c>
    </row>
    <row r="1521" spans="1:25" ht="15" customHeight="1" x14ac:dyDescent="0.35">
      <c r="A1521">
        <v>4</v>
      </c>
      <c r="B1521" s="50">
        <v>46273.708333333343</v>
      </c>
      <c r="C1521">
        <v>11709422</v>
      </c>
      <c r="D1521">
        <v>100006741574</v>
      </c>
      <c r="E1521" t="s">
        <v>1726</v>
      </c>
      <c r="F1521">
        <v>100</v>
      </c>
      <c r="G1521" t="s">
        <v>1745</v>
      </c>
      <c r="H1521" t="s">
        <v>1760</v>
      </c>
      <c r="I1521">
        <v>5951505</v>
      </c>
      <c r="J1521">
        <v>2</v>
      </c>
      <c r="K1521" t="s">
        <v>2383</v>
      </c>
      <c r="L1521" t="s">
        <v>2384</v>
      </c>
      <c r="N1521">
        <v>0</v>
      </c>
      <c r="O1521">
        <v>3</v>
      </c>
      <c r="P1521">
        <v>3</v>
      </c>
      <c r="Q1521">
        <v>3</v>
      </c>
      <c r="R1521">
        <v>0</v>
      </c>
      <c r="S1521">
        <v>0</v>
      </c>
      <c r="T1521">
        <v>0</v>
      </c>
      <c r="U1521" s="50">
        <v>46273.7028125</v>
      </c>
      <c r="V1521" s="50">
        <v>46273.7028125</v>
      </c>
      <c r="W1521" s="51">
        <v>46273</v>
      </c>
      <c r="X1521" t="s">
        <v>1747</v>
      </c>
      <c r="Y1521" t="s">
        <v>492</v>
      </c>
    </row>
    <row r="1522" spans="1:25" ht="15" customHeight="1" x14ac:dyDescent="0.35">
      <c r="A1522">
        <v>4</v>
      </c>
      <c r="B1522" s="50">
        <v>46273.708333333343</v>
      </c>
      <c r="C1522">
        <v>11709423</v>
      </c>
      <c r="D1522">
        <v>100006741575</v>
      </c>
      <c r="E1522" t="s">
        <v>1726</v>
      </c>
      <c r="F1522">
        <v>100</v>
      </c>
      <c r="G1522" t="s">
        <v>1745</v>
      </c>
      <c r="H1522" t="s">
        <v>1760</v>
      </c>
      <c r="I1522">
        <v>5951506</v>
      </c>
      <c r="J1522">
        <v>2</v>
      </c>
      <c r="K1522" t="s">
        <v>2391</v>
      </c>
      <c r="L1522" t="s">
        <v>2392</v>
      </c>
      <c r="N1522">
        <v>0</v>
      </c>
      <c r="O1522">
        <v>2</v>
      </c>
      <c r="P1522">
        <v>2</v>
      </c>
      <c r="Q1522">
        <v>2</v>
      </c>
      <c r="R1522">
        <v>0</v>
      </c>
      <c r="S1522">
        <v>0</v>
      </c>
      <c r="T1522">
        <v>0</v>
      </c>
      <c r="U1522" s="50">
        <v>46273.7028125</v>
      </c>
      <c r="V1522" s="50">
        <v>46273.7028125</v>
      </c>
      <c r="W1522" s="51">
        <v>46273</v>
      </c>
      <c r="X1522" t="s">
        <v>1747</v>
      </c>
      <c r="Y1522" t="s">
        <v>492</v>
      </c>
    </row>
    <row r="1523" spans="1:25" ht="15" customHeight="1" x14ac:dyDescent="0.35">
      <c r="A1523">
        <v>4</v>
      </c>
      <c r="B1523" s="50">
        <v>46273.708333333343</v>
      </c>
      <c r="C1523">
        <v>11709424</v>
      </c>
      <c r="D1523">
        <v>100006741576</v>
      </c>
      <c r="E1523" t="s">
        <v>1726</v>
      </c>
      <c r="F1523">
        <v>100</v>
      </c>
      <c r="G1523" t="s">
        <v>1745</v>
      </c>
      <c r="H1523" t="s">
        <v>1760</v>
      </c>
      <c r="I1523">
        <v>5951507</v>
      </c>
      <c r="J1523">
        <v>2</v>
      </c>
      <c r="K1523" t="s">
        <v>2397</v>
      </c>
      <c r="L1523" t="s">
        <v>2398</v>
      </c>
      <c r="N1523">
        <v>0</v>
      </c>
      <c r="O1523">
        <v>1</v>
      </c>
      <c r="P1523">
        <v>1</v>
      </c>
      <c r="Q1523">
        <v>1</v>
      </c>
      <c r="R1523">
        <v>0</v>
      </c>
      <c r="S1523">
        <v>0</v>
      </c>
      <c r="T1523">
        <v>0</v>
      </c>
      <c r="U1523" s="50">
        <v>46273.7028125</v>
      </c>
      <c r="V1523" s="50">
        <v>46273.7028125</v>
      </c>
      <c r="W1523" s="51">
        <v>46273</v>
      </c>
      <c r="X1523" t="s">
        <v>1747</v>
      </c>
      <c r="Y1523" t="s">
        <v>492</v>
      </c>
    </row>
    <row r="1524" spans="1:25" ht="15" customHeight="1" x14ac:dyDescent="0.35">
      <c r="A1524">
        <v>4</v>
      </c>
      <c r="B1524" s="50">
        <v>46273.708333333343</v>
      </c>
      <c r="C1524">
        <v>11709452</v>
      </c>
      <c r="D1524">
        <v>100006741603</v>
      </c>
      <c r="E1524" t="s">
        <v>1726</v>
      </c>
      <c r="F1524">
        <v>100</v>
      </c>
      <c r="G1524" t="s">
        <v>1745</v>
      </c>
      <c r="H1524" t="s">
        <v>1760</v>
      </c>
      <c r="I1524">
        <v>6040201</v>
      </c>
      <c r="J1524">
        <v>1</v>
      </c>
      <c r="K1524" t="s">
        <v>2399</v>
      </c>
      <c r="L1524" t="s">
        <v>2400</v>
      </c>
      <c r="M1524" t="s">
        <v>418</v>
      </c>
      <c r="N1524">
        <v>2</v>
      </c>
      <c r="O1524">
        <v>1</v>
      </c>
      <c r="P1524">
        <v>1</v>
      </c>
      <c r="Q1524">
        <v>1</v>
      </c>
      <c r="R1524">
        <v>0</v>
      </c>
      <c r="S1524">
        <v>0</v>
      </c>
      <c r="T1524">
        <v>0</v>
      </c>
      <c r="U1524" s="50">
        <v>46273.702835648153</v>
      </c>
      <c r="V1524" s="50">
        <v>46273.705810185187</v>
      </c>
      <c r="W1524" s="51">
        <v>46273</v>
      </c>
      <c r="X1524" t="s">
        <v>1747</v>
      </c>
      <c r="Y1524" t="s">
        <v>492</v>
      </c>
    </row>
    <row r="1525" spans="1:25" ht="15" customHeight="1" x14ac:dyDescent="0.35">
      <c r="A1525">
        <v>4</v>
      </c>
      <c r="B1525" s="50">
        <v>46273.708333333343</v>
      </c>
      <c r="C1525">
        <v>11709453</v>
      </c>
      <c r="D1525">
        <v>100006741604</v>
      </c>
      <c r="E1525" t="s">
        <v>1726</v>
      </c>
      <c r="F1525">
        <v>100</v>
      </c>
      <c r="G1525" t="s">
        <v>1745</v>
      </c>
      <c r="H1525" t="s">
        <v>1760</v>
      </c>
      <c r="I1525">
        <v>6040001</v>
      </c>
      <c r="J1525">
        <v>1</v>
      </c>
      <c r="K1525" t="s">
        <v>2401</v>
      </c>
      <c r="L1525" t="s">
        <v>2402</v>
      </c>
      <c r="N1525">
        <v>0</v>
      </c>
      <c r="O1525">
        <v>1</v>
      </c>
      <c r="P1525">
        <v>1</v>
      </c>
      <c r="Q1525">
        <v>1</v>
      </c>
      <c r="R1525">
        <v>0</v>
      </c>
      <c r="S1525">
        <v>0</v>
      </c>
      <c r="T1525">
        <v>0</v>
      </c>
      <c r="U1525" s="50">
        <v>46273.702835648153</v>
      </c>
      <c r="V1525" s="50">
        <v>46273.702835648153</v>
      </c>
      <c r="W1525" s="51">
        <v>46273</v>
      </c>
      <c r="X1525" t="s">
        <v>1747</v>
      </c>
      <c r="Y1525" t="s">
        <v>492</v>
      </c>
    </row>
    <row r="1526" spans="1:25" ht="15" customHeight="1" x14ac:dyDescent="0.35">
      <c r="A1526">
        <v>4</v>
      </c>
      <c r="B1526" s="50">
        <v>46273.708333333343</v>
      </c>
      <c r="C1526">
        <v>11709459</v>
      </c>
      <c r="D1526">
        <v>100006741611</v>
      </c>
      <c r="E1526" t="s">
        <v>1726</v>
      </c>
      <c r="F1526">
        <v>100</v>
      </c>
      <c r="G1526" t="s">
        <v>1745</v>
      </c>
      <c r="H1526" t="s">
        <v>1760</v>
      </c>
      <c r="I1526">
        <v>6040801</v>
      </c>
      <c r="J1526">
        <v>4</v>
      </c>
      <c r="K1526" t="s">
        <v>2403</v>
      </c>
      <c r="L1526" t="s">
        <v>2404</v>
      </c>
      <c r="N1526">
        <v>0</v>
      </c>
      <c r="O1526">
        <v>1</v>
      </c>
      <c r="P1526">
        <v>1</v>
      </c>
      <c r="Q1526">
        <v>1</v>
      </c>
      <c r="R1526">
        <v>0</v>
      </c>
      <c r="S1526">
        <v>0</v>
      </c>
      <c r="T1526">
        <v>0</v>
      </c>
      <c r="U1526" s="50">
        <v>46273.702847222223</v>
      </c>
      <c r="V1526" s="50">
        <v>46273.702847222223</v>
      </c>
      <c r="W1526" s="51">
        <v>46273</v>
      </c>
      <c r="X1526" t="s">
        <v>1747</v>
      </c>
      <c r="Y1526" t="s">
        <v>492</v>
      </c>
    </row>
    <row r="1527" spans="1:25" ht="15" customHeight="1" x14ac:dyDescent="0.35">
      <c r="A1527">
        <v>4</v>
      </c>
      <c r="B1527" s="50">
        <v>46273.708333333343</v>
      </c>
      <c r="C1527">
        <v>11709460</v>
      </c>
      <c r="D1527">
        <v>100006741612</v>
      </c>
      <c r="E1527" t="s">
        <v>1726</v>
      </c>
      <c r="F1527">
        <v>100</v>
      </c>
      <c r="G1527" t="s">
        <v>1745</v>
      </c>
      <c r="H1527" t="s">
        <v>1760</v>
      </c>
      <c r="I1527">
        <v>6040901</v>
      </c>
      <c r="J1527">
        <v>4</v>
      </c>
      <c r="K1527" t="s">
        <v>2405</v>
      </c>
      <c r="L1527" t="s">
        <v>2406</v>
      </c>
      <c r="N1527">
        <v>0</v>
      </c>
      <c r="O1527">
        <v>1</v>
      </c>
      <c r="P1527">
        <v>1</v>
      </c>
      <c r="Q1527">
        <v>1</v>
      </c>
      <c r="R1527">
        <v>0</v>
      </c>
      <c r="S1527">
        <v>0</v>
      </c>
      <c r="T1527">
        <v>0</v>
      </c>
      <c r="U1527" s="50">
        <v>46273.702847222223</v>
      </c>
      <c r="V1527" s="50">
        <v>46273.702847222223</v>
      </c>
      <c r="W1527" s="51">
        <v>46273</v>
      </c>
      <c r="X1527" t="s">
        <v>1747</v>
      </c>
      <c r="Y1527" t="s">
        <v>492</v>
      </c>
    </row>
    <row r="1528" spans="1:25" ht="15" customHeight="1" x14ac:dyDescent="0.35">
      <c r="A1528">
        <v>4</v>
      </c>
      <c r="B1528" s="50">
        <v>46273.708333333343</v>
      </c>
      <c r="C1528">
        <v>11709461</v>
      </c>
      <c r="D1528">
        <v>100006741612</v>
      </c>
      <c r="E1528" t="s">
        <v>1726</v>
      </c>
      <c r="F1528">
        <v>100</v>
      </c>
      <c r="G1528" t="s">
        <v>1745</v>
      </c>
      <c r="H1528" t="s">
        <v>1760</v>
      </c>
      <c r="I1528">
        <v>6040901</v>
      </c>
      <c r="J1528">
        <v>4</v>
      </c>
      <c r="K1528" t="s">
        <v>2407</v>
      </c>
      <c r="L1528" t="s">
        <v>2408</v>
      </c>
      <c r="N1528">
        <v>0</v>
      </c>
      <c r="O1528">
        <v>1</v>
      </c>
      <c r="P1528">
        <v>1</v>
      </c>
      <c r="Q1528">
        <v>1</v>
      </c>
      <c r="R1528">
        <v>0</v>
      </c>
      <c r="S1528">
        <v>0</v>
      </c>
      <c r="T1528">
        <v>0</v>
      </c>
      <c r="U1528" s="50">
        <v>46273.702847222223</v>
      </c>
      <c r="V1528" s="50">
        <v>46273.702847222223</v>
      </c>
      <c r="W1528" s="51">
        <v>46273</v>
      </c>
      <c r="X1528" t="s">
        <v>1747</v>
      </c>
      <c r="Y1528" t="s">
        <v>492</v>
      </c>
    </row>
    <row r="1529" spans="1:25" ht="15" customHeight="1" x14ac:dyDescent="0.35">
      <c r="A1529">
        <v>4</v>
      </c>
      <c r="B1529" s="50">
        <v>46273.708333333343</v>
      </c>
      <c r="C1529">
        <v>11709475</v>
      </c>
      <c r="D1529">
        <v>100006741617</v>
      </c>
      <c r="E1529" t="s">
        <v>1726</v>
      </c>
      <c r="F1529">
        <v>100</v>
      </c>
      <c r="G1529" t="s">
        <v>1745</v>
      </c>
      <c r="H1529" t="s">
        <v>1760</v>
      </c>
      <c r="I1529">
        <v>6040802</v>
      </c>
      <c r="J1529">
        <v>1</v>
      </c>
      <c r="K1529" t="s">
        <v>2409</v>
      </c>
      <c r="L1529" t="s">
        <v>2410</v>
      </c>
      <c r="N1529">
        <v>0</v>
      </c>
      <c r="O1529">
        <v>1</v>
      </c>
      <c r="P1529">
        <v>1</v>
      </c>
      <c r="Q1529">
        <v>1</v>
      </c>
      <c r="R1529">
        <v>0</v>
      </c>
      <c r="S1529">
        <v>0</v>
      </c>
      <c r="T1529">
        <v>0</v>
      </c>
      <c r="U1529" s="50">
        <v>46273.703506944446</v>
      </c>
      <c r="V1529" s="50">
        <v>46273.703506944446</v>
      </c>
      <c r="W1529" s="51">
        <v>46273</v>
      </c>
      <c r="X1529" t="s">
        <v>1747</v>
      </c>
      <c r="Y1529" t="s">
        <v>492</v>
      </c>
    </row>
    <row r="1530" spans="1:25" ht="15" customHeight="1" x14ac:dyDescent="0.35">
      <c r="A1530">
        <v>4</v>
      </c>
      <c r="B1530" s="50">
        <v>46273.708333333343</v>
      </c>
      <c r="C1530">
        <v>11709476</v>
      </c>
      <c r="D1530">
        <v>100006741617</v>
      </c>
      <c r="E1530" t="s">
        <v>1726</v>
      </c>
      <c r="F1530">
        <v>100</v>
      </c>
      <c r="G1530" t="s">
        <v>1745</v>
      </c>
      <c r="H1530" t="s">
        <v>1760</v>
      </c>
      <c r="I1530">
        <v>6040802</v>
      </c>
      <c r="J1530">
        <v>1</v>
      </c>
      <c r="K1530" t="s">
        <v>2411</v>
      </c>
      <c r="L1530" t="s">
        <v>2412</v>
      </c>
      <c r="N1530">
        <v>0</v>
      </c>
      <c r="O1530">
        <v>1</v>
      </c>
      <c r="P1530">
        <v>1</v>
      </c>
      <c r="Q1530">
        <v>1</v>
      </c>
      <c r="R1530">
        <v>0</v>
      </c>
      <c r="S1530">
        <v>0</v>
      </c>
      <c r="T1530">
        <v>0</v>
      </c>
      <c r="U1530" s="50">
        <v>46273.703506944446</v>
      </c>
      <c r="V1530" s="50">
        <v>46273.703506944446</v>
      </c>
      <c r="W1530" s="51">
        <v>46273</v>
      </c>
      <c r="X1530" t="s">
        <v>1747</v>
      </c>
      <c r="Y1530" t="s">
        <v>492</v>
      </c>
    </row>
    <row r="1531" spans="1:25" ht="15" customHeight="1" x14ac:dyDescent="0.35">
      <c r="A1531">
        <v>4</v>
      </c>
      <c r="B1531" s="50">
        <v>46273.708333333343</v>
      </c>
      <c r="C1531">
        <v>11709477</v>
      </c>
      <c r="D1531">
        <v>100006741617</v>
      </c>
      <c r="E1531" t="s">
        <v>1726</v>
      </c>
      <c r="F1531">
        <v>100</v>
      </c>
      <c r="G1531" t="s">
        <v>1745</v>
      </c>
      <c r="H1531" t="s">
        <v>1760</v>
      </c>
      <c r="I1531">
        <v>6040802</v>
      </c>
      <c r="J1531">
        <v>1</v>
      </c>
      <c r="K1531" t="s">
        <v>2413</v>
      </c>
      <c r="L1531" t="s">
        <v>2414</v>
      </c>
      <c r="N1531">
        <v>0</v>
      </c>
      <c r="O1531">
        <v>1</v>
      </c>
      <c r="P1531">
        <v>1</v>
      </c>
      <c r="Q1531">
        <v>1</v>
      </c>
      <c r="R1531">
        <v>0</v>
      </c>
      <c r="S1531">
        <v>0</v>
      </c>
      <c r="T1531">
        <v>0</v>
      </c>
      <c r="U1531" s="50">
        <v>46273.703506944446</v>
      </c>
      <c r="V1531" s="50">
        <v>46273.703506944446</v>
      </c>
      <c r="W1531" s="51">
        <v>46273</v>
      </c>
      <c r="X1531" t="s">
        <v>1747</v>
      </c>
      <c r="Y1531" t="s">
        <v>492</v>
      </c>
    </row>
    <row r="1532" spans="1:25" ht="15" customHeight="1" x14ac:dyDescent="0.35">
      <c r="A1532">
        <v>4</v>
      </c>
      <c r="B1532" s="50">
        <v>46273.708333333343</v>
      </c>
      <c r="C1532">
        <v>11709478</v>
      </c>
      <c r="D1532">
        <v>100006741617</v>
      </c>
      <c r="E1532" t="s">
        <v>1726</v>
      </c>
      <c r="F1532">
        <v>100</v>
      </c>
      <c r="G1532" t="s">
        <v>1745</v>
      </c>
      <c r="H1532" t="s">
        <v>1760</v>
      </c>
      <c r="I1532">
        <v>6040802</v>
      </c>
      <c r="J1532">
        <v>1</v>
      </c>
      <c r="K1532" t="s">
        <v>1967</v>
      </c>
      <c r="L1532" t="s">
        <v>1968</v>
      </c>
      <c r="N1532">
        <v>0</v>
      </c>
      <c r="O1532">
        <v>1</v>
      </c>
      <c r="P1532">
        <v>1</v>
      </c>
      <c r="Q1532">
        <v>1</v>
      </c>
      <c r="R1532">
        <v>0</v>
      </c>
      <c r="S1532">
        <v>0</v>
      </c>
      <c r="T1532">
        <v>0</v>
      </c>
      <c r="U1532" s="50">
        <v>46273.703506944446</v>
      </c>
      <c r="V1532" s="50">
        <v>46273.703506944446</v>
      </c>
      <c r="W1532" s="51">
        <v>46273</v>
      </c>
      <c r="X1532" t="s">
        <v>1747</v>
      </c>
      <c r="Y1532" t="s">
        <v>492</v>
      </c>
    </row>
    <row r="1533" spans="1:25" ht="15" customHeight="1" x14ac:dyDescent="0.35">
      <c r="A1533">
        <v>4</v>
      </c>
      <c r="B1533" s="50">
        <v>46273.708333333343</v>
      </c>
      <c r="C1533">
        <v>11709479</v>
      </c>
      <c r="D1533">
        <v>100006741618</v>
      </c>
      <c r="E1533" t="s">
        <v>1726</v>
      </c>
      <c r="F1533">
        <v>100</v>
      </c>
      <c r="G1533" t="s">
        <v>1745</v>
      </c>
      <c r="H1533" t="s">
        <v>1760</v>
      </c>
      <c r="I1533">
        <v>6040902</v>
      </c>
      <c r="J1533">
        <v>1</v>
      </c>
      <c r="K1533" t="s">
        <v>2415</v>
      </c>
      <c r="L1533" t="s">
        <v>2416</v>
      </c>
      <c r="N1533">
        <v>0</v>
      </c>
      <c r="O1533">
        <v>1</v>
      </c>
      <c r="P1533">
        <v>1</v>
      </c>
      <c r="Q1533">
        <v>1</v>
      </c>
      <c r="R1533">
        <v>0</v>
      </c>
      <c r="S1533">
        <v>0</v>
      </c>
      <c r="T1533">
        <v>0</v>
      </c>
      <c r="U1533" s="50">
        <v>46273.703506944446</v>
      </c>
      <c r="V1533" s="50">
        <v>46273.703506944446</v>
      </c>
      <c r="W1533" s="51">
        <v>46273</v>
      </c>
      <c r="X1533" t="s">
        <v>1747</v>
      </c>
      <c r="Y1533" t="s">
        <v>492</v>
      </c>
    </row>
    <row r="1534" spans="1:25" ht="15" customHeight="1" x14ac:dyDescent="0.35">
      <c r="A1534">
        <v>4</v>
      </c>
      <c r="B1534" s="50">
        <v>46273.708333333343</v>
      </c>
      <c r="C1534">
        <v>11709480</v>
      </c>
      <c r="D1534">
        <v>100006741618</v>
      </c>
      <c r="E1534" t="s">
        <v>1726</v>
      </c>
      <c r="F1534">
        <v>100</v>
      </c>
      <c r="G1534" t="s">
        <v>1745</v>
      </c>
      <c r="H1534" t="s">
        <v>1760</v>
      </c>
      <c r="I1534">
        <v>6040902</v>
      </c>
      <c r="J1534">
        <v>1</v>
      </c>
      <c r="K1534" t="s">
        <v>2417</v>
      </c>
      <c r="L1534" t="s">
        <v>2418</v>
      </c>
      <c r="N1534">
        <v>0</v>
      </c>
      <c r="O1534">
        <v>1</v>
      </c>
      <c r="P1534">
        <v>1</v>
      </c>
      <c r="Q1534">
        <v>1</v>
      </c>
      <c r="R1534">
        <v>0</v>
      </c>
      <c r="S1534">
        <v>0</v>
      </c>
      <c r="T1534">
        <v>0</v>
      </c>
      <c r="U1534" s="50">
        <v>46273.703506944446</v>
      </c>
      <c r="V1534" s="50">
        <v>46273.703506944446</v>
      </c>
      <c r="W1534" s="51">
        <v>46273</v>
      </c>
      <c r="X1534" t="s">
        <v>1747</v>
      </c>
      <c r="Y1534" t="s">
        <v>492</v>
      </c>
    </row>
    <row r="1535" spans="1:25" ht="15" customHeight="1" x14ac:dyDescent="0.35">
      <c r="A1535">
        <v>4</v>
      </c>
      <c r="B1535" s="50">
        <v>46273.708333333343</v>
      </c>
      <c r="C1535">
        <v>11709520</v>
      </c>
      <c r="D1535">
        <v>100006741632</v>
      </c>
      <c r="E1535" t="s">
        <v>1726</v>
      </c>
      <c r="F1535">
        <v>100</v>
      </c>
      <c r="G1535" t="s">
        <v>1745</v>
      </c>
      <c r="H1535" t="s">
        <v>1760</v>
      </c>
      <c r="I1535">
        <v>6041301</v>
      </c>
      <c r="J1535">
        <v>1</v>
      </c>
      <c r="K1535" t="s">
        <v>2419</v>
      </c>
      <c r="L1535" t="s">
        <v>2420</v>
      </c>
      <c r="N1535">
        <v>0</v>
      </c>
      <c r="O1535">
        <v>3</v>
      </c>
      <c r="P1535">
        <v>3</v>
      </c>
      <c r="Q1535">
        <v>3</v>
      </c>
      <c r="R1535">
        <v>0</v>
      </c>
      <c r="S1535">
        <v>0</v>
      </c>
      <c r="T1535">
        <v>0</v>
      </c>
      <c r="U1535" s="50">
        <v>46273.703541666669</v>
      </c>
      <c r="V1535" s="50">
        <v>46273.703541666669</v>
      </c>
      <c r="W1535" s="51">
        <v>46273</v>
      </c>
      <c r="X1535" t="s">
        <v>1747</v>
      </c>
      <c r="Y1535" t="s">
        <v>492</v>
      </c>
    </row>
    <row r="1536" spans="1:25" ht="15" customHeight="1" x14ac:dyDescent="0.35">
      <c r="A1536">
        <v>4</v>
      </c>
      <c r="B1536" s="50">
        <v>46273.708333333343</v>
      </c>
      <c r="C1536">
        <v>11709521</v>
      </c>
      <c r="D1536">
        <v>100006741632</v>
      </c>
      <c r="E1536" t="s">
        <v>1726</v>
      </c>
      <c r="F1536">
        <v>100</v>
      </c>
      <c r="G1536" t="s">
        <v>1745</v>
      </c>
      <c r="H1536" t="s">
        <v>1760</v>
      </c>
      <c r="I1536">
        <v>6041301</v>
      </c>
      <c r="J1536">
        <v>1</v>
      </c>
      <c r="K1536" t="s">
        <v>2257</v>
      </c>
      <c r="L1536" t="s">
        <v>2258</v>
      </c>
      <c r="N1536">
        <v>0</v>
      </c>
      <c r="O1536">
        <v>2</v>
      </c>
      <c r="P1536">
        <v>2</v>
      </c>
      <c r="Q1536">
        <v>2</v>
      </c>
      <c r="R1536">
        <v>0</v>
      </c>
      <c r="S1536">
        <v>0</v>
      </c>
      <c r="T1536">
        <v>0</v>
      </c>
      <c r="U1536" s="50">
        <v>46273.703541666669</v>
      </c>
      <c r="V1536" s="50">
        <v>46273.703541666669</v>
      </c>
      <c r="W1536" s="51">
        <v>46273</v>
      </c>
      <c r="X1536" t="s">
        <v>1747</v>
      </c>
      <c r="Y1536" t="s">
        <v>492</v>
      </c>
    </row>
    <row r="1537" spans="1:25" ht="15" customHeight="1" x14ac:dyDescent="0.35">
      <c r="A1537">
        <v>4</v>
      </c>
      <c r="B1537" s="50">
        <v>46273.708333333343</v>
      </c>
      <c r="C1537">
        <v>11709523</v>
      </c>
      <c r="D1537">
        <v>100006741634</v>
      </c>
      <c r="E1537" t="s">
        <v>1726</v>
      </c>
      <c r="F1537">
        <v>100</v>
      </c>
      <c r="G1537" t="s">
        <v>1745</v>
      </c>
      <c r="H1537" t="s">
        <v>1760</v>
      </c>
      <c r="I1537">
        <v>6041401</v>
      </c>
      <c r="J1537">
        <v>1</v>
      </c>
      <c r="K1537" t="s">
        <v>2421</v>
      </c>
      <c r="L1537" t="s">
        <v>2422</v>
      </c>
      <c r="N1537">
        <v>0</v>
      </c>
      <c r="O1537">
        <v>1</v>
      </c>
      <c r="P1537">
        <v>1</v>
      </c>
      <c r="Q1537">
        <v>1</v>
      </c>
      <c r="R1537">
        <v>0</v>
      </c>
      <c r="S1537">
        <v>0</v>
      </c>
      <c r="T1537">
        <v>0</v>
      </c>
      <c r="U1537" s="50">
        <v>46273.704201388893</v>
      </c>
      <c r="V1537" s="50">
        <v>46273.704201388893</v>
      </c>
      <c r="W1537" s="51">
        <v>46273</v>
      </c>
      <c r="X1537" t="s">
        <v>1747</v>
      </c>
      <c r="Y1537" t="s">
        <v>492</v>
      </c>
    </row>
    <row r="1538" spans="1:25" ht="15" customHeight="1" x14ac:dyDescent="0.35">
      <c r="A1538">
        <v>4</v>
      </c>
      <c r="B1538" s="50">
        <v>46273.708333333343</v>
      </c>
      <c r="C1538">
        <v>11709524</v>
      </c>
      <c r="D1538">
        <v>100006741635</v>
      </c>
      <c r="E1538" t="s">
        <v>1726</v>
      </c>
      <c r="F1538">
        <v>100</v>
      </c>
      <c r="G1538" t="s">
        <v>1745</v>
      </c>
      <c r="H1538" t="s">
        <v>1760</v>
      </c>
      <c r="I1538">
        <v>6042101</v>
      </c>
      <c r="J1538">
        <v>4</v>
      </c>
      <c r="K1538" t="s">
        <v>1885</v>
      </c>
      <c r="L1538" t="s">
        <v>1886</v>
      </c>
      <c r="N1538">
        <v>0</v>
      </c>
      <c r="O1538">
        <v>2</v>
      </c>
      <c r="P1538">
        <v>2</v>
      </c>
      <c r="Q1538">
        <v>2</v>
      </c>
      <c r="R1538">
        <v>0</v>
      </c>
      <c r="S1538">
        <v>0</v>
      </c>
      <c r="T1538">
        <v>0</v>
      </c>
      <c r="U1538" s="50">
        <v>46273.704895833333</v>
      </c>
      <c r="V1538" s="50">
        <v>46273.704895833333</v>
      </c>
      <c r="W1538" s="51">
        <v>46273</v>
      </c>
      <c r="X1538" t="s">
        <v>1747</v>
      </c>
      <c r="Y1538" t="s">
        <v>492</v>
      </c>
    </row>
    <row r="1539" spans="1:25" ht="15" customHeight="1" x14ac:dyDescent="0.35">
      <c r="A1539">
        <v>4</v>
      </c>
      <c r="B1539" s="50">
        <v>46273.708333333343</v>
      </c>
      <c r="C1539">
        <v>11709525</v>
      </c>
      <c r="D1539">
        <v>100006741635</v>
      </c>
      <c r="E1539" t="s">
        <v>1726</v>
      </c>
      <c r="F1539">
        <v>100</v>
      </c>
      <c r="G1539" t="s">
        <v>1745</v>
      </c>
      <c r="H1539" t="s">
        <v>1760</v>
      </c>
      <c r="I1539">
        <v>6042101</v>
      </c>
      <c r="J1539">
        <v>4</v>
      </c>
      <c r="K1539" t="s">
        <v>2423</v>
      </c>
      <c r="L1539" t="s">
        <v>2424</v>
      </c>
      <c r="N1539">
        <v>0</v>
      </c>
      <c r="O1539">
        <v>2</v>
      </c>
      <c r="P1539">
        <v>2</v>
      </c>
      <c r="Q1539">
        <v>2</v>
      </c>
      <c r="R1539">
        <v>0</v>
      </c>
      <c r="S1539">
        <v>0</v>
      </c>
      <c r="T1539">
        <v>0</v>
      </c>
      <c r="U1539" s="50">
        <v>46273.704895833333</v>
      </c>
      <c r="V1539" s="50">
        <v>46273.704895833333</v>
      </c>
      <c r="W1539" s="51">
        <v>46273</v>
      </c>
      <c r="X1539" t="s">
        <v>1747</v>
      </c>
      <c r="Y1539" t="s">
        <v>492</v>
      </c>
    </row>
    <row r="1540" spans="1:25" ht="15" customHeight="1" x14ac:dyDescent="0.35">
      <c r="A1540">
        <v>4</v>
      </c>
      <c r="B1540" s="50">
        <v>46273.708333333343</v>
      </c>
      <c r="C1540">
        <v>11709526</v>
      </c>
      <c r="D1540">
        <v>100006741635</v>
      </c>
      <c r="E1540" t="s">
        <v>1726</v>
      </c>
      <c r="F1540">
        <v>100</v>
      </c>
      <c r="G1540" t="s">
        <v>1745</v>
      </c>
      <c r="H1540" t="s">
        <v>1760</v>
      </c>
      <c r="I1540">
        <v>6042101</v>
      </c>
      <c r="J1540">
        <v>4</v>
      </c>
      <c r="K1540" t="s">
        <v>1825</v>
      </c>
      <c r="L1540" t="s">
        <v>1826</v>
      </c>
      <c r="N1540">
        <v>0</v>
      </c>
      <c r="O1540">
        <v>2</v>
      </c>
      <c r="P1540">
        <v>2</v>
      </c>
      <c r="Q1540">
        <v>2</v>
      </c>
      <c r="R1540">
        <v>0</v>
      </c>
      <c r="S1540">
        <v>0</v>
      </c>
      <c r="T1540">
        <v>0</v>
      </c>
      <c r="U1540" s="50">
        <v>46273.704895833333</v>
      </c>
      <c r="V1540" s="50">
        <v>46273.704895833333</v>
      </c>
      <c r="W1540" s="51">
        <v>46273</v>
      </c>
      <c r="X1540" t="s">
        <v>1747</v>
      </c>
      <c r="Y1540" t="s">
        <v>492</v>
      </c>
    </row>
    <row r="1541" spans="1:25" ht="15" customHeight="1" x14ac:dyDescent="0.35">
      <c r="A1541">
        <v>4</v>
      </c>
      <c r="B1541" s="50">
        <v>46273.708333333343</v>
      </c>
      <c r="C1541">
        <v>11709527</v>
      </c>
      <c r="D1541">
        <v>100006741636</v>
      </c>
      <c r="E1541" t="s">
        <v>1726</v>
      </c>
      <c r="F1541">
        <v>100</v>
      </c>
      <c r="G1541" t="s">
        <v>1745</v>
      </c>
      <c r="H1541" t="s">
        <v>1760</v>
      </c>
      <c r="I1541">
        <v>6042301</v>
      </c>
      <c r="J1541">
        <v>3</v>
      </c>
      <c r="K1541" t="s">
        <v>1793</v>
      </c>
      <c r="L1541" t="s">
        <v>1794</v>
      </c>
      <c r="N1541">
        <v>0</v>
      </c>
      <c r="O1541">
        <v>1</v>
      </c>
      <c r="P1541">
        <v>1</v>
      </c>
      <c r="Q1541">
        <v>1</v>
      </c>
      <c r="R1541">
        <v>0</v>
      </c>
      <c r="S1541">
        <v>0</v>
      </c>
      <c r="T1541">
        <v>0</v>
      </c>
      <c r="U1541" s="50">
        <v>46273.704907407409</v>
      </c>
      <c r="V1541" s="50">
        <v>46273.704907407409</v>
      </c>
      <c r="W1541" s="51">
        <v>46273</v>
      </c>
      <c r="X1541" t="s">
        <v>1747</v>
      </c>
      <c r="Y1541" t="s">
        <v>492</v>
      </c>
    </row>
    <row r="1542" spans="1:25" ht="15" customHeight="1" x14ac:dyDescent="0.35">
      <c r="A1542">
        <v>4</v>
      </c>
      <c r="B1542" s="50">
        <v>46273.708333333343</v>
      </c>
      <c r="C1542">
        <v>11709528</v>
      </c>
      <c r="D1542">
        <v>100006741636</v>
      </c>
      <c r="E1542" t="s">
        <v>1726</v>
      </c>
      <c r="F1542">
        <v>100</v>
      </c>
      <c r="G1542" t="s">
        <v>1745</v>
      </c>
      <c r="H1542" t="s">
        <v>1760</v>
      </c>
      <c r="I1542">
        <v>6042301</v>
      </c>
      <c r="J1542">
        <v>3</v>
      </c>
      <c r="K1542" t="s">
        <v>1855</v>
      </c>
      <c r="L1542" t="s">
        <v>1856</v>
      </c>
      <c r="N1542">
        <v>0</v>
      </c>
      <c r="O1542">
        <v>3</v>
      </c>
      <c r="P1542">
        <v>3</v>
      </c>
      <c r="Q1542">
        <v>3</v>
      </c>
      <c r="R1542">
        <v>0</v>
      </c>
      <c r="S1542">
        <v>0</v>
      </c>
      <c r="T1542">
        <v>0</v>
      </c>
      <c r="U1542" s="50">
        <v>46273.704907407409</v>
      </c>
      <c r="V1542" s="50">
        <v>46273.704907407409</v>
      </c>
      <c r="W1542" s="51">
        <v>46273</v>
      </c>
      <c r="X1542" t="s">
        <v>1747</v>
      </c>
      <c r="Y1542" t="s">
        <v>492</v>
      </c>
    </row>
    <row r="1543" spans="1:25" ht="15" customHeight="1" x14ac:dyDescent="0.35">
      <c r="A1543">
        <v>4</v>
      </c>
      <c r="B1543" s="50">
        <v>46273.708333333343</v>
      </c>
      <c r="C1543">
        <v>11709529</v>
      </c>
      <c r="D1543">
        <v>100006741636</v>
      </c>
      <c r="E1543" t="s">
        <v>1726</v>
      </c>
      <c r="F1543">
        <v>100</v>
      </c>
      <c r="G1543" t="s">
        <v>1745</v>
      </c>
      <c r="H1543" t="s">
        <v>1760</v>
      </c>
      <c r="I1543">
        <v>6042301</v>
      </c>
      <c r="J1543">
        <v>3</v>
      </c>
      <c r="K1543" t="s">
        <v>2425</v>
      </c>
      <c r="L1543" t="s">
        <v>2426</v>
      </c>
      <c r="N1543">
        <v>0</v>
      </c>
      <c r="O1543">
        <v>1</v>
      </c>
      <c r="P1543">
        <v>1</v>
      </c>
      <c r="Q1543">
        <v>1</v>
      </c>
      <c r="R1543">
        <v>0</v>
      </c>
      <c r="S1543">
        <v>0</v>
      </c>
      <c r="T1543">
        <v>0</v>
      </c>
      <c r="U1543" s="50">
        <v>46273.704907407409</v>
      </c>
      <c r="V1543" s="50">
        <v>46273.704907407409</v>
      </c>
      <c r="W1543" s="51">
        <v>46273</v>
      </c>
      <c r="X1543" t="s">
        <v>1747</v>
      </c>
      <c r="Y1543" t="s">
        <v>492</v>
      </c>
    </row>
    <row r="1544" spans="1:25" ht="15" customHeight="1" x14ac:dyDescent="0.35">
      <c r="A1544">
        <v>4</v>
      </c>
      <c r="B1544" s="50">
        <v>46273.708333333343</v>
      </c>
      <c r="C1544">
        <v>11709530</v>
      </c>
      <c r="D1544">
        <v>100006741637</v>
      </c>
      <c r="E1544" t="s">
        <v>1726</v>
      </c>
      <c r="F1544">
        <v>100</v>
      </c>
      <c r="G1544" t="s">
        <v>1745</v>
      </c>
      <c r="H1544" t="s">
        <v>1760</v>
      </c>
      <c r="I1544">
        <v>6042201</v>
      </c>
      <c r="J1544">
        <v>4</v>
      </c>
      <c r="K1544" t="s">
        <v>1867</v>
      </c>
      <c r="L1544" t="s">
        <v>1868</v>
      </c>
      <c r="N1544">
        <v>0</v>
      </c>
      <c r="O1544">
        <v>1</v>
      </c>
      <c r="P1544">
        <v>1</v>
      </c>
      <c r="Q1544">
        <v>1</v>
      </c>
      <c r="R1544">
        <v>0</v>
      </c>
      <c r="S1544">
        <v>0</v>
      </c>
      <c r="T1544">
        <v>0</v>
      </c>
      <c r="U1544" s="50">
        <v>46273.704907407409</v>
      </c>
      <c r="V1544" s="50">
        <v>46273.704907407409</v>
      </c>
      <c r="W1544" s="51">
        <v>46273</v>
      </c>
      <c r="X1544" t="s">
        <v>1747</v>
      </c>
      <c r="Y1544" t="s">
        <v>492</v>
      </c>
    </row>
    <row r="1545" spans="1:25" ht="15" customHeight="1" x14ac:dyDescent="0.35">
      <c r="A1545">
        <v>4</v>
      </c>
      <c r="B1545" s="50">
        <v>46273.708333333343</v>
      </c>
      <c r="C1545">
        <v>11709531</v>
      </c>
      <c r="D1545">
        <v>100006741637</v>
      </c>
      <c r="E1545" t="s">
        <v>1726</v>
      </c>
      <c r="F1545">
        <v>100</v>
      </c>
      <c r="G1545" t="s">
        <v>1745</v>
      </c>
      <c r="H1545" t="s">
        <v>1760</v>
      </c>
      <c r="I1545">
        <v>6042201</v>
      </c>
      <c r="J1545">
        <v>4</v>
      </c>
      <c r="K1545" t="s">
        <v>1839</v>
      </c>
      <c r="L1545" t="s">
        <v>1840</v>
      </c>
      <c r="N1545">
        <v>0</v>
      </c>
      <c r="O1545">
        <v>1</v>
      </c>
      <c r="P1545">
        <v>1</v>
      </c>
      <c r="Q1545">
        <v>1</v>
      </c>
      <c r="R1545">
        <v>0</v>
      </c>
      <c r="S1545">
        <v>0</v>
      </c>
      <c r="T1545">
        <v>0</v>
      </c>
      <c r="U1545" s="50">
        <v>46273.704907407409</v>
      </c>
      <c r="V1545" s="50">
        <v>46273.704907407409</v>
      </c>
      <c r="W1545" s="51">
        <v>46273</v>
      </c>
      <c r="X1545" t="s">
        <v>1747</v>
      </c>
      <c r="Y1545" t="s">
        <v>492</v>
      </c>
    </row>
    <row r="1546" spans="1:25" ht="15" customHeight="1" x14ac:dyDescent="0.35">
      <c r="A1546">
        <v>4</v>
      </c>
      <c r="B1546" s="50">
        <v>46273.708333333343</v>
      </c>
      <c r="C1546">
        <v>11709546</v>
      </c>
      <c r="D1546">
        <v>100006741642</v>
      </c>
      <c r="E1546" t="s">
        <v>1726</v>
      </c>
      <c r="F1546">
        <v>100</v>
      </c>
      <c r="G1546" t="s">
        <v>1745</v>
      </c>
      <c r="H1546" t="s">
        <v>1760</v>
      </c>
      <c r="I1546">
        <v>6043001</v>
      </c>
      <c r="J1546">
        <v>3</v>
      </c>
      <c r="K1546" t="s">
        <v>1857</v>
      </c>
      <c r="L1546" t="s">
        <v>1858</v>
      </c>
      <c r="N1546">
        <v>0</v>
      </c>
      <c r="O1546">
        <v>2</v>
      </c>
      <c r="P1546">
        <v>2</v>
      </c>
      <c r="Q1546">
        <v>2</v>
      </c>
      <c r="R1546">
        <v>0</v>
      </c>
      <c r="S1546">
        <v>0</v>
      </c>
      <c r="T1546">
        <v>0</v>
      </c>
      <c r="U1546" s="50">
        <v>46273.705601851849</v>
      </c>
      <c r="V1546" s="50">
        <v>46273.705601851849</v>
      </c>
      <c r="W1546" s="51">
        <v>46273</v>
      </c>
      <c r="X1546" t="s">
        <v>1747</v>
      </c>
      <c r="Y1546" t="s">
        <v>492</v>
      </c>
    </row>
    <row r="1547" spans="1:25" ht="15" customHeight="1" x14ac:dyDescent="0.35">
      <c r="A1547">
        <v>4</v>
      </c>
      <c r="B1547" s="50">
        <v>46273.708333333343</v>
      </c>
      <c r="C1547">
        <v>11709547</v>
      </c>
      <c r="D1547">
        <v>100006741643</v>
      </c>
      <c r="E1547" t="s">
        <v>1726</v>
      </c>
      <c r="F1547">
        <v>100</v>
      </c>
      <c r="G1547" t="s">
        <v>1745</v>
      </c>
      <c r="H1547" t="s">
        <v>1760</v>
      </c>
      <c r="I1547">
        <v>6042401</v>
      </c>
      <c r="J1547">
        <v>1</v>
      </c>
      <c r="K1547" t="s">
        <v>2099</v>
      </c>
      <c r="L1547" t="s">
        <v>2100</v>
      </c>
      <c r="N1547">
        <v>0</v>
      </c>
      <c r="O1547">
        <v>3</v>
      </c>
      <c r="P1547">
        <v>3</v>
      </c>
      <c r="Q1547">
        <v>3</v>
      </c>
      <c r="R1547">
        <v>0</v>
      </c>
      <c r="S1547">
        <v>0</v>
      </c>
      <c r="T1547">
        <v>0</v>
      </c>
      <c r="U1547" s="50">
        <v>46273.705613425933</v>
      </c>
      <c r="V1547" s="50">
        <v>46273.705613425933</v>
      </c>
      <c r="W1547" s="51">
        <v>46273</v>
      </c>
      <c r="X1547" t="s">
        <v>1747</v>
      </c>
      <c r="Y1547" t="s">
        <v>492</v>
      </c>
    </row>
    <row r="1548" spans="1:25" ht="15" customHeight="1" x14ac:dyDescent="0.35">
      <c r="A1548">
        <v>4</v>
      </c>
      <c r="B1548" s="50">
        <v>46273.708333333343</v>
      </c>
      <c r="C1548">
        <v>11709548</v>
      </c>
      <c r="D1548">
        <v>100006741643</v>
      </c>
      <c r="E1548" t="s">
        <v>1726</v>
      </c>
      <c r="F1548">
        <v>100</v>
      </c>
      <c r="G1548" t="s">
        <v>1745</v>
      </c>
      <c r="H1548" t="s">
        <v>1760</v>
      </c>
      <c r="I1548">
        <v>6042401</v>
      </c>
      <c r="J1548">
        <v>1</v>
      </c>
      <c r="K1548" t="s">
        <v>2285</v>
      </c>
      <c r="L1548" t="s">
        <v>2286</v>
      </c>
      <c r="N1548">
        <v>0</v>
      </c>
      <c r="O1548">
        <v>1</v>
      </c>
      <c r="P1548">
        <v>1</v>
      </c>
      <c r="Q1548">
        <v>1</v>
      </c>
      <c r="R1548">
        <v>0</v>
      </c>
      <c r="S1548">
        <v>0</v>
      </c>
      <c r="T1548">
        <v>0</v>
      </c>
      <c r="U1548" s="50">
        <v>46273.705613425933</v>
      </c>
      <c r="V1548" s="50">
        <v>46273.705613425933</v>
      </c>
      <c r="W1548" s="51">
        <v>46273</v>
      </c>
      <c r="X1548" t="s">
        <v>1747</v>
      </c>
      <c r="Y1548" t="s">
        <v>492</v>
      </c>
    </row>
    <row r="1549" spans="1:25" ht="15" customHeight="1" x14ac:dyDescent="0.35">
      <c r="A1549">
        <v>4</v>
      </c>
      <c r="B1549" s="50">
        <v>46273.708333333343</v>
      </c>
      <c r="C1549">
        <v>11709549</v>
      </c>
      <c r="D1549">
        <v>100006741644</v>
      </c>
      <c r="E1549" t="s">
        <v>1726</v>
      </c>
      <c r="F1549">
        <v>100</v>
      </c>
      <c r="G1549" t="s">
        <v>1745</v>
      </c>
      <c r="H1549" t="s">
        <v>1760</v>
      </c>
      <c r="I1549">
        <v>6042901</v>
      </c>
      <c r="J1549">
        <v>1</v>
      </c>
      <c r="K1549" t="s">
        <v>2427</v>
      </c>
      <c r="L1549" t="s">
        <v>2428</v>
      </c>
      <c r="N1549">
        <v>0</v>
      </c>
      <c r="O1549">
        <v>6</v>
      </c>
      <c r="P1549">
        <v>6</v>
      </c>
      <c r="Q1549">
        <v>6</v>
      </c>
      <c r="R1549">
        <v>0</v>
      </c>
      <c r="S1549">
        <v>0</v>
      </c>
      <c r="T1549">
        <v>0</v>
      </c>
      <c r="U1549" s="50">
        <v>46273.705613425933</v>
      </c>
      <c r="V1549" s="50">
        <v>46273.705613425933</v>
      </c>
      <c r="W1549" s="51">
        <v>46273</v>
      </c>
      <c r="X1549" t="s">
        <v>1747</v>
      </c>
      <c r="Y1549" t="s">
        <v>492</v>
      </c>
    </row>
    <row r="1550" spans="1:25" ht="15" customHeight="1" x14ac:dyDescent="0.35">
      <c r="A1550">
        <v>4</v>
      </c>
      <c r="B1550" s="50">
        <v>46273.708333333343</v>
      </c>
      <c r="C1550">
        <v>11709550</v>
      </c>
      <c r="D1550">
        <v>100006741644</v>
      </c>
      <c r="E1550" t="s">
        <v>1726</v>
      </c>
      <c r="F1550">
        <v>100</v>
      </c>
      <c r="G1550" t="s">
        <v>1745</v>
      </c>
      <c r="H1550" t="s">
        <v>1760</v>
      </c>
      <c r="I1550">
        <v>6042901</v>
      </c>
      <c r="J1550">
        <v>1</v>
      </c>
      <c r="K1550" t="s">
        <v>2429</v>
      </c>
      <c r="L1550" t="s">
        <v>2430</v>
      </c>
      <c r="N1550">
        <v>0</v>
      </c>
      <c r="O1550">
        <v>3</v>
      </c>
      <c r="P1550">
        <v>3</v>
      </c>
      <c r="Q1550">
        <v>3</v>
      </c>
      <c r="R1550">
        <v>0</v>
      </c>
      <c r="S1550">
        <v>0</v>
      </c>
      <c r="T1550">
        <v>0</v>
      </c>
      <c r="U1550" s="50">
        <v>46273.705613425933</v>
      </c>
      <c r="V1550" s="50">
        <v>46273.705613425933</v>
      </c>
      <c r="W1550" s="51">
        <v>46273</v>
      </c>
      <c r="X1550" t="s">
        <v>1747</v>
      </c>
      <c r="Y1550" t="s">
        <v>492</v>
      </c>
    </row>
    <row r="1551" spans="1:25" ht="15" customHeight="1" x14ac:dyDescent="0.35">
      <c r="A1551">
        <v>4</v>
      </c>
      <c r="B1551" s="50">
        <v>46273.708333333343</v>
      </c>
      <c r="C1551">
        <v>11709551</v>
      </c>
      <c r="D1551">
        <v>100006741644</v>
      </c>
      <c r="E1551" t="s">
        <v>1726</v>
      </c>
      <c r="F1551">
        <v>100</v>
      </c>
      <c r="G1551" t="s">
        <v>1745</v>
      </c>
      <c r="H1551" t="s">
        <v>1760</v>
      </c>
      <c r="I1551">
        <v>6042901</v>
      </c>
      <c r="J1551">
        <v>1</v>
      </c>
      <c r="K1551" t="s">
        <v>2235</v>
      </c>
      <c r="L1551" t="s">
        <v>2236</v>
      </c>
      <c r="N1551">
        <v>0</v>
      </c>
      <c r="O1551">
        <v>3</v>
      </c>
      <c r="P1551">
        <v>3</v>
      </c>
      <c r="Q1551">
        <v>3</v>
      </c>
      <c r="R1551">
        <v>0</v>
      </c>
      <c r="S1551">
        <v>0</v>
      </c>
      <c r="T1551">
        <v>0</v>
      </c>
      <c r="U1551" s="50">
        <v>46273.705613425933</v>
      </c>
      <c r="V1551" s="50">
        <v>46273.705613425933</v>
      </c>
      <c r="W1551" s="51">
        <v>46273</v>
      </c>
      <c r="X1551" t="s">
        <v>1747</v>
      </c>
      <c r="Y1551" t="s">
        <v>492</v>
      </c>
    </row>
    <row r="1552" spans="1:25" ht="15" customHeight="1" x14ac:dyDescent="0.35">
      <c r="A1552">
        <v>4</v>
      </c>
      <c r="B1552" s="50">
        <v>46273.708333333343</v>
      </c>
      <c r="C1552">
        <v>11709570</v>
      </c>
      <c r="D1552">
        <v>100006741652</v>
      </c>
      <c r="E1552" t="s">
        <v>1726</v>
      </c>
      <c r="F1552">
        <v>100</v>
      </c>
      <c r="G1552" t="s">
        <v>1745</v>
      </c>
      <c r="H1552" t="s">
        <v>1760</v>
      </c>
      <c r="I1552">
        <v>6043801</v>
      </c>
      <c r="J1552">
        <v>1</v>
      </c>
      <c r="K1552" t="s">
        <v>2431</v>
      </c>
      <c r="L1552" t="s">
        <v>2432</v>
      </c>
      <c r="N1552">
        <v>0</v>
      </c>
      <c r="O1552">
        <v>1</v>
      </c>
      <c r="P1552">
        <v>1</v>
      </c>
      <c r="Q1552">
        <v>1</v>
      </c>
      <c r="R1552">
        <v>0</v>
      </c>
      <c r="S1552">
        <v>0</v>
      </c>
      <c r="T1552">
        <v>0</v>
      </c>
      <c r="U1552" s="50">
        <v>46273.706979166673</v>
      </c>
      <c r="V1552" s="50">
        <v>46273.706979166673</v>
      </c>
      <c r="W1552" s="51">
        <v>46273</v>
      </c>
      <c r="X1552" t="s">
        <v>1747</v>
      </c>
      <c r="Y1552" t="s">
        <v>492</v>
      </c>
    </row>
    <row r="1553" spans="1:25" ht="15" customHeight="1" x14ac:dyDescent="0.35">
      <c r="A1553">
        <v>4</v>
      </c>
      <c r="B1553" s="50">
        <v>46273.708333333343</v>
      </c>
      <c r="C1553">
        <v>11709571</v>
      </c>
      <c r="D1553">
        <v>100006741652</v>
      </c>
      <c r="E1553" t="s">
        <v>1726</v>
      </c>
      <c r="F1553">
        <v>100</v>
      </c>
      <c r="G1553" t="s">
        <v>1745</v>
      </c>
      <c r="H1553" t="s">
        <v>1760</v>
      </c>
      <c r="I1553">
        <v>6043801</v>
      </c>
      <c r="J1553">
        <v>1</v>
      </c>
      <c r="K1553" t="s">
        <v>2041</v>
      </c>
      <c r="L1553" t="s">
        <v>2042</v>
      </c>
      <c r="N1553">
        <v>0</v>
      </c>
      <c r="O1553">
        <v>3</v>
      </c>
      <c r="P1553">
        <v>3</v>
      </c>
      <c r="Q1553">
        <v>3</v>
      </c>
      <c r="R1553">
        <v>0</v>
      </c>
      <c r="S1553">
        <v>0</v>
      </c>
      <c r="T1553">
        <v>0</v>
      </c>
      <c r="U1553" s="50">
        <v>46273.706979166673</v>
      </c>
      <c r="V1553" s="50">
        <v>46273.706979166673</v>
      </c>
      <c r="W1553" s="51">
        <v>46273</v>
      </c>
      <c r="X1553" t="s">
        <v>1747</v>
      </c>
      <c r="Y1553" t="s">
        <v>492</v>
      </c>
    </row>
    <row r="1554" spans="1:25" ht="15" customHeight="1" x14ac:dyDescent="0.35">
      <c r="A1554">
        <v>4</v>
      </c>
      <c r="B1554" s="50">
        <v>46273.708333333343</v>
      </c>
      <c r="C1554">
        <v>11709572</v>
      </c>
      <c r="D1554">
        <v>100006741652</v>
      </c>
      <c r="E1554" t="s">
        <v>1726</v>
      </c>
      <c r="F1554">
        <v>100</v>
      </c>
      <c r="G1554" t="s">
        <v>1745</v>
      </c>
      <c r="H1554" t="s">
        <v>1760</v>
      </c>
      <c r="I1554">
        <v>6043801</v>
      </c>
      <c r="J1554">
        <v>1</v>
      </c>
      <c r="K1554" t="s">
        <v>2131</v>
      </c>
      <c r="L1554" t="s">
        <v>2132</v>
      </c>
      <c r="N1554">
        <v>0</v>
      </c>
      <c r="O1554">
        <v>3</v>
      </c>
      <c r="P1554">
        <v>3</v>
      </c>
      <c r="Q1554">
        <v>3</v>
      </c>
      <c r="R1554">
        <v>0</v>
      </c>
      <c r="S1554">
        <v>0</v>
      </c>
      <c r="T1554">
        <v>0</v>
      </c>
      <c r="U1554" s="50">
        <v>46273.706979166673</v>
      </c>
      <c r="V1554" s="50">
        <v>46273.706979166673</v>
      </c>
      <c r="W1554" s="51">
        <v>46273</v>
      </c>
      <c r="X1554" t="s">
        <v>1747</v>
      </c>
      <c r="Y1554" t="s">
        <v>492</v>
      </c>
    </row>
    <row r="1555" spans="1:25" ht="15" customHeight="1" x14ac:dyDescent="0.35">
      <c r="A1555">
        <v>4</v>
      </c>
      <c r="B1555" s="50">
        <v>46273.708333333343</v>
      </c>
      <c r="C1555">
        <v>11709581</v>
      </c>
      <c r="D1555">
        <v>100006741656</v>
      </c>
      <c r="E1555" t="s">
        <v>1726</v>
      </c>
      <c r="F1555">
        <v>100</v>
      </c>
      <c r="G1555" t="s">
        <v>1745</v>
      </c>
      <c r="H1555" t="s">
        <v>1760</v>
      </c>
      <c r="I1555">
        <v>6003301</v>
      </c>
      <c r="J1555">
        <v>5</v>
      </c>
      <c r="K1555" t="s">
        <v>2295</v>
      </c>
      <c r="L1555" t="s">
        <v>2296</v>
      </c>
      <c r="N1555">
        <v>0</v>
      </c>
      <c r="O1555">
        <v>1</v>
      </c>
      <c r="P1555">
        <v>1</v>
      </c>
      <c r="Q1555">
        <v>1</v>
      </c>
      <c r="R1555">
        <v>0</v>
      </c>
      <c r="S1555">
        <v>0</v>
      </c>
      <c r="T1555">
        <v>0</v>
      </c>
      <c r="U1555" s="50">
        <v>46273.706990740742</v>
      </c>
      <c r="V1555" s="50">
        <v>46273.706990740742</v>
      </c>
      <c r="W1555" s="51">
        <v>46273</v>
      </c>
      <c r="X1555" t="s">
        <v>1747</v>
      </c>
      <c r="Y1555" t="s">
        <v>492</v>
      </c>
    </row>
    <row r="1556" spans="1:25" ht="15" customHeight="1" x14ac:dyDescent="0.35">
      <c r="A1556">
        <v>4</v>
      </c>
      <c r="B1556" s="50">
        <v>46273.708333333343</v>
      </c>
      <c r="C1556">
        <v>11709584</v>
      </c>
      <c r="D1556">
        <v>100006741660</v>
      </c>
      <c r="E1556" t="s">
        <v>1726</v>
      </c>
      <c r="F1556">
        <v>100</v>
      </c>
      <c r="G1556" t="s">
        <v>1745</v>
      </c>
      <c r="H1556" t="s">
        <v>1760</v>
      </c>
      <c r="I1556">
        <v>6041101</v>
      </c>
      <c r="J1556">
        <v>3</v>
      </c>
      <c r="K1556" t="s">
        <v>1845</v>
      </c>
      <c r="L1556" t="s">
        <v>1846</v>
      </c>
      <c r="N1556">
        <v>0</v>
      </c>
      <c r="O1556">
        <v>1</v>
      </c>
      <c r="P1556">
        <v>1</v>
      </c>
      <c r="Q1556">
        <v>1</v>
      </c>
      <c r="R1556">
        <v>0</v>
      </c>
      <c r="S1556">
        <v>0</v>
      </c>
      <c r="T1556">
        <v>0</v>
      </c>
      <c r="U1556" s="50">
        <v>46273.707002314812</v>
      </c>
      <c r="V1556" s="50">
        <v>46273.707002314812</v>
      </c>
      <c r="W1556" s="51">
        <v>46273</v>
      </c>
      <c r="X1556" t="s">
        <v>1747</v>
      </c>
      <c r="Y1556" t="s">
        <v>492</v>
      </c>
    </row>
    <row r="1557" spans="1:25" ht="15" customHeight="1" x14ac:dyDescent="0.35">
      <c r="A1557">
        <v>4</v>
      </c>
      <c r="B1557" s="50">
        <v>46273.708333333343</v>
      </c>
      <c r="C1557">
        <v>11709585</v>
      </c>
      <c r="D1557">
        <v>100006741661</v>
      </c>
      <c r="E1557" t="s">
        <v>1726</v>
      </c>
      <c r="F1557">
        <v>100</v>
      </c>
      <c r="G1557" t="s">
        <v>1745</v>
      </c>
      <c r="H1557" t="s">
        <v>1760</v>
      </c>
      <c r="I1557">
        <v>6044101</v>
      </c>
      <c r="J1557">
        <v>4</v>
      </c>
      <c r="K1557" t="s">
        <v>2433</v>
      </c>
      <c r="L1557" t="s">
        <v>2434</v>
      </c>
      <c r="N1557">
        <v>0</v>
      </c>
      <c r="O1557">
        <v>1</v>
      </c>
      <c r="P1557">
        <v>1</v>
      </c>
      <c r="Q1557">
        <v>1</v>
      </c>
      <c r="R1557">
        <v>0</v>
      </c>
      <c r="S1557">
        <v>0</v>
      </c>
      <c r="T1557">
        <v>0</v>
      </c>
      <c r="U1557" s="50">
        <v>46273.707002314812</v>
      </c>
      <c r="V1557" s="50">
        <v>46273.707002314812</v>
      </c>
      <c r="W1557" s="51">
        <v>46273</v>
      </c>
      <c r="X1557" t="s">
        <v>1747</v>
      </c>
      <c r="Y1557" t="s">
        <v>492</v>
      </c>
    </row>
    <row r="1558" spans="1:25" ht="15" customHeight="1" x14ac:dyDescent="0.35">
      <c r="A1558">
        <v>4</v>
      </c>
      <c r="B1558" s="50">
        <v>46273.708333333343</v>
      </c>
      <c r="C1558">
        <v>11709588</v>
      </c>
      <c r="D1558">
        <v>100006741664</v>
      </c>
      <c r="E1558" t="s">
        <v>1726</v>
      </c>
      <c r="F1558">
        <v>100</v>
      </c>
      <c r="G1558" t="s">
        <v>1745</v>
      </c>
      <c r="H1558" t="s">
        <v>1760</v>
      </c>
      <c r="I1558">
        <v>6043201</v>
      </c>
      <c r="J1558">
        <v>5</v>
      </c>
      <c r="K1558" t="s">
        <v>2435</v>
      </c>
      <c r="L1558" t="s">
        <v>2436</v>
      </c>
      <c r="N1558">
        <v>0</v>
      </c>
      <c r="O1558">
        <v>1</v>
      </c>
      <c r="P1558">
        <v>1</v>
      </c>
      <c r="Q1558">
        <v>1</v>
      </c>
      <c r="R1558">
        <v>0</v>
      </c>
      <c r="S1558">
        <v>0</v>
      </c>
      <c r="T1558">
        <v>0</v>
      </c>
      <c r="U1558" s="50">
        <v>46273.707002314812</v>
      </c>
      <c r="V1558" s="50">
        <v>46273.707002314812</v>
      </c>
      <c r="W1558" s="51">
        <v>46273</v>
      </c>
      <c r="X1558" t="s">
        <v>1747</v>
      </c>
      <c r="Y1558" t="s">
        <v>492</v>
      </c>
    </row>
    <row r="1559" spans="1:25" ht="15" customHeight="1" x14ac:dyDescent="0.35">
      <c r="A1559">
        <v>4</v>
      </c>
      <c r="B1559" s="50">
        <v>46273.708333333343</v>
      </c>
      <c r="C1559">
        <v>11709589</v>
      </c>
      <c r="D1559">
        <v>100006741665</v>
      </c>
      <c r="E1559" t="s">
        <v>1726</v>
      </c>
      <c r="F1559">
        <v>100</v>
      </c>
      <c r="G1559" t="s">
        <v>1745</v>
      </c>
      <c r="H1559" t="s">
        <v>1760</v>
      </c>
      <c r="I1559">
        <v>6044102</v>
      </c>
      <c r="J1559">
        <v>1</v>
      </c>
      <c r="K1559" t="s">
        <v>1995</v>
      </c>
      <c r="L1559" t="s">
        <v>1996</v>
      </c>
      <c r="N1559">
        <v>0</v>
      </c>
      <c r="O1559">
        <v>1</v>
      </c>
      <c r="P1559">
        <v>1</v>
      </c>
      <c r="Q1559">
        <v>1</v>
      </c>
      <c r="R1559">
        <v>0</v>
      </c>
      <c r="S1559">
        <v>0</v>
      </c>
      <c r="T1559">
        <v>0</v>
      </c>
      <c r="U1559" s="50">
        <v>46273.707013888888</v>
      </c>
      <c r="V1559" s="50">
        <v>46273.707013888888</v>
      </c>
      <c r="W1559" s="51">
        <v>46273</v>
      </c>
      <c r="X1559" t="s">
        <v>1747</v>
      </c>
      <c r="Y1559" t="s">
        <v>492</v>
      </c>
    </row>
    <row r="1560" spans="1:25" ht="15" customHeight="1" x14ac:dyDescent="0.35">
      <c r="A1560">
        <v>4</v>
      </c>
      <c r="B1560" s="50">
        <v>46273.708333333343</v>
      </c>
      <c r="C1560">
        <v>11709615</v>
      </c>
      <c r="D1560">
        <v>100006741678</v>
      </c>
      <c r="E1560" t="s">
        <v>1726</v>
      </c>
      <c r="F1560">
        <v>100</v>
      </c>
      <c r="G1560" t="s">
        <v>1745</v>
      </c>
      <c r="H1560" t="s">
        <v>1760</v>
      </c>
      <c r="I1560">
        <v>6044601</v>
      </c>
      <c r="J1560">
        <v>1</v>
      </c>
      <c r="K1560" t="s">
        <v>2437</v>
      </c>
      <c r="L1560" t="s">
        <v>2438</v>
      </c>
      <c r="N1560">
        <v>0</v>
      </c>
      <c r="O1560">
        <v>3</v>
      </c>
      <c r="P1560">
        <v>3</v>
      </c>
      <c r="Q1560">
        <v>3</v>
      </c>
      <c r="R1560">
        <v>0</v>
      </c>
      <c r="S1560">
        <v>0</v>
      </c>
      <c r="T1560">
        <v>0</v>
      </c>
      <c r="U1560" s="50">
        <v>46273.707685185182</v>
      </c>
      <c r="V1560" s="50">
        <v>46273.707685185182</v>
      </c>
      <c r="W1560" s="51">
        <v>46273</v>
      </c>
      <c r="X1560" t="s">
        <v>1747</v>
      </c>
      <c r="Y1560" t="s">
        <v>492</v>
      </c>
    </row>
    <row r="1561" spans="1:25" ht="15" customHeight="1" x14ac:dyDescent="0.35">
      <c r="A1561">
        <v>4</v>
      </c>
      <c r="B1561" s="50">
        <v>46273.708333333343</v>
      </c>
      <c r="C1561">
        <v>11709616</v>
      </c>
      <c r="D1561">
        <v>100006741678</v>
      </c>
      <c r="E1561" t="s">
        <v>1726</v>
      </c>
      <c r="F1561">
        <v>100</v>
      </c>
      <c r="G1561" t="s">
        <v>1745</v>
      </c>
      <c r="H1561" t="s">
        <v>1760</v>
      </c>
      <c r="I1561">
        <v>6044601</v>
      </c>
      <c r="J1561">
        <v>1</v>
      </c>
      <c r="K1561" t="s">
        <v>2031</v>
      </c>
      <c r="L1561" t="s">
        <v>2032</v>
      </c>
      <c r="N1561">
        <v>0</v>
      </c>
      <c r="O1561">
        <v>1</v>
      </c>
      <c r="P1561">
        <v>1</v>
      </c>
      <c r="Q1561">
        <v>1</v>
      </c>
      <c r="R1561">
        <v>0</v>
      </c>
      <c r="S1561">
        <v>0</v>
      </c>
      <c r="T1561">
        <v>0</v>
      </c>
      <c r="U1561" s="50">
        <v>46273.707685185182</v>
      </c>
      <c r="V1561" s="50">
        <v>46273.707685185182</v>
      </c>
      <c r="W1561" s="51">
        <v>46273</v>
      </c>
      <c r="X1561" t="s">
        <v>1747</v>
      </c>
      <c r="Y1561" t="s">
        <v>492</v>
      </c>
    </row>
    <row r="1562" spans="1:25" ht="15" customHeight="1" x14ac:dyDescent="0.35">
      <c r="A1562">
        <v>4</v>
      </c>
      <c r="B1562" s="50">
        <v>46273.708333333343</v>
      </c>
      <c r="C1562">
        <v>11709617</v>
      </c>
      <c r="D1562">
        <v>100006741678</v>
      </c>
      <c r="E1562" t="s">
        <v>1726</v>
      </c>
      <c r="F1562">
        <v>100</v>
      </c>
      <c r="G1562" t="s">
        <v>1745</v>
      </c>
      <c r="H1562" t="s">
        <v>1760</v>
      </c>
      <c r="I1562">
        <v>6044601</v>
      </c>
      <c r="J1562">
        <v>1</v>
      </c>
      <c r="K1562" t="s">
        <v>2357</v>
      </c>
      <c r="L1562" t="s">
        <v>2358</v>
      </c>
      <c r="N1562">
        <v>0</v>
      </c>
      <c r="O1562">
        <v>1</v>
      </c>
      <c r="P1562">
        <v>1</v>
      </c>
      <c r="Q1562">
        <v>1</v>
      </c>
      <c r="R1562">
        <v>0</v>
      </c>
      <c r="S1562">
        <v>0</v>
      </c>
      <c r="T1562">
        <v>0</v>
      </c>
      <c r="U1562" s="50">
        <v>46273.707685185182</v>
      </c>
      <c r="V1562" s="50">
        <v>46273.707685185182</v>
      </c>
      <c r="W1562" s="51">
        <v>46273</v>
      </c>
      <c r="X1562" t="s">
        <v>1747</v>
      </c>
      <c r="Y1562" t="s">
        <v>492</v>
      </c>
    </row>
    <row r="1563" spans="1:25" ht="15" customHeight="1" x14ac:dyDescent="0.35">
      <c r="A1563">
        <v>4</v>
      </c>
      <c r="B1563" s="50">
        <v>46273.708333333343</v>
      </c>
      <c r="C1563">
        <v>11709618</v>
      </c>
      <c r="D1563">
        <v>100006741678</v>
      </c>
      <c r="E1563" t="s">
        <v>1726</v>
      </c>
      <c r="F1563">
        <v>100</v>
      </c>
      <c r="G1563" t="s">
        <v>1745</v>
      </c>
      <c r="H1563" t="s">
        <v>1760</v>
      </c>
      <c r="I1563">
        <v>6044601</v>
      </c>
      <c r="J1563">
        <v>1</v>
      </c>
      <c r="K1563" t="s">
        <v>2439</v>
      </c>
      <c r="L1563" t="s">
        <v>2440</v>
      </c>
      <c r="N1563">
        <v>0</v>
      </c>
      <c r="O1563">
        <v>1</v>
      </c>
      <c r="P1563">
        <v>1</v>
      </c>
      <c r="Q1563">
        <v>1</v>
      </c>
      <c r="R1563">
        <v>0</v>
      </c>
      <c r="S1563">
        <v>0</v>
      </c>
      <c r="T1563">
        <v>0</v>
      </c>
      <c r="U1563" s="50">
        <v>46273.707685185182</v>
      </c>
      <c r="V1563" s="50">
        <v>46273.707685185182</v>
      </c>
      <c r="W1563" s="51">
        <v>46273</v>
      </c>
      <c r="X1563" t="s">
        <v>1747</v>
      </c>
      <c r="Y1563" t="s">
        <v>492</v>
      </c>
    </row>
    <row r="1564" spans="1:25" ht="15" customHeight="1" x14ac:dyDescent="0.35">
      <c r="A1564">
        <v>4</v>
      </c>
      <c r="B1564" s="50">
        <v>46273.708333333343</v>
      </c>
      <c r="C1564">
        <v>11709619</v>
      </c>
      <c r="D1564">
        <v>100006741678</v>
      </c>
      <c r="E1564" t="s">
        <v>1726</v>
      </c>
      <c r="F1564">
        <v>100</v>
      </c>
      <c r="G1564" t="s">
        <v>1745</v>
      </c>
      <c r="H1564" t="s">
        <v>1760</v>
      </c>
      <c r="I1564">
        <v>6044601</v>
      </c>
      <c r="J1564">
        <v>1</v>
      </c>
      <c r="K1564" t="s">
        <v>2065</v>
      </c>
      <c r="L1564" t="s">
        <v>2066</v>
      </c>
      <c r="N1564">
        <v>0</v>
      </c>
      <c r="O1564">
        <v>1</v>
      </c>
      <c r="P1564">
        <v>1</v>
      </c>
      <c r="Q1564">
        <v>1</v>
      </c>
      <c r="R1564">
        <v>0</v>
      </c>
      <c r="S1564">
        <v>0</v>
      </c>
      <c r="T1564">
        <v>0</v>
      </c>
      <c r="U1564" s="50">
        <v>46273.707685185182</v>
      </c>
      <c r="V1564" s="50">
        <v>46273.707685185182</v>
      </c>
      <c r="W1564" s="51">
        <v>46273</v>
      </c>
      <c r="X1564" t="s">
        <v>1747</v>
      </c>
      <c r="Y1564" t="s">
        <v>492</v>
      </c>
    </row>
    <row r="1565" spans="1:25" ht="15" customHeight="1" x14ac:dyDescent="0.35">
      <c r="A1565">
        <v>4</v>
      </c>
      <c r="B1565" s="50">
        <v>46273.708333333343</v>
      </c>
      <c r="C1565">
        <v>11709620</v>
      </c>
      <c r="D1565">
        <v>100006741679</v>
      </c>
      <c r="E1565" t="s">
        <v>1726</v>
      </c>
      <c r="F1565">
        <v>100</v>
      </c>
      <c r="G1565" t="s">
        <v>1745</v>
      </c>
      <c r="H1565" t="s">
        <v>1760</v>
      </c>
      <c r="I1565">
        <v>6044901</v>
      </c>
      <c r="J1565">
        <v>1</v>
      </c>
      <c r="K1565" t="s">
        <v>2441</v>
      </c>
      <c r="L1565" t="s">
        <v>2442</v>
      </c>
      <c r="N1565">
        <v>0</v>
      </c>
      <c r="O1565">
        <v>2</v>
      </c>
      <c r="P1565">
        <v>2</v>
      </c>
      <c r="Q1565">
        <v>2</v>
      </c>
      <c r="R1565">
        <v>0</v>
      </c>
      <c r="S1565">
        <v>0</v>
      </c>
      <c r="T1565">
        <v>0</v>
      </c>
      <c r="U1565" s="50">
        <v>46273.707685185182</v>
      </c>
      <c r="V1565" s="50">
        <v>46273.707685185182</v>
      </c>
      <c r="W1565" s="51">
        <v>46273</v>
      </c>
      <c r="X1565" t="s">
        <v>1747</v>
      </c>
      <c r="Y1565" t="s">
        <v>492</v>
      </c>
    </row>
    <row r="1566" spans="1:25" ht="15" customHeight="1" x14ac:dyDescent="0.35">
      <c r="A1566">
        <v>4</v>
      </c>
      <c r="B1566" s="50">
        <v>46273.708333333343</v>
      </c>
      <c r="C1566">
        <v>11709621</v>
      </c>
      <c r="D1566">
        <v>100006741681</v>
      </c>
      <c r="E1566" t="s">
        <v>1726</v>
      </c>
      <c r="F1566">
        <v>100</v>
      </c>
      <c r="G1566" t="s">
        <v>1745</v>
      </c>
      <c r="H1566" t="s">
        <v>1760</v>
      </c>
      <c r="I1566">
        <v>6043601</v>
      </c>
      <c r="J1566">
        <v>2</v>
      </c>
      <c r="K1566" t="s">
        <v>2275</v>
      </c>
      <c r="L1566" t="s">
        <v>2276</v>
      </c>
      <c r="N1566">
        <v>0</v>
      </c>
      <c r="O1566">
        <v>6</v>
      </c>
      <c r="P1566">
        <v>6</v>
      </c>
      <c r="Q1566">
        <v>6</v>
      </c>
      <c r="R1566">
        <v>0</v>
      </c>
      <c r="S1566">
        <v>0</v>
      </c>
      <c r="T1566">
        <v>0</v>
      </c>
      <c r="U1566" s="50">
        <v>46273.707685185182</v>
      </c>
      <c r="V1566" s="50">
        <v>46273.707685185182</v>
      </c>
      <c r="W1566" s="51">
        <v>46273</v>
      </c>
      <c r="X1566" t="s">
        <v>1747</v>
      </c>
      <c r="Y1566" t="s">
        <v>492</v>
      </c>
    </row>
    <row r="1567" spans="1:25" ht="15" customHeight="1" x14ac:dyDescent="0.35">
      <c r="A1567">
        <v>4</v>
      </c>
      <c r="B1567" s="50">
        <v>46273.708333333343</v>
      </c>
      <c r="C1567">
        <v>11709641</v>
      </c>
      <c r="D1567">
        <v>100006741692</v>
      </c>
      <c r="E1567" t="s">
        <v>1726</v>
      </c>
      <c r="F1567">
        <v>100</v>
      </c>
      <c r="G1567" t="s">
        <v>1745</v>
      </c>
      <c r="H1567" t="s">
        <v>1760</v>
      </c>
      <c r="I1567">
        <v>6046202</v>
      </c>
      <c r="J1567">
        <v>2</v>
      </c>
      <c r="K1567" t="s">
        <v>2443</v>
      </c>
      <c r="L1567" t="s">
        <v>2444</v>
      </c>
      <c r="N1567">
        <v>0</v>
      </c>
      <c r="O1567">
        <v>1</v>
      </c>
      <c r="P1567">
        <v>1</v>
      </c>
      <c r="Q1567">
        <v>1</v>
      </c>
      <c r="R1567">
        <v>0</v>
      </c>
      <c r="S1567">
        <v>0</v>
      </c>
      <c r="T1567">
        <v>0</v>
      </c>
      <c r="U1567" s="50">
        <v>46273.707708333342</v>
      </c>
      <c r="V1567" s="50">
        <v>46273.707708333342</v>
      </c>
      <c r="W1567" s="51">
        <v>46273</v>
      </c>
      <c r="X1567" t="s">
        <v>1747</v>
      </c>
      <c r="Y1567" t="s">
        <v>492</v>
      </c>
    </row>
    <row r="1568" spans="1:25" ht="15" customHeight="1" x14ac:dyDescent="0.35">
      <c r="A1568">
        <v>4</v>
      </c>
      <c r="B1568" s="50">
        <v>46273.708333333343</v>
      </c>
      <c r="C1568">
        <v>11709642</v>
      </c>
      <c r="D1568">
        <v>100006741693</v>
      </c>
      <c r="E1568" t="s">
        <v>1726</v>
      </c>
      <c r="F1568">
        <v>100</v>
      </c>
      <c r="G1568" t="s">
        <v>1745</v>
      </c>
      <c r="H1568" t="s">
        <v>1760</v>
      </c>
      <c r="I1568">
        <v>6045001</v>
      </c>
      <c r="J1568">
        <v>1</v>
      </c>
      <c r="K1568" t="s">
        <v>2137</v>
      </c>
      <c r="L1568" t="s">
        <v>2138</v>
      </c>
      <c r="N1568">
        <v>0</v>
      </c>
      <c r="O1568">
        <v>2</v>
      </c>
      <c r="P1568">
        <v>2</v>
      </c>
      <c r="Q1568">
        <v>2</v>
      </c>
      <c r="R1568">
        <v>0</v>
      </c>
      <c r="S1568">
        <v>0</v>
      </c>
      <c r="T1568">
        <v>0</v>
      </c>
      <c r="U1568" s="50">
        <v>46273.707708333342</v>
      </c>
      <c r="V1568" s="50">
        <v>46273.707708333342</v>
      </c>
      <c r="W1568" s="51">
        <v>46273</v>
      </c>
      <c r="X1568" t="s">
        <v>1747</v>
      </c>
      <c r="Y1568" t="s">
        <v>492</v>
      </c>
    </row>
    <row r="1569" spans="1:25" ht="15" customHeight="1" x14ac:dyDescent="0.35">
      <c r="A1569">
        <v>5</v>
      </c>
      <c r="B1569" s="50">
        <v>46273.71875</v>
      </c>
      <c r="C1569">
        <v>11707015</v>
      </c>
      <c r="D1569">
        <v>100006740261</v>
      </c>
      <c r="E1569" t="s">
        <v>1726</v>
      </c>
      <c r="F1569">
        <v>100</v>
      </c>
      <c r="G1569" t="s">
        <v>1745</v>
      </c>
      <c r="H1569" t="s">
        <v>1760</v>
      </c>
      <c r="I1569">
        <v>5948601</v>
      </c>
      <c r="J1569">
        <v>2</v>
      </c>
      <c r="K1569" t="s">
        <v>1761</v>
      </c>
      <c r="L1569" t="s">
        <v>1762</v>
      </c>
      <c r="N1569">
        <v>0</v>
      </c>
      <c r="O1569">
        <v>5</v>
      </c>
      <c r="P1569">
        <v>5</v>
      </c>
      <c r="Q1569">
        <v>5</v>
      </c>
      <c r="R1569">
        <v>0</v>
      </c>
      <c r="S1569">
        <v>0</v>
      </c>
      <c r="T1569">
        <v>0</v>
      </c>
      <c r="U1569" s="50">
        <v>46273.654907407406</v>
      </c>
      <c r="V1569" s="50">
        <v>46273.654907407406</v>
      </c>
      <c r="W1569" s="51">
        <v>46273</v>
      </c>
      <c r="X1569" t="s">
        <v>1747</v>
      </c>
      <c r="Y1569" t="s">
        <v>492</v>
      </c>
    </row>
    <row r="1570" spans="1:25" ht="15" customHeight="1" x14ac:dyDescent="0.35">
      <c r="A1570">
        <v>5</v>
      </c>
      <c r="B1570" s="50">
        <v>46273.71875</v>
      </c>
      <c r="C1570">
        <v>11707016</v>
      </c>
      <c r="D1570">
        <v>100006740261</v>
      </c>
      <c r="E1570" t="s">
        <v>1726</v>
      </c>
      <c r="F1570">
        <v>100</v>
      </c>
      <c r="G1570" t="s">
        <v>1745</v>
      </c>
      <c r="H1570" t="s">
        <v>1760</v>
      </c>
      <c r="I1570">
        <v>5948601</v>
      </c>
      <c r="J1570">
        <v>2</v>
      </c>
      <c r="K1570" t="s">
        <v>1763</v>
      </c>
      <c r="L1570" t="s">
        <v>1764</v>
      </c>
      <c r="N1570">
        <v>0</v>
      </c>
      <c r="O1570">
        <v>5</v>
      </c>
      <c r="P1570">
        <v>5</v>
      </c>
      <c r="Q1570">
        <v>5</v>
      </c>
      <c r="R1570">
        <v>0</v>
      </c>
      <c r="S1570">
        <v>0</v>
      </c>
      <c r="T1570">
        <v>0</v>
      </c>
      <c r="U1570" s="50">
        <v>46273.654907407406</v>
      </c>
      <c r="V1570" s="50">
        <v>46273.654907407406</v>
      </c>
      <c r="W1570" s="51">
        <v>46273</v>
      </c>
      <c r="X1570" t="s">
        <v>1747</v>
      </c>
      <c r="Y1570" t="s">
        <v>492</v>
      </c>
    </row>
    <row r="1571" spans="1:25" ht="15" customHeight="1" x14ac:dyDescent="0.35">
      <c r="A1571">
        <v>5</v>
      </c>
      <c r="B1571" s="50">
        <v>46273.71875</v>
      </c>
      <c r="C1571">
        <v>11707017</v>
      </c>
      <c r="D1571">
        <v>100006740262</v>
      </c>
      <c r="E1571" t="s">
        <v>1726</v>
      </c>
      <c r="F1571">
        <v>100</v>
      </c>
      <c r="G1571" t="s">
        <v>1745</v>
      </c>
      <c r="H1571" t="s">
        <v>1760</v>
      </c>
      <c r="I1571">
        <v>5954701</v>
      </c>
      <c r="J1571">
        <v>2</v>
      </c>
      <c r="K1571" t="s">
        <v>1765</v>
      </c>
      <c r="L1571" t="s">
        <v>1766</v>
      </c>
      <c r="N1571">
        <v>0</v>
      </c>
      <c r="O1571">
        <v>11</v>
      </c>
      <c r="P1571">
        <v>11</v>
      </c>
      <c r="Q1571">
        <v>11</v>
      </c>
      <c r="R1571">
        <v>0</v>
      </c>
      <c r="S1571">
        <v>0</v>
      </c>
      <c r="T1571">
        <v>0</v>
      </c>
      <c r="U1571" s="50">
        <v>46273.654907407406</v>
      </c>
      <c r="V1571" s="50">
        <v>46273.654907407406</v>
      </c>
      <c r="W1571" s="51">
        <v>46273</v>
      </c>
      <c r="X1571" t="s">
        <v>1747</v>
      </c>
      <c r="Y1571" t="s">
        <v>492</v>
      </c>
    </row>
    <row r="1572" spans="1:25" ht="15" customHeight="1" x14ac:dyDescent="0.35">
      <c r="A1572">
        <v>5</v>
      </c>
      <c r="B1572" s="50">
        <v>46273.71875</v>
      </c>
      <c r="C1572">
        <v>11707018</v>
      </c>
      <c r="D1572">
        <v>100006740263</v>
      </c>
      <c r="E1572" t="s">
        <v>1726</v>
      </c>
      <c r="F1572">
        <v>100</v>
      </c>
      <c r="G1572" t="s">
        <v>1745</v>
      </c>
      <c r="H1572" t="s">
        <v>1760</v>
      </c>
      <c r="I1572">
        <v>5954702</v>
      </c>
      <c r="J1572">
        <v>2</v>
      </c>
      <c r="K1572" t="s">
        <v>1767</v>
      </c>
      <c r="L1572" t="s">
        <v>1768</v>
      </c>
      <c r="N1572">
        <v>0</v>
      </c>
      <c r="O1572">
        <v>11</v>
      </c>
      <c r="P1572">
        <v>11</v>
      </c>
      <c r="Q1572">
        <v>11</v>
      </c>
      <c r="R1572">
        <v>0</v>
      </c>
      <c r="S1572">
        <v>0</v>
      </c>
      <c r="T1572">
        <v>0</v>
      </c>
      <c r="U1572" s="50">
        <v>46273.654907407406</v>
      </c>
      <c r="V1572" s="50">
        <v>46273.654907407406</v>
      </c>
      <c r="W1572" s="51">
        <v>46273</v>
      </c>
      <c r="X1572" t="s">
        <v>1747</v>
      </c>
      <c r="Y1572" t="s">
        <v>492</v>
      </c>
    </row>
    <row r="1573" spans="1:25" ht="15" customHeight="1" x14ac:dyDescent="0.35">
      <c r="A1573">
        <v>5</v>
      </c>
      <c r="B1573" s="50">
        <v>46273.71875</v>
      </c>
      <c r="C1573">
        <v>11707019</v>
      </c>
      <c r="D1573">
        <v>100006740264</v>
      </c>
      <c r="E1573" t="s">
        <v>1726</v>
      </c>
      <c r="F1573">
        <v>100</v>
      </c>
      <c r="G1573" t="s">
        <v>1745</v>
      </c>
      <c r="H1573" t="s">
        <v>1760</v>
      </c>
      <c r="I1573">
        <v>5960401</v>
      </c>
      <c r="J1573">
        <v>2</v>
      </c>
      <c r="K1573" t="s">
        <v>1769</v>
      </c>
      <c r="L1573" t="s">
        <v>1770</v>
      </c>
      <c r="N1573">
        <v>0</v>
      </c>
      <c r="O1573">
        <v>2</v>
      </c>
      <c r="P1573">
        <v>2</v>
      </c>
      <c r="Q1573">
        <v>2</v>
      </c>
      <c r="R1573">
        <v>0</v>
      </c>
      <c r="S1573">
        <v>0</v>
      </c>
      <c r="T1573">
        <v>0</v>
      </c>
      <c r="U1573" s="50">
        <v>46273.654907407406</v>
      </c>
      <c r="V1573" s="50">
        <v>46273.654907407406</v>
      </c>
      <c r="W1573" s="51">
        <v>46273</v>
      </c>
      <c r="X1573" t="s">
        <v>1747</v>
      </c>
      <c r="Y1573" t="s">
        <v>492</v>
      </c>
    </row>
    <row r="1574" spans="1:25" ht="15" customHeight="1" x14ac:dyDescent="0.35">
      <c r="A1574">
        <v>5</v>
      </c>
      <c r="B1574" s="50">
        <v>46273.71875</v>
      </c>
      <c r="C1574">
        <v>11707020</v>
      </c>
      <c r="D1574">
        <v>100006740265</v>
      </c>
      <c r="E1574" t="s">
        <v>1726</v>
      </c>
      <c r="F1574">
        <v>100</v>
      </c>
      <c r="G1574" t="s">
        <v>1745</v>
      </c>
      <c r="H1574" t="s">
        <v>1760</v>
      </c>
      <c r="I1574">
        <v>5960402</v>
      </c>
      <c r="J1574">
        <v>2</v>
      </c>
      <c r="K1574" t="s">
        <v>1769</v>
      </c>
      <c r="L1574" t="s">
        <v>1770</v>
      </c>
      <c r="N1574">
        <v>0</v>
      </c>
      <c r="O1574">
        <v>2</v>
      </c>
      <c r="P1574">
        <v>2</v>
      </c>
      <c r="Q1574">
        <v>2</v>
      </c>
      <c r="R1574">
        <v>0</v>
      </c>
      <c r="S1574">
        <v>0</v>
      </c>
      <c r="T1574">
        <v>0</v>
      </c>
      <c r="U1574" s="50">
        <v>46273.654907407406</v>
      </c>
      <c r="V1574" s="50">
        <v>46273.654907407406</v>
      </c>
      <c r="W1574" s="51">
        <v>46273</v>
      </c>
      <c r="X1574" t="s">
        <v>1747</v>
      </c>
      <c r="Y1574" t="s">
        <v>492</v>
      </c>
    </row>
    <row r="1575" spans="1:25" ht="15" customHeight="1" x14ac:dyDescent="0.35">
      <c r="A1575">
        <v>5</v>
      </c>
      <c r="B1575" s="50">
        <v>46273.71875</v>
      </c>
      <c r="C1575">
        <v>11707021</v>
      </c>
      <c r="D1575">
        <v>100006740266</v>
      </c>
      <c r="E1575" t="s">
        <v>1726</v>
      </c>
      <c r="F1575">
        <v>100</v>
      </c>
      <c r="G1575" t="s">
        <v>1745</v>
      </c>
      <c r="H1575" t="s">
        <v>1760</v>
      </c>
      <c r="I1575">
        <v>5960403</v>
      </c>
      <c r="J1575">
        <v>2</v>
      </c>
      <c r="K1575" t="s">
        <v>1769</v>
      </c>
      <c r="L1575" t="s">
        <v>1770</v>
      </c>
      <c r="N1575">
        <v>0</v>
      </c>
      <c r="O1575">
        <v>1</v>
      </c>
      <c r="P1575">
        <v>1</v>
      </c>
      <c r="Q1575">
        <v>1</v>
      </c>
      <c r="R1575">
        <v>0</v>
      </c>
      <c r="S1575">
        <v>0</v>
      </c>
      <c r="T1575">
        <v>0</v>
      </c>
      <c r="U1575" s="50">
        <v>46273.654907407406</v>
      </c>
      <c r="V1575" s="50">
        <v>46273.654907407406</v>
      </c>
      <c r="W1575" s="51">
        <v>46273</v>
      </c>
      <c r="X1575" t="s">
        <v>1747</v>
      </c>
      <c r="Y1575" t="s">
        <v>492</v>
      </c>
    </row>
    <row r="1576" spans="1:25" ht="15" customHeight="1" x14ac:dyDescent="0.35">
      <c r="A1576">
        <v>5</v>
      </c>
      <c r="B1576" s="50">
        <v>46273.71875</v>
      </c>
      <c r="C1576">
        <v>11707022</v>
      </c>
      <c r="D1576">
        <v>100006740267</v>
      </c>
      <c r="E1576" t="s">
        <v>1726</v>
      </c>
      <c r="F1576">
        <v>100</v>
      </c>
      <c r="G1576" t="s">
        <v>1745</v>
      </c>
      <c r="H1576" t="s">
        <v>1760</v>
      </c>
      <c r="I1576">
        <v>5971101</v>
      </c>
      <c r="J1576">
        <v>2</v>
      </c>
      <c r="K1576" t="s">
        <v>1771</v>
      </c>
      <c r="L1576" t="s">
        <v>1772</v>
      </c>
      <c r="N1576">
        <v>0</v>
      </c>
      <c r="O1576">
        <v>6</v>
      </c>
      <c r="P1576">
        <v>6</v>
      </c>
      <c r="Q1576">
        <v>6</v>
      </c>
      <c r="R1576">
        <v>0</v>
      </c>
      <c r="S1576">
        <v>0</v>
      </c>
      <c r="T1576">
        <v>0</v>
      </c>
      <c r="U1576" s="50">
        <v>46273.654907407406</v>
      </c>
      <c r="V1576" s="50">
        <v>46273.654907407406</v>
      </c>
      <c r="W1576" s="51">
        <v>46273</v>
      </c>
      <c r="X1576" t="s">
        <v>1747</v>
      </c>
      <c r="Y1576" t="s">
        <v>492</v>
      </c>
    </row>
    <row r="1577" spans="1:25" ht="15" customHeight="1" x14ac:dyDescent="0.35">
      <c r="A1577">
        <v>5</v>
      </c>
      <c r="B1577" s="50">
        <v>46273.71875</v>
      </c>
      <c r="C1577">
        <v>11707023</v>
      </c>
      <c r="D1577">
        <v>100006740268</v>
      </c>
      <c r="E1577" t="s">
        <v>1726</v>
      </c>
      <c r="F1577">
        <v>100</v>
      </c>
      <c r="G1577" t="s">
        <v>1745</v>
      </c>
      <c r="H1577" t="s">
        <v>1760</v>
      </c>
      <c r="I1577">
        <v>5971102</v>
      </c>
      <c r="J1577">
        <v>2</v>
      </c>
      <c r="K1577" t="s">
        <v>1771</v>
      </c>
      <c r="L1577" t="s">
        <v>1772</v>
      </c>
      <c r="N1577">
        <v>0</v>
      </c>
      <c r="O1577">
        <v>6</v>
      </c>
      <c r="P1577">
        <v>6</v>
      </c>
      <c r="Q1577">
        <v>6</v>
      </c>
      <c r="R1577">
        <v>0</v>
      </c>
      <c r="S1577">
        <v>0</v>
      </c>
      <c r="T1577">
        <v>0</v>
      </c>
      <c r="U1577" s="50">
        <v>46273.654907407406</v>
      </c>
      <c r="V1577" s="50">
        <v>46273.654907407406</v>
      </c>
      <c r="W1577" s="51">
        <v>46273</v>
      </c>
      <c r="X1577" t="s">
        <v>1747</v>
      </c>
      <c r="Y1577" t="s">
        <v>492</v>
      </c>
    </row>
    <row r="1578" spans="1:25" ht="15" customHeight="1" x14ac:dyDescent="0.35">
      <c r="A1578">
        <v>5</v>
      </c>
      <c r="B1578" s="50">
        <v>46273.71875</v>
      </c>
      <c r="C1578">
        <v>11707024</v>
      </c>
      <c r="D1578">
        <v>100006740269</v>
      </c>
      <c r="E1578" t="s">
        <v>1726</v>
      </c>
      <c r="F1578">
        <v>100</v>
      </c>
      <c r="G1578" t="s">
        <v>1745</v>
      </c>
      <c r="H1578" t="s">
        <v>1760</v>
      </c>
      <c r="I1578">
        <v>5971103</v>
      </c>
      <c r="J1578">
        <v>2</v>
      </c>
      <c r="K1578" t="s">
        <v>1771</v>
      </c>
      <c r="L1578" t="s">
        <v>1772</v>
      </c>
      <c r="N1578">
        <v>0</v>
      </c>
      <c r="O1578">
        <v>6</v>
      </c>
      <c r="P1578">
        <v>6</v>
      </c>
      <c r="Q1578">
        <v>6</v>
      </c>
      <c r="R1578">
        <v>0</v>
      </c>
      <c r="S1578">
        <v>0</v>
      </c>
      <c r="T1578">
        <v>0</v>
      </c>
      <c r="U1578" s="50">
        <v>46273.654907407406</v>
      </c>
      <c r="V1578" s="50">
        <v>46273.654907407406</v>
      </c>
      <c r="W1578" s="51">
        <v>46273</v>
      </c>
      <c r="X1578" t="s">
        <v>1747</v>
      </c>
      <c r="Y1578" t="s">
        <v>492</v>
      </c>
    </row>
    <row r="1579" spans="1:25" ht="15" customHeight="1" x14ac:dyDescent="0.35">
      <c r="A1579">
        <v>5</v>
      </c>
      <c r="B1579" s="50">
        <v>46273.71875</v>
      </c>
      <c r="C1579">
        <v>11707025</v>
      </c>
      <c r="D1579">
        <v>100006740270</v>
      </c>
      <c r="E1579" t="s">
        <v>1726</v>
      </c>
      <c r="F1579">
        <v>100</v>
      </c>
      <c r="G1579" t="s">
        <v>1745</v>
      </c>
      <c r="H1579" t="s">
        <v>1760</v>
      </c>
      <c r="I1579">
        <v>5971104</v>
      </c>
      <c r="J1579">
        <v>2</v>
      </c>
      <c r="K1579" t="s">
        <v>1771</v>
      </c>
      <c r="L1579" t="s">
        <v>1772</v>
      </c>
      <c r="N1579">
        <v>0</v>
      </c>
      <c r="O1579">
        <v>6</v>
      </c>
      <c r="P1579">
        <v>6</v>
      </c>
      <c r="Q1579">
        <v>6</v>
      </c>
      <c r="R1579">
        <v>0</v>
      </c>
      <c r="S1579">
        <v>0</v>
      </c>
      <c r="T1579">
        <v>0</v>
      </c>
      <c r="U1579" s="50">
        <v>46273.654907407406</v>
      </c>
      <c r="V1579" s="50">
        <v>46273.654907407406</v>
      </c>
      <c r="W1579" s="51">
        <v>46273</v>
      </c>
      <c r="X1579" t="s">
        <v>1747</v>
      </c>
      <c r="Y1579" t="s">
        <v>492</v>
      </c>
    </row>
    <row r="1580" spans="1:25" ht="15" customHeight="1" x14ac:dyDescent="0.35">
      <c r="A1580">
        <v>5</v>
      </c>
      <c r="B1580" s="50">
        <v>46273.71875</v>
      </c>
      <c r="C1580">
        <v>11707026</v>
      </c>
      <c r="D1580">
        <v>100006740271</v>
      </c>
      <c r="E1580" t="s">
        <v>1726</v>
      </c>
      <c r="F1580">
        <v>100</v>
      </c>
      <c r="G1580" t="s">
        <v>1745</v>
      </c>
      <c r="H1580" t="s">
        <v>1760</v>
      </c>
      <c r="I1580">
        <v>5971105</v>
      </c>
      <c r="J1580">
        <v>2</v>
      </c>
      <c r="K1580" t="s">
        <v>1771</v>
      </c>
      <c r="L1580" t="s">
        <v>1772</v>
      </c>
      <c r="N1580">
        <v>0</v>
      </c>
      <c r="O1580">
        <v>6</v>
      </c>
      <c r="P1580">
        <v>6</v>
      </c>
      <c r="Q1580">
        <v>6</v>
      </c>
      <c r="R1580">
        <v>0</v>
      </c>
      <c r="S1580">
        <v>0</v>
      </c>
      <c r="T1580">
        <v>0</v>
      </c>
      <c r="U1580" s="50">
        <v>46273.654907407406</v>
      </c>
      <c r="V1580" s="50">
        <v>46273.654907407406</v>
      </c>
      <c r="W1580" s="51">
        <v>46273</v>
      </c>
      <c r="X1580" t="s">
        <v>1747</v>
      </c>
      <c r="Y1580" t="s">
        <v>492</v>
      </c>
    </row>
    <row r="1581" spans="1:25" ht="15" customHeight="1" x14ac:dyDescent="0.35">
      <c r="A1581">
        <v>5</v>
      </c>
      <c r="B1581" s="50">
        <v>46273.71875</v>
      </c>
      <c r="C1581">
        <v>11707027</v>
      </c>
      <c r="D1581">
        <v>100006740272</v>
      </c>
      <c r="E1581" t="s">
        <v>1726</v>
      </c>
      <c r="F1581">
        <v>100</v>
      </c>
      <c r="G1581" t="s">
        <v>1745</v>
      </c>
      <c r="H1581" t="s">
        <v>1760</v>
      </c>
      <c r="I1581">
        <v>5971106</v>
      </c>
      <c r="J1581">
        <v>2</v>
      </c>
      <c r="K1581" t="s">
        <v>1771</v>
      </c>
      <c r="L1581" t="s">
        <v>1772</v>
      </c>
      <c r="N1581">
        <v>0</v>
      </c>
      <c r="O1581">
        <v>6</v>
      </c>
      <c r="P1581">
        <v>6</v>
      </c>
      <c r="Q1581">
        <v>6</v>
      </c>
      <c r="R1581">
        <v>0</v>
      </c>
      <c r="S1581">
        <v>0</v>
      </c>
      <c r="T1581">
        <v>0</v>
      </c>
      <c r="U1581" s="50">
        <v>46273.654907407406</v>
      </c>
      <c r="V1581" s="50">
        <v>46273.654907407406</v>
      </c>
      <c r="W1581" s="51">
        <v>46273</v>
      </c>
      <c r="X1581" t="s">
        <v>1747</v>
      </c>
      <c r="Y1581" t="s">
        <v>492</v>
      </c>
    </row>
    <row r="1582" spans="1:25" ht="15" customHeight="1" x14ac:dyDescent="0.35">
      <c r="A1582">
        <v>5</v>
      </c>
      <c r="B1582" s="50">
        <v>46273.71875</v>
      </c>
      <c r="C1582">
        <v>11707028</v>
      </c>
      <c r="D1582">
        <v>100006740273</v>
      </c>
      <c r="E1582" t="s">
        <v>1726</v>
      </c>
      <c r="F1582">
        <v>100</v>
      </c>
      <c r="G1582" t="s">
        <v>1745</v>
      </c>
      <c r="H1582" t="s">
        <v>1760</v>
      </c>
      <c r="I1582">
        <v>5971107</v>
      </c>
      <c r="J1582">
        <v>2</v>
      </c>
      <c r="K1582" t="s">
        <v>1771</v>
      </c>
      <c r="L1582" t="s">
        <v>1772</v>
      </c>
      <c r="N1582">
        <v>0</v>
      </c>
      <c r="O1582">
        <v>4</v>
      </c>
      <c r="P1582">
        <v>4</v>
      </c>
      <c r="Q1582">
        <v>4</v>
      </c>
      <c r="R1582">
        <v>0</v>
      </c>
      <c r="S1582">
        <v>0</v>
      </c>
      <c r="T1582">
        <v>0</v>
      </c>
      <c r="U1582" s="50">
        <v>46273.654907407406</v>
      </c>
      <c r="V1582" s="50">
        <v>46273.654907407406</v>
      </c>
      <c r="W1582" s="51">
        <v>46273</v>
      </c>
      <c r="X1582" t="s">
        <v>1747</v>
      </c>
      <c r="Y1582" t="s">
        <v>492</v>
      </c>
    </row>
    <row r="1583" spans="1:25" ht="15" customHeight="1" x14ac:dyDescent="0.35">
      <c r="A1583">
        <v>5</v>
      </c>
      <c r="B1583" s="50">
        <v>46273.71875</v>
      </c>
      <c r="C1583">
        <v>11707029</v>
      </c>
      <c r="D1583">
        <v>100006740274</v>
      </c>
      <c r="E1583" t="s">
        <v>1726</v>
      </c>
      <c r="F1583">
        <v>100</v>
      </c>
      <c r="G1583" t="s">
        <v>1745</v>
      </c>
      <c r="H1583" t="s">
        <v>1760</v>
      </c>
      <c r="I1583">
        <v>5977901</v>
      </c>
      <c r="J1583">
        <v>2</v>
      </c>
      <c r="K1583" t="s">
        <v>1773</v>
      </c>
      <c r="L1583" t="s">
        <v>1774</v>
      </c>
      <c r="N1583">
        <v>0</v>
      </c>
      <c r="O1583">
        <v>5</v>
      </c>
      <c r="P1583">
        <v>5</v>
      </c>
      <c r="Q1583">
        <v>5</v>
      </c>
      <c r="R1583">
        <v>0</v>
      </c>
      <c r="S1583">
        <v>0</v>
      </c>
      <c r="T1583">
        <v>0</v>
      </c>
      <c r="U1583" s="50">
        <v>46273.654907407406</v>
      </c>
      <c r="V1583" s="50">
        <v>46273.654907407406</v>
      </c>
      <c r="W1583" s="51">
        <v>46273</v>
      </c>
      <c r="X1583" t="s">
        <v>1747</v>
      </c>
      <c r="Y1583" t="s">
        <v>492</v>
      </c>
    </row>
    <row r="1584" spans="1:25" ht="15" customHeight="1" x14ac:dyDescent="0.35">
      <c r="A1584">
        <v>5</v>
      </c>
      <c r="B1584" s="50">
        <v>46273.71875</v>
      </c>
      <c r="C1584">
        <v>11707030</v>
      </c>
      <c r="D1584">
        <v>100006740274</v>
      </c>
      <c r="E1584" t="s">
        <v>1726</v>
      </c>
      <c r="F1584">
        <v>100</v>
      </c>
      <c r="G1584" t="s">
        <v>1745</v>
      </c>
      <c r="H1584" t="s">
        <v>1760</v>
      </c>
      <c r="I1584">
        <v>5977901</v>
      </c>
      <c r="J1584">
        <v>2</v>
      </c>
      <c r="K1584" t="s">
        <v>1775</v>
      </c>
      <c r="L1584" t="s">
        <v>1776</v>
      </c>
      <c r="N1584">
        <v>0</v>
      </c>
      <c r="O1584">
        <v>2</v>
      </c>
      <c r="P1584">
        <v>2</v>
      </c>
      <c r="Q1584">
        <v>2</v>
      </c>
      <c r="R1584">
        <v>0</v>
      </c>
      <c r="S1584">
        <v>0</v>
      </c>
      <c r="T1584">
        <v>0</v>
      </c>
      <c r="U1584" s="50">
        <v>46273.654907407406</v>
      </c>
      <c r="V1584" s="50">
        <v>46273.654907407406</v>
      </c>
      <c r="W1584" s="51">
        <v>46273</v>
      </c>
      <c r="X1584" t="s">
        <v>1747</v>
      </c>
      <c r="Y1584" t="s">
        <v>492</v>
      </c>
    </row>
    <row r="1585" spans="1:25" ht="15" customHeight="1" x14ac:dyDescent="0.35">
      <c r="A1585">
        <v>5</v>
      </c>
      <c r="B1585" s="50">
        <v>46273.71875</v>
      </c>
      <c r="C1585">
        <v>11707031</v>
      </c>
      <c r="D1585">
        <v>100006740274</v>
      </c>
      <c r="E1585" t="s">
        <v>1726</v>
      </c>
      <c r="F1585">
        <v>100</v>
      </c>
      <c r="G1585" t="s">
        <v>1745</v>
      </c>
      <c r="H1585" t="s">
        <v>1760</v>
      </c>
      <c r="I1585">
        <v>5977901</v>
      </c>
      <c r="J1585">
        <v>2</v>
      </c>
      <c r="K1585" t="s">
        <v>1777</v>
      </c>
      <c r="L1585" t="s">
        <v>1778</v>
      </c>
      <c r="N1585">
        <v>0</v>
      </c>
      <c r="O1585">
        <v>2</v>
      </c>
      <c r="P1585">
        <v>2</v>
      </c>
      <c r="Q1585">
        <v>2</v>
      </c>
      <c r="R1585">
        <v>0</v>
      </c>
      <c r="S1585">
        <v>0</v>
      </c>
      <c r="T1585">
        <v>0</v>
      </c>
      <c r="U1585" s="50">
        <v>46273.654907407406</v>
      </c>
      <c r="V1585" s="50">
        <v>46273.654907407406</v>
      </c>
      <c r="W1585" s="51">
        <v>46273</v>
      </c>
      <c r="X1585" t="s">
        <v>1747</v>
      </c>
      <c r="Y1585" t="s">
        <v>492</v>
      </c>
    </row>
    <row r="1586" spans="1:25" ht="15" customHeight="1" x14ac:dyDescent="0.35">
      <c r="A1586">
        <v>5</v>
      </c>
      <c r="B1586" s="50">
        <v>46273.71875</v>
      </c>
      <c r="C1586">
        <v>11707032</v>
      </c>
      <c r="D1586">
        <v>100006740274</v>
      </c>
      <c r="E1586" t="s">
        <v>1726</v>
      </c>
      <c r="F1586">
        <v>100</v>
      </c>
      <c r="G1586" t="s">
        <v>1745</v>
      </c>
      <c r="H1586" t="s">
        <v>1760</v>
      </c>
      <c r="I1586">
        <v>5977901</v>
      </c>
      <c r="J1586">
        <v>2</v>
      </c>
      <c r="K1586" t="s">
        <v>1779</v>
      </c>
      <c r="L1586" t="s">
        <v>1780</v>
      </c>
      <c r="N1586">
        <v>0</v>
      </c>
      <c r="O1586">
        <v>2</v>
      </c>
      <c r="P1586">
        <v>2</v>
      </c>
      <c r="Q1586">
        <v>2</v>
      </c>
      <c r="R1586">
        <v>0</v>
      </c>
      <c r="S1586">
        <v>0</v>
      </c>
      <c r="T1586">
        <v>0</v>
      </c>
      <c r="U1586" s="50">
        <v>46273.654907407406</v>
      </c>
      <c r="V1586" s="50">
        <v>46273.654907407406</v>
      </c>
      <c r="W1586" s="51">
        <v>46273</v>
      </c>
      <c r="X1586" t="s">
        <v>1747</v>
      </c>
      <c r="Y1586" t="s">
        <v>492</v>
      </c>
    </row>
    <row r="1587" spans="1:25" ht="15" customHeight="1" x14ac:dyDescent="0.35">
      <c r="A1587">
        <v>5</v>
      </c>
      <c r="B1587" s="50">
        <v>46273.71875</v>
      </c>
      <c r="C1587">
        <v>11707033</v>
      </c>
      <c r="D1587">
        <v>100006740275</v>
      </c>
      <c r="E1587" t="s">
        <v>1726</v>
      </c>
      <c r="F1587">
        <v>100</v>
      </c>
      <c r="G1587" t="s">
        <v>1745</v>
      </c>
      <c r="H1587" t="s">
        <v>1760</v>
      </c>
      <c r="I1587">
        <v>6000201</v>
      </c>
      <c r="J1587">
        <v>2</v>
      </c>
      <c r="K1587" t="s">
        <v>1781</v>
      </c>
      <c r="L1587" t="s">
        <v>1782</v>
      </c>
      <c r="N1587">
        <v>0</v>
      </c>
      <c r="O1587">
        <v>1</v>
      </c>
      <c r="P1587">
        <v>1</v>
      </c>
      <c r="Q1587">
        <v>1</v>
      </c>
      <c r="R1587">
        <v>0</v>
      </c>
      <c r="S1587">
        <v>0</v>
      </c>
      <c r="T1587">
        <v>0</v>
      </c>
      <c r="U1587" s="50">
        <v>46273.654907407406</v>
      </c>
      <c r="V1587" s="50">
        <v>46273.654907407406</v>
      </c>
      <c r="W1587" s="51">
        <v>46273</v>
      </c>
      <c r="X1587" t="s">
        <v>1747</v>
      </c>
      <c r="Y1587" t="s">
        <v>492</v>
      </c>
    </row>
    <row r="1588" spans="1:25" ht="15" customHeight="1" x14ac:dyDescent="0.35">
      <c r="A1588">
        <v>5</v>
      </c>
      <c r="B1588" s="50">
        <v>46273.71875</v>
      </c>
      <c r="C1588">
        <v>11707034</v>
      </c>
      <c r="D1588">
        <v>100006740275</v>
      </c>
      <c r="E1588" t="s">
        <v>1726</v>
      </c>
      <c r="F1588">
        <v>100</v>
      </c>
      <c r="G1588" t="s">
        <v>1745</v>
      </c>
      <c r="H1588" t="s">
        <v>1760</v>
      </c>
      <c r="I1588">
        <v>6000201</v>
      </c>
      <c r="J1588">
        <v>2</v>
      </c>
      <c r="K1588" t="s">
        <v>1783</v>
      </c>
      <c r="L1588" t="s">
        <v>1784</v>
      </c>
      <c r="N1588">
        <v>0</v>
      </c>
      <c r="O1588">
        <v>5</v>
      </c>
      <c r="P1588">
        <v>5</v>
      </c>
      <c r="Q1588">
        <v>5</v>
      </c>
      <c r="R1588">
        <v>0</v>
      </c>
      <c r="S1588">
        <v>0</v>
      </c>
      <c r="T1588">
        <v>0</v>
      </c>
      <c r="U1588" s="50">
        <v>46273.654907407406</v>
      </c>
      <c r="V1588" s="50">
        <v>46273.654907407406</v>
      </c>
      <c r="W1588" s="51">
        <v>46273</v>
      </c>
      <c r="X1588" t="s">
        <v>1747</v>
      </c>
      <c r="Y1588" t="s">
        <v>492</v>
      </c>
    </row>
    <row r="1589" spans="1:25" ht="15" customHeight="1" x14ac:dyDescent="0.35">
      <c r="A1589">
        <v>5</v>
      </c>
      <c r="B1589" s="50">
        <v>46273.71875</v>
      </c>
      <c r="C1589">
        <v>11707063</v>
      </c>
      <c r="D1589">
        <v>100006740292</v>
      </c>
      <c r="E1589" t="s">
        <v>1726</v>
      </c>
      <c r="F1589">
        <v>100</v>
      </c>
      <c r="G1589" t="s">
        <v>1745</v>
      </c>
      <c r="H1589" t="s">
        <v>1760</v>
      </c>
      <c r="I1589">
        <v>5967201</v>
      </c>
      <c r="J1589">
        <v>3</v>
      </c>
      <c r="K1589" t="s">
        <v>1785</v>
      </c>
      <c r="L1589" t="s">
        <v>1786</v>
      </c>
      <c r="N1589">
        <v>0</v>
      </c>
      <c r="O1589">
        <v>1</v>
      </c>
      <c r="P1589">
        <v>1</v>
      </c>
      <c r="Q1589">
        <v>1</v>
      </c>
      <c r="R1589">
        <v>0</v>
      </c>
      <c r="S1589">
        <v>0</v>
      </c>
      <c r="T1589">
        <v>0</v>
      </c>
      <c r="U1589" s="50">
        <v>46273.654918981483</v>
      </c>
      <c r="V1589" s="50">
        <v>46273.654918981483</v>
      </c>
      <c r="W1589" s="51">
        <v>46273</v>
      </c>
      <c r="X1589" t="s">
        <v>1747</v>
      </c>
      <c r="Y1589" t="s">
        <v>492</v>
      </c>
    </row>
    <row r="1590" spans="1:25" ht="15" customHeight="1" x14ac:dyDescent="0.35">
      <c r="A1590">
        <v>5</v>
      </c>
      <c r="B1590" s="50">
        <v>46273.71875</v>
      </c>
      <c r="C1590">
        <v>11707064</v>
      </c>
      <c r="D1590">
        <v>100006740293</v>
      </c>
      <c r="E1590" t="s">
        <v>1726</v>
      </c>
      <c r="F1590">
        <v>100</v>
      </c>
      <c r="G1590" t="s">
        <v>1745</v>
      </c>
      <c r="H1590" t="s">
        <v>1760</v>
      </c>
      <c r="I1590">
        <v>5979501</v>
      </c>
      <c r="J1590">
        <v>4</v>
      </c>
      <c r="K1590" t="s">
        <v>1787</v>
      </c>
      <c r="L1590" t="s">
        <v>1788</v>
      </c>
      <c r="N1590">
        <v>0</v>
      </c>
      <c r="O1590">
        <v>2</v>
      </c>
      <c r="P1590">
        <v>2</v>
      </c>
      <c r="Q1590">
        <v>2</v>
      </c>
      <c r="R1590">
        <v>0</v>
      </c>
      <c r="S1590">
        <v>0</v>
      </c>
      <c r="T1590">
        <v>0</v>
      </c>
      <c r="U1590" s="50">
        <v>46273.654918981483</v>
      </c>
      <c r="V1590" s="50">
        <v>46273.654918981483</v>
      </c>
      <c r="W1590" s="51">
        <v>46273</v>
      </c>
      <c r="X1590" t="s">
        <v>1747</v>
      </c>
      <c r="Y1590" t="s">
        <v>492</v>
      </c>
    </row>
    <row r="1591" spans="1:25" ht="15" customHeight="1" x14ac:dyDescent="0.35">
      <c r="A1591">
        <v>5</v>
      </c>
      <c r="B1591" s="50">
        <v>46273.71875</v>
      </c>
      <c r="C1591">
        <v>11707065</v>
      </c>
      <c r="D1591">
        <v>100006740293</v>
      </c>
      <c r="E1591" t="s">
        <v>1726</v>
      </c>
      <c r="F1591">
        <v>100</v>
      </c>
      <c r="G1591" t="s">
        <v>1745</v>
      </c>
      <c r="H1591" t="s">
        <v>1760</v>
      </c>
      <c r="I1591">
        <v>5979501</v>
      </c>
      <c r="J1591">
        <v>4</v>
      </c>
      <c r="K1591" t="s">
        <v>1789</v>
      </c>
      <c r="L1591" t="s">
        <v>1790</v>
      </c>
      <c r="N1591">
        <v>0</v>
      </c>
      <c r="O1591">
        <v>2</v>
      </c>
      <c r="P1591">
        <v>2</v>
      </c>
      <c r="Q1591">
        <v>2</v>
      </c>
      <c r="R1591">
        <v>0</v>
      </c>
      <c r="S1591">
        <v>0</v>
      </c>
      <c r="T1591">
        <v>0</v>
      </c>
      <c r="U1591" s="50">
        <v>46273.654918981483</v>
      </c>
      <c r="V1591" s="50">
        <v>46273.654918981483</v>
      </c>
      <c r="W1591" s="51">
        <v>46273</v>
      </c>
      <c r="X1591" t="s">
        <v>1747</v>
      </c>
      <c r="Y1591" t="s">
        <v>492</v>
      </c>
    </row>
    <row r="1592" spans="1:25" ht="15" customHeight="1" x14ac:dyDescent="0.35">
      <c r="A1592">
        <v>5</v>
      </c>
      <c r="B1592" s="50">
        <v>46273.71875</v>
      </c>
      <c r="C1592">
        <v>11707066</v>
      </c>
      <c r="D1592">
        <v>100006740294</v>
      </c>
      <c r="E1592" t="s">
        <v>1726</v>
      </c>
      <c r="F1592">
        <v>100</v>
      </c>
      <c r="G1592" t="s">
        <v>1745</v>
      </c>
      <c r="H1592" t="s">
        <v>1760</v>
      </c>
      <c r="I1592">
        <v>5979601</v>
      </c>
      <c r="J1592">
        <v>5</v>
      </c>
      <c r="K1592" t="s">
        <v>1791</v>
      </c>
      <c r="L1592" t="s">
        <v>1792</v>
      </c>
      <c r="N1592">
        <v>0</v>
      </c>
      <c r="O1592">
        <v>2</v>
      </c>
      <c r="P1592">
        <v>2</v>
      </c>
      <c r="Q1592">
        <v>2</v>
      </c>
      <c r="R1592">
        <v>0</v>
      </c>
      <c r="S1592">
        <v>0</v>
      </c>
      <c r="T1592">
        <v>0</v>
      </c>
      <c r="U1592" s="50">
        <v>46273.654918981483</v>
      </c>
      <c r="V1592" s="50">
        <v>46273.654918981483</v>
      </c>
      <c r="W1592" s="51">
        <v>46273</v>
      </c>
      <c r="X1592" t="s">
        <v>1747</v>
      </c>
      <c r="Y1592" t="s">
        <v>492</v>
      </c>
    </row>
    <row r="1593" spans="1:25" ht="15" customHeight="1" x14ac:dyDescent="0.35">
      <c r="A1593">
        <v>5</v>
      </c>
      <c r="B1593" s="50">
        <v>46273.71875</v>
      </c>
      <c r="C1593">
        <v>11707067</v>
      </c>
      <c r="D1593">
        <v>100006740295</v>
      </c>
      <c r="E1593" t="s">
        <v>1726</v>
      </c>
      <c r="F1593">
        <v>100</v>
      </c>
      <c r="G1593" t="s">
        <v>1745</v>
      </c>
      <c r="H1593" t="s">
        <v>1760</v>
      </c>
      <c r="I1593">
        <v>5980101</v>
      </c>
      <c r="J1593">
        <v>3</v>
      </c>
      <c r="K1593" t="s">
        <v>1793</v>
      </c>
      <c r="L1593" t="s">
        <v>1794</v>
      </c>
      <c r="N1593">
        <v>0</v>
      </c>
      <c r="O1593">
        <v>2</v>
      </c>
      <c r="P1593">
        <v>2</v>
      </c>
      <c r="Q1593">
        <v>2</v>
      </c>
      <c r="R1593">
        <v>0</v>
      </c>
      <c r="S1593">
        <v>0</v>
      </c>
      <c r="T1593">
        <v>0</v>
      </c>
      <c r="U1593" s="50">
        <v>46273.654918981483</v>
      </c>
      <c r="V1593" s="50">
        <v>46273.654918981483</v>
      </c>
      <c r="W1593" s="51">
        <v>46273</v>
      </c>
      <c r="X1593" t="s">
        <v>1747</v>
      </c>
      <c r="Y1593" t="s">
        <v>492</v>
      </c>
    </row>
    <row r="1594" spans="1:25" ht="15" customHeight="1" x14ac:dyDescent="0.35">
      <c r="A1594">
        <v>5</v>
      </c>
      <c r="B1594" s="50">
        <v>46273.71875</v>
      </c>
      <c r="C1594">
        <v>11707068</v>
      </c>
      <c r="D1594">
        <v>100006740296</v>
      </c>
      <c r="E1594" t="s">
        <v>1726</v>
      </c>
      <c r="F1594">
        <v>100</v>
      </c>
      <c r="G1594" t="s">
        <v>1745</v>
      </c>
      <c r="H1594" t="s">
        <v>1760</v>
      </c>
      <c r="I1594">
        <v>5983201</v>
      </c>
      <c r="J1594">
        <v>4</v>
      </c>
      <c r="K1594" t="s">
        <v>1795</v>
      </c>
      <c r="L1594" t="s">
        <v>1796</v>
      </c>
      <c r="N1594">
        <v>0</v>
      </c>
      <c r="O1594">
        <v>2</v>
      </c>
      <c r="P1594">
        <v>2</v>
      </c>
      <c r="Q1594">
        <v>2</v>
      </c>
      <c r="R1594">
        <v>0</v>
      </c>
      <c r="S1594">
        <v>0</v>
      </c>
      <c r="T1594">
        <v>0</v>
      </c>
      <c r="U1594" s="50">
        <v>46273.654918981483</v>
      </c>
      <c r="V1594" s="50">
        <v>46273.654918981483</v>
      </c>
      <c r="W1594" s="51">
        <v>46273</v>
      </c>
      <c r="X1594" t="s">
        <v>1747</v>
      </c>
      <c r="Y1594" t="s">
        <v>492</v>
      </c>
    </row>
    <row r="1595" spans="1:25" ht="15" customHeight="1" x14ac:dyDescent="0.35">
      <c r="A1595">
        <v>5</v>
      </c>
      <c r="B1595" s="50">
        <v>46273.71875</v>
      </c>
      <c r="C1595">
        <v>11707069</v>
      </c>
      <c r="D1595">
        <v>100006740297</v>
      </c>
      <c r="E1595" t="s">
        <v>1726</v>
      </c>
      <c r="F1595">
        <v>100</v>
      </c>
      <c r="G1595" t="s">
        <v>1745</v>
      </c>
      <c r="H1595" t="s">
        <v>1760</v>
      </c>
      <c r="I1595">
        <v>5983301</v>
      </c>
      <c r="J1595">
        <v>3</v>
      </c>
      <c r="K1595" t="s">
        <v>1797</v>
      </c>
      <c r="L1595" t="s">
        <v>1798</v>
      </c>
      <c r="N1595">
        <v>0</v>
      </c>
      <c r="O1595">
        <v>4</v>
      </c>
      <c r="P1595">
        <v>4</v>
      </c>
      <c r="Q1595">
        <v>4</v>
      </c>
      <c r="R1595">
        <v>0</v>
      </c>
      <c r="S1595">
        <v>0</v>
      </c>
      <c r="T1595">
        <v>0</v>
      </c>
      <c r="U1595" s="50">
        <v>46273.654918981483</v>
      </c>
      <c r="V1595" s="50">
        <v>46273.654918981483</v>
      </c>
      <c r="W1595" s="51">
        <v>46273</v>
      </c>
      <c r="X1595" t="s">
        <v>1747</v>
      </c>
      <c r="Y1595" t="s">
        <v>492</v>
      </c>
    </row>
    <row r="1596" spans="1:25" ht="15" customHeight="1" x14ac:dyDescent="0.35">
      <c r="A1596">
        <v>5</v>
      </c>
      <c r="B1596" s="50">
        <v>46273.71875</v>
      </c>
      <c r="C1596">
        <v>11707077</v>
      </c>
      <c r="D1596">
        <v>100006740306</v>
      </c>
      <c r="E1596" t="s">
        <v>1726</v>
      </c>
      <c r="F1596">
        <v>100</v>
      </c>
      <c r="G1596" t="s">
        <v>1745</v>
      </c>
      <c r="H1596" t="s">
        <v>1760</v>
      </c>
      <c r="I1596">
        <v>5994701</v>
      </c>
      <c r="J1596">
        <v>5</v>
      </c>
      <c r="K1596" t="s">
        <v>1799</v>
      </c>
      <c r="L1596" t="s">
        <v>1800</v>
      </c>
      <c r="N1596">
        <v>0</v>
      </c>
      <c r="O1596">
        <v>4</v>
      </c>
      <c r="P1596">
        <v>4</v>
      </c>
      <c r="Q1596">
        <v>4</v>
      </c>
      <c r="R1596">
        <v>0</v>
      </c>
      <c r="S1596">
        <v>0</v>
      </c>
      <c r="T1596">
        <v>0</v>
      </c>
      <c r="U1596" s="50">
        <v>46273.654918981483</v>
      </c>
      <c r="V1596" s="50">
        <v>46273.654918981483</v>
      </c>
      <c r="W1596" s="51">
        <v>46273</v>
      </c>
      <c r="X1596" t="s">
        <v>1747</v>
      </c>
      <c r="Y1596" t="s">
        <v>492</v>
      </c>
    </row>
    <row r="1597" spans="1:25" ht="15" customHeight="1" x14ac:dyDescent="0.35">
      <c r="A1597">
        <v>5</v>
      </c>
      <c r="B1597" s="50">
        <v>46273.71875</v>
      </c>
      <c r="C1597">
        <v>11707078</v>
      </c>
      <c r="D1597">
        <v>100006740307</v>
      </c>
      <c r="E1597" t="s">
        <v>1726</v>
      </c>
      <c r="F1597">
        <v>100</v>
      </c>
      <c r="G1597" t="s">
        <v>1745</v>
      </c>
      <c r="H1597" t="s">
        <v>1760</v>
      </c>
      <c r="I1597">
        <v>6006301</v>
      </c>
      <c r="J1597">
        <v>3</v>
      </c>
      <c r="K1597" t="s">
        <v>1801</v>
      </c>
      <c r="L1597" t="s">
        <v>1802</v>
      </c>
      <c r="N1597">
        <v>0</v>
      </c>
      <c r="O1597">
        <v>1</v>
      </c>
      <c r="P1597">
        <v>1</v>
      </c>
      <c r="Q1597">
        <v>1</v>
      </c>
      <c r="R1597">
        <v>0</v>
      </c>
      <c r="S1597">
        <v>0</v>
      </c>
      <c r="T1597">
        <v>0</v>
      </c>
      <c r="U1597" s="50">
        <v>46273.654918981483</v>
      </c>
      <c r="V1597" s="50">
        <v>46273.654918981483</v>
      </c>
      <c r="W1597" s="51">
        <v>46273</v>
      </c>
      <c r="X1597" t="s">
        <v>1747</v>
      </c>
      <c r="Y1597" t="s">
        <v>492</v>
      </c>
    </row>
    <row r="1598" spans="1:25" ht="15" customHeight="1" x14ac:dyDescent="0.35">
      <c r="A1598">
        <v>5</v>
      </c>
      <c r="B1598" s="50">
        <v>46273.71875</v>
      </c>
      <c r="C1598">
        <v>11707079</v>
      </c>
      <c r="D1598">
        <v>100006740307</v>
      </c>
      <c r="E1598" t="s">
        <v>1726</v>
      </c>
      <c r="F1598">
        <v>100</v>
      </c>
      <c r="G1598" t="s">
        <v>1745</v>
      </c>
      <c r="H1598" t="s">
        <v>1760</v>
      </c>
      <c r="I1598">
        <v>6006301</v>
      </c>
      <c r="J1598">
        <v>3</v>
      </c>
      <c r="K1598" t="s">
        <v>1803</v>
      </c>
      <c r="L1598" t="s">
        <v>1804</v>
      </c>
      <c r="N1598">
        <v>0</v>
      </c>
      <c r="O1598">
        <v>1</v>
      </c>
      <c r="P1598">
        <v>1</v>
      </c>
      <c r="Q1598">
        <v>1</v>
      </c>
      <c r="R1598">
        <v>0</v>
      </c>
      <c r="S1598">
        <v>0</v>
      </c>
      <c r="T1598">
        <v>0</v>
      </c>
      <c r="U1598" s="50">
        <v>46273.654918981483</v>
      </c>
      <c r="V1598" s="50">
        <v>46273.654918981483</v>
      </c>
      <c r="W1598" s="51">
        <v>46273</v>
      </c>
      <c r="X1598" t="s">
        <v>1747</v>
      </c>
      <c r="Y1598" t="s">
        <v>492</v>
      </c>
    </row>
    <row r="1599" spans="1:25" ht="15" customHeight="1" x14ac:dyDescent="0.35">
      <c r="A1599">
        <v>5</v>
      </c>
      <c r="B1599" s="50">
        <v>46273.71875</v>
      </c>
      <c r="C1599">
        <v>11707080</v>
      </c>
      <c r="D1599">
        <v>100006740307</v>
      </c>
      <c r="E1599" t="s">
        <v>1726</v>
      </c>
      <c r="F1599">
        <v>100</v>
      </c>
      <c r="G1599" t="s">
        <v>1745</v>
      </c>
      <c r="H1599" t="s">
        <v>1760</v>
      </c>
      <c r="I1599">
        <v>6006301</v>
      </c>
      <c r="J1599">
        <v>3</v>
      </c>
      <c r="K1599" t="s">
        <v>1805</v>
      </c>
      <c r="L1599" t="s">
        <v>1806</v>
      </c>
      <c r="N1599">
        <v>0</v>
      </c>
      <c r="O1599">
        <v>1</v>
      </c>
      <c r="P1599">
        <v>1</v>
      </c>
      <c r="Q1599">
        <v>1</v>
      </c>
      <c r="R1599">
        <v>0</v>
      </c>
      <c r="S1599">
        <v>0</v>
      </c>
      <c r="T1599">
        <v>0</v>
      </c>
      <c r="U1599" s="50">
        <v>46273.654918981483</v>
      </c>
      <c r="V1599" s="50">
        <v>46273.654918981483</v>
      </c>
      <c r="W1599" s="51">
        <v>46273</v>
      </c>
      <c r="X1599" t="s">
        <v>1747</v>
      </c>
      <c r="Y1599" t="s">
        <v>492</v>
      </c>
    </row>
    <row r="1600" spans="1:25" ht="15" customHeight="1" x14ac:dyDescent="0.35">
      <c r="A1600">
        <v>5</v>
      </c>
      <c r="B1600" s="50">
        <v>46273.71875</v>
      </c>
      <c r="C1600">
        <v>11707081</v>
      </c>
      <c r="D1600">
        <v>100006740307</v>
      </c>
      <c r="E1600" t="s">
        <v>1726</v>
      </c>
      <c r="F1600">
        <v>100</v>
      </c>
      <c r="G1600" t="s">
        <v>1745</v>
      </c>
      <c r="H1600" t="s">
        <v>1760</v>
      </c>
      <c r="I1600">
        <v>6006301</v>
      </c>
      <c r="J1600">
        <v>3</v>
      </c>
      <c r="K1600" t="s">
        <v>1807</v>
      </c>
      <c r="L1600" t="s">
        <v>1808</v>
      </c>
      <c r="N1600">
        <v>0</v>
      </c>
      <c r="O1600">
        <v>1</v>
      </c>
      <c r="P1600">
        <v>1</v>
      </c>
      <c r="Q1600">
        <v>1</v>
      </c>
      <c r="R1600">
        <v>0</v>
      </c>
      <c r="S1600">
        <v>0</v>
      </c>
      <c r="T1600">
        <v>0</v>
      </c>
      <c r="U1600" s="50">
        <v>46273.654918981483</v>
      </c>
      <c r="V1600" s="50">
        <v>46273.654918981483</v>
      </c>
      <c r="W1600" s="51">
        <v>46273</v>
      </c>
      <c r="X1600" t="s">
        <v>1747</v>
      </c>
      <c r="Y1600" t="s">
        <v>492</v>
      </c>
    </row>
    <row r="1601" spans="1:25" ht="15" customHeight="1" x14ac:dyDescent="0.35">
      <c r="A1601">
        <v>5</v>
      </c>
      <c r="B1601" s="50">
        <v>46273.71875</v>
      </c>
      <c r="C1601">
        <v>11707082</v>
      </c>
      <c r="D1601">
        <v>100006740307</v>
      </c>
      <c r="E1601" t="s">
        <v>1726</v>
      </c>
      <c r="F1601">
        <v>100</v>
      </c>
      <c r="G1601" t="s">
        <v>1745</v>
      </c>
      <c r="H1601" t="s">
        <v>1760</v>
      </c>
      <c r="I1601">
        <v>6006301</v>
      </c>
      <c r="J1601">
        <v>3</v>
      </c>
      <c r="K1601" t="s">
        <v>1785</v>
      </c>
      <c r="L1601" t="s">
        <v>1786</v>
      </c>
      <c r="N1601">
        <v>0</v>
      </c>
      <c r="O1601">
        <v>1</v>
      </c>
      <c r="P1601">
        <v>1</v>
      </c>
      <c r="Q1601">
        <v>1</v>
      </c>
      <c r="R1601">
        <v>0</v>
      </c>
      <c r="S1601">
        <v>0</v>
      </c>
      <c r="T1601">
        <v>0</v>
      </c>
      <c r="U1601" s="50">
        <v>46273.654918981483</v>
      </c>
      <c r="V1601" s="50">
        <v>46273.654918981483</v>
      </c>
      <c r="W1601" s="51">
        <v>46273</v>
      </c>
      <c r="X1601" t="s">
        <v>1747</v>
      </c>
      <c r="Y1601" t="s">
        <v>492</v>
      </c>
    </row>
    <row r="1602" spans="1:25" ht="15" customHeight="1" x14ac:dyDescent="0.35">
      <c r="A1602">
        <v>5</v>
      </c>
      <c r="B1602" s="50">
        <v>46273.71875</v>
      </c>
      <c r="C1602">
        <v>11707083</v>
      </c>
      <c r="D1602">
        <v>100006740307</v>
      </c>
      <c r="E1602" t="s">
        <v>1726</v>
      </c>
      <c r="F1602">
        <v>100</v>
      </c>
      <c r="G1602" t="s">
        <v>1745</v>
      </c>
      <c r="H1602" t="s">
        <v>1760</v>
      </c>
      <c r="I1602">
        <v>6006301</v>
      </c>
      <c r="J1602">
        <v>3</v>
      </c>
      <c r="K1602" t="s">
        <v>1809</v>
      </c>
      <c r="L1602" t="s">
        <v>1810</v>
      </c>
      <c r="N1602">
        <v>0</v>
      </c>
      <c r="O1602">
        <v>1</v>
      </c>
      <c r="P1602">
        <v>1</v>
      </c>
      <c r="Q1602">
        <v>1</v>
      </c>
      <c r="R1602">
        <v>0</v>
      </c>
      <c r="S1602">
        <v>0</v>
      </c>
      <c r="T1602">
        <v>0</v>
      </c>
      <c r="U1602" s="50">
        <v>46273.654918981483</v>
      </c>
      <c r="V1602" s="50">
        <v>46273.654918981483</v>
      </c>
      <c r="W1602" s="51">
        <v>46273</v>
      </c>
      <c r="X1602" t="s">
        <v>1747</v>
      </c>
      <c r="Y1602" t="s">
        <v>492</v>
      </c>
    </row>
    <row r="1603" spans="1:25" ht="15" customHeight="1" x14ac:dyDescent="0.35">
      <c r="A1603">
        <v>5</v>
      </c>
      <c r="B1603" s="50">
        <v>46273.71875</v>
      </c>
      <c r="C1603">
        <v>11707090</v>
      </c>
      <c r="D1603">
        <v>100006740315</v>
      </c>
      <c r="E1603" t="s">
        <v>1726</v>
      </c>
      <c r="F1603">
        <v>100</v>
      </c>
      <c r="G1603" t="s">
        <v>1745</v>
      </c>
      <c r="H1603" t="s">
        <v>1760</v>
      </c>
      <c r="I1603">
        <v>5951901</v>
      </c>
      <c r="J1603">
        <v>5</v>
      </c>
      <c r="K1603" t="s">
        <v>1811</v>
      </c>
      <c r="L1603" t="s">
        <v>1812</v>
      </c>
      <c r="N1603">
        <v>0</v>
      </c>
      <c r="O1603">
        <v>1</v>
      </c>
      <c r="P1603">
        <v>1</v>
      </c>
      <c r="Q1603">
        <v>1</v>
      </c>
      <c r="R1603">
        <v>0</v>
      </c>
      <c r="S1603">
        <v>0</v>
      </c>
      <c r="T1603">
        <v>0</v>
      </c>
      <c r="U1603" s="50">
        <v>46273.654930555553</v>
      </c>
      <c r="V1603" s="50">
        <v>46273.654930555553</v>
      </c>
      <c r="W1603" s="51">
        <v>46273</v>
      </c>
      <c r="X1603" t="s">
        <v>1747</v>
      </c>
      <c r="Y1603" t="s">
        <v>492</v>
      </c>
    </row>
    <row r="1604" spans="1:25" ht="15" customHeight="1" x14ac:dyDescent="0.35">
      <c r="A1604">
        <v>5</v>
      </c>
      <c r="B1604" s="50">
        <v>46273.71875</v>
      </c>
      <c r="C1604">
        <v>11707091</v>
      </c>
      <c r="D1604">
        <v>100006740316</v>
      </c>
      <c r="E1604" t="s">
        <v>1726</v>
      </c>
      <c r="F1604">
        <v>100</v>
      </c>
      <c r="G1604" t="s">
        <v>1745</v>
      </c>
      <c r="H1604" t="s">
        <v>1760</v>
      </c>
      <c r="I1604">
        <v>5982901</v>
      </c>
      <c r="J1604">
        <v>4</v>
      </c>
      <c r="K1604" t="s">
        <v>1813</v>
      </c>
      <c r="L1604" t="s">
        <v>1814</v>
      </c>
      <c r="N1604">
        <v>0</v>
      </c>
      <c r="O1604">
        <v>3</v>
      </c>
      <c r="P1604">
        <v>3</v>
      </c>
      <c r="Q1604">
        <v>3</v>
      </c>
      <c r="R1604">
        <v>0</v>
      </c>
      <c r="S1604">
        <v>0</v>
      </c>
      <c r="T1604">
        <v>0</v>
      </c>
      <c r="U1604" s="50">
        <v>46273.654930555553</v>
      </c>
      <c r="V1604" s="50">
        <v>46273.654930555553</v>
      </c>
      <c r="W1604" s="51">
        <v>46273</v>
      </c>
      <c r="X1604" t="s">
        <v>1747</v>
      </c>
      <c r="Y1604" t="s">
        <v>492</v>
      </c>
    </row>
    <row r="1605" spans="1:25" ht="15" customHeight="1" x14ac:dyDescent="0.35">
      <c r="A1605">
        <v>5</v>
      </c>
      <c r="B1605" s="50">
        <v>46273.71875</v>
      </c>
      <c r="C1605">
        <v>11707092</v>
      </c>
      <c r="D1605">
        <v>100006740316</v>
      </c>
      <c r="E1605" t="s">
        <v>1726</v>
      </c>
      <c r="F1605">
        <v>100</v>
      </c>
      <c r="G1605" t="s">
        <v>1745</v>
      </c>
      <c r="H1605" t="s">
        <v>1760</v>
      </c>
      <c r="I1605">
        <v>5982901</v>
      </c>
      <c r="J1605">
        <v>4</v>
      </c>
      <c r="K1605" t="s">
        <v>1815</v>
      </c>
      <c r="L1605" t="s">
        <v>1816</v>
      </c>
      <c r="N1605">
        <v>0</v>
      </c>
      <c r="O1605">
        <v>3</v>
      </c>
      <c r="P1605">
        <v>3</v>
      </c>
      <c r="Q1605">
        <v>3</v>
      </c>
      <c r="R1605">
        <v>0</v>
      </c>
      <c r="S1605">
        <v>0</v>
      </c>
      <c r="T1605">
        <v>0</v>
      </c>
      <c r="U1605" s="50">
        <v>46273.654930555553</v>
      </c>
      <c r="V1605" s="50">
        <v>46273.654930555553</v>
      </c>
      <c r="W1605" s="51">
        <v>46273</v>
      </c>
      <c r="X1605" t="s">
        <v>1747</v>
      </c>
      <c r="Y1605" t="s">
        <v>492</v>
      </c>
    </row>
    <row r="1606" spans="1:25" ht="15" customHeight="1" x14ac:dyDescent="0.35">
      <c r="A1606">
        <v>5</v>
      </c>
      <c r="B1606" s="50">
        <v>46273.71875</v>
      </c>
      <c r="C1606">
        <v>11707094</v>
      </c>
      <c r="D1606">
        <v>100006740319</v>
      </c>
      <c r="E1606" t="s">
        <v>1726</v>
      </c>
      <c r="F1606">
        <v>100</v>
      </c>
      <c r="G1606" t="s">
        <v>1745</v>
      </c>
      <c r="H1606" t="s">
        <v>1760</v>
      </c>
      <c r="I1606">
        <v>5990501</v>
      </c>
      <c r="J1606">
        <v>4</v>
      </c>
      <c r="K1606" t="s">
        <v>1817</v>
      </c>
      <c r="L1606" t="s">
        <v>1818</v>
      </c>
      <c r="N1606">
        <v>0</v>
      </c>
      <c r="O1606">
        <v>1</v>
      </c>
      <c r="P1606">
        <v>1</v>
      </c>
      <c r="Q1606">
        <v>1</v>
      </c>
      <c r="R1606">
        <v>0</v>
      </c>
      <c r="S1606">
        <v>0</v>
      </c>
      <c r="T1606">
        <v>0</v>
      </c>
      <c r="U1606" s="50">
        <v>46273.654942129629</v>
      </c>
      <c r="V1606" s="50">
        <v>46273.654942129629</v>
      </c>
      <c r="W1606" s="51">
        <v>46273</v>
      </c>
      <c r="X1606" t="s">
        <v>1747</v>
      </c>
      <c r="Y1606" t="s">
        <v>492</v>
      </c>
    </row>
    <row r="1607" spans="1:25" ht="15" customHeight="1" x14ac:dyDescent="0.35">
      <c r="A1607">
        <v>5</v>
      </c>
      <c r="B1607" s="50">
        <v>46273.71875</v>
      </c>
      <c r="C1607">
        <v>11707103</v>
      </c>
      <c r="D1607">
        <v>100006740326</v>
      </c>
      <c r="E1607" t="s">
        <v>1726</v>
      </c>
      <c r="F1607">
        <v>100</v>
      </c>
      <c r="G1607" t="s">
        <v>1745</v>
      </c>
      <c r="H1607" t="s">
        <v>1760</v>
      </c>
      <c r="I1607">
        <v>5995401</v>
      </c>
      <c r="J1607">
        <v>4</v>
      </c>
      <c r="K1607" t="s">
        <v>1819</v>
      </c>
      <c r="L1607" t="s">
        <v>1820</v>
      </c>
      <c r="N1607">
        <v>0</v>
      </c>
      <c r="O1607">
        <v>1</v>
      </c>
      <c r="P1607">
        <v>1</v>
      </c>
      <c r="Q1607">
        <v>1</v>
      </c>
      <c r="R1607">
        <v>0</v>
      </c>
      <c r="S1607">
        <v>0</v>
      </c>
      <c r="T1607">
        <v>0</v>
      </c>
      <c r="U1607" s="50">
        <v>46273.654953703714</v>
      </c>
      <c r="V1607" s="50">
        <v>46273.654953703714</v>
      </c>
      <c r="W1607" s="51">
        <v>46273</v>
      </c>
      <c r="X1607" t="s">
        <v>1747</v>
      </c>
      <c r="Y1607" t="s">
        <v>492</v>
      </c>
    </row>
    <row r="1608" spans="1:25" ht="15" customHeight="1" x14ac:dyDescent="0.35">
      <c r="A1608">
        <v>5</v>
      </c>
      <c r="B1608" s="50">
        <v>46273.71875</v>
      </c>
      <c r="C1608">
        <v>11707104</v>
      </c>
      <c r="D1608">
        <v>100006740327</v>
      </c>
      <c r="E1608" t="s">
        <v>1726</v>
      </c>
      <c r="F1608">
        <v>100</v>
      </c>
      <c r="G1608" t="s">
        <v>1745</v>
      </c>
      <c r="H1608" t="s">
        <v>1760</v>
      </c>
      <c r="I1608">
        <v>5999801</v>
      </c>
      <c r="J1608">
        <v>5</v>
      </c>
      <c r="K1608" t="s">
        <v>1821</v>
      </c>
      <c r="L1608" t="s">
        <v>1822</v>
      </c>
      <c r="N1608">
        <v>0</v>
      </c>
      <c r="O1608">
        <v>2</v>
      </c>
      <c r="P1608">
        <v>2</v>
      </c>
      <c r="Q1608">
        <v>2</v>
      </c>
      <c r="R1608">
        <v>0</v>
      </c>
      <c r="S1608">
        <v>0</v>
      </c>
      <c r="T1608">
        <v>0</v>
      </c>
      <c r="U1608" s="50">
        <v>46273.654953703714</v>
      </c>
      <c r="V1608" s="50">
        <v>46273.654953703714</v>
      </c>
      <c r="W1608" s="51">
        <v>46273</v>
      </c>
      <c r="X1608" t="s">
        <v>1747</v>
      </c>
      <c r="Y1608" t="s">
        <v>492</v>
      </c>
    </row>
    <row r="1609" spans="1:25" ht="15" customHeight="1" x14ac:dyDescent="0.35">
      <c r="A1609">
        <v>5</v>
      </c>
      <c r="B1609" s="50">
        <v>46273.71875</v>
      </c>
      <c r="C1609">
        <v>11707118</v>
      </c>
      <c r="D1609">
        <v>100006740344</v>
      </c>
      <c r="E1609" t="s">
        <v>1726</v>
      </c>
      <c r="F1609">
        <v>100</v>
      </c>
      <c r="G1609" t="s">
        <v>1745</v>
      </c>
      <c r="H1609" t="s">
        <v>1760</v>
      </c>
      <c r="I1609">
        <v>5997501</v>
      </c>
      <c r="J1609">
        <v>4</v>
      </c>
      <c r="K1609" t="s">
        <v>1823</v>
      </c>
      <c r="L1609" t="s">
        <v>1824</v>
      </c>
      <c r="N1609">
        <v>0</v>
      </c>
      <c r="O1609">
        <v>1</v>
      </c>
      <c r="P1609">
        <v>1</v>
      </c>
      <c r="Q1609">
        <v>1</v>
      </c>
      <c r="R1609">
        <v>0</v>
      </c>
      <c r="S1609">
        <v>0</v>
      </c>
      <c r="T1609">
        <v>0</v>
      </c>
      <c r="U1609" s="50">
        <v>46273.654965277783</v>
      </c>
      <c r="V1609" s="50">
        <v>46273.654965277783</v>
      </c>
      <c r="W1609" s="51">
        <v>46273</v>
      </c>
      <c r="X1609" t="s">
        <v>1747</v>
      </c>
      <c r="Y1609" t="s">
        <v>492</v>
      </c>
    </row>
    <row r="1610" spans="1:25" ht="15" customHeight="1" x14ac:dyDescent="0.35">
      <c r="A1610">
        <v>5</v>
      </c>
      <c r="B1610" s="50">
        <v>46273.71875</v>
      </c>
      <c r="C1610">
        <v>11707119</v>
      </c>
      <c r="D1610">
        <v>100006740345</v>
      </c>
      <c r="E1610" t="s">
        <v>1726</v>
      </c>
      <c r="F1610">
        <v>100</v>
      </c>
      <c r="G1610" t="s">
        <v>1745</v>
      </c>
      <c r="H1610" t="s">
        <v>1760</v>
      </c>
      <c r="I1610">
        <v>5998401</v>
      </c>
      <c r="J1610">
        <v>4</v>
      </c>
      <c r="K1610" t="s">
        <v>1825</v>
      </c>
      <c r="L1610" t="s">
        <v>1826</v>
      </c>
      <c r="N1610">
        <v>0</v>
      </c>
      <c r="O1610">
        <v>1</v>
      </c>
      <c r="P1610">
        <v>1</v>
      </c>
      <c r="Q1610">
        <v>1</v>
      </c>
      <c r="R1610">
        <v>0</v>
      </c>
      <c r="S1610">
        <v>0</v>
      </c>
      <c r="T1610">
        <v>0</v>
      </c>
      <c r="U1610" s="50">
        <v>46273.654965277783</v>
      </c>
      <c r="V1610" s="50">
        <v>46273.654965277783</v>
      </c>
      <c r="W1610" s="51">
        <v>46273</v>
      </c>
      <c r="X1610" t="s">
        <v>1747</v>
      </c>
      <c r="Y1610" t="s">
        <v>492</v>
      </c>
    </row>
    <row r="1611" spans="1:25" ht="15" customHeight="1" x14ac:dyDescent="0.35">
      <c r="A1611">
        <v>5</v>
      </c>
      <c r="B1611" s="50">
        <v>46273.71875</v>
      </c>
      <c r="C1611">
        <v>11707132</v>
      </c>
      <c r="D1611">
        <v>100006740362</v>
      </c>
      <c r="E1611" t="s">
        <v>1726</v>
      </c>
      <c r="F1611">
        <v>100</v>
      </c>
      <c r="G1611" t="s">
        <v>1745</v>
      </c>
      <c r="H1611" t="s">
        <v>1760</v>
      </c>
      <c r="I1611">
        <v>5998801</v>
      </c>
      <c r="J1611">
        <v>4</v>
      </c>
      <c r="K1611" t="s">
        <v>1827</v>
      </c>
      <c r="L1611" t="s">
        <v>1828</v>
      </c>
      <c r="N1611">
        <v>0</v>
      </c>
      <c r="O1611">
        <v>1</v>
      </c>
      <c r="P1611">
        <v>1</v>
      </c>
      <c r="Q1611">
        <v>1</v>
      </c>
      <c r="R1611">
        <v>0</v>
      </c>
      <c r="S1611">
        <v>0</v>
      </c>
      <c r="T1611">
        <v>0</v>
      </c>
      <c r="U1611" s="50">
        <v>46273.654965277783</v>
      </c>
      <c r="V1611" s="50">
        <v>46273.654965277783</v>
      </c>
      <c r="W1611" s="51">
        <v>46273</v>
      </c>
      <c r="X1611" t="s">
        <v>1747</v>
      </c>
      <c r="Y1611" t="s">
        <v>492</v>
      </c>
    </row>
    <row r="1612" spans="1:25" ht="15" customHeight="1" x14ac:dyDescent="0.35">
      <c r="A1612">
        <v>5</v>
      </c>
      <c r="B1612" s="50">
        <v>46273.71875</v>
      </c>
      <c r="C1612">
        <v>11707133</v>
      </c>
      <c r="D1612">
        <v>100006740362</v>
      </c>
      <c r="E1612" t="s">
        <v>1726</v>
      </c>
      <c r="F1612">
        <v>100</v>
      </c>
      <c r="G1612" t="s">
        <v>1745</v>
      </c>
      <c r="H1612" t="s">
        <v>1760</v>
      </c>
      <c r="I1612">
        <v>5998801</v>
      </c>
      <c r="J1612">
        <v>4</v>
      </c>
      <c r="K1612" t="s">
        <v>1829</v>
      </c>
      <c r="L1612" t="s">
        <v>1830</v>
      </c>
      <c r="N1612">
        <v>0</v>
      </c>
      <c r="O1612">
        <v>1</v>
      </c>
      <c r="P1612">
        <v>1</v>
      </c>
      <c r="Q1612">
        <v>1</v>
      </c>
      <c r="R1612">
        <v>0</v>
      </c>
      <c r="S1612">
        <v>0</v>
      </c>
      <c r="T1612">
        <v>0</v>
      </c>
      <c r="U1612" s="50">
        <v>46273.654965277783</v>
      </c>
      <c r="V1612" s="50">
        <v>46273.654965277783</v>
      </c>
      <c r="W1612" s="51">
        <v>46273</v>
      </c>
      <c r="X1612" t="s">
        <v>1747</v>
      </c>
      <c r="Y1612" t="s">
        <v>492</v>
      </c>
    </row>
    <row r="1613" spans="1:25" ht="15" customHeight="1" x14ac:dyDescent="0.35">
      <c r="A1613">
        <v>5</v>
      </c>
      <c r="B1613" s="50">
        <v>46273.71875</v>
      </c>
      <c r="C1613">
        <v>11707134</v>
      </c>
      <c r="D1613">
        <v>100006740363</v>
      </c>
      <c r="E1613" t="s">
        <v>1726</v>
      </c>
      <c r="F1613">
        <v>100</v>
      </c>
      <c r="G1613" t="s">
        <v>1745</v>
      </c>
      <c r="H1613" t="s">
        <v>1760</v>
      </c>
      <c r="I1613">
        <v>6003501</v>
      </c>
      <c r="J1613">
        <v>4</v>
      </c>
      <c r="K1613" t="s">
        <v>1831</v>
      </c>
      <c r="L1613" t="s">
        <v>1832</v>
      </c>
      <c r="N1613">
        <v>0</v>
      </c>
      <c r="O1613">
        <v>1</v>
      </c>
      <c r="P1613">
        <v>1</v>
      </c>
      <c r="Q1613">
        <v>1</v>
      </c>
      <c r="R1613">
        <v>0</v>
      </c>
      <c r="S1613">
        <v>0</v>
      </c>
      <c r="T1613">
        <v>0</v>
      </c>
      <c r="U1613" s="50">
        <v>46273.654965277783</v>
      </c>
      <c r="V1613" s="50">
        <v>46273.654965277783</v>
      </c>
      <c r="W1613" s="51">
        <v>46273</v>
      </c>
      <c r="X1613" t="s">
        <v>1747</v>
      </c>
      <c r="Y1613" t="s">
        <v>492</v>
      </c>
    </row>
    <row r="1614" spans="1:25" ht="15" customHeight="1" x14ac:dyDescent="0.35">
      <c r="A1614">
        <v>5</v>
      </c>
      <c r="B1614" s="50">
        <v>46273.71875</v>
      </c>
      <c r="C1614">
        <v>11707135</v>
      </c>
      <c r="D1614">
        <v>100006740364</v>
      </c>
      <c r="E1614" t="s">
        <v>1726</v>
      </c>
      <c r="F1614">
        <v>100</v>
      </c>
      <c r="G1614" t="s">
        <v>1745</v>
      </c>
      <c r="H1614" t="s">
        <v>1760</v>
      </c>
      <c r="I1614">
        <v>6010501</v>
      </c>
      <c r="J1614">
        <v>5</v>
      </c>
      <c r="K1614" t="s">
        <v>1799</v>
      </c>
      <c r="L1614" t="s">
        <v>1800</v>
      </c>
      <c r="N1614">
        <v>0</v>
      </c>
      <c r="O1614">
        <v>2</v>
      </c>
      <c r="P1614">
        <v>2</v>
      </c>
      <c r="Q1614">
        <v>2</v>
      </c>
      <c r="R1614">
        <v>0</v>
      </c>
      <c r="S1614">
        <v>0</v>
      </c>
      <c r="T1614">
        <v>0</v>
      </c>
      <c r="U1614" s="50">
        <v>46273.654965277783</v>
      </c>
      <c r="V1614" s="50">
        <v>46273.654965277783</v>
      </c>
      <c r="W1614" s="51">
        <v>46273</v>
      </c>
      <c r="X1614" t="s">
        <v>1747</v>
      </c>
      <c r="Y1614" t="s">
        <v>492</v>
      </c>
    </row>
    <row r="1615" spans="1:25" ht="15" customHeight="1" x14ac:dyDescent="0.35">
      <c r="A1615">
        <v>5</v>
      </c>
      <c r="B1615" s="50">
        <v>46273.71875</v>
      </c>
      <c r="C1615">
        <v>11707169</v>
      </c>
      <c r="D1615">
        <v>100006740372</v>
      </c>
      <c r="E1615" t="s">
        <v>1726</v>
      </c>
      <c r="F1615">
        <v>100</v>
      </c>
      <c r="G1615" t="s">
        <v>1745</v>
      </c>
      <c r="H1615" t="s">
        <v>1760</v>
      </c>
      <c r="I1615">
        <v>5987801</v>
      </c>
      <c r="J1615">
        <v>4</v>
      </c>
      <c r="K1615" t="s">
        <v>1795</v>
      </c>
      <c r="L1615" t="s">
        <v>1796</v>
      </c>
      <c r="N1615">
        <v>0</v>
      </c>
      <c r="O1615">
        <v>6</v>
      </c>
      <c r="P1615">
        <v>6</v>
      </c>
      <c r="Q1615">
        <v>6</v>
      </c>
      <c r="R1615">
        <v>0</v>
      </c>
      <c r="S1615">
        <v>0</v>
      </c>
      <c r="T1615">
        <v>0</v>
      </c>
      <c r="U1615" s="50">
        <v>46273.654976851853</v>
      </c>
      <c r="V1615" s="50">
        <v>46273.654976851853</v>
      </c>
      <c r="W1615" s="51">
        <v>46273</v>
      </c>
      <c r="X1615" t="s">
        <v>1747</v>
      </c>
      <c r="Y1615" t="s">
        <v>492</v>
      </c>
    </row>
    <row r="1616" spans="1:25" ht="15" customHeight="1" x14ac:dyDescent="0.35">
      <c r="A1616">
        <v>5</v>
      </c>
      <c r="B1616" s="50">
        <v>46273.71875</v>
      </c>
      <c r="C1616">
        <v>11707170</v>
      </c>
      <c r="D1616">
        <v>100006740373</v>
      </c>
      <c r="E1616" t="s">
        <v>1726</v>
      </c>
      <c r="F1616">
        <v>100</v>
      </c>
      <c r="G1616" t="s">
        <v>1745</v>
      </c>
      <c r="H1616" t="s">
        <v>1760</v>
      </c>
      <c r="I1616">
        <v>6002001</v>
      </c>
      <c r="J1616">
        <v>4</v>
      </c>
      <c r="K1616" t="s">
        <v>1833</v>
      </c>
      <c r="L1616" t="s">
        <v>1834</v>
      </c>
      <c r="N1616">
        <v>0</v>
      </c>
      <c r="O1616">
        <v>3</v>
      </c>
      <c r="P1616">
        <v>3</v>
      </c>
      <c r="Q1616">
        <v>3</v>
      </c>
      <c r="R1616">
        <v>0</v>
      </c>
      <c r="S1616">
        <v>0</v>
      </c>
      <c r="T1616">
        <v>0</v>
      </c>
      <c r="U1616" s="50">
        <v>46273.654976851853</v>
      </c>
      <c r="V1616" s="50">
        <v>46273.654976851853</v>
      </c>
      <c r="W1616" s="51">
        <v>46273</v>
      </c>
      <c r="X1616" t="s">
        <v>1747</v>
      </c>
      <c r="Y1616" t="s">
        <v>492</v>
      </c>
    </row>
    <row r="1617" spans="1:25" ht="15" customHeight="1" x14ac:dyDescent="0.35">
      <c r="A1617">
        <v>5</v>
      </c>
      <c r="B1617" s="50">
        <v>46273.71875</v>
      </c>
      <c r="C1617">
        <v>11707176</v>
      </c>
      <c r="D1617">
        <v>100006740379</v>
      </c>
      <c r="E1617" t="s">
        <v>1726</v>
      </c>
      <c r="F1617">
        <v>100</v>
      </c>
      <c r="G1617" t="s">
        <v>1745</v>
      </c>
      <c r="H1617" t="s">
        <v>1760</v>
      </c>
      <c r="I1617">
        <v>5966701</v>
      </c>
      <c r="J1617">
        <v>3</v>
      </c>
      <c r="K1617" t="s">
        <v>1835</v>
      </c>
      <c r="L1617" t="s">
        <v>1836</v>
      </c>
      <c r="N1617">
        <v>0</v>
      </c>
      <c r="O1617">
        <v>1</v>
      </c>
      <c r="P1617">
        <v>1</v>
      </c>
      <c r="Q1617">
        <v>1</v>
      </c>
      <c r="R1617">
        <v>0</v>
      </c>
      <c r="S1617">
        <v>0</v>
      </c>
      <c r="T1617">
        <v>0</v>
      </c>
      <c r="U1617" s="50">
        <v>46273.654988425929</v>
      </c>
      <c r="V1617" s="50">
        <v>46273.654988425929</v>
      </c>
      <c r="W1617" s="51">
        <v>46273</v>
      </c>
      <c r="X1617" t="s">
        <v>1747</v>
      </c>
      <c r="Y1617" t="s">
        <v>492</v>
      </c>
    </row>
    <row r="1618" spans="1:25" ht="15" customHeight="1" x14ac:dyDescent="0.35">
      <c r="A1618">
        <v>5</v>
      </c>
      <c r="B1618" s="50">
        <v>46273.71875</v>
      </c>
      <c r="C1618">
        <v>11707177</v>
      </c>
      <c r="D1618">
        <v>100006740380</v>
      </c>
      <c r="E1618" t="s">
        <v>1726</v>
      </c>
      <c r="F1618">
        <v>100</v>
      </c>
      <c r="G1618" t="s">
        <v>1745</v>
      </c>
      <c r="H1618" t="s">
        <v>1760</v>
      </c>
      <c r="I1618">
        <v>5991801</v>
      </c>
      <c r="J1618">
        <v>4</v>
      </c>
      <c r="K1618" t="s">
        <v>1837</v>
      </c>
      <c r="L1618" t="s">
        <v>1838</v>
      </c>
      <c r="N1618">
        <v>0</v>
      </c>
      <c r="O1618">
        <v>4</v>
      </c>
      <c r="P1618">
        <v>4</v>
      </c>
      <c r="Q1618">
        <v>4</v>
      </c>
      <c r="R1618">
        <v>0</v>
      </c>
      <c r="S1618">
        <v>0</v>
      </c>
      <c r="T1618">
        <v>0</v>
      </c>
      <c r="U1618" s="50">
        <v>46273.654988425929</v>
      </c>
      <c r="V1618" s="50">
        <v>46273.654988425929</v>
      </c>
      <c r="W1618" s="51">
        <v>46273</v>
      </c>
      <c r="X1618" t="s">
        <v>1747</v>
      </c>
      <c r="Y1618" t="s">
        <v>492</v>
      </c>
    </row>
    <row r="1619" spans="1:25" ht="15" customHeight="1" x14ac:dyDescent="0.35">
      <c r="A1619">
        <v>5</v>
      </c>
      <c r="B1619" s="50">
        <v>46273.71875</v>
      </c>
      <c r="C1619">
        <v>11707195</v>
      </c>
      <c r="D1619">
        <v>100006740397</v>
      </c>
      <c r="E1619" t="s">
        <v>1726</v>
      </c>
      <c r="F1619">
        <v>100</v>
      </c>
      <c r="G1619" t="s">
        <v>1745</v>
      </c>
      <c r="H1619" t="s">
        <v>1760</v>
      </c>
      <c r="I1619">
        <v>5979401</v>
      </c>
      <c r="J1619">
        <v>4</v>
      </c>
      <c r="K1619" t="s">
        <v>1839</v>
      </c>
      <c r="L1619" t="s">
        <v>1840</v>
      </c>
      <c r="N1619">
        <v>0</v>
      </c>
      <c r="O1619">
        <v>1</v>
      </c>
      <c r="P1619">
        <v>1</v>
      </c>
      <c r="Q1619">
        <v>1</v>
      </c>
      <c r="R1619">
        <v>0</v>
      </c>
      <c r="S1619">
        <v>0</v>
      </c>
      <c r="T1619">
        <v>0</v>
      </c>
      <c r="U1619" s="50">
        <v>46273.654999999999</v>
      </c>
      <c r="V1619" s="50">
        <v>46273.654999999999</v>
      </c>
      <c r="W1619" s="51">
        <v>46273</v>
      </c>
      <c r="X1619" t="s">
        <v>1747</v>
      </c>
      <c r="Y1619" t="s">
        <v>492</v>
      </c>
    </row>
    <row r="1620" spans="1:25" ht="15" customHeight="1" x14ac:dyDescent="0.35">
      <c r="A1620">
        <v>5</v>
      </c>
      <c r="B1620" s="50">
        <v>46273.71875</v>
      </c>
      <c r="C1620">
        <v>11707202</v>
      </c>
      <c r="D1620">
        <v>100006740401</v>
      </c>
      <c r="E1620" t="s">
        <v>1726</v>
      </c>
      <c r="F1620">
        <v>100</v>
      </c>
      <c r="G1620" t="s">
        <v>1745</v>
      </c>
      <c r="H1620" t="s">
        <v>1760</v>
      </c>
      <c r="I1620">
        <v>5953201</v>
      </c>
      <c r="J1620">
        <v>4</v>
      </c>
      <c r="K1620" t="s">
        <v>1817</v>
      </c>
      <c r="L1620" t="s">
        <v>1818</v>
      </c>
      <c r="N1620">
        <v>0</v>
      </c>
      <c r="O1620">
        <v>3</v>
      </c>
      <c r="P1620">
        <v>3</v>
      </c>
      <c r="Q1620">
        <v>3</v>
      </c>
      <c r="R1620">
        <v>0</v>
      </c>
      <c r="S1620">
        <v>0</v>
      </c>
      <c r="T1620">
        <v>0</v>
      </c>
      <c r="U1620" s="50">
        <v>46273.655011574083</v>
      </c>
      <c r="V1620" s="50">
        <v>46273.655011574083</v>
      </c>
      <c r="W1620" s="51">
        <v>46273</v>
      </c>
      <c r="X1620" t="s">
        <v>1747</v>
      </c>
      <c r="Y1620" t="s">
        <v>492</v>
      </c>
    </row>
    <row r="1621" spans="1:25" ht="15" customHeight="1" x14ac:dyDescent="0.35">
      <c r="A1621">
        <v>5</v>
      </c>
      <c r="B1621" s="50">
        <v>46273.71875</v>
      </c>
      <c r="C1621">
        <v>11707203</v>
      </c>
      <c r="D1621">
        <v>100006740402</v>
      </c>
      <c r="E1621" t="s">
        <v>1726</v>
      </c>
      <c r="F1621">
        <v>100</v>
      </c>
      <c r="G1621" t="s">
        <v>1745</v>
      </c>
      <c r="H1621" t="s">
        <v>1760</v>
      </c>
      <c r="I1621">
        <v>5967701</v>
      </c>
      <c r="J1621">
        <v>3</v>
      </c>
      <c r="K1621" t="s">
        <v>1841</v>
      </c>
      <c r="L1621" t="s">
        <v>1842</v>
      </c>
      <c r="N1621">
        <v>0</v>
      </c>
      <c r="O1621">
        <v>2</v>
      </c>
      <c r="P1621">
        <v>2</v>
      </c>
      <c r="Q1621">
        <v>2</v>
      </c>
      <c r="R1621">
        <v>0</v>
      </c>
      <c r="S1621">
        <v>0</v>
      </c>
      <c r="T1621">
        <v>0</v>
      </c>
      <c r="U1621" s="50">
        <v>46273.655011574083</v>
      </c>
      <c r="V1621" s="50">
        <v>46273.655011574083</v>
      </c>
      <c r="W1621" s="51">
        <v>46273</v>
      </c>
      <c r="X1621" t="s">
        <v>1747</v>
      </c>
      <c r="Y1621" t="s">
        <v>492</v>
      </c>
    </row>
    <row r="1622" spans="1:25" ht="15" customHeight="1" x14ac:dyDescent="0.35">
      <c r="A1622">
        <v>5</v>
      </c>
      <c r="B1622" s="50">
        <v>46273.71875</v>
      </c>
      <c r="C1622">
        <v>11707204</v>
      </c>
      <c r="D1622">
        <v>100006740403</v>
      </c>
      <c r="E1622" t="s">
        <v>1726</v>
      </c>
      <c r="F1622">
        <v>100</v>
      </c>
      <c r="G1622" t="s">
        <v>1745</v>
      </c>
      <c r="H1622" t="s">
        <v>1760</v>
      </c>
      <c r="I1622">
        <v>5985301</v>
      </c>
      <c r="J1622">
        <v>3</v>
      </c>
      <c r="K1622" t="s">
        <v>1843</v>
      </c>
      <c r="L1622" t="s">
        <v>1844</v>
      </c>
      <c r="N1622">
        <v>0</v>
      </c>
      <c r="O1622">
        <v>1</v>
      </c>
      <c r="P1622">
        <v>1</v>
      </c>
      <c r="Q1622">
        <v>1</v>
      </c>
      <c r="R1622">
        <v>0</v>
      </c>
      <c r="S1622">
        <v>0</v>
      </c>
      <c r="T1622">
        <v>0</v>
      </c>
      <c r="U1622" s="50">
        <v>46273.655011574083</v>
      </c>
      <c r="V1622" s="50">
        <v>46273.655011574083</v>
      </c>
      <c r="W1622" s="51">
        <v>46273</v>
      </c>
      <c r="X1622" t="s">
        <v>1747</v>
      </c>
      <c r="Y1622" t="s">
        <v>492</v>
      </c>
    </row>
    <row r="1623" spans="1:25" ht="15" customHeight="1" x14ac:dyDescent="0.35">
      <c r="A1623">
        <v>5</v>
      </c>
      <c r="B1623" s="50">
        <v>46273.71875</v>
      </c>
      <c r="C1623">
        <v>11707205</v>
      </c>
      <c r="D1623">
        <v>100006740404</v>
      </c>
      <c r="E1623" t="s">
        <v>1726</v>
      </c>
      <c r="F1623">
        <v>100</v>
      </c>
      <c r="G1623" t="s">
        <v>1745</v>
      </c>
      <c r="H1623" t="s">
        <v>1760</v>
      </c>
      <c r="I1623">
        <v>5986801</v>
      </c>
      <c r="J1623">
        <v>3</v>
      </c>
      <c r="K1623" t="s">
        <v>1845</v>
      </c>
      <c r="L1623" t="s">
        <v>1846</v>
      </c>
      <c r="N1623">
        <v>0</v>
      </c>
      <c r="O1623">
        <v>3</v>
      </c>
      <c r="P1623">
        <v>3</v>
      </c>
      <c r="Q1623">
        <v>3</v>
      </c>
      <c r="R1623">
        <v>0</v>
      </c>
      <c r="S1623">
        <v>0</v>
      </c>
      <c r="T1623">
        <v>0</v>
      </c>
      <c r="U1623" s="50">
        <v>46273.655011574083</v>
      </c>
      <c r="V1623" s="50">
        <v>46273.655011574083</v>
      </c>
      <c r="W1623" s="51">
        <v>46273</v>
      </c>
      <c r="X1623" t="s">
        <v>1747</v>
      </c>
      <c r="Y1623" t="s">
        <v>492</v>
      </c>
    </row>
    <row r="1624" spans="1:25" ht="15" customHeight="1" x14ac:dyDescent="0.35">
      <c r="A1624">
        <v>5</v>
      </c>
      <c r="B1624" s="50">
        <v>46273.71875</v>
      </c>
      <c r="C1624">
        <v>11707206</v>
      </c>
      <c r="D1624">
        <v>100006740404</v>
      </c>
      <c r="E1624" t="s">
        <v>1726</v>
      </c>
      <c r="F1624">
        <v>100</v>
      </c>
      <c r="G1624" t="s">
        <v>1745</v>
      </c>
      <c r="H1624" t="s">
        <v>1760</v>
      </c>
      <c r="I1624">
        <v>5986801</v>
      </c>
      <c r="J1624">
        <v>3</v>
      </c>
      <c r="K1624" t="s">
        <v>1847</v>
      </c>
      <c r="L1624" t="s">
        <v>1848</v>
      </c>
      <c r="N1624">
        <v>0</v>
      </c>
      <c r="O1624">
        <v>3</v>
      </c>
      <c r="P1624">
        <v>3</v>
      </c>
      <c r="Q1624">
        <v>3</v>
      </c>
      <c r="R1624">
        <v>0</v>
      </c>
      <c r="S1624">
        <v>0</v>
      </c>
      <c r="T1624">
        <v>0</v>
      </c>
      <c r="U1624" s="50">
        <v>46273.655011574083</v>
      </c>
      <c r="V1624" s="50">
        <v>46273.655011574083</v>
      </c>
      <c r="W1624" s="51">
        <v>46273</v>
      </c>
      <c r="X1624" t="s">
        <v>1747</v>
      </c>
      <c r="Y1624" t="s">
        <v>492</v>
      </c>
    </row>
    <row r="1625" spans="1:25" ht="15" customHeight="1" x14ac:dyDescent="0.35">
      <c r="A1625">
        <v>5</v>
      </c>
      <c r="B1625" s="50">
        <v>46273.71875</v>
      </c>
      <c r="C1625">
        <v>11707207</v>
      </c>
      <c r="D1625">
        <v>100006740405</v>
      </c>
      <c r="E1625" t="s">
        <v>1726</v>
      </c>
      <c r="F1625">
        <v>100</v>
      </c>
      <c r="G1625" t="s">
        <v>1745</v>
      </c>
      <c r="H1625" t="s">
        <v>1760</v>
      </c>
      <c r="I1625">
        <v>5989101</v>
      </c>
      <c r="J1625">
        <v>4</v>
      </c>
      <c r="K1625" t="s">
        <v>1819</v>
      </c>
      <c r="L1625" t="s">
        <v>1820</v>
      </c>
      <c r="N1625">
        <v>0</v>
      </c>
      <c r="O1625">
        <v>2</v>
      </c>
      <c r="P1625">
        <v>2</v>
      </c>
      <c r="Q1625">
        <v>2</v>
      </c>
      <c r="R1625">
        <v>0</v>
      </c>
      <c r="S1625">
        <v>0</v>
      </c>
      <c r="T1625">
        <v>0</v>
      </c>
      <c r="U1625" s="50">
        <v>46273.655011574083</v>
      </c>
      <c r="V1625" s="50">
        <v>46273.655011574083</v>
      </c>
      <c r="W1625" s="51">
        <v>46273</v>
      </c>
      <c r="X1625" t="s">
        <v>1747</v>
      </c>
      <c r="Y1625" t="s">
        <v>492</v>
      </c>
    </row>
    <row r="1626" spans="1:25" ht="15" customHeight="1" x14ac:dyDescent="0.35">
      <c r="A1626">
        <v>5</v>
      </c>
      <c r="B1626" s="50">
        <v>46273.71875</v>
      </c>
      <c r="C1626">
        <v>11707208</v>
      </c>
      <c r="D1626">
        <v>100006740406</v>
      </c>
      <c r="E1626" t="s">
        <v>1726</v>
      </c>
      <c r="F1626">
        <v>100</v>
      </c>
      <c r="G1626" t="s">
        <v>1745</v>
      </c>
      <c r="H1626" t="s">
        <v>1760</v>
      </c>
      <c r="I1626">
        <v>5989201</v>
      </c>
      <c r="J1626">
        <v>4</v>
      </c>
      <c r="K1626" t="s">
        <v>1849</v>
      </c>
      <c r="L1626" t="s">
        <v>1850</v>
      </c>
      <c r="N1626">
        <v>0</v>
      </c>
      <c r="O1626">
        <v>1</v>
      </c>
      <c r="P1626">
        <v>1</v>
      </c>
      <c r="Q1626">
        <v>1</v>
      </c>
      <c r="R1626">
        <v>0</v>
      </c>
      <c r="S1626">
        <v>0</v>
      </c>
      <c r="T1626">
        <v>0</v>
      </c>
      <c r="U1626" s="50">
        <v>46273.655011574083</v>
      </c>
      <c r="V1626" s="50">
        <v>46273.655011574083</v>
      </c>
      <c r="W1626" s="51">
        <v>46273</v>
      </c>
      <c r="X1626" t="s">
        <v>1747</v>
      </c>
      <c r="Y1626" t="s">
        <v>492</v>
      </c>
    </row>
    <row r="1627" spans="1:25" ht="15" customHeight="1" x14ac:dyDescent="0.35">
      <c r="A1627">
        <v>5</v>
      </c>
      <c r="B1627" s="50">
        <v>46273.71875</v>
      </c>
      <c r="C1627">
        <v>11707209</v>
      </c>
      <c r="D1627">
        <v>100006740407</v>
      </c>
      <c r="E1627" t="s">
        <v>1726</v>
      </c>
      <c r="F1627">
        <v>100</v>
      </c>
      <c r="G1627" t="s">
        <v>1745</v>
      </c>
      <c r="H1627" t="s">
        <v>1760</v>
      </c>
      <c r="I1627">
        <v>5989401</v>
      </c>
      <c r="J1627">
        <v>3</v>
      </c>
      <c r="K1627" t="s">
        <v>1851</v>
      </c>
      <c r="L1627" t="s">
        <v>1852</v>
      </c>
      <c r="N1627">
        <v>0</v>
      </c>
      <c r="O1627">
        <v>1</v>
      </c>
      <c r="P1627">
        <v>1</v>
      </c>
      <c r="Q1627">
        <v>1</v>
      </c>
      <c r="R1627">
        <v>0</v>
      </c>
      <c r="S1627">
        <v>0</v>
      </c>
      <c r="T1627">
        <v>0</v>
      </c>
      <c r="U1627" s="50">
        <v>46273.655011574083</v>
      </c>
      <c r="V1627" s="50">
        <v>46273.655011574083</v>
      </c>
      <c r="W1627" s="51">
        <v>46273</v>
      </c>
      <c r="X1627" t="s">
        <v>1747</v>
      </c>
      <c r="Y1627" t="s">
        <v>492</v>
      </c>
    </row>
    <row r="1628" spans="1:25" ht="15" customHeight="1" x14ac:dyDescent="0.35">
      <c r="A1628">
        <v>5</v>
      </c>
      <c r="B1628" s="50">
        <v>46273.71875</v>
      </c>
      <c r="C1628">
        <v>11707210</v>
      </c>
      <c r="D1628">
        <v>100006740407</v>
      </c>
      <c r="E1628" t="s">
        <v>1726</v>
      </c>
      <c r="F1628">
        <v>100</v>
      </c>
      <c r="G1628" t="s">
        <v>1745</v>
      </c>
      <c r="H1628" t="s">
        <v>1760</v>
      </c>
      <c r="I1628">
        <v>5989401</v>
      </c>
      <c r="J1628">
        <v>3</v>
      </c>
      <c r="K1628" t="s">
        <v>1853</v>
      </c>
      <c r="L1628" t="s">
        <v>1854</v>
      </c>
      <c r="N1628">
        <v>0</v>
      </c>
      <c r="O1628">
        <v>1</v>
      </c>
      <c r="P1628">
        <v>1</v>
      </c>
      <c r="Q1628">
        <v>1</v>
      </c>
      <c r="R1628">
        <v>0</v>
      </c>
      <c r="S1628">
        <v>0</v>
      </c>
      <c r="T1628">
        <v>0</v>
      </c>
      <c r="U1628" s="50">
        <v>46273.655011574083</v>
      </c>
      <c r="V1628" s="50">
        <v>46273.655011574083</v>
      </c>
      <c r="W1628" s="51">
        <v>46273</v>
      </c>
      <c r="X1628" t="s">
        <v>1747</v>
      </c>
      <c r="Y1628" t="s">
        <v>492</v>
      </c>
    </row>
    <row r="1629" spans="1:25" ht="15" customHeight="1" x14ac:dyDescent="0.35">
      <c r="A1629">
        <v>5</v>
      </c>
      <c r="B1629" s="50">
        <v>46273.71875</v>
      </c>
      <c r="C1629">
        <v>11707274</v>
      </c>
      <c r="D1629">
        <v>100006740446</v>
      </c>
      <c r="E1629" t="s">
        <v>1726</v>
      </c>
      <c r="F1629">
        <v>100</v>
      </c>
      <c r="G1629" t="s">
        <v>1745</v>
      </c>
      <c r="H1629" t="s">
        <v>1760</v>
      </c>
      <c r="I1629">
        <v>5992301</v>
      </c>
      <c r="J1629">
        <v>3</v>
      </c>
      <c r="K1629" t="s">
        <v>1855</v>
      </c>
      <c r="L1629" t="s">
        <v>1856</v>
      </c>
      <c r="N1629">
        <v>0</v>
      </c>
      <c r="O1629">
        <v>2</v>
      </c>
      <c r="P1629">
        <v>2</v>
      </c>
      <c r="Q1629">
        <v>2</v>
      </c>
      <c r="R1629">
        <v>0</v>
      </c>
      <c r="S1629">
        <v>0</v>
      </c>
      <c r="T1629">
        <v>0</v>
      </c>
      <c r="U1629" s="50">
        <v>46273.655023148152</v>
      </c>
      <c r="V1629" s="50">
        <v>46273.655023148152</v>
      </c>
      <c r="W1629" s="51">
        <v>46273</v>
      </c>
      <c r="X1629" t="s">
        <v>1747</v>
      </c>
      <c r="Y1629" t="s">
        <v>492</v>
      </c>
    </row>
    <row r="1630" spans="1:25" ht="15" customHeight="1" x14ac:dyDescent="0.35">
      <c r="A1630">
        <v>5</v>
      </c>
      <c r="B1630" s="50">
        <v>46273.71875</v>
      </c>
      <c r="C1630">
        <v>11707275</v>
      </c>
      <c r="D1630">
        <v>100006740446</v>
      </c>
      <c r="E1630" t="s">
        <v>1726</v>
      </c>
      <c r="F1630">
        <v>100</v>
      </c>
      <c r="G1630" t="s">
        <v>1745</v>
      </c>
      <c r="H1630" t="s">
        <v>1760</v>
      </c>
      <c r="I1630">
        <v>5992301</v>
      </c>
      <c r="J1630">
        <v>3</v>
      </c>
      <c r="K1630" t="s">
        <v>1785</v>
      </c>
      <c r="L1630" t="s">
        <v>1786</v>
      </c>
      <c r="N1630">
        <v>0</v>
      </c>
      <c r="O1630">
        <v>1</v>
      </c>
      <c r="P1630">
        <v>1</v>
      </c>
      <c r="Q1630">
        <v>1</v>
      </c>
      <c r="R1630">
        <v>0</v>
      </c>
      <c r="S1630">
        <v>0</v>
      </c>
      <c r="T1630">
        <v>0</v>
      </c>
      <c r="U1630" s="50">
        <v>46273.655023148152</v>
      </c>
      <c r="V1630" s="50">
        <v>46273.655023148152</v>
      </c>
      <c r="W1630" s="51">
        <v>46273</v>
      </c>
      <c r="X1630" t="s">
        <v>1747</v>
      </c>
      <c r="Y1630" t="s">
        <v>492</v>
      </c>
    </row>
    <row r="1631" spans="1:25" ht="15" customHeight="1" x14ac:dyDescent="0.35">
      <c r="A1631">
        <v>5</v>
      </c>
      <c r="B1631" s="50">
        <v>46273.71875</v>
      </c>
      <c r="C1631">
        <v>11707276</v>
      </c>
      <c r="D1631">
        <v>100006740446</v>
      </c>
      <c r="E1631" t="s">
        <v>1726</v>
      </c>
      <c r="F1631">
        <v>100</v>
      </c>
      <c r="G1631" t="s">
        <v>1745</v>
      </c>
      <c r="H1631" t="s">
        <v>1760</v>
      </c>
      <c r="I1631">
        <v>5992301</v>
      </c>
      <c r="J1631">
        <v>3</v>
      </c>
      <c r="K1631" t="s">
        <v>1857</v>
      </c>
      <c r="L1631" t="s">
        <v>1858</v>
      </c>
      <c r="N1631">
        <v>0</v>
      </c>
      <c r="O1631">
        <v>1</v>
      </c>
      <c r="P1631">
        <v>1</v>
      </c>
      <c r="Q1631">
        <v>1</v>
      </c>
      <c r="R1631">
        <v>0</v>
      </c>
      <c r="S1631">
        <v>0</v>
      </c>
      <c r="T1631">
        <v>0</v>
      </c>
      <c r="U1631" s="50">
        <v>46273.655023148152</v>
      </c>
      <c r="V1631" s="50">
        <v>46273.655023148152</v>
      </c>
      <c r="W1631" s="51">
        <v>46273</v>
      </c>
      <c r="X1631" t="s">
        <v>1747</v>
      </c>
      <c r="Y1631" t="s">
        <v>492</v>
      </c>
    </row>
    <row r="1632" spans="1:25" ht="15" customHeight="1" x14ac:dyDescent="0.35">
      <c r="A1632">
        <v>5</v>
      </c>
      <c r="B1632" s="50">
        <v>46273.71875</v>
      </c>
      <c r="C1632">
        <v>11707277</v>
      </c>
      <c r="D1632">
        <v>100006740446</v>
      </c>
      <c r="E1632" t="s">
        <v>1726</v>
      </c>
      <c r="F1632">
        <v>100</v>
      </c>
      <c r="G1632" t="s">
        <v>1745</v>
      </c>
      <c r="H1632" t="s">
        <v>1760</v>
      </c>
      <c r="I1632">
        <v>5992301</v>
      </c>
      <c r="J1632">
        <v>3</v>
      </c>
      <c r="K1632" t="s">
        <v>1859</v>
      </c>
      <c r="L1632" t="s">
        <v>1860</v>
      </c>
      <c r="N1632">
        <v>0</v>
      </c>
      <c r="O1632">
        <v>1</v>
      </c>
      <c r="P1632">
        <v>1</v>
      </c>
      <c r="Q1632">
        <v>1</v>
      </c>
      <c r="R1632">
        <v>0</v>
      </c>
      <c r="S1632">
        <v>0</v>
      </c>
      <c r="T1632">
        <v>0</v>
      </c>
      <c r="U1632" s="50">
        <v>46273.655023148152</v>
      </c>
      <c r="V1632" s="50">
        <v>46273.655023148152</v>
      </c>
      <c r="W1632" s="51">
        <v>46273</v>
      </c>
      <c r="X1632" t="s">
        <v>1747</v>
      </c>
      <c r="Y1632" t="s">
        <v>492</v>
      </c>
    </row>
    <row r="1633" spans="1:25" ht="15" customHeight="1" x14ac:dyDescent="0.35">
      <c r="A1633">
        <v>5</v>
      </c>
      <c r="B1633" s="50">
        <v>46273.71875</v>
      </c>
      <c r="C1633">
        <v>11707278</v>
      </c>
      <c r="D1633">
        <v>100006740446</v>
      </c>
      <c r="E1633" t="s">
        <v>1726</v>
      </c>
      <c r="F1633">
        <v>100</v>
      </c>
      <c r="G1633" t="s">
        <v>1745</v>
      </c>
      <c r="H1633" t="s">
        <v>1760</v>
      </c>
      <c r="I1633">
        <v>5992301</v>
      </c>
      <c r="J1633">
        <v>3</v>
      </c>
      <c r="K1633" t="s">
        <v>1845</v>
      </c>
      <c r="L1633" t="s">
        <v>1846</v>
      </c>
      <c r="N1633">
        <v>0</v>
      </c>
      <c r="O1633">
        <v>1</v>
      </c>
      <c r="P1633">
        <v>1</v>
      </c>
      <c r="Q1633">
        <v>1</v>
      </c>
      <c r="R1633">
        <v>0</v>
      </c>
      <c r="S1633">
        <v>0</v>
      </c>
      <c r="T1633">
        <v>0</v>
      </c>
      <c r="U1633" s="50">
        <v>46273.655023148152</v>
      </c>
      <c r="V1633" s="50">
        <v>46273.655023148152</v>
      </c>
      <c r="W1633" s="51">
        <v>46273</v>
      </c>
      <c r="X1633" t="s">
        <v>1747</v>
      </c>
      <c r="Y1633" t="s">
        <v>492</v>
      </c>
    </row>
    <row r="1634" spans="1:25" ht="15" customHeight="1" x14ac:dyDescent="0.35">
      <c r="A1634">
        <v>5</v>
      </c>
      <c r="B1634" s="50">
        <v>46273.71875</v>
      </c>
      <c r="C1634">
        <v>11707279</v>
      </c>
      <c r="D1634">
        <v>100006740446</v>
      </c>
      <c r="E1634" t="s">
        <v>1726</v>
      </c>
      <c r="F1634">
        <v>100</v>
      </c>
      <c r="G1634" t="s">
        <v>1745</v>
      </c>
      <c r="H1634" t="s">
        <v>1760</v>
      </c>
      <c r="I1634">
        <v>5992301</v>
      </c>
      <c r="J1634">
        <v>3</v>
      </c>
      <c r="K1634" t="s">
        <v>1809</v>
      </c>
      <c r="L1634" t="s">
        <v>1810</v>
      </c>
      <c r="N1634">
        <v>0</v>
      </c>
      <c r="O1634">
        <v>1</v>
      </c>
      <c r="P1634">
        <v>1</v>
      </c>
      <c r="Q1634">
        <v>1</v>
      </c>
      <c r="R1634">
        <v>0</v>
      </c>
      <c r="S1634">
        <v>0</v>
      </c>
      <c r="T1634">
        <v>0</v>
      </c>
      <c r="U1634" s="50">
        <v>46273.655023148152</v>
      </c>
      <c r="V1634" s="50">
        <v>46273.655023148152</v>
      </c>
      <c r="W1634" s="51">
        <v>46273</v>
      </c>
      <c r="X1634" t="s">
        <v>1747</v>
      </c>
      <c r="Y1634" t="s">
        <v>492</v>
      </c>
    </row>
    <row r="1635" spans="1:25" ht="15" customHeight="1" x14ac:dyDescent="0.35">
      <c r="A1635">
        <v>5</v>
      </c>
      <c r="B1635" s="50">
        <v>46273.71875</v>
      </c>
      <c r="C1635">
        <v>11707280</v>
      </c>
      <c r="D1635">
        <v>100006740447</v>
      </c>
      <c r="E1635" t="s">
        <v>1726</v>
      </c>
      <c r="F1635">
        <v>100</v>
      </c>
      <c r="G1635" t="s">
        <v>1745</v>
      </c>
      <c r="H1635" t="s">
        <v>1760</v>
      </c>
      <c r="I1635">
        <v>6000901</v>
      </c>
      <c r="J1635">
        <v>3</v>
      </c>
      <c r="K1635" t="s">
        <v>1861</v>
      </c>
      <c r="L1635" t="s">
        <v>1862</v>
      </c>
      <c r="N1635">
        <v>0</v>
      </c>
      <c r="O1635">
        <v>1</v>
      </c>
      <c r="P1635">
        <v>1</v>
      </c>
      <c r="Q1635">
        <v>1</v>
      </c>
      <c r="R1635">
        <v>0</v>
      </c>
      <c r="S1635">
        <v>0</v>
      </c>
      <c r="T1635">
        <v>0</v>
      </c>
      <c r="U1635" s="50">
        <v>46273.655023148152</v>
      </c>
      <c r="V1635" s="50">
        <v>46273.655023148152</v>
      </c>
      <c r="W1635" s="51">
        <v>46273</v>
      </c>
      <c r="X1635" t="s">
        <v>1747</v>
      </c>
      <c r="Y1635" t="s">
        <v>492</v>
      </c>
    </row>
    <row r="1636" spans="1:25" ht="15" customHeight="1" x14ac:dyDescent="0.35">
      <c r="A1636">
        <v>5</v>
      </c>
      <c r="B1636" s="50">
        <v>46273.71875</v>
      </c>
      <c r="C1636">
        <v>11707281</v>
      </c>
      <c r="D1636">
        <v>100006740447</v>
      </c>
      <c r="E1636" t="s">
        <v>1726</v>
      </c>
      <c r="F1636">
        <v>100</v>
      </c>
      <c r="G1636" t="s">
        <v>1745</v>
      </c>
      <c r="H1636" t="s">
        <v>1760</v>
      </c>
      <c r="I1636">
        <v>6000901</v>
      </c>
      <c r="J1636">
        <v>3</v>
      </c>
      <c r="K1636" t="s">
        <v>1863</v>
      </c>
      <c r="L1636" t="s">
        <v>1864</v>
      </c>
      <c r="N1636">
        <v>0</v>
      </c>
      <c r="O1636">
        <v>1</v>
      </c>
      <c r="P1636">
        <v>1</v>
      </c>
      <c r="Q1636">
        <v>1</v>
      </c>
      <c r="R1636">
        <v>0</v>
      </c>
      <c r="S1636">
        <v>0</v>
      </c>
      <c r="T1636">
        <v>0</v>
      </c>
      <c r="U1636" s="50">
        <v>46273.655023148152</v>
      </c>
      <c r="V1636" s="50">
        <v>46273.655023148152</v>
      </c>
      <c r="W1636" s="51">
        <v>46273</v>
      </c>
      <c r="X1636" t="s">
        <v>1747</v>
      </c>
      <c r="Y1636" t="s">
        <v>492</v>
      </c>
    </row>
    <row r="1637" spans="1:25" ht="15" customHeight="1" x14ac:dyDescent="0.35">
      <c r="A1637">
        <v>5</v>
      </c>
      <c r="B1637" s="50">
        <v>46273.71875</v>
      </c>
      <c r="C1637">
        <v>11707288</v>
      </c>
      <c r="D1637">
        <v>100006740452</v>
      </c>
      <c r="E1637" t="s">
        <v>1726</v>
      </c>
      <c r="F1637">
        <v>100</v>
      </c>
      <c r="G1637" t="s">
        <v>1745</v>
      </c>
      <c r="H1637" t="s">
        <v>1760</v>
      </c>
      <c r="I1637">
        <v>5995901</v>
      </c>
      <c r="J1637">
        <v>3</v>
      </c>
      <c r="K1637" t="s">
        <v>1857</v>
      </c>
      <c r="L1637" t="s">
        <v>1858</v>
      </c>
      <c r="N1637">
        <v>0</v>
      </c>
      <c r="O1637">
        <v>1</v>
      </c>
      <c r="P1637">
        <v>1</v>
      </c>
      <c r="Q1637">
        <v>1</v>
      </c>
      <c r="R1637">
        <v>0</v>
      </c>
      <c r="S1637">
        <v>0</v>
      </c>
      <c r="T1637">
        <v>0</v>
      </c>
      <c r="U1637" s="50">
        <v>46273.655034722222</v>
      </c>
      <c r="V1637" s="50">
        <v>46273.655034722222</v>
      </c>
      <c r="W1637" s="51">
        <v>46273</v>
      </c>
      <c r="X1637" t="s">
        <v>1747</v>
      </c>
      <c r="Y1637" t="s">
        <v>492</v>
      </c>
    </row>
    <row r="1638" spans="1:25" ht="15" customHeight="1" x14ac:dyDescent="0.35">
      <c r="A1638">
        <v>5</v>
      </c>
      <c r="B1638" s="50">
        <v>46273.71875</v>
      </c>
      <c r="C1638">
        <v>11707298</v>
      </c>
      <c r="D1638">
        <v>100006740460</v>
      </c>
      <c r="E1638" t="s">
        <v>1726</v>
      </c>
      <c r="F1638">
        <v>100</v>
      </c>
      <c r="G1638" t="s">
        <v>1745</v>
      </c>
      <c r="H1638" t="s">
        <v>1760</v>
      </c>
      <c r="I1638">
        <v>5956401</v>
      </c>
      <c r="J1638">
        <v>4</v>
      </c>
      <c r="K1638" t="s">
        <v>1865</v>
      </c>
      <c r="L1638" t="s">
        <v>1866</v>
      </c>
      <c r="N1638">
        <v>0</v>
      </c>
      <c r="O1638">
        <v>1</v>
      </c>
      <c r="P1638">
        <v>1</v>
      </c>
      <c r="Q1638">
        <v>1</v>
      </c>
      <c r="R1638">
        <v>0</v>
      </c>
      <c r="S1638">
        <v>0</v>
      </c>
      <c r="T1638">
        <v>0</v>
      </c>
      <c r="U1638" s="50">
        <v>46273.655034722222</v>
      </c>
      <c r="V1638" s="50">
        <v>46273.655034722222</v>
      </c>
      <c r="W1638" s="51">
        <v>46273</v>
      </c>
      <c r="X1638" t="s">
        <v>1747</v>
      </c>
      <c r="Y1638" t="s">
        <v>492</v>
      </c>
    </row>
    <row r="1639" spans="1:25" ht="15" customHeight="1" x14ac:dyDescent="0.35">
      <c r="A1639">
        <v>5</v>
      </c>
      <c r="B1639" s="50">
        <v>46273.71875</v>
      </c>
      <c r="C1639">
        <v>11707299</v>
      </c>
      <c r="D1639">
        <v>100006740460</v>
      </c>
      <c r="E1639" t="s">
        <v>1726</v>
      </c>
      <c r="F1639">
        <v>100</v>
      </c>
      <c r="G1639" t="s">
        <v>1745</v>
      </c>
      <c r="H1639" t="s">
        <v>1760</v>
      </c>
      <c r="I1639">
        <v>5956401</v>
      </c>
      <c r="J1639">
        <v>4</v>
      </c>
      <c r="K1639" t="s">
        <v>1867</v>
      </c>
      <c r="L1639" t="s">
        <v>1868</v>
      </c>
      <c r="N1639">
        <v>0</v>
      </c>
      <c r="O1639">
        <v>1</v>
      </c>
      <c r="P1639">
        <v>1</v>
      </c>
      <c r="Q1639">
        <v>1</v>
      </c>
      <c r="R1639">
        <v>0</v>
      </c>
      <c r="S1639">
        <v>0</v>
      </c>
      <c r="T1639">
        <v>0</v>
      </c>
      <c r="U1639" s="50">
        <v>46273.655034722222</v>
      </c>
      <c r="V1639" s="50">
        <v>46273.655034722222</v>
      </c>
      <c r="W1639" s="51">
        <v>46273</v>
      </c>
      <c r="X1639" t="s">
        <v>1747</v>
      </c>
      <c r="Y1639" t="s">
        <v>492</v>
      </c>
    </row>
    <row r="1640" spans="1:25" ht="15" customHeight="1" x14ac:dyDescent="0.35">
      <c r="A1640">
        <v>5</v>
      </c>
      <c r="B1640" s="50">
        <v>46273.71875</v>
      </c>
      <c r="C1640">
        <v>11707300</v>
      </c>
      <c r="D1640">
        <v>100006740461</v>
      </c>
      <c r="E1640" t="s">
        <v>1726</v>
      </c>
      <c r="F1640">
        <v>100</v>
      </c>
      <c r="G1640" t="s">
        <v>1745</v>
      </c>
      <c r="H1640" t="s">
        <v>1760</v>
      </c>
      <c r="I1640">
        <v>5975401</v>
      </c>
      <c r="J1640">
        <v>5</v>
      </c>
      <c r="K1640" t="s">
        <v>1869</v>
      </c>
      <c r="L1640" t="s">
        <v>1870</v>
      </c>
      <c r="N1640">
        <v>0</v>
      </c>
      <c r="O1640">
        <v>3</v>
      </c>
      <c r="P1640">
        <v>3</v>
      </c>
      <c r="Q1640">
        <v>3</v>
      </c>
      <c r="R1640">
        <v>0</v>
      </c>
      <c r="S1640">
        <v>0</v>
      </c>
      <c r="T1640">
        <v>0</v>
      </c>
      <c r="U1640" s="50">
        <v>46273.655034722222</v>
      </c>
      <c r="V1640" s="50">
        <v>46273.655034722222</v>
      </c>
      <c r="W1640" s="51">
        <v>46273</v>
      </c>
      <c r="X1640" t="s">
        <v>1747</v>
      </c>
      <c r="Y1640" t="s">
        <v>492</v>
      </c>
    </row>
    <row r="1641" spans="1:25" ht="15" customHeight="1" x14ac:dyDescent="0.35">
      <c r="A1641">
        <v>5</v>
      </c>
      <c r="B1641" s="50">
        <v>46273.71875</v>
      </c>
      <c r="C1641">
        <v>11707301</v>
      </c>
      <c r="D1641">
        <v>100006740462</v>
      </c>
      <c r="E1641" t="s">
        <v>1726</v>
      </c>
      <c r="F1641">
        <v>100</v>
      </c>
      <c r="G1641" t="s">
        <v>1745</v>
      </c>
      <c r="H1641" t="s">
        <v>1760</v>
      </c>
      <c r="I1641">
        <v>6001201</v>
      </c>
      <c r="J1641">
        <v>3</v>
      </c>
      <c r="K1641" t="s">
        <v>1801</v>
      </c>
      <c r="L1641" t="s">
        <v>1802</v>
      </c>
      <c r="N1641">
        <v>0</v>
      </c>
      <c r="O1641">
        <v>1</v>
      </c>
      <c r="P1641">
        <v>1</v>
      </c>
      <c r="Q1641">
        <v>1</v>
      </c>
      <c r="R1641">
        <v>0</v>
      </c>
      <c r="S1641">
        <v>0</v>
      </c>
      <c r="T1641">
        <v>0</v>
      </c>
      <c r="U1641" s="50">
        <v>46273.655034722222</v>
      </c>
      <c r="V1641" s="50">
        <v>46273.655034722222</v>
      </c>
      <c r="W1641" s="51">
        <v>46273</v>
      </c>
      <c r="X1641" t="s">
        <v>1747</v>
      </c>
      <c r="Y1641" t="s">
        <v>492</v>
      </c>
    </row>
    <row r="1642" spans="1:25" ht="15" customHeight="1" x14ac:dyDescent="0.35">
      <c r="A1642">
        <v>5</v>
      </c>
      <c r="B1642" s="50">
        <v>46273.71875</v>
      </c>
      <c r="C1642">
        <v>11707305</v>
      </c>
      <c r="D1642">
        <v>100006740466</v>
      </c>
      <c r="E1642" t="s">
        <v>1726</v>
      </c>
      <c r="F1642">
        <v>100</v>
      </c>
      <c r="G1642" t="s">
        <v>1745</v>
      </c>
      <c r="H1642" t="s">
        <v>1760</v>
      </c>
      <c r="I1642">
        <v>5966401</v>
      </c>
      <c r="J1642">
        <v>3</v>
      </c>
      <c r="K1642" t="s">
        <v>1793</v>
      </c>
      <c r="L1642" t="s">
        <v>1794</v>
      </c>
      <c r="N1642">
        <v>0</v>
      </c>
      <c r="O1642">
        <v>1</v>
      </c>
      <c r="P1642">
        <v>1</v>
      </c>
      <c r="Q1642">
        <v>1</v>
      </c>
      <c r="R1642">
        <v>0</v>
      </c>
      <c r="S1642">
        <v>0</v>
      </c>
      <c r="T1642">
        <v>0</v>
      </c>
      <c r="U1642" s="50">
        <v>46273.655046296299</v>
      </c>
      <c r="V1642" s="50">
        <v>46273.655046296299</v>
      </c>
      <c r="W1642" s="51">
        <v>46273</v>
      </c>
      <c r="X1642" t="s">
        <v>1747</v>
      </c>
      <c r="Y1642" t="s">
        <v>492</v>
      </c>
    </row>
    <row r="1643" spans="1:25" ht="15" customHeight="1" x14ac:dyDescent="0.35">
      <c r="A1643">
        <v>5</v>
      </c>
      <c r="B1643" s="50">
        <v>46273.71875</v>
      </c>
      <c r="C1643">
        <v>11707306</v>
      </c>
      <c r="D1643">
        <v>100006740466</v>
      </c>
      <c r="E1643" t="s">
        <v>1726</v>
      </c>
      <c r="F1643">
        <v>100</v>
      </c>
      <c r="G1643" t="s">
        <v>1745</v>
      </c>
      <c r="H1643" t="s">
        <v>1760</v>
      </c>
      <c r="I1643">
        <v>5966401</v>
      </c>
      <c r="J1643">
        <v>3</v>
      </c>
      <c r="K1643" t="s">
        <v>1785</v>
      </c>
      <c r="L1643" t="s">
        <v>1786</v>
      </c>
      <c r="N1643">
        <v>0</v>
      </c>
      <c r="O1643">
        <v>2</v>
      </c>
      <c r="P1643">
        <v>2</v>
      </c>
      <c r="Q1643">
        <v>2</v>
      </c>
      <c r="R1643">
        <v>0</v>
      </c>
      <c r="S1643">
        <v>0</v>
      </c>
      <c r="T1643">
        <v>0</v>
      </c>
      <c r="U1643" s="50">
        <v>46273.655046296299</v>
      </c>
      <c r="V1643" s="50">
        <v>46273.655046296299</v>
      </c>
      <c r="W1643" s="51">
        <v>46273</v>
      </c>
      <c r="X1643" t="s">
        <v>1747</v>
      </c>
      <c r="Y1643" t="s">
        <v>492</v>
      </c>
    </row>
    <row r="1644" spans="1:25" ht="15" customHeight="1" x14ac:dyDescent="0.35">
      <c r="A1644">
        <v>5</v>
      </c>
      <c r="B1644" s="50">
        <v>46273.71875</v>
      </c>
      <c r="C1644">
        <v>11707307</v>
      </c>
      <c r="D1644">
        <v>100006740466</v>
      </c>
      <c r="E1644" t="s">
        <v>1726</v>
      </c>
      <c r="F1644">
        <v>100</v>
      </c>
      <c r="G1644" t="s">
        <v>1745</v>
      </c>
      <c r="H1644" t="s">
        <v>1760</v>
      </c>
      <c r="I1644">
        <v>5966401</v>
      </c>
      <c r="J1644">
        <v>3</v>
      </c>
      <c r="K1644" t="s">
        <v>1871</v>
      </c>
      <c r="L1644" t="s">
        <v>1872</v>
      </c>
      <c r="N1644">
        <v>0</v>
      </c>
      <c r="O1644">
        <v>2</v>
      </c>
      <c r="P1644">
        <v>2</v>
      </c>
      <c r="Q1644">
        <v>2</v>
      </c>
      <c r="R1644">
        <v>0</v>
      </c>
      <c r="S1644">
        <v>0</v>
      </c>
      <c r="T1644">
        <v>0</v>
      </c>
      <c r="U1644" s="50">
        <v>46273.655046296299</v>
      </c>
      <c r="V1644" s="50">
        <v>46273.655046296299</v>
      </c>
      <c r="W1644" s="51">
        <v>46273</v>
      </c>
      <c r="X1644" t="s">
        <v>1747</v>
      </c>
      <c r="Y1644" t="s">
        <v>492</v>
      </c>
    </row>
    <row r="1645" spans="1:25" ht="15" customHeight="1" x14ac:dyDescent="0.35">
      <c r="A1645">
        <v>5</v>
      </c>
      <c r="B1645" s="50">
        <v>46273.71875</v>
      </c>
      <c r="C1645">
        <v>11707308</v>
      </c>
      <c r="D1645">
        <v>100006740466</v>
      </c>
      <c r="E1645" t="s">
        <v>1726</v>
      </c>
      <c r="F1645">
        <v>100</v>
      </c>
      <c r="G1645" t="s">
        <v>1745</v>
      </c>
      <c r="H1645" t="s">
        <v>1760</v>
      </c>
      <c r="I1645">
        <v>5966401</v>
      </c>
      <c r="J1645">
        <v>3</v>
      </c>
      <c r="K1645" t="s">
        <v>1809</v>
      </c>
      <c r="L1645" t="s">
        <v>1810</v>
      </c>
      <c r="N1645">
        <v>0</v>
      </c>
      <c r="O1645">
        <v>1</v>
      </c>
      <c r="P1645">
        <v>1</v>
      </c>
      <c r="Q1645">
        <v>1</v>
      </c>
      <c r="R1645">
        <v>0</v>
      </c>
      <c r="S1645">
        <v>0</v>
      </c>
      <c r="T1645">
        <v>0</v>
      </c>
      <c r="U1645" s="50">
        <v>46273.655046296299</v>
      </c>
      <c r="V1645" s="50">
        <v>46273.655046296299</v>
      </c>
      <c r="W1645" s="51">
        <v>46273</v>
      </c>
      <c r="X1645" t="s">
        <v>1747</v>
      </c>
      <c r="Y1645" t="s">
        <v>492</v>
      </c>
    </row>
    <row r="1646" spans="1:25" ht="15" customHeight="1" x14ac:dyDescent="0.35">
      <c r="A1646">
        <v>5</v>
      </c>
      <c r="B1646" s="50">
        <v>46273.71875</v>
      </c>
      <c r="C1646">
        <v>11707309</v>
      </c>
      <c r="D1646">
        <v>100006740467</v>
      </c>
      <c r="E1646" t="s">
        <v>1726</v>
      </c>
      <c r="F1646">
        <v>100</v>
      </c>
      <c r="G1646" t="s">
        <v>1745</v>
      </c>
      <c r="H1646" t="s">
        <v>1760</v>
      </c>
      <c r="I1646">
        <v>5969101</v>
      </c>
      <c r="J1646">
        <v>4</v>
      </c>
      <c r="K1646" t="s">
        <v>1839</v>
      </c>
      <c r="L1646" t="s">
        <v>1840</v>
      </c>
      <c r="N1646">
        <v>0</v>
      </c>
      <c r="O1646">
        <v>1</v>
      </c>
      <c r="P1646">
        <v>1</v>
      </c>
      <c r="Q1646">
        <v>1</v>
      </c>
      <c r="R1646">
        <v>0</v>
      </c>
      <c r="S1646">
        <v>0</v>
      </c>
      <c r="T1646">
        <v>0</v>
      </c>
      <c r="U1646" s="50">
        <v>46273.655046296299</v>
      </c>
      <c r="V1646" s="50">
        <v>46273.655046296299</v>
      </c>
      <c r="W1646" s="51">
        <v>46273</v>
      </c>
      <c r="X1646" t="s">
        <v>1747</v>
      </c>
      <c r="Y1646" t="s">
        <v>492</v>
      </c>
    </row>
    <row r="1647" spans="1:25" ht="15" customHeight="1" x14ac:dyDescent="0.35">
      <c r="A1647">
        <v>5</v>
      </c>
      <c r="B1647" s="50">
        <v>46273.71875</v>
      </c>
      <c r="C1647">
        <v>11707310</v>
      </c>
      <c r="D1647">
        <v>100006740468</v>
      </c>
      <c r="E1647" t="s">
        <v>1726</v>
      </c>
      <c r="F1647">
        <v>100</v>
      </c>
      <c r="G1647" t="s">
        <v>1745</v>
      </c>
      <c r="H1647" t="s">
        <v>1760</v>
      </c>
      <c r="I1647">
        <v>5999701</v>
      </c>
      <c r="J1647">
        <v>3</v>
      </c>
      <c r="K1647" t="s">
        <v>1873</v>
      </c>
      <c r="L1647" t="s">
        <v>1874</v>
      </c>
      <c r="N1647">
        <v>0</v>
      </c>
      <c r="O1647">
        <v>1</v>
      </c>
      <c r="P1647">
        <v>1</v>
      </c>
      <c r="Q1647">
        <v>1</v>
      </c>
      <c r="R1647">
        <v>0</v>
      </c>
      <c r="S1647">
        <v>0</v>
      </c>
      <c r="T1647">
        <v>0</v>
      </c>
      <c r="U1647" s="50">
        <v>46273.655046296299</v>
      </c>
      <c r="V1647" s="50">
        <v>46273.655046296299</v>
      </c>
      <c r="W1647" s="51">
        <v>46273</v>
      </c>
      <c r="X1647" t="s">
        <v>1747</v>
      </c>
      <c r="Y1647" t="s">
        <v>492</v>
      </c>
    </row>
    <row r="1648" spans="1:25" ht="15" customHeight="1" x14ac:dyDescent="0.35">
      <c r="A1648">
        <v>5</v>
      </c>
      <c r="B1648" s="50">
        <v>46273.71875</v>
      </c>
      <c r="C1648">
        <v>11707323</v>
      </c>
      <c r="D1648">
        <v>100006740476</v>
      </c>
      <c r="E1648" t="s">
        <v>1726</v>
      </c>
      <c r="F1648">
        <v>100</v>
      </c>
      <c r="G1648" t="s">
        <v>1745</v>
      </c>
      <c r="H1648" t="s">
        <v>1760</v>
      </c>
      <c r="I1648">
        <v>5987201</v>
      </c>
      <c r="J1648">
        <v>4</v>
      </c>
      <c r="K1648" t="s">
        <v>1875</v>
      </c>
      <c r="L1648" t="s">
        <v>1876</v>
      </c>
      <c r="N1648">
        <v>0</v>
      </c>
      <c r="O1648">
        <v>3</v>
      </c>
      <c r="P1648">
        <v>3</v>
      </c>
      <c r="Q1648">
        <v>3</v>
      </c>
      <c r="R1648">
        <v>0</v>
      </c>
      <c r="S1648">
        <v>0</v>
      </c>
      <c r="T1648">
        <v>0</v>
      </c>
      <c r="U1648" s="50">
        <v>46273.655057870368</v>
      </c>
      <c r="V1648" s="50">
        <v>46273.655057870368</v>
      </c>
      <c r="W1648" s="51">
        <v>46273</v>
      </c>
      <c r="X1648" t="s">
        <v>1747</v>
      </c>
      <c r="Y1648" t="s">
        <v>492</v>
      </c>
    </row>
    <row r="1649" spans="1:25" ht="15" customHeight="1" x14ac:dyDescent="0.35">
      <c r="A1649">
        <v>5</v>
      </c>
      <c r="B1649" s="50">
        <v>46273.71875</v>
      </c>
      <c r="C1649">
        <v>11707324</v>
      </c>
      <c r="D1649">
        <v>100006740477</v>
      </c>
      <c r="E1649" t="s">
        <v>1726</v>
      </c>
      <c r="F1649">
        <v>100</v>
      </c>
      <c r="G1649" t="s">
        <v>1745</v>
      </c>
      <c r="H1649" t="s">
        <v>1760</v>
      </c>
      <c r="I1649">
        <v>6004401</v>
      </c>
      <c r="J1649">
        <v>4</v>
      </c>
      <c r="K1649" t="s">
        <v>1877</v>
      </c>
      <c r="L1649" t="s">
        <v>1878</v>
      </c>
      <c r="N1649">
        <v>0</v>
      </c>
      <c r="O1649">
        <v>1</v>
      </c>
      <c r="P1649">
        <v>1</v>
      </c>
      <c r="Q1649">
        <v>1</v>
      </c>
      <c r="R1649">
        <v>0</v>
      </c>
      <c r="S1649">
        <v>0</v>
      </c>
      <c r="T1649">
        <v>0</v>
      </c>
      <c r="U1649" s="50">
        <v>46273.655057870368</v>
      </c>
      <c r="V1649" s="50">
        <v>46273.655057870368</v>
      </c>
      <c r="W1649" s="51">
        <v>46273</v>
      </c>
      <c r="X1649" t="s">
        <v>1747</v>
      </c>
      <c r="Y1649" t="s">
        <v>492</v>
      </c>
    </row>
    <row r="1650" spans="1:25" ht="15" customHeight="1" x14ac:dyDescent="0.35">
      <c r="A1650">
        <v>5</v>
      </c>
      <c r="B1650" s="50">
        <v>46273.71875</v>
      </c>
      <c r="C1650">
        <v>11707333</v>
      </c>
      <c r="D1650">
        <v>100006740483</v>
      </c>
      <c r="E1650" t="s">
        <v>1726</v>
      </c>
      <c r="F1650">
        <v>100</v>
      </c>
      <c r="G1650" t="s">
        <v>1745</v>
      </c>
      <c r="H1650" t="s">
        <v>1760</v>
      </c>
      <c r="I1650">
        <v>6000301</v>
      </c>
      <c r="J1650">
        <v>4</v>
      </c>
      <c r="K1650" t="s">
        <v>1879</v>
      </c>
      <c r="L1650" t="s">
        <v>1880</v>
      </c>
      <c r="N1650">
        <v>0</v>
      </c>
      <c r="O1650">
        <v>1</v>
      </c>
      <c r="P1650">
        <v>1</v>
      </c>
      <c r="Q1650">
        <v>1</v>
      </c>
      <c r="R1650">
        <v>0</v>
      </c>
      <c r="S1650">
        <v>0</v>
      </c>
      <c r="T1650">
        <v>0</v>
      </c>
      <c r="U1650" s="50">
        <v>46273.655069444438</v>
      </c>
      <c r="V1650" s="50">
        <v>46273.655069444438</v>
      </c>
      <c r="W1650" s="51">
        <v>46273</v>
      </c>
      <c r="X1650" t="s">
        <v>1747</v>
      </c>
      <c r="Y1650" t="s">
        <v>492</v>
      </c>
    </row>
    <row r="1651" spans="1:25" ht="15" customHeight="1" x14ac:dyDescent="0.35">
      <c r="A1651">
        <v>5</v>
      </c>
      <c r="B1651" s="50">
        <v>46273.71875</v>
      </c>
      <c r="C1651">
        <v>11707334</v>
      </c>
      <c r="D1651">
        <v>100006740483</v>
      </c>
      <c r="E1651" t="s">
        <v>1726</v>
      </c>
      <c r="F1651">
        <v>100</v>
      </c>
      <c r="G1651" t="s">
        <v>1745</v>
      </c>
      <c r="H1651" t="s">
        <v>1760</v>
      </c>
      <c r="I1651">
        <v>6000301</v>
      </c>
      <c r="J1651">
        <v>4</v>
      </c>
      <c r="K1651" t="s">
        <v>1881</v>
      </c>
      <c r="L1651" t="s">
        <v>1882</v>
      </c>
      <c r="N1651">
        <v>0</v>
      </c>
      <c r="O1651">
        <v>3</v>
      </c>
      <c r="P1651">
        <v>3</v>
      </c>
      <c r="Q1651">
        <v>3</v>
      </c>
      <c r="R1651">
        <v>0</v>
      </c>
      <c r="S1651">
        <v>0</v>
      </c>
      <c r="T1651">
        <v>0</v>
      </c>
      <c r="U1651" s="50">
        <v>46273.655069444438</v>
      </c>
      <c r="V1651" s="50">
        <v>46273.655069444438</v>
      </c>
      <c r="W1651" s="51">
        <v>46273</v>
      </c>
      <c r="X1651" t="s">
        <v>1747</v>
      </c>
      <c r="Y1651" t="s">
        <v>492</v>
      </c>
    </row>
    <row r="1652" spans="1:25" ht="15" customHeight="1" x14ac:dyDescent="0.35">
      <c r="A1652">
        <v>5</v>
      </c>
      <c r="B1652" s="50">
        <v>46273.71875</v>
      </c>
      <c r="C1652">
        <v>11707335</v>
      </c>
      <c r="D1652">
        <v>100006740483</v>
      </c>
      <c r="E1652" t="s">
        <v>1726</v>
      </c>
      <c r="F1652">
        <v>100</v>
      </c>
      <c r="G1652" t="s">
        <v>1745</v>
      </c>
      <c r="H1652" t="s">
        <v>1760</v>
      </c>
      <c r="I1652">
        <v>6000301</v>
      </c>
      <c r="J1652">
        <v>4</v>
      </c>
      <c r="K1652" t="s">
        <v>1883</v>
      </c>
      <c r="L1652" t="s">
        <v>1884</v>
      </c>
      <c r="N1652">
        <v>0</v>
      </c>
      <c r="O1652">
        <v>1</v>
      </c>
      <c r="P1652">
        <v>1</v>
      </c>
      <c r="Q1652">
        <v>1</v>
      </c>
      <c r="R1652">
        <v>0</v>
      </c>
      <c r="S1652">
        <v>0</v>
      </c>
      <c r="T1652">
        <v>0</v>
      </c>
      <c r="U1652" s="50">
        <v>46273.655069444438</v>
      </c>
      <c r="V1652" s="50">
        <v>46273.655069444438</v>
      </c>
      <c r="W1652" s="51">
        <v>46273</v>
      </c>
      <c r="X1652" t="s">
        <v>1747</v>
      </c>
      <c r="Y1652" t="s">
        <v>492</v>
      </c>
    </row>
    <row r="1653" spans="1:25" ht="15" customHeight="1" x14ac:dyDescent="0.35">
      <c r="A1653">
        <v>5</v>
      </c>
      <c r="B1653" s="50">
        <v>46273.71875</v>
      </c>
      <c r="C1653">
        <v>11707336</v>
      </c>
      <c r="D1653">
        <v>100006740483</v>
      </c>
      <c r="E1653" t="s">
        <v>1726</v>
      </c>
      <c r="F1653">
        <v>100</v>
      </c>
      <c r="G1653" t="s">
        <v>1745</v>
      </c>
      <c r="H1653" t="s">
        <v>1760</v>
      </c>
      <c r="I1653">
        <v>6000301</v>
      </c>
      <c r="J1653">
        <v>4</v>
      </c>
      <c r="K1653" t="s">
        <v>1885</v>
      </c>
      <c r="L1653" t="s">
        <v>1886</v>
      </c>
      <c r="N1653">
        <v>0</v>
      </c>
      <c r="O1653">
        <v>2</v>
      </c>
      <c r="P1653">
        <v>2</v>
      </c>
      <c r="Q1653">
        <v>2</v>
      </c>
      <c r="R1653">
        <v>0</v>
      </c>
      <c r="S1653">
        <v>0</v>
      </c>
      <c r="T1653">
        <v>0</v>
      </c>
      <c r="U1653" s="50">
        <v>46273.655069444438</v>
      </c>
      <c r="V1653" s="50">
        <v>46273.655069444438</v>
      </c>
      <c r="W1653" s="51">
        <v>46273</v>
      </c>
      <c r="X1653" t="s">
        <v>1747</v>
      </c>
      <c r="Y1653" t="s">
        <v>492</v>
      </c>
    </row>
    <row r="1654" spans="1:25" ht="15" customHeight="1" x14ac:dyDescent="0.35">
      <c r="A1654">
        <v>5</v>
      </c>
      <c r="B1654" s="50">
        <v>46273.71875</v>
      </c>
      <c r="C1654">
        <v>11707337</v>
      </c>
      <c r="D1654">
        <v>100006740483</v>
      </c>
      <c r="E1654" t="s">
        <v>1726</v>
      </c>
      <c r="F1654">
        <v>100</v>
      </c>
      <c r="G1654" t="s">
        <v>1745</v>
      </c>
      <c r="H1654" t="s">
        <v>1760</v>
      </c>
      <c r="I1654">
        <v>6000301</v>
      </c>
      <c r="J1654">
        <v>4</v>
      </c>
      <c r="K1654" t="s">
        <v>1839</v>
      </c>
      <c r="L1654" t="s">
        <v>1840</v>
      </c>
      <c r="N1654">
        <v>0</v>
      </c>
      <c r="O1654">
        <v>1</v>
      </c>
      <c r="P1654">
        <v>1</v>
      </c>
      <c r="Q1654">
        <v>1</v>
      </c>
      <c r="R1654">
        <v>0</v>
      </c>
      <c r="S1654">
        <v>0</v>
      </c>
      <c r="T1654">
        <v>0</v>
      </c>
      <c r="U1654" s="50">
        <v>46273.655069444438</v>
      </c>
      <c r="V1654" s="50">
        <v>46273.655069444438</v>
      </c>
      <c r="W1654" s="51">
        <v>46273</v>
      </c>
      <c r="X1654" t="s">
        <v>1747</v>
      </c>
      <c r="Y1654" t="s">
        <v>492</v>
      </c>
    </row>
    <row r="1655" spans="1:25" ht="15" customHeight="1" x14ac:dyDescent="0.35">
      <c r="A1655">
        <v>5</v>
      </c>
      <c r="B1655" s="50">
        <v>46273.71875</v>
      </c>
      <c r="C1655">
        <v>11707338</v>
      </c>
      <c r="D1655">
        <v>100006740484</v>
      </c>
      <c r="E1655" t="s">
        <v>1726</v>
      </c>
      <c r="F1655">
        <v>100</v>
      </c>
      <c r="G1655" t="s">
        <v>1745</v>
      </c>
      <c r="H1655" t="s">
        <v>1760</v>
      </c>
      <c r="I1655">
        <v>6000302</v>
      </c>
      <c r="J1655">
        <v>5</v>
      </c>
      <c r="K1655" t="s">
        <v>1887</v>
      </c>
      <c r="L1655" t="s">
        <v>1888</v>
      </c>
      <c r="N1655">
        <v>0</v>
      </c>
      <c r="O1655">
        <v>2</v>
      </c>
      <c r="P1655">
        <v>2</v>
      </c>
      <c r="Q1655">
        <v>2</v>
      </c>
      <c r="R1655">
        <v>0</v>
      </c>
      <c r="S1655">
        <v>0</v>
      </c>
      <c r="T1655">
        <v>0</v>
      </c>
      <c r="U1655" s="50">
        <v>46273.655069444438</v>
      </c>
      <c r="V1655" s="50">
        <v>46273.655069444438</v>
      </c>
      <c r="W1655" s="51">
        <v>46273</v>
      </c>
      <c r="X1655" t="s">
        <v>1747</v>
      </c>
      <c r="Y1655" t="s">
        <v>492</v>
      </c>
    </row>
    <row r="1656" spans="1:25" ht="15" customHeight="1" x14ac:dyDescent="0.35">
      <c r="A1656">
        <v>5</v>
      </c>
      <c r="B1656" s="50">
        <v>46273.71875</v>
      </c>
      <c r="C1656">
        <v>11707339</v>
      </c>
      <c r="D1656">
        <v>100006740485</v>
      </c>
      <c r="E1656" t="s">
        <v>1726</v>
      </c>
      <c r="F1656">
        <v>100</v>
      </c>
      <c r="G1656" t="s">
        <v>1745</v>
      </c>
      <c r="H1656" t="s">
        <v>1760</v>
      </c>
      <c r="I1656">
        <v>6001101</v>
      </c>
      <c r="J1656">
        <v>3</v>
      </c>
      <c r="K1656" t="s">
        <v>1803</v>
      </c>
      <c r="L1656" t="s">
        <v>1804</v>
      </c>
      <c r="N1656">
        <v>0</v>
      </c>
      <c r="O1656">
        <v>1</v>
      </c>
      <c r="P1656">
        <v>1</v>
      </c>
      <c r="Q1656">
        <v>1</v>
      </c>
      <c r="R1656">
        <v>0</v>
      </c>
      <c r="S1656">
        <v>0</v>
      </c>
      <c r="T1656">
        <v>0</v>
      </c>
      <c r="U1656" s="50">
        <v>46273.655069444438</v>
      </c>
      <c r="V1656" s="50">
        <v>46273.655069444438</v>
      </c>
      <c r="W1656" s="51">
        <v>46273</v>
      </c>
      <c r="X1656" t="s">
        <v>1747</v>
      </c>
      <c r="Y1656" t="s">
        <v>492</v>
      </c>
    </row>
    <row r="1657" spans="1:25" ht="15" customHeight="1" x14ac:dyDescent="0.35">
      <c r="A1657">
        <v>5</v>
      </c>
      <c r="B1657" s="50">
        <v>46273.71875</v>
      </c>
      <c r="C1657">
        <v>11707340</v>
      </c>
      <c r="D1657">
        <v>100006740485</v>
      </c>
      <c r="E1657" t="s">
        <v>1726</v>
      </c>
      <c r="F1657">
        <v>100</v>
      </c>
      <c r="G1657" t="s">
        <v>1745</v>
      </c>
      <c r="H1657" t="s">
        <v>1760</v>
      </c>
      <c r="I1657">
        <v>6001101</v>
      </c>
      <c r="J1657">
        <v>3</v>
      </c>
      <c r="K1657" t="s">
        <v>1889</v>
      </c>
      <c r="L1657" t="s">
        <v>1890</v>
      </c>
      <c r="N1657">
        <v>0</v>
      </c>
      <c r="O1657">
        <v>2</v>
      </c>
      <c r="P1657">
        <v>2</v>
      </c>
      <c r="Q1657">
        <v>2</v>
      </c>
      <c r="R1657">
        <v>0</v>
      </c>
      <c r="S1657">
        <v>0</v>
      </c>
      <c r="T1657">
        <v>0</v>
      </c>
      <c r="U1657" s="50">
        <v>46273.655069444438</v>
      </c>
      <c r="V1657" s="50">
        <v>46273.655069444438</v>
      </c>
      <c r="W1657" s="51">
        <v>46273</v>
      </c>
      <c r="X1657" t="s">
        <v>1747</v>
      </c>
      <c r="Y1657" t="s">
        <v>492</v>
      </c>
    </row>
    <row r="1658" spans="1:25" ht="15" customHeight="1" x14ac:dyDescent="0.35">
      <c r="A1658">
        <v>5</v>
      </c>
      <c r="B1658" s="50">
        <v>46273.71875</v>
      </c>
      <c r="C1658">
        <v>11707341</v>
      </c>
      <c r="D1658">
        <v>100006740485</v>
      </c>
      <c r="E1658" t="s">
        <v>1726</v>
      </c>
      <c r="F1658">
        <v>100</v>
      </c>
      <c r="G1658" t="s">
        <v>1745</v>
      </c>
      <c r="H1658" t="s">
        <v>1760</v>
      </c>
      <c r="I1658">
        <v>6001101</v>
      </c>
      <c r="J1658">
        <v>3</v>
      </c>
      <c r="K1658" t="s">
        <v>1843</v>
      </c>
      <c r="L1658" t="s">
        <v>1844</v>
      </c>
      <c r="N1658">
        <v>0</v>
      </c>
      <c r="O1658">
        <v>2</v>
      </c>
      <c r="P1658">
        <v>2</v>
      </c>
      <c r="Q1658">
        <v>2</v>
      </c>
      <c r="R1658">
        <v>0</v>
      </c>
      <c r="S1658">
        <v>0</v>
      </c>
      <c r="T1658">
        <v>0</v>
      </c>
      <c r="U1658" s="50">
        <v>46273.655069444438</v>
      </c>
      <c r="V1658" s="50">
        <v>46273.655069444438</v>
      </c>
      <c r="W1658" s="51">
        <v>46273</v>
      </c>
      <c r="X1658" t="s">
        <v>1747</v>
      </c>
      <c r="Y1658" t="s">
        <v>492</v>
      </c>
    </row>
    <row r="1659" spans="1:25" ht="15" customHeight="1" x14ac:dyDescent="0.35">
      <c r="A1659">
        <v>5</v>
      </c>
      <c r="B1659" s="50">
        <v>46273.71875</v>
      </c>
      <c r="C1659">
        <v>11707369</v>
      </c>
      <c r="D1659">
        <v>100006740493</v>
      </c>
      <c r="E1659" t="s">
        <v>1726</v>
      </c>
      <c r="F1659">
        <v>100</v>
      </c>
      <c r="G1659" t="s">
        <v>1745</v>
      </c>
      <c r="H1659" t="s">
        <v>1760</v>
      </c>
      <c r="I1659">
        <v>5954001</v>
      </c>
      <c r="J1659">
        <v>3</v>
      </c>
      <c r="K1659" t="s">
        <v>1891</v>
      </c>
      <c r="L1659" t="s">
        <v>1892</v>
      </c>
      <c r="N1659">
        <v>0</v>
      </c>
      <c r="O1659">
        <v>4</v>
      </c>
      <c r="P1659">
        <v>4</v>
      </c>
      <c r="Q1659">
        <v>4</v>
      </c>
      <c r="R1659">
        <v>0</v>
      </c>
      <c r="S1659">
        <v>0</v>
      </c>
      <c r="T1659">
        <v>0</v>
      </c>
      <c r="U1659" s="50">
        <v>46273.655081018522</v>
      </c>
      <c r="V1659" s="50">
        <v>46273.655081018522</v>
      </c>
      <c r="W1659" s="51">
        <v>46273</v>
      </c>
      <c r="X1659" t="s">
        <v>1747</v>
      </c>
      <c r="Y1659" t="s">
        <v>492</v>
      </c>
    </row>
    <row r="1660" spans="1:25" ht="15" customHeight="1" x14ac:dyDescent="0.35">
      <c r="A1660">
        <v>5</v>
      </c>
      <c r="B1660" s="50">
        <v>46273.71875</v>
      </c>
      <c r="C1660">
        <v>11707370</v>
      </c>
      <c r="D1660">
        <v>100006740493</v>
      </c>
      <c r="E1660" t="s">
        <v>1726</v>
      </c>
      <c r="F1660">
        <v>100</v>
      </c>
      <c r="G1660" t="s">
        <v>1745</v>
      </c>
      <c r="H1660" t="s">
        <v>1760</v>
      </c>
      <c r="I1660">
        <v>5954001</v>
      </c>
      <c r="J1660">
        <v>3</v>
      </c>
      <c r="K1660" t="s">
        <v>1893</v>
      </c>
      <c r="L1660" t="s">
        <v>1894</v>
      </c>
      <c r="N1660">
        <v>0</v>
      </c>
      <c r="O1660">
        <v>3</v>
      </c>
      <c r="P1660">
        <v>3</v>
      </c>
      <c r="Q1660">
        <v>3</v>
      </c>
      <c r="R1660">
        <v>0</v>
      </c>
      <c r="S1660">
        <v>0</v>
      </c>
      <c r="T1660">
        <v>0</v>
      </c>
      <c r="U1660" s="50">
        <v>46273.655081018522</v>
      </c>
      <c r="V1660" s="50">
        <v>46273.655081018522</v>
      </c>
      <c r="W1660" s="51">
        <v>46273</v>
      </c>
      <c r="X1660" t="s">
        <v>1747</v>
      </c>
      <c r="Y1660" t="s">
        <v>492</v>
      </c>
    </row>
    <row r="1661" spans="1:25" ht="15" customHeight="1" x14ac:dyDescent="0.35">
      <c r="A1661">
        <v>5</v>
      </c>
      <c r="B1661" s="50">
        <v>46273.71875</v>
      </c>
      <c r="C1661">
        <v>11707371</v>
      </c>
      <c r="D1661">
        <v>100006740493</v>
      </c>
      <c r="E1661" t="s">
        <v>1726</v>
      </c>
      <c r="F1661">
        <v>100</v>
      </c>
      <c r="G1661" t="s">
        <v>1745</v>
      </c>
      <c r="H1661" t="s">
        <v>1760</v>
      </c>
      <c r="I1661">
        <v>5954001</v>
      </c>
      <c r="J1661">
        <v>3</v>
      </c>
      <c r="K1661" t="s">
        <v>1895</v>
      </c>
      <c r="L1661" t="s">
        <v>1896</v>
      </c>
      <c r="N1661">
        <v>0</v>
      </c>
      <c r="O1661">
        <v>3</v>
      </c>
      <c r="P1661">
        <v>3</v>
      </c>
      <c r="Q1661">
        <v>3</v>
      </c>
      <c r="R1661">
        <v>0</v>
      </c>
      <c r="S1661">
        <v>0</v>
      </c>
      <c r="T1661">
        <v>0</v>
      </c>
      <c r="U1661" s="50">
        <v>46273.655081018522</v>
      </c>
      <c r="V1661" s="50">
        <v>46273.655081018522</v>
      </c>
      <c r="W1661" s="51">
        <v>46273</v>
      </c>
      <c r="X1661" t="s">
        <v>1747</v>
      </c>
      <c r="Y1661" t="s">
        <v>492</v>
      </c>
    </row>
    <row r="1662" spans="1:25" ht="15" customHeight="1" x14ac:dyDescent="0.35">
      <c r="A1662">
        <v>5</v>
      </c>
      <c r="B1662" s="50">
        <v>46273.71875</v>
      </c>
      <c r="C1662">
        <v>11707372</v>
      </c>
      <c r="D1662">
        <v>100006740494</v>
      </c>
      <c r="E1662" t="s">
        <v>1726</v>
      </c>
      <c r="F1662">
        <v>100</v>
      </c>
      <c r="G1662" t="s">
        <v>1745</v>
      </c>
      <c r="H1662" t="s">
        <v>1760</v>
      </c>
      <c r="I1662">
        <v>5962001</v>
      </c>
      <c r="J1662">
        <v>3</v>
      </c>
      <c r="K1662" t="s">
        <v>1897</v>
      </c>
      <c r="L1662" t="s">
        <v>1898</v>
      </c>
      <c r="N1662">
        <v>0</v>
      </c>
      <c r="O1662">
        <v>1</v>
      </c>
      <c r="P1662">
        <v>1</v>
      </c>
      <c r="Q1662">
        <v>1</v>
      </c>
      <c r="R1662">
        <v>0</v>
      </c>
      <c r="S1662">
        <v>0</v>
      </c>
      <c r="T1662">
        <v>0</v>
      </c>
      <c r="U1662" s="50">
        <v>46273.655081018522</v>
      </c>
      <c r="V1662" s="50">
        <v>46273.655081018522</v>
      </c>
      <c r="W1662" s="51">
        <v>46273</v>
      </c>
      <c r="X1662" t="s">
        <v>1747</v>
      </c>
      <c r="Y1662" t="s">
        <v>492</v>
      </c>
    </row>
    <row r="1663" spans="1:25" ht="15" customHeight="1" x14ac:dyDescent="0.35">
      <c r="A1663">
        <v>5</v>
      </c>
      <c r="B1663" s="50">
        <v>46273.71875</v>
      </c>
      <c r="C1663">
        <v>11707373</v>
      </c>
      <c r="D1663">
        <v>100006740495</v>
      </c>
      <c r="E1663" t="s">
        <v>1726</v>
      </c>
      <c r="F1663">
        <v>100</v>
      </c>
      <c r="G1663" t="s">
        <v>1745</v>
      </c>
      <c r="H1663" t="s">
        <v>1760</v>
      </c>
      <c r="I1663">
        <v>5964201</v>
      </c>
      <c r="J1663">
        <v>4</v>
      </c>
      <c r="K1663" t="s">
        <v>1899</v>
      </c>
      <c r="L1663" t="s">
        <v>1900</v>
      </c>
      <c r="N1663">
        <v>0</v>
      </c>
      <c r="O1663">
        <v>1</v>
      </c>
      <c r="P1663">
        <v>1</v>
      </c>
      <c r="Q1663">
        <v>1</v>
      </c>
      <c r="R1663">
        <v>0</v>
      </c>
      <c r="S1663">
        <v>0</v>
      </c>
      <c r="T1663">
        <v>0</v>
      </c>
      <c r="U1663" s="50">
        <v>46273.655081018522</v>
      </c>
      <c r="V1663" s="50">
        <v>46273.655081018522</v>
      </c>
      <c r="W1663" s="51">
        <v>46273</v>
      </c>
      <c r="X1663" t="s">
        <v>1747</v>
      </c>
      <c r="Y1663" t="s">
        <v>492</v>
      </c>
    </row>
    <row r="1664" spans="1:25" ht="15" customHeight="1" x14ac:dyDescent="0.35">
      <c r="A1664">
        <v>5</v>
      </c>
      <c r="B1664" s="50">
        <v>46273.71875</v>
      </c>
      <c r="C1664">
        <v>11707374</v>
      </c>
      <c r="D1664">
        <v>100006740495</v>
      </c>
      <c r="E1664" t="s">
        <v>1726</v>
      </c>
      <c r="F1664">
        <v>100</v>
      </c>
      <c r="G1664" t="s">
        <v>1745</v>
      </c>
      <c r="H1664" t="s">
        <v>1760</v>
      </c>
      <c r="I1664">
        <v>5964201</v>
      </c>
      <c r="J1664">
        <v>4</v>
      </c>
      <c r="K1664" t="s">
        <v>1901</v>
      </c>
      <c r="L1664" t="s">
        <v>1902</v>
      </c>
      <c r="N1664">
        <v>0</v>
      </c>
      <c r="O1664">
        <v>1</v>
      </c>
      <c r="P1664">
        <v>1</v>
      </c>
      <c r="Q1664">
        <v>1</v>
      </c>
      <c r="R1664">
        <v>0</v>
      </c>
      <c r="S1664">
        <v>0</v>
      </c>
      <c r="T1664">
        <v>0</v>
      </c>
      <c r="U1664" s="50">
        <v>46273.655081018522</v>
      </c>
      <c r="V1664" s="50">
        <v>46273.655081018522</v>
      </c>
      <c r="W1664" s="51">
        <v>46273</v>
      </c>
      <c r="X1664" t="s">
        <v>1747</v>
      </c>
      <c r="Y1664" t="s">
        <v>492</v>
      </c>
    </row>
    <row r="1665" spans="1:25" ht="15" customHeight="1" x14ac:dyDescent="0.35">
      <c r="A1665">
        <v>5</v>
      </c>
      <c r="B1665" s="50">
        <v>46273.71875</v>
      </c>
      <c r="C1665">
        <v>11707375</v>
      </c>
      <c r="D1665">
        <v>100006740495</v>
      </c>
      <c r="E1665" t="s">
        <v>1726</v>
      </c>
      <c r="F1665">
        <v>100</v>
      </c>
      <c r="G1665" t="s">
        <v>1745</v>
      </c>
      <c r="H1665" t="s">
        <v>1760</v>
      </c>
      <c r="I1665">
        <v>5964201</v>
      </c>
      <c r="J1665">
        <v>4</v>
      </c>
      <c r="K1665" t="s">
        <v>1825</v>
      </c>
      <c r="L1665" t="s">
        <v>1826</v>
      </c>
      <c r="N1665">
        <v>0</v>
      </c>
      <c r="O1665">
        <v>4</v>
      </c>
      <c r="P1665">
        <v>4</v>
      </c>
      <c r="Q1665">
        <v>4</v>
      </c>
      <c r="R1665">
        <v>0</v>
      </c>
      <c r="S1665">
        <v>0</v>
      </c>
      <c r="T1665">
        <v>0</v>
      </c>
      <c r="U1665" s="50">
        <v>46273.655081018522</v>
      </c>
      <c r="V1665" s="50">
        <v>46273.655081018522</v>
      </c>
      <c r="W1665" s="51">
        <v>46273</v>
      </c>
      <c r="X1665" t="s">
        <v>1747</v>
      </c>
      <c r="Y1665" t="s">
        <v>492</v>
      </c>
    </row>
    <row r="1666" spans="1:25" ht="15" customHeight="1" x14ac:dyDescent="0.35">
      <c r="A1666">
        <v>5</v>
      </c>
      <c r="B1666" s="50">
        <v>46273.71875</v>
      </c>
      <c r="C1666">
        <v>11707376</v>
      </c>
      <c r="D1666">
        <v>100006740496</v>
      </c>
      <c r="E1666" t="s">
        <v>1726</v>
      </c>
      <c r="F1666">
        <v>100</v>
      </c>
      <c r="G1666" t="s">
        <v>1745</v>
      </c>
      <c r="H1666" t="s">
        <v>1760</v>
      </c>
      <c r="I1666">
        <v>5964202</v>
      </c>
      <c r="J1666">
        <v>5</v>
      </c>
      <c r="K1666" t="s">
        <v>1903</v>
      </c>
      <c r="L1666" t="s">
        <v>1904</v>
      </c>
      <c r="N1666">
        <v>0</v>
      </c>
      <c r="O1666">
        <v>3</v>
      </c>
      <c r="P1666">
        <v>3</v>
      </c>
      <c r="Q1666">
        <v>3</v>
      </c>
      <c r="R1666">
        <v>0</v>
      </c>
      <c r="S1666">
        <v>0</v>
      </c>
      <c r="T1666">
        <v>0</v>
      </c>
      <c r="U1666" s="50">
        <v>46273.655081018522</v>
      </c>
      <c r="V1666" s="50">
        <v>46273.655081018522</v>
      </c>
      <c r="W1666" s="51">
        <v>46273</v>
      </c>
      <c r="X1666" t="s">
        <v>1747</v>
      </c>
      <c r="Y1666" t="s">
        <v>492</v>
      </c>
    </row>
    <row r="1667" spans="1:25" ht="15" customHeight="1" x14ac:dyDescent="0.35">
      <c r="A1667">
        <v>5</v>
      </c>
      <c r="B1667" s="50">
        <v>46273.71875</v>
      </c>
      <c r="C1667">
        <v>11707377</v>
      </c>
      <c r="D1667">
        <v>100006740497</v>
      </c>
      <c r="E1667" t="s">
        <v>1726</v>
      </c>
      <c r="F1667">
        <v>100</v>
      </c>
      <c r="G1667" t="s">
        <v>1745</v>
      </c>
      <c r="H1667" t="s">
        <v>1760</v>
      </c>
      <c r="I1667">
        <v>5965401</v>
      </c>
      <c r="J1667">
        <v>5</v>
      </c>
      <c r="K1667" t="s">
        <v>1905</v>
      </c>
      <c r="L1667" t="s">
        <v>1906</v>
      </c>
      <c r="N1667">
        <v>0</v>
      </c>
      <c r="O1667">
        <v>4</v>
      </c>
      <c r="P1667">
        <v>4</v>
      </c>
      <c r="Q1667">
        <v>4</v>
      </c>
      <c r="R1667">
        <v>0</v>
      </c>
      <c r="S1667">
        <v>0</v>
      </c>
      <c r="T1667">
        <v>0</v>
      </c>
      <c r="U1667" s="50">
        <v>46273.655081018522</v>
      </c>
      <c r="V1667" s="50">
        <v>46273.655081018522</v>
      </c>
      <c r="W1667" s="51">
        <v>46273</v>
      </c>
      <c r="X1667" t="s">
        <v>1747</v>
      </c>
      <c r="Y1667" t="s">
        <v>492</v>
      </c>
    </row>
    <row r="1668" spans="1:25" ht="15" customHeight="1" x14ac:dyDescent="0.35">
      <c r="A1668">
        <v>5</v>
      </c>
      <c r="B1668" s="50">
        <v>46273.71875</v>
      </c>
      <c r="C1668">
        <v>11707378</v>
      </c>
      <c r="D1668">
        <v>100006740498</v>
      </c>
      <c r="E1668" t="s">
        <v>1726</v>
      </c>
      <c r="F1668">
        <v>100</v>
      </c>
      <c r="G1668" t="s">
        <v>1745</v>
      </c>
      <c r="H1668" t="s">
        <v>1760</v>
      </c>
      <c r="I1668">
        <v>5967401</v>
      </c>
      <c r="J1668">
        <v>4</v>
      </c>
      <c r="K1668" t="s">
        <v>1907</v>
      </c>
      <c r="L1668" t="s">
        <v>1908</v>
      </c>
      <c r="N1668">
        <v>0</v>
      </c>
      <c r="O1668">
        <v>2</v>
      </c>
      <c r="P1668">
        <v>2</v>
      </c>
      <c r="Q1668">
        <v>2</v>
      </c>
      <c r="R1668">
        <v>0</v>
      </c>
      <c r="S1668">
        <v>0</v>
      </c>
      <c r="T1668">
        <v>0</v>
      </c>
      <c r="U1668" s="50">
        <v>46273.655081018522</v>
      </c>
      <c r="V1668" s="50">
        <v>46273.655081018522</v>
      </c>
      <c r="W1668" s="51">
        <v>46273</v>
      </c>
      <c r="X1668" t="s">
        <v>1747</v>
      </c>
      <c r="Y1668" t="s">
        <v>492</v>
      </c>
    </row>
    <row r="1669" spans="1:25" ht="15" customHeight="1" x14ac:dyDescent="0.35">
      <c r="A1669">
        <v>5</v>
      </c>
      <c r="B1669" s="50">
        <v>46273.71875</v>
      </c>
      <c r="C1669">
        <v>11707379</v>
      </c>
      <c r="D1669">
        <v>100006740498</v>
      </c>
      <c r="E1669" t="s">
        <v>1726</v>
      </c>
      <c r="F1669">
        <v>100</v>
      </c>
      <c r="G1669" t="s">
        <v>1745</v>
      </c>
      <c r="H1669" t="s">
        <v>1760</v>
      </c>
      <c r="I1669">
        <v>5967401</v>
      </c>
      <c r="J1669">
        <v>4</v>
      </c>
      <c r="K1669" t="s">
        <v>1909</v>
      </c>
      <c r="L1669" t="s">
        <v>1910</v>
      </c>
      <c r="N1669">
        <v>0</v>
      </c>
      <c r="O1669">
        <v>2</v>
      </c>
      <c r="P1669">
        <v>2</v>
      </c>
      <c r="Q1669">
        <v>2</v>
      </c>
      <c r="R1669">
        <v>0</v>
      </c>
      <c r="S1669">
        <v>0</v>
      </c>
      <c r="T1669">
        <v>0</v>
      </c>
      <c r="U1669" s="50">
        <v>46273.655081018522</v>
      </c>
      <c r="V1669" s="50">
        <v>46273.655081018522</v>
      </c>
      <c r="W1669" s="51">
        <v>46273</v>
      </c>
      <c r="X1669" t="s">
        <v>1747</v>
      </c>
      <c r="Y1669" t="s">
        <v>492</v>
      </c>
    </row>
    <row r="1670" spans="1:25" ht="15" customHeight="1" x14ac:dyDescent="0.35">
      <c r="A1670">
        <v>5</v>
      </c>
      <c r="B1670" s="50">
        <v>46273.71875</v>
      </c>
      <c r="C1670">
        <v>11707380</v>
      </c>
      <c r="D1670">
        <v>100006740499</v>
      </c>
      <c r="E1670" t="s">
        <v>1726</v>
      </c>
      <c r="F1670">
        <v>100</v>
      </c>
      <c r="G1670" t="s">
        <v>1745</v>
      </c>
      <c r="H1670" t="s">
        <v>1760</v>
      </c>
      <c r="I1670">
        <v>5976901</v>
      </c>
      <c r="J1670">
        <v>4</v>
      </c>
      <c r="K1670" t="s">
        <v>1911</v>
      </c>
      <c r="L1670" t="s">
        <v>1912</v>
      </c>
      <c r="N1670">
        <v>0</v>
      </c>
      <c r="O1670">
        <v>2</v>
      </c>
      <c r="P1670">
        <v>2</v>
      </c>
      <c r="Q1670">
        <v>2</v>
      </c>
      <c r="R1670">
        <v>0</v>
      </c>
      <c r="S1670">
        <v>0</v>
      </c>
      <c r="T1670">
        <v>0</v>
      </c>
      <c r="U1670" s="50">
        <v>46273.655081018522</v>
      </c>
      <c r="V1670" s="50">
        <v>46273.655081018522</v>
      </c>
      <c r="W1670" s="51">
        <v>46273</v>
      </c>
      <c r="X1670" t="s">
        <v>1747</v>
      </c>
      <c r="Y1670" t="s">
        <v>492</v>
      </c>
    </row>
    <row r="1671" spans="1:25" ht="15" customHeight="1" x14ac:dyDescent="0.35">
      <c r="A1671">
        <v>5</v>
      </c>
      <c r="B1671" s="50">
        <v>46273.71875</v>
      </c>
      <c r="C1671">
        <v>11707381</v>
      </c>
      <c r="D1671">
        <v>100006740500</v>
      </c>
      <c r="E1671" t="s">
        <v>1726</v>
      </c>
      <c r="F1671">
        <v>100</v>
      </c>
      <c r="G1671" t="s">
        <v>1745</v>
      </c>
      <c r="H1671" t="s">
        <v>1760</v>
      </c>
      <c r="I1671">
        <v>5982301</v>
      </c>
      <c r="J1671">
        <v>3</v>
      </c>
      <c r="K1671" t="s">
        <v>1913</v>
      </c>
      <c r="L1671" t="s">
        <v>1914</v>
      </c>
      <c r="N1671">
        <v>0</v>
      </c>
      <c r="O1671">
        <v>1</v>
      </c>
      <c r="P1671">
        <v>1</v>
      </c>
      <c r="Q1671">
        <v>1</v>
      </c>
      <c r="R1671">
        <v>0</v>
      </c>
      <c r="S1671">
        <v>0</v>
      </c>
      <c r="T1671">
        <v>0</v>
      </c>
      <c r="U1671" s="50">
        <v>46273.655081018522</v>
      </c>
      <c r="V1671" s="50">
        <v>46273.655081018522</v>
      </c>
      <c r="W1671" s="51">
        <v>46273</v>
      </c>
      <c r="X1671" t="s">
        <v>1747</v>
      </c>
      <c r="Y1671" t="s">
        <v>492</v>
      </c>
    </row>
    <row r="1672" spans="1:25" ht="15" customHeight="1" x14ac:dyDescent="0.35">
      <c r="A1672">
        <v>5</v>
      </c>
      <c r="B1672" s="50">
        <v>46273.71875</v>
      </c>
      <c r="C1672">
        <v>11707382</v>
      </c>
      <c r="D1672">
        <v>100006740500</v>
      </c>
      <c r="E1672" t="s">
        <v>1726</v>
      </c>
      <c r="F1672">
        <v>100</v>
      </c>
      <c r="G1672" t="s">
        <v>1745</v>
      </c>
      <c r="H1672" t="s">
        <v>1760</v>
      </c>
      <c r="I1672">
        <v>5982301</v>
      </c>
      <c r="J1672">
        <v>3</v>
      </c>
      <c r="K1672" t="s">
        <v>1915</v>
      </c>
      <c r="L1672" t="s">
        <v>1916</v>
      </c>
      <c r="N1672">
        <v>0</v>
      </c>
      <c r="O1672">
        <v>1</v>
      </c>
      <c r="P1672">
        <v>1</v>
      </c>
      <c r="Q1672">
        <v>1</v>
      </c>
      <c r="R1672">
        <v>0</v>
      </c>
      <c r="S1672">
        <v>0</v>
      </c>
      <c r="T1672">
        <v>0</v>
      </c>
      <c r="U1672" s="50">
        <v>46273.655081018522</v>
      </c>
      <c r="V1672" s="50">
        <v>46273.655081018522</v>
      </c>
      <c r="W1672" s="51">
        <v>46273</v>
      </c>
      <c r="X1672" t="s">
        <v>1747</v>
      </c>
      <c r="Y1672" t="s">
        <v>492</v>
      </c>
    </row>
    <row r="1673" spans="1:25" ht="15" customHeight="1" x14ac:dyDescent="0.35">
      <c r="A1673">
        <v>5</v>
      </c>
      <c r="B1673" s="50">
        <v>46273.71875</v>
      </c>
      <c r="C1673">
        <v>11707383</v>
      </c>
      <c r="D1673">
        <v>100006740500</v>
      </c>
      <c r="E1673" t="s">
        <v>1726</v>
      </c>
      <c r="F1673">
        <v>100</v>
      </c>
      <c r="G1673" t="s">
        <v>1745</v>
      </c>
      <c r="H1673" t="s">
        <v>1760</v>
      </c>
      <c r="I1673">
        <v>5982301</v>
      </c>
      <c r="J1673">
        <v>3</v>
      </c>
      <c r="K1673" t="s">
        <v>1785</v>
      </c>
      <c r="L1673" t="s">
        <v>1786</v>
      </c>
      <c r="N1673">
        <v>0</v>
      </c>
      <c r="O1673">
        <v>1</v>
      </c>
      <c r="P1673">
        <v>1</v>
      </c>
      <c r="Q1673">
        <v>1</v>
      </c>
      <c r="R1673">
        <v>0</v>
      </c>
      <c r="S1673">
        <v>0</v>
      </c>
      <c r="T1673">
        <v>0</v>
      </c>
      <c r="U1673" s="50">
        <v>46273.655081018522</v>
      </c>
      <c r="V1673" s="50">
        <v>46273.655081018522</v>
      </c>
      <c r="W1673" s="51">
        <v>46273</v>
      </c>
      <c r="X1673" t="s">
        <v>1747</v>
      </c>
      <c r="Y1673" t="s">
        <v>492</v>
      </c>
    </row>
    <row r="1674" spans="1:25" ht="15" customHeight="1" x14ac:dyDescent="0.35">
      <c r="A1674">
        <v>5</v>
      </c>
      <c r="B1674" s="50">
        <v>46273.71875</v>
      </c>
      <c r="C1674">
        <v>11707384</v>
      </c>
      <c r="D1674">
        <v>100006740500</v>
      </c>
      <c r="E1674" t="s">
        <v>1726</v>
      </c>
      <c r="F1674">
        <v>100</v>
      </c>
      <c r="G1674" t="s">
        <v>1745</v>
      </c>
      <c r="H1674" t="s">
        <v>1760</v>
      </c>
      <c r="I1674">
        <v>5982301</v>
      </c>
      <c r="J1674">
        <v>3</v>
      </c>
      <c r="K1674" t="s">
        <v>1857</v>
      </c>
      <c r="L1674" t="s">
        <v>1858</v>
      </c>
      <c r="N1674">
        <v>0</v>
      </c>
      <c r="O1674">
        <v>1</v>
      </c>
      <c r="P1674">
        <v>1</v>
      </c>
      <c r="Q1674">
        <v>1</v>
      </c>
      <c r="R1674">
        <v>0</v>
      </c>
      <c r="S1674">
        <v>0</v>
      </c>
      <c r="T1674">
        <v>0</v>
      </c>
      <c r="U1674" s="50">
        <v>46273.655081018522</v>
      </c>
      <c r="V1674" s="50">
        <v>46273.655081018522</v>
      </c>
      <c r="W1674" s="51">
        <v>46273</v>
      </c>
      <c r="X1674" t="s">
        <v>1747</v>
      </c>
      <c r="Y1674" t="s">
        <v>492</v>
      </c>
    </row>
    <row r="1675" spans="1:25" ht="15" customHeight="1" x14ac:dyDescent="0.35">
      <c r="A1675">
        <v>5</v>
      </c>
      <c r="B1675" s="50">
        <v>46273.71875</v>
      </c>
      <c r="C1675">
        <v>11707385</v>
      </c>
      <c r="D1675">
        <v>100006740500</v>
      </c>
      <c r="E1675" t="s">
        <v>1726</v>
      </c>
      <c r="F1675">
        <v>100</v>
      </c>
      <c r="G1675" t="s">
        <v>1745</v>
      </c>
      <c r="H1675" t="s">
        <v>1760</v>
      </c>
      <c r="I1675">
        <v>5982301</v>
      </c>
      <c r="J1675">
        <v>3</v>
      </c>
      <c r="K1675" t="s">
        <v>1871</v>
      </c>
      <c r="L1675" t="s">
        <v>1872</v>
      </c>
      <c r="N1675">
        <v>0</v>
      </c>
      <c r="O1675">
        <v>1</v>
      </c>
      <c r="P1675">
        <v>1</v>
      </c>
      <c r="Q1675">
        <v>1</v>
      </c>
      <c r="R1675">
        <v>0</v>
      </c>
      <c r="S1675">
        <v>0</v>
      </c>
      <c r="T1675">
        <v>0</v>
      </c>
      <c r="U1675" s="50">
        <v>46273.655081018522</v>
      </c>
      <c r="V1675" s="50">
        <v>46273.655081018522</v>
      </c>
      <c r="W1675" s="51">
        <v>46273</v>
      </c>
      <c r="X1675" t="s">
        <v>1747</v>
      </c>
      <c r="Y1675" t="s">
        <v>492</v>
      </c>
    </row>
    <row r="1676" spans="1:25" ht="15" customHeight="1" x14ac:dyDescent="0.35">
      <c r="A1676">
        <v>5</v>
      </c>
      <c r="B1676" s="50">
        <v>46273.71875</v>
      </c>
      <c r="C1676">
        <v>11707386</v>
      </c>
      <c r="D1676">
        <v>100006740500</v>
      </c>
      <c r="E1676" t="s">
        <v>1726</v>
      </c>
      <c r="F1676">
        <v>100</v>
      </c>
      <c r="G1676" t="s">
        <v>1745</v>
      </c>
      <c r="H1676" t="s">
        <v>1760</v>
      </c>
      <c r="I1676">
        <v>5982301</v>
      </c>
      <c r="J1676">
        <v>3</v>
      </c>
      <c r="K1676" t="s">
        <v>1897</v>
      </c>
      <c r="L1676" t="s">
        <v>1898</v>
      </c>
      <c r="N1676">
        <v>0</v>
      </c>
      <c r="O1676">
        <v>1</v>
      </c>
      <c r="P1676">
        <v>1</v>
      </c>
      <c r="Q1676">
        <v>1</v>
      </c>
      <c r="R1676">
        <v>0</v>
      </c>
      <c r="S1676">
        <v>0</v>
      </c>
      <c r="T1676">
        <v>0</v>
      </c>
      <c r="U1676" s="50">
        <v>46273.655081018522</v>
      </c>
      <c r="V1676" s="50">
        <v>46273.655081018522</v>
      </c>
      <c r="W1676" s="51">
        <v>46273</v>
      </c>
      <c r="X1676" t="s">
        <v>1747</v>
      </c>
      <c r="Y1676" t="s">
        <v>492</v>
      </c>
    </row>
    <row r="1677" spans="1:25" ht="15" customHeight="1" x14ac:dyDescent="0.35">
      <c r="A1677">
        <v>5</v>
      </c>
      <c r="B1677" s="50">
        <v>46273.71875</v>
      </c>
      <c r="C1677">
        <v>11707387</v>
      </c>
      <c r="D1677">
        <v>100006740500</v>
      </c>
      <c r="E1677" t="s">
        <v>1726</v>
      </c>
      <c r="F1677">
        <v>100</v>
      </c>
      <c r="G1677" t="s">
        <v>1745</v>
      </c>
      <c r="H1677" t="s">
        <v>1760</v>
      </c>
      <c r="I1677">
        <v>5982301</v>
      </c>
      <c r="J1677">
        <v>3</v>
      </c>
      <c r="K1677" t="s">
        <v>1809</v>
      </c>
      <c r="L1677" t="s">
        <v>1810</v>
      </c>
      <c r="N1677">
        <v>0</v>
      </c>
      <c r="O1677">
        <v>1</v>
      </c>
      <c r="P1677">
        <v>1</v>
      </c>
      <c r="Q1677">
        <v>1</v>
      </c>
      <c r="R1677">
        <v>0</v>
      </c>
      <c r="S1677">
        <v>0</v>
      </c>
      <c r="T1677">
        <v>0</v>
      </c>
      <c r="U1677" s="50">
        <v>46273.655081018522</v>
      </c>
      <c r="V1677" s="50">
        <v>46273.655081018522</v>
      </c>
      <c r="W1677" s="51">
        <v>46273</v>
      </c>
      <c r="X1677" t="s">
        <v>1747</v>
      </c>
      <c r="Y1677" t="s">
        <v>492</v>
      </c>
    </row>
    <row r="1678" spans="1:25" ht="15" customHeight="1" x14ac:dyDescent="0.35">
      <c r="A1678">
        <v>5</v>
      </c>
      <c r="B1678" s="50">
        <v>46273.71875</v>
      </c>
      <c r="C1678">
        <v>11707388</v>
      </c>
      <c r="D1678">
        <v>100006740500</v>
      </c>
      <c r="E1678" t="s">
        <v>1726</v>
      </c>
      <c r="F1678">
        <v>100</v>
      </c>
      <c r="G1678" t="s">
        <v>1745</v>
      </c>
      <c r="H1678" t="s">
        <v>1760</v>
      </c>
      <c r="I1678">
        <v>5982301</v>
      </c>
      <c r="J1678">
        <v>3</v>
      </c>
      <c r="K1678" t="s">
        <v>1917</v>
      </c>
      <c r="L1678" t="s">
        <v>1918</v>
      </c>
      <c r="N1678">
        <v>0</v>
      </c>
      <c r="O1678">
        <v>1</v>
      </c>
      <c r="P1678">
        <v>1</v>
      </c>
      <c r="Q1678">
        <v>1</v>
      </c>
      <c r="R1678">
        <v>0</v>
      </c>
      <c r="S1678">
        <v>0</v>
      </c>
      <c r="T1678">
        <v>0</v>
      </c>
      <c r="U1678" s="50">
        <v>46273.655081018522</v>
      </c>
      <c r="V1678" s="50">
        <v>46273.655081018522</v>
      </c>
      <c r="W1678" s="51">
        <v>46273</v>
      </c>
      <c r="X1678" t="s">
        <v>1747</v>
      </c>
      <c r="Y1678" t="s">
        <v>492</v>
      </c>
    </row>
    <row r="1679" spans="1:25" ht="15" customHeight="1" x14ac:dyDescent="0.35">
      <c r="A1679">
        <v>5</v>
      </c>
      <c r="B1679" s="50">
        <v>46273.71875</v>
      </c>
      <c r="C1679">
        <v>11707389</v>
      </c>
      <c r="D1679">
        <v>100006740501</v>
      </c>
      <c r="E1679" t="s">
        <v>1726</v>
      </c>
      <c r="F1679">
        <v>100</v>
      </c>
      <c r="G1679" t="s">
        <v>1745</v>
      </c>
      <c r="H1679" t="s">
        <v>1760</v>
      </c>
      <c r="I1679">
        <v>5985901</v>
      </c>
      <c r="J1679">
        <v>3</v>
      </c>
      <c r="K1679" t="s">
        <v>1793</v>
      </c>
      <c r="L1679" t="s">
        <v>1794</v>
      </c>
      <c r="N1679">
        <v>0</v>
      </c>
      <c r="O1679">
        <v>1</v>
      </c>
      <c r="P1679">
        <v>1</v>
      </c>
      <c r="Q1679">
        <v>1</v>
      </c>
      <c r="R1679">
        <v>0</v>
      </c>
      <c r="S1679">
        <v>0</v>
      </c>
      <c r="T1679">
        <v>0</v>
      </c>
      <c r="U1679" s="50">
        <v>46273.655081018522</v>
      </c>
      <c r="V1679" s="50">
        <v>46273.655081018522</v>
      </c>
      <c r="W1679" s="51">
        <v>46273</v>
      </c>
      <c r="X1679" t="s">
        <v>1747</v>
      </c>
      <c r="Y1679" t="s">
        <v>492</v>
      </c>
    </row>
    <row r="1680" spans="1:25" ht="15" customHeight="1" x14ac:dyDescent="0.35">
      <c r="A1680">
        <v>5</v>
      </c>
      <c r="B1680" s="50">
        <v>46273.71875</v>
      </c>
      <c r="C1680">
        <v>11707390</v>
      </c>
      <c r="D1680">
        <v>100006740501</v>
      </c>
      <c r="E1680" t="s">
        <v>1726</v>
      </c>
      <c r="F1680">
        <v>100</v>
      </c>
      <c r="G1680" t="s">
        <v>1745</v>
      </c>
      <c r="H1680" t="s">
        <v>1760</v>
      </c>
      <c r="I1680">
        <v>5985901</v>
      </c>
      <c r="J1680">
        <v>3</v>
      </c>
      <c r="K1680" t="s">
        <v>1855</v>
      </c>
      <c r="L1680" t="s">
        <v>1856</v>
      </c>
      <c r="N1680">
        <v>0</v>
      </c>
      <c r="O1680">
        <v>3</v>
      </c>
      <c r="P1680">
        <v>3</v>
      </c>
      <c r="Q1680">
        <v>3</v>
      </c>
      <c r="R1680">
        <v>0</v>
      </c>
      <c r="S1680">
        <v>0</v>
      </c>
      <c r="T1680">
        <v>0</v>
      </c>
      <c r="U1680" s="50">
        <v>46273.655081018522</v>
      </c>
      <c r="V1680" s="50">
        <v>46273.655081018522</v>
      </c>
      <c r="W1680" s="51">
        <v>46273</v>
      </c>
      <c r="X1680" t="s">
        <v>1747</v>
      </c>
      <c r="Y1680" t="s">
        <v>492</v>
      </c>
    </row>
    <row r="1681" spans="1:25" ht="15" customHeight="1" x14ac:dyDescent="0.35">
      <c r="A1681">
        <v>5</v>
      </c>
      <c r="B1681" s="50">
        <v>46273.71875</v>
      </c>
      <c r="C1681">
        <v>11707391</v>
      </c>
      <c r="D1681">
        <v>100006740501</v>
      </c>
      <c r="E1681" t="s">
        <v>1726</v>
      </c>
      <c r="F1681">
        <v>100</v>
      </c>
      <c r="G1681" t="s">
        <v>1745</v>
      </c>
      <c r="H1681" t="s">
        <v>1760</v>
      </c>
      <c r="I1681">
        <v>5985901</v>
      </c>
      <c r="J1681">
        <v>3</v>
      </c>
      <c r="K1681" t="s">
        <v>1785</v>
      </c>
      <c r="L1681" t="s">
        <v>1786</v>
      </c>
      <c r="N1681">
        <v>0</v>
      </c>
      <c r="O1681">
        <v>1</v>
      </c>
      <c r="P1681">
        <v>1</v>
      </c>
      <c r="Q1681">
        <v>1</v>
      </c>
      <c r="R1681">
        <v>0</v>
      </c>
      <c r="S1681">
        <v>0</v>
      </c>
      <c r="T1681">
        <v>0</v>
      </c>
      <c r="U1681" s="50">
        <v>46273.655081018522</v>
      </c>
      <c r="V1681" s="50">
        <v>46273.655081018522</v>
      </c>
      <c r="W1681" s="51">
        <v>46273</v>
      </c>
      <c r="X1681" t="s">
        <v>1747</v>
      </c>
      <c r="Y1681" t="s">
        <v>492</v>
      </c>
    </row>
    <row r="1682" spans="1:25" ht="15" customHeight="1" x14ac:dyDescent="0.35">
      <c r="A1682">
        <v>5</v>
      </c>
      <c r="B1682" s="50">
        <v>46273.71875</v>
      </c>
      <c r="C1682">
        <v>11707392</v>
      </c>
      <c r="D1682">
        <v>100006740501</v>
      </c>
      <c r="E1682" t="s">
        <v>1726</v>
      </c>
      <c r="F1682">
        <v>100</v>
      </c>
      <c r="G1682" t="s">
        <v>1745</v>
      </c>
      <c r="H1682" t="s">
        <v>1760</v>
      </c>
      <c r="I1682">
        <v>5985901</v>
      </c>
      <c r="J1682">
        <v>3</v>
      </c>
      <c r="K1682" t="s">
        <v>1919</v>
      </c>
      <c r="L1682" t="s">
        <v>1920</v>
      </c>
      <c r="N1682">
        <v>0</v>
      </c>
      <c r="O1682">
        <v>1</v>
      </c>
      <c r="P1682">
        <v>1</v>
      </c>
      <c r="Q1682">
        <v>1</v>
      </c>
      <c r="R1682">
        <v>0</v>
      </c>
      <c r="S1682">
        <v>0</v>
      </c>
      <c r="T1682">
        <v>0</v>
      </c>
      <c r="U1682" s="50">
        <v>46273.655081018522</v>
      </c>
      <c r="V1682" s="50">
        <v>46273.655081018522</v>
      </c>
      <c r="W1682" s="51">
        <v>46273</v>
      </c>
      <c r="X1682" t="s">
        <v>1747</v>
      </c>
      <c r="Y1682" t="s">
        <v>492</v>
      </c>
    </row>
    <row r="1683" spans="1:25" ht="15" customHeight="1" x14ac:dyDescent="0.35">
      <c r="A1683">
        <v>5</v>
      </c>
      <c r="B1683" s="50">
        <v>46273.71875</v>
      </c>
      <c r="C1683">
        <v>11707393</v>
      </c>
      <c r="D1683">
        <v>100006740501</v>
      </c>
      <c r="E1683" t="s">
        <v>1726</v>
      </c>
      <c r="F1683">
        <v>100</v>
      </c>
      <c r="G1683" t="s">
        <v>1745</v>
      </c>
      <c r="H1683" t="s">
        <v>1760</v>
      </c>
      <c r="I1683">
        <v>5985901</v>
      </c>
      <c r="J1683">
        <v>3</v>
      </c>
      <c r="K1683" t="s">
        <v>1871</v>
      </c>
      <c r="L1683" t="s">
        <v>1872</v>
      </c>
      <c r="N1683">
        <v>0</v>
      </c>
      <c r="O1683">
        <v>1</v>
      </c>
      <c r="P1683">
        <v>1</v>
      </c>
      <c r="Q1683">
        <v>1</v>
      </c>
      <c r="R1683">
        <v>0</v>
      </c>
      <c r="S1683">
        <v>0</v>
      </c>
      <c r="T1683">
        <v>0</v>
      </c>
      <c r="U1683" s="50">
        <v>46273.655081018522</v>
      </c>
      <c r="V1683" s="50">
        <v>46273.655081018522</v>
      </c>
      <c r="W1683" s="51">
        <v>46273</v>
      </c>
      <c r="X1683" t="s">
        <v>1747</v>
      </c>
      <c r="Y1683" t="s">
        <v>492</v>
      </c>
    </row>
    <row r="1684" spans="1:25" ht="15" customHeight="1" x14ac:dyDescent="0.35">
      <c r="A1684">
        <v>5</v>
      </c>
      <c r="B1684" s="50">
        <v>46273.71875</v>
      </c>
      <c r="C1684">
        <v>11707394</v>
      </c>
      <c r="D1684">
        <v>100006740502</v>
      </c>
      <c r="E1684" t="s">
        <v>1726</v>
      </c>
      <c r="F1684">
        <v>100</v>
      </c>
      <c r="G1684" t="s">
        <v>1745</v>
      </c>
      <c r="H1684" t="s">
        <v>1760</v>
      </c>
      <c r="I1684">
        <v>6000601</v>
      </c>
      <c r="J1684">
        <v>4</v>
      </c>
      <c r="K1684" t="s">
        <v>1921</v>
      </c>
      <c r="L1684" t="s">
        <v>1922</v>
      </c>
      <c r="N1684">
        <v>0</v>
      </c>
      <c r="O1684">
        <v>1</v>
      </c>
      <c r="P1684">
        <v>1</v>
      </c>
      <c r="Q1684">
        <v>1</v>
      </c>
      <c r="R1684">
        <v>0</v>
      </c>
      <c r="S1684">
        <v>0</v>
      </c>
      <c r="T1684">
        <v>0</v>
      </c>
      <c r="U1684" s="50">
        <v>46273.655081018522</v>
      </c>
      <c r="V1684" s="50">
        <v>46273.655081018522</v>
      </c>
      <c r="W1684" s="51">
        <v>46273</v>
      </c>
      <c r="X1684" t="s">
        <v>1747</v>
      </c>
      <c r="Y1684" t="s">
        <v>492</v>
      </c>
    </row>
    <row r="1685" spans="1:25" ht="15" customHeight="1" x14ac:dyDescent="0.35">
      <c r="A1685">
        <v>5</v>
      </c>
      <c r="B1685" s="50">
        <v>46273.71875</v>
      </c>
      <c r="C1685">
        <v>11707395</v>
      </c>
      <c r="D1685">
        <v>100006740502</v>
      </c>
      <c r="E1685" t="s">
        <v>1726</v>
      </c>
      <c r="F1685">
        <v>100</v>
      </c>
      <c r="G1685" t="s">
        <v>1745</v>
      </c>
      <c r="H1685" t="s">
        <v>1760</v>
      </c>
      <c r="I1685">
        <v>6000601</v>
      </c>
      <c r="J1685">
        <v>4</v>
      </c>
      <c r="K1685" t="s">
        <v>1839</v>
      </c>
      <c r="L1685" t="s">
        <v>1840</v>
      </c>
      <c r="N1685">
        <v>0</v>
      </c>
      <c r="O1685">
        <v>1</v>
      </c>
      <c r="P1685">
        <v>1</v>
      </c>
      <c r="Q1685">
        <v>1</v>
      </c>
      <c r="R1685">
        <v>0</v>
      </c>
      <c r="S1685">
        <v>0</v>
      </c>
      <c r="T1685">
        <v>0</v>
      </c>
      <c r="U1685" s="50">
        <v>46273.655081018522</v>
      </c>
      <c r="V1685" s="50">
        <v>46273.655081018522</v>
      </c>
      <c r="W1685" s="51">
        <v>46273</v>
      </c>
      <c r="X1685" t="s">
        <v>1747</v>
      </c>
      <c r="Y1685" t="s">
        <v>492</v>
      </c>
    </row>
    <row r="1686" spans="1:25" ht="15" customHeight="1" x14ac:dyDescent="0.35">
      <c r="A1686">
        <v>5</v>
      </c>
      <c r="B1686" s="50">
        <v>46273.71875</v>
      </c>
      <c r="C1686">
        <v>11707396</v>
      </c>
      <c r="D1686">
        <v>100006740503</v>
      </c>
      <c r="E1686" t="s">
        <v>1726</v>
      </c>
      <c r="F1686">
        <v>100</v>
      </c>
      <c r="G1686" t="s">
        <v>1745</v>
      </c>
      <c r="H1686" t="s">
        <v>1760</v>
      </c>
      <c r="I1686">
        <v>6001001</v>
      </c>
      <c r="J1686">
        <v>3</v>
      </c>
      <c r="K1686" t="s">
        <v>1805</v>
      </c>
      <c r="L1686" t="s">
        <v>1806</v>
      </c>
      <c r="N1686">
        <v>0</v>
      </c>
      <c r="O1686">
        <v>1</v>
      </c>
      <c r="P1686">
        <v>1</v>
      </c>
      <c r="Q1686">
        <v>1</v>
      </c>
      <c r="R1686">
        <v>0</v>
      </c>
      <c r="S1686">
        <v>0</v>
      </c>
      <c r="T1686">
        <v>0</v>
      </c>
      <c r="U1686" s="50">
        <v>46273.655081018522</v>
      </c>
      <c r="V1686" s="50">
        <v>46273.655081018522</v>
      </c>
      <c r="W1686" s="51">
        <v>46273</v>
      </c>
      <c r="X1686" t="s">
        <v>1747</v>
      </c>
      <c r="Y1686" t="s">
        <v>492</v>
      </c>
    </row>
    <row r="1687" spans="1:25" ht="15" customHeight="1" x14ac:dyDescent="0.35">
      <c r="A1687">
        <v>5</v>
      </c>
      <c r="B1687" s="50">
        <v>46273.71875</v>
      </c>
      <c r="C1687">
        <v>11707397</v>
      </c>
      <c r="D1687">
        <v>100006740503</v>
      </c>
      <c r="E1687" t="s">
        <v>1726</v>
      </c>
      <c r="F1687">
        <v>100</v>
      </c>
      <c r="G1687" t="s">
        <v>1745</v>
      </c>
      <c r="H1687" t="s">
        <v>1760</v>
      </c>
      <c r="I1687">
        <v>6001001</v>
      </c>
      <c r="J1687">
        <v>3</v>
      </c>
      <c r="K1687" t="s">
        <v>1923</v>
      </c>
      <c r="L1687" t="s">
        <v>1924</v>
      </c>
      <c r="N1687">
        <v>0</v>
      </c>
      <c r="O1687">
        <v>2</v>
      </c>
      <c r="P1687">
        <v>2</v>
      </c>
      <c r="Q1687">
        <v>2</v>
      </c>
      <c r="R1687">
        <v>0</v>
      </c>
      <c r="S1687">
        <v>0</v>
      </c>
      <c r="T1687">
        <v>0</v>
      </c>
      <c r="U1687" s="50">
        <v>46273.655081018522</v>
      </c>
      <c r="V1687" s="50">
        <v>46273.655081018522</v>
      </c>
      <c r="W1687" s="51">
        <v>46273</v>
      </c>
      <c r="X1687" t="s">
        <v>1747</v>
      </c>
      <c r="Y1687" t="s">
        <v>492</v>
      </c>
    </row>
    <row r="1688" spans="1:25" ht="15" customHeight="1" x14ac:dyDescent="0.35">
      <c r="A1688">
        <v>5</v>
      </c>
      <c r="B1688" s="50">
        <v>46273.71875</v>
      </c>
      <c r="C1688">
        <v>11707398</v>
      </c>
      <c r="D1688">
        <v>100006740503</v>
      </c>
      <c r="E1688" t="s">
        <v>1726</v>
      </c>
      <c r="F1688">
        <v>100</v>
      </c>
      <c r="G1688" t="s">
        <v>1745</v>
      </c>
      <c r="H1688" t="s">
        <v>1760</v>
      </c>
      <c r="I1688">
        <v>6001001</v>
      </c>
      <c r="J1688">
        <v>3</v>
      </c>
      <c r="K1688" t="s">
        <v>1785</v>
      </c>
      <c r="L1688" t="s">
        <v>1786</v>
      </c>
      <c r="N1688">
        <v>0</v>
      </c>
      <c r="O1688">
        <v>2</v>
      </c>
      <c r="P1688">
        <v>2</v>
      </c>
      <c r="Q1688">
        <v>2</v>
      </c>
      <c r="R1688">
        <v>0</v>
      </c>
      <c r="S1688">
        <v>0</v>
      </c>
      <c r="T1688">
        <v>0</v>
      </c>
      <c r="U1688" s="50">
        <v>46273.655081018522</v>
      </c>
      <c r="V1688" s="50">
        <v>46273.655081018522</v>
      </c>
      <c r="W1688" s="51">
        <v>46273</v>
      </c>
      <c r="X1688" t="s">
        <v>1747</v>
      </c>
      <c r="Y1688" t="s">
        <v>492</v>
      </c>
    </row>
    <row r="1689" spans="1:25" ht="15" customHeight="1" x14ac:dyDescent="0.35">
      <c r="A1689">
        <v>5</v>
      </c>
      <c r="B1689" s="50">
        <v>46273.71875</v>
      </c>
      <c r="C1689">
        <v>11707399</v>
      </c>
      <c r="D1689">
        <v>100006740503</v>
      </c>
      <c r="E1689" t="s">
        <v>1726</v>
      </c>
      <c r="F1689">
        <v>100</v>
      </c>
      <c r="G1689" t="s">
        <v>1745</v>
      </c>
      <c r="H1689" t="s">
        <v>1760</v>
      </c>
      <c r="I1689">
        <v>6001001</v>
      </c>
      <c r="J1689">
        <v>3</v>
      </c>
      <c r="K1689" t="s">
        <v>1871</v>
      </c>
      <c r="L1689" t="s">
        <v>1872</v>
      </c>
      <c r="N1689">
        <v>0</v>
      </c>
      <c r="O1689">
        <v>1</v>
      </c>
      <c r="P1689">
        <v>1</v>
      </c>
      <c r="Q1689">
        <v>1</v>
      </c>
      <c r="R1689">
        <v>0</v>
      </c>
      <c r="S1689">
        <v>0</v>
      </c>
      <c r="T1689">
        <v>0</v>
      </c>
      <c r="U1689" s="50">
        <v>46273.655081018522</v>
      </c>
      <c r="V1689" s="50">
        <v>46273.655081018522</v>
      </c>
      <c r="W1689" s="51">
        <v>46273</v>
      </c>
      <c r="X1689" t="s">
        <v>1747</v>
      </c>
      <c r="Y1689" t="s">
        <v>492</v>
      </c>
    </row>
    <row r="1690" spans="1:25" ht="15" customHeight="1" x14ac:dyDescent="0.35">
      <c r="A1690">
        <v>5</v>
      </c>
      <c r="B1690" s="50">
        <v>46273.71875</v>
      </c>
      <c r="C1690">
        <v>11707400</v>
      </c>
      <c r="D1690">
        <v>100006740503</v>
      </c>
      <c r="E1690" t="s">
        <v>1726</v>
      </c>
      <c r="F1690">
        <v>100</v>
      </c>
      <c r="G1690" t="s">
        <v>1745</v>
      </c>
      <c r="H1690" t="s">
        <v>1760</v>
      </c>
      <c r="I1690">
        <v>6001001</v>
      </c>
      <c r="J1690">
        <v>3</v>
      </c>
      <c r="K1690" t="s">
        <v>1845</v>
      </c>
      <c r="L1690" t="s">
        <v>1846</v>
      </c>
      <c r="N1690">
        <v>0</v>
      </c>
      <c r="O1690">
        <v>1</v>
      </c>
      <c r="P1690">
        <v>1</v>
      </c>
      <c r="Q1690">
        <v>1</v>
      </c>
      <c r="R1690">
        <v>0</v>
      </c>
      <c r="S1690">
        <v>0</v>
      </c>
      <c r="T1690">
        <v>0</v>
      </c>
      <c r="U1690" s="50">
        <v>46273.655081018522</v>
      </c>
      <c r="V1690" s="50">
        <v>46273.655081018522</v>
      </c>
      <c r="W1690" s="51">
        <v>46273</v>
      </c>
      <c r="X1690" t="s">
        <v>1747</v>
      </c>
      <c r="Y1690" t="s">
        <v>492</v>
      </c>
    </row>
    <row r="1691" spans="1:25" ht="15" customHeight="1" x14ac:dyDescent="0.35">
      <c r="A1691">
        <v>5</v>
      </c>
      <c r="B1691" s="50">
        <v>46273.71875</v>
      </c>
      <c r="C1691">
        <v>11707401</v>
      </c>
      <c r="D1691">
        <v>100006740504</v>
      </c>
      <c r="E1691" t="s">
        <v>1726</v>
      </c>
      <c r="F1691">
        <v>100</v>
      </c>
      <c r="G1691" t="s">
        <v>1745</v>
      </c>
      <c r="H1691" t="s">
        <v>1760</v>
      </c>
      <c r="I1691">
        <v>6010301</v>
      </c>
      <c r="J1691">
        <v>4</v>
      </c>
      <c r="K1691" t="s">
        <v>1925</v>
      </c>
      <c r="L1691" t="s">
        <v>1926</v>
      </c>
      <c r="N1691">
        <v>0</v>
      </c>
      <c r="O1691">
        <v>1</v>
      </c>
      <c r="P1691">
        <v>1</v>
      </c>
      <c r="Q1691">
        <v>1</v>
      </c>
      <c r="R1691">
        <v>0</v>
      </c>
      <c r="S1691">
        <v>0</v>
      </c>
      <c r="T1691">
        <v>0</v>
      </c>
      <c r="U1691" s="50">
        <v>46273.655081018522</v>
      </c>
      <c r="V1691" s="50">
        <v>46273.655081018522</v>
      </c>
      <c r="W1691" s="51">
        <v>46273</v>
      </c>
      <c r="X1691" t="s">
        <v>1747</v>
      </c>
      <c r="Y1691" t="s">
        <v>492</v>
      </c>
    </row>
    <row r="1692" spans="1:25" ht="15" customHeight="1" x14ac:dyDescent="0.35">
      <c r="A1692">
        <v>5</v>
      </c>
      <c r="B1692" s="50">
        <v>46273.71875</v>
      </c>
      <c r="C1692">
        <v>11707402</v>
      </c>
      <c r="D1692">
        <v>100006740504</v>
      </c>
      <c r="E1692" t="s">
        <v>1726</v>
      </c>
      <c r="F1692">
        <v>100</v>
      </c>
      <c r="G1692" t="s">
        <v>1745</v>
      </c>
      <c r="H1692" t="s">
        <v>1760</v>
      </c>
      <c r="I1692">
        <v>6010301</v>
      </c>
      <c r="J1692">
        <v>4</v>
      </c>
      <c r="K1692" t="s">
        <v>1927</v>
      </c>
      <c r="L1692" t="s">
        <v>1928</v>
      </c>
      <c r="N1692">
        <v>0</v>
      </c>
      <c r="O1692">
        <v>1</v>
      </c>
      <c r="P1692">
        <v>1</v>
      </c>
      <c r="Q1692">
        <v>1</v>
      </c>
      <c r="R1692">
        <v>0</v>
      </c>
      <c r="S1692">
        <v>0</v>
      </c>
      <c r="T1692">
        <v>0</v>
      </c>
      <c r="U1692" s="50">
        <v>46273.655081018522</v>
      </c>
      <c r="V1692" s="50">
        <v>46273.655081018522</v>
      </c>
      <c r="W1692" s="51">
        <v>46273</v>
      </c>
      <c r="X1692" t="s">
        <v>1747</v>
      </c>
      <c r="Y1692" t="s">
        <v>492</v>
      </c>
    </row>
    <row r="1693" spans="1:25" ht="15" customHeight="1" x14ac:dyDescent="0.35">
      <c r="A1693">
        <v>5</v>
      </c>
      <c r="B1693" s="50">
        <v>46273.71875</v>
      </c>
      <c r="C1693">
        <v>11707403</v>
      </c>
      <c r="D1693">
        <v>100006740504</v>
      </c>
      <c r="E1693" t="s">
        <v>1726</v>
      </c>
      <c r="F1693">
        <v>100</v>
      </c>
      <c r="G1693" t="s">
        <v>1745</v>
      </c>
      <c r="H1693" t="s">
        <v>1760</v>
      </c>
      <c r="I1693">
        <v>6010301</v>
      </c>
      <c r="J1693">
        <v>4</v>
      </c>
      <c r="K1693" t="s">
        <v>1929</v>
      </c>
      <c r="L1693" t="s">
        <v>1930</v>
      </c>
      <c r="N1693">
        <v>0</v>
      </c>
      <c r="O1693">
        <v>2</v>
      </c>
      <c r="P1693">
        <v>2</v>
      </c>
      <c r="Q1693">
        <v>2</v>
      </c>
      <c r="R1693">
        <v>0</v>
      </c>
      <c r="S1693">
        <v>0</v>
      </c>
      <c r="T1693">
        <v>0</v>
      </c>
      <c r="U1693" s="50">
        <v>46273.655081018522</v>
      </c>
      <c r="V1693" s="50">
        <v>46273.655081018522</v>
      </c>
      <c r="W1693" s="51">
        <v>46273</v>
      </c>
      <c r="X1693" t="s">
        <v>1747</v>
      </c>
      <c r="Y1693" t="s">
        <v>492</v>
      </c>
    </row>
    <row r="1694" spans="1:25" ht="15" customHeight="1" x14ac:dyDescent="0.35">
      <c r="A1694">
        <v>5</v>
      </c>
      <c r="B1694" s="50">
        <v>46273.71875</v>
      </c>
      <c r="C1694">
        <v>11707404</v>
      </c>
      <c r="D1694">
        <v>100006740505</v>
      </c>
      <c r="E1694" t="s">
        <v>1726</v>
      </c>
      <c r="F1694">
        <v>100</v>
      </c>
      <c r="G1694" t="s">
        <v>1745</v>
      </c>
      <c r="H1694" t="s">
        <v>1760</v>
      </c>
      <c r="I1694">
        <v>6010302</v>
      </c>
      <c r="J1694">
        <v>5</v>
      </c>
      <c r="K1694" t="s">
        <v>1931</v>
      </c>
      <c r="L1694" t="s">
        <v>1932</v>
      </c>
      <c r="N1694">
        <v>0</v>
      </c>
      <c r="O1694">
        <v>1</v>
      </c>
      <c r="P1694">
        <v>1</v>
      </c>
      <c r="Q1694">
        <v>1</v>
      </c>
      <c r="R1694">
        <v>0</v>
      </c>
      <c r="S1694">
        <v>0</v>
      </c>
      <c r="T1694">
        <v>0</v>
      </c>
      <c r="U1694" s="50">
        <v>46273.655081018522</v>
      </c>
      <c r="V1694" s="50">
        <v>46273.655081018522</v>
      </c>
      <c r="W1694" s="51">
        <v>46273</v>
      </c>
      <c r="X1694" t="s">
        <v>1747</v>
      </c>
      <c r="Y1694" t="s">
        <v>492</v>
      </c>
    </row>
    <row r="1695" spans="1:25" ht="15" customHeight="1" x14ac:dyDescent="0.35">
      <c r="A1695">
        <v>5</v>
      </c>
      <c r="B1695" s="50">
        <v>46273.71875</v>
      </c>
      <c r="C1695">
        <v>11707405</v>
      </c>
      <c r="D1695">
        <v>100006740506</v>
      </c>
      <c r="E1695" t="s">
        <v>1726</v>
      </c>
      <c r="F1695">
        <v>100</v>
      </c>
      <c r="G1695" t="s">
        <v>1745</v>
      </c>
      <c r="H1695" t="s">
        <v>1760</v>
      </c>
      <c r="I1695">
        <v>6011801</v>
      </c>
      <c r="J1695">
        <v>3</v>
      </c>
      <c r="K1695" t="s">
        <v>1933</v>
      </c>
      <c r="L1695" t="s">
        <v>1934</v>
      </c>
      <c r="N1695">
        <v>0</v>
      </c>
      <c r="O1695">
        <v>1</v>
      </c>
      <c r="P1695">
        <v>1</v>
      </c>
      <c r="Q1695">
        <v>1</v>
      </c>
      <c r="R1695">
        <v>0</v>
      </c>
      <c r="S1695">
        <v>0</v>
      </c>
      <c r="T1695">
        <v>0</v>
      </c>
      <c r="U1695" s="50">
        <v>46273.655081018522</v>
      </c>
      <c r="V1695" s="50">
        <v>46273.655081018522</v>
      </c>
      <c r="W1695" s="51">
        <v>46273</v>
      </c>
      <c r="X1695" t="s">
        <v>1747</v>
      </c>
      <c r="Y1695" t="s">
        <v>492</v>
      </c>
    </row>
    <row r="1696" spans="1:25" ht="15" customHeight="1" x14ac:dyDescent="0.35">
      <c r="A1696">
        <v>5</v>
      </c>
      <c r="B1696" s="50">
        <v>46273.71875</v>
      </c>
      <c r="C1696">
        <v>11707406</v>
      </c>
      <c r="D1696">
        <v>100006740506</v>
      </c>
      <c r="E1696" t="s">
        <v>1726</v>
      </c>
      <c r="F1696">
        <v>100</v>
      </c>
      <c r="G1696" t="s">
        <v>1745</v>
      </c>
      <c r="H1696" t="s">
        <v>1760</v>
      </c>
      <c r="I1696">
        <v>6011801</v>
      </c>
      <c r="J1696">
        <v>3</v>
      </c>
      <c r="K1696" t="s">
        <v>1855</v>
      </c>
      <c r="L1696" t="s">
        <v>1856</v>
      </c>
      <c r="N1696">
        <v>0</v>
      </c>
      <c r="O1696">
        <v>6</v>
      </c>
      <c r="P1696">
        <v>6</v>
      </c>
      <c r="Q1696">
        <v>6</v>
      </c>
      <c r="R1696">
        <v>0</v>
      </c>
      <c r="S1696">
        <v>0</v>
      </c>
      <c r="T1696">
        <v>0</v>
      </c>
      <c r="U1696" s="50">
        <v>46273.655081018522</v>
      </c>
      <c r="V1696" s="50">
        <v>46273.655081018522</v>
      </c>
      <c r="W1696" s="51">
        <v>46273</v>
      </c>
      <c r="X1696" t="s">
        <v>1747</v>
      </c>
      <c r="Y1696" t="s">
        <v>492</v>
      </c>
    </row>
    <row r="1697" spans="1:25" ht="15" customHeight="1" x14ac:dyDescent="0.35">
      <c r="A1697">
        <v>5</v>
      </c>
      <c r="B1697" s="50">
        <v>46273.71875</v>
      </c>
      <c r="C1697">
        <v>11707407</v>
      </c>
      <c r="D1697">
        <v>100006740506</v>
      </c>
      <c r="E1697" t="s">
        <v>1726</v>
      </c>
      <c r="F1697">
        <v>100</v>
      </c>
      <c r="G1697" t="s">
        <v>1745</v>
      </c>
      <c r="H1697" t="s">
        <v>1760</v>
      </c>
      <c r="I1697">
        <v>6011801</v>
      </c>
      <c r="J1697">
        <v>3</v>
      </c>
      <c r="K1697" t="s">
        <v>1857</v>
      </c>
      <c r="L1697" t="s">
        <v>1858</v>
      </c>
      <c r="N1697">
        <v>0</v>
      </c>
      <c r="O1697">
        <v>1</v>
      </c>
      <c r="P1697">
        <v>1</v>
      </c>
      <c r="Q1697">
        <v>1</v>
      </c>
      <c r="R1697">
        <v>0</v>
      </c>
      <c r="S1697">
        <v>0</v>
      </c>
      <c r="T1697">
        <v>0</v>
      </c>
      <c r="U1697" s="50">
        <v>46273.655081018522</v>
      </c>
      <c r="V1697" s="50">
        <v>46273.655081018522</v>
      </c>
      <c r="W1697" s="51">
        <v>46273</v>
      </c>
      <c r="X1697" t="s">
        <v>1747</v>
      </c>
      <c r="Y1697" t="s">
        <v>492</v>
      </c>
    </row>
    <row r="1698" spans="1:25" ht="15" customHeight="1" x14ac:dyDescent="0.35">
      <c r="A1698">
        <v>5</v>
      </c>
      <c r="B1698" s="50">
        <v>46273.71875</v>
      </c>
      <c r="C1698">
        <v>11707408</v>
      </c>
      <c r="D1698">
        <v>100006740506</v>
      </c>
      <c r="E1698" t="s">
        <v>1726</v>
      </c>
      <c r="F1698">
        <v>100</v>
      </c>
      <c r="G1698" t="s">
        <v>1745</v>
      </c>
      <c r="H1698" t="s">
        <v>1760</v>
      </c>
      <c r="I1698">
        <v>6011801</v>
      </c>
      <c r="J1698">
        <v>3</v>
      </c>
      <c r="K1698" t="s">
        <v>1935</v>
      </c>
      <c r="L1698" t="s">
        <v>1936</v>
      </c>
      <c r="N1698">
        <v>0</v>
      </c>
      <c r="O1698">
        <v>1</v>
      </c>
      <c r="P1698">
        <v>1</v>
      </c>
      <c r="Q1698">
        <v>1</v>
      </c>
      <c r="R1698">
        <v>0</v>
      </c>
      <c r="S1698">
        <v>0</v>
      </c>
      <c r="T1698">
        <v>0</v>
      </c>
      <c r="U1698" s="50">
        <v>46273.655081018522</v>
      </c>
      <c r="V1698" s="50">
        <v>46273.655081018522</v>
      </c>
      <c r="W1698" s="51">
        <v>46273</v>
      </c>
      <c r="X1698" t="s">
        <v>1747</v>
      </c>
      <c r="Y1698" t="s">
        <v>492</v>
      </c>
    </row>
    <row r="1699" spans="1:25" ht="15" customHeight="1" x14ac:dyDescent="0.35">
      <c r="A1699">
        <v>5</v>
      </c>
      <c r="B1699" s="50">
        <v>46273.71875</v>
      </c>
      <c r="C1699">
        <v>11707409</v>
      </c>
      <c r="D1699">
        <v>100006740506</v>
      </c>
      <c r="E1699" t="s">
        <v>1726</v>
      </c>
      <c r="F1699">
        <v>100</v>
      </c>
      <c r="G1699" t="s">
        <v>1745</v>
      </c>
      <c r="H1699" t="s">
        <v>1760</v>
      </c>
      <c r="I1699">
        <v>6011801</v>
      </c>
      <c r="J1699">
        <v>3</v>
      </c>
      <c r="K1699" t="s">
        <v>1859</v>
      </c>
      <c r="L1699" t="s">
        <v>1860</v>
      </c>
      <c r="N1699">
        <v>0</v>
      </c>
      <c r="O1699">
        <v>1</v>
      </c>
      <c r="P1699">
        <v>1</v>
      </c>
      <c r="Q1699">
        <v>1</v>
      </c>
      <c r="R1699">
        <v>0</v>
      </c>
      <c r="S1699">
        <v>0</v>
      </c>
      <c r="T1699">
        <v>0</v>
      </c>
      <c r="U1699" s="50">
        <v>46273.655081018522</v>
      </c>
      <c r="V1699" s="50">
        <v>46273.655081018522</v>
      </c>
      <c r="W1699" s="51">
        <v>46273</v>
      </c>
      <c r="X1699" t="s">
        <v>1747</v>
      </c>
      <c r="Y1699" t="s">
        <v>492</v>
      </c>
    </row>
    <row r="1700" spans="1:25" ht="15" customHeight="1" x14ac:dyDescent="0.35">
      <c r="A1700">
        <v>5</v>
      </c>
      <c r="B1700" s="50">
        <v>46273.71875</v>
      </c>
      <c r="C1700">
        <v>11707410</v>
      </c>
      <c r="D1700">
        <v>100006740506</v>
      </c>
      <c r="E1700" t="s">
        <v>1726</v>
      </c>
      <c r="F1700">
        <v>100</v>
      </c>
      <c r="G1700" t="s">
        <v>1745</v>
      </c>
      <c r="H1700" t="s">
        <v>1760</v>
      </c>
      <c r="I1700">
        <v>6011801</v>
      </c>
      <c r="J1700">
        <v>3</v>
      </c>
      <c r="K1700" t="s">
        <v>1809</v>
      </c>
      <c r="L1700" t="s">
        <v>1810</v>
      </c>
      <c r="N1700">
        <v>0</v>
      </c>
      <c r="O1700">
        <v>3</v>
      </c>
      <c r="P1700">
        <v>3</v>
      </c>
      <c r="Q1700">
        <v>3</v>
      </c>
      <c r="R1700">
        <v>0</v>
      </c>
      <c r="S1700">
        <v>0</v>
      </c>
      <c r="T1700">
        <v>0</v>
      </c>
      <c r="U1700" s="50">
        <v>46273.655081018522</v>
      </c>
      <c r="V1700" s="50">
        <v>46273.655081018522</v>
      </c>
      <c r="W1700" s="51">
        <v>46273</v>
      </c>
      <c r="X1700" t="s">
        <v>1747</v>
      </c>
      <c r="Y1700" t="s">
        <v>492</v>
      </c>
    </row>
    <row r="1701" spans="1:25" ht="15" customHeight="1" x14ac:dyDescent="0.35">
      <c r="A1701">
        <v>5</v>
      </c>
      <c r="B1701" s="50">
        <v>46273.71875</v>
      </c>
      <c r="C1701">
        <v>11707481</v>
      </c>
      <c r="D1701">
        <v>100006740539</v>
      </c>
      <c r="E1701" t="s">
        <v>1726</v>
      </c>
      <c r="F1701">
        <v>100</v>
      </c>
      <c r="G1701" t="s">
        <v>1745</v>
      </c>
      <c r="H1701" t="s">
        <v>1760</v>
      </c>
      <c r="I1701">
        <v>5966902</v>
      </c>
      <c r="J1701">
        <v>2</v>
      </c>
      <c r="K1701" t="s">
        <v>1937</v>
      </c>
      <c r="L1701" t="s">
        <v>1938</v>
      </c>
      <c r="N1701">
        <v>0</v>
      </c>
      <c r="O1701">
        <v>1</v>
      </c>
      <c r="P1701">
        <v>1</v>
      </c>
      <c r="Q1701">
        <v>1</v>
      </c>
      <c r="R1701">
        <v>0</v>
      </c>
      <c r="S1701">
        <v>0</v>
      </c>
      <c r="T1701">
        <v>0</v>
      </c>
      <c r="U1701" s="50">
        <v>46273.655081018522</v>
      </c>
      <c r="V1701" s="50">
        <v>46273.655081018522</v>
      </c>
      <c r="W1701" s="51">
        <v>46273</v>
      </c>
      <c r="X1701" t="s">
        <v>1747</v>
      </c>
      <c r="Y1701" t="s">
        <v>492</v>
      </c>
    </row>
    <row r="1702" spans="1:25" ht="15" customHeight="1" x14ac:dyDescent="0.35">
      <c r="A1702">
        <v>5</v>
      </c>
      <c r="B1702" s="50">
        <v>46273.71875</v>
      </c>
      <c r="C1702">
        <v>11707482</v>
      </c>
      <c r="D1702">
        <v>100006740540</v>
      </c>
      <c r="E1702" t="s">
        <v>1726</v>
      </c>
      <c r="F1702">
        <v>100</v>
      </c>
      <c r="G1702" t="s">
        <v>1745</v>
      </c>
      <c r="H1702" t="s">
        <v>1760</v>
      </c>
      <c r="I1702">
        <v>6003401</v>
      </c>
      <c r="J1702">
        <v>2</v>
      </c>
      <c r="K1702" t="s">
        <v>1939</v>
      </c>
      <c r="L1702" t="s">
        <v>1940</v>
      </c>
      <c r="N1702">
        <v>0</v>
      </c>
      <c r="O1702">
        <v>10</v>
      </c>
      <c r="P1702">
        <v>10</v>
      </c>
      <c r="Q1702">
        <v>10</v>
      </c>
      <c r="R1702">
        <v>0</v>
      </c>
      <c r="S1702">
        <v>0</v>
      </c>
      <c r="T1702">
        <v>0</v>
      </c>
      <c r="U1702" s="50">
        <v>46273.655092592591</v>
      </c>
      <c r="V1702" s="50">
        <v>46273.655092592591</v>
      </c>
      <c r="W1702" s="51">
        <v>46273</v>
      </c>
      <c r="X1702" t="s">
        <v>1747</v>
      </c>
      <c r="Y1702" t="s">
        <v>492</v>
      </c>
    </row>
    <row r="1703" spans="1:25" ht="15" customHeight="1" x14ac:dyDescent="0.35">
      <c r="A1703">
        <v>5</v>
      </c>
      <c r="B1703" s="50">
        <v>46273.71875</v>
      </c>
      <c r="C1703">
        <v>11707483</v>
      </c>
      <c r="D1703">
        <v>100006740541</v>
      </c>
      <c r="E1703" t="s">
        <v>1726</v>
      </c>
      <c r="F1703">
        <v>100</v>
      </c>
      <c r="G1703" t="s">
        <v>1745</v>
      </c>
      <c r="H1703" t="s">
        <v>1760</v>
      </c>
      <c r="I1703">
        <v>6003403</v>
      </c>
      <c r="J1703">
        <v>2</v>
      </c>
      <c r="K1703" t="s">
        <v>1941</v>
      </c>
      <c r="L1703" t="s">
        <v>1942</v>
      </c>
      <c r="N1703">
        <v>0</v>
      </c>
      <c r="O1703">
        <v>4</v>
      </c>
      <c r="P1703">
        <v>4</v>
      </c>
      <c r="Q1703">
        <v>4</v>
      </c>
      <c r="R1703">
        <v>0</v>
      </c>
      <c r="S1703">
        <v>0</v>
      </c>
      <c r="T1703">
        <v>0</v>
      </c>
      <c r="U1703" s="50">
        <v>46273.655092592591</v>
      </c>
      <c r="V1703" s="50">
        <v>46273.655092592591</v>
      </c>
      <c r="W1703" s="51">
        <v>46273</v>
      </c>
      <c r="X1703" t="s">
        <v>1747</v>
      </c>
      <c r="Y1703" t="s">
        <v>492</v>
      </c>
    </row>
    <row r="1704" spans="1:25" ht="15" customHeight="1" x14ac:dyDescent="0.35">
      <c r="A1704">
        <v>5</v>
      </c>
      <c r="B1704" s="50">
        <v>46273.71875</v>
      </c>
      <c r="C1704">
        <v>11707485</v>
      </c>
      <c r="D1704">
        <v>100006740544</v>
      </c>
      <c r="E1704" t="s">
        <v>1726</v>
      </c>
      <c r="F1704">
        <v>100</v>
      </c>
      <c r="G1704" t="s">
        <v>1745</v>
      </c>
      <c r="H1704" t="s">
        <v>1760</v>
      </c>
      <c r="I1704">
        <v>5981602</v>
      </c>
      <c r="J1704">
        <v>2</v>
      </c>
      <c r="K1704" t="s">
        <v>1945</v>
      </c>
      <c r="L1704" t="s">
        <v>1946</v>
      </c>
      <c r="N1704">
        <v>0</v>
      </c>
      <c r="O1704">
        <v>3</v>
      </c>
      <c r="P1704">
        <v>3</v>
      </c>
      <c r="Q1704">
        <v>3</v>
      </c>
      <c r="R1704">
        <v>0</v>
      </c>
      <c r="S1704">
        <v>0</v>
      </c>
      <c r="T1704">
        <v>0</v>
      </c>
      <c r="U1704" s="50">
        <v>46273.655092592591</v>
      </c>
      <c r="V1704" s="50">
        <v>46273.655092592591</v>
      </c>
      <c r="W1704" s="51">
        <v>46273</v>
      </c>
      <c r="X1704" t="s">
        <v>1747</v>
      </c>
      <c r="Y1704" t="s">
        <v>492</v>
      </c>
    </row>
    <row r="1705" spans="1:25" ht="15" customHeight="1" x14ac:dyDescent="0.35">
      <c r="A1705">
        <v>5</v>
      </c>
      <c r="B1705" s="50">
        <v>46273.71875</v>
      </c>
      <c r="C1705">
        <v>11707486</v>
      </c>
      <c r="D1705">
        <v>100006740545</v>
      </c>
      <c r="E1705" t="s">
        <v>1726</v>
      </c>
      <c r="F1705">
        <v>100</v>
      </c>
      <c r="G1705" t="s">
        <v>1745</v>
      </c>
      <c r="H1705" t="s">
        <v>1760</v>
      </c>
      <c r="I1705">
        <v>5995403</v>
      </c>
      <c r="J1705">
        <v>2</v>
      </c>
      <c r="K1705" t="s">
        <v>1947</v>
      </c>
      <c r="L1705" t="s">
        <v>1948</v>
      </c>
      <c r="N1705">
        <v>0</v>
      </c>
      <c r="O1705">
        <v>1</v>
      </c>
      <c r="P1705">
        <v>1</v>
      </c>
      <c r="Q1705">
        <v>1</v>
      </c>
      <c r="R1705">
        <v>0</v>
      </c>
      <c r="S1705">
        <v>0</v>
      </c>
      <c r="T1705">
        <v>0</v>
      </c>
      <c r="U1705" s="50">
        <v>46273.655092592591</v>
      </c>
      <c r="V1705" s="50">
        <v>46273.655092592591</v>
      </c>
      <c r="W1705" s="51">
        <v>46273</v>
      </c>
      <c r="X1705" t="s">
        <v>1747</v>
      </c>
      <c r="Y1705" t="s">
        <v>492</v>
      </c>
    </row>
    <row r="1706" spans="1:25" ht="15" customHeight="1" x14ac:dyDescent="0.35">
      <c r="A1706">
        <v>5</v>
      </c>
      <c r="B1706" s="50">
        <v>46273.71875</v>
      </c>
      <c r="C1706">
        <v>11707487</v>
      </c>
      <c r="D1706">
        <v>100006740545</v>
      </c>
      <c r="E1706" t="s">
        <v>1726</v>
      </c>
      <c r="F1706">
        <v>100</v>
      </c>
      <c r="G1706" t="s">
        <v>1745</v>
      </c>
      <c r="H1706" t="s">
        <v>1760</v>
      </c>
      <c r="I1706">
        <v>5995403</v>
      </c>
      <c r="J1706">
        <v>2</v>
      </c>
      <c r="K1706" t="s">
        <v>1949</v>
      </c>
      <c r="L1706" t="s">
        <v>1950</v>
      </c>
      <c r="N1706">
        <v>0</v>
      </c>
      <c r="O1706">
        <v>2</v>
      </c>
      <c r="P1706">
        <v>2</v>
      </c>
      <c r="Q1706">
        <v>2</v>
      </c>
      <c r="R1706">
        <v>0</v>
      </c>
      <c r="S1706">
        <v>0</v>
      </c>
      <c r="T1706">
        <v>0</v>
      </c>
      <c r="U1706" s="50">
        <v>46273.655092592591</v>
      </c>
      <c r="V1706" s="50">
        <v>46273.655092592591</v>
      </c>
      <c r="W1706" s="51">
        <v>46273</v>
      </c>
      <c r="X1706" t="s">
        <v>1747</v>
      </c>
      <c r="Y1706" t="s">
        <v>492</v>
      </c>
    </row>
    <row r="1707" spans="1:25" ht="15" customHeight="1" x14ac:dyDescent="0.35">
      <c r="A1707">
        <v>5</v>
      </c>
      <c r="B1707" s="50">
        <v>46273.71875</v>
      </c>
      <c r="C1707">
        <v>11707488</v>
      </c>
      <c r="D1707">
        <v>100006740545</v>
      </c>
      <c r="E1707" t="s">
        <v>1726</v>
      </c>
      <c r="F1707">
        <v>100</v>
      </c>
      <c r="G1707" t="s">
        <v>1745</v>
      </c>
      <c r="H1707" t="s">
        <v>1760</v>
      </c>
      <c r="I1707">
        <v>5995403</v>
      </c>
      <c r="J1707">
        <v>2</v>
      </c>
      <c r="K1707" t="s">
        <v>1951</v>
      </c>
      <c r="L1707" t="s">
        <v>1952</v>
      </c>
      <c r="N1707">
        <v>0</v>
      </c>
      <c r="O1707">
        <v>2</v>
      </c>
      <c r="P1707">
        <v>2</v>
      </c>
      <c r="Q1707">
        <v>2</v>
      </c>
      <c r="R1707">
        <v>0</v>
      </c>
      <c r="S1707">
        <v>0</v>
      </c>
      <c r="T1707">
        <v>0</v>
      </c>
      <c r="U1707" s="50">
        <v>46273.655092592591</v>
      </c>
      <c r="V1707" s="50">
        <v>46273.655092592591</v>
      </c>
      <c r="W1707" s="51">
        <v>46273</v>
      </c>
      <c r="X1707" t="s">
        <v>1747</v>
      </c>
      <c r="Y1707" t="s">
        <v>492</v>
      </c>
    </row>
    <row r="1708" spans="1:25" ht="15" customHeight="1" x14ac:dyDescent="0.35">
      <c r="A1708">
        <v>5</v>
      </c>
      <c r="B1708" s="50">
        <v>46273.71875</v>
      </c>
      <c r="C1708">
        <v>11707489</v>
      </c>
      <c r="D1708">
        <v>100006740546</v>
      </c>
      <c r="E1708" t="s">
        <v>1726</v>
      </c>
      <c r="F1708">
        <v>100</v>
      </c>
      <c r="G1708" t="s">
        <v>1745</v>
      </c>
      <c r="H1708" t="s">
        <v>1760</v>
      </c>
      <c r="I1708">
        <v>5999802</v>
      </c>
      <c r="J1708">
        <v>2</v>
      </c>
      <c r="K1708" t="s">
        <v>1953</v>
      </c>
      <c r="L1708" t="s">
        <v>1954</v>
      </c>
      <c r="N1708">
        <v>0</v>
      </c>
      <c r="O1708">
        <v>3</v>
      </c>
      <c r="P1708">
        <v>3</v>
      </c>
      <c r="Q1708">
        <v>3</v>
      </c>
      <c r="R1708">
        <v>0</v>
      </c>
      <c r="S1708">
        <v>0</v>
      </c>
      <c r="T1708">
        <v>0</v>
      </c>
      <c r="U1708" s="50">
        <v>46273.655092592591</v>
      </c>
      <c r="V1708" s="50">
        <v>46273.655092592591</v>
      </c>
      <c r="W1708" s="51">
        <v>46273</v>
      </c>
      <c r="X1708" t="s">
        <v>1747</v>
      </c>
      <c r="Y1708" t="s">
        <v>492</v>
      </c>
    </row>
    <row r="1709" spans="1:25" ht="15" customHeight="1" x14ac:dyDescent="0.35">
      <c r="A1709">
        <v>5</v>
      </c>
      <c r="B1709" s="50">
        <v>46273.71875</v>
      </c>
      <c r="C1709">
        <v>11707490</v>
      </c>
      <c r="D1709">
        <v>100006740547</v>
      </c>
      <c r="E1709" t="s">
        <v>1726</v>
      </c>
      <c r="F1709">
        <v>100</v>
      </c>
      <c r="G1709" t="s">
        <v>1745</v>
      </c>
      <c r="H1709" t="s">
        <v>1760</v>
      </c>
      <c r="I1709">
        <v>5982902</v>
      </c>
      <c r="J1709">
        <v>2</v>
      </c>
      <c r="K1709" t="s">
        <v>1955</v>
      </c>
      <c r="L1709" t="s">
        <v>1956</v>
      </c>
      <c r="N1709">
        <v>0</v>
      </c>
      <c r="O1709">
        <v>3</v>
      </c>
      <c r="P1709">
        <v>3</v>
      </c>
      <c r="Q1709">
        <v>3</v>
      </c>
      <c r="R1709">
        <v>0</v>
      </c>
      <c r="S1709">
        <v>0</v>
      </c>
      <c r="T1709">
        <v>0</v>
      </c>
      <c r="U1709" s="50">
        <v>46273.655104166668</v>
      </c>
      <c r="V1709" s="50">
        <v>46273.655104166668</v>
      </c>
      <c r="W1709" s="51">
        <v>46273</v>
      </c>
      <c r="X1709" t="s">
        <v>1747</v>
      </c>
      <c r="Y1709" t="s">
        <v>492</v>
      </c>
    </row>
    <row r="1710" spans="1:25" ht="15" customHeight="1" x14ac:dyDescent="0.35">
      <c r="A1710">
        <v>5</v>
      </c>
      <c r="B1710" s="50">
        <v>46273.71875</v>
      </c>
      <c r="C1710">
        <v>11707491</v>
      </c>
      <c r="D1710">
        <v>100006740548</v>
      </c>
      <c r="E1710" t="s">
        <v>1726</v>
      </c>
      <c r="F1710">
        <v>100</v>
      </c>
      <c r="G1710" t="s">
        <v>1745</v>
      </c>
      <c r="H1710" t="s">
        <v>1760</v>
      </c>
      <c r="I1710">
        <v>5993602</v>
      </c>
      <c r="J1710">
        <v>2</v>
      </c>
      <c r="K1710" t="s">
        <v>1957</v>
      </c>
      <c r="L1710" t="s">
        <v>1958</v>
      </c>
      <c r="N1710">
        <v>0</v>
      </c>
      <c r="O1710">
        <v>2</v>
      </c>
      <c r="P1710">
        <v>2</v>
      </c>
      <c r="Q1710">
        <v>2</v>
      </c>
      <c r="R1710">
        <v>0</v>
      </c>
      <c r="S1710">
        <v>0</v>
      </c>
      <c r="T1710">
        <v>0</v>
      </c>
      <c r="U1710" s="50">
        <v>46273.655104166668</v>
      </c>
      <c r="V1710" s="50">
        <v>46273.655104166668</v>
      </c>
      <c r="W1710" s="51">
        <v>46273</v>
      </c>
      <c r="X1710" t="s">
        <v>1747</v>
      </c>
      <c r="Y1710" t="s">
        <v>492</v>
      </c>
    </row>
    <row r="1711" spans="1:25" ht="15" customHeight="1" x14ac:dyDescent="0.35">
      <c r="A1711">
        <v>5</v>
      </c>
      <c r="B1711" s="50">
        <v>46273.71875</v>
      </c>
      <c r="C1711">
        <v>11707492</v>
      </c>
      <c r="D1711">
        <v>100006740548</v>
      </c>
      <c r="E1711" t="s">
        <v>1726</v>
      </c>
      <c r="F1711">
        <v>100</v>
      </c>
      <c r="G1711" t="s">
        <v>1745</v>
      </c>
      <c r="H1711" t="s">
        <v>1760</v>
      </c>
      <c r="I1711">
        <v>5993602</v>
      </c>
      <c r="J1711">
        <v>2</v>
      </c>
      <c r="K1711" t="s">
        <v>1959</v>
      </c>
      <c r="L1711" t="s">
        <v>1960</v>
      </c>
      <c r="N1711">
        <v>0</v>
      </c>
      <c r="O1711">
        <v>2</v>
      </c>
      <c r="P1711">
        <v>2</v>
      </c>
      <c r="Q1711">
        <v>2</v>
      </c>
      <c r="R1711">
        <v>0</v>
      </c>
      <c r="S1711">
        <v>0</v>
      </c>
      <c r="T1711">
        <v>0</v>
      </c>
      <c r="U1711" s="50">
        <v>46273.655104166668</v>
      </c>
      <c r="V1711" s="50">
        <v>46273.655104166668</v>
      </c>
      <c r="W1711" s="51">
        <v>46273</v>
      </c>
      <c r="X1711" t="s">
        <v>1747</v>
      </c>
      <c r="Y1711" t="s">
        <v>492</v>
      </c>
    </row>
    <row r="1712" spans="1:25" ht="15" customHeight="1" x14ac:dyDescent="0.35">
      <c r="A1712">
        <v>5</v>
      </c>
      <c r="B1712" s="50">
        <v>46273.71875</v>
      </c>
      <c r="C1712">
        <v>11707493</v>
      </c>
      <c r="D1712">
        <v>100006740548</v>
      </c>
      <c r="E1712" t="s">
        <v>1726</v>
      </c>
      <c r="F1712">
        <v>100</v>
      </c>
      <c r="G1712" t="s">
        <v>1745</v>
      </c>
      <c r="H1712" t="s">
        <v>1760</v>
      </c>
      <c r="I1712">
        <v>5993602</v>
      </c>
      <c r="J1712">
        <v>2</v>
      </c>
      <c r="K1712" t="s">
        <v>1961</v>
      </c>
      <c r="L1712" t="s">
        <v>1962</v>
      </c>
      <c r="N1712">
        <v>0</v>
      </c>
      <c r="O1712">
        <v>2</v>
      </c>
      <c r="P1712">
        <v>2</v>
      </c>
      <c r="Q1712">
        <v>2</v>
      </c>
      <c r="R1712">
        <v>0</v>
      </c>
      <c r="S1712">
        <v>0</v>
      </c>
      <c r="T1712">
        <v>0</v>
      </c>
      <c r="U1712" s="50">
        <v>46273.655104166668</v>
      </c>
      <c r="V1712" s="50">
        <v>46273.655104166668</v>
      </c>
      <c r="W1712" s="51">
        <v>46273</v>
      </c>
      <c r="X1712" t="s">
        <v>1747</v>
      </c>
      <c r="Y1712" t="s">
        <v>492</v>
      </c>
    </row>
    <row r="1713" spans="1:25" ht="15" customHeight="1" x14ac:dyDescent="0.35">
      <c r="A1713">
        <v>5</v>
      </c>
      <c r="B1713" s="50">
        <v>46273.71875</v>
      </c>
      <c r="C1713">
        <v>11707494</v>
      </c>
      <c r="D1713">
        <v>100006740548</v>
      </c>
      <c r="E1713" t="s">
        <v>1726</v>
      </c>
      <c r="F1713">
        <v>100</v>
      </c>
      <c r="G1713" t="s">
        <v>1745</v>
      </c>
      <c r="H1713" t="s">
        <v>1760</v>
      </c>
      <c r="I1713">
        <v>5993602</v>
      </c>
      <c r="J1713">
        <v>2</v>
      </c>
      <c r="K1713" t="s">
        <v>1963</v>
      </c>
      <c r="L1713" t="s">
        <v>1964</v>
      </c>
      <c r="N1713">
        <v>0</v>
      </c>
      <c r="O1713">
        <v>1</v>
      </c>
      <c r="P1713">
        <v>1</v>
      </c>
      <c r="Q1713">
        <v>1</v>
      </c>
      <c r="R1713">
        <v>0</v>
      </c>
      <c r="S1713">
        <v>0</v>
      </c>
      <c r="T1713">
        <v>0</v>
      </c>
      <c r="U1713" s="50">
        <v>46273.655104166668</v>
      </c>
      <c r="V1713" s="50">
        <v>46273.655104166668</v>
      </c>
      <c r="W1713" s="51">
        <v>46273</v>
      </c>
      <c r="X1713" t="s">
        <v>1747</v>
      </c>
      <c r="Y1713" t="s">
        <v>492</v>
      </c>
    </row>
    <row r="1714" spans="1:25" ht="15" customHeight="1" x14ac:dyDescent="0.35">
      <c r="A1714">
        <v>5</v>
      </c>
      <c r="B1714" s="50">
        <v>46273.71875</v>
      </c>
      <c r="C1714">
        <v>11707498</v>
      </c>
      <c r="D1714">
        <v>100006740552</v>
      </c>
      <c r="E1714" t="s">
        <v>1726</v>
      </c>
      <c r="F1714">
        <v>100</v>
      </c>
      <c r="G1714" t="s">
        <v>1745</v>
      </c>
      <c r="H1714" t="s">
        <v>1760</v>
      </c>
      <c r="I1714">
        <v>6010902</v>
      </c>
      <c r="J1714">
        <v>2</v>
      </c>
      <c r="K1714" t="s">
        <v>1969</v>
      </c>
      <c r="L1714" t="s">
        <v>1970</v>
      </c>
      <c r="N1714">
        <v>0</v>
      </c>
      <c r="O1714">
        <v>1</v>
      </c>
      <c r="P1714">
        <v>1</v>
      </c>
      <c r="Q1714">
        <v>1</v>
      </c>
      <c r="R1714">
        <v>0</v>
      </c>
      <c r="S1714">
        <v>0</v>
      </c>
      <c r="T1714">
        <v>0</v>
      </c>
      <c r="U1714" s="50">
        <v>46273.655115740738</v>
      </c>
      <c r="V1714" s="50">
        <v>46273.655115740738</v>
      </c>
      <c r="W1714" s="51">
        <v>46273</v>
      </c>
      <c r="X1714" t="s">
        <v>1747</v>
      </c>
      <c r="Y1714" t="s">
        <v>492</v>
      </c>
    </row>
    <row r="1715" spans="1:25" ht="15" customHeight="1" x14ac:dyDescent="0.35">
      <c r="A1715">
        <v>5</v>
      </c>
      <c r="B1715" s="50">
        <v>46273.71875</v>
      </c>
      <c r="C1715">
        <v>11707509</v>
      </c>
      <c r="D1715">
        <v>100006740556</v>
      </c>
      <c r="E1715" t="s">
        <v>1726</v>
      </c>
      <c r="F1715">
        <v>100</v>
      </c>
      <c r="G1715" t="s">
        <v>1745</v>
      </c>
      <c r="H1715" t="s">
        <v>1760</v>
      </c>
      <c r="I1715">
        <v>6003503</v>
      </c>
      <c r="J1715">
        <v>2</v>
      </c>
      <c r="K1715" t="s">
        <v>1983</v>
      </c>
      <c r="L1715" t="s">
        <v>1984</v>
      </c>
      <c r="N1715">
        <v>0</v>
      </c>
      <c r="O1715">
        <v>2</v>
      </c>
      <c r="P1715">
        <v>2</v>
      </c>
      <c r="Q1715">
        <v>2</v>
      </c>
      <c r="R1715">
        <v>0</v>
      </c>
      <c r="S1715">
        <v>0</v>
      </c>
      <c r="T1715">
        <v>0</v>
      </c>
      <c r="U1715" s="50">
        <v>46273.655115740738</v>
      </c>
      <c r="V1715" s="50">
        <v>46273.655115740738</v>
      </c>
      <c r="W1715" s="51">
        <v>46273</v>
      </c>
      <c r="X1715" t="s">
        <v>1747</v>
      </c>
      <c r="Y1715" t="s">
        <v>492</v>
      </c>
    </row>
    <row r="1716" spans="1:25" ht="15" customHeight="1" x14ac:dyDescent="0.35">
      <c r="A1716">
        <v>5</v>
      </c>
      <c r="B1716" s="50">
        <v>46273.71875</v>
      </c>
      <c r="C1716">
        <v>11707514</v>
      </c>
      <c r="D1716">
        <v>100006740565</v>
      </c>
      <c r="E1716" t="s">
        <v>1726</v>
      </c>
      <c r="F1716">
        <v>100</v>
      </c>
      <c r="G1716" t="s">
        <v>1745</v>
      </c>
      <c r="H1716" t="s">
        <v>1760</v>
      </c>
      <c r="I1716">
        <v>5980701</v>
      </c>
      <c r="J1716">
        <v>2</v>
      </c>
      <c r="K1716" t="s">
        <v>1989</v>
      </c>
      <c r="L1716" t="s">
        <v>1990</v>
      </c>
      <c r="N1716">
        <v>0</v>
      </c>
      <c r="O1716">
        <v>1</v>
      </c>
      <c r="P1716">
        <v>1</v>
      </c>
      <c r="Q1716">
        <v>1</v>
      </c>
      <c r="R1716">
        <v>0</v>
      </c>
      <c r="S1716">
        <v>0</v>
      </c>
      <c r="T1716">
        <v>0</v>
      </c>
      <c r="U1716" s="50">
        <v>46273.655127314807</v>
      </c>
      <c r="V1716" s="50">
        <v>46273.655127314807</v>
      </c>
      <c r="W1716" s="51">
        <v>46273</v>
      </c>
      <c r="X1716" t="s">
        <v>1747</v>
      </c>
      <c r="Y1716" t="s">
        <v>492</v>
      </c>
    </row>
    <row r="1717" spans="1:25" ht="15" customHeight="1" x14ac:dyDescent="0.35">
      <c r="A1717">
        <v>5</v>
      </c>
      <c r="B1717" s="50">
        <v>46273.71875</v>
      </c>
      <c r="C1717">
        <v>11707518</v>
      </c>
      <c r="D1717">
        <v>100006740572</v>
      </c>
      <c r="E1717" t="s">
        <v>1726</v>
      </c>
      <c r="F1717">
        <v>100</v>
      </c>
      <c r="G1717" t="s">
        <v>1745</v>
      </c>
      <c r="H1717" t="s">
        <v>1760</v>
      </c>
      <c r="I1717">
        <v>5887602</v>
      </c>
      <c r="J1717">
        <v>2</v>
      </c>
      <c r="K1717" t="s">
        <v>1997</v>
      </c>
      <c r="L1717" t="s">
        <v>1998</v>
      </c>
      <c r="N1717">
        <v>0</v>
      </c>
      <c r="O1717">
        <v>1</v>
      </c>
      <c r="P1717">
        <v>1</v>
      </c>
      <c r="Q1717">
        <v>1</v>
      </c>
      <c r="R1717">
        <v>0</v>
      </c>
      <c r="S1717">
        <v>0</v>
      </c>
      <c r="T1717">
        <v>0</v>
      </c>
      <c r="U1717" s="50">
        <v>46273.655127314807</v>
      </c>
      <c r="V1717" s="50">
        <v>46273.655127314807</v>
      </c>
      <c r="W1717" s="51">
        <v>46273</v>
      </c>
      <c r="X1717" t="s">
        <v>1747</v>
      </c>
      <c r="Y1717" t="s">
        <v>492</v>
      </c>
    </row>
    <row r="1718" spans="1:25" ht="15" customHeight="1" x14ac:dyDescent="0.35">
      <c r="A1718">
        <v>5</v>
      </c>
      <c r="B1718" s="50">
        <v>46273.71875</v>
      </c>
      <c r="C1718">
        <v>11707521</v>
      </c>
      <c r="D1718">
        <v>100006740575</v>
      </c>
      <c r="E1718" t="s">
        <v>1726</v>
      </c>
      <c r="F1718">
        <v>100</v>
      </c>
      <c r="G1718" t="s">
        <v>1745</v>
      </c>
      <c r="H1718" t="s">
        <v>1760</v>
      </c>
      <c r="I1718">
        <v>5981201</v>
      </c>
      <c r="J1718">
        <v>2</v>
      </c>
      <c r="K1718" t="s">
        <v>2003</v>
      </c>
      <c r="L1718" t="s">
        <v>2004</v>
      </c>
      <c r="N1718">
        <v>0</v>
      </c>
      <c r="O1718">
        <v>6</v>
      </c>
      <c r="P1718">
        <v>6</v>
      </c>
      <c r="Q1718">
        <v>6</v>
      </c>
      <c r="R1718">
        <v>0</v>
      </c>
      <c r="S1718">
        <v>0</v>
      </c>
      <c r="T1718">
        <v>0</v>
      </c>
      <c r="U1718" s="50">
        <v>46273.655127314807</v>
      </c>
      <c r="V1718" s="50">
        <v>46273.655127314807</v>
      </c>
      <c r="W1718" s="51">
        <v>46273</v>
      </c>
      <c r="X1718" t="s">
        <v>1747</v>
      </c>
      <c r="Y1718" t="s">
        <v>492</v>
      </c>
    </row>
    <row r="1719" spans="1:25" ht="15" customHeight="1" x14ac:dyDescent="0.35">
      <c r="A1719">
        <v>5</v>
      </c>
      <c r="B1719" s="50">
        <v>46273.71875</v>
      </c>
      <c r="C1719">
        <v>11707524</v>
      </c>
      <c r="D1719">
        <v>100006740577</v>
      </c>
      <c r="E1719" t="s">
        <v>1726</v>
      </c>
      <c r="F1719">
        <v>100</v>
      </c>
      <c r="G1719" t="s">
        <v>1745</v>
      </c>
      <c r="H1719" t="s">
        <v>1760</v>
      </c>
      <c r="I1719">
        <v>5995602</v>
      </c>
      <c r="J1719">
        <v>2</v>
      </c>
      <c r="K1719" t="s">
        <v>2009</v>
      </c>
      <c r="L1719" t="s">
        <v>2010</v>
      </c>
      <c r="N1719">
        <v>0</v>
      </c>
      <c r="O1719">
        <v>1</v>
      </c>
      <c r="P1719">
        <v>1</v>
      </c>
      <c r="Q1719">
        <v>1</v>
      </c>
      <c r="R1719">
        <v>0</v>
      </c>
      <c r="S1719">
        <v>0</v>
      </c>
      <c r="T1719">
        <v>0</v>
      </c>
      <c r="U1719" s="50">
        <v>46273.655127314807</v>
      </c>
      <c r="V1719" s="50">
        <v>46273.655127314807</v>
      </c>
      <c r="W1719" s="51">
        <v>46273</v>
      </c>
      <c r="X1719" t="s">
        <v>1747</v>
      </c>
      <c r="Y1719" t="s">
        <v>492</v>
      </c>
    </row>
    <row r="1720" spans="1:25" ht="15" customHeight="1" x14ac:dyDescent="0.35">
      <c r="A1720">
        <v>5</v>
      </c>
      <c r="B1720" s="50">
        <v>46273.71875</v>
      </c>
      <c r="C1720">
        <v>11707525</v>
      </c>
      <c r="D1720">
        <v>100006740577</v>
      </c>
      <c r="E1720" t="s">
        <v>1726</v>
      </c>
      <c r="F1720">
        <v>100</v>
      </c>
      <c r="G1720" t="s">
        <v>1745</v>
      </c>
      <c r="H1720" t="s">
        <v>1760</v>
      </c>
      <c r="I1720">
        <v>5995602</v>
      </c>
      <c r="J1720">
        <v>2</v>
      </c>
      <c r="K1720" t="s">
        <v>2011</v>
      </c>
      <c r="L1720" t="s">
        <v>2012</v>
      </c>
      <c r="N1720">
        <v>0</v>
      </c>
      <c r="O1720">
        <v>5</v>
      </c>
      <c r="P1720">
        <v>5</v>
      </c>
      <c r="Q1720">
        <v>5</v>
      </c>
      <c r="R1720">
        <v>0</v>
      </c>
      <c r="S1720">
        <v>0</v>
      </c>
      <c r="T1720">
        <v>0</v>
      </c>
      <c r="U1720" s="50">
        <v>46273.655127314807</v>
      </c>
      <c r="V1720" s="50">
        <v>46273.655127314807</v>
      </c>
      <c r="W1720" s="51">
        <v>46273</v>
      </c>
      <c r="X1720" t="s">
        <v>1747</v>
      </c>
      <c r="Y1720" t="s">
        <v>492</v>
      </c>
    </row>
    <row r="1721" spans="1:25" ht="15" customHeight="1" x14ac:dyDescent="0.35">
      <c r="A1721">
        <v>5</v>
      </c>
      <c r="B1721" s="50">
        <v>46273.71875</v>
      </c>
      <c r="C1721">
        <v>11707526</v>
      </c>
      <c r="D1721">
        <v>100006740578</v>
      </c>
      <c r="E1721" t="s">
        <v>1726</v>
      </c>
      <c r="F1721">
        <v>100</v>
      </c>
      <c r="G1721" t="s">
        <v>1745</v>
      </c>
      <c r="H1721" t="s">
        <v>1760</v>
      </c>
      <c r="I1721">
        <v>6004801</v>
      </c>
      <c r="J1721">
        <v>2</v>
      </c>
      <c r="K1721" t="s">
        <v>1983</v>
      </c>
      <c r="L1721" t="s">
        <v>1984</v>
      </c>
      <c r="N1721">
        <v>0</v>
      </c>
      <c r="O1721">
        <v>4</v>
      </c>
      <c r="P1721">
        <v>4</v>
      </c>
      <c r="Q1721">
        <v>4</v>
      </c>
      <c r="R1721">
        <v>0</v>
      </c>
      <c r="S1721">
        <v>0</v>
      </c>
      <c r="T1721">
        <v>0</v>
      </c>
      <c r="U1721" s="50">
        <v>46273.655127314807</v>
      </c>
      <c r="V1721" s="50">
        <v>46273.655127314807</v>
      </c>
      <c r="W1721" s="51">
        <v>46273</v>
      </c>
      <c r="X1721" t="s">
        <v>1747</v>
      </c>
      <c r="Y1721" t="s">
        <v>492</v>
      </c>
    </row>
    <row r="1722" spans="1:25" ht="15" customHeight="1" x14ac:dyDescent="0.35">
      <c r="A1722">
        <v>5</v>
      </c>
      <c r="B1722" s="50">
        <v>46273.71875</v>
      </c>
      <c r="C1722">
        <v>11707527</v>
      </c>
      <c r="D1722">
        <v>100006740578</v>
      </c>
      <c r="E1722" t="s">
        <v>1726</v>
      </c>
      <c r="F1722">
        <v>100</v>
      </c>
      <c r="G1722" t="s">
        <v>1745</v>
      </c>
      <c r="H1722" t="s">
        <v>1760</v>
      </c>
      <c r="I1722">
        <v>6004801</v>
      </c>
      <c r="J1722">
        <v>2</v>
      </c>
      <c r="K1722" t="s">
        <v>2013</v>
      </c>
      <c r="L1722" t="s">
        <v>2014</v>
      </c>
      <c r="N1722">
        <v>0</v>
      </c>
      <c r="O1722">
        <v>10</v>
      </c>
      <c r="P1722">
        <v>10</v>
      </c>
      <c r="Q1722">
        <v>10</v>
      </c>
      <c r="R1722">
        <v>0</v>
      </c>
      <c r="S1722">
        <v>0</v>
      </c>
      <c r="T1722">
        <v>0</v>
      </c>
      <c r="U1722" s="50">
        <v>46273.655127314807</v>
      </c>
      <c r="V1722" s="50">
        <v>46273.655127314807</v>
      </c>
      <c r="W1722" s="51">
        <v>46273</v>
      </c>
      <c r="X1722" t="s">
        <v>1747</v>
      </c>
      <c r="Y1722" t="s">
        <v>492</v>
      </c>
    </row>
    <row r="1723" spans="1:25" ht="15" customHeight="1" x14ac:dyDescent="0.35">
      <c r="A1723">
        <v>5</v>
      </c>
      <c r="B1723" s="50">
        <v>46273.71875</v>
      </c>
      <c r="C1723">
        <v>11707528</v>
      </c>
      <c r="D1723">
        <v>100006740579</v>
      </c>
      <c r="E1723" t="s">
        <v>1726</v>
      </c>
      <c r="F1723">
        <v>100</v>
      </c>
      <c r="G1723" t="s">
        <v>1745</v>
      </c>
      <c r="H1723" t="s">
        <v>1760</v>
      </c>
      <c r="I1723">
        <v>6004803</v>
      </c>
      <c r="J1723">
        <v>2</v>
      </c>
      <c r="K1723" t="s">
        <v>2015</v>
      </c>
      <c r="L1723" t="s">
        <v>2016</v>
      </c>
      <c r="N1723">
        <v>0</v>
      </c>
      <c r="O1723">
        <v>6</v>
      </c>
      <c r="P1723">
        <v>6</v>
      </c>
      <c r="Q1723">
        <v>6</v>
      </c>
      <c r="R1723">
        <v>0</v>
      </c>
      <c r="S1723">
        <v>0</v>
      </c>
      <c r="T1723">
        <v>0</v>
      </c>
      <c r="U1723" s="50">
        <v>46273.655127314807</v>
      </c>
      <c r="V1723" s="50">
        <v>46273.655127314807</v>
      </c>
      <c r="W1723" s="51">
        <v>46273</v>
      </c>
      <c r="X1723" t="s">
        <v>1747</v>
      </c>
      <c r="Y1723" t="s">
        <v>492</v>
      </c>
    </row>
    <row r="1724" spans="1:25" ht="15" customHeight="1" x14ac:dyDescent="0.35">
      <c r="A1724">
        <v>5</v>
      </c>
      <c r="B1724" s="50">
        <v>46273.71875</v>
      </c>
      <c r="C1724">
        <v>11707529</v>
      </c>
      <c r="D1724">
        <v>100006740579</v>
      </c>
      <c r="E1724" t="s">
        <v>1726</v>
      </c>
      <c r="F1724">
        <v>100</v>
      </c>
      <c r="G1724" t="s">
        <v>1745</v>
      </c>
      <c r="H1724" t="s">
        <v>1760</v>
      </c>
      <c r="I1724">
        <v>6004803</v>
      </c>
      <c r="J1724">
        <v>2</v>
      </c>
      <c r="K1724" t="s">
        <v>2017</v>
      </c>
      <c r="L1724" t="s">
        <v>2018</v>
      </c>
      <c r="N1724">
        <v>0</v>
      </c>
      <c r="O1724">
        <v>7</v>
      </c>
      <c r="P1724">
        <v>7</v>
      </c>
      <c r="Q1724">
        <v>7</v>
      </c>
      <c r="R1724">
        <v>0</v>
      </c>
      <c r="S1724">
        <v>0</v>
      </c>
      <c r="T1724">
        <v>0</v>
      </c>
      <c r="U1724" s="50">
        <v>46273.655127314807</v>
      </c>
      <c r="V1724" s="50">
        <v>46273.655127314807</v>
      </c>
      <c r="W1724" s="51">
        <v>46273</v>
      </c>
      <c r="X1724" t="s">
        <v>1747</v>
      </c>
      <c r="Y1724" t="s">
        <v>492</v>
      </c>
    </row>
    <row r="1725" spans="1:25" ht="15" customHeight="1" x14ac:dyDescent="0.35">
      <c r="A1725">
        <v>5</v>
      </c>
      <c r="B1725" s="50">
        <v>46273.71875</v>
      </c>
      <c r="C1725">
        <v>11707530</v>
      </c>
      <c r="D1725">
        <v>100006740580</v>
      </c>
      <c r="E1725" t="s">
        <v>1726</v>
      </c>
      <c r="F1725">
        <v>100</v>
      </c>
      <c r="G1725" t="s">
        <v>1745</v>
      </c>
      <c r="H1725" t="s">
        <v>1760</v>
      </c>
      <c r="I1725">
        <v>6004804</v>
      </c>
      <c r="J1725">
        <v>2</v>
      </c>
      <c r="K1725" t="s">
        <v>2019</v>
      </c>
      <c r="L1725" t="s">
        <v>2020</v>
      </c>
      <c r="N1725">
        <v>0</v>
      </c>
      <c r="O1725">
        <v>3</v>
      </c>
      <c r="P1725">
        <v>3</v>
      </c>
      <c r="Q1725">
        <v>3</v>
      </c>
      <c r="R1725">
        <v>0</v>
      </c>
      <c r="S1725">
        <v>0</v>
      </c>
      <c r="T1725">
        <v>0</v>
      </c>
      <c r="U1725" s="50">
        <v>46273.655127314807</v>
      </c>
      <c r="V1725" s="50">
        <v>46273.655127314807</v>
      </c>
      <c r="W1725" s="51">
        <v>46273</v>
      </c>
      <c r="X1725" t="s">
        <v>1747</v>
      </c>
      <c r="Y1725" t="s">
        <v>492</v>
      </c>
    </row>
    <row r="1726" spans="1:25" ht="15" customHeight="1" x14ac:dyDescent="0.35">
      <c r="A1726">
        <v>5</v>
      </c>
      <c r="B1726" s="50">
        <v>46273.71875</v>
      </c>
      <c r="C1726">
        <v>11707531</v>
      </c>
      <c r="D1726">
        <v>100006740580</v>
      </c>
      <c r="E1726" t="s">
        <v>1726</v>
      </c>
      <c r="F1726">
        <v>100</v>
      </c>
      <c r="G1726" t="s">
        <v>1745</v>
      </c>
      <c r="H1726" t="s">
        <v>1760</v>
      </c>
      <c r="I1726">
        <v>6004804</v>
      </c>
      <c r="J1726">
        <v>2</v>
      </c>
      <c r="K1726" t="s">
        <v>2003</v>
      </c>
      <c r="L1726" t="s">
        <v>2004</v>
      </c>
      <c r="N1726">
        <v>0</v>
      </c>
      <c r="O1726">
        <v>18</v>
      </c>
      <c r="P1726">
        <v>18</v>
      </c>
      <c r="Q1726">
        <v>18</v>
      </c>
      <c r="R1726">
        <v>0</v>
      </c>
      <c r="S1726">
        <v>0</v>
      </c>
      <c r="T1726">
        <v>0</v>
      </c>
      <c r="U1726" s="50">
        <v>46273.655127314807</v>
      </c>
      <c r="V1726" s="50">
        <v>46273.655127314807</v>
      </c>
      <c r="W1726" s="51">
        <v>46273</v>
      </c>
      <c r="X1726" t="s">
        <v>1747</v>
      </c>
      <c r="Y1726" t="s">
        <v>492</v>
      </c>
    </row>
    <row r="1727" spans="1:25" ht="15" customHeight="1" x14ac:dyDescent="0.35">
      <c r="A1727">
        <v>5</v>
      </c>
      <c r="B1727" s="50">
        <v>46273.71875</v>
      </c>
      <c r="C1727">
        <v>11707532</v>
      </c>
      <c r="D1727">
        <v>100006740580</v>
      </c>
      <c r="E1727" t="s">
        <v>1726</v>
      </c>
      <c r="F1727">
        <v>100</v>
      </c>
      <c r="G1727" t="s">
        <v>1745</v>
      </c>
      <c r="H1727" t="s">
        <v>1760</v>
      </c>
      <c r="I1727">
        <v>6004804</v>
      </c>
      <c r="J1727">
        <v>2</v>
      </c>
      <c r="K1727" t="s">
        <v>2021</v>
      </c>
      <c r="L1727" t="s">
        <v>2022</v>
      </c>
      <c r="N1727">
        <v>0</v>
      </c>
      <c r="O1727">
        <v>11</v>
      </c>
      <c r="P1727">
        <v>11</v>
      </c>
      <c r="Q1727">
        <v>11</v>
      </c>
      <c r="R1727">
        <v>0</v>
      </c>
      <c r="S1727">
        <v>0</v>
      </c>
      <c r="T1727">
        <v>0</v>
      </c>
      <c r="U1727" s="50">
        <v>46273.655127314807</v>
      </c>
      <c r="V1727" s="50">
        <v>46273.655127314807</v>
      </c>
      <c r="W1727" s="51">
        <v>46273</v>
      </c>
      <c r="X1727" t="s">
        <v>1747</v>
      </c>
      <c r="Y1727" t="s">
        <v>492</v>
      </c>
    </row>
    <row r="1728" spans="1:25" ht="15" customHeight="1" x14ac:dyDescent="0.35">
      <c r="A1728">
        <v>5</v>
      </c>
      <c r="B1728" s="50">
        <v>46273.71875</v>
      </c>
      <c r="C1728">
        <v>11707546</v>
      </c>
      <c r="D1728">
        <v>100006740590</v>
      </c>
      <c r="E1728" t="s">
        <v>1726</v>
      </c>
      <c r="F1728">
        <v>100</v>
      </c>
      <c r="G1728" t="s">
        <v>1745</v>
      </c>
      <c r="H1728" t="s">
        <v>1760</v>
      </c>
      <c r="I1728">
        <v>5964203</v>
      </c>
      <c r="J1728">
        <v>1</v>
      </c>
      <c r="K1728" t="s">
        <v>2029</v>
      </c>
      <c r="L1728" t="s">
        <v>2030</v>
      </c>
      <c r="N1728">
        <v>0</v>
      </c>
      <c r="O1728">
        <v>1</v>
      </c>
      <c r="P1728">
        <v>1</v>
      </c>
      <c r="Q1728">
        <v>1</v>
      </c>
      <c r="R1728">
        <v>0</v>
      </c>
      <c r="S1728">
        <v>0</v>
      </c>
      <c r="T1728">
        <v>0</v>
      </c>
      <c r="U1728" s="50">
        <v>46273.655138888891</v>
      </c>
      <c r="V1728" s="50">
        <v>46273.655138888891</v>
      </c>
      <c r="W1728" s="51">
        <v>46273</v>
      </c>
      <c r="X1728" t="s">
        <v>1747</v>
      </c>
      <c r="Y1728" t="s">
        <v>492</v>
      </c>
    </row>
    <row r="1729" spans="1:25" ht="15" customHeight="1" x14ac:dyDescent="0.35">
      <c r="A1729">
        <v>5</v>
      </c>
      <c r="B1729" s="50">
        <v>46273.71875</v>
      </c>
      <c r="C1729">
        <v>11707547</v>
      </c>
      <c r="D1729">
        <v>100006740590</v>
      </c>
      <c r="E1729" t="s">
        <v>1726</v>
      </c>
      <c r="F1729">
        <v>100</v>
      </c>
      <c r="G1729" t="s">
        <v>1745</v>
      </c>
      <c r="H1729" t="s">
        <v>1760</v>
      </c>
      <c r="I1729">
        <v>5964203</v>
      </c>
      <c r="J1729">
        <v>1</v>
      </c>
      <c r="K1729" t="s">
        <v>2049</v>
      </c>
      <c r="L1729" t="s">
        <v>2050</v>
      </c>
      <c r="N1729">
        <v>0</v>
      </c>
      <c r="O1729">
        <v>1</v>
      </c>
      <c r="P1729">
        <v>1</v>
      </c>
      <c r="Q1729">
        <v>1</v>
      </c>
      <c r="R1729">
        <v>0</v>
      </c>
      <c r="S1729">
        <v>0</v>
      </c>
      <c r="T1729">
        <v>0</v>
      </c>
      <c r="U1729" s="50">
        <v>46273.655138888891</v>
      </c>
      <c r="V1729" s="50">
        <v>46273.655138888891</v>
      </c>
      <c r="W1729" s="51">
        <v>46273</v>
      </c>
      <c r="X1729" t="s">
        <v>1747</v>
      </c>
      <c r="Y1729" t="s">
        <v>492</v>
      </c>
    </row>
    <row r="1730" spans="1:25" ht="15" customHeight="1" x14ac:dyDescent="0.35">
      <c r="A1730">
        <v>5</v>
      </c>
      <c r="B1730" s="50">
        <v>46273.71875</v>
      </c>
      <c r="C1730">
        <v>11707548</v>
      </c>
      <c r="D1730">
        <v>100006740590</v>
      </c>
      <c r="E1730" t="s">
        <v>1726</v>
      </c>
      <c r="F1730">
        <v>100</v>
      </c>
      <c r="G1730" t="s">
        <v>1745</v>
      </c>
      <c r="H1730" t="s">
        <v>1760</v>
      </c>
      <c r="I1730">
        <v>5964203</v>
      </c>
      <c r="J1730">
        <v>1</v>
      </c>
      <c r="K1730" t="s">
        <v>2051</v>
      </c>
      <c r="L1730" t="s">
        <v>2052</v>
      </c>
      <c r="N1730">
        <v>0</v>
      </c>
      <c r="O1730">
        <v>1</v>
      </c>
      <c r="P1730">
        <v>1</v>
      </c>
      <c r="Q1730">
        <v>1</v>
      </c>
      <c r="R1730">
        <v>0</v>
      </c>
      <c r="S1730">
        <v>0</v>
      </c>
      <c r="T1730">
        <v>0</v>
      </c>
      <c r="U1730" s="50">
        <v>46273.655138888891</v>
      </c>
      <c r="V1730" s="50">
        <v>46273.655138888891</v>
      </c>
      <c r="W1730" s="51">
        <v>46273</v>
      </c>
      <c r="X1730" t="s">
        <v>1747</v>
      </c>
      <c r="Y1730" t="s">
        <v>492</v>
      </c>
    </row>
    <row r="1731" spans="1:25" ht="15" customHeight="1" x14ac:dyDescent="0.35">
      <c r="A1731">
        <v>5</v>
      </c>
      <c r="B1731" s="50">
        <v>46273.71875</v>
      </c>
      <c r="C1731">
        <v>11707549</v>
      </c>
      <c r="D1731">
        <v>100006740590</v>
      </c>
      <c r="E1731" t="s">
        <v>1726</v>
      </c>
      <c r="F1731">
        <v>100</v>
      </c>
      <c r="G1731" t="s">
        <v>1745</v>
      </c>
      <c r="H1731" t="s">
        <v>1760</v>
      </c>
      <c r="I1731">
        <v>5964203</v>
      </c>
      <c r="J1731">
        <v>1</v>
      </c>
      <c r="K1731" t="s">
        <v>2053</v>
      </c>
      <c r="L1731" t="s">
        <v>2054</v>
      </c>
      <c r="N1731">
        <v>0</v>
      </c>
      <c r="O1731">
        <v>1</v>
      </c>
      <c r="P1731">
        <v>1</v>
      </c>
      <c r="Q1731">
        <v>1</v>
      </c>
      <c r="R1731">
        <v>0</v>
      </c>
      <c r="S1731">
        <v>0</v>
      </c>
      <c r="T1731">
        <v>0</v>
      </c>
      <c r="U1731" s="50">
        <v>46273.655138888891</v>
      </c>
      <c r="V1731" s="50">
        <v>46273.655138888891</v>
      </c>
      <c r="W1731" s="51">
        <v>46273</v>
      </c>
      <c r="X1731" t="s">
        <v>1747</v>
      </c>
      <c r="Y1731" t="s">
        <v>492</v>
      </c>
    </row>
    <row r="1732" spans="1:25" ht="15" customHeight="1" x14ac:dyDescent="0.35">
      <c r="A1732">
        <v>5</v>
      </c>
      <c r="B1732" s="50">
        <v>46273.71875</v>
      </c>
      <c r="C1732">
        <v>11707550</v>
      </c>
      <c r="D1732">
        <v>100006740590</v>
      </c>
      <c r="E1732" t="s">
        <v>1726</v>
      </c>
      <c r="F1732">
        <v>100</v>
      </c>
      <c r="G1732" t="s">
        <v>1745</v>
      </c>
      <c r="H1732" t="s">
        <v>1760</v>
      </c>
      <c r="I1732">
        <v>5964203</v>
      </c>
      <c r="J1732">
        <v>1</v>
      </c>
      <c r="K1732" t="s">
        <v>2055</v>
      </c>
      <c r="L1732" t="s">
        <v>2056</v>
      </c>
      <c r="N1732">
        <v>0</v>
      </c>
      <c r="O1732">
        <v>1</v>
      </c>
      <c r="P1732">
        <v>1</v>
      </c>
      <c r="Q1732">
        <v>1</v>
      </c>
      <c r="R1732">
        <v>0</v>
      </c>
      <c r="S1732">
        <v>0</v>
      </c>
      <c r="T1732">
        <v>0</v>
      </c>
      <c r="U1732" s="50">
        <v>46273.655138888891</v>
      </c>
      <c r="V1732" s="50">
        <v>46273.655138888891</v>
      </c>
      <c r="W1732" s="51">
        <v>46273</v>
      </c>
      <c r="X1732" t="s">
        <v>1747</v>
      </c>
      <c r="Y1732" t="s">
        <v>492</v>
      </c>
    </row>
    <row r="1733" spans="1:25" ht="15" customHeight="1" x14ac:dyDescent="0.35">
      <c r="A1733">
        <v>5</v>
      </c>
      <c r="B1733" s="50">
        <v>46273.71875</v>
      </c>
      <c r="C1733">
        <v>11707551</v>
      </c>
      <c r="D1733">
        <v>100006740590</v>
      </c>
      <c r="E1733" t="s">
        <v>1726</v>
      </c>
      <c r="F1733">
        <v>100</v>
      </c>
      <c r="G1733" t="s">
        <v>1745</v>
      </c>
      <c r="H1733" t="s">
        <v>1760</v>
      </c>
      <c r="I1733">
        <v>5964203</v>
      </c>
      <c r="J1733">
        <v>1</v>
      </c>
      <c r="K1733" t="s">
        <v>2057</v>
      </c>
      <c r="L1733" t="s">
        <v>2058</v>
      </c>
      <c r="N1733">
        <v>0</v>
      </c>
      <c r="O1733">
        <v>1</v>
      </c>
      <c r="P1733">
        <v>1</v>
      </c>
      <c r="Q1733">
        <v>1</v>
      </c>
      <c r="R1733">
        <v>0</v>
      </c>
      <c r="S1733">
        <v>0</v>
      </c>
      <c r="T1733">
        <v>0</v>
      </c>
      <c r="U1733" s="50">
        <v>46273.655138888891</v>
      </c>
      <c r="V1733" s="50">
        <v>46273.655138888891</v>
      </c>
      <c r="W1733" s="51">
        <v>46273</v>
      </c>
      <c r="X1733" t="s">
        <v>1747</v>
      </c>
      <c r="Y1733" t="s">
        <v>492</v>
      </c>
    </row>
    <row r="1734" spans="1:25" ht="15" customHeight="1" x14ac:dyDescent="0.35">
      <c r="A1734">
        <v>5</v>
      </c>
      <c r="B1734" s="50">
        <v>46273.71875</v>
      </c>
      <c r="C1734">
        <v>11707552</v>
      </c>
      <c r="D1734">
        <v>100006740590</v>
      </c>
      <c r="E1734" t="s">
        <v>1726</v>
      </c>
      <c r="F1734">
        <v>100</v>
      </c>
      <c r="G1734" t="s">
        <v>1745</v>
      </c>
      <c r="H1734" t="s">
        <v>1760</v>
      </c>
      <c r="I1734">
        <v>5964203</v>
      </c>
      <c r="J1734">
        <v>1</v>
      </c>
      <c r="K1734" t="s">
        <v>2059</v>
      </c>
      <c r="L1734" t="s">
        <v>2060</v>
      </c>
      <c r="N1734">
        <v>0</v>
      </c>
      <c r="O1734">
        <v>1</v>
      </c>
      <c r="P1734">
        <v>1</v>
      </c>
      <c r="Q1734">
        <v>1</v>
      </c>
      <c r="R1734">
        <v>0</v>
      </c>
      <c r="S1734">
        <v>0</v>
      </c>
      <c r="T1734">
        <v>0</v>
      </c>
      <c r="U1734" s="50">
        <v>46273.655138888891</v>
      </c>
      <c r="V1734" s="50">
        <v>46273.655138888891</v>
      </c>
      <c r="W1734" s="51">
        <v>46273</v>
      </c>
      <c r="X1734" t="s">
        <v>1747</v>
      </c>
      <c r="Y1734" t="s">
        <v>492</v>
      </c>
    </row>
    <row r="1735" spans="1:25" ht="15" customHeight="1" x14ac:dyDescent="0.35">
      <c r="A1735">
        <v>5</v>
      </c>
      <c r="B1735" s="50">
        <v>46273.71875</v>
      </c>
      <c r="C1735">
        <v>11707553</v>
      </c>
      <c r="D1735">
        <v>100006740590</v>
      </c>
      <c r="E1735" t="s">
        <v>1726</v>
      </c>
      <c r="F1735">
        <v>100</v>
      </c>
      <c r="G1735" t="s">
        <v>1745</v>
      </c>
      <c r="H1735" t="s">
        <v>1760</v>
      </c>
      <c r="I1735">
        <v>5964203</v>
      </c>
      <c r="J1735">
        <v>1</v>
      </c>
      <c r="K1735" t="s">
        <v>2061</v>
      </c>
      <c r="L1735" t="s">
        <v>2062</v>
      </c>
      <c r="N1735">
        <v>0</v>
      </c>
      <c r="O1735">
        <v>2</v>
      </c>
      <c r="P1735">
        <v>2</v>
      </c>
      <c r="Q1735">
        <v>2</v>
      </c>
      <c r="R1735">
        <v>0</v>
      </c>
      <c r="S1735">
        <v>0</v>
      </c>
      <c r="T1735">
        <v>0</v>
      </c>
      <c r="U1735" s="50">
        <v>46273.655138888891</v>
      </c>
      <c r="V1735" s="50">
        <v>46273.655138888891</v>
      </c>
      <c r="W1735" s="51">
        <v>46273</v>
      </c>
      <c r="X1735" t="s">
        <v>1747</v>
      </c>
      <c r="Y1735" t="s">
        <v>492</v>
      </c>
    </row>
    <row r="1736" spans="1:25" ht="15" customHeight="1" x14ac:dyDescent="0.35">
      <c r="A1736">
        <v>5</v>
      </c>
      <c r="B1736" s="50">
        <v>46273.71875</v>
      </c>
      <c r="C1736">
        <v>11707554</v>
      </c>
      <c r="D1736">
        <v>100006740590</v>
      </c>
      <c r="E1736" t="s">
        <v>1726</v>
      </c>
      <c r="F1736">
        <v>100</v>
      </c>
      <c r="G1736" t="s">
        <v>1745</v>
      </c>
      <c r="H1736" t="s">
        <v>1760</v>
      </c>
      <c r="I1736">
        <v>5964203</v>
      </c>
      <c r="J1736">
        <v>1</v>
      </c>
      <c r="K1736" t="s">
        <v>2063</v>
      </c>
      <c r="L1736" t="s">
        <v>2064</v>
      </c>
      <c r="N1736">
        <v>0</v>
      </c>
      <c r="O1736">
        <v>2</v>
      </c>
      <c r="P1736">
        <v>2</v>
      </c>
      <c r="Q1736">
        <v>2</v>
      </c>
      <c r="R1736">
        <v>0</v>
      </c>
      <c r="S1736">
        <v>0</v>
      </c>
      <c r="T1736">
        <v>0</v>
      </c>
      <c r="U1736" s="50">
        <v>46273.655138888891</v>
      </c>
      <c r="V1736" s="50">
        <v>46273.655138888891</v>
      </c>
      <c r="W1736" s="51">
        <v>46273</v>
      </c>
      <c r="X1736" t="s">
        <v>1747</v>
      </c>
      <c r="Y1736" t="s">
        <v>492</v>
      </c>
    </row>
    <row r="1737" spans="1:25" ht="15" customHeight="1" x14ac:dyDescent="0.35">
      <c r="A1737">
        <v>5</v>
      </c>
      <c r="B1737" s="50">
        <v>46273.71875</v>
      </c>
      <c r="C1737">
        <v>11707555</v>
      </c>
      <c r="D1737">
        <v>100006740590</v>
      </c>
      <c r="E1737" t="s">
        <v>1726</v>
      </c>
      <c r="F1737">
        <v>100</v>
      </c>
      <c r="G1737" t="s">
        <v>1745</v>
      </c>
      <c r="H1737" t="s">
        <v>1760</v>
      </c>
      <c r="I1737">
        <v>5964203</v>
      </c>
      <c r="J1737">
        <v>1</v>
      </c>
      <c r="K1737" t="s">
        <v>2065</v>
      </c>
      <c r="L1737" t="s">
        <v>2066</v>
      </c>
      <c r="N1737">
        <v>0</v>
      </c>
      <c r="O1737">
        <v>1</v>
      </c>
      <c r="P1737">
        <v>1</v>
      </c>
      <c r="Q1737">
        <v>1</v>
      </c>
      <c r="R1737">
        <v>0</v>
      </c>
      <c r="S1737">
        <v>0</v>
      </c>
      <c r="T1737">
        <v>0</v>
      </c>
      <c r="U1737" s="50">
        <v>46273.655138888891</v>
      </c>
      <c r="V1737" s="50">
        <v>46273.655138888891</v>
      </c>
      <c r="W1737" s="51">
        <v>46273</v>
      </c>
      <c r="X1737" t="s">
        <v>1747</v>
      </c>
      <c r="Y1737" t="s">
        <v>492</v>
      </c>
    </row>
    <row r="1738" spans="1:25" ht="15" customHeight="1" x14ac:dyDescent="0.35">
      <c r="A1738">
        <v>5</v>
      </c>
      <c r="B1738" s="50">
        <v>46273.71875</v>
      </c>
      <c r="C1738">
        <v>11707556</v>
      </c>
      <c r="D1738">
        <v>100006740590</v>
      </c>
      <c r="E1738" t="s">
        <v>1726</v>
      </c>
      <c r="F1738">
        <v>100</v>
      </c>
      <c r="G1738" t="s">
        <v>1745</v>
      </c>
      <c r="H1738" t="s">
        <v>1760</v>
      </c>
      <c r="I1738">
        <v>5964203</v>
      </c>
      <c r="J1738">
        <v>1</v>
      </c>
      <c r="K1738" t="s">
        <v>2067</v>
      </c>
      <c r="L1738" t="s">
        <v>2068</v>
      </c>
      <c r="N1738">
        <v>0</v>
      </c>
      <c r="O1738">
        <v>1</v>
      </c>
      <c r="P1738">
        <v>1</v>
      </c>
      <c r="Q1738">
        <v>1</v>
      </c>
      <c r="R1738">
        <v>0</v>
      </c>
      <c r="S1738">
        <v>0</v>
      </c>
      <c r="T1738">
        <v>0</v>
      </c>
      <c r="U1738" s="50">
        <v>46273.655138888891</v>
      </c>
      <c r="V1738" s="50">
        <v>46273.655138888891</v>
      </c>
      <c r="W1738" s="51">
        <v>46273</v>
      </c>
      <c r="X1738" t="s">
        <v>1747</v>
      </c>
      <c r="Y1738" t="s">
        <v>492</v>
      </c>
    </row>
    <row r="1739" spans="1:25" ht="15" customHeight="1" x14ac:dyDescent="0.35">
      <c r="A1739">
        <v>5</v>
      </c>
      <c r="B1739" s="50">
        <v>46273.71875</v>
      </c>
      <c r="C1739">
        <v>11707557</v>
      </c>
      <c r="D1739">
        <v>100006740590</v>
      </c>
      <c r="E1739" t="s">
        <v>1726</v>
      </c>
      <c r="F1739">
        <v>100</v>
      </c>
      <c r="G1739" t="s">
        <v>1745</v>
      </c>
      <c r="H1739" t="s">
        <v>1760</v>
      </c>
      <c r="I1739">
        <v>5964203</v>
      </c>
      <c r="J1739">
        <v>1</v>
      </c>
      <c r="K1739" t="s">
        <v>2069</v>
      </c>
      <c r="L1739" t="s">
        <v>2070</v>
      </c>
      <c r="N1739">
        <v>0</v>
      </c>
      <c r="O1739">
        <v>1</v>
      </c>
      <c r="P1739">
        <v>1</v>
      </c>
      <c r="Q1739">
        <v>1</v>
      </c>
      <c r="R1739">
        <v>0</v>
      </c>
      <c r="S1739">
        <v>0</v>
      </c>
      <c r="T1739">
        <v>0</v>
      </c>
      <c r="U1739" s="50">
        <v>46273.655138888891</v>
      </c>
      <c r="V1739" s="50">
        <v>46273.655138888891</v>
      </c>
      <c r="W1739" s="51">
        <v>46273</v>
      </c>
      <c r="X1739" t="s">
        <v>1747</v>
      </c>
      <c r="Y1739" t="s">
        <v>492</v>
      </c>
    </row>
    <row r="1740" spans="1:25" ht="15" customHeight="1" x14ac:dyDescent="0.35">
      <c r="A1740">
        <v>5</v>
      </c>
      <c r="B1740" s="50">
        <v>46273.71875</v>
      </c>
      <c r="C1740">
        <v>11707558</v>
      </c>
      <c r="D1740">
        <v>100006740591</v>
      </c>
      <c r="E1740" t="s">
        <v>1726</v>
      </c>
      <c r="F1740">
        <v>100</v>
      </c>
      <c r="G1740" t="s">
        <v>1745</v>
      </c>
      <c r="H1740" t="s">
        <v>1760</v>
      </c>
      <c r="I1740">
        <v>5964204</v>
      </c>
      <c r="J1740">
        <v>2</v>
      </c>
      <c r="K1740" t="s">
        <v>2071</v>
      </c>
      <c r="L1740" t="s">
        <v>2072</v>
      </c>
      <c r="N1740">
        <v>0</v>
      </c>
      <c r="O1740">
        <v>1</v>
      </c>
      <c r="P1740">
        <v>1</v>
      </c>
      <c r="Q1740">
        <v>1</v>
      </c>
      <c r="R1740">
        <v>0</v>
      </c>
      <c r="S1740">
        <v>0</v>
      </c>
      <c r="T1740">
        <v>0</v>
      </c>
      <c r="U1740" s="50">
        <v>46273.655138888891</v>
      </c>
      <c r="V1740" s="50">
        <v>46273.655138888891</v>
      </c>
      <c r="W1740" s="51">
        <v>46273</v>
      </c>
      <c r="X1740" t="s">
        <v>1747</v>
      </c>
      <c r="Y1740" t="s">
        <v>492</v>
      </c>
    </row>
    <row r="1741" spans="1:25" ht="15" customHeight="1" x14ac:dyDescent="0.35">
      <c r="A1741">
        <v>5</v>
      </c>
      <c r="B1741" s="50">
        <v>46273.71875</v>
      </c>
      <c r="C1741">
        <v>11707559</v>
      </c>
      <c r="D1741">
        <v>100006740592</v>
      </c>
      <c r="E1741" t="s">
        <v>1726</v>
      </c>
      <c r="F1741">
        <v>100</v>
      </c>
      <c r="G1741" t="s">
        <v>1745</v>
      </c>
      <c r="H1741" t="s">
        <v>1760</v>
      </c>
      <c r="I1741">
        <v>5964901</v>
      </c>
      <c r="J1741">
        <v>2</v>
      </c>
      <c r="K1741" t="s">
        <v>2073</v>
      </c>
      <c r="L1741" t="s">
        <v>2074</v>
      </c>
      <c r="N1741">
        <v>0</v>
      </c>
      <c r="O1741">
        <v>4</v>
      </c>
      <c r="P1741">
        <v>4</v>
      </c>
      <c r="Q1741">
        <v>4</v>
      </c>
      <c r="R1741">
        <v>0</v>
      </c>
      <c r="S1741">
        <v>0</v>
      </c>
      <c r="T1741">
        <v>0</v>
      </c>
      <c r="U1741" s="50">
        <v>46273.655138888891</v>
      </c>
      <c r="V1741" s="50">
        <v>46273.655138888891</v>
      </c>
      <c r="W1741" s="51">
        <v>46273</v>
      </c>
      <c r="X1741" t="s">
        <v>1747</v>
      </c>
      <c r="Y1741" t="s">
        <v>492</v>
      </c>
    </row>
    <row r="1742" spans="1:25" ht="15" customHeight="1" x14ac:dyDescent="0.35">
      <c r="A1742">
        <v>5</v>
      </c>
      <c r="B1742" s="50">
        <v>46273.71875</v>
      </c>
      <c r="C1742">
        <v>11707560</v>
      </c>
      <c r="D1742">
        <v>100006740593</v>
      </c>
      <c r="E1742" t="s">
        <v>1726</v>
      </c>
      <c r="F1742">
        <v>100</v>
      </c>
      <c r="G1742" t="s">
        <v>1745</v>
      </c>
      <c r="H1742" t="s">
        <v>1760</v>
      </c>
      <c r="I1742">
        <v>5983601</v>
      </c>
      <c r="J1742">
        <v>1</v>
      </c>
      <c r="K1742" t="s">
        <v>2075</v>
      </c>
      <c r="L1742" t="s">
        <v>2076</v>
      </c>
      <c r="N1742">
        <v>0</v>
      </c>
      <c r="O1742">
        <v>3</v>
      </c>
      <c r="P1742">
        <v>3</v>
      </c>
      <c r="Q1742">
        <v>3</v>
      </c>
      <c r="R1742">
        <v>0</v>
      </c>
      <c r="S1742">
        <v>0</v>
      </c>
      <c r="T1742">
        <v>0</v>
      </c>
      <c r="U1742" s="50">
        <v>46273.655138888891</v>
      </c>
      <c r="V1742" s="50">
        <v>46273.655138888891</v>
      </c>
      <c r="W1742" s="51">
        <v>46273</v>
      </c>
      <c r="X1742" t="s">
        <v>1747</v>
      </c>
      <c r="Y1742" t="s">
        <v>492</v>
      </c>
    </row>
    <row r="1743" spans="1:25" ht="15" customHeight="1" x14ac:dyDescent="0.35">
      <c r="A1743">
        <v>5</v>
      </c>
      <c r="B1743" s="50">
        <v>46273.71875</v>
      </c>
      <c r="C1743">
        <v>11707561</v>
      </c>
      <c r="D1743">
        <v>100006740594</v>
      </c>
      <c r="E1743" t="s">
        <v>1726</v>
      </c>
      <c r="F1743">
        <v>100</v>
      </c>
      <c r="G1743" t="s">
        <v>1745</v>
      </c>
      <c r="H1743" t="s">
        <v>1760</v>
      </c>
      <c r="I1743">
        <v>6000602</v>
      </c>
      <c r="J1743">
        <v>1</v>
      </c>
      <c r="K1743" t="s">
        <v>2077</v>
      </c>
      <c r="L1743" t="s">
        <v>2078</v>
      </c>
      <c r="N1743">
        <v>0</v>
      </c>
      <c r="O1743">
        <v>1</v>
      </c>
      <c r="P1743">
        <v>1</v>
      </c>
      <c r="Q1743">
        <v>1</v>
      </c>
      <c r="R1743">
        <v>0</v>
      </c>
      <c r="S1743">
        <v>0</v>
      </c>
      <c r="T1743">
        <v>0</v>
      </c>
      <c r="U1743" s="50">
        <v>46273.655138888891</v>
      </c>
      <c r="V1743" s="50">
        <v>46273.655138888891</v>
      </c>
      <c r="W1743" s="51">
        <v>46273</v>
      </c>
      <c r="X1743" t="s">
        <v>1747</v>
      </c>
      <c r="Y1743" t="s">
        <v>492</v>
      </c>
    </row>
    <row r="1744" spans="1:25" ht="15" customHeight="1" x14ac:dyDescent="0.35">
      <c r="A1744">
        <v>5</v>
      </c>
      <c r="B1744" s="50">
        <v>46273.71875</v>
      </c>
      <c r="C1744">
        <v>11707562</v>
      </c>
      <c r="D1744">
        <v>100006740594</v>
      </c>
      <c r="E1744" t="s">
        <v>1726</v>
      </c>
      <c r="F1744">
        <v>100</v>
      </c>
      <c r="G1744" t="s">
        <v>1745</v>
      </c>
      <c r="H1744" t="s">
        <v>1760</v>
      </c>
      <c r="I1744">
        <v>6000602</v>
      </c>
      <c r="J1744">
        <v>1</v>
      </c>
      <c r="K1744" t="s">
        <v>2079</v>
      </c>
      <c r="L1744" t="s">
        <v>2080</v>
      </c>
      <c r="N1744">
        <v>0</v>
      </c>
      <c r="O1744">
        <v>1</v>
      </c>
      <c r="P1744">
        <v>1</v>
      </c>
      <c r="Q1744">
        <v>1</v>
      </c>
      <c r="R1744">
        <v>0</v>
      </c>
      <c r="S1744">
        <v>0</v>
      </c>
      <c r="T1744">
        <v>0</v>
      </c>
      <c r="U1744" s="50">
        <v>46273.655138888891</v>
      </c>
      <c r="V1744" s="50">
        <v>46273.655138888891</v>
      </c>
      <c r="W1744" s="51">
        <v>46273</v>
      </c>
      <c r="X1744" t="s">
        <v>1747</v>
      </c>
      <c r="Y1744" t="s">
        <v>492</v>
      </c>
    </row>
    <row r="1745" spans="1:25" ht="15" customHeight="1" x14ac:dyDescent="0.35">
      <c r="A1745">
        <v>5</v>
      </c>
      <c r="B1745" s="50">
        <v>46273.71875</v>
      </c>
      <c r="C1745">
        <v>11707563</v>
      </c>
      <c r="D1745">
        <v>100006740594</v>
      </c>
      <c r="E1745" t="s">
        <v>1726</v>
      </c>
      <c r="F1745">
        <v>100</v>
      </c>
      <c r="G1745" t="s">
        <v>1745</v>
      </c>
      <c r="H1745" t="s">
        <v>1760</v>
      </c>
      <c r="I1745">
        <v>6000602</v>
      </c>
      <c r="J1745">
        <v>1</v>
      </c>
      <c r="K1745" t="s">
        <v>2081</v>
      </c>
      <c r="L1745" t="s">
        <v>2082</v>
      </c>
      <c r="N1745">
        <v>0</v>
      </c>
      <c r="O1745">
        <v>1</v>
      </c>
      <c r="P1745">
        <v>1</v>
      </c>
      <c r="Q1745">
        <v>1</v>
      </c>
      <c r="R1745">
        <v>0</v>
      </c>
      <c r="S1745">
        <v>0</v>
      </c>
      <c r="T1745">
        <v>0</v>
      </c>
      <c r="U1745" s="50">
        <v>46273.655138888891</v>
      </c>
      <c r="V1745" s="50">
        <v>46273.655138888891</v>
      </c>
      <c r="W1745" s="51">
        <v>46273</v>
      </c>
      <c r="X1745" t="s">
        <v>1747</v>
      </c>
      <c r="Y1745" t="s">
        <v>492</v>
      </c>
    </row>
    <row r="1746" spans="1:25" ht="15" customHeight="1" x14ac:dyDescent="0.35">
      <c r="A1746">
        <v>5</v>
      </c>
      <c r="B1746" s="50">
        <v>46273.71875</v>
      </c>
      <c r="C1746">
        <v>11707564</v>
      </c>
      <c r="D1746">
        <v>100006740594</v>
      </c>
      <c r="E1746" t="s">
        <v>1726</v>
      </c>
      <c r="F1746">
        <v>100</v>
      </c>
      <c r="G1746" t="s">
        <v>1745</v>
      </c>
      <c r="H1746" t="s">
        <v>1760</v>
      </c>
      <c r="I1746">
        <v>6000602</v>
      </c>
      <c r="J1746">
        <v>1</v>
      </c>
      <c r="K1746" t="s">
        <v>2083</v>
      </c>
      <c r="L1746" t="s">
        <v>2084</v>
      </c>
      <c r="N1746">
        <v>0</v>
      </c>
      <c r="O1746">
        <v>1</v>
      </c>
      <c r="P1746">
        <v>1</v>
      </c>
      <c r="Q1746">
        <v>1</v>
      </c>
      <c r="R1746">
        <v>0</v>
      </c>
      <c r="S1746">
        <v>0</v>
      </c>
      <c r="T1746">
        <v>0</v>
      </c>
      <c r="U1746" s="50">
        <v>46273.655138888891</v>
      </c>
      <c r="V1746" s="50">
        <v>46273.655138888891</v>
      </c>
      <c r="W1746" s="51">
        <v>46273</v>
      </c>
      <c r="X1746" t="s">
        <v>1747</v>
      </c>
      <c r="Y1746" t="s">
        <v>492</v>
      </c>
    </row>
    <row r="1747" spans="1:25" ht="15" customHeight="1" x14ac:dyDescent="0.35">
      <c r="A1747">
        <v>5</v>
      </c>
      <c r="B1747" s="50">
        <v>46273.71875</v>
      </c>
      <c r="C1747">
        <v>11707565</v>
      </c>
      <c r="D1747">
        <v>100006740594</v>
      </c>
      <c r="E1747" t="s">
        <v>1726</v>
      </c>
      <c r="F1747">
        <v>100</v>
      </c>
      <c r="G1747" t="s">
        <v>1745</v>
      </c>
      <c r="H1747" t="s">
        <v>1760</v>
      </c>
      <c r="I1747">
        <v>6000602</v>
      </c>
      <c r="J1747">
        <v>1</v>
      </c>
      <c r="K1747" t="s">
        <v>2085</v>
      </c>
      <c r="L1747" t="s">
        <v>2086</v>
      </c>
      <c r="N1747">
        <v>0</v>
      </c>
      <c r="O1747">
        <v>1</v>
      </c>
      <c r="P1747">
        <v>1</v>
      </c>
      <c r="Q1747">
        <v>1</v>
      </c>
      <c r="R1747">
        <v>0</v>
      </c>
      <c r="S1747">
        <v>0</v>
      </c>
      <c r="T1747">
        <v>0</v>
      </c>
      <c r="U1747" s="50">
        <v>46273.655138888891</v>
      </c>
      <c r="V1747" s="50">
        <v>46273.655138888891</v>
      </c>
      <c r="W1747" s="51">
        <v>46273</v>
      </c>
      <c r="X1747" t="s">
        <v>1747</v>
      </c>
      <c r="Y1747" t="s">
        <v>492</v>
      </c>
    </row>
    <row r="1748" spans="1:25" ht="15" customHeight="1" x14ac:dyDescent="0.35">
      <c r="A1748">
        <v>5</v>
      </c>
      <c r="B1748" s="50">
        <v>46273.71875</v>
      </c>
      <c r="C1748">
        <v>11707566</v>
      </c>
      <c r="D1748">
        <v>100006740594</v>
      </c>
      <c r="E1748" t="s">
        <v>1726</v>
      </c>
      <c r="F1748">
        <v>100</v>
      </c>
      <c r="G1748" t="s">
        <v>1745</v>
      </c>
      <c r="H1748" t="s">
        <v>1760</v>
      </c>
      <c r="I1748">
        <v>6000602</v>
      </c>
      <c r="J1748">
        <v>1</v>
      </c>
      <c r="K1748" t="s">
        <v>2087</v>
      </c>
      <c r="L1748" t="s">
        <v>2088</v>
      </c>
      <c r="N1748">
        <v>0</v>
      </c>
      <c r="O1748">
        <v>3</v>
      </c>
      <c r="P1748">
        <v>3</v>
      </c>
      <c r="Q1748">
        <v>3</v>
      </c>
      <c r="R1748">
        <v>0</v>
      </c>
      <c r="S1748">
        <v>0</v>
      </c>
      <c r="T1748">
        <v>0</v>
      </c>
      <c r="U1748" s="50">
        <v>46273.655138888891</v>
      </c>
      <c r="V1748" s="50">
        <v>46273.655138888891</v>
      </c>
      <c r="W1748" s="51">
        <v>46273</v>
      </c>
      <c r="X1748" t="s">
        <v>1747</v>
      </c>
      <c r="Y1748" t="s">
        <v>492</v>
      </c>
    </row>
    <row r="1749" spans="1:25" ht="15" customHeight="1" x14ac:dyDescent="0.35">
      <c r="A1749">
        <v>5</v>
      </c>
      <c r="B1749" s="50">
        <v>46273.71875</v>
      </c>
      <c r="C1749">
        <v>11707567</v>
      </c>
      <c r="D1749">
        <v>100006740595</v>
      </c>
      <c r="E1749" t="s">
        <v>1726</v>
      </c>
      <c r="F1749">
        <v>100</v>
      </c>
      <c r="G1749" t="s">
        <v>1745</v>
      </c>
      <c r="H1749" t="s">
        <v>1760</v>
      </c>
      <c r="I1749">
        <v>6008801</v>
      </c>
      <c r="J1749">
        <v>1</v>
      </c>
      <c r="K1749" t="s">
        <v>2089</v>
      </c>
      <c r="L1749" t="s">
        <v>2090</v>
      </c>
      <c r="N1749">
        <v>0</v>
      </c>
      <c r="O1749">
        <v>12</v>
      </c>
      <c r="P1749">
        <v>12</v>
      </c>
      <c r="Q1749">
        <v>12</v>
      </c>
      <c r="R1749">
        <v>0</v>
      </c>
      <c r="S1749">
        <v>0</v>
      </c>
      <c r="T1749">
        <v>0</v>
      </c>
      <c r="U1749" s="50">
        <v>46273.655138888891</v>
      </c>
      <c r="V1749" s="50">
        <v>46273.655138888891</v>
      </c>
      <c r="W1749" s="51">
        <v>46273</v>
      </c>
      <c r="X1749" t="s">
        <v>1747</v>
      </c>
      <c r="Y1749" t="s">
        <v>492</v>
      </c>
    </row>
    <row r="1750" spans="1:25" ht="15" customHeight="1" x14ac:dyDescent="0.35">
      <c r="A1750">
        <v>5</v>
      </c>
      <c r="B1750" s="50">
        <v>46273.71875</v>
      </c>
      <c r="C1750">
        <v>11707568</v>
      </c>
      <c r="D1750">
        <v>100006740595</v>
      </c>
      <c r="E1750" t="s">
        <v>1726</v>
      </c>
      <c r="F1750">
        <v>100</v>
      </c>
      <c r="G1750" t="s">
        <v>1745</v>
      </c>
      <c r="H1750" t="s">
        <v>1760</v>
      </c>
      <c r="I1750">
        <v>6008801</v>
      </c>
      <c r="J1750">
        <v>1</v>
      </c>
      <c r="K1750" t="s">
        <v>2091</v>
      </c>
      <c r="L1750" t="s">
        <v>2092</v>
      </c>
      <c r="N1750">
        <v>0</v>
      </c>
      <c r="O1750">
        <v>1</v>
      </c>
      <c r="P1750">
        <v>1</v>
      </c>
      <c r="Q1750">
        <v>1</v>
      </c>
      <c r="R1750">
        <v>0</v>
      </c>
      <c r="S1750">
        <v>0</v>
      </c>
      <c r="T1750">
        <v>0</v>
      </c>
      <c r="U1750" s="50">
        <v>46273.655138888891</v>
      </c>
      <c r="V1750" s="50">
        <v>46273.655138888891</v>
      </c>
      <c r="W1750" s="51">
        <v>46273</v>
      </c>
      <c r="X1750" t="s">
        <v>1747</v>
      </c>
      <c r="Y1750" t="s">
        <v>492</v>
      </c>
    </row>
    <row r="1751" spans="1:25" ht="15" customHeight="1" x14ac:dyDescent="0.35">
      <c r="A1751">
        <v>5</v>
      </c>
      <c r="B1751" s="50">
        <v>46273.71875</v>
      </c>
      <c r="C1751">
        <v>11707569</v>
      </c>
      <c r="D1751">
        <v>100006740595</v>
      </c>
      <c r="E1751" t="s">
        <v>1726</v>
      </c>
      <c r="F1751">
        <v>100</v>
      </c>
      <c r="G1751" t="s">
        <v>1745</v>
      </c>
      <c r="H1751" t="s">
        <v>1760</v>
      </c>
      <c r="I1751">
        <v>6008801</v>
      </c>
      <c r="J1751">
        <v>1</v>
      </c>
      <c r="K1751" t="s">
        <v>1979</v>
      </c>
      <c r="L1751" t="s">
        <v>1980</v>
      </c>
      <c r="N1751">
        <v>0</v>
      </c>
      <c r="O1751">
        <v>1</v>
      </c>
      <c r="P1751">
        <v>1</v>
      </c>
      <c r="Q1751">
        <v>1</v>
      </c>
      <c r="R1751">
        <v>0</v>
      </c>
      <c r="S1751">
        <v>0</v>
      </c>
      <c r="T1751">
        <v>0</v>
      </c>
      <c r="U1751" s="50">
        <v>46273.655138888891</v>
      </c>
      <c r="V1751" s="50">
        <v>46273.655138888891</v>
      </c>
      <c r="W1751" s="51">
        <v>46273</v>
      </c>
      <c r="X1751" t="s">
        <v>1747</v>
      </c>
      <c r="Y1751" t="s">
        <v>492</v>
      </c>
    </row>
    <row r="1752" spans="1:25" ht="15" customHeight="1" x14ac:dyDescent="0.35">
      <c r="A1752">
        <v>5</v>
      </c>
      <c r="B1752" s="50">
        <v>46273.71875</v>
      </c>
      <c r="C1752">
        <v>11707570</v>
      </c>
      <c r="D1752">
        <v>100006740596</v>
      </c>
      <c r="E1752" t="s">
        <v>1726</v>
      </c>
      <c r="F1752">
        <v>100</v>
      </c>
      <c r="G1752" t="s">
        <v>1745</v>
      </c>
      <c r="H1752" t="s">
        <v>1760</v>
      </c>
      <c r="I1752">
        <v>6010303</v>
      </c>
      <c r="J1752">
        <v>1</v>
      </c>
      <c r="K1752" t="s">
        <v>2055</v>
      </c>
      <c r="L1752" t="s">
        <v>2056</v>
      </c>
      <c r="N1752">
        <v>0</v>
      </c>
      <c r="O1752">
        <v>4</v>
      </c>
      <c r="P1752">
        <v>4</v>
      </c>
      <c r="Q1752">
        <v>4</v>
      </c>
      <c r="R1752">
        <v>0</v>
      </c>
      <c r="S1752">
        <v>0</v>
      </c>
      <c r="T1752">
        <v>0</v>
      </c>
      <c r="U1752" s="50">
        <v>46273.655138888891</v>
      </c>
      <c r="V1752" s="50">
        <v>46273.655138888891</v>
      </c>
      <c r="W1752" s="51">
        <v>46273</v>
      </c>
      <c r="X1752" t="s">
        <v>1747</v>
      </c>
      <c r="Y1752" t="s">
        <v>492</v>
      </c>
    </row>
    <row r="1753" spans="1:25" ht="15" customHeight="1" x14ac:dyDescent="0.35">
      <c r="A1753">
        <v>5</v>
      </c>
      <c r="B1753" s="50">
        <v>46273.71875</v>
      </c>
      <c r="C1753">
        <v>11707571</v>
      </c>
      <c r="D1753">
        <v>100006740596</v>
      </c>
      <c r="E1753" t="s">
        <v>1726</v>
      </c>
      <c r="F1753">
        <v>100</v>
      </c>
      <c r="G1753" t="s">
        <v>1745</v>
      </c>
      <c r="H1753" t="s">
        <v>1760</v>
      </c>
      <c r="I1753">
        <v>6010303</v>
      </c>
      <c r="J1753">
        <v>1</v>
      </c>
      <c r="K1753" t="s">
        <v>2093</v>
      </c>
      <c r="L1753" t="s">
        <v>2094</v>
      </c>
      <c r="N1753">
        <v>0</v>
      </c>
      <c r="O1753">
        <v>1</v>
      </c>
      <c r="P1753">
        <v>1</v>
      </c>
      <c r="Q1753">
        <v>1</v>
      </c>
      <c r="R1753">
        <v>0</v>
      </c>
      <c r="S1753">
        <v>0</v>
      </c>
      <c r="T1753">
        <v>0</v>
      </c>
      <c r="U1753" s="50">
        <v>46273.655138888891</v>
      </c>
      <c r="V1753" s="50">
        <v>46273.655138888891</v>
      </c>
      <c r="W1753" s="51">
        <v>46273</v>
      </c>
      <c r="X1753" t="s">
        <v>1747</v>
      </c>
      <c r="Y1753" t="s">
        <v>492</v>
      </c>
    </row>
    <row r="1754" spans="1:25" ht="15" customHeight="1" x14ac:dyDescent="0.35">
      <c r="A1754">
        <v>5</v>
      </c>
      <c r="B1754" s="50">
        <v>46273.71875</v>
      </c>
      <c r="C1754">
        <v>11707572</v>
      </c>
      <c r="D1754">
        <v>100006740596</v>
      </c>
      <c r="E1754" t="s">
        <v>1726</v>
      </c>
      <c r="F1754">
        <v>100</v>
      </c>
      <c r="G1754" t="s">
        <v>1745</v>
      </c>
      <c r="H1754" t="s">
        <v>1760</v>
      </c>
      <c r="I1754">
        <v>6010303</v>
      </c>
      <c r="J1754">
        <v>1</v>
      </c>
      <c r="K1754" t="s">
        <v>1971</v>
      </c>
      <c r="L1754" t="s">
        <v>1972</v>
      </c>
      <c r="N1754">
        <v>0</v>
      </c>
      <c r="O1754">
        <v>1</v>
      </c>
      <c r="P1754">
        <v>1</v>
      </c>
      <c r="Q1754">
        <v>1</v>
      </c>
      <c r="R1754">
        <v>0</v>
      </c>
      <c r="S1754">
        <v>0</v>
      </c>
      <c r="T1754">
        <v>0</v>
      </c>
      <c r="U1754" s="50">
        <v>46273.655138888891</v>
      </c>
      <c r="V1754" s="50">
        <v>46273.655138888891</v>
      </c>
      <c r="W1754" s="51">
        <v>46273</v>
      </c>
      <c r="X1754" t="s">
        <v>1747</v>
      </c>
      <c r="Y1754" t="s">
        <v>492</v>
      </c>
    </row>
    <row r="1755" spans="1:25" ht="15" customHeight="1" x14ac:dyDescent="0.35">
      <c r="A1755">
        <v>5</v>
      </c>
      <c r="B1755" s="50">
        <v>46273.71875</v>
      </c>
      <c r="C1755">
        <v>11707573</v>
      </c>
      <c r="D1755">
        <v>100006740596</v>
      </c>
      <c r="E1755" t="s">
        <v>1726</v>
      </c>
      <c r="F1755">
        <v>100</v>
      </c>
      <c r="G1755" t="s">
        <v>1745</v>
      </c>
      <c r="H1755" t="s">
        <v>1760</v>
      </c>
      <c r="I1755">
        <v>6010303</v>
      </c>
      <c r="J1755">
        <v>1</v>
      </c>
      <c r="K1755" t="s">
        <v>2095</v>
      </c>
      <c r="L1755" t="s">
        <v>2096</v>
      </c>
      <c r="N1755">
        <v>0</v>
      </c>
      <c r="O1755">
        <v>2</v>
      </c>
      <c r="P1755">
        <v>2</v>
      </c>
      <c r="Q1755">
        <v>2</v>
      </c>
      <c r="R1755">
        <v>0</v>
      </c>
      <c r="S1755">
        <v>0</v>
      </c>
      <c r="T1755">
        <v>0</v>
      </c>
      <c r="U1755" s="50">
        <v>46273.655138888891</v>
      </c>
      <c r="V1755" s="50">
        <v>46273.655138888891</v>
      </c>
      <c r="W1755" s="51">
        <v>46273</v>
      </c>
      <c r="X1755" t="s">
        <v>1747</v>
      </c>
      <c r="Y1755" t="s">
        <v>492</v>
      </c>
    </row>
    <row r="1756" spans="1:25" ht="15" customHeight="1" x14ac:dyDescent="0.35">
      <c r="A1756">
        <v>5</v>
      </c>
      <c r="B1756" s="50">
        <v>46273.71875</v>
      </c>
      <c r="C1756">
        <v>11707574</v>
      </c>
      <c r="D1756">
        <v>100006740597</v>
      </c>
      <c r="E1756" t="s">
        <v>1726</v>
      </c>
      <c r="F1756">
        <v>100</v>
      </c>
      <c r="G1756" t="s">
        <v>1745</v>
      </c>
      <c r="H1756" t="s">
        <v>1760</v>
      </c>
      <c r="I1756">
        <v>5965801</v>
      </c>
      <c r="J1756">
        <v>2</v>
      </c>
      <c r="K1756" t="s">
        <v>2097</v>
      </c>
      <c r="L1756" t="s">
        <v>2098</v>
      </c>
      <c r="N1756">
        <v>0</v>
      </c>
      <c r="O1756">
        <v>1</v>
      </c>
      <c r="P1756">
        <v>1</v>
      </c>
      <c r="Q1756">
        <v>1</v>
      </c>
      <c r="R1756">
        <v>0</v>
      </c>
      <c r="S1756">
        <v>0</v>
      </c>
      <c r="T1756">
        <v>0</v>
      </c>
      <c r="U1756" s="50">
        <v>46273.655150462961</v>
      </c>
      <c r="V1756" s="50">
        <v>46273.655150462961</v>
      </c>
      <c r="W1756" s="51">
        <v>46273</v>
      </c>
      <c r="X1756" t="s">
        <v>1747</v>
      </c>
      <c r="Y1756" t="s">
        <v>492</v>
      </c>
    </row>
    <row r="1757" spans="1:25" ht="15" customHeight="1" x14ac:dyDescent="0.35">
      <c r="A1757">
        <v>5</v>
      </c>
      <c r="B1757" s="50">
        <v>46273.71875</v>
      </c>
      <c r="C1757">
        <v>11707576</v>
      </c>
      <c r="D1757">
        <v>100006740598</v>
      </c>
      <c r="E1757" t="s">
        <v>1726</v>
      </c>
      <c r="F1757">
        <v>100</v>
      </c>
      <c r="G1757" t="s">
        <v>1745</v>
      </c>
      <c r="H1757" t="s">
        <v>1760</v>
      </c>
      <c r="I1757">
        <v>6000303</v>
      </c>
      <c r="J1757">
        <v>1</v>
      </c>
      <c r="K1757" t="s">
        <v>2099</v>
      </c>
      <c r="L1757" t="s">
        <v>2100</v>
      </c>
      <c r="M1757" t="s">
        <v>418</v>
      </c>
      <c r="N1757">
        <v>2</v>
      </c>
      <c r="O1757">
        <v>1</v>
      </c>
      <c r="P1757">
        <v>1</v>
      </c>
      <c r="Q1757">
        <v>1</v>
      </c>
      <c r="R1757">
        <v>0</v>
      </c>
      <c r="S1757">
        <v>0</v>
      </c>
      <c r="T1757">
        <v>0</v>
      </c>
      <c r="U1757" s="50">
        <v>46273.655150462961</v>
      </c>
      <c r="V1757" s="50">
        <v>46273.702511574083</v>
      </c>
      <c r="W1757" s="51">
        <v>46273</v>
      </c>
      <c r="X1757" t="s">
        <v>1747</v>
      </c>
      <c r="Y1757" t="s">
        <v>492</v>
      </c>
    </row>
    <row r="1758" spans="1:25" ht="15" customHeight="1" x14ac:dyDescent="0.35">
      <c r="A1758">
        <v>5</v>
      </c>
      <c r="B1758" s="50">
        <v>46273.71875</v>
      </c>
      <c r="C1758">
        <v>11707577</v>
      </c>
      <c r="D1758">
        <v>100006740598</v>
      </c>
      <c r="E1758" t="s">
        <v>1726</v>
      </c>
      <c r="F1758">
        <v>100</v>
      </c>
      <c r="G1758" t="s">
        <v>1745</v>
      </c>
      <c r="H1758" t="s">
        <v>1760</v>
      </c>
      <c r="I1758">
        <v>6000303</v>
      </c>
      <c r="J1758">
        <v>1</v>
      </c>
      <c r="K1758" t="s">
        <v>2101</v>
      </c>
      <c r="L1758" t="s">
        <v>2102</v>
      </c>
      <c r="M1758" t="s">
        <v>418</v>
      </c>
      <c r="N1758">
        <v>2</v>
      </c>
      <c r="O1758">
        <v>3</v>
      </c>
      <c r="P1758">
        <v>3</v>
      </c>
      <c r="Q1758">
        <v>3</v>
      </c>
      <c r="R1758">
        <v>0</v>
      </c>
      <c r="S1758">
        <v>0</v>
      </c>
      <c r="T1758">
        <v>0</v>
      </c>
      <c r="U1758" s="50">
        <v>46273.655150462961</v>
      </c>
      <c r="V1758" s="50">
        <v>46273.702511574083</v>
      </c>
      <c r="W1758" s="51">
        <v>46273</v>
      </c>
      <c r="X1758" t="s">
        <v>1747</v>
      </c>
      <c r="Y1758" t="s">
        <v>492</v>
      </c>
    </row>
    <row r="1759" spans="1:25" ht="15" customHeight="1" x14ac:dyDescent="0.35">
      <c r="A1759">
        <v>5</v>
      </c>
      <c r="B1759" s="50">
        <v>46273.71875</v>
      </c>
      <c r="C1759">
        <v>11707578</v>
      </c>
      <c r="D1759">
        <v>100006740598</v>
      </c>
      <c r="E1759" t="s">
        <v>1726</v>
      </c>
      <c r="F1759">
        <v>100</v>
      </c>
      <c r="G1759" t="s">
        <v>1745</v>
      </c>
      <c r="H1759" t="s">
        <v>1760</v>
      </c>
      <c r="I1759">
        <v>6000303</v>
      </c>
      <c r="J1759">
        <v>1</v>
      </c>
      <c r="K1759" t="s">
        <v>2103</v>
      </c>
      <c r="L1759" t="s">
        <v>2104</v>
      </c>
      <c r="M1759" t="s">
        <v>418</v>
      </c>
      <c r="N1759">
        <v>2</v>
      </c>
      <c r="O1759">
        <v>1</v>
      </c>
      <c r="P1759">
        <v>1</v>
      </c>
      <c r="Q1759">
        <v>1</v>
      </c>
      <c r="R1759">
        <v>0</v>
      </c>
      <c r="S1759">
        <v>0</v>
      </c>
      <c r="T1759">
        <v>0</v>
      </c>
      <c r="U1759" s="50">
        <v>46273.655150462961</v>
      </c>
      <c r="V1759" s="50">
        <v>46273.702511574083</v>
      </c>
      <c r="W1759" s="51">
        <v>46273</v>
      </c>
      <c r="X1759" t="s">
        <v>1747</v>
      </c>
      <c r="Y1759" t="s">
        <v>492</v>
      </c>
    </row>
    <row r="1760" spans="1:25" ht="15" customHeight="1" x14ac:dyDescent="0.35">
      <c r="A1760">
        <v>5</v>
      </c>
      <c r="B1760" s="50">
        <v>46273.71875</v>
      </c>
      <c r="C1760">
        <v>11707579</v>
      </c>
      <c r="D1760">
        <v>100006740598</v>
      </c>
      <c r="E1760" t="s">
        <v>1726</v>
      </c>
      <c r="F1760">
        <v>100</v>
      </c>
      <c r="G1760" t="s">
        <v>1745</v>
      </c>
      <c r="H1760" t="s">
        <v>1760</v>
      </c>
      <c r="I1760">
        <v>6000303</v>
      </c>
      <c r="J1760">
        <v>1</v>
      </c>
      <c r="K1760" t="s">
        <v>2043</v>
      </c>
      <c r="L1760" t="s">
        <v>2044</v>
      </c>
      <c r="M1760" t="s">
        <v>418</v>
      </c>
      <c r="N1760">
        <v>2</v>
      </c>
      <c r="O1760">
        <v>1</v>
      </c>
      <c r="P1760">
        <v>1</v>
      </c>
      <c r="Q1760">
        <v>1</v>
      </c>
      <c r="R1760">
        <v>0</v>
      </c>
      <c r="S1760">
        <v>0</v>
      </c>
      <c r="T1760">
        <v>0</v>
      </c>
      <c r="U1760" s="50">
        <v>46273.655150462961</v>
      </c>
      <c r="V1760" s="50">
        <v>46273.702511574083</v>
      </c>
      <c r="W1760" s="51">
        <v>46273</v>
      </c>
      <c r="X1760" t="s">
        <v>1747</v>
      </c>
      <c r="Y1760" t="s">
        <v>492</v>
      </c>
    </row>
    <row r="1761" spans="1:25" ht="15" customHeight="1" x14ac:dyDescent="0.35">
      <c r="A1761">
        <v>5</v>
      </c>
      <c r="B1761" s="50">
        <v>46273.71875</v>
      </c>
      <c r="C1761">
        <v>11707580</v>
      </c>
      <c r="D1761">
        <v>100006740598</v>
      </c>
      <c r="E1761" t="s">
        <v>1726</v>
      </c>
      <c r="F1761">
        <v>100</v>
      </c>
      <c r="G1761" t="s">
        <v>1745</v>
      </c>
      <c r="H1761" t="s">
        <v>1760</v>
      </c>
      <c r="I1761">
        <v>6000303</v>
      </c>
      <c r="J1761">
        <v>1</v>
      </c>
      <c r="K1761" t="s">
        <v>2105</v>
      </c>
      <c r="L1761" t="s">
        <v>2106</v>
      </c>
      <c r="M1761" t="s">
        <v>418</v>
      </c>
      <c r="N1761">
        <v>2</v>
      </c>
      <c r="O1761">
        <v>1</v>
      </c>
      <c r="P1761">
        <v>1</v>
      </c>
      <c r="Q1761">
        <v>1</v>
      </c>
      <c r="R1761">
        <v>0</v>
      </c>
      <c r="S1761">
        <v>0</v>
      </c>
      <c r="T1761">
        <v>0</v>
      </c>
      <c r="U1761" s="50">
        <v>46273.655150462961</v>
      </c>
      <c r="V1761" s="50">
        <v>46273.702511574083</v>
      </c>
      <c r="W1761" s="51">
        <v>46273</v>
      </c>
      <c r="X1761" t="s">
        <v>1747</v>
      </c>
      <c r="Y1761" t="s">
        <v>492</v>
      </c>
    </row>
    <row r="1762" spans="1:25" ht="15" customHeight="1" x14ac:dyDescent="0.35">
      <c r="A1762">
        <v>5</v>
      </c>
      <c r="B1762" s="50">
        <v>46273.71875</v>
      </c>
      <c r="C1762">
        <v>11707581</v>
      </c>
      <c r="D1762">
        <v>100006740599</v>
      </c>
      <c r="E1762" t="s">
        <v>1726</v>
      </c>
      <c r="F1762">
        <v>100</v>
      </c>
      <c r="G1762" t="s">
        <v>1745</v>
      </c>
      <c r="H1762" t="s">
        <v>1760</v>
      </c>
      <c r="I1762">
        <v>6000304</v>
      </c>
      <c r="J1762">
        <v>2</v>
      </c>
      <c r="K1762" t="s">
        <v>2107</v>
      </c>
      <c r="L1762" t="s">
        <v>2108</v>
      </c>
      <c r="N1762">
        <v>0</v>
      </c>
      <c r="O1762">
        <v>1</v>
      </c>
      <c r="P1762">
        <v>1</v>
      </c>
      <c r="Q1762">
        <v>1</v>
      </c>
      <c r="R1762">
        <v>0</v>
      </c>
      <c r="S1762">
        <v>0</v>
      </c>
      <c r="T1762">
        <v>0</v>
      </c>
      <c r="U1762" s="50">
        <v>46273.655150462961</v>
      </c>
      <c r="V1762" s="50">
        <v>46273.655150462961</v>
      </c>
      <c r="W1762" s="51">
        <v>46273</v>
      </c>
      <c r="X1762" t="s">
        <v>1747</v>
      </c>
      <c r="Y1762" t="s">
        <v>492</v>
      </c>
    </row>
    <row r="1763" spans="1:25" ht="15" customHeight="1" x14ac:dyDescent="0.35">
      <c r="A1763">
        <v>5</v>
      </c>
      <c r="B1763" s="50">
        <v>46273.71875</v>
      </c>
      <c r="C1763">
        <v>11707584</v>
      </c>
      <c r="D1763">
        <v>100006740602</v>
      </c>
      <c r="E1763" t="s">
        <v>1726</v>
      </c>
      <c r="F1763">
        <v>100</v>
      </c>
      <c r="G1763" t="s">
        <v>1745</v>
      </c>
      <c r="H1763" t="s">
        <v>1760</v>
      </c>
      <c r="I1763">
        <v>5995802</v>
      </c>
      <c r="J1763">
        <v>2</v>
      </c>
      <c r="K1763" t="s">
        <v>2111</v>
      </c>
      <c r="L1763" t="s">
        <v>2112</v>
      </c>
      <c r="N1763">
        <v>0</v>
      </c>
      <c r="O1763">
        <v>1</v>
      </c>
      <c r="P1763">
        <v>1</v>
      </c>
      <c r="Q1763">
        <v>1</v>
      </c>
      <c r="R1763">
        <v>0</v>
      </c>
      <c r="S1763">
        <v>0</v>
      </c>
      <c r="T1763">
        <v>0</v>
      </c>
      <c r="U1763" s="50">
        <v>46273.655150462961</v>
      </c>
      <c r="V1763" s="50">
        <v>46273.655150462961</v>
      </c>
      <c r="W1763" s="51">
        <v>46273</v>
      </c>
      <c r="X1763" t="s">
        <v>1747</v>
      </c>
      <c r="Y1763" t="s">
        <v>492</v>
      </c>
    </row>
    <row r="1764" spans="1:25" ht="15" customHeight="1" x14ac:dyDescent="0.35">
      <c r="A1764">
        <v>5</v>
      </c>
      <c r="B1764" s="50">
        <v>46273.71875</v>
      </c>
      <c r="C1764">
        <v>11707588</v>
      </c>
      <c r="D1764">
        <v>100006740608</v>
      </c>
      <c r="E1764" t="s">
        <v>1726</v>
      </c>
      <c r="F1764">
        <v>100</v>
      </c>
      <c r="G1764" t="s">
        <v>1745</v>
      </c>
      <c r="H1764" t="s">
        <v>1760</v>
      </c>
      <c r="I1764">
        <v>5986001</v>
      </c>
      <c r="J1764">
        <v>2</v>
      </c>
      <c r="K1764" t="s">
        <v>2115</v>
      </c>
      <c r="L1764" t="s">
        <v>2116</v>
      </c>
      <c r="N1764">
        <v>0</v>
      </c>
      <c r="O1764">
        <v>5</v>
      </c>
      <c r="P1764">
        <v>5</v>
      </c>
      <c r="Q1764">
        <v>5</v>
      </c>
      <c r="R1764">
        <v>0</v>
      </c>
      <c r="S1764">
        <v>0</v>
      </c>
      <c r="T1764">
        <v>0</v>
      </c>
      <c r="U1764" s="50">
        <v>46273.655162037037</v>
      </c>
      <c r="V1764" s="50">
        <v>46273.655162037037</v>
      </c>
      <c r="W1764" s="51">
        <v>46273</v>
      </c>
      <c r="X1764" t="s">
        <v>1747</v>
      </c>
      <c r="Y1764" t="s">
        <v>492</v>
      </c>
    </row>
    <row r="1765" spans="1:25" ht="15" customHeight="1" x14ac:dyDescent="0.35">
      <c r="A1765">
        <v>5</v>
      </c>
      <c r="B1765" s="50">
        <v>46273.71875</v>
      </c>
      <c r="C1765">
        <v>11707589</v>
      </c>
      <c r="D1765">
        <v>100006740609</v>
      </c>
      <c r="E1765" t="s">
        <v>1726</v>
      </c>
      <c r="F1765">
        <v>100</v>
      </c>
      <c r="G1765" t="s">
        <v>1745</v>
      </c>
      <c r="H1765" t="s">
        <v>1760</v>
      </c>
      <c r="I1765">
        <v>5987101</v>
      </c>
      <c r="J1765">
        <v>1</v>
      </c>
      <c r="K1765" t="s">
        <v>2037</v>
      </c>
      <c r="L1765" t="s">
        <v>2038</v>
      </c>
      <c r="N1765">
        <v>0</v>
      </c>
      <c r="O1765">
        <v>4</v>
      </c>
      <c r="P1765">
        <v>4</v>
      </c>
      <c r="Q1765">
        <v>4</v>
      </c>
      <c r="R1765">
        <v>0</v>
      </c>
      <c r="S1765">
        <v>0</v>
      </c>
      <c r="T1765">
        <v>0</v>
      </c>
      <c r="U1765" s="50">
        <v>46273.655162037037</v>
      </c>
      <c r="V1765" s="50">
        <v>46273.655162037037</v>
      </c>
      <c r="W1765" s="51">
        <v>46273</v>
      </c>
      <c r="X1765" t="s">
        <v>1747</v>
      </c>
      <c r="Y1765" t="s">
        <v>492</v>
      </c>
    </row>
    <row r="1766" spans="1:25" ht="15" customHeight="1" x14ac:dyDescent="0.35">
      <c r="A1766">
        <v>5</v>
      </c>
      <c r="B1766" s="50">
        <v>46273.71875</v>
      </c>
      <c r="C1766">
        <v>11707590</v>
      </c>
      <c r="D1766">
        <v>100006740609</v>
      </c>
      <c r="E1766" t="s">
        <v>1726</v>
      </c>
      <c r="F1766">
        <v>100</v>
      </c>
      <c r="G1766" t="s">
        <v>1745</v>
      </c>
      <c r="H1766" t="s">
        <v>1760</v>
      </c>
      <c r="I1766">
        <v>5987101</v>
      </c>
      <c r="J1766">
        <v>1</v>
      </c>
      <c r="K1766" t="s">
        <v>2113</v>
      </c>
      <c r="L1766" t="s">
        <v>2114</v>
      </c>
      <c r="N1766">
        <v>0</v>
      </c>
      <c r="O1766">
        <v>3</v>
      </c>
      <c r="P1766">
        <v>3</v>
      </c>
      <c r="Q1766">
        <v>3</v>
      </c>
      <c r="R1766">
        <v>0</v>
      </c>
      <c r="S1766">
        <v>0</v>
      </c>
      <c r="T1766">
        <v>0</v>
      </c>
      <c r="U1766" s="50">
        <v>46273.655162037037</v>
      </c>
      <c r="V1766" s="50">
        <v>46273.655162037037</v>
      </c>
      <c r="W1766" s="51">
        <v>46273</v>
      </c>
      <c r="X1766" t="s">
        <v>1747</v>
      </c>
      <c r="Y1766" t="s">
        <v>492</v>
      </c>
    </row>
    <row r="1767" spans="1:25" ht="15" customHeight="1" x14ac:dyDescent="0.35">
      <c r="A1767">
        <v>5</v>
      </c>
      <c r="B1767" s="50">
        <v>46273.71875</v>
      </c>
      <c r="C1767">
        <v>11707591</v>
      </c>
      <c r="D1767">
        <v>100006740610</v>
      </c>
      <c r="E1767" t="s">
        <v>1726</v>
      </c>
      <c r="F1767">
        <v>100</v>
      </c>
      <c r="G1767" t="s">
        <v>1745</v>
      </c>
      <c r="H1767" t="s">
        <v>1760</v>
      </c>
      <c r="I1767">
        <v>5994501</v>
      </c>
      <c r="J1767">
        <v>1</v>
      </c>
      <c r="K1767" t="s">
        <v>2117</v>
      </c>
      <c r="L1767" t="s">
        <v>2118</v>
      </c>
      <c r="N1767">
        <v>0</v>
      </c>
      <c r="O1767">
        <v>1</v>
      </c>
      <c r="P1767">
        <v>1</v>
      </c>
      <c r="Q1767">
        <v>1</v>
      </c>
      <c r="R1767">
        <v>0</v>
      </c>
      <c r="S1767">
        <v>0</v>
      </c>
      <c r="T1767">
        <v>0</v>
      </c>
      <c r="U1767" s="50">
        <v>46273.655162037037</v>
      </c>
      <c r="V1767" s="50">
        <v>46273.655162037037</v>
      </c>
      <c r="W1767" s="51">
        <v>46273</v>
      </c>
      <c r="X1767" t="s">
        <v>1747</v>
      </c>
      <c r="Y1767" t="s">
        <v>492</v>
      </c>
    </row>
    <row r="1768" spans="1:25" ht="15" customHeight="1" x14ac:dyDescent="0.35">
      <c r="A1768">
        <v>5</v>
      </c>
      <c r="B1768" s="50">
        <v>46273.71875</v>
      </c>
      <c r="C1768">
        <v>11707592</v>
      </c>
      <c r="D1768">
        <v>100006740610</v>
      </c>
      <c r="E1768" t="s">
        <v>1726</v>
      </c>
      <c r="F1768">
        <v>100</v>
      </c>
      <c r="G1768" t="s">
        <v>1745</v>
      </c>
      <c r="H1768" t="s">
        <v>1760</v>
      </c>
      <c r="I1768">
        <v>5994501</v>
      </c>
      <c r="J1768">
        <v>1</v>
      </c>
      <c r="K1768" t="s">
        <v>2119</v>
      </c>
      <c r="L1768" t="s">
        <v>2120</v>
      </c>
      <c r="N1768">
        <v>0</v>
      </c>
      <c r="O1768">
        <v>2</v>
      </c>
      <c r="P1768">
        <v>2</v>
      </c>
      <c r="Q1768">
        <v>2</v>
      </c>
      <c r="R1768">
        <v>0</v>
      </c>
      <c r="S1768">
        <v>0</v>
      </c>
      <c r="T1768">
        <v>0</v>
      </c>
      <c r="U1768" s="50">
        <v>46273.655162037037</v>
      </c>
      <c r="V1768" s="50">
        <v>46273.655162037037</v>
      </c>
      <c r="W1768" s="51">
        <v>46273</v>
      </c>
      <c r="X1768" t="s">
        <v>1747</v>
      </c>
      <c r="Y1768" t="s">
        <v>492</v>
      </c>
    </row>
    <row r="1769" spans="1:25" ht="15" customHeight="1" x14ac:dyDescent="0.35">
      <c r="A1769">
        <v>5</v>
      </c>
      <c r="B1769" s="50">
        <v>46273.71875</v>
      </c>
      <c r="C1769">
        <v>11707593</v>
      </c>
      <c r="D1769">
        <v>100006740611</v>
      </c>
      <c r="E1769" t="s">
        <v>1726</v>
      </c>
      <c r="F1769">
        <v>100</v>
      </c>
      <c r="G1769" t="s">
        <v>1745</v>
      </c>
      <c r="H1769" t="s">
        <v>1760</v>
      </c>
      <c r="I1769">
        <v>6012601</v>
      </c>
      <c r="J1769">
        <v>1</v>
      </c>
      <c r="K1769" t="s">
        <v>2105</v>
      </c>
      <c r="L1769" t="s">
        <v>2106</v>
      </c>
      <c r="N1769">
        <v>0</v>
      </c>
      <c r="O1769">
        <v>1</v>
      </c>
      <c r="P1769">
        <v>1</v>
      </c>
      <c r="Q1769">
        <v>1</v>
      </c>
      <c r="R1769">
        <v>0</v>
      </c>
      <c r="S1769">
        <v>0</v>
      </c>
      <c r="T1769">
        <v>0</v>
      </c>
      <c r="U1769" s="50">
        <v>46273.655162037037</v>
      </c>
      <c r="V1769" s="50">
        <v>46273.655162037037</v>
      </c>
      <c r="W1769" s="51">
        <v>46273</v>
      </c>
      <c r="X1769" t="s">
        <v>1747</v>
      </c>
      <c r="Y1769" t="s">
        <v>492</v>
      </c>
    </row>
    <row r="1770" spans="1:25" ht="15" customHeight="1" x14ac:dyDescent="0.35">
      <c r="A1770">
        <v>5</v>
      </c>
      <c r="B1770" s="50">
        <v>46273.71875</v>
      </c>
      <c r="C1770">
        <v>11707594</v>
      </c>
      <c r="D1770">
        <v>100006740611</v>
      </c>
      <c r="E1770" t="s">
        <v>1726</v>
      </c>
      <c r="F1770">
        <v>100</v>
      </c>
      <c r="G1770" t="s">
        <v>1745</v>
      </c>
      <c r="H1770" t="s">
        <v>1760</v>
      </c>
      <c r="I1770">
        <v>6012601</v>
      </c>
      <c r="J1770">
        <v>1</v>
      </c>
      <c r="K1770" t="s">
        <v>2121</v>
      </c>
      <c r="L1770" t="s">
        <v>2122</v>
      </c>
      <c r="N1770">
        <v>0</v>
      </c>
      <c r="O1770">
        <v>1</v>
      </c>
      <c r="P1770">
        <v>1</v>
      </c>
      <c r="Q1770">
        <v>1</v>
      </c>
      <c r="R1770">
        <v>0</v>
      </c>
      <c r="S1770">
        <v>0</v>
      </c>
      <c r="T1770">
        <v>0</v>
      </c>
      <c r="U1770" s="50">
        <v>46273.655162037037</v>
      </c>
      <c r="V1770" s="50">
        <v>46273.655162037037</v>
      </c>
      <c r="W1770" s="51">
        <v>46273</v>
      </c>
      <c r="X1770" t="s">
        <v>1747</v>
      </c>
      <c r="Y1770" t="s">
        <v>492</v>
      </c>
    </row>
    <row r="1771" spans="1:25" ht="15" customHeight="1" x14ac:dyDescent="0.35">
      <c r="A1771">
        <v>5</v>
      </c>
      <c r="B1771" s="50">
        <v>46273.71875</v>
      </c>
      <c r="C1771">
        <v>11707785</v>
      </c>
      <c r="D1771">
        <v>100006740775</v>
      </c>
      <c r="E1771" t="s">
        <v>1726</v>
      </c>
      <c r="F1771">
        <v>100</v>
      </c>
      <c r="G1771" t="s">
        <v>1745</v>
      </c>
      <c r="H1771" t="s">
        <v>1760</v>
      </c>
      <c r="I1771">
        <v>5988001</v>
      </c>
      <c r="J1771">
        <v>5</v>
      </c>
      <c r="K1771" t="s">
        <v>2123</v>
      </c>
      <c r="L1771" t="s">
        <v>2124</v>
      </c>
      <c r="N1771">
        <v>0</v>
      </c>
      <c r="O1771">
        <v>15</v>
      </c>
      <c r="P1771">
        <v>15</v>
      </c>
      <c r="Q1771">
        <v>15</v>
      </c>
      <c r="R1771">
        <v>0</v>
      </c>
      <c r="S1771">
        <v>0</v>
      </c>
      <c r="T1771">
        <v>0</v>
      </c>
      <c r="U1771" s="50">
        <v>46273.655590277784</v>
      </c>
      <c r="V1771" s="50">
        <v>46273.655590277784</v>
      </c>
      <c r="W1771" s="51">
        <v>46273</v>
      </c>
      <c r="X1771" t="s">
        <v>1747</v>
      </c>
      <c r="Y1771" t="s">
        <v>492</v>
      </c>
    </row>
    <row r="1772" spans="1:25" ht="15" customHeight="1" x14ac:dyDescent="0.35">
      <c r="A1772">
        <v>5</v>
      </c>
      <c r="B1772" s="50">
        <v>46273.71875</v>
      </c>
      <c r="C1772">
        <v>11707987</v>
      </c>
      <c r="D1772">
        <v>100006740870</v>
      </c>
      <c r="E1772" t="s">
        <v>1726</v>
      </c>
      <c r="F1772">
        <v>100</v>
      </c>
      <c r="G1772" t="s">
        <v>1745</v>
      </c>
      <c r="H1772" t="s">
        <v>1760</v>
      </c>
      <c r="I1772">
        <v>5997901</v>
      </c>
      <c r="J1772">
        <v>4</v>
      </c>
      <c r="K1772" t="s">
        <v>2155</v>
      </c>
      <c r="L1772" t="s">
        <v>2156</v>
      </c>
      <c r="N1772">
        <v>0</v>
      </c>
      <c r="O1772">
        <v>1</v>
      </c>
      <c r="P1772">
        <v>1</v>
      </c>
      <c r="Q1772">
        <v>1</v>
      </c>
      <c r="R1772">
        <v>0</v>
      </c>
      <c r="S1772">
        <v>0</v>
      </c>
      <c r="T1772">
        <v>0</v>
      </c>
      <c r="U1772" s="50">
        <v>46273.655624999999</v>
      </c>
      <c r="V1772" s="50">
        <v>46273.655624999999</v>
      </c>
      <c r="W1772" s="51">
        <v>46273</v>
      </c>
      <c r="X1772" t="s">
        <v>1747</v>
      </c>
      <c r="Y1772" t="s">
        <v>492</v>
      </c>
    </row>
    <row r="1773" spans="1:25" ht="15" customHeight="1" x14ac:dyDescent="0.35">
      <c r="A1773">
        <v>5</v>
      </c>
      <c r="B1773" s="50">
        <v>46273.71875</v>
      </c>
      <c r="C1773">
        <v>11707988</v>
      </c>
      <c r="D1773">
        <v>100006740870</v>
      </c>
      <c r="E1773" t="s">
        <v>1726</v>
      </c>
      <c r="F1773">
        <v>100</v>
      </c>
      <c r="G1773" t="s">
        <v>1745</v>
      </c>
      <c r="H1773" t="s">
        <v>1760</v>
      </c>
      <c r="I1773">
        <v>5997901</v>
      </c>
      <c r="J1773">
        <v>4</v>
      </c>
      <c r="K1773" t="s">
        <v>1911</v>
      </c>
      <c r="L1773" t="s">
        <v>1912</v>
      </c>
      <c r="N1773">
        <v>0</v>
      </c>
      <c r="O1773">
        <v>1</v>
      </c>
      <c r="P1773">
        <v>1</v>
      </c>
      <c r="Q1773">
        <v>1</v>
      </c>
      <c r="R1773">
        <v>0</v>
      </c>
      <c r="S1773">
        <v>0</v>
      </c>
      <c r="T1773">
        <v>0</v>
      </c>
      <c r="U1773" s="50">
        <v>46273.655624999999</v>
      </c>
      <c r="V1773" s="50">
        <v>46273.655624999999</v>
      </c>
      <c r="W1773" s="51">
        <v>46273</v>
      </c>
      <c r="X1773" t="s">
        <v>1747</v>
      </c>
      <c r="Y1773" t="s">
        <v>492</v>
      </c>
    </row>
    <row r="1774" spans="1:25" ht="15" customHeight="1" x14ac:dyDescent="0.35">
      <c r="A1774">
        <v>5</v>
      </c>
      <c r="B1774" s="50">
        <v>46273.71875</v>
      </c>
      <c r="C1774">
        <v>11708005</v>
      </c>
      <c r="D1774">
        <v>100006740876</v>
      </c>
      <c r="E1774" t="s">
        <v>1726</v>
      </c>
      <c r="F1774">
        <v>100</v>
      </c>
      <c r="G1774" t="s">
        <v>1745</v>
      </c>
      <c r="H1774" t="s">
        <v>1760</v>
      </c>
      <c r="I1774">
        <v>6010401</v>
      </c>
      <c r="J1774">
        <v>4</v>
      </c>
      <c r="K1774" t="s">
        <v>2157</v>
      </c>
      <c r="L1774" t="s">
        <v>2158</v>
      </c>
      <c r="N1774">
        <v>0</v>
      </c>
      <c r="O1774">
        <v>1</v>
      </c>
      <c r="P1774">
        <v>1</v>
      </c>
      <c r="Q1774">
        <v>1</v>
      </c>
      <c r="R1774">
        <v>0</v>
      </c>
      <c r="S1774">
        <v>0</v>
      </c>
      <c r="T1774">
        <v>0</v>
      </c>
      <c r="U1774" s="50">
        <v>46273.656284722223</v>
      </c>
      <c r="V1774" s="50">
        <v>46273.656284722223</v>
      </c>
      <c r="W1774" s="51">
        <v>46273</v>
      </c>
      <c r="X1774" t="s">
        <v>1747</v>
      </c>
      <c r="Y1774" t="s">
        <v>492</v>
      </c>
    </row>
    <row r="1775" spans="1:25" ht="15" customHeight="1" x14ac:dyDescent="0.35">
      <c r="A1775">
        <v>5</v>
      </c>
      <c r="B1775" s="50">
        <v>46273.71875</v>
      </c>
      <c r="C1775">
        <v>11708006</v>
      </c>
      <c r="D1775">
        <v>100006740876</v>
      </c>
      <c r="E1775" t="s">
        <v>1726</v>
      </c>
      <c r="F1775">
        <v>100</v>
      </c>
      <c r="G1775" t="s">
        <v>1745</v>
      </c>
      <c r="H1775" t="s">
        <v>1760</v>
      </c>
      <c r="I1775">
        <v>6010401</v>
      </c>
      <c r="J1775">
        <v>4</v>
      </c>
      <c r="K1775" t="s">
        <v>2159</v>
      </c>
      <c r="L1775" t="s">
        <v>2160</v>
      </c>
      <c r="N1775">
        <v>0</v>
      </c>
      <c r="O1775">
        <v>1</v>
      </c>
      <c r="P1775">
        <v>1</v>
      </c>
      <c r="Q1775">
        <v>1</v>
      </c>
      <c r="R1775">
        <v>0</v>
      </c>
      <c r="S1775">
        <v>0</v>
      </c>
      <c r="T1775">
        <v>0</v>
      </c>
      <c r="U1775" s="50">
        <v>46273.656284722223</v>
      </c>
      <c r="V1775" s="50">
        <v>46273.656284722223</v>
      </c>
      <c r="W1775" s="51">
        <v>46273</v>
      </c>
      <c r="X1775" t="s">
        <v>1747</v>
      </c>
      <c r="Y1775" t="s">
        <v>492</v>
      </c>
    </row>
    <row r="1776" spans="1:25" ht="15" customHeight="1" x14ac:dyDescent="0.35">
      <c r="A1776">
        <v>5</v>
      </c>
      <c r="B1776" s="50">
        <v>46273.71875</v>
      </c>
      <c r="C1776">
        <v>11708007</v>
      </c>
      <c r="D1776">
        <v>100006740876</v>
      </c>
      <c r="E1776" t="s">
        <v>1726</v>
      </c>
      <c r="F1776">
        <v>100</v>
      </c>
      <c r="G1776" t="s">
        <v>1745</v>
      </c>
      <c r="H1776" t="s">
        <v>1760</v>
      </c>
      <c r="I1776">
        <v>6010401</v>
      </c>
      <c r="J1776">
        <v>4</v>
      </c>
      <c r="K1776" t="s">
        <v>2161</v>
      </c>
      <c r="L1776" t="s">
        <v>2162</v>
      </c>
      <c r="N1776">
        <v>0</v>
      </c>
      <c r="O1776">
        <v>2</v>
      </c>
      <c r="P1776">
        <v>2</v>
      </c>
      <c r="Q1776">
        <v>2</v>
      </c>
      <c r="R1776">
        <v>0</v>
      </c>
      <c r="S1776">
        <v>0</v>
      </c>
      <c r="T1776">
        <v>0</v>
      </c>
      <c r="U1776" s="50">
        <v>46273.656284722223</v>
      </c>
      <c r="V1776" s="50">
        <v>46273.656284722223</v>
      </c>
      <c r="W1776" s="51">
        <v>46273</v>
      </c>
      <c r="X1776" t="s">
        <v>1747</v>
      </c>
      <c r="Y1776" t="s">
        <v>492</v>
      </c>
    </row>
    <row r="1777" spans="1:25" ht="15" customHeight="1" x14ac:dyDescent="0.35">
      <c r="A1777">
        <v>5</v>
      </c>
      <c r="B1777" s="50">
        <v>46273.71875</v>
      </c>
      <c r="C1777">
        <v>11708008</v>
      </c>
      <c r="D1777">
        <v>100006740876</v>
      </c>
      <c r="E1777" t="s">
        <v>1726</v>
      </c>
      <c r="F1777">
        <v>100</v>
      </c>
      <c r="G1777" t="s">
        <v>1745</v>
      </c>
      <c r="H1777" t="s">
        <v>1760</v>
      </c>
      <c r="I1777">
        <v>6010401</v>
      </c>
      <c r="J1777">
        <v>4</v>
      </c>
      <c r="K1777" t="s">
        <v>2163</v>
      </c>
      <c r="L1777" t="s">
        <v>2164</v>
      </c>
      <c r="N1777">
        <v>0</v>
      </c>
      <c r="O1777">
        <v>3</v>
      </c>
      <c r="P1777">
        <v>3</v>
      </c>
      <c r="Q1777">
        <v>3</v>
      </c>
      <c r="R1777">
        <v>0</v>
      </c>
      <c r="S1777">
        <v>0</v>
      </c>
      <c r="T1777">
        <v>0</v>
      </c>
      <c r="U1777" s="50">
        <v>46273.656284722223</v>
      </c>
      <c r="V1777" s="50">
        <v>46273.656284722223</v>
      </c>
      <c r="W1777" s="51">
        <v>46273</v>
      </c>
      <c r="X1777" t="s">
        <v>1747</v>
      </c>
      <c r="Y1777" t="s">
        <v>492</v>
      </c>
    </row>
    <row r="1778" spans="1:25" ht="15" customHeight="1" x14ac:dyDescent="0.35">
      <c r="A1778">
        <v>5</v>
      </c>
      <c r="B1778" s="50">
        <v>46273.71875</v>
      </c>
      <c r="C1778">
        <v>11708009</v>
      </c>
      <c r="D1778">
        <v>100006740876</v>
      </c>
      <c r="E1778" t="s">
        <v>1726</v>
      </c>
      <c r="F1778">
        <v>100</v>
      </c>
      <c r="G1778" t="s">
        <v>1745</v>
      </c>
      <c r="H1778" t="s">
        <v>1760</v>
      </c>
      <c r="I1778">
        <v>6010401</v>
      </c>
      <c r="J1778">
        <v>4</v>
      </c>
      <c r="K1778" t="s">
        <v>2165</v>
      </c>
      <c r="L1778" t="s">
        <v>2166</v>
      </c>
      <c r="N1778">
        <v>0</v>
      </c>
      <c r="O1778">
        <v>1</v>
      </c>
      <c r="P1778">
        <v>1</v>
      </c>
      <c r="Q1778">
        <v>1</v>
      </c>
      <c r="R1778">
        <v>0</v>
      </c>
      <c r="S1778">
        <v>0</v>
      </c>
      <c r="T1778">
        <v>0</v>
      </c>
      <c r="U1778" s="50">
        <v>46273.656284722223</v>
      </c>
      <c r="V1778" s="50">
        <v>46273.656284722223</v>
      </c>
      <c r="W1778" s="51">
        <v>46273</v>
      </c>
      <c r="X1778" t="s">
        <v>1747</v>
      </c>
      <c r="Y1778" t="s">
        <v>492</v>
      </c>
    </row>
    <row r="1779" spans="1:25" ht="15" customHeight="1" x14ac:dyDescent="0.35">
      <c r="A1779">
        <v>5</v>
      </c>
      <c r="B1779" s="50">
        <v>46273.71875</v>
      </c>
      <c r="C1779">
        <v>11708045</v>
      </c>
      <c r="D1779">
        <v>100006740880</v>
      </c>
      <c r="E1779" t="s">
        <v>1726</v>
      </c>
      <c r="F1779">
        <v>100</v>
      </c>
      <c r="G1779" t="s">
        <v>1745</v>
      </c>
      <c r="H1779" t="s">
        <v>1760</v>
      </c>
      <c r="I1779">
        <v>5997902</v>
      </c>
      <c r="J1779">
        <v>1</v>
      </c>
      <c r="K1779" t="s">
        <v>2167</v>
      </c>
      <c r="L1779" t="s">
        <v>2168</v>
      </c>
      <c r="N1779">
        <v>0</v>
      </c>
      <c r="O1779">
        <v>1</v>
      </c>
      <c r="P1779">
        <v>1</v>
      </c>
      <c r="Q1779">
        <v>1</v>
      </c>
      <c r="R1779">
        <v>0</v>
      </c>
      <c r="S1779">
        <v>0</v>
      </c>
      <c r="T1779">
        <v>0</v>
      </c>
      <c r="U1779" s="50">
        <v>46273.6562962963</v>
      </c>
      <c r="V1779" s="50">
        <v>46273.6562962963</v>
      </c>
      <c r="W1779" s="51">
        <v>46273</v>
      </c>
      <c r="X1779" t="s">
        <v>1747</v>
      </c>
      <c r="Y1779" t="s">
        <v>492</v>
      </c>
    </row>
    <row r="1780" spans="1:25" ht="15" customHeight="1" x14ac:dyDescent="0.35">
      <c r="A1780">
        <v>5</v>
      </c>
      <c r="B1780" s="50">
        <v>46273.71875</v>
      </c>
      <c r="C1780">
        <v>11708046</v>
      </c>
      <c r="D1780">
        <v>100006740880</v>
      </c>
      <c r="E1780" t="s">
        <v>1726</v>
      </c>
      <c r="F1780">
        <v>100</v>
      </c>
      <c r="G1780" t="s">
        <v>1745</v>
      </c>
      <c r="H1780" t="s">
        <v>1760</v>
      </c>
      <c r="I1780">
        <v>5997902</v>
      </c>
      <c r="J1780">
        <v>1</v>
      </c>
      <c r="K1780" t="s">
        <v>1991</v>
      </c>
      <c r="L1780" t="s">
        <v>1992</v>
      </c>
      <c r="N1780">
        <v>0</v>
      </c>
      <c r="O1780">
        <v>1</v>
      </c>
      <c r="P1780">
        <v>1</v>
      </c>
      <c r="Q1780">
        <v>1</v>
      </c>
      <c r="R1780">
        <v>0</v>
      </c>
      <c r="S1780">
        <v>0</v>
      </c>
      <c r="T1780">
        <v>0</v>
      </c>
      <c r="U1780" s="50">
        <v>46273.6562962963</v>
      </c>
      <c r="V1780" s="50">
        <v>46273.6562962963</v>
      </c>
      <c r="W1780" s="51">
        <v>46273</v>
      </c>
      <c r="X1780" t="s">
        <v>1747</v>
      </c>
      <c r="Y1780" t="s">
        <v>492</v>
      </c>
    </row>
    <row r="1781" spans="1:25" ht="15" customHeight="1" x14ac:dyDescent="0.35">
      <c r="A1781">
        <v>5</v>
      </c>
      <c r="B1781" s="50">
        <v>46273.71875</v>
      </c>
      <c r="C1781">
        <v>11708047</v>
      </c>
      <c r="D1781">
        <v>100006740880</v>
      </c>
      <c r="E1781" t="s">
        <v>1726</v>
      </c>
      <c r="F1781">
        <v>100</v>
      </c>
      <c r="G1781" t="s">
        <v>1745</v>
      </c>
      <c r="H1781" t="s">
        <v>1760</v>
      </c>
      <c r="I1781">
        <v>5997902</v>
      </c>
      <c r="J1781">
        <v>1</v>
      </c>
      <c r="K1781" t="s">
        <v>2169</v>
      </c>
      <c r="L1781" t="s">
        <v>2170</v>
      </c>
      <c r="N1781">
        <v>0</v>
      </c>
      <c r="O1781">
        <v>1</v>
      </c>
      <c r="P1781">
        <v>1</v>
      </c>
      <c r="Q1781">
        <v>1</v>
      </c>
      <c r="R1781">
        <v>0</v>
      </c>
      <c r="S1781">
        <v>0</v>
      </c>
      <c r="T1781">
        <v>0</v>
      </c>
      <c r="U1781" s="50">
        <v>46273.6562962963</v>
      </c>
      <c r="V1781" s="50">
        <v>46273.6562962963</v>
      </c>
      <c r="W1781" s="51">
        <v>46273</v>
      </c>
      <c r="X1781" t="s">
        <v>1747</v>
      </c>
      <c r="Y1781" t="s">
        <v>492</v>
      </c>
    </row>
    <row r="1782" spans="1:25" ht="15" customHeight="1" x14ac:dyDescent="0.35">
      <c r="A1782">
        <v>5</v>
      </c>
      <c r="B1782" s="50">
        <v>46273.71875</v>
      </c>
      <c r="C1782">
        <v>11708048</v>
      </c>
      <c r="D1782">
        <v>100006740880</v>
      </c>
      <c r="E1782" t="s">
        <v>1726</v>
      </c>
      <c r="F1782">
        <v>100</v>
      </c>
      <c r="G1782" t="s">
        <v>1745</v>
      </c>
      <c r="H1782" t="s">
        <v>1760</v>
      </c>
      <c r="I1782">
        <v>5997902</v>
      </c>
      <c r="J1782">
        <v>1</v>
      </c>
      <c r="K1782" t="s">
        <v>2171</v>
      </c>
      <c r="L1782" t="s">
        <v>2172</v>
      </c>
      <c r="N1782">
        <v>0</v>
      </c>
      <c r="O1782">
        <v>2</v>
      </c>
      <c r="P1782">
        <v>2</v>
      </c>
      <c r="Q1782">
        <v>2</v>
      </c>
      <c r="R1782">
        <v>0</v>
      </c>
      <c r="S1782">
        <v>0</v>
      </c>
      <c r="T1782">
        <v>0</v>
      </c>
      <c r="U1782" s="50">
        <v>46273.6562962963</v>
      </c>
      <c r="V1782" s="50">
        <v>46273.6562962963</v>
      </c>
      <c r="W1782" s="51">
        <v>46273</v>
      </c>
      <c r="X1782" t="s">
        <v>1747</v>
      </c>
      <c r="Y1782" t="s">
        <v>492</v>
      </c>
    </row>
    <row r="1783" spans="1:25" ht="15" customHeight="1" x14ac:dyDescent="0.35">
      <c r="A1783">
        <v>5</v>
      </c>
      <c r="B1783" s="50">
        <v>46273.71875</v>
      </c>
      <c r="C1783">
        <v>11708049</v>
      </c>
      <c r="D1783">
        <v>100006740880</v>
      </c>
      <c r="E1783" t="s">
        <v>1726</v>
      </c>
      <c r="F1783">
        <v>100</v>
      </c>
      <c r="G1783" t="s">
        <v>1745</v>
      </c>
      <c r="H1783" t="s">
        <v>1760</v>
      </c>
      <c r="I1783">
        <v>5997902</v>
      </c>
      <c r="J1783">
        <v>1</v>
      </c>
      <c r="K1783" t="s">
        <v>2121</v>
      </c>
      <c r="L1783" t="s">
        <v>2122</v>
      </c>
      <c r="N1783">
        <v>0</v>
      </c>
      <c r="O1783">
        <v>1</v>
      </c>
      <c r="P1783">
        <v>1</v>
      </c>
      <c r="Q1783">
        <v>1</v>
      </c>
      <c r="R1783">
        <v>0</v>
      </c>
      <c r="S1783">
        <v>0</v>
      </c>
      <c r="T1783">
        <v>0</v>
      </c>
      <c r="U1783" s="50">
        <v>46273.6562962963</v>
      </c>
      <c r="V1783" s="50">
        <v>46273.6562962963</v>
      </c>
      <c r="W1783" s="51">
        <v>46273</v>
      </c>
      <c r="X1783" t="s">
        <v>1747</v>
      </c>
      <c r="Y1783" t="s">
        <v>492</v>
      </c>
    </row>
    <row r="1784" spans="1:25" ht="15" customHeight="1" x14ac:dyDescent="0.35">
      <c r="A1784">
        <v>5</v>
      </c>
      <c r="B1784" s="50">
        <v>46273.71875</v>
      </c>
      <c r="C1784">
        <v>11708050</v>
      </c>
      <c r="D1784">
        <v>100006740880</v>
      </c>
      <c r="E1784" t="s">
        <v>1726</v>
      </c>
      <c r="F1784">
        <v>100</v>
      </c>
      <c r="G1784" t="s">
        <v>1745</v>
      </c>
      <c r="H1784" t="s">
        <v>1760</v>
      </c>
      <c r="I1784">
        <v>5997902</v>
      </c>
      <c r="J1784">
        <v>1</v>
      </c>
      <c r="K1784" t="s">
        <v>2173</v>
      </c>
      <c r="L1784" t="s">
        <v>2174</v>
      </c>
      <c r="N1784">
        <v>0</v>
      </c>
      <c r="O1784">
        <v>1</v>
      </c>
      <c r="P1784">
        <v>1</v>
      </c>
      <c r="Q1784">
        <v>1</v>
      </c>
      <c r="R1784">
        <v>0</v>
      </c>
      <c r="S1784">
        <v>0</v>
      </c>
      <c r="T1784">
        <v>0</v>
      </c>
      <c r="U1784" s="50">
        <v>46273.6562962963</v>
      </c>
      <c r="V1784" s="50">
        <v>46273.6562962963</v>
      </c>
      <c r="W1784" s="51">
        <v>46273</v>
      </c>
      <c r="X1784" t="s">
        <v>1747</v>
      </c>
      <c r="Y1784" t="s">
        <v>492</v>
      </c>
    </row>
    <row r="1785" spans="1:25" ht="15" customHeight="1" x14ac:dyDescent="0.35">
      <c r="A1785">
        <v>5</v>
      </c>
      <c r="B1785" s="50">
        <v>46273.71875</v>
      </c>
      <c r="C1785">
        <v>11708072</v>
      </c>
      <c r="D1785">
        <v>100006740888</v>
      </c>
      <c r="E1785" t="s">
        <v>1726</v>
      </c>
      <c r="F1785">
        <v>100</v>
      </c>
      <c r="G1785" t="s">
        <v>1745</v>
      </c>
      <c r="H1785" t="s">
        <v>1760</v>
      </c>
      <c r="I1785">
        <v>6008401</v>
      </c>
      <c r="J1785">
        <v>1</v>
      </c>
      <c r="K1785" t="s">
        <v>1999</v>
      </c>
      <c r="L1785" t="s">
        <v>2000</v>
      </c>
      <c r="N1785">
        <v>0</v>
      </c>
      <c r="O1785">
        <v>1</v>
      </c>
      <c r="P1785">
        <v>1</v>
      </c>
      <c r="Q1785">
        <v>1</v>
      </c>
      <c r="R1785">
        <v>0</v>
      </c>
      <c r="S1785">
        <v>0</v>
      </c>
      <c r="T1785">
        <v>0</v>
      </c>
      <c r="U1785" s="50">
        <v>46273.656307870369</v>
      </c>
      <c r="V1785" s="50">
        <v>46273.656307870369</v>
      </c>
      <c r="W1785" s="51">
        <v>46273</v>
      </c>
      <c r="X1785" t="s">
        <v>1747</v>
      </c>
      <c r="Y1785" t="s">
        <v>492</v>
      </c>
    </row>
    <row r="1786" spans="1:25" ht="15" customHeight="1" x14ac:dyDescent="0.35">
      <c r="A1786">
        <v>5</v>
      </c>
      <c r="B1786" s="50">
        <v>46273.71875</v>
      </c>
      <c r="C1786">
        <v>11708073</v>
      </c>
      <c r="D1786">
        <v>100006740888</v>
      </c>
      <c r="E1786" t="s">
        <v>1726</v>
      </c>
      <c r="F1786">
        <v>100</v>
      </c>
      <c r="G1786" t="s">
        <v>1745</v>
      </c>
      <c r="H1786" t="s">
        <v>1760</v>
      </c>
      <c r="I1786">
        <v>6008401</v>
      </c>
      <c r="J1786">
        <v>1</v>
      </c>
      <c r="K1786" t="s">
        <v>2091</v>
      </c>
      <c r="L1786" t="s">
        <v>2092</v>
      </c>
      <c r="N1786">
        <v>0</v>
      </c>
      <c r="O1786">
        <v>1</v>
      </c>
      <c r="P1786">
        <v>1</v>
      </c>
      <c r="Q1786">
        <v>1</v>
      </c>
      <c r="R1786">
        <v>0</v>
      </c>
      <c r="S1786">
        <v>0</v>
      </c>
      <c r="T1786">
        <v>0</v>
      </c>
      <c r="U1786" s="50">
        <v>46273.656307870369</v>
      </c>
      <c r="V1786" s="50">
        <v>46273.656307870369</v>
      </c>
      <c r="W1786" s="51">
        <v>46273</v>
      </c>
      <c r="X1786" t="s">
        <v>1747</v>
      </c>
      <c r="Y1786" t="s">
        <v>492</v>
      </c>
    </row>
    <row r="1787" spans="1:25" ht="15" customHeight="1" x14ac:dyDescent="0.35">
      <c r="A1787">
        <v>5</v>
      </c>
      <c r="B1787" s="50">
        <v>46273.71875</v>
      </c>
      <c r="C1787">
        <v>11708074</v>
      </c>
      <c r="D1787">
        <v>100006740888</v>
      </c>
      <c r="E1787" t="s">
        <v>1726</v>
      </c>
      <c r="F1787">
        <v>100</v>
      </c>
      <c r="G1787" t="s">
        <v>1745</v>
      </c>
      <c r="H1787" t="s">
        <v>1760</v>
      </c>
      <c r="I1787">
        <v>6008401</v>
      </c>
      <c r="J1787">
        <v>1</v>
      </c>
      <c r="K1787" t="s">
        <v>2099</v>
      </c>
      <c r="L1787" t="s">
        <v>2100</v>
      </c>
      <c r="N1787">
        <v>0</v>
      </c>
      <c r="O1787">
        <v>1</v>
      </c>
      <c r="P1787">
        <v>1</v>
      </c>
      <c r="Q1787">
        <v>1</v>
      </c>
      <c r="R1787">
        <v>0</v>
      </c>
      <c r="S1787">
        <v>0</v>
      </c>
      <c r="T1787">
        <v>0</v>
      </c>
      <c r="U1787" s="50">
        <v>46273.656307870369</v>
      </c>
      <c r="V1787" s="50">
        <v>46273.656307870369</v>
      </c>
      <c r="W1787" s="51">
        <v>46273</v>
      </c>
      <c r="X1787" t="s">
        <v>1747</v>
      </c>
      <c r="Y1787" t="s">
        <v>492</v>
      </c>
    </row>
    <row r="1788" spans="1:25" ht="15" customHeight="1" x14ac:dyDescent="0.35">
      <c r="A1788">
        <v>5</v>
      </c>
      <c r="B1788" s="50">
        <v>46273.71875</v>
      </c>
      <c r="C1788">
        <v>11708075</v>
      </c>
      <c r="D1788">
        <v>100006740888</v>
      </c>
      <c r="E1788" t="s">
        <v>1726</v>
      </c>
      <c r="F1788">
        <v>100</v>
      </c>
      <c r="G1788" t="s">
        <v>1745</v>
      </c>
      <c r="H1788" t="s">
        <v>1760</v>
      </c>
      <c r="I1788">
        <v>6008401</v>
      </c>
      <c r="J1788">
        <v>1</v>
      </c>
      <c r="K1788" t="s">
        <v>2175</v>
      </c>
      <c r="L1788" t="s">
        <v>2176</v>
      </c>
      <c r="N1788">
        <v>0</v>
      </c>
      <c r="O1788">
        <v>1</v>
      </c>
      <c r="P1788">
        <v>1</v>
      </c>
      <c r="Q1788">
        <v>1</v>
      </c>
      <c r="R1788">
        <v>0</v>
      </c>
      <c r="S1788">
        <v>0</v>
      </c>
      <c r="T1788">
        <v>0</v>
      </c>
      <c r="U1788" s="50">
        <v>46273.656307870369</v>
      </c>
      <c r="V1788" s="50">
        <v>46273.656307870369</v>
      </c>
      <c r="W1788" s="51">
        <v>46273</v>
      </c>
      <c r="X1788" t="s">
        <v>1747</v>
      </c>
      <c r="Y1788" t="s">
        <v>492</v>
      </c>
    </row>
    <row r="1789" spans="1:25" ht="15" customHeight="1" x14ac:dyDescent="0.35">
      <c r="A1789">
        <v>5</v>
      </c>
      <c r="B1789" s="50">
        <v>46273.71875</v>
      </c>
      <c r="C1789">
        <v>11708076</v>
      </c>
      <c r="D1789">
        <v>100006740888</v>
      </c>
      <c r="E1789" t="s">
        <v>1726</v>
      </c>
      <c r="F1789">
        <v>100</v>
      </c>
      <c r="G1789" t="s">
        <v>1745</v>
      </c>
      <c r="H1789" t="s">
        <v>1760</v>
      </c>
      <c r="I1789">
        <v>6008401</v>
      </c>
      <c r="J1789">
        <v>1</v>
      </c>
      <c r="K1789" t="s">
        <v>1979</v>
      </c>
      <c r="L1789" t="s">
        <v>1980</v>
      </c>
      <c r="N1789">
        <v>0</v>
      </c>
      <c r="O1789">
        <v>2</v>
      </c>
      <c r="P1789">
        <v>2</v>
      </c>
      <c r="Q1789">
        <v>2</v>
      </c>
      <c r="R1789">
        <v>0</v>
      </c>
      <c r="S1789">
        <v>0</v>
      </c>
      <c r="T1789">
        <v>0</v>
      </c>
      <c r="U1789" s="50">
        <v>46273.656307870369</v>
      </c>
      <c r="V1789" s="50">
        <v>46273.656307870369</v>
      </c>
      <c r="W1789" s="51">
        <v>46273</v>
      </c>
      <c r="X1789" t="s">
        <v>1747</v>
      </c>
      <c r="Y1789" t="s">
        <v>492</v>
      </c>
    </row>
    <row r="1790" spans="1:25" ht="15" customHeight="1" x14ac:dyDescent="0.35">
      <c r="A1790">
        <v>5</v>
      </c>
      <c r="B1790" s="50">
        <v>46273.71875</v>
      </c>
      <c r="C1790">
        <v>11708077</v>
      </c>
      <c r="D1790">
        <v>100006740889</v>
      </c>
      <c r="E1790" t="s">
        <v>1726</v>
      </c>
      <c r="F1790">
        <v>100</v>
      </c>
      <c r="G1790" t="s">
        <v>1745</v>
      </c>
      <c r="H1790" t="s">
        <v>1760</v>
      </c>
      <c r="I1790">
        <v>6010402</v>
      </c>
      <c r="J1790">
        <v>1</v>
      </c>
      <c r="K1790" t="s">
        <v>2177</v>
      </c>
      <c r="L1790" t="s">
        <v>2178</v>
      </c>
      <c r="N1790">
        <v>0</v>
      </c>
      <c r="O1790">
        <v>1</v>
      </c>
      <c r="P1790">
        <v>1</v>
      </c>
      <c r="Q1790">
        <v>1</v>
      </c>
      <c r="R1790">
        <v>0</v>
      </c>
      <c r="S1790">
        <v>0</v>
      </c>
      <c r="T1790">
        <v>0</v>
      </c>
      <c r="U1790" s="50">
        <v>46273.656307870369</v>
      </c>
      <c r="V1790" s="50">
        <v>46273.656307870369</v>
      </c>
      <c r="W1790" s="51">
        <v>46273</v>
      </c>
      <c r="X1790" t="s">
        <v>1747</v>
      </c>
      <c r="Y1790" t="s">
        <v>492</v>
      </c>
    </row>
    <row r="1791" spans="1:25" ht="15" customHeight="1" x14ac:dyDescent="0.35">
      <c r="A1791">
        <v>5</v>
      </c>
      <c r="B1791" s="50">
        <v>46273.71875</v>
      </c>
      <c r="C1791">
        <v>11708078</v>
      </c>
      <c r="D1791">
        <v>100006740889</v>
      </c>
      <c r="E1791" t="s">
        <v>1726</v>
      </c>
      <c r="F1791">
        <v>100</v>
      </c>
      <c r="G1791" t="s">
        <v>1745</v>
      </c>
      <c r="H1791" t="s">
        <v>1760</v>
      </c>
      <c r="I1791">
        <v>6010402</v>
      </c>
      <c r="J1791">
        <v>1</v>
      </c>
      <c r="K1791" t="s">
        <v>2053</v>
      </c>
      <c r="L1791" t="s">
        <v>2054</v>
      </c>
      <c r="N1791">
        <v>0</v>
      </c>
      <c r="O1791">
        <v>1</v>
      </c>
      <c r="P1791">
        <v>1</v>
      </c>
      <c r="Q1791">
        <v>1</v>
      </c>
      <c r="R1791">
        <v>0</v>
      </c>
      <c r="S1791">
        <v>0</v>
      </c>
      <c r="T1791">
        <v>0</v>
      </c>
      <c r="U1791" s="50">
        <v>46273.656307870369</v>
      </c>
      <c r="V1791" s="50">
        <v>46273.656307870369</v>
      </c>
      <c r="W1791" s="51">
        <v>46273</v>
      </c>
      <c r="X1791" t="s">
        <v>1747</v>
      </c>
      <c r="Y1791" t="s">
        <v>492</v>
      </c>
    </row>
    <row r="1792" spans="1:25" ht="15" customHeight="1" x14ac:dyDescent="0.35">
      <c r="A1792">
        <v>5</v>
      </c>
      <c r="B1792" s="50">
        <v>46273.71875</v>
      </c>
      <c r="C1792">
        <v>11708079</v>
      </c>
      <c r="D1792">
        <v>100006740889</v>
      </c>
      <c r="E1792" t="s">
        <v>1726</v>
      </c>
      <c r="F1792">
        <v>100</v>
      </c>
      <c r="G1792" t="s">
        <v>1745</v>
      </c>
      <c r="H1792" t="s">
        <v>1760</v>
      </c>
      <c r="I1792">
        <v>6010402</v>
      </c>
      <c r="J1792">
        <v>1</v>
      </c>
      <c r="K1792" t="s">
        <v>2179</v>
      </c>
      <c r="L1792" t="s">
        <v>2180</v>
      </c>
      <c r="N1792">
        <v>0</v>
      </c>
      <c r="O1792">
        <v>1</v>
      </c>
      <c r="P1792">
        <v>1</v>
      </c>
      <c r="Q1792">
        <v>1</v>
      </c>
      <c r="R1792">
        <v>0</v>
      </c>
      <c r="S1792">
        <v>0</v>
      </c>
      <c r="T1792">
        <v>0</v>
      </c>
      <c r="U1792" s="50">
        <v>46273.656307870369</v>
      </c>
      <c r="V1792" s="50">
        <v>46273.656307870369</v>
      </c>
      <c r="W1792" s="51">
        <v>46273</v>
      </c>
      <c r="X1792" t="s">
        <v>1747</v>
      </c>
      <c r="Y1792" t="s">
        <v>492</v>
      </c>
    </row>
    <row r="1793" spans="1:25" ht="15" customHeight="1" x14ac:dyDescent="0.35">
      <c r="A1793">
        <v>5</v>
      </c>
      <c r="B1793" s="50">
        <v>46273.71875</v>
      </c>
      <c r="C1793">
        <v>11708080</v>
      </c>
      <c r="D1793">
        <v>100006740889</v>
      </c>
      <c r="E1793" t="s">
        <v>1726</v>
      </c>
      <c r="F1793">
        <v>100</v>
      </c>
      <c r="G1793" t="s">
        <v>1745</v>
      </c>
      <c r="H1793" t="s">
        <v>1760</v>
      </c>
      <c r="I1793">
        <v>6010402</v>
      </c>
      <c r="J1793">
        <v>1</v>
      </c>
      <c r="K1793" t="s">
        <v>2079</v>
      </c>
      <c r="L1793" t="s">
        <v>2080</v>
      </c>
      <c r="N1793">
        <v>0</v>
      </c>
      <c r="O1793">
        <v>1</v>
      </c>
      <c r="P1793">
        <v>1</v>
      </c>
      <c r="Q1793">
        <v>1</v>
      </c>
      <c r="R1793">
        <v>0</v>
      </c>
      <c r="S1793">
        <v>0</v>
      </c>
      <c r="T1793">
        <v>0</v>
      </c>
      <c r="U1793" s="50">
        <v>46273.656307870369</v>
      </c>
      <c r="V1793" s="50">
        <v>46273.656307870369</v>
      </c>
      <c r="W1793" s="51">
        <v>46273</v>
      </c>
      <c r="X1793" t="s">
        <v>1747</v>
      </c>
      <c r="Y1793" t="s">
        <v>492</v>
      </c>
    </row>
    <row r="1794" spans="1:25" ht="15" customHeight="1" x14ac:dyDescent="0.35">
      <c r="A1794">
        <v>5</v>
      </c>
      <c r="B1794" s="50">
        <v>46273.71875</v>
      </c>
      <c r="C1794">
        <v>11708081</v>
      </c>
      <c r="D1794">
        <v>100006740889</v>
      </c>
      <c r="E1794" t="s">
        <v>1726</v>
      </c>
      <c r="F1794">
        <v>100</v>
      </c>
      <c r="G1794" t="s">
        <v>1745</v>
      </c>
      <c r="H1794" t="s">
        <v>1760</v>
      </c>
      <c r="I1794">
        <v>6010402</v>
      </c>
      <c r="J1794">
        <v>1</v>
      </c>
      <c r="K1794" t="s">
        <v>2081</v>
      </c>
      <c r="L1794" t="s">
        <v>2082</v>
      </c>
      <c r="N1794">
        <v>0</v>
      </c>
      <c r="O1794">
        <v>1</v>
      </c>
      <c r="P1794">
        <v>1</v>
      </c>
      <c r="Q1794">
        <v>1</v>
      </c>
      <c r="R1794">
        <v>0</v>
      </c>
      <c r="S1794">
        <v>0</v>
      </c>
      <c r="T1794">
        <v>0</v>
      </c>
      <c r="U1794" s="50">
        <v>46273.656307870369</v>
      </c>
      <c r="V1794" s="50">
        <v>46273.656307870369</v>
      </c>
      <c r="W1794" s="51">
        <v>46273</v>
      </c>
      <c r="X1794" t="s">
        <v>1747</v>
      </c>
      <c r="Y1794" t="s">
        <v>492</v>
      </c>
    </row>
    <row r="1795" spans="1:25" ht="15" customHeight="1" x14ac:dyDescent="0.35">
      <c r="A1795">
        <v>5</v>
      </c>
      <c r="B1795" s="50">
        <v>46273.71875</v>
      </c>
      <c r="C1795">
        <v>11708082</v>
      </c>
      <c r="D1795">
        <v>100006740889</v>
      </c>
      <c r="E1795" t="s">
        <v>1726</v>
      </c>
      <c r="F1795">
        <v>100</v>
      </c>
      <c r="G1795" t="s">
        <v>1745</v>
      </c>
      <c r="H1795" t="s">
        <v>1760</v>
      </c>
      <c r="I1795">
        <v>6010402</v>
      </c>
      <c r="J1795">
        <v>1</v>
      </c>
      <c r="K1795" t="s">
        <v>2181</v>
      </c>
      <c r="L1795" t="s">
        <v>2182</v>
      </c>
      <c r="N1795">
        <v>0</v>
      </c>
      <c r="O1795">
        <v>1</v>
      </c>
      <c r="P1795">
        <v>1</v>
      </c>
      <c r="Q1795">
        <v>1</v>
      </c>
      <c r="R1795">
        <v>0</v>
      </c>
      <c r="S1795">
        <v>0</v>
      </c>
      <c r="T1795">
        <v>0</v>
      </c>
      <c r="U1795" s="50">
        <v>46273.656307870369</v>
      </c>
      <c r="V1795" s="50">
        <v>46273.656307870369</v>
      </c>
      <c r="W1795" s="51">
        <v>46273</v>
      </c>
      <c r="X1795" t="s">
        <v>1747</v>
      </c>
      <c r="Y1795" t="s">
        <v>492</v>
      </c>
    </row>
    <row r="1796" spans="1:25" ht="15" customHeight="1" x14ac:dyDescent="0.35">
      <c r="A1796">
        <v>5</v>
      </c>
      <c r="B1796" s="50">
        <v>46273.71875</v>
      </c>
      <c r="C1796">
        <v>11708083</v>
      </c>
      <c r="D1796">
        <v>100006740889</v>
      </c>
      <c r="E1796" t="s">
        <v>1726</v>
      </c>
      <c r="F1796">
        <v>100</v>
      </c>
      <c r="G1796" t="s">
        <v>1745</v>
      </c>
      <c r="H1796" t="s">
        <v>1760</v>
      </c>
      <c r="I1796">
        <v>6010402</v>
      </c>
      <c r="J1796">
        <v>1</v>
      </c>
      <c r="K1796" t="s">
        <v>1973</v>
      </c>
      <c r="L1796" t="s">
        <v>1974</v>
      </c>
      <c r="N1796">
        <v>0</v>
      </c>
      <c r="O1796">
        <v>1</v>
      </c>
      <c r="P1796">
        <v>1</v>
      </c>
      <c r="Q1796">
        <v>1</v>
      </c>
      <c r="R1796">
        <v>0</v>
      </c>
      <c r="S1796">
        <v>0</v>
      </c>
      <c r="T1796">
        <v>0</v>
      </c>
      <c r="U1796" s="50">
        <v>46273.656307870369</v>
      </c>
      <c r="V1796" s="50">
        <v>46273.656307870369</v>
      </c>
      <c r="W1796" s="51">
        <v>46273</v>
      </c>
      <c r="X1796" t="s">
        <v>1747</v>
      </c>
      <c r="Y1796" t="s">
        <v>492</v>
      </c>
    </row>
    <row r="1797" spans="1:25" ht="15" customHeight="1" x14ac:dyDescent="0.35">
      <c r="A1797">
        <v>5</v>
      </c>
      <c r="B1797" s="50">
        <v>46273.71875</v>
      </c>
      <c r="C1797">
        <v>11708084</v>
      </c>
      <c r="D1797">
        <v>100006740889</v>
      </c>
      <c r="E1797" t="s">
        <v>1726</v>
      </c>
      <c r="F1797">
        <v>100</v>
      </c>
      <c r="G1797" t="s">
        <v>1745</v>
      </c>
      <c r="H1797" t="s">
        <v>1760</v>
      </c>
      <c r="I1797">
        <v>6010402</v>
      </c>
      <c r="J1797">
        <v>1</v>
      </c>
      <c r="K1797" t="s">
        <v>2087</v>
      </c>
      <c r="L1797" t="s">
        <v>2088</v>
      </c>
      <c r="N1797">
        <v>0</v>
      </c>
      <c r="O1797">
        <v>1</v>
      </c>
      <c r="P1797">
        <v>1</v>
      </c>
      <c r="Q1797">
        <v>1</v>
      </c>
      <c r="R1797">
        <v>0</v>
      </c>
      <c r="S1797">
        <v>0</v>
      </c>
      <c r="T1797">
        <v>0</v>
      </c>
      <c r="U1797" s="50">
        <v>46273.656307870369</v>
      </c>
      <c r="V1797" s="50">
        <v>46273.656307870369</v>
      </c>
      <c r="W1797" s="51">
        <v>46273</v>
      </c>
      <c r="X1797" t="s">
        <v>1747</v>
      </c>
      <c r="Y1797" t="s">
        <v>492</v>
      </c>
    </row>
    <row r="1798" spans="1:25" ht="15" customHeight="1" x14ac:dyDescent="0.35">
      <c r="A1798">
        <v>5</v>
      </c>
      <c r="B1798" s="50">
        <v>46273.71875</v>
      </c>
      <c r="C1798">
        <v>11708122</v>
      </c>
      <c r="D1798">
        <v>100006740904</v>
      </c>
      <c r="E1798" t="s">
        <v>1726</v>
      </c>
      <c r="F1798">
        <v>100</v>
      </c>
      <c r="G1798" t="s">
        <v>1745</v>
      </c>
      <c r="H1798" t="s">
        <v>1760</v>
      </c>
      <c r="I1798">
        <v>6013501</v>
      </c>
      <c r="J1798">
        <v>3</v>
      </c>
      <c r="K1798" t="s">
        <v>1855</v>
      </c>
      <c r="L1798" t="s">
        <v>1856</v>
      </c>
      <c r="N1798">
        <v>0</v>
      </c>
      <c r="O1798">
        <v>5</v>
      </c>
      <c r="P1798">
        <v>5</v>
      </c>
      <c r="Q1798">
        <v>5</v>
      </c>
      <c r="R1798">
        <v>0</v>
      </c>
      <c r="S1798">
        <v>0</v>
      </c>
      <c r="T1798">
        <v>0</v>
      </c>
      <c r="U1798" s="50">
        <v>46273.65697916667</v>
      </c>
      <c r="V1798" s="50">
        <v>46273.65697916667</v>
      </c>
      <c r="W1798" s="51">
        <v>46273</v>
      </c>
      <c r="X1798" t="s">
        <v>1747</v>
      </c>
      <c r="Y1798" t="s">
        <v>492</v>
      </c>
    </row>
    <row r="1799" spans="1:25" ht="15" customHeight="1" x14ac:dyDescent="0.35">
      <c r="A1799">
        <v>5</v>
      </c>
      <c r="B1799" s="50">
        <v>46273.71875</v>
      </c>
      <c r="C1799">
        <v>11708123</v>
      </c>
      <c r="D1799">
        <v>100006740904</v>
      </c>
      <c r="E1799" t="s">
        <v>1726</v>
      </c>
      <c r="F1799">
        <v>100</v>
      </c>
      <c r="G1799" t="s">
        <v>1745</v>
      </c>
      <c r="H1799" t="s">
        <v>1760</v>
      </c>
      <c r="I1799">
        <v>6013501</v>
      </c>
      <c r="J1799">
        <v>3</v>
      </c>
      <c r="K1799" t="s">
        <v>1845</v>
      </c>
      <c r="L1799" t="s">
        <v>1846</v>
      </c>
      <c r="N1799">
        <v>0</v>
      </c>
      <c r="O1799">
        <v>1</v>
      </c>
      <c r="P1799">
        <v>1</v>
      </c>
      <c r="Q1799">
        <v>1</v>
      </c>
      <c r="R1799">
        <v>0</v>
      </c>
      <c r="S1799">
        <v>0</v>
      </c>
      <c r="T1799">
        <v>0</v>
      </c>
      <c r="U1799" s="50">
        <v>46273.65697916667</v>
      </c>
      <c r="V1799" s="50">
        <v>46273.65697916667</v>
      </c>
      <c r="W1799" s="51">
        <v>46273</v>
      </c>
      <c r="X1799" t="s">
        <v>1747</v>
      </c>
      <c r="Y1799" t="s">
        <v>492</v>
      </c>
    </row>
    <row r="1800" spans="1:25" ht="15" customHeight="1" x14ac:dyDescent="0.35">
      <c r="A1800">
        <v>5</v>
      </c>
      <c r="B1800" s="50">
        <v>46273.71875</v>
      </c>
      <c r="C1800">
        <v>11708127</v>
      </c>
      <c r="D1800">
        <v>100006740906</v>
      </c>
      <c r="E1800" t="s">
        <v>1726</v>
      </c>
      <c r="F1800">
        <v>100</v>
      </c>
      <c r="G1800" t="s">
        <v>1745</v>
      </c>
      <c r="H1800" t="s">
        <v>1760</v>
      </c>
      <c r="I1800">
        <v>6013402</v>
      </c>
      <c r="J1800">
        <v>2</v>
      </c>
      <c r="K1800" t="s">
        <v>2183</v>
      </c>
      <c r="L1800" t="s">
        <v>2184</v>
      </c>
      <c r="N1800">
        <v>0</v>
      </c>
      <c r="O1800">
        <v>2</v>
      </c>
      <c r="P1800">
        <v>2</v>
      </c>
      <c r="Q1800">
        <v>2</v>
      </c>
      <c r="R1800">
        <v>0</v>
      </c>
      <c r="S1800">
        <v>0</v>
      </c>
      <c r="T1800">
        <v>0</v>
      </c>
      <c r="U1800" s="50">
        <v>46273.656990740739</v>
      </c>
      <c r="V1800" s="50">
        <v>46273.656990740739</v>
      </c>
      <c r="W1800" s="51">
        <v>46273</v>
      </c>
      <c r="X1800" t="s">
        <v>1747</v>
      </c>
      <c r="Y1800" t="s">
        <v>492</v>
      </c>
    </row>
    <row r="1801" spans="1:25" ht="15" customHeight="1" x14ac:dyDescent="0.35">
      <c r="A1801">
        <v>5</v>
      </c>
      <c r="B1801" s="50">
        <v>46273.71875</v>
      </c>
      <c r="C1801">
        <v>11708128</v>
      </c>
      <c r="D1801">
        <v>100006740906</v>
      </c>
      <c r="E1801" t="s">
        <v>1726</v>
      </c>
      <c r="F1801">
        <v>100</v>
      </c>
      <c r="G1801" t="s">
        <v>1745</v>
      </c>
      <c r="H1801" t="s">
        <v>1760</v>
      </c>
      <c r="I1801">
        <v>6013402</v>
      </c>
      <c r="J1801">
        <v>2</v>
      </c>
      <c r="K1801" t="s">
        <v>2185</v>
      </c>
      <c r="L1801" t="s">
        <v>2186</v>
      </c>
      <c r="N1801">
        <v>0</v>
      </c>
      <c r="O1801">
        <v>4</v>
      </c>
      <c r="P1801">
        <v>4</v>
      </c>
      <c r="Q1801">
        <v>4</v>
      </c>
      <c r="R1801">
        <v>0</v>
      </c>
      <c r="S1801">
        <v>0</v>
      </c>
      <c r="T1801">
        <v>0</v>
      </c>
      <c r="U1801" s="50">
        <v>46273.656990740739</v>
      </c>
      <c r="V1801" s="50">
        <v>46273.656990740739</v>
      </c>
      <c r="W1801" s="51">
        <v>46273</v>
      </c>
      <c r="X1801" t="s">
        <v>1747</v>
      </c>
      <c r="Y1801" t="s">
        <v>492</v>
      </c>
    </row>
    <row r="1802" spans="1:25" ht="15" customHeight="1" x14ac:dyDescent="0.35">
      <c r="A1802">
        <v>5</v>
      </c>
      <c r="B1802" s="50">
        <v>46273.71875</v>
      </c>
      <c r="C1802">
        <v>11708129</v>
      </c>
      <c r="D1802">
        <v>100006740907</v>
      </c>
      <c r="E1802" t="s">
        <v>1726</v>
      </c>
      <c r="F1802">
        <v>100</v>
      </c>
      <c r="G1802" t="s">
        <v>1745</v>
      </c>
      <c r="H1802" t="s">
        <v>1760</v>
      </c>
      <c r="I1802">
        <v>6013403</v>
      </c>
      <c r="J1802">
        <v>2</v>
      </c>
      <c r="K1802" t="s">
        <v>2187</v>
      </c>
      <c r="L1802" t="s">
        <v>2188</v>
      </c>
      <c r="N1802">
        <v>0</v>
      </c>
      <c r="O1802">
        <v>10</v>
      </c>
      <c r="P1802">
        <v>10</v>
      </c>
      <c r="Q1802">
        <v>10</v>
      </c>
      <c r="R1802">
        <v>0</v>
      </c>
      <c r="S1802">
        <v>0</v>
      </c>
      <c r="T1802">
        <v>0</v>
      </c>
      <c r="U1802" s="50">
        <v>46273.656990740739</v>
      </c>
      <c r="V1802" s="50">
        <v>46273.656990740739</v>
      </c>
      <c r="W1802" s="51">
        <v>46273</v>
      </c>
      <c r="X1802" t="s">
        <v>1747</v>
      </c>
      <c r="Y1802" t="s">
        <v>492</v>
      </c>
    </row>
    <row r="1803" spans="1:25" ht="15" customHeight="1" x14ac:dyDescent="0.35">
      <c r="A1803">
        <v>5</v>
      </c>
      <c r="B1803" s="50">
        <v>46273.71875</v>
      </c>
      <c r="C1803">
        <v>11708130</v>
      </c>
      <c r="D1803">
        <v>100006740908</v>
      </c>
      <c r="E1803" t="s">
        <v>1726</v>
      </c>
      <c r="F1803">
        <v>100</v>
      </c>
      <c r="G1803" t="s">
        <v>1745</v>
      </c>
      <c r="H1803" t="s">
        <v>1760</v>
      </c>
      <c r="I1803">
        <v>6013404</v>
      </c>
      <c r="J1803">
        <v>2</v>
      </c>
      <c r="K1803" t="s">
        <v>2187</v>
      </c>
      <c r="L1803" t="s">
        <v>2188</v>
      </c>
      <c r="N1803">
        <v>0</v>
      </c>
      <c r="O1803">
        <v>10</v>
      </c>
      <c r="P1803">
        <v>10</v>
      </c>
      <c r="Q1803">
        <v>10</v>
      </c>
      <c r="R1803">
        <v>0</v>
      </c>
      <c r="S1803">
        <v>0</v>
      </c>
      <c r="T1803">
        <v>0</v>
      </c>
      <c r="U1803" s="50">
        <v>46273.656990740739</v>
      </c>
      <c r="V1803" s="50">
        <v>46273.656990740739</v>
      </c>
      <c r="W1803" s="51">
        <v>46273</v>
      </c>
      <c r="X1803" t="s">
        <v>1747</v>
      </c>
      <c r="Y1803" t="s">
        <v>492</v>
      </c>
    </row>
    <row r="1804" spans="1:25" ht="15" customHeight="1" x14ac:dyDescent="0.35">
      <c r="A1804">
        <v>5</v>
      </c>
      <c r="B1804" s="50">
        <v>46273.71875</v>
      </c>
      <c r="C1804">
        <v>11708136</v>
      </c>
      <c r="D1804">
        <v>100006740914</v>
      </c>
      <c r="E1804" t="s">
        <v>1726</v>
      </c>
      <c r="F1804">
        <v>100</v>
      </c>
      <c r="G1804" t="s">
        <v>1745</v>
      </c>
      <c r="H1804" t="s">
        <v>1760</v>
      </c>
      <c r="I1804">
        <v>6015501</v>
      </c>
      <c r="J1804">
        <v>2</v>
      </c>
      <c r="K1804" t="s">
        <v>2189</v>
      </c>
      <c r="L1804" t="s">
        <v>2190</v>
      </c>
      <c r="N1804">
        <v>0</v>
      </c>
      <c r="O1804">
        <v>1</v>
      </c>
      <c r="P1804">
        <v>1</v>
      </c>
      <c r="Q1804">
        <v>1</v>
      </c>
      <c r="R1804">
        <v>0</v>
      </c>
      <c r="S1804">
        <v>0</v>
      </c>
      <c r="T1804">
        <v>0</v>
      </c>
      <c r="U1804" s="50">
        <v>46273.662546296298</v>
      </c>
      <c r="V1804" s="50">
        <v>46273.662546296298</v>
      </c>
      <c r="W1804" s="51">
        <v>46273</v>
      </c>
      <c r="X1804" t="s">
        <v>1747</v>
      </c>
      <c r="Y1804" t="s">
        <v>492</v>
      </c>
    </row>
    <row r="1805" spans="1:25" ht="15" customHeight="1" x14ac:dyDescent="0.35">
      <c r="A1805">
        <v>5</v>
      </c>
      <c r="B1805" s="50">
        <v>46273.71875</v>
      </c>
      <c r="C1805">
        <v>11708139</v>
      </c>
      <c r="D1805">
        <v>100006740917</v>
      </c>
      <c r="E1805" t="s">
        <v>1726</v>
      </c>
      <c r="F1805">
        <v>100</v>
      </c>
      <c r="G1805" t="s">
        <v>1745</v>
      </c>
      <c r="H1805" t="s">
        <v>1760</v>
      </c>
      <c r="I1805">
        <v>6014001</v>
      </c>
      <c r="J1805">
        <v>4</v>
      </c>
      <c r="K1805" t="s">
        <v>2191</v>
      </c>
      <c r="L1805" t="s">
        <v>2192</v>
      </c>
      <c r="N1805">
        <v>0</v>
      </c>
      <c r="O1805">
        <v>2</v>
      </c>
      <c r="P1805">
        <v>2</v>
      </c>
      <c r="Q1805">
        <v>2</v>
      </c>
      <c r="R1805">
        <v>0</v>
      </c>
      <c r="S1805">
        <v>0</v>
      </c>
      <c r="T1805">
        <v>0</v>
      </c>
      <c r="U1805" s="50">
        <v>46273.666006944448</v>
      </c>
      <c r="V1805" s="50">
        <v>46273.666006944448</v>
      </c>
      <c r="W1805" s="51">
        <v>46273</v>
      </c>
      <c r="X1805" t="s">
        <v>1747</v>
      </c>
      <c r="Y1805" t="s">
        <v>492</v>
      </c>
    </row>
    <row r="1806" spans="1:25" ht="15" customHeight="1" x14ac:dyDescent="0.35">
      <c r="A1806">
        <v>5</v>
      </c>
      <c r="B1806" s="50">
        <v>46273.71875</v>
      </c>
      <c r="C1806">
        <v>11708151</v>
      </c>
      <c r="D1806">
        <v>100006740920</v>
      </c>
      <c r="E1806" t="s">
        <v>1726</v>
      </c>
      <c r="F1806">
        <v>100</v>
      </c>
      <c r="G1806" t="s">
        <v>1745</v>
      </c>
      <c r="H1806" t="s">
        <v>1760</v>
      </c>
      <c r="I1806">
        <v>6014002</v>
      </c>
      <c r="J1806">
        <v>1</v>
      </c>
      <c r="K1806" t="s">
        <v>2193</v>
      </c>
      <c r="L1806" t="s">
        <v>2194</v>
      </c>
      <c r="N1806">
        <v>0</v>
      </c>
      <c r="O1806">
        <v>2</v>
      </c>
      <c r="P1806">
        <v>2</v>
      </c>
      <c r="Q1806">
        <v>2</v>
      </c>
      <c r="R1806">
        <v>0</v>
      </c>
      <c r="S1806">
        <v>0</v>
      </c>
      <c r="T1806">
        <v>0</v>
      </c>
      <c r="U1806" s="50">
        <v>46273.666018518517</v>
      </c>
      <c r="V1806" s="50">
        <v>46273.666018518517</v>
      </c>
      <c r="W1806" s="51">
        <v>46273</v>
      </c>
      <c r="X1806" t="s">
        <v>1747</v>
      </c>
      <c r="Y1806" t="s">
        <v>492</v>
      </c>
    </row>
    <row r="1807" spans="1:25" ht="15" customHeight="1" x14ac:dyDescent="0.35">
      <c r="A1807">
        <v>5</v>
      </c>
      <c r="B1807" s="50">
        <v>46273.71875</v>
      </c>
      <c r="C1807">
        <v>11708152</v>
      </c>
      <c r="D1807">
        <v>100006740920</v>
      </c>
      <c r="E1807" t="s">
        <v>1726</v>
      </c>
      <c r="F1807">
        <v>100</v>
      </c>
      <c r="G1807" t="s">
        <v>1745</v>
      </c>
      <c r="H1807" t="s">
        <v>1760</v>
      </c>
      <c r="I1807">
        <v>6014002</v>
      </c>
      <c r="J1807">
        <v>1</v>
      </c>
      <c r="K1807" t="s">
        <v>2141</v>
      </c>
      <c r="L1807" t="s">
        <v>2142</v>
      </c>
      <c r="N1807">
        <v>0</v>
      </c>
      <c r="O1807">
        <v>1</v>
      </c>
      <c r="P1807">
        <v>1</v>
      </c>
      <c r="Q1807">
        <v>1</v>
      </c>
      <c r="R1807">
        <v>0</v>
      </c>
      <c r="S1807">
        <v>0</v>
      </c>
      <c r="T1807">
        <v>0</v>
      </c>
      <c r="U1807" s="50">
        <v>46273.666018518517</v>
      </c>
      <c r="V1807" s="50">
        <v>46273.666018518517</v>
      </c>
      <c r="W1807" s="51">
        <v>46273</v>
      </c>
      <c r="X1807" t="s">
        <v>1747</v>
      </c>
      <c r="Y1807" t="s">
        <v>492</v>
      </c>
    </row>
    <row r="1808" spans="1:25" ht="15" customHeight="1" x14ac:dyDescent="0.35">
      <c r="A1808">
        <v>5</v>
      </c>
      <c r="B1808" s="50">
        <v>46273.71875</v>
      </c>
      <c r="C1808">
        <v>11708153</v>
      </c>
      <c r="D1808">
        <v>100006740920</v>
      </c>
      <c r="E1808" t="s">
        <v>1726</v>
      </c>
      <c r="F1808">
        <v>100</v>
      </c>
      <c r="G1808" t="s">
        <v>1745</v>
      </c>
      <c r="H1808" t="s">
        <v>1760</v>
      </c>
      <c r="I1808">
        <v>6014002</v>
      </c>
      <c r="J1808">
        <v>1</v>
      </c>
      <c r="K1808" t="s">
        <v>2195</v>
      </c>
      <c r="L1808" t="s">
        <v>2196</v>
      </c>
      <c r="N1808">
        <v>0</v>
      </c>
      <c r="O1808">
        <v>1</v>
      </c>
      <c r="P1808">
        <v>1</v>
      </c>
      <c r="Q1808">
        <v>1</v>
      </c>
      <c r="R1808">
        <v>0</v>
      </c>
      <c r="S1808">
        <v>0</v>
      </c>
      <c r="T1808">
        <v>0</v>
      </c>
      <c r="U1808" s="50">
        <v>46273.666018518517</v>
      </c>
      <c r="V1808" s="50">
        <v>46273.666018518517</v>
      </c>
      <c r="W1808" s="51">
        <v>46273</v>
      </c>
      <c r="X1808" t="s">
        <v>1747</v>
      </c>
      <c r="Y1808" t="s">
        <v>492</v>
      </c>
    </row>
    <row r="1809" spans="1:25" ht="15" customHeight="1" x14ac:dyDescent="0.35">
      <c r="A1809">
        <v>5</v>
      </c>
      <c r="B1809" s="50">
        <v>46273.71875</v>
      </c>
      <c r="C1809">
        <v>11708154</v>
      </c>
      <c r="D1809">
        <v>100006740920</v>
      </c>
      <c r="E1809" t="s">
        <v>1726</v>
      </c>
      <c r="F1809">
        <v>100</v>
      </c>
      <c r="G1809" t="s">
        <v>1745</v>
      </c>
      <c r="H1809" t="s">
        <v>1760</v>
      </c>
      <c r="I1809">
        <v>6014002</v>
      </c>
      <c r="J1809">
        <v>1</v>
      </c>
      <c r="K1809" t="s">
        <v>2113</v>
      </c>
      <c r="L1809" t="s">
        <v>2114</v>
      </c>
      <c r="N1809">
        <v>0</v>
      </c>
      <c r="O1809">
        <v>1</v>
      </c>
      <c r="P1809">
        <v>1</v>
      </c>
      <c r="Q1809">
        <v>1</v>
      </c>
      <c r="R1809">
        <v>0</v>
      </c>
      <c r="S1809">
        <v>0</v>
      </c>
      <c r="T1809">
        <v>0</v>
      </c>
      <c r="U1809" s="50">
        <v>46273.666018518517</v>
      </c>
      <c r="V1809" s="50">
        <v>46273.666018518517</v>
      </c>
      <c r="W1809" s="51">
        <v>46273</v>
      </c>
      <c r="X1809" t="s">
        <v>1747</v>
      </c>
      <c r="Y1809" t="s">
        <v>492</v>
      </c>
    </row>
    <row r="1810" spans="1:25" ht="15" customHeight="1" x14ac:dyDescent="0.35">
      <c r="A1810">
        <v>5</v>
      </c>
      <c r="B1810" s="50">
        <v>46273.71875</v>
      </c>
      <c r="C1810">
        <v>11708162</v>
      </c>
      <c r="D1810">
        <v>100006740925</v>
      </c>
      <c r="E1810" t="s">
        <v>1726</v>
      </c>
      <c r="F1810">
        <v>100</v>
      </c>
      <c r="G1810" t="s">
        <v>1745</v>
      </c>
      <c r="H1810" t="s">
        <v>1760</v>
      </c>
      <c r="I1810">
        <v>6017901</v>
      </c>
      <c r="J1810">
        <v>4</v>
      </c>
      <c r="K1810" t="s">
        <v>2197</v>
      </c>
      <c r="L1810" t="s">
        <v>2198</v>
      </c>
      <c r="N1810">
        <v>0</v>
      </c>
      <c r="O1810">
        <v>1</v>
      </c>
      <c r="P1810">
        <v>1</v>
      </c>
      <c r="Q1810">
        <v>1</v>
      </c>
      <c r="R1810">
        <v>0</v>
      </c>
      <c r="S1810">
        <v>0</v>
      </c>
      <c r="T1810">
        <v>0</v>
      </c>
      <c r="U1810" s="50">
        <v>46273.666712962957</v>
      </c>
      <c r="V1810" s="50">
        <v>46273.666712962957</v>
      </c>
      <c r="W1810" s="51">
        <v>46273</v>
      </c>
      <c r="X1810" t="s">
        <v>1747</v>
      </c>
      <c r="Y1810" t="s">
        <v>492</v>
      </c>
    </row>
    <row r="1811" spans="1:25" ht="15" customHeight="1" x14ac:dyDescent="0.35">
      <c r="A1811">
        <v>5</v>
      </c>
      <c r="B1811" s="50">
        <v>46273.71875</v>
      </c>
      <c r="C1811">
        <v>11708163</v>
      </c>
      <c r="D1811">
        <v>100006740925</v>
      </c>
      <c r="E1811" t="s">
        <v>1726</v>
      </c>
      <c r="F1811">
        <v>100</v>
      </c>
      <c r="G1811" t="s">
        <v>1745</v>
      </c>
      <c r="H1811" t="s">
        <v>1760</v>
      </c>
      <c r="I1811">
        <v>6017901</v>
      </c>
      <c r="J1811">
        <v>4</v>
      </c>
      <c r="K1811" t="s">
        <v>2191</v>
      </c>
      <c r="L1811" t="s">
        <v>2192</v>
      </c>
      <c r="N1811">
        <v>0</v>
      </c>
      <c r="O1811">
        <v>1</v>
      </c>
      <c r="P1811">
        <v>1</v>
      </c>
      <c r="Q1811">
        <v>1</v>
      </c>
      <c r="R1811">
        <v>0</v>
      </c>
      <c r="S1811">
        <v>0</v>
      </c>
      <c r="T1811">
        <v>0</v>
      </c>
      <c r="U1811" s="50">
        <v>46273.666712962957</v>
      </c>
      <c r="V1811" s="50">
        <v>46273.666712962957</v>
      </c>
      <c r="W1811" s="51">
        <v>46273</v>
      </c>
      <c r="X1811" t="s">
        <v>1747</v>
      </c>
      <c r="Y1811" t="s">
        <v>492</v>
      </c>
    </row>
    <row r="1812" spans="1:25" ht="15" customHeight="1" x14ac:dyDescent="0.35">
      <c r="A1812">
        <v>5</v>
      </c>
      <c r="B1812" s="50">
        <v>46273.71875</v>
      </c>
      <c r="C1812">
        <v>11708164</v>
      </c>
      <c r="D1812">
        <v>100006740925</v>
      </c>
      <c r="E1812" t="s">
        <v>1726</v>
      </c>
      <c r="F1812">
        <v>100</v>
      </c>
      <c r="G1812" t="s">
        <v>1745</v>
      </c>
      <c r="H1812" t="s">
        <v>1760</v>
      </c>
      <c r="I1812">
        <v>6017901</v>
      </c>
      <c r="J1812">
        <v>4</v>
      </c>
      <c r="K1812" t="s">
        <v>2199</v>
      </c>
      <c r="L1812" t="s">
        <v>2200</v>
      </c>
      <c r="N1812">
        <v>0</v>
      </c>
      <c r="O1812">
        <v>1</v>
      </c>
      <c r="P1812">
        <v>1</v>
      </c>
      <c r="Q1812">
        <v>1</v>
      </c>
      <c r="R1812">
        <v>0</v>
      </c>
      <c r="S1812">
        <v>0</v>
      </c>
      <c r="T1812">
        <v>0</v>
      </c>
      <c r="U1812" s="50">
        <v>46273.666712962957</v>
      </c>
      <c r="V1812" s="50">
        <v>46273.666712962957</v>
      </c>
      <c r="W1812" s="51">
        <v>46273</v>
      </c>
      <c r="X1812" t="s">
        <v>1747</v>
      </c>
      <c r="Y1812" t="s">
        <v>492</v>
      </c>
    </row>
    <row r="1813" spans="1:25" ht="15" customHeight="1" x14ac:dyDescent="0.35">
      <c r="A1813">
        <v>5</v>
      </c>
      <c r="B1813" s="50">
        <v>46273.71875</v>
      </c>
      <c r="C1813">
        <v>11708165</v>
      </c>
      <c r="D1813">
        <v>100006740925</v>
      </c>
      <c r="E1813" t="s">
        <v>1726</v>
      </c>
      <c r="F1813">
        <v>100</v>
      </c>
      <c r="G1813" t="s">
        <v>1745</v>
      </c>
      <c r="H1813" t="s">
        <v>1760</v>
      </c>
      <c r="I1813">
        <v>6017901</v>
      </c>
      <c r="J1813">
        <v>4</v>
      </c>
      <c r="K1813" t="s">
        <v>2201</v>
      </c>
      <c r="L1813" t="s">
        <v>2202</v>
      </c>
      <c r="N1813">
        <v>0</v>
      </c>
      <c r="O1813">
        <v>1</v>
      </c>
      <c r="P1813">
        <v>1</v>
      </c>
      <c r="Q1813">
        <v>1</v>
      </c>
      <c r="R1813">
        <v>0</v>
      </c>
      <c r="S1813">
        <v>0</v>
      </c>
      <c r="T1813">
        <v>0</v>
      </c>
      <c r="U1813" s="50">
        <v>46273.666712962957</v>
      </c>
      <c r="V1813" s="50">
        <v>46273.666712962957</v>
      </c>
      <c r="W1813" s="51">
        <v>46273</v>
      </c>
      <c r="X1813" t="s">
        <v>1747</v>
      </c>
      <c r="Y1813" t="s">
        <v>492</v>
      </c>
    </row>
    <row r="1814" spans="1:25" ht="15" customHeight="1" x14ac:dyDescent="0.35">
      <c r="A1814">
        <v>5</v>
      </c>
      <c r="B1814" s="50">
        <v>46273.71875</v>
      </c>
      <c r="C1814">
        <v>11708186</v>
      </c>
      <c r="D1814">
        <v>100006740929</v>
      </c>
      <c r="E1814" t="s">
        <v>1726</v>
      </c>
      <c r="F1814">
        <v>100</v>
      </c>
      <c r="G1814" t="s">
        <v>1745</v>
      </c>
      <c r="H1814" t="s">
        <v>1760</v>
      </c>
      <c r="I1814">
        <v>6017601</v>
      </c>
      <c r="J1814">
        <v>2</v>
      </c>
      <c r="K1814" t="s">
        <v>2203</v>
      </c>
      <c r="L1814" t="s">
        <v>2204</v>
      </c>
      <c r="N1814">
        <v>0</v>
      </c>
      <c r="O1814">
        <v>1</v>
      </c>
      <c r="P1814">
        <v>1</v>
      </c>
      <c r="Q1814">
        <v>1</v>
      </c>
      <c r="R1814">
        <v>0</v>
      </c>
      <c r="S1814">
        <v>0</v>
      </c>
      <c r="T1814">
        <v>0</v>
      </c>
      <c r="U1814" s="50">
        <v>46273.666724537034</v>
      </c>
      <c r="V1814" s="50">
        <v>46273.666724537034</v>
      </c>
      <c r="W1814" s="51">
        <v>46273</v>
      </c>
      <c r="X1814" t="s">
        <v>1747</v>
      </c>
      <c r="Y1814" t="s">
        <v>492</v>
      </c>
    </row>
    <row r="1815" spans="1:25" ht="15" customHeight="1" x14ac:dyDescent="0.35">
      <c r="A1815">
        <v>5</v>
      </c>
      <c r="B1815" s="50">
        <v>46273.71875</v>
      </c>
      <c r="C1815">
        <v>11708187</v>
      </c>
      <c r="D1815">
        <v>100006740930</v>
      </c>
      <c r="E1815" t="s">
        <v>1726</v>
      </c>
      <c r="F1815">
        <v>100</v>
      </c>
      <c r="G1815" t="s">
        <v>1745</v>
      </c>
      <c r="H1815" t="s">
        <v>1760</v>
      </c>
      <c r="I1815">
        <v>6017602</v>
      </c>
      <c r="J1815">
        <v>2</v>
      </c>
      <c r="K1815" t="s">
        <v>2205</v>
      </c>
      <c r="L1815" t="s">
        <v>2206</v>
      </c>
      <c r="N1815">
        <v>0</v>
      </c>
      <c r="O1815">
        <v>2</v>
      </c>
      <c r="P1815">
        <v>2</v>
      </c>
      <c r="Q1815">
        <v>2</v>
      </c>
      <c r="R1815">
        <v>0</v>
      </c>
      <c r="S1815">
        <v>0</v>
      </c>
      <c r="T1815">
        <v>0</v>
      </c>
      <c r="U1815" s="50">
        <v>46273.666724537034</v>
      </c>
      <c r="V1815" s="50">
        <v>46273.666724537034</v>
      </c>
      <c r="W1815" s="51">
        <v>46273</v>
      </c>
      <c r="X1815" t="s">
        <v>1747</v>
      </c>
      <c r="Y1815" t="s">
        <v>492</v>
      </c>
    </row>
    <row r="1816" spans="1:25" ht="15" customHeight="1" x14ac:dyDescent="0.35">
      <c r="A1816">
        <v>5</v>
      </c>
      <c r="B1816" s="50">
        <v>46273.71875</v>
      </c>
      <c r="C1816">
        <v>11708188</v>
      </c>
      <c r="D1816">
        <v>100006740931</v>
      </c>
      <c r="E1816" t="s">
        <v>1726</v>
      </c>
      <c r="F1816">
        <v>100</v>
      </c>
      <c r="G1816" t="s">
        <v>1745</v>
      </c>
      <c r="H1816" t="s">
        <v>1760</v>
      </c>
      <c r="I1816">
        <v>6017603</v>
      </c>
      <c r="J1816">
        <v>2</v>
      </c>
      <c r="K1816" t="s">
        <v>2205</v>
      </c>
      <c r="L1816" t="s">
        <v>2206</v>
      </c>
      <c r="N1816">
        <v>0</v>
      </c>
      <c r="O1816">
        <v>2</v>
      </c>
      <c r="P1816">
        <v>2</v>
      </c>
      <c r="Q1816">
        <v>2</v>
      </c>
      <c r="R1816">
        <v>0</v>
      </c>
      <c r="S1816">
        <v>0</v>
      </c>
      <c r="T1816">
        <v>0</v>
      </c>
      <c r="U1816" s="50">
        <v>46273.666724537034</v>
      </c>
      <c r="V1816" s="50">
        <v>46273.666724537034</v>
      </c>
      <c r="W1816" s="51">
        <v>46273</v>
      </c>
      <c r="X1816" t="s">
        <v>1747</v>
      </c>
      <c r="Y1816" t="s">
        <v>492</v>
      </c>
    </row>
    <row r="1817" spans="1:25" ht="15" customHeight="1" x14ac:dyDescent="0.35">
      <c r="A1817">
        <v>5</v>
      </c>
      <c r="B1817" s="50">
        <v>46273.71875</v>
      </c>
      <c r="C1817">
        <v>11708189</v>
      </c>
      <c r="D1817">
        <v>100006740932</v>
      </c>
      <c r="E1817" t="s">
        <v>1726</v>
      </c>
      <c r="F1817">
        <v>100</v>
      </c>
      <c r="G1817" t="s">
        <v>1745</v>
      </c>
      <c r="H1817" t="s">
        <v>1760</v>
      </c>
      <c r="I1817">
        <v>6017902</v>
      </c>
      <c r="J1817">
        <v>1</v>
      </c>
      <c r="K1817" t="s">
        <v>2083</v>
      </c>
      <c r="L1817" t="s">
        <v>2084</v>
      </c>
      <c r="N1817">
        <v>0</v>
      </c>
      <c r="O1817">
        <v>1</v>
      </c>
      <c r="P1817">
        <v>1</v>
      </c>
      <c r="Q1817">
        <v>1</v>
      </c>
      <c r="R1817">
        <v>0</v>
      </c>
      <c r="S1817">
        <v>0</v>
      </c>
      <c r="T1817">
        <v>0</v>
      </c>
      <c r="U1817" s="50">
        <v>46273.666724537034</v>
      </c>
      <c r="V1817" s="50">
        <v>46273.666724537034</v>
      </c>
      <c r="W1817" s="51">
        <v>46273</v>
      </c>
      <c r="X1817" t="s">
        <v>1747</v>
      </c>
      <c r="Y1817" t="s">
        <v>492</v>
      </c>
    </row>
    <row r="1818" spans="1:25" ht="15" customHeight="1" x14ac:dyDescent="0.35">
      <c r="A1818">
        <v>5</v>
      </c>
      <c r="B1818" s="50">
        <v>46273.71875</v>
      </c>
      <c r="C1818">
        <v>11708190</v>
      </c>
      <c r="D1818">
        <v>100006740932</v>
      </c>
      <c r="E1818" t="s">
        <v>1726</v>
      </c>
      <c r="F1818">
        <v>100</v>
      </c>
      <c r="G1818" t="s">
        <v>1745</v>
      </c>
      <c r="H1818" t="s">
        <v>1760</v>
      </c>
      <c r="I1818">
        <v>6017902</v>
      </c>
      <c r="J1818">
        <v>1</v>
      </c>
      <c r="K1818" t="s">
        <v>2207</v>
      </c>
      <c r="L1818" t="s">
        <v>2208</v>
      </c>
      <c r="N1818">
        <v>0</v>
      </c>
      <c r="O1818">
        <v>1</v>
      </c>
      <c r="P1818">
        <v>1</v>
      </c>
      <c r="Q1818">
        <v>1</v>
      </c>
      <c r="R1818">
        <v>0</v>
      </c>
      <c r="S1818">
        <v>0</v>
      </c>
      <c r="T1818">
        <v>0</v>
      </c>
      <c r="U1818" s="50">
        <v>46273.666724537034</v>
      </c>
      <c r="V1818" s="50">
        <v>46273.666724537034</v>
      </c>
      <c r="W1818" s="51">
        <v>46273</v>
      </c>
      <c r="X1818" t="s">
        <v>1747</v>
      </c>
      <c r="Y1818" t="s">
        <v>492</v>
      </c>
    </row>
    <row r="1819" spans="1:25" ht="15" customHeight="1" x14ac:dyDescent="0.35">
      <c r="A1819">
        <v>5</v>
      </c>
      <c r="B1819" s="50">
        <v>46273.71875</v>
      </c>
      <c r="C1819">
        <v>11708191</v>
      </c>
      <c r="D1819">
        <v>100006740932</v>
      </c>
      <c r="E1819" t="s">
        <v>1726</v>
      </c>
      <c r="F1819">
        <v>100</v>
      </c>
      <c r="G1819" t="s">
        <v>1745</v>
      </c>
      <c r="H1819" t="s">
        <v>1760</v>
      </c>
      <c r="I1819">
        <v>6017902</v>
      </c>
      <c r="J1819">
        <v>1</v>
      </c>
      <c r="K1819" t="s">
        <v>2209</v>
      </c>
      <c r="L1819" t="s">
        <v>2210</v>
      </c>
      <c r="N1819">
        <v>0</v>
      </c>
      <c r="O1819">
        <v>2</v>
      </c>
      <c r="P1819">
        <v>2</v>
      </c>
      <c r="Q1819">
        <v>2</v>
      </c>
      <c r="R1819">
        <v>0</v>
      </c>
      <c r="S1819">
        <v>0</v>
      </c>
      <c r="T1819">
        <v>0</v>
      </c>
      <c r="U1819" s="50">
        <v>46273.666724537034</v>
      </c>
      <c r="V1819" s="50">
        <v>46273.666724537034</v>
      </c>
      <c r="W1819" s="51">
        <v>46273</v>
      </c>
      <c r="X1819" t="s">
        <v>1747</v>
      </c>
      <c r="Y1819" t="s">
        <v>492</v>
      </c>
    </row>
    <row r="1820" spans="1:25" ht="15" customHeight="1" x14ac:dyDescent="0.35">
      <c r="A1820">
        <v>5</v>
      </c>
      <c r="B1820" s="50">
        <v>46273.71875</v>
      </c>
      <c r="C1820">
        <v>11708192</v>
      </c>
      <c r="D1820">
        <v>100006740932</v>
      </c>
      <c r="E1820" t="s">
        <v>1726</v>
      </c>
      <c r="F1820">
        <v>100</v>
      </c>
      <c r="G1820" t="s">
        <v>1745</v>
      </c>
      <c r="H1820" t="s">
        <v>1760</v>
      </c>
      <c r="I1820">
        <v>6017902</v>
      </c>
      <c r="J1820">
        <v>1</v>
      </c>
      <c r="K1820" t="s">
        <v>2025</v>
      </c>
      <c r="L1820" t="s">
        <v>2026</v>
      </c>
      <c r="N1820">
        <v>0</v>
      </c>
      <c r="O1820">
        <v>2</v>
      </c>
      <c r="P1820">
        <v>2</v>
      </c>
      <c r="Q1820">
        <v>2</v>
      </c>
      <c r="R1820">
        <v>0</v>
      </c>
      <c r="S1820">
        <v>0</v>
      </c>
      <c r="T1820">
        <v>0</v>
      </c>
      <c r="U1820" s="50">
        <v>46273.666724537034</v>
      </c>
      <c r="V1820" s="50">
        <v>46273.666724537034</v>
      </c>
      <c r="W1820" s="51">
        <v>46273</v>
      </c>
      <c r="X1820" t="s">
        <v>1747</v>
      </c>
      <c r="Y1820" t="s">
        <v>492</v>
      </c>
    </row>
    <row r="1821" spans="1:25" ht="15" customHeight="1" x14ac:dyDescent="0.35">
      <c r="A1821">
        <v>5</v>
      </c>
      <c r="B1821" s="50">
        <v>46273.71875</v>
      </c>
      <c r="C1821">
        <v>11708193</v>
      </c>
      <c r="D1821">
        <v>100006740932</v>
      </c>
      <c r="E1821" t="s">
        <v>1726</v>
      </c>
      <c r="F1821">
        <v>100</v>
      </c>
      <c r="G1821" t="s">
        <v>1745</v>
      </c>
      <c r="H1821" t="s">
        <v>1760</v>
      </c>
      <c r="I1821">
        <v>6017902</v>
      </c>
      <c r="J1821">
        <v>1</v>
      </c>
      <c r="K1821" t="s">
        <v>2061</v>
      </c>
      <c r="L1821" t="s">
        <v>2062</v>
      </c>
      <c r="N1821">
        <v>0</v>
      </c>
      <c r="O1821">
        <v>1</v>
      </c>
      <c r="P1821">
        <v>1</v>
      </c>
      <c r="Q1821">
        <v>1</v>
      </c>
      <c r="R1821">
        <v>0</v>
      </c>
      <c r="S1821">
        <v>0</v>
      </c>
      <c r="T1821">
        <v>0</v>
      </c>
      <c r="U1821" s="50">
        <v>46273.666724537034</v>
      </c>
      <c r="V1821" s="50">
        <v>46273.666724537034</v>
      </c>
      <c r="W1821" s="51">
        <v>46273</v>
      </c>
      <c r="X1821" t="s">
        <v>1747</v>
      </c>
      <c r="Y1821" t="s">
        <v>492</v>
      </c>
    </row>
    <row r="1822" spans="1:25" ht="15" customHeight="1" x14ac:dyDescent="0.35">
      <c r="A1822">
        <v>5</v>
      </c>
      <c r="B1822" s="50">
        <v>46273.71875</v>
      </c>
      <c r="C1822">
        <v>11708194</v>
      </c>
      <c r="D1822">
        <v>100006740932</v>
      </c>
      <c r="E1822" t="s">
        <v>1726</v>
      </c>
      <c r="F1822">
        <v>100</v>
      </c>
      <c r="G1822" t="s">
        <v>1745</v>
      </c>
      <c r="H1822" t="s">
        <v>1760</v>
      </c>
      <c r="I1822">
        <v>6017902</v>
      </c>
      <c r="J1822">
        <v>1</v>
      </c>
      <c r="K1822" t="s">
        <v>1979</v>
      </c>
      <c r="L1822" t="s">
        <v>1980</v>
      </c>
      <c r="N1822">
        <v>0</v>
      </c>
      <c r="O1822">
        <v>1</v>
      </c>
      <c r="P1822">
        <v>1</v>
      </c>
      <c r="Q1822">
        <v>1</v>
      </c>
      <c r="R1822">
        <v>0</v>
      </c>
      <c r="S1822">
        <v>0</v>
      </c>
      <c r="T1822">
        <v>0</v>
      </c>
      <c r="U1822" s="50">
        <v>46273.666724537034</v>
      </c>
      <c r="V1822" s="50">
        <v>46273.666724537034</v>
      </c>
      <c r="W1822" s="51">
        <v>46273</v>
      </c>
      <c r="X1822" t="s">
        <v>1747</v>
      </c>
      <c r="Y1822" t="s">
        <v>492</v>
      </c>
    </row>
    <row r="1823" spans="1:25" ht="15" customHeight="1" x14ac:dyDescent="0.35">
      <c r="A1823">
        <v>5</v>
      </c>
      <c r="B1823" s="50">
        <v>46273.71875</v>
      </c>
      <c r="C1823">
        <v>11708210</v>
      </c>
      <c r="D1823">
        <v>100006740942</v>
      </c>
      <c r="E1823" t="s">
        <v>1726</v>
      </c>
      <c r="F1823">
        <v>100</v>
      </c>
      <c r="G1823" t="s">
        <v>1745</v>
      </c>
      <c r="H1823" t="s">
        <v>1760</v>
      </c>
      <c r="I1823">
        <v>6018001</v>
      </c>
      <c r="J1823">
        <v>2</v>
      </c>
      <c r="K1823" t="s">
        <v>2211</v>
      </c>
      <c r="L1823" t="s">
        <v>2212</v>
      </c>
      <c r="N1823">
        <v>0</v>
      </c>
      <c r="O1823">
        <v>9</v>
      </c>
      <c r="P1823">
        <v>9</v>
      </c>
      <c r="Q1823">
        <v>9</v>
      </c>
      <c r="R1823">
        <v>0</v>
      </c>
      <c r="S1823">
        <v>0</v>
      </c>
      <c r="T1823">
        <v>0</v>
      </c>
      <c r="U1823" s="50">
        <v>46273.66810185185</v>
      </c>
      <c r="V1823" s="50">
        <v>46273.66810185185</v>
      </c>
      <c r="W1823" s="51">
        <v>46273</v>
      </c>
      <c r="X1823" t="s">
        <v>1747</v>
      </c>
      <c r="Y1823" t="s">
        <v>492</v>
      </c>
    </row>
    <row r="1824" spans="1:25" ht="15" customHeight="1" x14ac:dyDescent="0.35">
      <c r="A1824">
        <v>5</v>
      </c>
      <c r="B1824" s="50">
        <v>46273.71875</v>
      </c>
      <c r="C1824">
        <v>11708211</v>
      </c>
      <c r="D1824">
        <v>100006740943</v>
      </c>
      <c r="E1824" t="s">
        <v>1726</v>
      </c>
      <c r="F1824">
        <v>100</v>
      </c>
      <c r="G1824" t="s">
        <v>1745</v>
      </c>
      <c r="H1824" t="s">
        <v>1760</v>
      </c>
      <c r="I1824">
        <v>6018002</v>
      </c>
      <c r="J1824">
        <v>2</v>
      </c>
      <c r="K1824" t="s">
        <v>2211</v>
      </c>
      <c r="L1824" t="s">
        <v>2212</v>
      </c>
      <c r="N1824">
        <v>0</v>
      </c>
      <c r="O1824">
        <v>9</v>
      </c>
      <c r="P1824">
        <v>9</v>
      </c>
      <c r="Q1824">
        <v>9</v>
      </c>
      <c r="R1824">
        <v>0</v>
      </c>
      <c r="S1824">
        <v>0</v>
      </c>
      <c r="T1824">
        <v>0</v>
      </c>
      <c r="U1824" s="50">
        <v>46273.66810185185</v>
      </c>
      <c r="V1824" s="50">
        <v>46273.66810185185</v>
      </c>
      <c r="W1824" s="51">
        <v>46273</v>
      </c>
      <c r="X1824" t="s">
        <v>1747</v>
      </c>
      <c r="Y1824" t="s">
        <v>492</v>
      </c>
    </row>
    <row r="1825" spans="1:25" ht="15" customHeight="1" x14ac:dyDescent="0.35">
      <c r="A1825">
        <v>5</v>
      </c>
      <c r="B1825" s="50">
        <v>46273.71875</v>
      </c>
      <c r="C1825">
        <v>11708212</v>
      </c>
      <c r="D1825">
        <v>100006740944</v>
      </c>
      <c r="E1825" t="s">
        <v>1726</v>
      </c>
      <c r="F1825">
        <v>100</v>
      </c>
      <c r="G1825" t="s">
        <v>1745</v>
      </c>
      <c r="H1825" t="s">
        <v>1760</v>
      </c>
      <c r="I1825">
        <v>6018003</v>
      </c>
      <c r="J1825">
        <v>2</v>
      </c>
      <c r="K1825" t="s">
        <v>2211</v>
      </c>
      <c r="L1825" t="s">
        <v>2212</v>
      </c>
      <c r="N1825">
        <v>0</v>
      </c>
      <c r="O1825">
        <v>8</v>
      </c>
      <c r="P1825">
        <v>8</v>
      </c>
      <c r="Q1825">
        <v>8</v>
      </c>
      <c r="R1825">
        <v>0</v>
      </c>
      <c r="S1825">
        <v>0</v>
      </c>
      <c r="T1825">
        <v>0</v>
      </c>
      <c r="U1825" s="50">
        <v>46273.66810185185</v>
      </c>
      <c r="V1825" s="50">
        <v>46273.66810185185</v>
      </c>
      <c r="W1825" s="51">
        <v>46273</v>
      </c>
      <c r="X1825" t="s">
        <v>1747</v>
      </c>
      <c r="Y1825" t="s">
        <v>492</v>
      </c>
    </row>
    <row r="1826" spans="1:25" ht="15" customHeight="1" x14ac:dyDescent="0.35">
      <c r="A1826">
        <v>5</v>
      </c>
      <c r="B1826" s="50">
        <v>46273.71875</v>
      </c>
      <c r="C1826">
        <v>11708223</v>
      </c>
      <c r="D1826">
        <v>100006740952</v>
      </c>
      <c r="E1826" t="s">
        <v>1726</v>
      </c>
      <c r="F1826">
        <v>100</v>
      </c>
      <c r="G1826" t="s">
        <v>1745</v>
      </c>
      <c r="H1826" t="s">
        <v>1760</v>
      </c>
      <c r="I1826">
        <v>6020301</v>
      </c>
      <c r="J1826">
        <v>3</v>
      </c>
      <c r="K1826" t="s">
        <v>1809</v>
      </c>
      <c r="L1826" t="s">
        <v>1810</v>
      </c>
      <c r="N1826">
        <v>0</v>
      </c>
      <c r="O1826">
        <v>1</v>
      </c>
      <c r="P1826">
        <v>1</v>
      </c>
      <c r="Q1826">
        <v>1</v>
      </c>
      <c r="R1826">
        <v>0</v>
      </c>
      <c r="S1826">
        <v>0</v>
      </c>
      <c r="T1826">
        <v>0</v>
      </c>
      <c r="U1826" s="50">
        <v>46273.6715625</v>
      </c>
      <c r="V1826" s="50">
        <v>46273.6715625</v>
      </c>
      <c r="W1826" s="51">
        <v>46273</v>
      </c>
      <c r="X1826" t="s">
        <v>1747</v>
      </c>
      <c r="Y1826" t="s">
        <v>492</v>
      </c>
    </row>
    <row r="1827" spans="1:25" ht="15" customHeight="1" x14ac:dyDescent="0.35">
      <c r="A1827">
        <v>5</v>
      </c>
      <c r="B1827" s="50">
        <v>46273.71875</v>
      </c>
      <c r="C1827">
        <v>11708224</v>
      </c>
      <c r="D1827">
        <v>100006740953</v>
      </c>
      <c r="E1827" t="s">
        <v>1726</v>
      </c>
      <c r="F1827">
        <v>100</v>
      </c>
      <c r="G1827" t="s">
        <v>1745</v>
      </c>
      <c r="H1827" t="s">
        <v>1760</v>
      </c>
      <c r="I1827">
        <v>6020701</v>
      </c>
      <c r="J1827">
        <v>4</v>
      </c>
      <c r="K1827" t="s">
        <v>2213</v>
      </c>
      <c r="L1827" t="s">
        <v>2214</v>
      </c>
      <c r="N1827">
        <v>0</v>
      </c>
      <c r="O1827">
        <v>1</v>
      </c>
      <c r="P1827">
        <v>1</v>
      </c>
      <c r="Q1827">
        <v>1</v>
      </c>
      <c r="R1827">
        <v>0</v>
      </c>
      <c r="S1827">
        <v>0</v>
      </c>
      <c r="T1827">
        <v>0</v>
      </c>
      <c r="U1827" s="50">
        <v>46273.671574074076</v>
      </c>
      <c r="V1827" s="50">
        <v>46273.671574074076</v>
      </c>
      <c r="W1827" s="51">
        <v>46273</v>
      </c>
      <c r="X1827" t="s">
        <v>1747</v>
      </c>
      <c r="Y1827" t="s">
        <v>492</v>
      </c>
    </row>
    <row r="1828" spans="1:25" ht="15" customHeight="1" x14ac:dyDescent="0.35">
      <c r="A1828">
        <v>5</v>
      </c>
      <c r="B1828" s="50">
        <v>46273.71875</v>
      </c>
      <c r="C1828">
        <v>11708239</v>
      </c>
      <c r="D1828">
        <v>100006740955</v>
      </c>
      <c r="E1828" t="s">
        <v>1726</v>
      </c>
      <c r="F1828">
        <v>100</v>
      </c>
      <c r="G1828" t="s">
        <v>1745</v>
      </c>
      <c r="H1828" t="s">
        <v>1760</v>
      </c>
      <c r="I1828">
        <v>6020702</v>
      </c>
      <c r="J1828">
        <v>1</v>
      </c>
      <c r="K1828" t="s">
        <v>2215</v>
      </c>
      <c r="L1828" t="s">
        <v>2216</v>
      </c>
      <c r="N1828">
        <v>0</v>
      </c>
      <c r="O1828">
        <v>2</v>
      </c>
      <c r="P1828">
        <v>2</v>
      </c>
      <c r="Q1828">
        <v>2</v>
      </c>
      <c r="R1828">
        <v>0</v>
      </c>
      <c r="S1828">
        <v>0</v>
      </c>
      <c r="T1828">
        <v>0</v>
      </c>
      <c r="U1828" s="50">
        <v>46273.671574074076</v>
      </c>
      <c r="V1828" s="50">
        <v>46273.671574074076</v>
      </c>
      <c r="W1828" s="51">
        <v>46273</v>
      </c>
      <c r="X1828" t="s">
        <v>1747</v>
      </c>
      <c r="Y1828" t="s">
        <v>492</v>
      </c>
    </row>
    <row r="1829" spans="1:25" ht="15" customHeight="1" x14ac:dyDescent="0.35">
      <c r="A1829">
        <v>5</v>
      </c>
      <c r="B1829" s="50">
        <v>46273.71875</v>
      </c>
      <c r="C1829">
        <v>11708240</v>
      </c>
      <c r="D1829">
        <v>100006740955</v>
      </c>
      <c r="E1829" t="s">
        <v>1726</v>
      </c>
      <c r="F1829">
        <v>100</v>
      </c>
      <c r="G1829" t="s">
        <v>1745</v>
      </c>
      <c r="H1829" t="s">
        <v>1760</v>
      </c>
      <c r="I1829">
        <v>6020702</v>
      </c>
      <c r="J1829">
        <v>1</v>
      </c>
      <c r="K1829" t="s">
        <v>2217</v>
      </c>
      <c r="L1829" t="s">
        <v>2218</v>
      </c>
      <c r="N1829">
        <v>0</v>
      </c>
      <c r="O1829">
        <v>2</v>
      </c>
      <c r="P1829">
        <v>2</v>
      </c>
      <c r="Q1829">
        <v>2</v>
      </c>
      <c r="R1829">
        <v>0</v>
      </c>
      <c r="S1829">
        <v>0</v>
      </c>
      <c r="T1829">
        <v>0</v>
      </c>
      <c r="U1829" s="50">
        <v>46273.671574074076</v>
      </c>
      <c r="V1829" s="50">
        <v>46273.671574074076</v>
      </c>
      <c r="W1829" s="51">
        <v>46273</v>
      </c>
      <c r="X1829" t="s">
        <v>1747</v>
      </c>
      <c r="Y1829" t="s">
        <v>492</v>
      </c>
    </row>
    <row r="1830" spans="1:25" ht="15" customHeight="1" x14ac:dyDescent="0.35">
      <c r="A1830">
        <v>5</v>
      </c>
      <c r="B1830" s="50">
        <v>46273.71875</v>
      </c>
      <c r="C1830">
        <v>11708241</v>
      </c>
      <c r="D1830">
        <v>100006740955</v>
      </c>
      <c r="E1830" t="s">
        <v>1726</v>
      </c>
      <c r="F1830">
        <v>100</v>
      </c>
      <c r="G1830" t="s">
        <v>1745</v>
      </c>
      <c r="H1830" t="s">
        <v>1760</v>
      </c>
      <c r="I1830">
        <v>6020702</v>
      </c>
      <c r="J1830">
        <v>1</v>
      </c>
      <c r="K1830" t="s">
        <v>2219</v>
      </c>
      <c r="L1830" t="s">
        <v>2220</v>
      </c>
      <c r="N1830">
        <v>0</v>
      </c>
      <c r="O1830">
        <v>1</v>
      </c>
      <c r="P1830">
        <v>1</v>
      </c>
      <c r="Q1830">
        <v>1</v>
      </c>
      <c r="R1830">
        <v>0</v>
      </c>
      <c r="S1830">
        <v>0</v>
      </c>
      <c r="T1830">
        <v>0</v>
      </c>
      <c r="U1830" s="50">
        <v>46273.671574074076</v>
      </c>
      <c r="V1830" s="50">
        <v>46273.671574074076</v>
      </c>
      <c r="W1830" s="51">
        <v>46273</v>
      </c>
      <c r="X1830" t="s">
        <v>1747</v>
      </c>
      <c r="Y1830" t="s">
        <v>492</v>
      </c>
    </row>
    <row r="1831" spans="1:25" ht="15" customHeight="1" x14ac:dyDescent="0.35">
      <c r="A1831">
        <v>5</v>
      </c>
      <c r="B1831" s="50">
        <v>46273.71875</v>
      </c>
      <c r="C1831">
        <v>11708242</v>
      </c>
      <c r="D1831">
        <v>100006740955</v>
      </c>
      <c r="E1831" t="s">
        <v>1726</v>
      </c>
      <c r="F1831">
        <v>100</v>
      </c>
      <c r="G1831" t="s">
        <v>1745</v>
      </c>
      <c r="H1831" t="s">
        <v>1760</v>
      </c>
      <c r="I1831">
        <v>6020702</v>
      </c>
      <c r="J1831">
        <v>1</v>
      </c>
      <c r="K1831" t="s">
        <v>1965</v>
      </c>
      <c r="L1831" t="s">
        <v>1966</v>
      </c>
      <c r="N1831">
        <v>0</v>
      </c>
      <c r="O1831">
        <v>1</v>
      </c>
      <c r="P1831">
        <v>1</v>
      </c>
      <c r="Q1831">
        <v>1</v>
      </c>
      <c r="R1831">
        <v>0</v>
      </c>
      <c r="S1831">
        <v>0</v>
      </c>
      <c r="T1831">
        <v>0</v>
      </c>
      <c r="U1831" s="50">
        <v>46273.671574074076</v>
      </c>
      <c r="V1831" s="50">
        <v>46273.671574074076</v>
      </c>
      <c r="W1831" s="51">
        <v>46273</v>
      </c>
      <c r="X1831" t="s">
        <v>1747</v>
      </c>
      <c r="Y1831" t="s">
        <v>492</v>
      </c>
    </row>
    <row r="1832" spans="1:25" ht="15" customHeight="1" x14ac:dyDescent="0.35">
      <c r="A1832">
        <v>5</v>
      </c>
      <c r="B1832" s="50">
        <v>46273.71875</v>
      </c>
      <c r="C1832">
        <v>11708243</v>
      </c>
      <c r="D1832">
        <v>100006740955</v>
      </c>
      <c r="E1832" t="s">
        <v>1726</v>
      </c>
      <c r="F1832">
        <v>100</v>
      </c>
      <c r="G1832" t="s">
        <v>1745</v>
      </c>
      <c r="H1832" t="s">
        <v>1760</v>
      </c>
      <c r="I1832">
        <v>6020702</v>
      </c>
      <c r="J1832">
        <v>1</v>
      </c>
      <c r="K1832" t="s">
        <v>2131</v>
      </c>
      <c r="L1832" t="s">
        <v>2132</v>
      </c>
      <c r="N1832">
        <v>0</v>
      </c>
      <c r="O1832">
        <v>6</v>
      </c>
      <c r="P1832">
        <v>6</v>
      </c>
      <c r="Q1832">
        <v>6</v>
      </c>
      <c r="R1832">
        <v>0</v>
      </c>
      <c r="S1832">
        <v>0</v>
      </c>
      <c r="T1832">
        <v>0</v>
      </c>
      <c r="U1832" s="50">
        <v>46273.671574074076</v>
      </c>
      <c r="V1832" s="50">
        <v>46273.671574074076</v>
      </c>
      <c r="W1832" s="51">
        <v>46273</v>
      </c>
      <c r="X1832" t="s">
        <v>1747</v>
      </c>
      <c r="Y1832" t="s">
        <v>492</v>
      </c>
    </row>
    <row r="1833" spans="1:25" ht="15" customHeight="1" x14ac:dyDescent="0.35">
      <c r="A1833">
        <v>5</v>
      </c>
      <c r="B1833" s="50">
        <v>46273.71875</v>
      </c>
      <c r="C1833">
        <v>11708244</v>
      </c>
      <c r="D1833">
        <v>100006740955</v>
      </c>
      <c r="E1833" t="s">
        <v>1726</v>
      </c>
      <c r="F1833">
        <v>100</v>
      </c>
      <c r="G1833" t="s">
        <v>1745</v>
      </c>
      <c r="H1833" t="s">
        <v>1760</v>
      </c>
      <c r="I1833">
        <v>6020702</v>
      </c>
      <c r="J1833">
        <v>1</v>
      </c>
      <c r="K1833" t="s">
        <v>2121</v>
      </c>
      <c r="L1833" t="s">
        <v>2122</v>
      </c>
      <c r="N1833">
        <v>0</v>
      </c>
      <c r="O1833">
        <v>1</v>
      </c>
      <c r="P1833">
        <v>1</v>
      </c>
      <c r="Q1833">
        <v>1</v>
      </c>
      <c r="R1833">
        <v>0</v>
      </c>
      <c r="S1833">
        <v>0</v>
      </c>
      <c r="T1833">
        <v>0</v>
      </c>
      <c r="U1833" s="50">
        <v>46273.671574074076</v>
      </c>
      <c r="V1833" s="50">
        <v>46273.671574074076</v>
      </c>
      <c r="W1833" s="51">
        <v>46273</v>
      </c>
      <c r="X1833" t="s">
        <v>1747</v>
      </c>
      <c r="Y1833" t="s">
        <v>492</v>
      </c>
    </row>
    <row r="1834" spans="1:25" ht="15" customHeight="1" x14ac:dyDescent="0.35">
      <c r="A1834">
        <v>5</v>
      </c>
      <c r="B1834" s="50">
        <v>46273.71875</v>
      </c>
      <c r="C1834">
        <v>11708253</v>
      </c>
      <c r="D1834">
        <v>100006740959</v>
      </c>
      <c r="E1834" t="s">
        <v>1726</v>
      </c>
      <c r="F1834">
        <v>100</v>
      </c>
      <c r="G1834" t="s">
        <v>1745</v>
      </c>
      <c r="H1834" t="s">
        <v>1760</v>
      </c>
      <c r="I1834">
        <v>6020001</v>
      </c>
      <c r="J1834">
        <v>4</v>
      </c>
      <c r="K1834" t="s">
        <v>2221</v>
      </c>
      <c r="L1834" t="s">
        <v>2222</v>
      </c>
      <c r="N1834">
        <v>0</v>
      </c>
      <c r="O1834">
        <v>1</v>
      </c>
      <c r="P1834">
        <v>1</v>
      </c>
      <c r="Q1834">
        <v>1</v>
      </c>
      <c r="R1834">
        <v>0</v>
      </c>
      <c r="S1834">
        <v>0</v>
      </c>
      <c r="T1834">
        <v>0</v>
      </c>
      <c r="U1834" s="50">
        <v>46273.672256944446</v>
      </c>
      <c r="V1834" s="50">
        <v>46273.672256944446</v>
      </c>
      <c r="W1834" s="51">
        <v>46273</v>
      </c>
      <c r="X1834" t="s">
        <v>1747</v>
      </c>
      <c r="Y1834" t="s">
        <v>492</v>
      </c>
    </row>
    <row r="1835" spans="1:25" ht="15" customHeight="1" x14ac:dyDescent="0.35">
      <c r="A1835">
        <v>5</v>
      </c>
      <c r="B1835" s="50">
        <v>46273.71875</v>
      </c>
      <c r="C1835">
        <v>11708267</v>
      </c>
      <c r="D1835">
        <v>100006740964</v>
      </c>
      <c r="E1835" t="s">
        <v>1726</v>
      </c>
      <c r="F1835">
        <v>100</v>
      </c>
      <c r="G1835" t="s">
        <v>1745</v>
      </c>
      <c r="H1835" t="s">
        <v>1760</v>
      </c>
      <c r="I1835">
        <v>6020003</v>
      </c>
      <c r="J1835">
        <v>2</v>
      </c>
      <c r="K1835" t="s">
        <v>2227</v>
      </c>
      <c r="L1835" t="s">
        <v>2228</v>
      </c>
      <c r="N1835">
        <v>0</v>
      </c>
      <c r="O1835">
        <v>1</v>
      </c>
      <c r="P1835">
        <v>1</v>
      </c>
      <c r="Q1835">
        <v>1</v>
      </c>
      <c r="R1835">
        <v>0</v>
      </c>
      <c r="S1835">
        <v>0</v>
      </c>
      <c r="T1835">
        <v>0</v>
      </c>
      <c r="U1835" s="50">
        <v>46273.672268518523</v>
      </c>
      <c r="V1835" s="50">
        <v>46273.672268518523</v>
      </c>
      <c r="W1835" s="51">
        <v>46273</v>
      </c>
      <c r="X1835" t="s">
        <v>1747</v>
      </c>
      <c r="Y1835" t="s">
        <v>492</v>
      </c>
    </row>
    <row r="1836" spans="1:25" ht="15" customHeight="1" x14ac:dyDescent="0.35">
      <c r="A1836">
        <v>5</v>
      </c>
      <c r="B1836" s="50">
        <v>46273.71875</v>
      </c>
      <c r="C1836">
        <v>11708268</v>
      </c>
      <c r="D1836">
        <v>100006740964</v>
      </c>
      <c r="E1836" t="s">
        <v>1726</v>
      </c>
      <c r="F1836">
        <v>100</v>
      </c>
      <c r="G1836" t="s">
        <v>1745</v>
      </c>
      <c r="H1836" t="s">
        <v>1760</v>
      </c>
      <c r="I1836">
        <v>6020003</v>
      </c>
      <c r="J1836">
        <v>2</v>
      </c>
      <c r="K1836" t="s">
        <v>2229</v>
      </c>
      <c r="L1836" t="s">
        <v>2230</v>
      </c>
      <c r="N1836">
        <v>0</v>
      </c>
      <c r="O1836">
        <v>3</v>
      </c>
      <c r="P1836">
        <v>3</v>
      </c>
      <c r="Q1836">
        <v>3</v>
      </c>
      <c r="R1836">
        <v>0</v>
      </c>
      <c r="S1836">
        <v>0</v>
      </c>
      <c r="T1836">
        <v>0</v>
      </c>
      <c r="U1836" s="50">
        <v>46273.672268518523</v>
      </c>
      <c r="V1836" s="50">
        <v>46273.672268518523</v>
      </c>
      <c r="W1836" s="51">
        <v>46273</v>
      </c>
      <c r="X1836" t="s">
        <v>1747</v>
      </c>
      <c r="Y1836" t="s">
        <v>492</v>
      </c>
    </row>
    <row r="1837" spans="1:25" ht="15" customHeight="1" x14ac:dyDescent="0.35">
      <c r="A1837">
        <v>5</v>
      </c>
      <c r="B1837" s="50">
        <v>46273.71875</v>
      </c>
      <c r="C1837">
        <v>11708283</v>
      </c>
      <c r="D1837">
        <v>100006740975</v>
      </c>
      <c r="E1837" t="s">
        <v>1726</v>
      </c>
      <c r="F1837">
        <v>100</v>
      </c>
      <c r="G1837" t="s">
        <v>1745</v>
      </c>
      <c r="H1837" t="s">
        <v>1760</v>
      </c>
      <c r="I1837">
        <v>6021701</v>
      </c>
      <c r="J1837">
        <v>4</v>
      </c>
      <c r="K1837" t="s">
        <v>2163</v>
      </c>
      <c r="L1837" t="s">
        <v>2164</v>
      </c>
      <c r="N1837">
        <v>0</v>
      </c>
      <c r="O1837">
        <v>2</v>
      </c>
      <c r="P1837">
        <v>2</v>
      </c>
      <c r="Q1837">
        <v>2</v>
      </c>
      <c r="R1837">
        <v>0</v>
      </c>
      <c r="S1837">
        <v>0</v>
      </c>
      <c r="T1837">
        <v>0</v>
      </c>
      <c r="U1837" s="50">
        <v>46273.673657407409</v>
      </c>
      <c r="V1837" s="50">
        <v>46273.673657407409</v>
      </c>
      <c r="W1837" s="51">
        <v>46273</v>
      </c>
      <c r="X1837" t="s">
        <v>1747</v>
      </c>
      <c r="Y1837" t="s">
        <v>492</v>
      </c>
    </row>
    <row r="1838" spans="1:25" ht="15" customHeight="1" x14ac:dyDescent="0.35">
      <c r="A1838">
        <v>5</v>
      </c>
      <c r="B1838" s="50">
        <v>46273.71875</v>
      </c>
      <c r="C1838">
        <v>11708297</v>
      </c>
      <c r="D1838">
        <v>100006740977</v>
      </c>
      <c r="E1838" t="s">
        <v>1726</v>
      </c>
      <c r="F1838">
        <v>100</v>
      </c>
      <c r="G1838" t="s">
        <v>1745</v>
      </c>
      <c r="H1838" t="s">
        <v>1760</v>
      </c>
      <c r="I1838">
        <v>6021101</v>
      </c>
      <c r="J1838">
        <v>1</v>
      </c>
      <c r="K1838" t="s">
        <v>2233</v>
      </c>
      <c r="L1838" t="s">
        <v>2234</v>
      </c>
      <c r="N1838">
        <v>0</v>
      </c>
      <c r="O1838">
        <v>1</v>
      </c>
      <c r="P1838">
        <v>1</v>
      </c>
      <c r="Q1838">
        <v>1</v>
      </c>
      <c r="R1838">
        <v>0</v>
      </c>
      <c r="S1838">
        <v>0</v>
      </c>
      <c r="T1838">
        <v>0</v>
      </c>
      <c r="U1838" s="50">
        <v>46273.673668981479</v>
      </c>
      <c r="V1838" s="50">
        <v>46273.673668981479</v>
      </c>
      <c r="W1838" s="51">
        <v>46273</v>
      </c>
      <c r="X1838" t="s">
        <v>1747</v>
      </c>
      <c r="Y1838" t="s">
        <v>492</v>
      </c>
    </row>
    <row r="1839" spans="1:25" ht="15" customHeight="1" x14ac:dyDescent="0.35">
      <c r="A1839">
        <v>5</v>
      </c>
      <c r="B1839" s="50">
        <v>46273.71875</v>
      </c>
      <c r="C1839">
        <v>11708298</v>
      </c>
      <c r="D1839">
        <v>100006740978</v>
      </c>
      <c r="E1839" t="s">
        <v>1726</v>
      </c>
      <c r="F1839">
        <v>100</v>
      </c>
      <c r="G1839" t="s">
        <v>1745</v>
      </c>
      <c r="H1839" t="s">
        <v>1760</v>
      </c>
      <c r="I1839">
        <v>6021702</v>
      </c>
      <c r="J1839">
        <v>1</v>
      </c>
      <c r="K1839" t="s">
        <v>2141</v>
      </c>
      <c r="L1839" t="s">
        <v>2142</v>
      </c>
      <c r="N1839">
        <v>0</v>
      </c>
      <c r="O1839">
        <v>2</v>
      </c>
      <c r="P1839">
        <v>2</v>
      </c>
      <c r="Q1839">
        <v>2</v>
      </c>
      <c r="R1839">
        <v>0</v>
      </c>
      <c r="S1839">
        <v>0</v>
      </c>
      <c r="T1839">
        <v>0</v>
      </c>
      <c r="U1839" s="50">
        <v>46273.673668981479</v>
      </c>
      <c r="V1839" s="50">
        <v>46273.673668981479</v>
      </c>
      <c r="W1839" s="51">
        <v>46273</v>
      </c>
      <c r="X1839" t="s">
        <v>1747</v>
      </c>
      <c r="Y1839" t="s">
        <v>492</v>
      </c>
    </row>
    <row r="1840" spans="1:25" ht="15" customHeight="1" x14ac:dyDescent="0.35">
      <c r="A1840">
        <v>5</v>
      </c>
      <c r="B1840" s="50">
        <v>46273.71875</v>
      </c>
      <c r="C1840">
        <v>11708299</v>
      </c>
      <c r="D1840">
        <v>100006740978</v>
      </c>
      <c r="E1840" t="s">
        <v>1726</v>
      </c>
      <c r="F1840">
        <v>100</v>
      </c>
      <c r="G1840" t="s">
        <v>1745</v>
      </c>
      <c r="H1840" t="s">
        <v>1760</v>
      </c>
      <c r="I1840">
        <v>6021702</v>
      </c>
      <c r="J1840">
        <v>1</v>
      </c>
      <c r="K1840" t="s">
        <v>2219</v>
      </c>
      <c r="L1840" t="s">
        <v>2220</v>
      </c>
      <c r="N1840">
        <v>0</v>
      </c>
      <c r="O1840">
        <v>1</v>
      </c>
      <c r="P1840">
        <v>1</v>
      </c>
      <c r="Q1840">
        <v>1</v>
      </c>
      <c r="R1840">
        <v>0</v>
      </c>
      <c r="S1840">
        <v>0</v>
      </c>
      <c r="T1840">
        <v>0</v>
      </c>
      <c r="U1840" s="50">
        <v>46273.673668981479</v>
      </c>
      <c r="V1840" s="50">
        <v>46273.673668981479</v>
      </c>
      <c r="W1840" s="51">
        <v>46273</v>
      </c>
      <c r="X1840" t="s">
        <v>1747</v>
      </c>
      <c r="Y1840" t="s">
        <v>492</v>
      </c>
    </row>
    <row r="1841" spans="1:25" ht="15" customHeight="1" x14ac:dyDescent="0.35">
      <c r="A1841">
        <v>5</v>
      </c>
      <c r="B1841" s="50">
        <v>46273.71875</v>
      </c>
      <c r="C1841">
        <v>11708300</v>
      </c>
      <c r="D1841">
        <v>100006740978</v>
      </c>
      <c r="E1841" t="s">
        <v>1726</v>
      </c>
      <c r="F1841">
        <v>100</v>
      </c>
      <c r="G1841" t="s">
        <v>1745</v>
      </c>
      <c r="H1841" t="s">
        <v>1760</v>
      </c>
      <c r="I1841">
        <v>6021702</v>
      </c>
      <c r="J1841">
        <v>1</v>
      </c>
      <c r="K1841" t="s">
        <v>2043</v>
      </c>
      <c r="L1841" t="s">
        <v>2044</v>
      </c>
      <c r="N1841">
        <v>0</v>
      </c>
      <c r="O1841">
        <v>1</v>
      </c>
      <c r="P1841">
        <v>1</v>
      </c>
      <c r="Q1841">
        <v>1</v>
      </c>
      <c r="R1841">
        <v>0</v>
      </c>
      <c r="S1841">
        <v>0</v>
      </c>
      <c r="T1841">
        <v>0</v>
      </c>
      <c r="U1841" s="50">
        <v>46273.673668981479</v>
      </c>
      <c r="V1841" s="50">
        <v>46273.673668981479</v>
      </c>
      <c r="W1841" s="51">
        <v>46273</v>
      </c>
      <c r="X1841" t="s">
        <v>1747</v>
      </c>
      <c r="Y1841" t="s">
        <v>492</v>
      </c>
    </row>
    <row r="1842" spans="1:25" ht="15" customHeight="1" x14ac:dyDescent="0.35">
      <c r="A1842">
        <v>5</v>
      </c>
      <c r="B1842" s="50">
        <v>46273.71875</v>
      </c>
      <c r="C1842">
        <v>11708301</v>
      </c>
      <c r="D1842">
        <v>100006740978</v>
      </c>
      <c r="E1842" t="s">
        <v>1726</v>
      </c>
      <c r="F1842">
        <v>100</v>
      </c>
      <c r="G1842" t="s">
        <v>1745</v>
      </c>
      <c r="H1842" t="s">
        <v>1760</v>
      </c>
      <c r="I1842">
        <v>6021702</v>
      </c>
      <c r="J1842">
        <v>1</v>
      </c>
      <c r="K1842" t="s">
        <v>2121</v>
      </c>
      <c r="L1842" t="s">
        <v>2122</v>
      </c>
      <c r="N1842">
        <v>0</v>
      </c>
      <c r="O1842">
        <v>1</v>
      </c>
      <c r="P1842">
        <v>1</v>
      </c>
      <c r="Q1842">
        <v>1</v>
      </c>
      <c r="R1842">
        <v>0</v>
      </c>
      <c r="S1842">
        <v>0</v>
      </c>
      <c r="T1842">
        <v>0</v>
      </c>
      <c r="U1842" s="50">
        <v>46273.673668981479</v>
      </c>
      <c r="V1842" s="50">
        <v>46273.673668981479</v>
      </c>
      <c r="W1842" s="51">
        <v>46273</v>
      </c>
      <c r="X1842" t="s">
        <v>1747</v>
      </c>
      <c r="Y1842" t="s">
        <v>492</v>
      </c>
    </row>
    <row r="1843" spans="1:25" ht="15" customHeight="1" x14ac:dyDescent="0.35">
      <c r="A1843">
        <v>5</v>
      </c>
      <c r="B1843" s="50">
        <v>46273.71875</v>
      </c>
      <c r="C1843">
        <v>11708302</v>
      </c>
      <c r="D1843">
        <v>100006740978</v>
      </c>
      <c r="E1843" t="s">
        <v>1726</v>
      </c>
      <c r="F1843">
        <v>100</v>
      </c>
      <c r="G1843" t="s">
        <v>1745</v>
      </c>
      <c r="H1843" t="s">
        <v>1760</v>
      </c>
      <c r="I1843">
        <v>6021702</v>
      </c>
      <c r="J1843">
        <v>1</v>
      </c>
      <c r="K1843" t="s">
        <v>2235</v>
      </c>
      <c r="L1843" t="s">
        <v>2236</v>
      </c>
      <c r="N1843">
        <v>0</v>
      </c>
      <c r="O1843">
        <v>1</v>
      </c>
      <c r="P1843">
        <v>1</v>
      </c>
      <c r="Q1843">
        <v>1</v>
      </c>
      <c r="R1843">
        <v>0</v>
      </c>
      <c r="S1843">
        <v>0</v>
      </c>
      <c r="T1843">
        <v>0</v>
      </c>
      <c r="U1843" s="50">
        <v>46273.673668981479</v>
      </c>
      <c r="V1843" s="50">
        <v>46273.673668981479</v>
      </c>
      <c r="W1843" s="51">
        <v>46273</v>
      </c>
      <c r="X1843" t="s">
        <v>1747</v>
      </c>
      <c r="Y1843" t="s">
        <v>492</v>
      </c>
    </row>
    <row r="1844" spans="1:25" ht="15" customHeight="1" x14ac:dyDescent="0.35">
      <c r="A1844">
        <v>5</v>
      </c>
      <c r="B1844" s="50">
        <v>46273.71875</v>
      </c>
      <c r="C1844">
        <v>11708303</v>
      </c>
      <c r="D1844">
        <v>100006740978</v>
      </c>
      <c r="E1844" t="s">
        <v>1726</v>
      </c>
      <c r="F1844">
        <v>100</v>
      </c>
      <c r="G1844" t="s">
        <v>1745</v>
      </c>
      <c r="H1844" t="s">
        <v>1760</v>
      </c>
      <c r="I1844">
        <v>6021702</v>
      </c>
      <c r="J1844">
        <v>1</v>
      </c>
      <c r="K1844" t="s">
        <v>2095</v>
      </c>
      <c r="L1844" t="s">
        <v>2096</v>
      </c>
      <c r="N1844">
        <v>0</v>
      </c>
      <c r="O1844">
        <v>1</v>
      </c>
      <c r="P1844">
        <v>1</v>
      </c>
      <c r="Q1844">
        <v>1</v>
      </c>
      <c r="R1844">
        <v>0</v>
      </c>
      <c r="S1844">
        <v>0</v>
      </c>
      <c r="T1844">
        <v>0</v>
      </c>
      <c r="U1844" s="50">
        <v>46273.673668981479</v>
      </c>
      <c r="V1844" s="50">
        <v>46273.673668981479</v>
      </c>
      <c r="W1844" s="51">
        <v>46273</v>
      </c>
      <c r="X1844" t="s">
        <v>1747</v>
      </c>
      <c r="Y1844" t="s">
        <v>492</v>
      </c>
    </row>
    <row r="1845" spans="1:25" ht="15" customHeight="1" x14ac:dyDescent="0.35">
      <c r="A1845">
        <v>5</v>
      </c>
      <c r="B1845" s="50">
        <v>46273.71875</v>
      </c>
      <c r="C1845">
        <v>11708313</v>
      </c>
      <c r="D1845">
        <v>100006740984</v>
      </c>
      <c r="E1845" t="s">
        <v>1726</v>
      </c>
      <c r="F1845">
        <v>100</v>
      </c>
      <c r="G1845" t="s">
        <v>1745</v>
      </c>
      <c r="H1845" t="s">
        <v>1760</v>
      </c>
      <c r="I1845">
        <v>6022501</v>
      </c>
      <c r="J1845">
        <v>3</v>
      </c>
      <c r="K1845" t="s">
        <v>1845</v>
      </c>
      <c r="L1845" t="s">
        <v>1846</v>
      </c>
      <c r="N1845">
        <v>0</v>
      </c>
      <c r="O1845">
        <v>1</v>
      </c>
      <c r="P1845">
        <v>1</v>
      </c>
      <c r="Q1845">
        <v>1</v>
      </c>
      <c r="R1845">
        <v>0</v>
      </c>
      <c r="S1845">
        <v>0</v>
      </c>
      <c r="T1845">
        <v>0</v>
      </c>
      <c r="U1845" s="50">
        <v>46273.675729166673</v>
      </c>
      <c r="V1845" s="50">
        <v>46273.675729166673</v>
      </c>
      <c r="W1845" s="51">
        <v>46273</v>
      </c>
      <c r="X1845" t="s">
        <v>1747</v>
      </c>
      <c r="Y1845" t="s">
        <v>492</v>
      </c>
    </row>
    <row r="1846" spans="1:25" ht="15" customHeight="1" x14ac:dyDescent="0.35">
      <c r="A1846">
        <v>5</v>
      </c>
      <c r="B1846" s="50">
        <v>46273.71875</v>
      </c>
      <c r="C1846">
        <v>11708314</v>
      </c>
      <c r="D1846">
        <v>100006740984</v>
      </c>
      <c r="E1846" t="s">
        <v>1726</v>
      </c>
      <c r="F1846">
        <v>100</v>
      </c>
      <c r="G1846" t="s">
        <v>1745</v>
      </c>
      <c r="H1846" t="s">
        <v>1760</v>
      </c>
      <c r="I1846">
        <v>6022501</v>
      </c>
      <c r="J1846">
        <v>3</v>
      </c>
      <c r="K1846" t="s">
        <v>1889</v>
      </c>
      <c r="L1846" t="s">
        <v>1890</v>
      </c>
      <c r="N1846">
        <v>0</v>
      </c>
      <c r="O1846">
        <v>1</v>
      </c>
      <c r="P1846">
        <v>1</v>
      </c>
      <c r="Q1846">
        <v>1</v>
      </c>
      <c r="R1846">
        <v>0</v>
      </c>
      <c r="S1846">
        <v>0</v>
      </c>
      <c r="T1846">
        <v>0</v>
      </c>
      <c r="U1846" s="50">
        <v>46273.675729166673</v>
      </c>
      <c r="V1846" s="50">
        <v>46273.675729166673</v>
      </c>
      <c r="W1846" s="51">
        <v>46273</v>
      </c>
      <c r="X1846" t="s">
        <v>1747</v>
      </c>
      <c r="Y1846" t="s">
        <v>492</v>
      </c>
    </row>
    <row r="1847" spans="1:25" ht="15" customHeight="1" x14ac:dyDescent="0.35">
      <c r="A1847">
        <v>5</v>
      </c>
      <c r="B1847" s="50">
        <v>46273.71875</v>
      </c>
      <c r="C1847">
        <v>11708315</v>
      </c>
      <c r="D1847">
        <v>100006740985</v>
      </c>
      <c r="E1847" t="s">
        <v>1726</v>
      </c>
      <c r="F1847">
        <v>100</v>
      </c>
      <c r="G1847" t="s">
        <v>1745</v>
      </c>
      <c r="H1847" t="s">
        <v>1760</v>
      </c>
      <c r="I1847">
        <v>6023201</v>
      </c>
      <c r="J1847">
        <v>3</v>
      </c>
      <c r="K1847" t="s">
        <v>2237</v>
      </c>
      <c r="L1847" t="s">
        <v>2238</v>
      </c>
      <c r="N1847">
        <v>0</v>
      </c>
      <c r="O1847">
        <v>1</v>
      </c>
      <c r="P1847">
        <v>1</v>
      </c>
      <c r="Q1847">
        <v>1</v>
      </c>
      <c r="R1847">
        <v>0</v>
      </c>
      <c r="S1847">
        <v>0</v>
      </c>
      <c r="T1847">
        <v>0</v>
      </c>
      <c r="U1847" s="50">
        <v>46273.675740740742</v>
      </c>
      <c r="V1847" s="50">
        <v>46273.675740740742</v>
      </c>
      <c r="W1847" s="51">
        <v>46273</v>
      </c>
      <c r="X1847" t="s">
        <v>1747</v>
      </c>
      <c r="Y1847" t="s">
        <v>492</v>
      </c>
    </row>
    <row r="1848" spans="1:25" ht="15" customHeight="1" x14ac:dyDescent="0.35">
      <c r="A1848">
        <v>5</v>
      </c>
      <c r="B1848" s="50">
        <v>46273.71875</v>
      </c>
      <c r="C1848">
        <v>11708316</v>
      </c>
      <c r="D1848">
        <v>100006740985</v>
      </c>
      <c r="E1848" t="s">
        <v>1726</v>
      </c>
      <c r="F1848">
        <v>100</v>
      </c>
      <c r="G1848" t="s">
        <v>1745</v>
      </c>
      <c r="H1848" t="s">
        <v>1760</v>
      </c>
      <c r="I1848">
        <v>6023201</v>
      </c>
      <c r="J1848">
        <v>3</v>
      </c>
      <c r="K1848" t="s">
        <v>1855</v>
      </c>
      <c r="L1848" t="s">
        <v>1856</v>
      </c>
      <c r="N1848">
        <v>0</v>
      </c>
      <c r="O1848">
        <v>8</v>
      </c>
      <c r="P1848">
        <v>8</v>
      </c>
      <c r="Q1848">
        <v>8</v>
      </c>
      <c r="R1848">
        <v>0</v>
      </c>
      <c r="S1848">
        <v>0</v>
      </c>
      <c r="T1848">
        <v>0</v>
      </c>
      <c r="U1848" s="50">
        <v>46273.675740740742</v>
      </c>
      <c r="V1848" s="50">
        <v>46273.675740740742</v>
      </c>
      <c r="W1848" s="51">
        <v>46273</v>
      </c>
      <c r="X1848" t="s">
        <v>1747</v>
      </c>
      <c r="Y1848" t="s">
        <v>492</v>
      </c>
    </row>
    <row r="1849" spans="1:25" ht="15" customHeight="1" x14ac:dyDescent="0.35">
      <c r="A1849">
        <v>5</v>
      </c>
      <c r="B1849" s="50">
        <v>46273.71875</v>
      </c>
      <c r="C1849">
        <v>11708317</v>
      </c>
      <c r="D1849">
        <v>100006740985</v>
      </c>
      <c r="E1849" t="s">
        <v>1726</v>
      </c>
      <c r="F1849">
        <v>100</v>
      </c>
      <c r="G1849" t="s">
        <v>1745</v>
      </c>
      <c r="H1849" t="s">
        <v>1760</v>
      </c>
      <c r="I1849">
        <v>6023201</v>
      </c>
      <c r="J1849">
        <v>3</v>
      </c>
      <c r="K1849" t="s">
        <v>2239</v>
      </c>
      <c r="L1849" t="s">
        <v>2240</v>
      </c>
      <c r="N1849">
        <v>0</v>
      </c>
      <c r="O1849">
        <v>2</v>
      </c>
      <c r="P1849">
        <v>2</v>
      </c>
      <c r="Q1849">
        <v>2</v>
      </c>
      <c r="R1849">
        <v>0</v>
      </c>
      <c r="S1849">
        <v>0</v>
      </c>
      <c r="T1849">
        <v>0</v>
      </c>
      <c r="U1849" s="50">
        <v>46273.675740740742</v>
      </c>
      <c r="V1849" s="50">
        <v>46273.675740740742</v>
      </c>
      <c r="W1849" s="51">
        <v>46273</v>
      </c>
      <c r="X1849" t="s">
        <v>1747</v>
      </c>
      <c r="Y1849" t="s">
        <v>492</v>
      </c>
    </row>
    <row r="1850" spans="1:25" ht="15" customHeight="1" x14ac:dyDescent="0.35">
      <c r="A1850">
        <v>5</v>
      </c>
      <c r="B1850" s="50">
        <v>46273.71875</v>
      </c>
      <c r="C1850">
        <v>11708318</v>
      </c>
      <c r="D1850">
        <v>100006740985</v>
      </c>
      <c r="E1850" t="s">
        <v>1726</v>
      </c>
      <c r="F1850">
        <v>100</v>
      </c>
      <c r="G1850" t="s">
        <v>1745</v>
      </c>
      <c r="H1850" t="s">
        <v>1760</v>
      </c>
      <c r="I1850">
        <v>6023201</v>
      </c>
      <c r="J1850">
        <v>3</v>
      </c>
      <c r="K1850" t="s">
        <v>1859</v>
      </c>
      <c r="L1850" t="s">
        <v>1860</v>
      </c>
      <c r="N1850">
        <v>0</v>
      </c>
      <c r="O1850">
        <v>1</v>
      </c>
      <c r="P1850">
        <v>1</v>
      </c>
      <c r="Q1850">
        <v>1</v>
      </c>
      <c r="R1850">
        <v>0</v>
      </c>
      <c r="S1850">
        <v>0</v>
      </c>
      <c r="T1850">
        <v>0</v>
      </c>
      <c r="U1850" s="50">
        <v>46273.675740740742</v>
      </c>
      <c r="V1850" s="50">
        <v>46273.675740740742</v>
      </c>
      <c r="W1850" s="51">
        <v>46273</v>
      </c>
      <c r="X1850" t="s">
        <v>1747</v>
      </c>
      <c r="Y1850" t="s">
        <v>492</v>
      </c>
    </row>
    <row r="1851" spans="1:25" ht="15" customHeight="1" x14ac:dyDescent="0.35">
      <c r="A1851">
        <v>5</v>
      </c>
      <c r="B1851" s="50">
        <v>46273.71875</v>
      </c>
      <c r="C1851">
        <v>11708319</v>
      </c>
      <c r="D1851">
        <v>100006740985</v>
      </c>
      <c r="E1851" t="s">
        <v>1726</v>
      </c>
      <c r="F1851">
        <v>100</v>
      </c>
      <c r="G1851" t="s">
        <v>1745</v>
      </c>
      <c r="H1851" t="s">
        <v>1760</v>
      </c>
      <c r="I1851">
        <v>6023201</v>
      </c>
      <c r="J1851">
        <v>3</v>
      </c>
      <c r="K1851" t="s">
        <v>1845</v>
      </c>
      <c r="L1851" t="s">
        <v>1846</v>
      </c>
      <c r="N1851">
        <v>0</v>
      </c>
      <c r="O1851">
        <v>1</v>
      </c>
      <c r="P1851">
        <v>1</v>
      </c>
      <c r="Q1851">
        <v>1</v>
      </c>
      <c r="R1851">
        <v>0</v>
      </c>
      <c r="S1851">
        <v>0</v>
      </c>
      <c r="T1851">
        <v>0</v>
      </c>
      <c r="U1851" s="50">
        <v>46273.675740740742</v>
      </c>
      <c r="V1851" s="50">
        <v>46273.675740740742</v>
      </c>
      <c r="W1851" s="51">
        <v>46273</v>
      </c>
      <c r="X1851" t="s">
        <v>1747</v>
      </c>
      <c r="Y1851" t="s">
        <v>492</v>
      </c>
    </row>
    <row r="1852" spans="1:25" ht="15" customHeight="1" x14ac:dyDescent="0.35">
      <c r="A1852">
        <v>5</v>
      </c>
      <c r="B1852" s="50">
        <v>46273.71875</v>
      </c>
      <c r="C1852">
        <v>11708320</v>
      </c>
      <c r="D1852">
        <v>100006740986</v>
      </c>
      <c r="E1852" t="s">
        <v>1726</v>
      </c>
      <c r="F1852">
        <v>100</v>
      </c>
      <c r="G1852" t="s">
        <v>1745</v>
      </c>
      <c r="H1852" t="s">
        <v>1760</v>
      </c>
      <c r="I1852">
        <v>6024001</v>
      </c>
      <c r="J1852">
        <v>3</v>
      </c>
      <c r="K1852" t="s">
        <v>1889</v>
      </c>
      <c r="L1852" t="s">
        <v>1890</v>
      </c>
      <c r="N1852">
        <v>0</v>
      </c>
      <c r="O1852">
        <v>1</v>
      </c>
      <c r="P1852">
        <v>1</v>
      </c>
      <c r="Q1852">
        <v>1</v>
      </c>
      <c r="R1852">
        <v>0</v>
      </c>
      <c r="S1852">
        <v>0</v>
      </c>
      <c r="T1852">
        <v>0</v>
      </c>
      <c r="U1852" s="50">
        <v>46273.676423611112</v>
      </c>
      <c r="V1852" s="50">
        <v>46273.676423611112</v>
      </c>
      <c r="W1852" s="51">
        <v>46273</v>
      </c>
      <c r="X1852" t="s">
        <v>1747</v>
      </c>
      <c r="Y1852" t="s">
        <v>492</v>
      </c>
    </row>
    <row r="1853" spans="1:25" ht="15" customHeight="1" x14ac:dyDescent="0.35">
      <c r="A1853">
        <v>5</v>
      </c>
      <c r="B1853" s="50">
        <v>46273.71875</v>
      </c>
      <c r="C1853">
        <v>11708352</v>
      </c>
      <c r="D1853">
        <v>100006740998</v>
      </c>
      <c r="E1853" t="s">
        <v>1726</v>
      </c>
      <c r="F1853">
        <v>100</v>
      </c>
      <c r="G1853" t="s">
        <v>1745</v>
      </c>
      <c r="H1853" t="s">
        <v>1760</v>
      </c>
      <c r="I1853">
        <v>6024401</v>
      </c>
      <c r="J1853">
        <v>2</v>
      </c>
      <c r="K1853" t="s">
        <v>2243</v>
      </c>
      <c r="L1853" t="s">
        <v>2244</v>
      </c>
      <c r="N1853">
        <v>0</v>
      </c>
      <c r="O1853">
        <v>2</v>
      </c>
      <c r="P1853">
        <v>2</v>
      </c>
      <c r="Q1853">
        <v>2</v>
      </c>
      <c r="R1853">
        <v>0</v>
      </c>
      <c r="S1853">
        <v>0</v>
      </c>
      <c r="T1853">
        <v>0</v>
      </c>
      <c r="U1853" s="50">
        <v>46273.678518518522</v>
      </c>
      <c r="V1853" s="50">
        <v>46273.678518518522</v>
      </c>
      <c r="W1853" s="51">
        <v>46273</v>
      </c>
      <c r="X1853" t="s">
        <v>1747</v>
      </c>
      <c r="Y1853" t="s">
        <v>492</v>
      </c>
    </row>
    <row r="1854" spans="1:25" ht="15" customHeight="1" x14ac:dyDescent="0.35">
      <c r="A1854">
        <v>5</v>
      </c>
      <c r="B1854" s="50">
        <v>46273.71875</v>
      </c>
      <c r="C1854">
        <v>11708353</v>
      </c>
      <c r="D1854">
        <v>100006740999</v>
      </c>
      <c r="E1854" t="s">
        <v>1726</v>
      </c>
      <c r="F1854">
        <v>100</v>
      </c>
      <c r="G1854" t="s">
        <v>1745</v>
      </c>
      <c r="H1854" t="s">
        <v>1760</v>
      </c>
      <c r="I1854">
        <v>6024402</v>
      </c>
      <c r="J1854">
        <v>2</v>
      </c>
      <c r="K1854" t="s">
        <v>2245</v>
      </c>
      <c r="L1854" t="s">
        <v>2246</v>
      </c>
      <c r="N1854">
        <v>0</v>
      </c>
      <c r="O1854">
        <v>2</v>
      </c>
      <c r="P1854">
        <v>2</v>
      </c>
      <c r="Q1854">
        <v>2</v>
      </c>
      <c r="R1854">
        <v>0</v>
      </c>
      <c r="S1854">
        <v>0</v>
      </c>
      <c r="T1854">
        <v>0</v>
      </c>
      <c r="U1854" s="50">
        <v>46273.678518518522</v>
      </c>
      <c r="V1854" s="50">
        <v>46273.678518518522</v>
      </c>
      <c r="W1854" s="51">
        <v>46273</v>
      </c>
      <c r="X1854" t="s">
        <v>1747</v>
      </c>
      <c r="Y1854" t="s">
        <v>492</v>
      </c>
    </row>
    <row r="1855" spans="1:25" ht="15" customHeight="1" x14ac:dyDescent="0.35">
      <c r="A1855">
        <v>5</v>
      </c>
      <c r="B1855" s="50">
        <v>46273.71875</v>
      </c>
      <c r="C1855">
        <v>11708354</v>
      </c>
      <c r="D1855">
        <v>100006741001</v>
      </c>
      <c r="E1855" t="s">
        <v>1726</v>
      </c>
      <c r="F1855">
        <v>100</v>
      </c>
      <c r="G1855" t="s">
        <v>1745</v>
      </c>
      <c r="H1855" t="s">
        <v>1760</v>
      </c>
      <c r="I1855">
        <v>6025002</v>
      </c>
      <c r="J1855">
        <v>2</v>
      </c>
      <c r="K1855" t="s">
        <v>2247</v>
      </c>
      <c r="L1855" t="s">
        <v>2248</v>
      </c>
      <c r="N1855">
        <v>0</v>
      </c>
      <c r="O1855">
        <v>3</v>
      </c>
      <c r="P1855">
        <v>3</v>
      </c>
      <c r="Q1855">
        <v>3</v>
      </c>
      <c r="R1855">
        <v>0</v>
      </c>
      <c r="S1855">
        <v>0</v>
      </c>
      <c r="T1855">
        <v>0</v>
      </c>
      <c r="U1855" s="50">
        <v>46273.679201388892</v>
      </c>
      <c r="V1855" s="50">
        <v>46273.679201388892</v>
      </c>
      <c r="W1855" s="51">
        <v>46273</v>
      </c>
      <c r="X1855" t="s">
        <v>1747</v>
      </c>
      <c r="Y1855" t="s">
        <v>492</v>
      </c>
    </row>
    <row r="1856" spans="1:25" ht="15" customHeight="1" x14ac:dyDescent="0.35">
      <c r="A1856">
        <v>5</v>
      </c>
      <c r="B1856" s="50">
        <v>46273.71875</v>
      </c>
      <c r="C1856">
        <v>11708369</v>
      </c>
      <c r="D1856">
        <v>100006741007</v>
      </c>
      <c r="E1856" t="s">
        <v>1726</v>
      </c>
      <c r="F1856">
        <v>100</v>
      </c>
      <c r="G1856" t="s">
        <v>1745</v>
      </c>
      <c r="H1856" t="s">
        <v>1760</v>
      </c>
      <c r="I1856">
        <v>6025401</v>
      </c>
      <c r="J1856">
        <v>3</v>
      </c>
      <c r="K1856" t="s">
        <v>2249</v>
      </c>
      <c r="L1856" t="s">
        <v>2250</v>
      </c>
      <c r="N1856">
        <v>0</v>
      </c>
      <c r="O1856">
        <v>1</v>
      </c>
      <c r="P1856">
        <v>1</v>
      </c>
      <c r="Q1856">
        <v>1</v>
      </c>
      <c r="R1856">
        <v>0</v>
      </c>
      <c r="S1856">
        <v>0</v>
      </c>
      <c r="T1856">
        <v>0</v>
      </c>
      <c r="U1856" s="50">
        <v>46273.679907407408</v>
      </c>
      <c r="V1856" s="50">
        <v>46273.679907407408</v>
      </c>
      <c r="W1856" s="51">
        <v>46273</v>
      </c>
      <c r="X1856" t="s">
        <v>1747</v>
      </c>
      <c r="Y1856" t="s">
        <v>492</v>
      </c>
    </row>
    <row r="1857" spans="1:25" ht="15" customHeight="1" x14ac:dyDescent="0.35">
      <c r="A1857">
        <v>5</v>
      </c>
      <c r="B1857" s="50">
        <v>46273.71875</v>
      </c>
      <c r="C1857">
        <v>11708396</v>
      </c>
      <c r="D1857">
        <v>100006741021</v>
      </c>
      <c r="E1857" t="s">
        <v>1726</v>
      </c>
      <c r="F1857">
        <v>100</v>
      </c>
      <c r="G1857" t="s">
        <v>1745</v>
      </c>
      <c r="H1857" t="s">
        <v>1760</v>
      </c>
      <c r="I1857">
        <v>6027201</v>
      </c>
      <c r="J1857">
        <v>4</v>
      </c>
      <c r="K1857" t="s">
        <v>2251</v>
      </c>
      <c r="L1857" t="s">
        <v>2252</v>
      </c>
      <c r="N1857">
        <v>0</v>
      </c>
      <c r="O1857">
        <v>1</v>
      </c>
      <c r="P1857">
        <v>1</v>
      </c>
      <c r="Q1857">
        <v>1</v>
      </c>
      <c r="R1857">
        <v>0</v>
      </c>
      <c r="S1857">
        <v>0</v>
      </c>
      <c r="T1857">
        <v>0</v>
      </c>
      <c r="U1857" s="50">
        <v>46273.680613425917</v>
      </c>
      <c r="V1857" s="50">
        <v>46273.680613425917</v>
      </c>
      <c r="W1857" s="51">
        <v>46273</v>
      </c>
      <c r="X1857" t="s">
        <v>1747</v>
      </c>
      <c r="Y1857" t="s">
        <v>492</v>
      </c>
    </row>
    <row r="1858" spans="1:25" ht="15" customHeight="1" x14ac:dyDescent="0.35">
      <c r="A1858">
        <v>5</v>
      </c>
      <c r="B1858" s="50">
        <v>46273.71875</v>
      </c>
      <c r="C1858">
        <v>11708407</v>
      </c>
      <c r="D1858">
        <v>100006741026</v>
      </c>
      <c r="E1858" t="s">
        <v>1726</v>
      </c>
      <c r="F1858">
        <v>100</v>
      </c>
      <c r="G1858" t="s">
        <v>1745</v>
      </c>
      <c r="H1858" t="s">
        <v>1760</v>
      </c>
      <c r="I1858">
        <v>6026401</v>
      </c>
      <c r="J1858">
        <v>3</v>
      </c>
      <c r="K1858" t="s">
        <v>2249</v>
      </c>
      <c r="L1858" t="s">
        <v>2250</v>
      </c>
      <c r="N1858">
        <v>0</v>
      </c>
      <c r="O1858">
        <v>1</v>
      </c>
      <c r="P1858">
        <v>1</v>
      </c>
      <c r="Q1858">
        <v>1</v>
      </c>
      <c r="R1858">
        <v>0</v>
      </c>
      <c r="S1858">
        <v>0</v>
      </c>
      <c r="T1858">
        <v>0</v>
      </c>
      <c r="U1858" s="50">
        <v>46273.680625000001</v>
      </c>
      <c r="V1858" s="50">
        <v>46273.680625000001</v>
      </c>
      <c r="W1858" s="51">
        <v>46273</v>
      </c>
      <c r="X1858" t="s">
        <v>1747</v>
      </c>
      <c r="Y1858" t="s">
        <v>492</v>
      </c>
    </row>
    <row r="1859" spans="1:25" ht="15" customHeight="1" x14ac:dyDescent="0.35">
      <c r="A1859">
        <v>5</v>
      </c>
      <c r="B1859" s="50">
        <v>46273.71875</v>
      </c>
      <c r="C1859">
        <v>11708408</v>
      </c>
      <c r="D1859">
        <v>100006741027</v>
      </c>
      <c r="E1859" t="s">
        <v>1726</v>
      </c>
      <c r="F1859">
        <v>100</v>
      </c>
      <c r="G1859" t="s">
        <v>1745</v>
      </c>
      <c r="H1859" t="s">
        <v>1760</v>
      </c>
      <c r="I1859">
        <v>6027203</v>
      </c>
      <c r="J1859">
        <v>2</v>
      </c>
      <c r="K1859" t="s">
        <v>2253</v>
      </c>
      <c r="L1859" t="s">
        <v>2254</v>
      </c>
      <c r="N1859">
        <v>0</v>
      </c>
      <c r="O1859">
        <v>3</v>
      </c>
      <c r="P1859">
        <v>3</v>
      </c>
      <c r="Q1859">
        <v>3</v>
      </c>
      <c r="R1859">
        <v>0</v>
      </c>
      <c r="S1859">
        <v>0</v>
      </c>
      <c r="T1859">
        <v>0</v>
      </c>
      <c r="U1859" s="50">
        <v>46273.680625000001</v>
      </c>
      <c r="V1859" s="50">
        <v>46273.680625000001</v>
      </c>
      <c r="W1859" s="51">
        <v>46273</v>
      </c>
      <c r="X1859" t="s">
        <v>1747</v>
      </c>
      <c r="Y1859" t="s">
        <v>492</v>
      </c>
    </row>
    <row r="1860" spans="1:25" ht="15" customHeight="1" x14ac:dyDescent="0.35">
      <c r="A1860">
        <v>5</v>
      </c>
      <c r="B1860" s="50">
        <v>46273.71875</v>
      </c>
      <c r="C1860">
        <v>11708409</v>
      </c>
      <c r="D1860">
        <v>100006741028</v>
      </c>
      <c r="E1860" t="s">
        <v>1726</v>
      </c>
      <c r="F1860">
        <v>100</v>
      </c>
      <c r="G1860" t="s">
        <v>1745</v>
      </c>
      <c r="H1860" t="s">
        <v>1760</v>
      </c>
      <c r="I1860">
        <v>6027101</v>
      </c>
      <c r="J1860">
        <v>1</v>
      </c>
      <c r="K1860" t="s">
        <v>2255</v>
      </c>
      <c r="L1860" t="s">
        <v>2256</v>
      </c>
      <c r="N1860">
        <v>0</v>
      </c>
      <c r="O1860">
        <v>1</v>
      </c>
      <c r="P1860">
        <v>1</v>
      </c>
      <c r="Q1860">
        <v>1</v>
      </c>
      <c r="R1860">
        <v>0</v>
      </c>
      <c r="S1860">
        <v>0</v>
      </c>
      <c r="T1860">
        <v>0</v>
      </c>
      <c r="U1860" s="50">
        <v>46273.680625000001</v>
      </c>
      <c r="V1860" s="50">
        <v>46273.680625000001</v>
      </c>
      <c r="W1860" s="51">
        <v>46273</v>
      </c>
      <c r="X1860" t="s">
        <v>1747</v>
      </c>
      <c r="Y1860" t="s">
        <v>492</v>
      </c>
    </row>
    <row r="1861" spans="1:25" ht="15" customHeight="1" x14ac:dyDescent="0.35">
      <c r="A1861">
        <v>5</v>
      </c>
      <c r="B1861" s="50">
        <v>46273.71875</v>
      </c>
      <c r="C1861">
        <v>11708426</v>
      </c>
      <c r="D1861">
        <v>100006741037</v>
      </c>
      <c r="E1861" t="s">
        <v>1726</v>
      </c>
      <c r="F1861">
        <v>100</v>
      </c>
      <c r="G1861" t="s">
        <v>1745</v>
      </c>
      <c r="H1861" t="s">
        <v>1760</v>
      </c>
      <c r="I1861">
        <v>6027501</v>
      </c>
      <c r="J1861">
        <v>4</v>
      </c>
      <c r="K1861" t="s">
        <v>2259</v>
      </c>
      <c r="L1861" t="s">
        <v>2260</v>
      </c>
      <c r="N1861">
        <v>0</v>
      </c>
      <c r="O1861">
        <v>1</v>
      </c>
      <c r="P1861">
        <v>1</v>
      </c>
      <c r="Q1861">
        <v>1</v>
      </c>
      <c r="R1861">
        <v>0</v>
      </c>
      <c r="S1861">
        <v>0</v>
      </c>
      <c r="T1861">
        <v>0</v>
      </c>
      <c r="U1861" s="50">
        <v>46273.682673611111</v>
      </c>
      <c r="V1861" s="50">
        <v>46273.682673611111</v>
      </c>
      <c r="W1861" s="51">
        <v>46273</v>
      </c>
      <c r="X1861" t="s">
        <v>1747</v>
      </c>
      <c r="Y1861" t="s">
        <v>492</v>
      </c>
    </row>
    <row r="1862" spans="1:25" ht="15" customHeight="1" x14ac:dyDescent="0.35">
      <c r="A1862">
        <v>5</v>
      </c>
      <c r="B1862" s="50">
        <v>46273.71875</v>
      </c>
      <c r="C1862">
        <v>11708437</v>
      </c>
      <c r="D1862">
        <v>100006741042</v>
      </c>
      <c r="E1862" t="s">
        <v>1726</v>
      </c>
      <c r="F1862">
        <v>100</v>
      </c>
      <c r="G1862" t="s">
        <v>1745</v>
      </c>
      <c r="H1862" t="s">
        <v>1760</v>
      </c>
      <c r="I1862">
        <v>6027503</v>
      </c>
      <c r="J1862">
        <v>2</v>
      </c>
      <c r="K1862" t="s">
        <v>2097</v>
      </c>
      <c r="L1862" t="s">
        <v>2098</v>
      </c>
      <c r="N1862">
        <v>0</v>
      </c>
      <c r="O1862">
        <v>2</v>
      </c>
      <c r="P1862">
        <v>2</v>
      </c>
      <c r="Q1862">
        <v>2</v>
      </c>
      <c r="R1862">
        <v>0</v>
      </c>
      <c r="S1862">
        <v>0</v>
      </c>
      <c r="T1862">
        <v>0</v>
      </c>
      <c r="U1862" s="50">
        <v>46273.682685185187</v>
      </c>
      <c r="V1862" s="50">
        <v>46273.682685185187</v>
      </c>
      <c r="W1862" s="51">
        <v>46273</v>
      </c>
      <c r="X1862" t="s">
        <v>1747</v>
      </c>
      <c r="Y1862" t="s">
        <v>492</v>
      </c>
    </row>
    <row r="1863" spans="1:25" ht="15" customHeight="1" x14ac:dyDescent="0.35">
      <c r="A1863">
        <v>5</v>
      </c>
      <c r="B1863" s="50">
        <v>46273.71875</v>
      </c>
      <c r="C1863">
        <v>11708460</v>
      </c>
      <c r="D1863">
        <v>100006741057</v>
      </c>
      <c r="E1863" t="s">
        <v>1726</v>
      </c>
      <c r="F1863">
        <v>100</v>
      </c>
      <c r="G1863" t="s">
        <v>1745</v>
      </c>
      <c r="H1863" t="s">
        <v>1760</v>
      </c>
      <c r="I1863">
        <v>6028702</v>
      </c>
      <c r="J1863">
        <v>2</v>
      </c>
      <c r="K1863" t="s">
        <v>2263</v>
      </c>
      <c r="L1863" t="s">
        <v>2264</v>
      </c>
      <c r="N1863">
        <v>0</v>
      </c>
      <c r="O1863">
        <v>1</v>
      </c>
      <c r="P1863">
        <v>1</v>
      </c>
      <c r="Q1863">
        <v>1</v>
      </c>
      <c r="R1863">
        <v>0</v>
      </c>
      <c r="S1863">
        <v>0</v>
      </c>
      <c r="T1863">
        <v>0</v>
      </c>
      <c r="U1863" s="50">
        <v>46273.68408564815</v>
      </c>
      <c r="V1863" s="50">
        <v>46273.68408564815</v>
      </c>
      <c r="W1863" s="51">
        <v>46273</v>
      </c>
      <c r="X1863" t="s">
        <v>1747</v>
      </c>
      <c r="Y1863" t="s">
        <v>492</v>
      </c>
    </row>
    <row r="1864" spans="1:25" ht="15" customHeight="1" x14ac:dyDescent="0.35">
      <c r="A1864">
        <v>5</v>
      </c>
      <c r="B1864" s="50">
        <v>46273.71875</v>
      </c>
      <c r="C1864">
        <v>11708461</v>
      </c>
      <c r="D1864">
        <v>100006741058</v>
      </c>
      <c r="E1864" t="s">
        <v>1726</v>
      </c>
      <c r="F1864">
        <v>100</v>
      </c>
      <c r="G1864" t="s">
        <v>1745</v>
      </c>
      <c r="H1864" t="s">
        <v>1760</v>
      </c>
      <c r="I1864">
        <v>6028703</v>
      </c>
      <c r="J1864">
        <v>2</v>
      </c>
      <c r="K1864" t="s">
        <v>2265</v>
      </c>
      <c r="L1864" t="s">
        <v>2266</v>
      </c>
      <c r="N1864">
        <v>0</v>
      </c>
      <c r="O1864">
        <v>2</v>
      </c>
      <c r="P1864">
        <v>2</v>
      </c>
      <c r="Q1864">
        <v>2</v>
      </c>
      <c r="R1864">
        <v>0</v>
      </c>
      <c r="S1864">
        <v>0</v>
      </c>
      <c r="T1864">
        <v>0</v>
      </c>
      <c r="U1864" s="50">
        <v>46273.68408564815</v>
      </c>
      <c r="V1864" s="50">
        <v>46273.68408564815</v>
      </c>
      <c r="W1864" s="51">
        <v>46273</v>
      </c>
      <c r="X1864" t="s">
        <v>1747</v>
      </c>
      <c r="Y1864" t="s">
        <v>492</v>
      </c>
    </row>
    <row r="1865" spans="1:25" ht="15" customHeight="1" x14ac:dyDescent="0.35">
      <c r="A1865">
        <v>5</v>
      </c>
      <c r="B1865" s="50">
        <v>46273.71875</v>
      </c>
      <c r="C1865">
        <v>11708485</v>
      </c>
      <c r="D1865">
        <v>100006741072</v>
      </c>
      <c r="E1865" t="s">
        <v>1726</v>
      </c>
      <c r="F1865">
        <v>100</v>
      </c>
      <c r="G1865" t="s">
        <v>1745</v>
      </c>
      <c r="H1865" t="s">
        <v>1760</v>
      </c>
      <c r="I1865">
        <v>6029401</v>
      </c>
      <c r="J1865">
        <v>1</v>
      </c>
      <c r="K1865" t="s">
        <v>2255</v>
      </c>
      <c r="L1865" t="s">
        <v>2256</v>
      </c>
      <c r="N1865">
        <v>0</v>
      </c>
      <c r="O1865">
        <v>1</v>
      </c>
      <c r="P1865">
        <v>1</v>
      </c>
      <c r="Q1865">
        <v>1</v>
      </c>
      <c r="R1865">
        <v>0</v>
      </c>
      <c r="S1865">
        <v>0</v>
      </c>
      <c r="T1865">
        <v>0</v>
      </c>
      <c r="U1865" s="50">
        <v>46273.686157407406</v>
      </c>
      <c r="V1865" s="50">
        <v>46273.686157407406</v>
      </c>
      <c r="W1865" s="51">
        <v>46273</v>
      </c>
      <c r="X1865" t="s">
        <v>1747</v>
      </c>
      <c r="Y1865" t="s">
        <v>492</v>
      </c>
    </row>
    <row r="1866" spans="1:25" ht="15" customHeight="1" x14ac:dyDescent="0.35">
      <c r="A1866">
        <v>5</v>
      </c>
      <c r="B1866" s="50">
        <v>46273.71875</v>
      </c>
      <c r="C1866">
        <v>11708504</v>
      </c>
      <c r="D1866">
        <v>100006741083</v>
      </c>
      <c r="E1866" t="s">
        <v>1726</v>
      </c>
      <c r="F1866">
        <v>100</v>
      </c>
      <c r="G1866" t="s">
        <v>1745</v>
      </c>
      <c r="H1866" t="s">
        <v>1760</v>
      </c>
      <c r="I1866">
        <v>6018601</v>
      </c>
      <c r="J1866">
        <v>2</v>
      </c>
      <c r="K1866" t="s">
        <v>2273</v>
      </c>
      <c r="L1866" t="s">
        <v>2274</v>
      </c>
      <c r="N1866">
        <v>0</v>
      </c>
      <c r="O1866">
        <v>2</v>
      </c>
      <c r="P1866">
        <v>2</v>
      </c>
      <c r="Q1866">
        <v>2</v>
      </c>
      <c r="R1866">
        <v>0</v>
      </c>
      <c r="S1866">
        <v>0</v>
      </c>
      <c r="T1866">
        <v>0</v>
      </c>
      <c r="U1866" s="50">
        <v>46273.687557870369</v>
      </c>
      <c r="V1866" s="50">
        <v>46273.687557870369</v>
      </c>
      <c r="W1866" s="51">
        <v>46273</v>
      </c>
      <c r="X1866" t="s">
        <v>1747</v>
      </c>
      <c r="Y1866" t="s">
        <v>492</v>
      </c>
    </row>
    <row r="1867" spans="1:25" ht="15" customHeight="1" x14ac:dyDescent="0.35">
      <c r="A1867">
        <v>5</v>
      </c>
      <c r="B1867" s="50">
        <v>46273.71875</v>
      </c>
      <c r="C1867">
        <v>11708505</v>
      </c>
      <c r="D1867">
        <v>100006741083</v>
      </c>
      <c r="E1867" t="s">
        <v>1726</v>
      </c>
      <c r="F1867">
        <v>100</v>
      </c>
      <c r="G1867" t="s">
        <v>1745</v>
      </c>
      <c r="H1867" t="s">
        <v>1760</v>
      </c>
      <c r="I1867">
        <v>6018601</v>
      </c>
      <c r="J1867">
        <v>2</v>
      </c>
      <c r="K1867" t="s">
        <v>2265</v>
      </c>
      <c r="L1867" t="s">
        <v>2266</v>
      </c>
      <c r="N1867">
        <v>0</v>
      </c>
      <c r="O1867">
        <v>2</v>
      </c>
      <c r="P1867">
        <v>2</v>
      </c>
      <c r="Q1867">
        <v>2</v>
      </c>
      <c r="R1867">
        <v>0</v>
      </c>
      <c r="S1867">
        <v>0</v>
      </c>
      <c r="T1867">
        <v>0</v>
      </c>
      <c r="U1867" s="50">
        <v>46273.687557870369</v>
      </c>
      <c r="V1867" s="50">
        <v>46273.687557870369</v>
      </c>
      <c r="W1867" s="51">
        <v>46273</v>
      </c>
      <c r="X1867" t="s">
        <v>1747</v>
      </c>
      <c r="Y1867" t="s">
        <v>492</v>
      </c>
    </row>
    <row r="1868" spans="1:25" ht="15" customHeight="1" x14ac:dyDescent="0.35">
      <c r="A1868">
        <v>5</v>
      </c>
      <c r="B1868" s="50">
        <v>46273.71875</v>
      </c>
      <c r="C1868">
        <v>11708506</v>
      </c>
      <c r="D1868">
        <v>100006741084</v>
      </c>
      <c r="E1868" t="s">
        <v>1726</v>
      </c>
      <c r="F1868">
        <v>100</v>
      </c>
      <c r="G1868" t="s">
        <v>1745</v>
      </c>
      <c r="H1868" t="s">
        <v>1760</v>
      </c>
      <c r="I1868">
        <v>6018602</v>
      </c>
      <c r="J1868">
        <v>2</v>
      </c>
      <c r="K1868" t="s">
        <v>2275</v>
      </c>
      <c r="L1868" t="s">
        <v>2276</v>
      </c>
      <c r="N1868">
        <v>0</v>
      </c>
      <c r="O1868">
        <v>1</v>
      </c>
      <c r="P1868">
        <v>1</v>
      </c>
      <c r="Q1868">
        <v>1</v>
      </c>
      <c r="R1868">
        <v>0</v>
      </c>
      <c r="S1868">
        <v>0</v>
      </c>
      <c r="T1868">
        <v>0</v>
      </c>
      <c r="U1868" s="50">
        <v>46273.687557870369</v>
      </c>
      <c r="V1868" s="50">
        <v>46273.687557870369</v>
      </c>
      <c r="W1868" s="51">
        <v>46273</v>
      </c>
      <c r="X1868" t="s">
        <v>1747</v>
      </c>
      <c r="Y1868" t="s">
        <v>492</v>
      </c>
    </row>
    <row r="1869" spans="1:25" ht="15" customHeight="1" x14ac:dyDescent="0.35">
      <c r="A1869">
        <v>5</v>
      </c>
      <c r="B1869" s="50">
        <v>46273.71875</v>
      </c>
      <c r="C1869">
        <v>11708507</v>
      </c>
      <c r="D1869">
        <v>100006741084</v>
      </c>
      <c r="E1869" t="s">
        <v>1726</v>
      </c>
      <c r="F1869">
        <v>100</v>
      </c>
      <c r="G1869" t="s">
        <v>1745</v>
      </c>
      <c r="H1869" t="s">
        <v>1760</v>
      </c>
      <c r="I1869">
        <v>6018602</v>
      </c>
      <c r="J1869">
        <v>2</v>
      </c>
      <c r="K1869" t="s">
        <v>2265</v>
      </c>
      <c r="L1869" t="s">
        <v>2266</v>
      </c>
      <c r="N1869">
        <v>0</v>
      </c>
      <c r="O1869">
        <v>2</v>
      </c>
      <c r="P1869">
        <v>2</v>
      </c>
      <c r="Q1869">
        <v>2</v>
      </c>
      <c r="R1869">
        <v>0</v>
      </c>
      <c r="S1869">
        <v>0</v>
      </c>
      <c r="T1869">
        <v>0</v>
      </c>
      <c r="U1869" s="50">
        <v>46273.687557870369</v>
      </c>
      <c r="V1869" s="50">
        <v>46273.687557870369</v>
      </c>
      <c r="W1869" s="51">
        <v>46273</v>
      </c>
      <c r="X1869" t="s">
        <v>1747</v>
      </c>
      <c r="Y1869" t="s">
        <v>492</v>
      </c>
    </row>
    <row r="1870" spans="1:25" ht="15" customHeight="1" x14ac:dyDescent="0.35">
      <c r="A1870">
        <v>5</v>
      </c>
      <c r="B1870" s="50">
        <v>46273.71875</v>
      </c>
      <c r="C1870">
        <v>11708508</v>
      </c>
      <c r="D1870">
        <v>100006741085</v>
      </c>
      <c r="E1870" t="s">
        <v>1726</v>
      </c>
      <c r="F1870">
        <v>100</v>
      </c>
      <c r="G1870" t="s">
        <v>1745</v>
      </c>
      <c r="H1870" t="s">
        <v>1760</v>
      </c>
      <c r="I1870">
        <v>6018603</v>
      </c>
      <c r="J1870">
        <v>2</v>
      </c>
      <c r="K1870" t="s">
        <v>2265</v>
      </c>
      <c r="L1870" t="s">
        <v>2266</v>
      </c>
      <c r="N1870">
        <v>0</v>
      </c>
      <c r="O1870">
        <v>2</v>
      </c>
      <c r="P1870">
        <v>2</v>
      </c>
      <c r="Q1870">
        <v>2</v>
      </c>
      <c r="R1870">
        <v>0</v>
      </c>
      <c r="S1870">
        <v>0</v>
      </c>
      <c r="T1870">
        <v>0</v>
      </c>
      <c r="U1870" s="50">
        <v>46273.687557870369</v>
      </c>
      <c r="V1870" s="50">
        <v>46273.687557870369</v>
      </c>
      <c r="W1870" s="51">
        <v>46273</v>
      </c>
      <c r="X1870" t="s">
        <v>1747</v>
      </c>
      <c r="Y1870" t="s">
        <v>492</v>
      </c>
    </row>
    <row r="1871" spans="1:25" ht="15" customHeight="1" x14ac:dyDescent="0.35">
      <c r="A1871">
        <v>5</v>
      </c>
      <c r="B1871" s="50">
        <v>46273.71875</v>
      </c>
      <c r="C1871">
        <v>11708509</v>
      </c>
      <c r="D1871">
        <v>100006741086</v>
      </c>
      <c r="E1871" t="s">
        <v>1726</v>
      </c>
      <c r="F1871">
        <v>100</v>
      </c>
      <c r="G1871" t="s">
        <v>1745</v>
      </c>
      <c r="H1871" t="s">
        <v>1760</v>
      </c>
      <c r="I1871">
        <v>6018604</v>
      </c>
      <c r="J1871">
        <v>2</v>
      </c>
      <c r="K1871" t="s">
        <v>2265</v>
      </c>
      <c r="L1871" t="s">
        <v>2266</v>
      </c>
      <c r="N1871">
        <v>0</v>
      </c>
      <c r="O1871">
        <v>2</v>
      </c>
      <c r="P1871">
        <v>2</v>
      </c>
      <c r="Q1871">
        <v>2</v>
      </c>
      <c r="R1871">
        <v>0</v>
      </c>
      <c r="S1871">
        <v>0</v>
      </c>
      <c r="T1871">
        <v>0</v>
      </c>
      <c r="U1871" s="50">
        <v>46273.687557870369</v>
      </c>
      <c r="V1871" s="50">
        <v>46273.687557870369</v>
      </c>
      <c r="W1871" s="51">
        <v>46273</v>
      </c>
      <c r="X1871" t="s">
        <v>1747</v>
      </c>
      <c r="Y1871" t="s">
        <v>492</v>
      </c>
    </row>
    <row r="1872" spans="1:25" ht="15" customHeight="1" x14ac:dyDescent="0.35">
      <c r="A1872">
        <v>5</v>
      </c>
      <c r="B1872" s="50">
        <v>46273.71875</v>
      </c>
      <c r="C1872">
        <v>11708510</v>
      </c>
      <c r="D1872">
        <v>100006741087</v>
      </c>
      <c r="E1872" t="s">
        <v>1726</v>
      </c>
      <c r="F1872">
        <v>100</v>
      </c>
      <c r="G1872" t="s">
        <v>1745</v>
      </c>
      <c r="H1872" t="s">
        <v>1760</v>
      </c>
      <c r="I1872">
        <v>6018605</v>
      </c>
      <c r="J1872">
        <v>2</v>
      </c>
      <c r="K1872" t="s">
        <v>2265</v>
      </c>
      <c r="L1872" t="s">
        <v>2266</v>
      </c>
      <c r="N1872">
        <v>0</v>
      </c>
      <c r="O1872">
        <v>2</v>
      </c>
      <c r="P1872">
        <v>2</v>
      </c>
      <c r="Q1872">
        <v>2</v>
      </c>
      <c r="R1872">
        <v>0</v>
      </c>
      <c r="S1872">
        <v>0</v>
      </c>
      <c r="T1872">
        <v>0</v>
      </c>
      <c r="U1872" s="50">
        <v>46273.687557870369</v>
      </c>
      <c r="V1872" s="50">
        <v>46273.687557870369</v>
      </c>
      <c r="W1872" s="51">
        <v>46273</v>
      </c>
      <c r="X1872" t="s">
        <v>1747</v>
      </c>
      <c r="Y1872" t="s">
        <v>492</v>
      </c>
    </row>
    <row r="1873" spans="1:25" ht="15" customHeight="1" x14ac:dyDescent="0.35">
      <c r="A1873">
        <v>5</v>
      </c>
      <c r="B1873" s="50">
        <v>46273.71875</v>
      </c>
      <c r="C1873">
        <v>11708511</v>
      </c>
      <c r="D1873">
        <v>100006741088</v>
      </c>
      <c r="E1873" t="s">
        <v>1726</v>
      </c>
      <c r="F1873">
        <v>100</v>
      </c>
      <c r="G1873" t="s">
        <v>1745</v>
      </c>
      <c r="H1873" t="s">
        <v>1760</v>
      </c>
      <c r="I1873">
        <v>6018606</v>
      </c>
      <c r="J1873">
        <v>2</v>
      </c>
      <c r="K1873" t="s">
        <v>2275</v>
      </c>
      <c r="L1873" t="s">
        <v>2276</v>
      </c>
      <c r="N1873">
        <v>0</v>
      </c>
      <c r="O1873">
        <v>9</v>
      </c>
      <c r="P1873">
        <v>9</v>
      </c>
      <c r="Q1873">
        <v>9</v>
      </c>
      <c r="R1873">
        <v>0</v>
      </c>
      <c r="S1873">
        <v>0</v>
      </c>
      <c r="T1873">
        <v>0</v>
      </c>
      <c r="U1873" s="50">
        <v>46273.687557870369</v>
      </c>
      <c r="V1873" s="50">
        <v>46273.687557870369</v>
      </c>
      <c r="W1873" s="51">
        <v>46273</v>
      </c>
      <c r="X1873" t="s">
        <v>1747</v>
      </c>
      <c r="Y1873" t="s">
        <v>492</v>
      </c>
    </row>
    <row r="1874" spans="1:25" ht="15" customHeight="1" x14ac:dyDescent="0.35">
      <c r="A1874">
        <v>5</v>
      </c>
      <c r="B1874" s="50">
        <v>46273.71875</v>
      </c>
      <c r="C1874">
        <v>11708514</v>
      </c>
      <c r="D1874">
        <v>100006741092</v>
      </c>
      <c r="E1874" t="s">
        <v>1726</v>
      </c>
      <c r="F1874">
        <v>100</v>
      </c>
      <c r="G1874" t="s">
        <v>1745</v>
      </c>
      <c r="H1874" t="s">
        <v>1760</v>
      </c>
      <c r="I1874">
        <v>6025101</v>
      </c>
      <c r="J1874">
        <v>3</v>
      </c>
      <c r="K1874" t="s">
        <v>2277</v>
      </c>
      <c r="L1874" t="s">
        <v>2278</v>
      </c>
      <c r="N1874">
        <v>0</v>
      </c>
      <c r="O1874">
        <v>1</v>
      </c>
      <c r="P1874">
        <v>1</v>
      </c>
      <c r="Q1874">
        <v>1</v>
      </c>
      <c r="R1874">
        <v>0</v>
      </c>
      <c r="S1874">
        <v>0</v>
      </c>
      <c r="T1874">
        <v>0</v>
      </c>
      <c r="U1874" s="50">
        <v>46273.68822916667</v>
      </c>
      <c r="V1874" s="50">
        <v>46273.68822916667</v>
      </c>
      <c r="W1874" s="51">
        <v>46273</v>
      </c>
      <c r="X1874" t="s">
        <v>1747</v>
      </c>
      <c r="Y1874" t="s">
        <v>492</v>
      </c>
    </row>
    <row r="1875" spans="1:25" ht="15" customHeight="1" x14ac:dyDescent="0.35">
      <c r="A1875">
        <v>5</v>
      </c>
      <c r="B1875" s="50">
        <v>46273.71875</v>
      </c>
      <c r="C1875">
        <v>11708515</v>
      </c>
      <c r="D1875">
        <v>100006741092</v>
      </c>
      <c r="E1875" t="s">
        <v>1726</v>
      </c>
      <c r="F1875">
        <v>100</v>
      </c>
      <c r="G1875" t="s">
        <v>1745</v>
      </c>
      <c r="H1875" t="s">
        <v>1760</v>
      </c>
      <c r="I1875">
        <v>6025101</v>
      </c>
      <c r="J1875">
        <v>3</v>
      </c>
      <c r="K1875" t="s">
        <v>1807</v>
      </c>
      <c r="L1875" t="s">
        <v>1808</v>
      </c>
      <c r="N1875">
        <v>0</v>
      </c>
      <c r="O1875">
        <v>1</v>
      </c>
      <c r="P1875">
        <v>1</v>
      </c>
      <c r="Q1875">
        <v>1</v>
      </c>
      <c r="R1875">
        <v>0</v>
      </c>
      <c r="S1875">
        <v>0</v>
      </c>
      <c r="T1875">
        <v>0</v>
      </c>
      <c r="U1875" s="50">
        <v>46273.68822916667</v>
      </c>
      <c r="V1875" s="50">
        <v>46273.68822916667</v>
      </c>
      <c r="W1875" s="51">
        <v>46273</v>
      </c>
      <c r="X1875" t="s">
        <v>1747</v>
      </c>
      <c r="Y1875" t="s">
        <v>492</v>
      </c>
    </row>
    <row r="1876" spans="1:25" ht="15" customHeight="1" x14ac:dyDescent="0.35">
      <c r="A1876">
        <v>5</v>
      </c>
      <c r="B1876" s="50">
        <v>46273.71875</v>
      </c>
      <c r="C1876">
        <v>11708526</v>
      </c>
      <c r="D1876">
        <v>100006741098</v>
      </c>
      <c r="E1876" t="s">
        <v>1726</v>
      </c>
      <c r="F1876">
        <v>100</v>
      </c>
      <c r="G1876" t="s">
        <v>1745</v>
      </c>
      <c r="H1876" t="s">
        <v>1760</v>
      </c>
      <c r="I1876">
        <v>6031402</v>
      </c>
      <c r="J1876">
        <v>2</v>
      </c>
      <c r="K1876" t="s">
        <v>2281</v>
      </c>
      <c r="L1876" t="s">
        <v>2282</v>
      </c>
      <c r="N1876">
        <v>0</v>
      </c>
      <c r="O1876">
        <v>2</v>
      </c>
      <c r="P1876">
        <v>2</v>
      </c>
      <c r="Q1876">
        <v>2</v>
      </c>
      <c r="R1876">
        <v>0</v>
      </c>
      <c r="S1876">
        <v>0</v>
      </c>
      <c r="T1876">
        <v>0</v>
      </c>
      <c r="U1876" s="50">
        <v>46273.690324074072</v>
      </c>
      <c r="V1876" s="50">
        <v>46273.690324074072</v>
      </c>
      <c r="W1876" s="51">
        <v>46273</v>
      </c>
      <c r="X1876" t="s">
        <v>1747</v>
      </c>
      <c r="Y1876" t="s">
        <v>492</v>
      </c>
    </row>
    <row r="1877" spans="1:25" ht="15" customHeight="1" x14ac:dyDescent="0.35">
      <c r="A1877">
        <v>5</v>
      </c>
      <c r="B1877" s="50">
        <v>46273.71875</v>
      </c>
      <c r="C1877">
        <v>11708528</v>
      </c>
      <c r="D1877">
        <v>100006741100</v>
      </c>
      <c r="E1877" t="s">
        <v>1726</v>
      </c>
      <c r="F1877">
        <v>100</v>
      </c>
      <c r="G1877" t="s">
        <v>1745</v>
      </c>
      <c r="H1877" t="s">
        <v>1760</v>
      </c>
      <c r="I1877">
        <v>6032001</v>
      </c>
      <c r="J1877">
        <v>4</v>
      </c>
      <c r="K1877" t="s">
        <v>2283</v>
      </c>
      <c r="L1877" t="s">
        <v>2284</v>
      </c>
      <c r="N1877">
        <v>0</v>
      </c>
      <c r="O1877">
        <v>1</v>
      </c>
      <c r="P1877">
        <v>1</v>
      </c>
      <c r="Q1877">
        <v>1</v>
      </c>
      <c r="R1877">
        <v>0</v>
      </c>
      <c r="S1877">
        <v>0</v>
      </c>
      <c r="T1877">
        <v>0</v>
      </c>
      <c r="U1877" s="50">
        <v>46273.691006944442</v>
      </c>
      <c r="V1877" s="50">
        <v>46273.691006944442</v>
      </c>
      <c r="W1877" s="51">
        <v>46273</v>
      </c>
      <c r="X1877" t="s">
        <v>1747</v>
      </c>
      <c r="Y1877" t="s">
        <v>492</v>
      </c>
    </row>
    <row r="1878" spans="1:25" ht="15" customHeight="1" x14ac:dyDescent="0.35">
      <c r="A1878">
        <v>5</v>
      </c>
      <c r="B1878" s="50">
        <v>46273.71875</v>
      </c>
      <c r="C1878">
        <v>11708530</v>
      </c>
      <c r="D1878">
        <v>100006741102</v>
      </c>
      <c r="E1878" t="s">
        <v>1726</v>
      </c>
      <c r="F1878">
        <v>100</v>
      </c>
      <c r="G1878" t="s">
        <v>1745</v>
      </c>
      <c r="H1878" t="s">
        <v>1760</v>
      </c>
      <c r="I1878">
        <v>6032101</v>
      </c>
      <c r="J1878">
        <v>1</v>
      </c>
      <c r="K1878" t="s">
        <v>2285</v>
      </c>
      <c r="L1878" t="s">
        <v>2286</v>
      </c>
      <c r="N1878">
        <v>0</v>
      </c>
      <c r="O1878">
        <v>2</v>
      </c>
      <c r="P1878">
        <v>2</v>
      </c>
      <c r="Q1878">
        <v>2</v>
      </c>
      <c r="R1878">
        <v>0</v>
      </c>
      <c r="S1878">
        <v>0</v>
      </c>
      <c r="T1878">
        <v>0</v>
      </c>
      <c r="U1878" s="50">
        <v>46273.691018518519</v>
      </c>
      <c r="V1878" s="50">
        <v>46273.691018518519</v>
      </c>
      <c r="W1878" s="51">
        <v>46273</v>
      </c>
      <c r="X1878" t="s">
        <v>1747</v>
      </c>
      <c r="Y1878" t="s">
        <v>492</v>
      </c>
    </row>
    <row r="1879" spans="1:25" ht="15" customHeight="1" x14ac:dyDescent="0.35">
      <c r="A1879">
        <v>5</v>
      </c>
      <c r="B1879" s="50">
        <v>46273.71875</v>
      </c>
      <c r="C1879">
        <v>11708540</v>
      </c>
      <c r="D1879">
        <v>100006741104</v>
      </c>
      <c r="E1879" t="s">
        <v>1726</v>
      </c>
      <c r="F1879">
        <v>100</v>
      </c>
      <c r="G1879" t="s">
        <v>1745</v>
      </c>
      <c r="H1879" t="s">
        <v>1760</v>
      </c>
      <c r="I1879">
        <v>6032401</v>
      </c>
      <c r="J1879">
        <v>4</v>
      </c>
      <c r="K1879" t="s">
        <v>2287</v>
      </c>
      <c r="L1879" t="s">
        <v>2288</v>
      </c>
      <c r="N1879">
        <v>0</v>
      </c>
      <c r="O1879">
        <v>1</v>
      </c>
      <c r="P1879">
        <v>1</v>
      </c>
      <c r="Q1879">
        <v>1</v>
      </c>
      <c r="R1879">
        <v>0</v>
      </c>
      <c r="S1879">
        <v>0</v>
      </c>
      <c r="T1879">
        <v>0</v>
      </c>
      <c r="U1879" s="50">
        <v>46273.692407407398</v>
      </c>
      <c r="V1879" s="50">
        <v>46273.692407407398</v>
      </c>
      <c r="W1879" s="51">
        <v>46273</v>
      </c>
      <c r="X1879" t="s">
        <v>1747</v>
      </c>
      <c r="Y1879" t="s">
        <v>492</v>
      </c>
    </row>
    <row r="1880" spans="1:25" ht="15" customHeight="1" x14ac:dyDescent="0.35">
      <c r="A1880">
        <v>5</v>
      </c>
      <c r="B1880" s="50">
        <v>46273.71875</v>
      </c>
      <c r="C1880">
        <v>11708555</v>
      </c>
      <c r="D1880">
        <v>100006741108</v>
      </c>
      <c r="E1880" t="s">
        <v>1726</v>
      </c>
      <c r="F1880">
        <v>100</v>
      </c>
      <c r="G1880" t="s">
        <v>1745</v>
      </c>
      <c r="H1880" t="s">
        <v>1760</v>
      </c>
      <c r="I1880">
        <v>6032501</v>
      </c>
      <c r="J1880">
        <v>4</v>
      </c>
      <c r="K1880" t="s">
        <v>2289</v>
      </c>
      <c r="L1880" t="s">
        <v>2290</v>
      </c>
      <c r="N1880">
        <v>0</v>
      </c>
      <c r="O1880">
        <v>1</v>
      </c>
      <c r="P1880">
        <v>1</v>
      </c>
      <c r="Q1880">
        <v>1</v>
      </c>
      <c r="R1880">
        <v>0</v>
      </c>
      <c r="S1880">
        <v>0</v>
      </c>
      <c r="T1880">
        <v>0</v>
      </c>
      <c r="U1880" s="50">
        <v>46273.692407407398</v>
      </c>
      <c r="V1880" s="50">
        <v>46273.692407407398</v>
      </c>
      <c r="W1880" s="51">
        <v>46273</v>
      </c>
      <c r="X1880" t="s">
        <v>1747</v>
      </c>
      <c r="Y1880" t="s">
        <v>492</v>
      </c>
    </row>
    <row r="1881" spans="1:25" ht="15" customHeight="1" x14ac:dyDescent="0.35">
      <c r="A1881">
        <v>5</v>
      </c>
      <c r="B1881" s="50">
        <v>46273.71875</v>
      </c>
      <c r="C1881">
        <v>11708560</v>
      </c>
      <c r="D1881">
        <v>100006741111</v>
      </c>
      <c r="E1881" t="s">
        <v>1726</v>
      </c>
      <c r="F1881">
        <v>100</v>
      </c>
      <c r="G1881" t="s">
        <v>1745</v>
      </c>
      <c r="H1881" t="s">
        <v>1760</v>
      </c>
      <c r="I1881">
        <v>6032403</v>
      </c>
      <c r="J1881">
        <v>2</v>
      </c>
      <c r="K1881" t="s">
        <v>2293</v>
      </c>
      <c r="L1881" t="s">
        <v>2294</v>
      </c>
      <c r="N1881">
        <v>0</v>
      </c>
      <c r="O1881">
        <v>1</v>
      </c>
      <c r="P1881">
        <v>1</v>
      </c>
      <c r="Q1881">
        <v>1</v>
      </c>
      <c r="R1881">
        <v>0</v>
      </c>
      <c r="S1881">
        <v>0</v>
      </c>
      <c r="T1881">
        <v>0</v>
      </c>
      <c r="U1881" s="50">
        <v>46273.692418981482</v>
      </c>
      <c r="V1881" s="50">
        <v>46273.692418981482</v>
      </c>
      <c r="W1881" s="51">
        <v>46273</v>
      </c>
      <c r="X1881" t="s">
        <v>1747</v>
      </c>
      <c r="Y1881" t="s">
        <v>492</v>
      </c>
    </row>
    <row r="1882" spans="1:25" ht="15" customHeight="1" x14ac:dyDescent="0.35">
      <c r="A1882">
        <v>5</v>
      </c>
      <c r="B1882" s="50">
        <v>46273.71875</v>
      </c>
      <c r="C1882">
        <v>11708591</v>
      </c>
      <c r="D1882">
        <v>100006741129</v>
      </c>
      <c r="E1882" t="s">
        <v>1726</v>
      </c>
      <c r="F1882">
        <v>100</v>
      </c>
      <c r="G1882" t="s">
        <v>1745</v>
      </c>
      <c r="H1882" t="s">
        <v>1760</v>
      </c>
      <c r="I1882">
        <v>6033601</v>
      </c>
      <c r="J1882">
        <v>5</v>
      </c>
      <c r="K1882" t="s">
        <v>2295</v>
      </c>
      <c r="L1882" t="s">
        <v>2296</v>
      </c>
      <c r="N1882">
        <v>0</v>
      </c>
      <c r="O1882">
        <v>1</v>
      </c>
      <c r="P1882">
        <v>1</v>
      </c>
      <c r="Q1882">
        <v>1</v>
      </c>
      <c r="R1882">
        <v>0</v>
      </c>
      <c r="S1882">
        <v>0</v>
      </c>
      <c r="T1882">
        <v>0</v>
      </c>
      <c r="U1882" s="50">
        <v>46273.693090277768</v>
      </c>
      <c r="V1882" s="50">
        <v>46273.693090277768</v>
      </c>
      <c r="W1882" s="51">
        <v>46273</v>
      </c>
      <c r="X1882" t="s">
        <v>1747</v>
      </c>
      <c r="Y1882" t="s">
        <v>492</v>
      </c>
    </row>
    <row r="1883" spans="1:25" ht="15" customHeight="1" x14ac:dyDescent="0.35">
      <c r="A1883">
        <v>5</v>
      </c>
      <c r="B1883" s="50">
        <v>46273.71875</v>
      </c>
      <c r="C1883">
        <v>11708618</v>
      </c>
      <c r="D1883">
        <v>100006741143</v>
      </c>
      <c r="E1883" t="s">
        <v>1726</v>
      </c>
      <c r="F1883">
        <v>100</v>
      </c>
      <c r="G1883" t="s">
        <v>1745</v>
      </c>
      <c r="H1883" t="s">
        <v>1760</v>
      </c>
      <c r="I1883">
        <v>6025201</v>
      </c>
      <c r="J1883">
        <v>4</v>
      </c>
      <c r="K1883" t="s">
        <v>2299</v>
      </c>
      <c r="L1883" t="s">
        <v>2300</v>
      </c>
      <c r="N1883">
        <v>0</v>
      </c>
      <c r="O1883">
        <v>1</v>
      </c>
      <c r="P1883">
        <v>1</v>
      </c>
      <c r="Q1883">
        <v>1</v>
      </c>
      <c r="R1883">
        <v>0</v>
      </c>
      <c r="S1883">
        <v>0</v>
      </c>
      <c r="T1883">
        <v>0</v>
      </c>
      <c r="U1883" s="50">
        <v>46273.693784722222</v>
      </c>
      <c r="V1883" s="50">
        <v>46273.693784722222</v>
      </c>
      <c r="W1883" s="51">
        <v>46273</v>
      </c>
      <c r="X1883" t="s">
        <v>1747</v>
      </c>
      <c r="Y1883" t="s">
        <v>492</v>
      </c>
    </row>
    <row r="1884" spans="1:25" ht="15" customHeight="1" x14ac:dyDescent="0.35">
      <c r="A1884">
        <v>5</v>
      </c>
      <c r="B1884" s="50">
        <v>46273.71875</v>
      </c>
      <c r="C1884">
        <v>11708624</v>
      </c>
      <c r="D1884">
        <v>100006741147</v>
      </c>
      <c r="E1884" t="s">
        <v>1726</v>
      </c>
      <c r="F1884">
        <v>100</v>
      </c>
      <c r="G1884" t="s">
        <v>1745</v>
      </c>
      <c r="H1884" t="s">
        <v>1760</v>
      </c>
      <c r="I1884">
        <v>6034601</v>
      </c>
      <c r="J1884">
        <v>4</v>
      </c>
      <c r="K1884" t="s">
        <v>2301</v>
      </c>
      <c r="L1884" t="s">
        <v>2302</v>
      </c>
      <c r="N1884">
        <v>0</v>
      </c>
      <c r="O1884">
        <v>1</v>
      </c>
      <c r="P1884">
        <v>1</v>
      </c>
      <c r="Q1884">
        <v>1</v>
      </c>
      <c r="R1884">
        <v>0</v>
      </c>
      <c r="S1884">
        <v>0</v>
      </c>
      <c r="T1884">
        <v>0</v>
      </c>
      <c r="U1884" s="50">
        <v>46273.694490740738</v>
      </c>
      <c r="V1884" s="50">
        <v>46273.694490740738</v>
      </c>
      <c r="W1884" s="51">
        <v>46273</v>
      </c>
      <c r="X1884" t="s">
        <v>1747</v>
      </c>
      <c r="Y1884" t="s">
        <v>492</v>
      </c>
    </row>
    <row r="1885" spans="1:25" ht="15" customHeight="1" x14ac:dyDescent="0.35">
      <c r="A1885">
        <v>5</v>
      </c>
      <c r="B1885" s="50">
        <v>46273.71875</v>
      </c>
      <c r="C1885">
        <v>11708632</v>
      </c>
      <c r="D1885">
        <v>100006741156</v>
      </c>
      <c r="E1885" t="s">
        <v>1726</v>
      </c>
      <c r="F1885">
        <v>100</v>
      </c>
      <c r="G1885" t="s">
        <v>1745</v>
      </c>
      <c r="H1885" t="s">
        <v>1760</v>
      </c>
      <c r="I1885">
        <v>6035101</v>
      </c>
      <c r="J1885">
        <v>4</v>
      </c>
      <c r="K1885" t="s">
        <v>2303</v>
      </c>
      <c r="L1885" t="s">
        <v>2304</v>
      </c>
      <c r="N1885">
        <v>0</v>
      </c>
      <c r="O1885">
        <v>1</v>
      </c>
      <c r="P1885">
        <v>1</v>
      </c>
      <c r="Q1885">
        <v>1</v>
      </c>
      <c r="R1885">
        <v>0</v>
      </c>
      <c r="S1885">
        <v>0</v>
      </c>
      <c r="T1885">
        <v>0</v>
      </c>
      <c r="U1885" s="50">
        <v>46273.694513888891</v>
      </c>
      <c r="V1885" s="50">
        <v>46273.694513888891</v>
      </c>
      <c r="W1885" s="51">
        <v>46273</v>
      </c>
      <c r="X1885" t="s">
        <v>1747</v>
      </c>
      <c r="Y1885" t="s">
        <v>492</v>
      </c>
    </row>
    <row r="1886" spans="1:25" ht="15" customHeight="1" x14ac:dyDescent="0.35">
      <c r="A1886">
        <v>5</v>
      </c>
      <c r="B1886" s="50">
        <v>46273.71875</v>
      </c>
      <c r="C1886">
        <v>11708633</v>
      </c>
      <c r="D1886">
        <v>100006741157</v>
      </c>
      <c r="E1886" t="s">
        <v>1726</v>
      </c>
      <c r="F1886">
        <v>100</v>
      </c>
      <c r="G1886" t="s">
        <v>1745</v>
      </c>
      <c r="H1886" t="s">
        <v>1760</v>
      </c>
      <c r="I1886">
        <v>6035401</v>
      </c>
      <c r="J1886">
        <v>3</v>
      </c>
      <c r="K1886" t="s">
        <v>1803</v>
      </c>
      <c r="L1886" t="s">
        <v>1804</v>
      </c>
      <c r="N1886">
        <v>0</v>
      </c>
      <c r="O1886">
        <v>2</v>
      </c>
      <c r="P1886">
        <v>2</v>
      </c>
      <c r="Q1886">
        <v>2</v>
      </c>
      <c r="R1886">
        <v>0</v>
      </c>
      <c r="S1886">
        <v>0</v>
      </c>
      <c r="T1886">
        <v>0</v>
      </c>
      <c r="U1886" s="50">
        <v>46273.695173611108</v>
      </c>
      <c r="V1886" s="50">
        <v>46273.695173611108</v>
      </c>
      <c r="W1886" s="51">
        <v>46273</v>
      </c>
      <c r="X1886" t="s">
        <v>1747</v>
      </c>
      <c r="Y1886" t="s">
        <v>492</v>
      </c>
    </row>
    <row r="1887" spans="1:25" ht="15" customHeight="1" x14ac:dyDescent="0.35">
      <c r="A1887">
        <v>5</v>
      </c>
      <c r="B1887" s="50">
        <v>46273.71875</v>
      </c>
      <c r="C1887">
        <v>11708634</v>
      </c>
      <c r="D1887">
        <v>100006741157</v>
      </c>
      <c r="E1887" t="s">
        <v>1726</v>
      </c>
      <c r="F1887">
        <v>100</v>
      </c>
      <c r="G1887" t="s">
        <v>1745</v>
      </c>
      <c r="H1887" t="s">
        <v>1760</v>
      </c>
      <c r="I1887">
        <v>6035401</v>
      </c>
      <c r="J1887">
        <v>3</v>
      </c>
      <c r="K1887" t="s">
        <v>2305</v>
      </c>
      <c r="L1887" t="s">
        <v>2306</v>
      </c>
      <c r="N1887">
        <v>0</v>
      </c>
      <c r="O1887">
        <v>1</v>
      </c>
      <c r="P1887">
        <v>1</v>
      </c>
      <c r="Q1887">
        <v>1</v>
      </c>
      <c r="R1887">
        <v>0</v>
      </c>
      <c r="S1887">
        <v>0</v>
      </c>
      <c r="T1887">
        <v>0</v>
      </c>
      <c r="U1887" s="50">
        <v>46273.695173611108</v>
      </c>
      <c r="V1887" s="50">
        <v>46273.695173611108</v>
      </c>
      <c r="W1887" s="51">
        <v>46273</v>
      </c>
      <c r="X1887" t="s">
        <v>1747</v>
      </c>
      <c r="Y1887" t="s">
        <v>492</v>
      </c>
    </row>
    <row r="1888" spans="1:25" ht="15" customHeight="1" x14ac:dyDescent="0.35">
      <c r="A1888">
        <v>5</v>
      </c>
      <c r="B1888" s="50">
        <v>46273.71875</v>
      </c>
      <c r="C1888">
        <v>11708637</v>
      </c>
      <c r="D1888">
        <v>100006741159</v>
      </c>
      <c r="E1888" t="s">
        <v>1726</v>
      </c>
      <c r="F1888">
        <v>100</v>
      </c>
      <c r="G1888" t="s">
        <v>1745</v>
      </c>
      <c r="H1888" t="s">
        <v>1760</v>
      </c>
      <c r="I1888">
        <v>6035701</v>
      </c>
      <c r="J1888">
        <v>5</v>
      </c>
      <c r="K1888" t="s">
        <v>2307</v>
      </c>
      <c r="L1888" t="s">
        <v>2308</v>
      </c>
      <c r="N1888">
        <v>0</v>
      </c>
      <c r="O1888">
        <v>1</v>
      </c>
      <c r="P1888">
        <v>1</v>
      </c>
      <c r="Q1888">
        <v>1</v>
      </c>
      <c r="R1888">
        <v>0</v>
      </c>
      <c r="S1888">
        <v>0</v>
      </c>
      <c r="T1888">
        <v>0</v>
      </c>
      <c r="U1888" s="50">
        <v>46273.695185185177</v>
      </c>
      <c r="V1888" s="50">
        <v>46273.695185185177</v>
      </c>
      <c r="W1888" s="51">
        <v>46273</v>
      </c>
      <c r="X1888" t="s">
        <v>1747</v>
      </c>
      <c r="Y1888" t="s">
        <v>492</v>
      </c>
    </row>
    <row r="1889" spans="1:25" ht="15" customHeight="1" x14ac:dyDescent="0.35">
      <c r="A1889">
        <v>5</v>
      </c>
      <c r="B1889" s="50">
        <v>46273.71875</v>
      </c>
      <c r="C1889">
        <v>11708638</v>
      </c>
      <c r="D1889">
        <v>100006741159</v>
      </c>
      <c r="E1889" t="s">
        <v>1726</v>
      </c>
      <c r="F1889">
        <v>100</v>
      </c>
      <c r="G1889" t="s">
        <v>1745</v>
      </c>
      <c r="H1889" t="s">
        <v>1760</v>
      </c>
      <c r="I1889">
        <v>6035701</v>
      </c>
      <c r="J1889">
        <v>5</v>
      </c>
      <c r="K1889" t="s">
        <v>2309</v>
      </c>
      <c r="L1889" t="s">
        <v>2310</v>
      </c>
      <c r="N1889">
        <v>0</v>
      </c>
      <c r="O1889">
        <v>1</v>
      </c>
      <c r="P1889">
        <v>1</v>
      </c>
      <c r="Q1889">
        <v>1</v>
      </c>
      <c r="R1889">
        <v>0</v>
      </c>
      <c r="S1889">
        <v>0</v>
      </c>
      <c r="T1889">
        <v>0</v>
      </c>
      <c r="U1889" s="50">
        <v>46273.695185185177</v>
      </c>
      <c r="V1889" s="50">
        <v>46273.695185185177</v>
      </c>
      <c r="W1889" s="51">
        <v>46273</v>
      </c>
      <c r="X1889" t="s">
        <v>1747</v>
      </c>
      <c r="Y1889" t="s">
        <v>492</v>
      </c>
    </row>
    <row r="1890" spans="1:25" ht="15" customHeight="1" x14ac:dyDescent="0.35">
      <c r="A1890">
        <v>5</v>
      </c>
      <c r="B1890" s="50">
        <v>46273.71875</v>
      </c>
      <c r="C1890">
        <v>11708640</v>
      </c>
      <c r="D1890">
        <v>100006741161</v>
      </c>
      <c r="E1890" t="s">
        <v>1726</v>
      </c>
      <c r="F1890">
        <v>100</v>
      </c>
      <c r="G1890" t="s">
        <v>1745</v>
      </c>
      <c r="H1890" t="s">
        <v>1760</v>
      </c>
      <c r="I1890">
        <v>6035801</v>
      </c>
      <c r="J1890">
        <v>1</v>
      </c>
      <c r="K1890" t="s">
        <v>2311</v>
      </c>
      <c r="L1890" t="s">
        <v>2312</v>
      </c>
      <c r="N1890">
        <v>0</v>
      </c>
      <c r="O1890">
        <v>1</v>
      </c>
      <c r="P1890">
        <v>1</v>
      </c>
      <c r="Q1890">
        <v>1</v>
      </c>
      <c r="R1890">
        <v>0</v>
      </c>
      <c r="S1890">
        <v>0</v>
      </c>
      <c r="T1890">
        <v>0</v>
      </c>
      <c r="U1890" s="50">
        <v>46273.695196759261</v>
      </c>
      <c r="V1890" s="50">
        <v>46273.695196759261</v>
      </c>
      <c r="W1890" s="51">
        <v>46273</v>
      </c>
      <c r="X1890" t="s">
        <v>1747</v>
      </c>
      <c r="Y1890" t="s">
        <v>492</v>
      </c>
    </row>
    <row r="1891" spans="1:25" ht="15" customHeight="1" x14ac:dyDescent="0.35">
      <c r="A1891">
        <v>5</v>
      </c>
      <c r="B1891" s="50">
        <v>46273.71875</v>
      </c>
      <c r="C1891">
        <v>11708641</v>
      </c>
      <c r="D1891">
        <v>100006741161</v>
      </c>
      <c r="E1891" t="s">
        <v>1726</v>
      </c>
      <c r="F1891">
        <v>100</v>
      </c>
      <c r="G1891" t="s">
        <v>1745</v>
      </c>
      <c r="H1891" t="s">
        <v>1760</v>
      </c>
      <c r="I1891">
        <v>6035801</v>
      </c>
      <c r="J1891">
        <v>1</v>
      </c>
      <c r="K1891" t="s">
        <v>2313</v>
      </c>
      <c r="L1891" t="s">
        <v>2314</v>
      </c>
      <c r="N1891">
        <v>0</v>
      </c>
      <c r="O1891">
        <v>2</v>
      </c>
      <c r="P1891">
        <v>2</v>
      </c>
      <c r="Q1891">
        <v>2</v>
      </c>
      <c r="R1891">
        <v>0</v>
      </c>
      <c r="S1891">
        <v>0</v>
      </c>
      <c r="T1891">
        <v>0</v>
      </c>
      <c r="U1891" s="50">
        <v>46273.695196759261</v>
      </c>
      <c r="V1891" s="50">
        <v>46273.695196759261</v>
      </c>
      <c r="W1891" s="51">
        <v>46273</v>
      </c>
      <c r="X1891" t="s">
        <v>1747</v>
      </c>
      <c r="Y1891" t="s">
        <v>492</v>
      </c>
    </row>
    <row r="1892" spans="1:25" ht="15" customHeight="1" x14ac:dyDescent="0.35">
      <c r="A1892">
        <v>5</v>
      </c>
      <c r="B1892" s="50">
        <v>46273.71875</v>
      </c>
      <c r="C1892">
        <v>11708643</v>
      </c>
      <c r="D1892">
        <v>100006741163</v>
      </c>
      <c r="E1892" t="s">
        <v>1726</v>
      </c>
      <c r="F1892">
        <v>100</v>
      </c>
      <c r="G1892" t="s">
        <v>1745</v>
      </c>
      <c r="H1892" t="s">
        <v>1760</v>
      </c>
      <c r="I1892">
        <v>6031901</v>
      </c>
      <c r="J1892">
        <v>4</v>
      </c>
      <c r="K1892" t="s">
        <v>1885</v>
      </c>
      <c r="L1892" t="s">
        <v>1886</v>
      </c>
      <c r="N1892">
        <v>0</v>
      </c>
      <c r="O1892">
        <v>1</v>
      </c>
      <c r="P1892">
        <v>1</v>
      </c>
      <c r="Q1892">
        <v>1</v>
      </c>
      <c r="R1892">
        <v>0</v>
      </c>
      <c r="S1892">
        <v>0</v>
      </c>
      <c r="T1892">
        <v>0</v>
      </c>
      <c r="U1892" s="50">
        <v>46273.695879629631</v>
      </c>
      <c r="V1892" s="50">
        <v>46273.695879629631</v>
      </c>
      <c r="W1892" s="51">
        <v>46273</v>
      </c>
      <c r="X1892" t="s">
        <v>1747</v>
      </c>
      <c r="Y1892" t="s">
        <v>492</v>
      </c>
    </row>
    <row r="1893" spans="1:25" ht="15" customHeight="1" x14ac:dyDescent="0.35">
      <c r="A1893">
        <v>5</v>
      </c>
      <c r="B1893" s="50">
        <v>46273.71875</v>
      </c>
      <c r="C1893">
        <v>11708655</v>
      </c>
      <c r="D1893">
        <v>100006741167</v>
      </c>
      <c r="E1893" t="s">
        <v>1726</v>
      </c>
      <c r="F1893">
        <v>100</v>
      </c>
      <c r="G1893" t="s">
        <v>1745</v>
      </c>
      <c r="H1893" t="s">
        <v>1760</v>
      </c>
      <c r="I1893">
        <v>6031902</v>
      </c>
      <c r="J1893">
        <v>1</v>
      </c>
      <c r="K1893" t="s">
        <v>2315</v>
      </c>
      <c r="L1893" t="s">
        <v>2316</v>
      </c>
      <c r="N1893">
        <v>0</v>
      </c>
      <c r="O1893">
        <v>1</v>
      </c>
      <c r="P1893">
        <v>1</v>
      </c>
      <c r="Q1893">
        <v>1</v>
      </c>
      <c r="R1893">
        <v>0</v>
      </c>
      <c r="S1893">
        <v>0</v>
      </c>
      <c r="T1893">
        <v>0</v>
      </c>
      <c r="U1893" s="50">
        <v>46273.695879629631</v>
      </c>
      <c r="V1893" s="50">
        <v>46273.695879629631</v>
      </c>
      <c r="W1893" s="51">
        <v>46273</v>
      </c>
      <c r="X1893" t="s">
        <v>1747</v>
      </c>
      <c r="Y1893" t="s">
        <v>492</v>
      </c>
    </row>
    <row r="1894" spans="1:25" ht="15" customHeight="1" x14ac:dyDescent="0.35">
      <c r="A1894">
        <v>5</v>
      </c>
      <c r="B1894" s="50">
        <v>46273.71875</v>
      </c>
      <c r="C1894">
        <v>11708656</v>
      </c>
      <c r="D1894">
        <v>100006741167</v>
      </c>
      <c r="E1894" t="s">
        <v>1726</v>
      </c>
      <c r="F1894">
        <v>100</v>
      </c>
      <c r="G1894" t="s">
        <v>1745</v>
      </c>
      <c r="H1894" t="s">
        <v>1760</v>
      </c>
      <c r="I1894">
        <v>6031902</v>
      </c>
      <c r="J1894">
        <v>1</v>
      </c>
      <c r="K1894" t="s">
        <v>2101</v>
      </c>
      <c r="L1894" t="s">
        <v>2102</v>
      </c>
      <c r="N1894">
        <v>0</v>
      </c>
      <c r="O1894">
        <v>1</v>
      </c>
      <c r="P1894">
        <v>1</v>
      </c>
      <c r="Q1894">
        <v>1</v>
      </c>
      <c r="R1894">
        <v>0</v>
      </c>
      <c r="S1894">
        <v>0</v>
      </c>
      <c r="T1894">
        <v>0</v>
      </c>
      <c r="U1894" s="50">
        <v>46273.695879629631</v>
      </c>
      <c r="V1894" s="50">
        <v>46273.695879629631</v>
      </c>
      <c r="W1894" s="51">
        <v>46273</v>
      </c>
      <c r="X1894" t="s">
        <v>1747</v>
      </c>
      <c r="Y1894" t="s">
        <v>492</v>
      </c>
    </row>
    <row r="1895" spans="1:25" ht="15" customHeight="1" x14ac:dyDescent="0.35">
      <c r="A1895">
        <v>5</v>
      </c>
      <c r="B1895" s="50">
        <v>46273.71875</v>
      </c>
      <c r="C1895">
        <v>11708657</v>
      </c>
      <c r="D1895">
        <v>100006741167</v>
      </c>
      <c r="E1895" t="s">
        <v>1726</v>
      </c>
      <c r="F1895">
        <v>100</v>
      </c>
      <c r="G1895" t="s">
        <v>1745</v>
      </c>
      <c r="H1895" t="s">
        <v>1760</v>
      </c>
      <c r="I1895">
        <v>6031902</v>
      </c>
      <c r="J1895">
        <v>1</v>
      </c>
      <c r="K1895" t="s">
        <v>2225</v>
      </c>
      <c r="L1895" t="s">
        <v>2226</v>
      </c>
      <c r="N1895">
        <v>0</v>
      </c>
      <c r="O1895">
        <v>1</v>
      </c>
      <c r="P1895">
        <v>1</v>
      </c>
      <c r="Q1895">
        <v>1</v>
      </c>
      <c r="R1895">
        <v>0</v>
      </c>
      <c r="S1895">
        <v>0</v>
      </c>
      <c r="T1895">
        <v>0</v>
      </c>
      <c r="U1895" s="50">
        <v>46273.695879629631</v>
      </c>
      <c r="V1895" s="50">
        <v>46273.695879629631</v>
      </c>
      <c r="W1895" s="51">
        <v>46273</v>
      </c>
      <c r="X1895" t="s">
        <v>1747</v>
      </c>
      <c r="Y1895" t="s">
        <v>492</v>
      </c>
    </row>
    <row r="1896" spans="1:25" ht="15" customHeight="1" x14ac:dyDescent="0.35">
      <c r="A1896">
        <v>5</v>
      </c>
      <c r="B1896" s="50">
        <v>46273.71875</v>
      </c>
      <c r="C1896">
        <v>11708658</v>
      </c>
      <c r="D1896">
        <v>100006741167</v>
      </c>
      <c r="E1896" t="s">
        <v>1726</v>
      </c>
      <c r="F1896">
        <v>100</v>
      </c>
      <c r="G1896" t="s">
        <v>1745</v>
      </c>
      <c r="H1896" t="s">
        <v>1760</v>
      </c>
      <c r="I1896">
        <v>6031902</v>
      </c>
      <c r="J1896">
        <v>1</v>
      </c>
      <c r="K1896" t="s">
        <v>2317</v>
      </c>
      <c r="L1896" t="s">
        <v>2318</v>
      </c>
      <c r="N1896">
        <v>0</v>
      </c>
      <c r="O1896">
        <v>1</v>
      </c>
      <c r="P1896">
        <v>1</v>
      </c>
      <c r="Q1896">
        <v>1</v>
      </c>
      <c r="R1896">
        <v>0</v>
      </c>
      <c r="S1896">
        <v>0</v>
      </c>
      <c r="T1896">
        <v>0</v>
      </c>
      <c r="U1896" s="50">
        <v>46273.695879629631</v>
      </c>
      <c r="V1896" s="50">
        <v>46273.695879629631</v>
      </c>
      <c r="W1896" s="51">
        <v>46273</v>
      </c>
      <c r="X1896" t="s">
        <v>1747</v>
      </c>
      <c r="Y1896" t="s">
        <v>492</v>
      </c>
    </row>
    <row r="1897" spans="1:25" ht="15" customHeight="1" x14ac:dyDescent="0.35">
      <c r="A1897">
        <v>5</v>
      </c>
      <c r="B1897" s="50">
        <v>46273.71875</v>
      </c>
      <c r="C1897">
        <v>11708659</v>
      </c>
      <c r="D1897">
        <v>100006741167</v>
      </c>
      <c r="E1897" t="s">
        <v>1726</v>
      </c>
      <c r="F1897">
        <v>100</v>
      </c>
      <c r="G1897" t="s">
        <v>1745</v>
      </c>
      <c r="H1897" t="s">
        <v>1760</v>
      </c>
      <c r="I1897">
        <v>6031902</v>
      </c>
      <c r="J1897">
        <v>1</v>
      </c>
      <c r="K1897" t="s">
        <v>2319</v>
      </c>
      <c r="L1897" t="s">
        <v>2320</v>
      </c>
      <c r="N1897">
        <v>0</v>
      </c>
      <c r="O1897">
        <v>1</v>
      </c>
      <c r="P1897">
        <v>1</v>
      </c>
      <c r="Q1897">
        <v>1</v>
      </c>
      <c r="R1897">
        <v>0</v>
      </c>
      <c r="S1897">
        <v>0</v>
      </c>
      <c r="T1897">
        <v>0</v>
      </c>
      <c r="U1897" s="50">
        <v>46273.695879629631</v>
      </c>
      <c r="V1897" s="50">
        <v>46273.695879629631</v>
      </c>
      <c r="W1897" s="51">
        <v>46273</v>
      </c>
      <c r="X1897" t="s">
        <v>1747</v>
      </c>
      <c r="Y1897" t="s">
        <v>492</v>
      </c>
    </row>
    <row r="1898" spans="1:25" ht="15" customHeight="1" x14ac:dyDescent="0.35">
      <c r="A1898">
        <v>5</v>
      </c>
      <c r="B1898" s="50">
        <v>46273.71875</v>
      </c>
      <c r="C1898">
        <v>11708667</v>
      </c>
      <c r="D1898">
        <v>100006741172</v>
      </c>
      <c r="E1898" t="s">
        <v>1726</v>
      </c>
      <c r="F1898">
        <v>100</v>
      </c>
      <c r="G1898" t="s">
        <v>1745</v>
      </c>
      <c r="H1898" t="s">
        <v>1760</v>
      </c>
      <c r="I1898">
        <v>6031201</v>
      </c>
      <c r="J1898">
        <v>4</v>
      </c>
      <c r="K1898" t="s">
        <v>2321</v>
      </c>
      <c r="L1898" t="s">
        <v>2322</v>
      </c>
      <c r="N1898">
        <v>0</v>
      </c>
      <c r="O1898">
        <v>1</v>
      </c>
      <c r="P1898">
        <v>1</v>
      </c>
      <c r="Q1898">
        <v>1</v>
      </c>
      <c r="R1898">
        <v>0</v>
      </c>
      <c r="S1898">
        <v>0</v>
      </c>
      <c r="T1898">
        <v>0</v>
      </c>
      <c r="U1898" s="50">
        <v>46273.696574074071</v>
      </c>
      <c r="V1898" s="50">
        <v>46273.696574074071</v>
      </c>
      <c r="W1898" s="51">
        <v>46273</v>
      </c>
      <c r="X1898" t="s">
        <v>1747</v>
      </c>
      <c r="Y1898" t="s">
        <v>492</v>
      </c>
    </row>
    <row r="1899" spans="1:25" ht="15" customHeight="1" x14ac:dyDescent="0.35">
      <c r="A1899">
        <v>5</v>
      </c>
      <c r="B1899" s="50">
        <v>46273.71875</v>
      </c>
      <c r="C1899">
        <v>11708668</v>
      </c>
      <c r="D1899">
        <v>100006741172</v>
      </c>
      <c r="E1899" t="s">
        <v>1726</v>
      </c>
      <c r="F1899">
        <v>100</v>
      </c>
      <c r="G1899" t="s">
        <v>1745</v>
      </c>
      <c r="H1899" t="s">
        <v>1760</v>
      </c>
      <c r="I1899">
        <v>6031201</v>
      </c>
      <c r="J1899">
        <v>4</v>
      </c>
      <c r="K1899" t="s">
        <v>1885</v>
      </c>
      <c r="L1899" t="s">
        <v>1886</v>
      </c>
      <c r="N1899">
        <v>0</v>
      </c>
      <c r="O1899">
        <v>1</v>
      </c>
      <c r="P1899">
        <v>1</v>
      </c>
      <c r="Q1899">
        <v>1</v>
      </c>
      <c r="R1899">
        <v>0</v>
      </c>
      <c r="S1899">
        <v>0</v>
      </c>
      <c r="T1899">
        <v>0</v>
      </c>
      <c r="U1899" s="50">
        <v>46273.696574074071</v>
      </c>
      <c r="V1899" s="50">
        <v>46273.696574074071</v>
      </c>
      <c r="W1899" s="51">
        <v>46273</v>
      </c>
      <c r="X1899" t="s">
        <v>1747</v>
      </c>
      <c r="Y1899" t="s">
        <v>492</v>
      </c>
    </row>
    <row r="1900" spans="1:25" ht="15" customHeight="1" x14ac:dyDescent="0.35">
      <c r="A1900">
        <v>5</v>
      </c>
      <c r="B1900" s="50">
        <v>46273.71875</v>
      </c>
      <c r="C1900">
        <v>11708669</v>
      </c>
      <c r="D1900">
        <v>100006741172</v>
      </c>
      <c r="E1900" t="s">
        <v>1726</v>
      </c>
      <c r="F1900">
        <v>100</v>
      </c>
      <c r="G1900" t="s">
        <v>1745</v>
      </c>
      <c r="H1900" t="s">
        <v>1760</v>
      </c>
      <c r="I1900">
        <v>6031201</v>
      </c>
      <c r="J1900">
        <v>4</v>
      </c>
      <c r="K1900" t="s">
        <v>2283</v>
      </c>
      <c r="L1900" t="s">
        <v>2284</v>
      </c>
      <c r="N1900">
        <v>0</v>
      </c>
      <c r="O1900">
        <v>1</v>
      </c>
      <c r="P1900">
        <v>1</v>
      </c>
      <c r="Q1900">
        <v>1</v>
      </c>
      <c r="R1900">
        <v>0</v>
      </c>
      <c r="S1900">
        <v>0</v>
      </c>
      <c r="T1900">
        <v>0</v>
      </c>
      <c r="U1900" s="50">
        <v>46273.696574074071</v>
      </c>
      <c r="V1900" s="50">
        <v>46273.696574074071</v>
      </c>
      <c r="W1900" s="51">
        <v>46273</v>
      </c>
      <c r="X1900" t="s">
        <v>1747</v>
      </c>
      <c r="Y1900" t="s">
        <v>492</v>
      </c>
    </row>
    <row r="1901" spans="1:25" ht="15" customHeight="1" x14ac:dyDescent="0.35">
      <c r="A1901">
        <v>5</v>
      </c>
      <c r="B1901" s="50">
        <v>46273.71875</v>
      </c>
      <c r="C1901">
        <v>11708670</v>
      </c>
      <c r="D1901">
        <v>100006741172</v>
      </c>
      <c r="E1901" t="s">
        <v>1726</v>
      </c>
      <c r="F1901">
        <v>100</v>
      </c>
      <c r="G1901" t="s">
        <v>1745</v>
      </c>
      <c r="H1901" t="s">
        <v>1760</v>
      </c>
      <c r="I1901">
        <v>6031201</v>
      </c>
      <c r="J1901">
        <v>4</v>
      </c>
      <c r="K1901" t="s">
        <v>1911</v>
      </c>
      <c r="L1901" t="s">
        <v>1912</v>
      </c>
      <c r="N1901">
        <v>0</v>
      </c>
      <c r="O1901">
        <v>1</v>
      </c>
      <c r="P1901">
        <v>1</v>
      </c>
      <c r="Q1901">
        <v>1</v>
      </c>
      <c r="R1901">
        <v>0</v>
      </c>
      <c r="S1901">
        <v>0</v>
      </c>
      <c r="T1901">
        <v>0</v>
      </c>
      <c r="U1901" s="50">
        <v>46273.696574074071</v>
      </c>
      <c r="V1901" s="50">
        <v>46273.696574074071</v>
      </c>
      <c r="W1901" s="51">
        <v>46273</v>
      </c>
      <c r="X1901" t="s">
        <v>1747</v>
      </c>
      <c r="Y1901" t="s">
        <v>492</v>
      </c>
    </row>
    <row r="1902" spans="1:25" ht="15" customHeight="1" x14ac:dyDescent="0.35">
      <c r="A1902">
        <v>5</v>
      </c>
      <c r="B1902" s="50">
        <v>46273.71875</v>
      </c>
      <c r="C1902">
        <v>11708671</v>
      </c>
      <c r="D1902">
        <v>100006741172</v>
      </c>
      <c r="E1902" t="s">
        <v>1726</v>
      </c>
      <c r="F1902">
        <v>100</v>
      </c>
      <c r="G1902" t="s">
        <v>1745</v>
      </c>
      <c r="H1902" t="s">
        <v>1760</v>
      </c>
      <c r="I1902">
        <v>6031201</v>
      </c>
      <c r="J1902">
        <v>4</v>
      </c>
      <c r="K1902" t="s">
        <v>1825</v>
      </c>
      <c r="L1902" t="s">
        <v>1826</v>
      </c>
      <c r="N1902">
        <v>0</v>
      </c>
      <c r="O1902">
        <v>1</v>
      </c>
      <c r="P1902">
        <v>1</v>
      </c>
      <c r="Q1902">
        <v>1</v>
      </c>
      <c r="R1902">
        <v>0</v>
      </c>
      <c r="S1902">
        <v>0</v>
      </c>
      <c r="T1902">
        <v>0</v>
      </c>
      <c r="U1902" s="50">
        <v>46273.696574074071</v>
      </c>
      <c r="V1902" s="50">
        <v>46273.696574074071</v>
      </c>
      <c r="W1902" s="51">
        <v>46273</v>
      </c>
      <c r="X1902" t="s">
        <v>1747</v>
      </c>
      <c r="Y1902" t="s">
        <v>492</v>
      </c>
    </row>
    <row r="1903" spans="1:25" ht="15" customHeight="1" x14ac:dyDescent="0.35">
      <c r="A1903">
        <v>5</v>
      </c>
      <c r="B1903" s="50">
        <v>46273.71875</v>
      </c>
      <c r="C1903">
        <v>11708672</v>
      </c>
      <c r="D1903">
        <v>100006741172</v>
      </c>
      <c r="E1903" t="s">
        <v>1726</v>
      </c>
      <c r="F1903">
        <v>100</v>
      </c>
      <c r="G1903" t="s">
        <v>1745</v>
      </c>
      <c r="H1903" t="s">
        <v>1760</v>
      </c>
      <c r="I1903">
        <v>6031201</v>
      </c>
      <c r="J1903">
        <v>4</v>
      </c>
      <c r="K1903" t="s">
        <v>2323</v>
      </c>
      <c r="L1903" t="s">
        <v>2324</v>
      </c>
      <c r="N1903">
        <v>0</v>
      </c>
      <c r="O1903">
        <v>1</v>
      </c>
      <c r="P1903">
        <v>1</v>
      </c>
      <c r="Q1903">
        <v>1</v>
      </c>
      <c r="R1903">
        <v>0</v>
      </c>
      <c r="S1903">
        <v>0</v>
      </c>
      <c r="T1903">
        <v>0</v>
      </c>
      <c r="U1903" s="50">
        <v>46273.696574074071</v>
      </c>
      <c r="V1903" s="50">
        <v>46273.696574074071</v>
      </c>
      <c r="W1903" s="51">
        <v>46273</v>
      </c>
      <c r="X1903" t="s">
        <v>1747</v>
      </c>
      <c r="Y1903" t="s">
        <v>492</v>
      </c>
    </row>
    <row r="1904" spans="1:25" ht="15" customHeight="1" x14ac:dyDescent="0.35">
      <c r="A1904">
        <v>5</v>
      </c>
      <c r="B1904" s="50">
        <v>46273.71875</v>
      </c>
      <c r="C1904">
        <v>11708673</v>
      </c>
      <c r="D1904">
        <v>100006741172</v>
      </c>
      <c r="E1904" t="s">
        <v>1726</v>
      </c>
      <c r="F1904">
        <v>100</v>
      </c>
      <c r="G1904" t="s">
        <v>1745</v>
      </c>
      <c r="H1904" t="s">
        <v>1760</v>
      </c>
      <c r="I1904">
        <v>6031201</v>
      </c>
      <c r="J1904">
        <v>4</v>
      </c>
      <c r="K1904" t="s">
        <v>2325</v>
      </c>
      <c r="L1904" t="s">
        <v>2326</v>
      </c>
      <c r="N1904">
        <v>0</v>
      </c>
      <c r="O1904">
        <v>1</v>
      </c>
      <c r="P1904">
        <v>1</v>
      </c>
      <c r="Q1904">
        <v>1</v>
      </c>
      <c r="R1904">
        <v>0</v>
      </c>
      <c r="S1904">
        <v>0</v>
      </c>
      <c r="T1904">
        <v>0</v>
      </c>
      <c r="U1904" s="50">
        <v>46273.696574074071</v>
      </c>
      <c r="V1904" s="50">
        <v>46273.696574074071</v>
      </c>
      <c r="W1904" s="51">
        <v>46273</v>
      </c>
      <c r="X1904" t="s">
        <v>1747</v>
      </c>
      <c r="Y1904" t="s">
        <v>492</v>
      </c>
    </row>
    <row r="1905" spans="1:25" ht="15" customHeight="1" x14ac:dyDescent="0.35">
      <c r="A1905">
        <v>5</v>
      </c>
      <c r="B1905" s="50">
        <v>46273.71875</v>
      </c>
      <c r="C1905">
        <v>11708674</v>
      </c>
      <c r="D1905">
        <v>100006741173</v>
      </c>
      <c r="E1905" t="s">
        <v>1726</v>
      </c>
      <c r="F1905">
        <v>100</v>
      </c>
      <c r="G1905" t="s">
        <v>1745</v>
      </c>
      <c r="H1905" t="s">
        <v>1760</v>
      </c>
      <c r="I1905">
        <v>6031202</v>
      </c>
      <c r="J1905">
        <v>5</v>
      </c>
      <c r="K1905" t="s">
        <v>2327</v>
      </c>
      <c r="L1905" t="s">
        <v>2328</v>
      </c>
      <c r="N1905">
        <v>0</v>
      </c>
      <c r="O1905">
        <v>1</v>
      </c>
      <c r="P1905">
        <v>1</v>
      </c>
      <c r="Q1905">
        <v>1</v>
      </c>
      <c r="R1905">
        <v>0</v>
      </c>
      <c r="S1905">
        <v>0</v>
      </c>
      <c r="T1905">
        <v>0</v>
      </c>
      <c r="U1905" s="50">
        <v>46273.696574074071</v>
      </c>
      <c r="V1905" s="50">
        <v>46273.696574074071</v>
      </c>
      <c r="W1905" s="51">
        <v>46273</v>
      </c>
      <c r="X1905" t="s">
        <v>1747</v>
      </c>
      <c r="Y1905" t="s">
        <v>492</v>
      </c>
    </row>
    <row r="1906" spans="1:25" ht="15" customHeight="1" x14ac:dyDescent="0.35">
      <c r="A1906">
        <v>5</v>
      </c>
      <c r="B1906" s="50">
        <v>46273.71875</v>
      </c>
      <c r="C1906">
        <v>11708702</v>
      </c>
      <c r="D1906">
        <v>100006741176</v>
      </c>
      <c r="E1906" t="s">
        <v>1726</v>
      </c>
      <c r="F1906">
        <v>100</v>
      </c>
      <c r="G1906" t="s">
        <v>1745</v>
      </c>
      <c r="H1906" t="s">
        <v>1760</v>
      </c>
      <c r="I1906">
        <v>6035001</v>
      </c>
      <c r="J1906">
        <v>4</v>
      </c>
      <c r="K1906" t="s">
        <v>2329</v>
      </c>
      <c r="L1906" t="s">
        <v>2330</v>
      </c>
      <c r="N1906">
        <v>0</v>
      </c>
      <c r="O1906">
        <v>1</v>
      </c>
      <c r="P1906">
        <v>1</v>
      </c>
      <c r="Q1906">
        <v>1</v>
      </c>
      <c r="R1906">
        <v>0</v>
      </c>
      <c r="S1906">
        <v>0</v>
      </c>
      <c r="T1906">
        <v>0</v>
      </c>
      <c r="U1906" s="50">
        <v>46273.696574074071</v>
      </c>
      <c r="V1906" s="50">
        <v>46273.696574074071</v>
      </c>
      <c r="W1906" s="51">
        <v>46273</v>
      </c>
      <c r="X1906" t="s">
        <v>1747</v>
      </c>
      <c r="Y1906" t="s">
        <v>492</v>
      </c>
    </row>
    <row r="1907" spans="1:25" ht="15" customHeight="1" x14ac:dyDescent="0.35">
      <c r="A1907">
        <v>5</v>
      </c>
      <c r="B1907" s="50">
        <v>46273.71875</v>
      </c>
      <c r="C1907">
        <v>11708703</v>
      </c>
      <c r="D1907">
        <v>100006741177</v>
      </c>
      <c r="E1907" t="s">
        <v>1726</v>
      </c>
      <c r="F1907">
        <v>100</v>
      </c>
      <c r="G1907" t="s">
        <v>1745</v>
      </c>
      <c r="H1907" t="s">
        <v>1760</v>
      </c>
      <c r="I1907">
        <v>6034801</v>
      </c>
      <c r="J1907">
        <v>4</v>
      </c>
      <c r="K1907" t="s">
        <v>2331</v>
      </c>
      <c r="L1907" t="s">
        <v>2332</v>
      </c>
      <c r="N1907">
        <v>0</v>
      </c>
      <c r="O1907">
        <v>1</v>
      </c>
      <c r="P1907">
        <v>1</v>
      </c>
      <c r="Q1907">
        <v>1</v>
      </c>
      <c r="R1907">
        <v>0</v>
      </c>
      <c r="S1907">
        <v>0</v>
      </c>
      <c r="T1907">
        <v>0</v>
      </c>
      <c r="U1907" s="50">
        <v>46273.696585648147</v>
      </c>
      <c r="V1907" s="50">
        <v>46273.696585648147</v>
      </c>
      <c r="W1907" s="51">
        <v>46273</v>
      </c>
      <c r="X1907" t="s">
        <v>1747</v>
      </c>
      <c r="Y1907" t="s">
        <v>492</v>
      </c>
    </row>
    <row r="1908" spans="1:25" ht="15" customHeight="1" x14ac:dyDescent="0.35">
      <c r="A1908">
        <v>5</v>
      </c>
      <c r="B1908" s="50">
        <v>46273.71875</v>
      </c>
      <c r="C1908">
        <v>11708704</v>
      </c>
      <c r="D1908">
        <v>100006741177</v>
      </c>
      <c r="E1908" t="s">
        <v>1726</v>
      </c>
      <c r="F1908">
        <v>100</v>
      </c>
      <c r="G1908" t="s">
        <v>1745</v>
      </c>
      <c r="H1908" t="s">
        <v>1760</v>
      </c>
      <c r="I1908">
        <v>6034801</v>
      </c>
      <c r="J1908">
        <v>4</v>
      </c>
      <c r="K1908" t="s">
        <v>2333</v>
      </c>
      <c r="L1908" t="s">
        <v>2334</v>
      </c>
      <c r="N1908">
        <v>0</v>
      </c>
      <c r="O1908">
        <v>2</v>
      </c>
      <c r="P1908">
        <v>2</v>
      </c>
      <c r="Q1908">
        <v>2</v>
      </c>
      <c r="R1908">
        <v>0</v>
      </c>
      <c r="S1908">
        <v>0</v>
      </c>
      <c r="T1908">
        <v>0</v>
      </c>
      <c r="U1908" s="50">
        <v>46273.696585648147</v>
      </c>
      <c r="V1908" s="50">
        <v>46273.696585648147</v>
      </c>
      <c r="W1908" s="51">
        <v>46273</v>
      </c>
      <c r="X1908" t="s">
        <v>1747</v>
      </c>
      <c r="Y1908" t="s">
        <v>492</v>
      </c>
    </row>
    <row r="1909" spans="1:25" ht="15" customHeight="1" x14ac:dyDescent="0.35">
      <c r="A1909">
        <v>5</v>
      </c>
      <c r="B1909" s="50">
        <v>46273.71875</v>
      </c>
      <c r="C1909">
        <v>11708705</v>
      </c>
      <c r="D1909">
        <v>100006741177</v>
      </c>
      <c r="E1909" t="s">
        <v>1726</v>
      </c>
      <c r="F1909">
        <v>100</v>
      </c>
      <c r="G1909" t="s">
        <v>1745</v>
      </c>
      <c r="H1909" t="s">
        <v>1760</v>
      </c>
      <c r="I1909">
        <v>6034801</v>
      </c>
      <c r="J1909">
        <v>4</v>
      </c>
      <c r="K1909" t="s">
        <v>2335</v>
      </c>
      <c r="L1909" t="s">
        <v>2336</v>
      </c>
      <c r="N1909">
        <v>0</v>
      </c>
      <c r="O1909">
        <v>2</v>
      </c>
      <c r="P1909">
        <v>2</v>
      </c>
      <c r="Q1909">
        <v>2</v>
      </c>
      <c r="R1909">
        <v>0</v>
      </c>
      <c r="S1909">
        <v>0</v>
      </c>
      <c r="T1909">
        <v>0</v>
      </c>
      <c r="U1909" s="50">
        <v>46273.696585648147</v>
      </c>
      <c r="V1909" s="50">
        <v>46273.696585648147</v>
      </c>
      <c r="W1909" s="51">
        <v>46273</v>
      </c>
      <c r="X1909" t="s">
        <v>1747</v>
      </c>
      <c r="Y1909" t="s">
        <v>492</v>
      </c>
    </row>
    <row r="1910" spans="1:25" ht="15" customHeight="1" x14ac:dyDescent="0.35">
      <c r="A1910">
        <v>5</v>
      </c>
      <c r="B1910" s="50">
        <v>46273.71875</v>
      </c>
      <c r="C1910">
        <v>11708706</v>
      </c>
      <c r="D1910">
        <v>100006741177</v>
      </c>
      <c r="E1910" t="s">
        <v>1726</v>
      </c>
      <c r="F1910">
        <v>100</v>
      </c>
      <c r="G1910" t="s">
        <v>1745</v>
      </c>
      <c r="H1910" t="s">
        <v>1760</v>
      </c>
      <c r="I1910">
        <v>6034801</v>
      </c>
      <c r="J1910">
        <v>4</v>
      </c>
      <c r="K1910" t="s">
        <v>2287</v>
      </c>
      <c r="L1910" t="s">
        <v>2288</v>
      </c>
      <c r="N1910">
        <v>0</v>
      </c>
      <c r="O1910">
        <v>1</v>
      </c>
      <c r="P1910">
        <v>1</v>
      </c>
      <c r="Q1910">
        <v>1</v>
      </c>
      <c r="R1910">
        <v>0</v>
      </c>
      <c r="S1910">
        <v>0</v>
      </c>
      <c r="T1910">
        <v>0</v>
      </c>
      <c r="U1910" s="50">
        <v>46273.696585648147</v>
      </c>
      <c r="V1910" s="50">
        <v>46273.696585648147</v>
      </c>
      <c r="W1910" s="51">
        <v>46273</v>
      </c>
      <c r="X1910" t="s">
        <v>1747</v>
      </c>
      <c r="Y1910" t="s">
        <v>492</v>
      </c>
    </row>
    <row r="1911" spans="1:25" ht="15" customHeight="1" x14ac:dyDescent="0.35">
      <c r="A1911">
        <v>5</v>
      </c>
      <c r="B1911" s="50">
        <v>46273.71875</v>
      </c>
      <c r="C1911">
        <v>11708707</v>
      </c>
      <c r="D1911">
        <v>100006741177</v>
      </c>
      <c r="E1911" t="s">
        <v>1726</v>
      </c>
      <c r="F1911">
        <v>100</v>
      </c>
      <c r="G1911" t="s">
        <v>1745</v>
      </c>
      <c r="H1911" t="s">
        <v>1760</v>
      </c>
      <c r="I1911">
        <v>6034801</v>
      </c>
      <c r="J1911">
        <v>4</v>
      </c>
      <c r="K1911" t="s">
        <v>1925</v>
      </c>
      <c r="L1911" t="s">
        <v>1926</v>
      </c>
      <c r="N1911">
        <v>0</v>
      </c>
      <c r="O1911">
        <v>1</v>
      </c>
      <c r="P1911">
        <v>1</v>
      </c>
      <c r="Q1911">
        <v>1</v>
      </c>
      <c r="R1911">
        <v>0</v>
      </c>
      <c r="S1911">
        <v>0</v>
      </c>
      <c r="T1911">
        <v>0</v>
      </c>
      <c r="U1911" s="50">
        <v>46273.696585648147</v>
      </c>
      <c r="V1911" s="50">
        <v>46273.696585648147</v>
      </c>
      <c r="W1911" s="51">
        <v>46273</v>
      </c>
      <c r="X1911" t="s">
        <v>1747</v>
      </c>
      <c r="Y1911" t="s">
        <v>492</v>
      </c>
    </row>
    <row r="1912" spans="1:25" ht="15" customHeight="1" x14ac:dyDescent="0.35">
      <c r="A1912">
        <v>5</v>
      </c>
      <c r="B1912" s="50">
        <v>46273.71875</v>
      </c>
      <c r="C1912">
        <v>11708708</v>
      </c>
      <c r="D1912">
        <v>100006741177</v>
      </c>
      <c r="E1912" t="s">
        <v>1726</v>
      </c>
      <c r="F1912">
        <v>100</v>
      </c>
      <c r="G1912" t="s">
        <v>1745</v>
      </c>
      <c r="H1912" t="s">
        <v>1760</v>
      </c>
      <c r="I1912">
        <v>6034801</v>
      </c>
      <c r="J1912">
        <v>4</v>
      </c>
      <c r="K1912" t="s">
        <v>1911</v>
      </c>
      <c r="L1912" t="s">
        <v>1912</v>
      </c>
      <c r="N1912">
        <v>0</v>
      </c>
      <c r="O1912">
        <v>1</v>
      </c>
      <c r="P1912">
        <v>1</v>
      </c>
      <c r="Q1912">
        <v>1</v>
      </c>
      <c r="R1912">
        <v>0</v>
      </c>
      <c r="S1912">
        <v>0</v>
      </c>
      <c r="T1912">
        <v>0</v>
      </c>
      <c r="U1912" s="50">
        <v>46273.696585648147</v>
      </c>
      <c r="V1912" s="50">
        <v>46273.696585648147</v>
      </c>
      <c r="W1912" s="51">
        <v>46273</v>
      </c>
      <c r="X1912" t="s">
        <v>1747</v>
      </c>
      <c r="Y1912" t="s">
        <v>492</v>
      </c>
    </row>
    <row r="1913" spans="1:25" ht="15" customHeight="1" x14ac:dyDescent="0.35">
      <c r="A1913">
        <v>5</v>
      </c>
      <c r="B1913" s="50">
        <v>46273.71875</v>
      </c>
      <c r="C1913">
        <v>11708709</v>
      </c>
      <c r="D1913">
        <v>100006741177</v>
      </c>
      <c r="E1913" t="s">
        <v>1726</v>
      </c>
      <c r="F1913">
        <v>100</v>
      </c>
      <c r="G1913" t="s">
        <v>1745</v>
      </c>
      <c r="H1913" t="s">
        <v>1760</v>
      </c>
      <c r="I1913">
        <v>6034801</v>
      </c>
      <c r="J1913">
        <v>4</v>
      </c>
      <c r="K1913" t="s">
        <v>2337</v>
      </c>
      <c r="L1913" t="s">
        <v>2338</v>
      </c>
      <c r="N1913">
        <v>0</v>
      </c>
      <c r="O1913">
        <v>1</v>
      </c>
      <c r="P1913">
        <v>1</v>
      </c>
      <c r="Q1913">
        <v>1</v>
      </c>
      <c r="R1913">
        <v>0</v>
      </c>
      <c r="S1913">
        <v>0</v>
      </c>
      <c r="T1913">
        <v>0</v>
      </c>
      <c r="U1913" s="50">
        <v>46273.696585648147</v>
      </c>
      <c r="V1913" s="50">
        <v>46273.696585648147</v>
      </c>
      <c r="W1913" s="51">
        <v>46273</v>
      </c>
      <c r="X1913" t="s">
        <v>1747</v>
      </c>
      <c r="Y1913" t="s">
        <v>492</v>
      </c>
    </row>
    <row r="1914" spans="1:25" ht="15" customHeight="1" x14ac:dyDescent="0.35">
      <c r="A1914">
        <v>5</v>
      </c>
      <c r="B1914" s="50">
        <v>46273.71875</v>
      </c>
      <c r="C1914">
        <v>11708725</v>
      </c>
      <c r="D1914">
        <v>100006741179</v>
      </c>
      <c r="E1914" t="s">
        <v>1726</v>
      </c>
      <c r="F1914">
        <v>100</v>
      </c>
      <c r="G1914" t="s">
        <v>1745</v>
      </c>
      <c r="H1914" t="s">
        <v>1760</v>
      </c>
      <c r="I1914">
        <v>6031203</v>
      </c>
      <c r="J1914">
        <v>1</v>
      </c>
      <c r="K1914" t="s">
        <v>2255</v>
      </c>
      <c r="L1914" t="s">
        <v>2256</v>
      </c>
      <c r="N1914">
        <v>0</v>
      </c>
      <c r="O1914">
        <v>1</v>
      </c>
      <c r="P1914">
        <v>1</v>
      </c>
      <c r="Q1914">
        <v>1</v>
      </c>
      <c r="R1914">
        <v>0</v>
      </c>
      <c r="S1914">
        <v>0</v>
      </c>
      <c r="T1914">
        <v>0</v>
      </c>
      <c r="U1914" s="50">
        <v>46273.696585648147</v>
      </c>
      <c r="V1914" s="50">
        <v>46273.696585648147</v>
      </c>
      <c r="W1914" s="51">
        <v>46273</v>
      </c>
      <c r="X1914" t="s">
        <v>1747</v>
      </c>
      <c r="Y1914" t="s">
        <v>492</v>
      </c>
    </row>
    <row r="1915" spans="1:25" ht="15" customHeight="1" x14ac:dyDescent="0.35">
      <c r="A1915">
        <v>5</v>
      </c>
      <c r="B1915" s="50">
        <v>46273.71875</v>
      </c>
      <c r="C1915">
        <v>11708726</v>
      </c>
      <c r="D1915">
        <v>100006741179</v>
      </c>
      <c r="E1915" t="s">
        <v>1726</v>
      </c>
      <c r="F1915">
        <v>100</v>
      </c>
      <c r="G1915" t="s">
        <v>1745</v>
      </c>
      <c r="H1915" t="s">
        <v>1760</v>
      </c>
      <c r="I1915">
        <v>6031203</v>
      </c>
      <c r="J1915">
        <v>1</v>
      </c>
      <c r="K1915" t="s">
        <v>2339</v>
      </c>
      <c r="L1915" t="s">
        <v>2340</v>
      </c>
      <c r="N1915">
        <v>0</v>
      </c>
      <c r="O1915">
        <v>1</v>
      </c>
      <c r="P1915">
        <v>1</v>
      </c>
      <c r="Q1915">
        <v>1</v>
      </c>
      <c r="R1915">
        <v>0</v>
      </c>
      <c r="S1915">
        <v>0</v>
      </c>
      <c r="T1915">
        <v>0</v>
      </c>
      <c r="U1915" s="50">
        <v>46273.696585648147</v>
      </c>
      <c r="V1915" s="50">
        <v>46273.696585648147</v>
      </c>
      <c r="W1915" s="51">
        <v>46273</v>
      </c>
      <c r="X1915" t="s">
        <v>1747</v>
      </c>
      <c r="Y1915" t="s">
        <v>492</v>
      </c>
    </row>
    <row r="1916" spans="1:25" ht="15" customHeight="1" x14ac:dyDescent="0.35">
      <c r="A1916">
        <v>5</v>
      </c>
      <c r="B1916" s="50">
        <v>46273.71875</v>
      </c>
      <c r="C1916">
        <v>11708727</v>
      </c>
      <c r="D1916">
        <v>100006741179</v>
      </c>
      <c r="E1916" t="s">
        <v>1726</v>
      </c>
      <c r="F1916">
        <v>100</v>
      </c>
      <c r="G1916" t="s">
        <v>1745</v>
      </c>
      <c r="H1916" t="s">
        <v>1760</v>
      </c>
      <c r="I1916">
        <v>6031203</v>
      </c>
      <c r="J1916">
        <v>1</v>
      </c>
      <c r="K1916" t="s">
        <v>2079</v>
      </c>
      <c r="L1916" t="s">
        <v>2080</v>
      </c>
      <c r="N1916">
        <v>0</v>
      </c>
      <c r="O1916">
        <v>1</v>
      </c>
      <c r="P1916">
        <v>1</v>
      </c>
      <c r="Q1916">
        <v>1</v>
      </c>
      <c r="R1916">
        <v>0</v>
      </c>
      <c r="S1916">
        <v>0</v>
      </c>
      <c r="T1916">
        <v>0</v>
      </c>
      <c r="U1916" s="50">
        <v>46273.696585648147</v>
      </c>
      <c r="V1916" s="50">
        <v>46273.696585648147</v>
      </c>
      <c r="W1916" s="51">
        <v>46273</v>
      </c>
      <c r="X1916" t="s">
        <v>1747</v>
      </c>
      <c r="Y1916" t="s">
        <v>492</v>
      </c>
    </row>
    <row r="1917" spans="1:25" ht="15" customHeight="1" x14ac:dyDescent="0.35">
      <c r="A1917">
        <v>5</v>
      </c>
      <c r="B1917" s="50">
        <v>46273.71875</v>
      </c>
      <c r="C1917">
        <v>11708728</v>
      </c>
      <c r="D1917">
        <v>100006741179</v>
      </c>
      <c r="E1917" t="s">
        <v>1726</v>
      </c>
      <c r="F1917">
        <v>100</v>
      </c>
      <c r="G1917" t="s">
        <v>1745</v>
      </c>
      <c r="H1917" t="s">
        <v>1760</v>
      </c>
      <c r="I1917">
        <v>6031203</v>
      </c>
      <c r="J1917">
        <v>1</v>
      </c>
      <c r="K1917" t="s">
        <v>2035</v>
      </c>
      <c r="L1917" t="s">
        <v>2036</v>
      </c>
      <c r="N1917">
        <v>0</v>
      </c>
      <c r="O1917">
        <v>1</v>
      </c>
      <c r="P1917">
        <v>1</v>
      </c>
      <c r="Q1917">
        <v>1</v>
      </c>
      <c r="R1917">
        <v>0</v>
      </c>
      <c r="S1917">
        <v>0</v>
      </c>
      <c r="T1917">
        <v>0</v>
      </c>
      <c r="U1917" s="50">
        <v>46273.696585648147</v>
      </c>
      <c r="V1917" s="50">
        <v>46273.696585648147</v>
      </c>
      <c r="W1917" s="51">
        <v>46273</v>
      </c>
      <c r="X1917" t="s">
        <v>1747</v>
      </c>
      <c r="Y1917" t="s">
        <v>492</v>
      </c>
    </row>
    <row r="1918" spans="1:25" ht="15" customHeight="1" x14ac:dyDescent="0.35">
      <c r="A1918">
        <v>5</v>
      </c>
      <c r="B1918" s="50">
        <v>46273.71875</v>
      </c>
      <c r="C1918">
        <v>11708729</v>
      </c>
      <c r="D1918">
        <v>100006741179</v>
      </c>
      <c r="E1918" t="s">
        <v>1726</v>
      </c>
      <c r="F1918">
        <v>100</v>
      </c>
      <c r="G1918" t="s">
        <v>1745</v>
      </c>
      <c r="H1918" t="s">
        <v>1760</v>
      </c>
      <c r="I1918">
        <v>6031203</v>
      </c>
      <c r="J1918">
        <v>1</v>
      </c>
      <c r="K1918" t="s">
        <v>2059</v>
      </c>
      <c r="L1918" t="s">
        <v>2060</v>
      </c>
      <c r="N1918">
        <v>0</v>
      </c>
      <c r="O1918">
        <v>1</v>
      </c>
      <c r="P1918">
        <v>1</v>
      </c>
      <c r="Q1918">
        <v>1</v>
      </c>
      <c r="R1918">
        <v>0</v>
      </c>
      <c r="S1918">
        <v>0</v>
      </c>
      <c r="T1918">
        <v>0</v>
      </c>
      <c r="U1918" s="50">
        <v>46273.696585648147</v>
      </c>
      <c r="V1918" s="50">
        <v>46273.696585648147</v>
      </c>
      <c r="W1918" s="51">
        <v>46273</v>
      </c>
      <c r="X1918" t="s">
        <v>1747</v>
      </c>
      <c r="Y1918" t="s">
        <v>492</v>
      </c>
    </row>
    <row r="1919" spans="1:25" ht="15" customHeight="1" x14ac:dyDescent="0.35">
      <c r="A1919">
        <v>5</v>
      </c>
      <c r="B1919" s="50">
        <v>46273.71875</v>
      </c>
      <c r="C1919">
        <v>11708730</v>
      </c>
      <c r="D1919">
        <v>100006741179</v>
      </c>
      <c r="E1919" t="s">
        <v>1726</v>
      </c>
      <c r="F1919">
        <v>100</v>
      </c>
      <c r="G1919" t="s">
        <v>1745</v>
      </c>
      <c r="H1919" t="s">
        <v>1760</v>
      </c>
      <c r="I1919">
        <v>6031203</v>
      </c>
      <c r="J1919">
        <v>1</v>
      </c>
      <c r="K1919" t="s">
        <v>2129</v>
      </c>
      <c r="L1919" t="s">
        <v>2130</v>
      </c>
      <c r="N1919">
        <v>0</v>
      </c>
      <c r="O1919">
        <v>1</v>
      </c>
      <c r="P1919">
        <v>1</v>
      </c>
      <c r="Q1919">
        <v>1</v>
      </c>
      <c r="R1919">
        <v>0</v>
      </c>
      <c r="S1919">
        <v>0</v>
      </c>
      <c r="T1919">
        <v>0</v>
      </c>
      <c r="U1919" s="50">
        <v>46273.696585648147</v>
      </c>
      <c r="V1919" s="50">
        <v>46273.696585648147</v>
      </c>
      <c r="W1919" s="51">
        <v>46273</v>
      </c>
      <c r="X1919" t="s">
        <v>1747</v>
      </c>
      <c r="Y1919" t="s">
        <v>492</v>
      </c>
    </row>
    <row r="1920" spans="1:25" ht="15" customHeight="1" x14ac:dyDescent="0.35">
      <c r="A1920">
        <v>5</v>
      </c>
      <c r="B1920" s="50">
        <v>46273.71875</v>
      </c>
      <c r="C1920">
        <v>11708731</v>
      </c>
      <c r="D1920">
        <v>100006741179</v>
      </c>
      <c r="E1920" t="s">
        <v>1726</v>
      </c>
      <c r="F1920">
        <v>100</v>
      </c>
      <c r="G1920" t="s">
        <v>1745</v>
      </c>
      <c r="H1920" t="s">
        <v>1760</v>
      </c>
      <c r="I1920">
        <v>6031203</v>
      </c>
      <c r="J1920">
        <v>1</v>
      </c>
      <c r="K1920" t="s">
        <v>2285</v>
      </c>
      <c r="L1920" t="s">
        <v>2286</v>
      </c>
      <c r="N1920">
        <v>0</v>
      </c>
      <c r="O1920">
        <v>1</v>
      </c>
      <c r="P1920">
        <v>1</v>
      </c>
      <c r="Q1920">
        <v>1</v>
      </c>
      <c r="R1920">
        <v>0</v>
      </c>
      <c r="S1920">
        <v>0</v>
      </c>
      <c r="T1920">
        <v>0</v>
      </c>
      <c r="U1920" s="50">
        <v>46273.696585648147</v>
      </c>
      <c r="V1920" s="50">
        <v>46273.696585648147</v>
      </c>
      <c r="W1920" s="51">
        <v>46273</v>
      </c>
      <c r="X1920" t="s">
        <v>1747</v>
      </c>
      <c r="Y1920" t="s">
        <v>492</v>
      </c>
    </row>
    <row r="1921" spans="1:25" ht="15" customHeight="1" x14ac:dyDescent="0.35">
      <c r="A1921">
        <v>5</v>
      </c>
      <c r="B1921" s="50">
        <v>46273.71875</v>
      </c>
      <c r="C1921">
        <v>11708732</v>
      </c>
      <c r="D1921">
        <v>100006741179</v>
      </c>
      <c r="E1921" t="s">
        <v>1726</v>
      </c>
      <c r="F1921">
        <v>100</v>
      </c>
      <c r="G1921" t="s">
        <v>1745</v>
      </c>
      <c r="H1921" t="s">
        <v>1760</v>
      </c>
      <c r="I1921">
        <v>6031203</v>
      </c>
      <c r="J1921">
        <v>1</v>
      </c>
      <c r="K1921" t="s">
        <v>2171</v>
      </c>
      <c r="L1921" t="s">
        <v>2172</v>
      </c>
      <c r="N1921">
        <v>0</v>
      </c>
      <c r="O1921">
        <v>3</v>
      </c>
      <c r="P1921">
        <v>3</v>
      </c>
      <c r="Q1921">
        <v>3</v>
      </c>
      <c r="R1921">
        <v>0</v>
      </c>
      <c r="S1921">
        <v>0</v>
      </c>
      <c r="T1921">
        <v>0</v>
      </c>
      <c r="U1921" s="50">
        <v>46273.696585648147</v>
      </c>
      <c r="V1921" s="50">
        <v>46273.696585648147</v>
      </c>
      <c r="W1921" s="51">
        <v>46273</v>
      </c>
      <c r="X1921" t="s">
        <v>1747</v>
      </c>
      <c r="Y1921" t="s">
        <v>492</v>
      </c>
    </row>
    <row r="1922" spans="1:25" ht="15" customHeight="1" x14ac:dyDescent="0.35">
      <c r="A1922">
        <v>5</v>
      </c>
      <c r="B1922" s="50">
        <v>46273.71875</v>
      </c>
      <c r="C1922">
        <v>11708733</v>
      </c>
      <c r="D1922">
        <v>100006741180</v>
      </c>
      <c r="E1922" t="s">
        <v>1726</v>
      </c>
      <c r="F1922">
        <v>100</v>
      </c>
      <c r="G1922" t="s">
        <v>1745</v>
      </c>
      <c r="H1922" t="s">
        <v>1760</v>
      </c>
      <c r="I1922">
        <v>6034802</v>
      </c>
      <c r="J1922">
        <v>1</v>
      </c>
      <c r="K1922" t="s">
        <v>1999</v>
      </c>
      <c r="L1922" t="s">
        <v>2000</v>
      </c>
      <c r="N1922">
        <v>0</v>
      </c>
      <c r="O1922">
        <v>2</v>
      </c>
      <c r="P1922">
        <v>2</v>
      </c>
      <c r="Q1922">
        <v>2</v>
      </c>
      <c r="R1922">
        <v>0</v>
      </c>
      <c r="S1922">
        <v>0</v>
      </c>
      <c r="T1922">
        <v>0</v>
      </c>
      <c r="U1922" s="50">
        <v>46273.696597222217</v>
      </c>
      <c r="V1922" s="50">
        <v>46273.696597222217</v>
      </c>
      <c r="W1922" s="51">
        <v>46273</v>
      </c>
      <c r="X1922" t="s">
        <v>1747</v>
      </c>
      <c r="Y1922" t="s">
        <v>492</v>
      </c>
    </row>
    <row r="1923" spans="1:25" ht="15" customHeight="1" x14ac:dyDescent="0.35">
      <c r="A1923">
        <v>5</v>
      </c>
      <c r="B1923" s="50">
        <v>46273.71875</v>
      </c>
      <c r="C1923">
        <v>11708734</v>
      </c>
      <c r="D1923">
        <v>100006741180</v>
      </c>
      <c r="E1923" t="s">
        <v>1726</v>
      </c>
      <c r="F1923">
        <v>100</v>
      </c>
      <c r="G1923" t="s">
        <v>1745</v>
      </c>
      <c r="H1923" t="s">
        <v>1760</v>
      </c>
      <c r="I1923">
        <v>6034802</v>
      </c>
      <c r="J1923">
        <v>1</v>
      </c>
      <c r="K1923" t="s">
        <v>2341</v>
      </c>
      <c r="L1923" t="s">
        <v>2342</v>
      </c>
      <c r="N1923">
        <v>0</v>
      </c>
      <c r="O1923">
        <v>1</v>
      </c>
      <c r="P1923">
        <v>1</v>
      </c>
      <c r="Q1923">
        <v>1</v>
      </c>
      <c r="R1923">
        <v>0</v>
      </c>
      <c r="S1923">
        <v>0</v>
      </c>
      <c r="T1923">
        <v>0</v>
      </c>
      <c r="U1923" s="50">
        <v>46273.696597222217</v>
      </c>
      <c r="V1923" s="50">
        <v>46273.696597222217</v>
      </c>
      <c r="W1923" s="51">
        <v>46273</v>
      </c>
      <c r="X1923" t="s">
        <v>1747</v>
      </c>
      <c r="Y1923" t="s">
        <v>492</v>
      </c>
    </row>
    <row r="1924" spans="1:25" ht="15" customHeight="1" x14ac:dyDescent="0.35">
      <c r="A1924">
        <v>5</v>
      </c>
      <c r="B1924" s="50">
        <v>46273.71875</v>
      </c>
      <c r="C1924">
        <v>11708735</v>
      </c>
      <c r="D1924">
        <v>100006741180</v>
      </c>
      <c r="E1924" t="s">
        <v>1726</v>
      </c>
      <c r="F1924">
        <v>100</v>
      </c>
      <c r="G1924" t="s">
        <v>1745</v>
      </c>
      <c r="H1924" t="s">
        <v>1760</v>
      </c>
      <c r="I1924">
        <v>6034802</v>
      </c>
      <c r="J1924">
        <v>1</v>
      </c>
      <c r="K1924" t="s">
        <v>2343</v>
      </c>
      <c r="L1924" t="s">
        <v>2344</v>
      </c>
      <c r="N1924">
        <v>0</v>
      </c>
      <c r="O1924">
        <v>1</v>
      </c>
      <c r="P1924">
        <v>1</v>
      </c>
      <c r="Q1924">
        <v>1</v>
      </c>
      <c r="R1924">
        <v>0</v>
      </c>
      <c r="S1924">
        <v>0</v>
      </c>
      <c r="T1924">
        <v>0</v>
      </c>
      <c r="U1924" s="50">
        <v>46273.696597222217</v>
      </c>
      <c r="V1924" s="50">
        <v>46273.696597222217</v>
      </c>
      <c r="W1924" s="51">
        <v>46273</v>
      </c>
      <c r="X1924" t="s">
        <v>1747</v>
      </c>
      <c r="Y1924" t="s">
        <v>492</v>
      </c>
    </row>
    <row r="1925" spans="1:25" ht="15" customHeight="1" x14ac:dyDescent="0.35">
      <c r="A1925">
        <v>5</v>
      </c>
      <c r="B1925" s="50">
        <v>46273.71875</v>
      </c>
      <c r="C1925">
        <v>11708736</v>
      </c>
      <c r="D1925">
        <v>100006741180</v>
      </c>
      <c r="E1925" t="s">
        <v>1726</v>
      </c>
      <c r="F1925">
        <v>100</v>
      </c>
      <c r="G1925" t="s">
        <v>1745</v>
      </c>
      <c r="H1925" t="s">
        <v>1760</v>
      </c>
      <c r="I1925">
        <v>6034802</v>
      </c>
      <c r="J1925">
        <v>1</v>
      </c>
      <c r="K1925" t="s">
        <v>1979</v>
      </c>
      <c r="L1925" t="s">
        <v>1980</v>
      </c>
      <c r="N1925">
        <v>0</v>
      </c>
      <c r="O1925">
        <v>1</v>
      </c>
      <c r="P1925">
        <v>1</v>
      </c>
      <c r="Q1925">
        <v>1</v>
      </c>
      <c r="R1925">
        <v>0</v>
      </c>
      <c r="S1925">
        <v>0</v>
      </c>
      <c r="T1925">
        <v>0</v>
      </c>
      <c r="U1925" s="50">
        <v>46273.696597222217</v>
      </c>
      <c r="V1925" s="50">
        <v>46273.696597222217</v>
      </c>
      <c r="W1925" s="51">
        <v>46273</v>
      </c>
      <c r="X1925" t="s">
        <v>1747</v>
      </c>
      <c r="Y1925" t="s">
        <v>492</v>
      </c>
    </row>
    <row r="1926" spans="1:25" ht="15" customHeight="1" x14ac:dyDescent="0.35">
      <c r="A1926">
        <v>5</v>
      </c>
      <c r="B1926" s="50">
        <v>46273.71875</v>
      </c>
      <c r="C1926">
        <v>11708737</v>
      </c>
      <c r="D1926">
        <v>100006741180</v>
      </c>
      <c r="E1926" t="s">
        <v>1726</v>
      </c>
      <c r="F1926">
        <v>100</v>
      </c>
      <c r="G1926" t="s">
        <v>1745</v>
      </c>
      <c r="H1926" t="s">
        <v>1760</v>
      </c>
      <c r="I1926">
        <v>6034802</v>
      </c>
      <c r="J1926">
        <v>1</v>
      </c>
      <c r="K1926" t="s">
        <v>2345</v>
      </c>
      <c r="L1926" t="s">
        <v>2346</v>
      </c>
      <c r="N1926">
        <v>0</v>
      </c>
      <c r="O1926">
        <v>9</v>
      </c>
      <c r="P1926">
        <v>9</v>
      </c>
      <c r="Q1926">
        <v>9</v>
      </c>
      <c r="R1926">
        <v>0</v>
      </c>
      <c r="S1926">
        <v>0</v>
      </c>
      <c r="T1926">
        <v>0</v>
      </c>
      <c r="U1926" s="50">
        <v>46273.696597222217</v>
      </c>
      <c r="V1926" s="50">
        <v>46273.696597222217</v>
      </c>
      <c r="W1926" s="51">
        <v>46273</v>
      </c>
      <c r="X1926" t="s">
        <v>1747</v>
      </c>
      <c r="Y1926" t="s">
        <v>492</v>
      </c>
    </row>
    <row r="1927" spans="1:25" ht="15" customHeight="1" x14ac:dyDescent="0.35">
      <c r="A1927">
        <v>5</v>
      </c>
      <c r="B1927" s="50">
        <v>46273.71875</v>
      </c>
      <c r="C1927">
        <v>11708768</v>
      </c>
      <c r="D1927">
        <v>100006741188</v>
      </c>
      <c r="E1927" t="s">
        <v>1726</v>
      </c>
      <c r="F1927">
        <v>100</v>
      </c>
      <c r="G1927" t="s">
        <v>1745</v>
      </c>
      <c r="H1927" t="s">
        <v>1760</v>
      </c>
      <c r="I1927">
        <v>6033801</v>
      </c>
      <c r="J1927">
        <v>4</v>
      </c>
      <c r="K1927" t="s">
        <v>2347</v>
      </c>
      <c r="L1927" t="s">
        <v>2348</v>
      </c>
      <c r="N1927">
        <v>0</v>
      </c>
      <c r="O1927">
        <v>1</v>
      </c>
      <c r="P1927">
        <v>1</v>
      </c>
      <c r="Q1927">
        <v>1</v>
      </c>
      <c r="R1927">
        <v>0</v>
      </c>
      <c r="S1927">
        <v>0</v>
      </c>
      <c r="T1927">
        <v>0</v>
      </c>
      <c r="U1927" s="50">
        <v>46273.696608796286</v>
      </c>
      <c r="V1927" s="50">
        <v>46273.696608796286</v>
      </c>
      <c r="W1927" s="51">
        <v>46273</v>
      </c>
      <c r="X1927" t="s">
        <v>1747</v>
      </c>
      <c r="Y1927" t="s">
        <v>492</v>
      </c>
    </row>
    <row r="1928" spans="1:25" ht="15" customHeight="1" x14ac:dyDescent="0.35">
      <c r="A1928">
        <v>5</v>
      </c>
      <c r="B1928" s="50">
        <v>46273.71875</v>
      </c>
      <c r="C1928">
        <v>11708769</v>
      </c>
      <c r="D1928">
        <v>100006741188</v>
      </c>
      <c r="E1928" t="s">
        <v>1726</v>
      </c>
      <c r="F1928">
        <v>100</v>
      </c>
      <c r="G1928" t="s">
        <v>1745</v>
      </c>
      <c r="H1928" t="s">
        <v>1760</v>
      </c>
      <c r="I1928">
        <v>6033801</v>
      </c>
      <c r="J1928">
        <v>4</v>
      </c>
      <c r="K1928" t="s">
        <v>2349</v>
      </c>
      <c r="L1928" t="s">
        <v>2350</v>
      </c>
      <c r="N1928">
        <v>0</v>
      </c>
      <c r="O1928">
        <v>1</v>
      </c>
      <c r="P1928">
        <v>1</v>
      </c>
      <c r="Q1928">
        <v>1</v>
      </c>
      <c r="R1928">
        <v>0</v>
      </c>
      <c r="S1928">
        <v>0</v>
      </c>
      <c r="T1928">
        <v>0</v>
      </c>
      <c r="U1928" s="50">
        <v>46273.696608796286</v>
      </c>
      <c r="V1928" s="50">
        <v>46273.696608796286</v>
      </c>
      <c r="W1928" s="51">
        <v>46273</v>
      </c>
      <c r="X1928" t="s">
        <v>1747</v>
      </c>
      <c r="Y1928" t="s">
        <v>492</v>
      </c>
    </row>
    <row r="1929" spans="1:25" ht="15" customHeight="1" x14ac:dyDescent="0.35">
      <c r="A1929">
        <v>5</v>
      </c>
      <c r="B1929" s="50">
        <v>46273.71875</v>
      </c>
      <c r="C1929">
        <v>11708770</v>
      </c>
      <c r="D1929">
        <v>100006741188</v>
      </c>
      <c r="E1929" t="s">
        <v>1726</v>
      </c>
      <c r="F1929">
        <v>100</v>
      </c>
      <c r="G1929" t="s">
        <v>1745</v>
      </c>
      <c r="H1929" t="s">
        <v>1760</v>
      </c>
      <c r="I1929">
        <v>6033801</v>
      </c>
      <c r="J1929">
        <v>4</v>
      </c>
      <c r="K1929" t="s">
        <v>2337</v>
      </c>
      <c r="L1929" t="s">
        <v>2338</v>
      </c>
      <c r="N1929">
        <v>0</v>
      </c>
      <c r="O1929">
        <v>2</v>
      </c>
      <c r="P1929">
        <v>2</v>
      </c>
      <c r="Q1929">
        <v>2</v>
      </c>
      <c r="R1929">
        <v>0</v>
      </c>
      <c r="S1929">
        <v>0</v>
      </c>
      <c r="T1929">
        <v>0</v>
      </c>
      <c r="U1929" s="50">
        <v>46273.696608796286</v>
      </c>
      <c r="V1929" s="50">
        <v>46273.696608796286</v>
      </c>
      <c r="W1929" s="51">
        <v>46273</v>
      </c>
      <c r="X1929" t="s">
        <v>1747</v>
      </c>
      <c r="Y1929" t="s">
        <v>492</v>
      </c>
    </row>
    <row r="1930" spans="1:25" ht="15" customHeight="1" x14ac:dyDescent="0.35">
      <c r="A1930">
        <v>5</v>
      </c>
      <c r="B1930" s="50">
        <v>46273.71875</v>
      </c>
      <c r="C1930">
        <v>11708771</v>
      </c>
      <c r="D1930">
        <v>100006741188</v>
      </c>
      <c r="E1930" t="s">
        <v>1726</v>
      </c>
      <c r="F1930">
        <v>100</v>
      </c>
      <c r="G1930" t="s">
        <v>1745</v>
      </c>
      <c r="H1930" t="s">
        <v>1760</v>
      </c>
      <c r="I1930">
        <v>6033801</v>
      </c>
      <c r="J1930">
        <v>4</v>
      </c>
      <c r="K1930" t="s">
        <v>1909</v>
      </c>
      <c r="L1930" t="s">
        <v>1910</v>
      </c>
      <c r="N1930">
        <v>0</v>
      </c>
      <c r="O1930">
        <v>1</v>
      </c>
      <c r="P1930">
        <v>1</v>
      </c>
      <c r="Q1930">
        <v>1</v>
      </c>
      <c r="R1930">
        <v>0</v>
      </c>
      <c r="S1930">
        <v>0</v>
      </c>
      <c r="T1930">
        <v>0</v>
      </c>
      <c r="U1930" s="50">
        <v>46273.696608796286</v>
      </c>
      <c r="V1930" s="50">
        <v>46273.696608796286</v>
      </c>
      <c r="W1930" s="51">
        <v>46273</v>
      </c>
      <c r="X1930" t="s">
        <v>1747</v>
      </c>
      <c r="Y1930" t="s">
        <v>492</v>
      </c>
    </row>
    <row r="1931" spans="1:25" ht="15" customHeight="1" x14ac:dyDescent="0.35">
      <c r="A1931">
        <v>5</v>
      </c>
      <c r="B1931" s="50">
        <v>46273.71875</v>
      </c>
      <c r="C1931">
        <v>11708772</v>
      </c>
      <c r="D1931">
        <v>100006741188</v>
      </c>
      <c r="E1931" t="s">
        <v>1726</v>
      </c>
      <c r="F1931">
        <v>100</v>
      </c>
      <c r="G1931" t="s">
        <v>1745</v>
      </c>
      <c r="H1931" t="s">
        <v>1760</v>
      </c>
      <c r="I1931">
        <v>6033801</v>
      </c>
      <c r="J1931">
        <v>4</v>
      </c>
      <c r="K1931" t="s">
        <v>2351</v>
      </c>
      <c r="L1931" t="s">
        <v>2352</v>
      </c>
      <c r="N1931">
        <v>0</v>
      </c>
      <c r="O1931">
        <v>1</v>
      </c>
      <c r="P1931">
        <v>1</v>
      </c>
      <c r="Q1931">
        <v>1</v>
      </c>
      <c r="R1931">
        <v>0</v>
      </c>
      <c r="S1931">
        <v>0</v>
      </c>
      <c r="T1931">
        <v>0</v>
      </c>
      <c r="U1931" s="50">
        <v>46273.696608796286</v>
      </c>
      <c r="V1931" s="50">
        <v>46273.696608796286</v>
      </c>
      <c r="W1931" s="51">
        <v>46273</v>
      </c>
      <c r="X1931" t="s">
        <v>1747</v>
      </c>
      <c r="Y1931" t="s">
        <v>492</v>
      </c>
    </row>
    <row r="1932" spans="1:25" ht="15" customHeight="1" x14ac:dyDescent="0.35">
      <c r="A1932">
        <v>5</v>
      </c>
      <c r="B1932" s="50">
        <v>46273.71875</v>
      </c>
      <c r="C1932">
        <v>11708773</v>
      </c>
      <c r="D1932">
        <v>100006741189</v>
      </c>
      <c r="E1932" t="s">
        <v>1726</v>
      </c>
      <c r="F1932">
        <v>100</v>
      </c>
      <c r="G1932" t="s">
        <v>1745</v>
      </c>
      <c r="H1932" t="s">
        <v>1760</v>
      </c>
      <c r="I1932">
        <v>6036801</v>
      </c>
      <c r="J1932">
        <v>3</v>
      </c>
      <c r="K1932" t="s">
        <v>2353</v>
      </c>
      <c r="L1932" t="s">
        <v>2354</v>
      </c>
      <c r="N1932">
        <v>0</v>
      </c>
      <c r="O1932">
        <v>1</v>
      </c>
      <c r="P1932">
        <v>1</v>
      </c>
      <c r="Q1932">
        <v>1</v>
      </c>
      <c r="R1932">
        <v>0</v>
      </c>
      <c r="S1932">
        <v>0</v>
      </c>
      <c r="T1932">
        <v>0</v>
      </c>
      <c r="U1932" s="50">
        <v>46273.696608796286</v>
      </c>
      <c r="V1932" s="50">
        <v>46273.696608796286</v>
      </c>
      <c r="W1932" s="51">
        <v>46273</v>
      </c>
      <c r="X1932" t="s">
        <v>1747</v>
      </c>
      <c r="Y1932" t="s">
        <v>492</v>
      </c>
    </row>
    <row r="1933" spans="1:25" ht="15" customHeight="1" x14ac:dyDescent="0.35">
      <c r="A1933">
        <v>5</v>
      </c>
      <c r="B1933" s="50">
        <v>46273.71875</v>
      </c>
      <c r="C1933">
        <v>11708801</v>
      </c>
      <c r="D1933">
        <v>100006741195</v>
      </c>
      <c r="E1933" t="s">
        <v>1726</v>
      </c>
      <c r="F1933">
        <v>100</v>
      </c>
      <c r="G1933" t="s">
        <v>1745</v>
      </c>
      <c r="H1933" t="s">
        <v>1760</v>
      </c>
      <c r="I1933">
        <v>6033802</v>
      </c>
      <c r="J1933">
        <v>1</v>
      </c>
      <c r="K1933" t="s">
        <v>2355</v>
      </c>
      <c r="L1933" t="s">
        <v>2356</v>
      </c>
      <c r="N1933">
        <v>0</v>
      </c>
      <c r="O1933">
        <v>3</v>
      </c>
      <c r="P1933">
        <v>3</v>
      </c>
      <c r="Q1933">
        <v>3</v>
      </c>
      <c r="R1933">
        <v>0</v>
      </c>
      <c r="S1933">
        <v>0</v>
      </c>
      <c r="T1933">
        <v>0</v>
      </c>
      <c r="U1933" s="50">
        <v>46273.697268518517</v>
      </c>
      <c r="V1933" s="50">
        <v>46273.697268518517</v>
      </c>
      <c r="W1933" s="51">
        <v>46273</v>
      </c>
      <c r="X1933" t="s">
        <v>1747</v>
      </c>
      <c r="Y1933" t="s">
        <v>492</v>
      </c>
    </row>
    <row r="1934" spans="1:25" ht="15" customHeight="1" x14ac:dyDescent="0.35">
      <c r="A1934">
        <v>5</v>
      </c>
      <c r="B1934" s="50">
        <v>46273.71875</v>
      </c>
      <c r="C1934">
        <v>11708802</v>
      </c>
      <c r="D1934">
        <v>100006741195</v>
      </c>
      <c r="E1934" t="s">
        <v>1726</v>
      </c>
      <c r="F1934">
        <v>100</v>
      </c>
      <c r="G1934" t="s">
        <v>1745</v>
      </c>
      <c r="H1934" t="s">
        <v>1760</v>
      </c>
      <c r="I1934">
        <v>6033802</v>
      </c>
      <c r="J1934">
        <v>1</v>
      </c>
      <c r="K1934" t="s">
        <v>2075</v>
      </c>
      <c r="L1934" t="s">
        <v>2076</v>
      </c>
      <c r="N1934">
        <v>0</v>
      </c>
      <c r="O1934">
        <v>3</v>
      </c>
      <c r="P1934">
        <v>3</v>
      </c>
      <c r="Q1934">
        <v>3</v>
      </c>
      <c r="R1934">
        <v>0</v>
      </c>
      <c r="S1934">
        <v>0</v>
      </c>
      <c r="T1934">
        <v>0</v>
      </c>
      <c r="U1934" s="50">
        <v>46273.697268518517</v>
      </c>
      <c r="V1934" s="50">
        <v>46273.697268518517</v>
      </c>
      <c r="W1934" s="51">
        <v>46273</v>
      </c>
      <c r="X1934" t="s">
        <v>1747</v>
      </c>
      <c r="Y1934" t="s">
        <v>492</v>
      </c>
    </row>
    <row r="1935" spans="1:25" ht="15" customHeight="1" x14ac:dyDescent="0.35">
      <c r="A1935">
        <v>5</v>
      </c>
      <c r="B1935" s="50">
        <v>46273.71875</v>
      </c>
      <c r="C1935">
        <v>11708828</v>
      </c>
      <c r="D1935">
        <v>100006741209</v>
      </c>
      <c r="E1935" t="s">
        <v>1726</v>
      </c>
      <c r="F1935">
        <v>100</v>
      </c>
      <c r="G1935" t="s">
        <v>1745</v>
      </c>
      <c r="H1935" t="s">
        <v>1760</v>
      </c>
      <c r="I1935">
        <v>6037501</v>
      </c>
      <c r="J1935">
        <v>3</v>
      </c>
      <c r="K1935" t="s">
        <v>1913</v>
      </c>
      <c r="L1935" t="s">
        <v>1914</v>
      </c>
      <c r="N1935">
        <v>0</v>
      </c>
      <c r="O1935">
        <v>1</v>
      </c>
      <c r="P1935">
        <v>1</v>
      </c>
      <c r="Q1935">
        <v>1</v>
      </c>
      <c r="R1935">
        <v>0</v>
      </c>
      <c r="S1935">
        <v>0</v>
      </c>
      <c r="T1935">
        <v>0</v>
      </c>
      <c r="U1935" s="50">
        <v>46273.697280092587</v>
      </c>
      <c r="V1935" s="50">
        <v>46273.697280092587</v>
      </c>
      <c r="W1935" s="51">
        <v>46273</v>
      </c>
      <c r="X1935" t="s">
        <v>1747</v>
      </c>
      <c r="Y1935" t="s">
        <v>492</v>
      </c>
    </row>
    <row r="1936" spans="1:25" ht="15" customHeight="1" x14ac:dyDescent="0.35">
      <c r="A1936">
        <v>5</v>
      </c>
      <c r="B1936" s="50">
        <v>46273.71875</v>
      </c>
      <c r="C1936">
        <v>11708829</v>
      </c>
      <c r="D1936">
        <v>100006741209</v>
      </c>
      <c r="E1936" t="s">
        <v>1726</v>
      </c>
      <c r="F1936">
        <v>100</v>
      </c>
      <c r="G1936" t="s">
        <v>1745</v>
      </c>
      <c r="H1936" t="s">
        <v>1760</v>
      </c>
      <c r="I1936">
        <v>6037501</v>
      </c>
      <c r="J1936">
        <v>3</v>
      </c>
      <c r="K1936" t="s">
        <v>2365</v>
      </c>
      <c r="L1936" t="s">
        <v>2366</v>
      </c>
      <c r="N1936">
        <v>0</v>
      </c>
      <c r="O1936">
        <v>1</v>
      </c>
      <c r="P1936">
        <v>1</v>
      </c>
      <c r="Q1936">
        <v>1</v>
      </c>
      <c r="R1936">
        <v>0</v>
      </c>
      <c r="S1936">
        <v>0</v>
      </c>
      <c r="T1936">
        <v>0</v>
      </c>
      <c r="U1936" s="50">
        <v>46273.697280092587</v>
      </c>
      <c r="V1936" s="50">
        <v>46273.697280092587</v>
      </c>
      <c r="W1936" s="51">
        <v>46273</v>
      </c>
      <c r="X1936" t="s">
        <v>1747</v>
      </c>
      <c r="Y1936" t="s">
        <v>492</v>
      </c>
    </row>
    <row r="1937" spans="1:25" ht="15" customHeight="1" x14ac:dyDescent="0.35">
      <c r="A1937">
        <v>5</v>
      </c>
      <c r="B1937" s="50">
        <v>46273.71875</v>
      </c>
      <c r="C1937">
        <v>11708830</v>
      </c>
      <c r="D1937">
        <v>100006741209</v>
      </c>
      <c r="E1937" t="s">
        <v>1726</v>
      </c>
      <c r="F1937">
        <v>100</v>
      </c>
      <c r="G1937" t="s">
        <v>1745</v>
      </c>
      <c r="H1937" t="s">
        <v>1760</v>
      </c>
      <c r="I1937">
        <v>6037501</v>
      </c>
      <c r="J1937">
        <v>3</v>
      </c>
      <c r="K1937" t="s">
        <v>1785</v>
      </c>
      <c r="L1937" t="s">
        <v>1786</v>
      </c>
      <c r="N1937">
        <v>0</v>
      </c>
      <c r="O1937">
        <v>1</v>
      </c>
      <c r="P1937">
        <v>1</v>
      </c>
      <c r="Q1937">
        <v>1</v>
      </c>
      <c r="R1937">
        <v>0</v>
      </c>
      <c r="S1937">
        <v>0</v>
      </c>
      <c r="T1937">
        <v>0</v>
      </c>
      <c r="U1937" s="50">
        <v>46273.697280092587</v>
      </c>
      <c r="V1937" s="50">
        <v>46273.697280092587</v>
      </c>
      <c r="W1937" s="51">
        <v>46273</v>
      </c>
      <c r="X1937" t="s">
        <v>1747</v>
      </c>
      <c r="Y1937" t="s">
        <v>492</v>
      </c>
    </row>
    <row r="1938" spans="1:25" ht="15" customHeight="1" x14ac:dyDescent="0.35">
      <c r="A1938">
        <v>5</v>
      </c>
      <c r="B1938" s="50">
        <v>46273.71875</v>
      </c>
      <c r="C1938">
        <v>11708831</v>
      </c>
      <c r="D1938">
        <v>100006741209</v>
      </c>
      <c r="E1938" t="s">
        <v>1726</v>
      </c>
      <c r="F1938">
        <v>100</v>
      </c>
      <c r="G1938" t="s">
        <v>1745</v>
      </c>
      <c r="H1938" t="s">
        <v>1760</v>
      </c>
      <c r="I1938">
        <v>6037501</v>
      </c>
      <c r="J1938">
        <v>3</v>
      </c>
      <c r="K1938" t="s">
        <v>2249</v>
      </c>
      <c r="L1938" t="s">
        <v>2250</v>
      </c>
      <c r="N1938">
        <v>0</v>
      </c>
      <c r="O1938">
        <v>2</v>
      </c>
      <c r="P1938">
        <v>2</v>
      </c>
      <c r="Q1938">
        <v>2</v>
      </c>
      <c r="R1938">
        <v>0</v>
      </c>
      <c r="S1938">
        <v>0</v>
      </c>
      <c r="T1938">
        <v>0</v>
      </c>
      <c r="U1938" s="50">
        <v>46273.697280092587</v>
      </c>
      <c r="V1938" s="50">
        <v>46273.697280092587</v>
      </c>
      <c r="W1938" s="51">
        <v>46273</v>
      </c>
      <c r="X1938" t="s">
        <v>1747</v>
      </c>
      <c r="Y1938" t="s">
        <v>492</v>
      </c>
    </row>
    <row r="1939" spans="1:25" ht="15" customHeight="1" x14ac:dyDescent="0.35">
      <c r="A1939">
        <v>5</v>
      </c>
      <c r="B1939" s="50">
        <v>46273.71875</v>
      </c>
      <c r="C1939">
        <v>11708833</v>
      </c>
      <c r="D1939">
        <v>100006741211</v>
      </c>
      <c r="E1939" t="s">
        <v>1726</v>
      </c>
      <c r="F1939">
        <v>100</v>
      </c>
      <c r="G1939" t="s">
        <v>1745</v>
      </c>
      <c r="H1939" t="s">
        <v>1760</v>
      </c>
      <c r="I1939">
        <v>6037401</v>
      </c>
      <c r="J1939">
        <v>4</v>
      </c>
      <c r="K1939" t="s">
        <v>1885</v>
      </c>
      <c r="L1939" t="s">
        <v>1886</v>
      </c>
      <c r="N1939">
        <v>0</v>
      </c>
      <c r="O1939">
        <v>2</v>
      </c>
      <c r="P1939">
        <v>2</v>
      </c>
      <c r="Q1939">
        <v>2</v>
      </c>
      <c r="R1939">
        <v>0</v>
      </c>
      <c r="S1939">
        <v>0</v>
      </c>
      <c r="T1939">
        <v>0</v>
      </c>
      <c r="U1939" s="50">
        <v>46273.697291666656</v>
      </c>
      <c r="V1939" s="50">
        <v>46273.697291666656</v>
      </c>
      <c r="W1939" s="51">
        <v>46273</v>
      </c>
      <c r="X1939" t="s">
        <v>1747</v>
      </c>
      <c r="Y1939" t="s">
        <v>492</v>
      </c>
    </row>
    <row r="1940" spans="1:25" ht="15" customHeight="1" x14ac:dyDescent="0.35">
      <c r="A1940">
        <v>5</v>
      </c>
      <c r="B1940" s="50">
        <v>46273.71875</v>
      </c>
      <c r="C1940">
        <v>11708844</v>
      </c>
      <c r="D1940">
        <v>100006741218</v>
      </c>
      <c r="E1940" t="s">
        <v>1726</v>
      </c>
      <c r="F1940">
        <v>100</v>
      </c>
      <c r="G1940" t="s">
        <v>1745</v>
      </c>
      <c r="H1940" t="s">
        <v>1760</v>
      </c>
      <c r="I1940">
        <v>6037801</v>
      </c>
      <c r="J1940">
        <v>2</v>
      </c>
      <c r="K1940" t="s">
        <v>2367</v>
      </c>
      <c r="L1940" t="s">
        <v>2368</v>
      </c>
      <c r="N1940">
        <v>0</v>
      </c>
      <c r="O1940">
        <v>2</v>
      </c>
      <c r="P1940">
        <v>2</v>
      </c>
      <c r="Q1940">
        <v>2</v>
      </c>
      <c r="R1940">
        <v>0</v>
      </c>
      <c r="S1940">
        <v>0</v>
      </c>
      <c r="T1940">
        <v>0</v>
      </c>
      <c r="U1940" s="50">
        <v>46273.698657407411</v>
      </c>
      <c r="V1940" s="50">
        <v>46273.698657407411</v>
      </c>
      <c r="W1940" s="51">
        <v>46273</v>
      </c>
      <c r="X1940" t="s">
        <v>1747</v>
      </c>
      <c r="Y1940" t="s">
        <v>492</v>
      </c>
    </row>
    <row r="1941" spans="1:25" ht="15" customHeight="1" x14ac:dyDescent="0.35">
      <c r="A1941">
        <v>5</v>
      </c>
      <c r="B1941" s="50">
        <v>46273.71875</v>
      </c>
      <c r="C1941">
        <v>11708845</v>
      </c>
      <c r="D1941">
        <v>100006741218</v>
      </c>
      <c r="E1941" t="s">
        <v>1726</v>
      </c>
      <c r="F1941">
        <v>100</v>
      </c>
      <c r="G1941" t="s">
        <v>1745</v>
      </c>
      <c r="H1941" t="s">
        <v>1760</v>
      </c>
      <c r="I1941">
        <v>6037801</v>
      </c>
      <c r="J1941">
        <v>2</v>
      </c>
      <c r="K1941" t="s">
        <v>1951</v>
      </c>
      <c r="L1941" t="s">
        <v>1952</v>
      </c>
      <c r="N1941">
        <v>0</v>
      </c>
      <c r="O1941">
        <v>2</v>
      </c>
      <c r="P1941">
        <v>2</v>
      </c>
      <c r="Q1941">
        <v>2</v>
      </c>
      <c r="R1941">
        <v>0</v>
      </c>
      <c r="S1941">
        <v>0</v>
      </c>
      <c r="T1941">
        <v>0</v>
      </c>
      <c r="U1941" s="50">
        <v>46273.698657407411</v>
      </c>
      <c r="V1941" s="50">
        <v>46273.698657407411</v>
      </c>
      <c r="W1941" s="51">
        <v>46273</v>
      </c>
      <c r="X1941" t="s">
        <v>1747</v>
      </c>
      <c r="Y1941" t="s">
        <v>492</v>
      </c>
    </row>
    <row r="1942" spans="1:25" ht="15" customHeight="1" x14ac:dyDescent="0.35">
      <c r="A1942">
        <v>5</v>
      </c>
      <c r="B1942" s="50">
        <v>46273.71875</v>
      </c>
      <c r="C1942">
        <v>11708861</v>
      </c>
      <c r="D1942">
        <v>100006741229</v>
      </c>
      <c r="E1942" t="s">
        <v>1726</v>
      </c>
      <c r="F1942">
        <v>100</v>
      </c>
      <c r="G1942" t="s">
        <v>1745</v>
      </c>
      <c r="H1942" t="s">
        <v>1760</v>
      </c>
      <c r="I1942">
        <v>6038201</v>
      </c>
      <c r="J1942">
        <v>1</v>
      </c>
      <c r="K1942" t="s">
        <v>2369</v>
      </c>
      <c r="L1942" t="s">
        <v>2370</v>
      </c>
      <c r="M1942" t="s">
        <v>418</v>
      </c>
      <c r="N1942">
        <v>2</v>
      </c>
      <c r="O1942">
        <v>3</v>
      </c>
      <c r="P1942">
        <v>3</v>
      </c>
      <c r="Q1942">
        <v>3</v>
      </c>
      <c r="R1942">
        <v>0</v>
      </c>
      <c r="S1942">
        <v>0</v>
      </c>
      <c r="T1942">
        <v>0</v>
      </c>
      <c r="U1942" s="50">
        <v>46273.700046296297</v>
      </c>
      <c r="V1942" s="50">
        <v>46273.711782407408</v>
      </c>
      <c r="W1942" s="51">
        <v>46273</v>
      </c>
      <c r="X1942" t="s">
        <v>1747</v>
      </c>
      <c r="Y1942" t="s">
        <v>492</v>
      </c>
    </row>
    <row r="1943" spans="1:25" ht="15" customHeight="1" x14ac:dyDescent="0.35">
      <c r="A1943">
        <v>5</v>
      </c>
      <c r="B1943" s="50">
        <v>46273.71875</v>
      </c>
      <c r="C1943">
        <v>11708863</v>
      </c>
      <c r="D1943">
        <v>100006741231</v>
      </c>
      <c r="E1943" t="s">
        <v>1726</v>
      </c>
      <c r="F1943">
        <v>100</v>
      </c>
      <c r="G1943" t="s">
        <v>1745</v>
      </c>
      <c r="H1943" t="s">
        <v>1760</v>
      </c>
      <c r="I1943">
        <v>6038501</v>
      </c>
      <c r="J1943">
        <v>3</v>
      </c>
      <c r="K1943" t="s">
        <v>2371</v>
      </c>
      <c r="L1943" t="s">
        <v>2372</v>
      </c>
      <c r="N1943">
        <v>0</v>
      </c>
      <c r="O1943">
        <v>1</v>
      </c>
      <c r="P1943">
        <v>1</v>
      </c>
      <c r="Q1943">
        <v>1</v>
      </c>
      <c r="R1943">
        <v>0</v>
      </c>
      <c r="S1943">
        <v>0</v>
      </c>
      <c r="T1943">
        <v>0</v>
      </c>
      <c r="U1943" s="50">
        <v>46273.700729166667</v>
      </c>
      <c r="V1943" s="50">
        <v>46273.700729166667</v>
      </c>
      <c r="W1943" s="51">
        <v>46273</v>
      </c>
      <c r="X1943" t="s">
        <v>1747</v>
      </c>
      <c r="Y1943" t="s">
        <v>492</v>
      </c>
    </row>
    <row r="1944" spans="1:25" ht="15" customHeight="1" x14ac:dyDescent="0.35">
      <c r="A1944">
        <v>5</v>
      </c>
      <c r="B1944" s="50">
        <v>46273.71875</v>
      </c>
      <c r="C1944">
        <v>11708864</v>
      </c>
      <c r="D1944">
        <v>100006741231</v>
      </c>
      <c r="E1944" t="s">
        <v>1726</v>
      </c>
      <c r="F1944">
        <v>100</v>
      </c>
      <c r="G1944" t="s">
        <v>1745</v>
      </c>
      <c r="H1944" t="s">
        <v>1760</v>
      </c>
      <c r="I1944">
        <v>6038501</v>
      </c>
      <c r="J1944">
        <v>3</v>
      </c>
      <c r="K1944" t="s">
        <v>1855</v>
      </c>
      <c r="L1944" t="s">
        <v>1856</v>
      </c>
      <c r="N1944">
        <v>0</v>
      </c>
      <c r="O1944">
        <v>1</v>
      </c>
      <c r="P1944">
        <v>1</v>
      </c>
      <c r="Q1944">
        <v>1</v>
      </c>
      <c r="R1944">
        <v>0</v>
      </c>
      <c r="S1944">
        <v>0</v>
      </c>
      <c r="T1944">
        <v>0</v>
      </c>
      <c r="U1944" s="50">
        <v>46273.700729166667</v>
      </c>
      <c r="V1944" s="50">
        <v>46273.700729166667</v>
      </c>
      <c r="W1944" s="51">
        <v>46273</v>
      </c>
      <c r="X1944" t="s">
        <v>1747</v>
      </c>
      <c r="Y1944" t="s">
        <v>492</v>
      </c>
    </row>
    <row r="1945" spans="1:25" ht="15" customHeight="1" x14ac:dyDescent="0.35">
      <c r="A1945">
        <v>5</v>
      </c>
      <c r="B1945" s="50">
        <v>46273.71875</v>
      </c>
      <c r="C1945">
        <v>11708865</v>
      </c>
      <c r="D1945">
        <v>100006741232</v>
      </c>
      <c r="E1945" t="s">
        <v>1726</v>
      </c>
      <c r="F1945">
        <v>100</v>
      </c>
      <c r="G1945" t="s">
        <v>1745</v>
      </c>
      <c r="H1945" t="s">
        <v>1760</v>
      </c>
      <c r="I1945">
        <v>6038601</v>
      </c>
      <c r="J1945">
        <v>4</v>
      </c>
      <c r="K1945" t="s">
        <v>1929</v>
      </c>
      <c r="L1945" t="s">
        <v>1930</v>
      </c>
      <c r="N1945">
        <v>0</v>
      </c>
      <c r="O1945">
        <v>1</v>
      </c>
      <c r="P1945">
        <v>1</v>
      </c>
      <c r="Q1945">
        <v>1</v>
      </c>
      <c r="R1945">
        <v>0</v>
      </c>
      <c r="S1945">
        <v>0</v>
      </c>
      <c r="T1945">
        <v>0</v>
      </c>
      <c r="U1945" s="50">
        <v>46273.700740740736</v>
      </c>
      <c r="V1945" s="50">
        <v>46273.700740740736</v>
      </c>
      <c r="W1945" s="51">
        <v>46273</v>
      </c>
      <c r="X1945" t="s">
        <v>1747</v>
      </c>
      <c r="Y1945" t="s">
        <v>492</v>
      </c>
    </row>
    <row r="1946" spans="1:25" ht="15" customHeight="1" x14ac:dyDescent="0.35">
      <c r="A1946">
        <v>5</v>
      </c>
      <c r="B1946" s="50">
        <v>46273.71875</v>
      </c>
      <c r="C1946">
        <v>11708877</v>
      </c>
      <c r="D1946">
        <v>100006741239</v>
      </c>
      <c r="E1946" t="s">
        <v>1726</v>
      </c>
      <c r="F1946">
        <v>100</v>
      </c>
      <c r="G1946" t="s">
        <v>1745</v>
      </c>
      <c r="H1946" t="s">
        <v>1760</v>
      </c>
      <c r="I1946">
        <v>6038603</v>
      </c>
      <c r="J1946">
        <v>2</v>
      </c>
      <c r="K1946" t="s">
        <v>2373</v>
      </c>
      <c r="L1946" t="s">
        <v>2374</v>
      </c>
      <c r="N1946">
        <v>0</v>
      </c>
      <c r="O1946">
        <v>1</v>
      </c>
      <c r="P1946">
        <v>1</v>
      </c>
      <c r="Q1946">
        <v>1</v>
      </c>
      <c r="R1946">
        <v>0</v>
      </c>
      <c r="S1946">
        <v>0</v>
      </c>
      <c r="T1946">
        <v>0</v>
      </c>
      <c r="U1946" s="50">
        <v>46273.700752314813</v>
      </c>
      <c r="V1946" s="50">
        <v>46273.700752314813</v>
      </c>
      <c r="W1946" s="51">
        <v>46273</v>
      </c>
      <c r="X1946" t="s">
        <v>1747</v>
      </c>
      <c r="Y1946" t="s">
        <v>492</v>
      </c>
    </row>
    <row r="1947" spans="1:25" ht="15" customHeight="1" x14ac:dyDescent="0.35">
      <c r="A1947">
        <v>5</v>
      </c>
      <c r="B1947" s="50">
        <v>46273.71875</v>
      </c>
      <c r="C1947">
        <v>11708878</v>
      </c>
      <c r="D1947">
        <v>100006741239</v>
      </c>
      <c r="E1947" t="s">
        <v>1726</v>
      </c>
      <c r="F1947">
        <v>100</v>
      </c>
      <c r="G1947" t="s">
        <v>1745</v>
      </c>
      <c r="H1947" t="s">
        <v>1760</v>
      </c>
      <c r="I1947">
        <v>6038603</v>
      </c>
      <c r="J1947">
        <v>2</v>
      </c>
      <c r="K1947" t="s">
        <v>2375</v>
      </c>
      <c r="L1947" t="s">
        <v>2376</v>
      </c>
      <c r="N1947">
        <v>0</v>
      </c>
      <c r="O1947">
        <v>1</v>
      </c>
      <c r="P1947">
        <v>1</v>
      </c>
      <c r="Q1947">
        <v>1</v>
      </c>
      <c r="R1947">
        <v>0</v>
      </c>
      <c r="S1947">
        <v>0</v>
      </c>
      <c r="T1947">
        <v>0</v>
      </c>
      <c r="U1947" s="50">
        <v>46273.700752314813</v>
      </c>
      <c r="V1947" s="50">
        <v>46273.700752314813</v>
      </c>
      <c r="W1947" s="51">
        <v>46273</v>
      </c>
      <c r="X1947" t="s">
        <v>1747</v>
      </c>
      <c r="Y1947" t="s">
        <v>492</v>
      </c>
    </row>
    <row r="1948" spans="1:25" ht="15" customHeight="1" x14ac:dyDescent="0.35">
      <c r="A1948">
        <v>5</v>
      </c>
      <c r="B1948" s="50">
        <v>46273.71875</v>
      </c>
      <c r="C1948">
        <v>11709177</v>
      </c>
      <c r="D1948">
        <v>100006741352</v>
      </c>
      <c r="E1948" t="s">
        <v>1726</v>
      </c>
      <c r="F1948">
        <v>100</v>
      </c>
      <c r="G1948" t="s">
        <v>1745</v>
      </c>
      <c r="H1948" t="s">
        <v>1760</v>
      </c>
      <c r="I1948">
        <v>6039801</v>
      </c>
      <c r="J1948">
        <v>3</v>
      </c>
      <c r="K1948" t="s">
        <v>1889</v>
      </c>
      <c r="L1948" t="s">
        <v>1890</v>
      </c>
      <c r="N1948">
        <v>0</v>
      </c>
      <c r="O1948">
        <v>2</v>
      </c>
      <c r="P1948">
        <v>2</v>
      </c>
      <c r="Q1948">
        <v>2</v>
      </c>
      <c r="R1948">
        <v>0</v>
      </c>
      <c r="S1948">
        <v>0</v>
      </c>
      <c r="T1948">
        <v>0</v>
      </c>
      <c r="U1948" s="50">
        <v>46273.701458333337</v>
      </c>
      <c r="V1948" s="50">
        <v>46273.701458333337</v>
      </c>
      <c r="W1948" s="51">
        <v>46273</v>
      </c>
      <c r="X1948" t="s">
        <v>1747</v>
      </c>
      <c r="Y1948" t="s">
        <v>492</v>
      </c>
    </row>
    <row r="1949" spans="1:25" ht="15" customHeight="1" x14ac:dyDescent="0.35">
      <c r="A1949">
        <v>5</v>
      </c>
      <c r="B1949" s="50">
        <v>46273.71875</v>
      </c>
      <c r="C1949">
        <v>11709354</v>
      </c>
      <c r="D1949">
        <v>100006741545</v>
      </c>
      <c r="E1949" t="s">
        <v>1726</v>
      </c>
      <c r="F1949">
        <v>100</v>
      </c>
      <c r="G1949" t="s">
        <v>1745</v>
      </c>
      <c r="H1949" t="s">
        <v>1760</v>
      </c>
      <c r="I1949">
        <v>6039501</v>
      </c>
      <c r="J1949">
        <v>1</v>
      </c>
      <c r="K1949" t="s">
        <v>2377</v>
      </c>
      <c r="L1949" t="s">
        <v>2378</v>
      </c>
      <c r="N1949">
        <v>0</v>
      </c>
      <c r="O1949">
        <v>1</v>
      </c>
      <c r="P1949">
        <v>1</v>
      </c>
      <c r="Q1949">
        <v>1</v>
      </c>
      <c r="R1949">
        <v>0</v>
      </c>
      <c r="S1949">
        <v>0</v>
      </c>
      <c r="T1949">
        <v>0</v>
      </c>
      <c r="U1949" s="50">
        <v>46273.702141203707</v>
      </c>
      <c r="V1949" s="50">
        <v>46273.702141203707</v>
      </c>
      <c r="W1949" s="51">
        <v>46273</v>
      </c>
      <c r="X1949" t="s">
        <v>1747</v>
      </c>
      <c r="Y1949" t="s">
        <v>492</v>
      </c>
    </row>
    <row r="1950" spans="1:25" ht="15" customHeight="1" x14ac:dyDescent="0.35">
      <c r="A1950">
        <v>5</v>
      </c>
      <c r="B1950" s="50">
        <v>46273.71875</v>
      </c>
      <c r="C1950">
        <v>11709396</v>
      </c>
      <c r="D1950">
        <v>100006741553</v>
      </c>
      <c r="E1950" t="s">
        <v>1726</v>
      </c>
      <c r="F1950">
        <v>100</v>
      </c>
      <c r="G1950" t="s">
        <v>1745</v>
      </c>
      <c r="H1950" t="s">
        <v>1760</v>
      </c>
      <c r="I1950">
        <v>5894201</v>
      </c>
      <c r="J1950">
        <v>2</v>
      </c>
      <c r="K1950" t="s">
        <v>2379</v>
      </c>
      <c r="L1950" t="s">
        <v>2380</v>
      </c>
      <c r="N1950">
        <v>0</v>
      </c>
      <c r="O1950">
        <v>1</v>
      </c>
      <c r="P1950">
        <v>1</v>
      </c>
      <c r="Q1950">
        <v>1</v>
      </c>
      <c r="R1950">
        <v>0</v>
      </c>
      <c r="S1950">
        <v>0</v>
      </c>
      <c r="T1950">
        <v>0</v>
      </c>
      <c r="U1950" s="50">
        <v>46273.7028125</v>
      </c>
      <c r="V1950" s="50">
        <v>46273.7028125</v>
      </c>
      <c r="W1950" s="51">
        <v>46273</v>
      </c>
      <c r="X1950" t="s">
        <v>1747</v>
      </c>
      <c r="Y1950" t="s">
        <v>492</v>
      </c>
    </row>
    <row r="1951" spans="1:25" ht="15" customHeight="1" x14ac:dyDescent="0.35">
      <c r="A1951">
        <v>5</v>
      </c>
      <c r="B1951" s="50">
        <v>46273.71875</v>
      </c>
      <c r="C1951">
        <v>11709397</v>
      </c>
      <c r="D1951">
        <v>100006741554</v>
      </c>
      <c r="E1951" t="s">
        <v>1726</v>
      </c>
      <c r="F1951">
        <v>100</v>
      </c>
      <c r="G1951" t="s">
        <v>1745</v>
      </c>
      <c r="H1951" t="s">
        <v>1760</v>
      </c>
      <c r="I1951">
        <v>5894202</v>
      </c>
      <c r="J1951">
        <v>2</v>
      </c>
      <c r="K1951" t="s">
        <v>2381</v>
      </c>
      <c r="L1951" t="s">
        <v>2382</v>
      </c>
      <c r="N1951">
        <v>0</v>
      </c>
      <c r="O1951">
        <v>1</v>
      </c>
      <c r="P1951">
        <v>1</v>
      </c>
      <c r="Q1951">
        <v>1</v>
      </c>
      <c r="R1951">
        <v>0</v>
      </c>
      <c r="S1951">
        <v>0</v>
      </c>
      <c r="T1951">
        <v>0</v>
      </c>
      <c r="U1951" s="50">
        <v>46273.7028125</v>
      </c>
      <c r="V1951" s="50">
        <v>46273.7028125</v>
      </c>
      <c r="W1951" s="51">
        <v>46273</v>
      </c>
      <c r="X1951" t="s">
        <v>1747</v>
      </c>
      <c r="Y1951" t="s">
        <v>492</v>
      </c>
    </row>
    <row r="1952" spans="1:25" ht="15" customHeight="1" x14ac:dyDescent="0.35">
      <c r="A1952">
        <v>5</v>
      </c>
      <c r="B1952" s="50">
        <v>46273.71875</v>
      </c>
      <c r="C1952">
        <v>11709398</v>
      </c>
      <c r="D1952">
        <v>100006741555</v>
      </c>
      <c r="E1952" t="s">
        <v>1726</v>
      </c>
      <c r="F1952">
        <v>100</v>
      </c>
      <c r="G1952" t="s">
        <v>1745</v>
      </c>
      <c r="H1952" t="s">
        <v>1760</v>
      </c>
      <c r="I1952">
        <v>5894203</v>
      </c>
      <c r="J1952">
        <v>2</v>
      </c>
      <c r="K1952" t="s">
        <v>1961</v>
      </c>
      <c r="L1952" t="s">
        <v>1962</v>
      </c>
      <c r="N1952">
        <v>0</v>
      </c>
      <c r="O1952">
        <v>2</v>
      </c>
      <c r="P1952">
        <v>2</v>
      </c>
      <c r="Q1952">
        <v>2</v>
      </c>
      <c r="R1952">
        <v>0</v>
      </c>
      <c r="S1952">
        <v>0</v>
      </c>
      <c r="T1952">
        <v>0</v>
      </c>
      <c r="U1952" s="50">
        <v>46273.7028125</v>
      </c>
      <c r="V1952" s="50">
        <v>46273.7028125</v>
      </c>
      <c r="W1952" s="51">
        <v>46273</v>
      </c>
      <c r="X1952" t="s">
        <v>1747</v>
      </c>
      <c r="Y1952" t="s">
        <v>492</v>
      </c>
    </row>
    <row r="1953" spans="1:25" ht="15" customHeight="1" x14ac:dyDescent="0.35">
      <c r="A1953">
        <v>5</v>
      </c>
      <c r="B1953" s="50">
        <v>46273.71875</v>
      </c>
      <c r="C1953">
        <v>11709399</v>
      </c>
      <c r="D1953">
        <v>100006741556</v>
      </c>
      <c r="E1953" t="s">
        <v>1726</v>
      </c>
      <c r="F1953">
        <v>100</v>
      </c>
      <c r="G1953" t="s">
        <v>1745</v>
      </c>
      <c r="H1953" t="s">
        <v>1760</v>
      </c>
      <c r="I1953">
        <v>5894204</v>
      </c>
      <c r="J1953">
        <v>2</v>
      </c>
      <c r="K1953" t="s">
        <v>2383</v>
      </c>
      <c r="L1953" t="s">
        <v>2384</v>
      </c>
      <c r="N1953">
        <v>0</v>
      </c>
      <c r="O1953">
        <v>10</v>
      </c>
      <c r="P1953">
        <v>10</v>
      </c>
      <c r="Q1953">
        <v>10</v>
      </c>
      <c r="R1953">
        <v>0</v>
      </c>
      <c r="S1953">
        <v>0</v>
      </c>
      <c r="T1953">
        <v>0</v>
      </c>
      <c r="U1953" s="50">
        <v>46273.7028125</v>
      </c>
      <c r="V1953" s="50">
        <v>46273.7028125</v>
      </c>
      <c r="W1953" s="51">
        <v>46273</v>
      </c>
      <c r="X1953" t="s">
        <v>1747</v>
      </c>
      <c r="Y1953" t="s">
        <v>492</v>
      </c>
    </row>
    <row r="1954" spans="1:25" ht="15" customHeight="1" x14ac:dyDescent="0.35">
      <c r="A1954">
        <v>5</v>
      </c>
      <c r="B1954" s="50">
        <v>46273.71875</v>
      </c>
      <c r="C1954">
        <v>11709400</v>
      </c>
      <c r="D1954">
        <v>100006741557</v>
      </c>
      <c r="E1954" t="s">
        <v>1726</v>
      </c>
      <c r="F1954">
        <v>100</v>
      </c>
      <c r="G1954" t="s">
        <v>1745</v>
      </c>
      <c r="H1954" t="s">
        <v>1760</v>
      </c>
      <c r="I1954">
        <v>5894205</v>
      </c>
      <c r="J1954">
        <v>2</v>
      </c>
      <c r="K1954" t="s">
        <v>2381</v>
      </c>
      <c r="L1954" t="s">
        <v>2382</v>
      </c>
      <c r="N1954">
        <v>0</v>
      </c>
      <c r="O1954">
        <v>4</v>
      </c>
      <c r="P1954">
        <v>4</v>
      </c>
      <c r="Q1954">
        <v>4</v>
      </c>
      <c r="R1954">
        <v>0</v>
      </c>
      <c r="S1954">
        <v>0</v>
      </c>
      <c r="T1954">
        <v>0</v>
      </c>
      <c r="U1954" s="50">
        <v>46273.7028125</v>
      </c>
      <c r="V1954" s="50">
        <v>46273.7028125</v>
      </c>
      <c r="W1954" s="51">
        <v>46273</v>
      </c>
      <c r="X1954" t="s">
        <v>1747</v>
      </c>
      <c r="Y1954" t="s">
        <v>492</v>
      </c>
    </row>
    <row r="1955" spans="1:25" ht="15" customHeight="1" x14ac:dyDescent="0.35">
      <c r="A1955">
        <v>5</v>
      </c>
      <c r="B1955" s="50">
        <v>46273.71875</v>
      </c>
      <c r="C1955">
        <v>11709401</v>
      </c>
      <c r="D1955">
        <v>100006741558</v>
      </c>
      <c r="E1955" t="s">
        <v>1726</v>
      </c>
      <c r="F1955">
        <v>100</v>
      </c>
      <c r="G1955" t="s">
        <v>1745</v>
      </c>
      <c r="H1955" t="s">
        <v>1760</v>
      </c>
      <c r="I1955">
        <v>5894206</v>
      </c>
      <c r="J1955">
        <v>2</v>
      </c>
      <c r="K1955" t="s">
        <v>2385</v>
      </c>
      <c r="L1955" t="s">
        <v>2386</v>
      </c>
      <c r="N1955">
        <v>0</v>
      </c>
      <c r="O1955">
        <v>3</v>
      </c>
      <c r="P1955">
        <v>3</v>
      </c>
      <c r="Q1955">
        <v>3</v>
      </c>
      <c r="R1955">
        <v>0</v>
      </c>
      <c r="S1955">
        <v>0</v>
      </c>
      <c r="T1955">
        <v>0</v>
      </c>
      <c r="U1955" s="50">
        <v>46273.7028125</v>
      </c>
      <c r="V1955" s="50">
        <v>46273.7028125</v>
      </c>
      <c r="W1955" s="51">
        <v>46273</v>
      </c>
      <c r="X1955" t="s">
        <v>1747</v>
      </c>
      <c r="Y1955" t="s">
        <v>492</v>
      </c>
    </row>
    <row r="1956" spans="1:25" ht="15" customHeight="1" x14ac:dyDescent="0.35">
      <c r="A1956">
        <v>5</v>
      </c>
      <c r="B1956" s="50">
        <v>46273.71875</v>
      </c>
      <c r="C1956">
        <v>11709402</v>
      </c>
      <c r="D1956">
        <v>100006741559</v>
      </c>
      <c r="E1956" t="s">
        <v>1726</v>
      </c>
      <c r="F1956">
        <v>100</v>
      </c>
      <c r="G1956" t="s">
        <v>1745</v>
      </c>
      <c r="H1956" t="s">
        <v>1760</v>
      </c>
      <c r="I1956">
        <v>5894207</v>
      </c>
      <c r="J1956">
        <v>2</v>
      </c>
      <c r="K1956" t="s">
        <v>2387</v>
      </c>
      <c r="L1956" t="s">
        <v>2388</v>
      </c>
      <c r="N1956">
        <v>0</v>
      </c>
      <c r="O1956">
        <v>9</v>
      </c>
      <c r="P1956">
        <v>9</v>
      </c>
      <c r="Q1956">
        <v>9</v>
      </c>
      <c r="R1956">
        <v>0</v>
      </c>
      <c r="S1956">
        <v>0</v>
      </c>
      <c r="T1956">
        <v>0</v>
      </c>
      <c r="U1956" s="50">
        <v>46273.7028125</v>
      </c>
      <c r="V1956" s="50">
        <v>46273.7028125</v>
      </c>
      <c r="W1956" s="51">
        <v>46273</v>
      </c>
      <c r="X1956" t="s">
        <v>1747</v>
      </c>
      <c r="Y1956" t="s">
        <v>492</v>
      </c>
    </row>
    <row r="1957" spans="1:25" ht="15" customHeight="1" x14ac:dyDescent="0.35">
      <c r="A1957">
        <v>5</v>
      </c>
      <c r="B1957" s="50">
        <v>46273.71875</v>
      </c>
      <c r="C1957">
        <v>11709403</v>
      </c>
      <c r="D1957">
        <v>100006741560</v>
      </c>
      <c r="E1957" t="s">
        <v>1726</v>
      </c>
      <c r="F1957">
        <v>100</v>
      </c>
      <c r="G1957" t="s">
        <v>1745</v>
      </c>
      <c r="H1957" t="s">
        <v>1760</v>
      </c>
      <c r="I1957">
        <v>5894208</v>
      </c>
      <c r="J1957">
        <v>2</v>
      </c>
      <c r="K1957" t="s">
        <v>2387</v>
      </c>
      <c r="L1957" t="s">
        <v>2388</v>
      </c>
      <c r="N1957">
        <v>0</v>
      </c>
      <c r="O1957">
        <v>4</v>
      </c>
      <c r="P1957">
        <v>4</v>
      </c>
      <c r="Q1957">
        <v>4</v>
      </c>
      <c r="R1957">
        <v>0</v>
      </c>
      <c r="S1957">
        <v>0</v>
      </c>
      <c r="T1957">
        <v>0</v>
      </c>
      <c r="U1957" s="50">
        <v>46273.7028125</v>
      </c>
      <c r="V1957" s="50">
        <v>46273.7028125</v>
      </c>
      <c r="W1957" s="51">
        <v>46273</v>
      </c>
      <c r="X1957" t="s">
        <v>1747</v>
      </c>
      <c r="Y1957" t="s">
        <v>492</v>
      </c>
    </row>
    <row r="1958" spans="1:25" ht="15" customHeight="1" x14ac:dyDescent="0.35">
      <c r="A1958">
        <v>5</v>
      </c>
      <c r="B1958" s="50">
        <v>46273.71875</v>
      </c>
      <c r="C1958">
        <v>11709404</v>
      </c>
      <c r="D1958">
        <v>100006741560</v>
      </c>
      <c r="E1958" t="s">
        <v>1726</v>
      </c>
      <c r="F1958">
        <v>100</v>
      </c>
      <c r="G1958" t="s">
        <v>1745</v>
      </c>
      <c r="H1958" t="s">
        <v>1760</v>
      </c>
      <c r="I1958">
        <v>5894208</v>
      </c>
      <c r="J1958">
        <v>2</v>
      </c>
      <c r="K1958" t="s">
        <v>2389</v>
      </c>
      <c r="L1958" t="s">
        <v>2390</v>
      </c>
      <c r="N1958">
        <v>0</v>
      </c>
      <c r="O1958">
        <v>2</v>
      </c>
      <c r="P1958">
        <v>2</v>
      </c>
      <c r="Q1958">
        <v>2</v>
      </c>
      <c r="R1958">
        <v>0</v>
      </c>
      <c r="S1958">
        <v>0</v>
      </c>
      <c r="T1958">
        <v>0</v>
      </c>
      <c r="U1958" s="50">
        <v>46273.7028125</v>
      </c>
      <c r="V1958" s="50">
        <v>46273.7028125</v>
      </c>
      <c r="W1958" s="51">
        <v>46273</v>
      </c>
      <c r="X1958" t="s">
        <v>1747</v>
      </c>
      <c r="Y1958" t="s">
        <v>492</v>
      </c>
    </row>
    <row r="1959" spans="1:25" ht="15" customHeight="1" x14ac:dyDescent="0.35">
      <c r="A1959">
        <v>5</v>
      </c>
      <c r="B1959" s="50">
        <v>46273.71875</v>
      </c>
      <c r="C1959">
        <v>11709405</v>
      </c>
      <c r="D1959">
        <v>100006741561</v>
      </c>
      <c r="E1959" t="s">
        <v>1726</v>
      </c>
      <c r="F1959">
        <v>100</v>
      </c>
      <c r="G1959" t="s">
        <v>1745</v>
      </c>
      <c r="H1959" t="s">
        <v>1760</v>
      </c>
      <c r="I1959">
        <v>5894209</v>
      </c>
      <c r="J1959">
        <v>2</v>
      </c>
      <c r="K1959" t="s">
        <v>2391</v>
      </c>
      <c r="L1959" t="s">
        <v>2392</v>
      </c>
      <c r="N1959">
        <v>0</v>
      </c>
      <c r="O1959">
        <v>2</v>
      </c>
      <c r="P1959">
        <v>2</v>
      </c>
      <c r="Q1959">
        <v>2</v>
      </c>
      <c r="R1959">
        <v>0</v>
      </c>
      <c r="S1959">
        <v>0</v>
      </c>
      <c r="T1959">
        <v>0</v>
      </c>
      <c r="U1959" s="50">
        <v>46273.7028125</v>
      </c>
      <c r="V1959" s="50">
        <v>46273.7028125</v>
      </c>
      <c r="W1959" s="51">
        <v>46273</v>
      </c>
      <c r="X1959" t="s">
        <v>1747</v>
      </c>
      <c r="Y1959" t="s">
        <v>492</v>
      </c>
    </row>
    <row r="1960" spans="1:25" ht="15" customHeight="1" x14ac:dyDescent="0.35">
      <c r="A1960">
        <v>5</v>
      </c>
      <c r="B1960" s="50">
        <v>46273.71875</v>
      </c>
      <c r="C1960">
        <v>11709406</v>
      </c>
      <c r="D1960">
        <v>100006741562</v>
      </c>
      <c r="E1960" t="s">
        <v>1726</v>
      </c>
      <c r="F1960">
        <v>100</v>
      </c>
      <c r="G1960" t="s">
        <v>1745</v>
      </c>
      <c r="H1960" t="s">
        <v>1760</v>
      </c>
      <c r="I1960">
        <v>5894210</v>
      </c>
      <c r="J1960">
        <v>2</v>
      </c>
      <c r="K1960" t="s">
        <v>2393</v>
      </c>
      <c r="L1960" t="s">
        <v>2394</v>
      </c>
      <c r="N1960">
        <v>0</v>
      </c>
      <c r="O1960">
        <v>1</v>
      </c>
      <c r="P1960">
        <v>1</v>
      </c>
      <c r="Q1960">
        <v>1</v>
      </c>
      <c r="R1960">
        <v>0</v>
      </c>
      <c r="S1960">
        <v>0</v>
      </c>
      <c r="T1960">
        <v>0</v>
      </c>
      <c r="U1960" s="50">
        <v>46273.7028125</v>
      </c>
      <c r="V1960" s="50">
        <v>46273.7028125</v>
      </c>
      <c r="W1960" s="51">
        <v>46273</v>
      </c>
      <c r="X1960" t="s">
        <v>1747</v>
      </c>
      <c r="Y1960" t="s">
        <v>492</v>
      </c>
    </row>
    <row r="1961" spans="1:25" ht="15" customHeight="1" x14ac:dyDescent="0.35">
      <c r="A1961">
        <v>5</v>
      </c>
      <c r="B1961" s="50">
        <v>46273.71875</v>
      </c>
      <c r="C1961">
        <v>11709407</v>
      </c>
      <c r="D1961">
        <v>100006741562</v>
      </c>
      <c r="E1961" t="s">
        <v>1726</v>
      </c>
      <c r="F1961">
        <v>100</v>
      </c>
      <c r="G1961" t="s">
        <v>1745</v>
      </c>
      <c r="H1961" t="s">
        <v>1760</v>
      </c>
      <c r="I1961">
        <v>5894210</v>
      </c>
      <c r="J1961">
        <v>2</v>
      </c>
      <c r="K1961" t="s">
        <v>2395</v>
      </c>
      <c r="L1961" t="s">
        <v>2396</v>
      </c>
      <c r="N1961">
        <v>0</v>
      </c>
      <c r="O1961">
        <v>8</v>
      </c>
      <c r="P1961">
        <v>8</v>
      </c>
      <c r="Q1961">
        <v>8</v>
      </c>
      <c r="R1961">
        <v>0</v>
      </c>
      <c r="S1961">
        <v>0</v>
      </c>
      <c r="T1961">
        <v>0</v>
      </c>
      <c r="U1961" s="50">
        <v>46273.7028125</v>
      </c>
      <c r="V1961" s="50">
        <v>46273.7028125</v>
      </c>
      <c r="W1961" s="51">
        <v>46273</v>
      </c>
      <c r="X1961" t="s">
        <v>1747</v>
      </c>
      <c r="Y1961" t="s">
        <v>492</v>
      </c>
    </row>
    <row r="1962" spans="1:25" ht="15" customHeight="1" x14ac:dyDescent="0.35">
      <c r="A1962">
        <v>5</v>
      </c>
      <c r="B1962" s="50">
        <v>46273.71875</v>
      </c>
      <c r="C1962">
        <v>11709408</v>
      </c>
      <c r="D1962">
        <v>100006741563</v>
      </c>
      <c r="E1962" t="s">
        <v>1726</v>
      </c>
      <c r="F1962">
        <v>100</v>
      </c>
      <c r="G1962" t="s">
        <v>1745</v>
      </c>
      <c r="H1962" t="s">
        <v>1760</v>
      </c>
      <c r="I1962">
        <v>5894211</v>
      </c>
      <c r="J1962">
        <v>2</v>
      </c>
      <c r="K1962" t="s">
        <v>1773</v>
      </c>
      <c r="L1962" t="s">
        <v>1774</v>
      </c>
      <c r="N1962">
        <v>0</v>
      </c>
      <c r="O1962">
        <v>3</v>
      </c>
      <c r="P1962">
        <v>3</v>
      </c>
      <c r="Q1962">
        <v>3</v>
      </c>
      <c r="R1962">
        <v>0</v>
      </c>
      <c r="S1962">
        <v>0</v>
      </c>
      <c r="T1962">
        <v>0</v>
      </c>
      <c r="U1962" s="50">
        <v>46273.7028125</v>
      </c>
      <c r="V1962" s="50">
        <v>46273.7028125</v>
      </c>
      <c r="W1962" s="51">
        <v>46273</v>
      </c>
      <c r="X1962" t="s">
        <v>1747</v>
      </c>
      <c r="Y1962" t="s">
        <v>492</v>
      </c>
    </row>
    <row r="1963" spans="1:25" ht="15" customHeight="1" x14ac:dyDescent="0.35">
      <c r="A1963">
        <v>5</v>
      </c>
      <c r="B1963" s="50">
        <v>46273.71875</v>
      </c>
      <c r="C1963">
        <v>11709409</v>
      </c>
      <c r="D1963">
        <v>100006741563</v>
      </c>
      <c r="E1963" t="s">
        <v>1726</v>
      </c>
      <c r="F1963">
        <v>100</v>
      </c>
      <c r="G1963" t="s">
        <v>1745</v>
      </c>
      <c r="H1963" t="s">
        <v>1760</v>
      </c>
      <c r="I1963">
        <v>5894211</v>
      </c>
      <c r="J1963">
        <v>2</v>
      </c>
      <c r="K1963" t="s">
        <v>2397</v>
      </c>
      <c r="L1963" t="s">
        <v>2398</v>
      </c>
      <c r="N1963">
        <v>0</v>
      </c>
      <c r="O1963">
        <v>1</v>
      </c>
      <c r="P1963">
        <v>1</v>
      </c>
      <c r="Q1963">
        <v>1</v>
      </c>
      <c r="R1963">
        <v>0</v>
      </c>
      <c r="S1963">
        <v>0</v>
      </c>
      <c r="T1963">
        <v>0</v>
      </c>
      <c r="U1963" s="50">
        <v>46273.7028125</v>
      </c>
      <c r="V1963" s="50">
        <v>46273.7028125</v>
      </c>
      <c r="W1963" s="51">
        <v>46273</v>
      </c>
      <c r="X1963" t="s">
        <v>1747</v>
      </c>
      <c r="Y1963" t="s">
        <v>492</v>
      </c>
    </row>
    <row r="1964" spans="1:25" ht="15" customHeight="1" x14ac:dyDescent="0.35">
      <c r="A1964">
        <v>5</v>
      </c>
      <c r="B1964" s="50">
        <v>46273.71875</v>
      </c>
      <c r="C1964">
        <v>11709410</v>
      </c>
      <c r="D1964">
        <v>100006741564</v>
      </c>
      <c r="E1964" t="s">
        <v>1726</v>
      </c>
      <c r="F1964">
        <v>100</v>
      </c>
      <c r="G1964" t="s">
        <v>1745</v>
      </c>
      <c r="H1964" t="s">
        <v>1760</v>
      </c>
      <c r="I1964">
        <v>5894212</v>
      </c>
      <c r="J1964">
        <v>2</v>
      </c>
      <c r="K1964" t="s">
        <v>2397</v>
      </c>
      <c r="L1964" t="s">
        <v>2398</v>
      </c>
      <c r="N1964">
        <v>0</v>
      </c>
      <c r="O1964">
        <v>1</v>
      </c>
      <c r="P1964">
        <v>1</v>
      </c>
      <c r="Q1964">
        <v>1</v>
      </c>
      <c r="R1964">
        <v>0</v>
      </c>
      <c r="S1964">
        <v>0</v>
      </c>
      <c r="T1964">
        <v>0</v>
      </c>
      <c r="U1964" s="50">
        <v>46273.7028125</v>
      </c>
      <c r="V1964" s="50">
        <v>46273.7028125</v>
      </c>
      <c r="W1964" s="51">
        <v>46273</v>
      </c>
      <c r="X1964" t="s">
        <v>1747</v>
      </c>
      <c r="Y1964" t="s">
        <v>492</v>
      </c>
    </row>
    <row r="1965" spans="1:25" ht="15" customHeight="1" x14ac:dyDescent="0.35">
      <c r="A1965">
        <v>5</v>
      </c>
      <c r="B1965" s="50">
        <v>46273.71875</v>
      </c>
      <c r="C1965">
        <v>11709411</v>
      </c>
      <c r="D1965">
        <v>100006741565</v>
      </c>
      <c r="E1965" t="s">
        <v>1726</v>
      </c>
      <c r="F1965">
        <v>100</v>
      </c>
      <c r="G1965" t="s">
        <v>1745</v>
      </c>
      <c r="H1965" t="s">
        <v>1760</v>
      </c>
      <c r="I1965">
        <v>5894213</v>
      </c>
      <c r="J1965">
        <v>2</v>
      </c>
      <c r="K1965" t="s">
        <v>1957</v>
      </c>
      <c r="L1965" t="s">
        <v>1958</v>
      </c>
      <c r="N1965">
        <v>0</v>
      </c>
      <c r="O1965">
        <v>2</v>
      </c>
      <c r="P1965">
        <v>2</v>
      </c>
      <c r="Q1965">
        <v>2</v>
      </c>
      <c r="R1965">
        <v>0</v>
      </c>
      <c r="S1965">
        <v>0</v>
      </c>
      <c r="T1965">
        <v>0</v>
      </c>
      <c r="U1965" s="50">
        <v>46273.7028125</v>
      </c>
      <c r="V1965" s="50">
        <v>46273.7028125</v>
      </c>
      <c r="W1965" s="51">
        <v>46273</v>
      </c>
      <c r="X1965" t="s">
        <v>1747</v>
      </c>
      <c r="Y1965" t="s">
        <v>492</v>
      </c>
    </row>
    <row r="1966" spans="1:25" ht="15" customHeight="1" x14ac:dyDescent="0.35">
      <c r="A1966">
        <v>5</v>
      </c>
      <c r="B1966" s="50">
        <v>46273.71875</v>
      </c>
      <c r="C1966">
        <v>11709412</v>
      </c>
      <c r="D1966">
        <v>100006741565</v>
      </c>
      <c r="E1966" t="s">
        <v>1726</v>
      </c>
      <c r="F1966">
        <v>100</v>
      </c>
      <c r="G1966" t="s">
        <v>1745</v>
      </c>
      <c r="H1966" t="s">
        <v>1760</v>
      </c>
      <c r="I1966">
        <v>5894213</v>
      </c>
      <c r="J1966">
        <v>2</v>
      </c>
      <c r="K1966" t="s">
        <v>2397</v>
      </c>
      <c r="L1966" t="s">
        <v>2398</v>
      </c>
      <c r="N1966">
        <v>0</v>
      </c>
      <c r="O1966">
        <v>1</v>
      </c>
      <c r="P1966">
        <v>1</v>
      </c>
      <c r="Q1966">
        <v>1</v>
      </c>
      <c r="R1966">
        <v>0</v>
      </c>
      <c r="S1966">
        <v>0</v>
      </c>
      <c r="T1966">
        <v>0</v>
      </c>
      <c r="U1966" s="50">
        <v>46273.7028125</v>
      </c>
      <c r="V1966" s="50">
        <v>46273.7028125</v>
      </c>
      <c r="W1966" s="51">
        <v>46273</v>
      </c>
      <c r="X1966" t="s">
        <v>1747</v>
      </c>
      <c r="Y1966" t="s">
        <v>492</v>
      </c>
    </row>
    <row r="1967" spans="1:25" ht="15" customHeight="1" x14ac:dyDescent="0.35">
      <c r="A1967">
        <v>5</v>
      </c>
      <c r="B1967" s="50">
        <v>46273.71875</v>
      </c>
      <c r="C1967">
        <v>11709413</v>
      </c>
      <c r="D1967">
        <v>100006741566</v>
      </c>
      <c r="E1967" t="s">
        <v>1726</v>
      </c>
      <c r="F1967">
        <v>100</v>
      </c>
      <c r="G1967" t="s">
        <v>1745</v>
      </c>
      <c r="H1967" t="s">
        <v>1760</v>
      </c>
      <c r="I1967">
        <v>5894214</v>
      </c>
      <c r="J1967">
        <v>2</v>
      </c>
      <c r="K1967" t="s">
        <v>2397</v>
      </c>
      <c r="L1967" t="s">
        <v>2398</v>
      </c>
      <c r="N1967">
        <v>0</v>
      </c>
      <c r="O1967">
        <v>1</v>
      </c>
      <c r="P1967">
        <v>1</v>
      </c>
      <c r="Q1967">
        <v>1</v>
      </c>
      <c r="R1967">
        <v>0</v>
      </c>
      <c r="S1967">
        <v>0</v>
      </c>
      <c r="T1967">
        <v>0</v>
      </c>
      <c r="U1967" s="50">
        <v>46273.7028125</v>
      </c>
      <c r="V1967" s="50">
        <v>46273.7028125</v>
      </c>
      <c r="W1967" s="51">
        <v>46273</v>
      </c>
      <c r="X1967" t="s">
        <v>1747</v>
      </c>
      <c r="Y1967" t="s">
        <v>492</v>
      </c>
    </row>
    <row r="1968" spans="1:25" ht="15" customHeight="1" x14ac:dyDescent="0.35">
      <c r="A1968">
        <v>5</v>
      </c>
      <c r="B1968" s="50">
        <v>46273.71875</v>
      </c>
      <c r="C1968">
        <v>11709414</v>
      </c>
      <c r="D1968">
        <v>100006741567</v>
      </c>
      <c r="E1968" t="s">
        <v>1726</v>
      </c>
      <c r="F1968">
        <v>100</v>
      </c>
      <c r="G1968" t="s">
        <v>1745</v>
      </c>
      <c r="H1968" t="s">
        <v>1760</v>
      </c>
      <c r="I1968">
        <v>5894215</v>
      </c>
      <c r="J1968">
        <v>2</v>
      </c>
      <c r="K1968" t="s">
        <v>2397</v>
      </c>
      <c r="L1968" t="s">
        <v>2398</v>
      </c>
      <c r="N1968">
        <v>0</v>
      </c>
      <c r="O1968">
        <v>1</v>
      </c>
      <c r="P1968">
        <v>1</v>
      </c>
      <c r="Q1968">
        <v>1</v>
      </c>
      <c r="R1968">
        <v>0</v>
      </c>
      <c r="S1968">
        <v>0</v>
      </c>
      <c r="T1968">
        <v>0</v>
      </c>
      <c r="U1968" s="50">
        <v>46273.7028125</v>
      </c>
      <c r="V1968" s="50">
        <v>46273.7028125</v>
      </c>
      <c r="W1968" s="51">
        <v>46273</v>
      </c>
      <c r="X1968" t="s">
        <v>1747</v>
      </c>
      <c r="Y1968" t="s">
        <v>492</v>
      </c>
    </row>
    <row r="1969" spans="1:25" ht="15" customHeight="1" x14ac:dyDescent="0.35">
      <c r="A1969">
        <v>5</v>
      </c>
      <c r="B1969" s="50">
        <v>46273.71875</v>
      </c>
      <c r="C1969">
        <v>11709415</v>
      </c>
      <c r="D1969">
        <v>100006741568</v>
      </c>
      <c r="E1969" t="s">
        <v>1726</v>
      </c>
      <c r="F1969">
        <v>100</v>
      </c>
      <c r="G1969" t="s">
        <v>1745</v>
      </c>
      <c r="H1969" t="s">
        <v>1760</v>
      </c>
      <c r="I1969">
        <v>5894216</v>
      </c>
      <c r="J1969">
        <v>2</v>
      </c>
      <c r="K1969" t="s">
        <v>1771</v>
      </c>
      <c r="L1969" t="s">
        <v>1772</v>
      </c>
      <c r="N1969">
        <v>0</v>
      </c>
      <c r="O1969">
        <v>6</v>
      </c>
      <c r="P1969">
        <v>6</v>
      </c>
      <c r="Q1969">
        <v>6</v>
      </c>
      <c r="R1969">
        <v>0</v>
      </c>
      <c r="S1969">
        <v>0</v>
      </c>
      <c r="T1969">
        <v>0</v>
      </c>
      <c r="U1969" s="50">
        <v>46273.7028125</v>
      </c>
      <c r="V1969" s="50">
        <v>46273.7028125</v>
      </c>
      <c r="W1969" s="51">
        <v>46273</v>
      </c>
      <c r="X1969" t="s">
        <v>1747</v>
      </c>
      <c r="Y1969" t="s">
        <v>492</v>
      </c>
    </row>
    <row r="1970" spans="1:25" ht="15" customHeight="1" x14ac:dyDescent="0.35">
      <c r="A1970">
        <v>5</v>
      </c>
      <c r="B1970" s="50">
        <v>46273.71875</v>
      </c>
      <c r="C1970">
        <v>11709416</v>
      </c>
      <c r="D1970">
        <v>100006741569</v>
      </c>
      <c r="E1970" t="s">
        <v>1726</v>
      </c>
      <c r="F1970">
        <v>100</v>
      </c>
      <c r="G1970" t="s">
        <v>1745</v>
      </c>
      <c r="H1970" t="s">
        <v>1760</v>
      </c>
      <c r="I1970">
        <v>5894217</v>
      </c>
      <c r="J1970">
        <v>2</v>
      </c>
      <c r="K1970" t="s">
        <v>1771</v>
      </c>
      <c r="L1970" t="s">
        <v>1772</v>
      </c>
      <c r="N1970">
        <v>0</v>
      </c>
      <c r="O1970">
        <v>6</v>
      </c>
      <c r="P1970">
        <v>6</v>
      </c>
      <c r="Q1970">
        <v>6</v>
      </c>
      <c r="R1970">
        <v>0</v>
      </c>
      <c r="S1970">
        <v>0</v>
      </c>
      <c r="T1970">
        <v>0</v>
      </c>
      <c r="U1970" s="50">
        <v>46273.7028125</v>
      </c>
      <c r="V1970" s="50">
        <v>46273.7028125</v>
      </c>
      <c r="W1970" s="51">
        <v>46273</v>
      </c>
      <c r="X1970" t="s">
        <v>1747</v>
      </c>
      <c r="Y1970" t="s">
        <v>492</v>
      </c>
    </row>
    <row r="1971" spans="1:25" ht="15" customHeight="1" x14ac:dyDescent="0.35">
      <c r="A1971">
        <v>5</v>
      </c>
      <c r="B1971" s="50">
        <v>46273.71875</v>
      </c>
      <c r="C1971">
        <v>11709417</v>
      </c>
      <c r="D1971">
        <v>100006741570</v>
      </c>
      <c r="E1971" t="s">
        <v>1726</v>
      </c>
      <c r="F1971">
        <v>100</v>
      </c>
      <c r="G1971" t="s">
        <v>1745</v>
      </c>
      <c r="H1971" t="s">
        <v>1760</v>
      </c>
      <c r="I1971">
        <v>5894218</v>
      </c>
      <c r="J1971">
        <v>2</v>
      </c>
      <c r="K1971" t="s">
        <v>1771</v>
      </c>
      <c r="L1971" t="s">
        <v>1772</v>
      </c>
      <c r="N1971">
        <v>0</v>
      </c>
      <c r="O1971">
        <v>6</v>
      </c>
      <c r="P1971">
        <v>6</v>
      </c>
      <c r="Q1971">
        <v>6</v>
      </c>
      <c r="R1971">
        <v>0</v>
      </c>
      <c r="S1971">
        <v>0</v>
      </c>
      <c r="T1971">
        <v>0</v>
      </c>
      <c r="U1971" s="50">
        <v>46273.7028125</v>
      </c>
      <c r="V1971" s="50">
        <v>46273.7028125</v>
      </c>
      <c r="W1971" s="51">
        <v>46273</v>
      </c>
      <c r="X1971" t="s">
        <v>1747</v>
      </c>
      <c r="Y1971" t="s">
        <v>492</v>
      </c>
    </row>
    <row r="1972" spans="1:25" ht="15" customHeight="1" x14ac:dyDescent="0.35">
      <c r="A1972">
        <v>5</v>
      </c>
      <c r="B1972" s="50">
        <v>46273.71875</v>
      </c>
      <c r="C1972">
        <v>11709418</v>
      </c>
      <c r="D1972">
        <v>100006741571</v>
      </c>
      <c r="E1972" t="s">
        <v>1726</v>
      </c>
      <c r="F1972">
        <v>100</v>
      </c>
      <c r="G1972" t="s">
        <v>1745</v>
      </c>
      <c r="H1972" t="s">
        <v>1760</v>
      </c>
      <c r="I1972">
        <v>5894219</v>
      </c>
      <c r="J1972">
        <v>2</v>
      </c>
      <c r="K1972" t="s">
        <v>1957</v>
      </c>
      <c r="L1972" t="s">
        <v>1958</v>
      </c>
      <c r="N1972">
        <v>0</v>
      </c>
      <c r="O1972">
        <v>7</v>
      </c>
      <c r="P1972">
        <v>7</v>
      </c>
      <c r="Q1972">
        <v>7</v>
      </c>
      <c r="R1972">
        <v>0</v>
      </c>
      <c r="S1972">
        <v>0</v>
      </c>
      <c r="T1972">
        <v>0</v>
      </c>
      <c r="U1972" s="50">
        <v>46273.7028125</v>
      </c>
      <c r="V1972" s="50">
        <v>46273.7028125</v>
      </c>
      <c r="W1972" s="51">
        <v>46273</v>
      </c>
      <c r="X1972" t="s">
        <v>1747</v>
      </c>
      <c r="Y1972" t="s">
        <v>492</v>
      </c>
    </row>
    <row r="1973" spans="1:25" ht="15" customHeight="1" x14ac:dyDescent="0.35">
      <c r="A1973">
        <v>5</v>
      </c>
      <c r="B1973" s="50">
        <v>46273.71875</v>
      </c>
      <c r="C1973">
        <v>11709419</v>
      </c>
      <c r="D1973">
        <v>100006741572</v>
      </c>
      <c r="E1973" t="s">
        <v>1726</v>
      </c>
      <c r="F1973">
        <v>100</v>
      </c>
      <c r="G1973" t="s">
        <v>1745</v>
      </c>
      <c r="H1973" t="s">
        <v>1760</v>
      </c>
      <c r="I1973">
        <v>5951502</v>
      </c>
      <c r="J1973">
        <v>2</v>
      </c>
      <c r="K1973" t="s">
        <v>1961</v>
      </c>
      <c r="L1973" t="s">
        <v>1962</v>
      </c>
      <c r="N1973">
        <v>0</v>
      </c>
      <c r="O1973">
        <v>2</v>
      </c>
      <c r="P1973">
        <v>2</v>
      </c>
      <c r="Q1973">
        <v>2</v>
      </c>
      <c r="R1973">
        <v>0</v>
      </c>
      <c r="S1973">
        <v>0</v>
      </c>
      <c r="T1973">
        <v>0</v>
      </c>
      <c r="U1973" s="50">
        <v>46273.7028125</v>
      </c>
      <c r="V1973" s="50">
        <v>46273.7028125</v>
      </c>
      <c r="W1973" s="51">
        <v>46273</v>
      </c>
      <c r="X1973" t="s">
        <v>1747</v>
      </c>
      <c r="Y1973" t="s">
        <v>492</v>
      </c>
    </row>
    <row r="1974" spans="1:25" ht="15" customHeight="1" x14ac:dyDescent="0.35">
      <c r="A1974">
        <v>5</v>
      </c>
      <c r="B1974" s="50">
        <v>46273.71875</v>
      </c>
      <c r="C1974">
        <v>11709420</v>
      </c>
      <c r="D1974">
        <v>100006741573</v>
      </c>
      <c r="E1974" t="s">
        <v>1726</v>
      </c>
      <c r="F1974">
        <v>100</v>
      </c>
      <c r="G1974" t="s">
        <v>1745</v>
      </c>
      <c r="H1974" t="s">
        <v>1760</v>
      </c>
      <c r="I1974">
        <v>5951504</v>
      </c>
      <c r="J1974">
        <v>2</v>
      </c>
      <c r="K1974" t="s">
        <v>2381</v>
      </c>
      <c r="L1974" t="s">
        <v>2382</v>
      </c>
      <c r="N1974">
        <v>0</v>
      </c>
      <c r="O1974">
        <v>2</v>
      </c>
      <c r="P1974">
        <v>2</v>
      </c>
      <c r="Q1974">
        <v>2</v>
      </c>
      <c r="R1974">
        <v>0</v>
      </c>
      <c r="S1974">
        <v>0</v>
      </c>
      <c r="T1974">
        <v>0</v>
      </c>
      <c r="U1974" s="50">
        <v>46273.7028125</v>
      </c>
      <c r="V1974" s="50">
        <v>46273.7028125</v>
      </c>
      <c r="W1974" s="51">
        <v>46273</v>
      </c>
      <c r="X1974" t="s">
        <v>1747</v>
      </c>
      <c r="Y1974" t="s">
        <v>492</v>
      </c>
    </row>
    <row r="1975" spans="1:25" ht="15" customHeight="1" x14ac:dyDescent="0.35">
      <c r="A1975">
        <v>5</v>
      </c>
      <c r="B1975" s="50">
        <v>46273.71875</v>
      </c>
      <c r="C1975">
        <v>11709421</v>
      </c>
      <c r="D1975">
        <v>100006741573</v>
      </c>
      <c r="E1975" t="s">
        <v>1726</v>
      </c>
      <c r="F1975">
        <v>100</v>
      </c>
      <c r="G1975" t="s">
        <v>1745</v>
      </c>
      <c r="H1975" t="s">
        <v>1760</v>
      </c>
      <c r="I1975">
        <v>5951504</v>
      </c>
      <c r="J1975">
        <v>2</v>
      </c>
      <c r="K1975" t="s">
        <v>2385</v>
      </c>
      <c r="L1975" t="s">
        <v>2386</v>
      </c>
      <c r="N1975">
        <v>0</v>
      </c>
      <c r="O1975">
        <v>3</v>
      </c>
      <c r="P1975">
        <v>3</v>
      </c>
      <c r="Q1975">
        <v>3</v>
      </c>
      <c r="R1975">
        <v>0</v>
      </c>
      <c r="S1975">
        <v>0</v>
      </c>
      <c r="T1975">
        <v>0</v>
      </c>
      <c r="U1975" s="50">
        <v>46273.7028125</v>
      </c>
      <c r="V1975" s="50">
        <v>46273.7028125</v>
      </c>
      <c r="W1975" s="51">
        <v>46273</v>
      </c>
      <c r="X1975" t="s">
        <v>1747</v>
      </c>
      <c r="Y1975" t="s">
        <v>492</v>
      </c>
    </row>
    <row r="1976" spans="1:25" ht="15" customHeight="1" x14ac:dyDescent="0.35">
      <c r="A1976">
        <v>5</v>
      </c>
      <c r="B1976" s="50">
        <v>46273.71875</v>
      </c>
      <c r="C1976">
        <v>11709422</v>
      </c>
      <c r="D1976">
        <v>100006741574</v>
      </c>
      <c r="E1976" t="s">
        <v>1726</v>
      </c>
      <c r="F1976">
        <v>100</v>
      </c>
      <c r="G1976" t="s">
        <v>1745</v>
      </c>
      <c r="H1976" t="s">
        <v>1760</v>
      </c>
      <c r="I1976">
        <v>5951505</v>
      </c>
      <c r="J1976">
        <v>2</v>
      </c>
      <c r="K1976" t="s">
        <v>2383</v>
      </c>
      <c r="L1976" t="s">
        <v>2384</v>
      </c>
      <c r="N1976">
        <v>0</v>
      </c>
      <c r="O1976">
        <v>3</v>
      </c>
      <c r="P1976">
        <v>3</v>
      </c>
      <c r="Q1976">
        <v>3</v>
      </c>
      <c r="R1976">
        <v>0</v>
      </c>
      <c r="S1976">
        <v>0</v>
      </c>
      <c r="T1976">
        <v>0</v>
      </c>
      <c r="U1976" s="50">
        <v>46273.7028125</v>
      </c>
      <c r="V1976" s="50">
        <v>46273.7028125</v>
      </c>
      <c r="W1976" s="51">
        <v>46273</v>
      </c>
      <c r="X1976" t="s">
        <v>1747</v>
      </c>
      <c r="Y1976" t="s">
        <v>492</v>
      </c>
    </row>
    <row r="1977" spans="1:25" ht="15" customHeight="1" x14ac:dyDescent="0.35">
      <c r="A1977">
        <v>5</v>
      </c>
      <c r="B1977" s="50">
        <v>46273.71875</v>
      </c>
      <c r="C1977">
        <v>11709423</v>
      </c>
      <c r="D1977">
        <v>100006741575</v>
      </c>
      <c r="E1977" t="s">
        <v>1726</v>
      </c>
      <c r="F1977">
        <v>100</v>
      </c>
      <c r="G1977" t="s">
        <v>1745</v>
      </c>
      <c r="H1977" t="s">
        <v>1760</v>
      </c>
      <c r="I1977">
        <v>5951506</v>
      </c>
      <c r="J1977">
        <v>2</v>
      </c>
      <c r="K1977" t="s">
        <v>2391</v>
      </c>
      <c r="L1977" t="s">
        <v>2392</v>
      </c>
      <c r="N1977">
        <v>0</v>
      </c>
      <c r="O1977">
        <v>2</v>
      </c>
      <c r="P1977">
        <v>2</v>
      </c>
      <c r="Q1977">
        <v>2</v>
      </c>
      <c r="R1977">
        <v>0</v>
      </c>
      <c r="S1977">
        <v>0</v>
      </c>
      <c r="T1977">
        <v>0</v>
      </c>
      <c r="U1977" s="50">
        <v>46273.7028125</v>
      </c>
      <c r="V1977" s="50">
        <v>46273.7028125</v>
      </c>
      <c r="W1977" s="51">
        <v>46273</v>
      </c>
      <c r="X1977" t="s">
        <v>1747</v>
      </c>
      <c r="Y1977" t="s">
        <v>492</v>
      </c>
    </row>
    <row r="1978" spans="1:25" ht="15" customHeight="1" x14ac:dyDescent="0.35">
      <c r="A1978">
        <v>5</v>
      </c>
      <c r="B1978" s="50">
        <v>46273.71875</v>
      </c>
      <c r="C1978">
        <v>11709424</v>
      </c>
      <c r="D1978">
        <v>100006741576</v>
      </c>
      <c r="E1978" t="s">
        <v>1726</v>
      </c>
      <c r="F1978">
        <v>100</v>
      </c>
      <c r="G1978" t="s">
        <v>1745</v>
      </c>
      <c r="H1978" t="s">
        <v>1760</v>
      </c>
      <c r="I1978">
        <v>5951507</v>
      </c>
      <c r="J1978">
        <v>2</v>
      </c>
      <c r="K1978" t="s">
        <v>2397</v>
      </c>
      <c r="L1978" t="s">
        <v>2398</v>
      </c>
      <c r="N1978">
        <v>0</v>
      </c>
      <c r="O1978">
        <v>1</v>
      </c>
      <c r="P1978">
        <v>1</v>
      </c>
      <c r="Q1978">
        <v>1</v>
      </c>
      <c r="R1978">
        <v>0</v>
      </c>
      <c r="S1978">
        <v>0</v>
      </c>
      <c r="T1978">
        <v>0</v>
      </c>
      <c r="U1978" s="50">
        <v>46273.7028125</v>
      </c>
      <c r="V1978" s="50">
        <v>46273.7028125</v>
      </c>
      <c r="W1978" s="51">
        <v>46273</v>
      </c>
      <c r="X1978" t="s">
        <v>1747</v>
      </c>
      <c r="Y1978" t="s">
        <v>492</v>
      </c>
    </row>
    <row r="1979" spans="1:25" ht="15" customHeight="1" x14ac:dyDescent="0.35">
      <c r="A1979">
        <v>5</v>
      </c>
      <c r="B1979" s="50">
        <v>46273.71875</v>
      </c>
      <c r="C1979">
        <v>11709459</v>
      </c>
      <c r="D1979">
        <v>100006741611</v>
      </c>
      <c r="E1979" t="s">
        <v>1726</v>
      </c>
      <c r="F1979">
        <v>100</v>
      </c>
      <c r="G1979" t="s">
        <v>1745</v>
      </c>
      <c r="H1979" t="s">
        <v>1760</v>
      </c>
      <c r="I1979">
        <v>6040801</v>
      </c>
      <c r="J1979">
        <v>4</v>
      </c>
      <c r="K1979" t="s">
        <v>2403</v>
      </c>
      <c r="L1979" t="s">
        <v>2404</v>
      </c>
      <c r="N1979">
        <v>0</v>
      </c>
      <c r="O1979">
        <v>1</v>
      </c>
      <c r="P1979">
        <v>1</v>
      </c>
      <c r="Q1979">
        <v>1</v>
      </c>
      <c r="R1979">
        <v>0</v>
      </c>
      <c r="S1979">
        <v>0</v>
      </c>
      <c r="T1979">
        <v>0</v>
      </c>
      <c r="U1979" s="50">
        <v>46273.702847222223</v>
      </c>
      <c r="V1979" s="50">
        <v>46273.702847222223</v>
      </c>
      <c r="W1979" s="51">
        <v>46273</v>
      </c>
      <c r="X1979" t="s">
        <v>1747</v>
      </c>
      <c r="Y1979" t="s">
        <v>492</v>
      </c>
    </row>
    <row r="1980" spans="1:25" ht="15" customHeight="1" x14ac:dyDescent="0.35">
      <c r="A1980">
        <v>5</v>
      </c>
      <c r="B1980" s="50">
        <v>46273.71875</v>
      </c>
      <c r="C1980">
        <v>11709460</v>
      </c>
      <c r="D1980">
        <v>100006741612</v>
      </c>
      <c r="E1980" t="s">
        <v>1726</v>
      </c>
      <c r="F1980">
        <v>100</v>
      </c>
      <c r="G1980" t="s">
        <v>1745</v>
      </c>
      <c r="H1980" t="s">
        <v>1760</v>
      </c>
      <c r="I1980">
        <v>6040901</v>
      </c>
      <c r="J1980">
        <v>4</v>
      </c>
      <c r="K1980" t="s">
        <v>2405</v>
      </c>
      <c r="L1980" t="s">
        <v>2406</v>
      </c>
      <c r="N1980">
        <v>0</v>
      </c>
      <c r="O1980">
        <v>1</v>
      </c>
      <c r="P1980">
        <v>1</v>
      </c>
      <c r="Q1980">
        <v>1</v>
      </c>
      <c r="R1980">
        <v>0</v>
      </c>
      <c r="S1980">
        <v>0</v>
      </c>
      <c r="T1980">
        <v>0</v>
      </c>
      <c r="U1980" s="50">
        <v>46273.702847222223</v>
      </c>
      <c r="V1980" s="50">
        <v>46273.702847222223</v>
      </c>
      <c r="W1980" s="51">
        <v>46273</v>
      </c>
      <c r="X1980" t="s">
        <v>1747</v>
      </c>
      <c r="Y1980" t="s">
        <v>492</v>
      </c>
    </row>
    <row r="1981" spans="1:25" ht="15" customHeight="1" x14ac:dyDescent="0.35">
      <c r="A1981">
        <v>5</v>
      </c>
      <c r="B1981" s="50">
        <v>46273.71875</v>
      </c>
      <c r="C1981">
        <v>11709461</v>
      </c>
      <c r="D1981">
        <v>100006741612</v>
      </c>
      <c r="E1981" t="s">
        <v>1726</v>
      </c>
      <c r="F1981">
        <v>100</v>
      </c>
      <c r="G1981" t="s">
        <v>1745</v>
      </c>
      <c r="H1981" t="s">
        <v>1760</v>
      </c>
      <c r="I1981">
        <v>6040901</v>
      </c>
      <c r="J1981">
        <v>4</v>
      </c>
      <c r="K1981" t="s">
        <v>2407</v>
      </c>
      <c r="L1981" t="s">
        <v>2408</v>
      </c>
      <c r="N1981">
        <v>0</v>
      </c>
      <c r="O1981">
        <v>1</v>
      </c>
      <c r="P1981">
        <v>1</v>
      </c>
      <c r="Q1981">
        <v>1</v>
      </c>
      <c r="R1981">
        <v>0</v>
      </c>
      <c r="S1981">
        <v>0</v>
      </c>
      <c r="T1981">
        <v>0</v>
      </c>
      <c r="U1981" s="50">
        <v>46273.702847222223</v>
      </c>
      <c r="V1981" s="50">
        <v>46273.702847222223</v>
      </c>
      <c r="W1981" s="51">
        <v>46273</v>
      </c>
      <c r="X1981" t="s">
        <v>1747</v>
      </c>
      <c r="Y1981" t="s">
        <v>492</v>
      </c>
    </row>
    <row r="1982" spans="1:25" ht="15" customHeight="1" x14ac:dyDescent="0.35">
      <c r="A1982">
        <v>5</v>
      </c>
      <c r="B1982" s="50">
        <v>46273.71875</v>
      </c>
      <c r="C1982">
        <v>11709475</v>
      </c>
      <c r="D1982">
        <v>100006741617</v>
      </c>
      <c r="E1982" t="s">
        <v>1726</v>
      </c>
      <c r="F1982">
        <v>100</v>
      </c>
      <c r="G1982" t="s">
        <v>1745</v>
      </c>
      <c r="H1982" t="s">
        <v>1760</v>
      </c>
      <c r="I1982">
        <v>6040802</v>
      </c>
      <c r="J1982">
        <v>1</v>
      </c>
      <c r="K1982" t="s">
        <v>2409</v>
      </c>
      <c r="L1982" t="s">
        <v>2410</v>
      </c>
      <c r="N1982">
        <v>0</v>
      </c>
      <c r="O1982">
        <v>1</v>
      </c>
      <c r="P1982">
        <v>1</v>
      </c>
      <c r="Q1982">
        <v>1</v>
      </c>
      <c r="R1982">
        <v>0</v>
      </c>
      <c r="S1982">
        <v>0</v>
      </c>
      <c r="T1982">
        <v>0</v>
      </c>
      <c r="U1982" s="50">
        <v>46273.703506944446</v>
      </c>
      <c r="V1982" s="50">
        <v>46273.703506944446</v>
      </c>
      <c r="W1982" s="51">
        <v>46273</v>
      </c>
      <c r="X1982" t="s">
        <v>1747</v>
      </c>
      <c r="Y1982" t="s">
        <v>492</v>
      </c>
    </row>
    <row r="1983" spans="1:25" ht="15" customHeight="1" x14ac:dyDescent="0.35">
      <c r="A1983">
        <v>5</v>
      </c>
      <c r="B1983" s="50">
        <v>46273.71875</v>
      </c>
      <c r="C1983">
        <v>11709476</v>
      </c>
      <c r="D1983">
        <v>100006741617</v>
      </c>
      <c r="E1983" t="s">
        <v>1726</v>
      </c>
      <c r="F1983">
        <v>100</v>
      </c>
      <c r="G1983" t="s">
        <v>1745</v>
      </c>
      <c r="H1983" t="s">
        <v>1760</v>
      </c>
      <c r="I1983">
        <v>6040802</v>
      </c>
      <c r="J1983">
        <v>1</v>
      </c>
      <c r="K1983" t="s">
        <v>2411</v>
      </c>
      <c r="L1983" t="s">
        <v>2412</v>
      </c>
      <c r="N1983">
        <v>0</v>
      </c>
      <c r="O1983">
        <v>1</v>
      </c>
      <c r="P1983">
        <v>1</v>
      </c>
      <c r="Q1983">
        <v>1</v>
      </c>
      <c r="R1983">
        <v>0</v>
      </c>
      <c r="S1983">
        <v>0</v>
      </c>
      <c r="T1983">
        <v>0</v>
      </c>
      <c r="U1983" s="50">
        <v>46273.703506944446</v>
      </c>
      <c r="V1983" s="50">
        <v>46273.703506944446</v>
      </c>
      <c r="W1983" s="51">
        <v>46273</v>
      </c>
      <c r="X1983" t="s">
        <v>1747</v>
      </c>
      <c r="Y1983" t="s">
        <v>492</v>
      </c>
    </row>
    <row r="1984" spans="1:25" ht="15" customHeight="1" x14ac:dyDescent="0.35">
      <c r="A1984">
        <v>5</v>
      </c>
      <c r="B1984" s="50">
        <v>46273.71875</v>
      </c>
      <c r="C1984">
        <v>11709477</v>
      </c>
      <c r="D1984">
        <v>100006741617</v>
      </c>
      <c r="E1984" t="s">
        <v>1726</v>
      </c>
      <c r="F1984">
        <v>100</v>
      </c>
      <c r="G1984" t="s">
        <v>1745</v>
      </c>
      <c r="H1984" t="s">
        <v>1760</v>
      </c>
      <c r="I1984">
        <v>6040802</v>
      </c>
      <c r="J1984">
        <v>1</v>
      </c>
      <c r="K1984" t="s">
        <v>2413</v>
      </c>
      <c r="L1984" t="s">
        <v>2414</v>
      </c>
      <c r="N1984">
        <v>0</v>
      </c>
      <c r="O1984">
        <v>1</v>
      </c>
      <c r="P1984">
        <v>1</v>
      </c>
      <c r="Q1984">
        <v>1</v>
      </c>
      <c r="R1984">
        <v>0</v>
      </c>
      <c r="S1984">
        <v>0</v>
      </c>
      <c r="T1984">
        <v>0</v>
      </c>
      <c r="U1984" s="50">
        <v>46273.703506944446</v>
      </c>
      <c r="V1984" s="50">
        <v>46273.703506944446</v>
      </c>
      <c r="W1984" s="51">
        <v>46273</v>
      </c>
      <c r="X1984" t="s">
        <v>1747</v>
      </c>
      <c r="Y1984" t="s">
        <v>492</v>
      </c>
    </row>
    <row r="1985" spans="1:25" ht="15" customHeight="1" x14ac:dyDescent="0.35">
      <c r="A1985">
        <v>5</v>
      </c>
      <c r="B1985" s="50">
        <v>46273.71875</v>
      </c>
      <c r="C1985">
        <v>11709478</v>
      </c>
      <c r="D1985">
        <v>100006741617</v>
      </c>
      <c r="E1985" t="s">
        <v>1726</v>
      </c>
      <c r="F1985">
        <v>100</v>
      </c>
      <c r="G1985" t="s">
        <v>1745</v>
      </c>
      <c r="H1985" t="s">
        <v>1760</v>
      </c>
      <c r="I1985">
        <v>6040802</v>
      </c>
      <c r="J1985">
        <v>1</v>
      </c>
      <c r="K1985" t="s">
        <v>1967</v>
      </c>
      <c r="L1985" t="s">
        <v>1968</v>
      </c>
      <c r="N1985">
        <v>0</v>
      </c>
      <c r="O1985">
        <v>1</v>
      </c>
      <c r="P1985">
        <v>1</v>
      </c>
      <c r="Q1985">
        <v>1</v>
      </c>
      <c r="R1985">
        <v>0</v>
      </c>
      <c r="S1985">
        <v>0</v>
      </c>
      <c r="T1985">
        <v>0</v>
      </c>
      <c r="U1985" s="50">
        <v>46273.703506944446</v>
      </c>
      <c r="V1985" s="50">
        <v>46273.703506944446</v>
      </c>
      <c r="W1985" s="51">
        <v>46273</v>
      </c>
      <c r="X1985" t="s">
        <v>1747</v>
      </c>
      <c r="Y1985" t="s">
        <v>492</v>
      </c>
    </row>
    <row r="1986" spans="1:25" ht="15" customHeight="1" x14ac:dyDescent="0.35">
      <c r="A1986">
        <v>5</v>
      </c>
      <c r="B1986" s="50">
        <v>46273.71875</v>
      </c>
      <c r="C1986">
        <v>11709479</v>
      </c>
      <c r="D1986">
        <v>100006741618</v>
      </c>
      <c r="E1986" t="s">
        <v>1726</v>
      </c>
      <c r="F1986">
        <v>100</v>
      </c>
      <c r="G1986" t="s">
        <v>1745</v>
      </c>
      <c r="H1986" t="s">
        <v>1760</v>
      </c>
      <c r="I1986">
        <v>6040902</v>
      </c>
      <c r="J1986">
        <v>1</v>
      </c>
      <c r="K1986" t="s">
        <v>2415</v>
      </c>
      <c r="L1986" t="s">
        <v>2416</v>
      </c>
      <c r="N1986">
        <v>0</v>
      </c>
      <c r="O1986">
        <v>1</v>
      </c>
      <c r="P1986">
        <v>1</v>
      </c>
      <c r="Q1986">
        <v>1</v>
      </c>
      <c r="R1986">
        <v>0</v>
      </c>
      <c r="S1986">
        <v>0</v>
      </c>
      <c r="T1986">
        <v>0</v>
      </c>
      <c r="U1986" s="50">
        <v>46273.703506944446</v>
      </c>
      <c r="V1986" s="50">
        <v>46273.703506944446</v>
      </c>
      <c r="W1986" s="51">
        <v>46273</v>
      </c>
      <c r="X1986" t="s">
        <v>1747</v>
      </c>
      <c r="Y1986" t="s">
        <v>492</v>
      </c>
    </row>
    <row r="1987" spans="1:25" ht="15" customHeight="1" x14ac:dyDescent="0.35">
      <c r="A1987">
        <v>5</v>
      </c>
      <c r="B1987" s="50">
        <v>46273.71875</v>
      </c>
      <c r="C1987">
        <v>11709480</v>
      </c>
      <c r="D1987">
        <v>100006741618</v>
      </c>
      <c r="E1987" t="s">
        <v>1726</v>
      </c>
      <c r="F1987">
        <v>100</v>
      </c>
      <c r="G1987" t="s">
        <v>1745</v>
      </c>
      <c r="H1987" t="s">
        <v>1760</v>
      </c>
      <c r="I1987">
        <v>6040902</v>
      </c>
      <c r="J1987">
        <v>1</v>
      </c>
      <c r="K1987" t="s">
        <v>2417</v>
      </c>
      <c r="L1987" t="s">
        <v>2418</v>
      </c>
      <c r="N1987">
        <v>0</v>
      </c>
      <c r="O1987">
        <v>1</v>
      </c>
      <c r="P1987">
        <v>1</v>
      </c>
      <c r="Q1987">
        <v>1</v>
      </c>
      <c r="R1987">
        <v>0</v>
      </c>
      <c r="S1987">
        <v>0</v>
      </c>
      <c r="T1987">
        <v>0</v>
      </c>
      <c r="U1987" s="50">
        <v>46273.703506944446</v>
      </c>
      <c r="V1987" s="50">
        <v>46273.703506944446</v>
      </c>
      <c r="W1987" s="51">
        <v>46273</v>
      </c>
      <c r="X1987" t="s">
        <v>1747</v>
      </c>
      <c r="Y1987" t="s">
        <v>492</v>
      </c>
    </row>
    <row r="1988" spans="1:25" ht="15" customHeight="1" x14ac:dyDescent="0.35">
      <c r="A1988">
        <v>5</v>
      </c>
      <c r="B1988" s="50">
        <v>46273.71875</v>
      </c>
      <c r="C1988">
        <v>11709521</v>
      </c>
      <c r="D1988">
        <v>100006741632</v>
      </c>
      <c r="E1988" t="s">
        <v>1726</v>
      </c>
      <c r="F1988">
        <v>100</v>
      </c>
      <c r="G1988" t="s">
        <v>1745</v>
      </c>
      <c r="H1988" t="s">
        <v>1760</v>
      </c>
      <c r="I1988">
        <v>6041301</v>
      </c>
      <c r="J1988">
        <v>1</v>
      </c>
      <c r="K1988" t="s">
        <v>2257</v>
      </c>
      <c r="L1988" t="s">
        <v>2258</v>
      </c>
      <c r="M1988" t="s">
        <v>415</v>
      </c>
      <c r="N1988">
        <v>2</v>
      </c>
      <c r="O1988">
        <v>2</v>
      </c>
      <c r="P1988">
        <v>2</v>
      </c>
      <c r="Q1988">
        <v>2</v>
      </c>
      <c r="R1988">
        <v>0</v>
      </c>
      <c r="S1988">
        <v>0</v>
      </c>
      <c r="T1988">
        <v>0</v>
      </c>
      <c r="U1988" s="50">
        <v>46273.703541666669</v>
      </c>
      <c r="V1988" s="50">
        <v>46273.71125</v>
      </c>
      <c r="W1988" s="51">
        <v>46273</v>
      </c>
      <c r="X1988" t="s">
        <v>1747</v>
      </c>
      <c r="Y1988" t="s">
        <v>492</v>
      </c>
    </row>
    <row r="1989" spans="1:25" ht="15" customHeight="1" x14ac:dyDescent="0.35">
      <c r="A1989">
        <v>5</v>
      </c>
      <c r="B1989" s="50">
        <v>46273.71875</v>
      </c>
      <c r="C1989">
        <v>11709523</v>
      </c>
      <c r="D1989">
        <v>100006741634</v>
      </c>
      <c r="E1989" t="s">
        <v>1726</v>
      </c>
      <c r="F1989">
        <v>100</v>
      </c>
      <c r="G1989" t="s">
        <v>1745</v>
      </c>
      <c r="H1989" t="s">
        <v>1760</v>
      </c>
      <c r="I1989">
        <v>6041401</v>
      </c>
      <c r="J1989">
        <v>1</v>
      </c>
      <c r="K1989" t="s">
        <v>2421</v>
      </c>
      <c r="L1989" t="s">
        <v>2422</v>
      </c>
      <c r="N1989">
        <v>0</v>
      </c>
      <c r="O1989">
        <v>1</v>
      </c>
      <c r="P1989">
        <v>1</v>
      </c>
      <c r="Q1989">
        <v>1</v>
      </c>
      <c r="R1989">
        <v>0</v>
      </c>
      <c r="S1989">
        <v>0</v>
      </c>
      <c r="T1989">
        <v>0</v>
      </c>
      <c r="U1989" s="50">
        <v>46273.704201388893</v>
      </c>
      <c r="V1989" s="50">
        <v>46273.704201388893</v>
      </c>
      <c r="W1989" s="51">
        <v>46273</v>
      </c>
      <c r="X1989" t="s">
        <v>1747</v>
      </c>
      <c r="Y1989" t="s">
        <v>492</v>
      </c>
    </row>
    <row r="1990" spans="1:25" ht="15" customHeight="1" x14ac:dyDescent="0.35">
      <c r="A1990">
        <v>5</v>
      </c>
      <c r="B1990" s="50">
        <v>46273.71875</v>
      </c>
      <c r="C1990">
        <v>11709524</v>
      </c>
      <c r="D1990">
        <v>100006741635</v>
      </c>
      <c r="E1990" t="s">
        <v>1726</v>
      </c>
      <c r="F1990">
        <v>100</v>
      </c>
      <c r="G1990" t="s">
        <v>1745</v>
      </c>
      <c r="H1990" t="s">
        <v>1760</v>
      </c>
      <c r="I1990">
        <v>6042101</v>
      </c>
      <c r="J1990">
        <v>4</v>
      </c>
      <c r="K1990" t="s">
        <v>1885</v>
      </c>
      <c r="L1990" t="s">
        <v>1886</v>
      </c>
      <c r="N1990">
        <v>0</v>
      </c>
      <c r="O1990">
        <v>2</v>
      </c>
      <c r="P1990">
        <v>2</v>
      </c>
      <c r="Q1990">
        <v>2</v>
      </c>
      <c r="R1990">
        <v>0</v>
      </c>
      <c r="S1990">
        <v>0</v>
      </c>
      <c r="T1990">
        <v>0</v>
      </c>
      <c r="U1990" s="50">
        <v>46273.704895833333</v>
      </c>
      <c r="V1990" s="50">
        <v>46273.704895833333</v>
      </c>
      <c r="W1990" s="51">
        <v>46273</v>
      </c>
      <c r="X1990" t="s">
        <v>1747</v>
      </c>
      <c r="Y1990" t="s">
        <v>492</v>
      </c>
    </row>
    <row r="1991" spans="1:25" ht="15" customHeight="1" x14ac:dyDescent="0.35">
      <c r="A1991">
        <v>5</v>
      </c>
      <c r="B1991" s="50">
        <v>46273.71875</v>
      </c>
      <c r="C1991">
        <v>11709525</v>
      </c>
      <c r="D1991">
        <v>100006741635</v>
      </c>
      <c r="E1991" t="s">
        <v>1726</v>
      </c>
      <c r="F1991">
        <v>100</v>
      </c>
      <c r="G1991" t="s">
        <v>1745</v>
      </c>
      <c r="H1991" t="s">
        <v>1760</v>
      </c>
      <c r="I1991">
        <v>6042101</v>
      </c>
      <c r="J1991">
        <v>4</v>
      </c>
      <c r="K1991" t="s">
        <v>2423</v>
      </c>
      <c r="L1991" t="s">
        <v>2424</v>
      </c>
      <c r="N1991">
        <v>0</v>
      </c>
      <c r="O1991">
        <v>2</v>
      </c>
      <c r="P1991">
        <v>2</v>
      </c>
      <c r="Q1991">
        <v>2</v>
      </c>
      <c r="R1991">
        <v>0</v>
      </c>
      <c r="S1991">
        <v>0</v>
      </c>
      <c r="T1991">
        <v>0</v>
      </c>
      <c r="U1991" s="50">
        <v>46273.704895833333</v>
      </c>
      <c r="V1991" s="50">
        <v>46273.704895833333</v>
      </c>
      <c r="W1991" s="51">
        <v>46273</v>
      </c>
      <c r="X1991" t="s">
        <v>1747</v>
      </c>
      <c r="Y1991" t="s">
        <v>492</v>
      </c>
    </row>
    <row r="1992" spans="1:25" ht="15" customHeight="1" x14ac:dyDescent="0.35">
      <c r="A1992">
        <v>5</v>
      </c>
      <c r="B1992" s="50">
        <v>46273.71875</v>
      </c>
      <c r="C1992">
        <v>11709526</v>
      </c>
      <c r="D1992">
        <v>100006741635</v>
      </c>
      <c r="E1992" t="s">
        <v>1726</v>
      </c>
      <c r="F1992">
        <v>100</v>
      </c>
      <c r="G1992" t="s">
        <v>1745</v>
      </c>
      <c r="H1992" t="s">
        <v>1760</v>
      </c>
      <c r="I1992">
        <v>6042101</v>
      </c>
      <c r="J1992">
        <v>4</v>
      </c>
      <c r="K1992" t="s">
        <v>1825</v>
      </c>
      <c r="L1992" t="s">
        <v>1826</v>
      </c>
      <c r="N1992">
        <v>0</v>
      </c>
      <c r="O1992">
        <v>2</v>
      </c>
      <c r="P1992">
        <v>2</v>
      </c>
      <c r="Q1992">
        <v>2</v>
      </c>
      <c r="R1992">
        <v>0</v>
      </c>
      <c r="S1992">
        <v>0</v>
      </c>
      <c r="T1992">
        <v>0</v>
      </c>
      <c r="U1992" s="50">
        <v>46273.704895833333</v>
      </c>
      <c r="V1992" s="50">
        <v>46273.704895833333</v>
      </c>
      <c r="W1992" s="51">
        <v>46273</v>
      </c>
      <c r="X1992" t="s">
        <v>1747</v>
      </c>
      <c r="Y1992" t="s">
        <v>492</v>
      </c>
    </row>
    <row r="1993" spans="1:25" ht="15" customHeight="1" x14ac:dyDescent="0.35">
      <c r="A1993">
        <v>5</v>
      </c>
      <c r="B1993" s="50">
        <v>46273.71875</v>
      </c>
      <c r="C1993">
        <v>11709527</v>
      </c>
      <c r="D1993">
        <v>100006741636</v>
      </c>
      <c r="E1993" t="s">
        <v>1726</v>
      </c>
      <c r="F1993">
        <v>100</v>
      </c>
      <c r="G1993" t="s">
        <v>1745</v>
      </c>
      <c r="H1993" t="s">
        <v>1760</v>
      </c>
      <c r="I1993">
        <v>6042301</v>
      </c>
      <c r="J1993">
        <v>3</v>
      </c>
      <c r="K1993" t="s">
        <v>1793</v>
      </c>
      <c r="L1993" t="s">
        <v>1794</v>
      </c>
      <c r="N1993">
        <v>0</v>
      </c>
      <c r="O1993">
        <v>1</v>
      </c>
      <c r="P1993">
        <v>1</v>
      </c>
      <c r="Q1993">
        <v>1</v>
      </c>
      <c r="R1993">
        <v>0</v>
      </c>
      <c r="S1993">
        <v>0</v>
      </c>
      <c r="T1993">
        <v>0</v>
      </c>
      <c r="U1993" s="50">
        <v>46273.704907407409</v>
      </c>
      <c r="V1993" s="50">
        <v>46273.704907407409</v>
      </c>
      <c r="W1993" s="51">
        <v>46273</v>
      </c>
      <c r="X1993" t="s">
        <v>1747</v>
      </c>
      <c r="Y1993" t="s">
        <v>492</v>
      </c>
    </row>
    <row r="1994" spans="1:25" ht="15" customHeight="1" x14ac:dyDescent="0.35">
      <c r="A1994">
        <v>5</v>
      </c>
      <c r="B1994" s="50">
        <v>46273.71875</v>
      </c>
      <c r="C1994">
        <v>11709528</v>
      </c>
      <c r="D1994">
        <v>100006741636</v>
      </c>
      <c r="E1994" t="s">
        <v>1726</v>
      </c>
      <c r="F1994">
        <v>100</v>
      </c>
      <c r="G1994" t="s">
        <v>1745</v>
      </c>
      <c r="H1994" t="s">
        <v>1760</v>
      </c>
      <c r="I1994">
        <v>6042301</v>
      </c>
      <c r="J1994">
        <v>3</v>
      </c>
      <c r="K1994" t="s">
        <v>1855</v>
      </c>
      <c r="L1994" t="s">
        <v>1856</v>
      </c>
      <c r="N1994">
        <v>0</v>
      </c>
      <c r="O1994">
        <v>3</v>
      </c>
      <c r="P1994">
        <v>3</v>
      </c>
      <c r="Q1994">
        <v>3</v>
      </c>
      <c r="R1994">
        <v>0</v>
      </c>
      <c r="S1994">
        <v>0</v>
      </c>
      <c r="T1994">
        <v>0</v>
      </c>
      <c r="U1994" s="50">
        <v>46273.704907407409</v>
      </c>
      <c r="V1994" s="50">
        <v>46273.704907407409</v>
      </c>
      <c r="W1994" s="51">
        <v>46273</v>
      </c>
      <c r="X1994" t="s">
        <v>1747</v>
      </c>
      <c r="Y1994" t="s">
        <v>492</v>
      </c>
    </row>
    <row r="1995" spans="1:25" ht="15" customHeight="1" x14ac:dyDescent="0.35">
      <c r="A1995">
        <v>5</v>
      </c>
      <c r="B1995" s="50">
        <v>46273.71875</v>
      </c>
      <c r="C1995">
        <v>11709529</v>
      </c>
      <c r="D1995">
        <v>100006741636</v>
      </c>
      <c r="E1995" t="s">
        <v>1726</v>
      </c>
      <c r="F1995">
        <v>100</v>
      </c>
      <c r="G1995" t="s">
        <v>1745</v>
      </c>
      <c r="H1995" t="s">
        <v>1760</v>
      </c>
      <c r="I1995">
        <v>6042301</v>
      </c>
      <c r="J1995">
        <v>3</v>
      </c>
      <c r="K1995" t="s">
        <v>2425</v>
      </c>
      <c r="L1995" t="s">
        <v>2426</v>
      </c>
      <c r="N1995">
        <v>0</v>
      </c>
      <c r="O1995">
        <v>1</v>
      </c>
      <c r="P1995">
        <v>1</v>
      </c>
      <c r="Q1995">
        <v>1</v>
      </c>
      <c r="R1995">
        <v>0</v>
      </c>
      <c r="S1995">
        <v>0</v>
      </c>
      <c r="T1995">
        <v>0</v>
      </c>
      <c r="U1995" s="50">
        <v>46273.704907407409</v>
      </c>
      <c r="V1995" s="50">
        <v>46273.704907407409</v>
      </c>
      <c r="W1995" s="51">
        <v>46273</v>
      </c>
      <c r="X1995" t="s">
        <v>1747</v>
      </c>
      <c r="Y1995" t="s">
        <v>492</v>
      </c>
    </row>
    <row r="1996" spans="1:25" ht="15" customHeight="1" x14ac:dyDescent="0.35">
      <c r="A1996">
        <v>5</v>
      </c>
      <c r="B1996" s="50">
        <v>46273.71875</v>
      </c>
      <c r="C1996">
        <v>11709530</v>
      </c>
      <c r="D1996">
        <v>100006741637</v>
      </c>
      <c r="E1996" t="s">
        <v>1726</v>
      </c>
      <c r="F1996">
        <v>100</v>
      </c>
      <c r="G1996" t="s">
        <v>1745</v>
      </c>
      <c r="H1996" t="s">
        <v>1760</v>
      </c>
      <c r="I1996">
        <v>6042201</v>
      </c>
      <c r="J1996">
        <v>4</v>
      </c>
      <c r="K1996" t="s">
        <v>1867</v>
      </c>
      <c r="L1996" t="s">
        <v>1868</v>
      </c>
      <c r="N1996">
        <v>0</v>
      </c>
      <c r="O1996">
        <v>1</v>
      </c>
      <c r="P1996">
        <v>1</v>
      </c>
      <c r="Q1996">
        <v>1</v>
      </c>
      <c r="R1996">
        <v>0</v>
      </c>
      <c r="S1996">
        <v>0</v>
      </c>
      <c r="T1996">
        <v>0</v>
      </c>
      <c r="U1996" s="50">
        <v>46273.704907407409</v>
      </c>
      <c r="V1996" s="50">
        <v>46273.704907407409</v>
      </c>
      <c r="W1996" s="51">
        <v>46273</v>
      </c>
      <c r="X1996" t="s">
        <v>1747</v>
      </c>
      <c r="Y1996" t="s">
        <v>492</v>
      </c>
    </row>
    <row r="1997" spans="1:25" ht="15" customHeight="1" x14ac:dyDescent="0.35">
      <c r="A1997">
        <v>5</v>
      </c>
      <c r="B1997" s="50">
        <v>46273.71875</v>
      </c>
      <c r="C1997">
        <v>11709531</v>
      </c>
      <c r="D1997">
        <v>100006741637</v>
      </c>
      <c r="E1997" t="s">
        <v>1726</v>
      </c>
      <c r="F1997">
        <v>100</v>
      </c>
      <c r="G1997" t="s">
        <v>1745</v>
      </c>
      <c r="H1997" t="s">
        <v>1760</v>
      </c>
      <c r="I1997">
        <v>6042201</v>
      </c>
      <c r="J1997">
        <v>4</v>
      </c>
      <c r="K1997" t="s">
        <v>1839</v>
      </c>
      <c r="L1997" t="s">
        <v>1840</v>
      </c>
      <c r="N1997">
        <v>0</v>
      </c>
      <c r="O1997">
        <v>1</v>
      </c>
      <c r="P1997">
        <v>1</v>
      </c>
      <c r="Q1997">
        <v>1</v>
      </c>
      <c r="R1997">
        <v>0</v>
      </c>
      <c r="S1997">
        <v>0</v>
      </c>
      <c r="T1997">
        <v>0</v>
      </c>
      <c r="U1997" s="50">
        <v>46273.704907407409</v>
      </c>
      <c r="V1997" s="50">
        <v>46273.704907407409</v>
      </c>
      <c r="W1997" s="51">
        <v>46273</v>
      </c>
      <c r="X1997" t="s">
        <v>1747</v>
      </c>
      <c r="Y1997" t="s">
        <v>492</v>
      </c>
    </row>
    <row r="1998" spans="1:25" ht="15" customHeight="1" x14ac:dyDescent="0.35">
      <c r="A1998">
        <v>5</v>
      </c>
      <c r="B1998" s="50">
        <v>46273.71875</v>
      </c>
      <c r="C1998">
        <v>11709546</v>
      </c>
      <c r="D1998">
        <v>100006741642</v>
      </c>
      <c r="E1998" t="s">
        <v>1726</v>
      </c>
      <c r="F1998">
        <v>100</v>
      </c>
      <c r="G1998" t="s">
        <v>1745</v>
      </c>
      <c r="H1998" t="s">
        <v>1760</v>
      </c>
      <c r="I1998">
        <v>6043001</v>
      </c>
      <c r="J1998">
        <v>3</v>
      </c>
      <c r="K1998" t="s">
        <v>1857</v>
      </c>
      <c r="L1998" t="s">
        <v>1858</v>
      </c>
      <c r="N1998">
        <v>0</v>
      </c>
      <c r="O1998">
        <v>2</v>
      </c>
      <c r="P1998">
        <v>2</v>
      </c>
      <c r="Q1998">
        <v>2</v>
      </c>
      <c r="R1998">
        <v>0</v>
      </c>
      <c r="S1998">
        <v>0</v>
      </c>
      <c r="T1998">
        <v>0</v>
      </c>
      <c r="U1998" s="50">
        <v>46273.705601851849</v>
      </c>
      <c r="V1998" s="50">
        <v>46273.705601851849</v>
      </c>
      <c r="W1998" s="51">
        <v>46273</v>
      </c>
      <c r="X1998" t="s">
        <v>1747</v>
      </c>
      <c r="Y1998" t="s">
        <v>492</v>
      </c>
    </row>
    <row r="1999" spans="1:25" ht="15" customHeight="1" x14ac:dyDescent="0.35">
      <c r="A1999">
        <v>5</v>
      </c>
      <c r="B1999" s="50">
        <v>46273.71875</v>
      </c>
      <c r="C1999">
        <v>11709550</v>
      </c>
      <c r="D1999">
        <v>100006741644</v>
      </c>
      <c r="E1999" t="s">
        <v>1726</v>
      </c>
      <c r="F1999">
        <v>100</v>
      </c>
      <c r="G1999" t="s">
        <v>1745</v>
      </c>
      <c r="H1999" t="s">
        <v>1760</v>
      </c>
      <c r="I1999">
        <v>6042901</v>
      </c>
      <c r="J1999">
        <v>1</v>
      </c>
      <c r="K1999" t="s">
        <v>2429</v>
      </c>
      <c r="L1999" t="s">
        <v>2430</v>
      </c>
      <c r="M1999" t="s">
        <v>418</v>
      </c>
      <c r="N1999">
        <v>2</v>
      </c>
      <c r="O1999">
        <v>3</v>
      </c>
      <c r="P1999">
        <v>3</v>
      </c>
      <c r="Q1999">
        <v>3</v>
      </c>
      <c r="R1999">
        <v>0</v>
      </c>
      <c r="S1999">
        <v>0</v>
      </c>
      <c r="T1999">
        <v>0</v>
      </c>
      <c r="U1999" s="50">
        <v>46273.705613425933</v>
      </c>
      <c r="V1999" s="50">
        <v>46273.711423611108</v>
      </c>
      <c r="W1999" s="51">
        <v>46273</v>
      </c>
      <c r="X1999" t="s">
        <v>1747</v>
      </c>
      <c r="Y1999" t="s">
        <v>492</v>
      </c>
    </row>
    <row r="2000" spans="1:25" ht="15" customHeight="1" x14ac:dyDescent="0.35">
      <c r="A2000">
        <v>5</v>
      </c>
      <c r="B2000" s="50">
        <v>46273.71875</v>
      </c>
      <c r="C2000">
        <v>11709551</v>
      </c>
      <c r="D2000">
        <v>100006741644</v>
      </c>
      <c r="E2000" t="s">
        <v>1726</v>
      </c>
      <c r="F2000">
        <v>100</v>
      </c>
      <c r="G2000" t="s">
        <v>1745</v>
      </c>
      <c r="H2000" t="s">
        <v>1760</v>
      </c>
      <c r="I2000">
        <v>6042901</v>
      </c>
      <c r="J2000">
        <v>1</v>
      </c>
      <c r="K2000" t="s">
        <v>2235</v>
      </c>
      <c r="L2000" t="s">
        <v>2236</v>
      </c>
      <c r="M2000" t="s">
        <v>418</v>
      </c>
      <c r="N2000">
        <v>2</v>
      </c>
      <c r="O2000">
        <v>3</v>
      </c>
      <c r="P2000">
        <v>3</v>
      </c>
      <c r="Q2000">
        <v>3</v>
      </c>
      <c r="R2000">
        <v>0</v>
      </c>
      <c r="S2000">
        <v>0</v>
      </c>
      <c r="T2000">
        <v>0</v>
      </c>
      <c r="U2000" s="50">
        <v>46273.705613425933</v>
      </c>
      <c r="V2000" s="50">
        <v>46273.711423611108</v>
      </c>
      <c r="W2000" s="51">
        <v>46273</v>
      </c>
      <c r="X2000" t="s">
        <v>1747</v>
      </c>
      <c r="Y2000" t="s">
        <v>492</v>
      </c>
    </row>
    <row r="2001" spans="1:25" ht="15" customHeight="1" x14ac:dyDescent="0.35">
      <c r="A2001">
        <v>5</v>
      </c>
      <c r="B2001" s="50">
        <v>46273.71875</v>
      </c>
      <c r="C2001">
        <v>11709572</v>
      </c>
      <c r="D2001">
        <v>100006741652</v>
      </c>
      <c r="E2001" t="s">
        <v>1726</v>
      </c>
      <c r="F2001">
        <v>100</v>
      </c>
      <c r="G2001" t="s">
        <v>1745</v>
      </c>
      <c r="H2001" t="s">
        <v>1760</v>
      </c>
      <c r="I2001">
        <v>6043801</v>
      </c>
      <c r="J2001">
        <v>1</v>
      </c>
      <c r="K2001" t="s">
        <v>2131</v>
      </c>
      <c r="L2001" t="s">
        <v>2132</v>
      </c>
      <c r="M2001" t="s">
        <v>415</v>
      </c>
      <c r="N2001">
        <v>2</v>
      </c>
      <c r="O2001">
        <v>3</v>
      </c>
      <c r="P2001">
        <v>3</v>
      </c>
      <c r="Q2001">
        <v>3</v>
      </c>
      <c r="R2001">
        <v>0</v>
      </c>
      <c r="S2001">
        <v>0</v>
      </c>
      <c r="T2001">
        <v>0</v>
      </c>
      <c r="U2001" s="50">
        <v>46273.706979166673</v>
      </c>
      <c r="V2001" s="50">
        <v>46273.712407407409</v>
      </c>
      <c r="W2001" s="51">
        <v>46273</v>
      </c>
      <c r="X2001" t="s">
        <v>1747</v>
      </c>
      <c r="Y2001" t="s">
        <v>492</v>
      </c>
    </row>
    <row r="2002" spans="1:25" ht="15" customHeight="1" x14ac:dyDescent="0.35">
      <c r="A2002">
        <v>5</v>
      </c>
      <c r="B2002" s="50">
        <v>46273.71875</v>
      </c>
      <c r="C2002">
        <v>11709581</v>
      </c>
      <c r="D2002">
        <v>100006741656</v>
      </c>
      <c r="E2002" t="s">
        <v>1726</v>
      </c>
      <c r="F2002">
        <v>100</v>
      </c>
      <c r="G2002" t="s">
        <v>1745</v>
      </c>
      <c r="H2002" t="s">
        <v>1760</v>
      </c>
      <c r="I2002">
        <v>6003301</v>
      </c>
      <c r="J2002">
        <v>5</v>
      </c>
      <c r="K2002" t="s">
        <v>2295</v>
      </c>
      <c r="L2002" t="s">
        <v>2296</v>
      </c>
      <c r="N2002">
        <v>0</v>
      </c>
      <c r="O2002">
        <v>1</v>
      </c>
      <c r="P2002">
        <v>1</v>
      </c>
      <c r="Q2002">
        <v>1</v>
      </c>
      <c r="R2002">
        <v>0</v>
      </c>
      <c r="S2002">
        <v>0</v>
      </c>
      <c r="T2002">
        <v>0</v>
      </c>
      <c r="U2002" s="50">
        <v>46273.706990740742</v>
      </c>
      <c r="V2002" s="50">
        <v>46273.706990740742</v>
      </c>
      <c r="W2002" s="51">
        <v>46273</v>
      </c>
      <c r="X2002" t="s">
        <v>1747</v>
      </c>
      <c r="Y2002" t="s">
        <v>492</v>
      </c>
    </row>
    <row r="2003" spans="1:25" ht="15" customHeight="1" x14ac:dyDescent="0.35">
      <c r="A2003">
        <v>5</v>
      </c>
      <c r="B2003" s="50">
        <v>46273.71875</v>
      </c>
      <c r="C2003">
        <v>11709584</v>
      </c>
      <c r="D2003">
        <v>100006741660</v>
      </c>
      <c r="E2003" t="s">
        <v>1726</v>
      </c>
      <c r="F2003">
        <v>100</v>
      </c>
      <c r="G2003" t="s">
        <v>1745</v>
      </c>
      <c r="H2003" t="s">
        <v>1760</v>
      </c>
      <c r="I2003">
        <v>6041101</v>
      </c>
      <c r="J2003">
        <v>3</v>
      </c>
      <c r="K2003" t="s">
        <v>1845</v>
      </c>
      <c r="L2003" t="s">
        <v>1846</v>
      </c>
      <c r="N2003">
        <v>0</v>
      </c>
      <c r="O2003">
        <v>1</v>
      </c>
      <c r="P2003">
        <v>1</v>
      </c>
      <c r="Q2003">
        <v>1</v>
      </c>
      <c r="R2003">
        <v>0</v>
      </c>
      <c r="S2003">
        <v>0</v>
      </c>
      <c r="T2003">
        <v>0</v>
      </c>
      <c r="U2003" s="50">
        <v>46273.707002314812</v>
      </c>
      <c r="V2003" s="50">
        <v>46273.707002314812</v>
      </c>
      <c r="W2003" s="51">
        <v>46273</v>
      </c>
      <c r="X2003" t="s">
        <v>1747</v>
      </c>
      <c r="Y2003" t="s">
        <v>492</v>
      </c>
    </row>
    <row r="2004" spans="1:25" ht="15" customHeight="1" x14ac:dyDescent="0.35">
      <c r="A2004">
        <v>5</v>
      </c>
      <c r="B2004" s="50">
        <v>46273.71875</v>
      </c>
      <c r="C2004">
        <v>11709585</v>
      </c>
      <c r="D2004">
        <v>100006741661</v>
      </c>
      <c r="E2004" t="s">
        <v>1726</v>
      </c>
      <c r="F2004">
        <v>100</v>
      </c>
      <c r="G2004" t="s">
        <v>1745</v>
      </c>
      <c r="H2004" t="s">
        <v>1760</v>
      </c>
      <c r="I2004">
        <v>6044101</v>
      </c>
      <c r="J2004">
        <v>4</v>
      </c>
      <c r="K2004" t="s">
        <v>2433</v>
      </c>
      <c r="L2004" t="s">
        <v>2434</v>
      </c>
      <c r="N2004">
        <v>0</v>
      </c>
      <c r="O2004">
        <v>1</v>
      </c>
      <c r="P2004">
        <v>1</v>
      </c>
      <c r="Q2004">
        <v>1</v>
      </c>
      <c r="R2004">
        <v>0</v>
      </c>
      <c r="S2004">
        <v>0</v>
      </c>
      <c r="T2004">
        <v>0</v>
      </c>
      <c r="U2004" s="50">
        <v>46273.707002314812</v>
      </c>
      <c r="V2004" s="50">
        <v>46273.707002314812</v>
      </c>
      <c r="W2004" s="51">
        <v>46273</v>
      </c>
      <c r="X2004" t="s">
        <v>1747</v>
      </c>
      <c r="Y2004" t="s">
        <v>492</v>
      </c>
    </row>
    <row r="2005" spans="1:25" ht="15" customHeight="1" x14ac:dyDescent="0.35">
      <c r="A2005">
        <v>5</v>
      </c>
      <c r="B2005" s="50">
        <v>46273.71875</v>
      </c>
      <c r="C2005">
        <v>11709588</v>
      </c>
      <c r="D2005">
        <v>100006741664</v>
      </c>
      <c r="E2005" t="s">
        <v>1726</v>
      </c>
      <c r="F2005">
        <v>100</v>
      </c>
      <c r="G2005" t="s">
        <v>1745</v>
      </c>
      <c r="H2005" t="s">
        <v>1760</v>
      </c>
      <c r="I2005">
        <v>6043201</v>
      </c>
      <c r="J2005">
        <v>5</v>
      </c>
      <c r="K2005" t="s">
        <v>2435</v>
      </c>
      <c r="L2005" t="s">
        <v>2436</v>
      </c>
      <c r="N2005">
        <v>0</v>
      </c>
      <c r="O2005">
        <v>1</v>
      </c>
      <c r="P2005">
        <v>1</v>
      </c>
      <c r="Q2005">
        <v>1</v>
      </c>
      <c r="R2005">
        <v>0</v>
      </c>
      <c r="S2005">
        <v>0</v>
      </c>
      <c r="T2005">
        <v>0</v>
      </c>
      <c r="U2005" s="50">
        <v>46273.707002314812</v>
      </c>
      <c r="V2005" s="50">
        <v>46273.707002314812</v>
      </c>
      <c r="W2005" s="51">
        <v>46273</v>
      </c>
      <c r="X2005" t="s">
        <v>1747</v>
      </c>
      <c r="Y2005" t="s">
        <v>492</v>
      </c>
    </row>
    <row r="2006" spans="1:25" ht="15" customHeight="1" x14ac:dyDescent="0.35">
      <c r="A2006">
        <v>5</v>
      </c>
      <c r="B2006" s="50">
        <v>46273.71875</v>
      </c>
      <c r="C2006">
        <v>11709619</v>
      </c>
      <c r="D2006">
        <v>100006741678</v>
      </c>
      <c r="E2006" t="s">
        <v>1726</v>
      </c>
      <c r="F2006">
        <v>100</v>
      </c>
      <c r="G2006" t="s">
        <v>1745</v>
      </c>
      <c r="H2006" t="s">
        <v>1760</v>
      </c>
      <c r="I2006">
        <v>6044601</v>
      </c>
      <c r="J2006">
        <v>1</v>
      </c>
      <c r="K2006" t="s">
        <v>2065</v>
      </c>
      <c r="L2006" t="s">
        <v>2066</v>
      </c>
      <c r="M2006" t="s">
        <v>418</v>
      </c>
      <c r="N2006">
        <v>2</v>
      </c>
      <c r="O2006">
        <v>1</v>
      </c>
      <c r="P2006">
        <v>1</v>
      </c>
      <c r="Q2006">
        <v>1</v>
      </c>
      <c r="R2006">
        <v>0</v>
      </c>
      <c r="S2006">
        <v>0</v>
      </c>
      <c r="T2006">
        <v>0</v>
      </c>
      <c r="U2006" s="50">
        <v>46273.707685185182</v>
      </c>
      <c r="V2006" s="50">
        <v>46273.71434027778</v>
      </c>
      <c r="W2006" s="51">
        <v>46273</v>
      </c>
      <c r="X2006" t="s">
        <v>1747</v>
      </c>
      <c r="Y2006" t="s">
        <v>492</v>
      </c>
    </row>
    <row r="2007" spans="1:25" ht="15" customHeight="1" x14ac:dyDescent="0.35">
      <c r="A2007">
        <v>5</v>
      </c>
      <c r="B2007" s="50">
        <v>46273.71875</v>
      </c>
      <c r="C2007">
        <v>11709621</v>
      </c>
      <c r="D2007">
        <v>100006741681</v>
      </c>
      <c r="E2007" t="s">
        <v>1726</v>
      </c>
      <c r="F2007">
        <v>100</v>
      </c>
      <c r="G2007" t="s">
        <v>1745</v>
      </c>
      <c r="H2007" t="s">
        <v>1760</v>
      </c>
      <c r="I2007">
        <v>6043601</v>
      </c>
      <c r="J2007">
        <v>2</v>
      </c>
      <c r="K2007" t="s">
        <v>2275</v>
      </c>
      <c r="L2007" t="s">
        <v>2276</v>
      </c>
      <c r="N2007">
        <v>0</v>
      </c>
      <c r="O2007">
        <v>6</v>
      </c>
      <c r="P2007">
        <v>6</v>
      </c>
      <c r="Q2007">
        <v>6</v>
      </c>
      <c r="R2007">
        <v>0</v>
      </c>
      <c r="S2007">
        <v>0</v>
      </c>
      <c r="T2007">
        <v>0</v>
      </c>
      <c r="U2007" s="50">
        <v>46273.707685185182</v>
      </c>
      <c r="V2007" s="50">
        <v>46273.707685185182</v>
      </c>
      <c r="W2007" s="51">
        <v>46273</v>
      </c>
      <c r="X2007" t="s">
        <v>1747</v>
      </c>
      <c r="Y2007" t="s">
        <v>492</v>
      </c>
    </row>
    <row r="2008" spans="1:25" ht="15" customHeight="1" x14ac:dyDescent="0.35">
      <c r="A2008">
        <v>5</v>
      </c>
      <c r="B2008" s="50">
        <v>46273.71875</v>
      </c>
      <c r="C2008">
        <v>11709641</v>
      </c>
      <c r="D2008">
        <v>100006741692</v>
      </c>
      <c r="E2008" t="s">
        <v>1726</v>
      </c>
      <c r="F2008">
        <v>100</v>
      </c>
      <c r="G2008" t="s">
        <v>1745</v>
      </c>
      <c r="H2008" t="s">
        <v>1760</v>
      </c>
      <c r="I2008">
        <v>6046202</v>
      </c>
      <c r="J2008">
        <v>2</v>
      </c>
      <c r="K2008" t="s">
        <v>2443</v>
      </c>
      <c r="L2008" t="s">
        <v>2444</v>
      </c>
      <c r="N2008">
        <v>0</v>
      </c>
      <c r="O2008">
        <v>1</v>
      </c>
      <c r="P2008">
        <v>1</v>
      </c>
      <c r="Q2008">
        <v>1</v>
      </c>
      <c r="R2008">
        <v>0</v>
      </c>
      <c r="S2008">
        <v>0</v>
      </c>
      <c r="T2008">
        <v>0</v>
      </c>
      <c r="U2008" s="50">
        <v>46273.707708333342</v>
      </c>
      <c r="V2008" s="50">
        <v>46273.707708333342</v>
      </c>
      <c r="W2008" s="51">
        <v>46273</v>
      </c>
      <c r="X2008" t="s">
        <v>1747</v>
      </c>
      <c r="Y2008" t="s">
        <v>492</v>
      </c>
    </row>
    <row r="2009" spans="1:25" ht="15" customHeight="1" x14ac:dyDescent="0.35">
      <c r="A2009">
        <v>5</v>
      </c>
      <c r="B2009" s="50">
        <v>46273.71875</v>
      </c>
      <c r="C2009">
        <v>11709642</v>
      </c>
      <c r="D2009">
        <v>100006741693</v>
      </c>
      <c r="E2009" t="s">
        <v>1726</v>
      </c>
      <c r="F2009">
        <v>100</v>
      </c>
      <c r="G2009" t="s">
        <v>1745</v>
      </c>
      <c r="H2009" t="s">
        <v>1760</v>
      </c>
      <c r="I2009">
        <v>6045001</v>
      </c>
      <c r="J2009">
        <v>1</v>
      </c>
      <c r="K2009" t="s">
        <v>2137</v>
      </c>
      <c r="L2009" t="s">
        <v>2138</v>
      </c>
      <c r="N2009">
        <v>0</v>
      </c>
      <c r="O2009">
        <v>2</v>
      </c>
      <c r="P2009">
        <v>2</v>
      </c>
      <c r="Q2009">
        <v>2</v>
      </c>
      <c r="R2009">
        <v>0</v>
      </c>
      <c r="S2009">
        <v>0</v>
      </c>
      <c r="T2009">
        <v>0</v>
      </c>
      <c r="U2009" s="50">
        <v>46273.707708333342</v>
      </c>
      <c r="V2009" s="50">
        <v>46273.707708333342</v>
      </c>
      <c r="W2009" s="51">
        <v>46273</v>
      </c>
      <c r="X2009" t="s">
        <v>1747</v>
      </c>
      <c r="Y2009" t="s">
        <v>492</v>
      </c>
    </row>
    <row r="2010" spans="1:25" ht="15" customHeight="1" x14ac:dyDescent="0.35">
      <c r="A2010">
        <v>5</v>
      </c>
      <c r="B2010" s="50">
        <v>46273.71875</v>
      </c>
      <c r="C2010">
        <v>11709645</v>
      </c>
      <c r="D2010">
        <v>100006741697</v>
      </c>
      <c r="E2010" t="s">
        <v>1726</v>
      </c>
      <c r="F2010">
        <v>100</v>
      </c>
      <c r="G2010" t="s">
        <v>1745</v>
      </c>
      <c r="H2010" t="s">
        <v>1760</v>
      </c>
      <c r="I2010">
        <v>6046601</v>
      </c>
      <c r="J2010">
        <v>3</v>
      </c>
      <c r="K2010" t="s">
        <v>2353</v>
      </c>
      <c r="L2010" t="s">
        <v>2354</v>
      </c>
      <c r="N2010">
        <v>0</v>
      </c>
      <c r="O2010">
        <v>1</v>
      </c>
      <c r="P2010">
        <v>1</v>
      </c>
      <c r="Q2010">
        <v>1</v>
      </c>
      <c r="R2010">
        <v>0</v>
      </c>
      <c r="S2010">
        <v>0</v>
      </c>
      <c r="T2010">
        <v>0</v>
      </c>
      <c r="U2010" s="50">
        <v>46273.708379629628</v>
      </c>
      <c r="V2010" s="50">
        <v>46273.708379629628</v>
      </c>
      <c r="W2010" s="51">
        <v>46273</v>
      </c>
      <c r="X2010" t="s">
        <v>1747</v>
      </c>
      <c r="Y2010" t="s">
        <v>492</v>
      </c>
    </row>
    <row r="2011" spans="1:25" ht="15" customHeight="1" x14ac:dyDescent="0.35">
      <c r="A2011">
        <v>5</v>
      </c>
      <c r="B2011" s="50">
        <v>46273.71875</v>
      </c>
      <c r="C2011">
        <v>11709649</v>
      </c>
      <c r="D2011">
        <v>100006741701</v>
      </c>
      <c r="E2011" t="s">
        <v>1726</v>
      </c>
      <c r="F2011">
        <v>100</v>
      </c>
      <c r="G2011" t="s">
        <v>1745</v>
      </c>
      <c r="H2011" t="s">
        <v>1760</v>
      </c>
      <c r="I2011">
        <v>6045901</v>
      </c>
      <c r="J2011">
        <v>1</v>
      </c>
      <c r="K2011" t="s">
        <v>2089</v>
      </c>
      <c r="L2011" t="s">
        <v>2090</v>
      </c>
      <c r="N2011">
        <v>0</v>
      </c>
      <c r="O2011">
        <v>6</v>
      </c>
      <c r="P2011">
        <v>6</v>
      </c>
      <c r="Q2011">
        <v>6</v>
      </c>
      <c r="R2011">
        <v>0</v>
      </c>
      <c r="S2011">
        <v>0</v>
      </c>
      <c r="T2011">
        <v>0</v>
      </c>
      <c r="U2011" s="50">
        <v>46273.708379629628</v>
      </c>
      <c r="V2011" s="50">
        <v>46273.708379629628</v>
      </c>
      <c r="W2011" s="51">
        <v>46273</v>
      </c>
      <c r="X2011" t="s">
        <v>1747</v>
      </c>
      <c r="Y2011" t="s">
        <v>492</v>
      </c>
    </row>
    <row r="2012" spans="1:25" ht="15" customHeight="1" x14ac:dyDescent="0.35">
      <c r="A2012">
        <v>5</v>
      </c>
      <c r="B2012" s="50">
        <v>46273.71875</v>
      </c>
      <c r="C2012">
        <v>11709650</v>
      </c>
      <c r="D2012">
        <v>100006741702</v>
      </c>
      <c r="E2012" t="s">
        <v>1726</v>
      </c>
      <c r="F2012">
        <v>100</v>
      </c>
      <c r="G2012" t="s">
        <v>1745</v>
      </c>
      <c r="H2012" t="s">
        <v>1760</v>
      </c>
      <c r="I2012">
        <v>6046701</v>
      </c>
      <c r="J2012">
        <v>1</v>
      </c>
      <c r="K2012" t="s">
        <v>2319</v>
      </c>
      <c r="L2012" t="s">
        <v>2320</v>
      </c>
      <c r="N2012">
        <v>0</v>
      </c>
      <c r="O2012">
        <v>1</v>
      </c>
      <c r="P2012">
        <v>1</v>
      </c>
      <c r="Q2012">
        <v>1</v>
      </c>
      <c r="R2012">
        <v>0</v>
      </c>
      <c r="S2012">
        <v>0</v>
      </c>
      <c r="T2012">
        <v>0</v>
      </c>
      <c r="U2012" s="50">
        <v>46273.708379629628</v>
      </c>
      <c r="V2012" s="50">
        <v>46273.708379629628</v>
      </c>
      <c r="W2012" s="51">
        <v>46273</v>
      </c>
      <c r="X2012" t="s">
        <v>1747</v>
      </c>
      <c r="Y2012" t="s">
        <v>492</v>
      </c>
    </row>
    <row r="2013" spans="1:25" ht="15" customHeight="1" x14ac:dyDescent="0.35">
      <c r="A2013">
        <v>5</v>
      </c>
      <c r="B2013" s="50">
        <v>46273.71875</v>
      </c>
      <c r="C2013">
        <v>11709651</v>
      </c>
      <c r="D2013">
        <v>100006741703</v>
      </c>
      <c r="E2013" t="s">
        <v>1726</v>
      </c>
      <c r="F2013">
        <v>100</v>
      </c>
      <c r="G2013" t="s">
        <v>1745</v>
      </c>
      <c r="H2013" t="s">
        <v>1760</v>
      </c>
      <c r="I2013">
        <v>6046901</v>
      </c>
      <c r="J2013">
        <v>1</v>
      </c>
      <c r="K2013" t="s">
        <v>2445</v>
      </c>
      <c r="L2013" t="s">
        <v>2446</v>
      </c>
      <c r="N2013">
        <v>0</v>
      </c>
      <c r="O2013">
        <v>2</v>
      </c>
      <c r="P2013">
        <v>2</v>
      </c>
      <c r="Q2013">
        <v>2</v>
      </c>
      <c r="R2013">
        <v>0</v>
      </c>
      <c r="S2013">
        <v>0</v>
      </c>
      <c r="T2013">
        <v>0</v>
      </c>
      <c r="U2013" s="50">
        <v>46273.708379629628</v>
      </c>
      <c r="V2013" s="50">
        <v>46273.708379629628</v>
      </c>
      <c r="W2013" s="51">
        <v>46273</v>
      </c>
      <c r="X2013" t="s">
        <v>1747</v>
      </c>
      <c r="Y2013" t="s">
        <v>492</v>
      </c>
    </row>
    <row r="2014" spans="1:25" ht="15" customHeight="1" x14ac:dyDescent="0.35">
      <c r="A2014">
        <v>5</v>
      </c>
      <c r="B2014" s="50">
        <v>46273.71875</v>
      </c>
      <c r="C2014">
        <v>11709659</v>
      </c>
      <c r="D2014">
        <v>100006741707</v>
      </c>
      <c r="E2014" t="s">
        <v>1726</v>
      </c>
      <c r="F2014">
        <v>100</v>
      </c>
      <c r="G2014" t="s">
        <v>1745</v>
      </c>
      <c r="H2014" t="s">
        <v>1760</v>
      </c>
      <c r="I2014">
        <v>6045701</v>
      </c>
      <c r="J2014">
        <v>1</v>
      </c>
      <c r="K2014" t="s">
        <v>2173</v>
      </c>
      <c r="L2014" t="s">
        <v>2174</v>
      </c>
      <c r="N2014">
        <v>0</v>
      </c>
      <c r="O2014">
        <v>2</v>
      </c>
      <c r="P2014">
        <v>2</v>
      </c>
      <c r="Q2014">
        <v>2</v>
      </c>
      <c r="R2014">
        <v>0</v>
      </c>
      <c r="S2014">
        <v>0</v>
      </c>
      <c r="T2014">
        <v>0</v>
      </c>
      <c r="U2014" s="50">
        <v>46273.708391203712</v>
      </c>
      <c r="V2014" s="50">
        <v>46273.708391203712</v>
      </c>
      <c r="W2014" s="51">
        <v>46273</v>
      </c>
      <c r="X2014" t="s">
        <v>1747</v>
      </c>
      <c r="Y2014" t="s">
        <v>492</v>
      </c>
    </row>
    <row r="2015" spans="1:25" ht="15" customHeight="1" x14ac:dyDescent="0.35">
      <c r="A2015">
        <v>5</v>
      </c>
      <c r="B2015" s="50">
        <v>46273.71875</v>
      </c>
      <c r="C2015">
        <v>11709666</v>
      </c>
      <c r="D2015">
        <v>100006741711</v>
      </c>
      <c r="E2015" t="s">
        <v>1726</v>
      </c>
      <c r="F2015">
        <v>100</v>
      </c>
      <c r="G2015" t="s">
        <v>1745</v>
      </c>
      <c r="H2015" t="s">
        <v>1760</v>
      </c>
      <c r="I2015">
        <v>6046801</v>
      </c>
      <c r="J2015">
        <v>3</v>
      </c>
      <c r="K2015" t="s">
        <v>1889</v>
      </c>
      <c r="L2015" t="s">
        <v>1890</v>
      </c>
      <c r="N2015">
        <v>0</v>
      </c>
      <c r="O2015">
        <v>1</v>
      </c>
      <c r="P2015">
        <v>1</v>
      </c>
      <c r="Q2015">
        <v>1</v>
      </c>
      <c r="R2015">
        <v>0</v>
      </c>
      <c r="S2015">
        <v>0</v>
      </c>
      <c r="T2015">
        <v>0</v>
      </c>
      <c r="U2015" s="50">
        <v>46273.709062499998</v>
      </c>
      <c r="V2015" s="50">
        <v>46273.709062499998</v>
      </c>
      <c r="W2015" s="51">
        <v>46273</v>
      </c>
      <c r="X2015" t="s">
        <v>1747</v>
      </c>
      <c r="Y2015" t="s">
        <v>492</v>
      </c>
    </row>
    <row r="2016" spans="1:25" ht="15" customHeight="1" x14ac:dyDescent="0.35">
      <c r="A2016">
        <v>5</v>
      </c>
      <c r="B2016" s="50">
        <v>46273.71875</v>
      </c>
      <c r="C2016">
        <v>11709667</v>
      </c>
      <c r="D2016">
        <v>100006741712</v>
      </c>
      <c r="E2016" t="s">
        <v>1726</v>
      </c>
      <c r="F2016">
        <v>100</v>
      </c>
      <c r="G2016" t="s">
        <v>1745</v>
      </c>
      <c r="H2016" t="s">
        <v>1760</v>
      </c>
      <c r="I2016">
        <v>6046001</v>
      </c>
      <c r="J2016">
        <v>4</v>
      </c>
      <c r="K2016" t="s">
        <v>2447</v>
      </c>
      <c r="L2016" t="s">
        <v>2448</v>
      </c>
      <c r="N2016">
        <v>0</v>
      </c>
      <c r="O2016">
        <v>1</v>
      </c>
      <c r="P2016">
        <v>1</v>
      </c>
      <c r="Q2016">
        <v>1</v>
      </c>
      <c r="R2016">
        <v>0</v>
      </c>
      <c r="S2016">
        <v>0</v>
      </c>
      <c r="T2016">
        <v>0</v>
      </c>
      <c r="U2016" s="50">
        <v>46273.709756944438</v>
      </c>
      <c r="V2016" s="50">
        <v>46273.709756944438</v>
      </c>
      <c r="W2016" s="51">
        <v>46273</v>
      </c>
      <c r="X2016" t="s">
        <v>1747</v>
      </c>
      <c r="Y2016" t="s">
        <v>492</v>
      </c>
    </row>
    <row r="2017" spans="1:25" ht="15" customHeight="1" x14ac:dyDescent="0.35">
      <c r="A2017">
        <v>5</v>
      </c>
      <c r="B2017" s="50">
        <v>46273.71875</v>
      </c>
      <c r="C2017">
        <v>11709668</v>
      </c>
      <c r="D2017">
        <v>100006741712</v>
      </c>
      <c r="E2017" t="s">
        <v>1726</v>
      </c>
      <c r="F2017">
        <v>100</v>
      </c>
      <c r="G2017" t="s">
        <v>1745</v>
      </c>
      <c r="H2017" t="s">
        <v>1760</v>
      </c>
      <c r="I2017">
        <v>6046001</v>
      </c>
      <c r="J2017">
        <v>4</v>
      </c>
      <c r="K2017" t="s">
        <v>2449</v>
      </c>
      <c r="L2017" t="s">
        <v>2450</v>
      </c>
      <c r="N2017">
        <v>0</v>
      </c>
      <c r="O2017">
        <v>1</v>
      </c>
      <c r="P2017">
        <v>1</v>
      </c>
      <c r="Q2017">
        <v>1</v>
      </c>
      <c r="R2017">
        <v>0</v>
      </c>
      <c r="S2017">
        <v>0</v>
      </c>
      <c r="T2017">
        <v>0</v>
      </c>
      <c r="U2017" s="50">
        <v>46273.709756944438</v>
      </c>
      <c r="V2017" s="50">
        <v>46273.709756944438</v>
      </c>
      <c r="W2017" s="51">
        <v>46273</v>
      </c>
      <c r="X2017" t="s">
        <v>1747</v>
      </c>
      <c r="Y2017" t="s">
        <v>492</v>
      </c>
    </row>
    <row r="2018" spans="1:25" ht="15" customHeight="1" x14ac:dyDescent="0.35">
      <c r="A2018">
        <v>5</v>
      </c>
      <c r="B2018" s="50">
        <v>46273.71875</v>
      </c>
      <c r="C2018">
        <v>11709669</v>
      </c>
      <c r="D2018">
        <v>100006741712</v>
      </c>
      <c r="E2018" t="s">
        <v>1726</v>
      </c>
      <c r="F2018">
        <v>100</v>
      </c>
      <c r="G2018" t="s">
        <v>1745</v>
      </c>
      <c r="H2018" t="s">
        <v>1760</v>
      </c>
      <c r="I2018">
        <v>6046001</v>
      </c>
      <c r="J2018">
        <v>4</v>
      </c>
      <c r="K2018" t="s">
        <v>1911</v>
      </c>
      <c r="L2018" t="s">
        <v>1912</v>
      </c>
      <c r="N2018">
        <v>0</v>
      </c>
      <c r="O2018">
        <v>3</v>
      </c>
      <c r="P2018">
        <v>3</v>
      </c>
      <c r="Q2018">
        <v>3</v>
      </c>
      <c r="R2018">
        <v>0</v>
      </c>
      <c r="S2018">
        <v>0</v>
      </c>
      <c r="T2018">
        <v>0</v>
      </c>
      <c r="U2018" s="50">
        <v>46273.709756944438</v>
      </c>
      <c r="V2018" s="50">
        <v>46273.709756944438</v>
      </c>
      <c r="W2018" s="51">
        <v>46273</v>
      </c>
      <c r="X2018" t="s">
        <v>1747</v>
      </c>
      <c r="Y2018" t="s">
        <v>492</v>
      </c>
    </row>
    <row r="2019" spans="1:25" ht="15" customHeight="1" x14ac:dyDescent="0.35">
      <c r="A2019">
        <v>5</v>
      </c>
      <c r="B2019" s="50">
        <v>46273.71875</v>
      </c>
      <c r="C2019">
        <v>11709670</v>
      </c>
      <c r="D2019">
        <v>100006741712</v>
      </c>
      <c r="E2019" t="s">
        <v>1726</v>
      </c>
      <c r="F2019">
        <v>100</v>
      </c>
      <c r="G2019" t="s">
        <v>1745</v>
      </c>
      <c r="H2019" t="s">
        <v>1760</v>
      </c>
      <c r="I2019">
        <v>6046001</v>
      </c>
      <c r="J2019">
        <v>4</v>
      </c>
      <c r="K2019" t="s">
        <v>2451</v>
      </c>
      <c r="L2019" t="s">
        <v>2452</v>
      </c>
      <c r="N2019">
        <v>0</v>
      </c>
      <c r="O2019">
        <v>1</v>
      </c>
      <c r="P2019">
        <v>1</v>
      </c>
      <c r="Q2019">
        <v>1</v>
      </c>
      <c r="R2019">
        <v>0</v>
      </c>
      <c r="S2019">
        <v>0</v>
      </c>
      <c r="T2019">
        <v>0</v>
      </c>
      <c r="U2019" s="50">
        <v>46273.709756944438</v>
      </c>
      <c r="V2019" s="50">
        <v>46273.709756944438</v>
      </c>
      <c r="W2019" s="51">
        <v>46273</v>
      </c>
      <c r="X2019" t="s">
        <v>1747</v>
      </c>
      <c r="Y2019" t="s">
        <v>492</v>
      </c>
    </row>
    <row r="2020" spans="1:25" ht="15" customHeight="1" x14ac:dyDescent="0.35">
      <c r="A2020">
        <v>5</v>
      </c>
      <c r="B2020" s="50">
        <v>46273.71875</v>
      </c>
      <c r="C2020">
        <v>11709705</v>
      </c>
      <c r="D2020">
        <v>100006741717</v>
      </c>
      <c r="E2020" t="s">
        <v>1726</v>
      </c>
      <c r="F2020">
        <v>100</v>
      </c>
      <c r="G2020" t="s">
        <v>1745</v>
      </c>
      <c r="H2020" t="s">
        <v>1760</v>
      </c>
      <c r="I2020">
        <v>6046002</v>
      </c>
      <c r="J2020">
        <v>1</v>
      </c>
      <c r="K2020" t="s">
        <v>2339</v>
      </c>
      <c r="L2020" t="s">
        <v>2340</v>
      </c>
      <c r="N2020">
        <v>0</v>
      </c>
      <c r="O2020">
        <v>2</v>
      </c>
      <c r="P2020">
        <v>2</v>
      </c>
      <c r="Q2020">
        <v>2</v>
      </c>
      <c r="R2020">
        <v>0</v>
      </c>
      <c r="S2020">
        <v>0</v>
      </c>
      <c r="T2020">
        <v>0</v>
      </c>
      <c r="U2020" s="50">
        <v>46273.709768518522</v>
      </c>
      <c r="V2020" s="50">
        <v>46273.709768518522</v>
      </c>
      <c r="W2020" s="51">
        <v>46273</v>
      </c>
      <c r="X2020" t="s">
        <v>1747</v>
      </c>
      <c r="Y2020" t="s">
        <v>492</v>
      </c>
    </row>
    <row r="2021" spans="1:25" ht="15" customHeight="1" x14ac:dyDescent="0.35">
      <c r="A2021">
        <v>5</v>
      </c>
      <c r="B2021" s="50">
        <v>46273.71875</v>
      </c>
      <c r="C2021">
        <v>11709706</v>
      </c>
      <c r="D2021">
        <v>100006741717</v>
      </c>
      <c r="E2021" t="s">
        <v>1726</v>
      </c>
      <c r="F2021">
        <v>100</v>
      </c>
      <c r="G2021" t="s">
        <v>1745</v>
      </c>
      <c r="H2021" t="s">
        <v>1760</v>
      </c>
      <c r="I2021">
        <v>6046002</v>
      </c>
      <c r="J2021">
        <v>1</v>
      </c>
      <c r="K2021" t="s">
        <v>2051</v>
      </c>
      <c r="L2021" t="s">
        <v>2052</v>
      </c>
      <c r="N2021">
        <v>0</v>
      </c>
      <c r="O2021">
        <v>1</v>
      </c>
      <c r="P2021">
        <v>1</v>
      </c>
      <c r="Q2021">
        <v>1</v>
      </c>
      <c r="R2021">
        <v>0</v>
      </c>
      <c r="S2021">
        <v>0</v>
      </c>
      <c r="T2021">
        <v>0</v>
      </c>
      <c r="U2021" s="50">
        <v>46273.709768518522</v>
      </c>
      <c r="V2021" s="50">
        <v>46273.709768518522</v>
      </c>
      <c r="W2021" s="51">
        <v>46273</v>
      </c>
      <c r="X2021" t="s">
        <v>1747</v>
      </c>
      <c r="Y2021" t="s">
        <v>492</v>
      </c>
    </row>
    <row r="2022" spans="1:25" ht="15" customHeight="1" x14ac:dyDescent="0.35">
      <c r="A2022">
        <v>5</v>
      </c>
      <c r="B2022" s="50">
        <v>46273.71875</v>
      </c>
      <c r="C2022">
        <v>11709707</v>
      </c>
      <c r="D2022">
        <v>100006741717</v>
      </c>
      <c r="E2022" t="s">
        <v>1726</v>
      </c>
      <c r="F2022">
        <v>100</v>
      </c>
      <c r="G2022" t="s">
        <v>1745</v>
      </c>
      <c r="H2022" t="s">
        <v>1760</v>
      </c>
      <c r="I2022">
        <v>6046002</v>
      </c>
      <c r="J2022">
        <v>1</v>
      </c>
      <c r="K2022" t="s">
        <v>2031</v>
      </c>
      <c r="L2022" t="s">
        <v>2032</v>
      </c>
      <c r="N2022">
        <v>0</v>
      </c>
      <c r="O2022">
        <v>1</v>
      </c>
      <c r="P2022">
        <v>1</v>
      </c>
      <c r="Q2022">
        <v>1</v>
      </c>
      <c r="R2022">
        <v>0</v>
      </c>
      <c r="S2022">
        <v>0</v>
      </c>
      <c r="T2022">
        <v>0</v>
      </c>
      <c r="U2022" s="50">
        <v>46273.709768518522</v>
      </c>
      <c r="V2022" s="50">
        <v>46273.709768518522</v>
      </c>
      <c r="W2022" s="51">
        <v>46273</v>
      </c>
      <c r="X2022" t="s">
        <v>1747</v>
      </c>
      <c r="Y2022" t="s">
        <v>492</v>
      </c>
    </row>
    <row r="2023" spans="1:25" ht="15" customHeight="1" x14ac:dyDescent="0.35">
      <c r="A2023">
        <v>5</v>
      </c>
      <c r="B2023" s="50">
        <v>46273.71875</v>
      </c>
      <c r="C2023">
        <v>11709708</v>
      </c>
      <c r="D2023">
        <v>100006741717</v>
      </c>
      <c r="E2023" t="s">
        <v>1726</v>
      </c>
      <c r="F2023">
        <v>100</v>
      </c>
      <c r="G2023" t="s">
        <v>1745</v>
      </c>
      <c r="H2023" t="s">
        <v>1760</v>
      </c>
      <c r="I2023">
        <v>6046002</v>
      </c>
      <c r="J2023">
        <v>1</v>
      </c>
      <c r="K2023" t="s">
        <v>2453</v>
      </c>
      <c r="L2023" t="s">
        <v>2454</v>
      </c>
      <c r="N2023">
        <v>0</v>
      </c>
      <c r="O2023">
        <v>1</v>
      </c>
      <c r="P2023">
        <v>1</v>
      </c>
      <c r="Q2023">
        <v>1</v>
      </c>
      <c r="R2023">
        <v>0</v>
      </c>
      <c r="S2023">
        <v>0</v>
      </c>
      <c r="T2023">
        <v>0</v>
      </c>
      <c r="U2023" s="50">
        <v>46273.709768518522</v>
      </c>
      <c r="V2023" s="50">
        <v>46273.709768518522</v>
      </c>
      <c r="W2023" s="51">
        <v>46273</v>
      </c>
      <c r="X2023" t="s">
        <v>1747</v>
      </c>
      <c r="Y2023" t="s">
        <v>492</v>
      </c>
    </row>
    <row r="2024" spans="1:25" ht="15" customHeight="1" x14ac:dyDescent="0.35">
      <c r="A2024">
        <v>5</v>
      </c>
      <c r="B2024" s="50">
        <v>46273.71875</v>
      </c>
      <c r="C2024">
        <v>11709709</v>
      </c>
      <c r="D2024">
        <v>100006741717</v>
      </c>
      <c r="E2024" t="s">
        <v>1726</v>
      </c>
      <c r="F2024">
        <v>100</v>
      </c>
      <c r="G2024" t="s">
        <v>1745</v>
      </c>
      <c r="H2024" t="s">
        <v>1760</v>
      </c>
      <c r="I2024">
        <v>6046002</v>
      </c>
      <c r="J2024">
        <v>1</v>
      </c>
      <c r="K2024" t="s">
        <v>1991</v>
      </c>
      <c r="L2024" t="s">
        <v>1992</v>
      </c>
      <c r="N2024">
        <v>0</v>
      </c>
      <c r="O2024">
        <v>1</v>
      </c>
      <c r="P2024">
        <v>1</v>
      </c>
      <c r="Q2024">
        <v>1</v>
      </c>
      <c r="R2024">
        <v>0</v>
      </c>
      <c r="S2024">
        <v>0</v>
      </c>
      <c r="T2024">
        <v>0</v>
      </c>
      <c r="U2024" s="50">
        <v>46273.709768518522</v>
      </c>
      <c r="V2024" s="50">
        <v>46273.709768518522</v>
      </c>
      <c r="W2024" s="51">
        <v>46273</v>
      </c>
      <c r="X2024" t="s">
        <v>1747</v>
      </c>
      <c r="Y2024" t="s">
        <v>492</v>
      </c>
    </row>
    <row r="2025" spans="1:25" ht="15" customHeight="1" x14ac:dyDescent="0.35">
      <c r="A2025">
        <v>5</v>
      </c>
      <c r="B2025" s="50">
        <v>46273.71875</v>
      </c>
      <c r="C2025">
        <v>11709710</v>
      </c>
      <c r="D2025">
        <v>100006741717</v>
      </c>
      <c r="E2025" t="s">
        <v>1726</v>
      </c>
      <c r="F2025">
        <v>100</v>
      </c>
      <c r="G2025" t="s">
        <v>1745</v>
      </c>
      <c r="H2025" t="s">
        <v>1760</v>
      </c>
      <c r="I2025">
        <v>6046002</v>
      </c>
      <c r="J2025">
        <v>1</v>
      </c>
      <c r="K2025" t="s">
        <v>2025</v>
      </c>
      <c r="L2025" t="s">
        <v>2026</v>
      </c>
      <c r="N2025">
        <v>0</v>
      </c>
      <c r="O2025">
        <v>1</v>
      </c>
      <c r="P2025">
        <v>1</v>
      </c>
      <c r="Q2025">
        <v>1</v>
      </c>
      <c r="R2025">
        <v>0</v>
      </c>
      <c r="S2025">
        <v>0</v>
      </c>
      <c r="T2025">
        <v>0</v>
      </c>
      <c r="U2025" s="50">
        <v>46273.709768518522</v>
      </c>
      <c r="V2025" s="50">
        <v>46273.709768518522</v>
      </c>
      <c r="W2025" s="51">
        <v>46273</v>
      </c>
      <c r="X2025" t="s">
        <v>1747</v>
      </c>
      <c r="Y2025" t="s">
        <v>492</v>
      </c>
    </row>
    <row r="2026" spans="1:25" ht="15" customHeight="1" x14ac:dyDescent="0.35">
      <c r="A2026">
        <v>5</v>
      </c>
      <c r="B2026" s="50">
        <v>46273.71875</v>
      </c>
      <c r="C2026">
        <v>11709711</v>
      </c>
      <c r="D2026">
        <v>100006741717</v>
      </c>
      <c r="E2026" t="s">
        <v>1726</v>
      </c>
      <c r="F2026">
        <v>100</v>
      </c>
      <c r="G2026" t="s">
        <v>1745</v>
      </c>
      <c r="H2026" t="s">
        <v>1760</v>
      </c>
      <c r="I2026">
        <v>6046002</v>
      </c>
      <c r="J2026">
        <v>1</v>
      </c>
      <c r="K2026" t="s">
        <v>2087</v>
      </c>
      <c r="L2026" t="s">
        <v>2088</v>
      </c>
      <c r="N2026">
        <v>0</v>
      </c>
      <c r="O2026">
        <v>1</v>
      </c>
      <c r="P2026">
        <v>1</v>
      </c>
      <c r="Q2026">
        <v>1</v>
      </c>
      <c r="R2026">
        <v>0</v>
      </c>
      <c r="S2026">
        <v>0</v>
      </c>
      <c r="T2026">
        <v>0</v>
      </c>
      <c r="U2026" s="50">
        <v>46273.709768518522</v>
      </c>
      <c r="V2026" s="50">
        <v>46273.709768518522</v>
      </c>
      <c r="W2026" s="51">
        <v>46273</v>
      </c>
      <c r="X2026" t="s">
        <v>1747</v>
      </c>
      <c r="Y2026" t="s">
        <v>492</v>
      </c>
    </row>
    <row r="2027" spans="1:25" ht="15" customHeight="1" x14ac:dyDescent="0.35">
      <c r="A2027">
        <v>5</v>
      </c>
      <c r="B2027" s="50">
        <v>46273.71875</v>
      </c>
      <c r="C2027">
        <v>11709712</v>
      </c>
      <c r="D2027">
        <v>100006741717</v>
      </c>
      <c r="E2027" t="s">
        <v>1726</v>
      </c>
      <c r="F2027">
        <v>100</v>
      </c>
      <c r="G2027" t="s">
        <v>1745</v>
      </c>
      <c r="H2027" t="s">
        <v>1760</v>
      </c>
      <c r="I2027">
        <v>6046002</v>
      </c>
      <c r="J2027">
        <v>1</v>
      </c>
      <c r="K2027" t="s">
        <v>2241</v>
      </c>
      <c r="L2027" t="s">
        <v>2242</v>
      </c>
      <c r="N2027">
        <v>0</v>
      </c>
      <c r="O2027">
        <v>1</v>
      </c>
      <c r="P2027">
        <v>1</v>
      </c>
      <c r="Q2027">
        <v>1</v>
      </c>
      <c r="R2027">
        <v>0</v>
      </c>
      <c r="S2027">
        <v>0</v>
      </c>
      <c r="T2027">
        <v>0</v>
      </c>
      <c r="U2027" s="50">
        <v>46273.709768518522</v>
      </c>
      <c r="V2027" s="50">
        <v>46273.709768518522</v>
      </c>
      <c r="W2027" s="51">
        <v>46273</v>
      </c>
      <c r="X2027" t="s">
        <v>1747</v>
      </c>
      <c r="Y2027" t="s">
        <v>492</v>
      </c>
    </row>
    <row r="2028" spans="1:25" ht="15" customHeight="1" x14ac:dyDescent="0.35">
      <c r="A2028">
        <v>5</v>
      </c>
      <c r="B2028" s="50">
        <v>46273.71875</v>
      </c>
      <c r="C2028">
        <v>11709713</v>
      </c>
      <c r="D2028">
        <v>100006741718</v>
      </c>
      <c r="E2028" t="s">
        <v>1726</v>
      </c>
      <c r="F2028">
        <v>100</v>
      </c>
      <c r="G2028" t="s">
        <v>1745</v>
      </c>
      <c r="H2028" t="s">
        <v>1760</v>
      </c>
      <c r="I2028">
        <v>6046004</v>
      </c>
      <c r="J2028">
        <v>1</v>
      </c>
      <c r="K2028" t="s">
        <v>2455</v>
      </c>
      <c r="L2028" t="s">
        <v>2456</v>
      </c>
      <c r="N2028">
        <v>0</v>
      </c>
      <c r="O2028">
        <v>3</v>
      </c>
      <c r="P2028">
        <v>3</v>
      </c>
      <c r="Q2028">
        <v>3</v>
      </c>
      <c r="R2028">
        <v>0</v>
      </c>
      <c r="S2028">
        <v>0</v>
      </c>
      <c r="T2028">
        <v>0</v>
      </c>
      <c r="U2028" s="50">
        <v>46273.709768518522</v>
      </c>
      <c r="V2028" s="50">
        <v>46273.709768518522</v>
      </c>
      <c r="W2028" s="51">
        <v>46273</v>
      </c>
      <c r="X2028" t="s">
        <v>1747</v>
      </c>
      <c r="Y2028" t="s">
        <v>492</v>
      </c>
    </row>
    <row r="2029" spans="1:25" ht="15" customHeight="1" x14ac:dyDescent="0.35">
      <c r="A2029">
        <v>5</v>
      </c>
      <c r="B2029" s="50">
        <v>46273.71875</v>
      </c>
      <c r="C2029">
        <v>11709714</v>
      </c>
      <c r="D2029">
        <v>100006741718</v>
      </c>
      <c r="E2029" t="s">
        <v>1726</v>
      </c>
      <c r="F2029">
        <v>100</v>
      </c>
      <c r="G2029" t="s">
        <v>1745</v>
      </c>
      <c r="H2029" t="s">
        <v>1760</v>
      </c>
      <c r="I2029">
        <v>6046004</v>
      </c>
      <c r="J2029">
        <v>1</v>
      </c>
      <c r="K2029" t="s">
        <v>2059</v>
      </c>
      <c r="L2029" t="s">
        <v>2060</v>
      </c>
      <c r="N2029">
        <v>0</v>
      </c>
      <c r="O2029">
        <v>1</v>
      </c>
      <c r="P2029">
        <v>1</v>
      </c>
      <c r="Q2029">
        <v>1</v>
      </c>
      <c r="R2029">
        <v>0</v>
      </c>
      <c r="S2029">
        <v>0</v>
      </c>
      <c r="T2029">
        <v>0</v>
      </c>
      <c r="U2029" s="50">
        <v>46273.709768518522</v>
      </c>
      <c r="V2029" s="50">
        <v>46273.709768518522</v>
      </c>
      <c r="W2029" s="51">
        <v>46273</v>
      </c>
      <c r="X2029" t="s">
        <v>1747</v>
      </c>
      <c r="Y2029" t="s">
        <v>492</v>
      </c>
    </row>
    <row r="2030" spans="1:25" ht="15" customHeight="1" x14ac:dyDescent="0.35">
      <c r="A2030">
        <v>5</v>
      </c>
      <c r="B2030" s="50">
        <v>46273.71875</v>
      </c>
      <c r="C2030">
        <v>11709715</v>
      </c>
      <c r="D2030">
        <v>100006741718</v>
      </c>
      <c r="E2030" t="s">
        <v>1726</v>
      </c>
      <c r="F2030">
        <v>100</v>
      </c>
      <c r="G2030" t="s">
        <v>1745</v>
      </c>
      <c r="H2030" t="s">
        <v>1760</v>
      </c>
      <c r="I2030">
        <v>6046004</v>
      </c>
      <c r="J2030">
        <v>1</v>
      </c>
      <c r="K2030" t="s">
        <v>2061</v>
      </c>
      <c r="L2030" t="s">
        <v>2062</v>
      </c>
      <c r="N2030">
        <v>0</v>
      </c>
      <c r="O2030">
        <v>1</v>
      </c>
      <c r="P2030">
        <v>1</v>
      </c>
      <c r="Q2030">
        <v>1</v>
      </c>
      <c r="R2030">
        <v>0</v>
      </c>
      <c r="S2030">
        <v>0</v>
      </c>
      <c r="T2030">
        <v>0</v>
      </c>
      <c r="U2030" s="50">
        <v>46273.709768518522</v>
      </c>
      <c r="V2030" s="50">
        <v>46273.709768518522</v>
      </c>
      <c r="W2030" s="51">
        <v>46273</v>
      </c>
      <c r="X2030" t="s">
        <v>1747</v>
      </c>
      <c r="Y2030" t="s">
        <v>492</v>
      </c>
    </row>
    <row r="2031" spans="1:25" ht="15" customHeight="1" x14ac:dyDescent="0.35">
      <c r="A2031">
        <v>5</v>
      </c>
      <c r="B2031" s="50">
        <v>46273.71875</v>
      </c>
      <c r="C2031">
        <v>11709716</v>
      </c>
      <c r="D2031">
        <v>100006741718</v>
      </c>
      <c r="E2031" t="s">
        <v>1726</v>
      </c>
      <c r="F2031">
        <v>100</v>
      </c>
      <c r="G2031" t="s">
        <v>1745</v>
      </c>
      <c r="H2031" t="s">
        <v>1760</v>
      </c>
      <c r="I2031">
        <v>6046004</v>
      </c>
      <c r="J2031">
        <v>1</v>
      </c>
      <c r="K2031" t="s">
        <v>2457</v>
      </c>
      <c r="L2031" t="s">
        <v>2458</v>
      </c>
      <c r="N2031">
        <v>0</v>
      </c>
      <c r="O2031">
        <v>1</v>
      </c>
      <c r="P2031">
        <v>1</v>
      </c>
      <c r="Q2031">
        <v>1</v>
      </c>
      <c r="R2031">
        <v>0</v>
      </c>
      <c r="S2031">
        <v>0</v>
      </c>
      <c r="T2031">
        <v>0</v>
      </c>
      <c r="U2031" s="50">
        <v>46273.709768518522</v>
      </c>
      <c r="V2031" s="50">
        <v>46273.709768518522</v>
      </c>
      <c r="W2031" s="51">
        <v>46273</v>
      </c>
      <c r="X2031" t="s">
        <v>1747</v>
      </c>
      <c r="Y2031" t="s">
        <v>492</v>
      </c>
    </row>
    <row r="2032" spans="1:25" ht="15" customHeight="1" x14ac:dyDescent="0.35">
      <c r="A2032">
        <v>5</v>
      </c>
      <c r="B2032" s="50">
        <v>46273.71875</v>
      </c>
      <c r="C2032">
        <v>11709717</v>
      </c>
      <c r="D2032">
        <v>100006741718</v>
      </c>
      <c r="E2032" t="s">
        <v>1726</v>
      </c>
      <c r="F2032">
        <v>100</v>
      </c>
      <c r="G2032" t="s">
        <v>1745</v>
      </c>
      <c r="H2032" t="s">
        <v>1760</v>
      </c>
      <c r="I2032">
        <v>6046004</v>
      </c>
      <c r="J2032">
        <v>1</v>
      </c>
      <c r="K2032" t="s">
        <v>2121</v>
      </c>
      <c r="L2032" t="s">
        <v>2122</v>
      </c>
      <c r="N2032">
        <v>0</v>
      </c>
      <c r="O2032">
        <v>1</v>
      </c>
      <c r="P2032">
        <v>1</v>
      </c>
      <c r="Q2032">
        <v>1</v>
      </c>
      <c r="R2032">
        <v>0</v>
      </c>
      <c r="S2032">
        <v>0</v>
      </c>
      <c r="T2032">
        <v>0</v>
      </c>
      <c r="U2032" s="50">
        <v>46273.709768518522</v>
      </c>
      <c r="V2032" s="50">
        <v>46273.709768518522</v>
      </c>
      <c r="W2032" s="51">
        <v>46273</v>
      </c>
      <c r="X2032" t="s">
        <v>1747</v>
      </c>
      <c r="Y2032" t="s">
        <v>492</v>
      </c>
    </row>
    <row r="2033" spans="1:25" ht="15" customHeight="1" x14ac:dyDescent="0.35">
      <c r="A2033">
        <v>5</v>
      </c>
      <c r="B2033" s="50">
        <v>46273.71875</v>
      </c>
      <c r="C2033">
        <v>11709720</v>
      </c>
      <c r="D2033">
        <v>100006741721</v>
      </c>
      <c r="E2033" t="s">
        <v>1726</v>
      </c>
      <c r="F2033">
        <v>100</v>
      </c>
      <c r="G2033" t="s">
        <v>1745</v>
      </c>
      <c r="H2033" t="s">
        <v>1760</v>
      </c>
      <c r="I2033">
        <v>6047501</v>
      </c>
      <c r="J2033">
        <v>1</v>
      </c>
      <c r="K2033" t="s">
        <v>2257</v>
      </c>
      <c r="L2033" t="s">
        <v>2258</v>
      </c>
      <c r="N2033">
        <v>0</v>
      </c>
      <c r="O2033">
        <v>3</v>
      </c>
      <c r="P2033">
        <v>3</v>
      </c>
      <c r="Q2033">
        <v>3</v>
      </c>
      <c r="R2033">
        <v>0</v>
      </c>
      <c r="S2033">
        <v>0</v>
      </c>
      <c r="T2033">
        <v>0</v>
      </c>
      <c r="U2033" s="50">
        <v>46273.709780092591</v>
      </c>
      <c r="V2033" s="50">
        <v>46273.709780092591</v>
      </c>
      <c r="W2033" s="51">
        <v>46273</v>
      </c>
      <c r="X2033" t="s">
        <v>1747</v>
      </c>
      <c r="Y2033" t="s">
        <v>492</v>
      </c>
    </row>
    <row r="2034" spans="1:25" ht="15" customHeight="1" x14ac:dyDescent="0.35">
      <c r="A2034">
        <v>5</v>
      </c>
      <c r="B2034" s="50">
        <v>46273.71875</v>
      </c>
      <c r="C2034">
        <v>11709741</v>
      </c>
      <c r="D2034">
        <v>100006741734</v>
      </c>
      <c r="E2034" t="s">
        <v>1726</v>
      </c>
      <c r="F2034">
        <v>100</v>
      </c>
      <c r="G2034" t="s">
        <v>1745</v>
      </c>
      <c r="H2034" t="s">
        <v>1760</v>
      </c>
      <c r="I2034">
        <v>6048001</v>
      </c>
      <c r="J2034">
        <v>2</v>
      </c>
      <c r="K2034" t="s">
        <v>2459</v>
      </c>
      <c r="L2034" t="s">
        <v>2460</v>
      </c>
      <c r="N2034">
        <v>0</v>
      </c>
      <c r="O2034">
        <v>2</v>
      </c>
      <c r="P2034">
        <v>2</v>
      </c>
      <c r="Q2034">
        <v>2</v>
      </c>
      <c r="R2034">
        <v>0</v>
      </c>
      <c r="S2034">
        <v>0</v>
      </c>
      <c r="T2034">
        <v>0</v>
      </c>
      <c r="U2034" s="50">
        <v>46273.710451388892</v>
      </c>
      <c r="V2034" s="50">
        <v>46273.710451388892</v>
      </c>
      <c r="W2034" s="51">
        <v>46273</v>
      </c>
      <c r="X2034" t="s">
        <v>1747</v>
      </c>
      <c r="Y2034" t="s">
        <v>492</v>
      </c>
    </row>
    <row r="2035" spans="1:25" ht="15" customHeight="1" x14ac:dyDescent="0.35">
      <c r="A2035">
        <v>5</v>
      </c>
      <c r="B2035" s="50">
        <v>46273.71875</v>
      </c>
      <c r="C2035">
        <v>11709760</v>
      </c>
      <c r="D2035">
        <v>100006741741</v>
      </c>
      <c r="E2035" t="s">
        <v>1726</v>
      </c>
      <c r="F2035">
        <v>100</v>
      </c>
      <c r="G2035" t="s">
        <v>1745</v>
      </c>
      <c r="H2035" t="s">
        <v>1760</v>
      </c>
      <c r="I2035">
        <v>6049301</v>
      </c>
      <c r="J2035">
        <v>1</v>
      </c>
      <c r="K2035" t="s">
        <v>1985</v>
      </c>
      <c r="L2035" t="s">
        <v>1986</v>
      </c>
      <c r="N2035">
        <v>0</v>
      </c>
      <c r="O2035">
        <v>1</v>
      </c>
      <c r="P2035">
        <v>1</v>
      </c>
      <c r="Q2035">
        <v>1</v>
      </c>
      <c r="R2035">
        <v>0</v>
      </c>
      <c r="S2035">
        <v>0</v>
      </c>
      <c r="T2035">
        <v>0</v>
      </c>
      <c r="U2035" s="50">
        <v>46273.711157407408</v>
      </c>
      <c r="V2035" s="50">
        <v>46273.711157407408</v>
      </c>
      <c r="W2035" s="51">
        <v>46273</v>
      </c>
      <c r="X2035" t="s">
        <v>1747</v>
      </c>
      <c r="Y2035" t="s">
        <v>492</v>
      </c>
    </row>
    <row r="2036" spans="1:25" ht="15" customHeight="1" x14ac:dyDescent="0.35">
      <c r="A2036">
        <v>5</v>
      </c>
      <c r="B2036" s="50">
        <v>46273.71875</v>
      </c>
      <c r="C2036">
        <v>11709761</v>
      </c>
      <c r="D2036">
        <v>100006741741</v>
      </c>
      <c r="E2036" t="s">
        <v>1726</v>
      </c>
      <c r="F2036">
        <v>100</v>
      </c>
      <c r="G2036" t="s">
        <v>1745</v>
      </c>
      <c r="H2036" t="s">
        <v>1760</v>
      </c>
      <c r="I2036">
        <v>6049301</v>
      </c>
      <c r="J2036">
        <v>1</v>
      </c>
      <c r="K2036" t="s">
        <v>2235</v>
      </c>
      <c r="L2036" t="s">
        <v>2236</v>
      </c>
      <c r="N2036">
        <v>0</v>
      </c>
      <c r="O2036">
        <v>1</v>
      </c>
      <c r="P2036">
        <v>1</v>
      </c>
      <c r="Q2036">
        <v>1</v>
      </c>
      <c r="R2036">
        <v>0</v>
      </c>
      <c r="S2036">
        <v>0</v>
      </c>
      <c r="T2036">
        <v>0</v>
      </c>
      <c r="U2036" s="50">
        <v>46273.711157407408</v>
      </c>
      <c r="V2036" s="50">
        <v>46273.711157407408</v>
      </c>
      <c r="W2036" s="51">
        <v>46273</v>
      </c>
      <c r="X2036" t="s">
        <v>1747</v>
      </c>
      <c r="Y2036" t="s">
        <v>492</v>
      </c>
    </row>
    <row r="2037" spans="1:25" ht="15" customHeight="1" x14ac:dyDescent="0.35">
      <c r="A2037">
        <v>5</v>
      </c>
      <c r="B2037" s="50">
        <v>46273.71875</v>
      </c>
      <c r="C2037">
        <v>11709775</v>
      </c>
      <c r="D2037">
        <v>100006741749</v>
      </c>
      <c r="E2037" t="s">
        <v>1726</v>
      </c>
      <c r="F2037">
        <v>100</v>
      </c>
      <c r="G2037" t="s">
        <v>1745</v>
      </c>
      <c r="H2037" t="s">
        <v>1760</v>
      </c>
      <c r="I2037">
        <v>6047601</v>
      </c>
      <c r="J2037">
        <v>4</v>
      </c>
      <c r="K2037" t="s">
        <v>2461</v>
      </c>
      <c r="L2037" t="s">
        <v>2462</v>
      </c>
      <c r="N2037">
        <v>0</v>
      </c>
      <c r="O2037">
        <v>1</v>
      </c>
      <c r="P2037">
        <v>1</v>
      </c>
      <c r="Q2037">
        <v>1</v>
      </c>
      <c r="R2037">
        <v>0</v>
      </c>
      <c r="S2037">
        <v>0</v>
      </c>
      <c r="T2037">
        <v>0</v>
      </c>
      <c r="U2037" s="50">
        <v>46273.711840277778</v>
      </c>
      <c r="V2037" s="50">
        <v>46273.711840277778</v>
      </c>
      <c r="W2037" s="51">
        <v>46273</v>
      </c>
      <c r="X2037" t="s">
        <v>1747</v>
      </c>
      <c r="Y2037" t="s">
        <v>492</v>
      </c>
    </row>
    <row r="2038" spans="1:25" ht="15" customHeight="1" x14ac:dyDescent="0.35">
      <c r="A2038">
        <v>5</v>
      </c>
      <c r="B2038" s="50">
        <v>46273.71875</v>
      </c>
      <c r="C2038">
        <v>11709776</v>
      </c>
      <c r="D2038">
        <v>100006741749</v>
      </c>
      <c r="E2038" t="s">
        <v>1726</v>
      </c>
      <c r="F2038">
        <v>100</v>
      </c>
      <c r="G2038" t="s">
        <v>1745</v>
      </c>
      <c r="H2038" t="s">
        <v>1760</v>
      </c>
      <c r="I2038">
        <v>6047601</v>
      </c>
      <c r="J2038">
        <v>4</v>
      </c>
      <c r="K2038" t="s">
        <v>2463</v>
      </c>
      <c r="L2038" t="s">
        <v>2464</v>
      </c>
      <c r="N2038">
        <v>0</v>
      </c>
      <c r="O2038">
        <v>4</v>
      </c>
      <c r="P2038">
        <v>4</v>
      </c>
      <c r="Q2038">
        <v>4</v>
      </c>
      <c r="R2038">
        <v>0</v>
      </c>
      <c r="S2038">
        <v>0</v>
      </c>
      <c r="T2038">
        <v>0</v>
      </c>
      <c r="U2038" s="50">
        <v>46273.711840277778</v>
      </c>
      <c r="V2038" s="50">
        <v>46273.711840277778</v>
      </c>
      <c r="W2038" s="51">
        <v>46273</v>
      </c>
      <c r="X2038" t="s">
        <v>1747</v>
      </c>
      <c r="Y2038" t="s">
        <v>492</v>
      </c>
    </row>
    <row r="2039" spans="1:25" ht="15" customHeight="1" x14ac:dyDescent="0.35">
      <c r="A2039">
        <v>5</v>
      </c>
      <c r="B2039" s="50">
        <v>46273.71875</v>
      </c>
      <c r="C2039">
        <v>11709777</v>
      </c>
      <c r="D2039">
        <v>100006741749</v>
      </c>
      <c r="E2039" t="s">
        <v>1726</v>
      </c>
      <c r="F2039">
        <v>100</v>
      </c>
      <c r="G2039" t="s">
        <v>1745</v>
      </c>
      <c r="H2039" t="s">
        <v>1760</v>
      </c>
      <c r="I2039">
        <v>6047601</v>
      </c>
      <c r="J2039">
        <v>4</v>
      </c>
      <c r="K2039" t="s">
        <v>2337</v>
      </c>
      <c r="L2039" t="s">
        <v>2338</v>
      </c>
      <c r="N2039">
        <v>0</v>
      </c>
      <c r="O2039">
        <v>1</v>
      </c>
      <c r="P2039">
        <v>1</v>
      </c>
      <c r="Q2039">
        <v>1</v>
      </c>
      <c r="R2039">
        <v>0</v>
      </c>
      <c r="S2039">
        <v>0</v>
      </c>
      <c r="T2039">
        <v>0</v>
      </c>
      <c r="U2039" s="50">
        <v>46273.711840277778</v>
      </c>
      <c r="V2039" s="50">
        <v>46273.711840277778</v>
      </c>
      <c r="W2039" s="51">
        <v>46273</v>
      </c>
      <c r="X2039" t="s">
        <v>1747</v>
      </c>
      <c r="Y2039" t="s">
        <v>492</v>
      </c>
    </row>
    <row r="2040" spans="1:25" ht="15" customHeight="1" x14ac:dyDescent="0.35">
      <c r="A2040">
        <v>5</v>
      </c>
      <c r="B2040" s="50">
        <v>46273.71875</v>
      </c>
      <c r="C2040">
        <v>11709778</v>
      </c>
      <c r="D2040">
        <v>100006741749</v>
      </c>
      <c r="E2040" t="s">
        <v>1726</v>
      </c>
      <c r="F2040">
        <v>100</v>
      </c>
      <c r="G2040" t="s">
        <v>1745</v>
      </c>
      <c r="H2040" t="s">
        <v>1760</v>
      </c>
      <c r="I2040">
        <v>6047601</v>
      </c>
      <c r="J2040">
        <v>4</v>
      </c>
      <c r="K2040" t="s">
        <v>2465</v>
      </c>
      <c r="L2040" t="s">
        <v>2466</v>
      </c>
      <c r="N2040">
        <v>0</v>
      </c>
      <c r="O2040">
        <v>1</v>
      </c>
      <c r="P2040">
        <v>1</v>
      </c>
      <c r="Q2040">
        <v>1</v>
      </c>
      <c r="R2040">
        <v>0</v>
      </c>
      <c r="S2040">
        <v>0</v>
      </c>
      <c r="T2040">
        <v>0</v>
      </c>
      <c r="U2040" s="50">
        <v>46273.711840277778</v>
      </c>
      <c r="V2040" s="50">
        <v>46273.711840277778</v>
      </c>
      <c r="W2040" s="51">
        <v>46273</v>
      </c>
      <c r="X2040" t="s">
        <v>1747</v>
      </c>
      <c r="Y2040" t="s">
        <v>492</v>
      </c>
    </row>
    <row r="2041" spans="1:25" ht="15" customHeight="1" x14ac:dyDescent="0.35">
      <c r="A2041">
        <v>5</v>
      </c>
      <c r="B2041" s="50">
        <v>46273.71875</v>
      </c>
      <c r="C2041">
        <v>11709779</v>
      </c>
      <c r="D2041">
        <v>100006741750</v>
      </c>
      <c r="E2041" t="s">
        <v>1726</v>
      </c>
      <c r="F2041">
        <v>100</v>
      </c>
      <c r="G2041" t="s">
        <v>1745</v>
      </c>
      <c r="H2041" t="s">
        <v>1760</v>
      </c>
      <c r="I2041">
        <v>6047602</v>
      </c>
      <c r="J2041">
        <v>5</v>
      </c>
      <c r="K2041" t="s">
        <v>1931</v>
      </c>
      <c r="L2041" t="s">
        <v>1932</v>
      </c>
      <c r="N2041">
        <v>0</v>
      </c>
      <c r="O2041">
        <v>1</v>
      </c>
      <c r="P2041">
        <v>1</v>
      </c>
      <c r="Q2041">
        <v>1</v>
      </c>
      <c r="R2041">
        <v>0</v>
      </c>
      <c r="S2041">
        <v>0</v>
      </c>
      <c r="T2041">
        <v>0</v>
      </c>
      <c r="U2041" s="50">
        <v>46273.711840277778</v>
      </c>
      <c r="V2041" s="50">
        <v>46273.711840277778</v>
      </c>
      <c r="W2041" s="51">
        <v>46273</v>
      </c>
      <c r="X2041" t="s">
        <v>1747</v>
      </c>
      <c r="Y2041" t="s">
        <v>492</v>
      </c>
    </row>
    <row r="2042" spans="1:25" ht="15" customHeight="1" x14ac:dyDescent="0.35">
      <c r="A2042">
        <v>5</v>
      </c>
      <c r="B2042" s="50">
        <v>46273.71875</v>
      </c>
      <c r="C2042">
        <v>11709802</v>
      </c>
      <c r="D2042">
        <v>100006741753</v>
      </c>
      <c r="E2042" t="s">
        <v>1726</v>
      </c>
      <c r="F2042">
        <v>100</v>
      </c>
      <c r="G2042" t="s">
        <v>1745</v>
      </c>
      <c r="H2042" t="s">
        <v>1760</v>
      </c>
      <c r="I2042">
        <v>6047603</v>
      </c>
      <c r="J2042">
        <v>1</v>
      </c>
      <c r="K2042" t="s">
        <v>2467</v>
      </c>
      <c r="L2042" t="s">
        <v>2468</v>
      </c>
      <c r="N2042">
        <v>0</v>
      </c>
      <c r="O2042">
        <v>1</v>
      </c>
      <c r="P2042">
        <v>1</v>
      </c>
      <c r="Q2042">
        <v>1</v>
      </c>
      <c r="R2042">
        <v>0</v>
      </c>
      <c r="S2042">
        <v>0</v>
      </c>
      <c r="T2042">
        <v>0</v>
      </c>
      <c r="U2042" s="50">
        <v>46273.711851851847</v>
      </c>
      <c r="V2042" s="50">
        <v>46273.711851851847</v>
      </c>
      <c r="W2042" s="51">
        <v>46273</v>
      </c>
      <c r="X2042" t="s">
        <v>1747</v>
      </c>
      <c r="Y2042" t="s">
        <v>492</v>
      </c>
    </row>
    <row r="2043" spans="1:25" ht="15" customHeight="1" x14ac:dyDescent="0.35">
      <c r="A2043">
        <v>5</v>
      </c>
      <c r="B2043" s="50">
        <v>46273.71875</v>
      </c>
      <c r="C2043">
        <v>11709803</v>
      </c>
      <c r="D2043">
        <v>100006741753</v>
      </c>
      <c r="E2043" t="s">
        <v>1726</v>
      </c>
      <c r="F2043">
        <v>100</v>
      </c>
      <c r="G2043" t="s">
        <v>1745</v>
      </c>
      <c r="H2043" t="s">
        <v>1760</v>
      </c>
      <c r="I2043">
        <v>6047603</v>
      </c>
      <c r="J2043">
        <v>1</v>
      </c>
      <c r="K2043" t="s">
        <v>2411</v>
      </c>
      <c r="L2043" t="s">
        <v>2412</v>
      </c>
      <c r="N2043">
        <v>0</v>
      </c>
      <c r="O2043">
        <v>1</v>
      </c>
      <c r="P2043">
        <v>1</v>
      </c>
      <c r="Q2043">
        <v>1</v>
      </c>
      <c r="R2043">
        <v>0</v>
      </c>
      <c r="S2043">
        <v>0</v>
      </c>
      <c r="T2043">
        <v>0</v>
      </c>
      <c r="U2043" s="50">
        <v>46273.711851851847</v>
      </c>
      <c r="V2043" s="50">
        <v>46273.711851851847</v>
      </c>
      <c r="W2043" s="51">
        <v>46273</v>
      </c>
      <c r="X2043" t="s">
        <v>1747</v>
      </c>
      <c r="Y2043" t="s">
        <v>492</v>
      </c>
    </row>
    <row r="2044" spans="1:25" ht="15" customHeight="1" x14ac:dyDescent="0.35">
      <c r="A2044">
        <v>5</v>
      </c>
      <c r="B2044" s="50">
        <v>46273.71875</v>
      </c>
      <c r="C2044">
        <v>11709804</v>
      </c>
      <c r="D2044">
        <v>100006741753</v>
      </c>
      <c r="E2044" t="s">
        <v>1726</v>
      </c>
      <c r="F2044">
        <v>100</v>
      </c>
      <c r="G2044" t="s">
        <v>1745</v>
      </c>
      <c r="H2044" t="s">
        <v>1760</v>
      </c>
      <c r="I2044">
        <v>6047603</v>
      </c>
      <c r="J2044">
        <v>1</v>
      </c>
      <c r="K2044" t="s">
        <v>2469</v>
      </c>
      <c r="L2044" t="s">
        <v>2470</v>
      </c>
      <c r="N2044">
        <v>0</v>
      </c>
      <c r="O2044">
        <v>2</v>
      </c>
      <c r="P2044">
        <v>2</v>
      </c>
      <c r="Q2044">
        <v>2</v>
      </c>
      <c r="R2044">
        <v>0</v>
      </c>
      <c r="S2044">
        <v>0</v>
      </c>
      <c r="T2044">
        <v>0</v>
      </c>
      <c r="U2044" s="50">
        <v>46273.711851851847</v>
      </c>
      <c r="V2044" s="50">
        <v>46273.711851851847</v>
      </c>
      <c r="W2044" s="51">
        <v>46273</v>
      </c>
      <c r="X2044" t="s">
        <v>1747</v>
      </c>
      <c r="Y2044" t="s">
        <v>492</v>
      </c>
    </row>
    <row r="2045" spans="1:25" ht="15" customHeight="1" x14ac:dyDescent="0.35">
      <c r="A2045">
        <v>5</v>
      </c>
      <c r="B2045" s="50">
        <v>46273.71875</v>
      </c>
      <c r="C2045">
        <v>11709805</v>
      </c>
      <c r="D2045">
        <v>100006741753</v>
      </c>
      <c r="E2045" t="s">
        <v>1726</v>
      </c>
      <c r="F2045">
        <v>100</v>
      </c>
      <c r="G2045" t="s">
        <v>1745</v>
      </c>
      <c r="H2045" t="s">
        <v>1760</v>
      </c>
      <c r="I2045">
        <v>6047603</v>
      </c>
      <c r="J2045">
        <v>1</v>
      </c>
      <c r="K2045" t="s">
        <v>2047</v>
      </c>
      <c r="L2045" t="s">
        <v>2048</v>
      </c>
      <c r="N2045">
        <v>0</v>
      </c>
      <c r="O2045">
        <v>2</v>
      </c>
      <c r="P2045">
        <v>2</v>
      </c>
      <c r="Q2045">
        <v>2</v>
      </c>
      <c r="R2045">
        <v>0</v>
      </c>
      <c r="S2045">
        <v>0</v>
      </c>
      <c r="T2045">
        <v>0</v>
      </c>
      <c r="U2045" s="50">
        <v>46273.711851851847</v>
      </c>
      <c r="V2045" s="50">
        <v>46273.711851851847</v>
      </c>
      <c r="W2045" s="51">
        <v>46273</v>
      </c>
      <c r="X2045" t="s">
        <v>1747</v>
      </c>
      <c r="Y2045" t="s">
        <v>492</v>
      </c>
    </row>
    <row r="2046" spans="1:25" ht="15" customHeight="1" x14ac:dyDescent="0.35">
      <c r="A2046">
        <v>5</v>
      </c>
      <c r="B2046" s="50">
        <v>46273.71875</v>
      </c>
      <c r="C2046">
        <v>11709806</v>
      </c>
      <c r="D2046">
        <v>100006741753</v>
      </c>
      <c r="E2046" t="s">
        <v>1726</v>
      </c>
      <c r="F2046">
        <v>100</v>
      </c>
      <c r="G2046" t="s">
        <v>1745</v>
      </c>
      <c r="H2046" t="s">
        <v>1760</v>
      </c>
      <c r="I2046">
        <v>6047603</v>
      </c>
      <c r="J2046">
        <v>1</v>
      </c>
      <c r="K2046" t="s">
        <v>2033</v>
      </c>
      <c r="L2046" t="s">
        <v>2034</v>
      </c>
      <c r="N2046">
        <v>0</v>
      </c>
      <c r="O2046">
        <v>1</v>
      </c>
      <c r="P2046">
        <v>1</v>
      </c>
      <c r="Q2046">
        <v>1</v>
      </c>
      <c r="R2046">
        <v>0</v>
      </c>
      <c r="S2046">
        <v>0</v>
      </c>
      <c r="T2046">
        <v>0</v>
      </c>
      <c r="U2046" s="50">
        <v>46273.711851851847</v>
      </c>
      <c r="V2046" s="50">
        <v>46273.711851851847</v>
      </c>
      <c r="W2046" s="51">
        <v>46273</v>
      </c>
      <c r="X2046" t="s">
        <v>1747</v>
      </c>
      <c r="Y2046" t="s">
        <v>492</v>
      </c>
    </row>
    <row r="2047" spans="1:25" ht="15" customHeight="1" x14ac:dyDescent="0.35">
      <c r="A2047">
        <v>5</v>
      </c>
      <c r="B2047" s="50">
        <v>46273.71875</v>
      </c>
      <c r="C2047">
        <v>11709807</v>
      </c>
      <c r="D2047">
        <v>100006741753</v>
      </c>
      <c r="E2047" t="s">
        <v>1726</v>
      </c>
      <c r="F2047">
        <v>100</v>
      </c>
      <c r="G2047" t="s">
        <v>1745</v>
      </c>
      <c r="H2047" t="s">
        <v>1760</v>
      </c>
      <c r="I2047">
        <v>6047603</v>
      </c>
      <c r="J2047">
        <v>1</v>
      </c>
      <c r="K2047" t="s">
        <v>2039</v>
      </c>
      <c r="L2047" t="s">
        <v>2040</v>
      </c>
      <c r="N2047">
        <v>0</v>
      </c>
      <c r="O2047">
        <v>1</v>
      </c>
      <c r="P2047">
        <v>1</v>
      </c>
      <c r="Q2047">
        <v>1</v>
      </c>
      <c r="R2047">
        <v>0</v>
      </c>
      <c r="S2047">
        <v>0</v>
      </c>
      <c r="T2047">
        <v>0</v>
      </c>
      <c r="U2047" s="50">
        <v>46273.711851851847</v>
      </c>
      <c r="V2047" s="50">
        <v>46273.711851851847</v>
      </c>
      <c r="W2047" s="51">
        <v>46273</v>
      </c>
      <c r="X2047" t="s">
        <v>1747</v>
      </c>
      <c r="Y2047" t="s">
        <v>492</v>
      </c>
    </row>
    <row r="2048" spans="1:25" ht="15" customHeight="1" x14ac:dyDescent="0.35">
      <c r="A2048">
        <v>5</v>
      </c>
      <c r="B2048" s="50">
        <v>46273.71875</v>
      </c>
      <c r="C2048">
        <v>11709808</v>
      </c>
      <c r="D2048">
        <v>100006741753</v>
      </c>
      <c r="E2048" t="s">
        <v>1726</v>
      </c>
      <c r="F2048">
        <v>100</v>
      </c>
      <c r="G2048" t="s">
        <v>1745</v>
      </c>
      <c r="H2048" t="s">
        <v>1760</v>
      </c>
      <c r="I2048">
        <v>6047603</v>
      </c>
      <c r="J2048">
        <v>1</v>
      </c>
      <c r="K2048" t="s">
        <v>1943</v>
      </c>
      <c r="L2048" t="s">
        <v>1944</v>
      </c>
      <c r="N2048">
        <v>0</v>
      </c>
      <c r="O2048">
        <v>1</v>
      </c>
      <c r="P2048">
        <v>1</v>
      </c>
      <c r="Q2048">
        <v>1</v>
      </c>
      <c r="R2048">
        <v>0</v>
      </c>
      <c r="S2048">
        <v>0</v>
      </c>
      <c r="T2048">
        <v>0</v>
      </c>
      <c r="U2048" s="50">
        <v>46273.711851851847</v>
      </c>
      <c r="V2048" s="50">
        <v>46273.711851851847</v>
      </c>
      <c r="W2048" s="51">
        <v>46273</v>
      </c>
      <c r="X2048" t="s">
        <v>1747</v>
      </c>
      <c r="Y2048" t="s">
        <v>492</v>
      </c>
    </row>
    <row r="2049" spans="1:25" ht="15" customHeight="1" x14ac:dyDescent="0.35">
      <c r="A2049">
        <v>5</v>
      </c>
      <c r="B2049" s="50">
        <v>46273.71875</v>
      </c>
      <c r="C2049">
        <v>11709809</v>
      </c>
      <c r="D2049">
        <v>100006741753</v>
      </c>
      <c r="E2049" t="s">
        <v>1726</v>
      </c>
      <c r="F2049">
        <v>100</v>
      </c>
      <c r="G2049" t="s">
        <v>1745</v>
      </c>
      <c r="H2049" t="s">
        <v>1760</v>
      </c>
      <c r="I2049">
        <v>6047603</v>
      </c>
      <c r="J2049">
        <v>1</v>
      </c>
      <c r="K2049" t="s">
        <v>1967</v>
      </c>
      <c r="L2049" t="s">
        <v>1968</v>
      </c>
      <c r="N2049">
        <v>0</v>
      </c>
      <c r="O2049">
        <v>2</v>
      </c>
      <c r="P2049">
        <v>2</v>
      </c>
      <c r="Q2049">
        <v>2</v>
      </c>
      <c r="R2049">
        <v>0</v>
      </c>
      <c r="S2049">
        <v>0</v>
      </c>
      <c r="T2049">
        <v>0</v>
      </c>
      <c r="U2049" s="50">
        <v>46273.711851851847</v>
      </c>
      <c r="V2049" s="50">
        <v>46273.711851851847</v>
      </c>
      <c r="W2049" s="51">
        <v>46273</v>
      </c>
      <c r="X2049" t="s">
        <v>1747</v>
      </c>
      <c r="Y2049" t="s">
        <v>492</v>
      </c>
    </row>
    <row r="2050" spans="1:25" ht="15" customHeight="1" x14ac:dyDescent="0.35">
      <c r="A2050">
        <v>5</v>
      </c>
      <c r="B2050" s="50">
        <v>46273.71875</v>
      </c>
      <c r="C2050">
        <v>11709824</v>
      </c>
      <c r="D2050">
        <v>100006741757</v>
      </c>
      <c r="E2050" t="s">
        <v>1726</v>
      </c>
      <c r="F2050">
        <v>100</v>
      </c>
      <c r="G2050" t="s">
        <v>1745</v>
      </c>
      <c r="H2050" t="s">
        <v>1760</v>
      </c>
      <c r="I2050">
        <v>6050201</v>
      </c>
      <c r="J2050">
        <v>5</v>
      </c>
      <c r="K2050" t="s">
        <v>2471</v>
      </c>
      <c r="L2050" t="s">
        <v>2472</v>
      </c>
      <c r="N2050">
        <v>0</v>
      </c>
      <c r="O2050">
        <v>4</v>
      </c>
      <c r="P2050">
        <v>4</v>
      </c>
      <c r="Q2050">
        <v>4</v>
      </c>
      <c r="R2050">
        <v>0</v>
      </c>
      <c r="S2050">
        <v>0</v>
      </c>
      <c r="T2050">
        <v>0</v>
      </c>
      <c r="U2050" s="50">
        <v>46273.711863425917</v>
      </c>
      <c r="V2050" s="50">
        <v>46273.711863425917</v>
      </c>
      <c r="W2050" s="51">
        <v>46273</v>
      </c>
      <c r="X2050" t="s">
        <v>1747</v>
      </c>
      <c r="Y2050" t="s">
        <v>492</v>
      </c>
    </row>
    <row r="2051" spans="1:25" ht="15" customHeight="1" x14ac:dyDescent="0.35">
      <c r="A2051">
        <v>5</v>
      </c>
      <c r="B2051" s="50">
        <v>46273.71875</v>
      </c>
      <c r="C2051">
        <v>11709842</v>
      </c>
      <c r="D2051">
        <v>100006741772</v>
      </c>
      <c r="E2051" t="s">
        <v>1726</v>
      </c>
      <c r="F2051">
        <v>100</v>
      </c>
      <c r="G2051" t="s">
        <v>1745</v>
      </c>
      <c r="H2051" t="s">
        <v>1760</v>
      </c>
      <c r="I2051">
        <v>6051301</v>
      </c>
      <c r="J2051">
        <v>5</v>
      </c>
      <c r="K2051" t="s">
        <v>2327</v>
      </c>
      <c r="L2051" t="s">
        <v>2328</v>
      </c>
      <c r="N2051">
        <v>0</v>
      </c>
      <c r="O2051">
        <v>1</v>
      </c>
      <c r="P2051">
        <v>1</v>
      </c>
      <c r="Q2051">
        <v>1</v>
      </c>
      <c r="R2051">
        <v>0</v>
      </c>
      <c r="S2051">
        <v>0</v>
      </c>
      <c r="T2051">
        <v>0</v>
      </c>
      <c r="U2051" s="50">
        <v>46273.713946759257</v>
      </c>
      <c r="V2051" s="50">
        <v>46273.713946759257</v>
      </c>
      <c r="W2051" s="51">
        <v>46273</v>
      </c>
      <c r="X2051" t="s">
        <v>1747</v>
      </c>
      <c r="Y2051" t="s">
        <v>492</v>
      </c>
    </row>
    <row r="2052" spans="1:25" ht="15" customHeight="1" x14ac:dyDescent="0.35">
      <c r="A2052">
        <v>5</v>
      </c>
      <c r="B2052" s="50">
        <v>46273.71875</v>
      </c>
      <c r="C2052">
        <v>11709855</v>
      </c>
      <c r="D2052">
        <v>100006741778</v>
      </c>
      <c r="E2052" t="s">
        <v>1726</v>
      </c>
      <c r="F2052">
        <v>100</v>
      </c>
      <c r="G2052" t="s">
        <v>1745</v>
      </c>
      <c r="H2052" t="s">
        <v>1760</v>
      </c>
      <c r="I2052">
        <v>6051701</v>
      </c>
      <c r="J2052">
        <v>2</v>
      </c>
      <c r="K2052" t="s">
        <v>2473</v>
      </c>
      <c r="L2052" t="s">
        <v>2474</v>
      </c>
      <c r="N2052">
        <v>0</v>
      </c>
      <c r="O2052">
        <v>4</v>
      </c>
      <c r="P2052">
        <v>4</v>
      </c>
      <c r="Q2052">
        <v>4</v>
      </c>
      <c r="R2052">
        <v>0</v>
      </c>
      <c r="S2052">
        <v>0</v>
      </c>
      <c r="T2052">
        <v>0</v>
      </c>
      <c r="U2052" s="50">
        <v>46273.713958333326</v>
      </c>
      <c r="V2052" s="50">
        <v>46273.713958333326</v>
      </c>
      <c r="W2052" s="51">
        <v>46273</v>
      </c>
      <c r="X2052" t="s">
        <v>1747</v>
      </c>
      <c r="Y2052" t="s">
        <v>492</v>
      </c>
    </row>
    <row r="2053" spans="1:25" ht="15" customHeight="1" x14ac:dyDescent="0.35">
      <c r="A2053">
        <v>5</v>
      </c>
      <c r="B2053" s="50">
        <v>46273.71875</v>
      </c>
      <c r="C2053">
        <v>11709860</v>
      </c>
      <c r="D2053">
        <v>100006741783</v>
      </c>
      <c r="E2053" t="s">
        <v>1726</v>
      </c>
      <c r="F2053">
        <v>100</v>
      </c>
      <c r="G2053" t="s">
        <v>1745</v>
      </c>
      <c r="H2053" t="s">
        <v>1760</v>
      </c>
      <c r="I2053">
        <v>6051401</v>
      </c>
      <c r="J2053">
        <v>1</v>
      </c>
      <c r="K2053" t="s">
        <v>2121</v>
      </c>
      <c r="L2053" t="s">
        <v>2122</v>
      </c>
      <c r="N2053">
        <v>0</v>
      </c>
      <c r="O2053">
        <v>1</v>
      </c>
      <c r="P2053">
        <v>1</v>
      </c>
      <c r="Q2053">
        <v>1</v>
      </c>
      <c r="R2053">
        <v>0</v>
      </c>
      <c r="S2053">
        <v>0</v>
      </c>
      <c r="T2053">
        <v>0</v>
      </c>
      <c r="U2053" s="50">
        <v>46273.714618055557</v>
      </c>
      <c r="V2053" s="50">
        <v>46273.714618055557</v>
      </c>
      <c r="W2053" s="51">
        <v>46273</v>
      </c>
      <c r="X2053" t="s">
        <v>1747</v>
      </c>
      <c r="Y2053" t="s">
        <v>492</v>
      </c>
    </row>
    <row r="2054" spans="1:25" ht="15" customHeight="1" x14ac:dyDescent="0.35">
      <c r="A2054">
        <v>5</v>
      </c>
      <c r="B2054" s="50">
        <v>46273.71875</v>
      </c>
      <c r="C2054">
        <v>11709861</v>
      </c>
      <c r="D2054">
        <v>100006741783</v>
      </c>
      <c r="E2054" t="s">
        <v>1726</v>
      </c>
      <c r="F2054">
        <v>100</v>
      </c>
      <c r="G2054" t="s">
        <v>1745</v>
      </c>
      <c r="H2054" t="s">
        <v>1760</v>
      </c>
      <c r="I2054">
        <v>6051401</v>
      </c>
      <c r="J2054">
        <v>1</v>
      </c>
      <c r="K2054" t="s">
        <v>2095</v>
      </c>
      <c r="L2054" t="s">
        <v>2096</v>
      </c>
      <c r="N2054">
        <v>0</v>
      </c>
      <c r="O2054">
        <v>3</v>
      </c>
      <c r="P2054">
        <v>3</v>
      </c>
      <c r="Q2054">
        <v>3</v>
      </c>
      <c r="R2054">
        <v>0</v>
      </c>
      <c r="S2054">
        <v>0</v>
      </c>
      <c r="T2054">
        <v>0</v>
      </c>
      <c r="U2054" s="50">
        <v>46273.714618055557</v>
      </c>
      <c r="V2054" s="50">
        <v>46273.714618055557</v>
      </c>
      <c r="W2054" s="51">
        <v>46273</v>
      </c>
      <c r="X2054" t="s">
        <v>1747</v>
      </c>
      <c r="Y2054" t="s">
        <v>492</v>
      </c>
    </row>
    <row r="2055" spans="1:25" ht="15" customHeight="1" x14ac:dyDescent="0.35">
      <c r="A2055">
        <v>5</v>
      </c>
      <c r="B2055" s="50">
        <v>46273.71875</v>
      </c>
      <c r="C2055">
        <v>11709888</v>
      </c>
      <c r="D2055">
        <v>100006741790</v>
      </c>
      <c r="E2055" t="s">
        <v>1726</v>
      </c>
      <c r="F2055">
        <v>100</v>
      </c>
      <c r="G2055" t="s">
        <v>1745</v>
      </c>
      <c r="H2055" t="s">
        <v>1760</v>
      </c>
      <c r="I2055">
        <v>6052801</v>
      </c>
      <c r="J2055">
        <v>2</v>
      </c>
      <c r="K2055" t="s">
        <v>2475</v>
      </c>
      <c r="L2055" t="s">
        <v>2476</v>
      </c>
      <c r="N2055">
        <v>0</v>
      </c>
      <c r="O2055">
        <v>2</v>
      </c>
      <c r="P2055">
        <v>2</v>
      </c>
      <c r="Q2055">
        <v>2</v>
      </c>
      <c r="R2055">
        <v>0</v>
      </c>
      <c r="S2055">
        <v>0</v>
      </c>
      <c r="T2055">
        <v>0</v>
      </c>
      <c r="U2055" s="50">
        <v>46273.715312499997</v>
      </c>
      <c r="V2055" s="50">
        <v>46273.715312499997</v>
      </c>
      <c r="W2055" s="51">
        <v>46273</v>
      </c>
      <c r="X2055" t="s">
        <v>1747</v>
      </c>
      <c r="Y2055" t="s">
        <v>492</v>
      </c>
    </row>
    <row r="2056" spans="1:25" ht="15" customHeight="1" x14ac:dyDescent="0.35">
      <c r="A2056">
        <v>5</v>
      </c>
      <c r="B2056" s="50">
        <v>46273.71875</v>
      </c>
      <c r="C2056">
        <v>11709889</v>
      </c>
      <c r="D2056">
        <v>100006741790</v>
      </c>
      <c r="E2056" t="s">
        <v>1726</v>
      </c>
      <c r="F2056">
        <v>100</v>
      </c>
      <c r="G2056" t="s">
        <v>1745</v>
      </c>
      <c r="H2056" t="s">
        <v>1760</v>
      </c>
      <c r="I2056">
        <v>6052801</v>
      </c>
      <c r="J2056">
        <v>2</v>
      </c>
      <c r="K2056" t="s">
        <v>2477</v>
      </c>
      <c r="L2056" t="s">
        <v>2478</v>
      </c>
      <c r="N2056">
        <v>0</v>
      </c>
      <c r="O2056">
        <v>5</v>
      </c>
      <c r="P2056">
        <v>5</v>
      </c>
      <c r="Q2056">
        <v>5</v>
      </c>
      <c r="R2056">
        <v>0</v>
      </c>
      <c r="S2056">
        <v>0</v>
      </c>
      <c r="T2056">
        <v>0</v>
      </c>
      <c r="U2056" s="50">
        <v>46273.715312499997</v>
      </c>
      <c r="V2056" s="50">
        <v>46273.715312499997</v>
      </c>
      <c r="W2056" s="51">
        <v>46273</v>
      </c>
      <c r="X2056" t="s">
        <v>1747</v>
      </c>
      <c r="Y2056" t="s">
        <v>492</v>
      </c>
    </row>
    <row r="2057" spans="1:25" ht="15" customHeight="1" x14ac:dyDescent="0.35">
      <c r="A2057">
        <v>5</v>
      </c>
      <c r="B2057" s="50">
        <v>46273.71875</v>
      </c>
      <c r="C2057">
        <v>11709890</v>
      </c>
      <c r="D2057">
        <v>100006741791</v>
      </c>
      <c r="E2057" t="s">
        <v>1726</v>
      </c>
      <c r="F2057">
        <v>100</v>
      </c>
      <c r="G2057" t="s">
        <v>1745</v>
      </c>
      <c r="H2057" t="s">
        <v>1760</v>
      </c>
      <c r="I2057">
        <v>6052802</v>
      </c>
      <c r="J2057">
        <v>2</v>
      </c>
      <c r="K2057" t="s">
        <v>2479</v>
      </c>
      <c r="L2057" t="s">
        <v>2480</v>
      </c>
      <c r="N2057">
        <v>0</v>
      </c>
      <c r="O2057">
        <v>1</v>
      </c>
      <c r="P2057">
        <v>1</v>
      </c>
      <c r="Q2057">
        <v>1</v>
      </c>
      <c r="R2057">
        <v>0</v>
      </c>
      <c r="S2057">
        <v>0</v>
      </c>
      <c r="T2057">
        <v>0</v>
      </c>
      <c r="U2057" s="50">
        <v>46273.715312499997</v>
      </c>
      <c r="V2057" s="50">
        <v>46273.715312499997</v>
      </c>
      <c r="W2057" s="51">
        <v>46273</v>
      </c>
      <c r="X2057" t="s">
        <v>1747</v>
      </c>
      <c r="Y2057" t="s">
        <v>492</v>
      </c>
    </row>
    <row r="2058" spans="1:25" ht="15" customHeight="1" x14ac:dyDescent="0.35">
      <c r="A2058">
        <v>5</v>
      </c>
      <c r="B2058" s="50">
        <v>46273.71875</v>
      </c>
      <c r="C2058">
        <v>11709891</v>
      </c>
      <c r="D2058">
        <v>100006741791</v>
      </c>
      <c r="E2058" t="s">
        <v>1726</v>
      </c>
      <c r="F2058">
        <v>100</v>
      </c>
      <c r="G2058" t="s">
        <v>1745</v>
      </c>
      <c r="H2058" t="s">
        <v>1760</v>
      </c>
      <c r="I2058">
        <v>6052802</v>
      </c>
      <c r="J2058">
        <v>2</v>
      </c>
      <c r="K2058" t="s">
        <v>2481</v>
      </c>
      <c r="L2058" t="s">
        <v>2482</v>
      </c>
      <c r="N2058">
        <v>0</v>
      </c>
      <c r="O2058">
        <v>2</v>
      </c>
      <c r="P2058">
        <v>2</v>
      </c>
      <c r="Q2058">
        <v>2</v>
      </c>
      <c r="R2058">
        <v>0</v>
      </c>
      <c r="S2058">
        <v>0</v>
      </c>
      <c r="T2058">
        <v>0</v>
      </c>
      <c r="U2058" s="50">
        <v>46273.715312499997</v>
      </c>
      <c r="V2058" s="50">
        <v>46273.715312499997</v>
      </c>
      <c r="W2058" s="51">
        <v>46273</v>
      </c>
      <c r="X2058" t="s">
        <v>1747</v>
      </c>
      <c r="Y2058" t="s">
        <v>492</v>
      </c>
    </row>
    <row r="2059" spans="1:25" ht="15" customHeight="1" x14ac:dyDescent="0.35">
      <c r="A2059">
        <v>5</v>
      </c>
      <c r="B2059" s="50">
        <v>46273.71875</v>
      </c>
      <c r="C2059">
        <v>11709892</v>
      </c>
      <c r="D2059">
        <v>100006741791</v>
      </c>
      <c r="E2059" t="s">
        <v>1726</v>
      </c>
      <c r="F2059">
        <v>100</v>
      </c>
      <c r="G2059" t="s">
        <v>1745</v>
      </c>
      <c r="H2059" t="s">
        <v>1760</v>
      </c>
      <c r="I2059">
        <v>6052802</v>
      </c>
      <c r="J2059">
        <v>2</v>
      </c>
      <c r="K2059" t="s">
        <v>2483</v>
      </c>
      <c r="L2059" t="s">
        <v>2484</v>
      </c>
      <c r="N2059">
        <v>0</v>
      </c>
      <c r="O2059">
        <v>4</v>
      </c>
      <c r="P2059">
        <v>4</v>
      </c>
      <c r="Q2059">
        <v>4</v>
      </c>
      <c r="R2059">
        <v>0</v>
      </c>
      <c r="S2059">
        <v>0</v>
      </c>
      <c r="T2059">
        <v>0</v>
      </c>
      <c r="U2059" s="50">
        <v>46273.715312499997</v>
      </c>
      <c r="V2059" s="50">
        <v>46273.715312499997</v>
      </c>
      <c r="W2059" s="51">
        <v>46273</v>
      </c>
      <c r="X2059" t="s">
        <v>1747</v>
      </c>
      <c r="Y2059" t="s">
        <v>492</v>
      </c>
    </row>
    <row r="2060" spans="1:25" ht="15" customHeight="1" x14ac:dyDescent="0.35">
      <c r="A2060">
        <v>5</v>
      </c>
      <c r="B2060" s="50">
        <v>46273.71875</v>
      </c>
      <c r="C2060">
        <v>11709893</v>
      </c>
      <c r="D2060">
        <v>100006741791</v>
      </c>
      <c r="E2060" t="s">
        <v>1726</v>
      </c>
      <c r="F2060">
        <v>100</v>
      </c>
      <c r="G2060" t="s">
        <v>1745</v>
      </c>
      <c r="H2060" t="s">
        <v>1760</v>
      </c>
      <c r="I2060">
        <v>6052802</v>
      </c>
      <c r="J2060">
        <v>2</v>
      </c>
      <c r="K2060" t="s">
        <v>2485</v>
      </c>
      <c r="L2060" t="s">
        <v>2486</v>
      </c>
      <c r="N2060">
        <v>0</v>
      </c>
      <c r="O2060">
        <v>1</v>
      </c>
      <c r="P2060">
        <v>1</v>
      </c>
      <c r="Q2060">
        <v>1</v>
      </c>
      <c r="R2060">
        <v>0</v>
      </c>
      <c r="S2060">
        <v>0</v>
      </c>
      <c r="T2060">
        <v>0</v>
      </c>
      <c r="U2060" s="50">
        <v>46273.715312499997</v>
      </c>
      <c r="V2060" s="50">
        <v>46273.715312499997</v>
      </c>
      <c r="W2060" s="51">
        <v>46273</v>
      </c>
      <c r="X2060" t="s">
        <v>1747</v>
      </c>
      <c r="Y2060" t="s">
        <v>492</v>
      </c>
    </row>
    <row r="2061" spans="1:25" ht="15" customHeight="1" x14ac:dyDescent="0.35">
      <c r="A2061">
        <v>5</v>
      </c>
      <c r="B2061" s="50">
        <v>46273.71875</v>
      </c>
      <c r="C2061">
        <v>11709894</v>
      </c>
      <c r="D2061">
        <v>100006741792</v>
      </c>
      <c r="E2061" t="s">
        <v>1726</v>
      </c>
      <c r="F2061">
        <v>100</v>
      </c>
      <c r="G2061" t="s">
        <v>1745</v>
      </c>
      <c r="H2061" t="s">
        <v>1760</v>
      </c>
      <c r="I2061">
        <v>6052803</v>
      </c>
      <c r="J2061">
        <v>2</v>
      </c>
      <c r="K2061" t="s">
        <v>2487</v>
      </c>
      <c r="L2061" t="s">
        <v>2488</v>
      </c>
      <c r="N2061">
        <v>0</v>
      </c>
      <c r="O2061">
        <v>4</v>
      </c>
      <c r="P2061">
        <v>4</v>
      </c>
      <c r="Q2061">
        <v>4</v>
      </c>
      <c r="R2061">
        <v>0</v>
      </c>
      <c r="S2061">
        <v>0</v>
      </c>
      <c r="T2061">
        <v>0</v>
      </c>
      <c r="U2061" s="50">
        <v>46273.715312499997</v>
      </c>
      <c r="V2061" s="50">
        <v>46273.715312499997</v>
      </c>
      <c r="W2061" s="51">
        <v>46273</v>
      </c>
      <c r="X2061" t="s">
        <v>1747</v>
      </c>
      <c r="Y2061" t="s">
        <v>492</v>
      </c>
    </row>
    <row r="2062" spans="1:25" ht="15" customHeight="1" x14ac:dyDescent="0.35">
      <c r="A2062">
        <v>5</v>
      </c>
      <c r="B2062" s="50">
        <v>46273.71875</v>
      </c>
      <c r="C2062">
        <v>11709895</v>
      </c>
      <c r="D2062">
        <v>100006741793</v>
      </c>
      <c r="E2062" t="s">
        <v>1726</v>
      </c>
      <c r="F2062">
        <v>100</v>
      </c>
      <c r="G2062" t="s">
        <v>1745</v>
      </c>
      <c r="H2062" t="s">
        <v>1760</v>
      </c>
      <c r="I2062">
        <v>6052804</v>
      </c>
      <c r="J2062">
        <v>2</v>
      </c>
      <c r="K2062" t="s">
        <v>2489</v>
      </c>
      <c r="L2062" t="s">
        <v>2490</v>
      </c>
      <c r="N2062">
        <v>0</v>
      </c>
      <c r="O2062">
        <v>2</v>
      </c>
      <c r="P2062">
        <v>2</v>
      </c>
      <c r="Q2062">
        <v>2</v>
      </c>
      <c r="R2062">
        <v>0</v>
      </c>
      <c r="S2062">
        <v>0</v>
      </c>
      <c r="T2062">
        <v>0</v>
      </c>
      <c r="U2062" s="50">
        <v>46273.715312499997</v>
      </c>
      <c r="V2062" s="50">
        <v>46273.715312499997</v>
      </c>
      <c r="W2062" s="51">
        <v>46273</v>
      </c>
      <c r="X2062" t="s">
        <v>1747</v>
      </c>
      <c r="Y2062" t="s">
        <v>492</v>
      </c>
    </row>
    <row r="2063" spans="1:25" ht="15" customHeight="1" x14ac:dyDescent="0.35">
      <c r="A2063">
        <v>5</v>
      </c>
      <c r="B2063" s="50">
        <v>46273.71875</v>
      </c>
      <c r="C2063">
        <v>11709896</v>
      </c>
      <c r="D2063">
        <v>100006741794</v>
      </c>
      <c r="E2063" t="s">
        <v>1726</v>
      </c>
      <c r="F2063">
        <v>100</v>
      </c>
      <c r="G2063" t="s">
        <v>1745</v>
      </c>
      <c r="H2063" t="s">
        <v>1760</v>
      </c>
      <c r="I2063">
        <v>6052805</v>
      </c>
      <c r="J2063">
        <v>2</v>
      </c>
      <c r="K2063" t="s">
        <v>2491</v>
      </c>
      <c r="L2063" t="s">
        <v>2492</v>
      </c>
      <c r="N2063">
        <v>0</v>
      </c>
      <c r="O2063">
        <v>6</v>
      </c>
      <c r="P2063">
        <v>6</v>
      </c>
      <c r="Q2063">
        <v>6</v>
      </c>
      <c r="R2063">
        <v>0</v>
      </c>
      <c r="S2063">
        <v>0</v>
      </c>
      <c r="T2063">
        <v>0</v>
      </c>
      <c r="U2063" s="50">
        <v>46273.715312499997</v>
      </c>
      <c r="V2063" s="50">
        <v>46273.715312499997</v>
      </c>
      <c r="W2063" s="51">
        <v>46273</v>
      </c>
      <c r="X2063" t="s">
        <v>1747</v>
      </c>
      <c r="Y2063" t="s">
        <v>492</v>
      </c>
    </row>
    <row r="2064" spans="1:25" ht="15" customHeight="1" x14ac:dyDescent="0.35">
      <c r="A2064">
        <v>5</v>
      </c>
      <c r="B2064" s="50">
        <v>46273.71875</v>
      </c>
      <c r="C2064">
        <v>11709897</v>
      </c>
      <c r="D2064">
        <v>100006741795</v>
      </c>
      <c r="E2064" t="s">
        <v>1726</v>
      </c>
      <c r="F2064">
        <v>100</v>
      </c>
      <c r="G2064" t="s">
        <v>1745</v>
      </c>
      <c r="H2064" t="s">
        <v>1760</v>
      </c>
      <c r="I2064">
        <v>6052806</v>
      </c>
      <c r="J2064">
        <v>2</v>
      </c>
      <c r="K2064" t="s">
        <v>2493</v>
      </c>
      <c r="L2064" t="s">
        <v>2494</v>
      </c>
      <c r="N2064">
        <v>0</v>
      </c>
      <c r="O2064">
        <v>1</v>
      </c>
      <c r="P2064">
        <v>1</v>
      </c>
      <c r="Q2064">
        <v>1</v>
      </c>
      <c r="R2064">
        <v>0</v>
      </c>
      <c r="S2064">
        <v>0</v>
      </c>
      <c r="T2064">
        <v>0</v>
      </c>
      <c r="U2064" s="50">
        <v>46273.715312499997</v>
      </c>
      <c r="V2064" s="50">
        <v>46273.715312499997</v>
      </c>
      <c r="W2064" s="51">
        <v>46273</v>
      </c>
      <c r="X2064" t="s">
        <v>1747</v>
      </c>
      <c r="Y2064" t="s">
        <v>492</v>
      </c>
    </row>
    <row r="2065" spans="1:25" ht="15" customHeight="1" x14ac:dyDescent="0.35">
      <c r="A2065">
        <v>5</v>
      </c>
      <c r="B2065" s="50">
        <v>46273.71875</v>
      </c>
      <c r="C2065">
        <v>11709898</v>
      </c>
      <c r="D2065">
        <v>100006741795</v>
      </c>
      <c r="E2065" t="s">
        <v>1726</v>
      </c>
      <c r="F2065">
        <v>100</v>
      </c>
      <c r="G2065" t="s">
        <v>1745</v>
      </c>
      <c r="H2065" t="s">
        <v>1760</v>
      </c>
      <c r="I2065">
        <v>6052806</v>
      </c>
      <c r="J2065">
        <v>2</v>
      </c>
      <c r="K2065" t="s">
        <v>2495</v>
      </c>
      <c r="L2065" t="s">
        <v>2496</v>
      </c>
      <c r="N2065">
        <v>0</v>
      </c>
      <c r="O2065">
        <v>4</v>
      </c>
      <c r="P2065">
        <v>4</v>
      </c>
      <c r="Q2065">
        <v>4</v>
      </c>
      <c r="R2065">
        <v>0</v>
      </c>
      <c r="S2065">
        <v>0</v>
      </c>
      <c r="T2065">
        <v>0</v>
      </c>
      <c r="U2065" s="50">
        <v>46273.715312499997</v>
      </c>
      <c r="V2065" s="50">
        <v>46273.715312499997</v>
      </c>
      <c r="W2065" s="51">
        <v>46273</v>
      </c>
      <c r="X2065" t="s">
        <v>1747</v>
      </c>
      <c r="Y2065" t="s">
        <v>492</v>
      </c>
    </row>
    <row r="2066" spans="1:25" ht="15" customHeight="1" x14ac:dyDescent="0.35">
      <c r="A2066">
        <v>5</v>
      </c>
      <c r="B2066" s="50">
        <v>46273.71875</v>
      </c>
      <c r="C2066">
        <v>11709899</v>
      </c>
      <c r="D2066">
        <v>100006741795</v>
      </c>
      <c r="E2066" t="s">
        <v>1726</v>
      </c>
      <c r="F2066">
        <v>100</v>
      </c>
      <c r="G2066" t="s">
        <v>1745</v>
      </c>
      <c r="H2066" t="s">
        <v>1760</v>
      </c>
      <c r="I2066">
        <v>6052806</v>
      </c>
      <c r="J2066">
        <v>2</v>
      </c>
      <c r="K2066" t="s">
        <v>2497</v>
      </c>
      <c r="L2066" t="s">
        <v>2498</v>
      </c>
      <c r="N2066">
        <v>0</v>
      </c>
      <c r="O2066">
        <v>2</v>
      </c>
      <c r="P2066">
        <v>2</v>
      </c>
      <c r="Q2066">
        <v>2</v>
      </c>
      <c r="R2066">
        <v>0</v>
      </c>
      <c r="S2066">
        <v>0</v>
      </c>
      <c r="T2066">
        <v>0</v>
      </c>
      <c r="U2066" s="50">
        <v>46273.715312499997</v>
      </c>
      <c r="V2066" s="50">
        <v>46273.715312499997</v>
      </c>
      <c r="W2066" s="51">
        <v>46273</v>
      </c>
      <c r="X2066" t="s">
        <v>1747</v>
      </c>
      <c r="Y2066" t="s">
        <v>492</v>
      </c>
    </row>
    <row r="2067" spans="1:25" ht="15" customHeight="1" x14ac:dyDescent="0.35">
      <c r="A2067">
        <v>5</v>
      </c>
      <c r="B2067" s="50">
        <v>46273.71875</v>
      </c>
      <c r="C2067">
        <v>11709900</v>
      </c>
      <c r="D2067">
        <v>100006741795</v>
      </c>
      <c r="E2067" t="s">
        <v>1726</v>
      </c>
      <c r="F2067">
        <v>100</v>
      </c>
      <c r="G2067" t="s">
        <v>1745</v>
      </c>
      <c r="H2067" t="s">
        <v>1760</v>
      </c>
      <c r="I2067">
        <v>6052806</v>
      </c>
      <c r="J2067">
        <v>2</v>
      </c>
      <c r="K2067" t="s">
        <v>2499</v>
      </c>
      <c r="L2067" t="s">
        <v>2500</v>
      </c>
      <c r="N2067">
        <v>0</v>
      </c>
      <c r="O2067">
        <v>2</v>
      </c>
      <c r="P2067">
        <v>2</v>
      </c>
      <c r="Q2067">
        <v>2</v>
      </c>
      <c r="R2067">
        <v>0</v>
      </c>
      <c r="S2067">
        <v>0</v>
      </c>
      <c r="T2067">
        <v>0</v>
      </c>
      <c r="U2067" s="50">
        <v>46273.715312499997</v>
      </c>
      <c r="V2067" s="50">
        <v>46273.715312499997</v>
      </c>
      <c r="W2067" s="51">
        <v>46273</v>
      </c>
      <c r="X2067" t="s">
        <v>1747</v>
      </c>
      <c r="Y2067" t="s">
        <v>492</v>
      </c>
    </row>
    <row r="2068" spans="1:25" ht="15" customHeight="1" x14ac:dyDescent="0.35">
      <c r="A2068">
        <v>5</v>
      </c>
      <c r="B2068" s="50">
        <v>46273.71875</v>
      </c>
      <c r="C2068">
        <v>11709912</v>
      </c>
      <c r="D2068">
        <v>100006741804</v>
      </c>
      <c r="E2068" t="s">
        <v>1726</v>
      </c>
      <c r="F2068">
        <v>100</v>
      </c>
      <c r="G2068" t="s">
        <v>1745</v>
      </c>
      <c r="H2068" t="s">
        <v>1760</v>
      </c>
      <c r="I2068">
        <v>6053201</v>
      </c>
      <c r="J2068">
        <v>4</v>
      </c>
      <c r="K2068" t="s">
        <v>2501</v>
      </c>
      <c r="L2068" t="s">
        <v>2502</v>
      </c>
      <c r="N2068">
        <v>0</v>
      </c>
      <c r="O2068">
        <v>2</v>
      </c>
      <c r="P2068">
        <v>2</v>
      </c>
      <c r="Q2068">
        <v>2</v>
      </c>
      <c r="R2068">
        <v>0</v>
      </c>
      <c r="S2068">
        <v>0</v>
      </c>
      <c r="T2068">
        <v>0</v>
      </c>
      <c r="U2068" s="50">
        <v>46273.716006944444</v>
      </c>
      <c r="V2068" s="50">
        <v>46273.716006944444</v>
      </c>
      <c r="W2068" s="51">
        <v>46273</v>
      </c>
      <c r="X2068" t="s">
        <v>1747</v>
      </c>
      <c r="Y2068" t="s">
        <v>492</v>
      </c>
    </row>
    <row r="2069" spans="1:25" ht="15" customHeight="1" x14ac:dyDescent="0.35">
      <c r="A2069">
        <v>5</v>
      </c>
      <c r="B2069" s="50">
        <v>46273.71875</v>
      </c>
      <c r="C2069">
        <v>11709915</v>
      </c>
      <c r="D2069">
        <v>100006741806</v>
      </c>
      <c r="E2069" t="s">
        <v>1726</v>
      </c>
      <c r="F2069">
        <v>100</v>
      </c>
      <c r="G2069" t="s">
        <v>1745</v>
      </c>
      <c r="H2069" t="s">
        <v>1760</v>
      </c>
      <c r="I2069">
        <v>6053801</v>
      </c>
      <c r="J2069">
        <v>4</v>
      </c>
      <c r="K2069" t="s">
        <v>2163</v>
      </c>
      <c r="L2069" t="s">
        <v>2164</v>
      </c>
      <c r="N2069">
        <v>0</v>
      </c>
      <c r="O2069">
        <v>1</v>
      </c>
      <c r="P2069">
        <v>1</v>
      </c>
      <c r="Q2069">
        <v>1</v>
      </c>
      <c r="R2069">
        <v>0</v>
      </c>
      <c r="S2069">
        <v>0</v>
      </c>
      <c r="T2069">
        <v>0</v>
      </c>
      <c r="U2069" s="50">
        <v>46273.71601851852</v>
      </c>
      <c r="V2069" s="50">
        <v>46273.71601851852</v>
      </c>
      <c r="W2069" s="51">
        <v>46273</v>
      </c>
      <c r="X2069" t="s">
        <v>1747</v>
      </c>
      <c r="Y2069" t="s">
        <v>492</v>
      </c>
    </row>
    <row r="2070" spans="1:25" ht="15" customHeight="1" x14ac:dyDescent="0.35">
      <c r="A2070">
        <v>5</v>
      </c>
      <c r="B2070" s="50">
        <v>46273.71875</v>
      </c>
      <c r="C2070">
        <v>11709919</v>
      </c>
      <c r="D2070">
        <v>100006741810</v>
      </c>
      <c r="E2070" t="s">
        <v>1726</v>
      </c>
      <c r="F2070">
        <v>100</v>
      </c>
      <c r="G2070" t="s">
        <v>1745</v>
      </c>
      <c r="H2070" t="s">
        <v>1760</v>
      </c>
      <c r="I2070">
        <v>6053401</v>
      </c>
      <c r="J2070">
        <v>1</v>
      </c>
      <c r="K2070" t="s">
        <v>1965</v>
      </c>
      <c r="L2070" t="s">
        <v>1966</v>
      </c>
      <c r="N2070">
        <v>0</v>
      </c>
      <c r="O2070">
        <v>1</v>
      </c>
      <c r="P2070">
        <v>1</v>
      </c>
      <c r="Q2070">
        <v>1</v>
      </c>
      <c r="R2070">
        <v>0</v>
      </c>
      <c r="S2070">
        <v>0</v>
      </c>
      <c r="T2070">
        <v>0</v>
      </c>
      <c r="U2070" s="50">
        <v>46273.71670138889</v>
      </c>
      <c r="V2070" s="50">
        <v>46273.71670138889</v>
      </c>
      <c r="W2070" s="51">
        <v>46273</v>
      </c>
      <c r="X2070" t="s">
        <v>1747</v>
      </c>
      <c r="Y2070" t="s">
        <v>492</v>
      </c>
    </row>
    <row r="2071" spans="1:25" ht="15" customHeight="1" x14ac:dyDescent="0.35">
      <c r="A2071">
        <v>5</v>
      </c>
      <c r="B2071" s="50">
        <v>46273.71875</v>
      </c>
      <c r="C2071">
        <v>11709920</v>
      </c>
      <c r="D2071">
        <v>100006741811</v>
      </c>
      <c r="E2071" t="s">
        <v>1726</v>
      </c>
      <c r="F2071">
        <v>100</v>
      </c>
      <c r="G2071" t="s">
        <v>1745</v>
      </c>
      <c r="H2071" t="s">
        <v>1760</v>
      </c>
      <c r="I2071">
        <v>6053802</v>
      </c>
      <c r="J2071">
        <v>1</v>
      </c>
      <c r="K2071" t="s">
        <v>2503</v>
      </c>
      <c r="L2071" t="s">
        <v>2504</v>
      </c>
      <c r="N2071">
        <v>0</v>
      </c>
      <c r="O2071">
        <v>1</v>
      </c>
      <c r="P2071">
        <v>1</v>
      </c>
      <c r="Q2071">
        <v>1</v>
      </c>
      <c r="R2071">
        <v>0</v>
      </c>
      <c r="S2071">
        <v>0</v>
      </c>
      <c r="T2071">
        <v>0</v>
      </c>
      <c r="U2071" s="50">
        <v>46273.71671296296</v>
      </c>
      <c r="V2071" s="50">
        <v>46273.71671296296</v>
      </c>
      <c r="W2071" s="51">
        <v>46273</v>
      </c>
      <c r="X2071" t="s">
        <v>1747</v>
      </c>
      <c r="Y2071" t="s">
        <v>492</v>
      </c>
    </row>
    <row r="2072" spans="1:25" ht="15" customHeight="1" x14ac:dyDescent="0.35">
      <c r="A2072">
        <v>5</v>
      </c>
      <c r="B2072" s="50">
        <v>46273.71875</v>
      </c>
      <c r="C2072">
        <v>11709921</v>
      </c>
      <c r="D2072">
        <v>100006741812</v>
      </c>
      <c r="E2072" t="s">
        <v>1726</v>
      </c>
      <c r="F2072">
        <v>100</v>
      </c>
      <c r="G2072" t="s">
        <v>1745</v>
      </c>
      <c r="H2072" t="s">
        <v>1760</v>
      </c>
      <c r="I2072">
        <v>6053803</v>
      </c>
      <c r="J2072">
        <v>2</v>
      </c>
      <c r="K2072" t="s">
        <v>2391</v>
      </c>
      <c r="L2072" t="s">
        <v>2392</v>
      </c>
      <c r="N2072">
        <v>0</v>
      </c>
      <c r="O2072">
        <v>2</v>
      </c>
      <c r="P2072">
        <v>2</v>
      </c>
      <c r="Q2072">
        <v>2</v>
      </c>
      <c r="R2072">
        <v>0</v>
      </c>
      <c r="S2072">
        <v>0</v>
      </c>
      <c r="T2072">
        <v>0</v>
      </c>
      <c r="U2072" s="50">
        <v>46273.71671296296</v>
      </c>
      <c r="V2072" s="50">
        <v>46273.71671296296</v>
      </c>
      <c r="W2072" s="51">
        <v>46273</v>
      </c>
      <c r="X2072" t="s">
        <v>1747</v>
      </c>
      <c r="Y2072" t="s">
        <v>492</v>
      </c>
    </row>
    <row r="2073" spans="1:25" ht="15" customHeight="1" x14ac:dyDescent="0.35">
      <c r="A2073">
        <v>5</v>
      </c>
      <c r="B2073" s="50">
        <v>46273.71875</v>
      </c>
      <c r="C2073">
        <v>11709936</v>
      </c>
      <c r="D2073">
        <v>100006741822</v>
      </c>
      <c r="E2073" t="s">
        <v>1726</v>
      </c>
      <c r="F2073">
        <v>100</v>
      </c>
      <c r="G2073" t="s">
        <v>1745</v>
      </c>
      <c r="H2073" t="s">
        <v>1760</v>
      </c>
      <c r="I2073">
        <v>6054801</v>
      </c>
      <c r="J2073">
        <v>1</v>
      </c>
      <c r="K2073" t="s">
        <v>2505</v>
      </c>
      <c r="L2073" t="s">
        <v>2506</v>
      </c>
      <c r="N2073">
        <v>0</v>
      </c>
      <c r="O2073">
        <v>4</v>
      </c>
      <c r="P2073">
        <v>4</v>
      </c>
      <c r="Q2073">
        <v>4</v>
      </c>
      <c r="R2073">
        <v>0</v>
      </c>
      <c r="S2073">
        <v>0</v>
      </c>
      <c r="T2073">
        <v>0</v>
      </c>
      <c r="U2073" s="50">
        <v>46273.717418981483</v>
      </c>
      <c r="V2073" s="50">
        <v>46273.717418981483</v>
      </c>
      <c r="W2073" s="51">
        <v>46273</v>
      </c>
      <c r="X2073" t="s">
        <v>1747</v>
      </c>
      <c r="Y2073" t="s">
        <v>492</v>
      </c>
    </row>
    <row r="2074" spans="1:25" ht="15" customHeight="1" x14ac:dyDescent="0.35">
      <c r="A2074">
        <v>5</v>
      </c>
      <c r="B2074" s="50">
        <v>46273.71875</v>
      </c>
      <c r="C2074">
        <v>11709937</v>
      </c>
      <c r="D2074">
        <v>100006741823</v>
      </c>
      <c r="E2074" t="s">
        <v>1726</v>
      </c>
      <c r="F2074">
        <v>100</v>
      </c>
      <c r="G2074" t="s">
        <v>1745</v>
      </c>
      <c r="H2074" t="s">
        <v>1760</v>
      </c>
      <c r="I2074">
        <v>6054201</v>
      </c>
      <c r="J2074">
        <v>1</v>
      </c>
      <c r="K2074" t="s">
        <v>1965</v>
      </c>
      <c r="L2074" t="s">
        <v>1966</v>
      </c>
      <c r="N2074">
        <v>0</v>
      </c>
      <c r="O2074">
        <v>1</v>
      </c>
      <c r="P2074">
        <v>1</v>
      </c>
      <c r="Q2074">
        <v>1</v>
      </c>
      <c r="R2074">
        <v>0</v>
      </c>
      <c r="S2074">
        <v>0</v>
      </c>
      <c r="T2074">
        <v>0</v>
      </c>
      <c r="U2074" s="50">
        <v>46273.717418981483</v>
      </c>
      <c r="V2074" s="50">
        <v>46273.717418981483</v>
      </c>
      <c r="W2074" s="51">
        <v>46273</v>
      </c>
      <c r="X2074" t="s">
        <v>1747</v>
      </c>
      <c r="Y2074" t="s">
        <v>492</v>
      </c>
    </row>
    <row r="2075" spans="1:25" ht="15" customHeight="1" x14ac:dyDescent="0.35">
      <c r="A2075">
        <v>5</v>
      </c>
      <c r="B2075" s="50">
        <v>46273.71875</v>
      </c>
      <c r="C2075">
        <v>11709951</v>
      </c>
      <c r="D2075">
        <v>100006741833</v>
      </c>
      <c r="E2075" t="s">
        <v>1726</v>
      </c>
      <c r="F2075">
        <v>100</v>
      </c>
      <c r="G2075" t="s">
        <v>1745</v>
      </c>
      <c r="H2075" t="s">
        <v>1760</v>
      </c>
      <c r="I2075">
        <v>6055301</v>
      </c>
      <c r="J2075">
        <v>4</v>
      </c>
      <c r="K2075" t="s">
        <v>2507</v>
      </c>
      <c r="L2075" t="s">
        <v>2508</v>
      </c>
      <c r="N2075">
        <v>0</v>
      </c>
      <c r="O2075">
        <v>1</v>
      </c>
      <c r="P2075">
        <v>1</v>
      </c>
      <c r="Q2075">
        <v>1</v>
      </c>
      <c r="R2075">
        <v>0</v>
      </c>
      <c r="S2075">
        <v>0</v>
      </c>
      <c r="T2075">
        <v>0</v>
      </c>
      <c r="U2075" s="50">
        <v>46273.718101851853</v>
      </c>
      <c r="V2075" s="50">
        <v>46273.718101851853</v>
      </c>
      <c r="W2075" s="51">
        <v>46273</v>
      </c>
      <c r="X2075" t="s">
        <v>1747</v>
      </c>
      <c r="Y2075" t="s">
        <v>492</v>
      </c>
    </row>
    <row r="2076" spans="1:25" ht="15" customHeight="1" x14ac:dyDescent="0.35">
      <c r="A2076">
        <v>6</v>
      </c>
      <c r="B2076" s="50">
        <v>46273.729166666657</v>
      </c>
      <c r="C2076">
        <v>11707015</v>
      </c>
      <c r="D2076">
        <v>100006740261</v>
      </c>
      <c r="E2076" t="s">
        <v>1726</v>
      </c>
      <c r="F2076">
        <v>100</v>
      </c>
      <c r="G2076" t="s">
        <v>1745</v>
      </c>
      <c r="H2076" t="s">
        <v>1760</v>
      </c>
      <c r="I2076">
        <v>5948601</v>
      </c>
      <c r="J2076">
        <v>2</v>
      </c>
      <c r="K2076" t="s">
        <v>1761</v>
      </c>
      <c r="L2076" t="s">
        <v>1762</v>
      </c>
      <c r="N2076">
        <v>0</v>
      </c>
      <c r="O2076">
        <v>5</v>
      </c>
      <c r="P2076">
        <v>5</v>
      </c>
      <c r="Q2076">
        <v>5</v>
      </c>
      <c r="R2076">
        <v>0</v>
      </c>
      <c r="S2076">
        <v>0</v>
      </c>
      <c r="T2076">
        <v>0</v>
      </c>
      <c r="U2076" s="50">
        <v>46273.654907407406</v>
      </c>
      <c r="V2076" s="50">
        <v>46273.654907407406</v>
      </c>
      <c r="W2076" s="51">
        <v>46273</v>
      </c>
      <c r="X2076" t="s">
        <v>1747</v>
      </c>
      <c r="Y2076" t="s">
        <v>492</v>
      </c>
    </row>
    <row r="2077" spans="1:25" ht="15" customHeight="1" x14ac:dyDescent="0.35">
      <c r="A2077">
        <v>6</v>
      </c>
      <c r="B2077" s="50">
        <v>46273.729166666657</v>
      </c>
      <c r="C2077">
        <v>11707016</v>
      </c>
      <c r="D2077">
        <v>100006740261</v>
      </c>
      <c r="E2077" t="s">
        <v>1726</v>
      </c>
      <c r="F2077">
        <v>100</v>
      </c>
      <c r="G2077" t="s">
        <v>1745</v>
      </c>
      <c r="H2077" t="s">
        <v>1760</v>
      </c>
      <c r="I2077">
        <v>5948601</v>
      </c>
      <c r="J2077">
        <v>2</v>
      </c>
      <c r="K2077" t="s">
        <v>1763</v>
      </c>
      <c r="L2077" t="s">
        <v>1764</v>
      </c>
      <c r="N2077">
        <v>0</v>
      </c>
      <c r="O2077">
        <v>5</v>
      </c>
      <c r="P2077">
        <v>5</v>
      </c>
      <c r="Q2077">
        <v>5</v>
      </c>
      <c r="R2077">
        <v>0</v>
      </c>
      <c r="S2077">
        <v>0</v>
      </c>
      <c r="T2077">
        <v>0</v>
      </c>
      <c r="U2077" s="50">
        <v>46273.654907407406</v>
      </c>
      <c r="V2077" s="50">
        <v>46273.654907407406</v>
      </c>
      <c r="W2077" s="51">
        <v>46273</v>
      </c>
      <c r="X2077" t="s">
        <v>1747</v>
      </c>
      <c r="Y2077" t="s">
        <v>492</v>
      </c>
    </row>
    <row r="2078" spans="1:25" ht="15" customHeight="1" x14ac:dyDescent="0.35">
      <c r="A2078">
        <v>6</v>
      </c>
      <c r="B2078" s="50">
        <v>46273.729166666657</v>
      </c>
      <c r="C2078">
        <v>11707017</v>
      </c>
      <c r="D2078">
        <v>100006740262</v>
      </c>
      <c r="E2078" t="s">
        <v>1726</v>
      </c>
      <c r="F2078">
        <v>100</v>
      </c>
      <c r="G2078" t="s">
        <v>1745</v>
      </c>
      <c r="H2078" t="s">
        <v>1760</v>
      </c>
      <c r="I2078">
        <v>5954701</v>
      </c>
      <c r="J2078">
        <v>2</v>
      </c>
      <c r="K2078" t="s">
        <v>1765</v>
      </c>
      <c r="L2078" t="s">
        <v>1766</v>
      </c>
      <c r="N2078">
        <v>0</v>
      </c>
      <c r="O2078">
        <v>11</v>
      </c>
      <c r="P2078">
        <v>11</v>
      </c>
      <c r="Q2078">
        <v>11</v>
      </c>
      <c r="R2078">
        <v>0</v>
      </c>
      <c r="S2078">
        <v>0</v>
      </c>
      <c r="T2078">
        <v>0</v>
      </c>
      <c r="U2078" s="50">
        <v>46273.654907407406</v>
      </c>
      <c r="V2078" s="50">
        <v>46273.654907407406</v>
      </c>
      <c r="W2078" s="51">
        <v>46273</v>
      </c>
      <c r="X2078" t="s">
        <v>1747</v>
      </c>
      <c r="Y2078" t="s">
        <v>492</v>
      </c>
    </row>
    <row r="2079" spans="1:25" ht="15" customHeight="1" x14ac:dyDescent="0.35">
      <c r="A2079">
        <v>6</v>
      </c>
      <c r="B2079" s="50">
        <v>46273.729166666657</v>
      </c>
      <c r="C2079">
        <v>11707018</v>
      </c>
      <c r="D2079">
        <v>100006740263</v>
      </c>
      <c r="E2079" t="s">
        <v>1726</v>
      </c>
      <c r="F2079">
        <v>100</v>
      </c>
      <c r="G2079" t="s">
        <v>1745</v>
      </c>
      <c r="H2079" t="s">
        <v>1760</v>
      </c>
      <c r="I2079">
        <v>5954702</v>
      </c>
      <c r="J2079">
        <v>2</v>
      </c>
      <c r="K2079" t="s">
        <v>1767</v>
      </c>
      <c r="L2079" t="s">
        <v>1768</v>
      </c>
      <c r="N2079">
        <v>0</v>
      </c>
      <c r="O2079">
        <v>11</v>
      </c>
      <c r="P2079">
        <v>11</v>
      </c>
      <c r="Q2079">
        <v>11</v>
      </c>
      <c r="R2079">
        <v>0</v>
      </c>
      <c r="S2079">
        <v>0</v>
      </c>
      <c r="T2079">
        <v>0</v>
      </c>
      <c r="U2079" s="50">
        <v>46273.654907407406</v>
      </c>
      <c r="V2079" s="50">
        <v>46273.654907407406</v>
      </c>
      <c r="W2079" s="51">
        <v>46273</v>
      </c>
      <c r="X2079" t="s">
        <v>1747</v>
      </c>
      <c r="Y2079" t="s">
        <v>492</v>
      </c>
    </row>
    <row r="2080" spans="1:25" ht="15" customHeight="1" x14ac:dyDescent="0.35">
      <c r="A2080">
        <v>6</v>
      </c>
      <c r="B2080" s="50">
        <v>46273.729166666657</v>
      </c>
      <c r="C2080">
        <v>11707019</v>
      </c>
      <c r="D2080">
        <v>100006740264</v>
      </c>
      <c r="E2080" t="s">
        <v>1726</v>
      </c>
      <c r="F2080">
        <v>100</v>
      </c>
      <c r="G2080" t="s">
        <v>1745</v>
      </c>
      <c r="H2080" t="s">
        <v>1760</v>
      </c>
      <c r="I2080">
        <v>5960401</v>
      </c>
      <c r="J2080">
        <v>2</v>
      </c>
      <c r="K2080" t="s">
        <v>1769</v>
      </c>
      <c r="L2080" t="s">
        <v>1770</v>
      </c>
      <c r="N2080">
        <v>0</v>
      </c>
      <c r="O2080">
        <v>2</v>
      </c>
      <c r="P2080">
        <v>2</v>
      </c>
      <c r="Q2080">
        <v>2</v>
      </c>
      <c r="R2080">
        <v>0</v>
      </c>
      <c r="S2080">
        <v>0</v>
      </c>
      <c r="T2080">
        <v>0</v>
      </c>
      <c r="U2080" s="50">
        <v>46273.654907407406</v>
      </c>
      <c r="V2080" s="50">
        <v>46273.654907407406</v>
      </c>
      <c r="W2080" s="51">
        <v>46273</v>
      </c>
      <c r="X2080" t="s">
        <v>1747</v>
      </c>
      <c r="Y2080" t="s">
        <v>492</v>
      </c>
    </row>
    <row r="2081" spans="1:25" ht="15" customHeight="1" x14ac:dyDescent="0.35">
      <c r="A2081">
        <v>6</v>
      </c>
      <c r="B2081" s="50">
        <v>46273.729166666657</v>
      </c>
      <c r="C2081">
        <v>11707020</v>
      </c>
      <c r="D2081">
        <v>100006740265</v>
      </c>
      <c r="E2081" t="s">
        <v>1726</v>
      </c>
      <c r="F2081">
        <v>100</v>
      </c>
      <c r="G2081" t="s">
        <v>1745</v>
      </c>
      <c r="H2081" t="s">
        <v>1760</v>
      </c>
      <c r="I2081">
        <v>5960402</v>
      </c>
      <c r="J2081">
        <v>2</v>
      </c>
      <c r="K2081" t="s">
        <v>1769</v>
      </c>
      <c r="L2081" t="s">
        <v>1770</v>
      </c>
      <c r="N2081">
        <v>0</v>
      </c>
      <c r="O2081">
        <v>2</v>
      </c>
      <c r="P2081">
        <v>2</v>
      </c>
      <c r="Q2081">
        <v>2</v>
      </c>
      <c r="R2081">
        <v>0</v>
      </c>
      <c r="S2081">
        <v>0</v>
      </c>
      <c r="T2081">
        <v>0</v>
      </c>
      <c r="U2081" s="50">
        <v>46273.654907407406</v>
      </c>
      <c r="V2081" s="50">
        <v>46273.654907407406</v>
      </c>
      <c r="W2081" s="51">
        <v>46273</v>
      </c>
      <c r="X2081" t="s">
        <v>1747</v>
      </c>
      <c r="Y2081" t="s">
        <v>492</v>
      </c>
    </row>
    <row r="2082" spans="1:25" ht="15" customHeight="1" x14ac:dyDescent="0.35">
      <c r="A2082">
        <v>6</v>
      </c>
      <c r="B2082" s="50">
        <v>46273.729166666657</v>
      </c>
      <c r="C2082">
        <v>11707021</v>
      </c>
      <c r="D2082">
        <v>100006740266</v>
      </c>
      <c r="E2082" t="s">
        <v>1726</v>
      </c>
      <c r="F2082">
        <v>100</v>
      </c>
      <c r="G2082" t="s">
        <v>1745</v>
      </c>
      <c r="H2082" t="s">
        <v>1760</v>
      </c>
      <c r="I2082">
        <v>5960403</v>
      </c>
      <c r="J2082">
        <v>2</v>
      </c>
      <c r="K2082" t="s">
        <v>1769</v>
      </c>
      <c r="L2082" t="s">
        <v>1770</v>
      </c>
      <c r="N2082">
        <v>0</v>
      </c>
      <c r="O2082">
        <v>1</v>
      </c>
      <c r="P2082">
        <v>1</v>
      </c>
      <c r="Q2082">
        <v>1</v>
      </c>
      <c r="R2082">
        <v>0</v>
      </c>
      <c r="S2082">
        <v>0</v>
      </c>
      <c r="T2082">
        <v>0</v>
      </c>
      <c r="U2082" s="50">
        <v>46273.654907407406</v>
      </c>
      <c r="V2082" s="50">
        <v>46273.654907407406</v>
      </c>
      <c r="W2082" s="51">
        <v>46273</v>
      </c>
      <c r="X2082" t="s">
        <v>1747</v>
      </c>
      <c r="Y2082" t="s">
        <v>492</v>
      </c>
    </row>
    <row r="2083" spans="1:25" ht="15" customHeight="1" x14ac:dyDescent="0.35">
      <c r="A2083">
        <v>6</v>
      </c>
      <c r="B2083" s="50">
        <v>46273.729166666657</v>
      </c>
      <c r="C2083">
        <v>11707022</v>
      </c>
      <c r="D2083">
        <v>100006740267</v>
      </c>
      <c r="E2083" t="s">
        <v>1726</v>
      </c>
      <c r="F2083">
        <v>100</v>
      </c>
      <c r="G2083" t="s">
        <v>1745</v>
      </c>
      <c r="H2083" t="s">
        <v>1760</v>
      </c>
      <c r="I2083">
        <v>5971101</v>
      </c>
      <c r="J2083">
        <v>2</v>
      </c>
      <c r="K2083" t="s">
        <v>1771</v>
      </c>
      <c r="L2083" t="s">
        <v>1772</v>
      </c>
      <c r="N2083">
        <v>0</v>
      </c>
      <c r="O2083">
        <v>6</v>
      </c>
      <c r="P2083">
        <v>6</v>
      </c>
      <c r="Q2083">
        <v>6</v>
      </c>
      <c r="R2083">
        <v>0</v>
      </c>
      <c r="S2083">
        <v>0</v>
      </c>
      <c r="T2083">
        <v>0</v>
      </c>
      <c r="U2083" s="50">
        <v>46273.654907407406</v>
      </c>
      <c r="V2083" s="50">
        <v>46273.654907407406</v>
      </c>
      <c r="W2083" s="51">
        <v>46273</v>
      </c>
      <c r="X2083" t="s">
        <v>1747</v>
      </c>
      <c r="Y2083" t="s">
        <v>492</v>
      </c>
    </row>
    <row r="2084" spans="1:25" ht="15" customHeight="1" x14ac:dyDescent="0.35">
      <c r="A2084">
        <v>6</v>
      </c>
      <c r="B2084" s="50">
        <v>46273.729166666657</v>
      </c>
      <c r="C2084">
        <v>11707023</v>
      </c>
      <c r="D2084">
        <v>100006740268</v>
      </c>
      <c r="E2084" t="s">
        <v>1726</v>
      </c>
      <c r="F2084">
        <v>100</v>
      </c>
      <c r="G2084" t="s">
        <v>1745</v>
      </c>
      <c r="H2084" t="s">
        <v>1760</v>
      </c>
      <c r="I2084">
        <v>5971102</v>
      </c>
      <c r="J2084">
        <v>2</v>
      </c>
      <c r="K2084" t="s">
        <v>1771</v>
      </c>
      <c r="L2084" t="s">
        <v>1772</v>
      </c>
      <c r="N2084">
        <v>0</v>
      </c>
      <c r="O2084">
        <v>6</v>
      </c>
      <c r="P2084">
        <v>6</v>
      </c>
      <c r="Q2084">
        <v>6</v>
      </c>
      <c r="R2084">
        <v>0</v>
      </c>
      <c r="S2084">
        <v>0</v>
      </c>
      <c r="T2084">
        <v>0</v>
      </c>
      <c r="U2084" s="50">
        <v>46273.654907407406</v>
      </c>
      <c r="V2084" s="50">
        <v>46273.654907407406</v>
      </c>
      <c r="W2084" s="51">
        <v>46273</v>
      </c>
      <c r="X2084" t="s">
        <v>1747</v>
      </c>
      <c r="Y2084" t="s">
        <v>492</v>
      </c>
    </row>
    <row r="2085" spans="1:25" ht="15" customHeight="1" x14ac:dyDescent="0.35">
      <c r="A2085">
        <v>6</v>
      </c>
      <c r="B2085" s="50">
        <v>46273.729166666657</v>
      </c>
      <c r="C2085">
        <v>11707024</v>
      </c>
      <c r="D2085">
        <v>100006740269</v>
      </c>
      <c r="E2085" t="s">
        <v>1726</v>
      </c>
      <c r="F2085">
        <v>100</v>
      </c>
      <c r="G2085" t="s">
        <v>1745</v>
      </c>
      <c r="H2085" t="s">
        <v>1760</v>
      </c>
      <c r="I2085">
        <v>5971103</v>
      </c>
      <c r="J2085">
        <v>2</v>
      </c>
      <c r="K2085" t="s">
        <v>1771</v>
      </c>
      <c r="L2085" t="s">
        <v>1772</v>
      </c>
      <c r="N2085">
        <v>0</v>
      </c>
      <c r="O2085">
        <v>6</v>
      </c>
      <c r="P2085">
        <v>6</v>
      </c>
      <c r="Q2085">
        <v>6</v>
      </c>
      <c r="R2085">
        <v>0</v>
      </c>
      <c r="S2085">
        <v>0</v>
      </c>
      <c r="T2085">
        <v>0</v>
      </c>
      <c r="U2085" s="50">
        <v>46273.654907407406</v>
      </c>
      <c r="V2085" s="50">
        <v>46273.654907407406</v>
      </c>
      <c r="W2085" s="51">
        <v>46273</v>
      </c>
      <c r="X2085" t="s">
        <v>1747</v>
      </c>
      <c r="Y2085" t="s">
        <v>492</v>
      </c>
    </row>
    <row r="2086" spans="1:25" ht="15" customHeight="1" x14ac:dyDescent="0.35">
      <c r="A2086">
        <v>6</v>
      </c>
      <c r="B2086" s="50">
        <v>46273.729166666657</v>
      </c>
      <c r="C2086">
        <v>11707025</v>
      </c>
      <c r="D2086">
        <v>100006740270</v>
      </c>
      <c r="E2086" t="s">
        <v>1726</v>
      </c>
      <c r="F2086">
        <v>100</v>
      </c>
      <c r="G2086" t="s">
        <v>1745</v>
      </c>
      <c r="H2086" t="s">
        <v>1760</v>
      </c>
      <c r="I2086">
        <v>5971104</v>
      </c>
      <c r="J2086">
        <v>2</v>
      </c>
      <c r="K2086" t="s">
        <v>1771</v>
      </c>
      <c r="L2086" t="s">
        <v>1772</v>
      </c>
      <c r="N2086">
        <v>0</v>
      </c>
      <c r="O2086">
        <v>6</v>
      </c>
      <c r="P2086">
        <v>6</v>
      </c>
      <c r="Q2086">
        <v>6</v>
      </c>
      <c r="R2086">
        <v>0</v>
      </c>
      <c r="S2086">
        <v>0</v>
      </c>
      <c r="T2086">
        <v>0</v>
      </c>
      <c r="U2086" s="50">
        <v>46273.654907407406</v>
      </c>
      <c r="V2086" s="50">
        <v>46273.654907407406</v>
      </c>
      <c r="W2086" s="51">
        <v>46273</v>
      </c>
      <c r="X2086" t="s">
        <v>1747</v>
      </c>
      <c r="Y2086" t="s">
        <v>492</v>
      </c>
    </row>
    <row r="2087" spans="1:25" ht="15" customHeight="1" x14ac:dyDescent="0.35">
      <c r="A2087">
        <v>6</v>
      </c>
      <c r="B2087" s="50">
        <v>46273.729166666657</v>
      </c>
      <c r="C2087">
        <v>11707026</v>
      </c>
      <c r="D2087">
        <v>100006740271</v>
      </c>
      <c r="E2087" t="s">
        <v>1726</v>
      </c>
      <c r="F2087">
        <v>100</v>
      </c>
      <c r="G2087" t="s">
        <v>1745</v>
      </c>
      <c r="H2087" t="s">
        <v>1760</v>
      </c>
      <c r="I2087">
        <v>5971105</v>
      </c>
      <c r="J2087">
        <v>2</v>
      </c>
      <c r="K2087" t="s">
        <v>1771</v>
      </c>
      <c r="L2087" t="s">
        <v>1772</v>
      </c>
      <c r="N2087">
        <v>0</v>
      </c>
      <c r="O2087">
        <v>6</v>
      </c>
      <c r="P2087">
        <v>6</v>
      </c>
      <c r="Q2087">
        <v>6</v>
      </c>
      <c r="R2087">
        <v>0</v>
      </c>
      <c r="S2087">
        <v>0</v>
      </c>
      <c r="T2087">
        <v>0</v>
      </c>
      <c r="U2087" s="50">
        <v>46273.654907407406</v>
      </c>
      <c r="V2087" s="50">
        <v>46273.654907407406</v>
      </c>
      <c r="W2087" s="51">
        <v>46273</v>
      </c>
      <c r="X2087" t="s">
        <v>1747</v>
      </c>
      <c r="Y2087" t="s">
        <v>492</v>
      </c>
    </row>
    <row r="2088" spans="1:25" ht="15" customHeight="1" x14ac:dyDescent="0.35">
      <c r="A2088">
        <v>6</v>
      </c>
      <c r="B2088" s="50">
        <v>46273.729166666657</v>
      </c>
      <c r="C2088">
        <v>11707027</v>
      </c>
      <c r="D2088">
        <v>100006740272</v>
      </c>
      <c r="E2088" t="s">
        <v>1726</v>
      </c>
      <c r="F2088">
        <v>100</v>
      </c>
      <c r="G2088" t="s">
        <v>1745</v>
      </c>
      <c r="H2088" t="s">
        <v>1760</v>
      </c>
      <c r="I2088">
        <v>5971106</v>
      </c>
      <c r="J2088">
        <v>2</v>
      </c>
      <c r="K2088" t="s">
        <v>1771</v>
      </c>
      <c r="L2088" t="s">
        <v>1772</v>
      </c>
      <c r="N2088">
        <v>0</v>
      </c>
      <c r="O2088">
        <v>6</v>
      </c>
      <c r="P2088">
        <v>6</v>
      </c>
      <c r="Q2088">
        <v>6</v>
      </c>
      <c r="R2088">
        <v>0</v>
      </c>
      <c r="S2088">
        <v>0</v>
      </c>
      <c r="T2088">
        <v>0</v>
      </c>
      <c r="U2088" s="50">
        <v>46273.654907407406</v>
      </c>
      <c r="V2088" s="50">
        <v>46273.654907407406</v>
      </c>
      <c r="W2088" s="51">
        <v>46273</v>
      </c>
      <c r="X2088" t="s">
        <v>1747</v>
      </c>
      <c r="Y2088" t="s">
        <v>492</v>
      </c>
    </row>
    <row r="2089" spans="1:25" ht="15" customHeight="1" x14ac:dyDescent="0.35">
      <c r="A2089">
        <v>6</v>
      </c>
      <c r="B2089" s="50">
        <v>46273.729166666657</v>
      </c>
      <c r="C2089">
        <v>11707028</v>
      </c>
      <c r="D2089">
        <v>100006740273</v>
      </c>
      <c r="E2089" t="s">
        <v>1726</v>
      </c>
      <c r="F2089">
        <v>100</v>
      </c>
      <c r="G2089" t="s">
        <v>1745</v>
      </c>
      <c r="H2089" t="s">
        <v>1760</v>
      </c>
      <c r="I2089">
        <v>5971107</v>
      </c>
      <c r="J2089">
        <v>2</v>
      </c>
      <c r="K2089" t="s">
        <v>1771</v>
      </c>
      <c r="L2089" t="s">
        <v>1772</v>
      </c>
      <c r="N2089">
        <v>0</v>
      </c>
      <c r="O2089">
        <v>4</v>
      </c>
      <c r="P2089">
        <v>4</v>
      </c>
      <c r="Q2089">
        <v>4</v>
      </c>
      <c r="R2089">
        <v>0</v>
      </c>
      <c r="S2089">
        <v>0</v>
      </c>
      <c r="T2089">
        <v>0</v>
      </c>
      <c r="U2089" s="50">
        <v>46273.654907407406</v>
      </c>
      <c r="V2089" s="50">
        <v>46273.654907407406</v>
      </c>
      <c r="W2089" s="51">
        <v>46273</v>
      </c>
      <c r="X2089" t="s">
        <v>1747</v>
      </c>
      <c r="Y2089" t="s">
        <v>492</v>
      </c>
    </row>
    <row r="2090" spans="1:25" ht="15" customHeight="1" x14ac:dyDescent="0.35">
      <c r="A2090">
        <v>6</v>
      </c>
      <c r="B2090" s="50">
        <v>46273.729166666657</v>
      </c>
      <c r="C2090">
        <v>11707029</v>
      </c>
      <c r="D2090">
        <v>100006740274</v>
      </c>
      <c r="E2090" t="s">
        <v>1726</v>
      </c>
      <c r="F2090">
        <v>100</v>
      </c>
      <c r="G2090" t="s">
        <v>1745</v>
      </c>
      <c r="H2090" t="s">
        <v>1760</v>
      </c>
      <c r="I2090">
        <v>5977901</v>
      </c>
      <c r="J2090">
        <v>2</v>
      </c>
      <c r="K2090" t="s">
        <v>1773</v>
      </c>
      <c r="L2090" t="s">
        <v>1774</v>
      </c>
      <c r="N2090">
        <v>0</v>
      </c>
      <c r="O2090">
        <v>5</v>
      </c>
      <c r="P2090">
        <v>5</v>
      </c>
      <c r="Q2090">
        <v>5</v>
      </c>
      <c r="R2090">
        <v>0</v>
      </c>
      <c r="S2090">
        <v>0</v>
      </c>
      <c r="T2090">
        <v>0</v>
      </c>
      <c r="U2090" s="50">
        <v>46273.654907407406</v>
      </c>
      <c r="V2090" s="50">
        <v>46273.654907407406</v>
      </c>
      <c r="W2090" s="51">
        <v>46273</v>
      </c>
      <c r="X2090" t="s">
        <v>1747</v>
      </c>
      <c r="Y2090" t="s">
        <v>492</v>
      </c>
    </row>
    <row r="2091" spans="1:25" ht="15" customHeight="1" x14ac:dyDescent="0.35">
      <c r="A2091">
        <v>6</v>
      </c>
      <c r="B2091" s="50">
        <v>46273.729166666657</v>
      </c>
      <c r="C2091">
        <v>11707030</v>
      </c>
      <c r="D2091">
        <v>100006740274</v>
      </c>
      <c r="E2091" t="s">
        <v>1726</v>
      </c>
      <c r="F2091">
        <v>100</v>
      </c>
      <c r="G2091" t="s">
        <v>1745</v>
      </c>
      <c r="H2091" t="s">
        <v>1760</v>
      </c>
      <c r="I2091">
        <v>5977901</v>
      </c>
      <c r="J2091">
        <v>2</v>
      </c>
      <c r="K2091" t="s">
        <v>1775</v>
      </c>
      <c r="L2091" t="s">
        <v>1776</v>
      </c>
      <c r="N2091">
        <v>0</v>
      </c>
      <c r="O2091">
        <v>2</v>
      </c>
      <c r="P2091">
        <v>2</v>
      </c>
      <c r="Q2091">
        <v>2</v>
      </c>
      <c r="R2091">
        <v>0</v>
      </c>
      <c r="S2091">
        <v>0</v>
      </c>
      <c r="T2091">
        <v>0</v>
      </c>
      <c r="U2091" s="50">
        <v>46273.654907407406</v>
      </c>
      <c r="V2091" s="50">
        <v>46273.654907407406</v>
      </c>
      <c r="W2091" s="51">
        <v>46273</v>
      </c>
      <c r="X2091" t="s">
        <v>1747</v>
      </c>
      <c r="Y2091" t="s">
        <v>492</v>
      </c>
    </row>
    <row r="2092" spans="1:25" ht="15" customHeight="1" x14ac:dyDescent="0.35">
      <c r="A2092">
        <v>6</v>
      </c>
      <c r="B2092" s="50">
        <v>46273.729166666657</v>
      </c>
      <c r="C2092">
        <v>11707031</v>
      </c>
      <c r="D2092">
        <v>100006740274</v>
      </c>
      <c r="E2092" t="s">
        <v>1726</v>
      </c>
      <c r="F2092">
        <v>100</v>
      </c>
      <c r="G2092" t="s">
        <v>1745</v>
      </c>
      <c r="H2092" t="s">
        <v>1760</v>
      </c>
      <c r="I2092">
        <v>5977901</v>
      </c>
      <c r="J2092">
        <v>2</v>
      </c>
      <c r="K2092" t="s">
        <v>1777</v>
      </c>
      <c r="L2092" t="s">
        <v>1778</v>
      </c>
      <c r="N2092">
        <v>0</v>
      </c>
      <c r="O2092">
        <v>2</v>
      </c>
      <c r="P2092">
        <v>2</v>
      </c>
      <c r="Q2092">
        <v>2</v>
      </c>
      <c r="R2092">
        <v>0</v>
      </c>
      <c r="S2092">
        <v>0</v>
      </c>
      <c r="T2092">
        <v>0</v>
      </c>
      <c r="U2092" s="50">
        <v>46273.654907407406</v>
      </c>
      <c r="V2092" s="50">
        <v>46273.654907407406</v>
      </c>
      <c r="W2092" s="51">
        <v>46273</v>
      </c>
      <c r="X2092" t="s">
        <v>1747</v>
      </c>
      <c r="Y2092" t="s">
        <v>492</v>
      </c>
    </row>
    <row r="2093" spans="1:25" ht="15" customHeight="1" x14ac:dyDescent="0.35">
      <c r="A2093">
        <v>6</v>
      </c>
      <c r="B2093" s="50">
        <v>46273.729166666657</v>
      </c>
      <c r="C2093">
        <v>11707032</v>
      </c>
      <c r="D2093">
        <v>100006740274</v>
      </c>
      <c r="E2093" t="s">
        <v>1726</v>
      </c>
      <c r="F2093">
        <v>100</v>
      </c>
      <c r="G2093" t="s">
        <v>1745</v>
      </c>
      <c r="H2093" t="s">
        <v>1760</v>
      </c>
      <c r="I2093">
        <v>5977901</v>
      </c>
      <c r="J2093">
        <v>2</v>
      </c>
      <c r="K2093" t="s">
        <v>1779</v>
      </c>
      <c r="L2093" t="s">
        <v>1780</v>
      </c>
      <c r="N2093">
        <v>0</v>
      </c>
      <c r="O2093">
        <v>2</v>
      </c>
      <c r="P2093">
        <v>2</v>
      </c>
      <c r="Q2093">
        <v>2</v>
      </c>
      <c r="R2093">
        <v>0</v>
      </c>
      <c r="S2093">
        <v>0</v>
      </c>
      <c r="T2093">
        <v>0</v>
      </c>
      <c r="U2093" s="50">
        <v>46273.654907407406</v>
      </c>
      <c r="V2093" s="50">
        <v>46273.654907407406</v>
      </c>
      <c r="W2093" s="51">
        <v>46273</v>
      </c>
      <c r="X2093" t="s">
        <v>1747</v>
      </c>
      <c r="Y2093" t="s">
        <v>492</v>
      </c>
    </row>
    <row r="2094" spans="1:25" ht="15" customHeight="1" x14ac:dyDescent="0.35">
      <c r="A2094">
        <v>6</v>
      </c>
      <c r="B2094" s="50">
        <v>46273.729166666657</v>
      </c>
      <c r="C2094">
        <v>11707033</v>
      </c>
      <c r="D2094">
        <v>100006740275</v>
      </c>
      <c r="E2094" t="s">
        <v>1726</v>
      </c>
      <c r="F2094">
        <v>100</v>
      </c>
      <c r="G2094" t="s">
        <v>1745</v>
      </c>
      <c r="H2094" t="s">
        <v>1760</v>
      </c>
      <c r="I2094">
        <v>6000201</v>
      </c>
      <c r="J2094">
        <v>2</v>
      </c>
      <c r="K2094" t="s">
        <v>1781</v>
      </c>
      <c r="L2094" t="s">
        <v>1782</v>
      </c>
      <c r="N2094">
        <v>0</v>
      </c>
      <c r="O2094">
        <v>1</v>
      </c>
      <c r="P2094">
        <v>1</v>
      </c>
      <c r="Q2094">
        <v>1</v>
      </c>
      <c r="R2094">
        <v>0</v>
      </c>
      <c r="S2094">
        <v>0</v>
      </c>
      <c r="T2094">
        <v>0</v>
      </c>
      <c r="U2094" s="50">
        <v>46273.654907407406</v>
      </c>
      <c r="V2094" s="50">
        <v>46273.654907407406</v>
      </c>
      <c r="W2094" s="51">
        <v>46273</v>
      </c>
      <c r="X2094" t="s">
        <v>1747</v>
      </c>
      <c r="Y2094" t="s">
        <v>492</v>
      </c>
    </row>
    <row r="2095" spans="1:25" ht="15" customHeight="1" x14ac:dyDescent="0.35">
      <c r="A2095">
        <v>6</v>
      </c>
      <c r="B2095" s="50">
        <v>46273.729166666657</v>
      </c>
      <c r="C2095">
        <v>11707034</v>
      </c>
      <c r="D2095">
        <v>100006740275</v>
      </c>
      <c r="E2095" t="s">
        <v>1726</v>
      </c>
      <c r="F2095">
        <v>100</v>
      </c>
      <c r="G2095" t="s">
        <v>1745</v>
      </c>
      <c r="H2095" t="s">
        <v>1760</v>
      </c>
      <c r="I2095">
        <v>6000201</v>
      </c>
      <c r="J2095">
        <v>2</v>
      </c>
      <c r="K2095" t="s">
        <v>1783</v>
      </c>
      <c r="L2095" t="s">
        <v>1784</v>
      </c>
      <c r="N2095">
        <v>0</v>
      </c>
      <c r="O2095">
        <v>5</v>
      </c>
      <c r="P2095">
        <v>5</v>
      </c>
      <c r="Q2095">
        <v>5</v>
      </c>
      <c r="R2095">
        <v>0</v>
      </c>
      <c r="S2095">
        <v>0</v>
      </c>
      <c r="T2095">
        <v>0</v>
      </c>
      <c r="U2095" s="50">
        <v>46273.654907407406</v>
      </c>
      <c r="V2095" s="50">
        <v>46273.654907407406</v>
      </c>
      <c r="W2095" s="51">
        <v>46273</v>
      </c>
      <c r="X2095" t="s">
        <v>1747</v>
      </c>
      <c r="Y2095" t="s">
        <v>492</v>
      </c>
    </row>
    <row r="2096" spans="1:25" ht="15" customHeight="1" x14ac:dyDescent="0.35">
      <c r="A2096">
        <v>6</v>
      </c>
      <c r="B2096" s="50">
        <v>46273.729166666657</v>
      </c>
      <c r="C2096">
        <v>11707063</v>
      </c>
      <c r="D2096">
        <v>100006740292</v>
      </c>
      <c r="E2096" t="s">
        <v>1726</v>
      </c>
      <c r="F2096">
        <v>100</v>
      </c>
      <c r="G2096" t="s">
        <v>1745</v>
      </c>
      <c r="H2096" t="s">
        <v>1760</v>
      </c>
      <c r="I2096">
        <v>5967201</v>
      </c>
      <c r="J2096">
        <v>3</v>
      </c>
      <c r="K2096" t="s">
        <v>1785</v>
      </c>
      <c r="L2096" t="s">
        <v>1786</v>
      </c>
      <c r="N2096">
        <v>0</v>
      </c>
      <c r="O2096">
        <v>1</v>
      </c>
      <c r="P2096">
        <v>1</v>
      </c>
      <c r="Q2096">
        <v>1</v>
      </c>
      <c r="R2096">
        <v>0</v>
      </c>
      <c r="S2096">
        <v>0</v>
      </c>
      <c r="T2096">
        <v>0</v>
      </c>
      <c r="U2096" s="50">
        <v>46273.654918981483</v>
      </c>
      <c r="V2096" s="50">
        <v>46273.654918981483</v>
      </c>
      <c r="W2096" s="51">
        <v>46273</v>
      </c>
      <c r="X2096" t="s">
        <v>1747</v>
      </c>
      <c r="Y2096" t="s">
        <v>492</v>
      </c>
    </row>
    <row r="2097" spans="1:25" ht="15" customHeight="1" x14ac:dyDescent="0.35">
      <c r="A2097">
        <v>6</v>
      </c>
      <c r="B2097" s="50">
        <v>46273.729166666657</v>
      </c>
      <c r="C2097">
        <v>11707064</v>
      </c>
      <c r="D2097">
        <v>100006740293</v>
      </c>
      <c r="E2097" t="s">
        <v>1726</v>
      </c>
      <c r="F2097">
        <v>100</v>
      </c>
      <c r="G2097" t="s">
        <v>1745</v>
      </c>
      <c r="H2097" t="s">
        <v>1760</v>
      </c>
      <c r="I2097">
        <v>5979501</v>
      </c>
      <c r="J2097">
        <v>4</v>
      </c>
      <c r="K2097" t="s">
        <v>1787</v>
      </c>
      <c r="L2097" t="s">
        <v>1788</v>
      </c>
      <c r="N2097">
        <v>0</v>
      </c>
      <c r="O2097">
        <v>2</v>
      </c>
      <c r="P2097">
        <v>2</v>
      </c>
      <c r="Q2097">
        <v>2</v>
      </c>
      <c r="R2097">
        <v>0</v>
      </c>
      <c r="S2097">
        <v>0</v>
      </c>
      <c r="T2097">
        <v>0</v>
      </c>
      <c r="U2097" s="50">
        <v>46273.654918981483</v>
      </c>
      <c r="V2097" s="50">
        <v>46273.654918981483</v>
      </c>
      <c r="W2097" s="51">
        <v>46273</v>
      </c>
      <c r="X2097" t="s">
        <v>1747</v>
      </c>
      <c r="Y2097" t="s">
        <v>492</v>
      </c>
    </row>
    <row r="2098" spans="1:25" ht="15" customHeight="1" x14ac:dyDescent="0.35">
      <c r="A2098">
        <v>6</v>
      </c>
      <c r="B2098" s="50">
        <v>46273.729166666657</v>
      </c>
      <c r="C2098">
        <v>11707065</v>
      </c>
      <c r="D2098">
        <v>100006740293</v>
      </c>
      <c r="E2098" t="s">
        <v>1726</v>
      </c>
      <c r="F2098">
        <v>100</v>
      </c>
      <c r="G2098" t="s">
        <v>1745</v>
      </c>
      <c r="H2098" t="s">
        <v>1760</v>
      </c>
      <c r="I2098">
        <v>5979501</v>
      </c>
      <c r="J2098">
        <v>4</v>
      </c>
      <c r="K2098" t="s">
        <v>1789</v>
      </c>
      <c r="L2098" t="s">
        <v>1790</v>
      </c>
      <c r="N2098">
        <v>0</v>
      </c>
      <c r="O2098">
        <v>2</v>
      </c>
      <c r="P2098">
        <v>2</v>
      </c>
      <c r="Q2098">
        <v>2</v>
      </c>
      <c r="R2098">
        <v>0</v>
      </c>
      <c r="S2098">
        <v>0</v>
      </c>
      <c r="T2098">
        <v>0</v>
      </c>
      <c r="U2098" s="50">
        <v>46273.654918981483</v>
      </c>
      <c r="V2098" s="50">
        <v>46273.654918981483</v>
      </c>
      <c r="W2098" s="51">
        <v>46273</v>
      </c>
      <c r="X2098" t="s">
        <v>1747</v>
      </c>
      <c r="Y2098" t="s">
        <v>492</v>
      </c>
    </row>
    <row r="2099" spans="1:25" ht="15" customHeight="1" x14ac:dyDescent="0.35">
      <c r="A2099">
        <v>6</v>
      </c>
      <c r="B2099" s="50">
        <v>46273.729166666657</v>
      </c>
      <c r="C2099">
        <v>11707066</v>
      </c>
      <c r="D2099">
        <v>100006740294</v>
      </c>
      <c r="E2099" t="s">
        <v>1726</v>
      </c>
      <c r="F2099">
        <v>100</v>
      </c>
      <c r="G2099" t="s">
        <v>1745</v>
      </c>
      <c r="H2099" t="s">
        <v>1760</v>
      </c>
      <c r="I2099">
        <v>5979601</v>
      </c>
      <c r="J2099">
        <v>5</v>
      </c>
      <c r="K2099" t="s">
        <v>1791</v>
      </c>
      <c r="L2099" t="s">
        <v>1792</v>
      </c>
      <c r="N2099">
        <v>0</v>
      </c>
      <c r="O2099">
        <v>2</v>
      </c>
      <c r="P2099">
        <v>2</v>
      </c>
      <c r="Q2099">
        <v>2</v>
      </c>
      <c r="R2099">
        <v>0</v>
      </c>
      <c r="S2099">
        <v>0</v>
      </c>
      <c r="T2099">
        <v>0</v>
      </c>
      <c r="U2099" s="50">
        <v>46273.654918981483</v>
      </c>
      <c r="V2099" s="50">
        <v>46273.654918981483</v>
      </c>
      <c r="W2099" s="51">
        <v>46273</v>
      </c>
      <c r="X2099" t="s">
        <v>1747</v>
      </c>
      <c r="Y2099" t="s">
        <v>492</v>
      </c>
    </row>
    <row r="2100" spans="1:25" ht="15" customHeight="1" x14ac:dyDescent="0.35">
      <c r="A2100">
        <v>6</v>
      </c>
      <c r="B2100" s="50">
        <v>46273.729166666657</v>
      </c>
      <c r="C2100">
        <v>11707067</v>
      </c>
      <c r="D2100">
        <v>100006740295</v>
      </c>
      <c r="E2100" t="s">
        <v>1726</v>
      </c>
      <c r="F2100">
        <v>100</v>
      </c>
      <c r="G2100" t="s">
        <v>1745</v>
      </c>
      <c r="H2100" t="s">
        <v>1760</v>
      </c>
      <c r="I2100">
        <v>5980101</v>
      </c>
      <c r="J2100">
        <v>3</v>
      </c>
      <c r="K2100" t="s">
        <v>1793</v>
      </c>
      <c r="L2100" t="s">
        <v>1794</v>
      </c>
      <c r="N2100">
        <v>0</v>
      </c>
      <c r="O2100">
        <v>2</v>
      </c>
      <c r="P2100">
        <v>2</v>
      </c>
      <c r="Q2100">
        <v>2</v>
      </c>
      <c r="R2100">
        <v>0</v>
      </c>
      <c r="S2100">
        <v>0</v>
      </c>
      <c r="T2100">
        <v>0</v>
      </c>
      <c r="U2100" s="50">
        <v>46273.654918981483</v>
      </c>
      <c r="V2100" s="50">
        <v>46273.654918981483</v>
      </c>
      <c r="W2100" s="51">
        <v>46273</v>
      </c>
      <c r="X2100" t="s">
        <v>1747</v>
      </c>
      <c r="Y2100" t="s">
        <v>492</v>
      </c>
    </row>
    <row r="2101" spans="1:25" ht="15" customHeight="1" x14ac:dyDescent="0.35">
      <c r="A2101">
        <v>6</v>
      </c>
      <c r="B2101" s="50">
        <v>46273.729166666657</v>
      </c>
      <c r="C2101">
        <v>11707068</v>
      </c>
      <c r="D2101">
        <v>100006740296</v>
      </c>
      <c r="E2101" t="s">
        <v>1726</v>
      </c>
      <c r="F2101">
        <v>100</v>
      </c>
      <c r="G2101" t="s">
        <v>1745</v>
      </c>
      <c r="H2101" t="s">
        <v>1760</v>
      </c>
      <c r="I2101">
        <v>5983201</v>
      </c>
      <c r="J2101">
        <v>4</v>
      </c>
      <c r="K2101" t="s">
        <v>1795</v>
      </c>
      <c r="L2101" t="s">
        <v>1796</v>
      </c>
      <c r="N2101">
        <v>0</v>
      </c>
      <c r="O2101">
        <v>2</v>
      </c>
      <c r="P2101">
        <v>2</v>
      </c>
      <c r="Q2101">
        <v>2</v>
      </c>
      <c r="R2101">
        <v>0</v>
      </c>
      <c r="S2101">
        <v>0</v>
      </c>
      <c r="T2101">
        <v>0</v>
      </c>
      <c r="U2101" s="50">
        <v>46273.654918981483</v>
      </c>
      <c r="V2101" s="50">
        <v>46273.654918981483</v>
      </c>
      <c r="W2101" s="51">
        <v>46273</v>
      </c>
      <c r="X2101" t="s">
        <v>1747</v>
      </c>
      <c r="Y2101" t="s">
        <v>492</v>
      </c>
    </row>
    <row r="2102" spans="1:25" ht="15" customHeight="1" x14ac:dyDescent="0.35">
      <c r="A2102">
        <v>6</v>
      </c>
      <c r="B2102" s="50">
        <v>46273.729166666657</v>
      </c>
      <c r="C2102">
        <v>11707069</v>
      </c>
      <c r="D2102">
        <v>100006740297</v>
      </c>
      <c r="E2102" t="s">
        <v>1726</v>
      </c>
      <c r="F2102">
        <v>100</v>
      </c>
      <c r="G2102" t="s">
        <v>1745</v>
      </c>
      <c r="H2102" t="s">
        <v>1760</v>
      </c>
      <c r="I2102">
        <v>5983301</v>
      </c>
      <c r="J2102">
        <v>3</v>
      </c>
      <c r="K2102" t="s">
        <v>1797</v>
      </c>
      <c r="L2102" t="s">
        <v>1798</v>
      </c>
      <c r="N2102">
        <v>0</v>
      </c>
      <c r="O2102">
        <v>4</v>
      </c>
      <c r="P2102">
        <v>4</v>
      </c>
      <c r="Q2102">
        <v>4</v>
      </c>
      <c r="R2102">
        <v>0</v>
      </c>
      <c r="S2102">
        <v>0</v>
      </c>
      <c r="T2102">
        <v>0</v>
      </c>
      <c r="U2102" s="50">
        <v>46273.654918981483</v>
      </c>
      <c r="V2102" s="50">
        <v>46273.654918981483</v>
      </c>
      <c r="W2102" s="51">
        <v>46273</v>
      </c>
      <c r="X2102" t="s">
        <v>1747</v>
      </c>
      <c r="Y2102" t="s">
        <v>492</v>
      </c>
    </row>
    <row r="2103" spans="1:25" ht="15" customHeight="1" x14ac:dyDescent="0.35">
      <c r="A2103">
        <v>6</v>
      </c>
      <c r="B2103" s="50">
        <v>46273.729166666657</v>
      </c>
      <c r="C2103">
        <v>11707077</v>
      </c>
      <c r="D2103">
        <v>100006740306</v>
      </c>
      <c r="E2103" t="s">
        <v>1726</v>
      </c>
      <c r="F2103">
        <v>100</v>
      </c>
      <c r="G2103" t="s">
        <v>1745</v>
      </c>
      <c r="H2103" t="s">
        <v>1760</v>
      </c>
      <c r="I2103">
        <v>5994701</v>
      </c>
      <c r="J2103">
        <v>5</v>
      </c>
      <c r="K2103" t="s">
        <v>1799</v>
      </c>
      <c r="L2103" t="s">
        <v>1800</v>
      </c>
      <c r="N2103">
        <v>0</v>
      </c>
      <c r="O2103">
        <v>4</v>
      </c>
      <c r="P2103">
        <v>4</v>
      </c>
      <c r="Q2103">
        <v>4</v>
      </c>
      <c r="R2103">
        <v>0</v>
      </c>
      <c r="S2103">
        <v>0</v>
      </c>
      <c r="T2103">
        <v>0</v>
      </c>
      <c r="U2103" s="50">
        <v>46273.654918981483</v>
      </c>
      <c r="V2103" s="50">
        <v>46273.654918981483</v>
      </c>
      <c r="W2103" s="51">
        <v>46273</v>
      </c>
      <c r="X2103" t="s">
        <v>1747</v>
      </c>
      <c r="Y2103" t="s">
        <v>492</v>
      </c>
    </row>
    <row r="2104" spans="1:25" ht="15" customHeight="1" x14ac:dyDescent="0.35">
      <c r="A2104">
        <v>6</v>
      </c>
      <c r="B2104" s="50">
        <v>46273.729166666657</v>
      </c>
      <c r="C2104">
        <v>11707078</v>
      </c>
      <c r="D2104">
        <v>100006740307</v>
      </c>
      <c r="E2104" t="s">
        <v>1726</v>
      </c>
      <c r="F2104">
        <v>100</v>
      </c>
      <c r="G2104" t="s">
        <v>1745</v>
      </c>
      <c r="H2104" t="s">
        <v>1760</v>
      </c>
      <c r="I2104">
        <v>6006301</v>
      </c>
      <c r="J2104">
        <v>3</v>
      </c>
      <c r="K2104" t="s">
        <v>1801</v>
      </c>
      <c r="L2104" t="s">
        <v>1802</v>
      </c>
      <c r="N2104">
        <v>0</v>
      </c>
      <c r="O2104">
        <v>1</v>
      </c>
      <c r="P2104">
        <v>1</v>
      </c>
      <c r="Q2104">
        <v>1</v>
      </c>
      <c r="R2104">
        <v>0</v>
      </c>
      <c r="S2104">
        <v>0</v>
      </c>
      <c r="T2104">
        <v>0</v>
      </c>
      <c r="U2104" s="50">
        <v>46273.654918981483</v>
      </c>
      <c r="V2104" s="50">
        <v>46273.654918981483</v>
      </c>
      <c r="W2104" s="51">
        <v>46273</v>
      </c>
      <c r="X2104" t="s">
        <v>1747</v>
      </c>
      <c r="Y2104" t="s">
        <v>492</v>
      </c>
    </row>
    <row r="2105" spans="1:25" ht="15" customHeight="1" x14ac:dyDescent="0.35">
      <c r="A2105">
        <v>6</v>
      </c>
      <c r="B2105" s="50">
        <v>46273.729166666657</v>
      </c>
      <c r="C2105">
        <v>11707079</v>
      </c>
      <c r="D2105">
        <v>100006740307</v>
      </c>
      <c r="E2105" t="s">
        <v>1726</v>
      </c>
      <c r="F2105">
        <v>100</v>
      </c>
      <c r="G2105" t="s">
        <v>1745</v>
      </c>
      <c r="H2105" t="s">
        <v>1760</v>
      </c>
      <c r="I2105">
        <v>6006301</v>
      </c>
      <c r="J2105">
        <v>3</v>
      </c>
      <c r="K2105" t="s">
        <v>1803</v>
      </c>
      <c r="L2105" t="s">
        <v>1804</v>
      </c>
      <c r="N2105">
        <v>0</v>
      </c>
      <c r="O2105">
        <v>1</v>
      </c>
      <c r="P2105">
        <v>1</v>
      </c>
      <c r="Q2105">
        <v>1</v>
      </c>
      <c r="R2105">
        <v>0</v>
      </c>
      <c r="S2105">
        <v>0</v>
      </c>
      <c r="T2105">
        <v>0</v>
      </c>
      <c r="U2105" s="50">
        <v>46273.654918981483</v>
      </c>
      <c r="V2105" s="50">
        <v>46273.654918981483</v>
      </c>
      <c r="W2105" s="51">
        <v>46273</v>
      </c>
      <c r="X2105" t="s">
        <v>1747</v>
      </c>
      <c r="Y2105" t="s">
        <v>492</v>
      </c>
    </row>
    <row r="2106" spans="1:25" ht="15" customHeight="1" x14ac:dyDescent="0.35">
      <c r="A2106">
        <v>6</v>
      </c>
      <c r="B2106" s="50">
        <v>46273.729166666657</v>
      </c>
      <c r="C2106">
        <v>11707080</v>
      </c>
      <c r="D2106">
        <v>100006740307</v>
      </c>
      <c r="E2106" t="s">
        <v>1726</v>
      </c>
      <c r="F2106">
        <v>100</v>
      </c>
      <c r="G2106" t="s">
        <v>1745</v>
      </c>
      <c r="H2106" t="s">
        <v>1760</v>
      </c>
      <c r="I2106">
        <v>6006301</v>
      </c>
      <c r="J2106">
        <v>3</v>
      </c>
      <c r="K2106" t="s">
        <v>1805</v>
      </c>
      <c r="L2106" t="s">
        <v>1806</v>
      </c>
      <c r="N2106">
        <v>0</v>
      </c>
      <c r="O2106">
        <v>1</v>
      </c>
      <c r="P2106">
        <v>1</v>
      </c>
      <c r="Q2106">
        <v>1</v>
      </c>
      <c r="R2106">
        <v>0</v>
      </c>
      <c r="S2106">
        <v>0</v>
      </c>
      <c r="T2106">
        <v>0</v>
      </c>
      <c r="U2106" s="50">
        <v>46273.654918981483</v>
      </c>
      <c r="V2106" s="50">
        <v>46273.654918981483</v>
      </c>
      <c r="W2106" s="51">
        <v>46273</v>
      </c>
      <c r="X2106" t="s">
        <v>1747</v>
      </c>
      <c r="Y2106" t="s">
        <v>492</v>
      </c>
    </row>
    <row r="2107" spans="1:25" ht="15" customHeight="1" x14ac:dyDescent="0.35">
      <c r="A2107">
        <v>6</v>
      </c>
      <c r="B2107" s="50">
        <v>46273.729166666657</v>
      </c>
      <c r="C2107">
        <v>11707081</v>
      </c>
      <c r="D2107">
        <v>100006740307</v>
      </c>
      <c r="E2107" t="s">
        <v>1726</v>
      </c>
      <c r="F2107">
        <v>100</v>
      </c>
      <c r="G2107" t="s">
        <v>1745</v>
      </c>
      <c r="H2107" t="s">
        <v>1760</v>
      </c>
      <c r="I2107">
        <v>6006301</v>
      </c>
      <c r="J2107">
        <v>3</v>
      </c>
      <c r="K2107" t="s">
        <v>1807</v>
      </c>
      <c r="L2107" t="s">
        <v>1808</v>
      </c>
      <c r="N2107">
        <v>0</v>
      </c>
      <c r="O2107">
        <v>1</v>
      </c>
      <c r="P2107">
        <v>1</v>
      </c>
      <c r="Q2107">
        <v>1</v>
      </c>
      <c r="R2107">
        <v>0</v>
      </c>
      <c r="S2107">
        <v>0</v>
      </c>
      <c r="T2107">
        <v>0</v>
      </c>
      <c r="U2107" s="50">
        <v>46273.654918981483</v>
      </c>
      <c r="V2107" s="50">
        <v>46273.654918981483</v>
      </c>
      <c r="W2107" s="51">
        <v>46273</v>
      </c>
      <c r="X2107" t="s">
        <v>1747</v>
      </c>
      <c r="Y2107" t="s">
        <v>492</v>
      </c>
    </row>
    <row r="2108" spans="1:25" ht="15" customHeight="1" x14ac:dyDescent="0.35">
      <c r="A2108">
        <v>6</v>
      </c>
      <c r="B2108" s="50">
        <v>46273.729166666657</v>
      </c>
      <c r="C2108">
        <v>11707082</v>
      </c>
      <c r="D2108">
        <v>100006740307</v>
      </c>
      <c r="E2108" t="s">
        <v>1726</v>
      </c>
      <c r="F2108">
        <v>100</v>
      </c>
      <c r="G2108" t="s">
        <v>1745</v>
      </c>
      <c r="H2108" t="s">
        <v>1760</v>
      </c>
      <c r="I2108">
        <v>6006301</v>
      </c>
      <c r="J2108">
        <v>3</v>
      </c>
      <c r="K2108" t="s">
        <v>1785</v>
      </c>
      <c r="L2108" t="s">
        <v>1786</v>
      </c>
      <c r="N2108">
        <v>0</v>
      </c>
      <c r="O2108">
        <v>1</v>
      </c>
      <c r="P2108">
        <v>1</v>
      </c>
      <c r="Q2108">
        <v>1</v>
      </c>
      <c r="R2108">
        <v>0</v>
      </c>
      <c r="S2108">
        <v>0</v>
      </c>
      <c r="T2108">
        <v>0</v>
      </c>
      <c r="U2108" s="50">
        <v>46273.654918981483</v>
      </c>
      <c r="V2108" s="50">
        <v>46273.654918981483</v>
      </c>
      <c r="W2108" s="51">
        <v>46273</v>
      </c>
      <c r="X2108" t="s">
        <v>1747</v>
      </c>
      <c r="Y2108" t="s">
        <v>492</v>
      </c>
    </row>
    <row r="2109" spans="1:25" ht="15" customHeight="1" x14ac:dyDescent="0.35">
      <c r="A2109">
        <v>6</v>
      </c>
      <c r="B2109" s="50">
        <v>46273.729166666657</v>
      </c>
      <c r="C2109">
        <v>11707083</v>
      </c>
      <c r="D2109">
        <v>100006740307</v>
      </c>
      <c r="E2109" t="s">
        <v>1726</v>
      </c>
      <c r="F2109">
        <v>100</v>
      </c>
      <c r="G2109" t="s">
        <v>1745</v>
      </c>
      <c r="H2109" t="s">
        <v>1760</v>
      </c>
      <c r="I2109">
        <v>6006301</v>
      </c>
      <c r="J2109">
        <v>3</v>
      </c>
      <c r="K2109" t="s">
        <v>1809</v>
      </c>
      <c r="L2109" t="s">
        <v>1810</v>
      </c>
      <c r="N2109">
        <v>0</v>
      </c>
      <c r="O2109">
        <v>1</v>
      </c>
      <c r="P2109">
        <v>1</v>
      </c>
      <c r="Q2109">
        <v>1</v>
      </c>
      <c r="R2109">
        <v>0</v>
      </c>
      <c r="S2109">
        <v>0</v>
      </c>
      <c r="T2109">
        <v>0</v>
      </c>
      <c r="U2109" s="50">
        <v>46273.654918981483</v>
      </c>
      <c r="V2109" s="50">
        <v>46273.654918981483</v>
      </c>
      <c r="W2109" s="51">
        <v>46273</v>
      </c>
      <c r="X2109" t="s">
        <v>1747</v>
      </c>
      <c r="Y2109" t="s">
        <v>492</v>
      </c>
    </row>
    <row r="2110" spans="1:25" ht="15" customHeight="1" x14ac:dyDescent="0.35">
      <c r="A2110">
        <v>6</v>
      </c>
      <c r="B2110" s="50">
        <v>46273.729166666657</v>
      </c>
      <c r="C2110">
        <v>11707090</v>
      </c>
      <c r="D2110">
        <v>100006740315</v>
      </c>
      <c r="E2110" t="s">
        <v>1726</v>
      </c>
      <c r="F2110">
        <v>100</v>
      </c>
      <c r="G2110" t="s">
        <v>1745</v>
      </c>
      <c r="H2110" t="s">
        <v>1760</v>
      </c>
      <c r="I2110">
        <v>5951901</v>
      </c>
      <c r="J2110">
        <v>5</v>
      </c>
      <c r="K2110" t="s">
        <v>1811</v>
      </c>
      <c r="L2110" t="s">
        <v>1812</v>
      </c>
      <c r="N2110">
        <v>0</v>
      </c>
      <c r="O2110">
        <v>1</v>
      </c>
      <c r="P2110">
        <v>1</v>
      </c>
      <c r="Q2110">
        <v>1</v>
      </c>
      <c r="R2110">
        <v>0</v>
      </c>
      <c r="S2110">
        <v>0</v>
      </c>
      <c r="T2110">
        <v>0</v>
      </c>
      <c r="U2110" s="50">
        <v>46273.654930555553</v>
      </c>
      <c r="V2110" s="50">
        <v>46273.654930555553</v>
      </c>
      <c r="W2110" s="51">
        <v>46273</v>
      </c>
      <c r="X2110" t="s">
        <v>1747</v>
      </c>
      <c r="Y2110" t="s">
        <v>492</v>
      </c>
    </row>
    <row r="2111" spans="1:25" ht="15" customHeight="1" x14ac:dyDescent="0.35">
      <c r="A2111">
        <v>6</v>
      </c>
      <c r="B2111" s="50">
        <v>46273.729166666657</v>
      </c>
      <c r="C2111">
        <v>11707091</v>
      </c>
      <c r="D2111">
        <v>100006740316</v>
      </c>
      <c r="E2111" t="s">
        <v>1726</v>
      </c>
      <c r="F2111">
        <v>100</v>
      </c>
      <c r="G2111" t="s">
        <v>1745</v>
      </c>
      <c r="H2111" t="s">
        <v>1760</v>
      </c>
      <c r="I2111">
        <v>5982901</v>
      </c>
      <c r="J2111">
        <v>4</v>
      </c>
      <c r="K2111" t="s">
        <v>1813</v>
      </c>
      <c r="L2111" t="s">
        <v>1814</v>
      </c>
      <c r="N2111">
        <v>0</v>
      </c>
      <c r="O2111">
        <v>3</v>
      </c>
      <c r="P2111">
        <v>3</v>
      </c>
      <c r="Q2111">
        <v>3</v>
      </c>
      <c r="R2111">
        <v>0</v>
      </c>
      <c r="S2111">
        <v>0</v>
      </c>
      <c r="T2111">
        <v>0</v>
      </c>
      <c r="U2111" s="50">
        <v>46273.654930555553</v>
      </c>
      <c r="V2111" s="50">
        <v>46273.654930555553</v>
      </c>
      <c r="W2111" s="51">
        <v>46273</v>
      </c>
      <c r="X2111" t="s">
        <v>1747</v>
      </c>
      <c r="Y2111" t="s">
        <v>492</v>
      </c>
    </row>
    <row r="2112" spans="1:25" ht="15" customHeight="1" x14ac:dyDescent="0.35">
      <c r="A2112">
        <v>6</v>
      </c>
      <c r="B2112" s="50">
        <v>46273.729166666657</v>
      </c>
      <c r="C2112">
        <v>11707092</v>
      </c>
      <c r="D2112">
        <v>100006740316</v>
      </c>
      <c r="E2112" t="s">
        <v>1726</v>
      </c>
      <c r="F2112">
        <v>100</v>
      </c>
      <c r="G2112" t="s">
        <v>1745</v>
      </c>
      <c r="H2112" t="s">
        <v>1760</v>
      </c>
      <c r="I2112">
        <v>5982901</v>
      </c>
      <c r="J2112">
        <v>4</v>
      </c>
      <c r="K2112" t="s">
        <v>1815</v>
      </c>
      <c r="L2112" t="s">
        <v>1816</v>
      </c>
      <c r="N2112">
        <v>0</v>
      </c>
      <c r="O2112">
        <v>3</v>
      </c>
      <c r="P2112">
        <v>3</v>
      </c>
      <c r="Q2112">
        <v>3</v>
      </c>
      <c r="R2112">
        <v>0</v>
      </c>
      <c r="S2112">
        <v>0</v>
      </c>
      <c r="T2112">
        <v>0</v>
      </c>
      <c r="U2112" s="50">
        <v>46273.654930555553</v>
      </c>
      <c r="V2112" s="50">
        <v>46273.654930555553</v>
      </c>
      <c r="W2112" s="51">
        <v>46273</v>
      </c>
      <c r="X2112" t="s">
        <v>1747</v>
      </c>
      <c r="Y2112" t="s">
        <v>492</v>
      </c>
    </row>
    <row r="2113" spans="1:25" ht="15" customHeight="1" x14ac:dyDescent="0.35">
      <c r="A2113">
        <v>6</v>
      </c>
      <c r="B2113" s="50">
        <v>46273.729166666657</v>
      </c>
      <c r="C2113">
        <v>11707094</v>
      </c>
      <c r="D2113">
        <v>100006740319</v>
      </c>
      <c r="E2113" t="s">
        <v>1726</v>
      </c>
      <c r="F2113">
        <v>100</v>
      </c>
      <c r="G2113" t="s">
        <v>1745</v>
      </c>
      <c r="H2113" t="s">
        <v>1760</v>
      </c>
      <c r="I2113">
        <v>5990501</v>
      </c>
      <c r="J2113">
        <v>4</v>
      </c>
      <c r="K2113" t="s">
        <v>1817</v>
      </c>
      <c r="L2113" t="s">
        <v>1818</v>
      </c>
      <c r="N2113">
        <v>0</v>
      </c>
      <c r="O2113">
        <v>1</v>
      </c>
      <c r="P2113">
        <v>1</v>
      </c>
      <c r="Q2113">
        <v>1</v>
      </c>
      <c r="R2113">
        <v>0</v>
      </c>
      <c r="S2113">
        <v>0</v>
      </c>
      <c r="T2113">
        <v>0</v>
      </c>
      <c r="U2113" s="50">
        <v>46273.654942129629</v>
      </c>
      <c r="V2113" s="50">
        <v>46273.654942129629</v>
      </c>
      <c r="W2113" s="51">
        <v>46273</v>
      </c>
      <c r="X2113" t="s">
        <v>1747</v>
      </c>
      <c r="Y2113" t="s">
        <v>492</v>
      </c>
    </row>
    <row r="2114" spans="1:25" ht="15" customHeight="1" x14ac:dyDescent="0.35">
      <c r="A2114">
        <v>6</v>
      </c>
      <c r="B2114" s="50">
        <v>46273.729166666657</v>
      </c>
      <c r="C2114">
        <v>11707103</v>
      </c>
      <c r="D2114">
        <v>100006740326</v>
      </c>
      <c r="E2114" t="s">
        <v>1726</v>
      </c>
      <c r="F2114">
        <v>100</v>
      </c>
      <c r="G2114" t="s">
        <v>1745</v>
      </c>
      <c r="H2114" t="s">
        <v>1760</v>
      </c>
      <c r="I2114">
        <v>5995401</v>
      </c>
      <c r="J2114">
        <v>4</v>
      </c>
      <c r="K2114" t="s">
        <v>1819</v>
      </c>
      <c r="L2114" t="s">
        <v>1820</v>
      </c>
      <c r="N2114">
        <v>0</v>
      </c>
      <c r="O2114">
        <v>1</v>
      </c>
      <c r="P2114">
        <v>1</v>
      </c>
      <c r="Q2114">
        <v>1</v>
      </c>
      <c r="R2114">
        <v>0</v>
      </c>
      <c r="S2114">
        <v>0</v>
      </c>
      <c r="T2114">
        <v>0</v>
      </c>
      <c r="U2114" s="50">
        <v>46273.654953703714</v>
      </c>
      <c r="V2114" s="50">
        <v>46273.654953703714</v>
      </c>
      <c r="W2114" s="51">
        <v>46273</v>
      </c>
      <c r="X2114" t="s">
        <v>1747</v>
      </c>
      <c r="Y2114" t="s">
        <v>492</v>
      </c>
    </row>
    <row r="2115" spans="1:25" ht="15" customHeight="1" x14ac:dyDescent="0.35">
      <c r="A2115">
        <v>6</v>
      </c>
      <c r="B2115" s="50">
        <v>46273.729166666657</v>
      </c>
      <c r="C2115">
        <v>11707104</v>
      </c>
      <c r="D2115">
        <v>100006740327</v>
      </c>
      <c r="E2115" t="s">
        <v>1726</v>
      </c>
      <c r="F2115">
        <v>100</v>
      </c>
      <c r="G2115" t="s">
        <v>1745</v>
      </c>
      <c r="H2115" t="s">
        <v>1760</v>
      </c>
      <c r="I2115">
        <v>5999801</v>
      </c>
      <c r="J2115">
        <v>5</v>
      </c>
      <c r="K2115" t="s">
        <v>1821</v>
      </c>
      <c r="L2115" t="s">
        <v>1822</v>
      </c>
      <c r="N2115">
        <v>0</v>
      </c>
      <c r="O2115">
        <v>2</v>
      </c>
      <c r="P2115">
        <v>2</v>
      </c>
      <c r="Q2115">
        <v>2</v>
      </c>
      <c r="R2115">
        <v>0</v>
      </c>
      <c r="S2115">
        <v>0</v>
      </c>
      <c r="T2115">
        <v>0</v>
      </c>
      <c r="U2115" s="50">
        <v>46273.654953703714</v>
      </c>
      <c r="V2115" s="50">
        <v>46273.654953703714</v>
      </c>
      <c r="W2115" s="51">
        <v>46273</v>
      </c>
      <c r="X2115" t="s">
        <v>1747</v>
      </c>
      <c r="Y2115" t="s">
        <v>492</v>
      </c>
    </row>
    <row r="2116" spans="1:25" ht="15" customHeight="1" x14ac:dyDescent="0.35">
      <c r="A2116">
        <v>6</v>
      </c>
      <c r="B2116" s="50">
        <v>46273.729166666657</v>
      </c>
      <c r="C2116">
        <v>11707118</v>
      </c>
      <c r="D2116">
        <v>100006740344</v>
      </c>
      <c r="E2116" t="s">
        <v>1726</v>
      </c>
      <c r="F2116">
        <v>100</v>
      </c>
      <c r="G2116" t="s">
        <v>1745</v>
      </c>
      <c r="H2116" t="s">
        <v>1760</v>
      </c>
      <c r="I2116">
        <v>5997501</v>
      </c>
      <c r="J2116">
        <v>4</v>
      </c>
      <c r="K2116" t="s">
        <v>1823</v>
      </c>
      <c r="L2116" t="s">
        <v>1824</v>
      </c>
      <c r="N2116">
        <v>0</v>
      </c>
      <c r="O2116">
        <v>1</v>
      </c>
      <c r="P2116">
        <v>1</v>
      </c>
      <c r="Q2116">
        <v>1</v>
      </c>
      <c r="R2116">
        <v>0</v>
      </c>
      <c r="S2116">
        <v>0</v>
      </c>
      <c r="T2116">
        <v>0</v>
      </c>
      <c r="U2116" s="50">
        <v>46273.654965277783</v>
      </c>
      <c r="V2116" s="50">
        <v>46273.654965277783</v>
      </c>
      <c r="W2116" s="51">
        <v>46273</v>
      </c>
      <c r="X2116" t="s">
        <v>1747</v>
      </c>
      <c r="Y2116" t="s">
        <v>492</v>
      </c>
    </row>
    <row r="2117" spans="1:25" ht="15" customHeight="1" x14ac:dyDescent="0.35">
      <c r="A2117">
        <v>6</v>
      </c>
      <c r="B2117" s="50">
        <v>46273.729166666657</v>
      </c>
      <c r="C2117">
        <v>11707119</v>
      </c>
      <c r="D2117">
        <v>100006740345</v>
      </c>
      <c r="E2117" t="s">
        <v>1726</v>
      </c>
      <c r="F2117">
        <v>100</v>
      </c>
      <c r="G2117" t="s">
        <v>1745</v>
      </c>
      <c r="H2117" t="s">
        <v>1760</v>
      </c>
      <c r="I2117">
        <v>5998401</v>
      </c>
      <c r="J2117">
        <v>4</v>
      </c>
      <c r="K2117" t="s">
        <v>1825</v>
      </c>
      <c r="L2117" t="s">
        <v>1826</v>
      </c>
      <c r="N2117">
        <v>0</v>
      </c>
      <c r="O2117">
        <v>1</v>
      </c>
      <c r="P2117">
        <v>1</v>
      </c>
      <c r="Q2117">
        <v>1</v>
      </c>
      <c r="R2117">
        <v>0</v>
      </c>
      <c r="S2117">
        <v>0</v>
      </c>
      <c r="T2117">
        <v>0</v>
      </c>
      <c r="U2117" s="50">
        <v>46273.654965277783</v>
      </c>
      <c r="V2117" s="50">
        <v>46273.654965277783</v>
      </c>
      <c r="W2117" s="51">
        <v>46273</v>
      </c>
      <c r="X2117" t="s">
        <v>1747</v>
      </c>
      <c r="Y2117" t="s">
        <v>492</v>
      </c>
    </row>
    <row r="2118" spans="1:25" ht="15" customHeight="1" x14ac:dyDescent="0.35">
      <c r="A2118">
        <v>6</v>
      </c>
      <c r="B2118" s="50">
        <v>46273.729166666657</v>
      </c>
      <c r="C2118">
        <v>11707132</v>
      </c>
      <c r="D2118">
        <v>100006740362</v>
      </c>
      <c r="E2118" t="s">
        <v>1726</v>
      </c>
      <c r="F2118">
        <v>100</v>
      </c>
      <c r="G2118" t="s">
        <v>1745</v>
      </c>
      <c r="H2118" t="s">
        <v>1760</v>
      </c>
      <c r="I2118">
        <v>5998801</v>
      </c>
      <c r="J2118">
        <v>4</v>
      </c>
      <c r="K2118" t="s">
        <v>1827</v>
      </c>
      <c r="L2118" t="s">
        <v>1828</v>
      </c>
      <c r="N2118">
        <v>0</v>
      </c>
      <c r="O2118">
        <v>1</v>
      </c>
      <c r="P2118">
        <v>1</v>
      </c>
      <c r="Q2118">
        <v>1</v>
      </c>
      <c r="R2118">
        <v>0</v>
      </c>
      <c r="S2118">
        <v>0</v>
      </c>
      <c r="T2118">
        <v>0</v>
      </c>
      <c r="U2118" s="50">
        <v>46273.654965277783</v>
      </c>
      <c r="V2118" s="50">
        <v>46273.654965277783</v>
      </c>
      <c r="W2118" s="51">
        <v>46273</v>
      </c>
      <c r="X2118" t="s">
        <v>1747</v>
      </c>
      <c r="Y2118" t="s">
        <v>492</v>
      </c>
    </row>
    <row r="2119" spans="1:25" ht="15" customHeight="1" x14ac:dyDescent="0.35">
      <c r="A2119">
        <v>6</v>
      </c>
      <c r="B2119" s="50">
        <v>46273.729166666657</v>
      </c>
      <c r="C2119">
        <v>11707133</v>
      </c>
      <c r="D2119">
        <v>100006740362</v>
      </c>
      <c r="E2119" t="s">
        <v>1726</v>
      </c>
      <c r="F2119">
        <v>100</v>
      </c>
      <c r="G2119" t="s">
        <v>1745</v>
      </c>
      <c r="H2119" t="s">
        <v>1760</v>
      </c>
      <c r="I2119">
        <v>5998801</v>
      </c>
      <c r="J2119">
        <v>4</v>
      </c>
      <c r="K2119" t="s">
        <v>1829</v>
      </c>
      <c r="L2119" t="s">
        <v>1830</v>
      </c>
      <c r="N2119">
        <v>0</v>
      </c>
      <c r="O2119">
        <v>1</v>
      </c>
      <c r="P2119">
        <v>1</v>
      </c>
      <c r="Q2119">
        <v>1</v>
      </c>
      <c r="R2119">
        <v>0</v>
      </c>
      <c r="S2119">
        <v>0</v>
      </c>
      <c r="T2119">
        <v>0</v>
      </c>
      <c r="U2119" s="50">
        <v>46273.654965277783</v>
      </c>
      <c r="V2119" s="50">
        <v>46273.654965277783</v>
      </c>
      <c r="W2119" s="51">
        <v>46273</v>
      </c>
      <c r="X2119" t="s">
        <v>1747</v>
      </c>
      <c r="Y2119" t="s">
        <v>492</v>
      </c>
    </row>
    <row r="2120" spans="1:25" ht="15" customHeight="1" x14ac:dyDescent="0.35">
      <c r="A2120">
        <v>6</v>
      </c>
      <c r="B2120" s="50">
        <v>46273.729166666657</v>
      </c>
      <c r="C2120">
        <v>11707134</v>
      </c>
      <c r="D2120">
        <v>100006740363</v>
      </c>
      <c r="E2120" t="s">
        <v>1726</v>
      </c>
      <c r="F2120">
        <v>100</v>
      </c>
      <c r="G2120" t="s">
        <v>1745</v>
      </c>
      <c r="H2120" t="s">
        <v>1760</v>
      </c>
      <c r="I2120">
        <v>6003501</v>
      </c>
      <c r="J2120">
        <v>4</v>
      </c>
      <c r="K2120" t="s">
        <v>1831</v>
      </c>
      <c r="L2120" t="s">
        <v>1832</v>
      </c>
      <c r="N2120">
        <v>0</v>
      </c>
      <c r="O2120">
        <v>1</v>
      </c>
      <c r="P2120">
        <v>1</v>
      </c>
      <c r="Q2120">
        <v>1</v>
      </c>
      <c r="R2120">
        <v>0</v>
      </c>
      <c r="S2120">
        <v>0</v>
      </c>
      <c r="T2120">
        <v>0</v>
      </c>
      <c r="U2120" s="50">
        <v>46273.654965277783</v>
      </c>
      <c r="V2120" s="50">
        <v>46273.654965277783</v>
      </c>
      <c r="W2120" s="51">
        <v>46273</v>
      </c>
      <c r="X2120" t="s">
        <v>1747</v>
      </c>
      <c r="Y2120" t="s">
        <v>492</v>
      </c>
    </row>
    <row r="2121" spans="1:25" ht="15" customHeight="1" x14ac:dyDescent="0.35">
      <c r="A2121">
        <v>6</v>
      </c>
      <c r="B2121" s="50">
        <v>46273.729166666657</v>
      </c>
      <c r="C2121">
        <v>11707135</v>
      </c>
      <c r="D2121">
        <v>100006740364</v>
      </c>
      <c r="E2121" t="s">
        <v>1726</v>
      </c>
      <c r="F2121">
        <v>100</v>
      </c>
      <c r="G2121" t="s">
        <v>1745</v>
      </c>
      <c r="H2121" t="s">
        <v>1760</v>
      </c>
      <c r="I2121">
        <v>6010501</v>
      </c>
      <c r="J2121">
        <v>5</v>
      </c>
      <c r="K2121" t="s">
        <v>1799</v>
      </c>
      <c r="L2121" t="s">
        <v>1800</v>
      </c>
      <c r="N2121">
        <v>0</v>
      </c>
      <c r="O2121">
        <v>2</v>
      </c>
      <c r="P2121">
        <v>2</v>
      </c>
      <c r="Q2121">
        <v>2</v>
      </c>
      <c r="R2121">
        <v>0</v>
      </c>
      <c r="S2121">
        <v>0</v>
      </c>
      <c r="T2121">
        <v>0</v>
      </c>
      <c r="U2121" s="50">
        <v>46273.654965277783</v>
      </c>
      <c r="V2121" s="50">
        <v>46273.654965277783</v>
      </c>
      <c r="W2121" s="51">
        <v>46273</v>
      </c>
      <c r="X2121" t="s">
        <v>1747</v>
      </c>
      <c r="Y2121" t="s">
        <v>492</v>
      </c>
    </row>
    <row r="2122" spans="1:25" ht="15" customHeight="1" x14ac:dyDescent="0.35">
      <c r="A2122">
        <v>6</v>
      </c>
      <c r="B2122" s="50">
        <v>46273.729166666657</v>
      </c>
      <c r="C2122">
        <v>11707169</v>
      </c>
      <c r="D2122">
        <v>100006740372</v>
      </c>
      <c r="E2122" t="s">
        <v>1726</v>
      </c>
      <c r="F2122">
        <v>100</v>
      </c>
      <c r="G2122" t="s">
        <v>1745</v>
      </c>
      <c r="H2122" t="s">
        <v>1760</v>
      </c>
      <c r="I2122">
        <v>5987801</v>
      </c>
      <c r="J2122">
        <v>4</v>
      </c>
      <c r="K2122" t="s">
        <v>1795</v>
      </c>
      <c r="L2122" t="s">
        <v>1796</v>
      </c>
      <c r="N2122">
        <v>0</v>
      </c>
      <c r="O2122">
        <v>6</v>
      </c>
      <c r="P2122">
        <v>6</v>
      </c>
      <c r="Q2122">
        <v>6</v>
      </c>
      <c r="R2122">
        <v>0</v>
      </c>
      <c r="S2122">
        <v>0</v>
      </c>
      <c r="T2122">
        <v>0</v>
      </c>
      <c r="U2122" s="50">
        <v>46273.654976851853</v>
      </c>
      <c r="V2122" s="50">
        <v>46273.654976851853</v>
      </c>
      <c r="W2122" s="51">
        <v>46273</v>
      </c>
      <c r="X2122" t="s">
        <v>1747</v>
      </c>
      <c r="Y2122" t="s">
        <v>492</v>
      </c>
    </row>
    <row r="2123" spans="1:25" ht="15" customHeight="1" x14ac:dyDescent="0.35">
      <c r="A2123">
        <v>6</v>
      </c>
      <c r="B2123" s="50">
        <v>46273.729166666657</v>
      </c>
      <c r="C2123">
        <v>11707170</v>
      </c>
      <c r="D2123">
        <v>100006740373</v>
      </c>
      <c r="E2123" t="s">
        <v>1726</v>
      </c>
      <c r="F2123">
        <v>100</v>
      </c>
      <c r="G2123" t="s">
        <v>1745</v>
      </c>
      <c r="H2123" t="s">
        <v>1760</v>
      </c>
      <c r="I2123">
        <v>6002001</v>
      </c>
      <c r="J2123">
        <v>4</v>
      </c>
      <c r="K2123" t="s">
        <v>1833</v>
      </c>
      <c r="L2123" t="s">
        <v>1834</v>
      </c>
      <c r="N2123">
        <v>0</v>
      </c>
      <c r="O2123">
        <v>3</v>
      </c>
      <c r="P2123">
        <v>3</v>
      </c>
      <c r="Q2123">
        <v>3</v>
      </c>
      <c r="R2123">
        <v>0</v>
      </c>
      <c r="S2123">
        <v>0</v>
      </c>
      <c r="T2123">
        <v>0</v>
      </c>
      <c r="U2123" s="50">
        <v>46273.654976851853</v>
      </c>
      <c r="V2123" s="50">
        <v>46273.654976851853</v>
      </c>
      <c r="W2123" s="51">
        <v>46273</v>
      </c>
      <c r="X2123" t="s">
        <v>1747</v>
      </c>
      <c r="Y2123" t="s">
        <v>492</v>
      </c>
    </row>
    <row r="2124" spans="1:25" ht="15" customHeight="1" x14ac:dyDescent="0.35">
      <c r="A2124">
        <v>6</v>
      </c>
      <c r="B2124" s="50">
        <v>46273.729166666657</v>
      </c>
      <c r="C2124">
        <v>11707176</v>
      </c>
      <c r="D2124">
        <v>100006740379</v>
      </c>
      <c r="E2124" t="s">
        <v>1726</v>
      </c>
      <c r="F2124">
        <v>100</v>
      </c>
      <c r="G2124" t="s">
        <v>1745</v>
      </c>
      <c r="H2124" t="s">
        <v>1760</v>
      </c>
      <c r="I2124">
        <v>5966701</v>
      </c>
      <c r="J2124">
        <v>3</v>
      </c>
      <c r="K2124" t="s">
        <v>1835</v>
      </c>
      <c r="L2124" t="s">
        <v>1836</v>
      </c>
      <c r="N2124">
        <v>0</v>
      </c>
      <c r="O2124">
        <v>1</v>
      </c>
      <c r="P2124">
        <v>1</v>
      </c>
      <c r="Q2124">
        <v>1</v>
      </c>
      <c r="R2124">
        <v>0</v>
      </c>
      <c r="S2124">
        <v>0</v>
      </c>
      <c r="T2124">
        <v>0</v>
      </c>
      <c r="U2124" s="50">
        <v>46273.654988425929</v>
      </c>
      <c r="V2124" s="50">
        <v>46273.654988425929</v>
      </c>
      <c r="W2124" s="51">
        <v>46273</v>
      </c>
      <c r="X2124" t="s">
        <v>1747</v>
      </c>
      <c r="Y2124" t="s">
        <v>492</v>
      </c>
    </row>
    <row r="2125" spans="1:25" ht="15" customHeight="1" x14ac:dyDescent="0.35">
      <c r="A2125">
        <v>6</v>
      </c>
      <c r="B2125" s="50">
        <v>46273.729166666657</v>
      </c>
      <c r="C2125">
        <v>11707177</v>
      </c>
      <c r="D2125">
        <v>100006740380</v>
      </c>
      <c r="E2125" t="s">
        <v>1726</v>
      </c>
      <c r="F2125">
        <v>100</v>
      </c>
      <c r="G2125" t="s">
        <v>1745</v>
      </c>
      <c r="H2125" t="s">
        <v>1760</v>
      </c>
      <c r="I2125">
        <v>5991801</v>
      </c>
      <c r="J2125">
        <v>4</v>
      </c>
      <c r="K2125" t="s">
        <v>1837</v>
      </c>
      <c r="L2125" t="s">
        <v>1838</v>
      </c>
      <c r="N2125">
        <v>0</v>
      </c>
      <c r="O2125">
        <v>4</v>
      </c>
      <c r="P2125">
        <v>4</v>
      </c>
      <c r="Q2125">
        <v>4</v>
      </c>
      <c r="R2125">
        <v>0</v>
      </c>
      <c r="S2125">
        <v>0</v>
      </c>
      <c r="T2125">
        <v>0</v>
      </c>
      <c r="U2125" s="50">
        <v>46273.654988425929</v>
      </c>
      <c r="V2125" s="50">
        <v>46273.654988425929</v>
      </c>
      <c r="W2125" s="51">
        <v>46273</v>
      </c>
      <c r="X2125" t="s">
        <v>1747</v>
      </c>
      <c r="Y2125" t="s">
        <v>492</v>
      </c>
    </row>
    <row r="2126" spans="1:25" ht="15" customHeight="1" x14ac:dyDescent="0.35">
      <c r="A2126">
        <v>6</v>
      </c>
      <c r="B2126" s="50">
        <v>46273.729166666657</v>
      </c>
      <c r="C2126">
        <v>11707195</v>
      </c>
      <c r="D2126">
        <v>100006740397</v>
      </c>
      <c r="E2126" t="s">
        <v>1726</v>
      </c>
      <c r="F2126">
        <v>100</v>
      </c>
      <c r="G2126" t="s">
        <v>1745</v>
      </c>
      <c r="H2126" t="s">
        <v>1760</v>
      </c>
      <c r="I2126">
        <v>5979401</v>
      </c>
      <c r="J2126">
        <v>4</v>
      </c>
      <c r="K2126" t="s">
        <v>1839</v>
      </c>
      <c r="L2126" t="s">
        <v>1840</v>
      </c>
      <c r="N2126">
        <v>0</v>
      </c>
      <c r="O2126">
        <v>1</v>
      </c>
      <c r="P2126">
        <v>1</v>
      </c>
      <c r="Q2126">
        <v>1</v>
      </c>
      <c r="R2126">
        <v>0</v>
      </c>
      <c r="S2126">
        <v>0</v>
      </c>
      <c r="T2126">
        <v>0</v>
      </c>
      <c r="U2126" s="50">
        <v>46273.654999999999</v>
      </c>
      <c r="V2126" s="50">
        <v>46273.654999999999</v>
      </c>
      <c r="W2126" s="51">
        <v>46273</v>
      </c>
      <c r="X2126" t="s">
        <v>1747</v>
      </c>
      <c r="Y2126" t="s">
        <v>492</v>
      </c>
    </row>
    <row r="2127" spans="1:25" ht="15" customHeight="1" x14ac:dyDescent="0.35">
      <c r="A2127">
        <v>6</v>
      </c>
      <c r="B2127" s="50">
        <v>46273.729166666657</v>
      </c>
      <c r="C2127">
        <v>11707202</v>
      </c>
      <c r="D2127">
        <v>100006740401</v>
      </c>
      <c r="E2127" t="s">
        <v>1726</v>
      </c>
      <c r="F2127">
        <v>100</v>
      </c>
      <c r="G2127" t="s">
        <v>1745</v>
      </c>
      <c r="H2127" t="s">
        <v>1760</v>
      </c>
      <c r="I2127">
        <v>5953201</v>
      </c>
      <c r="J2127">
        <v>4</v>
      </c>
      <c r="K2127" t="s">
        <v>1817</v>
      </c>
      <c r="L2127" t="s">
        <v>1818</v>
      </c>
      <c r="N2127">
        <v>0</v>
      </c>
      <c r="O2127">
        <v>3</v>
      </c>
      <c r="P2127">
        <v>3</v>
      </c>
      <c r="Q2127">
        <v>3</v>
      </c>
      <c r="R2127">
        <v>0</v>
      </c>
      <c r="S2127">
        <v>0</v>
      </c>
      <c r="T2127">
        <v>0</v>
      </c>
      <c r="U2127" s="50">
        <v>46273.655011574083</v>
      </c>
      <c r="V2127" s="50">
        <v>46273.655011574083</v>
      </c>
      <c r="W2127" s="51">
        <v>46273</v>
      </c>
      <c r="X2127" t="s">
        <v>1747</v>
      </c>
      <c r="Y2127" t="s">
        <v>492</v>
      </c>
    </row>
    <row r="2128" spans="1:25" ht="15" customHeight="1" x14ac:dyDescent="0.35">
      <c r="A2128">
        <v>6</v>
      </c>
      <c r="B2128" s="50">
        <v>46273.729166666657</v>
      </c>
      <c r="C2128">
        <v>11707203</v>
      </c>
      <c r="D2128">
        <v>100006740402</v>
      </c>
      <c r="E2128" t="s">
        <v>1726</v>
      </c>
      <c r="F2128">
        <v>100</v>
      </c>
      <c r="G2128" t="s">
        <v>1745</v>
      </c>
      <c r="H2128" t="s">
        <v>1760</v>
      </c>
      <c r="I2128">
        <v>5967701</v>
      </c>
      <c r="J2128">
        <v>3</v>
      </c>
      <c r="K2128" t="s">
        <v>1841</v>
      </c>
      <c r="L2128" t="s">
        <v>1842</v>
      </c>
      <c r="N2128">
        <v>0</v>
      </c>
      <c r="O2128">
        <v>2</v>
      </c>
      <c r="P2128">
        <v>2</v>
      </c>
      <c r="Q2128">
        <v>2</v>
      </c>
      <c r="R2128">
        <v>0</v>
      </c>
      <c r="S2128">
        <v>0</v>
      </c>
      <c r="T2128">
        <v>0</v>
      </c>
      <c r="U2128" s="50">
        <v>46273.655011574083</v>
      </c>
      <c r="V2128" s="50">
        <v>46273.655011574083</v>
      </c>
      <c r="W2128" s="51">
        <v>46273</v>
      </c>
      <c r="X2128" t="s">
        <v>1747</v>
      </c>
      <c r="Y2128" t="s">
        <v>492</v>
      </c>
    </row>
    <row r="2129" spans="1:25" ht="15" customHeight="1" x14ac:dyDescent="0.35">
      <c r="A2129">
        <v>6</v>
      </c>
      <c r="B2129" s="50">
        <v>46273.729166666657</v>
      </c>
      <c r="C2129">
        <v>11707204</v>
      </c>
      <c r="D2129">
        <v>100006740403</v>
      </c>
      <c r="E2129" t="s">
        <v>1726</v>
      </c>
      <c r="F2129">
        <v>100</v>
      </c>
      <c r="G2129" t="s">
        <v>1745</v>
      </c>
      <c r="H2129" t="s">
        <v>1760</v>
      </c>
      <c r="I2129">
        <v>5985301</v>
      </c>
      <c r="J2129">
        <v>3</v>
      </c>
      <c r="K2129" t="s">
        <v>1843</v>
      </c>
      <c r="L2129" t="s">
        <v>1844</v>
      </c>
      <c r="N2129">
        <v>0</v>
      </c>
      <c r="O2129">
        <v>1</v>
      </c>
      <c r="P2129">
        <v>1</v>
      </c>
      <c r="Q2129">
        <v>1</v>
      </c>
      <c r="R2129">
        <v>0</v>
      </c>
      <c r="S2129">
        <v>0</v>
      </c>
      <c r="T2129">
        <v>0</v>
      </c>
      <c r="U2129" s="50">
        <v>46273.655011574083</v>
      </c>
      <c r="V2129" s="50">
        <v>46273.655011574083</v>
      </c>
      <c r="W2129" s="51">
        <v>46273</v>
      </c>
      <c r="X2129" t="s">
        <v>1747</v>
      </c>
      <c r="Y2129" t="s">
        <v>492</v>
      </c>
    </row>
    <row r="2130" spans="1:25" ht="15" customHeight="1" x14ac:dyDescent="0.35">
      <c r="A2130">
        <v>6</v>
      </c>
      <c r="B2130" s="50">
        <v>46273.729166666657</v>
      </c>
      <c r="C2130">
        <v>11707205</v>
      </c>
      <c r="D2130">
        <v>100006740404</v>
      </c>
      <c r="E2130" t="s">
        <v>1726</v>
      </c>
      <c r="F2130">
        <v>100</v>
      </c>
      <c r="G2130" t="s">
        <v>1745</v>
      </c>
      <c r="H2130" t="s">
        <v>1760</v>
      </c>
      <c r="I2130">
        <v>5986801</v>
      </c>
      <c r="J2130">
        <v>3</v>
      </c>
      <c r="K2130" t="s">
        <v>1845</v>
      </c>
      <c r="L2130" t="s">
        <v>1846</v>
      </c>
      <c r="N2130">
        <v>0</v>
      </c>
      <c r="O2130">
        <v>3</v>
      </c>
      <c r="P2130">
        <v>3</v>
      </c>
      <c r="Q2130">
        <v>3</v>
      </c>
      <c r="R2130">
        <v>0</v>
      </c>
      <c r="S2130">
        <v>0</v>
      </c>
      <c r="T2130">
        <v>0</v>
      </c>
      <c r="U2130" s="50">
        <v>46273.655011574083</v>
      </c>
      <c r="V2130" s="50">
        <v>46273.655011574083</v>
      </c>
      <c r="W2130" s="51">
        <v>46273</v>
      </c>
      <c r="X2130" t="s">
        <v>1747</v>
      </c>
      <c r="Y2130" t="s">
        <v>492</v>
      </c>
    </row>
    <row r="2131" spans="1:25" ht="15" customHeight="1" x14ac:dyDescent="0.35">
      <c r="A2131">
        <v>6</v>
      </c>
      <c r="B2131" s="50">
        <v>46273.729166666657</v>
      </c>
      <c r="C2131">
        <v>11707206</v>
      </c>
      <c r="D2131">
        <v>100006740404</v>
      </c>
      <c r="E2131" t="s">
        <v>1726</v>
      </c>
      <c r="F2131">
        <v>100</v>
      </c>
      <c r="G2131" t="s">
        <v>1745</v>
      </c>
      <c r="H2131" t="s">
        <v>1760</v>
      </c>
      <c r="I2131">
        <v>5986801</v>
      </c>
      <c r="J2131">
        <v>3</v>
      </c>
      <c r="K2131" t="s">
        <v>1847</v>
      </c>
      <c r="L2131" t="s">
        <v>1848</v>
      </c>
      <c r="N2131">
        <v>0</v>
      </c>
      <c r="O2131">
        <v>3</v>
      </c>
      <c r="P2131">
        <v>3</v>
      </c>
      <c r="Q2131">
        <v>3</v>
      </c>
      <c r="R2131">
        <v>0</v>
      </c>
      <c r="S2131">
        <v>0</v>
      </c>
      <c r="T2131">
        <v>0</v>
      </c>
      <c r="U2131" s="50">
        <v>46273.655011574083</v>
      </c>
      <c r="V2131" s="50">
        <v>46273.655011574083</v>
      </c>
      <c r="W2131" s="51">
        <v>46273</v>
      </c>
      <c r="X2131" t="s">
        <v>1747</v>
      </c>
      <c r="Y2131" t="s">
        <v>492</v>
      </c>
    </row>
    <row r="2132" spans="1:25" ht="15" customHeight="1" x14ac:dyDescent="0.35">
      <c r="A2132">
        <v>6</v>
      </c>
      <c r="B2132" s="50">
        <v>46273.729166666657</v>
      </c>
      <c r="C2132">
        <v>11707207</v>
      </c>
      <c r="D2132">
        <v>100006740405</v>
      </c>
      <c r="E2132" t="s">
        <v>1726</v>
      </c>
      <c r="F2132">
        <v>100</v>
      </c>
      <c r="G2132" t="s">
        <v>1745</v>
      </c>
      <c r="H2132" t="s">
        <v>1760</v>
      </c>
      <c r="I2132">
        <v>5989101</v>
      </c>
      <c r="J2132">
        <v>4</v>
      </c>
      <c r="K2132" t="s">
        <v>1819</v>
      </c>
      <c r="L2132" t="s">
        <v>1820</v>
      </c>
      <c r="N2132">
        <v>0</v>
      </c>
      <c r="O2132">
        <v>2</v>
      </c>
      <c r="P2132">
        <v>2</v>
      </c>
      <c r="Q2132">
        <v>2</v>
      </c>
      <c r="R2132">
        <v>0</v>
      </c>
      <c r="S2132">
        <v>0</v>
      </c>
      <c r="T2132">
        <v>0</v>
      </c>
      <c r="U2132" s="50">
        <v>46273.655011574083</v>
      </c>
      <c r="V2132" s="50">
        <v>46273.655011574083</v>
      </c>
      <c r="W2132" s="51">
        <v>46273</v>
      </c>
      <c r="X2132" t="s">
        <v>1747</v>
      </c>
      <c r="Y2132" t="s">
        <v>492</v>
      </c>
    </row>
    <row r="2133" spans="1:25" ht="15" customHeight="1" x14ac:dyDescent="0.35">
      <c r="A2133">
        <v>6</v>
      </c>
      <c r="B2133" s="50">
        <v>46273.729166666657</v>
      </c>
      <c r="C2133">
        <v>11707208</v>
      </c>
      <c r="D2133">
        <v>100006740406</v>
      </c>
      <c r="E2133" t="s">
        <v>1726</v>
      </c>
      <c r="F2133">
        <v>100</v>
      </c>
      <c r="G2133" t="s">
        <v>1745</v>
      </c>
      <c r="H2133" t="s">
        <v>1760</v>
      </c>
      <c r="I2133">
        <v>5989201</v>
      </c>
      <c r="J2133">
        <v>4</v>
      </c>
      <c r="K2133" t="s">
        <v>1849</v>
      </c>
      <c r="L2133" t="s">
        <v>1850</v>
      </c>
      <c r="N2133">
        <v>0</v>
      </c>
      <c r="O2133">
        <v>1</v>
      </c>
      <c r="P2133">
        <v>1</v>
      </c>
      <c r="Q2133">
        <v>1</v>
      </c>
      <c r="R2133">
        <v>0</v>
      </c>
      <c r="S2133">
        <v>0</v>
      </c>
      <c r="T2133">
        <v>0</v>
      </c>
      <c r="U2133" s="50">
        <v>46273.655011574083</v>
      </c>
      <c r="V2133" s="50">
        <v>46273.655011574083</v>
      </c>
      <c r="W2133" s="51">
        <v>46273</v>
      </c>
      <c r="X2133" t="s">
        <v>1747</v>
      </c>
      <c r="Y2133" t="s">
        <v>492</v>
      </c>
    </row>
    <row r="2134" spans="1:25" ht="15" customHeight="1" x14ac:dyDescent="0.35">
      <c r="A2134">
        <v>6</v>
      </c>
      <c r="B2134" s="50">
        <v>46273.729166666657</v>
      </c>
      <c r="C2134">
        <v>11707209</v>
      </c>
      <c r="D2134">
        <v>100006740407</v>
      </c>
      <c r="E2134" t="s">
        <v>1726</v>
      </c>
      <c r="F2134">
        <v>100</v>
      </c>
      <c r="G2134" t="s">
        <v>1745</v>
      </c>
      <c r="H2134" t="s">
        <v>1760</v>
      </c>
      <c r="I2134">
        <v>5989401</v>
      </c>
      <c r="J2134">
        <v>3</v>
      </c>
      <c r="K2134" t="s">
        <v>1851</v>
      </c>
      <c r="L2134" t="s">
        <v>1852</v>
      </c>
      <c r="N2134">
        <v>0</v>
      </c>
      <c r="O2134">
        <v>1</v>
      </c>
      <c r="P2134">
        <v>1</v>
      </c>
      <c r="Q2134">
        <v>1</v>
      </c>
      <c r="R2134">
        <v>0</v>
      </c>
      <c r="S2134">
        <v>0</v>
      </c>
      <c r="T2134">
        <v>0</v>
      </c>
      <c r="U2134" s="50">
        <v>46273.655011574083</v>
      </c>
      <c r="V2134" s="50">
        <v>46273.655011574083</v>
      </c>
      <c r="W2134" s="51">
        <v>46273</v>
      </c>
      <c r="X2134" t="s">
        <v>1747</v>
      </c>
      <c r="Y2134" t="s">
        <v>492</v>
      </c>
    </row>
    <row r="2135" spans="1:25" ht="15" customHeight="1" x14ac:dyDescent="0.35">
      <c r="A2135">
        <v>6</v>
      </c>
      <c r="B2135" s="50">
        <v>46273.729166666657</v>
      </c>
      <c r="C2135">
        <v>11707210</v>
      </c>
      <c r="D2135">
        <v>100006740407</v>
      </c>
      <c r="E2135" t="s">
        <v>1726</v>
      </c>
      <c r="F2135">
        <v>100</v>
      </c>
      <c r="G2135" t="s">
        <v>1745</v>
      </c>
      <c r="H2135" t="s">
        <v>1760</v>
      </c>
      <c r="I2135">
        <v>5989401</v>
      </c>
      <c r="J2135">
        <v>3</v>
      </c>
      <c r="K2135" t="s">
        <v>1853</v>
      </c>
      <c r="L2135" t="s">
        <v>1854</v>
      </c>
      <c r="N2135">
        <v>0</v>
      </c>
      <c r="O2135">
        <v>1</v>
      </c>
      <c r="P2135">
        <v>1</v>
      </c>
      <c r="Q2135">
        <v>1</v>
      </c>
      <c r="R2135">
        <v>0</v>
      </c>
      <c r="S2135">
        <v>0</v>
      </c>
      <c r="T2135">
        <v>0</v>
      </c>
      <c r="U2135" s="50">
        <v>46273.655011574083</v>
      </c>
      <c r="V2135" s="50">
        <v>46273.655011574083</v>
      </c>
      <c r="W2135" s="51">
        <v>46273</v>
      </c>
      <c r="X2135" t="s">
        <v>1747</v>
      </c>
      <c r="Y2135" t="s">
        <v>492</v>
      </c>
    </row>
    <row r="2136" spans="1:25" ht="15" customHeight="1" x14ac:dyDescent="0.35">
      <c r="A2136">
        <v>6</v>
      </c>
      <c r="B2136" s="50">
        <v>46273.729166666657</v>
      </c>
      <c r="C2136">
        <v>11707274</v>
      </c>
      <c r="D2136">
        <v>100006740446</v>
      </c>
      <c r="E2136" t="s">
        <v>1726</v>
      </c>
      <c r="F2136">
        <v>100</v>
      </c>
      <c r="G2136" t="s">
        <v>1745</v>
      </c>
      <c r="H2136" t="s">
        <v>1760</v>
      </c>
      <c r="I2136">
        <v>5992301</v>
      </c>
      <c r="J2136">
        <v>3</v>
      </c>
      <c r="K2136" t="s">
        <v>1855</v>
      </c>
      <c r="L2136" t="s">
        <v>1856</v>
      </c>
      <c r="N2136">
        <v>0</v>
      </c>
      <c r="O2136">
        <v>2</v>
      </c>
      <c r="P2136">
        <v>2</v>
      </c>
      <c r="Q2136">
        <v>2</v>
      </c>
      <c r="R2136">
        <v>0</v>
      </c>
      <c r="S2136">
        <v>0</v>
      </c>
      <c r="T2136">
        <v>0</v>
      </c>
      <c r="U2136" s="50">
        <v>46273.655023148152</v>
      </c>
      <c r="V2136" s="50">
        <v>46273.655023148152</v>
      </c>
      <c r="W2136" s="51">
        <v>46273</v>
      </c>
      <c r="X2136" t="s">
        <v>1747</v>
      </c>
      <c r="Y2136" t="s">
        <v>492</v>
      </c>
    </row>
    <row r="2137" spans="1:25" ht="15" customHeight="1" x14ac:dyDescent="0.35">
      <c r="A2137">
        <v>6</v>
      </c>
      <c r="B2137" s="50">
        <v>46273.729166666657</v>
      </c>
      <c r="C2137">
        <v>11707275</v>
      </c>
      <c r="D2137">
        <v>100006740446</v>
      </c>
      <c r="E2137" t="s">
        <v>1726</v>
      </c>
      <c r="F2137">
        <v>100</v>
      </c>
      <c r="G2137" t="s">
        <v>1745</v>
      </c>
      <c r="H2137" t="s">
        <v>1760</v>
      </c>
      <c r="I2137">
        <v>5992301</v>
      </c>
      <c r="J2137">
        <v>3</v>
      </c>
      <c r="K2137" t="s">
        <v>1785</v>
      </c>
      <c r="L2137" t="s">
        <v>1786</v>
      </c>
      <c r="N2137">
        <v>0</v>
      </c>
      <c r="O2137">
        <v>1</v>
      </c>
      <c r="P2137">
        <v>1</v>
      </c>
      <c r="Q2137">
        <v>1</v>
      </c>
      <c r="R2137">
        <v>0</v>
      </c>
      <c r="S2137">
        <v>0</v>
      </c>
      <c r="T2137">
        <v>0</v>
      </c>
      <c r="U2137" s="50">
        <v>46273.655023148152</v>
      </c>
      <c r="V2137" s="50">
        <v>46273.655023148152</v>
      </c>
      <c r="W2137" s="51">
        <v>46273</v>
      </c>
      <c r="X2137" t="s">
        <v>1747</v>
      </c>
      <c r="Y2137" t="s">
        <v>492</v>
      </c>
    </row>
    <row r="2138" spans="1:25" ht="15" customHeight="1" x14ac:dyDescent="0.35">
      <c r="A2138">
        <v>6</v>
      </c>
      <c r="B2138" s="50">
        <v>46273.729166666657</v>
      </c>
      <c r="C2138">
        <v>11707276</v>
      </c>
      <c r="D2138">
        <v>100006740446</v>
      </c>
      <c r="E2138" t="s">
        <v>1726</v>
      </c>
      <c r="F2138">
        <v>100</v>
      </c>
      <c r="G2138" t="s">
        <v>1745</v>
      </c>
      <c r="H2138" t="s">
        <v>1760</v>
      </c>
      <c r="I2138">
        <v>5992301</v>
      </c>
      <c r="J2138">
        <v>3</v>
      </c>
      <c r="K2138" t="s">
        <v>1857</v>
      </c>
      <c r="L2138" t="s">
        <v>1858</v>
      </c>
      <c r="N2138">
        <v>0</v>
      </c>
      <c r="O2138">
        <v>1</v>
      </c>
      <c r="P2138">
        <v>1</v>
      </c>
      <c r="Q2138">
        <v>1</v>
      </c>
      <c r="R2138">
        <v>0</v>
      </c>
      <c r="S2138">
        <v>0</v>
      </c>
      <c r="T2138">
        <v>0</v>
      </c>
      <c r="U2138" s="50">
        <v>46273.655023148152</v>
      </c>
      <c r="V2138" s="50">
        <v>46273.655023148152</v>
      </c>
      <c r="W2138" s="51">
        <v>46273</v>
      </c>
      <c r="X2138" t="s">
        <v>1747</v>
      </c>
      <c r="Y2138" t="s">
        <v>492</v>
      </c>
    </row>
    <row r="2139" spans="1:25" ht="15" customHeight="1" x14ac:dyDescent="0.35">
      <c r="A2139">
        <v>6</v>
      </c>
      <c r="B2139" s="50">
        <v>46273.729166666657</v>
      </c>
      <c r="C2139">
        <v>11707277</v>
      </c>
      <c r="D2139">
        <v>100006740446</v>
      </c>
      <c r="E2139" t="s">
        <v>1726</v>
      </c>
      <c r="F2139">
        <v>100</v>
      </c>
      <c r="G2139" t="s">
        <v>1745</v>
      </c>
      <c r="H2139" t="s">
        <v>1760</v>
      </c>
      <c r="I2139">
        <v>5992301</v>
      </c>
      <c r="J2139">
        <v>3</v>
      </c>
      <c r="K2139" t="s">
        <v>1859</v>
      </c>
      <c r="L2139" t="s">
        <v>1860</v>
      </c>
      <c r="N2139">
        <v>0</v>
      </c>
      <c r="O2139">
        <v>1</v>
      </c>
      <c r="P2139">
        <v>1</v>
      </c>
      <c r="Q2139">
        <v>1</v>
      </c>
      <c r="R2139">
        <v>0</v>
      </c>
      <c r="S2139">
        <v>0</v>
      </c>
      <c r="T2139">
        <v>0</v>
      </c>
      <c r="U2139" s="50">
        <v>46273.655023148152</v>
      </c>
      <c r="V2139" s="50">
        <v>46273.655023148152</v>
      </c>
      <c r="W2139" s="51">
        <v>46273</v>
      </c>
      <c r="X2139" t="s">
        <v>1747</v>
      </c>
      <c r="Y2139" t="s">
        <v>492</v>
      </c>
    </row>
    <row r="2140" spans="1:25" ht="15" customHeight="1" x14ac:dyDescent="0.35">
      <c r="A2140">
        <v>6</v>
      </c>
      <c r="B2140" s="50">
        <v>46273.729166666657</v>
      </c>
      <c r="C2140">
        <v>11707278</v>
      </c>
      <c r="D2140">
        <v>100006740446</v>
      </c>
      <c r="E2140" t="s">
        <v>1726</v>
      </c>
      <c r="F2140">
        <v>100</v>
      </c>
      <c r="G2140" t="s">
        <v>1745</v>
      </c>
      <c r="H2140" t="s">
        <v>1760</v>
      </c>
      <c r="I2140">
        <v>5992301</v>
      </c>
      <c r="J2140">
        <v>3</v>
      </c>
      <c r="K2140" t="s">
        <v>1845</v>
      </c>
      <c r="L2140" t="s">
        <v>1846</v>
      </c>
      <c r="N2140">
        <v>0</v>
      </c>
      <c r="O2140">
        <v>1</v>
      </c>
      <c r="P2140">
        <v>1</v>
      </c>
      <c r="Q2140">
        <v>1</v>
      </c>
      <c r="R2140">
        <v>0</v>
      </c>
      <c r="S2140">
        <v>0</v>
      </c>
      <c r="T2140">
        <v>0</v>
      </c>
      <c r="U2140" s="50">
        <v>46273.655023148152</v>
      </c>
      <c r="V2140" s="50">
        <v>46273.655023148152</v>
      </c>
      <c r="W2140" s="51">
        <v>46273</v>
      </c>
      <c r="X2140" t="s">
        <v>1747</v>
      </c>
      <c r="Y2140" t="s">
        <v>492</v>
      </c>
    </row>
    <row r="2141" spans="1:25" ht="15" customHeight="1" x14ac:dyDescent="0.35">
      <c r="A2141">
        <v>6</v>
      </c>
      <c r="B2141" s="50">
        <v>46273.729166666657</v>
      </c>
      <c r="C2141">
        <v>11707279</v>
      </c>
      <c r="D2141">
        <v>100006740446</v>
      </c>
      <c r="E2141" t="s">
        <v>1726</v>
      </c>
      <c r="F2141">
        <v>100</v>
      </c>
      <c r="G2141" t="s">
        <v>1745</v>
      </c>
      <c r="H2141" t="s">
        <v>1760</v>
      </c>
      <c r="I2141">
        <v>5992301</v>
      </c>
      <c r="J2141">
        <v>3</v>
      </c>
      <c r="K2141" t="s">
        <v>1809</v>
      </c>
      <c r="L2141" t="s">
        <v>1810</v>
      </c>
      <c r="N2141">
        <v>0</v>
      </c>
      <c r="O2141">
        <v>1</v>
      </c>
      <c r="P2141">
        <v>1</v>
      </c>
      <c r="Q2141">
        <v>1</v>
      </c>
      <c r="R2141">
        <v>0</v>
      </c>
      <c r="S2141">
        <v>0</v>
      </c>
      <c r="T2141">
        <v>0</v>
      </c>
      <c r="U2141" s="50">
        <v>46273.655023148152</v>
      </c>
      <c r="V2141" s="50">
        <v>46273.655023148152</v>
      </c>
      <c r="W2141" s="51">
        <v>46273</v>
      </c>
      <c r="X2141" t="s">
        <v>1747</v>
      </c>
      <c r="Y2141" t="s">
        <v>492</v>
      </c>
    </row>
    <row r="2142" spans="1:25" ht="15" customHeight="1" x14ac:dyDescent="0.35">
      <c r="A2142">
        <v>6</v>
      </c>
      <c r="B2142" s="50">
        <v>46273.729166666657</v>
      </c>
      <c r="C2142">
        <v>11707280</v>
      </c>
      <c r="D2142">
        <v>100006740447</v>
      </c>
      <c r="E2142" t="s">
        <v>1726</v>
      </c>
      <c r="F2142">
        <v>100</v>
      </c>
      <c r="G2142" t="s">
        <v>1745</v>
      </c>
      <c r="H2142" t="s">
        <v>1760</v>
      </c>
      <c r="I2142">
        <v>6000901</v>
      </c>
      <c r="J2142">
        <v>3</v>
      </c>
      <c r="K2142" t="s">
        <v>1861</v>
      </c>
      <c r="L2142" t="s">
        <v>1862</v>
      </c>
      <c r="N2142">
        <v>0</v>
      </c>
      <c r="O2142">
        <v>1</v>
      </c>
      <c r="P2142">
        <v>1</v>
      </c>
      <c r="Q2142">
        <v>1</v>
      </c>
      <c r="R2142">
        <v>0</v>
      </c>
      <c r="S2142">
        <v>0</v>
      </c>
      <c r="T2142">
        <v>0</v>
      </c>
      <c r="U2142" s="50">
        <v>46273.655023148152</v>
      </c>
      <c r="V2142" s="50">
        <v>46273.655023148152</v>
      </c>
      <c r="W2142" s="51">
        <v>46273</v>
      </c>
      <c r="X2142" t="s">
        <v>1747</v>
      </c>
      <c r="Y2142" t="s">
        <v>492</v>
      </c>
    </row>
    <row r="2143" spans="1:25" ht="15" customHeight="1" x14ac:dyDescent="0.35">
      <c r="A2143">
        <v>6</v>
      </c>
      <c r="B2143" s="50">
        <v>46273.729166666657</v>
      </c>
      <c r="C2143">
        <v>11707281</v>
      </c>
      <c r="D2143">
        <v>100006740447</v>
      </c>
      <c r="E2143" t="s">
        <v>1726</v>
      </c>
      <c r="F2143">
        <v>100</v>
      </c>
      <c r="G2143" t="s">
        <v>1745</v>
      </c>
      <c r="H2143" t="s">
        <v>1760</v>
      </c>
      <c r="I2143">
        <v>6000901</v>
      </c>
      <c r="J2143">
        <v>3</v>
      </c>
      <c r="K2143" t="s">
        <v>1863</v>
      </c>
      <c r="L2143" t="s">
        <v>1864</v>
      </c>
      <c r="N2143">
        <v>0</v>
      </c>
      <c r="O2143">
        <v>1</v>
      </c>
      <c r="P2143">
        <v>1</v>
      </c>
      <c r="Q2143">
        <v>1</v>
      </c>
      <c r="R2143">
        <v>0</v>
      </c>
      <c r="S2143">
        <v>0</v>
      </c>
      <c r="T2143">
        <v>0</v>
      </c>
      <c r="U2143" s="50">
        <v>46273.655023148152</v>
      </c>
      <c r="V2143" s="50">
        <v>46273.655023148152</v>
      </c>
      <c r="W2143" s="51">
        <v>46273</v>
      </c>
      <c r="X2143" t="s">
        <v>1747</v>
      </c>
      <c r="Y2143" t="s">
        <v>492</v>
      </c>
    </row>
    <row r="2144" spans="1:25" ht="15" customHeight="1" x14ac:dyDescent="0.35">
      <c r="A2144">
        <v>6</v>
      </c>
      <c r="B2144" s="50">
        <v>46273.729166666657</v>
      </c>
      <c r="C2144">
        <v>11707288</v>
      </c>
      <c r="D2144">
        <v>100006740452</v>
      </c>
      <c r="E2144" t="s">
        <v>1726</v>
      </c>
      <c r="F2144">
        <v>100</v>
      </c>
      <c r="G2144" t="s">
        <v>1745</v>
      </c>
      <c r="H2144" t="s">
        <v>1760</v>
      </c>
      <c r="I2144">
        <v>5995901</v>
      </c>
      <c r="J2144">
        <v>3</v>
      </c>
      <c r="K2144" t="s">
        <v>1857</v>
      </c>
      <c r="L2144" t="s">
        <v>1858</v>
      </c>
      <c r="N2144">
        <v>0</v>
      </c>
      <c r="O2144">
        <v>1</v>
      </c>
      <c r="P2144">
        <v>1</v>
      </c>
      <c r="Q2144">
        <v>1</v>
      </c>
      <c r="R2144">
        <v>0</v>
      </c>
      <c r="S2144">
        <v>0</v>
      </c>
      <c r="T2144">
        <v>0</v>
      </c>
      <c r="U2144" s="50">
        <v>46273.655034722222</v>
      </c>
      <c r="V2144" s="50">
        <v>46273.655034722222</v>
      </c>
      <c r="W2144" s="51">
        <v>46273</v>
      </c>
      <c r="X2144" t="s">
        <v>1747</v>
      </c>
      <c r="Y2144" t="s">
        <v>492</v>
      </c>
    </row>
    <row r="2145" spans="1:25" ht="15" customHeight="1" x14ac:dyDescent="0.35">
      <c r="A2145">
        <v>6</v>
      </c>
      <c r="B2145" s="50">
        <v>46273.729166666657</v>
      </c>
      <c r="C2145">
        <v>11707298</v>
      </c>
      <c r="D2145">
        <v>100006740460</v>
      </c>
      <c r="E2145" t="s">
        <v>1726</v>
      </c>
      <c r="F2145">
        <v>100</v>
      </c>
      <c r="G2145" t="s">
        <v>1745</v>
      </c>
      <c r="H2145" t="s">
        <v>1760</v>
      </c>
      <c r="I2145">
        <v>5956401</v>
      </c>
      <c r="J2145">
        <v>4</v>
      </c>
      <c r="K2145" t="s">
        <v>1865</v>
      </c>
      <c r="L2145" t="s">
        <v>1866</v>
      </c>
      <c r="N2145">
        <v>0</v>
      </c>
      <c r="O2145">
        <v>1</v>
      </c>
      <c r="P2145">
        <v>1</v>
      </c>
      <c r="Q2145">
        <v>1</v>
      </c>
      <c r="R2145">
        <v>0</v>
      </c>
      <c r="S2145">
        <v>0</v>
      </c>
      <c r="T2145">
        <v>0</v>
      </c>
      <c r="U2145" s="50">
        <v>46273.655034722222</v>
      </c>
      <c r="V2145" s="50">
        <v>46273.655034722222</v>
      </c>
      <c r="W2145" s="51">
        <v>46273</v>
      </c>
      <c r="X2145" t="s">
        <v>1747</v>
      </c>
      <c r="Y2145" t="s">
        <v>492</v>
      </c>
    </row>
    <row r="2146" spans="1:25" ht="15" customHeight="1" x14ac:dyDescent="0.35">
      <c r="A2146">
        <v>6</v>
      </c>
      <c r="B2146" s="50">
        <v>46273.729166666657</v>
      </c>
      <c r="C2146">
        <v>11707299</v>
      </c>
      <c r="D2146">
        <v>100006740460</v>
      </c>
      <c r="E2146" t="s">
        <v>1726</v>
      </c>
      <c r="F2146">
        <v>100</v>
      </c>
      <c r="G2146" t="s">
        <v>1745</v>
      </c>
      <c r="H2146" t="s">
        <v>1760</v>
      </c>
      <c r="I2146">
        <v>5956401</v>
      </c>
      <c r="J2146">
        <v>4</v>
      </c>
      <c r="K2146" t="s">
        <v>1867</v>
      </c>
      <c r="L2146" t="s">
        <v>1868</v>
      </c>
      <c r="N2146">
        <v>0</v>
      </c>
      <c r="O2146">
        <v>1</v>
      </c>
      <c r="P2146">
        <v>1</v>
      </c>
      <c r="Q2146">
        <v>1</v>
      </c>
      <c r="R2146">
        <v>0</v>
      </c>
      <c r="S2146">
        <v>0</v>
      </c>
      <c r="T2146">
        <v>0</v>
      </c>
      <c r="U2146" s="50">
        <v>46273.655034722222</v>
      </c>
      <c r="V2146" s="50">
        <v>46273.655034722222</v>
      </c>
      <c r="W2146" s="51">
        <v>46273</v>
      </c>
      <c r="X2146" t="s">
        <v>1747</v>
      </c>
      <c r="Y2146" t="s">
        <v>492</v>
      </c>
    </row>
    <row r="2147" spans="1:25" ht="15" customHeight="1" x14ac:dyDescent="0.35">
      <c r="A2147">
        <v>6</v>
      </c>
      <c r="B2147" s="50">
        <v>46273.729166666657</v>
      </c>
      <c r="C2147">
        <v>11707300</v>
      </c>
      <c r="D2147">
        <v>100006740461</v>
      </c>
      <c r="E2147" t="s">
        <v>1726</v>
      </c>
      <c r="F2147">
        <v>100</v>
      </c>
      <c r="G2147" t="s">
        <v>1745</v>
      </c>
      <c r="H2147" t="s">
        <v>1760</v>
      </c>
      <c r="I2147">
        <v>5975401</v>
      </c>
      <c r="J2147">
        <v>5</v>
      </c>
      <c r="K2147" t="s">
        <v>1869</v>
      </c>
      <c r="L2147" t="s">
        <v>1870</v>
      </c>
      <c r="N2147">
        <v>0</v>
      </c>
      <c r="O2147">
        <v>3</v>
      </c>
      <c r="P2147">
        <v>3</v>
      </c>
      <c r="Q2147">
        <v>3</v>
      </c>
      <c r="R2147">
        <v>0</v>
      </c>
      <c r="S2147">
        <v>0</v>
      </c>
      <c r="T2147">
        <v>0</v>
      </c>
      <c r="U2147" s="50">
        <v>46273.655034722222</v>
      </c>
      <c r="V2147" s="50">
        <v>46273.655034722222</v>
      </c>
      <c r="W2147" s="51">
        <v>46273</v>
      </c>
      <c r="X2147" t="s">
        <v>1747</v>
      </c>
      <c r="Y2147" t="s">
        <v>492</v>
      </c>
    </row>
    <row r="2148" spans="1:25" ht="15" customHeight="1" x14ac:dyDescent="0.35">
      <c r="A2148">
        <v>6</v>
      </c>
      <c r="B2148" s="50">
        <v>46273.729166666657</v>
      </c>
      <c r="C2148">
        <v>11707301</v>
      </c>
      <c r="D2148">
        <v>100006740462</v>
      </c>
      <c r="E2148" t="s">
        <v>1726</v>
      </c>
      <c r="F2148">
        <v>100</v>
      </c>
      <c r="G2148" t="s">
        <v>1745</v>
      </c>
      <c r="H2148" t="s">
        <v>1760</v>
      </c>
      <c r="I2148">
        <v>6001201</v>
      </c>
      <c r="J2148">
        <v>3</v>
      </c>
      <c r="K2148" t="s">
        <v>1801</v>
      </c>
      <c r="L2148" t="s">
        <v>1802</v>
      </c>
      <c r="N2148">
        <v>0</v>
      </c>
      <c r="O2148">
        <v>1</v>
      </c>
      <c r="P2148">
        <v>1</v>
      </c>
      <c r="Q2148">
        <v>1</v>
      </c>
      <c r="R2148">
        <v>0</v>
      </c>
      <c r="S2148">
        <v>0</v>
      </c>
      <c r="T2148">
        <v>0</v>
      </c>
      <c r="U2148" s="50">
        <v>46273.655034722222</v>
      </c>
      <c r="V2148" s="50">
        <v>46273.655034722222</v>
      </c>
      <c r="W2148" s="51">
        <v>46273</v>
      </c>
      <c r="X2148" t="s">
        <v>1747</v>
      </c>
      <c r="Y2148" t="s">
        <v>492</v>
      </c>
    </row>
    <row r="2149" spans="1:25" ht="15" customHeight="1" x14ac:dyDescent="0.35">
      <c r="A2149">
        <v>6</v>
      </c>
      <c r="B2149" s="50">
        <v>46273.729166666657</v>
      </c>
      <c r="C2149">
        <v>11707305</v>
      </c>
      <c r="D2149">
        <v>100006740466</v>
      </c>
      <c r="E2149" t="s">
        <v>1726</v>
      </c>
      <c r="F2149">
        <v>100</v>
      </c>
      <c r="G2149" t="s">
        <v>1745</v>
      </c>
      <c r="H2149" t="s">
        <v>1760</v>
      </c>
      <c r="I2149">
        <v>5966401</v>
      </c>
      <c r="J2149">
        <v>3</v>
      </c>
      <c r="K2149" t="s">
        <v>1793</v>
      </c>
      <c r="L2149" t="s">
        <v>1794</v>
      </c>
      <c r="N2149">
        <v>0</v>
      </c>
      <c r="O2149">
        <v>1</v>
      </c>
      <c r="P2149">
        <v>1</v>
      </c>
      <c r="Q2149">
        <v>1</v>
      </c>
      <c r="R2149">
        <v>0</v>
      </c>
      <c r="S2149">
        <v>0</v>
      </c>
      <c r="T2149">
        <v>0</v>
      </c>
      <c r="U2149" s="50">
        <v>46273.655046296299</v>
      </c>
      <c r="V2149" s="50">
        <v>46273.655046296299</v>
      </c>
      <c r="W2149" s="51">
        <v>46273</v>
      </c>
      <c r="X2149" t="s">
        <v>1747</v>
      </c>
      <c r="Y2149" t="s">
        <v>492</v>
      </c>
    </row>
    <row r="2150" spans="1:25" ht="15" customHeight="1" x14ac:dyDescent="0.35">
      <c r="A2150">
        <v>6</v>
      </c>
      <c r="B2150" s="50">
        <v>46273.729166666657</v>
      </c>
      <c r="C2150">
        <v>11707306</v>
      </c>
      <c r="D2150">
        <v>100006740466</v>
      </c>
      <c r="E2150" t="s">
        <v>1726</v>
      </c>
      <c r="F2150">
        <v>100</v>
      </c>
      <c r="G2150" t="s">
        <v>1745</v>
      </c>
      <c r="H2150" t="s">
        <v>1760</v>
      </c>
      <c r="I2150">
        <v>5966401</v>
      </c>
      <c r="J2150">
        <v>3</v>
      </c>
      <c r="K2150" t="s">
        <v>1785</v>
      </c>
      <c r="L2150" t="s">
        <v>1786</v>
      </c>
      <c r="N2150">
        <v>0</v>
      </c>
      <c r="O2150">
        <v>2</v>
      </c>
      <c r="P2150">
        <v>2</v>
      </c>
      <c r="Q2150">
        <v>2</v>
      </c>
      <c r="R2150">
        <v>0</v>
      </c>
      <c r="S2150">
        <v>0</v>
      </c>
      <c r="T2150">
        <v>0</v>
      </c>
      <c r="U2150" s="50">
        <v>46273.655046296299</v>
      </c>
      <c r="V2150" s="50">
        <v>46273.655046296299</v>
      </c>
      <c r="W2150" s="51">
        <v>46273</v>
      </c>
      <c r="X2150" t="s">
        <v>1747</v>
      </c>
      <c r="Y2150" t="s">
        <v>492</v>
      </c>
    </row>
    <row r="2151" spans="1:25" ht="15" customHeight="1" x14ac:dyDescent="0.35">
      <c r="A2151">
        <v>6</v>
      </c>
      <c r="B2151" s="50">
        <v>46273.729166666657</v>
      </c>
      <c r="C2151">
        <v>11707307</v>
      </c>
      <c r="D2151">
        <v>100006740466</v>
      </c>
      <c r="E2151" t="s">
        <v>1726</v>
      </c>
      <c r="F2151">
        <v>100</v>
      </c>
      <c r="G2151" t="s">
        <v>1745</v>
      </c>
      <c r="H2151" t="s">
        <v>1760</v>
      </c>
      <c r="I2151">
        <v>5966401</v>
      </c>
      <c r="J2151">
        <v>3</v>
      </c>
      <c r="K2151" t="s">
        <v>1871</v>
      </c>
      <c r="L2151" t="s">
        <v>1872</v>
      </c>
      <c r="N2151">
        <v>0</v>
      </c>
      <c r="O2151">
        <v>2</v>
      </c>
      <c r="P2151">
        <v>2</v>
      </c>
      <c r="Q2151">
        <v>2</v>
      </c>
      <c r="R2151">
        <v>0</v>
      </c>
      <c r="S2151">
        <v>0</v>
      </c>
      <c r="T2151">
        <v>0</v>
      </c>
      <c r="U2151" s="50">
        <v>46273.655046296299</v>
      </c>
      <c r="V2151" s="50">
        <v>46273.655046296299</v>
      </c>
      <c r="W2151" s="51">
        <v>46273</v>
      </c>
      <c r="X2151" t="s">
        <v>1747</v>
      </c>
      <c r="Y2151" t="s">
        <v>492</v>
      </c>
    </row>
    <row r="2152" spans="1:25" ht="15" customHeight="1" x14ac:dyDescent="0.35">
      <c r="A2152">
        <v>6</v>
      </c>
      <c r="B2152" s="50">
        <v>46273.729166666657</v>
      </c>
      <c r="C2152">
        <v>11707308</v>
      </c>
      <c r="D2152">
        <v>100006740466</v>
      </c>
      <c r="E2152" t="s">
        <v>1726</v>
      </c>
      <c r="F2152">
        <v>100</v>
      </c>
      <c r="G2152" t="s">
        <v>1745</v>
      </c>
      <c r="H2152" t="s">
        <v>1760</v>
      </c>
      <c r="I2152">
        <v>5966401</v>
      </c>
      <c r="J2152">
        <v>3</v>
      </c>
      <c r="K2152" t="s">
        <v>1809</v>
      </c>
      <c r="L2152" t="s">
        <v>1810</v>
      </c>
      <c r="N2152">
        <v>0</v>
      </c>
      <c r="O2152">
        <v>1</v>
      </c>
      <c r="P2152">
        <v>1</v>
      </c>
      <c r="Q2152">
        <v>1</v>
      </c>
      <c r="R2152">
        <v>0</v>
      </c>
      <c r="S2152">
        <v>0</v>
      </c>
      <c r="T2152">
        <v>0</v>
      </c>
      <c r="U2152" s="50">
        <v>46273.655046296299</v>
      </c>
      <c r="V2152" s="50">
        <v>46273.655046296299</v>
      </c>
      <c r="W2152" s="51">
        <v>46273</v>
      </c>
      <c r="X2152" t="s">
        <v>1747</v>
      </c>
      <c r="Y2152" t="s">
        <v>492</v>
      </c>
    </row>
    <row r="2153" spans="1:25" ht="15" customHeight="1" x14ac:dyDescent="0.35">
      <c r="A2153">
        <v>6</v>
      </c>
      <c r="B2153" s="50">
        <v>46273.729166666657</v>
      </c>
      <c r="C2153">
        <v>11707309</v>
      </c>
      <c r="D2153">
        <v>100006740467</v>
      </c>
      <c r="E2153" t="s">
        <v>1726</v>
      </c>
      <c r="F2153">
        <v>100</v>
      </c>
      <c r="G2153" t="s">
        <v>1745</v>
      </c>
      <c r="H2153" t="s">
        <v>1760</v>
      </c>
      <c r="I2153">
        <v>5969101</v>
      </c>
      <c r="J2153">
        <v>4</v>
      </c>
      <c r="K2153" t="s">
        <v>1839</v>
      </c>
      <c r="L2153" t="s">
        <v>1840</v>
      </c>
      <c r="N2153">
        <v>0</v>
      </c>
      <c r="O2153">
        <v>1</v>
      </c>
      <c r="P2153">
        <v>1</v>
      </c>
      <c r="Q2153">
        <v>1</v>
      </c>
      <c r="R2153">
        <v>0</v>
      </c>
      <c r="S2153">
        <v>0</v>
      </c>
      <c r="T2153">
        <v>0</v>
      </c>
      <c r="U2153" s="50">
        <v>46273.655046296299</v>
      </c>
      <c r="V2153" s="50">
        <v>46273.655046296299</v>
      </c>
      <c r="W2153" s="51">
        <v>46273</v>
      </c>
      <c r="X2153" t="s">
        <v>1747</v>
      </c>
      <c r="Y2153" t="s">
        <v>492</v>
      </c>
    </row>
    <row r="2154" spans="1:25" ht="15" customHeight="1" x14ac:dyDescent="0.35">
      <c r="A2154">
        <v>6</v>
      </c>
      <c r="B2154" s="50">
        <v>46273.729166666657</v>
      </c>
      <c r="C2154">
        <v>11707310</v>
      </c>
      <c r="D2154">
        <v>100006740468</v>
      </c>
      <c r="E2154" t="s">
        <v>1726</v>
      </c>
      <c r="F2154">
        <v>100</v>
      </c>
      <c r="G2154" t="s">
        <v>1745</v>
      </c>
      <c r="H2154" t="s">
        <v>1760</v>
      </c>
      <c r="I2154">
        <v>5999701</v>
      </c>
      <c r="J2154">
        <v>3</v>
      </c>
      <c r="K2154" t="s">
        <v>1873</v>
      </c>
      <c r="L2154" t="s">
        <v>1874</v>
      </c>
      <c r="N2154">
        <v>0</v>
      </c>
      <c r="O2154">
        <v>1</v>
      </c>
      <c r="P2154">
        <v>1</v>
      </c>
      <c r="Q2154">
        <v>1</v>
      </c>
      <c r="R2154">
        <v>0</v>
      </c>
      <c r="S2154">
        <v>0</v>
      </c>
      <c r="T2154">
        <v>0</v>
      </c>
      <c r="U2154" s="50">
        <v>46273.655046296299</v>
      </c>
      <c r="V2154" s="50">
        <v>46273.655046296299</v>
      </c>
      <c r="W2154" s="51">
        <v>46273</v>
      </c>
      <c r="X2154" t="s">
        <v>1747</v>
      </c>
      <c r="Y2154" t="s">
        <v>492</v>
      </c>
    </row>
    <row r="2155" spans="1:25" ht="15" customHeight="1" x14ac:dyDescent="0.35">
      <c r="A2155">
        <v>6</v>
      </c>
      <c r="B2155" s="50">
        <v>46273.729166666657</v>
      </c>
      <c r="C2155">
        <v>11707323</v>
      </c>
      <c r="D2155">
        <v>100006740476</v>
      </c>
      <c r="E2155" t="s">
        <v>1726</v>
      </c>
      <c r="F2155">
        <v>100</v>
      </c>
      <c r="G2155" t="s">
        <v>1745</v>
      </c>
      <c r="H2155" t="s">
        <v>1760</v>
      </c>
      <c r="I2155">
        <v>5987201</v>
      </c>
      <c r="J2155">
        <v>4</v>
      </c>
      <c r="K2155" t="s">
        <v>1875</v>
      </c>
      <c r="L2155" t="s">
        <v>1876</v>
      </c>
      <c r="N2155">
        <v>0</v>
      </c>
      <c r="O2155">
        <v>3</v>
      </c>
      <c r="P2155">
        <v>3</v>
      </c>
      <c r="Q2155">
        <v>3</v>
      </c>
      <c r="R2155">
        <v>0</v>
      </c>
      <c r="S2155">
        <v>0</v>
      </c>
      <c r="T2155">
        <v>0</v>
      </c>
      <c r="U2155" s="50">
        <v>46273.655057870368</v>
      </c>
      <c r="V2155" s="50">
        <v>46273.655057870368</v>
      </c>
      <c r="W2155" s="51">
        <v>46273</v>
      </c>
      <c r="X2155" t="s">
        <v>1747</v>
      </c>
      <c r="Y2155" t="s">
        <v>492</v>
      </c>
    </row>
    <row r="2156" spans="1:25" ht="15" customHeight="1" x14ac:dyDescent="0.35">
      <c r="A2156">
        <v>6</v>
      </c>
      <c r="B2156" s="50">
        <v>46273.729166666657</v>
      </c>
      <c r="C2156">
        <v>11707324</v>
      </c>
      <c r="D2156">
        <v>100006740477</v>
      </c>
      <c r="E2156" t="s">
        <v>1726</v>
      </c>
      <c r="F2156">
        <v>100</v>
      </c>
      <c r="G2156" t="s">
        <v>1745</v>
      </c>
      <c r="H2156" t="s">
        <v>1760</v>
      </c>
      <c r="I2156">
        <v>6004401</v>
      </c>
      <c r="J2156">
        <v>4</v>
      </c>
      <c r="K2156" t="s">
        <v>1877</v>
      </c>
      <c r="L2156" t="s">
        <v>1878</v>
      </c>
      <c r="N2156">
        <v>0</v>
      </c>
      <c r="O2156">
        <v>1</v>
      </c>
      <c r="P2156">
        <v>1</v>
      </c>
      <c r="Q2156">
        <v>1</v>
      </c>
      <c r="R2156">
        <v>0</v>
      </c>
      <c r="S2156">
        <v>0</v>
      </c>
      <c r="T2156">
        <v>0</v>
      </c>
      <c r="U2156" s="50">
        <v>46273.655057870368</v>
      </c>
      <c r="V2156" s="50">
        <v>46273.655057870368</v>
      </c>
      <c r="W2156" s="51">
        <v>46273</v>
      </c>
      <c r="X2156" t="s">
        <v>1747</v>
      </c>
      <c r="Y2156" t="s">
        <v>492</v>
      </c>
    </row>
    <row r="2157" spans="1:25" ht="15" customHeight="1" x14ac:dyDescent="0.35">
      <c r="A2157">
        <v>6</v>
      </c>
      <c r="B2157" s="50">
        <v>46273.729166666657</v>
      </c>
      <c r="C2157">
        <v>11707333</v>
      </c>
      <c r="D2157">
        <v>100006740483</v>
      </c>
      <c r="E2157" t="s">
        <v>1726</v>
      </c>
      <c r="F2157">
        <v>100</v>
      </c>
      <c r="G2157" t="s">
        <v>1745</v>
      </c>
      <c r="H2157" t="s">
        <v>1760</v>
      </c>
      <c r="I2157">
        <v>6000301</v>
      </c>
      <c r="J2157">
        <v>4</v>
      </c>
      <c r="K2157" t="s">
        <v>1879</v>
      </c>
      <c r="L2157" t="s">
        <v>1880</v>
      </c>
      <c r="N2157">
        <v>0</v>
      </c>
      <c r="O2157">
        <v>1</v>
      </c>
      <c r="P2157">
        <v>1</v>
      </c>
      <c r="Q2157">
        <v>1</v>
      </c>
      <c r="R2157">
        <v>0</v>
      </c>
      <c r="S2157">
        <v>0</v>
      </c>
      <c r="T2157">
        <v>0</v>
      </c>
      <c r="U2157" s="50">
        <v>46273.655069444438</v>
      </c>
      <c r="V2157" s="50">
        <v>46273.655069444438</v>
      </c>
      <c r="W2157" s="51">
        <v>46273</v>
      </c>
      <c r="X2157" t="s">
        <v>1747</v>
      </c>
      <c r="Y2157" t="s">
        <v>492</v>
      </c>
    </row>
    <row r="2158" spans="1:25" ht="15" customHeight="1" x14ac:dyDescent="0.35">
      <c r="A2158">
        <v>6</v>
      </c>
      <c r="B2158" s="50">
        <v>46273.729166666657</v>
      </c>
      <c r="C2158">
        <v>11707334</v>
      </c>
      <c r="D2158">
        <v>100006740483</v>
      </c>
      <c r="E2158" t="s">
        <v>1726</v>
      </c>
      <c r="F2158">
        <v>100</v>
      </c>
      <c r="G2158" t="s">
        <v>1745</v>
      </c>
      <c r="H2158" t="s">
        <v>1760</v>
      </c>
      <c r="I2158">
        <v>6000301</v>
      </c>
      <c r="J2158">
        <v>4</v>
      </c>
      <c r="K2158" t="s">
        <v>1881</v>
      </c>
      <c r="L2158" t="s">
        <v>1882</v>
      </c>
      <c r="N2158">
        <v>0</v>
      </c>
      <c r="O2158">
        <v>3</v>
      </c>
      <c r="P2158">
        <v>3</v>
      </c>
      <c r="Q2158">
        <v>3</v>
      </c>
      <c r="R2158">
        <v>0</v>
      </c>
      <c r="S2158">
        <v>0</v>
      </c>
      <c r="T2158">
        <v>0</v>
      </c>
      <c r="U2158" s="50">
        <v>46273.655069444438</v>
      </c>
      <c r="V2158" s="50">
        <v>46273.655069444438</v>
      </c>
      <c r="W2158" s="51">
        <v>46273</v>
      </c>
      <c r="X2158" t="s">
        <v>1747</v>
      </c>
      <c r="Y2158" t="s">
        <v>492</v>
      </c>
    </row>
    <row r="2159" spans="1:25" ht="15" customHeight="1" x14ac:dyDescent="0.35">
      <c r="A2159">
        <v>6</v>
      </c>
      <c r="B2159" s="50">
        <v>46273.729166666657</v>
      </c>
      <c r="C2159">
        <v>11707335</v>
      </c>
      <c r="D2159">
        <v>100006740483</v>
      </c>
      <c r="E2159" t="s">
        <v>1726</v>
      </c>
      <c r="F2159">
        <v>100</v>
      </c>
      <c r="G2159" t="s">
        <v>1745</v>
      </c>
      <c r="H2159" t="s">
        <v>1760</v>
      </c>
      <c r="I2159">
        <v>6000301</v>
      </c>
      <c r="J2159">
        <v>4</v>
      </c>
      <c r="K2159" t="s">
        <v>1883</v>
      </c>
      <c r="L2159" t="s">
        <v>1884</v>
      </c>
      <c r="N2159">
        <v>0</v>
      </c>
      <c r="O2159">
        <v>1</v>
      </c>
      <c r="P2159">
        <v>1</v>
      </c>
      <c r="Q2159">
        <v>1</v>
      </c>
      <c r="R2159">
        <v>0</v>
      </c>
      <c r="S2159">
        <v>0</v>
      </c>
      <c r="T2159">
        <v>0</v>
      </c>
      <c r="U2159" s="50">
        <v>46273.655069444438</v>
      </c>
      <c r="V2159" s="50">
        <v>46273.655069444438</v>
      </c>
      <c r="W2159" s="51">
        <v>46273</v>
      </c>
      <c r="X2159" t="s">
        <v>1747</v>
      </c>
      <c r="Y2159" t="s">
        <v>492</v>
      </c>
    </row>
    <row r="2160" spans="1:25" ht="15" customHeight="1" x14ac:dyDescent="0.35">
      <c r="A2160">
        <v>6</v>
      </c>
      <c r="B2160" s="50">
        <v>46273.729166666657</v>
      </c>
      <c r="C2160">
        <v>11707336</v>
      </c>
      <c r="D2160">
        <v>100006740483</v>
      </c>
      <c r="E2160" t="s">
        <v>1726</v>
      </c>
      <c r="F2160">
        <v>100</v>
      </c>
      <c r="G2160" t="s">
        <v>1745</v>
      </c>
      <c r="H2160" t="s">
        <v>1760</v>
      </c>
      <c r="I2160">
        <v>6000301</v>
      </c>
      <c r="J2160">
        <v>4</v>
      </c>
      <c r="K2160" t="s">
        <v>1885</v>
      </c>
      <c r="L2160" t="s">
        <v>1886</v>
      </c>
      <c r="N2160">
        <v>0</v>
      </c>
      <c r="O2160">
        <v>2</v>
      </c>
      <c r="P2160">
        <v>2</v>
      </c>
      <c r="Q2160">
        <v>2</v>
      </c>
      <c r="R2160">
        <v>0</v>
      </c>
      <c r="S2160">
        <v>0</v>
      </c>
      <c r="T2160">
        <v>0</v>
      </c>
      <c r="U2160" s="50">
        <v>46273.655069444438</v>
      </c>
      <c r="V2160" s="50">
        <v>46273.655069444438</v>
      </c>
      <c r="W2160" s="51">
        <v>46273</v>
      </c>
      <c r="X2160" t="s">
        <v>1747</v>
      </c>
      <c r="Y2160" t="s">
        <v>492</v>
      </c>
    </row>
    <row r="2161" spans="1:25" ht="15" customHeight="1" x14ac:dyDescent="0.35">
      <c r="A2161">
        <v>6</v>
      </c>
      <c r="B2161" s="50">
        <v>46273.729166666657</v>
      </c>
      <c r="C2161">
        <v>11707337</v>
      </c>
      <c r="D2161">
        <v>100006740483</v>
      </c>
      <c r="E2161" t="s">
        <v>1726</v>
      </c>
      <c r="F2161">
        <v>100</v>
      </c>
      <c r="G2161" t="s">
        <v>1745</v>
      </c>
      <c r="H2161" t="s">
        <v>1760</v>
      </c>
      <c r="I2161">
        <v>6000301</v>
      </c>
      <c r="J2161">
        <v>4</v>
      </c>
      <c r="K2161" t="s">
        <v>1839</v>
      </c>
      <c r="L2161" t="s">
        <v>1840</v>
      </c>
      <c r="N2161">
        <v>0</v>
      </c>
      <c r="O2161">
        <v>1</v>
      </c>
      <c r="P2161">
        <v>1</v>
      </c>
      <c r="Q2161">
        <v>1</v>
      </c>
      <c r="R2161">
        <v>0</v>
      </c>
      <c r="S2161">
        <v>0</v>
      </c>
      <c r="T2161">
        <v>0</v>
      </c>
      <c r="U2161" s="50">
        <v>46273.655069444438</v>
      </c>
      <c r="V2161" s="50">
        <v>46273.655069444438</v>
      </c>
      <c r="W2161" s="51">
        <v>46273</v>
      </c>
      <c r="X2161" t="s">
        <v>1747</v>
      </c>
      <c r="Y2161" t="s">
        <v>492</v>
      </c>
    </row>
    <row r="2162" spans="1:25" ht="15" customHeight="1" x14ac:dyDescent="0.35">
      <c r="A2162">
        <v>6</v>
      </c>
      <c r="B2162" s="50">
        <v>46273.729166666657</v>
      </c>
      <c r="C2162">
        <v>11707338</v>
      </c>
      <c r="D2162">
        <v>100006740484</v>
      </c>
      <c r="E2162" t="s">
        <v>1726</v>
      </c>
      <c r="F2162">
        <v>100</v>
      </c>
      <c r="G2162" t="s">
        <v>1745</v>
      </c>
      <c r="H2162" t="s">
        <v>1760</v>
      </c>
      <c r="I2162">
        <v>6000302</v>
      </c>
      <c r="J2162">
        <v>5</v>
      </c>
      <c r="K2162" t="s">
        <v>1887</v>
      </c>
      <c r="L2162" t="s">
        <v>1888</v>
      </c>
      <c r="N2162">
        <v>0</v>
      </c>
      <c r="O2162">
        <v>2</v>
      </c>
      <c r="P2162">
        <v>2</v>
      </c>
      <c r="Q2162">
        <v>2</v>
      </c>
      <c r="R2162">
        <v>0</v>
      </c>
      <c r="S2162">
        <v>0</v>
      </c>
      <c r="T2162">
        <v>0</v>
      </c>
      <c r="U2162" s="50">
        <v>46273.655069444438</v>
      </c>
      <c r="V2162" s="50">
        <v>46273.655069444438</v>
      </c>
      <c r="W2162" s="51">
        <v>46273</v>
      </c>
      <c r="X2162" t="s">
        <v>1747</v>
      </c>
      <c r="Y2162" t="s">
        <v>492</v>
      </c>
    </row>
    <row r="2163" spans="1:25" ht="15" customHeight="1" x14ac:dyDescent="0.35">
      <c r="A2163">
        <v>6</v>
      </c>
      <c r="B2163" s="50">
        <v>46273.729166666657</v>
      </c>
      <c r="C2163">
        <v>11707339</v>
      </c>
      <c r="D2163">
        <v>100006740485</v>
      </c>
      <c r="E2163" t="s">
        <v>1726</v>
      </c>
      <c r="F2163">
        <v>100</v>
      </c>
      <c r="G2163" t="s">
        <v>1745</v>
      </c>
      <c r="H2163" t="s">
        <v>1760</v>
      </c>
      <c r="I2163">
        <v>6001101</v>
      </c>
      <c r="J2163">
        <v>3</v>
      </c>
      <c r="K2163" t="s">
        <v>1803</v>
      </c>
      <c r="L2163" t="s">
        <v>1804</v>
      </c>
      <c r="N2163">
        <v>0</v>
      </c>
      <c r="O2163">
        <v>1</v>
      </c>
      <c r="P2163">
        <v>1</v>
      </c>
      <c r="Q2163">
        <v>1</v>
      </c>
      <c r="R2163">
        <v>0</v>
      </c>
      <c r="S2163">
        <v>0</v>
      </c>
      <c r="T2163">
        <v>0</v>
      </c>
      <c r="U2163" s="50">
        <v>46273.655069444438</v>
      </c>
      <c r="V2163" s="50">
        <v>46273.655069444438</v>
      </c>
      <c r="W2163" s="51">
        <v>46273</v>
      </c>
      <c r="X2163" t="s">
        <v>1747</v>
      </c>
      <c r="Y2163" t="s">
        <v>492</v>
      </c>
    </row>
    <row r="2164" spans="1:25" ht="15" customHeight="1" x14ac:dyDescent="0.35">
      <c r="A2164">
        <v>6</v>
      </c>
      <c r="B2164" s="50">
        <v>46273.729166666657</v>
      </c>
      <c r="C2164">
        <v>11707340</v>
      </c>
      <c r="D2164">
        <v>100006740485</v>
      </c>
      <c r="E2164" t="s">
        <v>1726</v>
      </c>
      <c r="F2164">
        <v>100</v>
      </c>
      <c r="G2164" t="s">
        <v>1745</v>
      </c>
      <c r="H2164" t="s">
        <v>1760</v>
      </c>
      <c r="I2164">
        <v>6001101</v>
      </c>
      <c r="J2164">
        <v>3</v>
      </c>
      <c r="K2164" t="s">
        <v>1889</v>
      </c>
      <c r="L2164" t="s">
        <v>1890</v>
      </c>
      <c r="N2164">
        <v>0</v>
      </c>
      <c r="O2164">
        <v>2</v>
      </c>
      <c r="P2164">
        <v>2</v>
      </c>
      <c r="Q2164">
        <v>2</v>
      </c>
      <c r="R2164">
        <v>0</v>
      </c>
      <c r="S2164">
        <v>0</v>
      </c>
      <c r="T2164">
        <v>0</v>
      </c>
      <c r="U2164" s="50">
        <v>46273.655069444438</v>
      </c>
      <c r="V2164" s="50">
        <v>46273.655069444438</v>
      </c>
      <c r="W2164" s="51">
        <v>46273</v>
      </c>
      <c r="X2164" t="s">
        <v>1747</v>
      </c>
      <c r="Y2164" t="s">
        <v>492</v>
      </c>
    </row>
    <row r="2165" spans="1:25" ht="15" customHeight="1" x14ac:dyDescent="0.35">
      <c r="A2165">
        <v>6</v>
      </c>
      <c r="B2165" s="50">
        <v>46273.729166666657</v>
      </c>
      <c r="C2165">
        <v>11707341</v>
      </c>
      <c r="D2165">
        <v>100006740485</v>
      </c>
      <c r="E2165" t="s">
        <v>1726</v>
      </c>
      <c r="F2165">
        <v>100</v>
      </c>
      <c r="G2165" t="s">
        <v>1745</v>
      </c>
      <c r="H2165" t="s">
        <v>1760</v>
      </c>
      <c r="I2165">
        <v>6001101</v>
      </c>
      <c r="J2165">
        <v>3</v>
      </c>
      <c r="K2165" t="s">
        <v>1843</v>
      </c>
      <c r="L2165" t="s">
        <v>1844</v>
      </c>
      <c r="N2165">
        <v>0</v>
      </c>
      <c r="O2165">
        <v>2</v>
      </c>
      <c r="P2165">
        <v>2</v>
      </c>
      <c r="Q2165">
        <v>2</v>
      </c>
      <c r="R2165">
        <v>0</v>
      </c>
      <c r="S2165">
        <v>0</v>
      </c>
      <c r="T2165">
        <v>0</v>
      </c>
      <c r="U2165" s="50">
        <v>46273.655069444438</v>
      </c>
      <c r="V2165" s="50">
        <v>46273.655069444438</v>
      </c>
      <c r="W2165" s="51">
        <v>46273</v>
      </c>
      <c r="X2165" t="s">
        <v>1747</v>
      </c>
      <c r="Y2165" t="s">
        <v>492</v>
      </c>
    </row>
    <row r="2166" spans="1:25" ht="15" customHeight="1" x14ac:dyDescent="0.35">
      <c r="A2166">
        <v>6</v>
      </c>
      <c r="B2166" s="50">
        <v>46273.729166666657</v>
      </c>
      <c r="C2166">
        <v>11707369</v>
      </c>
      <c r="D2166">
        <v>100006740493</v>
      </c>
      <c r="E2166" t="s">
        <v>1726</v>
      </c>
      <c r="F2166">
        <v>100</v>
      </c>
      <c r="G2166" t="s">
        <v>1745</v>
      </c>
      <c r="H2166" t="s">
        <v>1760</v>
      </c>
      <c r="I2166">
        <v>5954001</v>
      </c>
      <c r="J2166">
        <v>3</v>
      </c>
      <c r="K2166" t="s">
        <v>1891</v>
      </c>
      <c r="L2166" t="s">
        <v>1892</v>
      </c>
      <c r="N2166">
        <v>0</v>
      </c>
      <c r="O2166">
        <v>4</v>
      </c>
      <c r="P2166">
        <v>4</v>
      </c>
      <c r="Q2166">
        <v>4</v>
      </c>
      <c r="R2166">
        <v>0</v>
      </c>
      <c r="S2166">
        <v>0</v>
      </c>
      <c r="T2166">
        <v>0</v>
      </c>
      <c r="U2166" s="50">
        <v>46273.655081018522</v>
      </c>
      <c r="V2166" s="50">
        <v>46273.655081018522</v>
      </c>
      <c r="W2166" s="51">
        <v>46273</v>
      </c>
      <c r="X2166" t="s">
        <v>1747</v>
      </c>
      <c r="Y2166" t="s">
        <v>492</v>
      </c>
    </row>
    <row r="2167" spans="1:25" ht="15" customHeight="1" x14ac:dyDescent="0.35">
      <c r="A2167">
        <v>6</v>
      </c>
      <c r="B2167" s="50">
        <v>46273.729166666657</v>
      </c>
      <c r="C2167">
        <v>11707370</v>
      </c>
      <c r="D2167">
        <v>100006740493</v>
      </c>
      <c r="E2167" t="s">
        <v>1726</v>
      </c>
      <c r="F2167">
        <v>100</v>
      </c>
      <c r="G2167" t="s">
        <v>1745</v>
      </c>
      <c r="H2167" t="s">
        <v>1760</v>
      </c>
      <c r="I2167">
        <v>5954001</v>
      </c>
      <c r="J2167">
        <v>3</v>
      </c>
      <c r="K2167" t="s">
        <v>1893</v>
      </c>
      <c r="L2167" t="s">
        <v>1894</v>
      </c>
      <c r="N2167">
        <v>0</v>
      </c>
      <c r="O2167">
        <v>3</v>
      </c>
      <c r="P2167">
        <v>3</v>
      </c>
      <c r="Q2167">
        <v>3</v>
      </c>
      <c r="R2167">
        <v>0</v>
      </c>
      <c r="S2167">
        <v>0</v>
      </c>
      <c r="T2167">
        <v>0</v>
      </c>
      <c r="U2167" s="50">
        <v>46273.655081018522</v>
      </c>
      <c r="V2167" s="50">
        <v>46273.655081018522</v>
      </c>
      <c r="W2167" s="51">
        <v>46273</v>
      </c>
      <c r="X2167" t="s">
        <v>1747</v>
      </c>
      <c r="Y2167" t="s">
        <v>492</v>
      </c>
    </row>
    <row r="2168" spans="1:25" ht="15" customHeight="1" x14ac:dyDescent="0.35">
      <c r="A2168">
        <v>6</v>
      </c>
      <c r="B2168" s="50">
        <v>46273.729166666657</v>
      </c>
      <c r="C2168">
        <v>11707371</v>
      </c>
      <c r="D2168">
        <v>100006740493</v>
      </c>
      <c r="E2168" t="s">
        <v>1726</v>
      </c>
      <c r="F2168">
        <v>100</v>
      </c>
      <c r="G2168" t="s">
        <v>1745</v>
      </c>
      <c r="H2168" t="s">
        <v>1760</v>
      </c>
      <c r="I2168">
        <v>5954001</v>
      </c>
      <c r="J2168">
        <v>3</v>
      </c>
      <c r="K2168" t="s">
        <v>1895</v>
      </c>
      <c r="L2168" t="s">
        <v>1896</v>
      </c>
      <c r="N2168">
        <v>0</v>
      </c>
      <c r="O2168">
        <v>3</v>
      </c>
      <c r="P2168">
        <v>3</v>
      </c>
      <c r="Q2168">
        <v>3</v>
      </c>
      <c r="R2168">
        <v>0</v>
      </c>
      <c r="S2168">
        <v>0</v>
      </c>
      <c r="T2168">
        <v>0</v>
      </c>
      <c r="U2168" s="50">
        <v>46273.655081018522</v>
      </c>
      <c r="V2168" s="50">
        <v>46273.655081018522</v>
      </c>
      <c r="W2168" s="51">
        <v>46273</v>
      </c>
      <c r="X2168" t="s">
        <v>1747</v>
      </c>
      <c r="Y2168" t="s">
        <v>492</v>
      </c>
    </row>
    <row r="2169" spans="1:25" ht="15" customHeight="1" x14ac:dyDescent="0.35">
      <c r="A2169">
        <v>6</v>
      </c>
      <c r="B2169" s="50">
        <v>46273.729166666657</v>
      </c>
      <c r="C2169">
        <v>11707372</v>
      </c>
      <c r="D2169">
        <v>100006740494</v>
      </c>
      <c r="E2169" t="s">
        <v>1726</v>
      </c>
      <c r="F2169">
        <v>100</v>
      </c>
      <c r="G2169" t="s">
        <v>1745</v>
      </c>
      <c r="H2169" t="s">
        <v>1760</v>
      </c>
      <c r="I2169">
        <v>5962001</v>
      </c>
      <c r="J2169">
        <v>3</v>
      </c>
      <c r="K2169" t="s">
        <v>1897</v>
      </c>
      <c r="L2169" t="s">
        <v>1898</v>
      </c>
      <c r="N2169">
        <v>0</v>
      </c>
      <c r="O2169">
        <v>1</v>
      </c>
      <c r="P2169">
        <v>1</v>
      </c>
      <c r="Q2169">
        <v>1</v>
      </c>
      <c r="R2169">
        <v>0</v>
      </c>
      <c r="S2169">
        <v>0</v>
      </c>
      <c r="T2169">
        <v>0</v>
      </c>
      <c r="U2169" s="50">
        <v>46273.655081018522</v>
      </c>
      <c r="V2169" s="50">
        <v>46273.655081018522</v>
      </c>
      <c r="W2169" s="51">
        <v>46273</v>
      </c>
      <c r="X2169" t="s">
        <v>1747</v>
      </c>
      <c r="Y2169" t="s">
        <v>492</v>
      </c>
    </row>
    <row r="2170" spans="1:25" ht="15" customHeight="1" x14ac:dyDescent="0.35">
      <c r="A2170">
        <v>6</v>
      </c>
      <c r="B2170" s="50">
        <v>46273.729166666657</v>
      </c>
      <c r="C2170">
        <v>11707373</v>
      </c>
      <c r="D2170">
        <v>100006740495</v>
      </c>
      <c r="E2170" t="s">
        <v>1726</v>
      </c>
      <c r="F2170">
        <v>100</v>
      </c>
      <c r="G2170" t="s">
        <v>1745</v>
      </c>
      <c r="H2170" t="s">
        <v>1760</v>
      </c>
      <c r="I2170">
        <v>5964201</v>
      </c>
      <c r="J2170">
        <v>4</v>
      </c>
      <c r="K2170" t="s">
        <v>1899</v>
      </c>
      <c r="L2170" t="s">
        <v>1900</v>
      </c>
      <c r="N2170">
        <v>0</v>
      </c>
      <c r="O2170">
        <v>1</v>
      </c>
      <c r="P2170">
        <v>1</v>
      </c>
      <c r="Q2170">
        <v>1</v>
      </c>
      <c r="R2170">
        <v>0</v>
      </c>
      <c r="S2170">
        <v>0</v>
      </c>
      <c r="T2170">
        <v>0</v>
      </c>
      <c r="U2170" s="50">
        <v>46273.655081018522</v>
      </c>
      <c r="V2170" s="50">
        <v>46273.655081018522</v>
      </c>
      <c r="W2170" s="51">
        <v>46273</v>
      </c>
      <c r="X2170" t="s">
        <v>1747</v>
      </c>
      <c r="Y2170" t="s">
        <v>492</v>
      </c>
    </row>
    <row r="2171" spans="1:25" ht="15" customHeight="1" x14ac:dyDescent="0.35">
      <c r="A2171">
        <v>6</v>
      </c>
      <c r="B2171" s="50">
        <v>46273.729166666657</v>
      </c>
      <c r="C2171">
        <v>11707374</v>
      </c>
      <c r="D2171">
        <v>100006740495</v>
      </c>
      <c r="E2171" t="s">
        <v>1726</v>
      </c>
      <c r="F2171">
        <v>100</v>
      </c>
      <c r="G2171" t="s">
        <v>1745</v>
      </c>
      <c r="H2171" t="s">
        <v>1760</v>
      </c>
      <c r="I2171">
        <v>5964201</v>
      </c>
      <c r="J2171">
        <v>4</v>
      </c>
      <c r="K2171" t="s">
        <v>1901</v>
      </c>
      <c r="L2171" t="s">
        <v>1902</v>
      </c>
      <c r="N2171">
        <v>0</v>
      </c>
      <c r="O2171">
        <v>1</v>
      </c>
      <c r="P2171">
        <v>1</v>
      </c>
      <c r="Q2171">
        <v>1</v>
      </c>
      <c r="R2171">
        <v>0</v>
      </c>
      <c r="S2171">
        <v>0</v>
      </c>
      <c r="T2171">
        <v>0</v>
      </c>
      <c r="U2171" s="50">
        <v>46273.655081018522</v>
      </c>
      <c r="V2171" s="50">
        <v>46273.655081018522</v>
      </c>
      <c r="W2171" s="51">
        <v>46273</v>
      </c>
      <c r="X2171" t="s">
        <v>1747</v>
      </c>
      <c r="Y2171" t="s">
        <v>492</v>
      </c>
    </row>
    <row r="2172" spans="1:25" ht="15" customHeight="1" x14ac:dyDescent="0.35">
      <c r="A2172">
        <v>6</v>
      </c>
      <c r="B2172" s="50">
        <v>46273.729166666657</v>
      </c>
      <c r="C2172">
        <v>11707375</v>
      </c>
      <c r="D2172">
        <v>100006740495</v>
      </c>
      <c r="E2172" t="s">
        <v>1726</v>
      </c>
      <c r="F2172">
        <v>100</v>
      </c>
      <c r="G2172" t="s">
        <v>1745</v>
      </c>
      <c r="H2172" t="s">
        <v>1760</v>
      </c>
      <c r="I2172">
        <v>5964201</v>
      </c>
      <c r="J2172">
        <v>4</v>
      </c>
      <c r="K2172" t="s">
        <v>1825</v>
      </c>
      <c r="L2172" t="s">
        <v>1826</v>
      </c>
      <c r="N2172">
        <v>0</v>
      </c>
      <c r="O2172">
        <v>4</v>
      </c>
      <c r="P2172">
        <v>4</v>
      </c>
      <c r="Q2172">
        <v>4</v>
      </c>
      <c r="R2172">
        <v>0</v>
      </c>
      <c r="S2172">
        <v>0</v>
      </c>
      <c r="T2172">
        <v>0</v>
      </c>
      <c r="U2172" s="50">
        <v>46273.655081018522</v>
      </c>
      <c r="V2172" s="50">
        <v>46273.655081018522</v>
      </c>
      <c r="W2172" s="51">
        <v>46273</v>
      </c>
      <c r="X2172" t="s">
        <v>1747</v>
      </c>
      <c r="Y2172" t="s">
        <v>492</v>
      </c>
    </row>
    <row r="2173" spans="1:25" ht="15" customHeight="1" x14ac:dyDescent="0.35">
      <c r="A2173">
        <v>6</v>
      </c>
      <c r="B2173" s="50">
        <v>46273.729166666657</v>
      </c>
      <c r="C2173">
        <v>11707376</v>
      </c>
      <c r="D2173">
        <v>100006740496</v>
      </c>
      <c r="E2173" t="s">
        <v>1726</v>
      </c>
      <c r="F2173">
        <v>100</v>
      </c>
      <c r="G2173" t="s">
        <v>1745</v>
      </c>
      <c r="H2173" t="s">
        <v>1760</v>
      </c>
      <c r="I2173">
        <v>5964202</v>
      </c>
      <c r="J2173">
        <v>5</v>
      </c>
      <c r="K2173" t="s">
        <v>1903</v>
      </c>
      <c r="L2173" t="s">
        <v>1904</v>
      </c>
      <c r="N2173">
        <v>0</v>
      </c>
      <c r="O2173">
        <v>3</v>
      </c>
      <c r="P2173">
        <v>3</v>
      </c>
      <c r="Q2173">
        <v>3</v>
      </c>
      <c r="R2173">
        <v>0</v>
      </c>
      <c r="S2173">
        <v>0</v>
      </c>
      <c r="T2173">
        <v>0</v>
      </c>
      <c r="U2173" s="50">
        <v>46273.655081018522</v>
      </c>
      <c r="V2173" s="50">
        <v>46273.655081018522</v>
      </c>
      <c r="W2173" s="51">
        <v>46273</v>
      </c>
      <c r="X2173" t="s">
        <v>1747</v>
      </c>
      <c r="Y2173" t="s">
        <v>492</v>
      </c>
    </row>
    <row r="2174" spans="1:25" ht="15" customHeight="1" x14ac:dyDescent="0.35">
      <c r="A2174">
        <v>6</v>
      </c>
      <c r="B2174" s="50">
        <v>46273.729166666657</v>
      </c>
      <c r="C2174">
        <v>11707377</v>
      </c>
      <c r="D2174">
        <v>100006740497</v>
      </c>
      <c r="E2174" t="s">
        <v>1726</v>
      </c>
      <c r="F2174">
        <v>100</v>
      </c>
      <c r="G2174" t="s">
        <v>1745</v>
      </c>
      <c r="H2174" t="s">
        <v>1760</v>
      </c>
      <c r="I2174">
        <v>5965401</v>
      </c>
      <c r="J2174">
        <v>5</v>
      </c>
      <c r="K2174" t="s">
        <v>1905</v>
      </c>
      <c r="L2174" t="s">
        <v>1906</v>
      </c>
      <c r="N2174">
        <v>0</v>
      </c>
      <c r="O2174">
        <v>4</v>
      </c>
      <c r="P2174">
        <v>4</v>
      </c>
      <c r="Q2174">
        <v>4</v>
      </c>
      <c r="R2174">
        <v>0</v>
      </c>
      <c r="S2174">
        <v>0</v>
      </c>
      <c r="T2174">
        <v>0</v>
      </c>
      <c r="U2174" s="50">
        <v>46273.655081018522</v>
      </c>
      <c r="V2174" s="50">
        <v>46273.655081018522</v>
      </c>
      <c r="W2174" s="51">
        <v>46273</v>
      </c>
      <c r="X2174" t="s">
        <v>1747</v>
      </c>
      <c r="Y2174" t="s">
        <v>492</v>
      </c>
    </row>
    <row r="2175" spans="1:25" ht="15" customHeight="1" x14ac:dyDescent="0.35">
      <c r="A2175">
        <v>6</v>
      </c>
      <c r="B2175" s="50">
        <v>46273.729166666657</v>
      </c>
      <c r="C2175">
        <v>11707378</v>
      </c>
      <c r="D2175">
        <v>100006740498</v>
      </c>
      <c r="E2175" t="s">
        <v>1726</v>
      </c>
      <c r="F2175">
        <v>100</v>
      </c>
      <c r="G2175" t="s">
        <v>1745</v>
      </c>
      <c r="H2175" t="s">
        <v>1760</v>
      </c>
      <c r="I2175">
        <v>5967401</v>
      </c>
      <c r="J2175">
        <v>4</v>
      </c>
      <c r="K2175" t="s">
        <v>1907</v>
      </c>
      <c r="L2175" t="s">
        <v>1908</v>
      </c>
      <c r="N2175">
        <v>0</v>
      </c>
      <c r="O2175">
        <v>2</v>
      </c>
      <c r="P2175">
        <v>2</v>
      </c>
      <c r="Q2175">
        <v>2</v>
      </c>
      <c r="R2175">
        <v>0</v>
      </c>
      <c r="S2175">
        <v>0</v>
      </c>
      <c r="T2175">
        <v>0</v>
      </c>
      <c r="U2175" s="50">
        <v>46273.655081018522</v>
      </c>
      <c r="V2175" s="50">
        <v>46273.655081018522</v>
      </c>
      <c r="W2175" s="51">
        <v>46273</v>
      </c>
      <c r="X2175" t="s">
        <v>1747</v>
      </c>
      <c r="Y2175" t="s">
        <v>492</v>
      </c>
    </row>
    <row r="2176" spans="1:25" ht="15" customHeight="1" x14ac:dyDescent="0.35">
      <c r="A2176">
        <v>6</v>
      </c>
      <c r="B2176" s="50">
        <v>46273.729166666657</v>
      </c>
      <c r="C2176">
        <v>11707379</v>
      </c>
      <c r="D2176">
        <v>100006740498</v>
      </c>
      <c r="E2176" t="s">
        <v>1726</v>
      </c>
      <c r="F2176">
        <v>100</v>
      </c>
      <c r="G2176" t="s">
        <v>1745</v>
      </c>
      <c r="H2176" t="s">
        <v>1760</v>
      </c>
      <c r="I2176">
        <v>5967401</v>
      </c>
      <c r="J2176">
        <v>4</v>
      </c>
      <c r="K2176" t="s">
        <v>1909</v>
      </c>
      <c r="L2176" t="s">
        <v>1910</v>
      </c>
      <c r="N2176">
        <v>0</v>
      </c>
      <c r="O2176">
        <v>2</v>
      </c>
      <c r="P2176">
        <v>2</v>
      </c>
      <c r="Q2176">
        <v>2</v>
      </c>
      <c r="R2176">
        <v>0</v>
      </c>
      <c r="S2176">
        <v>0</v>
      </c>
      <c r="T2176">
        <v>0</v>
      </c>
      <c r="U2176" s="50">
        <v>46273.655081018522</v>
      </c>
      <c r="V2176" s="50">
        <v>46273.655081018522</v>
      </c>
      <c r="W2176" s="51">
        <v>46273</v>
      </c>
      <c r="X2176" t="s">
        <v>1747</v>
      </c>
      <c r="Y2176" t="s">
        <v>492</v>
      </c>
    </row>
    <row r="2177" spans="1:25" ht="15" customHeight="1" x14ac:dyDescent="0.35">
      <c r="A2177">
        <v>6</v>
      </c>
      <c r="B2177" s="50">
        <v>46273.729166666657</v>
      </c>
      <c r="C2177">
        <v>11707380</v>
      </c>
      <c r="D2177">
        <v>100006740499</v>
      </c>
      <c r="E2177" t="s">
        <v>1726</v>
      </c>
      <c r="F2177">
        <v>100</v>
      </c>
      <c r="G2177" t="s">
        <v>1745</v>
      </c>
      <c r="H2177" t="s">
        <v>1760</v>
      </c>
      <c r="I2177">
        <v>5976901</v>
      </c>
      <c r="J2177">
        <v>4</v>
      </c>
      <c r="K2177" t="s">
        <v>1911</v>
      </c>
      <c r="L2177" t="s">
        <v>1912</v>
      </c>
      <c r="N2177">
        <v>0</v>
      </c>
      <c r="O2177">
        <v>2</v>
      </c>
      <c r="P2177">
        <v>2</v>
      </c>
      <c r="Q2177">
        <v>2</v>
      </c>
      <c r="R2177">
        <v>0</v>
      </c>
      <c r="S2177">
        <v>0</v>
      </c>
      <c r="T2177">
        <v>0</v>
      </c>
      <c r="U2177" s="50">
        <v>46273.655081018522</v>
      </c>
      <c r="V2177" s="50">
        <v>46273.655081018522</v>
      </c>
      <c r="W2177" s="51">
        <v>46273</v>
      </c>
      <c r="X2177" t="s">
        <v>1747</v>
      </c>
      <c r="Y2177" t="s">
        <v>492</v>
      </c>
    </row>
    <row r="2178" spans="1:25" ht="15" customHeight="1" x14ac:dyDescent="0.35">
      <c r="A2178">
        <v>6</v>
      </c>
      <c r="B2178" s="50">
        <v>46273.729166666657</v>
      </c>
      <c r="C2178">
        <v>11707381</v>
      </c>
      <c r="D2178">
        <v>100006740500</v>
      </c>
      <c r="E2178" t="s">
        <v>1726</v>
      </c>
      <c r="F2178">
        <v>100</v>
      </c>
      <c r="G2178" t="s">
        <v>1745</v>
      </c>
      <c r="H2178" t="s">
        <v>1760</v>
      </c>
      <c r="I2178">
        <v>5982301</v>
      </c>
      <c r="J2178">
        <v>3</v>
      </c>
      <c r="K2178" t="s">
        <v>1913</v>
      </c>
      <c r="L2178" t="s">
        <v>1914</v>
      </c>
      <c r="N2178">
        <v>0</v>
      </c>
      <c r="O2178">
        <v>1</v>
      </c>
      <c r="P2178">
        <v>1</v>
      </c>
      <c r="Q2178">
        <v>1</v>
      </c>
      <c r="R2178">
        <v>0</v>
      </c>
      <c r="S2178">
        <v>0</v>
      </c>
      <c r="T2178">
        <v>0</v>
      </c>
      <c r="U2178" s="50">
        <v>46273.655081018522</v>
      </c>
      <c r="V2178" s="50">
        <v>46273.655081018522</v>
      </c>
      <c r="W2178" s="51">
        <v>46273</v>
      </c>
      <c r="X2178" t="s">
        <v>1747</v>
      </c>
      <c r="Y2178" t="s">
        <v>492</v>
      </c>
    </row>
    <row r="2179" spans="1:25" ht="15" customHeight="1" x14ac:dyDescent="0.35">
      <c r="A2179">
        <v>6</v>
      </c>
      <c r="B2179" s="50">
        <v>46273.729166666657</v>
      </c>
      <c r="C2179">
        <v>11707382</v>
      </c>
      <c r="D2179">
        <v>100006740500</v>
      </c>
      <c r="E2179" t="s">
        <v>1726</v>
      </c>
      <c r="F2179">
        <v>100</v>
      </c>
      <c r="G2179" t="s">
        <v>1745</v>
      </c>
      <c r="H2179" t="s">
        <v>1760</v>
      </c>
      <c r="I2179">
        <v>5982301</v>
      </c>
      <c r="J2179">
        <v>3</v>
      </c>
      <c r="K2179" t="s">
        <v>1915</v>
      </c>
      <c r="L2179" t="s">
        <v>1916</v>
      </c>
      <c r="N2179">
        <v>0</v>
      </c>
      <c r="O2179">
        <v>1</v>
      </c>
      <c r="P2179">
        <v>1</v>
      </c>
      <c r="Q2179">
        <v>1</v>
      </c>
      <c r="R2179">
        <v>0</v>
      </c>
      <c r="S2179">
        <v>0</v>
      </c>
      <c r="T2179">
        <v>0</v>
      </c>
      <c r="U2179" s="50">
        <v>46273.655081018522</v>
      </c>
      <c r="V2179" s="50">
        <v>46273.655081018522</v>
      </c>
      <c r="W2179" s="51">
        <v>46273</v>
      </c>
      <c r="X2179" t="s">
        <v>1747</v>
      </c>
      <c r="Y2179" t="s">
        <v>492</v>
      </c>
    </row>
    <row r="2180" spans="1:25" ht="15" customHeight="1" x14ac:dyDescent="0.35">
      <c r="A2180">
        <v>6</v>
      </c>
      <c r="B2180" s="50">
        <v>46273.729166666657</v>
      </c>
      <c r="C2180">
        <v>11707383</v>
      </c>
      <c r="D2180">
        <v>100006740500</v>
      </c>
      <c r="E2180" t="s">
        <v>1726</v>
      </c>
      <c r="F2180">
        <v>100</v>
      </c>
      <c r="G2180" t="s">
        <v>1745</v>
      </c>
      <c r="H2180" t="s">
        <v>1760</v>
      </c>
      <c r="I2180">
        <v>5982301</v>
      </c>
      <c r="J2180">
        <v>3</v>
      </c>
      <c r="K2180" t="s">
        <v>1785</v>
      </c>
      <c r="L2180" t="s">
        <v>1786</v>
      </c>
      <c r="N2180">
        <v>0</v>
      </c>
      <c r="O2180">
        <v>1</v>
      </c>
      <c r="P2180">
        <v>1</v>
      </c>
      <c r="Q2180">
        <v>1</v>
      </c>
      <c r="R2180">
        <v>0</v>
      </c>
      <c r="S2180">
        <v>0</v>
      </c>
      <c r="T2180">
        <v>0</v>
      </c>
      <c r="U2180" s="50">
        <v>46273.655081018522</v>
      </c>
      <c r="V2180" s="50">
        <v>46273.655081018522</v>
      </c>
      <c r="W2180" s="51">
        <v>46273</v>
      </c>
      <c r="X2180" t="s">
        <v>1747</v>
      </c>
      <c r="Y2180" t="s">
        <v>492</v>
      </c>
    </row>
    <row r="2181" spans="1:25" ht="15" customHeight="1" x14ac:dyDescent="0.35">
      <c r="A2181">
        <v>6</v>
      </c>
      <c r="B2181" s="50">
        <v>46273.729166666657</v>
      </c>
      <c r="C2181">
        <v>11707384</v>
      </c>
      <c r="D2181">
        <v>100006740500</v>
      </c>
      <c r="E2181" t="s">
        <v>1726</v>
      </c>
      <c r="F2181">
        <v>100</v>
      </c>
      <c r="G2181" t="s">
        <v>1745</v>
      </c>
      <c r="H2181" t="s">
        <v>1760</v>
      </c>
      <c r="I2181">
        <v>5982301</v>
      </c>
      <c r="J2181">
        <v>3</v>
      </c>
      <c r="K2181" t="s">
        <v>1857</v>
      </c>
      <c r="L2181" t="s">
        <v>1858</v>
      </c>
      <c r="N2181">
        <v>0</v>
      </c>
      <c r="O2181">
        <v>1</v>
      </c>
      <c r="P2181">
        <v>1</v>
      </c>
      <c r="Q2181">
        <v>1</v>
      </c>
      <c r="R2181">
        <v>0</v>
      </c>
      <c r="S2181">
        <v>0</v>
      </c>
      <c r="T2181">
        <v>0</v>
      </c>
      <c r="U2181" s="50">
        <v>46273.655081018522</v>
      </c>
      <c r="V2181" s="50">
        <v>46273.655081018522</v>
      </c>
      <c r="W2181" s="51">
        <v>46273</v>
      </c>
      <c r="X2181" t="s">
        <v>1747</v>
      </c>
      <c r="Y2181" t="s">
        <v>492</v>
      </c>
    </row>
    <row r="2182" spans="1:25" ht="15" customHeight="1" x14ac:dyDescent="0.35">
      <c r="A2182">
        <v>6</v>
      </c>
      <c r="B2182" s="50">
        <v>46273.729166666657</v>
      </c>
      <c r="C2182">
        <v>11707385</v>
      </c>
      <c r="D2182">
        <v>100006740500</v>
      </c>
      <c r="E2182" t="s">
        <v>1726</v>
      </c>
      <c r="F2182">
        <v>100</v>
      </c>
      <c r="G2182" t="s">
        <v>1745</v>
      </c>
      <c r="H2182" t="s">
        <v>1760</v>
      </c>
      <c r="I2182">
        <v>5982301</v>
      </c>
      <c r="J2182">
        <v>3</v>
      </c>
      <c r="K2182" t="s">
        <v>1871</v>
      </c>
      <c r="L2182" t="s">
        <v>1872</v>
      </c>
      <c r="N2182">
        <v>0</v>
      </c>
      <c r="O2182">
        <v>1</v>
      </c>
      <c r="P2182">
        <v>1</v>
      </c>
      <c r="Q2182">
        <v>1</v>
      </c>
      <c r="R2182">
        <v>0</v>
      </c>
      <c r="S2182">
        <v>0</v>
      </c>
      <c r="T2182">
        <v>0</v>
      </c>
      <c r="U2182" s="50">
        <v>46273.655081018522</v>
      </c>
      <c r="V2182" s="50">
        <v>46273.655081018522</v>
      </c>
      <c r="W2182" s="51">
        <v>46273</v>
      </c>
      <c r="X2182" t="s">
        <v>1747</v>
      </c>
      <c r="Y2182" t="s">
        <v>492</v>
      </c>
    </row>
    <row r="2183" spans="1:25" ht="15" customHeight="1" x14ac:dyDescent="0.35">
      <c r="A2183">
        <v>6</v>
      </c>
      <c r="B2183" s="50">
        <v>46273.729166666657</v>
      </c>
      <c r="C2183">
        <v>11707386</v>
      </c>
      <c r="D2183">
        <v>100006740500</v>
      </c>
      <c r="E2183" t="s">
        <v>1726</v>
      </c>
      <c r="F2183">
        <v>100</v>
      </c>
      <c r="G2183" t="s">
        <v>1745</v>
      </c>
      <c r="H2183" t="s">
        <v>1760</v>
      </c>
      <c r="I2183">
        <v>5982301</v>
      </c>
      <c r="J2183">
        <v>3</v>
      </c>
      <c r="K2183" t="s">
        <v>1897</v>
      </c>
      <c r="L2183" t="s">
        <v>1898</v>
      </c>
      <c r="N2183">
        <v>0</v>
      </c>
      <c r="O2183">
        <v>1</v>
      </c>
      <c r="P2183">
        <v>1</v>
      </c>
      <c r="Q2183">
        <v>1</v>
      </c>
      <c r="R2183">
        <v>0</v>
      </c>
      <c r="S2183">
        <v>0</v>
      </c>
      <c r="T2183">
        <v>0</v>
      </c>
      <c r="U2183" s="50">
        <v>46273.655081018522</v>
      </c>
      <c r="V2183" s="50">
        <v>46273.655081018522</v>
      </c>
      <c r="W2183" s="51">
        <v>46273</v>
      </c>
      <c r="X2183" t="s">
        <v>1747</v>
      </c>
      <c r="Y2183" t="s">
        <v>492</v>
      </c>
    </row>
    <row r="2184" spans="1:25" ht="15" customHeight="1" x14ac:dyDescent="0.35">
      <c r="A2184">
        <v>6</v>
      </c>
      <c r="B2184" s="50">
        <v>46273.729166666657</v>
      </c>
      <c r="C2184">
        <v>11707387</v>
      </c>
      <c r="D2184">
        <v>100006740500</v>
      </c>
      <c r="E2184" t="s">
        <v>1726</v>
      </c>
      <c r="F2184">
        <v>100</v>
      </c>
      <c r="G2184" t="s">
        <v>1745</v>
      </c>
      <c r="H2184" t="s">
        <v>1760</v>
      </c>
      <c r="I2184">
        <v>5982301</v>
      </c>
      <c r="J2184">
        <v>3</v>
      </c>
      <c r="K2184" t="s">
        <v>1809</v>
      </c>
      <c r="L2184" t="s">
        <v>1810</v>
      </c>
      <c r="N2184">
        <v>0</v>
      </c>
      <c r="O2184">
        <v>1</v>
      </c>
      <c r="P2184">
        <v>1</v>
      </c>
      <c r="Q2184">
        <v>1</v>
      </c>
      <c r="R2184">
        <v>0</v>
      </c>
      <c r="S2184">
        <v>0</v>
      </c>
      <c r="T2184">
        <v>0</v>
      </c>
      <c r="U2184" s="50">
        <v>46273.655081018522</v>
      </c>
      <c r="V2184" s="50">
        <v>46273.655081018522</v>
      </c>
      <c r="W2184" s="51">
        <v>46273</v>
      </c>
      <c r="X2184" t="s">
        <v>1747</v>
      </c>
      <c r="Y2184" t="s">
        <v>492</v>
      </c>
    </row>
    <row r="2185" spans="1:25" ht="15" customHeight="1" x14ac:dyDescent="0.35">
      <c r="A2185">
        <v>6</v>
      </c>
      <c r="B2185" s="50">
        <v>46273.729166666657</v>
      </c>
      <c r="C2185">
        <v>11707388</v>
      </c>
      <c r="D2185">
        <v>100006740500</v>
      </c>
      <c r="E2185" t="s">
        <v>1726</v>
      </c>
      <c r="F2185">
        <v>100</v>
      </c>
      <c r="G2185" t="s">
        <v>1745</v>
      </c>
      <c r="H2185" t="s">
        <v>1760</v>
      </c>
      <c r="I2185">
        <v>5982301</v>
      </c>
      <c r="J2185">
        <v>3</v>
      </c>
      <c r="K2185" t="s">
        <v>1917</v>
      </c>
      <c r="L2185" t="s">
        <v>1918</v>
      </c>
      <c r="N2185">
        <v>0</v>
      </c>
      <c r="O2185">
        <v>1</v>
      </c>
      <c r="P2185">
        <v>1</v>
      </c>
      <c r="Q2185">
        <v>1</v>
      </c>
      <c r="R2185">
        <v>0</v>
      </c>
      <c r="S2185">
        <v>0</v>
      </c>
      <c r="T2185">
        <v>0</v>
      </c>
      <c r="U2185" s="50">
        <v>46273.655081018522</v>
      </c>
      <c r="V2185" s="50">
        <v>46273.655081018522</v>
      </c>
      <c r="W2185" s="51">
        <v>46273</v>
      </c>
      <c r="X2185" t="s">
        <v>1747</v>
      </c>
      <c r="Y2185" t="s">
        <v>492</v>
      </c>
    </row>
    <row r="2186" spans="1:25" ht="15" customHeight="1" x14ac:dyDescent="0.35">
      <c r="A2186">
        <v>6</v>
      </c>
      <c r="B2186" s="50">
        <v>46273.729166666657</v>
      </c>
      <c r="C2186">
        <v>11707389</v>
      </c>
      <c r="D2186">
        <v>100006740501</v>
      </c>
      <c r="E2186" t="s">
        <v>1726</v>
      </c>
      <c r="F2186">
        <v>100</v>
      </c>
      <c r="G2186" t="s">
        <v>1745</v>
      </c>
      <c r="H2186" t="s">
        <v>1760</v>
      </c>
      <c r="I2186">
        <v>5985901</v>
      </c>
      <c r="J2186">
        <v>3</v>
      </c>
      <c r="K2186" t="s">
        <v>1793</v>
      </c>
      <c r="L2186" t="s">
        <v>1794</v>
      </c>
      <c r="N2186">
        <v>0</v>
      </c>
      <c r="O2186">
        <v>1</v>
      </c>
      <c r="P2186">
        <v>1</v>
      </c>
      <c r="Q2186">
        <v>1</v>
      </c>
      <c r="R2186">
        <v>0</v>
      </c>
      <c r="S2186">
        <v>0</v>
      </c>
      <c r="T2186">
        <v>0</v>
      </c>
      <c r="U2186" s="50">
        <v>46273.655081018522</v>
      </c>
      <c r="V2186" s="50">
        <v>46273.655081018522</v>
      </c>
      <c r="W2186" s="51">
        <v>46273</v>
      </c>
      <c r="X2186" t="s">
        <v>1747</v>
      </c>
      <c r="Y2186" t="s">
        <v>492</v>
      </c>
    </row>
    <row r="2187" spans="1:25" ht="15" customHeight="1" x14ac:dyDescent="0.35">
      <c r="A2187">
        <v>6</v>
      </c>
      <c r="B2187" s="50">
        <v>46273.729166666657</v>
      </c>
      <c r="C2187">
        <v>11707390</v>
      </c>
      <c r="D2187">
        <v>100006740501</v>
      </c>
      <c r="E2187" t="s">
        <v>1726</v>
      </c>
      <c r="F2187">
        <v>100</v>
      </c>
      <c r="G2187" t="s">
        <v>1745</v>
      </c>
      <c r="H2187" t="s">
        <v>1760</v>
      </c>
      <c r="I2187">
        <v>5985901</v>
      </c>
      <c r="J2187">
        <v>3</v>
      </c>
      <c r="K2187" t="s">
        <v>1855</v>
      </c>
      <c r="L2187" t="s">
        <v>1856</v>
      </c>
      <c r="N2187">
        <v>0</v>
      </c>
      <c r="O2187">
        <v>3</v>
      </c>
      <c r="P2187">
        <v>3</v>
      </c>
      <c r="Q2187">
        <v>3</v>
      </c>
      <c r="R2187">
        <v>0</v>
      </c>
      <c r="S2187">
        <v>0</v>
      </c>
      <c r="T2187">
        <v>0</v>
      </c>
      <c r="U2187" s="50">
        <v>46273.655081018522</v>
      </c>
      <c r="V2187" s="50">
        <v>46273.655081018522</v>
      </c>
      <c r="W2187" s="51">
        <v>46273</v>
      </c>
      <c r="X2187" t="s">
        <v>1747</v>
      </c>
      <c r="Y2187" t="s">
        <v>492</v>
      </c>
    </row>
    <row r="2188" spans="1:25" ht="15" customHeight="1" x14ac:dyDescent="0.35">
      <c r="A2188">
        <v>6</v>
      </c>
      <c r="B2188" s="50">
        <v>46273.729166666657</v>
      </c>
      <c r="C2188">
        <v>11707391</v>
      </c>
      <c r="D2188">
        <v>100006740501</v>
      </c>
      <c r="E2188" t="s">
        <v>1726</v>
      </c>
      <c r="F2188">
        <v>100</v>
      </c>
      <c r="G2188" t="s">
        <v>1745</v>
      </c>
      <c r="H2188" t="s">
        <v>1760</v>
      </c>
      <c r="I2188">
        <v>5985901</v>
      </c>
      <c r="J2188">
        <v>3</v>
      </c>
      <c r="K2188" t="s">
        <v>1785</v>
      </c>
      <c r="L2188" t="s">
        <v>1786</v>
      </c>
      <c r="N2188">
        <v>0</v>
      </c>
      <c r="O2188">
        <v>1</v>
      </c>
      <c r="P2188">
        <v>1</v>
      </c>
      <c r="Q2188">
        <v>1</v>
      </c>
      <c r="R2188">
        <v>0</v>
      </c>
      <c r="S2188">
        <v>0</v>
      </c>
      <c r="T2188">
        <v>0</v>
      </c>
      <c r="U2188" s="50">
        <v>46273.655081018522</v>
      </c>
      <c r="V2188" s="50">
        <v>46273.655081018522</v>
      </c>
      <c r="W2188" s="51">
        <v>46273</v>
      </c>
      <c r="X2188" t="s">
        <v>1747</v>
      </c>
      <c r="Y2188" t="s">
        <v>492</v>
      </c>
    </row>
    <row r="2189" spans="1:25" ht="15" customHeight="1" x14ac:dyDescent="0.35">
      <c r="A2189">
        <v>6</v>
      </c>
      <c r="B2189" s="50">
        <v>46273.729166666657</v>
      </c>
      <c r="C2189">
        <v>11707392</v>
      </c>
      <c r="D2189">
        <v>100006740501</v>
      </c>
      <c r="E2189" t="s">
        <v>1726</v>
      </c>
      <c r="F2189">
        <v>100</v>
      </c>
      <c r="G2189" t="s">
        <v>1745</v>
      </c>
      <c r="H2189" t="s">
        <v>1760</v>
      </c>
      <c r="I2189">
        <v>5985901</v>
      </c>
      <c r="J2189">
        <v>3</v>
      </c>
      <c r="K2189" t="s">
        <v>1919</v>
      </c>
      <c r="L2189" t="s">
        <v>1920</v>
      </c>
      <c r="N2189">
        <v>0</v>
      </c>
      <c r="O2189">
        <v>1</v>
      </c>
      <c r="P2189">
        <v>1</v>
      </c>
      <c r="Q2189">
        <v>1</v>
      </c>
      <c r="R2189">
        <v>0</v>
      </c>
      <c r="S2189">
        <v>0</v>
      </c>
      <c r="T2189">
        <v>0</v>
      </c>
      <c r="U2189" s="50">
        <v>46273.655081018522</v>
      </c>
      <c r="V2189" s="50">
        <v>46273.655081018522</v>
      </c>
      <c r="W2189" s="51">
        <v>46273</v>
      </c>
      <c r="X2189" t="s">
        <v>1747</v>
      </c>
      <c r="Y2189" t="s">
        <v>492</v>
      </c>
    </row>
    <row r="2190" spans="1:25" ht="15" customHeight="1" x14ac:dyDescent="0.35">
      <c r="A2190">
        <v>6</v>
      </c>
      <c r="B2190" s="50">
        <v>46273.729166666657</v>
      </c>
      <c r="C2190">
        <v>11707393</v>
      </c>
      <c r="D2190">
        <v>100006740501</v>
      </c>
      <c r="E2190" t="s">
        <v>1726</v>
      </c>
      <c r="F2190">
        <v>100</v>
      </c>
      <c r="G2190" t="s">
        <v>1745</v>
      </c>
      <c r="H2190" t="s">
        <v>1760</v>
      </c>
      <c r="I2190">
        <v>5985901</v>
      </c>
      <c r="J2190">
        <v>3</v>
      </c>
      <c r="K2190" t="s">
        <v>1871</v>
      </c>
      <c r="L2190" t="s">
        <v>1872</v>
      </c>
      <c r="N2190">
        <v>0</v>
      </c>
      <c r="O2190">
        <v>1</v>
      </c>
      <c r="P2190">
        <v>1</v>
      </c>
      <c r="Q2190">
        <v>1</v>
      </c>
      <c r="R2190">
        <v>0</v>
      </c>
      <c r="S2190">
        <v>0</v>
      </c>
      <c r="T2190">
        <v>0</v>
      </c>
      <c r="U2190" s="50">
        <v>46273.655081018522</v>
      </c>
      <c r="V2190" s="50">
        <v>46273.655081018522</v>
      </c>
      <c r="W2190" s="51">
        <v>46273</v>
      </c>
      <c r="X2190" t="s">
        <v>1747</v>
      </c>
      <c r="Y2190" t="s">
        <v>492</v>
      </c>
    </row>
    <row r="2191" spans="1:25" ht="15" customHeight="1" x14ac:dyDescent="0.35">
      <c r="A2191">
        <v>6</v>
      </c>
      <c r="B2191" s="50">
        <v>46273.729166666657</v>
      </c>
      <c r="C2191">
        <v>11707394</v>
      </c>
      <c r="D2191">
        <v>100006740502</v>
      </c>
      <c r="E2191" t="s">
        <v>1726</v>
      </c>
      <c r="F2191">
        <v>100</v>
      </c>
      <c r="G2191" t="s">
        <v>1745</v>
      </c>
      <c r="H2191" t="s">
        <v>1760</v>
      </c>
      <c r="I2191">
        <v>6000601</v>
      </c>
      <c r="J2191">
        <v>4</v>
      </c>
      <c r="K2191" t="s">
        <v>1921</v>
      </c>
      <c r="L2191" t="s">
        <v>1922</v>
      </c>
      <c r="N2191">
        <v>0</v>
      </c>
      <c r="O2191">
        <v>1</v>
      </c>
      <c r="P2191">
        <v>1</v>
      </c>
      <c r="Q2191">
        <v>1</v>
      </c>
      <c r="R2191">
        <v>0</v>
      </c>
      <c r="S2191">
        <v>0</v>
      </c>
      <c r="T2191">
        <v>0</v>
      </c>
      <c r="U2191" s="50">
        <v>46273.655081018522</v>
      </c>
      <c r="V2191" s="50">
        <v>46273.655081018522</v>
      </c>
      <c r="W2191" s="51">
        <v>46273</v>
      </c>
      <c r="X2191" t="s">
        <v>1747</v>
      </c>
      <c r="Y2191" t="s">
        <v>492</v>
      </c>
    </row>
    <row r="2192" spans="1:25" ht="15" customHeight="1" x14ac:dyDescent="0.35">
      <c r="A2192">
        <v>6</v>
      </c>
      <c r="B2192" s="50">
        <v>46273.729166666657</v>
      </c>
      <c r="C2192">
        <v>11707395</v>
      </c>
      <c r="D2192">
        <v>100006740502</v>
      </c>
      <c r="E2192" t="s">
        <v>1726</v>
      </c>
      <c r="F2192">
        <v>100</v>
      </c>
      <c r="G2192" t="s">
        <v>1745</v>
      </c>
      <c r="H2192" t="s">
        <v>1760</v>
      </c>
      <c r="I2192">
        <v>6000601</v>
      </c>
      <c r="J2192">
        <v>4</v>
      </c>
      <c r="K2192" t="s">
        <v>1839</v>
      </c>
      <c r="L2192" t="s">
        <v>1840</v>
      </c>
      <c r="N2192">
        <v>0</v>
      </c>
      <c r="O2192">
        <v>1</v>
      </c>
      <c r="P2192">
        <v>1</v>
      </c>
      <c r="Q2192">
        <v>1</v>
      </c>
      <c r="R2192">
        <v>0</v>
      </c>
      <c r="S2192">
        <v>0</v>
      </c>
      <c r="T2192">
        <v>0</v>
      </c>
      <c r="U2192" s="50">
        <v>46273.655081018522</v>
      </c>
      <c r="V2192" s="50">
        <v>46273.655081018522</v>
      </c>
      <c r="W2192" s="51">
        <v>46273</v>
      </c>
      <c r="X2192" t="s">
        <v>1747</v>
      </c>
      <c r="Y2192" t="s">
        <v>492</v>
      </c>
    </row>
    <row r="2193" spans="1:25" ht="15" customHeight="1" x14ac:dyDescent="0.35">
      <c r="A2193">
        <v>6</v>
      </c>
      <c r="B2193" s="50">
        <v>46273.729166666657</v>
      </c>
      <c r="C2193">
        <v>11707396</v>
      </c>
      <c r="D2193">
        <v>100006740503</v>
      </c>
      <c r="E2193" t="s">
        <v>1726</v>
      </c>
      <c r="F2193">
        <v>100</v>
      </c>
      <c r="G2193" t="s">
        <v>1745</v>
      </c>
      <c r="H2193" t="s">
        <v>1760</v>
      </c>
      <c r="I2193">
        <v>6001001</v>
      </c>
      <c r="J2193">
        <v>3</v>
      </c>
      <c r="K2193" t="s">
        <v>1805</v>
      </c>
      <c r="L2193" t="s">
        <v>1806</v>
      </c>
      <c r="N2193">
        <v>0</v>
      </c>
      <c r="O2193">
        <v>1</v>
      </c>
      <c r="P2193">
        <v>1</v>
      </c>
      <c r="Q2193">
        <v>1</v>
      </c>
      <c r="R2193">
        <v>0</v>
      </c>
      <c r="S2193">
        <v>0</v>
      </c>
      <c r="T2193">
        <v>0</v>
      </c>
      <c r="U2193" s="50">
        <v>46273.655081018522</v>
      </c>
      <c r="V2193" s="50">
        <v>46273.655081018522</v>
      </c>
      <c r="W2193" s="51">
        <v>46273</v>
      </c>
      <c r="X2193" t="s">
        <v>1747</v>
      </c>
      <c r="Y2193" t="s">
        <v>492</v>
      </c>
    </row>
    <row r="2194" spans="1:25" ht="15" customHeight="1" x14ac:dyDescent="0.35">
      <c r="A2194">
        <v>6</v>
      </c>
      <c r="B2194" s="50">
        <v>46273.729166666657</v>
      </c>
      <c r="C2194">
        <v>11707397</v>
      </c>
      <c r="D2194">
        <v>100006740503</v>
      </c>
      <c r="E2194" t="s">
        <v>1726</v>
      </c>
      <c r="F2194">
        <v>100</v>
      </c>
      <c r="G2194" t="s">
        <v>1745</v>
      </c>
      <c r="H2194" t="s">
        <v>1760</v>
      </c>
      <c r="I2194">
        <v>6001001</v>
      </c>
      <c r="J2194">
        <v>3</v>
      </c>
      <c r="K2194" t="s">
        <v>1923</v>
      </c>
      <c r="L2194" t="s">
        <v>1924</v>
      </c>
      <c r="N2194">
        <v>0</v>
      </c>
      <c r="O2194">
        <v>2</v>
      </c>
      <c r="P2194">
        <v>2</v>
      </c>
      <c r="Q2194">
        <v>2</v>
      </c>
      <c r="R2194">
        <v>0</v>
      </c>
      <c r="S2194">
        <v>0</v>
      </c>
      <c r="T2194">
        <v>0</v>
      </c>
      <c r="U2194" s="50">
        <v>46273.655081018522</v>
      </c>
      <c r="V2194" s="50">
        <v>46273.655081018522</v>
      </c>
      <c r="W2194" s="51">
        <v>46273</v>
      </c>
      <c r="X2194" t="s">
        <v>1747</v>
      </c>
      <c r="Y2194" t="s">
        <v>492</v>
      </c>
    </row>
    <row r="2195" spans="1:25" ht="15" customHeight="1" x14ac:dyDescent="0.35">
      <c r="A2195">
        <v>6</v>
      </c>
      <c r="B2195" s="50">
        <v>46273.729166666657</v>
      </c>
      <c r="C2195">
        <v>11707398</v>
      </c>
      <c r="D2195">
        <v>100006740503</v>
      </c>
      <c r="E2195" t="s">
        <v>1726</v>
      </c>
      <c r="F2195">
        <v>100</v>
      </c>
      <c r="G2195" t="s">
        <v>1745</v>
      </c>
      <c r="H2195" t="s">
        <v>1760</v>
      </c>
      <c r="I2195">
        <v>6001001</v>
      </c>
      <c r="J2195">
        <v>3</v>
      </c>
      <c r="K2195" t="s">
        <v>1785</v>
      </c>
      <c r="L2195" t="s">
        <v>1786</v>
      </c>
      <c r="N2195">
        <v>0</v>
      </c>
      <c r="O2195">
        <v>2</v>
      </c>
      <c r="P2195">
        <v>2</v>
      </c>
      <c r="Q2195">
        <v>2</v>
      </c>
      <c r="R2195">
        <v>0</v>
      </c>
      <c r="S2195">
        <v>0</v>
      </c>
      <c r="T2195">
        <v>0</v>
      </c>
      <c r="U2195" s="50">
        <v>46273.655081018522</v>
      </c>
      <c r="V2195" s="50">
        <v>46273.655081018522</v>
      </c>
      <c r="W2195" s="51">
        <v>46273</v>
      </c>
      <c r="X2195" t="s">
        <v>1747</v>
      </c>
      <c r="Y2195" t="s">
        <v>492</v>
      </c>
    </row>
    <row r="2196" spans="1:25" ht="15" customHeight="1" x14ac:dyDescent="0.35">
      <c r="A2196">
        <v>6</v>
      </c>
      <c r="B2196" s="50">
        <v>46273.729166666657</v>
      </c>
      <c r="C2196">
        <v>11707399</v>
      </c>
      <c r="D2196">
        <v>100006740503</v>
      </c>
      <c r="E2196" t="s">
        <v>1726</v>
      </c>
      <c r="F2196">
        <v>100</v>
      </c>
      <c r="G2196" t="s">
        <v>1745</v>
      </c>
      <c r="H2196" t="s">
        <v>1760</v>
      </c>
      <c r="I2196">
        <v>6001001</v>
      </c>
      <c r="J2196">
        <v>3</v>
      </c>
      <c r="K2196" t="s">
        <v>1871</v>
      </c>
      <c r="L2196" t="s">
        <v>1872</v>
      </c>
      <c r="N2196">
        <v>0</v>
      </c>
      <c r="O2196">
        <v>1</v>
      </c>
      <c r="P2196">
        <v>1</v>
      </c>
      <c r="Q2196">
        <v>1</v>
      </c>
      <c r="R2196">
        <v>0</v>
      </c>
      <c r="S2196">
        <v>0</v>
      </c>
      <c r="T2196">
        <v>0</v>
      </c>
      <c r="U2196" s="50">
        <v>46273.655081018522</v>
      </c>
      <c r="V2196" s="50">
        <v>46273.655081018522</v>
      </c>
      <c r="W2196" s="51">
        <v>46273</v>
      </c>
      <c r="X2196" t="s">
        <v>1747</v>
      </c>
      <c r="Y2196" t="s">
        <v>492</v>
      </c>
    </row>
    <row r="2197" spans="1:25" ht="15" customHeight="1" x14ac:dyDescent="0.35">
      <c r="A2197">
        <v>6</v>
      </c>
      <c r="B2197" s="50">
        <v>46273.729166666657</v>
      </c>
      <c r="C2197">
        <v>11707400</v>
      </c>
      <c r="D2197">
        <v>100006740503</v>
      </c>
      <c r="E2197" t="s">
        <v>1726</v>
      </c>
      <c r="F2197">
        <v>100</v>
      </c>
      <c r="G2197" t="s">
        <v>1745</v>
      </c>
      <c r="H2197" t="s">
        <v>1760</v>
      </c>
      <c r="I2197">
        <v>6001001</v>
      </c>
      <c r="J2197">
        <v>3</v>
      </c>
      <c r="K2197" t="s">
        <v>1845</v>
      </c>
      <c r="L2197" t="s">
        <v>1846</v>
      </c>
      <c r="N2197">
        <v>0</v>
      </c>
      <c r="O2197">
        <v>1</v>
      </c>
      <c r="P2197">
        <v>1</v>
      </c>
      <c r="Q2197">
        <v>1</v>
      </c>
      <c r="R2197">
        <v>0</v>
      </c>
      <c r="S2197">
        <v>0</v>
      </c>
      <c r="T2197">
        <v>0</v>
      </c>
      <c r="U2197" s="50">
        <v>46273.655081018522</v>
      </c>
      <c r="V2197" s="50">
        <v>46273.655081018522</v>
      </c>
      <c r="W2197" s="51">
        <v>46273</v>
      </c>
      <c r="X2197" t="s">
        <v>1747</v>
      </c>
      <c r="Y2197" t="s">
        <v>492</v>
      </c>
    </row>
    <row r="2198" spans="1:25" ht="15" customHeight="1" x14ac:dyDescent="0.35">
      <c r="A2198">
        <v>6</v>
      </c>
      <c r="B2198" s="50">
        <v>46273.729166666657</v>
      </c>
      <c r="C2198">
        <v>11707401</v>
      </c>
      <c r="D2198">
        <v>100006740504</v>
      </c>
      <c r="E2198" t="s">
        <v>1726</v>
      </c>
      <c r="F2198">
        <v>100</v>
      </c>
      <c r="G2198" t="s">
        <v>1745</v>
      </c>
      <c r="H2198" t="s">
        <v>1760</v>
      </c>
      <c r="I2198">
        <v>6010301</v>
      </c>
      <c r="J2198">
        <v>4</v>
      </c>
      <c r="K2198" t="s">
        <v>1925</v>
      </c>
      <c r="L2198" t="s">
        <v>1926</v>
      </c>
      <c r="N2198">
        <v>0</v>
      </c>
      <c r="O2198">
        <v>1</v>
      </c>
      <c r="P2198">
        <v>1</v>
      </c>
      <c r="Q2198">
        <v>1</v>
      </c>
      <c r="R2198">
        <v>0</v>
      </c>
      <c r="S2198">
        <v>0</v>
      </c>
      <c r="T2198">
        <v>0</v>
      </c>
      <c r="U2198" s="50">
        <v>46273.655081018522</v>
      </c>
      <c r="V2198" s="50">
        <v>46273.655081018522</v>
      </c>
      <c r="W2198" s="51">
        <v>46273</v>
      </c>
      <c r="X2198" t="s">
        <v>1747</v>
      </c>
      <c r="Y2198" t="s">
        <v>492</v>
      </c>
    </row>
    <row r="2199" spans="1:25" ht="15" customHeight="1" x14ac:dyDescent="0.35">
      <c r="A2199">
        <v>6</v>
      </c>
      <c r="B2199" s="50">
        <v>46273.729166666657</v>
      </c>
      <c r="C2199">
        <v>11707402</v>
      </c>
      <c r="D2199">
        <v>100006740504</v>
      </c>
      <c r="E2199" t="s">
        <v>1726</v>
      </c>
      <c r="F2199">
        <v>100</v>
      </c>
      <c r="G2199" t="s">
        <v>1745</v>
      </c>
      <c r="H2199" t="s">
        <v>1760</v>
      </c>
      <c r="I2199">
        <v>6010301</v>
      </c>
      <c r="J2199">
        <v>4</v>
      </c>
      <c r="K2199" t="s">
        <v>1927</v>
      </c>
      <c r="L2199" t="s">
        <v>1928</v>
      </c>
      <c r="N2199">
        <v>0</v>
      </c>
      <c r="O2199">
        <v>1</v>
      </c>
      <c r="P2199">
        <v>1</v>
      </c>
      <c r="Q2199">
        <v>1</v>
      </c>
      <c r="R2199">
        <v>0</v>
      </c>
      <c r="S2199">
        <v>0</v>
      </c>
      <c r="T2199">
        <v>0</v>
      </c>
      <c r="U2199" s="50">
        <v>46273.655081018522</v>
      </c>
      <c r="V2199" s="50">
        <v>46273.655081018522</v>
      </c>
      <c r="W2199" s="51">
        <v>46273</v>
      </c>
      <c r="X2199" t="s">
        <v>1747</v>
      </c>
      <c r="Y2199" t="s">
        <v>492</v>
      </c>
    </row>
    <row r="2200" spans="1:25" ht="15" customHeight="1" x14ac:dyDescent="0.35">
      <c r="A2200">
        <v>6</v>
      </c>
      <c r="B2200" s="50">
        <v>46273.729166666657</v>
      </c>
      <c r="C2200">
        <v>11707403</v>
      </c>
      <c r="D2200">
        <v>100006740504</v>
      </c>
      <c r="E2200" t="s">
        <v>1726</v>
      </c>
      <c r="F2200">
        <v>100</v>
      </c>
      <c r="G2200" t="s">
        <v>1745</v>
      </c>
      <c r="H2200" t="s">
        <v>1760</v>
      </c>
      <c r="I2200">
        <v>6010301</v>
      </c>
      <c r="J2200">
        <v>4</v>
      </c>
      <c r="K2200" t="s">
        <v>1929</v>
      </c>
      <c r="L2200" t="s">
        <v>1930</v>
      </c>
      <c r="N2200">
        <v>0</v>
      </c>
      <c r="O2200">
        <v>2</v>
      </c>
      <c r="P2200">
        <v>2</v>
      </c>
      <c r="Q2200">
        <v>2</v>
      </c>
      <c r="R2200">
        <v>0</v>
      </c>
      <c r="S2200">
        <v>0</v>
      </c>
      <c r="T2200">
        <v>0</v>
      </c>
      <c r="U2200" s="50">
        <v>46273.655081018522</v>
      </c>
      <c r="V2200" s="50">
        <v>46273.655081018522</v>
      </c>
      <c r="W2200" s="51">
        <v>46273</v>
      </c>
      <c r="X2200" t="s">
        <v>1747</v>
      </c>
      <c r="Y2200" t="s">
        <v>492</v>
      </c>
    </row>
    <row r="2201" spans="1:25" ht="15" customHeight="1" x14ac:dyDescent="0.35">
      <c r="A2201">
        <v>6</v>
      </c>
      <c r="B2201" s="50">
        <v>46273.729166666657</v>
      </c>
      <c r="C2201">
        <v>11707404</v>
      </c>
      <c r="D2201">
        <v>100006740505</v>
      </c>
      <c r="E2201" t="s">
        <v>1726</v>
      </c>
      <c r="F2201">
        <v>100</v>
      </c>
      <c r="G2201" t="s">
        <v>1745</v>
      </c>
      <c r="H2201" t="s">
        <v>1760</v>
      </c>
      <c r="I2201">
        <v>6010302</v>
      </c>
      <c r="J2201">
        <v>5</v>
      </c>
      <c r="K2201" t="s">
        <v>1931</v>
      </c>
      <c r="L2201" t="s">
        <v>1932</v>
      </c>
      <c r="N2201">
        <v>0</v>
      </c>
      <c r="O2201">
        <v>1</v>
      </c>
      <c r="P2201">
        <v>1</v>
      </c>
      <c r="Q2201">
        <v>1</v>
      </c>
      <c r="R2201">
        <v>0</v>
      </c>
      <c r="S2201">
        <v>0</v>
      </c>
      <c r="T2201">
        <v>0</v>
      </c>
      <c r="U2201" s="50">
        <v>46273.655081018522</v>
      </c>
      <c r="V2201" s="50">
        <v>46273.655081018522</v>
      </c>
      <c r="W2201" s="51">
        <v>46273</v>
      </c>
      <c r="X2201" t="s">
        <v>1747</v>
      </c>
      <c r="Y2201" t="s">
        <v>492</v>
      </c>
    </row>
    <row r="2202" spans="1:25" ht="15" customHeight="1" x14ac:dyDescent="0.35">
      <c r="A2202">
        <v>6</v>
      </c>
      <c r="B2202" s="50">
        <v>46273.729166666657</v>
      </c>
      <c r="C2202">
        <v>11707405</v>
      </c>
      <c r="D2202">
        <v>100006740506</v>
      </c>
      <c r="E2202" t="s">
        <v>1726</v>
      </c>
      <c r="F2202">
        <v>100</v>
      </c>
      <c r="G2202" t="s">
        <v>1745</v>
      </c>
      <c r="H2202" t="s">
        <v>1760</v>
      </c>
      <c r="I2202">
        <v>6011801</v>
      </c>
      <c r="J2202">
        <v>3</v>
      </c>
      <c r="K2202" t="s">
        <v>1933</v>
      </c>
      <c r="L2202" t="s">
        <v>1934</v>
      </c>
      <c r="N2202">
        <v>0</v>
      </c>
      <c r="O2202">
        <v>1</v>
      </c>
      <c r="P2202">
        <v>1</v>
      </c>
      <c r="Q2202">
        <v>1</v>
      </c>
      <c r="R2202">
        <v>0</v>
      </c>
      <c r="S2202">
        <v>0</v>
      </c>
      <c r="T2202">
        <v>0</v>
      </c>
      <c r="U2202" s="50">
        <v>46273.655081018522</v>
      </c>
      <c r="V2202" s="50">
        <v>46273.655081018522</v>
      </c>
      <c r="W2202" s="51">
        <v>46273</v>
      </c>
      <c r="X2202" t="s">
        <v>1747</v>
      </c>
      <c r="Y2202" t="s">
        <v>492</v>
      </c>
    </row>
    <row r="2203" spans="1:25" ht="15" customHeight="1" x14ac:dyDescent="0.35">
      <c r="A2203">
        <v>6</v>
      </c>
      <c r="B2203" s="50">
        <v>46273.729166666657</v>
      </c>
      <c r="C2203">
        <v>11707406</v>
      </c>
      <c r="D2203">
        <v>100006740506</v>
      </c>
      <c r="E2203" t="s">
        <v>1726</v>
      </c>
      <c r="F2203">
        <v>100</v>
      </c>
      <c r="G2203" t="s">
        <v>1745</v>
      </c>
      <c r="H2203" t="s">
        <v>1760</v>
      </c>
      <c r="I2203">
        <v>6011801</v>
      </c>
      <c r="J2203">
        <v>3</v>
      </c>
      <c r="K2203" t="s">
        <v>1855</v>
      </c>
      <c r="L2203" t="s">
        <v>1856</v>
      </c>
      <c r="N2203">
        <v>0</v>
      </c>
      <c r="O2203">
        <v>6</v>
      </c>
      <c r="P2203">
        <v>6</v>
      </c>
      <c r="Q2203">
        <v>6</v>
      </c>
      <c r="R2203">
        <v>0</v>
      </c>
      <c r="S2203">
        <v>0</v>
      </c>
      <c r="T2203">
        <v>0</v>
      </c>
      <c r="U2203" s="50">
        <v>46273.655081018522</v>
      </c>
      <c r="V2203" s="50">
        <v>46273.655081018522</v>
      </c>
      <c r="W2203" s="51">
        <v>46273</v>
      </c>
      <c r="X2203" t="s">
        <v>1747</v>
      </c>
      <c r="Y2203" t="s">
        <v>492</v>
      </c>
    </row>
    <row r="2204" spans="1:25" ht="15" customHeight="1" x14ac:dyDescent="0.35">
      <c r="A2204">
        <v>6</v>
      </c>
      <c r="B2204" s="50">
        <v>46273.729166666657</v>
      </c>
      <c r="C2204">
        <v>11707407</v>
      </c>
      <c r="D2204">
        <v>100006740506</v>
      </c>
      <c r="E2204" t="s">
        <v>1726</v>
      </c>
      <c r="F2204">
        <v>100</v>
      </c>
      <c r="G2204" t="s">
        <v>1745</v>
      </c>
      <c r="H2204" t="s">
        <v>1760</v>
      </c>
      <c r="I2204">
        <v>6011801</v>
      </c>
      <c r="J2204">
        <v>3</v>
      </c>
      <c r="K2204" t="s">
        <v>1857</v>
      </c>
      <c r="L2204" t="s">
        <v>1858</v>
      </c>
      <c r="N2204">
        <v>0</v>
      </c>
      <c r="O2204">
        <v>1</v>
      </c>
      <c r="P2204">
        <v>1</v>
      </c>
      <c r="Q2204">
        <v>1</v>
      </c>
      <c r="R2204">
        <v>0</v>
      </c>
      <c r="S2204">
        <v>0</v>
      </c>
      <c r="T2204">
        <v>0</v>
      </c>
      <c r="U2204" s="50">
        <v>46273.655081018522</v>
      </c>
      <c r="V2204" s="50">
        <v>46273.655081018522</v>
      </c>
      <c r="W2204" s="51">
        <v>46273</v>
      </c>
      <c r="X2204" t="s">
        <v>1747</v>
      </c>
      <c r="Y2204" t="s">
        <v>492</v>
      </c>
    </row>
    <row r="2205" spans="1:25" ht="15" customHeight="1" x14ac:dyDescent="0.35">
      <c r="A2205">
        <v>6</v>
      </c>
      <c r="B2205" s="50">
        <v>46273.729166666657</v>
      </c>
      <c r="C2205">
        <v>11707408</v>
      </c>
      <c r="D2205">
        <v>100006740506</v>
      </c>
      <c r="E2205" t="s">
        <v>1726</v>
      </c>
      <c r="F2205">
        <v>100</v>
      </c>
      <c r="G2205" t="s">
        <v>1745</v>
      </c>
      <c r="H2205" t="s">
        <v>1760</v>
      </c>
      <c r="I2205">
        <v>6011801</v>
      </c>
      <c r="J2205">
        <v>3</v>
      </c>
      <c r="K2205" t="s">
        <v>1935</v>
      </c>
      <c r="L2205" t="s">
        <v>1936</v>
      </c>
      <c r="N2205">
        <v>0</v>
      </c>
      <c r="O2205">
        <v>1</v>
      </c>
      <c r="P2205">
        <v>1</v>
      </c>
      <c r="Q2205">
        <v>1</v>
      </c>
      <c r="R2205">
        <v>0</v>
      </c>
      <c r="S2205">
        <v>0</v>
      </c>
      <c r="T2205">
        <v>0</v>
      </c>
      <c r="U2205" s="50">
        <v>46273.655081018522</v>
      </c>
      <c r="V2205" s="50">
        <v>46273.655081018522</v>
      </c>
      <c r="W2205" s="51">
        <v>46273</v>
      </c>
      <c r="X2205" t="s">
        <v>1747</v>
      </c>
      <c r="Y2205" t="s">
        <v>492</v>
      </c>
    </row>
    <row r="2206" spans="1:25" ht="15" customHeight="1" x14ac:dyDescent="0.35">
      <c r="A2206">
        <v>6</v>
      </c>
      <c r="B2206" s="50">
        <v>46273.729166666657</v>
      </c>
      <c r="C2206">
        <v>11707409</v>
      </c>
      <c r="D2206">
        <v>100006740506</v>
      </c>
      <c r="E2206" t="s">
        <v>1726</v>
      </c>
      <c r="F2206">
        <v>100</v>
      </c>
      <c r="G2206" t="s">
        <v>1745</v>
      </c>
      <c r="H2206" t="s">
        <v>1760</v>
      </c>
      <c r="I2206">
        <v>6011801</v>
      </c>
      <c r="J2206">
        <v>3</v>
      </c>
      <c r="K2206" t="s">
        <v>1859</v>
      </c>
      <c r="L2206" t="s">
        <v>1860</v>
      </c>
      <c r="N2206">
        <v>0</v>
      </c>
      <c r="O2206">
        <v>1</v>
      </c>
      <c r="P2206">
        <v>1</v>
      </c>
      <c r="Q2206">
        <v>1</v>
      </c>
      <c r="R2206">
        <v>0</v>
      </c>
      <c r="S2206">
        <v>0</v>
      </c>
      <c r="T2206">
        <v>0</v>
      </c>
      <c r="U2206" s="50">
        <v>46273.655081018522</v>
      </c>
      <c r="V2206" s="50">
        <v>46273.655081018522</v>
      </c>
      <c r="W2206" s="51">
        <v>46273</v>
      </c>
      <c r="X2206" t="s">
        <v>1747</v>
      </c>
      <c r="Y2206" t="s">
        <v>492</v>
      </c>
    </row>
    <row r="2207" spans="1:25" ht="15" customHeight="1" x14ac:dyDescent="0.35">
      <c r="A2207">
        <v>6</v>
      </c>
      <c r="B2207" s="50">
        <v>46273.729166666657</v>
      </c>
      <c r="C2207">
        <v>11707410</v>
      </c>
      <c r="D2207">
        <v>100006740506</v>
      </c>
      <c r="E2207" t="s">
        <v>1726</v>
      </c>
      <c r="F2207">
        <v>100</v>
      </c>
      <c r="G2207" t="s">
        <v>1745</v>
      </c>
      <c r="H2207" t="s">
        <v>1760</v>
      </c>
      <c r="I2207">
        <v>6011801</v>
      </c>
      <c r="J2207">
        <v>3</v>
      </c>
      <c r="K2207" t="s">
        <v>1809</v>
      </c>
      <c r="L2207" t="s">
        <v>1810</v>
      </c>
      <c r="N2207">
        <v>0</v>
      </c>
      <c r="O2207">
        <v>3</v>
      </c>
      <c r="P2207">
        <v>3</v>
      </c>
      <c r="Q2207">
        <v>3</v>
      </c>
      <c r="R2207">
        <v>0</v>
      </c>
      <c r="S2207">
        <v>0</v>
      </c>
      <c r="T2207">
        <v>0</v>
      </c>
      <c r="U2207" s="50">
        <v>46273.655081018522</v>
      </c>
      <c r="V2207" s="50">
        <v>46273.655081018522</v>
      </c>
      <c r="W2207" s="51">
        <v>46273</v>
      </c>
      <c r="X2207" t="s">
        <v>1747</v>
      </c>
      <c r="Y2207" t="s">
        <v>492</v>
      </c>
    </row>
    <row r="2208" spans="1:25" ht="15" customHeight="1" x14ac:dyDescent="0.35">
      <c r="A2208">
        <v>6</v>
      </c>
      <c r="B2208" s="50">
        <v>46273.729166666657</v>
      </c>
      <c r="C2208">
        <v>11707481</v>
      </c>
      <c r="D2208">
        <v>100006740539</v>
      </c>
      <c r="E2208" t="s">
        <v>1726</v>
      </c>
      <c r="F2208">
        <v>100</v>
      </c>
      <c r="G2208" t="s">
        <v>1745</v>
      </c>
      <c r="H2208" t="s">
        <v>1760</v>
      </c>
      <c r="I2208">
        <v>5966902</v>
      </c>
      <c r="J2208">
        <v>2</v>
      </c>
      <c r="K2208" t="s">
        <v>1937</v>
      </c>
      <c r="L2208" t="s">
        <v>1938</v>
      </c>
      <c r="N2208">
        <v>0</v>
      </c>
      <c r="O2208">
        <v>1</v>
      </c>
      <c r="P2208">
        <v>1</v>
      </c>
      <c r="Q2208">
        <v>1</v>
      </c>
      <c r="R2208">
        <v>0</v>
      </c>
      <c r="S2208">
        <v>0</v>
      </c>
      <c r="T2208">
        <v>0</v>
      </c>
      <c r="U2208" s="50">
        <v>46273.655081018522</v>
      </c>
      <c r="V2208" s="50">
        <v>46273.655081018522</v>
      </c>
      <c r="W2208" s="51">
        <v>46273</v>
      </c>
      <c r="X2208" t="s">
        <v>1747</v>
      </c>
      <c r="Y2208" t="s">
        <v>492</v>
      </c>
    </row>
    <row r="2209" spans="1:25" ht="15" customHeight="1" x14ac:dyDescent="0.35">
      <c r="A2209">
        <v>6</v>
      </c>
      <c r="B2209" s="50">
        <v>46273.729166666657</v>
      </c>
      <c r="C2209">
        <v>11707483</v>
      </c>
      <c r="D2209">
        <v>100006740541</v>
      </c>
      <c r="E2209" t="s">
        <v>1726</v>
      </c>
      <c r="F2209">
        <v>100</v>
      </c>
      <c r="G2209" t="s">
        <v>1745</v>
      </c>
      <c r="H2209" t="s">
        <v>1760</v>
      </c>
      <c r="I2209">
        <v>6003403</v>
      </c>
      <c r="J2209">
        <v>2</v>
      </c>
      <c r="K2209" t="s">
        <v>1941</v>
      </c>
      <c r="L2209" t="s">
        <v>1942</v>
      </c>
      <c r="N2209">
        <v>0</v>
      </c>
      <c r="O2209">
        <v>4</v>
      </c>
      <c r="P2209">
        <v>4</v>
      </c>
      <c r="Q2209">
        <v>4</v>
      </c>
      <c r="R2209">
        <v>0</v>
      </c>
      <c r="S2209">
        <v>0</v>
      </c>
      <c r="T2209">
        <v>0</v>
      </c>
      <c r="U2209" s="50">
        <v>46273.655092592591</v>
      </c>
      <c r="V2209" s="50">
        <v>46273.655092592591</v>
      </c>
      <c r="W2209" s="51">
        <v>46273</v>
      </c>
      <c r="X2209" t="s">
        <v>1747</v>
      </c>
      <c r="Y2209" t="s">
        <v>492</v>
      </c>
    </row>
    <row r="2210" spans="1:25" ht="15" customHeight="1" x14ac:dyDescent="0.35">
      <c r="A2210">
        <v>6</v>
      </c>
      <c r="B2210" s="50">
        <v>46273.729166666657</v>
      </c>
      <c r="C2210">
        <v>11707485</v>
      </c>
      <c r="D2210">
        <v>100006740544</v>
      </c>
      <c r="E2210" t="s">
        <v>1726</v>
      </c>
      <c r="F2210">
        <v>100</v>
      </c>
      <c r="G2210" t="s">
        <v>1745</v>
      </c>
      <c r="H2210" t="s">
        <v>1760</v>
      </c>
      <c r="I2210">
        <v>5981602</v>
      </c>
      <c r="J2210">
        <v>2</v>
      </c>
      <c r="K2210" t="s">
        <v>1945</v>
      </c>
      <c r="L2210" t="s">
        <v>1946</v>
      </c>
      <c r="N2210">
        <v>0</v>
      </c>
      <c r="O2210">
        <v>3</v>
      </c>
      <c r="P2210">
        <v>3</v>
      </c>
      <c r="Q2210">
        <v>3</v>
      </c>
      <c r="R2210">
        <v>0</v>
      </c>
      <c r="S2210">
        <v>0</v>
      </c>
      <c r="T2210">
        <v>0</v>
      </c>
      <c r="U2210" s="50">
        <v>46273.655092592591</v>
      </c>
      <c r="V2210" s="50">
        <v>46273.655092592591</v>
      </c>
      <c r="W2210" s="51">
        <v>46273</v>
      </c>
      <c r="X2210" t="s">
        <v>1747</v>
      </c>
      <c r="Y2210" t="s">
        <v>492</v>
      </c>
    </row>
    <row r="2211" spans="1:25" ht="15" customHeight="1" x14ac:dyDescent="0.35">
      <c r="A2211">
        <v>6</v>
      </c>
      <c r="B2211" s="50">
        <v>46273.729166666657</v>
      </c>
      <c r="C2211">
        <v>11707486</v>
      </c>
      <c r="D2211">
        <v>100006740545</v>
      </c>
      <c r="E2211" t="s">
        <v>1726</v>
      </c>
      <c r="F2211">
        <v>100</v>
      </c>
      <c r="G2211" t="s">
        <v>1745</v>
      </c>
      <c r="H2211" t="s">
        <v>1760</v>
      </c>
      <c r="I2211">
        <v>5995403</v>
      </c>
      <c r="J2211">
        <v>2</v>
      </c>
      <c r="K2211" t="s">
        <v>1947</v>
      </c>
      <c r="L2211" t="s">
        <v>1948</v>
      </c>
      <c r="N2211">
        <v>0</v>
      </c>
      <c r="O2211">
        <v>1</v>
      </c>
      <c r="P2211">
        <v>1</v>
      </c>
      <c r="Q2211">
        <v>1</v>
      </c>
      <c r="R2211">
        <v>0</v>
      </c>
      <c r="S2211">
        <v>0</v>
      </c>
      <c r="T2211">
        <v>0</v>
      </c>
      <c r="U2211" s="50">
        <v>46273.655092592591</v>
      </c>
      <c r="V2211" s="50">
        <v>46273.655092592591</v>
      </c>
      <c r="W2211" s="51">
        <v>46273</v>
      </c>
      <c r="X2211" t="s">
        <v>1747</v>
      </c>
      <c r="Y2211" t="s">
        <v>492</v>
      </c>
    </row>
    <row r="2212" spans="1:25" ht="15" customHeight="1" x14ac:dyDescent="0.35">
      <c r="A2212">
        <v>6</v>
      </c>
      <c r="B2212" s="50">
        <v>46273.729166666657</v>
      </c>
      <c r="C2212">
        <v>11707487</v>
      </c>
      <c r="D2212">
        <v>100006740545</v>
      </c>
      <c r="E2212" t="s">
        <v>1726</v>
      </c>
      <c r="F2212">
        <v>100</v>
      </c>
      <c r="G2212" t="s">
        <v>1745</v>
      </c>
      <c r="H2212" t="s">
        <v>1760</v>
      </c>
      <c r="I2212">
        <v>5995403</v>
      </c>
      <c r="J2212">
        <v>2</v>
      </c>
      <c r="K2212" t="s">
        <v>1949</v>
      </c>
      <c r="L2212" t="s">
        <v>1950</v>
      </c>
      <c r="N2212">
        <v>0</v>
      </c>
      <c r="O2212">
        <v>2</v>
      </c>
      <c r="P2212">
        <v>2</v>
      </c>
      <c r="Q2212">
        <v>2</v>
      </c>
      <c r="R2212">
        <v>0</v>
      </c>
      <c r="S2212">
        <v>0</v>
      </c>
      <c r="T2212">
        <v>0</v>
      </c>
      <c r="U2212" s="50">
        <v>46273.655092592591</v>
      </c>
      <c r="V2212" s="50">
        <v>46273.655092592591</v>
      </c>
      <c r="W2212" s="51">
        <v>46273</v>
      </c>
      <c r="X2212" t="s">
        <v>1747</v>
      </c>
      <c r="Y2212" t="s">
        <v>492</v>
      </c>
    </row>
    <row r="2213" spans="1:25" ht="15" customHeight="1" x14ac:dyDescent="0.35">
      <c r="A2213">
        <v>6</v>
      </c>
      <c r="B2213" s="50">
        <v>46273.729166666657</v>
      </c>
      <c r="C2213">
        <v>11707488</v>
      </c>
      <c r="D2213">
        <v>100006740545</v>
      </c>
      <c r="E2213" t="s">
        <v>1726</v>
      </c>
      <c r="F2213">
        <v>100</v>
      </c>
      <c r="G2213" t="s">
        <v>1745</v>
      </c>
      <c r="H2213" t="s">
        <v>1760</v>
      </c>
      <c r="I2213">
        <v>5995403</v>
      </c>
      <c r="J2213">
        <v>2</v>
      </c>
      <c r="K2213" t="s">
        <v>1951</v>
      </c>
      <c r="L2213" t="s">
        <v>1952</v>
      </c>
      <c r="N2213">
        <v>0</v>
      </c>
      <c r="O2213">
        <v>2</v>
      </c>
      <c r="P2213">
        <v>2</v>
      </c>
      <c r="Q2213">
        <v>2</v>
      </c>
      <c r="R2213">
        <v>0</v>
      </c>
      <c r="S2213">
        <v>0</v>
      </c>
      <c r="T2213">
        <v>0</v>
      </c>
      <c r="U2213" s="50">
        <v>46273.655092592591</v>
      </c>
      <c r="V2213" s="50">
        <v>46273.655092592591</v>
      </c>
      <c r="W2213" s="51">
        <v>46273</v>
      </c>
      <c r="X2213" t="s">
        <v>1747</v>
      </c>
      <c r="Y2213" t="s">
        <v>492</v>
      </c>
    </row>
    <row r="2214" spans="1:25" ht="15" customHeight="1" x14ac:dyDescent="0.35">
      <c r="A2214">
        <v>6</v>
      </c>
      <c r="B2214" s="50">
        <v>46273.729166666657</v>
      </c>
      <c r="C2214">
        <v>11707490</v>
      </c>
      <c r="D2214">
        <v>100006740547</v>
      </c>
      <c r="E2214" t="s">
        <v>1726</v>
      </c>
      <c r="F2214">
        <v>100</v>
      </c>
      <c r="G2214" t="s">
        <v>1745</v>
      </c>
      <c r="H2214" t="s">
        <v>1760</v>
      </c>
      <c r="I2214">
        <v>5982902</v>
      </c>
      <c r="J2214">
        <v>2</v>
      </c>
      <c r="K2214" t="s">
        <v>1955</v>
      </c>
      <c r="L2214" t="s">
        <v>1956</v>
      </c>
      <c r="N2214">
        <v>0</v>
      </c>
      <c r="O2214">
        <v>3</v>
      </c>
      <c r="P2214">
        <v>3</v>
      </c>
      <c r="Q2214">
        <v>3</v>
      </c>
      <c r="R2214">
        <v>0</v>
      </c>
      <c r="S2214">
        <v>0</v>
      </c>
      <c r="T2214">
        <v>0</v>
      </c>
      <c r="U2214" s="50">
        <v>46273.655104166668</v>
      </c>
      <c r="V2214" s="50">
        <v>46273.655104166668</v>
      </c>
      <c r="W2214" s="51">
        <v>46273</v>
      </c>
      <c r="X2214" t="s">
        <v>1747</v>
      </c>
      <c r="Y2214" t="s">
        <v>492</v>
      </c>
    </row>
    <row r="2215" spans="1:25" ht="15" customHeight="1" x14ac:dyDescent="0.35">
      <c r="A2215">
        <v>6</v>
      </c>
      <c r="B2215" s="50">
        <v>46273.729166666657</v>
      </c>
      <c r="C2215">
        <v>11707491</v>
      </c>
      <c r="D2215">
        <v>100006740548</v>
      </c>
      <c r="E2215" t="s">
        <v>1726</v>
      </c>
      <c r="F2215">
        <v>100</v>
      </c>
      <c r="G2215" t="s">
        <v>1745</v>
      </c>
      <c r="H2215" t="s">
        <v>1760</v>
      </c>
      <c r="I2215">
        <v>5993602</v>
      </c>
      <c r="J2215">
        <v>2</v>
      </c>
      <c r="K2215" t="s">
        <v>1957</v>
      </c>
      <c r="L2215" t="s">
        <v>1958</v>
      </c>
      <c r="N2215">
        <v>0</v>
      </c>
      <c r="O2215">
        <v>2</v>
      </c>
      <c r="P2215">
        <v>2</v>
      </c>
      <c r="Q2215">
        <v>2</v>
      </c>
      <c r="R2215">
        <v>0</v>
      </c>
      <c r="S2215">
        <v>0</v>
      </c>
      <c r="T2215">
        <v>0</v>
      </c>
      <c r="U2215" s="50">
        <v>46273.655104166668</v>
      </c>
      <c r="V2215" s="50">
        <v>46273.655104166668</v>
      </c>
      <c r="W2215" s="51">
        <v>46273</v>
      </c>
      <c r="X2215" t="s">
        <v>1747</v>
      </c>
      <c r="Y2215" t="s">
        <v>492</v>
      </c>
    </row>
    <row r="2216" spans="1:25" ht="15" customHeight="1" x14ac:dyDescent="0.35">
      <c r="A2216">
        <v>6</v>
      </c>
      <c r="B2216" s="50">
        <v>46273.729166666657</v>
      </c>
      <c r="C2216">
        <v>11707492</v>
      </c>
      <c r="D2216">
        <v>100006740548</v>
      </c>
      <c r="E2216" t="s">
        <v>1726</v>
      </c>
      <c r="F2216">
        <v>100</v>
      </c>
      <c r="G2216" t="s">
        <v>1745</v>
      </c>
      <c r="H2216" t="s">
        <v>1760</v>
      </c>
      <c r="I2216">
        <v>5993602</v>
      </c>
      <c r="J2216">
        <v>2</v>
      </c>
      <c r="K2216" t="s">
        <v>1959</v>
      </c>
      <c r="L2216" t="s">
        <v>1960</v>
      </c>
      <c r="N2216">
        <v>0</v>
      </c>
      <c r="O2216">
        <v>2</v>
      </c>
      <c r="P2216">
        <v>2</v>
      </c>
      <c r="Q2216">
        <v>2</v>
      </c>
      <c r="R2216">
        <v>0</v>
      </c>
      <c r="S2216">
        <v>0</v>
      </c>
      <c r="T2216">
        <v>0</v>
      </c>
      <c r="U2216" s="50">
        <v>46273.655104166668</v>
      </c>
      <c r="V2216" s="50">
        <v>46273.655104166668</v>
      </c>
      <c r="W2216" s="51">
        <v>46273</v>
      </c>
      <c r="X2216" t="s">
        <v>1747</v>
      </c>
      <c r="Y2216" t="s">
        <v>492</v>
      </c>
    </row>
    <row r="2217" spans="1:25" ht="15" customHeight="1" x14ac:dyDescent="0.35">
      <c r="A2217">
        <v>6</v>
      </c>
      <c r="B2217" s="50">
        <v>46273.729166666657</v>
      </c>
      <c r="C2217">
        <v>11707493</v>
      </c>
      <c r="D2217">
        <v>100006740548</v>
      </c>
      <c r="E2217" t="s">
        <v>1726</v>
      </c>
      <c r="F2217">
        <v>100</v>
      </c>
      <c r="G2217" t="s">
        <v>1745</v>
      </c>
      <c r="H2217" t="s">
        <v>1760</v>
      </c>
      <c r="I2217">
        <v>5993602</v>
      </c>
      <c r="J2217">
        <v>2</v>
      </c>
      <c r="K2217" t="s">
        <v>1961</v>
      </c>
      <c r="L2217" t="s">
        <v>1962</v>
      </c>
      <c r="N2217">
        <v>0</v>
      </c>
      <c r="O2217">
        <v>2</v>
      </c>
      <c r="P2217">
        <v>2</v>
      </c>
      <c r="Q2217">
        <v>2</v>
      </c>
      <c r="R2217">
        <v>0</v>
      </c>
      <c r="S2217">
        <v>0</v>
      </c>
      <c r="T2217">
        <v>0</v>
      </c>
      <c r="U2217" s="50">
        <v>46273.655104166668</v>
      </c>
      <c r="V2217" s="50">
        <v>46273.655104166668</v>
      </c>
      <c r="W2217" s="51">
        <v>46273</v>
      </c>
      <c r="X2217" t="s">
        <v>1747</v>
      </c>
      <c r="Y2217" t="s">
        <v>492</v>
      </c>
    </row>
    <row r="2218" spans="1:25" ht="15" customHeight="1" x14ac:dyDescent="0.35">
      <c r="A2218">
        <v>6</v>
      </c>
      <c r="B2218" s="50">
        <v>46273.729166666657</v>
      </c>
      <c r="C2218">
        <v>11707494</v>
      </c>
      <c r="D2218">
        <v>100006740548</v>
      </c>
      <c r="E2218" t="s">
        <v>1726</v>
      </c>
      <c r="F2218">
        <v>100</v>
      </c>
      <c r="G2218" t="s">
        <v>1745</v>
      </c>
      <c r="H2218" t="s">
        <v>1760</v>
      </c>
      <c r="I2218">
        <v>5993602</v>
      </c>
      <c r="J2218">
        <v>2</v>
      </c>
      <c r="K2218" t="s">
        <v>1963</v>
      </c>
      <c r="L2218" t="s">
        <v>1964</v>
      </c>
      <c r="N2218">
        <v>0</v>
      </c>
      <c r="O2218">
        <v>1</v>
      </c>
      <c r="P2218">
        <v>1</v>
      </c>
      <c r="Q2218">
        <v>1</v>
      </c>
      <c r="R2218">
        <v>0</v>
      </c>
      <c r="S2218">
        <v>0</v>
      </c>
      <c r="T2218">
        <v>0</v>
      </c>
      <c r="U2218" s="50">
        <v>46273.655104166668</v>
      </c>
      <c r="V2218" s="50">
        <v>46273.655104166668</v>
      </c>
      <c r="W2218" s="51">
        <v>46273</v>
      </c>
      <c r="X2218" t="s">
        <v>1747</v>
      </c>
      <c r="Y2218" t="s">
        <v>492</v>
      </c>
    </row>
    <row r="2219" spans="1:25" ht="15" customHeight="1" x14ac:dyDescent="0.35">
      <c r="A2219">
        <v>6</v>
      </c>
      <c r="B2219" s="50">
        <v>46273.729166666657</v>
      </c>
      <c r="C2219">
        <v>11707498</v>
      </c>
      <c r="D2219">
        <v>100006740552</v>
      </c>
      <c r="E2219" t="s">
        <v>1726</v>
      </c>
      <c r="F2219">
        <v>100</v>
      </c>
      <c r="G2219" t="s">
        <v>1745</v>
      </c>
      <c r="H2219" t="s">
        <v>1760</v>
      </c>
      <c r="I2219">
        <v>6010902</v>
      </c>
      <c r="J2219">
        <v>2</v>
      </c>
      <c r="K2219" t="s">
        <v>1969</v>
      </c>
      <c r="L2219" t="s">
        <v>1970</v>
      </c>
      <c r="N2219">
        <v>0</v>
      </c>
      <c r="O2219">
        <v>1</v>
      </c>
      <c r="P2219">
        <v>1</v>
      </c>
      <c r="Q2219">
        <v>1</v>
      </c>
      <c r="R2219">
        <v>0</v>
      </c>
      <c r="S2219">
        <v>0</v>
      </c>
      <c r="T2219">
        <v>0</v>
      </c>
      <c r="U2219" s="50">
        <v>46273.655115740738</v>
      </c>
      <c r="V2219" s="50">
        <v>46273.655115740738</v>
      </c>
      <c r="W2219" s="51">
        <v>46273</v>
      </c>
      <c r="X2219" t="s">
        <v>1747</v>
      </c>
      <c r="Y2219" t="s">
        <v>492</v>
      </c>
    </row>
    <row r="2220" spans="1:25" ht="15" customHeight="1" x14ac:dyDescent="0.35">
      <c r="A2220">
        <v>6</v>
      </c>
      <c r="B2220" s="50">
        <v>46273.729166666657</v>
      </c>
      <c r="C2220">
        <v>11707509</v>
      </c>
      <c r="D2220">
        <v>100006740556</v>
      </c>
      <c r="E2220" t="s">
        <v>1726</v>
      </c>
      <c r="F2220">
        <v>100</v>
      </c>
      <c r="G2220" t="s">
        <v>1745</v>
      </c>
      <c r="H2220" t="s">
        <v>1760</v>
      </c>
      <c r="I2220">
        <v>6003503</v>
      </c>
      <c r="J2220">
        <v>2</v>
      </c>
      <c r="K2220" t="s">
        <v>1983</v>
      </c>
      <c r="L2220" t="s">
        <v>1984</v>
      </c>
      <c r="N2220">
        <v>0</v>
      </c>
      <c r="O2220">
        <v>2</v>
      </c>
      <c r="P2220">
        <v>2</v>
      </c>
      <c r="Q2220">
        <v>2</v>
      </c>
      <c r="R2220">
        <v>0</v>
      </c>
      <c r="S2220">
        <v>0</v>
      </c>
      <c r="T2220">
        <v>0</v>
      </c>
      <c r="U2220" s="50">
        <v>46273.655115740738</v>
      </c>
      <c r="V2220" s="50">
        <v>46273.655115740738</v>
      </c>
      <c r="W2220" s="51">
        <v>46273</v>
      </c>
      <c r="X2220" t="s">
        <v>1747</v>
      </c>
      <c r="Y2220" t="s">
        <v>492</v>
      </c>
    </row>
    <row r="2221" spans="1:25" ht="15" customHeight="1" x14ac:dyDescent="0.35">
      <c r="A2221">
        <v>6</v>
      </c>
      <c r="B2221" s="50">
        <v>46273.729166666657</v>
      </c>
      <c r="C2221">
        <v>11707514</v>
      </c>
      <c r="D2221">
        <v>100006740565</v>
      </c>
      <c r="E2221" t="s">
        <v>1726</v>
      </c>
      <c r="F2221">
        <v>100</v>
      </c>
      <c r="G2221" t="s">
        <v>1745</v>
      </c>
      <c r="H2221" t="s">
        <v>1760</v>
      </c>
      <c r="I2221">
        <v>5980701</v>
      </c>
      <c r="J2221">
        <v>2</v>
      </c>
      <c r="K2221" t="s">
        <v>1989</v>
      </c>
      <c r="L2221" t="s">
        <v>1990</v>
      </c>
      <c r="N2221">
        <v>0</v>
      </c>
      <c r="O2221">
        <v>1</v>
      </c>
      <c r="P2221">
        <v>1</v>
      </c>
      <c r="Q2221">
        <v>1</v>
      </c>
      <c r="R2221">
        <v>0</v>
      </c>
      <c r="S2221">
        <v>0</v>
      </c>
      <c r="T2221">
        <v>0</v>
      </c>
      <c r="U2221" s="50">
        <v>46273.655127314807</v>
      </c>
      <c r="V2221" s="50">
        <v>46273.655127314807</v>
      </c>
      <c r="W2221" s="51">
        <v>46273</v>
      </c>
      <c r="X2221" t="s">
        <v>1747</v>
      </c>
      <c r="Y2221" t="s">
        <v>492</v>
      </c>
    </row>
    <row r="2222" spans="1:25" ht="15" customHeight="1" x14ac:dyDescent="0.35">
      <c r="A2222">
        <v>6</v>
      </c>
      <c r="B2222" s="50">
        <v>46273.729166666657</v>
      </c>
      <c r="C2222">
        <v>11707521</v>
      </c>
      <c r="D2222">
        <v>100006740575</v>
      </c>
      <c r="E2222" t="s">
        <v>1726</v>
      </c>
      <c r="F2222">
        <v>100</v>
      </c>
      <c r="G2222" t="s">
        <v>1745</v>
      </c>
      <c r="H2222" t="s">
        <v>1760</v>
      </c>
      <c r="I2222">
        <v>5981201</v>
      </c>
      <c r="J2222">
        <v>2</v>
      </c>
      <c r="K2222" t="s">
        <v>2003</v>
      </c>
      <c r="L2222" t="s">
        <v>2004</v>
      </c>
      <c r="N2222">
        <v>0</v>
      </c>
      <c r="O2222">
        <v>6</v>
      </c>
      <c r="P2222">
        <v>6</v>
      </c>
      <c r="Q2222">
        <v>6</v>
      </c>
      <c r="R2222">
        <v>0</v>
      </c>
      <c r="S2222">
        <v>0</v>
      </c>
      <c r="T2222">
        <v>0</v>
      </c>
      <c r="U2222" s="50">
        <v>46273.655127314807</v>
      </c>
      <c r="V2222" s="50">
        <v>46273.655127314807</v>
      </c>
      <c r="W2222" s="51">
        <v>46273</v>
      </c>
      <c r="X2222" t="s">
        <v>1747</v>
      </c>
      <c r="Y2222" t="s">
        <v>492</v>
      </c>
    </row>
    <row r="2223" spans="1:25" ht="15" customHeight="1" x14ac:dyDescent="0.35">
      <c r="A2223">
        <v>6</v>
      </c>
      <c r="B2223" s="50">
        <v>46273.729166666657</v>
      </c>
      <c r="C2223">
        <v>11707524</v>
      </c>
      <c r="D2223">
        <v>100006740577</v>
      </c>
      <c r="E2223" t="s">
        <v>1726</v>
      </c>
      <c r="F2223">
        <v>100</v>
      </c>
      <c r="G2223" t="s">
        <v>1745</v>
      </c>
      <c r="H2223" t="s">
        <v>1760</v>
      </c>
      <c r="I2223">
        <v>5995602</v>
      </c>
      <c r="J2223">
        <v>2</v>
      </c>
      <c r="K2223" t="s">
        <v>2009</v>
      </c>
      <c r="L2223" t="s">
        <v>2010</v>
      </c>
      <c r="N2223">
        <v>0</v>
      </c>
      <c r="O2223">
        <v>1</v>
      </c>
      <c r="P2223">
        <v>1</v>
      </c>
      <c r="Q2223">
        <v>1</v>
      </c>
      <c r="R2223">
        <v>0</v>
      </c>
      <c r="S2223">
        <v>0</v>
      </c>
      <c r="T2223">
        <v>0</v>
      </c>
      <c r="U2223" s="50">
        <v>46273.655127314807</v>
      </c>
      <c r="V2223" s="50">
        <v>46273.655127314807</v>
      </c>
      <c r="W2223" s="51">
        <v>46273</v>
      </c>
      <c r="X2223" t="s">
        <v>1747</v>
      </c>
      <c r="Y2223" t="s">
        <v>492</v>
      </c>
    </row>
    <row r="2224" spans="1:25" ht="15" customHeight="1" x14ac:dyDescent="0.35">
      <c r="A2224">
        <v>6</v>
      </c>
      <c r="B2224" s="50">
        <v>46273.729166666657</v>
      </c>
      <c r="C2224">
        <v>11707525</v>
      </c>
      <c r="D2224">
        <v>100006740577</v>
      </c>
      <c r="E2224" t="s">
        <v>1726</v>
      </c>
      <c r="F2224">
        <v>100</v>
      </c>
      <c r="G2224" t="s">
        <v>1745</v>
      </c>
      <c r="H2224" t="s">
        <v>1760</v>
      </c>
      <c r="I2224">
        <v>5995602</v>
      </c>
      <c r="J2224">
        <v>2</v>
      </c>
      <c r="K2224" t="s">
        <v>2011</v>
      </c>
      <c r="L2224" t="s">
        <v>2012</v>
      </c>
      <c r="N2224">
        <v>0</v>
      </c>
      <c r="O2224">
        <v>5</v>
      </c>
      <c r="P2224">
        <v>5</v>
      </c>
      <c r="Q2224">
        <v>5</v>
      </c>
      <c r="R2224">
        <v>0</v>
      </c>
      <c r="S2224">
        <v>0</v>
      </c>
      <c r="T2224">
        <v>0</v>
      </c>
      <c r="U2224" s="50">
        <v>46273.655127314807</v>
      </c>
      <c r="V2224" s="50">
        <v>46273.655127314807</v>
      </c>
      <c r="W2224" s="51">
        <v>46273</v>
      </c>
      <c r="X2224" t="s">
        <v>1747</v>
      </c>
      <c r="Y2224" t="s">
        <v>492</v>
      </c>
    </row>
    <row r="2225" spans="1:25" ht="15" customHeight="1" x14ac:dyDescent="0.35">
      <c r="A2225">
        <v>6</v>
      </c>
      <c r="B2225" s="50">
        <v>46273.729166666657</v>
      </c>
      <c r="C2225">
        <v>11707526</v>
      </c>
      <c r="D2225">
        <v>100006740578</v>
      </c>
      <c r="E2225" t="s">
        <v>1726</v>
      </c>
      <c r="F2225">
        <v>100</v>
      </c>
      <c r="G2225" t="s">
        <v>1745</v>
      </c>
      <c r="H2225" t="s">
        <v>1760</v>
      </c>
      <c r="I2225">
        <v>6004801</v>
      </c>
      <c r="J2225">
        <v>2</v>
      </c>
      <c r="K2225" t="s">
        <v>1983</v>
      </c>
      <c r="L2225" t="s">
        <v>1984</v>
      </c>
      <c r="N2225">
        <v>0</v>
      </c>
      <c r="O2225">
        <v>4</v>
      </c>
      <c r="P2225">
        <v>4</v>
      </c>
      <c r="Q2225">
        <v>4</v>
      </c>
      <c r="R2225">
        <v>0</v>
      </c>
      <c r="S2225">
        <v>0</v>
      </c>
      <c r="T2225">
        <v>0</v>
      </c>
      <c r="U2225" s="50">
        <v>46273.655127314807</v>
      </c>
      <c r="V2225" s="50">
        <v>46273.655127314807</v>
      </c>
      <c r="W2225" s="51">
        <v>46273</v>
      </c>
      <c r="X2225" t="s">
        <v>1747</v>
      </c>
      <c r="Y2225" t="s">
        <v>492</v>
      </c>
    </row>
    <row r="2226" spans="1:25" ht="15" customHeight="1" x14ac:dyDescent="0.35">
      <c r="A2226">
        <v>6</v>
      </c>
      <c r="B2226" s="50">
        <v>46273.729166666657</v>
      </c>
      <c r="C2226">
        <v>11707527</v>
      </c>
      <c r="D2226">
        <v>100006740578</v>
      </c>
      <c r="E2226" t="s">
        <v>1726</v>
      </c>
      <c r="F2226">
        <v>100</v>
      </c>
      <c r="G2226" t="s">
        <v>1745</v>
      </c>
      <c r="H2226" t="s">
        <v>1760</v>
      </c>
      <c r="I2226">
        <v>6004801</v>
      </c>
      <c r="J2226">
        <v>2</v>
      </c>
      <c r="K2226" t="s">
        <v>2013</v>
      </c>
      <c r="L2226" t="s">
        <v>2014</v>
      </c>
      <c r="N2226">
        <v>0</v>
      </c>
      <c r="O2226">
        <v>10</v>
      </c>
      <c r="P2226">
        <v>10</v>
      </c>
      <c r="Q2226">
        <v>10</v>
      </c>
      <c r="R2226">
        <v>0</v>
      </c>
      <c r="S2226">
        <v>0</v>
      </c>
      <c r="T2226">
        <v>0</v>
      </c>
      <c r="U2226" s="50">
        <v>46273.655127314807</v>
      </c>
      <c r="V2226" s="50">
        <v>46273.655127314807</v>
      </c>
      <c r="W2226" s="51">
        <v>46273</v>
      </c>
      <c r="X2226" t="s">
        <v>1747</v>
      </c>
      <c r="Y2226" t="s">
        <v>492</v>
      </c>
    </row>
    <row r="2227" spans="1:25" ht="15" customHeight="1" x14ac:dyDescent="0.35">
      <c r="A2227">
        <v>6</v>
      </c>
      <c r="B2227" s="50">
        <v>46273.729166666657</v>
      </c>
      <c r="C2227">
        <v>11707530</v>
      </c>
      <c r="D2227">
        <v>100006740580</v>
      </c>
      <c r="E2227" t="s">
        <v>1726</v>
      </c>
      <c r="F2227">
        <v>100</v>
      </c>
      <c r="G2227" t="s">
        <v>1745</v>
      </c>
      <c r="H2227" t="s">
        <v>1760</v>
      </c>
      <c r="I2227">
        <v>6004804</v>
      </c>
      <c r="J2227">
        <v>2</v>
      </c>
      <c r="K2227" t="s">
        <v>2019</v>
      </c>
      <c r="L2227" t="s">
        <v>2020</v>
      </c>
      <c r="N2227">
        <v>0</v>
      </c>
      <c r="O2227">
        <v>3</v>
      </c>
      <c r="P2227">
        <v>3</v>
      </c>
      <c r="Q2227">
        <v>3</v>
      </c>
      <c r="R2227">
        <v>0</v>
      </c>
      <c r="S2227">
        <v>0</v>
      </c>
      <c r="T2227">
        <v>0</v>
      </c>
      <c r="U2227" s="50">
        <v>46273.655127314807</v>
      </c>
      <c r="V2227" s="50">
        <v>46273.655127314807</v>
      </c>
      <c r="W2227" s="51">
        <v>46273</v>
      </c>
      <c r="X2227" t="s">
        <v>1747</v>
      </c>
      <c r="Y2227" t="s">
        <v>492</v>
      </c>
    </row>
    <row r="2228" spans="1:25" ht="15" customHeight="1" x14ac:dyDescent="0.35">
      <c r="A2228">
        <v>6</v>
      </c>
      <c r="B2228" s="50">
        <v>46273.729166666657</v>
      </c>
      <c r="C2228">
        <v>11707531</v>
      </c>
      <c r="D2228">
        <v>100006740580</v>
      </c>
      <c r="E2228" t="s">
        <v>1726</v>
      </c>
      <c r="F2228">
        <v>100</v>
      </c>
      <c r="G2228" t="s">
        <v>1745</v>
      </c>
      <c r="H2228" t="s">
        <v>1760</v>
      </c>
      <c r="I2228">
        <v>6004804</v>
      </c>
      <c r="J2228">
        <v>2</v>
      </c>
      <c r="K2228" t="s">
        <v>2003</v>
      </c>
      <c r="L2228" t="s">
        <v>2004</v>
      </c>
      <c r="N2228">
        <v>0</v>
      </c>
      <c r="O2228">
        <v>18</v>
      </c>
      <c r="P2228">
        <v>18</v>
      </c>
      <c r="Q2228">
        <v>18</v>
      </c>
      <c r="R2228">
        <v>0</v>
      </c>
      <c r="S2228">
        <v>0</v>
      </c>
      <c r="T2228">
        <v>0</v>
      </c>
      <c r="U2228" s="50">
        <v>46273.655127314807</v>
      </c>
      <c r="V2228" s="50">
        <v>46273.655127314807</v>
      </c>
      <c r="W2228" s="51">
        <v>46273</v>
      </c>
      <c r="X2228" t="s">
        <v>1747</v>
      </c>
      <c r="Y2228" t="s">
        <v>492</v>
      </c>
    </row>
    <row r="2229" spans="1:25" ht="15" customHeight="1" x14ac:dyDescent="0.35">
      <c r="A2229">
        <v>6</v>
      </c>
      <c r="B2229" s="50">
        <v>46273.729166666657</v>
      </c>
      <c r="C2229">
        <v>11707532</v>
      </c>
      <c r="D2229">
        <v>100006740580</v>
      </c>
      <c r="E2229" t="s">
        <v>1726</v>
      </c>
      <c r="F2229">
        <v>100</v>
      </c>
      <c r="G2229" t="s">
        <v>1745</v>
      </c>
      <c r="H2229" t="s">
        <v>1760</v>
      </c>
      <c r="I2229">
        <v>6004804</v>
      </c>
      <c r="J2229">
        <v>2</v>
      </c>
      <c r="K2229" t="s">
        <v>2021</v>
      </c>
      <c r="L2229" t="s">
        <v>2022</v>
      </c>
      <c r="N2229">
        <v>0</v>
      </c>
      <c r="O2229">
        <v>11</v>
      </c>
      <c r="P2229">
        <v>11</v>
      </c>
      <c r="Q2229">
        <v>11</v>
      </c>
      <c r="R2229">
        <v>0</v>
      </c>
      <c r="S2229">
        <v>0</v>
      </c>
      <c r="T2229">
        <v>0</v>
      </c>
      <c r="U2229" s="50">
        <v>46273.655127314807</v>
      </c>
      <c r="V2229" s="50">
        <v>46273.655127314807</v>
      </c>
      <c r="W2229" s="51">
        <v>46273</v>
      </c>
      <c r="X2229" t="s">
        <v>1747</v>
      </c>
      <c r="Y2229" t="s">
        <v>492</v>
      </c>
    </row>
    <row r="2230" spans="1:25" ht="15" customHeight="1" x14ac:dyDescent="0.35">
      <c r="A2230">
        <v>6</v>
      </c>
      <c r="B2230" s="50">
        <v>46273.729166666657</v>
      </c>
      <c r="C2230">
        <v>11707553</v>
      </c>
      <c r="D2230">
        <v>100006740590</v>
      </c>
      <c r="E2230" t="s">
        <v>1726</v>
      </c>
      <c r="F2230">
        <v>100</v>
      </c>
      <c r="G2230" t="s">
        <v>1745</v>
      </c>
      <c r="H2230" t="s">
        <v>1760</v>
      </c>
      <c r="I2230">
        <v>5964203</v>
      </c>
      <c r="J2230">
        <v>1</v>
      </c>
      <c r="K2230" t="s">
        <v>2061</v>
      </c>
      <c r="L2230" t="s">
        <v>2062</v>
      </c>
      <c r="M2230" t="s">
        <v>415</v>
      </c>
      <c r="N2230">
        <v>2</v>
      </c>
      <c r="O2230">
        <v>2</v>
      </c>
      <c r="P2230">
        <v>2</v>
      </c>
      <c r="Q2230">
        <v>2</v>
      </c>
      <c r="R2230">
        <v>0</v>
      </c>
      <c r="S2230">
        <v>0</v>
      </c>
      <c r="T2230">
        <v>0</v>
      </c>
      <c r="U2230" s="50">
        <v>46273.655138888891</v>
      </c>
      <c r="V2230" s="50">
        <v>46273.726157407407</v>
      </c>
      <c r="W2230" s="51">
        <v>46273</v>
      </c>
      <c r="X2230" t="s">
        <v>1747</v>
      </c>
      <c r="Y2230" t="s">
        <v>492</v>
      </c>
    </row>
    <row r="2231" spans="1:25" ht="15" customHeight="1" x14ac:dyDescent="0.35">
      <c r="A2231">
        <v>6</v>
      </c>
      <c r="B2231" s="50">
        <v>46273.729166666657</v>
      </c>
      <c r="C2231">
        <v>11707554</v>
      </c>
      <c r="D2231">
        <v>100006740590</v>
      </c>
      <c r="E2231" t="s">
        <v>1726</v>
      </c>
      <c r="F2231">
        <v>100</v>
      </c>
      <c r="G2231" t="s">
        <v>1745</v>
      </c>
      <c r="H2231" t="s">
        <v>1760</v>
      </c>
      <c r="I2231">
        <v>5964203</v>
      </c>
      <c r="J2231">
        <v>1</v>
      </c>
      <c r="K2231" t="s">
        <v>2063</v>
      </c>
      <c r="L2231" t="s">
        <v>2064</v>
      </c>
      <c r="M2231" t="s">
        <v>415</v>
      </c>
      <c r="N2231">
        <v>2</v>
      </c>
      <c r="O2231">
        <v>2</v>
      </c>
      <c r="P2231">
        <v>2</v>
      </c>
      <c r="Q2231">
        <v>2</v>
      </c>
      <c r="R2231">
        <v>0</v>
      </c>
      <c r="S2231">
        <v>0</v>
      </c>
      <c r="T2231">
        <v>0</v>
      </c>
      <c r="U2231" s="50">
        <v>46273.655138888891</v>
      </c>
      <c r="V2231" s="50">
        <v>46273.726157407407</v>
      </c>
      <c r="W2231" s="51">
        <v>46273</v>
      </c>
      <c r="X2231" t="s">
        <v>1747</v>
      </c>
      <c r="Y2231" t="s">
        <v>492</v>
      </c>
    </row>
    <row r="2232" spans="1:25" ht="15" customHeight="1" x14ac:dyDescent="0.35">
      <c r="A2232">
        <v>6</v>
      </c>
      <c r="B2232" s="50">
        <v>46273.729166666657</v>
      </c>
      <c r="C2232">
        <v>11707555</v>
      </c>
      <c r="D2232">
        <v>100006740590</v>
      </c>
      <c r="E2232" t="s">
        <v>1726</v>
      </c>
      <c r="F2232">
        <v>100</v>
      </c>
      <c r="G2232" t="s">
        <v>1745</v>
      </c>
      <c r="H2232" t="s">
        <v>1760</v>
      </c>
      <c r="I2232">
        <v>5964203</v>
      </c>
      <c r="J2232">
        <v>1</v>
      </c>
      <c r="K2232" t="s">
        <v>2065</v>
      </c>
      <c r="L2232" t="s">
        <v>2066</v>
      </c>
      <c r="M2232" t="s">
        <v>415</v>
      </c>
      <c r="N2232">
        <v>2</v>
      </c>
      <c r="O2232">
        <v>1</v>
      </c>
      <c r="P2232">
        <v>1</v>
      </c>
      <c r="Q2232">
        <v>1</v>
      </c>
      <c r="R2232">
        <v>0</v>
      </c>
      <c r="S2232">
        <v>0</v>
      </c>
      <c r="T2232">
        <v>0</v>
      </c>
      <c r="U2232" s="50">
        <v>46273.655138888891</v>
      </c>
      <c r="V2232" s="50">
        <v>46273.726157407407</v>
      </c>
      <c r="W2232" s="51">
        <v>46273</v>
      </c>
      <c r="X2232" t="s">
        <v>1747</v>
      </c>
      <c r="Y2232" t="s">
        <v>492</v>
      </c>
    </row>
    <row r="2233" spans="1:25" ht="15" customHeight="1" x14ac:dyDescent="0.35">
      <c r="A2233">
        <v>6</v>
      </c>
      <c r="B2233" s="50">
        <v>46273.729166666657</v>
      </c>
      <c r="C2233">
        <v>11707556</v>
      </c>
      <c r="D2233">
        <v>100006740590</v>
      </c>
      <c r="E2233" t="s">
        <v>1726</v>
      </c>
      <c r="F2233">
        <v>100</v>
      </c>
      <c r="G2233" t="s">
        <v>1745</v>
      </c>
      <c r="H2233" t="s">
        <v>1760</v>
      </c>
      <c r="I2233">
        <v>5964203</v>
      </c>
      <c r="J2233">
        <v>1</v>
      </c>
      <c r="K2233" t="s">
        <v>2067</v>
      </c>
      <c r="L2233" t="s">
        <v>2068</v>
      </c>
      <c r="M2233" t="s">
        <v>415</v>
      </c>
      <c r="N2233">
        <v>2</v>
      </c>
      <c r="O2233">
        <v>1</v>
      </c>
      <c r="P2233">
        <v>1</v>
      </c>
      <c r="Q2233">
        <v>1</v>
      </c>
      <c r="R2233">
        <v>0</v>
      </c>
      <c r="S2233">
        <v>0</v>
      </c>
      <c r="T2233">
        <v>0</v>
      </c>
      <c r="U2233" s="50">
        <v>46273.655138888891</v>
      </c>
      <c r="V2233" s="50">
        <v>46273.726157407407</v>
      </c>
      <c r="W2233" s="51">
        <v>46273</v>
      </c>
      <c r="X2233" t="s">
        <v>1747</v>
      </c>
      <c r="Y2233" t="s">
        <v>492</v>
      </c>
    </row>
    <row r="2234" spans="1:25" ht="15" customHeight="1" x14ac:dyDescent="0.35">
      <c r="A2234">
        <v>6</v>
      </c>
      <c r="B2234" s="50">
        <v>46273.729166666657</v>
      </c>
      <c r="C2234">
        <v>11707557</v>
      </c>
      <c r="D2234">
        <v>100006740590</v>
      </c>
      <c r="E2234" t="s">
        <v>1726</v>
      </c>
      <c r="F2234">
        <v>100</v>
      </c>
      <c r="G2234" t="s">
        <v>1745</v>
      </c>
      <c r="H2234" t="s">
        <v>1760</v>
      </c>
      <c r="I2234">
        <v>5964203</v>
      </c>
      <c r="J2234">
        <v>1</v>
      </c>
      <c r="K2234" t="s">
        <v>2069</v>
      </c>
      <c r="L2234" t="s">
        <v>2070</v>
      </c>
      <c r="M2234" t="s">
        <v>415</v>
      </c>
      <c r="N2234">
        <v>2</v>
      </c>
      <c r="O2234">
        <v>1</v>
      </c>
      <c r="P2234">
        <v>1</v>
      </c>
      <c r="Q2234">
        <v>1</v>
      </c>
      <c r="R2234">
        <v>0</v>
      </c>
      <c r="S2234">
        <v>0</v>
      </c>
      <c r="T2234">
        <v>0</v>
      </c>
      <c r="U2234" s="50">
        <v>46273.655138888891</v>
      </c>
      <c r="V2234" s="50">
        <v>46273.726157407407</v>
      </c>
      <c r="W2234" s="51">
        <v>46273</v>
      </c>
      <c r="X2234" t="s">
        <v>1747</v>
      </c>
      <c r="Y2234" t="s">
        <v>492</v>
      </c>
    </row>
    <row r="2235" spans="1:25" ht="15" customHeight="1" x14ac:dyDescent="0.35">
      <c r="A2235">
        <v>6</v>
      </c>
      <c r="B2235" s="50">
        <v>46273.729166666657</v>
      </c>
      <c r="C2235">
        <v>11707559</v>
      </c>
      <c r="D2235">
        <v>100006740592</v>
      </c>
      <c r="E2235" t="s">
        <v>1726</v>
      </c>
      <c r="F2235">
        <v>100</v>
      </c>
      <c r="G2235" t="s">
        <v>1745</v>
      </c>
      <c r="H2235" t="s">
        <v>1760</v>
      </c>
      <c r="I2235">
        <v>5964901</v>
      </c>
      <c r="J2235">
        <v>2</v>
      </c>
      <c r="K2235" t="s">
        <v>2073</v>
      </c>
      <c r="L2235" t="s">
        <v>2074</v>
      </c>
      <c r="N2235">
        <v>0</v>
      </c>
      <c r="O2235">
        <v>4</v>
      </c>
      <c r="P2235">
        <v>4</v>
      </c>
      <c r="Q2235">
        <v>4</v>
      </c>
      <c r="R2235">
        <v>0</v>
      </c>
      <c r="S2235">
        <v>0</v>
      </c>
      <c r="T2235">
        <v>0</v>
      </c>
      <c r="U2235" s="50">
        <v>46273.655138888891</v>
      </c>
      <c r="V2235" s="50">
        <v>46273.655138888891</v>
      </c>
      <c r="W2235" s="51">
        <v>46273</v>
      </c>
      <c r="X2235" t="s">
        <v>1747</v>
      </c>
      <c r="Y2235" t="s">
        <v>492</v>
      </c>
    </row>
    <row r="2236" spans="1:25" ht="15" customHeight="1" x14ac:dyDescent="0.35">
      <c r="A2236">
        <v>6</v>
      </c>
      <c r="B2236" s="50">
        <v>46273.729166666657</v>
      </c>
      <c r="C2236">
        <v>11707560</v>
      </c>
      <c r="D2236">
        <v>100006740593</v>
      </c>
      <c r="E2236" t="s">
        <v>1726</v>
      </c>
      <c r="F2236">
        <v>100</v>
      </c>
      <c r="G2236" t="s">
        <v>1745</v>
      </c>
      <c r="H2236" t="s">
        <v>1760</v>
      </c>
      <c r="I2236">
        <v>5983601</v>
      </c>
      <c r="J2236">
        <v>1</v>
      </c>
      <c r="K2236" t="s">
        <v>2075</v>
      </c>
      <c r="L2236" t="s">
        <v>2076</v>
      </c>
      <c r="N2236">
        <v>0</v>
      </c>
      <c r="O2236">
        <v>3</v>
      </c>
      <c r="P2236">
        <v>3</v>
      </c>
      <c r="Q2236">
        <v>3</v>
      </c>
      <c r="R2236">
        <v>0</v>
      </c>
      <c r="S2236">
        <v>0</v>
      </c>
      <c r="T2236">
        <v>0</v>
      </c>
      <c r="U2236" s="50">
        <v>46273.655138888891</v>
      </c>
      <c r="V2236" s="50">
        <v>46273.655138888891</v>
      </c>
      <c r="W2236" s="51">
        <v>46273</v>
      </c>
      <c r="X2236" t="s">
        <v>1747</v>
      </c>
      <c r="Y2236" t="s">
        <v>492</v>
      </c>
    </row>
    <row r="2237" spans="1:25" ht="15" customHeight="1" x14ac:dyDescent="0.35">
      <c r="A2237">
        <v>6</v>
      </c>
      <c r="B2237" s="50">
        <v>46273.729166666657</v>
      </c>
      <c r="C2237">
        <v>11707566</v>
      </c>
      <c r="D2237">
        <v>100006740594</v>
      </c>
      <c r="E2237" t="s">
        <v>1726</v>
      </c>
      <c r="F2237">
        <v>100</v>
      </c>
      <c r="G2237" t="s">
        <v>1745</v>
      </c>
      <c r="H2237" t="s">
        <v>1760</v>
      </c>
      <c r="I2237">
        <v>6000602</v>
      </c>
      <c r="J2237">
        <v>1</v>
      </c>
      <c r="K2237" t="s">
        <v>2087</v>
      </c>
      <c r="L2237" t="s">
        <v>2088</v>
      </c>
      <c r="M2237" t="s">
        <v>415</v>
      </c>
      <c r="N2237">
        <v>2</v>
      </c>
      <c r="O2237">
        <v>3</v>
      </c>
      <c r="P2237">
        <v>3</v>
      </c>
      <c r="Q2237">
        <v>3</v>
      </c>
      <c r="R2237">
        <v>0</v>
      </c>
      <c r="S2237">
        <v>0</v>
      </c>
      <c r="T2237">
        <v>0</v>
      </c>
      <c r="U2237" s="50">
        <v>46273.655138888891</v>
      </c>
      <c r="V2237" s="50">
        <v>46273.725740740738</v>
      </c>
      <c r="W2237" s="51">
        <v>46273</v>
      </c>
      <c r="X2237" t="s">
        <v>1747</v>
      </c>
      <c r="Y2237" t="s">
        <v>492</v>
      </c>
    </row>
    <row r="2238" spans="1:25" ht="15" customHeight="1" x14ac:dyDescent="0.35">
      <c r="A2238">
        <v>6</v>
      </c>
      <c r="B2238" s="50">
        <v>46273.729166666657</v>
      </c>
      <c r="C2238">
        <v>11707569</v>
      </c>
      <c r="D2238">
        <v>100006740595</v>
      </c>
      <c r="E2238" t="s">
        <v>1726</v>
      </c>
      <c r="F2238">
        <v>100</v>
      </c>
      <c r="G2238" t="s">
        <v>1745</v>
      </c>
      <c r="H2238" t="s">
        <v>1760</v>
      </c>
      <c r="I2238">
        <v>6008801</v>
      </c>
      <c r="J2238">
        <v>1</v>
      </c>
      <c r="K2238" t="s">
        <v>1979</v>
      </c>
      <c r="L2238" t="s">
        <v>1980</v>
      </c>
      <c r="M2238" t="s">
        <v>415</v>
      </c>
      <c r="N2238">
        <v>2</v>
      </c>
      <c r="O2238">
        <v>1</v>
      </c>
      <c r="P2238">
        <v>1</v>
      </c>
      <c r="Q2238">
        <v>1</v>
      </c>
      <c r="R2238">
        <v>0</v>
      </c>
      <c r="S2238">
        <v>0</v>
      </c>
      <c r="T2238">
        <v>0</v>
      </c>
      <c r="U2238" s="50">
        <v>46273.655138888891</v>
      </c>
      <c r="V2238" s="50">
        <v>46273.725370370368</v>
      </c>
      <c r="W2238" s="51">
        <v>46273</v>
      </c>
      <c r="X2238" t="s">
        <v>1747</v>
      </c>
      <c r="Y2238" t="s">
        <v>492</v>
      </c>
    </row>
    <row r="2239" spans="1:25" ht="15" customHeight="1" x14ac:dyDescent="0.35">
      <c r="A2239">
        <v>6</v>
      </c>
      <c r="B2239" s="50">
        <v>46273.729166666657</v>
      </c>
      <c r="C2239">
        <v>11707572</v>
      </c>
      <c r="D2239">
        <v>100006740596</v>
      </c>
      <c r="E2239" t="s">
        <v>1726</v>
      </c>
      <c r="F2239">
        <v>100</v>
      </c>
      <c r="G2239" t="s">
        <v>1745</v>
      </c>
      <c r="H2239" t="s">
        <v>1760</v>
      </c>
      <c r="I2239">
        <v>6010303</v>
      </c>
      <c r="J2239">
        <v>1</v>
      </c>
      <c r="K2239" t="s">
        <v>1971</v>
      </c>
      <c r="L2239" t="s">
        <v>1972</v>
      </c>
      <c r="M2239" t="s">
        <v>415</v>
      </c>
      <c r="N2239">
        <v>2</v>
      </c>
      <c r="O2239">
        <v>1</v>
      </c>
      <c r="P2239">
        <v>1</v>
      </c>
      <c r="Q2239">
        <v>1</v>
      </c>
      <c r="R2239">
        <v>0</v>
      </c>
      <c r="S2239">
        <v>0</v>
      </c>
      <c r="T2239">
        <v>0</v>
      </c>
      <c r="U2239" s="50">
        <v>46273.655138888891</v>
      </c>
      <c r="V2239" s="50">
        <v>46273.72483796296</v>
      </c>
      <c r="W2239" s="51">
        <v>46273</v>
      </c>
      <c r="X2239" t="s">
        <v>1747</v>
      </c>
      <c r="Y2239" t="s">
        <v>492</v>
      </c>
    </row>
    <row r="2240" spans="1:25" ht="15" customHeight="1" x14ac:dyDescent="0.35">
      <c r="A2240">
        <v>6</v>
      </c>
      <c r="B2240" s="50">
        <v>46273.729166666657</v>
      </c>
      <c r="C2240">
        <v>11707573</v>
      </c>
      <c r="D2240">
        <v>100006740596</v>
      </c>
      <c r="E2240" t="s">
        <v>1726</v>
      </c>
      <c r="F2240">
        <v>100</v>
      </c>
      <c r="G2240" t="s">
        <v>1745</v>
      </c>
      <c r="H2240" t="s">
        <v>1760</v>
      </c>
      <c r="I2240">
        <v>6010303</v>
      </c>
      <c r="J2240">
        <v>1</v>
      </c>
      <c r="K2240" t="s">
        <v>2095</v>
      </c>
      <c r="L2240" t="s">
        <v>2096</v>
      </c>
      <c r="M2240" t="s">
        <v>415</v>
      </c>
      <c r="N2240">
        <v>2</v>
      </c>
      <c r="O2240">
        <v>2</v>
      </c>
      <c r="P2240">
        <v>2</v>
      </c>
      <c r="Q2240">
        <v>2</v>
      </c>
      <c r="R2240">
        <v>0</v>
      </c>
      <c r="S2240">
        <v>0</v>
      </c>
      <c r="T2240">
        <v>0</v>
      </c>
      <c r="U2240" s="50">
        <v>46273.655138888891</v>
      </c>
      <c r="V2240" s="50">
        <v>46273.72483796296</v>
      </c>
      <c r="W2240" s="51">
        <v>46273</v>
      </c>
      <c r="X2240" t="s">
        <v>1747</v>
      </c>
      <c r="Y2240" t="s">
        <v>492</v>
      </c>
    </row>
    <row r="2241" spans="1:25" ht="15" customHeight="1" x14ac:dyDescent="0.35">
      <c r="A2241">
        <v>6</v>
      </c>
      <c r="B2241" s="50">
        <v>46273.729166666657</v>
      </c>
      <c r="C2241">
        <v>11707574</v>
      </c>
      <c r="D2241">
        <v>100006740597</v>
      </c>
      <c r="E2241" t="s">
        <v>1726</v>
      </c>
      <c r="F2241">
        <v>100</v>
      </c>
      <c r="G2241" t="s">
        <v>1745</v>
      </c>
      <c r="H2241" t="s">
        <v>1760</v>
      </c>
      <c r="I2241">
        <v>5965801</v>
      </c>
      <c r="J2241">
        <v>2</v>
      </c>
      <c r="K2241" t="s">
        <v>2097</v>
      </c>
      <c r="L2241" t="s">
        <v>2098</v>
      </c>
      <c r="N2241">
        <v>0</v>
      </c>
      <c r="O2241">
        <v>1</v>
      </c>
      <c r="P2241">
        <v>1</v>
      </c>
      <c r="Q2241">
        <v>1</v>
      </c>
      <c r="R2241">
        <v>0</v>
      </c>
      <c r="S2241">
        <v>0</v>
      </c>
      <c r="T2241">
        <v>0</v>
      </c>
      <c r="U2241" s="50">
        <v>46273.655150462961</v>
      </c>
      <c r="V2241" s="50">
        <v>46273.655150462961</v>
      </c>
      <c r="W2241" s="51">
        <v>46273</v>
      </c>
      <c r="X2241" t="s">
        <v>1747</v>
      </c>
      <c r="Y2241" t="s">
        <v>492</v>
      </c>
    </row>
    <row r="2242" spans="1:25" ht="15" customHeight="1" x14ac:dyDescent="0.35">
      <c r="A2242">
        <v>6</v>
      </c>
      <c r="B2242" s="50">
        <v>46273.729166666657</v>
      </c>
      <c r="C2242">
        <v>11707581</v>
      </c>
      <c r="D2242">
        <v>100006740599</v>
      </c>
      <c r="E2242" t="s">
        <v>1726</v>
      </c>
      <c r="F2242">
        <v>100</v>
      </c>
      <c r="G2242" t="s">
        <v>1745</v>
      </c>
      <c r="H2242" t="s">
        <v>1760</v>
      </c>
      <c r="I2242">
        <v>6000304</v>
      </c>
      <c r="J2242">
        <v>2</v>
      </c>
      <c r="K2242" t="s">
        <v>2107</v>
      </c>
      <c r="L2242" t="s">
        <v>2108</v>
      </c>
      <c r="N2242">
        <v>0</v>
      </c>
      <c r="O2242">
        <v>1</v>
      </c>
      <c r="P2242">
        <v>1</v>
      </c>
      <c r="Q2242">
        <v>1</v>
      </c>
      <c r="R2242">
        <v>0</v>
      </c>
      <c r="S2242">
        <v>0</v>
      </c>
      <c r="T2242">
        <v>0</v>
      </c>
      <c r="U2242" s="50">
        <v>46273.655150462961</v>
      </c>
      <c r="V2242" s="50">
        <v>46273.655150462961</v>
      </c>
      <c r="W2242" s="51">
        <v>46273</v>
      </c>
      <c r="X2242" t="s">
        <v>1747</v>
      </c>
      <c r="Y2242" t="s">
        <v>492</v>
      </c>
    </row>
    <row r="2243" spans="1:25" ht="15" customHeight="1" x14ac:dyDescent="0.35">
      <c r="A2243">
        <v>6</v>
      </c>
      <c r="B2243" s="50">
        <v>46273.729166666657</v>
      </c>
      <c r="C2243">
        <v>11707584</v>
      </c>
      <c r="D2243">
        <v>100006740602</v>
      </c>
      <c r="E2243" t="s">
        <v>1726</v>
      </c>
      <c r="F2243">
        <v>100</v>
      </c>
      <c r="G2243" t="s">
        <v>1745</v>
      </c>
      <c r="H2243" t="s">
        <v>1760</v>
      </c>
      <c r="I2243">
        <v>5995802</v>
      </c>
      <c r="J2243">
        <v>2</v>
      </c>
      <c r="K2243" t="s">
        <v>2111</v>
      </c>
      <c r="L2243" t="s">
        <v>2112</v>
      </c>
      <c r="N2243">
        <v>0</v>
      </c>
      <c r="O2243">
        <v>1</v>
      </c>
      <c r="P2243">
        <v>1</v>
      </c>
      <c r="Q2243">
        <v>1</v>
      </c>
      <c r="R2243">
        <v>0</v>
      </c>
      <c r="S2243">
        <v>0</v>
      </c>
      <c r="T2243">
        <v>0</v>
      </c>
      <c r="U2243" s="50">
        <v>46273.655150462961</v>
      </c>
      <c r="V2243" s="50">
        <v>46273.655150462961</v>
      </c>
      <c r="W2243" s="51">
        <v>46273</v>
      </c>
      <c r="X2243" t="s">
        <v>1747</v>
      </c>
      <c r="Y2243" t="s">
        <v>492</v>
      </c>
    </row>
    <row r="2244" spans="1:25" ht="15" customHeight="1" x14ac:dyDescent="0.35">
      <c r="A2244">
        <v>6</v>
      </c>
      <c r="B2244" s="50">
        <v>46273.729166666657</v>
      </c>
      <c r="C2244">
        <v>11707588</v>
      </c>
      <c r="D2244">
        <v>100006740608</v>
      </c>
      <c r="E2244" t="s">
        <v>1726</v>
      </c>
      <c r="F2244">
        <v>100</v>
      </c>
      <c r="G2244" t="s">
        <v>1745</v>
      </c>
      <c r="H2244" t="s">
        <v>1760</v>
      </c>
      <c r="I2244">
        <v>5986001</v>
      </c>
      <c r="J2244">
        <v>2</v>
      </c>
      <c r="K2244" t="s">
        <v>2115</v>
      </c>
      <c r="L2244" t="s">
        <v>2116</v>
      </c>
      <c r="N2244">
        <v>0</v>
      </c>
      <c r="O2244">
        <v>5</v>
      </c>
      <c r="P2244">
        <v>5</v>
      </c>
      <c r="Q2244">
        <v>5</v>
      </c>
      <c r="R2244">
        <v>0</v>
      </c>
      <c r="S2244">
        <v>0</v>
      </c>
      <c r="T2244">
        <v>0</v>
      </c>
      <c r="U2244" s="50">
        <v>46273.655162037037</v>
      </c>
      <c r="V2244" s="50">
        <v>46273.655162037037</v>
      </c>
      <c r="W2244" s="51">
        <v>46273</v>
      </c>
      <c r="X2244" t="s">
        <v>1747</v>
      </c>
      <c r="Y2244" t="s">
        <v>492</v>
      </c>
    </row>
    <row r="2245" spans="1:25" ht="15" customHeight="1" x14ac:dyDescent="0.35">
      <c r="A2245">
        <v>6</v>
      </c>
      <c r="B2245" s="50">
        <v>46273.729166666657</v>
      </c>
      <c r="C2245">
        <v>11707589</v>
      </c>
      <c r="D2245">
        <v>100006740609</v>
      </c>
      <c r="E2245" t="s">
        <v>1726</v>
      </c>
      <c r="F2245">
        <v>100</v>
      </c>
      <c r="G2245" t="s">
        <v>1745</v>
      </c>
      <c r="H2245" t="s">
        <v>1760</v>
      </c>
      <c r="I2245">
        <v>5987101</v>
      </c>
      <c r="J2245">
        <v>1</v>
      </c>
      <c r="K2245" t="s">
        <v>2037</v>
      </c>
      <c r="L2245" t="s">
        <v>2038</v>
      </c>
      <c r="N2245">
        <v>0</v>
      </c>
      <c r="O2245">
        <v>4</v>
      </c>
      <c r="P2245">
        <v>4</v>
      </c>
      <c r="Q2245">
        <v>4</v>
      </c>
      <c r="R2245">
        <v>0</v>
      </c>
      <c r="S2245">
        <v>0</v>
      </c>
      <c r="T2245">
        <v>0</v>
      </c>
      <c r="U2245" s="50">
        <v>46273.655162037037</v>
      </c>
      <c r="V2245" s="50">
        <v>46273.655162037037</v>
      </c>
      <c r="W2245" s="51">
        <v>46273</v>
      </c>
      <c r="X2245" t="s">
        <v>1747</v>
      </c>
      <c r="Y2245" t="s">
        <v>492</v>
      </c>
    </row>
    <row r="2246" spans="1:25" ht="15" customHeight="1" x14ac:dyDescent="0.35">
      <c r="A2246">
        <v>6</v>
      </c>
      <c r="B2246" s="50">
        <v>46273.729166666657</v>
      </c>
      <c r="C2246">
        <v>11707590</v>
      </c>
      <c r="D2246">
        <v>100006740609</v>
      </c>
      <c r="E2246" t="s">
        <v>1726</v>
      </c>
      <c r="F2246">
        <v>100</v>
      </c>
      <c r="G2246" t="s">
        <v>1745</v>
      </c>
      <c r="H2246" t="s">
        <v>1760</v>
      </c>
      <c r="I2246">
        <v>5987101</v>
      </c>
      <c r="J2246">
        <v>1</v>
      </c>
      <c r="K2246" t="s">
        <v>2113</v>
      </c>
      <c r="L2246" t="s">
        <v>2114</v>
      </c>
      <c r="N2246">
        <v>0</v>
      </c>
      <c r="O2246">
        <v>3</v>
      </c>
      <c r="P2246">
        <v>3</v>
      </c>
      <c r="Q2246">
        <v>3</v>
      </c>
      <c r="R2246">
        <v>0</v>
      </c>
      <c r="S2246">
        <v>0</v>
      </c>
      <c r="T2246">
        <v>0</v>
      </c>
      <c r="U2246" s="50">
        <v>46273.655162037037</v>
      </c>
      <c r="V2246" s="50">
        <v>46273.655162037037</v>
      </c>
      <c r="W2246" s="51">
        <v>46273</v>
      </c>
      <c r="X2246" t="s">
        <v>1747</v>
      </c>
      <c r="Y2246" t="s">
        <v>492</v>
      </c>
    </row>
    <row r="2247" spans="1:25" ht="15" customHeight="1" x14ac:dyDescent="0.35">
      <c r="A2247">
        <v>6</v>
      </c>
      <c r="B2247" s="50">
        <v>46273.729166666657</v>
      </c>
      <c r="C2247">
        <v>11707591</v>
      </c>
      <c r="D2247">
        <v>100006740610</v>
      </c>
      <c r="E2247" t="s">
        <v>1726</v>
      </c>
      <c r="F2247">
        <v>100</v>
      </c>
      <c r="G2247" t="s">
        <v>1745</v>
      </c>
      <c r="H2247" t="s">
        <v>1760</v>
      </c>
      <c r="I2247">
        <v>5994501</v>
      </c>
      <c r="J2247">
        <v>1</v>
      </c>
      <c r="K2247" t="s">
        <v>2117</v>
      </c>
      <c r="L2247" t="s">
        <v>2118</v>
      </c>
      <c r="N2247">
        <v>0</v>
      </c>
      <c r="O2247">
        <v>1</v>
      </c>
      <c r="P2247">
        <v>1</v>
      </c>
      <c r="Q2247">
        <v>1</v>
      </c>
      <c r="R2247">
        <v>0</v>
      </c>
      <c r="S2247">
        <v>0</v>
      </c>
      <c r="T2247">
        <v>0</v>
      </c>
      <c r="U2247" s="50">
        <v>46273.655162037037</v>
      </c>
      <c r="V2247" s="50">
        <v>46273.655162037037</v>
      </c>
      <c r="W2247" s="51">
        <v>46273</v>
      </c>
      <c r="X2247" t="s">
        <v>1747</v>
      </c>
      <c r="Y2247" t="s">
        <v>492</v>
      </c>
    </row>
    <row r="2248" spans="1:25" ht="15" customHeight="1" x14ac:dyDescent="0.35">
      <c r="A2248">
        <v>6</v>
      </c>
      <c r="B2248" s="50">
        <v>46273.729166666657</v>
      </c>
      <c r="C2248">
        <v>11707592</v>
      </c>
      <c r="D2248">
        <v>100006740610</v>
      </c>
      <c r="E2248" t="s">
        <v>1726</v>
      </c>
      <c r="F2248">
        <v>100</v>
      </c>
      <c r="G2248" t="s">
        <v>1745</v>
      </c>
      <c r="H2248" t="s">
        <v>1760</v>
      </c>
      <c r="I2248">
        <v>5994501</v>
      </c>
      <c r="J2248">
        <v>1</v>
      </c>
      <c r="K2248" t="s">
        <v>2119</v>
      </c>
      <c r="L2248" t="s">
        <v>2120</v>
      </c>
      <c r="N2248">
        <v>0</v>
      </c>
      <c r="O2248">
        <v>2</v>
      </c>
      <c r="P2248">
        <v>2</v>
      </c>
      <c r="Q2248">
        <v>2</v>
      </c>
      <c r="R2248">
        <v>0</v>
      </c>
      <c r="S2248">
        <v>0</v>
      </c>
      <c r="T2248">
        <v>0</v>
      </c>
      <c r="U2248" s="50">
        <v>46273.655162037037</v>
      </c>
      <c r="V2248" s="50">
        <v>46273.655162037037</v>
      </c>
      <c r="W2248" s="51">
        <v>46273</v>
      </c>
      <c r="X2248" t="s">
        <v>1747</v>
      </c>
      <c r="Y2248" t="s">
        <v>492</v>
      </c>
    </row>
    <row r="2249" spans="1:25" ht="15" customHeight="1" x14ac:dyDescent="0.35">
      <c r="A2249">
        <v>6</v>
      </c>
      <c r="B2249" s="50">
        <v>46273.729166666657</v>
      </c>
      <c r="C2249">
        <v>11707593</v>
      </c>
      <c r="D2249">
        <v>100006740611</v>
      </c>
      <c r="E2249" t="s">
        <v>1726</v>
      </c>
      <c r="F2249">
        <v>100</v>
      </c>
      <c r="G2249" t="s">
        <v>1745</v>
      </c>
      <c r="H2249" t="s">
        <v>1760</v>
      </c>
      <c r="I2249">
        <v>6012601</v>
      </c>
      <c r="J2249">
        <v>1</v>
      </c>
      <c r="K2249" t="s">
        <v>2105</v>
      </c>
      <c r="L2249" t="s">
        <v>2106</v>
      </c>
      <c r="N2249">
        <v>0</v>
      </c>
      <c r="O2249">
        <v>1</v>
      </c>
      <c r="P2249">
        <v>1</v>
      </c>
      <c r="Q2249">
        <v>1</v>
      </c>
      <c r="R2249">
        <v>0</v>
      </c>
      <c r="S2249">
        <v>0</v>
      </c>
      <c r="T2249">
        <v>0</v>
      </c>
      <c r="U2249" s="50">
        <v>46273.655162037037</v>
      </c>
      <c r="V2249" s="50">
        <v>46273.655162037037</v>
      </c>
      <c r="W2249" s="51">
        <v>46273</v>
      </c>
      <c r="X2249" t="s">
        <v>1747</v>
      </c>
      <c r="Y2249" t="s">
        <v>492</v>
      </c>
    </row>
    <row r="2250" spans="1:25" ht="15" customHeight="1" x14ac:dyDescent="0.35">
      <c r="A2250">
        <v>6</v>
      </c>
      <c r="B2250" s="50">
        <v>46273.729166666657</v>
      </c>
      <c r="C2250">
        <v>11707594</v>
      </c>
      <c r="D2250">
        <v>100006740611</v>
      </c>
      <c r="E2250" t="s">
        <v>1726</v>
      </c>
      <c r="F2250">
        <v>100</v>
      </c>
      <c r="G2250" t="s">
        <v>1745</v>
      </c>
      <c r="H2250" t="s">
        <v>1760</v>
      </c>
      <c r="I2250">
        <v>6012601</v>
      </c>
      <c r="J2250">
        <v>1</v>
      </c>
      <c r="K2250" t="s">
        <v>2121</v>
      </c>
      <c r="L2250" t="s">
        <v>2122</v>
      </c>
      <c r="N2250">
        <v>0</v>
      </c>
      <c r="O2250">
        <v>1</v>
      </c>
      <c r="P2250">
        <v>1</v>
      </c>
      <c r="Q2250">
        <v>1</v>
      </c>
      <c r="R2250">
        <v>0</v>
      </c>
      <c r="S2250">
        <v>0</v>
      </c>
      <c r="T2250">
        <v>0</v>
      </c>
      <c r="U2250" s="50">
        <v>46273.655162037037</v>
      </c>
      <c r="V2250" s="50">
        <v>46273.655162037037</v>
      </c>
      <c r="W2250" s="51">
        <v>46273</v>
      </c>
      <c r="X2250" t="s">
        <v>1747</v>
      </c>
      <c r="Y2250" t="s">
        <v>492</v>
      </c>
    </row>
    <row r="2251" spans="1:25" ht="15" customHeight="1" x14ac:dyDescent="0.35">
      <c r="A2251">
        <v>6</v>
      </c>
      <c r="B2251" s="50">
        <v>46273.729166666657</v>
      </c>
      <c r="C2251">
        <v>11707785</v>
      </c>
      <c r="D2251">
        <v>100006740775</v>
      </c>
      <c r="E2251" t="s">
        <v>1726</v>
      </c>
      <c r="F2251">
        <v>100</v>
      </c>
      <c r="G2251" t="s">
        <v>1745</v>
      </c>
      <c r="H2251" t="s">
        <v>1760</v>
      </c>
      <c r="I2251">
        <v>5988001</v>
      </c>
      <c r="J2251">
        <v>5</v>
      </c>
      <c r="K2251" t="s">
        <v>2123</v>
      </c>
      <c r="L2251" t="s">
        <v>2124</v>
      </c>
      <c r="N2251">
        <v>0</v>
      </c>
      <c r="O2251">
        <v>15</v>
      </c>
      <c r="P2251">
        <v>15</v>
      </c>
      <c r="Q2251">
        <v>15</v>
      </c>
      <c r="R2251">
        <v>0</v>
      </c>
      <c r="S2251">
        <v>0</v>
      </c>
      <c r="T2251">
        <v>0</v>
      </c>
      <c r="U2251" s="50">
        <v>46273.655590277784</v>
      </c>
      <c r="V2251" s="50">
        <v>46273.655590277784</v>
      </c>
      <c r="W2251" s="51">
        <v>46273</v>
      </c>
      <c r="X2251" t="s">
        <v>1747</v>
      </c>
      <c r="Y2251" t="s">
        <v>492</v>
      </c>
    </row>
    <row r="2252" spans="1:25" ht="15" customHeight="1" x14ac:dyDescent="0.35">
      <c r="A2252">
        <v>6</v>
      </c>
      <c r="B2252" s="50">
        <v>46273.729166666657</v>
      </c>
      <c r="C2252">
        <v>11707987</v>
      </c>
      <c r="D2252">
        <v>100006740870</v>
      </c>
      <c r="E2252" t="s">
        <v>1726</v>
      </c>
      <c r="F2252">
        <v>100</v>
      </c>
      <c r="G2252" t="s">
        <v>1745</v>
      </c>
      <c r="H2252" t="s">
        <v>1760</v>
      </c>
      <c r="I2252">
        <v>5997901</v>
      </c>
      <c r="J2252">
        <v>4</v>
      </c>
      <c r="K2252" t="s">
        <v>2155</v>
      </c>
      <c r="L2252" t="s">
        <v>2156</v>
      </c>
      <c r="N2252">
        <v>0</v>
      </c>
      <c r="O2252">
        <v>1</v>
      </c>
      <c r="P2252">
        <v>1</v>
      </c>
      <c r="Q2252">
        <v>1</v>
      </c>
      <c r="R2252">
        <v>0</v>
      </c>
      <c r="S2252">
        <v>0</v>
      </c>
      <c r="T2252">
        <v>0</v>
      </c>
      <c r="U2252" s="50">
        <v>46273.655624999999</v>
      </c>
      <c r="V2252" s="50">
        <v>46273.655624999999</v>
      </c>
      <c r="W2252" s="51">
        <v>46273</v>
      </c>
      <c r="X2252" t="s">
        <v>1747</v>
      </c>
      <c r="Y2252" t="s">
        <v>492</v>
      </c>
    </row>
    <row r="2253" spans="1:25" ht="15" customHeight="1" x14ac:dyDescent="0.35">
      <c r="A2253">
        <v>6</v>
      </c>
      <c r="B2253" s="50">
        <v>46273.729166666657</v>
      </c>
      <c r="C2253">
        <v>11707988</v>
      </c>
      <c r="D2253">
        <v>100006740870</v>
      </c>
      <c r="E2253" t="s">
        <v>1726</v>
      </c>
      <c r="F2253">
        <v>100</v>
      </c>
      <c r="G2253" t="s">
        <v>1745</v>
      </c>
      <c r="H2253" t="s">
        <v>1760</v>
      </c>
      <c r="I2253">
        <v>5997901</v>
      </c>
      <c r="J2253">
        <v>4</v>
      </c>
      <c r="K2253" t="s">
        <v>1911</v>
      </c>
      <c r="L2253" t="s">
        <v>1912</v>
      </c>
      <c r="N2253">
        <v>0</v>
      </c>
      <c r="O2253">
        <v>1</v>
      </c>
      <c r="P2253">
        <v>1</v>
      </c>
      <c r="Q2253">
        <v>1</v>
      </c>
      <c r="R2253">
        <v>0</v>
      </c>
      <c r="S2253">
        <v>0</v>
      </c>
      <c r="T2253">
        <v>0</v>
      </c>
      <c r="U2253" s="50">
        <v>46273.655624999999</v>
      </c>
      <c r="V2253" s="50">
        <v>46273.655624999999</v>
      </c>
      <c r="W2253" s="51">
        <v>46273</v>
      </c>
      <c r="X2253" t="s">
        <v>1747</v>
      </c>
      <c r="Y2253" t="s">
        <v>492</v>
      </c>
    </row>
    <row r="2254" spans="1:25" ht="15" customHeight="1" x14ac:dyDescent="0.35">
      <c r="A2254">
        <v>6</v>
      </c>
      <c r="B2254" s="50">
        <v>46273.729166666657</v>
      </c>
      <c r="C2254">
        <v>11708005</v>
      </c>
      <c r="D2254">
        <v>100006740876</v>
      </c>
      <c r="E2254" t="s">
        <v>1726</v>
      </c>
      <c r="F2254">
        <v>100</v>
      </c>
      <c r="G2254" t="s">
        <v>1745</v>
      </c>
      <c r="H2254" t="s">
        <v>1760</v>
      </c>
      <c r="I2254">
        <v>6010401</v>
      </c>
      <c r="J2254">
        <v>4</v>
      </c>
      <c r="K2254" t="s">
        <v>2157</v>
      </c>
      <c r="L2254" t="s">
        <v>2158</v>
      </c>
      <c r="N2254">
        <v>0</v>
      </c>
      <c r="O2254">
        <v>1</v>
      </c>
      <c r="P2254">
        <v>1</v>
      </c>
      <c r="Q2254">
        <v>1</v>
      </c>
      <c r="R2254">
        <v>0</v>
      </c>
      <c r="S2254">
        <v>0</v>
      </c>
      <c r="T2254">
        <v>0</v>
      </c>
      <c r="U2254" s="50">
        <v>46273.656284722223</v>
      </c>
      <c r="V2254" s="50">
        <v>46273.656284722223</v>
      </c>
      <c r="W2254" s="51">
        <v>46273</v>
      </c>
      <c r="X2254" t="s">
        <v>1747</v>
      </c>
      <c r="Y2254" t="s">
        <v>492</v>
      </c>
    </row>
    <row r="2255" spans="1:25" ht="15" customHeight="1" x14ac:dyDescent="0.35">
      <c r="A2255">
        <v>6</v>
      </c>
      <c r="B2255" s="50">
        <v>46273.729166666657</v>
      </c>
      <c r="C2255">
        <v>11708006</v>
      </c>
      <c r="D2255">
        <v>100006740876</v>
      </c>
      <c r="E2255" t="s">
        <v>1726</v>
      </c>
      <c r="F2255">
        <v>100</v>
      </c>
      <c r="G2255" t="s">
        <v>1745</v>
      </c>
      <c r="H2255" t="s">
        <v>1760</v>
      </c>
      <c r="I2255">
        <v>6010401</v>
      </c>
      <c r="J2255">
        <v>4</v>
      </c>
      <c r="K2255" t="s">
        <v>2159</v>
      </c>
      <c r="L2255" t="s">
        <v>2160</v>
      </c>
      <c r="N2255">
        <v>0</v>
      </c>
      <c r="O2255">
        <v>1</v>
      </c>
      <c r="P2255">
        <v>1</v>
      </c>
      <c r="Q2255">
        <v>1</v>
      </c>
      <c r="R2255">
        <v>0</v>
      </c>
      <c r="S2255">
        <v>0</v>
      </c>
      <c r="T2255">
        <v>0</v>
      </c>
      <c r="U2255" s="50">
        <v>46273.656284722223</v>
      </c>
      <c r="V2255" s="50">
        <v>46273.656284722223</v>
      </c>
      <c r="W2255" s="51">
        <v>46273</v>
      </c>
      <c r="X2255" t="s">
        <v>1747</v>
      </c>
      <c r="Y2255" t="s">
        <v>492</v>
      </c>
    </row>
    <row r="2256" spans="1:25" ht="15" customHeight="1" x14ac:dyDescent="0.35">
      <c r="A2256">
        <v>6</v>
      </c>
      <c r="B2256" s="50">
        <v>46273.729166666657</v>
      </c>
      <c r="C2256">
        <v>11708007</v>
      </c>
      <c r="D2256">
        <v>100006740876</v>
      </c>
      <c r="E2256" t="s">
        <v>1726</v>
      </c>
      <c r="F2256">
        <v>100</v>
      </c>
      <c r="G2256" t="s">
        <v>1745</v>
      </c>
      <c r="H2256" t="s">
        <v>1760</v>
      </c>
      <c r="I2256">
        <v>6010401</v>
      </c>
      <c r="J2256">
        <v>4</v>
      </c>
      <c r="K2256" t="s">
        <v>2161</v>
      </c>
      <c r="L2256" t="s">
        <v>2162</v>
      </c>
      <c r="N2256">
        <v>0</v>
      </c>
      <c r="O2256">
        <v>2</v>
      </c>
      <c r="P2256">
        <v>2</v>
      </c>
      <c r="Q2256">
        <v>2</v>
      </c>
      <c r="R2256">
        <v>0</v>
      </c>
      <c r="S2256">
        <v>0</v>
      </c>
      <c r="T2256">
        <v>0</v>
      </c>
      <c r="U2256" s="50">
        <v>46273.656284722223</v>
      </c>
      <c r="V2256" s="50">
        <v>46273.656284722223</v>
      </c>
      <c r="W2256" s="51">
        <v>46273</v>
      </c>
      <c r="X2256" t="s">
        <v>1747</v>
      </c>
      <c r="Y2256" t="s">
        <v>492</v>
      </c>
    </row>
    <row r="2257" spans="1:25" ht="15" customHeight="1" x14ac:dyDescent="0.35">
      <c r="A2257">
        <v>6</v>
      </c>
      <c r="B2257" s="50">
        <v>46273.729166666657</v>
      </c>
      <c r="C2257">
        <v>11708008</v>
      </c>
      <c r="D2257">
        <v>100006740876</v>
      </c>
      <c r="E2257" t="s">
        <v>1726</v>
      </c>
      <c r="F2257">
        <v>100</v>
      </c>
      <c r="G2257" t="s">
        <v>1745</v>
      </c>
      <c r="H2257" t="s">
        <v>1760</v>
      </c>
      <c r="I2257">
        <v>6010401</v>
      </c>
      <c r="J2257">
        <v>4</v>
      </c>
      <c r="K2257" t="s">
        <v>2163</v>
      </c>
      <c r="L2257" t="s">
        <v>2164</v>
      </c>
      <c r="N2257">
        <v>0</v>
      </c>
      <c r="O2257">
        <v>3</v>
      </c>
      <c r="P2257">
        <v>3</v>
      </c>
      <c r="Q2257">
        <v>3</v>
      </c>
      <c r="R2257">
        <v>0</v>
      </c>
      <c r="S2257">
        <v>0</v>
      </c>
      <c r="T2257">
        <v>0</v>
      </c>
      <c r="U2257" s="50">
        <v>46273.656284722223</v>
      </c>
      <c r="V2257" s="50">
        <v>46273.656284722223</v>
      </c>
      <c r="W2257" s="51">
        <v>46273</v>
      </c>
      <c r="X2257" t="s">
        <v>1747</v>
      </c>
      <c r="Y2257" t="s">
        <v>492</v>
      </c>
    </row>
    <row r="2258" spans="1:25" ht="15" customHeight="1" x14ac:dyDescent="0.35">
      <c r="A2258">
        <v>6</v>
      </c>
      <c r="B2258" s="50">
        <v>46273.729166666657</v>
      </c>
      <c r="C2258">
        <v>11708009</v>
      </c>
      <c r="D2258">
        <v>100006740876</v>
      </c>
      <c r="E2258" t="s">
        <v>1726</v>
      </c>
      <c r="F2258">
        <v>100</v>
      </c>
      <c r="G2258" t="s">
        <v>1745</v>
      </c>
      <c r="H2258" t="s">
        <v>1760</v>
      </c>
      <c r="I2258">
        <v>6010401</v>
      </c>
      <c r="J2258">
        <v>4</v>
      </c>
      <c r="K2258" t="s">
        <v>2165</v>
      </c>
      <c r="L2258" t="s">
        <v>2166</v>
      </c>
      <c r="N2258">
        <v>0</v>
      </c>
      <c r="O2258">
        <v>1</v>
      </c>
      <c r="P2258">
        <v>1</v>
      </c>
      <c r="Q2258">
        <v>1</v>
      </c>
      <c r="R2258">
        <v>0</v>
      </c>
      <c r="S2258">
        <v>0</v>
      </c>
      <c r="T2258">
        <v>0</v>
      </c>
      <c r="U2258" s="50">
        <v>46273.656284722223</v>
      </c>
      <c r="V2258" s="50">
        <v>46273.656284722223</v>
      </c>
      <c r="W2258" s="51">
        <v>46273</v>
      </c>
      <c r="X2258" t="s">
        <v>1747</v>
      </c>
      <c r="Y2258" t="s">
        <v>492</v>
      </c>
    </row>
    <row r="2259" spans="1:25" ht="15" customHeight="1" x14ac:dyDescent="0.35">
      <c r="A2259">
        <v>6</v>
      </c>
      <c r="B2259" s="50">
        <v>46273.729166666657</v>
      </c>
      <c r="C2259">
        <v>11708047</v>
      </c>
      <c r="D2259">
        <v>100006740880</v>
      </c>
      <c r="E2259" t="s">
        <v>1726</v>
      </c>
      <c r="F2259">
        <v>100</v>
      </c>
      <c r="G2259" t="s">
        <v>1745</v>
      </c>
      <c r="H2259" t="s">
        <v>1760</v>
      </c>
      <c r="I2259">
        <v>5997902</v>
      </c>
      <c r="J2259">
        <v>1</v>
      </c>
      <c r="K2259" t="s">
        <v>2169</v>
      </c>
      <c r="L2259" t="s">
        <v>2170</v>
      </c>
      <c r="M2259" t="s">
        <v>415</v>
      </c>
      <c r="N2259">
        <v>2</v>
      </c>
      <c r="O2259">
        <v>1</v>
      </c>
      <c r="P2259">
        <v>1</v>
      </c>
      <c r="Q2259">
        <v>1</v>
      </c>
      <c r="R2259">
        <v>0</v>
      </c>
      <c r="S2259">
        <v>0</v>
      </c>
      <c r="T2259">
        <v>0</v>
      </c>
      <c r="U2259" s="50">
        <v>46273.6562962963</v>
      </c>
      <c r="V2259" s="50">
        <v>46273.723946759259</v>
      </c>
      <c r="W2259" s="51">
        <v>46273</v>
      </c>
      <c r="X2259" t="s">
        <v>1747</v>
      </c>
      <c r="Y2259" t="s">
        <v>492</v>
      </c>
    </row>
    <row r="2260" spans="1:25" ht="15" customHeight="1" x14ac:dyDescent="0.35">
      <c r="A2260">
        <v>6</v>
      </c>
      <c r="B2260" s="50">
        <v>46273.729166666657</v>
      </c>
      <c r="C2260">
        <v>11708048</v>
      </c>
      <c r="D2260">
        <v>100006740880</v>
      </c>
      <c r="E2260" t="s">
        <v>1726</v>
      </c>
      <c r="F2260">
        <v>100</v>
      </c>
      <c r="G2260" t="s">
        <v>1745</v>
      </c>
      <c r="H2260" t="s">
        <v>1760</v>
      </c>
      <c r="I2260">
        <v>5997902</v>
      </c>
      <c r="J2260">
        <v>1</v>
      </c>
      <c r="K2260" t="s">
        <v>2171</v>
      </c>
      <c r="L2260" t="s">
        <v>2172</v>
      </c>
      <c r="M2260" t="s">
        <v>415</v>
      </c>
      <c r="N2260">
        <v>2</v>
      </c>
      <c r="O2260">
        <v>2</v>
      </c>
      <c r="P2260">
        <v>2</v>
      </c>
      <c r="Q2260">
        <v>2</v>
      </c>
      <c r="R2260">
        <v>0</v>
      </c>
      <c r="S2260">
        <v>0</v>
      </c>
      <c r="T2260">
        <v>0</v>
      </c>
      <c r="U2260" s="50">
        <v>46273.6562962963</v>
      </c>
      <c r="V2260" s="50">
        <v>46273.723946759259</v>
      </c>
      <c r="W2260" s="51">
        <v>46273</v>
      </c>
      <c r="X2260" t="s">
        <v>1747</v>
      </c>
      <c r="Y2260" t="s">
        <v>492</v>
      </c>
    </row>
    <row r="2261" spans="1:25" ht="15" customHeight="1" x14ac:dyDescent="0.35">
      <c r="A2261">
        <v>6</v>
      </c>
      <c r="B2261" s="50">
        <v>46273.729166666657</v>
      </c>
      <c r="C2261">
        <v>11708049</v>
      </c>
      <c r="D2261">
        <v>100006740880</v>
      </c>
      <c r="E2261" t="s">
        <v>1726</v>
      </c>
      <c r="F2261">
        <v>100</v>
      </c>
      <c r="G2261" t="s">
        <v>1745</v>
      </c>
      <c r="H2261" t="s">
        <v>1760</v>
      </c>
      <c r="I2261">
        <v>5997902</v>
      </c>
      <c r="J2261">
        <v>1</v>
      </c>
      <c r="K2261" t="s">
        <v>2121</v>
      </c>
      <c r="L2261" t="s">
        <v>2122</v>
      </c>
      <c r="M2261" t="s">
        <v>415</v>
      </c>
      <c r="N2261">
        <v>2</v>
      </c>
      <c r="O2261">
        <v>1</v>
      </c>
      <c r="P2261">
        <v>1</v>
      </c>
      <c r="Q2261">
        <v>1</v>
      </c>
      <c r="R2261">
        <v>0</v>
      </c>
      <c r="S2261">
        <v>0</v>
      </c>
      <c r="T2261">
        <v>0</v>
      </c>
      <c r="U2261" s="50">
        <v>46273.6562962963</v>
      </c>
      <c r="V2261" s="50">
        <v>46273.723946759259</v>
      </c>
      <c r="W2261" s="51">
        <v>46273</v>
      </c>
      <c r="X2261" t="s">
        <v>1747</v>
      </c>
      <c r="Y2261" t="s">
        <v>492</v>
      </c>
    </row>
    <row r="2262" spans="1:25" ht="15" customHeight="1" x14ac:dyDescent="0.35">
      <c r="A2262">
        <v>6</v>
      </c>
      <c r="B2262" s="50">
        <v>46273.729166666657</v>
      </c>
      <c r="C2262">
        <v>11708050</v>
      </c>
      <c r="D2262">
        <v>100006740880</v>
      </c>
      <c r="E2262" t="s">
        <v>1726</v>
      </c>
      <c r="F2262">
        <v>100</v>
      </c>
      <c r="G2262" t="s">
        <v>1745</v>
      </c>
      <c r="H2262" t="s">
        <v>1760</v>
      </c>
      <c r="I2262">
        <v>5997902</v>
      </c>
      <c r="J2262">
        <v>1</v>
      </c>
      <c r="K2262" t="s">
        <v>2173</v>
      </c>
      <c r="L2262" t="s">
        <v>2174</v>
      </c>
      <c r="M2262" t="s">
        <v>415</v>
      </c>
      <c r="N2262">
        <v>2</v>
      </c>
      <c r="O2262">
        <v>1</v>
      </c>
      <c r="P2262">
        <v>1</v>
      </c>
      <c r="Q2262">
        <v>1</v>
      </c>
      <c r="R2262">
        <v>0</v>
      </c>
      <c r="S2262">
        <v>0</v>
      </c>
      <c r="T2262">
        <v>0</v>
      </c>
      <c r="U2262" s="50">
        <v>46273.6562962963</v>
      </c>
      <c r="V2262" s="50">
        <v>46273.723946759259</v>
      </c>
      <c r="W2262" s="51">
        <v>46273</v>
      </c>
      <c r="X2262" t="s">
        <v>1747</v>
      </c>
      <c r="Y2262" t="s">
        <v>492</v>
      </c>
    </row>
    <row r="2263" spans="1:25" ht="15" customHeight="1" x14ac:dyDescent="0.35">
      <c r="A2263">
        <v>6</v>
      </c>
      <c r="B2263" s="50">
        <v>46273.729166666657</v>
      </c>
      <c r="C2263">
        <v>11708072</v>
      </c>
      <c r="D2263">
        <v>100006740888</v>
      </c>
      <c r="E2263" t="s">
        <v>1726</v>
      </c>
      <c r="F2263">
        <v>100</v>
      </c>
      <c r="G2263" t="s">
        <v>1745</v>
      </c>
      <c r="H2263" t="s">
        <v>1760</v>
      </c>
      <c r="I2263">
        <v>6008401</v>
      </c>
      <c r="J2263">
        <v>1</v>
      </c>
      <c r="K2263" t="s">
        <v>1999</v>
      </c>
      <c r="L2263" t="s">
        <v>2000</v>
      </c>
      <c r="N2263">
        <v>0</v>
      </c>
      <c r="O2263">
        <v>1</v>
      </c>
      <c r="P2263">
        <v>1</v>
      </c>
      <c r="Q2263">
        <v>1</v>
      </c>
      <c r="R2263">
        <v>0</v>
      </c>
      <c r="S2263">
        <v>0</v>
      </c>
      <c r="T2263">
        <v>0</v>
      </c>
      <c r="U2263" s="50">
        <v>46273.656307870369</v>
      </c>
      <c r="V2263" s="50">
        <v>46273.656307870369</v>
      </c>
      <c r="W2263" s="51">
        <v>46273</v>
      </c>
      <c r="X2263" t="s">
        <v>1747</v>
      </c>
      <c r="Y2263" t="s">
        <v>492</v>
      </c>
    </row>
    <row r="2264" spans="1:25" ht="15" customHeight="1" x14ac:dyDescent="0.35">
      <c r="A2264">
        <v>6</v>
      </c>
      <c r="B2264" s="50">
        <v>46273.729166666657</v>
      </c>
      <c r="C2264">
        <v>11708073</v>
      </c>
      <c r="D2264">
        <v>100006740888</v>
      </c>
      <c r="E2264" t="s">
        <v>1726</v>
      </c>
      <c r="F2264">
        <v>100</v>
      </c>
      <c r="G2264" t="s">
        <v>1745</v>
      </c>
      <c r="H2264" t="s">
        <v>1760</v>
      </c>
      <c r="I2264">
        <v>6008401</v>
      </c>
      <c r="J2264">
        <v>1</v>
      </c>
      <c r="K2264" t="s">
        <v>2091</v>
      </c>
      <c r="L2264" t="s">
        <v>2092</v>
      </c>
      <c r="N2264">
        <v>0</v>
      </c>
      <c r="O2264">
        <v>1</v>
      </c>
      <c r="P2264">
        <v>1</v>
      </c>
      <c r="Q2264">
        <v>1</v>
      </c>
      <c r="R2264">
        <v>0</v>
      </c>
      <c r="S2264">
        <v>0</v>
      </c>
      <c r="T2264">
        <v>0</v>
      </c>
      <c r="U2264" s="50">
        <v>46273.656307870369</v>
      </c>
      <c r="V2264" s="50">
        <v>46273.656307870369</v>
      </c>
      <c r="W2264" s="51">
        <v>46273</v>
      </c>
      <c r="X2264" t="s">
        <v>1747</v>
      </c>
      <c r="Y2264" t="s">
        <v>492</v>
      </c>
    </row>
    <row r="2265" spans="1:25" ht="15" customHeight="1" x14ac:dyDescent="0.35">
      <c r="A2265">
        <v>6</v>
      </c>
      <c r="B2265" s="50">
        <v>46273.729166666657</v>
      </c>
      <c r="C2265">
        <v>11708074</v>
      </c>
      <c r="D2265">
        <v>100006740888</v>
      </c>
      <c r="E2265" t="s">
        <v>1726</v>
      </c>
      <c r="F2265">
        <v>100</v>
      </c>
      <c r="G2265" t="s">
        <v>1745</v>
      </c>
      <c r="H2265" t="s">
        <v>1760</v>
      </c>
      <c r="I2265">
        <v>6008401</v>
      </c>
      <c r="J2265">
        <v>1</v>
      </c>
      <c r="K2265" t="s">
        <v>2099</v>
      </c>
      <c r="L2265" t="s">
        <v>2100</v>
      </c>
      <c r="N2265">
        <v>0</v>
      </c>
      <c r="O2265">
        <v>1</v>
      </c>
      <c r="P2265">
        <v>1</v>
      </c>
      <c r="Q2265">
        <v>1</v>
      </c>
      <c r="R2265">
        <v>0</v>
      </c>
      <c r="S2265">
        <v>0</v>
      </c>
      <c r="T2265">
        <v>0</v>
      </c>
      <c r="U2265" s="50">
        <v>46273.656307870369</v>
      </c>
      <c r="V2265" s="50">
        <v>46273.656307870369</v>
      </c>
      <c r="W2265" s="51">
        <v>46273</v>
      </c>
      <c r="X2265" t="s">
        <v>1747</v>
      </c>
      <c r="Y2265" t="s">
        <v>492</v>
      </c>
    </row>
    <row r="2266" spans="1:25" ht="15" customHeight="1" x14ac:dyDescent="0.35">
      <c r="A2266">
        <v>6</v>
      </c>
      <c r="B2266" s="50">
        <v>46273.729166666657</v>
      </c>
      <c r="C2266">
        <v>11708075</v>
      </c>
      <c r="D2266">
        <v>100006740888</v>
      </c>
      <c r="E2266" t="s">
        <v>1726</v>
      </c>
      <c r="F2266">
        <v>100</v>
      </c>
      <c r="G2266" t="s">
        <v>1745</v>
      </c>
      <c r="H2266" t="s">
        <v>1760</v>
      </c>
      <c r="I2266">
        <v>6008401</v>
      </c>
      <c r="J2266">
        <v>1</v>
      </c>
      <c r="K2266" t="s">
        <v>2175</v>
      </c>
      <c r="L2266" t="s">
        <v>2176</v>
      </c>
      <c r="N2266">
        <v>0</v>
      </c>
      <c r="O2266">
        <v>1</v>
      </c>
      <c r="P2266">
        <v>1</v>
      </c>
      <c r="Q2266">
        <v>1</v>
      </c>
      <c r="R2266">
        <v>0</v>
      </c>
      <c r="S2266">
        <v>0</v>
      </c>
      <c r="T2266">
        <v>0</v>
      </c>
      <c r="U2266" s="50">
        <v>46273.656307870369</v>
      </c>
      <c r="V2266" s="50">
        <v>46273.656307870369</v>
      </c>
      <c r="W2266" s="51">
        <v>46273</v>
      </c>
      <c r="X2266" t="s">
        <v>1747</v>
      </c>
      <c r="Y2266" t="s">
        <v>492</v>
      </c>
    </row>
    <row r="2267" spans="1:25" ht="15" customHeight="1" x14ac:dyDescent="0.35">
      <c r="A2267">
        <v>6</v>
      </c>
      <c r="B2267" s="50">
        <v>46273.729166666657</v>
      </c>
      <c r="C2267">
        <v>11708076</v>
      </c>
      <c r="D2267">
        <v>100006740888</v>
      </c>
      <c r="E2267" t="s">
        <v>1726</v>
      </c>
      <c r="F2267">
        <v>100</v>
      </c>
      <c r="G2267" t="s">
        <v>1745</v>
      </c>
      <c r="H2267" t="s">
        <v>1760</v>
      </c>
      <c r="I2267">
        <v>6008401</v>
      </c>
      <c r="J2267">
        <v>1</v>
      </c>
      <c r="K2267" t="s">
        <v>1979</v>
      </c>
      <c r="L2267" t="s">
        <v>1980</v>
      </c>
      <c r="N2267">
        <v>0</v>
      </c>
      <c r="O2267">
        <v>2</v>
      </c>
      <c r="P2267">
        <v>2</v>
      </c>
      <c r="Q2267">
        <v>2</v>
      </c>
      <c r="R2267">
        <v>0</v>
      </c>
      <c r="S2267">
        <v>0</v>
      </c>
      <c r="T2267">
        <v>0</v>
      </c>
      <c r="U2267" s="50">
        <v>46273.656307870369</v>
      </c>
      <c r="V2267" s="50">
        <v>46273.656307870369</v>
      </c>
      <c r="W2267" s="51">
        <v>46273</v>
      </c>
      <c r="X2267" t="s">
        <v>1747</v>
      </c>
      <c r="Y2267" t="s">
        <v>492</v>
      </c>
    </row>
    <row r="2268" spans="1:25" ht="15" customHeight="1" x14ac:dyDescent="0.35">
      <c r="A2268">
        <v>6</v>
      </c>
      <c r="B2268" s="50">
        <v>46273.729166666657</v>
      </c>
      <c r="C2268">
        <v>11708081</v>
      </c>
      <c r="D2268">
        <v>100006740889</v>
      </c>
      <c r="E2268" t="s">
        <v>1726</v>
      </c>
      <c r="F2268">
        <v>100</v>
      </c>
      <c r="G2268" t="s">
        <v>1745</v>
      </c>
      <c r="H2268" t="s">
        <v>1760</v>
      </c>
      <c r="I2268">
        <v>6010402</v>
      </c>
      <c r="J2268">
        <v>1</v>
      </c>
      <c r="K2268" t="s">
        <v>2081</v>
      </c>
      <c r="L2268" t="s">
        <v>2082</v>
      </c>
      <c r="M2268" t="s">
        <v>422</v>
      </c>
      <c r="N2268">
        <v>2</v>
      </c>
      <c r="O2268">
        <v>1</v>
      </c>
      <c r="P2268">
        <v>1</v>
      </c>
      <c r="Q2268">
        <v>1</v>
      </c>
      <c r="R2268">
        <v>0</v>
      </c>
      <c r="S2268">
        <v>0</v>
      </c>
      <c r="T2268">
        <v>0</v>
      </c>
      <c r="U2268" s="50">
        <v>46273.656307870369</v>
      </c>
      <c r="V2268" s="50">
        <v>46273.727233796293</v>
      </c>
      <c r="W2268" s="51">
        <v>46273</v>
      </c>
      <c r="X2268" t="s">
        <v>1747</v>
      </c>
      <c r="Y2268" t="s">
        <v>492</v>
      </c>
    </row>
    <row r="2269" spans="1:25" ht="15" customHeight="1" x14ac:dyDescent="0.35">
      <c r="A2269">
        <v>6</v>
      </c>
      <c r="B2269" s="50">
        <v>46273.729166666657</v>
      </c>
      <c r="C2269">
        <v>11708082</v>
      </c>
      <c r="D2269">
        <v>100006740889</v>
      </c>
      <c r="E2269" t="s">
        <v>1726</v>
      </c>
      <c r="F2269">
        <v>100</v>
      </c>
      <c r="G2269" t="s">
        <v>1745</v>
      </c>
      <c r="H2269" t="s">
        <v>1760</v>
      </c>
      <c r="I2269">
        <v>6010402</v>
      </c>
      <c r="J2269">
        <v>1</v>
      </c>
      <c r="K2269" t="s">
        <v>2181</v>
      </c>
      <c r="L2269" t="s">
        <v>2182</v>
      </c>
      <c r="M2269" t="s">
        <v>422</v>
      </c>
      <c r="N2269">
        <v>2</v>
      </c>
      <c r="O2269">
        <v>1</v>
      </c>
      <c r="P2269">
        <v>1</v>
      </c>
      <c r="Q2269">
        <v>1</v>
      </c>
      <c r="R2269">
        <v>0</v>
      </c>
      <c r="S2269">
        <v>0</v>
      </c>
      <c r="T2269">
        <v>0</v>
      </c>
      <c r="U2269" s="50">
        <v>46273.656307870369</v>
      </c>
      <c r="V2269" s="50">
        <v>46273.727233796293</v>
      </c>
      <c r="W2269" s="51">
        <v>46273</v>
      </c>
      <c r="X2269" t="s">
        <v>1747</v>
      </c>
      <c r="Y2269" t="s">
        <v>492</v>
      </c>
    </row>
    <row r="2270" spans="1:25" ht="15" customHeight="1" x14ac:dyDescent="0.35">
      <c r="A2270">
        <v>6</v>
      </c>
      <c r="B2270" s="50">
        <v>46273.729166666657</v>
      </c>
      <c r="C2270">
        <v>11708083</v>
      </c>
      <c r="D2270">
        <v>100006740889</v>
      </c>
      <c r="E2270" t="s">
        <v>1726</v>
      </c>
      <c r="F2270">
        <v>100</v>
      </c>
      <c r="G2270" t="s">
        <v>1745</v>
      </c>
      <c r="H2270" t="s">
        <v>1760</v>
      </c>
      <c r="I2270">
        <v>6010402</v>
      </c>
      <c r="J2270">
        <v>1</v>
      </c>
      <c r="K2270" t="s">
        <v>1973</v>
      </c>
      <c r="L2270" t="s">
        <v>1974</v>
      </c>
      <c r="M2270" t="s">
        <v>418</v>
      </c>
      <c r="N2270">
        <v>2</v>
      </c>
      <c r="O2270">
        <v>1</v>
      </c>
      <c r="P2270">
        <v>1</v>
      </c>
      <c r="Q2270">
        <v>1</v>
      </c>
      <c r="R2270">
        <v>0</v>
      </c>
      <c r="S2270">
        <v>0</v>
      </c>
      <c r="T2270">
        <v>0</v>
      </c>
      <c r="U2270" s="50">
        <v>46273.656307870369</v>
      </c>
      <c r="V2270" s="50">
        <v>46273.727233796293</v>
      </c>
      <c r="W2270" s="51">
        <v>46273</v>
      </c>
      <c r="X2270" t="s">
        <v>1747</v>
      </c>
      <c r="Y2270" t="s">
        <v>492</v>
      </c>
    </row>
    <row r="2271" spans="1:25" ht="15" customHeight="1" x14ac:dyDescent="0.35">
      <c r="A2271">
        <v>6</v>
      </c>
      <c r="B2271" s="50">
        <v>46273.729166666657</v>
      </c>
      <c r="C2271">
        <v>11708084</v>
      </c>
      <c r="D2271">
        <v>100006740889</v>
      </c>
      <c r="E2271" t="s">
        <v>1726</v>
      </c>
      <c r="F2271">
        <v>100</v>
      </c>
      <c r="G2271" t="s">
        <v>1745</v>
      </c>
      <c r="H2271" t="s">
        <v>1760</v>
      </c>
      <c r="I2271">
        <v>6010402</v>
      </c>
      <c r="J2271">
        <v>1</v>
      </c>
      <c r="K2271" t="s">
        <v>2087</v>
      </c>
      <c r="L2271" t="s">
        <v>2088</v>
      </c>
      <c r="M2271" t="s">
        <v>415</v>
      </c>
      <c r="N2271">
        <v>2</v>
      </c>
      <c r="O2271">
        <v>1</v>
      </c>
      <c r="P2271">
        <v>1</v>
      </c>
      <c r="Q2271">
        <v>1</v>
      </c>
      <c r="R2271">
        <v>0</v>
      </c>
      <c r="S2271">
        <v>0</v>
      </c>
      <c r="T2271">
        <v>0</v>
      </c>
      <c r="U2271" s="50">
        <v>46273.656307870369</v>
      </c>
      <c r="V2271" s="50">
        <v>46273.727233796293</v>
      </c>
      <c r="W2271" s="51">
        <v>46273</v>
      </c>
      <c r="X2271" t="s">
        <v>1747</v>
      </c>
      <c r="Y2271" t="s">
        <v>492</v>
      </c>
    </row>
    <row r="2272" spans="1:25" ht="15" customHeight="1" x14ac:dyDescent="0.35">
      <c r="A2272">
        <v>6</v>
      </c>
      <c r="B2272" s="50">
        <v>46273.729166666657</v>
      </c>
      <c r="C2272">
        <v>11708122</v>
      </c>
      <c r="D2272">
        <v>100006740904</v>
      </c>
      <c r="E2272" t="s">
        <v>1726</v>
      </c>
      <c r="F2272">
        <v>100</v>
      </c>
      <c r="G2272" t="s">
        <v>1745</v>
      </c>
      <c r="H2272" t="s">
        <v>1760</v>
      </c>
      <c r="I2272">
        <v>6013501</v>
      </c>
      <c r="J2272">
        <v>3</v>
      </c>
      <c r="K2272" t="s">
        <v>1855</v>
      </c>
      <c r="L2272" t="s">
        <v>1856</v>
      </c>
      <c r="N2272">
        <v>0</v>
      </c>
      <c r="O2272">
        <v>5</v>
      </c>
      <c r="P2272">
        <v>5</v>
      </c>
      <c r="Q2272">
        <v>5</v>
      </c>
      <c r="R2272">
        <v>0</v>
      </c>
      <c r="S2272">
        <v>0</v>
      </c>
      <c r="T2272">
        <v>0</v>
      </c>
      <c r="U2272" s="50">
        <v>46273.65697916667</v>
      </c>
      <c r="V2272" s="50">
        <v>46273.65697916667</v>
      </c>
      <c r="W2272" s="51">
        <v>46273</v>
      </c>
      <c r="X2272" t="s">
        <v>1747</v>
      </c>
      <c r="Y2272" t="s">
        <v>492</v>
      </c>
    </row>
    <row r="2273" spans="1:25" ht="15" customHeight="1" x14ac:dyDescent="0.35">
      <c r="A2273">
        <v>6</v>
      </c>
      <c r="B2273" s="50">
        <v>46273.729166666657</v>
      </c>
      <c r="C2273">
        <v>11708123</v>
      </c>
      <c r="D2273">
        <v>100006740904</v>
      </c>
      <c r="E2273" t="s">
        <v>1726</v>
      </c>
      <c r="F2273">
        <v>100</v>
      </c>
      <c r="G2273" t="s">
        <v>1745</v>
      </c>
      <c r="H2273" t="s">
        <v>1760</v>
      </c>
      <c r="I2273">
        <v>6013501</v>
      </c>
      <c r="J2273">
        <v>3</v>
      </c>
      <c r="K2273" t="s">
        <v>1845</v>
      </c>
      <c r="L2273" t="s">
        <v>1846</v>
      </c>
      <c r="N2273">
        <v>0</v>
      </c>
      <c r="O2273">
        <v>1</v>
      </c>
      <c r="P2273">
        <v>1</v>
      </c>
      <c r="Q2273">
        <v>1</v>
      </c>
      <c r="R2273">
        <v>0</v>
      </c>
      <c r="S2273">
        <v>0</v>
      </c>
      <c r="T2273">
        <v>0</v>
      </c>
      <c r="U2273" s="50">
        <v>46273.65697916667</v>
      </c>
      <c r="V2273" s="50">
        <v>46273.65697916667</v>
      </c>
      <c r="W2273" s="51">
        <v>46273</v>
      </c>
      <c r="X2273" t="s">
        <v>1747</v>
      </c>
      <c r="Y2273" t="s">
        <v>492</v>
      </c>
    </row>
    <row r="2274" spans="1:25" ht="15" customHeight="1" x14ac:dyDescent="0.35">
      <c r="A2274">
        <v>6</v>
      </c>
      <c r="B2274" s="50">
        <v>46273.729166666657</v>
      </c>
      <c r="C2274">
        <v>11708127</v>
      </c>
      <c r="D2274">
        <v>100006740906</v>
      </c>
      <c r="E2274" t="s">
        <v>1726</v>
      </c>
      <c r="F2274">
        <v>100</v>
      </c>
      <c r="G2274" t="s">
        <v>1745</v>
      </c>
      <c r="H2274" t="s">
        <v>1760</v>
      </c>
      <c r="I2274">
        <v>6013402</v>
      </c>
      <c r="J2274">
        <v>2</v>
      </c>
      <c r="K2274" t="s">
        <v>2183</v>
      </c>
      <c r="L2274" t="s">
        <v>2184</v>
      </c>
      <c r="N2274">
        <v>0</v>
      </c>
      <c r="O2274">
        <v>2</v>
      </c>
      <c r="P2274">
        <v>2</v>
      </c>
      <c r="Q2274">
        <v>2</v>
      </c>
      <c r="R2274">
        <v>0</v>
      </c>
      <c r="S2274">
        <v>0</v>
      </c>
      <c r="T2274">
        <v>0</v>
      </c>
      <c r="U2274" s="50">
        <v>46273.656990740739</v>
      </c>
      <c r="V2274" s="50">
        <v>46273.656990740739</v>
      </c>
      <c r="W2274" s="51">
        <v>46273</v>
      </c>
      <c r="X2274" t="s">
        <v>1747</v>
      </c>
      <c r="Y2274" t="s">
        <v>492</v>
      </c>
    </row>
    <row r="2275" spans="1:25" ht="15" customHeight="1" x14ac:dyDescent="0.35">
      <c r="A2275">
        <v>6</v>
      </c>
      <c r="B2275" s="50">
        <v>46273.729166666657</v>
      </c>
      <c r="C2275">
        <v>11708128</v>
      </c>
      <c r="D2275">
        <v>100006740906</v>
      </c>
      <c r="E2275" t="s">
        <v>1726</v>
      </c>
      <c r="F2275">
        <v>100</v>
      </c>
      <c r="G2275" t="s">
        <v>1745</v>
      </c>
      <c r="H2275" t="s">
        <v>1760</v>
      </c>
      <c r="I2275">
        <v>6013402</v>
      </c>
      <c r="J2275">
        <v>2</v>
      </c>
      <c r="K2275" t="s">
        <v>2185</v>
      </c>
      <c r="L2275" t="s">
        <v>2186</v>
      </c>
      <c r="N2275">
        <v>0</v>
      </c>
      <c r="O2275">
        <v>4</v>
      </c>
      <c r="P2275">
        <v>4</v>
      </c>
      <c r="Q2275">
        <v>4</v>
      </c>
      <c r="R2275">
        <v>0</v>
      </c>
      <c r="S2275">
        <v>0</v>
      </c>
      <c r="T2275">
        <v>0</v>
      </c>
      <c r="U2275" s="50">
        <v>46273.656990740739</v>
      </c>
      <c r="V2275" s="50">
        <v>46273.656990740739</v>
      </c>
      <c r="W2275" s="51">
        <v>46273</v>
      </c>
      <c r="X2275" t="s">
        <v>1747</v>
      </c>
      <c r="Y2275" t="s">
        <v>492</v>
      </c>
    </row>
    <row r="2276" spans="1:25" ht="15" customHeight="1" x14ac:dyDescent="0.35">
      <c r="A2276">
        <v>6</v>
      </c>
      <c r="B2276" s="50">
        <v>46273.729166666657</v>
      </c>
      <c r="C2276">
        <v>11708129</v>
      </c>
      <c r="D2276">
        <v>100006740907</v>
      </c>
      <c r="E2276" t="s">
        <v>1726</v>
      </c>
      <c r="F2276">
        <v>100</v>
      </c>
      <c r="G2276" t="s">
        <v>1745</v>
      </c>
      <c r="H2276" t="s">
        <v>1760</v>
      </c>
      <c r="I2276">
        <v>6013403</v>
      </c>
      <c r="J2276">
        <v>2</v>
      </c>
      <c r="K2276" t="s">
        <v>2187</v>
      </c>
      <c r="L2276" t="s">
        <v>2188</v>
      </c>
      <c r="N2276">
        <v>0</v>
      </c>
      <c r="O2276">
        <v>10</v>
      </c>
      <c r="P2276">
        <v>10</v>
      </c>
      <c r="Q2276">
        <v>10</v>
      </c>
      <c r="R2276">
        <v>0</v>
      </c>
      <c r="S2276">
        <v>0</v>
      </c>
      <c r="T2276">
        <v>0</v>
      </c>
      <c r="U2276" s="50">
        <v>46273.656990740739</v>
      </c>
      <c r="V2276" s="50">
        <v>46273.656990740739</v>
      </c>
      <c r="W2276" s="51">
        <v>46273</v>
      </c>
      <c r="X2276" t="s">
        <v>1747</v>
      </c>
      <c r="Y2276" t="s">
        <v>492</v>
      </c>
    </row>
    <row r="2277" spans="1:25" ht="15" customHeight="1" x14ac:dyDescent="0.35">
      <c r="A2277">
        <v>6</v>
      </c>
      <c r="B2277" s="50">
        <v>46273.729166666657</v>
      </c>
      <c r="C2277">
        <v>11708130</v>
      </c>
      <c r="D2277">
        <v>100006740908</v>
      </c>
      <c r="E2277" t="s">
        <v>1726</v>
      </c>
      <c r="F2277">
        <v>100</v>
      </c>
      <c r="G2277" t="s">
        <v>1745</v>
      </c>
      <c r="H2277" t="s">
        <v>1760</v>
      </c>
      <c r="I2277">
        <v>6013404</v>
      </c>
      <c r="J2277">
        <v>2</v>
      </c>
      <c r="K2277" t="s">
        <v>2187</v>
      </c>
      <c r="L2277" t="s">
        <v>2188</v>
      </c>
      <c r="N2277">
        <v>0</v>
      </c>
      <c r="O2277">
        <v>10</v>
      </c>
      <c r="P2277">
        <v>10</v>
      </c>
      <c r="Q2277">
        <v>10</v>
      </c>
      <c r="R2277">
        <v>0</v>
      </c>
      <c r="S2277">
        <v>0</v>
      </c>
      <c r="T2277">
        <v>0</v>
      </c>
      <c r="U2277" s="50">
        <v>46273.656990740739</v>
      </c>
      <c r="V2277" s="50">
        <v>46273.656990740739</v>
      </c>
      <c r="W2277" s="51">
        <v>46273</v>
      </c>
      <c r="X2277" t="s">
        <v>1747</v>
      </c>
      <c r="Y2277" t="s">
        <v>492</v>
      </c>
    </row>
    <row r="2278" spans="1:25" ht="15" customHeight="1" x14ac:dyDescent="0.35">
      <c r="A2278">
        <v>6</v>
      </c>
      <c r="B2278" s="50">
        <v>46273.729166666657</v>
      </c>
      <c r="C2278">
        <v>11708136</v>
      </c>
      <c r="D2278">
        <v>100006740914</v>
      </c>
      <c r="E2278" t="s">
        <v>1726</v>
      </c>
      <c r="F2278">
        <v>100</v>
      </c>
      <c r="G2278" t="s">
        <v>1745</v>
      </c>
      <c r="H2278" t="s">
        <v>1760</v>
      </c>
      <c r="I2278">
        <v>6015501</v>
      </c>
      <c r="J2278">
        <v>2</v>
      </c>
      <c r="K2278" t="s">
        <v>2189</v>
      </c>
      <c r="L2278" t="s">
        <v>2190</v>
      </c>
      <c r="N2278">
        <v>0</v>
      </c>
      <c r="O2278">
        <v>1</v>
      </c>
      <c r="P2278">
        <v>1</v>
      </c>
      <c r="Q2278">
        <v>1</v>
      </c>
      <c r="R2278">
        <v>0</v>
      </c>
      <c r="S2278">
        <v>0</v>
      </c>
      <c r="T2278">
        <v>0</v>
      </c>
      <c r="U2278" s="50">
        <v>46273.662546296298</v>
      </c>
      <c r="V2278" s="50">
        <v>46273.662546296298</v>
      </c>
      <c r="W2278" s="51">
        <v>46273</v>
      </c>
      <c r="X2278" t="s">
        <v>1747</v>
      </c>
      <c r="Y2278" t="s">
        <v>492</v>
      </c>
    </row>
    <row r="2279" spans="1:25" ht="15" customHeight="1" x14ac:dyDescent="0.35">
      <c r="A2279">
        <v>6</v>
      </c>
      <c r="B2279" s="50">
        <v>46273.729166666657</v>
      </c>
      <c r="C2279">
        <v>11708139</v>
      </c>
      <c r="D2279">
        <v>100006740917</v>
      </c>
      <c r="E2279" t="s">
        <v>1726</v>
      </c>
      <c r="F2279">
        <v>100</v>
      </c>
      <c r="G2279" t="s">
        <v>1745</v>
      </c>
      <c r="H2279" t="s">
        <v>1760</v>
      </c>
      <c r="I2279">
        <v>6014001</v>
      </c>
      <c r="J2279">
        <v>4</v>
      </c>
      <c r="K2279" t="s">
        <v>2191</v>
      </c>
      <c r="L2279" t="s">
        <v>2192</v>
      </c>
      <c r="N2279">
        <v>0</v>
      </c>
      <c r="O2279">
        <v>2</v>
      </c>
      <c r="P2279">
        <v>2</v>
      </c>
      <c r="Q2279">
        <v>2</v>
      </c>
      <c r="R2279">
        <v>0</v>
      </c>
      <c r="S2279">
        <v>0</v>
      </c>
      <c r="T2279">
        <v>0</v>
      </c>
      <c r="U2279" s="50">
        <v>46273.666006944448</v>
      </c>
      <c r="V2279" s="50">
        <v>46273.666006944448</v>
      </c>
      <c r="W2279" s="51">
        <v>46273</v>
      </c>
      <c r="X2279" t="s">
        <v>1747</v>
      </c>
      <c r="Y2279" t="s">
        <v>492</v>
      </c>
    </row>
    <row r="2280" spans="1:25" ht="15" customHeight="1" x14ac:dyDescent="0.35">
      <c r="A2280">
        <v>6</v>
      </c>
      <c r="B2280" s="50">
        <v>46273.729166666657</v>
      </c>
      <c r="C2280">
        <v>11708151</v>
      </c>
      <c r="D2280">
        <v>100006740920</v>
      </c>
      <c r="E2280" t="s">
        <v>1726</v>
      </c>
      <c r="F2280">
        <v>100</v>
      </c>
      <c r="G2280" t="s">
        <v>1745</v>
      </c>
      <c r="H2280" t="s">
        <v>1760</v>
      </c>
      <c r="I2280">
        <v>6014002</v>
      </c>
      <c r="J2280">
        <v>1</v>
      </c>
      <c r="K2280" t="s">
        <v>2193</v>
      </c>
      <c r="L2280" t="s">
        <v>2194</v>
      </c>
      <c r="N2280">
        <v>0</v>
      </c>
      <c r="O2280">
        <v>2</v>
      </c>
      <c r="P2280">
        <v>2</v>
      </c>
      <c r="Q2280">
        <v>2</v>
      </c>
      <c r="R2280">
        <v>0</v>
      </c>
      <c r="S2280">
        <v>0</v>
      </c>
      <c r="T2280">
        <v>0</v>
      </c>
      <c r="U2280" s="50">
        <v>46273.666018518517</v>
      </c>
      <c r="V2280" s="50">
        <v>46273.666018518517</v>
      </c>
      <c r="W2280" s="51">
        <v>46273</v>
      </c>
      <c r="X2280" t="s">
        <v>1747</v>
      </c>
      <c r="Y2280" t="s">
        <v>492</v>
      </c>
    </row>
    <row r="2281" spans="1:25" ht="15" customHeight="1" x14ac:dyDescent="0.35">
      <c r="A2281">
        <v>6</v>
      </c>
      <c r="B2281" s="50">
        <v>46273.729166666657</v>
      </c>
      <c r="C2281">
        <v>11708152</v>
      </c>
      <c r="D2281">
        <v>100006740920</v>
      </c>
      <c r="E2281" t="s">
        <v>1726</v>
      </c>
      <c r="F2281">
        <v>100</v>
      </c>
      <c r="G2281" t="s">
        <v>1745</v>
      </c>
      <c r="H2281" t="s">
        <v>1760</v>
      </c>
      <c r="I2281">
        <v>6014002</v>
      </c>
      <c r="J2281">
        <v>1</v>
      </c>
      <c r="K2281" t="s">
        <v>2141</v>
      </c>
      <c r="L2281" t="s">
        <v>2142</v>
      </c>
      <c r="N2281">
        <v>0</v>
      </c>
      <c r="O2281">
        <v>1</v>
      </c>
      <c r="P2281">
        <v>1</v>
      </c>
      <c r="Q2281">
        <v>1</v>
      </c>
      <c r="R2281">
        <v>0</v>
      </c>
      <c r="S2281">
        <v>0</v>
      </c>
      <c r="T2281">
        <v>0</v>
      </c>
      <c r="U2281" s="50">
        <v>46273.666018518517</v>
      </c>
      <c r="V2281" s="50">
        <v>46273.666018518517</v>
      </c>
      <c r="W2281" s="51">
        <v>46273</v>
      </c>
      <c r="X2281" t="s">
        <v>1747</v>
      </c>
      <c r="Y2281" t="s">
        <v>492</v>
      </c>
    </row>
    <row r="2282" spans="1:25" ht="15" customHeight="1" x14ac:dyDescent="0.35">
      <c r="A2282">
        <v>6</v>
      </c>
      <c r="B2282" s="50">
        <v>46273.729166666657</v>
      </c>
      <c r="C2282">
        <v>11708153</v>
      </c>
      <c r="D2282">
        <v>100006740920</v>
      </c>
      <c r="E2282" t="s">
        <v>1726</v>
      </c>
      <c r="F2282">
        <v>100</v>
      </c>
      <c r="G2282" t="s">
        <v>1745</v>
      </c>
      <c r="H2282" t="s">
        <v>1760</v>
      </c>
      <c r="I2282">
        <v>6014002</v>
      </c>
      <c r="J2282">
        <v>1</v>
      </c>
      <c r="K2282" t="s">
        <v>2195</v>
      </c>
      <c r="L2282" t="s">
        <v>2196</v>
      </c>
      <c r="N2282">
        <v>0</v>
      </c>
      <c r="O2282">
        <v>1</v>
      </c>
      <c r="P2282">
        <v>1</v>
      </c>
      <c r="Q2282">
        <v>1</v>
      </c>
      <c r="R2282">
        <v>0</v>
      </c>
      <c r="S2282">
        <v>0</v>
      </c>
      <c r="T2282">
        <v>0</v>
      </c>
      <c r="U2282" s="50">
        <v>46273.666018518517</v>
      </c>
      <c r="V2282" s="50">
        <v>46273.666018518517</v>
      </c>
      <c r="W2282" s="51">
        <v>46273</v>
      </c>
      <c r="X2282" t="s">
        <v>1747</v>
      </c>
      <c r="Y2282" t="s">
        <v>492</v>
      </c>
    </row>
    <row r="2283" spans="1:25" ht="15" customHeight="1" x14ac:dyDescent="0.35">
      <c r="A2283">
        <v>6</v>
      </c>
      <c r="B2283" s="50">
        <v>46273.729166666657</v>
      </c>
      <c r="C2283">
        <v>11708154</v>
      </c>
      <c r="D2283">
        <v>100006740920</v>
      </c>
      <c r="E2283" t="s">
        <v>1726</v>
      </c>
      <c r="F2283">
        <v>100</v>
      </c>
      <c r="G2283" t="s">
        <v>1745</v>
      </c>
      <c r="H2283" t="s">
        <v>1760</v>
      </c>
      <c r="I2283">
        <v>6014002</v>
      </c>
      <c r="J2283">
        <v>1</v>
      </c>
      <c r="K2283" t="s">
        <v>2113</v>
      </c>
      <c r="L2283" t="s">
        <v>2114</v>
      </c>
      <c r="N2283">
        <v>0</v>
      </c>
      <c r="O2283">
        <v>1</v>
      </c>
      <c r="P2283">
        <v>1</v>
      </c>
      <c r="Q2283">
        <v>1</v>
      </c>
      <c r="R2283">
        <v>0</v>
      </c>
      <c r="S2283">
        <v>0</v>
      </c>
      <c r="T2283">
        <v>0</v>
      </c>
      <c r="U2283" s="50">
        <v>46273.666018518517</v>
      </c>
      <c r="V2283" s="50">
        <v>46273.666018518517</v>
      </c>
      <c r="W2283" s="51">
        <v>46273</v>
      </c>
      <c r="X2283" t="s">
        <v>1747</v>
      </c>
      <c r="Y2283" t="s">
        <v>492</v>
      </c>
    </row>
    <row r="2284" spans="1:25" ht="15" customHeight="1" x14ac:dyDescent="0.35">
      <c r="A2284">
        <v>6</v>
      </c>
      <c r="B2284" s="50">
        <v>46273.729166666657</v>
      </c>
      <c r="C2284">
        <v>11708162</v>
      </c>
      <c r="D2284">
        <v>100006740925</v>
      </c>
      <c r="E2284" t="s">
        <v>1726</v>
      </c>
      <c r="F2284">
        <v>100</v>
      </c>
      <c r="G2284" t="s">
        <v>1745</v>
      </c>
      <c r="H2284" t="s">
        <v>1760</v>
      </c>
      <c r="I2284">
        <v>6017901</v>
      </c>
      <c r="J2284">
        <v>4</v>
      </c>
      <c r="K2284" t="s">
        <v>2197</v>
      </c>
      <c r="L2284" t="s">
        <v>2198</v>
      </c>
      <c r="N2284">
        <v>0</v>
      </c>
      <c r="O2284">
        <v>1</v>
      </c>
      <c r="P2284">
        <v>1</v>
      </c>
      <c r="Q2284">
        <v>1</v>
      </c>
      <c r="R2284">
        <v>0</v>
      </c>
      <c r="S2284">
        <v>0</v>
      </c>
      <c r="T2284">
        <v>0</v>
      </c>
      <c r="U2284" s="50">
        <v>46273.666712962957</v>
      </c>
      <c r="V2284" s="50">
        <v>46273.666712962957</v>
      </c>
      <c r="W2284" s="51">
        <v>46273</v>
      </c>
      <c r="X2284" t="s">
        <v>1747</v>
      </c>
      <c r="Y2284" t="s">
        <v>492</v>
      </c>
    </row>
    <row r="2285" spans="1:25" ht="15" customHeight="1" x14ac:dyDescent="0.35">
      <c r="A2285">
        <v>6</v>
      </c>
      <c r="B2285" s="50">
        <v>46273.729166666657</v>
      </c>
      <c r="C2285">
        <v>11708163</v>
      </c>
      <c r="D2285">
        <v>100006740925</v>
      </c>
      <c r="E2285" t="s">
        <v>1726</v>
      </c>
      <c r="F2285">
        <v>100</v>
      </c>
      <c r="G2285" t="s">
        <v>1745</v>
      </c>
      <c r="H2285" t="s">
        <v>1760</v>
      </c>
      <c r="I2285">
        <v>6017901</v>
      </c>
      <c r="J2285">
        <v>4</v>
      </c>
      <c r="K2285" t="s">
        <v>2191</v>
      </c>
      <c r="L2285" t="s">
        <v>2192</v>
      </c>
      <c r="N2285">
        <v>0</v>
      </c>
      <c r="O2285">
        <v>1</v>
      </c>
      <c r="P2285">
        <v>1</v>
      </c>
      <c r="Q2285">
        <v>1</v>
      </c>
      <c r="R2285">
        <v>0</v>
      </c>
      <c r="S2285">
        <v>0</v>
      </c>
      <c r="T2285">
        <v>0</v>
      </c>
      <c r="U2285" s="50">
        <v>46273.666712962957</v>
      </c>
      <c r="V2285" s="50">
        <v>46273.666712962957</v>
      </c>
      <c r="W2285" s="51">
        <v>46273</v>
      </c>
      <c r="X2285" t="s">
        <v>1747</v>
      </c>
      <c r="Y2285" t="s">
        <v>492</v>
      </c>
    </row>
    <row r="2286" spans="1:25" ht="15" customHeight="1" x14ac:dyDescent="0.35">
      <c r="A2286">
        <v>6</v>
      </c>
      <c r="B2286" s="50">
        <v>46273.729166666657</v>
      </c>
      <c r="C2286">
        <v>11708164</v>
      </c>
      <c r="D2286">
        <v>100006740925</v>
      </c>
      <c r="E2286" t="s">
        <v>1726</v>
      </c>
      <c r="F2286">
        <v>100</v>
      </c>
      <c r="G2286" t="s">
        <v>1745</v>
      </c>
      <c r="H2286" t="s">
        <v>1760</v>
      </c>
      <c r="I2286">
        <v>6017901</v>
      </c>
      <c r="J2286">
        <v>4</v>
      </c>
      <c r="K2286" t="s">
        <v>2199</v>
      </c>
      <c r="L2286" t="s">
        <v>2200</v>
      </c>
      <c r="N2286">
        <v>0</v>
      </c>
      <c r="O2286">
        <v>1</v>
      </c>
      <c r="P2286">
        <v>1</v>
      </c>
      <c r="Q2286">
        <v>1</v>
      </c>
      <c r="R2286">
        <v>0</v>
      </c>
      <c r="S2286">
        <v>0</v>
      </c>
      <c r="T2286">
        <v>0</v>
      </c>
      <c r="U2286" s="50">
        <v>46273.666712962957</v>
      </c>
      <c r="V2286" s="50">
        <v>46273.666712962957</v>
      </c>
      <c r="W2286" s="51">
        <v>46273</v>
      </c>
      <c r="X2286" t="s">
        <v>1747</v>
      </c>
      <c r="Y2286" t="s">
        <v>492</v>
      </c>
    </row>
    <row r="2287" spans="1:25" ht="15" customHeight="1" x14ac:dyDescent="0.35">
      <c r="A2287">
        <v>6</v>
      </c>
      <c r="B2287" s="50">
        <v>46273.729166666657</v>
      </c>
      <c r="C2287">
        <v>11708165</v>
      </c>
      <c r="D2287">
        <v>100006740925</v>
      </c>
      <c r="E2287" t="s">
        <v>1726</v>
      </c>
      <c r="F2287">
        <v>100</v>
      </c>
      <c r="G2287" t="s">
        <v>1745</v>
      </c>
      <c r="H2287" t="s">
        <v>1760</v>
      </c>
      <c r="I2287">
        <v>6017901</v>
      </c>
      <c r="J2287">
        <v>4</v>
      </c>
      <c r="K2287" t="s">
        <v>2201</v>
      </c>
      <c r="L2287" t="s">
        <v>2202</v>
      </c>
      <c r="N2287">
        <v>0</v>
      </c>
      <c r="O2287">
        <v>1</v>
      </c>
      <c r="P2287">
        <v>1</v>
      </c>
      <c r="Q2287">
        <v>1</v>
      </c>
      <c r="R2287">
        <v>0</v>
      </c>
      <c r="S2287">
        <v>0</v>
      </c>
      <c r="T2287">
        <v>0</v>
      </c>
      <c r="U2287" s="50">
        <v>46273.666712962957</v>
      </c>
      <c r="V2287" s="50">
        <v>46273.666712962957</v>
      </c>
      <c r="W2287" s="51">
        <v>46273</v>
      </c>
      <c r="X2287" t="s">
        <v>1747</v>
      </c>
      <c r="Y2287" t="s">
        <v>492</v>
      </c>
    </row>
    <row r="2288" spans="1:25" ht="15" customHeight="1" x14ac:dyDescent="0.35">
      <c r="A2288">
        <v>6</v>
      </c>
      <c r="B2288" s="50">
        <v>46273.729166666657</v>
      </c>
      <c r="C2288">
        <v>11708186</v>
      </c>
      <c r="D2288">
        <v>100006740929</v>
      </c>
      <c r="E2288" t="s">
        <v>1726</v>
      </c>
      <c r="F2288">
        <v>100</v>
      </c>
      <c r="G2288" t="s">
        <v>1745</v>
      </c>
      <c r="H2288" t="s">
        <v>1760</v>
      </c>
      <c r="I2288">
        <v>6017601</v>
      </c>
      <c r="J2288">
        <v>2</v>
      </c>
      <c r="K2288" t="s">
        <v>2203</v>
      </c>
      <c r="L2288" t="s">
        <v>2204</v>
      </c>
      <c r="N2288">
        <v>0</v>
      </c>
      <c r="O2288">
        <v>1</v>
      </c>
      <c r="P2288">
        <v>1</v>
      </c>
      <c r="Q2288">
        <v>1</v>
      </c>
      <c r="R2288">
        <v>0</v>
      </c>
      <c r="S2288">
        <v>0</v>
      </c>
      <c r="T2288">
        <v>0</v>
      </c>
      <c r="U2288" s="50">
        <v>46273.666724537034</v>
      </c>
      <c r="V2288" s="50">
        <v>46273.666724537034</v>
      </c>
      <c r="W2288" s="51">
        <v>46273</v>
      </c>
      <c r="X2288" t="s">
        <v>1747</v>
      </c>
      <c r="Y2288" t="s">
        <v>492</v>
      </c>
    </row>
    <row r="2289" spans="1:25" ht="15" customHeight="1" x14ac:dyDescent="0.35">
      <c r="A2289">
        <v>6</v>
      </c>
      <c r="B2289" s="50">
        <v>46273.729166666657</v>
      </c>
      <c r="C2289">
        <v>11708187</v>
      </c>
      <c r="D2289">
        <v>100006740930</v>
      </c>
      <c r="E2289" t="s">
        <v>1726</v>
      </c>
      <c r="F2289">
        <v>100</v>
      </c>
      <c r="G2289" t="s">
        <v>1745</v>
      </c>
      <c r="H2289" t="s">
        <v>1760</v>
      </c>
      <c r="I2289">
        <v>6017602</v>
      </c>
      <c r="J2289">
        <v>2</v>
      </c>
      <c r="K2289" t="s">
        <v>2205</v>
      </c>
      <c r="L2289" t="s">
        <v>2206</v>
      </c>
      <c r="N2289">
        <v>0</v>
      </c>
      <c r="O2289">
        <v>2</v>
      </c>
      <c r="P2289">
        <v>2</v>
      </c>
      <c r="Q2289">
        <v>2</v>
      </c>
      <c r="R2289">
        <v>0</v>
      </c>
      <c r="S2289">
        <v>0</v>
      </c>
      <c r="T2289">
        <v>0</v>
      </c>
      <c r="U2289" s="50">
        <v>46273.666724537034</v>
      </c>
      <c r="V2289" s="50">
        <v>46273.666724537034</v>
      </c>
      <c r="W2289" s="51">
        <v>46273</v>
      </c>
      <c r="X2289" t="s">
        <v>1747</v>
      </c>
      <c r="Y2289" t="s">
        <v>492</v>
      </c>
    </row>
    <row r="2290" spans="1:25" ht="15" customHeight="1" x14ac:dyDescent="0.35">
      <c r="A2290">
        <v>6</v>
      </c>
      <c r="B2290" s="50">
        <v>46273.729166666657</v>
      </c>
      <c r="C2290">
        <v>11708192</v>
      </c>
      <c r="D2290">
        <v>100006740932</v>
      </c>
      <c r="E2290" t="s">
        <v>1726</v>
      </c>
      <c r="F2290">
        <v>100</v>
      </c>
      <c r="G2290" t="s">
        <v>1745</v>
      </c>
      <c r="H2290" t="s">
        <v>1760</v>
      </c>
      <c r="I2290">
        <v>6017902</v>
      </c>
      <c r="J2290">
        <v>1</v>
      </c>
      <c r="K2290" t="s">
        <v>2025</v>
      </c>
      <c r="L2290" t="s">
        <v>2026</v>
      </c>
      <c r="M2290" t="s">
        <v>415</v>
      </c>
      <c r="N2290">
        <v>2</v>
      </c>
      <c r="O2290">
        <v>2</v>
      </c>
      <c r="P2290">
        <v>2</v>
      </c>
      <c r="Q2290">
        <v>2</v>
      </c>
      <c r="R2290">
        <v>0</v>
      </c>
      <c r="S2290">
        <v>0</v>
      </c>
      <c r="T2290">
        <v>0</v>
      </c>
      <c r="U2290" s="50">
        <v>46273.666724537034</v>
      </c>
      <c r="V2290" s="50">
        <v>46273.727766203701</v>
      </c>
      <c r="W2290" s="51">
        <v>46273</v>
      </c>
      <c r="X2290" t="s">
        <v>1747</v>
      </c>
      <c r="Y2290" t="s">
        <v>492</v>
      </c>
    </row>
    <row r="2291" spans="1:25" ht="15" customHeight="1" x14ac:dyDescent="0.35">
      <c r="A2291">
        <v>6</v>
      </c>
      <c r="B2291" s="50">
        <v>46273.729166666657</v>
      </c>
      <c r="C2291">
        <v>11708193</v>
      </c>
      <c r="D2291">
        <v>100006740932</v>
      </c>
      <c r="E2291" t="s">
        <v>1726</v>
      </c>
      <c r="F2291">
        <v>100</v>
      </c>
      <c r="G2291" t="s">
        <v>1745</v>
      </c>
      <c r="H2291" t="s">
        <v>1760</v>
      </c>
      <c r="I2291">
        <v>6017902</v>
      </c>
      <c r="J2291">
        <v>1</v>
      </c>
      <c r="K2291" t="s">
        <v>2061</v>
      </c>
      <c r="L2291" t="s">
        <v>2062</v>
      </c>
      <c r="M2291" t="s">
        <v>415</v>
      </c>
      <c r="N2291">
        <v>2</v>
      </c>
      <c r="O2291">
        <v>1</v>
      </c>
      <c r="P2291">
        <v>1</v>
      </c>
      <c r="Q2291">
        <v>1</v>
      </c>
      <c r="R2291">
        <v>0</v>
      </c>
      <c r="S2291">
        <v>0</v>
      </c>
      <c r="T2291">
        <v>0</v>
      </c>
      <c r="U2291" s="50">
        <v>46273.666724537034</v>
      </c>
      <c r="V2291" s="50">
        <v>46273.727766203701</v>
      </c>
      <c r="W2291" s="51">
        <v>46273</v>
      </c>
      <c r="X2291" t="s">
        <v>1747</v>
      </c>
      <c r="Y2291" t="s">
        <v>492</v>
      </c>
    </row>
    <row r="2292" spans="1:25" ht="15" customHeight="1" x14ac:dyDescent="0.35">
      <c r="A2292">
        <v>6</v>
      </c>
      <c r="B2292" s="50">
        <v>46273.729166666657</v>
      </c>
      <c r="C2292">
        <v>11708194</v>
      </c>
      <c r="D2292">
        <v>100006740932</v>
      </c>
      <c r="E2292" t="s">
        <v>1726</v>
      </c>
      <c r="F2292">
        <v>100</v>
      </c>
      <c r="G2292" t="s">
        <v>1745</v>
      </c>
      <c r="H2292" t="s">
        <v>1760</v>
      </c>
      <c r="I2292">
        <v>6017902</v>
      </c>
      <c r="J2292">
        <v>1</v>
      </c>
      <c r="K2292" t="s">
        <v>1979</v>
      </c>
      <c r="L2292" t="s">
        <v>1980</v>
      </c>
      <c r="M2292" t="s">
        <v>415</v>
      </c>
      <c r="N2292">
        <v>2</v>
      </c>
      <c r="O2292">
        <v>1</v>
      </c>
      <c r="P2292">
        <v>1</v>
      </c>
      <c r="Q2292">
        <v>1</v>
      </c>
      <c r="R2292">
        <v>0</v>
      </c>
      <c r="S2292">
        <v>0</v>
      </c>
      <c r="T2292">
        <v>0</v>
      </c>
      <c r="U2292" s="50">
        <v>46273.666724537034</v>
      </c>
      <c r="V2292" s="50">
        <v>46273.727766203701</v>
      </c>
      <c r="W2292" s="51">
        <v>46273</v>
      </c>
      <c r="X2292" t="s">
        <v>1747</v>
      </c>
      <c r="Y2292" t="s">
        <v>492</v>
      </c>
    </row>
    <row r="2293" spans="1:25" ht="15" customHeight="1" x14ac:dyDescent="0.35">
      <c r="A2293">
        <v>6</v>
      </c>
      <c r="B2293" s="50">
        <v>46273.729166666657</v>
      </c>
      <c r="C2293">
        <v>11708210</v>
      </c>
      <c r="D2293">
        <v>100006740942</v>
      </c>
      <c r="E2293" t="s">
        <v>1726</v>
      </c>
      <c r="F2293">
        <v>100</v>
      </c>
      <c r="G2293" t="s">
        <v>1745</v>
      </c>
      <c r="H2293" t="s">
        <v>1760</v>
      </c>
      <c r="I2293">
        <v>6018001</v>
      </c>
      <c r="J2293">
        <v>2</v>
      </c>
      <c r="K2293" t="s">
        <v>2211</v>
      </c>
      <c r="L2293" t="s">
        <v>2212</v>
      </c>
      <c r="N2293">
        <v>0</v>
      </c>
      <c r="O2293">
        <v>9</v>
      </c>
      <c r="P2293">
        <v>9</v>
      </c>
      <c r="Q2293">
        <v>9</v>
      </c>
      <c r="R2293">
        <v>0</v>
      </c>
      <c r="S2293">
        <v>0</v>
      </c>
      <c r="T2293">
        <v>0</v>
      </c>
      <c r="U2293" s="50">
        <v>46273.66810185185</v>
      </c>
      <c r="V2293" s="50">
        <v>46273.66810185185</v>
      </c>
      <c r="W2293" s="51">
        <v>46273</v>
      </c>
      <c r="X2293" t="s">
        <v>1747</v>
      </c>
      <c r="Y2293" t="s">
        <v>492</v>
      </c>
    </row>
    <row r="2294" spans="1:25" ht="15" customHeight="1" x14ac:dyDescent="0.35">
      <c r="A2294">
        <v>6</v>
      </c>
      <c r="B2294" s="50">
        <v>46273.729166666657</v>
      </c>
      <c r="C2294">
        <v>11708211</v>
      </c>
      <c r="D2294">
        <v>100006740943</v>
      </c>
      <c r="E2294" t="s">
        <v>1726</v>
      </c>
      <c r="F2294">
        <v>100</v>
      </c>
      <c r="G2294" t="s">
        <v>1745</v>
      </c>
      <c r="H2294" t="s">
        <v>1760</v>
      </c>
      <c r="I2294">
        <v>6018002</v>
      </c>
      <c r="J2294">
        <v>2</v>
      </c>
      <c r="K2294" t="s">
        <v>2211</v>
      </c>
      <c r="L2294" t="s">
        <v>2212</v>
      </c>
      <c r="N2294">
        <v>0</v>
      </c>
      <c r="O2294">
        <v>9</v>
      </c>
      <c r="P2294">
        <v>9</v>
      </c>
      <c r="Q2294">
        <v>9</v>
      </c>
      <c r="R2294">
        <v>0</v>
      </c>
      <c r="S2294">
        <v>0</v>
      </c>
      <c r="T2294">
        <v>0</v>
      </c>
      <c r="U2294" s="50">
        <v>46273.66810185185</v>
      </c>
      <c r="V2294" s="50">
        <v>46273.66810185185</v>
      </c>
      <c r="W2294" s="51">
        <v>46273</v>
      </c>
      <c r="X2294" t="s">
        <v>1747</v>
      </c>
      <c r="Y2294" t="s">
        <v>492</v>
      </c>
    </row>
    <row r="2295" spans="1:25" ht="15" customHeight="1" x14ac:dyDescent="0.35">
      <c r="A2295">
        <v>6</v>
      </c>
      <c r="B2295" s="50">
        <v>46273.729166666657</v>
      </c>
      <c r="C2295">
        <v>11708212</v>
      </c>
      <c r="D2295">
        <v>100006740944</v>
      </c>
      <c r="E2295" t="s">
        <v>1726</v>
      </c>
      <c r="F2295">
        <v>100</v>
      </c>
      <c r="G2295" t="s">
        <v>1745</v>
      </c>
      <c r="H2295" t="s">
        <v>1760</v>
      </c>
      <c r="I2295">
        <v>6018003</v>
      </c>
      <c r="J2295">
        <v>2</v>
      </c>
      <c r="K2295" t="s">
        <v>2211</v>
      </c>
      <c r="L2295" t="s">
        <v>2212</v>
      </c>
      <c r="N2295">
        <v>0</v>
      </c>
      <c r="O2295">
        <v>8</v>
      </c>
      <c r="P2295">
        <v>8</v>
      </c>
      <c r="Q2295">
        <v>8</v>
      </c>
      <c r="R2295">
        <v>0</v>
      </c>
      <c r="S2295">
        <v>0</v>
      </c>
      <c r="T2295">
        <v>0</v>
      </c>
      <c r="U2295" s="50">
        <v>46273.66810185185</v>
      </c>
      <c r="V2295" s="50">
        <v>46273.66810185185</v>
      </c>
      <c r="W2295" s="51">
        <v>46273</v>
      </c>
      <c r="X2295" t="s">
        <v>1747</v>
      </c>
      <c r="Y2295" t="s">
        <v>492</v>
      </c>
    </row>
    <row r="2296" spans="1:25" ht="15" customHeight="1" x14ac:dyDescent="0.35">
      <c r="A2296">
        <v>6</v>
      </c>
      <c r="B2296" s="50">
        <v>46273.729166666657</v>
      </c>
      <c r="C2296">
        <v>11708223</v>
      </c>
      <c r="D2296">
        <v>100006740952</v>
      </c>
      <c r="E2296" t="s">
        <v>1726</v>
      </c>
      <c r="F2296">
        <v>100</v>
      </c>
      <c r="G2296" t="s">
        <v>1745</v>
      </c>
      <c r="H2296" t="s">
        <v>1760</v>
      </c>
      <c r="I2296">
        <v>6020301</v>
      </c>
      <c r="J2296">
        <v>3</v>
      </c>
      <c r="K2296" t="s">
        <v>1809</v>
      </c>
      <c r="L2296" t="s">
        <v>1810</v>
      </c>
      <c r="N2296">
        <v>0</v>
      </c>
      <c r="O2296">
        <v>1</v>
      </c>
      <c r="P2296">
        <v>1</v>
      </c>
      <c r="Q2296">
        <v>1</v>
      </c>
      <c r="R2296">
        <v>0</v>
      </c>
      <c r="S2296">
        <v>0</v>
      </c>
      <c r="T2296">
        <v>0</v>
      </c>
      <c r="U2296" s="50">
        <v>46273.6715625</v>
      </c>
      <c r="V2296" s="50">
        <v>46273.6715625</v>
      </c>
      <c r="W2296" s="51">
        <v>46273</v>
      </c>
      <c r="X2296" t="s">
        <v>1747</v>
      </c>
      <c r="Y2296" t="s">
        <v>492</v>
      </c>
    </row>
    <row r="2297" spans="1:25" ht="15" customHeight="1" x14ac:dyDescent="0.35">
      <c r="A2297">
        <v>6</v>
      </c>
      <c r="B2297" s="50">
        <v>46273.729166666657</v>
      </c>
      <c r="C2297">
        <v>11708224</v>
      </c>
      <c r="D2297">
        <v>100006740953</v>
      </c>
      <c r="E2297" t="s">
        <v>1726</v>
      </c>
      <c r="F2297">
        <v>100</v>
      </c>
      <c r="G2297" t="s">
        <v>1745</v>
      </c>
      <c r="H2297" t="s">
        <v>1760</v>
      </c>
      <c r="I2297">
        <v>6020701</v>
      </c>
      <c r="J2297">
        <v>4</v>
      </c>
      <c r="K2297" t="s">
        <v>2213</v>
      </c>
      <c r="L2297" t="s">
        <v>2214</v>
      </c>
      <c r="N2297">
        <v>0</v>
      </c>
      <c r="O2297">
        <v>1</v>
      </c>
      <c r="P2297">
        <v>1</v>
      </c>
      <c r="Q2297">
        <v>1</v>
      </c>
      <c r="R2297">
        <v>0</v>
      </c>
      <c r="S2297">
        <v>0</v>
      </c>
      <c r="T2297">
        <v>0</v>
      </c>
      <c r="U2297" s="50">
        <v>46273.671574074076</v>
      </c>
      <c r="V2297" s="50">
        <v>46273.671574074076</v>
      </c>
      <c r="W2297" s="51">
        <v>46273</v>
      </c>
      <c r="X2297" t="s">
        <v>1747</v>
      </c>
      <c r="Y2297" t="s">
        <v>492</v>
      </c>
    </row>
    <row r="2298" spans="1:25" ht="15" customHeight="1" x14ac:dyDescent="0.35">
      <c r="A2298">
        <v>6</v>
      </c>
      <c r="B2298" s="50">
        <v>46273.729166666657</v>
      </c>
      <c r="C2298">
        <v>11708239</v>
      </c>
      <c r="D2298">
        <v>100006740955</v>
      </c>
      <c r="E2298" t="s">
        <v>1726</v>
      </c>
      <c r="F2298">
        <v>100</v>
      </c>
      <c r="G2298" t="s">
        <v>1745</v>
      </c>
      <c r="H2298" t="s">
        <v>1760</v>
      </c>
      <c r="I2298">
        <v>6020702</v>
      </c>
      <c r="J2298">
        <v>1</v>
      </c>
      <c r="K2298" t="s">
        <v>2215</v>
      </c>
      <c r="L2298" t="s">
        <v>2216</v>
      </c>
      <c r="N2298">
        <v>0</v>
      </c>
      <c r="O2298">
        <v>2</v>
      </c>
      <c r="P2298">
        <v>2</v>
      </c>
      <c r="Q2298">
        <v>2</v>
      </c>
      <c r="R2298">
        <v>0</v>
      </c>
      <c r="S2298">
        <v>0</v>
      </c>
      <c r="T2298">
        <v>0</v>
      </c>
      <c r="U2298" s="50">
        <v>46273.671574074076</v>
      </c>
      <c r="V2298" s="50">
        <v>46273.671574074076</v>
      </c>
      <c r="W2298" s="51">
        <v>46273</v>
      </c>
      <c r="X2298" t="s">
        <v>1747</v>
      </c>
      <c r="Y2298" t="s">
        <v>492</v>
      </c>
    </row>
    <row r="2299" spans="1:25" ht="15" customHeight="1" x14ac:dyDescent="0.35">
      <c r="A2299">
        <v>6</v>
      </c>
      <c r="B2299" s="50">
        <v>46273.729166666657</v>
      </c>
      <c r="C2299">
        <v>11708240</v>
      </c>
      <c r="D2299">
        <v>100006740955</v>
      </c>
      <c r="E2299" t="s">
        <v>1726</v>
      </c>
      <c r="F2299">
        <v>100</v>
      </c>
      <c r="G2299" t="s">
        <v>1745</v>
      </c>
      <c r="H2299" t="s">
        <v>1760</v>
      </c>
      <c r="I2299">
        <v>6020702</v>
      </c>
      <c r="J2299">
        <v>1</v>
      </c>
      <c r="K2299" t="s">
        <v>2217</v>
      </c>
      <c r="L2299" t="s">
        <v>2218</v>
      </c>
      <c r="N2299">
        <v>0</v>
      </c>
      <c r="O2299">
        <v>2</v>
      </c>
      <c r="P2299">
        <v>2</v>
      </c>
      <c r="Q2299">
        <v>2</v>
      </c>
      <c r="R2299">
        <v>0</v>
      </c>
      <c r="S2299">
        <v>0</v>
      </c>
      <c r="T2299">
        <v>0</v>
      </c>
      <c r="U2299" s="50">
        <v>46273.671574074076</v>
      </c>
      <c r="V2299" s="50">
        <v>46273.671574074076</v>
      </c>
      <c r="W2299" s="51">
        <v>46273</v>
      </c>
      <c r="X2299" t="s">
        <v>1747</v>
      </c>
      <c r="Y2299" t="s">
        <v>492</v>
      </c>
    </row>
    <row r="2300" spans="1:25" ht="15" customHeight="1" x14ac:dyDescent="0.35">
      <c r="A2300">
        <v>6</v>
      </c>
      <c r="B2300" s="50">
        <v>46273.729166666657</v>
      </c>
      <c r="C2300">
        <v>11708241</v>
      </c>
      <c r="D2300">
        <v>100006740955</v>
      </c>
      <c r="E2300" t="s">
        <v>1726</v>
      </c>
      <c r="F2300">
        <v>100</v>
      </c>
      <c r="G2300" t="s">
        <v>1745</v>
      </c>
      <c r="H2300" t="s">
        <v>1760</v>
      </c>
      <c r="I2300">
        <v>6020702</v>
      </c>
      <c r="J2300">
        <v>1</v>
      </c>
      <c r="K2300" t="s">
        <v>2219</v>
      </c>
      <c r="L2300" t="s">
        <v>2220</v>
      </c>
      <c r="N2300">
        <v>0</v>
      </c>
      <c r="O2300">
        <v>1</v>
      </c>
      <c r="P2300">
        <v>1</v>
      </c>
      <c r="Q2300">
        <v>1</v>
      </c>
      <c r="R2300">
        <v>0</v>
      </c>
      <c r="S2300">
        <v>0</v>
      </c>
      <c r="T2300">
        <v>0</v>
      </c>
      <c r="U2300" s="50">
        <v>46273.671574074076</v>
      </c>
      <c r="V2300" s="50">
        <v>46273.671574074076</v>
      </c>
      <c r="W2300" s="51">
        <v>46273</v>
      </c>
      <c r="X2300" t="s">
        <v>1747</v>
      </c>
      <c r="Y2300" t="s">
        <v>492</v>
      </c>
    </row>
    <row r="2301" spans="1:25" ht="15" customHeight="1" x14ac:dyDescent="0.35">
      <c r="A2301">
        <v>6</v>
      </c>
      <c r="B2301" s="50">
        <v>46273.729166666657</v>
      </c>
      <c r="C2301">
        <v>11708242</v>
      </c>
      <c r="D2301">
        <v>100006740955</v>
      </c>
      <c r="E2301" t="s">
        <v>1726</v>
      </c>
      <c r="F2301">
        <v>100</v>
      </c>
      <c r="G2301" t="s">
        <v>1745</v>
      </c>
      <c r="H2301" t="s">
        <v>1760</v>
      </c>
      <c r="I2301">
        <v>6020702</v>
      </c>
      <c r="J2301">
        <v>1</v>
      </c>
      <c r="K2301" t="s">
        <v>1965</v>
      </c>
      <c r="L2301" t="s">
        <v>1966</v>
      </c>
      <c r="N2301">
        <v>0</v>
      </c>
      <c r="O2301">
        <v>1</v>
      </c>
      <c r="P2301">
        <v>1</v>
      </c>
      <c r="Q2301">
        <v>1</v>
      </c>
      <c r="R2301">
        <v>0</v>
      </c>
      <c r="S2301">
        <v>0</v>
      </c>
      <c r="T2301">
        <v>0</v>
      </c>
      <c r="U2301" s="50">
        <v>46273.671574074076</v>
      </c>
      <c r="V2301" s="50">
        <v>46273.671574074076</v>
      </c>
      <c r="W2301" s="51">
        <v>46273</v>
      </c>
      <c r="X2301" t="s">
        <v>1747</v>
      </c>
      <c r="Y2301" t="s">
        <v>492</v>
      </c>
    </row>
    <row r="2302" spans="1:25" ht="15" customHeight="1" x14ac:dyDescent="0.35">
      <c r="A2302">
        <v>6</v>
      </c>
      <c r="B2302" s="50">
        <v>46273.729166666657</v>
      </c>
      <c r="C2302">
        <v>11708243</v>
      </c>
      <c r="D2302">
        <v>100006740955</v>
      </c>
      <c r="E2302" t="s">
        <v>1726</v>
      </c>
      <c r="F2302">
        <v>100</v>
      </c>
      <c r="G2302" t="s">
        <v>1745</v>
      </c>
      <c r="H2302" t="s">
        <v>1760</v>
      </c>
      <c r="I2302">
        <v>6020702</v>
      </c>
      <c r="J2302">
        <v>1</v>
      </c>
      <c r="K2302" t="s">
        <v>2131</v>
      </c>
      <c r="L2302" t="s">
        <v>2132</v>
      </c>
      <c r="N2302">
        <v>0</v>
      </c>
      <c r="O2302">
        <v>6</v>
      </c>
      <c r="P2302">
        <v>6</v>
      </c>
      <c r="Q2302">
        <v>6</v>
      </c>
      <c r="R2302">
        <v>0</v>
      </c>
      <c r="S2302">
        <v>0</v>
      </c>
      <c r="T2302">
        <v>0</v>
      </c>
      <c r="U2302" s="50">
        <v>46273.671574074076</v>
      </c>
      <c r="V2302" s="50">
        <v>46273.671574074076</v>
      </c>
      <c r="W2302" s="51">
        <v>46273</v>
      </c>
      <c r="X2302" t="s">
        <v>1747</v>
      </c>
      <c r="Y2302" t="s">
        <v>492</v>
      </c>
    </row>
    <row r="2303" spans="1:25" ht="15" customHeight="1" x14ac:dyDescent="0.35">
      <c r="A2303">
        <v>6</v>
      </c>
      <c r="B2303" s="50">
        <v>46273.729166666657</v>
      </c>
      <c r="C2303">
        <v>11708244</v>
      </c>
      <c r="D2303">
        <v>100006740955</v>
      </c>
      <c r="E2303" t="s">
        <v>1726</v>
      </c>
      <c r="F2303">
        <v>100</v>
      </c>
      <c r="G2303" t="s">
        <v>1745</v>
      </c>
      <c r="H2303" t="s">
        <v>1760</v>
      </c>
      <c r="I2303">
        <v>6020702</v>
      </c>
      <c r="J2303">
        <v>1</v>
      </c>
      <c r="K2303" t="s">
        <v>2121</v>
      </c>
      <c r="L2303" t="s">
        <v>2122</v>
      </c>
      <c r="N2303">
        <v>0</v>
      </c>
      <c r="O2303">
        <v>1</v>
      </c>
      <c r="P2303">
        <v>1</v>
      </c>
      <c r="Q2303">
        <v>1</v>
      </c>
      <c r="R2303">
        <v>0</v>
      </c>
      <c r="S2303">
        <v>0</v>
      </c>
      <c r="T2303">
        <v>0</v>
      </c>
      <c r="U2303" s="50">
        <v>46273.671574074076</v>
      </c>
      <c r="V2303" s="50">
        <v>46273.671574074076</v>
      </c>
      <c r="W2303" s="51">
        <v>46273</v>
      </c>
      <c r="X2303" t="s">
        <v>1747</v>
      </c>
      <c r="Y2303" t="s">
        <v>492</v>
      </c>
    </row>
    <row r="2304" spans="1:25" ht="15" customHeight="1" x14ac:dyDescent="0.35">
      <c r="A2304">
        <v>6</v>
      </c>
      <c r="B2304" s="50">
        <v>46273.729166666657</v>
      </c>
      <c r="C2304">
        <v>11708253</v>
      </c>
      <c r="D2304">
        <v>100006740959</v>
      </c>
      <c r="E2304" t="s">
        <v>1726</v>
      </c>
      <c r="F2304">
        <v>100</v>
      </c>
      <c r="G2304" t="s">
        <v>1745</v>
      </c>
      <c r="H2304" t="s">
        <v>1760</v>
      </c>
      <c r="I2304">
        <v>6020001</v>
      </c>
      <c r="J2304">
        <v>4</v>
      </c>
      <c r="K2304" t="s">
        <v>2221</v>
      </c>
      <c r="L2304" t="s">
        <v>2222</v>
      </c>
      <c r="N2304">
        <v>0</v>
      </c>
      <c r="O2304">
        <v>1</v>
      </c>
      <c r="P2304">
        <v>1</v>
      </c>
      <c r="Q2304">
        <v>1</v>
      </c>
      <c r="R2304">
        <v>0</v>
      </c>
      <c r="S2304">
        <v>0</v>
      </c>
      <c r="T2304">
        <v>0</v>
      </c>
      <c r="U2304" s="50">
        <v>46273.672256944446</v>
      </c>
      <c r="V2304" s="50">
        <v>46273.672256944446</v>
      </c>
      <c r="W2304" s="51">
        <v>46273</v>
      </c>
      <c r="X2304" t="s">
        <v>1747</v>
      </c>
      <c r="Y2304" t="s">
        <v>492</v>
      </c>
    </row>
    <row r="2305" spans="1:25" ht="15" customHeight="1" x14ac:dyDescent="0.35">
      <c r="A2305">
        <v>6</v>
      </c>
      <c r="B2305" s="50">
        <v>46273.729166666657</v>
      </c>
      <c r="C2305">
        <v>11708267</v>
      </c>
      <c r="D2305">
        <v>100006740964</v>
      </c>
      <c r="E2305" t="s">
        <v>1726</v>
      </c>
      <c r="F2305">
        <v>100</v>
      </c>
      <c r="G2305" t="s">
        <v>1745</v>
      </c>
      <c r="H2305" t="s">
        <v>1760</v>
      </c>
      <c r="I2305">
        <v>6020003</v>
      </c>
      <c r="J2305">
        <v>2</v>
      </c>
      <c r="K2305" t="s">
        <v>2227</v>
      </c>
      <c r="L2305" t="s">
        <v>2228</v>
      </c>
      <c r="N2305">
        <v>0</v>
      </c>
      <c r="O2305">
        <v>1</v>
      </c>
      <c r="P2305">
        <v>1</v>
      </c>
      <c r="Q2305">
        <v>1</v>
      </c>
      <c r="R2305">
        <v>0</v>
      </c>
      <c r="S2305">
        <v>0</v>
      </c>
      <c r="T2305">
        <v>0</v>
      </c>
      <c r="U2305" s="50">
        <v>46273.672268518523</v>
      </c>
      <c r="V2305" s="50">
        <v>46273.672268518523</v>
      </c>
      <c r="W2305" s="51">
        <v>46273</v>
      </c>
      <c r="X2305" t="s">
        <v>1747</v>
      </c>
      <c r="Y2305" t="s">
        <v>492</v>
      </c>
    </row>
    <row r="2306" spans="1:25" ht="15" customHeight="1" x14ac:dyDescent="0.35">
      <c r="A2306">
        <v>6</v>
      </c>
      <c r="B2306" s="50">
        <v>46273.729166666657</v>
      </c>
      <c r="C2306">
        <v>11708268</v>
      </c>
      <c r="D2306">
        <v>100006740964</v>
      </c>
      <c r="E2306" t="s">
        <v>1726</v>
      </c>
      <c r="F2306">
        <v>100</v>
      </c>
      <c r="G2306" t="s">
        <v>1745</v>
      </c>
      <c r="H2306" t="s">
        <v>1760</v>
      </c>
      <c r="I2306">
        <v>6020003</v>
      </c>
      <c r="J2306">
        <v>2</v>
      </c>
      <c r="K2306" t="s">
        <v>2229</v>
      </c>
      <c r="L2306" t="s">
        <v>2230</v>
      </c>
      <c r="N2306">
        <v>0</v>
      </c>
      <c r="O2306">
        <v>3</v>
      </c>
      <c r="P2306">
        <v>3</v>
      </c>
      <c r="Q2306">
        <v>3</v>
      </c>
      <c r="R2306">
        <v>0</v>
      </c>
      <c r="S2306">
        <v>0</v>
      </c>
      <c r="T2306">
        <v>0</v>
      </c>
      <c r="U2306" s="50">
        <v>46273.672268518523</v>
      </c>
      <c r="V2306" s="50">
        <v>46273.672268518523</v>
      </c>
      <c r="W2306" s="51">
        <v>46273</v>
      </c>
      <c r="X2306" t="s">
        <v>1747</v>
      </c>
      <c r="Y2306" t="s">
        <v>492</v>
      </c>
    </row>
    <row r="2307" spans="1:25" ht="15" customHeight="1" x14ac:dyDescent="0.35">
      <c r="A2307">
        <v>6</v>
      </c>
      <c r="B2307" s="50">
        <v>46273.729166666657</v>
      </c>
      <c r="C2307">
        <v>11708283</v>
      </c>
      <c r="D2307">
        <v>100006740975</v>
      </c>
      <c r="E2307" t="s">
        <v>1726</v>
      </c>
      <c r="F2307">
        <v>100</v>
      </c>
      <c r="G2307" t="s">
        <v>1745</v>
      </c>
      <c r="H2307" t="s">
        <v>1760</v>
      </c>
      <c r="I2307">
        <v>6021701</v>
      </c>
      <c r="J2307">
        <v>4</v>
      </c>
      <c r="K2307" t="s">
        <v>2163</v>
      </c>
      <c r="L2307" t="s">
        <v>2164</v>
      </c>
      <c r="N2307">
        <v>0</v>
      </c>
      <c r="O2307">
        <v>2</v>
      </c>
      <c r="P2307">
        <v>2</v>
      </c>
      <c r="Q2307">
        <v>2</v>
      </c>
      <c r="R2307">
        <v>0</v>
      </c>
      <c r="S2307">
        <v>0</v>
      </c>
      <c r="T2307">
        <v>0</v>
      </c>
      <c r="U2307" s="50">
        <v>46273.673657407409</v>
      </c>
      <c r="V2307" s="50">
        <v>46273.673657407409</v>
      </c>
      <c r="W2307" s="51">
        <v>46273</v>
      </c>
      <c r="X2307" t="s">
        <v>1747</v>
      </c>
      <c r="Y2307" t="s">
        <v>492</v>
      </c>
    </row>
    <row r="2308" spans="1:25" ht="15" customHeight="1" x14ac:dyDescent="0.35">
      <c r="A2308">
        <v>6</v>
      </c>
      <c r="B2308" s="50">
        <v>46273.729166666657</v>
      </c>
      <c r="C2308">
        <v>11708298</v>
      </c>
      <c r="D2308">
        <v>100006740978</v>
      </c>
      <c r="E2308" t="s">
        <v>1726</v>
      </c>
      <c r="F2308">
        <v>100</v>
      </c>
      <c r="G2308" t="s">
        <v>1745</v>
      </c>
      <c r="H2308" t="s">
        <v>1760</v>
      </c>
      <c r="I2308">
        <v>6021702</v>
      </c>
      <c r="J2308">
        <v>1</v>
      </c>
      <c r="K2308" t="s">
        <v>2141</v>
      </c>
      <c r="L2308" t="s">
        <v>2142</v>
      </c>
      <c r="N2308">
        <v>0</v>
      </c>
      <c r="O2308">
        <v>2</v>
      </c>
      <c r="P2308">
        <v>2</v>
      </c>
      <c r="Q2308">
        <v>2</v>
      </c>
      <c r="R2308">
        <v>0</v>
      </c>
      <c r="S2308">
        <v>0</v>
      </c>
      <c r="T2308">
        <v>0</v>
      </c>
      <c r="U2308" s="50">
        <v>46273.673668981479</v>
      </c>
      <c r="V2308" s="50">
        <v>46273.673668981479</v>
      </c>
      <c r="W2308" s="51">
        <v>46273</v>
      </c>
      <c r="X2308" t="s">
        <v>1747</v>
      </c>
      <c r="Y2308" t="s">
        <v>492</v>
      </c>
    </row>
    <row r="2309" spans="1:25" ht="15" customHeight="1" x14ac:dyDescent="0.35">
      <c r="A2309">
        <v>6</v>
      </c>
      <c r="B2309" s="50">
        <v>46273.729166666657</v>
      </c>
      <c r="C2309">
        <v>11708299</v>
      </c>
      <c r="D2309">
        <v>100006740978</v>
      </c>
      <c r="E2309" t="s">
        <v>1726</v>
      </c>
      <c r="F2309">
        <v>100</v>
      </c>
      <c r="G2309" t="s">
        <v>1745</v>
      </c>
      <c r="H2309" t="s">
        <v>1760</v>
      </c>
      <c r="I2309">
        <v>6021702</v>
      </c>
      <c r="J2309">
        <v>1</v>
      </c>
      <c r="K2309" t="s">
        <v>2219</v>
      </c>
      <c r="L2309" t="s">
        <v>2220</v>
      </c>
      <c r="N2309">
        <v>0</v>
      </c>
      <c r="O2309">
        <v>1</v>
      </c>
      <c r="P2309">
        <v>1</v>
      </c>
      <c r="Q2309">
        <v>1</v>
      </c>
      <c r="R2309">
        <v>0</v>
      </c>
      <c r="S2309">
        <v>0</v>
      </c>
      <c r="T2309">
        <v>0</v>
      </c>
      <c r="U2309" s="50">
        <v>46273.673668981479</v>
      </c>
      <c r="V2309" s="50">
        <v>46273.673668981479</v>
      </c>
      <c r="W2309" s="51">
        <v>46273</v>
      </c>
      <c r="X2309" t="s">
        <v>1747</v>
      </c>
      <c r="Y2309" t="s">
        <v>492</v>
      </c>
    </row>
    <row r="2310" spans="1:25" ht="15" customHeight="1" x14ac:dyDescent="0.35">
      <c r="A2310">
        <v>6</v>
      </c>
      <c r="B2310" s="50">
        <v>46273.729166666657</v>
      </c>
      <c r="C2310">
        <v>11708300</v>
      </c>
      <c r="D2310">
        <v>100006740978</v>
      </c>
      <c r="E2310" t="s">
        <v>1726</v>
      </c>
      <c r="F2310">
        <v>100</v>
      </c>
      <c r="G2310" t="s">
        <v>1745</v>
      </c>
      <c r="H2310" t="s">
        <v>1760</v>
      </c>
      <c r="I2310">
        <v>6021702</v>
      </c>
      <c r="J2310">
        <v>1</v>
      </c>
      <c r="K2310" t="s">
        <v>2043</v>
      </c>
      <c r="L2310" t="s">
        <v>2044</v>
      </c>
      <c r="N2310">
        <v>0</v>
      </c>
      <c r="O2310">
        <v>1</v>
      </c>
      <c r="P2310">
        <v>1</v>
      </c>
      <c r="Q2310">
        <v>1</v>
      </c>
      <c r="R2310">
        <v>0</v>
      </c>
      <c r="S2310">
        <v>0</v>
      </c>
      <c r="T2310">
        <v>0</v>
      </c>
      <c r="U2310" s="50">
        <v>46273.673668981479</v>
      </c>
      <c r="V2310" s="50">
        <v>46273.673668981479</v>
      </c>
      <c r="W2310" s="51">
        <v>46273</v>
      </c>
      <c r="X2310" t="s">
        <v>1747</v>
      </c>
      <c r="Y2310" t="s">
        <v>492</v>
      </c>
    </row>
    <row r="2311" spans="1:25" ht="15" customHeight="1" x14ac:dyDescent="0.35">
      <c r="A2311">
        <v>6</v>
      </c>
      <c r="B2311" s="50">
        <v>46273.729166666657</v>
      </c>
      <c r="C2311">
        <v>11708301</v>
      </c>
      <c r="D2311">
        <v>100006740978</v>
      </c>
      <c r="E2311" t="s">
        <v>1726</v>
      </c>
      <c r="F2311">
        <v>100</v>
      </c>
      <c r="G2311" t="s">
        <v>1745</v>
      </c>
      <c r="H2311" t="s">
        <v>1760</v>
      </c>
      <c r="I2311">
        <v>6021702</v>
      </c>
      <c r="J2311">
        <v>1</v>
      </c>
      <c r="K2311" t="s">
        <v>2121</v>
      </c>
      <c r="L2311" t="s">
        <v>2122</v>
      </c>
      <c r="N2311">
        <v>0</v>
      </c>
      <c r="O2311">
        <v>1</v>
      </c>
      <c r="P2311">
        <v>1</v>
      </c>
      <c r="Q2311">
        <v>1</v>
      </c>
      <c r="R2311">
        <v>0</v>
      </c>
      <c r="S2311">
        <v>0</v>
      </c>
      <c r="T2311">
        <v>0</v>
      </c>
      <c r="U2311" s="50">
        <v>46273.673668981479</v>
      </c>
      <c r="V2311" s="50">
        <v>46273.673668981479</v>
      </c>
      <c r="W2311" s="51">
        <v>46273</v>
      </c>
      <c r="X2311" t="s">
        <v>1747</v>
      </c>
      <c r="Y2311" t="s">
        <v>492</v>
      </c>
    </row>
    <row r="2312" spans="1:25" ht="15" customHeight="1" x14ac:dyDescent="0.35">
      <c r="A2312">
        <v>6</v>
      </c>
      <c r="B2312" s="50">
        <v>46273.729166666657</v>
      </c>
      <c r="C2312">
        <v>11708302</v>
      </c>
      <c r="D2312">
        <v>100006740978</v>
      </c>
      <c r="E2312" t="s">
        <v>1726</v>
      </c>
      <c r="F2312">
        <v>100</v>
      </c>
      <c r="G2312" t="s">
        <v>1745</v>
      </c>
      <c r="H2312" t="s">
        <v>1760</v>
      </c>
      <c r="I2312">
        <v>6021702</v>
      </c>
      <c r="J2312">
        <v>1</v>
      </c>
      <c r="K2312" t="s">
        <v>2235</v>
      </c>
      <c r="L2312" t="s">
        <v>2236</v>
      </c>
      <c r="N2312">
        <v>0</v>
      </c>
      <c r="O2312">
        <v>1</v>
      </c>
      <c r="P2312">
        <v>1</v>
      </c>
      <c r="Q2312">
        <v>1</v>
      </c>
      <c r="R2312">
        <v>0</v>
      </c>
      <c r="S2312">
        <v>0</v>
      </c>
      <c r="T2312">
        <v>0</v>
      </c>
      <c r="U2312" s="50">
        <v>46273.673668981479</v>
      </c>
      <c r="V2312" s="50">
        <v>46273.673668981479</v>
      </c>
      <c r="W2312" s="51">
        <v>46273</v>
      </c>
      <c r="X2312" t="s">
        <v>1747</v>
      </c>
      <c r="Y2312" t="s">
        <v>492</v>
      </c>
    </row>
    <row r="2313" spans="1:25" ht="15" customHeight="1" x14ac:dyDescent="0.35">
      <c r="A2313">
        <v>6</v>
      </c>
      <c r="B2313" s="50">
        <v>46273.729166666657</v>
      </c>
      <c r="C2313">
        <v>11708303</v>
      </c>
      <c r="D2313">
        <v>100006740978</v>
      </c>
      <c r="E2313" t="s">
        <v>1726</v>
      </c>
      <c r="F2313">
        <v>100</v>
      </c>
      <c r="G2313" t="s">
        <v>1745</v>
      </c>
      <c r="H2313" t="s">
        <v>1760</v>
      </c>
      <c r="I2313">
        <v>6021702</v>
      </c>
      <c r="J2313">
        <v>1</v>
      </c>
      <c r="K2313" t="s">
        <v>2095</v>
      </c>
      <c r="L2313" t="s">
        <v>2096</v>
      </c>
      <c r="N2313">
        <v>0</v>
      </c>
      <c r="O2313">
        <v>1</v>
      </c>
      <c r="P2313">
        <v>1</v>
      </c>
      <c r="Q2313">
        <v>1</v>
      </c>
      <c r="R2313">
        <v>0</v>
      </c>
      <c r="S2313">
        <v>0</v>
      </c>
      <c r="T2313">
        <v>0</v>
      </c>
      <c r="U2313" s="50">
        <v>46273.673668981479</v>
      </c>
      <c r="V2313" s="50">
        <v>46273.673668981479</v>
      </c>
      <c r="W2313" s="51">
        <v>46273</v>
      </c>
      <c r="X2313" t="s">
        <v>1747</v>
      </c>
      <c r="Y2313" t="s">
        <v>492</v>
      </c>
    </row>
    <row r="2314" spans="1:25" ht="15" customHeight="1" x14ac:dyDescent="0.35">
      <c r="A2314">
        <v>6</v>
      </c>
      <c r="B2314" s="50">
        <v>46273.729166666657</v>
      </c>
      <c r="C2314">
        <v>11708313</v>
      </c>
      <c r="D2314">
        <v>100006740984</v>
      </c>
      <c r="E2314" t="s">
        <v>1726</v>
      </c>
      <c r="F2314">
        <v>100</v>
      </c>
      <c r="G2314" t="s">
        <v>1745</v>
      </c>
      <c r="H2314" t="s">
        <v>1760</v>
      </c>
      <c r="I2314">
        <v>6022501</v>
      </c>
      <c r="J2314">
        <v>3</v>
      </c>
      <c r="K2314" t="s">
        <v>1845</v>
      </c>
      <c r="L2314" t="s">
        <v>1846</v>
      </c>
      <c r="N2314">
        <v>0</v>
      </c>
      <c r="O2314">
        <v>1</v>
      </c>
      <c r="P2314">
        <v>1</v>
      </c>
      <c r="Q2314">
        <v>1</v>
      </c>
      <c r="R2314">
        <v>0</v>
      </c>
      <c r="S2314">
        <v>0</v>
      </c>
      <c r="T2314">
        <v>0</v>
      </c>
      <c r="U2314" s="50">
        <v>46273.675729166673</v>
      </c>
      <c r="V2314" s="50">
        <v>46273.675729166673</v>
      </c>
      <c r="W2314" s="51">
        <v>46273</v>
      </c>
      <c r="X2314" t="s">
        <v>1747</v>
      </c>
      <c r="Y2314" t="s">
        <v>492</v>
      </c>
    </row>
    <row r="2315" spans="1:25" ht="15" customHeight="1" x14ac:dyDescent="0.35">
      <c r="A2315">
        <v>6</v>
      </c>
      <c r="B2315" s="50">
        <v>46273.729166666657</v>
      </c>
      <c r="C2315">
        <v>11708314</v>
      </c>
      <c r="D2315">
        <v>100006740984</v>
      </c>
      <c r="E2315" t="s">
        <v>1726</v>
      </c>
      <c r="F2315">
        <v>100</v>
      </c>
      <c r="G2315" t="s">
        <v>1745</v>
      </c>
      <c r="H2315" t="s">
        <v>1760</v>
      </c>
      <c r="I2315">
        <v>6022501</v>
      </c>
      <c r="J2315">
        <v>3</v>
      </c>
      <c r="K2315" t="s">
        <v>1889</v>
      </c>
      <c r="L2315" t="s">
        <v>1890</v>
      </c>
      <c r="N2315">
        <v>0</v>
      </c>
      <c r="O2315">
        <v>1</v>
      </c>
      <c r="P2315">
        <v>1</v>
      </c>
      <c r="Q2315">
        <v>1</v>
      </c>
      <c r="R2315">
        <v>0</v>
      </c>
      <c r="S2315">
        <v>0</v>
      </c>
      <c r="T2315">
        <v>0</v>
      </c>
      <c r="U2315" s="50">
        <v>46273.675729166673</v>
      </c>
      <c r="V2315" s="50">
        <v>46273.675729166673</v>
      </c>
      <c r="W2315" s="51">
        <v>46273</v>
      </c>
      <c r="X2315" t="s">
        <v>1747</v>
      </c>
      <c r="Y2315" t="s">
        <v>492</v>
      </c>
    </row>
    <row r="2316" spans="1:25" ht="15" customHeight="1" x14ac:dyDescent="0.35">
      <c r="A2316">
        <v>6</v>
      </c>
      <c r="B2316" s="50">
        <v>46273.729166666657</v>
      </c>
      <c r="C2316">
        <v>11708315</v>
      </c>
      <c r="D2316">
        <v>100006740985</v>
      </c>
      <c r="E2316" t="s">
        <v>1726</v>
      </c>
      <c r="F2316">
        <v>100</v>
      </c>
      <c r="G2316" t="s">
        <v>1745</v>
      </c>
      <c r="H2316" t="s">
        <v>1760</v>
      </c>
      <c r="I2316">
        <v>6023201</v>
      </c>
      <c r="J2316">
        <v>3</v>
      </c>
      <c r="K2316" t="s">
        <v>2237</v>
      </c>
      <c r="L2316" t="s">
        <v>2238</v>
      </c>
      <c r="N2316">
        <v>0</v>
      </c>
      <c r="O2316">
        <v>1</v>
      </c>
      <c r="P2316">
        <v>1</v>
      </c>
      <c r="Q2316">
        <v>1</v>
      </c>
      <c r="R2316">
        <v>0</v>
      </c>
      <c r="S2316">
        <v>0</v>
      </c>
      <c r="T2316">
        <v>0</v>
      </c>
      <c r="U2316" s="50">
        <v>46273.675740740742</v>
      </c>
      <c r="V2316" s="50">
        <v>46273.675740740742</v>
      </c>
      <c r="W2316" s="51">
        <v>46273</v>
      </c>
      <c r="X2316" t="s">
        <v>1747</v>
      </c>
      <c r="Y2316" t="s">
        <v>492</v>
      </c>
    </row>
    <row r="2317" spans="1:25" ht="15" customHeight="1" x14ac:dyDescent="0.35">
      <c r="A2317">
        <v>6</v>
      </c>
      <c r="B2317" s="50">
        <v>46273.729166666657</v>
      </c>
      <c r="C2317">
        <v>11708316</v>
      </c>
      <c r="D2317">
        <v>100006740985</v>
      </c>
      <c r="E2317" t="s">
        <v>1726</v>
      </c>
      <c r="F2317">
        <v>100</v>
      </c>
      <c r="G2317" t="s">
        <v>1745</v>
      </c>
      <c r="H2317" t="s">
        <v>1760</v>
      </c>
      <c r="I2317">
        <v>6023201</v>
      </c>
      <c r="J2317">
        <v>3</v>
      </c>
      <c r="K2317" t="s">
        <v>1855</v>
      </c>
      <c r="L2317" t="s">
        <v>1856</v>
      </c>
      <c r="N2317">
        <v>0</v>
      </c>
      <c r="O2317">
        <v>8</v>
      </c>
      <c r="P2317">
        <v>8</v>
      </c>
      <c r="Q2317">
        <v>8</v>
      </c>
      <c r="R2317">
        <v>0</v>
      </c>
      <c r="S2317">
        <v>0</v>
      </c>
      <c r="T2317">
        <v>0</v>
      </c>
      <c r="U2317" s="50">
        <v>46273.675740740742</v>
      </c>
      <c r="V2317" s="50">
        <v>46273.675740740742</v>
      </c>
      <c r="W2317" s="51">
        <v>46273</v>
      </c>
      <c r="X2317" t="s">
        <v>1747</v>
      </c>
      <c r="Y2317" t="s">
        <v>492</v>
      </c>
    </row>
    <row r="2318" spans="1:25" ht="15" customHeight="1" x14ac:dyDescent="0.35">
      <c r="A2318">
        <v>6</v>
      </c>
      <c r="B2318" s="50">
        <v>46273.729166666657</v>
      </c>
      <c r="C2318">
        <v>11708317</v>
      </c>
      <c r="D2318">
        <v>100006740985</v>
      </c>
      <c r="E2318" t="s">
        <v>1726</v>
      </c>
      <c r="F2318">
        <v>100</v>
      </c>
      <c r="G2318" t="s">
        <v>1745</v>
      </c>
      <c r="H2318" t="s">
        <v>1760</v>
      </c>
      <c r="I2318">
        <v>6023201</v>
      </c>
      <c r="J2318">
        <v>3</v>
      </c>
      <c r="K2318" t="s">
        <v>2239</v>
      </c>
      <c r="L2318" t="s">
        <v>2240</v>
      </c>
      <c r="N2318">
        <v>0</v>
      </c>
      <c r="O2318">
        <v>2</v>
      </c>
      <c r="P2318">
        <v>2</v>
      </c>
      <c r="Q2318">
        <v>2</v>
      </c>
      <c r="R2318">
        <v>0</v>
      </c>
      <c r="S2318">
        <v>0</v>
      </c>
      <c r="T2318">
        <v>0</v>
      </c>
      <c r="U2318" s="50">
        <v>46273.675740740742</v>
      </c>
      <c r="V2318" s="50">
        <v>46273.675740740742</v>
      </c>
      <c r="W2318" s="51">
        <v>46273</v>
      </c>
      <c r="X2318" t="s">
        <v>1747</v>
      </c>
      <c r="Y2318" t="s">
        <v>492</v>
      </c>
    </row>
    <row r="2319" spans="1:25" ht="15" customHeight="1" x14ac:dyDescent="0.35">
      <c r="A2319">
        <v>6</v>
      </c>
      <c r="B2319" s="50">
        <v>46273.729166666657</v>
      </c>
      <c r="C2319">
        <v>11708318</v>
      </c>
      <c r="D2319">
        <v>100006740985</v>
      </c>
      <c r="E2319" t="s">
        <v>1726</v>
      </c>
      <c r="F2319">
        <v>100</v>
      </c>
      <c r="G2319" t="s">
        <v>1745</v>
      </c>
      <c r="H2319" t="s">
        <v>1760</v>
      </c>
      <c r="I2319">
        <v>6023201</v>
      </c>
      <c r="J2319">
        <v>3</v>
      </c>
      <c r="K2319" t="s">
        <v>1859</v>
      </c>
      <c r="L2319" t="s">
        <v>1860</v>
      </c>
      <c r="N2319">
        <v>0</v>
      </c>
      <c r="O2319">
        <v>1</v>
      </c>
      <c r="P2319">
        <v>1</v>
      </c>
      <c r="Q2319">
        <v>1</v>
      </c>
      <c r="R2319">
        <v>0</v>
      </c>
      <c r="S2319">
        <v>0</v>
      </c>
      <c r="T2319">
        <v>0</v>
      </c>
      <c r="U2319" s="50">
        <v>46273.675740740742</v>
      </c>
      <c r="V2319" s="50">
        <v>46273.675740740742</v>
      </c>
      <c r="W2319" s="51">
        <v>46273</v>
      </c>
      <c r="X2319" t="s">
        <v>1747</v>
      </c>
      <c r="Y2319" t="s">
        <v>492</v>
      </c>
    </row>
    <row r="2320" spans="1:25" ht="15" customHeight="1" x14ac:dyDescent="0.35">
      <c r="A2320">
        <v>6</v>
      </c>
      <c r="B2320" s="50">
        <v>46273.729166666657</v>
      </c>
      <c r="C2320">
        <v>11708319</v>
      </c>
      <c r="D2320">
        <v>100006740985</v>
      </c>
      <c r="E2320" t="s">
        <v>1726</v>
      </c>
      <c r="F2320">
        <v>100</v>
      </c>
      <c r="G2320" t="s">
        <v>1745</v>
      </c>
      <c r="H2320" t="s">
        <v>1760</v>
      </c>
      <c r="I2320">
        <v>6023201</v>
      </c>
      <c r="J2320">
        <v>3</v>
      </c>
      <c r="K2320" t="s">
        <v>1845</v>
      </c>
      <c r="L2320" t="s">
        <v>1846</v>
      </c>
      <c r="N2320">
        <v>0</v>
      </c>
      <c r="O2320">
        <v>1</v>
      </c>
      <c r="P2320">
        <v>1</v>
      </c>
      <c r="Q2320">
        <v>1</v>
      </c>
      <c r="R2320">
        <v>0</v>
      </c>
      <c r="S2320">
        <v>0</v>
      </c>
      <c r="T2320">
        <v>0</v>
      </c>
      <c r="U2320" s="50">
        <v>46273.675740740742</v>
      </c>
      <c r="V2320" s="50">
        <v>46273.675740740742</v>
      </c>
      <c r="W2320" s="51">
        <v>46273</v>
      </c>
      <c r="X2320" t="s">
        <v>1747</v>
      </c>
      <c r="Y2320" t="s">
        <v>492</v>
      </c>
    </row>
    <row r="2321" spans="1:25" ht="15" customHeight="1" x14ac:dyDescent="0.35">
      <c r="A2321">
        <v>6</v>
      </c>
      <c r="B2321" s="50">
        <v>46273.729166666657</v>
      </c>
      <c r="C2321">
        <v>11708320</v>
      </c>
      <c r="D2321">
        <v>100006740986</v>
      </c>
      <c r="E2321" t="s">
        <v>1726</v>
      </c>
      <c r="F2321">
        <v>100</v>
      </c>
      <c r="G2321" t="s">
        <v>1745</v>
      </c>
      <c r="H2321" t="s">
        <v>1760</v>
      </c>
      <c r="I2321">
        <v>6024001</v>
      </c>
      <c r="J2321">
        <v>3</v>
      </c>
      <c r="K2321" t="s">
        <v>1889</v>
      </c>
      <c r="L2321" t="s">
        <v>1890</v>
      </c>
      <c r="N2321">
        <v>0</v>
      </c>
      <c r="O2321">
        <v>1</v>
      </c>
      <c r="P2321">
        <v>1</v>
      </c>
      <c r="Q2321">
        <v>1</v>
      </c>
      <c r="R2321">
        <v>0</v>
      </c>
      <c r="S2321">
        <v>0</v>
      </c>
      <c r="T2321">
        <v>0</v>
      </c>
      <c r="U2321" s="50">
        <v>46273.676423611112</v>
      </c>
      <c r="V2321" s="50">
        <v>46273.676423611112</v>
      </c>
      <c r="W2321" s="51">
        <v>46273</v>
      </c>
      <c r="X2321" t="s">
        <v>1747</v>
      </c>
      <c r="Y2321" t="s">
        <v>492</v>
      </c>
    </row>
    <row r="2322" spans="1:25" ht="15" customHeight="1" x14ac:dyDescent="0.35">
      <c r="A2322">
        <v>6</v>
      </c>
      <c r="B2322" s="50">
        <v>46273.729166666657</v>
      </c>
      <c r="C2322">
        <v>11708352</v>
      </c>
      <c r="D2322">
        <v>100006740998</v>
      </c>
      <c r="E2322" t="s">
        <v>1726</v>
      </c>
      <c r="F2322">
        <v>100</v>
      </c>
      <c r="G2322" t="s">
        <v>1745</v>
      </c>
      <c r="H2322" t="s">
        <v>1760</v>
      </c>
      <c r="I2322">
        <v>6024401</v>
      </c>
      <c r="J2322">
        <v>2</v>
      </c>
      <c r="K2322" t="s">
        <v>2243</v>
      </c>
      <c r="L2322" t="s">
        <v>2244</v>
      </c>
      <c r="N2322">
        <v>0</v>
      </c>
      <c r="O2322">
        <v>2</v>
      </c>
      <c r="P2322">
        <v>2</v>
      </c>
      <c r="Q2322">
        <v>2</v>
      </c>
      <c r="R2322">
        <v>0</v>
      </c>
      <c r="S2322">
        <v>0</v>
      </c>
      <c r="T2322">
        <v>0</v>
      </c>
      <c r="U2322" s="50">
        <v>46273.678518518522</v>
      </c>
      <c r="V2322" s="50">
        <v>46273.678518518522</v>
      </c>
      <c r="W2322" s="51">
        <v>46273</v>
      </c>
      <c r="X2322" t="s">
        <v>1747</v>
      </c>
      <c r="Y2322" t="s">
        <v>492</v>
      </c>
    </row>
    <row r="2323" spans="1:25" ht="15" customHeight="1" x14ac:dyDescent="0.35">
      <c r="A2323">
        <v>6</v>
      </c>
      <c r="B2323" s="50">
        <v>46273.729166666657</v>
      </c>
      <c r="C2323">
        <v>11708353</v>
      </c>
      <c r="D2323">
        <v>100006740999</v>
      </c>
      <c r="E2323" t="s">
        <v>1726</v>
      </c>
      <c r="F2323">
        <v>100</v>
      </c>
      <c r="G2323" t="s">
        <v>1745</v>
      </c>
      <c r="H2323" t="s">
        <v>1760</v>
      </c>
      <c r="I2323">
        <v>6024402</v>
      </c>
      <c r="J2323">
        <v>2</v>
      </c>
      <c r="K2323" t="s">
        <v>2245</v>
      </c>
      <c r="L2323" t="s">
        <v>2246</v>
      </c>
      <c r="N2323">
        <v>0</v>
      </c>
      <c r="O2323">
        <v>2</v>
      </c>
      <c r="P2323">
        <v>2</v>
      </c>
      <c r="Q2323">
        <v>2</v>
      </c>
      <c r="R2323">
        <v>0</v>
      </c>
      <c r="S2323">
        <v>0</v>
      </c>
      <c r="T2323">
        <v>0</v>
      </c>
      <c r="U2323" s="50">
        <v>46273.678518518522</v>
      </c>
      <c r="V2323" s="50">
        <v>46273.678518518522</v>
      </c>
      <c r="W2323" s="51">
        <v>46273</v>
      </c>
      <c r="X2323" t="s">
        <v>1747</v>
      </c>
      <c r="Y2323" t="s">
        <v>492</v>
      </c>
    </row>
    <row r="2324" spans="1:25" ht="15" customHeight="1" x14ac:dyDescent="0.35">
      <c r="A2324">
        <v>6</v>
      </c>
      <c r="B2324" s="50">
        <v>46273.729166666657</v>
      </c>
      <c r="C2324">
        <v>11708354</v>
      </c>
      <c r="D2324">
        <v>100006741001</v>
      </c>
      <c r="E2324" t="s">
        <v>1726</v>
      </c>
      <c r="F2324">
        <v>100</v>
      </c>
      <c r="G2324" t="s">
        <v>1745</v>
      </c>
      <c r="H2324" t="s">
        <v>1760</v>
      </c>
      <c r="I2324">
        <v>6025002</v>
      </c>
      <c r="J2324">
        <v>2</v>
      </c>
      <c r="K2324" t="s">
        <v>2247</v>
      </c>
      <c r="L2324" t="s">
        <v>2248</v>
      </c>
      <c r="N2324">
        <v>0</v>
      </c>
      <c r="O2324">
        <v>3</v>
      </c>
      <c r="P2324">
        <v>3</v>
      </c>
      <c r="Q2324">
        <v>3</v>
      </c>
      <c r="R2324">
        <v>0</v>
      </c>
      <c r="S2324">
        <v>0</v>
      </c>
      <c r="T2324">
        <v>0</v>
      </c>
      <c r="U2324" s="50">
        <v>46273.679201388892</v>
      </c>
      <c r="V2324" s="50">
        <v>46273.679201388892</v>
      </c>
      <c r="W2324" s="51">
        <v>46273</v>
      </c>
      <c r="X2324" t="s">
        <v>1747</v>
      </c>
      <c r="Y2324" t="s">
        <v>492</v>
      </c>
    </row>
    <row r="2325" spans="1:25" ht="15" customHeight="1" x14ac:dyDescent="0.35">
      <c r="A2325">
        <v>6</v>
      </c>
      <c r="B2325" s="50">
        <v>46273.729166666657</v>
      </c>
      <c r="C2325">
        <v>11708369</v>
      </c>
      <c r="D2325">
        <v>100006741007</v>
      </c>
      <c r="E2325" t="s">
        <v>1726</v>
      </c>
      <c r="F2325">
        <v>100</v>
      </c>
      <c r="G2325" t="s">
        <v>1745</v>
      </c>
      <c r="H2325" t="s">
        <v>1760</v>
      </c>
      <c r="I2325">
        <v>6025401</v>
      </c>
      <c r="J2325">
        <v>3</v>
      </c>
      <c r="K2325" t="s">
        <v>2249</v>
      </c>
      <c r="L2325" t="s">
        <v>2250</v>
      </c>
      <c r="N2325">
        <v>0</v>
      </c>
      <c r="O2325">
        <v>1</v>
      </c>
      <c r="P2325">
        <v>1</v>
      </c>
      <c r="Q2325">
        <v>1</v>
      </c>
      <c r="R2325">
        <v>0</v>
      </c>
      <c r="S2325">
        <v>0</v>
      </c>
      <c r="T2325">
        <v>0</v>
      </c>
      <c r="U2325" s="50">
        <v>46273.679907407408</v>
      </c>
      <c r="V2325" s="50">
        <v>46273.679907407408</v>
      </c>
      <c r="W2325" s="51">
        <v>46273</v>
      </c>
      <c r="X2325" t="s">
        <v>1747</v>
      </c>
      <c r="Y2325" t="s">
        <v>492</v>
      </c>
    </row>
    <row r="2326" spans="1:25" ht="15" customHeight="1" x14ac:dyDescent="0.35">
      <c r="A2326">
        <v>6</v>
      </c>
      <c r="B2326" s="50">
        <v>46273.729166666657</v>
      </c>
      <c r="C2326">
        <v>11708396</v>
      </c>
      <c r="D2326">
        <v>100006741021</v>
      </c>
      <c r="E2326" t="s">
        <v>1726</v>
      </c>
      <c r="F2326">
        <v>100</v>
      </c>
      <c r="G2326" t="s">
        <v>1745</v>
      </c>
      <c r="H2326" t="s">
        <v>1760</v>
      </c>
      <c r="I2326">
        <v>6027201</v>
      </c>
      <c r="J2326">
        <v>4</v>
      </c>
      <c r="K2326" t="s">
        <v>2251</v>
      </c>
      <c r="L2326" t="s">
        <v>2252</v>
      </c>
      <c r="N2326">
        <v>0</v>
      </c>
      <c r="O2326">
        <v>1</v>
      </c>
      <c r="P2326">
        <v>1</v>
      </c>
      <c r="Q2326">
        <v>1</v>
      </c>
      <c r="R2326">
        <v>0</v>
      </c>
      <c r="S2326">
        <v>0</v>
      </c>
      <c r="T2326">
        <v>0</v>
      </c>
      <c r="U2326" s="50">
        <v>46273.680613425917</v>
      </c>
      <c r="V2326" s="50">
        <v>46273.680613425917</v>
      </c>
      <c r="W2326" s="51">
        <v>46273</v>
      </c>
      <c r="X2326" t="s">
        <v>1747</v>
      </c>
      <c r="Y2326" t="s">
        <v>492</v>
      </c>
    </row>
    <row r="2327" spans="1:25" ht="15" customHeight="1" x14ac:dyDescent="0.35">
      <c r="A2327">
        <v>6</v>
      </c>
      <c r="B2327" s="50">
        <v>46273.729166666657</v>
      </c>
      <c r="C2327">
        <v>11708407</v>
      </c>
      <c r="D2327">
        <v>100006741026</v>
      </c>
      <c r="E2327" t="s">
        <v>1726</v>
      </c>
      <c r="F2327">
        <v>100</v>
      </c>
      <c r="G2327" t="s">
        <v>1745</v>
      </c>
      <c r="H2327" t="s">
        <v>1760</v>
      </c>
      <c r="I2327">
        <v>6026401</v>
      </c>
      <c r="J2327">
        <v>3</v>
      </c>
      <c r="K2327" t="s">
        <v>2249</v>
      </c>
      <c r="L2327" t="s">
        <v>2250</v>
      </c>
      <c r="N2327">
        <v>0</v>
      </c>
      <c r="O2327">
        <v>1</v>
      </c>
      <c r="P2327">
        <v>1</v>
      </c>
      <c r="Q2327">
        <v>1</v>
      </c>
      <c r="R2327">
        <v>0</v>
      </c>
      <c r="S2327">
        <v>0</v>
      </c>
      <c r="T2327">
        <v>0</v>
      </c>
      <c r="U2327" s="50">
        <v>46273.680625000001</v>
      </c>
      <c r="V2327" s="50">
        <v>46273.680625000001</v>
      </c>
      <c r="W2327" s="51">
        <v>46273</v>
      </c>
      <c r="X2327" t="s">
        <v>1747</v>
      </c>
      <c r="Y2327" t="s">
        <v>492</v>
      </c>
    </row>
    <row r="2328" spans="1:25" ht="15" customHeight="1" x14ac:dyDescent="0.35">
      <c r="A2328">
        <v>6</v>
      </c>
      <c r="B2328" s="50">
        <v>46273.729166666657</v>
      </c>
      <c r="C2328">
        <v>11708426</v>
      </c>
      <c r="D2328">
        <v>100006741037</v>
      </c>
      <c r="E2328" t="s">
        <v>1726</v>
      </c>
      <c r="F2328">
        <v>100</v>
      </c>
      <c r="G2328" t="s">
        <v>1745</v>
      </c>
      <c r="H2328" t="s">
        <v>1760</v>
      </c>
      <c r="I2328">
        <v>6027501</v>
      </c>
      <c r="J2328">
        <v>4</v>
      </c>
      <c r="K2328" t="s">
        <v>2259</v>
      </c>
      <c r="L2328" t="s">
        <v>2260</v>
      </c>
      <c r="N2328">
        <v>0</v>
      </c>
      <c r="O2328">
        <v>1</v>
      </c>
      <c r="P2328">
        <v>1</v>
      </c>
      <c r="Q2328">
        <v>1</v>
      </c>
      <c r="R2328">
        <v>0</v>
      </c>
      <c r="S2328">
        <v>0</v>
      </c>
      <c r="T2328">
        <v>0</v>
      </c>
      <c r="U2328" s="50">
        <v>46273.682673611111</v>
      </c>
      <c r="V2328" s="50">
        <v>46273.682673611111</v>
      </c>
      <c r="W2328" s="51">
        <v>46273</v>
      </c>
      <c r="X2328" t="s">
        <v>1747</v>
      </c>
      <c r="Y2328" t="s">
        <v>492</v>
      </c>
    </row>
    <row r="2329" spans="1:25" ht="15" customHeight="1" x14ac:dyDescent="0.35">
      <c r="A2329">
        <v>6</v>
      </c>
      <c r="B2329" s="50">
        <v>46273.729166666657</v>
      </c>
      <c r="C2329">
        <v>11708437</v>
      </c>
      <c r="D2329">
        <v>100006741042</v>
      </c>
      <c r="E2329" t="s">
        <v>1726</v>
      </c>
      <c r="F2329">
        <v>100</v>
      </c>
      <c r="G2329" t="s">
        <v>1745</v>
      </c>
      <c r="H2329" t="s">
        <v>1760</v>
      </c>
      <c r="I2329">
        <v>6027503</v>
      </c>
      <c r="J2329">
        <v>2</v>
      </c>
      <c r="K2329" t="s">
        <v>2097</v>
      </c>
      <c r="L2329" t="s">
        <v>2098</v>
      </c>
      <c r="N2329">
        <v>0</v>
      </c>
      <c r="O2329">
        <v>2</v>
      </c>
      <c r="P2329">
        <v>2</v>
      </c>
      <c r="Q2329">
        <v>2</v>
      </c>
      <c r="R2329">
        <v>0</v>
      </c>
      <c r="S2329">
        <v>0</v>
      </c>
      <c r="T2329">
        <v>0</v>
      </c>
      <c r="U2329" s="50">
        <v>46273.682685185187</v>
      </c>
      <c r="V2329" s="50">
        <v>46273.682685185187</v>
      </c>
      <c r="W2329" s="51">
        <v>46273</v>
      </c>
      <c r="X2329" t="s">
        <v>1747</v>
      </c>
      <c r="Y2329" t="s">
        <v>492</v>
      </c>
    </row>
    <row r="2330" spans="1:25" ht="15" customHeight="1" x14ac:dyDescent="0.35">
      <c r="A2330">
        <v>6</v>
      </c>
      <c r="B2330" s="50">
        <v>46273.729166666657</v>
      </c>
      <c r="C2330">
        <v>11708460</v>
      </c>
      <c r="D2330">
        <v>100006741057</v>
      </c>
      <c r="E2330" t="s">
        <v>1726</v>
      </c>
      <c r="F2330">
        <v>100</v>
      </c>
      <c r="G2330" t="s">
        <v>1745</v>
      </c>
      <c r="H2330" t="s">
        <v>1760</v>
      </c>
      <c r="I2330">
        <v>6028702</v>
      </c>
      <c r="J2330">
        <v>2</v>
      </c>
      <c r="K2330" t="s">
        <v>2263</v>
      </c>
      <c r="L2330" t="s">
        <v>2264</v>
      </c>
      <c r="N2330">
        <v>0</v>
      </c>
      <c r="O2330">
        <v>1</v>
      </c>
      <c r="P2330">
        <v>1</v>
      </c>
      <c r="Q2330">
        <v>1</v>
      </c>
      <c r="R2330">
        <v>0</v>
      </c>
      <c r="S2330">
        <v>0</v>
      </c>
      <c r="T2330">
        <v>0</v>
      </c>
      <c r="U2330" s="50">
        <v>46273.68408564815</v>
      </c>
      <c r="V2330" s="50">
        <v>46273.68408564815</v>
      </c>
      <c r="W2330" s="51">
        <v>46273</v>
      </c>
      <c r="X2330" t="s">
        <v>1747</v>
      </c>
      <c r="Y2330" t="s">
        <v>492</v>
      </c>
    </row>
    <row r="2331" spans="1:25" ht="15" customHeight="1" x14ac:dyDescent="0.35">
      <c r="A2331">
        <v>6</v>
      </c>
      <c r="B2331" s="50">
        <v>46273.729166666657</v>
      </c>
      <c r="C2331">
        <v>11708504</v>
      </c>
      <c r="D2331">
        <v>100006741083</v>
      </c>
      <c r="E2331" t="s">
        <v>1726</v>
      </c>
      <c r="F2331">
        <v>100</v>
      </c>
      <c r="G2331" t="s">
        <v>1745</v>
      </c>
      <c r="H2331" t="s">
        <v>1760</v>
      </c>
      <c r="I2331">
        <v>6018601</v>
      </c>
      <c r="J2331">
        <v>2</v>
      </c>
      <c r="K2331" t="s">
        <v>2273</v>
      </c>
      <c r="L2331" t="s">
        <v>2274</v>
      </c>
      <c r="N2331">
        <v>0</v>
      </c>
      <c r="O2331">
        <v>2</v>
      </c>
      <c r="P2331">
        <v>2</v>
      </c>
      <c r="Q2331">
        <v>2</v>
      </c>
      <c r="R2331">
        <v>0</v>
      </c>
      <c r="S2331">
        <v>0</v>
      </c>
      <c r="T2331">
        <v>0</v>
      </c>
      <c r="U2331" s="50">
        <v>46273.687557870369</v>
      </c>
      <c r="V2331" s="50">
        <v>46273.687557870369</v>
      </c>
      <c r="W2331" s="51">
        <v>46273</v>
      </c>
      <c r="X2331" t="s">
        <v>1747</v>
      </c>
      <c r="Y2331" t="s">
        <v>492</v>
      </c>
    </row>
    <row r="2332" spans="1:25" ht="15" customHeight="1" x14ac:dyDescent="0.35">
      <c r="A2332">
        <v>6</v>
      </c>
      <c r="B2332" s="50">
        <v>46273.729166666657</v>
      </c>
      <c r="C2332">
        <v>11708505</v>
      </c>
      <c r="D2332">
        <v>100006741083</v>
      </c>
      <c r="E2332" t="s">
        <v>1726</v>
      </c>
      <c r="F2332">
        <v>100</v>
      </c>
      <c r="G2332" t="s">
        <v>1745</v>
      </c>
      <c r="H2332" t="s">
        <v>1760</v>
      </c>
      <c r="I2332">
        <v>6018601</v>
      </c>
      <c r="J2332">
        <v>2</v>
      </c>
      <c r="K2332" t="s">
        <v>2265</v>
      </c>
      <c r="L2332" t="s">
        <v>2266</v>
      </c>
      <c r="N2332">
        <v>0</v>
      </c>
      <c r="O2332">
        <v>2</v>
      </c>
      <c r="P2332">
        <v>2</v>
      </c>
      <c r="Q2332">
        <v>2</v>
      </c>
      <c r="R2332">
        <v>0</v>
      </c>
      <c r="S2332">
        <v>0</v>
      </c>
      <c r="T2332">
        <v>0</v>
      </c>
      <c r="U2332" s="50">
        <v>46273.687557870369</v>
      </c>
      <c r="V2332" s="50">
        <v>46273.687557870369</v>
      </c>
      <c r="W2332" s="51">
        <v>46273</v>
      </c>
      <c r="X2332" t="s">
        <v>1747</v>
      </c>
      <c r="Y2332" t="s">
        <v>492</v>
      </c>
    </row>
    <row r="2333" spans="1:25" ht="15" customHeight="1" x14ac:dyDescent="0.35">
      <c r="A2333">
        <v>6</v>
      </c>
      <c r="B2333" s="50">
        <v>46273.729166666657</v>
      </c>
      <c r="C2333">
        <v>11708506</v>
      </c>
      <c r="D2333">
        <v>100006741084</v>
      </c>
      <c r="E2333" t="s">
        <v>1726</v>
      </c>
      <c r="F2333">
        <v>100</v>
      </c>
      <c r="G2333" t="s">
        <v>1745</v>
      </c>
      <c r="H2333" t="s">
        <v>1760</v>
      </c>
      <c r="I2333">
        <v>6018602</v>
      </c>
      <c r="J2333">
        <v>2</v>
      </c>
      <c r="K2333" t="s">
        <v>2275</v>
      </c>
      <c r="L2333" t="s">
        <v>2276</v>
      </c>
      <c r="N2333">
        <v>0</v>
      </c>
      <c r="O2333">
        <v>1</v>
      </c>
      <c r="P2333">
        <v>1</v>
      </c>
      <c r="Q2333">
        <v>1</v>
      </c>
      <c r="R2333">
        <v>0</v>
      </c>
      <c r="S2333">
        <v>0</v>
      </c>
      <c r="T2333">
        <v>0</v>
      </c>
      <c r="U2333" s="50">
        <v>46273.687557870369</v>
      </c>
      <c r="V2333" s="50">
        <v>46273.687557870369</v>
      </c>
      <c r="W2333" s="51">
        <v>46273</v>
      </c>
      <c r="X2333" t="s">
        <v>1747</v>
      </c>
      <c r="Y2333" t="s">
        <v>492</v>
      </c>
    </row>
    <row r="2334" spans="1:25" ht="15" customHeight="1" x14ac:dyDescent="0.35">
      <c r="A2334">
        <v>6</v>
      </c>
      <c r="B2334" s="50">
        <v>46273.729166666657</v>
      </c>
      <c r="C2334">
        <v>11708507</v>
      </c>
      <c r="D2334">
        <v>100006741084</v>
      </c>
      <c r="E2334" t="s">
        <v>1726</v>
      </c>
      <c r="F2334">
        <v>100</v>
      </c>
      <c r="G2334" t="s">
        <v>1745</v>
      </c>
      <c r="H2334" t="s">
        <v>1760</v>
      </c>
      <c r="I2334">
        <v>6018602</v>
      </c>
      <c r="J2334">
        <v>2</v>
      </c>
      <c r="K2334" t="s">
        <v>2265</v>
      </c>
      <c r="L2334" t="s">
        <v>2266</v>
      </c>
      <c r="N2334">
        <v>0</v>
      </c>
      <c r="O2334">
        <v>2</v>
      </c>
      <c r="P2334">
        <v>2</v>
      </c>
      <c r="Q2334">
        <v>2</v>
      </c>
      <c r="R2334">
        <v>0</v>
      </c>
      <c r="S2334">
        <v>0</v>
      </c>
      <c r="T2334">
        <v>0</v>
      </c>
      <c r="U2334" s="50">
        <v>46273.687557870369</v>
      </c>
      <c r="V2334" s="50">
        <v>46273.687557870369</v>
      </c>
      <c r="W2334" s="51">
        <v>46273</v>
      </c>
      <c r="X2334" t="s">
        <v>1747</v>
      </c>
      <c r="Y2334" t="s">
        <v>492</v>
      </c>
    </row>
    <row r="2335" spans="1:25" ht="15" customHeight="1" x14ac:dyDescent="0.35">
      <c r="A2335">
        <v>6</v>
      </c>
      <c r="B2335" s="50">
        <v>46273.729166666657</v>
      </c>
      <c r="C2335">
        <v>11708508</v>
      </c>
      <c r="D2335">
        <v>100006741085</v>
      </c>
      <c r="E2335" t="s">
        <v>1726</v>
      </c>
      <c r="F2335">
        <v>100</v>
      </c>
      <c r="G2335" t="s">
        <v>1745</v>
      </c>
      <c r="H2335" t="s">
        <v>1760</v>
      </c>
      <c r="I2335">
        <v>6018603</v>
      </c>
      <c r="J2335">
        <v>2</v>
      </c>
      <c r="K2335" t="s">
        <v>2265</v>
      </c>
      <c r="L2335" t="s">
        <v>2266</v>
      </c>
      <c r="N2335">
        <v>0</v>
      </c>
      <c r="O2335">
        <v>2</v>
      </c>
      <c r="P2335">
        <v>2</v>
      </c>
      <c r="Q2335">
        <v>2</v>
      </c>
      <c r="R2335">
        <v>0</v>
      </c>
      <c r="S2335">
        <v>0</v>
      </c>
      <c r="T2335">
        <v>0</v>
      </c>
      <c r="U2335" s="50">
        <v>46273.687557870369</v>
      </c>
      <c r="V2335" s="50">
        <v>46273.687557870369</v>
      </c>
      <c r="W2335" s="51">
        <v>46273</v>
      </c>
      <c r="X2335" t="s">
        <v>1747</v>
      </c>
      <c r="Y2335" t="s">
        <v>492</v>
      </c>
    </row>
    <row r="2336" spans="1:25" ht="15" customHeight="1" x14ac:dyDescent="0.35">
      <c r="A2336">
        <v>6</v>
      </c>
      <c r="B2336" s="50">
        <v>46273.729166666657</v>
      </c>
      <c r="C2336">
        <v>11708509</v>
      </c>
      <c r="D2336">
        <v>100006741086</v>
      </c>
      <c r="E2336" t="s">
        <v>1726</v>
      </c>
      <c r="F2336">
        <v>100</v>
      </c>
      <c r="G2336" t="s">
        <v>1745</v>
      </c>
      <c r="H2336" t="s">
        <v>1760</v>
      </c>
      <c r="I2336">
        <v>6018604</v>
      </c>
      <c r="J2336">
        <v>2</v>
      </c>
      <c r="K2336" t="s">
        <v>2265</v>
      </c>
      <c r="L2336" t="s">
        <v>2266</v>
      </c>
      <c r="N2336">
        <v>0</v>
      </c>
      <c r="O2336">
        <v>2</v>
      </c>
      <c r="P2336">
        <v>2</v>
      </c>
      <c r="Q2336">
        <v>2</v>
      </c>
      <c r="R2336">
        <v>0</v>
      </c>
      <c r="S2336">
        <v>0</v>
      </c>
      <c r="T2336">
        <v>0</v>
      </c>
      <c r="U2336" s="50">
        <v>46273.687557870369</v>
      </c>
      <c r="V2336" s="50">
        <v>46273.687557870369</v>
      </c>
      <c r="W2336" s="51">
        <v>46273</v>
      </c>
      <c r="X2336" t="s">
        <v>1747</v>
      </c>
      <c r="Y2336" t="s">
        <v>492</v>
      </c>
    </row>
    <row r="2337" spans="1:25" ht="15" customHeight="1" x14ac:dyDescent="0.35">
      <c r="A2337">
        <v>6</v>
      </c>
      <c r="B2337" s="50">
        <v>46273.729166666657</v>
      </c>
      <c r="C2337">
        <v>11708510</v>
      </c>
      <c r="D2337">
        <v>100006741087</v>
      </c>
      <c r="E2337" t="s">
        <v>1726</v>
      </c>
      <c r="F2337">
        <v>100</v>
      </c>
      <c r="G2337" t="s">
        <v>1745</v>
      </c>
      <c r="H2337" t="s">
        <v>1760</v>
      </c>
      <c r="I2337">
        <v>6018605</v>
      </c>
      <c r="J2337">
        <v>2</v>
      </c>
      <c r="K2337" t="s">
        <v>2265</v>
      </c>
      <c r="L2337" t="s">
        <v>2266</v>
      </c>
      <c r="N2337">
        <v>0</v>
      </c>
      <c r="O2337">
        <v>2</v>
      </c>
      <c r="P2337">
        <v>2</v>
      </c>
      <c r="Q2337">
        <v>2</v>
      </c>
      <c r="R2337">
        <v>0</v>
      </c>
      <c r="S2337">
        <v>0</v>
      </c>
      <c r="T2337">
        <v>0</v>
      </c>
      <c r="U2337" s="50">
        <v>46273.687557870369</v>
      </c>
      <c r="V2337" s="50">
        <v>46273.687557870369</v>
      </c>
      <c r="W2337" s="51">
        <v>46273</v>
      </c>
      <c r="X2337" t="s">
        <v>1747</v>
      </c>
      <c r="Y2337" t="s">
        <v>492</v>
      </c>
    </row>
    <row r="2338" spans="1:25" ht="15" customHeight="1" x14ac:dyDescent="0.35">
      <c r="A2338">
        <v>6</v>
      </c>
      <c r="B2338" s="50">
        <v>46273.729166666657</v>
      </c>
      <c r="C2338">
        <v>11708511</v>
      </c>
      <c r="D2338">
        <v>100006741088</v>
      </c>
      <c r="E2338" t="s">
        <v>1726</v>
      </c>
      <c r="F2338">
        <v>100</v>
      </c>
      <c r="G2338" t="s">
        <v>1745</v>
      </c>
      <c r="H2338" t="s">
        <v>1760</v>
      </c>
      <c r="I2338">
        <v>6018606</v>
      </c>
      <c r="J2338">
        <v>2</v>
      </c>
      <c r="K2338" t="s">
        <v>2275</v>
      </c>
      <c r="L2338" t="s">
        <v>2276</v>
      </c>
      <c r="N2338">
        <v>0</v>
      </c>
      <c r="O2338">
        <v>9</v>
      </c>
      <c r="P2338">
        <v>9</v>
      </c>
      <c r="Q2338">
        <v>9</v>
      </c>
      <c r="R2338">
        <v>0</v>
      </c>
      <c r="S2338">
        <v>0</v>
      </c>
      <c r="T2338">
        <v>0</v>
      </c>
      <c r="U2338" s="50">
        <v>46273.687557870369</v>
      </c>
      <c r="V2338" s="50">
        <v>46273.687557870369</v>
      </c>
      <c r="W2338" s="51">
        <v>46273</v>
      </c>
      <c r="X2338" t="s">
        <v>1747</v>
      </c>
      <c r="Y2338" t="s">
        <v>492</v>
      </c>
    </row>
    <row r="2339" spans="1:25" ht="15" customHeight="1" x14ac:dyDescent="0.35">
      <c r="A2339">
        <v>6</v>
      </c>
      <c r="B2339" s="50">
        <v>46273.729166666657</v>
      </c>
      <c r="C2339">
        <v>11708514</v>
      </c>
      <c r="D2339">
        <v>100006741092</v>
      </c>
      <c r="E2339" t="s">
        <v>1726</v>
      </c>
      <c r="F2339">
        <v>100</v>
      </c>
      <c r="G2339" t="s">
        <v>1745</v>
      </c>
      <c r="H2339" t="s">
        <v>1760</v>
      </c>
      <c r="I2339">
        <v>6025101</v>
      </c>
      <c r="J2339">
        <v>3</v>
      </c>
      <c r="K2339" t="s">
        <v>2277</v>
      </c>
      <c r="L2339" t="s">
        <v>2278</v>
      </c>
      <c r="N2339">
        <v>0</v>
      </c>
      <c r="O2339">
        <v>1</v>
      </c>
      <c r="P2339">
        <v>1</v>
      </c>
      <c r="Q2339">
        <v>1</v>
      </c>
      <c r="R2339">
        <v>0</v>
      </c>
      <c r="S2339">
        <v>0</v>
      </c>
      <c r="T2339">
        <v>0</v>
      </c>
      <c r="U2339" s="50">
        <v>46273.68822916667</v>
      </c>
      <c r="V2339" s="50">
        <v>46273.68822916667</v>
      </c>
      <c r="W2339" s="51">
        <v>46273</v>
      </c>
      <c r="X2339" t="s">
        <v>1747</v>
      </c>
      <c r="Y2339" t="s">
        <v>492</v>
      </c>
    </row>
    <row r="2340" spans="1:25" ht="15" customHeight="1" x14ac:dyDescent="0.35">
      <c r="A2340">
        <v>6</v>
      </c>
      <c r="B2340" s="50">
        <v>46273.729166666657</v>
      </c>
      <c r="C2340">
        <v>11708515</v>
      </c>
      <c r="D2340">
        <v>100006741092</v>
      </c>
      <c r="E2340" t="s">
        <v>1726</v>
      </c>
      <c r="F2340">
        <v>100</v>
      </c>
      <c r="G2340" t="s">
        <v>1745</v>
      </c>
      <c r="H2340" t="s">
        <v>1760</v>
      </c>
      <c r="I2340">
        <v>6025101</v>
      </c>
      <c r="J2340">
        <v>3</v>
      </c>
      <c r="K2340" t="s">
        <v>1807</v>
      </c>
      <c r="L2340" t="s">
        <v>1808</v>
      </c>
      <c r="N2340">
        <v>0</v>
      </c>
      <c r="O2340">
        <v>1</v>
      </c>
      <c r="P2340">
        <v>1</v>
      </c>
      <c r="Q2340">
        <v>1</v>
      </c>
      <c r="R2340">
        <v>0</v>
      </c>
      <c r="S2340">
        <v>0</v>
      </c>
      <c r="T2340">
        <v>0</v>
      </c>
      <c r="U2340" s="50">
        <v>46273.68822916667</v>
      </c>
      <c r="V2340" s="50">
        <v>46273.68822916667</v>
      </c>
      <c r="W2340" s="51">
        <v>46273</v>
      </c>
      <c r="X2340" t="s">
        <v>1747</v>
      </c>
      <c r="Y2340" t="s">
        <v>492</v>
      </c>
    </row>
    <row r="2341" spans="1:25" ht="15" customHeight="1" x14ac:dyDescent="0.35">
      <c r="A2341">
        <v>6</v>
      </c>
      <c r="B2341" s="50">
        <v>46273.729166666657</v>
      </c>
      <c r="C2341">
        <v>11708526</v>
      </c>
      <c r="D2341">
        <v>100006741098</v>
      </c>
      <c r="E2341" t="s">
        <v>1726</v>
      </c>
      <c r="F2341">
        <v>100</v>
      </c>
      <c r="G2341" t="s">
        <v>1745</v>
      </c>
      <c r="H2341" t="s">
        <v>1760</v>
      </c>
      <c r="I2341">
        <v>6031402</v>
      </c>
      <c r="J2341">
        <v>2</v>
      </c>
      <c r="K2341" t="s">
        <v>2281</v>
      </c>
      <c r="L2341" t="s">
        <v>2282</v>
      </c>
      <c r="N2341">
        <v>0</v>
      </c>
      <c r="O2341">
        <v>2</v>
      </c>
      <c r="P2341">
        <v>2</v>
      </c>
      <c r="Q2341">
        <v>2</v>
      </c>
      <c r="R2341">
        <v>0</v>
      </c>
      <c r="S2341">
        <v>0</v>
      </c>
      <c r="T2341">
        <v>0</v>
      </c>
      <c r="U2341" s="50">
        <v>46273.690324074072</v>
      </c>
      <c r="V2341" s="50">
        <v>46273.690324074072</v>
      </c>
      <c r="W2341" s="51">
        <v>46273</v>
      </c>
      <c r="X2341" t="s">
        <v>1747</v>
      </c>
      <c r="Y2341" t="s">
        <v>492</v>
      </c>
    </row>
    <row r="2342" spans="1:25" ht="15" customHeight="1" x14ac:dyDescent="0.35">
      <c r="A2342">
        <v>6</v>
      </c>
      <c r="B2342" s="50">
        <v>46273.729166666657</v>
      </c>
      <c r="C2342">
        <v>11708528</v>
      </c>
      <c r="D2342">
        <v>100006741100</v>
      </c>
      <c r="E2342" t="s">
        <v>1726</v>
      </c>
      <c r="F2342">
        <v>100</v>
      </c>
      <c r="G2342" t="s">
        <v>1745</v>
      </c>
      <c r="H2342" t="s">
        <v>1760</v>
      </c>
      <c r="I2342">
        <v>6032001</v>
      </c>
      <c r="J2342">
        <v>4</v>
      </c>
      <c r="K2342" t="s">
        <v>2283</v>
      </c>
      <c r="L2342" t="s">
        <v>2284</v>
      </c>
      <c r="N2342">
        <v>0</v>
      </c>
      <c r="O2342">
        <v>1</v>
      </c>
      <c r="P2342">
        <v>1</v>
      </c>
      <c r="Q2342">
        <v>1</v>
      </c>
      <c r="R2342">
        <v>0</v>
      </c>
      <c r="S2342">
        <v>0</v>
      </c>
      <c r="T2342">
        <v>0</v>
      </c>
      <c r="U2342" s="50">
        <v>46273.691006944442</v>
      </c>
      <c r="V2342" s="50">
        <v>46273.691006944442</v>
      </c>
      <c r="W2342" s="51">
        <v>46273</v>
      </c>
      <c r="X2342" t="s">
        <v>1747</v>
      </c>
      <c r="Y2342" t="s">
        <v>492</v>
      </c>
    </row>
    <row r="2343" spans="1:25" ht="15" customHeight="1" x14ac:dyDescent="0.35">
      <c r="A2343">
        <v>6</v>
      </c>
      <c r="B2343" s="50">
        <v>46273.729166666657</v>
      </c>
      <c r="C2343">
        <v>11708530</v>
      </c>
      <c r="D2343">
        <v>100006741102</v>
      </c>
      <c r="E2343" t="s">
        <v>1726</v>
      </c>
      <c r="F2343">
        <v>100</v>
      </c>
      <c r="G2343" t="s">
        <v>1745</v>
      </c>
      <c r="H2343" t="s">
        <v>1760</v>
      </c>
      <c r="I2343">
        <v>6032101</v>
      </c>
      <c r="J2343">
        <v>1</v>
      </c>
      <c r="K2343" t="s">
        <v>2285</v>
      </c>
      <c r="L2343" t="s">
        <v>2286</v>
      </c>
      <c r="N2343">
        <v>0</v>
      </c>
      <c r="O2343">
        <v>2</v>
      </c>
      <c r="P2343">
        <v>2</v>
      </c>
      <c r="Q2343">
        <v>2</v>
      </c>
      <c r="R2343">
        <v>0</v>
      </c>
      <c r="S2343">
        <v>0</v>
      </c>
      <c r="T2343">
        <v>0</v>
      </c>
      <c r="U2343" s="50">
        <v>46273.691018518519</v>
      </c>
      <c r="V2343" s="50">
        <v>46273.691018518519</v>
      </c>
      <c r="W2343" s="51">
        <v>46273</v>
      </c>
      <c r="X2343" t="s">
        <v>1747</v>
      </c>
      <c r="Y2343" t="s">
        <v>492</v>
      </c>
    </row>
    <row r="2344" spans="1:25" ht="15" customHeight="1" x14ac:dyDescent="0.35">
      <c r="A2344">
        <v>6</v>
      </c>
      <c r="B2344" s="50">
        <v>46273.729166666657</v>
      </c>
      <c r="C2344">
        <v>11708540</v>
      </c>
      <c r="D2344">
        <v>100006741104</v>
      </c>
      <c r="E2344" t="s">
        <v>1726</v>
      </c>
      <c r="F2344">
        <v>100</v>
      </c>
      <c r="G2344" t="s">
        <v>1745</v>
      </c>
      <c r="H2344" t="s">
        <v>1760</v>
      </c>
      <c r="I2344">
        <v>6032401</v>
      </c>
      <c r="J2344">
        <v>4</v>
      </c>
      <c r="K2344" t="s">
        <v>2287</v>
      </c>
      <c r="L2344" t="s">
        <v>2288</v>
      </c>
      <c r="N2344">
        <v>0</v>
      </c>
      <c r="O2344">
        <v>1</v>
      </c>
      <c r="P2344">
        <v>1</v>
      </c>
      <c r="Q2344">
        <v>1</v>
      </c>
      <c r="R2344">
        <v>0</v>
      </c>
      <c r="S2344">
        <v>0</v>
      </c>
      <c r="T2344">
        <v>0</v>
      </c>
      <c r="U2344" s="50">
        <v>46273.692407407398</v>
      </c>
      <c r="V2344" s="50">
        <v>46273.692407407398</v>
      </c>
      <c r="W2344" s="51">
        <v>46273</v>
      </c>
      <c r="X2344" t="s">
        <v>1747</v>
      </c>
      <c r="Y2344" t="s">
        <v>492</v>
      </c>
    </row>
    <row r="2345" spans="1:25" ht="15" customHeight="1" x14ac:dyDescent="0.35">
      <c r="A2345">
        <v>6</v>
      </c>
      <c r="B2345" s="50">
        <v>46273.729166666657</v>
      </c>
      <c r="C2345">
        <v>11708555</v>
      </c>
      <c r="D2345">
        <v>100006741108</v>
      </c>
      <c r="E2345" t="s">
        <v>1726</v>
      </c>
      <c r="F2345">
        <v>100</v>
      </c>
      <c r="G2345" t="s">
        <v>1745</v>
      </c>
      <c r="H2345" t="s">
        <v>1760</v>
      </c>
      <c r="I2345">
        <v>6032501</v>
      </c>
      <c r="J2345">
        <v>4</v>
      </c>
      <c r="K2345" t="s">
        <v>2289</v>
      </c>
      <c r="L2345" t="s">
        <v>2290</v>
      </c>
      <c r="N2345">
        <v>0</v>
      </c>
      <c r="O2345">
        <v>1</v>
      </c>
      <c r="P2345">
        <v>1</v>
      </c>
      <c r="Q2345">
        <v>1</v>
      </c>
      <c r="R2345">
        <v>0</v>
      </c>
      <c r="S2345">
        <v>0</v>
      </c>
      <c r="T2345">
        <v>0</v>
      </c>
      <c r="U2345" s="50">
        <v>46273.692407407398</v>
      </c>
      <c r="V2345" s="50">
        <v>46273.692407407398</v>
      </c>
      <c r="W2345" s="51">
        <v>46273</v>
      </c>
      <c r="X2345" t="s">
        <v>1747</v>
      </c>
      <c r="Y2345" t="s">
        <v>492</v>
      </c>
    </row>
    <row r="2346" spans="1:25" ht="15" customHeight="1" x14ac:dyDescent="0.35">
      <c r="A2346">
        <v>6</v>
      </c>
      <c r="B2346" s="50">
        <v>46273.729166666657</v>
      </c>
      <c r="C2346">
        <v>11708560</v>
      </c>
      <c r="D2346">
        <v>100006741111</v>
      </c>
      <c r="E2346" t="s">
        <v>1726</v>
      </c>
      <c r="F2346">
        <v>100</v>
      </c>
      <c r="G2346" t="s">
        <v>1745</v>
      </c>
      <c r="H2346" t="s">
        <v>1760</v>
      </c>
      <c r="I2346">
        <v>6032403</v>
      </c>
      <c r="J2346">
        <v>2</v>
      </c>
      <c r="K2346" t="s">
        <v>2293</v>
      </c>
      <c r="L2346" t="s">
        <v>2294</v>
      </c>
      <c r="N2346">
        <v>0</v>
      </c>
      <c r="O2346">
        <v>1</v>
      </c>
      <c r="P2346">
        <v>1</v>
      </c>
      <c r="Q2346">
        <v>1</v>
      </c>
      <c r="R2346">
        <v>0</v>
      </c>
      <c r="S2346">
        <v>0</v>
      </c>
      <c r="T2346">
        <v>0</v>
      </c>
      <c r="U2346" s="50">
        <v>46273.692418981482</v>
      </c>
      <c r="V2346" s="50">
        <v>46273.692418981482</v>
      </c>
      <c r="W2346" s="51">
        <v>46273</v>
      </c>
      <c r="X2346" t="s">
        <v>1747</v>
      </c>
      <c r="Y2346" t="s">
        <v>492</v>
      </c>
    </row>
    <row r="2347" spans="1:25" ht="15" customHeight="1" x14ac:dyDescent="0.35">
      <c r="A2347">
        <v>6</v>
      </c>
      <c r="B2347" s="50">
        <v>46273.729166666657</v>
      </c>
      <c r="C2347">
        <v>11708591</v>
      </c>
      <c r="D2347">
        <v>100006741129</v>
      </c>
      <c r="E2347" t="s">
        <v>1726</v>
      </c>
      <c r="F2347">
        <v>100</v>
      </c>
      <c r="G2347" t="s">
        <v>1745</v>
      </c>
      <c r="H2347" t="s">
        <v>1760</v>
      </c>
      <c r="I2347">
        <v>6033601</v>
      </c>
      <c r="J2347">
        <v>5</v>
      </c>
      <c r="K2347" t="s">
        <v>2295</v>
      </c>
      <c r="L2347" t="s">
        <v>2296</v>
      </c>
      <c r="N2347">
        <v>0</v>
      </c>
      <c r="O2347">
        <v>1</v>
      </c>
      <c r="P2347">
        <v>1</v>
      </c>
      <c r="Q2347">
        <v>1</v>
      </c>
      <c r="R2347">
        <v>0</v>
      </c>
      <c r="S2347">
        <v>0</v>
      </c>
      <c r="T2347">
        <v>0</v>
      </c>
      <c r="U2347" s="50">
        <v>46273.693090277768</v>
      </c>
      <c r="V2347" s="50">
        <v>46273.693090277768</v>
      </c>
      <c r="W2347" s="51">
        <v>46273</v>
      </c>
      <c r="X2347" t="s">
        <v>1747</v>
      </c>
      <c r="Y2347" t="s">
        <v>492</v>
      </c>
    </row>
    <row r="2348" spans="1:25" ht="15" customHeight="1" x14ac:dyDescent="0.35">
      <c r="A2348">
        <v>6</v>
      </c>
      <c r="B2348" s="50">
        <v>46273.729166666657</v>
      </c>
      <c r="C2348">
        <v>11708618</v>
      </c>
      <c r="D2348">
        <v>100006741143</v>
      </c>
      <c r="E2348" t="s">
        <v>1726</v>
      </c>
      <c r="F2348">
        <v>100</v>
      </c>
      <c r="G2348" t="s">
        <v>1745</v>
      </c>
      <c r="H2348" t="s">
        <v>1760</v>
      </c>
      <c r="I2348">
        <v>6025201</v>
      </c>
      <c r="J2348">
        <v>4</v>
      </c>
      <c r="K2348" t="s">
        <v>2299</v>
      </c>
      <c r="L2348" t="s">
        <v>2300</v>
      </c>
      <c r="N2348">
        <v>0</v>
      </c>
      <c r="O2348">
        <v>1</v>
      </c>
      <c r="P2348">
        <v>1</v>
      </c>
      <c r="Q2348">
        <v>1</v>
      </c>
      <c r="R2348">
        <v>0</v>
      </c>
      <c r="S2348">
        <v>0</v>
      </c>
      <c r="T2348">
        <v>0</v>
      </c>
      <c r="U2348" s="50">
        <v>46273.693784722222</v>
      </c>
      <c r="V2348" s="50">
        <v>46273.693784722222</v>
      </c>
      <c r="W2348" s="51">
        <v>46273</v>
      </c>
      <c r="X2348" t="s">
        <v>1747</v>
      </c>
      <c r="Y2348" t="s">
        <v>492</v>
      </c>
    </row>
    <row r="2349" spans="1:25" ht="15" customHeight="1" x14ac:dyDescent="0.35">
      <c r="A2349">
        <v>6</v>
      </c>
      <c r="B2349" s="50">
        <v>46273.729166666657</v>
      </c>
      <c r="C2349">
        <v>11708624</v>
      </c>
      <c r="D2349">
        <v>100006741147</v>
      </c>
      <c r="E2349" t="s">
        <v>1726</v>
      </c>
      <c r="F2349">
        <v>100</v>
      </c>
      <c r="G2349" t="s">
        <v>1745</v>
      </c>
      <c r="H2349" t="s">
        <v>1760</v>
      </c>
      <c r="I2349">
        <v>6034601</v>
      </c>
      <c r="J2349">
        <v>4</v>
      </c>
      <c r="K2349" t="s">
        <v>2301</v>
      </c>
      <c r="L2349" t="s">
        <v>2302</v>
      </c>
      <c r="N2349">
        <v>0</v>
      </c>
      <c r="O2349">
        <v>1</v>
      </c>
      <c r="P2349">
        <v>1</v>
      </c>
      <c r="Q2349">
        <v>1</v>
      </c>
      <c r="R2349">
        <v>0</v>
      </c>
      <c r="S2349">
        <v>0</v>
      </c>
      <c r="T2349">
        <v>0</v>
      </c>
      <c r="U2349" s="50">
        <v>46273.694490740738</v>
      </c>
      <c r="V2349" s="50">
        <v>46273.694490740738</v>
      </c>
      <c r="W2349" s="51">
        <v>46273</v>
      </c>
      <c r="X2349" t="s">
        <v>1747</v>
      </c>
      <c r="Y2349" t="s">
        <v>492</v>
      </c>
    </row>
    <row r="2350" spans="1:25" ht="15" customHeight="1" x14ac:dyDescent="0.35">
      <c r="A2350">
        <v>6</v>
      </c>
      <c r="B2350" s="50">
        <v>46273.729166666657</v>
      </c>
      <c r="C2350">
        <v>11708632</v>
      </c>
      <c r="D2350">
        <v>100006741156</v>
      </c>
      <c r="E2350" t="s">
        <v>1726</v>
      </c>
      <c r="F2350">
        <v>100</v>
      </c>
      <c r="G2350" t="s">
        <v>1745</v>
      </c>
      <c r="H2350" t="s">
        <v>1760</v>
      </c>
      <c r="I2350">
        <v>6035101</v>
      </c>
      <c r="J2350">
        <v>4</v>
      </c>
      <c r="K2350" t="s">
        <v>2303</v>
      </c>
      <c r="L2350" t="s">
        <v>2304</v>
      </c>
      <c r="N2350">
        <v>0</v>
      </c>
      <c r="O2350">
        <v>1</v>
      </c>
      <c r="P2350">
        <v>1</v>
      </c>
      <c r="Q2350">
        <v>1</v>
      </c>
      <c r="R2350">
        <v>0</v>
      </c>
      <c r="S2350">
        <v>0</v>
      </c>
      <c r="T2350">
        <v>0</v>
      </c>
      <c r="U2350" s="50">
        <v>46273.694513888891</v>
      </c>
      <c r="V2350" s="50">
        <v>46273.694513888891</v>
      </c>
      <c r="W2350" s="51">
        <v>46273</v>
      </c>
      <c r="X2350" t="s">
        <v>1747</v>
      </c>
      <c r="Y2350" t="s">
        <v>492</v>
      </c>
    </row>
    <row r="2351" spans="1:25" ht="15" customHeight="1" x14ac:dyDescent="0.35">
      <c r="A2351">
        <v>6</v>
      </c>
      <c r="B2351" s="50">
        <v>46273.729166666657</v>
      </c>
      <c r="C2351">
        <v>11708633</v>
      </c>
      <c r="D2351">
        <v>100006741157</v>
      </c>
      <c r="E2351" t="s">
        <v>1726</v>
      </c>
      <c r="F2351">
        <v>100</v>
      </c>
      <c r="G2351" t="s">
        <v>1745</v>
      </c>
      <c r="H2351" t="s">
        <v>1760</v>
      </c>
      <c r="I2351">
        <v>6035401</v>
      </c>
      <c r="J2351">
        <v>3</v>
      </c>
      <c r="K2351" t="s">
        <v>1803</v>
      </c>
      <c r="L2351" t="s">
        <v>1804</v>
      </c>
      <c r="N2351">
        <v>0</v>
      </c>
      <c r="O2351">
        <v>2</v>
      </c>
      <c r="P2351">
        <v>2</v>
      </c>
      <c r="Q2351">
        <v>2</v>
      </c>
      <c r="R2351">
        <v>0</v>
      </c>
      <c r="S2351">
        <v>0</v>
      </c>
      <c r="T2351">
        <v>0</v>
      </c>
      <c r="U2351" s="50">
        <v>46273.695173611108</v>
      </c>
      <c r="V2351" s="50">
        <v>46273.695173611108</v>
      </c>
      <c r="W2351" s="51">
        <v>46273</v>
      </c>
      <c r="X2351" t="s">
        <v>1747</v>
      </c>
      <c r="Y2351" t="s">
        <v>492</v>
      </c>
    </row>
    <row r="2352" spans="1:25" ht="15" customHeight="1" x14ac:dyDescent="0.35">
      <c r="A2352">
        <v>6</v>
      </c>
      <c r="B2352" s="50">
        <v>46273.729166666657</v>
      </c>
      <c r="C2352">
        <v>11708634</v>
      </c>
      <c r="D2352">
        <v>100006741157</v>
      </c>
      <c r="E2352" t="s">
        <v>1726</v>
      </c>
      <c r="F2352">
        <v>100</v>
      </c>
      <c r="G2352" t="s">
        <v>1745</v>
      </c>
      <c r="H2352" t="s">
        <v>1760</v>
      </c>
      <c r="I2352">
        <v>6035401</v>
      </c>
      <c r="J2352">
        <v>3</v>
      </c>
      <c r="K2352" t="s">
        <v>2305</v>
      </c>
      <c r="L2352" t="s">
        <v>2306</v>
      </c>
      <c r="N2352">
        <v>0</v>
      </c>
      <c r="O2352">
        <v>1</v>
      </c>
      <c r="P2352">
        <v>1</v>
      </c>
      <c r="Q2352">
        <v>1</v>
      </c>
      <c r="R2352">
        <v>0</v>
      </c>
      <c r="S2352">
        <v>0</v>
      </c>
      <c r="T2352">
        <v>0</v>
      </c>
      <c r="U2352" s="50">
        <v>46273.695173611108</v>
      </c>
      <c r="V2352" s="50">
        <v>46273.695173611108</v>
      </c>
      <c r="W2352" s="51">
        <v>46273</v>
      </c>
      <c r="X2352" t="s">
        <v>1747</v>
      </c>
      <c r="Y2352" t="s">
        <v>492</v>
      </c>
    </row>
    <row r="2353" spans="1:25" ht="15" customHeight="1" x14ac:dyDescent="0.35">
      <c r="A2353">
        <v>6</v>
      </c>
      <c r="B2353" s="50">
        <v>46273.729166666657</v>
      </c>
      <c r="C2353">
        <v>11708637</v>
      </c>
      <c r="D2353">
        <v>100006741159</v>
      </c>
      <c r="E2353" t="s">
        <v>1726</v>
      </c>
      <c r="F2353">
        <v>100</v>
      </c>
      <c r="G2353" t="s">
        <v>1745</v>
      </c>
      <c r="H2353" t="s">
        <v>1760</v>
      </c>
      <c r="I2353">
        <v>6035701</v>
      </c>
      <c r="J2353">
        <v>5</v>
      </c>
      <c r="K2353" t="s">
        <v>2307</v>
      </c>
      <c r="L2353" t="s">
        <v>2308</v>
      </c>
      <c r="N2353">
        <v>0</v>
      </c>
      <c r="O2353">
        <v>1</v>
      </c>
      <c r="P2353">
        <v>1</v>
      </c>
      <c r="Q2353">
        <v>1</v>
      </c>
      <c r="R2353">
        <v>0</v>
      </c>
      <c r="S2353">
        <v>0</v>
      </c>
      <c r="T2353">
        <v>0</v>
      </c>
      <c r="U2353" s="50">
        <v>46273.695185185177</v>
      </c>
      <c r="V2353" s="50">
        <v>46273.695185185177</v>
      </c>
      <c r="W2353" s="51">
        <v>46273</v>
      </c>
      <c r="X2353" t="s">
        <v>1747</v>
      </c>
      <c r="Y2353" t="s">
        <v>492</v>
      </c>
    </row>
    <row r="2354" spans="1:25" ht="15" customHeight="1" x14ac:dyDescent="0.35">
      <c r="A2354">
        <v>6</v>
      </c>
      <c r="B2354" s="50">
        <v>46273.729166666657</v>
      </c>
      <c r="C2354">
        <v>11708638</v>
      </c>
      <c r="D2354">
        <v>100006741159</v>
      </c>
      <c r="E2354" t="s">
        <v>1726</v>
      </c>
      <c r="F2354">
        <v>100</v>
      </c>
      <c r="G2354" t="s">
        <v>1745</v>
      </c>
      <c r="H2354" t="s">
        <v>1760</v>
      </c>
      <c r="I2354">
        <v>6035701</v>
      </c>
      <c r="J2354">
        <v>5</v>
      </c>
      <c r="K2354" t="s">
        <v>2309</v>
      </c>
      <c r="L2354" t="s">
        <v>2310</v>
      </c>
      <c r="N2354">
        <v>0</v>
      </c>
      <c r="O2354">
        <v>1</v>
      </c>
      <c r="P2354">
        <v>1</v>
      </c>
      <c r="Q2354">
        <v>1</v>
      </c>
      <c r="R2354">
        <v>0</v>
      </c>
      <c r="S2354">
        <v>0</v>
      </c>
      <c r="T2354">
        <v>0</v>
      </c>
      <c r="U2354" s="50">
        <v>46273.695185185177</v>
      </c>
      <c r="V2354" s="50">
        <v>46273.695185185177</v>
      </c>
      <c r="W2354" s="51">
        <v>46273</v>
      </c>
      <c r="X2354" t="s">
        <v>1747</v>
      </c>
      <c r="Y2354" t="s">
        <v>492</v>
      </c>
    </row>
    <row r="2355" spans="1:25" ht="15" customHeight="1" x14ac:dyDescent="0.35">
      <c r="A2355">
        <v>6</v>
      </c>
      <c r="B2355" s="50">
        <v>46273.729166666657</v>
      </c>
      <c r="C2355">
        <v>11708641</v>
      </c>
      <c r="D2355">
        <v>100006741161</v>
      </c>
      <c r="E2355" t="s">
        <v>1726</v>
      </c>
      <c r="F2355">
        <v>100</v>
      </c>
      <c r="G2355" t="s">
        <v>1745</v>
      </c>
      <c r="H2355" t="s">
        <v>1760</v>
      </c>
      <c r="I2355">
        <v>6035801</v>
      </c>
      <c r="J2355">
        <v>1</v>
      </c>
      <c r="K2355" t="s">
        <v>2313</v>
      </c>
      <c r="L2355" t="s">
        <v>2314</v>
      </c>
      <c r="M2355" t="s">
        <v>415</v>
      </c>
      <c r="N2355">
        <v>2</v>
      </c>
      <c r="O2355">
        <v>2</v>
      </c>
      <c r="P2355">
        <v>2</v>
      </c>
      <c r="Q2355">
        <v>2</v>
      </c>
      <c r="R2355">
        <v>0</v>
      </c>
      <c r="S2355">
        <v>0</v>
      </c>
      <c r="T2355">
        <v>0</v>
      </c>
      <c r="U2355" s="50">
        <v>46273.695196759261</v>
      </c>
      <c r="V2355" s="50">
        <v>46273.724988425929</v>
      </c>
      <c r="W2355" s="51">
        <v>46273</v>
      </c>
      <c r="X2355" t="s">
        <v>1747</v>
      </c>
      <c r="Y2355" t="s">
        <v>492</v>
      </c>
    </row>
    <row r="2356" spans="1:25" ht="15" customHeight="1" x14ac:dyDescent="0.35">
      <c r="A2356">
        <v>6</v>
      </c>
      <c r="B2356" s="50">
        <v>46273.729166666657</v>
      </c>
      <c r="C2356">
        <v>11708643</v>
      </c>
      <c r="D2356">
        <v>100006741163</v>
      </c>
      <c r="E2356" t="s">
        <v>1726</v>
      </c>
      <c r="F2356">
        <v>100</v>
      </c>
      <c r="G2356" t="s">
        <v>1745</v>
      </c>
      <c r="H2356" t="s">
        <v>1760</v>
      </c>
      <c r="I2356">
        <v>6031901</v>
      </c>
      <c r="J2356">
        <v>4</v>
      </c>
      <c r="K2356" t="s">
        <v>1885</v>
      </c>
      <c r="L2356" t="s">
        <v>1886</v>
      </c>
      <c r="N2356">
        <v>0</v>
      </c>
      <c r="O2356">
        <v>1</v>
      </c>
      <c r="P2356">
        <v>1</v>
      </c>
      <c r="Q2356">
        <v>1</v>
      </c>
      <c r="R2356">
        <v>0</v>
      </c>
      <c r="S2356">
        <v>0</v>
      </c>
      <c r="T2356">
        <v>0</v>
      </c>
      <c r="U2356" s="50">
        <v>46273.695879629631</v>
      </c>
      <c r="V2356" s="50">
        <v>46273.695879629631</v>
      </c>
      <c r="W2356" s="51">
        <v>46273</v>
      </c>
      <c r="X2356" t="s">
        <v>1747</v>
      </c>
      <c r="Y2356" t="s">
        <v>492</v>
      </c>
    </row>
    <row r="2357" spans="1:25" ht="15" customHeight="1" x14ac:dyDescent="0.35">
      <c r="A2357">
        <v>6</v>
      </c>
      <c r="B2357" s="50">
        <v>46273.729166666657</v>
      </c>
      <c r="C2357">
        <v>11708655</v>
      </c>
      <c r="D2357">
        <v>100006741167</v>
      </c>
      <c r="E2357" t="s">
        <v>1726</v>
      </c>
      <c r="F2357">
        <v>100</v>
      </c>
      <c r="G2357" t="s">
        <v>1745</v>
      </c>
      <c r="H2357" t="s">
        <v>1760</v>
      </c>
      <c r="I2357">
        <v>6031902</v>
      </c>
      <c r="J2357">
        <v>1</v>
      </c>
      <c r="K2357" t="s">
        <v>2315</v>
      </c>
      <c r="L2357" t="s">
        <v>2316</v>
      </c>
      <c r="N2357">
        <v>0</v>
      </c>
      <c r="O2357">
        <v>1</v>
      </c>
      <c r="P2357">
        <v>1</v>
      </c>
      <c r="Q2357">
        <v>1</v>
      </c>
      <c r="R2357">
        <v>0</v>
      </c>
      <c r="S2357">
        <v>0</v>
      </c>
      <c r="T2357">
        <v>0</v>
      </c>
      <c r="U2357" s="50">
        <v>46273.695879629631</v>
      </c>
      <c r="V2357" s="50">
        <v>46273.695879629631</v>
      </c>
      <c r="W2357" s="51">
        <v>46273</v>
      </c>
      <c r="X2357" t="s">
        <v>1747</v>
      </c>
      <c r="Y2357" t="s">
        <v>492</v>
      </c>
    </row>
    <row r="2358" spans="1:25" ht="15" customHeight="1" x14ac:dyDescent="0.35">
      <c r="A2358">
        <v>6</v>
      </c>
      <c r="B2358" s="50">
        <v>46273.729166666657</v>
      </c>
      <c r="C2358">
        <v>11708656</v>
      </c>
      <c r="D2358">
        <v>100006741167</v>
      </c>
      <c r="E2358" t="s">
        <v>1726</v>
      </c>
      <c r="F2358">
        <v>100</v>
      </c>
      <c r="G2358" t="s">
        <v>1745</v>
      </c>
      <c r="H2358" t="s">
        <v>1760</v>
      </c>
      <c r="I2358">
        <v>6031902</v>
      </c>
      <c r="J2358">
        <v>1</v>
      </c>
      <c r="K2358" t="s">
        <v>2101</v>
      </c>
      <c r="L2358" t="s">
        <v>2102</v>
      </c>
      <c r="N2358">
        <v>0</v>
      </c>
      <c r="O2358">
        <v>1</v>
      </c>
      <c r="P2358">
        <v>1</v>
      </c>
      <c r="Q2358">
        <v>1</v>
      </c>
      <c r="R2358">
        <v>0</v>
      </c>
      <c r="S2358">
        <v>0</v>
      </c>
      <c r="T2358">
        <v>0</v>
      </c>
      <c r="U2358" s="50">
        <v>46273.695879629631</v>
      </c>
      <c r="V2358" s="50">
        <v>46273.695879629631</v>
      </c>
      <c r="W2358" s="51">
        <v>46273</v>
      </c>
      <c r="X2358" t="s">
        <v>1747</v>
      </c>
      <c r="Y2358" t="s">
        <v>492</v>
      </c>
    </row>
    <row r="2359" spans="1:25" ht="15" customHeight="1" x14ac:dyDescent="0.35">
      <c r="A2359">
        <v>6</v>
      </c>
      <c r="B2359" s="50">
        <v>46273.729166666657</v>
      </c>
      <c r="C2359">
        <v>11708657</v>
      </c>
      <c r="D2359">
        <v>100006741167</v>
      </c>
      <c r="E2359" t="s">
        <v>1726</v>
      </c>
      <c r="F2359">
        <v>100</v>
      </c>
      <c r="G2359" t="s">
        <v>1745</v>
      </c>
      <c r="H2359" t="s">
        <v>1760</v>
      </c>
      <c r="I2359">
        <v>6031902</v>
      </c>
      <c r="J2359">
        <v>1</v>
      </c>
      <c r="K2359" t="s">
        <v>2225</v>
      </c>
      <c r="L2359" t="s">
        <v>2226</v>
      </c>
      <c r="N2359">
        <v>0</v>
      </c>
      <c r="O2359">
        <v>1</v>
      </c>
      <c r="P2359">
        <v>1</v>
      </c>
      <c r="Q2359">
        <v>1</v>
      </c>
      <c r="R2359">
        <v>0</v>
      </c>
      <c r="S2359">
        <v>0</v>
      </c>
      <c r="T2359">
        <v>0</v>
      </c>
      <c r="U2359" s="50">
        <v>46273.695879629631</v>
      </c>
      <c r="V2359" s="50">
        <v>46273.695879629631</v>
      </c>
      <c r="W2359" s="51">
        <v>46273</v>
      </c>
      <c r="X2359" t="s">
        <v>1747</v>
      </c>
      <c r="Y2359" t="s">
        <v>492</v>
      </c>
    </row>
    <row r="2360" spans="1:25" ht="15" customHeight="1" x14ac:dyDescent="0.35">
      <c r="A2360">
        <v>6</v>
      </c>
      <c r="B2360" s="50">
        <v>46273.729166666657</v>
      </c>
      <c r="C2360">
        <v>11708658</v>
      </c>
      <c r="D2360">
        <v>100006741167</v>
      </c>
      <c r="E2360" t="s">
        <v>1726</v>
      </c>
      <c r="F2360">
        <v>100</v>
      </c>
      <c r="G2360" t="s">
        <v>1745</v>
      </c>
      <c r="H2360" t="s">
        <v>1760</v>
      </c>
      <c r="I2360">
        <v>6031902</v>
      </c>
      <c r="J2360">
        <v>1</v>
      </c>
      <c r="K2360" t="s">
        <v>2317</v>
      </c>
      <c r="L2360" t="s">
        <v>2318</v>
      </c>
      <c r="N2360">
        <v>0</v>
      </c>
      <c r="O2360">
        <v>1</v>
      </c>
      <c r="P2360">
        <v>1</v>
      </c>
      <c r="Q2360">
        <v>1</v>
      </c>
      <c r="R2360">
        <v>0</v>
      </c>
      <c r="S2360">
        <v>0</v>
      </c>
      <c r="T2360">
        <v>0</v>
      </c>
      <c r="U2360" s="50">
        <v>46273.695879629631</v>
      </c>
      <c r="V2360" s="50">
        <v>46273.695879629631</v>
      </c>
      <c r="W2360" s="51">
        <v>46273</v>
      </c>
      <c r="X2360" t="s">
        <v>1747</v>
      </c>
      <c r="Y2360" t="s">
        <v>492</v>
      </c>
    </row>
    <row r="2361" spans="1:25" ht="15" customHeight="1" x14ac:dyDescent="0.35">
      <c r="A2361">
        <v>6</v>
      </c>
      <c r="B2361" s="50">
        <v>46273.729166666657</v>
      </c>
      <c r="C2361">
        <v>11708659</v>
      </c>
      <c r="D2361">
        <v>100006741167</v>
      </c>
      <c r="E2361" t="s">
        <v>1726</v>
      </c>
      <c r="F2361">
        <v>100</v>
      </c>
      <c r="G2361" t="s">
        <v>1745</v>
      </c>
      <c r="H2361" t="s">
        <v>1760</v>
      </c>
      <c r="I2361">
        <v>6031902</v>
      </c>
      <c r="J2361">
        <v>1</v>
      </c>
      <c r="K2361" t="s">
        <v>2319</v>
      </c>
      <c r="L2361" t="s">
        <v>2320</v>
      </c>
      <c r="N2361">
        <v>0</v>
      </c>
      <c r="O2361">
        <v>1</v>
      </c>
      <c r="P2361">
        <v>1</v>
      </c>
      <c r="Q2361">
        <v>1</v>
      </c>
      <c r="R2361">
        <v>0</v>
      </c>
      <c r="S2361">
        <v>0</v>
      </c>
      <c r="T2361">
        <v>0</v>
      </c>
      <c r="U2361" s="50">
        <v>46273.695879629631</v>
      </c>
      <c r="V2361" s="50">
        <v>46273.695879629631</v>
      </c>
      <c r="W2361" s="51">
        <v>46273</v>
      </c>
      <c r="X2361" t="s">
        <v>1747</v>
      </c>
      <c r="Y2361" t="s">
        <v>492</v>
      </c>
    </row>
    <row r="2362" spans="1:25" ht="15" customHeight="1" x14ac:dyDescent="0.35">
      <c r="A2362">
        <v>6</v>
      </c>
      <c r="B2362" s="50">
        <v>46273.729166666657</v>
      </c>
      <c r="C2362">
        <v>11708667</v>
      </c>
      <c r="D2362">
        <v>100006741172</v>
      </c>
      <c r="E2362" t="s">
        <v>1726</v>
      </c>
      <c r="F2362">
        <v>100</v>
      </c>
      <c r="G2362" t="s">
        <v>1745</v>
      </c>
      <c r="H2362" t="s">
        <v>1760</v>
      </c>
      <c r="I2362">
        <v>6031201</v>
      </c>
      <c r="J2362">
        <v>4</v>
      </c>
      <c r="K2362" t="s">
        <v>2321</v>
      </c>
      <c r="L2362" t="s">
        <v>2322</v>
      </c>
      <c r="N2362">
        <v>0</v>
      </c>
      <c r="O2362">
        <v>1</v>
      </c>
      <c r="P2362">
        <v>1</v>
      </c>
      <c r="Q2362">
        <v>1</v>
      </c>
      <c r="R2362">
        <v>0</v>
      </c>
      <c r="S2362">
        <v>0</v>
      </c>
      <c r="T2362">
        <v>0</v>
      </c>
      <c r="U2362" s="50">
        <v>46273.696574074071</v>
      </c>
      <c r="V2362" s="50">
        <v>46273.696574074071</v>
      </c>
      <c r="W2362" s="51">
        <v>46273</v>
      </c>
      <c r="X2362" t="s">
        <v>1747</v>
      </c>
      <c r="Y2362" t="s">
        <v>492</v>
      </c>
    </row>
    <row r="2363" spans="1:25" ht="15" customHeight="1" x14ac:dyDescent="0.35">
      <c r="A2363">
        <v>6</v>
      </c>
      <c r="B2363" s="50">
        <v>46273.729166666657</v>
      </c>
      <c r="C2363">
        <v>11708668</v>
      </c>
      <c r="D2363">
        <v>100006741172</v>
      </c>
      <c r="E2363" t="s">
        <v>1726</v>
      </c>
      <c r="F2363">
        <v>100</v>
      </c>
      <c r="G2363" t="s">
        <v>1745</v>
      </c>
      <c r="H2363" t="s">
        <v>1760</v>
      </c>
      <c r="I2363">
        <v>6031201</v>
      </c>
      <c r="J2363">
        <v>4</v>
      </c>
      <c r="K2363" t="s">
        <v>1885</v>
      </c>
      <c r="L2363" t="s">
        <v>1886</v>
      </c>
      <c r="N2363">
        <v>0</v>
      </c>
      <c r="O2363">
        <v>1</v>
      </c>
      <c r="P2363">
        <v>1</v>
      </c>
      <c r="Q2363">
        <v>1</v>
      </c>
      <c r="R2363">
        <v>0</v>
      </c>
      <c r="S2363">
        <v>0</v>
      </c>
      <c r="T2363">
        <v>0</v>
      </c>
      <c r="U2363" s="50">
        <v>46273.696574074071</v>
      </c>
      <c r="V2363" s="50">
        <v>46273.696574074071</v>
      </c>
      <c r="W2363" s="51">
        <v>46273</v>
      </c>
      <c r="X2363" t="s">
        <v>1747</v>
      </c>
      <c r="Y2363" t="s">
        <v>492</v>
      </c>
    </row>
    <row r="2364" spans="1:25" ht="15" customHeight="1" x14ac:dyDescent="0.35">
      <c r="A2364">
        <v>6</v>
      </c>
      <c r="B2364" s="50">
        <v>46273.729166666657</v>
      </c>
      <c r="C2364">
        <v>11708669</v>
      </c>
      <c r="D2364">
        <v>100006741172</v>
      </c>
      <c r="E2364" t="s">
        <v>1726</v>
      </c>
      <c r="F2364">
        <v>100</v>
      </c>
      <c r="G2364" t="s">
        <v>1745</v>
      </c>
      <c r="H2364" t="s">
        <v>1760</v>
      </c>
      <c r="I2364">
        <v>6031201</v>
      </c>
      <c r="J2364">
        <v>4</v>
      </c>
      <c r="K2364" t="s">
        <v>2283</v>
      </c>
      <c r="L2364" t="s">
        <v>2284</v>
      </c>
      <c r="N2364">
        <v>0</v>
      </c>
      <c r="O2364">
        <v>1</v>
      </c>
      <c r="P2364">
        <v>1</v>
      </c>
      <c r="Q2364">
        <v>1</v>
      </c>
      <c r="R2364">
        <v>0</v>
      </c>
      <c r="S2364">
        <v>0</v>
      </c>
      <c r="T2364">
        <v>0</v>
      </c>
      <c r="U2364" s="50">
        <v>46273.696574074071</v>
      </c>
      <c r="V2364" s="50">
        <v>46273.696574074071</v>
      </c>
      <c r="W2364" s="51">
        <v>46273</v>
      </c>
      <c r="X2364" t="s">
        <v>1747</v>
      </c>
      <c r="Y2364" t="s">
        <v>492</v>
      </c>
    </row>
    <row r="2365" spans="1:25" ht="15" customHeight="1" x14ac:dyDescent="0.35">
      <c r="A2365">
        <v>6</v>
      </c>
      <c r="B2365" s="50">
        <v>46273.729166666657</v>
      </c>
      <c r="C2365">
        <v>11708670</v>
      </c>
      <c r="D2365">
        <v>100006741172</v>
      </c>
      <c r="E2365" t="s">
        <v>1726</v>
      </c>
      <c r="F2365">
        <v>100</v>
      </c>
      <c r="G2365" t="s">
        <v>1745</v>
      </c>
      <c r="H2365" t="s">
        <v>1760</v>
      </c>
      <c r="I2365">
        <v>6031201</v>
      </c>
      <c r="J2365">
        <v>4</v>
      </c>
      <c r="K2365" t="s">
        <v>1911</v>
      </c>
      <c r="L2365" t="s">
        <v>1912</v>
      </c>
      <c r="N2365">
        <v>0</v>
      </c>
      <c r="O2365">
        <v>1</v>
      </c>
      <c r="P2365">
        <v>1</v>
      </c>
      <c r="Q2365">
        <v>1</v>
      </c>
      <c r="R2365">
        <v>0</v>
      </c>
      <c r="S2365">
        <v>0</v>
      </c>
      <c r="T2365">
        <v>0</v>
      </c>
      <c r="U2365" s="50">
        <v>46273.696574074071</v>
      </c>
      <c r="V2365" s="50">
        <v>46273.696574074071</v>
      </c>
      <c r="W2365" s="51">
        <v>46273</v>
      </c>
      <c r="X2365" t="s">
        <v>1747</v>
      </c>
      <c r="Y2365" t="s">
        <v>492</v>
      </c>
    </row>
    <row r="2366" spans="1:25" ht="15" customHeight="1" x14ac:dyDescent="0.35">
      <c r="A2366">
        <v>6</v>
      </c>
      <c r="B2366" s="50">
        <v>46273.729166666657</v>
      </c>
      <c r="C2366">
        <v>11708671</v>
      </c>
      <c r="D2366">
        <v>100006741172</v>
      </c>
      <c r="E2366" t="s">
        <v>1726</v>
      </c>
      <c r="F2366">
        <v>100</v>
      </c>
      <c r="G2366" t="s">
        <v>1745</v>
      </c>
      <c r="H2366" t="s">
        <v>1760</v>
      </c>
      <c r="I2366">
        <v>6031201</v>
      </c>
      <c r="J2366">
        <v>4</v>
      </c>
      <c r="K2366" t="s">
        <v>1825</v>
      </c>
      <c r="L2366" t="s">
        <v>1826</v>
      </c>
      <c r="N2366">
        <v>0</v>
      </c>
      <c r="O2366">
        <v>1</v>
      </c>
      <c r="P2366">
        <v>1</v>
      </c>
      <c r="Q2366">
        <v>1</v>
      </c>
      <c r="R2366">
        <v>0</v>
      </c>
      <c r="S2366">
        <v>0</v>
      </c>
      <c r="T2366">
        <v>0</v>
      </c>
      <c r="U2366" s="50">
        <v>46273.696574074071</v>
      </c>
      <c r="V2366" s="50">
        <v>46273.696574074071</v>
      </c>
      <c r="W2366" s="51">
        <v>46273</v>
      </c>
      <c r="X2366" t="s">
        <v>1747</v>
      </c>
      <c r="Y2366" t="s">
        <v>492</v>
      </c>
    </row>
    <row r="2367" spans="1:25" ht="15" customHeight="1" x14ac:dyDescent="0.35">
      <c r="A2367">
        <v>6</v>
      </c>
      <c r="B2367" s="50">
        <v>46273.729166666657</v>
      </c>
      <c r="C2367">
        <v>11708672</v>
      </c>
      <c r="D2367">
        <v>100006741172</v>
      </c>
      <c r="E2367" t="s">
        <v>1726</v>
      </c>
      <c r="F2367">
        <v>100</v>
      </c>
      <c r="G2367" t="s">
        <v>1745</v>
      </c>
      <c r="H2367" t="s">
        <v>1760</v>
      </c>
      <c r="I2367">
        <v>6031201</v>
      </c>
      <c r="J2367">
        <v>4</v>
      </c>
      <c r="K2367" t="s">
        <v>2323</v>
      </c>
      <c r="L2367" t="s">
        <v>2324</v>
      </c>
      <c r="N2367">
        <v>0</v>
      </c>
      <c r="O2367">
        <v>1</v>
      </c>
      <c r="P2367">
        <v>1</v>
      </c>
      <c r="Q2367">
        <v>1</v>
      </c>
      <c r="R2367">
        <v>0</v>
      </c>
      <c r="S2367">
        <v>0</v>
      </c>
      <c r="T2367">
        <v>0</v>
      </c>
      <c r="U2367" s="50">
        <v>46273.696574074071</v>
      </c>
      <c r="V2367" s="50">
        <v>46273.696574074071</v>
      </c>
      <c r="W2367" s="51">
        <v>46273</v>
      </c>
      <c r="X2367" t="s">
        <v>1747</v>
      </c>
      <c r="Y2367" t="s">
        <v>492</v>
      </c>
    </row>
    <row r="2368" spans="1:25" ht="15" customHeight="1" x14ac:dyDescent="0.35">
      <c r="A2368">
        <v>6</v>
      </c>
      <c r="B2368" s="50">
        <v>46273.729166666657</v>
      </c>
      <c r="C2368">
        <v>11708673</v>
      </c>
      <c r="D2368">
        <v>100006741172</v>
      </c>
      <c r="E2368" t="s">
        <v>1726</v>
      </c>
      <c r="F2368">
        <v>100</v>
      </c>
      <c r="G2368" t="s">
        <v>1745</v>
      </c>
      <c r="H2368" t="s">
        <v>1760</v>
      </c>
      <c r="I2368">
        <v>6031201</v>
      </c>
      <c r="J2368">
        <v>4</v>
      </c>
      <c r="K2368" t="s">
        <v>2325</v>
      </c>
      <c r="L2368" t="s">
        <v>2326</v>
      </c>
      <c r="N2368">
        <v>0</v>
      </c>
      <c r="O2368">
        <v>1</v>
      </c>
      <c r="P2368">
        <v>1</v>
      </c>
      <c r="Q2368">
        <v>1</v>
      </c>
      <c r="R2368">
        <v>0</v>
      </c>
      <c r="S2368">
        <v>0</v>
      </c>
      <c r="T2368">
        <v>0</v>
      </c>
      <c r="U2368" s="50">
        <v>46273.696574074071</v>
      </c>
      <c r="V2368" s="50">
        <v>46273.696574074071</v>
      </c>
      <c r="W2368" s="51">
        <v>46273</v>
      </c>
      <c r="X2368" t="s">
        <v>1747</v>
      </c>
      <c r="Y2368" t="s">
        <v>492</v>
      </c>
    </row>
    <row r="2369" spans="1:25" ht="15" customHeight="1" x14ac:dyDescent="0.35">
      <c r="A2369">
        <v>6</v>
      </c>
      <c r="B2369" s="50">
        <v>46273.729166666657</v>
      </c>
      <c r="C2369">
        <v>11708674</v>
      </c>
      <c r="D2369">
        <v>100006741173</v>
      </c>
      <c r="E2369" t="s">
        <v>1726</v>
      </c>
      <c r="F2369">
        <v>100</v>
      </c>
      <c r="G2369" t="s">
        <v>1745</v>
      </c>
      <c r="H2369" t="s">
        <v>1760</v>
      </c>
      <c r="I2369">
        <v>6031202</v>
      </c>
      <c r="J2369">
        <v>5</v>
      </c>
      <c r="K2369" t="s">
        <v>2327</v>
      </c>
      <c r="L2369" t="s">
        <v>2328</v>
      </c>
      <c r="N2369">
        <v>0</v>
      </c>
      <c r="O2369">
        <v>1</v>
      </c>
      <c r="P2369">
        <v>1</v>
      </c>
      <c r="Q2369">
        <v>1</v>
      </c>
      <c r="R2369">
        <v>0</v>
      </c>
      <c r="S2369">
        <v>0</v>
      </c>
      <c r="T2369">
        <v>0</v>
      </c>
      <c r="U2369" s="50">
        <v>46273.696574074071</v>
      </c>
      <c r="V2369" s="50">
        <v>46273.696574074071</v>
      </c>
      <c r="W2369" s="51">
        <v>46273</v>
      </c>
      <c r="X2369" t="s">
        <v>1747</v>
      </c>
      <c r="Y2369" t="s">
        <v>492</v>
      </c>
    </row>
    <row r="2370" spans="1:25" ht="15" customHeight="1" x14ac:dyDescent="0.35">
      <c r="A2370">
        <v>6</v>
      </c>
      <c r="B2370" s="50">
        <v>46273.729166666657</v>
      </c>
      <c r="C2370">
        <v>11708702</v>
      </c>
      <c r="D2370">
        <v>100006741176</v>
      </c>
      <c r="E2370" t="s">
        <v>1726</v>
      </c>
      <c r="F2370">
        <v>100</v>
      </c>
      <c r="G2370" t="s">
        <v>1745</v>
      </c>
      <c r="H2370" t="s">
        <v>1760</v>
      </c>
      <c r="I2370">
        <v>6035001</v>
      </c>
      <c r="J2370">
        <v>4</v>
      </c>
      <c r="K2370" t="s">
        <v>2329</v>
      </c>
      <c r="L2370" t="s">
        <v>2330</v>
      </c>
      <c r="N2370">
        <v>0</v>
      </c>
      <c r="O2370">
        <v>1</v>
      </c>
      <c r="P2370">
        <v>1</v>
      </c>
      <c r="Q2370">
        <v>1</v>
      </c>
      <c r="R2370">
        <v>0</v>
      </c>
      <c r="S2370">
        <v>0</v>
      </c>
      <c r="T2370">
        <v>0</v>
      </c>
      <c r="U2370" s="50">
        <v>46273.696574074071</v>
      </c>
      <c r="V2370" s="50">
        <v>46273.696574074071</v>
      </c>
      <c r="W2370" s="51">
        <v>46273</v>
      </c>
      <c r="X2370" t="s">
        <v>1747</v>
      </c>
      <c r="Y2370" t="s">
        <v>492</v>
      </c>
    </row>
    <row r="2371" spans="1:25" ht="15" customHeight="1" x14ac:dyDescent="0.35">
      <c r="A2371">
        <v>6</v>
      </c>
      <c r="B2371" s="50">
        <v>46273.729166666657</v>
      </c>
      <c r="C2371">
        <v>11708703</v>
      </c>
      <c r="D2371">
        <v>100006741177</v>
      </c>
      <c r="E2371" t="s">
        <v>1726</v>
      </c>
      <c r="F2371">
        <v>100</v>
      </c>
      <c r="G2371" t="s">
        <v>1745</v>
      </c>
      <c r="H2371" t="s">
        <v>1760</v>
      </c>
      <c r="I2371">
        <v>6034801</v>
      </c>
      <c r="J2371">
        <v>4</v>
      </c>
      <c r="K2371" t="s">
        <v>2331</v>
      </c>
      <c r="L2371" t="s">
        <v>2332</v>
      </c>
      <c r="N2371">
        <v>0</v>
      </c>
      <c r="O2371">
        <v>1</v>
      </c>
      <c r="P2371">
        <v>1</v>
      </c>
      <c r="Q2371">
        <v>1</v>
      </c>
      <c r="R2371">
        <v>0</v>
      </c>
      <c r="S2371">
        <v>0</v>
      </c>
      <c r="T2371">
        <v>0</v>
      </c>
      <c r="U2371" s="50">
        <v>46273.696585648147</v>
      </c>
      <c r="V2371" s="50">
        <v>46273.696585648147</v>
      </c>
      <c r="W2371" s="51">
        <v>46273</v>
      </c>
      <c r="X2371" t="s">
        <v>1747</v>
      </c>
      <c r="Y2371" t="s">
        <v>492</v>
      </c>
    </row>
    <row r="2372" spans="1:25" ht="15" customHeight="1" x14ac:dyDescent="0.35">
      <c r="A2372">
        <v>6</v>
      </c>
      <c r="B2372" s="50">
        <v>46273.729166666657</v>
      </c>
      <c r="C2372">
        <v>11708704</v>
      </c>
      <c r="D2372">
        <v>100006741177</v>
      </c>
      <c r="E2372" t="s">
        <v>1726</v>
      </c>
      <c r="F2372">
        <v>100</v>
      </c>
      <c r="G2372" t="s">
        <v>1745</v>
      </c>
      <c r="H2372" t="s">
        <v>1760</v>
      </c>
      <c r="I2372">
        <v>6034801</v>
      </c>
      <c r="J2372">
        <v>4</v>
      </c>
      <c r="K2372" t="s">
        <v>2333</v>
      </c>
      <c r="L2372" t="s">
        <v>2334</v>
      </c>
      <c r="N2372">
        <v>0</v>
      </c>
      <c r="O2372">
        <v>2</v>
      </c>
      <c r="P2372">
        <v>2</v>
      </c>
      <c r="Q2372">
        <v>2</v>
      </c>
      <c r="R2372">
        <v>0</v>
      </c>
      <c r="S2372">
        <v>0</v>
      </c>
      <c r="T2372">
        <v>0</v>
      </c>
      <c r="U2372" s="50">
        <v>46273.696585648147</v>
      </c>
      <c r="V2372" s="50">
        <v>46273.696585648147</v>
      </c>
      <c r="W2372" s="51">
        <v>46273</v>
      </c>
      <c r="X2372" t="s">
        <v>1747</v>
      </c>
      <c r="Y2372" t="s">
        <v>492</v>
      </c>
    </row>
    <row r="2373" spans="1:25" ht="15" customHeight="1" x14ac:dyDescent="0.35">
      <c r="A2373">
        <v>6</v>
      </c>
      <c r="B2373" s="50">
        <v>46273.729166666657</v>
      </c>
      <c r="C2373">
        <v>11708705</v>
      </c>
      <c r="D2373">
        <v>100006741177</v>
      </c>
      <c r="E2373" t="s">
        <v>1726</v>
      </c>
      <c r="F2373">
        <v>100</v>
      </c>
      <c r="G2373" t="s">
        <v>1745</v>
      </c>
      <c r="H2373" t="s">
        <v>1760</v>
      </c>
      <c r="I2373">
        <v>6034801</v>
      </c>
      <c r="J2373">
        <v>4</v>
      </c>
      <c r="K2373" t="s">
        <v>2335</v>
      </c>
      <c r="L2373" t="s">
        <v>2336</v>
      </c>
      <c r="N2373">
        <v>0</v>
      </c>
      <c r="O2373">
        <v>2</v>
      </c>
      <c r="P2373">
        <v>2</v>
      </c>
      <c r="Q2373">
        <v>2</v>
      </c>
      <c r="R2373">
        <v>0</v>
      </c>
      <c r="S2373">
        <v>0</v>
      </c>
      <c r="T2373">
        <v>0</v>
      </c>
      <c r="U2373" s="50">
        <v>46273.696585648147</v>
      </c>
      <c r="V2373" s="50">
        <v>46273.696585648147</v>
      </c>
      <c r="W2373" s="51">
        <v>46273</v>
      </c>
      <c r="X2373" t="s">
        <v>1747</v>
      </c>
      <c r="Y2373" t="s">
        <v>492</v>
      </c>
    </row>
    <row r="2374" spans="1:25" ht="15" customHeight="1" x14ac:dyDescent="0.35">
      <c r="A2374">
        <v>6</v>
      </c>
      <c r="B2374" s="50">
        <v>46273.729166666657</v>
      </c>
      <c r="C2374">
        <v>11708706</v>
      </c>
      <c r="D2374">
        <v>100006741177</v>
      </c>
      <c r="E2374" t="s">
        <v>1726</v>
      </c>
      <c r="F2374">
        <v>100</v>
      </c>
      <c r="G2374" t="s">
        <v>1745</v>
      </c>
      <c r="H2374" t="s">
        <v>1760</v>
      </c>
      <c r="I2374">
        <v>6034801</v>
      </c>
      <c r="J2374">
        <v>4</v>
      </c>
      <c r="K2374" t="s">
        <v>2287</v>
      </c>
      <c r="L2374" t="s">
        <v>2288</v>
      </c>
      <c r="N2374">
        <v>0</v>
      </c>
      <c r="O2374">
        <v>1</v>
      </c>
      <c r="P2374">
        <v>1</v>
      </c>
      <c r="Q2374">
        <v>1</v>
      </c>
      <c r="R2374">
        <v>0</v>
      </c>
      <c r="S2374">
        <v>0</v>
      </c>
      <c r="T2374">
        <v>0</v>
      </c>
      <c r="U2374" s="50">
        <v>46273.696585648147</v>
      </c>
      <c r="V2374" s="50">
        <v>46273.696585648147</v>
      </c>
      <c r="W2374" s="51">
        <v>46273</v>
      </c>
      <c r="X2374" t="s">
        <v>1747</v>
      </c>
      <c r="Y2374" t="s">
        <v>492</v>
      </c>
    </row>
    <row r="2375" spans="1:25" ht="15" customHeight="1" x14ac:dyDescent="0.35">
      <c r="A2375">
        <v>6</v>
      </c>
      <c r="B2375" s="50">
        <v>46273.729166666657</v>
      </c>
      <c r="C2375">
        <v>11708707</v>
      </c>
      <c r="D2375">
        <v>100006741177</v>
      </c>
      <c r="E2375" t="s">
        <v>1726</v>
      </c>
      <c r="F2375">
        <v>100</v>
      </c>
      <c r="G2375" t="s">
        <v>1745</v>
      </c>
      <c r="H2375" t="s">
        <v>1760</v>
      </c>
      <c r="I2375">
        <v>6034801</v>
      </c>
      <c r="J2375">
        <v>4</v>
      </c>
      <c r="K2375" t="s">
        <v>1925</v>
      </c>
      <c r="L2375" t="s">
        <v>1926</v>
      </c>
      <c r="N2375">
        <v>0</v>
      </c>
      <c r="O2375">
        <v>1</v>
      </c>
      <c r="P2375">
        <v>1</v>
      </c>
      <c r="Q2375">
        <v>1</v>
      </c>
      <c r="R2375">
        <v>0</v>
      </c>
      <c r="S2375">
        <v>0</v>
      </c>
      <c r="T2375">
        <v>0</v>
      </c>
      <c r="U2375" s="50">
        <v>46273.696585648147</v>
      </c>
      <c r="V2375" s="50">
        <v>46273.696585648147</v>
      </c>
      <c r="W2375" s="51">
        <v>46273</v>
      </c>
      <c r="X2375" t="s">
        <v>1747</v>
      </c>
      <c r="Y2375" t="s">
        <v>492</v>
      </c>
    </row>
    <row r="2376" spans="1:25" ht="15" customHeight="1" x14ac:dyDescent="0.35">
      <c r="A2376">
        <v>6</v>
      </c>
      <c r="B2376" s="50">
        <v>46273.729166666657</v>
      </c>
      <c r="C2376">
        <v>11708708</v>
      </c>
      <c r="D2376">
        <v>100006741177</v>
      </c>
      <c r="E2376" t="s">
        <v>1726</v>
      </c>
      <c r="F2376">
        <v>100</v>
      </c>
      <c r="G2376" t="s">
        <v>1745</v>
      </c>
      <c r="H2376" t="s">
        <v>1760</v>
      </c>
      <c r="I2376">
        <v>6034801</v>
      </c>
      <c r="J2376">
        <v>4</v>
      </c>
      <c r="K2376" t="s">
        <v>1911</v>
      </c>
      <c r="L2376" t="s">
        <v>1912</v>
      </c>
      <c r="N2376">
        <v>0</v>
      </c>
      <c r="O2376">
        <v>1</v>
      </c>
      <c r="P2376">
        <v>1</v>
      </c>
      <c r="Q2376">
        <v>1</v>
      </c>
      <c r="R2376">
        <v>0</v>
      </c>
      <c r="S2376">
        <v>0</v>
      </c>
      <c r="T2376">
        <v>0</v>
      </c>
      <c r="U2376" s="50">
        <v>46273.696585648147</v>
      </c>
      <c r="V2376" s="50">
        <v>46273.696585648147</v>
      </c>
      <c r="W2376" s="51">
        <v>46273</v>
      </c>
      <c r="X2376" t="s">
        <v>1747</v>
      </c>
      <c r="Y2376" t="s">
        <v>492</v>
      </c>
    </row>
    <row r="2377" spans="1:25" ht="15" customHeight="1" x14ac:dyDescent="0.35">
      <c r="A2377">
        <v>6</v>
      </c>
      <c r="B2377" s="50">
        <v>46273.729166666657</v>
      </c>
      <c r="C2377">
        <v>11708709</v>
      </c>
      <c r="D2377">
        <v>100006741177</v>
      </c>
      <c r="E2377" t="s">
        <v>1726</v>
      </c>
      <c r="F2377">
        <v>100</v>
      </c>
      <c r="G2377" t="s">
        <v>1745</v>
      </c>
      <c r="H2377" t="s">
        <v>1760</v>
      </c>
      <c r="I2377">
        <v>6034801</v>
      </c>
      <c r="J2377">
        <v>4</v>
      </c>
      <c r="K2377" t="s">
        <v>2337</v>
      </c>
      <c r="L2377" t="s">
        <v>2338</v>
      </c>
      <c r="N2377">
        <v>0</v>
      </c>
      <c r="O2377">
        <v>1</v>
      </c>
      <c r="P2377">
        <v>1</v>
      </c>
      <c r="Q2377">
        <v>1</v>
      </c>
      <c r="R2377">
        <v>0</v>
      </c>
      <c r="S2377">
        <v>0</v>
      </c>
      <c r="T2377">
        <v>0</v>
      </c>
      <c r="U2377" s="50">
        <v>46273.696585648147</v>
      </c>
      <c r="V2377" s="50">
        <v>46273.696585648147</v>
      </c>
      <c r="W2377" s="51">
        <v>46273</v>
      </c>
      <c r="X2377" t="s">
        <v>1747</v>
      </c>
      <c r="Y2377" t="s">
        <v>492</v>
      </c>
    </row>
    <row r="2378" spans="1:25" ht="15" customHeight="1" x14ac:dyDescent="0.35">
      <c r="A2378">
        <v>6</v>
      </c>
      <c r="B2378" s="50">
        <v>46273.729166666657</v>
      </c>
      <c r="C2378">
        <v>11708725</v>
      </c>
      <c r="D2378">
        <v>100006741179</v>
      </c>
      <c r="E2378" t="s">
        <v>1726</v>
      </c>
      <c r="F2378">
        <v>100</v>
      </c>
      <c r="G2378" t="s">
        <v>1745</v>
      </c>
      <c r="H2378" t="s">
        <v>1760</v>
      </c>
      <c r="I2378">
        <v>6031203</v>
      </c>
      <c r="J2378">
        <v>1</v>
      </c>
      <c r="K2378" t="s">
        <v>2255</v>
      </c>
      <c r="L2378" t="s">
        <v>2256</v>
      </c>
      <c r="N2378">
        <v>0</v>
      </c>
      <c r="O2378">
        <v>1</v>
      </c>
      <c r="P2378">
        <v>1</v>
      </c>
      <c r="Q2378">
        <v>1</v>
      </c>
      <c r="R2378">
        <v>0</v>
      </c>
      <c r="S2378">
        <v>0</v>
      </c>
      <c r="T2378">
        <v>0</v>
      </c>
      <c r="U2378" s="50">
        <v>46273.696585648147</v>
      </c>
      <c r="V2378" s="50">
        <v>46273.696585648147</v>
      </c>
      <c r="W2378" s="51">
        <v>46273</v>
      </c>
      <c r="X2378" t="s">
        <v>1747</v>
      </c>
      <c r="Y2378" t="s">
        <v>492</v>
      </c>
    </row>
    <row r="2379" spans="1:25" ht="15" customHeight="1" x14ac:dyDescent="0.35">
      <c r="A2379">
        <v>6</v>
      </c>
      <c r="B2379" s="50">
        <v>46273.729166666657</v>
      </c>
      <c r="C2379">
        <v>11708726</v>
      </c>
      <c r="D2379">
        <v>100006741179</v>
      </c>
      <c r="E2379" t="s">
        <v>1726</v>
      </c>
      <c r="F2379">
        <v>100</v>
      </c>
      <c r="G2379" t="s">
        <v>1745</v>
      </c>
      <c r="H2379" t="s">
        <v>1760</v>
      </c>
      <c r="I2379">
        <v>6031203</v>
      </c>
      <c r="J2379">
        <v>1</v>
      </c>
      <c r="K2379" t="s">
        <v>2339</v>
      </c>
      <c r="L2379" t="s">
        <v>2340</v>
      </c>
      <c r="N2379">
        <v>0</v>
      </c>
      <c r="O2379">
        <v>1</v>
      </c>
      <c r="P2379">
        <v>1</v>
      </c>
      <c r="Q2379">
        <v>1</v>
      </c>
      <c r="R2379">
        <v>0</v>
      </c>
      <c r="S2379">
        <v>0</v>
      </c>
      <c r="T2379">
        <v>0</v>
      </c>
      <c r="U2379" s="50">
        <v>46273.696585648147</v>
      </c>
      <c r="V2379" s="50">
        <v>46273.696585648147</v>
      </c>
      <c r="W2379" s="51">
        <v>46273</v>
      </c>
      <c r="X2379" t="s">
        <v>1747</v>
      </c>
      <c r="Y2379" t="s">
        <v>492</v>
      </c>
    </row>
    <row r="2380" spans="1:25" ht="15" customHeight="1" x14ac:dyDescent="0.35">
      <c r="A2380">
        <v>6</v>
      </c>
      <c r="B2380" s="50">
        <v>46273.729166666657</v>
      </c>
      <c r="C2380">
        <v>11708727</v>
      </c>
      <c r="D2380">
        <v>100006741179</v>
      </c>
      <c r="E2380" t="s">
        <v>1726</v>
      </c>
      <c r="F2380">
        <v>100</v>
      </c>
      <c r="G2380" t="s">
        <v>1745</v>
      </c>
      <c r="H2380" t="s">
        <v>1760</v>
      </c>
      <c r="I2380">
        <v>6031203</v>
      </c>
      <c r="J2380">
        <v>1</v>
      </c>
      <c r="K2380" t="s">
        <v>2079</v>
      </c>
      <c r="L2380" t="s">
        <v>2080</v>
      </c>
      <c r="N2380">
        <v>0</v>
      </c>
      <c r="O2380">
        <v>1</v>
      </c>
      <c r="P2380">
        <v>1</v>
      </c>
      <c r="Q2380">
        <v>1</v>
      </c>
      <c r="R2380">
        <v>0</v>
      </c>
      <c r="S2380">
        <v>0</v>
      </c>
      <c r="T2380">
        <v>0</v>
      </c>
      <c r="U2380" s="50">
        <v>46273.696585648147</v>
      </c>
      <c r="V2380" s="50">
        <v>46273.696585648147</v>
      </c>
      <c r="W2380" s="51">
        <v>46273</v>
      </c>
      <c r="X2380" t="s">
        <v>1747</v>
      </c>
      <c r="Y2380" t="s">
        <v>492</v>
      </c>
    </row>
    <row r="2381" spans="1:25" ht="15" customHeight="1" x14ac:dyDescent="0.35">
      <c r="A2381">
        <v>6</v>
      </c>
      <c r="B2381" s="50">
        <v>46273.729166666657</v>
      </c>
      <c r="C2381">
        <v>11708728</v>
      </c>
      <c r="D2381">
        <v>100006741179</v>
      </c>
      <c r="E2381" t="s">
        <v>1726</v>
      </c>
      <c r="F2381">
        <v>100</v>
      </c>
      <c r="G2381" t="s">
        <v>1745</v>
      </c>
      <c r="H2381" t="s">
        <v>1760</v>
      </c>
      <c r="I2381">
        <v>6031203</v>
      </c>
      <c r="J2381">
        <v>1</v>
      </c>
      <c r="K2381" t="s">
        <v>2035</v>
      </c>
      <c r="L2381" t="s">
        <v>2036</v>
      </c>
      <c r="N2381">
        <v>0</v>
      </c>
      <c r="O2381">
        <v>1</v>
      </c>
      <c r="P2381">
        <v>1</v>
      </c>
      <c r="Q2381">
        <v>1</v>
      </c>
      <c r="R2381">
        <v>0</v>
      </c>
      <c r="S2381">
        <v>0</v>
      </c>
      <c r="T2381">
        <v>0</v>
      </c>
      <c r="U2381" s="50">
        <v>46273.696585648147</v>
      </c>
      <c r="V2381" s="50">
        <v>46273.696585648147</v>
      </c>
      <c r="W2381" s="51">
        <v>46273</v>
      </c>
      <c r="X2381" t="s">
        <v>1747</v>
      </c>
      <c r="Y2381" t="s">
        <v>492</v>
      </c>
    </row>
    <row r="2382" spans="1:25" ht="15" customHeight="1" x14ac:dyDescent="0.35">
      <c r="A2382">
        <v>6</v>
      </c>
      <c r="B2382" s="50">
        <v>46273.729166666657</v>
      </c>
      <c r="C2382">
        <v>11708729</v>
      </c>
      <c r="D2382">
        <v>100006741179</v>
      </c>
      <c r="E2382" t="s">
        <v>1726</v>
      </c>
      <c r="F2382">
        <v>100</v>
      </c>
      <c r="G2382" t="s">
        <v>1745</v>
      </c>
      <c r="H2382" t="s">
        <v>1760</v>
      </c>
      <c r="I2382">
        <v>6031203</v>
      </c>
      <c r="J2382">
        <v>1</v>
      </c>
      <c r="K2382" t="s">
        <v>2059</v>
      </c>
      <c r="L2382" t="s">
        <v>2060</v>
      </c>
      <c r="N2382">
        <v>0</v>
      </c>
      <c r="O2382">
        <v>1</v>
      </c>
      <c r="P2382">
        <v>1</v>
      </c>
      <c r="Q2382">
        <v>1</v>
      </c>
      <c r="R2382">
        <v>0</v>
      </c>
      <c r="S2382">
        <v>0</v>
      </c>
      <c r="T2382">
        <v>0</v>
      </c>
      <c r="U2382" s="50">
        <v>46273.696585648147</v>
      </c>
      <c r="V2382" s="50">
        <v>46273.696585648147</v>
      </c>
      <c r="W2382" s="51">
        <v>46273</v>
      </c>
      <c r="X2382" t="s">
        <v>1747</v>
      </c>
      <c r="Y2382" t="s">
        <v>492</v>
      </c>
    </row>
    <row r="2383" spans="1:25" ht="15" customHeight="1" x14ac:dyDescent="0.35">
      <c r="A2383">
        <v>6</v>
      </c>
      <c r="B2383" s="50">
        <v>46273.729166666657</v>
      </c>
      <c r="C2383">
        <v>11708730</v>
      </c>
      <c r="D2383">
        <v>100006741179</v>
      </c>
      <c r="E2383" t="s">
        <v>1726</v>
      </c>
      <c r="F2383">
        <v>100</v>
      </c>
      <c r="G2383" t="s">
        <v>1745</v>
      </c>
      <c r="H2383" t="s">
        <v>1760</v>
      </c>
      <c r="I2383">
        <v>6031203</v>
      </c>
      <c r="J2383">
        <v>1</v>
      </c>
      <c r="K2383" t="s">
        <v>2129</v>
      </c>
      <c r="L2383" t="s">
        <v>2130</v>
      </c>
      <c r="N2383">
        <v>0</v>
      </c>
      <c r="O2383">
        <v>1</v>
      </c>
      <c r="P2383">
        <v>1</v>
      </c>
      <c r="Q2383">
        <v>1</v>
      </c>
      <c r="R2383">
        <v>0</v>
      </c>
      <c r="S2383">
        <v>0</v>
      </c>
      <c r="T2383">
        <v>0</v>
      </c>
      <c r="U2383" s="50">
        <v>46273.696585648147</v>
      </c>
      <c r="V2383" s="50">
        <v>46273.696585648147</v>
      </c>
      <c r="W2383" s="51">
        <v>46273</v>
      </c>
      <c r="X2383" t="s">
        <v>1747</v>
      </c>
      <c r="Y2383" t="s">
        <v>492</v>
      </c>
    </row>
    <row r="2384" spans="1:25" ht="15" customHeight="1" x14ac:dyDescent="0.35">
      <c r="A2384">
        <v>6</v>
      </c>
      <c r="B2384" s="50">
        <v>46273.729166666657</v>
      </c>
      <c r="C2384">
        <v>11708731</v>
      </c>
      <c r="D2384">
        <v>100006741179</v>
      </c>
      <c r="E2384" t="s">
        <v>1726</v>
      </c>
      <c r="F2384">
        <v>100</v>
      </c>
      <c r="G2384" t="s">
        <v>1745</v>
      </c>
      <c r="H2384" t="s">
        <v>1760</v>
      </c>
      <c r="I2384">
        <v>6031203</v>
      </c>
      <c r="J2384">
        <v>1</v>
      </c>
      <c r="K2384" t="s">
        <v>2285</v>
      </c>
      <c r="L2384" t="s">
        <v>2286</v>
      </c>
      <c r="N2384">
        <v>0</v>
      </c>
      <c r="O2384">
        <v>1</v>
      </c>
      <c r="P2384">
        <v>1</v>
      </c>
      <c r="Q2384">
        <v>1</v>
      </c>
      <c r="R2384">
        <v>0</v>
      </c>
      <c r="S2384">
        <v>0</v>
      </c>
      <c r="T2384">
        <v>0</v>
      </c>
      <c r="U2384" s="50">
        <v>46273.696585648147</v>
      </c>
      <c r="V2384" s="50">
        <v>46273.696585648147</v>
      </c>
      <c r="W2384" s="51">
        <v>46273</v>
      </c>
      <c r="X2384" t="s">
        <v>1747</v>
      </c>
      <c r="Y2384" t="s">
        <v>492</v>
      </c>
    </row>
    <row r="2385" spans="1:25" ht="15" customHeight="1" x14ac:dyDescent="0.35">
      <c r="A2385">
        <v>6</v>
      </c>
      <c r="B2385" s="50">
        <v>46273.729166666657</v>
      </c>
      <c r="C2385">
        <v>11708732</v>
      </c>
      <c r="D2385">
        <v>100006741179</v>
      </c>
      <c r="E2385" t="s">
        <v>1726</v>
      </c>
      <c r="F2385">
        <v>100</v>
      </c>
      <c r="G2385" t="s">
        <v>1745</v>
      </c>
      <c r="H2385" t="s">
        <v>1760</v>
      </c>
      <c r="I2385">
        <v>6031203</v>
      </c>
      <c r="J2385">
        <v>1</v>
      </c>
      <c r="K2385" t="s">
        <v>2171</v>
      </c>
      <c r="L2385" t="s">
        <v>2172</v>
      </c>
      <c r="N2385">
        <v>0</v>
      </c>
      <c r="O2385">
        <v>3</v>
      </c>
      <c r="P2385">
        <v>3</v>
      </c>
      <c r="Q2385">
        <v>3</v>
      </c>
      <c r="R2385">
        <v>0</v>
      </c>
      <c r="S2385">
        <v>0</v>
      </c>
      <c r="T2385">
        <v>0</v>
      </c>
      <c r="U2385" s="50">
        <v>46273.696585648147</v>
      </c>
      <c r="V2385" s="50">
        <v>46273.696585648147</v>
      </c>
      <c r="W2385" s="51">
        <v>46273</v>
      </c>
      <c r="X2385" t="s">
        <v>1747</v>
      </c>
      <c r="Y2385" t="s">
        <v>492</v>
      </c>
    </row>
    <row r="2386" spans="1:25" ht="15" customHeight="1" x14ac:dyDescent="0.35">
      <c r="A2386">
        <v>6</v>
      </c>
      <c r="B2386" s="50">
        <v>46273.729166666657</v>
      </c>
      <c r="C2386">
        <v>11708733</v>
      </c>
      <c r="D2386">
        <v>100006741180</v>
      </c>
      <c r="E2386" t="s">
        <v>1726</v>
      </c>
      <c r="F2386">
        <v>100</v>
      </c>
      <c r="G2386" t="s">
        <v>1745</v>
      </c>
      <c r="H2386" t="s">
        <v>1760</v>
      </c>
      <c r="I2386">
        <v>6034802</v>
      </c>
      <c r="J2386">
        <v>1</v>
      </c>
      <c r="K2386" t="s">
        <v>1999</v>
      </c>
      <c r="L2386" t="s">
        <v>2000</v>
      </c>
      <c r="N2386">
        <v>0</v>
      </c>
      <c r="O2386">
        <v>2</v>
      </c>
      <c r="P2386">
        <v>2</v>
      </c>
      <c r="Q2386">
        <v>2</v>
      </c>
      <c r="R2386">
        <v>0</v>
      </c>
      <c r="S2386">
        <v>0</v>
      </c>
      <c r="T2386">
        <v>0</v>
      </c>
      <c r="U2386" s="50">
        <v>46273.696597222217</v>
      </c>
      <c r="V2386" s="50">
        <v>46273.696597222217</v>
      </c>
      <c r="W2386" s="51">
        <v>46273</v>
      </c>
      <c r="X2386" t="s">
        <v>1747</v>
      </c>
      <c r="Y2386" t="s">
        <v>492</v>
      </c>
    </row>
    <row r="2387" spans="1:25" ht="15" customHeight="1" x14ac:dyDescent="0.35">
      <c r="A2387">
        <v>6</v>
      </c>
      <c r="B2387" s="50">
        <v>46273.729166666657</v>
      </c>
      <c r="C2387">
        <v>11708734</v>
      </c>
      <c r="D2387">
        <v>100006741180</v>
      </c>
      <c r="E2387" t="s">
        <v>1726</v>
      </c>
      <c r="F2387">
        <v>100</v>
      </c>
      <c r="G2387" t="s">
        <v>1745</v>
      </c>
      <c r="H2387" t="s">
        <v>1760</v>
      </c>
      <c r="I2387">
        <v>6034802</v>
      </c>
      <c r="J2387">
        <v>1</v>
      </c>
      <c r="K2387" t="s">
        <v>2341</v>
      </c>
      <c r="L2387" t="s">
        <v>2342</v>
      </c>
      <c r="N2387">
        <v>0</v>
      </c>
      <c r="O2387">
        <v>1</v>
      </c>
      <c r="P2387">
        <v>1</v>
      </c>
      <c r="Q2387">
        <v>1</v>
      </c>
      <c r="R2387">
        <v>0</v>
      </c>
      <c r="S2387">
        <v>0</v>
      </c>
      <c r="T2387">
        <v>0</v>
      </c>
      <c r="U2387" s="50">
        <v>46273.696597222217</v>
      </c>
      <c r="V2387" s="50">
        <v>46273.696597222217</v>
      </c>
      <c r="W2387" s="51">
        <v>46273</v>
      </c>
      <c r="X2387" t="s">
        <v>1747</v>
      </c>
      <c r="Y2387" t="s">
        <v>492</v>
      </c>
    </row>
    <row r="2388" spans="1:25" ht="15" customHeight="1" x14ac:dyDescent="0.35">
      <c r="A2388">
        <v>6</v>
      </c>
      <c r="B2388" s="50">
        <v>46273.729166666657</v>
      </c>
      <c r="C2388">
        <v>11708735</v>
      </c>
      <c r="D2388">
        <v>100006741180</v>
      </c>
      <c r="E2388" t="s">
        <v>1726</v>
      </c>
      <c r="F2388">
        <v>100</v>
      </c>
      <c r="G2388" t="s">
        <v>1745</v>
      </c>
      <c r="H2388" t="s">
        <v>1760</v>
      </c>
      <c r="I2388">
        <v>6034802</v>
      </c>
      <c r="J2388">
        <v>1</v>
      </c>
      <c r="K2388" t="s">
        <v>2343</v>
      </c>
      <c r="L2388" t="s">
        <v>2344</v>
      </c>
      <c r="N2388">
        <v>0</v>
      </c>
      <c r="O2388">
        <v>1</v>
      </c>
      <c r="P2388">
        <v>1</v>
      </c>
      <c r="Q2388">
        <v>1</v>
      </c>
      <c r="R2388">
        <v>0</v>
      </c>
      <c r="S2388">
        <v>0</v>
      </c>
      <c r="T2388">
        <v>0</v>
      </c>
      <c r="U2388" s="50">
        <v>46273.696597222217</v>
      </c>
      <c r="V2388" s="50">
        <v>46273.696597222217</v>
      </c>
      <c r="W2388" s="51">
        <v>46273</v>
      </c>
      <c r="X2388" t="s">
        <v>1747</v>
      </c>
      <c r="Y2388" t="s">
        <v>492</v>
      </c>
    </row>
    <row r="2389" spans="1:25" ht="15" customHeight="1" x14ac:dyDescent="0.35">
      <c r="A2389">
        <v>6</v>
      </c>
      <c r="B2389" s="50">
        <v>46273.729166666657</v>
      </c>
      <c r="C2389">
        <v>11708736</v>
      </c>
      <c r="D2389">
        <v>100006741180</v>
      </c>
      <c r="E2389" t="s">
        <v>1726</v>
      </c>
      <c r="F2389">
        <v>100</v>
      </c>
      <c r="G2389" t="s">
        <v>1745</v>
      </c>
      <c r="H2389" t="s">
        <v>1760</v>
      </c>
      <c r="I2389">
        <v>6034802</v>
      </c>
      <c r="J2389">
        <v>1</v>
      </c>
      <c r="K2389" t="s">
        <v>1979</v>
      </c>
      <c r="L2389" t="s">
        <v>1980</v>
      </c>
      <c r="N2389">
        <v>0</v>
      </c>
      <c r="O2389">
        <v>1</v>
      </c>
      <c r="P2389">
        <v>1</v>
      </c>
      <c r="Q2389">
        <v>1</v>
      </c>
      <c r="R2389">
        <v>0</v>
      </c>
      <c r="S2389">
        <v>0</v>
      </c>
      <c r="T2389">
        <v>0</v>
      </c>
      <c r="U2389" s="50">
        <v>46273.696597222217</v>
      </c>
      <c r="V2389" s="50">
        <v>46273.696597222217</v>
      </c>
      <c r="W2389" s="51">
        <v>46273</v>
      </c>
      <c r="X2389" t="s">
        <v>1747</v>
      </c>
      <c r="Y2389" t="s">
        <v>492</v>
      </c>
    </row>
    <row r="2390" spans="1:25" ht="15" customHeight="1" x14ac:dyDescent="0.35">
      <c r="A2390">
        <v>6</v>
      </c>
      <c r="B2390" s="50">
        <v>46273.729166666657</v>
      </c>
      <c r="C2390">
        <v>11708737</v>
      </c>
      <c r="D2390">
        <v>100006741180</v>
      </c>
      <c r="E2390" t="s">
        <v>1726</v>
      </c>
      <c r="F2390">
        <v>100</v>
      </c>
      <c r="G2390" t="s">
        <v>1745</v>
      </c>
      <c r="H2390" t="s">
        <v>1760</v>
      </c>
      <c r="I2390">
        <v>6034802</v>
      </c>
      <c r="J2390">
        <v>1</v>
      </c>
      <c r="K2390" t="s">
        <v>2345</v>
      </c>
      <c r="L2390" t="s">
        <v>2346</v>
      </c>
      <c r="N2390">
        <v>0</v>
      </c>
      <c r="O2390">
        <v>9</v>
      </c>
      <c r="P2390">
        <v>9</v>
      </c>
      <c r="Q2390">
        <v>9</v>
      </c>
      <c r="R2390">
        <v>0</v>
      </c>
      <c r="S2390">
        <v>0</v>
      </c>
      <c r="T2390">
        <v>0</v>
      </c>
      <c r="U2390" s="50">
        <v>46273.696597222217</v>
      </c>
      <c r="V2390" s="50">
        <v>46273.696597222217</v>
      </c>
      <c r="W2390" s="51">
        <v>46273</v>
      </c>
      <c r="X2390" t="s">
        <v>1747</v>
      </c>
      <c r="Y2390" t="s">
        <v>492</v>
      </c>
    </row>
    <row r="2391" spans="1:25" ht="15" customHeight="1" x14ac:dyDescent="0.35">
      <c r="A2391">
        <v>6</v>
      </c>
      <c r="B2391" s="50">
        <v>46273.729166666657</v>
      </c>
      <c r="C2391">
        <v>11708768</v>
      </c>
      <c r="D2391">
        <v>100006741188</v>
      </c>
      <c r="E2391" t="s">
        <v>1726</v>
      </c>
      <c r="F2391">
        <v>100</v>
      </c>
      <c r="G2391" t="s">
        <v>1745</v>
      </c>
      <c r="H2391" t="s">
        <v>1760</v>
      </c>
      <c r="I2391">
        <v>6033801</v>
      </c>
      <c r="J2391">
        <v>4</v>
      </c>
      <c r="K2391" t="s">
        <v>2347</v>
      </c>
      <c r="L2391" t="s">
        <v>2348</v>
      </c>
      <c r="N2391">
        <v>0</v>
      </c>
      <c r="O2391">
        <v>1</v>
      </c>
      <c r="P2391">
        <v>1</v>
      </c>
      <c r="Q2391">
        <v>1</v>
      </c>
      <c r="R2391">
        <v>0</v>
      </c>
      <c r="S2391">
        <v>0</v>
      </c>
      <c r="T2391">
        <v>0</v>
      </c>
      <c r="U2391" s="50">
        <v>46273.696608796286</v>
      </c>
      <c r="V2391" s="50">
        <v>46273.696608796286</v>
      </c>
      <c r="W2391" s="51">
        <v>46273</v>
      </c>
      <c r="X2391" t="s">
        <v>1747</v>
      </c>
      <c r="Y2391" t="s">
        <v>492</v>
      </c>
    </row>
    <row r="2392" spans="1:25" ht="15" customHeight="1" x14ac:dyDescent="0.35">
      <c r="A2392">
        <v>6</v>
      </c>
      <c r="B2392" s="50">
        <v>46273.729166666657</v>
      </c>
      <c r="C2392">
        <v>11708769</v>
      </c>
      <c r="D2392">
        <v>100006741188</v>
      </c>
      <c r="E2392" t="s">
        <v>1726</v>
      </c>
      <c r="F2392">
        <v>100</v>
      </c>
      <c r="G2392" t="s">
        <v>1745</v>
      </c>
      <c r="H2392" t="s">
        <v>1760</v>
      </c>
      <c r="I2392">
        <v>6033801</v>
      </c>
      <c r="J2392">
        <v>4</v>
      </c>
      <c r="K2392" t="s">
        <v>2349</v>
      </c>
      <c r="L2392" t="s">
        <v>2350</v>
      </c>
      <c r="N2392">
        <v>0</v>
      </c>
      <c r="O2392">
        <v>1</v>
      </c>
      <c r="P2392">
        <v>1</v>
      </c>
      <c r="Q2392">
        <v>1</v>
      </c>
      <c r="R2392">
        <v>0</v>
      </c>
      <c r="S2392">
        <v>0</v>
      </c>
      <c r="T2392">
        <v>0</v>
      </c>
      <c r="U2392" s="50">
        <v>46273.696608796286</v>
      </c>
      <c r="V2392" s="50">
        <v>46273.696608796286</v>
      </c>
      <c r="W2392" s="51">
        <v>46273</v>
      </c>
      <c r="X2392" t="s">
        <v>1747</v>
      </c>
      <c r="Y2392" t="s">
        <v>492</v>
      </c>
    </row>
    <row r="2393" spans="1:25" ht="15" customHeight="1" x14ac:dyDescent="0.35">
      <c r="A2393">
        <v>6</v>
      </c>
      <c r="B2393" s="50">
        <v>46273.729166666657</v>
      </c>
      <c r="C2393">
        <v>11708770</v>
      </c>
      <c r="D2393">
        <v>100006741188</v>
      </c>
      <c r="E2393" t="s">
        <v>1726</v>
      </c>
      <c r="F2393">
        <v>100</v>
      </c>
      <c r="G2393" t="s">
        <v>1745</v>
      </c>
      <c r="H2393" t="s">
        <v>1760</v>
      </c>
      <c r="I2393">
        <v>6033801</v>
      </c>
      <c r="J2393">
        <v>4</v>
      </c>
      <c r="K2393" t="s">
        <v>2337</v>
      </c>
      <c r="L2393" t="s">
        <v>2338</v>
      </c>
      <c r="N2393">
        <v>0</v>
      </c>
      <c r="O2393">
        <v>2</v>
      </c>
      <c r="P2393">
        <v>2</v>
      </c>
      <c r="Q2393">
        <v>2</v>
      </c>
      <c r="R2393">
        <v>0</v>
      </c>
      <c r="S2393">
        <v>0</v>
      </c>
      <c r="T2393">
        <v>0</v>
      </c>
      <c r="U2393" s="50">
        <v>46273.696608796286</v>
      </c>
      <c r="V2393" s="50">
        <v>46273.696608796286</v>
      </c>
      <c r="W2393" s="51">
        <v>46273</v>
      </c>
      <c r="X2393" t="s">
        <v>1747</v>
      </c>
      <c r="Y2393" t="s">
        <v>492</v>
      </c>
    </row>
    <row r="2394" spans="1:25" ht="15" customHeight="1" x14ac:dyDescent="0.35">
      <c r="A2394">
        <v>6</v>
      </c>
      <c r="B2394" s="50">
        <v>46273.729166666657</v>
      </c>
      <c r="C2394">
        <v>11708771</v>
      </c>
      <c r="D2394">
        <v>100006741188</v>
      </c>
      <c r="E2394" t="s">
        <v>1726</v>
      </c>
      <c r="F2394">
        <v>100</v>
      </c>
      <c r="G2394" t="s">
        <v>1745</v>
      </c>
      <c r="H2394" t="s">
        <v>1760</v>
      </c>
      <c r="I2394">
        <v>6033801</v>
      </c>
      <c r="J2394">
        <v>4</v>
      </c>
      <c r="K2394" t="s">
        <v>1909</v>
      </c>
      <c r="L2394" t="s">
        <v>1910</v>
      </c>
      <c r="N2394">
        <v>0</v>
      </c>
      <c r="O2394">
        <v>1</v>
      </c>
      <c r="P2394">
        <v>1</v>
      </c>
      <c r="Q2394">
        <v>1</v>
      </c>
      <c r="R2394">
        <v>0</v>
      </c>
      <c r="S2394">
        <v>0</v>
      </c>
      <c r="T2394">
        <v>0</v>
      </c>
      <c r="U2394" s="50">
        <v>46273.696608796286</v>
      </c>
      <c r="V2394" s="50">
        <v>46273.696608796286</v>
      </c>
      <c r="W2394" s="51">
        <v>46273</v>
      </c>
      <c r="X2394" t="s">
        <v>1747</v>
      </c>
      <c r="Y2394" t="s">
        <v>492</v>
      </c>
    </row>
    <row r="2395" spans="1:25" ht="15" customHeight="1" x14ac:dyDescent="0.35">
      <c r="A2395">
        <v>6</v>
      </c>
      <c r="B2395" s="50">
        <v>46273.729166666657</v>
      </c>
      <c r="C2395">
        <v>11708772</v>
      </c>
      <c r="D2395">
        <v>100006741188</v>
      </c>
      <c r="E2395" t="s">
        <v>1726</v>
      </c>
      <c r="F2395">
        <v>100</v>
      </c>
      <c r="G2395" t="s">
        <v>1745</v>
      </c>
      <c r="H2395" t="s">
        <v>1760</v>
      </c>
      <c r="I2395">
        <v>6033801</v>
      </c>
      <c r="J2395">
        <v>4</v>
      </c>
      <c r="K2395" t="s">
        <v>2351</v>
      </c>
      <c r="L2395" t="s">
        <v>2352</v>
      </c>
      <c r="N2395">
        <v>0</v>
      </c>
      <c r="O2395">
        <v>1</v>
      </c>
      <c r="P2395">
        <v>1</v>
      </c>
      <c r="Q2395">
        <v>1</v>
      </c>
      <c r="R2395">
        <v>0</v>
      </c>
      <c r="S2395">
        <v>0</v>
      </c>
      <c r="T2395">
        <v>0</v>
      </c>
      <c r="U2395" s="50">
        <v>46273.696608796286</v>
      </c>
      <c r="V2395" s="50">
        <v>46273.696608796286</v>
      </c>
      <c r="W2395" s="51">
        <v>46273</v>
      </c>
      <c r="X2395" t="s">
        <v>1747</v>
      </c>
      <c r="Y2395" t="s">
        <v>492</v>
      </c>
    </row>
    <row r="2396" spans="1:25" ht="15" customHeight="1" x14ac:dyDescent="0.35">
      <c r="A2396">
        <v>6</v>
      </c>
      <c r="B2396" s="50">
        <v>46273.729166666657</v>
      </c>
      <c r="C2396">
        <v>11708773</v>
      </c>
      <c r="D2396">
        <v>100006741189</v>
      </c>
      <c r="E2396" t="s">
        <v>1726</v>
      </c>
      <c r="F2396">
        <v>100</v>
      </c>
      <c r="G2396" t="s">
        <v>1745</v>
      </c>
      <c r="H2396" t="s">
        <v>1760</v>
      </c>
      <c r="I2396">
        <v>6036801</v>
      </c>
      <c r="J2396">
        <v>3</v>
      </c>
      <c r="K2396" t="s">
        <v>2353</v>
      </c>
      <c r="L2396" t="s">
        <v>2354</v>
      </c>
      <c r="N2396">
        <v>0</v>
      </c>
      <c r="O2396">
        <v>1</v>
      </c>
      <c r="P2396">
        <v>1</v>
      </c>
      <c r="Q2396">
        <v>1</v>
      </c>
      <c r="R2396">
        <v>0</v>
      </c>
      <c r="S2396">
        <v>0</v>
      </c>
      <c r="T2396">
        <v>0</v>
      </c>
      <c r="U2396" s="50">
        <v>46273.696608796286</v>
      </c>
      <c r="V2396" s="50">
        <v>46273.696608796286</v>
      </c>
      <c r="W2396" s="51">
        <v>46273</v>
      </c>
      <c r="X2396" t="s">
        <v>1747</v>
      </c>
      <c r="Y2396" t="s">
        <v>492</v>
      </c>
    </row>
    <row r="2397" spans="1:25" ht="15" customHeight="1" x14ac:dyDescent="0.35">
      <c r="A2397">
        <v>6</v>
      </c>
      <c r="B2397" s="50">
        <v>46273.729166666657</v>
      </c>
      <c r="C2397">
        <v>11708801</v>
      </c>
      <c r="D2397">
        <v>100006741195</v>
      </c>
      <c r="E2397" t="s">
        <v>1726</v>
      </c>
      <c r="F2397">
        <v>100</v>
      </c>
      <c r="G2397" t="s">
        <v>1745</v>
      </c>
      <c r="H2397" t="s">
        <v>1760</v>
      </c>
      <c r="I2397">
        <v>6033802</v>
      </c>
      <c r="J2397">
        <v>1</v>
      </c>
      <c r="K2397" t="s">
        <v>2355</v>
      </c>
      <c r="L2397" t="s">
        <v>2356</v>
      </c>
      <c r="N2397">
        <v>0</v>
      </c>
      <c r="O2397">
        <v>3</v>
      </c>
      <c r="P2397">
        <v>3</v>
      </c>
      <c r="Q2397">
        <v>3</v>
      </c>
      <c r="R2397">
        <v>0</v>
      </c>
      <c r="S2397">
        <v>0</v>
      </c>
      <c r="T2397">
        <v>0</v>
      </c>
      <c r="U2397" s="50">
        <v>46273.697268518517</v>
      </c>
      <c r="V2397" s="50">
        <v>46273.697268518517</v>
      </c>
      <c r="W2397" s="51">
        <v>46273</v>
      </c>
      <c r="X2397" t="s">
        <v>1747</v>
      </c>
      <c r="Y2397" t="s">
        <v>492</v>
      </c>
    </row>
    <row r="2398" spans="1:25" ht="15" customHeight="1" x14ac:dyDescent="0.35">
      <c r="A2398">
        <v>6</v>
      </c>
      <c r="B2398" s="50">
        <v>46273.729166666657</v>
      </c>
      <c r="C2398">
        <v>11708802</v>
      </c>
      <c r="D2398">
        <v>100006741195</v>
      </c>
      <c r="E2398" t="s">
        <v>1726</v>
      </c>
      <c r="F2398">
        <v>100</v>
      </c>
      <c r="G2398" t="s">
        <v>1745</v>
      </c>
      <c r="H2398" t="s">
        <v>1760</v>
      </c>
      <c r="I2398">
        <v>6033802</v>
      </c>
      <c r="J2398">
        <v>1</v>
      </c>
      <c r="K2398" t="s">
        <v>2075</v>
      </c>
      <c r="L2398" t="s">
        <v>2076</v>
      </c>
      <c r="N2398">
        <v>0</v>
      </c>
      <c r="O2398">
        <v>3</v>
      </c>
      <c r="P2398">
        <v>3</v>
      </c>
      <c r="Q2398">
        <v>3</v>
      </c>
      <c r="R2398">
        <v>0</v>
      </c>
      <c r="S2398">
        <v>0</v>
      </c>
      <c r="T2398">
        <v>0</v>
      </c>
      <c r="U2398" s="50">
        <v>46273.697268518517</v>
      </c>
      <c r="V2398" s="50">
        <v>46273.697268518517</v>
      </c>
      <c r="W2398" s="51">
        <v>46273</v>
      </c>
      <c r="X2398" t="s">
        <v>1747</v>
      </c>
      <c r="Y2398" t="s">
        <v>492</v>
      </c>
    </row>
    <row r="2399" spans="1:25" ht="15" customHeight="1" x14ac:dyDescent="0.35">
      <c r="A2399">
        <v>6</v>
      </c>
      <c r="B2399" s="50">
        <v>46273.729166666657</v>
      </c>
      <c r="C2399">
        <v>11708828</v>
      </c>
      <c r="D2399">
        <v>100006741209</v>
      </c>
      <c r="E2399" t="s">
        <v>1726</v>
      </c>
      <c r="F2399">
        <v>100</v>
      </c>
      <c r="G2399" t="s">
        <v>1745</v>
      </c>
      <c r="H2399" t="s">
        <v>1760</v>
      </c>
      <c r="I2399">
        <v>6037501</v>
      </c>
      <c r="J2399">
        <v>3</v>
      </c>
      <c r="K2399" t="s">
        <v>1913</v>
      </c>
      <c r="L2399" t="s">
        <v>1914</v>
      </c>
      <c r="N2399">
        <v>0</v>
      </c>
      <c r="O2399">
        <v>1</v>
      </c>
      <c r="P2399">
        <v>1</v>
      </c>
      <c r="Q2399">
        <v>1</v>
      </c>
      <c r="R2399">
        <v>0</v>
      </c>
      <c r="S2399">
        <v>0</v>
      </c>
      <c r="T2399">
        <v>0</v>
      </c>
      <c r="U2399" s="50">
        <v>46273.697280092587</v>
      </c>
      <c r="V2399" s="50">
        <v>46273.697280092587</v>
      </c>
      <c r="W2399" s="51">
        <v>46273</v>
      </c>
      <c r="X2399" t="s">
        <v>1747</v>
      </c>
      <c r="Y2399" t="s">
        <v>492</v>
      </c>
    </row>
    <row r="2400" spans="1:25" ht="15" customHeight="1" x14ac:dyDescent="0.35">
      <c r="A2400">
        <v>6</v>
      </c>
      <c r="B2400" s="50">
        <v>46273.729166666657</v>
      </c>
      <c r="C2400">
        <v>11708829</v>
      </c>
      <c r="D2400">
        <v>100006741209</v>
      </c>
      <c r="E2400" t="s">
        <v>1726</v>
      </c>
      <c r="F2400">
        <v>100</v>
      </c>
      <c r="G2400" t="s">
        <v>1745</v>
      </c>
      <c r="H2400" t="s">
        <v>1760</v>
      </c>
      <c r="I2400">
        <v>6037501</v>
      </c>
      <c r="J2400">
        <v>3</v>
      </c>
      <c r="K2400" t="s">
        <v>2365</v>
      </c>
      <c r="L2400" t="s">
        <v>2366</v>
      </c>
      <c r="N2400">
        <v>0</v>
      </c>
      <c r="O2400">
        <v>1</v>
      </c>
      <c r="P2400">
        <v>1</v>
      </c>
      <c r="Q2400">
        <v>1</v>
      </c>
      <c r="R2400">
        <v>0</v>
      </c>
      <c r="S2400">
        <v>0</v>
      </c>
      <c r="T2400">
        <v>0</v>
      </c>
      <c r="U2400" s="50">
        <v>46273.697280092587</v>
      </c>
      <c r="V2400" s="50">
        <v>46273.697280092587</v>
      </c>
      <c r="W2400" s="51">
        <v>46273</v>
      </c>
      <c r="X2400" t="s">
        <v>1747</v>
      </c>
      <c r="Y2400" t="s">
        <v>492</v>
      </c>
    </row>
    <row r="2401" spans="1:25" ht="15" customHeight="1" x14ac:dyDescent="0.35">
      <c r="A2401">
        <v>6</v>
      </c>
      <c r="B2401" s="50">
        <v>46273.729166666657</v>
      </c>
      <c r="C2401">
        <v>11708830</v>
      </c>
      <c r="D2401">
        <v>100006741209</v>
      </c>
      <c r="E2401" t="s">
        <v>1726</v>
      </c>
      <c r="F2401">
        <v>100</v>
      </c>
      <c r="G2401" t="s">
        <v>1745</v>
      </c>
      <c r="H2401" t="s">
        <v>1760</v>
      </c>
      <c r="I2401">
        <v>6037501</v>
      </c>
      <c r="J2401">
        <v>3</v>
      </c>
      <c r="K2401" t="s">
        <v>1785</v>
      </c>
      <c r="L2401" t="s">
        <v>1786</v>
      </c>
      <c r="N2401">
        <v>0</v>
      </c>
      <c r="O2401">
        <v>1</v>
      </c>
      <c r="P2401">
        <v>1</v>
      </c>
      <c r="Q2401">
        <v>1</v>
      </c>
      <c r="R2401">
        <v>0</v>
      </c>
      <c r="S2401">
        <v>0</v>
      </c>
      <c r="T2401">
        <v>0</v>
      </c>
      <c r="U2401" s="50">
        <v>46273.697280092587</v>
      </c>
      <c r="V2401" s="50">
        <v>46273.697280092587</v>
      </c>
      <c r="W2401" s="51">
        <v>46273</v>
      </c>
      <c r="X2401" t="s">
        <v>1747</v>
      </c>
      <c r="Y2401" t="s">
        <v>492</v>
      </c>
    </row>
    <row r="2402" spans="1:25" ht="15" customHeight="1" x14ac:dyDescent="0.35">
      <c r="A2402">
        <v>6</v>
      </c>
      <c r="B2402" s="50">
        <v>46273.729166666657</v>
      </c>
      <c r="C2402">
        <v>11708831</v>
      </c>
      <c r="D2402">
        <v>100006741209</v>
      </c>
      <c r="E2402" t="s">
        <v>1726</v>
      </c>
      <c r="F2402">
        <v>100</v>
      </c>
      <c r="G2402" t="s">
        <v>1745</v>
      </c>
      <c r="H2402" t="s">
        <v>1760</v>
      </c>
      <c r="I2402">
        <v>6037501</v>
      </c>
      <c r="J2402">
        <v>3</v>
      </c>
      <c r="K2402" t="s">
        <v>2249</v>
      </c>
      <c r="L2402" t="s">
        <v>2250</v>
      </c>
      <c r="N2402">
        <v>0</v>
      </c>
      <c r="O2402">
        <v>2</v>
      </c>
      <c r="P2402">
        <v>2</v>
      </c>
      <c r="Q2402">
        <v>2</v>
      </c>
      <c r="R2402">
        <v>0</v>
      </c>
      <c r="S2402">
        <v>0</v>
      </c>
      <c r="T2402">
        <v>0</v>
      </c>
      <c r="U2402" s="50">
        <v>46273.697280092587</v>
      </c>
      <c r="V2402" s="50">
        <v>46273.697280092587</v>
      </c>
      <c r="W2402" s="51">
        <v>46273</v>
      </c>
      <c r="X2402" t="s">
        <v>1747</v>
      </c>
      <c r="Y2402" t="s">
        <v>492</v>
      </c>
    </row>
    <row r="2403" spans="1:25" ht="15" customHeight="1" x14ac:dyDescent="0.35">
      <c r="A2403">
        <v>6</v>
      </c>
      <c r="B2403" s="50">
        <v>46273.729166666657</v>
      </c>
      <c r="C2403">
        <v>11708833</v>
      </c>
      <c r="D2403">
        <v>100006741211</v>
      </c>
      <c r="E2403" t="s">
        <v>1726</v>
      </c>
      <c r="F2403">
        <v>100</v>
      </c>
      <c r="G2403" t="s">
        <v>1745</v>
      </c>
      <c r="H2403" t="s">
        <v>1760</v>
      </c>
      <c r="I2403">
        <v>6037401</v>
      </c>
      <c r="J2403">
        <v>4</v>
      </c>
      <c r="K2403" t="s">
        <v>1885</v>
      </c>
      <c r="L2403" t="s">
        <v>1886</v>
      </c>
      <c r="N2403">
        <v>0</v>
      </c>
      <c r="O2403">
        <v>2</v>
      </c>
      <c r="P2403">
        <v>2</v>
      </c>
      <c r="Q2403">
        <v>2</v>
      </c>
      <c r="R2403">
        <v>0</v>
      </c>
      <c r="S2403">
        <v>0</v>
      </c>
      <c r="T2403">
        <v>0</v>
      </c>
      <c r="U2403" s="50">
        <v>46273.697291666656</v>
      </c>
      <c r="V2403" s="50">
        <v>46273.697291666656</v>
      </c>
      <c r="W2403" s="51">
        <v>46273</v>
      </c>
      <c r="X2403" t="s">
        <v>1747</v>
      </c>
      <c r="Y2403" t="s">
        <v>492</v>
      </c>
    </row>
    <row r="2404" spans="1:25" ht="15" customHeight="1" x14ac:dyDescent="0.35">
      <c r="A2404">
        <v>6</v>
      </c>
      <c r="B2404" s="50">
        <v>46273.729166666657</v>
      </c>
      <c r="C2404">
        <v>11708844</v>
      </c>
      <c r="D2404">
        <v>100006741218</v>
      </c>
      <c r="E2404" t="s">
        <v>1726</v>
      </c>
      <c r="F2404">
        <v>100</v>
      </c>
      <c r="G2404" t="s">
        <v>1745</v>
      </c>
      <c r="H2404" t="s">
        <v>1760</v>
      </c>
      <c r="I2404">
        <v>6037801</v>
      </c>
      <c r="J2404">
        <v>2</v>
      </c>
      <c r="K2404" t="s">
        <v>2367</v>
      </c>
      <c r="L2404" t="s">
        <v>2368</v>
      </c>
      <c r="M2404" t="s">
        <v>420</v>
      </c>
      <c r="N2404">
        <v>2</v>
      </c>
      <c r="O2404">
        <v>2</v>
      </c>
      <c r="P2404">
        <v>2</v>
      </c>
      <c r="Q2404">
        <v>2</v>
      </c>
      <c r="R2404">
        <v>0</v>
      </c>
      <c r="S2404">
        <v>0</v>
      </c>
      <c r="T2404">
        <v>0</v>
      </c>
      <c r="U2404" s="50">
        <v>46273.698657407411</v>
      </c>
      <c r="V2404" s="50">
        <v>46273.727048611108</v>
      </c>
      <c r="W2404" s="51">
        <v>46273</v>
      </c>
      <c r="X2404" t="s">
        <v>1747</v>
      </c>
      <c r="Y2404" t="s">
        <v>492</v>
      </c>
    </row>
    <row r="2405" spans="1:25" ht="15" customHeight="1" x14ac:dyDescent="0.35">
      <c r="A2405">
        <v>6</v>
      </c>
      <c r="B2405" s="50">
        <v>46273.729166666657</v>
      </c>
      <c r="C2405">
        <v>11708863</v>
      </c>
      <c r="D2405">
        <v>100006741231</v>
      </c>
      <c r="E2405" t="s">
        <v>1726</v>
      </c>
      <c r="F2405">
        <v>100</v>
      </c>
      <c r="G2405" t="s">
        <v>1745</v>
      </c>
      <c r="H2405" t="s">
        <v>1760</v>
      </c>
      <c r="I2405">
        <v>6038501</v>
      </c>
      <c r="J2405">
        <v>3</v>
      </c>
      <c r="K2405" t="s">
        <v>2371</v>
      </c>
      <c r="L2405" t="s">
        <v>2372</v>
      </c>
      <c r="N2405">
        <v>0</v>
      </c>
      <c r="O2405">
        <v>1</v>
      </c>
      <c r="P2405">
        <v>1</v>
      </c>
      <c r="Q2405">
        <v>1</v>
      </c>
      <c r="R2405">
        <v>0</v>
      </c>
      <c r="S2405">
        <v>0</v>
      </c>
      <c r="T2405">
        <v>0</v>
      </c>
      <c r="U2405" s="50">
        <v>46273.700729166667</v>
      </c>
      <c r="V2405" s="50">
        <v>46273.700729166667</v>
      </c>
      <c r="W2405" s="51">
        <v>46273</v>
      </c>
      <c r="X2405" t="s">
        <v>1747</v>
      </c>
      <c r="Y2405" t="s">
        <v>492</v>
      </c>
    </row>
    <row r="2406" spans="1:25" ht="15" customHeight="1" x14ac:dyDescent="0.35">
      <c r="A2406">
        <v>6</v>
      </c>
      <c r="B2406" s="50">
        <v>46273.729166666657</v>
      </c>
      <c r="C2406">
        <v>11708864</v>
      </c>
      <c r="D2406">
        <v>100006741231</v>
      </c>
      <c r="E2406" t="s">
        <v>1726</v>
      </c>
      <c r="F2406">
        <v>100</v>
      </c>
      <c r="G2406" t="s">
        <v>1745</v>
      </c>
      <c r="H2406" t="s">
        <v>1760</v>
      </c>
      <c r="I2406">
        <v>6038501</v>
      </c>
      <c r="J2406">
        <v>3</v>
      </c>
      <c r="K2406" t="s">
        <v>1855</v>
      </c>
      <c r="L2406" t="s">
        <v>1856</v>
      </c>
      <c r="N2406">
        <v>0</v>
      </c>
      <c r="O2406">
        <v>1</v>
      </c>
      <c r="P2406">
        <v>1</v>
      </c>
      <c r="Q2406">
        <v>1</v>
      </c>
      <c r="R2406">
        <v>0</v>
      </c>
      <c r="S2406">
        <v>0</v>
      </c>
      <c r="T2406">
        <v>0</v>
      </c>
      <c r="U2406" s="50">
        <v>46273.700729166667</v>
      </c>
      <c r="V2406" s="50">
        <v>46273.700729166667</v>
      </c>
      <c r="W2406" s="51">
        <v>46273</v>
      </c>
      <c r="X2406" t="s">
        <v>1747</v>
      </c>
      <c r="Y2406" t="s">
        <v>492</v>
      </c>
    </row>
    <row r="2407" spans="1:25" ht="15" customHeight="1" x14ac:dyDescent="0.35">
      <c r="A2407">
        <v>6</v>
      </c>
      <c r="B2407" s="50">
        <v>46273.729166666657</v>
      </c>
      <c r="C2407">
        <v>11708865</v>
      </c>
      <c r="D2407">
        <v>100006741232</v>
      </c>
      <c r="E2407" t="s">
        <v>1726</v>
      </c>
      <c r="F2407">
        <v>100</v>
      </c>
      <c r="G2407" t="s">
        <v>1745</v>
      </c>
      <c r="H2407" t="s">
        <v>1760</v>
      </c>
      <c r="I2407">
        <v>6038601</v>
      </c>
      <c r="J2407">
        <v>4</v>
      </c>
      <c r="K2407" t="s">
        <v>1929</v>
      </c>
      <c r="L2407" t="s">
        <v>1930</v>
      </c>
      <c r="N2407">
        <v>0</v>
      </c>
      <c r="O2407">
        <v>1</v>
      </c>
      <c r="P2407">
        <v>1</v>
      </c>
      <c r="Q2407">
        <v>1</v>
      </c>
      <c r="R2407">
        <v>0</v>
      </c>
      <c r="S2407">
        <v>0</v>
      </c>
      <c r="T2407">
        <v>0</v>
      </c>
      <c r="U2407" s="50">
        <v>46273.700740740736</v>
      </c>
      <c r="V2407" s="50">
        <v>46273.700740740736</v>
      </c>
      <c r="W2407" s="51">
        <v>46273</v>
      </c>
      <c r="X2407" t="s">
        <v>1747</v>
      </c>
      <c r="Y2407" t="s">
        <v>492</v>
      </c>
    </row>
    <row r="2408" spans="1:25" ht="15" customHeight="1" x14ac:dyDescent="0.35">
      <c r="A2408">
        <v>6</v>
      </c>
      <c r="B2408" s="50">
        <v>46273.729166666657</v>
      </c>
      <c r="C2408">
        <v>11708877</v>
      </c>
      <c r="D2408">
        <v>100006741239</v>
      </c>
      <c r="E2408" t="s">
        <v>1726</v>
      </c>
      <c r="F2408">
        <v>100</v>
      </c>
      <c r="G2408" t="s">
        <v>1745</v>
      </c>
      <c r="H2408" t="s">
        <v>1760</v>
      </c>
      <c r="I2408">
        <v>6038603</v>
      </c>
      <c r="J2408">
        <v>2</v>
      </c>
      <c r="K2408" t="s">
        <v>2373</v>
      </c>
      <c r="L2408" t="s">
        <v>2374</v>
      </c>
      <c r="N2408">
        <v>0</v>
      </c>
      <c r="O2408">
        <v>1</v>
      </c>
      <c r="P2408">
        <v>1</v>
      </c>
      <c r="Q2408">
        <v>1</v>
      </c>
      <c r="R2408">
        <v>0</v>
      </c>
      <c r="S2408">
        <v>0</v>
      </c>
      <c r="T2408">
        <v>0</v>
      </c>
      <c r="U2408" s="50">
        <v>46273.700752314813</v>
      </c>
      <c r="V2408" s="50">
        <v>46273.700752314813</v>
      </c>
      <c r="W2408" s="51">
        <v>46273</v>
      </c>
      <c r="X2408" t="s">
        <v>1747</v>
      </c>
      <c r="Y2408" t="s">
        <v>492</v>
      </c>
    </row>
    <row r="2409" spans="1:25" ht="15" customHeight="1" x14ac:dyDescent="0.35">
      <c r="A2409">
        <v>6</v>
      </c>
      <c r="B2409" s="50">
        <v>46273.729166666657</v>
      </c>
      <c r="C2409">
        <v>11708878</v>
      </c>
      <c r="D2409">
        <v>100006741239</v>
      </c>
      <c r="E2409" t="s">
        <v>1726</v>
      </c>
      <c r="F2409">
        <v>100</v>
      </c>
      <c r="G2409" t="s">
        <v>1745</v>
      </c>
      <c r="H2409" t="s">
        <v>1760</v>
      </c>
      <c r="I2409">
        <v>6038603</v>
      </c>
      <c r="J2409">
        <v>2</v>
      </c>
      <c r="K2409" t="s">
        <v>2375</v>
      </c>
      <c r="L2409" t="s">
        <v>2376</v>
      </c>
      <c r="N2409">
        <v>0</v>
      </c>
      <c r="O2409">
        <v>1</v>
      </c>
      <c r="P2409">
        <v>1</v>
      </c>
      <c r="Q2409">
        <v>1</v>
      </c>
      <c r="R2409">
        <v>0</v>
      </c>
      <c r="S2409">
        <v>0</v>
      </c>
      <c r="T2409">
        <v>0</v>
      </c>
      <c r="U2409" s="50">
        <v>46273.700752314813</v>
      </c>
      <c r="V2409" s="50">
        <v>46273.700752314813</v>
      </c>
      <c r="W2409" s="51">
        <v>46273</v>
      </c>
      <c r="X2409" t="s">
        <v>1747</v>
      </c>
      <c r="Y2409" t="s">
        <v>492</v>
      </c>
    </row>
    <row r="2410" spans="1:25" ht="15" customHeight="1" x14ac:dyDescent="0.35">
      <c r="A2410">
        <v>6</v>
      </c>
      <c r="B2410" s="50">
        <v>46273.729166666657</v>
      </c>
      <c r="C2410">
        <v>11709177</v>
      </c>
      <c r="D2410">
        <v>100006741352</v>
      </c>
      <c r="E2410" t="s">
        <v>1726</v>
      </c>
      <c r="F2410">
        <v>100</v>
      </c>
      <c r="G2410" t="s">
        <v>1745</v>
      </c>
      <c r="H2410" t="s">
        <v>1760</v>
      </c>
      <c r="I2410">
        <v>6039801</v>
      </c>
      <c r="J2410">
        <v>3</v>
      </c>
      <c r="K2410" t="s">
        <v>1889</v>
      </c>
      <c r="L2410" t="s">
        <v>1890</v>
      </c>
      <c r="N2410">
        <v>0</v>
      </c>
      <c r="O2410">
        <v>2</v>
      </c>
      <c r="P2410">
        <v>2</v>
      </c>
      <c r="Q2410">
        <v>2</v>
      </c>
      <c r="R2410">
        <v>0</v>
      </c>
      <c r="S2410">
        <v>0</v>
      </c>
      <c r="T2410">
        <v>0</v>
      </c>
      <c r="U2410" s="50">
        <v>46273.701458333337</v>
      </c>
      <c r="V2410" s="50">
        <v>46273.701458333337</v>
      </c>
      <c r="W2410" s="51">
        <v>46273</v>
      </c>
      <c r="X2410" t="s">
        <v>1747</v>
      </c>
      <c r="Y2410" t="s">
        <v>492</v>
      </c>
    </row>
    <row r="2411" spans="1:25" ht="15" customHeight="1" x14ac:dyDescent="0.35">
      <c r="A2411">
        <v>6</v>
      </c>
      <c r="B2411" s="50">
        <v>46273.729166666657</v>
      </c>
      <c r="C2411">
        <v>11709354</v>
      </c>
      <c r="D2411">
        <v>100006741545</v>
      </c>
      <c r="E2411" t="s">
        <v>1726</v>
      </c>
      <c r="F2411">
        <v>100</v>
      </c>
      <c r="G2411" t="s">
        <v>1745</v>
      </c>
      <c r="H2411" t="s">
        <v>1760</v>
      </c>
      <c r="I2411">
        <v>6039501</v>
      </c>
      <c r="J2411">
        <v>1</v>
      </c>
      <c r="K2411" t="s">
        <v>2377</v>
      </c>
      <c r="L2411" t="s">
        <v>2378</v>
      </c>
      <c r="N2411">
        <v>0</v>
      </c>
      <c r="O2411">
        <v>1</v>
      </c>
      <c r="P2411">
        <v>1</v>
      </c>
      <c r="Q2411">
        <v>1</v>
      </c>
      <c r="R2411">
        <v>0</v>
      </c>
      <c r="S2411">
        <v>0</v>
      </c>
      <c r="T2411">
        <v>0</v>
      </c>
      <c r="U2411" s="50">
        <v>46273.702141203707</v>
      </c>
      <c r="V2411" s="50">
        <v>46273.702141203707</v>
      </c>
      <c r="W2411" s="51">
        <v>46273</v>
      </c>
      <c r="X2411" t="s">
        <v>1747</v>
      </c>
      <c r="Y2411" t="s">
        <v>492</v>
      </c>
    </row>
    <row r="2412" spans="1:25" ht="15" customHeight="1" x14ac:dyDescent="0.35">
      <c r="A2412">
        <v>6</v>
      </c>
      <c r="B2412" s="50">
        <v>46273.729166666657</v>
      </c>
      <c r="C2412">
        <v>11709396</v>
      </c>
      <c r="D2412">
        <v>100006741553</v>
      </c>
      <c r="E2412" t="s">
        <v>1726</v>
      </c>
      <c r="F2412">
        <v>100</v>
      </c>
      <c r="G2412" t="s">
        <v>1745</v>
      </c>
      <c r="H2412" t="s">
        <v>1760</v>
      </c>
      <c r="I2412">
        <v>5894201</v>
      </c>
      <c r="J2412">
        <v>2</v>
      </c>
      <c r="K2412" t="s">
        <v>2379</v>
      </c>
      <c r="L2412" t="s">
        <v>2380</v>
      </c>
      <c r="N2412">
        <v>0</v>
      </c>
      <c r="O2412">
        <v>1</v>
      </c>
      <c r="P2412">
        <v>1</v>
      </c>
      <c r="Q2412">
        <v>1</v>
      </c>
      <c r="R2412">
        <v>0</v>
      </c>
      <c r="S2412">
        <v>0</v>
      </c>
      <c r="T2412">
        <v>0</v>
      </c>
      <c r="U2412" s="50">
        <v>46273.7028125</v>
      </c>
      <c r="V2412" s="50">
        <v>46273.7028125</v>
      </c>
      <c r="W2412" s="51">
        <v>46273</v>
      </c>
      <c r="X2412" t="s">
        <v>1747</v>
      </c>
      <c r="Y2412" t="s">
        <v>492</v>
      </c>
    </row>
    <row r="2413" spans="1:25" ht="15" customHeight="1" x14ac:dyDescent="0.35">
      <c r="A2413">
        <v>6</v>
      </c>
      <c r="B2413" s="50">
        <v>46273.729166666657</v>
      </c>
      <c r="C2413">
        <v>11709397</v>
      </c>
      <c r="D2413">
        <v>100006741554</v>
      </c>
      <c r="E2413" t="s">
        <v>1726</v>
      </c>
      <c r="F2413">
        <v>100</v>
      </c>
      <c r="G2413" t="s">
        <v>1745</v>
      </c>
      <c r="H2413" t="s">
        <v>1760</v>
      </c>
      <c r="I2413">
        <v>5894202</v>
      </c>
      <c r="J2413">
        <v>2</v>
      </c>
      <c r="K2413" t="s">
        <v>2381</v>
      </c>
      <c r="L2413" t="s">
        <v>2382</v>
      </c>
      <c r="N2413">
        <v>0</v>
      </c>
      <c r="O2413">
        <v>1</v>
      </c>
      <c r="P2413">
        <v>1</v>
      </c>
      <c r="Q2413">
        <v>1</v>
      </c>
      <c r="R2413">
        <v>0</v>
      </c>
      <c r="S2413">
        <v>0</v>
      </c>
      <c r="T2413">
        <v>0</v>
      </c>
      <c r="U2413" s="50">
        <v>46273.7028125</v>
      </c>
      <c r="V2413" s="50">
        <v>46273.7028125</v>
      </c>
      <c r="W2413" s="51">
        <v>46273</v>
      </c>
      <c r="X2413" t="s">
        <v>1747</v>
      </c>
      <c r="Y2413" t="s">
        <v>492</v>
      </c>
    </row>
    <row r="2414" spans="1:25" ht="15" customHeight="1" x14ac:dyDescent="0.35">
      <c r="A2414">
        <v>6</v>
      </c>
      <c r="B2414" s="50">
        <v>46273.729166666657</v>
      </c>
      <c r="C2414">
        <v>11709398</v>
      </c>
      <c r="D2414">
        <v>100006741555</v>
      </c>
      <c r="E2414" t="s">
        <v>1726</v>
      </c>
      <c r="F2414">
        <v>100</v>
      </c>
      <c r="G2414" t="s">
        <v>1745</v>
      </c>
      <c r="H2414" t="s">
        <v>1760</v>
      </c>
      <c r="I2414">
        <v>5894203</v>
      </c>
      <c r="J2414">
        <v>2</v>
      </c>
      <c r="K2414" t="s">
        <v>1961</v>
      </c>
      <c r="L2414" t="s">
        <v>1962</v>
      </c>
      <c r="N2414">
        <v>0</v>
      </c>
      <c r="O2414">
        <v>2</v>
      </c>
      <c r="P2414">
        <v>2</v>
      </c>
      <c r="Q2414">
        <v>2</v>
      </c>
      <c r="R2414">
        <v>0</v>
      </c>
      <c r="S2414">
        <v>0</v>
      </c>
      <c r="T2414">
        <v>0</v>
      </c>
      <c r="U2414" s="50">
        <v>46273.7028125</v>
      </c>
      <c r="V2414" s="50">
        <v>46273.7028125</v>
      </c>
      <c r="W2414" s="51">
        <v>46273</v>
      </c>
      <c r="X2414" t="s">
        <v>1747</v>
      </c>
      <c r="Y2414" t="s">
        <v>492</v>
      </c>
    </row>
    <row r="2415" spans="1:25" ht="15" customHeight="1" x14ac:dyDescent="0.35">
      <c r="A2415">
        <v>6</v>
      </c>
      <c r="B2415" s="50">
        <v>46273.729166666657</v>
      </c>
      <c r="C2415">
        <v>11709399</v>
      </c>
      <c r="D2415">
        <v>100006741556</v>
      </c>
      <c r="E2415" t="s">
        <v>1726</v>
      </c>
      <c r="F2415">
        <v>100</v>
      </c>
      <c r="G2415" t="s">
        <v>1745</v>
      </c>
      <c r="H2415" t="s">
        <v>1760</v>
      </c>
      <c r="I2415">
        <v>5894204</v>
      </c>
      <c r="J2415">
        <v>2</v>
      </c>
      <c r="K2415" t="s">
        <v>2383</v>
      </c>
      <c r="L2415" t="s">
        <v>2384</v>
      </c>
      <c r="N2415">
        <v>0</v>
      </c>
      <c r="O2415">
        <v>10</v>
      </c>
      <c r="P2415">
        <v>10</v>
      </c>
      <c r="Q2415">
        <v>10</v>
      </c>
      <c r="R2415">
        <v>0</v>
      </c>
      <c r="S2415">
        <v>0</v>
      </c>
      <c r="T2415">
        <v>0</v>
      </c>
      <c r="U2415" s="50">
        <v>46273.7028125</v>
      </c>
      <c r="V2415" s="50">
        <v>46273.7028125</v>
      </c>
      <c r="W2415" s="51">
        <v>46273</v>
      </c>
      <c r="X2415" t="s">
        <v>1747</v>
      </c>
      <c r="Y2415" t="s">
        <v>492</v>
      </c>
    </row>
    <row r="2416" spans="1:25" ht="15" customHeight="1" x14ac:dyDescent="0.35">
      <c r="A2416">
        <v>6</v>
      </c>
      <c r="B2416" s="50">
        <v>46273.729166666657</v>
      </c>
      <c r="C2416">
        <v>11709400</v>
      </c>
      <c r="D2416">
        <v>100006741557</v>
      </c>
      <c r="E2416" t="s">
        <v>1726</v>
      </c>
      <c r="F2416">
        <v>100</v>
      </c>
      <c r="G2416" t="s">
        <v>1745</v>
      </c>
      <c r="H2416" t="s">
        <v>1760</v>
      </c>
      <c r="I2416">
        <v>5894205</v>
      </c>
      <c r="J2416">
        <v>2</v>
      </c>
      <c r="K2416" t="s">
        <v>2381</v>
      </c>
      <c r="L2416" t="s">
        <v>2382</v>
      </c>
      <c r="N2416">
        <v>0</v>
      </c>
      <c r="O2416">
        <v>4</v>
      </c>
      <c r="P2416">
        <v>4</v>
      </c>
      <c r="Q2416">
        <v>4</v>
      </c>
      <c r="R2416">
        <v>0</v>
      </c>
      <c r="S2416">
        <v>0</v>
      </c>
      <c r="T2416">
        <v>0</v>
      </c>
      <c r="U2416" s="50">
        <v>46273.7028125</v>
      </c>
      <c r="V2416" s="50">
        <v>46273.7028125</v>
      </c>
      <c r="W2416" s="51">
        <v>46273</v>
      </c>
      <c r="X2416" t="s">
        <v>1747</v>
      </c>
      <c r="Y2416" t="s">
        <v>492</v>
      </c>
    </row>
    <row r="2417" spans="1:25" ht="15" customHeight="1" x14ac:dyDescent="0.35">
      <c r="A2417">
        <v>6</v>
      </c>
      <c r="B2417" s="50">
        <v>46273.729166666657</v>
      </c>
      <c r="C2417">
        <v>11709401</v>
      </c>
      <c r="D2417">
        <v>100006741558</v>
      </c>
      <c r="E2417" t="s">
        <v>1726</v>
      </c>
      <c r="F2417">
        <v>100</v>
      </c>
      <c r="G2417" t="s">
        <v>1745</v>
      </c>
      <c r="H2417" t="s">
        <v>1760</v>
      </c>
      <c r="I2417">
        <v>5894206</v>
      </c>
      <c r="J2417">
        <v>2</v>
      </c>
      <c r="K2417" t="s">
        <v>2385</v>
      </c>
      <c r="L2417" t="s">
        <v>2386</v>
      </c>
      <c r="N2417">
        <v>0</v>
      </c>
      <c r="O2417">
        <v>3</v>
      </c>
      <c r="P2417">
        <v>3</v>
      </c>
      <c r="Q2417">
        <v>3</v>
      </c>
      <c r="R2417">
        <v>0</v>
      </c>
      <c r="S2417">
        <v>0</v>
      </c>
      <c r="T2417">
        <v>0</v>
      </c>
      <c r="U2417" s="50">
        <v>46273.7028125</v>
      </c>
      <c r="V2417" s="50">
        <v>46273.7028125</v>
      </c>
      <c r="W2417" s="51">
        <v>46273</v>
      </c>
      <c r="X2417" t="s">
        <v>1747</v>
      </c>
      <c r="Y2417" t="s">
        <v>492</v>
      </c>
    </row>
    <row r="2418" spans="1:25" ht="15" customHeight="1" x14ac:dyDescent="0.35">
      <c r="A2418">
        <v>6</v>
      </c>
      <c r="B2418" s="50">
        <v>46273.729166666657</v>
      </c>
      <c r="C2418">
        <v>11709402</v>
      </c>
      <c r="D2418">
        <v>100006741559</v>
      </c>
      <c r="E2418" t="s">
        <v>1726</v>
      </c>
      <c r="F2418">
        <v>100</v>
      </c>
      <c r="G2418" t="s">
        <v>1745</v>
      </c>
      <c r="H2418" t="s">
        <v>1760</v>
      </c>
      <c r="I2418">
        <v>5894207</v>
      </c>
      <c r="J2418">
        <v>2</v>
      </c>
      <c r="K2418" t="s">
        <v>2387</v>
      </c>
      <c r="L2418" t="s">
        <v>2388</v>
      </c>
      <c r="N2418">
        <v>0</v>
      </c>
      <c r="O2418">
        <v>9</v>
      </c>
      <c r="P2418">
        <v>9</v>
      </c>
      <c r="Q2418">
        <v>9</v>
      </c>
      <c r="R2418">
        <v>0</v>
      </c>
      <c r="S2418">
        <v>0</v>
      </c>
      <c r="T2418">
        <v>0</v>
      </c>
      <c r="U2418" s="50">
        <v>46273.7028125</v>
      </c>
      <c r="V2418" s="50">
        <v>46273.7028125</v>
      </c>
      <c r="W2418" s="51">
        <v>46273</v>
      </c>
      <c r="X2418" t="s">
        <v>1747</v>
      </c>
      <c r="Y2418" t="s">
        <v>492</v>
      </c>
    </row>
    <row r="2419" spans="1:25" ht="15" customHeight="1" x14ac:dyDescent="0.35">
      <c r="A2419">
        <v>6</v>
      </c>
      <c r="B2419" s="50">
        <v>46273.729166666657</v>
      </c>
      <c r="C2419">
        <v>11709403</v>
      </c>
      <c r="D2419">
        <v>100006741560</v>
      </c>
      <c r="E2419" t="s">
        <v>1726</v>
      </c>
      <c r="F2419">
        <v>100</v>
      </c>
      <c r="G2419" t="s">
        <v>1745</v>
      </c>
      <c r="H2419" t="s">
        <v>1760</v>
      </c>
      <c r="I2419">
        <v>5894208</v>
      </c>
      <c r="J2419">
        <v>2</v>
      </c>
      <c r="K2419" t="s">
        <v>2387</v>
      </c>
      <c r="L2419" t="s">
        <v>2388</v>
      </c>
      <c r="N2419">
        <v>0</v>
      </c>
      <c r="O2419">
        <v>4</v>
      </c>
      <c r="P2419">
        <v>4</v>
      </c>
      <c r="Q2419">
        <v>4</v>
      </c>
      <c r="R2419">
        <v>0</v>
      </c>
      <c r="S2419">
        <v>0</v>
      </c>
      <c r="T2419">
        <v>0</v>
      </c>
      <c r="U2419" s="50">
        <v>46273.7028125</v>
      </c>
      <c r="V2419" s="50">
        <v>46273.7028125</v>
      </c>
      <c r="W2419" s="51">
        <v>46273</v>
      </c>
      <c r="X2419" t="s">
        <v>1747</v>
      </c>
      <c r="Y2419" t="s">
        <v>492</v>
      </c>
    </row>
    <row r="2420" spans="1:25" ht="15" customHeight="1" x14ac:dyDescent="0.35">
      <c r="A2420">
        <v>6</v>
      </c>
      <c r="B2420" s="50">
        <v>46273.729166666657</v>
      </c>
      <c r="C2420">
        <v>11709404</v>
      </c>
      <c r="D2420">
        <v>100006741560</v>
      </c>
      <c r="E2420" t="s">
        <v>1726</v>
      </c>
      <c r="F2420">
        <v>100</v>
      </c>
      <c r="G2420" t="s">
        <v>1745</v>
      </c>
      <c r="H2420" t="s">
        <v>1760</v>
      </c>
      <c r="I2420">
        <v>5894208</v>
      </c>
      <c r="J2420">
        <v>2</v>
      </c>
      <c r="K2420" t="s">
        <v>2389</v>
      </c>
      <c r="L2420" t="s">
        <v>2390</v>
      </c>
      <c r="N2420">
        <v>0</v>
      </c>
      <c r="O2420">
        <v>2</v>
      </c>
      <c r="P2420">
        <v>2</v>
      </c>
      <c r="Q2420">
        <v>2</v>
      </c>
      <c r="R2420">
        <v>0</v>
      </c>
      <c r="S2420">
        <v>0</v>
      </c>
      <c r="T2420">
        <v>0</v>
      </c>
      <c r="U2420" s="50">
        <v>46273.7028125</v>
      </c>
      <c r="V2420" s="50">
        <v>46273.7028125</v>
      </c>
      <c r="W2420" s="51">
        <v>46273</v>
      </c>
      <c r="X2420" t="s">
        <v>1747</v>
      </c>
      <c r="Y2420" t="s">
        <v>492</v>
      </c>
    </row>
    <row r="2421" spans="1:25" ht="15" customHeight="1" x14ac:dyDescent="0.35">
      <c r="A2421">
        <v>6</v>
      </c>
      <c r="B2421" s="50">
        <v>46273.729166666657</v>
      </c>
      <c r="C2421">
        <v>11709405</v>
      </c>
      <c r="D2421">
        <v>100006741561</v>
      </c>
      <c r="E2421" t="s">
        <v>1726</v>
      </c>
      <c r="F2421">
        <v>100</v>
      </c>
      <c r="G2421" t="s">
        <v>1745</v>
      </c>
      <c r="H2421" t="s">
        <v>1760</v>
      </c>
      <c r="I2421">
        <v>5894209</v>
      </c>
      <c r="J2421">
        <v>2</v>
      </c>
      <c r="K2421" t="s">
        <v>2391</v>
      </c>
      <c r="L2421" t="s">
        <v>2392</v>
      </c>
      <c r="N2421">
        <v>0</v>
      </c>
      <c r="O2421">
        <v>2</v>
      </c>
      <c r="P2421">
        <v>2</v>
      </c>
      <c r="Q2421">
        <v>2</v>
      </c>
      <c r="R2421">
        <v>0</v>
      </c>
      <c r="S2421">
        <v>0</v>
      </c>
      <c r="T2421">
        <v>0</v>
      </c>
      <c r="U2421" s="50">
        <v>46273.7028125</v>
      </c>
      <c r="V2421" s="50">
        <v>46273.7028125</v>
      </c>
      <c r="W2421" s="51">
        <v>46273</v>
      </c>
      <c r="X2421" t="s">
        <v>1747</v>
      </c>
      <c r="Y2421" t="s">
        <v>492</v>
      </c>
    </row>
    <row r="2422" spans="1:25" ht="15" customHeight="1" x14ac:dyDescent="0.35">
      <c r="A2422">
        <v>6</v>
      </c>
      <c r="B2422" s="50">
        <v>46273.729166666657</v>
      </c>
      <c r="C2422">
        <v>11709406</v>
      </c>
      <c r="D2422">
        <v>100006741562</v>
      </c>
      <c r="E2422" t="s">
        <v>1726</v>
      </c>
      <c r="F2422">
        <v>100</v>
      </c>
      <c r="G2422" t="s">
        <v>1745</v>
      </c>
      <c r="H2422" t="s">
        <v>1760</v>
      </c>
      <c r="I2422">
        <v>5894210</v>
      </c>
      <c r="J2422">
        <v>2</v>
      </c>
      <c r="K2422" t="s">
        <v>2393</v>
      </c>
      <c r="L2422" t="s">
        <v>2394</v>
      </c>
      <c r="N2422">
        <v>0</v>
      </c>
      <c r="O2422">
        <v>1</v>
      </c>
      <c r="P2422">
        <v>1</v>
      </c>
      <c r="Q2422">
        <v>1</v>
      </c>
      <c r="R2422">
        <v>0</v>
      </c>
      <c r="S2422">
        <v>0</v>
      </c>
      <c r="T2422">
        <v>0</v>
      </c>
      <c r="U2422" s="50">
        <v>46273.7028125</v>
      </c>
      <c r="V2422" s="50">
        <v>46273.7028125</v>
      </c>
      <c r="W2422" s="51">
        <v>46273</v>
      </c>
      <c r="X2422" t="s">
        <v>1747</v>
      </c>
      <c r="Y2422" t="s">
        <v>492</v>
      </c>
    </row>
    <row r="2423" spans="1:25" ht="15" customHeight="1" x14ac:dyDescent="0.35">
      <c r="A2423">
        <v>6</v>
      </c>
      <c r="B2423" s="50">
        <v>46273.729166666657</v>
      </c>
      <c r="C2423">
        <v>11709407</v>
      </c>
      <c r="D2423">
        <v>100006741562</v>
      </c>
      <c r="E2423" t="s">
        <v>1726</v>
      </c>
      <c r="F2423">
        <v>100</v>
      </c>
      <c r="G2423" t="s">
        <v>1745</v>
      </c>
      <c r="H2423" t="s">
        <v>1760</v>
      </c>
      <c r="I2423">
        <v>5894210</v>
      </c>
      <c r="J2423">
        <v>2</v>
      </c>
      <c r="K2423" t="s">
        <v>2395</v>
      </c>
      <c r="L2423" t="s">
        <v>2396</v>
      </c>
      <c r="N2423">
        <v>0</v>
      </c>
      <c r="O2423">
        <v>8</v>
      </c>
      <c r="P2423">
        <v>8</v>
      </c>
      <c r="Q2423">
        <v>8</v>
      </c>
      <c r="R2423">
        <v>0</v>
      </c>
      <c r="S2423">
        <v>0</v>
      </c>
      <c r="T2423">
        <v>0</v>
      </c>
      <c r="U2423" s="50">
        <v>46273.7028125</v>
      </c>
      <c r="V2423" s="50">
        <v>46273.7028125</v>
      </c>
      <c r="W2423" s="51">
        <v>46273</v>
      </c>
      <c r="X2423" t="s">
        <v>1747</v>
      </c>
      <c r="Y2423" t="s">
        <v>492</v>
      </c>
    </row>
    <row r="2424" spans="1:25" ht="15" customHeight="1" x14ac:dyDescent="0.35">
      <c r="A2424">
        <v>6</v>
      </c>
      <c r="B2424" s="50">
        <v>46273.729166666657</v>
      </c>
      <c r="C2424">
        <v>11709408</v>
      </c>
      <c r="D2424">
        <v>100006741563</v>
      </c>
      <c r="E2424" t="s">
        <v>1726</v>
      </c>
      <c r="F2424">
        <v>100</v>
      </c>
      <c r="G2424" t="s">
        <v>1745</v>
      </c>
      <c r="H2424" t="s">
        <v>1760</v>
      </c>
      <c r="I2424">
        <v>5894211</v>
      </c>
      <c r="J2424">
        <v>2</v>
      </c>
      <c r="K2424" t="s">
        <v>1773</v>
      </c>
      <c r="L2424" t="s">
        <v>1774</v>
      </c>
      <c r="N2424">
        <v>0</v>
      </c>
      <c r="O2424">
        <v>3</v>
      </c>
      <c r="P2424">
        <v>3</v>
      </c>
      <c r="Q2424">
        <v>3</v>
      </c>
      <c r="R2424">
        <v>0</v>
      </c>
      <c r="S2424">
        <v>0</v>
      </c>
      <c r="T2424">
        <v>0</v>
      </c>
      <c r="U2424" s="50">
        <v>46273.7028125</v>
      </c>
      <c r="V2424" s="50">
        <v>46273.7028125</v>
      </c>
      <c r="W2424" s="51">
        <v>46273</v>
      </c>
      <c r="X2424" t="s">
        <v>1747</v>
      </c>
      <c r="Y2424" t="s">
        <v>492</v>
      </c>
    </row>
    <row r="2425" spans="1:25" ht="15" customHeight="1" x14ac:dyDescent="0.35">
      <c r="A2425">
        <v>6</v>
      </c>
      <c r="B2425" s="50">
        <v>46273.729166666657</v>
      </c>
      <c r="C2425">
        <v>11709409</v>
      </c>
      <c r="D2425">
        <v>100006741563</v>
      </c>
      <c r="E2425" t="s">
        <v>1726</v>
      </c>
      <c r="F2425">
        <v>100</v>
      </c>
      <c r="G2425" t="s">
        <v>1745</v>
      </c>
      <c r="H2425" t="s">
        <v>1760</v>
      </c>
      <c r="I2425">
        <v>5894211</v>
      </c>
      <c r="J2425">
        <v>2</v>
      </c>
      <c r="K2425" t="s">
        <v>2397</v>
      </c>
      <c r="L2425" t="s">
        <v>2398</v>
      </c>
      <c r="N2425">
        <v>0</v>
      </c>
      <c r="O2425">
        <v>1</v>
      </c>
      <c r="P2425">
        <v>1</v>
      </c>
      <c r="Q2425">
        <v>1</v>
      </c>
      <c r="R2425">
        <v>0</v>
      </c>
      <c r="S2425">
        <v>0</v>
      </c>
      <c r="T2425">
        <v>0</v>
      </c>
      <c r="U2425" s="50">
        <v>46273.7028125</v>
      </c>
      <c r="V2425" s="50">
        <v>46273.7028125</v>
      </c>
      <c r="W2425" s="51">
        <v>46273</v>
      </c>
      <c r="X2425" t="s">
        <v>1747</v>
      </c>
      <c r="Y2425" t="s">
        <v>492</v>
      </c>
    </row>
    <row r="2426" spans="1:25" ht="15" customHeight="1" x14ac:dyDescent="0.35">
      <c r="A2426">
        <v>6</v>
      </c>
      <c r="B2426" s="50">
        <v>46273.729166666657</v>
      </c>
      <c r="C2426">
        <v>11709410</v>
      </c>
      <c r="D2426">
        <v>100006741564</v>
      </c>
      <c r="E2426" t="s">
        <v>1726</v>
      </c>
      <c r="F2426">
        <v>100</v>
      </c>
      <c r="G2426" t="s">
        <v>1745</v>
      </c>
      <c r="H2426" t="s">
        <v>1760</v>
      </c>
      <c r="I2426">
        <v>5894212</v>
      </c>
      <c r="J2426">
        <v>2</v>
      </c>
      <c r="K2426" t="s">
        <v>2397</v>
      </c>
      <c r="L2426" t="s">
        <v>2398</v>
      </c>
      <c r="N2426">
        <v>0</v>
      </c>
      <c r="O2426">
        <v>1</v>
      </c>
      <c r="P2426">
        <v>1</v>
      </c>
      <c r="Q2426">
        <v>1</v>
      </c>
      <c r="R2426">
        <v>0</v>
      </c>
      <c r="S2426">
        <v>0</v>
      </c>
      <c r="T2426">
        <v>0</v>
      </c>
      <c r="U2426" s="50">
        <v>46273.7028125</v>
      </c>
      <c r="V2426" s="50">
        <v>46273.7028125</v>
      </c>
      <c r="W2426" s="51">
        <v>46273</v>
      </c>
      <c r="X2426" t="s">
        <v>1747</v>
      </c>
      <c r="Y2426" t="s">
        <v>492</v>
      </c>
    </row>
    <row r="2427" spans="1:25" ht="15" customHeight="1" x14ac:dyDescent="0.35">
      <c r="A2427">
        <v>6</v>
      </c>
      <c r="B2427" s="50">
        <v>46273.729166666657</v>
      </c>
      <c r="C2427">
        <v>11709411</v>
      </c>
      <c r="D2427">
        <v>100006741565</v>
      </c>
      <c r="E2427" t="s">
        <v>1726</v>
      </c>
      <c r="F2427">
        <v>100</v>
      </c>
      <c r="G2427" t="s">
        <v>1745</v>
      </c>
      <c r="H2427" t="s">
        <v>1760</v>
      </c>
      <c r="I2427">
        <v>5894213</v>
      </c>
      <c r="J2427">
        <v>2</v>
      </c>
      <c r="K2427" t="s">
        <v>1957</v>
      </c>
      <c r="L2427" t="s">
        <v>1958</v>
      </c>
      <c r="N2427">
        <v>0</v>
      </c>
      <c r="O2427">
        <v>2</v>
      </c>
      <c r="P2427">
        <v>2</v>
      </c>
      <c r="Q2427">
        <v>2</v>
      </c>
      <c r="R2427">
        <v>0</v>
      </c>
      <c r="S2427">
        <v>0</v>
      </c>
      <c r="T2427">
        <v>0</v>
      </c>
      <c r="U2427" s="50">
        <v>46273.7028125</v>
      </c>
      <c r="V2427" s="50">
        <v>46273.7028125</v>
      </c>
      <c r="W2427" s="51">
        <v>46273</v>
      </c>
      <c r="X2427" t="s">
        <v>1747</v>
      </c>
      <c r="Y2427" t="s">
        <v>492</v>
      </c>
    </row>
    <row r="2428" spans="1:25" ht="15" customHeight="1" x14ac:dyDescent="0.35">
      <c r="A2428">
        <v>6</v>
      </c>
      <c r="B2428" s="50">
        <v>46273.729166666657</v>
      </c>
      <c r="C2428">
        <v>11709412</v>
      </c>
      <c r="D2428">
        <v>100006741565</v>
      </c>
      <c r="E2428" t="s">
        <v>1726</v>
      </c>
      <c r="F2428">
        <v>100</v>
      </c>
      <c r="G2428" t="s">
        <v>1745</v>
      </c>
      <c r="H2428" t="s">
        <v>1760</v>
      </c>
      <c r="I2428">
        <v>5894213</v>
      </c>
      <c r="J2428">
        <v>2</v>
      </c>
      <c r="K2428" t="s">
        <v>2397</v>
      </c>
      <c r="L2428" t="s">
        <v>2398</v>
      </c>
      <c r="N2428">
        <v>0</v>
      </c>
      <c r="O2428">
        <v>1</v>
      </c>
      <c r="P2428">
        <v>1</v>
      </c>
      <c r="Q2428">
        <v>1</v>
      </c>
      <c r="R2428">
        <v>0</v>
      </c>
      <c r="S2428">
        <v>0</v>
      </c>
      <c r="T2428">
        <v>0</v>
      </c>
      <c r="U2428" s="50">
        <v>46273.7028125</v>
      </c>
      <c r="V2428" s="50">
        <v>46273.7028125</v>
      </c>
      <c r="W2428" s="51">
        <v>46273</v>
      </c>
      <c r="X2428" t="s">
        <v>1747</v>
      </c>
      <c r="Y2428" t="s">
        <v>492</v>
      </c>
    </row>
    <row r="2429" spans="1:25" ht="15" customHeight="1" x14ac:dyDescent="0.35">
      <c r="A2429">
        <v>6</v>
      </c>
      <c r="B2429" s="50">
        <v>46273.729166666657</v>
      </c>
      <c r="C2429">
        <v>11709413</v>
      </c>
      <c r="D2429">
        <v>100006741566</v>
      </c>
      <c r="E2429" t="s">
        <v>1726</v>
      </c>
      <c r="F2429">
        <v>100</v>
      </c>
      <c r="G2429" t="s">
        <v>1745</v>
      </c>
      <c r="H2429" t="s">
        <v>1760</v>
      </c>
      <c r="I2429">
        <v>5894214</v>
      </c>
      <c r="J2429">
        <v>2</v>
      </c>
      <c r="K2429" t="s">
        <v>2397</v>
      </c>
      <c r="L2429" t="s">
        <v>2398</v>
      </c>
      <c r="N2429">
        <v>0</v>
      </c>
      <c r="O2429">
        <v>1</v>
      </c>
      <c r="P2429">
        <v>1</v>
      </c>
      <c r="Q2429">
        <v>1</v>
      </c>
      <c r="R2429">
        <v>0</v>
      </c>
      <c r="S2429">
        <v>0</v>
      </c>
      <c r="T2429">
        <v>0</v>
      </c>
      <c r="U2429" s="50">
        <v>46273.7028125</v>
      </c>
      <c r="V2429" s="50">
        <v>46273.7028125</v>
      </c>
      <c r="W2429" s="51">
        <v>46273</v>
      </c>
      <c r="X2429" t="s">
        <v>1747</v>
      </c>
      <c r="Y2429" t="s">
        <v>492</v>
      </c>
    </row>
    <row r="2430" spans="1:25" ht="15" customHeight="1" x14ac:dyDescent="0.35">
      <c r="A2430">
        <v>6</v>
      </c>
      <c r="B2430" s="50">
        <v>46273.729166666657</v>
      </c>
      <c r="C2430">
        <v>11709414</v>
      </c>
      <c r="D2430">
        <v>100006741567</v>
      </c>
      <c r="E2430" t="s">
        <v>1726</v>
      </c>
      <c r="F2430">
        <v>100</v>
      </c>
      <c r="G2430" t="s">
        <v>1745</v>
      </c>
      <c r="H2430" t="s">
        <v>1760</v>
      </c>
      <c r="I2430">
        <v>5894215</v>
      </c>
      <c r="J2430">
        <v>2</v>
      </c>
      <c r="K2430" t="s">
        <v>2397</v>
      </c>
      <c r="L2430" t="s">
        <v>2398</v>
      </c>
      <c r="N2430">
        <v>0</v>
      </c>
      <c r="O2430">
        <v>1</v>
      </c>
      <c r="P2430">
        <v>1</v>
      </c>
      <c r="Q2430">
        <v>1</v>
      </c>
      <c r="R2430">
        <v>0</v>
      </c>
      <c r="S2430">
        <v>0</v>
      </c>
      <c r="T2430">
        <v>0</v>
      </c>
      <c r="U2430" s="50">
        <v>46273.7028125</v>
      </c>
      <c r="V2430" s="50">
        <v>46273.7028125</v>
      </c>
      <c r="W2430" s="51">
        <v>46273</v>
      </c>
      <c r="X2430" t="s">
        <v>1747</v>
      </c>
      <c r="Y2430" t="s">
        <v>492</v>
      </c>
    </row>
    <row r="2431" spans="1:25" ht="15" customHeight="1" x14ac:dyDescent="0.35">
      <c r="A2431">
        <v>6</v>
      </c>
      <c r="B2431" s="50">
        <v>46273.729166666657</v>
      </c>
      <c r="C2431">
        <v>11709415</v>
      </c>
      <c r="D2431">
        <v>100006741568</v>
      </c>
      <c r="E2431" t="s">
        <v>1726</v>
      </c>
      <c r="F2431">
        <v>100</v>
      </c>
      <c r="G2431" t="s">
        <v>1745</v>
      </c>
      <c r="H2431" t="s">
        <v>1760</v>
      </c>
      <c r="I2431">
        <v>5894216</v>
      </c>
      <c r="J2431">
        <v>2</v>
      </c>
      <c r="K2431" t="s">
        <v>1771</v>
      </c>
      <c r="L2431" t="s">
        <v>1772</v>
      </c>
      <c r="N2431">
        <v>0</v>
      </c>
      <c r="O2431">
        <v>6</v>
      </c>
      <c r="P2431">
        <v>6</v>
      </c>
      <c r="Q2431">
        <v>6</v>
      </c>
      <c r="R2431">
        <v>0</v>
      </c>
      <c r="S2431">
        <v>0</v>
      </c>
      <c r="T2431">
        <v>0</v>
      </c>
      <c r="U2431" s="50">
        <v>46273.7028125</v>
      </c>
      <c r="V2431" s="50">
        <v>46273.7028125</v>
      </c>
      <c r="W2431" s="51">
        <v>46273</v>
      </c>
      <c r="X2431" t="s">
        <v>1747</v>
      </c>
      <c r="Y2431" t="s">
        <v>492</v>
      </c>
    </row>
    <row r="2432" spans="1:25" ht="15" customHeight="1" x14ac:dyDescent="0.35">
      <c r="A2432">
        <v>6</v>
      </c>
      <c r="B2432" s="50">
        <v>46273.729166666657</v>
      </c>
      <c r="C2432">
        <v>11709416</v>
      </c>
      <c r="D2432">
        <v>100006741569</v>
      </c>
      <c r="E2432" t="s">
        <v>1726</v>
      </c>
      <c r="F2432">
        <v>100</v>
      </c>
      <c r="G2432" t="s">
        <v>1745</v>
      </c>
      <c r="H2432" t="s">
        <v>1760</v>
      </c>
      <c r="I2432">
        <v>5894217</v>
      </c>
      <c r="J2432">
        <v>2</v>
      </c>
      <c r="K2432" t="s">
        <v>1771</v>
      </c>
      <c r="L2432" t="s">
        <v>1772</v>
      </c>
      <c r="N2432">
        <v>0</v>
      </c>
      <c r="O2432">
        <v>6</v>
      </c>
      <c r="P2432">
        <v>6</v>
      </c>
      <c r="Q2432">
        <v>6</v>
      </c>
      <c r="R2432">
        <v>0</v>
      </c>
      <c r="S2432">
        <v>0</v>
      </c>
      <c r="T2432">
        <v>0</v>
      </c>
      <c r="U2432" s="50">
        <v>46273.7028125</v>
      </c>
      <c r="V2432" s="50">
        <v>46273.7028125</v>
      </c>
      <c r="W2432" s="51">
        <v>46273</v>
      </c>
      <c r="X2432" t="s">
        <v>1747</v>
      </c>
      <c r="Y2432" t="s">
        <v>492</v>
      </c>
    </row>
    <row r="2433" spans="1:25" ht="15" customHeight="1" x14ac:dyDescent="0.35">
      <c r="A2433">
        <v>6</v>
      </c>
      <c r="B2433" s="50">
        <v>46273.729166666657</v>
      </c>
      <c r="C2433">
        <v>11709417</v>
      </c>
      <c r="D2433">
        <v>100006741570</v>
      </c>
      <c r="E2433" t="s">
        <v>1726</v>
      </c>
      <c r="F2433">
        <v>100</v>
      </c>
      <c r="G2433" t="s">
        <v>1745</v>
      </c>
      <c r="H2433" t="s">
        <v>1760</v>
      </c>
      <c r="I2433">
        <v>5894218</v>
      </c>
      <c r="J2433">
        <v>2</v>
      </c>
      <c r="K2433" t="s">
        <v>1771</v>
      </c>
      <c r="L2433" t="s">
        <v>1772</v>
      </c>
      <c r="N2433">
        <v>0</v>
      </c>
      <c r="O2433">
        <v>6</v>
      </c>
      <c r="P2433">
        <v>6</v>
      </c>
      <c r="Q2433">
        <v>6</v>
      </c>
      <c r="R2433">
        <v>0</v>
      </c>
      <c r="S2433">
        <v>0</v>
      </c>
      <c r="T2433">
        <v>0</v>
      </c>
      <c r="U2433" s="50">
        <v>46273.7028125</v>
      </c>
      <c r="V2433" s="50">
        <v>46273.7028125</v>
      </c>
      <c r="W2433" s="51">
        <v>46273</v>
      </c>
      <c r="X2433" t="s">
        <v>1747</v>
      </c>
      <c r="Y2433" t="s">
        <v>492</v>
      </c>
    </row>
    <row r="2434" spans="1:25" ht="15" customHeight="1" x14ac:dyDescent="0.35">
      <c r="A2434">
        <v>6</v>
      </c>
      <c r="B2434" s="50">
        <v>46273.729166666657</v>
      </c>
      <c r="C2434">
        <v>11709418</v>
      </c>
      <c r="D2434">
        <v>100006741571</v>
      </c>
      <c r="E2434" t="s">
        <v>1726</v>
      </c>
      <c r="F2434">
        <v>100</v>
      </c>
      <c r="G2434" t="s">
        <v>1745</v>
      </c>
      <c r="H2434" t="s">
        <v>1760</v>
      </c>
      <c r="I2434">
        <v>5894219</v>
      </c>
      <c r="J2434">
        <v>2</v>
      </c>
      <c r="K2434" t="s">
        <v>1957</v>
      </c>
      <c r="L2434" t="s">
        <v>1958</v>
      </c>
      <c r="N2434">
        <v>0</v>
      </c>
      <c r="O2434">
        <v>7</v>
      </c>
      <c r="P2434">
        <v>7</v>
      </c>
      <c r="Q2434">
        <v>7</v>
      </c>
      <c r="R2434">
        <v>0</v>
      </c>
      <c r="S2434">
        <v>0</v>
      </c>
      <c r="T2434">
        <v>0</v>
      </c>
      <c r="U2434" s="50">
        <v>46273.7028125</v>
      </c>
      <c r="V2434" s="50">
        <v>46273.7028125</v>
      </c>
      <c r="W2434" s="51">
        <v>46273</v>
      </c>
      <c r="X2434" t="s">
        <v>1747</v>
      </c>
      <c r="Y2434" t="s">
        <v>492</v>
      </c>
    </row>
    <row r="2435" spans="1:25" ht="15" customHeight="1" x14ac:dyDescent="0.35">
      <c r="A2435">
        <v>6</v>
      </c>
      <c r="B2435" s="50">
        <v>46273.729166666657</v>
      </c>
      <c r="C2435">
        <v>11709419</v>
      </c>
      <c r="D2435">
        <v>100006741572</v>
      </c>
      <c r="E2435" t="s">
        <v>1726</v>
      </c>
      <c r="F2435">
        <v>100</v>
      </c>
      <c r="G2435" t="s">
        <v>1745</v>
      </c>
      <c r="H2435" t="s">
        <v>1760</v>
      </c>
      <c r="I2435">
        <v>5951502</v>
      </c>
      <c r="J2435">
        <v>2</v>
      </c>
      <c r="K2435" t="s">
        <v>1961</v>
      </c>
      <c r="L2435" t="s">
        <v>1962</v>
      </c>
      <c r="N2435">
        <v>0</v>
      </c>
      <c r="O2435">
        <v>2</v>
      </c>
      <c r="P2435">
        <v>2</v>
      </c>
      <c r="Q2435">
        <v>2</v>
      </c>
      <c r="R2435">
        <v>0</v>
      </c>
      <c r="S2435">
        <v>0</v>
      </c>
      <c r="T2435">
        <v>0</v>
      </c>
      <c r="U2435" s="50">
        <v>46273.7028125</v>
      </c>
      <c r="V2435" s="50">
        <v>46273.7028125</v>
      </c>
      <c r="W2435" s="51">
        <v>46273</v>
      </c>
      <c r="X2435" t="s">
        <v>1747</v>
      </c>
      <c r="Y2435" t="s">
        <v>492</v>
      </c>
    </row>
    <row r="2436" spans="1:25" ht="15" customHeight="1" x14ac:dyDescent="0.35">
      <c r="A2436">
        <v>6</v>
      </c>
      <c r="B2436" s="50">
        <v>46273.729166666657</v>
      </c>
      <c r="C2436">
        <v>11709420</v>
      </c>
      <c r="D2436">
        <v>100006741573</v>
      </c>
      <c r="E2436" t="s">
        <v>1726</v>
      </c>
      <c r="F2436">
        <v>100</v>
      </c>
      <c r="G2436" t="s">
        <v>1745</v>
      </c>
      <c r="H2436" t="s">
        <v>1760</v>
      </c>
      <c r="I2436">
        <v>5951504</v>
      </c>
      <c r="J2436">
        <v>2</v>
      </c>
      <c r="K2436" t="s">
        <v>2381</v>
      </c>
      <c r="L2436" t="s">
        <v>2382</v>
      </c>
      <c r="N2436">
        <v>0</v>
      </c>
      <c r="O2436">
        <v>2</v>
      </c>
      <c r="P2436">
        <v>2</v>
      </c>
      <c r="Q2436">
        <v>2</v>
      </c>
      <c r="R2436">
        <v>0</v>
      </c>
      <c r="S2436">
        <v>0</v>
      </c>
      <c r="T2436">
        <v>0</v>
      </c>
      <c r="U2436" s="50">
        <v>46273.7028125</v>
      </c>
      <c r="V2436" s="50">
        <v>46273.7028125</v>
      </c>
      <c r="W2436" s="51">
        <v>46273</v>
      </c>
      <c r="X2436" t="s">
        <v>1747</v>
      </c>
      <c r="Y2436" t="s">
        <v>492</v>
      </c>
    </row>
    <row r="2437" spans="1:25" ht="15" customHeight="1" x14ac:dyDescent="0.35">
      <c r="A2437">
        <v>6</v>
      </c>
      <c r="B2437" s="50">
        <v>46273.729166666657</v>
      </c>
      <c r="C2437">
        <v>11709421</v>
      </c>
      <c r="D2437">
        <v>100006741573</v>
      </c>
      <c r="E2437" t="s">
        <v>1726</v>
      </c>
      <c r="F2437">
        <v>100</v>
      </c>
      <c r="G2437" t="s">
        <v>1745</v>
      </c>
      <c r="H2437" t="s">
        <v>1760</v>
      </c>
      <c r="I2437">
        <v>5951504</v>
      </c>
      <c r="J2437">
        <v>2</v>
      </c>
      <c r="K2437" t="s">
        <v>2385</v>
      </c>
      <c r="L2437" t="s">
        <v>2386</v>
      </c>
      <c r="N2437">
        <v>0</v>
      </c>
      <c r="O2437">
        <v>3</v>
      </c>
      <c r="P2437">
        <v>3</v>
      </c>
      <c r="Q2437">
        <v>3</v>
      </c>
      <c r="R2437">
        <v>0</v>
      </c>
      <c r="S2437">
        <v>0</v>
      </c>
      <c r="T2437">
        <v>0</v>
      </c>
      <c r="U2437" s="50">
        <v>46273.7028125</v>
      </c>
      <c r="V2437" s="50">
        <v>46273.7028125</v>
      </c>
      <c r="W2437" s="51">
        <v>46273</v>
      </c>
      <c r="X2437" t="s">
        <v>1747</v>
      </c>
      <c r="Y2437" t="s">
        <v>492</v>
      </c>
    </row>
    <row r="2438" spans="1:25" ht="15" customHeight="1" x14ac:dyDescent="0.35">
      <c r="A2438">
        <v>6</v>
      </c>
      <c r="B2438" s="50">
        <v>46273.729166666657</v>
      </c>
      <c r="C2438">
        <v>11709422</v>
      </c>
      <c r="D2438">
        <v>100006741574</v>
      </c>
      <c r="E2438" t="s">
        <v>1726</v>
      </c>
      <c r="F2438">
        <v>100</v>
      </c>
      <c r="G2438" t="s">
        <v>1745</v>
      </c>
      <c r="H2438" t="s">
        <v>1760</v>
      </c>
      <c r="I2438">
        <v>5951505</v>
      </c>
      <c r="J2438">
        <v>2</v>
      </c>
      <c r="K2438" t="s">
        <v>2383</v>
      </c>
      <c r="L2438" t="s">
        <v>2384</v>
      </c>
      <c r="N2438">
        <v>0</v>
      </c>
      <c r="O2438">
        <v>3</v>
      </c>
      <c r="P2438">
        <v>3</v>
      </c>
      <c r="Q2438">
        <v>3</v>
      </c>
      <c r="R2438">
        <v>0</v>
      </c>
      <c r="S2438">
        <v>0</v>
      </c>
      <c r="T2438">
        <v>0</v>
      </c>
      <c r="U2438" s="50">
        <v>46273.7028125</v>
      </c>
      <c r="V2438" s="50">
        <v>46273.7028125</v>
      </c>
      <c r="W2438" s="51">
        <v>46273</v>
      </c>
      <c r="X2438" t="s">
        <v>1747</v>
      </c>
      <c r="Y2438" t="s">
        <v>492</v>
      </c>
    </row>
    <row r="2439" spans="1:25" ht="15" customHeight="1" x14ac:dyDescent="0.35">
      <c r="A2439">
        <v>6</v>
      </c>
      <c r="B2439" s="50">
        <v>46273.729166666657</v>
      </c>
      <c r="C2439">
        <v>11709423</v>
      </c>
      <c r="D2439">
        <v>100006741575</v>
      </c>
      <c r="E2439" t="s">
        <v>1726</v>
      </c>
      <c r="F2439">
        <v>100</v>
      </c>
      <c r="G2439" t="s">
        <v>1745</v>
      </c>
      <c r="H2439" t="s">
        <v>1760</v>
      </c>
      <c r="I2439">
        <v>5951506</v>
      </c>
      <c r="J2439">
        <v>2</v>
      </c>
      <c r="K2439" t="s">
        <v>2391</v>
      </c>
      <c r="L2439" t="s">
        <v>2392</v>
      </c>
      <c r="N2439">
        <v>0</v>
      </c>
      <c r="O2439">
        <v>2</v>
      </c>
      <c r="P2439">
        <v>2</v>
      </c>
      <c r="Q2439">
        <v>2</v>
      </c>
      <c r="R2439">
        <v>0</v>
      </c>
      <c r="S2439">
        <v>0</v>
      </c>
      <c r="T2439">
        <v>0</v>
      </c>
      <c r="U2439" s="50">
        <v>46273.7028125</v>
      </c>
      <c r="V2439" s="50">
        <v>46273.7028125</v>
      </c>
      <c r="W2439" s="51">
        <v>46273</v>
      </c>
      <c r="X2439" t="s">
        <v>1747</v>
      </c>
      <c r="Y2439" t="s">
        <v>492</v>
      </c>
    </row>
    <row r="2440" spans="1:25" ht="15" customHeight="1" x14ac:dyDescent="0.35">
      <c r="A2440">
        <v>6</v>
      </c>
      <c r="B2440" s="50">
        <v>46273.729166666657</v>
      </c>
      <c r="C2440">
        <v>11709424</v>
      </c>
      <c r="D2440">
        <v>100006741576</v>
      </c>
      <c r="E2440" t="s">
        <v>1726</v>
      </c>
      <c r="F2440">
        <v>100</v>
      </c>
      <c r="G2440" t="s">
        <v>1745</v>
      </c>
      <c r="H2440" t="s">
        <v>1760</v>
      </c>
      <c r="I2440">
        <v>5951507</v>
      </c>
      <c r="J2440">
        <v>2</v>
      </c>
      <c r="K2440" t="s">
        <v>2397</v>
      </c>
      <c r="L2440" t="s">
        <v>2398</v>
      </c>
      <c r="N2440">
        <v>0</v>
      </c>
      <c r="O2440">
        <v>1</v>
      </c>
      <c r="P2440">
        <v>1</v>
      </c>
      <c r="Q2440">
        <v>1</v>
      </c>
      <c r="R2440">
        <v>0</v>
      </c>
      <c r="S2440">
        <v>0</v>
      </c>
      <c r="T2440">
        <v>0</v>
      </c>
      <c r="U2440" s="50">
        <v>46273.7028125</v>
      </c>
      <c r="V2440" s="50">
        <v>46273.7028125</v>
      </c>
      <c r="W2440" s="51">
        <v>46273</v>
      </c>
      <c r="X2440" t="s">
        <v>1747</v>
      </c>
      <c r="Y2440" t="s">
        <v>492</v>
      </c>
    </row>
    <row r="2441" spans="1:25" ht="15" customHeight="1" x14ac:dyDescent="0.35">
      <c r="A2441">
        <v>6</v>
      </c>
      <c r="B2441" s="50">
        <v>46273.729166666657</v>
      </c>
      <c r="C2441">
        <v>11709459</v>
      </c>
      <c r="D2441">
        <v>100006741611</v>
      </c>
      <c r="E2441" t="s">
        <v>1726</v>
      </c>
      <c r="F2441">
        <v>100</v>
      </c>
      <c r="G2441" t="s">
        <v>1745</v>
      </c>
      <c r="H2441" t="s">
        <v>1760</v>
      </c>
      <c r="I2441">
        <v>6040801</v>
      </c>
      <c r="J2441">
        <v>4</v>
      </c>
      <c r="K2441" t="s">
        <v>2403</v>
      </c>
      <c r="L2441" t="s">
        <v>2404</v>
      </c>
      <c r="N2441">
        <v>0</v>
      </c>
      <c r="O2441">
        <v>1</v>
      </c>
      <c r="P2441">
        <v>1</v>
      </c>
      <c r="Q2441">
        <v>1</v>
      </c>
      <c r="R2441">
        <v>0</v>
      </c>
      <c r="S2441">
        <v>0</v>
      </c>
      <c r="T2441">
        <v>0</v>
      </c>
      <c r="U2441" s="50">
        <v>46273.702847222223</v>
      </c>
      <c r="V2441" s="50">
        <v>46273.702847222223</v>
      </c>
      <c r="W2441" s="51">
        <v>46273</v>
      </c>
      <c r="X2441" t="s">
        <v>1747</v>
      </c>
      <c r="Y2441" t="s">
        <v>492</v>
      </c>
    </row>
    <row r="2442" spans="1:25" ht="15" customHeight="1" x14ac:dyDescent="0.35">
      <c r="A2442">
        <v>6</v>
      </c>
      <c r="B2442" s="50">
        <v>46273.729166666657</v>
      </c>
      <c r="C2442">
        <v>11709460</v>
      </c>
      <c r="D2442">
        <v>100006741612</v>
      </c>
      <c r="E2442" t="s">
        <v>1726</v>
      </c>
      <c r="F2442">
        <v>100</v>
      </c>
      <c r="G2442" t="s">
        <v>1745</v>
      </c>
      <c r="H2442" t="s">
        <v>1760</v>
      </c>
      <c r="I2442">
        <v>6040901</v>
      </c>
      <c r="J2442">
        <v>4</v>
      </c>
      <c r="K2442" t="s">
        <v>2405</v>
      </c>
      <c r="L2442" t="s">
        <v>2406</v>
      </c>
      <c r="N2442">
        <v>0</v>
      </c>
      <c r="O2442">
        <v>1</v>
      </c>
      <c r="P2442">
        <v>1</v>
      </c>
      <c r="Q2442">
        <v>1</v>
      </c>
      <c r="R2442">
        <v>0</v>
      </c>
      <c r="S2442">
        <v>0</v>
      </c>
      <c r="T2442">
        <v>0</v>
      </c>
      <c r="U2442" s="50">
        <v>46273.702847222223</v>
      </c>
      <c r="V2442" s="50">
        <v>46273.702847222223</v>
      </c>
      <c r="W2442" s="51">
        <v>46273</v>
      </c>
      <c r="X2442" t="s">
        <v>1747</v>
      </c>
      <c r="Y2442" t="s">
        <v>492</v>
      </c>
    </row>
    <row r="2443" spans="1:25" ht="15" customHeight="1" x14ac:dyDescent="0.35">
      <c r="A2443">
        <v>6</v>
      </c>
      <c r="B2443" s="50">
        <v>46273.729166666657</v>
      </c>
      <c r="C2443">
        <v>11709461</v>
      </c>
      <c r="D2443">
        <v>100006741612</v>
      </c>
      <c r="E2443" t="s">
        <v>1726</v>
      </c>
      <c r="F2443">
        <v>100</v>
      </c>
      <c r="G2443" t="s">
        <v>1745</v>
      </c>
      <c r="H2443" t="s">
        <v>1760</v>
      </c>
      <c r="I2443">
        <v>6040901</v>
      </c>
      <c r="J2443">
        <v>4</v>
      </c>
      <c r="K2443" t="s">
        <v>2407</v>
      </c>
      <c r="L2443" t="s">
        <v>2408</v>
      </c>
      <c r="N2443">
        <v>0</v>
      </c>
      <c r="O2443">
        <v>1</v>
      </c>
      <c r="P2443">
        <v>1</v>
      </c>
      <c r="Q2443">
        <v>1</v>
      </c>
      <c r="R2443">
        <v>0</v>
      </c>
      <c r="S2443">
        <v>0</v>
      </c>
      <c r="T2443">
        <v>0</v>
      </c>
      <c r="U2443" s="50">
        <v>46273.702847222223</v>
      </c>
      <c r="V2443" s="50">
        <v>46273.702847222223</v>
      </c>
      <c r="W2443" s="51">
        <v>46273</v>
      </c>
      <c r="X2443" t="s">
        <v>1747</v>
      </c>
      <c r="Y2443" t="s">
        <v>492</v>
      </c>
    </row>
    <row r="2444" spans="1:25" ht="15" customHeight="1" x14ac:dyDescent="0.35">
      <c r="A2444">
        <v>6</v>
      </c>
      <c r="B2444" s="50">
        <v>46273.729166666657</v>
      </c>
      <c r="C2444">
        <v>11709475</v>
      </c>
      <c r="D2444">
        <v>100006741617</v>
      </c>
      <c r="E2444" t="s">
        <v>1726</v>
      </c>
      <c r="F2444">
        <v>100</v>
      </c>
      <c r="G2444" t="s">
        <v>1745</v>
      </c>
      <c r="H2444" t="s">
        <v>1760</v>
      </c>
      <c r="I2444">
        <v>6040802</v>
      </c>
      <c r="J2444">
        <v>1</v>
      </c>
      <c r="K2444" t="s">
        <v>2409</v>
      </c>
      <c r="L2444" t="s">
        <v>2410</v>
      </c>
      <c r="N2444">
        <v>0</v>
      </c>
      <c r="O2444">
        <v>1</v>
      </c>
      <c r="P2444">
        <v>1</v>
      </c>
      <c r="Q2444">
        <v>1</v>
      </c>
      <c r="R2444">
        <v>0</v>
      </c>
      <c r="S2444">
        <v>0</v>
      </c>
      <c r="T2444">
        <v>0</v>
      </c>
      <c r="U2444" s="50">
        <v>46273.703506944446</v>
      </c>
      <c r="V2444" s="50">
        <v>46273.703506944446</v>
      </c>
      <c r="W2444" s="51">
        <v>46273</v>
      </c>
      <c r="X2444" t="s">
        <v>1747</v>
      </c>
      <c r="Y2444" t="s">
        <v>492</v>
      </c>
    </row>
    <row r="2445" spans="1:25" ht="15" customHeight="1" x14ac:dyDescent="0.35">
      <c r="A2445">
        <v>6</v>
      </c>
      <c r="B2445" s="50">
        <v>46273.729166666657</v>
      </c>
      <c r="C2445">
        <v>11709476</v>
      </c>
      <c r="D2445">
        <v>100006741617</v>
      </c>
      <c r="E2445" t="s">
        <v>1726</v>
      </c>
      <c r="F2445">
        <v>100</v>
      </c>
      <c r="G2445" t="s">
        <v>1745</v>
      </c>
      <c r="H2445" t="s">
        <v>1760</v>
      </c>
      <c r="I2445">
        <v>6040802</v>
      </c>
      <c r="J2445">
        <v>1</v>
      </c>
      <c r="K2445" t="s">
        <v>2411</v>
      </c>
      <c r="L2445" t="s">
        <v>2412</v>
      </c>
      <c r="N2445">
        <v>0</v>
      </c>
      <c r="O2445">
        <v>1</v>
      </c>
      <c r="P2445">
        <v>1</v>
      </c>
      <c r="Q2445">
        <v>1</v>
      </c>
      <c r="R2445">
        <v>0</v>
      </c>
      <c r="S2445">
        <v>0</v>
      </c>
      <c r="T2445">
        <v>0</v>
      </c>
      <c r="U2445" s="50">
        <v>46273.703506944446</v>
      </c>
      <c r="V2445" s="50">
        <v>46273.703506944446</v>
      </c>
      <c r="W2445" s="51">
        <v>46273</v>
      </c>
      <c r="X2445" t="s">
        <v>1747</v>
      </c>
      <c r="Y2445" t="s">
        <v>492</v>
      </c>
    </row>
    <row r="2446" spans="1:25" ht="15" customHeight="1" x14ac:dyDescent="0.35">
      <c r="A2446">
        <v>6</v>
      </c>
      <c r="B2446" s="50">
        <v>46273.729166666657</v>
      </c>
      <c r="C2446">
        <v>11709477</v>
      </c>
      <c r="D2446">
        <v>100006741617</v>
      </c>
      <c r="E2446" t="s">
        <v>1726</v>
      </c>
      <c r="F2446">
        <v>100</v>
      </c>
      <c r="G2446" t="s">
        <v>1745</v>
      </c>
      <c r="H2446" t="s">
        <v>1760</v>
      </c>
      <c r="I2446">
        <v>6040802</v>
      </c>
      <c r="J2446">
        <v>1</v>
      </c>
      <c r="K2446" t="s">
        <v>2413</v>
      </c>
      <c r="L2446" t="s">
        <v>2414</v>
      </c>
      <c r="N2446">
        <v>0</v>
      </c>
      <c r="O2446">
        <v>1</v>
      </c>
      <c r="P2446">
        <v>1</v>
      </c>
      <c r="Q2446">
        <v>1</v>
      </c>
      <c r="R2446">
        <v>0</v>
      </c>
      <c r="S2446">
        <v>0</v>
      </c>
      <c r="T2446">
        <v>0</v>
      </c>
      <c r="U2446" s="50">
        <v>46273.703506944446</v>
      </c>
      <c r="V2446" s="50">
        <v>46273.703506944446</v>
      </c>
      <c r="W2446" s="51">
        <v>46273</v>
      </c>
      <c r="X2446" t="s">
        <v>1747</v>
      </c>
      <c r="Y2446" t="s">
        <v>492</v>
      </c>
    </row>
    <row r="2447" spans="1:25" ht="15" customHeight="1" x14ac:dyDescent="0.35">
      <c r="A2447">
        <v>6</v>
      </c>
      <c r="B2447" s="50">
        <v>46273.729166666657</v>
      </c>
      <c r="C2447">
        <v>11709478</v>
      </c>
      <c r="D2447">
        <v>100006741617</v>
      </c>
      <c r="E2447" t="s">
        <v>1726</v>
      </c>
      <c r="F2447">
        <v>100</v>
      </c>
      <c r="G2447" t="s">
        <v>1745</v>
      </c>
      <c r="H2447" t="s">
        <v>1760</v>
      </c>
      <c r="I2447">
        <v>6040802</v>
      </c>
      <c r="J2447">
        <v>1</v>
      </c>
      <c r="K2447" t="s">
        <v>1967</v>
      </c>
      <c r="L2447" t="s">
        <v>1968</v>
      </c>
      <c r="N2447">
        <v>0</v>
      </c>
      <c r="O2447">
        <v>1</v>
      </c>
      <c r="P2447">
        <v>1</v>
      </c>
      <c r="Q2447">
        <v>1</v>
      </c>
      <c r="R2447">
        <v>0</v>
      </c>
      <c r="S2447">
        <v>0</v>
      </c>
      <c r="T2447">
        <v>0</v>
      </c>
      <c r="U2447" s="50">
        <v>46273.703506944446</v>
      </c>
      <c r="V2447" s="50">
        <v>46273.703506944446</v>
      </c>
      <c r="W2447" s="51">
        <v>46273</v>
      </c>
      <c r="X2447" t="s">
        <v>1747</v>
      </c>
      <c r="Y2447" t="s">
        <v>492</v>
      </c>
    </row>
    <row r="2448" spans="1:25" ht="15" customHeight="1" x14ac:dyDescent="0.35">
      <c r="A2448">
        <v>6</v>
      </c>
      <c r="B2448" s="50">
        <v>46273.729166666657</v>
      </c>
      <c r="C2448">
        <v>11709479</v>
      </c>
      <c r="D2448">
        <v>100006741618</v>
      </c>
      <c r="E2448" t="s">
        <v>1726</v>
      </c>
      <c r="F2448">
        <v>100</v>
      </c>
      <c r="G2448" t="s">
        <v>1745</v>
      </c>
      <c r="H2448" t="s">
        <v>1760</v>
      </c>
      <c r="I2448">
        <v>6040902</v>
      </c>
      <c r="J2448">
        <v>1</v>
      </c>
      <c r="K2448" t="s">
        <v>2415</v>
      </c>
      <c r="L2448" t="s">
        <v>2416</v>
      </c>
      <c r="N2448">
        <v>0</v>
      </c>
      <c r="O2448">
        <v>1</v>
      </c>
      <c r="P2448">
        <v>1</v>
      </c>
      <c r="Q2448">
        <v>1</v>
      </c>
      <c r="R2448">
        <v>0</v>
      </c>
      <c r="S2448">
        <v>0</v>
      </c>
      <c r="T2448">
        <v>0</v>
      </c>
      <c r="U2448" s="50">
        <v>46273.703506944446</v>
      </c>
      <c r="V2448" s="50">
        <v>46273.703506944446</v>
      </c>
      <c r="W2448" s="51">
        <v>46273</v>
      </c>
      <c r="X2448" t="s">
        <v>1747</v>
      </c>
      <c r="Y2448" t="s">
        <v>492</v>
      </c>
    </row>
    <row r="2449" spans="1:25" ht="15" customHeight="1" x14ac:dyDescent="0.35">
      <c r="A2449">
        <v>6</v>
      </c>
      <c r="B2449" s="50">
        <v>46273.729166666657</v>
      </c>
      <c r="C2449">
        <v>11709480</v>
      </c>
      <c r="D2449">
        <v>100006741618</v>
      </c>
      <c r="E2449" t="s">
        <v>1726</v>
      </c>
      <c r="F2449">
        <v>100</v>
      </c>
      <c r="G2449" t="s">
        <v>1745</v>
      </c>
      <c r="H2449" t="s">
        <v>1760</v>
      </c>
      <c r="I2449">
        <v>6040902</v>
      </c>
      <c r="J2449">
        <v>1</v>
      </c>
      <c r="K2449" t="s">
        <v>2417</v>
      </c>
      <c r="L2449" t="s">
        <v>2418</v>
      </c>
      <c r="N2449">
        <v>0</v>
      </c>
      <c r="O2449">
        <v>1</v>
      </c>
      <c r="P2449">
        <v>1</v>
      </c>
      <c r="Q2449">
        <v>1</v>
      </c>
      <c r="R2449">
        <v>0</v>
      </c>
      <c r="S2449">
        <v>0</v>
      </c>
      <c r="T2449">
        <v>0</v>
      </c>
      <c r="U2449" s="50">
        <v>46273.703506944446</v>
      </c>
      <c r="V2449" s="50">
        <v>46273.703506944446</v>
      </c>
      <c r="W2449" s="51">
        <v>46273</v>
      </c>
      <c r="X2449" t="s">
        <v>1747</v>
      </c>
      <c r="Y2449" t="s">
        <v>492</v>
      </c>
    </row>
    <row r="2450" spans="1:25" ht="15" customHeight="1" x14ac:dyDescent="0.35">
      <c r="A2450">
        <v>6</v>
      </c>
      <c r="B2450" s="50">
        <v>46273.729166666657</v>
      </c>
      <c r="C2450">
        <v>11709523</v>
      </c>
      <c r="D2450">
        <v>100006741634</v>
      </c>
      <c r="E2450" t="s">
        <v>1726</v>
      </c>
      <c r="F2450">
        <v>100</v>
      </c>
      <c r="G2450" t="s">
        <v>1745</v>
      </c>
      <c r="H2450" t="s">
        <v>1760</v>
      </c>
      <c r="I2450">
        <v>6041401</v>
      </c>
      <c r="J2450">
        <v>1</v>
      </c>
      <c r="K2450" t="s">
        <v>2421</v>
      </c>
      <c r="L2450" t="s">
        <v>2422</v>
      </c>
      <c r="N2450">
        <v>0</v>
      </c>
      <c r="O2450">
        <v>1</v>
      </c>
      <c r="P2450">
        <v>1</v>
      </c>
      <c r="Q2450">
        <v>1</v>
      </c>
      <c r="R2450">
        <v>0</v>
      </c>
      <c r="S2450">
        <v>0</v>
      </c>
      <c r="T2450">
        <v>0</v>
      </c>
      <c r="U2450" s="50">
        <v>46273.704201388893</v>
      </c>
      <c r="V2450" s="50">
        <v>46273.704201388893</v>
      </c>
      <c r="W2450" s="51">
        <v>46273</v>
      </c>
      <c r="X2450" t="s">
        <v>1747</v>
      </c>
      <c r="Y2450" t="s">
        <v>492</v>
      </c>
    </row>
    <row r="2451" spans="1:25" ht="15" customHeight="1" x14ac:dyDescent="0.35">
      <c r="A2451">
        <v>6</v>
      </c>
      <c r="B2451" s="50">
        <v>46273.729166666657</v>
      </c>
      <c r="C2451">
        <v>11709524</v>
      </c>
      <c r="D2451">
        <v>100006741635</v>
      </c>
      <c r="E2451" t="s">
        <v>1726</v>
      </c>
      <c r="F2451">
        <v>100</v>
      </c>
      <c r="G2451" t="s">
        <v>1745</v>
      </c>
      <c r="H2451" t="s">
        <v>1760</v>
      </c>
      <c r="I2451">
        <v>6042101</v>
      </c>
      <c r="J2451">
        <v>4</v>
      </c>
      <c r="K2451" t="s">
        <v>1885</v>
      </c>
      <c r="L2451" t="s">
        <v>1886</v>
      </c>
      <c r="N2451">
        <v>0</v>
      </c>
      <c r="O2451">
        <v>2</v>
      </c>
      <c r="P2451">
        <v>2</v>
      </c>
      <c r="Q2451">
        <v>2</v>
      </c>
      <c r="R2451">
        <v>0</v>
      </c>
      <c r="S2451">
        <v>0</v>
      </c>
      <c r="T2451">
        <v>0</v>
      </c>
      <c r="U2451" s="50">
        <v>46273.704895833333</v>
      </c>
      <c r="V2451" s="50">
        <v>46273.704895833333</v>
      </c>
      <c r="W2451" s="51">
        <v>46273</v>
      </c>
      <c r="X2451" t="s">
        <v>1747</v>
      </c>
      <c r="Y2451" t="s">
        <v>492</v>
      </c>
    </row>
    <row r="2452" spans="1:25" ht="15" customHeight="1" x14ac:dyDescent="0.35">
      <c r="A2452">
        <v>6</v>
      </c>
      <c r="B2452" s="50">
        <v>46273.729166666657</v>
      </c>
      <c r="C2452">
        <v>11709525</v>
      </c>
      <c r="D2452">
        <v>100006741635</v>
      </c>
      <c r="E2452" t="s">
        <v>1726</v>
      </c>
      <c r="F2452">
        <v>100</v>
      </c>
      <c r="G2452" t="s">
        <v>1745</v>
      </c>
      <c r="H2452" t="s">
        <v>1760</v>
      </c>
      <c r="I2452">
        <v>6042101</v>
      </c>
      <c r="J2452">
        <v>4</v>
      </c>
      <c r="K2452" t="s">
        <v>2423</v>
      </c>
      <c r="L2452" t="s">
        <v>2424</v>
      </c>
      <c r="N2452">
        <v>0</v>
      </c>
      <c r="O2452">
        <v>2</v>
      </c>
      <c r="P2452">
        <v>2</v>
      </c>
      <c r="Q2452">
        <v>2</v>
      </c>
      <c r="R2452">
        <v>0</v>
      </c>
      <c r="S2452">
        <v>0</v>
      </c>
      <c r="T2452">
        <v>0</v>
      </c>
      <c r="U2452" s="50">
        <v>46273.704895833333</v>
      </c>
      <c r="V2452" s="50">
        <v>46273.704895833333</v>
      </c>
      <c r="W2452" s="51">
        <v>46273</v>
      </c>
      <c r="X2452" t="s">
        <v>1747</v>
      </c>
      <c r="Y2452" t="s">
        <v>492</v>
      </c>
    </row>
    <row r="2453" spans="1:25" ht="15" customHeight="1" x14ac:dyDescent="0.35">
      <c r="A2453">
        <v>6</v>
      </c>
      <c r="B2453" s="50">
        <v>46273.729166666657</v>
      </c>
      <c r="C2453">
        <v>11709526</v>
      </c>
      <c r="D2453">
        <v>100006741635</v>
      </c>
      <c r="E2453" t="s">
        <v>1726</v>
      </c>
      <c r="F2453">
        <v>100</v>
      </c>
      <c r="G2453" t="s">
        <v>1745</v>
      </c>
      <c r="H2453" t="s">
        <v>1760</v>
      </c>
      <c r="I2453">
        <v>6042101</v>
      </c>
      <c r="J2453">
        <v>4</v>
      </c>
      <c r="K2453" t="s">
        <v>1825</v>
      </c>
      <c r="L2453" t="s">
        <v>1826</v>
      </c>
      <c r="N2453">
        <v>0</v>
      </c>
      <c r="O2453">
        <v>2</v>
      </c>
      <c r="P2453">
        <v>2</v>
      </c>
      <c r="Q2453">
        <v>2</v>
      </c>
      <c r="R2453">
        <v>0</v>
      </c>
      <c r="S2453">
        <v>0</v>
      </c>
      <c r="T2453">
        <v>0</v>
      </c>
      <c r="U2453" s="50">
        <v>46273.704895833333</v>
      </c>
      <c r="V2453" s="50">
        <v>46273.704895833333</v>
      </c>
      <c r="W2453" s="51">
        <v>46273</v>
      </c>
      <c r="X2453" t="s">
        <v>1747</v>
      </c>
      <c r="Y2453" t="s">
        <v>492</v>
      </c>
    </row>
    <row r="2454" spans="1:25" ht="15" customHeight="1" x14ac:dyDescent="0.35">
      <c r="A2454">
        <v>6</v>
      </c>
      <c r="B2454" s="50">
        <v>46273.729166666657</v>
      </c>
      <c r="C2454">
        <v>11709527</v>
      </c>
      <c r="D2454">
        <v>100006741636</v>
      </c>
      <c r="E2454" t="s">
        <v>1726</v>
      </c>
      <c r="F2454">
        <v>100</v>
      </c>
      <c r="G2454" t="s">
        <v>1745</v>
      </c>
      <c r="H2454" t="s">
        <v>1760</v>
      </c>
      <c r="I2454">
        <v>6042301</v>
      </c>
      <c r="J2454">
        <v>3</v>
      </c>
      <c r="K2454" t="s">
        <v>1793</v>
      </c>
      <c r="L2454" t="s">
        <v>1794</v>
      </c>
      <c r="N2454">
        <v>0</v>
      </c>
      <c r="O2454">
        <v>1</v>
      </c>
      <c r="P2454">
        <v>1</v>
      </c>
      <c r="Q2454">
        <v>1</v>
      </c>
      <c r="R2454">
        <v>0</v>
      </c>
      <c r="S2454">
        <v>0</v>
      </c>
      <c r="T2454">
        <v>0</v>
      </c>
      <c r="U2454" s="50">
        <v>46273.704907407409</v>
      </c>
      <c r="V2454" s="50">
        <v>46273.704907407409</v>
      </c>
      <c r="W2454" s="51">
        <v>46273</v>
      </c>
      <c r="X2454" t="s">
        <v>1747</v>
      </c>
      <c r="Y2454" t="s">
        <v>492</v>
      </c>
    </row>
    <row r="2455" spans="1:25" ht="15" customHeight="1" x14ac:dyDescent="0.35">
      <c r="A2455">
        <v>6</v>
      </c>
      <c r="B2455" s="50">
        <v>46273.729166666657</v>
      </c>
      <c r="C2455">
        <v>11709528</v>
      </c>
      <c r="D2455">
        <v>100006741636</v>
      </c>
      <c r="E2455" t="s">
        <v>1726</v>
      </c>
      <c r="F2455">
        <v>100</v>
      </c>
      <c r="G2455" t="s">
        <v>1745</v>
      </c>
      <c r="H2455" t="s">
        <v>1760</v>
      </c>
      <c r="I2455">
        <v>6042301</v>
      </c>
      <c r="J2455">
        <v>3</v>
      </c>
      <c r="K2455" t="s">
        <v>1855</v>
      </c>
      <c r="L2455" t="s">
        <v>1856</v>
      </c>
      <c r="N2455">
        <v>0</v>
      </c>
      <c r="O2455">
        <v>3</v>
      </c>
      <c r="P2455">
        <v>3</v>
      </c>
      <c r="Q2455">
        <v>3</v>
      </c>
      <c r="R2455">
        <v>0</v>
      </c>
      <c r="S2455">
        <v>0</v>
      </c>
      <c r="T2455">
        <v>0</v>
      </c>
      <c r="U2455" s="50">
        <v>46273.704907407409</v>
      </c>
      <c r="V2455" s="50">
        <v>46273.704907407409</v>
      </c>
      <c r="W2455" s="51">
        <v>46273</v>
      </c>
      <c r="X2455" t="s">
        <v>1747</v>
      </c>
      <c r="Y2455" t="s">
        <v>492</v>
      </c>
    </row>
    <row r="2456" spans="1:25" ht="15" customHeight="1" x14ac:dyDescent="0.35">
      <c r="A2456">
        <v>6</v>
      </c>
      <c r="B2456" s="50">
        <v>46273.729166666657</v>
      </c>
      <c r="C2456">
        <v>11709529</v>
      </c>
      <c r="D2456">
        <v>100006741636</v>
      </c>
      <c r="E2456" t="s">
        <v>1726</v>
      </c>
      <c r="F2456">
        <v>100</v>
      </c>
      <c r="G2456" t="s">
        <v>1745</v>
      </c>
      <c r="H2456" t="s">
        <v>1760</v>
      </c>
      <c r="I2456">
        <v>6042301</v>
      </c>
      <c r="J2456">
        <v>3</v>
      </c>
      <c r="K2456" t="s">
        <v>2425</v>
      </c>
      <c r="L2456" t="s">
        <v>2426</v>
      </c>
      <c r="N2456">
        <v>0</v>
      </c>
      <c r="O2456">
        <v>1</v>
      </c>
      <c r="P2456">
        <v>1</v>
      </c>
      <c r="Q2456">
        <v>1</v>
      </c>
      <c r="R2456">
        <v>0</v>
      </c>
      <c r="S2456">
        <v>0</v>
      </c>
      <c r="T2456">
        <v>0</v>
      </c>
      <c r="U2456" s="50">
        <v>46273.704907407409</v>
      </c>
      <c r="V2456" s="50">
        <v>46273.704907407409</v>
      </c>
      <c r="W2456" s="51">
        <v>46273</v>
      </c>
      <c r="X2456" t="s">
        <v>1747</v>
      </c>
      <c r="Y2456" t="s">
        <v>492</v>
      </c>
    </row>
    <row r="2457" spans="1:25" ht="15" customHeight="1" x14ac:dyDescent="0.35">
      <c r="A2457">
        <v>6</v>
      </c>
      <c r="B2457" s="50">
        <v>46273.729166666657</v>
      </c>
      <c r="C2457">
        <v>11709530</v>
      </c>
      <c r="D2457">
        <v>100006741637</v>
      </c>
      <c r="E2457" t="s">
        <v>1726</v>
      </c>
      <c r="F2457">
        <v>100</v>
      </c>
      <c r="G2457" t="s">
        <v>1745</v>
      </c>
      <c r="H2457" t="s">
        <v>1760</v>
      </c>
      <c r="I2457">
        <v>6042201</v>
      </c>
      <c r="J2457">
        <v>4</v>
      </c>
      <c r="K2457" t="s">
        <v>1867</v>
      </c>
      <c r="L2457" t="s">
        <v>1868</v>
      </c>
      <c r="N2457">
        <v>0</v>
      </c>
      <c r="O2457">
        <v>1</v>
      </c>
      <c r="P2457">
        <v>1</v>
      </c>
      <c r="Q2457">
        <v>1</v>
      </c>
      <c r="R2457">
        <v>0</v>
      </c>
      <c r="S2457">
        <v>0</v>
      </c>
      <c r="T2457">
        <v>0</v>
      </c>
      <c r="U2457" s="50">
        <v>46273.704907407409</v>
      </c>
      <c r="V2457" s="50">
        <v>46273.704907407409</v>
      </c>
      <c r="W2457" s="51">
        <v>46273</v>
      </c>
      <c r="X2457" t="s">
        <v>1747</v>
      </c>
      <c r="Y2457" t="s">
        <v>492</v>
      </c>
    </row>
    <row r="2458" spans="1:25" ht="15" customHeight="1" x14ac:dyDescent="0.35">
      <c r="A2458">
        <v>6</v>
      </c>
      <c r="B2458" s="50">
        <v>46273.729166666657</v>
      </c>
      <c r="C2458">
        <v>11709531</v>
      </c>
      <c r="D2458">
        <v>100006741637</v>
      </c>
      <c r="E2458" t="s">
        <v>1726</v>
      </c>
      <c r="F2458">
        <v>100</v>
      </c>
      <c r="G2458" t="s">
        <v>1745</v>
      </c>
      <c r="H2458" t="s">
        <v>1760</v>
      </c>
      <c r="I2458">
        <v>6042201</v>
      </c>
      <c r="J2458">
        <v>4</v>
      </c>
      <c r="K2458" t="s">
        <v>1839</v>
      </c>
      <c r="L2458" t="s">
        <v>1840</v>
      </c>
      <c r="N2458">
        <v>0</v>
      </c>
      <c r="O2458">
        <v>1</v>
      </c>
      <c r="P2458">
        <v>1</v>
      </c>
      <c r="Q2458">
        <v>1</v>
      </c>
      <c r="R2458">
        <v>0</v>
      </c>
      <c r="S2458">
        <v>0</v>
      </c>
      <c r="T2458">
        <v>0</v>
      </c>
      <c r="U2458" s="50">
        <v>46273.704907407409</v>
      </c>
      <c r="V2458" s="50">
        <v>46273.704907407409</v>
      </c>
      <c r="W2458" s="51">
        <v>46273</v>
      </c>
      <c r="X2458" t="s">
        <v>1747</v>
      </c>
      <c r="Y2458" t="s">
        <v>492</v>
      </c>
    </row>
    <row r="2459" spans="1:25" ht="15" customHeight="1" x14ac:dyDescent="0.35">
      <c r="A2459">
        <v>6</v>
      </c>
      <c r="B2459" s="50">
        <v>46273.729166666657</v>
      </c>
      <c r="C2459">
        <v>11709546</v>
      </c>
      <c r="D2459">
        <v>100006741642</v>
      </c>
      <c r="E2459" t="s">
        <v>1726</v>
      </c>
      <c r="F2459">
        <v>100</v>
      </c>
      <c r="G2459" t="s">
        <v>1745</v>
      </c>
      <c r="H2459" t="s">
        <v>1760</v>
      </c>
      <c r="I2459">
        <v>6043001</v>
      </c>
      <c r="J2459">
        <v>3</v>
      </c>
      <c r="K2459" t="s">
        <v>1857</v>
      </c>
      <c r="L2459" t="s">
        <v>1858</v>
      </c>
      <c r="N2459">
        <v>0</v>
      </c>
      <c r="O2459">
        <v>2</v>
      </c>
      <c r="P2459">
        <v>2</v>
      </c>
      <c r="Q2459">
        <v>2</v>
      </c>
      <c r="R2459">
        <v>0</v>
      </c>
      <c r="S2459">
        <v>0</v>
      </c>
      <c r="T2459">
        <v>0</v>
      </c>
      <c r="U2459" s="50">
        <v>46273.705601851849</v>
      </c>
      <c r="V2459" s="50">
        <v>46273.705601851849</v>
      </c>
      <c r="W2459" s="51">
        <v>46273</v>
      </c>
      <c r="X2459" t="s">
        <v>1747</v>
      </c>
      <c r="Y2459" t="s">
        <v>492</v>
      </c>
    </row>
    <row r="2460" spans="1:25" ht="15" customHeight="1" x14ac:dyDescent="0.35">
      <c r="A2460">
        <v>6</v>
      </c>
      <c r="B2460" s="50">
        <v>46273.729166666657</v>
      </c>
      <c r="C2460">
        <v>11709581</v>
      </c>
      <c r="D2460">
        <v>100006741656</v>
      </c>
      <c r="E2460" t="s">
        <v>1726</v>
      </c>
      <c r="F2460">
        <v>100</v>
      </c>
      <c r="G2460" t="s">
        <v>1745</v>
      </c>
      <c r="H2460" t="s">
        <v>1760</v>
      </c>
      <c r="I2460">
        <v>6003301</v>
      </c>
      <c r="J2460">
        <v>5</v>
      </c>
      <c r="K2460" t="s">
        <v>2295</v>
      </c>
      <c r="L2460" t="s">
        <v>2296</v>
      </c>
      <c r="N2460">
        <v>0</v>
      </c>
      <c r="O2460">
        <v>1</v>
      </c>
      <c r="P2460">
        <v>1</v>
      </c>
      <c r="Q2460">
        <v>1</v>
      </c>
      <c r="R2460">
        <v>0</v>
      </c>
      <c r="S2460">
        <v>0</v>
      </c>
      <c r="T2460">
        <v>0</v>
      </c>
      <c r="U2460" s="50">
        <v>46273.706990740742</v>
      </c>
      <c r="V2460" s="50">
        <v>46273.706990740742</v>
      </c>
      <c r="W2460" s="51">
        <v>46273</v>
      </c>
      <c r="X2460" t="s">
        <v>1747</v>
      </c>
      <c r="Y2460" t="s">
        <v>492</v>
      </c>
    </row>
    <row r="2461" spans="1:25" ht="15" customHeight="1" x14ac:dyDescent="0.35">
      <c r="A2461">
        <v>6</v>
      </c>
      <c r="B2461" s="50">
        <v>46273.729166666657</v>
      </c>
      <c r="C2461">
        <v>11709584</v>
      </c>
      <c r="D2461">
        <v>100006741660</v>
      </c>
      <c r="E2461" t="s">
        <v>1726</v>
      </c>
      <c r="F2461">
        <v>100</v>
      </c>
      <c r="G2461" t="s">
        <v>1745</v>
      </c>
      <c r="H2461" t="s">
        <v>1760</v>
      </c>
      <c r="I2461">
        <v>6041101</v>
      </c>
      <c r="J2461">
        <v>3</v>
      </c>
      <c r="K2461" t="s">
        <v>1845</v>
      </c>
      <c r="L2461" t="s">
        <v>1846</v>
      </c>
      <c r="N2461">
        <v>0</v>
      </c>
      <c r="O2461">
        <v>1</v>
      </c>
      <c r="P2461">
        <v>1</v>
      </c>
      <c r="Q2461">
        <v>1</v>
      </c>
      <c r="R2461">
        <v>0</v>
      </c>
      <c r="S2461">
        <v>0</v>
      </c>
      <c r="T2461">
        <v>0</v>
      </c>
      <c r="U2461" s="50">
        <v>46273.707002314812</v>
      </c>
      <c r="V2461" s="50">
        <v>46273.707002314812</v>
      </c>
      <c r="W2461" s="51">
        <v>46273</v>
      </c>
      <c r="X2461" t="s">
        <v>1747</v>
      </c>
      <c r="Y2461" t="s">
        <v>492</v>
      </c>
    </row>
    <row r="2462" spans="1:25" ht="15" customHeight="1" x14ac:dyDescent="0.35">
      <c r="A2462">
        <v>6</v>
      </c>
      <c r="B2462" s="50">
        <v>46273.729166666657</v>
      </c>
      <c r="C2462">
        <v>11709585</v>
      </c>
      <c r="D2462">
        <v>100006741661</v>
      </c>
      <c r="E2462" t="s">
        <v>1726</v>
      </c>
      <c r="F2462">
        <v>100</v>
      </c>
      <c r="G2462" t="s">
        <v>1745</v>
      </c>
      <c r="H2462" t="s">
        <v>1760</v>
      </c>
      <c r="I2462">
        <v>6044101</v>
      </c>
      <c r="J2462">
        <v>4</v>
      </c>
      <c r="K2462" t="s">
        <v>2433</v>
      </c>
      <c r="L2462" t="s">
        <v>2434</v>
      </c>
      <c r="N2462">
        <v>0</v>
      </c>
      <c r="O2462">
        <v>1</v>
      </c>
      <c r="P2462">
        <v>1</v>
      </c>
      <c r="Q2462">
        <v>1</v>
      </c>
      <c r="R2462">
        <v>0</v>
      </c>
      <c r="S2462">
        <v>0</v>
      </c>
      <c r="T2462">
        <v>0</v>
      </c>
      <c r="U2462" s="50">
        <v>46273.707002314812</v>
      </c>
      <c r="V2462" s="50">
        <v>46273.707002314812</v>
      </c>
      <c r="W2462" s="51">
        <v>46273</v>
      </c>
      <c r="X2462" t="s">
        <v>1747</v>
      </c>
      <c r="Y2462" t="s">
        <v>492</v>
      </c>
    </row>
    <row r="2463" spans="1:25" ht="15" customHeight="1" x14ac:dyDescent="0.35">
      <c r="A2463">
        <v>6</v>
      </c>
      <c r="B2463" s="50">
        <v>46273.729166666657</v>
      </c>
      <c r="C2463">
        <v>11709588</v>
      </c>
      <c r="D2463">
        <v>100006741664</v>
      </c>
      <c r="E2463" t="s">
        <v>1726</v>
      </c>
      <c r="F2463">
        <v>100</v>
      </c>
      <c r="G2463" t="s">
        <v>1745</v>
      </c>
      <c r="H2463" t="s">
        <v>1760</v>
      </c>
      <c r="I2463">
        <v>6043201</v>
      </c>
      <c r="J2463">
        <v>5</v>
      </c>
      <c r="K2463" t="s">
        <v>2435</v>
      </c>
      <c r="L2463" t="s">
        <v>2436</v>
      </c>
      <c r="N2463">
        <v>0</v>
      </c>
      <c r="O2463">
        <v>1</v>
      </c>
      <c r="P2463">
        <v>1</v>
      </c>
      <c r="Q2463">
        <v>1</v>
      </c>
      <c r="R2463">
        <v>0</v>
      </c>
      <c r="S2463">
        <v>0</v>
      </c>
      <c r="T2463">
        <v>0</v>
      </c>
      <c r="U2463" s="50">
        <v>46273.707002314812</v>
      </c>
      <c r="V2463" s="50">
        <v>46273.707002314812</v>
      </c>
      <c r="W2463" s="51">
        <v>46273</v>
      </c>
      <c r="X2463" t="s">
        <v>1747</v>
      </c>
      <c r="Y2463" t="s">
        <v>492</v>
      </c>
    </row>
    <row r="2464" spans="1:25" ht="15" customHeight="1" x14ac:dyDescent="0.35">
      <c r="A2464">
        <v>6</v>
      </c>
      <c r="B2464" s="50">
        <v>46273.729166666657</v>
      </c>
      <c r="C2464">
        <v>11709621</v>
      </c>
      <c r="D2464">
        <v>100006741681</v>
      </c>
      <c r="E2464" t="s">
        <v>1726</v>
      </c>
      <c r="F2464">
        <v>100</v>
      </c>
      <c r="G2464" t="s">
        <v>1745</v>
      </c>
      <c r="H2464" t="s">
        <v>1760</v>
      </c>
      <c r="I2464">
        <v>6043601</v>
      </c>
      <c r="J2464">
        <v>2</v>
      </c>
      <c r="K2464" t="s">
        <v>2275</v>
      </c>
      <c r="L2464" t="s">
        <v>2276</v>
      </c>
      <c r="N2464">
        <v>0</v>
      </c>
      <c r="O2464">
        <v>6</v>
      </c>
      <c r="P2464">
        <v>6</v>
      </c>
      <c r="Q2464">
        <v>6</v>
      </c>
      <c r="R2464">
        <v>0</v>
      </c>
      <c r="S2464">
        <v>0</v>
      </c>
      <c r="T2464">
        <v>0</v>
      </c>
      <c r="U2464" s="50">
        <v>46273.707685185182</v>
      </c>
      <c r="V2464" s="50">
        <v>46273.707685185182</v>
      </c>
      <c r="W2464" s="51">
        <v>46273</v>
      </c>
      <c r="X2464" t="s">
        <v>1747</v>
      </c>
      <c r="Y2464" t="s">
        <v>492</v>
      </c>
    </row>
    <row r="2465" spans="1:25" ht="15" customHeight="1" x14ac:dyDescent="0.35">
      <c r="A2465">
        <v>6</v>
      </c>
      <c r="B2465" s="50">
        <v>46273.729166666657</v>
      </c>
      <c r="C2465">
        <v>11709641</v>
      </c>
      <c r="D2465">
        <v>100006741692</v>
      </c>
      <c r="E2465" t="s">
        <v>1726</v>
      </c>
      <c r="F2465">
        <v>100</v>
      </c>
      <c r="G2465" t="s">
        <v>1745</v>
      </c>
      <c r="H2465" t="s">
        <v>1760</v>
      </c>
      <c r="I2465">
        <v>6046202</v>
      </c>
      <c r="J2465">
        <v>2</v>
      </c>
      <c r="K2465" t="s">
        <v>2443</v>
      </c>
      <c r="L2465" t="s">
        <v>2444</v>
      </c>
      <c r="N2465">
        <v>0</v>
      </c>
      <c r="O2465">
        <v>1</v>
      </c>
      <c r="P2465">
        <v>1</v>
      </c>
      <c r="Q2465">
        <v>1</v>
      </c>
      <c r="R2465">
        <v>0</v>
      </c>
      <c r="S2465">
        <v>0</v>
      </c>
      <c r="T2465">
        <v>0</v>
      </c>
      <c r="U2465" s="50">
        <v>46273.707708333342</v>
      </c>
      <c r="V2465" s="50">
        <v>46273.707708333342</v>
      </c>
      <c r="W2465" s="51">
        <v>46273</v>
      </c>
      <c r="X2465" t="s">
        <v>1747</v>
      </c>
      <c r="Y2465" t="s">
        <v>492</v>
      </c>
    </row>
    <row r="2466" spans="1:25" ht="15" customHeight="1" x14ac:dyDescent="0.35">
      <c r="A2466">
        <v>6</v>
      </c>
      <c r="B2466" s="50">
        <v>46273.729166666657</v>
      </c>
      <c r="C2466">
        <v>11709645</v>
      </c>
      <c r="D2466">
        <v>100006741697</v>
      </c>
      <c r="E2466" t="s">
        <v>1726</v>
      </c>
      <c r="F2466">
        <v>100</v>
      </c>
      <c r="G2466" t="s">
        <v>1745</v>
      </c>
      <c r="H2466" t="s">
        <v>1760</v>
      </c>
      <c r="I2466">
        <v>6046601</v>
      </c>
      <c r="J2466">
        <v>3</v>
      </c>
      <c r="K2466" t="s">
        <v>2353</v>
      </c>
      <c r="L2466" t="s">
        <v>2354</v>
      </c>
      <c r="N2466">
        <v>0</v>
      </c>
      <c r="O2466">
        <v>1</v>
      </c>
      <c r="P2466">
        <v>1</v>
      </c>
      <c r="Q2466">
        <v>1</v>
      </c>
      <c r="R2466">
        <v>0</v>
      </c>
      <c r="S2466">
        <v>0</v>
      </c>
      <c r="T2466">
        <v>0</v>
      </c>
      <c r="U2466" s="50">
        <v>46273.708379629628</v>
      </c>
      <c r="V2466" s="50">
        <v>46273.708379629628</v>
      </c>
      <c r="W2466" s="51">
        <v>46273</v>
      </c>
      <c r="X2466" t="s">
        <v>1747</v>
      </c>
      <c r="Y2466" t="s">
        <v>492</v>
      </c>
    </row>
    <row r="2467" spans="1:25" ht="15" customHeight="1" x14ac:dyDescent="0.35">
      <c r="A2467">
        <v>6</v>
      </c>
      <c r="B2467" s="50">
        <v>46273.729166666657</v>
      </c>
      <c r="C2467">
        <v>11709650</v>
      </c>
      <c r="D2467">
        <v>100006741702</v>
      </c>
      <c r="E2467" t="s">
        <v>1726</v>
      </c>
      <c r="F2467">
        <v>100</v>
      </c>
      <c r="G2467" t="s">
        <v>1745</v>
      </c>
      <c r="H2467" t="s">
        <v>1760</v>
      </c>
      <c r="I2467">
        <v>6046701</v>
      </c>
      <c r="J2467">
        <v>1</v>
      </c>
      <c r="K2467" t="s">
        <v>2319</v>
      </c>
      <c r="L2467" t="s">
        <v>2320</v>
      </c>
      <c r="N2467">
        <v>0</v>
      </c>
      <c r="O2467">
        <v>1</v>
      </c>
      <c r="P2467">
        <v>1</v>
      </c>
      <c r="Q2467">
        <v>1</v>
      </c>
      <c r="R2467">
        <v>0</v>
      </c>
      <c r="S2467">
        <v>0</v>
      </c>
      <c r="T2467">
        <v>0</v>
      </c>
      <c r="U2467" s="50">
        <v>46273.708379629628</v>
      </c>
      <c r="V2467" s="50">
        <v>46273.708379629628</v>
      </c>
      <c r="W2467" s="51">
        <v>46273</v>
      </c>
      <c r="X2467" t="s">
        <v>1747</v>
      </c>
      <c r="Y2467" t="s">
        <v>492</v>
      </c>
    </row>
    <row r="2468" spans="1:25" ht="15" customHeight="1" x14ac:dyDescent="0.35">
      <c r="A2468">
        <v>6</v>
      </c>
      <c r="B2468" s="50">
        <v>46273.729166666657</v>
      </c>
      <c r="C2468">
        <v>11709651</v>
      </c>
      <c r="D2468">
        <v>100006741703</v>
      </c>
      <c r="E2468" t="s">
        <v>1726</v>
      </c>
      <c r="F2468">
        <v>100</v>
      </c>
      <c r="G2468" t="s">
        <v>1745</v>
      </c>
      <c r="H2468" t="s">
        <v>1760</v>
      </c>
      <c r="I2468">
        <v>6046901</v>
      </c>
      <c r="J2468">
        <v>1</v>
      </c>
      <c r="K2468" t="s">
        <v>2445</v>
      </c>
      <c r="L2468" t="s">
        <v>2446</v>
      </c>
      <c r="N2468">
        <v>0</v>
      </c>
      <c r="O2468">
        <v>2</v>
      </c>
      <c r="P2468">
        <v>2</v>
      </c>
      <c r="Q2468">
        <v>2</v>
      </c>
      <c r="R2468">
        <v>0</v>
      </c>
      <c r="S2468">
        <v>0</v>
      </c>
      <c r="T2468">
        <v>0</v>
      </c>
      <c r="U2468" s="50">
        <v>46273.708379629628</v>
      </c>
      <c r="V2468" s="50">
        <v>46273.708379629628</v>
      </c>
      <c r="W2468" s="51">
        <v>46273</v>
      </c>
      <c r="X2468" t="s">
        <v>1747</v>
      </c>
      <c r="Y2468" t="s">
        <v>492</v>
      </c>
    </row>
    <row r="2469" spans="1:25" ht="15" customHeight="1" x14ac:dyDescent="0.35">
      <c r="A2469">
        <v>6</v>
      </c>
      <c r="B2469" s="50">
        <v>46273.729166666657</v>
      </c>
      <c r="C2469">
        <v>11709666</v>
      </c>
      <c r="D2469">
        <v>100006741711</v>
      </c>
      <c r="E2469" t="s">
        <v>1726</v>
      </c>
      <c r="F2469">
        <v>100</v>
      </c>
      <c r="G2469" t="s">
        <v>1745</v>
      </c>
      <c r="H2469" t="s">
        <v>1760</v>
      </c>
      <c r="I2469">
        <v>6046801</v>
      </c>
      <c r="J2469">
        <v>3</v>
      </c>
      <c r="K2469" t="s">
        <v>1889</v>
      </c>
      <c r="L2469" t="s">
        <v>1890</v>
      </c>
      <c r="N2469">
        <v>0</v>
      </c>
      <c r="O2469">
        <v>1</v>
      </c>
      <c r="P2469">
        <v>1</v>
      </c>
      <c r="Q2469">
        <v>1</v>
      </c>
      <c r="R2469">
        <v>0</v>
      </c>
      <c r="S2469">
        <v>0</v>
      </c>
      <c r="T2469">
        <v>0</v>
      </c>
      <c r="U2469" s="50">
        <v>46273.709062499998</v>
      </c>
      <c r="V2469" s="50">
        <v>46273.709062499998</v>
      </c>
      <c r="W2469" s="51">
        <v>46273</v>
      </c>
      <c r="X2469" t="s">
        <v>1747</v>
      </c>
      <c r="Y2469" t="s">
        <v>492</v>
      </c>
    </row>
    <row r="2470" spans="1:25" ht="15" customHeight="1" x14ac:dyDescent="0.35">
      <c r="A2470">
        <v>6</v>
      </c>
      <c r="B2470" s="50">
        <v>46273.729166666657</v>
      </c>
      <c r="C2470">
        <v>11709667</v>
      </c>
      <c r="D2470">
        <v>100006741712</v>
      </c>
      <c r="E2470" t="s">
        <v>1726</v>
      </c>
      <c r="F2470">
        <v>100</v>
      </c>
      <c r="G2470" t="s">
        <v>1745</v>
      </c>
      <c r="H2470" t="s">
        <v>1760</v>
      </c>
      <c r="I2470">
        <v>6046001</v>
      </c>
      <c r="J2470">
        <v>4</v>
      </c>
      <c r="K2470" t="s">
        <v>2447</v>
      </c>
      <c r="L2470" t="s">
        <v>2448</v>
      </c>
      <c r="N2470">
        <v>0</v>
      </c>
      <c r="O2470">
        <v>1</v>
      </c>
      <c r="P2470">
        <v>1</v>
      </c>
      <c r="Q2470">
        <v>1</v>
      </c>
      <c r="R2470">
        <v>0</v>
      </c>
      <c r="S2470">
        <v>0</v>
      </c>
      <c r="T2470">
        <v>0</v>
      </c>
      <c r="U2470" s="50">
        <v>46273.709756944438</v>
      </c>
      <c r="V2470" s="50">
        <v>46273.709756944438</v>
      </c>
      <c r="W2470" s="51">
        <v>46273</v>
      </c>
      <c r="X2470" t="s">
        <v>1747</v>
      </c>
      <c r="Y2470" t="s">
        <v>492</v>
      </c>
    </row>
    <row r="2471" spans="1:25" ht="15" customHeight="1" x14ac:dyDescent="0.35">
      <c r="A2471">
        <v>6</v>
      </c>
      <c r="B2471" s="50">
        <v>46273.729166666657</v>
      </c>
      <c r="C2471">
        <v>11709668</v>
      </c>
      <c r="D2471">
        <v>100006741712</v>
      </c>
      <c r="E2471" t="s">
        <v>1726</v>
      </c>
      <c r="F2471">
        <v>100</v>
      </c>
      <c r="G2471" t="s">
        <v>1745</v>
      </c>
      <c r="H2471" t="s">
        <v>1760</v>
      </c>
      <c r="I2471">
        <v>6046001</v>
      </c>
      <c r="J2471">
        <v>4</v>
      </c>
      <c r="K2471" t="s">
        <v>2449</v>
      </c>
      <c r="L2471" t="s">
        <v>2450</v>
      </c>
      <c r="N2471">
        <v>0</v>
      </c>
      <c r="O2471">
        <v>1</v>
      </c>
      <c r="P2471">
        <v>1</v>
      </c>
      <c r="Q2471">
        <v>1</v>
      </c>
      <c r="R2471">
        <v>0</v>
      </c>
      <c r="S2471">
        <v>0</v>
      </c>
      <c r="T2471">
        <v>0</v>
      </c>
      <c r="U2471" s="50">
        <v>46273.709756944438</v>
      </c>
      <c r="V2471" s="50">
        <v>46273.709756944438</v>
      </c>
      <c r="W2471" s="51">
        <v>46273</v>
      </c>
      <c r="X2471" t="s">
        <v>1747</v>
      </c>
      <c r="Y2471" t="s">
        <v>492</v>
      </c>
    </row>
    <row r="2472" spans="1:25" ht="15" customHeight="1" x14ac:dyDescent="0.35">
      <c r="A2472">
        <v>6</v>
      </c>
      <c r="B2472" s="50">
        <v>46273.729166666657</v>
      </c>
      <c r="C2472">
        <v>11709669</v>
      </c>
      <c r="D2472">
        <v>100006741712</v>
      </c>
      <c r="E2472" t="s">
        <v>1726</v>
      </c>
      <c r="F2472">
        <v>100</v>
      </c>
      <c r="G2472" t="s">
        <v>1745</v>
      </c>
      <c r="H2472" t="s">
        <v>1760</v>
      </c>
      <c r="I2472">
        <v>6046001</v>
      </c>
      <c r="J2472">
        <v>4</v>
      </c>
      <c r="K2472" t="s">
        <v>1911</v>
      </c>
      <c r="L2472" t="s">
        <v>1912</v>
      </c>
      <c r="N2472">
        <v>0</v>
      </c>
      <c r="O2472">
        <v>3</v>
      </c>
      <c r="P2472">
        <v>3</v>
      </c>
      <c r="Q2472">
        <v>3</v>
      </c>
      <c r="R2472">
        <v>0</v>
      </c>
      <c r="S2472">
        <v>0</v>
      </c>
      <c r="T2472">
        <v>0</v>
      </c>
      <c r="U2472" s="50">
        <v>46273.709756944438</v>
      </c>
      <c r="V2472" s="50">
        <v>46273.709756944438</v>
      </c>
      <c r="W2472" s="51">
        <v>46273</v>
      </c>
      <c r="X2472" t="s">
        <v>1747</v>
      </c>
      <c r="Y2472" t="s">
        <v>492</v>
      </c>
    </row>
    <row r="2473" spans="1:25" ht="15" customHeight="1" x14ac:dyDescent="0.35">
      <c r="A2473">
        <v>6</v>
      </c>
      <c r="B2473" s="50">
        <v>46273.729166666657</v>
      </c>
      <c r="C2473">
        <v>11709670</v>
      </c>
      <c r="D2473">
        <v>100006741712</v>
      </c>
      <c r="E2473" t="s">
        <v>1726</v>
      </c>
      <c r="F2473">
        <v>100</v>
      </c>
      <c r="G2473" t="s">
        <v>1745</v>
      </c>
      <c r="H2473" t="s">
        <v>1760</v>
      </c>
      <c r="I2473">
        <v>6046001</v>
      </c>
      <c r="J2473">
        <v>4</v>
      </c>
      <c r="K2473" t="s">
        <v>2451</v>
      </c>
      <c r="L2473" t="s">
        <v>2452</v>
      </c>
      <c r="N2473">
        <v>0</v>
      </c>
      <c r="O2473">
        <v>1</v>
      </c>
      <c r="P2473">
        <v>1</v>
      </c>
      <c r="Q2473">
        <v>1</v>
      </c>
      <c r="R2473">
        <v>0</v>
      </c>
      <c r="S2473">
        <v>0</v>
      </c>
      <c r="T2473">
        <v>0</v>
      </c>
      <c r="U2473" s="50">
        <v>46273.709756944438</v>
      </c>
      <c r="V2473" s="50">
        <v>46273.709756944438</v>
      </c>
      <c r="W2473" s="51">
        <v>46273</v>
      </c>
      <c r="X2473" t="s">
        <v>1747</v>
      </c>
      <c r="Y2473" t="s">
        <v>492</v>
      </c>
    </row>
    <row r="2474" spans="1:25" ht="15" customHeight="1" x14ac:dyDescent="0.35">
      <c r="A2474">
        <v>6</v>
      </c>
      <c r="B2474" s="50">
        <v>46273.729166666657</v>
      </c>
      <c r="C2474">
        <v>11709705</v>
      </c>
      <c r="D2474">
        <v>100006741717</v>
      </c>
      <c r="E2474" t="s">
        <v>1726</v>
      </c>
      <c r="F2474">
        <v>100</v>
      </c>
      <c r="G2474" t="s">
        <v>1745</v>
      </c>
      <c r="H2474" t="s">
        <v>1760</v>
      </c>
      <c r="I2474">
        <v>6046002</v>
      </c>
      <c r="J2474">
        <v>1</v>
      </c>
      <c r="K2474" t="s">
        <v>2339</v>
      </c>
      <c r="L2474" t="s">
        <v>2340</v>
      </c>
      <c r="N2474">
        <v>0</v>
      </c>
      <c r="O2474">
        <v>2</v>
      </c>
      <c r="P2474">
        <v>2</v>
      </c>
      <c r="Q2474">
        <v>2</v>
      </c>
      <c r="R2474">
        <v>0</v>
      </c>
      <c r="S2474">
        <v>0</v>
      </c>
      <c r="T2474">
        <v>0</v>
      </c>
      <c r="U2474" s="50">
        <v>46273.709768518522</v>
      </c>
      <c r="V2474" s="50">
        <v>46273.709768518522</v>
      </c>
      <c r="W2474" s="51">
        <v>46273</v>
      </c>
      <c r="X2474" t="s">
        <v>1747</v>
      </c>
      <c r="Y2474" t="s">
        <v>492</v>
      </c>
    </row>
    <row r="2475" spans="1:25" ht="15" customHeight="1" x14ac:dyDescent="0.35">
      <c r="A2475">
        <v>6</v>
      </c>
      <c r="B2475" s="50">
        <v>46273.729166666657</v>
      </c>
      <c r="C2475">
        <v>11709706</v>
      </c>
      <c r="D2475">
        <v>100006741717</v>
      </c>
      <c r="E2475" t="s">
        <v>1726</v>
      </c>
      <c r="F2475">
        <v>100</v>
      </c>
      <c r="G2475" t="s">
        <v>1745</v>
      </c>
      <c r="H2475" t="s">
        <v>1760</v>
      </c>
      <c r="I2475">
        <v>6046002</v>
      </c>
      <c r="J2475">
        <v>1</v>
      </c>
      <c r="K2475" t="s">
        <v>2051</v>
      </c>
      <c r="L2475" t="s">
        <v>2052</v>
      </c>
      <c r="N2475">
        <v>0</v>
      </c>
      <c r="O2475">
        <v>1</v>
      </c>
      <c r="P2475">
        <v>1</v>
      </c>
      <c r="Q2475">
        <v>1</v>
      </c>
      <c r="R2475">
        <v>0</v>
      </c>
      <c r="S2475">
        <v>0</v>
      </c>
      <c r="T2475">
        <v>0</v>
      </c>
      <c r="U2475" s="50">
        <v>46273.709768518522</v>
      </c>
      <c r="V2475" s="50">
        <v>46273.709768518522</v>
      </c>
      <c r="W2475" s="51">
        <v>46273</v>
      </c>
      <c r="X2475" t="s">
        <v>1747</v>
      </c>
      <c r="Y2475" t="s">
        <v>492</v>
      </c>
    </row>
    <row r="2476" spans="1:25" ht="15" customHeight="1" x14ac:dyDescent="0.35">
      <c r="A2476">
        <v>6</v>
      </c>
      <c r="B2476" s="50">
        <v>46273.729166666657</v>
      </c>
      <c r="C2476">
        <v>11709707</v>
      </c>
      <c r="D2476">
        <v>100006741717</v>
      </c>
      <c r="E2476" t="s">
        <v>1726</v>
      </c>
      <c r="F2476">
        <v>100</v>
      </c>
      <c r="G2476" t="s">
        <v>1745</v>
      </c>
      <c r="H2476" t="s">
        <v>1760</v>
      </c>
      <c r="I2476">
        <v>6046002</v>
      </c>
      <c r="J2476">
        <v>1</v>
      </c>
      <c r="K2476" t="s">
        <v>2031</v>
      </c>
      <c r="L2476" t="s">
        <v>2032</v>
      </c>
      <c r="N2476">
        <v>0</v>
      </c>
      <c r="O2476">
        <v>1</v>
      </c>
      <c r="P2476">
        <v>1</v>
      </c>
      <c r="Q2476">
        <v>1</v>
      </c>
      <c r="R2476">
        <v>0</v>
      </c>
      <c r="S2476">
        <v>0</v>
      </c>
      <c r="T2476">
        <v>0</v>
      </c>
      <c r="U2476" s="50">
        <v>46273.709768518522</v>
      </c>
      <c r="V2476" s="50">
        <v>46273.709768518522</v>
      </c>
      <c r="W2476" s="51">
        <v>46273</v>
      </c>
      <c r="X2476" t="s">
        <v>1747</v>
      </c>
      <c r="Y2476" t="s">
        <v>492</v>
      </c>
    </row>
    <row r="2477" spans="1:25" ht="15" customHeight="1" x14ac:dyDescent="0.35">
      <c r="A2477">
        <v>6</v>
      </c>
      <c r="B2477" s="50">
        <v>46273.729166666657</v>
      </c>
      <c r="C2477">
        <v>11709708</v>
      </c>
      <c r="D2477">
        <v>100006741717</v>
      </c>
      <c r="E2477" t="s">
        <v>1726</v>
      </c>
      <c r="F2477">
        <v>100</v>
      </c>
      <c r="G2477" t="s">
        <v>1745</v>
      </c>
      <c r="H2477" t="s">
        <v>1760</v>
      </c>
      <c r="I2477">
        <v>6046002</v>
      </c>
      <c r="J2477">
        <v>1</v>
      </c>
      <c r="K2477" t="s">
        <v>2453</v>
      </c>
      <c r="L2477" t="s">
        <v>2454</v>
      </c>
      <c r="N2477">
        <v>0</v>
      </c>
      <c r="O2477">
        <v>1</v>
      </c>
      <c r="P2477">
        <v>1</v>
      </c>
      <c r="Q2477">
        <v>1</v>
      </c>
      <c r="R2477">
        <v>0</v>
      </c>
      <c r="S2477">
        <v>0</v>
      </c>
      <c r="T2477">
        <v>0</v>
      </c>
      <c r="U2477" s="50">
        <v>46273.709768518522</v>
      </c>
      <c r="V2477" s="50">
        <v>46273.709768518522</v>
      </c>
      <c r="W2477" s="51">
        <v>46273</v>
      </c>
      <c r="X2477" t="s">
        <v>1747</v>
      </c>
      <c r="Y2477" t="s">
        <v>492</v>
      </c>
    </row>
    <row r="2478" spans="1:25" ht="15" customHeight="1" x14ac:dyDescent="0.35">
      <c r="A2478">
        <v>6</v>
      </c>
      <c r="B2478" s="50">
        <v>46273.729166666657</v>
      </c>
      <c r="C2478">
        <v>11709709</v>
      </c>
      <c r="D2478">
        <v>100006741717</v>
      </c>
      <c r="E2478" t="s">
        <v>1726</v>
      </c>
      <c r="F2478">
        <v>100</v>
      </c>
      <c r="G2478" t="s">
        <v>1745</v>
      </c>
      <c r="H2478" t="s">
        <v>1760</v>
      </c>
      <c r="I2478">
        <v>6046002</v>
      </c>
      <c r="J2478">
        <v>1</v>
      </c>
      <c r="K2478" t="s">
        <v>1991</v>
      </c>
      <c r="L2478" t="s">
        <v>1992</v>
      </c>
      <c r="N2478">
        <v>0</v>
      </c>
      <c r="O2478">
        <v>1</v>
      </c>
      <c r="P2478">
        <v>1</v>
      </c>
      <c r="Q2478">
        <v>1</v>
      </c>
      <c r="R2478">
        <v>0</v>
      </c>
      <c r="S2478">
        <v>0</v>
      </c>
      <c r="T2478">
        <v>0</v>
      </c>
      <c r="U2478" s="50">
        <v>46273.709768518522</v>
      </c>
      <c r="V2478" s="50">
        <v>46273.709768518522</v>
      </c>
      <c r="W2478" s="51">
        <v>46273</v>
      </c>
      <c r="X2478" t="s">
        <v>1747</v>
      </c>
      <c r="Y2478" t="s">
        <v>492</v>
      </c>
    </row>
    <row r="2479" spans="1:25" ht="15" customHeight="1" x14ac:dyDescent="0.35">
      <c r="A2479">
        <v>6</v>
      </c>
      <c r="B2479" s="50">
        <v>46273.729166666657</v>
      </c>
      <c r="C2479">
        <v>11709710</v>
      </c>
      <c r="D2479">
        <v>100006741717</v>
      </c>
      <c r="E2479" t="s">
        <v>1726</v>
      </c>
      <c r="F2479">
        <v>100</v>
      </c>
      <c r="G2479" t="s">
        <v>1745</v>
      </c>
      <c r="H2479" t="s">
        <v>1760</v>
      </c>
      <c r="I2479">
        <v>6046002</v>
      </c>
      <c r="J2479">
        <v>1</v>
      </c>
      <c r="K2479" t="s">
        <v>2025</v>
      </c>
      <c r="L2479" t="s">
        <v>2026</v>
      </c>
      <c r="N2479">
        <v>0</v>
      </c>
      <c r="O2479">
        <v>1</v>
      </c>
      <c r="P2479">
        <v>1</v>
      </c>
      <c r="Q2479">
        <v>1</v>
      </c>
      <c r="R2479">
        <v>0</v>
      </c>
      <c r="S2479">
        <v>0</v>
      </c>
      <c r="T2479">
        <v>0</v>
      </c>
      <c r="U2479" s="50">
        <v>46273.709768518522</v>
      </c>
      <c r="V2479" s="50">
        <v>46273.709768518522</v>
      </c>
      <c r="W2479" s="51">
        <v>46273</v>
      </c>
      <c r="X2479" t="s">
        <v>1747</v>
      </c>
      <c r="Y2479" t="s">
        <v>492</v>
      </c>
    </row>
    <row r="2480" spans="1:25" ht="15" customHeight="1" x14ac:dyDescent="0.35">
      <c r="A2480">
        <v>6</v>
      </c>
      <c r="B2480" s="50">
        <v>46273.729166666657</v>
      </c>
      <c r="C2480">
        <v>11709711</v>
      </c>
      <c r="D2480">
        <v>100006741717</v>
      </c>
      <c r="E2480" t="s">
        <v>1726</v>
      </c>
      <c r="F2480">
        <v>100</v>
      </c>
      <c r="G2480" t="s">
        <v>1745</v>
      </c>
      <c r="H2480" t="s">
        <v>1760</v>
      </c>
      <c r="I2480">
        <v>6046002</v>
      </c>
      <c r="J2480">
        <v>1</v>
      </c>
      <c r="K2480" t="s">
        <v>2087</v>
      </c>
      <c r="L2480" t="s">
        <v>2088</v>
      </c>
      <c r="N2480">
        <v>0</v>
      </c>
      <c r="O2480">
        <v>1</v>
      </c>
      <c r="P2480">
        <v>1</v>
      </c>
      <c r="Q2480">
        <v>1</v>
      </c>
      <c r="R2480">
        <v>0</v>
      </c>
      <c r="S2480">
        <v>0</v>
      </c>
      <c r="T2480">
        <v>0</v>
      </c>
      <c r="U2480" s="50">
        <v>46273.709768518522</v>
      </c>
      <c r="V2480" s="50">
        <v>46273.709768518522</v>
      </c>
      <c r="W2480" s="51">
        <v>46273</v>
      </c>
      <c r="X2480" t="s">
        <v>1747</v>
      </c>
      <c r="Y2480" t="s">
        <v>492</v>
      </c>
    </row>
    <row r="2481" spans="1:25" ht="15" customHeight="1" x14ac:dyDescent="0.35">
      <c r="A2481">
        <v>6</v>
      </c>
      <c r="B2481" s="50">
        <v>46273.729166666657</v>
      </c>
      <c r="C2481">
        <v>11709712</v>
      </c>
      <c r="D2481">
        <v>100006741717</v>
      </c>
      <c r="E2481" t="s">
        <v>1726</v>
      </c>
      <c r="F2481">
        <v>100</v>
      </c>
      <c r="G2481" t="s">
        <v>1745</v>
      </c>
      <c r="H2481" t="s">
        <v>1760</v>
      </c>
      <c r="I2481">
        <v>6046002</v>
      </c>
      <c r="J2481">
        <v>1</v>
      </c>
      <c r="K2481" t="s">
        <v>2241</v>
      </c>
      <c r="L2481" t="s">
        <v>2242</v>
      </c>
      <c r="N2481">
        <v>0</v>
      </c>
      <c r="O2481">
        <v>1</v>
      </c>
      <c r="P2481">
        <v>1</v>
      </c>
      <c r="Q2481">
        <v>1</v>
      </c>
      <c r="R2481">
        <v>0</v>
      </c>
      <c r="S2481">
        <v>0</v>
      </c>
      <c r="T2481">
        <v>0</v>
      </c>
      <c r="U2481" s="50">
        <v>46273.709768518522</v>
      </c>
      <c r="V2481" s="50">
        <v>46273.709768518522</v>
      </c>
      <c r="W2481" s="51">
        <v>46273</v>
      </c>
      <c r="X2481" t="s">
        <v>1747</v>
      </c>
      <c r="Y2481" t="s">
        <v>492</v>
      </c>
    </row>
    <row r="2482" spans="1:25" ht="15" customHeight="1" x14ac:dyDescent="0.35">
      <c r="A2482">
        <v>6</v>
      </c>
      <c r="B2482" s="50">
        <v>46273.729166666657</v>
      </c>
      <c r="C2482">
        <v>11709713</v>
      </c>
      <c r="D2482">
        <v>100006741718</v>
      </c>
      <c r="E2482" t="s">
        <v>1726</v>
      </c>
      <c r="F2482">
        <v>100</v>
      </c>
      <c r="G2482" t="s">
        <v>1745</v>
      </c>
      <c r="H2482" t="s">
        <v>1760</v>
      </c>
      <c r="I2482">
        <v>6046004</v>
      </c>
      <c r="J2482">
        <v>1</v>
      </c>
      <c r="K2482" t="s">
        <v>2455</v>
      </c>
      <c r="L2482" t="s">
        <v>2456</v>
      </c>
      <c r="N2482">
        <v>0</v>
      </c>
      <c r="O2482">
        <v>3</v>
      </c>
      <c r="P2482">
        <v>3</v>
      </c>
      <c r="Q2482">
        <v>3</v>
      </c>
      <c r="R2482">
        <v>0</v>
      </c>
      <c r="S2482">
        <v>0</v>
      </c>
      <c r="T2482">
        <v>0</v>
      </c>
      <c r="U2482" s="50">
        <v>46273.709768518522</v>
      </c>
      <c r="V2482" s="50">
        <v>46273.709768518522</v>
      </c>
      <c r="W2482" s="51">
        <v>46273</v>
      </c>
      <c r="X2482" t="s">
        <v>1747</v>
      </c>
      <c r="Y2482" t="s">
        <v>492</v>
      </c>
    </row>
    <row r="2483" spans="1:25" ht="15" customHeight="1" x14ac:dyDescent="0.35">
      <c r="A2483">
        <v>6</v>
      </c>
      <c r="B2483" s="50">
        <v>46273.729166666657</v>
      </c>
      <c r="C2483">
        <v>11709714</v>
      </c>
      <c r="D2483">
        <v>100006741718</v>
      </c>
      <c r="E2483" t="s">
        <v>1726</v>
      </c>
      <c r="F2483">
        <v>100</v>
      </c>
      <c r="G2483" t="s">
        <v>1745</v>
      </c>
      <c r="H2483" t="s">
        <v>1760</v>
      </c>
      <c r="I2483">
        <v>6046004</v>
      </c>
      <c r="J2483">
        <v>1</v>
      </c>
      <c r="K2483" t="s">
        <v>2059</v>
      </c>
      <c r="L2483" t="s">
        <v>2060</v>
      </c>
      <c r="N2483">
        <v>0</v>
      </c>
      <c r="O2483">
        <v>1</v>
      </c>
      <c r="P2483">
        <v>1</v>
      </c>
      <c r="Q2483">
        <v>1</v>
      </c>
      <c r="R2483">
        <v>0</v>
      </c>
      <c r="S2483">
        <v>0</v>
      </c>
      <c r="T2483">
        <v>0</v>
      </c>
      <c r="U2483" s="50">
        <v>46273.709768518522</v>
      </c>
      <c r="V2483" s="50">
        <v>46273.709768518522</v>
      </c>
      <c r="W2483" s="51">
        <v>46273</v>
      </c>
      <c r="X2483" t="s">
        <v>1747</v>
      </c>
      <c r="Y2483" t="s">
        <v>492</v>
      </c>
    </row>
    <row r="2484" spans="1:25" ht="15" customHeight="1" x14ac:dyDescent="0.35">
      <c r="A2484">
        <v>6</v>
      </c>
      <c r="B2484" s="50">
        <v>46273.729166666657</v>
      </c>
      <c r="C2484">
        <v>11709715</v>
      </c>
      <c r="D2484">
        <v>100006741718</v>
      </c>
      <c r="E2484" t="s">
        <v>1726</v>
      </c>
      <c r="F2484">
        <v>100</v>
      </c>
      <c r="G2484" t="s">
        <v>1745</v>
      </c>
      <c r="H2484" t="s">
        <v>1760</v>
      </c>
      <c r="I2484">
        <v>6046004</v>
      </c>
      <c r="J2484">
        <v>1</v>
      </c>
      <c r="K2484" t="s">
        <v>2061</v>
      </c>
      <c r="L2484" t="s">
        <v>2062</v>
      </c>
      <c r="N2484">
        <v>0</v>
      </c>
      <c r="O2484">
        <v>1</v>
      </c>
      <c r="P2484">
        <v>1</v>
      </c>
      <c r="Q2484">
        <v>1</v>
      </c>
      <c r="R2484">
        <v>0</v>
      </c>
      <c r="S2484">
        <v>0</v>
      </c>
      <c r="T2484">
        <v>0</v>
      </c>
      <c r="U2484" s="50">
        <v>46273.709768518522</v>
      </c>
      <c r="V2484" s="50">
        <v>46273.709768518522</v>
      </c>
      <c r="W2484" s="51">
        <v>46273</v>
      </c>
      <c r="X2484" t="s">
        <v>1747</v>
      </c>
      <c r="Y2484" t="s">
        <v>492</v>
      </c>
    </row>
    <row r="2485" spans="1:25" ht="15" customHeight="1" x14ac:dyDescent="0.35">
      <c r="A2485">
        <v>6</v>
      </c>
      <c r="B2485" s="50">
        <v>46273.729166666657</v>
      </c>
      <c r="C2485">
        <v>11709716</v>
      </c>
      <c r="D2485">
        <v>100006741718</v>
      </c>
      <c r="E2485" t="s">
        <v>1726</v>
      </c>
      <c r="F2485">
        <v>100</v>
      </c>
      <c r="G2485" t="s">
        <v>1745</v>
      </c>
      <c r="H2485" t="s">
        <v>1760</v>
      </c>
      <c r="I2485">
        <v>6046004</v>
      </c>
      <c r="J2485">
        <v>1</v>
      </c>
      <c r="K2485" t="s">
        <v>2457</v>
      </c>
      <c r="L2485" t="s">
        <v>2458</v>
      </c>
      <c r="N2485">
        <v>0</v>
      </c>
      <c r="O2485">
        <v>1</v>
      </c>
      <c r="P2485">
        <v>1</v>
      </c>
      <c r="Q2485">
        <v>1</v>
      </c>
      <c r="R2485">
        <v>0</v>
      </c>
      <c r="S2485">
        <v>0</v>
      </c>
      <c r="T2485">
        <v>0</v>
      </c>
      <c r="U2485" s="50">
        <v>46273.709768518522</v>
      </c>
      <c r="V2485" s="50">
        <v>46273.709768518522</v>
      </c>
      <c r="W2485" s="51">
        <v>46273</v>
      </c>
      <c r="X2485" t="s">
        <v>1747</v>
      </c>
      <c r="Y2485" t="s">
        <v>492</v>
      </c>
    </row>
    <row r="2486" spans="1:25" ht="15" customHeight="1" x14ac:dyDescent="0.35">
      <c r="A2486">
        <v>6</v>
      </c>
      <c r="B2486" s="50">
        <v>46273.729166666657</v>
      </c>
      <c r="C2486">
        <v>11709717</v>
      </c>
      <c r="D2486">
        <v>100006741718</v>
      </c>
      <c r="E2486" t="s">
        <v>1726</v>
      </c>
      <c r="F2486">
        <v>100</v>
      </c>
      <c r="G2486" t="s">
        <v>1745</v>
      </c>
      <c r="H2486" t="s">
        <v>1760</v>
      </c>
      <c r="I2486">
        <v>6046004</v>
      </c>
      <c r="J2486">
        <v>1</v>
      </c>
      <c r="K2486" t="s">
        <v>2121</v>
      </c>
      <c r="L2486" t="s">
        <v>2122</v>
      </c>
      <c r="N2486">
        <v>0</v>
      </c>
      <c r="O2486">
        <v>1</v>
      </c>
      <c r="P2486">
        <v>1</v>
      </c>
      <c r="Q2486">
        <v>1</v>
      </c>
      <c r="R2486">
        <v>0</v>
      </c>
      <c r="S2486">
        <v>0</v>
      </c>
      <c r="T2486">
        <v>0</v>
      </c>
      <c r="U2486" s="50">
        <v>46273.709768518522</v>
      </c>
      <c r="V2486" s="50">
        <v>46273.709768518522</v>
      </c>
      <c r="W2486" s="51">
        <v>46273</v>
      </c>
      <c r="X2486" t="s">
        <v>1747</v>
      </c>
      <c r="Y2486" t="s">
        <v>492</v>
      </c>
    </row>
    <row r="2487" spans="1:25" ht="15" customHeight="1" x14ac:dyDescent="0.35">
      <c r="A2487">
        <v>6</v>
      </c>
      <c r="B2487" s="50">
        <v>46273.729166666657</v>
      </c>
      <c r="C2487">
        <v>11709741</v>
      </c>
      <c r="D2487">
        <v>100006741734</v>
      </c>
      <c r="E2487" t="s">
        <v>1726</v>
      </c>
      <c r="F2487">
        <v>100</v>
      </c>
      <c r="G2487" t="s">
        <v>1745</v>
      </c>
      <c r="H2487" t="s">
        <v>1760</v>
      </c>
      <c r="I2487">
        <v>6048001</v>
      </c>
      <c r="J2487">
        <v>2</v>
      </c>
      <c r="K2487" t="s">
        <v>2459</v>
      </c>
      <c r="L2487" t="s">
        <v>2460</v>
      </c>
      <c r="N2487">
        <v>0</v>
      </c>
      <c r="O2487">
        <v>2</v>
      </c>
      <c r="P2487">
        <v>2</v>
      </c>
      <c r="Q2487">
        <v>2</v>
      </c>
      <c r="R2487">
        <v>0</v>
      </c>
      <c r="S2487">
        <v>0</v>
      </c>
      <c r="T2487">
        <v>0</v>
      </c>
      <c r="U2487" s="50">
        <v>46273.710451388892</v>
      </c>
      <c r="V2487" s="50">
        <v>46273.710451388892</v>
      </c>
      <c r="W2487" s="51">
        <v>46273</v>
      </c>
      <c r="X2487" t="s">
        <v>1747</v>
      </c>
      <c r="Y2487" t="s">
        <v>492</v>
      </c>
    </row>
    <row r="2488" spans="1:25" ht="15" customHeight="1" x14ac:dyDescent="0.35">
      <c r="A2488">
        <v>6</v>
      </c>
      <c r="B2488" s="50">
        <v>46273.729166666657</v>
      </c>
      <c r="C2488">
        <v>11709760</v>
      </c>
      <c r="D2488">
        <v>100006741741</v>
      </c>
      <c r="E2488" t="s">
        <v>1726</v>
      </c>
      <c r="F2488">
        <v>100</v>
      </c>
      <c r="G2488" t="s">
        <v>1745</v>
      </c>
      <c r="H2488" t="s">
        <v>1760</v>
      </c>
      <c r="I2488">
        <v>6049301</v>
      </c>
      <c r="J2488">
        <v>1</v>
      </c>
      <c r="K2488" t="s">
        <v>1985</v>
      </c>
      <c r="L2488" t="s">
        <v>1986</v>
      </c>
      <c r="N2488">
        <v>0</v>
      </c>
      <c r="O2488">
        <v>1</v>
      </c>
      <c r="P2488">
        <v>1</v>
      </c>
      <c r="Q2488">
        <v>1</v>
      </c>
      <c r="R2488">
        <v>0</v>
      </c>
      <c r="S2488">
        <v>0</v>
      </c>
      <c r="T2488">
        <v>0</v>
      </c>
      <c r="U2488" s="50">
        <v>46273.711157407408</v>
      </c>
      <c r="V2488" s="50">
        <v>46273.711157407408</v>
      </c>
      <c r="W2488" s="51">
        <v>46273</v>
      </c>
      <c r="X2488" t="s">
        <v>1747</v>
      </c>
      <c r="Y2488" t="s">
        <v>492</v>
      </c>
    </row>
    <row r="2489" spans="1:25" ht="15" customHeight="1" x14ac:dyDescent="0.35">
      <c r="A2489">
        <v>6</v>
      </c>
      <c r="B2489" s="50">
        <v>46273.729166666657</v>
      </c>
      <c r="C2489">
        <v>11709761</v>
      </c>
      <c r="D2489">
        <v>100006741741</v>
      </c>
      <c r="E2489" t="s">
        <v>1726</v>
      </c>
      <c r="F2489">
        <v>100</v>
      </c>
      <c r="G2489" t="s">
        <v>1745</v>
      </c>
      <c r="H2489" t="s">
        <v>1760</v>
      </c>
      <c r="I2489">
        <v>6049301</v>
      </c>
      <c r="J2489">
        <v>1</v>
      </c>
      <c r="K2489" t="s">
        <v>2235</v>
      </c>
      <c r="L2489" t="s">
        <v>2236</v>
      </c>
      <c r="N2489">
        <v>0</v>
      </c>
      <c r="O2489">
        <v>1</v>
      </c>
      <c r="P2489">
        <v>1</v>
      </c>
      <c r="Q2489">
        <v>1</v>
      </c>
      <c r="R2489">
        <v>0</v>
      </c>
      <c r="S2489">
        <v>0</v>
      </c>
      <c r="T2489">
        <v>0</v>
      </c>
      <c r="U2489" s="50">
        <v>46273.711157407408</v>
      </c>
      <c r="V2489" s="50">
        <v>46273.711157407408</v>
      </c>
      <c r="W2489" s="51">
        <v>46273</v>
      </c>
      <c r="X2489" t="s">
        <v>1747</v>
      </c>
      <c r="Y2489" t="s">
        <v>492</v>
      </c>
    </row>
    <row r="2490" spans="1:25" ht="15" customHeight="1" x14ac:dyDescent="0.35">
      <c r="A2490">
        <v>6</v>
      </c>
      <c r="B2490" s="50">
        <v>46273.729166666657</v>
      </c>
      <c r="C2490">
        <v>11709775</v>
      </c>
      <c r="D2490">
        <v>100006741749</v>
      </c>
      <c r="E2490" t="s">
        <v>1726</v>
      </c>
      <c r="F2490">
        <v>100</v>
      </c>
      <c r="G2490" t="s">
        <v>1745</v>
      </c>
      <c r="H2490" t="s">
        <v>1760</v>
      </c>
      <c r="I2490">
        <v>6047601</v>
      </c>
      <c r="J2490">
        <v>4</v>
      </c>
      <c r="K2490" t="s">
        <v>2461</v>
      </c>
      <c r="L2490" t="s">
        <v>2462</v>
      </c>
      <c r="N2490">
        <v>0</v>
      </c>
      <c r="O2490">
        <v>1</v>
      </c>
      <c r="P2490">
        <v>1</v>
      </c>
      <c r="Q2490">
        <v>1</v>
      </c>
      <c r="R2490">
        <v>0</v>
      </c>
      <c r="S2490">
        <v>0</v>
      </c>
      <c r="T2490">
        <v>0</v>
      </c>
      <c r="U2490" s="50">
        <v>46273.711840277778</v>
      </c>
      <c r="V2490" s="50">
        <v>46273.711840277778</v>
      </c>
      <c r="W2490" s="51">
        <v>46273</v>
      </c>
      <c r="X2490" t="s">
        <v>1747</v>
      </c>
      <c r="Y2490" t="s">
        <v>492</v>
      </c>
    </row>
    <row r="2491" spans="1:25" ht="15" customHeight="1" x14ac:dyDescent="0.35">
      <c r="A2491">
        <v>6</v>
      </c>
      <c r="B2491" s="50">
        <v>46273.729166666657</v>
      </c>
      <c r="C2491">
        <v>11709776</v>
      </c>
      <c r="D2491">
        <v>100006741749</v>
      </c>
      <c r="E2491" t="s">
        <v>1726</v>
      </c>
      <c r="F2491">
        <v>100</v>
      </c>
      <c r="G2491" t="s">
        <v>1745</v>
      </c>
      <c r="H2491" t="s">
        <v>1760</v>
      </c>
      <c r="I2491">
        <v>6047601</v>
      </c>
      <c r="J2491">
        <v>4</v>
      </c>
      <c r="K2491" t="s">
        <v>2463</v>
      </c>
      <c r="L2491" t="s">
        <v>2464</v>
      </c>
      <c r="N2491">
        <v>0</v>
      </c>
      <c r="O2491">
        <v>4</v>
      </c>
      <c r="P2491">
        <v>4</v>
      </c>
      <c r="Q2491">
        <v>4</v>
      </c>
      <c r="R2491">
        <v>0</v>
      </c>
      <c r="S2491">
        <v>0</v>
      </c>
      <c r="T2491">
        <v>0</v>
      </c>
      <c r="U2491" s="50">
        <v>46273.711840277778</v>
      </c>
      <c r="V2491" s="50">
        <v>46273.711840277778</v>
      </c>
      <c r="W2491" s="51">
        <v>46273</v>
      </c>
      <c r="X2491" t="s">
        <v>1747</v>
      </c>
      <c r="Y2491" t="s">
        <v>492</v>
      </c>
    </row>
    <row r="2492" spans="1:25" ht="15" customHeight="1" x14ac:dyDescent="0.35">
      <c r="A2492">
        <v>6</v>
      </c>
      <c r="B2492" s="50">
        <v>46273.729166666657</v>
      </c>
      <c r="C2492">
        <v>11709777</v>
      </c>
      <c r="D2492">
        <v>100006741749</v>
      </c>
      <c r="E2492" t="s">
        <v>1726</v>
      </c>
      <c r="F2492">
        <v>100</v>
      </c>
      <c r="G2492" t="s">
        <v>1745</v>
      </c>
      <c r="H2492" t="s">
        <v>1760</v>
      </c>
      <c r="I2492">
        <v>6047601</v>
      </c>
      <c r="J2492">
        <v>4</v>
      </c>
      <c r="K2492" t="s">
        <v>2337</v>
      </c>
      <c r="L2492" t="s">
        <v>2338</v>
      </c>
      <c r="N2492">
        <v>0</v>
      </c>
      <c r="O2492">
        <v>1</v>
      </c>
      <c r="P2492">
        <v>1</v>
      </c>
      <c r="Q2492">
        <v>1</v>
      </c>
      <c r="R2492">
        <v>0</v>
      </c>
      <c r="S2492">
        <v>0</v>
      </c>
      <c r="T2492">
        <v>0</v>
      </c>
      <c r="U2492" s="50">
        <v>46273.711840277778</v>
      </c>
      <c r="V2492" s="50">
        <v>46273.711840277778</v>
      </c>
      <c r="W2492" s="51">
        <v>46273</v>
      </c>
      <c r="X2492" t="s">
        <v>1747</v>
      </c>
      <c r="Y2492" t="s">
        <v>492</v>
      </c>
    </row>
    <row r="2493" spans="1:25" ht="15" customHeight="1" x14ac:dyDescent="0.35">
      <c r="A2493">
        <v>6</v>
      </c>
      <c r="B2493" s="50">
        <v>46273.729166666657</v>
      </c>
      <c r="C2493">
        <v>11709778</v>
      </c>
      <c r="D2493">
        <v>100006741749</v>
      </c>
      <c r="E2493" t="s">
        <v>1726</v>
      </c>
      <c r="F2493">
        <v>100</v>
      </c>
      <c r="G2493" t="s">
        <v>1745</v>
      </c>
      <c r="H2493" t="s">
        <v>1760</v>
      </c>
      <c r="I2493">
        <v>6047601</v>
      </c>
      <c r="J2493">
        <v>4</v>
      </c>
      <c r="K2493" t="s">
        <v>2465</v>
      </c>
      <c r="L2493" t="s">
        <v>2466</v>
      </c>
      <c r="N2493">
        <v>0</v>
      </c>
      <c r="O2493">
        <v>1</v>
      </c>
      <c r="P2493">
        <v>1</v>
      </c>
      <c r="Q2493">
        <v>1</v>
      </c>
      <c r="R2493">
        <v>0</v>
      </c>
      <c r="S2493">
        <v>0</v>
      </c>
      <c r="T2493">
        <v>0</v>
      </c>
      <c r="U2493" s="50">
        <v>46273.711840277778</v>
      </c>
      <c r="V2493" s="50">
        <v>46273.711840277778</v>
      </c>
      <c r="W2493" s="51">
        <v>46273</v>
      </c>
      <c r="X2493" t="s">
        <v>1747</v>
      </c>
      <c r="Y2493" t="s">
        <v>492</v>
      </c>
    </row>
    <row r="2494" spans="1:25" ht="15" customHeight="1" x14ac:dyDescent="0.35">
      <c r="A2494">
        <v>6</v>
      </c>
      <c r="B2494" s="50">
        <v>46273.729166666657</v>
      </c>
      <c r="C2494">
        <v>11709779</v>
      </c>
      <c r="D2494">
        <v>100006741750</v>
      </c>
      <c r="E2494" t="s">
        <v>1726</v>
      </c>
      <c r="F2494">
        <v>100</v>
      </c>
      <c r="G2494" t="s">
        <v>1745</v>
      </c>
      <c r="H2494" t="s">
        <v>1760</v>
      </c>
      <c r="I2494">
        <v>6047602</v>
      </c>
      <c r="J2494">
        <v>5</v>
      </c>
      <c r="K2494" t="s">
        <v>1931</v>
      </c>
      <c r="L2494" t="s">
        <v>1932</v>
      </c>
      <c r="N2494">
        <v>0</v>
      </c>
      <c r="O2494">
        <v>1</v>
      </c>
      <c r="P2494">
        <v>1</v>
      </c>
      <c r="Q2494">
        <v>1</v>
      </c>
      <c r="R2494">
        <v>0</v>
      </c>
      <c r="S2494">
        <v>0</v>
      </c>
      <c r="T2494">
        <v>0</v>
      </c>
      <c r="U2494" s="50">
        <v>46273.711840277778</v>
      </c>
      <c r="V2494" s="50">
        <v>46273.711840277778</v>
      </c>
      <c r="W2494" s="51">
        <v>46273</v>
      </c>
      <c r="X2494" t="s">
        <v>1747</v>
      </c>
      <c r="Y2494" t="s">
        <v>492</v>
      </c>
    </row>
    <row r="2495" spans="1:25" ht="15" customHeight="1" x14ac:dyDescent="0.35">
      <c r="A2495">
        <v>6</v>
      </c>
      <c r="B2495" s="50">
        <v>46273.729166666657</v>
      </c>
      <c r="C2495">
        <v>11709802</v>
      </c>
      <c r="D2495">
        <v>100006741753</v>
      </c>
      <c r="E2495" t="s">
        <v>1726</v>
      </c>
      <c r="F2495">
        <v>100</v>
      </c>
      <c r="G2495" t="s">
        <v>1745</v>
      </c>
      <c r="H2495" t="s">
        <v>1760</v>
      </c>
      <c r="I2495">
        <v>6047603</v>
      </c>
      <c r="J2495">
        <v>1</v>
      </c>
      <c r="K2495" t="s">
        <v>2467</v>
      </c>
      <c r="L2495" t="s">
        <v>2468</v>
      </c>
      <c r="N2495">
        <v>0</v>
      </c>
      <c r="O2495">
        <v>1</v>
      </c>
      <c r="P2495">
        <v>1</v>
      </c>
      <c r="Q2495">
        <v>1</v>
      </c>
      <c r="R2495">
        <v>0</v>
      </c>
      <c r="S2495">
        <v>0</v>
      </c>
      <c r="T2495">
        <v>0</v>
      </c>
      <c r="U2495" s="50">
        <v>46273.711851851847</v>
      </c>
      <c r="V2495" s="50">
        <v>46273.711851851847</v>
      </c>
      <c r="W2495" s="51">
        <v>46273</v>
      </c>
      <c r="X2495" t="s">
        <v>1747</v>
      </c>
      <c r="Y2495" t="s">
        <v>492</v>
      </c>
    </row>
    <row r="2496" spans="1:25" ht="15" customHeight="1" x14ac:dyDescent="0.35">
      <c r="A2496">
        <v>6</v>
      </c>
      <c r="B2496" s="50">
        <v>46273.729166666657</v>
      </c>
      <c r="C2496">
        <v>11709803</v>
      </c>
      <c r="D2496">
        <v>100006741753</v>
      </c>
      <c r="E2496" t="s">
        <v>1726</v>
      </c>
      <c r="F2496">
        <v>100</v>
      </c>
      <c r="G2496" t="s">
        <v>1745</v>
      </c>
      <c r="H2496" t="s">
        <v>1760</v>
      </c>
      <c r="I2496">
        <v>6047603</v>
      </c>
      <c r="J2496">
        <v>1</v>
      </c>
      <c r="K2496" t="s">
        <v>2411</v>
      </c>
      <c r="L2496" t="s">
        <v>2412</v>
      </c>
      <c r="N2496">
        <v>0</v>
      </c>
      <c r="O2496">
        <v>1</v>
      </c>
      <c r="P2496">
        <v>1</v>
      </c>
      <c r="Q2496">
        <v>1</v>
      </c>
      <c r="R2496">
        <v>0</v>
      </c>
      <c r="S2496">
        <v>0</v>
      </c>
      <c r="T2496">
        <v>0</v>
      </c>
      <c r="U2496" s="50">
        <v>46273.711851851847</v>
      </c>
      <c r="V2496" s="50">
        <v>46273.711851851847</v>
      </c>
      <c r="W2496" s="51">
        <v>46273</v>
      </c>
      <c r="X2496" t="s">
        <v>1747</v>
      </c>
      <c r="Y2496" t="s">
        <v>492</v>
      </c>
    </row>
    <row r="2497" spans="1:25" ht="15" customHeight="1" x14ac:dyDescent="0.35">
      <c r="A2497">
        <v>6</v>
      </c>
      <c r="B2497" s="50">
        <v>46273.729166666657</v>
      </c>
      <c r="C2497">
        <v>11709804</v>
      </c>
      <c r="D2497">
        <v>100006741753</v>
      </c>
      <c r="E2497" t="s">
        <v>1726</v>
      </c>
      <c r="F2497">
        <v>100</v>
      </c>
      <c r="G2497" t="s">
        <v>1745</v>
      </c>
      <c r="H2497" t="s">
        <v>1760</v>
      </c>
      <c r="I2497">
        <v>6047603</v>
      </c>
      <c r="J2497">
        <v>1</v>
      </c>
      <c r="K2497" t="s">
        <v>2469</v>
      </c>
      <c r="L2497" t="s">
        <v>2470</v>
      </c>
      <c r="N2497">
        <v>0</v>
      </c>
      <c r="O2497">
        <v>2</v>
      </c>
      <c r="P2497">
        <v>2</v>
      </c>
      <c r="Q2497">
        <v>2</v>
      </c>
      <c r="R2497">
        <v>0</v>
      </c>
      <c r="S2497">
        <v>0</v>
      </c>
      <c r="T2497">
        <v>0</v>
      </c>
      <c r="U2497" s="50">
        <v>46273.711851851847</v>
      </c>
      <c r="V2497" s="50">
        <v>46273.711851851847</v>
      </c>
      <c r="W2497" s="51">
        <v>46273</v>
      </c>
      <c r="X2497" t="s">
        <v>1747</v>
      </c>
      <c r="Y2497" t="s">
        <v>492</v>
      </c>
    </row>
    <row r="2498" spans="1:25" ht="15" customHeight="1" x14ac:dyDescent="0.35">
      <c r="A2498">
        <v>6</v>
      </c>
      <c r="B2498" s="50">
        <v>46273.729166666657</v>
      </c>
      <c r="C2498">
        <v>11709805</v>
      </c>
      <c r="D2498">
        <v>100006741753</v>
      </c>
      <c r="E2498" t="s">
        <v>1726</v>
      </c>
      <c r="F2498">
        <v>100</v>
      </c>
      <c r="G2498" t="s">
        <v>1745</v>
      </c>
      <c r="H2498" t="s">
        <v>1760</v>
      </c>
      <c r="I2498">
        <v>6047603</v>
      </c>
      <c r="J2498">
        <v>1</v>
      </c>
      <c r="K2498" t="s">
        <v>2047</v>
      </c>
      <c r="L2498" t="s">
        <v>2048</v>
      </c>
      <c r="N2498">
        <v>0</v>
      </c>
      <c r="O2498">
        <v>2</v>
      </c>
      <c r="P2498">
        <v>2</v>
      </c>
      <c r="Q2498">
        <v>2</v>
      </c>
      <c r="R2498">
        <v>0</v>
      </c>
      <c r="S2498">
        <v>0</v>
      </c>
      <c r="T2498">
        <v>0</v>
      </c>
      <c r="U2498" s="50">
        <v>46273.711851851847</v>
      </c>
      <c r="V2498" s="50">
        <v>46273.711851851847</v>
      </c>
      <c r="W2498" s="51">
        <v>46273</v>
      </c>
      <c r="X2498" t="s">
        <v>1747</v>
      </c>
      <c r="Y2498" t="s">
        <v>492</v>
      </c>
    </row>
    <row r="2499" spans="1:25" ht="15" customHeight="1" x14ac:dyDescent="0.35">
      <c r="A2499">
        <v>6</v>
      </c>
      <c r="B2499" s="50">
        <v>46273.729166666657</v>
      </c>
      <c r="C2499">
        <v>11709806</v>
      </c>
      <c r="D2499">
        <v>100006741753</v>
      </c>
      <c r="E2499" t="s">
        <v>1726</v>
      </c>
      <c r="F2499">
        <v>100</v>
      </c>
      <c r="G2499" t="s">
        <v>1745</v>
      </c>
      <c r="H2499" t="s">
        <v>1760</v>
      </c>
      <c r="I2499">
        <v>6047603</v>
      </c>
      <c r="J2499">
        <v>1</v>
      </c>
      <c r="K2499" t="s">
        <v>2033</v>
      </c>
      <c r="L2499" t="s">
        <v>2034</v>
      </c>
      <c r="N2499">
        <v>0</v>
      </c>
      <c r="O2499">
        <v>1</v>
      </c>
      <c r="P2499">
        <v>1</v>
      </c>
      <c r="Q2499">
        <v>1</v>
      </c>
      <c r="R2499">
        <v>0</v>
      </c>
      <c r="S2499">
        <v>0</v>
      </c>
      <c r="T2499">
        <v>0</v>
      </c>
      <c r="U2499" s="50">
        <v>46273.711851851847</v>
      </c>
      <c r="V2499" s="50">
        <v>46273.711851851847</v>
      </c>
      <c r="W2499" s="51">
        <v>46273</v>
      </c>
      <c r="X2499" t="s">
        <v>1747</v>
      </c>
      <c r="Y2499" t="s">
        <v>492</v>
      </c>
    </row>
    <row r="2500" spans="1:25" ht="15" customHeight="1" x14ac:dyDescent="0.35">
      <c r="A2500">
        <v>6</v>
      </c>
      <c r="B2500" s="50">
        <v>46273.729166666657</v>
      </c>
      <c r="C2500">
        <v>11709807</v>
      </c>
      <c r="D2500">
        <v>100006741753</v>
      </c>
      <c r="E2500" t="s">
        <v>1726</v>
      </c>
      <c r="F2500">
        <v>100</v>
      </c>
      <c r="G2500" t="s">
        <v>1745</v>
      </c>
      <c r="H2500" t="s">
        <v>1760</v>
      </c>
      <c r="I2500">
        <v>6047603</v>
      </c>
      <c r="J2500">
        <v>1</v>
      </c>
      <c r="K2500" t="s">
        <v>2039</v>
      </c>
      <c r="L2500" t="s">
        <v>2040</v>
      </c>
      <c r="N2500">
        <v>0</v>
      </c>
      <c r="O2500">
        <v>1</v>
      </c>
      <c r="P2500">
        <v>1</v>
      </c>
      <c r="Q2500">
        <v>1</v>
      </c>
      <c r="R2500">
        <v>0</v>
      </c>
      <c r="S2500">
        <v>0</v>
      </c>
      <c r="T2500">
        <v>0</v>
      </c>
      <c r="U2500" s="50">
        <v>46273.711851851847</v>
      </c>
      <c r="V2500" s="50">
        <v>46273.711851851847</v>
      </c>
      <c r="W2500" s="51">
        <v>46273</v>
      </c>
      <c r="X2500" t="s">
        <v>1747</v>
      </c>
      <c r="Y2500" t="s">
        <v>492</v>
      </c>
    </row>
    <row r="2501" spans="1:25" ht="15" customHeight="1" x14ac:dyDescent="0.35">
      <c r="A2501">
        <v>6</v>
      </c>
      <c r="B2501" s="50">
        <v>46273.729166666657</v>
      </c>
      <c r="C2501">
        <v>11709808</v>
      </c>
      <c r="D2501">
        <v>100006741753</v>
      </c>
      <c r="E2501" t="s">
        <v>1726</v>
      </c>
      <c r="F2501">
        <v>100</v>
      </c>
      <c r="G2501" t="s">
        <v>1745</v>
      </c>
      <c r="H2501" t="s">
        <v>1760</v>
      </c>
      <c r="I2501">
        <v>6047603</v>
      </c>
      <c r="J2501">
        <v>1</v>
      </c>
      <c r="K2501" t="s">
        <v>1943</v>
      </c>
      <c r="L2501" t="s">
        <v>1944</v>
      </c>
      <c r="N2501">
        <v>0</v>
      </c>
      <c r="O2501">
        <v>1</v>
      </c>
      <c r="P2501">
        <v>1</v>
      </c>
      <c r="Q2501">
        <v>1</v>
      </c>
      <c r="R2501">
        <v>0</v>
      </c>
      <c r="S2501">
        <v>0</v>
      </c>
      <c r="T2501">
        <v>0</v>
      </c>
      <c r="U2501" s="50">
        <v>46273.711851851847</v>
      </c>
      <c r="V2501" s="50">
        <v>46273.711851851847</v>
      </c>
      <c r="W2501" s="51">
        <v>46273</v>
      </c>
      <c r="X2501" t="s">
        <v>1747</v>
      </c>
      <c r="Y2501" t="s">
        <v>492</v>
      </c>
    </row>
    <row r="2502" spans="1:25" ht="15" customHeight="1" x14ac:dyDescent="0.35">
      <c r="A2502">
        <v>6</v>
      </c>
      <c r="B2502" s="50">
        <v>46273.729166666657</v>
      </c>
      <c r="C2502">
        <v>11709809</v>
      </c>
      <c r="D2502">
        <v>100006741753</v>
      </c>
      <c r="E2502" t="s">
        <v>1726</v>
      </c>
      <c r="F2502">
        <v>100</v>
      </c>
      <c r="G2502" t="s">
        <v>1745</v>
      </c>
      <c r="H2502" t="s">
        <v>1760</v>
      </c>
      <c r="I2502">
        <v>6047603</v>
      </c>
      <c r="J2502">
        <v>1</v>
      </c>
      <c r="K2502" t="s">
        <v>1967</v>
      </c>
      <c r="L2502" t="s">
        <v>1968</v>
      </c>
      <c r="N2502">
        <v>0</v>
      </c>
      <c r="O2502">
        <v>2</v>
      </c>
      <c r="P2502">
        <v>2</v>
      </c>
      <c r="Q2502">
        <v>2</v>
      </c>
      <c r="R2502">
        <v>0</v>
      </c>
      <c r="S2502">
        <v>0</v>
      </c>
      <c r="T2502">
        <v>0</v>
      </c>
      <c r="U2502" s="50">
        <v>46273.711851851847</v>
      </c>
      <c r="V2502" s="50">
        <v>46273.711851851847</v>
      </c>
      <c r="W2502" s="51">
        <v>46273</v>
      </c>
      <c r="X2502" t="s">
        <v>1747</v>
      </c>
      <c r="Y2502" t="s">
        <v>492</v>
      </c>
    </row>
    <row r="2503" spans="1:25" ht="15" customHeight="1" x14ac:dyDescent="0.35">
      <c r="A2503">
        <v>6</v>
      </c>
      <c r="B2503" s="50">
        <v>46273.729166666657</v>
      </c>
      <c r="C2503">
        <v>11709824</v>
      </c>
      <c r="D2503">
        <v>100006741757</v>
      </c>
      <c r="E2503" t="s">
        <v>1726</v>
      </c>
      <c r="F2503">
        <v>100</v>
      </c>
      <c r="G2503" t="s">
        <v>1745</v>
      </c>
      <c r="H2503" t="s">
        <v>1760</v>
      </c>
      <c r="I2503">
        <v>6050201</v>
      </c>
      <c r="J2503">
        <v>5</v>
      </c>
      <c r="K2503" t="s">
        <v>2471</v>
      </c>
      <c r="L2503" t="s">
        <v>2472</v>
      </c>
      <c r="N2503">
        <v>0</v>
      </c>
      <c r="O2503">
        <v>4</v>
      </c>
      <c r="P2503">
        <v>4</v>
      </c>
      <c r="Q2503">
        <v>4</v>
      </c>
      <c r="R2503">
        <v>0</v>
      </c>
      <c r="S2503">
        <v>0</v>
      </c>
      <c r="T2503">
        <v>0</v>
      </c>
      <c r="U2503" s="50">
        <v>46273.711863425917</v>
      </c>
      <c r="V2503" s="50">
        <v>46273.711863425917</v>
      </c>
      <c r="W2503" s="51">
        <v>46273</v>
      </c>
      <c r="X2503" t="s">
        <v>1747</v>
      </c>
      <c r="Y2503" t="s">
        <v>492</v>
      </c>
    </row>
    <row r="2504" spans="1:25" ht="15" customHeight="1" x14ac:dyDescent="0.35">
      <c r="A2504">
        <v>6</v>
      </c>
      <c r="B2504" s="50">
        <v>46273.729166666657</v>
      </c>
      <c r="C2504">
        <v>11709842</v>
      </c>
      <c r="D2504">
        <v>100006741772</v>
      </c>
      <c r="E2504" t="s">
        <v>1726</v>
      </c>
      <c r="F2504">
        <v>100</v>
      </c>
      <c r="G2504" t="s">
        <v>1745</v>
      </c>
      <c r="H2504" t="s">
        <v>1760</v>
      </c>
      <c r="I2504">
        <v>6051301</v>
      </c>
      <c r="J2504">
        <v>5</v>
      </c>
      <c r="K2504" t="s">
        <v>2327</v>
      </c>
      <c r="L2504" t="s">
        <v>2328</v>
      </c>
      <c r="N2504">
        <v>0</v>
      </c>
      <c r="O2504">
        <v>1</v>
      </c>
      <c r="P2504">
        <v>1</v>
      </c>
      <c r="Q2504">
        <v>1</v>
      </c>
      <c r="R2504">
        <v>0</v>
      </c>
      <c r="S2504">
        <v>0</v>
      </c>
      <c r="T2504">
        <v>0</v>
      </c>
      <c r="U2504" s="50">
        <v>46273.713946759257</v>
      </c>
      <c r="V2504" s="50">
        <v>46273.713946759257</v>
      </c>
      <c r="W2504" s="51">
        <v>46273</v>
      </c>
      <c r="X2504" t="s">
        <v>1747</v>
      </c>
      <c r="Y2504" t="s">
        <v>492</v>
      </c>
    </row>
    <row r="2505" spans="1:25" ht="15" customHeight="1" x14ac:dyDescent="0.35">
      <c r="A2505">
        <v>6</v>
      </c>
      <c r="B2505" s="50">
        <v>46273.729166666657</v>
      </c>
      <c r="C2505">
        <v>11709855</v>
      </c>
      <c r="D2505">
        <v>100006741778</v>
      </c>
      <c r="E2505" t="s">
        <v>1726</v>
      </c>
      <c r="F2505">
        <v>100</v>
      </c>
      <c r="G2505" t="s">
        <v>1745</v>
      </c>
      <c r="H2505" t="s">
        <v>1760</v>
      </c>
      <c r="I2505">
        <v>6051701</v>
      </c>
      <c r="J2505">
        <v>2</v>
      </c>
      <c r="K2505" t="s">
        <v>2473</v>
      </c>
      <c r="L2505" t="s">
        <v>2474</v>
      </c>
      <c r="N2505">
        <v>0</v>
      </c>
      <c r="O2505">
        <v>4</v>
      </c>
      <c r="P2505">
        <v>4</v>
      </c>
      <c r="Q2505">
        <v>4</v>
      </c>
      <c r="R2505">
        <v>0</v>
      </c>
      <c r="S2505">
        <v>0</v>
      </c>
      <c r="T2505">
        <v>0</v>
      </c>
      <c r="U2505" s="50">
        <v>46273.713958333326</v>
      </c>
      <c r="V2505" s="50">
        <v>46273.713958333326</v>
      </c>
      <c r="W2505" s="51">
        <v>46273</v>
      </c>
      <c r="X2505" t="s">
        <v>1747</v>
      </c>
      <c r="Y2505" t="s">
        <v>492</v>
      </c>
    </row>
    <row r="2506" spans="1:25" ht="15" customHeight="1" x14ac:dyDescent="0.35">
      <c r="A2506">
        <v>6</v>
      </c>
      <c r="B2506" s="50">
        <v>46273.729166666657</v>
      </c>
      <c r="C2506">
        <v>11709860</v>
      </c>
      <c r="D2506">
        <v>100006741783</v>
      </c>
      <c r="E2506" t="s">
        <v>1726</v>
      </c>
      <c r="F2506">
        <v>100</v>
      </c>
      <c r="G2506" t="s">
        <v>1745</v>
      </c>
      <c r="H2506" t="s">
        <v>1760</v>
      </c>
      <c r="I2506">
        <v>6051401</v>
      </c>
      <c r="J2506">
        <v>1</v>
      </c>
      <c r="K2506" t="s">
        <v>2121</v>
      </c>
      <c r="L2506" t="s">
        <v>2122</v>
      </c>
      <c r="N2506">
        <v>0</v>
      </c>
      <c r="O2506">
        <v>1</v>
      </c>
      <c r="P2506">
        <v>1</v>
      </c>
      <c r="Q2506">
        <v>1</v>
      </c>
      <c r="R2506">
        <v>0</v>
      </c>
      <c r="S2506">
        <v>0</v>
      </c>
      <c r="T2506">
        <v>0</v>
      </c>
      <c r="U2506" s="50">
        <v>46273.714618055557</v>
      </c>
      <c r="V2506" s="50">
        <v>46273.714618055557</v>
      </c>
      <c r="W2506" s="51">
        <v>46273</v>
      </c>
      <c r="X2506" t="s">
        <v>1747</v>
      </c>
      <c r="Y2506" t="s">
        <v>492</v>
      </c>
    </row>
    <row r="2507" spans="1:25" ht="15" customHeight="1" x14ac:dyDescent="0.35">
      <c r="A2507">
        <v>6</v>
      </c>
      <c r="B2507" s="50">
        <v>46273.729166666657</v>
      </c>
      <c r="C2507">
        <v>11709861</v>
      </c>
      <c r="D2507">
        <v>100006741783</v>
      </c>
      <c r="E2507" t="s">
        <v>1726</v>
      </c>
      <c r="F2507">
        <v>100</v>
      </c>
      <c r="G2507" t="s">
        <v>1745</v>
      </c>
      <c r="H2507" t="s">
        <v>1760</v>
      </c>
      <c r="I2507">
        <v>6051401</v>
      </c>
      <c r="J2507">
        <v>1</v>
      </c>
      <c r="K2507" t="s">
        <v>2095</v>
      </c>
      <c r="L2507" t="s">
        <v>2096</v>
      </c>
      <c r="N2507">
        <v>0</v>
      </c>
      <c r="O2507">
        <v>3</v>
      </c>
      <c r="P2507">
        <v>3</v>
      </c>
      <c r="Q2507">
        <v>3</v>
      </c>
      <c r="R2507">
        <v>0</v>
      </c>
      <c r="S2507">
        <v>0</v>
      </c>
      <c r="T2507">
        <v>0</v>
      </c>
      <c r="U2507" s="50">
        <v>46273.714618055557</v>
      </c>
      <c r="V2507" s="50">
        <v>46273.714618055557</v>
      </c>
      <c r="W2507" s="51">
        <v>46273</v>
      </c>
      <c r="X2507" t="s">
        <v>1747</v>
      </c>
      <c r="Y2507" t="s">
        <v>492</v>
      </c>
    </row>
    <row r="2508" spans="1:25" ht="15" customHeight="1" x14ac:dyDescent="0.35">
      <c r="A2508">
        <v>6</v>
      </c>
      <c r="B2508" s="50">
        <v>46273.729166666657</v>
      </c>
      <c r="C2508">
        <v>11709888</v>
      </c>
      <c r="D2508">
        <v>100006741790</v>
      </c>
      <c r="E2508" t="s">
        <v>1726</v>
      </c>
      <c r="F2508">
        <v>100</v>
      </c>
      <c r="G2508" t="s">
        <v>1745</v>
      </c>
      <c r="H2508" t="s">
        <v>1760</v>
      </c>
      <c r="I2508">
        <v>6052801</v>
      </c>
      <c r="J2508">
        <v>2</v>
      </c>
      <c r="K2508" t="s">
        <v>2475</v>
      </c>
      <c r="L2508" t="s">
        <v>2476</v>
      </c>
      <c r="N2508">
        <v>0</v>
      </c>
      <c r="O2508">
        <v>2</v>
      </c>
      <c r="P2508">
        <v>2</v>
      </c>
      <c r="Q2508">
        <v>2</v>
      </c>
      <c r="R2508">
        <v>0</v>
      </c>
      <c r="S2508">
        <v>0</v>
      </c>
      <c r="T2508">
        <v>0</v>
      </c>
      <c r="U2508" s="50">
        <v>46273.715312499997</v>
      </c>
      <c r="V2508" s="50">
        <v>46273.715312499997</v>
      </c>
      <c r="W2508" s="51">
        <v>46273</v>
      </c>
      <c r="X2508" t="s">
        <v>1747</v>
      </c>
      <c r="Y2508" t="s">
        <v>492</v>
      </c>
    </row>
    <row r="2509" spans="1:25" ht="15" customHeight="1" x14ac:dyDescent="0.35">
      <c r="A2509">
        <v>6</v>
      </c>
      <c r="B2509" s="50">
        <v>46273.729166666657</v>
      </c>
      <c r="C2509">
        <v>11709889</v>
      </c>
      <c r="D2509">
        <v>100006741790</v>
      </c>
      <c r="E2509" t="s">
        <v>1726</v>
      </c>
      <c r="F2509">
        <v>100</v>
      </c>
      <c r="G2509" t="s">
        <v>1745</v>
      </c>
      <c r="H2509" t="s">
        <v>1760</v>
      </c>
      <c r="I2509">
        <v>6052801</v>
      </c>
      <c r="J2509">
        <v>2</v>
      </c>
      <c r="K2509" t="s">
        <v>2477</v>
      </c>
      <c r="L2509" t="s">
        <v>2478</v>
      </c>
      <c r="N2509">
        <v>0</v>
      </c>
      <c r="O2509">
        <v>5</v>
      </c>
      <c r="P2509">
        <v>5</v>
      </c>
      <c r="Q2509">
        <v>5</v>
      </c>
      <c r="R2509">
        <v>0</v>
      </c>
      <c r="S2509">
        <v>0</v>
      </c>
      <c r="T2509">
        <v>0</v>
      </c>
      <c r="U2509" s="50">
        <v>46273.715312499997</v>
      </c>
      <c r="V2509" s="50">
        <v>46273.715312499997</v>
      </c>
      <c r="W2509" s="51">
        <v>46273</v>
      </c>
      <c r="X2509" t="s">
        <v>1747</v>
      </c>
      <c r="Y2509" t="s">
        <v>492</v>
      </c>
    </row>
    <row r="2510" spans="1:25" ht="15" customHeight="1" x14ac:dyDescent="0.35">
      <c r="A2510">
        <v>6</v>
      </c>
      <c r="B2510" s="50">
        <v>46273.729166666657</v>
      </c>
      <c r="C2510">
        <v>11709890</v>
      </c>
      <c r="D2510">
        <v>100006741791</v>
      </c>
      <c r="E2510" t="s">
        <v>1726</v>
      </c>
      <c r="F2510">
        <v>100</v>
      </c>
      <c r="G2510" t="s">
        <v>1745</v>
      </c>
      <c r="H2510" t="s">
        <v>1760</v>
      </c>
      <c r="I2510">
        <v>6052802</v>
      </c>
      <c r="J2510">
        <v>2</v>
      </c>
      <c r="K2510" t="s">
        <v>2479</v>
      </c>
      <c r="L2510" t="s">
        <v>2480</v>
      </c>
      <c r="N2510">
        <v>0</v>
      </c>
      <c r="O2510">
        <v>1</v>
      </c>
      <c r="P2510">
        <v>1</v>
      </c>
      <c r="Q2510">
        <v>1</v>
      </c>
      <c r="R2510">
        <v>0</v>
      </c>
      <c r="S2510">
        <v>0</v>
      </c>
      <c r="T2510">
        <v>0</v>
      </c>
      <c r="U2510" s="50">
        <v>46273.715312499997</v>
      </c>
      <c r="V2510" s="50">
        <v>46273.715312499997</v>
      </c>
      <c r="W2510" s="51">
        <v>46273</v>
      </c>
      <c r="X2510" t="s">
        <v>1747</v>
      </c>
      <c r="Y2510" t="s">
        <v>492</v>
      </c>
    </row>
    <row r="2511" spans="1:25" ht="15" customHeight="1" x14ac:dyDescent="0.35">
      <c r="A2511">
        <v>6</v>
      </c>
      <c r="B2511" s="50">
        <v>46273.729166666657</v>
      </c>
      <c r="C2511">
        <v>11709891</v>
      </c>
      <c r="D2511">
        <v>100006741791</v>
      </c>
      <c r="E2511" t="s">
        <v>1726</v>
      </c>
      <c r="F2511">
        <v>100</v>
      </c>
      <c r="G2511" t="s">
        <v>1745</v>
      </c>
      <c r="H2511" t="s">
        <v>1760</v>
      </c>
      <c r="I2511">
        <v>6052802</v>
      </c>
      <c r="J2511">
        <v>2</v>
      </c>
      <c r="K2511" t="s">
        <v>2481</v>
      </c>
      <c r="L2511" t="s">
        <v>2482</v>
      </c>
      <c r="N2511">
        <v>0</v>
      </c>
      <c r="O2511">
        <v>2</v>
      </c>
      <c r="P2511">
        <v>2</v>
      </c>
      <c r="Q2511">
        <v>2</v>
      </c>
      <c r="R2511">
        <v>0</v>
      </c>
      <c r="S2511">
        <v>0</v>
      </c>
      <c r="T2511">
        <v>0</v>
      </c>
      <c r="U2511" s="50">
        <v>46273.715312499997</v>
      </c>
      <c r="V2511" s="50">
        <v>46273.715312499997</v>
      </c>
      <c r="W2511" s="51">
        <v>46273</v>
      </c>
      <c r="X2511" t="s">
        <v>1747</v>
      </c>
      <c r="Y2511" t="s">
        <v>492</v>
      </c>
    </row>
    <row r="2512" spans="1:25" ht="15" customHeight="1" x14ac:dyDescent="0.35">
      <c r="A2512">
        <v>6</v>
      </c>
      <c r="B2512" s="50">
        <v>46273.729166666657</v>
      </c>
      <c r="C2512">
        <v>11709892</v>
      </c>
      <c r="D2512">
        <v>100006741791</v>
      </c>
      <c r="E2512" t="s">
        <v>1726</v>
      </c>
      <c r="F2512">
        <v>100</v>
      </c>
      <c r="G2512" t="s">
        <v>1745</v>
      </c>
      <c r="H2512" t="s">
        <v>1760</v>
      </c>
      <c r="I2512">
        <v>6052802</v>
      </c>
      <c r="J2512">
        <v>2</v>
      </c>
      <c r="K2512" t="s">
        <v>2483</v>
      </c>
      <c r="L2512" t="s">
        <v>2484</v>
      </c>
      <c r="N2512">
        <v>0</v>
      </c>
      <c r="O2512">
        <v>4</v>
      </c>
      <c r="P2512">
        <v>4</v>
      </c>
      <c r="Q2512">
        <v>4</v>
      </c>
      <c r="R2512">
        <v>0</v>
      </c>
      <c r="S2512">
        <v>0</v>
      </c>
      <c r="T2512">
        <v>0</v>
      </c>
      <c r="U2512" s="50">
        <v>46273.715312499997</v>
      </c>
      <c r="V2512" s="50">
        <v>46273.715312499997</v>
      </c>
      <c r="W2512" s="51">
        <v>46273</v>
      </c>
      <c r="X2512" t="s">
        <v>1747</v>
      </c>
      <c r="Y2512" t="s">
        <v>492</v>
      </c>
    </row>
    <row r="2513" spans="1:25" ht="15" customHeight="1" x14ac:dyDescent="0.35">
      <c r="A2513">
        <v>6</v>
      </c>
      <c r="B2513" s="50">
        <v>46273.729166666657</v>
      </c>
      <c r="C2513">
        <v>11709893</v>
      </c>
      <c r="D2513">
        <v>100006741791</v>
      </c>
      <c r="E2513" t="s">
        <v>1726</v>
      </c>
      <c r="F2513">
        <v>100</v>
      </c>
      <c r="G2513" t="s">
        <v>1745</v>
      </c>
      <c r="H2513" t="s">
        <v>1760</v>
      </c>
      <c r="I2513">
        <v>6052802</v>
      </c>
      <c r="J2513">
        <v>2</v>
      </c>
      <c r="K2513" t="s">
        <v>2485</v>
      </c>
      <c r="L2513" t="s">
        <v>2486</v>
      </c>
      <c r="N2513">
        <v>0</v>
      </c>
      <c r="O2513">
        <v>1</v>
      </c>
      <c r="P2513">
        <v>1</v>
      </c>
      <c r="Q2513">
        <v>1</v>
      </c>
      <c r="R2513">
        <v>0</v>
      </c>
      <c r="S2513">
        <v>0</v>
      </c>
      <c r="T2513">
        <v>0</v>
      </c>
      <c r="U2513" s="50">
        <v>46273.715312499997</v>
      </c>
      <c r="V2513" s="50">
        <v>46273.715312499997</v>
      </c>
      <c r="W2513" s="51">
        <v>46273</v>
      </c>
      <c r="X2513" t="s">
        <v>1747</v>
      </c>
      <c r="Y2513" t="s">
        <v>492</v>
      </c>
    </row>
    <row r="2514" spans="1:25" ht="15" customHeight="1" x14ac:dyDescent="0.35">
      <c r="A2514">
        <v>6</v>
      </c>
      <c r="B2514" s="50">
        <v>46273.729166666657</v>
      </c>
      <c r="C2514">
        <v>11709894</v>
      </c>
      <c r="D2514">
        <v>100006741792</v>
      </c>
      <c r="E2514" t="s">
        <v>1726</v>
      </c>
      <c r="F2514">
        <v>100</v>
      </c>
      <c r="G2514" t="s">
        <v>1745</v>
      </c>
      <c r="H2514" t="s">
        <v>1760</v>
      </c>
      <c r="I2514">
        <v>6052803</v>
      </c>
      <c r="J2514">
        <v>2</v>
      </c>
      <c r="K2514" t="s">
        <v>2487</v>
      </c>
      <c r="L2514" t="s">
        <v>2488</v>
      </c>
      <c r="N2514">
        <v>0</v>
      </c>
      <c r="O2514">
        <v>4</v>
      </c>
      <c r="P2514">
        <v>4</v>
      </c>
      <c r="Q2514">
        <v>4</v>
      </c>
      <c r="R2514">
        <v>0</v>
      </c>
      <c r="S2514">
        <v>0</v>
      </c>
      <c r="T2514">
        <v>0</v>
      </c>
      <c r="U2514" s="50">
        <v>46273.715312499997</v>
      </c>
      <c r="V2514" s="50">
        <v>46273.715312499997</v>
      </c>
      <c r="W2514" s="51">
        <v>46273</v>
      </c>
      <c r="X2514" t="s">
        <v>1747</v>
      </c>
      <c r="Y2514" t="s">
        <v>492</v>
      </c>
    </row>
    <row r="2515" spans="1:25" ht="15" customHeight="1" x14ac:dyDescent="0.35">
      <c r="A2515">
        <v>6</v>
      </c>
      <c r="B2515" s="50">
        <v>46273.729166666657</v>
      </c>
      <c r="C2515">
        <v>11709895</v>
      </c>
      <c r="D2515">
        <v>100006741793</v>
      </c>
      <c r="E2515" t="s">
        <v>1726</v>
      </c>
      <c r="F2515">
        <v>100</v>
      </c>
      <c r="G2515" t="s">
        <v>1745</v>
      </c>
      <c r="H2515" t="s">
        <v>1760</v>
      </c>
      <c r="I2515">
        <v>6052804</v>
      </c>
      <c r="J2515">
        <v>2</v>
      </c>
      <c r="K2515" t="s">
        <v>2489</v>
      </c>
      <c r="L2515" t="s">
        <v>2490</v>
      </c>
      <c r="N2515">
        <v>0</v>
      </c>
      <c r="O2515">
        <v>2</v>
      </c>
      <c r="P2515">
        <v>2</v>
      </c>
      <c r="Q2515">
        <v>2</v>
      </c>
      <c r="R2515">
        <v>0</v>
      </c>
      <c r="S2515">
        <v>0</v>
      </c>
      <c r="T2515">
        <v>0</v>
      </c>
      <c r="U2515" s="50">
        <v>46273.715312499997</v>
      </c>
      <c r="V2515" s="50">
        <v>46273.715312499997</v>
      </c>
      <c r="W2515" s="51">
        <v>46273</v>
      </c>
      <c r="X2515" t="s">
        <v>1747</v>
      </c>
      <c r="Y2515" t="s">
        <v>492</v>
      </c>
    </row>
    <row r="2516" spans="1:25" ht="15" customHeight="1" x14ac:dyDescent="0.35">
      <c r="A2516">
        <v>6</v>
      </c>
      <c r="B2516" s="50">
        <v>46273.729166666657</v>
      </c>
      <c r="C2516">
        <v>11709896</v>
      </c>
      <c r="D2516">
        <v>100006741794</v>
      </c>
      <c r="E2516" t="s">
        <v>1726</v>
      </c>
      <c r="F2516">
        <v>100</v>
      </c>
      <c r="G2516" t="s">
        <v>1745</v>
      </c>
      <c r="H2516" t="s">
        <v>1760</v>
      </c>
      <c r="I2516">
        <v>6052805</v>
      </c>
      <c r="J2516">
        <v>2</v>
      </c>
      <c r="K2516" t="s">
        <v>2491</v>
      </c>
      <c r="L2516" t="s">
        <v>2492</v>
      </c>
      <c r="N2516">
        <v>0</v>
      </c>
      <c r="O2516">
        <v>6</v>
      </c>
      <c r="P2516">
        <v>6</v>
      </c>
      <c r="Q2516">
        <v>6</v>
      </c>
      <c r="R2516">
        <v>0</v>
      </c>
      <c r="S2516">
        <v>0</v>
      </c>
      <c r="T2516">
        <v>0</v>
      </c>
      <c r="U2516" s="50">
        <v>46273.715312499997</v>
      </c>
      <c r="V2516" s="50">
        <v>46273.715312499997</v>
      </c>
      <c r="W2516" s="51">
        <v>46273</v>
      </c>
      <c r="X2516" t="s">
        <v>1747</v>
      </c>
      <c r="Y2516" t="s">
        <v>492</v>
      </c>
    </row>
    <row r="2517" spans="1:25" ht="15" customHeight="1" x14ac:dyDescent="0.35">
      <c r="A2517">
        <v>6</v>
      </c>
      <c r="B2517" s="50">
        <v>46273.729166666657</v>
      </c>
      <c r="C2517">
        <v>11709897</v>
      </c>
      <c r="D2517">
        <v>100006741795</v>
      </c>
      <c r="E2517" t="s">
        <v>1726</v>
      </c>
      <c r="F2517">
        <v>100</v>
      </c>
      <c r="G2517" t="s">
        <v>1745</v>
      </c>
      <c r="H2517" t="s">
        <v>1760</v>
      </c>
      <c r="I2517">
        <v>6052806</v>
      </c>
      <c r="J2517">
        <v>2</v>
      </c>
      <c r="K2517" t="s">
        <v>2493</v>
      </c>
      <c r="L2517" t="s">
        <v>2494</v>
      </c>
      <c r="N2517">
        <v>0</v>
      </c>
      <c r="O2517">
        <v>1</v>
      </c>
      <c r="P2517">
        <v>1</v>
      </c>
      <c r="Q2517">
        <v>1</v>
      </c>
      <c r="R2517">
        <v>0</v>
      </c>
      <c r="S2517">
        <v>0</v>
      </c>
      <c r="T2517">
        <v>0</v>
      </c>
      <c r="U2517" s="50">
        <v>46273.715312499997</v>
      </c>
      <c r="V2517" s="50">
        <v>46273.715312499997</v>
      </c>
      <c r="W2517" s="51">
        <v>46273</v>
      </c>
      <c r="X2517" t="s">
        <v>1747</v>
      </c>
      <c r="Y2517" t="s">
        <v>492</v>
      </c>
    </row>
    <row r="2518" spans="1:25" ht="15" customHeight="1" x14ac:dyDescent="0.35">
      <c r="A2518">
        <v>6</v>
      </c>
      <c r="B2518" s="50">
        <v>46273.729166666657</v>
      </c>
      <c r="C2518">
        <v>11709898</v>
      </c>
      <c r="D2518">
        <v>100006741795</v>
      </c>
      <c r="E2518" t="s">
        <v>1726</v>
      </c>
      <c r="F2518">
        <v>100</v>
      </c>
      <c r="G2518" t="s">
        <v>1745</v>
      </c>
      <c r="H2518" t="s">
        <v>1760</v>
      </c>
      <c r="I2518">
        <v>6052806</v>
      </c>
      <c r="J2518">
        <v>2</v>
      </c>
      <c r="K2518" t="s">
        <v>2495</v>
      </c>
      <c r="L2518" t="s">
        <v>2496</v>
      </c>
      <c r="N2518">
        <v>0</v>
      </c>
      <c r="O2518">
        <v>4</v>
      </c>
      <c r="P2518">
        <v>4</v>
      </c>
      <c r="Q2518">
        <v>4</v>
      </c>
      <c r="R2518">
        <v>0</v>
      </c>
      <c r="S2518">
        <v>0</v>
      </c>
      <c r="T2518">
        <v>0</v>
      </c>
      <c r="U2518" s="50">
        <v>46273.715312499997</v>
      </c>
      <c r="V2518" s="50">
        <v>46273.715312499997</v>
      </c>
      <c r="W2518" s="51">
        <v>46273</v>
      </c>
      <c r="X2518" t="s">
        <v>1747</v>
      </c>
      <c r="Y2518" t="s">
        <v>492</v>
      </c>
    </row>
    <row r="2519" spans="1:25" ht="15" customHeight="1" x14ac:dyDescent="0.35">
      <c r="A2519">
        <v>6</v>
      </c>
      <c r="B2519" s="50">
        <v>46273.729166666657</v>
      </c>
      <c r="C2519">
        <v>11709899</v>
      </c>
      <c r="D2519">
        <v>100006741795</v>
      </c>
      <c r="E2519" t="s">
        <v>1726</v>
      </c>
      <c r="F2519">
        <v>100</v>
      </c>
      <c r="G2519" t="s">
        <v>1745</v>
      </c>
      <c r="H2519" t="s">
        <v>1760</v>
      </c>
      <c r="I2519">
        <v>6052806</v>
      </c>
      <c r="J2519">
        <v>2</v>
      </c>
      <c r="K2519" t="s">
        <v>2497</v>
      </c>
      <c r="L2519" t="s">
        <v>2498</v>
      </c>
      <c r="N2519">
        <v>0</v>
      </c>
      <c r="O2519">
        <v>2</v>
      </c>
      <c r="P2519">
        <v>2</v>
      </c>
      <c r="Q2519">
        <v>2</v>
      </c>
      <c r="R2519">
        <v>0</v>
      </c>
      <c r="S2519">
        <v>0</v>
      </c>
      <c r="T2519">
        <v>0</v>
      </c>
      <c r="U2519" s="50">
        <v>46273.715312499997</v>
      </c>
      <c r="V2519" s="50">
        <v>46273.715312499997</v>
      </c>
      <c r="W2519" s="51">
        <v>46273</v>
      </c>
      <c r="X2519" t="s">
        <v>1747</v>
      </c>
      <c r="Y2519" t="s">
        <v>492</v>
      </c>
    </row>
    <row r="2520" spans="1:25" ht="15" customHeight="1" x14ac:dyDescent="0.35">
      <c r="A2520">
        <v>6</v>
      </c>
      <c r="B2520" s="50">
        <v>46273.729166666657</v>
      </c>
      <c r="C2520">
        <v>11709900</v>
      </c>
      <c r="D2520">
        <v>100006741795</v>
      </c>
      <c r="E2520" t="s">
        <v>1726</v>
      </c>
      <c r="F2520">
        <v>100</v>
      </c>
      <c r="G2520" t="s">
        <v>1745</v>
      </c>
      <c r="H2520" t="s">
        <v>1760</v>
      </c>
      <c r="I2520">
        <v>6052806</v>
      </c>
      <c r="J2520">
        <v>2</v>
      </c>
      <c r="K2520" t="s">
        <v>2499</v>
      </c>
      <c r="L2520" t="s">
        <v>2500</v>
      </c>
      <c r="N2520">
        <v>0</v>
      </c>
      <c r="O2520">
        <v>2</v>
      </c>
      <c r="P2520">
        <v>2</v>
      </c>
      <c r="Q2520">
        <v>2</v>
      </c>
      <c r="R2520">
        <v>0</v>
      </c>
      <c r="S2520">
        <v>0</v>
      </c>
      <c r="T2520">
        <v>0</v>
      </c>
      <c r="U2520" s="50">
        <v>46273.715312499997</v>
      </c>
      <c r="V2520" s="50">
        <v>46273.715312499997</v>
      </c>
      <c r="W2520" s="51">
        <v>46273</v>
      </c>
      <c r="X2520" t="s">
        <v>1747</v>
      </c>
      <c r="Y2520" t="s">
        <v>492</v>
      </c>
    </row>
    <row r="2521" spans="1:25" ht="15" customHeight="1" x14ac:dyDescent="0.35">
      <c r="A2521">
        <v>6</v>
      </c>
      <c r="B2521" s="50">
        <v>46273.729166666657</v>
      </c>
      <c r="C2521">
        <v>11709912</v>
      </c>
      <c r="D2521">
        <v>100006741804</v>
      </c>
      <c r="E2521" t="s">
        <v>1726</v>
      </c>
      <c r="F2521">
        <v>100</v>
      </c>
      <c r="G2521" t="s">
        <v>1745</v>
      </c>
      <c r="H2521" t="s">
        <v>1760</v>
      </c>
      <c r="I2521">
        <v>6053201</v>
      </c>
      <c r="J2521">
        <v>4</v>
      </c>
      <c r="K2521" t="s">
        <v>2501</v>
      </c>
      <c r="L2521" t="s">
        <v>2502</v>
      </c>
      <c r="N2521">
        <v>0</v>
      </c>
      <c r="O2521">
        <v>2</v>
      </c>
      <c r="P2521">
        <v>2</v>
      </c>
      <c r="Q2521">
        <v>2</v>
      </c>
      <c r="R2521">
        <v>0</v>
      </c>
      <c r="S2521">
        <v>0</v>
      </c>
      <c r="T2521">
        <v>0</v>
      </c>
      <c r="U2521" s="50">
        <v>46273.716006944444</v>
      </c>
      <c r="V2521" s="50">
        <v>46273.716006944444</v>
      </c>
      <c r="W2521" s="51">
        <v>46273</v>
      </c>
      <c r="X2521" t="s">
        <v>1747</v>
      </c>
      <c r="Y2521" t="s">
        <v>492</v>
      </c>
    </row>
    <row r="2522" spans="1:25" ht="15" customHeight="1" x14ac:dyDescent="0.35">
      <c r="A2522">
        <v>6</v>
      </c>
      <c r="B2522" s="50">
        <v>46273.729166666657</v>
      </c>
      <c r="C2522">
        <v>11709915</v>
      </c>
      <c r="D2522">
        <v>100006741806</v>
      </c>
      <c r="E2522" t="s">
        <v>1726</v>
      </c>
      <c r="F2522">
        <v>100</v>
      </c>
      <c r="G2522" t="s">
        <v>1745</v>
      </c>
      <c r="H2522" t="s">
        <v>1760</v>
      </c>
      <c r="I2522">
        <v>6053801</v>
      </c>
      <c r="J2522">
        <v>4</v>
      </c>
      <c r="K2522" t="s">
        <v>2163</v>
      </c>
      <c r="L2522" t="s">
        <v>2164</v>
      </c>
      <c r="N2522">
        <v>0</v>
      </c>
      <c r="O2522">
        <v>1</v>
      </c>
      <c r="P2522">
        <v>1</v>
      </c>
      <c r="Q2522">
        <v>1</v>
      </c>
      <c r="R2522">
        <v>0</v>
      </c>
      <c r="S2522">
        <v>0</v>
      </c>
      <c r="T2522">
        <v>0</v>
      </c>
      <c r="U2522" s="50">
        <v>46273.71601851852</v>
      </c>
      <c r="V2522" s="50">
        <v>46273.71601851852</v>
      </c>
      <c r="W2522" s="51">
        <v>46273</v>
      </c>
      <c r="X2522" t="s">
        <v>1747</v>
      </c>
      <c r="Y2522" t="s">
        <v>492</v>
      </c>
    </row>
    <row r="2523" spans="1:25" ht="15" customHeight="1" x14ac:dyDescent="0.35">
      <c r="A2523">
        <v>6</v>
      </c>
      <c r="B2523" s="50">
        <v>46273.729166666657</v>
      </c>
      <c r="C2523">
        <v>11709919</v>
      </c>
      <c r="D2523">
        <v>100006741810</v>
      </c>
      <c r="E2523" t="s">
        <v>1726</v>
      </c>
      <c r="F2523">
        <v>100</v>
      </c>
      <c r="G2523" t="s">
        <v>1745</v>
      </c>
      <c r="H2523" t="s">
        <v>1760</v>
      </c>
      <c r="I2523">
        <v>6053401</v>
      </c>
      <c r="J2523">
        <v>1</v>
      </c>
      <c r="K2523" t="s">
        <v>1965</v>
      </c>
      <c r="L2523" t="s">
        <v>1966</v>
      </c>
      <c r="N2523">
        <v>0</v>
      </c>
      <c r="O2523">
        <v>1</v>
      </c>
      <c r="P2523">
        <v>1</v>
      </c>
      <c r="Q2523">
        <v>1</v>
      </c>
      <c r="R2523">
        <v>0</v>
      </c>
      <c r="S2523">
        <v>0</v>
      </c>
      <c r="T2523">
        <v>0</v>
      </c>
      <c r="U2523" s="50">
        <v>46273.71670138889</v>
      </c>
      <c r="V2523" s="50">
        <v>46273.71670138889</v>
      </c>
      <c r="W2523" s="51">
        <v>46273</v>
      </c>
      <c r="X2523" t="s">
        <v>1747</v>
      </c>
      <c r="Y2523" t="s">
        <v>492</v>
      </c>
    </row>
    <row r="2524" spans="1:25" ht="15" customHeight="1" x14ac:dyDescent="0.35">
      <c r="A2524">
        <v>6</v>
      </c>
      <c r="B2524" s="50">
        <v>46273.729166666657</v>
      </c>
      <c r="C2524">
        <v>11709936</v>
      </c>
      <c r="D2524">
        <v>100006741822</v>
      </c>
      <c r="E2524" t="s">
        <v>1726</v>
      </c>
      <c r="F2524">
        <v>100</v>
      </c>
      <c r="G2524" t="s">
        <v>1745</v>
      </c>
      <c r="H2524" t="s">
        <v>1760</v>
      </c>
      <c r="I2524">
        <v>6054801</v>
      </c>
      <c r="J2524">
        <v>1</v>
      </c>
      <c r="K2524" t="s">
        <v>2505</v>
      </c>
      <c r="L2524" t="s">
        <v>2506</v>
      </c>
      <c r="N2524">
        <v>0</v>
      </c>
      <c r="O2524">
        <v>4</v>
      </c>
      <c r="P2524">
        <v>4</v>
      </c>
      <c r="Q2524">
        <v>4</v>
      </c>
      <c r="R2524">
        <v>0</v>
      </c>
      <c r="S2524">
        <v>0</v>
      </c>
      <c r="T2524">
        <v>0</v>
      </c>
      <c r="U2524" s="50">
        <v>46273.717418981483</v>
      </c>
      <c r="V2524" s="50">
        <v>46273.717418981483</v>
      </c>
      <c r="W2524" s="51">
        <v>46273</v>
      </c>
      <c r="X2524" t="s">
        <v>1747</v>
      </c>
      <c r="Y2524" t="s">
        <v>492</v>
      </c>
    </row>
    <row r="2525" spans="1:25" ht="15" customHeight="1" x14ac:dyDescent="0.35">
      <c r="A2525">
        <v>6</v>
      </c>
      <c r="B2525" s="50">
        <v>46273.729166666657</v>
      </c>
      <c r="C2525">
        <v>11709937</v>
      </c>
      <c r="D2525">
        <v>100006741823</v>
      </c>
      <c r="E2525" t="s">
        <v>1726</v>
      </c>
      <c r="F2525">
        <v>100</v>
      </c>
      <c r="G2525" t="s">
        <v>1745</v>
      </c>
      <c r="H2525" t="s">
        <v>1760</v>
      </c>
      <c r="I2525">
        <v>6054201</v>
      </c>
      <c r="J2525">
        <v>1</v>
      </c>
      <c r="K2525" t="s">
        <v>1965</v>
      </c>
      <c r="L2525" t="s">
        <v>1966</v>
      </c>
      <c r="N2525">
        <v>0</v>
      </c>
      <c r="O2525">
        <v>1</v>
      </c>
      <c r="P2525">
        <v>1</v>
      </c>
      <c r="Q2525">
        <v>1</v>
      </c>
      <c r="R2525">
        <v>0</v>
      </c>
      <c r="S2525">
        <v>0</v>
      </c>
      <c r="T2525">
        <v>0</v>
      </c>
      <c r="U2525" s="50">
        <v>46273.717418981483</v>
      </c>
      <c r="V2525" s="50">
        <v>46273.717418981483</v>
      </c>
      <c r="W2525" s="51">
        <v>46273</v>
      </c>
      <c r="X2525" t="s">
        <v>1747</v>
      </c>
      <c r="Y2525" t="s">
        <v>492</v>
      </c>
    </row>
    <row r="2526" spans="1:25" ht="15" customHeight="1" x14ac:dyDescent="0.35">
      <c r="A2526">
        <v>6</v>
      </c>
      <c r="B2526" s="50">
        <v>46273.729166666657</v>
      </c>
      <c r="C2526">
        <v>11709951</v>
      </c>
      <c r="D2526">
        <v>100006741833</v>
      </c>
      <c r="E2526" t="s">
        <v>1726</v>
      </c>
      <c r="F2526">
        <v>100</v>
      </c>
      <c r="G2526" t="s">
        <v>1745</v>
      </c>
      <c r="H2526" t="s">
        <v>1760</v>
      </c>
      <c r="I2526">
        <v>6055301</v>
      </c>
      <c r="J2526">
        <v>4</v>
      </c>
      <c r="K2526" t="s">
        <v>2507</v>
      </c>
      <c r="L2526" t="s">
        <v>2508</v>
      </c>
      <c r="N2526">
        <v>0</v>
      </c>
      <c r="O2526">
        <v>1</v>
      </c>
      <c r="P2526">
        <v>1</v>
      </c>
      <c r="Q2526">
        <v>1</v>
      </c>
      <c r="R2526">
        <v>0</v>
      </c>
      <c r="S2526">
        <v>0</v>
      </c>
      <c r="T2526">
        <v>0</v>
      </c>
      <c r="U2526" s="50">
        <v>46273.718101851853</v>
      </c>
      <c r="V2526" s="50">
        <v>46273.718101851853</v>
      </c>
      <c r="W2526" s="51">
        <v>46273</v>
      </c>
      <c r="X2526" t="s">
        <v>1747</v>
      </c>
      <c r="Y2526" t="s">
        <v>492</v>
      </c>
    </row>
    <row r="2527" spans="1:25" ht="15" customHeight="1" x14ac:dyDescent="0.35">
      <c r="A2527">
        <v>6</v>
      </c>
      <c r="B2527" s="50">
        <v>46273.729166666657</v>
      </c>
      <c r="C2527">
        <v>11709965</v>
      </c>
      <c r="D2527">
        <v>100006741840</v>
      </c>
      <c r="E2527" t="s">
        <v>1726</v>
      </c>
      <c r="F2527">
        <v>100</v>
      </c>
      <c r="G2527" t="s">
        <v>1745</v>
      </c>
      <c r="H2527" t="s">
        <v>1760</v>
      </c>
      <c r="I2527">
        <v>6055302</v>
      </c>
      <c r="J2527">
        <v>1</v>
      </c>
      <c r="K2527" t="s">
        <v>2509</v>
      </c>
      <c r="L2527" t="s">
        <v>2510</v>
      </c>
      <c r="N2527">
        <v>0</v>
      </c>
      <c r="O2527">
        <v>1</v>
      </c>
      <c r="P2527">
        <v>1</v>
      </c>
      <c r="Q2527">
        <v>1</v>
      </c>
      <c r="R2527">
        <v>0</v>
      </c>
      <c r="S2527">
        <v>0</v>
      </c>
      <c r="T2527">
        <v>0</v>
      </c>
      <c r="U2527" s="50">
        <v>46273.718784722223</v>
      </c>
      <c r="V2527" s="50">
        <v>46273.718784722223</v>
      </c>
      <c r="W2527" s="51">
        <v>46273</v>
      </c>
      <c r="X2527" t="s">
        <v>1747</v>
      </c>
      <c r="Y2527" t="s">
        <v>492</v>
      </c>
    </row>
    <row r="2528" spans="1:25" ht="15" customHeight="1" x14ac:dyDescent="0.35">
      <c r="A2528">
        <v>6</v>
      </c>
      <c r="B2528" s="50">
        <v>46273.729166666657</v>
      </c>
      <c r="C2528">
        <v>11709966</v>
      </c>
      <c r="D2528">
        <v>100006741840</v>
      </c>
      <c r="E2528" t="s">
        <v>1726</v>
      </c>
      <c r="F2528">
        <v>100</v>
      </c>
      <c r="G2528" t="s">
        <v>1745</v>
      </c>
      <c r="H2528" t="s">
        <v>1760</v>
      </c>
      <c r="I2528">
        <v>6055302</v>
      </c>
      <c r="J2528">
        <v>1</v>
      </c>
      <c r="K2528" t="s">
        <v>2231</v>
      </c>
      <c r="L2528" t="s">
        <v>2232</v>
      </c>
      <c r="N2528">
        <v>0</v>
      </c>
      <c r="O2528">
        <v>1</v>
      </c>
      <c r="P2528">
        <v>1</v>
      </c>
      <c r="Q2528">
        <v>1</v>
      </c>
      <c r="R2528">
        <v>0</v>
      </c>
      <c r="S2528">
        <v>0</v>
      </c>
      <c r="T2528">
        <v>0</v>
      </c>
      <c r="U2528" s="50">
        <v>46273.718784722223</v>
      </c>
      <c r="V2528" s="50">
        <v>46273.718784722223</v>
      </c>
      <c r="W2528" s="51">
        <v>46273</v>
      </c>
      <c r="X2528" t="s">
        <v>1747</v>
      </c>
      <c r="Y2528" t="s">
        <v>492</v>
      </c>
    </row>
    <row r="2529" spans="1:25" ht="15" customHeight="1" x14ac:dyDescent="0.35">
      <c r="A2529">
        <v>6</v>
      </c>
      <c r="B2529" s="50">
        <v>46273.729166666657</v>
      </c>
      <c r="C2529">
        <v>11709981</v>
      </c>
      <c r="D2529">
        <v>100006741848</v>
      </c>
      <c r="E2529" t="s">
        <v>1726</v>
      </c>
      <c r="F2529">
        <v>100</v>
      </c>
      <c r="G2529" t="s">
        <v>1745</v>
      </c>
      <c r="H2529" t="s">
        <v>1760</v>
      </c>
      <c r="I2529">
        <v>6055401</v>
      </c>
      <c r="J2529">
        <v>4</v>
      </c>
      <c r="K2529" t="s">
        <v>2511</v>
      </c>
      <c r="L2529" t="s">
        <v>2512</v>
      </c>
      <c r="N2529">
        <v>0</v>
      </c>
      <c r="O2529">
        <v>2</v>
      </c>
      <c r="P2529">
        <v>2</v>
      </c>
      <c r="Q2529">
        <v>2</v>
      </c>
      <c r="R2529">
        <v>0</v>
      </c>
      <c r="S2529">
        <v>0</v>
      </c>
      <c r="T2529">
        <v>0</v>
      </c>
      <c r="U2529" s="50">
        <v>46273.718807870369</v>
      </c>
      <c r="V2529" s="50">
        <v>46273.718807870369</v>
      </c>
      <c r="W2529" s="51">
        <v>46273</v>
      </c>
      <c r="X2529" t="s">
        <v>1747</v>
      </c>
      <c r="Y2529" t="s">
        <v>492</v>
      </c>
    </row>
    <row r="2530" spans="1:25" ht="15" customHeight="1" x14ac:dyDescent="0.35">
      <c r="A2530">
        <v>6</v>
      </c>
      <c r="B2530" s="50">
        <v>46273.729166666657</v>
      </c>
      <c r="C2530">
        <v>11709982</v>
      </c>
      <c r="D2530">
        <v>100006741849</v>
      </c>
      <c r="E2530" t="s">
        <v>1726</v>
      </c>
      <c r="F2530">
        <v>100</v>
      </c>
      <c r="G2530" t="s">
        <v>1745</v>
      </c>
      <c r="H2530" t="s">
        <v>1760</v>
      </c>
      <c r="I2530">
        <v>6055601</v>
      </c>
      <c r="J2530">
        <v>1</v>
      </c>
      <c r="K2530" t="s">
        <v>2131</v>
      </c>
      <c r="L2530" t="s">
        <v>2132</v>
      </c>
      <c r="N2530">
        <v>0</v>
      </c>
      <c r="O2530">
        <v>12</v>
      </c>
      <c r="P2530">
        <v>12</v>
      </c>
      <c r="Q2530">
        <v>12</v>
      </c>
      <c r="R2530">
        <v>0</v>
      </c>
      <c r="S2530">
        <v>0</v>
      </c>
      <c r="T2530">
        <v>0</v>
      </c>
      <c r="U2530" s="50">
        <v>46273.718807870369</v>
      </c>
      <c r="V2530" s="50">
        <v>46273.718807870369</v>
      </c>
      <c r="W2530" s="51">
        <v>46273</v>
      </c>
      <c r="X2530" t="s">
        <v>1747</v>
      </c>
      <c r="Y2530" t="s">
        <v>492</v>
      </c>
    </row>
    <row r="2531" spans="1:25" ht="15" customHeight="1" x14ac:dyDescent="0.35">
      <c r="A2531">
        <v>6</v>
      </c>
      <c r="B2531" s="50">
        <v>46273.729166666657</v>
      </c>
      <c r="C2531">
        <v>11710004</v>
      </c>
      <c r="D2531">
        <v>100006741858</v>
      </c>
      <c r="E2531" t="s">
        <v>1726</v>
      </c>
      <c r="F2531">
        <v>100</v>
      </c>
      <c r="G2531" t="s">
        <v>1745</v>
      </c>
      <c r="H2531" t="s">
        <v>1760</v>
      </c>
      <c r="I2531">
        <v>6056901</v>
      </c>
      <c r="J2531">
        <v>4</v>
      </c>
      <c r="K2531" t="s">
        <v>1883</v>
      </c>
      <c r="L2531" t="s">
        <v>1884</v>
      </c>
      <c r="N2531">
        <v>0</v>
      </c>
      <c r="O2531">
        <v>3</v>
      </c>
      <c r="P2531">
        <v>3</v>
      </c>
      <c r="Q2531">
        <v>3</v>
      </c>
      <c r="R2531">
        <v>0</v>
      </c>
      <c r="S2531">
        <v>0</v>
      </c>
      <c r="T2531">
        <v>0</v>
      </c>
      <c r="U2531" s="50">
        <v>46273.719490740739</v>
      </c>
      <c r="V2531" s="50">
        <v>46273.719490740739</v>
      </c>
      <c r="W2531" s="51">
        <v>46273</v>
      </c>
      <c r="X2531" t="s">
        <v>1747</v>
      </c>
      <c r="Y2531" t="s">
        <v>492</v>
      </c>
    </row>
    <row r="2532" spans="1:25" ht="15" customHeight="1" x14ac:dyDescent="0.35">
      <c r="A2532">
        <v>6</v>
      </c>
      <c r="B2532" s="50">
        <v>46273.729166666657</v>
      </c>
      <c r="C2532">
        <v>11710013</v>
      </c>
      <c r="D2532">
        <v>100006741864</v>
      </c>
      <c r="E2532" t="s">
        <v>1726</v>
      </c>
      <c r="F2532">
        <v>100</v>
      </c>
      <c r="G2532" t="s">
        <v>1745</v>
      </c>
      <c r="H2532" t="s">
        <v>1760</v>
      </c>
      <c r="I2532">
        <v>6056801</v>
      </c>
      <c r="J2532">
        <v>1</v>
      </c>
      <c r="K2532" t="s">
        <v>1965</v>
      </c>
      <c r="L2532" t="s">
        <v>1966</v>
      </c>
      <c r="N2532">
        <v>0</v>
      </c>
      <c r="O2532">
        <v>1</v>
      </c>
      <c r="P2532">
        <v>1</v>
      </c>
      <c r="Q2532">
        <v>1</v>
      </c>
      <c r="R2532">
        <v>0</v>
      </c>
      <c r="S2532">
        <v>0</v>
      </c>
      <c r="T2532">
        <v>0</v>
      </c>
      <c r="U2532" s="50">
        <v>46273.719513888893</v>
      </c>
      <c r="V2532" s="50">
        <v>46273.719513888893</v>
      </c>
      <c r="W2532" s="51">
        <v>46273</v>
      </c>
      <c r="X2532" t="s">
        <v>1747</v>
      </c>
      <c r="Y2532" t="s">
        <v>492</v>
      </c>
    </row>
    <row r="2533" spans="1:25" ht="15" customHeight="1" x14ac:dyDescent="0.35">
      <c r="A2533">
        <v>6</v>
      </c>
      <c r="B2533" s="50">
        <v>46273.729166666657</v>
      </c>
      <c r="C2533">
        <v>11710014</v>
      </c>
      <c r="D2533">
        <v>100006741865</v>
      </c>
      <c r="E2533" t="s">
        <v>1726</v>
      </c>
      <c r="F2533">
        <v>100</v>
      </c>
      <c r="G2533" t="s">
        <v>1745</v>
      </c>
      <c r="H2533" t="s">
        <v>1760</v>
      </c>
      <c r="I2533">
        <v>6057101</v>
      </c>
      <c r="J2533">
        <v>2</v>
      </c>
      <c r="K2533" t="s">
        <v>2513</v>
      </c>
      <c r="L2533" t="s">
        <v>2514</v>
      </c>
      <c r="N2533">
        <v>0</v>
      </c>
      <c r="O2533">
        <v>3</v>
      </c>
      <c r="P2533">
        <v>3</v>
      </c>
      <c r="Q2533">
        <v>3</v>
      </c>
      <c r="R2533">
        <v>0</v>
      </c>
      <c r="S2533">
        <v>0</v>
      </c>
      <c r="T2533">
        <v>0</v>
      </c>
      <c r="U2533" s="50">
        <v>46273.719513888893</v>
      </c>
      <c r="V2533" s="50">
        <v>46273.719513888893</v>
      </c>
      <c r="W2533" s="51">
        <v>46273</v>
      </c>
      <c r="X2533" t="s">
        <v>1747</v>
      </c>
      <c r="Y2533" t="s">
        <v>492</v>
      </c>
    </row>
    <row r="2534" spans="1:25" ht="15" customHeight="1" x14ac:dyDescent="0.35">
      <c r="A2534">
        <v>6</v>
      </c>
      <c r="B2534" s="50">
        <v>46273.729166666657</v>
      </c>
      <c r="C2534">
        <v>11710015</v>
      </c>
      <c r="D2534">
        <v>100006741865</v>
      </c>
      <c r="E2534" t="s">
        <v>1726</v>
      </c>
      <c r="F2534">
        <v>100</v>
      </c>
      <c r="G2534" t="s">
        <v>1745</v>
      </c>
      <c r="H2534" t="s">
        <v>1760</v>
      </c>
      <c r="I2534">
        <v>6057101</v>
      </c>
      <c r="J2534">
        <v>2</v>
      </c>
      <c r="K2534" t="s">
        <v>2515</v>
      </c>
      <c r="L2534" t="s">
        <v>2516</v>
      </c>
      <c r="N2534">
        <v>0</v>
      </c>
      <c r="O2534">
        <v>3</v>
      </c>
      <c r="P2534">
        <v>3</v>
      </c>
      <c r="Q2534">
        <v>3</v>
      </c>
      <c r="R2534">
        <v>0</v>
      </c>
      <c r="S2534">
        <v>0</v>
      </c>
      <c r="T2534">
        <v>0</v>
      </c>
      <c r="U2534" s="50">
        <v>46273.719513888893</v>
      </c>
      <c r="V2534" s="50">
        <v>46273.719513888893</v>
      </c>
      <c r="W2534" s="51">
        <v>46273</v>
      </c>
      <c r="X2534" t="s">
        <v>1747</v>
      </c>
      <c r="Y2534" t="s">
        <v>492</v>
      </c>
    </row>
    <row r="2535" spans="1:25" ht="15" customHeight="1" x14ac:dyDescent="0.35">
      <c r="A2535">
        <v>6</v>
      </c>
      <c r="B2535" s="50">
        <v>46273.729166666657</v>
      </c>
      <c r="C2535">
        <v>11710018</v>
      </c>
      <c r="D2535">
        <v>100006741867</v>
      </c>
      <c r="E2535" t="s">
        <v>1726</v>
      </c>
      <c r="F2535">
        <v>100</v>
      </c>
      <c r="G2535" t="s">
        <v>1745</v>
      </c>
      <c r="H2535" t="s">
        <v>1760</v>
      </c>
      <c r="I2535">
        <v>6056902</v>
      </c>
      <c r="J2535">
        <v>1</v>
      </c>
      <c r="K2535" t="s">
        <v>2025</v>
      </c>
      <c r="L2535" t="s">
        <v>2026</v>
      </c>
      <c r="M2535" t="s">
        <v>415</v>
      </c>
      <c r="N2535">
        <v>2</v>
      </c>
      <c r="O2535">
        <v>1</v>
      </c>
      <c r="P2535">
        <v>1</v>
      </c>
      <c r="Q2535">
        <v>1</v>
      </c>
      <c r="R2535">
        <v>0</v>
      </c>
      <c r="S2535">
        <v>0</v>
      </c>
      <c r="T2535">
        <v>0</v>
      </c>
      <c r="U2535" s="50">
        <v>46273.719513888893</v>
      </c>
      <c r="V2535" s="50">
        <v>46273.724490740737</v>
      </c>
      <c r="W2535" s="51">
        <v>46273</v>
      </c>
      <c r="X2535" t="s">
        <v>1747</v>
      </c>
      <c r="Y2535" t="s">
        <v>492</v>
      </c>
    </row>
    <row r="2536" spans="1:25" ht="15" customHeight="1" x14ac:dyDescent="0.35">
      <c r="A2536">
        <v>6</v>
      </c>
      <c r="B2536" s="50">
        <v>46273.729166666657</v>
      </c>
      <c r="C2536">
        <v>11710019</v>
      </c>
      <c r="D2536">
        <v>100006741867</v>
      </c>
      <c r="E2536" t="s">
        <v>1726</v>
      </c>
      <c r="F2536">
        <v>100</v>
      </c>
      <c r="G2536" t="s">
        <v>1745</v>
      </c>
      <c r="H2536" t="s">
        <v>1760</v>
      </c>
      <c r="I2536">
        <v>6056902</v>
      </c>
      <c r="J2536">
        <v>1</v>
      </c>
      <c r="K2536" t="s">
        <v>2517</v>
      </c>
      <c r="L2536" t="s">
        <v>2518</v>
      </c>
      <c r="M2536" t="s">
        <v>415</v>
      </c>
      <c r="N2536">
        <v>2</v>
      </c>
      <c r="O2536">
        <v>1</v>
      </c>
      <c r="P2536">
        <v>1</v>
      </c>
      <c r="Q2536">
        <v>1</v>
      </c>
      <c r="R2536">
        <v>0</v>
      </c>
      <c r="S2536">
        <v>0</v>
      </c>
      <c r="T2536">
        <v>0</v>
      </c>
      <c r="U2536" s="50">
        <v>46273.719513888893</v>
      </c>
      <c r="V2536" s="50">
        <v>46273.724490740737</v>
      </c>
      <c r="W2536" s="51">
        <v>46273</v>
      </c>
      <c r="X2536" t="s">
        <v>1747</v>
      </c>
      <c r="Y2536" t="s">
        <v>492</v>
      </c>
    </row>
    <row r="2537" spans="1:25" ht="15" customHeight="1" x14ac:dyDescent="0.35">
      <c r="A2537">
        <v>6</v>
      </c>
      <c r="B2537" s="50">
        <v>46273.729166666657</v>
      </c>
      <c r="C2537">
        <v>11710020</v>
      </c>
      <c r="D2537">
        <v>100006741868</v>
      </c>
      <c r="E2537" t="s">
        <v>1726</v>
      </c>
      <c r="F2537">
        <v>100</v>
      </c>
      <c r="G2537" t="s">
        <v>1745</v>
      </c>
      <c r="H2537" t="s">
        <v>1760</v>
      </c>
      <c r="I2537">
        <v>6056903</v>
      </c>
      <c r="J2537">
        <v>2</v>
      </c>
      <c r="K2537" t="s">
        <v>2519</v>
      </c>
      <c r="L2537" t="s">
        <v>2520</v>
      </c>
      <c r="N2537">
        <v>0</v>
      </c>
      <c r="O2537">
        <v>1</v>
      </c>
      <c r="P2537">
        <v>1</v>
      </c>
      <c r="Q2537">
        <v>1</v>
      </c>
      <c r="R2537">
        <v>0</v>
      </c>
      <c r="S2537">
        <v>0</v>
      </c>
      <c r="T2537">
        <v>0</v>
      </c>
      <c r="U2537" s="50">
        <v>46273.719513888893</v>
      </c>
      <c r="V2537" s="50">
        <v>46273.719513888893</v>
      </c>
      <c r="W2537" s="51">
        <v>46273</v>
      </c>
      <c r="X2537" t="s">
        <v>1747</v>
      </c>
      <c r="Y2537" t="s">
        <v>492</v>
      </c>
    </row>
    <row r="2538" spans="1:25" ht="15" customHeight="1" x14ac:dyDescent="0.35">
      <c r="A2538">
        <v>6</v>
      </c>
      <c r="B2538" s="50">
        <v>46273.729166666657</v>
      </c>
      <c r="C2538">
        <v>11710043</v>
      </c>
      <c r="D2538">
        <v>100006741882</v>
      </c>
      <c r="E2538" t="s">
        <v>1726</v>
      </c>
      <c r="F2538">
        <v>100</v>
      </c>
      <c r="G2538" t="s">
        <v>1745</v>
      </c>
      <c r="H2538" t="s">
        <v>1760</v>
      </c>
      <c r="I2538">
        <v>6058601</v>
      </c>
      <c r="J2538">
        <v>1</v>
      </c>
      <c r="K2538" t="s">
        <v>2521</v>
      </c>
      <c r="L2538" t="s">
        <v>2522</v>
      </c>
      <c r="N2538">
        <v>0</v>
      </c>
      <c r="O2538">
        <v>1</v>
      </c>
      <c r="P2538">
        <v>1</v>
      </c>
      <c r="Q2538">
        <v>1</v>
      </c>
      <c r="R2538">
        <v>0</v>
      </c>
      <c r="S2538">
        <v>0</v>
      </c>
      <c r="T2538">
        <v>0</v>
      </c>
      <c r="U2538" s="50">
        <v>46273.721574074072</v>
      </c>
      <c r="V2538" s="50">
        <v>46273.721574074072</v>
      </c>
      <c r="W2538" s="51">
        <v>46273</v>
      </c>
      <c r="X2538" t="s">
        <v>1747</v>
      </c>
      <c r="Y2538" t="s">
        <v>492</v>
      </c>
    </row>
    <row r="2539" spans="1:25" ht="15" customHeight="1" x14ac:dyDescent="0.35">
      <c r="A2539">
        <v>6</v>
      </c>
      <c r="B2539" s="50">
        <v>46273.729166666657</v>
      </c>
      <c r="C2539">
        <v>11710044</v>
      </c>
      <c r="D2539">
        <v>100006741882</v>
      </c>
      <c r="E2539" t="s">
        <v>1726</v>
      </c>
      <c r="F2539">
        <v>100</v>
      </c>
      <c r="G2539" t="s">
        <v>1745</v>
      </c>
      <c r="H2539" t="s">
        <v>1760</v>
      </c>
      <c r="I2539">
        <v>6058601</v>
      </c>
      <c r="J2539">
        <v>1</v>
      </c>
      <c r="K2539" t="s">
        <v>2523</v>
      </c>
      <c r="L2539" t="s">
        <v>2524</v>
      </c>
      <c r="N2539">
        <v>0</v>
      </c>
      <c r="O2539">
        <v>6</v>
      </c>
      <c r="P2539">
        <v>6</v>
      </c>
      <c r="Q2539">
        <v>6</v>
      </c>
      <c r="R2539">
        <v>0</v>
      </c>
      <c r="S2539">
        <v>0</v>
      </c>
      <c r="T2539">
        <v>0</v>
      </c>
      <c r="U2539" s="50">
        <v>46273.721574074072</v>
      </c>
      <c r="V2539" s="50">
        <v>46273.721574074072</v>
      </c>
      <c r="W2539" s="51">
        <v>46273</v>
      </c>
      <c r="X2539" t="s">
        <v>1747</v>
      </c>
      <c r="Y2539" t="s">
        <v>492</v>
      </c>
    </row>
    <row r="2540" spans="1:25" ht="15" customHeight="1" x14ac:dyDescent="0.35">
      <c r="A2540">
        <v>6</v>
      </c>
      <c r="B2540" s="50">
        <v>46273.729166666657</v>
      </c>
      <c r="C2540">
        <v>11710045</v>
      </c>
      <c r="D2540">
        <v>100006741882</v>
      </c>
      <c r="E2540" t="s">
        <v>1726</v>
      </c>
      <c r="F2540">
        <v>100</v>
      </c>
      <c r="G2540" t="s">
        <v>1745</v>
      </c>
      <c r="H2540" t="s">
        <v>1760</v>
      </c>
      <c r="I2540">
        <v>6058601</v>
      </c>
      <c r="J2540">
        <v>1</v>
      </c>
      <c r="K2540" t="s">
        <v>2525</v>
      </c>
      <c r="L2540" t="s">
        <v>2526</v>
      </c>
      <c r="N2540">
        <v>0</v>
      </c>
      <c r="O2540">
        <v>1</v>
      </c>
      <c r="P2540">
        <v>1</v>
      </c>
      <c r="Q2540">
        <v>1</v>
      </c>
      <c r="R2540">
        <v>0</v>
      </c>
      <c r="S2540">
        <v>0</v>
      </c>
      <c r="T2540">
        <v>0</v>
      </c>
      <c r="U2540" s="50">
        <v>46273.721574074072</v>
      </c>
      <c r="V2540" s="50">
        <v>46273.721574074072</v>
      </c>
      <c r="W2540" s="51">
        <v>46273</v>
      </c>
      <c r="X2540" t="s">
        <v>1747</v>
      </c>
      <c r="Y2540" t="s">
        <v>492</v>
      </c>
    </row>
    <row r="2541" spans="1:25" ht="15" customHeight="1" x14ac:dyDescent="0.35">
      <c r="A2541">
        <v>6</v>
      </c>
      <c r="B2541" s="50">
        <v>46273.729166666657</v>
      </c>
      <c r="C2541">
        <v>11710056</v>
      </c>
      <c r="D2541">
        <v>100006741889</v>
      </c>
      <c r="E2541" t="s">
        <v>1726</v>
      </c>
      <c r="F2541">
        <v>100</v>
      </c>
      <c r="G2541" t="s">
        <v>1745</v>
      </c>
      <c r="H2541" t="s">
        <v>1760</v>
      </c>
      <c r="I2541">
        <v>6058701</v>
      </c>
      <c r="J2541">
        <v>1</v>
      </c>
      <c r="K2541" t="s">
        <v>2363</v>
      </c>
      <c r="L2541" t="s">
        <v>2364</v>
      </c>
      <c r="N2541">
        <v>0</v>
      </c>
      <c r="O2541">
        <v>3</v>
      </c>
      <c r="P2541">
        <v>3</v>
      </c>
      <c r="Q2541">
        <v>3</v>
      </c>
      <c r="R2541">
        <v>0</v>
      </c>
      <c r="S2541">
        <v>0</v>
      </c>
      <c r="T2541">
        <v>0</v>
      </c>
      <c r="U2541" s="50">
        <v>46273.722268518519</v>
      </c>
      <c r="V2541" s="50">
        <v>46273.722268518519</v>
      </c>
      <c r="W2541" s="51">
        <v>46273</v>
      </c>
      <c r="X2541" t="s">
        <v>1747</v>
      </c>
      <c r="Y2541" t="s">
        <v>492</v>
      </c>
    </row>
    <row r="2542" spans="1:25" ht="15" customHeight="1" x14ac:dyDescent="0.35">
      <c r="A2542">
        <v>6</v>
      </c>
      <c r="B2542" s="50">
        <v>46273.729166666657</v>
      </c>
      <c r="C2542">
        <v>11710057</v>
      </c>
      <c r="D2542">
        <v>100006741890</v>
      </c>
      <c r="E2542" t="s">
        <v>1726</v>
      </c>
      <c r="F2542">
        <v>100</v>
      </c>
      <c r="G2542" t="s">
        <v>1745</v>
      </c>
      <c r="H2542" t="s">
        <v>1760</v>
      </c>
      <c r="I2542">
        <v>6058801</v>
      </c>
      <c r="J2542">
        <v>1</v>
      </c>
      <c r="K2542" t="s">
        <v>2167</v>
      </c>
      <c r="L2542" t="s">
        <v>2168</v>
      </c>
      <c r="M2542" t="s">
        <v>422</v>
      </c>
      <c r="N2542">
        <v>2</v>
      </c>
      <c r="O2542">
        <v>10</v>
      </c>
      <c r="P2542">
        <v>10</v>
      </c>
      <c r="Q2542">
        <v>10</v>
      </c>
      <c r="R2542">
        <v>0</v>
      </c>
      <c r="S2542">
        <v>0</v>
      </c>
      <c r="T2542">
        <v>0</v>
      </c>
      <c r="U2542" s="50">
        <v>46273.722268518519</v>
      </c>
      <c r="V2542" s="50">
        <v>46273.728703703702</v>
      </c>
      <c r="W2542" s="51">
        <v>46273</v>
      </c>
      <c r="X2542" t="s">
        <v>1747</v>
      </c>
      <c r="Y2542" t="s">
        <v>492</v>
      </c>
    </row>
    <row r="2543" spans="1:25" ht="15" customHeight="1" x14ac:dyDescent="0.35">
      <c r="A2543">
        <v>6</v>
      </c>
      <c r="B2543" s="50">
        <v>46273.729166666657</v>
      </c>
      <c r="C2543">
        <v>11710064</v>
      </c>
      <c r="D2543">
        <v>100006741896</v>
      </c>
      <c r="E2543" t="s">
        <v>1726</v>
      </c>
      <c r="F2543">
        <v>100</v>
      </c>
      <c r="G2543" t="s">
        <v>1745</v>
      </c>
      <c r="H2543" t="s">
        <v>1760</v>
      </c>
      <c r="I2543">
        <v>6059301</v>
      </c>
      <c r="J2543">
        <v>1</v>
      </c>
      <c r="K2543" t="s">
        <v>2081</v>
      </c>
      <c r="L2543" t="s">
        <v>2082</v>
      </c>
      <c r="N2543">
        <v>0</v>
      </c>
      <c r="O2543">
        <v>1</v>
      </c>
      <c r="P2543">
        <v>1</v>
      </c>
      <c r="Q2543">
        <v>1</v>
      </c>
      <c r="R2543">
        <v>0</v>
      </c>
      <c r="S2543">
        <v>0</v>
      </c>
      <c r="T2543">
        <v>0</v>
      </c>
      <c r="U2543" s="50">
        <v>46273.722280092603</v>
      </c>
      <c r="V2543" s="50">
        <v>46273.722280092603</v>
      </c>
      <c r="W2543" s="51">
        <v>46273</v>
      </c>
      <c r="X2543" t="s">
        <v>1747</v>
      </c>
      <c r="Y2543" t="s">
        <v>492</v>
      </c>
    </row>
    <row r="2544" spans="1:25" ht="15" customHeight="1" x14ac:dyDescent="0.35">
      <c r="A2544">
        <v>6</v>
      </c>
      <c r="B2544" s="50">
        <v>46273.729166666657</v>
      </c>
      <c r="C2544">
        <v>11710065</v>
      </c>
      <c r="D2544">
        <v>100006741897</v>
      </c>
      <c r="E2544" t="s">
        <v>1726</v>
      </c>
      <c r="F2544">
        <v>100</v>
      </c>
      <c r="G2544" t="s">
        <v>1745</v>
      </c>
      <c r="H2544" t="s">
        <v>1760</v>
      </c>
      <c r="I2544">
        <v>6060201</v>
      </c>
      <c r="J2544">
        <v>4</v>
      </c>
      <c r="K2544" t="s">
        <v>2527</v>
      </c>
      <c r="L2544" t="s">
        <v>2528</v>
      </c>
      <c r="N2544">
        <v>0</v>
      </c>
      <c r="O2544">
        <v>1</v>
      </c>
      <c r="P2544">
        <v>1</v>
      </c>
      <c r="Q2544">
        <v>1</v>
      </c>
      <c r="R2544">
        <v>0</v>
      </c>
      <c r="S2544">
        <v>0</v>
      </c>
      <c r="T2544">
        <v>0</v>
      </c>
      <c r="U2544" s="50">
        <v>46273.723645833343</v>
      </c>
      <c r="V2544" s="50">
        <v>46273.723645833343</v>
      </c>
      <c r="W2544" s="51">
        <v>46273</v>
      </c>
      <c r="X2544" t="s">
        <v>1747</v>
      </c>
      <c r="Y2544" t="s">
        <v>492</v>
      </c>
    </row>
    <row r="2545" spans="1:25" ht="15" customHeight="1" x14ac:dyDescent="0.35">
      <c r="A2545">
        <v>6</v>
      </c>
      <c r="B2545" s="50">
        <v>46273.729166666657</v>
      </c>
      <c r="C2545">
        <v>11710066</v>
      </c>
      <c r="D2545">
        <v>100006741897</v>
      </c>
      <c r="E2545" t="s">
        <v>1726</v>
      </c>
      <c r="F2545">
        <v>100</v>
      </c>
      <c r="G2545" t="s">
        <v>1745</v>
      </c>
      <c r="H2545" t="s">
        <v>1760</v>
      </c>
      <c r="I2545">
        <v>6060201</v>
      </c>
      <c r="J2545">
        <v>4</v>
      </c>
      <c r="K2545" t="s">
        <v>1825</v>
      </c>
      <c r="L2545" t="s">
        <v>1826</v>
      </c>
      <c r="N2545">
        <v>0</v>
      </c>
      <c r="O2545">
        <v>1</v>
      </c>
      <c r="P2545">
        <v>1</v>
      </c>
      <c r="Q2545">
        <v>1</v>
      </c>
      <c r="R2545">
        <v>0</v>
      </c>
      <c r="S2545">
        <v>0</v>
      </c>
      <c r="T2545">
        <v>0</v>
      </c>
      <c r="U2545" s="50">
        <v>46273.723645833343</v>
      </c>
      <c r="V2545" s="50">
        <v>46273.723645833343</v>
      </c>
      <c r="W2545" s="51">
        <v>46273</v>
      </c>
      <c r="X2545" t="s">
        <v>1747</v>
      </c>
      <c r="Y2545" t="s">
        <v>492</v>
      </c>
    </row>
    <row r="2546" spans="1:25" ht="15" customHeight="1" x14ac:dyDescent="0.35">
      <c r="A2546">
        <v>6</v>
      </c>
      <c r="B2546" s="50">
        <v>46273.729166666657</v>
      </c>
      <c r="C2546">
        <v>11710074</v>
      </c>
      <c r="D2546">
        <v>100006741901</v>
      </c>
      <c r="E2546" t="s">
        <v>1726</v>
      </c>
      <c r="F2546">
        <v>100</v>
      </c>
      <c r="G2546" t="s">
        <v>1745</v>
      </c>
      <c r="H2546" t="s">
        <v>1760</v>
      </c>
      <c r="I2546">
        <v>6060202</v>
      </c>
      <c r="J2546">
        <v>1</v>
      </c>
      <c r="K2546" t="s">
        <v>2437</v>
      </c>
      <c r="L2546" t="s">
        <v>2438</v>
      </c>
      <c r="N2546">
        <v>0</v>
      </c>
      <c r="O2546">
        <v>2</v>
      </c>
      <c r="P2546">
        <v>2</v>
      </c>
      <c r="Q2546">
        <v>2</v>
      </c>
      <c r="R2546">
        <v>0</v>
      </c>
      <c r="S2546">
        <v>0</v>
      </c>
      <c r="T2546">
        <v>0</v>
      </c>
      <c r="U2546" s="50">
        <v>46273.723657407398</v>
      </c>
      <c r="V2546" s="50">
        <v>46273.723657407398</v>
      </c>
      <c r="W2546" s="51">
        <v>46273</v>
      </c>
      <c r="X2546" t="s">
        <v>1747</v>
      </c>
      <c r="Y2546" t="s">
        <v>492</v>
      </c>
    </row>
    <row r="2547" spans="1:25" ht="15" customHeight="1" x14ac:dyDescent="0.35">
      <c r="A2547">
        <v>6</v>
      </c>
      <c r="B2547" s="50">
        <v>46273.729166666657</v>
      </c>
      <c r="C2547">
        <v>11710075</v>
      </c>
      <c r="D2547">
        <v>100006741901</v>
      </c>
      <c r="E2547" t="s">
        <v>1726</v>
      </c>
      <c r="F2547">
        <v>100</v>
      </c>
      <c r="G2547" t="s">
        <v>1745</v>
      </c>
      <c r="H2547" t="s">
        <v>1760</v>
      </c>
      <c r="I2547">
        <v>6060202</v>
      </c>
      <c r="J2547">
        <v>1</v>
      </c>
      <c r="K2547" t="s">
        <v>2033</v>
      </c>
      <c r="L2547" t="s">
        <v>2034</v>
      </c>
      <c r="N2547">
        <v>0</v>
      </c>
      <c r="O2547">
        <v>3</v>
      </c>
      <c r="P2547">
        <v>3</v>
      </c>
      <c r="Q2547">
        <v>3</v>
      </c>
      <c r="R2547">
        <v>0</v>
      </c>
      <c r="S2547">
        <v>0</v>
      </c>
      <c r="T2547">
        <v>0</v>
      </c>
      <c r="U2547" s="50">
        <v>46273.723657407398</v>
      </c>
      <c r="V2547" s="50">
        <v>46273.723657407398</v>
      </c>
      <c r="W2547" s="51">
        <v>46273</v>
      </c>
      <c r="X2547" t="s">
        <v>1747</v>
      </c>
      <c r="Y2547" t="s">
        <v>492</v>
      </c>
    </row>
    <row r="2548" spans="1:25" ht="15" customHeight="1" x14ac:dyDescent="0.35">
      <c r="A2548">
        <v>6</v>
      </c>
      <c r="B2548" s="50">
        <v>46273.729166666657</v>
      </c>
      <c r="C2548">
        <v>11710076</v>
      </c>
      <c r="D2548">
        <v>100006741901</v>
      </c>
      <c r="E2548" t="s">
        <v>1726</v>
      </c>
      <c r="F2548">
        <v>100</v>
      </c>
      <c r="G2548" t="s">
        <v>1745</v>
      </c>
      <c r="H2548" t="s">
        <v>1760</v>
      </c>
      <c r="I2548">
        <v>6060202</v>
      </c>
      <c r="J2548">
        <v>1</v>
      </c>
      <c r="K2548" t="s">
        <v>2529</v>
      </c>
      <c r="L2548" t="s">
        <v>2530</v>
      </c>
      <c r="N2548">
        <v>0</v>
      </c>
      <c r="O2548">
        <v>1</v>
      </c>
      <c r="P2548">
        <v>1</v>
      </c>
      <c r="Q2548">
        <v>1</v>
      </c>
      <c r="R2548">
        <v>0</v>
      </c>
      <c r="S2548">
        <v>0</v>
      </c>
      <c r="T2548">
        <v>0</v>
      </c>
      <c r="U2548" s="50">
        <v>46273.723657407398</v>
      </c>
      <c r="V2548" s="50">
        <v>46273.723657407398</v>
      </c>
      <c r="W2548" s="51">
        <v>46273</v>
      </c>
      <c r="X2548" t="s">
        <v>1747</v>
      </c>
      <c r="Y2548" t="s">
        <v>492</v>
      </c>
    </row>
    <row r="2549" spans="1:25" ht="15" customHeight="1" x14ac:dyDescent="0.35">
      <c r="A2549">
        <v>6</v>
      </c>
      <c r="B2549" s="50">
        <v>46273.729166666657</v>
      </c>
      <c r="C2549">
        <v>11710083</v>
      </c>
      <c r="D2549">
        <v>100006741906</v>
      </c>
      <c r="E2549" t="s">
        <v>1726</v>
      </c>
      <c r="F2549">
        <v>100</v>
      </c>
      <c r="G2549" t="s">
        <v>1745</v>
      </c>
      <c r="H2549" t="s">
        <v>1760</v>
      </c>
      <c r="I2549">
        <v>6061501</v>
      </c>
      <c r="J2549">
        <v>1</v>
      </c>
      <c r="K2549" t="s">
        <v>2457</v>
      </c>
      <c r="L2549" t="s">
        <v>2458</v>
      </c>
      <c r="N2549">
        <v>0</v>
      </c>
      <c r="O2549">
        <v>2</v>
      </c>
      <c r="P2549">
        <v>2</v>
      </c>
      <c r="Q2549">
        <v>2</v>
      </c>
      <c r="R2549">
        <v>0</v>
      </c>
      <c r="S2549">
        <v>0</v>
      </c>
      <c r="T2549">
        <v>0</v>
      </c>
      <c r="U2549" s="50">
        <v>46273.725046296298</v>
      </c>
      <c r="V2549" s="50">
        <v>46273.725046296298</v>
      </c>
      <c r="W2549" s="51">
        <v>46273</v>
      </c>
      <c r="X2549" t="s">
        <v>1747</v>
      </c>
      <c r="Y2549" t="s">
        <v>492</v>
      </c>
    </row>
    <row r="2550" spans="1:25" ht="15" customHeight="1" x14ac:dyDescent="0.35">
      <c r="A2550">
        <v>6</v>
      </c>
      <c r="B2550" s="50">
        <v>46273.729166666657</v>
      </c>
      <c r="C2550">
        <v>11710084</v>
      </c>
      <c r="D2550">
        <v>100006741906</v>
      </c>
      <c r="E2550" t="s">
        <v>1726</v>
      </c>
      <c r="F2550">
        <v>100</v>
      </c>
      <c r="G2550" t="s">
        <v>1745</v>
      </c>
      <c r="H2550" t="s">
        <v>1760</v>
      </c>
      <c r="I2550">
        <v>6061501</v>
      </c>
      <c r="J2550">
        <v>1</v>
      </c>
      <c r="K2550" t="s">
        <v>2131</v>
      </c>
      <c r="L2550" t="s">
        <v>2132</v>
      </c>
      <c r="N2550">
        <v>0</v>
      </c>
      <c r="O2550">
        <v>12</v>
      </c>
      <c r="P2550">
        <v>12</v>
      </c>
      <c r="Q2550">
        <v>12</v>
      </c>
      <c r="R2550">
        <v>0</v>
      </c>
      <c r="S2550">
        <v>0</v>
      </c>
      <c r="T2550">
        <v>0</v>
      </c>
      <c r="U2550" s="50">
        <v>46273.725046296298</v>
      </c>
      <c r="V2550" s="50">
        <v>46273.725046296298</v>
      </c>
      <c r="W2550" s="51">
        <v>46273</v>
      </c>
      <c r="X2550" t="s">
        <v>1747</v>
      </c>
      <c r="Y2550" t="s">
        <v>492</v>
      </c>
    </row>
    <row r="2551" spans="1:25" ht="15" customHeight="1" x14ac:dyDescent="0.35">
      <c r="A2551">
        <v>6</v>
      </c>
      <c r="B2551" s="50">
        <v>46273.729166666657</v>
      </c>
      <c r="C2551">
        <v>11710091</v>
      </c>
      <c r="D2551">
        <v>100006741910</v>
      </c>
      <c r="E2551" t="s">
        <v>1726</v>
      </c>
      <c r="F2551">
        <v>100</v>
      </c>
      <c r="G2551" t="s">
        <v>1745</v>
      </c>
      <c r="H2551" t="s">
        <v>1760</v>
      </c>
      <c r="I2551">
        <v>6061301</v>
      </c>
      <c r="J2551">
        <v>3</v>
      </c>
      <c r="K2551" t="s">
        <v>1919</v>
      </c>
      <c r="L2551" t="s">
        <v>1920</v>
      </c>
      <c r="N2551">
        <v>0</v>
      </c>
      <c r="O2551">
        <v>1</v>
      </c>
      <c r="P2551">
        <v>1</v>
      </c>
      <c r="Q2551">
        <v>1</v>
      </c>
      <c r="R2551">
        <v>0</v>
      </c>
      <c r="S2551">
        <v>0</v>
      </c>
      <c r="T2551">
        <v>0</v>
      </c>
      <c r="U2551" s="50">
        <v>46273.725740740738</v>
      </c>
      <c r="V2551" s="50">
        <v>46273.725740740738</v>
      </c>
      <c r="W2551" s="51">
        <v>46273</v>
      </c>
      <c r="X2551" t="s">
        <v>1747</v>
      </c>
      <c r="Y2551" t="s">
        <v>492</v>
      </c>
    </row>
    <row r="2552" spans="1:25" ht="15" customHeight="1" x14ac:dyDescent="0.35">
      <c r="A2552">
        <v>6</v>
      </c>
      <c r="B2552" s="50">
        <v>46273.729166666657</v>
      </c>
      <c r="C2552">
        <v>11710101</v>
      </c>
      <c r="D2552">
        <v>100006741914</v>
      </c>
      <c r="E2552" t="s">
        <v>1726</v>
      </c>
      <c r="F2552">
        <v>100</v>
      </c>
      <c r="G2552" t="s">
        <v>1745</v>
      </c>
      <c r="H2552" t="s">
        <v>1760</v>
      </c>
      <c r="I2552">
        <v>6061801</v>
      </c>
      <c r="J2552">
        <v>1</v>
      </c>
      <c r="K2552" t="s">
        <v>2357</v>
      </c>
      <c r="L2552" t="s">
        <v>2358</v>
      </c>
      <c r="N2552">
        <v>0</v>
      </c>
      <c r="O2552">
        <v>3</v>
      </c>
      <c r="P2552">
        <v>3</v>
      </c>
      <c r="Q2552">
        <v>3</v>
      </c>
      <c r="R2552">
        <v>0</v>
      </c>
      <c r="S2552">
        <v>0</v>
      </c>
      <c r="T2552">
        <v>0</v>
      </c>
      <c r="U2552" s="50">
        <v>46273.725752314807</v>
      </c>
      <c r="V2552" s="50">
        <v>46273.725752314807</v>
      </c>
      <c r="W2552" s="51">
        <v>46273</v>
      </c>
      <c r="X2552" t="s">
        <v>1747</v>
      </c>
      <c r="Y2552" t="s">
        <v>492</v>
      </c>
    </row>
    <row r="2553" spans="1:25" ht="15" customHeight="1" x14ac:dyDescent="0.35">
      <c r="A2553">
        <v>6</v>
      </c>
      <c r="B2553" s="50">
        <v>46273.729166666657</v>
      </c>
      <c r="C2553">
        <v>11710102</v>
      </c>
      <c r="D2553">
        <v>100006741915</v>
      </c>
      <c r="E2553" t="s">
        <v>1726</v>
      </c>
      <c r="F2553">
        <v>100</v>
      </c>
      <c r="G2553" t="s">
        <v>1745</v>
      </c>
      <c r="H2553" t="s">
        <v>1760</v>
      </c>
      <c r="I2553">
        <v>6061202</v>
      </c>
      <c r="J2553">
        <v>1</v>
      </c>
      <c r="K2553" t="s">
        <v>2031</v>
      </c>
      <c r="L2553" t="s">
        <v>2032</v>
      </c>
      <c r="N2553">
        <v>0</v>
      </c>
      <c r="O2553">
        <v>10</v>
      </c>
      <c r="P2553">
        <v>10</v>
      </c>
      <c r="Q2553">
        <v>10</v>
      </c>
      <c r="R2553">
        <v>0</v>
      </c>
      <c r="S2553">
        <v>0</v>
      </c>
      <c r="T2553">
        <v>0</v>
      </c>
      <c r="U2553" s="50">
        <v>46273.725752314807</v>
      </c>
      <c r="V2553" s="50">
        <v>46273.725752314807</v>
      </c>
      <c r="W2553" s="51">
        <v>46273</v>
      </c>
      <c r="X2553" t="s">
        <v>1747</v>
      </c>
      <c r="Y2553" t="s">
        <v>492</v>
      </c>
    </row>
    <row r="2554" spans="1:25" ht="15" customHeight="1" x14ac:dyDescent="0.35">
      <c r="A2554">
        <v>6</v>
      </c>
      <c r="B2554" s="50">
        <v>46273.729166666657</v>
      </c>
      <c r="C2554">
        <v>11710103</v>
      </c>
      <c r="D2554">
        <v>100006741915</v>
      </c>
      <c r="E2554" t="s">
        <v>1726</v>
      </c>
      <c r="F2554">
        <v>100</v>
      </c>
      <c r="G2554" t="s">
        <v>1745</v>
      </c>
      <c r="H2554" t="s">
        <v>1760</v>
      </c>
      <c r="I2554">
        <v>6061202</v>
      </c>
      <c r="J2554">
        <v>1</v>
      </c>
      <c r="K2554" t="s">
        <v>2113</v>
      </c>
      <c r="L2554" t="s">
        <v>2114</v>
      </c>
      <c r="N2554">
        <v>0</v>
      </c>
      <c r="O2554">
        <v>3</v>
      </c>
      <c r="P2554">
        <v>3</v>
      </c>
      <c r="Q2554">
        <v>3</v>
      </c>
      <c r="R2554">
        <v>0</v>
      </c>
      <c r="S2554">
        <v>0</v>
      </c>
      <c r="T2554">
        <v>0</v>
      </c>
      <c r="U2554" s="50">
        <v>46273.725752314807</v>
      </c>
      <c r="V2554" s="50">
        <v>46273.725752314807</v>
      </c>
      <c r="W2554" s="51">
        <v>46273</v>
      </c>
      <c r="X2554" t="s">
        <v>1747</v>
      </c>
      <c r="Y2554" t="s">
        <v>492</v>
      </c>
    </row>
    <row r="2555" spans="1:25" ht="15" customHeight="1" x14ac:dyDescent="0.35">
      <c r="A2555">
        <v>6</v>
      </c>
      <c r="B2555" s="50">
        <v>46273.729166666657</v>
      </c>
      <c r="C2555">
        <v>11710104</v>
      </c>
      <c r="D2555">
        <v>100006741916</v>
      </c>
      <c r="E2555" t="s">
        <v>1726</v>
      </c>
      <c r="F2555">
        <v>100</v>
      </c>
      <c r="G2555" t="s">
        <v>1745</v>
      </c>
      <c r="H2555" t="s">
        <v>1760</v>
      </c>
      <c r="I2555">
        <v>6061203</v>
      </c>
      <c r="J2555">
        <v>2</v>
      </c>
      <c r="K2555" t="s">
        <v>2531</v>
      </c>
      <c r="L2555" t="s">
        <v>2532</v>
      </c>
      <c r="N2555">
        <v>0</v>
      </c>
      <c r="O2555">
        <v>1</v>
      </c>
      <c r="P2555">
        <v>1</v>
      </c>
      <c r="Q2555">
        <v>1</v>
      </c>
      <c r="R2555">
        <v>0</v>
      </c>
      <c r="S2555">
        <v>0</v>
      </c>
      <c r="T2555">
        <v>0</v>
      </c>
      <c r="U2555" s="50">
        <v>46273.725752314807</v>
      </c>
      <c r="V2555" s="50">
        <v>46273.725752314807</v>
      </c>
      <c r="W2555" s="51">
        <v>46273</v>
      </c>
      <c r="X2555" t="s">
        <v>1747</v>
      </c>
      <c r="Y2555" t="s">
        <v>492</v>
      </c>
    </row>
    <row r="2556" spans="1:25" ht="15" customHeight="1" x14ac:dyDescent="0.35">
      <c r="A2556">
        <v>6</v>
      </c>
      <c r="B2556" s="50">
        <v>46273.729166666657</v>
      </c>
      <c r="C2556">
        <v>11710105</v>
      </c>
      <c r="D2556">
        <v>100006741917</v>
      </c>
      <c r="E2556" t="s">
        <v>1726</v>
      </c>
      <c r="F2556">
        <v>100</v>
      </c>
      <c r="G2556" t="s">
        <v>1745</v>
      </c>
      <c r="H2556" t="s">
        <v>1760</v>
      </c>
      <c r="I2556">
        <v>6061204</v>
      </c>
      <c r="J2556">
        <v>1</v>
      </c>
      <c r="K2556" t="s">
        <v>2533</v>
      </c>
      <c r="L2556" t="s">
        <v>2534</v>
      </c>
      <c r="N2556">
        <v>0</v>
      </c>
      <c r="O2556">
        <v>6</v>
      </c>
      <c r="P2556">
        <v>6</v>
      </c>
      <c r="Q2556">
        <v>6</v>
      </c>
      <c r="R2556">
        <v>0</v>
      </c>
      <c r="S2556">
        <v>0</v>
      </c>
      <c r="T2556">
        <v>0</v>
      </c>
      <c r="U2556" s="50">
        <v>46273.725752314807</v>
      </c>
      <c r="V2556" s="50">
        <v>46273.725752314807</v>
      </c>
      <c r="W2556" s="51">
        <v>46273</v>
      </c>
      <c r="X2556" t="s">
        <v>1747</v>
      </c>
      <c r="Y2556" t="s">
        <v>492</v>
      </c>
    </row>
    <row r="2557" spans="1:25" ht="15" customHeight="1" x14ac:dyDescent="0.35">
      <c r="A2557">
        <v>6</v>
      </c>
      <c r="B2557" s="50">
        <v>46273.729166666657</v>
      </c>
      <c r="C2557">
        <v>11710117</v>
      </c>
      <c r="D2557">
        <v>100006741929</v>
      </c>
      <c r="E2557" t="s">
        <v>1726</v>
      </c>
      <c r="F2557">
        <v>100</v>
      </c>
      <c r="G2557" t="s">
        <v>1745</v>
      </c>
      <c r="H2557" t="s">
        <v>1760</v>
      </c>
      <c r="I2557">
        <v>6062201</v>
      </c>
      <c r="J2557">
        <v>2</v>
      </c>
      <c r="K2557" t="s">
        <v>2187</v>
      </c>
      <c r="L2557" t="s">
        <v>2188</v>
      </c>
      <c r="N2557">
        <v>0</v>
      </c>
      <c r="O2557">
        <v>1</v>
      </c>
      <c r="P2557">
        <v>1</v>
      </c>
      <c r="Q2557">
        <v>1</v>
      </c>
      <c r="R2557">
        <v>0</v>
      </c>
      <c r="S2557">
        <v>0</v>
      </c>
      <c r="T2557">
        <v>0</v>
      </c>
      <c r="U2557" s="50">
        <v>46273.726435185177</v>
      </c>
      <c r="V2557" s="50">
        <v>46273.726435185177</v>
      </c>
      <c r="W2557" s="51">
        <v>46273</v>
      </c>
      <c r="X2557" t="s">
        <v>1747</v>
      </c>
      <c r="Y2557" t="s">
        <v>492</v>
      </c>
    </row>
    <row r="2558" spans="1:25" ht="15" customHeight="1" x14ac:dyDescent="0.35">
      <c r="A2558">
        <v>6</v>
      </c>
      <c r="B2558" s="50">
        <v>46273.729166666657</v>
      </c>
      <c r="C2558">
        <v>11710118</v>
      </c>
      <c r="D2558">
        <v>100006741929</v>
      </c>
      <c r="E2558" t="s">
        <v>1726</v>
      </c>
      <c r="F2558">
        <v>100</v>
      </c>
      <c r="G2558" t="s">
        <v>1745</v>
      </c>
      <c r="H2558" t="s">
        <v>1760</v>
      </c>
      <c r="I2558">
        <v>6062201</v>
      </c>
      <c r="J2558">
        <v>2</v>
      </c>
      <c r="K2558" t="s">
        <v>2535</v>
      </c>
      <c r="L2558" t="s">
        <v>2536</v>
      </c>
      <c r="N2558">
        <v>0</v>
      </c>
      <c r="O2558">
        <v>1</v>
      </c>
      <c r="P2558">
        <v>1</v>
      </c>
      <c r="Q2558">
        <v>1</v>
      </c>
      <c r="R2558">
        <v>0</v>
      </c>
      <c r="S2558">
        <v>0</v>
      </c>
      <c r="T2558">
        <v>0</v>
      </c>
      <c r="U2558" s="50">
        <v>46273.726435185177</v>
      </c>
      <c r="V2558" s="50">
        <v>46273.726435185177</v>
      </c>
      <c r="W2558" s="51">
        <v>46273</v>
      </c>
      <c r="X2558" t="s">
        <v>1747</v>
      </c>
      <c r="Y2558" t="s">
        <v>492</v>
      </c>
    </row>
    <row r="2559" spans="1:25" ht="15" customHeight="1" x14ac:dyDescent="0.35">
      <c r="A2559">
        <v>6</v>
      </c>
      <c r="B2559" s="50">
        <v>46273.729166666657</v>
      </c>
      <c r="C2559">
        <v>11710127</v>
      </c>
      <c r="D2559">
        <v>100006741931</v>
      </c>
      <c r="E2559" t="s">
        <v>1726</v>
      </c>
      <c r="F2559">
        <v>100</v>
      </c>
      <c r="G2559" t="s">
        <v>1745</v>
      </c>
      <c r="H2559" t="s">
        <v>1760</v>
      </c>
      <c r="I2559">
        <v>6062401</v>
      </c>
      <c r="J2559">
        <v>1</v>
      </c>
      <c r="K2559" t="s">
        <v>2537</v>
      </c>
      <c r="L2559" t="s">
        <v>2538</v>
      </c>
      <c r="N2559">
        <v>0</v>
      </c>
      <c r="O2559">
        <v>1</v>
      </c>
      <c r="P2559">
        <v>1</v>
      </c>
      <c r="Q2559">
        <v>1</v>
      </c>
      <c r="R2559">
        <v>0</v>
      </c>
      <c r="S2559">
        <v>0</v>
      </c>
      <c r="T2559">
        <v>0</v>
      </c>
      <c r="U2559" s="50">
        <v>46273.727129629631</v>
      </c>
      <c r="V2559" s="50">
        <v>46273.727129629631</v>
      </c>
      <c r="W2559" s="51">
        <v>46273</v>
      </c>
      <c r="X2559" t="s">
        <v>1747</v>
      </c>
      <c r="Y2559" t="s">
        <v>492</v>
      </c>
    </row>
    <row r="2560" spans="1:25" ht="15" customHeight="1" x14ac:dyDescent="0.35">
      <c r="A2560">
        <v>6</v>
      </c>
      <c r="B2560" s="50">
        <v>46273.729166666657</v>
      </c>
      <c r="C2560">
        <v>11710139</v>
      </c>
      <c r="D2560">
        <v>100006741936</v>
      </c>
      <c r="E2560" t="s">
        <v>1726</v>
      </c>
      <c r="F2560">
        <v>100</v>
      </c>
      <c r="G2560" t="s">
        <v>1745</v>
      </c>
      <c r="H2560" t="s">
        <v>1760</v>
      </c>
      <c r="I2560">
        <v>6060601</v>
      </c>
      <c r="J2560">
        <v>1</v>
      </c>
      <c r="K2560" t="s">
        <v>2539</v>
      </c>
      <c r="L2560" t="s">
        <v>2540</v>
      </c>
      <c r="N2560">
        <v>0</v>
      </c>
      <c r="O2560">
        <v>1</v>
      </c>
      <c r="P2560">
        <v>1</v>
      </c>
      <c r="Q2560">
        <v>1</v>
      </c>
      <c r="R2560">
        <v>0</v>
      </c>
      <c r="S2560">
        <v>0</v>
      </c>
      <c r="T2560">
        <v>0</v>
      </c>
      <c r="U2560" s="50">
        <v>46273.727824074071</v>
      </c>
      <c r="V2560" s="50">
        <v>46273.727824074071</v>
      </c>
      <c r="W2560" s="51">
        <v>46273</v>
      </c>
      <c r="X2560" t="s">
        <v>1747</v>
      </c>
      <c r="Y2560" t="s">
        <v>492</v>
      </c>
    </row>
    <row r="2561" spans="1:25" ht="15" customHeight="1" x14ac:dyDescent="0.35">
      <c r="A2561">
        <v>6</v>
      </c>
      <c r="B2561" s="50">
        <v>46273.729166666657</v>
      </c>
      <c r="C2561">
        <v>11710143</v>
      </c>
      <c r="D2561">
        <v>100006741940</v>
      </c>
      <c r="E2561" t="s">
        <v>1726</v>
      </c>
      <c r="F2561">
        <v>100</v>
      </c>
      <c r="G2561" t="s">
        <v>1745</v>
      </c>
      <c r="H2561" t="s">
        <v>1760</v>
      </c>
      <c r="I2561">
        <v>6063701</v>
      </c>
      <c r="J2561">
        <v>4</v>
      </c>
      <c r="K2561" t="s">
        <v>2541</v>
      </c>
      <c r="L2561" t="s">
        <v>2542</v>
      </c>
      <c r="N2561">
        <v>0</v>
      </c>
      <c r="O2561">
        <v>1</v>
      </c>
      <c r="P2561">
        <v>1</v>
      </c>
      <c r="Q2561">
        <v>1</v>
      </c>
      <c r="R2561">
        <v>0</v>
      </c>
      <c r="S2561">
        <v>0</v>
      </c>
      <c r="T2561">
        <v>0</v>
      </c>
      <c r="U2561" s="50">
        <v>46273.728506944448</v>
      </c>
      <c r="V2561" s="50">
        <v>46273.728506944448</v>
      </c>
      <c r="W2561" s="51">
        <v>46273</v>
      </c>
      <c r="X2561" t="s">
        <v>1747</v>
      </c>
      <c r="Y2561" t="s">
        <v>492</v>
      </c>
    </row>
    <row r="2562" spans="1:25" ht="15" customHeight="1" x14ac:dyDescent="0.35">
      <c r="A2562">
        <v>6</v>
      </c>
      <c r="B2562" s="50">
        <v>46273.729166666657</v>
      </c>
      <c r="C2562">
        <v>11710144</v>
      </c>
      <c r="D2562">
        <v>100006741941</v>
      </c>
      <c r="E2562" t="s">
        <v>1726</v>
      </c>
      <c r="F2562">
        <v>100</v>
      </c>
      <c r="G2562" t="s">
        <v>1745</v>
      </c>
      <c r="H2562" t="s">
        <v>1760</v>
      </c>
      <c r="I2562">
        <v>6064201</v>
      </c>
      <c r="J2562">
        <v>4</v>
      </c>
      <c r="K2562" t="s">
        <v>2543</v>
      </c>
      <c r="L2562" t="s">
        <v>2544</v>
      </c>
      <c r="N2562">
        <v>0</v>
      </c>
      <c r="O2562">
        <v>1</v>
      </c>
      <c r="P2562">
        <v>1</v>
      </c>
      <c r="Q2562">
        <v>1</v>
      </c>
      <c r="R2562">
        <v>0</v>
      </c>
      <c r="S2562">
        <v>0</v>
      </c>
      <c r="T2562">
        <v>0</v>
      </c>
      <c r="U2562" s="50">
        <v>46273.728518518517</v>
      </c>
      <c r="V2562" s="50">
        <v>46273.728518518517</v>
      </c>
      <c r="W2562" s="51">
        <v>46273</v>
      </c>
      <c r="X2562" t="s">
        <v>1747</v>
      </c>
      <c r="Y2562" t="s">
        <v>492</v>
      </c>
    </row>
    <row r="2563" spans="1:25" ht="15" customHeight="1" x14ac:dyDescent="0.35">
      <c r="A2563">
        <v>6</v>
      </c>
      <c r="B2563" s="50">
        <v>46273.729166666657</v>
      </c>
      <c r="C2563">
        <v>11710158</v>
      </c>
      <c r="D2563">
        <v>100006741948</v>
      </c>
      <c r="E2563" t="s">
        <v>1726</v>
      </c>
      <c r="F2563">
        <v>100</v>
      </c>
      <c r="G2563" t="s">
        <v>1745</v>
      </c>
      <c r="H2563" t="s">
        <v>1760</v>
      </c>
      <c r="I2563">
        <v>6064202</v>
      </c>
      <c r="J2563">
        <v>2</v>
      </c>
      <c r="K2563" t="s">
        <v>2545</v>
      </c>
      <c r="L2563" t="s">
        <v>2546</v>
      </c>
      <c r="N2563">
        <v>0</v>
      </c>
      <c r="O2563">
        <v>3</v>
      </c>
      <c r="P2563">
        <v>3</v>
      </c>
      <c r="Q2563">
        <v>3</v>
      </c>
      <c r="R2563">
        <v>0</v>
      </c>
      <c r="S2563">
        <v>0</v>
      </c>
      <c r="T2563">
        <v>0</v>
      </c>
      <c r="U2563" s="50">
        <v>46273.728541666656</v>
      </c>
      <c r="V2563" s="50">
        <v>46273.728541666656</v>
      </c>
      <c r="W2563" s="51">
        <v>46273</v>
      </c>
      <c r="X2563" t="s">
        <v>1747</v>
      </c>
      <c r="Y2563" t="s">
        <v>492</v>
      </c>
    </row>
    <row r="2564" spans="1:25" ht="15" customHeight="1" x14ac:dyDescent="0.35">
      <c r="A2564">
        <v>6</v>
      </c>
      <c r="B2564" s="50">
        <v>46273.729166666657</v>
      </c>
      <c r="C2564">
        <v>11710159</v>
      </c>
      <c r="D2564">
        <v>100006741949</v>
      </c>
      <c r="E2564" t="s">
        <v>1726</v>
      </c>
      <c r="F2564">
        <v>100</v>
      </c>
      <c r="G2564" t="s">
        <v>1745</v>
      </c>
      <c r="H2564" t="s">
        <v>1760</v>
      </c>
      <c r="I2564">
        <v>6064203</v>
      </c>
      <c r="J2564">
        <v>1</v>
      </c>
      <c r="K2564" t="s">
        <v>2547</v>
      </c>
      <c r="L2564" t="s">
        <v>2548</v>
      </c>
      <c r="N2564">
        <v>0</v>
      </c>
      <c r="O2564">
        <v>3</v>
      </c>
      <c r="P2564">
        <v>3</v>
      </c>
      <c r="Q2564">
        <v>3</v>
      </c>
      <c r="R2564">
        <v>0</v>
      </c>
      <c r="S2564">
        <v>0</v>
      </c>
      <c r="T2564">
        <v>0</v>
      </c>
      <c r="U2564" s="50">
        <v>46273.728541666656</v>
      </c>
      <c r="V2564" s="50">
        <v>46273.728541666656</v>
      </c>
      <c r="W2564" s="51">
        <v>46273</v>
      </c>
      <c r="X2564" t="s">
        <v>1747</v>
      </c>
      <c r="Y2564" t="s">
        <v>492</v>
      </c>
    </row>
    <row r="2565" spans="1:25" ht="15" customHeight="1" x14ac:dyDescent="0.35">
      <c r="A2565">
        <v>6</v>
      </c>
      <c r="B2565" s="50">
        <v>46273.729166666657</v>
      </c>
      <c r="C2565">
        <v>11710160</v>
      </c>
      <c r="D2565">
        <v>100006741949</v>
      </c>
      <c r="E2565" t="s">
        <v>1726</v>
      </c>
      <c r="F2565">
        <v>100</v>
      </c>
      <c r="G2565" t="s">
        <v>1745</v>
      </c>
      <c r="H2565" t="s">
        <v>1760</v>
      </c>
      <c r="I2565">
        <v>6064203</v>
      </c>
      <c r="J2565">
        <v>1</v>
      </c>
      <c r="K2565" t="s">
        <v>2549</v>
      </c>
      <c r="L2565" t="s">
        <v>2550</v>
      </c>
      <c r="N2565">
        <v>0</v>
      </c>
      <c r="O2565">
        <v>4</v>
      </c>
      <c r="P2565">
        <v>4</v>
      </c>
      <c r="Q2565">
        <v>4</v>
      </c>
      <c r="R2565">
        <v>0</v>
      </c>
      <c r="S2565">
        <v>0</v>
      </c>
      <c r="T2565">
        <v>0</v>
      </c>
      <c r="U2565" s="50">
        <v>46273.728541666656</v>
      </c>
      <c r="V2565" s="50">
        <v>46273.728541666656</v>
      </c>
      <c r="W2565" s="51">
        <v>46273</v>
      </c>
      <c r="X2565" t="s">
        <v>1747</v>
      </c>
      <c r="Y2565" t="s">
        <v>492</v>
      </c>
    </row>
    <row r="2566" spans="1:25" ht="15" customHeight="1" x14ac:dyDescent="0.35">
      <c r="A2566">
        <v>6</v>
      </c>
      <c r="B2566" s="50">
        <v>46273.729166666657</v>
      </c>
      <c r="C2566">
        <v>11710161</v>
      </c>
      <c r="D2566">
        <v>100006741949</v>
      </c>
      <c r="E2566" t="s">
        <v>1726</v>
      </c>
      <c r="F2566">
        <v>100</v>
      </c>
      <c r="G2566" t="s">
        <v>1745</v>
      </c>
      <c r="H2566" t="s">
        <v>1760</v>
      </c>
      <c r="I2566">
        <v>6064203</v>
      </c>
      <c r="J2566">
        <v>1</v>
      </c>
      <c r="K2566" t="s">
        <v>1981</v>
      </c>
      <c r="L2566" t="s">
        <v>1982</v>
      </c>
      <c r="N2566">
        <v>0</v>
      </c>
      <c r="O2566">
        <v>1</v>
      </c>
      <c r="P2566">
        <v>1</v>
      </c>
      <c r="Q2566">
        <v>1</v>
      </c>
      <c r="R2566">
        <v>0</v>
      </c>
      <c r="S2566">
        <v>0</v>
      </c>
      <c r="T2566">
        <v>0</v>
      </c>
      <c r="U2566" s="50">
        <v>46273.728541666656</v>
      </c>
      <c r="V2566" s="50">
        <v>46273.728541666656</v>
      </c>
      <c r="W2566" s="51">
        <v>46273</v>
      </c>
      <c r="X2566" t="s">
        <v>1747</v>
      </c>
      <c r="Y2566" t="s">
        <v>492</v>
      </c>
    </row>
    <row r="2567" spans="1:25" ht="15" customHeight="1" x14ac:dyDescent="0.35">
      <c r="A2567">
        <v>6</v>
      </c>
      <c r="B2567" s="50">
        <v>46273.729166666657</v>
      </c>
      <c r="C2567">
        <v>11710162</v>
      </c>
      <c r="D2567">
        <v>100006741949</v>
      </c>
      <c r="E2567" t="s">
        <v>1726</v>
      </c>
      <c r="F2567">
        <v>100</v>
      </c>
      <c r="G2567" t="s">
        <v>1745</v>
      </c>
      <c r="H2567" t="s">
        <v>1760</v>
      </c>
      <c r="I2567">
        <v>6064203</v>
      </c>
      <c r="J2567">
        <v>1</v>
      </c>
      <c r="K2567" t="s">
        <v>2285</v>
      </c>
      <c r="L2567" t="s">
        <v>2286</v>
      </c>
      <c r="N2567">
        <v>0</v>
      </c>
      <c r="O2567">
        <v>2</v>
      </c>
      <c r="P2567">
        <v>2</v>
      </c>
      <c r="Q2567">
        <v>2</v>
      </c>
      <c r="R2567">
        <v>0</v>
      </c>
      <c r="S2567">
        <v>0</v>
      </c>
      <c r="T2567">
        <v>0</v>
      </c>
      <c r="U2567" s="50">
        <v>46273.728541666656</v>
      </c>
      <c r="V2567" s="50">
        <v>46273.728541666656</v>
      </c>
      <c r="W2567" s="51">
        <v>46273</v>
      </c>
      <c r="X2567" t="s">
        <v>1747</v>
      </c>
      <c r="Y2567" t="s">
        <v>492</v>
      </c>
    </row>
    <row r="2568" spans="1:25" ht="15" customHeight="1" x14ac:dyDescent="0.35">
      <c r="A2568">
        <v>7</v>
      </c>
      <c r="B2568" s="50">
        <v>46273.739583333343</v>
      </c>
      <c r="C2568">
        <v>11707015</v>
      </c>
      <c r="D2568">
        <v>100006740261</v>
      </c>
      <c r="E2568" t="s">
        <v>1726</v>
      </c>
      <c r="F2568">
        <v>100</v>
      </c>
      <c r="G2568" t="s">
        <v>1745</v>
      </c>
      <c r="H2568" t="s">
        <v>1760</v>
      </c>
      <c r="I2568">
        <v>5948601</v>
      </c>
      <c r="J2568">
        <v>2</v>
      </c>
      <c r="K2568" t="s">
        <v>1761</v>
      </c>
      <c r="L2568" t="s">
        <v>1762</v>
      </c>
      <c r="N2568">
        <v>0</v>
      </c>
      <c r="O2568">
        <v>5</v>
      </c>
      <c r="P2568">
        <v>5</v>
      </c>
      <c r="Q2568">
        <v>5</v>
      </c>
      <c r="R2568">
        <v>0</v>
      </c>
      <c r="S2568">
        <v>0</v>
      </c>
      <c r="T2568">
        <v>0</v>
      </c>
      <c r="U2568" s="50">
        <v>46273.654907407406</v>
      </c>
      <c r="V2568" s="50">
        <v>46273.654907407406</v>
      </c>
      <c r="W2568" s="51">
        <v>46273</v>
      </c>
      <c r="X2568" t="s">
        <v>1747</v>
      </c>
      <c r="Y2568" t="s">
        <v>492</v>
      </c>
    </row>
    <row r="2569" spans="1:25" ht="15" customHeight="1" x14ac:dyDescent="0.35">
      <c r="A2569">
        <v>7</v>
      </c>
      <c r="B2569" s="50">
        <v>46273.739583333343</v>
      </c>
      <c r="C2569">
        <v>11707016</v>
      </c>
      <c r="D2569">
        <v>100006740261</v>
      </c>
      <c r="E2569" t="s">
        <v>1726</v>
      </c>
      <c r="F2569">
        <v>100</v>
      </c>
      <c r="G2569" t="s">
        <v>1745</v>
      </c>
      <c r="H2569" t="s">
        <v>1760</v>
      </c>
      <c r="I2569">
        <v>5948601</v>
      </c>
      <c r="J2569">
        <v>2</v>
      </c>
      <c r="K2569" t="s">
        <v>1763</v>
      </c>
      <c r="L2569" t="s">
        <v>1764</v>
      </c>
      <c r="N2569">
        <v>0</v>
      </c>
      <c r="O2569">
        <v>5</v>
      </c>
      <c r="P2569">
        <v>5</v>
      </c>
      <c r="Q2569">
        <v>5</v>
      </c>
      <c r="R2569">
        <v>0</v>
      </c>
      <c r="S2569">
        <v>0</v>
      </c>
      <c r="T2569">
        <v>0</v>
      </c>
      <c r="U2569" s="50">
        <v>46273.654907407406</v>
      </c>
      <c r="V2569" s="50">
        <v>46273.654907407406</v>
      </c>
      <c r="W2569" s="51">
        <v>46273</v>
      </c>
      <c r="X2569" t="s">
        <v>1747</v>
      </c>
      <c r="Y2569" t="s">
        <v>492</v>
      </c>
    </row>
    <row r="2570" spans="1:25" ht="15" customHeight="1" x14ac:dyDescent="0.35">
      <c r="A2570">
        <v>7</v>
      </c>
      <c r="B2570" s="50">
        <v>46273.739583333343</v>
      </c>
      <c r="C2570">
        <v>11707017</v>
      </c>
      <c r="D2570">
        <v>100006740262</v>
      </c>
      <c r="E2570" t="s">
        <v>1726</v>
      </c>
      <c r="F2570">
        <v>100</v>
      </c>
      <c r="G2570" t="s">
        <v>1745</v>
      </c>
      <c r="H2570" t="s">
        <v>1760</v>
      </c>
      <c r="I2570">
        <v>5954701</v>
      </c>
      <c r="J2570">
        <v>2</v>
      </c>
      <c r="K2570" t="s">
        <v>1765</v>
      </c>
      <c r="L2570" t="s">
        <v>1766</v>
      </c>
      <c r="N2570">
        <v>0</v>
      </c>
      <c r="O2570">
        <v>11</v>
      </c>
      <c r="P2570">
        <v>11</v>
      </c>
      <c r="Q2570">
        <v>11</v>
      </c>
      <c r="R2570">
        <v>0</v>
      </c>
      <c r="S2570">
        <v>0</v>
      </c>
      <c r="T2570">
        <v>0</v>
      </c>
      <c r="U2570" s="50">
        <v>46273.654907407406</v>
      </c>
      <c r="V2570" s="50">
        <v>46273.654907407406</v>
      </c>
      <c r="W2570" s="51">
        <v>46273</v>
      </c>
      <c r="X2570" t="s">
        <v>1747</v>
      </c>
      <c r="Y2570" t="s">
        <v>492</v>
      </c>
    </row>
    <row r="2571" spans="1:25" ht="15" customHeight="1" x14ac:dyDescent="0.35">
      <c r="A2571">
        <v>7</v>
      </c>
      <c r="B2571" s="50">
        <v>46273.739583333343</v>
      </c>
      <c r="C2571">
        <v>11707018</v>
      </c>
      <c r="D2571">
        <v>100006740263</v>
      </c>
      <c r="E2571" t="s">
        <v>1726</v>
      </c>
      <c r="F2571">
        <v>100</v>
      </c>
      <c r="G2571" t="s">
        <v>1745</v>
      </c>
      <c r="H2571" t="s">
        <v>1760</v>
      </c>
      <c r="I2571">
        <v>5954702</v>
      </c>
      <c r="J2571">
        <v>2</v>
      </c>
      <c r="K2571" t="s">
        <v>1767</v>
      </c>
      <c r="L2571" t="s">
        <v>1768</v>
      </c>
      <c r="N2571">
        <v>0</v>
      </c>
      <c r="O2571">
        <v>11</v>
      </c>
      <c r="P2571">
        <v>11</v>
      </c>
      <c r="Q2571">
        <v>11</v>
      </c>
      <c r="R2571">
        <v>0</v>
      </c>
      <c r="S2571">
        <v>0</v>
      </c>
      <c r="T2571">
        <v>0</v>
      </c>
      <c r="U2571" s="50">
        <v>46273.654907407406</v>
      </c>
      <c r="V2571" s="50">
        <v>46273.654907407406</v>
      </c>
      <c r="W2571" s="51">
        <v>46273</v>
      </c>
      <c r="X2571" t="s">
        <v>1747</v>
      </c>
      <c r="Y2571" t="s">
        <v>492</v>
      </c>
    </row>
    <row r="2572" spans="1:25" ht="15" customHeight="1" x14ac:dyDescent="0.35">
      <c r="A2572">
        <v>7</v>
      </c>
      <c r="B2572" s="50">
        <v>46273.739583333343</v>
      </c>
      <c r="C2572">
        <v>11707019</v>
      </c>
      <c r="D2572">
        <v>100006740264</v>
      </c>
      <c r="E2572" t="s">
        <v>1726</v>
      </c>
      <c r="F2572">
        <v>100</v>
      </c>
      <c r="G2572" t="s">
        <v>1745</v>
      </c>
      <c r="H2572" t="s">
        <v>1760</v>
      </c>
      <c r="I2572">
        <v>5960401</v>
      </c>
      <c r="J2572">
        <v>2</v>
      </c>
      <c r="K2572" t="s">
        <v>1769</v>
      </c>
      <c r="L2572" t="s">
        <v>1770</v>
      </c>
      <c r="N2572">
        <v>0</v>
      </c>
      <c r="O2572">
        <v>2</v>
      </c>
      <c r="P2572">
        <v>2</v>
      </c>
      <c r="Q2572">
        <v>2</v>
      </c>
      <c r="R2572">
        <v>0</v>
      </c>
      <c r="S2572">
        <v>0</v>
      </c>
      <c r="T2572">
        <v>0</v>
      </c>
      <c r="U2572" s="50">
        <v>46273.654907407406</v>
      </c>
      <c r="V2572" s="50">
        <v>46273.654907407406</v>
      </c>
      <c r="W2572" s="51">
        <v>46273</v>
      </c>
      <c r="X2572" t="s">
        <v>1747</v>
      </c>
      <c r="Y2572" t="s">
        <v>492</v>
      </c>
    </row>
    <row r="2573" spans="1:25" ht="15" customHeight="1" x14ac:dyDescent="0.35">
      <c r="A2573">
        <v>7</v>
      </c>
      <c r="B2573" s="50">
        <v>46273.739583333343</v>
      </c>
      <c r="C2573">
        <v>11707020</v>
      </c>
      <c r="D2573">
        <v>100006740265</v>
      </c>
      <c r="E2573" t="s">
        <v>1726</v>
      </c>
      <c r="F2573">
        <v>100</v>
      </c>
      <c r="G2573" t="s">
        <v>1745</v>
      </c>
      <c r="H2573" t="s">
        <v>1760</v>
      </c>
      <c r="I2573">
        <v>5960402</v>
      </c>
      <c r="J2573">
        <v>2</v>
      </c>
      <c r="K2573" t="s">
        <v>1769</v>
      </c>
      <c r="L2573" t="s">
        <v>1770</v>
      </c>
      <c r="N2573">
        <v>0</v>
      </c>
      <c r="O2573">
        <v>2</v>
      </c>
      <c r="P2573">
        <v>2</v>
      </c>
      <c r="Q2573">
        <v>2</v>
      </c>
      <c r="R2573">
        <v>0</v>
      </c>
      <c r="S2573">
        <v>0</v>
      </c>
      <c r="T2573">
        <v>0</v>
      </c>
      <c r="U2573" s="50">
        <v>46273.654907407406</v>
      </c>
      <c r="V2573" s="50">
        <v>46273.654907407406</v>
      </c>
      <c r="W2573" s="51">
        <v>46273</v>
      </c>
      <c r="X2573" t="s">
        <v>1747</v>
      </c>
      <c r="Y2573" t="s">
        <v>492</v>
      </c>
    </row>
    <row r="2574" spans="1:25" ht="15" customHeight="1" x14ac:dyDescent="0.35">
      <c r="A2574">
        <v>7</v>
      </c>
      <c r="B2574" s="50">
        <v>46273.739583333343</v>
      </c>
      <c r="C2574">
        <v>11707021</v>
      </c>
      <c r="D2574">
        <v>100006740266</v>
      </c>
      <c r="E2574" t="s">
        <v>1726</v>
      </c>
      <c r="F2574">
        <v>100</v>
      </c>
      <c r="G2574" t="s">
        <v>1745</v>
      </c>
      <c r="H2574" t="s">
        <v>1760</v>
      </c>
      <c r="I2574">
        <v>5960403</v>
      </c>
      <c r="J2574">
        <v>2</v>
      </c>
      <c r="K2574" t="s">
        <v>1769</v>
      </c>
      <c r="L2574" t="s">
        <v>1770</v>
      </c>
      <c r="N2574">
        <v>0</v>
      </c>
      <c r="O2574">
        <v>1</v>
      </c>
      <c r="P2574">
        <v>1</v>
      </c>
      <c r="Q2574">
        <v>1</v>
      </c>
      <c r="R2574">
        <v>0</v>
      </c>
      <c r="S2574">
        <v>0</v>
      </c>
      <c r="T2574">
        <v>0</v>
      </c>
      <c r="U2574" s="50">
        <v>46273.654907407406</v>
      </c>
      <c r="V2574" s="50">
        <v>46273.654907407406</v>
      </c>
      <c r="W2574" s="51">
        <v>46273</v>
      </c>
      <c r="X2574" t="s">
        <v>1747</v>
      </c>
      <c r="Y2574" t="s">
        <v>492</v>
      </c>
    </row>
    <row r="2575" spans="1:25" ht="15" customHeight="1" x14ac:dyDescent="0.35">
      <c r="A2575">
        <v>7</v>
      </c>
      <c r="B2575" s="50">
        <v>46273.739583333343</v>
      </c>
      <c r="C2575">
        <v>11707022</v>
      </c>
      <c r="D2575">
        <v>100006740267</v>
      </c>
      <c r="E2575" t="s">
        <v>1726</v>
      </c>
      <c r="F2575">
        <v>100</v>
      </c>
      <c r="G2575" t="s">
        <v>1745</v>
      </c>
      <c r="H2575" t="s">
        <v>1760</v>
      </c>
      <c r="I2575">
        <v>5971101</v>
      </c>
      <c r="J2575">
        <v>2</v>
      </c>
      <c r="K2575" t="s">
        <v>1771</v>
      </c>
      <c r="L2575" t="s">
        <v>1772</v>
      </c>
      <c r="N2575">
        <v>0</v>
      </c>
      <c r="O2575">
        <v>6</v>
      </c>
      <c r="P2575">
        <v>6</v>
      </c>
      <c r="Q2575">
        <v>6</v>
      </c>
      <c r="R2575">
        <v>0</v>
      </c>
      <c r="S2575">
        <v>0</v>
      </c>
      <c r="T2575">
        <v>0</v>
      </c>
      <c r="U2575" s="50">
        <v>46273.654907407406</v>
      </c>
      <c r="V2575" s="50">
        <v>46273.654907407406</v>
      </c>
      <c r="W2575" s="51">
        <v>46273</v>
      </c>
      <c r="X2575" t="s">
        <v>1747</v>
      </c>
      <c r="Y2575" t="s">
        <v>492</v>
      </c>
    </row>
    <row r="2576" spans="1:25" ht="15" customHeight="1" x14ac:dyDescent="0.35">
      <c r="A2576">
        <v>7</v>
      </c>
      <c r="B2576" s="50">
        <v>46273.739583333343</v>
      </c>
      <c r="C2576">
        <v>11707023</v>
      </c>
      <c r="D2576">
        <v>100006740268</v>
      </c>
      <c r="E2576" t="s">
        <v>1726</v>
      </c>
      <c r="F2576">
        <v>100</v>
      </c>
      <c r="G2576" t="s">
        <v>1745</v>
      </c>
      <c r="H2576" t="s">
        <v>1760</v>
      </c>
      <c r="I2576">
        <v>5971102</v>
      </c>
      <c r="J2576">
        <v>2</v>
      </c>
      <c r="K2576" t="s">
        <v>1771</v>
      </c>
      <c r="L2576" t="s">
        <v>1772</v>
      </c>
      <c r="N2576">
        <v>0</v>
      </c>
      <c r="O2576">
        <v>6</v>
      </c>
      <c r="P2576">
        <v>6</v>
      </c>
      <c r="Q2576">
        <v>6</v>
      </c>
      <c r="R2576">
        <v>0</v>
      </c>
      <c r="S2576">
        <v>0</v>
      </c>
      <c r="T2576">
        <v>0</v>
      </c>
      <c r="U2576" s="50">
        <v>46273.654907407406</v>
      </c>
      <c r="V2576" s="50">
        <v>46273.654907407406</v>
      </c>
      <c r="W2576" s="51">
        <v>46273</v>
      </c>
      <c r="X2576" t="s">
        <v>1747</v>
      </c>
      <c r="Y2576" t="s">
        <v>492</v>
      </c>
    </row>
    <row r="2577" spans="1:25" ht="15" customHeight="1" x14ac:dyDescent="0.35">
      <c r="A2577">
        <v>7</v>
      </c>
      <c r="B2577" s="50">
        <v>46273.739583333343</v>
      </c>
      <c r="C2577">
        <v>11707024</v>
      </c>
      <c r="D2577">
        <v>100006740269</v>
      </c>
      <c r="E2577" t="s">
        <v>1726</v>
      </c>
      <c r="F2577">
        <v>100</v>
      </c>
      <c r="G2577" t="s">
        <v>1745</v>
      </c>
      <c r="H2577" t="s">
        <v>1760</v>
      </c>
      <c r="I2577">
        <v>5971103</v>
      </c>
      <c r="J2577">
        <v>2</v>
      </c>
      <c r="K2577" t="s">
        <v>1771</v>
      </c>
      <c r="L2577" t="s">
        <v>1772</v>
      </c>
      <c r="N2577">
        <v>0</v>
      </c>
      <c r="O2577">
        <v>6</v>
      </c>
      <c r="P2577">
        <v>6</v>
      </c>
      <c r="Q2577">
        <v>6</v>
      </c>
      <c r="R2577">
        <v>0</v>
      </c>
      <c r="S2577">
        <v>0</v>
      </c>
      <c r="T2577">
        <v>0</v>
      </c>
      <c r="U2577" s="50">
        <v>46273.654907407406</v>
      </c>
      <c r="V2577" s="50">
        <v>46273.654907407406</v>
      </c>
      <c r="W2577" s="51">
        <v>46273</v>
      </c>
      <c r="X2577" t="s">
        <v>1747</v>
      </c>
      <c r="Y2577" t="s">
        <v>492</v>
      </c>
    </row>
    <row r="2578" spans="1:25" ht="15" customHeight="1" x14ac:dyDescent="0.35">
      <c r="A2578">
        <v>7</v>
      </c>
      <c r="B2578" s="50">
        <v>46273.739583333343</v>
      </c>
      <c r="C2578">
        <v>11707025</v>
      </c>
      <c r="D2578">
        <v>100006740270</v>
      </c>
      <c r="E2578" t="s">
        <v>1726</v>
      </c>
      <c r="F2578">
        <v>100</v>
      </c>
      <c r="G2578" t="s">
        <v>1745</v>
      </c>
      <c r="H2578" t="s">
        <v>1760</v>
      </c>
      <c r="I2578">
        <v>5971104</v>
      </c>
      <c r="J2578">
        <v>2</v>
      </c>
      <c r="K2578" t="s">
        <v>1771</v>
      </c>
      <c r="L2578" t="s">
        <v>1772</v>
      </c>
      <c r="N2578">
        <v>0</v>
      </c>
      <c r="O2578">
        <v>6</v>
      </c>
      <c r="P2578">
        <v>6</v>
      </c>
      <c r="Q2578">
        <v>6</v>
      </c>
      <c r="R2578">
        <v>0</v>
      </c>
      <c r="S2578">
        <v>0</v>
      </c>
      <c r="T2578">
        <v>0</v>
      </c>
      <c r="U2578" s="50">
        <v>46273.654907407406</v>
      </c>
      <c r="V2578" s="50">
        <v>46273.654907407406</v>
      </c>
      <c r="W2578" s="51">
        <v>46273</v>
      </c>
      <c r="X2578" t="s">
        <v>1747</v>
      </c>
      <c r="Y2578" t="s">
        <v>492</v>
      </c>
    </row>
    <row r="2579" spans="1:25" ht="15" customHeight="1" x14ac:dyDescent="0.35">
      <c r="A2579">
        <v>7</v>
      </c>
      <c r="B2579" s="50">
        <v>46273.739583333343</v>
      </c>
      <c r="C2579">
        <v>11707026</v>
      </c>
      <c r="D2579">
        <v>100006740271</v>
      </c>
      <c r="E2579" t="s">
        <v>1726</v>
      </c>
      <c r="F2579">
        <v>100</v>
      </c>
      <c r="G2579" t="s">
        <v>1745</v>
      </c>
      <c r="H2579" t="s">
        <v>1760</v>
      </c>
      <c r="I2579">
        <v>5971105</v>
      </c>
      <c r="J2579">
        <v>2</v>
      </c>
      <c r="K2579" t="s">
        <v>1771</v>
      </c>
      <c r="L2579" t="s">
        <v>1772</v>
      </c>
      <c r="N2579">
        <v>0</v>
      </c>
      <c r="O2579">
        <v>6</v>
      </c>
      <c r="P2579">
        <v>6</v>
      </c>
      <c r="Q2579">
        <v>6</v>
      </c>
      <c r="R2579">
        <v>0</v>
      </c>
      <c r="S2579">
        <v>0</v>
      </c>
      <c r="T2579">
        <v>0</v>
      </c>
      <c r="U2579" s="50">
        <v>46273.654907407406</v>
      </c>
      <c r="V2579" s="50">
        <v>46273.654907407406</v>
      </c>
      <c r="W2579" s="51">
        <v>46273</v>
      </c>
      <c r="X2579" t="s">
        <v>1747</v>
      </c>
      <c r="Y2579" t="s">
        <v>492</v>
      </c>
    </row>
    <row r="2580" spans="1:25" ht="15" customHeight="1" x14ac:dyDescent="0.35">
      <c r="A2580">
        <v>7</v>
      </c>
      <c r="B2580" s="50">
        <v>46273.739583333343</v>
      </c>
      <c r="C2580">
        <v>11707027</v>
      </c>
      <c r="D2580">
        <v>100006740272</v>
      </c>
      <c r="E2580" t="s">
        <v>1726</v>
      </c>
      <c r="F2580">
        <v>100</v>
      </c>
      <c r="G2580" t="s">
        <v>1745</v>
      </c>
      <c r="H2580" t="s">
        <v>1760</v>
      </c>
      <c r="I2580">
        <v>5971106</v>
      </c>
      <c r="J2580">
        <v>2</v>
      </c>
      <c r="K2580" t="s">
        <v>1771</v>
      </c>
      <c r="L2580" t="s">
        <v>1772</v>
      </c>
      <c r="N2580">
        <v>0</v>
      </c>
      <c r="O2580">
        <v>6</v>
      </c>
      <c r="P2580">
        <v>6</v>
      </c>
      <c r="Q2580">
        <v>6</v>
      </c>
      <c r="R2580">
        <v>0</v>
      </c>
      <c r="S2580">
        <v>0</v>
      </c>
      <c r="T2580">
        <v>0</v>
      </c>
      <c r="U2580" s="50">
        <v>46273.654907407406</v>
      </c>
      <c r="V2580" s="50">
        <v>46273.654907407406</v>
      </c>
      <c r="W2580" s="51">
        <v>46273</v>
      </c>
      <c r="X2580" t="s">
        <v>1747</v>
      </c>
      <c r="Y2580" t="s">
        <v>492</v>
      </c>
    </row>
    <row r="2581" spans="1:25" ht="15" customHeight="1" x14ac:dyDescent="0.35">
      <c r="A2581">
        <v>7</v>
      </c>
      <c r="B2581" s="50">
        <v>46273.739583333343</v>
      </c>
      <c r="C2581">
        <v>11707028</v>
      </c>
      <c r="D2581">
        <v>100006740273</v>
      </c>
      <c r="E2581" t="s">
        <v>1726</v>
      </c>
      <c r="F2581">
        <v>100</v>
      </c>
      <c r="G2581" t="s">
        <v>1745</v>
      </c>
      <c r="H2581" t="s">
        <v>1760</v>
      </c>
      <c r="I2581">
        <v>5971107</v>
      </c>
      <c r="J2581">
        <v>2</v>
      </c>
      <c r="K2581" t="s">
        <v>1771</v>
      </c>
      <c r="L2581" t="s">
        <v>1772</v>
      </c>
      <c r="N2581">
        <v>0</v>
      </c>
      <c r="O2581">
        <v>4</v>
      </c>
      <c r="P2581">
        <v>4</v>
      </c>
      <c r="Q2581">
        <v>4</v>
      </c>
      <c r="R2581">
        <v>0</v>
      </c>
      <c r="S2581">
        <v>0</v>
      </c>
      <c r="T2581">
        <v>0</v>
      </c>
      <c r="U2581" s="50">
        <v>46273.654907407406</v>
      </c>
      <c r="V2581" s="50">
        <v>46273.654907407406</v>
      </c>
      <c r="W2581" s="51">
        <v>46273</v>
      </c>
      <c r="X2581" t="s">
        <v>1747</v>
      </c>
      <c r="Y2581" t="s">
        <v>492</v>
      </c>
    </row>
    <row r="2582" spans="1:25" ht="15" customHeight="1" x14ac:dyDescent="0.35">
      <c r="A2582">
        <v>7</v>
      </c>
      <c r="B2582" s="50">
        <v>46273.739583333343</v>
      </c>
      <c r="C2582">
        <v>11707029</v>
      </c>
      <c r="D2582">
        <v>100006740274</v>
      </c>
      <c r="E2582" t="s">
        <v>1726</v>
      </c>
      <c r="F2582">
        <v>100</v>
      </c>
      <c r="G2582" t="s">
        <v>1745</v>
      </c>
      <c r="H2582" t="s">
        <v>1760</v>
      </c>
      <c r="I2582">
        <v>5977901</v>
      </c>
      <c r="J2582">
        <v>2</v>
      </c>
      <c r="K2582" t="s">
        <v>1773</v>
      </c>
      <c r="L2582" t="s">
        <v>1774</v>
      </c>
      <c r="N2582">
        <v>0</v>
      </c>
      <c r="O2582">
        <v>5</v>
      </c>
      <c r="P2582">
        <v>5</v>
      </c>
      <c r="Q2582">
        <v>5</v>
      </c>
      <c r="R2582">
        <v>0</v>
      </c>
      <c r="S2582">
        <v>0</v>
      </c>
      <c r="T2582">
        <v>0</v>
      </c>
      <c r="U2582" s="50">
        <v>46273.654907407406</v>
      </c>
      <c r="V2582" s="50">
        <v>46273.654907407406</v>
      </c>
      <c r="W2582" s="51">
        <v>46273</v>
      </c>
      <c r="X2582" t="s">
        <v>1747</v>
      </c>
      <c r="Y2582" t="s">
        <v>492</v>
      </c>
    </row>
    <row r="2583" spans="1:25" ht="15" customHeight="1" x14ac:dyDescent="0.35">
      <c r="A2583">
        <v>7</v>
      </c>
      <c r="B2583" s="50">
        <v>46273.739583333343</v>
      </c>
      <c r="C2583">
        <v>11707030</v>
      </c>
      <c r="D2583">
        <v>100006740274</v>
      </c>
      <c r="E2583" t="s">
        <v>1726</v>
      </c>
      <c r="F2583">
        <v>100</v>
      </c>
      <c r="G2583" t="s">
        <v>1745</v>
      </c>
      <c r="H2583" t="s">
        <v>1760</v>
      </c>
      <c r="I2583">
        <v>5977901</v>
      </c>
      <c r="J2583">
        <v>2</v>
      </c>
      <c r="K2583" t="s">
        <v>1775</v>
      </c>
      <c r="L2583" t="s">
        <v>1776</v>
      </c>
      <c r="N2583">
        <v>0</v>
      </c>
      <c r="O2583">
        <v>2</v>
      </c>
      <c r="P2583">
        <v>2</v>
      </c>
      <c r="Q2583">
        <v>2</v>
      </c>
      <c r="R2583">
        <v>0</v>
      </c>
      <c r="S2583">
        <v>0</v>
      </c>
      <c r="T2583">
        <v>0</v>
      </c>
      <c r="U2583" s="50">
        <v>46273.654907407406</v>
      </c>
      <c r="V2583" s="50">
        <v>46273.654907407406</v>
      </c>
      <c r="W2583" s="51">
        <v>46273</v>
      </c>
      <c r="X2583" t="s">
        <v>1747</v>
      </c>
      <c r="Y2583" t="s">
        <v>492</v>
      </c>
    </row>
    <row r="2584" spans="1:25" ht="15" customHeight="1" x14ac:dyDescent="0.35">
      <c r="A2584">
        <v>7</v>
      </c>
      <c r="B2584" s="50">
        <v>46273.739583333343</v>
      </c>
      <c r="C2584">
        <v>11707031</v>
      </c>
      <c r="D2584">
        <v>100006740274</v>
      </c>
      <c r="E2584" t="s">
        <v>1726</v>
      </c>
      <c r="F2584">
        <v>100</v>
      </c>
      <c r="G2584" t="s">
        <v>1745</v>
      </c>
      <c r="H2584" t="s">
        <v>1760</v>
      </c>
      <c r="I2584">
        <v>5977901</v>
      </c>
      <c r="J2584">
        <v>2</v>
      </c>
      <c r="K2584" t="s">
        <v>1777</v>
      </c>
      <c r="L2584" t="s">
        <v>1778</v>
      </c>
      <c r="N2584">
        <v>0</v>
      </c>
      <c r="O2584">
        <v>2</v>
      </c>
      <c r="P2584">
        <v>2</v>
      </c>
      <c r="Q2584">
        <v>2</v>
      </c>
      <c r="R2584">
        <v>0</v>
      </c>
      <c r="S2584">
        <v>0</v>
      </c>
      <c r="T2584">
        <v>0</v>
      </c>
      <c r="U2584" s="50">
        <v>46273.654907407406</v>
      </c>
      <c r="V2584" s="50">
        <v>46273.654907407406</v>
      </c>
      <c r="W2584" s="51">
        <v>46273</v>
      </c>
      <c r="X2584" t="s">
        <v>1747</v>
      </c>
      <c r="Y2584" t="s">
        <v>492</v>
      </c>
    </row>
    <row r="2585" spans="1:25" ht="15" customHeight="1" x14ac:dyDescent="0.35">
      <c r="A2585">
        <v>7</v>
      </c>
      <c r="B2585" s="50">
        <v>46273.739583333343</v>
      </c>
      <c r="C2585">
        <v>11707032</v>
      </c>
      <c r="D2585">
        <v>100006740274</v>
      </c>
      <c r="E2585" t="s">
        <v>1726</v>
      </c>
      <c r="F2585">
        <v>100</v>
      </c>
      <c r="G2585" t="s">
        <v>1745</v>
      </c>
      <c r="H2585" t="s">
        <v>1760</v>
      </c>
      <c r="I2585">
        <v>5977901</v>
      </c>
      <c r="J2585">
        <v>2</v>
      </c>
      <c r="K2585" t="s">
        <v>1779</v>
      </c>
      <c r="L2585" t="s">
        <v>1780</v>
      </c>
      <c r="N2585">
        <v>0</v>
      </c>
      <c r="O2585">
        <v>2</v>
      </c>
      <c r="P2585">
        <v>2</v>
      </c>
      <c r="Q2585">
        <v>2</v>
      </c>
      <c r="R2585">
        <v>0</v>
      </c>
      <c r="S2585">
        <v>0</v>
      </c>
      <c r="T2585">
        <v>0</v>
      </c>
      <c r="U2585" s="50">
        <v>46273.654907407406</v>
      </c>
      <c r="V2585" s="50">
        <v>46273.654907407406</v>
      </c>
      <c r="W2585" s="51">
        <v>46273</v>
      </c>
      <c r="X2585" t="s">
        <v>1747</v>
      </c>
      <c r="Y2585" t="s">
        <v>492</v>
      </c>
    </row>
    <row r="2586" spans="1:25" ht="15" customHeight="1" x14ac:dyDescent="0.35">
      <c r="A2586">
        <v>7</v>
      </c>
      <c r="B2586" s="50">
        <v>46273.739583333343</v>
      </c>
      <c r="C2586">
        <v>11707033</v>
      </c>
      <c r="D2586">
        <v>100006740275</v>
      </c>
      <c r="E2586" t="s">
        <v>1726</v>
      </c>
      <c r="F2586">
        <v>100</v>
      </c>
      <c r="G2586" t="s">
        <v>1745</v>
      </c>
      <c r="H2586" t="s">
        <v>1760</v>
      </c>
      <c r="I2586">
        <v>6000201</v>
      </c>
      <c r="J2586">
        <v>2</v>
      </c>
      <c r="K2586" t="s">
        <v>1781</v>
      </c>
      <c r="L2586" t="s">
        <v>1782</v>
      </c>
      <c r="N2586">
        <v>0</v>
      </c>
      <c r="O2586">
        <v>1</v>
      </c>
      <c r="P2586">
        <v>1</v>
      </c>
      <c r="Q2586">
        <v>1</v>
      </c>
      <c r="R2586">
        <v>0</v>
      </c>
      <c r="S2586">
        <v>0</v>
      </c>
      <c r="T2586">
        <v>0</v>
      </c>
      <c r="U2586" s="50">
        <v>46273.654907407406</v>
      </c>
      <c r="V2586" s="50">
        <v>46273.654907407406</v>
      </c>
      <c r="W2586" s="51">
        <v>46273</v>
      </c>
      <c r="X2586" t="s">
        <v>1747</v>
      </c>
      <c r="Y2586" t="s">
        <v>492</v>
      </c>
    </row>
    <row r="2587" spans="1:25" ht="15" customHeight="1" x14ac:dyDescent="0.35">
      <c r="A2587">
        <v>7</v>
      </c>
      <c r="B2587" s="50">
        <v>46273.739583333343</v>
      </c>
      <c r="C2587">
        <v>11707034</v>
      </c>
      <c r="D2587">
        <v>100006740275</v>
      </c>
      <c r="E2587" t="s">
        <v>1726</v>
      </c>
      <c r="F2587">
        <v>100</v>
      </c>
      <c r="G2587" t="s">
        <v>1745</v>
      </c>
      <c r="H2587" t="s">
        <v>1760</v>
      </c>
      <c r="I2587">
        <v>6000201</v>
      </c>
      <c r="J2587">
        <v>2</v>
      </c>
      <c r="K2587" t="s">
        <v>1783</v>
      </c>
      <c r="L2587" t="s">
        <v>1784</v>
      </c>
      <c r="N2587">
        <v>0</v>
      </c>
      <c r="O2587">
        <v>5</v>
      </c>
      <c r="P2587">
        <v>5</v>
      </c>
      <c r="Q2587">
        <v>5</v>
      </c>
      <c r="R2587">
        <v>0</v>
      </c>
      <c r="S2587">
        <v>0</v>
      </c>
      <c r="T2587">
        <v>0</v>
      </c>
      <c r="U2587" s="50">
        <v>46273.654907407406</v>
      </c>
      <c r="V2587" s="50">
        <v>46273.654907407406</v>
      </c>
      <c r="W2587" s="51">
        <v>46273</v>
      </c>
      <c r="X2587" t="s">
        <v>1747</v>
      </c>
      <c r="Y2587" t="s">
        <v>492</v>
      </c>
    </row>
    <row r="2588" spans="1:25" ht="15" customHeight="1" x14ac:dyDescent="0.35">
      <c r="A2588">
        <v>7</v>
      </c>
      <c r="B2588" s="50">
        <v>46273.739583333343</v>
      </c>
      <c r="C2588">
        <v>11707133</v>
      </c>
      <c r="D2588">
        <v>100006740362</v>
      </c>
      <c r="E2588" t="s">
        <v>1726</v>
      </c>
      <c r="F2588">
        <v>100</v>
      </c>
      <c r="G2588" t="s">
        <v>1745</v>
      </c>
      <c r="H2588" t="s">
        <v>1760</v>
      </c>
      <c r="I2588">
        <v>5998801</v>
      </c>
      <c r="J2588">
        <v>4</v>
      </c>
      <c r="K2588" t="s">
        <v>1829</v>
      </c>
      <c r="L2588" t="s">
        <v>1830</v>
      </c>
      <c r="M2588" t="s">
        <v>424</v>
      </c>
      <c r="N2588">
        <v>2</v>
      </c>
      <c r="O2588">
        <v>1</v>
      </c>
      <c r="P2588">
        <v>1</v>
      </c>
      <c r="Q2588">
        <v>1</v>
      </c>
      <c r="R2588">
        <v>0</v>
      </c>
      <c r="S2588">
        <v>0</v>
      </c>
      <c r="T2588">
        <v>0</v>
      </c>
      <c r="U2588" s="50">
        <v>46273.654965277783</v>
      </c>
      <c r="V2588" s="50">
        <v>46273.739398148151</v>
      </c>
      <c r="W2588" s="51">
        <v>46273</v>
      </c>
      <c r="X2588" t="s">
        <v>1747</v>
      </c>
      <c r="Y2588" t="s">
        <v>492</v>
      </c>
    </row>
    <row r="2589" spans="1:25" ht="15" customHeight="1" x14ac:dyDescent="0.35">
      <c r="A2589">
        <v>7</v>
      </c>
      <c r="B2589" s="50">
        <v>46273.739583333343</v>
      </c>
      <c r="C2589">
        <v>11707169</v>
      </c>
      <c r="D2589">
        <v>100006740372</v>
      </c>
      <c r="E2589" t="s">
        <v>1726</v>
      </c>
      <c r="F2589">
        <v>100</v>
      </c>
      <c r="G2589" t="s">
        <v>1745</v>
      </c>
      <c r="H2589" t="s">
        <v>1760</v>
      </c>
      <c r="I2589">
        <v>5987801</v>
      </c>
      <c r="J2589">
        <v>4</v>
      </c>
      <c r="K2589" t="s">
        <v>1795</v>
      </c>
      <c r="L2589" t="s">
        <v>1796</v>
      </c>
      <c r="N2589">
        <v>0</v>
      </c>
      <c r="O2589">
        <v>6</v>
      </c>
      <c r="P2589">
        <v>6</v>
      </c>
      <c r="Q2589">
        <v>6</v>
      </c>
      <c r="R2589">
        <v>0</v>
      </c>
      <c r="S2589">
        <v>0</v>
      </c>
      <c r="T2589">
        <v>0</v>
      </c>
      <c r="U2589" s="50">
        <v>46273.654976851853</v>
      </c>
      <c r="V2589" s="50">
        <v>46273.654976851853</v>
      </c>
      <c r="W2589" s="51">
        <v>46273</v>
      </c>
      <c r="X2589" t="s">
        <v>1747</v>
      </c>
      <c r="Y2589" t="s">
        <v>492</v>
      </c>
    </row>
    <row r="2590" spans="1:25" ht="15" customHeight="1" x14ac:dyDescent="0.35">
      <c r="A2590">
        <v>7</v>
      </c>
      <c r="B2590" s="50">
        <v>46273.739583333343</v>
      </c>
      <c r="C2590">
        <v>11707170</v>
      </c>
      <c r="D2590">
        <v>100006740373</v>
      </c>
      <c r="E2590" t="s">
        <v>1726</v>
      </c>
      <c r="F2590">
        <v>100</v>
      </c>
      <c r="G2590" t="s">
        <v>1745</v>
      </c>
      <c r="H2590" t="s">
        <v>1760</v>
      </c>
      <c r="I2590">
        <v>6002001</v>
      </c>
      <c r="J2590">
        <v>4</v>
      </c>
      <c r="K2590" t="s">
        <v>1833</v>
      </c>
      <c r="L2590" t="s">
        <v>1834</v>
      </c>
      <c r="N2590">
        <v>0</v>
      </c>
      <c r="O2590">
        <v>3</v>
      </c>
      <c r="P2590">
        <v>3</v>
      </c>
      <c r="Q2590">
        <v>3</v>
      </c>
      <c r="R2590">
        <v>0</v>
      </c>
      <c r="S2590">
        <v>0</v>
      </c>
      <c r="T2590">
        <v>0</v>
      </c>
      <c r="U2590" s="50">
        <v>46273.654976851853</v>
      </c>
      <c r="V2590" s="50">
        <v>46273.654976851853</v>
      </c>
      <c r="W2590" s="51">
        <v>46273</v>
      </c>
      <c r="X2590" t="s">
        <v>1747</v>
      </c>
      <c r="Y2590" t="s">
        <v>492</v>
      </c>
    </row>
    <row r="2591" spans="1:25" ht="15" customHeight="1" x14ac:dyDescent="0.35">
      <c r="A2591">
        <v>7</v>
      </c>
      <c r="B2591" s="50">
        <v>46273.739583333343</v>
      </c>
      <c r="C2591">
        <v>11707177</v>
      </c>
      <c r="D2591">
        <v>100006740380</v>
      </c>
      <c r="E2591" t="s">
        <v>1726</v>
      </c>
      <c r="F2591">
        <v>100</v>
      </c>
      <c r="G2591" t="s">
        <v>1745</v>
      </c>
      <c r="H2591" t="s">
        <v>1760</v>
      </c>
      <c r="I2591">
        <v>5991801</v>
      </c>
      <c r="J2591">
        <v>4</v>
      </c>
      <c r="K2591" t="s">
        <v>1837</v>
      </c>
      <c r="L2591" t="s">
        <v>1838</v>
      </c>
      <c r="N2591">
        <v>0</v>
      </c>
      <c r="O2591">
        <v>4</v>
      </c>
      <c r="P2591">
        <v>4</v>
      </c>
      <c r="Q2591">
        <v>4</v>
      </c>
      <c r="R2591">
        <v>0</v>
      </c>
      <c r="S2591">
        <v>0</v>
      </c>
      <c r="T2591">
        <v>0</v>
      </c>
      <c r="U2591" s="50">
        <v>46273.654988425929</v>
      </c>
      <c r="V2591" s="50">
        <v>46273.654988425929</v>
      </c>
      <c r="W2591" s="51">
        <v>46273</v>
      </c>
      <c r="X2591" t="s">
        <v>1747</v>
      </c>
      <c r="Y2591" t="s">
        <v>492</v>
      </c>
    </row>
    <row r="2592" spans="1:25" ht="15" customHeight="1" x14ac:dyDescent="0.35">
      <c r="A2592">
        <v>7</v>
      </c>
      <c r="B2592" s="50">
        <v>46273.739583333343</v>
      </c>
      <c r="C2592">
        <v>11707195</v>
      </c>
      <c r="D2592">
        <v>100006740397</v>
      </c>
      <c r="E2592" t="s">
        <v>1726</v>
      </c>
      <c r="F2592">
        <v>100</v>
      </c>
      <c r="G2592" t="s">
        <v>1745</v>
      </c>
      <c r="H2592" t="s">
        <v>1760</v>
      </c>
      <c r="I2592">
        <v>5979401</v>
      </c>
      <c r="J2592">
        <v>4</v>
      </c>
      <c r="K2592" t="s">
        <v>1839</v>
      </c>
      <c r="L2592" t="s">
        <v>1840</v>
      </c>
      <c r="N2592">
        <v>0</v>
      </c>
      <c r="O2592">
        <v>1</v>
      </c>
      <c r="P2592">
        <v>1</v>
      </c>
      <c r="Q2592">
        <v>1</v>
      </c>
      <c r="R2592">
        <v>0</v>
      </c>
      <c r="S2592">
        <v>0</v>
      </c>
      <c r="T2592">
        <v>0</v>
      </c>
      <c r="U2592" s="50">
        <v>46273.654999999999</v>
      </c>
      <c r="V2592" s="50">
        <v>46273.654999999999</v>
      </c>
      <c r="W2592" s="51">
        <v>46273</v>
      </c>
      <c r="X2592" t="s">
        <v>1747</v>
      </c>
      <c r="Y2592" t="s">
        <v>492</v>
      </c>
    </row>
    <row r="2593" spans="1:25" ht="15" customHeight="1" x14ac:dyDescent="0.35">
      <c r="A2593">
        <v>7</v>
      </c>
      <c r="B2593" s="50">
        <v>46273.739583333343</v>
      </c>
      <c r="C2593">
        <v>11707202</v>
      </c>
      <c r="D2593">
        <v>100006740401</v>
      </c>
      <c r="E2593" t="s">
        <v>1726</v>
      </c>
      <c r="F2593">
        <v>100</v>
      </c>
      <c r="G2593" t="s">
        <v>1745</v>
      </c>
      <c r="H2593" t="s">
        <v>1760</v>
      </c>
      <c r="I2593">
        <v>5953201</v>
      </c>
      <c r="J2593">
        <v>4</v>
      </c>
      <c r="K2593" t="s">
        <v>1817</v>
      </c>
      <c r="L2593" t="s">
        <v>1818</v>
      </c>
      <c r="N2593">
        <v>0</v>
      </c>
      <c r="O2593">
        <v>3</v>
      </c>
      <c r="P2593">
        <v>3</v>
      </c>
      <c r="Q2593">
        <v>3</v>
      </c>
      <c r="R2593">
        <v>0</v>
      </c>
      <c r="S2593">
        <v>0</v>
      </c>
      <c r="T2593">
        <v>0</v>
      </c>
      <c r="U2593" s="50">
        <v>46273.655011574083</v>
      </c>
      <c r="V2593" s="50">
        <v>46273.655011574083</v>
      </c>
      <c r="W2593" s="51">
        <v>46273</v>
      </c>
      <c r="X2593" t="s">
        <v>1747</v>
      </c>
      <c r="Y2593" t="s">
        <v>492</v>
      </c>
    </row>
    <row r="2594" spans="1:25" ht="15" customHeight="1" x14ac:dyDescent="0.35">
      <c r="A2594">
        <v>7</v>
      </c>
      <c r="B2594" s="50">
        <v>46273.739583333343</v>
      </c>
      <c r="C2594">
        <v>11707207</v>
      </c>
      <c r="D2594">
        <v>100006740405</v>
      </c>
      <c r="E2594" t="s">
        <v>1726</v>
      </c>
      <c r="F2594">
        <v>100</v>
      </c>
      <c r="G2594" t="s">
        <v>1745</v>
      </c>
      <c r="H2594" t="s">
        <v>1760</v>
      </c>
      <c r="I2594">
        <v>5989101</v>
      </c>
      <c r="J2594">
        <v>4</v>
      </c>
      <c r="K2594" t="s">
        <v>1819</v>
      </c>
      <c r="L2594" t="s">
        <v>1820</v>
      </c>
      <c r="N2594">
        <v>0</v>
      </c>
      <c r="O2594">
        <v>2</v>
      </c>
      <c r="P2594">
        <v>2</v>
      </c>
      <c r="Q2594">
        <v>2</v>
      </c>
      <c r="R2594">
        <v>0</v>
      </c>
      <c r="S2594">
        <v>0</v>
      </c>
      <c r="T2594">
        <v>0</v>
      </c>
      <c r="U2594" s="50">
        <v>46273.655011574083</v>
      </c>
      <c r="V2594" s="50">
        <v>46273.655011574083</v>
      </c>
      <c r="W2594" s="51">
        <v>46273</v>
      </c>
      <c r="X2594" t="s">
        <v>1747</v>
      </c>
      <c r="Y2594" t="s">
        <v>492</v>
      </c>
    </row>
    <row r="2595" spans="1:25" ht="15" customHeight="1" x14ac:dyDescent="0.35">
      <c r="A2595">
        <v>7</v>
      </c>
      <c r="B2595" s="50">
        <v>46273.739583333343</v>
      </c>
      <c r="C2595">
        <v>11707208</v>
      </c>
      <c r="D2595">
        <v>100006740406</v>
      </c>
      <c r="E2595" t="s">
        <v>1726</v>
      </c>
      <c r="F2595">
        <v>100</v>
      </c>
      <c r="G2595" t="s">
        <v>1745</v>
      </c>
      <c r="H2595" t="s">
        <v>1760</v>
      </c>
      <c r="I2595">
        <v>5989201</v>
      </c>
      <c r="J2595">
        <v>4</v>
      </c>
      <c r="K2595" t="s">
        <v>1849</v>
      </c>
      <c r="L2595" t="s">
        <v>1850</v>
      </c>
      <c r="N2595">
        <v>0</v>
      </c>
      <c r="O2595">
        <v>1</v>
      </c>
      <c r="P2595">
        <v>1</v>
      </c>
      <c r="Q2595">
        <v>1</v>
      </c>
      <c r="R2595">
        <v>0</v>
      </c>
      <c r="S2595">
        <v>0</v>
      </c>
      <c r="T2595">
        <v>0</v>
      </c>
      <c r="U2595" s="50">
        <v>46273.655011574083</v>
      </c>
      <c r="V2595" s="50">
        <v>46273.655011574083</v>
      </c>
      <c r="W2595" s="51">
        <v>46273</v>
      </c>
      <c r="X2595" t="s">
        <v>1747</v>
      </c>
      <c r="Y2595" t="s">
        <v>492</v>
      </c>
    </row>
    <row r="2596" spans="1:25" ht="15" customHeight="1" x14ac:dyDescent="0.35">
      <c r="A2596">
        <v>7</v>
      </c>
      <c r="B2596" s="50">
        <v>46273.739583333343</v>
      </c>
      <c r="C2596">
        <v>11707274</v>
      </c>
      <c r="D2596">
        <v>100006740446</v>
      </c>
      <c r="E2596" t="s">
        <v>1726</v>
      </c>
      <c r="F2596">
        <v>100</v>
      </c>
      <c r="G2596" t="s">
        <v>1745</v>
      </c>
      <c r="H2596" t="s">
        <v>1760</v>
      </c>
      <c r="I2596">
        <v>5992301</v>
      </c>
      <c r="J2596">
        <v>3</v>
      </c>
      <c r="K2596" t="s">
        <v>1855</v>
      </c>
      <c r="L2596" t="s">
        <v>1856</v>
      </c>
      <c r="N2596">
        <v>0</v>
      </c>
      <c r="O2596">
        <v>2</v>
      </c>
      <c r="P2596">
        <v>2</v>
      </c>
      <c r="Q2596">
        <v>2</v>
      </c>
      <c r="R2596">
        <v>0</v>
      </c>
      <c r="S2596">
        <v>0</v>
      </c>
      <c r="T2596">
        <v>0</v>
      </c>
      <c r="U2596" s="50">
        <v>46273.655023148152</v>
      </c>
      <c r="V2596" s="50">
        <v>46273.655023148152</v>
      </c>
      <c r="W2596" s="51">
        <v>46273</v>
      </c>
      <c r="X2596" t="s">
        <v>1747</v>
      </c>
      <c r="Y2596" t="s">
        <v>492</v>
      </c>
    </row>
    <row r="2597" spans="1:25" ht="15" customHeight="1" x14ac:dyDescent="0.35">
      <c r="A2597">
        <v>7</v>
      </c>
      <c r="B2597" s="50">
        <v>46273.739583333343</v>
      </c>
      <c r="C2597">
        <v>11707275</v>
      </c>
      <c r="D2597">
        <v>100006740446</v>
      </c>
      <c r="E2597" t="s">
        <v>1726</v>
      </c>
      <c r="F2597">
        <v>100</v>
      </c>
      <c r="G2597" t="s">
        <v>1745</v>
      </c>
      <c r="H2597" t="s">
        <v>1760</v>
      </c>
      <c r="I2597">
        <v>5992301</v>
      </c>
      <c r="J2597">
        <v>3</v>
      </c>
      <c r="K2597" t="s">
        <v>1785</v>
      </c>
      <c r="L2597" t="s">
        <v>1786</v>
      </c>
      <c r="N2597">
        <v>0</v>
      </c>
      <c r="O2597">
        <v>1</v>
      </c>
      <c r="P2597">
        <v>1</v>
      </c>
      <c r="Q2597">
        <v>1</v>
      </c>
      <c r="R2597">
        <v>0</v>
      </c>
      <c r="S2597">
        <v>0</v>
      </c>
      <c r="T2597">
        <v>0</v>
      </c>
      <c r="U2597" s="50">
        <v>46273.655023148152</v>
      </c>
      <c r="V2597" s="50">
        <v>46273.655023148152</v>
      </c>
      <c r="W2597" s="51">
        <v>46273</v>
      </c>
      <c r="X2597" t="s">
        <v>1747</v>
      </c>
      <c r="Y2597" t="s">
        <v>492</v>
      </c>
    </row>
    <row r="2598" spans="1:25" ht="15" customHeight="1" x14ac:dyDescent="0.35">
      <c r="A2598">
        <v>7</v>
      </c>
      <c r="B2598" s="50">
        <v>46273.739583333343</v>
      </c>
      <c r="C2598">
        <v>11707276</v>
      </c>
      <c r="D2598">
        <v>100006740446</v>
      </c>
      <c r="E2598" t="s">
        <v>1726</v>
      </c>
      <c r="F2598">
        <v>100</v>
      </c>
      <c r="G2598" t="s">
        <v>1745</v>
      </c>
      <c r="H2598" t="s">
        <v>1760</v>
      </c>
      <c r="I2598">
        <v>5992301</v>
      </c>
      <c r="J2598">
        <v>3</v>
      </c>
      <c r="K2598" t="s">
        <v>1857</v>
      </c>
      <c r="L2598" t="s">
        <v>1858</v>
      </c>
      <c r="N2598">
        <v>0</v>
      </c>
      <c r="O2598">
        <v>1</v>
      </c>
      <c r="P2598">
        <v>1</v>
      </c>
      <c r="Q2598">
        <v>1</v>
      </c>
      <c r="R2598">
        <v>0</v>
      </c>
      <c r="S2598">
        <v>0</v>
      </c>
      <c r="T2598">
        <v>0</v>
      </c>
      <c r="U2598" s="50">
        <v>46273.655023148152</v>
      </c>
      <c r="V2598" s="50">
        <v>46273.655023148152</v>
      </c>
      <c r="W2598" s="51">
        <v>46273</v>
      </c>
      <c r="X2598" t="s">
        <v>1747</v>
      </c>
      <c r="Y2598" t="s">
        <v>492</v>
      </c>
    </row>
    <row r="2599" spans="1:25" ht="15" customHeight="1" x14ac:dyDescent="0.35">
      <c r="A2599">
        <v>7</v>
      </c>
      <c r="B2599" s="50">
        <v>46273.739583333343</v>
      </c>
      <c r="C2599">
        <v>11707277</v>
      </c>
      <c r="D2599">
        <v>100006740446</v>
      </c>
      <c r="E2599" t="s">
        <v>1726</v>
      </c>
      <c r="F2599">
        <v>100</v>
      </c>
      <c r="G2599" t="s">
        <v>1745</v>
      </c>
      <c r="H2599" t="s">
        <v>1760</v>
      </c>
      <c r="I2599">
        <v>5992301</v>
      </c>
      <c r="J2599">
        <v>3</v>
      </c>
      <c r="K2599" t="s">
        <v>1859</v>
      </c>
      <c r="L2599" t="s">
        <v>1860</v>
      </c>
      <c r="N2599">
        <v>0</v>
      </c>
      <c r="O2599">
        <v>1</v>
      </c>
      <c r="P2599">
        <v>1</v>
      </c>
      <c r="Q2599">
        <v>1</v>
      </c>
      <c r="R2599">
        <v>0</v>
      </c>
      <c r="S2599">
        <v>0</v>
      </c>
      <c r="T2599">
        <v>0</v>
      </c>
      <c r="U2599" s="50">
        <v>46273.655023148152</v>
      </c>
      <c r="V2599" s="50">
        <v>46273.655023148152</v>
      </c>
      <c r="W2599" s="51">
        <v>46273</v>
      </c>
      <c r="X2599" t="s">
        <v>1747</v>
      </c>
      <c r="Y2599" t="s">
        <v>492</v>
      </c>
    </row>
    <row r="2600" spans="1:25" ht="15" customHeight="1" x14ac:dyDescent="0.35">
      <c r="A2600">
        <v>7</v>
      </c>
      <c r="B2600" s="50">
        <v>46273.739583333343</v>
      </c>
      <c r="C2600">
        <v>11707278</v>
      </c>
      <c r="D2600">
        <v>100006740446</v>
      </c>
      <c r="E2600" t="s">
        <v>1726</v>
      </c>
      <c r="F2600">
        <v>100</v>
      </c>
      <c r="G2600" t="s">
        <v>1745</v>
      </c>
      <c r="H2600" t="s">
        <v>1760</v>
      </c>
      <c r="I2600">
        <v>5992301</v>
      </c>
      <c r="J2600">
        <v>3</v>
      </c>
      <c r="K2600" t="s">
        <v>1845</v>
      </c>
      <c r="L2600" t="s">
        <v>1846</v>
      </c>
      <c r="N2600">
        <v>0</v>
      </c>
      <c r="O2600">
        <v>1</v>
      </c>
      <c r="P2600">
        <v>1</v>
      </c>
      <c r="Q2600">
        <v>1</v>
      </c>
      <c r="R2600">
        <v>0</v>
      </c>
      <c r="S2600">
        <v>0</v>
      </c>
      <c r="T2600">
        <v>0</v>
      </c>
      <c r="U2600" s="50">
        <v>46273.655023148152</v>
      </c>
      <c r="V2600" s="50">
        <v>46273.655023148152</v>
      </c>
      <c r="W2600" s="51">
        <v>46273</v>
      </c>
      <c r="X2600" t="s">
        <v>1747</v>
      </c>
      <c r="Y2600" t="s">
        <v>492</v>
      </c>
    </row>
    <row r="2601" spans="1:25" ht="15" customHeight="1" x14ac:dyDescent="0.35">
      <c r="A2601">
        <v>7</v>
      </c>
      <c r="B2601" s="50">
        <v>46273.739583333343</v>
      </c>
      <c r="C2601">
        <v>11707279</v>
      </c>
      <c r="D2601">
        <v>100006740446</v>
      </c>
      <c r="E2601" t="s">
        <v>1726</v>
      </c>
      <c r="F2601">
        <v>100</v>
      </c>
      <c r="G2601" t="s">
        <v>1745</v>
      </c>
      <c r="H2601" t="s">
        <v>1760</v>
      </c>
      <c r="I2601">
        <v>5992301</v>
      </c>
      <c r="J2601">
        <v>3</v>
      </c>
      <c r="K2601" t="s">
        <v>1809</v>
      </c>
      <c r="L2601" t="s">
        <v>1810</v>
      </c>
      <c r="N2601">
        <v>0</v>
      </c>
      <c r="O2601">
        <v>1</v>
      </c>
      <c r="P2601">
        <v>1</v>
      </c>
      <c r="Q2601">
        <v>1</v>
      </c>
      <c r="R2601">
        <v>0</v>
      </c>
      <c r="S2601">
        <v>0</v>
      </c>
      <c r="T2601">
        <v>0</v>
      </c>
      <c r="U2601" s="50">
        <v>46273.655023148152</v>
      </c>
      <c r="V2601" s="50">
        <v>46273.655023148152</v>
      </c>
      <c r="W2601" s="51">
        <v>46273</v>
      </c>
      <c r="X2601" t="s">
        <v>1747</v>
      </c>
      <c r="Y2601" t="s">
        <v>492</v>
      </c>
    </row>
    <row r="2602" spans="1:25" ht="15" customHeight="1" x14ac:dyDescent="0.35">
      <c r="A2602">
        <v>7</v>
      </c>
      <c r="B2602" s="50">
        <v>46273.739583333343</v>
      </c>
      <c r="C2602">
        <v>11707280</v>
      </c>
      <c r="D2602">
        <v>100006740447</v>
      </c>
      <c r="E2602" t="s">
        <v>1726</v>
      </c>
      <c r="F2602">
        <v>100</v>
      </c>
      <c r="G2602" t="s">
        <v>1745</v>
      </c>
      <c r="H2602" t="s">
        <v>1760</v>
      </c>
      <c r="I2602">
        <v>6000901</v>
      </c>
      <c r="J2602">
        <v>3</v>
      </c>
      <c r="K2602" t="s">
        <v>1861</v>
      </c>
      <c r="L2602" t="s">
        <v>1862</v>
      </c>
      <c r="N2602">
        <v>0</v>
      </c>
      <c r="O2602">
        <v>1</v>
      </c>
      <c r="P2602">
        <v>1</v>
      </c>
      <c r="Q2602">
        <v>1</v>
      </c>
      <c r="R2602">
        <v>0</v>
      </c>
      <c r="S2602">
        <v>0</v>
      </c>
      <c r="T2602">
        <v>0</v>
      </c>
      <c r="U2602" s="50">
        <v>46273.655023148152</v>
      </c>
      <c r="V2602" s="50">
        <v>46273.655023148152</v>
      </c>
      <c r="W2602" s="51">
        <v>46273</v>
      </c>
      <c r="X2602" t="s">
        <v>1747</v>
      </c>
      <c r="Y2602" t="s">
        <v>492</v>
      </c>
    </row>
    <row r="2603" spans="1:25" ht="15" customHeight="1" x14ac:dyDescent="0.35">
      <c r="A2603">
        <v>7</v>
      </c>
      <c r="B2603" s="50">
        <v>46273.739583333343</v>
      </c>
      <c r="C2603">
        <v>11707281</v>
      </c>
      <c r="D2603">
        <v>100006740447</v>
      </c>
      <c r="E2603" t="s">
        <v>1726</v>
      </c>
      <c r="F2603">
        <v>100</v>
      </c>
      <c r="G2603" t="s">
        <v>1745</v>
      </c>
      <c r="H2603" t="s">
        <v>1760</v>
      </c>
      <c r="I2603">
        <v>6000901</v>
      </c>
      <c r="J2603">
        <v>3</v>
      </c>
      <c r="K2603" t="s">
        <v>1863</v>
      </c>
      <c r="L2603" t="s">
        <v>1864</v>
      </c>
      <c r="N2603">
        <v>0</v>
      </c>
      <c r="O2603">
        <v>1</v>
      </c>
      <c r="P2603">
        <v>1</v>
      </c>
      <c r="Q2603">
        <v>1</v>
      </c>
      <c r="R2603">
        <v>0</v>
      </c>
      <c r="S2603">
        <v>0</v>
      </c>
      <c r="T2603">
        <v>0</v>
      </c>
      <c r="U2603" s="50">
        <v>46273.655023148152</v>
      </c>
      <c r="V2603" s="50">
        <v>46273.655023148152</v>
      </c>
      <c r="W2603" s="51">
        <v>46273</v>
      </c>
      <c r="X2603" t="s">
        <v>1747</v>
      </c>
      <c r="Y2603" t="s">
        <v>492</v>
      </c>
    </row>
    <row r="2604" spans="1:25" ht="15" customHeight="1" x14ac:dyDescent="0.35">
      <c r="A2604">
        <v>7</v>
      </c>
      <c r="B2604" s="50">
        <v>46273.739583333343</v>
      </c>
      <c r="C2604">
        <v>11707298</v>
      </c>
      <c r="D2604">
        <v>100006740460</v>
      </c>
      <c r="E2604" t="s">
        <v>1726</v>
      </c>
      <c r="F2604">
        <v>100</v>
      </c>
      <c r="G2604" t="s">
        <v>1745</v>
      </c>
      <c r="H2604" t="s">
        <v>1760</v>
      </c>
      <c r="I2604">
        <v>5956401</v>
      </c>
      <c r="J2604">
        <v>4</v>
      </c>
      <c r="K2604" t="s">
        <v>1865</v>
      </c>
      <c r="L2604" t="s">
        <v>1866</v>
      </c>
      <c r="N2604">
        <v>0</v>
      </c>
      <c r="O2604">
        <v>1</v>
      </c>
      <c r="P2604">
        <v>1</v>
      </c>
      <c r="Q2604">
        <v>1</v>
      </c>
      <c r="R2604">
        <v>0</v>
      </c>
      <c r="S2604">
        <v>0</v>
      </c>
      <c r="T2604">
        <v>0</v>
      </c>
      <c r="U2604" s="50">
        <v>46273.655034722222</v>
      </c>
      <c r="V2604" s="50">
        <v>46273.655034722222</v>
      </c>
      <c r="W2604" s="51">
        <v>46273</v>
      </c>
      <c r="X2604" t="s">
        <v>1747</v>
      </c>
      <c r="Y2604" t="s">
        <v>492</v>
      </c>
    </row>
    <row r="2605" spans="1:25" ht="15" customHeight="1" x14ac:dyDescent="0.35">
      <c r="A2605">
        <v>7</v>
      </c>
      <c r="B2605" s="50">
        <v>46273.739583333343</v>
      </c>
      <c r="C2605">
        <v>11707299</v>
      </c>
      <c r="D2605">
        <v>100006740460</v>
      </c>
      <c r="E2605" t="s">
        <v>1726</v>
      </c>
      <c r="F2605">
        <v>100</v>
      </c>
      <c r="G2605" t="s">
        <v>1745</v>
      </c>
      <c r="H2605" t="s">
        <v>1760</v>
      </c>
      <c r="I2605">
        <v>5956401</v>
      </c>
      <c r="J2605">
        <v>4</v>
      </c>
      <c r="K2605" t="s">
        <v>1867</v>
      </c>
      <c r="L2605" t="s">
        <v>1868</v>
      </c>
      <c r="N2605">
        <v>0</v>
      </c>
      <c r="O2605">
        <v>1</v>
      </c>
      <c r="P2605">
        <v>1</v>
      </c>
      <c r="Q2605">
        <v>1</v>
      </c>
      <c r="R2605">
        <v>0</v>
      </c>
      <c r="S2605">
        <v>0</v>
      </c>
      <c r="T2605">
        <v>0</v>
      </c>
      <c r="U2605" s="50">
        <v>46273.655034722222</v>
      </c>
      <c r="V2605" s="50">
        <v>46273.655034722222</v>
      </c>
      <c r="W2605" s="51">
        <v>46273</v>
      </c>
      <c r="X2605" t="s">
        <v>1747</v>
      </c>
      <c r="Y2605" t="s">
        <v>492</v>
      </c>
    </row>
    <row r="2606" spans="1:25" ht="15" customHeight="1" x14ac:dyDescent="0.35">
      <c r="A2606">
        <v>7</v>
      </c>
      <c r="B2606" s="50">
        <v>46273.739583333343</v>
      </c>
      <c r="C2606">
        <v>11707300</v>
      </c>
      <c r="D2606">
        <v>100006740461</v>
      </c>
      <c r="E2606" t="s">
        <v>1726</v>
      </c>
      <c r="F2606">
        <v>100</v>
      </c>
      <c r="G2606" t="s">
        <v>1745</v>
      </c>
      <c r="H2606" t="s">
        <v>1760</v>
      </c>
      <c r="I2606">
        <v>5975401</v>
      </c>
      <c r="J2606">
        <v>5</v>
      </c>
      <c r="K2606" t="s">
        <v>1869</v>
      </c>
      <c r="L2606" t="s">
        <v>1870</v>
      </c>
      <c r="N2606">
        <v>0</v>
      </c>
      <c r="O2606">
        <v>3</v>
      </c>
      <c r="P2606">
        <v>3</v>
      </c>
      <c r="Q2606">
        <v>3</v>
      </c>
      <c r="R2606">
        <v>0</v>
      </c>
      <c r="S2606">
        <v>0</v>
      </c>
      <c r="T2606">
        <v>0</v>
      </c>
      <c r="U2606" s="50">
        <v>46273.655034722222</v>
      </c>
      <c r="V2606" s="50">
        <v>46273.655034722222</v>
      </c>
      <c r="W2606" s="51">
        <v>46273</v>
      </c>
      <c r="X2606" t="s">
        <v>1747</v>
      </c>
      <c r="Y2606" t="s">
        <v>492</v>
      </c>
    </row>
    <row r="2607" spans="1:25" ht="15" customHeight="1" x14ac:dyDescent="0.35">
      <c r="A2607">
        <v>7</v>
      </c>
      <c r="B2607" s="50">
        <v>46273.739583333343</v>
      </c>
      <c r="C2607">
        <v>11707301</v>
      </c>
      <c r="D2607">
        <v>100006740462</v>
      </c>
      <c r="E2607" t="s">
        <v>1726</v>
      </c>
      <c r="F2607">
        <v>100</v>
      </c>
      <c r="G2607" t="s">
        <v>1745</v>
      </c>
      <c r="H2607" t="s">
        <v>1760</v>
      </c>
      <c r="I2607">
        <v>6001201</v>
      </c>
      <c r="J2607">
        <v>3</v>
      </c>
      <c r="K2607" t="s">
        <v>1801</v>
      </c>
      <c r="L2607" t="s">
        <v>1802</v>
      </c>
      <c r="N2607">
        <v>0</v>
      </c>
      <c r="O2607">
        <v>1</v>
      </c>
      <c r="P2607">
        <v>1</v>
      </c>
      <c r="Q2607">
        <v>1</v>
      </c>
      <c r="R2607">
        <v>0</v>
      </c>
      <c r="S2607">
        <v>0</v>
      </c>
      <c r="T2607">
        <v>0</v>
      </c>
      <c r="U2607" s="50">
        <v>46273.655034722222</v>
      </c>
      <c r="V2607" s="50">
        <v>46273.655034722222</v>
      </c>
      <c r="W2607" s="51">
        <v>46273</v>
      </c>
      <c r="X2607" t="s">
        <v>1747</v>
      </c>
      <c r="Y2607" t="s">
        <v>492</v>
      </c>
    </row>
    <row r="2608" spans="1:25" ht="15" customHeight="1" x14ac:dyDescent="0.35">
      <c r="A2608">
        <v>7</v>
      </c>
      <c r="B2608" s="50">
        <v>46273.739583333343</v>
      </c>
      <c r="C2608">
        <v>11707305</v>
      </c>
      <c r="D2608">
        <v>100006740466</v>
      </c>
      <c r="E2608" t="s">
        <v>1726</v>
      </c>
      <c r="F2608">
        <v>100</v>
      </c>
      <c r="G2608" t="s">
        <v>1745</v>
      </c>
      <c r="H2608" t="s">
        <v>1760</v>
      </c>
      <c r="I2608">
        <v>5966401</v>
      </c>
      <c r="J2608">
        <v>3</v>
      </c>
      <c r="K2608" t="s">
        <v>1793</v>
      </c>
      <c r="L2608" t="s">
        <v>1794</v>
      </c>
      <c r="N2608">
        <v>0</v>
      </c>
      <c r="O2608">
        <v>1</v>
      </c>
      <c r="P2608">
        <v>1</v>
      </c>
      <c r="Q2608">
        <v>1</v>
      </c>
      <c r="R2608">
        <v>0</v>
      </c>
      <c r="S2608">
        <v>0</v>
      </c>
      <c r="T2608">
        <v>0</v>
      </c>
      <c r="U2608" s="50">
        <v>46273.655046296299</v>
      </c>
      <c r="V2608" s="50">
        <v>46273.655046296299</v>
      </c>
      <c r="W2608" s="51">
        <v>46273</v>
      </c>
      <c r="X2608" t="s">
        <v>1747</v>
      </c>
      <c r="Y2608" t="s">
        <v>492</v>
      </c>
    </row>
    <row r="2609" spans="1:25" ht="15" customHeight="1" x14ac:dyDescent="0.35">
      <c r="A2609">
        <v>7</v>
      </c>
      <c r="B2609" s="50">
        <v>46273.739583333343</v>
      </c>
      <c r="C2609">
        <v>11707306</v>
      </c>
      <c r="D2609">
        <v>100006740466</v>
      </c>
      <c r="E2609" t="s">
        <v>1726</v>
      </c>
      <c r="F2609">
        <v>100</v>
      </c>
      <c r="G2609" t="s">
        <v>1745</v>
      </c>
      <c r="H2609" t="s">
        <v>1760</v>
      </c>
      <c r="I2609">
        <v>5966401</v>
      </c>
      <c r="J2609">
        <v>3</v>
      </c>
      <c r="K2609" t="s">
        <v>1785</v>
      </c>
      <c r="L2609" t="s">
        <v>1786</v>
      </c>
      <c r="N2609">
        <v>0</v>
      </c>
      <c r="O2609">
        <v>2</v>
      </c>
      <c r="P2609">
        <v>2</v>
      </c>
      <c r="Q2609">
        <v>2</v>
      </c>
      <c r="R2609">
        <v>0</v>
      </c>
      <c r="S2609">
        <v>0</v>
      </c>
      <c r="T2609">
        <v>0</v>
      </c>
      <c r="U2609" s="50">
        <v>46273.655046296299</v>
      </c>
      <c r="V2609" s="50">
        <v>46273.655046296299</v>
      </c>
      <c r="W2609" s="51">
        <v>46273</v>
      </c>
      <c r="X2609" t="s">
        <v>1747</v>
      </c>
      <c r="Y2609" t="s">
        <v>492</v>
      </c>
    </row>
    <row r="2610" spans="1:25" ht="15" customHeight="1" x14ac:dyDescent="0.35">
      <c r="A2610">
        <v>7</v>
      </c>
      <c r="B2610" s="50">
        <v>46273.739583333343</v>
      </c>
      <c r="C2610">
        <v>11707307</v>
      </c>
      <c r="D2610">
        <v>100006740466</v>
      </c>
      <c r="E2610" t="s">
        <v>1726</v>
      </c>
      <c r="F2610">
        <v>100</v>
      </c>
      <c r="G2610" t="s">
        <v>1745</v>
      </c>
      <c r="H2610" t="s">
        <v>1760</v>
      </c>
      <c r="I2610">
        <v>5966401</v>
      </c>
      <c r="J2610">
        <v>3</v>
      </c>
      <c r="K2610" t="s">
        <v>1871</v>
      </c>
      <c r="L2610" t="s">
        <v>1872</v>
      </c>
      <c r="N2610">
        <v>0</v>
      </c>
      <c r="O2610">
        <v>2</v>
      </c>
      <c r="P2610">
        <v>2</v>
      </c>
      <c r="Q2610">
        <v>2</v>
      </c>
      <c r="R2610">
        <v>0</v>
      </c>
      <c r="S2610">
        <v>0</v>
      </c>
      <c r="T2610">
        <v>0</v>
      </c>
      <c r="U2610" s="50">
        <v>46273.655046296299</v>
      </c>
      <c r="V2610" s="50">
        <v>46273.655046296299</v>
      </c>
      <c r="W2610" s="51">
        <v>46273</v>
      </c>
      <c r="X2610" t="s">
        <v>1747</v>
      </c>
      <c r="Y2610" t="s">
        <v>492</v>
      </c>
    </row>
    <row r="2611" spans="1:25" ht="15" customHeight="1" x14ac:dyDescent="0.35">
      <c r="A2611">
        <v>7</v>
      </c>
      <c r="B2611" s="50">
        <v>46273.739583333343</v>
      </c>
      <c r="C2611">
        <v>11707308</v>
      </c>
      <c r="D2611">
        <v>100006740466</v>
      </c>
      <c r="E2611" t="s">
        <v>1726</v>
      </c>
      <c r="F2611">
        <v>100</v>
      </c>
      <c r="G2611" t="s">
        <v>1745</v>
      </c>
      <c r="H2611" t="s">
        <v>1760</v>
      </c>
      <c r="I2611">
        <v>5966401</v>
      </c>
      <c r="J2611">
        <v>3</v>
      </c>
      <c r="K2611" t="s">
        <v>1809</v>
      </c>
      <c r="L2611" t="s">
        <v>1810</v>
      </c>
      <c r="N2611">
        <v>0</v>
      </c>
      <c r="O2611">
        <v>1</v>
      </c>
      <c r="P2611">
        <v>1</v>
      </c>
      <c r="Q2611">
        <v>1</v>
      </c>
      <c r="R2611">
        <v>0</v>
      </c>
      <c r="S2611">
        <v>0</v>
      </c>
      <c r="T2611">
        <v>0</v>
      </c>
      <c r="U2611" s="50">
        <v>46273.655046296299</v>
      </c>
      <c r="V2611" s="50">
        <v>46273.655046296299</v>
      </c>
      <c r="W2611" s="51">
        <v>46273</v>
      </c>
      <c r="X2611" t="s">
        <v>1747</v>
      </c>
      <c r="Y2611" t="s">
        <v>492</v>
      </c>
    </row>
    <row r="2612" spans="1:25" ht="15" customHeight="1" x14ac:dyDescent="0.35">
      <c r="A2612">
        <v>7</v>
      </c>
      <c r="B2612" s="50">
        <v>46273.739583333343</v>
      </c>
      <c r="C2612">
        <v>11707309</v>
      </c>
      <c r="D2612">
        <v>100006740467</v>
      </c>
      <c r="E2612" t="s">
        <v>1726</v>
      </c>
      <c r="F2612">
        <v>100</v>
      </c>
      <c r="G2612" t="s">
        <v>1745</v>
      </c>
      <c r="H2612" t="s">
        <v>1760</v>
      </c>
      <c r="I2612">
        <v>5969101</v>
      </c>
      <c r="J2612">
        <v>4</v>
      </c>
      <c r="K2612" t="s">
        <v>1839</v>
      </c>
      <c r="L2612" t="s">
        <v>1840</v>
      </c>
      <c r="N2612">
        <v>0</v>
      </c>
      <c r="O2612">
        <v>1</v>
      </c>
      <c r="P2612">
        <v>1</v>
      </c>
      <c r="Q2612">
        <v>1</v>
      </c>
      <c r="R2612">
        <v>0</v>
      </c>
      <c r="S2612">
        <v>0</v>
      </c>
      <c r="T2612">
        <v>0</v>
      </c>
      <c r="U2612" s="50">
        <v>46273.655046296299</v>
      </c>
      <c r="V2612" s="50">
        <v>46273.655046296299</v>
      </c>
      <c r="W2612" s="51">
        <v>46273</v>
      </c>
      <c r="X2612" t="s">
        <v>1747</v>
      </c>
      <c r="Y2612" t="s">
        <v>492</v>
      </c>
    </row>
    <row r="2613" spans="1:25" ht="15" customHeight="1" x14ac:dyDescent="0.35">
      <c r="A2613">
        <v>7</v>
      </c>
      <c r="B2613" s="50">
        <v>46273.739583333343</v>
      </c>
      <c r="C2613">
        <v>11707310</v>
      </c>
      <c r="D2613">
        <v>100006740468</v>
      </c>
      <c r="E2613" t="s">
        <v>1726</v>
      </c>
      <c r="F2613">
        <v>100</v>
      </c>
      <c r="G2613" t="s">
        <v>1745</v>
      </c>
      <c r="H2613" t="s">
        <v>1760</v>
      </c>
      <c r="I2613">
        <v>5999701</v>
      </c>
      <c r="J2613">
        <v>3</v>
      </c>
      <c r="K2613" t="s">
        <v>1873</v>
      </c>
      <c r="L2613" t="s">
        <v>1874</v>
      </c>
      <c r="N2613">
        <v>0</v>
      </c>
      <c r="O2613">
        <v>1</v>
      </c>
      <c r="P2613">
        <v>1</v>
      </c>
      <c r="Q2613">
        <v>1</v>
      </c>
      <c r="R2613">
        <v>0</v>
      </c>
      <c r="S2613">
        <v>0</v>
      </c>
      <c r="T2613">
        <v>0</v>
      </c>
      <c r="U2613" s="50">
        <v>46273.655046296299</v>
      </c>
      <c r="V2613" s="50">
        <v>46273.655046296299</v>
      </c>
      <c r="W2613" s="51">
        <v>46273</v>
      </c>
      <c r="X2613" t="s">
        <v>1747</v>
      </c>
      <c r="Y2613" t="s">
        <v>492</v>
      </c>
    </row>
    <row r="2614" spans="1:25" ht="15" customHeight="1" x14ac:dyDescent="0.35">
      <c r="A2614">
        <v>7</v>
      </c>
      <c r="B2614" s="50">
        <v>46273.739583333343</v>
      </c>
      <c r="C2614">
        <v>11707323</v>
      </c>
      <c r="D2614">
        <v>100006740476</v>
      </c>
      <c r="E2614" t="s">
        <v>1726</v>
      </c>
      <c r="F2614">
        <v>100</v>
      </c>
      <c r="G2614" t="s">
        <v>1745</v>
      </c>
      <c r="H2614" t="s">
        <v>1760</v>
      </c>
      <c r="I2614">
        <v>5987201</v>
      </c>
      <c r="J2614">
        <v>4</v>
      </c>
      <c r="K2614" t="s">
        <v>1875</v>
      </c>
      <c r="L2614" t="s">
        <v>1876</v>
      </c>
      <c r="N2614">
        <v>0</v>
      </c>
      <c r="O2614">
        <v>3</v>
      </c>
      <c r="P2614">
        <v>3</v>
      </c>
      <c r="Q2614">
        <v>3</v>
      </c>
      <c r="R2614">
        <v>0</v>
      </c>
      <c r="S2614">
        <v>0</v>
      </c>
      <c r="T2614">
        <v>0</v>
      </c>
      <c r="U2614" s="50">
        <v>46273.655057870368</v>
      </c>
      <c r="V2614" s="50">
        <v>46273.655057870368</v>
      </c>
      <c r="W2614" s="51">
        <v>46273</v>
      </c>
      <c r="X2614" t="s">
        <v>1747</v>
      </c>
      <c r="Y2614" t="s">
        <v>492</v>
      </c>
    </row>
    <row r="2615" spans="1:25" ht="15" customHeight="1" x14ac:dyDescent="0.35">
      <c r="A2615">
        <v>7</v>
      </c>
      <c r="B2615" s="50">
        <v>46273.739583333343</v>
      </c>
      <c r="C2615">
        <v>11707324</v>
      </c>
      <c r="D2615">
        <v>100006740477</v>
      </c>
      <c r="E2615" t="s">
        <v>1726</v>
      </c>
      <c r="F2615">
        <v>100</v>
      </c>
      <c r="G2615" t="s">
        <v>1745</v>
      </c>
      <c r="H2615" t="s">
        <v>1760</v>
      </c>
      <c r="I2615">
        <v>6004401</v>
      </c>
      <c r="J2615">
        <v>4</v>
      </c>
      <c r="K2615" t="s">
        <v>1877</v>
      </c>
      <c r="L2615" t="s">
        <v>1878</v>
      </c>
      <c r="N2615">
        <v>0</v>
      </c>
      <c r="O2615">
        <v>1</v>
      </c>
      <c r="P2615">
        <v>1</v>
      </c>
      <c r="Q2615">
        <v>1</v>
      </c>
      <c r="R2615">
        <v>0</v>
      </c>
      <c r="S2615">
        <v>0</v>
      </c>
      <c r="T2615">
        <v>0</v>
      </c>
      <c r="U2615" s="50">
        <v>46273.655057870368</v>
      </c>
      <c r="V2615" s="50">
        <v>46273.655057870368</v>
      </c>
      <c r="W2615" s="51">
        <v>46273</v>
      </c>
      <c r="X2615" t="s">
        <v>1747</v>
      </c>
      <c r="Y2615" t="s">
        <v>492</v>
      </c>
    </row>
    <row r="2616" spans="1:25" ht="15" customHeight="1" x14ac:dyDescent="0.35">
      <c r="A2616">
        <v>7</v>
      </c>
      <c r="B2616" s="50">
        <v>46273.739583333343</v>
      </c>
      <c r="C2616">
        <v>11707333</v>
      </c>
      <c r="D2616">
        <v>100006740483</v>
      </c>
      <c r="E2616" t="s">
        <v>1726</v>
      </c>
      <c r="F2616">
        <v>100</v>
      </c>
      <c r="G2616" t="s">
        <v>1745</v>
      </c>
      <c r="H2616" t="s">
        <v>1760</v>
      </c>
      <c r="I2616">
        <v>6000301</v>
      </c>
      <c r="J2616">
        <v>4</v>
      </c>
      <c r="K2616" t="s">
        <v>1879</v>
      </c>
      <c r="L2616" t="s">
        <v>1880</v>
      </c>
      <c r="N2616">
        <v>0</v>
      </c>
      <c r="O2616">
        <v>1</v>
      </c>
      <c r="P2616">
        <v>1</v>
      </c>
      <c r="Q2616">
        <v>1</v>
      </c>
      <c r="R2616">
        <v>0</v>
      </c>
      <c r="S2616">
        <v>0</v>
      </c>
      <c r="T2616">
        <v>0</v>
      </c>
      <c r="U2616" s="50">
        <v>46273.655069444438</v>
      </c>
      <c r="V2616" s="50">
        <v>46273.655069444438</v>
      </c>
      <c r="W2616" s="51">
        <v>46273</v>
      </c>
      <c r="X2616" t="s">
        <v>1747</v>
      </c>
      <c r="Y2616" t="s">
        <v>492</v>
      </c>
    </row>
    <row r="2617" spans="1:25" ht="15" customHeight="1" x14ac:dyDescent="0.35">
      <c r="A2617">
        <v>7</v>
      </c>
      <c r="B2617" s="50">
        <v>46273.739583333343</v>
      </c>
      <c r="C2617">
        <v>11707334</v>
      </c>
      <c r="D2617">
        <v>100006740483</v>
      </c>
      <c r="E2617" t="s">
        <v>1726</v>
      </c>
      <c r="F2617">
        <v>100</v>
      </c>
      <c r="G2617" t="s">
        <v>1745</v>
      </c>
      <c r="H2617" t="s">
        <v>1760</v>
      </c>
      <c r="I2617">
        <v>6000301</v>
      </c>
      <c r="J2617">
        <v>4</v>
      </c>
      <c r="K2617" t="s">
        <v>1881</v>
      </c>
      <c r="L2617" t="s">
        <v>1882</v>
      </c>
      <c r="N2617">
        <v>0</v>
      </c>
      <c r="O2617">
        <v>3</v>
      </c>
      <c r="P2617">
        <v>3</v>
      </c>
      <c r="Q2617">
        <v>3</v>
      </c>
      <c r="R2617">
        <v>0</v>
      </c>
      <c r="S2617">
        <v>0</v>
      </c>
      <c r="T2617">
        <v>0</v>
      </c>
      <c r="U2617" s="50">
        <v>46273.655069444438</v>
      </c>
      <c r="V2617" s="50">
        <v>46273.655069444438</v>
      </c>
      <c r="W2617" s="51">
        <v>46273</v>
      </c>
      <c r="X2617" t="s">
        <v>1747</v>
      </c>
      <c r="Y2617" t="s">
        <v>492</v>
      </c>
    </row>
    <row r="2618" spans="1:25" ht="15" customHeight="1" x14ac:dyDescent="0.35">
      <c r="A2618">
        <v>7</v>
      </c>
      <c r="B2618" s="50">
        <v>46273.739583333343</v>
      </c>
      <c r="C2618">
        <v>11707335</v>
      </c>
      <c r="D2618">
        <v>100006740483</v>
      </c>
      <c r="E2618" t="s">
        <v>1726</v>
      </c>
      <c r="F2618">
        <v>100</v>
      </c>
      <c r="G2618" t="s">
        <v>1745</v>
      </c>
      <c r="H2618" t="s">
        <v>1760</v>
      </c>
      <c r="I2618">
        <v>6000301</v>
      </c>
      <c r="J2618">
        <v>4</v>
      </c>
      <c r="K2618" t="s">
        <v>1883</v>
      </c>
      <c r="L2618" t="s">
        <v>1884</v>
      </c>
      <c r="N2618">
        <v>0</v>
      </c>
      <c r="O2618">
        <v>1</v>
      </c>
      <c r="P2618">
        <v>1</v>
      </c>
      <c r="Q2618">
        <v>1</v>
      </c>
      <c r="R2618">
        <v>0</v>
      </c>
      <c r="S2618">
        <v>0</v>
      </c>
      <c r="T2618">
        <v>0</v>
      </c>
      <c r="U2618" s="50">
        <v>46273.655069444438</v>
      </c>
      <c r="V2618" s="50">
        <v>46273.655069444438</v>
      </c>
      <c r="W2618" s="51">
        <v>46273</v>
      </c>
      <c r="X2618" t="s">
        <v>1747</v>
      </c>
      <c r="Y2618" t="s">
        <v>492</v>
      </c>
    </row>
    <row r="2619" spans="1:25" ht="15" customHeight="1" x14ac:dyDescent="0.35">
      <c r="A2619">
        <v>7</v>
      </c>
      <c r="B2619" s="50">
        <v>46273.739583333343</v>
      </c>
      <c r="C2619">
        <v>11707336</v>
      </c>
      <c r="D2619">
        <v>100006740483</v>
      </c>
      <c r="E2619" t="s">
        <v>1726</v>
      </c>
      <c r="F2619">
        <v>100</v>
      </c>
      <c r="G2619" t="s">
        <v>1745</v>
      </c>
      <c r="H2619" t="s">
        <v>1760</v>
      </c>
      <c r="I2619">
        <v>6000301</v>
      </c>
      <c r="J2619">
        <v>4</v>
      </c>
      <c r="K2619" t="s">
        <v>1885</v>
      </c>
      <c r="L2619" t="s">
        <v>1886</v>
      </c>
      <c r="N2619">
        <v>0</v>
      </c>
      <c r="O2619">
        <v>2</v>
      </c>
      <c r="P2619">
        <v>2</v>
      </c>
      <c r="Q2619">
        <v>2</v>
      </c>
      <c r="R2619">
        <v>0</v>
      </c>
      <c r="S2619">
        <v>0</v>
      </c>
      <c r="T2619">
        <v>0</v>
      </c>
      <c r="U2619" s="50">
        <v>46273.655069444438</v>
      </c>
      <c r="V2619" s="50">
        <v>46273.655069444438</v>
      </c>
      <c r="W2619" s="51">
        <v>46273</v>
      </c>
      <c r="X2619" t="s">
        <v>1747</v>
      </c>
      <c r="Y2619" t="s">
        <v>492</v>
      </c>
    </row>
    <row r="2620" spans="1:25" ht="15" customHeight="1" x14ac:dyDescent="0.35">
      <c r="A2620">
        <v>7</v>
      </c>
      <c r="B2620" s="50">
        <v>46273.739583333343</v>
      </c>
      <c r="C2620">
        <v>11707337</v>
      </c>
      <c r="D2620">
        <v>100006740483</v>
      </c>
      <c r="E2620" t="s">
        <v>1726</v>
      </c>
      <c r="F2620">
        <v>100</v>
      </c>
      <c r="G2620" t="s">
        <v>1745</v>
      </c>
      <c r="H2620" t="s">
        <v>1760</v>
      </c>
      <c r="I2620">
        <v>6000301</v>
      </c>
      <c r="J2620">
        <v>4</v>
      </c>
      <c r="K2620" t="s">
        <v>1839</v>
      </c>
      <c r="L2620" t="s">
        <v>1840</v>
      </c>
      <c r="N2620">
        <v>0</v>
      </c>
      <c r="O2620">
        <v>1</v>
      </c>
      <c r="P2620">
        <v>1</v>
      </c>
      <c r="Q2620">
        <v>1</v>
      </c>
      <c r="R2620">
        <v>0</v>
      </c>
      <c r="S2620">
        <v>0</v>
      </c>
      <c r="T2620">
        <v>0</v>
      </c>
      <c r="U2620" s="50">
        <v>46273.655069444438</v>
      </c>
      <c r="V2620" s="50">
        <v>46273.655069444438</v>
      </c>
      <c r="W2620" s="51">
        <v>46273</v>
      </c>
      <c r="X2620" t="s">
        <v>1747</v>
      </c>
      <c r="Y2620" t="s">
        <v>492</v>
      </c>
    </row>
    <row r="2621" spans="1:25" ht="15" customHeight="1" x14ac:dyDescent="0.35">
      <c r="A2621">
        <v>7</v>
      </c>
      <c r="B2621" s="50">
        <v>46273.739583333343</v>
      </c>
      <c r="C2621">
        <v>11707338</v>
      </c>
      <c r="D2621">
        <v>100006740484</v>
      </c>
      <c r="E2621" t="s">
        <v>1726</v>
      </c>
      <c r="F2621">
        <v>100</v>
      </c>
      <c r="G2621" t="s">
        <v>1745</v>
      </c>
      <c r="H2621" t="s">
        <v>1760</v>
      </c>
      <c r="I2621">
        <v>6000302</v>
      </c>
      <c r="J2621">
        <v>5</v>
      </c>
      <c r="K2621" t="s">
        <v>1887</v>
      </c>
      <c r="L2621" t="s">
        <v>1888</v>
      </c>
      <c r="M2621" t="s">
        <v>423</v>
      </c>
      <c r="N2621">
        <v>2</v>
      </c>
      <c r="O2621">
        <v>2</v>
      </c>
      <c r="P2621">
        <v>2</v>
      </c>
      <c r="Q2621">
        <v>2</v>
      </c>
      <c r="R2621">
        <v>0</v>
      </c>
      <c r="S2621">
        <v>0</v>
      </c>
      <c r="T2621">
        <v>0</v>
      </c>
      <c r="U2621" s="50">
        <v>46273.655069444438</v>
      </c>
      <c r="V2621" s="50">
        <v>46273.73951388889</v>
      </c>
      <c r="W2621" s="51">
        <v>46273</v>
      </c>
      <c r="X2621" t="s">
        <v>1747</v>
      </c>
      <c r="Y2621" t="s">
        <v>492</v>
      </c>
    </row>
    <row r="2622" spans="1:25" ht="15" customHeight="1" x14ac:dyDescent="0.35">
      <c r="A2622">
        <v>7</v>
      </c>
      <c r="B2622" s="50">
        <v>46273.739583333343</v>
      </c>
      <c r="C2622">
        <v>11707341</v>
      </c>
      <c r="D2622">
        <v>100006740485</v>
      </c>
      <c r="E2622" t="s">
        <v>1726</v>
      </c>
      <c r="F2622">
        <v>100</v>
      </c>
      <c r="G2622" t="s">
        <v>1745</v>
      </c>
      <c r="H2622" t="s">
        <v>1760</v>
      </c>
      <c r="I2622">
        <v>6001101</v>
      </c>
      <c r="J2622">
        <v>3</v>
      </c>
      <c r="K2622" t="s">
        <v>1843</v>
      </c>
      <c r="L2622" t="s">
        <v>1844</v>
      </c>
      <c r="M2622" t="s">
        <v>417</v>
      </c>
      <c r="N2622">
        <v>2</v>
      </c>
      <c r="O2622">
        <v>2</v>
      </c>
      <c r="P2622">
        <v>2</v>
      </c>
      <c r="Q2622">
        <v>2</v>
      </c>
      <c r="R2622">
        <v>0</v>
      </c>
      <c r="S2622">
        <v>0</v>
      </c>
      <c r="T2622">
        <v>0</v>
      </c>
      <c r="U2622" s="50">
        <v>46273.655069444438</v>
      </c>
      <c r="V2622" s="50">
        <v>46273.739236111112</v>
      </c>
      <c r="W2622" s="51">
        <v>46273</v>
      </c>
      <c r="X2622" t="s">
        <v>1747</v>
      </c>
      <c r="Y2622" t="s">
        <v>492</v>
      </c>
    </row>
    <row r="2623" spans="1:25" ht="15" customHeight="1" x14ac:dyDescent="0.35">
      <c r="A2623">
        <v>7</v>
      </c>
      <c r="B2623" s="50">
        <v>46273.739583333343</v>
      </c>
      <c r="C2623">
        <v>11707369</v>
      </c>
      <c r="D2623">
        <v>100006740493</v>
      </c>
      <c r="E2623" t="s">
        <v>1726</v>
      </c>
      <c r="F2623">
        <v>100</v>
      </c>
      <c r="G2623" t="s">
        <v>1745</v>
      </c>
      <c r="H2623" t="s">
        <v>1760</v>
      </c>
      <c r="I2623">
        <v>5954001</v>
      </c>
      <c r="J2623">
        <v>3</v>
      </c>
      <c r="K2623" t="s">
        <v>1891</v>
      </c>
      <c r="L2623" t="s">
        <v>1892</v>
      </c>
      <c r="N2623">
        <v>0</v>
      </c>
      <c r="O2623">
        <v>4</v>
      </c>
      <c r="P2623">
        <v>4</v>
      </c>
      <c r="Q2623">
        <v>4</v>
      </c>
      <c r="R2623">
        <v>0</v>
      </c>
      <c r="S2623">
        <v>0</v>
      </c>
      <c r="T2623">
        <v>0</v>
      </c>
      <c r="U2623" s="50">
        <v>46273.655081018522</v>
      </c>
      <c r="V2623" s="50">
        <v>46273.655081018522</v>
      </c>
      <c r="W2623" s="51">
        <v>46273</v>
      </c>
      <c r="X2623" t="s">
        <v>1747</v>
      </c>
      <c r="Y2623" t="s">
        <v>492</v>
      </c>
    </row>
    <row r="2624" spans="1:25" ht="15" customHeight="1" x14ac:dyDescent="0.35">
      <c r="A2624">
        <v>7</v>
      </c>
      <c r="B2624" s="50">
        <v>46273.739583333343</v>
      </c>
      <c r="C2624">
        <v>11707370</v>
      </c>
      <c r="D2624">
        <v>100006740493</v>
      </c>
      <c r="E2624" t="s">
        <v>1726</v>
      </c>
      <c r="F2624">
        <v>100</v>
      </c>
      <c r="G2624" t="s">
        <v>1745</v>
      </c>
      <c r="H2624" t="s">
        <v>1760</v>
      </c>
      <c r="I2624">
        <v>5954001</v>
      </c>
      <c r="J2624">
        <v>3</v>
      </c>
      <c r="K2624" t="s">
        <v>1893</v>
      </c>
      <c r="L2624" t="s">
        <v>1894</v>
      </c>
      <c r="N2624">
        <v>0</v>
      </c>
      <c r="O2624">
        <v>3</v>
      </c>
      <c r="P2624">
        <v>3</v>
      </c>
      <c r="Q2624">
        <v>3</v>
      </c>
      <c r="R2624">
        <v>0</v>
      </c>
      <c r="S2624">
        <v>0</v>
      </c>
      <c r="T2624">
        <v>0</v>
      </c>
      <c r="U2624" s="50">
        <v>46273.655081018522</v>
      </c>
      <c r="V2624" s="50">
        <v>46273.655081018522</v>
      </c>
      <c r="W2624" s="51">
        <v>46273</v>
      </c>
      <c r="X2624" t="s">
        <v>1747</v>
      </c>
      <c r="Y2624" t="s">
        <v>492</v>
      </c>
    </row>
    <row r="2625" spans="1:25" ht="15" customHeight="1" x14ac:dyDescent="0.35">
      <c r="A2625">
        <v>7</v>
      </c>
      <c r="B2625" s="50">
        <v>46273.739583333343</v>
      </c>
      <c r="C2625">
        <v>11707371</v>
      </c>
      <c r="D2625">
        <v>100006740493</v>
      </c>
      <c r="E2625" t="s">
        <v>1726</v>
      </c>
      <c r="F2625">
        <v>100</v>
      </c>
      <c r="G2625" t="s">
        <v>1745</v>
      </c>
      <c r="H2625" t="s">
        <v>1760</v>
      </c>
      <c r="I2625">
        <v>5954001</v>
      </c>
      <c r="J2625">
        <v>3</v>
      </c>
      <c r="K2625" t="s">
        <v>1895</v>
      </c>
      <c r="L2625" t="s">
        <v>1896</v>
      </c>
      <c r="N2625">
        <v>0</v>
      </c>
      <c r="O2625">
        <v>3</v>
      </c>
      <c r="P2625">
        <v>3</v>
      </c>
      <c r="Q2625">
        <v>3</v>
      </c>
      <c r="R2625">
        <v>0</v>
      </c>
      <c r="S2625">
        <v>0</v>
      </c>
      <c r="T2625">
        <v>0</v>
      </c>
      <c r="U2625" s="50">
        <v>46273.655081018522</v>
      </c>
      <c r="V2625" s="50">
        <v>46273.655081018522</v>
      </c>
      <c r="W2625" s="51">
        <v>46273</v>
      </c>
      <c r="X2625" t="s">
        <v>1747</v>
      </c>
      <c r="Y2625" t="s">
        <v>492</v>
      </c>
    </row>
    <row r="2626" spans="1:25" ht="15" customHeight="1" x14ac:dyDescent="0.35">
      <c r="A2626">
        <v>7</v>
      </c>
      <c r="B2626" s="50">
        <v>46273.739583333343</v>
      </c>
      <c r="C2626">
        <v>11707372</v>
      </c>
      <c r="D2626">
        <v>100006740494</v>
      </c>
      <c r="E2626" t="s">
        <v>1726</v>
      </c>
      <c r="F2626">
        <v>100</v>
      </c>
      <c r="G2626" t="s">
        <v>1745</v>
      </c>
      <c r="H2626" t="s">
        <v>1760</v>
      </c>
      <c r="I2626">
        <v>5962001</v>
      </c>
      <c r="J2626">
        <v>3</v>
      </c>
      <c r="K2626" t="s">
        <v>1897</v>
      </c>
      <c r="L2626" t="s">
        <v>1898</v>
      </c>
      <c r="N2626">
        <v>0</v>
      </c>
      <c r="O2626">
        <v>1</v>
      </c>
      <c r="P2626">
        <v>1</v>
      </c>
      <c r="Q2626">
        <v>1</v>
      </c>
      <c r="R2626">
        <v>0</v>
      </c>
      <c r="S2626">
        <v>0</v>
      </c>
      <c r="T2626">
        <v>0</v>
      </c>
      <c r="U2626" s="50">
        <v>46273.655081018522</v>
      </c>
      <c r="V2626" s="50">
        <v>46273.655081018522</v>
      </c>
      <c r="W2626" s="51">
        <v>46273</v>
      </c>
      <c r="X2626" t="s">
        <v>1747</v>
      </c>
      <c r="Y2626" t="s">
        <v>492</v>
      </c>
    </row>
    <row r="2627" spans="1:25" ht="15" customHeight="1" x14ac:dyDescent="0.35">
      <c r="A2627">
        <v>7</v>
      </c>
      <c r="B2627" s="50">
        <v>46273.739583333343</v>
      </c>
      <c r="C2627">
        <v>11707373</v>
      </c>
      <c r="D2627">
        <v>100006740495</v>
      </c>
      <c r="E2627" t="s">
        <v>1726</v>
      </c>
      <c r="F2627">
        <v>100</v>
      </c>
      <c r="G2627" t="s">
        <v>1745</v>
      </c>
      <c r="H2627" t="s">
        <v>1760</v>
      </c>
      <c r="I2627">
        <v>5964201</v>
      </c>
      <c r="J2627">
        <v>4</v>
      </c>
      <c r="K2627" t="s">
        <v>1899</v>
      </c>
      <c r="L2627" t="s">
        <v>1900</v>
      </c>
      <c r="N2627">
        <v>0</v>
      </c>
      <c r="O2627">
        <v>1</v>
      </c>
      <c r="P2627">
        <v>1</v>
      </c>
      <c r="Q2627">
        <v>1</v>
      </c>
      <c r="R2627">
        <v>0</v>
      </c>
      <c r="S2627">
        <v>0</v>
      </c>
      <c r="T2627">
        <v>0</v>
      </c>
      <c r="U2627" s="50">
        <v>46273.655081018522</v>
      </c>
      <c r="V2627" s="50">
        <v>46273.655081018522</v>
      </c>
      <c r="W2627" s="51">
        <v>46273</v>
      </c>
      <c r="X2627" t="s">
        <v>1747</v>
      </c>
      <c r="Y2627" t="s">
        <v>492</v>
      </c>
    </row>
    <row r="2628" spans="1:25" ht="15" customHeight="1" x14ac:dyDescent="0.35">
      <c r="A2628">
        <v>7</v>
      </c>
      <c r="B2628" s="50">
        <v>46273.739583333343</v>
      </c>
      <c r="C2628">
        <v>11707374</v>
      </c>
      <c r="D2628">
        <v>100006740495</v>
      </c>
      <c r="E2628" t="s">
        <v>1726</v>
      </c>
      <c r="F2628">
        <v>100</v>
      </c>
      <c r="G2628" t="s">
        <v>1745</v>
      </c>
      <c r="H2628" t="s">
        <v>1760</v>
      </c>
      <c r="I2628">
        <v>5964201</v>
      </c>
      <c r="J2628">
        <v>4</v>
      </c>
      <c r="K2628" t="s">
        <v>1901</v>
      </c>
      <c r="L2628" t="s">
        <v>1902</v>
      </c>
      <c r="N2628">
        <v>0</v>
      </c>
      <c r="O2628">
        <v>1</v>
      </c>
      <c r="P2628">
        <v>1</v>
      </c>
      <c r="Q2628">
        <v>1</v>
      </c>
      <c r="R2628">
        <v>0</v>
      </c>
      <c r="S2628">
        <v>0</v>
      </c>
      <c r="T2628">
        <v>0</v>
      </c>
      <c r="U2628" s="50">
        <v>46273.655081018522</v>
      </c>
      <c r="V2628" s="50">
        <v>46273.655081018522</v>
      </c>
      <c r="W2628" s="51">
        <v>46273</v>
      </c>
      <c r="X2628" t="s">
        <v>1747</v>
      </c>
      <c r="Y2628" t="s">
        <v>492</v>
      </c>
    </row>
    <row r="2629" spans="1:25" ht="15" customHeight="1" x14ac:dyDescent="0.35">
      <c r="A2629">
        <v>7</v>
      </c>
      <c r="B2629" s="50">
        <v>46273.739583333343</v>
      </c>
      <c r="C2629">
        <v>11707375</v>
      </c>
      <c r="D2629">
        <v>100006740495</v>
      </c>
      <c r="E2629" t="s">
        <v>1726</v>
      </c>
      <c r="F2629">
        <v>100</v>
      </c>
      <c r="G2629" t="s">
        <v>1745</v>
      </c>
      <c r="H2629" t="s">
        <v>1760</v>
      </c>
      <c r="I2629">
        <v>5964201</v>
      </c>
      <c r="J2629">
        <v>4</v>
      </c>
      <c r="K2629" t="s">
        <v>1825</v>
      </c>
      <c r="L2629" t="s">
        <v>1826</v>
      </c>
      <c r="N2629">
        <v>0</v>
      </c>
      <c r="O2629">
        <v>4</v>
      </c>
      <c r="P2629">
        <v>4</v>
      </c>
      <c r="Q2629">
        <v>4</v>
      </c>
      <c r="R2629">
        <v>0</v>
      </c>
      <c r="S2629">
        <v>0</v>
      </c>
      <c r="T2629">
        <v>0</v>
      </c>
      <c r="U2629" s="50">
        <v>46273.655081018522</v>
      </c>
      <c r="V2629" s="50">
        <v>46273.655081018522</v>
      </c>
      <c r="W2629" s="51">
        <v>46273</v>
      </c>
      <c r="X2629" t="s">
        <v>1747</v>
      </c>
      <c r="Y2629" t="s">
        <v>492</v>
      </c>
    </row>
    <row r="2630" spans="1:25" ht="15" customHeight="1" x14ac:dyDescent="0.35">
      <c r="A2630">
        <v>7</v>
      </c>
      <c r="B2630" s="50">
        <v>46273.739583333343</v>
      </c>
      <c r="C2630">
        <v>11707378</v>
      </c>
      <c r="D2630">
        <v>100006740498</v>
      </c>
      <c r="E2630" t="s">
        <v>1726</v>
      </c>
      <c r="F2630">
        <v>100</v>
      </c>
      <c r="G2630" t="s">
        <v>1745</v>
      </c>
      <c r="H2630" t="s">
        <v>1760</v>
      </c>
      <c r="I2630">
        <v>5967401</v>
      </c>
      <c r="J2630">
        <v>4</v>
      </c>
      <c r="K2630" t="s">
        <v>1907</v>
      </c>
      <c r="L2630" t="s">
        <v>1908</v>
      </c>
      <c r="N2630">
        <v>0</v>
      </c>
      <c r="O2630">
        <v>2</v>
      </c>
      <c r="P2630">
        <v>2</v>
      </c>
      <c r="Q2630">
        <v>2</v>
      </c>
      <c r="R2630">
        <v>0</v>
      </c>
      <c r="S2630">
        <v>0</v>
      </c>
      <c r="T2630">
        <v>0</v>
      </c>
      <c r="U2630" s="50">
        <v>46273.655081018522</v>
      </c>
      <c r="V2630" s="50">
        <v>46273.655081018522</v>
      </c>
      <c r="W2630" s="51">
        <v>46273</v>
      </c>
      <c r="X2630" t="s">
        <v>1747</v>
      </c>
      <c r="Y2630" t="s">
        <v>492</v>
      </c>
    </row>
    <row r="2631" spans="1:25" ht="15" customHeight="1" x14ac:dyDescent="0.35">
      <c r="A2631">
        <v>7</v>
      </c>
      <c r="B2631" s="50">
        <v>46273.739583333343</v>
      </c>
      <c r="C2631">
        <v>11707379</v>
      </c>
      <c r="D2631">
        <v>100006740498</v>
      </c>
      <c r="E2631" t="s">
        <v>1726</v>
      </c>
      <c r="F2631">
        <v>100</v>
      </c>
      <c r="G2631" t="s">
        <v>1745</v>
      </c>
      <c r="H2631" t="s">
        <v>1760</v>
      </c>
      <c r="I2631">
        <v>5967401</v>
      </c>
      <c r="J2631">
        <v>4</v>
      </c>
      <c r="K2631" t="s">
        <v>1909</v>
      </c>
      <c r="L2631" t="s">
        <v>1910</v>
      </c>
      <c r="N2631">
        <v>0</v>
      </c>
      <c r="O2631">
        <v>2</v>
      </c>
      <c r="P2631">
        <v>2</v>
      </c>
      <c r="Q2631">
        <v>2</v>
      </c>
      <c r="R2631">
        <v>0</v>
      </c>
      <c r="S2631">
        <v>0</v>
      </c>
      <c r="T2631">
        <v>0</v>
      </c>
      <c r="U2631" s="50">
        <v>46273.655081018522</v>
      </c>
      <c r="V2631" s="50">
        <v>46273.655081018522</v>
      </c>
      <c r="W2631" s="51">
        <v>46273</v>
      </c>
      <c r="X2631" t="s">
        <v>1747</v>
      </c>
      <c r="Y2631" t="s">
        <v>492</v>
      </c>
    </row>
    <row r="2632" spans="1:25" ht="15" customHeight="1" x14ac:dyDescent="0.35">
      <c r="A2632">
        <v>7</v>
      </c>
      <c r="B2632" s="50">
        <v>46273.739583333343</v>
      </c>
      <c r="C2632">
        <v>11707380</v>
      </c>
      <c r="D2632">
        <v>100006740499</v>
      </c>
      <c r="E2632" t="s">
        <v>1726</v>
      </c>
      <c r="F2632">
        <v>100</v>
      </c>
      <c r="G2632" t="s">
        <v>1745</v>
      </c>
      <c r="H2632" t="s">
        <v>1760</v>
      </c>
      <c r="I2632">
        <v>5976901</v>
      </c>
      <c r="J2632">
        <v>4</v>
      </c>
      <c r="K2632" t="s">
        <v>1911</v>
      </c>
      <c r="L2632" t="s">
        <v>1912</v>
      </c>
      <c r="N2632">
        <v>0</v>
      </c>
      <c r="O2632">
        <v>2</v>
      </c>
      <c r="P2632">
        <v>2</v>
      </c>
      <c r="Q2632">
        <v>2</v>
      </c>
      <c r="R2632">
        <v>0</v>
      </c>
      <c r="S2632">
        <v>0</v>
      </c>
      <c r="T2632">
        <v>0</v>
      </c>
      <c r="U2632" s="50">
        <v>46273.655081018522</v>
      </c>
      <c r="V2632" s="50">
        <v>46273.655081018522</v>
      </c>
      <c r="W2632" s="51">
        <v>46273</v>
      </c>
      <c r="X2632" t="s">
        <v>1747</v>
      </c>
      <c r="Y2632" t="s">
        <v>492</v>
      </c>
    </row>
    <row r="2633" spans="1:25" ht="15" customHeight="1" x14ac:dyDescent="0.35">
      <c r="A2633">
        <v>7</v>
      </c>
      <c r="B2633" s="50">
        <v>46273.739583333343</v>
      </c>
      <c r="C2633">
        <v>11707381</v>
      </c>
      <c r="D2633">
        <v>100006740500</v>
      </c>
      <c r="E2633" t="s">
        <v>1726</v>
      </c>
      <c r="F2633">
        <v>100</v>
      </c>
      <c r="G2633" t="s">
        <v>1745</v>
      </c>
      <c r="H2633" t="s">
        <v>1760</v>
      </c>
      <c r="I2633">
        <v>5982301</v>
      </c>
      <c r="J2633">
        <v>3</v>
      </c>
      <c r="K2633" t="s">
        <v>1913</v>
      </c>
      <c r="L2633" t="s">
        <v>1914</v>
      </c>
      <c r="N2633">
        <v>0</v>
      </c>
      <c r="O2633">
        <v>1</v>
      </c>
      <c r="P2633">
        <v>1</v>
      </c>
      <c r="Q2633">
        <v>1</v>
      </c>
      <c r="R2633">
        <v>0</v>
      </c>
      <c r="S2633">
        <v>0</v>
      </c>
      <c r="T2633">
        <v>0</v>
      </c>
      <c r="U2633" s="50">
        <v>46273.655081018522</v>
      </c>
      <c r="V2633" s="50">
        <v>46273.655081018522</v>
      </c>
      <c r="W2633" s="51">
        <v>46273</v>
      </c>
      <c r="X2633" t="s">
        <v>1747</v>
      </c>
      <c r="Y2633" t="s">
        <v>492</v>
      </c>
    </row>
    <row r="2634" spans="1:25" ht="15" customHeight="1" x14ac:dyDescent="0.35">
      <c r="A2634">
        <v>7</v>
      </c>
      <c r="B2634" s="50">
        <v>46273.739583333343</v>
      </c>
      <c r="C2634">
        <v>11707382</v>
      </c>
      <c r="D2634">
        <v>100006740500</v>
      </c>
      <c r="E2634" t="s">
        <v>1726</v>
      </c>
      <c r="F2634">
        <v>100</v>
      </c>
      <c r="G2634" t="s">
        <v>1745</v>
      </c>
      <c r="H2634" t="s">
        <v>1760</v>
      </c>
      <c r="I2634">
        <v>5982301</v>
      </c>
      <c r="J2634">
        <v>3</v>
      </c>
      <c r="K2634" t="s">
        <v>1915</v>
      </c>
      <c r="L2634" t="s">
        <v>1916</v>
      </c>
      <c r="N2634">
        <v>0</v>
      </c>
      <c r="O2634">
        <v>1</v>
      </c>
      <c r="P2634">
        <v>1</v>
      </c>
      <c r="Q2634">
        <v>1</v>
      </c>
      <c r="R2634">
        <v>0</v>
      </c>
      <c r="S2634">
        <v>0</v>
      </c>
      <c r="T2634">
        <v>0</v>
      </c>
      <c r="U2634" s="50">
        <v>46273.655081018522</v>
      </c>
      <c r="V2634" s="50">
        <v>46273.655081018522</v>
      </c>
      <c r="W2634" s="51">
        <v>46273</v>
      </c>
      <c r="X2634" t="s">
        <v>1747</v>
      </c>
      <c r="Y2634" t="s">
        <v>492</v>
      </c>
    </row>
    <row r="2635" spans="1:25" ht="15" customHeight="1" x14ac:dyDescent="0.35">
      <c r="A2635">
        <v>7</v>
      </c>
      <c r="B2635" s="50">
        <v>46273.739583333343</v>
      </c>
      <c r="C2635">
        <v>11707383</v>
      </c>
      <c r="D2635">
        <v>100006740500</v>
      </c>
      <c r="E2635" t="s">
        <v>1726</v>
      </c>
      <c r="F2635">
        <v>100</v>
      </c>
      <c r="G2635" t="s">
        <v>1745</v>
      </c>
      <c r="H2635" t="s">
        <v>1760</v>
      </c>
      <c r="I2635">
        <v>5982301</v>
      </c>
      <c r="J2635">
        <v>3</v>
      </c>
      <c r="K2635" t="s">
        <v>1785</v>
      </c>
      <c r="L2635" t="s">
        <v>1786</v>
      </c>
      <c r="N2635">
        <v>0</v>
      </c>
      <c r="O2635">
        <v>1</v>
      </c>
      <c r="P2635">
        <v>1</v>
      </c>
      <c r="Q2635">
        <v>1</v>
      </c>
      <c r="R2635">
        <v>0</v>
      </c>
      <c r="S2635">
        <v>0</v>
      </c>
      <c r="T2635">
        <v>0</v>
      </c>
      <c r="U2635" s="50">
        <v>46273.655081018522</v>
      </c>
      <c r="V2635" s="50">
        <v>46273.655081018522</v>
      </c>
      <c r="W2635" s="51">
        <v>46273</v>
      </c>
      <c r="X2635" t="s">
        <v>1747</v>
      </c>
      <c r="Y2635" t="s">
        <v>492</v>
      </c>
    </row>
    <row r="2636" spans="1:25" ht="15" customHeight="1" x14ac:dyDescent="0.35">
      <c r="A2636">
        <v>7</v>
      </c>
      <c r="B2636" s="50">
        <v>46273.739583333343</v>
      </c>
      <c r="C2636">
        <v>11707384</v>
      </c>
      <c r="D2636">
        <v>100006740500</v>
      </c>
      <c r="E2636" t="s">
        <v>1726</v>
      </c>
      <c r="F2636">
        <v>100</v>
      </c>
      <c r="G2636" t="s">
        <v>1745</v>
      </c>
      <c r="H2636" t="s">
        <v>1760</v>
      </c>
      <c r="I2636">
        <v>5982301</v>
      </c>
      <c r="J2636">
        <v>3</v>
      </c>
      <c r="K2636" t="s">
        <v>1857</v>
      </c>
      <c r="L2636" t="s">
        <v>1858</v>
      </c>
      <c r="N2636">
        <v>0</v>
      </c>
      <c r="O2636">
        <v>1</v>
      </c>
      <c r="P2636">
        <v>1</v>
      </c>
      <c r="Q2636">
        <v>1</v>
      </c>
      <c r="R2636">
        <v>0</v>
      </c>
      <c r="S2636">
        <v>0</v>
      </c>
      <c r="T2636">
        <v>0</v>
      </c>
      <c r="U2636" s="50">
        <v>46273.655081018522</v>
      </c>
      <c r="V2636" s="50">
        <v>46273.655081018522</v>
      </c>
      <c r="W2636" s="51">
        <v>46273</v>
      </c>
      <c r="X2636" t="s">
        <v>1747</v>
      </c>
      <c r="Y2636" t="s">
        <v>492</v>
      </c>
    </row>
    <row r="2637" spans="1:25" ht="15" customHeight="1" x14ac:dyDescent="0.35">
      <c r="A2637">
        <v>7</v>
      </c>
      <c r="B2637" s="50">
        <v>46273.739583333343</v>
      </c>
      <c r="C2637">
        <v>11707385</v>
      </c>
      <c r="D2637">
        <v>100006740500</v>
      </c>
      <c r="E2637" t="s">
        <v>1726</v>
      </c>
      <c r="F2637">
        <v>100</v>
      </c>
      <c r="G2637" t="s">
        <v>1745</v>
      </c>
      <c r="H2637" t="s">
        <v>1760</v>
      </c>
      <c r="I2637">
        <v>5982301</v>
      </c>
      <c r="J2637">
        <v>3</v>
      </c>
      <c r="K2637" t="s">
        <v>1871</v>
      </c>
      <c r="L2637" t="s">
        <v>1872</v>
      </c>
      <c r="N2637">
        <v>0</v>
      </c>
      <c r="O2637">
        <v>1</v>
      </c>
      <c r="P2637">
        <v>1</v>
      </c>
      <c r="Q2637">
        <v>1</v>
      </c>
      <c r="R2637">
        <v>0</v>
      </c>
      <c r="S2637">
        <v>0</v>
      </c>
      <c r="T2637">
        <v>0</v>
      </c>
      <c r="U2637" s="50">
        <v>46273.655081018522</v>
      </c>
      <c r="V2637" s="50">
        <v>46273.655081018522</v>
      </c>
      <c r="W2637" s="51">
        <v>46273</v>
      </c>
      <c r="X2637" t="s">
        <v>1747</v>
      </c>
      <c r="Y2637" t="s">
        <v>492</v>
      </c>
    </row>
    <row r="2638" spans="1:25" ht="15" customHeight="1" x14ac:dyDescent="0.35">
      <c r="A2638">
        <v>7</v>
      </c>
      <c r="B2638" s="50">
        <v>46273.739583333343</v>
      </c>
      <c r="C2638">
        <v>11707386</v>
      </c>
      <c r="D2638">
        <v>100006740500</v>
      </c>
      <c r="E2638" t="s">
        <v>1726</v>
      </c>
      <c r="F2638">
        <v>100</v>
      </c>
      <c r="G2638" t="s">
        <v>1745</v>
      </c>
      <c r="H2638" t="s">
        <v>1760</v>
      </c>
      <c r="I2638">
        <v>5982301</v>
      </c>
      <c r="J2638">
        <v>3</v>
      </c>
      <c r="K2638" t="s">
        <v>1897</v>
      </c>
      <c r="L2638" t="s">
        <v>1898</v>
      </c>
      <c r="N2638">
        <v>0</v>
      </c>
      <c r="O2638">
        <v>1</v>
      </c>
      <c r="P2638">
        <v>1</v>
      </c>
      <c r="Q2638">
        <v>1</v>
      </c>
      <c r="R2638">
        <v>0</v>
      </c>
      <c r="S2638">
        <v>0</v>
      </c>
      <c r="T2638">
        <v>0</v>
      </c>
      <c r="U2638" s="50">
        <v>46273.655081018522</v>
      </c>
      <c r="V2638" s="50">
        <v>46273.655081018522</v>
      </c>
      <c r="W2638" s="51">
        <v>46273</v>
      </c>
      <c r="X2638" t="s">
        <v>1747</v>
      </c>
      <c r="Y2638" t="s">
        <v>492</v>
      </c>
    </row>
    <row r="2639" spans="1:25" ht="15" customHeight="1" x14ac:dyDescent="0.35">
      <c r="A2639">
        <v>7</v>
      </c>
      <c r="B2639" s="50">
        <v>46273.739583333343</v>
      </c>
      <c r="C2639">
        <v>11707387</v>
      </c>
      <c r="D2639">
        <v>100006740500</v>
      </c>
      <c r="E2639" t="s">
        <v>1726</v>
      </c>
      <c r="F2639">
        <v>100</v>
      </c>
      <c r="G2639" t="s">
        <v>1745</v>
      </c>
      <c r="H2639" t="s">
        <v>1760</v>
      </c>
      <c r="I2639">
        <v>5982301</v>
      </c>
      <c r="J2639">
        <v>3</v>
      </c>
      <c r="K2639" t="s">
        <v>1809</v>
      </c>
      <c r="L2639" t="s">
        <v>1810</v>
      </c>
      <c r="N2639">
        <v>0</v>
      </c>
      <c r="O2639">
        <v>1</v>
      </c>
      <c r="P2639">
        <v>1</v>
      </c>
      <c r="Q2639">
        <v>1</v>
      </c>
      <c r="R2639">
        <v>0</v>
      </c>
      <c r="S2639">
        <v>0</v>
      </c>
      <c r="T2639">
        <v>0</v>
      </c>
      <c r="U2639" s="50">
        <v>46273.655081018522</v>
      </c>
      <c r="V2639" s="50">
        <v>46273.655081018522</v>
      </c>
      <c r="W2639" s="51">
        <v>46273</v>
      </c>
      <c r="X2639" t="s">
        <v>1747</v>
      </c>
      <c r="Y2639" t="s">
        <v>492</v>
      </c>
    </row>
    <row r="2640" spans="1:25" ht="15" customHeight="1" x14ac:dyDescent="0.35">
      <c r="A2640">
        <v>7</v>
      </c>
      <c r="B2640" s="50">
        <v>46273.739583333343</v>
      </c>
      <c r="C2640">
        <v>11707388</v>
      </c>
      <c r="D2640">
        <v>100006740500</v>
      </c>
      <c r="E2640" t="s">
        <v>1726</v>
      </c>
      <c r="F2640">
        <v>100</v>
      </c>
      <c r="G2640" t="s">
        <v>1745</v>
      </c>
      <c r="H2640" t="s">
        <v>1760</v>
      </c>
      <c r="I2640">
        <v>5982301</v>
      </c>
      <c r="J2640">
        <v>3</v>
      </c>
      <c r="K2640" t="s">
        <v>1917</v>
      </c>
      <c r="L2640" t="s">
        <v>1918</v>
      </c>
      <c r="N2640">
        <v>0</v>
      </c>
      <c r="O2640">
        <v>1</v>
      </c>
      <c r="P2640">
        <v>1</v>
      </c>
      <c r="Q2640">
        <v>1</v>
      </c>
      <c r="R2640">
        <v>0</v>
      </c>
      <c r="S2640">
        <v>0</v>
      </c>
      <c r="T2640">
        <v>0</v>
      </c>
      <c r="U2640" s="50">
        <v>46273.655081018522</v>
      </c>
      <c r="V2640" s="50">
        <v>46273.655081018522</v>
      </c>
      <c r="W2640" s="51">
        <v>46273</v>
      </c>
      <c r="X2640" t="s">
        <v>1747</v>
      </c>
      <c r="Y2640" t="s">
        <v>492</v>
      </c>
    </row>
    <row r="2641" spans="1:25" ht="15" customHeight="1" x14ac:dyDescent="0.35">
      <c r="A2641">
        <v>7</v>
      </c>
      <c r="B2641" s="50">
        <v>46273.739583333343</v>
      </c>
      <c r="C2641">
        <v>11707389</v>
      </c>
      <c r="D2641">
        <v>100006740501</v>
      </c>
      <c r="E2641" t="s">
        <v>1726</v>
      </c>
      <c r="F2641">
        <v>100</v>
      </c>
      <c r="G2641" t="s">
        <v>1745</v>
      </c>
      <c r="H2641" t="s">
        <v>1760</v>
      </c>
      <c r="I2641">
        <v>5985901</v>
      </c>
      <c r="J2641">
        <v>3</v>
      </c>
      <c r="K2641" t="s">
        <v>1793</v>
      </c>
      <c r="L2641" t="s">
        <v>1794</v>
      </c>
      <c r="N2641">
        <v>0</v>
      </c>
      <c r="O2641">
        <v>1</v>
      </c>
      <c r="P2641">
        <v>1</v>
      </c>
      <c r="Q2641">
        <v>1</v>
      </c>
      <c r="R2641">
        <v>0</v>
      </c>
      <c r="S2641">
        <v>0</v>
      </c>
      <c r="T2641">
        <v>0</v>
      </c>
      <c r="U2641" s="50">
        <v>46273.655081018522</v>
      </c>
      <c r="V2641" s="50">
        <v>46273.655081018522</v>
      </c>
      <c r="W2641" s="51">
        <v>46273</v>
      </c>
      <c r="X2641" t="s">
        <v>1747</v>
      </c>
      <c r="Y2641" t="s">
        <v>492</v>
      </c>
    </row>
    <row r="2642" spans="1:25" ht="15" customHeight="1" x14ac:dyDescent="0.35">
      <c r="A2642">
        <v>7</v>
      </c>
      <c r="B2642" s="50">
        <v>46273.739583333343</v>
      </c>
      <c r="C2642">
        <v>11707390</v>
      </c>
      <c r="D2642">
        <v>100006740501</v>
      </c>
      <c r="E2642" t="s">
        <v>1726</v>
      </c>
      <c r="F2642">
        <v>100</v>
      </c>
      <c r="G2642" t="s">
        <v>1745</v>
      </c>
      <c r="H2642" t="s">
        <v>1760</v>
      </c>
      <c r="I2642">
        <v>5985901</v>
      </c>
      <c r="J2642">
        <v>3</v>
      </c>
      <c r="K2642" t="s">
        <v>1855</v>
      </c>
      <c r="L2642" t="s">
        <v>1856</v>
      </c>
      <c r="N2642">
        <v>0</v>
      </c>
      <c r="O2642">
        <v>3</v>
      </c>
      <c r="P2642">
        <v>3</v>
      </c>
      <c r="Q2642">
        <v>3</v>
      </c>
      <c r="R2642">
        <v>0</v>
      </c>
      <c r="S2642">
        <v>0</v>
      </c>
      <c r="T2642">
        <v>0</v>
      </c>
      <c r="U2642" s="50">
        <v>46273.655081018522</v>
      </c>
      <c r="V2642" s="50">
        <v>46273.655081018522</v>
      </c>
      <c r="W2642" s="51">
        <v>46273</v>
      </c>
      <c r="X2642" t="s">
        <v>1747</v>
      </c>
      <c r="Y2642" t="s">
        <v>492</v>
      </c>
    </row>
    <row r="2643" spans="1:25" ht="15" customHeight="1" x14ac:dyDescent="0.35">
      <c r="A2643">
        <v>7</v>
      </c>
      <c r="B2643" s="50">
        <v>46273.739583333343</v>
      </c>
      <c r="C2643">
        <v>11707391</v>
      </c>
      <c r="D2643">
        <v>100006740501</v>
      </c>
      <c r="E2643" t="s">
        <v>1726</v>
      </c>
      <c r="F2643">
        <v>100</v>
      </c>
      <c r="G2643" t="s">
        <v>1745</v>
      </c>
      <c r="H2643" t="s">
        <v>1760</v>
      </c>
      <c r="I2643">
        <v>5985901</v>
      </c>
      <c r="J2643">
        <v>3</v>
      </c>
      <c r="K2643" t="s">
        <v>1785</v>
      </c>
      <c r="L2643" t="s">
        <v>1786</v>
      </c>
      <c r="N2643">
        <v>0</v>
      </c>
      <c r="O2643">
        <v>1</v>
      </c>
      <c r="P2643">
        <v>1</v>
      </c>
      <c r="Q2643">
        <v>1</v>
      </c>
      <c r="R2643">
        <v>0</v>
      </c>
      <c r="S2643">
        <v>0</v>
      </c>
      <c r="T2643">
        <v>0</v>
      </c>
      <c r="U2643" s="50">
        <v>46273.655081018522</v>
      </c>
      <c r="V2643" s="50">
        <v>46273.655081018522</v>
      </c>
      <c r="W2643" s="51">
        <v>46273</v>
      </c>
      <c r="X2643" t="s">
        <v>1747</v>
      </c>
      <c r="Y2643" t="s">
        <v>492</v>
      </c>
    </row>
    <row r="2644" spans="1:25" ht="15" customHeight="1" x14ac:dyDescent="0.35">
      <c r="A2644">
        <v>7</v>
      </c>
      <c r="B2644" s="50">
        <v>46273.739583333343</v>
      </c>
      <c r="C2644">
        <v>11707392</v>
      </c>
      <c r="D2644">
        <v>100006740501</v>
      </c>
      <c r="E2644" t="s">
        <v>1726</v>
      </c>
      <c r="F2644">
        <v>100</v>
      </c>
      <c r="G2644" t="s">
        <v>1745</v>
      </c>
      <c r="H2644" t="s">
        <v>1760</v>
      </c>
      <c r="I2644">
        <v>5985901</v>
      </c>
      <c r="J2644">
        <v>3</v>
      </c>
      <c r="K2644" t="s">
        <v>1919</v>
      </c>
      <c r="L2644" t="s">
        <v>1920</v>
      </c>
      <c r="N2644">
        <v>0</v>
      </c>
      <c r="O2644">
        <v>1</v>
      </c>
      <c r="P2644">
        <v>1</v>
      </c>
      <c r="Q2644">
        <v>1</v>
      </c>
      <c r="R2644">
        <v>0</v>
      </c>
      <c r="S2644">
        <v>0</v>
      </c>
      <c r="T2644">
        <v>0</v>
      </c>
      <c r="U2644" s="50">
        <v>46273.655081018522</v>
      </c>
      <c r="V2644" s="50">
        <v>46273.655081018522</v>
      </c>
      <c r="W2644" s="51">
        <v>46273</v>
      </c>
      <c r="X2644" t="s">
        <v>1747</v>
      </c>
      <c r="Y2644" t="s">
        <v>492</v>
      </c>
    </row>
    <row r="2645" spans="1:25" ht="15" customHeight="1" x14ac:dyDescent="0.35">
      <c r="A2645">
        <v>7</v>
      </c>
      <c r="B2645" s="50">
        <v>46273.739583333343</v>
      </c>
      <c r="C2645">
        <v>11707393</v>
      </c>
      <c r="D2645">
        <v>100006740501</v>
      </c>
      <c r="E2645" t="s">
        <v>1726</v>
      </c>
      <c r="F2645">
        <v>100</v>
      </c>
      <c r="G2645" t="s">
        <v>1745</v>
      </c>
      <c r="H2645" t="s">
        <v>1760</v>
      </c>
      <c r="I2645">
        <v>5985901</v>
      </c>
      <c r="J2645">
        <v>3</v>
      </c>
      <c r="K2645" t="s">
        <v>1871</v>
      </c>
      <c r="L2645" t="s">
        <v>1872</v>
      </c>
      <c r="N2645">
        <v>0</v>
      </c>
      <c r="O2645">
        <v>1</v>
      </c>
      <c r="P2645">
        <v>1</v>
      </c>
      <c r="Q2645">
        <v>1</v>
      </c>
      <c r="R2645">
        <v>0</v>
      </c>
      <c r="S2645">
        <v>0</v>
      </c>
      <c r="T2645">
        <v>0</v>
      </c>
      <c r="U2645" s="50">
        <v>46273.655081018522</v>
      </c>
      <c r="V2645" s="50">
        <v>46273.655081018522</v>
      </c>
      <c r="W2645" s="51">
        <v>46273</v>
      </c>
      <c r="X2645" t="s">
        <v>1747</v>
      </c>
      <c r="Y2645" t="s">
        <v>492</v>
      </c>
    </row>
    <row r="2646" spans="1:25" ht="15" customHeight="1" x14ac:dyDescent="0.35">
      <c r="A2646">
        <v>7</v>
      </c>
      <c r="B2646" s="50">
        <v>46273.739583333343</v>
      </c>
      <c r="C2646">
        <v>11707394</v>
      </c>
      <c r="D2646">
        <v>100006740502</v>
      </c>
      <c r="E2646" t="s">
        <v>1726</v>
      </c>
      <c r="F2646">
        <v>100</v>
      </c>
      <c r="G2646" t="s">
        <v>1745</v>
      </c>
      <c r="H2646" t="s">
        <v>1760</v>
      </c>
      <c r="I2646">
        <v>6000601</v>
      </c>
      <c r="J2646">
        <v>4</v>
      </c>
      <c r="K2646" t="s">
        <v>1921</v>
      </c>
      <c r="L2646" t="s">
        <v>1922</v>
      </c>
      <c r="N2646">
        <v>0</v>
      </c>
      <c r="O2646">
        <v>1</v>
      </c>
      <c r="P2646">
        <v>1</v>
      </c>
      <c r="Q2646">
        <v>1</v>
      </c>
      <c r="R2646">
        <v>0</v>
      </c>
      <c r="S2646">
        <v>0</v>
      </c>
      <c r="T2646">
        <v>0</v>
      </c>
      <c r="U2646" s="50">
        <v>46273.655081018522</v>
      </c>
      <c r="V2646" s="50">
        <v>46273.655081018522</v>
      </c>
      <c r="W2646" s="51">
        <v>46273</v>
      </c>
      <c r="X2646" t="s">
        <v>1747</v>
      </c>
      <c r="Y2646" t="s">
        <v>492</v>
      </c>
    </row>
    <row r="2647" spans="1:25" ht="15" customHeight="1" x14ac:dyDescent="0.35">
      <c r="A2647">
        <v>7</v>
      </c>
      <c r="B2647" s="50">
        <v>46273.739583333343</v>
      </c>
      <c r="C2647">
        <v>11707395</v>
      </c>
      <c r="D2647">
        <v>100006740502</v>
      </c>
      <c r="E2647" t="s">
        <v>1726</v>
      </c>
      <c r="F2647">
        <v>100</v>
      </c>
      <c r="G2647" t="s">
        <v>1745</v>
      </c>
      <c r="H2647" t="s">
        <v>1760</v>
      </c>
      <c r="I2647">
        <v>6000601</v>
      </c>
      <c r="J2647">
        <v>4</v>
      </c>
      <c r="K2647" t="s">
        <v>1839</v>
      </c>
      <c r="L2647" t="s">
        <v>1840</v>
      </c>
      <c r="N2647">
        <v>0</v>
      </c>
      <c r="O2647">
        <v>1</v>
      </c>
      <c r="P2647">
        <v>1</v>
      </c>
      <c r="Q2647">
        <v>1</v>
      </c>
      <c r="R2647">
        <v>0</v>
      </c>
      <c r="S2647">
        <v>0</v>
      </c>
      <c r="T2647">
        <v>0</v>
      </c>
      <c r="U2647" s="50">
        <v>46273.655081018522</v>
      </c>
      <c r="V2647" s="50">
        <v>46273.655081018522</v>
      </c>
      <c r="W2647" s="51">
        <v>46273</v>
      </c>
      <c r="X2647" t="s">
        <v>1747</v>
      </c>
      <c r="Y2647" t="s">
        <v>492</v>
      </c>
    </row>
    <row r="2648" spans="1:25" ht="15" customHeight="1" x14ac:dyDescent="0.35">
      <c r="A2648">
        <v>7</v>
      </c>
      <c r="B2648" s="50">
        <v>46273.739583333343</v>
      </c>
      <c r="C2648">
        <v>11707396</v>
      </c>
      <c r="D2648">
        <v>100006740503</v>
      </c>
      <c r="E2648" t="s">
        <v>1726</v>
      </c>
      <c r="F2648">
        <v>100</v>
      </c>
      <c r="G2648" t="s">
        <v>1745</v>
      </c>
      <c r="H2648" t="s">
        <v>1760</v>
      </c>
      <c r="I2648">
        <v>6001001</v>
      </c>
      <c r="J2648">
        <v>3</v>
      </c>
      <c r="K2648" t="s">
        <v>1805</v>
      </c>
      <c r="L2648" t="s">
        <v>1806</v>
      </c>
      <c r="N2648">
        <v>0</v>
      </c>
      <c r="O2648">
        <v>1</v>
      </c>
      <c r="P2648">
        <v>1</v>
      </c>
      <c r="Q2648">
        <v>1</v>
      </c>
      <c r="R2648">
        <v>0</v>
      </c>
      <c r="S2648">
        <v>0</v>
      </c>
      <c r="T2648">
        <v>0</v>
      </c>
      <c r="U2648" s="50">
        <v>46273.655081018522</v>
      </c>
      <c r="V2648" s="50">
        <v>46273.655081018522</v>
      </c>
      <c r="W2648" s="51">
        <v>46273</v>
      </c>
      <c r="X2648" t="s">
        <v>1747</v>
      </c>
      <c r="Y2648" t="s">
        <v>492</v>
      </c>
    </row>
    <row r="2649" spans="1:25" ht="15" customHeight="1" x14ac:dyDescent="0.35">
      <c r="A2649">
        <v>7</v>
      </c>
      <c r="B2649" s="50">
        <v>46273.739583333343</v>
      </c>
      <c r="C2649">
        <v>11707397</v>
      </c>
      <c r="D2649">
        <v>100006740503</v>
      </c>
      <c r="E2649" t="s">
        <v>1726</v>
      </c>
      <c r="F2649">
        <v>100</v>
      </c>
      <c r="G2649" t="s">
        <v>1745</v>
      </c>
      <c r="H2649" t="s">
        <v>1760</v>
      </c>
      <c r="I2649">
        <v>6001001</v>
      </c>
      <c r="J2649">
        <v>3</v>
      </c>
      <c r="K2649" t="s">
        <v>1923</v>
      </c>
      <c r="L2649" t="s">
        <v>1924</v>
      </c>
      <c r="N2649">
        <v>0</v>
      </c>
      <c r="O2649">
        <v>2</v>
      </c>
      <c r="P2649">
        <v>2</v>
      </c>
      <c r="Q2649">
        <v>2</v>
      </c>
      <c r="R2649">
        <v>0</v>
      </c>
      <c r="S2649">
        <v>0</v>
      </c>
      <c r="T2649">
        <v>0</v>
      </c>
      <c r="U2649" s="50">
        <v>46273.655081018522</v>
      </c>
      <c r="V2649" s="50">
        <v>46273.655081018522</v>
      </c>
      <c r="W2649" s="51">
        <v>46273</v>
      </c>
      <c r="X2649" t="s">
        <v>1747</v>
      </c>
      <c r="Y2649" t="s">
        <v>492</v>
      </c>
    </row>
    <row r="2650" spans="1:25" ht="15" customHeight="1" x14ac:dyDescent="0.35">
      <c r="A2650">
        <v>7</v>
      </c>
      <c r="B2650" s="50">
        <v>46273.739583333343</v>
      </c>
      <c r="C2650">
        <v>11707398</v>
      </c>
      <c r="D2650">
        <v>100006740503</v>
      </c>
      <c r="E2650" t="s">
        <v>1726</v>
      </c>
      <c r="F2650">
        <v>100</v>
      </c>
      <c r="G2650" t="s">
        <v>1745</v>
      </c>
      <c r="H2650" t="s">
        <v>1760</v>
      </c>
      <c r="I2650">
        <v>6001001</v>
      </c>
      <c r="J2650">
        <v>3</v>
      </c>
      <c r="K2650" t="s">
        <v>1785</v>
      </c>
      <c r="L2650" t="s">
        <v>1786</v>
      </c>
      <c r="N2650">
        <v>0</v>
      </c>
      <c r="O2650">
        <v>2</v>
      </c>
      <c r="P2650">
        <v>2</v>
      </c>
      <c r="Q2650">
        <v>2</v>
      </c>
      <c r="R2650">
        <v>0</v>
      </c>
      <c r="S2650">
        <v>0</v>
      </c>
      <c r="T2650">
        <v>0</v>
      </c>
      <c r="U2650" s="50">
        <v>46273.655081018522</v>
      </c>
      <c r="V2650" s="50">
        <v>46273.655081018522</v>
      </c>
      <c r="W2650" s="51">
        <v>46273</v>
      </c>
      <c r="X2650" t="s">
        <v>1747</v>
      </c>
      <c r="Y2650" t="s">
        <v>492</v>
      </c>
    </row>
    <row r="2651" spans="1:25" ht="15" customHeight="1" x14ac:dyDescent="0.35">
      <c r="A2651">
        <v>7</v>
      </c>
      <c r="B2651" s="50">
        <v>46273.739583333343</v>
      </c>
      <c r="C2651">
        <v>11707399</v>
      </c>
      <c r="D2651">
        <v>100006740503</v>
      </c>
      <c r="E2651" t="s">
        <v>1726</v>
      </c>
      <c r="F2651">
        <v>100</v>
      </c>
      <c r="G2651" t="s">
        <v>1745</v>
      </c>
      <c r="H2651" t="s">
        <v>1760</v>
      </c>
      <c r="I2651">
        <v>6001001</v>
      </c>
      <c r="J2651">
        <v>3</v>
      </c>
      <c r="K2651" t="s">
        <v>1871</v>
      </c>
      <c r="L2651" t="s">
        <v>1872</v>
      </c>
      <c r="N2651">
        <v>0</v>
      </c>
      <c r="O2651">
        <v>1</v>
      </c>
      <c r="P2651">
        <v>1</v>
      </c>
      <c r="Q2651">
        <v>1</v>
      </c>
      <c r="R2651">
        <v>0</v>
      </c>
      <c r="S2651">
        <v>0</v>
      </c>
      <c r="T2651">
        <v>0</v>
      </c>
      <c r="U2651" s="50">
        <v>46273.655081018522</v>
      </c>
      <c r="V2651" s="50">
        <v>46273.655081018522</v>
      </c>
      <c r="W2651" s="51">
        <v>46273</v>
      </c>
      <c r="X2651" t="s">
        <v>1747</v>
      </c>
      <c r="Y2651" t="s">
        <v>492</v>
      </c>
    </row>
    <row r="2652" spans="1:25" ht="15" customHeight="1" x14ac:dyDescent="0.35">
      <c r="A2652">
        <v>7</v>
      </c>
      <c r="B2652" s="50">
        <v>46273.739583333343</v>
      </c>
      <c r="C2652">
        <v>11707400</v>
      </c>
      <c r="D2652">
        <v>100006740503</v>
      </c>
      <c r="E2652" t="s">
        <v>1726</v>
      </c>
      <c r="F2652">
        <v>100</v>
      </c>
      <c r="G2652" t="s">
        <v>1745</v>
      </c>
      <c r="H2652" t="s">
        <v>1760</v>
      </c>
      <c r="I2652">
        <v>6001001</v>
      </c>
      <c r="J2652">
        <v>3</v>
      </c>
      <c r="K2652" t="s">
        <v>1845</v>
      </c>
      <c r="L2652" t="s">
        <v>1846</v>
      </c>
      <c r="N2652">
        <v>0</v>
      </c>
      <c r="O2652">
        <v>1</v>
      </c>
      <c r="P2652">
        <v>1</v>
      </c>
      <c r="Q2652">
        <v>1</v>
      </c>
      <c r="R2652">
        <v>0</v>
      </c>
      <c r="S2652">
        <v>0</v>
      </c>
      <c r="T2652">
        <v>0</v>
      </c>
      <c r="U2652" s="50">
        <v>46273.655081018522</v>
      </c>
      <c r="V2652" s="50">
        <v>46273.655081018522</v>
      </c>
      <c r="W2652" s="51">
        <v>46273</v>
      </c>
      <c r="X2652" t="s">
        <v>1747</v>
      </c>
      <c r="Y2652" t="s">
        <v>492</v>
      </c>
    </row>
    <row r="2653" spans="1:25" ht="15" customHeight="1" x14ac:dyDescent="0.35">
      <c r="A2653">
        <v>7</v>
      </c>
      <c r="B2653" s="50">
        <v>46273.739583333343</v>
      </c>
      <c r="C2653">
        <v>11707401</v>
      </c>
      <c r="D2653">
        <v>100006740504</v>
      </c>
      <c r="E2653" t="s">
        <v>1726</v>
      </c>
      <c r="F2653">
        <v>100</v>
      </c>
      <c r="G2653" t="s">
        <v>1745</v>
      </c>
      <c r="H2653" t="s">
        <v>1760</v>
      </c>
      <c r="I2653">
        <v>6010301</v>
      </c>
      <c r="J2653">
        <v>4</v>
      </c>
      <c r="K2653" t="s">
        <v>1925</v>
      </c>
      <c r="L2653" t="s">
        <v>1926</v>
      </c>
      <c r="N2653">
        <v>0</v>
      </c>
      <c r="O2653">
        <v>1</v>
      </c>
      <c r="P2653">
        <v>1</v>
      </c>
      <c r="Q2653">
        <v>1</v>
      </c>
      <c r="R2653">
        <v>0</v>
      </c>
      <c r="S2653">
        <v>0</v>
      </c>
      <c r="T2653">
        <v>0</v>
      </c>
      <c r="U2653" s="50">
        <v>46273.655081018522</v>
      </c>
      <c r="V2653" s="50">
        <v>46273.655081018522</v>
      </c>
      <c r="W2653" s="51">
        <v>46273</v>
      </c>
      <c r="X2653" t="s">
        <v>1747</v>
      </c>
      <c r="Y2653" t="s">
        <v>492</v>
      </c>
    </row>
    <row r="2654" spans="1:25" ht="15" customHeight="1" x14ac:dyDescent="0.35">
      <c r="A2654">
        <v>7</v>
      </c>
      <c r="B2654" s="50">
        <v>46273.739583333343</v>
      </c>
      <c r="C2654">
        <v>11707402</v>
      </c>
      <c r="D2654">
        <v>100006740504</v>
      </c>
      <c r="E2654" t="s">
        <v>1726</v>
      </c>
      <c r="F2654">
        <v>100</v>
      </c>
      <c r="G2654" t="s">
        <v>1745</v>
      </c>
      <c r="H2654" t="s">
        <v>1760</v>
      </c>
      <c r="I2654">
        <v>6010301</v>
      </c>
      <c r="J2654">
        <v>4</v>
      </c>
      <c r="K2654" t="s">
        <v>1927</v>
      </c>
      <c r="L2654" t="s">
        <v>1928</v>
      </c>
      <c r="N2654">
        <v>0</v>
      </c>
      <c r="O2654">
        <v>1</v>
      </c>
      <c r="P2654">
        <v>1</v>
      </c>
      <c r="Q2654">
        <v>1</v>
      </c>
      <c r="R2654">
        <v>0</v>
      </c>
      <c r="S2654">
        <v>0</v>
      </c>
      <c r="T2654">
        <v>0</v>
      </c>
      <c r="U2654" s="50">
        <v>46273.655081018522</v>
      </c>
      <c r="V2654" s="50">
        <v>46273.655081018522</v>
      </c>
      <c r="W2654" s="51">
        <v>46273</v>
      </c>
      <c r="X2654" t="s">
        <v>1747</v>
      </c>
      <c r="Y2654" t="s">
        <v>492</v>
      </c>
    </row>
    <row r="2655" spans="1:25" ht="15" customHeight="1" x14ac:dyDescent="0.35">
      <c r="A2655">
        <v>7</v>
      </c>
      <c r="B2655" s="50">
        <v>46273.739583333343</v>
      </c>
      <c r="C2655">
        <v>11707403</v>
      </c>
      <c r="D2655">
        <v>100006740504</v>
      </c>
      <c r="E2655" t="s">
        <v>1726</v>
      </c>
      <c r="F2655">
        <v>100</v>
      </c>
      <c r="G2655" t="s">
        <v>1745</v>
      </c>
      <c r="H2655" t="s">
        <v>1760</v>
      </c>
      <c r="I2655">
        <v>6010301</v>
      </c>
      <c r="J2655">
        <v>4</v>
      </c>
      <c r="K2655" t="s">
        <v>1929</v>
      </c>
      <c r="L2655" t="s">
        <v>1930</v>
      </c>
      <c r="N2655">
        <v>0</v>
      </c>
      <c r="O2655">
        <v>2</v>
      </c>
      <c r="P2655">
        <v>2</v>
      </c>
      <c r="Q2655">
        <v>2</v>
      </c>
      <c r="R2655">
        <v>0</v>
      </c>
      <c r="S2655">
        <v>0</v>
      </c>
      <c r="T2655">
        <v>0</v>
      </c>
      <c r="U2655" s="50">
        <v>46273.655081018522</v>
      </c>
      <c r="V2655" s="50">
        <v>46273.655081018522</v>
      </c>
      <c r="W2655" s="51">
        <v>46273</v>
      </c>
      <c r="X2655" t="s">
        <v>1747</v>
      </c>
      <c r="Y2655" t="s">
        <v>492</v>
      </c>
    </row>
    <row r="2656" spans="1:25" ht="15" customHeight="1" x14ac:dyDescent="0.35">
      <c r="A2656">
        <v>7</v>
      </c>
      <c r="B2656" s="50">
        <v>46273.739583333343</v>
      </c>
      <c r="C2656">
        <v>11707405</v>
      </c>
      <c r="D2656">
        <v>100006740506</v>
      </c>
      <c r="E2656" t="s">
        <v>1726</v>
      </c>
      <c r="F2656">
        <v>100</v>
      </c>
      <c r="G2656" t="s">
        <v>1745</v>
      </c>
      <c r="H2656" t="s">
        <v>1760</v>
      </c>
      <c r="I2656">
        <v>6011801</v>
      </c>
      <c r="J2656">
        <v>3</v>
      </c>
      <c r="K2656" t="s">
        <v>1933</v>
      </c>
      <c r="L2656" t="s">
        <v>1934</v>
      </c>
      <c r="N2656">
        <v>0</v>
      </c>
      <c r="O2656">
        <v>1</v>
      </c>
      <c r="P2656">
        <v>1</v>
      </c>
      <c r="Q2656">
        <v>1</v>
      </c>
      <c r="R2656">
        <v>0</v>
      </c>
      <c r="S2656">
        <v>0</v>
      </c>
      <c r="T2656">
        <v>0</v>
      </c>
      <c r="U2656" s="50">
        <v>46273.655081018522</v>
      </c>
      <c r="V2656" s="50">
        <v>46273.655081018522</v>
      </c>
      <c r="W2656" s="51">
        <v>46273</v>
      </c>
      <c r="X2656" t="s">
        <v>1747</v>
      </c>
      <c r="Y2656" t="s">
        <v>492</v>
      </c>
    </row>
    <row r="2657" spans="1:25" ht="15" customHeight="1" x14ac:dyDescent="0.35">
      <c r="A2657">
        <v>7</v>
      </c>
      <c r="B2657" s="50">
        <v>46273.739583333343</v>
      </c>
      <c r="C2657">
        <v>11707406</v>
      </c>
      <c r="D2657">
        <v>100006740506</v>
      </c>
      <c r="E2657" t="s">
        <v>1726</v>
      </c>
      <c r="F2657">
        <v>100</v>
      </c>
      <c r="G2657" t="s">
        <v>1745</v>
      </c>
      <c r="H2657" t="s">
        <v>1760</v>
      </c>
      <c r="I2657">
        <v>6011801</v>
      </c>
      <c r="J2657">
        <v>3</v>
      </c>
      <c r="K2657" t="s">
        <v>1855</v>
      </c>
      <c r="L2657" t="s">
        <v>1856</v>
      </c>
      <c r="N2657">
        <v>0</v>
      </c>
      <c r="O2657">
        <v>6</v>
      </c>
      <c r="P2657">
        <v>6</v>
      </c>
      <c r="Q2657">
        <v>6</v>
      </c>
      <c r="R2657">
        <v>0</v>
      </c>
      <c r="S2657">
        <v>0</v>
      </c>
      <c r="T2657">
        <v>0</v>
      </c>
      <c r="U2657" s="50">
        <v>46273.655081018522</v>
      </c>
      <c r="V2657" s="50">
        <v>46273.655081018522</v>
      </c>
      <c r="W2657" s="51">
        <v>46273</v>
      </c>
      <c r="X2657" t="s">
        <v>1747</v>
      </c>
      <c r="Y2657" t="s">
        <v>492</v>
      </c>
    </row>
    <row r="2658" spans="1:25" ht="15" customHeight="1" x14ac:dyDescent="0.35">
      <c r="A2658">
        <v>7</v>
      </c>
      <c r="B2658" s="50">
        <v>46273.739583333343</v>
      </c>
      <c r="C2658">
        <v>11707407</v>
      </c>
      <c r="D2658">
        <v>100006740506</v>
      </c>
      <c r="E2658" t="s">
        <v>1726</v>
      </c>
      <c r="F2658">
        <v>100</v>
      </c>
      <c r="G2658" t="s">
        <v>1745</v>
      </c>
      <c r="H2658" t="s">
        <v>1760</v>
      </c>
      <c r="I2658">
        <v>6011801</v>
      </c>
      <c r="J2658">
        <v>3</v>
      </c>
      <c r="K2658" t="s">
        <v>1857</v>
      </c>
      <c r="L2658" t="s">
        <v>1858</v>
      </c>
      <c r="N2658">
        <v>0</v>
      </c>
      <c r="O2658">
        <v>1</v>
      </c>
      <c r="P2658">
        <v>1</v>
      </c>
      <c r="Q2658">
        <v>1</v>
      </c>
      <c r="R2658">
        <v>0</v>
      </c>
      <c r="S2658">
        <v>0</v>
      </c>
      <c r="T2658">
        <v>0</v>
      </c>
      <c r="U2658" s="50">
        <v>46273.655081018522</v>
      </c>
      <c r="V2658" s="50">
        <v>46273.655081018522</v>
      </c>
      <c r="W2658" s="51">
        <v>46273</v>
      </c>
      <c r="X2658" t="s">
        <v>1747</v>
      </c>
      <c r="Y2658" t="s">
        <v>492</v>
      </c>
    </row>
    <row r="2659" spans="1:25" ht="15" customHeight="1" x14ac:dyDescent="0.35">
      <c r="A2659">
        <v>7</v>
      </c>
      <c r="B2659" s="50">
        <v>46273.739583333343</v>
      </c>
      <c r="C2659">
        <v>11707408</v>
      </c>
      <c r="D2659">
        <v>100006740506</v>
      </c>
      <c r="E2659" t="s">
        <v>1726</v>
      </c>
      <c r="F2659">
        <v>100</v>
      </c>
      <c r="G2659" t="s">
        <v>1745</v>
      </c>
      <c r="H2659" t="s">
        <v>1760</v>
      </c>
      <c r="I2659">
        <v>6011801</v>
      </c>
      <c r="J2659">
        <v>3</v>
      </c>
      <c r="K2659" t="s">
        <v>1935</v>
      </c>
      <c r="L2659" t="s">
        <v>1936</v>
      </c>
      <c r="N2659">
        <v>0</v>
      </c>
      <c r="O2659">
        <v>1</v>
      </c>
      <c r="P2659">
        <v>1</v>
      </c>
      <c r="Q2659">
        <v>1</v>
      </c>
      <c r="R2659">
        <v>0</v>
      </c>
      <c r="S2659">
        <v>0</v>
      </c>
      <c r="T2659">
        <v>0</v>
      </c>
      <c r="U2659" s="50">
        <v>46273.655081018522</v>
      </c>
      <c r="V2659" s="50">
        <v>46273.655081018522</v>
      </c>
      <c r="W2659" s="51">
        <v>46273</v>
      </c>
      <c r="X2659" t="s">
        <v>1747</v>
      </c>
      <c r="Y2659" t="s">
        <v>492</v>
      </c>
    </row>
    <row r="2660" spans="1:25" ht="15" customHeight="1" x14ac:dyDescent="0.35">
      <c r="A2660">
        <v>7</v>
      </c>
      <c r="B2660" s="50">
        <v>46273.739583333343</v>
      </c>
      <c r="C2660">
        <v>11707409</v>
      </c>
      <c r="D2660">
        <v>100006740506</v>
      </c>
      <c r="E2660" t="s">
        <v>1726</v>
      </c>
      <c r="F2660">
        <v>100</v>
      </c>
      <c r="G2660" t="s">
        <v>1745</v>
      </c>
      <c r="H2660" t="s">
        <v>1760</v>
      </c>
      <c r="I2660">
        <v>6011801</v>
      </c>
      <c r="J2660">
        <v>3</v>
      </c>
      <c r="K2660" t="s">
        <v>1859</v>
      </c>
      <c r="L2660" t="s">
        <v>1860</v>
      </c>
      <c r="N2660">
        <v>0</v>
      </c>
      <c r="O2660">
        <v>1</v>
      </c>
      <c r="P2660">
        <v>1</v>
      </c>
      <c r="Q2660">
        <v>1</v>
      </c>
      <c r="R2660">
        <v>0</v>
      </c>
      <c r="S2660">
        <v>0</v>
      </c>
      <c r="T2660">
        <v>0</v>
      </c>
      <c r="U2660" s="50">
        <v>46273.655081018522</v>
      </c>
      <c r="V2660" s="50">
        <v>46273.655081018522</v>
      </c>
      <c r="W2660" s="51">
        <v>46273</v>
      </c>
      <c r="X2660" t="s">
        <v>1747</v>
      </c>
      <c r="Y2660" t="s">
        <v>492</v>
      </c>
    </row>
    <row r="2661" spans="1:25" ht="15" customHeight="1" x14ac:dyDescent="0.35">
      <c r="A2661">
        <v>7</v>
      </c>
      <c r="B2661" s="50">
        <v>46273.739583333343</v>
      </c>
      <c r="C2661">
        <v>11707410</v>
      </c>
      <c r="D2661">
        <v>100006740506</v>
      </c>
      <c r="E2661" t="s">
        <v>1726</v>
      </c>
      <c r="F2661">
        <v>100</v>
      </c>
      <c r="G2661" t="s">
        <v>1745</v>
      </c>
      <c r="H2661" t="s">
        <v>1760</v>
      </c>
      <c r="I2661">
        <v>6011801</v>
      </c>
      <c r="J2661">
        <v>3</v>
      </c>
      <c r="K2661" t="s">
        <v>1809</v>
      </c>
      <c r="L2661" t="s">
        <v>1810</v>
      </c>
      <c r="N2661">
        <v>0</v>
      </c>
      <c r="O2661">
        <v>3</v>
      </c>
      <c r="P2661">
        <v>3</v>
      </c>
      <c r="Q2661">
        <v>3</v>
      </c>
      <c r="R2661">
        <v>0</v>
      </c>
      <c r="S2661">
        <v>0</v>
      </c>
      <c r="T2661">
        <v>0</v>
      </c>
      <c r="U2661" s="50">
        <v>46273.655081018522</v>
      </c>
      <c r="V2661" s="50">
        <v>46273.655081018522</v>
      </c>
      <c r="W2661" s="51">
        <v>46273</v>
      </c>
      <c r="X2661" t="s">
        <v>1747</v>
      </c>
      <c r="Y2661" t="s">
        <v>492</v>
      </c>
    </row>
    <row r="2662" spans="1:25" ht="15" customHeight="1" x14ac:dyDescent="0.35">
      <c r="A2662">
        <v>7</v>
      </c>
      <c r="B2662" s="50">
        <v>46273.739583333343</v>
      </c>
      <c r="C2662">
        <v>11707514</v>
      </c>
      <c r="D2662">
        <v>100006740565</v>
      </c>
      <c r="E2662" t="s">
        <v>1726</v>
      </c>
      <c r="F2662">
        <v>100</v>
      </c>
      <c r="G2662" t="s">
        <v>1745</v>
      </c>
      <c r="H2662" t="s">
        <v>1760</v>
      </c>
      <c r="I2662">
        <v>5980701</v>
      </c>
      <c r="J2662">
        <v>2</v>
      </c>
      <c r="K2662" t="s">
        <v>1989</v>
      </c>
      <c r="L2662" t="s">
        <v>1990</v>
      </c>
      <c r="N2662">
        <v>0</v>
      </c>
      <c r="O2662">
        <v>1</v>
      </c>
      <c r="P2662">
        <v>1</v>
      </c>
      <c r="Q2662">
        <v>1</v>
      </c>
      <c r="R2662">
        <v>0</v>
      </c>
      <c r="S2662">
        <v>0</v>
      </c>
      <c r="T2662">
        <v>0</v>
      </c>
      <c r="U2662" s="50">
        <v>46273.655127314807</v>
      </c>
      <c r="V2662" s="50">
        <v>46273.655127314807</v>
      </c>
      <c r="W2662" s="51">
        <v>46273</v>
      </c>
      <c r="X2662" t="s">
        <v>1747</v>
      </c>
      <c r="Y2662" t="s">
        <v>492</v>
      </c>
    </row>
    <row r="2663" spans="1:25" ht="15" customHeight="1" x14ac:dyDescent="0.35">
      <c r="A2663">
        <v>7</v>
      </c>
      <c r="B2663" s="50">
        <v>46273.739583333343</v>
      </c>
      <c r="C2663">
        <v>11707521</v>
      </c>
      <c r="D2663">
        <v>100006740575</v>
      </c>
      <c r="E2663" t="s">
        <v>1726</v>
      </c>
      <c r="F2663">
        <v>100</v>
      </c>
      <c r="G2663" t="s">
        <v>1745</v>
      </c>
      <c r="H2663" t="s">
        <v>1760</v>
      </c>
      <c r="I2663">
        <v>5981201</v>
      </c>
      <c r="J2663">
        <v>2</v>
      </c>
      <c r="K2663" t="s">
        <v>2003</v>
      </c>
      <c r="L2663" t="s">
        <v>2004</v>
      </c>
      <c r="N2663">
        <v>0</v>
      </c>
      <c r="O2663">
        <v>6</v>
      </c>
      <c r="P2663">
        <v>6</v>
      </c>
      <c r="Q2663">
        <v>6</v>
      </c>
      <c r="R2663">
        <v>0</v>
      </c>
      <c r="S2663">
        <v>0</v>
      </c>
      <c r="T2663">
        <v>0</v>
      </c>
      <c r="U2663" s="50">
        <v>46273.655127314807</v>
      </c>
      <c r="V2663" s="50">
        <v>46273.655127314807</v>
      </c>
      <c r="W2663" s="51">
        <v>46273</v>
      </c>
      <c r="X2663" t="s">
        <v>1747</v>
      </c>
      <c r="Y2663" t="s">
        <v>492</v>
      </c>
    </row>
    <row r="2664" spans="1:25" ht="15" customHeight="1" x14ac:dyDescent="0.35">
      <c r="A2664">
        <v>7</v>
      </c>
      <c r="B2664" s="50">
        <v>46273.739583333343</v>
      </c>
      <c r="C2664">
        <v>11707524</v>
      </c>
      <c r="D2664">
        <v>100006740577</v>
      </c>
      <c r="E2664" t="s">
        <v>1726</v>
      </c>
      <c r="F2664">
        <v>100</v>
      </c>
      <c r="G2664" t="s">
        <v>1745</v>
      </c>
      <c r="H2664" t="s">
        <v>1760</v>
      </c>
      <c r="I2664">
        <v>5995602</v>
      </c>
      <c r="J2664">
        <v>2</v>
      </c>
      <c r="K2664" t="s">
        <v>2009</v>
      </c>
      <c r="L2664" t="s">
        <v>2010</v>
      </c>
      <c r="M2664" t="s">
        <v>420</v>
      </c>
      <c r="N2664">
        <v>2</v>
      </c>
      <c r="O2664">
        <v>1</v>
      </c>
      <c r="P2664">
        <v>1</v>
      </c>
      <c r="Q2664">
        <v>1</v>
      </c>
      <c r="R2664">
        <v>0</v>
      </c>
      <c r="S2664">
        <v>0</v>
      </c>
      <c r="T2664">
        <v>0</v>
      </c>
      <c r="U2664" s="50">
        <v>46273.655127314807</v>
      </c>
      <c r="V2664" s="50">
        <v>46273.73951388889</v>
      </c>
      <c r="W2664" s="51">
        <v>46273</v>
      </c>
      <c r="X2664" t="s">
        <v>1747</v>
      </c>
      <c r="Y2664" t="s">
        <v>492</v>
      </c>
    </row>
    <row r="2665" spans="1:25" ht="15" customHeight="1" x14ac:dyDescent="0.35">
      <c r="A2665">
        <v>7</v>
      </c>
      <c r="B2665" s="50">
        <v>46273.739583333343</v>
      </c>
      <c r="C2665">
        <v>11707525</v>
      </c>
      <c r="D2665">
        <v>100006740577</v>
      </c>
      <c r="E2665" t="s">
        <v>1726</v>
      </c>
      <c r="F2665">
        <v>100</v>
      </c>
      <c r="G2665" t="s">
        <v>1745</v>
      </c>
      <c r="H2665" t="s">
        <v>1760</v>
      </c>
      <c r="I2665">
        <v>5995602</v>
      </c>
      <c r="J2665">
        <v>2</v>
      </c>
      <c r="K2665" t="s">
        <v>2011</v>
      </c>
      <c r="L2665" t="s">
        <v>2012</v>
      </c>
      <c r="M2665" t="s">
        <v>421</v>
      </c>
      <c r="N2665">
        <v>2</v>
      </c>
      <c r="O2665">
        <v>5</v>
      </c>
      <c r="P2665">
        <v>5</v>
      </c>
      <c r="Q2665">
        <v>5</v>
      </c>
      <c r="R2665">
        <v>0</v>
      </c>
      <c r="S2665">
        <v>0</v>
      </c>
      <c r="T2665">
        <v>0</v>
      </c>
      <c r="U2665" s="50">
        <v>46273.655127314807</v>
      </c>
      <c r="V2665" s="50">
        <v>46273.73951388889</v>
      </c>
      <c r="W2665" s="51">
        <v>46273</v>
      </c>
      <c r="X2665" t="s">
        <v>1747</v>
      </c>
      <c r="Y2665" t="s">
        <v>492</v>
      </c>
    </row>
    <row r="2666" spans="1:25" ht="15" customHeight="1" x14ac:dyDescent="0.35">
      <c r="A2666">
        <v>7</v>
      </c>
      <c r="B2666" s="50">
        <v>46273.739583333343</v>
      </c>
      <c r="C2666">
        <v>11707526</v>
      </c>
      <c r="D2666">
        <v>100006740578</v>
      </c>
      <c r="E2666" t="s">
        <v>1726</v>
      </c>
      <c r="F2666">
        <v>100</v>
      </c>
      <c r="G2666" t="s">
        <v>1745</v>
      </c>
      <c r="H2666" t="s">
        <v>1760</v>
      </c>
      <c r="I2666">
        <v>6004801</v>
      </c>
      <c r="J2666">
        <v>2</v>
      </c>
      <c r="K2666" t="s">
        <v>1983</v>
      </c>
      <c r="L2666" t="s">
        <v>1984</v>
      </c>
      <c r="N2666">
        <v>0</v>
      </c>
      <c r="O2666">
        <v>4</v>
      </c>
      <c r="P2666">
        <v>4</v>
      </c>
      <c r="Q2666">
        <v>4</v>
      </c>
      <c r="R2666">
        <v>0</v>
      </c>
      <c r="S2666">
        <v>0</v>
      </c>
      <c r="T2666">
        <v>0</v>
      </c>
      <c r="U2666" s="50">
        <v>46273.655127314807</v>
      </c>
      <c r="V2666" s="50">
        <v>46273.655127314807</v>
      </c>
      <c r="W2666" s="51">
        <v>46273</v>
      </c>
      <c r="X2666" t="s">
        <v>1747</v>
      </c>
      <c r="Y2666" t="s">
        <v>492</v>
      </c>
    </row>
    <row r="2667" spans="1:25" ht="15" customHeight="1" x14ac:dyDescent="0.35">
      <c r="A2667">
        <v>7</v>
      </c>
      <c r="B2667" s="50">
        <v>46273.739583333343</v>
      </c>
      <c r="C2667">
        <v>11707527</v>
      </c>
      <c r="D2667">
        <v>100006740578</v>
      </c>
      <c r="E2667" t="s">
        <v>1726</v>
      </c>
      <c r="F2667">
        <v>100</v>
      </c>
      <c r="G2667" t="s">
        <v>1745</v>
      </c>
      <c r="H2667" t="s">
        <v>1760</v>
      </c>
      <c r="I2667">
        <v>6004801</v>
      </c>
      <c r="J2667">
        <v>2</v>
      </c>
      <c r="K2667" t="s">
        <v>2013</v>
      </c>
      <c r="L2667" t="s">
        <v>2014</v>
      </c>
      <c r="N2667">
        <v>0</v>
      </c>
      <c r="O2667">
        <v>10</v>
      </c>
      <c r="P2667">
        <v>10</v>
      </c>
      <c r="Q2667">
        <v>10</v>
      </c>
      <c r="R2667">
        <v>0</v>
      </c>
      <c r="S2667">
        <v>0</v>
      </c>
      <c r="T2667">
        <v>0</v>
      </c>
      <c r="U2667" s="50">
        <v>46273.655127314807</v>
      </c>
      <c r="V2667" s="50">
        <v>46273.655127314807</v>
      </c>
      <c r="W2667" s="51">
        <v>46273</v>
      </c>
      <c r="X2667" t="s">
        <v>1747</v>
      </c>
      <c r="Y2667" t="s">
        <v>492</v>
      </c>
    </row>
    <row r="2668" spans="1:25" ht="15" customHeight="1" x14ac:dyDescent="0.35">
      <c r="A2668">
        <v>7</v>
      </c>
      <c r="B2668" s="50">
        <v>46273.739583333343</v>
      </c>
      <c r="C2668">
        <v>11707530</v>
      </c>
      <c r="D2668">
        <v>100006740580</v>
      </c>
      <c r="E2668" t="s">
        <v>1726</v>
      </c>
      <c r="F2668">
        <v>100</v>
      </c>
      <c r="G2668" t="s">
        <v>1745</v>
      </c>
      <c r="H2668" t="s">
        <v>1760</v>
      </c>
      <c r="I2668">
        <v>6004804</v>
      </c>
      <c r="J2668">
        <v>2</v>
      </c>
      <c r="K2668" t="s">
        <v>2019</v>
      </c>
      <c r="L2668" t="s">
        <v>2020</v>
      </c>
      <c r="N2668">
        <v>0</v>
      </c>
      <c r="O2668">
        <v>3</v>
      </c>
      <c r="P2668">
        <v>3</v>
      </c>
      <c r="Q2668">
        <v>3</v>
      </c>
      <c r="R2668">
        <v>0</v>
      </c>
      <c r="S2668">
        <v>0</v>
      </c>
      <c r="T2668">
        <v>0</v>
      </c>
      <c r="U2668" s="50">
        <v>46273.655127314807</v>
      </c>
      <c r="V2668" s="50">
        <v>46273.655127314807</v>
      </c>
      <c r="W2668" s="51">
        <v>46273</v>
      </c>
      <c r="X2668" t="s">
        <v>1747</v>
      </c>
      <c r="Y2668" t="s">
        <v>492</v>
      </c>
    </row>
    <row r="2669" spans="1:25" ht="15" customHeight="1" x14ac:dyDescent="0.35">
      <c r="A2669">
        <v>7</v>
      </c>
      <c r="B2669" s="50">
        <v>46273.739583333343</v>
      </c>
      <c r="C2669">
        <v>11707531</v>
      </c>
      <c r="D2669">
        <v>100006740580</v>
      </c>
      <c r="E2669" t="s">
        <v>1726</v>
      </c>
      <c r="F2669">
        <v>100</v>
      </c>
      <c r="G2669" t="s">
        <v>1745</v>
      </c>
      <c r="H2669" t="s">
        <v>1760</v>
      </c>
      <c r="I2669">
        <v>6004804</v>
      </c>
      <c r="J2669">
        <v>2</v>
      </c>
      <c r="K2669" t="s">
        <v>2003</v>
      </c>
      <c r="L2669" t="s">
        <v>2004</v>
      </c>
      <c r="N2669">
        <v>0</v>
      </c>
      <c r="O2669">
        <v>18</v>
      </c>
      <c r="P2669">
        <v>18</v>
      </c>
      <c r="Q2669">
        <v>18</v>
      </c>
      <c r="R2669">
        <v>0</v>
      </c>
      <c r="S2669">
        <v>0</v>
      </c>
      <c r="T2669">
        <v>0</v>
      </c>
      <c r="U2669" s="50">
        <v>46273.655127314807</v>
      </c>
      <c r="V2669" s="50">
        <v>46273.655127314807</v>
      </c>
      <c r="W2669" s="51">
        <v>46273</v>
      </c>
      <c r="X2669" t="s">
        <v>1747</v>
      </c>
      <c r="Y2669" t="s">
        <v>492</v>
      </c>
    </row>
    <row r="2670" spans="1:25" ht="15" customHeight="1" x14ac:dyDescent="0.35">
      <c r="A2670">
        <v>7</v>
      </c>
      <c r="B2670" s="50">
        <v>46273.739583333343</v>
      </c>
      <c r="C2670">
        <v>11707532</v>
      </c>
      <c r="D2670">
        <v>100006740580</v>
      </c>
      <c r="E2670" t="s">
        <v>1726</v>
      </c>
      <c r="F2670">
        <v>100</v>
      </c>
      <c r="G2670" t="s">
        <v>1745</v>
      </c>
      <c r="H2670" t="s">
        <v>1760</v>
      </c>
      <c r="I2670">
        <v>6004804</v>
      </c>
      <c r="J2670">
        <v>2</v>
      </c>
      <c r="K2670" t="s">
        <v>2021</v>
      </c>
      <c r="L2670" t="s">
        <v>2022</v>
      </c>
      <c r="N2670">
        <v>0</v>
      </c>
      <c r="O2670">
        <v>11</v>
      </c>
      <c r="P2670">
        <v>11</v>
      </c>
      <c r="Q2670">
        <v>11</v>
      </c>
      <c r="R2670">
        <v>0</v>
      </c>
      <c r="S2670">
        <v>0</v>
      </c>
      <c r="T2670">
        <v>0</v>
      </c>
      <c r="U2670" s="50">
        <v>46273.655127314807</v>
      </c>
      <c r="V2670" s="50">
        <v>46273.655127314807</v>
      </c>
      <c r="W2670" s="51">
        <v>46273</v>
      </c>
      <c r="X2670" t="s">
        <v>1747</v>
      </c>
      <c r="Y2670" t="s">
        <v>492</v>
      </c>
    </row>
    <row r="2671" spans="1:25" ht="15" customHeight="1" x14ac:dyDescent="0.35">
      <c r="A2671">
        <v>7</v>
      </c>
      <c r="B2671" s="50">
        <v>46273.739583333343</v>
      </c>
      <c r="C2671">
        <v>11707556</v>
      </c>
      <c r="D2671">
        <v>100006740590</v>
      </c>
      <c r="E2671" t="s">
        <v>1726</v>
      </c>
      <c r="F2671">
        <v>100</v>
      </c>
      <c r="G2671" t="s">
        <v>1745</v>
      </c>
      <c r="H2671" t="s">
        <v>1760</v>
      </c>
      <c r="I2671">
        <v>5964203</v>
      </c>
      <c r="J2671">
        <v>1</v>
      </c>
      <c r="K2671" t="s">
        <v>2067</v>
      </c>
      <c r="L2671" t="s">
        <v>2068</v>
      </c>
      <c r="M2671" t="s">
        <v>415</v>
      </c>
      <c r="N2671">
        <v>2</v>
      </c>
      <c r="O2671">
        <v>1</v>
      </c>
      <c r="P2671">
        <v>1</v>
      </c>
      <c r="Q2671">
        <v>1</v>
      </c>
      <c r="R2671">
        <v>0</v>
      </c>
      <c r="S2671">
        <v>0</v>
      </c>
      <c r="T2671">
        <v>0</v>
      </c>
      <c r="U2671" s="50">
        <v>46273.655138888891</v>
      </c>
      <c r="V2671" s="50">
        <v>46273.726157407407</v>
      </c>
      <c r="W2671" s="51">
        <v>46273</v>
      </c>
      <c r="X2671" t="s">
        <v>1747</v>
      </c>
      <c r="Y2671" t="s">
        <v>492</v>
      </c>
    </row>
    <row r="2672" spans="1:25" ht="15" customHeight="1" x14ac:dyDescent="0.35">
      <c r="A2672">
        <v>7</v>
      </c>
      <c r="B2672" s="50">
        <v>46273.739583333343</v>
      </c>
      <c r="C2672">
        <v>11707557</v>
      </c>
      <c r="D2672">
        <v>100006740590</v>
      </c>
      <c r="E2672" t="s">
        <v>1726</v>
      </c>
      <c r="F2672">
        <v>100</v>
      </c>
      <c r="G2672" t="s">
        <v>1745</v>
      </c>
      <c r="H2672" t="s">
        <v>1760</v>
      </c>
      <c r="I2672">
        <v>5964203</v>
      </c>
      <c r="J2672">
        <v>1</v>
      </c>
      <c r="K2672" t="s">
        <v>2069</v>
      </c>
      <c r="L2672" t="s">
        <v>2070</v>
      </c>
      <c r="M2672" t="s">
        <v>415</v>
      </c>
      <c r="N2672">
        <v>2</v>
      </c>
      <c r="O2672">
        <v>1</v>
      </c>
      <c r="P2672">
        <v>1</v>
      </c>
      <c r="Q2672">
        <v>1</v>
      </c>
      <c r="R2672">
        <v>0</v>
      </c>
      <c r="S2672">
        <v>0</v>
      </c>
      <c r="T2672">
        <v>0</v>
      </c>
      <c r="U2672" s="50">
        <v>46273.655138888891</v>
      </c>
      <c r="V2672" s="50">
        <v>46273.726157407407</v>
      </c>
      <c r="W2672" s="51">
        <v>46273</v>
      </c>
      <c r="X2672" t="s">
        <v>1747</v>
      </c>
      <c r="Y2672" t="s">
        <v>492</v>
      </c>
    </row>
    <row r="2673" spans="1:25" ht="15" customHeight="1" x14ac:dyDescent="0.35">
      <c r="A2673">
        <v>7</v>
      </c>
      <c r="B2673" s="50">
        <v>46273.739583333343</v>
      </c>
      <c r="C2673">
        <v>11707560</v>
      </c>
      <c r="D2673">
        <v>100006740593</v>
      </c>
      <c r="E2673" t="s">
        <v>1726</v>
      </c>
      <c r="F2673">
        <v>100</v>
      </c>
      <c r="G2673" t="s">
        <v>1745</v>
      </c>
      <c r="H2673" t="s">
        <v>1760</v>
      </c>
      <c r="I2673">
        <v>5983601</v>
      </c>
      <c r="J2673">
        <v>1</v>
      </c>
      <c r="K2673" t="s">
        <v>2075</v>
      </c>
      <c r="L2673" t="s">
        <v>2076</v>
      </c>
      <c r="N2673">
        <v>0</v>
      </c>
      <c r="O2673">
        <v>3</v>
      </c>
      <c r="P2673">
        <v>3</v>
      </c>
      <c r="Q2673">
        <v>3</v>
      </c>
      <c r="R2673">
        <v>0</v>
      </c>
      <c r="S2673">
        <v>0</v>
      </c>
      <c r="T2673">
        <v>0</v>
      </c>
      <c r="U2673" s="50">
        <v>46273.655138888891</v>
      </c>
      <c r="V2673" s="50">
        <v>46273.655138888891</v>
      </c>
      <c r="W2673" s="51">
        <v>46273</v>
      </c>
      <c r="X2673" t="s">
        <v>1747</v>
      </c>
      <c r="Y2673" t="s">
        <v>492</v>
      </c>
    </row>
    <row r="2674" spans="1:25" ht="15" customHeight="1" x14ac:dyDescent="0.35">
      <c r="A2674">
        <v>7</v>
      </c>
      <c r="B2674" s="50">
        <v>46273.739583333343</v>
      </c>
      <c r="C2674">
        <v>11707566</v>
      </c>
      <c r="D2674">
        <v>100006740594</v>
      </c>
      <c r="E2674" t="s">
        <v>1726</v>
      </c>
      <c r="F2674">
        <v>100</v>
      </c>
      <c r="G2674" t="s">
        <v>1745</v>
      </c>
      <c r="H2674" t="s">
        <v>1760</v>
      </c>
      <c r="I2674">
        <v>6000602</v>
      </c>
      <c r="J2674">
        <v>1</v>
      </c>
      <c r="K2674" t="s">
        <v>2087</v>
      </c>
      <c r="L2674" t="s">
        <v>2088</v>
      </c>
      <c r="M2674" t="s">
        <v>415</v>
      </c>
      <c r="N2674">
        <v>2</v>
      </c>
      <c r="O2674">
        <v>3</v>
      </c>
      <c r="P2674">
        <v>3</v>
      </c>
      <c r="Q2674">
        <v>3</v>
      </c>
      <c r="R2674">
        <v>0</v>
      </c>
      <c r="S2674">
        <v>0</v>
      </c>
      <c r="T2674">
        <v>0</v>
      </c>
      <c r="U2674" s="50">
        <v>46273.655138888891</v>
      </c>
      <c r="V2674" s="50">
        <v>46273.725740740738</v>
      </c>
      <c r="W2674" s="51">
        <v>46273</v>
      </c>
      <c r="X2674" t="s">
        <v>1747</v>
      </c>
      <c r="Y2674" t="s">
        <v>492</v>
      </c>
    </row>
    <row r="2675" spans="1:25" ht="15" customHeight="1" x14ac:dyDescent="0.35">
      <c r="A2675">
        <v>7</v>
      </c>
      <c r="B2675" s="50">
        <v>46273.739583333343</v>
      </c>
      <c r="C2675">
        <v>11707573</v>
      </c>
      <c r="D2675">
        <v>100006740596</v>
      </c>
      <c r="E2675" t="s">
        <v>1726</v>
      </c>
      <c r="F2675">
        <v>100</v>
      </c>
      <c r="G2675" t="s">
        <v>1745</v>
      </c>
      <c r="H2675" t="s">
        <v>1760</v>
      </c>
      <c r="I2675">
        <v>6010303</v>
      </c>
      <c r="J2675">
        <v>1</v>
      </c>
      <c r="K2675" t="s">
        <v>2095</v>
      </c>
      <c r="L2675" t="s">
        <v>2096</v>
      </c>
      <c r="M2675" t="s">
        <v>415</v>
      </c>
      <c r="N2675">
        <v>2</v>
      </c>
      <c r="O2675">
        <v>2</v>
      </c>
      <c r="P2675">
        <v>2</v>
      </c>
      <c r="Q2675">
        <v>2</v>
      </c>
      <c r="R2675">
        <v>0</v>
      </c>
      <c r="S2675">
        <v>0</v>
      </c>
      <c r="T2675">
        <v>0</v>
      </c>
      <c r="U2675" s="50">
        <v>46273.655138888891</v>
      </c>
      <c r="V2675" s="50">
        <v>46273.72483796296</v>
      </c>
      <c r="W2675" s="51">
        <v>46273</v>
      </c>
      <c r="X2675" t="s">
        <v>1747</v>
      </c>
      <c r="Y2675" t="s">
        <v>492</v>
      </c>
    </row>
    <row r="2676" spans="1:25" ht="15" customHeight="1" x14ac:dyDescent="0.35">
      <c r="A2676">
        <v>7</v>
      </c>
      <c r="B2676" s="50">
        <v>46273.739583333343</v>
      </c>
      <c r="C2676">
        <v>11707581</v>
      </c>
      <c r="D2676">
        <v>100006740599</v>
      </c>
      <c r="E2676" t="s">
        <v>1726</v>
      </c>
      <c r="F2676">
        <v>100</v>
      </c>
      <c r="G2676" t="s">
        <v>1745</v>
      </c>
      <c r="H2676" t="s">
        <v>1760</v>
      </c>
      <c r="I2676">
        <v>6000304</v>
      </c>
      <c r="J2676">
        <v>2</v>
      </c>
      <c r="K2676" t="s">
        <v>2107</v>
      </c>
      <c r="L2676" t="s">
        <v>2108</v>
      </c>
      <c r="N2676">
        <v>0</v>
      </c>
      <c r="O2676">
        <v>1</v>
      </c>
      <c r="P2676">
        <v>1</v>
      </c>
      <c r="Q2676">
        <v>1</v>
      </c>
      <c r="R2676">
        <v>0</v>
      </c>
      <c r="S2676">
        <v>0</v>
      </c>
      <c r="T2676">
        <v>0</v>
      </c>
      <c r="U2676" s="50">
        <v>46273.655150462961</v>
      </c>
      <c r="V2676" s="50">
        <v>46273.655150462961</v>
      </c>
      <c r="W2676" s="51">
        <v>46273</v>
      </c>
      <c r="X2676" t="s">
        <v>1747</v>
      </c>
      <c r="Y2676" t="s">
        <v>492</v>
      </c>
    </row>
    <row r="2677" spans="1:25" ht="15" customHeight="1" x14ac:dyDescent="0.35">
      <c r="A2677">
        <v>7</v>
      </c>
      <c r="B2677" s="50">
        <v>46273.739583333343</v>
      </c>
      <c r="C2677">
        <v>11707588</v>
      </c>
      <c r="D2677">
        <v>100006740608</v>
      </c>
      <c r="E2677" t="s">
        <v>1726</v>
      </c>
      <c r="F2677">
        <v>100</v>
      </c>
      <c r="G2677" t="s">
        <v>1745</v>
      </c>
      <c r="H2677" t="s">
        <v>1760</v>
      </c>
      <c r="I2677">
        <v>5986001</v>
      </c>
      <c r="J2677">
        <v>2</v>
      </c>
      <c r="K2677" t="s">
        <v>2115</v>
      </c>
      <c r="L2677" t="s">
        <v>2116</v>
      </c>
      <c r="N2677">
        <v>0</v>
      </c>
      <c r="O2677">
        <v>5</v>
      </c>
      <c r="P2677">
        <v>5</v>
      </c>
      <c r="Q2677">
        <v>5</v>
      </c>
      <c r="R2677">
        <v>0</v>
      </c>
      <c r="S2677">
        <v>0</v>
      </c>
      <c r="T2677">
        <v>0</v>
      </c>
      <c r="U2677" s="50">
        <v>46273.655162037037</v>
      </c>
      <c r="V2677" s="50">
        <v>46273.655162037037</v>
      </c>
      <c r="W2677" s="51">
        <v>46273</v>
      </c>
      <c r="X2677" t="s">
        <v>1747</v>
      </c>
      <c r="Y2677" t="s">
        <v>492</v>
      </c>
    </row>
    <row r="2678" spans="1:25" ht="15" customHeight="1" x14ac:dyDescent="0.35">
      <c r="A2678">
        <v>7</v>
      </c>
      <c r="B2678" s="50">
        <v>46273.739583333343</v>
      </c>
      <c r="C2678">
        <v>11707589</v>
      </c>
      <c r="D2678">
        <v>100006740609</v>
      </c>
      <c r="E2678" t="s">
        <v>1726</v>
      </c>
      <c r="F2678">
        <v>100</v>
      </c>
      <c r="G2678" t="s">
        <v>1745</v>
      </c>
      <c r="H2678" t="s">
        <v>1760</v>
      </c>
      <c r="I2678">
        <v>5987101</v>
      </c>
      <c r="J2678">
        <v>1</v>
      </c>
      <c r="K2678" t="s">
        <v>2037</v>
      </c>
      <c r="L2678" t="s">
        <v>2038</v>
      </c>
      <c r="N2678">
        <v>0</v>
      </c>
      <c r="O2678">
        <v>4</v>
      </c>
      <c r="P2678">
        <v>4</v>
      </c>
      <c r="Q2678">
        <v>4</v>
      </c>
      <c r="R2678">
        <v>0</v>
      </c>
      <c r="S2678">
        <v>0</v>
      </c>
      <c r="T2678">
        <v>0</v>
      </c>
      <c r="U2678" s="50">
        <v>46273.655162037037</v>
      </c>
      <c r="V2678" s="50">
        <v>46273.655162037037</v>
      </c>
      <c r="W2678" s="51">
        <v>46273</v>
      </c>
      <c r="X2678" t="s">
        <v>1747</v>
      </c>
      <c r="Y2678" t="s">
        <v>492</v>
      </c>
    </row>
    <row r="2679" spans="1:25" ht="15" customHeight="1" x14ac:dyDescent="0.35">
      <c r="A2679">
        <v>7</v>
      </c>
      <c r="B2679" s="50">
        <v>46273.739583333343</v>
      </c>
      <c r="C2679">
        <v>11707590</v>
      </c>
      <c r="D2679">
        <v>100006740609</v>
      </c>
      <c r="E2679" t="s">
        <v>1726</v>
      </c>
      <c r="F2679">
        <v>100</v>
      </c>
      <c r="G2679" t="s">
        <v>1745</v>
      </c>
      <c r="H2679" t="s">
        <v>1760</v>
      </c>
      <c r="I2679">
        <v>5987101</v>
      </c>
      <c r="J2679">
        <v>1</v>
      </c>
      <c r="K2679" t="s">
        <v>2113</v>
      </c>
      <c r="L2679" t="s">
        <v>2114</v>
      </c>
      <c r="N2679">
        <v>0</v>
      </c>
      <c r="O2679">
        <v>3</v>
      </c>
      <c r="P2679">
        <v>3</v>
      </c>
      <c r="Q2679">
        <v>3</v>
      </c>
      <c r="R2679">
        <v>0</v>
      </c>
      <c r="S2679">
        <v>0</v>
      </c>
      <c r="T2679">
        <v>0</v>
      </c>
      <c r="U2679" s="50">
        <v>46273.655162037037</v>
      </c>
      <c r="V2679" s="50">
        <v>46273.655162037037</v>
      </c>
      <c r="W2679" s="51">
        <v>46273</v>
      </c>
      <c r="X2679" t="s">
        <v>1747</v>
      </c>
      <c r="Y2679" t="s">
        <v>492</v>
      </c>
    </row>
    <row r="2680" spans="1:25" ht="15" customHeight="1" x14ac:dyDescent="0.35">
      <c r="A2680">
        <v>7</v>
      </c>
      <c r="B2680" s="50">
        <v>46273.739583333343</v>
      </c>
      <c r="C2680">
        <v>11707591</v>
      </c>
      <c r="D2680">
        <v>100006740610</v>
      </c>
      <c r="E2680" t="s">
        <v>1726</v>
      </c>
      <c r="F2680">
        <v>100</v>
      </c>
      <c r="G2680" t="s">
        <v>1745</v>
      </c>
      <c r="H2680" t="s">
        <v>1760</v>
      </c>
      <c r="I2680">
        <v>5994501</v>
      </c>
      <c r="J2680">
        <v>1</v>
      </c>
      <c r="K2680" t="s">
        <v>2117</v>
      </c>
      <c r="L2680" t="s">
        <v>2118</v>
      </c>
      <c r="N2680">
        <v>0</v>
      </c>
      <c r="O2680">
        <v>1</v>
      </c>
      <c r="P2680">
        <v>1</v>
      </c>
      <c r="Q2680">
        <v>1</v>
      </c>
      <c r="R2680">
        <v>0</v>
      </c>
      <c r="S2680">
        <v>0</v>
      </c>
      <c r="T2680">
        <v>0</v>
      </c>
      <c r="U2680" s="50">
        <v>46273.655162037037</v>
      </c>
      <c r="V2680" s="50">
        <v>46273.655162037037</v>
      </c>
      <c r="W2680" s="51">
        <v>46273</v>
      </c>
      <c r="X2680" t="s">
        <v>1747</v>
      </c>
      <c r="Y2680" t="s">
        <v>492</v>
      </c>
    </row>
    <row r="2681" spans="1:25" ht="15" customHeight="1" x14ac:dyDescent="0.35">
      <c r="A2681">
        <v>7</v>
      </c>
      <c r="B2681" s="50">
        <v>46273.739583333343</v>
      </c>
      <c r="C2681">
        <v>11707592</v>
      </c>
      <c r="D2681">
        <v>100006740610</v>
      </c>
      <c r="E2681" t="s">
        <v>1726</v>
      </c>
      <c r="F2681">
        <v>100</v>
      </c>
      <c r="G2681" t="s">
        <v>1745</v>
      </c>
      <c r="H2681" t="s">
        <v>1760</v>
      </c>
      <c r="I2681">
        <v>5994501</v>
      </c>
      <c r="J2681">
        <v>1</v>
      </c>
      <c r="K2681" t="s">
        <v>2119</v>
      </c>
      <c r="L2681" t="s">
        <v>2120</v>
      </c>
      <c r="N2681">
        <v>0</v>
      </c>
      <c r="O2681">
        <v>2</v>
      </c>
      <c r="P2681">
        <v>2</v>
      </c>
      <c r="Q2681">
        <v>2</v>
      </c>
      <c r="R2681">
        <v>0</v>
      </c>
      <c r="S2681">
        <v>0</v>
      </c>
      <c r="T2681">
        <v>0</v>
      </c>
      <c r="U2681" s="50">
        <v>46273.655162037037</v>
      </c>
      <c r="V2681" s="50">
        <v>46273.655162037037</v>
      </c>
      <c r="W2681" s="51">
        <v>46273</v>
      </c>
      <c r="X2681" t="s">
        <v>1747</v>
      </c>
      <c r="Y2681" t="s">
        <v>492</v>
      </c>
    </row>
    <row r="2682" spans="1:25" ht="15" customHeight="1" x14ac:dyDescent="0.35">
      <c r="A2682">
        <v>7</v>
      </c>
      <c r="B2682" s="50">
        <v>46273.739583333343</v>
      </c>
      <c r="C2682">
        <v>11707593</v>
      </c>
      <c r="D2682">
        <v>100006740611</v>
      </c>
      <c r="E2682" t="s">
        <v>1726</v>
      </c>
      <c r="F2682">
        <v>100</v>
      </c>
      <c r="G2682" t="s">
        <v>1745</v>
      </c>
      <c r="H2682" t="s">
        <v>1760</v>
      </c>
      <c r="I2682">
        <v>6012601</v>
      </c>
      <c r="J2682">
        <v>1</v>
      </c>
      <c r="K2682" t="s">
        <v>2105</v>
      </c>
      <c r="L2682" t="s">
        <v>2106</v>
      </c>
      <c r="N2682">
        <v>0</v>
      </c>
      <c r="O2682">
        <v>1</v>
      </c>
      <c r="P2682">
        <v>1</v>
      </c>
      <c r="Q2682">
        <v>1</v>
      </c>
      <c r="R2682">
        <v>0</v>
      </c>
      <c r="S2682">
        <v>0</v>
      </c>
      <c r="T2682">
        <v>0</v>
      </c>
      <c r="U2682" s="50">
        <v>46273.655162037037</v>
      </c>
      <c r="V2682" s="50">
        <v>46273.655162037037</v>
      </c>
      <c r="W2682" s="51">
        <v>46273</v>
      </c>
      <c r="X2682" t="s">
        <v>1747</v>
      </c>
      <c r="Y2682" t="s">
        <v>492</v>
      </c>
    </row>
    <row r="2683" spans="1:25" ht="15" customHeight="1" x14ac:dyDescent="0.35">
      <c r="A2683">
        <v>7</v>
      </c>
      <c r="B2683" s="50">
        <v>46273.739583333343</v>
      </c>
      <c r="C2683">
        <v>11707594</v>
      </c>
      <c r="D2683">
        <v>100006740611</v>
      </c>
      <c r="E2683" t="s">
        <v>1726</v>
      </c>
      <c r="F2683">
        <v>100</v>
      </c>
      <c r="G2683" t="s">
        <v>1745</v>
      </c>
      <c r="H2683" t="s">
        <v>1760</v>
      </c>
      <c r="I2683">
        <v>6012601</v>
      </c>
      <c r="J2683">
        <v>1</v>
      </c>
      <c r="K2683" t="s">
        <v>2121</v>
      </c>
      <c r="L2683" t="s">
        <v>2122</v>
      </c>
      <c r="N2683">
        <v>0</v>
      </c>
      <c r="O2683">
        <v>1</v>
      </c>
      <c r="P2683">
        <v>1</v>
      </c>
      <c r="Q2683">
        <v>1</v>
      </c>
      <c r="R2683">
        <v>0</v>
      </c>
      <c r="S2683">
        <v>0</v>
      </c>
      <c r="T2683">
        <v>0</v>
      </c>
      <c r="U2683" s="50">
        <v>46273.655162037037</v>
      </c>
      <c r="V2683" s="50">
        <v>46273.655162037037</v>
      </c>
      <c r="W2683" s="51">
        <v>46273</v>
      </c>
      <c r="X2683" t="s">
        <v>1747</v>
      </c>
      <c r="Y2683" t="s">
        <v>492</v>
      </c>
    </row>
    <row r="2684" spans="1:25" ht="15" customHeight="1" x14ac:dyDescent="0.35">
      <c r="A2684">
        <v>7</v>
      </c>
      <c r="B2684" s="50">
        <v>46273.739583333343</v>
      </c>
      <c r="C2684">
        <v>11707785</v>
      </c>
      <c r="D2684">
        <v>100006740775</v>
      </c>
      <c r="E2684" t="s">
        <v>1726</v>
      </c>
      <c r="F2684">
        <v>100</v>
      </c>
      <c r="G2684" t="s">
        <v>1745</v>
      </c>
      <c r="H2684" t="s">
        <v>1760</v>
      </c>
      <c r="I2684">
        <v>5988001</v>
      </c>
      <c r="J2684">
        <v>5</v>
      </c>
      <c r="K2684" t="s">
        <v>2123</v>
      </c>
      <c r="L2684" t="s">
        <v>2124</v>
      </c>
      <c r="N2684">
        <v>0</v>
      </c>
      <c r="O2684">
        <v>15</v>
      </c>
      <c r="P2684">
        <v>15</v>
      </c>
      <c r="Q2684">
        <v>15</v>
      </c>
      <c r="R2684">
        <v>0</v>
      </c>
      <c r="S2684">
        <v>0</v>
      </c>
      <c r="T2684">
        <v>0</v>
      </c>
      <c r="U2684" s="50">
        <v>46273.655590277784</v>
      </c>
      <c r="V2684" s="50">
        <v>46273.655590277784</v>
      </c>
      <c r="W2684" s="51">
        <v>46273</v>
      </c>
      <c r="X2684" t="s">
        <v>1747</v>
      </c>
      <c r="Y2684" t="s">
        <v>492</v>
      </c>
    </row>
    <row r="2685" spans="1:25" ht="15" customHeight="1" x14ac:dyDescent="0.35">
      <c r="A2685">
        <v>7</v>
      </c>
      <c r="B2685" s="50">
        <v>46273.739583333343</v>
      </c>
      <c r="C2685">
        <v>11707987</v>
      </c>
      <c r="D2685">
        <v>100006740870</v>
      </c>
      <c r="E2685" t="s">
        <v>1726</v>
      </c>
      <c r="F2685">
        <v>100</v>
      </c>
      <c r="G2685" t="s">
        <v>1745</v>
      </c>
      <c r="H2685" t="s">
        <v>1760</v>
      </c>
      <c r="I2685">
        <v>5997901</v>
      </c>
      <c r="J2685">
        <v>4</v>
      </c>
      <c r="K2685" t="s">
        <v>2155</v>
      </c>
      <c r="L2685" t="s">
        <v>2156</v>
      </c>
      <c r="N2685">
        <v>0</v>
      </c>
      <c r="O2685">
        <v>1</v>
      </c>
      <c r="P2685">
        <v>1</v>
      </c>
      <c r="Q2685">
        <v>1</v>
      </c>
      <c r="R2685">
        <v>0</v>
      </c>
      <c r="S2685">
        <v>0</v>
      </c>
      <c r="T2685">
        <v>0</v>
      </c>
      <c r="U2685" s="50">
        <v>46273.655624999999</v>
      </c>
      <c r="V2685" s="50">
        <v>46273.655624999999</v>
      </c>
      <c r="W2685" s="51">
        <v>46273</v>
      </c>
      <c r="X2685" t="s">
        <v>1747</v>
      </c>
      <c r="Y2685" t="s">
        <v>492</v>
      </c>
    </row>
    <row r="2686" spans="1:25" ht="15" customHeight="1" x14ac:dyDescent="0.35">
      <c r="A2686">
        <v>7</v>
      </c>
      <c r="B2686" s="50">
        <v>46273.739583333343</v>
      </c>
      <c r="C2686">
        <v>11707988</v>
      </c>
      <c r="D2686">
        <v>100006740870</v>
      </c>
      <c r="E2686" t="s">
        <v>1726</v>
      </c>
      <c r="F2686">
        <v>100</v>
      </c>
      <c r="G2686" t="s">
        <v>1745</v>
      </c>
      <c r="H2686" t="s">
        <v>1760</v>
      </c>
      <c r="I2686">
        <v>5997901</v>
      </c>
      <c r="J2686">
        <v>4</v>
      </c>
      <c r="K2686" t="s">
        <v>1911</v>
      </c>
      <c r="L2686" t="s">
        <v>1912</v>
      </c>
      <c r="N2686">
        <v>0</v>
      </c>
      <c r="O2686">
        <v>1</v>
      </c>
      <c r="P2686">
        <v>1</v>
      </c>
      <c r="Q2686">
        <v>1</v>
      </c>
      <c r="R2686">
        <v>0</v>
      </c>
      <c r="S2686">
        <v>0</v>
      </c>
      <c r="T2686">
        <v>0</v>
      </c>
      <c r="U2686" s="50">
        <v>46273.655624999999</v>
      </c>
      <c r="V2686" s="50">
        <v>46273.655624999999</v>
      </c>
      <c r="W2686" s="51">
        <v>46273</v>
      </c>
      <c r="X2686" t="s">
        <v>1747</v>
      </c>
      <c r="Y2686" t="s">
        <v>492</v>
      </c>
    </row>
    <row r="2687" spans="1:25" ht="15" customHeight="1" x14ac:dyDescent="0.35">
      <c r="A2687">
        <v>7</v>
      </c>
      <c r="B2687" s="50">
        <v>46273.739583333343</v>
      </c>
      <c r="C2687">
        <v>11708005</v>
      </c>
      <c r="D2687">
        <v>100006740876</v>
      </c>
      <c r="E2687" t="s">
        <v>1726</v>
      </c>
      <c r="F2687">
        <v>100</v>
      </c>
      <c r="G2687" t="s">
        <v>1745</v>
      </c>
      <c r="H2687" t="s">
        <v>1760</v>
      </c>
      <c r="I2687">
        <v>6010401</v>
      </c>
      <c r="J2687">
        <v>4</v>
      </c>
      <c r="K2687" t="s">
        <v>2157</v>
      </c>
      <c r="L2687" t="s">
        <v>2158</v>
      </c>
      <c r="N2687">
        <v>0</v>
      </c>
      <c r="O2687">
        <v>1</v>
      </c>
      <c r="P2687">
        <v>1</v>
      </c>
      <c r="Q2687">
        <v>1</v>
      </c>
      <c r="R2687">
        <v>0</v>
      </c>
      <c r="S2687">
        <v>0</v>
      </c>
      <c r="T2687">
        <v>0</v>
      </c>
      <c r="U2687" s="50">
        <v>46273.656284722223</v>
      </c>
      <c r="V2687" s="50">
        <v>46273.656284722223</v>
      </c>
      <c r="W2687" s="51">
        <v>46273</v>
      </c>
      <c r="X2687" t="s">
        <v>1747</v>
      </c>
      <c r="Y2687" t="s">
        <v>492</v>
      </c>
    </row>
    <row r="2688" spans="1:25" ht="15" customHeight="1" x14ac:dyDescent="0.35">
      <c r="A2688">
        <v>7</v>
      </c>
      <c r="B2688" s="50">
        <v>46273.739583333343</v>
      </c>
      <c r="C2688">
        <v>11708006</v>
      </c>
      <c r="D2688">
        <v>100006740876</v>
      </c>
      <c r="E2688" t="s">
        <v>1726</v>
      </c>
      <c r="F2688">
        <v>100</v>
      </c>
      <c r="G2688" t="s">
        <v>1745</v>
      </c>
      <c r="H2688" t="s">
        <v>1760</v>
      </c>
      <c r="I2688">
        <v>6010401</v>
      </c>
      <c r="J2688">
        <v>4</v>
      </c>
      <c r="K2688" t="s">
        <v>2159</v>
      </c>
      <c r="L2688" t="s">
        <v>2160</v>
      </c>
      <c r="N2688">
        <v>0</v>
      </c>
      <c r="O2688">
        <v>1</v>
      </c>
      <c r="P2688">
        <v>1</v>
      </c>
      <c r="Q2688">
        <v>1</v>
      </c>
      <c r="R2688">
        <v>0</v>
      </c>
      <c r="S2688">
        <v>0</v>
      </c>
      <c r="T2688">
        <v>0</v>
      </c>
      <c r="U2688" s="50">
        <v>46273.656284722223</v>
      </c>
      <c r="V2688" s="50">
        <v>46273.656284722223</v>
      </c>
      <c r="W2688" s="51">
        <v>46273</v>
      </c>
      <c r="X2688" t="s">
        <v>1747</v>
      </c>
      <c r="Y2688" t="s">
        <v>492</v>
      </c>
    </row>
    <row r="2689" spans="1:25" ht="15" customHeight="1" x14ac:dyDescent="0.35">
      <c r="A2689">
        <v>7</v>
      </c>
      <c r="B2689" s="50">
        <v>46273.739583333343</v>
      </c>
      <c r="C2689">
        <v>11708007</v>
      </c>
      <c r="D2689">
        <v>100006740876</v>
      </c>
      <c r="E2689" t="s">
        <v>1726</v>
      </c>
      <c r="F2689">
        <v>100</v>
      </c>
      <c r="G2689" t="s">
        <v>1745</v>
      </c>
      <c r="H2689" t="s">
        <v>1760</v>
      </c>
      <c r="I2689">
        <v>6010401</v>
      </c>
      <c r="J2689">
        <v>4</v>
      </c>
      <c r="K2689" t="s">
        <v>2161</v>
      </c>
      <c r="L2689" t="s">
        <v>2162</v>
      </c>
      <c r="N2689">
        <v>0</v>
      </c>
      <c r="O2689">
        <v>2</v>
      </c>
      <c r="P2689">
        <v>2</v>
      </c>
      <c r="Q2689">
        <v>2</v>
      </c>
      <c r="R2689">
        <v>0</v>
      </c>
      <c r="S2689">
        <v>0</v>
      </c>
      <c r="T2689">
        <v>0</v>
      </c>
      <c r="U2689" s="50">
        <v>46273.656284722223</v>
      </c>
      <c r="V2689" s="50">
        <v>46273.656284722223</v>
      </c>
      <c r="W2689" s="51">
        <v>46273</v>
      </c>
      <c r="X2689" t="s">
        <v>1747</v>
      </c>
      <c r="Y2689" t="s">
        <v>492</v>
      </c>
    </row>
    <row r="2690" spans="1:25" ht="15" customHeight="1" x14ac:dyDescent="0.35">
      <c r="A2690">
        <v>7</v>
      </c>
      <c r="B2690" s="50">
        <v>46273.739583333343</v>
      </c>
      <c r="C2690">
        <v>11708008</v>
      </c>
      <c r="D2690">
        <v>100006740876</v>
      </c>
      <c r="E2690" t="s">
        <v>1726</v>
      </c>
      <c r="F2690">
        <v>100</v>
      </c>
      <c r="G2690" t="s">
        <v>1745</v>
      </c>
      <c r="H2690" t="s">
        <v>1760</v>
      </c>
      <c r="I2690">
        <v>6010401</v>
      </c>
      <c r="J2690">
        <v>4</v>
      </c>
      <c r="K2690" t="s">
        <v>2163</v>
      </c>
      <c r="L2690" t="s">
        <v>2164</v>
      </c>
      <c r="N2690">
        <v>0</v>
      </c>
      <c r="O2690">
        <v>3</v>
      </c>
      <c r="P2690">
        <v>3</v>
      </c>
      <c r="Q2690">
        <v>3</v>
      </c>
      <c r="R2690">
        <v>0</v>
      </c>
      <c r="S2690">
        <v>0</v>
      </c>
      <c r="T2690">
        <v>0</v>
      </c>
      <c r="U2690" s="50">
        <v>46273.656284722223</v>
      </c>
      <c r="V2690" s="50">
        <v>46273.656284722223</v>
      </c>
      <c r="W2690" s="51">
        <v>46273</v>
      </c>
      <c r="X2690" t="s">
        <v>1747</v>
      </c>
      <c r="Y2690" t="s">
        <v>492</v>
      </c>
    </row>
    <row r="2691" spans="1:25" ht="15" customHeight="1" x14ac:dyDescent="0.35">
      <c r="A2691">
        <v>7</v>
      </c>
      <c r="B2691" s="50">
        <v>46273.739583333343</v>
      </c>
      <c r="C2691">
        <v>11708009</v>
      </c>
      <c r="D2691">
        <v>100006740876</v>
      </c>
      <c r="E2691" t="s">
        <v>1726</v>
      </c>
      <c r="F2691">
        <v>100</v>
      </c>
      <c r="G2691" t="s">
        <v>1745</v>
      </c>
      <c r="H2691" t="s">
        <v>1760</v>
      </c>
      <c r="I2691">
        <v>6010401</v>
      </c>
      <c r="J2691">
        <v>4</v>
      </c>
      <c r="K2691" t="s">
        <v>2165</v>
      </c>
      <c r="L2691" t="s">
        <v>2166</v>
      </c>
      <c r="N2691">
        <v>0</v>
      </c>
      <c r="O2691">
        <v>1</v>
      </c>
      <c r="P2691">
        <v>1</v>
      </c>
      <c r="Q2691">
        <v>1</v>
      </c>
      <c r="R2691">
        <v>0</v>
      </c>
      <c r="S2691">
        <v>0</v>
      </c>
      <c r="T2691">
        <v>0</v>
      </c>
      <c r="U2691" s="50">
        <v>46273.656284722223</v>
      </c>
      <c r="V2691" s="50">
        <v>46273.656284722223</v>
      </c>
      <c r="W2691" s="51">
        <v>46273</v>
      </c>
      <c r="X2691" t="s">
        <v>1747</v>
      </c>
      <c r="Y2691" t="s">
        <v>492</v>
      </c>
    </row>
    <row r="2692" spans="1:25" ht="15" customHeight="1" x14ac:dyDescent="0.35">
      <c r="A2692">
        <v>7</v>
      </c>
      <c r="B2692" s="50">
        <v>46273.739583333343</v>
      </c>
      <c r="C2692">
        <v>11708072</v>
      </c>
      <c r="D2692">
        <v>100006740888</v>
      </c>
      <c r="E2692" t="s">
        <v>1726</v>
      </c>
      <c r="F2692">
        <v>100</v>
      </c>
      <c r="G2692" t="s">
        <v>1745</v>
      </c>
      <c r="H2692" t="s">
        <v>1760</v>
      </c>
      <c r="I2692">
        <v>6008401</v>
      </c>
      <c r="J2692">
        <v>1</v>
      </c>
      <c r="K2692" t="s">
        <v>1999</v>
      </c>
      <c r="L2692" t="s">
        <v>2000</v>
      </c>
      <c r="N2692">
        <v>0</v>
      </c>
      <c r="O2692">
        <v>1</v>
      </c>
      <c r="P2692">
        <v>1</v>
      </c>
      <c r="Q2692">
        <v>1</v>
      </c>
      <c r="R2692">
        <v>0</v>
      </c>
      <c r="S2692">
        <v>0</v>
      </c>
      <c r="T2692">
        <v>0</v>
      </c>
      <c r="U2692" s="50">
        <v>46273.656307870369</v>
      </c>
      <c r="V2692" s="50">
        <v>46273.656307870369</v>
      </c>
      <c r="W2692" s="51">
        <v>46273</v>
      </c>
      <c r="X2692" t="s">
        <v>1747</v>
      </c>
      <c r="Y2692" t="s">
        <v>492</v>
      </c>
    </row>
    <row r="2693" spans="1:25" ht="15" customHeight="1" x14ac:dyDescent="0.35">
      <c r="A2693">
        <v>7</v>
      </c>
      <c r="B2693" s="50">
        <v>46273.739583333343</v>
      </c>
      <c r="C2693">
        <v>11708073</v>
      </c>
      <c r="D2693">
        <v>100006740888</v>
      </c>
      <c r="E2693" t="s">
        <v>1726</v>
      </c>
      <c r="F2693">
        <v>100</v>
      </c>
      <c r="G2693" t="s">
        <v>1745</v>
      </c>
      <c r="H2693" t="s">
        <v>1760</v>
      </c>
      <c r="I2693">
        <v>6008401</v>
      </c>
      <c r="J2693">
        <v>1</v>
      </c>
      <c r="K2693" t="s">
        <v>2091</v>
      </c>
      <c r="L2693" t="s">
        <v>2092</v>
      </c>
      <c r="N2693">
        <v>0</v>
      </c>
      <c r="O2693">
        <v>1</v>
      </c>
      <c r="P2693">
        <v>1</v>
      </c>
      <c r="Q2693">
        <v>1</v>
      </c>
      <c r="R2693">
        <v>0</v>
      </c>
      <c r="S2693">
        <v>0</v>
      </c>
      <c r="T2693">
        <v>0</v>
      </c>
      <c r="U2693" s="50">
        <v>46273.656307870369</v>
      </c>
      <c r="V2693" s="50">
        <v>46273.656307870369</v>
      </c>
      <c r="W2693" s="51">
        <v>46273</v>
      </c>
      <c r="X2693" t="s">
        <v>1747</v>
      </c>
      <c r="Y2693" t="s">
        <v>492</v>
      </c>
    </row>
    <row r="2694" spans="1:25" ht="15" customHeight="1" x14ac:dyDescent="0.35">
      <c r="A2694">
        <v>7</v>
      </c>
      <c r="B2694" s="50">
        <v>46273.739583333343</v>
      </c>
      <c r="C2694">
        <v>11708074</v>
      </c>
      <c r="D2694">
        <v>100006740888</v>
      </c>
      <c r="E2694" t="s">
        <v>1726</v>
      </c>
      <c r="F2694">
        <v>100</v>
      </c>
      <c r="G2694" t="s">
        <v>1745</v>
      </c>
      <c r="H2694" t="s">
        <v>1760</v>
      </c>
      <c r="I2694">
        <v>6008401</v>
      </c>
      <c r="J2694">
        <v>1</v>
      </c>
      <c r="K2694" t="s">
        <v>2099</v>
      </c>
      <c r="L2694" t="s">
        <v>2100</v>
      </c>
      <c r="N2694">
        <v>0</v>
      </c>
      <c r="O2694">
        <v>1</v>
      </c>
      <c r="P2694">
        <v>1</v>
      </c>
      <c r="Q2694">
        <v>1</v>
      </c>
      <c r="R2694">
        <v>0</v>
      </c>
      <c r="S2694">
        <v>0</v>
      </c>
      <c r="T2694">
        <v>0</v>
      </c>
      <c r="U2694" s="50">
        <v>46273.656307870369</v>
      </c>
      <c r="V2694" s="50">
        <v>46273.656307870369</v>
      </c>
      <c r="W2694" s="51">
        <v>46273</v>
      </c>
      <c r="X2694" t="s">
        <v>1747</v>
      </c>
      <c r="Y2694" t="s">
        <v>492</v>
      </c>
    </row>
    <row r="2695" spans="1:25" ht="15" customHeight="1" x14ac:dyDescent="0.35">
      <c r="A2695">
        <v>7</v>
      </c>
      <c r="B2695" s="50">
        <v>46273.739583333343</v>
      </c>
      <c r="C2695">
        <v>11708075</v>
      </c>
      <c r="D2695">
        <v>100006740888</v>
      </c>
      <c r="E2695" t="s">
        <v>1726</v>
      </c>
      <c r="F2695">
        <v>100</v>
      </c>
      <c r="G2695" t="s">
        <v>1745</v>
      </c>
      <c r="H2695" t="s">
        <v>1760</v>
      </c>
      <c r="I2695">
        <v>6008401</v>
      </c>
      <c r="J2695">
        <v>1</v>
      </c>
      <c r="K2695" t="s">
        <v>2175</v>
      </c>
      <c r="L2695" t="s">
        <v>2176</v>
      </c>
      <c r="N2695">
        <v>0</v>
      </c>
      <c r="O2695">
        <v>1</v>
      </c>
      <c r="P2695">
        <v>1</v>
      </c>
      <c r="Q2695">
        <v>1</v>
      </c>
      <c r="R2695">
        <v>0</v>
      </c>
      <c r="S2695">
        <v>0</v>
      </c>
      <c r="T2695">
        <v>0</v>
      </c>
      <c r="U2695" s="50">
        <v>46273.656307870369</v>
      </c>
      <c r="V2695" s="50">
        <v>46273.656307870369</v>
      </c>
      <c r="W2695" s="51">
        <v>46273</v>
      </c>
      <c r="X2695" t="s">
        <v>1747</v>
      </c>
      <c r="Y2695" t="s">
        <v>492</v>
      </c>
    </row>
    <row r="2696" spans="1:25" ht="15" customHeight="1" x14ac:dyDescent="0.35">
      <c r="A2696">
        <v>7</v>
      </c>
      <c r="B2696" s="50">
        <v>46273.739583333343</v>
      </c>
      <c r="C2696">
        <v>11708076</v>
      </c>
      <c r="D2696">
        <v>100006740888</v>
      </c>
      <c r="E2696" t="s">
        <v>1726</v>
      </c>
      <c r="F2696">
        <v>100</v>
      </c>
      <c r="G2696" t="s">
        <v>1745</v>
      </c>
      <c r="H2696" t="s">
        <v>1760</v>
      </c>
      <c r="I2696">
        <v>6008401</v>
      </c>
      <c r="J2696">
        <v>1</v>
      </c>
      <c r="K2696" t="s">
        <v>1979</v>
      </c>
      <c r="L2696" t="s">
        <v>1980</v>
      </c>
      <c r="N2696">
        <v>0</v>
      </c>
      <c r="O2696">
        <v>2</v>
      </c>
      <c r="P2696">
        <v>2</v>
      </c>
      <c r="Q2696">
        <v>2</v>
      </c>
      <c r="R2696">
        <v>0</v>
      </c>
      <c r="S2696">
        <v>0</v>
      </c>
      <c r="T2696">
        <v>0</v>
      </c>
      <c r="U2696" s="50">
        <v>46273.656307870369</v>
      </c>
      <c r="V2696" s="50">
        <v>46273.656307870369</v>
      </c>
      <c r="W2696" s="51">
        <v>46273</v>
      </c>
      <c r="X2696" t="s">
        <v>1747</v>
      </c>
      <c r="Y2696" t="s">
        <v>492</v>
      </c>
    </row>
    <row r="2697" spans="1:25" ht="15" customHeight="1" x14ac:dyDescent="0.35">
      <c r="A2697">
        <v>7</v>
      </c>
      <c r="B2697" s="50">
        <v>46273.739583333343</v>
      </c>
      <c r="C2697">
        <v>11708081</v>
      </c>
      <c r="D2697">
        <v>100006740889</v>
      </c>
      <c r="E2697" t="s">
        <v>1726</v>
      </c>
      <c r="F2697">
        <v>100</v>
      </c>
      <c r="G2697" t="s">
        <v>1745</v>
      </c>
      <c r="H2697" t="s">
        <v>1760</v>
      </c>
      <c r="I2697">
        <v>6010402</v>
      </c>
      <c r="J2697">
        <v>1</v>
      </c>
      <c r="K2697" t="s">
        <v>2081</v>
      </c>
      <c r="L2697" t="s">
        <v>2082</v>
      </c>
      <c r="M2697" t="s">
        <v>422</v>
      </c>
      <c r="N2697">
        <v>2</v>
      </c>
      <c r="O2697">
        <v>1</v>
      </c>
      <c r="P2697">
        <v>1</v>
      </c>
      <c r="Q2697">
        <v>1</v>
      </c>
      <c r="R2697">
        <v>0</v>
      </c>
      <c r="S2697">
        <v>0</v>
      </c>
      <c r="T2697">
        <v>0</v>
      </c>
      <c r="U2697" s="50">
        <v>46273.656307870369</v>
      </c>
      <c r="V2697" s="50">
        <v>46273.727233796293</v>
      </c>
      <c r="W2697" s="51">
        <v>46273</v>
      </c>
      <c r="X2697" t="s">
        <v>1747</v>
      </c>
      <c r="Y2697" t="s">
        <v>492</v>
      </c>
    </row>
    <row r="2698" spans="1:25" ht="15" customHeight="1" x14ac:dyDescent="0.35">
      <c r="A2698">
        <v>7</v>
      </c>
      <c r="B2698" s="50">
        <v>46273.739583333343</v>
      </c>
      <c r="C2698">
        <v>11708082</v>
      </c>
      <c r="D2698">
        <v>100006740889</v>
      </c>
      <c r="E2698" t="s">
        <v>1726</v>
      </c>
      <c r="F2698">
        <v>100</v>
      </c>
      <c r="G2698" t="s">
        <v>1745</v>
      </c>
      <c r="H2698" t="s">
        <v>1760</v>
      </c>
      <c r="I2698">
        <v>6010402</v>
      </c>
      <c r="J2698">
        <v>1</v>
      </c>
      <c r="K2698" t="s">
        <v>2181</v>
      </c>
      <c r="L2698" t="s">
        <v>2182</v>
      </c>
      <c r="M2698" t="s">
        <v>422</v>
      </c>
      <c r="N2698">
        <v>2</v>
      </c>
      <c r="O2698">
        <v>1</v>
      </c>
      <c r="P2698">
        <v>1</v>
      </c>
      <c r="Q2698">
        <v>1</v>
      </c>
      <c r="R2698">
        <v>0</v>
      </c>
      <c r="S2698">
        <v>0</v>
      </c>
      <c r="T2698">
        <v>0</v>
      </c>
      <c r="U2698" s="50">
        <v>46273.656307870369</v>
      </c>
      <c r="V2698" s="50">
        <v>46273.727233796293</v>
      </c>
      <c r="W2698" s="51">
        <v>46273</v>
      </c>
      <c r="X2698" t="s">
        <v>1747</v>
      </c>
      <c r="Y2698" t="s">
        <v>492</v>
      </c>
    </row>
    <row r="2699" spans="1:25" ht="15" customHeight="1" x14ac:dyDescent="0.35">
      <c r="A2699">
        <v>7</v>
      </c>
      <c r="B2699" s="50">
        <v>46273.739583333343</v>
      </c>
      <c r="C2699">
        <v>11708083</v>
      </c>
      <c r="D2699">
        <v>100006740889</v>
      </c>
      <c r="E2699" t="s">
        <v>1726</v>
      </c>
      <c r="F2699">
        <v>100</v>
      </c>
      <c r="G2699" t="s">
        <v>1745</v>
      </c>
      <c r="H2699" t="s">
        <v>1760</v>
      </c>
      <c r="I2699">
        <v>6010402</v>
      </c>
      <c r="J2699">
        <v>1</v>
      </c>
      <c r="K2699" t="s">
        <v>1973</v>
      </c>
      <c r="L2699" t="s">
        <v>1974</v>
      </c>
      <c r="M2699" t="s">
        <v>418</v>
      </c>
      <c r="N2699">
        <v>2</v>
      </c>
      <c r="O2699">
        <v>1</v>
      </c>
      <c r="P2699">
        <v>1</v>
      </c>
      <c r="Q2699">
        <v>1</v>
      </c>
      <c r="R2699">
        <v>0</v>
      </c>
      <c r="S2699">
        <v>0</v>
      </c>
      <c r="T2699">
        <v>0</v>
      </c>
      <c r="U2699" s="50">
        <v>46273.656307870369</v>
      </c>
      <c r="V2699" s="50">
        <v>46273.727233796293</v>
      </c>
      <c r="W2699" s="51">
        <v>46273</v>
      </c>
      <c r="X2699" t="s">
        <v>1747</v>
      </c>
      <c r="Y2699" t="s">
        <v>492</v>
      </c>
    </row>
    <row r="2700" spans="1:25" ht="15" customHeight="1" x14ac:dyDescent="0.35">
      <c r="A2700">
        <v>7</v>
      </c>
      <c r="B2700" s="50">
        <v>46273.739583333343</v>
      </c>
      <c r="C2700">
        <v>11708084</v>
      </c>
      <c r="D2700">
        <v>100006740889</v>
      </c>
      <c r="E2700" t="s">
        <v>1726</v>
      </c>
      <c r="F2700">
        <v>100</v>
      </c>
      <c r="G2700" t="s">
        <v>1745</v>
      </c>
      <c r="H2700" t="s">
        <v>1760</v>
      </c>
      <c r="I2700">
        <v>6010402</v>
      </c>
      <c r="J2700">
        <v>1</v>
      </c>
      <c r="K2700" t="s">
        <v>2087</v>
      </c>
      <c r="L2700" t="s">
        <v>2088</v>
      </c>
      <c r="M2700" t="s">
        <v>415</v>
      </c>
      <c r="N2700">
        <v>2</v>
      </c>
      <c r="O2700">
        <v>1</v>
      </c>
      <c r="P2700">
        <v>1</v>
      </c>
      <c r="Q2700">
        <v>1</v>
      </c>
      <c r="R2700">
        <v>0</v>
      </c>
      <c r="S2700">
        <v>0</v>
      </c>
      <c r="T2700">
        <v>0</v>
      </c>
      <c r="U2700" s="50">
        <v>46273.656307870369</v>
      </c>
      <c r="V2700" s="50">
        <v>46273.727233796293</v>
      </c>
      <c r="W2700" s="51">
        <v>46273</v>
      </c>
      <c r="X2700" t="s">
        <v>1747</v>
      </c>
      <c r="Y2700" t="s">
        <v>492</v>
      </c>
    </row>
    <row r="2701" spans="1:25" ht="15" customHeight="1" x14ac:dyDescent="0.35">
      <c r="A2701">
        <v>7</v>
      </c>
      <c r="B2701" s="50">
        <v>46273.739583333343</v>
      </c>
      <c r="C2701">
        <v>11708127</v>
      </c>
      <c r="D2701">
        <v>100006740906</v>
      </c>
      <c r="E2701" t="s">
        <v>1726</v>
      </c>
      <c r="F2701">
        <v>100</v>
      </c>
      <c r="G2701" t="s">
        <v>1745</v>
      </c>
      <c r="H2701" t="s">
        <v>1760</v>
      </c>
      <c r="I2701">
        <v>6013402</v>
      </c>
      <c r="J2701">
        <v>2</v>
      </c>
      <c r="K2701" t="s">
        <v>2183</v>
      </c>
      <c r="L2701" t="s">
        <v>2184</v>
      </c>
      <c r="N2701">
        <v>0</v>
      </c>
      <c r="O2701">
        <v>2</v>
      </c>
      <c r="P2701">
        <v>2</v>
      </c>
      <c r="Q2701">
        <v>2</v>
      </c>
      <c r="R2701">
        <v>0</v>
      </c>
      <c r="S2701">
        <v>0</v>
      </c>
      <c r="T2701">
        <v>0</v>
      </c>
      <c r="U2701" s="50">
        <v>46273.656990740739</v>
      </c>
      <c r="V2701" s="50">
        <v>46273.656990740739</v>
      </c>
      <c r="W2701" s="51">
        <v>46273</v>
      </c>
      <c r="X2701" t="s">
        <v>1747</v>
      </c>
      <c r="Y2701" t="s">
        <v>492</v>
      </c>
    </row>
    <row r="2702" spans="1:25" ht="15" customHeight="1" x14ac:dyDescent="0.35">
      <c r="A2702">
        <v>7</v>
      </c>
      <c r="B2702" s="50">
        <v>46273.739583333343</v>
      </c>
      <c r="C2702">
        <v>11708128</v>
      </c>
      <c r="D2702">
        <v>100006740906</v>
      </c>
      <c r="E2702" t="s">
        <v>1726</v>
      </c>
      <c r="F2702">
        <v>100</v>
      </c>
      <c r="G2702" t="s">
        <v>1745</v>
      </c>
      <c r="H2702" t="s">
        <v>1760</v>
      </c>
      <c r="I2702">
        <v>6013402</v>
      </c>
      <c r="J2702">
        <v>2</v>
      </c>
      <c r="K2702" t="s">
        <v>2185</v>
      </c>
      <c r="L2702" t="s">
        <v>2186</v>
      </c>
      <c r="N2702">
        <v>0</v>
      </c>
      <c r="O2702">
        <v>4</v>
      </c>
      <c r="P2702">
        <v>4</v>
      </c>
      <c r="Q2702">
        <v>4</v>
      </c>
      <c r="R2702">
        <v>0</v>
      </c>
      <c r="S2702">
        <v>0</v>
      </c>
      <c r="T2702">
        <v>0</v>
      </c>
      <c r="U2702" s="50">
        <v>46273.656990740739</v>
      </c>
      <c r="V2702" s="50">
        <v>46273.656990740739</v>
      </c>
      <c r="W2702" s="51">
        <v>46273</v>
      </c>
      <c r="X2702" t="s">
        <v>1747</v>
      </c>
      <c r="Y2702" t="s">
        <v>492</v>
      </c>
    </row>
    <row r="2703" spans="1:25" ht="15" customHeight="1" x14ac:dyDescent="0.35">
      <c r="A2703">
        <v>7</v>
      </c>
      <c r="B2703" s="50">
        <v>46273.739583333343</v>
      </c>
      <c r="C2703">
        <v>11708129</v>
      </c>
      <c r="D2703">
        <v>100006740907</v>
      </c>
      <c r="E2703" t="s">
        <v>1726</v>
      </c>
      <c r="F2703">
        <v>100</v>
      </c>
      <c r="G2703" t="s">
        <v>1745</v>
      </c>
      <c r="H2703" t="s">
        <v>1760</v>
      </c>
      <c r="I2703">
        <v>6013403</v>
      </c>
      <c r="J2703">
        <v>2</v>
      </c>
      <c r="K2703" t="s">
        <v>2187</v>
      </c>
      <c r="L2703" t="s">
        <v>2188</v>
      </c>
      <c r="N2703">
        <v>0</v>
      </c>
      <c r="O2703">
        <v>10</v>
      </c>
      <c r="P2703">
        <v>10</v>
      </c>
      <c r="Q2703">
        <v>10</v>
      </c>
      <c r="R2703">
        <v>0</v>
      </c>
      <c r="S2703">
        <v>0</v>
      </c>
      <c r="T2703">
        <v>0</v>
      </c>
      <c r="U2703" s="50">
        <v>46273.656990740739</v>
      </c>
      <c r="V2703" s="50">
        <v>46273.656990740739</v>
      </c>
      <c r="W2703" s="51">
        <v>46273</v>
      </c>
      <c r="X2703" t="s">
        <v>1747</v>
      </c>
      <c r="Y2703" t="s">
        <v>492</v>
      </c>
    </row>
    <row r="2704" spans="1:25" ht="15" customHeight="1" x14ac:dyDescent="0.35">
      <c r="A2704">
        <v>7</v>
      </c>
      <c r="B2704" s="50">
        <v>46273.739583333343</v>
      </c>
      <c r="C2704">
        <v>11708130</v>
      </c>
      <c r="D2704">
        <v>100006740908</v>
      </c>
      <c r="E2704" t="s">
        <v>1726</v>
      </c>
      <c r="F2704">
        <v>100</v>
      </c>
      <c r="G2704" t="s">
        <v>1745</v>
      </c>
      <c r="H2704" t="s">
        <v>1760</v>
      </c>
      <c r="I2704">
        <v>6013404</v>
      </c>
      <c r="J2704">
        <v>2</v>
      </c>
      <c r="K2704" t="s">
        <v>2187</v>
      </c>
      <c r="L2704" t="s">
        <v>2188</v>
      </c>
      <c r="N2704">
        <v>0</v>
      </c>
      <c r="O2704">
        <v>10</v>
      </c>
      <c r="P2704">
        <v>10</v>
      </c>
      <c r="Q2704">
        <v>10</v>
      </c>
      <c r="R2704">
        <v>0</v>
      </c>
      <c r="S2704">
        <v>0</v>
      </c>
      <c r="T2704">
        <v>0</v>
      </c>
      <c r="U2704" s="50">
        <v>46273.656990740739</v>
      </c>
      <c r="V2704" s="50">
        <v>46273.656990740739</v>
      </c>
      <c r="W2704" s="51">
        <v>46273</v>
      </c>
      <c r="X2704" t="s">
        <v>1747</v>
      </c>
      <c r="Y2704" t="s">
        <v>492</v>
      </c>
    </row>
    <row r="2705" spans="1:25" ht="15" customHeight="1" x14ac:dyDescent="0.35">
      <c r="A2705">
        <v>7</v>
      </c>
      <c r="B2705" s="50">
        <v>46273.739583333343</v>
      </c>
      <c r="C2705">
        <v>11708139</v>
      </c>
      <c r="D2705">
        <v>100006740917</v>
      </c>
      <c r="E2705" t="s">
        <v>1726</v>
      </c>
      <c r="F2705">
        <v>100</v>
      </c>
      <c r="G2705" t="s">
        <v>1745</v>
      </c>
      <c r="H2705" t="s">
        <v>1760</v>
      </c>
      <c r="I2705">
        <v>6014001</v>
      </c>
      <c r="J2705">
        <v>4</v>
      </c>
      <c r="K2705" t="s">
        <v>2191</v>
      </c>
      <c r="L2705" t="s">
        <v>2192</v>
      </c>
      <c r="N2705">
        <v>0</v>
      </c>
      <c r="O2705">
        <v>2</v>
      </c>
      <c r="P2705">
        <v>2</v>
      </c>
      <c r="Q2705">
        <v>2</v>
      </c>
      <c r="R2705">
        <v>0</v>
      </c>
      <c r="S2705">
        <v>0</v>
      </c>
      <c r="T2705">
        <v>0</v>
      </c>
      <c r="U2705" s="50">
        <v>46273.666006944448</v>
      </c>
      <c r="V2705" s="50">
        <v>46273.666006944448</v>
      </c>
      <c r="W2705" s="51">
        <v>46273</v>
      </c>
      <c r="X2705" t="s">
        <v>1747</v>
      </c>
      <c r="Y2705" t="s">
        <v>492</v>
      </c>
    </row>
    <row r="2706" spans="1:25" ht="15" customHeight="1" x14ac:dyDescent="0.35">
      <c r="A2706">
        <v>7</v>
      </c>
      <c r="B2706" s="50">
        <v>46273.739583333343</v>
      </c>
      <c r="C2706">
        <v>11708154</v>
      </c>
      <c r="D2706">
        <v>100006740920</v>
      </c>
      <c r="E2706" t="s">
        <v>1726</v>
      </c>
      <c r="F2706">
        <v>100</v>
      </c>
      <c r="G2706" t="s">
        <v>1745</v>
      </c>
      <c r="H2706" t="s">
        <v>1760</v>
      </c>
      <c r="I2706">
        <v>6014002</v>
      </c>
      <c r="J2706">
        <v>1</v>
      </c>
      <c r="K2706" t="s">
        <v>2113</v>
      </c>
      <c r="L2706" t="s">
        <v>2114</v>
      </c>
      <c r="M2706" t="s">
        <v>415</v>
      </c>
      <c r="N2706">
        <v>2</v>
      </c>
      <c r="O2706">
        <v>1</v>
      </c>
      <c r="P2706">
        <v>1</v>
      </c>
      <c r="Q2706">
        <v>1</v>
      </c>
      <c r="R2706">
        <v>0</v>
      </c>
      <c r="S2706">
        <v>0</v>
      </c>
      <c r="T2706">
        <v>0</v>
      </c>
      <c r="U2706" s="50">
        <v>46273.666018518517</v>
      </c>
      <c r="V2706" s="50">
        <v>46273.729502314818</v>
      </c>
      <c r="W2706" s="51">
        <v>46273</v>
      </c>
      <c r="X2706" t="s">
        <v>1747</v>
      </c>
      <c r="Y2706" t="s">
        <v>492</v>
      </c>
    </row>
    <row r="2707" spans="1:25" ht="15" customHeight="1" x14ac:dyDescent="0.35">
      <c r="A2707">
        <v>7</v>
      </c>
      <c r="B2707" s="50">
        <v>46273.739583333343</v>
      </c>
      <c r="C2707">
        <v>11708162</v>
      </c>
      <c r="D2707">
        <v>100006740925</v>
      </c>
      <c r="E2707" t="s">
        <v>1726</v>
      </c>
      <c r="F2707">
        <v>100</v>
      </c>
      <c r="G2707" t="s">
        <v>1745</v>
      </c>
      <c r="H2707" t="s">
        <v>1760</v>
      </c>
      <c r="I2707">
        <v>6017901</v>
      </c>
      <c r="J2707">
        <v>4</v>
      </c>
      <c r="K2707" t="s">
        <v>2197</v>
      </c>
      <c r="L2707" t="s">
        <v>2198</v>
      </c>
      <c r="N2707">
        <v>0</v>
      </c>
      <c r="O2707">
        <v>1</v>
      </c>
      <c r="P2707">
        <v>1</v>
      </c>
      <c r="Q2707">
        <v>1</v>
      </c>
      <c r="R2707">
        <v>0</v>
      </c>
      <c r="S2707">
        <v>0</v>
      </c>
      <c r="T2707">
        <v>0</v>
      </c>
      <c r="U2707" s="50">
        <v>46273.666712962957</v>
      </c>
      <c r="V2707" s="50">
        <v>46273.666712962957</v>
      </c>
      <c r="W2707" s="51">
        <v>46273</v>
      </c>
      <c r="X2707" t="s">
        <v>1747</v>
      </c>
      <c r="Y2707" t="s">
        <v>492</v>
      </c>
    </row>
    <row r="2708" spans="1:25" ht="15" customHeight="1" x14ac:dyDescent="0.35">
      <c r="A2708">
        <v>7</v>
      </c>
      <c r="B2708" s="50">
        <v>46273.739583333343</v>
      </c>
      <c r="C2708">
        <v>11708163</v>
      </c>
      <c r="D2708">
        <v>100006740925</v>
      </c>
      <c r="E2708" t="s">
        <v>1726</v>
      </c>
      <c r="F2708">
        <v>100</v>
      </c>
      <c r="G2708" t="s">
        <v>1745</v>
      </c>
      <c r="H2708" t="s">
        <v>1760</v>
      </c>
      <c r="I2708">
        <v>6017901</v>
      </c>
      <c r="J2708">
        <v>4</v>
      </c>
      <c r="K2708" t="s">
        <v>2191</v>
      </c>
      <c r="L2708" t="s">
        <v>2192</v>
      </c>
      <c r="N2708">
        <v>0</v>
      </c>
      <c r="O2708">
        <v>1</v>
      </c>
      <c r="P2708">
        <v>1</v>
      </c>
      <c r="Q2708">
        <v>1</v>
      </c>
      <c r="R2708">
        <v>0</v>
      </c>
      <c r="S2708">
        <v>0</v>
      </c>
      <c r="T2708">
        <v>0</v>
      </c>
      <c r="U2708" s="50">
        <v>46273.666712962957</v>
      </c>
      <c r="V2708" s="50">
        <v>46273.666712962957</v>
      </c>
      <c r="W2708" s="51">
        <v>46273</v>
      </c>
      <c r="X2708" t="s">
        <v>1747</v>
      </c>
      <c r="Y2708" t="s">
        <v>492</v>
      </c>
    </row>
    <row r="2709" spans="1:25" ht="15" customHeight="1" x14ac:dyDescent="0.35">
      <c r="A2709">
        <v>7</v>
      </c>
      <c r="B2709" s="50">
        <v>46273.739583333343</v>
      </c>
      <c r="C2709">
        <v>11708164</v>
      </c>
      <c r="D2709">
        <v>100006740925</v>
      </c>
      <c r="E2709" t="s">
        <v>1726</v>
      </c>
      <c r="F2709">
        <v>100</v>
      </c>
      <c r="G2709" t="s">
        <v>1745</v>
      </c>
      <c r="H2709" t="s">
        <v>1760</v>
      </c>
      <c r="I2709">
        <v>6017901</v>
      </c>
      <c r="J2709">
        <v>4</v>
      </c>
      <c r="K2709" t="s">
        <v>2199</v>
      </c>
      <c r="L2709" t="s">
        <v>2200</v>
      </c>
      <c r="N2709">
        <v>0</v>
      </c>
      <c r="O2709">
        <v>1</v>
      </c>
      <c r="P2709">
        <v>1</v>
      </c>
      <c r="Q2709">
        <v>1</v>
      </c>
      <c r="R2709">
        <v>0</v>
      </c>
      <c r="S2709">
        <v>0</v>
      </c>
      <c r="T2709">
        <v>0</v>
      </c>
      <c r="U2709" s="50">
        <v>46273.666712962957</v>
      </c>
      <c r="V2709" s="50">
        <v>46273.666712962957</v>
      </c>
      <c r="W2709" s="51">
        <v>46273</v>
      </c>
      <c r="X2709" t="s">
        <v>1747</v>
      </c>
      <c r="Y2709" t="s">
        <v>492</v>
      </c>
    </row>
    <row r="2710" spans="1:25" ht="15" customHeight="1" x14ac:dyDescent="0.35">
      <c r="A2710">
        <v>7</v>
      </c>
      <c r="B2710" s="50">
        <v>46273.739583333343</v>
      </c>
      <c r="C2710">
        <v>11708165</v>
      </c>
      <c r="D2710">
        <v>100006740925</v>
      </c>
      <c r="E2710" t="s">
        <v>1726</v>
      </c>
      <c r="F2710">
        <v>100</v>
      </c>
      <c r="G2710" t="s">
        <v>1745</v>
      </c>
      <c r="H2710" t="s">
        <v>1760</v>
      </c>
      <c r="I2710">
        <v>6017901</v>
      </c>
      <c r="J2710">
        <v>4</v>
      </c>
      <c r="K2710" t="s">
        <v>2201</v>
      </c>
      <c r="L2710" t="s">
        <v>2202</v>
      </c>
      <c r="N2710">
        <v>0</v>
      </c>
      <c r="O2710">
        <v>1</v>
      </c>
      <c r="P2710">
        <v>1</v>
      </c>
      <c r="Q2710">
        <v>1</v>
      </c>
      <c r="R2710">
        <v>0</v>
      </c>
      <c r="S2710">
        <v>0</v>
      </c>
      <c r="T2710">
        <v>0</v>
      </c>
      <c r="U2710" s="50">
        <v>46273.666712962957</v>
      </c>
      <c r="V2710" s="50">
        <v>46273.666712962957</v>
      </c>
      <c r="W2710" s="51">
        <v>46273</v>
      </c>
      <c r="X2710" t="s">
        <v>1747</v>
      </c>
      <c r="Y2710" t="s">
        <v>492</v>
      </c>
    </row>
    <row r="2711" spans="1:25" ht="15" customHeight="1" x14ac:dyDescent="0.35">
      <c r="A2711">
        <v>7</v>
      </c>
      <c r="B2711" s="50">
        <v>46273.739583333343</v>
      </c>
      <c r="C2711">
        <v>11708210</v>
      </c>
      <c r="D2711">
        <v>100006740942</v>
      </c>
      <c r="E2711" t="s">
        <v>1726</v>
      </c>
      <c r="F2711">
        <v>100</v>
      </c>
      <c r="G2711" t="s">
        <v>1745</v>
      </c>
      <c r="H2711" t="s">
        <v>1760</v>
      </c>
      <c r="I2711">
        <v>6018001</v>
      </c>
      <c r="J2711">
        <v>2</v>
      </c>
      <c r="K2711" t="s">
        <v>2211</v>
      </c>
      <c r="L2711" t="s">
        <v>2212</v>
      </c>
      <c r="N2711">
        <v>0</v>
      </c>
      <c r="O2711">
        <v>9</v>
      </c>
      <c r="P2711">
        <v>9</v>
      </c>
      <c r="Q2711">
        <v>9</v>
      </c>
      <c r="R2711">
        <v>0</v>
      </c>
      <c r="S2711">
        <v>0</v>
      </c>
      <c r="T2711">
        <v>0</v>
      </c>
      <c r="U2711" s="50">
        <v>46273.66810185185</v>
      </c>
      <c r="V2711" s="50">
        <v>46273.66810185185</v>
      </c>
      <c r="W2711" s="51">
        <v>46273</v>
      </c>
      <c r="X2711" t="s">
        <v>1747</v>
      </c>
      <c r="Y2711" t="s">
        <v>492</v>
      </c>
    </row>
    <row r="2712" spans="1:25" ht="15" customHeight="1" x14ac:dyDescent="0.35">
      <c r="A2712">
        <v>7</v>
      </c>
      <c r="B2712" s="50">
        <v>46273.739583333343</v>
      </c>
      <c r="C2712">
        <v>11708211</v>
      </c>
      <c r="D2712">
        <v>100006740943</v>
      </c>
      <c r="E2712" t="s">
        <v>1726</v>
      </c>
      <c r="F2712">
        <v>100</v>
      </c>
      <c r="G2712" t="s">
        <v>1745</v>
      </c>
      <c r="H2712" t="s">
        <v>1760</v>
      </c>
      <c r="I2712">
        <v>6018002</v>
      </c>
      <c r="J2712">
        <v>2</v>
      </c>
      <c r="K2712" t="s">
        <v>2211</v>
      </c>
      <c r="L2712" t="s">
        <v>2212</v>
      </c>
      <c r="N2712">
        <v>0</v>
      </c>
      <c r="O2712">
        <v>9</v>
      </c>
      <c r="P2712">
        <v>9</v>
      </c>
      <c r="Q2712">
        <v>9</v>
      </c>
      <c r="R2712">
        <v>0</v>
      </c>
      <c r="S2712">
        <v>0</v>
      </c>
      <c r="T2712">
        <v>0</v>
      </c>
      <c r="U2712" s="50">
        <v>46273.66810185185</v>
      </c>
      <c r="V2712" s="50">
        <v>46273.66810185185</v>
      </c>
      <c r="W2712" s="51">
        <v>46273</v>
      </c>
      <c r="X2712" t="s">
        <v>1747</v>
      </c>
      <c r="Y2712" t="s">
        <v>492</v>
      </c>
    </row>
    <row r="2713" spans="1:25" ht="15" customHeight="1" x14ac:dyDescent="0.35">
      <c r="A2713">
        <v>7</v>
      </c>
      <c r="B2713" s="50">
        <v>46273.739583333343</v>
      </c>
      <c r="C2713">
        <v>11708212</v>
      </c>
      <c r="D2713">
        <v>100006740944</v>
      </c>
      <c r="E2713" t="s">
        <v>1726</v>
      </c>
      <c r="F2713">
        <v>100</v>
      </c>
      <c r="G2713" t="s">
        <v>1745</v>
      </c>
      <c r="H2713" t="s">
        <v>1760</v>
      </c>
      <c r="I2713">
        <v>6018003</v>
      </c>
      <c r="J2713">
        <v>2</v>
      </c>
      <c r="K2713" t="s">
        <v>2211</v>
      </c>
      <c r="L2713" t="s">
        <v>2212</v>
      </c>
      <c r="N2713">
        <v>0</v>
      </c>
      <c r="O2713">
        <v>8</v>
      </c>
      <c r="P2713">
        <v>8</v>
      </c>
      <c r="Q2713">
        <v>8</v>
      </c>
      <c r="R2713">
        <v>0</v>
      </c>
      <c r="S2713">
        <v>0</v>
      </c>
      <c r="T2713">
        <v>0</v>
      </c>
      <c r="U2713" s="50">
        <v>46273.66810185185</v>
      </c>
      <c r="V2713" s="50">
        <v>46273.66810185185</v>
      </c>
      <c r="W2713" s="51">
        <v>46273</v>
      </c>
      <c r="X2713" t="s">
        <v>1747</v>
      </c>
      <c r="Y2713" t="s">
        <v>492</v>
      </c>
    </row>
    <row r="2714" spans="1:25" ht="15" customHeight="1" x14ac:dyDescent="0.35">
      <c r="A2714">
        <v>7</v>
      </c>
      <c r="B2714" s="50">
        <v>46273.739583333343</v>
      </c>
      <c r="C2714">
        <v>11708224</v>
      </c>
      <c r="D2714">
        <v>100006740953</v>
      </c>
      <c r="E2714" t="s">
        <v>1726</v>
      </c>
      <c r="F2714">
        <v>100</v>
      </c>
      <c r="G2714" t="s">
        <v>1745</v>
      </c>
      <c r="H2714" t="s">
        <v>1760</v>
      </c>
      <c r="I2714">
        <v>6020701</v>
      </c>
      <c r="J2714">
        <v>4</v>
      </c>
      <c r="K2714" t="s">
        <v>2213</v>
      </c>
      <c r="L2714" t="s">
        <v>2214</v>
      </c>
      <c r="N2714">
        <v>0</v>
      </c>
      <c r="O2714">
        <v>1</v>
      </c>
      <c r="P2714">
        <v>1</v>
      </c>
      <c r="Q2714">
        <v>1</v>
      </c>
      <c r="R2714">
        <v>0</v>
      </c>
      <c r="S2714">
        <v>0</v>
      </c>
      <c r="T2714">
        <v>0</v>
      </c>
      <c r="U2714" s="50">
        <v>46273.671574074076</v>
      </c>
      <c r="V2714" s="50">
        <v>46273.671574074076</v>
      </c>
      <c r="W2714" s="51">
        <v>46273</v>
      </c>
      <c r="X2714" t="s">
        <v>1747</v>
      </c>
      <c r="Y2714" t="s">
        <v>492</v>
      </c>
    </row>
    <row r="2715" spans="1:25" ht="15" customHeight="1" x14ac:dyDescent="0.35">
      <c r="A2715">
        <v>7</v>
      </c>
      <c r="B2715" s="50">
        <v>46273.739583333343</v>
      </c>
      <c r="C2715">
        <v>11708243</v>
      </c>
      <c r="D2715">
        <v>100006740955</v>
      </c>
      <c r="E2715" t="s">
        <v>1726</v>
      </c>
      <c r="F2715">
        <v>100</v>
      </c>
      <c r="G2715" t="s">
        <v>1745</v>
      </c>
      <c r="H2715" t="s">
        <v>1760</v>
      </c>
      <c r="I2715">
        <v>6020702</v>
      </c>
      <c r="J2715">
        <v>1</v>
      </c>
      <c r="K2715" t="s">
        <v>2131</v>
      </c>
      <c r="L2715" t="s">
        <v>2132</v>
      </c>
      <c r="M2715" t="s">
        <v>415</v>
      </c>
      <c r="N2715">
        <v>2</v>
      </c>
      <c r="O2715">
        <v>6</v>
      </c>
      <c r="P2715">
        <v>6</v>
      </c>
      <c r="Q2715">
        <v>6</v>
      </c>
      <c r="R2715">
        <v>0</v>
      </c>
      <c r="S2715">
        <v>0</v>
      </c>
      <c r="T2715">
        <v>0</v>
      </c>
      <c r="U2715" s="50">
        <v>46273.671574074076</v>
      </c>
      <c r="V2715" s="50">
        <v>46273.730381944442</v>
      </c>
      <c r="W2715" s="51">
        <v>46273</v>
      </c>
      <c r="X2715" t="s">
        <v>1747</v>
      </c>
      <c r="Y2715" t="s">
        <v>492</v>
      </c>
    </row>
    <row r="2716" spans="1:25" ht="15" customHeight="1" x14ac:dyDescent="0.35">
      <c r="A2716">
        <v>7</v>
      </c>
      <c r="B2716" s="50">
        <v>46273.739583333343</v>
      </c>
      <c r="C2716">
        <v>11708244</v>
      </c>
      <c r="D2716">
        <v>100006740955</v>
      </c>
      <c r="E2716" t="s">
        <v>1726</v>
      </c>
      <c r="F2716">
        <v>100</v>
      </c>
      <c r="G2716" t="s">
        <v>1745</v>
      </c>
      <c r="H2716" t="s">
        <v>1760</v>
      </c>
      <c r="I2716">
        <v>6020702</v>
      </c>
      <c r="J2716">
        <v>1</v>
      </c>
      <c r="K2716" t="s">
        <v>2121</v>
      </c>
      <c r="L2716" t="s">
        <v>2122</v>
      </c>
      <c r="M2716" t="s">
        <v>415</v>
      </c>
      <c r="N2716">
        <v>2</v>
      </c>
      <c r="O2716">
        <v>1</v>
      </c>
      <c r="P2716">
        <v>1</v>
      </c>
      <c r="Q2716">
        <v>1</v>
      </c>
      <c r="R2716">
        <v>0</v>
      </c>
      <c r="S2716">
        <v>0</v>
      </c>
      <c r="T2716">
        <v>0</v>
      </c>
      <c r="U2716" s="50">
        <v>46273.671574074076</v>
      </c>
      <c r="V2716" s="50">
        <v>46273.730381944442</v>
      </c>
      <c r="W2716" s="51">
        <v>46273</v>
      </c>
      <c r="X2716" t="s">
        <v>1747</v>
      </c>
      <c r="Y2716" t="s">
        <v>492</v>
      </c>
    </row>
    <row r="2717" spans="1:25" ht="15" customHeight="1" x14ac:dyDescent="0.35">
      <c r="A2717">
        <v>7</v>
      </c>
      <c r="B2717" s="50">
        <v>46273.739583333343</v>
      </c>
      <c r="C2717">
        <v>11708283</v>
      </c>
      <c r="D2717">
        <v>100006740975</v>
      </c>
      <c r="E2717" t="s">
        <v>1726</v>
      </c>
      <c r="F2717">
        <v>100</v>
      </c>
      <c r="G2717" t="s">
        <v>1745</v>
      </c>
      <c r="H2717" t="s">
        <v>1760</v>
      </c>
      <c r="I2717">
        <v>6021701</v>
      </c>
      <c r="J2717">
        <v>4</v>
      </c>
      <c r="K2717" t="s">
        <v>2163</v>
      </c>
      <c r="L2717" t="s">
        <v>2164</v>
      </c>
      <c r="N2717">
        <v>0</v>
      </c>
      <c r="O2717">
        <v>2</v>
      </c>
      <c r="P2717">
        <v>2</v>
      </c>
      <c r="Q2717">
        <v>2</v>
      </c>
      <c r="R2717">
        <v>0</v>
      </c>
      <c r="S2717">
        <v>0</v>
      </c>
      <c r="T2717">
        <v>0</v>
      </c>
      <c r="U2717" s="50">
        <v>46273.673657407409</v>
      </c>
      <c r="V2717" s="50">
        <v>46273.673657407409</v>
      </c>
      <c r="W2717" s="51">
        <v>46273</v>
      </c>
      <c r="X2717" t="s">
        <v>1747</v>
      </c>
      <c r="Y2717" t="s">
        <v>492</v>
      </c>
    </row>
    <row r="2718" spans="1:25" ht="15" customHeight="1" x14ac:dyDescent="0.35">
      <c r="A2718">
        <v>7</v>
      </c>
      <c r="B2718" s="50">
        <v>46273.739583333343</v>
      </c>
      <c r="C2718">
        <v>11708301</v>
      </c>
      <c r="D2718">
        <v>100006740978</v>
      </c>
      <c r="E2718" t="s">
        <v>1726</v>
      </c>
      <c r="F2718">
        <v>100</v>
      </c>
      <c r="G2718" t="s">
        <v>1745</v>
      </c>
      <c r="H2718" t="s">
        <v>1760</v>
      </c>
      <c r="I2718">
        <v>6021702</v>
      </c>
      <c r="J2718">
        <v>1</v>
      </c>
      <c r="K2718" t="s">
        <v>2121</v>
      </c>
      <c r="L2718" t="s">
        <v>2122</v>
      </c>
      <c r="M2718" t="s">
        <v>415</v>
      </c>
      <c r="N2718">
        <v>2</v>
      </c>
      <c r="O2718">
        <v>1</v>
      </c>
      <c r="P2718">
        <v>1</v>
      </c>
      <c r="Q2718">
        <v>1</v>
      </c>
      <c r="R2718">
        <v>0</v>
      </c>
      <c r="S2718">
        <v>0</v>
      </c>
      <c r="T2718">
        <v>0</v>
      </c>
      <c r="U2718" s="50">
        <v>46273.673668981479</v>
      </c>
      <c r="V2718" s="50">
        <v>46273.734270833331</v>
      </c>
      <c r="W2718" s="51">
        <v>46273</v>
      </c>
      <c r="X2718" t="s">
        <v>1747</v>
      </c>
      <c r="Y2718" t="s">
        <v>492</v>
      </c>
    </row>
    <row r="2719" spans="1:25" ht="15" customHeight="1" x14ac:dyDescent="0.35">
      <c r="A2719">
        <v>7</v>
      </c>
      <c r="B2719" s="50">
        <v>46273.739583333343</v>
      </c>
      <c r="C2719">
        <v>11708302</v>
      </c>
      <c r="D2719">
        <v>100006740978</v>
      </c>
      <c r="E2719" t="s">
        <v>1726</v>
      </c>
      <c r="F2719">
        <v>100</v>
      </c>
      <c r="G2719" t="s">
        <v>1745</v>
      </c>
      <c r="H2719" t="s">
        <v>1760</v>
      </c>
      <c r="I2719">
        <v>6021702</v>
      </c>
      <c r="J2719">
        <v>1</v>
      </c>
      <c r="K2719" t="s">
        <v>2235</v>
      </c>
      <c r="L2719" t="s">
        <v>2236</v>
      </c>
      <c r="M2719" t="s">
        <v>415</v>
      </c>
      <c r="N2719">
        <v>2</v>
      </c>
      <c r="O2719">
        <v>1</v>
      </c>
      <c r="P2719">
        <v>1</v>
      </c>
      <c r="Q2719">
        <v>1</v>
      </c>
      <c r="R2719">
        <v>0</v>
      </c>
      <c r="S2719">
        <v>0</v>
      </c>
      <c r="T2719">
        <v>0</v>
      </c>
      <c r="U2719" s="50">
        <v>46273.673668981479</v>
      </c>
      <c r="V2719" s="50">
        <v>46273.734270833331</v>
      </c>
      <c r="W2719" s="51">
        <v>46273</v>
      </c>
      <c r="X2719" t="s">
        <v>1747</v>
      </c>
      <c r="Y2719" t="s">
        <v>492</v>
      </c>
    </row>
    <row r="2720" spans="1:25" ht="15" customHeight="1" x14ac:dyDescent="0.35">
      <c r="A2720">
        <v>7</v>
      </c>
      <c r="B2720" s="50">
        <v>46273.739583333343</v>
      </c>
      <c r="C2720">
        <v>11708303</v>
      </c>
      <c r="D2720">
        <v>100006740978</v>
      </c>
      <c r="E2720" t="s">
        <v>1726</v>
      </c>
      <c r="F2720">
        <v>100</v>
      </c>
      <c r="G2720" t="s">
        <v>1745</v>
      </c>
      <c r="H2720" t="s">
        <v>1760</v>
      </c>
      <c r="I2720">
        <v>6021702</v>
      </c>
      <c r="J2720">
        <v>1</v>
      </c>
      <c r="K2720" t="s">
        <v>2095</v>
      </c>
      <c r="L2720" t="s">
        <v>2096</v>
      </c>
      <c r="M2720" t="s">
        <v>415</v>
      </c>
      <c r="N2720">
        <v>2</v>
      </c>
      <c r="O2720">
        <v>1</v>
      </c>
      <c r="P2720">
        <v>1</v>
      </c>
      <c r="Q2720">
        <v>1</v>
      </c>
      <c r="R2720">
        <v>0</v>
      </c>
      <c r="S2720">
        <v>0</v>
      </c>
      <c r="T2720">
        <v>0</v>
      </c>
      <c r="U2720" s="50">
        <v>46273.673668981479</v>
      </c>
      <c r="V2720" s="50">
        <v>46273.734270833331</v>
      </c>
      <c r="W2720" s="51">
        <v>46273</v>
      </c>
      <c r="X2720" t="s">
        <v>1747</v>
      </c>
      <c r="Y2720" t="s">
        <v>492</v>
      </c>
    </row>
    <row r="2721" spans="1:25" ht="15" customHeight="1" x14ac:dyDescent="0.35">
      <c r="A2721">
        <v>7</v>
      </c>
      <c r="B2721" s="50">
        <v>46273.739583333343</v>
      </c>
      <c r="C2721">
        <v>11708315</v>
      </c>
      <c r="D2721">
        <v>100006740985</v>
      </c>
      <c r="E2721" t="s">
        <v>1726</v>
      </c>
      <c r="F2721">
        <v>100</v>
      </c>
      <c r="G2721" t="s">
        <v>1745</v>
      </c>
      <c r="H2721" t="s">
        <v>1760</v>
      </c>
      <c r="I2721">
        <v>6023201</v>
      </c>
      <c r="J2721">
        <v>3</v>
      </c>
      <c r="K2721" t="s">
        <v>2237</v>
      </c>
      <c r="L2721" t="s">
        <v>2238</v>
      </c>
      <c r="N2721">
        <v>0</v>
      </c>
      <c r="O2721">
        <v>1</v>
      </c>
      <c r="P2721">
        <v>1</v>
      </c>
      <c r="Q2721">
        <v>1</v>
      </c>
      <c r="R2721">
        <v>0</v>
      </c>
      <c r="S2721">
        <v>0</v>
      </c>
      <c r="T2721">
        <v>0</v>
      </c>
      <c r="U2721" s="50">
        <v>46273.675740740742</v>
      </c>
      <c r="V2721" s="50">
        <v>46273.675740740742</v>
      </c>
      <c r="W2721" s="51">
        <v>46273</v>
      </c>
      <c r="X2721" t="s">
        <v>1747</v>
      </c>
      <c r="Y2721" t="s">
        <v>492</v>
      </c>
    </row>
    <row r="2722" spans="1:25" ht="15" customHeight="1" x14ac:dyDescent="0.35">
      <c r="A2722">
        <v>7</v>
      </c>
      <c r="B2722" s="50">
        <v>46273.739583333343</v>
      </c>
      <c r="C2722">
        <v>11708316</v>
      </c>
      <c r="D2722">
        <v>100006740985</v>
      </c>
      <c r="E2722" t="s">
        <v>1726</v>
      </c>
      <c r="F2722">
        <v>100</v>
      </c>
      <c r="G2722" t="s">
        <v>1745</v>
      </c>
      <c r="H2722" t="s">
        <v>1760</v>
      </c>
      <c r="I2722">
        <v>6023201</v>
      </c>
      <c r="J2722">
        <v>3</v>
      </c>
      <c r="K2722" t="s">
        <v>1855</v>
      </c>
      <c r="L2722" t="s">
        <v>1856</v>
      </c>
      <c r="N2722">
        <v>0</v>
      </c>
      <c r="O2722">
        <v>8</v>
      </c>
      <c r="P2722">
        <v>8</v>
      </c>
      <c r="Q2722">
        <v>8</v>
      </c>
      <c r="R2722">
        <v>0</v>
      </c>
      <c r="S2722">
        <v>0</v>
      </c>
      <c r="T2722">
        <v>0</v>
      </c>
      <c r="U2722" s="50">
        <v>46273.675740740742</v>
      </c>
      <c r="V2722" s="50">
        <v>46273.675740740742</v>
      </c>
      <c r="W2722" s="51">
        <v>46273</v>
      </c>
      <c r="X2722" t="s">
        <v>1747</v>
      </c>
      <c r="Y2722" t="s">
        <v>492</v>
      </c>
    </row>
    <row r="2723" spans="1:25" ht="15" customHeight="1" x14ac:dyDescent="0.35">
      <c r="A2723">
        <v>7</v>
      </c>
      <c r="B2723" s="50">
        <v>46273.739583333343</v>
      </c>
      <c r="C2723">
        <v>11708317</v>
      </c>
      <c r="D2723">
        <v>100006740985</v>
      </c>
      <c r="E2723" t="s">
        <v>1726</v>
      </c>
      <c r="F2723">
        <v>100</v>
      </c>
      <c r="G2723" t="s">
        <v>1745</v>
      </c>
      <c r="H2723" t="s">
        <v>1760</v>
      </c>
      <c r="I2723">
        <v>6023201</v>
      </c>
      <c r="J2723">
        <v>3</v>
      </c>
      <c r="K2723" t="s">
        <v>2239</v>
      </c>
      <c r="L2723" t="s">
        <v>2240</v>
      </c>
      <c r="N2723">
        <v>0</v>
      </c>
      <c r="O2723">
        <v>2</v>
      </c>
      <c r="P2723">
        <v>2</v>
      </c>
      <c r="Q2723">
        <v>2</v>
      </c>
      <c r="R2723">
        <v>0</v>
      </c>
      <c r="S2723">
        <v>0</v>
      </c>
      <c r="T2723">
        <v>0</v>
      </c>
      <c r="U2723" s="50">
        <v>46273.675740740742</v>
      </c>
      <c r="V2723" s="50">
        <v>46273.675740740742</v>
      </c>
      <c r="W2723" s="51">
        <v>46273</v>
      </c>
      <c r="X2723" t="s">
        <v>1747</v>
      </c>
      <c r="Y2723" t="s">
        <v>492</v>
      </c>
    </row>
    <row r="2724" spans="1:25" ht="15" customHeight="1" x14ac:dyDescent="0.35">
      <c r="A2724">
        <v>7</v>
      </c>
      <c r="B2724" s="50">
        <v>46273.739583333343</v>
      </c>
      <c r="C2724">
        <v>11708318</v>
      </c>
      <c r="D2724">
        <v>100006740985</v>
      </c>
      <c r="E2724" t="s">
        <v>1726</v>
      </c>
      <c r="F2724">
        <v>100</v>
      </c>
      <c r="G2724" t="s">
        <v>1745</v>
      </c>
      <c r="H2724" t="s">
        <v>1760</v>
      </c>
      <c r="I2724">
        <v>6023201</v>
      </c>
      <c r="J2724">
        <v>3</v>
      </c>
      <c r="K2724" t="s">
        <v>1859</v>
      </c>
      <c r="L2724" t="s">
        <v>1860</v>
      </c>
      <c r="N2724">
        <v>0</v>
      </c>
      <c r="O2724">
        <v>1</v>
      </c>
      <c r="P2724">
        <v>1</v>
      </c>
      <c r="Q2724">
        <v>1</v>
      </c>
      <c r="R2724">
        <v>0</v>
      </c>
      <c r="S2724">
        <v>0</v>
      </c>
      <c r="T2724">
        <v>0</v>
      </c>
      <c r="U2724" s="50">
        <v>46273.675740740742</v>
      </c>
      <c r="V2724" s="50">
        <v>46273.675740740742</v>
      </c>
      <c r="W2724" s="51">
        <v>46273</v>
      </c>
      <c r="X2724" t="s">
        <v>1747</v>
      </c>
      <c r="Y2724" t="s">
        <v>492</v>
      </c>
    </row>
    <row r="2725" spans="1:25" ht="15" customHeight="1" x14ac:dyDescent="0.35">
      <c r="A2725">
        <v>7</v>
      </c>
      <c r="B2725" s="50">
        <v>46273.739583333343</v>
      </c>
      <c r="C2725">
        <v>11708319</v>
      </c>
      <c r="D2725">
        <v>100006740985</v>
      </c>
      <c r="E2725" t="s">
        <v>1726</v>
      </c>
      <c r="F2725">
        <v>100</v>
      </c>
      <c r="G2725" t="s">
        <v>1745</v>
      </c>
      <c r="H2725" t="s">
        <v>1760</v>
      </c>
      <c r="I2725">
        <v>6023201</v>
      </c>
      <c r="J2725">
        <v>3</v>
      </c>
      <c r="K2725" t="s">
        <v>1845</v>
      </c>
      <c r="L2725" t="s">
        <v>1846</v>
      </c>
      <c r="N2725">
        <v>0</v>
      </c>
      <c r="O2725">
        <v>1</v>
      </c>
      <c r="P2725">
        <v>1</v>
      </c>
      <c r="Q2725">
        <v>1</v>
      </c>
      <c r="R2725">
        <v>0</v>
      </c>
      <c r="S2725">
        <v>0</v>
      </c>
      <c r="T2725">
        <v>0</v>
      </c>
      <c r="U2725" s="50">
        <v>46273.675740740742</v>
      </c>
      <c r="V2725" s="50">
        <v>46273.675740740742</v>
      </c>
      <c r="W2725" s="51">
        <v>46273</v>
      </c>
      <c r="X2725" t="s">
        <v>1747</v>
      </c>
      <c r="Y2725" t="s">
        <v>492</v>
      </c>
    </row>
    <row r="2726" spans="1:25" ht="15" customHeight="1" x14ac:dyDescent="0.35">
      <c r="A2726">
        <v>7</v>
      </c>
      <c r="B2726" s="50">
        <v>46273.739583333343</v>
      </c>
      <c r="C2726">
        <v>11708352</v>
      </c>
      <c r="D2726">
        <v>100006740998</v>
      </c>
      <c r="E2726" t="s">
        <v>1726</v>
      </c>
      <c r="F2726">
        <v>100</v>
      </c>
      <c r="G2726" t="s">
        <v>1745</v>
      </c>
      <c r="H2726" t="s">
        <v>1760</v>
      </c>
      <c r="I2726">
        <v>6024401</v>
      </c>
      <c r="J2726">
        <v>2</v>
      </c>
      <c r="K2726" t="s">
        <v>2243</v>
      </c>
      <c r="L2726" t="s">
        <v>2244</v>
      </c>
      <c r="N2726">
        <v>0</v>
      </c>
      <c r="O2726">
        <v>2</v>
      </c>
      <c r="P2726">
        <v>2</v>
      </c>
      <c r="Q2726">
        <v>2</v>
      </c>
      <c r="R2726">
        <v>0</v>
      </c>
      <c r="S2726">
        <v>0</v>
      </c>
      <c r="T2726">
        <v>0</v>
      </c>
      <c r="U2726" s="50">
        <v>46273.678518518522</v>
      </c>
      <c r="V2726" s="50">
        <v>46273.678518518522</v>
      </c>
      <c r="W2726" s="51">
        <v>46273</v>
      </c>
      <c r="X2726" t="s">
        <v>1747</v>
      </c>
      <c r="Y2726" t="s">
        <v>492</v>
      </c>
    </row>
    <row r="2727" spans="1:25" ht="15" customHeight="1" x14ac:dyDescent="0.35">
      <c r="A2727">
        <v>7</v>
      </c>
      <c r="B2727" s="50">
        <v>46273.739583333343</v>
      </c>
      <c r="C2727">
        <v>11708353</v>
      </c>
      <c r="D2727">
        <v>100006740999</v>
      </c>
      <c r="E2727" t="s">
        <v>1726</v>
      </c>
      <c r="F2727">
        <v>100</v>
      </c>
      <c r="G2727" t="s">
        <v>1745</v>
      </c>
      <c r="H2727" t="s">
        <v>1760</v>
      </c>
      <c r="I2727">
        <v>6024402</v>
      </c>
      <c r="J2727">
        <v>2</v>
      </c>
      <c r="K2727" t="s">
        <v>2245</v>
      </c>
      <c r="L2727" t="s">
        <v>2246</v>
      </c>
      <c r="N2727">
        <v>0</v>
      </c>
      <c r="O2727">
        <v>2</v>
      </c>
      <c r="P2727">
        <v>2</v>
      </c>
      <c r="Q2727">
        <v>2</v>
      </c>
      <c r="R2727">
        <v>0</v>
      </c>
      <c r="S2727">
        <v>0</v>
      </c>
      <c r="T2727">
        <v>0</v>
      </c>
      <c r="U2727" s="50">
        <v>46273.678518518522</v>
      </c>
      <c r="V2727" s="50">
        <v>46273.678518518522</v>
      </c>
      <c r="W2727" s="51">
        <v>46273</v>
      </c>
      <c r="X2727" t="s">
        <v>1747</v>
      </c>
      <c r="Y2727" t="s">
        <v>492</v>
      </c>
    </row>
    <row r="2728" spans="1:25" ht="15" customHeight="1" x14ac:dyDescent="0.35">
      <c r="A2728">
        <v>7</v>
      </c>
      <c r="B2728" s="50">
        <v>46273.739583333343</v>
      </c>
      <c r="C2728">
        <v>11708354</v>
      </c>
      <c r="D2728">
        <v>100006741001</v>
      </c>
      <c r="E2728" t="s">
        <v>1726</v>
      </c>
      <c r="F2728">
        <v>100</v>
      </c>
      <c r="G2728" t="s">
        <v>1745</v>
      </c>
      <c r="H2728" t="s">
        <v>1760</v>
      </c>
      <c r="I2728">
        <v>6025002</v>
      </c>
      <c r="J2728">
        <v>2</v>
      </c>
      <c r="K2728" t="s">
        <v>2247</v>
      </c>
      <c r="L2728" t="s">
        <v>2248</v>
      </c>
      <c r="N2728">
        <v>0</v>
      </c>
      <c r="O2728">
        <v>3</v>
      </c>
      <c r="P2728">
        <v>3</v>
      </c>
      <c r="Q2728">
        <v>3</v>
      </c>
      <c r="R2728">
        <v>0</v>
      </c>
      <c r="S2728">
        <v>0</v>
      </c>
      <c r="T2728">
        <v>0</v>
      </c>
      <c r="U2728" s="50">
        <v>46273.679201388892</v>
      </c>
      <c r="V2728" s="50">
        <v>46273.679201388892</v>
      </c>
      <c r="W2728" s="51">
        <v>46273</v>
      </c>
      <c r="X2728" t="s">
        <v>1747</v>
      </c>
      <c r="Y2728" t="s">
        <v>492</v>
      </c>
    </row>
    <row r="2729" spans="1:25" ht="15" customHeight="1" x14ac:dyDescent="0.35">
      <c r="A2729">
        <v>7</v>
      </c>
      <c r="B2729" s="50">
        <v>46273.739583333343</v>
      </c>
      <c r="C2729">
        <v>11708396</v>
      </c>
      <c r="D2729">
        <v>100006741021</v>
      </c>
      <c r="E2729" t="s">
        <v>1726</v>
      </c>
      <c r="F2729">
        <v>100</v>
      </c>
      <c r="G2729" t="s">
        <v>1745</v>
      </c>
      <c r="H2729" t="s">
        <v>1760</v>
      </c>
      <c r="I2729">
        <v>6027201</v>
      </c>
      <c r="J2729">
        <v>4</v>
      </c>
      <c r="K2729" t="s">
        <v>2251</v>
      </c>
      <c r="L2729" t="s">
        <v>2252</v>
      </c>
      <c r="N2729">
        <v>0</v>
      </c>
      <c r="O2729">
        <v>1</v>
      </c>
      <c r="P2729">
        <v>1</v>
      </c>
      <c r="Q2729">
        <v>1</v>
      </c>
      <c r="R2729">
        <v>0</v>
      </c>
      <c r="S2729">
        <v>0</v>
      </c>
      <c r="T2729">
        <v>0</v>
      </c>
      <c r="U2729" s="50">
        <v>46273.680613425917</v>
      </c>
      <c r="V2729" s="50">
        <v>46273.680613425917</v>
      </c>
      <c r="W2729" s="51">
        <v>46273</v>
      </c>
      <c r="X2729" t="s">
        <v>1747</v>
      </c>
      <c r="Y2729" t="s">
        <v>492</v>
      </c>
    </row>
    <row r="2730" spans="1:25" ht="15" customHeight="1" x14ac:dyDescent="0.35">
      <c r="A2730">
        <v>7</v>
      </c>
      <c r="B2730" s="50">
        <v>46273.739583333343</v>
      </c>
      <c r="C2730">
        <v>11708460</v>
      </c>
      <c r="D2730">
        <v>100006741057</v>
      </c>
      <c r="E2730" t="s">
        <v>1726</v>
      </c>
      <c r="F2730">
        <v>100</v>
      </c>
      <c r="G2730" t="s">
        <v>1745</v>
      </c>
      <c r="H2730" t="s">
        <v>1760</v>
      </c>
      <c r="I2730">
        <v>6028702</v>
      </c>
      <c r="J2730">
        <v>2</v>
      </c>
      <c r="K2730" t="s">
        <v>2263</v>
      </c>
      <c r="L2730" t="s">
        <v>2264</v>
      </c>
      <c r="N2730">
        <v>0</v>
      </c>
      <c r="O2730">
        <v>1</v>
      </c>
      <c r="P2730">
        <v>1</v>
      </c>
      <c r="Q2730">
        <v>1</v>
      </c>
      <c r="R2730">
        <v>0</v>
      </c>
      <c r="S2730">
        <v>0</v>
      </c>
      <c r="T2730">
        <v>0</v>
      </c>
      <c r="U2730" s="50">
        <v>46273.68408564815</v>
      </c>
      <c r="V2730" s="50">
        <v>46273.68408564815</v>
      </c>
      <c r="W2730" s="51">
        <v>46273</v>
      </c>
      <c r="X2730" t="s">
        <v>1747</v>
      </c>
      <c r="Y2730" t="s">
        <v>492</v>
      </c>
    </row>
    <row r="2731" spans="1:25" ht="15" customHeight="1" x14ac:dyDescent="0.35">
      <c r="A2731">
        <v>7</v>
      </c>
      <c r="B2731" s="50">
        <v>46273.739583333343</v>
      </c>
      <c r="C2731">
        <v>11708504</v>
      </c>
      <c r="D2731">
        <v>100006741083</v>
      </c>
      <c r="E2731" t="s">
        <v>1726</v>
      </c>
      <c r="F2731">
        <v>100</v>
      </c>
      <c r="G2731" t="s">
        <v>1745</v>
      </c>
      <c r="H2731" t="s">
        <v>1760</v>
      </c>
      <c r="I2731">
        <v>6018601</v>
      </c>
      <c r="J2731">
        <v>2</v>
      </c>
      <c r="K2731" t="s">
        <v>2273</v>
      </c>
      <c r="L2731" t="s">
        <v>2274</v>
      </c>
      <c r="N2731">
        <v>0</v>
      </c>
      <c r="O2731">
        <v>2</v>
      </c>
      <c r="P2731">
        <v>2</v>
      </c>
      <c r="Q2731">
        <v>2</v>
      </c>
      <c r="R2731">
        <v>0</v>
      </c>
      <c r="S2731">
        <v>0</v>
      </c>
      <c r="T2731">
        <v>0</v>
      </c>
      <c r="U2731" s="50">
        <v>46273.687557870369</v>
      </c>
      <c r="V2731" s="50">
        <v>46273.687557870369</v>
      </c>
      <c r="W2731" s="51">
        <v>46273</v>
      </c>
      <c r="X2731" t="s">
        <v>1747</v>
      </c>
      <c r="Y2731" t="s">
        <v>492</v>
      </c>
    </row>
    <row r="2732" spans="1:25" ht="15" customHeight="1" x14ac:dyDescent="0.35">
      <c r="A2732">
        <v>7</v>
      </c>
      <c r="B2732" s="50">
        <v>46273.739583333343</v>
      </c>
      <c r="C2732">
        <v>11708505</v>
      </c>
      <c r="D2732">
        <v>100006741083</v>
      </c>
      <c r="E2732" t="s">
        <v>1726</v>
      </c>
      <c r="F2732">
        <v>100</v>
      </c>
      <c r="G2732" t="s">
        <v>1745</v>
      </c>
      <c r="H2732" t="s">
        <v>1760</v>
      </c>
      <c r="I2732">
        <v>6018601</v>
      </c>
      <c r="J2732">
        <v>2</v>
      </c>
      <c r="K2732" t="s">
        <v>2265</v>
      </c>
      <c r="L2732" t="s">
        <v>2266</v>
      </c>
      <c r="N2732">
        <v>0</v>
      </c>
      <c r="O2732">
        <v>2</v>
      </c>
      <c r="P2732">
        <v>2</v>
      </c>
      <c r="Q2732">
        <v>2</v>
      </c>
      <c r="R2732">
        <v>0</v>
      </c>
      <c r="S2732">
        <v>0</v>
      </c>
      <c r="T2732">
        <v>0</v>
      </c>
      <c r="U2732" s="50">
        <v>46273.687557870369</v>
      </c>
      <c r="V2732" s="50">
        <v>46273.687557870369</v>
      </c>
      <c r="W2732" s="51">
        <v>46273</v>
      </c>
      <c r="X2732" t="s">
        <v>1747</v>
      </c>
      <c r="Y2732" t="s">
        <v>492</v>
      </c>
    </row>
    <row r="2733" spans="1:25" ht="15" customHeight="1" x14ac:dyDescent="0.35">
      <c r="A2733">
        <v>7</v>
      </c>
      <c r="B2733" s="50">
        <v>46273.739583333343</v>
      </c>
      <c r="C2733">
        <v>11708506</v>
      </c>
      <c r="D2733">
        <v>100006741084</v>
      </c>
      <c r="E2733" t="s">
        <v>1726</v>
      </c>
      <c r="F2733">
        <v>100</v>
      </c>
      <c r="G2733" t="s">
        <v>1745</v>
      </c>
      <c r="H2733" t="s">
        <v>1760</v>
      </c>
      <c r="I2733">
        <v>6018602</v>
      </c>
      <c r="J2733">
        <v>2</v>
      </c>
      <c r="K2733" t="s">
        <v>2275</v>
      </c>
      <c r="L2733" t="s">
        <v>2276</v>
      </c>
      <c r="N2733">
        <v>0</v>
      </c>
      <c r="O2733">
        <v>1</v>
      </c>
      <c r="P2733">
        <v>1</v>
      </c>
      <c r="Q2733">
        <v>1</v>
      </c>
      <c r="R2733">
        <v>0</v>
      </c>
      <c r="S2733">
        <v>0</v>
      </c>
      <c r="T2733">
        <v>0</v>
      </c>
      <c r="U2733" s="50">
        <v>46273.687557870369</v>
      </c>
      <c r="V2733" s="50">
        <v>46273.687557870369</v>
      </c>
      <c r="W2733" s="51">
        <v>46273</v>
      </c>
      <c r="X2733" t="s">
        <v>1747</v>
      </c>
      <c r="Y2733" t="s">
        <v>492</v>
      </c>
    </row>
    <row r="2734" spans="1:25" ht="15" customHeight="1" x14ac:dyDescent="0.35">
      <c r="A2734">
        <v>7</v>
      </c>
      <c r="B2734" s="50">
        <v>46273.739583333343</v>
      </c>
      <c r="C2734">
        <v>11708507</v>
      </c>
      <c r="D2734">
        <v>100006741084</v>
      </c>
      <c r="E2734" t="s">
        <v>1726</v>
      </c>
      <c r="F2734">
        <v>100</v>
      </c>
      <c r="G2734" t="s">
        <v>1745</v>
      </c>
      <c r="H2734" t="s">
        <v>1760</v>
      </c>
      <c r="I2734">
        <v>6018602</v>
      </c>
      <c r="J2734">
        <v>2</v>
      </c>
      <c r="K2734" t="s">
        <v>2265</v>
      </c>
      <c r="L2734" t="s">
        <v>2266</v>
      </c>
      <c r="N2734">
        <v>0</v>
      </c>
      <c r="O2734">
        <v>2</v>
      </c>
      <c r="P2734">
        <v>2</v>
      </c>
      <c r="Q2734">
        <v>2</v>
      </c>
      <c r="R2734">
        <v>0</v>
      </c>
      <c r="S2734">
        <v>0</v>
      </c>
      <c r="T2734">
        <v>0</v>
      </c>
      <c r="U2734" s="50">
        <v>46273.687557870369</v>
      </c>
      <c r="V2734" s="50">
        <v>46273.687557870369</v>
      </c>
      <c r="W2734" s="51">
        <v>46273</v>
      </c>
      <c r="X2734" t="s">
        <v>1747</v>
      </c>
      <c r="Y2734" t="s">
        <v>492</v>
      </c>
    </row>
    <row r="2735" spans="1:25" ht="15" customHeight="1" x14ac:dyDescent="0.35">
      <c r="A2735">
        <v>7</v>
      </c>
      <c r="B2735" s="50">
        <v>46273.739583333343</v>
      </c>
      <c r="C2735">
        <v>11708508</v>
      </c>
      <c r="D2735">
        <v>100006741085</v>
      </c>
      <c r="E2735" t="s">
        <v>1726</v>
      </c>
      <c r="F2735">
        <v>100</v>
      </c>
      <c r="G2735" t="s">
        <v>1745</v>
      </c>
      <c r="H2735" t="s">
        <v>1760</v>
      </c>
      <c r="I2735">
        <v>6018603</v>
      </c>
      <c r="J2735">
        <v>2</v>
      </c>
      <c r="K2735" t="s">
        <v>2265</v>
      </c>
      <c r="L2735" t="s">
        <v>2266</v>
      </c>
      <c r="N2735">
        <v>0</v>
      </c>
      <c r="O2735">
        <v>2</v>
      </c>
      <c r="P2735">
        <v>2</v>
      </c>
      <c r="Q2735">
        <v>2</v>
      </c>
      <c r="R2735">
        <v>0</v>
      </c>
      <c r="S2735">
        <v>0</v>
      </c>
      <c r="T2735">
        <v>0</v>
      </c>
      <c r="U2735" s="50">
        <v>46273.687557870369</v>
      </c>
      <c r="V2735" s="50">
        <v>46273.687557870369</v>
      </c>
      <c r="W2735" s="51">
        <v>46273</v>
      </c>
      <c r="X2735" t="s">
        <v>1747</v>
      </c>
      <c r="Y2735" t="s">
        <v>492</v>
      </c>
    </row>
    <row r="2736" spans="1:25" ht="15" customHeight="1" x14ac:dyDescent="0.35">
      <c r="A2736">
        <v>7</v>
      </c>
      <c r="B2736" s="50">
        <v>46273.739583333343</v>
      </c>
      <c r="C2736">
        <v>11708509</v>
      </c>
      <c r="D2736">
        <v>100006741086</v>
      </c>
      <c r="E2736" t="s">
        <v>1726</v>
      </c>
      <c r="F2736">
        <v>100</v>
      </c>
      <c r="G2736" t="s">
        <v>1745</v>
      </c>
      <c r="H2736" t="s">
        <v>1760</v>
      </c>
      <c r="I2736">
        <v>6018604</v>
      </c>
      <c r="J2736">
        <v>2</v>
      </c>
      <c r="K2736" t="s">
        <v>2265</v>
      </c>
      <c r="L2736" t="s">
        <v>2266</v>
      </c>
      <c r="N2736">
        <v>0</v>
      </c>
      <c r="O2736">
        <v>2</v>
      </c>
      <c r="P2736">
        <v>2</v>
      </c>
      <c r="Q2736">
        <v>2</v>
      </c>
      <c r="R2736">
        <v>0</v>
      </c>
      <c r="S2736">
        <v>0</v>
      </c>
      <c r="T2736">
        <v>0</v>
      </c>
      <c r="U2736" s="50">
        <v>46273.687557870369</v>
      </c>
      <c r="V2736" s="50">
        <v>46273.687557870369</v>
      </c>
      <c r="W2736" s="51">
        <v>46273</v>
      </c>
      <c r="X2736" t="s">
        <v>1747</v>
      </c>
      <c r="Y2736" t="s">
        <v>492</v>
      </c>
    </row>
    <row r="2737" spans="1:25" ht="15" customHeight="1" x14ac:dyDescent="0.35">
      <c r="A2737">
        <v>7</v>
      </c>
      <c r="B2737" s="50">
        <v>46273.739583333343</v>
      </c>
      <c r="C2737">
        <v>11708510</v>
      </c>
      <c r="D2737">
        <v>100006741087</v>
      </c>
      <c r="E2737" t="s">
        <v>1726</v>
      </c>
      <c r="F2737">
        <v>100</v>
      </c>
      <c r="G2737" t="s">
        <v>1745</v>
      </c>
      <c r="H2737" t="s">
        <v>1760</v>
      </c>
      <c r="I2737">
        <v>6018605</v>
      </c>
      <c r="J2737">
        <v>2</v>
      </c>
      <c r="K2737" t="s">
        <v>2265</v>
      </c>
      <c r="L2737" t="s">
        <v>2266</v>
      </c>
      <c r="N2737">
        <v>0</v>
      </c>
      <c r="O2737">
        <v>2</v>
      </c>
      <c r="P2737">
        <v>2</v>
      </c>
      <c r="Q2737">
        <v>2</v>
      </c>
      <c r="R2737">
        <v>0</v>
      </c>
      <c r="S2737">
        <v>0</v>
      </c>
      <c r="T2737">
        <v>0</v>
      </c>
      <c r="U2737" s="50">
        <v>46273.687557870369</v>
      </c>
      <c r="V2737" s="50">
        <v>46273.687557870369</v>
      </c>
      <c r="W2737" s="51">
        <v>46273</v>
      </c>
      <c r="X2737" t="s">
        <v>1747</v>
      </c>
      <c r="Y2737" t="s">
        <v>492</v>
      </c>
    </row>
    <row r="2738" spans="1:25" ht="15" customHeight="1" x14ac:dyDescent="0.35">
      <c r="A2738">
        <v>7</v>
      </c>
      <c r="B2738" s="50">
        <v>46273.739583333343</v>
      </c>
      <c r="C2738">
        <v>11708511</v>
      </c>
      <c r="D2738">
        <v>100006741088</v>
      </c>
      <c r="E2738" t="s">
        <v>1726</v>
      </c>
      <c r="F2738">
        <v>100</v>
      </c>
      <c r="G2738" t="s">
        <v>1745</v>
      </c>
      <c r="H2738" t="s">
        <v>1760</v>
      </c>
      <c r="I2738">
        <v>6018606</v>
      </c>
      <c r="J2738">
        <v>2</v>
      </c>
      <c r="K2738" t="s">
        <v>2275</v>
      </c>
      <c r="L2738" t="s">
        <v>2276</v>
      </c>
      <c r="N2738">
        <v>0</v>
      </c>
      <c r="O2738">
        <v>9</v>
      </c>
      <c r="P2738">
        <v>9</v>
      </c>
      <c r="Q2738">
        <v>9</v>
      </c>
      <c r="R2738">
        <v>0</v>
      </c>
      <c r="S2738">
        <v>0</v>
      </c>
      <c r="T2738">
        <v>0</v>
      </c>
      <c r="U2738" s="50">
        <v>46273.687557870369</v>
      </c>
      <c r="V2738" s="50">
        <v>46273.687557870369</v>
      </c>
      <c r="W2738" s="51">
        <v>46273</v>
      </c>
      <c r="X2738" t="s">
        <v>1747</v>
      </c>
      <c r="Y2738" t="s">
        <v>492</v>
      </c>
    </row>
    <row r="2739" spans="1:25" ht="15" customHeight="1" x14ac:dyDescent="0.35">
      <c r="A2739">
        <v>7</v>
      </c>
      <c r="B2739" s="50">
        <v>46273.739583333343</v>
      </c>
      <c r="C2739">
        <v>11708514</v>
      </c>
      <c r="D2739">
        <v>100006741092</v>
      </c>
      <c r="E2739" t="s">
        <v>1726</v>
      </c>
      <c r="F2739">
        <v>100</v>
      </c>
      <c r="G2739" t="s">
        <v>1745</v>
      </c>
      <c r="H2739" t="s">
        <v>1760</v>
      </c>
      <c r="I2739">
        <v>6025101</v>
      </c>
      <c r="J2739">
        <v>3</v>
      </c>
      <c r="K2739" t="s">
        <v>2277</v>
      </c>
      <c r="L2739" t="s">
        <v>2278</v>
      </c>
      <c r="N2739">
        <v>0</v>
      </c>
      <c r="O2739">
        <v>1</v>
      </c>
      <c r="P2739">
        <v>1</v>
      </c>
      <c r="Q2739">
        <v>1</v>
      </c>
      <c r="R2739">
        <v>0</v>
      </c>
      <c r="S2739">
        <v>0</v>
      </c>
      <c r="T2739">
        <v>0</v>
      </c>
      <c r="U2739" s="50">
        <v>46273.68822916667</v>
      </c>
      <c r="V2739" s="50">
        <v>46273.68822916667</v>
      </c>
      <c r="W2739" s="51">
        <v>46273</v>
      </c>
      <c r="X2739" t="s">
        <v>1747</v>
      </c>
      <c r="Y2739" t="s">
        <v>492</v>
      </c>
    </row>
    <row r="2740" spans="1:25" ht="15" customHeight="1" x14ac:dyDescent="0.35">
      <c r="A2740">
        <v>7</v>
      </c>
      <c r="B2740" s="50">
        <v>46273.739583333343</v>
      </c>
      <c r="C2740">
        <v>11708515</v>
      </c>
      <c r="D2740">
        <v>100006741092</v>
      </c>
      <c r="E2740" t="s">
        <v>1726</v>
      </c>
      <c r="F2740">
        <v>100</v>
      </c>
      <c r="G2740" t="s">
        <v>1745</v>
      </c>
      <c r="H2740" t="s">
        <v>1760</v>
      </c>
      <c r="I2740">
        <v>6025101</v>
      </c>
      <c r="J2740">
        <v>3</v>
      </c>
      <c r="K2740" t="s">
        <v>1807</v>
      </c>
      <c r="L2740" t="s">
        <v>1808</v>
      </c>
      <c r="N2740">
        <v>0</v>
      </c>
      <c r="O2740">
        <v>1</v>
      </c>
      <c r="P2740">
        <v>1</v>
      </c>
      <c r="Q2740">
        <v>1</v>
      </c>
      <c r="R2740">
        <v>0</v>
      </c>
      <c r="S2740">
        <v>0</v>
      </c>
      <c r="T2740">
        <v>0</v>
      </c>
      <c r="U2740" s="50">
        <v>46273.68822916667</v>
      </c>
      <c r="V2740" s="50">
        <v>46273.68822916667</v>
      </c>
      <c r="W2740" s="51">
        <v>46273</v>
      </c>
      <c r="X2740" t="s">
        <v>1747</v>
      </c>
      <c r="Y2740" t="s">
        <v>492</v>
      </c>
    </row>
    <row r="2741" spans="1:25" ht="15" customHeight="1" x14ac:dyDescent="0.35">
      <c r="A2741">
        <v>7</v>
      </c>
      <c r="B2741" s="50">
        <v>46273.739583333343</v>
      </c>
      <c r="C2741">
        <v>11708526</v>
      </c>
      <c r="D2741">
        <v>100006741098</v>
      </c>
      <c r="E2741" t="s">
        <v>1726</v>
      </c>
      <c r="F2741">
        <v>100</v>
      </c>
      <c r="G2741" t="s">
        <v>1745</v>
      </c>
      <c r="H2741" t="s">
        <v>1760</v>
      </c>
      <c r="I2741">
        <v>6031402</v>
      </c>
      <c r="J2741">
        <v>2</v>
      </c>
      <c r="K2741" t="s">
        <v>2281</v>
      </c>
      <c r="L2741" t="s">
        <v>2282</v>
      </c>
      <c r="N2741">
        <v>0</v>
      </c>
      <c r="O2741">
        <v>2</v>
      </c>
      <c r="P2741">
        <v>2</v>
      </c>
      <c r="Q2741">
        <v>2</v>
      </c>
      <c r="R2741">
        <v>0</v>
      </c>
      <c r="S2741">
        <v>0</v>
      </c>
      <c r="T2741">
        <v>0</v>
      </c>
      <c r="U2741" s="50">
        <v>46273.690324074072</v>
      </c>
      <c r="V2741" s="50">
        <v>46273.690324074072</v>
      </c>
      <c r="W2741" s="51">
        <v>46273</v>
      </c>
      <c r="X2741" t="s">
        <v>1747</v>
      </c>
      <c r="Y2741" t="s">
        <v>492</v>
      </c>
    </row>
    <row r="2742" spans="1:25" ht="15" customHeight="1" x14ac:dyDescent="0.35">
      <c r="A2742">
        <v>7</v>
      </c>
      <c r="B2742" s="50">
        <v>46273.739583333343</v>
      </c>
      <c r="C2742">
        <v>11708528</v>
      </c>
      <c r="D2742">
        <v>100006741100</v>
      </c>
      <c r="E2742" t="s">
        <v>1726</v>
      </c>
      <c r="F2742">
        <v>100</v>
      </c>
      <c r="G2742" t="s">
        <v>1745</v>
      </c>
      <c r="H2742" t="s">
        <v>1760</v>
      </c>
      <c r="I2742">
        <v>6032001</v>
      </c>
      <c r="J2742">
        <v>4</v>
      </c>
      <c r="K2742" t="s">
        <v>2283</v>
      </c>
      <c r="L2742" t="s">
        <v>2284</v>
      </c>
      <c r="N2742">
        <v>0</v>
      </c>
      <c r="O2742">
        <v>1</v>
      </c>
      <c r="P2742">
        <v>1</v>
      </c>
      <c r="Q2742">
        <v>1</v>
      </c>
      <c r="R2742">
        <v>0</v>
      </c>
      <c r="S2742">
        <v>0</v>
      </c>
      <c r="T2742">
        <v>0</v>
      </c>
      <c r="U2742" s="50">
        <v>46273.691006944442</v>
      </c>
      <c r="V2742" s="50">
        <v>46273.691006944442</v>
      </c>
      <c r="W2742" s="51">
        <v>46273</v>
      </c>
      <c r="X2742" t="s">
        <v>1747</v>
      </c>
      <c r="Y2742" t="s">
        <v>492</v>
      </c>
    </row>
    <row r="2743" spans="1:25" ht="15" customHeight="1" x14ac:dyDescent="0.35">
      <c r="A2743">
        <v>7</v>
      </c>
      <c r="B2743" s="50">
        <v>46273.739583333343</v>
      </c>
      <c r="C2743">
        <v>11708540</v>
      </c>
      <c r="D2743">
        <v>100006741104</v>
      </c>
      <c r="E2743" t="s">
        <v>1726</v>
      </c>
      <c r="F2743">
        <v>100</v>
      </c>
      <c r="G2743" t="s">
        <v>1745</v>
      </c>
      <c r="H2743" t="s">
        <v>1760</v>
      </c>
      <c r="I2743">
        <v>6032401</v>
      </c>
      <c r="J2743">
        <v>4</v>
      </c>
      <c r="K2743" t="s">
        <v>2287</v>
      </c>
      <c r="L2743" t="s">
        <v>2288</v>
      </c>
      <c r="N2743">
        <v>0</v>
      </c>
      <c r="O2743">
        <v>1</v>
      </c>
      <c r="P2743">
        <v>1</v>
      </c>
      <c r="Q2743">
        <v>1</v>
      </c>
      <c r="R2743">
        <v>0</v>
      </c>
      <c r="S2743">
        <v>0</v>
      </c>
      <c r="T2743">
        <v>0</v>
      </c>
      <c r="U2743" s="50">
        <v>46273.692407407398</v>
      </c>
      <c r="V2743" s="50">
        <v>46273.692407407398</v>
      </c>
      <c r="W2743" s="51">
        <v>46273</v>
      </c>
      <c r="X2743" t="s">
        <v>1747</v>
      </c>
      <c r="Y2743" t="s">
        <v>492</v>
      </c>
    </row>
    <row r="2744" spans="1:25" ht="15" customHeight="1" x14ac:dyDescent="0.35">
      <c r="A2744">
        <v>7</v>
      </c>
      <c r="B2744" s="50">
        <v>46273.739583333343</v>
      </c>
      <c r="C2744">
        <v>11708555</v>
      </c>
      <c r="D2744">
        <v>100006741108</v>
      </c>
      <c r="E2744" t="s">
        <v>1726</v>
      </c>
      <c r="F2744">
        <v>100</v>
      </c>
      <c r="G2744" t="s">
        <v>1745</v>
      </c>
      <c r="H2744" t="s">
        <v>1760</v>
      </c>
      <c r="I2744">
        <v>6032501</v>
      </c>
      <c r="J2744">
        <v>4</v>
      </c>
      <c r="K2744" t="s">
        <v>2289</v>
      </c>
      <c r="L2744" t="s">
        <v>2290</v>
      </c>
      <c r="N2744">
        <v>0</v>
      </c>
      <c r="O2744">
        <v>1</v>
      </c>
      <c r="P2744">
        <v>1</v>
      </c>
      <c r="Q2744">
        <v>1</v>
      </c>
      <c r="R2744">
        <v>0</v>
      </c>
      <c r="S2744">
        <v>0</v>
      </c>
      <c r="T2744">
        <v>0</v>
      </c>
      <c r="U2744" s="50">
        <v>46273.692407407398</v>
      </c>
      <c r="V2744" s="50">
        <v>46273.692407407398</v>
      </c>
      <c r="W2744" s="51">
        <v>46273</v>
      </c>
      <c r="X2744" t="s">
        <v>1747</v>
      </c>
      <c r="Y2744" t="s">
        <v>492</v>
      </c>
    </row>
    <row r="2745" spans="1:25" ht="15" customHeight="1" x14ac:dyDescent="0.35">
      <c r="A2745">
        <v>7</v>
      </c>
      <c r="B2745" s="50">
        <v>46273.739583333343</v>
      </c>
      <c r="C2745">
        <v>11708618</v>
      </c>
      <c r="D2745">
        <v>100006741143</v>
      </c>
      <c r="E2745" t="s">
        <v>1726</v>
      </c>
      <c r="F2745">
        <v>100</v>
      </c>
      <c r="G2745" t="s">
        <v>1745</v>
      </c>
      <c r="H2745" t="s">
        <v>1760</v>
      </c>
      <c r="I2745">
        <v>6025201</v>
      </c>
      <c r="J2745">
        <v>4</v>
      </c>
      <c r="K2745" t="s">
        <v>2299</v>
      </c>
      <c r="L2745" t="s">
        <v>2300</v>
      </c>
      <c r="N2745">
        <v>0</v>
      </c>
      <c r="O2745">
        <v>1</v>
      </c>
      <c r="P2745">
        <v>1</v>
      </c>
      <c r="Q2745">
        <v>1</v>
      </c>
      <c r="R2745">
        <v>0</v>
      </c>
      <c r="S2745">
        <v>0</v>
      </c>
      <c r="T2745">
        <v>0</v>
      </c>
      <c r="U2745" s="50">
        <v>46273.693784722222</v>
      </c>
      <c r="V2745" s="50">
        <v>46273.693784722222</v>
      </c>
      <c r="W2745" s="51">
        <v>46273</v>
      </c>
      <c r="X2745" t="s">
        <v>1747</v>
      </c>
      <c r="Y2745" t="s">
        <v>492</v>
      </c>
    </row>
    <row r="2746" spans="1:25" ht="15" customHeight="1" x14ac:dyDescent="0.35">
      <c r="A2746">
        <v>7</v>
      </c>
      <c r="B2746" s="50">
        <v>46273.739583333343</v>
      </c>
      <c r="C2746">
        <v>11708624</v>
      </c>
      <c r="D2746">
        <v>100006741147</v>
      </c>
      <c r="E2746" t="s">
        <v>1726</v>
      </c>
      <c r="F2746">
        <v>100</v>
      </c>
      <c r="G2746" t="s">
        <v>1745</v>
      </c>
      <c r="H2746" t="s">
        <v>1760</v>
      </c>
      <c r="I2746">
        <v>6034601</v>
      </c>
      <c r="J2746">
        <v>4</v>
      </c>
      <c r="K2746" t="s">
        <v>2301</v>
      </c>
      <c r="L2746" t="s">
        <v>2302</v>
      </c>
      <c r="N2746">
        <v>0</v>
      </c>
      <c r="O2746">
        <v>1</v>
      </c>
      <c r="P2746">
        <v>1</v>
      </c>
      <c r="Q2746">
        <v>1</v>
      </c>
      <c r="R2746">
        <v>0</v>
      </c>
      <c r="S2746">
        <v>0</v>
      </c>
      <c r="T2746">
        <v>0</v>
      </c>
      <c r="U2746" s="50">
        <v>46273.694490740738</v>
      </c>
      <c r="V2746" s="50">
        <v>46273.694490740738</v>
      </c>
      <c r="W2746" s="51">
        <v>46273</v>
      </c>
      <c r="X2746" t="s">
        <v>1747</v>
      </c>
      <c r="Y2746" t="s">
        <v>492</v>
      </c>
    </row>
    <row r="2747" spans="1:25" ht="15" customHeight="1" x14ac:dyDescent="0.35">
      <c r="A2747">
        <v>7</v>
      </c>
      <c r="B2747" s="50">
        <v>46273.739583333343</v>
      </c>
      <c r="C2747">
        <v>11708632</v>
      </c>
      <c r="D2747">
        <v>100006741156</v>
      </c>
      <c r="E2747" t="s">
        <v>1726</v>
      </c>
      <c r="F2747">
        <v>100</v>
      </c>
      <c r="G2747" t="s">
        <v>1745</v>
      </c>
      <c r="H2747" t="s">
        <v>1760</v>
      </c>
      <c r="I2747">
        <v>6035101</v>
      </c>
      <c r="J2747">
        <v>4</v>
      </c>
      <c r="K2747" t="s">
        <v>2303</v>
      </c>
      <c r="L2747" t="s">
        <v>2304</v>
      </c>
      <c r="N2747">
        <v>0</v>
      </c>
      <c r="O2747">
        <v>1</v>
      </c>
      <c r="P2747">
        <v>1</v>
      </c>
      <c r="Q2747">
        <v>1</v>
      </c>
      <c r="R2747">
        <v>0</v>
      </c>
      <c r="S2747">
        <v>0</v>
      </c>
      <c r="T2747">
        <v>0</v>
      </c>
      <c r="U2747" s="50">
        <v>46273.694513888891</v>
      </c>
      <c r="V2747" s="50">
        <v>46273.694513888891</v>
      </c>
      <c r="W2747" s="51">
        <v>46273</v>
      </c>
      <c r="X2747" t="s">
        <v>1747</v>
      </c>
      <c r="Y2747" t="s">
        <v>492</v>
      </c>
    </row>
    <row r="2748" spans="1:25" ht="15" customHeight="1" x14ac:dyDescent="0.35">
      <c r="A2748">
        <v>7</v>
      </c>
      <c r="B2748" s="50">
        <v>46273.739583333343</v>
      </c>
      <c r="C2748">
        <v>11708643</v>
      </c>
      <c r="D2748">
        <v>100006741163</v>
      </c>
      <c r="E2748" t="s">
        <v>1726</v>
      </c>
      <c r="F2748">
        <v>100</v>
      </c>
      <c r="G2748" t="s">
        <v>1745</v>
      </c>
      <c r="H2748" t="s">
        <v>1760</v>
      </c>
      <c r="I2748">
        <v>6031901</v>
      </c>
      <c r="J2748">
        <v>4</v>
      </c>
      <c r="K2748" t="s">
        <v>1885</v>
      </c>
      <c r="L2748" t="s">
        <v>1886</v>
      </c>
      <c r="N2748">
        <v>0</v>
      </c>
      <c r="O2748">
        <v>1</v>
      </c>
      <c r="P2748">
        <v>1</v>
      </c>
      <c r="Q2748">
        <v>1</v>
      </c>
      <c r="R2748">
        <v>0</v>
      </c>
      <c r="S2748">
        <v>0</v>
      </c>
      <c r="T2748">
        <v>0</v>
      </c>
      <c r="U2748" s="50">
        <v>46273.695879629631</v>
      </c>
      <c r="V2748" s="50">
        <v>46273.695879629631</v>
      </c>
      <c r="W2748" s="51">
        <v>46273</v>
      </c>
      <c r="X2748" t="s">
        <v>1747</v>
      </c>
      <c r="Y2748" t="s">
        <v>492</v>
      </c>
    </row>
    <row r="2749" spans="1:25" ht="15" customHeight="1" x14ac:dyDescent="0.35">
      <c r="A2749">
        <v>7</v>
      </c>
      <c r="B2749" s="50">
        <v>46273.739583333343</v>
      </c>
      <c r="C2749">
        <v>11708655</v>
      </c>
      <c r="D2749">
        <v>100006741167</v>
      </c>
      <c r="E2749" t="s">
        <v>1726</v>
      </c>
      <c r="F2749">
        <v>100</v>
      </c>
      <c r="G2749" t="s">
        <v>1745</v>
      </c>
      <c r="H2749" t="s">
        <v>1760</v>
      </c>
      <c r="I2749">
        <v>6031902</v>
      </c>
      <c r="J2749">
        <v>1</v>
      </c>
      <c r="K2749" t="s">
        <v>2315</v>
      </c>
      <c r="L2749" t="s">
        <v>2316</v>
      </c>
      <c r="N2749">
        <v>0</v>
      </c>
      <c r="O2749">
        <v>1</v>
      </c>
      <c r="P2749">
        <v>1</v>
      </c>
      <c r="Q2749">
        <v>1</v>
      </c>
      <c r="R2749">
        <v>0</v>
      </c>
      <c r="S2749">
        <v>0</v>
      </c>
      <c r="T2749">
        <v>0</v>
      </c>
      <c r="U2749" s="50">
        <v>46273.695879629631</v>
      </c>
      <c r="V2749" s="50">
        <v>46273.695879629631</v>
      </c>
      <c r="W2749" s="51">
        <v>46273</v>
      </c>
      <c r="X2749" t="s">
        <v>1747</v>
      </c>
      <c r="Y2749" t="s">
        <v>492</v>
      </c>
    </row>
    <row r="2750" spans="1:25" ht="15" customHeight="1" x14ac:dyDescent="0.35">
      <c r="A2750">
        <v>7</v>
      </c>
      <c r="B2750" s="50">
        <v>46273.739583333343</v>
      </c>
      <c r="C2750">
        <v>11708656</v>
      </c>
      <c r="D2750">
        <v>100006741167</v>
      </c>
      <c r="E2750" t="s">
        <v>1726</v>
      </c>
      <c r="F2750">
        <v>100</v>
      </c>
      <c r="G2750" t="s">
        <v>1745</v>
      </c>
      <c r="H2750" t="s">
        <v>1760</v>
      </c>
      <c r="I2750">
        <v>6031902</v>
      </c>
      <c r="J2750">
        <v>1</v>
      </c>
      <c r="K2750" t="s">
        <v>2101</v>
      </c>
      <c r="L2750" t="s">
        <v>2102</v>
      </c>
      <c r="N2750">
        <v>0</v>
      </c>
      <c r="O2750">
        <v>1</v>
      </c>
      <c r="P2750">
        <v>1</v>
      </c>
      <c r="Q2750">
        <v>1</v>
      </c>
      <c r="R2750">
        <v>0</v>
      </c>
      <c r="S2750">
        <v>0</v>
      </c>
      <c r="T2750">
        <v>0</v>
      </c>
      <c r="U2750" s="50">
        <v>46273.695879629631</v>
      </c>
      <c r="V2750" s="50">
        <v>46273.695879629631</v>
      </c>
      <c r="W2750" s="51">
        <v>46273</v>
      </c>
      <c r="X2750" t="s">
        <v>1747</v>
      </c>
      <c r="Y2750" t="s">
        <v>492</v>
      </c>
    </row>
    <row r="2751" spans="1:25" ht="15" customHeight="1" x14ac:dyDescent="0.35">
      <c r="A2751">
        <v>7</v>
      </c>
      <c r="B2751" s="50">
        <v>46273.739583333343</v>
      </c>
      <c r="C2751">
        <v>11708657</v>
      </c>
      <c r="D2751">
        <v>100006741167</v>
      </c>
      <c r="E2751" t="s">
        <v>1726</v>
      </c>
      <c r="F2751">
        <v>100</v>
      </c>
      <c r="G2751" t="s">
        <v>1745</v>
      </c>
      <c r="H2751" t="s">
        <v>1760</v>
      </c>
      <c r="I2751">
        <v>6031902</v>
      </c>
      <c r="J2751">
        <v>1</v>
      </c>
      <c r="K2751" t="s">
        <v>2225</v>
      </c>
      <c r="L2751" t="s">
        <v>2226</v>
      </c>
      <c r="N2751">
        <v>0</v>
      </c>
      <c r="O2751">
        <v>1</v>
      </c>
      <c r="P2751">
        <v>1</v>
      </c>
      <c r="Q2751">
        <v>1</v>
      </c>
      <c r="R2751">
        <v>0</v>
      </c>
      <c r="S2751">
        <v>0</v>
      </c>
      <c r="T2751">
        <v>0</v>
      </c>
      <c r="U2751" s="50">
        <v>46273.695879629631</v>
      </c>
      <c r="V2751" s="50">
        <v>46273.695879629631</v>
      </c>
      <c r="W2751" s="51">
        <v>46273</v>
      </c>
      <c r="X2751" t="s">
        <v>1747</v>
      </c>
      <c r="Y2751" t="s">
        <v>492</v>
      </c>
    </row>
    <row r="2752" spans="1:25" ht="15" customHeight="1" x14ac:dyDescent="0.35">
      <c r="A2752">
        <v>7</v>
      </c>
      <c r="B2752" s="50">
        <v>46273.739583333343</v>
      </c>
      <c r="C2752">
        <v>11708658</v>
      </c>
      <c r="D2752">
        <v>100006741167</v>
      </c>
      <c r="E2752" t="s">
        <v>1726</v>
      </c>
      <c r="F2752">
        <v>100</v>
      </c>
      <c r="G2752" t="s">
        <v>1745</v>
      </c>
      <c r="H2752" t="s">
        <v>1760</v>
      </c>
      <c r="I2752">
        <v>6031902</v>
      </c>
      <c r="J2752">
        <v>1</v>
      </c>
      <c r="K2752" t="s">
        <v>2317</v>
      </c>
      <c r="L2752" t="s">
        <v>2318</v>
      </c>
      <c r="N2752">
        <v>0</v>
      </c>
      <c r="O2752">
        <v>1</v>
      </c>
      <c r="P2752">
        <v>1</v>
      </c>
      <c r="Q2752">
        <v>1</v>
      </c>
      <c r="R2752">
        <v>0</v>
      </c>
      <c r="S2752">
        <v>0</v>
      </c>
      <c r="T2752">
        <v>0</v>
      </c>
      <c r="U2752" s="50">
        <v>46273.695879629631</v>
      </c>
      <c r="V2752" s="50">
        <v>46273.695879629631</v>
      </c>
      <c r="W2752" s="51">
        <v>46273</v>
      </c>
      <c r="X2752" t="s">
        <v>1747</v>
      </c>
      <c r="Y2752" t="s">
        <v>492</v>
      </c>
    </row>
    <row r="2753" spans="1:25" ht="15" customHeight="1" x14ac:dyDescent="0.35">
      <c r="A2753">
        <v>7</v>
      </c>
      <c r="B2753" s="50">
        <v>46273.739583333343</v>
      </c>
      <c r="C2753">
        <v>11708659</v>
      </c>
      <c r="D2753">
        <v>100006741167</v>
      </c>
      <c r="E2753" t="s">
        <v>1726</v>
      </c>
      <c r="F2753">
        <v>100</v>
      </c>
      <c r="G2753" t="s">
        <v>1745</v>
      </c>
      <c r="H2753" t="s">
        <v>1760</v>
      </c>
      <c r="I2753">
        <v>6031902</v>
      </c>
      <c r="J2753">
        <v>1</v>
      </c>
      <c r="K2753" t="s">
        <v>2319</v>
      </c>
      <c r="L2753" t="s">
        <v>2320</v>
      </c>
      <c r="N2753">
        <v>0</v>
      </c>
      <c r="O2753">
        <v>1</v>
      </c>
      <c r="P2753">
        <v>1</v>
      </c>
      <c r="Q2753">
        <v>1</v>
      </c>
      <c r="R2753">
        <v>0</v>
      </c>
      <c r="S2753">
        <v>0</v>
      </c>
      <c r="T2753">
        <v>0</v>
      </c>
      <c r="U2753" s="50">
        <v>46273.695879629631</v>
      </c>
      <c r="V2753" s="50">
        <v>46273.695879629631</v>
      </c>
      <c r="W2753" s="51">
        <v>46273</v>
      </c>
      <c r="X2753" t="s">
        <v>1747</v>
      </c>
      <c r="Y2753" t="s">
        <v>492</v>
      </c>
    </row>
    <row r="2754" spans="1:25" ht="15" customHeight="1" x14ac:dyDescent="0.35">
      <c r="A2754">
        <v>7</v>
      </c>
      <c r="B2754" s="50">
        <v>46273.739583333343</v>
      </c>
      <c r="C2754">
        <v>11708667</v>
      </c>
      <c r="D2754">
        <v>100006741172</v>
      </c>
      <c r="E2754" t="s">
        <v>1726</v>
      </c>
      <c r="F2754">
        <v>100</v>
      </c>
      <c r="G2754" t="s">
        <v>1745</v>
      </c>
      <c r="H2754" t="s">
        <v>1760</v>
      </c>
      <c r="I2754">
        <v>6031201</v>
      </c>
      <c r="J2754">
        <v>4</v>
      </c>
      <c r="K2754" t="s">
        <v>2321</v>
      </c>
      <c r="L2754" t="s">
        <v>2322</v>
      </c>
      <c r="N2754">
        <v>0</v>
      </c>
      <c r="O2754">
        <v>1</v>
      </c>
      <c r="P2754">
        <v>1</v>
      </c>
      <c r="Q2754">
        <v>1</v>
      </c>
      <c r="R2754">
        <v>0</v>
      </c>
      <c r="S2754">
        <v>0</v>
      </c>
      <c r="T2754">
        <v>0</v>
      </c>
      <c r="U2754" s="50">
        <v>46273.696574074071</v>
      </c>
      <c r="V2754" s="50">
        <v>46273.696574074071</v>
      </c>
      <c r="W2754" s="51">
        <v>46273</v>
      </c>
      <c r="X2754" t="s">
        <v>1747</v>
      </c>
      <c r="Y2754" t="s">
        <v>492</v>
      </c>
    </row>
    <row r="2755" spans="1:25" ht="15" customHeight="1" x14ac:dyDescent="0.35">
      <c r="A2755">
        <v>7</v>
      </c>
      <c r="B2755" s="50">
        <v>46273.739583333343</v>
      </c>
      <c r="C2755">
        <v>11708668</v>
      </c>
      <c r="D2755">
        <v>100006741172</v>
      </c>
      <c r="E2755" t="s">
        <v>1726</v>
      </c>
      <c r="F2755">
        <v>100</v>
      </c>
      <c r="G2755" t="s">
        <v>1745</v>
      </c>
      <c r="H2755" t="s">
        <v>1760</v>
      </c>
      <c r="I2755">
        <v>6031201</v>
      </c>
      <c r="J2755">
        <v>4</v>
      </c>
      <c r="K2755" t="s">
        <v>1885</v>
      </c>
      <c r="L2755" t="s">
        <v>1886</v>
      </c>
      <c r="N2755">
        <v>0</v>
      </c>
      <c r="O2755">
        <v>1</v>
      </c>
      <c r="P2755">
        <v>1</v>
      </c>
      <c r="Q2755">
        <v>1</v>
      </c>
      <c r="R2755">
        <v>0</v>
      </c>
      <c r="S2755">
        <v>0</v>
      </c>
      <c r="T2755">
        <v>0</v>
      </c>
      <c r="U2755" s="50">
        <v>46273.696574074071</v>
      </c>
      <c r="V2755" s="50">
        <v>46273.696574074071</v>
      </c>
      <c r="W2755" s="51">
        <v>46273</v>
      </c>
      <c r="X2755" t="s">
        <v>1747</v>
      </c>
      <c r="Y2755" t="s">
        <v>492</v>
      </c>
    </row>
    <row r="2756" spans="1:25" ht="15" customHeight="1" x14ac:dyDescent="0.35">
      <c r="A2756">
        <v>7</v>
      </c>
      <c r="B2756" s="50">
        <v>46273.739583333343</v>
      </c>
      <c r="C2756">
        <v>11708669</v>
      </c>
      <c r="D2756">
        <v>100006741172</v>
      </c>
      <c r="E2756" t="s">
        <v>1726</v>
      </c>
      <c r="F2756">
        <v>100</v>
      </c>
      <c r="G2756" t="s">
        <v>1745</v>
      </c>
      <c r="H2756" t="s">
        <v>1760</v>
      </c>
      <c r="I2756">
        <v>6031201</v>
      </c>
      <c r="J2756">
        <v>4</v>
      </c>
      <c r="K2756" t="s">
        <v>2283</v>
      </c>
      <c r="L2756" t="s">
        <v>2284</v>
      </c>
      <c r="N2756">
        <v>0</v>
      </c>
      <c r="O2756">
        <v>1</v>
      </c>
      <c r="P2756">
        <v>1</v>
      </c>
      <c r="Q2756">
        <v>1</v>
      </c>
      <c r="R2756">
        <v>0</v>
      </c>
      <c r="S2756">
        <v>0</v>
      </c>
      <c r="T2756">
        <v>0</v>
      </c>
      <c r="U2756" s="50">
        <v>46273.696574074071</v>
      </c>
      <c r="V2756" s="50">
        <v>46273.696574074071</v>
      </c>
      <c r="W2756" s="51">
        <v>46273</v>
      </c>
      <c r="X2756" t="s">
        <v>1747</v>
      </c>
      <c r="Y2756" t="s">
        <v>492</v>
      </c>
    </row>
    <row r="2757" spans="1:25" ht="15" customHeight="1" x14ac:dyDescent="0.35">
      <c r="A2757">
        <v>7</v>
      </c>
      <c r="B2757" s="50">
        <v>46273.739583333343</v>
      </c>
      <c r="C2757">
        <v>11708670</v>
      </c>
      <c r="D2757">
        <v>100006741172</v>
      </c>
      <c r="E2757" t="s">
        <v>1726</v>
      </c>
      <c r="F2757">
        <v>100</v>
      </c>
      <c r="G2757" t="s">
        <v>1745</v>
      </c>
      <c r="H2757" t="s">
        <v>1760</v>
      </c>
      <c r="I2757">
        <v>6031201</v>
      </c>
      <c r="J2757">
        <v>4</v>
      </c>
      <c r="K2757" t="s">
        <v>1911</v>
      </c>
      <c r="L2757" t="s">
        <v>1912</v>
      </c>
      <c r="N2757">
        <v>0</v>
      </c>
      <c r="O2757">
        <v>1</v>
      </c>
      <c r="P2757">
        <v>1</v>
      </c>
      <c r="Q2757">
        <v>1</v>
      </c>
      <c r="R2757">
        <v>0</v>
      </c>
      <c r="S2757">
        <v>0</v>
      </c>
      <c r="T2757">
        <v>0</v>
      </c>
      <c r="U2757" s="50">
        <v>46273.696574074071</v>
      </c>
      <c r="V2757" s="50">
        <v>46273.696574074071</v>
      </c>
      <c r="W2757" s="51">
        <v>46273</v>
      </c>
      <c r="X2757" t="s">
        <v>1747</v>
      </c>
      <c r="Y2757" t="s">
        <v>492</v>
      </c>
    </row>
    <row r="2758" spans="1:25" ht="15" customHeight="1" x14ac:dyDescent="0.35">
      <c r="A2758">
        <v>7</v>
      </c>
      <c r="B2758" s="50">
        <v>46273.739583333343</v>
      </c>
      <c r="C2758">
        <v>11708671</v>
      </c>
      <c r="D2758">
        <v>100006741172</v>
      </c>
      <c r="E2758" t="s">
        <v>1726</v>
      </c>
      <c r="F2758">
        <v>100</v>
      </c>
      <c r="G2758" t="s">
        <v>1745</v>
      </c>
      <c r="H2758" t="s">
        <v>1760</v>
      </c>
      <c r="I2758">
        <v>6031201</v>
      </c>
      <c r="J2758">
        <v>4</v>
      </c>
      <c r="K2758" t="s">
        <v>1825</v>
      </c>
      <c r="L2758" t="s">
        <v>1826</v>
      </c>
      <c r="N2758">
        <v>0</v>
      </c>
      <c r="O2758">
        <v>1</v>
      </c>
      <c r="P2758">
        <v>1</v>
      </c>
      <c r="Q2758">
        <v>1</v>
      </c>
      <c r="R2758">
        <v>0</v>
      </c>
      <c r="S2758">
        <v>0</v>
      </c>
      <c r="T2758">
        <v>0</v>
      </c>
      <c r="U2758" s="50">
        <v>46273.696574074071</v>
      </c>
      <c r="V2758" s="50">
        <v>46273.696574074071</v>
      </c>
      <c r="W2758" s="51">
        <v>46273</v>
      </c>
      <c r="X2758" t="s">
        <v>1747</v>
      </c>
      <c r="Y2758" t="s">
        <v>492</v>
      </c>
    </row>
    <row r="2759" spans="1:25" ht="15" customHeight="1" x14ac:dyDescent="0.35">
      <c r="A2759">
        <v>7</v>
      </c>
      <c r="B2759" s="50">
        <v>46273.739583333343</v>
      </c>
      <c r="C2759">
        <v>11708672</v>
      </c>
      <c r="D2759">
        <v>100006741172</v>
      </c>
      <c r="E2759" t="s">
        <v>1726</v>
      </c>
      <c r="F2759">
        <v>100</v>
      </c>
      <c r="G2759" t="s">
        <v>1745</v>
      </c>
      <c r="H2759" t="s">
        <v>1760</v>
      </c>
      <c r="I2759">
        <v>6031201</v>
      </c>
      <c r="J2759">
        <v>4</v>
      </c>
      <c r="K2759" t="s">
        <v>2323</v>
      </c>
      <c r="L2759" t="s">
        <v>2324</v>
      </c>
      <c r="N2759">
        <v>0</v>
      </c>
      <c r="O2759">
        <v>1</v>
      </c>
      <c r="P2759">
        <v>1</v>
      </c>
      <c r="Q2759">
        <v>1</v>
      </c>
      <c r="R2759">
        <v>0</v>
      </c>
      <c r="S2759">
        <v>0</v>
      </c>
      <c r="T2759">
        <v>0</v>
      </c>
      <c r="U2759" s="50">
        <v>46273.696574074071</v>
      </c>
      <c r="V2759" s="50">
        <v>46273.696574074071</v>
      </c>
      <c r="W2759" s="51">
        <v>46273</v>
      </c>
      <c r="X2759" t="s">
        <v>1747</v>
      </c>
      <c r="Y2759" t="s">
        <v>492</v>
      </c>
    </row>
    <row r="2760" spans="1:25" ht="15" customHeight="1" x14ac:dyDescent="0.35">
      <c r="A2760">
        <v>7</v>
      </c>
      <c r="B2760" s="50">
        <v>46273.739583333343</v>
      </c>
      <c r="C2760">
        <v>11708673</v>
      </c>
      <c r="D2760">
        <v>100006741172</v>
      </c>
      <c r="E2760" t="s">
        <v>1726</v>
      </c>
      <c r="F2760">
        <v>100</v>
      </c>
      <c r="G2760" t="s">
        <v>1745</v>
      </c>
      <c r="H2760" t="s">
        <v>1760</v>
      </c>
      <c r="I2760">
        <v>6031201</v>
      </c>
      <c r="J2760">
        <v>4</v>
      </c>
      <c r="K2760" t="s">
        <v>2325</v>
      </c>
      <c r="L2760" t="s">
        <v>2326</v>
      </c>
      <c r="N2760">
        <v>0</v>
      </c>
      <c r="O2760">
        <v>1</v>
      </c>
      <c r="P2760">
        <v>1</v>
      </c>
      <c r="Q2760">
        <v>1</v>
      </c>
      <c r="R2760">
        <v>0</v>
      </c>
      <c r="S2760">
        <v>0</v>
      </c>
      <c r="T2760">
        <v>0</v>
      </c>
      <c r="U2760" s="50">
        <v>46273.696574074071</v>
      </c>
      <c r="V2760" s="50">
        <v>46273.696574074071</v>
      </c>
      <c r="W2760" s="51">
        <v>46273</v>
      </c>
      <c r="X2760" t="s">
        <v>1747</v>
      </c>
      <c r="Y2760" t="s">
        <v>492</v>
      </c>
    </row>
    <row r="2761" spans="1:25" ht="15" customHeight="1" x14ac:dyDescent="0.35">
      <c r="A2761">
        <v>7</v>
      </c>
      <c r="B2761" s="50">
        <v>46273.739583333343</v>
      </c>
      <c r="C2761">
        <v>11708702</v>
      </c>
      <c r="D2761">
        <v>100006741176</v>
      </c>
      <c r="E2761" t="s">
        <v>1726</v>
      </c>
      <c r="F2761">
        <v>100</v>
      </c>
      <c r="G2761" t="s">
        <v>1745</v>
      </c>
      <c r="H2761" t="s">
        <v>1760</v>
      </c>
      <c r="I2761">
        <v>6035001</v>
      </c>
      <c r="J2761">
        <v>4</v>
      </c>
      <c r="K2761" t="s">
        <v>2329</v>
      </c>
      <c r="L2761" t="s">
        <v>2330</v>
      </c>
      <c r="N2761">
        <v>0</v>
      </c>
      <c r="O2761">
        <v>1</v>
      </c>
      <c r="P2761">
        <v>1</v>
      </c>
      <c r="Q2761">
        <v>1</v>
      </c>
      <c r="R2761">
        <v>0</v>
      </c>
      <c r="S2761">
        <v>0</v>
      </c>
      <c r="T2761">
        <v>0</v>
      </c>
      <c r="U2761" s="50">
        <v>46273.696574074071</v>
      </c>
      <c r="V2761" s="50">
        <v>46273.696574074071</v>
      </c>
      <c r="W2761" s="51">
        <v>46273</v>
      </c>
      <c r="X2761" t="s">
        <v>1747</v>
      </c>
      <c r="Y2761" t="s">
        <v>492</v>
      </c>
    </row>
    <row r="2762" spans="1:25" ht="15" customHeight="1" x14ac:dyDescent="0.35">
      <c r="A2762">
        <v>7</v>
      </c>
      <c r="B2762" s="50">
        <v>46273.739583333343</v>
      </c>
      <c r="C2762">
        <v>11708703</v>
      </c>
      <c r="D2762">
        <v>100006741177</v>
      </c>
      <c r="E2762" t="s">
        <v>1726</v>
      </c>
      <c r="F2762">
        <v>100</v>
      </c>
      <c r="G2762" t="s">
        <v>1745</v>
      </c>
      <c r="H2762" t="s">
        <v>1760</v>
      </c>
      <c r="I2762">
        <v>6034801</v>
      </c>
      <c r="J2762">
        <v>4</v>
      </c>
      <c r="K2762" t="s">
        <v>2331</v>
      </c>
      <c r="L2762" t="s">
        <v>2332</v>
      </c>
      <c r="N2762">
        <v>0</v>
      </c>
      <c r="O2762">
        <v>1</v>
      </c>
      <c r="P2762">
        <v>1</v>
      </c>
      <c r="Q2762">
        <v>1</v>
      </c>
      <c r="R2762">
        <v>0</v>
      </c>
      <c r="S2762">
        <v>0</v>
      </c>
      <c r="T2762">
        <v>0</v>
      </c>
      <c r="U2762" s="50">
        <v>46273.696585648147</v>
      </c>
      <c r="V2762" s="50">
        <v>46273.696585648147</v>
      </c>
      <c r="W2762" s="51">
        <v>46273</v>
      </c>
      <c r="X2762" t="s">
        <v>1747</v>
      </c>
      <c r="Y2762" t="s">
        <v>492</v>
      </c>
    </row>
    <row r="2763" spans="1:25" ht="15" customHeight="1" x14ac:dyDescent="0.35">
      <c r="A2763">
        <v>7</v>
      </c>
      <c r="B2763" s="50">
        <v>46273.739583333343</v>
      </c>
      <c r="C2763">
        <v>11708704</v>
      </c>
      <c r="D2763">
        <v>100006741177</v>
      </c>
      <c r="E2763" t="s">
        <v>1726</v>
      </c>
      <c r="F2763">
        <v>100</v>
      </c>
      <c r="G2763" t="s">
        <v>1745</v>
      </c>
      <c r="H2763" t="s">
        <v>1760</v>
      </c>
      <c r="I2763">
        <v>6034801</v>
      </c>
      <c r="J2763">
        <v>4</v>
      </c>
      <c r="K2763" t="s">
        <v>2333</v>
      </c>
      <c r="L2763" t="s">
        <v>2334</v>
      </c>
      <c r="N2763">
        <v>0</v>
      </c>
      <c r="O2763">
        <v>2</v>
      </c>
      <c r="P2763">
        <v>2</v>
      </c>
      <c r="Q2763">
        <v>2</v>
      </c>
      <c r="R2763">
        <v>0</v>
      </c>
      <c r="S2763">
        <v>0</v>
      </c>
      <c r="T2763">
        <v>0</v>
      </c>
      <c r="U2763" s="50">
        <v>46273.696585648147</v>
      </c>
      <c r="V2763" s="50">
        <v>46273.696585648147</v>
      </c>
      <c r="W2763" s="51">
        <v>46273</v>
      </c>
      <c r="X2763" t="s">
        <v>1747</v>
      </c>
      <c r="Y2763" t="s">
        <v>492</v>
      </c>
    </row>
    <row r="2764" spans="1:25" ht="15" customHeight="1" x14ac:dyDescent="0.35">
      <c r="A2764">
        <v>7</v>
      </c>
      <c r="B2764" s="50">
        <v>46273.739583333343</v>
      </c>
      <c r="C2764">
        <v>11708705</v>
      </c>
      <c r="D2764">
        <v>100006741177</v>
      </c>
      <c r="E2764" t="s">
        <v>1726</v>
      </c>
      <c r="F2764">
        <v>100</v>
      </c>
      <c r="G2764" t="s">
        <v>1745</v>
      </c>
      <c r="H2764" t="s">
        <v>1760</v>
      </c>
      <c r="I2764">
        <v>6034801</v>
      </c>
      <c r="J2764">
        <v>4</v>
      </c>
      <c r="K2764" t="s">
        <v>2335</v>
      </c>
      <c r="L2764" t="s">
        <v>2336</v>
      </c>
      <c r="N2764">
        <v>0</v>
      </c>
      <c r="O2764">
        <v>2</v>
      </c>
      <c r="P2764">
        <v>2</v>
      </c>
      <c r="Q2764">
        <v>2</v>
      </c>
      <c r="R2764">
        <v>0</v>
      </c>
      <c r="S2764">
        <v>0</v>
      </c>
      <c r="T2764">
        <v>0</v>
      </c>
      <c r="U2764" s="50">
        <v>46273.696585648147</v>
      </c>
      <c r="V2764" s="50">
        <v>46273.696585648147</v>
      </c>
      <c r="W2764" s="51">
        <v>46273</v>
      </c>
      <c r="X2764" t="s">
        <v>1747</v>
      </c>
      <c r="Y2764" t="s">
        <v>492</v>
      </c>
    </row>
    <row r="2765" spans="1:25" ht="15" customHeight="1" x14ac:dyDescent="0.35">
      <c r="A2765">
        <v>7</v>
      </c>
      <c r="B2765" s="50">
        <v>46273.739583333343</v>
      </c>
      <c r="C2765">
        <v>11708706</v>
      </c>
      <c r="D2765">
        <v>100006741177</v>
      </c>
      <c r="E2765" t="s">
        <v>1726</v>
      </c>
      <c r="F2765">
        <v>100</v>
      </c>
      <c r="G2765" t="s">
        <v>1745</v>
      </c>
      <c r="H2765" t="s">
        <v>1760</v>
      </c>
      <c r="I2765">
        <v>6034801</v>
      </c>
      <c r="J2765">
        <v>4</v>
      </c>
      <c r="K2765" t="s">
        <v>2287</v>
      </c>
      <c r="L2765" t="s">
        <v>2288</v>
      </c>
      <c r="N2765">
        <v>0</v>
      </c>
      <c r="O2765">
        <v>1</v>
      </c>
      <c r="P2765">
        <v>1</v>
      </c>
      <c r="Q2765">
        <v>1</v>
      </c>
      <c r="R2765">
        <v>0</v>
      </c>
      <c r="S2765">
        <v>0</v>
      </c>
      <c r="T2765">
        <v>0</v>
      </c>
      <c r="U2765" s="50">
        <v>46273.696585648147</v>
      </c>
      <c r="V2765" s="50">
        <v>46273.696585648147</v>
      </c>
      <c r="W2765" s="51">
        <v>46273</v>
      </c>
      <c r="X2765" t="s">
        <v>1747</v>
      </c>
      <c r="Y2765" t="s">
        <v>492</v>
      </c>
    </row>
    <row r="2766" spans="1:25" ht="15" customHeight="1" x14ac:dyDescent="0.35">
      <c r="A2766">
        <v>7</v>
      </c>
      <c r="B2766" s="50">
        <v>46273.739583333343</v>
      </c>
      <c r="C2766">
        <v>11708707</v>
      </c>
      <c r="D2766">
        <v>100006741177</v>
      </c>
      <c r="E2766" t="s">
        <v>1726</v>
      </c>
      <c r="F2766">
        <v>100</v>
      </c>
      <c r="G2766" t="s">
        <v>1745</v>
      </c>
      <c r="H2766" t="s">
        <v>1760</v>
      </c>
      <c r="I2766">
        <v>6034801</v>
      </c>
      <c r="J2766">
        <v>4</v>
      </c>
      <c r="K2766" t="s">
        <v>1925</v>
      </c>
      <c r="L2766" t="s">
        <v>1926</v>
      </c>
      <c r="N2766">
        <v>0</v>
      </c>
      <c r="O2766">
        <v>1</v>
      </c>
      <c r="P2766">
        <v>1</v>
      </c>
      <c r="Q2766">
        <v>1</v>
      </c>
      <c r="R2766">
        <v>0</v>
      </c>
      <c r="S2766">
        <v>0</v>
      </c>
      <c r="T2766">
        <v>0</v>
      </c>
      <c r="U2766" s="50">
        <v>46273.696585648147</v>
      </c>
      <c r="V2766" s="50">
        <v>46273.696585648147</v>
      </c>
      <c r="W2766" s="51">
        <v>46273</v>
      </c>
      <c r="X2766" t="s">
        <v>1747</v>
      </c>
      <c r="Y2766" t="s">
        <v>492</v>
      </c>
    </row>
    <row r="2767" spans="1:25" ht="15" customHeight="1" x14ac:dyDescent="0.35">
      <c r="A2767">
        <v>7</v>
      </c>
      <c r="B2767" s="50">
        <v>46273.739583333343</v>
      </c>
      <c r="C2767">
        <v>11708708</v>
      </c>
      <c r="D2767">
        <v>100006741177</v>
      </c>
      <c r="E2767" t="s">
        <v>1726</v>
      </c>
      <c r="F2767">
        <v>100</v>
      </c>
      <c r="G2767" t="s">
        <v>1745</v>
      </c>
      <c r="H2767" t="s">
        <v>1760</v>
      </c>
      <c r="I2767">
        <v>6034801</v>
      </c>
      <c r="J2767">
        <v>4</v>
      </c>
      <c r="K2767" t="s">
        <v>1911</v>
      </c>
      <c r="L2767" t="s">
        <v>1912</v>
      </c>
      <c r="N2767">
        <v>0</v>
      </c>
      <c r="O2767">
        <v>1</v>
      </c>
      <c r="P2767">
        <v>1</v>
      </c>
      <c r="Q2767">
        <v>1</v>
      </c>
      <c r="R2767">
        <v>0</v>
      </c>
      <c r="S2767">
        <v>0</v>
      </c>
      <c r="T2767">
        <v>0</v>
      </c>
      <c r="U2767" s="50">
        <v>46273.696585648147</v>
      </c>
      <c r="V2767" s="50">
        <v>46273.696585648147</v>
      </c>
      <c r="W2767" s="51">
        <v>46273</v>
      </c>
      <c r="X2767" t="s">
        <v>1747</v>
      </c>
      <c r="Y2767" t="s">
        <v>492</v>
      </c>
    </row>
    <row r="2768" spans="1:25" ht="15" customHeight="1" x14ac:dyDescent="0.35">
      <c r="A2768">
        <v>7</v>
      </c>
      <c r="B2768" s="50">
        <v>46273.739583333343</v>
      </c>
      <c r="C2768">
        <v>11708709</v>
      </c>
      <c r="D2768">
        <v>100006741177</v>
      </c>
      <c r="E2768" t="s">
        <v>1726</v>
      </c>
      <c r="F2768">
        <v>100</v>
      </c>
      <c r="G2768" t="s">
        <v>1745</v>
      </c>
      <c r="H2768" t="s">
        <v>1760</v>
      </c>
      <c r="I2768">
        <v>6034801</v>
      </c>
      <c r="J2768">
        <v>4</v>
      </c>
      <c r="K2768" t="s">
        <v>2337</v>
      </c>
      <c r="L2768" t="s">
        <v>2338</v>
      </c>
      <c r="N2768">
        <v>0</v>
      </c>
      <c r="O2768">
        <v>1</v>
      </c>
      <c r="P2768">
        <v>1</v>
      </c>
      <c r="Q2768">
        <v>1</v>
      </c>
      <c r="R2768">
        <v>0</v>
      </c>
      <c r="S2768">
        <v>0</v>
      </c>
      <c r="T2768">
        <v>0</v>
      </c>
      <c r="U2768" s="50">
        <v>46273.696585648147</v>
      </c>
      <c r="V2768" s="50">
        <v>46273.696585648147</v>
      </c>
      <c r="W2768" s="51">
        <v>46273</v>
      </c>
      <c r="X2768" t="s">
        <v>1747</v>
      </c>
      <c r="Y2768" t="s">
        <v>492</v>
      </c>
    </row>
    <row r="2769" spans="1:25" ht="15" customHeight="1" x14ac:dyDescent="0.35">
      <c r="A2769">
        <v>7</v>
      </c>
      <c r="B2769" s="50">
        <v>46273.739583333343</v>
      </c>
      <c r="C2769">
        <v>11708725</v>
      </c>
      <c r="D2769">
        <v>100006741179</v>
      </c>
      <c r="E2769" t="s">
        <v>1726</v>
      </c>
      <c r="F2769">
        <v>100</v>
      </c>
      <c r="G2769" t="s">
        <v>1745</v>
      </c>
      <c r="H2769" t="s">
        <v>1760</v>
      </c>
      <c r="I2769">
        <v>6031203</v>
      </c>
      <c r="J2769">
        <v>1</v>
      </c>
      <c r="K2769" t="s">
        <v>2255</v>
      </c>
      <c r="L2769" t="s">
        <v>2256</v>
      </c>
      <c r="N2769">
        <v>0</v>
      </c>
      <c r="O2769">
        <v>1</v>
      </c>
      <c r="P2769">
        <v>1</v>
      </c>
      <c r="Q2769">
        <v>1</v>
      </c>
      <c r="R2769">
        <v>0</v>
      </c>
      <c r="S2769">
        <v>0</v>
      </c>
      <c r="T2769">
        <v>0</v>
      </c>
      <c r="U2769" s="50">
        <v>46273.696585648147</v>
      </c>
      <c r="V2769" s="50">
        <v>46273.696585648147</v>
      </c>
      <c r="W2769" s="51">
        <v>46273</v>
      </c>
      <c r="X2769" t="s">
        <v>1747</v>
      </c>
      <c r="Y2769" t="s">
        <v>492</v>
      </c>
    </row>
    <row r="2770" spans="1:25" ht="15" customHeight="1" x14ac:dyDescent="0.35">
      <c r="A2770">
        <v>7</v>
      </c>
      <c r="B2770" s="50">
        <v>46273.739583333343</v>
      </c>
      <c r="C2770">
        <v>11708726</v>
      </c>
      <c r="D2770">
        <v>100006741179</v>
      </c>
      <c r="E2770" t="s">
        <v>1726</v>
      </c>
      <c r="F2770">
        <v>100</v>
      </c>
      <c r="G2770" t="s">
        <v>1745</v>
      </c>
      <c r="H2770" t="s">
        <v>1760</v>
      </c>
      <c r="I2770">
        <v>6031203</v>
      </c>
      <c r="J2770">
        <v>1</v>
      </c>
      <c r="K2770" t="s">
        <v>2339</v>
      </c>
      <c r="L2770" t="s">
        <v>2340</v>
      </c>
      <c r="N2770">
        <v>0</v>
      </c>
      <c r="O2770">
        <v>1</v>
      </c>
      <c r="P2770">
        <v>1</v>
      </c>
      <c r="Q2770">
        <v>1</v>
      </c>
      <c r="R2770">
        <v>0</v>
      </c>
      <c r="S2770">
        <v>0</v>
      </c>
      <c r="T2770">
        <v>0</v>
      </c>
      <c r="U2770" s="50">
        <v>46273.696585648147</v>
      </c>
      <c r="V2770" s="50">
        <v>46273.696585648147</v>
      </c>
      <c r="W2770" s="51">
        <v>46273</v>
      </c>
      <c r="X2770" t="s">
        <v>1747</v>
      </c>
      <c r="Y2770" t="s">
        <v>492</v>
      </c>
    </row>
    <row r="2771" spans="1:25" ht="15" customHeight="1" x14ac:dyDescent="0.35">
      <c r="A2771">
        <v>7</v>
      </c>
      <c r="B2771" s="50">
        <v>46273.739583333343</v>
      </c>
      <c r="C2771">
        <v>11708727</v>
      </c>
      <c r="D2771">
        <v>100006741179</v>
      </c>
      <c r="E2771" t="s">
        <v>1726</v>
      </c>
      <c r="F2771">
        <v>100</v>
      </c>
      <c r="G2771" t="s">
        <v>1745</v>
      </c>
      <c r="H2771" t="s">
        <v>1760</v>
      </c>
      <c r="I2771">
        <v>6031203</v>
      </c>
      <c r="J2771">
        <v>1</v>
      </c>
      <c r="K2771" t="s">
        <v>2079</v>
      </c>
      <c r="L2771" t="s">
        <v>2080</v>
      </c>
      <c r="N2771">
        <v>0</v>
      </c>
      <c r="O2771">
        <v>1</v>
      </c>
      <c r="P2771">
        <v>1</v>
      </c>
      <c r="Q2771">
        <v>1</v>
      </c>
      <c r="R2771">
        <v>0</v>
      </c>
      <c r="S2771">
        <v>0</v>
      </c>
      <c r="T2771">
        <v>0</v>
      </c>
      <c r="U2771" s="50">
        <v>46273.696585648147</v>
      </c>
      <c r="V2771" s="50">
        <v>46273.696585648147</v>
      </c>
      <c r="W2771" s="51">
        <v>46273</v>
      </c>
      <c r="X2771" t="s">
        <v>1747</v>
      </c>
      <c r="Y2771" t="s">
        <v>492</v>
      </c>
    </row>
    <row r="2772" spans="1:25" ht="15" customHeight="1" x14ac:dyDescent="0.35">
      <c r="A2772">
        <v>7</v>
      </c>
      <c r="B2772" s="50">
        <v>46273.739583333343</v>
      </c>
      <c r="C2772">
        <v>11708728</v>
      </c>
      <c r="D2772">
        <v>100006741179</v>
      </c>
      <c r="E2772" t="s">
        <v>1726</v>
      </c>
      <c r="F2772">
        <v>100</v>
      </c>
      <c r="G2772" t="s">
        <v>1745</v>
      </c>
      <c r="H2772" t="s">
        <v>1760</v>
      </c>
      <c r="I2772">
        <v>6031203</v>
      </c>
      <c r="J2772">
        <v>1</v>
      </c>
      <c r="K2772" t="s">
        <v>2035</v>
      </c>
      <c r="L2772" t="s">
        <v>2036</v>
      </c>
      <c r="N2772">
        <v>0</v>
      </c>
      <c r="O2772">
        <v>1</v>
      </c>
      <c r="P2772">
        <v>1</v>
      </c>
      <c r="Q2772">
        <v>1</v>
      </c>
      <c r="R2772">
        <v>0</v>
      </c>
      <c r="S2772">
        <v>0</v>
      </c>
      <c r="T2772">
        <v>0</v>
      </c>
      <c r="U2772" s="50">
        <v>46273.696585648147</v>
      </c>
      <c r="V2772" s="50">
        <v>46273.696585648147</v>
      </c>
      <c r="W2772" s="51">
        <v>46273</v>
      </c>
      <c r="X2772" t="s">
        <v>1747</v>
      </c>
      <c r="Y2772" t="s">
        <v>492</v>
      </c>
    </row>
    <row r="2773" spans="1:25" ht="15" customHeight="1" x14ac:dyDescent="0.35">
      <c r="A2773">
        <v>7</v>
      </c>
      <c r="B2773" s="50">
        <v>46273.739583333343</v>
      </c>
      <c r="C2773">
        <v>11708729</v>
      </c>
      <c r="D2773">
        <v>100006741179</v>
      </c>
      <c r="E2773" t="s">
        <v>1726</v>
      </c>
      <c r="F2773">
        <v>100</v>
      </c>
      <c r="G2773" t="s">
        <v>1745</v>
      </c>
      <c r="H2773" t="s">
        <v>1760</v>
      </c>
      <c r="I2773">
        <v>6031203</v>
      </c>
      <c r="J2773">
        <v>1</v>
      </c>
      <c r="K2773" t="s">
        <v>2059</v>
      </c>
      <c r="L2773" t="s">
        <v>2060</v>
      </c>
      <c r="N2773">
        <v>0</v>
      </c>
      <c r="O2773">
        <v>1</v>
      </c>
      <c r="P2773">
        <v>1</v>
      </c>
      <c r="Q2773">
        <v>1</v>
      </c>
      <c r="R2773">
        <v>0</v>
      </c>
      <c r="S2773">
        <v>0</v>
      </c>
      <c r="T2773">
        <v>0</v>
      </c>
      <c r="U2773" s="50">
        <v>46273.696585648147</v>
      </c>
      <c r="V2773" s="50">
        <v>46273.696585648147</v>
      </c>
      <c r="W2773" s="51">
        <v>46273</v>
      </c>
      <c r="X2773" t="s">
        <v>1747</v>
      </c>
      <c r="Y2773" t="s">
        <v>492</v>
      </c>
    </row>
    <row r="2774" spans="1:25" ht="15" customHeight="1" x14ac:dyDescent="0.35">
      <c r="A2774">
        <v>7</v>
      </c>
      <c r="B2774" s="50">
        <v>46273.739583333343</v>
      </c>
      <c r="C2774">
        <v>11708730</v>
      </c>
      <c r="D2774">
        <v>100006741179</v>
      </c>
      <c r="E2774" t="s">
        <v>1726</v>
      </c>
      <c r="F2774">
        <v>100</v>
      </c>
      <c r="G2774" t="s">
        <v>1745</v>
      </c>
      <c r="H2774" t="s">
        <v>1760</v>
      </c>
      <c r="I2774">
        <v>6031203</v>
      </c>
      <c r="J2774">
        <v>1</v>
      </c>
      <c r="K2774" t="s">
        <v>2129</v>
      </c>
      <c r="L2774" t="s">
        <v>2130</v>
      </c>
      <c r="N2774">
        <v>0</v>
      </c>
      <c r="O2774">
        <v>1</v>
      </c>
      <c r="P2774">
        <v>1</v>
      </c>
      <c r="Q2774">
        <v>1</v>
      </c>
      <c r="R2774">
        <v>0</v>
      </c>
      <c r="S2774">
        <v>0</v>
      </c>
      <c r="T2774">
        <v>0</v>
      </c>
      <c r="U2774" s="50">
        <v>46273.696585648147</v>
      </c>
      <c r="V2774" s="50">
        <v>46273.696585648147</v>
      </c>
      <c r="W2774" s="51">
        <v>46273</v>
      </c>
      <c r="X2774" t="s">
        <v>1747</v>
      </c>
      <c r="Y2774" t="s">
        <v>492</v>
      </c>
    </row>
    <row r="2775" spans="1:25" ht="15" customHeight="1" x14ac:dyDescent="0.35">
      <c r="A2775">
        <v>7</v>
      </c>
      <c r="B2775" s="50">
        <v>46273.739583333343</v>
      </c>
      <c r="C2775">
        <v>11708731</v>
      </c>
      <c r="D2775">
        <v>100006741179</v>
      </c>
      <c r="E2775" t="s">
        <v>1726</v>
      </c>
      <c r="F2775">
        <v>100</v>
      </c>
      <c r="G2775" t="s">
        <v>1745</v>
      </c>
      <c r="H2775" t="s">
        <v>1760</v>
      </c>
      <c r="I2775">
        <v>6031203</v>
      </c>
      <c r="J2775">
        <v>1</v>
      </c>
      <c r="K2775" t="s">
        <v>2285</v>
      </c>
      <c r="L2775" t="s">
        <v>2286</v>
      </c>
      <c r="N2775">
        <v>0</v>
      </c>
      <c r="O2775">
        <v>1</v>
      </c>
      <c r="P2775">
        <v>1</v>
      </c>
      <c r="Q2775">
        <v>1</v>
      </c>
      <c r="R2775">
        <v>0</v>
      </c>
      <c r="S2775">
        <v>0</v>
      </c>
      <c r="T2775">
        <v>0</v>
      </c>
      <c r="U2775" s="50">
        <v>46273.696585648147</v>
      </c>
      <c r="V2775" s="50">
        <v>46273.696585648147</v>
      </c>
      <c r="W2775" s="51">
        <v>46273</v>
      </c>
      <c r="X2775" t="s">
        <v>1747</v>
      </c>
      <c r="Y2775" t="s">
        <v>492</v>
      </c>
    </row>
    <row r="2776" spans="1:25" ht="15" customHeight="1" x14ac:dyDescent="0.35">
      <c r="A2776">
        <v>7</v>
      </c>
      <c r="B2776" s="50">
        <v>46273.739583333343</v>
      </c>
      <c r="C2776">
        <v>11708732</v>
      </c>
      <c r="D2776">
        <v>100006741179</v>
      </c>
      <c r="E2776" t="s">
        <v>1726</v>
      </c>
      <c r="F2776">
        <v>100</v>
      </c>
      <c r="G2776" t="s">
        <v>1745</v>
      </c>
      <c r="H2776" t="s">
        <v>1760</v>
      </c>
      <c r="I2776">
        <v>6031203</v>
      </c>
      <c r="J2776">
        <v>1</v>
      </c>
      <c r="K2776" t="s">
        <v>2171</v>
      </c>
      <c r="L2776" t="s">
        <v>2172</v>
      </c>
      <c r="N2776">
        <v>0</v>
      </c>
      <c r="O2776">
        <v>3</v>
      </c>
      <c r="P2776">
        <v>3</v>
      </c>
      <c r="Q2776">
        <v>3</v>
      </c>
      <c r="R2776">
        <v>0</v>
      </c>
      <c r="S2776">
        <v>0</v>
      </c>
      <c r="T2776">
        <v>0</v>
      </c>
      <c r="U2776" s="50">
        <v>46273.696585648147</v>
      </c>
      <c r="V2776" s="50">
        <v>46273.696585648147</v>
      </c>
      <c r="W2776" s="51">
        <v>46273</v>
      </c>
      <c r="X2776" t="s">
        <v>1747</v>
      </c>
      <c r="Y2776" t="s">
        <v>492</v>
      </c>
    </row>
    <row r="2777" spans="1:25" ht="15" customHeight="1" x14ac:dyDescent="0.35">
      <c r="A2777">
        <v>7</v>
      </c>
      <c r="B2777" s="50">
        <v>46273.739583333343</v>
      </c>
      <c r="C2777">
        <v>11708735</v>
      </c>
      <c r="D2777">
        <v>100006741180</v>
      </c>
      <c r="E2777" t="s">
        <v>1726</v>
      </c>
      <c r="F2777">
        <v>100</v>
      </c>
      <c r="G2777" t="s">
        <v>1745</v>
      </c>
      <c r="H2777" t="s">
        <v>1760</v>
      </c>
      <c r="I2777">
        <v>6034802</v>
      </c>
      <c r="J2777">
        <v>1</v>
      </c>
      <c r="K2777" t="s">
        <v>2343</v>
      </c>
      <c r="L2777" t="s">
        <v>2344</v>
      </c>
      <c r="M2777" t="s">
        <v>422</v>
      </c>
      <c r="N2777">
        <v>2</v>
      </c>
      <c r="O2777">
        <v>1</v>
      </c>
      <c r="P2777">
        <v>1</v>
      </c>
      <c r="Q2777">
        <v>1</v>
      </c>
      <c r="R2777">
        <v>0</v>
      </c>
      <c r="S2777">
        <v>0</v>
      </c>
      <c r="T2777">
        <v>0</v>
      </c>
      <c r="U2777" s="50">
        <v>46273.696597222217</v>
      </c>
      <c r="V2777" s="50">
        <v>46273.729803240742</v>
      </c>
      <c r="W2777" s="51">
        <v>46273</v>
      </c>
      <c r="X2777" t="s">
        <v>1747</v>
      </c>
      <c r="Y2777" t="s">
        <v>492</v>
      </c>
    </row>
    <row r="2778" spans="1:25" ht="15" customHeight="1" x14ac:dyDescent="0.35">
      <c r="A2778">
        <v>7</v>
      </c>
      <c r="B2778" s="50">
        <v>46273.739583333343</v>
      </c>
      <c r="C2778">
        <v>11708736</v>
      </c>
      <c r="D2778">
        <v>100006741180</v>
      </c>
      <c r="E2778" t="s">
        <v>1726</v>
      </c>
      <c r="F2778">
        <v>100</v>
      </c>
      <c r="G2778" t="s">
        <v>1745</v>
      </c>
      <c r="H2778" t="s">
        <v>1760</v>
      </c>
      <c r="I2778">
        <v>6034802</v>
      </c>
      <c r="J2778">
        <v>1</v>
      </c>
      <c r="K2778" t="s">
        <v>1979</v>
      </c>
      <c r="L2778" t="s">
        <v>1980</v>
      </c>
      <c r="M2778" t="s">
        <v>418</v>
      </c>
      <c r="N2778">
        <v>2</v>
      </c>
      <c r="O2778">
        <v>1</v>
      </c>
      <c r="P2778">
        <v>1</v>
      </c>
      <c r="Q2778">
        <v>1</v>
      </c>
      <c r="R2778">
        <v>0</v>
      </c>
      <c r="S2778">
        <v>0</v>
      </c>
      <c r="T2778">
        <v>0</v>
      </c>
      <c r="U2778" s="50">
        <v>46273.696597222217</v>
      </c>
      <c r="V2778" s="50">
        <v>46273.729803240742</v>
      </c>
      <c r="W2778" s="51">
        <v>46273</v>
      </c>
      <c r="X2778" t="s">
        <v>1747</v>
      </c>
      <c r="Y2778" t="s">
        <v>492</v>
      </c>
    </row>
    <row r="2779" spans="1:25" ht="15" customHeight="1" x14ac:dyDescent="0.35">
      <c r="A2779">
        <v>7</v>
      </c>
      <c r="B2779" s="50">
        <v>46273.739583333343</v>
      </c>
      <c r="C2779">
        <v>11708737</v>
      </c>
      <c r="D2779">
        <v>100006741180</v>
      </c>
      <c r="E2779" t="s">
        <v>1726</v>
      </c>
      <c r="F2779">
        <v>100</v>
      </c>
      <c r="G2779" t="s">
        <v>1745</v>
      </c>
      <c r="H2779" t="s">
        <v>1760</v>
      </c>
      <c r="I2779">
        <v>6034802</v>
      </c>
      <c r="J2779">
        <v>1</v>
      </c>
      <c r="K2779" t="s">
        <v>2345</v>
      </c>
      <c r="L2779" t="s">
        <v>2346</v>
      </c>
      <c r="M2779" t="s">
        <v>418</v>
      </c>
      <c r="N2779">
        <v>2</v>
      </c>
      <c r="O2779">
        <v>9</v>
      </c>
      <c r="P2779">
        <v>9</v>
      </c>
      <c r="Q2779">
        <v>9</v>
      </c>
      <c r="R2779">
        <v>0</v>
      </c>
      <c r="S2779">
        <v>0</v>
      </c>
      <c r="T2779">
        <v>0</v>
      </c>
      <c r="U2779" s="50">
        <v>46273.696597222217</v>
      </c>
      <c r="V2779" s="50">
        <v>46273.729803240742</v>
      </c>
      <c r="W2779" s="51">
        <v>46273</v>
      </c>
      <c r="X2779" t="s">
        <v>1747</v>
      </c>
      <c r="Y2779" t="s">
        <v>492</v>
      </c>
    </row>
    <row r="2780" spans="1:25" ht="15" customHeight="1" x14ac:dyDescent="0.35">
      <c r="A2780">
        <v>7</v>
      </c>
      <c r="B2780" s="50">
        <v>46273.739583333343</v>
      </c>
      <c r="C2780">
        <v>11708768</v>
      </c>
      <c r="D2780">
        <v>100006741188</v>
      </c>
      <c r="E2780" t="s">
        <v>1726</v>
      </c>
      <c r="F2780">
        <v>100</v>
      </c>
      <c r="G2780" t="s">
        <v>1745</v>
      </c>
      <c r="H2780" t="s">
        <v>1760</v>
      </c>
      <c r="I2780">
        <v>6033801</v>
      </c>
      <c r="J2780">
        <v>4</v>
      </c>
      <c r="K2780" t="s">
        <v>2347</v>
      </c>
      <c r="L2780" t="s">
        <v>2348</v>
      </c>
      <c r="N2780">
        <v>0</v>
      </c>
      <c r="O2780">
        <v>1</v>
      </c>
      <c r="P2780">
        <v>1</v>
      </c>
      <c r="Q2780">
        <v>1</v>
      </c>
      <c r="R2780">
        <v>0</v>
      </c>
      <c r="S2780">
        <v>0</v>
      </c>
      <c r="T2780">
        <v>0</v>
      </c>
      <c r="U2780" s="50">
        <v>46273.696608796286</v>
      </c>
      <c r="V2780" s="50">
        <v>46273.696608796286</v>
      </c>
      <c r="W2780" s="51">
        <v>46273</v>
      </c>
      <c r="X2780" t="s">
        <v>1747</v>
      </c>
      <c r="Y2780" t="s">
        <v>492</v>
      </c>
    </row>
    <row r="2781" spans="1:25" ht="15" customHeight="1" x14ac:dyDescent="0.35">
      <c r="A2781">
        <v>7</v>
      </c>
      <c r="B2781" s="50">
        <v>46273.739583333343</v>
      </c>
      <c r="C2781">
        <v>11708769</v>
      </c>
      <c r="D2781">
        <v>100006741188</v>
      </c>
      <c r="E2781" t="s">
        <v>1726</v>
      </c>
      <c r="F2781">
        <v>100</v>
      </c>
      <c r="G2781" t="s">
        <v>1745</v>
      </c>
      <c r="H2781" t="s">
        <v>1760</v>
      </c>
      <c r="I2781">
        <v>6033801</v>
      </c>
      <c r="J2781">
        <v>4</v>
      </c>
      <c r="K2781" t="s">
        <v>2349</v>
      </c>
      <c r="L2781" t="s">
        <v>2350</v>
      </c>
      <c r="N2781">
        <v>0</v>
      </c>
      <c r="O2781">
        <v>1</v>
      </c>
      <c r="P2781">
        <v>1</v>
      </c>
      <c r="Q2781">
        <v>1</v>
      </c>
      <c r="R2781">
        <v>0</v>
      </c>
      <c r="S2781">
        <v>0</v>
      </c>
      <c r="T2781">
        <v>0</v>
      </c>
      <c r="U2781" s="50">
        <v>46273.696608796286</v>
      </c>
      <c r="V2781" s="50">
        <v>46273.696608796286</v>
      </c>
      <c r="W2781" s="51">
        <v>46273</v>
      </c>
      <c r="X2781" t="s">
        <v>1747</v>
      </c>
      <c r="Y2781" t="s">
        <v>492</v>
      </c>
    </row>
    <row r="2782" spans="1:25" ht="15" customHeight="1" x14ac:dyDescent="0.35">
      <c r="A2782">
        <v>7</v>
      </c>
      <c r="B2782" s="50">
        <v>46273.739583333343</v>
      </c>
      <c r="C2782">
        <v>11708770</v>
      </c>
      <c r="D2782">
        <v>100006741188</v>
      </c>
      <c r="E2782" t="s">
        <v>1726</v>
      </c>
      <c r="F2782">
        <v>100</v>
      </c>
      <c r="G2782" t="s">
        <v>1745</v>
      </c>
      <c r="H2782" t="s">
        <v>1760</v>
      </c>
      <c r="I2782">
        <v>6033801</v>
      </c>
      <c r="J2782">
        <v>4</v>
      </c>
      <c r="K2782" t="s">
        <v>2337</v>
      </c>
      <c r="L2782" t="s">
        <v>2338</v>
      </c>
      <c r="N2782">
        <v>0</v>
      </c>
      <c r="O2782">
        <v>2</v>
      </c>
      <c r="P2782">
        <v>2</v>
      </c>
      <c r="Q2782">
        <v>2</v>
      </c>
      <c r="R2782">
        <v>0</v>
      </c>
      <c r="S2782">
        <v>0</v>
      </c>
      <c r="T2782">
        <v>0</v>
      </c>
      <c r="U2782" s="50">
        <v>46273.696608796286</v>
      </c>
      <c r="V2782" s="50">
        <v>46273.696608796286</v>
      </c>
      <c r="W2782" s="51">
        <v>46273</v>
      </c>
      <c r="X2782" t="s">
        <v>1747</v>
      </c>
      <c r="Y2782" t="s">
        <v>492</v>
      </c>
    </row>
    <row r="2783" spans="1:25" ht="15" customHeight="1" x14ac:dyDescent="0.35">
      <c r="A2783">
        <v>7</v>
      </c>
      <c r="B2783" s="50">
        <v>46273.739583333343</v>
      </c>
      <c r="C2783">
        <v>11708771</v>
      </c>
      <c r="D2783">
        <v>100006741188</v>
      </c>
      <c r="E2783" t="s">
        <v>1726</v>
      </c>
      <c r="F2783">
        <v>100</v>
      </c>
      <c r="G2783" t="s">
        <v>1745</v>
      </c>
      <c r="H2783" t="s">
        <v>1760</v>
      </c>
      <c r="I2783">
        <v>6033801</v>
      </c>
      <c r="J2783">
        <v>4</v>
      </c>
      <c r="K2783" t="s">
        <v>1909</v>
      </c>
      <c r="L2783" t="s">
        <v>1910</v>
      </c>
      <c r="N2783">
        <v>0</v>
      </c>
      <c r="O2783">
        <v>1</v>
      </c>
      <c r="P2783">
        <v>1</v>
      </c>
      <c r="Q2783">
        <v>1</v>
      </c>
      <c r="R2783">
        <v>0</v>
      </c>
      <c r="S2783">
        <v>0</v>
      </c>
      <c r="T2783">
        <v>0</v>
      </c>
      <c r="U2783" s="50">
        <v>46273.696608796286</v>
      </c>
      <c r="V2783" s="50">
        <v>46273.696608796286</v>
      </c>
      <c r="W2783" s="51">
        <v>46273</v>
      </c>
      <c r="X2783" t="s">
        <v>1747</v>
      </c>
      <c r="Y2783" t="s">
        <v>492</v>
      </c>
    </row>
    <row r="2784" spans="1:25" ht="15" customHeight="1" x14ac:dyDescent="0.35">
      <c r="A2784">
        <v>7</v>
      </c>
      <c r="B2784" s="50">
        <v>46273.739583333343</v>
      </c>
      <c r="C2784">
        <v>11708772</v>
      </c>
      <c r="D2784">
        <v>100006741188</v>
      </c>
      <c r="E2784" t="s">
        <v>1726</v>
      </c>
      <c r="F2784">
        <v>100</v>
      </c>
      <c r="G2784" t="s">
        <v>1745</v>
      </c>
      <c r="H2784" t="s">
        <v>1760</v>
      </c>
      <c r="I2784">
        <v>6033801</v>
      </c>
      <c r="J2784">
        <v>4</v>
      </c>
      <c r="K2784" t="s">
        <v>2351</v>
      </c>
      <c r="L2784" t="s">
        <v>2352</v>
      </c>
      <c r="N2784">
        <v>0</v>
      </c>
      <c r="O2784">
        <v>1</v>
      </c>
      <c r="P2784">
        <v>1</v>
      </c>
      <c r="Q2784">
        <v>1</v>
      </c>
      <c r="R2784">
        <v>0</v>
      </c>
      <c r="S2784">
        <v>0</v>
      </c>
      <c r="T2784">
        <v>0</v>
      </c>
      <c r="U2784" s="50">
        <v>46273.696608796286</v>
      </c>
      <c r="V2784" s="50">
        <v>46273.696608796286</v>
      </c>
      <c r="W2784" s="51">
        <v>46273</v>
      </c>
      <c r="X2784" t="s">
        <v>1747</v>
      </c>
      <c r="Y2784" t="s">
        <v>492</v>
      </c>
    </row>
    <row r="2785" spans="1:25" ht="15" customHeight="1" x14ac:dyDescent="0.35">
      <c r="A2785">
        <v>7</v>
      </c>
      <c r="B2785" s="50">
        <v>46273.739583333343</v>
      </c>
      <c r="C2785">
        <v>11708773</v>
      </c>
      <c r="D2785">
        <v>100006741189</v>
      </c>
      <c r="E2785" t="s">
        <v>1726</v>
      </c>
      <c r="F2785">
        <v>100</v>
      </c>
      <c r="G2785" t="s">
        <v>1745</v>
      </c>
      <c r="H2785" t="s">
        <v>1760</v>
      </c>
      <c r="I2785">
        <v>6036801</v>
      </c>
      <c r="J2785">
        <v>3</v>
      </c>
      <c r="K2785" t="s">
        <v>2353</v>
      </c>
      <c r="L2785" t="s">
        <v>2354</v>
      </c>
      <c r="N2785">
        <v>0</v>
      </c>
      <c r="O2785">
        <v>1</v>
      </c>
      <c r="P2785">
        <v>1</v>
      </c>
      <c r="Q2785">
        <v>1</v>
      </c>
      <c r="R2785">
        <v>0</v>
      </c>
      <c r="S2785">
        <v>0</v>
      </c>
      <c r="T2785">
        <v>0</v>
      </c>
      <c r="U2785" s="50">
        <v>46273.696608796286</v>
      </c>
      <c r="V2785" s="50">
        <v>46273.696608796286</v>
      </c>
      <c r="W2785" s="51">
        <v>46273</v>
      </c>
      <c r="X2785" t="s">
        <v>1747</v>
      </c>
      <c r="Y2785" t="s">
        <v>492</v>
      </c>
    </row>
    <row r="2786" spans="1:25" ht="15" customHeight="1" x14ac:dyDescent="0.35">
      <c r="A2786">
        <v>7</v>
      </c>
      <c r="B2786" s="50">
        <v>46273.739583333343</v>
      </c>
      <c r="C2786">
        <v>11708801</v>
      </c>
      <c r="D2786">
        <v>100006741195</v>
      </c>
      <c r="E2786" t="s">
        <v>1726</v>
      </c>
      <c r="F2786">
        <v>100</v>
      </c>
      <c r="G2786" t="s">
        <v>1745</v>
      </c>
      <c r="H2786" t="s">
        <v>1760</v>
      </c>
      <c r="I2786">
        <v>6033802</v>
      </c>
      <c r="J2786">
        <v>1</v>
      </c>
      <c r="K2786" t="s">
        <v>2355</v>
      </c>
      <c r="L2786" t="s">
        <v>2356</v>
      </c>
      <c r="N2786">
        <v>0</v>
      </c>
      <c r="O2786">
        <v>3</v>
      </c>
      <c r="P2786">
        <v>3</v>
      </c>
      <c r="Q2786">
        <v>3</v>
      </c>
      <c r="R2786">
        <v>0</v>
      </c>
      <c r="S2786">
        <v>0</v>
      </c>
      <c r="T2786">
        <v>0</v>
      </c>
      <c r="U2786" s="50">
        <v>46273.697268518517</v>
      </c>
      <c r="V2786" s="50">
        <v>46273.697268518517</v>
      </c>
      <c r="W2786" s="51">
        <v>46273</v>
      </c>
      <c r="X2786" t="s">
        <v>1747</v>
      </c>
      <c r="Y2786" t="s">
        <v>492</v>
      </c>
    </row>
    <row r="2787" spans="1:25" ht="15" customHeight="1" x14ac:dyDescent="0.35">
      <c r="A2787">
        <v>7</v>
      </c>
      <c r="B2787" s="50">
        <v>46273.739583333343</v>
      </c>
      <c r="C2787">
        <v>11708802</v>
      </c>
      <c r="D2787">
        <v>100006741195</v>
      </c>
      <c r="E2787" t="s">
        <v>1726</v>
      </c>
      <c r="F2787">
        <v>100</v>
      </c>
      <c r="G2787" t="s">
        <v>1745</v>
      </c>
      <c r="H2787" t="s">
        <v>1760</v>
      </c>
      <c r="I2787">
        <v>6033802</v>
      </c>
      <c r="J2787">
        <v>1</v>
      </c>
      <c r="K2787" t="s">
        <v>2075</v>
      </c>
      <c r="L2787" t="s">
        <v>2076</v>
      </c>
      <c r="N2787">
        <v>0</v>
      </c>
      <c r="O2787">
        <v>3</v>
      </c>
      <c r="P2787">
        <v>3</v>
      </c>
      <c r="Q2787">
        <v>3</v>
      </c>
      <c r="R2787">
        <v>0</v>
      </c>
      <c r="S2787">
        <v>0</v>
      </c>
      <c r="T2787">
        <v>0</v>
      </c>
      <c r="U2787" s="50">
        <v>46273.697268518517</v>
      </c>
      <c r="V2787" s="50">
        <v>46273.697268518517</v>
      </c>
      <c r="W2787" s="51">
        <v>46273</v>
      </c>
      <c r="X2787" t="s">
        <v>1747</v>
      </c>
      <c r="Y2787" t="s">
        <v>492</v>
      </c>
    </row>
    <row r="2788" spans="1:25" ht="15" customHeight="1" x14ac:dyDescent="0.35">
      <c r="A2788">
        <v>7</v>
      </c>
      <c r="B2788" s="50">
        <v>46273.739583333343</v>
      </c>
      <c r="C2788">
        <v>11708833</v>
      </c>
      <c r="D2788">
        <v>100006741211</v>
      </c>
      <c r="E2788" t="s">
        <v>1726</v>
      </c>
      <c r="F2788">
        <v>100</v>
      </c>
      <c r="G2788" t="s">
        <v>1745</v>
      </c>
      <c r="H2788" t="s">
        <v>1760</v>
      </c>
      <c r="I2788">
        <v>6037401</v>
      </c>
      <c r="J2788">
        <v>4</v>
      </c>
      <c r="K2788" t="s">
        <v>1885</v>
      </c>
      <c r="L2788" t="s">
        <v>1886</v>
      </c>
      <c r="N2788">
        <v>0</v>
      </c>
      <c r="O2788">
        <v>2</v>
      </c>
      <c r="P2788">
        <v>2</v>
      </c>
      <c r="Q2788">
        <v>2</v>
      </c>
      <c r="R2788">
        <v>0</v>
      </c>
      <c r="S2788">
        <v>0</v>
      </c>
      <c r="T2788">
        <v>0</v>
      </c>
      <c r="U2788" s="50">
        <v>46273.697291666656</v>
      </c>
      <c r="V2788" s="50">
        <v>46273.697291666656</v>
      </c>
      <c r="W2788" s="51">
        <v>46273</v>
      </c>
      <c r="X2788" t="s">
        <v>1747</v>
      </c>
      <c r="Y2788" t="s">
        <v>492</v>
      </c>
    </row>
    <row r="2789" spans="1:25" ht="15" customHeight="1" x14ac:dyDescent="0.35">
      <c r="A2789">
        <v>7</v>
      </c>
      <c r="B2789" s="50">
        <v>46273.739583333343</v>
      </c>
      <c r="C2789">
        <v>11708863</v>
      </c>
      <c r="D2789">
        <v>100006741231</v>
      </c>
      <c r="E2789" t="s">
        <v>1726</v>
      </c>
      <c r="F2789">
        <v>100</v>
      </c>
      <c r="G2789" t="s">
        <v>1745</v>
      </c>
      <c r="H2789" t="s">
        <v>1760</v>
      </c>
      <c r="I2789">
        <v>6038501</v>
      </c>
      <c r="J2789">
        <v>3</v>
      </c>
      <c r="K2789" t="s">
        <v>2371</v>
      </c>
      <c r="L2789" t="s">
        <v>2372</v>
      </c>
      <c r="N2789">
        <v>0</v>
      </c>
      <c r="O2789">
        <v>1</v>
      </c>
      <c r="P2789">
        <v>1</v>
      </c>
      <c r="Q2789">
        <v>1</v>
      </c>
      <c r="R2789">
        <v>0</v>
      </c>
      <c r="S2789">
        <v>0</v>
      </c>
      <c r="T2789">
        <v>0</v>
      </c>
      <c r="U2789" s="50">
        <v>46273.700729166667</v>
      </c>
      <c r="V2789" s="50">
        <v>46273.700729166667</v>
      </c>
      <c r="W2789" s="51">
        <v>46273</v>
      </c>
      <c r="X2789" t="s">
        <v>1747</v>
      </c>
      <c r="Y2789" t="s">
        <v>492</v>
      </c>
    </row>
    <row r="2790" spans="1:25" ht="15" customHeight="1" x14ac:dyDescent="0.35">
      <c r="A2790">
        <v>7</v>
      </c>
      <c r="B2790" s="50">
        <v>46273.739583333343</v>
      </c>
      <c r="C2790">
        <v>11708864</v>
      </c>
      <c r="D2790">
        <v>100006741231</v>
      </c>
      <c r="E2790" t="s">
        <v>1726</v>
      </c>
      <c r="F2790">
        <v>100</v>
      </c>
      <c r="G2790" t="s">
        <v>1745</v>
      </c>
      <c r="H2790" t="s">
        <v>1760</v>
      </c>
      <c r="I2790">
        <v>6038501</v>
      </c>
      <c r="J2790">
        <v>3</v>
      </c>
      <c r="K2790" t="s">
        <v>1855</v>
      </c>
      <c r="L2790" t="s">
        <v>1856</v>
      </c>
      <c r="N2790">
        <v>0</v>
      </c>
      <c r="O2790">
        <v>1</v>
      </c>
      <c r="P2790">
        <v>1</v>
      </c>
      <c r="Q2790">
        <v>1</v>
      </c>
      <c r="R2790">
        <v>0</v>
      </c>
      <c r="S2790">
        <v>0</v>
      </c>
      <c r="T2790">
        <v>0</v>
      </c>
      <c r="U2790" s="50">
        <v>46273.700729166667</v>
      </c>
      <c r="V2790" s="50">
        <v>46273.700729166667</v>
      </c>
      <c r="W2790" s="51">
        <v>46273</v>
      </c>
      <c r="X2790" t="s">
        <v>1747</v>
      </c>
      <c r="Y2790" t="s">
        <v>492</v>
      </c>
    </row>
    <row r="2791" spans="1:25" ht="15" customHeight="1" x14ac:dyDescent="0.35">
      <c r="A2791">
        <v>7</v>
      </c>
      <c r="B2791" s="50">
        <v>46273.739583333343</v>
      </c>
      <c r="C2791">
        <v>11708865</v>
      </c>
      <c r="D2791">
        <v>100006741232</v>
      </c>
      <c r="E2791" t="s">
        <v>1726</v>
      </c>
      <c r="F2791">
        <v>100</v>
      </c>
      <c r="G2791" t="s">
        <v>1745</v>
      </c>
      <c r="H2791" t="s">
        <v>1760</v>
      </c>
      <c r="I2791">
        <v>6038601</v>
      </c>
      <c r="J2791">
        <v>4</v>
      </c>
      <c r="K2791" t="s">
        <v>1929</v>
      </c>
      <c r="L2791" t="s">
        <v>1930</v>
      </c>
      <c r="N2791">
        <v>0</v>
      </c>
      <c r="O2791">
        <v>1</v>
      </c>
      <c r="P2791">
        <v>1</v>
      </c>
      <c r="Q2791">
        <v>1</v>
      </c>
      <c r="R2791">
        <v>0</v>
      </c>
      <c r="S2791">
        <v>0</v>
      </c>
      <c r="T2791">
        <v>0</v>
      </c>
      <c r="U2791" s="50">
        <v>46273.700740740736</v>
      </c>
      <c r="V2791" s="50">
        <v>46273.700740740736</v>
      </c>
      <c r="W2791" s="51">
        <v>46273</v>
      </c>
      <c r="X2791" t="s">
        <v>1747</v>
      </c>
      <c r="Y2791" t="s">
        <v>492</v>
      </c>
    </row>
    <row r="2792" spans="1:25" ht="15" customHeight="1" x14ac:dyDescent="0.35">
      <c r="A2792">
        <v>7</v>
      </c>
      <c r="B2792" s="50">
        <v>46273.739583333343</v>
      </c>
      <c r="C2792">
        <v>11708877</v>
      </c>
      <c r="D2792">
        <v>100006741239</v>
      </c>
      <c r="E2792" t="s">
        <v>1726</v>
      </c>
      <c r="F2792">
        <v>100</v>
      </c>
      <c r="G2792" t="s">
        <v>1745</v>
      </c>
      <c r="H2792" t="s">
        <v>1760</v>
      </c>
      <c r="I2792">
        <v>6038603</v>
      </c>
      <c r="J2792">
        <v>2</v>
      </c>
      <c r="K2792" t="s">
        <v>2373</v>
      </c>
      <c r="L2792" t="s">
        <v>2374</v>
      </c>
      <c r="N2792">
        <v>0</v>
      </c>
      <c r="O2792">
        <v>1</v>
      </c>
      <c r="P2792">
        <v>1</v>
      </c>
      <c r="Q2792">
        <v>1</v>
      </c>
      <c r="R2792">
        <v>0</v>
      </c>
      <c r="S2792">
        <v>0</v>
      </c>
      <c r="T2792">
        <v>0</v>
      </c>
      <c r="U2792" s="50">
        <v>46273.700752314813</v>
      </c>
      <c r="V2792" s="50">
        <v>46273.700752314813</v>
      </c>
      <c r="W2792" s="51">
        <v>46273</v>
      </c>
      <c r="X2792" t="s">
        <v>1747</v>
      </c>
      <c r="Y2792" t="s">
        <v>492</v>
      </c>
    </row>
    <row r="2793" spans="1:25" ht="15" customHeight="1" x14ac:dyDescent="0.35">
      <c r="A2793">
        <v>7</v>
      </c>
      <c r="B2793" s="50">
        <v>46273.739583333343</v>
      </c>
      <c r="C2793">
        <v>11708878</v>
      </c>
      <c r="D2793">
        <v>100006741239</v>
      </c>
      <c r="E2793" t="s">
        <v>1726</v>
      </c>
      <c r="F2793">
        <v>100</v>
      </c>
      <c r="G2793" t="s">
        <v>1745</v>
      </c>
      <c r="H2793" t="s">
        <v>1760</v>
      </c>
      <c r="I2793">
        <v>6038603</v>
      </c>
      <c r="J2793">
        <v>2</v>
      </c>
      <c r="K2793" t="s">
        <v>2375</v>
      </c>
      <c r="L2793" t="s">
        <v>2376</v>
      </c>
      <c r="N2793">
        <v>0</v>
      </c>
      <c r="O2793">
        <v>1</v>
      </c>
      <c r="P2793">
        <v>1</v>
      </c>
      <c r="Q2793">
        <v>1</v>
      </c>
      <c r="R2793">
        <v>0</v>
      </c>
      <c r="S2793">
        <v>0</v>
      </c>
      <c r="T2793">
        <v>0</v>
      </c>
      <c r="U2793" s="50">
        <v>46273.700752314813</v>
      </c>
      <c r="V2793" s="50">
        <v>46273.700752314813</v>
      </c>
      <c r="W2793" s="51">
        <v>46273</v>
      </c>
      <c r="X2793" t="s">
        <v>1747</v>
      </c>
      <c r="Y2793" t="s">
        <v>492</v>
      </c>
    </row>
    <row r="2794" spans="1:25" ht="15" customHeight="1" x14ac:dyDescent="0.35">
      <c r="A2794">
        <v>7</v>
      </c>
      <c r="B2794" s="50">
        <v>46273.739583333343</v>
      </c>
      <c r="C2794">
        <v>11709396</v>
      </c>
      <c r="D2794">
        <v>100006741553</v>
      </c>
      <c r="E2794" t="s">
        <v>1726</v>
      </c>
      <c r="F2794">
        <v>100</v>
      </c>
      <c r="G2794" t="s">
        <v>1745</v>
      </c>
      <c r="H2794" t="s">
        <v>1760</v>
      </c>
      <c r="I2794">
        <v>5894201</v>
      </c>
      <c r="J2794">
        <v>2</v>
      </c>
      <c r="K2794" t="s">
        <v>2379</v>
      </c>
      <c r="L2794" t="s">
        <v>2380</v>
      </c>
      <c r="N2794">
        <v>0</v>
      </c>
      <c r="O2794">
        <v>1</v>
      </c>
      <c r="P2794">
        <v>1</v>
      </c>
      <c r="Q2794">
        <v>1</v>
      </c>
      <c r="R2794">
        <v>0</v>
      </c>
      <c r="S2794">
        <v>0</v>
      </c>
      <c r="T2794">
        <v>0</v>
      </c>
      <c r="U2794" s="50">
        <v>46273.7028125</v>
      </c>
      <c r="V2794" s="50">
        <v>46273.7028125</v>
      </c>
      <c r="W2794" s="51">
        <v>46273</v>
      </c>
      <c r="X2794" t="s">
        <v>1747</v>
      </c>
      <c r="Y2794" t="s">
        <v>492</v>
      </c>
    </row>
    <row r="2795" spans="1:25" ht="15" customHeight="1" x14ac:dyDescent="0.35">
      <c r="A2795">
        <v>7</v>
      </c>
      <c r="B2795" s="50">
        <v>46273.739583333343</v>
      </c>
      <c r="C2795">
        <v>11709397</v>
      </c>
      <c r="D2795">
        <v>100006741554</v>
      </c>
      <c r="E2795" t="s">
        <v>1726</v>
      </c>
      <c r="F2795">
        <v>100</v>
      </c>
      <c r="G2795" t="s">
        <v>1745</v>
      </c>
      <c r="H2795" t="s">
        <v>1760</v>
      </c>
      <c r="I2795">
        <v>5894202</v>
      </c>
      <c r="J2795">
        <v>2</v>
      </c>
      <c r="K2795" t="s">
        <v>2381</v>
      </c>
      <c r="L2795" t="s">
        <v>2382</v>
      </c>
      <c r="N2795">
        <v>0</v>
      </c>
      <c r="O2795">
        <v>1</v>
      </c>
      <c r="P2795">
        <v>1</v>
      </c>
      <c r="Q2795">
        <v>1</v>
      </c>
      <c r="R2795">
        <v>0</v>
      </c>
      <c r="S2795">
        <v>0</v>
      </c>
      <c r="T2795">
        <v>0</v>
      </c>
      <c r="U2795" s="50">
        <v>46273.7028125</v>
      </c>
      <c r="V2795" s="50">
        <v>46273.7028125</v>
      </c>
      <c r="W2795" s="51">
        <v>46273</v>
      </c>
      <c r="X2795" t="s">
        <v>1747</v>
      </c>
      <c r="Y2795" t="s">
        <v>492</v>
      </c>
    </row>
    <row r="2796" spans="1:25" ht="15" customHeight="1" x14ac:dyDescent="0.35">
      <c r="A2796">
        <v>7</v>
      </c>
      <c r="B2796" s="50">
        <v>46273.739583333343</v>
      </c>
      <c r="C2796">
        <v>11709398</v>
      </c>
      <c r="D2796">
        <v>100006741555</v>
      </c>
      <c r="E2796" t="s">
        <v>1726</v>
      </c>
      <c r="F2796">
        <v>100</v>
      </c>
      <c r="G2796" t="s">
        <v>1745</v>
      </c>
      <c r="H2796" t="s">
        <v>1760</v>
      </c>
      <c r="I2796">
        <v>5894203</v>
      </c>
      <c r="J2796">
        <v>2</v>
      </c>
      <c r="K2796" t="s">
        <v>1961</v>
      </c>
      <c r="L2796" t="s">
        <v>1962</v>
      </c>
      <c r="N2796">
        <v>0</v>
      </c>
      <c r="O2796">
        <v>2</v>
      </c>
      <c r="P2796">
        <v>2</v>
      </c>
      <c r="Q2796">
        <v>2</v>
      </c>
      <c r="R2796">
        <v>0</v>
      </c>
      <c r="S2796">
        <v>0</v>
      </c>
      <c r="T2796">
        <v>0</v>
      </c>
      <c r="U2796" s="50">
        <v>46273.7028125</v>
      </c>
      <c r="V2796" s="50">
        <v>46273.7028125</v>
      </c>
      <c r="W2796" s="51">
        <v>46273</v>
      </c>
      <c r="X2796" t="s">
        <v>1747</v>
      </c>
      <c r="Y2796" t="s">
        <v>492</v>
      </c>
    </row>
    <row r="2797" spans="1:25" ht="15" customHeight="1" x14ac:dyDescent="0.35">
      <c r="A2797">
        <v>7</v>
      </c>
      <c r="B2797" s="50">
        <v>46273.739583333343</v>
      </c>
      <c r="C2797">
        <v>11709399</v>
      </c>
      <c r="D2797">
        <v>100006741556</v>
      </c>
      <c r="E2797" t="s">
        <v>1726</v>
      </c>
      <c r="F2797">
        <v>100</v>
      </c>
      <c r="G2797" t="s">
        <v>1745</v>
      </c>
      <c r="H2797" t="s">
        <v>1760</v>
      </c>
      <c r="I2797">
        <v>5894204</v>
      </c>
      <c r="J2797">
        <v>2</v>
      </c>
      <c r="K2797" t="s">
        <v>2383</v>
      </c>
      <c r="L2797" t="s">
        <v>2384</v>
      </c>
      <c r="N2797">
        <v>0</v>
      </c>
      <c r="O2797">
        <v>10</v>
      </c>
      <c r="P2797">
        <v>10</v>
      </c>
      <c r="Q2797">
        <v>10</v>
      </c>
      <c r="R2797">
        <v>0</v>
      </c>
      <c r="S2797">
        <v>0</v>
      </c>
      <c r="T2797">
        <v>0</v>
      </c>
      <c r="U2797" s="50">
        <v>46273.7028125</v>
      </c>
      <c r="V2797" s="50">
        <v>46273.7028125</v>
      </c>
      <c r="W2797" s="51">
        <v>46273</v>
      </c>
      <c r="X2797" t="s">
        <v>1747</v>
      </c>
      <c r="Y2797" t="s">
        <v>492</v>
      </c>
    </row>
    <row r="2798" spans="1:25" ht="15" customHeight="1" x14ac:dyDescent="0.35">
      <c r="A2798">
        <v>7</v>
      </c>
      <c r="B2798" s="50">
        <v>46273.739583333343</v>
      </c>
      <c r="C2798">
        <v>11709400</v>
      </c>
      <c r="D2798">
        <v>100006741557</v>
      </c>
      <c r="E2798" t="s">
        <v>1726</v>
      </c>
      <c r="F2798">
        <v>100</v>
      </c>
      <c r="G2798" t="s">
        <v>1745</v>
      </c>
      <c r="H2798" t="s">
        <v>1760</v>
      </c>
      <c r="I2798">
        <v>5894205</v>
      </c>
      <c r="J2798">
        <v>2</v>
      </c>
      <c r="K2798" t="s">
        <v>2381</v>
      </c>
      <c r="L2798" t="s">
        <v>2382</v>
      </c>
      <c r="N2798">
        <v>0</v>
      </c>
      <c r="O2798">
        <v>4</v>
      </c>
      <c r="P2798">
        <v>4</v>
      </c>
      <c r="Q2798">
        <v>4</v>
      </c>
      <c r="R2798">
        <v>0</v>
      </c>
      <c r="S2798">
        <v>0</v>
      </c>
      <c r="T2798">
        <v>0</v>
      </c>
      <c r="U2798" s="50">
        <v>46273.7028125</v>
      </c>
      <c r="V2798" s="50">
        <v>46273.7028125</v>
      </c>
      <c r="W2798" s="51">
        <v>46273</v>
      </c>
      <c r="X2798" t="s">
        <v>1747</v>
      </c>
      <c r="Y2798" t="s">
        <v>492</v>
      </c>
    </row>
    <row r="2799" spans="1:25" ht="15" customHeight="1" x14ac:dyDescent="0.35">
      <c r="A2799">
        <v>7</v>
      </c>
      <c r="B2799" s="50">
        <v>46273.739583333343</v>
      </c>
      <c r="C2799">
        <v>11709401</v>
      </c>
      <c r="D2799">
        <v>100006741558</v>
      </c>
      <c r="E2799" t="s">
        <v>1726</v>
      </c>
      <c r="F2799">
        <v>100</v>
      </c>
      <c r="G2799" t="s">
        <v>1745</v>
      </c>
      <c r="H2799" t="s">
        <v>1760</v>
      </c>
      <c r="I2799">
        <v>5894206</v>
      </c>
      <c r="J2799">
        <v>2</v>
      </c>
      <c r="K2799" t="s">
        <v>2385</v>
      </c>
      <c r="L2799" t="s">
        <v>2386</v>
      </c>
      <c r="N2799">
        <v>0</v>
      </c>
      <c r="O2799">
        <v>3</v>
      </c>
      <c r="P2799">
        <v>3</v>
      </c>
      <c r="Q2799">
        <v>3</v>
      </c>
      <c r="R2799">
        <v>0</v>
      </c>
      <c r="S2799">
        <v>0</v>
      </c>
      <c r="T2799">
        <v>0</v>
      </c>
      <c r="U2799" s="50">
        <v>46273.7028125</v>
      </c>
      <c r="V2799" s="50">
        <v>46273.7028125</v>
      </c>
      <c r="W2799" s="51">
        <v>46273</v>
      </c>
      <c r="X2799" t="s">
        <v>1747</v>
      </c>
      <c r="Y2799" t="s">
        <v>492</v>
      </c>
    </row>
    <row r="2800" spans="1:25" ht="15" customHeight="1" x14ac:dyDescent="0.35">
      <c r="A2800">
        <v>7</v>
      </c>
      <c r="B2800" s="50">
        <v>46273.739583333343</v>
      </c>
      <c r="C2800">
        <v>11709402</v>
      </c>
      <c r="D2800">
        <v>100006741559</v>
      </c>
      <c r="E2800" t="s">
        <v>1726</v>
      </c>
      <c r="F2800">
        <v>100</v>
      </c>
      <c r="G2800" t="s">
        <v>1745</v>
      </c>
      <c r="H2800" t="s">
        <v>1760</v>
      </c>
      <c r="I2800">
        <v>5894207</v>
      </c>
      <c r="J2800">
        <v>2</v>
      </c>
      <c r="K2800" t="s">
        <v>2387</v>
      </c>
      <c r="L2800" t="s">
        <v>2388</v>
      </c>
      <c r="N2800">
        <v>0</v>
      </c>
      <c r="O2800">
        <v>9</v>
      </c>
      <c r="P2800">
        <v>9</v>
      </c>
      <c r="Q2800">
        <v>9</v>
      </c>
      <c r="R2800">
        <v>0</v>
      </c>
      <c r="S2800">
        <v>0</v>
      </c>
      <c r="T2800">
        <v>0</v>
      </c>
      <c r="U2800" s="50">
        <v>46273.7028125</v>
      </c>
      <c r="V2800" s="50">
        <v>46273.7028125</v>
      </c>
      <c r="W2800" s="51">
        <v>46273</v>
      </c>
      <c r="X2800" t="s">
        <v>1747</v>
      </c>
      <c r="Y2800" t="s">
        <v>492</v>
      </c>
    </row>
    <row r="2801" spans="1:25" ht="15" customHeight="1" x14ac:dyDescent="0.35">
      <c r="A2801">
        <v>7</v>
      </c>
      <c r="B2801" s="50">
        <v>46273.739583333343</v>
      </c>
      <c r="C2801">
        <v>11709403</v>
      </c>
      <c r="D2801">
        <v>100006741560</v>
      </c>
      <c r="E2801" t="s">
        <v>1726</v>
      </c>
      <c r="F2801">
        <v>100</v>
      </c>
      <c r="G2801" t="s">
        <v>1745</v>
      </c>
      <c r="H2801" t="s">
        <v>1760</v>
      </c>
      <c r="I2801">
        <v>5894208</v>
      </c>
      <c r="J2801">
        <v>2</v>
      </c>
      <c r="K2801" t="s">
        <v>2387</v>
      </c>
      <c r="L2801" t="s">
        <v>2388</v>
      </c>
      <c r="N2801">
        <v>0</v>
      </c>
      <c r="O2801">
        <v>4</v>
      </c>
      <c r="P2801">
        <v>4</v>
      </c>
      <c r="Q2801">
        <v>4</v>
      </c>
      <c r="R2801">
        <v>0</v>
      </c>
      <c r="S2801">
        <v>0</v>
      </c>
      <c r="T2801">
        <v>0</v>
      </c>
      <c r="U2801" s="50">
        <v>46273.7028125</v>
      </c>
      <c r="V2801" s="50">
        <v>46273.7028125</v>
      </c>
      <c r="W2801" s="51">
        <v>46273</v>
      </c>
      <c r="X2801" t="s">
        <v>1747</v>
      </c>
      <c r="Y2801" t="s">
        <v>492</v>
      </c>
    </row>
    <row r="2802" spans="1:25" ht="15" customHeight="1" x14ac:dyDescent="0.35">
      <c r="A2802">
        <v>7</v>
      </c>
      <c r="B2802" s="50">
        <v>46273.739583333343</v>
      </c>
      <c r="C2802">
        <v>11709404</v>
      </c>
      <c r="D2802">
        <v>100006741560</v>
      </c>
      <c r="E2802" t="s">
        <v>1726</v>
      </c>
      <c r="F2802">
        <v>100</v>
      </c>
      <c r="G2802" t="s">
        <v>1745</v>
      </c>
      <c r="H2802" t="s">
        <v>1760</v>
      </c>
      <c r="I2802">
        <v>5894208</v>
      </c>
      <c r="J2802">
        <v>2</v>
      </c>
      <c r="K2802" t="s">
        <v>2389</v>
      </c>
      <c r="L2802" t="s">
        <v>2390</v>
      </c>
      <c r="N2802">
        <v>0</v>
      </c>
      <c r="O2802">
        <v>2</v>
      </c>
      <c r="P2802">
        <v>2</v>
      </c>
      <c r="Q2802">
        <v>2</v>
      </c>
      <c r="R2802">
        <v>0</v>
      </c>
      <c r="S2802">
        <v>0</v>
      </c>
      <c r="T2802">
        <v>0</v>
      </c>
      <c r="U2802" s="50">
        <v>46273.7028125</v>
      </c>
      <c r="V2802" s="50">
        <v>46273.7028125</v>
      </c>
      <c r="W2802" s="51">
        <v>46273</v>
      </c>
      <c r="X2802" t="s">
        <v>1747</v>
      </c>
      <c r="Y2802" t="s">
        <v>492</v>
      </c>
    </row>
    <row r="2803" spans="1:25" ht="15" customHeight="1" x14ac:dyDescent="0.35">
      <c r="A2803">
        <v>7</v>
      </c>
      <c r="B2803" s="50">
        <v>46273.739583333343</v>
      </c>
      <c r="C2803">
        <v>11709405</v>
      </c>
      <c r="D2803">
        <v>100006741561</v>
      </c>
      <c r="E2803" t="s">
        <v>1726</v>
      </c>
      <c r="F2803">
        <v>100</v>
      </c>
      <c r="G2803" t="s">
        <v>1745</v>
      </c>
      <c r="H2803" t="s">
        <v>1760</v>
      </c>
      <c r="I2803">
        <v>5894209</v>
      </c>
      <c r="J2803">
        <v>2</v>
      </c>
      <c r="K2803" t="s">
        <v>2391</v>
      </c>
      <c r="L2803" t="s">
        <v>2392</v>
      </c>
      <c r="N2803">
        <v>0</v>
      </c>
      <c r="O2803">
        <v>2</v>
      </c>
      <c r="P2803">
        <v>2</v>
      </c>
      <c r="Q2803">
        <v>2</v>
      </c>
      <c r="R2803">
        <v>0</v>
      </c>
      <c r="S2803">
        <v>0</v>
      </c>
      <c r="T2803">
        <v>0</v>
      </c>
      <c r="U2803" s="50">
        <v>46273.7028125</v>
      </c>
      <c r="V2803" s="50">
        <v>46273.7028125</v>
      </c>
      <c r="W2803" s="51">
        <v>46273</v>
      </c>
      <c r="X2803" t="s">
        <v>1747</v>
      </c>
      <c r="Y2803" t="s">
        <v>492</v>
      </c>
    </row>
    <row r="2804" spans="1:25" ht="15" customHeight="1" x14ac:dyDescent="0.35">
      <c r="A2804">
        <v>7</v>
      </c>
      <c r="B2804" s="50">
        <v>46273.739583333343</v>
      </c>
      <c r="C2804">
        <v>11709406</v>
      </c>
      <c r="D2804">
        <v>100006741562</v>
      </c>
      <c r="E2804" t="s">
        <v>1726</v>
      </c>
      <c r="F2804">
        <v>100</v>
      </c>
      <c r="G2804" t="s">
        <v>1745</v>
      </c>
      <c r="H2804" t="s">
        <v>1760</v>
      </c>
      <c r="I2804">
        <v>5894210</v>
      </c>
      <c r="J2804">
        <v>2</v>
      </c>
      <c r="K2804" t="s">
        <v>2393</v>
      </c>
      <c r="L2804" t="s">
        <v>2394</v>
      </c>
      <c r="N2804">
        <v>0</v>
      </c>
      <c r="O2804">
        <v>1</v>
      </c>
      <c r="P2804">
        <v>1</v>
      </c>
      <c r="Q2804">
        <v>1</v>
      </c>
      <c r="R2804">
        <v>0</v>
      </c>
      <c r="S2804">
        <v>0</v>
      </c>
      <c r="T2804">
        <v>0</v>
      </c>
      <c r="U2804" s="50">
        <v>46273.7028125</v>
      </c>
      <c r="V2804" s="50">
        <v>46273.7028125</v>
      </c>
      <c r="W2804" s="51">
        <v>46273</v>
      </c>
      <c r="X2804" t="s">
        <v>1747</v>
      </c>
      <c r="Y2804" t="s">
        <v>492</v>
      </c>
    </row>
    <row r="2805" spans="1:25" ht="15" customHeight="1" x14ac:dyDescent="0.35">
      <c r="A2805">
        <v>7</v>
      </c>
      <c r="B2805" s="50">
        <v>46273.739583333343</v>
      </c>
      <c r="C2805">
        <v>11709407</v>
      </c>
      <c r="D2805">
        <v>100006741562</v>
      </c>
      <c r="E2805" t="s">
        <v>1726</v>
      </c>
      <c r="F2805">
        <v>100</v>
      </c>
      <c r="G2805" t="s">
        <v>1745</v>
      </c>
      <c r="H2805" t="s">
        <v>1760</v>
      </c>
      <c r="I2805">
        <v>5894210</v>
      </c>
      <c r="J2805">
        <v>2</v>
      </c>
      <c r="K2805" t="s">
        <v>2395</v>
      </c>
      <c r="L2805" t="s">
        <v>2396</v>
      </c>
      <c r="N2805">
        <v>0</v>
      </c>
      <c r="O2805">
        <v>8</v>
      </c>
      <c r="P2805">
        <v>8</v>
      </c>
      <c r="Q2805">
        <v>8</v>
      </c>
      <c r="R2805">
        <v>0</v>
      </c>
      <c r="S2805">
        <v>0</v>
      </c>
      <c r="T2805">
        <v>0</v>
      </c>
      <c r="U2805" s="50">
        <v>46273.7028125</v>
      </c>
      <c r="V2805" s="50">
        <v>46273.7028125</v>
      </c>
      <c r="W2805" s="51">
        <v>46273</v>
      </c>
      <c r="X2805" t="s">
        <v>1747</v>
      </c>
      <c r="Y2805" t="s">
        <v>492</v>
      </c>
    </row>
    <row r="2806" spans="1:25" ht="15" customHeight="1" x14ac:dyDescent="0.35">
      <c r="A2806">
        <v>7</v>
      </c>
      <c r="B2806" s="50">
        <v>46273.739583333343</v>
      </c>
      <c r="C2806">
        <v>11709408</v>
      </c>
      <c r="D2806">
        <v>100006741563</v>
      </c>
      <c r="E2806" t="s">
        <v>1726</v>
      </c>
      <c r="F2806">
        <v>100</v>
      </c>
      <c r="G2806" t="s">
        <v>1745</v>
      </c>
      <c r="H2806" t="s">
        <v>1760</v>
      </c>
      <c r="I2806">
        <v>5894211</v>
      </c>
      <c r="J2806">
        <v>2</v>
      </c>
      <c r="K2806" t="s">
        <v>1773</v>
      </c>
      <c r="L2806" t="s">
        <v>1774</v>
      </c>
      <c r="N2806">
        <v>0</v>
      </c>
      <c r="O2806">
        <v>3</v>
      </c>
      <c r="P2806">
        <v>3</v>
      </c>
      <c r="Q2806">
        <v>3</v>
      </c>
      <c r="R2806">
        <v>0</v>
      </c>
      <c r="S2806">
        <v>0</v>
      </c>
      <c r="T2806">
        <v>0</v>
      </c>
      <c r="U2806" s="50">
        <v>46273.7028125</v>
      </c>
      <c r="V2806" s="50">
        <v>46273.7028125</v>
      </c>
      <c r="W2806" s="51">
        <v>46273</v>
      </c>
      <c r="X2806" t="s">
        <v>1747</v>
      </c>
      <c r="Y2806" t="s">
        <v>492</v>
      </c>
    </row>
    <row r="2807" spans="1:25" ht="15" customHeight="1" x14ac:dyDescent="0.35">
      <c r="A2807">
        <v>7</v>
      </c>
      <c r="B2807" s="50">
        <v>46273.739583333343</v>
      </c>
      <c r="C2807">
        <v>11709409</v>
      </c>
      <c r="D2807">
        <v>100006741563</v>
      </c>
      <c r="E2807" t="s">
        <v>1726</v>
      </c>
      <c r="F2807">
        <v>100</v>
      </c>
      <c r="G2807" t="s">
        <v>1745</v>
      </c>
      <c r="H2807" t="s">
        <v>1760</v>
      </c>
      <c r="I2807">
        <v>5894211</v>
      </c>
      <c r="J2807">
        <v>2</v>
      </c>
      <c r="K2807" t="s">
        <v>2397</v>
      </c>
      <c r="L2807" t="s">
        <v>2398</v>
      </c>
      <c r="N2807">
        <v>0</v>
      </c>
      <c r="O2807">
        <v>1</v>
      </c>
      <c r="P2807">
        <v>1</v>
      </c>
      <c r="Q2807">
        <v>1</v>
      </c>
      <c r="R2807">
        <v>0</v>
      </c>
      <c r="S2807">
        <v>0</v>
      </c>
      <c r="T2807">
        <v>0</v>
      </c>
      <c r="U2807" s="50">
        <v>46273.7028125</v>
      </c>
      <c r="V2807" s="50">
        <v>46273.7028125</v>
      </c>
      <c r="W2807" s="51">
        <v>46273</v>
      </c>
      <c r="X2807" t="s">
        <v>1747</v>
      </c>
      <c r="Y2807" t="s">
        <v>492</v>
      </c>
    </row>
    <row r="2808" spans="1:25" ht="15" customHeight="1" x14ac:dyDescent="0.35">
      <c r="A2808">
        <v>7</v>
      </c>
      <c r="B2808" s="50">
        <v>46273.739583333343</v>
      </c>
      <c r="C2808">
        <v>11709410</v>
      </c>
      <c r="D2808">
        <v>100006741564</v>
      </c>
      <c r="E2808" t="s">
        <v>1726</v>
      </c>
      <c r="F2808">
        <v>100</v>
      </c>
      <c r="G2808" t="s">
        <v>1745</v>
      </c>
      <c r="H2808" t="s">
        <v>1760</v>
      </c>
      <c r="I2808">
        <v>5894212</v>
      </c>
      <c r="J2808">
        <v>2</v>
      </c>
      <c r="K2808" t="s">
        <v>2397</v>
      </c>
      <c r="L2808" t="s">
        <v>2398</v>
      </c>
      <c r="N2808">
        <v>0</v>
      </c>
      <c r="O2808">
        <v>1</v>
      </c>
      <c r="P2808">
        <v>1</v>
      </c>
      <c r="Q2808">
        <v>1</v>
      </c>
      <c r="R2808">
        <v>0</v>
      </c>
      <c r="S2808">
        <v>0</v>
      </c>
      <c r="T2808">
        <v>0</v>
      </c>
      <c r="U2808" s="50">
        <v>46273.7028125</v>
      </c>
      <c r="V2808" s="50">
        <v>46273.7028125</v>
      </c>
      <c r="W2808" s="51">
        <v>46273</v>
      </c>
      <c r="X2808" t="s">
        <v>1747</v>
      </c>
      <c r="Y2808" t="s">
        <v>492</v>
      </c>
    </row>
    <row r="2809" spans="1:25" ht="15" customHeight="1" x14ac:dyDescent="0.35">
      <c r="A2809">
        <v>7</v>
      </c>
      <c r="B2809" s="50">
        <v>46273.739583333343</v>
      </c>
      <c r="C2809">
        <v>11709411</v>
      </c>
      <c r="D2809">
        <v>100006741565</v>
      </c>
      <c r="E2809" t="s">
        <v>1726</v>
      </c>
      <c r="F2809">
        <v>100</v>
      </c>
      <c r="G2809" t="s">
        <v>1745</v>
      </c>
      <c r="H2809" t="s">
        <v>1760</v>
      </c>
      <c r="I2809">
        <v>5894213</v>
      </c>
      <c r="J2809">
        <v>2</v>
      </c>
      <c r="K2809" t="s">
        <v>1957</v>
      </c>
      <c r="L2809" t="s">
        <v>1958</v>
      </c>
      <c r="N2809">
        <v>0</v>
      </c>
      <c r="O2809">
        <v>2</v>
      </c>
      <c r="P2809">
        <v>2</v>
      </c>
      <c r="Q2809">
        <v>2</v>
      </c>
      <c r="R2809">
        <v>0</v>
      </c>
      <c r="S2809">
        <v>0</v>
      </c>
      <c r="T2809">
        <v>0</v>
      </c>
      <c r="U2809" s="50">
        <v>46273.7028125</v>
      </c>
      <c r="V2809" s="50">
        <v>46273.7028125</v>
      </c>
      <c r="W2809" s="51">
        <v>46273</v>
      </c>
      <c r="X2809" t="s">
        <v>1747</v>
      </c>
      <c r="Y2809" t="s">
        <v>492</v>
      </c>
    </row>
    <row r="2810" spans="1:25" ht="15" customHeight="1" x14ac:dyDescent="0.35">
      <c r="A2810">
        <v>7</v>
      </c>
      <c r="B2810" s="50">
        <v>46273.739583333343</v>
      </c>
      <c r="C2810">
        <v>11709412</v>
      </c>
      <c r="D2810">
        <v>100006741565</v>
      </c>
      <c r="E2810" t="s">
        <v>1726</v>
      </c>
      <c r="F2810">
        <v>100</v>
      </c>
      <c r="G2810" t="s">
        <v>1745</v>
      </c>
      <c r="H2810" t="s">
        <v>1760</v>
      </c>
      <c r="I2810">
        <v>5894213</v>
      </c>
      <c r="J2810">
        <v>2</v>
      </c>
      <c r="K2810" t="s">
        <v>2397</v>
      </c>
      <c r="L2810" t="s">
        <v>2398</v>
      </c>
      <c r="N2810">
        <v>0</v>
      </c>
      <c r="O2810">
        <v>1</v>
      </c>
      <c r="P2810">
        <v>1</v>
      </c>
      <c r="Q2810">
        <v>1</v>
      </c>
      <c r="R2810">
        <v>0</v>
      </c>
      <c r="S2810">
        <v>0</v>
      </c>
      <c r="T2810">
        <v>0</v>
      </c>
      <c r="U2810" s="50">
        <v>46273.7028125</v>
      </c>
      <c r="V2810" s="50">
        <v>46273.7028125</v>
      </c>
      <c r="W2810" s="51">
        <v>46273</v>
      </c>
      <c r="X2810" t="s">
        <v>1747</v>
      </c>
      <c r="Y2810" t="s">
        <v>492</v>
      </c>
    </row>
    <row r="2811" spans="1:25" ht="15" customHeight="1" x14ac:dyDescent="0.35">
      <c r="A2811">
        <v>7</v>
      </c>
      <c r="B2811" s="50">
        <v>46273.739583333343</v>
      </c>
      <c r="C2811">
        <v>11709413</v>
      </c>
      <c r="D2811">
        <v>100006741566</v>
      </c>
      <c r="E2811" t="s">
        <v>1726</v>
      </c>
      <c r="F2811">
        <v>100</v>
      </c>
      <c r="G2811" t="s">
        <v>1745</v>
      </c>
      <c r="H2811" t="s">
        <v>1760</v>
      </c>
      <c r="I2811">
        <v>5894214</v>
      </c>
      <c r="J2811">
        <v>2</v>
      </c>
      <c r="K2811" t="s">
        <v>2397</v>
      </c>
      <c r="L2811" t="s">
        <v>2398</v>
      </c>
      <c r="N2811">
        <v>0</v>
      </c>
      <c r="O2811">
        <v>1</v>
      </c>
      <c r="P2811">
        <v>1</v>
      </c>
      <c r="Q2811">
        <v>1</v>
      </c>
      <c r="R2811">
        <v>0</v>
      </c>
      <c r="S2811">
        <v>0</v>
      </c>
      <c r="T2811">
        <v>0</v>
      </c>
      <c r="U2811" s="50">
        <v>46273.7028125</v>
      </c>
      <c r="V2811" s="50">
        <v>46273.7028125</v>
      </c>
      <c r="W2811" s="51">
        <v>46273</v>
      </c>
      <c r="X2811" t="s">
        <v>1747</v>
      </c>
      <c r="Y2811" t="s">
        <v>492</v>
      </c>
    </row>
    <row r="2812" spans="1:25" ht="15" customHeight="1" x14ac:dyDescent="0.35">
      <c r="A2812">
        <v>7</v>
      </c>
      <c r="B2812" s="50">
        <v>46273.739583333343</v>
      </c>
      <c r="C2812">
        <v>11709414</v>
      </c>
      <c r="D2812">
        <v>100006741567</v>
      </c>
      <c r="E2812" t="s">
        <v>1726</v>
      </c>
      <c r="F2812">
        <v>100</v>
      </c>
      <c r="G2812" t="s">
        <v>1745</v>
      </c>
      <c r="H2812" t="s">
        <v>1760</v>
      </c>
      <c r="I2812">
        <v>5894215</v>
      </c>
      <c r="J2812">
        <v>2</v>
      </c>
      <c r="K2812" t="s">
        <v>2397</v>
      </c>
      <c r="L2812" t="s">
        <v>2398</v>
      </c>
      <c r="N2812">
        <v>0</v>
      </c>
      <c r="O2812">
        <v>1</v>
      </c>
      <c r="P2812">
        <v>1</v>
      </c>
      <c r="Q2812">
        <v>1</v>
      </c>
      <c r="R2812">
        <v>0</v>
      </c>
      <c r="S2812">
        <v>0</v>
      </c>
      <c r="T2812">
        <v>0</v>
      </c>
      <c r="U2812" s="50">
        <v>46273.7028125</v>
      </c>
      <c r="V2812" s="50">
        <v>46273.7028125</v>
      </c>
      <c r="W2812" s="51">
        <v>46273</v>
      </c>
      <c r="X2812" t="s">
        <v>1747</v>
      </c>
      <c r="Y2812" t="s">
        <v>492</v>
      </c>
    </row>
    <row r="2813" spans="1:25" ht="15" customHeight="1" x14ac:dyDescent="0.35">
      <c r="A2813">
        <v>7</v>
      </c>
      <c r="B2813" s="50">
        <v>46273.739583333343</v>
      </c>
      <c r="C2813">
        <v>11709415</v>
      </c>
      <c r="D2813">
        <v>100006741568</v>
      </c>
      <c r="E2813" t="s">
        <v>1726</v>
      </c>
      <c r="F2813">
        <v>100</v>
      </c>
      <c r="G2813" t="s">
        <v>1745</v>
      </c>
      <c r="H2813" t="s">
        <v>1760</v>
      </c>
      <c r="I2813">
        <v>5894216</v>
      </c>
      <c r="J2813">
        <v>2</v>
      </c>
      <c r="K2813" t="s">
        <v>1771</v>
      </c>
      <c r="L2813" t="s">
        <v>1772</v>
      </c>
      <c r="N2813">
        <v>0</v>
      </c>
      <c r="O2813">
        <v>6</v>
      </c>
      <c r="P2813">
        <v>6</v>
      </c>
      <c r="Q2813">
        <v>6</v>
      </c>
      <c r="R2813">
        <v>0</v>
      </c>
      <c r="S2813">
        <v>0</v>
      </c>
      <c r="T2813">
        <v>0</v>
      </c>
      <c r="U2813" s="50">
        <v>46273.7028125</v>
      </c>
      <c r="V2813" s="50">
        <v>46273.7028125</v>
      </c>
      <c r="W2813" s="51">
        <v>46273</v>
      </c>
      <c r="X2813" t="s">
        <v>1747</v>
      </c>
      <c r="Y2813" t="s">
        <v>492</v>
      </c>
    </row>
    <row r="2814" spans="1:25" ht="15" customHeight="1" x14ac:dyDescent="0.35">
      <c r="A2814">
        <v>7</v>
      </c>
      <c r="B2814" s="50">
        <v>46273.739583333343</v>
      </c>
      <c r="C2814">
        <v>11709416</v>
      </c>
      <c r="D2814">
        <v>100006741569</v>
      </c>
      <c r="E2814" t="s">
        <v>1726</v>
      </c>
      <c r="F2814">
        <v>100</v>
      </c>
      <c r="G2814" t="s">
        <v>1745</v>
      </c>
      <c r="H2814" t="s">
        <v>1760</v>
      </c>
      <c r="I2814">
        <v>5894217</v>
      </c>
      <c r="J2814">
        <v>2</v>
      </c>
      <c r="K2814" t="s">
        <v>1771</v>
      </c>
      <c r="L2814" t="s">
        <v>1772</v>
      </c>
      <c r="N2814">
        <v>0</v>
      </c>
      <c r="O2814">
        <v>6</v>
      </c>
      <c r="P2814">
        <v>6</v>
      </c>
      <c r="Q2814">
        <v>6</v>
      </c>
      <c r="R2814">
        <v>0</v>
      </c>
      <c r="S2814">
        <v>0</v>
      </c>
      <c r="T2814">
        <v>0</v>
      </c>
      <c r="U2814" s="50">
        <v>46273.7028125</v>
      </c>
      <c r="V2814" s="50">
        <v>46273.7028125</v>
      </c>
      <c r="W2814" s="51">
        <v>46273</v>
      </c>
      <c r="X2814" t="s">
        <v>1747</v>
      </c>
      <c r="Y2814" t="s">
        <v>492</v>
      </c>
    </row>
    <row r="2815" spans="1:25" ht="15" customHeight="1" x14ac:dyDescent="0.35">
      <c r="A2815">
        <v>7</v>
      </c>
      <c r="B2815" s="50">
        <v>46273.739583333343</v>
      </c>
      <c r="C2815">
        <v>11709417</v>
      </c>
      <c r="D2815">
        <v>100006741570</v>
      </c>
      <c r="E2815" t="s">
        <v>1726</v>
      </c>
      <c r="F2815">
        <v>100</v>
      </c>
      <c r="G2815" t="s">
        <v>1745</v>
      </c>
      <c r="H2815" t="s">
        <v>1760</v>
      </c>
      <c r="I2815">
        <v>5894218</v>
      </c>
      <c r="J2815">
        <v>2</v>
      </c>
      <c r="K2815" t="s">
        <v>1771</v>
      </c>
      <c r="L2815" t="s">
        <v>1772</v>
      </c>
      <c r="N2815">
        <v>0</v>
      </c>
      <c r="O2815">
        <v>6</v>
      </c>
      <c r="P2815">
        <v>6</v>
      </c>
      <c r="Q2815">
        <v>6</v>
      </c>
      <c r="R2815">
        <v>0</v>
      </c>
      <c r="S2815">
        <v>0</v>
      </c>
      <c r="T2815">
        <v>0</v>
      </c>
      <c r="U2815" s="50">
        <v>46273.7028125</v>
      </c>
      <c r="V2815" s="50">
        <v>46273.7028125</v>
      </c>
      <c r="W2815" s="51">
        <v>46273</v>
      </c>
      <c r="X2815" t="s">
        <v>1747</v>
      </c>
      <c r="Y2815" t="s">
        <v>492</v>
      </c>
    </row>
    <row r="2816" spans="1:25" ht="15" customHeight="1" x14ac:dyDescent="0.35">
      <c r="A2816">
        <v>7</v>
      </c>
      <c r="B2816" s="50">
        <v>46273.739583333343</v>
      </c>
      <c r="C2816">
        <v>11709418</v>
      </c>
      <c r="D2816">
        <v>100006741571</v>
      </c>
      <c r="E2816" t="s">
        <v>1726</v>
      </c>
      <c r="F2816">
        <v>100</v>
      </c>
      <c r="G2816" t="s">
        <v>1745</v>
      </c>
      <c r="H2816" t="s">
        <v>1760</v>
      </c>
      <c r="I2816">
        <v>5894219</v>
      </c>
      <c r="J2816">
        <v>2</v>
      </c>
      <c r="K2816" t="s">
        <v>1957</v>
      </c>
      <c r="L2816" t="s">
        <v>1958</v>
      </c>
      <c r="N2816">
        <v>0</v>
      </c>
      <c r="O2816">
        <v>7</v>
      </c>
      <c r="P2816">
        <v>7</v>
      </c>
      <c r="Q2816">
        <v>7</v>
      </c>
      <c r="R2816">
        <v>0</v>
      </c>
      <c r="S2816">
        <v>0</v>
      </c>
      <c r="T2816">
        <v>0</v>
      </c>
      <c r="U2816" s="50">
        <v>46273.7028125</v>
      </c>
      <c r="V2816" s="50">
        <v>46273.7028125</v>
      </c>
      <c r="W2816" s="51">
        <v>46273</v>
      </c>
      <c r="X2816" t="s">
        <v>1747</v>
      </c>
      <c r="Y2816" t="s">
        <v>492</v>
      </c>
    </row>
    <row r="2817" spans="1:25" ht="15" customHeight="1" x14ac:dyDescent="0.35">
      <c r="A2817">
        <v>7</v>
      </c>
      <c r="B2817" s="50">
        <v>46273.739583333343</v>
      </c>
      <c r="C2817">
        <v>11709419</v>
      </c>
      <c r="D2817">
        <v>100006741572</v>
      </c>
      <c r="E2817" t="s">
        <v>1726</v>
      </c>
      <c r="F2817">
        <v>100</v>
      </c>
      <c r="G2817" t="s">
        <v>1745</v>
      </c>
      <c r="H2817" t="s">
        <v>1760</v>
      </c>
      <c r="I2817">
        <v>5951502</v>
      </c>
      <c r="J2817">
        <v>2</v>
      </c>
      <c r="K2817" t="s">
        <v>1961</v>
      </c>
      <c r="L2817" t="s">
        <v>1962</v>
      </c>
      <c r="N2817">
        <v>0</v>
      </c>
      <c r="O2817">
        <v>2</v>
      </c>
      <c r="P2817">
        <v>2</v>
      </c>
      <c r="Q2817">
        <v>2</v>
      </c>
      <c r="R2817">
        <v>0</v>
      </c>
      <c r="S2817">
        <v>0</v>
      </c>
      <c r="T2817">
        <v>0</v>
      </c>
      <c r="U2817" s="50">
        <v>46273.7028125</v>
      </c>
      <c r="V2817" s="50">
        <v>46273.7028125</v>
      </c>
      <c r="W2817" s="51">
        <v>46273</v>
      </c>
      <c r="X2817" t="s">
        <v>1747</v>
      </c>
      <c r="Y2817" t="s">
        <v>492</v>
      </c>
    </row>
    <row r="2818" spans="1:25" ht="15" customHeight="1" x14ac:dyDescent="0.35">
      <c r="A2818">
        <v>7</v>
      </c>
      <c r="B2818" s="50">
        <v>46273.739583333343</v>
      </c>
      <c r="C2818">
        <v>11709420</v>
      </c>
      <c r="D2818">
        <v>100006741573</v>
      </c>
      <c r="E2818" t="s">
        <v>1726</v>
      </c>
      <c r="F2818">
        <v>100</v>
      </c>
      <c r="G2818" t="s">
        <v>1745</v>
      </c>
      <c r="H2818" t="s">
        <v>1760</v>
      </c>
      <c r="I2818">
        <v>5951504</v>
      </c>
      <c r="J2818">
        <v>2</v>
      </c>
      <c r="K2818" t="s">
        <v>2381</v>
      </c>
      <c r="L2818" t="s">
        <v>2382</v>
      </c>
      <c r="N2818">
        <v>0</v>
      </c>
      <c r="O2818">
        <v>2</v>
      </c>
      <c r="P2818">
        <v>2</v>
      </c>
      <c r="Q2818">
        <v>2</v>
      </c>
      <c r="R2818">
        <v>0</v>
      </c>
      <c r="S2818">
        <v>0</v>
      </c>
      <c r="T2818">
        <v>0</v>
      </c>
      <c r="U2818" s="50">
        <v>46273.7028125</v>
      </c>
      <c r="V2818" s="50">
        <v>46273.7028125</v>
      </c>
      <c r="W2818" s="51">
        <v>46273</v>
      </c>
      <c r="X2818" t="s">
        <v>1747</v>
      </c>
      <c r="Y2818" t="s">
        <v>492</v>
      </c>
    </row>
    <row r="2819" spans="1:25" ht="15" customHeight="1" x14ac:dyDescent="0.35">
      <c r="A2819">
        <v>7</v>
      </c>
      <c r="B2819" s="50">
        <v>46273.739583333343</v>
      </c>
      <c r="C2819">
        <v>11709421</v>
      </c>
      <c r="D2819">
        <v>100006741573</v>
      </c>
      <c r="E2819" t="s">
        <v>1726</v>
      </c>
      <c r="F2819">
        <v>100</v>
      </c>
      <c r="G2819" t="s">
        <v>1745</v>
      </c>
      <c r="H2819" t="s">
        <v>1760</v>
      </c>
      <c r="I2819">
        <v>5951504</v>
      </c>
      <c r="J2819">
        <v>2</v>
      </c>
      <c r="K2819" t="s">
        <v>2385</v>
      </c>
      <c r="L2819" t="s">
        <v>2386</v>
      </c>
      <c r="N2819">
        <v>0</v>
      </c>
      <c r="O2819">
        <v>3</v>
      </c>
      <c r="P2819">
        <v>3</v>
      </c>
      <c r="Q2819">
        <v>3</v>
      </c>
      <c r="R2819">
        <v>0</v>
      </c>
      <c r="S2819">
        <v>0</v>
      </c>
      <c r="T2819">
        <v>0</v>
      </c>
      <c r="U2819" s="50">
        <v>46273.7028125</v>
      </c>
      <c r="V2819" s="50">
        <v>46273.7028125</v>
      </c>
      <c r="W2819" s="51">
        <v>46273</v>
      </c>
      <c r="X2819" t="s">
        <v>1747</v>
      </c>
      <c r="Y2819" t="s">
        <v>492</v>
      </c>
    </row>
    <row r="2820" spans="1:25" ht="15" customHeight="1" x14ac:dyDescent="0.35">
      <c r="A2820">
        <v>7</v>
      </c>
      <c r="B2820" s="50">
        <v>46273.739583333343</v>
      </c>
      <c r="C2820">
        <v>11709422</v>
      </c>
      <c r="D2820">
        <v>100006741574</v>
      </c>
      <c r="E2820" t="s">
        <v>1726</v>
      </c>
      <c r="F2820">
        <v>100</v>
      </c>
      <c r="G2820" t="s">
        <v>1745</v>
      </c>
      <c r="H2820" t="s">
        <v>1760</v>
      </c>
      <c r="I2820">
        <v>5951505</v>
      </c>
      <c r="J2820">
        <v>2</v>
      </c>
      <c r="K2820" t="s">
        <v>2383</v>
      </c>
      <c r="L2820" t="s">
        <v>2384</v>
      </c>
      <c r="N2820">
        <v>0</v>
      </c>
      <c r="O2820">
        <v>3</v>
      </c>
      <c r="P2820">
        <v>3</v>
      </c>
      <c r="Q2820">
        <v>3</v>
      </c>
      <c r="R2820">
        <v>0</v>
      </c>
      <c r="S2820">
        <v>0</v>
      </c>
      <c r="T2820">
        <v>0</v>
      </c>
      <c r="U2820" s="50">
        <v>46273.7028125</v>
      </c>
      <c r="V2820" s="50">
        <v>46273.7028125</v>
      </c>
      <c r="W2820" s="51">
        <v>46273</v>
      </c>
      <c r="X2820" t="s">
        <v>1747</v>
      </c>
      <c r="Y2820" t="s">
        <v>492</v>
      </c>
    </row>
    <row r="2821" spans="1:25" ht="15" customHeight="1" x14ac:dyDescent="0.35">
      <c r="A2821">
        <v>7</v>
      </c>
      <c r="B2821" s="50">
        <v>46273.739583333343</v>
      </c>
      <c r="C2821">
        <v>11709423</v>
      </c>
      <c r="D2821">
        <v>100006741575</v>
      </c>
      <c r="E2821" t="s">
        <v>1726</v>
      </c>
      <c r="F2821">
        <v>100</v>
      </c>
      <c r="G2821" t="s">
        <v>1745</v>
      </c>
      <c r="H2821" t="s">
        <v>1760</v>
      </c>
      <c r="I2821">
        <v>5951506</v>
      </c>
      <c r="J2821">
        <v>2</v>
      </c>
      <c r="K2821" t="s">
        <v>2391</v>
      </c>
      <c r="L2821" t="s">
        <v>2392</v>
      </c>
      <c r="N2821">
        <v>0</v>
      </c>
      <c r="O2821">
        <v>2</v>
      </c>
      <c r="P2821">
        <v>2</v>
      </c>
      <c r="Q2821">
        <v>2</v>
      </c>
      <c r="R2821">
        <v>0</v>
      </c>
      <c r="S2821">
        <v>0</v>
      </c>
      <c r="T2821">
        <v>0</v>
      </c>
      <c r="U2821" s="50">
        <v>46273.7028125</v>
      </c>
      <c r="V2821" s="50">
        <v>46273.7028125</v>
      </c>
      <c r="W2821" s="51">
        <v>46273</v>
      </c>
      <c r="X2821" t="s">
        <v>1747</v>
      </c>
      <c r="Y2821" t="s">
        <v>492</v>
      </c>
    </row>
    <row r="2822" spans="1:25" ht="15" customHeight="1" x14ac:dyDescent="0.35">
      <c r="A2822">
        <v>7</v>
      </c>
      <c r="B2822" s="50">
        <v>46273.739583333343</v>
      </c>
      <c r="C2822">
        <v>11709424</v>
      </c>
      <c r="D2822">
        <v>100006741576</v>
      </c>
      <c r="E2822" t="s">
        <v>1726</v>
      </c>
      <c r="F2822">
        <v>100</v>
      </c>
      <c r="G2822" t="s">
        <v>1745</v>
      </c>
      <c r="H2822" t="s">
        <v>1760</v>
      </c>
      <c r="I2822">
        <v>5951507</v>
      </c>
      <c r="J2822">
        <v>2</v>
      </c>
      <c r="K2822" t="s">
        <v>2397</v>
      </c>
      <c r="L2822" t="s">
        <v>2398</v>
      </c>
      <c r="N2822">
        <v>0</v>
      </c>
      <c r="O2822">
        <v>1</v>
      </c>
      <c r="P2822">
        <v>1</v>
      </c>
      <c r="Q2822">
        <v>1</v>
      </c>
      <c r="R2822">
        <v>0</v>
      </c>
      <c r="S2822">
        <v>0</v>
      </c>
      <c r="T2822">
        <v>0</v>
      </c>
      <c r="U2822" s="50">
        <v>46273.7028125</v>
      </c>
      <c r="V2822" s="50">
        <v>46273.7028125</v>
      </c>
      <c r="W2822" s="51">
        <v>46273</v>
      </c>
      <c r="X2822" t="s">
        <v>1747</v>
      </c>
      <c r="Y2822" t="s">
        <v>492</v>
      </c>
    </row>
    <row r="2823" spans="1:25" ht="15" customHeight="1" x14ac:dyDescent="0.35">
      <c r="A2823">
        <v>7</v>
      </c>
      <c r="B2823" s="50">
        <v>46273.739583333343</v>
      </c>
      <c r="C2823">
        <v>11709459</v>
      </c>
      <c r="D2823">
        <v>100006741611</v>
      </c>
      <c r="E2823" t="s">
        <v>1726</v>
      </c>
      <c r="F2823">
        <v>100</v>
      </c>
      <c r="G2823" t="s">
        <v>1745</v>
      </c>
      <c r="H2823" t="s">
        <v>1760</v>
      </c>
      <c r="I2823">
        <v>6040801</v>
      </c>
      <c r="J2823">
        <v>4</v>
      </c>
      <c r="K2823" t="s">
        <v>2403</v>
      </c>
      <c r="L2823" t="s">
        <v>2404</v>
      </c>
      <c r="N2823">
        <v>0</v>
      </c>
      <c r="O2823">
        <v>1</v>
      </c>
      <c r="P2823">
        <v>1</v>
      </c>
      <c r="Q2823">
        <v>1</v>
      </c>
      <c r="R2823">
        <v>0</v>
      </c>
      <c r="S2823">
        <v>0</v>
      </c>
      <c r="T2823">
        <v>0</v>
      </c>
      <c r="U2823" s="50">
        <v>46273.702847222223</v>
      </c>
      <c r="V2823" s="50">
        <v>46273.702847222223</v>
      </c>
      <c r="W2823" s="51">
        <v>46273</v>
      </c>
      <c r="X2823" t="s">
        <v>1747</v>
      </c>
      <c r="Y2823" t="s">
        <v>492</v>
      </c>
    </row>
    <row r="2824" spans="1:25" ht="15" customHeight="1" x14ac:dyDescent="0.35">
      <c r="A2824">
        <v>7</v>
      </c>
      <c r="B2824" s="50">
        <v>46273.739583333343</v>
      </c>
      <c r="C2824">
        <v>11709460</v>
      </c>
      <c r="D2824">
        <v>100006741612</v>
      </c>
      <c r="E2824" t="s">
        <v>1726</v>
      </c>
      <c r="F2824">
        <v>100</v>
      </c>
      <c r="G2824" t="s">
        <v>1745</v>
      </c>
      <c r="H2824" t="s">
        <v>1760</v>
      </c>
      <c r="I2824">
        <v>6040901</v>
      </c>
      <c r="J2824">
        <v>4</v>
      </c>
      <c r="K2824" t="s">
        <v>2405</v>
      </c>
      <c r="L2824" t="s">
        <v>2406</v>
      </c>
      <c r="N2824">
        <v>0</v>
      </c>
      <c r="O2824">
        <v>1</v>
      </c>
      <c r="P2824">
        <v>1</v>
      </c>
      <c r="Q2824">
        <v>1</v>
      </c>
      <c r="R2824">
        <v>0</v>
      </c>
      <c r="S2824">
        <v>0</v>
      </c>
      <c r="T2824">
        <v>0</v>
      </c>
      <c r="U2824" s="50">
        <v>46273.702847222223</v>
      </c>
      <c r="V2824" s="50">
        <v>46273.702847222223</v>
      </c>
      <c r="W2824" s="51">
        <v>46273</v>
      </c>
      <c r="X2824" t="s">
        <v>1747</v>
      </c>
      <c r="Y2824" t="s">
        <v>492</v>
      </c>
    </row>
    <row r="2825" spans="1:25" ht="15" customHeight="1" x14ac:dyDescent="0.35">
      <c r="A2825">
        <v>7</v>
      </c>
      <c r="B2825" s="50">
        <v>46273.739583333343</v>
      </c>
      <c r="C2825">
        <v>11709461</v>
      </c>
      <c r="D2825">
        <v>100006741612</v>
      </c>
      <c r="E2825" t="s">
        <v>1726</v>
      </c>
      <c r="F2825">
        <v>100</v>
      </c>
      <c r="G2825" t="s">
        <v>1745</v>
      </c>
      <c r="H2825" t="s">
        <v>1760</v>
      </c>
      <c r="I2825">
        <v>6040901</v>
      </c>
      <c r="J2825">
        <v>4</v>
      </c>
      <c r="K2825" t="s">
        <v>2407</v>
      </c>
      <c r="L2825" t="s">
        <v>2408</v>
      </c>
      <c r="N2825">
        <v>0</v>
      </c>
      <c r="O2825">
        <v>1</v>
      </c>
      <c r="P2825">
        <v>1</v>
      </c>
      <c r="Q2825">
        <v>1</v>
      </c>
      <c r="R2825">
        <v>0</v>
      </c>
      <c r="S2825">
        <v>0</v>
      </c>
      <c r="T2825">
        <v>0</v>
      </c>
      <c r="U2825" s="50">
        <v>46273.702847222223</v>
      </c>
      <c r="V2825" s="50">
        <v>46273.702847222223</v>
      </c>
      <c r="W2825" s="51">
        <v>46273</v>
      </c>
      <c r="X2825" t="s">
        <v>1747</v>
      </c>
      <c r="Y2825" t="s">
        <v>492</v>
      </c>
    </row>
    <row r="2826" spans="1:25" ht="15" customHeight="1" x14ac:dyDescent="0.35">
      <c r="A2826">
        <v>7</v>
      </c>
      <c r="B2826" s="50">
        <v>46273.739583333343</v>
      </c>
      <c r="C2826">
        <v>11709478</v>
      </c>
      <c r="D2826">
        <v>100006741617</v>
      </c>
      <c r="E2826" t="s">
        <v>1726</v>
      </c>
      <c r="F2826">
        <v>100</v>
      </c>
      <c r="G2826" t="s">
        <v>1745</v>
      </c>
      <c r="H2826" t="s">
        <v>1760</v>
      </c>
      <c r="I2826">
        <v>6040802</v>
      </c>
      <c r="J2826">
        <v>1</v>
      </c>
      <c r="K2826" t="s">
        <v>1967</v>
      </c>
      <c r="L2826" t="s">
        <v>1968</v>
      </c>
      <c r="M2826" t="s">
        <v>418</v>
      </c>
      <c r="N2826">
        <v>2</v>
      </c>
      <c r="O2826">
        <v>1</v>
      </c>
      <c r="P2826">
        <v>1</v>
      </c>
      <c r="Q2826">
        <v>1</v>
      </c>
      <c r="R2826">
        <v>0</v>
      </c>
      <c r="S2826">
        <v>0</v>
      </c>
      <c r="T2826">
        <v>0</v>
      </c>
      <c r="U2826" s="50">
        <v>46273.703506944446</v>
      </c>
      <c r="V2826" s="50">
        <v>46273.734467592592</v>
      </c>
      <c r="W2826" s="51">
        <v>46273</v>
      </c>
      <c r="X2826" t="s">
        <v>1747</v>
      </c>
      <c r="Y2826" t="s">
        <v>492</v>
      </c>
    </row>
    <row r="2827" spans="1:25" ht="15" customHeight="1" x14ac:dyDescent="0.35">
      <c r="A2827">
        <v>7</v>
      </c>
      <c r="B2827" s="50">
        <v>46273.739583333343</v>
      </c>
      <c r="C2827">
        <v>11709479</v>
      </c>
      <c r="D2827">
        <v>100006741618</v>
      </c>
      <c r="E2827" t="s">
        <v>1726</v>
      </c>
      <c r="F2827">
        <v>100</v>
      </c>
      <c r="G2827" t="s">
        <v>1745</v>
      </c>
      <c r="H2827" t="s">
        <v>1760</v>
      </c>
      <c r="I2827">
        <v>6040902</v>
      </c>
      <c r="J2827">
        <v>1</v>
      </c>
      <c r="K2827" t="s">
        <v>2415</v>
      </c>
      <c r="L2827" t="s">
        <v>2416</v>
      </c>
      <c r="N2827">
        <v>0</v>
      </c>
      <c r="O2827">
        <v>1</v>
      </c>
      <c r="P2827">
        <v>1</v>
      </c>
      <c r="Q2827">
        <v>1</v>
      </c>
      <c r="R2827">
        <v>0</v>
      </c>
      <c r="S2827">
        <v>0</v>
      </c>
      <c r="T2827">
        <v>0</v>
      </c>
      <c r="U2827" s="50">
        <v>46273.703506944446</v>
      </c>
      <c r="V2827" s="50">
        <v>46273.703506944446</v>
      </c>
      <c r="W2827" s="51">
        <v>46273</v>
      </c>
      <c r="X2827" t="s">
        <v>1747</v>
      </c>
      <c r="Y2827" t="s">
        <v>492</v>
      </c>
    </row>
    <row r="2828" spans="1:25" ht="15" customHeight="1" x14ac:dyDescent="0.35">
      <c r="A2828">
        <v>7</v>
      </c>
      <c r="B2828" s="50">
        <v>46273.739583333343</v>
      </c>
      <c r="C2828">
        <v>11709480</v>
      </c>
      <c r="D2828">
        <v>100006741618</v>
      </c>
      <c r="E2828" t="s">
        <v>1726</v>
      </c>
      <c r="F2828">
        <v>100</v>
      </c>
      <c r="G2828" t="s">
        <v>1745</v>
      </c>
      <c r="H2828" t="s">
        <v>1760</v>
      </c>
      <c r="I2828">
        <v>6040902</v>
      </c>
      <c r="J2828">
        <v>1</v>
      </c>
      <c r="K2828" t="s">
        <v>2417</v>
      </c>
      <c r="L2828" t="s">
        <v>2418</v>
      </c>
      <c r="N2828">
        <v>0</v>
      </c>
      <c r="O2828">
        <v>1</v>
      </c>
      <c r="P2828">
        <v>1</v>
      </c>
      <c r="Q2828">
        <v>1</v>
      </c>
      <c r="R2828">
        <v>0</v>
      </c>
      <c r="S2828">
        <v>0</v>
      </c>
      <c r="T2828">
        <v>0</v>
      </c>
      <c r="U2828" s="50">
        <v>46273.703506944446</v>
      </c>
      <c r="V2828" s="50">
        <v>46273.703506944446</v>
      </c>
      <c r="W2828" s="51">
        <v>46273</v>
      </c>
      <c r="X2828" t="s">
        <v>1747</v>
      </c>
      <c r="Y2828" t="s">
        <v>492</v>
      </c>
    </row>
    <row r="2829" spans="1:25" ht="15" customHeight="1" x14ac:dyDescent="0.35">
      <c r="A2829">
        <v>7</v>
      </c>
      <c r="B2829" s="50">
        <v>46273.739583333343</v>
      </c>
      <c r="C2829">
        <v>11709523</v>
      </c>
      <c r="D2829">
        <v>100006741634</v>
      </c>
      <c r="E2829" t="s">
        <v>1726</v>
      </c>
      <c r="F2829">
        <v>100</v>
      </c>
      <c r="G2829" t="s">
        <v>1745</v>
      </c>
      <c r="H2829" t="s">
        <v>1760</v>
      </c>
      <c r="I2829">
        <v>6041401</v>
      </c>
      <c r="J2829">
        <v>1</v>
      </c>
      <c r="K2829" t="s">
        <v>2421</v>
      </c>
      <c r="L2829" t="s">
        <v>2422</v>
      </c>
      <c r="N2829">
        <v>0</v>
      </c>
      <c r="O2829">
        <v>1</v>
      </c>
      <c r="P2829">
        <v>1</v>
      </c>
      <c r="Q2829">
        <v>1</v>
      </c>
      <c r="R2829">
        <v>0</v>
      </c>
      <c r="S2829">
        <v>0</v>
      </c>
      <c r="T2829">
        <v>0</v>
      </c>
      <c r="U2829" s="50">
        <v>46273.704201388893</v>
      </c>
      <c r="V2829" s="50">
        <v>46273.704201388893</v>
      </c>
      <c r="W2829" s="51">
        <v>46273</v>
      </c>
      <c r="X2829" t="s">
        <v>1747</v>
      </c>
      <c r="Y2829" t="s">
        <v>492</v>
      </c>
    </row>
    <row r="2830" spans="1:25" ht="15" customHeight="1" x14ac:dyDescent="0.35">
      <c r="A2830">
        <v>7</v>
      </c>
      <c r="B2830" s="50">
        <v>46273.739583333343</v>
      </c>
      <c r="C2830">
        <v>11709524</v>
      </c>
      <c r="D2830">
        <v>100006741635</v>
      </c>
      <c r="E2830" t="s">
        <v>1726</v>
      </c>
      <c r="F2830">
        <v>100</v>
      </c>
      <c r="G2830" t="s">
        <v>1745</v>
      </c>
      <c r="H2830" t="s">
        <v>1760</v>
      </c>
      <c r="I2830">
        <v>6042101</v>
      </c>
      <c r="J2830">
        <v>4</v>
      </c>
      <c r="K2830" t="s">
        <v>1885</v>
      </c>
      <c r="L2830" t="s">
        <v>1886</v>
      </c>
      <c r="N2830">
        <v>0</v>
      </c>
      <c r="O2830">
        <v>2</v>
      </c>
      <c r="P2830">
        <v>2</v>
      </c>
      <c r="Q2830">
        <v>2</v>
      </c>
      <c r="R2830">
        <v>0</v>
      </c>
      <c r="S2830">
        <v>0</v>
      </c>
      <c r="T2830">
        <v>0</v>
      </c>
      <c r="U2830" s="50">
        <v>46273.704895833333</v>
      </c>
      <c r="V2830" s="50">
        <v>46273.704895833333</v>
      </c>
      <c r="W2830" s="51">
        <v>46273</v>
      </c>
      <c r="X2830" t="s">
        <v>1747</v>
      </c>
      <c r="Y2830" t="s">
        <v>492</v>
      </c>
    </row>
    <row r="2831" spans="1:25" ht="15" customHeight="1" x14ac:dyDescent="0.35">
      <c r="A2831">
        <v>7</v>
      </c>
      <c r="B2831" s="50">
        <v>46273.739583333343</v>
      </c>
      <c r="C2831">
        <v>11709525</v>
      </c>
      <c r="D2831">
        <v>100006741635</v>
      </c>
      <c r="E2831" t="s">
        <v>1726</v>
      </c>
      <c r="F2831">
        <v>100</v>
      </c>
      <c r="G2831" t="s">
        <v>1745</v>
      </c>
      <c r="H2831" t="s">
        <v>1760</v>
      </c>
      <c r="I2831">
        <v>6042101</v>
      </c>
      <c r="J2831">
        <v>4</v>
      </c>
      <c r="K2831" t="s">
        <v>2423</v>
      </c>
      <c r="L2831" t="s">
        <v>2424</v>
      </c>
      <c r="N2831">
        <v>0</v>
      </c>
      <c r="O2831">
        <v>2</v>
      </c>
      <c r="P2831">
        <v>2</v>
      </c>
      <c r="Q2831">
        <v>2</v>
      </c>
      <c r="R2831">
        <v>0</v>
      </c>
      <c r="S2831">
        <v>0</v>
      </c>
      <c r="T2831">
        <v>0</v>
      </c>
      <c r="U2831" s="50">
        <v>46273.704895833333</v>
      </c>
      <c r="V2831" s="50">
        <v>46273.704895833333</v>
      </c>
      <c r="W2831" s="51">
        <v>46273</v>
      </c>
      <c r="X2831" t="s">
        <v>1747</v>
      </c>
      <c r="Y2831" t="s">
        <v>492</v>
      </c>
    </row>
    <row r="2832" spans="1:25" ht="15" customHeight="1" x14ac:dyDescent="0.35">
      <c r="A2832">
        <v>7</v>
      </c>
      <c r="B2832" s="50">
        <v>46273.739583333343</v>
      </c>
      <c r="C2832">
        <v>11709526</v>
      </c>
      <c r="D2832">
        <v>100006741635</v>
      </c>
      <c r="E2832" t="s">
        <v>1726</v>
      </c>
      <c r="F2832">
        <v>100</v>
      </c>
      <c r="G2832" t="s">
        <v>1745</v>
      </c>
      <c r="H2832" t="s">
        <v>1760</v>
      </c>
      <c r="I2832">
        <v>6042101</v>
      </c>
      <c r="J2832">
        <v>4</v>
      </c>
      <c r="K2832" t="s">
        <v>1825</v>
      </c>
      <c r="L2832" t="s">
        <v>1826</v>
      </c>
      <c r="N2832">
        <v>0</v>
      </c>
      <c r="O2832">
        <v>2</v>
      </c>
      <c r="P2832">
        <v>2</v>
      </c>
      <c r="Q2832">
        <v>2</v>
      </c>
      <c r="R2832">
        <v>0</v>
      </c>
      <c r="S2832">
        <v>0</v>
      </c>
      <c r="T2832">
        <v>0</v>
      </c>
      <c r="U2832" s="50">
        <v>46273.704895833333</v>
      </c>
      <c r="V2832" s="50">
        <v>46273.704895833333</v>
      </c>
      <c r="W2832" s="51">
        <v>46273</v>
      </c>
      <c r="X2832" t="s">
        <v>1747</v>
      </c>
      <c r="Y2832" t="s">
        <v>492</v>
      </c>
    </row>
    <row r="2833" spans="1:25" ht="15" customHeight="1" x14ac:dyDescent="0.35">
      <c r="A2833">
        <v>7</v>
      </c>
      <c r="B2833" s="50">
        <v>46273.739583333343</v>
      </c>
      <c r="C2833">
        <v>11709527</v>
      </c>
      <c r="D2833">
        <v>100006741636</v>
      </c>
      <c r="E2833" t="s">
        <v>1726</v>
      </c>
      <c r="F2833">
        <v>100</v>
      </c>
      <c r="G2833" t="s">
        <v>1745</v>
      </c>
      <c r="H2833" t="s">
        <v>1760</v>
      </c>
      <c r="I2833">
        <v>6042301</v>
      </c>
      <c r="J2833">
        <v>3</v>
      </c>
      <c r="K2833" t="s">
        <v>1793</v>
      </c>
      <c r="L2833" t="s">
        <v>1794</v>
      </c>
      <c r="N2833">
        <v>0</v>
      </c>
      <c r="O2833">
        <v>1</v>
      </c>
      <c r="P2833">
        <v>1</v>
      </c>
      <c r="Q2833">
        <v>1</v>
      </c>
      <c r="R2833">
        <v>0</v>
      </c>
      <c r="S2833">
        <v>0</v>
      </c>
      <c r="T2833">
        <v>0</v>
      </c>
      <c r="U2833" s="50">
        <v>46273.704907407409</v>
      </c>
      <c r="V2833" s="50">
        <v>46273.704907407409</v>
      </c>
      <c r="W2833" s="51">
        <v>46273</v>
      </c>
      <c r="X2833" t="s">
        <v>1747</v>
      </c>
      <c r="Y2833" t="s">
        <v>492</v>
      </c>
    </row>
    <row r="2834" spans="1:25" ht="15" customHeight="1" x14ac:dyDescent="0.35">
      <c r="A2834">
        <v>7</v>
      </c>
      <c r="B2834" s="50">
        <v>46273.739583333343</v>
      </c>
      <c r="C2834">
        <v>11709528</v>
      </c>
      <c r="D2834">
        <v>100006741636</v>
      </c>
      <c r="E2834" t="s">
        <v>1726</v>
      </c>
      <c r="F2834">
        <v>100</v>
      </c>
      <c r="G2834" t="s">
        <v>1745</v>
      </c>
      <c r="H2834" t="s">
        <v>1760</v>
      </c>
      <c r="I2834">
        <v>6042301</v>
      </c>
      <c r="J2834">
        <v>3</v>
      </c>
      <c r="K2834" t="s">
        <v>1855</v>
      </c>
      <c r="L2834" t="s">
        <v>1856</v>
      </c>
      <c r="N2834">
        <v>0</v>
      </c>
      <c r="O2834">
        <v>3</v>
      </c>
      <c r="P2834">
        <v>3</v>
      </c>
      <c r="Q2834">
        <v>3</v>
      </c>
      <c r="R2834">
        <v>0</v>
      </c>
      <c r="S2834">
        <v>0</v>
      </c>
      <c r="T2834">
        <v>0</v>
      </c>
      <c r="U2834" s="50">
        <v>46273.704907407409</v>
      </c>
      <c r="V2834" s="50">
        <v>46273.704907407409</v>
      </c>
      <c r="W2834" s="51">
        <v>46273</v>
      </c>
      <c r="X2834" t="s">
        <v>1747</v>
      </c>
      <c r="Y2834" t="s">
        <v>492</v>
      </c>
    </row>
    <row r="2835" spans="1:25" ht="15" customHeight="1" x14ac:dyDescent="0.35">
      <c r="A2835">
        <v>7</v>
      </c>
      <c r="B2835" s="50">
        <v>46273.739583333343</v>
      </c>
      <c r="C2835">
        <v>11709529</v>
      </c>
      <c r="D2835">
        <v>100006741636</v>
      </c>
      <c r="E2835" t="s">
        <v>1726</v>
      </c>
      <c r="F2835">
        <v>100</v>
      </c>
      <c r="G2835" t="s">
        <v>1745</v>
      </c>
      <c r="H2835" t="s">
        <v>1760</v>
      </c>
      <c r="I2835">
        <v>6042301</v>
      </c>
      <c r="J2835">
        <v>3</v>
      </c>
      <c r="K2835" t="s">
        <v>2425</v>
      </c>
      <c r="L2835" t="s">
        <v>2426</v>
      </c>
      <c r="N2835">
        <v>0</v>
      </c>
      <c r="O2835">
        <v>1</v>
      </c>
      <c r="P2835">
        <v>1</v>
      </c>
      <c r="Q2835">
        <v>1</v>
      </c>
      <c r="R2835">
        <v>0</v>
      </c>
      <c r="S2835">
        <v>0</v>
      </c>
      <c r="T2835">
        <v>0</v>
      </c>
      <c r="U2835" s="50">
        <v>46273.704907407409</v>
      </c>
      <c r="V2835" s="50">
        <v>46273.704907407409</v>
      </c>
      <c r="W2835" s="51">
        <v>46273</v>
      </c>
      <c r="X2835" t="s">
        <v>1747</v>
      </c>
      <c r="Y2835" t="s">
        <v>492</v>
      </c>
    </row>
    <row r="2836" spans="1:25" ht="15" customHeight="1" x14ac:dyDescent="0.35">
      <c r="A2836">
        <v>7</v>
      </c>
      <c r="B2836" s="50">
        <v>46273.739583333343</v>
      </c>
      <c r="C2836">
        <v>11709530</v>
      </c>
      <c r="D2836">
        <v>100006741637</v>
      </c>
      <c r="E2836" t="s">
        <v>1726</v>
      </c>
      <c r="F2836">
        <v>100</v>
      </c>
      <c r="G2836" t="s">
        <v>1745</v>
      </c>
      <c r="H2836" t="s">
        <v>1760</v>
      </c>
      <c r="I2836">
        <v>6042201</v>
      </c>
      <c r="J2836">
        <v>4</v>
      </c>
      <c r="K2836" t="s">
        <v>1867</v>
      </c>
      <c r="L2836" t="s">
        <v>1868</v>
      </c>
      <c r="N2836">
        <v>0</v>
      </c>
      <c r="O2836">
        <v>1</v>
      </c>
      <c r="P2836">
        <v>1</v>
      </c>
      <c r="Q2836">
        <v>1</v>
      </c>
      <c r="R2836">
        <v>0</v>
      </c>
      <c r="S2836">
        <v>0</v>
      </c>
      <c r="T2836">
        <v>0</v>
      </c>
      <c r="U2836" s="50">
        <v>46273.704907407409</v>
      </c>
      <c r="V2836" s="50">
        <v>46273.704907407409</v>
      </c>
      <c r="W2836" s="51">
        <v>46273</v>
      </c>
      <c r="X2836" t="s">
        <v>1747</v>
      </c>
      <c r="Y2836" t="s">
        <v>492</v>
      </c>
    </row>
    <row r="2837" spans="1:25" ht="15" customHeight="1" x14ac:dyDescent="0.35">
      <c r="A2837">
        <v>7</v>
      </c>
      <c r="B2837" s="50">
        <v>46273.739583333343</v>
      </c>
      <c r="C2837">
        <v>11709531</v>
      </c>
      <c r="D2837">
        <v>100006741637</v>
      </c>
      <c r="E2837" t="s">
        <v>1726</v>
      </c>
      <c r="F2837">
        <v>100</v>
      </c>
      <c r="G2837" t="s">
        <v>1745</v>
      </c>
      <c r="H2837" t="s">
        <v>1760</v>
      </c>
      <c r="I2837">
        <v>6042201</v>
      </c>
      <c r="J2837">
        <v>4</v>
      </c>
      <c r="K2837" t="s">
        <v>1839</v>
      </c>
      <c r="L2837" t="s">
        <v>1840</v>
      </c>
      <c r="N2837">
        <v>0</v>
      </c>
      <c r="O2837">
        <v>1</v>
      </c>
      <c r="P2837">
        <v>1</v>
      </c>
      <c r="Q2837">
        <v>1</v>
      </c>
      <c r="R2837">
        <v>0</v>
      </c>
      <c r="S2837">
        <v>0</v>
      </c>
      <c r="T2837">
        <v>0</v>
      </c>
      <c r="U2837" s="50">
        <v>46273.704907407409</v>
      </c>
      <c r="V2837" s="50">
        <v>46273.704907407409</v>
      </c>
      <c r="W2837" s="51">
        <v>46273</v>
      </c>
      <c r="X2837" t="s">
        <v>1747</v>
      </c>
      <c r="Y2837" t="s">
        <v>492</v>
      </c>
    </row>
    <row r="2838" spans="1:25" ht="15" customHeight="1" x14ac:dyDescent="0.35">
      <c r="A2838">
        <v>7</v>
      </c>
      <c r="B2838" s="50">
        <v>46273.739583333343</v>
      </c>
      <c r="C2838">
        <v>11709585</v>
      </c>
      <c r="D2838">
        <v>100006741661</v>
      </c>
      <c r="E2838" t="s">
        <v>1726</v>
      </c>
      <c r="F2838">
        <v>100</v>
      </c>
      <c r="G2838" t="s">
        <v>1745</v>
      </c>
      <c r="H2838" t="s">
        <v>1760</v>
      </c>
      <c r="I2838">
        <v>6044101</v>
      </c>
      <c r="J2838">
        <v>4</v>
      </c>
      <c r="K2838" t="s">
        <v>2433</v>
      </c>
      <c r="L2838" t="s">
        <v>2434</v>
      </c>
      <c r="N2838">
        <v>0</v>
      </c>
      <c r="O2838">
        <v>1</v>
      </c>
      <c r="P2838">
        <v>1</v>
      </c>
      <c r="Q2838">
        <v>1</v>
      </c>
      <c r="R2838">
        <v>0</v>
      </c>
      <c r="S2838">
        <v>0</v>
      </c>
      <c r="T2838">
        <v>0</v>
      </c>
      <c r="U2838" s="50">
        <v>46273.707002314812</v>
      </c>
      <c r="V2838" s="50">
        <v>46273.707002314812</v>
      </c>
      <c r="W2838" s="51">
        <v>46273</v>
      </c>
      <c r="X2838" t="s">
        <v>1747</v>
      </c>
      <c r="Y2838" t="s">
        <v>492</v>
      </c>
    </row>
    <row r="2839" spans="1:25" ht="15" customHeight="1" x14ac:dyDescent="0.35">
      <c r="A2839">
        <v>7</v>
      </c>
      <c r="B2839" s="50">
        <v>46273.739583333343</v>
      </c>
      <c r="C2839">
        <v>11709588</v>
      </c>
      <c r="D2839">
        <v>100006741664</v>
      </c>
      <c r="E2839" t="s">
        <v>1726</v>
      </c>
      <c r="F2839">
        <v>100</v>
      </c>
      <c r="G2839" t="s">
        <v>1745</v>
      </c>
      <c r="H2839" t="s">
        <v>1760</v>
      </c>
      <c r="I2839">
        <v>6043201</v>
      </c>
      <c r="J2839">
        <v>5</v>
      </c>
      <c r="K2839" t="s">
        <v>2435</v>
      </c>
      <c r="L2839" t="s">
        <v>2436</v>
      </c>
      <c r="N2839">
        <v>0</v>
      </c>
      <c r="O2839">
        <v>1</v>
      </c>
      <c r="P2839">
        <v>1</v>
      </c>
      <c r="Q2839">
        <v>1</v>
      </c>
      <c r="R2839">
        <v>0</v>
      </c>
      <c r="S2839">
        <v>0</v>
      </c>
      <c r="T2839">
        <v>0</v>
      </c>
      <c r="U2839" s="50">
        <v>46273.707002314812</v>
      </c>
      <c r="V2839" s="50">
        <v>46273.707002314812</v>
      </c>
      <c r="W2839" s="51">
        <v>46273</v>
      </c>
      <c r="X2839" t="s">
        <v>1747</v>
      </c>
      <c r="Y2839" t="s">
        <v>492</v>
      </c>
    </row>
    <row r="2840" spans="1:25" ht="15" customHeight="1" x14ac:dyDescent="0.35">
      <c r="A2840">
        <v>7</v>
      </c>
      <c r="B2840" s="50">
        <v>46273.739583333343</v>
      </c>
      <c r="C2840">
        <v>11709621</v>
      </c>
      <c r="D2840">
        <v>100006741681</v>
      </c>
      <c r="E2840" t="s">
        <v>1726</v>
      </c>
      <c r="F2840">
        <v>100</v>
      </c>
      <c r="G2840" t="s">
        <v>1745</v>
      </c>
      <c r="H2840" t="s">
        <v>1760</v>
      </c>
      <c r="I2840">
        <v>6043601</v>
      </c>
      <c r="J2840">
        <v>2</v>
      </c>
      <c r="K2840" t="s">
        <v>2275</v>
      </c>
      <c r="L2840" t="s">
        <v>2276</v>
      </c>
      <c r="N2840">
        <v>0</v>
      </c>
      <c r="O2840">
        <v>6</v>
      </c>
      <c r="P2840">
        <v>6</v>
      </c>
      <c r="Q2840">
        <v>6</v>
      </c>
      <c r="R2840">
        <v>0</v>
      </c>
      <c r="S2840">
        <v>0</v>
      </c>
      <c r="T2840">
        <v>0</v>
      </c>
      <c r="U2840" s="50">
        <v>46273.707685185182</v>
      </c>
      <c r="V2840" s="50">
        <v>46273.707685185182</v>
      </c>
      <c r="W2840" s="51">
        <v>46273</v>
      </c>
      <c r="X2840" t="s">
        <v>1747</v>
      </c>
      <c r="Y2840" t="s">
        <v>492</v>
      </c>
    </row>
    <row r="2841" spans="1:25" ht="15" customHeight="1" x14ac:dyDescent="0.35">
      <c r="A2841">
        <v>7</v>
      </c>
      <c r="B2841" s="50">
        <v>46273.739583333343</v>
      </c>
      <c r="C2841">
        <v>11709645</v>
      </c>
      <c r="D2841">
        <v>100006741697</v>
      </c>
      <c r="E2841" t="s">
        <v>1726</v>
      </c>
      <c r="F2841">
        <v>100</v>
      </c>
      <c r="G2841" t="s">
        <v>1745</v>
      </c>
      <c r="H2841" t="s">
        <v>1760</v>
      </c>
      <c r="I2841">
        <v>6046601</v>
      </c>
      <c r="J2841">
        <v>3</v>
      </c>
      <c r="K2841" t="s">
        <v>2353</v>
      </c>
      <c r="L2841" t="s">
        <v>2354</v>
      </c>
      <c r="N2841">
        <v>0</v>
      </c>
      <c r="O2841">
        <v>1</v>
      </c>
      <c r="P2841">
        <v>1</v>
      </c>
      <c r="Q2841">
        <v>1</v>
      </c>
      <c r="R2841">
        <v>0</v>
      </c>
      <c r="S2841">
        <v>0</v>
      </c>
      <c r="T2841">
        <v>0</v>
      </c>
      <c r="U2841" s="50">
        <v>46273.708379629628</v>
      </c>
      <c r="V2841" s="50">
        <v>46273.708379629628</v>
      </c>
      <c r="W2841" s="51">
        <v>46273</v>
      </c>
      <c r="X2841" t="s">
        <v>1747</v>
      </c>
      <c r="Y2841" t="s">
        <v>492</v>
      </c>
    </row>
    <row r="2842" spans="1:25" ht="15" customHeight="1" x14ac:dyDescent="0.35">
      <c r="A2842">
        <v>7</v>
      </c>
      <c r="B2842" s="50">
        <v>46273.739583333343</v>
      </c>
      <c r="C2842">
        <v>11709650</v>
      </c>
      <c r="D2842">
        <v>100006741702</v>
      </c>
      <c r="E2842" t="s">
        <v>1726</v>
      </c>
      <c r="F2842">
        <v>100</v>
      </c>
      <c r="G2842" t="s">
        <v>1745</v>
      </c>
      <c r="H2842" t="s">
        <v>1760</v>
      </c>
      <c r="I2842">
        <v>6046701</v>
      </c>
      <c r="J2842">
        <v>1</v>
      </c>
      <c r="K2842" t="s">
        <v>2319</v>
      </c>
      <c r="L2842" t="s">
        <v>2320</v>
      </c>
      <c r="N2842">
        <v>0</v>
      </c>
      <c r="O2842">
        <v>1</v>
      </c>
      <c r="P2842">
        <v>1</v>
      </c>
      <c r="Q2842">
        <v>1</v>
      </c>
      <c r="R2842">
        <v>0</v>
      </c>
      <c r="S2842">
        <v>0</v>
      </c>
      <c r="T2842">
        <v>0</v>
      </c>
      <c r="U2842" s="50">
        <v>46273.708379629628</v>
      </c>
      <c r="V2842" s="50">
        <v>46273.708379629628</v>
      </c>
      <c r="W2842" s="51">
        <v>46273</v>
      </c>
      <c r="X2842" t="s">
        <v>1747</v>
      </c>
      <c r="Y2842" t="s">
        <v>492</v>
      </c>
    </row>
    <row r="2843" spans="1:25" ht="15" customHeight="1" x14ac:dyDescent="0.35">
      <c r="A2843">
        <v>7</v>
      </c>
      <c r="B2843" s="50">
        <v>46273.739583333343</v>
      </c>
      <c r="C2843">
        <v>11709651</v>
      </c>
      <c r="D2843">
        <v>100006741703</v>
      </c>
      <c r="E2843" t="s">
        <v>1726</v>
      </c>
      <c r="F2843">
        <v>100</v>
      </c>
      <c r="G2843" t="s">
        <v>1745</v>
      </c>
      <c r="H2843" t="s">
        <v>1760</v>
      </c>
      <c r="I2843">
        <v>6046901</v>
      </c>
      <c r="J2843">
        <v>1</v>
      </c>
      <c r="K2843" t="s">
        <v>2445</v>
      </c>
      <c r="L2843" t="s">
        <v>2446</v>
      </c>
      <c r="N2843">
        <v>0</v>
      </c>
      <c r="O2843">
        <v>2</v>
      </c>
      <c r="P2843">
        <v>2</v>
      </c>
      <c r="Q2843">
        <v>2</v>
      </c>
      <c r="R2843">
        <v>0</v>
      </c>
      <c r="S2843">
        <v>0</v>
      </c>
      <c r="T2843">
        <v>0</v>
      </c>
      <c r="U2843" s="50">
        <v>46273.708379629628</v>
      </c>
      <c r="V2843" s="50">
        <v>46273.708379629628</v>
      </c>
      <c r="W2843" s="51">
        <v>46273</v>
      </c>
      <c r="X2843" t="s">
        <v>1747</v>
      </c>
      <c r="Y2843" t="s">
        <v>492</v>
      </c>
    </row>
    <row r="2844" spans="1:25" ht="15" customHeight="1" x14ac:dyDescent="0.35">
      <c r="A2844">
        <v>7</v>
      </c>
      <c r="B2844" s="50">
        <v>46273.739583333343</v>
      </c>
      <c r="C2844">
        <v>11709667</v>
      </c>
      <c r="D2844">
        <v>100006741712</v>
      </c>
      <c r="E2844" t="s">
        <v>1726</v>
      </c>
      <c r="F2844">
        <v>100</v>
      </c>
      <c r="G2844" t="s">
        <v>1745</v>
      </c>
      <c r="H2844" t="s">
        <v>1760</v>
      </c>
      <c r="I2844">
        <v>6046001</v>
      </c>
      <c r="J2844">
        <v>4</v>
      </c>
      <c r="K2844" t="s">
        <v>2447</v>
      </c>
      <c r="L2844" t="s">
        <v>2448</v>
      </c>
      <c r="N2844">
        <v>0</v>
      </c>
      <c r="O2844">
        <v>1</v>
      </c>
      <c r="P2844">
        <v>1</v>
      </c>
      <c r="Q2844">
        <v>1</v>
      </c>
      <c r="R2844">
        <v>0</v>
      </c>
      <c r="S2844">
        <v>0</v>
      </c>
      <c r="T2844">
        <v>0</v>
      </c>
      <c r="U2844" s="50">
        <v>46273.709756944438</v>
      </c>
      <c r="V2844" s="50">
        <v>46273.709756944438</v>
      </c>
      <c r="W2844" s="51">
        <v>46273</v>
      </c>
      <c r="X2844" t="s">
        <v>1747</v>
      </c>
      <c r="Y2844" t="s">
        <v>492</v>
      </c>
    </row>
    <row r="2845" spans="1:25" ht="15" customHeight="1" x14ac:dyDescent="0.35">
      <c r="A2845">
        <v>7</v>
      </c>
      <c r="B2845" s="50">
        <v>46273.739583333343</v>
      </c>
      <c r="C2845">
        <v>11709668</v>
      </c>
      <c r="D2845">
        <v>100006741712</v>
      </c>
      <c r="E2845" t="s">
        <v>1726</v>
      </c>
      <c r="F2845">
        <v>100</v>
      </c>
      <c r="G2845" t="s">
        <v>1745</v>
      </c>
      <c r="H2845" t="s">
        <v>1760</v>
      </c>
      <c r="I2845">
        <v>6046001</v>
      </c>
      <c r="J2845">
        <v>4</v>
      </c>
      <c r="K2845" t="s">
        <v>2449</v>
      </c>
      <c r="L2845" t="s">
        <v>2450</v>
      </c>
      <c r="N2845">
        <v>0</v>
      </c>
      <c r="O2845">
        <v>1</v>
      </c>
      <c r="P2845">
        <v>1</v>
      </c>
      <c r="Q2845">
        <v>1</v>
      </c>
      <c r="R2845">
        <v>0</v>
      </c>
      <c r="S2845">
        <v>0</v>
      </c>
      <c r="T2845">
        <v>0</v>
      </c>
      <c r="U2845" s="50">
        <v>46273.709756944438</v>
      </c>
      <c r="V2845" s="50">
        <v>46273.709756944438</v>
      </c>
      <c r="W2845" s="51">
        <v>46273</v>
      </c>
      <c r="X2845" t="s">
        <v>1747</v>
      </c>
      <c r="Y2845" t="s">
        <v>492</v>
      </c>
    </row>
    <row r="2846" spans="1:25" ht="15" customHeight="1" x14ac:dyDescent="0.35">
      <c r="A2846">
        <v>7</v>
      </c>
      <c r="B2846" s="50">
        <v>46273.739583333343</v>
      </c>
      <c r="C2846">
        <v>11709669</v>
      </c>
      <c r="D2846">
        <v>100006741712</v>
      </c>
      <c r="E2846" t="s">
        <v>1726</v>
      </c>
      <c r="F2846">
        <v>100</v>
      </c>
      <c r="G2846" t="s">
        <v>1745</v>
      </c>
      <c r="H2846" t="s">
        <v>1760</v>
      </c>
      <c r="I2846">
        <v>6046001</v>
      </c>
      <c r="J2846">
        <v>4</v>
      </c>
      <c r="K2846" t="s">
        <v>1911</v>
      </c>
      <c r="L2846" t="s">
        <v>1912</v>
      </c>
      <c r="N2846">
        <v>0</v>
      </c>
      <c r="O2846">
        <v>3</v>
      </c>
      <c r="P2846">
        <v>3</v>
      </c>
      <c r="Q2846">
        <v>3</v>
      </c>
      <c r="R2846">
        <v>0</v>
      </c>
      <c r="S2846">
        <v>0</v>
      </c>
      <c r="T2846">
        <v>0</v>
      </c>
      <c r="U2846" s="50">
        <v>46273.709756944438</v>
      </c>
      <c r="V2846" s="50">
        <v>46273.709756944438</v>
      </c>
      <c r="W2846" s="51">
        <v>46273</v>
      </c>
      <c r="X2846" t="s">
        <v>1747</v>
      </c>
      <c r="Y2846" t="s">
        <v>492</v>
      </c>
    </row>
    <row r="2847" spans="1:25" ht="15" customHeight="1" x14ac:dyDescent="0.35">
      <c r="A2847">
        <v>7</v>
      </c>
      <c r="B2847" s="50">
        <v>46273.739583333343</v>
      </c>
      <c r="C2847">
        <v>11709670</v>
      </c>
      <c r="D2847">
        <v>100006741712</v>
      </c>
      <c r="E2847" t="s">
        <v>1726</v>
      </c>
      <c r="F2847">
        <v>100</v>
      </c>
      <c r="G2847" t="s">
        <v>1745</v>
      </c>
      <c r="H2847" t="s">
        <v>1760</v>
      </c>
      <c r="I2847">
        <v>6046001</v>
      </c>
      <c r="J2847">
        <v>4</v>
      </c>
      <c r="K2847" t="s">
        <v>2451</v>
      </c>
      <c r="L2847" t="s">
        <v>2452</v>
      </c>
      <c r="N2847">
        <v>0</v>
      </c>
      <c r="O2847">
        <v>1</v>
      </c>
      <c r="P2847">
        <v>1</v>
      </c>
      <c r="Q2847">
        <v>1</v>
      </c>
      <c r="R2847">
        <v>0</v>
      </c>
      <c r="S2847">
        <v>0</v>
      </c>
      <c r="T2847">
        <v>0</v>
      </c>
      <c r="U2847" s="50">
        <v>46273.709756944438</v>
      </c>
      <c r="V2847" s="50">
        <v>46273.709756944438</v>
      </c>
      <c r="W2847" s="51">
        <v>46273</v>
      </c>
      <c r="X2847" t="s">
        <v>1747</v>
      </c>
      <c r="Y2847" t="s">
        <v>492</v>
      </c>
    </row>
    <row r="2848" spans="1:25" ht="15" customHeight="1" x14ac:dyDescent="0.35">
      <c r="A2848">
        <v>7</v>
      </c>
      <c r="B2848" s="50">
        <v>46273.739583333343</v>
      </c>
      <c r="C2848">
        <v>11709709</v>
      </c>
      <c r="D2848">
        <v>100006741717</v>
      </c>
      <c r="E2848" t="s">
        <v>1726</v>
      </c>
      <c r="F2848">
        <v>100</v>
      </c>
      <c r="G2848" t="s">
        <v>1745</v>
      </c>
      <c r="H2848" t="s">
        <v>1760</v>
      </c>
      <c r="I2848">
        <v>6046002</v>
      </c>
      <c r="J2848">
        <v>1</v>
      </c>
      <c r="K2848" t="s">
        <v>1991</v>
      </c>
      <c r="L2848" t="s">
        <v>1992</v>
      </c>
      <c r="M2848" t="s">
        <v>422</v>
      </c>
      <c r="N2848">
        <v>2</v>
      </c>
      <c r="O2848">
        <v>1</v>
      </c>
      <c r="P2848">
        <v>1</v>
      </c>
      <c r="Q2848">
        <v>1</v>
      </c>
      <c r="R2848">
        <v>0</v>
      </c>
      <c r="S2848">
        <v>0</v>
      </c>
      <c r="T2848">
        <v>0</v>
      </c>
      <c r="U2848" s="50">
        <v>46273.709768518522</v>
      </c>
      <c r="V2848" s="50">
        <v>46273.733819444453</v>
      </c>
      <c r="W2848" s="51">
        <v>46273</v>
      </c>
      <c r="X2848" t="s">
        <v>1747</v>
      </c>
      <c r="Y2848" t="s">
        <v>492</v>
      </c>
    </row>
    <row r="2849" spans="1:25" ht="15" customHeight="1" x14ac:dyDescent="0.35">
      <c r="A2849">
        <v>7</v>
      </c>
      <c r="B2849" s="50">
        <v>46273.739583333343</v>
      </c>
      <c r="C2849">
        <v>11709710</v>
      </c>
      <c r="D2849">
        <v>100006741717</v>
      </c>
      <c r="E2849" t="s">
        <v>1726</v>
      </c>
      <c r="F2849">
        <v>100</v>
      </c>
      <c r="G2849" t="s">
        <v>1745</v>
      </c>
      <c r="H2849" t="s">
        <v>1760</v>
      </c>
      <c r="I2849">
        <v>6046002</v>
      </c>
      <c r="J2849">
        <v>1</v>
      </c>
      <c r="K2849" t="s">
        <v>2025</v>
      </c>
      <c r="L2849" t="s">
        <v>2026</v>
      </c>
      <c r="M2849" t="s">
        <v>418</v>
      </c>
      <c r="N2849">
        <v>2</v>
      </c>
      <c r="O2849">
        <v>1</v>
      </c>
      <c r="P2849">
        <v>1</v>
      </c>
      <c r="Q2849">
        <v>1</v>
      </c>
      <c r="R2849">
        <v>0</v>
      </c>
      <c r="S2849">
        <v>0</v>
      </c>
      <c r="T2849">
        <v>0</v>
      </c>
      <c r="U2849" s="50">
        <v>46273.709768518522</v>
      </c>
      <c r="V2849" s="50">
        <v>46273.733819444453</v>
      </c>
      <c r="W2849" s="51">
        <v>46273</v>
      </c>
      <c r="X2849" t="s">
        <v>1747</v>
      </c>
      <c r="Y2849" t="s">
        <v>492</v>
      </c>
    </row>
    <row r="2850" spans="1:25" ht="15" customHeight="1" x14ac:dyDescent="0.35">
      <c r="A2850">
        <v>7</v>
      </c>
      <c r="B2850" s="50">
        <v>46273.739583333343</v>
      </c>
      <c r="C2850">
        <v>11709711</v>
      </c>
      <c r="D2850">
        <v>100006741717</v>
      </c>
      <c r="E2850" t="s">
        <v>1726</v>
      </c>
      <c r="F2850">
        <v>100</v>
      </c>
      <c r="G2850" t="s">
        <v>1745</v>
      </c>
      <c r="H2850" t="s">
        <v>1760</v>
      </c>
      <c r="I2850">
        <v>6046002</v>
      </c>
      <c r="J2850">
        <v>1</v>
      </c>
      <c r="K2850" t="s">
        <v>2087</v>
      </c>
      <c r="L2850" t="s">
        <v>2088</v>
      </c>
      <c r="M2850" t="s">
        <v>415</v>
      </c>
      <c r="N2850">
        <v>2</v>
      </c>
      <c r="O2850">
        <v>1</v>
      </c>
      <c r="P2850">
        <v>1</v>
      </c>
      <c r="Q2850">
        <v>1</v>
      </c>
      <c r="R2850">
        <v>0</v>
      </c>
      <c r="S2850">
        <v>0</v>
      </c>
      <c r="T2850">
        <v>0</v>
      </c>
      <c r="U2850" s="50">
        <v>46273.709768518522</v>
      </c>
      <c r="V2850" s="50">
        <v>46273.733819444453</v>
      </c>
      <c r="W2850" s="51">
        <v>46273</v>
      </c>
      <c r="X2850" t="s">
        <v>1747</v>
      </c>
      <c r="Y2850" t="s">
        <v>492</v>
      </c>
    </row>
    <row r="2851" spans="1:25" ht="15" customHeight="1" x14ac:dyDescent="0.35">
      <c r="A2851">
        <v>7</v>
      </c>
      <c r="B2851" s="50">
        <v>46273.739583333343</v>
      </c>
      <c r="C2851">
        <v>11709712</v>
      </c>
      <c r="D2851">
        <v>100006741717</v>
      </c>
      <c r="E2851" t="s">
        <v>1726</v>
      </c>
      <c r="F2851">
        <v>100</v>
      </c>
      <c r="G2851" t="s">
        <v>1745</v>
      </c>
      <c r="H2851" t="s">
        <v>1760</v>
      </c>
      <c r="I2851">
        <v>6046002</v>
      </c>
      <c r="J2851">
        <v>1</v>
      </c>
      <c r="K2851" t="s">
        <v>2241</v>
      </c>
      <c r="L2851" t="s">
        <v>2242</v>
      </c>
      <c r="M2851" t="s">
        <v>415</v>
      </c>
      <c r="N2851">
        <v>2</v>
      </c>
      <c r="O2851">
        <v>1</v>
      </c>
      <c r="P2851">
        <v>1</v>
      </c>
      <c r="Q2851">
        <v>1</v>
      </c>
      <c r="R2851">
        <v>0</v>
      </c>
      <c r="S2851">
        <v>0</v>
      </c>
      <c r="T2851">
        <v>0</v>
      </c>
      <c r="U2851" s="50">
        <v>46273.709768518522</v>
      </c>
      <c r="V2851" s="50">
        <v>46273.733819444453</v>
      </c>
      <c r="W2851" s="51">
        <v>46273</v>
      </c>
      <c r="X2851" t="s">
        <v>1747</v>
      </c>
      <c r="Y2851" t="s">
        <v>492</v>
      </c>
    </row>
    <row r="2852" spans="1:25" ht="15" customHeight="1" x14ac:dyDescent="0.35">
      <c r="A2852">
        <v>7</v>
      </c>
      <c r="B2852" s="50">
        <v>46273.739583333343</v>
      </c>
      <c r="C2852">
        <v>11709713</v>
      </c>
      <c r="D2852">
        <v>100006741718</v>
      </c>
      <c r="E2852" t="s">
        <v>1726</v>
      </c>
      <c r="F2852">
        <v>100</v>
      </c>
      <c r="G2852" t="s">
        <v>1745</v>
      </c>
      <c r="H2852" t="s">
        <v>1760</v>
      </c>
      <c r="I2852">
        <v>6046004</v>
      </c>
      <c r="J2852">
        <v>1</v>
      </c>
      <c r="K2852" t="s">
        <v>2455</v>
      </c>
      <c r="L2852" t="s">
        <v>2456</v>
      </c>
      <c r="N2852">
        <v>0</v>
      </c>
      <c r="O2852">
        <v>3</v>
      </c>
      <c r="P2852">
        <v>3</v>
      </c>
      <c r="Q2852">
        <v>3</v>
      </c>
      <c r="R2852">
        <v>0</v>
      </c>
      <c r="S2852">
        <v>0</v>
      </c>
      <c r="T2852">
        <v>0</v>
      </c>
      <c r="U2852" s="50">
        <v>46273.709768518522</v>
      </c>
      <c r="V2852" s="50">
        <v>46273.709768518522</v>
      </c>
      <c r="W2852" s="51">
        <v>46273</v>
      </c>
      <c r="X2852" t="s">
        <v>1747</v>
      </c>
      <c r="Y2852" t="s">
        <v>492</v>
      </c>
    </row>
    <row r="2853" spans="1:25" ht="15" customHeight="1" x14ac:dyDescent="0.35">
      <c r="A2853">
        <v>7</v>
      </c>
      <c r="B2853" s="50">
        <v>46273.739583333343</v>
      </c>
      <c r="C2853">
        <v>11709714</v>
      </c>
      <c r="D2853">
        <v>100006741718</v>
      </c>
      <c r="E2853" t="s">
        <v>1726</v>
      </c>
      <c r="F2853">
        <v>100</v>
      </c>
      <c r="G2853" t="s">
        <v>1745</v>
      </c>
      <c r="H2853" t="s">
        <v>1760</v>
      </c>
      <c r="I2853">
        <v>6046004</v>
      </c>
      <c r="J2853">
        <v>1</v>
      </c>
      <c r="K2853" t="s">
        <v>2059</v>
      </c>
      <c r="L2853" t="s">
        <v>2060</v>
      </c>
      <c r="N2853">
        <v>0</v>
      </c>
      <c r="O2853">
        <v>1</v>
      </c>
      <c r="P2853">
        <v>1</v>
      </c>
      <c r="Q2853">
        <v>1</v>
      </c>
      <c r="R2853">
        <v>0</v>
      </c>
      <c r="S2853">
        <v>0</v>
      </c>
      <c r="T2853">
        <v>0</v>
      </c>
      <c r="U2853" s="50">
        <v>46273.709768518522</v>
      </c>
      <c r="V2853" s="50">
        <v>46273.709768518522</v>
      </c>
      <c r="W2853" s="51">
        <v>46273</v>
      </c>
      <c r="X2853" t="s">
        <v>1747</v>
      </c>
      <c r="Y2853" t="s">
        <v>492</v>
      </c>
    </row>
    <row r="2854" spans="1:25" ht="15" customHeight="1" x14ac:dyDescent="0.35">
      <c r="A2854">
        <v>7</v>
      </c>
      <c r="B2854" s="50">
        <v>46273.739583333343</v>
      </c>
      <c r="C2854">
        <v>11709715</v>
      </c>
      <c r="D2854">
        <v>100006741718</v>
      </c>
      <c r="E2854" t="s">
        <v>1726</v>
      </c>
      <c r="F2854">
        <v>100</v>
      </c>
      <c r="G2854" t="s">
        <v>1745</v>
      </c>
      <c r="H2854" t="s">
        <v>1760</v>
      </c>
      <c r="I2854">
        <v>6046004</v>
      </c>
      <c r="J2854">
        <v>1</v>
      </c>
      <c r="K2854" t="s">
        <v>2061</v>
      </c>
      <c r="L2854" t="s">
        <v>2062</v>
      </c>
      <c r="N2854">
        <v>0</v>
      </c>
      <c r="O2854">
        <v>1</v>
      </c>
      <c r="P2854">
        <v>1</v>
      </c>
      <c r="Q2854">
        <v>1</v>
      </c>
      <c r="R2854">
        <v>0</v>
      </c>
      <c r="S2854">
        <v>0</v>
      </c>
      <c r="T2854">
        <v>0</v>
      </c>
      <c r="U2854" s="50">
        <v>46273.709768518522</v>
      </c>
      <c r="V2854" s="50">
        <v>46273.709768518522</v>
      </c>
      <c r="W2854" s="51">
        <v>46273</v>
      </c>
      <c r="X2854" t="s">
        <v>1747</v>
      </c>
      <c r="Y2854" t="s">
        <v>492</v>
      </c>
    </row>
    <row r="2855" spans="1:25" ht="15" customHeight="1" x14ac:dyDescent="0.35">
      <c r="A2855">
        <v>7</v>
      </c>
      <c r="B2855" s="50">
        <v>46273.739583333343</v>
      </c>
      <c r="C2855">
        <v>11709716</v>
      </c>
      <c r="D2855">
        <v>100006741718</v>
      </c>
      <c r="E2855" t="s">
        <v>1726</v>
      </c>
      <c r="F2855">
        <v>100</v>
      </c>
      <c r="G2855" t="s">
        <v>1745</v>
      </c>
      <c r="H2855" t="s">
        <v>1760</v>
      </c>
      <c r="I2855">
        <v>6046004</v>
      </c>
      <c r="J2855">
        <v>1</v>
      </c>
      <c r="K2855" t="s">
        <v>2457</v>
      </c>
      <c r="L2855" t="s">
        <v>2458</v>
      </c>
      <c r="N2855">
        <v>0</v>
      </c>
      <c r="O2855">
        <v>1</v>
      </c>
      <c r="P2855">
        <v>1</v>
      </c>
      <c r="Q2855">
        <v>1</v>
      </c>
      <c r="R2855">
        <v>0</v>
      </c>
      <c r="S2855">
        <v>0</v>
      </c>
      <c r="T2855">
        <v>0</v>
      </c>
      <c r="U2855" s="50">
        <v>46273.709768518522</v>
      </c>
      <c r="V2855" s="50">
        <v>46273.709768518522</v>
      </c>
      <c r="W2855" s="51">
        <v>46273</v>
      </c>
      <c r="X2855" t="s">
        <v>1747</v>
      </c>
      <c r="Y2855" t="s">
        <v>492</v>
      </c>
    </row>
    <row r="2856" spans="1:25" ht="15" customHeight="1" x14ac:dyDescent="0.35">
      <c r="A2856">
        <v>7</v>
      </c>
      <c r="B2856" s="50">
        <v>46273.739583333343</v>
      </c>
      <c r="C2856">
        <v>11709717</v>
      </c>
      <c r="D2856">
        <v>100006741718</v>
      </c>
      <c r="E2856" t="s">
        <v>1726</v>
      </c>
      <c r="F2856">
        <v>100</v>
      </c>
      <c r="G2856" t="s">
        <v>1745</v>
      </c>
      <c r="H2856" t="s">
        <v>1760</v>
      </c>
      <c r="I2856">
        <v>6046004</v>
      </c>
      <c r="J2856">
        <v>1</v>
      </c>
      <c r="K2856" t="s">
        <v>2121</v>
      </c>
      <c r="L2856" t="s">
        <v>2122</v>
      </c>
      <c r="N2856">
        <v>0</v>
      </c>
      <c r="O2856">
        <v>1</v>
      </c>
      <c r="P2856">
        <v>1</v>
      </c>
      <c r="Q2856">
        <v>1</v>
      </c>
      <c r="R2856">
        <v>0</v>
      </c>
      <c r="S2856">
        <v>0</v>
      </c>
      <c r="T2856">
        <v>0</v>
      </c>
      <c r="U2856" s="50">
        <v>46273.709768518522</v>
      </c>
      <c r="V2856" s="50">
        <v>46273.709768518522</v>
      </c>
      <c r="W2856" s="51">
        <v>46273</v>
      </c>
      <c r="X2856" t="s">
        <v>1747</v>
      </c>
      <c r="Y2856" t="s">
        <v>492</v>
      </c>
    </row>
    <row r="2857" spans="1:25" ht="15" customHeight="1" x14ac:dyDescent="0.35">
      <c r="A2857">
        <v>7</v>
      </c>
      <c r="B2857" s="50">
        <v>46273.739583333343</v>
      </c>
      <c r="C2857">
        <v>11709741</v>
      </c>
      <c r="D2857">
        <v>100006741734</v>
      </c>
      <c r="E2857" t="s">
        <v>1726</v>
      </c>
      <c r="F2857">
        <v>100</v>
      </c>
      <c r="G2857" t="s">
        <v>1745</v>
      </c>
      <c r="H2857" t="s">
        <v>1760</v>
      </c>
      <c r="I2857">
        <v>6048001</v>
      </c>
      <c r="J2857">
        <v>2</v>
      </c>
      <c r="K2857" t="s">
        <v>2459</v>
      </c>
      <c r="L2857" t="s">
        <v>2460</v>
      </c>
      <c r="N2857">
        <v>0</v>
      </c>
      <c r="O2857">
        <v>2</v>
      </c>
      <c r="P2857">
        <v>2</v>
      </c>
      <c r="Q2857">
        <v>2</v>
      </c>
      <c r="R2857">
        <v>0</v>
      </c>
      <c r="S2857">
        <v>0</v>
      </c>
      <c r="T2857">
        <v>0</v>
      </c>
      <c r="U2857" s="50">
        <v>46273.710451388892</v>
      </c>
      <c r="V2857" s="50">
        <v>46273.710451388892</v>
      </c>
      <c r="W2857" s="51">
        <v>46273</v>
      </c>
      <c r="X2857" t="s">
        <v>1747</v>
      </c>
      <c r="Y2857" t="s">
        <v>492</v>
      </c>
    </row>
    <row r="2858" spans="1:25" ht="15" customHeight="1" x14ac:dyDescent="0.35">
      <c r="A2858">
        <v>7</v>
      </c>
      <c r="B2858" s="50">
        <v>46273.739583333343</v>
      </c>
      <c r="C2858">
        <v>11709761</v>
      </c>
      <c r="D2858">
        <v>100006741741</v>
      </c>
      <c r="E2858" t="s">
        <v>1726</v>
      </c>
      <c r="F2858">
        <v>100</v>
      </c>
      <c r="G2858" t="s">
        <v>1745</v>
      </c>
      <c r="H2858" t="s">
        <v>1760</v>
      </c>
      <c r="I2858">
        <v>6049301</v>
      </c>
      <c r="J2858">
        <v>1</v>
      </c>
      <c r="K2858" t="s">
        <v>2235</v>
      </c>
      <c r="L2858" t="s">
        <v>2236</v>
      </c>
      <c r="M2858" t="s">
        <v>415</v>
      </c>
      <c r="N2858">
        <v>2</v>
      </c>
      <c r="O2858">
        <v>1</v>
      </c>
      <c r="P2858">
        <v>1</v>
      </c>
      <c r="Q2858">
        <v>1</v>
      </c>
      <c r="R2858">
        <v>0</v>
      </c>
      <c r="S2858">
        <v>0</v>
      </c>
      <c r="T2858">
        <v>0</v>
      </c>
      <c r="U2858" s="50">
        <v>46273.711157407408</v>
      </c>
      <c r="V2858" s="50">
        <v>46273.736504629633</v>
      </c>
      <c r="W2858" s="51">
        <v>46273</v>
      </c>
      <c r="X2858" t="s">
        <v>1747</v>
      </c>
      <c r="Y2858" t="s">
        <v>492</v>
      </c>
    </row>
    <row r="2859" spans="1:25" ht="15" customHeight="1" x14ac:dyDescent="0.35">
      <c r="A2859">
        <v>7</v>
      </c>
      <c r="B2859" s="50">
        <v>46273.739583333343</v>
      </c>
      <c r="C2859">
        <v>11709775</v>
      </c>
      <c r="D2859">
        <v>100006741749</v>
      </c>
      <c r="E2859" t="s">
        <v>1726</v>
      </c>
      <c r="F2859">
        <v>100</v>
      </c>
      <c r="G2859" t="s">
        <v>1745</v>
      </c>
      <c r="H2859" t="s">
        <v>1760</v>
      </c>
      <c r="I2859">
        <v>6047601</v>
      </c>
      <c r="J2859">
        <v>4</v>
      </c>
      <c r="K2859" t="s">
        <v>2461</v>
      </c>
      <c r="L2859" t="s">
        <v>2462</v>
      </c>
      <c r="N2859">
        <v>0</v>
      </c>
      <c r="O2859">
        <v>1</v>
      </c>
      <c r="P2859">
        <v>1</v>
      </c>
      <c r="Q2859">
        <v>1</v>
      </c>
      <c r="R2859">
        <v>0</v>
      </c>
      <c r="S2859">
        <v>0</v>
      </c>
      <c r="T2859">
        <v>0</v>
      </c>
      <c r="U2859" s="50">
        <v>46273.711840277778</v>
      </c>
      <c r="V2859" s="50">
        <v>46273.711840277778</v>
      </c>
      <c r="W2859" s="51">
        <v>46273</v>
      </c>
      <c r="X2859" t="s">
        <v>1747</v>
      </c>
      <c r="Y2859" t="s">
        <v>492</v>
      </c>
    </row>
    <row r="2860" spans="1:25" ht="15" customHeight="1" x14ac:dyDescent="0.35">
      <c r="A2860">
        <v>7</v>
      </c>
      <c r="B2860" s="50">
        <v>46273.739583333343</v>
      </c>
      <c r="C2860">
        <v>11709776</v>
      </c>
      <c r="D2860">
        <v>100006741749</v>
      </c>
      <c r="E2860" t="s">
        <v>1726</v>
      </c>
      <c r="F2860">
        <v>100</v>
      </c>
      <c r="G2860" t="s">
        <v>1745</v>
      </c>
      <c r="H2860" t="s">
        <v>1760</v>
      </c>
      <c r="I2860">
        <v>6047601</v>
      </c>
      <c r="J2860">
        <v>4</v>
      </c>
      <c r="K2860" t="s">
        <v>2463</v>
      </c>
      <c r="L2860" t="s">
        <v>2464</v>
      </c>
      <c r="N2860">
        <v>0</v>
      </c>
      <c r="O2860">
        <v>4</v>
      </c>
      <c r="P2860">
        <v>4</v>
      </c>
      <c r="Q2860">
        <v>4</v>
      </c>
      <c r="R2860">
        <v>0</v>
      </c>
      <c r="S2860">
        <v>0</v>
      </c>
      <c r="T2860">
        <v>0</v>
      </c>
      <c r="U2860" s="50">
        <v>46273.711840277778</v>
      </c>
      <c r="V2860" s="50">
        <v>46273.711840277778</v>
      </c>
      <c r="W2860" s="51">
        <v>46273</v>
      </c>
      <c r="X2860" t="s">
        <v>1747</v>
      </c>
      <c r="Y2860" t="s">
        <v>492</v>
      </c>
    </row>
    <row r="2861" spans="1:25" ht="15" customHeight="1" x14ac:dyDescent="0.35">
      <c r="A2861">
        <v>7</v>
      </c>
      <c r="B2861" s="50">
        <v>46273.739583333343</v>
      </c>
      <c r="C2861">
        <v>11709777</v>
      </c>
      <c r="D2861">
        <v>100006741749</v>
      </c>
      <c r="E2861" t="s">
        <v>1726</v>
      </c>
      <c r="F2861">
        <v>100</v>
      </c>
      <c r="G2861" t="s">
        <v>1745</v>
      </c>
      <c r="H2861" t="s">
        <v>1760</v>
      </c>
      <c r="I2861">
        <v>6047601</v>
      </c>
      <c r="J2861">
        <v>4</v>
      </c>
      <c r="K2861" t="s">
        <v>2337</v>
      </c>
      <c r="L2861" t="s">
        <v>2338</v>
      </c>
      <c r="N2861">
        <v>0</v>
      </c>
      <c r="O2861">
        <v>1</v>
      </c>
      <c r="P2861">
        <v>1</v>
      </c>
      <c r="Q2861">
        <v>1</v>
      </c>
      <c r="R2861">
        <v>0</v>
      </c>
      <c r="S2861">
        <v>0</v>
      </c>
      <c r="T2861">
        <v>0</v>
      </c>
      <c r="U2861" s="50">
        <v>46273.711840277778</v>
      </c>
      <c r="V2861" s="50">
        <v>46273.711840277778</v>
      </c>
      <c r="W2861" s="51">
        <v>46273</v>
      </c>
      <c r="X2861" t="s">
        <v>1747</v>
      </c>
      <c r="Y2861" t="s">
        <v>492</v>
      </c>
    </row>
    <row r="2862" spans="1:25" ht="15" customHeight="1" x14ac:dyDescent="0.35">
      <c r="A2862">
        <v>7</v>
      </c>
      <c r="B2862" s="50">
        <v>46273.739583333343</v>
      </c>
      <c r="C2862">
        <v>11709778</v>
      </c>
      <c r="D2862">
        <v>100006741749</v>
      </c>
      <c r="E2862" t="s">
        <v>1726</v>
      </c>
      <c r="F2862">
        <v>100</v>
      </c>
      <c r="G2862" t="s">
        <v>1745</v>
      </c>
      <c r="H2862" t="s">
        <v>1760</v>
      </c>
      <c r="I2862">
        <v>6047601</v>
      </c>
      <c r="J2862">
        <v>4</v>
      </c>
      <c r="K2862" t="s">
        <v>2465</v>
      </c>
      <c r="L2862" t="s">
        <v>2466</v>
      </c>
      <c r="N2862">
        <v>0</v>
      </c>
      <c r="O2862">
        <v>1</v>
      </c>
      <c r="P2862">
        <v>1</v>
      </c>
      <c r="Q2862">
        <v>1</v>
      </c>
      <c r="R2862">
        <v>0</v>
      </c>
      <c r="S2862">
        <v>0</v>
      </c>
      <c r="T2862">
        <v>0</v>
      </c>
      <c r="U2862" s="50">
        <v>46273.711840277778</v>
      </c>
      <c r="V2862" s="50">
        <v>46273.711840277778</v>
      </c>
      <c r="W2862" s="51">
        <v>46273</v>
      </c>
      <c r="X2862" t="s">
        <v>1747</v>
      </c>
      <c r="Y2862" t="s">
        <v>492</v>
      </c>
    </row>
    <row r="2863" spans="1:25" ht="15" customHeight="1" x14ac:dyDescent="0.35">
      <c r="A2863">
        <v>7</v>
      </c>
      <c r="B2863" s="50">
        <v>46273.739583333343</v>
      </c>
      <c r="C2863">
        <v>11709807</v>
      </c>
      <c r="D2863">
        <v>100006741753</v>
      </c>
      <c r="E2863" t="s">
        <v>1726</v>
      </c>
      <c r="F2863">
        <v>100</v>
      </c>
      <c r="G2863" t="s">
        <v>1745</v>
      </c>
      <c r="H2863" t="s">
        <v>1760</v>
      </c>
      <c r="I2863">
        <v>6047603</v>
      </c>
      <c r="J2863">
        <v>1</v>
      </c>
      <c r="K2863" t="s">
        <v>2039</v>
      </c>
      <c r="L2863" t="s">
        <v>2040</v>
      </c>
      <c r="M2863" t="s">
        <v>418</v>
      </c>
      <c r="N2863">
        <v>2</v>
      </c>
      <c r="O2863">
        <v>1</v>
      </c>
      <c r="P2863">
        <v>1</v>
      </c>
      <c r="Q2863">
        <v>1</v>
      </c>
      <c r="R2863">
        <v>0</v>
      </c>
      <c r="S2863">
        <v>0</v>
      </c>
      <c r="T2863">
        <v>0</v>
      </c>
      <c r="U2863" s="50">
        <v>46273.711851851847</v>
      </c>
      <c r="V2863" s="50">
        <v>46273.734826388893</v>
      </c>
      <c r="W2863" s="51">
        <v>46273</v>
      </c>
      <c r="X2863" t="s">
        <v>1747</v>
      </c>
      <c r="Y2863" t="s">
        <v>492</v>
      </c>
    </row>
    <row r="2864" spans="1:25" ht="15" customHeight="1" x14ac:dyDescent="0.35">
      <c r="A2864">
        <v>7</v>
      </c>
      <c r="B2864" s="50">
        <v>46273.739583333343</v>
      </c>
      <c r="C2864">
        <v>11709808</v>
      </c>
      <c r="D2864">
        <v>100006741753</v>
      </c>
      <c r="E2864" t="s">
        <v>1726</v>
      </c>
      <c r="F2864">
        <v>100</v>
      </c>
      <c r="G2864" t="s">
        <v>1745</v>
      </c>
      <c r="H2864" t="s">
        <v>1760</v>
      </c>
      <c r="I2864">
        <v>6047603</v>
      </c>
      <c r="J2864">
        <v>1</v>
      </c>
      <c r="K2864" t="s">
        <v>1943</v>
      </c>
      <c r="L2864" t="s">
        <v>1944</v>
      </c>
      <c r="M2864" t="s">
        <v>418</v>
      </c>
      <c r="N2864">
        <v>2</v>
      </c>
      <c r="O2864">
        <v>1</v>
      </c>
      <c r="P2864">
        <v>1</v>
      </c>
      <c r="Q2864">
        <v>1</v>
      </c>
      <c r="R2864">
        <v>0</v>
      </c>
      <c r="S2864">
        <v>0</v>
      </c>
      <c r="T2864">
        <v>0</v>
      </c>
      <c r="U2864" s="50">
        <v>46273.711851851847</v>
      </c>
      <c r="V2864" s="50">
        <v>46273.734826388893</v>
      </c>
      <c r="W2864" s="51">
        <v>46273</v>
      </c>
      <c r="X2864" t="s">
        <v>1747</v>
      </c>
      <c r="Y2864" t="s">
        <v>492</v>
      </c>
    </row>
    <row r="2865" spans="1:25" ht="15" customHeight="1" x14ac:dyDescent="0.35">
      <c r="A2865">
        <v>7</v>
      </c>
      <c r="B2865" s="50">
        <v>46273.739583333343</v>
      </c>
      <c r="C2865">
        <v>11709809</v>
      </c>
      <c r="D2865">
        <v>100006741753</v>
      </c>
      <c r="E2865" t="s">
        <v>1726</v>
      </c>
      <c r="F2865">
        <v>100</v>
      </c>
      <c r="G2865" t="s">
        <v>1745</v>
      </c>
      <c r="H2865" t="s">
        <v>1760</v>
      </c>
      <c r="I2865">
        <v>6047603</v>
      </c>
      <c r="J2865">
        <v>1</v>
      </c>
      <c r="K2865" t="s">
        <v>1967</v>
      </c>
      <c r="L2865" t="s">
        <v>1968</v>
      </c>
      <c r="M2865" t="s">
        <v>418</v>
      </c>
      <c r="N2865">
        <v>2</v>
      </c>
      <c r="O2865">
        <v>2</v>
      </c>
      <c r="P2865">
        <v>2</v>
      </c>
      <c r="Q2865">
        <v>2</v>
      </c>
      <c r="R2865">
        <v>0</v>
      </c>
      <c r="S2865">
        <v>0</v>
      </c>
      <c r="T2865">
        <v>0</v>
      </c>
      <c r="U2865" s="50">
        <v>46273.711851851847</v>
      </c>
      <c r="V2865" s="50">
        <v>46273.734826388893</v>
      </c>
      <c r="W2865" s="51">
        <v>46273</v>
      </c>
      <c r="X2865" t="s">
        <v>1747</v>
      </c>
      <c r="Y2865" t="s">
        <v>492</v>
      </c>
    </row>
    <row r="2866" spans="1:25" ht="15" customHeight="1" x14ac:dyDescent="0.35">
      <c r="A2866">
        <v>7</v>
      </c>
      <c r="B2866" s="50">
        <v>46273.739583333343</v>
      </c>
      <c r="C2866">
        <v>11709860</v>
      </c>
      <c r="D2866">
        <v>100006741783</v>
      </c>
      <c r="E2866" t="s">
        <v>1726</v>
      </c>
      <c r="F2866">
        <v>100</v>
      </c>
      <c r="G2866" t="s">
        <v>1745</v>
      </c>
      <c r="H2866" t="s">
        <v>1760</v>
      </c>
      <c r="I2866">
        <v>6051401</v>
      </c>
      <c r="J2866">
        <v>1</v>
      </c>
      <c r="K2866" t="s">
        <v>2121</v>
      </c>
      <c r="L2866" t="s">
        <v>2122</v>
      </c>
      <c r="N2866">
        <v>0</v>
      </c>
      <c r="O2866">
        <v>1</v>
      </c>
      <c r="P2866">
        <v>1</v>
      </c>
      <c r="Q2866">
        <v>1</v>
      </c>
      <c r="R2866">
        <v>0</v>
      </c>
      <c r="S2866">
        <v>0</v>
      </c>
      <c r="T2866">
        <v>0</v>
      </c>
      <c r="U2866" s="50">
        <v>46273.714618055557</v>
      </c>
      <c r="V2866" s="50">
        <v>46273.714618055557</v>
      </c>
      <c r="W2866" s="51">
        <v>46273</v>
      </c>
      <c r="X2866" t="s">
        <v>1747</v>
      </c>
      <c r="Y2866" t="s">
        <v>492</v>
      </c>
    </row>
    <row r="2867" spans="1:25" ht="15" customHeight="1" x14ac:dyDescent="0.35">
      <c r="A2867">
        <v>7</v>
      </c>
      <c r="B2867" s="50">
        <v>46273.739583333343</v>
      </c>
      <c r="C2867">
        <v>11709861</v>
      </c>
      <c r="D2867">
        <v>100006741783</v>
      </c>
      <c r="E2867" t="s">
        <v>1726</v>
      </c>
      <c r="F2867">
        <v>100</v>
      </c>
      <c r="G2867" t="s">
        <v>1745</v>
      </c>
      <c r="H2867" t="s">
        <v>1760</v>
      </c>
      <c r="I2867">
        <v>6051401</v>
      </c>
      <c r="J2867">
        <v>1</v>
      </c>
      <c r="K2867" t="s">
        <v>2095</v>
      </c>
      <c r="L2867" t="s">
        <v>2096</v>
      </c>
      <c r="N2867">
        <v>0</v>
      </c>
      <c r="O2867">
        <v>3</v>
      </c>
      <c r="P2867">
        <v>3</v>
      </c>
      <c r="Q2867">
        <v>3</v>
      </c>
      <c r="R2867">
        <v>0</v>
      </c>
      <c r="S2867">
        <v>0</v>
      </c>
      <c r="T2867">
        <v>0</v>
      </c>
      <c r="U2867" s="50">
        <v>46273.714618055557</v>
      </c>
      <c r="V2867" s="50">
        <v>46273.714618055557</v>
      </c>
      <c r="W2867" s="51">
        <v>46273</v>
      </c>
      <c r="X2867" t="s">
        <v>1747</v>
      </c>
      <c r="Y2867" t="s">
        <v>492</v>
      </c>
    </row>
    <row r="2868" spans="1:25" ht="15" customHeight="1" x14ac:dyDescent="0.35">
      <c r="A2868">
        <v>7</v>
      </c>
      <c r="B2868" s="50">
        <v>46273.739583333343</v>
      </c>
      <c r="C2868">
        <v>11709888</v>
      </c>
      <c r="D2868">
        <v>100006741790</v>
      </c>
      <c r="E2868" t="s">
        <v>1726</v>
      </c>
      <c r="F2868">
        <v>100</v>
      </c>
      <c r="G2868" t="s">
        <v>1745</v>
      </c>
      <c r="H2868" t="s">
        <v>1760</v>
      </c>
      <c r="I2868">
        <v>6052801</v>
      </c>
      <c r="J2868">
        <v>2</v>
      </c>
      <c r="K2868" t="s">
        <v>2475</v>
      </c>
      <c r="L2868" t="s">
        <v>2476</v>
      </c>
      <c r="N2868">
        <v>0</v>
      </c>
      <c r="O2868">
        <v>2</v>
      </c>
      <c r="P2868">
        <v>2</v>
      </c>
      <c r="Q2868">
        <v>2</v>
      </c>
      <c r="R2868">
        <v>0</v>
      </c>
      <c r="S2868">
        <v>0</v>
      </c>
      <c r="T2868">
        <v>0</v>
      </c>
      <c r="U2868" s="50">
        <v>46273.715312499997</v>
      </c>
      <c r="V2868" s="50">
        <v>46273.715312499997</v>
      </c>
      <c r="W2868" s="51">
        <v>46273</v>
      </c>
      <c r="X2868" t="s">
        <v>1747</v>
      </c>
      <c r="Y2868" t="s">
        <v>492</v>
      </c>
    </row>
    <row r="2869" spans="1:25" ht="15" customHeight="1" x14ac:dyDescent="0.35">
      <c r="A2869">
        <v>7</v>
      </c>
      <c r="B2869" s="50">
        <v>46273.739583333343</v>
      </c>
      <c r="C2869">
        <v>11709889</v>
      </c>
      <c r="D2869">
        <v>100006741790</v>
      </c>
      <c r="E2869" t="s">
        <v>1726</v>
      </c>
      <c r="F2869">
        <v>100</v>
      </c>
      <c r="G2869" t="s">
        <v>1745</v>
      </c>
      <c r="H2869" t="s">
        <v>1760</v>
      </c>
      <c r="I2869">
        <v>6052801</v>
      </c>
      <c r="J2869">
        <v>2</v>
      </c>
      <c r="K2869" t="s">
        <v>2477</v>
      </c>
      <c r="L2869" t="s">
        <v>2478</v>
      </c>
      <c r="N2869">
        <v>0</v>
      </c>
      <c r="O2869">
        <v>5</v>
      </c>
      <c r="P2869">
        <v>5</v>
      </c>
      <c r="Q2869">
        <v>5</v>
      </c>
      <c r="R2869">
        <v>0</v>
      </c>
      <c r="S2869">
        <v>0</v>
      </c>
      <c r="T2869">
        <v>0</v>
      </c>
      <c r="U2869" s="50">
        <v>46273.715312499997</v>
      </c>
      <c r="V2869" s="50">
        <v>46273.715312499997</v>
      </c>
      <c r="W2869" s="51">
        <v>46273</v>
      </c>
      <c r="X2869" t="s">
        <v>1747</v>
      </c>
      <c r="Y2869" t="s">
        <v>492</v>
      </c>
    </row>
    <row r="2870" spans="1:25" ht="15" customHeight="1" x14ac:dyDescent="0.35">
      <c r="A2870">
        <v>7</v>
      </c>
      <c r="B2870" s="50">
        <v>46273.739583333343</v>
      </c>
      <c r="C2870">
        <v>11709890</v>
      </c>
      <c r="D2870">
        <v>100006741791</v>
      </c>
      <c r="E2870" t="s">
        <v>1726</v>
      </c>
      <c r="F2870">
        <v>100</v>
      </c>
      <c r="G2870" t="s">
        <v>1745</v>
      </c>
      <c r="H2870" t="s">
        <v>1760</v>
      </c>
      <c r="I2870">
        <v>6052802</v>
      </c>
      <c r="J2870">
        <v>2</v>
      </c>
      <c r="K2870" t="s">
        <v>2479</v>
      </c>
      <c r="L2870" t="s">
        <v>2480</v>
      </c>
      <c r="N2870">
        <v>0</v>
      </c>
      <c r="O2870">
        <v>1</v>
      </c>
      <c r="P2870">
        <v>1</v>
      </c>
      <c r="Q2870">
        <v>1</v>
      </c>
      <c r="R2870">
        <v>0</v>
      </c>
      <c r="S2870">
        <v>0</v>
      </c>
      <c r="T2870">
        <v>0</v>
      </c>
      <c r="U2870" s="50">
        <v>46273.715312499997</v>
      </c>
      <c r="V2870" s="50">
        <v>46273.715312499997</v>
      </c>
      <c r="W2870" s="51">
        <v>46273</v>
      </c>
      <c r="X2870" t="s">
        <v>1747</v>
      </c>
      <c r="Y2870" t="s">
        <v>492</v>
      </c>
    </row>
    <row r="2871" spans="1:25" ht="15" customHeight="1" x14ac:dyDescent="0.35">
      <c r="A2871">
        <v>7</v>
      </c>
      <c r="B2871" s="50">
        <v>46273.739583333343</v>
      </c>
      <c r="C2871">
        <v>11709891</v>
      </c>
      <c r="D2871">
        <v>100006741791</v>
      </c>
      <c r="E2871" t="s">
        <v>1726</v>
      </c>
      <c r="F2871">
        <v>100</v>
      </c>
      <c r="G2871" t="s">
        <v>1745</v>
      </c>
      <c r="H2871" t="s">
        <v>1760</v>
      </c>
      <c r="I2871">
        <v>6052802</v>
      </c>
      <c r="J2871">
        <v>2</v>
      </c>
      <c r="K2871" t="s">
        <v>2481</v>
      </c>
      <c r="L2871" t="s">
        <v>2482</v>
      </c>
      <c r="N2871">
        <v>0</v>
      </c>
      <c r="O2871">
        <v>2</v>
      </c>
      <c r="P2871">
        <v>2</v>
      </c>
      <c r="Q2871">
        <v>2</v>
      </c>
      <c r="R2871">
        <v>0</v>
      </c>
      <c r="S2871">
        <v>0</v>
      </c>
      <c r="T2871">
        <v>0</v>
      </c>
      <c r="U2871" s="50">
        <v>46273.715312499997</v>
      </c>
      <c r="V2871" s="50">
        <v>46273.715312499997</v>
      </c>
      <c r="W2871" s="51">
        <v>46273</v>
      </c>
      <c r="X2871" t="s">
        <v>1747</v>
      </c>
      <c r="Y2871" t="s">
        <v>492</v>
      </c>
    </row>
    <row r="2872" spans="1:25" ht="15" customHeight="1" x14ac:dyDescent="0.35">
      <c r="A2872">
        <v>7</v>
      </c>
      <c r="B2872" s="50">
        <v>46273.739583333343</v>
      </c>
      <c r="C2872">
        <v>11709892</v>
      </c>
      <c r="D2872">
        <v>100006741791</v>
      </c>
      <c r="E2872" t="s">
        <v>1726</v>
      </c>
      <c r="F2872">
        <v>100</v>
      </c>
      <c r="G2872" t="s">
        <v>1745</v>
      </c>
      <c r="H2872" t="s">
        <v>1760</v>
      </c>
      <c r="I2872">
        <v>6052802</v>
      </c>
      <c r="J2872">
        <v>2</v>
      </c>
      <c r="K2872" t="s">
        <v>2483</v>
      </c>
      <c r="L2872" t="s">
        <v>2484</v>
      </c>
      <c r="N2872">
        <v>0</v>
      </c>
      <c r="O2872">
        <v>4</v>
      </c>
      <c r="P2872">
        <v>4</v>
      </c>
      <c r="Q2872">
        <v>4</v>
      </c>
      <c r="R2872">
        <v>0</v>
      </c>
      <c r="S2872">
        <v>0</v>
      </c>
      <c r="T2872">
        <v>0</v>
      </c>
      <c r="U2872" s="50">
        <v>46273.715312499997</v>
      </c>
      <c r="V2872" s="50">
        <v>46273.715312499997</v>
      </c>
      <c r="W2872" s="51">
        <v>46273</v>
      </c>
      <c r="X2872" t="s">
        <v>1747</v>
      </c>
      <c r="Y2872" t="s">
        <v>492</v>
      </c>
    </row>
    <row r="2873" spans="1:25" ht="15" customHeight="1" x14ac:dyDescent="0.35">
      <c r="A2873">
        <v>7</v>
      </c>
      <c r="B2873" s="50">
        <v>46273.739583333343</v>
      </c>
      <c r="C2873">
        <v>11709893</v>
      </c>
      <c r="D2873">
        <v>100006741791</v>
      </c>
      <c r="E2873" t="s">
        <v>1726</v>
      </c>
      <c r="F2873">
        <v>100</v>
      </c>
      <c r="G2873" t="s">
        <v>1745</v>
      </c>
      <c r="H2873" t="s">
        <v>1760</v>
      </c>
      <c r="I2873">
        <v>6052802</v>
      </c>
      <c r="J2873">
        <v>2</v>
      </c>
      <c r="K2873" t="s">
        <v>2485</v>
      </c>
      <c r="L2873" t="s">
        <v>2486</v>
      </c>
      <c r="N2873">
        <v>0</v>
      </c>
      <c r="O2873">
        <v>1</v>
      </c>
      <c r="P2873">
        <v>1</v>
      </c>
      <c r="Q2873">
        <v>1</v>
      </c>
      <c r="R2873">
        <v>0</v>
      </c>
      <c r="S2873">
        <v>0</v>
      </c>
      <c r="T2873">
        <v>0</v>
      </c>
      <c r="U2873" s="50">
        <v>46273.715312499997</v>
      </c>
      <c r="V2873" s="50">
        <v>46273.715312499997</v>
      </c>
      <c r="W2873" s="51">
        <v>46273</v>
      </c>
      <c r="X2873" t="s">
        <v>1747</v>
      </c>
      <c r="Y2873" t="s">
        <v>492</v>
      </c>
    </row>
    <row r="2874" spans="1:25" ht="15" customHeight="1" x14ac:dyDescent="0.35">
      <c r="A2874">
        <v>7</v>
      </c>
      <c r="B2874" s="50">
        <v>46273.739583333343</v>
      </c>
      <c r="C2874">
        <v>11709894</v>
      </c>
      <c r="D2874">
        <v>100006741792</v>
      </c>
      <c r="E2874" t="s">
        <v>1726</v>
      </c>
      <c r="F2874">
        <v>100</v>
      </c>
      <c r="G2874" t="s">
        <v>1745</v>
      </c>
      <c r="H2874" t="s">
        <v>1760</v>
      </c>
      <c r="I2874">
        <v>6052803</v>
      </c>
      <c r="J2874">
        <v>2</v>
      </c>
      <c r="K2874" t="s">
        <v>2487</v>
      </c>
      <c r="L2874" t="s">
        <v>2488</v>
      </c>
      <c r="N2874">
        <v>0</v>
      </c>
      <c r="O2874">
        <v>4</v>
      </c>
      <c r="P2874">
        <v>4</v>
      </c>
      <c r="Q2874">
        <v>4</v>
      </c>
      <c r="R2874">
        <v>0</v>
      </c>
      <c r="S2874">
        <v>0</v>
      </c>
      <c r="T2874">
        <v>0</v>
      </c>
      <c r="U2874" s="50">
        <v>46273.715312499997</v>
      </c>
      <c r="V2874" s="50">
        <v>46273.715312499997</v>
      </c>
      <c r="W2874" s="51">
        <v>46273</v>
      </c>
      <c r="X2874" t="s">
        <v>1747</v>
      </c>
      <c r="Y2874" t="s">
        <v>492</v>
      </c>
    </row>
    <row r="2875" spans="1:25" ht="15" customHeight="1" x14ac:dyDescent="0.35">
      <c r="A2875">
        <v>7</v>
      </c>
      <c r="B2875" s="50">
        <v>46273.739583333343</v>
      </c>
      <c r="C2875">
        <v>11709895</v>
      </c>
      <c r="D2875">
        <v>100006741793</v>
      </c>
      <c r="E2875" t="s">
        <v>1726</v>
      </c>
      <c r="F2875">
        <v>100</v>
      </c>
      <c r="G2875" t="s">
        <v>1745</v>
      </c>
      <c r="H2875" t="s">
        <v>1760</v>
      </c>
      <c r="I2875">
        <v>6052804</v>
      </c>
      <c r="J2875">
        <v>2</v>
      </c>
      <c r="K2875" t="s">
        <v>2489</v>
      </c>
      <c r="L2875" t="s">
        <v>2490</v>
      </c>
      <c r="N2875">
        <v>0</v>
      </c>
      <c r="O2875">
        <v>2</v>
      </c>
      <c r="P2875">
        <v>2</v>
      </c>
      <c r="Q2875">
        <v>2</v>
      </c>
      <c r="R2875">
        <v>0</v>
      </c>
      <c r="S2875">
        <v>0</v>
      </c>
      <c r="T2875">
        <v>0</v>
      </c>
      <c r="U2875" s="50">
        <v>46273.715312499997</v>
      </c>
      <c r="V2875" s="50">
        <v>46273.715312499997</v>
      </c>
      <c r="W2875" s="51">
        <v>46273</v>
      </c>
      <c r="X2875" t="s">
        <v>1747</v>
      </c>
      <c r="Y2875" t="s">
        <v>492</v>
      </c>
    </row>
    <row r="2876" spans="1:25" ht="15" customHeight="1" x14ac:dyDescent="0.35">
      <c r="A2876">
        <v>7</v>
      </c>
      <c r="B2876" s="50">
        <v>46273.739583333343</v>
      </c>
      <c r="C2876">
        <v>11709896</v>
      </c>
      <c r="D2876">
        <v>100006741794</v>
      </c>
      <c r="E2876" t="s">
        <v>1726</v>
      </c>
      <c r="F2876">
        <v>100</v>
      </c>
      <c r="G2876" t="s">
        <v>1745</v>
      </c>
      <c r="H2876" t="s">
        <v>1760</v>
      </c>
      <c r="I2876">
        <v>6052805</v>
      </c>
      <c r="J2876">
        <v>2</v>
      </c>
      <c r="K2876" t="s">
        <v>2491</v>
      </c>
      <c r="L2876" t="s">
        <v>2492</v>
      </c>
      <c r="N2876">
        <v>0</v>
      </c>
      <c r="O2876">
        <v>6</v>
      </c>
      <c r="P2876">
        <v>6</v>
      </c>
      <c r="Q2876">
        <v>6</v>
      </c>
      <c r="R2876">
        <v>0</v>
      </c>
      <c r="S2876">
        <v>0</v>
      </c>
      <c r="T2876">
        <v>0</v>
      </c>
      <c r="U2876" s="50">
        <v>46273.715312499997</v>
      </c>
      <c r="V2876" s="50">
        <v>46273.715312499997</v>
      </c>
      <c r="W2876" s="51">
        <v>46273</v>
      </c>
      <c r="X2876" t="s">
        <v>1747</v>
      </c>
      <c r="Y2876" t="s">
        <v>492</v>
      </c>
    </row>
    <row r="2877" spans="1:25" ht="15" customHeight="1" x14ac:dyDescent="0.35">
      <c r="A2877">
        <v>7</v>
      </c>
      <c r="B2877" s="50">
        <v>46273.739583333343</v>
      </c>
      <c r="C2877">
        <v>11709897</v>
      </c>
      <c r="D2877">
        <v>100006741795</v>
      </c>
      <c r="E2877" t="s">
        <v>1726</v>
      </c>
      <c r="F2877">
        <v>100</v>
      </c>
      <c r="G2877" t="s">
        <v>1745</v>
      </c>
      <c r="H2877" t="s">
        <v>1760</v>
      </c>
      <c r="I2877">
        <v>6052806</v>
      </c>
      <c r="J2877">
        <v>2</v>
      </c>
      <c r="K2877" t="s">
        <v>2493</v>
      </c>
      <c r="L2877" t="s">
        <v>2494</v>
      </c>
      <c r="N2877">
        <v>0</v>
      </c>
      <c r="O2877">
        <v>1</v>
      </c>
      <c r="P2877">
        <v>1</v>
      </c>
      <c r="Q2877">
        <v>1</v>
      </c>
      <c r="R2877">
        <v>0</v>
      </c>
      <c r="S2877">
        <v>0</v>
      </c>
      <c r="T2877">
        <v>0</v>
      </c>
      <c r="U2877" s="50">
        <v>46273.715312499997</v>
      </c>
      <c r="V2877" s="50">
        <v>46273.715312499997</v>
      </c>
      <c r="W2877" s="51">
        <v>46273</v>
      </c>
      <c r="X2877" t="s">
        <v>1747</v>
      </c>
      <c r="Y2877" t="s">
        <v>492</v>
      </c>
    </row>
    <row r="2878" spans="1:25" ht="15" customHeight="1" x14ac:dyDescent="0.35">
      <c r="A2878">
        <v>7</v>
      </c>
      <c r="B2878" s="50">
        <v>46273.739583333343</v>
      </c>
      <c r="C2878">
        <v>11709898</v>
      </c>
      <c r="D2878">
        <v>100006741795</v>
      </c>
      <c r="E2878" t="s">
        <v>1726</v>
      </c>
      <c r="F2878">
        <v>100</v>
      </c>
      <c r="G2878" t="s">
        <v>1745</v>
      </c>
      <c r="H2878" t="s">
        <v>1760</v>
      </c>
      <c r="I2878">
        <v>6052806</v>
      </c>
      <c r="J2878">
        <v>2</v>
      </c>
      <c r="K2878" t="s">
        <v>2495</v>
      </c>
      <c r="L2878" t="s">
        <v>2496</v>
      </c>
      <c r="N2878">
        <v>0</v>
      </c>
      <c r="O2878">
        <v>4</v>
      </c>
      <c r="P2878">
        <v>4</v>
      </c>
      <c r="Q2878">
        <v>4</v>
      </c>
      <c r="R2878">
        <v>0</v>
      </c>
      <c r="S2878">
        <v>0</v>
      </c>
      <c r="T2878">
        <v>0</v>
      </c>
      <c r="U2878" s="50">
        <v>46273.715312499997</v>
      </c>
      <c r="V2878" s="50">
        <v>46273.715312499997</v>
      </c>
      <c r="W2878" s="51">
        <v>46273</v>
      </c>
      <c r="X2878" t="s">
        <v>1747</v>
      </c>
      <c r="Y2878" t="s">
        <v>492</v>
      </c>
    </row>
    <row r="2879" spans="1:25" ht="15" customHeight="1" x14ac:dyDescent="0.35">
      <c r="A2879">
        <v>7</v>
      </c>
      <c r="B2879" s="50">
        <v>46273.739583333343</v>
      </c>
      <c r="C2879">
        <v>11709899</v>
      </c>
      <c r="D2879">
        <v>100006741795</v>
      </c>
      <c r="E2879" t="s">
        <v>1726</v>
      </c>
      <c r="F2879">
        <v>100</v>
      </c>
      <c r="G2879" t="s">
        <v>1745</v>
      </c>
      <c r="H2879" t="s">
        <v>1760</v>
      </c>
      <c r="I2879">
        <v>6052806</v>
      </c>
      <c r="J2879">
        <v>2</v>
      </c>
      <c r="K2879" t="s">
        <v>2497</v>
      </c>
      <c r="L2879" t="s">
        <v>2498</v>
      </c>
      <c r="N2879">
        <v>0</v>
      </c>
      <c r="O2879">
        <v>2</v>
      </c>
      <c r="P2879">
        <v>2</v>
      </c>
      <c r="Q2879">
        <v>2</v>
      </c>
      <c r="R2879">
        <v>0</v>
      </c>
      <c r="S2879">
        <v>0</v>
      </c>
      <c r="T2879">
        <v>0</v>
      </c>
      <c r="U2879" s="50">
        <v>46273.715312499997</v>
      </c>
      <c r="V2879" s="50">
        <v>46273.715312499997</v>
      </c>
      <c r="W2879" s="51">
        <v>46273</v>
      </c>
      <c r="X2879" t="s">
        <v>1747</v>
      </c>
      <c r="Y2879" t="s">
        <v>492</v>
      </c>
    </row>
    <row r="2880" spans="1:25" ht="15" customHeight="1" x14ac:dyDescent="0.35">
      <c r="A2880">
        <v>7</v>
      </c>
      <c r="B2880" s="50">
        <v>46273.739583333343</v>
      </c>
      <c r="C2880">
        <v>11709900</v>
      </c>
      <c r="D2880">
        <v>100006741795</v>
      </c>
      <c r="E2880" t="s">
        <v>1726</v>
      </c>
      <c r="F2880">
        <v>100</v>
      </c>
      <c r="G2880" t="s">
        <v>1745</v>
      </c>
      <c r="H2880" t="s">
        <v>1760</v>
      </c>
      <c r="I2880">
        <v>6052806</v>
      </c>
      <c r="J2880">
        <v>2</v>
      </c>
      <c r="K2880" t="s">
        <v>2499</v>
      </c>
      <c r="L2880" t="s">
        <v>2500</v>
      </c>
      <c r="N2880">
        <v>0</v>
      </c>
      <c r="O2880">
        <v>2</v>
      </c>
      <c r="P2880">
        <v>2</v>
      </c>
      <c r="Q2880">
        <v>2</v>
      </c>
      <c r="R2880">
        <v>0</v>
      </c>
      <c r="S2880">
        <v>0</v>
      </c>
      <c r="T2880">
        <v>0</v>
      </c>
      <c r="U2880" s="50">
        <v>46273.715312499997</v>
      </c>
      <c r="V2880" s="50">
        <v>46273.715312499997</v>
      </c>
      <c r="W2880" s="51">
        <v>46273</v>
      </c>
      <c r="X2880" t="s">
        <v>1747</v>
      </c>
      <c r="Y2880" t="s">
        <v>492</v>
      </c>
    </row>
    <row r="2881" spans="1:25" ht="15" customHeight="1" x14ac:dyDescent="0.35">
      <c r="A2881">
        <v>7</v>
      </c>
      <c r="B2881" s="50">
        <v>46273.739583333343</v>
      </c>
      <c r="C2881">
        <v>11709915</v>
      </c>
      <c r="D2881">
        <v>100006741806</v>
      </c>
      <c r="E2881" t="s">
        <v>1726</v>
      </c>
      <c r="F2881">
        <v>100</v>
      </c>
      <c r="G2881" t="s">
        <v>1745</v>
      </c>
      <c r="H2881" t="s">
        <v>1760</v>
      </c>
      <c r="I2881">
        <v>6053801</v>
      </c>
      <c r="J2881">
        <v>4</v>
      </c>
      <c r="K2881" t="s">
        <v>2163</v>
      </c>
      <c r="L2881" t="s">
        <v>2164</v>
      </c>
      <c r="N2881">
        <v>0</v>
      </c>
      <c r="O2881">
        <v>1</v>
      </c>
      <c r="P2881">
        <v>1</v>
      </c>
      <c r="Q2881">
        <v>1</v>
      </c>
      <c r="R2881">
        <v>0</v>
      </c>
      <c r="S2881">
        <v>0</v>
      </c>
      <c r="T2881">
        <v>0</v>
      </c>
      <c r="U2881" s="50">
        <v>46273.71601851852</v>
      </c>
      <c r="V2881" s="50">
        <v>46273.71601851852</v>
      </c>
      <c r="W2881" s="51">
        <v>46273</v>
      </c>
      <c r="X2881" t="s">
        <v>1747</v>
      </c>
      <c r="Y2881" t="s">
        <v>492</v>
      </c>
    </row>
    <row r="2882" spans="1:25" ht="15" customHeight="1" x14ac:dyDescent="0.35">
      <c r="A2882">
        <v>7</v>
      </c>
      <c r="B2882" s="50">
        <v>46273.739583333343</v>
      </c>
      <c r="C2882">
        <v>11709919</v>
      </c>
      <c r="D2882">
        <v>100006741810</v>
      </c>
      <c r="E2882" t="s">
        <v>1726</v>
      </c>
      <c r="F2882">
        <v>100</v>
      </c>
      <c r="G2882" t="s">
        <v>1745</v>
      </c>
      <c r="H2882" t="s">
        <v>1760</v>
      </c>
      <c r="I2882">
        <v>6053401</v>
      </c>
      <c r="J2882">
        <v>1</v>
      </c>
      <c r="K2882" t="s">
        <v>1965</v>
      </c>
      <c r="L2882" t="s">
        <v>1966</v>
      </c>
      <c r="N2882">
        <v>0</v>
      </c>
      <c r="O2882">
        <v>1</v>
      </c>
      <c r="P2882">
        <v>1</v>
      </c>
      <c r="Q2882">
        <v>1</v>
      </c>
      <c r="R2882">
        <v>0</v>
      </c>
      <c r="S2882">
        <v>0</v>
      </c>
      <c r="T2882">
        <v>0</v>
      </c>
      <c r="U2882" s="50">
        <v>46273.71670138889</v>
      </c>
      <c r="V2882" s="50">
        <v>46273.71670138889</v>
      </c>
      <c r="W2882" s="51">
        <v>46273</v>
      </c>
      <c r="X2882" t="s">
        <v>1747</v>
      </c>
      <c r="Y2882" t="s">
        <v>492</v>
      </c>
    </row>
    <row r="2883" spans="1:25" ht="15" customHeight="1" x14ac:dyDescent="0.35">
      <c r="A2883">
        <v>7</v>
      </c>
      <c r="B2883" s="50">
        <v>46273.739583333343</v>
      </c>
      <c r="C2883">
        <v>11709936</v>
      </c>
      <c r="D2883">
        <v>100006741822</v>
      </c>
      <c r="E2883" t="s">
        <v>1726</v>
      </c>
      <c r="F2883">
        <v>100</v>
      </c>
      <c r="G2883" t="s">
        <v>1745</v>
      </c>
      <c r="H2883" t="s">
        <v>1760</v>
      </c>
      <c r="I2883">
        <v>6054801</v>
      </c>
      <c r="J2883">
        <v>1</v>
      </c>
      <c r="K2883" t="s">
        <v>2505</v>
      </c>
      <c r="L2883" t="s">
        <v>2506</v>
      </c>
      <c r="N2883">
        <v>0</v>
      </c>
      <c r="O2883">
        <v>4</v>
      </c>
      <c r="P2883">
        <v>4</v>
      </c>
      <c r="Q2883">
        <v>4</v>
      </c>
      <c r="R2883">
        <v>0</v>
      </c>
      <c r="S2883">
        <v>0</v>
      </c>
      <c r="T2883">
        <v>0</v>
      </c>
      <c r="U2883" s="50">
        <v>46273.717418981483</v>
      </c>
      <c r="V2883" s="50">
        <v>46273.717418981483</v>
      </c>
      <c r="W2883" s="51">
        <v>46273</v>
      </c>
      <c r="X2883" t="s">
        <v>1747</v>
      </c>
      <c r="Y2883" t="s">
        <v>492</v>
      </c>
    </row>
    <row r="2884" spans="1:25" ht="15" customHeight="1" x14ac:dyDescent="0.35">
      <c r="A2884">
        <v>7</v>
      </c>
      <c r="B2884" s="50">
        <v>46273.739583333343</v>
      </c>
      <c r="C2884">
        <v>11709937</v>
      </c>
      <c r="D2884">
        <v>100006741823</v>
      </c>
      <c r="E2884" t="s">
        <v>1726</v>
      </c>
      <c r="F2884">
        <v>100</v>
      </c>
      <c r="G2884" t="s">
        <v>1745</v>
      </c>
      <c r="H2884" t="s">
        <v>1760</v>
      </c>
      <c r="I2884">
        <v>6054201</v>
      </c>
      <c r="J2884">
        <v>1</v>
      </c>
      <c r="K2884" t="s">
        <v>1965</v>
      </c>
      <c r="L2884" t="s">
        <v>1966</v>
      </c>
      <c r="N2884">
        <v>0</v>
      </c>
      <c r="O2884">
        <v>1</v>
      </c>
      <c r="P2884">
        <v>1</v>
      </c>
      <c r="Q2884">
        <v>1</v>
      </c>
      <c r="R2884">
        <v>0</v>
      </c>
      <c r="S2884">
        <v>0</v>
      </c>
      <c r="T2884">
        <v>0</v>
      </c>
      <c r="U2884" s="50">
        <v>46273.717418981483</v>
      </c>
      <c r="V2884" s="50">
        <v>46273.717418981483</v>
      </c>
      <c r="W2884" s="51">
        <v>46273</v>
      </c>
      <c r="X2884" t="s">
        <v>1747</v>
      </c>
      <c r="Y2884" t="s">
        <v>492</v>
      </c>
    </row>
    <row r="2885" spans="1:25" ht="15" customHeight="1" x14ac:dyDescent="0.35">
      <c r="A2885">
        <v>7</v>
      </c>
      <c r="B2885" s="50">
        <v>46273.739583333343</v>
      </c>
      <c r="C2885">
        <v>11709951</v>
      </c>
      <c r="D2885">
        <v>100006741833</v>
      </c>
      <c r="E2885" t="s">
        <v>1726</v>
      </c>
      <c r="F2885">
        <v>100</v>
      </c>
      <c r="G2885" t="s">
        <v>1745</v>
      </c>
      <c r="H2885" t="s">
        <v>1760</v>
      </c>
      <c r="I2885">
        <v>6055301</v>
      </c>
      <c r="J2885">
        <v>4</v>
      </c>
      <c r="K2885" t="s">
        <v>2507</v>
      </c>
      <c r="L2885" t="s">
        <v>2508</v>
      </c>
      <c r="N2885">
        <v>0</v>
      </c>
      <c r="O2885">
        <v>1</v>
      </c>
      <c r="P2885">
        <v>1</v>
      </c>
      <c r="Q2885">
        <v>1</v>
      </c>
      <c r="R2885">
        <v>0</v>
      </c>
      <c r="S2885">
        <v>0</v>
      </c>
      <c r="T2885">
        <v>0</v>
      </c>
      <c r="U2885" s="50">
        <v>46273.718101851853</v>
      </c>
      <c r="V2885" s="50">
        <v>46273.718101851853</v>
      </c>
      <c r="W2885" s="51">
        <v>46273</v>
      </c>
      <c r="X2885" t="s">
        <v>1747</v>
      </c>
      <c r="Y2885" t="s">
        <v>492</v>
      </c>
    </row>
    <row r="2886" spans="1:25" ht="15" customHeight="1" x14ac:dyDescent="0.35">
      <c r="A2886">
        <v>7</v>
      </c>
      <c r="B2886" s="50">
        <v>46273.739583333343</v>
      </c>
      <c r="C2886">
        <v>11709965</v>
      </c>
      <c r="D2886">
        <v>100006741840</v>
      </c>
      <c r="E2886" t="s">
        <v>1726</v>
      </c>
      <c r="F2886">
        <v>100</v>
      </c>
      <c r="G2886" t="s">
        <v>1745</v>
      </c>
      <c r="H2886" t="s">
        <v>1760</v>
      </c>
      <c r="I2886">
        <v>6055302</v>
      </c>
      <c r="J2886">
        <v>1</v>
      </c>
      <c r="K2886" t="s">
        <v>2509</v>
      </c>
      <c r="L2886" t="s">
        <v>2510</v>
      </c>
      <c r="N2886">
        <v>0</v>
      </c>
      <c r="O2886">
        <v>1</v>
      </c>
      <c r="P2886">
        <v>1</v>
      </c>
      <c r="Q2886">
        <v>1</v>
      </c>
      <c r="R2886">
        <v>0</v>
      </c>
      <c r="S2886">
        <v>0</v>
      </c>
      <c r="T2886">
        <v>0</v>
      </c>
      <c r="U2886" s="50">
        <v>46273.718784722223</v>
      </c>
      <c r="V2886" s="50">
        <v>46273.718784722223</v>
      </c>
      <c r="W2886" s="51">
        <v>46273</v>
      </c>
      <c r="X2886" t="s">
        <v>1747</v>
      </c>
      <c r="Y2886" t="s">
        <v>492</v>
      </c>
    </row>
    <row r="2887" spans="1:25" ht="15" customHeight="1" x14ac:dyDescent="0.35">
      <c r="A2887">
        <v>7</v>
      </c>
      <c r="B2887" s="50">
        <v>46273.739583333343</v>
      </c>
      <c r="C2887">
        <v>11709966</v>
      </c>
      <c r="D2887">
        <v>100006741840</v>
      </c>
      <c r="E2887" t="s">
        <v>1726</v>
      </c>
      <c r="F2887">
        <v>100</v>
      </c>
      <c r="G2887" t="s">
        <v>1745</v>
      </c>
      <c r="H2887" t="s">
        <v>1760</v>
      </c>
      <c r="I2887">
        <v>6055302</v>
      </c>
      <c r="J2887">
        <v>1</v>
      </c>
      <c r="K2887" t="s">
        <v>2231</v>
      </c>
      <c r="L2887" t="s">
        <v>2232</v>
      </c>
      <c r="N2887">
        <v>0</v>
      </c>
      <c r="O2887">
        <v>1</v>
      </c>
      <c r="P2887">
        <v>1</v>
      </c>
      <c r="Q2887">
        <v>1</v>
      </c>
      <c r="R2887">
        <v>0</v>
      </c>
      <c r="S2887">
        <v>0</v>
      </c>
      <c r="T2887">
        <v>0</v>
      </c>
      <c r="U2887" s="50">
        <v>46273.718784722223</v>
      </c>
      <c r="V2887" s="50">
        <v>46273.718784722223</v>
      </c>
      <c r="W2887" s="51">
        <v>46273</v>
      </c>
      <c r="X2887" t="s">
        <v>1747</v>
      </c>
      <c r="Y2887" t="s">
        <v>492</v>
      </c>
    </row>
    <row r="2888" spans="1:25" ht="15" customHeight="1" x14ac:dyDescent="0.35">
      <c r="A2888">
        <v>7</v>
      </c>
      <c r="B2888" s="50">
        <v>46273.739583333343</v>
      </c>
      <c r="C2888">
        <v>11709981</v>
      </c>
      <c r="D2888">
        <v>100006741848</v>
      </c>
      <c r="E2888" t="s">
        <v>1726</v>
      </c>
      <c r="F2888">
        <v>100</v>
      </c>
      <c r="G2888" t="s">
        <v>1745</v>
      </c>
      <c r="H2888" t="s">
        <v>1760</v>
      </c>
      <c r="I2888">
        <v>6055401</v>
      </c>
      <c r="J2888">
        <v>4</v>
      </c>
      <c r="K2888" t="s">
        <v>2511</v>
      </c>
      <c r="L2888" t="s">
        <v>2512</v>
      </c>
      <c r="N2888">
        <v>0</v>
      </c>
      <c r="O2888">
        <v>2</v>
      </c>
      <c r="P2888">
        <v>2</v>
      </c>
      <c r="Q2888">
        <v>2</v>
      </c>
      <c r="R2888">
        <v>0</v>
      </c>
      <c r="S2888">
        <v>0</v>
      </c>
      <c r="T2888">
        <v>0</v>
      </c>
      <c r="U2888" s="50">
        <v>46273.718807870369</v>
      </c>
      <c r="V2888" s="50">
        <v>46273.718807870369</v>
      </c>
      <c r="W2888" s="51">
        <v>46273</v>
      </c>
      <c r="X2888" t="s">
        <v>1747</v>
      </c>
      <c r="Y2888" t="s">
        <v>492</v>
      </c>
    </row>
    <row r="2889" spans="1:25" ht="15" customHeight="1" x14ac:dyDescent="0.35">
      <c r="A2889">
        <v>7</v>
      </c>
      <c r="B2889" s="50">
        <v>46273.739583333343</v>
      </c>
      <c r="C2889">
        <v>11709982</v>
      </c>
      <c r="D2889">
        <v>100006741849</v>
      </c>
      <c r="E2889" t="s">
        <v>1726</v>
      </c>
      <c r="F2889">
        <v>100</v>
      </c>
      <c r="G2889" t="s">
        <v>1745</v>
      </c>
      <c r="H2889" t="s">
        <v>1760</v>
      </c>
      <c r="I2889">
        <v>6055601</v>
      </c>
      <c r="J2889">
        <v>1</v>
      </c>
      <c r="K2889" t="s">
        <v>2131</v>
      </c>
      <c r="L2889" t="s">
        <v>2132</v>
      </c>
      <c r="N2889">
        <v>0</v>
      </c>
      <c r="O2889">
        <v>12</v>
      </c>
      <c r="P2889">
        <v>12</v>
      </c>
      <c r="Q2889">
        <v>12</v>
      </c>
      <c r="R2889">
        <v>0</v>
      </c>
      <c r="S2889">
        <v>0</v>
      </c>
      <c r="T2889">
        <v>0</v>
      </c>
      <c r="U2889" s="50">
        <v>46273.718807870369</v>
      </c>
      <c r="V2889" s="50">
        <v>46273.718807870369</v>
      </c>
      <c r="W2889" s="51">
        <v>46273</v>
      </c>
      <c r="X2889" t="s">
        <v>1747</v>
      </c>
      <c r="Y2889" t="s">
        <v>492</v>
      </c>
    </row>
    <row r="2890" spans="1:25" ht="15" customHeight="1" x14ac:dyDescent="0.35">
      <c r="A2890">
        <v>7</v>
      </c>
      <c r="B2890" s="50">
        <v>46273.739583333343</v>
      </c>
      <c r="C2890">
        <v>11710004</v>
      </c>
      <c r="D2890">
        <v>100006741858</v>
      </c>
      <c r="E2890" t="s">
        <v>1726</v>
      </c>
      <c r="F2890">
        <v>100</v>
      </c>
      <c r="G2890" t="s">
        <v>1745</v>
      </c>
      <c r="H2890" t="s">
        <v>1760</v>
      </c>
      <c r="I2890">
        <v>6056901</v>
      </c>
      <c r="J2890">
        <v>4</v>
      </c>
      <c r="K2890" t="s">
        <v>1883</v>
      </c>
      <c r="L2890" t="s">
        <v>1884</v>
      </c>
      <c r="N2890">
        <v>0</v>
      </c>
      <c r="O2890">
        <v>3</v>
      </c>
      <c r="P2890">
        <v>3</v>
      </c>
      <c r="Q2890">
        <v>3</v>
      </c>
      <c r="R2890">
        <v>0</v>
      </c>
      <c r="S2890">
        <v>0</v>
      </c>
      <c r="T2890">
        <v>0</v>
      </c>
      <c r="U2890" s="50">
        <v>46273.719490740739</v>
      </c>
      <c r="V2890" s="50">
        <v>46273.719490740739</v>
      </c>
      <c r="W2890" s="51">
        <v>46273</v>
      </c>
      <c r="X2890" t="s">
        <v>1747</v>
      </c>
      <c r="Y2890" t="s">
        <v>492</v>
      </c>
    </row>
    <row r="2891" spans="1:25" ht="15" customHeight="1" x14ac:dyDescent="0.35">
      <c r="A2891">
        <v>7</v>
      </c>
      <c r="B2891" s="50">
        <v>46273.739583333343</v>
      </c>
      <c r="C2891">
        <v>11710013</v>
      </c>
      <c r="D2891">
        <v>100006741864</v>
      </c>
      <c r="E2891" t="s">
        <v>1726</v>
      </c>
      <c r="F2891">
        <v>100</v>
      </c>
      <c r="G2891" t="s">
        <v>1745</v>
      </c>
      <c r="H2891" t="s">
        <v>1760</v>
      </c>
      <c r="I2891">
        <v>6056801</v>
      </c>
      <c r="J2891">
        <v>1</v>
      </c>
      <c r="K2891" t="s">
        <v>1965</v>
      </c>
      <c r="L2891" t="s">
        <v>1966</v>
      </c>
      <c r="N2891">
        <v>0</v>
      </c>
      <c r="O2891">
        <v>1</v>
      </c>
      <c r="P2891">
        <v>1</v>
      </c>
      <c r="Q2891">
        <v>1</v>
      </c>
      <c r="R2891">
        <v>0</v>
      </c>
      <c r="S2891">
        <v>0</v>
      </c>
      <c r="T2891">
        <v>0</v>
      </c>
      <c r="U2891" s="50">
        <v>46273.719513888893</v>
      </c>
      <c r="V2891" s="50">
        <v>46273.719513888893</v>
      </c>
      <c r="W2891" s="51">
        <v>46273</v>
      </c>
      <c r="X2891" t="s">
        <v>1747</v>
      </c>
      <c r="Y2891" t="s">
        <v>492</v>
      </c>
    </row>
    <row r="2892" spans="1:25" ht="15" customHeight="1" x14ac:dyDescent="0.35">
      <c r="A2892">
        <v>7</v>
      </c>
      <c r="B2892" s="50">
        <v>46273.739583333343</v>
      </c>
      <c r="C2892">
        <v>11710014</v>
      </c>
      <c r="D2892">
        <v>100006741865</v>
      </c>
      <c r="E2892" t="s">
        <v>1726</v>
      </c>
      <c r="F2892">
        <v>100</v>
      </c>
      <c r="G2892" t="s">
        <v>1745</v>
      </c>
      <c r="H2892" t="s">
        <v>1760</v>
      </c>
      <c r="I2892">
        <v>6057101</v>
      </c>
      <c r="J2892">
        <v>2</v>
      </c>
      <c r="K2892" t="s">
        <v>2513</v>
      </c>
      <c r="L2892" t="s">
        <v>2514</v>
      </c>
      <c r="N2892">
        <v>0</v>
      </c>
      <c r="O2892">
        <v>3</v>
      </c>
      <c r="P2892">
        <v>3</v>
      </c>
      <c r="Q2892">
        <v>3</v>
      </c>
      <c r="R2892">
        <v>0</v>
      </c>
      <c r="S2892">
        <v>0</v>
      </c>
      <c r="T2892">
        <v>0</v>
      </c>
      <c r="U2892" s="50">
        <v>46273.719513888893</v>
      </c>
      <c r="V2892" s="50">
        <v>46273.719513888893</v>
      </c>
      <c r="W2892" s="51">
        <v>46273</v>
      </c>
      <c r="X2892" t="s">
        <v>1747</v>
      </c>
      <c r="Y2892" t="s">
        <v>492</v>
      </c>
    </row>
    <row r="2893" spans="1:25" ht="15" customHeight="1" x14ac:dyDescent="0.35">
      <c r="A2893">
        <v>7</v>
      </c>
      <c r="B2893" s="50">
        <v>46273.739583333343</v>
      </c>
      <c r="C2893">
        <v>11710015</v>
      </c>
      <c r="D2893">
        <v>100006741865</v>
      </c>
      <c r="E2893" t="s">
        <v>1726</v>
      </c>
      <c r="F2893">
        <v>100</v>
      </c>
      <c r="G2893" t="s">
        <v>1745</v>
      </c>
      <c r="H2893" t="s">
        <v>1760</v>
      </c>
      <c r="I2893">
        <v>6057101</v>
      </c>
      <c r="J2893">
        <v>2</v>
      </c>
      <c r="K2893" t="s">
        <v>2515</v>
      </c>
      <c r="L2893" t="s">
        <v>2516</v>
      </c>
      <c r="N2893">
        <v>0</v>
      </c>
      <c r="O2893">
        <v>3</v>
      </c>
      <c r="P2893">
        <v>3</v>
      </c>
      <c r="Q2893">
        <v>3</v>
      </c>
      <c r="R2893">
        <v>0</v>
      </c>
      <c r="S2893">
        <v>0</v>
      </c>
      <c r="T2893">
        <v>0</v>
      </c>
      <c r="U2893" s="50">
        <v>46273.719513888893</v>
      </c>
      <c r="V2893" s="50">
        <v>46273.719513888893</v>
      </c>
      <c r="W2893" s="51">
        <v>46273</v>
      </c>
      <c r="X2893" t="s">
        <v>1747</v>
      </c>
      <c r="Y2893" t="s">
        <v>492</v>
      </c>
    </row>
    <row r="2894" spans="1:25" ht="15" customHeight="1" x14ac:dyDescent="0.35">
      <c r="A2894">
        <v>7</v>
      </c>
      <c r="B2894" s="50">
        <v>46273.739583333343</v>
      </c>
      <c r="C2894">
        <v>11710045</v>
      </c>
      <c r="D2894">
        <v>100006741882</v>
      </c>
      <c r="E2894" t="s">
        <v>1726</v>
      </c>
      <c r="F2894">
        <v>100</v>
      </c>
      <c r="G2894" t="s">
        <v>1745</v>
      </c>
      <c r="H2894" t="s">
        <v>1760</v>
      </c>
      <c r="I2894">
        <v>6058601</v>
      </c>
      <c r="J2894">
        <v>1</v>
      </c>
      <c r="K2894" t="s">
        <v>2525</v>
      </c>
      <c r="L2894" t="s">
        <v>2526</v>
      </c>
      <c r="M2894" t="s">
        <v>418</v>
      </c>
      <c r="N2894">
        <v>2</v>
      </c>
      <c r="O2894">
        <v>1</v>
      </c>
      <c r="P2894">
        <v>1</v>
      </c>
      <c r="Q2894">
        <v>1</v>
      </c>
      <c r="R2894">
        <v>0</v>
      </c>
      <c r="S2894">
        <v>0</v>
      </c>
      <c r="T2894">
        <v>0</v>
      </c>
      <c r="U2894" s="50">
        <v>46273.721574074072</v>
      </c>
      <c r="V2894" s="50">
        <v>46273.737986111111</v>
      </c>
      <c r="W2894" s="51">
        <v>46273</v>
      </c>
      <c r="X2894" t="s">
        <v>1747</v>
      </c>
      <c r="Y2894" t="s">
        <v>492</v>
      </c>
    </row>
    <row r="2895" spans="1:25" ht="15" customHeight="1" x14ac:dyDescent="0.35">
      <c r="A2895">
        <v>7</v>
      </c>
      <c r="B2895" s="50">
        <v>46273.739583333343</v>
      </c>
      <c r="C2895">
        <v>11710056</v>
      </c>
      <c r="D2895">
        <v>100006741889</v>
      </c>
      <c r="E2895" t="s">
        <v>1726</v>
      </c>
      <c r="F2895">
        <v>100</v>
      </c>
      <c r="G2895" t="s">
        <v>1745</v>
      </c>
      <c r="H2895" t="s">
        <v>1760</v>
      </c>
      <c r="I2895">
        <v>6058701</v>
      </c>
      <c r="J2895">
        <v>1</v>
      </c>
      <c r="K2895" t="s">
        <v>2363</v>
      </c>
      <c r="L2895" t="s">
        <v>2364</v>
      </c>
      <c r="N2895">
        <v>0</v>
      </c>
      <c r="O2895">
        <v>3</v>
      </c>
      <c r="P2895">
        <v>3</v>
      </c>
      <c r="Q2895">
        <v>3</v>
      </c>
      <c r="R2895">
        <v>0</v>
      </c>
      <c r="S2895">
        <v>0</v>
      </c>
      <c r="T2895">
        <v>0</v>
      </c>
      <c r="U2895" s="50">
        <v>46273.722268518519</v>
      </c>
      <c r="V2895" s="50">
        <v>46273.722268518519</v>
      </c>
      <c r="W2895" s="51">
        <v>46273</v>
      </c>
      <c r="X2895" t="s">
        <v>1747</v>
      </c>
      <c r="Y2895" t="s">
        <v>492</v>
      </c>
    </row>
    <row r="2896" spans="1:25" ht="15" customHeight="1" x14ac:dyDescent="0.35">
      <c r="A2896">
        <v>7</v>
      </c>
      <c r="B2896" s="50">
        <v>46273.739583333343</v>
      </c>
      <c r="C2896">
        <v>11710065</v>
      </c>
      <c r="D2896">
        <v>100006741897</v>
      </c>
      <c r="E2896" t="s">
        <v>1726</v>
      </c>
      <c r="F2896">
        <v>100</v>
      </c>
      <c r="G2896" t="s">
        <v>1745</v>
      </c>
      <c r="H2896" t="s">
        <v>1760</v>
      </c>
      <c r="I2896">
        <v>6060201</v>
      </c>
      <c r="J2896">
        <v>4</v>
      </c>
      <c r="K2896" t="s">
        <v>2527</v>
      </c>
      <c r="L2896" t="s">
        <v>2528</v>
      </c>
      <c r="N2896">
        <v>0</v>
      </c>
      <c r="O2896">
        <v>1</v>
      </c>
      <c r="P2896">
        <v>1</v>
      </c>
      <c r="Q2896">
        <v>1</v>
      </c>
      <c r="R2896">
        <v>0</v>
      </c>
      <c r="S2896">
        <v>0</v>
      </c>
      <c r="T2896">
        <v>0</v>
      </c>
      <c r="U2896" s="50">
        <v>46273.723645833343</v>
      </c>
      <c r="V2896" s="50">
        <v>46273.723645833343</v>
      </c>
      <c r="W2896" s="51">
        <v>46273</v>
      </c>
      <c r="X2896" t="s">
        <v>1747</v>
      </c>
      <c r="Y2896" t="s">
        <v>492</v>
      </c>
    </row>
    <row r="2897" spans="1:25" ht="15" customHeight="1" x14ac:dyDescent="0.35">
      <c r="A2897">
        <v>7</v>
      </c>
      <c r="B2897" s="50">
        <v>46273.739583333343</v>
      </c>
      <c r="C2897">
        <v>11710066</v>
      </c>
      <c r="D2897">
        <v>100006741897</v>
      </c>
      <c r="E2897" t="s">
        <v>1726</v>
      </c>
      <c r="F2897">
        <v>100</v>
      </c>
      <c r="G2897" t="s">
        <v>1745</v>
      </c>
      <c r="H2897" t="s">
        <v>1760</v>
      </c>
      <c r="I2897">
        <v>6060201</v>
      </c>
      <c r="J2897">
        <v>4</v>
      </c>
      <c r="K2897" t="s">
        <v>1825</v>
      </c>
      <c r="L2897" t="s">
        <v>1826</v>
      </c>
      <c r="N2897">
        <v>0</v>
      </c>
      <c r="O2897">
        <v>1</v>
      </c>
      <c r="P2897">
        <v>1</v>
      </c>
      <c r="Q2897">
        <v>1</v>
      </c>
      <c r="R2897">
        <v>0</v>
      </c>
      <c r="S2897">
        <v>0</v>
      </c>
      <c r="T2897">
        <v>0</v>
      </c>
      <c r="U2897" s="50">
        <v>46273.723645833343</v>
      </c>
      <c r="V2897" s="50">
        <v>46273.723645833343</v>
      </c>
      <c r="W2897" s="51">
        <v>46273</v>
      </c>
      <c r="X2897" t="s">
        <v>1747</v>
      </c>
      <c r="Y2897" t="s">
        <v>492</v>
      </c>
    </row>
    <row r="2898" spans="1:25" ht="15" customHeight="1" x14ac:dyDescent="0.35">
      <c r="A2898">
        <v>7</v>
      </c>
      <c r="B2898" s="50">
        <v>46273.739583333343</v>
      </c>
      <c r="C2898">
        <v>11710074</v>
      </c>
      <c r="D2898">
        <v>100006741901</v>
      </c>
      <c r="E2898" t="s">
        <v>1726</v>
      </c>
      <c r="F2898">
        <v>100</v>
      </c>
      <c r="G2898" t="s">
        <v>1745</v>
      </c>
      <c r="H2898" t="s">
        <v>1760</v>
      </c>
      <c r="I2898">
        <v>6060202</v>
      </c>
      <c r="J2898">
        <v>1</v>
      </c>
      <c r="K2898" t="s">
        <v>2437</v>
      </c>
      <c r="L2898" t="s">
        <v>2438</v>
      </c>
      <c r="N2898">
        <v>0</v>
      </c>
      <c r="O2898">
        <v>2</v>
      </c>
      <c r="P2898">
        <v>2</v>
      </c>
      <c r="Q2898">
        <v>2</v>
      </c>
      <c r="R2898">
        <v>0</v>
      </c>
      <c r="S2898">
        <v>0</v>
      </c>
      <c r="T2898">
        <v>0</v>
      </c>
      <c r="U2898" s="50">
        <v>46273.723657407398</v>
      </c>
      <c r="V2898" s="50">
        <v>46273.723657407398</v>
      </c>
      <c r="W2898" s="51">
        <v>46273</v>
      </c>
      <c r="X2898" t="s">
        <v>1747</v>
      </c>
      <c r="Y2898" t="s">
        <v>492</v>
      </c>
    </row>
    <row r="2899" spans="1:25" ht="15" customHeight="1" x14ac:dyDescent="0.35">
      <c r="A2899">
        <v>7</v>
      </c>
      <c r="B2899" s="50">
        <v>46273.739583333343</v>
      </c>
      <c r="C2899">
        <v>11710075</v>
      </c>
      <c r="D2899">
        <v>100006741901</v>
      </c>
      <c r="E2899" t="s">
        <v>1726</v>
      </c>
      <c r="F2899">
        <v>100</v>
      </c>
      <c r="G2899" t="s">
        <v>1745</v>
      </c>
      <c r="H2899" t="s">
        <v>1760</v>
      </c>
      <c r="I2899">
        <v>6060202</v>
      </c>
      <c r="J2899">
        <v>1</v>
      </c>
      <c r="K2899" t="s">
        <v>2033</v>
      </c>
      <c r="L2899" t="s">
        <v>2034</v>
      </c>
      <c r="N2899">
        <v>0</v>
      </c>
      <c r="O2899">
        <v>3</v>
      </c>
      <c r="P2899">
        <v>3</v>
      </c>
      <c r="Q2899">
        <v>3</v>
      </c>
      <c r="R2899">
        <v>0</v>
      </c>
      <c r="S2899">
        <v>0</v>
      </c>
      <c r="T2899">
        <v>0</v>
      </c>
      <c r="U2899" s="50">
        <v>46273.723657407398</v>
      </c>
      <c r="V2899" s="50">
        <v>46273.723657407398</v>
      </c>
      <c r="W2899" s="51">
        <v>46273</v>
      </c>
      <c r="X2899" t="s">
        <v>1747</v>
      </c>
      <c r="Y2899" t="s">
        <v>492</v>
      </c>
    </row>
    <row r="2900" spans="1:25" ht="15" customHeight="1" x14ac:dyDescent="0.35">
      <c r="A2900">
        <v>7</v>
      </c>
      <c r="B2900" s="50">
        <v>46273.739583333343</v>
      </c>
      <c r="C2900">
        <v>11710076</v>
      </c>
      <c r="D2900">
        <v>100006741901</v>
      </c>
      <c r="E2900" t="s">
        <v>1726</v>
      </c>
      <c r="F2900">
        <v>100</v>
      </c>
      <c r="G2900" t="s">
        <v>1745</v>
      </c>
      <c r="H2900" t="s">
        <v>1760</v>
      </c>
      <c r="I2900">
        <v>6060202</v>
      </c>
      <c r="J2900">
        <v>1</v>
      </c>
      <c r="K2900" t="s">
        <v>2529</v>
      </c>
      <c r="L2900" t="s">
        <v>2530</v>
      </c>
      <c r="N2900">
        <v>0</v>
      </c>
      <c r="O2900">
        <v>1</v>
      </c>
      <c r="P2900">
        <v>1</v>
      </c>
      <c r="Q2900">
        <v>1</v>
      </c>
      <c r="R2900">
        <v>0</v>
      </c>
      <c r="S2900">
        <v>0</v>
      </c>
      <c r="T2900">
        <v>0</v>
      </c>
      <c r="U2900" s="50">
        <v>46273.723657407398</v>
      </c>
      <c r="V2900" s="50">
        <v>46273.723657407398</v>
      </c>
      <c r="W2900" s="51">
        <v>46273</v>
      </c>
      <c r="X2900" t="s">
        <v>1747</v>
      </c>
      <c r="Y2900" t="s">
        <v>492</v>
      </c>
    </row>
    <row r="2901" spans="1:25" ht="15" customHeight="1" x14ac:dyDescent="0.35">
      <c r="A2901">
        <v>7</v>
      </c>
      <c r="B2901" s="50">
        <v>46273.739583333343</v>
      </c>
      <c r="C2901">
        <v>11710084</v>
      </c>
      <c r="D2901">
        <v>100006741906</v>
      </c>
      <c r="E2901" t="s">
        <v>1726</v>
      </c>
      <c r="F2901">
        <v>100</v>
      </c>
      <c r="G2901" t="s">
        <v>1745</v>
      </c>
      <c r="H2901" t="s">
        <v>1760</v>
      </c>
      <c r="I2901">
        <v>6061501</v>
      </c>
      <c r="J2901">
        <v>1</v>
      </c>
      <c r="K2901" t="s">
        <v>2131</v>
      </c>
      <c r="L2901" t="s">
        <v>2132</v>
      </c>
      <c r="M2901" t="s">
        <v>415</v>
      </c>
      <c r="N2901">
        <v>2</v>
      </c>
      <c r="O2901">
        <v>12</v>
      </c>
      <c r="P2901">
        <v>12</v>
      </c>
      <c r="Q2901">
        <v>12</v>
      </c>
      <c r="R2901">
        <v>0</v>
      </c>
      <c r="S2901">
        <v>0</v>
      </c>
      <c r="T2901">
        <v>0</v>
      </c>
      <c r="U2901" s="50">
        <v>46273.725046296298</v>
      </c>
      <c r="V2901" s="50">
        <v>46273.730740740742</v>
      </c>
      <c r="W2901" s="51">
        <v>46273</v>
      </c>
      <c r="X2901" t="s">
        <v>1747</v>
      </c>
      <c r="Y2901" t="s">
        <v>492</v>
      </c>
    </row>
    <row r="2902" spans="1:25" ht="15" customHeight="1" x14ac:dyDescent="0.35">
      <c r="A2902">
        <v>7</v>
      </c>
      <c r="B2902" s="50">
        <v>46273.739583333343</v>
      </c>
      <c r="C2902">
        <v>11710103</v>
      </c>
      <c r="D2902">
        <v>100006741915</v>
      </c>
      <c r="E2902" t="s">
        <v>1726</v>
      </c>
      <c r="F2902">
        <v>100</v>
      </c>
      <c r="G2902" t="s">
        <v>1745</v>
      </c>
      <c r="H2902" t="s">
        <v>1760</v>
      </c>
      <c r="I2902">
        <v>6061202</v>
      </c>
      <c r="J2902">
        <v>1</v>
      </c>
      <c r="K2902" t="s">
        <v>2113</v>
      </c>
      <c r="L2902" t="s">
        <v>2114</v>
      </c>
      <c r="M2902" t="s">
        <v>415</v>
      </c>
      <c r="N2902">
        <v>2</v>
      </c>
      <c r="O2902">
        <v>3</v>
      </c>
      <c r="P2902">
        <v>3</v>
      </c>
      <c r="Q2902">
        <v>3</v>
      </c>
      <c r="R2902">
        <v>0</v>
      </c>
      <c r="S2902">
        <v>0</v>
      </c>
      <c r="T2902">
        <v>0</v>
      </c>
      <c r="U2902" s="50">
        <v>46273.725752314807</v>
      </c>
      <c r="V2902" s="50">
        <v>46273.736643518518</v>
      </c>
      <c r="W2902" s="51">
        <v>46273</v>
      </c>
      <c r="X2902" t="s">
        <v>1747</v>
      </c>
      <c r="Y2902" t="s">
        <v>492</v>
      </c>
    </row>
    <row r="2903" spans="1:25" ht="15" customHeight="1" x14ac:dyDescent="0.35">
      <c r="A2903">
        <v>7</v>
      </c>
      <c r="B2903" s="50">
        <v>46273.739583333343</v>
      </c>
      <c r="C2903">
        <v>11710118</v>
      </c>
      <c r="D2903">
        <v>100006741929</v>
      </c>
      <c r="E2903" t="s">
        <v>1726</v>
      </c>
      <c r="F2903">
        <v>100</v>
      </c>
      <c r="G2903" t="s">
        <v>1745</v>
      </c>
      <c r="H2903" t="s">
        <v>1760</v>
      </c>
      <c r="I2903">
        <v>6062201</v>
      </c>
      <c r="J2903">
        <v>2</v>
      </c>
      <c r="K2903" t="s">
        <v>2535</v>
      </c>
      <c r="L2903" t="s">
        <v>2536</v>
      </c>
      <c r="M2903" t="s">
        <v>421</v>
      </c>
      <c r="N2903">
        <v>2</v>
      </c>
      <c r="O2903">
        <v>1</v>
      </c>
      <c r="P2903">
        <v>1</v>
      </c>
      <c r="Q2903">
        <v>1</v>
      </c>
      <c r="R2903">
        <v>0</v>
      </c>
      <c r="S2903">
        <v>0</v>
      </c>
      <c r="T2903">
        <v>0</v>
      </c>
      <c r="U2903" s="50">
        <v>46273.726435185177</v>
      </c>
      <c r="V2903" s="50">
        <v>46273.738368055558</v>
      </c>
      <c r="W2903" s="51">
        <v>46273</v>
      </c>
      <c r="X2903" t="s">
        <v>1747</v>
      </c>
      <c r="Y2903" t="s">
        <v>492</v>
      </c>
    </row>
    <row r="2904" spans="1:25" ht="15" customHeight="1" x14ac:dyDescent="0.35">
      <c r="A2904">
        <v>7</v>
      </c>
      <c r="B2904" s="50">
        <v>46273.739583333343</v>
      </c>
      <c r="C2904">
        <v>11710144</v>
      </c>
      <c r="D2904">
        <v>100006741941</v>
      </c>
      <c r="E2904" t="s">
        <v>1726</v>
      </c>
      <c r="F2904">
        <v>100</v>
      </c>
      <c r="G2904" t="s">
        <v>1745</v>
      </c>
      <c r="H2904" t="s">
        <v>1760</v>
      </c>
      <c r="I2904">
        <v>6064201</v>
      </c>
      <c r="J2904">
        <v>4</v>
      </c>
      <c r="K2904" t="s">
        <v>2543</v>
      </c>
      <c r="L2904" t="s">
        <v>2544</v>
      </c>
      <c r="N2904">
        <v>0</v>
      </c>
      <c r="O2904">
        <v>1</v>
      </c>
      <c r="P2904">
        <v>1</v>
      </c>
      <c r="Q2904">
        <v>1</v>
      </c>
      <c r="R2904">
        <v>0</v>
      </c>
      <c r="S2904">
        <v>0</v>
      </c>
      <c r="T2904">
        <v>0</v>
      </c>
      <c r="U2904" s="50">
        <v>46273.728518518517</v>
      </c>
      <c r="V2904" s="50">
        <v>46273.728518518517</v>
      </c>
      <c r="W2904" s="51">
        <v>46273</v>
      </c>
      <c r="X2904" t="s">
        <v>1747</v>
      </c>
      <c r="Y2904" t="s">
        <v>492</v>
      </c>
    </row>
    <row r="2905" spans="1:25" ht="15" customHeight="1" x14ac:dyDescent="0.35">
      <c r="A2905">
        <v>7</v>
      </c>
      <c r="B2905" s="50">
        <v>46273.739583333343</v>
      </c>
      <c r="C2905">
        <v>11710161</v>
      </c>
      <c r="D2905">
        <v>100006741949</v>
      </c>
      <c r="E2905" t="s">
        <v>1726</v>
      </c>
      <c r="F2905">
        <v>100</v>
      </c>
      <c r="G2905" t="s">
        <v>1745</v>
      </c>
      <c r="H2905" t="s">
        <v>1760</v>
      </c>
      <c r="I2905">
        <v>6064203</v>
      </c>
      <c r="J2905">
        <v>1</v>
      </c>
      <c r="K2905" t="s">
        <v>1981</v>
      </c>
      <c r="L2905" t="s">
        <v>1982</v>
      </c>
      <c r="M2905" t="s">
        <v>415</v>
      </c>
      <c r="N2905">
        <v>2</v>
      </c>
      <c r="O2905">
        <v>1</v>
      </c>
      <c r="P2905">
        <v>1</v>
      </c>
      <c r="Q2905">
        <v>1</v>
      </c>
      <c r="R2905">
        <v>0</v>
      </c>
      <c r="S2905">
        <v>0</v>
      </c>
      <c r="T2905">
        <v>0</v>
      </c>
      <c r="U2905" s="50">
        <v>46273.728541666656</v>
      </c>
      <c r="V2905" s="50">
        <v>46273.735937500001</v>
      </c>
      <c r="W2905" s="51">
        <v>46273</v>
      </c>
      <c r="X2905" t="s">
        <v>1747</v>
      </c>
      <c r="Y2905" t="s">
        <v>492</v>
      </c>
    </row>
    <row r="2906" spans="1:25" ht="15" customHeight="1" x14ac:dyDescent="0.35">
      <c r="A2906">
        <v>7</v>
      </c>
      <c r="B2906" s="50">
        <v>46273.739583333343</v>
      </c>
      <c r="C2906">
        <v>11710162</v>
      </c>
      <c r="D2906">
        <v>100006741949</v>
      </c>
      <c r="E2906" t="s">
        <v>1726</v>
      </c>
      <c r="F2906">
        <v>100</v>
      </c>
      <c r="G2906" t="s">
        <v>1745</v>
      </c>
      <c r="H2906" t="s">
        <v>1760</v>
      </c>
      <c r="I2906">
        <v>6064203</v>
      </c>
      <c r="J2906">
        <v>1</v>
      </c>
      <c r="K2906" t="s">
        <v>2285</v>
      </c>
      <c r="L2906" t="s">
        <v>2286</v>
      </c>
      <c r="M2906" t="s">
        <v>415</v>
      </c>
      <c r="N2906">
        <v>2</v>
      </c>
      <c r="O2906">
        <v>2</v>
      </c>
      <c r="P2906">
        <v>2</v>
      </c>
      <c r="Q2906">
        <v>2</v>
      </c>
      <c r="R2906">
        <v>0</v>
      </c>
      <c r="S2906">
        <v>0</v>
      </c>
      <c r="T2906">
        <v>0</v>
      </c>
      <c r="U2906" s="50">
        <v>46273.728541666656</v>
      </c>
      <c r="V2906" s="50">
        <v>46273.735937500001</v>
      </c>
      <c r="W2906" s="51">
        <v>46273</v>
      </c>
      <c r="X2906" t="s">
        <v>1747</v>
      </c>
      <c r="Y2906" t="s">
        <v>492</v>
      </c>
    </row>
    <row r="2907" spans="1:25" ht="15" customHeight="1" x14ac:dyDescent="0.35">
      <c r="A2907">
        <v>7</v>
      </c>
      <c r="B2907" s="50">
        <v>46273.739583333343</v>
      </c>
      <c r="C2907">
        <v>11710167</v>
      </c>
      <c r="D2907">
        <v>100006741954</v>
      </c>
      <c r="E2907" t="s">
        <v>1726</v>
      </c>
      <c r="F2907">
        <v>100</v>
      </c>
      <c r="G2907" t="s">
        <v>1745</v>
      </c>
      <c r="H2907" t="s">
        <v>1760</v>
      </c>
      <c r="I2907">
        <v>6064001</v>
      </c>
      <c r="J2907">
        <v>1</v>
      </c>
      <c r="K2907" t="s">
        <v>2059</v>
      </c>
      <c r="L2907" t="s">
        <v>2060</v>
      </c>
      <c r="N2907">
        <v>0</v>
      </c>
      <c r="O2907">
        <v>1</v>
      </c>
      <c r="P2907">
        <v>1</v>
      </c>
      <c r="Q2907">
        <v>1</v>
      </c>
      <c r="R2907">
        <v>0</v>
      </c>
      <c r="S2907">
        <v>0</v>
      </c>
      <c r="T2907">
        <v>0</v>
      </c>
      <c r="U2907" s="50">
        <v>46273.729212962957</v>
      </c>
      <c r="V2907" s="50">
        <v>46273.729212962957</v>
      </c>
      <c r="W2907" s="51">
        <v>46273</v>
      </c>
      <c r="X2907" t="s">
        <v>1747</v>
      </c>
      <c r="Y2907" t="s">
        <v>492</v>
      </c>
    </row>
    <row r="2908" spans="1:25" ht="15" customHeight="1" x14ac:dyDescent="0.35">
      <c r="A2908">
        <v>7</v>
      </c>
      <c r="B2908" s="50">
        <v>46273.739583333343</v>
      </c>
      <c r="C2908">
        <v>11710168</v>
      </c>
      <c r="D2908">
        <v>100006741955</v>
      </c>
      <c r="E2908" t="s">
        <v>1726</v>
      </c>
      <c r="F2908">
        <v>100</v>
      </c>
      <c r="G2908" t="s">
        <v>1745</v>
      </c>
      <c r="H2908" t="s">
        <v>1760</v>
      </c>
      <c r="I2908">
        <v>6063801</v>
      </c>
      <c r="J2908">
        <v>1</v>
      </c>
      <c r="K2908" t="s">
        <v>2551</v>
      </c>
      <c r="L2908" t="s">
        <v>2552</v>
      </c>
      <c r="N2908">
        <v>0</v>
      </c>
      <c r="O2908">
        <v>1</v>
      </c>
      <c r="P2908">
        <v>1</v>
      </c>
      <c r="Q2908">
        <v>1</v>
      </c>
      <c r="R2908">
        <v>0</v>
      </c>
      <c r="S2908">
        <v>0</v>
      </c>
      <c r="T2908">
        <v>0</v>
      </c>
      <c r="U2908" s="50">
        <v>46273.729212962957</v>
      </c>
      <c r="V2908" s="50">
        <v>46273.729212962957</v>
      </c>
      <c r="W2908" s="51">
        <v>46273</v>
      </c>
      <c r="X2908" t="s">
        <v>1747</v>
      </c>
      <c r="Y2908" t="s">
        <v>492</v>
      </c>
    </row>
    <row r="2909" spans="1:25" ht="15" customHeight="1" x14ac:dyDescent="0.35">
      <c r="A2909">
        <v>7</v>
      </c>
      <c r="B2909" s="50">
        <v>46273.739583333343</v>
      </c>
      <c r="C2909">
        <v>11710169</v>
      </c>
      <c r="D2909">
        <v>100006741955</v>
      </c>
      <c r="E2909" t="s">
        <v>1726</v>
      </c>
      <c r="F2909">
        <v>100</v>
      </c>
      <c r="G2909" t="s">
        <v>1745</v>
      </c>
      <c r="H2909" t="s">
        <v>1760</v>
      </c>
      <c r="I2909">
        <v>6063801</v>
      </c>
      <c r="J2909">
        <v>1</v>
      </c>
      <c r="K2909" t="s">
        <v>2257</v>
      </c>
      <c r="L2909" t="s">
        <v>2258</v>
      </c>
      <c r="N2909">
        <v>0</v>
      </c>
      <c r="O2909">
        <v>1</v>
      </c>
      <c r="P2909">
        <v>1</v>
      </c>
      <c r="Q2909">
        <v>1</v>
      </c>
      <c r="R2909">
        <v>0</v>
      </c>
      <c r="S2909">
        <v>0</v>
      </c>
      <c r="T2909">
        <v>0</v>
      </c>
      <c r="U2909" s="50">
        <v>46273.729212962957</v>
      </c>
      <c r="V2909" s="50">
        <v>46273.729212962957</v>
      </c>
      <c r="W2909" s="51">
        <v>46273</v>
      </c>
      <c r="X2909" t="s">
        <v>1747</v>
      </c>
      <c r="Y2909" t="s">
        <v>492</v>
      </c>
    </row>
    <row r="2910" spans="1:25" ht="15" customHeight="1" x14ac:dyDescent="0.35">
      <c r="A2910">
        <v>7</v>
      </c>
      <c r="B2910" s="50">
        <v>46273.739583333343</v>
      </c>
      <c r="C2910">
        <v>11710181</v>
      </c>
      <c r="D2910">
        <v>100006741962</v>
      </c>
      <c r="E2910" t="s">
        <v>1726</v>
      </c>
      <c r="F2910">
        <v>100</v>
      </c>
      <c r="G2910" t="s">
        <v>1745</v>
      </c>
      <c r="H2910" t="s">
        <v>1760</v>
      </c>
      <c r="I2910">
        <v>6064601</v>
      </c>
      <c r="J2910">
        <v>4</v>
      </c>
      <c r="K2910" t="s">
        <v>2553</v>
      </c>
      <c r="L2910" t="s">
        <v>2554</v>
      </c>
      <c r="N2910">
        <v>0</v>
      </c>
      <c r="O2910">
        <v>1</v>
      </c>
      <c r="P2910">
        <v>1</v>
      </c>
      <c r="Q2910">
        <v>1</v>
      </c>
      <c r="R2910">
        <v>0</v>
      </c>
      <c r="S2910">
        <v>0</v>
      </c>
      <c r="T2910">
        <v>0</v>
      </c>
      <c r="U2910" s="50">
        <v>46273.729907407411</v>
      </c>
      <c r="V2910" s="50">
        <v>46273.729907407411</v>
      </c>
      <c r="W2910" s="51">
        <v>46273</v>
      </c>
      <c r="X2910" t="s">
        <v>1747</v>
      </c>
      <c r="Y2910" t="s">
        <v>492</v>
      </c>
    </row>
    <row r="2911" spans="1:25" ht="15" customHeight="1" x14ac:dyDescent="0.35">
      <c r="A2911">
        <v>7</v>
      </c>
      <c r="B2911" s="50">
        <v>46273.739583333343</v>
      </c>
      <c r="C2911">
        <v>11710182</v>
      </c>
      <c r="D2911">
        <v>100006741962</v>
      </c>
      <c r="E2911" t="s">
        <v>1726</v>
      </c>
      <c r="F2911">
        <v>100</v>
      </c>
      <c r="G2911" t="s">
        <v>1745</v>
      </c>
      <c r="H2911" t="s">
        <v>1760</v>
      </c>
      <c r="I2911">
        <v>6064601</v>
      </c>
      <c r="J2911">
        <v>4</v>
      </c>
      <c r="K2911" t="s">
        <v>1927</v>
      </c>
      <c r="L2911" t="s">
        <v>1928</v>
      </c>
      <c r="N2911">
        <v>0</v>
      </c>
      <c r="O2911">
        <v>1</v>
      </c>
      <c r="P2911">
        <v>1</v>
      </c>
      <c r="Q2911">
        <v>1</v>
      </c>
      <c r="R2911">
        <v>0</v>
      </c>
      <c r="S2911">
        <v>0</v>
      </c>
      <c r="T2911">
        <v>0</v>
      </c>
      <c r="U2911" s="50">
        <v>46273.729907407411</v>
      </c>
      <c r="V2911" s="50">
        <v>46273.729907407411</v>
      </c>
      <c r="W2911" s="51">
        <v>46273</v>
      </c>
      <c r="X2911" t="s">
        <v>1747</v>
      </c>
      <c r="Y2911" t="s">
        <v>492</v>
      </c>
    </row>
    <row r="2912" spans="1:25" ht="15" customHeight="1" x14ac:dyDescent="0.35">
      <c r="A2912">
        <v>7</v>
      </c>
      <c r="B2912" s="50">
        <v>46273.739583333343</v>
      </c>
      <c r="C2912">
        <v>11710183</v>
      </c>
      <c r="D2912">
        <v>100006741963</v>
      </c>
      <c r="E2912" t="s">
        <v>1726</v>
      </c>
      <c r="F2912">
        <v>100</v>
      </c>
      <c r="G2912" t="s">
        <v>1745</v>
      </c>
      <c r="H2912" t="s">
        <v>1760</v>
      </c>
      <c r="I2912">
        <v>6064602</v>
      </c>
      <c r="J2912">
        <v>5</v>
      </c>
      <c r="K2912" t="s">
        <v>1931</v>
      </c>
      <c r="L2912" t="s">
        <v>1932</v>
      </c>
      <c r="N2912">
        <v>0</v>
      </c>
      <c r="O2912">
        <v>1</v>
      </c>
      <c r="P2912">
        <v>1</v>
      </c>
      <c r="Q2912">
        <v>1</v>
      </c>
      <c r="R2912">
        <v>0</v>
      </c>
      <c r="S2912">
        <v>0</v>
      </c>
      <c r="T2912">
        <v>0</v>
      </c>
      <c r="U2912" s="50">
        <v>46273.729907407411</v>
      </c>
      <c r="V2912" s="50">
        <v>46273.729907407411</v>
      </c>
      <c r="W2912" s="51">
        <v>46273</v>
      </c>
      <c r="X2912" t="s">
        <v>1747</v>
      </c>
      <c r="Y2912" t="s">
        <v>492</v>
      </c>
    </row>
    <row r="2913" spans="1:25" ht="15" customHeight="1" x14ac:dyDescent="0.35">
      <c r="A2913">
        <v>7</v>
      </c>
      <c r="B2913" s="50">
        <v>46273.739583333343</v>
      </c>
      <c r="C2913">
        <v>11710194</v>
      </c>
      <c r="D2913">
        <v>100006741968</v>
      </c>
      <c r="E2913" t="s">
        <v>1726</v>
      </c>
      <c r="F2913">
        <v>100</v>
      </c>
      <c r="G2913" t="s">
        <v>1745</v>
      </c>
      <c r="H2913" t="s">
        <v>1760</v>
      </c>
      <c r="I2913">
        <v>6064603</v>
      </c>
      <c r="J2913">
        <v>1</v>
      </c>
      <c r="K2913" t="s">
        <v>2555</v>
      </c>
      <c r="L2913" t="s">
        <v>2556</v>
      </c>
      <c r="M2913" t="s">
        <v>415</v>
      </c>
      <c r="N2913">
        <v>2</v>
      </c>
      <c r="O2913">
        <v>3</v>
      </c>
      <c r="P2913">
        <v>3</v>
      </c>
      <c r="Q2913">
        <v>3</v>
      </c>
      <c r="R2913">
        <v>0</v>
      </c>
      <c r="S2913">
        <v>0</v>
      </c>
      <c r="T2913">
        <v>0</v>
      </c>
      <c r="U2913" s="50">
        <v>46273.72991898148</v>
      </c>
      <c r="V2913" s="50">
        <v>46273.732847222222</v>
      </c>
      <c r="W2913" s="51">
        <v>46273</v>
      </c>
      <c r="X2913" t="s">
        <v>1747</v>
      </c>
      <c r="Y2913" t="s">
        <v>492</v>
      </c>
    </row>
    <row r="2914" spans="1:25" ht="15" customHeight="1" x14ac:dyDescent="0.35">
      <c r="A2914">
        <v>7</v>
      </c>
      <c r="B2914" s="50">
        <v>46273.739583333343</v>
      </c>
      <c r="C2914">
        <v>11710217</v>
      </c>
      <c r="D2914">
        <v>100006741987</v>
      </c>
      <c r="E2914" t="s">
        <v>1726</v>
      </c>
      <c r="F2914">
        <v>100</v>
      </c>
      <c r="G2914" t="s">
        <v>1745</v>
      </c>
      <c r="H2914" t="s">
        <v>1760</v>
      </c>
      <c r="I2914">
        <v>6066101</v>
      </c>
      <c r="J2914">
        <v>3</v>
      </c>
      <c r="K2914" t="s">
        <v>1845</v>
      </c>
      <c r="L2914" t="s">
        <v>1846</v>
      </c>
      <c r="N2914">
        <v>0</v>
      </c>
      <c r="O2914">
        <v>1</v>
      </c>
      <c r="P2914">
        <v>1</v>
      </c>
      <c r="Q2914">
        <v>1</v>
      </c>
      <c r="R2914">
        <v>0</v>
      </c>
      <c r="S2914">
        <v>0</v>
      </c>
      <c r="T2914">
        <v>0</v>
      </c>
      <c r="U2914" s="50">
        <v>46273.730613425927</v>
      </c>
      <c r="V2914" s="50">
        <v>46273.730613425927</v>
      </c>
      <c r="W2914" s="51">
        <v>46273</v>
      </c>
      <c r="X2914" t="s">
        <v>1747</v>
      </c>
      <c r="Y2914" t="s">
        <v>492</v>
      </c>
    </row>
    <row r="2915" spans="1:25" ht="15" customHeight="1" x14ac:dyDescent="0.35">
      <c r="A2915">
        <v>7</v>
      </c>
      <c r="B2915" s="50">
        <v>46273.739583333343</v>
      </c>
      <c r="C2915">
        <v>11710219</v>
      </c>
      <c r="D2915">
        <v>100006741989</v>
      </c>
      <c r="E2915" t="s">
        <v>1726</v>
      </c>
      <c r="F2915">
        <v>100</v>
      </c>
      <c r="G2915" t="s">
        <v>1745</v>
      </c>
      <c r="H2915" t="s">
        <v>1760</v>
      </c>
      <c r="I2915">
        <v>6066201</v>
      </c>
      <c r="J2915">
        <v>2</v>
      </c>
      <c r="K2915" t="s">
        <v>2557</v>
      </c>
      <c r="L2915" t="s">
        <v>2558</v>
      </c>
      <c r="N2915">
        <v>0</v>
      </c>
      <c r="O2915">
        <v>2</v>
      </c>
      <c r="P2915">
        <v>2</v>
      </c>
      <c r="Q2915">
        <v>2</v>
      </c>
      <c r="R2915">
        <v>0</v>
      </c>
      <c r="S2915">
        <v>0</v>
      </c>
      <c r="T2915">
        <v>0</v>
      </c>
      <c r="U2915" s="50">
        <v>46273.730624999997</v>
      </c>
      <c r="V2915" s="50">
        <v>46273.730624999997</v>
      </c>
      <c r="W2915" s="51">
        <v>46273</v>
      </c>
      <c r="X2915" t="s">
        <v>1747</v>
      </c>
      <c r="Y2915" t="s">
        <v>492</v>
      </c>
    </row>
    <row r="2916" spans="1:25" ht="15" customHeight="1" x14ac:dyDescent="0.35">
      <c r="A2916">
        <v>7</v>
      </c>
      <c r="B2916" s="50">
        <v>46273.739583333343</v>
      </c>
      <c r="C2916">
        <v>11710265</v>
      </c>
      <c r="D2916">
        <v>100006742013</v>
      </c>
      <c r="E2916" t="s">
        <v>1726</v>
      </c>
      <c r="F2916">
        <v>100</v>
      </c>
      <c r="G2916" t="s">
        <v>1745</v>
      </c>
      <c r="H2916" t="s">
        <v>1760</v>
      </c>
      <c r="I2916">
        <v>6066402</v>
      </c>
      <c r="J2916">
        <v>1</v>
      </c>
      <c r="K2916" t="s">
        <v>2061</v>
      </c>
      <c r="L2916" t="s">
        <v>2062</v>
      </c>
      <c r="M2916" t="s">
        <v>418</v>
      </c>
      <c r="N2916">
        <v>2</v>
      </c>
      <c r="O2916">
        <v>10</v>
      </c>
      <c r="P2916">
        <v>10</v>
      </c>
      <c r="Q2916">
        <v>10</v>
      </c>
      <c r="R2916">
        <v>0</v>
      </c>
      <c r="S2916">
        <v>0</v>
      </c>
      <c r="T2916">
        <v>0</v>
      </c>
      <c r="U2916" s="50">
        <v>46273.73201388889</v>
      </c>
      <c r="V2916" s="50">
        <v>46273.73709490741</v>
      </c>
      <c r="W2916" s="51">
        <v>46273</v>
      </c>
      <c r="X2916" t="s">
        <v>1747</v>
      </c>
      <c r="Y2916" t="s">
        <v>492</v>
      </c>
    </row>
    <row r="2917" spans="1:25" ht="15" customHeight="1" x14ac:dyDescent="0.35">
      <c r="A2917">
        <v>7</v>
      </c>
      <c r="B2917" s="50">
        <v>46273.739583333343</v>
      </c>
      <c r="C2917">
        <v>11710273</v>
      </c>
      <c r="D2917">
        <v>100006742020</v>
      </c>
      <c r="E2917" t="s">
        <v>1726</v>
      </c>
      <c r="F2917">
        <v>100</v>
      </c>
      <c r="G2917" t="s">
        <v>1745</v>
      </c>
      <c r="H2917" t="s">
        <v>1760</v>
      </c>
      <c r="I2917">
        <v>6066602</v>
      </c>
      <c r="J2917">
        <v>1</v>
      </c>
      <c r="K2917" t="s">
        <v>2099</v>
      </c>
      <c r="L2917" t="s">
        <v>2100</v>
      </c>
      <c r="M2917" t="s">
        <v>418</v>
      </c>
      <c r="N2917">
        <v>2</v>
      </c>
      <c r="O2917">
        <v>1</v>
      </c>
      <c r="P2917">
        <v>1</v>
      </c>
      <c r="Q2917">
        <v>1</v>
      </c>
      <c r="R2917">
        <v>0</v>
      </c>
      <c r="S2917">
        <v>0</v>
      </c>
      <c r="T2917">
        <v>0</v>
      </c>
      <c r="U2917" s="50">
        <v>46273.73201388889</v>
      </c>
      <c r="V2917" s="50">
        <v>46273.737800925926</v>
      </c>
      <c r="W2917" s="51">
        <v>46273</v>
      </c>
      <c r="X2917" t="s">
        <v>1747</v>
      </c>
      <c r="Y2917" t="s">
        <v>492</v>
      </c>
    </row>
    <row r="2918" spans="1:25" ht="15" customHeight="1" x14ac:dyDescent="0.35">
      <c r="A2918">
        <v>7</v>
      </c>
      <c r="B2918" s="50">
        <v>46273.739583333343</v>
      </c>
      <c r="C2918">
        <v>11710274</v>
      </c>
      <c r="D2918">
        <v>100006742020</v>
      </c>
      <c r="E2918" t="s">
        <v>1726</v>
      </c>
      <c r="F2918">
        <v>100</v>
      </c>
      <c r="G2918" t="s">
        <v>1745</v>
      </c>
      <c r="H2918" t="s">
        <v>1760</v>
      </c>
      <c r="I2918">
        <v>6066602</v>
      </c>
      <c r="J2918">
        <v>1</v>
      </c>
      <c r="K2918" t="s">
        <v>2559</v>
      </c>
      <c r="L2918" t="s">
        <v>2560</v>
      </c>
      <c r="M2918" t="s">
        <v>415</v>
      </c>
      <c r="N2918">
        <v>2</v>
      </c>
      <c r="O2918">
        <v>1</v>
      </c>
      <c r="P2918">
        <v>1</v>
      </c>
      <c r="Q2918">
        <v>1</v>
      </c>
      <c r="R2918">
        <v>0</v>
      </c>
      <c r="S2918">
        <v>0</v>
      </c>
      <c r="T2918">
        <v>0</v>
      </c>
      <c r="U2918" s="50">
        <v>46273.73201388889</v>
      </c>
      <c r="V2918" s="50">
        <v>46273.737800925926</v>
      </c>
      <c r="W2918" s="51">
        <v>46273</v>
      </c>
      <c r="X2918" t="s">
        <v>1747</v>
      </c>
      <c r="Y2918" t="s">
        <v>492</v>
      </c>
    </row>
    <row r="2919" spans="1:25" ht="15" customHeight="1" x14ac:dyDescent="0.35">
      <c r="A2919">
        <v>7</v>
      </c>
      <c r="B2919" s="50">
        <v>46273.739583333343</v>
      </c>
      <c r="C2919">
        <v>11710275</v>
      </c>
      <c r="D2919">
        <v>100006742022</v>
      </c>
      <c r="E2919" t="s">
        <v>1726</v>
      </c>
      <c r="F2919">
        <v>100</v>
      </c>
      <c r="G2919" t="s">
        <v>1745</v>
      </c>
      <c r="H2919" t="s">
        <v>1760</v>
      </c>
      <c r="I2919">
        <v>6067101</v>
      </c>
      <c r="J2919">
        <v>1</v>
      </c>
      <c r="K2919" t="s">
        <v>2099</v>
      </c>
      <c r="L2919" t="s">
        <v>2100</v>
      </c>
      <c r="N2919">
        <v>0</v>
      </c>
      <c r="O2919">
        <v>10</v>
      </c>
      <c r="P2919">
        <v>10</v>
      </c>
      <c r="Q2919">
        <v>10</v>
      </c>
      <c r="R2919">
        <v>0</v>
      </c>
      <c r="S2919">
        <v>0</v>
      </c>
      <c r="T2919">
        <v>0</v>
      </c>
      <c r="U2919" s="50">
        <v>46273.73201388889</v>
      </c>
      <c r="V2919" s="50">
        <v>46273.73201388889</v>
      </c>
      <c r="W2919" s="51">
        <v>46273</v>
      </c>
      <c r="X2919" t="s">
        <v>1747</v>
      </c>
      <c r="Y2919" t="s">
        <v>492</v>
      </c>
    </row>
    <row r="2920" spans="1:25" ht="15" customHeight="1" x14ac:dyDescent="0.35">
      <c r="A2920">
        <v>7</v>
      </c>
      <c r="B2920" s="50">
        <v>46273.739583333343</v>
      </c>
      <c r="C2920">
        <v>11710276</v>
      </c>
      <c r="D2920">
        <v>100006742023</v>
      </c>
      <c r="E2920" t="s">
        <v>1726</v>
      </c>
      <c r="F2920">
        <v>100</v>
      </c>
      <c r="G2920" t="s">
        <v>1745</v>
      </c>
      <c r="H2920" t="s">
        <v>1760</v>
      </c>
      <c r="I2920">
        <v>6067102</v>
      </c>
      <c r="J2920">
        <v>1</v>
      </c>
      <c r="K2920" t="s">
        <v>2099</v>
      </c>
      <c r="L2920" t="s">
        <v>2100</v>
      </c>
      <c r="N2920">
        <v>0</v>
      </c>
      <c r="O2920">
        <v>10</v>
      </c>
      <c r="P2920">
        <v>10</v>
      </c>
      <c r="Q2920">
        <v>10</v>
      </c>
      <c r="R2920">
        <v>0</v>
      </c>
      <c r="S2920">
        <v>0</v>
      </c>
      <c r="T2920">
        <v>0</v>
      </c>
      <c r="U2920" s="50">
        <v>46273.73201388889</v>
      </c>
      <c r="V2920" s="50">
        <v>46273.73201388889</v>
      </c>
      <c r="W2920" s="51">
        <v>46273</v>
      </c>
      <c r="X2920" t="s">
        <v>1747</v>
      </c>
      <c r="Y2920" t="s">
        <v>492</v>
      </c>
    </row>
    <row r="2921" spans="1:25" ht="15" customHeight="1" x14ac:dyDescent="0.35">
      <c r="A2921">
        <v>7</v>
      </c>
      <c r="B2921" s="50">
        <v>46273.739583333343</v>
      </c>
      <c r="C2921">
        <v>11710280</v>
      </c>
      <c r="D2921">
        <v>100006742029</v>
      </c>
      <c r="E2921" t="s">
        <v>1726</v>
      </c>
      <c r="F2921">
        <v>100</v>
      </c>
      <c r="G2921" t="s">
        <v>1745</v>
      </c>
      <c r="H2921" t="s">
        <v>1760</v>
      </c>
      <c r="I2921">
        <v>6067002</v>
      </c>
      <c r="J2921">
        <v>1</v>
      </c>
      <c r="K2921" t="s">
        <v>2561</v>
      </c>
      <c r="L2921" t="s">
        <v>2562</v>
      </c>
      <c r="N2921">
        <v>0</v>
      </c>
      <c r="O2921">
        <v>3</v>
      </c>
      <c r="P2921">
        <v>3</v>
      </c>
      <c r="Q2921">
        <v>3</v>
      </c>
      <c r="R2921">
        <v>0</v>
      </c>
      <c r="S2921">
        <v>0</v>
      </c>
      <c r="T2921">
        <v>0</v>
      </c>
      <c r="U2921" s="50">
        <v>46273.732025462959</v>
      </c>
      <c r="V2921" s="50">
        <v>46273.732025462959</v>
      </c>
      <c r="W2921" s="51">
        <v>46273</v>
      </c>
      <c r="X2921" t="s">
        <v>1747</v>
      </c>
      <c r="Y2921" t="s">
        <v>492</v>
      </c>
    </row>
    <row r="2922" spans="1:25" ht="15" customHeight="1" x14ac:dyDescent="0.35">
      <c r="A2922">
        <v>7</v>
      </c>
      <c r="B2922" s="50">
        <v>46273.739583333343</v>
      </c>
      <c r="C2922">
        <v>11710307</v>
      </c>
      <c r="D2922">
        <v>100006742044</v>
      </c>
      <c r="E2922" t="s">
        <v>1726</v>
      </c>
      <c r="F2922">
        <v>100</v>
      </c>
      <c r="G2922" t="s">
        <v>1745</v>
      </c>
      <c r="H2922" t="s">
        <v>1760</v>
      </c>
      <c r="I2922">
        <v>70825813</v>
      </c>
      <c r="J2922">
        <v>6</v>
      </c>
      <c r="K2922" t="s">
        <v>2257</v>
      </c>
      <c r="L2922" t="s">
        <v>2563</v>
      </c>
      <c r="N2922">
        <v>0</v>
      </c>
      <c r="O2922">
        <v>2</v>
      </c>
      <c r="P2922">
        <v>2</v>
      </c>
      <c r="Q2922">
        <v>2</v>
      </c>
      <c r="R2922">
        <v>0</v>
      </c>
      <c r="S2922">
        <v>0</v>
      </c>
      <c r="T2922">
        <v>0</v>
      </c>
      <c r="U2922" s="50">
        <v>46273.732048611113</v>
      </c>
      <c r="V2922" s="50">
        <v>46273.732048611113</v>
      </c>
      <c r="W2922" s="51">
        <v>46273</v>
      </c>
      <c r="X2922" t="s">
        <v>1747</v>
      </c>
      <c r="Y2922" t="s">
        <v>492</v>
      </c>
    </row>
    <row r="2923" spans="1:25" ht="15" customHeight="1" x14ac:dyDescent="0.35">
      <c r="A2923">
        <v>7</v>
      </c>
      <c r="B2923" s="50">
        <v>46273.739583333343</v>
      </c>
      <c r="C2923">
        <v>11710360</v>
      </c>
      <c r="D2923">
        <v>100006742052</v>
      </c>
      <c r="E2923" t="s">
        <v>1726</v>
      </c>
      <c r="F2923">
        <v>100</v>
      </c>
      <c r="G2923" t="s">
        <v>1745</v>
      </c>
      <c r="H2923" t="s">
        <v>1760</v>
      </c>
      <c r="I2923">
        <v>6060801</v>
      </c>
      <c r="J2923">
        <v>3</v>
      </c>
      <c r="K2923" t="s">
        <v>1915</v>
      </c>
      <c r="L2923" t="s">
        <v>1916</v>
      </c>
      <c r="N2923">
        <v>0</v>
      </c>
      <c r="O2923">
        <v>1</v>
      </c>
      <c r="P2923">
        <v>1</v>
      </c>
      <c r="Q2923">
        <v>1</v>
      </c>
      <c r="R2923">
        <v>0</v>
      </c>
      <c r="S2923">
        <v>0</v>
      </c>
      <c r="T2923">
        <v>0</v>
      </c>
      <c r="U2923" s="50">
        <v>46273.73269675926</v>
      </c>
      <c r="V2923" s="50">
        <v>46273.73269675926</v>
      </c>
      <c r="W2923" s="51">
        <v>46273</v>
      </c>
      <c r="X2923" t="s">
        <v>1747</v>
      </c>
      <c r="Y2923" t="s">
        <v>492</v>
      </c>
    </row>
    <row r="2924" spans="1:25" ht="15" customHeight="1" x14ac:dyDescent="0.35">
      <c r="A2924">
        <v>7</v>
      </c>
      <c r="B2924" s="50">
        <v>46273.739583333343</v>
      </c>
      <c r="C2924">
        <v>11710361</v>
      </c>
      <c r="D2924">
        <v>100006742052</v>
      </c>
      <c r="E2924" t="s">
        <v>1726</v>
      </c>
      <c r="F2924">
        <v>100</v>
      </c>
      <c r="G2924" t="s">
        <v>1745</v>
      </c>
      <c r="H2924" t="s">
        <v>1760</v>
      </c>
      <c r="I2924">
        <v>6060801</v>
      </c>
      <c r="J2924">
        <v>3</v>
      </c>
      <c r="K2924" t="s">
        <v>2564</v>
      </c>
      <c r="L2924" t="s">
        <v>2565</v>
      </c>
      <c r="N2924">
        <v>0</v>
      </c>
      <c r="O2924">
        <v>1</v>
      </c>
      <c r="P2924">
        <v>1</v>
      </c>
      <c r="Q2924">
        <v>1</v>
      </c>
      <c r="R2924">
        <v>0</v>
      </c>
      <c r="S2924">
        <v>0</v>
      </c>
      <c r="T2924">
        <v>0</v>
      </c>
      <c r="U2924" s="50">
        <v>46273.73269675926</v>
      </c>
      <c r="V2924" s="50">
        <v>46273.73269675926</v>
      </c>
      <c r="W2924" s="51">
        <v>46273</v>
      </c>
      <c r="X2924" t="s">
        <v>1747</v>
      </c>
      <c r="Y2924" t="s">
        <v>492</v>
      </c>
    </row>
    <row r="2925" spans="1:25" ht="15" customHeight="1" x14ac:dyDescent="0.35">
      <c r="A2925">
        <v>7</v>
      </c>
      <c r="B2925" s="50">
        <v>46273.739583333343</v>
      </c>
      <c r="C2925">
        <v>11710362</v>
      </c>
      <c r="D2925">
        <v>100006742052</v>
      </c>
      <c r="E2925" t="s">
        <v>1726</v>
      </c>
      <c r="F2925">
        <v>100</v>
      </c>
      <c r="G2925" t="s">
        <v>1745</v>
      </c>
      <c r="H2925" t="s">
        <v>1760</v>
      </c>
      <c r="I2925">
        <v>6060801</v>
      </c>
      <c r="J2925">
        <v>3</v>
      </c>
      <c r="K2925" t="s">
        <v>2566</v>
      </c>
      <c r="L2925" t="s">
        <v>2567</v>
      </c>
      <c r="N2925">
        <v>0</v>
      </c>
      <c r="O2925">
        <v>1</v>
      </c>
      <c r="P2925">
        <v>1</v>
      </c>
      <c r="Q2925">
        <v>1</v>
      </c>
      <c r="R2925">
        <v>0</v>
      </c>
      <c r="S2925">
        <v>0</v>
      </c>
      <c r="T2925">
        <v>0</v>
      </c>
      <c r="U2925" s="50">
        <v>46273.73269675926</v>
      </c>
      <c r="V2925" s="50">
        <v>46273.73269675926</v>
      </c>
      <c r="W2925" s="51">
        <v>46273</v>
      </c>
      <c r="X2925" t="s">
        <v>1747</v>
      </c>
      <c r="Y2925" t="s">
        <v>492</v>
      </c>
    </row>
    <row r="2926" spans="1:25" ht="15" customHeight="1" x14ac:dyDescent="0.35">
      <c r="A2926">
        <v>7</v>
      </c>
      <c r="B2926" s="50">
        <v>46273.739583333343</v>
      </c>
      <c r="C2926">
        <v>11710363</v>
      </c>
      <c r="D2926">
        <v>100006742053</v>
      </c>
      <c r="E2926" t="s">
        <v>1726</v>
      </c>
      <c r="F2926">
        <v>100</v>
      </c>
      <c r="G2926" t="s">
        <v>1745</v>
      </c>
      <c r="H2926" t="s">
        <v>1760</v>
      </c>
      <c r="I2926">
        <v>6068501</v>
      </c>
      <c r="J2926">
        <v>2</v>
      </c>
      <c r="K2926" t="s">
        <v>2568</v>
      </c>
      <c r="L2926" t="s">
        <v>2569</v>
      </c>
      <c r="N2926">
        <v>0</v>
      </c>
      <c r="O2926">
        <v>1</v>
      </c>
      <c r="P2926">
        <v>1</v>
      </c>
      <c r="Q2926">
        <v>1</v>
      </c>
      <c r="R2926">
        <v>0</v>
      </c>
      <c r="S2926">
        <v>0</v>
      </c>
      <c r="T2926">
        <v>0</v>
      </c>
      <c r="U2926" s="50">
        <v>46273.732708333337</v>
      </c>
      <c r="V2926" s="50">
        <v>46273.732708333337</v>
      </c>
      <c r="W2926" s="51">
        <v>46273</v>
      </c>
      <c r="X2926" t="s">
        <v>1747</v>
      </c>
      <c r="Y2926" t="s">
        <v>492</v>
      </c>
    </row>
    <row r="2927" spans="1:25" ht="15" customHeight="1" x14ac:dyDescent="0.35">
      <c r="A2927">
        <v>7</v>
      </c>
      <c r="B2927" s="50">
        <v>46273.739583333343</v>
      </c>
      <c r="C2927">
        <v>11710367</v>
      </c>
      <c r="D2927">
        <v>100006742054</v>
      </c>
      <c r="E2927" t="s">
        <v>1726</v>
      </c>
      <c r="F2927">
        <v>100</v>
      </c>
      <c r="G2927" t="s">
        <v>1745</v>
      </c>
      <c r="H2927" t="s">
        <v>1760</v>
      </c>
      <c r="I2927">
        <v>6068502</v>
      </c>
      <c r="J2927">
        <v>1</v>
      </c>
      <c r="K2927" t="s">
        <v>1971</v>
      </c>
      <c r="L2927" t="s">
        <v>1972</v>
      </c>
      <c r="M2927" t="s">
        <v>418</v>
      </c>
      <c r="N2927">
        <v>2</v>
      </c>
      <c r="O2927">
        <v>1</v>
      </c>
      <c r="P2927">
        <v>1</v>
      </c>
      <c r="Q2927">
        <v>1</v>
      </c>
      <c r="R2927">
        <v>0</v>
      </c>
      <c r="S2927">
        <v>0</v>
      </c>
      <c r="T2927">
        <v>0</v>
      </c>
      <c r="U2927" s="50">
        <v>46273.732708333337</v>
      </c>
      <c r="V2927" s="50">
        <v>46273.738564814812</v>
      </c>
      <c r="W2927" s="51">
        <v>46273</v>
      </c>
      <c r="X2927" t="s">
        <v>1747</v>
      </c>
      <c r="Y2927" t="s">
        <v>492</v>
      </c>
    </row>
    <row r="2928" spans="1:25" ht="15" customHeight="1" x14ac:dyDescent="0.35">
      <c r="A2928">
        <v>7</v>
      </c>
      <c r="B2928" s="50">
        <v>46273.739583333343</v>
      </c>
      <c r="C2928">
        <v>11710368</v>
      </c>
      <c r="D2928">
        <v>100006742054</v>
      </c>
      <c r="E2928" t="s">
        <v>1726</v>
      </c>
      <c r="F2928">
        <v>100</v>
      </c>
      <c r="G2928" t="s">
        <v>1745</v>
      </c>
      <c r="H2928" t="s">
        <v>1760</v>
      </c>
      <c r="I2928">
        <v>6068502</v>
      </c>
      <c r="J2928">
        <v>1</v>
      </c>
      <c r="K2928" t="s">
        <v>2555</v>
      </c>
      <c r="L2928" t="s">
        <v>2556</v>
      </c>
      <c r="M2928" t="s">
        <v>415</v>
      </c>
      <c r="N2928">
        <v>2</v>
      </c>
      <c r="O2928">
        <v>1</v>
      </c>
      <c r="P2928">
        <v>1</v>
      </c>
      <c r="Q2928">
        <v>1</v>
      </c>
      <c r="R2928">
        <v>0</v>
      </c>
      <c r="S2928">
        <v>0</v>
      </c>
      <c r="T2928">
        <v>0</v>
      </c>
      <c r="U2928" s="50">
        <v>46273.732708333337</v>
      </c>
      <c r="V2928" s="50">
        <v>46273.738564814812</v>
      </c>
      <c r="W2928" s="51">
        <v>46273</v>
      </c>
      <c r="X2928" t="s">
        <v>1747</v>
      </c>
      <c r="Y2928" t="s">
        <v>492</v>
      </c>
    </row>
    <row r="2929" spans="1:25" ht="15" customHeight="1" x14ac:dyDescent="0.35">
      <c r="A2929">
        <v>7</v>
      </c>
      <c r="B2929" s="50">
        <v>46273.739583333343</v>
      </c>
      <c r="C2929">
        <v>11710369</v>
      </c>
      <c r="D2929">
        <v>100006742054</v>
      </c>
      <c r="E2929" t="s">
        <v>1726</v>
      </c>
      <c r="F2929">
        <v>100</v>
      </c>
      <c r="G2929" t="s">
        <v>1745</v>
      </c>
      <c r="H2929" t="s">
        <v>1760</v>
      </c>
      <c r="I2929">
        <v>6068502</v>
      </c>
      <c r="J2929">
        <v>1</v>
      </c>
      <c r="K2929" t="s">
        <v>2235</v>
      </c>
      <c r="L2929" t="s">
        <v>2236</v>
      </c>
      <c r="M2929" t="s">
        <v>415</v>
      </c>
      <c r="N2929">
        <v>2</v>
      </c>
      <c r="O2929">
        <v>1</v>
      </c>
      <c r="P2929">
        <v>1</v>
      </c>
      <c r="Q2929">
        <v>1</v>
      </c>
      <c r="R2929">
        <v>0</v>
      </c>
      <c r="S2929">
        <v>0</v>
      </c>
      <c r="T2929">
        <v>0</v>
      </c>
      <c r="U2929" s="50">
        <v>46273.732708333337</v>
      </c>
      <c r="V2929" s="50">
        <v>46273.738564814812</v>
      </c>
      <c r="W2929" s="51">
        <v>46273</v>
      </c>
      <c r="X2929" t="s">
        <v>1747</v>
      </c>
      <c r="Y2929" t="s">
        <v>492</v>
      </c>
    </row>
    <row r="2930" spans="1:25" ht="15" customHeight="1" x14ac:dyDescent="0.35">
      <c r="A2930">
        <v>7</v>
      </c>
      <c r="B2930" s="50">
        <v>46273.739583333343</v>
      </c>
      <c r="C2930">
        <v>11710375</v>
      </c>
      <c r="D2930">
        <v>100006742060</v>
      </c>
      <c r="E2930" t="s">
        <v>1726</v>
      </c>
      <c r="F2930">
        <v>100</v>
      </c>
      <c r="G2930" t="s">
        <v>1745</v>
      </c>
      <c r="H2930" t="s">
        <v>1760</v>
      </c>
      <c r="I2930">
        <v>70825816</v>
      </c>
      <c r="J2930">
        <v>6</v>
      </c>
      <c r="K2930" t="s">
        <v>2570</v>
      </c>
      <c r="L2930" t="s">
        <v>2571</v>
      </c>
      <c r="N2930">
        <v>0</v>
      </c>
      <c r="O2930">
        <v>48</v>
      </c>
      <c r="P2930">
        <v>48</v>
      </c>
      <c r="Q2930">
        <v>48</v>
      </c>
      <c r="R2930">
        <v>0</v>
      </c>
      <c r="S2930">
        <v>0</v>
      </c>
      <c r="T2930">
        <v>0</v>
      </c>
      <c r="U2930" s="50">
        <v>46273.7340625</v>
      </c>
      <c r="V2930" s="50">
        <v>46273.7340625</v>
      </c>
      <c r="W2930" s="51">
        <v>46273</v>
      </c>
      <c r="X2930" t="s">
        <v>1747</v>
      </c>
      <c r="Y2930" t="s">
        <v>492</v>
      </c>
    </row>
    <row r="2931" spans="1:25" ht="15" customHeight="1" x14ac:dyDescent="0.35">
      <c r="A2931">
        <v>7</v>
      </c>
      <c r="B2931" s="50">
        <v>46273.739583333343</v>
      </c>
      <c r="C2931">
        <v>11710382</v>
      </c>
      <c r="D2931">
        <v>100006742065</v>
      </c>
      <c r="E2931" t="s">
        <v>1726</v>
      </c>
      <c r="F2931">
        <v>100</v>
      </c>
      <c r="G2931" t="s">
        <v>1745</v>
      </c>
      <c r="H2931" t="s">
        <v>1760</v>
      </c>
      <c r="I2931">
        <v>70825819</v>
      </c>
      <c r="J2931">
        <v>6</v>
      </c>
      <c r="K2931" t="s">
        <v>2572</v>
      </c>
      <c r="L2931" t="s">
        <v>2573</v>
      </c>
      <c r="M2931" t="s">
        <v>343</v>
      </c>
      <c r="N2931">
        <v>2</v>
      </c>
      <c r="O2931">
        <v>1</v>
      </c>
      <c r="P2931">
        <v>1</v>
      </c>
      <c r="Q2931">
        <v>1</v>
      </c>
      <c r="R2931">
        <v>0</v>
      </c>
      <c r="S2931">
        <v>0</v>
      </c>
      <c r="T2931">
        <v>0</v>
      </c>
      <c r="U2931" s="50">
        <v>46273.734780092593</v>
      </c>
      <c r="V2931" s="50">
        <v>46273.739282407398</v>
      </c>
      <c r="W2931" s="51">
        <v>46273</v>
      </c>
      <c r="X2931" t="s">
        <v>1747</v>
      </c>
      <c r="Y2931" t="s">
        <v>492</v>
      </c>
    </row>
    <row r="2932" spans="1:25" ht="15" customHeight="1" x14ac:dyDescent="0.35">
      <c r="A2932">
        <v>7</v>
      </c>
      <c r="B2932" s="50">
        <v>46273.739583333343</v>
      </c>
      <c r="C2932">
        <v>11710383</v>
      </c>
      <c r="D2932">
        <v>100006742066</v>
      </c>
      <c r="E2932" t="s">
        <v>1726</v>
      </c>
      <c r="F2932">
        <v>100</v>
      </c>
      <c r="G2932" t="s">
        <v>1745</v>
      </c>
      <c r="H2932" t="s">
        <v>1760</v>
      </c>
      <c r="I2932">
        <v>6069402</v>
      </c>
      <c r="J2932">
        <v>1</v>
      </c>
      <c r="K2932" t="s">
        <v>2131</v>
      </c>
      <c r="L2932" t="s">
        <v>2132</v>
      </c>
      <c r="N2932">
        <v>0</v>
      </c>
      <c r="O2932">
        <v>20</v>
      </c>
      <c r="P2932">
        <v>20</v>
      </c>
      <c r="Q2932">
        <v>20</v>
      </c>
      <c r="R2932">
        <v>0</v>
      </c>
      <c r="S2932">
        <v>0</v>
      </c>
      <c r="T2932">
        <v>0</v>
      </c>
      <c r="U2932" s="50">
        <v>46273.734780092593</v>
      </c>
      <c r="V2932" s="50">
        <v>46273.734780092593</v>
      </c>
      <c r="W2932" s="51">
        <v>46273</v>
      </c>
      <c r="X2932" t="s">
        <v>1747</v>
      </c>
      <c r="Y2932" t="s">
        <v>492</v>
      </c>
    </row>
    <row r="2933" spans="1:25" ht="15" customHeight="1" x14ac:dyDescent="0.35">
      <c r="A2933">
        <v>7</v>
      </c>
      <c r="B2933" s="50">
        <v>46273.739583333343</v>
      </c>
      <c r="C2933">
        <v>11710398</v>
      </c>
      <c r="D2933">
        <v>100006742072</v>
      </c>
      <c r="E2933" t="s">
        <v>1726</v>
      </c>
      <c r="F2933">
        <v>100</v>
      </c>
      <c r="G2933" t="s">
        <v>1745</v>
      </c>
      <c r="H2933" t="s">
        <v>1760</v>
      </c>
      <c r="I2933">
        <v>6070202</v>
      </c>
      <c r="J2933">
        <v>1</v>
      </c>
      <c r="K2933" t="s">
        <v>2049</v>
      </c>
      <c r="L2933" t="s">
        <v>2050</v>
      </c>
      <c r="N2933">
        <v>0</v>
      </c>
      <c r="O2933">
        <v>1</v>
      </c>
      <c r="P2933">
        <v>1</v>
      </c>
      <c r="Q2933">
        <v>1</v>
      </c>
      <c r="R2933">
        <v>0</v>
      </c>
      <c r="S2933">
        <v>0</v>
      </c>
      <c r="T2933">
        <v>0</v>
      </c>
      <c r="U2933" s="50">
        <v>46273.734803240739</v>
      </c>
      <c r="V2933" s="50">
        <v>46273.734803240739</v>
      </c>
      <c r="W2933" s="51">
        <v>46273</v>
      </c>
      <c r="X2933" t="s">
        <v>1747</v>
      </c>
      <c r="Y2933" t="s">
        <v>492</v>
      </c>
    </row>
    <row r="2934" spans="1:25" ht="15" customHeight="1" x14ac:dyDescent="0.35">
      <c r="A2934">
        <v>7</v>
      </c>
      <c r="B2934" s="50">
        <v>46273.739583333343</v>
      </c>
      <c r="C2934">
        <v>11710399</v>
      </c>
      <c r="D2934">
        <v>100006742072</v>
      </c>
      <c r="E2934" t="s">
        <v>1726</v>
      </c>
      <c r="F2934">
        <v>100</v>
      </c>
      <c r="G2934" t="s">
        <v>1745</v>
      </c>
      <c r="H2934" t="s">
        <v>1760</v>
      </c>
      <c r="I2934">
        <v>6070202</v>
      </c>
      <c r="J2934">
        <v>1</v>
      </c>
      <c r="K2934" t="s">
        <v>2053</v>
      </c>
      <c r="L2934" t="s">
        <v>2054</v>
      </c>
      <c r="N2934">
        <v>0</v>
      </c>
      <c r="O2934">
        <v>1</v>
      </c>
      <c r="P2934">
        <v>1</v>
      </c>
      <c r="Q2934">
        <v>1</v>
      </c>
      <c r="R2934">
        <v>0</v>
      </c>
      <c r="S2934">
        <v>0</v>
      </c>
      <c r="T2934">
        <v>0</v>
      </c>
      <c r="U2934" s="50">
        <v>46273.734803240739</v>
      </c>
      <c r="V2934" s="50">
        <v>46273.734803240739</v>
      </c>
      <c r="W2934" s="51">
        <v>46273</v>
      </c>
      <c r="X2934" t="s">
        <v>1747</v>
      </c>
      <c r="Y2934" t="s">
        <v>492</v>
      </c>
    </row>
    <row r="2935" spans="1:25" ht="15" customHeight="1" x14ac:dyDescent="0.35">
      <c r="A2935">
        <v>7</v>
      </c>
      <c r="B2935" s="50">
        <v>46273.739583333343</v>
      </c>
      <c r="C2935">
        <v>11710400</v>
      </c>
      <c r="D2935">
        <v>100006742072</v>
      </c>
      <c r="E2935" t="s">
        <v>1726</v>
      </c>
      <c r="F2935">
        <v>100</v>
      </c>
      <c r="G2935" t="s">
        <v>1745</v>
      </c>
      <c r="H2935" t="s">
        <v>1760</v>
      </c>
      <c r="I2935">
        <v>6070202</v>
      </c>
      <c r="J2935">
        <v>1</v>
      </c>
      <c r="K2935" t="s">
        <v>1967</v>
      </c>
      <c r="L2935" t="s">
        <v>1968</v>
      </c>
      <c r="N2935">
        <v>0</v>
      </c>
      <c r="O2935">
        <v>1</v>
      </c>
      <c r="P2935">
        <v>1</v>
      </c>
      <c r="Q2935">
        <v>1</v>
      </c>
      <c r="R2935">
        <v>0</v>
      </c>
      <c r="S2935">
        <v>0</v>
      </c>
      <c r="T2935">
        <v>0</v>
      </c>
      <c r="U2935" s="50">
        <v>46273.734803240739</v>
      </c>
      <c r="V2935" s="50">
        <v>46273.734803240739</v>
      </c>
      <c r="W2935" s="51">
        <v>46273</v>
      </c>
      <c r="X2935" t="s">
        <v>1747</v>
      </c>
      <c r="Y2935" t="s">
        <v>492</v>
      </c>
    </row>
    <row r="2936" spans="1:25" ht="15" customHeight="1" x14ac:dyDescent="0.35">
      <c r="A2936">
        <v>7</v>
      </c>
      <c r="B2936" s="50">
        <v>46273.739583333343</v>
      </c>
      <c r="C2936">
        <v>11710401</v>
      </c>
      <c r="D2936">
        <v>100006742072</v>
      </c>
      <c r="E2936" t="s">
        <v>1726</v>
      </c>
      <c r="F2936">
        <v>100</v>
      </c>
      <c r="G2936" t="s">
        <v>1745</v>
      </c>
      <c r="H2936" t="s">
        <v>1760</v>
      </c>
      <c r="I2936">
        <v>6070202</v>
      </c>
      <c r="J2936">
        <v>1</v>
      </c>
      <c r="K2936" t="s">
        <v>2457</v>
      </c>
      <c r="L2936" t="s">
        <v>2458</v>
      </c>
      <c r="N2936">
        <v>0</v>
      </c>
      <c r="O2936">
        <v>2</v>
      </c>
      <c r="P2936">
        <v>2</v>
      </c>
      <c r="Q2936">
        <v>2</v>
      </c>
      <c r="R2936">
        <v>0</v>
      </c>
      <c r="S2936">
        <v>0</v>
      </c>
      <c r="T2936">
        <v>0</v>
      </c>
      <c r="U2936" s="50">
        <v>46273.734803240739</v>
      </c>
      <c r="V2936" s="50">
        <v>46273.734803240739</v>
      </c>
      <c r="W2936" s="51">
        <v>46273</v>
      </c>
      <c r="X2936" t="s">
        <v>1747</v>
      </c>
      <c r="Y2936" t="s">
        <v>492</v>
      </c>
    </row>
    <row r="2937" spans="1:25" ht="15" customHeight="1" x14ac:dyDescent="0.35">
      <c r="A2937">
        <v>7</v>
      </c>
      <c r="B2937" s="50">
        <v>46273.739583333343</v>
      </c>
      <c r="C2937">
        <v>11710402</v>
      </c>
      <c r="D2937">
        <v>100006742072</v>
      </c>
      <c r="E2937" t="s">
        <v>1726</v>
      </c>
      <c r="F2937">
        <v>100</v>
      </c>
      <c r="G2937" t="s">
        <v>1745</v>
      </c>
      <c r="H2937" t="s">
        <v>1760</v>
      </c>
      <c r="I2937">
        <v>6070202</v>
      </c>
      <c r="J2937">
        <v>1</v>
      </c>
      <c r="K2937" t="s">
        <v>2429</v>
      </c>
      <c r="L2937" t="s">
        <v>2430</v>
      </c>
      <c r="N2937">
        <v>0</v>
      </c>
      <c r="O2937">
        <v>1</v>
      </c>
      <c r="P2937">
        <v>1</v>
      </c>
      <c r="Q2937">
        <v>1</v>
      </c>
      <c r="R2937">
        <v>0</v>
      </c>
      <c r="S2937">
        <v>0</v>
      </c>
      <c r="T2937">
        <v>0</v>
      </c>
      <c r="U2937" s="50">
        <v>46273.734803240739</v>
      </c>
      <c r="V2937" s="50">
        <v>46273.734803240739</v>
      </c>
      <c r="W2937" s="51">
        <v>46273</v>
      </c>
      <c r="X2937" t="s">
        <v>1747</v>
      </c>
      <c r="Y2937" t="s">
        <v>492</v>
      </c>
    </row>
    <row r="2938" spans="1:25" ht="15" customHeight="1" x14ac:dyDescent="0.35">
      <c r="A2938">
        <v>7</v>
      </c>
      <c r="B2938" s="50">
        <v>46273.739583333343</v>
      </c>
      <c r="C2938">
        <v>11710409</v>
      </c>
      <c r="D2938">
        <v>100006742080</v>
      </c>
      <c r="E2938" t="s">
        <v>1726</v>
      </c>
      <c r="F2938">
        <v>100</v>
      </c>
      <c r="G2938" t="s">
        <v>1745</v>
      </c>
      <c r="H2938" t="s">
        <v>1760</v>
      </c>
      <c r="I2938">
        <v>6070401</v>
      </c>
      <c r="J2938">
        <v>4</v>
      </c>
      <c r="K2938" t="s">
        <v>2574</v>
      </c>
      <c r="L2938" t="s">
        <v>2575</v>
      </c>
      <c r="N2938">
        <v>0</v>
      </c>
      <c r="O2938">
        <v>2</v>
      </c>
      <c r="P2938">
        <v>2</v>
      </c>
      <c r="Q2938">
        <v>2</v>
      </c>
      <c r="R2938">
        <v>0</v>
      </c>
      <c r="S2938">
        <v>0</v>
      </c>
      <c r="T2938">
        <v>0</v>
      </c>
      <c r="U2938" s="50">
        <v>46273.734803240739</v>
      </c>
      <c r="V2938" s="50">
        <v>46273.734803240739</v>
      </c>
      <c r="W2938" s="51">
        <v>46273</v>
      </c>
      <c r="X2938" t="s">
        <v>1747</v>
      </c>
      <c r="Y2938" t="s">
        <v>492</v>
      </c>
    </row>
    <row r="2939" spans="1:25" ht="15" customHeight="1" x14ac:dyDescent="0.35">
      <c r="A2939">
        <v>7</v>
      </c>
      <c r="B2939" s="50">
        <v>46273.739583333343</v>
      </c>
      <c r="C2939">
        <v>11710410</v>
      </c>
      <c r="D2939">
        <v>100006742080</v>
      </c>
      <c r="E2939" t="s">
        <v>1726</v>
      </c>
      <c r="F2939">
        <v>100</v>
      </c>
      <c r="G2939" t="s">
        <v>1745</v>
      </c>
      <c r="H2939" t="s">
        <v>1760</v>
      </c>
      <c r="I2939">
        <v>6070401</v>
      </c>
      <c r="J2939">
        <v>4</v>
      </c>
      <c r="K2939" t="s">
        <v>2576</v>
      </c>
      <c r="L2939" t="s">
        <v>2577</v>
      </c>
      <c r="N2939">
        <v>0</v>
      </c>
      <c r="O2939">
        <v>3</v>
      </c>
      <c r="P2939">
        <v>3</v>
      </c>
      <c r="Q2939">
        <v>3</v>
      </c>
      <c r="R2939">
        <v>0</v>
      </c>
      <c r="S2939">
        <v>0</v>
      </c>
      <c r="T2939">
        <v>0</v>
      </c>
      <c r="U2939" s="50">
        <v>46273.734803240739</v>
      </c>
      <c r="V2939" s="50">
        <v>46273.734803240739</v>
      </c>
      <c r="W2939" s="51">
        <v>46273</v>
      </c>
      <c r="X2939" t="s">
        <v>1747</v>
      </c>
      <c r="Y2939" t="s">
        <v>492</v>
      </c>
    </row>
    <row r="2940" spans="1:25" ht="15" customHeight="1" x14ac:dyDescent="0.35">
      <c r="A2940">
        <v>7</v>
      </c>
      <c r="B2940" s="50">
        <v>46273.739583333343</v>
      </c>
      <c r="C2940">
        <v>11710411</v>
      </c>
      <c r="D2940">
        <v>100006742081</v>
      </c>
      <c r="E2940" t="s">
        <v>1726</v>
      </c>
      <c r="F2940">
        <v>100</v>
      </c>
      <c r="G2940" t="s">
        <v>1745</v>
      </c>
      <c r="H2940" t="s">
        <v>1760</v>
      </c>
      <c r="I2940">
        <v>70825821</v>
      </c>
      <c r="J2940">
        <v>6</v>
      </c>
      <c r="K2940" t="s">
        <v>2578</v>
      </c>
      <c r="L2940" t="s">
        <v>2579</v>
      </c>
      <c r="N2940">
        <v>0</v>
      </c>
      <c r="O2940">
        <v>1</v>
      </c>
      <c r="P2940">
        <v>1</v>
      </c>
      <c r="Q2940">
        <v>1</v>
      </c>
      <c r="R2940">
        <v>0</v>
      </c>
      <c r="S2940">
        <v>0</v>
      </c>
      <c r="T2940">
        <v>0</v>
      </c>
      <c r="U2940" s="50">
        <v>46273.734814814823</v>
      </c>
      <c r="V2940" s="50">
        <v>46273.734814814823</v>
      </c>
      <c r="W2940" s="51">
        <v>46273</v>
      </c>
      <c r="X2940" t="s">
        <v>1747</v>
      </c>
      <c r="Y2940" t="s">
        <v>492</v>
      </c>
    </row>
    <row r="2941" spans="1:25" ht="15" customHeight="1" x14ac:dyDescent="0.35">
      <c r="A2941">
        <v>7</v>
      </c>
      <c r="B2941" s="50">
        <v>46273.739583333343</v>
      </c>
      <c r="C2941">
        <v>11710412</v>
      </c>
      <c r="D2941">
        <v>100006742081</v>
      </c>
      <c r="E2941" t="s">
        <v>1726</v>
      </c>
      <c r="F2941">
        <v>100</v>
      </c>
      <c r="G2941" t="s">
        <v>1745</v>
      </c>
      <c r="H2941" t="s">
        <v>1760</v>
      </c>
      <c r="I2941">
        <v>70825821</v>
      </c>
      <c r="J2941">
        <v>6</v>
      </c>
      <c r="K2941" t="s">
        <v>2580</v>
      </c>
      <c r="L2941" t="s">
        <v>2581</v>
      </c>
      <c r="N2941">
        <v>0</v>
      </c>
      <c r="O2941">
        <v>1</v>
      </c>
      <c r="P2941">
        <v>1</v>
      </c>
      <c r="Q2941">
        <v>1</v>
      </c>
      <c r="R2941">
        <v>0</v>
      </c>
      <c r="S2941">
        <v>0</v>
      </c>
      <c r="T2941">
        <v>0</v>
      </c>
      <c r="U2941" s="50">
        <v>46273.734814814823</v>
      </c>
      <c r="V2941" s="50">
        <v>46273.734814814823</v>
      </c>
      <c r="W2941" s="51">
        <v>46273</v>
      </c>
      <c r="X2941" t="s">
        <v>1747</v>
      </c>
      <c r="Y2941" t="s">
        <v>492</v>
      </c>
    </row>
    <row r="2942" spans="1:25" ht="15" customHeight="1" x14ac:dyDescent="0.35">
      <c r="A2942">
        <v>7</v>
      </c>
      <c r="B2942" s="50">
        <v>46273.739583333343</v>
      </c>
      <c r="C2942">
        <v>11710413</v>
      </c>
      <c r="D2942">
        <v>100006742082</v>
      </c>
      <c r="E2942" t="s">
        <v>1726</v>
      </c>
      <c r="F2942">
        <v>100</v>
      </c>
      <c r="G2942" t="s">
        <v>1745</v>
      </c>
      <c r="H2942" t="s">
        <v>1760</v>
      </c>
      <c r="I2942">
        <v>70825822</v>
      </c>
      <c r="J2942">
        <v>6</v>
      </c>
      <c r="K2942" t="s">
        <v>2582</v>
      </c>
      <c r="L2942" t="s">
        <v>2583</v>
      </c>
      <c r="N2942">
        <v>0</v>
      </c>
      <c r="O2942">
        <v>4</v>
      </c>
      <c r="P2942">
        <v>4</v>
      </c>
      <c r="Q2942">
        <v>4</v>
      </c>
      <c r="R2942">
        <v>0</v>
      </c>
      <c r="S2942">
        <v>0</v>
      </c>
      <c r="T2942">
        <v>0</v>
      </c>
      <c r="U2942" s="50">
        <v>46273.735451388893</v>
      </c>
      <c r="V2942" s="50">
        <v>46273.735451388893</v>
      </c>
      <c r="W2942" s="51">
        <v>46273</v>
      </c>
      <c r="X2942" t="s">
        <v>1747</v>
      </c>
      <c r="Y2942" t="s">
        <v>492</v>
      </c>
    </row>
    <row r="2943" spans="1:25" ht="15" customHeight="1" x14ac:dyDescent="0.35">
      <c r="A2943">
        <v>7</v>
      </c>
      <c r="B2943" s="50">
        <v>46273.739583333343</v>
      </c>
      <c r="C2943">
        <v>11710414</v>
      </c>
      <c r="D2943">
        <v>100006742082</v>
      </c>
      <c r="E2943" t="s">
        <v>1726</v>
      </c>
      <c r="F2943">
        <v>100</v>
      </c>
      <c r="G2943" t="s">
        <v>1745</v>
      </c>
      <c r="H2943" t="s">
        <v>1760</v>
      </c>
      <c r="I2943">
        <v>70825822</v>
      </c>
      <c r="J2943">
        <v>6</v>
      </c>
      <c r="K2943" t="s">
        <v>2584</v>
      </c>
      <c r="L2943" t="s">
        <v>2585</v>
      </c>
      <c r="N2943">
        <v>0</v>
      </c>
      <c r="O2943">
        <v>1</v>
      </c>
      <c r="P2943">
        <v>1</v>
      </c>
      <c r="Q2943">
        <v>1</v>
      </c>
      <c r="R2943">
        <v>0</v>
      </c>
      <c r="S2943">
        <v>0</v>
      </c>
      <c r="T2943">
        <v>0</v>
      </c>
      <c r="U2943" s="50">
        <v>46273.735451388893</v>
      </c>
      <c r="V2943" s="50">
        <v>46273.735451388893</v>
      </c>
      <c r="W2943" s="51">
        <v>46273</v>
      </c>
      <c r="X2943" t="s">
        <v>1747</v>
      </c>
      <c r="Y2943" t="s">
        <v>492</v>
      </c>
    </row>
    <row r="2944" spans="1:25" ht="15" customHeight="1" x14ac:dyDescent="0.35">
      <c r="A2944">
        <v>7</v>
      </c>
      <c r="B2944" s="50">
        <v>46273.739583333343</v>
      </c>
      <c r="C2944">
        <v>11710415</v>
      </c>
      <c r="D2944">
        <v>100006742082</v>
      </c>
      <c r="E2944" t="s">
        <v>1726</v>
      </c>
      <c r="F2944">
        <v>100</v>
      </c>
      <c r="G2944" t="s">
        <v>1745</v>
      </c>
      <c r="H2944" t="s">
        <v>1760</v>
      </c>
      <c r="I2944">
        <v>70825822</v>
      </c>
      <c r="J2944">
        <v>6</v>
      </c>
      <c r="K2944" t="s">
        <v>2586</v>
      </c>
      <c r="L2944" t="s">
        <v>2587</v>
      </c>
      <c r="N2944">
        <v>0</v>
      </c>
      <c r="O2944">
        <v>2</v>
      </c>
      <c r="P2944">
        <v>2</v>
      </c>
      <c r="Q2944">
        <v>2</v>
      </c>
      <c r="R2944">
        <v>0</v>
      </c>
      <c r="S2944">
        <v>0</v>
      </c>
      <c r="T2944">
        <v>0</v>
      </c>
      <c r="U2944" s="50">
        <v>46273.735451388893</v>
      </c>
      <c r="V2944" s="50">
        <v>46273.735451388893</v>
      </c>
      <c r="W2944" s="51">
        <v>46273</v>
      </c>
      <c r="X2944" t="s">
        <v>1747</v>
      </c>
      <c r="Y2944" t="s">
        <v>492</v>
      </c>
    </row>
    <row r="2945" spans="1:25" ht="15" customHeight="1" x14ac:dyDescent="0.35">
      <c r="A2945">
        <v>7</v>
      </c>
      <c r="B2945" s="50">
        <v>46273.739583333343</v>
      </c>
      <c r="C2945">
        <v>11710416</v>
      </c>
      <c r="D2945">
        <v>100006742083</v>
      </c>
      <c r="E2945" t="s">
        <v>1726</v>
      </c>
      <c r="F2945">
        <v>100</v>
      </c>
      <c r="G2945" t="s">
        <v>1745</v>
      </c>
      <c r="H2945" t="s">
        <v>1760</v>
      </c>
      <c r="I2945">
        <v>6070801</v>
      </c>
      <c r="J2945">
        <v>4</v>
      </c>
      <c r="K2945" t="s">
        <v>2221</v>
      </c>
      <c r="L2945" t="s">
        <v>2222</v>
      </c>
      <c r="N2945">
        <v>0</v>
      </c>
      <c r="O2945">
        <v>1</v>
      </c>
      <c r="P2945">
        <v>1</v>
      </c>
      <c r="Q2945">
        <v>1</v>
      </c>
      <c r="R2945">
        <v>0</v>
      </c>
      <c r="S2945">
        <v>0</v>
      </c>
      <c r="T2945">
        <v>0</v>
      </c>
      <c r="U2945" s="50">
        <v>46273.736157407409</v>
      </c>
      <c r="V2945" s="50">
        <v>46273.736157407409</v>
      </c>
      <c r="W2945" s="51">
        <v>46273</v>
      </c>
      <c r="X2945" t="s">
        <v>1747</v>
      </c>
      <c r="Y2945" t="s">
        <v>492</v>
      </c>
    </row>
    <row r="2946" spans="1:25" ht="15" customHeight="1" x14ac:dyDescent="0.35">
      <c r="A2946">
        <v>7</v>
      </c>
      <c r="B2946" s="50">
        <v>46273.739583333343</v>
      </c>
      <c r="C2946">
        <v>11710417</v>
      </c>
      <c r="D2946">
        <v>100006742083</v>
      </c>
      <c r="E2946" t="s">
        <v>1726</v>
      </c>
      <c r="F2946">
        <v>100</v>
      </c>
      <c r="G2946" t="s">
        <v>1745</v>
      </c>
      <c r="H2946" t="s">
        <v>1760</v>
      </c>
      <c r="I2946">
        <v>6070801</v>
      </c>
      <c r="J2946">
        <v>4</v>
      </c>
      <c r="K2946" t="s">
        <v>2588</v>
      </c>
      <c r="L2946" t="s">
        <v>2589</v>
      </c>
      <c r="N2946">
        <v>0</v>
      </c>
      <c r="O2946">
        <v>1</v>
      </c>
      <c r="P2946">
        <v>1</v>
      </c>
      <c r="Q2946">
        <v>1</v>
      </c>
      <c r="R2946">
        <v>0</v>
      </c>
      <c r="S2946">
        <v>0</v>
      </c>
      <c r="T2946">
        <v>0</v>
      </c>
      <c r="U2946" s="50">
        <v>46273.736157407409</v>
      </c>
      <c r="V2946" s="50">
        <v>46273.736157407409</v>
      </c>
      <c r="W2946" s="51">
        <v>46273</v>
      </c>
      <c r="X2946" t="s">
        <v>1747</v>
      </c>
      <c r="Y2946" t="s">
        <v>492</v>
      </c>
    </row>
    <row r="2947" spans="1:25" ht="15" customHeight="1" x14ac:dyDescent="0.35">
      <c r="A2947">
        <v>7</v>
      </c>
      <c r="B2947" s="50">
        <v>46273.739583333343</v>
      </c>
      <c r="C2947">
        <v>11710418</v>
      </c>
      <c r="D2947">
        <v>100006742083</v>
      </c>
      <c r="E2947" t="s">
        <v>1726</v>
      </c>
      <c r="F2947">
        <v>100</v>
      </c>
      <c r="G2947" t="s">
        <v>1745</v>
      </c>
      <c r="H2947" t="s">
        <v>1760</v>
      </c>
      <c r="I2947">
        <v>6070801</v>
      </c>
      <c r="J2947">
        <v>4</v>
      </c>
      <c r="K2947" t="s">
        <v>1819</v>
      </c>
      <c r="L2947" t="s">
        <v>1820</v>
      </c>
      <c r="N2947">
        <v>0</v>
      </c>
      <c r="O2947">
        <v>1</v>
      </c>
      <c r="P2947">
        <v>1</v>
      </c>
      <c r="Q2947">
        <v>1</v>
      </c>
      <c r="R2947">
        <v>0</v>
      </c>
      <c r="S2947">
        <v>0</v>
      </c>
      <c r="T2947">
        <v>0</v>
      </c>
      <c r="U2947" s="50">
        <v>46273.736157407409</v>
      </c>
      <c r="V2947" s="50">
        <v>46273.736157407409</v>
      </c>
      <c r="W2947" s="51">
        <v>46273</v>
      </c>
      <c r="X2947" t="s">
        <v>1747</v>
      </c>
      <c r="Y2947" t="s">
        <v>492</v>
      </c>
    </row>
    <row r="2948" spans="1:25" ht="15" customHeight="1" x14ac:dyDescent="0.35">
      <c r="A2948">
        <v>7</v>
      </c>
      <c r="B2948" s="50">
        <v>46273.739583333343</v>
      </c>
      <c r="C2948">
        <v>11710437</v>
      </c>
      <c r="D2948">
        <v>100006742087</v>
      </c>
      <c r="E2948" t="s">
        <v>1726</v>
      </c>
      <c r="F2948">
        <v>100</v>
      </c>
      <c r="G2948" t="s">
        <v>1745</v>
      </c>
      <c r="H2948" t="s">
        <v>1760</v>
      </c>
      <c r="I2948">
        <v>6070802</v>
      </c>
      <c r="J2948">
        <v>2</v>
      </c>
      <c r="K2948" t="s">
        <v>2590</v>
      </c>
      <c r="L2948" t="s">
        <v>2591</v>
      </c>
      <c r="N2948">
        <v>0</v>
      </c>
      <c r="O2948">
        <v>1</v>
      </c>
      <c r="P2948">
        <v>1</v>
      </c>
      <c r="Q2948">
        <v>1</v>
      </c>
      <c r="R2948">
        <v>0</v>
      </c>
      <c r="S2948">
        <v>0</v>
      </c>
      <c r="T2948">
        <v>0</v>
      </c>
      <c r="U2948" s="50">
        <v>46273.736168981479</v>
      </c>
      <c r="V2948" s="50">
        <v>46273.736168981479</v>
      </c>
      <c r="W2948" s="51">
        <v>46273</v>
      </c>
      <c r="X2948" t="s">
        <v>1747</v>
      </c>
      <c r="Y2948" t="s">
        <v>492</v>
      </c>
    </row>
    <row r="2949" spans="1:25" ht="15" customHeight="1" x14ac:dyDescent="0.35">
      <c r="A2949">
        <v>7</v>
      </c>
      <c r="B2949" s="50">
        <v>46273.739583333343</v>
      </c>
      <c r="C2949">
        <v>11710438</v>
      </c>
      <c r="D2949">
        <v>100006742087</v>
      </c>
      <c r="E2949" t="s">
        <v>1726</v>
      </c>
      <c r="F2949">
        <v>100</v>
      </c>
      <c r="G2949" t="s">
        <v>1745</v>
      </c>
      <c r="H2949" t="s">
        <v>1760</v>
      </c>
      <c r="I2949">
        <v>6070802</v>
      </c>
      <c r="J2949">
        <v>2</v>
      </c>
      <c r="K2949" t="s">
        <v>2592</v>
      </c>
      <c r="L2949" t="s">
        <v>2593</v>
      </c>
      <c r="N2949">
        <v>0</v>
      </c>
      <c r="O2949">
        <v>1</v>
      </c>
      <c r="P2949">
        <v>1</v>
      </c>
      <c r="Q2949">
        <v>1</v>
      </c>
      <c r="R2949">
        <v>0</v>
      </c>
      <c r="S2949">
        <v>0</v>
      </c>
      <c r="T2949">
        <v>0</v>
      </c>
      <c r="U2949" s="50">
        <v>46273.736168981479</v>
      </c>
      <c r="V2949" s="50">
        <v>46273.736168981479</v>
      </c>
      <c r="W2949" s="51">
        <v>46273</v>
      </c>
      <c r="X2949" t="s">
        <v>1747</v>
      </c>
      <c r="Y2949" t="s">
        <v>492</v>
      </c>
    </row>
    <row r="2950" spans="1:25" ht="15" customHeight="1" x14ac:dyDescent="0.35">
      <c r="A2950">
        <v>7</v>
      </c>
      <c r="B2950" s="50">
        <v>46273.739583333343</v>
      </c>
      <c r="C2950">
        <v>11710439</v>
      </c>
      <c r="D2950">
        <v>100006742087</v>
      </c>
      <c r="E2950" t="s">
        <v>1726</v>
      </c>
      <c r="F2950">
        <v>100</v>
      </c>
      <c r="G2950" t="s">
        <v>1745</v>
      </c>
      <c r="H2950" t="s">
        <v>1760</v>
      </c>
      <c r="I2950">
        <v>6070802</v>
      </c>
      <c r="J2950">
        <v>2</v>
      </c>
      <c r="K2950" t="s">
        <v>2594</v>
      </c>
      <c r="L2950" t="s">
        <v>2595</v>
      </c>
      <c r="N2950">
        <v>0</v>
      </c>
      <c r="O2950">
        <v>1</v>
      </c>
      <c r="P2950">
        <v>1</v>
      </c>
      <c r="Q2950">
        <v>1</v>
      </c>
      <c r="R2950">
        <v>0</v>
      </c>
      <c r="S2950">
        <v>0</v>
      </c>
      <c r="T2950">
        <v>0</v>
      </c>
      <c r="U2950" s="50">
        <v>46273.736168981479</v>
      </c>
      <c r="V2950" s="50">
        <v>46273.736168981479</v>
      </c>
      <c r="W2950" s="51">
        <v>46273</v>
      </c>
      <c r="X2950" t="s">
        <v>1747</v>
      </c>
      <c r="Y2950" t="s">
        <v>492</v>
      </c>
    </row>
    <row r="2951" spans="1:25" ht="15" customHeight="1" x14ac:dyDescent="0.35">
      <c r="A2951">
        <v>7</v>
      </c>
      <c r="B2951" s="50">
        <v>46273.739583333343</v>
      </c>
      <c r="C2951">
        <v>11710440</v>
      </c>
      <c r="D2951">
        <v>100006742088</v>
      </c>
      <c r="E2951" t="s">
        <v>1726</v>
      </c>
      <c r="F2951">
        <v>100</v>
      </c>
      <c r="G2951" t="s">
        <v>1745</v>
      </c>
      <c r="H2951" t="s">
        <v>1760</v>
      </c>
      <c r="I2951">
        <v>6070803</v>
      </c>
      <c r="J2951">
        <v>1</v>
      </c>
      <c r="K2951" t="s">
        <v>2596</v>
      </c>
      <c r="L2951" t="s">
        <v>2597</v>
      </c>
      <c r="N2951">
        <v>0</v>
      </c>
      <c r="O2951">
        <v>1</v>
      </c>
      <c r="P2951">
        <v>1</v>
      </c>
      <c r="Q2951">
        <v>1</v>
      </c>
      <c r="R2951">
        <v>0</v>
      </c>
      <c r="S2951">
        <v>0</v>
      </c>
      <c r="T2951">
        <v>0</v>
      </c>
      <c r="U2951" s="50">
        <v>46273.736168981479</v>
      </c>
      <c r="V2951" s="50">
        <v>46273.736168981479</v>
      </c>
      <c r="W2951" s="51">
        <v>46273</v>
      </c>
      <c r="X2951" t="s">
        <v>1747</v>
      </c>
      <c r="Y2951" t="s">
        <v>492</v>
      </c>
    </row>
    <row r="2952" spans="1:25" ht="15" customHeight="1" x14ac:dyDescent="0.35">
      <c r="A2952">
        <v>7</v>
      </c>
      <c r="B2952" s="50">
        <v>46273.739583333343</v>
      </c>
      <c r="C2952">
        <v>11710441</v>
      </c>
      <c r="D2952">
        <v>100006742088</v>
      </c>
      <c r="E2952" t="s">
        <v>1726</v>
      </c>
      <c r="F2952">
        <v>100</v>
      </c>
      <c r="G2952" t="s">
        <v>1745</v>
      </c>
      <c r="H2952" t="s">
        <v>1760</v>
      </c>
      <c r="I2952">
        <v>6070803</v>
      </c>
      <c r="J2952">
        <v>1</v>
      </c>
      <c r="K2952" t="s">
        <v>2598</v>
      </c>
      <c r="L2952" t="s">
        <v>2599</v>
      </c>
      <c r="N2952">
        <v>0</v>
      </c>
      <c r="O2952">
        <v>1</v>
      </c>
      <c r="P2952">
        <v>1</v>
      </c>
      <c r="Q2952">
        <v>1</v>
      </c>
      <c r="R2952">
        <v>0</v>
      </c>
      <c r="S2952">
        <v>0</v>
      </c>
      <c r="T2952">
        <v>0</v>
      </c>
      <c r="U2952" s="50">
        <v>46273.736168981479</v>
      </c>
      <c r="V2952" s="50">
        <v>46273.736168981479</v>
      </c>
      <c r="W2952" s="51">
        <v>46273</v>
      </c>
      <c r="X2952" t="s">
        <v>1747</v>
      </c>
      <c r="Y2952" t="s">
        <v>492</v>
      </c>
    </row>
    <row r="2953" spans="1:25" ht="15" customHeight="1" x14ac:dyDescent="0.35">
      <c r="A2953">
        <v>7</v>
      </c>
      <c r="B2953" s="50">
        <v>46273.739583333343</v>
      </c>
      <c r="C2953">
        <v>11710442</v>
      </c>
      <c r="D2953">
        <v>100006742088</v>
      </c>
      <c r="E2953" t="s">
        <v>1726</v>
      </c>
      <c r="F2953">
        <v>100</v>
      </c>
      <c r="G2953" t="s">
        <v>1745</v>
      </c>
      <c r="H2953" t="s">
        <v>1760</v>
      </c>
      <c r="I2953">
        <v>6070803</v>
      </c>
      <c r="J2953">
        <v>1</v>
      </c>
      <c r="K2953" t="s">
        <v>2600</v>
      </c>
      <c r="L2953" t="s">
        <v>2601</v>
      </c>
      <c r="N2953">
        <v>0</v>
      </c>
      <c r="O2953">
        <v>1</v>
      </c>
      <c r="P2953">
        <v>1</v>
      </c>
      <c r="Q2953">
        <v>1</v>
      </c>
      <c r="R2953">
        <v>0</v>
      </c>
      <c r="S2953">
        <v>0</v>
      </c>
      <c r="T2953">
        <v>0</v>
      </c>
      <c r="U2953" s="50">
        <v>46273.736168981479</v>
      </c>
      <c r="V2953" s="50">
        <v>46273.736168981479</v>
      </c>
      <c r="W2953" s="51">
        <v>46273</v>
      </c>
      <c r="X2953" t="s">
        <v>1747</v>
      </c>
      <c r="Y2953" t="s">
        <v>492</v>
      </c>
    </row>
    <row r="2954" spans="1:25" ht="15" customHeight="1" x14ac:dyDescent="0.35">
      <c r="A2954">
        <v>7</v>
      </c>
      <c r="B2954" s="50">
        <v>46273.739583333343</v>
      </c>
      <c r="C2954">
        <v>11710443</v>
      </c>
      <c r="D2954">
        <v>100006742088</v>
      </c>
      <c r="E2954" t="s">
        <v>1726</v>
      </c>
      <c r="F2954">
        <v>100</v>
      </c>
      <c r="G2954" t="s">
        <v>1745</v>
      </c>
      <c r="H2954" t="s">
        <v>1760</v>
      </c>
      <c r="I2954">
        <v>6070803</v>
      </c>
      <c r="J2954">
        <v>1</v>
      </c>
      <c r="K2954" t="s">
        <v>2095</v>
      </c>
      <c r="L2954" t="s">
        <v>2096</v>
      </c>
      <c r="N2954">
        <v>0</v>
      </c>
      <c r="O2954">
        <v>2</v>
      </c>
      <c r="P2954">
        <v>2</v>
      </c>
      <c r="Q2954">
        <v>2</v>
      </c>
      <c r="R2954">
        <v>0</v>
      </c>
      <c r="S2954">
        <v>0</v>
      </c>
      <c r="T2954">
        <v>0</v>
      </c>
      <c r="U2954" s="50">
        <v>46273.736168981479</v>
      </c>
      <c r="V2954" s="50">
        <v>46273.736168981479</v>
      </c>
      <c r="W2954" s="51">
        <v>46273</v>
      </c>
      <c r="X2954" t="s">
        <v>1747</v>
      </c>
      <c r="Y2954" t="s">
        <v>492</v>
      </c>
    </row>
    <row r="2955" spans="1:25" ht="15" customHeight="1" x14ac:dyDescent="0.35">
      <c r="A2955">
        <v>7</v>
      </c>
      <c r="B2955" s="50">
        <v>46273.739583333343</v>
      </c>
      <c r="C2955">
        <v>11710444</v>
      </c>
      <c r="D2955">
        <v>100006742089</v>
      </c>
      <c r="E2955" t="s">
        <v>1726</v>
      </c>
      <c r="F2955">
        <v>100</v>
      </c>
      <c r="G2955" t="s">
        <v>1745</v>
      </c>
      <c r="H2955" t="s">
        <v>1760</v>
      </c>
      <c r="I2955">
        <v>6070804</v>
      </c>
      <c r="J2955">
        <v>2</v>
      </c>
      <c r="K2955" t="s">
        <v>2594</v>
      </c>
      <c r="L2955" t="s">
        <v>2595</v>
      </c>
      <c r="N2955">
        <v>0</v>
      </c>
      <c r="O2955">
        <v>2</v>
      </c>
      <c r="P2955">
        <v>2</v>
      </c>
      <c r="Q2955">
        <v>2</v>
      </c>
      <c r="R2955">
        <v>0</v>
      </c>
      <c r="S2955">
        <v>0</v>
      </c>
      <c r="T2955">
        <v>0</v>
      </c>
      <c r="U2955" s="50">
        <v>46273.736168981479</v>
      </c>
      <c r="V2955" s="50">
        <v>46273.736168981479</v>
      </c>
      <c r="W2955" s="51">
        <v>46273</v>
      </c>
      <c r="X2955" t="s">
        <v>1747</v>
      </c>
      <c r="Y2955" t="s">
        <v>492</v>
      </c>
    </row>
    <row r="2956" spans="1:25" ht="15" customHeight="1" x14ac:dyDescent="0.35">
      <c r="A2956">
        <v>7</v>
      </c>
      <c r="B2956" s="50">
        <v>46273.739583333343</v>
      </c>
      <c r="C2956">
        <v>11710456</v>
      </c>
      <c r="D2956">
        <v>100006742093</v>
      </c>
      <c r="E2956" t="s">
        <v>1726</v>
      </c>
      <c r="F2956">
        <v>100</v>
      </c>
      <c r="G2956" t="s">
        <v>1745</v>
      </c>
      <c r="H2956" t="s">
        <v>1760</v>
      </c>
      <c r="I2956">
        <v>6071601</v>
      </c>
      <c r="J2956">
        <v>5</v>
      </c>
      <c r="K2956" t="s">
        <v>2602</v>
      </c>
      <c r="L2956" t="s">
        <v>2603</v>
      </c>
      <c r="N2956">
        <v>0</v>
      </c>
      <c r="O2956">
        <v>1</v>
      </c>
      <c r="P2956">
        <v>1</v>
      </c>
      <c r="Q2956">
        <v>1</v>
      </c>
      <c r="R2956">
        <v>0</v>
      </c>
      <c r="S2956">
        <v>0</v>
      </c>
      <c r="T2956">
        <v>0</v>
      </c>
      <c r="U2956" s="50">
        <v>46273.736840277779</v>
      </c>
      <c r="V2956" s="50">
        <v>46273.736840277779</v>
      </c>
      <c r="W2956" s="51">
        <v>46273</v>
      </c>
      <c r="X2956" t="s">
        <v>1747</v>
      </c>
      <c r="Y2956" t="s">
        <v>492</v>
      </c>
    </row>
    <row r="2957" spans="1:25" ht="15" customHeight="1" x14ac:dyDescent="0.35">
      <c r="A2957">
        <v>7</v>
      </c>
      <c r="B2957" s="50">
        <v>46273.739583333343</v>
      </c>
      <c r="C2957">
        <v>11710462</v>
      </c>
      <c r="D2957">
        <v>100006742096</v>
      </c>
      <c r="E2957" t="s">
        <v>1726</v>
      </c>
      <c r="F2957">
        <v>100</v>
      </c>
      <c r="G2957" t="s">
        <v>1745</v>
      </c>
      <c r="H2957" t="s">
        <v>1760</v>
      </c>
      <c r="I2957">
        <v>6071901</v>
      </c>
      <c r="J2957">
        <v>2</v>
      </c>
      <c r="K2957" t="s">
        <v>2604</v>
      </c>
      <c r="L2957" t="s">
        <v>2605</v>
      </c>
      <c r="N2957">
        <v>0</v>
      </c>
      <c r="O2957">
        <v>5</v>
      </c>
      <c r="P2957">
        <v>5</v>
      </c>
      <c r="Q2957">
        <v>5</v>
      </c>
      <c r="R2957">
        <v>0</v>
      </c>
      <c r="S2957">
        <v>0</v>
      </c>
      <c r="T2957">
        <v>0</v>
      </c>
      <c r="U2957" s="50">
        <v>46273.736851851849</v>
      </c>
      <c r="V2957" s="50">
        <v>46273.736851851849</v>
      </c>
      <c r="W2957" s="51">
        <v>46273</v>
      </c>
      <c r="X2957" t="s">
        <v>1747</v>
      </c>
      <c r="Y2957" t="s">
        <v>492</v>
      </c>
    </row>
    <row r="2958" spans="1:25" ht="15" customHeight="1" x14ac:dyDescent="0.35">
      <c r="A2958">
        <v>7</v>
      </c>
      <c r="B2958" s="50">
        <v>46273.739583333343</v>
      </c>
      <c r="C2958">
        <v>11710463</v>
      </c>
      <c r="D2958">
        <v>100006742097</v>
      </c>
      <c r="E2958" t="s">
        <v>1726</v>
      </c>
      <c r="F2958">
        <v>100</v>
      </c>
      <c r="G2958" t="s">
        <v>1745</v>
      </c>
      <c r="H2958" t="s">
        <v>1760</v>
      </c>
      <c r="I2958">
        <v>6071801</v>
      </c>
      <c r="J2958">
        <v>1</v>
      </c>
      <c r="K2958" t="s">
        <v>2411</v>
      </c>
      <c r="L2958" t="s">
        <v>2412</v>
      </c>
      <c r="N2958">
        <v>0</v>
      </c>
      <c r="O2958">
        <v>4</v>
      </c>
      <c r="P2958">
        <v>4</v>
      </c>
      <c r="Q2958">
        <v>4</v>
      </c>
      <c r="R2958">
        <v>0</v>
      </c>
      <c r="S2958">
        <v>0</v>
      </c>
      <c r="T2958">
        <v>0</v>
      </c>
      <c r="U2958" s="50">
        <v>46273.736863425933</v>
      </c>
      <c r="V2958" s="50">
        <v>46273.736863425933</v>
      </c>
      <c r="W2958" s="51">
        <v>46273</v>
      </c>
      <c r="X2958" t="s">
        <v>1747</v>
      </c>
      <c r="Y2958" t="s">
        <v>492</v>
      </c>
    </row>
    <row r="2959" spans="1:25" ht="15" customHeight="1" x14ac:dyDescent="0.35">
      <c r="A2959">
        <v>7</v>
      </c>
      <c r="B2959" s="50">
        <v>46273.739583333343</v>
      </c>
      <c r="C2959">
        <v>11710464</v>
      </c>
      <c r="D2959">
        <v>100006742097</v>
      </c>
      <c r="E2959" t="s">
        <v>1726</v>
      </c>
      <c r="F2959">
        <v>100</v>
      </c>
      <c r="G2959" t="s">
        <v>1745</v>
      </c>
      <c r="H2959" t="s">
        <v>1760</v>
      </c>
      <c r="I2959">
        <v>6071801</v>
      </c>
      <c r="J2959">
        <v>1</v>
      </c>
      <c r="K2959" t="s">
        <v>2103</v>
      </c>
      <c r="L2959" t="s">
        <v>2104</v>
      </c>
      <c r="N2959">
        <v>0</v>
      </c>
      <c r="O2959">
        <v>1</v>
      </c>
      <c r="P2959">
        <v>1</v>
      </c>
      <c r="Q2959">
        <v>1</v>
      </c>
      <c r="R2959">
        <v>0</v>
      </c>
      <c r="S2959">
        <v>0</v>
      </c>
      <c r="T2959">
        <v>0</v>
      </c>
      <c r="U2959" s="50">
        <v>46273.736863425933</v>
      </c>
      <c r="V2959" s="50">
        <v>46273.736863425933</v>
      </c>
      <c r="W2959" s="51">
        <v>46273</v>
      </c>
      <c r="X2959" t="s">
        <v>1747</v>
      </c>
      <c r="Y2959" t="s">
        <v>492</v>
      </c>
    </row>
    <row r="2960" spans="1:25" ht="15" customHeight="1" x14ac:dyDescent="0.35">
      <c r="A2960">
        <v>7</v>
      </c>
      <c r="B2960" s="50">
        <v>46273.739583333343</v>
      </c>
      <c r="C2960">
        <v>11710465</v>
      </c>
      <c r="D2960">
        <v>100006742097</v>
      </c>
      <c r="E2960" t="s">
        <v>1726</v>
      </c>
      <c r="F2960">
        <v>100</v>
      </c>
      <c r="G2960" t="s">
        <v>1745</v>
      </c>
      <c r="H2960" t="s">
        <v>1760</v>
      </c>
      <c r="I2960">
        <v>6071801</v>
      </c>
      <c r="J2960">
        <v>1</v>
      </c>
      <c r="K2960" t="s">
        <v>2043</v>
      </c>
      <c r="L2960" t="s">
        <v>2044</v>
      </c>
      <c r="N2960">
        <v>0</v>
      </c>
      <c r="O2960">
        <v>1</v>
      </c>
      <c r="P2960">
        <v>1</v>
      </c>
      <c r="Q2960">
        <v>1</v>
      </c>
      <c r="R2960">
        <v>0</v>
      </c>
      <c r="S2960">
        <v>0</v>
      </c>
      <c r="T2960">
        <v>0</v>
      </c>
      <c r="U2960" s="50">
        <v>46273.736863425933</v>
      </c>
      <c r="V2960" s="50">
        <v>46273.736863425933</v>
      </c>
      <c r="W2960" s="51">
        <v>46273</v>
      </c>
      <c r="X2960" t="s">
        <v>1747</v>
      </c>
      <c r="Y2960" t="s">
        <v>492</v>
      </c>
    </row>
    <row r="2961" spans="1:25" ht="15" customHeight="1" x14ac:dyDescent="0.35">
      <c r="A2961">
        <v>7</v>
      </c>
      <c r="B2961" s="50">
        <v>46273.739583333343</v>
      </c>
      <c r="C2961">
        <v>11710467</v>
      </c>
      <c r="D2961">
        <v>100006742099</v>
      </c>
      <c r="E2961" t="s">
        <v>1726</v>
      </c>
      <c r="F2961">
        <v>100</v>
      </c>
      <c r="G2961" t="s">
        <v>1745</v>
      </c>
      <c r="H2961" t="s">
        <v>1760</v>
      </c>
      <c r="I2961">
        <v>6073101</v>
      </c>
      <c r="J2961">
        <v>4</v>
      </c>
      <c r="K2961" t="s">
        <v>2191</v>
      </c>
      <c r="L2961" t="s">
        <v>2192</v>
      </c>
      <c r="N2961">
        <v>0</v>
      </c>
      <c r="O2961">
        <v>1</v>
      </c>
      <c r="P2961">
        <v>1</v>
      </c>
      <c r="Q2961">
        <v>1</v>
      </c>
      <c r="R2961">
        <v>0</v>
      </c>
      <c r="S2961">
        <v>0</v>
      </c>
      <c r="T2961">
        <v>0</v>
      </c>
      <c r="U2961" s="50">
        <v>46273.738229166673</v>
      </c>
      <c r="V2961" s="50">
        <v>46273.738229166673</v>
      </c>
      <c r="W2961" s="51">
        <v>46273</v>
      </c>
      <c r="X2961" t="s">
        <v>1747</v>
      </c>
      <c r="Y2961" t="s">
        <v>492</v>
      </c>
    </row>
    <row r="2962" spans="1:25" ht="15" customHeight="1" x14ac:dyDescent="0.35">
      <c r="A2962">
        <v>7</v>
      </c>
      <c r="B2962" s="50">
        <v>46273.739583333343</v>
      </c>
      <c r="C2962">
        <v>11710468</v>
      </c>
      <c r="D2962">
        <v>100006742099</v>
      </c>
      <c r="E2962" t="s">
        <v>1726</v>
      </c>
      <c r="F2962">
        <v>100</v>
      </c>
      <c r="G2962" t="s">
        <v>1745</v>
      </c>
      <c r="H2962" t="s">
        <v>1760</v>
      </c>
      <c r="I2962">
        <v>6073101</v>
      </c>
      <c r="J2962">
        <v>4</v>
      </c>
      <c r="K2962" t="s">
        <v>1929</v>
      </c>
      <c r="L2962" t="s">
        <v>1930</v>
      </c>
      <c r="N2962">
        <v>0</v>
      </c>
      <c r="O2962">
        <v>1</v>
      </c>
      <c r="P2962">
        <v>1</v>
      </c>
      <c r="Q2962">
        <v>1</v>
      </c>
      <c r="R2962">
        <v>0</v>
      </c>
      <c r="S2962">
        <v>0</v>
      </c>
      <c r="T2962">
        <v>0</v>
      </c>
      <c r="U2962" s="50">
        <v>46273.738229166673</v>
      </c>
      <c r="V2962" s="50">
        <v>46273.738229166673</v>
      </c>
      <c r="W2962" s="51">
        <v>46273</v>
      </c>
      <c r="X2962" t="s">
        <v>1747</v>
      </c>
      <c r="Y2962" t="s">
        <v>492</v>
      </c>
    </row>
    <row r="2963" spans="1:25" ht="15" customHeight="1" x14ac:dyDescent="0.35">
      <c r="A2963">
        <v>7</v>
      </c>
      <c r="B2963" s="50">
        <v>46273.739583333343</v>
      </c>
      <c r="C2963">
        <v>11710471</v>
      </c>
      <c r="D2963">
        <v>100006742102</v>
      </c>
      <c r="E2963" t="s">
        <v>1726</v>
      </c>
      <c r="F2963">
        <v>100</v>
      </c>
      <c r="G2963" t="s">
        <v>1745</v>
      </c>
      <c r="H2963" t="s">
        <v>1760</v>
      </c>
      <c r="I2963">
        <v>6072901</v>
      </c>
      <c r="J2963">
        <v>3</v>
      </c>
      <c r="K2963" t="s">
        <v>2606</v>
      </c>
      <c r="L2963" t="s">
        <v>2607</v>
      </c>
      <c r="N2963">
        <v>0</v>
      </c>
      <c r="O2963">
        <v>2</v>
      </c>
      <c r="P2963">
        <v>2</v>
      </c>
      <c r="Q2963">
        <v>2</v>
      </c>
      <c r="R2963">
        <v>0</v>
      </c>
      <c r="S2963">
        <v>0</v>
      </c>
      <c r="T2963">
        <v>0</v>
      </c>
      <c r="U2963" s="50">
        <v>46273.738923611112</v>
      </c>
      <c r="V2963" s="50">
        <v>46273.738923611112</v>
      </c>
      <c r="W2963" s="51">
        <v>46273</v>
      </c>
      <c r="X2963" t="s">
        <v>1747</v>
      </c>
      <c r="Y2963" t="s">
        <v>492</v>
      </c>
    </row>
    <row r="2964" spans="1:25" ht="15" customHeight="1" x14ac:dyDescent="0.35">
      <c r="A2964">
        <v>8</v>
      </c>
      <c r="B2964" s="50">
        <v>46273.75</v>
      </c>
      <c r="C2964">
        <v>11707015</v>
      </c>
      <c r="D2964">
        <v>100006740261</v>
      </c>
      <c r="E2964" t="s">
        <v>1726</v>
      </c>
      <c r="F2964">
        <v>100</v>
      </c>
      <c r="G2964" t="s">
        <v>1745</v>
      </c>
      <c r="H2964" t="s">
        <v>1760</v>
      </c>
      <c r="I2964">
        <v>5948601</v>
      </c>
      <c r="J2964">
        <v>2</v>
      </c>
      <c r="K2964" t="s">
        <v>1761</v>
      </c>
      <c r="L2964" t="s">
        <v>1762</v>
      </c>
      <c r="N2964">
        <v>0</v>
      </c>
      <c r="O2964">
        <v>5</v>
      </c>
      <c r="P2964">
        <v>5</v>
      </c>
      <c r="Q2964">
        <v>5</v>
      </c>
      <c r="R2964">
        <v>0</v>
      </c>
      <c r="S2964">
        <v>0</v>
      </c>
      <c r="T2964">
        <v>0</v>
      </c>
      <c r="U2964" s="50">
        <v>46273.654907407406</v>
      </c>
      <c r="V2964" s="50">
        <v>46273.654907407406</v>
      </c>
      <c r="W2964" s="51">
        <v>46273</v>
      </c>
      <c r="X2964" t="s">
        <v>1747</v>
      </c>
      <c r="Y2964" t="s">
        <v>492</v>
      </c>
    </row>
    <row r="2965" spans="1:25" ht="15" customHeight="1" x14ac:dyDescent="0.35">
      <c r="A2965">
        <v>8</v>
      </c>
      <c r="B2965" s="50">
        <v>46273.75</v>
      </c>
      <c r="C2965">
        <v>11707016</v>
      </c>
      <c r="D2965">
        <v>100006740261</v>
      </c>
      <c r="E2965" t="s">
        <v>1726</v>
      </c>
      <c r="F2965">
        <v>100</v>
      </c>
      <c r="G2965" t="s">
        <v>1745</v>
      </c>
      <c r="H2965" t="s">
        <v>1760</v>
      </c>
      <c r="I2965">
        <v>5948601</v>
      </c>
      <c r="J2965">
        <v>2</v>
      </c>
      <c r="K2965" t="s">
        <v>1763</v>
      </c>
      <c r="L2965" t="s">
        <v>1764</v>
      </c>
      <c r="N2965">
        <v>0</v>
      </c>
      <c r="O2965">
        <v>5</v>
      </c>
      <c r="P2965">
        <v>5</v>
      </c>
      <c r="Q2965">
        <v>5</v>
      </c>
      <c r="R2965">
        <v>0</v>
      </c>
      <c r="S2965">
        <v>0</v>
      </c>
      <c r="T2965">
        <v>0</v>
      </c>
      <c r="U2965" s="50">
        <v>46273.654907407406</v>
      </c>
      <c r="V2965" s="50">
        <v>46273.654907407406</v>
      </c>
      <c r="W2965" s="51">
        <v>46273</v>
      </c>
      <c r="X2965" t="s">
        <v>1747</v>
      </c>
      <c r="Y2965" t="s">
        <v>492</v>
      </c>
    </row>
    <row r="2966" spans="1:25" ht="15" customHeight="1" x14ac:dyDescent="0.35">
      <c r="A2966">
        <v>8</v>
      </c>
      <c r="B2966" s="50">
        <v>46273.75</v>
      </c>
      <c r="C2966">
        <v>11707017</v>
      </c>
      <c r="D2966">
        <v>100006740262</v>
      </c>
      <c r="E2966" t="s">
        <v>1726</v>
      </c>
      <c r="F2966">
        <v>100</v>
      </c>
      <c r="G2966" t="s">
        <v>1745</v>
      </c>
      <c r="H2966" t="s">
        <v>1760</v>
      </c>
      <c r="I2966">
        <v>5954701</v>
      </c>
      <c r="J2966">
        <v>2</v>
      </c>
      <c r="K2966" t="s">
        <v>1765</v>
      </c>
      <c r="L2966" t="s">
        <v>1766</v>
      </c>
      <c r="N2966">
        <v>0</v>
      </c>
      <c r="O2966">
        <v>11</v>
      </c>
      <c r="P2966">
        <v>11</v>
      </c>
      <c r="Q2966">
        <v>11</v>
      </c>
      <c r="R2966">
        <v>0</v>
      </c>
      <c r="S2966">
        <v>0</v>
      </c>
      <c r="T2966">
        <v>0</v>
      </c>
      <c r="U2966" s="50">
        <v>46273.654907407406</v>
      </c>
      <c r="V2966" s="50">
        <v>46273.654907407406</v>
      </c>
      <c r="W2966" s="51">
        <v>46273</v>
      </c>
      <c r="X2966" t="s">
        <v>1747</v>
      </c>
      <c r="Y2966" t="s">
        <v>492</v>
      </c>
    </row>
    <row r="2967" spans="1:25" ht="15" customHeight="1" x14ac:dyDescent="0.35">
      <c r="A2967">
        <v>8</v>
      </c>
      <c r="B2967" s="50">
        <v>46273.75</v>
      </c>
      <c r="C2967">
        <v>11707018</v>
      </c>
      <c r="D2967">
        <v>100006740263</v>
      </c>
      <c r="E2967" t="s">
        <v>1726</v>
      </c>
      <c r="F2967">
        <v>100</v>
      </c>
      <c r="G2967" t="s">
        <v>1745</v>
      </c>
      <c r="H2967" t="s">
        <v>1760</v>
      </c>
      <c r="I2967">
        <v>5954702</v>
      </c>
      <c r="J2967">
        <v>2</v>
      </c>
      <c r="K2967" t="s">
        <v>1767</v>
      </c>
      <c r="L2967" t="s">
        <v>1768</v>
      </c>
      <c r="N2967">
        <v>0</v>
      </c>
      <c r="O2967">
        <v>11</v>
      </c>
      <c r="P2967">
        <v>11</v>
      </c>
      <c r="Q2967">
        <v>11</v>
      </c>
      <c r="R2967">
        <v>0</v>
      </c>
      <c r="S2967">
        <v>0</v>
      </c>
      <c r="T2967">
        <v>0</v>
      </c>
      <c r="U2967" s="50">
        <v>46273.654907407406</v>
      </c>
      <c r="V2967" s="50">
        <v>46273.654907407406</v>
      </c>
      <c r="W2967" s="51">
        <v>46273</v>
      </c>
      <c r="X2967" t="s">
        <v>1747</v>
      </c>
      <c r="Y2967" t="s">
        <v>492</v>
      </c>
    </row>
    <row r="2968" spans="1:25" ht="15" customHeight="1" x14ac:dyDescent="0.35">
      <c r="A2968">
        <v>8</v>
      </c>
      <c r="B2968" s="50">
        <v>46273.75</v>
      </c>
      <c r="C2968">
        <v>11707019</v>
      </c>
      <c r="D2968">
        <v>100006740264</v>
      </c>
      <c r="E2968" t="s">
        <v>1726</v>
      </c>
      <c r="F2968">
        <v>100</v>
      </c>
      <c r="G2968" t="s">
        <v>1745</v>
      </c>
      <c r="H2968" t="s">
        <v>1760</v>
      </c>
      <c r="I2968">
        <v>5960401</v>
      </c>
      <c r="J2968">
        <v>2</v>
      </c>
      <c r="K2968" t="s">
        <v>1769</v>
      </c>
      <c r="L2968" t="s">
        <v>1770</v>
      </c>
      <c r="N2968">
        <v>0</v>
      </c>
      <c r="O2968">
        <v>2</v>
      </c>
      <c r="P2968">
        <v>2</v>
      </c>
      <c r="Q2968">
        <v>2</v>
      </c>
      <c r="R2968">
        <v>0</v>
      </c>
      <c r="S2968">
        <v>0</v>
      </c>
      <c r="T2968">
        <v>0</v>
      </c>
      <c r="U2968" s="50">
        <v>46273.654907407406</v>
      </c>
      <c r="V2968" s="50">
        <v>46273.654907407406</v>
      </c>
      <c r="W2968" s="51">
        <v>46273</v>
      </c>
      <c r="X2968" t="s">
        <v>1747</v>
      </c>
      <c r="Y2968" t="s">
        <v>492</v>
      </c>
    </row>
    <row r="2969" spans="1:25" ht="15" customHeight="1" x14ac:dyDescent="0.35">
      <c r="A2969">
        <v>8</v>
      </c>
      <c r="B2969" s="50">
        <v>46273.75</v>
      </c>
      <c r="C2969">
        <v>11707020</v>
      </c>
      <c r="D2969">
        <v>100006740265</v>
      </c>
      <c r="E2969" t="s">
        <v>1726</v>
      </c>
      <c r="F2969">
        <v>100</v>
      </c>
      <c r="G2969" t="s">
        <v>1745</v>
      </c>
      <c r="H2969" t="s">
        <v>1760</v>
      </c>
      <c r="I2969">
        <v>5960402</v>
      </c>
      <c r="J2969">
        <v>2</v>
      </c>
      <c r="K2969" t="s">
        <v>1769</v>
      </c>
      <c r="L2969" t="s">
        <v>1770</v>
      </c>
      <c r="N2969">
        <v>0</v>
      </c>
      <c r="O2969">
        <v>2</v>
      </c>
      <c r="P2969">
        <v>2</v>
      </c>
      <c r="Q2969">
        <v>2</v>
      </c>
      <c r="R2969">
        <v>0</v>
      </c>
      <c r="S2969">
        <v>0</v>
      </c>
      <c r="T2969">
        <v>0</v>
      </c>
      <c r="U2969" s="50">
        <v>46273.654907407406</v>
      </c>
      <c r="V2969" s="50">
        <v>46273.654907407406</v>
      </c>
      <c r="W2969" s="51">
        <v>46273</v>
      </c>
      <c r="X2969" t="s">
        <v>1747</v>
      </c>
      <c r="Y2969" t="s">
        <v>492</v>
      </c>
    </row>
    <row r="2970" spans="1:25" ht="15" customHeight="1" x14ac:dyDescent="0.35">
      <c r="A2970">
        <v>8</v>
      </c>
      <c r="B2970" s="50">
        <v>46273.75</v>
      </c>
      <c r="C2970">
        <v>11707021</v>
      </c>
      <c r="D2970">
        <v>100006740266</v>
      </c>
      <c r="E2970" t="s">
        <v>1726</v>
      </c>
      <c r="F2970">
        <v>100</v>
      </c>
      <c r="G2970" t="s">
        <v>1745</v>
      </c>
      <c r="H2970" t="s">
        <v>1760</v>
      </c>
      <c r="I2970">
        <v>5960403</v>
      </c>
      <c r="J2970">
        <v>2</v>
      </c>
      <c r="K2970" t="s">
        <v>1769</v>
      </c>
      <c r="L2970" t="s">
        <v>1770</v>
      </c>
      <c r="N2970">
        <v>0</v>
      </c>
      <c r="O2970">
        <v>1</v>
      </c>
      <c r="P2970">
        <v>1</v>
      </c>
      <c r="Q2970">
        <v>1</v>
      </c>
      <c r="R2970">
        <v>0</v>
      </c>
      <c r="S2970">
        <v>0</v>
      </c>
      <c r="T2970">
        <v>0</v>
      </c>
      <c r="U2970" s="50">
        <v>46273.654907407406</v>
      </c>
      <c r="V2970" s="50">
        <v>46273.654907407406</v>
      </c>
      <c r="W2970" s="51">
        <v>46273</v>
      </c>
      <c r="X2970" t="s">
        <v>1747</v>
      </c>
      <c r="Y2970" t="s">
        <v>492</v>
      </c>
    </row>
    <row r="2971" spans="1:25" ht="15" customHeight="1" x14ac:dyDescent="0.35">
      <c r="A2971">
        <v>8</v>
      </c>
      <c r="B2971" s="50">
        <v>46273.75</v>
      </c>
      <c r="C2971">
        <v>11707022</v>
      </c>
      <c r="D2971">
        <v>100006740267</v>
      </c>
      <c r="E2971" t="s">
        <v>1726</v>
      </c>
      <c r="F2971">
        <v>100</v>
      </c>
      <c r="G2971" t="s">
        <v>1745</v>
      </c>
      <c r="H2971" t="s">
        <v>1760</v>
      </c>
      <c r="I2971">
        <v>5971101</v>
      </c>
      <c r="J2971">
        <v>2</v>
      </c>
      <c r="K2971" t="s">
        <v>1771</v>
      </c>
      <c r="L2971" t="s">
        <v>1772</v>
      </c>
      <c r="N2971">
        <v>0</v>
      </c>
      <c r="O2971">
        <v>6</v>
      </c>
      <c r="P2971">
        <v>6</v>
      </c>
      <c r="Q2971">
        <v>6</v>
      </c>
      <c r="R2971">
        <v>0</v>
      </c>
      <c r="S2971">
        <v>0</v>
      </c>
      <c r="T2971">
        <v>0</v>
      </c>
      <c r="U2971" s="50">
        <v>46273.654907407406</v>
      </c>
      <c r="V2971" s="50">
        <v>46273.654907407406</v>
      </c>
      <c r="W2971" s="51">
        <v>46273</v>
      </c>
      <c r="X2971" t="s">
        <v>1747</v>
      </c>
      <c r="Y2971" t="s">
        <v>492</v>
      </c>
    </row>
    <row r="2972" spans="1:25" ht="15" customHeight="1" x14ac:dyDescent="0.35">
      <c r="A2972">
        <v>8</v>
      </c>
      <c r="B2972" s="50">
        <v>46273.75</v>
      </c>
      <c r="C2972">
        <v>11707023</v>
      </c>
      <c r="D2972">
        <v>100006740268</v>
      </c>
      <c r="E2972" t="s">
        <v>1726</v>
      </c>
      <c r="F2972">
        <v>100</v>
      </c>
      <c r="G2972" t="s">
        <v>1745</v>
      </c>
      <c r="H2972" t="s">
        <v>1760</v>
      </c>
      <c r="I2972">
        <v>5971102</v>
      </c>
      <c r="J2972">
        <v>2</v>
      </c>
      <c r="K2972" t="s">
        <v>1771</v>
      </c>
      <c r="L2972" t="s">
        <v>1772</v>
      </c>
      <c r="N2972">
        <v>0</v>
      </c>
      <c r="O2972">
        <v>6</v>
      </c>
      <c r="P2972">
        <v>6</v>
      </c>
      <c r="Q2972">
        <v>6</v>
      </c>
      <c r="R2972">
        <v>0</v>
      </c>
      <c r="S2972">
        <v>0</v>
      </c>
      <c r="T2972">
        <v>0</v>
      </c>
      <c r="U2972" s="50">
        <v>46273.654907407406</v>
      </c>
      <c r="V2972" s="50">
        <v>46273.654907407406</v>
      </c>
      <c r="W2972" s="51">
        <v>46273</v>
      </c>
      <c r="X2972" t="s">
        <v>1747</v>
      </c>
      <c r="Y2972" t="s">
        <v>492</v>
      </c>
    </row>
    <row r="2973" spans="1:25" ht="15" customHeight="1" x14ac:dyDescent="0.35">
      <c r="A2973">
        <v>8</v>
      </c>
      <c r="B2973" s="50">
        <v>46273.75</v>
      </c>
      <c r="C2973">
        <v>11707024</v>
      </c>
      <c r="D2973">
        <v>100006740269</v>
      </c>
      <c r="E2973" t="s">
        <v>1726</v>
      </c>
      <c r="F2973">
        <v>100</v>
      </c>
      <c r="G2973" t="s">
        <v>1745</v>
      </c>
      <c r="H2973" t="s">
        <v>1760</v>
      </c>
      <c r="I2973">
        <v>5971103</v>
      </c>
      <c r="J2973">
        <v>2</v>
      </c>
      <c r="K2973" t="s">
        <v>1771</v>
      </c>
      <c r="L2973" t="s">
        <v>1772</v>
      </c>
      <c r="N2973">
        <v>0</v>
      </c>
      <c r="O2973">
        <v>6</v>
      </c>
      <c r="P2973">
        <v>6</v>
      </c>
      <c r="Q2973">
        <v>6</v>
      </c>
      <c r="R2973">
        <v>0</v>
      </c>
      <c r="S2973">
        <v>0</v>
      </c>
      <c r="T2973">
        <v>0</v>
      </c>
      <c r="U2973" s="50">
        <v>46273.654907407406</v>
      </c>
      <c r="V2973" s="50">
        <v>46273.654907407406</v>
      </c>
      <c r="W2973" s="51">
        <v>46273</v>
      </c>
      <c r="X2973" t="s">
        <v>1747</v>
      </c>
      <c r="Y2973" t="s">
        <v>492</v>
      </c>
    </row>
    <row r="2974" spans="1:25" ht="15" customHeight="1" x14ac:dyDescent="0.35">
      <c r="A2974">
        <v>8</v>
      </c>
      <c r="B2974" s="50">
        <v>46273.75</v>
      </c>
      <c r="C2974">
        <v>11707025</v>
      </c>
      <c r="D2974">
        <v>100006740270</v>
      </c>
      <c r="E2974" t="s">
        <v>1726</v>
      </c>
      <c r="F2974">
        <v>100</v>
      </c>
      <c r="G2974" t="s">
        <v>1745</v>
      </c>
      <c r="H2974" t="s">
        <v>1760</v>
      </c>
      <c r="I2974">
        <v>5971104</v>
      </c>
      <c r="J2974">
        <v>2</v>
      </c>
      <c r="K2974" t="s">
        <v>1771</v>
      </c>
      <c r="L2974" t="s">
        <v>1772</v>
      </c>
      <c r="N2974">
        <v>0</v>
      </c>
      <c r="O2974">
        <v>6</v>
      </c>
      <c r="P2974">
        <v>6</v>
      </c>
      <c r="Q2974">
        <v>6</v>
      </c>
      <c r="R2974">
        <v>0</v>
      </c>
      <c r="S2974">
        <v>0</v>
      </c>
      <c r="T2974">
        <v>0</v>
      </c>
      <c r="U2974" s="50">
        <v>46273.654907407406</v>
      </c>
      <c r="V2974" s="50">
        <v>46273.654907407406</v>
      </c>
      <c r="W2974" s="51">
        <v>46273</v>
      </c>
      <c r="X2974" t="s">
        <v>1747</v>
      </c>
      <c r="Y2974" t="s">
        <v>492</v>
      </c>
    </row>
    <row r="2975" spans="1:25" ht="15" customHeight="1" x14ac:dyDescent="0.35">
      <c r="A2975">
        <v>8</v>
      </c>
      <c r="B2975" s="50">
        <v>46273.75</v>
      </c>
      <c r="C2975">
        <v>11707026</v>
      </c>
      <c r="D2975">
        <v>100006740271</v>
      </c>
      <c r="E2975" t="s">
        <v>1726</v>
      </c>
      <c r="F2975">
        <v>100</v>
      </c>
      <c r="G2975" t="s">
        <v>1745</v>
      </c>
      <c r="H2975" t="s">
        <v>1760</v>
      </c>
      <c r="I2975">
        <v>5971105</v>
      </c>
      <c r="J2975">
        <v>2</v>
      </c>
      <c r="K2975" t="s">
        <v>1771</v>
      </c>
      <c r="L2975" t="s">
        <v>1772</v>
      </c>
      <c r="N2975">
        <v>0</v>
      </c>
      <c r="O2975">
        <v>6</v>
      </c>
      <c r="P2975">
        <v>6</v>
      </c>
      <c r="Q2975">
        <v>6</v>
      </c>
      <c r="R2975">
        <v>0</v>
      </c>
      <c r="S2975">
        <v>0</v>
      </c>
      <c r="T2975">
        <v>0</v>
      </c>
      <c r="U2975" s="50">
        <v>46273.654907407406</v>
      </c>
      <c r="V2975" s="50">
        <v>46273.654907407406</v>
      </c>
      <c r="W2975" s="51">
        <v>46273</v>
      </c>
      <c r="X2975" t="s">
        <v>1747</v>
      </c>
      <c r="Y2975" t="s">
        <v>492</v>
      </c>
    </row>
    <row r="2976" spans="1:25" ht="15" customHeight="1" x14ac:dyDescent="0.35">
      <c r="A2976">
        <v>8</v>
      </c>
      <c r="B2976" s="50">
        <v>46273.75</v>
      </c>
      <c r="C2976">
        <v>11707027</v>
      </c>
      <c r="D2976">
        <v>100006740272</v>
      </c>
      <c r="E2976" t="s">
        <v>1726</v>
      </c>
      <c r="F2976">
        <v>100</v>
      </c>
      <c r="G2976" t="s">
        <v>1745</v>
      </c>
      <c r="H2976" t="s">
        <v>1760</v>
      </c>
      <c r="I2976">
        <v>5971106</v>
      </c>
      <c r="J2976">
        <v>2</v>
      </c>
      <c r="K2976" t="s">
        <v>1771</v>
      </c>
      <c r="L2976" t="s">
        <v>1772</v>
      </c>
      <c r="N2976">
        <v>0</v>
      </c>
      <c r="O2976">
        <v>6</v>
      </c>
      <c r="P2976">
        <v>6</v>
      </c>
      <c r="Q2976">
        <v>6</v>
      </c>
      <c r="R2976">
        <v>0</v>
      </c>
      <c r="S2976">
        <v>0</v>
      </c>
      <c r="T2976">
        <v>0</v>
      </c>
      <c r="U2976" s="50">
        <v>46273.654907407406</v>
      </c>
      <c r="V2976" s="50">
        <v>46273.654907407406</v>
      </c>
      <c r="W2976" s="51">
        <v>46273</v>
      </c>
      <c r="X2976" t="s">
        <v>1747</v>
      </c>
      <c r="Y2976" t="s">
        <v>492</v>
      </c>
    </row>
    <row r="2977" spans="1:25" ht="15" customHeight="1" x14ac:dyDescent="0.35">
      <c r="A2977">
        <v>8</v>
      </c>
      <c r="B2977" s="50">
        <v>46273.75</v>
      </c>
      <c r="C2977">
        <v>11707028</v>
      </c>
      <c r="D2977">
        <v>100006740273</v>
      </c>
      <c r="E2977" t="s">
        <v>1726</v>
      </c>
      <c r="F2977">
        <v>100</v>
      </c>
      <c r="G2977" t="s">
        <v>1745</v>
      </c>
      <c r="H2977" t="s">
        <v>1760</v>
      </c>
      <c r="I2977">
        <v>5971107</v>
      </c>
      <c r="J2977">
        <v>2</v>
      </c>
      <c r="K2977" t="s">
        <v>1771</v>
      </c>
      <c r="L2977" t="s">
        <v>1772</v>
      </c>
      <c r="N2977">
        <v>0</v>
      </c>
      <c r="O2977">
        <v>4</v>
      </c>
      <c r="P2977">
        <v>4</v>
      </c>
      <c r="Q2977">
        <v>4</v>
      </c>
      <c r="R2977">
        <v>0</v>
      </c>
      <c r="S2977">
        <v>0</v>
      </c>
      <c r="T2977">
        <v>0</v>
      </c>
      <c r="U2977" s="50">
        <v>46273.654907407406</v>
      </c>
      <c r="V2977" s="50">
        <v>46273.654907407406</v>
      </c>
      <c r="W2977" s="51">
        <v>46273</v>
      </c>
      <c r="X2977" t="s">
        <v>1747</v>
      </c>
      <c r="Y2977" t="s">
        <v>492</v>
      </c>
    </row>
    <row r="2978" spans="1:25" ht="15" customHeight="1" x14ac:dyDescent="0.35">
      <c r="A2978">
        <v>8</v>
      </c>
      <c r="B2978" s="50">
        <v>46273.75</v>
      </c>
      <c r="C2978">
        <v>11707029</v>
      </c>
      <c r="D2978">
        <v>100006740274</v>
      </c>
      <c r="E2978" t="s">
        <v>1726</v>
      </c>
      <c r="F2978">
        <v>100</v>
      </c>
      <c r="G2978" t="s">
        <v>1745</v>
      </c>
      <c r="H2978" t="s">
        <v>1760</v>
      </c>
      <c r="I2978">
        <v>5977901</v>
      </c>
      <c r="J2978">
        <v>2</v>
      </c>
      <c r="K2978" t="s">
        <v>1773</v>
      </c>
      <c r="L2978" t="s">
        <v>1774</v>
      </c>
      <c r="N2978">
        <v>0</v>
      </c>
      <c r="O2978">
        <v>5</v>
      </c>
      <c r="P2978">
        <v>5</v>
      </c>
      <c r="Q2978">
        <v>5</v>
      </c>
      <c r="R2978">
        <v>0</v>
      </c>
      <c r="S2978">
        <v>0</v>
      </c>
      <c r="T2978">
        <v>0</v>
      </c>
      <c r="U2978" s="50">
        <v>46273.654907407406</v>
      </c>
      <c r="V2978" s="50">
        <v>46273.654907407406</v>
      </c>
      <c r="W2978" s="51">
        <v>46273</v>
      </c>
      <c r="X2978" t="s">
        <v>1747</v>
      </c>
      <c r="Y2978" t="s">
        <v>492</v>
      </c>
    </row>
    <row r="2979" spans="1:25" ht="15" customHeight="1" x14ac:dyDescent="0.35">
      <c r="A2979">
        <v>8</v>
      </c>
      <c r="B2979" s="50">
        <v>46273.75</v>
      </c>
      <c r="C2979">
        <v>11707030</v>
      </c>
      <c r="D2979">
        <v>100006740274</v>
      </c>
      <c r="E2979" t="s">
        <v>1726</v>
      </c>
      <c r="F2979">
        <v>100</v>
      </c>
      <c r="G2979" t="s">
        <v>1745</v>
      </c>
      <c r="H2979" t="s">
        <v>1760</v>
      </c>
      <c r="I2979">
        <v>5977901</v>
      </c>
      <c r="J2979">
        <v>2</v>
      </c>
      <c r="K2979" t="s">
        <v>1775</v>
      </c>
      <c r="L2979" t="s">
        <v>1776</v>
      </c>
      <c r="N2979">
        <v>0</v>
      </c>
      <c r="O2979">
        <v>2</v>
      </c>
      <c r="P2979">
        <v>2</v>
      </c>
      <c r="Q2979">
        <v>2</v>
      </c>
      <c r="R2979">
        <v>0</v>
      </c>
      <c r="S2979">
        <v>0</v>
      </c>
      <c r="T2979">
        <v>0</v>
      </c>
      <c r="U2979" s="50">
        <v>46273.654907407406</v>
      </c>
      <c r="V2979" s="50">
        <v>46273.654907407406</v>
      </c>
      <c r="W2979" s="51">
        <v>46273</v>
      </c>
      <c r="X2979" t="s">
        <v>1747</v>
      </c>
      <c r="Y2979" t="s">
        <v>492</v>
      </c>
    </row>
    <row r="2980" spans="1:25" ht="15" customHeight="1" x14ac:dyDescent="0.35">
      <c r="A2980">
        <v>8</v>
      </c>
      <c r="B2980" s="50">
        <v>46273.75</v>
      </c>
      <c r="C2980">
        <v>11707031</v>
      </c>
      <c r="D2980">
        <v>100006740274</v>
      </c>
      <c r="E2980" t="s">
        <v>1726</v>
      </c>
      <c r="F2980">
        <v>100</v>
      </c>
      <c r="G2980" t="s">
        <v>1745</v>
      </c>
      <c r="H2980" t="s">
        <v>1760</v>
      </c>
      <c r="I2980">
        <v>5977901</v>
      </c>
      <c r="J2980">
        <v>2</v>
      </c>
      <c r="K2980" t="s">
        <v>1777</v>
      </c>
      <c r="L2980" t="s">
        <v>1778</v>
      </c>
      <c r="N2980">
        <v>0</v>
      </c>
      <c r="O2980">
        <v>2</v>
      </c>
      <c r="P2980">
        <v>2</v>
      </c>
      <c r="Q2980">
        <v>2</v>
      </c>
      <c r="R2980">
        <v>0</v>
      </c>
      <c r="S2980">
        <v>0</v>
      </c>
      <c r="T2980">
        <v>0</v>
      </c>
      <c r="U2980" s="50">
        <v>46273.654907407406</v>
      </c>
      <c r="V2980" s="50">
        <v>46273.654907407406</v>
      </c>
      <c r="W2980" s="51">
        <v>46273</v>
      </c>
      <c r="X2980" t="s">
        <v>1747</v>
      </c>
      <c r="Y2980" t="s">
        <v>492</v>
      </c>
    </row>
    <row r="2981" spans="1:25" ht="15" customHeight="1" x14ac:dyDescent="0.35">
      <c r="A2981">
        <v>8</v>
      </c>
      <c r="B2981" s="50">
        <v>46273.75</v>
      </c>
      <c r="C2981">
        <v>11707032</v>
      </c>
      <c r="D2981">
        <v>100006740274</v>
      </c>
      <c r="E2981" t="s">
        <v>1726</v>
      </c>
      <c r="F2981">
        <v>100</v>
      </c>
      <c r="G2981" t="s">
        <v>1745</v>
      </c>
      <c r="H2981" t="s">
        <v>1760</v>
      </c>
      <c r="I2981">
        <v>5977901</v>
      </c>
      <c r="J2981">
        <v>2</v>
      </c>
      <c r="K2981" t="s">
        <v>1779</v>
      </c>
      <c r="L2981" t="s">
        <v>1780</v>
      </c>
      <c r="N2981">
        <v>0</v>
      </c>
      <c r="O2981">
        <v>2</v>
      </c>
      <c r="P2981">
        <v>2</v>
      </c>
      <c r="Q2981">
        <v>2</v>
      </c>
      <c r="R2981">
        <v>0</v>
      </c>
      <c r="S2981">
        <v>0</v>
      </c>
      <c r="T2981">
        <v>0</v>
      </c>
      <c r="U2981" s="50">
        <v>46273.654907407406</v>
      </c>
      <c r="V2981" s="50">
        <v>46273.654907407406</v>
      </c>
      <c r="W2981" s="51">
        <v>46273</v>
      </c>
      <c r="X2981" t="s">
        <v>1747</v>
      </c>
      <c r="Y2981" t="s">
        <v>492</v>
      </c>
    </row>
    <row r="2982" spans="1:25" ht="15" customHeight="1" x14ac:dyDescent="0.35">
      <c r="A2982">
        <v>8</v>
      </c>
      <c r="B2982" s="50">
        <v>46273.75</v>
      </c>
      <c r="C2982">
        <v>11707033</v>
      </c>
      <c r="D2982">
        <v>100006740275</v>
      </c>
      <c r="E2982" t="s">
        <v>1726</v>
      </c>
      <c r="F2982">
        <v>100</v>
      </c>
      <c r="G2982" t="s">
        <v>1745</v>
      </c>
      <c r="H2982" t="s">
        <v>1760</v>
      </c>
      <c r="I2982">
        <v>6000201</v>
      </c>
      <c r="J2982">
        <v>2</v>
      </c>
      <c r="K2982" t="s">
        <v>1781</v>
      </c>
      <c r="L2982" t="s">
        <v>1782</v>
      </c>
      <c r="N2982">
        <v>0</v>
      </c>
      <c r="O2982">
        <v>1</v>
      </c>
      <c r="P2982">
        <v>1</v>
      </c>
      <c r="Q2982">
        <v>1</v>
      </c>
      <c r="R2982">
        <v>0</v>
      </c>
      <c r="S2982">
        <v>0</v>
      </c>
      <c r="T2982">
        <v>0</v>
      </c>
      <c r="U2982" s="50">
        <v>46273.654907407406</v>
      </c>
      <c r="V2982" s="50">
        <v>46273.654907407406</v>
      </c>
      <c r="W2982" s="51">
        <v>46273</v>
      </c>
      <c r="X2982" t="s">
        <v>1747</v>
      </c>
      <c r="Y2982" t="s">
        <v>492</v>
      </c>
    </row>
    <row r="2983" spans="1:25" ht="15" customHeight="1" x14ac:dyDescent="0.35">
      <c r="A2983">
        <v>8</v>
      </c>
      <c r="B2983" s="50">
        <v>46273.75</v>
      </c>
      <c r="C2983">
        <v>11707034</v>
      </c>
      <c r="D2983">
        <v>100006740275</v>
      </c>
      <c r="E2983" t="s">
        <v>1726</v>
      </c>
      <c r="F2983">
        <v>100</v>
      </c>
      <c r="G2983" t="s">
        <v>1745</v>
      </c>
      <c r="H2983" t="s">
        <v>1760</v>
      </c>
      <c r="I2983">
        <v>6000201</v>
      </c>
      <c r="J2983">
        <v>2</v>
      </c>
      <c r="K2983" t="s">
        <v>1783</v>
      </c>
      <c r="L2983" t="s">
        <v>1784</v>
      </c>
      <c r="N2983">
        <v>0</v>
      </c>
      <c r="O2983">
        <v>5</v>
      </c>
      <c r="P2983">
        <v>5</v>
      </c>
      <c r="Q2983">
        <v>5</v>
      </c>
      <c r="R2983">
        <v>0</v>
      </c>
      <c r="S2983">
        <v>0</v>
      </c>
      <c r="T2983">
        <v>0</v>
      </c>
      <c r="U2983" s="50">
        <v>46273.654907407406</v>
      </c>
      <c r="V2983" s="50">
        <v>46273.654907407406</v>
      </c>
      <c r="W2983" s="51">
        <v>46273</v>
      </c>
      <c r="X2983" t="s">
        <v>1747</v>
      </c>
      <c r="Y2983" t="s">
        <v>492</v>
      </c>
    </row>
    <row r="2984" spans="1:25" ht="15" customHeight="1" x14ac:dyDescent="0.35">
      <c r="A2984">
        <v>8</v>
      </c>
      <c r="B2984" s="50">
        <v>46273.75</v>
      </c>
      <c r="C2984">
        <v>11707298</v>
      </c>
      <c r="D2984">
        <v>100006740460</v>
      </c>
      <c r="E2984" t="s">
        <v>1726</v>
      </c>
      <c r="F2984">
        <v>100</v>
      </c>
      <c r="G2984" t="s">
        <v>1745</v>
      </c>
      <c r="H2984" t="s">
        <v>1760</v>
      </c>
      <c r="I2984">
        <v>5956401</v>
      </c>
      <c r="J2984">
        <v>4</v>
      </c>
      <c r="K2984" t="s">
        <v>1865</v>
      </c>
      <c r="L2984" t="s">
        <v>1866</v>
      </c>
      <c r="N2984">
        <v>0</v>
      </c>
      <c r="O2984">
        <v>1</v>
      </c>
      <c r="P2984">
        <v>1</v>
      </c>
      <c r="Q2984">
        <v>1</v>
      </c>
      <c r="R2984">
        <v>0</v>
      </c>
      <c r="S2984">
        <v>0</v>
      </c>
      <c r="T2984">
        <v>0</v>
      </c>
      <c r="U2984" s="50">
        <v>46273.655034722222</v>
      </c>
      <c r="V2984" s="50">
        <v>46273.655034722222</v>
      </c>
      <c r="W2984" s="51">
        <v>46273</v>
      </c>
      <c r="X2984" t="s">
        <v>1747</v>
      </c>
      <c r="Y2984" t="s">
        <v>492</v>
      </c>
    </row>
    <row r="2985" spans="1:25" ht="15" customHeight="1" x14ac:dyDescent="0.35">
      <c r="A2985">
        <v>8</v>
      </c>
      <c r="B2985" s="50">
        <v>46273.75</v>
      </c>
      <c r="C2985">
        <v>11707299</v>
      </c>
      <c r="D2985">
        <v>100006740460</v>
      </c>
      <c r="E2985" t="s">
        <v>1726</v>
      </c>
      <c r="F2985">
        <v>100</v>
      </c>
      <c r="G2985" t="s">
        <v>1745</v>
      </c>
      <c r="H2985" t="s">
        <v>1760</v>
      </c>
      <c r="I2985">
        <v>5956401</v>
      </c>
      <c r="J2985">
        <v>4</v>
      </c>
      <c r="K2985" t="s">
        <v>1867</v>
      </c>
      <c r="L2985" t="s">
        <v>1868</v>
      </c>
      <c r="N2985">
        <v>0</v>
      </c>
      <c r="O2985">
        <v>1</v>
      </c>
      <c r="P2985">
        <v>1</v>
      </c>
      <c r="Q2985">
        <v>1</v>
      </c>
      <c r="R2985">
        <v>0</v>
      </c>
      <c r="S2985">
        <v>0</v>
      </c>
      <c r="T2985">
        <v>0</v>
      </c>
      <c r="U2985" s="50">
        <v>46273.655034722222</v>
      </c>
      <c r="V2985" s="50">
        <v>46273.655034722222</v>
      </c>
      <c r="W2985" s="51">
        <v>46273</v>
      </c>
      <c r="X2985" t="s">
        <v>1747</v>
      </c>
      <c r="Y2985" t="s">
        <v>492</v>
      </c>
    </row>
    <row r="2986" spans="1:25" ht="15" customHeight="1" x14ac:dyDescent="0.35">
      <c r="A2986">
        <v>8</v>
      </c>
      <c r="B2986" s="50">
        <v>46273.75</v>
      </c>
      <c r="C2986">
        <v>11707309</v>
      </c>
      <c r="D2986">
        <v>100006740467</v>
      </c>
      <c r="E2986" t="s">
        <v>1726</v>
      </c>
      <c r="F2986">
        <v>100</v>
      </c>
      <c r="G2986" t="s">
        <v>1745</v>
      </c>
      <c r="H2986" t="s">
        <v>1760</v>
      </c>
      <c r="I2986">
        <v>5969101</v>
      </c>
      <c r="J2986">
        <v>4</v>
      </c>
      <c r="K2986" t="s">
        <v>1839</v>
      </c>
      <c r="L2986" t="s">
        <v>1840</v>
      </c>
      <c r="N2986">
        <v>0</v>
      </c>
      <c r="O2986">
        <v>1</v>
      </c>
      <c r="P2986">
        <v>1</v>
      </c>
      <c r="Q2986">
        <v>1</v>
      </c>
      <c r="R2986">
        <v>0</v>
      </c>
      <c r="S2986">
        <v>0</v>
      </c>
      <c r="T2986">
        <v>0</v>
      </c>
      <c r="U2986" s="50">
        <v>46273.655046296299</v>
      </c>
      <c r="V2986" s="50">
        <v>46273.655046296299</v>
      </c>
      <c r="W2986" s="51">
        <v>46273</v>
      </c>
      <c r="X2986" t="s">
        <v>1747</v>
      </c>
      <c r="Y2986" t="s">
        <v>492</v>
      </c>
    </row>
    <row r="2987" spans="1:25" ht="15" customHeight="1" x14ac:dyDescent="0.35">
      <c r="A2987">
        <v>8</v>
      </c>
      <c r="B2987" s="50">
        <v>46273.75</v>
      </c>
      <c r="C2987">
        <v>11707323</v>
      </c>
      <c r="D2987">
        <v>100006740476</v>
      </c>
      <c r="E2987" t="s">
        <v>1726</v>
      </c>
      <c r="F2987">
        <v>100</v>
      </c>
      <c r="G2987" t="s">
        <v>1745</v>
      </c>
      <c r="H2987" t="s">
        <v>1760</v>
      </c>
      <c r="I2987">
        <v>5987201</v>
      </c>
      <c r="J2987">
        <v>4</v>
      </c>
      <c r="K2987" t="s">
        <v>1875</v>
      </c>
      <c r="L2987" t="s">
        <v>1876</v>
      </c>
      <c r="N2987">
        <v>0</v>
      </c>
      <c r="O2987">
        <v>3</v>
      </c>
      <c r="P2987">
        <v>3</v>
      </c>
      <c r="Q2987">
        <v>3</v>
      </c>
      <c r="R2987">
        <v>0</v>
      </c>
      <c r="S2987">
        <v>0</v>
      </c>
      <c r="T2987">
        <v>0</v>
      </c>
      <c r="U2987" s="50">
        <v>46273.655057870368</v>
      </c>
      <c r="V2987" s="50">
        <v>46273.655057870368</v>
      </c>
      <c r="W2987" s="51">
        <v>46273</v>
      </c>
      <c r="X2987" t="s">
        <v>1747</v>
      </c>
      <c r="Y2987" t="s">
        <v>492</v>
      </c>
    </row>
    <row r="2988" spans="1:25" ht="15" customHeight="1" x14ac:dyDescent="0.35">
      <c r="A2988">
        <v>8</v>
      </c>
      <c r="B2988" s="50">
        <v>46273.75</v>
      </c>
      <c r="C2988">
        <v>11707324</v>
      </c>
      <c r="D2988">
        <v>100006740477</v>
      </c>
      <c r="E2988" t="s">
        <v>1726</v>
      </c>
      <c r="F2988">
        <v>100</v>
      </c>
      <c r="G2988" t="s">
        <v>1745</v>
      </c>
      <c r="H2988" t="s">
        <v>1760</v>
      </c>
      <c r="I2988">
        <v>6004401</v>
      </c>
      <c r="J2988">
        <v>4</v>
      </c>
      <c r="K2988" t="s">
        <v>1877</v>
      </c>
      <c r="L2988" t="s">
        <v>1878</v>
      </c>
      <c r="N2988">
        <v>0</v>
      </c>
      <c r="O2988">
        <v>1</v>
      </c>
      <c r="P2988">
        <v>1</v>
      </c>
      <c r="Q2988">
        <v>1</v>
      </c>
      <c r="R2988">
        <v>0</v>
      </c>
      <c r="S2988">
        <v>0</v>
      </c>
      <c r="T2988">
        <v>0</v>
      </c>
      <c r="U2988" s="50">
        <v>46273.655057870368</v>
      </c>
      <c r="V2988" s="50">
        <v>46273.655057870368</v>
      </c>
      <c r="W2988" s="51">
        <v>46273</v>
      </c>
      <c r="X2988" t="s">
        <v>1747</v>
      </c>
      <c r="Y2988" t="s">
        <v>492</v>
      </c>
    </row>
    <row r="2989" spans="1:25" ht="15" customHeight="1" x14ac:dyDescent="0.35">
      <c r="A2989">
        <v>8</v>
      </c>
      <c r="B2989" s="50">
        <v>46273.75</v>
      </c>
      <c r="C2989">
        <v>11707373</v>
      </c>
      <c r="D2989">
        <v>100006740495</v>
      </c>
      <c r="E2989" t="s">
        <v>1726</v>
      </c>
      <c r="F2989">
        <v>100</v>
      </c>
      <c r="G2989" t="s">
        <v>1745</v>
      </c>
      <c r="H2989" t="s">
        <v>1760</v>
      </c>
      <c r="I2989">
        <v>5964201</v>
      </c>
      <c r="J2989">
        <v>4</v>
      </c>
      <c r="K2989" t="s">
        <v>1899</v>
      </c>
      <c r="L2989" t="s">
        <v>1900</v>
      </c>
      <c r="N2989">
        <v>0</v>
      </c>
      <c r="O2989">
        <v>1</v>
      </c>
      <c r="P2989">
        <v>1</v>
      </c>
      <c r="Q2989">
        <v>1</v>
      </c>
      <c r="R2989">
        <v>0</v>
      </c>
      <c r="S2989">
        <v>0</v>
      </c>
      <c r="T2989">
        <v>0</v>
      </c>
      <c r="U2989" s="50">
        <v>46273.655081018522</v>
      </c>
      <c r="V2989" s="50">
        <v>46273.655081018522</v>
      </c>
      <c r="W2989" s="51">
        <v>46273</v>
      </c>
      <c r="X2989" t="s">
        <v>1747</v>
      </c>
      <c r="Y2989" t="s">
        <v>492</v>
      </c>
    </row>
    <row r="2990" spans="1:25" ht="15" customHeight="1" x14ac:dyDescent="0.35">
      <c r="A2990">
        <v>8</v>
      </c>
      <c r="B2990" s="50">
        <v>46273.75</v>
      </c>
      <c r="C2990">
        <v>11707374</v>
      </c>
      <c r="D2990">
        <v>100006740495</v>
      </c>
      <c r="E2990" t="s">
        <v>1726</v>
      </c>
      <c r="F2990">
        <v>100</v>
      </c>
      <c r="G2990" t="s">
        <v>1745</v>
      </c>
      <c r="H2990" t="s">
        <v>1760</v>
      </c>
      <c r="I2990">
        <v>5964201</v>
      </c>
      <c r="J2990">
        <v>4</v>
      </c>
      <c r="K2990" t="s">
        <v>1901</v>
      </c>
      <c r="L2990" t="s">
        <v>1902</v>
      </c>
      <c r="N2990">
        <v>0</v>
      </c>
      <c r="O2990">
        <v>1</v>
      </c>
      <c r="P2990">
        <v>1</v>
      </c>
      <c r="Q2990">
        <v>1</v>
      </c>
      <c r="R2990">
        <v>0</v>
      </c>
      <c r="S2990">
        <v>0</v>
      </c>
      <c r="T2990">
        <v>0</v>
      </c>
      <c r="U2990" s="50">
        <v>46273.655081018522</v>
      </c>
      <c r="V2990" s="50">
        <v>46273.655081018522</v>
      </c>
      <c r="W2990" s="51">
        <v>46273</v>
      </c>
      <c r="X2990" t="s">
        <v>1747</v>
      </c>
      <c r="Y2990" t="s">
        <v>492</v>
      </c>
    </row>
    <row r="2991" spans="1:25" ht="15" customHeight="1" x14ac:dyDescent="0.35">
      <c r="A2991">
        <v>8</v>
      </c>
      <c r="B2991" s="50">
        <v>46273.75</v>
      </c>
      <c r="C2991">
        <v>11707375</v>
      </c>
      <c r="D2991">
        <v>100006740495</v>
      </c>
      <c r="E2991" t="s">
        <v>1726</v>
      </c>
      <c r="F2991">
        <v>100</v>
      </c>
      <c r="G2991" t="s">
        <v>1745</v>
      </c>
      <c r="H2991" t="s">
        <v>1760</v>
      </c>
      <c r="I2991">
        <v>5964201</v>
      </c>
      <c r="J2991">
        <v>4</v>
      </c>
      <c r="K2991" t="s">
        <v>1825</v>
      </c>
      <c r="L2991" t="s">
        <v>1826</v>
      </c>
      <c r="N2991">
        <v>0</v>
      </c>
      <c r="O2991">
        <v>4</v>
      </c>
      <c r="P2991">
        <v>4</v>
      </c>
      <c r="Q2991">
        <v>4</v>
      </c>
      <c r="R2991">
        <v>0</v>
      </c>
      <c r="S2991">
        <v>0</v>
      </c>
      <c r="T2991">
        <v>0</v>
      </c>
      <c r="U2991" s="50">
        <v>46273.655081018522</v>
      </c>
      <c r="V2991" s="50">
        <v>46273.655081018522</v>
      </c>
      <c r="W2991" s="51">
        <v>46273</v>
      </c>
      <c r="X2991" t="s">
        <v>1747</v>
      </c>
      <c r="Y2991" t="s">
        <v>492</v>
      </c>
    </row>
    <row r="2992" spans="1:25" ht="15" customHeight="1" x14ac:dyDescent="0.35">
      <c r="A2992">
        <v>8</v>
      </c>
      <c r="B2992" s="50">
        <v>46273.75</v>
      </c>
      <c r="C2992">
        <v>11707378</v>
      </c>
      <c r="D2992">
        <v>100006740498</v>
      </c>
      <c r="E2992" t="s">
        <v>1726</v>
      </c>
      <c r="F2992">
        <v>100</v>
      </c>
      <c r="G2992" t="s">
        <v>1745</v>
      </c>
      <c r="H2992" t="s">
        <v>1760</v>
      </c>
      <c r="I2992">
        <v>5967401</v>
      </c>
      <c r="J2992">
        <v>4</v>
      </c>
      <c r="K2992" t="s">
        <v>1907</v>
      </c>
      <c r="L2992" t="s">
        <v>1908</v>
      </c>
      <c r="N2992">
        <v>0</v>
      </c>
      <c r="O2992">
        <v>2</v>
      </c>
      <c r="P2992">
        <v>2</v>
      </c>
      <c r="Q2992">
        <v>2</v>
      </c>
      <c r="R2992">
        <v>0</v>
      </c>
      <c r="S2992">
        <v>0</v>
      </c>
      <c r="T2992">
        <v>0</v>
      </c>
      <c r="U2992" s="50">
        <v>46273.655081018522</v>
      </c>
      <c r="V2992" s="50">
        <v>46273.655081018522</v>
      </c>
      <c r="W2992" s="51">
        <v>46273</v>
      </c>
      <c r="X2992" t="s">
        <v>1747</v>
      </c>
      <c r="Y2992" t="s">
        <v>492</v>
      </c>
    </row>
    <row r="2993" spans="1:25" ht="15" customHeight="1" x14ac:dyDescent="0.35">
      <c r="A2993">
        <v>8</v>
      </c>
      <c r="B2993" s="50">
        <v>46273.75</v>
      </c>
      <c r="C2993">
        <v>11707379</v>
      </c>
      <c r="D2993">
        <v>100006740498</v>
      </c>
      <c r="E2993" t="s">
        <v>1726</v>
      </c>
      <c r="F2993">
        <v>100</v>
      </c>
      <c r="G2993" t="s">
        <v>1745</v>
      </c>
      <c r="H2993" t="s">
        <v>1760</v>
      </c>
      <c r="I2993">
        <v>5967401</v>
      </c>
      <c r="J2993">
        <v>4</v>
      </c>
      <c r="K2993" t="s">
        <v>1909</v>
      </c>
      <c r="L2993" t="s">
        <v>1910</v>
      </c>
      <c r="N2993">
        <v>0</v>
      </c>
      <c r="O2993">
        <v>2</v>
      </c>
      <c r="P2993">
        <v>2</v>
      </c>
      <c r="Q2993">
        <v>2</v>
      </c>
      <c r="R2993">
        <v>0</v>
      </c>
      <c r="S2993">
        <v>0</v>
      </c>
      <c r="T2993">
        <v>0</v>
      </c>
      <c r="U2993" s="50">
        <v>46273.655081018522</v>
      </c>
      <c r="V2993" s="50">
        <v>46273.655081018522</v>
      </c>
      <c r="W2993" s="51">
        <v>46273</v>
      </c>
      <c r="X2993" t="s">
        <v>1747</v>
      </c>
      <c r="Y2993" t="s">
        <v>492</v>
      </c>
    </row>
    <row r="2994" spans="1:25" ht="15" customHeight="1" x14ac:dyDescent="0.35">
      <c r="A2994">
        <v>8</v>
      </c>
      <c r="B2994" s="50">
        <v>46273.75</v>
      </c>
      <c r="C2994">
        <v>11707380</v>
      </c>
      <c r="D2994">
        <v>100006740499</v>
      </c>
      <c r="E2994" t="s">
        <v>1726</v>
      </c>
      <c r="F2994">
        <v>100</v>
      </c>
      <c r="G2994" t="s">
        <v>1745</v>
      </c>
      <c r="H2994" t="s">
        <v>1760</v>
      </c>
      <c r="I2994">
        <v>5976901</v>
      </c>
      <c r="J2994">
        <v>4</v>
      </c>
      <c r="K2994" t="s">
        <v>1911</v>
      </c>
      <c r="L2994" t="s">
        <v>1912</v>
      </c>
      <c r="N2994">
        <v>0</v>
      </c>
      <c r="O2994">
        <v>2</v>
      </c>
      <c r="P2994">
        <v>2</v>
      </c>
      <c r="Q2994">
        <v>2</v>
      </c>
      <c r="R2994">
        <v>0</v>
      </c>
      <c r="S2994">
        <v>0</v>
      </c>
      <c r="T2994">
        <v>0</v>
      </c>
      <c r="U2994" s="50">
        <v>46273.655081018522</v>
      </c>
      <c r="V2994" s="50">
        <v>46273.655081018522</v>
      </c>
      <c r="W2994" s="51">
        <v>46273</v>
      </c>
      <c r="X2994" t="s">
        <v>1747</v>
      </c>
      <c r="Y2994" t="s">
        <v>492</v>
      </c>
    </row>
    <row r="2995" spans="1:25" ht="15" customHeight="1" x14ac:dyDescent="0.35">
      <c r="A2995">
        <v>8</v>
      </c>
      <c r="B2995" s="50">
        <v>46273.75</v>
      </c>
      <c r="C2995">
        <v>11707394</v>
      </c>
      <c r="D2995">
        <v>100006740502</v>
      </c>
      <c r="E2995" t="s">
        <v>1726</v>
      </c>
      <c r="F2995">
        <v>100</v>
      </c>
      <c r="G2995" t="s">
        <v>1745</v>
      </c>
      <c r="H2995" t="s">
        <v>1760</v>
      </c>
      <c r="I2995">
        <v>6000601</v>
      </c>
      <c r="J2995">
        <v>4</v>
      </c>
      <c r="K2995" t="s">
        <v>1921</v>
      </c>
      <c r="L2995" t="s">
        <v>1922</v>
      </c>
      <c r="N2995">
        <v>0</v>
      </c>
      <c r="O2995">
        <v>1</v>
      </c>
      <c r="P2995">
        <v>1</v>
      </c>
      <c r="Q2995">
        <v>1</v>
      </c>
      <c r="R2995">
        <v>0</v>
      </c>
      <c r="S2995">
        <v>0</v>
      </c>
      <c r="T2995">
        <v>0</v>
      </c>
      <c r="U2995" s="50">
        <v>46273.655081018522</v>
      </c>
      <c r="V2995" s="50">
        <v>46273.655081018522</v>
      </c>
      <c r="W2995" s="51">
        <v>46273</v>
      </c>
      <c r="X2995" t="s">
        <v>1747</v>
      </c>
      <c r="Y2995" t="s">
        <v>492</v>
      </c>
    </row>
    <row r="2996" spans="1:25" ht="15" customHeight="1" x14ac:dyDescent="0.35">
      <c r="A2996">
        <v>8</v>
      </c>
      <c r="B2996" s="50">
        <v>46273.75</v>
      </c>
      <c r="C2996">
        <v>11707395</v>
      </c>
      <c r="D2996">
        <v>100006740502</v>
      </c>
      <c r="E2996" t="s">
        <v>1726</v>
      </c>
      <c r="F2996">
        <v>100</v>
      </c>
      <c r="G2996" t="s">
        <v>1745</v>
      </c>
      <c r="H2996" t="s">
        <v>1760</v>
      </c>
      <c r="I2996">
        <v>6000601</v>
      </c>
      <c r="J2996">
        <v>4</v>
      </c>
      <c r="K2996" t="s">
        <v>1839</v>
      </c>
      <c r="L2996" t="s">
        <v>1840</v>
      </c>
      <c r="N2996">
        <v>0</v>
      </c>
      <c r="O2996">
        <v>1</v>
      </c>
      <c r="P2996">
        <v>1</v>
      </c>
      <c r="Q2996">
        <v>1</v>
      </c>
      <c r="R2996">
        <v>0</v>
      </c>
      <c r="S2996">
        <v>0</v>
      </c>
      <c r="T2996">
        <v>0</v>
      </c>
      <c r="U2996" s="50">
        <v>46273.655081018522</v>
      </c>
      <c r="V2996" s="50">
        <v>46273.655081018522</v>
      </c>
      <c r="W2996" s="51">
        <v>46273</v>
      </c>
      <c r="X2996" t="s">
        <v>1747</v>
      </c>
      <c r="Y2996" t="s">
        <v>492</v>
      </c>
    </row>
    <row r="2997" spans="1:25" ht="15" customHeight="1" x14ac:dyDescent="0.35">
      <c r="A2997">
        <v>8</v>
      </c>
      <c r="B2997" s="50">
        <v>46273.75</v>
      </c>
      <c r="C2997">
        <v>11707401</v>
      </c>
      <c r="D2997">
        <v>100006740504</v>
      </c>
      <c r="E2997" t="s">
        <v>1726</v>
      </c>
      <c r="F2997">
        <v>100</v>
      </c>
      <c r="G2997" t="s">
        <v>1745</v>
      </c>
      <c r="H2997" t="s">
        <v>1760</v>
      </c>
      <c r="I2997">
        <v>6010301</v>
      </c>
      <c r="J2997">
        <v>4</v>
      </c>
      <c r="K2997" t="s">
        <v>1925</v>
      </c>
      <c r="L2997" t="s">
        <v>1926</v>
      </c>
      <c r="N2997">
        <v>0</v>
      </c>
      <c r="O2997">
        <v>1</v>
      </c>
      <c r="P2997">
        <v>1</v>
      </c>
      <c r="Q2997">
        <v>1</v>
      </c>
      <c r="R2997">
        <v>0</v>
      </c>
      <c r="S2997">
        <v>0</v>
      </c>
      <c r="T2997">
        <v>0</v>
      </c>
      <c r="U2997" s="50">
        <v>46273.655081018522</v>
      </c>
      <c r="V2997" s="50">
        <v>46273.655081018522</v>
      </c>
      <c r="W2997" s="51">
        <v>46273</v>
      </c>
      <c r="X2997" t="s">
        <v>1747</v>
      </c>
      <c r="Y2997" t="s">
        <v>492</v>
      </c>
    </row>
    <row r="2998" spans="1:25" ht="15" customHeight="1" x14ac:dyDescent="0.35">
      <c r="A2998">
        <v>8</v>
      </c>
      <c r="B2998" s="50">
        <v>46273.75</v>
      </c>
      <c r="C2998">
        <v>11707402</v>
      </c>
      <c r="D2998">
        <v>100006740504</v>
      </c>
      <c r="E2998" t="s">
        <v>1726</v>
      </c>
      <c r="F2998">
        <v>100</v>
      </c>
      <c r="G2998" t="s">
        <v>1745</v>
      </c>
      <c r="H2998" t="s">
        <v>1760</v>
      </c>
      <c r="I2998">
        <v>6010301</v>
      </c>
      <c r="J2998">
        <v>4</v>
      </c>
      <c r="K2998" t="s">
        <v>1927</v>
      </c>
      <c r="L2998" t="s">
        <v>1928</v>
      </c>
      <c r="N2998">
        <v>0</v>
      </c>
      <c r="O2998">
        <v>1</v>
      </c>
      <c r="P2998">
        <v>1</v>
      </c>
      <c r="Q2998">
        <v>1</v>
      </c>
      <c r="R2998">
        <v>0</v>
      </c>
      <c r="S2998">
        <v>0</v>
      </c>
      <c r="T2998">
        <v>0</v>
      </c>
      <c r="U2998" s="50">
        <v>46273.655081018522</v>
      </c>
      <c r="V2998" s="50">
        <v>46273.655081018522</v>
      </c>
      <c r="W2998" s="51">
        <v>46273</v>
      </c>
      <c r="X2998" t="s">
        <v>1747</v>
      </c>
      <c r="Y2998" t="s">
        <v>492</v>
      </c>
    </row>
    <row r="2999" spans="1:25" ht="15" customHeight="1" x14ac:dyDescent="0.35">
      <c r="A2999">
        <v>8</v>
      </c>
      <c r="B2999" s="50">
        <v>46273.75</v>
      </c>
      <c r="C2999">
        <v>11707403</v>
      </c>
      <c r="D2999">
        <v>100006740504</v>
      </c>
      <c r="E2999" t="s">
        <v>1726</v>
      </c>
      <c r="F2999">
        <v>100</v>
      </c>
      <c r="G2999" t="s">
        <v>1745</v>
      </c>
      <c r="H2999" t="s">
        <v>1760</v>
      </c>
      <c r="I2999">
        <v>6010301</v>
      </c>
      <c r="J2999">
        <v>4</v>
      </c>
      <c r="K2999" t="s">
        <v>1929</v>
      </c>
      <c r="L2999" t="s">
        <v>1930</v>
      </c>
      <c r="N2999">
        <v>0</v>
      </c>
      <c r="O2999">
        <v>2</v>
      </c>
      <c r="P2999">
        <v>2</v>
      </c>
      <c r="Q2999">
        <v>2</v>
      </c>
      <c r="R2999">
        <v>0</v>
      </c>
      <c r="S2999">
        <v>0</v>
      </c>
      <c r="T2999">
        <v>0</v>
      </c>
      <c r="U2999" s="50">
        <v>46273.655081018522</v>
      </c>
      <c r="V2999" s="50">
        <v>46273.655081018522</v>
      </c>
      <c r="W2999" s="51">
        <v>46273</v>
      </c>
      <c r="X2999" t="s">
        <v>1747</v>
      </c>
      <c r="Y2999" t="s">
        <v>492</v>
      </c>
    </row>
    <row r="3000" spans="1:25" ht="15" customHeight="1" x14ac:dyDescent="0.35">
      <c r="A3000">
        <v>8</v>
      </c>
      <c r="B3000" s="50">
        <v>46273.75</v>
      </c>
      <c r="C3000">
        <v>11707588</v>
      </c>
      <c r="D3000">
        <v>100006740608</v>
      </c>
      <c r="E3000" t="s">
        <v>1726</v>
      </c>
      <c r="F3000">
        <v>100</v>
      </c>
      <c r="G3000" t="s">
        <v>1745</v>
      </c>
      <c r="H3000" t="s">
        <v>1760</v>
      </c>
      <c r="I3000">
        <v>5986001</v>
      </c>
      <c r="J3000">
        <v>2</v>
      </c>
      <c r="K3000" t="s">
        <v>2115</v>
      </c>
      <c r="L3000" t="s">
        <v>2116</v>
      </c>
      <c r="N3000">
        <v>0</v>
      </c>
      <c r="O3000">
        <v>5</v>
      </c>
      <c r="P3000">
        <v>5</v>
      </c>
      <c r="Q3000">
        <v>5</v>
      </c>
      <c r="R3000">
        <v>0</v>
      </c>
      <c r="S3000">
        <v>0</v>
      </c>
      <c r="T3000">
        <v>0</v>
      </c>
      <c r="U3000" s="50">
        <v>46273.655162037037</v>
      </c>
      <c r="V3000" s="50">
        <v>46273.655162037037</v>
      </c>
      <c r="W3000" s="51">
        <v>46273</v>
      </c>
      <c r="X3000" t="s">
        <v>1747</v>
      </c>
      <c r="Y3000" t="s">
        <v>492</v>
      </c>
    </row>
    <row r="3001" spans="1:25" ht="15" customHeight="1" x14ac:dyDescent="0.35">
      <c r="A3001">
        <v>8</v>
      </c>
      <c r="B3001" s="50">
        <v>46273.75</v>
      </c>
      <c r="C3001">
        <v>11707589</v>
      </c>
      <c r="D3001">
        <v>100006740609</v>
      </c>
      <c r="E3001" t="s">
        <v>1726</v>
      </c>
      <c r="F3001">
        <v>100</v>
      </c>
      <c r="G3001" t="s">
        <v>1745</v>
      </c>
      <c r="H3001" t="s">
        <v>1760</v>
      </c>
      <c r="I3001">
        <v>5987101</v>
      </c>
      <c r="J3001">
        <v>1</v>
      </c>
      <c r="K3001" t="s">
        <v>2037</v>
      </c>
      <c r="L3001" t="s">
        <v>2038</v>
      </c>
      <c r="N3001">
        <v>0</v>
      </c>
      <c r="O3001">
        <v>4</v>
      </c>
      <c r="P3001">
        <v>4</v>
      </c>
      <c r="Q3001">
        <v>4</v>
      </c>
      <c r="R3001">
        <v>0</v>
      </c>
      <c r="S3001">
        <v>0</v>
      </c>
      <c r="T3001">
        <v>0</v>
      </c>
      <c r="U3001" s="50">
        <v>46273.655162037037</v>
      </c>
      <c r="V3001" s="50">
        <v>46273.655162037037</v>
      </c>
      <c r="W3001" s="51">
        <v>46273</v>
      </c>
      <c r="X3001" t="s">
        <v>1747</v>
      </c>
      <c r="Y3001" t="s">
        <v>492</v>
      </c>
    </row>
    <row r="3002" spans="1:25" ht="15" customHeight="1" x14ac:dyDescent="0.35">
      <c r="A3002">
        <v>8</v>
      </c>
      <c r="B3002" s="50">
        <v>46273.75</v>
      </c>
      <c r="C3002">
        <v>11707590</v>
      </c>
      <c r="D3002">
        <v>100006740609</v>
      </c>
      <c r="E3002" t="s">
        <v>1726</v>
      </c>
      <c r="F3002">
        <v>100</v>
      </c>
      <c r="G3002" t="s">
        <v>1745</v>
      </c>
      <c r="H3002" t="s">
        <v>1760</v>
      </c>
      <c r="I3002">
        <v>5987101</v>
      </c>
      <c r="J3002">
        <v>1</v>
      </c>
      <c r="K3002" t="s">
        <v>2113</v>
      </c>
      <c r="L3002" t="s">
        <v>2114</v>
      </c>
      <c r="N3002">
        <v>0</v>
      </c>
      <c r="O3002">
        <v>3</v>
      </c>
      <c r="P3002">
        <v>3</v>
      </c>
      <c r="Q3002">
        <v>3</v>
      </c>
      <c r="R3002">
        <v>0</v>
      </c>
      <c r="S3002">
        <v>0</v>
      </c>
      <c r="T3002">
        <v>0</v>
      </c>
      <c r="U3002" s="50">
        <v>46273.655162037037</v>
      </c>
      <c r="V3002" s="50">
        <v>46273.655162037037</v>
      </c>
      <c r="W3002" s="51">
        <v>46273</v>
      </c>
      <c r="X3002" t="s">
        <v>1747</v>
      </c>
      <c r="Y3002" t="s">
        <v>492</v>
      </c>
    </row>
    <row r="3003" spans="1:25" ht="15" customHeight="1" x14ac:dyDescent="0.35">
      <c r="A3003">
        <v>8</v>
      </c>
      <c r="B3003" s="50">
        <v>46273.75</v>
      </c>
      <c r="C3003">
        <v>11707591</v>
      </c>
      <c r="D3003">
        <v>100006740610</v>
      </c>
      <c r="E3003" t="s">
        <v>1726</v>
      </c>
      <c r="F3003">
        <v>100</v>
      </c>
      <c r="G3003" t="s">
        <v>1745</v>
      </c>
      <c r="H3003" t="s">
        <v>1760</v>
      </c>
      <c r="I3003">
        <v>5994501</v>
      </c>
      <c r="J3003">
        <v>1</v>
      </c>
      <c r="K3003" t="s">
        <v>2117</v>
      </c>
      <c r="L3003" t="s">
        <v>2118</v>
      </c>
      <c r="N3003">
        <v>0</v>
      </c>
      <c r="O3003">
        <v>1</v>
      </c>
      <c r="P3003">
        <v>1</v>
      </c>
      <c r="Q3003">
        <v>1</v>
      </c>
      <c r="R3003">
        <v>0</v>
      </c>
      <c r="S3003">
        <v>0</v>
      </c>
      <c r="T3003">
        <v>0</v>
      </c>
      <c r="U3003" s="50">
        <v>46273.655162037037</v>
      </c>
      <c r="V3003" s="50">
        <v>46273.655162037037</v>
      </c>
      <c r="W3003" s="51">
        <v>46273</v>
      </c>
      <c r="X3003" t="s">
        <v>1747</v>
      </c>
      <c r="Y3003" t="s">
        <v>492</v>
      </c>
    </row>
    <row r="3004" spans="1:25" ht="15" customHeight="1" x14ac:dyDescent="0.35">
      <c r="A3004">
        <v>8</v>
      </c>
      <c r="B3004" s="50">
        <v>46273.75</v>
      </c>
      <c r="C3004">
        <v>11707592</v>
      </c>
      <c r="D3004">
        <v>100006740610</v>
      </c>
      <c r="E3004" t="s">
        <v>1726</v>
      </c>
      <c r="F3004">
        <v>100</v>
      </c>
      <c r="G3004" t="s">
        <v>1745</v>
      </c>
      <c r="H3004" t="s">
        <v>1760</v>
      </c>
      <c r="I3004">
        <v>5994501</v>
      </c>
      <c r="J3004">
        <v>1</v>
      </c>
      <c r="K3004" t="s">
        <v>2119</v>
      </c>
      <c r="L3004" t="s">
        <v>2120</v>
      </c>
      <c r="N3004">
        <v>0</v>
      </c>
      <c r="O3004">
        <v>2</v>
      </c>
      <c r="P3004">
        <v>2</v>
      </c>
      <c r="Q3004">
        <v>2</v>
      </c>
      <c r="R3004">
        <v>0</v>
      </c>
      <c r="S3004">
        <v>0</v>
      </c>
      <c r="T3004">
        <v>0</v>
      </c>
      <c r="U3004" s="50">
        <v>46273.655162037037</v>
      </c>
      <c r="V3004" s="50">
        <v>46273.655162037037</v>
      </c>
      <c r="W3004" s="51">
        <v>46273</v>
      </c>
      <c r="X3004" t="s">
        <v>1747</v>
      </c>
      <c r="Y3004" t="s">
        <v>492</v>
      </c>
    </row>
    <row r="3005" spans="1:25" ht="15" customHeight="1" x14ac:dyDescent="0.35">
      <c r="A3005">
        <v>8</v>
      </c>
      <c r="B3005" s="50">
        <v>46273.75</v>
      </c>
      <c r="C3005">
        <v>11707593</v>
      </c>
      <c r="D3005">
        <v>100006740611</v>
      </c>
      <c r="E3005" t="s">
        <v>1726</v>
      </c>
      <c r="F3005">
        <v>100</v>
      </c>
      <c r="G3005" t="s">
        <v>1745</v>
      </c>
      <c r="H3005" t="s">
        <v>1760</v>
      </c>
      <c r="I3005">
        <v>6012601</v>
      </c>
      <c r="J3005">
        <v>1</v>
      </c>
      <c r="K3005" t="s">
        <v>2105</v>
      </c>
      <c r="L3005" t="s">
        <v>2106</v>
      </c>
      <c r="N3005">
        <v>0</v>
      </c>
      <c r="O3005">
        <v>1</v>
      </c>
      <c r="P3005">
        <v>1</v>
      </c>
      <c r="Q3005">
        <v>1</v>
      </c>
      <c r="R3005">
        <v>0</v>
      </c>
      <c r="S3005">
        <v>0</v>
      </c>
      <c r="T3005">
        <v>0</v>
      </c>
      <c r="U3005" s="50">
        <v>46273.655162037037</v>
      </c>
      <c r="V3005" s="50">
        <v>46273.655162037037</v>
      </c>
      <c r="W3005" s="51">
        <v>46273</v>
      </c>
      <c r="X3005" t="s">
        <v>1747</v>
      </c>
      <c r="Y3005" t="s">
        <v>492</v>
      </c>
    </row>
    <row r="3006" spans="1:25" ht="15" customHeight="1" x14ac:dyDescent="0.35">
      <c r="A3006">
        <v>8</v>
      </c>
      <c r="B3006" s="50">
        <v>46273.75</v>
      </c>
      <c r="C3006">
        <v>11707594</v>
      </c>
      <c r="D3006">
        <v>100006740611</v>
      </c>
      <c r="E3006" t="s">
        <v>1726</v>
      </c>
      <c r="F3006">
        <v>100</v>
      </c>
      <c r="G3006" t="s">
        <v>1745</v>
      </c>
      <c r="H3006" t="s">
        <v>1760</v>
      </c>
      <c r="I3006">
        <v>6012601</v>
      </c>
      <c r="J3006">
        <v>1</v>
      </c>
      <c r="K3006" t="s">
        <v>2121</v>
      </c>
      <c r="L3006" t="s">
        <v>2122</v>
      </c>
      <c r="N3006">
        <v>0</v>
      </c>
      <c r="O3006">
        <v>1</v>
      </c>
      <c r="P3006">
        <v>1</v>
      </c>
      <c r="Q3006">
        <v>1</v>
      </c>
      <c r="R3006">
        <v>0</v>
      </c>
      <c r="S3006">
        <v>0</v>
      </c>
      <c r="T3006">
        <v>0</v>
      </c>
      <c r="U3006" s="50">
        <v>46273.655162037037</v>
      </c>
      <c r="V3006" s="50">
        <v>46273.655162037037</v>
      </c>
      <c r="W3006" s="51">
        <v>46273</v>
      </c>
      <c r="X3006" t="s">
        <v>1747</v>
      </c>
      <c r="Y3006" t="s">
        <v>492</v>
      </c>
    </row>
    <row r="3007" spans="1:25" ht="15" customHeight="1" x14ac:dyDescent="0.35">
      <c r="A3007">
        <v>8</v>
      </c>
      <c r="B3007" s="50">
        <v>46273.75</v>
      </c>
      <c r="C3007">
        <v>11707987</v>
      </c>
      <c r="D3007">
        <v>100006740870</v>
      </c>
      <c r="E3007" t="s">
        <v>1726</v>
      </c>
      <c r="F3007">
        <v>100</v>
      </c>
      <c r="G3007" t="s">
        <v>1745</v>
      </c>
      <c r="H3007" t="s">
        <v>1760</v>
      </c>
      <c r="I3007">
        <v>5997901</v>
      </c>
      <c r="J3007">
        <v>4</v>
      </c>
      <c r="K3007" t="s">
        <v>2155</v>
      </c>
      <c r="L3007" t="s">
        <v>2156</v>
      </c>
      <c r="N3007">
        <v>0</v>
      </c>
      <c r="O3007">
        <v>1</v>
      </c>
      <c r="P3007">
        <v>1</v>
      </c>
      <c r="Q3007">
        <v>1</v>
      </c>
      <c r="R3007">
        <v>0</v>
      </c>
      <c r="S3007">
        <v>0</v>
      </c>
      <c r="T3007">
        <v>0</v>
      </c>
      <c r="U3007" s="50">
        <v>46273.655624999999</v>
      </c>
      <c r="V3007" s="50">
        <v>46273.655624999999</v>
      </c>
      <c r="W3007" s="51">
        <v>46273</v>
      </c>
      <c r="X3007" t="s">
        <v>1747</v>
      </c>
      <c r="Y3007" t="s">
        <v>492</v>
      </c>
    </row>
    <row r="3008" spans="1:25" ht="15" customHeight="1" x14ac:dyDescent="0.35">
      <c r="A3008">
        <v>8</v>
      </c>
      <c r="B3008" s="50">
        <v>46273.75</v>
      </c>
      <c r="C3008">
        <v>11707988</v>
      </c>
      <c r="D3008">
        <v>100006740870</v>
      </c>
      <c r="E3008" t="s">
        <v>1726</v>
      </c>
      <c r="F3008">
        <v>100</v>
      </c>
      <c r="G3008" t="s">
        <v>1745</v>
      </c>
      <c r="H3008" t="s">
        <v>1760</v>
      </c>
      <c r="I3008">
        <v>5997901</v>
      </c>
      <c r="J3008">
        <v>4</v>
      </c>
      <c r="K3008" t="s">
        <v>1911</v>
      </c>
      <c r="L3008" t="s">
        <v>1912</v>
      </c>
      <c r="N3008">
        <v>0</v>
      </c>
      <c r="O3008">
        <v>1</v>
      </c>
      <c r="P3008">
        <v>1</v>
      </c>
      <c r="Q3008">
        <v>1</v>
      </c>
      <c r="R3008">
        <v>0</v>
      </c>
      <c r="S3008">
        <v>0</v>
      </c>
      <c r="T3008">
        <v>0</v>
      </c>
      <c r="U3008" s="50">
        <v>46273.655624999999</v>
      </c>
      <c r="V3008" s="50">
        <v>46273.655624999999</v>
      </c>
      <c r="W3008" s="51">
        <v>46273</v>
      </c>
      <c r="X3008" t="s">
        <v>1747</v>
      </c>
      <c r="Y3008" t="s">
        <v>492</v>
      </c>
    </row>
    <row r="3009" spans="1:25" ht="15" customHeight="1" x14ac:dyDescent="0.35">
      <c r="A3009">
        <v>8</v>
      </c>
      <c r="B3009" s="50">
        <v>46273.75</v>
      </c>
      <c r="C3009">
        <v>11708005</v>
      </c>
      <c r="D3009">
        <v>100006740876</v>
      </c>
      <c r="E3009" t="s">
        <v>1726</v>
      </c>
      <c r="F3009">
        <v>100</v>
      </c>
      <c r="G3009" t="s">
        <v>1745</v>
      </c>
      <c r="H3009" t="s">
        <v>1760</v>
      </c>
      <c r="I3009">
        <v>6010401</v>
      </c>
      <c r="J3009">
        <v>4</v>
      </c>
      <c r="K3009" t="s">
        <v>2157</v>
      </c>
      <c r="L3009" t="s">
        <v>2158</v>
      </c>
      <c r="N3009">
        <v>0</v>
      </c>
      <c r="O3009">
        <v>1</v>
      </c>
      <c r="P3009">
        <v>1</v>
      </c>
      <c r="Q3009">
        <v>1</v>
      </c>
      <c r="R3009">
        <v>0</v>
      </c>
      <c r="S3009">
        <v>0</v>
      </c>
      <c r="T3009">
        <v>0</v>
      </c>
      <c r="U3009" s="50">
        <v>46273.656284722223</v>
      </c>
      <c r="V3009" s="50">
        <v>46273.656284722223</v>
      </c>
      <c r="W3009" s="51">
        <v>46273</v>
      </c>
      <c r="X3009" t="s">
        <v>1747</v>
      </c>
      <c r="Y3009" t="s">
        <v>492</v>
      </c>
    </row>
    <row r="3010" spans="1:25" ht="15" customHeight="1" x14ac:dyDescent="0.35">
      <c r="A3010">
        <v>8</v>
      </c>
      <c r="B3010" s="50">
        <v>46273.75</v>
      </c>
      <c r="C3010">
        <v>11708006</v>
      </c>
      <c r="D3010">
        <v>100006740876</v>
      </c>
      <c r="E3010" t="s">
        <v>1726</v>
      </c>
      <c r="F3010">
        <v>100</v>
      </c>
      <c r="G3010" t="s">
        <v>1745</v>
      </c>
      <c r="H3010" t="s">
        <v>1760</v>
      </c>
      <c r="I3010">
        <v>6010401</v>
      </c>
      <c r="J3010">
        <v>4</v>
      </c>
      <c r="K3010" t="s">
        <v>2159</v>
      </c>
      <c r="L3010" t="s">
        <v>2160</v>
      </c>
      <c r="N3010">
        <v>0</v>
      </c>
      <c r="O3010">
        <v>1</v>
      </c>
      <c r="P3010">
        <v>1</v>
      </c>
      <c r="Q3010">
        <v>1</v>
      </c>
      <c r="R3010">
        <v>0</v>
      </c>
      <c r="S3010">
        <v>0</v>
      </c>
      <c r="T3010">
        <v>0</v>
      </c>
      <c r="U3010" s="50">
        <v>46273.656284722223</v>
      </c>
      <c r="V3010" s="50">
        <v>46273.656284722223</v>
      </c>
      <c r="W3010" s="51">
        <v>46273</v>
      </c>
      <c r="X3010" t="s">
        <v>1747</v>
      </c>
      <c r="Y3010" t="s">
        <v>492</v>
      </c>
    </row>
    <row r="3011" spans="1:25" ht="15" customHeight="1" x14ac:dyDescent="0.35">
      <c r="A3011">
        <v>8</v>
      </c>
      <c r="B3011" s="50">
        <v>46273.75</v>
      </c>
      <c r="C3011">
        <v>11708007</v>
      </c>
      <c r="D3011">
        <v>100006740876</v>
      </c>
      <c r="E3011" t="s">
        <v>1726</v>
      </c>
      <c r="F3011">
        <v>100</v>
      </c>
      <c r="G3011" t="s">
        <v>1745</v>
      </c>
      <c r="H3011" t="s">
        <v>1760</v>
      </c>
      <c r="I3011">
        <v>6010401</v>
      </c>
      <c r="J3011">
        <v>4</v>
      </c>
      <c r="K3011" t="s">
        <v>2161</v>
      </c>
      <c r="L3011" t="s">
        <v>2162</v>
      </c>
      <c r="N3011">
        <v>0</v>
      </c>
      <c r="O3011">
        <v>2</v>
      </c>
      <c r="P3011">
        <v>2</v>
      </c>
      <c r="Q3011">
        <v>2</v>
      </c>
      <c r="R3011">
        <v>0</v>
      </c>
      <c r="S3011">
        <v>0</v>
      </c>
      <c r="T3011">
        <v>0</v>
      </c>
      <c r="U3011" s="50">
        <v>46273.656284722223</v>
      </c>
      <c r="V3011" s="50">
        <v>46273.656284722223</v>
      </c>
      <c r="W3011" s="51">
        <v>46273</v>
      </c>
      <c r="X3011" t="s">
        <v>1747</v>
      </c>
      <c r="Y3011" t="s">
        <v>492</v>
      </c>
    </row>
    <row r="3012" spans="1:25" ht="15" customHeight="1" x14ac:dyDescent="0.35">
      <c r="A3012">
        <v>8</v>
      </c>
      <c r="B3012" s="50">
        <v>46273.75</v>
      </c>
      <c r="C3012">
        <v>11708008</v>
      </c>
      <c r="D3012">
        <v>100006740876</v>
      </c>
      <c r="E3012" t="s">
        <v>1726</v>
      </c>
      <c r="F3012">
        <v>100</v>
      </c>
      <c r="G3012" t="s">
        <v>1745</v>
      </c>
      <c r="H3012" t="s">
        <v>1760</v>
      </c>
      <c r="I3012">
        <v>6010401</v>
      </c>
      <c r="J3012">
        <v>4</v>
      </c>
      <c r="K3012" t="s">
        <v>2163</v>
      </c>
      <c r="L3012" t="s">
        <v>2164</v>
      </c>
      <c r="N3012">
        <v>0</v>
      </c>
      <c r="O3012">
        <v>3</v>
      </c>
      <c r="P3012">
        <v>3</v>
      </c>
      <c r="Q3012">
        <v>3</v>
      </c>
      <c r="R3012">
        <v>0</v>
      </c>
      <c r="S3012">
        <v>0</v>
      </c>
      <c r="T3012">
        <v>0</v>
      </c>
      <c r="U3012" s="50">
        <v>46273.656284722223</v>
      </c>
      <c r="V3012" s="50">
        <v>46273.656284722223</v>
      </c>
      <c r="W3012" s="51">
        <v>46273</v>
      </c>
      <c r="X3012" t="s">
        <v>1747</v>
      </c>
      <c r="Y3012" t="s">
        <v>492</v>
      </c>
    </row>
    <row r="3013" spans="1:25" ht="15" customHeight="1" x14ac:dyDescent="0.35">
      <c r="A3013">
        <v>8</v>
      </c>
      <c r="B3013" s="50">
        <v>46273.75</v>
      </c>
      <c r="C3013">
        <v>11708009</v>
      </c>
      <c r="D3013">
        <v>100006740876</v>
      </c>
      <c r="E3013" t="s">
        <v>1726</v>
      </c>
      <c r="F3013">
        <v>100</v>
      </c>
      <c r="G3013" t="s">
        <v>1745</v>
      </c>
      <c r="H3013" t="s">
        <v>1760</v>
      </c>
      <c r="I3013">
        <v>6010401</v>
      </c>
      <c r="J3013">
        <v>4</v>
      </c>
      <c r="K3013" t="s">
        <v>2165</v>
      </c>
      <c r="L3013" t="s">
        <v>2166</v>
      </c>
      <c r="N3013">
        <v>0</v>
      </c>
      <c r="O3013">
        <v>1</v>
      </c>
      <c r="P3013">
        <v>1</v>
      </c>
      <c r="Q3013">
        <v>1</v>
      </c>
      <c r="R3013">
        <v>0</v>
      </c>
      <c r="S3013">
        <v>0</v>
      </c>
      <c r="T3013">
        <v>0</v>
      </c>
      <c r="U3013" s="50">
        <v>46273.656284722223</v>
      </c>
      <c r="V3013" s="50">
        <v>46273.656284722223</v>
      </c>
      <c r="W3013" s="51">
        <v>46273</v>
      </c>
      <c r="X3013" t="s">
        <v>1747</v>
      </c>
      <c r="Y3013" t="s">
        <v>492</v>
      </c>
    </row>
    <row r="3014" spans="1:25" ht="15" customHeight="1" x14ac:dyDescent="0.35">
      <c r="A3014">
        <v>8</v>
      </c>
      <c r="B3014" s="50">
        <v>46273.75</v>
      </c>
      <c r="C3014">
        <v>11708074</v>
      </c>
      <c r="D3014">
        <v>100006740888</v>
      </c>
      <c r="E3014" t="s">
        <v>1726</v>
      </c>
      <c r="F3014">
        <v>100</v>
      </c>
      <c r="G3014" t="s">
        <v>1745</v>
      </c>
      <c r="H3014" t="s">
        <v>1760</v>
      </c>
      <c r="I3014">
        <v>6008401</v>
      </c>
      <c r="J3014">
        <v>1</v>
      </c>
      <c r="K3014" t="s">
        <v>2099</v>
      </c>
      <c r="L3014" t="s">
        <v>2100</v>
      </c>
      <c r="M3014" t="s">
        <v>418</v>
      </c>
      <c r="N3014">
        <v>2</v>
      </c>
      <c r="O3014">
        <v>1</v>
      </c>
      <c r="P3014">
        <v>1</v>
      </c>
      <c r="Q3014">
        <v>1</v>
      </c>
      <c r="R3014">
        <v>0</v>
      </c>
      <c r="S3014">
        <v>0</v>
      </c>
      <c r="T3014">
        <v>0</v>
      </c>
      <c r="U3014" s="50">
        <v>46273.656307870369</v>
      </c>
      <c r="V3014" s="50">
        <v>46273.74454861111</v>
      </c>
      <c r="W3014" s="51">
        <v>46273</v>
      </c>
      <c r="X3014" t="s">
        <v>1747</v>
      </c>
      <c r="Y3014" t="s">
        <v>492</v>
      </c>
    </row>
    <row r="3015" spans="1:25" ht="15" customHeight="1" x14ac:dyDescent="0.35">
      <c r="A3015">
        <v>8</v>
      </c>
      <c r="B3015" s="50">
        <v>46273.75</v>
      </c>
      <c r="C3015">
        <v>11708075</v>
      </c>
      <c r="D3015">
        <v>100006740888</v>
      </c>
      <c r="E3015" t="s">
        <v>1726</v>
      </c>
      <c r="F3015">
        <v>100</v>
      </c>
      <c r="G3015" t="s">
        <v>1745</v>
      </c>
      <c r="H3015" t="s">
        <v>1760</v>
      </c>
      <c r="I3015">
        <v>6008401</v>
      </c>
      <c r="J3015">
        <v>1</v>
      </c>
      <c r="K3015" t="s">
        <v>2175</v>
      </c>
      <c r="L3015" t="s">
        <v>2176</v>
      </c>
      <c r="M3015" t="s">
        <v>418</v>
      </c>
      <c r="N3015">
        <v>2</v>
      </c>
      <c r="O3015">
        <v>1</v>
      </c>
      <c r="P3015">
        <v>1</v>
      </c>
      <c r="Q3015">
        <v>1</v>
      </c>
      <c r="R3015">
        <v>0</v>
      </c>
      <c r="S3015">
        <v>0</v>
      </c>
      <c r="T3015">
        <v>0</v>
      </c>
      <c r="U3015" s="50">
        <v>46273.656307870369</v>
      </c>
      <c r="V3015" s="50">
        <v>46273.74454861111</v>
      </c>
      <c r="W3015" s="51">
        <v>46273</v>
      </c>
      <c r="X3015" t="s">
        <v>1747</v>
      </c>
      <c r="Y3015" t="s">
        <v>492</v>
      </c>
    </row>
    <row r="3016" spans="1:25" ht="15" customHeight="1" x14ac:dyDescent="0.35">
      <c r="A3016">
        <v>8</v>
      </c>
      <c r="B3016" s="50">
        <v>46273.75</v>
      </c>
      <c r="C3016">
        <v>11708076</v>
      </c>
      <c r="D3016">
        <v>100006740888</v>
      </c>
      <c r="E3016" t="s">
        <v>1726</v>
      </c>
      <c r="F3016">
        <v>100</v>
      </c>
      <c r="G3016" t="s">
        <v>1745</v>
      </c>
      <c r="H3016" t="s">
        <v>1760</v>
      </c>
      <c r="I3016">
        <v>6008401</v>
      </c>
      <c r="J3016">
        <v>1</v>
      </c>
      <c r="K3016" t="s">
        <v>1979</v>
      </c>
      <c r="L3016" t="s">
        <v>1980</v>
      </c>
      <c r="M3016" t="s">
        <v>418</v>
      </c>
      <c r="N3016">
        <v>2</v>
      </c>
      <c r="O3016">
        <v>2</v>
      </c>
      <c r="P3016">
        <v>2</v>
      </c>
      <c r="Q3016">
        <v>2</v>
      </c>
      <c r="R3016">
        <v>0</v>
      </c>
      <c r="S3016">
        <v>0</v>
      </c>
      <c r="T3016">
        <v>0</v>
      </c>
      <c r="U3016" s="50">
        <v>46273.656307870369</v>
      </c>
      <c r="V3016" s="50">
        <v>46273.74454861111</v>
      </c>
      <c r="W3016" s="51">
        <v>46273</v>
      </c>
      <c r="X3016" t="s">
        <v>1747</v>
      </c>
      <c r="Y3016" t="s">
        <v>492</v>
      </c>
    </row>
    <row r="3017" spans="1:25" ht="15" customHeight="1" x14ac:dyDescent="0.35">
      <c r="A3017">
        <v>8</v>
      </c>
      <c r="B3017" s="50">
        <v>46273.75</v>
      </c>
      <c r="C3017">
        <v>11708139</v>
      </c>
      <c r="D3017">
        <v>100006740917</v>
      </c>
      <c r="E3017" t="s">
        <v>1726</v>
      </c>
      <c r="F3017">
        <v>100</v>
      </c>
      <c r="G3017" t="s">
        <v>1745</v>
      </c>
      <c r="H3017" t="s">
        <v>1760</v>
      </c>
      <c r="I3017">
        <v>6014001</v>
      </c>
      <c r="J3017">
        <v>4</v>
      </c>
      <c r="K3017" t="s">
        <v>2191</v>
      </c>
      <c r="L3017" t="s">
        <v>2192</v>
      </c>
      <c r="N3017">
        <v>0</v>
      </c>
      <c r="O3017">
        <v>2</v>
      </c>
      <c r="P3017">
        <v>2</v>
      </c>
      <c r="Q3017">
        <v>2</v>
      </c>
      <c r="R3017">
        <v>0</v>
      </c>
      <c r="S3017">
        <v>0</v>
      </c>
      <c r="T3017">
        <v>0</v>
      </c>
      <c r="U3017" s="50">
        <v>46273.666006944448</v>
      </c>
      <c r="V3017" s="50">
        <v>46273.666006944448</v>
      </c>
      <c r="W3017" s="51">
        <v>46273</v>
      </c>
      <c r="X3017" t="s">
        <v>1747</v>
      </c>
      <c r="Y3017" t="s">
        <v>492</v>
      </c>
    </row>
    <row r="3018" spans="1:25" ht="15" customHeight="1" x14ac:dyDescent="0.35">
      <c r="A3018">
        <v>8</v>
      </c>
      <c r="B3018" s="50">
        <v>46273.75</v>
      </c>
      <c r="C3018">
        <v>11708154</v>
      </c>
      <c r="D3018">
        <v>100006740920</v>
      </c>
      <c r="E3018" t="s">
        <v>1726</v>
      </c>
      <c r="F3018">
        <v>100</v>
      </c>
      <c r="G3018" t="s">
        <v>1745</v>
      </c>
      <c r="H3018" t="s">
        <v>1760</v>
      </c>
      <c r="I3018">
        <v>6014002</v>
      </c>
      <c r="J3018">
        <v>1</v>
      </c>
      <c r="K3018" t="s">
        <v>2113</v>
      </c>
      <c r="L3018" t="s">
        <v>2114</v>
      </c>
      <c r="M3018" t="s">
        <v>415</v>
      </c>
      <c r="N3018">
        <v>2</v>
      </c>
      <c r="O3018">
        <v>1</v>
      </c>
      <c r="P3018">
        <v>1</v>
      </c>
      <c r="Q3018">
        <v>1</v>
      </c>
      <c r="R3018">
        <v>0</v>
      </c>
      <c r="S3018">
        <v>0</v>
      </c>
      <c r="T3018">
        <v>0</v>
      </c>
      <c r="U3018" s="50">
        <v>46273.666018518517</v>
      </c>
      <c r="V3018" s="50">
        <v>46273.729502314818</v>
      </c>
      <c r="W3018" s="51">
        <v>46273</v>
      </c>
      <c r="X3018" t="s">
        <v>1747</v>
      </c>
      <c r="Y3018" t="s">
        <v>492</v>
      </c>
    </row>
    <row r="3019" spans="1:25" ht="15" customHeight="1" x14ac:dyDescent="0.35">
      <c r="A3019">
        <v>8</v>
      </c>
      <c r="B3019" s="50">
        <v>46273.75</v>
      </c>
      <c r="C3019">
        <v>11708162</v>
      </c>
      <c r="D3019">
        <v>100006740925</v>
      </c>
      <c r="E3019" t="s">
        <v>1726</v>
      </c>
      <c r="F3019">
        <v>100</v>
      </c>
      <c r="G3019" t="s">
        <v>1745</v>
      </c>
      <c r="H3019" t="s">
        <v>1760</v>
      </c>
      <c r="I3019">
        <v>6017901</v>
      </c>
      <c r="J3019">
        <v>4</v>
      </c>
      <c r="K3019" t="s">
        <v>2197</v>
      </c>
      <c r="L3019" t="s">
        <v>2198</v>
      </c>
      <c r="N3019">
        <v>0</v>
      </c>
      <c r="O3019">
        <v>1</v>
      </c>
      <c r="P3019">
        <v>1</v>
      </c>
      <c r="Q3019">
        <v>1</v>
      </c>
      <c r="R3019">
        <v>0</v>
      </c>
      <c r="S3019">
        <v>0</v>
      </c>
      <c r="T3019">
        <v>0</v>
      </c>
      <c r="U3019" s="50">
        <v>46273.666712962957</v>
      </c>
      <c r="V3019" s="50">
        <v>46273.666712962957</v>
      </c>
      <c r="W3019" s="51">
        <v>46273</v>
      </c>
      <c r="X3019" t="s">
        <v>1747</v>
      </c>
      <c r="Y3019" t="s">
        <v>492</v>
      </c>
    </row>
    <row r="3020" spans="1:25" ht="15" customHeight="1" x14ac:dyDescent="0.35">
      <c r="A3020">
        <v>8</v>
      </c>
      <c r="B3020" s="50">
        <v>46273.75</v>
      </c>
      <c r="C3020">
        <v>11708163</v>
      </c>
      <c r="D3020">
        <v>100006740925</v>
      </c>
      <c r="E3020" t="s">
        <v>1726</v>
      </c>
      <c r="F3020">
        <v>100</v>
      </c>
      <c r="G3020" t="s">
        <v>1745</v>
      </c>
      <c r="H3020" t="s">
        <v>1760</v>
      </c>
      <c r="I3020">
        <v>6017901</v>
      </c>
      <c r="J3020">
        <v>4</v>
      </c>
      <c r="K3020" t="s">
        <v>2191</v>
      </c>
      <c r="L3020" t="s">
        <v>2192</v>
      </c>
      <c r="N3020">
        <v>0</v>
      </c>
      <c r="O3020">
        <v>1</v>
      </c>
      <c r="P3020">
        <v>1</v>
      </c>
      <c r="Q3020">
        <v>1</v>
      </c>
      <c r="R3020">
        <v>0</v>
      </c>
      <c r="S3020">
        <v>0</v>
      </c>
      <c r="T3020">
        <v>0</v>
      </c>
      <c r="U3020" s="50">
        <v>46273.666712962957</v>
      </c>
      <c r="V3020" s="50">
        <v>46273.666712962957</v>
      </c>
      <c r="W3020" s="51">
        <v>46273</v>
      </c>
      <c r="X3020" t="s">
        <v>1747</v>
      </c>
      <c r="Y3020" t="s">
        <v>492</v>
      </c>
    </row>
    <row r="3021" spans="1:25" ht="15" customHeight="1" x14ac:dyDescent="0.35">
      <c r="A3021">
        <v>8</v>
      </c>
      <c r="B3021" s="50">
        <v>46273.75</v>
      </c>
      <c r="C3021">
        <v>11708164</v>
      </c>
      <c r="D3021">
        <v>100006740925</v>
      </c>
      <c r="E3021" t="s">
        <v>1726</v>
      </c>
      <c r="F3021">
        <v>100</v>
      </c>
      <c r="G3021" t="s">
        <v>1745</v>
      </c>
      <c r="H3021" t="s">
        <v>1760</v>
      </c>
      <c r="I3021">
        <v>6017901</v>
      </c>
      <c r="J3021">
        <v>4</v>
      </c>
      <c r="K3021" t="s">
        <v>2199</v>
      </c>
      <c r="L3021" t="s">
        <v>2200</v>
      </c>
      <c r="N3021">
        <v>0</v>
      </c>
      <c r="O3021">
        <v>1</v>
      </c>
      <c r="P3021">
        <v>1</v>
      </c>
      <c r="Q3021">
        <v>1</v>
      </c>
      <c r="R3021">
        <v>0</v>
      </c>
      <c r="S3021">
        <v>0</v>
      </c>
      <c r="T3021">
        <v>0</v>
      </c>
      <c r="U3021" s="50">
        <v>46273.666712962957</v>
      </c>
      <c r="V3021" s="50">
        <v>46273.666712962957</v>
      </c>
      <c r="W3021" s="51">
        <v>46273</v>
      </c>
      <c r="X3021" t="s">
        <v>1747</v>
      </c>
      <c r="Y3021" t="s">
        <v>492</v>
      </c>
    </row>
    <row r="3022" spans="1:25" ht="15" customHeight="1" x14ac:dyDescent="0.35">
      <c r="A3022">
        <v>8</v>
      </c>
      <c r="B3022" s="50">
        <v>46273.75</v>
      </c>
      <c r="C3022">
        <v>11708165</v>
      </c>
      <c r="D3022">
        <v>100006740925</v>
      </c>
      <c r="E3022" t="s">
        <v>1726</v>
      </c>
      <c r="F3022">
        <v>100</v>
      </c>
      <c r="G3022" t="s">
        <v>1745</v>
      </c>
      <c r="H3022" t="s">
        <v>1760</v>
      </c>
      <c r="I3022">
        <v>6017901</v>
      </c>
      <c r="J3022">
        <v>4</v>
      </c>
      <c r="K3022" t="s">
        <v>2201</v>
      </c>
      <c r="L3022" t="s">
        <v>2202</v>
      </c>
      <c r="N3022">
        <v>0</v>
      </c>
      <c r="O3022">
        <v>1</v>
      </c>
      <c r="P3022">
        <v>1</v>
      </c>
      <c r="Q3022">
        <v>1</v>
      </c>
      <c r="R3022">
        <v>0</v>
      </c>
      <c r="S3022">
        <v>0</v>
      </c>
      <c r="T3022">
        <v>0</v>
      </c>
      <c r="U3022" s="50">
        <v>46273.666712962957</v>
      </c>
      <c r="V3022" s="50">
        <v>46273.666712962957</v>
      </c>
      <c r="W3022" s="51">
        <v>46273</v>
      </c>
      <c r="X3022" t="s">
        <v>1747</v>
      </c>
      <c r="Y3022" t="s">
        <v>492</v>
      </c>
    </row>
    <row r="3023" spans="1:25" ht="15" customHeight="1" x14ac:dyDescent="0.35">
      <c r="A3023">
        <v>8</v>
      </c>
      <c r="B3023" s="50">
        <v>46273.75</v>
      </c>
      <c r="C3023">
        <v>11708210</v>
      </c>
      <c r="D3023">
        <v>100006740942</v>
      </c>
      <c r="E3023" t="s">
        <v>1726</v>
      </c>
      <c r="F3023">
        <v>100</v>
      </c>
      <c r="G3023" t="s">
        <v>1745</v>
      </c>
      <c r="H3023" t="s">
        <v>1760</v>
      </c>
      <c r="I3023">
        <v>6018001</v>
      </c>
      <c r="J3023">
        <v>2</v>
      </c>
      <c r="K3023" t="s">
        <v>2211</v>
      </c>
      <c r="L3023" t="s">
        <v>2212</v>
      </c>
      <c r="N3023">
        <v>0</v>
      </c>
      <c r="O3023">
        <v>9</v>
      </c>
      <c r="P3023">
        <v>9</v>
      </c>
      <c r="Q3023">
        <v>9</v>
      </c>
      <c r="R3023">
        <v>0</v>
      </c>
      <c r="S3023">
        <v>0</v>
      </c>
      <c r="T3023">
        <v>0</v>
      </c>
      <c r="U3023" s="50">
        <v>46273.66810185185</v>
      </c>
      <c r="V3023" s="50">
        <v>46273.66810185185</v>
      </c>
      <c r="W3023" s="51">
        <v>46273</v>
      </c>
      <c r="X3023" t="s">
        <v>1747</v>
      </c>
      <c r="Y3023" t="s">
        <v>492</v>
      </c>
    </row>
    <row r="3024" spans="1:25" ht="15" customHeight="1" x14ac:dyDescent="0.35">
      <c r="A3024">
        <v>8</v>
      </c>
      <c r="B3024" s="50">
        <v>46273.75</v>
      </c>
      <c r="C3024">
        <v>11708211</v>
      </c>
      <c r="D3024">
        <v>100006740943</v>
      </c>
      <c r="E3024" t="s">
        <v>1726</v>
      </c>
      <c r="F3024">
        <v>100</v>
      </c>
      <c r="G3024" t="s">
        <v>1745</v>
      </c>
      <c r="H3024" t="s">
        <v>1760</v>
      </c>
      <c r="I3024">
        <v>6018002</v>
      </c>
      <c r="J3024">
        <v>2</v>
      </c>
      <c r="K3024" t="s">
        <v>2211</v>
      </c>
      <c r="L3024" t="s">
        <v>2212</v>
      </c>
      <c r="N3024">
        <v>0</v>
      </c>
      <c r="O3024">
        <v>9</v>
      </c>
      <c r="P3024">
        <v>9</v>
      </c>
      <c r="Q3024">
        <v>9</v>
      </c>
      <c r="R3024">
        <v>0</v>
      </c>
      <c r="S3024">
        <v>0</v>
      </c>
      <c r="T3024">
        <v>0</v>
      </c>
      <c r="U3024" s="50">
        <v>46273.66810185185</v>
      </c>
      <c r="V3024" s="50">
        <v>46273.66810185185</v>
      </c>
      <c r="W3024" s="51">
        <v>46273</v>
      </c>
      <c r="X3024" t="s">
        <v>1747</v>
      </c>
      <c r="Y3024" t="s">
        <v>492</v>
      </c>
    </row>
    <row r="3025" spans="1:25" ht="15" customHeight="1" x14ac:dyDescent="0.35">
      <c r="A3025">
        <v>8</v>
      </c>
      <c r="B3025" s="50">
        <v>46273.75</v>
      </c>
      <c r="C3025">
        <v>11708212</v>
      </c>
      <c r="D3025">
        <v>100006740944</v>
      </c>
      <c r="E3025" t="s">
        <v>1726</v>
      </c>
      <c r="F3025">
        <v>100</v>
      </c>
      <c r="G3025" t="s">
        <v>1745</v>
      </c>
      <c r="H3025" t="s">
        <v>1760</v>
      </c>
      <c r="I3025">
        <v>6018003</v>
      </c>
      <c r="J3025">
        <v>2</v>
      </c>
      <c r="K3025" t="s">
        <v>2211</v>
      </c>
      <c r="L3025" t="s">
        <v>2212</v>
      </c>
      <c r="N3025">
        <v>0</v>
      </c>
      <c r="O3025">
        <v>8</v>
      </c>
      <c r="P3025">
        <v>8</v>
      </c>
      <c r="Q3025">
        <v>8</v>
      </c>
      <c r="R3025">
        <v>0</v>
      </c>
      <c r="S3025">
        <v>0</v>
      </c>
      <c r="T3025">
        <v>0</v>
      </c>
      <c r="U3025" s="50">
        <v>46273.66810185185</v>
      </c>
      <c r="V3025" s="50">
        <v>46273.66810185185</v>
      </c>
      <c r="W3025" s="51">
        <v>46273</v>
      </c>
      <c r="X3025" t="s">
        <v>1747</v>
      </c>
      <c r="Y3025" t="s">
        <v>492</v>
      </c>
    </row>
    <row r="3026" spans="1:25" ht="15" customHeight="1" x14ac:dyDescent="0.35">
      <c r="A3026">
        <v>8</v>
      </c>
      <c r="B3026" s="50">
        <v>46273.75</v>
      </c>
      <c r="C3026">
        <v>11708224</v>
      </c>
      <c r="D3026">
        <v>100006740953</v>
      </c>
      <c r="E3026" t="s">
        <v>1726</v>
      </c>
      <c r="F3026">
        <v>100</v>
      </c>
      <c r="G3026" t="s">
        <v>1745</v>
      </c>
      <c r="H3026" t="s">
        <v>1760</v>
      </c>
      <c r="I3026">
        <v>6020701</v>
      </c>
      <c r="J3026">
        <v>4</v>
      </c>
      <c r="K3026" t="s">
        <v>2213</v>
      </c>
      <c r="L3026" t="s">
        <v>2214</v>
      </c>
      <c r="N3026">
        <v>0</v>
      </c>
      <c r="O3026">
        <v>1</v>
      </c>
      <c r="P3026">
        <v>1</v>
      </c>
      <c r="Q3026">
        <v>1</v>
      </c>
      <c r="R3026">
        <v>0</v>
      </c>
      <c r="S3026">
        <v>0</v>
      </c>
      <c r="T3026">
        <v>0</v>
      </c>
      <c r="U3026" s="50">
        <v>46273.671574074076</v>
      </c>
      <c r="V3026" s="50">
        <v>46273.671574074076</v>
      </c>
      <c r="W3026" s="51">
        <v>46273</v>
      </c>
      <c r="X3026" t="s">
        <v>1747</v>
      </c>
      <c r="Y3026" t="s">
        <v>492</v>
      </c>
    </row>
    <row r="3027" spans="1:25" ht="15" customHeight="1" x14ac:dyDescent="0.35">
      <c r="A3027">
        <v>8</v>
      </c>
      <c r="B3027" s="50">
        <v>46273.75</v>
      </c>
      <c r="C3027">
        <v>11708283</v>
      </c>
      <c r="D3027">
        <v>100006740975</v>
      </c>
      <c r="E3027" t="s">
        <v>1726</v>
      </c>
      <c r="F3027">
        <v>100</v>
      </c>
      <c r="G3027" t="s">
        <v>1745</v>
      </c>
      <c r="H3027" t="s">
        <v>1760</v>
      </c>
      <c r="I3027">
        <v>6021701</v>
      </c>
      <c r="J3027">
        <v>4</v>
      </c>
      <c r="K3027" t="s">
        <v>2163</v>
      </c>
      <c r="L3027" t="s">
        <v>2164</v>
      </c>
      <c r="N3027">
        <v>0</v>
      </c>
      <c r="O3027">
        <v>2</v>
      </c>
      <c r="P3027">
        <v>2</v>
      </c>
      <c r="Q3027">
        <v>2</v>
      </c>
      <c r="R3027">
        <v>0</v>
      </c>
      <c r="S3027">
        <v>0</v>
      </c>
      <c r="T3027">
        <v>0</v>
      </c>
      <c r="U3027" s="50">
        <v>46273.673657407409</v>
      </c>
      <c r="V3027" s="50">
        <v>46273.673657407409</v>
      </c>
      <c r="W3027" s="51">
        <v>46273</v>
      </c>
      <c r="X3027" t="s">
        <v>1747</v>
      </c>
      <c r="Y3027" t="s">
        <v>492</v>
      </c>
    </row>
    <row r="3028" spans="1:25" ht="15" customHeight="1" x14ac:dyDescent="0.35">
      <c r="A3028">
        <v>8</v>
      </c>
      <c r="B3028" s="50">
        <v>46273.75</v>
      </c>
      <c r="C3028">
        <v>11708315</v>
      </c>
      <c r="D3028">
        <v>100006740985</v>
      </c>
      <c r="E3028" t="s">
        <v>1726</v>
      </c>
      <c r="F3028">
        <v>100</v>
      </c>
      <c r="G3028" t="s">
        <v>1745</v>
      </c>
      <c r="H3028" t="s">
        <v>1760</v>
      </c>
      <c r="I3028">
        <v>6023201</v>
      </c>
      <c r="J3028">
        <v>3</v>
      </c>
      <c r="K3028" t="s">
        <v>2237</v>
      </c>
      <c r="L3028" t="s">
        <v>2238</v>
      </c>
      <c r="N3028">
        <v>0</v>
      </c>
      <c r="O3028">
        <v>1</v>
      </c>
      <c r="P3028">
        <v>1</v>
      </c>
      <c r="Q3028">
        <v>1</v>
      </c>
      <c r="R3028">
        <v>0</v>
      </c>
      <c r="S3028">
        <v>0</v>
      </c>
      <c r="T3028">
        <v>0</v>
      </c>
      <c r="U3028" s="50">
        <v>46273.675740740742</v>
      </c>
      <c r="V3028" s="50">
        <v>46273.675740740742</v>
      </c>
      <c r="W3028" s="51">
        <v>46273</v>
      </c>
      <c r="X3028" t="s">
        <v>1747</v>
      </c>
      <c r="Y3028" t="s">
        <v>492</v>
      </c>
    </row>
    <row r="3029" spans="1:25" ht="15" customHeight="1" x14ac:dyDescent="0.35">
      <c r="A3029">
        <v>8</v>
      </c>
      <c r="B3029" s="50">
        <v>46273.75</v>
      </c>
      <c r="C3029">
        <v>11708316</v>
      </c>
      <c r="D3029">
        <v>100006740985</v>
      </c>
      <c r="E3029" t="s">
        <v>1726</v>
      </c>
      <c r="F3029">
        <v>100</v>
      </c>
      <c r="G3029" t="s">
        <v>1745</v>
      </c>
      <c r="H3029" t="s">
        <v>1760</v>
      </c>
      <c r="I3029">
        <v>6023201</v>
      </c>
      <c r="J3029">
        <v>3</v>
      </c>
      <c r="K3029" t="s">
        <v>1855</v>
      </c>
      <c r="L3029" t="s">
        <v>1856</v>
      </c>
      <c r="N3029">
        <v>0</v>
      </c>
      <c r="O3029">
        <v>8</v>
      </c>
      <c r="P3029">
        <v>8</v>
      </c>
      <c r="Q3029">
        <v>8</v>
      </c>
      <c r="R3029">
        <v>0</v>
      </c>
      <c r="S3029">
        <v>0</v>
      </c>
      <c r="T3029">
        <v>0</v>
      </c>
      <c r="U3029" s="50">
        <v>46273.675740740742</v>
      </c>
      <c r="V3029" s="50">
        <v>46273.675740740742</v>
      </c>
      <c r="W3029" s="51">
        <v>46273</v>
      </c>
      <c r="X3029" t="s">
        <v>1747</v>
      </c>
      <c r="Y3029" t="s">
        <v>492</v>
      </c>
    </row>
    <row r="3030" spans="1:25" ht="15" customHeight="1" x14ac:dyDescent="0.35">
      <c r="A3030">
        <v>8</v>
      </c>
      <c r="B3030" s="50">
        <v>46273.75</v>
      </c>
      <c r="C3030">
        <v>11708317</v>
      </c>
      <c r="D3030">
        <v>100006740985</v>
      </c>
      <c r="E3030" t="s">
        <v>1726</v>
      </c>
      <c r="F3030">
        <v>100</v>
      </c>
      <c r="G3030" t="s">
        <v>1745</v>
      </c>
      <c r="H3030" t="s">
        <v>1760</v>
      </c>
      <c r="I3030">
        <v>6023201</v>
      </c>
      <c r="J3030">
        <v>3</v>
      </c>
      <c r="K3030" t="s">
        <v>2239</v>
      </c>
      <c r="L3030" t="s">
        <v>2240</v>
      </c>
      <c r="N3030">
        <v>0</v>
      </c>
      <c r="O3030">
        <v>2</v>
      </c>
      <c r="P3030">
        <v>2</v>
      </c>
      <c r="Q3030">
        <v>2</v>
      </c>
      <c r="R3030">
        <v>0</v>
      </c>
      <c r="S3030">
        <v>0</v>
      </c>
      <c r="T3030">
        <v>0</v>
      </c>
      <c r="U3030" s="50">
        <v>46273.675740740742</v>
      </c>
      <c r="V3030" s="50">
        <v>46273.675740740742</v>
      </c>
      <c r="W3030" s="51">
        <v>46273</v>
      </c>
      <c r="X3030" t="s">
        <v>1747</v>
      </c>
      <c r="Y3030" t="s">
        <v>492</v>
      </c>
    </row>
    <row r="3031" spans="1:25" ht="15" customHeight="1" x14ac:dyDescent="0.35">
      <c r="A3031">
        <v>8</v>
      </c>
      <c r="B3031" s="50">
        <v>46273.75</v>
      </c>
      <c r="C3031">
        <v>11708318</v>
      </c>
      <c r="D3031">
        <v>100006740985</v>
      </c>
      <c r="E3031" t="s">
        <v>1726</v>
      </c>
      <c r="F3031">
        <v>100</v>
      </c>
      <c r="G3031" t="s">
        <v>1745</v>
      </c>
      <c r="H3031" t="s">
        <v>1760</v>
      </c>
      <c r="I3031">
        <v>6023201</v>
      </c>
      <c r="J3031">
        <v>3</v>
      </c>
      <c r="K3031" t="s">
        <v>1859</v>
      </c>
      <c r="L3031" t="s">
        <v>1860</v>
      </c>
      <c r="N3031">
        <v>0</v>
      </c>
      <c r="O3031">
        <v>1</v>
      </c>
      <c r="P3031">
        <v>1</v>
      </c>
      <c r="Q3031">
        <v>1</v>
      </c>
      <c r="R3031">
        <v>0</v>
      </c>
      <c r="S3031">
        <v>0</v>
      </c>
      <c r="T3031">
        <v>0</v>
      </c>
      <c r="U3031" s="50">
        <v>46273.675740740742</v>
      </c>
      <c r="V3031" s="50">
        <v>46273.675740740742</v>
      </c>
      <c r="W3031" s="51">
        <v>46273</v>
      </c>
      <c r="X3031" t="s">
        <v>1747</v>
      </c>
      <c r="Y3031" t="s">
        <v>492</v>
      </c>
    </row>
    <row r="3032" spans="1:25" ht="15" customHeight="1" x14ac:dyDescent="0.35">
      <c r="A3032">
        <v>8</v>
      </c>
      <c r="B3032" s="50">
        <v>46273.75</v>
      </c>
      <c r="C3032">
        <v>11708319</v>
      </c>
      <c r="D3032">
        <v>100006740985</v>
      </c>
      <c r="E3032" t="s">
        <v>1726</v>
      </c>
      <c r="F3032">
        <v>100</v>
      </c>
      <c r="G3032" t="s">
        <v>1745</v>
      </c>
      <c r="H3032" t="s">
        <v>1760</v>
      </c>
      <c r="I3032">
        <v>6023201</v>
      </c>
      <c r="J3032">
        <v>3</v>
      </c>
      <c r="K3032" t="s">
        <v>1845</v>
      </c>
      <c r="L3032" t="s">
        <v>1846</v>
      </c>
      <c r="N3032">
        <v>0</v>
      </c>
      <c r="O3032">
        <v>1</v>
      </c>
      <c r="P3032">
        <v>1</v>
      </c>
      <c r="Q3032">
        <v>1</v>
      </c>
      <c r="R3032">
        <v>0</v>
      </c>
      <c r="S3032">
        <v>0</v>
      </c>
      <c r="T3032">
        <v>0</v>
      </c>
      <c r="U3032" s="50">
        <v>46273.675740740742</v>
      </c>
      <c r="V3032" s="50">
        <v>46273.675740740742</v>
      </c>
      <c r="W3032" s="51">
        <v>46273</v>
      </c>
      <c r="X3032" t="s">
        <v>1747</v>
      </c>
      <c r="Y3032" t="s">
        <v>492</v>
      </c>
    </row>
    <row r="3033" spans="1:25" ht="15" customHeight="1" x14ac:dyDescent="0.35">
      <c r="A3033">
        <v>8</v>
      </c>
      <c r="B3033" s="50">
        <v>46273.75</v>
      </c>
      <c r="C3033">
        <v>11708352</v>
      </c>
      <c r="D3033">
        <v>100006740998</v>
      </c>
      <c r="E3033" t="s">
        <v>1726</v>
      </c>
      <c r="F3033">
        <v>100</v>
      </c>
      <c r="G3033" t="s">
        <v>1745</v>
      </c>
      <c r="H3033" t="s">
        <v>1760</v>
      </c>
      <c r="I3033">
        <v>6024401</v>
      </c>
      <c r="J3033">
        <v>2</v>
      </c>
      <c r="K3033" t="s">
        <v>2243</v>
      </c>
      <c r="L3033" t="s">
        <v>2244</v>
      </c>
      <c r="N3033">
        <v>0</v>
      </c>
      <c r="O3033">
        <v>2</v>
      </c>
      <c r="P3033">
        <v>2</v>
      </c>
      <c r="Q3033">
        <v>2</v>
      </c>
      <c r="R3033">
        <v>0</v>
      </c>
      <c r="S3033">
        <v>0</v>
      </c>
      <c r="T3033">
        <v>0</v>
      </c>
      <c r="U3033" s="50">
        <v>46273.678518518522</v>
      </c>
      <c r="V3033" s="50">
        <v>46273.678518518522</v>
      </c>
      <c r="W3033" s="51">
        <v>46273</v>
      </c>
      <c r="X3033" t="s">
        <v>1747</v>
      </c>
      <c r="Y3033" t="s">
        <v>492</v>
      </c>
    </row>
    <row r="3034" spans="1:25" ht="15" customHeight="1" x14ac:dyDescent="0.35">
      <c r="A3034">
        <v>8</v>
      </c>
      <c r="B3034" s="50">
        <v>46273.75</v>
      </c>
      <c r="C3034">
        <v>11708353</v>
      </c>
      <c r="D3034">
        <v>100006740999</v>
      </c>
      <c r="E3034" t="s">
        <v>1726</v>
      </c>
      <c r="F3034">
        <v>100</v>
      </c>
      <c r="G3034" t="s">
        <v>1745</v>
      </c>
      <c r="H3034" t="s">
        <v>1760</v>
      </c>
      <c r="I3034">
        <v>6024402</v>
      </c>
      <c r="J3034">
        <v>2</v>
      </c>
      <c r="K3034" t="s">
        <v>2245</v>
      </c>
      <c r="L3034" t="s">
        <v>2246</v>
      </c>
      <c r="N3034">
        <v>0</v>
      </c>
      <c r="O3034">
        <v>2</v>
      </c>
      <c r="P3034">
        <v>2</v>
      </c>
      <c r="Q3034">
        <v>2</v>
      </c>
      <c r="R3034">
        <v>0</v>
      </c>
      <c r="S3034">
        <v>0</v>
      </c>
      <c r="T3034">
        <v>0</v>
      </c>
      <c r="U3034" s="50">
        <v>46273.678518518522</v>
      </c>
      <c r="V3034" s="50">
        <v>46273.678518518522</v>
      </c>
      <c r="W3034" s="51">
        <v>46273</v>
      </c>
      <c r="X3034" t="s">
        <v>1747</v>
      </c>
      <c r="Y3034" t="s">
        <v>492</v>
      </c>
    </row>
    <row r="3035" spans="1:25" ht="15" customHeight="1" x14ac:dyDescent="0.35">
      <c r="A3035">
        <v>8</v>
      </c>
      <c r="B3035" s="50">
        <v>46273.75</v>
      </c>
      <c r="C3035">
        <v>11708354</v>
      </c>
      <c r="D3035">
        <v>100006741001</v>
      </c>
      <c r="E3035" t="s">
        <v>1726</v>
      </c>
      <c r="F3035">
        <v>100</v>
      </c>
      <c r="G3035" t="s">
        <v>1745</v>
      </c>
      <c r="H3035" t="s">
        <v>1760</v>
      </c>
      <c r="I3035">
        <v>6025002</v>
      </c>
      <c r="J3035">
        <v>2</v>
      </c>
      <c r="K3035" t="s">
        <v>2247</v>
      </c>
      <c r="L3035" t="s">
        <v>2248</v>
      </c>
      <c r="N3035">
        <v>0</v>
      </c>
      <c r="O3035">
        <v>3</v>
      </c>
      <c r="P3035">
        <v>3</v>
      </c>
      <c r="Q3035">
        <v>3</v>
      </c>
      <c r="R3035">
        <v>0</v>
      </c>
      <c r="S3035">
        <v>0</v>
      </c>
      <c r="T3035">
        <v>0</v>
      </c>
      <c r="U3035" s="50">
        <v>46273.679201388892</v>
      </c>
      <c r="V3035" s="50">
        <v>46273.679201388892</v>
      </c>
      <c r="W3035" s="51">
        <v>46273</v>
      </c>
      <c r="X3035" t="s">
        <v>1747</v>
      </c>
      <c r="Y3035" t="s">
        <v>492</v>
      </c>
    </row>
    <row r="3036" spans="1:25" ht="15" customHeight="1" x14ac:dyDescent="0.35">
      <c r="A3036">
        <v>8</v>
      </c>
      <c r="B3036" s="50">
        <v>46273.75</v>
      </c>
      <c r="C3036">
        <v>11708504</v>
      </c>
      <c r="D3036">
        <v>100006741083</v>
      </c>
      <c r="E3036" t="s">
        <v>1726</v>
      </c>
      <c r="F3036">
        <v>100</v>
      </c>
      <c r="G3036" t="s">
        <v>1745</v>
      </c>
      <c r="H3036" t="s">
        <v>1760</v>
      </c>
      <c r="I3036">
        <v>6018601</v>
      </c>
      <c r="J3036">
        <v>2</v>
      </c>
      <c r="K3036" t="s">
        <v>2273</v>
      </c>
      <c r="L3036" t="s">
        <v>2274</v>
      </c>
      <c r="N3036">
        <v>0</v>
      </c>
      <c r="O3036">
        <v>2</v>
      </c>
      <c r="P3036">
        <v>2</v>
      </c>
      <c r="Q3036">
        <v>2</v>
      </c>
      <c r="R3036">
        <v>0</v>
      </c>
      <c r="S3036">
        <v>0</v>
      </c>
      <c r="T3036">
        <v>0</v>
      </c>
      <c r="U3036" s="50">
        <v>46273.687557870369</v>
      </c>
      <c r="V3036" s="50">
        <v>46273.687557870369</v>
      </c>
      <c r="W3036" s="51">
        <v>46273</v>
      </c>
      <c r="X3036" t="s">
        <v>1747</v>
      </c>
      <c r="Y3036" t="s">
        <v>492</v>
      </c>
    </row>
    <row r="3037" spans="1:25" ht="15" customHeight="1" x14ac:dyDescent="0.35">
      <c r="A3037">
        <v>8</v>
      </c>
      <c r="B3037" s="50">
        <v>46273.75</v>
      </c>
      <c r="C3037">
        <v>11708505</v>
      </c>
      <c r="D3037">
        <v>100006741083</v>
      </c>
      <c r="E3037" t="s">
        <v>1726</v>
      </c>
      <c r="F3037">
        <v>100</v>
      </c>
      <c r="G3037" t="s">
        <v>1745</v>
      </c>
      <c r="H3037" t="s">
        <v>1760</v>
      </c>
      <c r="I3037">
        <v>6018601</v>
      </c>
      <c r="J3037">
        <v>2</v>
      </c>
      <c r="K3037" t="s">
        <v>2265</v>
      </c>
      <c r="L3037" t="s">
        <v>2266</v>
      </c>
      <c r="N3037">
        <v>0</v>
      </c>
      <c r="O3037">
        <v>2</v>
      </c>
      <c r="P3037">
        <v>2</v>
      </c>
      <c r="Q3037">
        <v>2</v>
      </c>
      <c r="R3037">
        <v>0</v>
      </c>
      <c r="S3037">
        <v>0</v>
      </c>
      <c r="T3037">
        <v>0</v>
      </c>
      <c r="U3037" s="50">
        <v>46273.687557870369</v>
      </c>
      <c r="V3037" s="50">
        <v>46273.687557870369</v>
      </c>
      <c r="W3037" s="51">
        <v>46273</v>
      </c>
      <c r="X3037" t="s">
        <v>1747</v>
      </c>
      <c r="Y3037" t="s">
        <v>492</v>
      </c>
    </row>
    <row r="3038" spans="1:25" ht="15" customHeight="1" x14ac:dyDescent="0.35">
      <c r="A3038">
        <v>8</v>
      </c>
      <c r="B3038" s="50">
        <v>46273.75</v>
      </c>
      <c r="C3038">
        <v>11708506</v>
      </c>
      <c r="D3038">
        <v>100006741084</v>
      </c>
      <c r="E3038" t="s">
        <v>1726</v>
      </c>
      <c r="F3038">
        <v>100</v>
      </c>
      <c r="G3038" t="s">
        <v>1745</v>
      </c>
      <c r="H3038" t="s">
        <v>1760</v>
      </c>
      <c r="I3038">
        <v>6018602</v>
      </c>
      <c r="J3038">
        <v>2</v>
      </c>
      <c r="K3038" t="s">
        <v>2275</v>
      </c>
      <c r="L3038" t="s">
        <v>2276</v>
      </c>
      <c r="N3038">
        <v>0</v>
      </c>
      <c r="O3038">
        <v>1</v>
      </c>
      <c r="P3038">
        <v>1</v>
      </c>
      <c r="Q3038">
        <v>1</v>
      </c>
      <c r="R3038">
        <v>0</v>
      </c>
      <c r="S3038">
        <v>0</v>
      </c>
      <c r="T3038">
        <v>0</v>
      </c>
      <c r="U3038" s="50">
        <v>46273.687557870369</v>
      </c>
      <c r="V3038" s="50">
        <v>46273.687557870369</v>
      </c>
      <c r="W3038" s="51">
        <v>46273</v>
      </c>
      <c r="X3038" t="s">
        <v>1747</v>
      </c>
      <c r="Y3038" t="s">
        <v>492</v>
      </c>
    </row>
    <row r="3039" spans="1:25" ht="15" customHeight="1" x14ac:dyDescent="0.35">
      <c r="A3039">
        <v>8</v>
      </c>
      <c r="B3039" s="50">
        <v>46273.75</v>
      </c>
      <c r="C3039">
        <v>11708507</v>
      </c>
      <c r="D3039">
        <v>100006741084</v>
      </c>
      <c r="E3039" t="s">
        <v>1726</v>
      </c>
      <c r="F3039">
        <v>100</v>
      </c>
      <c r="G3039" t="s">
        <v>1745</v>
      </c>
      <c r="H3039" t="s">
        <v>1760</v>
      </c>
      <c r="I3039">
        <v>6018602</v>
      </c>
      <c r="J3039">
        <v>2</v>
      </c>
      <c r="K3039" t="s">
        <v>2265</v>
      </c>
      <c r="L3039" t="s">
        <v>2266</v>
      </c>
      <c r="N3039">
        <v>0</v>
      </c>
      <c r="O3039">
        <v>2</v>
      </c>
      <c r="P3039">
        <v>2</v>
      </c>
      <c r="Q3039">
        <v>2</v>
      </c>
      <c r="R3039">
        <v>0</v>
      </c>
      <c r="S3039">
        <v>0</v>
      </c>
      <c r="T3039">
        <v>0</v>
      </c>
      <c r="U3039" s="50">
        <v>46273.687557870369</v>
      </c>
      <c r="V3039" s="50">
        <v>46273.687557870369</v>
      </c>
      <c r="W3039" s="51">
        <v>46273</v>
      </c>
      <c r="X3039" t="s">
        <v>1747</v>
      </c>
      <c r="Y3039" t="s">
        <v>492</v>
      </c>
    </row>
    <row r="3040" spans="1:25" ht="15" customHeight="1" x14ac:dyDescent="0.35">
      <c r="A3040">
        <v>8</v>
      </c>
      <c r="B3040" s="50">
        <v>46273.75</v>
      </c>
      <c r="C3040">
        <v>11708508</v>
      </c>
      <c r="D3040">
        <v>100006741085</v>
      </c>
      <c r="E3040" t="s">
        <v>1726</v>
      </c>
      <c r="F3040">
        <v>100</v>
      </c>
      <c r="G3040" t="s">
        <v>1745</v>
      </c>
      <c r="H3040" t="s">
        <v>1760</v>
      </c>
      <c r="I3040">
        <v>6018603</v>
      </c>
      <c r="J3040">
        <v>2</v>
      </c>
      <c r="K3040" t="s">
        <v>2265</v>
      </c>
      <c r="L3040" t="s">
        <v>2266</v>
      </c>
      <c r="N3040">
        <v>0</v>
      </c>
      <c r="O3040">
        <v>2</v>
      </c>
      <c r="P3040">
        <v>2</v>
      </c>
      <c r="Q3040">
        <v>2</v>
      </c>
      <c r="R3040">
        <v>0</v>
      </c>
      <c r="S3040">
        <v>0</v>
      </c>
      <c r="T3040">
        <v>0</v>
      </c>
      <c r="U3040" s="50">
        <v>46273.687557870369</v>
      </c>
      <c r="V3040" s="50">
        <v>46273.687557870369</v>
      </c>
      <c r="W3040" s="51">
        <v>46273</v>
      </c>
      <c r="X3040" t="s">
        <v>1747</v>
      </c>
      <c r="Y3040" t="s">
        <v>492</v>
      </c>
    </row>
    <row r="3041" spans="1:25" ht="15" customHeight="1" x14ac:dyDescent="0.35">
      <c r="A3041">
        <v>8</v>
      </c>
      <c r="B3041" s="50">
        <v>46273.75</v>
      </c>
      <c r="C3041">
        <v>11708509</v>
      </c>
      <c r="D3041">
        <v>100006741086</v>
      </c>
      <c r="E3041" t="s">
        <v>1726</v>
      </c>
      <c r="F3041">
        <v>100</v>
      </c>
      <c r="G3041" t="s">
        <v>1745</v>
      </c>
      <c r="H3041" t="s">
        <v>1760</v>
      </c>
      <c r="I3041">
        <v>6018604</v>
      </c>
      <c r="J3041">
        <v>2</v>
      </c>
      <c r="K3041" t="s">
        <v>2265</v>
      </c>
      <c r="L3041" t="s">
        <v>2266</v>
      </c>
      <c r="N3041">
        <v>0</v>
      </c>
      <c r="O3041">
        <v>2</v>
      </c>
      <c r="P3041">
        <v>2</v>
      </c>
      <c r="Q3041">
        <v>2</v>
      </c>
      <c r="R3041">
        <v>0</v>
      </c>
      <c r="S3041">
        <v>0</v>
      </c>
      <c r="T3041">
        <v>0</v>
      </c>
      <c r="U3041" s="50">
        <v>46273.687557870369</v>
      </c>
      <c r="V3041" s="50">
        <v>46273.687557870369</v>
      </c>
      <c r="W3041" s="51">
        <v>46273</v>
      </c>
      <c r="X3041" t="s">
        <v>1747</v>
      </c>
      <c r="Y3041" t="s">
        <v>492</v>
      </c>
    </row>
    <row r="3042" spans="1:25" ht="15" customHeight="1" x14ac:dyDescent="0.35">
      <c r="A3042">
        <v>8</v>
      </c>
      <c r="B3042" s="50">
        <v>46273.75</v>
      </c>
      <c r="C3042">
        <v>11708510</v>
      </c>
      <c r="D3042">
        <v>100006741087</v>
      </c>
      <c r="E3042" t="s">
        <v>1726</v>
      </c>
      <c r="F3042">
        <v>100</v>
      </c>
      <c r="G3042" t="s">
        <v>1745</v>
      </c>
      <c r="H3042" t="s">
        <v>1760</v>
      </c>
      <c r="I3042">
        <v>6018605</v>
      </c>
      <c r="J3042">
        <v>2</v>
      </c>
      <c r="K3042" t="s">
        <v>2265</v>
      </c>
      <c r="L3042" t="s">
        <v>2266</v>
      </c>
      <c r="N3042">
        <v>0</v>
      </c>
      <c r="O3042">
        <v>2</v>
      </c>
      <c r="P3042">
        <v>2</v>
      </c>
      <c r="Q3042">
        <v>2</v>
      </c>
      <c r="R3042">
        <v>0</v>
      </c>
      <c r="S3042">
        <v>0</v>
      </c>
      <c r="T3042">
        <v>0</v>
      </c>
      <c r="U3042" s="50">
        <v>46273.687557870369</v>
      </c>
      <c r="V3042" s="50">
        <v>46273.687557870369</v>
      </c>
      <c r="W3042" s="51">
        <v>46273</v>
      </c>
      <c r="X3042" t="s">
        <v>1747</v>
      </c>
      <c r="Y3042" t="s">
        <v>492</v>
      </c>
    </row>
    <row r="3043" spans="1:25" ht="15" customHeight="1" x14ac:dyDescent="0.35">
      <c r="A3043">
        <v>8</v>
      </c>
      <c r="B3043" s="50">
        <v>46273.75</v>
      </c>
      <c r="C3043">
        <v>11708511</v>
      </c>
      <c r="D3043">
        <v>100006741088</v>
      </c>
      <c r="E3043" t="s">
        <v>1726</v>
      </c>
      <c r="F3043">
        <v>100</v>
      </c>
      <c r="G3043" t="s">
        <v>1745</v>
      </c>
      <c r="H3043" t="s">
        <v>1760</v>
      </c>
      <c r="I3043">
        <v>6018606</v>
      </c>
      <c r="J3043">
        <v>2</v>
      </c>
      <c r="K3043" t="s">
        <v>2275</v>
      </c>
      <c r="L3043" t="s">
        <v>2276</v>
      </c>
      <c r="N3043">
        <v>0</v>
      </c>
      <c r="O3043">
        <v>9</v>
      </c>
      <c r="P3043">
        <v>9</v>
      </c>
      <c r="Q3043">
        <v>9</v>
      </c>
      <c r="R3043">
        <v>0</v>
      </c>
      <c r="S3043">
        <v>0</v>
      </c>
      <c r="T3043">
        <v>0</v>
      </c>
      <c r="U3043" s="50">
        <v>46273.687557870369</v>
      </c>
      <c r="V3043" s="50">
        <v>46273.687557870369</v>
      </c>
      <c r="W3043" s="51">
        <v>46273</v>
      </c>
      <c r="X3043" t="s">
        <v>1747</v>
      </c>
      <c r="Y3043" t="s">
        <v>492</v>
      </c>
    </row>
    <row r="3044" spans="1:25" ht="15" customHeight="1" x14ac:dyDescent="0.35">
      <c r="A3044">
        <v>8</v>
      </c>
      <c r="B3044" s="50">
        <v>46273.75</v>
      </c>
      <c r="C3044">
        <v>11708514</v>
      </c>
      <c r="D3044">
        <v>100006741092</v>
      </c>
      <c r="E3044" t="s">
        <v>1726</v>
      </c>
      <c r="F3044">
        <v>100</v>
      </c>
      <c r="G3044" t="s">
        <v>1745</v>
      </c>
      <c r="H3044" t="s">
        <v>1760</v>
      </c>
      <c r="I3044">
        <v>6025101</v>
      </c>
      <c r="J3044">
        <v>3</v>
      </c>
      <c r="K3044" t="s">
        <v>2277</v>
      </c>
      <c r="L3044" t="s">
        <v>2278</v>
      </c>
      <c r="M3044" t="s">
        <v>417</v>
      </c>
      <c r="N3044">
        <v>2</v>
      </c>
      <c r="O3044">
        <v>1</v>
      </c>
      <c r="P3044">
        <v>1</v>
      </c>
      <c r="Q3044">
        <v>1</v>
      </c>
      <c r="R3044">
        <v>0</v>
      </c>
      <c r="S3044">
        <v>0</v>
      </c>
      <c r="T3044">
        <v>0</v>
      </c>
      <c r="U3044" s="50">
        <v>46273.68822916667</v>
      </c>
      <c r="V3044" s="50">
        <v>46273.749918981477</v>
      </c>
      <c r="W3044" s="51">
        <v>46273</v>
      </c>
      <c r="X3044" t="s">
        <v>1747</v>
      </c>
      <c r="Y3044" t="s">
        <v>492</v>
      </c>
    </row>
    <row r="3045" spans="1:25" ht="15" customHeight="1" x14ac:dyDescent="0.35">
      <c r="A3045">
        <v>8</v>
      </c>
      <c r="B3045" s="50">
        <v>46273.75</v>
      </c>
      <c r="C3045">
        <v>11708515</v>
      </c>
      <c r="D3045">
        <v>100006741092</v>
      </c>
      <c r="E3045" t="s">
        <v>1726</v>
      </c>
      <c r="F3045">
        <v>100</v>
      </c>
      <c r="G3045" t="s">
        <v>1745</v>
      </c>
      <c r="H3045" t="s">
        <v>1760</v>
      </c>
      <c r="I3045">
        <v>6025101</v>
      </c>
      <c r="J3045">
        <v>3</v>
      </c>
      <c r="K3045" t="s">
        <v>1807</v>
      </c>
      <c r="L3045" t="s">
        <v>1808</v>
      </c>
      <c r="M3045" t="s">
        <v>417</v>
      </c>
      <c r="N3045">
        <v>2</v>
      </c>
      <c r="O3045">
        <v>1</v>
      </c>
      <c r="P3045">
        <v>1</v>
      </c>
      <c r="Q3045">
        <v>1</v>
      </c>
      <c r="R3045">
        <v>0</v>
      </c>
      <c r="S3045">
        <v>0</v>
      </c>
      <c r="T3045">
        <v>0</v>
      </c>
      <c r="U3045" s="50">
        <v>46273.68822916667</v>
      </c>
      <c r="V3045" s="50">
        <v>46273.749918981477</v>
      </c>
      <c r="W3045" s="51">
        <v>46273</v>
      </c>
      <c r="X3045" t="s">
        <v>1747</v>
      </c>
      <c r="Y3045" t="s">
        <v>492</v>
      </c>
    </row>
    <row r="3046" spans="1:25" ht="15" customHeight="1" x14ac:dyDescent="0.35">
      <c r="A3046">
        <v>8</v>
      </c>
      <c r="B3046" s="50">
        <v>46273.75</v>
      </c>
      <c r="C3046">
        <v>11708526</v>
      </c>
      <c r="D3046">
        <v>100006741098</v>
      </c>
      <c r="E3046" t="s">
        <v>1726</v>
      </c>
      <c r="F3046">
        <v>100</v>
      </c>
      <c r="G3046" t="s">
        <v>1745</v>
      </c>
      <c r="H3046" t="s">
        <v>1760</v>
      </c>
      <c r="I3046">
        <v>6031402</v>
      </c>
      <c r="J3046">
        <v>2</v>
      </c>
      <c r="K3046" t="s">
        <v>2281</v>
      </c>
      <c r="L3046" t="s">
        <v>2282</v>
      </c>
      <c r="N3046">
        <v>0</v>
      </c>
      <c r="O3046">
        <v>2</v>
      </c>
      <c r="P3046">
        <v>2</v>
      </c>
      <c r="Q3046">
        <v>2</v>
      </c>
      <c r="R3046">
        <v>0</v>
      </c>
      <c r="S3046">
        <v>0</v>
      </c>
      <c r="T3046">
        <v>0</v>
      </c>
      <c r="U3046" s="50">
        <v>46273.690324074072</v>
      </c>
      <c r="V3046" s="50">
        <v>46273.690324074072</v>
      </c>
      <c r="W3046" s="51">
        <v>46273</v>
      </c>
      <c r="X3046" t="s">
        <v>1747</v>
      </c>
      <c r="Y3046" t="s">
        <v>492</v>
      </c>
    </row>
    <row r="3047" spans="1:25" ht="15" customHeight="1" x14ac:dyDescent="0.35">
      <c r="A3047">
        <v>8</v>
      </c>
      <c r="B3047" s="50">
        <v>46273.75</v>
      </c>
      <c r="C3047">
        <v>11708528</v>
      </c>
      <c r="D3047">
        <v>100006741100</v>
      </c>
      <c r="E3047" t="s">
        <v>1726</v>
      </c>
      <c r="F3047">
        <v>100</v>
      </c>
      <c r="G3047" t="s">
        <v>1745</v>
      </c>
      <c r="H3047" t="s">
        <v>1760</v>
      </c>
      <c r="I3047">
        <v>6032001</v>
      </c>
      <c r="J3047">
        <v>4</v>
      </c>
      <c r="K3047" t="s">
        <v>2283</v>
      </c>
      <c r="L3047" t="s">
        <v>2284</v>
      </c>
      <c r="N3047">
        <v>0</v>
      </c>
      <c r="O3047">
        <v>1</v>
      </c>
      <c r="P3047">
        <v>1</v>
      </c>
      <c r="Q3047">
        <v>1</v>
      </c>
      <c r="R3047">
        <v>0</v>
      </c>
      <c r="S3047">
        <v>0</v>
      </c>
      <c r="T3047">
        <v>0</v>
      </c>
      <c r="U3047" s="50">
        <v>46273.691006944442</v>
      </c>
      <c r="V3047" s="50">
        <v>46273.691006944442</v>
      </c>
      <c r="W3047" s="51">
        <v>46273</v>
      </c>
      <c r="X3047" t="s">
        <v>1747</v>
      </c>
      <c r="Y3047" t="s">
        <v>492</v>
      </c>
    </row>
    <row r="3048" spans="1:25" ht="15" customHeight="1" x14ac:dyDescent="0.35">
      <c r="A3048">
        <v>8</v>
      </c>
      <c r="B3048" s="50">
        <v>46273.75</v>
      </c>
      <c r="C3048">
        <v>11708555</v>
      </c>
      <c r="D3048">
        <v>100006741108</v>
      </c>
      <c r="E3048" t="s">
        <v>1726</v>
      </c>
      <c r="F3048">
        <v>100</v>
      </c>
      <c r="G3048" t="s">
        <v>1745</v>
      </c>
      <c r="H3048" t="s">
        <v>1760</v>
      </c>
      <c r="I3048">
        <v>6032501</v>
      </c>
      <c r="J3048">
        <v>4</v>
      </c>
      <c r="K3048" t="s">
        <v>2289</v>
      </c>
      <c r="L3048" t="s">
        <v>2290</v>
      </c>
      <c r="N3048">
        <v>0</v>
      </c>
      <c r="O3048">
        <v>1</v>
      </c>
      <c r="P3048">
        <v>1</v>
      </c>
      <c r="Q3048">
        <v>1</v>
      </c>
      <c r="R3048">
        <v>0</v>
      </c>
      <c r="S3048">
        <v>0</v>
      </c>
      <c r="T3048">
        <v>0</v>
      </c>
      <c r="U3048" s="50">
        <v>46273.692407407398</v>
      </c>
      <c r="V3048" s="50">
        <v>46273.692407407398</v>
      </c>
      <c r="W3048" s="51">
        <v>46273</v>
      </c>
      <c r="X3048" t="s">
        <v>1747</v>
      </c>
      <c r="Y3048" t="s">
        <v>492</v>
      </c>
    </row>
    <row r="3049" spans="1:25" ht="15" customHeight="1" x14ac:dyDescent="0.35">
      <c r="A3049">
        <v>8</v>
      </c>
      <c r="B3049" s="50">
        <v>46273.75</v>
      </c>
      <c r="C3049">
        <v>11708618</v>
      </c>
      <c r="D3049">
        <v>100006741143</v>
      </c>
      <c r="E3049" t="s">
        <v>1726</v>
      </c>
      <c r="F3049">
        <v>100</v>
      </c>
      <c r="G3049" t="s">
        <v>1745</v>
      </c>
      <c r="H3049" t="s">
        <v>1760</v>
      </c>
      <c r="I3049">
        <v>6025201</v>
      </c>
      <c r="J3049">
        <v>4</v>
      </c>
      <c r="K3049" t="s">
        <v>2299</v>
      </c>
      <c r="L3049" t="s">
        <v>2300</v>
      </c>
      <c r="N3049">
        <v>0</v>
      </c>
      <c r="O3049">
        <v>1</v>
      </c>
      <c r="P3049">
        <v>1</v>
      </c>
      <c r="Q3049">
        <v>1</v>
      </c>
      <c r="R3049">
        <v>0</v>
      </c>
      <c r="S3049">
        <v>0</v>
      </c>
      <c r="T3049">
        <v>0</v>
      </c>
      <c r="U3049" s="50">
        <v>46273.693784722222</v>
      </c>
      <c r="V3049" s="50">
        <v>46273.693784722222</v>
      </c>
      <c r="W3049" s="51">
        <v>46273</v>
      </c>
      <c r="X3049" t="s">
        <v>1747</v>
      </c>
      <c r="Y3049" t="s">
        <v>492</v>
      </c>
    </row>
    <row r="3050" spans="1:25" ht="15" customHeight="1" x14ac:dyDescent="0.35">
      <c r="A3050">
        <v>8</v>
      </c>
      <c r="B3050" s="50">
        <v>46273.75</v>
      </c>
      <c r="C3050">
        <v>11708632</v>
      </c>
      <c r="D3050">
        <v>100006741156</v>
      </c>
      <c r="E3050" t="s">
        <v>1726</v>
      </c>
      <c r="F3050">
        <v>100</v>
      </c>
      <c r="G3050" t="s">
        <v>1745</v>
      </c>
      <c r="H3050" t="s">
        <v>1760</v>
      </c>
      <c r="I3050">
        <v>6035101</v>
      </c>
      <c r="J3050">
        <v>4</v>
      </c>
      <c r="K3050" t="s">
        <v>2303</v>
      </c>
      <c r="L3050" t="s">
        <v>2304</v>
      </c>
      <c r="N3050">
        <v>0</v>
      </c>
      <c r="O3050">
        <v>1</v>
      </c>
      <c r="P3050">
        <v>1</v>
      </c>
      <c r="Q3050">
        <v>1</v>
      </c>
      <c r="R3050">
        <v>0</v>
      </c>
      <c r="S3050">
        <v>0</v>
      </c>
      <c r="T3050">
        <v>0</v>
      </c>
      <c r="U3050" s="50">
        <v>46273.694513888891</v>
      </c>
      <c r="V3050" s="50">
        <v>46273.694513888891</v>
      </c>
      <c r="W3050" s="51">
        <v>46273</v>
      </c>
      <c r="X3050" t="s">
        <v>1747</v>
      </c>
      <c r="Y3050" t="s">
        <v>492</v>
      </c>
    </row>
    <row r="3051" spans="1:25" ht="15" customHeight="1" x14ac:dyDescent="0.35">
      <c r="A3051">
        <v>8</v>
      </c>
      <c r="B3051" s="50">
        <v>46273.75</v>
      </c>
      <c r="C3051">
        <v>11708643</v>
      </c>
      <c r="D3051">
        <v>100006741163</v>
      </c>
      <c r="E3051" t="s">
        <v>1726</v>
      </c>
      <c r="F3051">
        <v>100</v>
      </c>
      <c r="G3051" t="s">
        <v>1745</v>
      </c>
      <c r="H3051" t="s">
        <v>1760</v>
      </c>
      <c r="I3051">
        <v>6031901</v>
      </c>
      <c r="J3051">
        <v>4</v>
      </c>
      <c r="K3051" t="s">
        <v>1885</v>
      </c>
      <c r="L3051" t="s">
        <v>1886</v>
      </c>
      <c r="N3051">
        <v>0</v>
      </c>
      <c r="O3051">
        <v>1</v>
      </c>
      <c r="P3051">
        <v>1</v>
      </c>
      <c r="Q3051">
        <v>1</v>
      </c>
      <c r="R3051">
        <v>0</v>
      </c>
      <c r="S3051">
        <v>0</v>
      </c>
      <c r="T3051">
        <v>0</v>
      </c>
      <c r="U3051" s="50">
        <v>46273.695879629631</v>
      </c>
      <c r="V3051" s="50">
        <v>46273.695879629631</v>
      </c>
      <c r="W3051" s="51">
        <v>46273</v>
      </c>
      <c r="X3051" t="s">
        <v>1747</v>
      </c>
      <c r="Y3051" t="s">
        <v>492</v>
      </c>
    </row>
    <row r="3052" spans="1:25" ht="15" customHeight="1" x14ac:dyDescent="0.35">
      <c r="A3052">
        <v>8</v>
      </c>
      <c r="B3052" s="50">
        <v>46273.75</v>
      </c>
      <c r="C3052">
        <v>11708657</v>
      </c>
      <c r="D3052">
        <v>100006741167</v>
      </c>
      <c r="E3052" t="s">
        <v>1726</v>
      </c>
      <c r="F3052">
        <v>100</v>
      </c>
      <c r="G3052" t="s">
        <v>1745</v>
      </c>
      <c r="H3052" t="s">
        <v>1760</v>
      </c>
      <c r="I3052">
        <v>6031902</v>
      </c>
      <c r="J3052">
        <v>1</v>
      </c>
      <c r="K3052" t="s">
        <v>2225</v>
      </c>
      <c r="L3052" t="s">
        <v>2226</v>
      </c>
      <c r="M3052" t="s">
        <v>415</v>
      </c>
      <c r="N3052">
        <v>2</v>
      </c>
      <c r="O3052">
        <v>1</v>
      </c>
      <c r="P3052">
        <v>1</v>
      </c>
      <c r="Q3052">
        <v>1</v>
      </c>
      <c r="R3052">
        <v>0</v>
      </c>
      <c r="S3052">
        <v>0</v>
      </c>
      <c r="T3052">
        <v>0</v>
      </c>
      <c r="U3052" s="50">
        <v>46273.695879629631</v>
      </c>
      <c r="V3052" s="50">
        <v>46273.741261574083</v>
      </c>
      <c r="W3052" s="51">
        <v>46273</v>
      </c>
      <c r="X3052" t="s">
        <v>1747</v>
      </c>
      <c r="Y3052" t="s">
        <v>492</v>
      </c>
    </row>
    <row r="3053" spans="1:25" ht="15" customHeight="1" x14ac:dyDescent="0.35">
      <c r="A3053">
        <v>8</v>
      </c>
      <c r="B3053" s="50">
        <v>46273.75</v>
      </c>
      <c r="C3053">
        <v>11708658</v>
      </c>
      <c r="D3053">
        <v>100006741167</v>
      </c>
      <c r="E3053" t="s">
        <v>1726</v>
      </c>
      <c r="F3053">
        <v>100</v>
      </c>
      <c r="G3053" t="s">
        <v>1745</v>
      </c>
      <c r="H3053" t="s">
        <v>1760</v>
      </c>
      <c r="I3053">
        <v>6031902</v>
      </c>
      <c r="J3053">
        <v>1</v>
      </c>
      <c r="K3053" t="s">
        <v>2317</v>
      </c>
      <c r="L3053" t="s">
        <v>2318</v>
      </c>
      <c r="M3053" t="s">
        <v>415</v>
      </c>
      <c r="N3053">
        <v>2</v>
      </c>
      <c r="O3053">
        <v>1</v>
      </c>
      <c r="P3053">
        <v>1</v>
      </c>
      <c r="Q3053">
        <v>1</v>
      </c>
      <c r="R3053">
        <v>0</v>
      </c>
      <c r="S3053">
        <v>0</v>
      </c>
      <c r="T3053">
        <v>0</v>
      </c>
      <c r="U3053" s="50">
        <v>46273.695879629631</v>
      </c>
      <c r="V3053" s="50">
        <v>46273.741261574083</v>
      </c>
      <c r="W3053" s="51">
        <v>46273</v>
      </c>
      <c r="X3053" t="s">
        <v>1747</v>
      </c>
      <c r="Y3053" t="s">
        <v>492</v>
      </c>
    </row>
    <row r="3054" spans="1:25" ht="15" customHeight="1" x14ac:dyDescent="0.35">
      <c r="A3054">
        <v>8</v>
      </c>
      <c r="B3054" s="50">
        <v>46273.75</v>
      </c>
      <c r="C3054">
        <v>11708659</v>
      </c>
      <c r="D3054">
        <v>100006741167</v>
      </c>
      <c r="E3054" t="s">
        <v>1726</v>
      </c>
      <c r="F3054">
        <v>100</v>
      </c>
      <c r="G3054" t="s">
        <v>1745</v>
      </c>
      <c r="H3054" t="s">
        <v>1760</v>
      </c>
      <c r="I3054">
        <v>6031902</v>
      </c>
      <c r="J3054">
        <v>1</v>
      </c>
      <c r="K3054" t="s">
        <v>2319</v>
      </c>
      <c r="L3054" t="s">
        <v>2320</v>
      </c>
      <c r="M3054" t="s">
        <v>415</v>
      </c>
      <c r="N3054">
        <v>2</v>
      </c>
      <c r="O3054">
        <v>1</v>
      </c>
      <c r="P3054">
        <v>1</v>
      </c>
      <c r="Q3054">
        <v>1</v>
      </c>
      <c r="R3054">
        <v>0</v>
      </c>
      <c r="S3054">
        <v>0</v>
      </c>
      <c r="T3054">
        <v>0</v>
      </c>
      <c r="U3054" s="50">
        <v>46273.695879629631</v>
      </c>
      <c r="V3054" s="50">
        <v>46273.741261574083</v>
      </c>
      <c r="W3054" s="51">
        <v>46273</v>
      </c>
      <c r="X3054" t="s">
        <v>1747</v>
      </c>
      <c r="Y3054" t="s">
        <v>492</v>
      </c>
    </row>
    <row r="3055" spans="1:25" ht="15" customHeight="1" x14ac:dyDescent="0.35">
      <c r="A3055">
        <v>8</v>
      </c>
      <c r="B3055" s="50">
        <v>46273.75</v>
      </c>
      <c r="C3055">
        <v>11708667</v>
      </c>
      <c r="D3055">
        <v>100006741172</v>
      </c>
      <c r="E3055" t="s">
        <v>1726</v>
      </c>
      <c r="F3055">
        <v>100</v>
      </c>
      <c r="G3055" t="s">
        <v>1745</v>
      </c>
      <c r="H3055" t="s">
        <v>1760</v>
      </c>
      <c r="I3055">
        <v>6031201</v>
      </c>
      <c r="J3055">
        <v>4</v>
      </c>
      <c r="K3055" t="s">
        <v>2321</v>
      </c>
      <c r="L3055" t="s">
        <v>2322</v>
      </c>
      <c r="N3055">
        <v>0</v>
      </c>
      <c r="O3055">
        <v>1</v>
      </c>
      <c r="P3055">
        <v>1</v>
      </c>
      <c r="Q3055">
        <v>1</v>
      </c>
      <c r="R3055">
        <v>0</v>
      </c>
      <c r="S3055">
        <v>0</v>
      </c>
      <c r="T3055">
        <v>0</v>
      </c>
      <c r="U3055" s="50">
        <v>46273.696574074071</v>
      </c>
      <c r="V3055" s="50">
        <v>46273.696574074071</v>
      </c>
      <c r="W3055" s="51">
        <v>46273</v>
      </c>
      <c r="X3055" t="s">
        <v>1747</v>
      </c>
      <c r="Y3055" t="s">
        <v>492</v>
      </c>
    </row>
    <row r="3056" spans="1:25" ht="15" customHeight="1" x14ac:dyDescent="0.35">
      <c r="A3056">
        <v>8</v>
      </c>
      <c r="B3056" s="50">
        <v>46273.75</v>
      </c>
      <c r="C3056">
        <v>11708668</v>
      </c>
      <c r="D3056">
        <v>100006741172</v>
      </c>
      <c r="E3056" t="s">
        <v>1726</v>
      </c>
      <c r="F3056">
        <v>100</v>
      </c>
      <c r="G3056" t="s">
        <v>1745</v>
      </c>
      <c r="H3056" t="s">
        <v>1760</v>
      </c>
      <c r="I3056">
        <v>6031201</v>
      </c>
      <c r="J3056">
        <v>4</v>
      </c>
      <c r="K3056" t="s">
        <v>1885</v>
      </c>
      <c r="L3056" t="s">
        <v>1886</v>
      </c>
      <c r="N3056">
        <v>0</v>
      </c>
      <c r="O3056">
        <v>1</v>
      </c>
      <c r="P3056">
        <v>1</v>
      </c>
      <c r="Q3056">
        <v>1</v>
      </c>
      <c r="R3056">
        <v>0</v>
      </c>
      <c r="S3056">
        <v>0</v>
      </c>
      <c r="T3056">
        <v>0</v>
      </c>
      <c r="U3056" s="50">
        <v>46273.696574074071</v>
      </c>
      <c r="V3056" s="50">
        <v>46273.696574074071</v>
      </c>
      <c r="W3056" s="51">
        <v>46273</v>
      </c>
      <c r="X3056" t="s">
        <v>1747</v>
      </c>
      <c r="Y3056" t="s">
        <v>492</v>
      </c>
    </row>
    <row r="3057" spans="1:25" ht="15" customHeight="1" x14ac:dyDescent="0.35">
      <c r="A3057">
        <v>8</v>
      </c>
      <c r="B3057" s="50">
        <v>46273.75</v>
      </c>
      <c r="C3057">
        <v>11708669</v>
      </c>
      <c r="D3057">
        <v>100006741172</v>
      </c>
      <c r="E3057" t="s">
        <v>1726</v>
      </c>
      <c r="F3057">
        <v>100</v>
      </c>
      <c r="G3057" t="s">
        <v>1745</v>
      </c>
      <c r="H3057" t="s">
        <v>1760</v>
      </c>
      <c r="I3057">
        <v>6031201</v>
      </c>
      <c r="J3057">
        <v>4</v>
      </c>
      <c r="K3057" t="s">
        <v>2283</v>
      </c>
      <c r="L3057" t="s">
        <v>2284</v>
      </c>
      <c r="N3057">
        <v>0</v>
      </c>
      <c r="O3057">
        <v>1</v>
      </c>
      <c r="P3057">
        <v>1</v>
      </c>
      <c r="Q3057">
        <v>1</v>
      </c>
      <c r="R3057">
        <v>0</v>
      </c>
      <c r="S3057">
        <v>0</v>
      </c>
      <c r="T3057">
        <v>0</v>
      </c>
      <c r="U3057" s="50">
        <v>46273.696574074071</v>
      </c>
      <c r="V3057" s="50">
        <v>46273.696574074071</v>
      </c>
      <c r="W3057" s="51">
        <v>46273</v>
      </c>
      <c r="X3057" t="s">
        <v>1747</v>
      </c>
      <c r="Y3057" t="s">
        <v>492</v>
      </c>
    </row>
    <row r="3058" spans="1:25" ht="15" customHeight="1" x14ac:dyDescent="0.35">
      <c r="A3058">
        <v>8</v>
      </c>
      <c r="B3058" s="50">
        <v>46273.75</v>
      </c>
      <c r="C3058">
        <v>11708670</v>
      </c>
      <c r="D3058">
        <v>100006741172</v>
      </c>
      <c r="E3058" t="s">
        <v>1726</v>
      </c>
      <c r="F3058">
        <v>100</v>
      </c>
      <c r="G3058" t="s">
        <v>1745</v>
      </c>
      <c r="H3058" t="s">
        <v>1760</v>
      </c>
      <c r="I3058">
        <v>6031201</v>
      </c>
      <c r="J3058">
        <v>4</v>
      </c>
      <c r="K3058" t="s">
        <v>1911</v>
      </c>
      <c r="L3058" t="s">
        <v>1912</v>
      </c>
      <c r="N3058">
        <v>0</v>
      </c>
      <c r="O3058">
        <v>1</v>
      </c>
      <c r="P3058">
        <v>1</v>
      </c>
      <c r="Q3058">
        <v>1</v>
      </c>
      <c r="R3058">
        <v>0</v>
      </c>
      <c r="S3058">
        <v>0</v>
      </c>
      <c r="T3058">
        <v>0</v>
      </c>
      <c r="U3058" s="50">
        <v>46273.696574074071</v>
      </c>
      <c r="V3058" s="50">
        <v>46273.696574074071</v>
      </c>
      <c r="W3058" s="51">
        <v>46273</v>
      </c>
      <c r="X3058" t="s">
        <v>1747</v>
      </c>
      <c r="Y3058" t="s">
        <v>492</v>
      </c>
    </row>
    <row r="3059" spans="1:25" ht="15" customHeight="1" x14ac:dyDescent="0.35">
      <c r="A3059">
        <v>8</v>
      </c>
      <c r="B3059" s="50">
        <v>46273.75</v>
      </c>
      <c r="C3059">
        <v>11708671</v>
      </c>
      <c r="D3059">
        <v>100006741172</v>
      </c>
      <c r="E3059" t="s">
        <v>1726</v>
      </c>
      <c r="F3059">
        <v>100</v>
      </c>
      <c r="G3059" t="s">
        <v>1745</v>
      </c>
      <c r="H3059" t="s">
        <v>1760</v>
      </c>
      <c r="I3059">
        <v>6031201</v>
      </c>
      <c r="J3059">
        <v>4</v>
      </c>
      <c r="K3059" t="s">
        <v>1825</v>
      </c>
      <c r="L3059" t="s">
        <v>1826</v>
      </c>
      <c r="N3059">
        <v>0</v>
      </c>
      <c r="O3059">
        <v>1</v>
      </c>
      <c r="P3059">
        <v>1</v>
      </c>
      <c r="Q3059">
        <v>1</v>
      </c>
      <c r="R3059">
        <v>0</v>
      </c>
      <c r="S3059">
        <v>0</v>
      </c>
      <c r="T3059">
        <v>0</v>
      </c>
      <c r="U3059" s="50">
        <v>46273.696574074071</v>
      </c>
      <c r="V3059" s="50">
        <v>46273.696574074071</v>
      </c>
      <c r="W3059" s="51">
        <v>46273</v>
      </c>
      <c r="X3059" t="s">
        <v>1747</v>
      </c>
      <c r="Y3059" t="s">
        <v>492</v>
      </c>
    </row>
    <row r="3060" spans="1:25" ht="15" customHeight="1" x14ac:dyDescent="0.35">
      <c r="A3060">
        <v>8</v>
      </c>
      <c r="B3060" s="50">
        <v>46273.75</v>
      </c>
      <c r="C3060">
        <v>11708672</v>
      </c>
      <c r="D3060">
        <v>100006741172</v>
      </c>
      <c r="E3060" t="s">
        <v>1726</v>
      </c>
      <c r="F3060">
        <v>100</v>
      </c>
      <c r="G3060" t="s">
        <v>1745</v>
      </c>
      <c r="H3060" t="s">
        <v>1760</v>
      </c>
      <c r="I3060">
        <v>6031201</v>
      </c>
      <c r="J3060">
        <v>4</v>
      </c>
      <c r="K3060" t="s">
        <v>2323</v>
      </c>
      <c r="L3060" t="s">
        <v>2324</v>
      </c>
      <c r="N3060">
        <v>0</v>
      </c>
      <c r="O3060">
        <v>1</v>
      </c>
      <c r="P3060">
        <v>1</v>
      </c>
      <c r="Q3060">
        <v>1</v>
      </c>
      <c r="R3060">
        <v>0</v>
      </c>
      <c r="S3060">
        <v>0</v>
      </c>
      <c r="T3060">
        <v>0</v>
      </c>
      <c r="U3060" s="50">
        <v>46273.696574074071</v>
      </c>
      <c r="V3060" s="50">
        <v>46273.696574074071</v>
      </c>
      <c r="W3060" s="51">
        <v>46273</v>
      </c>
      <c r="X3060" t="s">
        <v>1747</v>
      </c>
      <c r="Y3060" t="s">
        <v>492</v>
      </c>
    </row>
    <row r="3061" spans="1:25" ht="15" customHeight="1" x14ac:dyDescent="0.35">
      <c r="A3061">
        <v>8</v>
      </c>
      <c r="B3061" s="50">
        <v>46273.75</v>
      </c>
      <c r="C3061">
        <v>11708673</v>
      </c>
      <c r="D3061">
        <v>100006741172</v>
      </c>
      <c r="E3061" t="s">
        <v>1726</v>
      </c>
      <c r="F3061">
        <v>100</v>
      </c>
      <c r="G3061" t="s">
        <v>1745</v>
      </c>
      <c r="H3061" t="s">
        <v>1760</v>
      </c>
      <c r="I3061">
        <v>6031201</v>
      </c>
      <c r="J3061">
        <v>4</v>
      </c>
      <c r="K3061" t="s">
        <v>2325</v>
      </c>
      <c r="L3061" t="s">
        <v>2326</v>
      </c>
      <c r="N3061">
        <v>0</v>
      </c>
      <c r="O3061">
        <v>1</v>
      </c>
      <c r="P3061">
        <v>1</v>
      </c>
      <c r="Q3061">
        <v>1</v>
      </c>
      <c r="R3061">
        <v>0</v>
      </c>
      <c r="S3061">
        <v>0</v>
      </c>
      <c r="T3061">
        <v>0</v>
      </c>
      <c r="U3061" s="50">
        <v>46273.696574074071</v>
      </c>
      <c r="V3061" s="50">
        <v>46273.696574074071</v>
      </c>
      <c r="W3061" s="51">
        <v>46273</v>
      </c>
      <c r="X3061" t="s">
        <v>1747</v>
      </c>
      <c r="Y3061" t="s">
        <v>492</v>
      </c>
    </row>
    <row r="3062" spans="1:25" ht="15" customHeight="1" x14ac:dyDescent="0.35">
      <c r="A3062">
        <v>8</v>
      </c>
      <c r="B3062" s="50">
        <v>46273.75</v>
      </c>
      <c r="C3062">
        <v>11708702</v>
      </c>
      <c r="D3062">
        <v>100006741176</v>
      </c>
      <c r="E3062" t="s">
        <v>1726</v>
      </c>
      <c r="F3062">
        <v>100</v>
      </c>
      <c r="G3062" t="s">
        <v>1745</v>
      </c>
      <c r="H3062" t="s">
        <v>1760</v>
      </c>
      <c r="I3062">
        <v>6035001</v>
      </c>
      <c r="J3062">
        <v>4</v>
      </c>
      <c r="K3062" t="s">
        <v>2329</v>
      </c>
      <c r="L3062" t="s">
        <v>2330</v>
      </c>
      <c r="N3062">
        <v>0</v>
      </c>
      <c r="O3062">
        <v>1</v>
      </c>
      <c r="P3062">
        <v>1</v>
      </c>
      <c r="Q3062">
        <v>1</v>
      </c>
      <c r="R3062">
        <v>0</v>
      </c>
      <c r="S3062">
        <v>0</v>
      </c>
      <c r="T3062">
        <v>0</v>
      </c>
      <c r="U3062" s="50">
        <v>46273.696574074071</v>
      </c>
      <c r="V3062" s="50">
        <v>46273.696574074071</v>
      </c>
      <c r="W3062" s="51">
        <v>46273</v>
      </c>
      <c r="X3062" t="s">
        <v>1747</v>
      </c>
      <c r="Y3062" t="s">
        <v>492</v>
      </c>
    </row>
    <row r="3063" spans="1:25" ht="15" customHeight="1" x14ac:dyDescent="0.35">
      <c r="A3063">
        <v>8</v>
      </c>
      <c r="B3063" s="50">
        <v>46273.75</v>
      </c>
      <c r="C3063">
        <v>11708703</v>
      </c>
      <c r="D3063">
        <v>100006741177</v>
      </c>
      <c r="E3063" t="s">
        <v>1726</v>
      </c>
      <c r="F3063">
        <v>100</v>
      </c>
      <c r="G3063" t="s">
        <v>1745</v>
      </c>
      <c r="H3063" t="s">
        <v>1760</v>
      </c>
      <c r="I3063">
        <v>6034801</v>
      </c>
      <c r="J3063">
        <v>4</v>
      </c>
      <c r="K3063" t="s">
        <v>2331</v>
      </c>
      <c r="L3063" t="s">
        <v>2332</v>
      </c>
      <c r="N3063">
        <v>0</v>
      </c>
      <c r="O3063">
        <v>1</v>
      </c>
      <c r="P3063">
        <v>1</v>
      </c>
      <c r="Q3063">
        <v>1</v>
      </c>
      <c r="R3063">
        <v>0</v>
      </c>
      <c r="S3063">
        <v>0</v>
      </c>
      <c r="T3063">
        <v>0</v>
      </c>
      <c r="U3063" s="50">
        <v>46273.696585648147</v>
      </c>
      <c r="V3063" s="50">
        <v>46273.696585648147</v>
      </c>
      <c r="W3063" s="51">
        <v>46273</v>
      </c>
      <c r="X3063" t="s">
        <v>1747</v>
      </c>
      <c r="Y3063" t="s">
        <v>492</v>
      </c>
    </row>
    <row r="3064" spans="1:25" ht="15" customHeight="1" x14ac:dyDescent="0.35">
      <c r="A3064">
        <v>8</v>
      </c>
      <c r="B3064" s="50">
        <v>46273.75</v>
      </c>
      <c r="C3064">
        <v>11708704</v>
      </c>
      <c r="D3064">
        <v>100006741177</v>
      </c>
      <c r="E3064" t="s">
        <v>1726</v>
      </c>
      <c r="F3064">
        <v>100</v>
      </c>
      <c r="G3064" t="s">
        <v>1745</v>
      </c>
      <c r="H3064" t="s">
        <v>1760</v>
      </c>
      <c r="I3064">
        <v>6034801</v>
      </c>
      <c r="J3064">
        <v>4</v>
      </c>
      <c r="K3064" t="s">
        <v>2333</v>
      </c>
      <c r="L3064" t="s">
        <v>2334</v>
      </c>
      <c r="N3064">
        <v>0</v>
      </c>
      <c r="O3064">
        <v>2</v>
      </c>
      <c r="P3064">
        <v>2</v>
      </c>
      <c r="Q3064">
        <v>2</v>
      </c>
      <c r="R3064">
        <v>0</v>
      </c>
      <c r="S3064">
        <v>0</v>
      </c>
      <c r="T3064">
        <v>0</v>
      </c>
      <c r="U3064" s="50">
        <v>46273.696585648147</v>
      </c>
      <c r="V3064" s="50">
        <v>46273.696585648147</v>
      </c>
      <c r="W3064" s="51">
        <v>46273</v>
      </c>
      <c r="X3064" t="s">
        <v>1747</v>
      </c>
      <c r="Y3064" t="s">
        <v>492</v>
      </c>
    </row>
    <row r="3065" spans="1:25" ht="15" customHeight="1" x14ac:dyDescent="0.35">
      <c r="A3065">
        <v>8</v>
      </c>
      <c r="B3065" s="50">
        <v>46273.75</v>
      </c>
      <c r="C3065">
        <v>11708705</v>
      </c>
      <c r="D3065">
        <v>100006741177</v>
      </c>
      <c r="E3065" t="s">
        <v>1726</v>
      </c>
      <c r="F3065">
        <v>100</v>
      </c>
      <c r="G3065" t="s">
        <v>1745</v>
      </c>
      <c r="H3065" t="s">
        <v>1760</v>
      </c>
      <c r="I3065">
        <v>6034801</v>
      </c>
      <c r="J3065">
        <v>4</v>
      </c>
      <c r="K3065" t="s">
        <v>2335</v>
      </c>
      <c r="L3065" t="s">
        <v>2336</v>
      </c>
      <c r="N3065">
        <v>0</v>
      </c>
      <c r="O3065">
        <v>2</v>
      </c>
      <c r="P3065">
        <v>2</v>
      </c>
      <c r="Q3065">
        <v>2</v>
      </c>
      <c r="R3065">
        <v>0</v>
      </c>
      <c r="S3065">
        <v>0</v>
      </c>
      <c r="T3065">
        <v>0</v>
      </c>
      <c r="U3065" s="50">
        <v>46273.696585648147</v>
      </c>
      <c r="V3065" s="50">
        <v>46273.696585648147</v>
      </c>
      <c r="W3065" s="51">
        <v>46273</v>
      </c>
      <c r="X3065" t="s">
        <v>1747</v>
      </c>
      <c r="Y3065" t="s">
        <v>492</v>
      </c>
    </row>
    <row r="3066" spans="1:25" ht="15" customHeight="1" x14ac:dyDescent="0.35">
      <c r="A3066">
        <v>8</v>
      </c>
      <c r="B3066" s="50">
        <v>46273.75</v>
      </c>
      <c r="C3066">
        <v>11708706</v>
      </c>
      <c r="D3066">
        <v>100006741177</v>
      </c>
      <c r="E3066" t="s">
        <v>1726</v>
      </c>
      <c r="F3066">
        <v>100</v>
      </c>
      <c r="G3066" t="s">
        <v>1745</v>
      </c>
      <c r="H3066" t="s">
        <v>1760</v>
      </c>
      <c r="I3066">
        <v>6034801</v>
      </c>
      <c r="J3066">
        <v>4</v>
      </c>
      <c r="K3066" t="s">
        <v>2287</v>
      </c>
      <c r="L3066" t="s">
        <v>2288</v>
      </c>
      <c r="N3066">
        <v>0</v>
      </c>
      <c r="O3066">
        <v>1</v>
      </c>
      <c r="P3066">
        <v>1</v>
      </c>
      <c r="Q3066">
        <v>1</v>
      </c>
      <c r="R3066">
        <v>0</v>
      </c>
      <c r="S3066">
        <v>0</v>
      </c>
      <c r="T3066">
        <v>0</v>
      </c>
      <c r="U3066" s="50">
        <v>46273.696585648147</v>
      </c>
      <c r="V3066" s="50">
        <v>46273.696585648147</v>
      </c>
      <c r="W3066" s="51">
        <v>46273</v>
      </c>
      <c r="X3066" t="s">
        <v>1747</v>
      </c>
      <c r="Y3066" t="s">
        <v>492</v>
      </c>
    </row>
    <row r="3067" spans="1:25" ht="15" customHeight="1" x14ac:dyDescent="0.35">
      <c r="A3067">
        <v>8</v>
      </c>
      <c r="B3067" s="50">
        <v>46273.75</v>
      </c>
      <c r="C3067">
        <v>11708707</v>
      </c>
      <c r="D3067">
        <v>100006741177</v>
      </c>
      <c r="E3067" t="s">
        <v>1726</v>
      </c>
      <c r="F3067">
        <v>100</v>
      </c>
      <c r="G3067" t="s">
        <v>1745</v>
      </c>
      <c r="H3067" t="s">
        <v>1760</v>
      </c>
      <c r="I3067">
        <v>6034801</v>
      </c>
      <c r="J3067">
        <v>4</v>
      </c>
      <c r="K3067" t="s">
        <v>1925</v>
      </c>
      <c r="L3067" t="s">
        <v>1926</v>
      </c>
      <c r="N3067">
        <v>0</v>
      </c>
      <c r="O3067">
        <v>1</v>
      </c>
      <c r="P3067">
        <v>1</v>
      </c>
      <c r="Q3067">
        <v>1</v>
      </c>
      <c r="R3067">
        <v>0</v>
      </c>
      <c r="S3067">
        <v>0</v>
      </c>
      <c r="T3067">
        <v>0</v>
      </c>
      <c r="U3067" s="50">
        <v>46273.696585648147</v>
      </c>
      <c r="V3067" s="50">
        <v>46273.696585648147</v>
      </c>
      <c r="W3067" s="51">
        <v>46273</v>
      </c>
      <c r="X3067" t="s">
        <v>1747</v>
      </c>
      <c r="Y3067" t="s">
        <v>492</v>
      </c>
    </row>
    <row r="3068" spans="1:25" ht="15" customHeight="1" x14ac:dyDescent="0.35">
      <c r="A3068">
        <v>8</v>
      </c>
      <c r="B3068" s="50">
        <v>46273.75</v>
      </c>
      <c r="C3068">
        <v>11708708</v>
      </c>
      <c r="D3068">
        <v>100006741177</v>
      </c>
      <c r="E3068" t="s">
        <v>1726</v>
      </c>
      <c r="F3068">
        <v>100</v>
      </c>
      <c r="G3068" t="s">
        <v>1745</v>
      </c>
      <c r="H3068" t="s">
        <v>1760</v>
      </c>
      <c r="I3068">
        <v>6034801</v>
      </c>
      <c r="J3068">
        <v>4</v>
      </c>
      <c r="K3068" t="s">
        <v>1911</v>
      </c>
      <c r="L3068" t="s">
        <v>1912</v>
      </c>
      <c r="N3068">
        <v>0</v>
      </c>
      <c r="O3068">
        <v>1</v>
      </c>
      <c r="P3068">
        <v>1</v>
      </c>
      <c r="Q3068">
        <v>1</v>
      </c>
      <c r="R3068">
        <v>0</v>
      </c>
      <c r="S3068">
        <v>0</v>
      </c>
      <c r="T3068">
        <v>0</v>
      </c>
      <c r="U3068" s="50">
        <v>46273.696585648147</v>
      </c>
      <c r="V3068" s="50">
        <v>46273.696585648147</v>
      </c>
      <c r="W3068" s="51">
        <v>46273</v>
      </c>
      <c r="X3068" t="s">
        <v>1747</v>
      </c>
      <c r="Y3068" t="s">
        <v>492</v>
      </c>
    </row>
    <row r="3069" spans="1:25" ht="15" customHeight="1" x14ac:dyDescent="0.35">
      <c r="A3069">
        <v>8</v>
      </c>
      <c r="B3069" s="50">
        <v>46273.75</v>
      </c>
      <c r="C3069">
        <v>11708709</v>
      </c>
      <c r="D3069">
        <v>100006741177</v>
      </c>
      <c r="E3069" t="s">
        <v>1726</v>
      </c>
      <c r="F3069">
        <v>100</v>
      </c>
      <c r="G3069" t="s">
        <v>1745</v>
      </c>
      <c r="H3069" t="s">
        <v>1760</v>
      </c>
      <c r="I3069">
        <v>6034801</v>
      </c>
      <c r="J3069">
        <v>4</v>
      </c>
      <c r="K3069" t="s">
        <v>2337</v>
      </c>
      <c r="L3069" t="s">
        <v>2338</v>
      </c>
      <c r="N3069">
        <v>0</v>
      </c>
      <c r="O3069">
        <v>1</v>
      </c>
      <c r="P3069">
        <v>1</v>
      </c>
      <c r="Q3069">
        <v>1</v>
      </c>
      <c r="R3069">
        <v>0</v>
      </c>
      <c r="S3069">
        <v>0</v>
      </c>
      <c r="T3069">
        <v>0</v>
      </c>
      <c r="U3069" s="50">
        <v>46273.696585648147</v>
      </c>
      <c r="V3069" s="50">
        <v>46273.696585648147</v>
      </c>
      <c r="W3069" s="51">
        <v>46273</v>
      </c>
      <c r="X3069" t="s">
        <v>1747</v>
      </c>
      <c r="Y3069" t="s">
        <v>492</v>
      </c>
    </row>
    <row r="3070" spans="1:25" ht="15" customHeight="1" x14ac:dyDescent="0.35">
      <c r="A3070">
        <v>8</v>
      </c>
      <c r="B3070" s="50">
        <v>46273.75</v>
      </c>
      <c r="C3070">
        <v>11708730</v>
      </c>
      <c r="D3070">
        <v>100006741179</v>
      </c>
      <c r="E3070" t="s">
        <v>1726</v>
      </c>
      <c r="F3070">
        <v>100</v>
      </c>
      <c r="G3070" t="s">
        <v>1745</v>
      </c>
      <c r="H3070" t="s">
        <v>1760</v>
      </c>
      <c r="I3070">
        <v>6031203</v>
      </c>
      <c r="J3070">
        <v>1</v>
      </c>
      <c r="K3070" t="s">
        <v>2129</v>
      </c>
      <c r="L3070" t="s">
        <v>2130</v>
      </c>
      <c r="M3070" t="s">
        <v>415</v>
      </c>
      <c r="N3070">
        <v>2</v>
      </c>
      <c r="O3070">
        <v>1</v>
      </c>
      <c r="P3070">
        <v>1</v>
      </c>
      <c r="Q3070">
        <v>1</v>
      </c>
      <c r="R3070">
        <v>0</v>
      </c>
      <c r="S3070">
        <v>0</v>
      </c>
      <c r="T3070">
        <v>0</v>
      </c>
      <c r="U3070" s="50">
        <v>46273.696585648147</v>
      </c>
      <c r="V3070" s="50">
        <v>46273.741782407407</v>
      </c>
      <c r="W3070" s="51">
        <v>46273</v>
      </c>
      <c r="X3070" t="s">
        <v>1747</v>
      </c>
      <c r="Y3070" t="s">
        <v>492</v>
      </c>
    </row>
    <row r="3071" spans="1:25" ht="15" customHeight="1" x14ac:dyDescent="0.35">
      <c r="A3071">
        <v>8</v>
      </c>
      <c r="B3071" s="50">
        <v>46273.75</v>
      </c>
      <c r="C3071">
        <v>11708731</v>
      </c>
      <c r="D3071">
        <v>100006741179</v>
      </c>
      <c r="E3071" t="s">
        <v>1726</v>
      </c>
      <c r="F3071">
        <v>100</v>
      </c>
      <c r="G3071" t="s">
        <v>1745</v>
      </c>
      <c r="H3071" t="s">
        <v>1760</v>
      </c>
      <c r="I3071">
        <v>6031203</v>
      </c>
      <c r="J3071">
        <v>1</v>
      </c>
      <c r="K3071" t="s">
        <v>2285</v>
      </c>
      <c r="L3071" t="s">
        <v>2286</v>
      </c>
      <c r="M3071" t="s">
        <v>415</v>
      </c>
      <c r="N3071">
        <v>2</v>
      </c>
      <c r="O3071">
        <v>1</v>
      </c>
      <c r="P3071">
        <v>1</v>
      </c>
      <c r="Q3071">
        <v>1</v>
      </c>
      <c r="R3071">
        <v>0</v>
      </c>
      <c r="S3071">
        <v>0</v>
      </c>
      <c r="T3071">
        <v>0</v>
      </c>
      <c r="U3071" s="50">
        <v>46273.696585648147</v>
      </c>
      <c r="V3071" s="50">
        <v>46273.741782407407</v>
      </c>
      <c r="W3071" s="51">
        <v>46273</v>
      </c>
      <c r="X3071" t="s">
        <v>1747</v>
      </c>
      <c r="Y3071" t="s">
        <v>492</v>
      </c>
    </row>
    <row r="3072" spans="1:25" ht="15" customHeight="1" x14ac:dyDescent="0.35">
      <c r="A3072">
        <v>8</v>
      </c>
      <c r="B3072" s="50">
        <v>46273.75</v>
      </c>
      <c r="C3072">
        <v>11708732</v>
      </c>
      <c r="D3072">
        <v>100006741179</v>
      </c>
      <c r="E3072" t="s">
        <v>1726</v>
      </c>
      <c r="F3072">
        <v>100</v>
      </c>
      <c r="G3072" t="s">
        <v>1745</v>
      </c>
      <c r="H3072" t="s">
        <v>1760</v>
      </c>
      <c r="I3072">
        <v>6031203</v>
      </c>
      <c r="J3072">
        <v>1</v>
      </c>
      <c r="K3072" t="s">
        <v>2171</v>
      </c>
      <c r="L3072" t="s">
        <v>2172</v>
      </c>
      <c r="M3072" t="s">
        <v>415</v>
      </c>
      <c r="N3072">
        <v>2</v>
      </c>
      <c r="O3072">
        <v>3</v>
      </c>
      <c r="P3072">
        <v>3</v>
      </c>
      <c r="Q3072">
        <v>3</v>
      </c>
      <c r="R3072">
        <v>0</v>
      </c>
      <c r="S3072">
        <v>0</v>
      </c>
      <c r="T3072">
        <v>0</v>
      </c>
      <c r="U3072" s="50">
        <v>46273.696585648147</v>
      </c>
      <c r="V3072" s="50">
        <v>46273.741782407407</v>
      </c>
      <c r="W3072" s="51">
        <v>46273</v>
      </c>
      <c r="X3072" t="s">
        <v>1747</v>
      </c>
      <c r="Y3072" t="s">
        <v>492</v>
      </c>
    </row>
    <row r="3073" spans="1:25" ht="15" customHeight="1" x14ac:dyDescent="0.35">
      <c r="A3073">
        <v>8</v>
      </c>
      <c r="B3073" s="50">
        <v>46273.75</v>
      </c>
      <c r="C3073">
        <v>11708768</v>
      </c>
      <c r="D3073">
        <v>100006741188</v>
      </c>
      <c r="E3073" t="s">
        <v>1726</v>
      </c>
      <c r="F3073">
        <v>100</v>
      </c>
      <c r="G3073" t="s">
        <v>1745</v>
      </c>
      <c r="H3073" t="s">
        <v>1760</v>
      </c>
      <c r="I3073">
        <v>6033801</v>
      </c>
      <c r="J3073">
        <v>4</v>
      </c>
      <c r="K3073" t="s">
        <v>2347</v>
      </c>
      <c r="L3073" t="s">
        <v>2348</v>
      </c>
      <c r="N3073">
        <v>0</v>
      </c>
      <c r="O3073">
        <v>1</v>
      </c>
      <c r="P3073">
        <v>1</v>
      </c>
      <c r="Q3073">
        <v>1</v>
      </c>
      <c r="R3073">
        <v>0</v>
      </c>
      <c r="S3073">
        <v>0</v>
      </c>
      <c r="T3073">
        <v>0</v>
      </c>
      <c r="U3073" s="50">
        <v>46273.696608796286</v>
      </c>
      <c r="V3073" s="50">
        <v>46273.696608796286</v>
      </c>
      <c r="W3073" s="51">
        <v>46273</v>
      </c>
      <c r="X3073" t="s">
        <v>1747</v>
      </c>
      <c r="Y3073" t="s">
        <v>492</v>
      </c>
    </row>
    <row r="3074" spans="1:25" ht="15" customHeight="1" x14ac:dyDescent="0.35">
      <c r="A3074">
        <v>8</v>
      </c>
      <c r="B3074" s="50">
        <v>46273.75</v>
      </c>
      <c r="C3074">
        <v>11708769</v>
      </c>
      <c r="D3074">
        <v>100006741188</v>
      </c>
      <c r="E3074" t="s">
        <v>1726</v>
      </c>
      <c r="F3074">
        <v>100</v>
      </c>
      <c r="G3074" t="s">
        <v>1745</v>
      </c>
      <c r="H3074" t="s">
        <v>1760</v>
      </c>
      <c r="I3074">
        <v>6033801</v>
      </c>
      <c r="J3074">
        <v>4</v>
      </c>
      <c r="K3074" t="s">
        <v>2349</v>
      </c>
      <c r="L3074" t="s">
        <v>2350</v>
      </c>
      <c r="N3074">
        <v>0</v>
      </c>
      <c r="O3074">
        <v>1</v>
      </c>
      <c r="P3074">
        <v>1</v>
      </c>
      <c r="Q3074">
        <v>1</v>
      </c>
      <c r="R3074">
        <v>0</v>
      </c>
      <c r="S3074">
        <v>0</v>
      </c>
      <c r="T3074">
        <v>0</v>
      </c>
      <c r="U3074" s="50">
        <v>46273.696608796286</v>
      </c>
      <c r="V3074" s="50">
        <v>46273.696608796286</v>
      </c>
      <c r="W3074" s="51">
        <v>46273</v>
      </c>
      <c r="X3074" t="s">
        <v>1747</v>
      </c>
      <c r="Y3074" t="s">
        <v>492</v>
      </c>
    </row>
    <row r="3075" spans="1:25" ht="15" customHeight="1" x14ac:dyDescent="0.35">
      <c r="A3075">
        <v>8</v>
      </c>
      <c r="B3075" s="50">
        <v>46273.75</v>
      </c>
      <c r="C3075">
        <v>11708770</v>
      </c>
      <c r="D3075">
        <v>100006741188</v>
      </c>
      <c r="E3075" t="s">
        <v>1726</v>
      </c>
      <c r="F3075">
        <v>100</v>
      </c>
      <c r="G3075" t="s">
        <v>1745</v>
      </c>
      <c r="H3075" t="s">
        <v>1760</v>
      </c>
      <c r="I3075">
        <v>6033801</v>
      </c>
      <c r="J3075">
        <v>4</v>
      </c>
      <c r="K3075" t="s">
        <v>2337</v>
      </c>
      <c r="L3075" t="s">
        <v>2338</v>
      </c>
      <c r="N3075">
        <v>0</v>
      </c>
      <c r="O3075">
        <v>2</v>
      </c>
      <c r="P3075">
        <v>2</v>
      </c>
      <c r="Q3075">
        <v>2</v>
      </c>
      <c r="R3075">
        <v>0</v>
      </c>
      <c r="S3075">
        <v>0</v>
      </c>
      <c r="T3075">
        <v>0</v>
      </c>
      <c r="U3075" s="50">
        <v>46273.696608796286</v>
      </c>
      <c r="V3075" s="50">
        <v>46273.696608796286</v>
      </c>
      <c r="W3075" s="51">
        <v>46273</v>
      </c>
      <c r="X3075" t="s">
        <v>1747</v>
      </c>
      <c r="Y3075" t="s">
        <v>492</v>
      </c>
    </row>
    <row r="3076" spans="1:25" ht="15" customHeight="1" x14ac:dyDescent="0.35">
      <c r="A3076">
        <v>8</v>
      </c>
      <c r="B3076" s="50">
        <v>46273.75</v>
      </c>
      <c r="C3076">
        <v>11708771</v>
      </c>
      <c r="D3076">
        <v>100006741188</v>
      </c>
      <c r="E3076" t="s">
        <v>1726</v>
      </c>
      <c r="F3076">
        <v>100</v>
      </c>
      <c r="G3076" t="s">
        <v>1745</v>
      </c>
      <c r="H3076" t="s">
        <v>1760</v>
      </c>
      <c r="I3076">
        <v>6033801</v>
      </c>
      <c r="J3076">
        <v>4</v>
      </c>
      <c r="K3076" t="s">
        <v>1909</v>
      </c>
      <c r="L3076" t="s">
        <v>1910</v>
      </c>
      <c r="N3076">
        <v>0</v>
      </c>
      <c r="O3076">
        <v>1</v>
      </c>
      <c r="P3076">
        <v>1</v>
      </c>
      <c r="Q3076">
        <v>1</v>
      </c>
      <c r="R3076">
        <v>0</v>
      </c>
      <c r="S3076">
        <v>0</v>
      </c>
      <c r="T3076">
        <v>0</v>
      </c>
      <c r="U3076" s="50">
        <v>46273.696608796286</v>
      </c>
      <c r="V3076" s="50">
        <v>46273.696608796286</v>
      </c>
      <c r="W3076" s="51">
        <v>46273</v>
      </c>
      <c r="X3076" t="s">
        <v>1747</v>
      </c>
      <c r="Y3076" t="s">
        <v>492</v>
      </c>
    </row>
    <row r="3077" spans="1:25" ht="15" customHeight="1" x14ac:dyDescent="0.35">
      <c r="A3077">
        <v>8</v>
      </c>
      <c r="B3077" s="50">
        <v>46273.75</v>
      </c>
      <c r="C3077">
        <v>11708772</v>
      </c>
      <c r="D3077">
        <v>100006741188</v>
      </c>
      <c r="E3077" t="s">
        <v>1726</v>
      </c>
      <c r="F3077">
        <v>100</v>
      </c>
      <c r="G3077" t="s">
        <v>1745</v>
      </c>
      <c r="H3077" t="s">
        <v>1760</v>
      </c>
      <c r="I3077">
        <v>6033801</v>
      </c>
      <c r="J3077">
        <v>4</v>
      </c>
      <c r="K3077" t="s">
        <v>2351</v>
      </c>
      <c r="L3077" t="s">
        <v>2352</v>
      </c>
      <c r="N3077">
        <v>0</v>
      </c>
      <c r="O3077">
        <v>1</v>
      </c>
      <c r="P3077">
        <v>1</v>
      </c>
      <c r="Q3077">
        <v>1</v>
      </c>
      <c r="R3077">
        <v>0</v>
      </c>
      <c r="S3077">
        <v>0</v>
      </c>
      <c r="T3077">
        <v>0</v>
      </c>
      <c r="U3077" s="50">
        <v>46273.696608796286</v>
      </c>
      <c r="V3077" s="50">
        <v>46273.696608796286</v>
      </c>
      <c r="W3077" s="51">
        <v>46273</v>
      </c>
      <c r="X3077" t="s">
        <v>1747</v>
      </c>
      <c r="Y3077" t="s">
        <v>492</v>
      </c>
    </row>
    <row r="3078" spans="1:25" ht="15" customHeight="1" x14ac:dyDescent="0.35">
      <c r="A3078">
        <v>8</v>
      </c>
      <c r="B3078" s="50">
        <v>46273.75</v>
      </c>
      <c r="C3078">
        <v>11708865</v>
      </c>
      <c r="D3078">
        <v>100006741232</v>
      </c>
      <c r="E3078" t="s">
        <v>1726</v>
      </c>
      <c r="F3078">
        <v>100</v>
      </c>
      <c r="G3078" t="s">
        <v>1745</v>
      </c>
      <c r="H3078" t="s">
        <v>1760</v>
      </c>
      <c r="I3078">
        <v>6038601</v>
      </c>
      <c r="J3078">
        <v>4</v>
      </c>
      <c r="K3078" t="s">
        <v>1929</v>
      </c>
      <c r="L3078" t="s">
        <v>1930</v>
      </c>
      <c r="N3078">
        <v>0</v>
      </c>
      <c r="O3078">
        <v>1</v>
      </c>
      <c r="P3078">
        <v>1</v>
      </c>
      <c r="Q3078">
        <v>1</v>
      </c>
      <c r="R3078">
        <v>0</v>
      </c>
      <c r="S3078">
        <v>0</v>
      </c>
      <c r="T3078">
        <v>0</v>
      </c>
      <c r="U3078" s="50">
        <v>46273.700740740736</v>
      </c>
      <c r="V3078" s="50">
        <v>46273.700740740736</v>
      </c>
      <c r="W3078" s="51">
        <v>46273</v>
      </c>
      <c r="X3078" t="s">
        <v>1747</v>
      </c>
      <c r="Y3078" t="s">
        <v>492</v>
      </c>
    </row>
    <row r="3079" spans="1:25" ht="15" customHeight="1" x14ac:dyDescent="0.35">
      <c r="A3079">
        <v>8</v>
      </c>
      <c r="B3079" s="50">
        <v>46273.75</v>
      </c>
      <c r="C3079">
        <v>11708877</v>
      </c>
      <c r="D3079">
        <v>100006741239</v>
      </c>
      <c r="E3079" t="s">
        <v>1726</v>
      </c>
      <c r="F3079">
        <v>100</v>
      </c>
      <c r="G3079" t="s">
        <v>1745</v>
      </c>
      <c r="H3079" t="s">
        <v>1760</v>
      </c>
      <c r="I3079">
        <v>6038603</v>
      </c>
      <c r="J3079">
        <v>2</v>
      </c>
      <c r="K3079" t="s">
        <v>2373</v>
      </c>
      <c r="L3079" t="s">
        <v>2374</v>
      </c>
      <c r="N3079">
        <v>0</v>
      </c>
      <c r="O3079">
        <v>1</v>
      </c>
      <c r="P3079">
        <v>1</v>
      </c>
      <c r="Q3079">
        <v>1</v>
      </c>
      <c r="R3079">
        <v>0</v>
      </c>
      <c r="S3079">
        <v>0</v>
      </c>
      <c r="T3079">
        <v>0</v>
      </c>
      <c r="U3079" s="50">
        <v>46273.700752314813</v>
      </c>
      <c r="V3079" s="50">
        <v>46273.700752314813</v>
      </c>
      <c r="W3079" s="51">
        <v>46273</v>
      </c>
      <c r="X3079" t="s">
        <v>1747</v>
      </c>
      <c r="Y3079" t="s">
        <v>492</v>
      </c>
    </row>
    <row r="3080" spans="1:25" ht="15" customHeight="1" x14ac:dyDescent="0.35">
      <c r="A3080">
        <v>8</v>
      </c>
      <c r="B3080" s="50">
        <v>46273.75</v>
      </c>
      <c r="C3080">
        <v>11708878</v>
      </c>
      <c r="D3080">
        <v>100006741239</v>
      </c>
      <c r="E3080" t="s">
        <v>1726</v>
      </c>
      <c r="F3080">
        <v>100</v>
      </c>
      <c r="G3080" t="s">
        <v>1745</v>
      </c>
      <c r="H3080" t="s">
        <v>1760</v>
      </c>
      <c r="I3080">
        <v>6038603</v>
      </c>
      <c r="J3080">
        <v>2</v>
      </c>
      <c r="K3080" t="s">
        <v>2375</v>
      </c>
      <c r="L3080" t="s">
        <v>2376</v>
      </c>
      <c r="N3080">
        <v>0</v>
      </c>
      <c r="O3080">
        <v>1</v>
      </c>
      <c r="P3080">
        <v>1</v>
      </c>
      <c r="Q3080">
        <v>1</v>
      </c>
      <c r="R3080">
        <v>0</v>
      </c>
      <c r="S3080">
        <v>0</v>
      </c>
      <c r="T3080">
        <v>0</v>
      </c>
      <c r="U3080" s="50">
        <v>46273.700752314813</v>
      </c>
      <c r="V3080" s="50">
        <v>46273.700752314813</v>
      </c>
      <c r="W3080" s="51">
        <v>46273</v>
      </c>
      <c r="X3080" t="s">
        <v>1747</v>
      </c>
      <c r="Y3080" t="s">
        <v>492</v>
      </c>
    </row>
    <row r="3081" spans="1:25" ht="15" customHeight="1" x14ac:dyDescent="0.35">
      <c r="A3081">
        <v>8</v>
      </c>
      <c r="B3081" s="50">
        <v>46273.75</v>
      </c>
      <c r="C3081">
        <v>11709396</v>
      </c>
      <c r="D3081">
        <v>100006741553</v>
      </c>
      <c r="E3081" t="s">
        <v>1726</v>
      </c>
      <c r="F3081">
        <v>100</v>
      </c>
      <c r="G3081" t="s">
        <v>1745</v>
      </c>
      <c r="H3081" t="s">
        <v>1760</v>
      </c>
      <c r="I3081">
        <v>5894201</v>
      </c>
      <c r="J3081">
        <v>2</v>
      </c>
      <c r="K3081" t="s">
        <v>2379</v>
      </c>
      <c r="L3081" t="s">
        <v>2380</v>
      </c>
      <c r="N3081">
        <v>0</v>
      </c>
      <c r="O3081">
        <v>1</v>
      </c>
      <c r="P3081">
        <v>1</v>
      </c>
      <c r="Q3081">
        <v>1</v>
      </c>
      <c r="R3081">
        <v>0</v>
      </c>
      <c r="S3081">
        <v>0</v>
      </c>
      <c r="T3081">
        <v>0</v>
      </c>
      <c r="U3081" s="50">
        <v>46273.7028125</v>
      </c>
      <c r="V3081" s="50">
        <v>46273.7028125</v>
      </c>
      <c r="W3081" s="51">
        <v>46273</v>
      </c>
      <c r="X3081" t="s">
        <v>1747</v>
      </c>
      <c r="Y3081" t="s">
        <v>492</v>
      </c>
    </row>
    <row r="3082" spans="1:25" ht="15" customHeight="1" x14ac:dyDescent="0.35">
      <c r="A3082">
        <v>8</v>
      </c>
      <c r="B3082" s="50">
        <v>46273.75</v>
      </c>
      <c r="C3082">
        <v>11709397</v>
      </c>
      <c r="D3082">
        <v>100006741554</v>
      </c>
      <c r="E3082" t="s">
        <v>1726</v>
      </c>
      <c r="F3082">
        <v>100</v>
      </c>
      <c r="G3082" t="s">
        <v>1745</v>
      </c>
      <c r="H3082" t="s">
        <v>1760</v>
      </c>
      <c r="I3082">
        <v>5894202</v>
      </c>
      <c r="J3082">
        <v>2</v>
      </c>
      <c r="K3082" t="s">
        <v>2381</v>
      </c>
      <c r="L3082" t="s">
        <v>2382</v>
      </c>
      <c r="N3082">
        <v>0</v>
      </c>
      <c r="O3082">
        <v>1</v>
      </c>
      <c r="P3082">
        <v>1</v>
      </c>
      <c r="Q3082">
        <v>1</v>
      </c>
      <c r="R3082">
        <v>0</v>
      </c>
      <c r="S3082">
        <v>0</v>
      </c>
      <c r="T3082">
        <v>0</v>
      </c>
      <c r="U3082" s="50">
        <v>46273.7028125</v>
      </c>
      <c r="V3082" s="50">
        <v>46273.7028125</v>
      </c>
      <c r="W3082" s="51">
        <v>46273</v>
      </c>
      <c r="X3082" t="s">
        <v>1747</v>
      </c>
      <c r="Y3082" t="s">
        <v>492</v>
      </c>
    </row>
    <row r="3083" spans="1:25" ht="15" customHeight="1" x14ac:dyDescent="0.35">
      <c r="A3083">
        <v>8</v>
      </c>
      <c r="B3083" s="50">
        <v>46273.75</v>
      </c>
      <c r="C3083">
        <v>11709398</v>
      </c>
      <c r="D3083">
        <v>100006741555</v>
      </c>
      <c r="E3083" t="s">
        <v>1726</v>
      </c>
      <c r="F3083">
        <v>100</v>
      </c>
      <c r="G3083" t="s">
        <v>1745</v>
      </c>
      <c r="H3083" t="s">
        <v>1760</v>
      </c>
      <c r="I3083">
        <v>5894203</v>
      </c>
      <c r="J3083">
        <v>2</v>
      </c>
      <c r="K3083" t="s">
        <v>1961</v>
      </c>
      <c r="L3083" t="s">
        <v>1962</v>
      </c>
      <c r="N3083">
        <v>0</v>
      </c>
      <c r="O3083">
        <v>2</v>
      </c>
      <c r="P3083">
        <v>2</v>
      </c>
      <c r="Q3083">
        <v>2</v>
      </c>
      <c r="R3083">
        <v>0</v>
      </c>
      <c r="S3083">
        <v>0</v>
      </c>
      <c r="T3083">
        <v>0</v>
      </c>
      <c r="U3083" s="50">
        <v>46273.7028125</v>
      </c>
      <c r="V3083" s="50">
        <v>46273.7028125</v>
      </c>
      <c r="W3083" s="51">
        <v>46273</v>
      </c>
      <c r="X3083" t="s">
        <v>1747</v>
      </c>
      <c r="Y3083" t="s">
        <v>492</v>
      </c>
    </row>
    <row r="3084" spans="1:25" ht="15" customHeight="1" x14ac:dyDescent="0.35">
      <c r="A3084">
        <v>8</v>
      </c>
      <c r="B3084" s="50">
        <v>46273.75</v>
      </c>
      <c r="C3084">
        <v>11709399</v>
      </c>
      <c r="D3084">
        <v>100006741556</v>
      </c>
      <c r="E3084" t="s">
        <v>1726</v>
      </c>
      <c r="F3084">
        <v>100</v>
      </c>
      <c r="G3084" t="s">
        <v>1745</v>
      </c>
      <c r="H3084" t="s">
        <v>1760</v>
      </c>
      <c r="I3084">
        <v>5894204</v>
      </c>
      <c r="J3084">
        <v>2</v>
      </c>
      <c r="K3084" t="s">
        <v>2383</v>
      </c>
      <c r="L3084" t="s">
        <v>2384</v>
      </c>
      <c r="N3084">
        <v>0</v>
      </c>
      <c r="O3084">
        <v>10</v>
      </c>
      <c r="P3084">
        <v>10</v>
      </c>
      <c r="Q3084">
        <v>10</v>
      </c>
      <c r="R3084">
        <v>0</v>
      </c>
      <c r="S3084">
        <v>0</v>
      </c>
      <c r="T3084">
        <v>0</v>
      </c>
      <c r="U3084" s="50">
        <v>46273.7028125</v>
      </c>
      <c r="V3084" s="50">
        <v>46273.7028125</v>
      </c>
      <c r="W3084" s="51">
        <v>46273</v>
      </c>
      <c r="X3084" t="s">
        <v>1747</v>
      </c>
      <c r="Y3084" t="s">
        <v>492</v>
      </c>
    </row>
    <row r="3085" spans="1:25" ht="15" customHeight="1" x14ac:dyDescent="0.35">
      <c r="A3085">
        <v>8</v>
      </c>
      <c r="B3085" s="50">
        <v>46273.75</v>
      </c>
      <c r="C3085">
        <v>11709400</v>
      </c>
      <c r="D3085">
        <v>100006741557</v>
      </c>
      <c r="E3085" t="s">
        <v>1726</v>
      </c>
      <c r="F3085">
        <v>100</v>
      </c>
      <c r="G3085" t="s">
        <v>1745</v>
      </c>
      <c r="H3085" t="s">
        <v>1760</v>
      </c>
      <c r="I3085">
        <v>5894205</v>
      </c>
      <c r="J3085">
        <v>2</v>
      </c>
      <c r="K3085" t="s">
        <v>2381</v>
      </c>
      <c r="L3085" t="s">
        <v>2382</v>
      </c>
      <c r="N3085">
        <v>0</v>
      </c>
      <c r="O3085">
        <v>4</v>
      </c>
      <c r="P3085">
        <v>4</v>
      </c>
      <c r="Q3085">
        <v>4</v>
      </c>
      <c r="R3085">
        <v>0</v>
      </c>
      <c r="S3085">
        <v>0</v>
      </c>
      <c r="T3085">
        <v>0</v>
      </c>
      <c r="U3085" s="50">
        <v>46273.7028125</v>
      </c>
      <c r="V3085" s="50">
        <v>46273.7028125</v>
      </c>
      <c r="W3085" s="51">
        <v>46273</v>
      </c>
      <c r="X3085" t="s">
        <v>1747</v>
      </c>
      <c r="Y3085" t="s">
        <v>492</v>
      </c>
    </row>
    <row r="3086" spans="1:25" ht="15" customHeight="1" x14ac:dyDescent="0.35">
      <c r="A3086">
        <v>8</v>
      </c>
      <c r="B3086" s="50">
        <v>46273.75</v>
      </c>
      <c r="C3086">
        <v>11709401</v>
      </c>
      <c r="D3086">
        <v>100006741558</v>
      </c>
      <c r="E3086" t="s">
        <v>1726</v>
      </c>
      <c r="F3086">
        <v>100</v>
      </c>
      <c r="G3086" t="s">
        <v>1745</v>
      </c>
      <c r="H3086" t="s">
        <v>1760</v>
      </c>
      <c r="I3086">
        <v>5894206</v>
      </c>
      <c r="J3086">
        <v>2</v>
      </c>
      <c r="K3086" t="s">
        <v>2385</v>
      </c>
      <c r="L3086" t="s">
        <v>2386</v>
      </c>
      <c r="N3086">
        <v>0</v>
      </c>
      <c r="O3086">
        <v>3</v>
      </c>
      <c r="P3086">
        <v>3</v>
      </c>
      <c r="Q3086">
        <v>3</v>
      </c>
      <c r="R3086">
        <v>0</v>
      </c>
      <c r="S3086">
        <v>0</v>
      </c>
      <c r="T3086">
        <v>0</v>
      </c>
      <c r="U3086" s="50">
        <v>46273.7028125</v>
      </c>
      <c r="V3086" s="50">
        <v>46273.7028125</v>
      </c>
      <c r="W3086" s="51">
        <v>46273</v>
      </c>
      <c r="X3086" t="s">
        <v>1747</v>
      </c>
      <c r="Y3086" t="s">
        <v>492</v>
      </c>
    </row>
    <row r="3087" spans="1:25" ht="15" customHeight="1" x14ac:dyDescent="0.35">
      <c r="A3087">
        <v>8</v>
      </c>
      <c r="B3087" s="50">
        <v>46273.75</v>
      </c>
      <c r="C3087">
        <v>11709402</v>
      </c>
      <c r="D3087">
        <v>100006741559</v>
      </c>
      <c r="E3087" t="s">
        <v>1726</v>
      </c>
      <c r="F3087">
        <v>100</v>
      </c>
      <c r="G3087" t="s">
        <v>1745</v>
      </c>
      <c r="H3087" t="s">
        <v>1760</v>
      </c>
      <c r="I3087">
        <v>5894207</v>
      </c>
      <c r="J3087">
        <v>2</v>
      </c>
      <c r="K3087" t="s">
        <v>2387</v>
      </c>
      <c r="L3087" t="s">
        <v>2388</v>
      </c>
      <c r="N3087">
        <v>0</v>
      </c>
      <c r="O3087">
        <v>9</v>
      </c>
      <c r="P3087">
        <v>9</v>
      </c>
      <c r="Q3087">
        <v>9</v>
      </c>
      <c r="R3087">
        <v>0</v>
      </c>
      <c r="S3087">
        <v>0</v>
      </c>
      <c r="T3087">
        <v>0</v>
      </c>
      <c r="U3087" s="50">
        <v>46273.7028125</v>
      </c>
      <c r="V3087" s="50">
        <v>46273.7028125</v>
      </c>
      <c r="W3087" s="51">
        <v>46273</v>
      </c>
      <c r="X3087" t="s">
        <v>1747</v>
      </c>
      <c r="Y3087" t="s">
        <v>492</v>
      </c>
    </row>
    <row r="3088" spans="1:25" ht="15" customHeight="1" x14ac:dyDescent="0.35">
      <c r="A3088">
        <v>8</v>
      </c>
      <c r="B3088" s="50">
        <v>46273.75</v>
      </c>
      <c r="C3088">
        <v>11709403</v>
      </c>
      <c r="D3088">
        <v>100006741560</v>
      </c>
      <c r="E3088" t="s">
        <v>1726</v>
      </c>
      <c r="F3088">
        <v>100</v>
      </c>
      <c r="G3088" t="s">
        <v>1745</v>
      </c>
      <c r="H3088" t="s">
        <v>1760</v>
      </c>
      <c r="I3088">
        <v>5894208</v>
      </c>
      <c r="J3088">
        <v>2</v>
      </c>
      <c r="K3088" t="s">
        <v>2387</v>
      </c>
      <c r="L3088" t="s">
        <v>2388</v>
      </c>
      <c r="N3088">
        <v>0</v>
      </c>
      <c r="O3088">
        <v>4</v>
      </c>
      <c r="P3088">
        <v>4</v>
      </c>
      <c r="Q3088">
        <v>4</v>
      </c>
      <c r="R3088">
        <v>0</v>
      </c>
      <c r="S3088">
        <v>0</v>
      </c>
      <c r="T3088">
        <v>0</v>
      </c>
      <c r="U3088" s="50">
        <v>46273.7028125</v>
      </c>
      <c r="V3088" s="50">
        <v>46273.7028125</v>
      </c>
      <c r="W3088" s="51">
        <v>46273</v>
      </c>
      <c r="X3088" t="s">
        <v>1747</v>
      </c>
      <c r="Y3088" t="s">
        <v>492</v>
      </c>
    </row>
    <row r="3089" spans="1:25" ht="15" customHeight="1" x14ac:dyDescent="0.35">
      <c r="A3089">
        <v>8</v>
      </c>
      <c r="B3089" s="50">
        <v>46273.75</v>
      </c>
      <c r="C3089">
        <v>11709404</v>
      </c>
      <c r="D3089">
        <v>100006741560</v>
      </c>
      <c r="E3089" t="s">
        <v>1726</v>
      </c>
      <c r="F3089">
        <v>100</v>
      </c>
      <c r="G3089" t="s">
        <v>1745</v>
      </c>
      <c r="H3089" t="s">
        <v>1760</v>
      </c>
      <c r="I3089">
        <v>5894208</v>
      </c>
      <c r="J3089">
        <v>2</v>
      </c>
      <c r="K3089" t="s">
        <v>2389</v>
      </c>
      <c r="L3089" t="s">
        <v>2390</v>
      </c>
      <c r="N3089">
        <v>0</v>
      </c>
      <c r="O3089">
        <v>2</v>
      </c>
      <c r="P3089">
        <v>2</v>
      </c>
      <c r="Q3089">
        <v>2</v>
      </c>
      <c r="R3089">
        <v>0</v>
      </c>
      <c r="S3089">
        <v>0</v>
      </c>
      <c r="T3089">
        <v>0</v>
      </c>
      <c r="U3089" s="50">
        <v>46273.7028125</v>
      </c>
      <c r="V3089" s="50">
        <v>46273.7028125</v>
      </c>
      <c r="W3089" s="51">
        <v>46273</v>
      </c>
      <c r="X3089" t="s">
        <v>1747</v>
      </c>
      <c r="Y3089" t="s">
        <v>492</v>
      </c>
    </row>
    <row r="3090" spans="1:25" ht="15" customHeight="1" x14ac:dyDescent="0.35">
      <c r="A3090">
        <v>8</v>
      </c>
      <c r="B3090" s="50">
        <v>46273.75</v>
      </c>
      <c r="C3090">
        <v>11709405</v>
      </c>
      <c r="D3090">
        <v>100006741561</v>
      </c>
      <c r="E3090" t="s">
        <v>1726</v>
      </c>
      <c r="F3090">
        <v>100</v>
      </c>
      <c r="G3090" t="s">
        <v>1745</v>
      </c>
      <c r="H3090" t="s">
        <v>1760</v>
      </c>
      <c r="I3090">
        <v>5894209</v>
      </c>
      <c r="J3090">
        <v>2</v>
      </c>
      <c r="K3090" t="s">
        <v>2391</v>
      </c>
      <c r="L3090" t="s">
        <v>2392</v>
      </c>
      <c r="N3090">
        <v>0</v>
      </c>
      <c r="O3090">
        <v>2</v>
      </c>
      <c r="P3090">
        <v>2</v>
      </c>
      <c r="Q3090">
        <v>2</v>
      </c>
      <c r="R3090">
        <v>0</v>
      </c>
      <c r="S3090">
        <v>0</v>
      </c>
      <c r="T3090">
        <v>0</v>
      </c>
      <c r="U3090" s="50">
        <v>46273.7028125</v>
      </c>
      <c r="V3090" s="50">
        <v>46273.7028125</v>
      </c>
      <c r="W3090" s="51">
        <v>46273</v>
      </c>
      <c r="X3090" t="s">
        <v>1747</v>
      </c>
      <c r="Y3090" t="s">
        <v>492</v>
      </c>
    </row>
    <row r="3091" spans="1:25" ht="15" customHeight="1" x14ac:dyDescent="0.35">
      <c r="A3091">
        <v>8</v>
      </c>
      <c r="B3091" s="50">
        <v>46273.75</v>
      </c>
      <c r="C3091">
        <v>11709406</v>
      </c>
      <c r="D3091">
        <v>100006741562</v>
      </c>
      <c r="E3091" t="s">
        <v>1726</v>
      </c>
      <c r="F3091">
        <v>100</v>
      </c>
      <c r="G3091" t="s">
        <v>1745</v>
      </c>
      <c r="H3091" t="s">
        <v>1760</v>
      </c>
      <c r="I3091">
        <v>5894210</v>
      </c>
      <c r="J3091">
        <v>2</v>
      </c>
      <c r="K3091" t="s">
        <v>2393</v>
      </c>
      <c r="L3091" t="s">
        <v>2394</v>
      </c>
      <c r="N3091">
        <v>0</v>
      </c>
      <c r="O3091">
        <v>1</v>
      </c>
      <c r="P3091">
        <v>1</v>
      </c>
      <c r="Q3091">
        <v>1</v>
      </c>
      <c r="R3091">
        <v>0</v>
      </c>
      <c r="S3091">
        <v>0</v>
      </c>
      <c r="T3091">
        <v>0</v>
      </c>
      <c r="U3091" s="50">
        <v>46273.7028125</v>
      </c>
      <c r="V3091" s="50">
        <v>46273.7028125</v>
      </c>
      <c r="W3091" s="51">
        <v>46273</v>
      </c>
      <c r="X3091" t="s">
        <v>1747</v>
      </c>
      <c r="Y3091" t="s">
        <v>492</v>
      </c>
    </row>
    <row r="3092" spans="1:25" ht="15" customHeight="1" x14ac:dyDescent="0.35">
      <c r="A3092">
        <v>8</v>
      </c>
      <c r="B3092" s="50">
        <v>46273.75</v>
      </c>
      <c r="C3092">
        <v>11709407</v>
      </c>
      <c r="D3092">
        <v>100006741562</v>
      </c>
      <c r="E3092" t="s">
        <v>1726</v>
      </c>
      <c r="F3092">
        <v>100</v>
      </c>
      <c r="G3092" t="s">
        <v>1745</v>
      </c>
      <c r="H3092" t="s">
        <v>1760</v>
      </c>
      <c r="I3092">
        <v>5894210</v>
      </c>
      <c r="J3092">
        <v>2</v>
      </c>
      <c r="K3092" t="s">
        <v>2395</v>
      </c>
      <c r="L3092" t="s">
        <v>2396</v>
      </c>
      <c r="N3092">
        <v>0</v>
      </c>
      <c r="O3092">
        <v>8</v>
      </c>
      <c r="P3092">
        <v>8</v>
      </c>
      <c r="Q3092">
        <v>8</v>
      </c>
      <c r="R3092">
        <v>0</v>
      </c>
      <c r="S3092">
        <v>0</v>
      </c>
      <c r="T3092">
        <v>0</v>
      </c>
      <c r="U3092" s="50">
        <v>46273.7028125</v>
      </c>
      <c r="V3092" s="50">
        <v>46273.7028125</v>
      </c>
      <c r="W3092" s="51">
        <v>46273</v>
      </c>
      <c r="X3092" t="s">
        <v>1747</v>
      </c>
      <c r="Y3092" t="s">
        <v>492</v>
      </c>
    </row>
    <row r="3093" spans="1:25" ht="15" customHeight="1" x14ac:dyDescent="0.35">
      <c r="A3093">
        <v>8</v>
      </c>
      <c r="B3093" s="50">
        <v>46273.75</v>
      </c>
      <c r="C3093">
        <v>11709408</v>
      </c>
      <c r="D3093">
        <v>100006741563</v>
      </c>
      <c r="E3093" t="s">
        <v>1726</v>
      </c>
      <c r="F3093">
        <v>100</v>
      </c>
      <c r="G3093" t="s">
        <v>1745</v>
      </c>
      <c r="H3093" t="s">
        <v>1760</v>
      </c>
      <c r="I3093">
        <v>5894211</v>
      </c>
      <c r="J3093">
        <v>2</v>
      </c>
      <c r="K3093" t="s">
        <v>1773</v>
      </c>
      <c r="L3093" t="s">
        <v>1774</v>
      </c>
      <c r="N3093">
        <v>0</v>
      </c>
      <c r="O3093">
        <v>3</v>
      </c>
      <c r="P3093">
        <v>3</v>
      </c>
      <c r="Q3093">
        <v>3</v>
      </c>
      <c r="R3093">
        <v>0</v>
      </c>
      <c r="S3093">
        <v>0</v>
      </c>
      <c r="T3093">
        <v>0</v>
      </c>
      <c r="U3093" s="50">
        <v>46273.7028125</v>
      </c>
      <c r="V3093" s="50">
        <v>46273.7028125</v>
      </c>
      <c r="W3093" s="51">
        <v>46273</v>
      </c>
      <c r="X3093" t="s">
        <v>1747</v>
      </c>
      <c r="Y3093" t="s">
        <v>492</v>
      </c>
    </row>
    <row r="3094" spans="1:25" ht="15" customHeight="1" x14ac:dyDescent="0.35">
      <c r="A3094">
        <v>8</v>
      </c>
      <c r="B3094" s="50">
        <v>46273.75</v>
      </c>
      <c r="C3094">
        <v>11709409</v>
      </c>
      <c r="D3094">
        <v>100006741563</v>
      </c>
      <c r="E3094" t="s">
        <v>1726</v>
      </c>
      <c r="F3094">
        <v>100</v>
      </c>
      <c r="G3094" t="s">
        <v>1745</v>
      </c>
      <c r="H3094" t="s">
        <v>1760</v>
      </c>
      <c r="I3094">
        <v>5894211</v>
      </c>
      <c r="J3094">
        <v>2</v>
      </c>
      <c r="K3094" t="s">
        <v>2397</v>
      </c>
      <c r="L3094" t="s">
        <v>2398</v>
      </c>
      <c r="N3094">
        <v>0</v>
      </c>
      <c r="O3094">
        <v>1</v>
      </c>
      <c r="P3094">
        <v>1</v>
      </c>
      <c r="Q3094">
        <v>1</v>
      </c>
      <c r="R3094">
        <v>0</v>
      </c>
      <c r="S3094">
        <v>0</v>
      </c>
      <c r="T3094">
        <v>0</v>
      </c>
      <c r="U3094" s="50">
        <v>46273.7028125</v>
      </c>
      <c r="V3094" s="50">
        <v>46273.7028125</v>
      </c>
      <c r="W3094" s="51">
        <v>46273</v>
      </c>
      <c r="X3094" t="s">
        <v>1747</v>
      </c>
      <c r="Y3094" t="s">
        <v>492</v>
      </c>
    </row>
    <row r="3095" spans="1:25" ht="15" customHeight="1" x14ac:dyDescent="0.35">
      <c r="A3095">
        <v>8</v>
      </c>
      <c r="B3095" s="50">
        <v>46273.75</v>
      </c>
      <c r="C3095">
        <v>11709410</v>
      </c>
      <c r="D3095">
        <v>100006741564</v>
      </c>
      <c r="E3095" t="s">
        <v>1726</v>
      </c>
      <c r="F3095">
        <v>100</v>
      </c>
      <c r="G3095" t="s">
        <v>1745</v>
      </c>
      <c r="H3095" t="s">
        <v>1760</v>
      </c>
      <c r="I3095">
        <v>5894212</v>
      </c>
      <c r="J3095">
        <v>2</v>
      </c>
      <c r="K3095" t="s">
        <v>2397</v>
      </c>
      <c r="L3095" t="s">
        <v>2398</v>
      </c>
      <c r="N3095">
        <v>0</v>
      </c>
      <c r="O3095">
        <v>1</v>
      </c>
      <c r="P3095">
        <v>1</v>
      </c>
      <c r="Q3095">
        <v>1</v>
      </c>
      <c r="R3095">
        <v>0</v>
      </c>
      <c r="S3095">
        <v>0</v>
      </c>
      <c r="T3095">
        <v>0</v>
      </c>
      <c r="U3095" s="50">
        <v>46273.7028125</v>
      </c>
      <c r="V3095" s="50">
        <v>46273.7028125</v>
      </c>
      <c r="W3095" s="51">
        <v>46273</v>
      </c>
      <c r="X3095" t="s">
        <v>1747</v>
      </c>
      <c r="Y3095" t="s">
        <v>492</v>
      </c>
    </row>
    <row r="3096" spans="1:25" ht="15" customHeight="1" x14ac:dyDescent="0.35">
      <c r="A3096">
        <v>8</v>
      </c>
      <c r="B3096" s="50">
        <v>46273.75</v>
      </c>
      <c r="C3096">
        <v>11709411</v>
      </c>
      <c r="D3096">
        <v>100006741565</v>
      </c>
      <c r="E3096" t="s">
        <v>1726</v>
      </c>
      <c r="F3096">
        <v>100</v>
      </c>
      <c r="G3096" t="s">
        <v>1745</v>
      </c>
      <c r="H3096" t="s">
        <v>1760</v>
      </c>
      <c r="I3096">
        <v>5894213</v>
      </c>
      <c r="J3096">
        <v>2</v>
      </c>
      <c r="K3096" t="s">
        <v>1957</v>
      </c>
      <c r="L3096" t="s">
        <v>1958</v>
      </c>
      <c r="N3096">
        <v>0</v>
      </c>
      <c r="O3096">
        <v>2</v>
      </c>
      <c r="P3096">
        <v>2</v>
      </c>
      <c r="Q3096">
        <v>2</v>
      </c>
      <c r="R3096">
        <v>0</v>
      </c>
      <c r="S3096">
        <v>0</v>
      </c>
      <c r="T3096">
        <v>0</v>
      </c>
      <c r="U3096" s="50">
        <v>46273.7028125</v>
      </c>
      <c r="V3096" s="50">
        <v>46273.7028125</v>
      </c>
      <c r="W3096" s="51">
        <v>46273</v>
      </c>
      <c r="X3096" t="s">
        <v>1747</v>
      </c>
      <c r="Y3096" t="s">
        <v>492</v>
      </c>
    </row>
    <row r="3097" spans="1:25" ht="15" customHeight="1" x14ac:dyDescent="0.35">
      <c r="A3097">
        <v>8</v>
      </c>
      <c r="B3097" s="50">
        <v>46273.75</v>
      </c>
      <c r="C3097">
        <v>11709412</v>
      </c>
      <c r="D3097">
        <v>100006741565</v>
      </c>
      <c r="E3097" t="s">
        <v>1726</v>
      </c>
      <c r="F3097">
        <v>100</v>
      </c>
      <c r="G3097" t="s">
        <v>1745</v>
      </c>
      <c r="H3097" t="s">
        <v>1760</v>
      </c>
      <c r="I3097">
        <v>5894213</v>
      </c>
      <c r="J3097">
        <v>2</v>
      </c>
      <c r="K3097" t="s">
        <v>2397</v>
      </c>
      <c r="L3097" t="s">
        <v>2398</v>
      </c>
      <c r="N3097">
        <v>0</v>
      </c>
      <c r="O3097">
        <v>1</v>
      </c>
      <c r="P3097">
        <v>1</v>
      </c>
      <c r="Q3097">
        <v>1</v>
      </c>
      <c r="R3097">
        <v>0</v>
      </c>
      <c r="S3097">
        <v>0</v>
      </c>
      <c r="T3097">
        <v>0</v>
      </c>
      <c r="U3097" s="50">
        <v>46273.7028125</v>
      </c>
      <c r="V3097" s="50">
        <v>46273.7028125</v>
      </c>
      <c r="W3097" s="51">
        <v>46273</v>
      </c>
      <c r="X3097" t="s">
        <v>1747</v>
      </c>
      <c r="Y3097" t="s">
        <v>492</v>
      </c>
    </row>
    <row r="3098" spans="1:25" ht="15" customHeight="1" x14ac:dyDescent="0.35">
      <c r="A3098">
        <v>8</v>
      </c>
      <c r="B3098" s="50">
        <v>46273.75</v>
      </c>
      <c r="C3098">
        <v>11709413</v>
      </c>
      <c r="D3098">
        <v>100006741566</v>
      </c>
      <c r="E3098" t="s">
        <v>1726</v>
      </c>
      <c r="F3098">
        <v>100</v>
      </c>
      <c r="G3098" t="s">
        <v>1745</v>
      </c>
      <c r="H3098" t="s">
        <v>1760</v>
      </c>
      <c r="I3098">
        <v>5894214</v>
      </c>
      <c r="J3098">
        <v>2</v>
      </c>
      <c r="K3098" t="s">
        <v>2397</v>
      </c>
      <c r="L3098" t="s">
        <v>2398</v>
      </c>
      <c r="N3098">
        <v>0</v>
      </c>
      <c r="O3098">
        <v>1</v>
      </c>
      <c r="P3098">
        <v>1</v>
      </c>
      <c r="Q3098">
        <v>1</v>
      </c>
      <c r="R3098">
        <v>0</v>
      </c>
      <c r="S3098">
        <v>0</v>
      </c>
      <c r="T3098">
        <v>0</v>
      </c>
      <c r="U3098" s="50">
        <v>46273.7028125</v>
      </c>
      <c r="V3098" s="50">
        <v>46273.7028125</v>
      </c>
      <c r="W3098" s="51">
        <v>46273</v>
      </c>
      <c r="X3098" t="s">
        <v>1747</v>
      </c>
      <c r="Y3098" t="s">
        <v>492</v>
      </c>
    </row>
    <row r="3099" spans="1:25" ht="15" customHeight="1" x14ac:dyDescent="0.35">
      <c r="A3099">
        <v>8</v>
      </c>
      <c r="B3099" s="50">
        <v>46273.75</v>
      </c>
      <c r="C3099">
        <v>11709414</v>
      </c>
      <c r="D3099">
        <v>100006741567</v>
      </c>
      <c r="E3099" t="s">
        <v>1726</v>
      </c>
      <c r="F3099">
        <v>100</v>
      </c>
      <c r="G3099" t="s">
        <v>1745</v>
      </c>
      <c r="H3099" t="s">
        <v>1760</v>
      </c>
      <c r="I3099">
        <v>5894215</v>
      </c>
      <c r="J3099">
        <v>2</v>
      </c>
      <c r="K3099" t="s">
        <v>2397</v>
      </c>
      <c r="L3099" t="s">
        <v>2398</v>
      </c>
      <c r="N3099">
        <v>0</v>
      </c>
      <c r="O3099">
        <v>1</v>
      </c>
      <c r="P3099">
        <v>1</v>
      </c>
      <c r="Q3099">
        <v>1</v>
      </c>
      <c r="R3099">
        <v>0</v>
      </c>
      <c r="S3099">
        <v>0</v>
      </c>
      <c r="T3099">
        <v>0</v>
      </c>
      <c r="U3099" s="50">
        <v>46273.7028125</v>
      </c>
      <c r="V3099" s="50">
        <v>46273.7028125</v>
      </c>
      <c r="W3099" s="51">
        <v>46273</v>
      </c>
      <c r="X3099" t="s">
        <v>1747</v>
      </c>
      <c r="Y3099" t="s">
        <v>492</v>
      </c>
    </row>
    <row r="3100" spans="1:25" ht="15" customHeight="1" x14ac:dyDescent="0.35">
      <c r="A3100">
        <v>8</v>
      </c>
      <c r="B3100" s="50">
        <v>46273.75</v>
      </c>
      <c r="C3100">
        <v>11709415</v>
      </c>
      <c r="D3100">
        <v>100006741568</v>
      </c>
      <c r="E3100" t="s">
        <v>1726</v>
      </c>
      <c r="F3100">
        <v>100</v>
      </c>
      <c r="G3100" t="s">
        <v>1745</v>
      </c>
      <c r="H3100" t="s">
        <v>1760</v>
      </c>
      <c r="I3100">
        <v>5894216</v>
      </c>
      <c r="J3100">
        <v>2</v>
      </c>
      <c r="K3100" t="s">
        <v>1771</v>
      </c>
      <c r="L3100" t="s">
        <v>1772</v>
      </c>
      <c r="N3100">
        <v>0</v>
      </c>
      <c r="O3100">
        <v>6</v>
      </c>
      <c r="P3100">
        <v>6</v>
      </c>
      <c r="Q3100">
        <v>6</v>
      </c>
      <c r="R3100">
        <v>0</v>
      </c>
      <c r="S3100">
        <v>0</v>
      </c>
      <c r="T3100">
        <v>0</v>
      </c>
      <c r="U3100" s="50">
        <v>46273.7028125</v>
      </c>
      <c r="V3100" s="50">
        <v>46273.7028125</v>
      </c>
      <c r="W3100" s="51">
        <v>46273</v>
      </c>
      <c r="X3100" t="s">
        <v>1747</v>
      </c>
      <c r="Y3100" t="s">
        <v>492</v>
      </c>
    </row>
    <row r="3101" spans="1:25" ht="15" customHeight="1" x14ac:dyDescent="0.35">
      <c r="A3101">
        <v>8</v>
      </c>
      <c r="B3101" s="50">
        <v>46273.75</v>
      </c>
      <c r="C3101">
        <v>11709416</v>
      </c>
      <c r="D3101">
        <v>100006741569</v>
      </c>
      <c r="E3101" t="s">
        <v>1726</v>
      </c>
      <c r="F3101">
        <v>100</v>
      </c>
      <c r="G3101" t="s">
        <v>1745</v>
      </c>
      <c r="H3101" t="s">
        <v>1760</v>
      </c>
      <c r="I3101">
        <v>5894217</v>
      </c>
      <c r="J3101">
        <v>2</v>
      </c>
      <c r="K3101" t="s">
        <v>1771</v>
      </c>
      <c r="L3101" t="s">
        <v>1772</v>
      </c>
      <c r="N3101">
        <v>0</v>
      </c>
      <c r="O3101">
        <v>6</v>
      </c>
      <c r="P3101">
        <v>6</v>
      </c>
      <c r="Q3101">
        <v>6</v>
      </c>
      <c r="R3101">
        <v>0</v>
      </c>
      <c r="S3101">
        <v>0</v>
      </c>
      <c r="T3101">
        <v>0</v>
      </c>
      <c r="U3101" s="50">
        <v>46273.7028125</v>
      </c>
      <c r="V3101" s="50">
        <v>46273.7028125</v>
      </c>
      <c r="W3101" s="51">
        <v>46273</v>
      </c>
      <c r="X3101" t="s">
        <v>1747</v>
      </c>
      <c r="Y3101" t="s">
        <v>492</v>
      </c>
    </row>
    <row r="3102" spans="1:25" ht="15" customHeight="1" x14ac:dyDescent="0.35">
      <c r="A3102">
        <v>8</v>
      </c>
      <c r="B3102" s="50">
        <v>46273.75</v>
      </c>
      <c r="C3102">
        <v>11709417</v>
      </c>
      <c r="D3102">
        <v>100006741570</v>
      </c>
      <c r="E3102" t="s">
        <v>1726</v>
      </c>
      <c r="F3102">
        <v>100</v>
      </c>
      <c r="G3102" t="s">
        <v>1745</v>
      </c>
      <c r="H3102" t="s">
        <v>1760</v>
      </c>
      <c r="I3102">
        <v>5894218</v>
      </c>
      <c r="J3102">
        <v>2</v>
      </c>
      <c r="K3102" t="s">
        <v>1771</v>
      </c>
      <c r="L3102" t="s">
        <v>1772</v>
      </c>
      <c r="N3102">
        <v>0</v>
      </c>
      <c r="O3102">
        <v>6</v>
      </c>
      <c r="P3102">
        <v>6</v>
      </c>
      <c r="Q3102">
        <v>6</v>
      </c>
      <c r="R3102">
        <v>0</v>
      </c>
      <c r="S3102">
        <v>0</v>
      </c>
      <c r="T3102">
        <v>0</v>
      </c>
      <c r="U3102" s="50">
        <v>46273.7028125</v>
      </c>
      <c r="V3102" s="50">
        <v>46273.7028125</v>
      </c>
      <c r="W3102" s="51">
        <v>46273</v>
      </c>
      <c r="X3102" t="s">
        <v>1747</v>
      </c>
      <c r="Y3102" t="s">
        <v>492</v>
      </c>
    </row>
    <row r="3103" spans="1:25" ht="15" customHeight="1" x14ac:dyDescent="0.35">
      <c r="A3103">
        <v>8</v>
      </c>
      <c r="B3103" s="50">
        <v>46273.75</v>
      </c>
      <c r="C3103">
        <v>11709418</v>
      </c>
      <c r="D3103">
        <v>100006741571</v>
      </c>
      <c r="E3103" t="s">
        <v>1726</v>
      </c>
      <c r="F3103">
        <v>100</v>
      </c>
      <c r="G3103" t="s">
        <v>1745</v>
      </c>
      <c r="H3103" t="s">
        <v>1760</v>
      </c>
      <c r="I3103">
        <v>5894219</v>
      </c>
      <c r="J3103">
        <v>2</v>
      </c>
      <c r="K3103" t="s">
        <v>1957</v>
      </c>
      <c r="L3103" t="s">
        <v>1958</v>
      </c>
      <c r="N3103">
        <v>0</v>
      </c>
      <c r="O3103">
        <v>7</v>
      </c>
      <c r="P3103">
        <v>7</v>
      </c>
      <c r="Q3103">
        <v>7</v>
      </c>
      <c r="R3103">
        <v>0</v>
      </c>
      <c r="S3103">
        <v>0</v>
      </c>
      <c r="T3103">
        <v>0</v>
      </c>
      <c r="U3103" s="50">
        <v>46273.7028125</v>
      </c>
      <c r="V3103" s="50">
        <v>46273.7028125</v>
      </c>
      <c r="W3103" s="51">
        <v>46273</v>
      </c>
      <c r="X3103" t="s">
        <v>1747</v>
      </c>
      <c r="Y3103" t="s">
        <v>492</v>
      </c>
    </row>
    <row r="3104" spans="1:25" ht="15" customHeight="1" x14ac:dyDescent="0.35">
      <c r="A3104">
        <v>8</v>
      </c>
      <c r="B3104" s="50">
        <v>46273.75</v>
      </c>
      <c r="C3104">
        <v>11709419</v>
      </c>
      <c r="D3104">
        <v>100006741572</v>
      </c>
      <c r="E3104" t="s">
        <v>1726</v>
      </c>
      <c r="F3104">
        <v>100</v>
      </c>
      <c r="G3104" t="s">
        <v>1745</v>
      </c>
      <c r="H3104" t="s">
        <v>1760</v>
      </c>
      <c r="I3104">
        <v>5951502</v>
      </c>
      <c r="J3104">
        <v>2</v>
      </c>
      <c r="K3104" t="s">
        <v>1961</v>
      </c>
      <c r="L3104" t="s">
        <v>1962</v>
      </c>
      <c r="N3104">
        <v>0</v>
      </c>
      <c r="O3104">
        <v>2</v>
      </c>
      <c r="P3104">
        <v>2</v>
      </c>
      <c r="Q3104">
        <v>2</v>
      </c>
      <c r="R3104">
        <v>0</v>
      </c>
      <c r="S3104">
        <v>0</v>
      </c>
      <c r="T3104">
        <v>0</v>
      </c>
      <c r="U3104" s="50">
        <v>46273.7028125</v>
      </c>
      <c r="V3104" s="50">
        <v>46273.7028125</v>
      </c>
      <c r="W3104" s="51">
        <v>46273</v>
      </c>
      <c r="X3104" t="s">
        <v>1747</v>
      </c>
      <c r="Y3104" t="s">
        <v>492</v>
      </c>
    </row>
    <row r="3105" spans="1:25" ht="15" customHeight="1" x14ac:dyDescent="0.35">
      <c r="A3105">
        <v>8</v>
      </c>
      <c r="B3105" s="50">
        <v>46273.75</v>
      </c>
      <c r="C3105">
        <v>11709420</v>
      </c>
      <c r="D3105">
        <v>100006741573</v>
      </c>
      <c r="E3105" t="s">
        <v>1726</v>
      </c>
      <c r="F3105">
        <v>100</v>
      </c>
      <c r="G3105" t="s">
        <v>1745</v>
      </c>
      <c r="H3105" t="s">
        <v>1760</v>
      </c>
      <c r="I3105">
        <v>5951504</v>
      </c>
      <c r="J3105">
        <v>2</v>
      </c>
      <c r="K3105" t="s">
        <v>2381</v>
      </c>
      <c r="L3105" t="s">
        <v>2382</v>
      </c>
      <c r="N3105">
        <v>0</v>
      </c>
      <c r="O3105">
        <v>2</v>
      </c>
      <c r="P3105">
        <v>2</v>
      </c>
      <c r="Q3105">
        <v>2</v>
      </c>
      <c r="R3105">
        <v>0</v>
      </c>
      <c r="S3105">
        <v>0</v>
      </c>
      <c r="T3105">
        <v>0</v>
      </c>
      <c r="U3105" s="50">
        <v>46273.7028125</v>
      </c>
      <c r="V3105" s="50">
        <v>46273.7028125</v>
      </c>
      <c r="W3105" s="51">
        <v>46273</v>
      </c>
      <c r="X3105" t="s">
        <v>1747</v>
      </c>
      <c r="Y3105" t="s">
        <v>492</v>
      </c>
    </row>
    <row r="3106" spans="1:25" ht="15" customHeight="1" x14ac:dyDescent="0.35">
      <c r="A3106">
        <v>8</v>
      </c>
      <c r="B3106" s="50">
        <v>46273.75</v>
      </c>
      <c r="C3106">
        <v>11709421</v>
      </c>
      <c r="D3106">
        <v>100006741573</v>
      </c>
      <c r="E3106" t="s">
        <v>1726</v>
      </c>
      <c r="F3106">
        <v>100</v>
      </c>
      <c r="G3106" t="s">
        <v>1745</v>
      </c>
      <c r="H3106" t="s">
        <v>1760</v>
      </c>
      <c r="I3106">
        <v>5951504</v>
      </c>
      <c r="J3106">
        <v>2</v>
      </c>
      <c r="K3106" t="s">
        <v>2385</v>
      </c>
      <c r="L3106" t="s">
        <v>2386</v>
      </c>
      <c r="N3106">
        <v>0</v>
      </c>
      <c r="O3106">
        <v>3</v>
      </c>
      <c r="P3106">
        <v>3</v>
      </c>
      <c r="Q3106">
        <v>3</v>
      </c>
      <c r="R3106">
        <v>0</v>
      </c>
      <c r="S3106">
        <v>0</v>
      </c>
      <c r="T3106">
        <v>0</v>
      </c>
      <c r="U3106" s="50">
        <v>46273.7028125</v>
      </c>
      <c r="V3106" s="50">
        <v>46273.7028125</v>
      </c>
      <c r="W3106" s="51">
        <v>46273</v>
      </c>
      <c r="X3106" t="s">
        <v>1747</v>
      </c>
      <c r="Y3106" t="s">
        <v>492</v>
      </c>
    </row>
    <row r="3107" spans="1:25" ht="15" customHeight="1" x14ac:dyDescent="0.35">
      <c r="A3107">
        <v>8</v>
      </c>
      <c r="B3107" s="50">
        <v>46273.75</v>
      </c>
      <c r="C3107">
        <v>11709422</v>
      </c>
      <c r="D3107">
        <v>100006741574</v>
      </c>
      <c r="E3107" t="s">
        <v>1726</v>
      </c>
      <c r="F3107">
        <v>100</v>
      </c>
      <c r="G3107" t="s">
        <v>1745</v>
      </c>
      <c r="H3107" t="s">
        <v>1760</v>
      </c>
      <c r="I3107">
        <v>5951505</v>
      </c>
      <c r="J3107">
        <v>2</v>
      </c>
      <c r="K3107" t="s">
        <v>2383</v>
      </c>
      <c r="L3107" t="s">
        <v>2384</v>
      </c>
      <c r="N3107">
        <v>0</v>
      </c>
      <c r="O3107">
        <v>3</v>
      </c>
      <c r="P3107">
        <v>3</v>
      </c>
      <c r="Q3107">
        <v>3</v>
      </c>
      <c r="R3107">
        <v>0</v>
      </c>
      <c r="S3107">
        <v>0</v>
      </c>
      <c r="T3107">
        <v>0</v>
      </c>
      <c r="U3107" s="50">
        <v>46273.7028125</v>
      </c>
      <c r="V3107" s="50">
        <v>46273.7028125</v>
      </c>
      <c r="W3107" s="51">
        <v>46273</v>
      </c>
      <c r="X3107" t="s">
        <v>1747</v>
      </c>
      <c r="Y3107" t="s">
        <v>492</v>
      </c>
    </row>
    <row r="3108" spans="1:25" ht="15" customHeight="1" x14ac:dyDescent="0.35">
      <c r="A3108">
        <v>8</v>
      </c>
      <c r="B3108" s="50">
        <v>46273.75</v>
      </c>
      <c r="C3108">
        <v>11709423</v>
      </c>
      <c r="D3108">
        <v>100006741575</v>
      </c>
      <c r="E3108" t="s">
        <v>1726</v>
      </c>
      <c r="F3108">
        <v>100</v>
      </c>
      <c r="G3108" t="s">
        <v>1745</v>
      </c>
      <c r="H3108" t="s">
        <v>1760</v>
      </c>
      <c r="I3108">
        <v>5951506</v>
      </c>
      <c r="J3108">
        <v>2</v>
      </c>
      <c r="K3108" t="s">
        <v>2391</v>
      </c>
      <c r="L3108" t="s">
        <v>2392</v>
      </c>
      <c r="N3108">
        <v>0</v>
      </c>
      <c r="O3108">
        <v>2</v>
      </c>
      <c r="P3108">
        <v>2</v>
      </c>
      <c r="Q3108">
        <v>2</v>
      </c>
      <c r="R3108">
        <v>0</v>
      </c>
      <c r="S3108">
        <v>0</v>
      </c>
      <c r="T3108">
        <v>0</v>
      </c>
      <c r="U3108" s="50">
        <v>46273.7028125</v>
      </c>
      <c r="V3108" s="50">
        <v>46273.7028125</v>
      </c>
      <c r="W3108" s="51">
        <v>46273</v>
      </c>
      <c r="X3108" t="s">
        <v>1747</v>
      </c>
      <c r="Y3108" t="s">
        <v>492</v>
      </c>
    </row>
    <row r="3109" spans="1:25" ht="15" customHeight="1" x14ac:dyDescent="0.35">
      <c r="A3109">
        <v>8</v>
      </c>
      <c r="B3109" s="50">
        <v>46273.75</v>
      </c>
      <c r="C3109">
        <v>11709424</v>
      </c>
      <c r="D3109">
        <v>100006741576</v>
      </c>
      <c r="E3109" t="s">
        <v>1726</v>
      </c>
      <c r="F3109">
        <v>100</v>
      </c>
      <c r="G3109" t="s">
        <v>1745</v>
      </c>
      <c r="H3109" t="s">
        <v>1760</v>
      </c>
      <c r="I3109">
        <v>5951507</v>
      </c>
      <c r="J3109">
        <v>2</v>
      </c>
      <c r="K3109" t="s">
        <v>2397</v>
      </c>
      <c r="L3109" t="s">
        <v>2398</v>
      </c>
      <c r="N3109">
        <v>0</v>
      </c>
      <c r="O3109">
        <v>1</v>
      </c>
      <c r="P3109">
        <v>1</v>
      </c>
      <c r="Q3109">
        <v>1</v>
      </c>
      <c r="R3109">
        <v>0</v>
      </c>
      <c r="S3109">
        <v>0</v>
      </c>
      <c r="T3109">
        <v>0</v>
      </c>
      <c r="U3109" s="50">
        <v>46273.7028125</v>
      </c>
      <c r="V3109" s="50">
        <v>46273.7028125</v>
      </c>
      <c r="W3109" s="51">
        <v>46273</v>
      </c>
      <c r="X3109" t="s">
        <v>1747</v>
      </c>
      <c r="Y3109" t="s">
        <v>492</v>
      </c>
    </row>
    <row r="3110" spans="1:25" ht="15" customHeight="1" x14ac:dyDescent="0.35">
      <c r="A3110">
        <v>8</v>
      </c>
      <c r="B3110" s="50">
        <v>46273.75</v>
      </c>
      <c r="C3110">
        <v>11709459</v>
      </c>
      <c r="D3110">
        <v>100006741611</v>
      </c>
      <c r="E3110" t="s">
        <v>1726</v>
      </c>
      <c r="F3110">
        <v>100</v>
      </c>
      <c r="G3110" t="s">
        <v>1745</v>
      </c>
      <c r="H3110" t="s">
        <v>1760</v>
      </c>
      <c r="I3110">
        <v>6040801</v>
      </c>
      <c r="J3110">
        <v>4</v>
      </c>
      <c r="K3110" t="s">
        <v>2403</v>
      </c>
      <c r="L3110" t="s">
        <v>2404</v>
      </c>
      <c r="N3110">
        <v>0</v>
      </c>
      <c r="O3110">
        <v>1</v>
      </c>
      <c r="P3110">
        <v>1</v>
      </c>
      <c r="Q3110">
        <v>1</v>
      </c>
      <c r="R3110">
        <v>0</v>
      </c>
      <c r="S3110">
        <v>0</v>
      </c>
      <c r="T3110">
        <v>0</v>
      </c>
      <c r="U3110" s="50">
        <v>46273.702847222223</v>
      </c>
      <c r="V3110" s="50">
        <v>46273.702847222223</v>
      </c>
      <c r="W3110" s="51">
        <v>46273</v>
      </c>
      <c r="X3110" t="s">
        <v>1747</v>
      </c>
      <c r="Y3110" t="s">
        <v>492</v>
      </c>
    </row>
    <row r="3111" spans="1:25" ht="15" customHeight="1" x14ac:dyDescent="0.35">
      <c r="A3111">
        <v>8</v>
      </c>
      <c r="B3111" s="50">
        <v>46273.75</v>
      </c>
      <c r="C3111">
        <v>11709460</v>
      </c>
      <c r="D3111">
        <v>100006741612</v>
      </c>
      <c r="E3111" t="s">
        <v>1726</v>
      </c>
      <c r="F3111">
        <v>100</v>
      </c>
      <c r="G3111" t="s">
        <v>1745</v>
      </c>
      <c r="H3111" t="s">
        <v>1760</v>
      </c>
      <c r="I3111">
        <v>6040901</v>
      </c>
      <c r="J3111">
        <v>4</v>
      </c>
      <c r="K3111" t="s">
        <v>2405</v>
      </c>
      <c r="L3111" t="s">
        <v>2406</v>
      </c>
      <c r="N3111">
        <v>0</v>
      </c>
      <c r="O3111">
        <v>1</v>
      </c>
      <c r="P3111">
        <v>1</v>
      </c>
      <c r="Q3111">
        <v>1</v>
      </c>
      <c r="R3111">
        <v>0</v>
      </c>
      <c r="S3111">
        <v>0</v>
      </c>
      <c r="T3111">
        <v>0</v>
      </c>
      <c r="U3111" s="50">
        <v>46273.702847222223</v>
      </c>
      <c r="V3111" s="50">
        <v>46273.702847222223</v>
      </c>
      <c r="W3111" s="51">
        <v>46273</v>
      </c>
      <c r="X3111" t="s">
        <v>1747</v>
      </c>
      <c r="Y3111" t="s">
        <v>492</v>
      </c>
    </row>
    <row r="3112" spans="1:25" ht="15" customHeight="1" x14ac:dyDescent="0.35">
      <c r="A3112">
        <v>8</v>
      </c>
      <c r="B3112" s="50">
        <v>46273.75</v>
      </c>
      <c r="C3112">
        <v>11709461</v>
      </c>
      <c r="D3112">
        <v>100006741612</v>
      </c>
      <c r="E3112" t="s">
        <v>1726</v>
      </c>
      <c r="F3112">
        <v>100</v>
      </c>
      <c r="G3112" t="s">
        <v>1745</v>
      </c>
      <c r="H3112" t="s">
        <v>1760</v>
      </c>
      <c r="I3112">
        <v>6040901</v>
      </c>
      <c r="J3112">
        <v>4</v>
      </c>
      <c r="K3112" t="s">
        <v>2407</v>
      </c>
      <c r="L3112" t="s">
        <v>2408</v>
      </c>
      <c r="N3112">
        <v>0</v>
      </c>
      <c r="O3112">
        <v>1</v>
      </c>
      <c r="P3112">
        <v>1</v>
      </c>
      <c r="Q3112">
        <v>1</v>
      </c>
      <c r="R3112">
        <v>0</v>
      </c>
      <c r="S3112">
        <v>0</v>
      </c>
      <c r="T3112">
        <v>0</v>
      </c>
      <c r="U3112" s="50">
        <v>46273.702847222223</v>
      </c>
      <c r="V3112" s="50">
        <v>46273.702847222223</v>
      </c>
      <c r="W3112" s="51">
        <v>46273</v>
      </c>
      <c r="X3112" t="s">
        <v>1747</v>
      </c>
      <c r="Y3112" t="s">
        <v>492</v>
      </c>
    </row>
    <row r="3113" spans="1:25" ht="15" customHeight="1" x14ac:dyDescent="0.35">
      <c r="A3113">
        <v>8</v>
      </c>
      <c r="B3113" s="50">
        <v>46273.75</v>
      </c>
      <c r="C3113">
        <v>11709523</v>
      </c>
      <c r="D3113">
        <v>100006741634</v>
      </c>
      <c r="E3113" t="s">
        <v>1726</v>
      </c>
      <c r="F3113">
        <v>100</v>
      </c>
      <c r="G3113" t="s">
        <v>1745</v>
      </c>
      <c r="H3113" t="s">
        <v>1760</v>
      </c>
      <c r="I3113">
        <v>6041401</v>
      </c>
      <c r="J3113">
        <v>1</v>
      </c>
      <c r="K3113" t="s">
        <v>2421</v>
      </c>
      <c r="L3113" t="s">
        <v>2422</v>
      </c>
      <c r="N3113">
        <v>0</v>
      </c>
      <c r="O3113">
        <v>1</v>
      </c>
      <c r="P3113">
        <v>1</v>
      </c>
      <c r="Q3113">
        <v>1</v>
      </c>
      <c r="R3113">
        <v>0</v>
      </c>
      <c r="S3113">
        <v>0</v>
      </c>
      <c r="T3113">
        <v>0</v>
      </c>
      <c r="U3113" s="50">
        <v>46273.704201388893</v>
      </c>
      <c r="V3113" s="50">
        <v>46273.704201388893</v>
      </c>
      <c r="W3113" s="51">
        <v>46273</v>
      </c>
      <c r="X3113" t="s">
        <v>1747</v>
      </c>
      <c r="Y3113" t="s">
        <v>492</v>
      </c>
    </row>
    <row r="3114" spans="1:25" ht="15" customHeight="1" x14ac:dyDescent="0.35">
      <c r="A3114">
        <v>8</v>
      </c>
      <c r="B3114" s="50">
        <v>46273.75</v>
      </c>
      <c r="C3114">
        <v>11709530</v>
      </c>
      <c r="D3114">
        <v>100006741637</v>
      </c>
      <c r="E3114" t="s">
        <v>1726</v>
      </c>
      <c r="F3114">
        <v>100</v>
      </c>
      <c r="G3114" t="s">
        <v>1745</v>
      </c>
      <c r="H3114" t="s">
        <v>1760</v>
      </c>
      <c r="I3114">
        <v>6042201</v>
      </c>
      <c r="J3114">
        <v>4</v>
      </c>
      <c r="K3114" t="s">
        <v>1867</v>
      </c>
      <c r="L3114" t="s">
        <v>1868</v>
      </c>
      <c r="N3114">
        <v>0</v>
      </c>
      <c r="O3114">
        <v>1</v>
      </c>
      <c r="P3114">
        <v>1</v>
      </c>
      <c r="Q3114">
        <v>1</v>
      </c>
      <c r="R3114">
        <v>0</v>
      </c>
      <c r="S3114">
        <v>0</v>
      </c>
      <c r="T3114">
        <v>0</v>
      </c>
      <c r="U3114" s="50">
        <v>46273.704907407409</v>
      </c>
      <c r="V3114" s="50">
        <v>46273.704907407409</v>
      </c>
      <c r="W3114" s="51">
        <v>46273</v>
      </c>
      <c r="X3114" t="s">
        <v>1747</v>
      </c>
      <c r="Y3114" t="s">
        <v>492</v>
      </c>
    </row>
    <row r="3115" spans="1:25" ht="15" customHeight="1" x14ac:dyDescent="0.35">
      <c r="A3115">
        <v>8</v>
      </c>
      <c r="B3115" s="50">
        <v>46273.75</v>
      </c>
      <c r="C3115">
        <v>11709531</v>
      </c>
      <c r="D3115">
        <v>100006741637</v>
      </c>
      <c r="E3115" t="s">
        <v>1726</v>
      </c>
      <c r="F3115">
        <v>100</v>
      </c>
      <c r="G3115" t="s">
        <v>1745</v>
      </c>
      <c r="H3115" t="s">
        <v>1760</v>
      </c>
      <c r="I3115">
        <v>6042201</v>
      </c>
      <c r="J3115">
        <v>4</v>
      </c>
      <c r="K3115" t="s">
        <v>1839</v>
      </c>
      <c r="L3115" t="s">
        <v>1840</v>
      </c>
      <c r="N3115">
        <v>0</v>
      </c>
      <c r="O3115">
        <v>1</v>
      </c>
      <c r="P3115">
        <v>1</v>
      </c>
      <c r="Q3115">
        <v>1</v>
      </c>
      <c r="R3115">
        <v>0</v>
      </c>
      <c r="S3115">
        <v>0</v>
      </c>
      <c r="T3115">
        <v>0</v>
      </c>
      <c r="U3115" s="50">
        <v>46273.704907407409</v>
      </c>
      <c r="V3115" s="50">
        <v>46273.704907407409</v>
      </c>
      <c r="W3115" s="51">
        <v>46273</v>
      </c>
      <c r="X3115" t="s">
        <v>1747</v>
      </c>
      <c r="Y3115" t="s">
        <v>492</v>
      </c>
    </row>
    <row r="3116" spans="1:25" ht="15" customHeight="1" x14ac:dyDescent="0.35">
      <c r="A3116">
        <v>8</v>
      </c>
      <c r="B3116" s="50">
        <v>46273.75</v>
      </c>
      <c r="C3116">
        <v>11709621</v>
      </c>
      <c r="D3116">
        <v>100006741681</v>
      </c>
      <c r="E3116" t="s">
        <v>1726</v>
      </c>
      <c r="F3116">
        <v>100</v>
      </c>
      <c r="G3116" t="s">
        <v>1745</v>
      </c>
      <c r="H3116" t="s">
        <v>1760</v>
      </c>
      <c r="I3116">
        <v>6043601</v>
      </c>
      <c r="J3116">
        <v>2</v>
      </c>
      <c r="K3116" t="s">
        <v>2275</v>
      </c>
      <c r="L3116" t="s">
        <v>2276</v>
      </c>
      <c r="N3116">
        <v>0</v>
      </c>
      <c r="O3116">
        <v>6</v>
      </c>
      <c r="P3116">
        <v>6</v>
      </c>
      <c r="Q3116">
        <v>6</v>
      </c>
      <c r="R3116">
        <v>0</v>
      </c>
      <c r="S3116">
        <v>0</v>
      </c>
      <c r="T3116">
        <v>0</v>
      </c>
      <c r="U3116" s="50">
        <v>46273.707685185182</v>
      </c>
      <c r="V3116" s="50">
        <v>46273.707685185182</v>
      </c>
      <c r="W3116" s="51">
        <v>46273</v>
      </c>
      <c r="X3116" t="s">
        <v>1747</v>
      </c>
      <c r="Y3116" t="s">
        <v>492</v>
      </c>
    </row>
    <row r="3117" spans="1:25" ht="15" customHeight="1" x14ac:dyDescent="0.35">
      <c r="A3117">
        <v>8</v>
      </c>
      <c r="B3117" s="50">
        <v>46273.75</v>
      </c>
      <c r="C3117">
        <v>11709667</v>
      </c>
      <c r="D3117">
        <v>100006741712</v>
      </c>
      <c r="E3117" t="s">
        <v>1726</v>
      </c>
      <c r="F3117">
        <v>100</v>
      </c>
      <c r="G3117" t="s">
        <v>1745</v>
      </c>
      <c r="H3117" t="s">
        <v>1760</v>
      </c>
      <c r="I3117">
        <v>6046001</v>
      </c>
      <c r="J3117">
        <v>4</v>
      </c>
      <c r="K3117" t="s">
        <v>2447</v>
      </c>
      <c r="L3117" t="s">
        <v>2448</v>
      </c>
      <c r="N3117">
        <v>0</v>
      </c>
      <c r="O3117">
        <v>1</v>
      </c>
      <c r="P3117">
        <v>1</v>
      </c>
      <c r="Q3117">
        <v>1</v>
      </c>
      <c r="R3117">
        <v>0</v>
      </c>
      <c r="S3117">
        <v>0</v>
      </c>
      <c r="T3117">
        <v>0</v>
      </c>
      <c r="U3117" s="50">
        <v>46273.709756944438</v>
      </c>
      <c r="V3117" s="50">
        <v>46273.709756944438</v>
      </c>
      <c r="W3117" s="51">
        <v>46273</v>
      </c>
      <c r="X3117" t="s">
        <v>1747</v>
      </c>
      <c r="Y3117" t="s">
        <v>492</v>
      </c>
    </row>
    <row r="3118" spans="1:25" ht="15" customHeight="1" x14ac:dyDescent="0.35">
      <c r="A3118">
        <v>8</v>
      </c>
      <c r="B3118" s="50">
        <v>46273.75</v>
      </c>
      <c r="C3118">
        <v>11709668</v>
      </c>
      <c r="D3118">
        <v>100006741712</v>
      </c>
      <c r="E3118" t="s">
        <v>1726</v>
      </c>
      <c r="F3118">
        <v>100</v>
      </c>
      <c r="G3118" t="s">
        <v>1745</v>
      </c>
      <c r="H3118" t="s">
        <v>1760</v>
      </c>
      <c r="I3118">
        <v>6046001</v>
      </c>
      <c r="J3118">
        <v>4</v>
      </c>
      <c r="K3118" t="s">
        <v>2449</v>
      </c>
      <c r="L3118" t="s">
        <v>2450</v>
      </c>
      <c r="N3118">
        <v>0</v>
      </c>
      <c r="O3118">
        <v>1</v>
      </c>
      <c r="P3118">
        <v>1</v>
      </c>
      <c r="Q3118">
        <v>1</v>
      </c>
      <c r="R3118">
        <v>0</v>
      </c>
      <c r="S3118">
        <v>0</v>
      </c>
      <c r="T3118">
        <v>0</v>
      </c>
      <c r="U3118" s="50">
        <v>46273.709756944438</v>
      </c>
      <c r="V3118" s="50">
        <v>46273.709756944438</v>
      </c>
      <c r="W3118" s="51">
        <v>46273</v>
      </c>
      <c r="X3118" t="s">
        <v>1747</v>
      </c>
      <c r="Y3118" t="s">
        <v>492</v>
      </c>
    </row>
    <row r="3119" spans="1:25" ht="15" customHeight="1" x14ac:dyDescent="0.35">
      <c r="A3119">
        <v>8</v>
      </c>
      <c r="B3119" s="50">
        <v>46273.75</v>
      </c>
      <c r="C3119">
        <v>11709669</v>
      </c>
      <c r="D3119">
        <v>100006741712</v>
      </c>
      <c r="E3119" t="s">
        <v>1726</v>
      </c>
      <c r="F3119">
        <v>100</v>
      </c>
      <c r="G3119" t="s">
        <v>1745</v>
      </c>
      <c r="H3119" t="s">
        <v>1760</v>
      </c>
      <c r="I3119">
        <v>6046001</v>
      </c>
      <c r="J3119">
        <v>4</v>
      </c>
      <c r="K3119" t="s">
        <v>1911</v>
      </c>
      <c r="L3119" t="s">
        <v>1912</v>
      </c>
      <c r="N3119">
        <v>0</v>
      </c>
      <c r="O3119">
        <v>3</v>
      </c>
      <c r="P3119">
        <v>3</v>
      </c>
      <c r="Q3119">
        <v>3</v>
      </c>
      <c r="R3119">
        <v>0</v>
      </c>
      <c r="S3119">
        <v>0</v>
      </c>
      <c r="T3119">
        <v>0</v>
      </c>
      <c r="U3119" s="50">
        <v>46273.709756944438</v>
      </c>
      <c r="V3119" s="50">
        <v>46273.709756944438</v>
      </c>
      <c r="W3119" s="51">
        <v>46273</v>
      </c>
      <c r="X3119" t="s">
        <v>1747</v>
      </c>
      <c r="Y3119" t="s">
        <v>492</v>
      </c>
    </row>
    <row r="3120" spans="1:25" ht="15" customHeight="1" x14ac:dyDescent="0.35">
      <c r="A3120">
        <v>8</v>
      </c>
      <c r="B3120" s="50">
        <v>46273.75</v>
      </c>
      <c r="C3120">
        <v>11709670</v>
      </c>
      <c r="D3120">
        <v>100006741712</v>
      </c>
      <c r="E3120" t="s">
        <v>1726</v>
      </c>
      <c r="F3120">
        <v>100</v>
      </c>
      <c r="G3120" t="s">
        <v>1745</v>
      </c>
      <c r="H3120" t="s">
        <v>1760</v>
      </c>
      <c r="I3120">
        <v>6046001</v>
      </c>
      <c r="J3120">
        <v>4</v>
      </c>
      <c r="K3120" t="s">
        <v>2451</v>
      </c>
      <c r="L3120" t="s">
        <v>2452</v>
      </c>
      <c r="N3120">
        <v>0</v>
      </c>
      <c r="O3120">
        <v>1</v>
      </c>
      <c r="P3120">
        <v>1</v>
      </c>
      <c r="Q3120">
        <v>1</v>
      </c>
      <c r="R3120">
        <v>0</v>
      </c>
      <c r="S3120">
        <v>0</v>
      </c>
      <c r="T3120">
        <v>0</v>
      </c>
      <c r="U3120" s="50">
        <v>46273.709756944438</v>
      </c>
      <c r="V3120" s="50">
        <v>46273.709756944438</v>
      </c>
      <c r="W3120" s="51">
        <v>46273</v>
      </c>
      <c r="X3120" t="s">
        <v>1747</v>
      </c>
      <c r="Y3120" t="s">
        <v>492</v>
      </c>
    </row>
    <row r="3121" spans="1:25" ht="15" customHeight="1" x14ac:dyDescent="0.35">
      <c r="A3121">
        <v>8</v>
      </c>
      <c r="B3121" s="50">
        <v>46273.75</v>
      </c>
      <c r="C3121">
        <v>11709715</v>
      </c>
      <c r="D3121">
        <v>100006741718</v>
      </c>
      <c r="E3121" t="s">
        <v>1726</v>
      </c>
      <c r="F3121">
        <v>100</v>
      </c>
      <c r="G3121" t="s">
        <v>1745</v>
      </c>
      <c r="H3121" t="s">
        <v>1760</v>
      </c>
      <c r="I3121">
        <v>6046004</v>
      </c>
      <c r="J3121">
        <v>1</v>
      </c>
      <c r="K3121" t="s">
        <v>2061</v>
      </c>
      <c r="L3121" t="s">
        <v>2062</v>
      </c>
      <c r="M3121" t="s">
        <v>418</v>
      </c>
      <c r="N3121">
        <v>2</v>
      </c>
      <c r="O3121">
        <v>1</v>
      </c>
      <c r="P3121">
        <v>1</v>
      </c>
      <c r="Q3121">
        <v>1</v>
      </c>
      <c r="R3121">
        <v>0</v>
      </c>
      <c r="S3121">
        <v>0</v>
      </c>
      <c r="T3121">
        <v>0</v>
      </c>
      <c r="U3121" s="50">
        <v>46273.709768518522</v>
      </c>
      <c r="V3121" s="50">
        <v>46273.74291666667</v>
      </c>
      <c r="W3121" s="51">
        <v>46273</v>
      </c>
      <c r="X3121" t="s">
        <v>1747</v>
      </c>
      <c r="Y3121" t="s">
        <v>492</v>
      </c>
    </row>
    <row r="3122" spans="1:25" ht="15" customHeight="1" x14ac:dyDescent="0.35">
      <c r="A3122">
        <v>8</v>
      </c>
      <c r="B3122" s="50">
        <v>46273.75</v>
      </c>
      <c r="C3122">
        <v>11709716</v>
      </c>
      <c r="D3122">
        <v>100006741718</v>
      </c>
      <c r="E3122" t="s">
        <v>1726</v>
      </c>
      <c r="F3122">
        <v>100</v>
      </c>
      <c r="G3122" t="s">
        <v>1745</v>
      </c>
      <c r="H3122" t="s">
        <v>1760</v>
      </c>
      <c r="I3122">
        <v>6046004</v>
      </c>
      <c r="J3122">
        <v>1</v>
      </c>
      <c r="K3122" t="s">
        <v>2457</v>
      </c>
      <c r="L3122" t="s">
        <v>2458</v>
      </c>
      <c r="M3122" t="s">
        <v>418</v>
      </c>
      <c r="N3122">
        <v>2</v>
      </c>
      <c r="O3122">
        <v>1</v>
      </c>
      <c r="P3122">
        <v>1</v>
      </c>
      <c r="Q3122">
        <v>1</v>
      </c>
      <c r="R3122">
        <v>0</v>
      </c>
      <c r="S3122">
        <v>0</v>
      </c>
      <c r="T3122">
        <v>0</v>
      </c>
      <c r="U3122" s="50">
        <v>46273.709768518522</v>
      </c>
      <c r="V3122" s="50">
        <v>46273.74291666667</v>
      </c>
      <c r="W3122" s="51">
        <v>46273</v>
      </c>
      <c r="X3122" t="s">
        <v>1747</v>
      </c>
      <c r="Y3122" t="s">
        <v>492</v>
      </c>
    </row>
    <row r="3123" spans="1:25" ht="15" customHeight="1" x14ac:dyDescent="0.35">
      <c r="A3123">
        <v>8</v>
      </c>
      <c r="B3123" s="50">
        <v>46273.75</v>
      </c>
      <c r="C3123">
        <v>11709717</v>
      </c>
      <c r="D3123">
        <v>100006741718</v>
      </c>
      <c r="E3123" t="s">
        <v>1726</v>
      </c>
      <c r="F3123">
        <v>100</v>
      </c>
      <c r="G3123" t="s">
        <v>1745</v>
      </c>
      <c r="H3123" t="s">
        <v>1760</v>
      </c>
      <c r="I3123">
        <v>6046004</v>
      </c>
      <c r="J3123">
        <v>1</v>
      </c>
      <c r="K3123" t="s">
        <v>2121</v>
      </c>
      <c r="L3123" t="s">
        <v>2122</v>
      </c>
      <c r="M3123" t="s">
        <v>415</v>
      </c>
      <c r="N3123">
        <v>2</v>
      </c>
      <c r="O3123">
        <v>1</v>
      </c>
      <c r="P3123">
        <v>1</v>
      </c>
      <c r="Q3123">
        <v>1</v>
      </c>
      <c r="R3123">
        <v>0</v>
      </c>
      <c r="S3123">
        <v>0</v>
      </c>
      <c r="T3123">
        <v>0</v>
      </c>
      <c r="U3123" s="50">
        <v>46273.709768518522</v>
      </c>
      <c r="V3123" s="50">
        <v>46273.74291666667</v>
      </c>
      <c r="W3123" s="51">
        <v>46273</v>
      </c>
      <c r="X3123" t="s">
        <v>1747</v>
      </c>
      <c r="Y3123" t="s">
        <v>492</v>
      </c>
    </row>
    <row r="3124" spans="1:25" ht="15" customHeight="1" x14ac:dyDescent="0.35">
      <c r="A3124">
        <v>8</v>
      </c>
      <c r="B3124" s="50">
        <v>46273.75</v>
      </c>
      <c r="C3124">
        <v>11709741</v>
      </c>
      <c r="D3124">
        <v>100006741734</v>
      </c>
      <c r="E3124" t="s">
        <v>1726</v>
      </c>
      <c r="F3124">
        <v>100</v>
      </c>
      <c r="G3124" t="s">
        <v>1745</v>
      </c>
      <c r="H3124" t="s">
        <v>1760</v>
      </c>
      <c r="I3124">
        <v>6048001</v>
      </c>
      <c r="J3124">
        <v>2</v>
      </c>
      <c r="K3124" t="s">
        <v>2459</v>
      </c>
      <c r="L3124" t="s">
        <v>2460</v>
      </c>
      <c r="N3124">
        <v>0</v>
      </c>
      <c r="O3124">
        <v>2</v>
      </c>
      <c r="P3124">
        <v>2</v>
      </c>
      <c r="Q3124">
        <v>2</v>
      </c>
      <c r="R3124">
        <v>0</v>
      </c>
      <c r="S3124">
        <v>0</v>
      </c>
      <c r="T3124">
        <v>0</v>
      </c>
      <c r="U3124" s="50">
        <v>46273.710451388892</v>
      </c>
      <c r="V3124" s="50">
        <v>46273.710451388892</v>
      </c>
      <c r="W3124" s="51">
        <v>46273</v>
      </c>
      <c r="X3124" t="s">
        <v>1747</v>
      </c>
      <c r="Y3124" t="s">
        <v>492</v>
      </c>
    </row>
    <row r="3125" spans="1:25" ht="15" customHeight="1" x14ac:dyDescent="0.35">
      <c r="A3125">
        <v>8</v>
      </c>
      <c r="B3125" s="50">
        <v>46273.75</v>
      </c>
      <c r="C3125">
        <v>11709775</v>
      </c>
      <c r="D3125">
        <v>100006741749</v>
      </c>
      <c r="E3125" t="s">
        <v>1726</v>
      </c>
      <c r="F3125">
        <v>100</v>
      </c>
      <c r="G3125" t="s">
        <v>1745</v>
      </c>
      <c r="H3125" t="s">
        <v>1760</v>
      </c>
      <c r="I3125">
        <v>6047601</v>
      </c>
      <c r="J3125">
        <v>4</v>
      </c>
      <c r="K3125" t="s">
        <v>2461</v>
      </c>
      <c r="L3125" t="s">
        <v>2462</v>
      </c>
      <c r="N3125">
        <v>0</v>
      </c>
      <c r="O3125">
        <v>1</v>
      </c>
      <c r="P3125">
        <v>1</v>
      </c>
      <c r="Q3125">
        <v>1</v>
      </c>
      <c r="R3125">
        <v>0</v>
      </c>
      <c r="S3125">
        <v>0</v>
      </c>
      <c r="T3125">
        <v>0</v>
      </c>
      <c r="U3125" s="50">
        <v>46273.711840277778</v>
      </c>
      <c r="V3125" s="50">
        <v>46273.711840277778</v>
      </c>
      <c r="W3125" s="51">
        <v>46273</v>
      </c>
      <c r="X3125" t="s">
        <v>1747</v>
      </c>
      <c r="Y3125" t="s">
        <v>492</v>
      </c>
    </row>
    <row r="3126" spans="1:25" ht="15" customHeight="1" x14ac:dyDescent="0.35">
      <c r="A3126">
        <v>8</v>
      </c>
      <c r="B3126" s="50">
        <v>46273.75</v>
      </c>
      <c r="C3126">
        <v>11709776</v>
      </c>
      <c r="D3126">
        <v>100006741749</v>
      </c>
      <c r="E3126" t="s">
        <v>1726</v>
      </c>
      <c r="F3126">
        <v>100</v>
      </c>
      <c r="G3126" t="s">
        <v>1745</v>
      </c>
      <c r="H3126" t="s">
        <v>1760</v>
      </c>
      <c r="I3126">
        <v>6047601</v>
      </c>
      <c r="J3126">
        <v>4</v>
      </c>
      <c r="K3126" t="s">
        <v>2463</v>
      </c>
      <c r="L3126" t="s">
        <v>2464</v>
      </c>
      <c r="N3126">
        <v>0</v>
      </c>
      <c r="O3126">
        <v>4</v>
      </c>
      <c r="P3126">
        <v>4</v>
      </c>
      <c r="Q3126">
        <v>4</v>
      </c>
      <c r="R3126">
        <v>0</v>
      </c>
      <c r="S3126">
        <v>0</v>
      </c>
      <c r="T3126">
        <v>0</v>
      </c>
      <c r="U3126" s="50">
        <v>46273.711840277778</v>
      </c>
      <c r="V3126" s="50">
        <v>46273.711840277778</v>
      </c>
      <c r="W3126" s="51">
        <v>46273</v>
      </c>
      <c r="X3126" t="s">
        <v>1747</v>
      </c>
      <c r="Y3126" t="s">
        <v>492</v>
      </c>
    </row>
    <row r="3127" spans="1:25" ht="15" customHeight="1" x14ac:dyDescent="0.35">
      <c r="A3127">
        <v>8</v>
      </c>
      <c r="B3127" s="50">
        <v>46273.75</v>
      </c>
      <c r="C3127">
        <v>11709777</v>
      </c>
      <c r="D3127">
        <v>100006741749</v>
      </c>
      <c r="E3127" t="s">
        <v>1726</v>
      </c>
      <c r="F3127">
        <v>100</v>
      </c>
      <c r="G3127" t="s">
        <v>1745</v>
      </c>
      <c r="H3127" t="s">
        <v>1760</v>
      </c>
      <c r="I3127">
        <v>6047601</v>
      </c>
      <c r="J3127">
        <v>4</v>
      </c>
      <c r="K3127" t="s">
        <v>2337</v>
      </c>
      <c r="L3127" t="s">
        <v>2338</v>
      </c>
      <c r="N3127">
        <v>0</v>
      </c>
      <c r="O3127">
        <v>1</v>
      </c>
      <c r="P3127">
        <v>1</v>
      </c>
      <c r="Q3127">
        <v>1</v>
      </c>
      <c r="R3127">
        <v>0</v>
      </c>
      <c r="S3127">
        <v>0</v>
      </c>
      <c r="T3127">
        <v>0</v>
      </c>
      <c r="U3127" s="50">
        <v>46273.711840277778</v>
      </c>
      <c r="V3127" s="50">
        <v>46273.711840277778</v>
      </c>
      <c r="W3127" s="51">
        <v>46273</v>
      </c>
      <c r="X3127" t="s">
        <v>1747</v>
      </c>
      <c r="Y3127" t="s">
        <v>492</v>
      </c>
    </row>
    <row r="3128" spans="1:25" ht="15" customHeight="1" x14ac:dyDescent="0.35">
      <c r="A3128">
        <v>8</v>
      </c>
      <c r="B3128" s="50">
        <v>46273.75</v>
      </c>
      <c r="C3128">
        <v>11709778</v>
      </c>
      <c r="D3128">
        <v>100006741749</v>
      </c>
      <c r="E3128" t="s">
        <v>1726</v>
      </c>
      <c r="F3128">
        <v>100</v>
      </c>
      <c r="G3128" t="s">
        <v>1745</v>
      </c>
      <c r="H3128" t="s">
        <v>1760</v>
      </c>
      <c r="I3128">
        <v>6047601</v>
      </c>
      <c r="J3128">
        <v>4</v>
      </c>
      <c r="K3128" t="s">
        <v>2465</v>
      </c>
      <c r="L3128" t="s">
        <v>2466</v>
      </c>
      <c r="N3128">
        <v>0</v>
      </c>
      <c r="O3128">
        <v>1</v>
      </c>
      <c r="P3128">
        <v>1</v>
      </c>
      <c r="Q3128">
        <v>1</v>
      </c>
      <c r="R3128">
        <v>0</v>
      </c>
      <c r="S3128">
        <v>0</v>
      </c>
      <c r="T3128">
        <v>0</v>
      </c>
      <c r="U3128" s="50">
        <v>46273.711840277778</v>
      </c>
      <c r="V3128" s="50">
        <v>46273.711840277778</v>
      </c>
      <c r="W3128" s="51">
        <v>46273</v>
      </c>
      <c r="X3128" t="s">
        <v>1747</v>
      </c>
      <c r="Y3128" t="s">
        <v>492</v>
      </c>
    </row>
    <row r="3129" spans="1:25" ht="15" customHeight="1" x14ac:dyDescent="0.35">
      <c r="A3129">
        <v>8</v>
      </c>
      <c r="B3129" s="50">
        <v>46273.75</v>
      </c>
      <c r="C3129">
        <v>11709860</v>
      </c>
      <c r="D3129">
        <v>100006741783</v>
      </c>
      <c r="E3129" t="s">
        <v>1726</v>
      </c>
      <c r="F3129">
        <v>100</v>
      </c>
      <c r="G3129" t="s">
        <v>1745</v>
      </c>
      <c r="H3129" t="s">
        <v>1760</v>
      </c>
      <c r="I3129">
        <v>6051401</v>
      </c>
      <c r="J3129">
        <v>1</v>
      </c>
      <c r="K3129" t="s">
        <v>2121</v>
      </c>
      <c r="L3129" t="s">
        <v>2122</v>
      </c>
      <c r="N3129">
        <v>0</v>
      </c>
      <c r="O3129">
        <v>1</v>
      </c>
      <c r="P3129">
        <v>1</v>
      </c>
      <c r="Q3129">
        <v>1</v>
      </c>
      <c r="R3129">
        <v>0</v>
      </c>
      <c r="S3129">
        <v>0</v>
      </c>
      <c r="T3129">
        <v>0</v>
      </c>
      <c r="U3129" s="50">
        <v>46273.714618055557</v>
      </c>
      <c r="V3129" s="50">
        <v>46273.714618055557</v>
      </c>
      <c r="W3129" s="51">
        <v>46273</v>
      </c>
      <c r="X3129" t="s">
        <v>1747</v>
      </c>
      <c r="Y3129" t="s">
        <v>492</v>
      </c>
    </row>
    <row r="3130" spans="1:25" ht="15" customHeight="1" x14ac:dyDescent="0.35">
      <c r="A3130">
        <v>8</v>
      </c>
      <c r="B3130" s="50">
        <v>46273.75</v>
      </c>
      <c r="C3130">
        <v>11709861</v>
      </c>
      <c r="D3130">
        <v>100006741783</v>
      </c>
      <c r="E3130" t="s">
        <v>1726</v>
      </c>
      <c r="F3130">
        <v>100</v>
      </c>
      <c r="G3130" t="s">
        <v>1745</v>
      </c>
      <c r="H3130" t="s">
        <v>1760</v>
      </c>
      <c r="I3130">
        <v>6051401</v>
      </c>
      <c r="J3130">
        <v>1</v>
      </c>
      <c r="K3130" t="s">
        <v>2095</v>
      </c>
      <c r="L3130" t="s">
        <v>2096</v>
      </c>
      <c r="N3130">
        <v>0</v>
      </c>
      <c r="O3130">
        <v>3</v>
      </c>
      <c r="P3130">
        <v>3</v>
      </c>
      <c r="Q3130">
        <v>3</v>
      </c>
      <c r="R3130">
        <v>0</v>
      </c>
      <c r="S3130">
        <v>0</v>
      </c>
      <c r="T3130">
        <v>0</v>
      </c>
      <c r="U3130" s="50">
        <v>46273.714618055557</v>
      </c>
      <c r="V3130" s="50">
        <v>46273.714618055557</v>
      </c>
      <c r="W3130" s="51">
        <v>46273</v>
      </c>
      <c r="X3130" t="s">
        <v>1747</v>
      </c>
      <c r="Y3130" t="s">
        <v>492</v>
      </c>
    </row>
    <row r="3131" spans="1:25" ht="15" customHeight="1" x14ac:dyDescent="0.35">
      <c r="A3131">
        <v>8</v>
      </c>
      <c r="B3131" s="50">
        <v>46273.75</v>
      </c>
      <c r="C3131">
        <v>11709888</v>
      </c>
      <c r="D3131">
        <v>100006741790</v>
      </c>
      <c r="E3131" t="s">
        <v>1726</v>
      </c>
      <c r="F3131">
        <v>100</v>
      </c>
      <c r="G3131" t="s">
        <v>1745</v>
      </c>
      <c r="H3131" t="s">
        <v>1760</v>
      </c>
      <c r="I3131">
        <v>6052801</v>
      </c>
      <c r="J3131">
        <v>2</v>
      </c>
      <c r="K3131" t="s">
        <v>2475</v>
      </c>
      <c r="L3131" t="s">
        <v>2476</v>
      </c>
      <c r="N3131">
        <v>0</v>
      </c>
      <c r="O3131">
        <v>2</v>
      </c>
      <c r="P3131">
        <v>2</v>
      </c>
      <c r="Q3131">
        <v>2</v>
      </c>
      <c r="R3131">
        <v>0</v>
      </c>
      <c r="S3131">
        <v>0</v>
      </c>
      <c r="T3131">
        <v>0</v>
      </c>
      <c r="U3131" s="50">
        <v>46273.715312499997</v>
      </c>
      <c r="V3131" s="50">
        <v>46273.715312499997</v>
      </c>
      <c r="W3131" s="51">
        <v>46273</v>
      </c>
      <c r="X3131" t="s">
        <v>1747</v>
      </c>
      <c r="Y3131" t="s">
        <v>492</v>
      </c>
    </row>
    <row r="3132" spans="1:25" ht="15" customHeight="1" x14ac:dyDescent="0.35">
      <c r="A3132">
        <v>8</v>
      </c>
      <c r="B3132" s="50">
        <v>46273.75</v>
      </c>
      <c r="C3132">
        <v>11709889</v>
      </c>
      <c r="D3132">
        <v>100006741790</v>
      </c>
      <c r="E3132" t="s">
        <v>1726</v>
      </c>
      <c r="F3132">
        <v>100</v>
      </c>
      <c r="G3132" t="s">
        <v>1745</v>
      </c>
      <c r="H3132" t="s">
        <v>1760</v>
      </c>
      <c r="I3132">
        <v>6052801</v>
      </c>
      <c r="J3132">
        <v>2</v>
      </c>
      <c r="K3132" t="s">
        <v>2477</v>
      </c>
      <c r="L3132" t="s">
        <v>2478</v>
      </c>
      <c r="N3132">
        <v>0</v>
      </c>
      <c r="O3132">
        <v>5</v>
      </c>
      <c r="P3132">
        <v>5</v>
      </c>
      <c r="Q3132">
        <v>5</v>
      </c>
      <c r="R3132">
        <v>0</v>
      </c>
      <c r="S3132">
        <v>0</v>
      </c>
      <c r="T3132">
        <v>0</v>
      </c>
      <c r="U3132" s="50">
        <v>46273.715312499997</v>
      </c>
      <c r="V3132" s="50">
        <v>46273.715312499997</v>
      </c>
      <c r="W3132" s="51">
        <v>46273</v>
      </c>
      <c r="X3132" t="s">
        <v>1747</v>
      </c>
      <c r="Y3132" t="s">
        <v>492</v>
      </c>
    </row>
    <row r="3133" spans="1:25" ht="15" customHeight="1" x14ac:dyDescent="0.35">
      <c r="A3133">
        <v>8</v>
      </c>
      <c r="B3133" s="50">
        <v>46273.75</v>
      </c>
      <c r="C3133">
        <v>11709890</v>
      </c>
      <c r="D3133">
        <v>100006741791</v>
      </c>
      <c r="E3133" t="s">
        <v>1726</v>
      </c>
      <c r="F3133">
        <v>100</v>
      </c>
      <c r="G3133" t="s">
        <v>1745</v>
      </c>
      <c r="H3133" t="s">
        <v>1760</v>
      </c>
      <c r="I3133">
        <v>6052802</v>
      </c>
      <c r="J3133">
        <v>2</v>
      </c>
      <c r="K3133" t="s">
        <v>2479</v>
      </c>
      <c r="L3133" t="s">
        <v>2480</v>
      </c>
      <c r="N3133">
        <v>0</v>
      </c>
      <c r="O3133">
        <v>1</v>
      </c>
      <c r="P3133">
        <v>1</v>
      </c>
      <c r="Q3133">
        <v>1</v>
      </c>
      <c r="R3133">
        <v>0</v>
      </c>
      <c r="S3133">
        <v>0</v>
      </c>
      <c r="T3133">
        <v>0</v>
      </c>
      <c r="U3133" s="50">
        <v>46273.715312499997</v>
      </c>
      <c r="V3133" s="50">
        <v>46273.715312499997</v>
      </c>
      <c r="W3133" s="51">
        <v>46273</v>
      </c>
      <c r="X3133" t="s">
        <v>1747</v>
      </c>
      <c r="Y3133" t="s">
        <v>492</v>
      </c>
    </row>
    <row r="3134" spans="1:25" ht="15" customHeight="1" x14ac:dyDescent="0.35">
      <c r="A3134">
        <v>8</v>
      </c>
      <c r="B3134" s="50">
        <v>46273.75</v>
      </c>
      <c r="C3134">
        <v>11709891</v>
      </c>
      <c r="D3134">
        <v>100006741791</v>
      </c>
      <c r="E3134" t="s">
        <v>1726</v>
      </c>
      <c r="F3134">
        <v>100</v>
      </c>
      <c r="G3134" t="s">
        <v>1745</v>
      </c>
      <c r="H3134" t="s">
        <v>1760</v>
      </c>
      <c r="I3134">
        <v>6052802</v>
      </c>
      <c r="J3134">
        <v>2</v>
      </c>
      <c r="K3134" t="s">
        <v>2481</v>
      </c>
      <c r="L3134" t="s">
        <v>2482</v>
      </c>
      <c r="N3134">
        <v>0</v>
      </c>
      <c r="O3134">
        <v>2</v>
      </c>
      <c r="P3134">
        <v>2</v>
      </c>
      <c r="Q3134">
        <v>2</v>
      </c>
      <c r="R3134">
        <v>0</v>
      </c>
      <c r="S3134">
        <v>0</v>
      </c>
      <c r="T3134">
        <v>0</v>
      </c>
      <c r="U3134" s="50">
        <v>46273.715312499997</v>
      </c>
      <c r="V3134" s="50">
        <v>46273.715312499997</v>
      </c>
      <c r="W3134" s="51">
        <v>46273</v>
      </c>
      <c r="X3134" t="s">
        <v>1747</v>
      </c>
      <c r="Y3134" t="s">
        <v>492</v>
      </c>
    </row>
    <row r="3135" spans="1:25" ht="15" customHeight="1" x14ac:dyDescent="0.35">
      <c r="A3135">
        <v>8</v>
      </c>
      <c r="B3135" s="50">
        <v>46273.75</v>
      </c>
      <c r="C3135">
        <v>11709892</v>
      </c>
      <c r="D3135">
        <v>100006741791</v>
      </c>
      <c r="E3135" t="s">
        <v>1726</v>
      </c>
      <c r="F3135">
        <v>100</v>
      </c>
      <c r="G3135" t="s">
        <v>1745</v>
      </c>
      <c r="H3135" t="s">
        <v>1760</v>
      </c>
      <c r="I3135">
        <v>6052802</v>
      </c>
      <c r="J3135">
        <v>2</v>
      </c>
      <c r="K3135" t="s">
        <v>2483</v>
      </c>
      <c r="L3135" t="s">
        <v>2484</v>
      </c>
      <c r="N3135">
        <v>0</v>
      </c>
      <c r="O3135">
        <v>4</v>
      </c>
      <c r="P3135">
        <v>4</v>
      </c>
      <c r="Q3135">
        <v>4</v>
      </c>
      <c r="R3135">
        <v>0</v>
      </c>
      <c r="S3135">
        <v>0</v>
      </c>
      <c r="T3135">
        <v>0</v>
      </c>
      <c r="U3135" s="50">
        <v>46273.715312499997</v>
      </c>
      <c r="V3135" s="50">
        <v>46273.715312499997</v>
      </c>
      <c r="W3135" s="51">
        <v>46273</v>
      </c>
      <c r="X3135" t="s">
        <v>1747</v>
      </c>
      <c r="Y3135" t="s">
        <v>492</v>
      </c>
    </row>
    <row r="3136" spans="1:25" ht="15" customHeight="1" x14ac:dyDescent="0.35">
      <c r="A3136">
        <v>8</v>
      </c>
      <c r="B3136" s="50">
        <v>46273.75</v>
      </c>
      <c r="C3136">
        <v>11709893</v>
      </c>
      <c r="D3136">
        <v>100006741791</v>
      </c>
      <c r="E3136" t="s">
        <v>1726</v>
      </c>
      <c r="F3136">
        <v>100</v>
      </c>
      <c r="G3136" t="s">
        <v>1745</v>
      </c>
      <c r="H3136" t="s">
        <v>1760</v>
      </c>
      <c r="I3136">
        <v>6052802</v>
      </c>
      <c r="J3136">
        <v>2</v>
      </c>
      <c r="K3136" t="s">
        <v>2485</v>
      </c>
      <c r="L3136" t="s">
        <v>2486</v>
      </c>
      <c r="N3136">
        <v>0</v>
      </c>
      <c r="O3136">
        <v>1</v>
      </c>
      <c r="P3136">
        <v>1</v>
      </c>
      <c r="Q3136">
        <v>1</v>
      </c>
      <c r="R3136">
        <v>0</v>
      </c>
      <c r="S3136">
        <v>0</v>
      </c>
      <c r="T3136">
        <v>0</v>
      </c>
      <c r="U3136" s="50">
        <v>46273.715312499997</v>
      </c>
      <c r="V3136" s="50">
        <v>46273.715312499997</v>
      </c>
      <c r="W3136" s="51">
        <v>46273</v>
      </c>
      <c r="X3136" t="s">
        <v>1747</v>
      </c>
      <c r="Y3136" t="s">
        <v>492</v>
      </c>
    </row>
    <row r="3137" spans="1:25" ht="15" customHeight="1" x14ac:dyDescent="0.35">
      <c r="A3137">
        <v>8</v>
      </c>
      <c r="B3137" s="50">
        <v>46273.75</v>
      </c>
      <c r="C3137">
        <v>11709894</v>
      </c>
      <c r="D3137">
        <v>100006741792</v>
      </c>
      <c r="E3137" t="s">
        <v>1726</v>
      </c>
      <c r="F3137">
        <v>100</v>
      </c>
      <c r="G3137" t="s">
        <v>1745</v>
      </c>
      <c r="H3137" t="s">
        <v>1760</v>
      </c>
      <c r="I3137">
        <v>6052803</v>
      </c>
      <c r="J3137">
        <v>2</v>
      </c>
      <c r="K3137" t="s">
        <v>2487</v>
      </c>
      <c r="L3137" t="s">
        <v>2488</v>
      </c>
      <c r="N3137">
        <v>0</v>
      </c>
      <c r="O3137">
        <v>4</v>
      </c>
      <c r="P3137">
        <v>4</v>
      </c>
      <c r="Q3137">
        <v>4</v>
      </c>
      <c r="R3137">
        <v>0</v>
      </c>
      <c r="S3137">
        <v>0</v>
      </c>
      <c r="T3137">
        <v>0</v>
      </c>
      <c r="U3137" s="50">
        <v>46273.715312499997</v>
      </c>
      <c r="V3137" s="50">
        <v>46273.715312499997</v>
      </c>
      <c r="W3137" s="51">
        <v>46273</v>
      </c>
      <c r="X3137" t="s">
        <v>1747</v>
      </c>
      <c r="Y3137" t="s">
        <v>492</v>
      </c>
    </row>
    <row r="3138" spans="1:25" ht="15" customHeight="1" x14ac:dyDescent="0.35">
      <c r="A3138">
        <v>8</v>
      </c>
      <c r="B3138" s="50">
        <v>46273.75</v>
      </c>
      <c r="C3138">
        <v>11709895</v>
      </c>
      <c r="D3138">
        <v>100006741793</v>
      </c>
      <c r="E3138" t="s">
        <v>1726</v>
      </c>
      <c r="F3138">
        <v>100</v>
      </c>
      <c r="G3138" t="s">
        <v>1745</v>
      </c>
      <c r="H3138" t="s">
        <v>1760</v>
      </c>
      <c r="I3138">
        <v>6052804</v>
      </c>
      <c r="J3138">
        <v>2</v>
      </c>
      <c r="K3138" t="s">
        <v>2489</v>
      </c>
      <c r="L3138" t="s">
        <v>2490</v>
      </c>
      <c r="N3138">
        <v>0</v>
      </c>
      <c r="O3138">
        <v>2</v>
      </c>
      <c r="P3138">
        <v>2</v>
      </c>
      <c r="Q3138">
        <v>2</v>
      </c>
      <c r="R3138">
        <v>0</v>
      </c>
      <c r="S3138">
        <v>0</v>
      </c>
      <c r="T3138">
        <v>0</v>
      </c>
      <c r="U3138" s="50">
        <v>46273.715312499997</v>
      </c>
      <c r="V3138" s="50">
        <v>46273.715312499997</v>
      </c>
      <c r="W3138" s="51">
        <v>46273</v>
      </c>
      <c r="X3138" t="s">
        <v>1747</v>
      </c>
      <c r="Y3138" t="s">
        <v>492</v>
      </c>
    </row>
    <row r="3139" spans="1:25" ht="15" customHeight="1" x14ac:dyDescent="0.35">
      <c r="A3139">
        <v>8</v>
      </c>
      <c r="B3139" s="50">
        <v>46273.75</v>
      </c>
      <c r="C3139">
        <v>11709896</v>
      </c>
      <c r="D3139">
        <v>100006741794</v>
      </c>
      <c r="E3139" t="s">
        <v>1726</v>
      </c>
      <c r="F3139">
        <v>100</v>
      </c>
      <c r="G3139" t="s">
        <v>1745</v>
      </c>
      <c r="H3139" t="s">
        <v>1760</v>
      </c>
      <c r="I3139">
        <v>6052805</v>
      </c>
      <c r="J3139">
        <v>2</v>
      </c>
      <c r="K3139" t="s">
        <v>2491</v>
      </c>
      <c r="L3139" t="s">
        <v>2492</v>
      </c>
      <c r="N3139">
        <v>0</v>
      </c>
      <c r="O3139">
        <v>6</v>
      </c>
      <c r="P3139">
        <v>6</v>
      </c>
      <c r="Q3139">
        <v>6</v>
      </c>
      <c r="R3139">
        <v>0</v>
      </c>
      <c r="S3139">
        <v>0</v>
      </c>
      <c r="T3139">
        <v>0</v>
      </c>
      <c r="U3139" s="50">
        <v>46273.715312499997</v>
      </c>
      <c r="V3139" s="50">
        <v>46273.715312499997</v>
      </c>
      <c r="W3139" s="51">
        <v>46273</v>
      </c>
      <c r="X3139" t="s">
        <v>1747</v>
      </c>
      <c r="Y3139" t="s">
        <v>492</v>
      </c>
    </row>
    <row r="3140" spans="1:25" ht="15" customHeight="1" x14ac:dyDescent="0.35">
      <c r="A3140">
        <v>8</v>
      </c>
      <c r="B3140" s="50">
        <v>46273.75</v>
      </c>
      <c r="C3140">
        <v>11709897</v>
      </c>
      <c r="D3140">
        <v>100006741795</v>
      </c>
      <c r="E3140" t="s">
        <v>1726</v>
      </c>
      <c r="F3140">
        <v>100</v>
      </c>
      <c r="G3140" t="s">
        <v>1745</v>
      </c>
      <c r="H3140" t="s">
        <v>1760</v>
      </c>
      <c r="I3140">
        <v>6052806</v>
      </c>
      <c r="J3140">
        <v>2</v>
      </c>
      <c r="K3140" t="s">
        <v>2493</v>
      </c>
      <c r="L3140" t="s">
        <v>2494</v>
      </c>
      <c r="N3140">
        <v>0</v>
      </c>
      <c r="O3140">
        <v>1</v>
      </c>
      <c r="P3140">
        <v>1</v>
      </c>
      <c r="Q3140">
        <v>1</v>
      </c>
      <c r="R3140">
        <v>0</v>
      </c>
      <c r="S3140">
        <v>0</v>
      </c>
      <c r="T3140">
        <v>0</v>
      </c>
      <c r="U3140" s="50">
        <v>46273.715312499997</v>
      </c>
      <c r="V3140" s="50">
        <v>46273.715312499997</v>
      </c>
      <c r="W3140" s="51">
        <v>46273</v>
      </c>
      <c r="X3140" t="s">
        <v>1747</v>
      </c>
      <c r="Y3140" t="s">
        <v>492</v>
      </c>
    </row>
    <row r="3141" spans="1:25" ht="15" customHeight="1" x14ac:dyDescent="0.35">
      <c r="A3141">
        <v>8</v>
      </c>
      <c r="B3141" s="50">
        <v>46273.75</v>
      </c>
      <c r="C3141">
        <v>11709898</v>
      </c>
      <c r="D3141">
        <v>100006741795</v>
      </c>
      <c r="E3141" t="s">
        <v>1726</v>
      </c>
      <c r="F3141">
        <v>100</v>
      </c>
      <c r="G3141" t="s">
        <v>1745</v>
      </c>
      <c r="H3141" t="s">
        <v>1760</v>
      </c>
      <c r="I3141">
        <v>6052806</v>
      </c>
      <c r="J3141">
        <v>2</v>
      </c>
      <c r="K3141" t="s">
        <v>2495</v>
      </c>
      <c r="L3141" t="s">
        <v>2496</v>
      </c>
      <c r="N3141">
        <v>0</v>
      </c>
      <c r="O3141">
        <v>4</v>
      </c>
      <c r="P3141">
        <v>4</v>
      </c>
      <c r="Q3141">
        <v>4</v>
      </c>
      <c r="R3141">
        <v>0</v>
      </c>
      <c r="S3141">
        <v>0</v>
      </c>
      <c r="T3141">
        <v>0</v>
      </c>
      <c r="U3141" s="50">
        <v>46273.715312499997</v>
      </c>
      <c r="V3141" s="50">
        <v>46273.715312499997</v>
      </c>
      <c r="W3141" s="51">
        <v>46273</v>
      </c>
      <c r="X3141" t="s">
        <v>1747</v>
      </c>
      <c r="Y3141" t="s">
        <v>492</v>
      </c>
    </row>
    <row r="3142" spans="1:25" ht="15" customHeight="1" x14ac:dyDescent="0.35">
      <c r="A3142">
        <v>8</v>
      </c>
      <c r="B3142" s="50">
        <v>46273.75</v>
      </c>
      <c r="C3142">
        <v>11709899</v>
      </c>
      <c r="D3142">
        <v>100006741795</v>
      </c>
      <c r="E3142" t="s">
        <v>1726</v>
      </c>
      <c r="F3142">
        <v>100</v>
      </c>
      <c r="G3142" t="s">
        <v>1745</v>
      </c>
      <c r="H3142" t="s">
        <v>1760</v>
      </c>
      <c r="I3142">
        <v>6052806</v>
      </c>
      <c r="J3142">
        <v>2</v>
      </c>
      <c r="K3142" t="s">
        <v>2497</v>
      </c>
      <c r="L3142" t="s">
        <v>2498</v>
      </c>
      <c r="N3142">
        <v>0</v>
      </c>
      <c r="O3142">
        <v>2</v>
      </c>
      <c r="P3142">
        <v>2</v>
      </c>
      <c r="Q3142">
        <v>2</v>
      </c>
      <c r="R3142">
        <v>0</v>
      </c>
      <c r="S3142">
        <v>0</v>
      </c>
      <c r="T3142">
        <v>0</v>
      </c>
      <c r="U3142" s="50">
        <v>46273.715312499997</v>
      </c>
      <c r="V3142" s="50">
        <v>46273.715312499997</v>
      </c>
      <c r="W3142" s="51">
        <v>46273</v>
      </c>
      <c r="X3142" t="s">
        <v>1747</v>
      </c>
      <c r="Y3142" t="s">
        <v>492</v>
      </c>
    </row>
    <row r="3143" spans="1:25" ht="15" customHeight="1" x14ac:dyDescent="0.35">
      <c r="A3143">
        <v>8</v>
      </c>
      <c r="B3143" s="50">
        <v>46273.75</v>
      </c>
      <c r="C3143">
        <v>11709900</v>
      </c>
      <c r="D3143">
        <v>100006741795</v>
      </c>
      <c r="E3143" t="s">
        <v>1726</v>
      </c>
      <c r="F3143">
        <v>100</v>
      </c>
      <c r="G3143" t="s">
        <v>1745</v>
      </c>
      <c r="H3143" t="s">
        <v>1760</v>
      </c>
      <c r="I3143">
        <v>6052806</v>
      </c>
      <c r="J3143">
        <v>2</v>
      </c>
      <c r="K3143" t="s">
        <v>2499</v>
      </c>
      <c r="L3143" t="s">
        <v>2500</v>
      </c>
      <c r="N3143">
        <v>0</v>
      </c>
      <c r="O3143">
        <v>2</v>
      </c>
      <c r="P3143">
        <v>2</v>
      </c>
      <c r="Q3143">
        <v>2</v>
      </c>
      <c r="R3143">
        <v>0</v>
      </c>
      <c r="S3143">
        <v>0</v>
      </c>
      <c r="T3143">
        <v>0</v>
      </c>
      <c r="U3143" s="50">
        <v>46273.715312499997</v>
      </c>
      <c r="V3143" s="50">
        <v>46273.715312499997</v>
      </c>
      <c r="W3143" s="51">
        <v>46273</v>
      </c>
      <c r="X3143" t="s">
        <v>1747</v>
      </c>
      <c r="Y3143" t="s">
        <v>492</v>
      </c>
    </row>
    <row r="3144" spans="1:25" ht="15" customHeight="1" x14ac:dyDescent="0.35">
      <c r="A3144">
        <v>8</v>
      </c>
      <c r="B3144" s="50">
        <v>46273.75</v>
      </c>
      <c r="C3144">
        <v>11709919</v>
      </c>
      <c r="D3144">
        <v>100006741810</v>
      </c>
      <c r="E3144" t="s">
        <v>1726</v>
      </c>
      <c r="F3144">
        <v>100</v>
      </c>
      <c r="G3144" t="s">
        <v>1745</v>
      </c>
      <c r="H3144" t="s">
        <v>1760</v>
      </c>
      <c r="I3144">
        <v>6053401</v>
      </c>
      <c r="J3144">
        <v>1</v>
      </c>
      <c r="K3144" t="s">
        <v>1965</v>
      </c>
      <c r="L3144" t="s">
        <v>1966</v>
      </c>
      <c r="N3144">
        <v>0</v>
      </c>
      <c r="O3144">
        <v>1</v>
      </c>
      <c r="P3144">
        <v>1</v>
      </c>
      <c r="Q3144">
        <v>1</v>
      </c>
      <c r="R3144">
        <v>0</v>
      </c>
      <c r="S3144">
        <v>0</v>
      </c>
      <c r="T3144">
        <v>0</v>
      </c>
      <c r="U3144" s="50">
        <v>46273.71670138889</v>
      </c>
      <c r="V3144" s="50">
        <v>46273.71670138889</v>
      </c>
      <c r="W3144" s="51">
        <v>46273</v>
      </c>
      <c r="X3144" t="s">
        <v>1747</v>
      </c>
      <c r="Y3144" t="s">
        <v>492</v>
      </c>
    </row>
    <row r="3145" spans="1:25" ht="15" customHeight="1" x14ac:dyDescent="0.35">
      <c r="A3145">
        <v>8</v>
      </c>
      <c r="B3145" s="50">
        <v>46273.75</v>
      </c>
      <c r="C3145">
        <v>11709936</v>
      </c>
      <c r="D3145">
        <v>100006741822</v>
      </c>
      <c r="E3145" t="s">
        <v>1726</v>
      </c>
      <c r="F3145">
        <v>100</v>
      </c>
      <c r="G3145" t="s">
        <v>1745</v>
      </c>
      <c r="H3145" t="s">
        <v>1760</v>
      </c>
      <c r="I3145">
        <v>6054801</v>
      </c>
      <c r="J3145">
        <v>1</v>
      </c>
      <c r="K3145" t="s">
        <v>2505</v>
      </c>
      <c r="L3145" t="s">
        <v>2506</v>
      </c>
      <c r="N3145">
        <v>0</v>
      </c>
      <c r="O3145">
        <v>4</v>
      </c>
      <c r="P3145">
        <v>4</v>
      </c>
      <c r="Q3145">
        <v>4</v>
      </c>
      <c r="R3145">
        <v>0</v>
      </c>
      <c r="S3145">
        <v>0</v>
      </c>
      <c r="T3145">
        <v>0</v>
      </c>
      <c r="U3145" s="50">
        <v>46273.717418981483</v>
      </c>
      <c r="V3145" s="50">
        <v>46273.717418981483</v>
      </c>
      <c r="W3145" s="51">
        <v>46273</v>
      </c>
      <c r="X3145" t="s">
        <v>1747</v>
      </c>
      <c r="Y3145" t="s">
        <v>492</v>
      </c>
    </row>
    <row r="3146" spans="1:25" ht="15" customHeight="1" x14ac:dyDescent="0.35">
      <c r="A3146">
        <v>8</v>
      </c>
      <c r="B3146" s="50">
        <v>46273.75</v>
      </c>
      <c r="C3146">
        <v>11709937</v>
      </c>
      <c r="D3146">
        <v>100006741823</v>
      </c>
      <c r="E3146" t="s">
        <v>1726</v>
      </c>
      <c r="F3146">
        <v>100</v>
      </c>
      <c r="G3146" t="s">
        <v>1745</v>
      </c>
      <c r="H3146" t="s">
        <v>1760</v>
      </c>
      <c r="I3146">
        <v>6054201</v>
      </c>
      <c r="J3146">
        <v>1</v>
      </c>
      <c r="K3146" t="s">
        <v>1965</v>
      </c>
      <c r="L3146" t="s">
        <v>1966</v>
      </c>
      <c r="N3146">
        <v>0</v>
      </c>
      <c r="O3146">
        <v>1</v>
      </c>
      <c r="P3146">
        <v>1</v>
      </c>
      <c r="Q3146">
        <v>1</v>
      </c>
      <c r="R3146">
        <v>0</v>
      </c>
      <c r="S3146">
        <v>0</v>
      </c>
      <c r="T3146">
        <v>0</v>
      </c>
      <c r="U3146" s="50">
        <v>46273.717418981483</v>
      </c>
      <c r="V3146" s="50">
        <v>46273.717418981483</v>
      </c>
      <c r="W3146" s="51">
        <v>46273</v>
      </c>
      <c r="X3146" t="s">
        <v>1747</v>
      </c>
      <c r="Y3146" t="s">
        <v>492</v>
      </c>
    </row>
    <row r="3147" spans="1:25" ht="15" customHeight="1" x14ac:dyDescent="0.35">
      <c r="A3147">
        <v>8</v>
      </c>
      <c r="B3147" s="50">
        <v>46273.75</v>
      </c>
      <c r="C3147">
        <v>11709951</v>
      </c>
      <c r="D3147">
        <v>100006741833</v>
      </c>
      <c r="E3147" t="s">
        <v>1726</v>
      </c>
      <c r="F3147">
        <v>100</v>
      </c>
      <c r="G3147" t="s">
        <v>1745</v>
      </c>
      <c r="H3147" t="s">
        <v>1760</v>
      </c>
      <c r="I3147">
        <v>6055301</v>
      </c>
      <c r="J3147">
        <v>4</v>
      </c>
      <c r="K3147" t="s">
        <v>2507</v>
      </c>
      <c r="L3147" t="s">
        <v>2508</v>
      </c>
      <c r="N3147">
        <v>0</v>
      </c>
      <c r="O3147">
        <v>1</v>
      </c>
      <c r="P3147">
        <v>1</v>
      </c>
      <c r="Q3147">
        <v>1</v>
      </c>
      <c r="R3147">
        <v>0</v>
      </c>
      <c r="S3147">
        <v>0</v>
      </c>
      <c r="T3147">
        <v>0</v>
      </c>
      <c r="U3147" s="50">
        <v>46273.718101851853</v>
      </c>
      <c r="V3147" s="50">
        <v>46273.718101851853</v>
      </c>
      <c r="W3147" s="51">
        <v>46273</v>
      </c>
      <c r="X3147" t="s">
        <v>1747</v>
      </c>
      <c r="Y3147" t="s">
        <v>492</v>
      </c>
    </row>
    <row r="3148" spans="1:25" ht="15" customHeight="1" x14ac:dyDescent="0.35">
      <c r="A3148">
        <v>8</v>
      </c>
      <c r="B3148" s="50">
        <v>46273.75</v>
      </c>
      <c r="C3148">
        <v>11709965</v>
      </c>
      <c r="D3148">
        <v>100006741840</v>
      </c>
      <c r="E3148" t="s">
        <v>1726</v>
      </c>
      <c r="F3148">
        <v>100</v>
      </c>
      <c r="G3148" t="s">
        <v>1745</v>
      </c>
      <c r="H3148" t="s">
        <v>1760</v>
      </c>
      <c r="I3148">
        <v>6055302</v>
      </c>
      <c r="J3148">
        <v>1</v>
      </c>
      <c r="K3148" t="s">
        <v>2509</v>
      </c>
      <c r="L3148" t="s">
        <v>2510</v>
      </c>
      <c r="N3148">
        <v>0</v>
      </c>
      <c r="O3148">
        <v>1</v>
      </c>
      <c r="P3148">
        <v>1</v>
      </c>
      <c r="Q3148">
        <v>1</v>
      </c>
      <c r="R3148">
        <v>0</v>
      </c>
      <c r="S3148">
        <v>0</v>
      </c>
      <c r="T3148">
        <v>0</v>
      </c>
      <c r="U3148" s="50">
        <v>46273.718784722223</v>
      </c>
      <c r="V3148" s="50">
        <v>46273.718784722223</v>
      </c>
      <c r="W3148" s="51">
        <v>46273</v>
      </c>
      <c r="X3148" t="s">
        <v>1747</v>
      </c>
      <c r="Y3148" t="s">
        <v>492</v>
      </c>
    </row>
    <row r="3149" spans="1:25" ht="15" customHeight="1" x14ac:dyDescent="0.35">
      <c r="A3149">
        <v>8</v>
      </c>
      <c r="B3149" s="50">
        <v>46273.75</v>
      </c>
      <c r="C3149">
        <v>11709966</v>
      </c>
      <c r="D3149">
        <v>100006741840</v>
      </c>
      <c r="E3149" t="s">
        <v>1726</v>
      </c>
      <c r="F3149">
        <v>100</v>
      </c>
      <c r="G3149" t="s">
        <v>1745</v>
      </c>
      <c r="H3149" t="s">
        <v>1760</v>
      </c>
      <c r="I3149">
        <v>6055302</v>
      </c>
      <c r="J3149">
        <v>1</v>
      </c>
      <c r="K3149" t="s">
        <v>2231</v>
      </c>
      <c r="L3149" t="s">
        <v>2232</v>
      </c>
      <c r="N3149">
        <v>0</v>
      </c>
      <c r="O3149">
        <v>1</v>
      </c>
      <c r="P3149">
        <v>1</v>
      </c>
      <c r="Q3149">
        <v>1</v>
      </c>
      <c r="R3149">
        <v>0</v>
      </c>
      <c r="S3149">
        <v>0</v>
      </c>
      <c r="T3149">
        <v>0</v>
      </c>
      <c r="U3149" s="50">
        <v>46273.718784722223</v>
      </c>
      <c r="V3149" s="50">
        <v>46273.718784722223</v>
      </c>
      <c r="W3149" s="51">
        <v>46273</v>
      </c>
      <c r="X3149" t="s">
        <v>1747</v>
      </c>
      <c r="Y3149" t="s">
        <v>492</v>
      </c>
    </row>
    <row r="3150" spans="1:25" ht="15" customHeight="1" x14ac:dyDescent="0.35">
      <c r="A3150">
        <v>8</v>
      </c>
      <c r="B3150" s="50">
        <v>46273.75</v>
      </c>
      <c r="C3150">
        <v>11709981</v>
      </c>
      <c r="D3150">
        <v>100006741848</v>
      </c>
      <c r="E3150" t="s">
        <v>1726</v>
      </c>
      <c r="F3150">
        <v>100</v>
      </c>
      <c r="G3150" t="s">
        <v>1745</v>
      </c>
      <c r="H3150" t="s">
        <v>1760</v>
      </c>
      <c r="I3150">
        <v>6055401</v>
      </c>
      <c r="J3150">
        <v>4</v>
      </c>
      <c r="K3150" t="s">
        <v>2511</v>
      </c>
      <c r="L3150" t="s">
        <v>2512</v>
      </c>
      <c r="N3150">
        <v>0</v>
      </c>
      <c r="O3150">
        <v>2</v>
      </c>
      <c r="P3150">
        <v>2</v>
      </c>
      <c r="Q3150">
        <v>2</v>
      </c>
      <c r="R3150">
        <v>0</v>
      </c>
      <c r="S3150">
        <v>0</v>
      </c>
      <c r="T3150">
        <v>0</v>
      </c>
      <c r="U3150" s="50">
        <v>46273.718807870369</v>
      </c>
      <c r="V3150" s="50">
        <v>46273.718807870369</v>
      </c>
      <c r="W3150" s="51">
        <v>46273</v>
      </c>
      <c r="X3150" t="s">
        <v>1747</v>
      </c>
      <c r="Y3150" t="s">
        <v>492</v>
      </c>
    </row>
    <row r="3151" spans="1:25" ht="15" customHeight="1" x14ac:dyDescent="0.35">
      <c r="A3151">
        <v>8</v>
      </c>
      <c r="B3151" s="50">
        <v>46273.75</v>
      </c>
      <c r="C3151">
        <v>11710013</v>
      </c>
      <c r="D3151">
        <v>100006741864</v>
      </c>
      <c r="E3151" t="s">
        <v>1726</v>
      </c>
      <c r="F3151">
        <v>100</v>
      </c>
      <c r="G3151" t="s">
        <v>1745</v>
      </c>
      <c r="H3151" t="s">
        <v>1760</v>
      </c>
      <c r="I3151">
        <v>6056801</v>
      </c>
      <c r="J3151">
        <v>1</v>
      </c>
      <c r="K3151" t="s">
        <v>1965</v>
      </c>
      <c r="L3151" t="s">
        <v>1966</v>
      </c>
      <c r="N3151">
        <v>0</v>
      </c>
      <c r="O3151">
        <v>1</v>
      </c>
      <c r="P3151">
        <v>1</v>
      </c>
      <c r="Q3151">
        <v>1</v>
      </c>
      <c r="R3151">
        <v>0</v>
      </c>
      <c r="S3151">
        <v>0</v>
      </c>
      <c r="T3151">
        <v>0</v>
      </c>
      <c r="U3151" s="50">
        <v>46273.719513888893</v>
      </c>
      <c r="V3151" s="50">
        <v>46273.719513888893</v>
      </c>
      <c r="W3151" s="51">
        <v>46273</v>
      </c>
      <c r="X3151" t="s">
        <v>1747</v>
      </c>
      <c r="Y3151" t="s">
        <v>492</v>
      </c>
    </row>
    <row r="3152" spans="1:25" ht="15" customHeight="1" x14ac:dyDescent="0.35">
      <c r="A3152">
        <v>8</v>
      </c>
      <c r="B3152" s="50">
        <v>46273.75</v>
      </c>
      <c r="C3152">
        <v>11710014</v>
      </c>
      <c r="D3152">
        <v>100006741865</v>
      </c>
      <c r="E3152" t="s">
        <v>1726</v>
      </c>
      <c r="F3152">
        <v>100</v>
      </c>
      <c r="G3152" t="s">
        <v>1745</v>
      </c>
      <c r="H3152" t="s">
        <v>1760</v>
      </c>
      <c r="I3152">
        <v>6057101</v>
      </c>
      <c r="J3152">
        <v>2</v>
      </c>
      <c r="K3152" t="s">
        <v>2513</v>
      </c>
      <c r="L3152" t="s">
        <v>2514</v>
      </c>
      <c r="N3152">
        <v>0</v>
      </c>
      <c r="O3152">
        <v>3</v>
      </c>
      <c r="P3152">
        <v>3</v>
      </c>
      <c r="Q3152">
        <v>3</v>
      </c>
      <c r="R3152">
        <v>0</v>
      </c>
      <c r="S3152">
        <v>0</v>
      </c>
      <c r="T3152">
        <v>0</v>
      </c>
      <c r="U3152" s="50">
        <v>46273.719513888893</v>
      </c>
      <c r="V3152" s="50">
        <v>46273.719513888893</v>
      </c>
      <c r="W3152" s="51">
        <v>46273</v>
      </c>
      <c r="X3152" t="s">
        <v>1747</v>
      </c>
      <c r="Y3152" t="s">
        <v>492</v>
      </c>
    </row>
    <row r="3153" spans="1:25" ht="15" customHeight="1" x14ac:dyDescent="0.35">
      <c r="A3153">
        <v>8</v>
      </c>
      <c r="B3153" s="50">
        <v>46273.75</v>
      </c>
      <c r="C3153">
        <v>11710015</v>
      </c>
      <c r="D3153">
        <v>100006741865</v>
      </c>
      <c r="E3153" t="s">
        <v>1726</v>
      </c>
      <c r="F3153">
        <v>100</v>
      </c>
      <c r="G3153" t="s">
        <v>1745</v>
      </c>
      <c r="H3153" t="s">
        <v>1760</v>
      </c>
      <c r="I3153">
        <v>6057101</v>
      </c>
      <c r="J3153">
        <v>2</v>
      </c>
      <c r="K3153" t="s">
        <v>2515</v>
      </c>
      <c r="L3153" t="s">
        <v>2516</v>
      </c>
      <c r="N3153">
        <v>0</v>
      </c>
      <c r="O3153">
        <v>3</v>
      </c>
      <c r="P3153">
        <v>3</v>
      </c>
      <c r="Q3153">
        <v>3</v>
      </c>
      <c r="R3153">
        <v>0</v>
      </c>
      <c r="S3153">
        <v>0</v>
      </c>
      <c r="T3153">
        <v>0</v>
      </c>
      <c r="U3153" s="50">
        <v>46273.719513888893</v>
      </c>
      <c r="V3153" s="50">
        <v>46273.719513888893</v>
      </c>
      <c r="W3153" s="51">
        <v>46273</v>
      </c>
      <c r="X3153" t="s">
        <v>1747</v>
      </c>
      <c r="Y3153" t="s">
        <v>492</v>
      </c>
    </row>
    <row r="3154" spans="1:25" ht="15" customHeight="1" x14ac:dyDescent="0.35">
      <c r="A3154">
        <v>8</v>
      </c>
      <c r="B3154" s="50">
        <v>46273.75</v>
      </c>
      <c r="C3154">
        <v>11710065</v>
      </c>
      <c r="D3154">
        <v>100006741897</v>
      </c>
      <c r="E3154" t="s">
        <v>1726</v>
      </c>
      <c r="F3154">
        <v>100</v>
      </c>
      <c r="G3154" t="s">
        <v>1745</v>
      </c>
      <c r="H3154" t="s">
        <v>1760</v>
      </c>
      <c r="I3154">
        <v>6060201</v>
      </c>
      <c r="J3154">
        <v>4</v>
      </c>
      <c r="K3154" t="s">
        <v>2527</v>
      </c>
      <c r="L3154" t="s">
        <v>2528</v>
      </c>
      <c r="N3154">
        <v>0</v>
      </c>
      <c r="O3154">
        <v>1</v>
      </c>
      <c r="P3154">
        <v>1</v>
      </c>
      <c r="Q3154">
        <v>1</v>
      </c>
      <c r="R3154">
        <v>0</v>
      </c>
      <c r="S3154">
        <v>0</v>
      </c>
      <c r="T3154">
        <v>0</v>
      </c>
      <c r="U3154" s="50">
        <v>46273.723645833343</v>
      </c>
      <c r="V3154" s="50">
        <v>46273.723645833343</v>
      </c>
      <c r="W3154" s="51">
        <v>46273</v>
      </c>
      <c r="X3154" t="s">
        <v>1747</v>
      </c>
      <c r="Y3154" t="s">
        <v>492</v>
      </c>
    </row>
    <row r="3155" spans="1:25" ht="15" customHeight="1" x14ac:dyDescent="0.35">
      <c r="A3155">
        <v>8</v>
      </c>
      <c r="B3155" s="50">
        <v>46273.75</v>
      </c>
      <c r="C3155">
        <v>11710066</v>
      </c>
      <c r="D3155">
        <v>100006741897</v>
      </c>
      <c r="E3155" t="s">
        <v>1726</v>
      </c>
      <c r="F3155">
        <v>100</v>
      </c>
      <c r="G3155" t="s">
        <v>1745</v>
      </c>
      <c r="H3155" t="s">
        <v>1760</v>
      </c>
      <c r="I3155">
        <v>6060201</v>
      </c>
      <c r="J3155">
        <v>4</v>
      </c>
      <c r="K3155" t="s">
        <v>1825</v>
      </c>
      <c r="L3155" t="s">
        <v>1826</v>
      </c>
      <c r="N3155">
        <v>0</v>
      </c>
      <c r="O3155">
        <v>1</v>
      </c>
      <c r="P3155">
        <v>1</v>
      </c>
      <c r="Q3155">
        <v>1</v>
      </c>
      <c r="R3155">
        <v>0</v>
      </c>
      <c r="S3155">
        <v>0</v>
      </c>
      <c r="T3155">
        <v>0</v>
      </c>
      <c r="U3155" s="50">
        <v>46273.723645833343</v>
      </c>
      <c r="V3155" s="50">
        <v>46273.723645833343</v>
      </c>
      <c r="W3155" s="51">
        <v>46273</v>
      </c>
      <c r="X3155" t="s">
        <v>1747</v>
      </c>
      <c r="Y3155" t="s">
        <v>492</v>
      </c>
    </row>
    <row r="3156" spans="1:25" ht="15" customHeight="1" x14ac:dyDescent="0.35">
      <c r="A3156">
        <v>8</v>
      </c>
      <c r="B3156" s="50">
        <v>46273.75</v>
      </c>
      <c r="C3156">
        <v>11710074</v>
      </c>
      <c r="D3156">
        <v>100006741901</v>
      </c>
      <c r="E3156" t="s">
        <v>1726</v>
      </c>
      <c r="F3156">
        <v>100</v>
      </c>
      <c r="G3156" t="s">
        <v>1745</v>
      </c>
      <c r="H3156" t="s">
        <v>1760</v>
      </c>
      <c r="I3156">
        <v>6060202</v>
      </c>
      <c r="J3156">
        <v>1</v>
      </c>
      <c r="K3156" t="s">
        <v>2437</v>
      </c>
      <c r="L3156" t="s">
        <v>2438</v>
      </c>
      <c r="N3156">
        <v>0</v>
      </c>
      <c r="O3156">
        <v>2</v>
      </c>
      <c r="P3156">
        <v>2</v>
      </c>
      <c r="Q3156">
        <v>2</v>
      </c>
      <c r="R3156">
        <v>0</v>
      </c>
      <c r="S3156">
        <v>0</v>
      </c>
      <c r="T3156">
        <v>0</v>
      </c>
      <c r="U3156" s="50">
        <v>46273.723657407398</v>
      </c>
      <c r="V3156" s="50">
        <v>46273.723657407398</v>
      </c>
      <c r="W3156" s="51">
        <v>46273</v>
      </c>
      <c r="X3156" t="s">
        <v>1747</v>
      </c>
      <c r="Y3156" t="s">
        <v>492</v>
      </c>
    </row>
    <row r="3157" spans="1:25" ht="15" customHeight="1" x14ac:dyDescent="0.35">
      <c r="A3157">
        <v>8</v>
      </c>
      <c r="B3157" s="50">
        <v>46273.75</v>
      </c>
      <c r="C3157">
        <v>11710075</v>
      </c>
      <c r="D3157">
        <v>100006741901</v>
      </c>
      <c r="E3157" t="s">
        <v>1726</v>
      </c>
      <c r="F3157">
        <v>100</v>
      </c>
      <c r="G3157" t="s">
        <v>1745</v>
      </c>
      <c r="H3157" t="s">
        <v>1760</v>
      </c>
      <c r="I3157">
        <v>6060202</v>
      </c>
      <c r="J3157">
        <v>1</v>
      </c>
      <c r="K3157" t="s">
        <v>2033</v>
      </c>
      <c r="L3157" t="s">
        <v>2034</v>
      </c>
      <c r="N3157">
        <v>0</v>
      </c>
      <c r="O3157">
        <v>3</v>
      </c>
      <c r="P3157">
        <v>3</v>
      </c>
      <c r="Q3157">
        <v>3</v>
      </c>
      <c r="R3157">
        <v>0</v>
      </c>
      <c r="S3157">
        <v>0</v>
      </c>
      <c r="T3157">
        <v>0</v>
      </c>
      <c r="U3157" s="50">
        <v>46273.723657407398</v>
      </c>
      <c r="V3157" s="50">
        <v>46273.723657407398</v>
      </c>
      <c r="W3157" s="51">
        <v>46273</v>
      </c>
      <c r="X3157" t="s">
        <v>1747</v>
      </c>
      <c r="Y3157" t="s">
        <v>492</v>
      </c>
    </row>
    <row r="3158" spans="1:25" ht="15" customHeight="1" x14ac:dyDescent="0.35">
      <c r="A3158">
        <v>8</v>
      </c>
      <c r="B3158" s="50">
        <v>46273.75</v>
      </c>
      <c r="C3158">
        <v>11710076</v>
      </c>
      <c r="D3158">
        <v>100006741901</v>
      </c>
      <c r="E3158" t="s">
        <v>1726</v>
      </c>
      <c r="F3158">
        <v>100</v>
      </c>
      <c r="G3158" t="s">
        <v>1745</v>
      </c>
      <c r="H3158" t="s">
        <v>1760</v>
      </c>
      <c r="I3158">
        <v>6060202</v>
      </c>
      <c r="J3158">
        <v>1</v>
      </c>
      <c r="K3158" t="s">
        <v>2529</v>
      </c>
      <c r="L3158" t="s">
        <v>2530</v>
      </c>
      <c r="N3158">
        <v>0</v>
      </c>
      <c r="O3158">
        <v>1</v>
      </c>
      <c r="P3158">
        <v>1</v>
      </c>
      <c r="Q3158">
        <v>1</v>
      </c>
      <c r="R3158">
        <v>0</v>
      </c>
      <c r="S3158">
        <v>0</v>
      </c>
      <c r="T3158">
        <v>0</v>
      </c>
      <c r="U3158" s="50">
        <v>46273.723657407398</v>
      </c>
      <c r="V3158" s="50">
        <v>46273.723657407398</v>
      </c>
      <c r="W3158" s="51">
        <v>46273</v>
      </c>
      <c r="X3158" t="s">
        <v>1747</v>
      </c>
      <c r="Y3158" t="s">
        <v>492</v>
      </c>
    </row>
    <row r="3159" spans="1:25" ht="15" customHeight="1" x14ac:dyDescent="0.35">
      <c r="A3159">
        <v>8</v>
      </c>
      <c r="B3159" s="50">
        <v>46273.75</v>
      </c>
      <c r="C3159">
        <v>11710167</v>
      </c>
      <c r="D3159">
        <v>100006741954</v>
      </c>
      <c r="E3159" t="s">
        <v>1726</v>
      </c>
      <c r="F3159">
        <v>100</v>
      </c>
      <c r="G3159" t="s">
        <v>1745</v>
      </c>
      <c r="H3159" t="s">
        <v>1760</v>
      </c>
      <c r="I3159">
        <v>6064001</v>
      </c>
      <c r="J3159">
        <v>1</v>
      </c>
      <c r="K3159" t="s">
        <v>2059</v>
      </c>
      <c r="L3159" t="s">
        <v>2060</v>
      </c>
      <c r="N3159">
        <v>0</v>
      </c>
      <c r="O3159">
        <v>1</v>
      </c>
      <c r="P3159">
        <v>1</v>
      </c>
      <c r="Q3159">
        <v>1</v>
      </c>
      <c r="R3159">
        <v>0</v>
      </c>
      <c r="S3159">
        <v>0</v>
      </c>
      <c r="T3159">
        <v>0</v>
      </c>
      <c r="U3159" s="50">
        <v>46273.729212962957</v>
      </c>
      <c r="V3159" s="50">
        <v>46273.729212962957</v>
      </c>
      <c r="W3159" s="51">
        <v>46273</v>
      </c>
      <c r="X3159" t="s">
        <v>1747</v>
      </c>
      <c r="Y3159" t="s">
        <v>492</v>
      </c>
    </row>
    <row r="3160" spans="1:25" ht="15" customHeight="1" x14ac:dyDescent="0.35">
      <c r="A3160">
        <v>8</v>
      </c>
      <c r="B3160" s="50">
        <v>46273.75</v>
      </c>
      <c r="C3160">
        <v>11710168</v>
      </c>
      <c r="D3160">
        <v>100006741955</v>
      </c>
      <c r="E3160" t="s">
        <v>1726</v>
      </c>
      <c r="F3160">
        <v>100</v>
      </c>
      <c r="G3160" t="s">
        <v>1745</v>
      </c>
      <c r="H3160" t="s">
        <v>1760</v>
      </c>
      <c r="I3160">
        <v>6063801</v>
      </c>
      <c r="J3160">
        <v>1</v>
      </c>
      <c r="K3160" t="s">
        <v>2551</v>
      </c>
      <c r="L3160" t="s">
        <v>2552</v>
      </c>
      <c r="N3160">
        <v>0</v>
      </c>
      <c r="O3160">
        <v>1</v>
      </c>
      <c r="P3160">
        <v>1</v>
      </c>
      <c r="Q3160">
        <v>1</v>
      </c>
      <c r="R3160">
        <v>0</v>
      </c>
      <c r="S3160">
        <v>0</v>
      </c>
      <c r="T3160">
        <v>0</v>
      </c>
      <c r="U3160" s="50">
        <v>46273.729212962957</v>
      </c>
      <c r="V3160" s="50">
        <v>46273.729212962957</v>
      </c>
      <c r="W3160" s="51">
        <v>46273</v>
      </c>
      <c r="X3160" t="s">
        <v>1747</v>
      </c>
      <c r="Y3160" t="s">
        <v>492</v>
      </c>
    </row>
    <row r="3161" spans="1:25" ht="15" customHeight="1" x14ac:dyDescent="0.35">
      <c r="A3161">
        <v>8</v>
      </c>
      <c r="B3161" s="50">
        <v>46273.75</v>
      </c>
      <c r="C3161">
        <v>11710169</v>
      </c>
      <c r="D3161">
        <v>100006741955</v>
      </c>
      <c r="E3161" t="s">
        <v>1726</v>
      </c>
      <c r="F3161">
        <v>100</v>
      </c>
      <c r="G3161" t="s">
        <v>1745</v>
      </c>
      <c r="H3161" t="s">
        <v>1760</v>
      </c>
      <c r="I3161">
        <v>6063801</v>
      </c>
      <c r="J3161">
        <v>1</v>
      </c>
      <c r="K3161" t="s">
        <v>2257</v>
      </c>
      <c r="L3161" t="s">
        <v>2258</v>
      </c>
      <c r="N3161">
        <v>0</v>
      </c>
      <c r="O3161">
        <v>1</v>
      </c>
      <c r="P3161">
        <v>1</v>
      </c>
      <c r="Q3161">
        <v>1</v>
      </c>
      <c r="R3161">
        <v>0</v>
      </c>
      <c r="S3161">
        <v>0</v>
      </c>
      <c r="T3161">
        <v>0</v>
      </c>
      <c r="U3161" s="50">
        <v>46273.729212962957</v>
      </c>
      <c r="V3161" s="50">
        <v>46273.729212962957</v>
      </c>
      <c r="W3161" s="51">
        <v>46273</v>
      </c>
      <c r="X3161" t="s">
        <v>1747</v>
      </c>
      <c r="Y3161" t="s">
        <v>492</v>
      </c>
    </row>
    <row r="3162" spans="1:25" ht="15" customHeight="1" x14ac:dyDescent="0.35">
      <c r="A3162">
        <v>8</v>
      </c>
      <c r="B3162" s="50">
        <v>46273.75</v>
      </c>
      <c r="C3162">
        <v>11710274</v>
      </c>
      <c r="D3162">
        <v>100006742020</v>
      </c>
      <c r="E3162" t="s">
        <v>1726</v>
      </c>
      <c r="F3162">
        <v>100</v>
      </c>
      <c r="G3162" t="s">
        <v>1745</v>
      </c>
      <c r="H3162" t="s">
        <v>1760</v>
      </c>
      <c r="I3162">
        <v>6066602</v>
      </c>
      <c r="J3162">
        <v>1</v>
      </c>
      <c r="K3162" t="s">
        <v>2559</v>
      </c>
      <c r="L3162" t="s">
        <v>2560</v>
      </c>
      <c r="M3162" t="s">
        <v>415</v>
      </c>
      <c r="N3162">
        <v>2</v>
      </c>
      <c r="O3162">
        <v>1</v>
      </c>
      <c r="P3162">
        <v>1</v>
      </c>
      <c r="Q3162">
        <v>1</v>
      </c>
      <c r="R3162">
        <v>0</v>
      </c>
      <c r="S3162">
        <v>0</v>
      </c>
      <c r="T3162">
        <v>0</v>
      </c>
      <c r="U3162" s="50">
        <v>46273.73201388889</v>
      </c>
      <c r="V3162" s="50">
        <v>46273.737800925926</v>
      </c>
      <c r="W3162" s="51">
        <v>46273</v>
      </c>
      <c r="X3162" t="s">
        <v>1747</v>
      </c>
      <c r="Y3162" t="s">
        <v>492</v>
      </c>
    </row>
    <row r="3163" spans="1:25" ht="15" customHeight="1" x14ac:dyDescent="0.35">
      <c r="A3163">
        <v>8</v>
      </c>
      <c r="B3163" s="50">
        <v>46273.75</v>
      </c>
      <c r="C3163">
        <v>11710280</v>
      </c>
      <c r="D3163">
        <v>100006742029</v>
      </c>
      <c r="E3163" t="s">
        <v>1726</v>
      </c>
      <c r="F3163">
        <v>100</v>
      </c>
      <c r="G3163" t="s">
        <v>1745</v>
      </c>
      <c r="H3163" t="s">
        <v>1760</v>
      </c>
      <c r="I3163">
        <v>6067002</v>
      </c>
      <c r="J3163">
        <v>1</v>
      </c>
      <c r="K3163" t="s">
        <v>2561</v>
      </c>
      <c r="L3163" t="s">
        <v>2562</v>
      </c>
      <c r="N3163">
        <v>0</v>
      </c>
      <c r="O3163">
        <v>3</v>
      </c>
      <c r="P3163">
        <v>3</v>
      </c>
      <c r="Q3163">
        <v>3</v>
      </c>
      <c r="R3163">
        <v>0</v>
      </c>
      <c r="S3163">
        <v>0</v>
      </c>
      <c r="T3163">
        <v>0</v>
      </c>
      <c r="U3163" s="50">
        <v>46273.732025462959</v>
      </c>
      <c r="V3163" s="50">
        <v>46273.732025462959</v>
      </c>
      <c r="W3163" s="51">
        <v>46273</v>
      </c>
      <c r="X3163" t="s">
        <v>1747</v>
      </c>
      <c r="Y3163" t="s">
        <v>492</v>
      </c>
    </row>
    <row r="3164" spans="1:25" ht="15" customHeight="1" x14ac:dyDescent="0.35">
      <c r="A3164">
        <v>8</v>
      </c>
      <c r="B3164" s="50">
        <v>46273.75</v>
      </c>
      <c r="C3164">
        <v>11710368</v>
      </c>
      <c r="D3164">
        <v>100006742054</v>
      </c>
      <c r="E3164" t="s">
        <v>1726</v>
      </c>
      <c r="F3164">
        <v>100</v>
      </c>
      <c r="G3164" t="s">
        <v>1745</v>
      </c>
      <c r="H3164" t="s">
        <v>1760</v>
      </c>
      <c r="I3164">
        <v>6068502</v>
      </c>
      <c r="J3164">
        <v>1</v>
      </c>
      <c r="K3164" t="s">
        <v>2555</v>
      </c>
      <c r="L3164" t="s">
        <v>2556</v>
      </c>
      <c r="M3164" t="s">
        <v>415</v>
      </c>
      <c r="N3164">
        <v>2</v>
      </c>
      <c r="O3164">
        <v>1</v>
      </c>
      <c r="P3164">
        <v>1</v>
      </c>
      <c r="Q3164">
        <v>1</v>
      </c>
      <c r="R3164">
        <v>0</v>
      </c>
      <c r="S3164">
        <v>0</v>
      </c>
      <c r="T3164">
        <v>0</v>
      </c>
      <c r="U3164" s="50">
        <v>46273.732708333337</v>
      </c>
      <c r="V3164" s="50">
        <v>46273.738564814812</v>
      </c>
      <c r="W3164" s="51">
        <v>46273</v>
      </c>
      <c r="X3164" t="s">
        <v>1747</v>
      </c>
      <c r="Y3164" t="s">
        <v>492</v>
      </c>
    </row>
    <row r="3165" spans="1:25" ht="15" customHeight="1" x14ac:dyDescent="0.35">
      <c r="A3165">
        <v>8</v>
      </c>
      <c r="B3165" s="50">
        <v>46273.75</v>
      </c>
      <c r="C3165">
        <v>11710369</v>
      </c>
      <c r="D3165">
        <v>100006742054</v>
      </c>
      <c r="E3165" t="s">
        <v>1726</v>
      </c>
      <c r="F3165">
        <v>100</v>
      </c>
      <c r="G3165" t="s">
        <v>1745</v>
      </c>
      <c r="H3165" t="s">
        <v>1760</v>
      </c>
      <c r="I3165">
        <v>6068502</v>
      </c>
      <c r="J3165">
        <v>1</v>
      </c>
      <c r="K3165" t="s">
        <v>2235</v>
      </c>
      <c r="L3165" t="s">
        <v>2236</v>
      </c>
      <c r="M3165" t="s">
        <v>415</v>
      </c>
      <c r="N3165">
        <v>2</v>
      </c>
      <c r="O3165">
        <v>1</v>
      </c>
      <c r="P3165">
        <v>1</v>
      </c>
      <c r="Q3165">
        <v>1</v>
      </c>
      <c r="R3165">
        <v>0</v>
      </c>
      <c r="S3165">
        <v>0</v>
      </c>
      <c r="T3165">
        <v>0</v>
      </c>
      <c r="U3165" s="50">
        <v>46273.732708333337</v>
      </c>
      <c r="V3165" s="50">
        <v>46273.738564814812</v>
      </c>
      <c r="W3165" s="51">
        <v>46273</v>
      </c>
      <c r="X3165" t="s">
        <v>1747</v>
      </c>
      <c r="Y3165" t="s">
        <v>492</v>
      </c>
    </row>
    <row r="3166" spans="1:25" ht="15" customHeight="1" x14ac:dyDescent="0.35">
      <c r="A3166">
        <v>8</v>
      </c>
      <c r="B3166" s="50">
        <v>46273.75</v>
      </c>
      <c r="C3166">
        <v>11710375</v>
      </c>
      <c r="D3166">
        <v>100006742060</v>
      </c>
      <c r="E3166" t="s">
        <v>1726</v>
      </c>
      <c r="F3166">
        <v>100</v>
      </c>
      <c r="G3166" t="s">
        <v>1745</v>
      </c>
      <c r="H3166" t="s">
        <v>1760</v>
      </c>
      <c r="I3166">
        <v>70825816</v>
      </c>
      <c r="J3166">
        <v>6</v>
      </c>
      <c r="K3166" t="s">
        <v>2570</v>
      </c>
      <c r="L3166" t="s">
        <v>2571</v>
      </c>
      <c r="N3166">
        <v>0</v>
      </c>
      <c r="O3166">
        <v>48</v>
      </c>
      <c r="P3166">
        <v>48</v>
      </c>
      <c r="Q3166">
        <v>48</v>
      </c>
      <c r="R3166">
        <v>0</v>
      </c>
      <c r="S3166">
        <v>0</v>
      </c>
      <c r="T3166">
        <v>0</v>
      </c>
      <c r="U3166" s="50">
        <v>46273.7340625</v>
      </c>
      <c r="V3166" s="50">
        <v>46273.7340625</v>
      </c>
      <c r="W3166" s="51">
        <v>46273</v>
      </c>
      <c r="X3166" t="s">
        <v>1747</v>
      </c>
      <c r="Y3166" t="s">
        <v>492</v>
      </c>
    </row>
    <row r="3167" spans="1:25" ht="15" customHeight="1" x14ac:dyDescent="0.35">
      <c r="A3167">
        <v>8</v>
      </c>
      <c r="B3167" s="50">
        <v>46273.75</v>
      </c>
      <c r="C3167">
        <v>11710400</v>
      </c>
      <c r="D3167">
        <v>100006742072</v>
      </c>
      <c r="E3167" t="s">
        <v>1726</v>
      </c>
      <c r="F3167">
        <v>100</v>
      </c>
      <c r="G3167" t="s">
        <v>1745</v>
      </c>
      <c r="H3167" t="s">
        <v>1760</v>
      </c>
      <c r="I3167">
        <v>6070202</v>
      </c>
      <c r="J3167">
        <v>1</v>
      </c>
      <c r="K3167" t="s">
        <v>1967</v>
      </c>
      <c r="L3167" t="s">
        <v>1968</v>
      </c>
      <c r="M3167" t="s">
        <v>415</v>
      </c>
      <c r="N3167">
        <v>2</v>
      </c>
      <c r="O3167">
        <v>1</v>
      </c>
      <c r="P3167">
        <v>1</v>
      </c>
      <c r="Q3167">
        <v>1</v>
      </c>
      <c r="R3167">
        <v>0</v>
      </c>
      <c r="S3167">
        <v>0</v>
      </c>
      <c r="T3167">
        <v>0</v>
      </c>
      <c r="U3167" s="50">
        <v>46273.734803240739</v>
      </c>
      <c r="V3167" s="50">
        <v>46273.748668981483</v>
      </c>
      <c r="W3167" s="51">
        <v>46273</v>
      </c>
      <c r="X3167" t="s">
        <v>1747</v>
      </c>
      <c r="Y3167" t="s">
        <v>492</v>
      </c>
    </row>
    <row r="3168" spans="1:25" ht="15" customHeight="1" x14ac:dyDescent="0.35">
      <c r="A3168">
        <v>8</v>
      </c>
      <c r="B3168" s="50">
        <v>46273.75</v>
      </c>
      <c r="C3168">
        <v>11710401</v>
      </c>
      <c r="D3168">
        <v>100006742072</v>
      </c>
      <c r="E3168" t="s">
        <v>1726</v>
      </c>
      <c r="F3168">
        <v>100</v>
      </c>
      <c r="G3168" t="s">
        <v>1745</v>
      </c>
      <c r="H3168" t="s">
        <v>1760</v>
      </c>
      <c r="I3168">
        <v>6070202</v>
      </c>
      <c r="J3168">
        <v>1</v>
      </c>
      <c r="K3168" t="s">
        <v>2457</v>
      </c>
      <c r="L3168" t="s">
        <v>2458</v>
      </c>
      <c r="M3168" t="s">
        <v>415</v>
      </c>
      <c r="N3168">
        <v>2</v>
      </c>
      <c r="O3168">
        <v>2</v>
      </c>
      <c r="P3168">
        <v>2</v>
      </c>
      <c r="Q3168">
        <v>2</v>
      </c>
      <c r="R3168">
        <v>0</v>
      </c>
      <c r="S3168">
        <v>0</v>
      </c>
      <c r="T3168">
        <v>0</v>
      </c>
      <c r="U3168" s="50">
        <v>46273.734803240739</v>
      </c>
      <c r="V3168" s="50">
        <v>46273.748668981483</v>
      </c>
      <c r="W3168" s="51">
        <v>46273</v>
      </c>
      <c r="X3168" t="s">
        <v>1747</v>
      </c>
      <c r="Y3168" t="s">
        <v>492</v>
      </c>
    </row>
    <row r="3169" spans="1:25" ht="15" customHeight="1" x14ac:dyDescent="0.35">
      <c r="A3169">
        <v>8</v>
      </c>
      <c r="B3169" s="50">
        <v>46273.75</v>
      </c>
      <c r="C3169">
        <v>11710402</v>
      </c>
      <c r="D3169">
        <v>100006742072</v>
      </c>
      <c r="E3169" t="s">
        <v>1726</v>
      </c>
      <c r="F3169">
        <v>100</v>
      </c>
      <c r="G3169" t="s">
        <v>1745</v>
      </c>
      <c r="H3169" t="s">
        <v>1760</v>
      </c>
      <c r="I3169">
        <v>6070202</v>
      </c>
      <c r="J3169">
        <v>1</v>
      </c>
      <c r="K3169" t="s">
        <v>2429</v>
      </c>
      <c r="L3169" t="s">
        <v>2430</v>
      </c>
      <c r="M3169" t="s">
        <v>415</v>
      </c>
      <c r="N3169">
        <v>2</v>
      </c>
      <c r="O3169">
        <v>1</v>
      </c>
      <c r="P3169">
        <v>1</v>
      </c>
      <c r="Q3169">
        <v>1</v>
      </c>
      <c r="R3169">
        <v>0</v>
      </c>
      <c r="S3169">
        <v>0</v>
      </c>
      <c r="T3169">
        <v>0</v>
      </c>
      <c r="U3169" s="50">
        <v>46273.734803240739</v>
      </c>
      <c r="V3169" s="50">
        <v>46273.748668981483</v>
      </c>
      <c r="W3169" s="51">
        <v>46273</v>
      </c>
      <c r="X3169" t="s">
        <v>1747</v>
      </c>
      <c r="Y3169" t="s">
        <v>492</v>
      </c>
    </row>
    <row r="3170" spans="1:25" ht="15" customHeight="1" x14ac:dyDescent="0.35">
      <c r="A3170">
        <v>8</v>
      </c>
      <c r="B3170" s="50">
        <v>46273.75</v>
      </c>
      <c r="C3170">
        <v>11710416</v>
      </c>
      <c r="D3170">
        <v>100006742083</v>
      </c>
      <c r="E3170" t="s">
        <v>1726</v>
      </c>
      <c r="F3170">
        <v>100</v>
      </c>
      <c r="G3170" t="s">
        <v>1745</v>
      </c>
      <c r="H3170" t="s">
        <v>1760</v>
      </c>
      <c r="I3170">
        <v>6070801</v>
      </c>
      <c r="J3170">
        <v>4</v>
      </c>
      <c r="K3170" t="s">
        <v>2221</v>
      </c>
      <c r="L3170" t="s">
        <v>2222</v>
      </c>
      <c r="N3170">
        <v>0</v>
      </c>
      <c r="O3170">
        <v>1</v>
      </c>
      <c r="P3170">
        <v>1</v>
      </c>
      <c r="Q3170">
        <v>1</v>
      </c>
      <c r="R3170">
        <v>0</v>
      </c>
      <c r="S3170">
        <v>0</v>
      </c>
      <c r="T3170">
        <v>0</v>
      </c>
      <c r="U3170" s="50">
        <v>46273.736157407409</v>
      </c>
      <c r="V3170" s="50">
        <v>46273.736157407409</v>
      </c>
      <c r="W3170" s="51">
        <v>46273</v>
      </c>
      <c r="X3170" t="s">
        <v>1747</v>
      </c>
      <c r="Y3170" t="s">
        <v>492</v>
      </c>
    </row>
    <row r="3171" spans="1:25" ht="15" customHeight="1" x14ac:dyDescent="0.35">
      <c r="A3171">
        <v>8</v>
      </c>
      <c r="B3171" s="50">
        <v>46273.75</v>
      </c>
      <c r="C3171">
        <v>11710417</v>
      </c>
      <c r="D3171">
        <v>100006742083</v>
      </c>
      <c r="E3171" t="s">
        <v>1726</v>
      </c>
      <c r="F3171">
        <v>100</v>
      </c>
      <c r="G3171" t="s">
        <v>1745</v>
      </c>
      <c r="H3171" t="s">
        <v>1760</v>
      </c>
      <c r="I3171">
        <v>6070801</v>
      </c>
      <c r="J3171">
        <v>4</v>
      </c>
      <c r="K3171" t="s">
        <v>2588</v>
      </c>
      <c r="L3171" t="s">
        <v>2589</v>
      </c>
      <c r="N3171">
        <v>0</v>
      </c>
      <c r="O3171">
        <v>1</v>
      </c>
      <c r="P3171">
        <v>1</v>
      </c>
      <c r="Q3171">
        <v>1</v>
      </c>
      <c r="R3171">
        <v>0</v>
      </c>
      <c r="S3171">
        <v>0</v>
      </c>
      <c r="T3171">
        <v>0</v>
      </c>
      <c r="U3171" s="50">
        <v>46273.736157407409</v>
      </c>
      <c r="V3171" s="50">
        <v>46273.736157407409</v>
      </c>
      <c r="W3171" s="51">
        <v>46273</v>
      </c>
      <c r="X3171" t="s">
        <v>1747</v>
      </c>
      <c r="Y3171" t="s">
        <v>492</v>
      </c>
    </row>
    <row r="3172" spans="1:25" ht="15" customHeight="1" x14ac:dyDescent="0.35">
      <c r="A3172">
        <v>8</v>
      </c>
      <c r="B3172" s="50">
        <v>46273.75</v>
      </c>
      <c r="C3172">
        <v>11710418</v>
      </c>
      <c r="D3172">
        <v>100006742083</v>
      </c>
      <c r="E3172" t="s">
        <v>1726</v>
      </c>
      <c r="F3172">
        <v>100</v>
      </c>
      <c r="G3172" t="s">
        <v>1745</v>
      </c>
      <c r="H3172" t="s">
        <v>1760</v>
      </c>
      <c r="I3172">
        <v>6070801</v>
      </c>
      <c r="J3172">
        <v>4</v>
      </c>
      <c r="K3172" t="s">
        <v>1819</v>
      </c>
      <c r="L3172" t="s">
        <v>1820</v>
      </c>
      <c r="N3172">
        <v>0</v>
      </c>
      <c r="O3172">
        <v>1</v>
      </c>
      <c r="P3172">
        <v>1</v>
      </c>
      <c r="Q3172">
        <v>1</v>
      </c>
      <c r="R3172">
        <v>0</v>
      </c>
      <c r="S3172">
        <v>0</v>
      </c>
      <c r="T3172">
        <v>0</v>
      </c>
      <c r="U3172" s="50">
        <v>46273.736157407409</v>
      </c>
      <c r="V3172" s="50">
        <v>46273.736157407409</v>
      </c>
      <c r="W3172" s="51">
        <v>46273</v>
      </c>
      <c r="X3172" t="s">
        <v>1747</v>
      </c>
      <c r="Y3172" t="s">
        <v>492</v>
      </c>
    </row>
    <row r="3173" spans="1:25" ht="15" customHeight="1" x14ac:dyDescent="0.35">
      <c r="A3173">
        <v>8</v>
      </c>
      <c r="B3173" s="50">
        <v>46273.75</v>
      </c>
      <c r="C3173">
        <v>11710442</v>
      </c>
      <c r="D3173">
        <v>100006742088</v>
      </c>
      <c r="E3173" t="s">
        <v>1726</v>
      </c>
      <c r="F3173">
        <v>100</v>
      </c>
      <c r="G3173" t="s">
        <v>1745</v>
      </c>
      <c r="H3173" t="s">
        <v>1760</v>
      </c>
      <c r="I3173">
        <v>6070803</v>
      </c>
      <c r="J3173">
        <v>1</v>
      </c>
      <c r="K3173" t="s">
        <v>2600</v>
      </c>
      <c r="L3173" t="s">
        <v>2601</v>
      </c>
      <c r="M3173" t="s">
        <v>415</v>
      </c>
      <c r="N3173">
        <v>2</v>
      </c>
      <c r="O3173">
        <v>1</v>
      </c>
      <c r="P3173">
        <v>1</v>
      </c>
      <c r="Q3173">
        <v>1</v>
      </c>
      <c r="R3173">
        <v>0</v>
      </c>
      <c r="S3173">
        <v>0</v>
      </c>
      <c r="T3173">
        <v>0</v>
      </c>
      <c r="U3173" s="50">
        <v>46273.736168981479</v>
      </c>
      <c r="V3173" s="50">
        <v>46273.746446759258</v>
      </c>
      <c r="W3173" s="51">
        <v>46273</v>
      </c>
      <c r="X3173" t="s">
        <v>1747</v>
      </c>
      <c r="Y3173" t="s">
        <v>492</v>
      </c>
    </row>
    <row r="3174" spans="1:25" ht="15" customHeight="1" x14ac:dyDescent="0.35">
      <c r="A3174">
        <v>8</v>
      </c>
      <c r="B3174" s="50">
        <v>46273.75</v>
      </c>
      <c r="C3174">
        <v>11710443</v>
      </c>
      <c r="D3174">
        <v>100006742088</v>
      </c>
      <c r="E3174" t="s">
        <v>1726</v>
      </c>
      <c r="F3174">
        <v>100</v>
      </c>
      <c r="G3174" t="s">
        <v>1745</v>
      </c>
      <c r="H3174" t="s">
        <v>1760</v>
      </c>
      <c r="I3174">
        <v>6070803</v>
      </c>
      <c r="J3174">
        <v>1</v>
      </c>
      <c r="K3174" t="s">
        <v>2095</v>
      </c>
      <c r="L3174" t="s">
        <v>2096</v>
      </c>
      <c r="M3174" t="s">
        <v>415</v>
      </c>
      <c r="N3174">
        <v>2</v>
      </c>
      <c r="O3174">
        <v>2</v>
      </c>
      <c r="P3174">
        <v>2</v>
      </c>
      <c r="Q3174">
        <v>2</v>
      </c>
      <c r="R3174">
        <v>0</v>
      </c>
      <c r="S3174">
        <v>0</v>
      </c>
      <c r="T3174">
        <v>0</v>
      </c>
      <c r="U3174" s="50">
        <v>46273.736168981479</v>
      </c>
      <c r="V3174" s="50">
        <v>46273.746446759258</v>
      </c>
      <c r="W3174" s="51">
        <v>46273</v>
      </c>
      <c r="X3174" t="s">
        <v>1747</v>
      </c>
      <c r="Y3174" t="s">
        <v>492</v>
      </c>
    </row>
    <row r="3175" spans="1:25" ht="15" customHeight="1" x14ac:dyDescent="0.35">
      <c r="A3175">
        <v>8</v>
      </c>
      <c r="B3175" s="50">
        <v>46273.75</v>
      </c>
      <c r="C3175">
        <v>11710463</v>
      </c>
      <c r="D3175">
        <v>100006742097</v>
      </c>
      <c r="E3175" t="s">
        <v>1726</v>
      </c>
      <c r="F3175">
        <v>100</v>
      </c>
      <c r="G3175" t="s">
        <v>1745</v>
      </c>
      <c r="H3175" t="s">
        <v>1760</v>
      </c>
      <c r="I3175">
        <v>6071801</v>
      </c>
      <c r="J3175">
        <v>1</v>
      </c>
      <c r="K3175" t="s">
        <v>2411</v>
      </c>
      <c r="L3175" t="s">
        <v>2412</v>
      </c>
      <c r="N3175">
        <v>0</v>
      </c>
      <c r="O3175">
        <v>4</v>
      </c>
      <c r="P3175">
        <v>4</v>
      </c>
      <c r="Q3175">
        <v>4</v>
      </c>
      <c r="R3175">
        <v>0</v>
      </c>
      <c r="S3175">
        <v>0</v>
      </c>
      <c r="T3175">
        <v>0</v>
      </c>
      <c r="U3175" s="50">
        <v>46273.736863425933</v>
      </c>
      <c r="V3175" s="50">
        <v>46273.736863425933</v>
      </c>
      <c r="W3175" s="51">
        <v>46273</v>
      </c>
      <c r="X3175" t="s">
        <v>1747</v>
      </c>
      <c r="Y3175" t="s">
        <v>492</v>
      </c>
    </row>
    <row r="3176" spans="1:25" ht="15" customHeight="1" x14ac:dyDescent="0.35">
      <c r="A3176">
        <v>8</v>
      </c>
      <c r="B3176" s="50">
        <v>46273.75</v>
      </c>
      <c r="C3176">
        <v>11710464</v>
      </c>
      <c r="D3176">
        <v>100006742097</v>
      </c>
      <c r="E3176" t="s">
        <v>1726</v>
      </c>
      <c r="F3176">
        <v>100</v>
      </c>
      <c r="G3176" t="s">
        <v>1745</v>
      </c>
      <c r="H3176" t="s">
        <v>1760</v>
      </c>
      <c r="I3176">
        <v>6071801</v>
      </c>
      <c r="J3176">
        <v>1</v>
      </c>
      <c r="K3176" t="s">
        <v>2103</v>
      </c>
      <c r="L3176" t="s">
        <v>2104</v>
      </c>
      <c r="N3176">
        <v>0</v>
      </c>
      <c r="O3176">
        <v>1</v>
      </c>
      <c r="P3176">
        <v>1</v>
      </c>
      <c r="Q3176">
        <v>1</v>
      </c>
      <c r="R3176">
        <v>0</v>
      </c>
      <c r="S3176">
        <v>0</v>
      </c>
      <c r="T3176">
        <v>0</v>
      </c>
      <c r="U3176" s="50">
        <v>46273.736863425933</v>
      </c>
      <c r="V3176" s="50">
        <v>46273.736863425933</v>
      </c>
      <c r="W3176" s="51">
        <v>46273</v>
      </c>
      <c r="X3176" t="s">
        <v>1747</v>
      </c>
      <c r="Y3176" t="s">
        <v>492</v>
      </c>
    </row>
    <row r="3177" spans="1:25" ht="15" customHeight="1" x14ac:dyDescent="0.35">
      <c r="A3177">
        <v>8</v>
      </c>
      <c r="B3177" s="50">
        <v>46273.75</v>
      </c>
      <c r="C3177">
        <v>11710465</v>
      </c>
      <c r="D3177">
        <v>100006742097</v>
      </c>
      <c r="E3177" t="s">
        <v>1726</v>
      </c>
      <c r="F3177">
        <v>100</v>
      </c>
      <c r="G3177" t="s">
        <v>1745</v>
      </c>
      <c r="H3177" t="s">
        <v>1760</v>
      </c>
      <c r="I3177">
        <v>6071801</v>
      </c>
      <c r="J3177">
        <v>1</v>
      </c>
      <c r="K3177" t="s">
        <v>2043</v>
      </c>
      <c r="L3177" t="s">
        <v>2044</v>
      </c>
      <c r="N3177">
        <v>0</v>
      </c>
      <c r="O3177">
        <v>1</v>
      </c>
      <c r="P3177">
        <v>1</v>
      </c>
      <c r="Q3177">
        <v>1</v>
      </c>
      <c r="R3177">
        <v>0</v>
      </c>
      <c r="S3177">
        <v>0</v>
      </c>
      <c r="T3177">
        <v>0</v>
      </c>
      <c r="U3177" s="50">
        <v>46273.736863425933</v>
      </c>
      <c r="V3177" s="50">
        <v>46273.736863425933</v>
      </c>
      <c r="W3177" s="51">
        <v>46273</v>
      </c>
      <c r="X3177" t="s">
        <v>1747</v>
      </c>
      <c r="Y3177" t="s">
        <v>492</v>
      </c>
    </row>
    <row r="3178" spans="1:25" ht="15" customHeight="1" x14ac:dyDescent="0.35">
      <c r="A3178">
        <v>8</v>
      </c>
      <c r="B3178" s="50">
        <v>46273.75</v>
      </c>
      <c r="C3178">
        <v>11710476</v>
      </c>
      <c r="D3178">
        <v>100006742107</v>
      </c>
      <c r="E3178" t="s">
        <v>1726</v>
      </c>
      <c r="F3178">
        <v>100</v>
      </c>
      <c r="G3178" t="s">
        <v>1745</v>
      </c>
      <c r="H3178" t="s">
        <v>1760</v>
      </c>
      <c r="I3178">
        <v>6074401</v>
      </c>
      <c r="J3178">
        <v>4</v>
      </c>
      <c r="K3178" t="s">
        <v>2608</v>
      </c>
      <c r="L3178" t="s">
        <v>2609</v>
      </c>
      <c r="N3178">
        <v>0</v>
      </c>
      <c r="O3178">
        <v>4</v>
      </c>
      <c r="P3178">
        <v>4</v>
      </c>
      <c r="Q3178">
        <v>4</v>
      </c>
      <c r="R3178">
        <v>0</v>
      </c>
      <c r="S3178">
        <v>0</v>
      </c>
      <c r="T3178">
        <v>0</v>
      </c>
      <c r="U3178" s="50">
        <v>46273.740324074082</v>
      </c>
      <c r="V3178" s="50">
        <v>46273.740324074082</v>
      </c>
      <c r="W3178" s="51">
        <v>46273</v>
      </c>
      <c r="X3178" t="s">
        <v>1747</v>
      </c>
      <c r="Y3178" t="s">
        <v>492</v>
      </c>
    </row>
    <row r="3179" spans="1:25" ht="15" customHeight="1" x14ac:dyDescent="0.35">
      <c r="A3179">
        <v>8</v>
      </c>
      <c r="B3179" s="50">
        <v>46273.75</v>
      </c>
      <c r="C3179">
        <v>11710491</v>
      </c>
      <c r="D3179">
        <v>100006742115</v>
      </c>
      <c r="E3179" t="s">
        <v>1726</v>
      </c>
      <c r="F3179">
        <v>100</v>
      </c>
      <c r="G3179" t="s">
        <v>1745</v>
      </c>
      <c r="H3179" t="s">
        <v>1760</v>
      </c>
      <c r="I3179">
        <v>6075002</v>
      </c>
      <c r="J3179">
        <v>1</v>
      </c>
      <c r="K3179" t="s">
        <v>2285</v>
      </c>
      <c r="L3179" t="s">
        <v>2286</v>
      </c>
      <c r="N3179">
        <v>0</v>
      </c>
      <c r="O3179">
        <v>2</v>
      </c>
      <c r="P3179">
        <v>2</v>
      </c>
      <c r="Q3179">
        <v>2</v>
      </c>
      <c r="R3179">
        <v>0</v>
      </c>
      <c r="S3179">
        <v>0</v>
      </c>
      <c r="T3179">
        <v>0</v>
      </c>
      <c r="U3179" s="50">
        <v>46273.741018518522</v>
      </c>
      <c r="V3179" s="50">
        <v>46273.741018518522</v>
      </c>
      <c r="W3179" s="51">
        <v>46273</v>
      </c>
      <c r="X3179" t="s">
        <v>1747</v>
      </c>
      <c r="Y3179" t="s">
        <v>492</v>
      </c>
    </row>
    <row r="3180" spans="1:25" ht="15" customHeight="1" x14ac:dyDescent="0.35">
      <c r="A3180">
        <v>8</v>
      </c>
      <c r="B3180" s="50">
        <v>46273.75</v>
      </c>
      <c r="C3180">
        <v>11710494</v>
      </c>
      <c r="D3180">
        <v>100006742117</v>
      </c>
      <c r="E3180" t="s">
        <v>1726</v>
      </c>
      <c r="F3180">
        <v>100</v>
      </c>
      <c r="G3180" t="s">
        <v>1745</v>
      </c>
      <c r="H3180" t="s">
        <v>1760</v>
      </c>
      <c r="I3180">
        <v>6074901</v>
      </c>
      <c r="J3180">
        <v>1</v>
      </c>
      <c r="K3180" t="s">
        <v>2610</v>
      </c>
      <c r="L3180" t="s">
        <v>2611</v>
      </c>
      <c r="M3180" t="s">
        <v>418</v>
      </c>
      <c r="N3180">
        <v>2</v>
      </c>
      <c r="O3180">
        <v>4</v>
      </c>
      <c r="P3180">
        <v>4</v>
      </c>
      <c r="Q3180">
        <v>4</v>
      </c>
      <c r="R3180">
        <v>0</v>
      </c>
      <c r="S3180">
        <v>0</v>
      </c>
      <c r="T3180">
        <v>0</v>
      </c>
      <c r="U3180" s="50">
        <v>46273.741018518522</v>
      </c>
      <c r="V3180" s="50">
        <v>46273.745775462958</v>
      </c>
      <c r="W3180" s="51">
        <v>46273</v>
      </c>
      <c r="X3180" t="s">
        <v>1747</v>
      </c>
      <c r="Y3180" t="s">
        <v>492</v>
      </c>
    </row>
    <row r="3181" spans="1:25" ht="15" customHeight="1" x14ac:dyDescent="0.35">
      <c r="A3181">
        <v>8</v>
      </c>
      <c r="B3181" s="50">
        <v>46273.75</v>
      </c>
      <c r="C3181">
        <v>11710495</v>
      </c>
      <c r="D3181">
        <v>100006742117</v>
      </c>
      <c r="E3181" t="s">
        <v>1726</v>
      </c>
      <c r="F3181">
        <v>100</v>
      </c>
      <c r="G3181" t="s">
        <v>1745</v>
      </c>
      <c r="H3181" t="s">
        <v>1760</v>
      </c>
      <c r="I3181">
        <v>6074901</v>
      </c>
      <c r="J3181">
        <v>1</v>
      </c>
      <c r="K3181" t="s">
        <v>2457</v>
      </c>
      <c r="L3181" t="s">
        <v>2458</v>
      </c>
      <c r="M3181" t="s">
        <v>418</v>
      </c>
      <c r="N3181">
        <v>2</v>
      </c>
      <c r="O3181">
        <v>2</v>
      </c>
      <c r="P3181">
        <v>2</v>
      </c>
      <c r="Q3181">
        <v>2</v>
      </c>
      <c r="R3181">
        <v>0</v>
      </c>
      <c r="S3181">
        <v>0</v>
      </c>
      <c r="T3181">
        <v>0</v>
      </c>
      <c r="U3181" s="50">
        <v>46273.741018518522</v>
      </c>
      <c r="V3181" s="50">
        <v>46273.745775462958</v>
      </c>
      <c r="W3181" s="51">
        <v>46273</v>
      </c>
      <c r="X3181" t="s">
        <v>1747</v>
      </c>
      <c r="Y3181" t="s">
        <v>492</v>
      </c>
    </row>
    <row r="3182" spans="1:25" ht="15" customHeight="1" x14ac:dyDescent="0.35">
      <c r="A3182">
        <v>8</v>
      </c>
      <c r="B3182" s="50">
        <v>46273.75</v>
      </c>
      <c r="C3182">
        <v>11710515</v>
      </c>
      <c r="D3182">
        <v>100006742130</v>
      </c>
      <c r="E3182" t="s">
        <v>1726</v>
      </c>
      <c r="F3182">
        <v>100</v>
      </c>
      <c r="G3182" t="s">
        <v>1745</v>
      </c>
      <c r="H3182" t="s">
        <v>1760</v>
      </c>
      <c r="I3182">
        <v>6075301</v>
      </c>
      <c r="J3182">
        <v>4</v>
      </c>
      <c r="K3182" t="s">
        <v>1795</v>
      </c>
      <c r="L3182" t="s">
        <v>1796</v>
      </c>
      <c r="N3182">
        <v>0</v>
      </c>
      <c r="O3182">
        <v>2</v>
      </c>
      <c r="P3182">
        <v>2</v>
      </c>
      <c r="Q3182">
        <v>2</v>
      </c>
      <c r="R3182">
        <v>0</v>
      </c>
      <c r="S3182">
        <v>0</v>
      </c>
      <c r="T3182">
        <v>0</v>
      </c>
      <c r="U3182" s="50">
        <v>46273.742407407408</v>
      </c>
      <c r="V3182" s="50">
        <v>46273.742407407408</v>
      </c>
      <c r="W3182" s="51">
        <v>46273</v>
      </c>
      <c r="X3182" t="s">
        <v>1747</v>
      </c>
      <c r="Y3182" t="s">
        <v>492</v>
      </c>
    </row>
    <row r="3183" spans="1:25" ht="15" customHeight="1" x14ac:dyDescent="0.35">
      <c r="A3183">
        <v>8</v>
      </c>
      <c r="B3183" s="50">
        <v>46273.75</v>
      </c>
      <c r="C3183">
        <v>11710521</v>
      </c>
      <c r="D3183">
        <v>100006742134</v>
      </c>
      <c r="E3183" t="s">
        <v>1726</v>
      </c>
      <c r="F3183">
        <v>100</v>
      </c>
      <c r="G3183" t="s">
        <v>1745</v>
      </c>
      <c r="H3183" t="s">
        <v>1760</v>
      </c>
      <c r="I3183">
        <v>6075601</v>
      </c>
      <c r="J3183">
        <v>1</v>
      </c>
      <c r="K3183" t="s">
        <v>2087</v>
      </c>
      <c r="L3183" t="s">
        <v>2088</v>
      </c>
      <c r="M3183" t="s">
        <v>415</v>
      </c>
      <c r="N3183">
        <v>2</v>
      </c>
      <c r="O3183">
        <v>4</v>
      </c>
      <c r="P3183">
        <v>4</v>
      </c>
      <c r="Q3183">
        <v>4</v>
      </c>
      <c r="R3183">
        <v>0</v>
      </c>
      <c r="S3183">
        <v>0</v>
      </c>
      <c r="T3183">
        <v>0</v>
      </c>
      <c r="U3183" s="50">
        <v>46273.742418981477</v>
      </c>
      <c r="V3183" s="50">
        <v>46273.749085648153</v>
      </c>
      <c r="W3183" s="51">
        <v>46273</v>
      </c>
      <c r="X3183" t="s">
        <v>1747</v>
      </c>
      <c r="Y3183" t="s">
        <v>492</v>
      </c>
    </row>
    <row r="3184" spans="1:25" ht="15" customHeight="1" x14ac:dyDescent="0.35">
      <c r="A3184">
        <v>8</v>
      </c>
      <c r="B3184" s="50">
        <v>46273.75</v>
      </c>
      <c r="C3184">
        <v>11710522</v>
      </c>
      <c r="D3184">
        <v>100006742135</v>
      </c>
      <c r="E3184" t="s">
        <v>1726</v>
      </c>
      <c r="F3184">
        <v>100</v>
      </c>
      <c r="G3184" t="s">
        <v>1745</v>
      </c>
      <c r="H3184" t="s">
        <v>1760</v>
      </c>
      <c r="I3184">
        <v>6075302</v>
      </c>
      <c r="J3184">
        <v>2</v>
      </c>
      <c r="K3184" t="s">
        <v>2515</v>
      </c>
      <c r="L3184" t="s">
        <v>2516</v>
      </c>
      <c r="N3184">
        <v>0</v>
      </c>
      <c r="O3184">
        <v>1</v>
      </c>
      <c r="P3184">
        <v>1</v>
      </c>
      <c r="Q3184">
        <v>1</v>
      </c>
      <c r="R3184">
        <v>0</v>
      </c>
      <c r="S3184">
        <v>0</v>
      </c>
      <c r="T3184">
        <v>0</v>
      </c>
      <c r="U3184" s="50">
        <v>46273.742418981477</v>
      </c>
      <c r="V3184" s="50">
        <v>46273.742418981477</v>
      </c>
      <c r="W3184" s="51">
        <v>46273</v>
      </c>
      <c r="X3184" t="s">
        <v>1747</v>
      </c>
      <c r="Y3184" t="s">
        <v>492</v>
      </c>
    </row>
    <row r="3185" spans="1:25" ht="15" customHeight="1" x14ac:dyDescent="0.35">
      <c r="A3185">
        <v>8</v>
      </c>
      <c r="B3185" s="50">
        <v>46273.75</v>
      </c>
      <c r="C3185">
        <v>11710592</v>
      </c>
      <c r="D3185">
        <v>100006742167</v>
      </c>
      <c r="E3185" t="s">
        <v>1726</v>
      </c>
      <c r="F3185">
        <v>100</v>
      </c>
      <c r="G3185" t="s">
        <v>1745</v>
      </c>
      <c r="H3185" t="s">
        <v>1760</v>
      </c>
      <c r="I3185">
        <v>6078902</v>
      </c>
      <c r="J3185">
        <v>2</v>
      </c>
      <c r="K3185" t="s">
        <v>2612</v>
      </c>
      <c r="L3185" t="s">
        <v>2613</v>
      </c>
      <c r="N3185">
        <v>0</v>
      </c>
      <c r="O3185">
        <v>2</v>
      </c>
      <c r="P3185">
        <v>2</v>
      </c>
      <c r="Q3185">
        <v>2</v>
      </c>
      <c r="R3185">
        <v>0</v>
      </c>
      <c r="S3185">
        <v>0</v>
      </c>
      <c r="T3185">
        <v>0</v>
      </c>
      <c r="U3185" s="50">
        <v>46273.744502314818</v>
      </c>
      <c r="V3185" s="50">
        <v>46273.744502314818</v>
      </c>
      <c r="W3185" s="51">
        <v>46273</v>
      </c>
      <c r="X3185" t="s">
        <v>1747</v>
      </c>
      <c r="Y3185" t="s">
        <v>492</v>
      </c>
    </row>
    <row r="3186" spans="1:25" ht="15" customHeight="1" x14ac:dyDescent="0.35">
      <c r="A3186">
        <v>8</v>
      </c>
      <c r="B3186" s="50">
        <v>46273.75</v>
      </c>
      <c r="C3186">
        <v>11710593</v>
      </c>
      <c r="D3186">
        <v>100006742167</v>
      </c>
      <c r="E3186" t="s">
        <v>1726</v>
      </c>
      <c r="F3186">
        <v>100</v>
      </c>
      <c r="G3186" t="s">
        <v>1745</v>
      </c>
      <c r="H3186" t="s">
        <v>1760</v>
      </c>
      <c r="I3186">
        <v>6078902</v>
      </c>
      <c r="J3186">
        <v>2</v>
      </c>
      <c r="K3186" t="s">
        <v>2229</v>
      </c>
      <c r="L3186" t="s">
        <v>2230</v>
      </c>
      <c r="N3186">
        <v>0</v>
      </c>
      <c r="O3186">
        <v>2</v>
      </c>
      <c r="P3186">
        <v>2</v>
      </c>
      <c r="Q3186">
        <v>2</v>
      </c>
      <c r="R3186">
        <v>0</v>
      </c>
      <c r="S3186">
        <v>0</v>
      </c>
      <c r="T3186">
        <v>0</v>
      </c>
      <c r="U3186" s="50">
        <v>46273.744502314818</v>
      </c>
      <c r="V3186" s="50">
        <v>46273.744502314818</v>
      </c>
      <c r="W3186" s="51">
        <v>46273</v>
      </c>
      <c r="X3186" t="s">
        <v>1747</v>
      </c>
      <c r="Y3186" t="s">
        <v>492</v>
      </c>
    </row>
    <row r="3187" spans="1:25" ht="15" customHeight="1" x14ac:dyDescent="0.35">
      <c r="A3187">
        <v>8</v>
      </c>
      <c r="B3187" s="50">
        <v>46273.75</v>
      </c>
      <c r="C3187">
        <v>11710595</v>
      </c>
      <c r="D3187">
        <v>100006742168</v>
      </c>
      <c r="E3187" t="s">
        <v>1726</v>
      </c>
      <c r="F3187">
        <v>100</v>
      </c>
      <c r="G3187" t="s">
        <v>1745</v>
      </c>
      <c r="H3187" t="s">
        <v>1760</v>
      </c>
      <c r="I3187">
        <v>6078801</v>
      </c>
      <c r="J3187">
        <v>1</v>
      </c>
      <c r="K3187" t="s">
        <v>2041</v>
      </c>
      <c r="L3187" t="s">
        <v>2042</v>
      </c>
      <c r="M3187" t="s">
        <v>418</v>
      </c>
      <c r="N3187">
        <v>2</v>
      </c>
      <c r="O3187">
        <v>5</v>
      </c>
      <c r="P3187">
        <v>5</v>
      </c>
      <c r="Q3187">
        <v>5</v>
      </c>
      <c r="R3187">
        <v>0</v>
      </c>
      <c r="S3187">
        <v>0</v>
      </c>
      <c r="T3187">
        <v>0</v>
      </c>
      <c r="U3187" s="50">
        <v>46273.744502314818</v>
      </c>
      <c r="V3187" s="50">
        <v>46273.747847222221</v>
      </c>
      <c r="W3187" s="51">
        <v>46273</v>
      </c>
      <c r="X3187" t="s">
        <v>1747</v>
      </c>
      <c r="Y3187" t="s">
        <v>492</v>
      </c>
    </row>
    <row r="3188" spans="1:25" ht="15" customHeight="1" x14ac:dyDescent="0.35">
      <c r="A3188">
        <v>8</v>
      </c>
      <c r="B3188" s="50">
        <v>46273.75</v>
      </c>
      <c r="C3188">
        <v>11710597</v>
      </c>
      <c r="D3188">
        <v>100006742169</v>
      </c>
      <c r="E3188" t="s">
        <v>1726</v>
      </c>
      <c r="F3188">
        <v>100</v>
      </c>
      <c r="G3188" t="s">
        <v>1745</v>
      </c>
      <c r="H3188" t="s">
        <v>1760</v>
      </c>
      <c r="I3188">
        <v>6077601</v>
      </c>
      <c r="J3188">
        <v>1</v>
      </c>
      <c r="K3188" t="s">
        <v>2614</v>
      </c>
      <c r="L3188" t="s">
        <v>2615</v>
      </c>
      <c r="M3188" t="s">
        <v>415</v>
      </c>
      <c r="N3188">
        <v>2</v>
      </c>
      <c r="O3188">
        <v>2</v>
      </c>
      <c r="P3188">
        <v>2</v>
      </c>
      <c r="Q3188">
        <v>2</v>
      </c>
      <c r="R3188">
        <v>0</v>
      </c>
      <c r="S3188">
        <v>0</v>
      </c>
      <c r="T3188">
        <v>0</v>
      </c>
      <c r="U3188" s="50">
        <v>46273.744513888887</v>
      </c>
      <c r="V3188" s="50">
        <v>46273.748148148137</v>
      </c>
      <c r="W3188" s="51">
        <v>46273</v>
      </c>
      <c r="X3188" t="s">
        <v>1747</v>
      </c>
      <c r="Y3188" t="s">
        <v>492</v>
      </c>
    </row>
    <row r="3189" spans="1:25" ht="15" customHeight="1" x14ac:dyDescent="0.35">
      <c r="A3189">
        <v>8</v>
      </c>
      <c r="B3189" s="50">
        <v>46273.75</v>
      </c>
      <c r="C3189">
        <v>11710598</v>
      </c>
      <c r="D3189">
        <v>100006742169</v>
      </c>
      <c r="E3189" t="s">
        <v>1726</v>
      </c>
      <c r="F3189">
        <v>100</v>
      </c>
      <c r="G3189" t="s">
        <v>1745</v>
      </c>
      <c r="H3189" t="s">
        <v>1760</v>
      </c>
      <c r="I3189">
        <v>6077601</v>
      </c>
      <c r="J3189">
        <v>1</v>
      </c>
      <c r="K3189" t="s">
        <v>2235</v>
      </c>
      <c r="L3189" t="s">
        <v>2236</v>
      </c>
      <c r="M3189" t="s">
        <v>415</v>
      </c>
      <c r="N3189">
        <v>2</v>
      </c>
      <c r="O3189">
        <v>4</v>
      </c>
      <c r="P3189">
        <v>4</v>
      </c>
      <c r="Q3189">
        <v>4</v>
      </c>
      <c r="R3189">
        <v>0</v>
      </c>
      <c r="S3189">
        <v>0</v>
      </c>
      <c r="T3189">
        <v>0</v>
      </c>
      <c r="U3189" s="50">
        <v>46273.744513888887</v>
      </c>
      <c r="V3189" s="50">
        <v>46273.748148148137</v>
      </c>
      <c r="W3189" s="51">
        <v>46273</v>
      </c>
      <c r="X3189" t="s">
        <v>1747</v>
      </c>
      <c r="Y3189" t="s">
        <v>492</v>
      </c>
    </row>
    <row r="3190" spans="1:25" ht="15" customHeight="1" x14ac:dyDescent="0.35">
      <c r="A3190">
        <v>8</v>
      </c>
      <c r="B3190" s="50">
        <v>46273.75</v>
      </c>
      <c r="C3190">
        <v>11710599</v>
      </c>
      <c r="D3190">
        <v>100006742169</v>
      </c>
      <c r="E3190" t="s">
        <v>1726</v>
      </c>
      <c r="F3190">
        <v>100</v>
      </c>
      <c r="G3190" t="s">
        <v>1745</v>
      </c>
      <c r="H3190" t="s">
        <v>1760</v>
      </c>
      <c r="I3190">
        <v>6077601</v>
      </c>
      <c r="J3190">
        <v>1</v>
      </c>
      <c r="K3190" t="s">
        <v>2616</v>
      </c>
      <c r="L3190" t="s">
        <v>2617</v>
      </c>
      <c r="M3190" t="s">
        <v>415</v>
      </c>
      <c r="N3190">
        <v>2</v>
      </c>
      <c r="O3190">
        <v>1</v>
      </c>
      <c r="P3190">
        <v>1</v>
      </c>
      <c r="Q3190">
        <v>1</v>
      </c>
      <c r="R3190">
        <v>0</v>
      </c>
      <c r="S3190">
        <v>0</v>
      </c>
      <c r="T3190">
        <v>0</v>
      </c>
      <c r="U3190" s="50">
        <v>46273.744513888887</v>
      </c>
      <c r="V3190" s="50">
        <v>46273.748148148137</v>
      </c>
      <c r="W3190" s="51">
        <v>46273</v>
      </c>
      <c r="X3190" t="s">
        <v>1747</v>
      </c>
      <c r="Y3190" t="s">
        <v>492</v>
      </c>
    </row>
    <row r="3191" spans="1:25" ht="15" customHeight="1" x14ac:dyDescent="0.35">
      <c r="A3191">
        <v>8</v>
      </c>
      <c r="B3191" s="50">
        <v>46273.75</v>
      </c>
      <c r="C3191">
        <v>11710600</v>
      </c>
      <c r="D3191">
        <v>100006742170</v>
      </c>
      <c r="E3191" t="s">
        <v>1726</v>
      </c>
      <c r="F3191">
        <v>100</v>
      </c>
      <c r="G3191" t="s">
        <v>1745</v>
      </c>
      <c r="H3191" t="s">
        <v>1760</v>
      </c>
      <c r="I3191">
        <v>6077701</v>
      </c>
      <c r="J3191">
        <v>1</v>
      </c>
      <c r="K3191" t="s">
        <v>2059</v>
      </c>
      <c r="L3191" t="s">
        <v>2060</v>
      </c>
      <c r="N3191">
        <v>0</v>
      </c>
      <c r="O3191">
        <v>3</v>
      </c>
      <c r="P3191">
        <v>3</v>
      </c>
      <c r="Q3191">
        <v>3</v>
      </c>
      <c r="R3191">
        <v>0</v>
      </c>
      <c r="S3191">
        <v>0</v>
      </c>
      <c r="T3191">
        <v>0</v>
      </c>
      <c r="U3191" s="50">
        <v>46273.744513888887</v>
      </c>
      <c r="V3191" s="50">
        <v>46273.744513888887</v>
      </c>
      <c r="W3191" s="51">
        <v>46273</v>
      </c>
      <c r="X3191" t="s">
        <v>1747</v>
      </c>
      <c r="Y3191" t="s">
        <v>492</v>
      </c>
    </row>
    <row r="3192" spans="1:25" ht="15" customHeight="1" x14ac:dyDescent="0.35">
      <c r="A3192">
        <v>8</v>
      </c>
      <c r="B3192" s="50">
        <v>46273.75</v>
      </c>
      <c r="C3192">
        <v>11710601</v>
      </c>
      <c r="D3192">
        <v>100006742170</v>
      </c>
      <c r="E3192" t="s">
        <v>1726</v>
      </c>
      <c r="F3192">
        <v>100</v>
      </c>
      <c r="G3192" t="s">
        <v>1745</v>
      </c>
      <c r="H3192" t="s">
        <v>1760</v>
      </c>
      <c r="I3192">
        <v>6077701</v>
      </c>
      <c r="J3192">
        <v>1</v>
      </c>
      <c r="K3192" t="s">
        <v>2171</v>
      </c>
      <c r="L3192" t="s">
        <v>2172</v>
      </c>
      <c r="N3192">
        <v>0</v>
      </c>
      <c r="O3192">
        <v>4</v>
      </c>
      <c r="P3192">
        <v>4</v>
      </c>
      <c r="Q3192">
        <v>4</v>
      </c>
      <c r="R3192">
        <v>0</v>
      </c>
      <c r="S3192">
        <v>0</v>
      </c>
      <c r="T3192">
        <v>0</v>
      </c>
      <c r="U3192" s="50">
        <v>46273.744513888887</v>
      </c>
      <c r="V3192" s="50">
        <v>46273.744513888887</v>
      </c>
      <c r="W3192" s="51">
        <v>46273</v>
      </c>
      <c r="X3192" t="s">
        <v>1747</v>
      </c>
      <c r="Y3192" t="s">
        <v>492</v>
      </c>
    </row>
    <row r="3193" spans="1:25" ht="15" customHeight="1" x14ac:dyDescent="0.35">
      <c r="A3193">
        <v>8</v>
      </c>
      <c r="B3193" s="50">
        <v>46273.75</v>
      </c>
      <c r="C3193">
        <v>11710623</v>
      </c>
      <c r="D3193">
        <v>100006742187</v>
      </c>
      <c r="E3193" t="s">
        <v>1726</v>
      </c>
      <c r="F3193">
        <v>100</v>
      </c>
      <c r="G3193" t="s">
        <v>1745</v>
      </c>
      <c r="H3193" t="s">
        <v>1760</v>
      </c>
      <c r="I3193">
        <v>70825824</v>
      </c>
      <c r="J3193">
        <v>6</v>
      </c>
      <c r="K3193" t="s">
        <v>2618</v>
      </c>
      <c r="L3193" t="s">
        <v>2619</v>
      </c>
      <c r="N3193">
        <v>0</v>
      </c>
      <c r="O3193">
        <v>2</v>
      </c>
      <c r="P3193">
        <v>2</v>
      </c>
      <c r="Q3193">
        <v>2</v>
      </c>
      <c r="R3193">
        <v>0</v>
      </c>
      <c r="S3193">
        <v>0</v>
      </c>
      <c r="T3193">
        <v>0</v>
      </c>
      <c r="U3193" s="50">
        <v>46273.745185185187</v>
      </c>
      <c r="V3193" s="50">
        <v>46273.745185185187</v>
      </c>
      <c r="W3193" s="51">
        <v>46273</v>
      </c>
      <c r="X3193" t="s">
        <v>1747</v>
      </c>
      <c r="Y3193" t="s">
        <v>492</v>
      </c>
    </row>
    <row r="3194" spans="1:25" ht="15" customHeight="1" x14ac:dyDescent="0.35">
      <c r="A3194">
        <v>8</v>
      </c>
      <c r="B3194" s="50">
        <v>46273.75</v>
      </c>
      <c r="C3194">
        <v>11710624</v>
      </c>
      <c r="D3194">
        <v>100006742187</v>
      </c>
      <c r="E3194" t="s">
        <v>1726</v>
      </c>
      <c r="F3194">
        <v>100</v>
      </c>
      <c r="G3194" t="s">
        <v>1745</v>
      </c>
      <c r="H3194" t="s">
        <v>1760</v>
      </c>
      <c r="I3194">
        <v>70825824</v>
      </c>
      <c r="J3194">
        <v>6</v>
      </c>
      <c r="K3194" t="s">
        <v>2620</v>
      </c>
      <c r="L3194" t="s">
        <v>2621</v>
      </c>
      <c r="N3194">
        <v>0</v>
      </c>
      <c r="O3194">
        <v>1</v>
      </c>
      <c r="P3194">
        <v>1</v>
      </c>
      <c r="Q3194">
        <v>1</v>
      </c>
      <c r="R3194">
        <v>0</v>
      </c>
      <c r="S3194">
        <v>0</v>
      </c>
      <c r="T3194">
        <v>0</v>
      </c>
      <c r="U3194" s="50">
        <v>46273.745185185187</v>
      </c>
      <c r="V3194" s="50">
        <v>46273.745185185187</v>
      </c>
      <c r="W3194" s="51">
        <v>46273</v>
      </c>
      <c r="X3194" t="s">
        <v>1747</v>
      </c>
      <c r="Y3194" t="s">
        <v>492</v>
      </c>
    </row>
    <row r="3195" spans="1:25" ht="15" customHeight="1" x14ac:dyDescent="0.35">
      <c r="A3195">
        <v>8</v>
      </c>
      <c r="B3195" s="50">
        <v>46273.75</v>
      </c>
      <c r="C3195">
        <v>11710625</v>
      </c>
      <c r="D3195">
        <v>100006742187</v>
      </c>
      <c r="E3195" t="s">
        <v>1726</v>
      </c>
      <c r="F3195">
        <v>100</v>
      </c>
      <c r="G3195" t="s">
        <v>1745</v>
      </c>
      <c r="H3195" t="s">
        <v>1760</v>
      </c>
      <c r="I3195">
        <v>70825824</v>
      </c>
      <c r="J3195">
        <v>6</v>
      </c>
      <c r="K3195" t="s">
        <v>2622</v>
      </c>
      <c r="L3195" t="s">
        <v>2623</v>
      </c>
      <c r="N3195">
        <v>0</v>
      </c>
      <c r="O3195">
        <v>2</v>
      </c>
      <c r="P3195">
        <v>2</v>
      </c>
      <c r="Q3195">
        <v>2</v>
      </c>
      <c r="R3195">
        <v>0</v>
      </c>
      <c r="S3195">
        <v>0</v>
      </c>
      <c r="T3195">
        <v>0</v>
      </c>
      <c r="U3195" s="50">
        <v>46273.745185185187</v>
      </c>
      <c r="V3195" s="50">
        <v>46273.745185185187</v>
      </c>
      <c r="W3195" s="51">
        <v>46273</v>
      </c>
      <c r="X3195" t="s">
        <v>1747</v>
      </c>
      <c r="Y3195" t="s">
        <v>492</v>
      </c>
    </row>
    <row r="3196" spans="1:25" ht="15" customHeight="1" x14ac:dyDescent="0.35">
      <c r="A3196">
        <v>8</v>
      </c>
      <c r="B3196" s="50">
        <v>46273.75</v>
      </c>
      <c r="C3196">
        <v>11710626</v>
      </c>
      <c r="D3196">
        <v>100006742187</v>
      </c>
      <c r="E3196" t="s">
        <v>1726</v>
      </c>
      <c r="F3196">
        <v>100</v>
      </c>
      <c r="G3196" t="s">
        <v>1745</v>
      </c>
      <c r="H3196" t="s">
        <v>1760</v>
      </c>
      <c r="I3196">
        <v>70825824</v>
      </c>
      <c r="J3196">
        <v>6</v>
      </c>
      <c r="K3196" t="s">
        <v>2624</v>
      </c>
      <c r="L3196" t="s">
        <v>2625</v>
      </c>
      <c r="N3196">
        <v>0</v>
      </c>
      <c r="O3196">
        <v>1</v>
      </c>
      <c r="P3196">
        <v>1</v>
      </c>
      <c r="Q3196">
        <v>1</v>
      </c>
      <c r="R3196">
        <v>0</v>
      </c>
      <c r="S3196">
        <v>0</v>
      </c>
      <c r="T3196">
        <v>0</v>
      </c>
      <c r="U3196" s="50">
        <v>46273.745185185187</v>
      </c>
      <c r="V3196" s="50">
        <v>46273.745185185187</v>
      </c>
      <c r="W3196" s="51">
        <v>46273</v>
      </c>
      <c r="X3196" t="s">
        <v>1747</v>
      </c>
      <c r="Y3196" t="s">
        <v>492</v>
      </c>
    </row>
    <row r="3197" spans="1:25" ht="15" customHeight="1" x14ac:dyDescent="0.35">
      <c r="A3197">
        <v>8</v>
      </c>
      <c r="B3197" s="50">
        <v>46273.75</v>
      </c>
      <c r="C3197">
        <v>11710627</v>
      </c>
      <c r="D3197">
        <v>100006742187</v>
      </c>
      <c r="E3197" t="s">
        <v>1726</v>
      </c>
      <c r="F3197">
        <v>100</v>
      </c>
      <c r="G3197" t="s">
        <v>1745</v>
      </c>
      <c r="H3197" t="s">
        <v>1760</v>
      </c>
      <c r="I3197">
        <v>70825824</v>
      </c>
      <c r="J3197">
        <v>6</v>
      </c>
      <c r="K3197" t="s">
        <v>2626</v>
      </c>
      <c r="L3197" t="s">
        <v>2627</v>
      </c>
      <c r="N3197">
        <v>0</v>
      </c>
      <c r="O3197">
        <v>2</v>
      </c>
      <c r="P3197">
        <v>2</v>
      </c>
      <c r="Q3197">
        <v>2</v>
      </c>
      <c r="R3197">
        <v>0</v>
      </c>
      <c r="S3197">
        <v>0</v>
      </c>
      <c r="T3197">
        <v>0</v>
      </c>
      <c r="U3197" s="50">
        <v>46273.745185185187</v>
      </c>
      <c r="V3197" s="50">
        <v>46273.745185185187</v>
      </c>
      <c r="W3197" s="51">
        <v>46273</v>
      </c>
      <c r="X3197" t="s">
        <v>1747</v>
      </c>
      <c r="Y3197" t="s">
        <v>492</v>
      </c>
    </row>
    <row r="3198" spans="1:25" ht="15" customHeight="1" x14ac:dyDescent="0.35">
      <c r="A3198">
        <v>8</v>
      </c>
      <c r="B3198" s="50">
        <v>46273.75</v>
      </c>
      <c r="C3198">
        <v>11710628</v>
      </c>
      <c r="D3198">
        <v>100006742187</v>
      </c>
      <c r="E3198" t="s">
        <v>1726</v>
      </c>
      <c r="F3198">
        <v>100</v>
      </c>
      <c r="G3198" t="s">
        <v>1745</v>
      </c>
      <c r="H3198" t="s">
        <v>1760</v>
      </c>
      <c r="I3198">
        <v>70825824</v>
      </c>
      <c r="J3198">
        <v>6</v>
      </c>
      <c r="K3198" t="s">
        <v>2628</v>
      </c>
      <c r="L3198" t="s">
        <v>2629</v>
      </c>
      <c r="N3198">
        <v>0</v>
      </c>
      <c r="O3198">
        <v>1</v>
      </c>
      <c r="P3198">
        <v>1</v>
      </c>
      <c r="Q3198">
        <v>1</v>
      </c>
      <c r="R3198">
        <v>0</v>
      </c>
      <c r="S3198">
        <v>0</v>
      </c>
      <c r="T3198">
        <v>0</v>
      </c>
      <c r="U3198" s="50">
        <v>46273.745185185187</v>
      </c>
      <c r="V3198" s="50">
        <v>46273.745185185187</v>
      </c>
      <c r="W3198" s="51">
        <v>46273</v>
      </c>
      <c r="X3198" t="s">
        <v>1747</v>
      </c>
      <c r="Y3198" t="s">
        <v>492</v>
      </c>
    </row>
    <row r="3199" spans="1:25" ht="15" customHeight="1" x14ac:dyDescent="0.35">
      <c r="A3199">
        <v>8</v>
      </c>
      <c r="B3199" s="50">
        <v>46273.75</v>
      </c>
      <c r="C3199">
        <v>11710629</v>
      </c>
      <c r="D3199">
        <v>100006742187</v>
      </c>
      <c r="E3199" t="s">
        <v>1726</v>
      </c>
      <c r="F3199">
        <v>100</v>
      </c>
      <c r="G3199" t="s">
        <v>1745</v>
      </c>
      <c r="H3199" t="s">
        <v>1760</v>
      </c>
      <c r="I3199">
        <v>70825824</v>
      </c>
      <c r="J3199">
        <v>6</v>
      </c>
      <c r="K3199" t="s">
        <v>2630</v>
      </c>
      <c r="L3199" t="s">
        <v>2631</v>
      </c>
      <c r="N3199">
        <v>0</v>
      </c>
      <c r="O3199">
        <v>1</v>
      </c>
      <c r="P3199">
        <v>1</v>
      </c>
      <c r="Q3199">
        <v>1</v>
      </c>
      <c r="R3199">
        <v>0</v>
      </c>
      <c r="S3199">
        <v>0</v>
      </c>
      <c r="T3199">
        <v>0</v>
      </c>
      <c r="U3199" s="50">
        <v>46273.745185185187</v>
      </c>
      <c r="V3199" s="50">
        <v>46273.745185185187</v>
      </c>
      <c r="W3199" s="51">
        <v>46273</v>
      </c>
      <c r="X3199" t="s">
        <v>1747</v>
      </c>
      <c r="Y3199" t="s">
        <v>492</v>
      </c>
    </row>
    <row r="3200" spans="1:25" ht="15" customHeight="1" x14ac:dyDescent="0.35">
      <c r="A3200">
        <v>8</v>
      </c>
      <c r="B3200" s="50">
        <v>46273.75</v>
      </c>
      <c r="C3200">
        <v>11710630</v>
      </c>
      <c r="D3200">
        <v>100006742187</v>
      </c>
      <c r="E3200" t="s">
        <v>1726</v>
      </c>
      <c r="F3200">
        <v>100</v>
      </c>
      <c r="G3200" t="s">
        <v>1745</v>
      </c>
      <c r="H3200" t="s">
        <v>1760</v>
      </c>
      <c r="I3200">
        <v>70825824</v>
      </c>
      <c r="J3200">
        <v>6</v>
      </c>
      <c r="K3200" t="s">
        <v>2632</v>
      </c>
      <c r="L3200" t="s">
        <v>2633</v>
      </c>
      <c r="N3200">
        <v>0</v>
      </c>
      <c r="O3200">
        <v>1</v>
      </c>
      <c r="P3200">
        <v>1</v>
      </c>
      <c r="Q3200">
        <v>1</v>
      </c>
      <c r="R3200">
        <v>0</v>
      </c>
      <c r="S3200">
        <v>0</v>
      </c>
      <c r="T3200">
        <v>0</v>
      </c>
      <c r="U3200" s="50">
        <v>46273.745185185187</v>
      </c>
      <c r="V3200" s="50">
        <v>46273.745185185187</v>
      </c>
      <c r="W3200" s="51">
        <v>46273</v>
      </c>
      <c r="X3200" t="s">
        <v>1747</v>
      </c>
      <c r="Y3200" t="s">
        <v>492</v>
      </c>
    </row>
    <row r="3201" spans="1:25" ht="15" customHeight="1" x14ac:dyDescent="0.35">
      <c r="A3201">
        <v>8</v>
      </c>
      <c r="B3201" s="50">
        <v>46273.75</v>
      </c>
      <c r="C3201">
        <v>11710631</v>
      </c>
      <c r="D3201">
        <v>100006742188</v>
      </c>
      <c r="E3201" t="s">
        <v>1726</v>
      </c>
      <c r="F3201">
        <v>100</v>
      </c>
      <c r="G3201" t="s">
        <v>1745</v>
      </c>
      <c r="H3201" t="s">
        <v>1760</v>
      </c>
      <c r="I3201">
        <v>70825825</v>
      </c>
      <c r="J3201">
        <v>6</v>
      </c>
      <c r="K3201" t="s">
        <v>2634</v>
      </c>
      <c r="L3201" t="s">
        <v>2635</v>
      </c>
      <c r="N3201">
        <v>0</v>
      </c>
      <c r="O3201">
        <v>1</v>
      </c>
      <c r="P3201">
        <v>1</v>
      </c>
      <c r="Q3201">
        <v>1</v>
      </c>
      <c r="R3201">
        <v>0</v>
      </c>
      <c r="S3201">
        <v>0</v>
      </c>
      <c r="T3201">
        <v>0</v>
      </c>
      <c r="U3201" s="50">
        <v>46273.745185185187</v>
      </c>
      <c r="V3201" s="50">
        <v>46273.745185185187</v>
      </c>
      <c r="W3201" s="51">
        <v>46273</v>
      </c>
      <c r="X3201" t="s">
        <v>1747</v>
      </c>
      <c r="Y3201" t="s">
        <v>492</v>
      </c>
    </row>
    <row r="3202" spans="1:25" ht="15" customHeight="1" x14ac:dyDescent="0.35">
      <c r="A3202">
        <v>8</v>
      </c>
      <c r="B3202" s="50">
        <v>46273.75</v>
      </c>
      <c r="C3202">
        <v>11710632</v>
      </c>
      <c r="D3202">
        <v>100006742188</v>
      </c>
      <c r="E3202" t="s">
        <v>1726</v>
      </c>
      <c r="F3202">
        <v>100</v>
      </c>
      <c r="G3202" t="s">
        <v>1745</v>
      </c>
      <c r="H3202" t="s">
        <v>1760</v>
      </c>
      <c r="I3202">
        <v>70825825</v>
      </c>
      <c r="J3202">
        <v>6</v>
      </c>
      <c r="K3202" t="s">
        <v>2636</v>
      </c>
      <c r="L3202" t="s">
        <v>2637</v>
      </c>
      <c r="N3202">
        <v>0</v>
      </c>
      <c r="O3202">
        <v>1</v>
      </c>
      <c r="P3202">
        <v>1</v>
      </c>
      <c r="Q3202">
        <v>1</v>
      </c>
      <c r="R3202">
        <v>0</v>
      </c>
      <c r="S3202">
        <v>0</v>
      </c>
      <c r="T3202">
        <v>0</v>
      </c>
      <c r="U3202" s="50">
        <v>46273.745185185187</v>
      </c>
      <c r="V3202" s="50">
        <v>46273.745185185187</v>
      </c>
      <c r="W3202" s="51">
        <v>46273</v>
      </c>
      <c r="X3202" t="s">
        <v>1747</v>
      </c>
      <c r="Y3202" t="s">
        <v>492</v>
      </c>
    </row>
    <row r="3203" spans="1:25" ht="15" customHeight="1" x14ac:dyDescent="0.35">
      <c r="A3203">
        <v>8</v>
      </c>
      <c r="B3203" s="50">
        <v>46273.75</v>
      </c>
      <c r="C3203">
        <v>11710633</v>
      </c>
      <c r="D3203">
        <v>100006742188</v>
      </c>
      <c r="E3203" t="s">
        <v>1726</v>
      </c>
      <c r="F3203">
        <v>100</v>
      </c>
      <c r="G3203" t="s">
        <v>1745</v>
      </c>
      <c r="H3203" t="s">
        <v>1760</v>
      </c>
      <c r="I3203">
        <v>70825825</v>
      </c>
      <c r="J3203">
        <v>6</v>
      </c>
      <c r="K3203" t="s">
        <v>2638</v>
      </c>
      <c r="L3203" t="s">
        <v>2639</v>
      </c>
      <c r="N3203">
        <v>0</v>
      </c>
      <c r="O3203">
        <v>1</v>
      </c>
      <c r="P3203">
        <v>1</v>
      </c>
      <c r="Q3203">
        <v>1</v>
      </c>
      <c r="R3203">
        <v>0</v>
      </c>
      <c r="S3203">
        <v>0</v>
      </c>
      <c r="T3203">
        <v>0</v>
      </c>
      <c r="U3203" s="50">
        <v>46273.745185185187</v>
      </c>
      <c r="V3203" s="50">
        <v>46273.745185185187</v>
      </c>
      <c r="W3203" s="51">
        <v>46273</v>
      </c>
      <c r="X3203" t="s">
        <v>1747</v>
      </c>
      <c r="Y3203" t="s">
        <v>492</v>
      </c>
    </row>
    <row r="3204" spans="1:25" ht="15" customHeight="1" x14ac:dyDescent="0.35">
      <c r="A3204">
        <v>8</v>
      </c>
      <c r="B3204" s="50">
        <v>46273.75</v>
      </c>
      <c r="C3204">
        <v>11710634</v>
      </c>
      <c r="D3204">
        <v>100006742188</v>
      </c>
      <c r="E3204" t="s">
        <v>1726</v>
      </c>
      <c r="F3204">
        <v>100</v>
      </c>
      <c r="G3204" t="s">
        <v>1745</v>
      </c>
      <c r="H3204" t="s">
        <v>1760</v>
      </c>
      <c r="I3204">
        <v>70825825</v>
      </c>
      <c r="J3204">
        <v>6</v>
      </c>
      <c r="K3204" t="s">
        <v>2015</v>
      </c>
      <c r="L3204" t="s">
        <v>2640</v>
      </c>
      <c r="N3204">
        <v>0</v>
      </c>
      <c r="O3204">
        <v>2</v>
      </c>
      <c r="P3204">
        <v>2</v>
      </c>
      <c r="Q3204">
        <v>2</v>
      </c>
      <c r="R3204">
        <v>0</v>
      </c>
      <c r="S3204">
        <v>0</v>
      </c>
      <c r="T3204">
        <v>0</v>
      </c>
      <c r="U3204" s="50">
        <v>46273.745185185187</v>
      </c>
      <c r="V3204" s="50">
        <v>46273.745185185187</v>
      </c>
      <c r="W3204" s="51">
        <v>46273</v>
      </c>
      <c r="X3204" t="s">
        <v>1747</v>
      </c>
      <c r="Y3204" t="s">
        <v>492</v>
      </c>
    </row>
    <row r="3205" spans="1:25" ht="15" customHeight="1" x14ac:dyDescent="0.35">
      <c r="A3205">
        <v>8</v>
      </c>
      <c r="B3205" s="50">
        <v>46273.75</v>
      </c>
      <c r="C3205">
        <v>11710635</v>
      </c>
      <c r="D3205">
        <v>100006742188</v>
      </c>
      <c r="E3205" t="s">
        <v>1726</v>
      </c>
      <c r="F3205">
        <v>100</v>
      </c>
      <c r="G3205" t="s">
        <v>1745</v>
      </c>
      <c r="H3205" t="s">
        <v>1760</v>
      </c>
      <c r="I3205">
        <v>70825825</v>
      </c>
      <c r="J3205">
        <v>6</v>
      </c>
      <c r="K3205" t="s">
        <v>2641</v>
      </c>
      <c r="L3205" t="s">
        <v>2642</v>
      </c>
      <c r="N3205">
        <v>0</v>
      </c>
      <c r="O3205">
        <v>1</v>
      </c>
      <c r="P3205">
        <v>1</v>
      </c>
      <c r="Q3205">
        <v>1</v>
      </c>
      <c r="R3205">
        <v>0</v>
      </c>
      <c r="S3205">
        <v>0</v>
      </c>
      <c r="T3205">
        <v>0</v>
      </c>
      <c r="U3205" s="50">
        <v>46273.745185185187</v>
      </c>
      <c r="V3205" s="50">
        <v>46273.745185185187</v>
      </c>
      <c r="W3205" s="51">
        <v>46273</v>
      </c>
      <c r="X3205" t="s">
        <v>1747</v>
      </c>
      <c r="Y3205" t="s">
        <v>492</v>
      </c>
    </row>
    <row r="3206" spans="1:25" ht="15" customHeight="1" x14ac:dyDescent="0.35">
      <c r="A3206">
        <v>8</v>
      </c>
      <c r="B3206" s="50">
        <v>46273.75</v>
      </c>
      <c r="C3206">
        <v>11710636</v>
      </c>
      <c r="D3206">
        <v>100006742188</v>
      </c>
      <c r="E3206" t="s">
        <v>1726</v>
      </c>
      <c r="F3206">
        <v>100</v>
      </c>
      <c r="G3206" t="s">
        <v>1745</v>
      </c>
      <c r="H3206" t="s">
        <v>1760</v>
      </c>
      <c r="I3206">
        <v>70825825</v>
      </c>
      <c r="J3206">
        <v>6</v>
      </c>
      <c r="K3206" t="s">
        <v>1983</v>
      </c>
      <c r="L3206" t="s">
        <v>2643</v>
      </c>
      <c r="N3206">
        <v>0</v>
      </c>
      <c r="O3206">
        <v>1</v>
      </c>
      <c r="P3206">
        <v>1</v>
      </c>
      <c r="Q3206">
        <v>1</v>
      </c>
      <c r="R3206">
        <v>0</v>
      </c>
      <c r="S3206">
        <v>0</v>
      </c>
      <c r="T3206">
        <v>0</v>
      </c>
      <c r="U3206" s="50">
        <v>46273.745185185187</v>
      </c>
      <c r="V3206" s="50">
        <v>46273.745185185187</v>
      </c>
      <c r="W3206" s="51">
        <v>46273</v>
      </c>
      <c r="X3206" t="s">
        <v>1747</v>
      </c>
      <c r="Y3206" t="s">
        <v>492</v>
      </c>
    </row>
    <row r="3207" spans="1:25" ht="15" customHeight="1" x14ac:dyDescent="0.35">
      <c r="A3207">
        <v>8</v>
      </c>
      <c r="B3207" s="50">
        <v>46273.75</v>
      </c>
      <c r="C3207">
        <v>11710637</v>
      </c>
      <c r="D3207">
        <v>100006742188</v>
      </c>
      <c r="E3207" t="s">
        <v>1726</v>
      </c>
      <c r="F3207">
        <v>100</v>
      </c>
      <c r="G3207" t="s">
        <v>1745</v>
      </c>
      <c r="H3207" t="s">
        <v>1760</v>
      </c>
      <c r="I3207">
        <v>70825825</v>
      </c>
      <c r="J3207">
        <v>6</v>
      </c>
      <c r="K3207" t="s">
        <v>2644</v>
      </c>
      <c r="L3207" t="s">
        <v>2645</v>
      </c>
      <c r="N3207">
        <v>0</v>
      </c>
      <c r="O3207">
        <v>1</v>
      </c>
      <c r="P3207">
        <v>1</v>
      </c>
      <c r="Q3207">
        <v>1</v>
      </c>
      <c r="R3207">
        <v>0</v>
      </c>
      <c r="S3207">
        <v>0</v>
      </c>
      <c r="T3207">
        <v>0</v>
      </c>
      <c r="U3207" s="50">
        <v>46273.745185185187</v>
      </c>
      <c r="V3207" s="50">
        <v>46273.745185185187</v>
      </c>
      <c r="W3207" s="51">
        <v>46273</v>
      </c>
      <c r="X3207" t="s">
        <v>1747</v>
      </c>
      <c r="Y3207" t="s">
        <v>492</v>
      </c>
    </row>
    <row r="3208" spans="1:25" ht="15" customHeight="1" x14ac:dyDescent="0.35">
      <c r="A3208">
        <v>8</v>
      </c>
      <c r="B3208" s="50">
        <v>46273.75</v>
      </c>
      <c r="C3208">
        <v>11710638</v>
      </c>
      <c r="D3208">
        <v>100006742188</v>
      </c>
      <c r="E3208" t="s">
        <v>1726</v>
      </c>
      <c r="F3208">
        <v>100</v>
      </c>
      <c r="G3208" t="s">
        <v>1745</v>
      </c>
      <c r="H3208" t="s">
        <v>1760</v>
      </c>
      <c r="I3208">
        <v>70825825</v>
      </c>
      <c r="J3208">
        <v>6</v>
      </c>
      <c r="K3208" t="s">
        <v>2646</v>
      </c>
      <c r="L3208" t="s">
        <v>2647</v>
      </c>
      <c r="N3208">
        <v>0</v>
      </c>
      <c r="O3208">
        <v>1</v>
      </c>
      <c r="P3208">
        <v>1</v>
      </c>
      <c r="Q3208">
        <v>1</v>
      </c>
      <c r="R3208">
        <v>0</v>
      </c>
      <c r="S3208">
        <v>0</v>
      </c>
      <c r="T3208">
        <v>0</v>
      </c>
      <c r="U3208" s="50">
        <v>46273.745185185187</v>
      </c>
      <c r="V3208" s="50">
        <v>46273.745185185187</v>
      </c>
      <c r="W3208" s="51">
        <v>46273</v>
      </c>
      <c r="X3208" t="s">
        <v>1747</v>
      </c>
      <c r="Y3208" t="s">
        <v>492</v>
      </c>
    </row>
    <row r="3209" spans="1:25" ht="15" customHeight="1" x14ac:dyDescent="0.35">
      <c r="A3209">
        <v>8</v>
      </c>
      <c r="B3209" s="50">
        <v>46273.75</v>
      </c>
      <c r="C3209">
        <v>11710639</v>
      </c>
      <c r="D3209">
        <v>100006742188</v>
      </c>
      <c r="E3209" t="s">
        <v>1726</v>
      </c>
      <c r="F3209">
        <v>100</v>
      </c>
      <c r="G3209" t="s">
        <v>1745</v>
      </c>
      <c r="H3209" t="s">
        <v>1760</v>
      </c>
      <c r="I3209">
        <v>70825825</v>
      </c>
      <c r="J3209">
        <v>6</v>
      </c>
      <c r="K3209" t="s">
        <v>2648</v>
      </c>
      <c r="L3209" t="s">
        <v>2649</v>
      </c>
      <c r="N3209">
        <v>0</v>
      </c>
      <c r="O3209">
        <v>1</v>
      </c>
      <c r="P3209">
        <v>1</v>
      </c>
      <c r="Q3209">
        <v>1</v>
      </c>
      <c r="R3209">
        <v>0</v>
      </c>
      <c r="S3209">
        <v>0</v>
      </c>
      <c r="T3209">
        <v>0</v>
      </c>
      <c r="U3209" s="50">
        <v>46273.745185185187</v>
      </c>
      <c r="V3209" s="50">
        <v>46273.745185185187</v>
      </c>
      <c r="W3209" s="51">
        <v>46273</v>
      </c>
      <c r="X3209" t="s">
        <v>1747</v>
      </c>
      <c r="Y3209" t="s">
        <v>492</v>
      </c>
    </row>
    <row r="3210" spans="1:25" ht="15" customHeight="1" x14ac:dyDescent="0.35">
      <c r="A3210">
        <v>8</v>
      </c>
      <c r="B3210" s="50">
        <v>46273.75</v>
      </c>
      <c r="C3210">
        <v>11710640</v>
      </c>
      <c r="D3210">
        <v>100006742188</v>
      </c>
      <c r="E3210" t="s">
        <v>1726</v>
      </c>
      <c r="F3210">
        <v>100</v>
      </c>
      <c r="G3210" t="s">
        <v>1745</v>
      </c>
      <c r="H3210" t="s">
        <v>1760</v>
      </c>
      <c r="I3210">
        <v>70825825</v>
      </c>
      <c r="J3210">
        <v>6</v>
      </c>
      <c r="K3210" t="s">
        <v>2650</v>
      </c>
      <c r="L3210" t="s">
        <v>2651</v>
      </c>
      <c r="N3210">
        <v>0</v>
      </c>
      <c r="O3210">
        <v>4</v>
      </c>
      <c r="P3210">
        <v>4</v>
      </c>
      <c r="Q3210">
        <v>4</v>
      </c>
      <c r="R3210">
        <v>0</v>
      </c>
      <c r="S3210">
        <v>0</v>
      </c>
      <c r="T3210">
        <v>0</v>
      </c>
      <c r="U3210" s="50">
        <v>46273.745185185187</v>
      </c>
      <c r="V3210" s="50">
        <v>46273.745185185187</v>
      </c>
      <c r="W3210" s="51">
        <v>46273</v>
      </c>
      <c r="X3210" t="s">
        <v>1747</v>
      </c>
      <c r="Y3210" t="s">
        <v>492</v>
      </c>
    </row>
    <row r="3211" spans="1:25" ht="15" customHeight="1" x14ac:dyDescent="0.35">
      <c r="A3211">
        <v>8</v>
      </c>
      <c r="B3211" s="50">
        <v>46273.75</v>
      </c>
      <c r="C3211">
        <v>11710646</v>
      </c>
      <c r="D3211">
        <v>100006742193</v>
      </c>
      <c r="E3211" t="s">
        <v>1726</v>
      </c>
      <c r="F3211">
        <v>100</v>
      </c>
      <c r="G3211" t="s">
        <v>1745</v>
      </c>
      <c r="H3211" t="s">
        <v>1760</v>
      </c>
      <c r="I3211">
        <v>6079102</v>
      </c>
      <c r="J3211">
        <v>1</v>
      </c>
      <c r="K3211" t="s">
        <v>2049</v>
      </c>
      <c r="L3211" t="s">
        <v>2050</v>
      </c>
      <c r="N3211">
        <v>0</v>
      </c>
      <c r="O3211">
        <v>1</v>
      </c>
      <c r="P3211">
        <v>1</v>
      </c>
      <c r="Q3211">
        <v>1</v>
      </c>
      <c r="R3211">
        <v>0</v>
      </c>
      <c r="S3211">
        <v>0</v>
      </c>
      <c r="T3211">
        <v>0</v>
      </c>
      <c r="U3211" s="50">
        <v>46273.745196759257</v>
      </c>
      <c r="V3211" s="50">
        <v>46273.745196759257</v>
      </c>
      <c r="W3211" s="51">
        <v>46273</v>
      </c>
      <c r="X3211" t="s">
        <v>1747</v>
      </c>
      <c r="Y3211" t="s">
        <v>492</v>
      </c>
    </row>
    <row r="3212" spans="1:25" ht="15" customHeight="1" x14ac:dyDescent="0.35">
      <c r="A3212">
        <v>8</v>
      </c>
      <c r="B3212" s="50">
        <v>46273.75</v>
      </c>
      <c r="C3212">
        <v>11710647</v>
      </c>
      <c r="D3212">
        <v>100006742193</v>
      </c>
      <c r="E3212" t="s">
        <v>1726</v>
      </c>
      <c r="F3212">
        <v>100</v>
      </c>
      <c r="G3212" t="s">
        <v>1745</v>
      </c>
      <c r="H3212" t="s">
        <v>1760</v>
      </c>
      <c r="I3212">
        <v>6079102</v>
      </c>
      <c r="J3212">
        <v>1</v>
      </c>
      <c r="K3212" t="s">
        <v>2079</v>
      </c>
      <c r="L3212" t="s">
        <v>2080</v>
      </c>
      <c r="N3212">
        <v>0</v>
      </c>
      <c r="O3212">
        <v>4</v>
      </c>
      <c r="P3212">
        <v>4</v>
      </c>
      <c r="Q3212">
        <v>4</v>
      </c>
      <c r="R3212">
        <v>0</v>
      </c>
      <c r="S3212">
        <v>0</v>
      </c>
      <c r="T3212">
        <v>0</v>
      </c>
      <c r="U3212" s="50">
        <v>46273.745196759257</v>
      </c>
      <c r="V3212" s="50">
        <v>46273.745196759257</v>
      </c>
      <c r="W3212" s="51">
        <v>46273</v>
      </c>
      <c r="X3212" t="s">
        <v>1747</v>
      </c>
      <c r="Y3212" t="s">
        <v>492</v>
      </c>
    </row>
    <row r="3213" spans="1:25" ht="15" customHeight="1" x14ac:dyDescent="0.35">
      <c r="A3213">
        <v>8</v>
      </c>
      <c r="B3213" s="50">
        <v>46273.75</v>
      </c>
      <c r="C3213">
        <v>11710648</v>
      </c>
      <c r="D3213">
        <v>100006742193</v>
      </c>
      <c r="E3213" t="s">
        <v>1726</v>
      </c>
      <c r="F3213">
        <v>100</v>
      </c>
      <c r="G3213" t="s">
        <v>1745</v>
      </c>
      <c r="H3213" t="s">
        <v>1760</v>
      </c>
      <c r="I3213">
        <v>6079102</v>
      </c>
      <c r="J3213">
        <v>1</v>
      </c>
      <c r="K3213" t="s">
        <v>2081</v>
      </c>
      <c r="L3213" t="s">
        <v>2082</v>
      </c>
      <c r="N3213">
        <v>0</v>
      </c>
      <c r="O3213">
        <v>1</v>
      </c>
      <c r="P3213">
        <v>1</v>
      </c>
      <c r="Q3213">
        <v>1</v>
      </c>
      <c r="R3213">
        <v>0</v>
      </c>
      <c r="S3213">
        <v>0</v>
      </c>
      <c r="T3213">
        <v>0</v>
      </c>
      <c r="U3213" s="50">
        <v>46273.745196759257</v>
      </c>
      <c r="V3213" s="50">
        <v>46273.745196759257</v>
      </c>
      <c r="W3213" s="51">
        <v>46273</v>
      </c>
      <c r="X3213" t="s">
        <v>1747</v>
      </c>
      <c r="Y3213" t="s">
        <v>492</v>
      </c>
    </row>
    <row r="3214" spans="1:25" ht="15" customHeight="1" x14ac:dyDescent="0.35">
      <c r="A3214">
        <v>8</v>
      </c>
      <c r="B3214" s="50">
        <v>46273.75</v>
      </c>
      <c r="C3214">
        <v>11710650</v>
      </c>
      <c r="D3214">
        <v>100006742195</v>
      </c>
      <c r="E3214" t="s">
        <v>1726</v>
      </c>
      <c r="F3214">
        <v>100</v>
      </c>
      <c r="G3214" t="s">
        <v>1745</v>
      </c>
      <c r="H3214" t="s">
        <v>1760</v>
      </c>
      <c r="I3214">
        <v>6079501</v>
      </c>
      <c r="J3214">
        <v>1</v>
      </c>
      <c r="K3214" t="s">
        <v>2041</v>
      </c>
      <c r="L3214" t="s">
        <v>2042</v>
      </c>
      <c r="N3214">
        <v>0</v>
      </c>
      <c r="O3214">
        <v>3</v>
      </c>
      <c r="P3214">
        <v>3</v>
      </c>
      <c r="Q3214">
        <v>3</v>
      </c>
      <c r="R3214">
        <v>0</v>
      </c>
      <c r="S3214">
        <v>0</v>
      </c>
      <c r="T3214">
        <v>0</v>
      </c>
      <c r="U3214" s="50">
        <v>46273.745868055557</v>
      </c>
      <c r="V3214" s="50">
        <v>46273.745868055557</v>
      </c>
      <c r="W3214" s="51">
        <v>46273</v>
      </c>
      <c r="X3214" t="s">
        <v>1747</v>
      </c>
      <c r="Y3214" t="s">
        <v>492</v>
      </c>
    </row>
    <row r="3215" spans="1:25" ht="15" customHeight="1" x14ac:dyDescent="0.35">
      <c r="A3215">
        <v>8</v>
      </c>
      <c r="B3215" s="50">
        <v>46273.75</v>
      </c>
      <c r="C3215">
        <v>11710678</v>
      </c>
      <c r="D3215">
        <v>100006742203</v>
      </c>
      <c r="E3215" t="s">
        <v>1726</v>
      </c>
      <c r="F3215">
        <v>100</v>
      </c>
      <c r="G3215" t="s">
        <v>1745</v>
      </c>
      <c r="H3215" t="s">
        <v>1760</v>
      </c>
      <c r="I3215">
        <v>6080101</v>
      </c>
      <c r="J3215">
        <v>1</v>
      </c>
      <c r="K3215" t="s">
        <v>2457</v>
      </c>
      <c r="L3215" t="s">
        <v>2458</v>
      </c>
      <c r="N3215">
        <v>0</v>
      </c>
      <c r="O3215">
        <v>1</v>
      </c>
      <c r="P3215">
        <v>1</v>
      </c>
      <c r="Q3215">
        <v>1</v>
      </c>
      <c r="R3215">
        <v>0</v>
      </c>
      <c r="S3215">
        <v>0</v>
      </c>
      <c r="T3215">
        <v>0</v>
      </c>
      <c r="U3215" s="50">
        <v>46273.745879629627</v>
      </c>
      <c r="V3215" s="50">
        <v>46273.745879629627</v>
      </c>
      <c r="W3215" s="51">
        <v>46273</v>
      </c>
      <c r="X3215" t="s">
        <v>1747</v>
      </c>
      <c r="Y3215" t="s">
        <v>492</v>
      </c>
    </row>
    <row r="3216" spans="1:25" ht="15" customHeight="1" x14ac:dyDescent="0.35">
      <c r="A3216">
        <v>8</v>
      </c>
      <c r="B3216" s="50">
        <v>46273.75</v>
      </c>
      <c r="C3216">
        <v>11710679</v>
      </c>
      <c r="D3216">
        <v>100006742203</v>
      </c>
      <c r="E3216" t="s">
        <v>1726</v>
      </c>
      <c r="F3216">
        <v>100</v>
      </c>
      <c r="G3216" t="s">
        <v>1745</v>
      </c>
      <c r="H3216" t="s">
        <v>1760</v>
      </c>
      <c r="I3216">
        <v>6080101</v>
      </c>
      <c r="J3216">
        <v>1</v>
      </c>
      <c r="K3216" t="s">
        <v>2257</v>
      </c>
      <c r="L3216" t="s">
        <v>2258</v>
      </c>
      <c r="N3216">
        <v>0</v>
      </c>
      <c r="O3216">
        <v>2</v>
      </c>
      <c r="P3216">
        <v>2</v>
      </c>
      <c r="Q3216">
        <v>2</v>
      </c>
      <c r="R3216">
        <v>0</v>
      </c>
      <c r="S3216">
        <v>0</v>
      </c>
      <c r="T3216">
        <v>0</v>
      </c>
      <c r="U3216" s="50">
        <v>46273.745879629627</v>
      </c>
      <c r="V3216" s="50">
        <v>46273.745879629627</v>
      </c>
      <c r="W3216" s="51">
        <v>46273</v>
      </c>
      <c r="X3216" t="s">
        <v>1747</v>
      </c>
      <c r="Y3216" t="s">
        <v>492</v>
      </c>
    </row>
    <row r="3217" spans="1:25" ht="15" customHeight="1" x14ac:dyDescent="0.35">
      <c r="A3217">
        <v>8</v>
      </c>
      <c r="B3217" s="50">
        <v>46273.75</v>
      </c>
      <c r="C3217">
        <v>11710680</v>
      </c>
      <c r="D3217">
        <v>100006742203</v>
      </c>
      <c r="E3217" t="s">
        <v>1726</v>
      </c>
      <c r="F3217">
        <v>100</v>
      </c>
      <c r="G3217" t="s">
        <v>1745</v>
      </c>
      <c r="H3217" t="s">
        <v>1760</v>
      </c>
      <c r="I3217">
        <v>6080101</v>
      </c>
      <c r="J3217">
        <v>1</v>
      </c>
      <c r="K3217" t="s">
        <v>2149</v>
      </c>
      <c r="L3217" t="s">
        <v>2150</v>
      </c>
      <c r="N3217">
        <v>0</v>
      </c>
      <c r="O3217">
        <v>2</v>
      </c>
      <c r="P3217">
        <v>2</v>
      </c>
      <c r="Q3217">
        <v>2</v>
      </c>
      <c r="R3217">
        <v>0</v>
      </c>
      <c r="S3217">
        <v>0</v>
      </c>
      <c r="T3217">
        <v>0</v>
      </c>
      <c r="U3217" s="50">
        <v>46273.745879629627</v>
      </c>
      <c r="V3217" s="50">
        <v>46273.745879629627</v>
      </c>
      <c r="W3217" s="51">
        <v>46273</v>
      </c>
      <c r="X3217" t="s">
        <v>1747</v>
      </c>
      <c r="Y3217" t="s">
        <v>492</v>
      </c>
    </row>
    <row r="3218" spans="1:25" ht="15" customHeight="1" x14ac:dyDescent="0.35">
      <c r="A3218">
        <v>8</v>
      </c>
      <c r="B3218" s="50">
        <v>46273.75</v>
      </c>
      <c r="C3218">
        <v>11710681</v>
      </c>
      <c r="D3218">
        <v>100006742204</v>
      </c>
      <c r="E3218" t="s">
        <v>1726</v>
      </c>
      <c r="F3218">
        <v>100</v>
      </c>
      <c r="G3218" t="s">
        <v>1745</v>
      </c>
      <c r="H3218" t="s">
        <v>1760</v>
      </c>
      <c r="I3218">
        <v>6081101</v>
      </c>
      <c r="J3218">
        <v>1</v>
      </c>
      <c r="K3218" t="s">
        <v>1967</v>
      </c>
      <c r="L3218" t="s">
        <v>1968</v>
      </c>
      <c r="N3218">
        <v>0</v>
      </c>
      <c r="O3218">
        <v>4</v>
      </c>
      <c r="P3218">
        <v>4</v>
      </c>
      <c r="Q3218">
        <v>4</v>
      </c>
      <c r="R3218">
        <v>0</v>
      </c>
      <c r="S3218">
        <v>0</v>
      </c>
      <c r="T3218">
        <v>0</v>
      </c>
      <c r="U3218" s="50">
        <v>46273.745879629627</v>
      </c>
      <c r="V3218" s="50">
        <v>46273.745879629627</v>
      </c>
      <c r="W3218" s="51">
        <v>46273</v>
      </c>
      <c r="X3218" t="s">
        <v>1747</v>
      </c>
      <c r="Y3218" t="s">
        <v>492</v>
      </c>
    </row>
    <row r="3219" spans="1:25" ht="15" customHeight="1" x14ac:dyDescent="0.35">
      <c r="A3219">
        <v>8</v>
      </c>
      <c r="B3219" s="50">
        <v>46273.75</v>
      </c>
      <c r="C3219">
        <v>11710682</v>
      </c>
      <c r="D3219">
        <v>100006742205</v>
      </c>
      <c r="E3219" t="s">
        <v>1726</v>
      </c>
      <c r="F3219">
        <v>100</v>
      </c>
      <c r="G3219" t="s">
        <v>1745</v>
      </c>
      <c r="H3219" t="s">
        <v>1760</v>
      </c>
      <c r="I3219">
        <v>6081102</v>
      </c>
      <c r="J3219">
        <v>1</v>
      </c>
      <c r="K3219" t="s">
        <v>2139</v>
      </c>
      <c r="L3219" t="s">
        <v>2140</v>
      </c>
      <c r="N3219">
        <v>0</v>
      </c>
      <c r="O3219">
        <v>2</v>
      </c>
      <c r="P3219">
        <v>2</v>
      </c>
      <c r="Q3219">
        <v>2</v>
      </c>
      <c r="R3219">
        <v>0</v>
      </c>
      <c r="S3219">
        <v>0</v>
      </c>
      <c r="T3219">
        <v>0</v>
      </c>
      <c r="U3219" s="50">
        <v>46273.745879629627</v>
      </c>
      <c r="V3219" s="50">
        <v>46273.745879629627</v>
      </c>
      <c r="W3219" s="51">
        <v>46273</v>
      </c>
      <c r="X3219" t="s">
        <v>1747</v>
      </c>
      <c r="Y3219" t="s">
        <v>492</v>
      </c>
    </row>
    <row r="3220" spans="1:25" ht="15" customHeight="1" x14ac:dyDescent="0.35">
      <c r="A3220">
        <v>8</v>
      </c>
      <c r="B3220" s="50">
        <v>46273.75</v>
      </c>
      <c r="C3220">
        <v>11710683</v>
      </c>
      <c r="D3220">
        <v>100006742206</v>
      </c>
      <c r="E3220" t="s">
        <v>1726</v>
      </c>
      <c r="F3220">
        <v>100</v>
      </c>
      <c r="G3220" t="s">
        <v>1745</v>
      </c>
      <c r="H3220" t="s">
        <v>1760</v>
      </c>
      <c r="I3220">
        <v>6081103</v>
      </c>
      <c r="J3220">
        <v>1</v>
      </c>
      <c r="K3220" t="s">
        <v>2139</v>
      </c>
      <c r="L3220" t="s">
        <v>2140</v>
      </c>
      <c r="N3220">
        <v>0</v>
      </c>
      <c r="O3220">
        <v>10</v>
      </c>
      <c r="P3220">
        <v>10</v>
      </c>
      <c r="Q3220">
        <v>10</v>
      </c>
      <c r="R3220">
        <v>0</v>
      </c>
      <c r="S3220">
        <v>0</v>
      </c>
      <c r="T3220">
        <v>0</v>
      </c>
      <c r="U3220" s="50">
        <v>46273.745879629627</v>
      </c>
      <c r="V3220" s="50">
        <v>46273.745879629627</v>
      </c>
      <c r="W3220" s="51">
        <v>46273</v>
      </c>
      <c r="X3220" t="s">
        <v>1747</v>
      </c>
      <c r="Y3220" t="s">
        <v>492</v>
      </c>
    </row>
    <row r="3221" spans="1:25" ht="15" customHeight="1" x14ac:dyDescent="0.35">
      <c r="A3221">
        <v>8</v>
      </c>
      <c r="B3221" s="50">
        <v>46273.75</v>
      </c>
      <c r="C3221">
        <v>11710729</v>
      </c>
      <c r="D3221">
        <v>100006742239</v>
      </c>
      <c r="E3221" t="s">
        <v>1726</v>
      </c>
      <c r="F3221">
        <v>100</v>
      </c>
      <c r="G3221" t="s">
        <v>1745</v>
      </c>
      <c r="H3221" t="s">
        <v>1760</v>
      </c>
      <c r="I3221">
        <v>6080801</v>
      </c>
      <c r="J3221">
        <v>4</v>
      </c>
      <c r="K3221" t="s">
        <v>1831</v>
      </c>
      <c r="L3221" t="s">
        <v>1832</v>
      </c>
      <c r="N3221">
        <v>0</v>
      </c>
      <c r="O3221">
        <v>1</v>
      </c>
      <c r="P3221">
        <v>1</v>
      </c>
      <c r="Q3221">
        <v>1</v>
      </c>
      <c r="R3221">
        <v>0</v>
      </c>
      <c r="S3221">
        <v>0</v>
      </c>
      <c r="T3221">
        <v>0</v>
      </c>
      <c r="U3221" s="50">
        <v>46273.74658564815</v>
      </c>
      <c r="V3221" s="50">
        <v>46273.74658564815</v>
      </c>
      <c r="W3221" s="51">
        <v>46273</v>
      </c>
      <c r="X3221" t="s">
        <v>1747</v>
      </c>
      <c r="Y3221" t="s">
        <v>492</v>
      </c>
    </row>
    <row r="3222" spans="1:25" ht="15" customHeight="1" x14ac:dyDescent="0.35">
      <c r="A3222">
        <v>8</v>
      </c>
      <c r="B3222" s="50">
        <v>46273.75</v>
      </c>
      <c r="C3222">
        <v>11710739</v>
      </c>
      <c r="D3222">
        <v>100006742243</v>
      </c>
      <c r="E3222" t="s">
        <v>1726</v>
      </c>
      <c r="F3222">
        <v>100</v>
      </c>
      <c r="G3222" t="s">
        <v>1745</v>
      </c>
      <c r="H3222" t="s">
        <v>1760</v>
      </c>
      <c r="I3222">
        <v>6080501</v>
      </c>
      <c r="J3222">
        <v>1</v>
      </c>
      <c r="K3222" t="s">
        <v>2041</v>
      </c>
      <c r="L3222" t="s">
        <v>2042</v>
      </c>
      <c r="N3222">
        <v>0</v>
      </c>
      <c r="O3222">
        <v>6</v>
      </c>
      <c r="P3222">
        <v>6</v>
      </c>
      <c r="Q3222">
        <v>6</v>
      </c>
      <c r="R3222">
        <v>0</v>
      </c>
      <c r="S3222">
        <v>0</v>
      </c>
      <c r="T3222">
        <v>0</v>
      </c>
      <c r="U3222" s="50">
        <v>46273.74659722222</v>
      </c>
      <c r="V3222" s="50">
        <v>46273.74659722222</v>
      </c>
      <c r="W3222" s="51">
        <v>46273</v>
      </c>
      <c r="X3222" t="s">
        <v>1747</v>
      </c>
      <c r="Y3222" t="s">
        <v>492</v>
      </c>
    </row>
    <row r="3223" spans="1:25" ht="15" customHeight="1" x14ac:dyDescent="0.35">
      <c r="A3223">
        <v>8</v>
      </c>
      <c r="B3223" s="50">
        <v>46273.75</v>
      </c>
      <c r="C3223">
        <v>11710740</v>
      </c>
      <c r="D3223">
        <v>100006742244</v>
      </c>
      <c r="E3223" t="s">
        <v>1726</v>
      </c>
      <c r="F3223">
        <v>100</v>
      </c>
      <c r="G3223" t="s">
        <v>1745</v>
      </c>
      <c r="H3223" t="s">
        <v>1760</v>
      </c>
      <c r="I3223">
        <v>6080701</v>
      </c>
      <c r="J3223">
        <v>2</v>
      </c>
      <c r="K3223" t="s">
        <v>2652</v>
      </c>
      <c r="L3223" t="s">
        <v>2653</v>
      </c>
      <c r="N3223">
        <v>0</v>
      </c>
      <c r="O3223">
        <v>2</v>
      </c>
      <c r="P3223">
        <v>2</v>
      </c>
      <c r="Q3223">
        <v>2</v>
      </c>
      <c r="R3223">
        <v>0</v>
      </c>
      <c r="S3223">
        <v>0</v>
      </c>
      <c r="T3223">
        <v>0</v>
      </c>
      <c r="U3223" s="50">
        <v>46273.74659722222</v>
      </c>
      <c r="V3223" s="50">
        <v>46273.74659722222</v>
      </c>
      <c r="W3223" s="51">
        <v>46273</v>
      </c>
      <c r="X3223" t="s">
        <v>1747</v>
      </c>
      <c r="Y3223" t="s">
        <v>492</v>
      </c>
    </row>
    <row r="3224" spans="1:25" ht="15" customHeight="1" x14ac:dyDescent="0.35">
      <c r="A3224">
        <v>8</v>
      </c>
      <c r="B3224" s="50">
        <v>46273.75</v>
      </c>
      <c r="C3224">
        <v>11710741</v>
      </c>
      <c r="D3224">
        <v>100006742245</v>
      </c>
      <c r="E3224" t="s">
        <v>1726</v>
      </c>
      <c r="F3224">
        <v>100</v>
      </c>
      <c r="G3224" t="s">
        <v>1745</v>
      </c>
      <c r="H3224" t="s">
        <v>1760</v>
      </c>
      <c r="I3224">
        <v>6081001</v>
      </c>
      <c r="J3224">
        <v>1</v>
      </c>
      <c r="K3224" t="s">
        <v>2654</v>
      </c>
      <c r="L3224" t="s">
        <v>2655</v>
      </c>
      <c r="N3224">
        <v>0</v>
      </c>
      <c r="O3224">
        <v>3</v>
      </c>
      <c r="P3224">
        <v>3</v>
      </c>
      <c r="Q3224">
        <v>3</v>
      </c>
      <c r="R3224">
        <v>0</v>
      </c>
      <c r="S3224">
        <v>0</v>
      </c>
      <c r="T3224">
        <v>0</v>
      </c>
      <c r="U3224" s="50">
        <v>46273.746608796297</v>
      </c>
      <c r="V3224" s="50">
        <v>46273.746608796297</v>
      </c>
      <c r="W3224" s="51">
        <v>46273</v>
      </c>
      <c r="X3224" t="s">
        <v>1747</v>
      </c>
      <c r="Y3224" t="s">
        <v>492</v>
      </c>
    </row>
    <row r="3225" spans="1:25" ht="15" customHeight="1" x14ac:dyDescent="0.35">
      <c r="A3225">
        <v>8</v>
      </c>
      <c r="B3225" s="50">
        <v>46273.75</v>
      </c>
      <c r="C3225">
        <v>11710742</v>
      </c>
      <c r="D3225">
        <v>100006742245</v>
      </c>
      <c r="E3225" t="s">
        <v>1726</v>
      </c>
      <c r="F3225">
        <v>100</v>
      </c>
      <c r="G3225" t="s">
        <v>1745</v>
      </c>
      <c r="H3225" t="s">
        <v>1760</v>
      </c>
      <c r="I3225">
        <v>6081001</v>
      </c>
      <c r="J3225">
        <v>1</v>
      </c>
      <c r="K3225" t="s">
        <v>2121</v>
      </c>
      <c r="L3225" t="s">
        <v>2122</v>
      </c>
      <c r="N3225">
        <v>0</v>
      </c>
      <c r="O3225">
        <v>1</v>
      </c>
      <c r="P3225">
        <v>1</v>
      </c>
      <c r="Q3225">
        <v>1</v>
      </c>
      <c r="R3225">
        <v>0</v>
      </c>
      <c r="S3225">
        <v>0</v>
      </c>
      <c r="T3225">
        <v>0</v>
      </c>
      <c r="U3225" s="50">
        <v>46273.746608796297</v>
      </c>
      <c r="V3225" s="50">
        <v>46273.746608796297</v>
      </c>
      <c r="W3225" s="51">
        <v>46273</v>
      </c>
      <c r="X3225" t="s">
        <v>1747</v>
      </c>
      <c r="Y3225" t="s">
        <v>492</v>
      </c>
    </row>
    <row r="3226" spans="1:25" ht="15" customHeight="1" x14ac:dyDescent="0.35">
      <c r="A3226">
        <v>8</v>
      </c>
      <c r="B3226" s="50">
        <v>46273.75</v>
      </c>
      <c r="C3226">
        <v>11710743</v>
      </c>
      <c r="D3226">
        <v>100006742246</v>
      </c>
      <c r="E3226" t="s">
        <v>1726</v>
      </c>
      <c r="F3226">
        <v>100</v>
      </c>
      <c r="G3226" t="s">
        <v>1745</v>
      </c>
      <c r="H3226" t="s">
        <v>1760</v>
      </c>
      <c r="I3226">
        <v>6081502</v>
      </c>
      <c r="J3226">
        <v>1</v>
      </c>
      <c r="K3226" t="s">
        <v>2614</v>
      </c>
      <c r="L3226" t="s">
        <v>2615</v>
      </c>
      <c r="N3226">
        <v>0</v>
      </c>
      <c r="O3226">
        <v>1</v>
      </c>
      <c r="P3226">
        <v>1</v>
      </c>
      <c r="Q3226">
        <v>1</v>
      </c>
      <c r="R3226">
        <v>0</v>
      </c>
      <c r="S3226">
        <v>0</v>
      </c>
      <c r="T3226">
        <v>0</v>
      </c>
      <c r="U3226" s="50">
        <v>46273.746608796297</v>
      </c>
      <c r="V3226" s="50">
        <v>46273.746608796297</v>
      </c>
      <c r="W3226" s="51">
        <v>46273</v>
      </c>
      <c r="X3226" t="s">
        <v>1747</v>
      </c>
      <c r="Y3226" t="s">
        <v>492</v>
      </c>
    </row>
    <row r="3227" spans="1:25" ht="15" customHeight="1" x14ac:dyDescent="0.35">
      <c r="A3227">
        <v>8</v>
      </c>
      <c r="B3227" s="50">
        <v>46273.75</v>
      </c>
      <c r="C3227">
        <v>11710744</v>
      </c>
      <c r="D3227">
        <v>100006742247</v>
      </c>
      <c r="E3227" t="s">
        <v>1726</v>
      </c>
      <c r="F3227">
        <v>100</v>
      </c>
      <c r="G3227" t="s">
        <v>1745</v>
      </c>
      <c r="H3227" t="s">
        <v>1760</v>
      </c>
      <c r="I3227">
        <v>6081503</v>
      </c>
      <c r="J3227">
        <v>2</v>
      </c>
      <c r="K3227" t="s">
        <v>2293</v>
      </c>
      <c r="L3227" t="s">
        <v>2294</v>
      </c>
      <c r="N3227">
        <v>0</v>
      </c>
      <c r="O3227">
        <v>1</v>
      </c>
      <c r="P3227">
        <v>1</v>
      </c>
      <c r="Q3227">
        <v>1</v>
      </c>
      <c r="R3227">
        <v>0</v>
      </c>
      <c r="S3227">
        <v>0</v>
      </c>
      <c r="T3227">
        <v>0</v>
      </c>
      <c r="U3227" s="50">
        <v>46273.746608796297</v>
      </c>
      <c r="V3227" s="50">
        <v>46273.746608796297</v>
      </c>
      <c r="W3227" s="51">
        <v>46273</v>
      </c>
      <c r="X3227" t="s">
        <v>1747</v>
      </c>
      <c r="Y3227" t="s">
        <v>492</v>
      </c>
    </row>
    <row r="3228" spans="1:25" ht="15" customHeight="1" x14ac:dyDescent="0.35">
      <c r="A3228">
        <v>8</v>
      </c>
      <c r="B3228" s="50">
        <v>46273.75</v>
      </c>
      <c r="C3228">
        <v>11710745</v>
      </c>
      <c r="D3228">
        <v>100006742248</v>
      </c>
      <c r="E3228" t="s">
        <v>1726</v>
      </c>
      <c r="F3228">
        <v>100</v>
      </c>
      <c r="G3228" t="s">
        <v>1745</v>
      </c>
      <c r="H3228" t="s">
        <v>1760</v>
      </c>
      <c r="I3228">
        <v>6081701</v>
      </c>
      <c r="J3228">
        <v>2</v>
      </c>
      <c r="K3228" t="s">
        <v>1949</v>
      </c>
      <c r="L3228" t="s">
        <v>1950</v>
      </c>
      <c r="N3228">
        <v>0</v>
      </c>
      <c r="O3228">
        <v>4</v>
      </c>
      <c r="P3228">
        <v>4</v>
      </c>
      <c r="Q3228">
        <v>4</v>
      </c>
      <c r="R3228">
        <v>0</v>
      </c>
      <c r="S3228">
        <v>0</v>
      </c>
      <c r="T3228">
        <v>0</v>
      </c>
      <c r="U3228" s="50">
        <v>46273.746608796297</v>
      </c>
      <c r="V3228" s="50">
        <v>46273.746608796297</v>
      </c>
      <c r="W3228" s="51">
        <v>46273</v>
      </c>
      <c r="X3228" t="s">
        <v>1747</v>
      </c>
      <c r="Y3228" t="s">
        <v>492</v>
      </c>
    </row>
    <row r="3229" spans="1:25" ht="15" customHeight="1" x14ac:dyDescent="0.35">
      <c r="A3229">
        <v>8</v>
      </c>
      <c r="B3229" s="50">
        <v>46273.75</v>
      </c>
      <c r="C3229">
        <v>11710746</v>
      </c>
      <c r="D3229">
        <v>100006742249</v>
      </c>
      <c r="E3229" t="s">
        <v>1726</v>
      </c>
      <c r="F3229">
        <v>100</v>
      </c>
      <c r="G3229" t="s">
        <v>1745</v>
      </c>
      <c r="H3229" t="s">
        <v>1760</v>
      </c>
      <c r="I3229">
        <v>6080803</v>
      </c>
      <c r="J3229">
        <v>1</v>
      </c>
      <c r="K3229" t="s">
        <v>2656</v>
      </c>
      <c r="L3229" t="s">
        <v>2657</v>
      </c>
      <c r="N3229">
        <v>0</v>
      </c>
      <c r="O3229">
        <v>1</v>
      </c>
      <c r="P3229">
        <v>1</v>
      </c>
      <c r="Q3229">
        <v>1</v>
      </c>
      <c r="R3229">
        <v>0</v>
      </c>
      <c r="S3229">
        <v>0</v>
      </c>
      <c r="T3229">
        <v>0</v>
      </c>
      <c r="U3229" s="50">
        <v>46273.746608796297</v>
      </c>
      <c r="V3229" s="50">
        <v>46273.746608796297</v>
      </c>
      <c r="W3229" s="51">
        <v>46273</v>
      </c>
      <c r="X3229" t="s">
        <v>1747</v>
      </c>
      <c r="Y3229" t="s">
        <v>492</v>
      </c>
    </row>
    <row r="3230" spans="1:25" ht="15" customHeight="1" x14ac:dyDescent="0.35">
      <c r="A3230">
        <v>8</v>
      </c>
      <c r="B3230" s="50">
        <v>46273.75</v>
      </c>
      <c r="C3230">
        <v>11710747</v>
      </c>
      <c r="D3230">
        <v>100006742249</v>
      </c>
      <c r="E3230" t="s">
        <v>1726</v>
      </c>
      <c r="F3230">
        <v>100</v>
      </c>
      <c r="G3230" t="s">
        <v>1745</v>
      </c>
      <c r="H3230" t="s">
        <v>1760</v>
      </c>
      <c r="I3230">
        <v>6080803</v>
      </c>
      <c r="J3230">
        <v>1</v>
      </c>
      <c r="K3230" t="s">
        <v>2081</v>
      </c>
      <c r="L3230" t="s">
        <v>2082</v>
      </c>
      <c r="N3230">
        <v>0</v>
      </c>
      <c r="O3230">
        <v>1</v>
      </c>
      <c r="P3230">
        <v>1</v>
      </c>
      <c r="Q3230">
        <v>1</v>
      </c>
      <c r="R3230">
        <v>0</v>
      </c>
      <c r="S3230">
        <v>0</v>
      </c>
      <c r="T3230">
        <v>0</v>
      </c>
      <c r="U3230" s="50">
        <v>46273.746608796297</v>
      </c>
      <c r="V3230" s="50">
        <v>46273.746608796297</v>
      </c>
      <c r="W3230" s="51">
        <v>46273</v>
      </c>
      <c r="X3230" t="s">
        <v>1747</v>
      </c>
      <c r="Y3230" t="s">
        <v>492</v>
      </c>
    </row>
    <row r="3231" spans="1:25" ht="15" customHeight="1" x14ac:dyDescent="0.35">
      <c r="A3231">
        <v>8</v>
      </c>
      <c r="B3231" s="50">
        <v>46273.75</v>
      </c>
      <c r="C3231">
        <v>11710748</v>
      </c>
      <c r="D3231">
        <v>100006742249</v>
      </c>
      <c r="E3231" t="s">
        <v>1726</v>
      </c>
      <c r="F3231">
        <v>100</v>
      </c>
      <c r="G3231" t="s">
        <v>1745</v>
      </c>
      <c r="H3231" t="s">
        <v>1760</v>
      </c>
      <c r="I3231">
        <v>6080803</v>
      </c>
      <c r="J3231">
        <v>1</v>
      </c>
      <c r="K3231" t="s">
        <v>2067</v>
      </c>
      <c r="L3231" t="s">
        <v>2068</v>
      </c>
      <c r="N3231">
        <v>0</v>
      </c>
      <c r="O3231">
        <v>1</v>
      </c>
      <c r="P3231">
        <v>1</v>
      </c>
      <c r="Q3231">
        <v>1</v>
      </c>
      <c r="R3231">
        <v>0</v>
      </c>
      <c r="S3231">
        <v>0</v>
      </c>
      <c r="T3231">
        <v>0</v>
      </c>
      <c r="U3231" s="50">
        <v>46273.746608796297</v>
      </c>
      <c r="V3231" s="50">
        <v>46273.746608796297</v>
      </c>
      <c r="W3231" s="51">
        <v>46273</v>
      </c>
      <c r="X3231" t="s">
        <v>1747</v>
      </c>
      <c r="Y3231" t="s">
        <v>492</v>
      </c>
    </row>
    <row r="3232" spans="1:25" ht="15" customHeight="1" x14ac:dyDescent="0.35">
      <c r="A3232">
        <v>8</v>
      </c>
      <c r="B3232" s="50">
        <v>46273.75</v>
      </c>
      <c r="C3232">
        <v>11710774</v>
      </c>
      <c r="D3232">
        <v>100006742266</v>
      </c>
      <c r="E3232" t="s">
        <v>1726</v>
      </c>
      <c r="F3232">
        <v>100</v>
      </c>
      <c r="G3232" t="s">
        <v>1745</v>
      </c>
      <c r="H3232" t="s">
        <v>1760</v>
      </c>
      <c r="I3232">
        <v>6082601</v>
      </c>
      <c r="J3232">
        <v>1</v>
      </c>
      <c r="K3232" t="s">
        <v>1999</v>
      </c>
      <c r="L3232" t="s">
        <v>2000</v>
      </c>
      <c r="N3232">
        <v>0</v>
      </c>
      <c r="O3232">
        <v>3</v>
      </c>
      <c r="P3232">
        <v>3</v>
      </c>
      <c r="Q3232">
        <v>3</v>
      </c>
      <c r="R3232">
        <v>0</v>
      </c>
      <c r="S3232">
        <v>0</v>
      </c>
      <c r="T3232">
        <v>0</v>
      </c>
      <c r="U3232" s="50">
        <v>46273.74726851852</v>
      </c>
      <c r="V3232" s="50">
        <v>46273.74726851852</v>
      </c>
      <c r="W3232" s="51">
        <v>46273</v>
      </c>
      <c r="X3232" t="s">
        <v>1747</v>
      </c>
      <c r="Y3232" t="s">
        <v>492</v>
      </c>
    </row>
    <row r="3233" spans="1:25" ht="15" customHeight="1" x14ac:dyDescent="0.35">
      <c r="A3233">
        <v>8</v>
      </c>
      <c r="B3233" s="50">
        <v>46273.75</v>
      </c>
      <c r="C3233">
        <v>11710775</v>
      </c>
      <c r="D3233">
        <v>100006742266</v>
      </c>
      <c r="E3233" t="s">
        <v>1726</v>
      </c>
      <c r="F3233">
        <v>100</v>
      </c>
      <c r="G3233" t="s">
        <v>1745</v>
      </c>
      <c r="H3233" t="s">
        <v>1760</v>
      </c>
      <c r="I3233">
        <v>6082601</v>
      </c>
      <c r="J3233">
        <v>1</v>
      </c>
      <c r="K3233" t="s">
        <v>2658</v>
      </c>
      <c r="L3233" t="s">
        <v>2659</v>
      </c>
      <c r="N3233">
        <v>0</v>
      </c>
      <c r="O3233">
        <v>1</v>
      </c>
      <c r="P3233">
        <v>1</v>
      </c>
      <c r="Q3233">
        <v>1</v>
      </c>
      <c r="R3233">
        <v>0</v>
      </c>
      <c r="S3233">
        <v>0</v>
      </c>
      <c r="T3233">
        <v>0</v>
      </c>
      <c r="U3233" s="50">
        <v>46273.74726851852</v>
      </c>
      <c r="V3233" s="50">
        <v>46273.74726851852</v>
      </c>
      <c r="W3233" s="51">
        <v>46273</v>
      </c>
      <c r="X3233" t="s">
        <v>1747</v>
      </c>
      <c r="Y3233" t="s">
        <v>492</v>
      </c>
    </row>
    <row r="3234" spans="1:25" ht="15" customHeight="1" x14ac:dyDescent="0.35">
      <c r="A3234">
        <v>8</v>
      </c>
      <c r="B3234" s="50">
        <v>46273.75</v>
      </c>
      <c r="C3234">
        <v>11710776</v>
      </c>
      <c r="D3234">
        <v>100006742266</v>
      </c>
      <c r="E3234" t="s">
        <v>1726</v>
      </c>
      <c r="F3234">
        <v>100</v>
      </c>
      <c r="G3234" t="s">
        <v>1745</v>
      </c>
      <c r="H3234" t="s">
        <v>1760</v>
      </c>
      <c r="I3234">
        <v>6082601</v>
      </c>
      <c r="J3234">
        <v>1</v>
      </c>
      <c r="K3234" t="s">
        <v>2041</v>
      </c>
      <c r="L3234" t="s">
        <v>2042</v>
      </c>
      <c r="N3234">
        <v>0</v>
      </c>
      <c r="O3234">
        <v>3</v>
      </c>
      <c r="P3234">
        <v>3</v>
      </c>
      <c r="Q3234">
        <v>3</v>
      </c>
      <c r="R3234">
        <v>0</v>
      </c>
      <c r="S3234">
        <v>0</v>
      </c>
      <c r="T3234">
        <v>0</v>
      </c>
      <c r="U3234" s="50">
        <v>46273.74726851852</v>
      </c>
      <c r="V3234" s="50">
        <v>46273.74726851852</v>
      </c>
      <c r="W3234" s="51">
        <v>46273</v>
      </c>
      <c r="X3234" t="s">
        <v>1747</v>
      </c>
      <c r="Y3234" t="s">
        <v>492</v>
      </c>
    </row>
    <row r="3235" spans="1:25" ht="15" customHeight="1" x14ac:dyDescent="0.35">
      <c r="A3235">
        <v>8</v>
      </c>
      <c r="B3235" s="50">
        <v>46273.75</v>
      </c>
      <c r="C3235">
        <v>11710795</v>
      </c>
      <c r="D3235">
        <v>100006742278</v>
      </c>
      <c r="E3235" t="s">
        <v>1726</v>
      </c>
      <c r="F3235">
        <v>100</v>
      </c>
      <c r="G3235" t="s">
        <v>1745</v>
      </c>
      <c r="H3235" t="s">
        <v>1760</v>
      </c>
      <c r="I3235">
        <v>6083301</v>
      </c>
      <c r="J3235">
        <v>4</v>
      </c>
      <c r="K3235" t="s">
        <v>2660</v>
      </c>
      <c r="L3235" t="s">
        <v>2661</v>
      </c>
      <c r="N3235">
        <v>0</v>
      </c>
      <c r="O3235">
        <v>1</v>
      </c>
      <c r="P3235">
        <v>1</v>
      </c>
      <c r="Q3235">
        <v>1</v>
      </c>
      <c r="R3235">
        <v>0</v>
      </c>
      <c r="S3235">
        <v>0</v>
      </c>
      <c r="T3235">
        <v>0</v>
      </c>
      <c r="U3235" s="50">
        <v>46273.747974537036</v>
      </c>
      <c r="V3235" s="50">
        <v>46273.747974537036</v>
      </c>
      <c r="W3235" s="51">
        <v>46273</v>
      </c>
      <c r="X3235" t="s">
        <v>1747</v>
      </c>
      <c r="Y3235" t="s">
        <v>492</v>
      </c>
    </row>
    <row r="3236" spans="1:25" ht="15" customHeight="1" x14ac:dyDescent="0.35">
      <c r="A3236">
        <v>8</v>
      </c>
      <c r="B3236" s="50">
        <v>46273.75</v>
      </c>
      <c r="C3236">
        <v>11710796</v>
      </c>
      <c r="D3236">
        <v>100006742278</v>
      </c>
      <c r="E3236" t="s">
        <v>1726</v>
      </c>
      <c r="F3236">
        <v>100</v>
      </c>
      <c r="G3236" t="s">
        <v>1745</v>
      </c>
      <c r="H3236" t="s">
        <v>1760</v>
      </c>
      <c r="I3236">
        <v>6083301</v>
      </c>
      <c r="J3236">
        <v>4</v>
      </c>
      <c r="K3236" t="s">
        <v>1911</v>
      </c>
      <c r="L3236" t="s">
        <v>1912</v>
      </c>
      <c r="N3236">
        <v>0</v>
      </c>
      <c r="O3236">
        <v>1</v>
      </c>
      <c r="P3236">
        <v>1</v>
      </c>
      <c r="Q3236">
        <v>1</v>
      </c>
      <c r="R3236">
        <v>0</v>
      </c>
      <c r="S3236">
        <v>0</v>
      </c>
      <c r="T3236">
        <v>0</v>
      </c>
      <c r="U3236" s="50">
        <v>46273.747974537036</v>
      </c>
      <c r="V3236" s="50">
        <v>46273.747974537036</v>
      </c>
      <c r="W3236" s="51">
        <v>46273</v>
      </c>
      <c r="X3236" t="s">
        <v>1747</v>
      </c>
      <c r="Y3236" t="s">
        <v>492</v>
      </c>
    </row>
    <row r="3237" spans="1:25" ht="15" customHeight="1" x14ac:dyDescent="0.35">
      <c r="A3237">
        <v>8</v>
      </c>
      <c r="B3237" s="50">
        <v>46273.75</v>
      </c>
      <c r="C3237">
        <v>11710807</v>
      </c>
      <c r="D3237">
        <v>100006742280</v>
      </c>
      <c r="E3237" t="s">
        <v>1726</v>
      </c>
      <c r="F3237">
        <v>100</v>
      </c>
      <c r="G3237" t="s">
        <v>1745</v>
      </c>
      <c r="H3237" t="s">
        <v>1760</v>
      </c>
      <c r="I3237">
        <v>6083101</v>
      </c>
      <c r="J3237">
        <v>1</v>
      </c>
      <c r="K3237" t="s">
        <v>2121</v>
      </c>
      <c r="L3237" t="s">
        <v>2122</v>
      </c>
      <c r="N3237">
        <v>0</v>
      </c>
      <c r="O3237">
        <v>2</v>
      </c>
      <c r="P3237">
        <v>2</v>
      </c>
      <c r="Q3237">
        <v>2</v>
      </c>
      <c r="R3237">
        <v>0</v>
      </c>
      <c r="S3237">
        <v>0</v>
      </c>
      <c r="T3237">
        <v>0</v>
      </c>
      <c r="U3237" s="50">
        <v>46273.747974537036</v>
      </c>
      <c r="V3237" s="50">
        <v>46273.747974537036</v>
      </c>
      <c r="W3237" s="51">
        <v>46273</v>
      </c>
      <c r="X3237" t="s">
        <v>1747</v>
      </c>
      <c r="Y3237" t="s">
        <v>492</v>
      </c>
    </row>
    <row r="3238" spans="1:25" ht="15" customHeight="1" x14ac:dyDescent="0.35">
      <c r="A3238">
        <v>8</v>
      </c>
      <c r="B3238" s="50">
        <v>46273.75</v>
      </c>
      <c r="C3238">
        <v>11710808</v>
      </c>
      <c r="D3238">
        <v>100006742281</v>
      </c>
      <c r="E3238" t="s">
        <v>1726</v>
      </c>
      <c r="F3238">
        <v>100</v>
      </c>
      <c r="G3238" t="s">
        <v>1745</v>
      </c>
      <c r="H3238" t="s">
        <v>1760</v>
      </c>
      <c r="I3238">
        <v>6083501</v>
      </c>
      <c r="J3238">
        <v>1</v>
      </c>
      <c r="K3238" t="s">
        <v>2656</v>
      </c>
      <c r="L3238" t="s">
        <v>2657</v>
      </c>
      <c r="N3238">
        <v>0</v>
      </c>
      <c r="O3238">
        <v>2</v>
      </c>
      <c r="P3238">
        <v>2</v>
      </c>
      <c r="Q3238">
        <v>2</v>
      </c>
      <c r="R3238">
        <v>0</v>
      </c>
      <c r="S3238">
        <v>0</v>
      </c>
      <c r="T3238">
        <v>0</v>
      </c>
      <c r="U3238" s="50">
        <v>46273.747974537036</v>
      </c>
      <c r="V3238" s="50">
        <v>46273.747974537036</v>
      </c>
      <c r="W3238" s="51">
        <v>46273</v>
      </c>
      <c r="X3238" t="s">
        <v>1747</v>
      </c>
      <c r="Y3238" t="s">
        <v>492</v>
      </c>
    </row>
    <row r="3239" spans="1:25" ht="15" customHeight="1" x14ac:dyDescent="0.35">
      <c r="A3239">
        <v>8</v>
      </c>
      <c r="B3239" s="50">
        <v>46273.75</v>
      </c>
      <c r="C3239">
        <v>11710809</v>
      </c>
      <c r="D3239">
        <v>100006742281</v>
      </c>
      <c r="E3239" t="s">
        <v>1726</v>
      </c>
      <c r="F3239">
        <v>100</v>
      </c>
      <c r="G3239" t="s">
        <v>1745</v>
      </c>
      <c r="H3239" t="s">
        <v>1760</v>
      </c>
      <c r="I3239">
        <v>6083501</v>
      </c>
      <c r="J3239">
        <v>1</v>
      </c>
      <c r="K3239" t="s">
        <v>2662</v>
      </c>
      <c r="L3239" t="s">
        <v>2663</v>
      </c>
      <c r="N3239">
        <v>0</v>
      </c>
      <c r="O3239">
        <v>1</v>
      </c>
      <c r="P3239">
        <v>1</v>
      </c>
      <c r="Q3239">
        <v>1</v>
      </c>
      <c r="R3239">
        <v>0</v>
      </c>
      <c r="S3239">
        <v>0</v>
      </c>
      <c r="T3239">
        <v>0</v>
      </c>
      <c r="U3239" s="50">
        <v>46273.747974537036</v>
      </c>
      <c r="V3239" s="50">
        <v>46273.747974537036</v>
      </c>
      <c r="W3239" s="51">
        <v>46273</v>
      </c>
      <c r="X3239" t="s">
        <v>1747</v>
      </c>
      <c r="Y3239" t="s">
        <v>492</v>
      </c>
    </row>
    <row r="3240" spans="1:25" ht="15" customHeight="1" x14ac:dyDescent="0.35">
      <c r="A3240">
        <v>8</v>
      </c>
      <c r="B3240" s="50">
        <v>46273.75</v>
      </c>
      <c r="C3240">
        <v>11710821</v>
      </c>
      <c r="D3240">
        <v>100006742291</v>
      </c>
      <c r="E3240" t="s">
        <v>1726</v>
      </c>
      <c r="F3240">
        <v>100</v>
      </c>
      <c r="G3240" t="s">
        <v>1745</v>
      </c>
      <c r="H3240" t="s">
        <v>1760</v>
      </c>
      <c r="I3240">
        <v>6083302</v>
      </c>
      <c r="J3240">
        <v>1</v>
      </c>
      <c r="K3240" t="s">
        <v>2664</v>
      </c>
      <c r="L3240" t="s">
        <v>2665</v>
      </c>
      <c r="N3240">
        <v>0</v>
      </c>
      <c r="O3240">
        <v>2</v>
      </c>
      <c r="P3240">
        <v>2</v>
      </c>
      <c r="Q3240">
        <v>2</v>
      </c>
      <c r="R3240">
        <v>0</v>
      </c>
      <c r="S3240">
        <v>0</v>
      </c>
      <c r="T3240">
        <v>0</v>
      </c>
      <c r="U3240" s="50">
        <v>46273.748657407406</v>
      </c>
      <c r="V3240" s="50">
        <v>46273.748657407406</v>
      </c>
      <c r="W3240" s="51">
        <v>46273</v>
      </c>
      <c r="X3240" t="s">
        <v>1747</v>
      </c>
      <c r="Y3240" t="s">
        <v>492</v>
      </c>
    </row>
    <row r="3241" spans="1:25" ht="15" customHeight="1" x14ac:dyDescent="0.35">
      <c r="A3241">
        <v>8</v>
      </c>
      <c r="B3241" s="50">
        <v>46273.75</v>
      </c>
      <c r="C3241">
        <v>11710822</v>
      </c>
      <c r="D3241">
        <v>100006742291</v>
      </c>
      <c r="E3241" t="s">
        <v>1726</v>
      </c>
      <c r="F3241">
        <v>100</v>
      </c>
      <c r="G3241" t="s">
        <v>1745</v>
      </c>
      <c r="H3241" t="s">
        <v>1760</v>
      </c>
      <c r="I3241">
        <v>6083302</v>
      </c>
      <c r="J3241">
        <v>1</v>
      </c>
      <c r="K3241" t="s">
        <v>2666</v>
      </c>
      <c r="L3241" t="s">
        <v>2667</v>
      </c>
      <c r="N3241">
        <v>0</v>
      </c>
      <c r="O3241">
        <v>1</v>
      </c>
      <c r="P3241">
        <v>1</v>
      </c>
      <c r="Q3241">
        <v>1</v>
      </c>
      <c r="R3241">
        <v>0</v>
      </c>
      <c r="S3241">
        <v>0</v>
      </c>
      <c r="T3241">
        <v>0</v>
      </c>
      <c r="U3241" s="50">
        <v>46273.748657407406</v>
      </c>
      <c r="V3241" s="50">
        <v>46273.748657407406</v>
      </c>
      <c r="W3241" s="51">
        <v>46273</v>
      </c>
      <c r="X3241" t="s">
        <v>1747</v>
      </c>
      <c r="Y3241" t="s">
        <v>492</v>
      </c>
    </row>
    <row r="3242" spans="1:25" ht="15" customHeight="1" x14ac:dyDescent="0.35">
      <c r="A3242">
        <v>8</v>
      </c>
      <c r="B3242" s="50">
        <v>46273.75</v>
      </c>
      <c r="C3242">
        <v>11710823</v>
      </c>
      <c r="D3242">
        <v>100006742291</v>
      </c>
      <c r="E3242" t="s">
        <v>1726</v>
      </c>
      <c r="F3242">
        <v>100</v>
      </c>
      <c r="G3242" t="s">
        <v>1745</v>
      </c>
      <c r="H3242" t="s">
        <v>1760</v>
      </c>
      <c r="I3242">
        <v>6083302</v>
      </c>
      <c r="J3242">
        <v>1</v>
      </c>
      <c r="K3242" t="s">
        <v>2415</v>
      </c>
      <c r="L3242" t="s">
        <v>2416</v>
      </c>
      <c r="N3242">
        <v>0</v>
      </c>
      <c r="O3242">
        <v>1</v>
      </c>
      <c r="P3242">
        <v>1</v>
      </c>
      <c r="Q3242">
        <v>1</v>
      </c>
      <c r="R3242">
        <v>0</v>
      </c>
      <c r="S3242">
        <v>0</v>
      </c>
      <c r="T3242">
        <v>0</v>
      </c>
      <c r="U3242" s="50">
        <v>46273.748657407406</v>
      </c>
      <c r="V3242" s="50">
        <v>46273.748657407406</v>
      </c>
      <c r="W3242" s="51">
        <v>46273</v>
      </c>
      <c r="X3242" t="s">
        <v>1747</v>
      </c>
      <c r="Y3242" t="s">
        <v>492</v>
      </c>
    </row>
    <row r="3243" spans="1:25" ht="15" customHeight="1" x14ac:dyDescent="0.35">
      <c r="A3243">
        <v>8</v>
      </c>
      <c r="B3243" s="50">
        <v>46273.75</v>
      </c>
      <c r="C3243">
        <v>11710824</v>
      </c>
      <c r="D3243">
        <v>100006742291</v>
      </c>
      <c r="E3243" t="s">
        <v>1726</v>
      </c>
      <c r="F3243">
        <v>100</v>
      </c>
      <c r="G3243" t="s">
        <v>1745</v>
      </c>
      <c r="H3243" t="s">
        <v>1760</v>
      </c>
      <c r="I3243">
        <v>6083302</v>
      </c>
      <c r="J3243">
        <v>1</v>
      </c>
      <c r="K3243" t="s">
        <v>2668</v>
      </c>
      <c r="L3243" t="s">
        <v>2669</v>
      </c>
      <c r="N3243">
        <v>0</v>
      </c>
      <c r="O3243">
        <v>1</v>
      </c>
      <c r="P3243">
        <v>1</v>
      </c>
      <c r="Q3243">
        <v>1</v>
      </c>
      <c r="R3243">
        <v>0</v>
      </c>
      <c r="S3243">
        <v>0</v>
      </c>
      <c r="T3243">
        <v>0</v>
      </c>
      <c r="U3243" s="50">
        <v>46273.748657407406</v>
      </c>
      <c r="V3243" s="50">
        <v>46273.748657407406</v>
      </c>
      <c r="W3243" s="51">
        <v>46273</v>
      </c>
      <c r="X3243" t="s">
        <v>1747</v>
      </c>
      <c r="Y3243" t="s">
        <v>492</v>
      </c>
    </row>
    <row r="3244" spans="1:25" ht="15" customHeight="1" x14ac:dyDescent="0.35">
      <c r="A3244">
        <v>8</v>
      </c>
      <c r="B3244" s="50">
        <v>46273.75</v>
      </c>
      <c r="C3244">
        <v>11710825</v>
      </c>
      <c r="D3244">
        <v>100006742291</v>
      </c>
      <c r="E3244" t="s">
        <v>1726</v>
      </c>
      <c r="F3244">
        <v>100</v>
      </c>
      <c r="G3244" t="s">
        <v>1745</v>
      </c>
      <c r="H3244" t="s">
        <v>1760</v>
      </c>
      <c r="I3244">
        <v>6083302</v>
      </c>
      <c r="J3244">
        <v>1</v>
      </c>
      <c r="K3244" t="s">
        <v>2025</v>
      </c>
      <c r="L3244" t="s">
        <v>2026</v>
      </c>
      <c r="N3244">
        <v>0</v>
      </c>
      <c r="O3244">
        <v>1</v>
      </c>
      <c r="P3244">
        <v>1</v>
      </c>
      <c r="Q3244">
        <v>1</v>
      </c>
      <c r="R3244">
        <v>0</v>
      </c>
      <c r="S3244">
        <v>0</v>
      </c>
      <c r="T3244">
        <v>0</v>
      </c>
      <c r="U3244" s="50">
        <v>46273.748657407406</v>
      </c>
      <c r="V3244" s="50">
        <v>46273.748657407406</v>
      </c>
      <c r="W3244" s="51">
        <v>46273</v>
      </c>
      <c r="X3244" t="s">
        <v>1747</v>
      </c>
      <c r="Y3244" t="s">
        <v>492</v>
      </c>
    </row>
    <row r="3245" spans="1:25" ht="15" customHeight="1" x14ac:dyDescent="0.35">
      <c r="A3245">
        <v>8</v>
      </c>
      <c r="B3245" s="50">
        <v>46273.75</v>
      </c>
      <c r="C3245">
        <v>11710826</v>
      </c>
      <c r="D3245">
        <v>100006742291</v>
      </c>
      <c r="E3245" t="s">
        <v>1726</v>
      </c>
      <c r="F3245">
        <v>100</v>
      </c>
      <c r="G3245" t="s">
        <v>1745</v>
      </c>
      <c r="H3245" t="s">
        <v>1760</v>
      </c>
      <c r="I3245">
        <v>6083302</v>
      </c>
      <c r="J3245">
        <v>1</v>
      </c>
      <c r="K3245" t="s">
        <v>2131</v>
      </c>
      <c r="L3245" t="s">
        <v>2132</v>
      </c>
      <c r="N3245">
        <v>0</v>
      </c>
      <c r="O3245">
        <v>1</v>
      </c>
      <c r="P3245">
        <v>1</v>
      </c>
      <c r="Q3245">
        <v>1</v>
      </c>
      <c r="R3245">
        <v>0</v>
      </c>
      <c r="S3245">
        <v>0</v>
      </c>
      <c r="T3245">
        <v>0</v>
      </c>
      <c r="U3245" s="50">
        <v>46273.748657407406</v>
      </c>
      <c r="V3245" s="50">
        <v>46273.748657407406</v>
      </c>
      <c r="W3245" s="51">
        <v>46273</v>
      </c>
      <c r="X3245" t="s">
        <v>1747</v>
      </c>
      <c r="Y3245" t="s">
        <v>492</v>
      </c>
    </row>
    <row r="3246" spans="1:25" ht="15" customHeight="1" x14ac:dyDescent="0.35">
      <c r="A3246">
        <v>8</v>
      </c>
      <c r="B3246" s="50">
        <v>46273.75</v>
      </c>
      <c r="C3246">
        <v>11710856</v>
      </c>
      <c r="D3246">
        <v>100006742299</v>
      </c>
      <c r="E3246" t="s">
        <v>1726</v>
      </c>
      <c r="F3246">
        <v>100</v>
      </c>
      <c r="G3246" t="s">
        <v>1745</v>
      </c>
      <c r="H3246" t="s">
        <v>1760</v>
      </c>
      <c r="I3246">
        <v>6084501</v>
      </c>
      <c r="J3246">
        <v>1</v>
      </c>
      <c r="K3246" t="s">
        <v>2670</v>
      </c>
      <c r="L3246" t="s">
        <v>2671</v>
      </c>
      <c r="N3246">
        <v>0</v>
      </c>
      <c r="O3246">
        <v>2</v>
      </c>
      <c r="P3246">
        <v>2</v>
      </c>
      <c r="Q3246">
        <v>2</v>
      </c>
      <c r="R3246">
        <v>0</v>
      </c>
      <c r="S3246">
        <v>0</v>
      </c>
      <c r="T3246">
        <v>0</v>
      </c>
      <c r="U3246" s="50">
        <v>46273.748680555553</v>
      </c>
      <c r="V3246" s="50">
        <v>46273.748680555553</v>
      </c>
      <c r="W3246" s="51">
        <v>46273</v>
      </c>
      <c r="X3246" t="s">
        <v>1747</v>
      </c>
      <c r="Y3246" t="s">
        <v>492</v>
      </c>
    </row>
    <row r="3247" spans="1:25" ht="15" customHeight="1" x14ac:dyDescent="0.35">
      <c r="A3247">
        <v>8</v>
      </c>
      <c r="B3247" s="50">
        <v>46273.75</v>
      </c>
      <c r="C3247">
        <v>11710857</v>
      </c>
      <c r="D3247">
        <v>100006742299</v>
      </c>
      <c r="E3247" t="s">
        <v>1726</v>
      </c>
      <c r="F3247">
        <v>100</v>
      </c>
      <c r="G3247" t="s">
        <v>1745</v>
      </c>
      <c r="H3247" t="s">
        <v>1760</v>
      </c>
      <c r="I3247">
        <v>6084501</v>
      </c>
      <c r="J3247">
        <v>1</v>
      </c>
      <c r="K3247" t="s">
        <v>2555</v>
      </c>
      <c r="L3247" t="s">
        <v>2556</v>
      </c>
      <c r="N3247">
        <v>0</v>
      </c>
      <c r="O3247">
        <v>2</v>
      </c>
      <c r="P3247">
        <v>2</v>
      </c>
      <c r="Q3247">
        <v>2</v>
      </c>
      <c r="R3247">
        <v>0</v>
      </c>
      <c r="S3247">
        <v>0</v>
      </c>
      <c r="T3247">
        <v>0</v>
      </c>
      <c r="U3247" s="50">
        <v>46273.748680555553</v>
      </c>
      <c r="V3247" s="50">
        <v>46273.748680555553</v>
      </c>
      <c r="W3247" s="51">
        <v>46273</v>
      </c>
      <c r="X3247" t="s">
        <v>1747</v>
      </c>
      <c r="Y3247" t="s">
        <v>492</v>
      </c>
    </row>
    <row r="3248" spans="1:25" ht="15" customHeight="1" x14ac:dyDescent="0.35">
      <c r="A3248">
        <v>8</v>
      </c>
      <c r="B3248" s="50">
        <v>46273.75</v>
      </c>
      <c r="C3248">
        <v>11710858</v>
      </c>
      <c r="D3248">
        <v>100006742300</v>
      </c>
      <c r="E3248" t="s">
        <v>1726</v>
      </c>
      <c r="F3248">
        <v>100</v>
      </c>
      <c r="G3248" t="s">
        <v>1745</v>
      </c>
      <c r="H3248" t="s">
        <v>1760</v>
      </c>
      <c r="I3248">
        <v>6084402</v>
      </c>
      <c r="J3248">
        <v>1</v>
      </c>
      <c r="K3248" t="s">
        <v>2467</v>
      </c>
      <c r="L3248" t="s">
        <v>2468</v>
      </c>
      <c r="N3248">
        <v>0</v>
      </c>
      <c r="O3248">
        <v>1</v>
      </c>
      <c r="P3248">
        <v>1</v>
      </c>
      <c r="Q3248">
        <v>1</v>
      </c>
      <c r="R3248">
        <v>0</v>
      </c>
      <c r="S3248">
        <v>0</v>
      </c>
      <c r="T3248">
        <v>0</v>
      </c>
      <c r="U3248" s="50">
        <v>46273.748680555553</v>
      </c>
      <c r="V3248" s="50">
        <v>46273.748680555553</v>
      </c>
      <c r="W3248" s="51">
        <v>46273</v>
      </c>
      <c r="X3248" t="s">
        <v>1747</v>
      </c>
      <c r="Y3248" t="s">
        <v>492</v>
      </c>
    </row>
    <row r="3249" spans="1:25" ht="15" customHeight="1" x14ac:dyDescent="0.35">
      <c r="A3249">
        <v>8</v>
      </c>
      <c r="B3249" s="50">
        <v>46273.75</v>
      </c>
      <c r="C3249">
        <v>11710859</v>
      </c>
      <c r="D3249">
        <v>100006742300</v>
      </c>
      <c r="E3249" t="s">
        <v>1726</v>
      </c>
      <c r="F3249">
        <v>100</v>
      </c>
      <c r="G3249" t="s">
        <v>1745</v>
      </c>
      <c r="H3249" t="s">
        <v>1760</v>
      </c>
      <c r="I3249">
        <v>6084402</v>
      </c>
      <c r="J3249">
        <v>1</v>
      </c>
      <c r="K3249" t="s">
        <v>2672</v>
      </c>
      <c r="L3249" t="s">
        <v>2673</v>
      </c>
      <c r="N3249">
        <v>0</v>
      </c>
      <c r="O3249">
        <v>1</v>
      </c>
      <c r="P3249">
        <v>1</v>
      </c>
      <c r="Q3249">
        <v>1</v>
      </c>
      <c r="R3249">
        <v>0</v>
      </c>
      <c r="S3249">
        <v>0</v>
      </c>
      <c r="T3249">
        <v>0</v>
      </c>
      <c r="U3249" s="50">
        <v>46273.748680555553</v>
      </c>
      <c r="V3249" s="50">
        <v>46273.748680555553</v>
      </c>
      <c r="W3249" s="51">
        <v>46273</v>
      </c>
      <c r="X3249" t="s">
        <v>1747</v>
      </c>
      <c r="Y3249" t="s">
        <v>492</v>
      </c>
    </row>
    <row r="3250" spans="1:25" ht="15" customHeight="1" x14ac:dyDescent="0.35">
      <c r="A3250">
        <v>8</v>
      </c>
      <c r="B3250" s="50">
        <v>46273.75</v>
      </c>
      <c r="C3250">
        <v>11710860</v>
      </c>
      <c r="D3250">
        <v>100006742300</v>
      </c>
      <c r="E3250" t="s">
        <v>1726</v>
      </c>
      <c r="F3250">
        <v>100</v>
      </c>
      <c r="G3250" t="s">
        <v>1745</v>
      </c>
      <c r="H3250" t="s">
        <v>1760</v>
      </c>
      <c r="I3250">
        <v>6084402</v>
      </c>
      <c r="J3250">
        <v>1</v>
      </c>
      <c r="K3250" t="s">
        <v>2674</v>
      </c>
      <c r="L3250" t="s">
        <v>2675</v>
      </c>
      <c r="N3250">
        <v>0</v>
      </c>
      <c r="O3250">
        <v>1</v>
      </c>
      <c r="P3250">
        <v>1</v>
      </c>
      <c r="Q3250">
        <v>1</v>
      </c>
      <c r="R3250">
        <v>0</v>
      </c>
      <c r="S3250">
        <v>0</v>
      </c>
      <c r="T3250">
        <v>0</v>
      </c>
      <c r="U3250" s="50">
        <v>46273.748680555553</v>
      </c>
      <c r="V3250" s="50">
        <v>46273.748680555553</v>
      </c>
      <c r="W3250" s="51">
        <v>46273</v>
      </c>
      <c r="X3250" t="s">
        <v>1747</v>
      </c>
      <c r="Y3250" t="s">
        <v>492</v>
      </c>
    </row>
    <row r="3251" spans="1:25" ht="15" customHeight="1" x14ac:dyDescent="0.35">
      <c r="A3251">
        <v>8</v>
      </c>
      <c r="B3251" s="50">
        <v>46273.75</v>
      </c>
      <c r="C3251">
        <v>11710861</v>
      </c>
      <c r="D3251">
        <v>100006742300</v>
      </c>
      <c r="E3251" t="s">
        <v>1726</v>
      </c>
      <c r="F3251">
        <v>100</v>
      </c>
      <c r="G3251" t="s">
        <v>1745</v>
      </c>
      <c r="H3251" t="s">
        <v>1760</v>
      </c>
      <c r="I3251">
        <v>6084402</v>
      </c>
      <c r="J3251">
        <v>1</v>
      </c>
      <c r="K3251" t="s">
        <v>2025</v>
      </c>
      <c r="L3251" t="s">
        <v>2026</v>
      </c>
      <c r="N3251">
        <v>0</v>
      </c>
      <c r="O3251">
        <v>1</v>
      </c>
      <c r="P3251">
        <v>1</v>
      </c>
      <c r="Q3251">
        <v>1</v>
      </c>
      <c r="R3251">
        <v>0</v>
      </c>
      <c r="S3251">
        <v>0</v>
      </c>
      <c r="T3251">
        <v>0</v>
      </c>
      <c r="U3251" s="50">
        <v>46273.748680555553</v>
      </c>
      <c r="V3251" s="50">
        <v>46273.748680555553</v>
      </c>
      <c r="W3251" s="51">
        <v>46273</v>
      </c>
      <c r="X3251" t="s">
        <v>1747</v>
      </c>
      <c r="Y3251" t="s">
        <v>492</v>
      </c>
    </row>
    <row r="3252" spans="1:25" ht="15" customHeight="1" x14ac:dyDescent="0.35">
      <c r="A3252">
        <v>8</v>
      </c>
      <c r="B3252" s="50">
        <v>46273.75</v>
      </c>
      <c r="C3252">
        <v>11710862</v>
      </c>
      <c r="D3252">
        <v>100006742300</v>
      </c>
      <c r="E3252" t="s">
        <v>1726</v>
      </c>
      <c r="F3252">
        <v>100</v>
      </c>
      <c r="G3252" t="s">
        <v>1745</v>
      </c>
      <c r="H3252" t="s">
        <v>1760</v>
      </c>
      <c r="I3252">
        <v>6084402</v>
      </c>
      <c r="J3252">
        <v>1</v>
      </c>
      <c r="K3252" t="s">
        <v>2235</v>
      </c>
      <c r="L3252" t="s">
        <v>2236</v>
      </c>
      <c r="N3252">
        <v>0</v>
      </c>
      <c r="O3252">
        <v>1</v>
      </c>
      <c r="P3252">
        <v>1</v>
      </c>
      <c r="Q3252">
        <v>1</v>
      </c>
      <c r="R3252">
        <v>0</v>
      </c>
      <c r="S3252">
        <v>0</v>
      </c>
      <c r="T3252">
        <v>0</v>
      </c>
      <c r="U3252" s="50">
        <v>46273.748680555553</v>
      </c>
      <c r="V3252" s="50">
        <v>46273.748680555553</v>
      </c>
      <c r="W3252" s="51">
        <v>46273</v>
      </c>
      <c r="X3252" t="s">
        <v>1747</v>
      </c>
      <c r="Y3252" t="s">
        <v>492</v>
      </c>
    </row>
    <row r="3253" spans="1:25" ht="15" customHeight="1" x14ac:dyDescent="0.35">
      <c r="A3253">
        <v>8</v>
      </c>
      <c r="B3253" s="50">
        <v>46273.75</v>
      </c>
      <c r="C3253">
        <v>11710863</v>
      </c>
      <c r="D3253">
        <v>100006742301</v>
      </c>
      <c r="E3253" t="s">
        <v>1726</v>
      </c>
      <c r="F3253">
        <v>100</v>
      </c>
      <c r="G3253" t="s">
        <v>1745</v>
      </c>
      <c r="H3253" t="s">
        <v>1760</v>
      </c>
      <c r="I3253">
        <v>6084601</v>
      </c>
      <c r="J3253">
        <v>1</v>
      </c>
      <c r="K3253" t="s">
        <v>2676</v>
      </c>
      <c r="L3253" t="s">
        <v>2677</v>
      </c>
      <c r="N3253">
        <v>0</v>
      </c>
      <c r="O3253">
        <v>1</v>
      </c>
      <c r="P3253">
        <v>1</v>
      </c>
      <c r="Q3253">
        <v>1</v>
      </c>
      <c r="R3253">
        <v>0</v>
      </c>
      <c r="S3253">
        <v>0</v>
      </c>
      <c r="T3253">
        <v>0</v>
      </c>
      <c r="U3253" s="50">
        <v>46273.748680555553</v>
      </c>
      <c r="V3253" s="50">
        <v>46273.748680555553</v>
      </c>
      <c r="W3253" s="51">
        <v>46273</v>
      </c>
      <c r="X3253" t="s">
        <v>1747</v>
      </c>
      <c r="Y3253" t="s">
        <v>492</v>
      </c>
    </row>
    <row r="3254" spans="1:25" ht="15" customHeight="1" x14ac:dyDescent="0.35">
      <c r="A3254">
        <v>8</v>
      </c>
      <c r="B3254" s="50">
        <v>46273.75</v>
      </c>
      <c r="C3254">
        <v>11710882</v>
      </c>
      <c r="D3254">
        <v>100006742311</v>
      </c>
      <c r="E3254" t="s">
        <v>1726</v>
      </c>
      <c r="F3254">
        <v>100</v>
      </c>
      <c r="G3254" t="s">
        <v>1745</v>
      </c>
      <c r="H3254" t="s">
        <v>1760</v>
      </c>
      <c r="I3254">
        <v>6085201</v>
      </c>
      <c r="J3254">
        <v>4</v>
      </c>
      <c r="K3254" t="s">
        <v>2303</v>
      </c>
      <c r="L3254" t="s">
        <v>2304</v>
      </c>
      <c r="N3254">
        <v>0</v>
      </c>
      <c r="O3254">
        <v>1</v>
      </c>
      <c r="P3254">
        <v>1</v>
      </c>
      <c r="Q3254">
        <v>1</v>
      </c>
      <c r="R3254">
        <v>0</v>
      </c>
      <c r="S3254">
        <v>0</v>
      </c>
      <c r="T3254">
        <v>0</v>
      </c>
      <c r="U3254" s="50">
        <v>46273.749340277784</v>
      </c>
      <c r="V3254" s="50">
        <v>46273.749340277784</v>
      </c>
      <c r="W3254" s="51">
        <v>46273</v>
      </c>
      <c r="X3254" t="s">
        <v>1747</v>
      </c>
      <c r="Y3254" t="s">
        <v>492</v>
      </c>
    </row>
    <row r="3255" spans="1:25" ht="15" customHeight="1" x14ac:dyDescent="0.35">
      <c r="A3255">
        <v>8</v>
      </c>
      <c r="B3255" s="50">
        <v>46273.75</v>
      </c>
      <c r="C3255">
        <v>11710884</v>
      </c>
      <c r="D3255">
        <v>100006742313</v>
      </c>
      <c r="E3255" t="s">
        <v>1726</v>
      </c>
      <c r="F3255">
        <v>100</v>
      </c>
      <c r="G3255" t="s">
        <v>1745</v>
      </c>
      <c r="H3255" t="s">
        <v>1760</v>
      </c>
      <c r="I3255">
        <v>6085501</v>
      </c>
      <c r="J3255">
        <v>4</v>
      </c>
      <c r="K3255" t="s">
        <v>1867</v>
      </c>
      <c r="L3255" t="s">
        <v>1868</v>
      </c>
      <c r="N3255">
        <v>0</v>
      </c>
      <c r="O3255">
        <v>1</v>
      </c>
      <c r="P3255">
        <v>1</v>
      </c>
      <c r="Q3255">
        <v>1</v>
      </c>
      <c r="R3255">
        <v>0</v>
      </c>
      <c r="S3255">
        <v>0</v>
      </c>
      <c r="T3255">
        <v>0</v>
      </c>
      <c r="U3255" s="50">
        <v>46273.749351851853</v>
      </c>
      <c r="V3255" s="50">
        <v>46273.749351851853</v>
      </c>
      <c r="W3255" s="51">
        <v>46273</v>
      </c>
      <c r="X3255" t="s">
        <v>1747</v>
      </c>
      <c r="Y3255" t="s">
        <v>492</v>
      </c>
    </row>
    <row r="3256" spans="1:25" ht="15" customHeight="1" x14ac:dyDescent="0.35">
      <c r="A3256">
        <v>8</v>
      </c>
      <c r="B3256" s="50">
        <v>46273.75</v>
      </c>
      <c r="C3256">
        <v>11710885</v>
      </c>
      <c r="D3256">
        <v>100006742314</v>
      </c>
      <c r="E3256" t="s">
        <v>1726</v>
      </c>
      <c r="F3256">
        <v>100</v>
      </c>
      <c r="G3256" t="s">
        <v>1745</v>
      </c>
      <c r="H3256" t="s">
        <v>1760</v>
      </c>
      <c r="I3256">
        <v>6086001</v>
      </c>
      <c r="J3256">
        <v>3</v>
      </c>
      <c r="K3256" t="s">
        <v>2678</v>
      </c>
      <c r="L3256" t="s">
        <v>2679</v>
      </c>
      <c r="N3256">
        <v>0</v>
      </c>
      <c r="O3256">
        <v>5</v>
      </c>
      <c r="P3256">
        <v>5</v>
      </c>
      <c r="Q3256">
        <v>5</v>
      </c>
      <c r="R3256">
        <v>0</v>
      </c>
      <c r="S3256">
        <v>0</v>
      </c>
      <c r="T3256">
        <v>0</v>
      </c>
      <c r="U3256" s="50">
        <v>46273.749351851853</v>
      </c>
      <c r="V3256" s="50">
        <v>46273.749351851853</v>
      </c>
      <c r="W3256" s="51">
        <v>46273</v>
      </c>
      <c r="X3256" t="s">
        <v>1747</v>
      </c>
      <c r="Y3256" t="s">
        <v>492</v>
      </c>
    </row>
    <row r="3257" spans="1:25" ht="15" customHeight="1" x14ac:dyDescent="0.35">
      <c r="A3257">
        <v>8</v>
      </c>
      <c r="B3257" s="50">
        <v>46273.75</v>
      </c>
      <c r="C3257">
        <v>11710897</v>
      </c>
      <c r="D3257">
        <v>100006742324</v>
      </c>
      <c r="E3257" t="s">
        <v>1726</v>
      </c>
      <c r="F3257">
        <v>100</v>
      </c>
      <c r="G3257" t="s">
        <v>1745</v>
      </c>
      <c r="H3257" t="s">
        <v>1760</v>
      </c>
      <c r="I3257">
        <v>6085602</v>
      </c>
      <c r="J3257">
        <v>2</v>
      </c>
      <c r="K3257" t="s">
        <v>2680</v>
      </c>
      <c r="L3257" t="s">
        <v>2681</v>
      </c>
      <c r="N3257">
        <v>0</v>
      </c>
      <c r="O3257">
        <v>1</v>
      </c>
      <c r="P3257">
        <v>1</v>
      </c>
      <c r="Q3257">
        <v>1</v>
      </c>
      <c r="R3257">
        <v>0</v>
      </c>
      <c r="S3257">
        <v>0</v>
      </c>
      <c r="T3257">
        <v>0</v>
      </c>
      <c r="U3257" s="50">
        <v>46273.749363425923</v>
      </c>
      <c r="V3257" s="50">
        <v>46273.749363425923</v>
      </c>
      <c r="W3257" s="51">
        <v>46273</v>
      </c>
      <c r="X3257" t="s">
        <v>1747</v>
      </c>
      <c r="Y3257" t="s">
        <v>492</v>
      </c>
    </row>
    <row r="3258" spans="1:25" ht="15" customHeight="1" x14ac:dyDescent="0.35">
      <c r="A3258">
        <v>8</v>
      </c>
      <c r="B3258" s="50">
        <v>46273.75</v>
      </c>
      <c r="C3258">
        <v>11710898</v>
      </c>
      <c r="D3258">
        <v>100006742325</v>
      </c>
      <c r="E3258" t="s">
        <v>1726</v>
      </c>
      <c r="F3258">
        <v>100</v>
      </c>
      <c r="G3258" t="s">
        <v>1745</v>
      </c>
      <c r="H3258" t="s">
        <v>1760</v>
      </c>
      <c r="I3258">
        <v>6085502</v>
      </c>
      <c r="J3258">
        <v>2</v>
      </c>
      <c r="K3258" t="s">
        <v>2682</v>
      </c>
      <c r="L3258" t="s">
        <v>2683</v>
      </c>
      <c r="N3258">
        <v>0</v>
      </c>
      <c r="O3258">
        <v>10</v>
      </c>
      <c r="P3258">
        <v>10</v>
      </c>
      <c r="Q3258">
        <v>10</v>
      </c>
      <c r="R3258">
        <v>0</v>
      </c>
      <c r="S3258">
        <v>0</v>
      </c>
      <c r="T3258">
        <v>0</v>
      </c>
      <c r="U3258" s="50">
        <v>46273.749363425923</v>
      </c>
      <c r="V3258" s="50">
        <v>46273.749363425923</v>
      </c>
      <c r="W3258" s="51">
        <v>46273</v>
      </c>
      <c r="X3258" t="s">
        <v>1747</v>
      </c>
      <c r="Y3258" t="s">
        <v>492</v>
      </c>
    </row>
    <row r="3259" spans="1:25" ht="15" customHeight="1" x14ac:dyDescent="0.35">
      <c r="A3259">
        <v>8</v>
      </c>
      <c r="B3259" s="50">
        <v>46273.75</v>
      </c>
      <c r="C3259">
        <v>11710899</v>
      </c>
      <c r="D3259">
        <v>100006742326</v>
      </c>
      <c r="E3259" t="s">
        <v>1726</v>
      </c>
      <c r="F3259">
        <v>100</v>
      </c>
      <c r="G3259" t="s">
        <v>1745</v>
      </c>
      <c r="H3259" t="s">
        <v>1760</v>
      </c>
      <c r="I3259">
        <v>6085503</v>
      </c>
      <c r="J3259">
        <v>1</v>
      </c>
      <c r="K3259" t="s">
        <v>2684</v>
      </c>
      <c r="L3259" t="s">
        <v>2685</v>
      </c>
      <c r="N3259">
        <v>0</v>
      </c>
      <c r="O3259">
        <v>1</v>
      </c>
      <c r="P3259">
        <v>1</v>
      </c>
      <c r="Q3259">
        <v>1</v>
      </c>
      <c r="R3259">
        <v>0</v>
      </c>
      <c r="S3259">
        <v>0</v>
      </c>
      <c r="T3259">
        <v>0</v>
      </c>
      <c r="U3259" s="50">
        <v>46273.749363425923</v>
      </c>
      <c r="V3259" s="50">
        <v>46273.749363425923</v>
      </c>
      <c r="W3259" s="51">
        <v>46273</v>
      </c>
      <c r="X3259" t="s">
        <v>1747</v>
      </c>
      <c r="Y3259" t="s">
        <v>492</v>
      </c>
    </row>
    <row r="3260" spans="1:25" ht="15" customHeight="1" x14ac:dyDescent="0.35">
      <c r="A3260">
        <v>8</v>
      </c>
      <c r="B3260" s="50">
        <v>46273.75</v>
      </c>
      <c r="C3260">
        <v>11710900</v>
      </c>
      <c r="D3260">
        <v>100006742326</v>
      </c>
      <c r="E3260" t="s">
        <v>1726</v>
      </c>
      <c r="F3260">
        <v>100</v>
      </c>
      <c r="G3260" t="s">
        <v>1745</v>
      </c>
      <c r="H3260" t="s">
        <v>1760</v>
      </c>
      <c r="I3260">
        <v>6085503</v>
      </c>
      <c r="J3260">
        <v>1</v>
      </c>
      <c r="K3260" t="s">
        <v>2686</v>
      </c>
      <c r="L3260" t="s">
        <v>2687</v>
      </c>
      <c r="N3260">
        <v>0</v>
      </c>
      <c r="O3260">
        <v>25</v>
      </c>
      <c r="P3260">
        <v>25</v>
      </c>
      <c r="Q3260">
        <v>25</v>
      </c>
      <c r="R3260">
        <v>0</v>
      </c>
      <c r="S3260">
        <v>0</v>
      </c>
      <c r="T3260">
        <v>0</v>
      </c>
      <c r="U3260" s="50">
        <v>46273.749363425923</v>
      </c>
      <c r="V3260" s="50">
        <v>46273.749363425923</v>
      </c>
      <c r="W3260" s="51">
        <v>46273</v>
      </c>
      <c r="X3260" t="s">
        <v>1747</v>
      </c>
      <c r="Y3260" t="s">
        <v>492</v>
      </c>
    </row>
    <row r="3261" spans="1:25" ht="15" customHeight="1" x14ac:dyDescent="0.35">
      <c r="A3261">
        <v>8</v>
      </c>
      <c r="B3261" s="50">
        <v>46273.75</v>
      </c>
      <c r="C3261">
        <v>11710901</v>
      </c>
      <c r="D3261">
        <v>100006742327</v>
      </c>
      <c r="E3261" t="s">
        <v>1726</v>
      </c>
      <c r="F3261">
        <v>100</v>
      </c>
      <c r="G3261" t="s">
        <v>1745</v>
      </c>
      <c r="H3261" t="s">
        <v>1760</v>
      </c>
      <c r="I3261">
        <v>6085901</v>
      </c>
      <c r="J3261">
        <v>2</v>
      </c>
      <c r="K3261" t="s">
        <v>2688</v>
      </c>
      <c r="L3261" t="s">
        <v>2689</v>
      </c>
      <c r="N3261">
        <v>0</v>
      </c>
      <c r="O3261">
        <v>1</v>
      </c>
      <c r="P3261">
        <v>1</v>
      </c>
      <c r="Q3261">
        <v>1</v>
      </c>
      <c r="R3261">
        <v>0</v>
      </c>
      <c r="S3261">
        <v>0</v>
      </c>
      <c r="T3261">
        <v>0</v>
      </c>
      <c r="U3261" s="50">
        <v>46273.749363425923</v>
      </c>
      <c r="V3261" s="50">
        <v>46273.749363425923</v>
      </c>
      <c r="W3261" s="51">
        <v>46273</v>
      </c>
      <c r="X3261" t="s">
        <v>1747</v>
      </c>
      <c r="Y3261" t="s">
        <v>492</v>
      </c>
    </row>
    <row r="3262" spans="1:25" ht="15" customHeight="1" x14ac:dyDescent="0.35">
      <c r="A3262">
        <v>8</v>
      </c>
      <c r="B3262" s="50">
        <v>46273.75</v>
      </c>
      <c r="C3262">
        <v>11710902</v>
      </c>
      <c r="D3262">
        <v>100006742328</v>
      </c>
      <c r="E3262" t="s">
        <v>1726</v>
      </c>
      <c r="F3262">
        <v>100</v>
      </c>
      <c r="G3262" t="s">
        <v>1745</v>
      </c>
      <c r="H3262" t="s">
        <v>1760</v>
      </c>
      <c r="I3262">
        <v>6085902</v>
      </c>
      <c r="J3262">
        <v>1</v>
      </c>
      <c r="K3262" t="s">
        <v>2059</v>
      </c>
      <c r="L3262" t="s">
        <v>2060</v>
      </c>
      <c r="N3262">
        <v>0</v>
      </c>
      <c r="O3262">
        <v>1</v>
      </c>
      <c r="P3262">
        <v>1</v>
      </c>
      <c r="Q3262">
        <v>1</v>
      </c>
      <c r="R3262">
        <v>0</v>
      </c>
      <c r="S3262">
        <v>0</v>
      </c>
      <c r="T3262">
        <v>0</v>
      </c>
      <c r="U3262" s="50">
        <v>46273.749363425923</v>
      </c>
      <c r="V3262" s="50">
        <v>46273.749363425923</v>
      </c>
      <c r="W3262" s="51">
        <v>46273</v>
      </c>
      <c r="X3262" t="s">
        <v>1747</v>
      </c>
      <c r="Y3262" t="s">
        <v>492</v>
      </c>
    </row>
    <row r="3263" spans="1:25" ht="15" customHeight="1" x14ac:dyDescent="0.35">
      <c r="A3263">
        <v>9</v>
      </c>
      <c r="B3263" s="50">
        <v>46273.760416666657</v>
      </c>
      <c r="C3263">
        <v>11707015</v>
      </c>
      <c r="D3263">
        <v>100006740261</v>
      </c>
      <c r="E3263" t="s">
        <v>1726</v>
      </c>
      <c r="F3263">
        <v>100</v>
      </c>
      <c r="G3263" t="s">
        <v>1745</v>
      </c>
      <c r="H3263" t="s">
        <v>1760</v>
      </c>
      <c r="I3263">
        <v>5948601</v>
      </c>
      <c r="J3263">
        <v>2</v>
      </c>
      <c r="K3263" t="s">
        <v>1761</v>
      </c>
      <c r="L3263" t="s">
        <v>1762</v>
      </c>
      <c r="N3263">
        <v>0</v>
      </c>
      <c r="O3263">
        <v>5</v>
      </c>
      <c r="P3263">
        <v>5</v>
      </c>
      <c r="Q3263">
        <v>5</v>
      </c>
      <c r="R3263">
        <v>0</v>
      </c>
      <c r="S3263">
        <v>0</v>
      </c>
      <c r="T3263">
        <v>0</v>
      </c>
      <c r="U3263" s="50">
        <v>46273.654907407406</v>
      </c>
      <c r="V3263" s="50">
        <v>46273.654907407406</v>
      </c>
      <c r="W3263" s="51">
        <v>46273</v>
      </c>
      <c r="X3263" t="s">
        <v>1747</v>
      </c>
      <c r="Y3263" t="s">
        <v>492</v>
      </c>
    </row>
    <row r="3264" spans="1:25" ht="15" customHeight="1" x14ac:dyDescent="0.35">
      <c r="A3264">
        <v>9</v>
      </c>
      <c r="B3264" s="50">
        <v>46273.760416666657</v>
      </c>
      <c r="C3264">
        <v>11707016</v>
      </c>
      <c r="D3264">
        <v>100006740261</v>
      </c>
      <c r="E3264" t="s">
        <v>1726</v>
      </c>
      <c r="F3264">
        <v>100</v>
      </c>
      <c r="G3264" t="s">
        <v>1745</v>
      </c>
      <c r="H3264" t="s">
        <v>1760</v>
      </c>
      <c r="I3264">
        <v>5948601</v>
      </c>
      <c r="J3264">
        <v>2</v>
      </c>
      <c r="K3264" t="s">
        <v>1763</v>
      </c>
      <c r="L3264" t="s">
        <v>1764</v>
      </c>
      <c r="N3264">
        <v>0</v>
      </c>
      <c r="O3264">
        <v>5</v>
      </c>
      <c r="P3264">
        <v>5</v>
      </c>
      <c r="Q3264">
        <v>5</v>
      </c>
      <c r="R3264">
        <v>0</v>
      </c>
      <c r="S3264">
        <v>0</v>
      </c>
      <c r="T3264">
        <v>0</v>
      </c>
      <c r="U3264" s="50">
        <v>46273.654907407406</v>
      </c>
      <c r="V3264" s="50">
        <v>46273.654907407406</v>
      </c>
      <c r="W3264" s="51">
        <v>46273</v>
      </c>
      <c r="X3264" t="s">
        <v>1747</v>
      </c>
      <c r="Y3264" t="s">
        <v>492</v>
      </c>
    </row>
    <row r="3265" spans="1:25" ht="15" customHeight="1" x14ac:dyDescent="0.35">
      <c r="A3265">
        <v>9</v>
      </c>
      <c r="B3265" s="50">
        <v>46273.760416666657</v>
      </c>
      <c r="C3265">
        <v>11707017</v>
      </c>
      <c r="D3265">
        <v>100006740262</v>
      </c>
      <c r="E3265" t="s">
        <v>1726</v>
      </c>
      <c r="F3265">
        <v>100</v>
      </c>
      <c r="G3265" t="s">
        <v>1745</v>
      </c>
      <c r="H3265" t="s">
        <v>1760</v>
      </c>
      <c r="I3265">
        <v>5954701</v>
      </c>
      <c r="J3265">
        <v>2</v>
      </c>
      <c r="K3265" t="s">
        <v>1765</v>
      </c>
      <c r="L3265" t="s">
        <v>1766</v>
      </c>
      <c r="N3265">
        <v>0</v>
      </c>
      <c r="O3265">
        <v>11</v>
      </c>
      <c r="P3265">
        <v>11</v>
      </c>
      <c r="Q3265">
        <v>11</v>
      </c>
      <c r="R3265">
        <v>0</v>
      </c>
      <c r="S3265">
        <v>0</v>
      </c>
      <c r="T3265">
        <v>0</v>
      </c>
      <c r="U3265" s="50">
        <v>46273.654907407406</v>
      </c>
      <c r="V3265" s="50">
        <v>46273.654907407406</v>
      </c>
      <c r="W3265" s="51">
        <v>46273</v>
      </c>
      <c r="X3265" t="s">
        <v>1747</v>
      </c>
      <c r="Y3265" t="s">
        <v>492</v>
      </c>
    </row>
    <row r="3266" spans="1:25" ht="15" customHeight="1" x14ac:dyDescent="0.35">
      <c r="A3266">
        <v>9</v>
      </c>
      <c r="B3266" s="50">
        <v>46273.760416666657</v>
      </c>
      <c r="C3266">
        <v>11707018</v>
      </c>
      <c r="D3266">
        <v>100006740263</v>
      </c>
      <c r="E3266" t="s">
        <v>1726</v>
      </c>
      <c r="F3266">
        <v>100</v>
      </c>
      <c r="G3266" t="s">
        <v>1745</v>
      </c>
      <c r="H3266" t="s">
        <v>1760</v>
      </c>
      <c r="I3266">
        <v>5954702</v>
      </c>
      <c r="J3266">
        <v>2</v>
      </c>
      <c r="K3266" t="s">
        <v>1767</v>
      </c>
      <c r="L3266" t="s">
        <v>1768</v>
      </c>
      <c r="N3266">
        <v>0</v>
      </c>
      <c r="O3266">
        <v>11</v>
      </c>
      <c r="P3266">
        <v>11</v>
      </c>
      <c r="Q3266">
        <v>11</v>
      </c>
      <c r="R3266">
        <v>0</v>
      </c>
      <c r="S3266">
        <v>0</v>
      </c>
      <c r="T3266">
        <v>0</v>
      </c>
      <c r="U3266" s="50">
        <v>46273.654907407406</v>
      </c>
      <c r="V3266" s="50">
        <v>46273.654907407406</v>
      </c>
      <c r="W3266" s="51">
        <v>46273</v>
      </c>
      <c r="X3266" t="s">
        <v>1747</v>
      </c>
      <c r="Y3266" t="s">
        <v>492</v>
      </c>
    </row>
    <row r="3267" spans="1:25" ht="15" customHeight="1" x14ac:dyDescent="0.35">
      <c r="A3267">
        <v>9</v>
      </c>
      <c r="B3267" s="50">
        <v>46273.760416666657</v>
      </c>
      <c r="C3267">
        <v>11707019</v>
      </c>
      <c r="D3267">
        <v>100006740264</v>
      </c>
      <c r="E3267" t="s">
        <v>1726</v>
      </c>
      <c r="F3267">
        <v>100</v>
      </c>
      <c r="G3267" t="s">
        <v>1745</v>
      </c>
      <c r="H3267" t="s">
        <v>1760</v>
      </c>
      <c r="I3267">
        <v>5960401</v>
      </c>
      <c r="J3267">
        <v>2</v>
      </c>
      <c r="K3267" t="s">
        <v>1769</v>
      </c>
      <c r="L3267" t="s">
        <v>1770</v>
      </c>
      <c r="N3267">
        <v>0</v>
      </c>
      <c r="O3267">
        <v>2</v>
      </c>
      <c r="P3267">
        <v>2</v>
      </c>
      <c r="Q3267">
        <v>2</v>
      </c>
      <c r="R3267">
        <v>0</v>
      </c>
      <c r="S3267">
        <v>0</v>
      </c>
      <c r="T3267">
        <v>0</v>
      </c>
      <c r="U3267" s="50">
        <v>46273.654907407406</v>
      </c>
      <c r="V3267" s="50">
        <v>46273.654907407406</v>
      </c>
      <c r="W3267" s="51">
        <v>46273</v>
      </c>
      <c r="X3267" t="s">
        <v>1747</v>
      </c>
      <c r="Y3267" t="s">
        <v>492</v>
      </c>
    </row>
    <row r="3268" spans="1:25" ht="15" customHeight="1" x14ac:dyDescent="0.35">
      <c r="A3268">
        <v>9</v>
      </c>
      <c r="B3268" s="50">
        <v>46273.760416666657</v>
      </c>
      <c r="C3268">
        <v>11707020</v>
      </c>
      <c r="D3268">
        <v>100006740265</v>
      </c>
      <c r="E3268" t="s">
        <v>1726</v>
      </c>
      <c r="F3268">
        <v>100</v>
      </c>
      <c r="G3268" t="s">
        <v>1745</v>
      </c>
      <c r="H3268" t="s">
        <v>1760</v>
      </c>
      <c r="I3268">
        <v>5960402</v>
      </c>
      <c r="J3268">
        <v>2</v>
      </c>
      <c r="K3268" t="s">
        <v>1769</v>
      </c>
      <c r="L3268" t="s">
        <v>1770</v>
      </c>
      <c r="N3268">
        <v>0</v>
      </c>
      <c r="O3268">
        <v>2</v>
      </c>
      <c r="P3268">
        <v>2</v>
      </c>
      <c r="Q3268">
        <v>2</v>
      </c>
      <c r="R3268">
        <v>0</v>
      </c>
      <c r="S3268">
        <v>0</v>
      </c>
      <c r="T3268">
        <v>0</v>
      </c>
      <c r="U3268" s="50">
        <v>46273.654907407406</v>
      </c>
      <c r="V3268" s="50">
        <v>46273.654907407406</v>
      </c>
      <c r="W3268" s="51">
        <v>46273</v>
      </c>
      <c r="X3268" t="s">
        <v>1747</v>
      </c>
      <c r="Y3268" t="s">
        <v>492</v>
      </c>
    </row>
    <row r="3269" spans="1:25" ht="15" customHeight="1" x14ac:dyDescent="0.35">
      <c r="A3269">
        <v>9</v>
      </c>
      <c r="B3269" s="50">
        <v>46273.760416666657</v>
      </c>
      <c r="C3269">
        <v>11707021</v>
      </c>
      <c r="D3269">
        <v>100006740266</v>
      </c>
      <c r="E3269" t="s">
        <v>1726</v>
      </c>
      <c r="F3269">
        <v>100</v>
      </c>
      <c r="G3269" t="s">
        <v>1745</v>
      </c>
      <c r="H3269" t="s">
        <v>1760</v>
      </c>
      <c r="I3269">
        <v>5960403</v>
      </c>
      <c r="J3269">
        <v>2</v>
      </c>
      <c r="K3269" t="s">
        <v>1769</v>
      </c>
      <c r="L3269" t="s">
        <v>1770</v>
      </c>
      <c r="N3269">
        <v>0</v>
      </c>
      <c r="O3269">
        <v>1</v>
      </c>
      <c r="P3269">
        <v>1</v>
      </c>
      <c r="Q3269">
        <v>1</v>
      </c>
      <c r="R3269">
        <v>0</v>
      </c>
      <c r="S3269">
        <v>0</v>
      </c>
      <c r="T3269">
        <v>0</v>
      </c>
      <c r="U3269" s="50">
        <v>46273.654907407406</v>
      </c>
      <c r="V3269" s="50">
        <v>46273.654907407406</v>
      </c>
      <c r="W3269" s="51">
        <v>46273</v>
      </c>
      <c r="X3269" t="s">
        <v>1747</v>
      </c>
      <c r="Y3269" t="s">
        <v>492</v>
      </c>
    </row>
    <row r="3270" spans="1:25" ht="15" customHeight="1" x14ac:dyDescent="0.35">
      <c r="A3270">
        <v>9</v>
      </c>
      <c r="B3270" s="50">
        <v>46273.760416666657</v>
      </c>
      <c r="C3270">
        <v>11707022</v>
      </c>
      <c r="D3270">
        <v>100006740267</v>
      </c>
      <c r="E3270" t="s">
        <v>1726</v>
      </c>
      <c r="F3270">
        <v>100</v>
      </c>
      <c r="G3270" t="s">
        <v>1745</v>
      </c>
      <c r="H3270" t="s">
        <v>1760</v>
      </c>
      <c r="I3270">
        <v>5971101</v>
      </c>
      <c r="J3270">
        <v>2</v>
      </c>
      <c r="K3270" t="s">
        <v>1771</v>
      </c>
      <c r="L3270" t="s">
        <v>1772</v>
      </c>
      <c r="N3270">
        <v>0</v>
      </c>
      <c r="O3270">
        <v>6</v>
      </c>
      <c r="P3270">
        <v>6</v>
      </c>
      <c r="Q3270">
        <v>6</v>
      </c>
      <c r="R3270">
        <v>0</v>
      </c>
      <c r="S3270">
        <v>0</v>
      </c>
      <c r="T3270">
        <v>0</v>
      </c>
      <c r="U3270" s="50">
        <v>46273.654907407406</v>
      </c>
      <c r="V3270" s="50">
        <v>46273.654907407406</v>
      </c>
      <c r="W3270" s="51">
        <v>46273</v>
      </c>
      <c r="X3270" t="s">
        <v>1747</v>
      </c>
      <c r="Y3270" t="s">
        <v>492</v>
      </c>
    </row>
    <row r="3271" spans="1:25" ht="15" customHeight="1" x14ac:dyDescent="0.35">
      <c r="A3271">
        <v>9</v>
      </c>
      <c r="B3271" s="50">
        <v>46273.760416666657</v>
      </c>
      <c r="C3271">
        <v>11707023</v>
      </c>
      <c r="D3271">
        <v>100006740268</v>
      </c>
      <c r="E3271" t="s">
        <v>1726</v>
      </c>
      <c r="F3271">
        <v>100</v>
      </c>
      <c r="G3271" t="s">
        <v>1745</v>
      </c>
      <c r="H3271" t="s">
        <v>1760</v>
      </c>
      <c r="I3271">
        <v>5971102</v>
      </c>
      <c r="J3271">
        <v>2</v>
      </c>
      <c r="K3271" t="s">
        <v>1771</v>
      </c>
      <c r="L3271" t="s">
        <v>1772</v>
      </c>
      <c r="N3271">
        <v>0</v>
      </c>
      <c r="O3271">
        <v>6</v>
      </c>
      <c r="P3271">
        <v>6</v>
      </c>
      <c r="Q3271">
        <v>6</v>
      </c>
      <c r="R3271">
        <v>0</v>
      </c>
      <c r="S3271">
        <v>0</v>
      </c>
      <c r="T3271">
        <v>0</v>
      </c>
      <c r="U3271" s="50">
        <v>46273.654907407406</v>
      </c>
      <c r="V3271" s="50">
        <v>46273.654907407406</v>
      </c>
      <c r="W3271" s="51">
        <v>46273</v>
      </c>
      <c r="X3271" t="s">
        <v>1747</v>
      </c>
      <c r="Y3271" t="s">
        <v>492</v>
      </c>
    </row>
    <row r="3272" spans="1:25" ht="15" customHeight="1" x14ac:dyDescent="0.35">
      <c r="A3272">
        <v>9</v>
      </c>
      <c r="B3272" s="50">
        <v>46273.760416666657</v>
      </c>
      <c r="C3272">
        <v>11707024</v>
      </c>
      <c r="D3272">
        <v>100006740269</v>
      </c>
      <c r="E3272" t="s">
        <v>1726</v>
      </c>
      <c r="F3272">
        <v>100</v>
      </c>
      <c r="G3272" t="s">
        <v>1745</v>
      </c>
      <c r="H3272" t="s">
        <v>1760</v>
      </c>
      <c r="I3272">
        <v>5971103</v>
      </c>
      <c r="J3272">
        <v>2</v>
      </c>
      <c r="K3272" t="s">
        <v>1771</v>
      </c>
      <c r="L3272" t="s">
        <v>1772</v>
      </c>
      <c r="N3272">
        <v>0</v>
      </c>
      <c r="O3272">
        <v>6</v>
      </c>
      <c r="P3272">
        <v>6</v>
      </c>
      <c r="Q3272">
        <v>6</v>
      </c>
      <c r="R3272">
        <v>0</v>
      </c>
      <c r="S3272">
        <v>0</v>
      </c>
      <c r="T3272">
        <v>0</v>
      </c>
      <c r="U3272" s="50">
        <v>46273.654907407406</v>
      </c>
      <c r="V3272" s="50">
        <v>46273.654907407406</v>
      </c>
      <c r="W3272" s="51">
        <v>46273</v>
      </c>
      <c r="X3272" t="s">
        <v>1747</v>
      </c>
      <c r="Y3272" t="s">
        <v>492</v>
      </c>
    </row>
    <row r="3273" spans="1:25" ht="15" customHeight="1" x14ac:dyDescent="0.35">
      <c r="A3273">
        <v>9</v>
      </c>
      <c r="B3273" s="50">
        <v>46273.760416666657</v>
      </c>
      <c r="C3273">
        <v>11707025</v>
      </c>
      <c r="D3273">
        <v>100006740270</v>
      </c>
      <c r="E3273" t="s">
        <v>1726</v>
      </c>
      <c r="F3273">
        <v>100</v>
      </c>
      <c r="G3273" t="s">
        <v>1745</v>
      </c>
      <c r="H3273" t="s">
        <v>1760</v>
      </c>
      <c r="I3273">
        <v>5971104</v>
      </c>
      <c r="J3273">
        <v>2</v>
      </c>
      <c r="K3273" t="s">
        <v>1771</v>
      </c>
      <c r="L3273" t="s">
        <v>1772</v>
      </c>
      <c r="N3273">
        <v>0</v>
      </c>
      <c r="O3273">
        <v>6</v>
      </c>
      <c r="P3273">
        <v>6</v>
      </c>
      <c r="Q3273">
        <v>6</v>
      </c>
      <c r="R3273">
        <v>0</v>
      </c>
      <c r="S3273">
        <v>0</v>
      </c>
      <c r="T3273">
        <v>0</v>
      </c>
      <c r="U3273" s="50">
        <v>46273.654907407406</v>
      </c>
      <c r="V3273" s="50">
        <v>46273.654907407406</v>
      </c>
      <c r="W3273" s="51">
        <v>46273</v>
      </c>
      <c r="X3273" t="s">
        <v>1747</v>
      </c>
      <c r="Y3273" t="s">
        <v>492</v>
      </c>
    </row>
    <row r="3274" spans="1:25" ht="15" customHeight="1" x14ac:dyDescent="0.35">
      <c r="A3274">
        <v>9</v>
      </c>
      <c r="B3274" s="50">
        <v>46273.760416666657</v>
      </c>
      <c r="C3274">
        <v>11707026</v>
      </c>
      <c r="D3274">
        <v>100006740271</v>
      </c>
      <c r="E3274" t="s">
        <v>1726</v>
      </c>
      <c r="F3274">
        <v>100</v>
      </c>
      <c r="G3274" t="s">
        <v>1745</v>
      </c>
      <c r="H3274" t="s">
        <v>1760</v>
      </c>
      <c r="I3274">
        <v>5971105</v>
      </c>
      <c r="J3274">
        <v>2</v>
      </c>
      <c r="K3274" t="s">
        <v>1771</v>
      </c>
      <c r="L3274" t="s">
        <v>1772</v>
      </c>
      <c r="N3274">
        <v>0</v>
      </c>
      <c r="O3274">
        <v>6</v>
      </c>
      <c r="P3274">
        <v>6</v>
      </c>
      <c r="Q3274">
        <v>6</v>
      </c>
      <c r="R3274">
        <v>0</v>
      </c>
      <c r="S3274">
        <v>0</v>
      </c>
      <c r="T3274">
        <v>0</v>
      </c>
      <c r="U3274" s="50">
        <v>46273.654907407406</v>
      </c>
      <c r="V3274" s="50">
        <v>46273.654907407406</v>
      </c>
      <c r="W3274" s="51">
        <v>46273</v>
      </c>
      <c r="X3274" t="s">
        <v>1747</v>
      </c>
      <c r="Y3274" t="s">
        <v>492</v>
      </c>
    </row>
    <row r="3275" spans="1:25" ht="15" customHeight="1" x14ac:dyDescent="0.35">
      <c r="A3275">
        <v>9</v>
      </c>
      <c r="B3275" s="50">
        <v>46273.760416666657</v>
      </c>
      <c r="C3275">
        <v>11707027</v>
      </c>
      <c r="D3275">
        <v>100006740272</v>
      </c>
      <c r="E3275" t="s">
        <v>1726</v>
      </c>
      <c r="F3275">
        <v>100</v>
      </c>
      <c r="G3275" t="s">
        <v>1745</v>
      </c>
      <c r="H3275" t="s">
        <v>1760</v>
      </c>
      <c r="I3275">
        <v>5971106</v>
      </c>
      <c r="J3275">
        <v>2</v>
      </c>
      <c r="K3275" t="s">
        <v>1771</v>
      </c>
      <c r="L3275" t="s">
        <v>1772</v>
      </c>
      <c r="N3275">
        <v>0</v>
      </c>
      <c r="O3275">
        <v>6</v>
      </c>
      <c r="P3275">
        <v>6</v>
      </c>
      <c r="Q3275">
        <v>6</v>
      </c>
      <c r="R3275">
        <v>0</v>
      </c>
      <c r="S3275">
        <v>0</v>
      </c>
      <c r="T3275">
        <v>0</v>
      </c>
      <c r="U3275" s="50">
        <v>46273.654907407406</v>
      </c>
      <c r="V3275" s="50">
        <v>46273.654907407406</v>
      </c>
      <c r="W3275" s="51">
        <v>46273</v>
      </c>
      <c r="X3275" t="s">
        <v>1747</v>
      </c>
      <c r="Y3275" t="s">
        <v>492</v>
      </c>
    </row>
    <row r="3276" spans="1:25" ht="15" customHeight="1" x14ac:dyDescent="0.35">
      <c r="A3276">
        <v>9</v>
      </c>
      <c r="B3276" s="50">
        <v>46273.760416666657</v>
      </c>
      <c r="C3276">
        <v>11707028</v>
      </c>
      <c r="D3276">
        <v>100006740273</v>
      </c>
      <c r="E3276" t="s">
        <v>1726</v>
      </c>
      <c r="F3276">
        <v>100</v>
      </c>
      <c r="G3276" t="s">
        <v>1745</v>
      </c>
      <c r="H3276" t="s">
        <v>1760</v>
      </c>
      <c r="I3276">
        <v>5971107</v>
      </c>
      <c r="J3276">
        <v>2</v>
      </c>
      <c r="K3276" t="s">
        <v>1771</v>
      </c>
      <c r="L3276" t="s">
        <v>1772</v>
      </c>
      <c r="N3276">
        <v>0</v>
      </c>
      <c r="O3276">
        <v>4</v>
      </c>
      <c r="P3276">
        <v>4</v>
      </c>
      <c r="Q3276">
        <v>4</v>
      </c>
      <c r="R3276">
        <v>0</v>
      </c>
      <c r="S3276">
        <v>0</v>
      </c>
      <c r="T3276">
        <v>0</v>
      </c>
      <c r="U3276" s="50">
        <v>46273.654907407406</v>
      </c>
      <c r="V3276" s="50">
        <v>46273.654907407406</v>
      </c>
      <c r="W3276" s="51">
        <v>46273</v>
      </c>
      <c r="X3276" t="s">
        <v>1747</v>
      </c>
      <c r="Y3276" t="s">
        <v>492</v>
      </c>
    </row>
    <row r="3277" spans="1:25" ht="15" customHeight="1" x14ac:dyDescent="0.35">
      <c r="A3277">
        <v>9</v>
      </c>
      <c r="B3277" s="50">
        <v>46273.760416666657</v>
      </c>
      <c r="C3277">
        <v>11707029</v>
      </c>
      <c r="D3277">
        <v>100006740274</v>
      </c>
      <c r="E3277" t="s">
        <v>1726</v>
      </c>
      <c r="F3277">
        <v>100</v>
      </c>
      <c r="G3277" t="s">
        <v>1745</v>
      </c>
      <c r="H3277" t="s">
        <v>1760</v>
      </c>
      <c r="I3277">
        <v>5977901</v>
      </c>
      <c r="J3277">
        <v>2</v>
      </c>
      <c r="K3277" t="s">
        <v>1773</v>
      </c>
      <c r="L3277" t="s">
        <v>1774</v>
      </c>
      <c r="N3277">
        <v>0</v>
      </c>
      <c r="O3277">
        <v>5</v>
      </c>
      <c r="P3277">
        <v>5</v>
      </c>
      <c r="Q3277">
        <v>5</v>
      </c>
      <c r="R3277">
        <v>0</v>
      </c>
      <c r="S3277">
        <v>0</v>
      </c>
      <c r="T3277">
        <v>0</v>
      </c>
      <c r="U3277" s="50">
        <v>46273.654907407406</v>
      </c>
      <c r="V3277" s="50">
        <v>46273.654907407406</v>
      </c>
      <c r="W3277" s="51">
        <v>46273</v>
      </c>
      <c r="X3277" t="s">
        <v>1747</v>
      </c>
      <c r="Y3277" t="s">
        <v>492</v>
      </c>
    </row>
    <row r="3278" spans="1:25" ht="15" customHeight="1" x14ac:dyDescent="0.35">
      <c r="A3278">
        <v>9</v>
      </c>
      <c r="B3278" s="50">
        <v>46273.760416666657</v>
      </c>
      <c r="C3278">
        <v>11707030</v>
      </c>
      <c r="D3278">
        <v>100006740274</v>
      </c>
      <c r="E3278" t="s">
        <v>1726</v>
      </c>
      <c r="F3278">
        <v>100</v>
      </c>
      <c r="G3278" t="s">
        <v>1745</v>
      </c>
      <c r="H3278" t="s">
        <v>1760</v>
      </c>
      <c r="I3278">
        <v>5977901</v>
      </c>
      <c r="J3278">
        <v>2</v>
      </c>
      <c r="K3278" t="s">
        <v>1775</v>
      </c>
      <c r="L3278" t="s">
        <v>1776</v>
      </c>
      <c r="N3278">
        <v>0</v>
      </c>
      <c r="O3278">
        <v>2</v>
      </c>
      <c r="P3278">
        <v>2</v>
      </c>
      <c r="Q3278">
        <v>2</v>
      </c>
      <c r="R3278">
        <v>0</v>
      </c>
      <c r="S3278">
        <v>0</v>
      </c>
      <c r="T3278">
        <v>0</v>
      </c>
      <c r="U3278" s="50">
        <v>46273.654907407406</v>
      </c>
      <c r="V3278" s="50">
        <v>46273.654907407406</v>
      </c>
      <c r="W3278" s="51">
        <v>46273</v>
      </c>
      <c r="X3278" t="s">
        <v>1747</v>
      </c>
      <c r="Y3278" t="s">
        <v>492</v>
      </c>
    </row>
    <row r="3279" spans="1:25" ht="15" customHeight="1" x14ac:dyDescent="0.35">
      <c r="A3279">
        <v>9</v>
      </c>
      <c r="B3279" s="50">
        <v>46273.760416666657</v>
      </c>
      <c r="C3279">
        <v>11707031</v>
      </c>
      <c r="D3279">
        <v>100006740274</v>
      </c>
      <c r="E3279" t="s">
        <v>1726</v>
      </c>
      <c r="F3279">
        <v>100</v>
      </c>
      <c r="G3279" t="s">
        <v>1745</v>
      </c>
      <c r="H3279" t="s">
        <v>1760</v>
      </c>
      <c r="I3279">
        <v>5977901</v>
      </c>
      <c r="J3279">
        <v>2</v>
      </c>
      <c r="K3279" t="s">
        <v>1777</v>
      </c>
      <c r="L3279" t="s">
        <v>1778</v>
      </c>
      <c r="N3279">
        <v>0</v>
      </c>
      <c r="O3279">
        <v>2</v>
      </c>
      <c r="P3279">
        <v>2</v>
      </c>
      <c r="Q3279">
        <v>2</v>
      </c>
      <c r="R3279">
        <v>0</v>
      </c>
      <c r="S3279">
        <v>0</v>
      </c>
      <c r="T3279">
        <v>0</v>
      </c>
      <c r="U3279" s="50">
        <v>46273.654907407406</v>
      </c>
      <c r="V3279" s="50">
        <v>46273.654907407406</v>
      </c>
      <c r="W3279" s="51">
        <v>46273</v>
      </c>
      <c r="X3279" t="s">
        <v>1747</v>
      </c>
      <c r="Y3279" t="s">
        <v>492</v>
      </c>
    </row>
    <row r="3280" spans="1:25" ht="15" customHeight="1" x14ac:dyDescent="0.35">
      <c r="A3280">
        <v>9</v>
      </c>
      <c r="B3280" s="50">
        <v>46273.760416666657</v>
      </c>
      <c r="C3280">
        <v>11707032</v>
      </c>
      <c r="D3280">
        <v>100006740274</v>
      </c>
      <c r="E3280" t="s">
        <v>1726</v>
      </c>
      <c r="F3280">
        <v>100</v>
      </c>
      <c r="G3280" t="s">
        <v>1745</v>
      </c>
      <c r="H3280" t="s">
        <v>1760</v>
      </c>
      <c r="I3280">
        <v>5977901</v>
      </c>
      <c r="J3280">
        <v>2</v>
      </c>
      <c r="K3280" t="s">
        <v>1779</v>
      </c>
      <c r="L3280" t="s">
        <v>1780</v>
      </c>
      <c r="N3280">
        <v>0</v>
      </c>
      <c r="O3280">
        <v>2</v>
      </c>
      <c r="P3280">
        <v>2</v>
      </c>
      <c r="Q3280">
        <v>2</v>
      </c>
      <c r="R3280">
        <v>0</v>
      </c>
      <c r="S3280">
        <v>0</v>
      </c>
      <c r="T3280">
        <v>0</v>
      </c>
      <c r="U3280" s="50">
        <v>46273.654907407406</v>
      </c>
      <c r="V3280" s="50">
        <v>46273.654907407406</v>
      </c>
      <c r="W3280" s="51">
        <v>46273</v>
      </c>
      <c r="X3280" t="s">
        <v>1747</v>
      </c>
      <c r="Y3280" t="s">
        <v>492</v>
      </c>
    </row>
    <row r="3281" spans="1:25" ht="15" customHeight="1" x14ac:dyDescent="0.35">
      <c r="A3281">
        <v>9</v>
      </c>
      <c r="B3281" s="50">
        <v>46273.760416666657</v>
      </c>
      <c r="C3281">
        <v>11707033</v>
      </c>
      <c r="D3281">
        <v>100006740275</v>
      </c>
      <c r="E3281" t="s">
        <v>1726</v>
      </c>
      <c r="F3281">
        <v>100</v>
      </c>
      <c r="G3281" t="s">
        <v>1745</v>
      </c>
      <c r="H3281" t="s">
        <v>1760</v>
      </c>
      <c r="I3281">
        <v>6000201</v>
      </c>
      <c r="J3281">
        <v>2</v>
      </c>
      <c r="K3281" t="s">
        <v>1781</v>
      </c>
      <c r="L3281" t="s">
        <v>1782</v>
      </c>
      <c r="N3281">
        <v>0</v>
      </c>
      <c r="O3281">
        <v>1</v>
      </c>
      <c r="P3281">
        <v>1</v>
      </c>
      <c r="Q3281">
        <v>1</v>
      </c>
      <c r="R3281">
        <v>0</v>
      </c>
      <c r="S3281">
        <v>0</v>
      </c>
      <c r="T3281">
        <v>0</v>
      </c>
      <c r="U3281" s="50">
        <v>46273.654907407406</v>
      </c>
      <c r="V3281" s="50">
        <v>46273.654907407406</v>
      </c>
      <c r="W3281" s="51">
        <v>46273</v>
      </c>
      <c r="X3281" t="s">
        <v>1747</v>
      </c>
      <c r="Y3281" t="s">
        <v>492</v>
      </c>
    </row>
    <row r="3282" spans="1:25" ht="15" customHeight="1" x14ac:dyDescent="0.35">
      <c r="A3282">
        <v>9</v>
      </c>
      <c r="B3282" s="50">
        <v>46273.760416666657</v>
      </c>
      <c r="C3282">
        <v>11707034</v>
      </c>
      <c r="D3282">
        <v>100006740275</v>
      </c>
      <c r="E3282" t="s">
        <v>1726</v>
      </c>
      <c r="F3282">
        <v>100</v>
      </c>
      <c r="G3282" t="s">
        <v>1745</v>
      </c>
      <c r="H3282" t="s">
        <v>1760</v>
      </c>
      <c r="I3282">
        <v>6000201</v>
      </c>
      <c r="J3282">
        <v>2</v>
      </c>
      <c r="K3282" t="s">
        <v>1783</v>
      </c>
      <c r="L3282" t="s">
        <v>1784</v>
      </c>
      <c r="N3282">
        <v>0</v>
      </c>
      <c r="O3282">
        <v>5</v>
      </c>
      <c r="P3282">
        <v>5</v>
      </c>
      <c r="Q3282">
        <v>5</v>
      </c>
      <c r="R3282">
        <v>0</v>
      </c>
      <c r="S3282">
        <v>0</v>
      </c>
      <c r="T3282">
        <v>0</v>
      </c>
      <c r="U3282" s="50">
        <v>46273.654907407406</v>
      </c>
      <c r="V3282" s="50">
        <v>46273.654907407406</v>
      </c>
      <c r="W3282" s="51">
        <v>46273</v>
      </c>
      <c r="X3282" t="s">
        <v>1747</v>
      </c>
      <c r="Y3282" t="s">
        <v>492</v>
      </c>
    </row>
    <row r="3283" spans="1:25" ht="15" customHeight="1" x14ac:dyDescent="0.35">
      <c r="A3283">
        <v>9</v>
      </c>
      <c r="B3283" s="50">
        <v>46273.760416666657</v>
      </c>
      <c r="C3283">
        <v>11707298</v>
      </c>
      <c r="D3283">
        <v>100006740460</v>
      </c>
      <c r="E3283" t="s">
        <v>1726</v>
      </c>
      <c r="F3283">
        <v>100</v>
      </c>
      <c r="G3283" t="s">
        <v>1745</v>
      </c>
      <c r="H3283" t="s">
        <v>1760</v>
      </c>
      <c r="I3283">
        <v>5956401</v>
      </c>
      <c r="J3283">
        <v>4</v>
      </c>
      <c r="K3283" t="s">
        <v>1865</v>
      </c>
      <c r="L3283" t="s">
        <v>1866</v>
      </c>
      <c r="N3283">
        <v>0</v>
      </c>
      <c r="O3283">
        <v>1</v>
      </c>
      <c r="P3283">
        <v>1</v>
      </c>
      <c r="Q3283">
        <v>1</v>
      </c>
      <c r="R3283">
        <v>0</v>
      </c>
      <c r="S3283">
        <v>0</v>
      </c>
      <c r="T3283">
        <v>0</v>
      </c>
      <c r="U3283" s="50">
        <v>46273.655034722222</v>
      </c>
      <c r="V3283" s="50">
        <v>46273.655034722222</v>
      </c>
      <c r="W3283" s="51">
        <v>46273</v>
      </c>
      <c r="X3283" t="s">
        <v>1747</v>
      </c>
      <c r="Y3283" t="s">
        <v>492</v>
      </c>
    </row>
    <row r="3284" spans="1:25" ht="15" customHeight="1" x14ac:dyDescent="0.35">
      <c r="A3284">
        <v>9</v>
      </c>
      <c r="B3284" s="50">
        <v>46273.760416666657</v>
      </c>
      <c r="C3284">
        <v>11707299</v>
      </c>
      <c r="D3284">
        <v>100006740460</v>
      </c>
      <c r="E3284" t="s">
        <v>1726</v>
      </c>
      <c r="F3284">
        <v>100</v>
      </c>
      <c r="G3284" t="s">
        <v>1745</v>
      </c>
      <c r="H3284" t="s">
        <v>1760</v>
      </c>
      <c r="I3284">
        <v>5956401</v>
      </c>
      <c r="J3284">
        <v>4</v>
      </c>
      <c r="K3284" t="s">
        <v>1867</v>
      </c>
      <c r="L3284" t="s">
        <v>1868</v>
      </c>
      <c r="N3284">
        <v>0</v>
      </c>
      <c r="O3284">
        <v>1</v>
      </c>
      <c r="P3284">
        <v>1</v>
      </c>
      <c r="Q3284">
        <v>1</v>
      </c>
      <c r="R3284">
        <v>0</v>
      </c>
      <c r="S3284">
        <v>0</v>
      </c>
      <c r="T3284">
        <v>0</v>
      </c>
      <c r="U3284" s="50">
        <v>46273.655034722222</v>
      </c>
      <c r="V3284" s="50">
        <v>46273.655034722222</v>
      </c>
      <c r="W3284" s="51">
        <v>46273</v>
      </c>
      <c r="X3284" t="s">
        <v>1747</v>
      </c>
      <c r="Y3284" t="s">
        <v>492</v>
      </c>
    </row>
    <row r="3285" spans="1:25" ht="15" customHeight="1" x14ac:dyDescent="0.35">
      <c r="A3285">
        <v>9</v>
      </c>
      <c r="B3285" s="50">
        <v>46273.760416666657</v>
      </c>
      <c r="C3285">
        <v>11707309</v>
      </c>
      <c r="D3285">
        <v>100006740467</v>
      </c>
      <c r="E3285" t="s">
        <v>1726</v>
      </c>
      <c r="F3285">
        <v>100</v>
      </c>
      <c r="G3285" t="s">
        <v>1745</v>
      </c>
      <c r="H3285" t="s">
        <v>1760</v>
      </c>
      <c r="I3285">
        <v>5969101</v>
      </c>
      <c r="J3285">
        <v>4</v>
      </c>
      <c r="K3285" t="s">
        <v>1839</v>
      </c>
      <c r="L3285" t="s">
        <v>1840</v>
      </c>
      <c r="N3285">
        <v>0</v>
      </c>
      <c r="O3285">
        <v>1</v>
      </c>
      <c r="P3285">
        <v>1</v>
      </c>
      <c r="Q3285">
        <v>1</v>
      </c>
      <c r="R3285">
        <v>0</v>
      </c>
      <c r="S3285">
        <v>0</v>
      </c>
      <c r="T3285">
        <v>0</v>
      </c>
      <c r="U3285" s="50">
        <v>46273.655046296299</v>
      </c>
      <c r="V3285" s="50">
        <v>46273.655046296299</v>
      </c>
      <c r="W3285" s="51">
        <v>46273</v>
      </c>
      <c r="X3285" t="s">
        <v>1747</v>
      </c>
      <c r="Y3285" t="s">
        <v>492</v>
      </c>
    </row>
    <row r="3286" spans="1:25" ht="15" customHeight="1" x14ac:dyDescent="0.35">
      <c r="A3286">
        <v>9</v>
      </c>
      <c r="B3286" s="50">
        <v>46273.760416666657</v>
      </c>
      <c r="C3286">
        <v>11707323</v>
      </c>
      <c r="D3286">
        <v>100006740476</v>
      </c>
      <c r="E3286" t="s">
        <v>1726</v>
      </c>
      <c r="F3286">
        <v>100</v>
      </c>
      <c r="G3286" t="s">
        <v>1745</v>
      </c>
      <c r="H3286" t="s">
        <v>1760</v>
      </c>
      <c r="I3286">
        <v>5987201</v>
      </c>
      <c r="J3286">
        <v>4</v>
      </c>
      <c r="K3286" t="s">
        <v>1875</v>
      </c>
      <c r="L3286" t="s">
        <v>1876</v>
      </c>
      <c r="N3286">
        <v>0</v>
      </c>
      <c r="O3286">
        <v>3</v>
      </c>
      <c r="P3286">
        <v>3</v>
      </c>
      <c r="Q3286">
        <v>3</v>
      </c>
      <c r="R3286">
        <v>0</v>
      </c>
      <c r="S3286">
        <v>0</v>
      </c>
      <c r="T3286">
        <v>0</v>
      </c>
      <c r="U3286" s="50">
        <v>46273.655057870368</v>
      </c>
      <c r="V3286" s="50">
        <v>46273.655057870368</v>
      </c>
      <c r="W3286" s="51">
        <v>46273</v>
      </c>
      <c r="X3286" t="s">
        <v>1747</v>
      </c>
      <c r="Y3286" t="s">
        <v>492</v>
      </c>
    </row>
    <row r="3287" spans="1:25" ht="15" customHeight="1" x14ac:dyDescent="0.35">
      <c r="A3287">
        <v>9</v>
      </c>
      <c r="B3287" s="50">
        <v>46273.760416666657</v>
      </c>
      <c r="C3287">
        <v>11707324</v>
      </c>
      <c r="D3287">
        <v>100006740477</v>
      </c>
      <c r="E3287" t="s">
        <v>1726</v>
      </c>
      <c r="F3287">
        <v>100</v>
      </c>
      <c r="G3287" t="s">
        <v>1745</v>
      </c>
      <c r="H3287" t="s">
        <v>1760</v>
      </c>
      <c r="I3287">
        <v>6004401</v>
      </c>
      <c r="J3287">
        <v>4</v>
      </c>
      <c r="K3287" t="s">
        <v>1877</v>
      </c>
      <c r="L3287" t="s">
        <v>1878</v>
      </c>
      <c r="N3287">
        <v>0</v>
      </c>
      <c r="O3287">
        <v>1</v>
      </c>
      <c r="P3287">
        <v>1</v>
      </c>
      <c r="Q3287">
        <v>1</v>
      </c>
      <c r="R3287">
        <v>0</v>
      </c>
      <c r="S3287">
        <v>0</v>
      </c>
      <c r="T3287">
        <v>0</v>
      </c>
      <c r="U3287" s="50">
        <v>46273.655057870368</v>
      </c>
      <c r="V3287" s="50">
        <v>46273.655057870368</v>
      </c>
      <c r="W3287" s="51">
        <v>46273</v>
      </c>
      <c r="X3287" t="s">
        <v>1747</v>
      </c>
      <c r="Y3287" t="s">
        <v>492</v>
      </c>
    </row>
    <row r="3288" spans="1:25" ht="15" customHeight="1" x14ac:dyDescent="0.35">
      <c r="A3288">
        <v>9</v>
      </c>
      <c r="B3288" s="50">
        <v>46273.760416666657</v>
      </c>
      <c r="C3288">
        <v>11707373</v>
      </c>
      <c r="D3288">
        <v>100006740495</v>
      </c>
      <c r="E3288" t="s">
        <v>1726</v>
      </c>
      <c r="F3288">
        <v>100</v>
      </c>
      <c r="G3288" t="s">
        <v>1745</v>
      </c>
      <c r="H3288" t="s">
        <v>1760</v>
      </c>
      <c r="I3288">
        <v>5964201</v>
      </c>
      <c r="J3288">
        <v>4</v>
      </c>
      <c r="K3288" t="s">
        <v>1899</v>
      </c>
      <c r="L3288" t="s">
        <v>1900</v>
      </c>
      <c r="N3288">
        <v>0</v>
      </c>
      <c r="O3288">
        <v>1</v>
      </c>
      <c r="P3288">
        <v>1</v>
      </c>
      <c r="Q3288">
        <v>1</v>
      </c>
      <c r="R3288">
        <v>0</v>
      </c>
      <c r="S3288">
        <v>0</v>
      </c>
      <c r="T3288">
        <v>0</v>
      </c>
      <c r="U3288" s="50">
        <v>46273.655081018522</v>
      </c>
      <c r="V3288" s="50">
        <v>46273.655081018522</v>
      </c>
      <c r="W3288" s="51">
        <v>46273</v>
      </c>
      <c r="X3288" t="s">
        <v>1747</v>
      </c>
      <c r="Y3288" t="s">
        <v>492</v>
      </c>
    </row>
    <row r="3289" spans="1:25" ht="15" customHeight="1" x14ac:dyDescent="0.35">
      <c r="A3289">
        <v>9</v>
      </c>
      <c r="B3289" s="50">
        <v>46273.760416666657</v>
      </c>
      <c r="C3289">
        <v>11707374</v>
      </c>
      <c r="D3289">
        <v>100006740495</v>
      </c>
      <c r="E3289" t="s">
        <v>1726</v>
      </c>
      <c r="F3289">
        <v>100</v>
      </c>
      <c r="G3289" t="s">
        <v>1745</v>
      </c>
      <c r="H3289" t="s">
        <v>1760</v>
      </c>
      <c r="I3289">
        <v>5964201</v>
      </c>
      <c r="J3289">
        <v>4</v>
      </c>
      <c r="K3289" t="s">
        <v>1901</v>
      </c>
      <c r="L3289" t="s">
        <v>1902</v>
      </c>
      <c r="N3289">
        <v>0</v>
      </c>
      <c r="O3289">
        <v>1</v>
      </c>
      <c r="P3289">
        <v>1</v>
      </c>
      <c r="Q3289">
        <v>1</v>
      </c>
      <c r="R3289">
        <v>0</v>
      </c>
      <c r="S3289">
        <v>0</v>
      </c>
      <c r="T3289">
        <v>0</v>
      </c>
      <c r="U3289" s="50">
        <v>46273.655081018522</v>
      </c>
      <c r="V3289" s="50">
        <v>46273.655081018522</v>
      </c>
      <c r="W3289" s="51">
        <v>46273</v>
      </c>
      <c r="X3289" t="s">
        <v>1747</v>
      </c>
      <c r="Y3289" t="s">
        <v>492</v>
      </c>
    </row>
    <row r="3290" spans="1:25" ht="15" customHeight="1" x14ac:dyDescent="0.35">
      <c r="A3290">
        <v>9</v>
      </c>
      <c r="B3290" s="50">
        <v>46273.760416666657</v>
      </c>
      <c r="C3290">
        <v>11707375</v>
      </c>
      <c r="D3290">
        <v>100006740495</v>
      </c>
      <c r="E3290" t="s">
        <v>1726</v>
      </c>
      <c r="F3290">
        <v>100</v>
      </c>
      <c r="G3290" t="s">
        <v>1745</v>
      </c>
      <c r="H3290" t="s">
        <v>1760</v>
      </c>
      <c r="I3290">
        <v>5964201</v>
      </c>
      <c r="J3290">
        <v>4</v>
      </c>
      <c r="K3290" t="s">
        <v>1825</v>
      </c>
      <c r="L3290" t="s">
        <v>1826</v>
      </c>
      <c r="N3290">
        <v>0</v>
      </c>
      <c r="O3290">
        <v>4</v>
      </c>
      <c r="P3290">
        <v>4</v>
      </c>
      <c r="Q3290">
        <v>4</v>
      </c>
      <c r="R3290">
        <v>0</v>
      </c>
      <c r="S3290">
        <v>0</v>
      </c>
      <c r="T3290">
        <v>0</v>
      </c>
      <c r="U3290" s="50">
        <v>46273.655081018522</v>
      </c>
      <c r="V3290" s="50">
        <v>46273.655081018522</v>
      </c>
      <c r="W3290" s="51">
        <v>46273</v>
      </c>
      <c r="X3290" t="s">
        <v>1747</v>
      </c>
      <c r="Y3290" t="s">
        <v>492</v>
      </c>
    </row>
    <row r="3291" spans="1:25" ht="15" customHeight="1" x14ac:dyDescent="0.35">
      <c r="A3291">
        <v>9</v>
      </c>
      <c r="B3291" s="50">
        <v>46273.760416666657</v>
      </c>
      <c r="C3291">
        <v>11707378</v>
      </c>
      <c r="D3291">
        <v>100006740498</v>
      </c>
      <c r="E3291" t="s">
        <v>1726</v>
      </c>
      <c r="F3291">
        <v>100</v>
      </c>
      <c r="G3291" t="s">
        <v>1745</v>
      </c>
      <c r="H3291" t="s">
        <v>1760</v>
      </c>
      <c r="I3291">
        <v>5967401</v>
      </c>
      <c r="J3291">
        <v>4</v>
      </c>
      <c r="K3291" t="s">
        <v>1907</v>
      </c>
      <c r="L3291" t="s">
        <v>1908</v>
      </c>
      <c r="N3291">
        <v>0</v>
      </c>
      <c r="O3291">
        <v>2</v>
      </c>
      <c r="P3291">
        <v>2</v>
      </c>
      <c r="Q3291">
        <v>2</v>
      </c>
      <c r="R3291">
        <v>0</v>
      </c>
      <c r="S3291">
        <v>0</v>
      </c>
      <c r="T3291">
        <v>0</v>
      </c>
      <c r="U3291" s="50">
        <v>46273.655081018522</v>
      </c>
      <c r="V3291" s="50">
        <v>46273.655081018522</v>
      </c>
      <c r="W3291" s="51">
        <v>46273</v>
      </c>
      <c r="X3291" t="s">
        <v>1747</v>
      </c>
      <c r="Y3291" t="s">
        <v>492</v>
      </c>
    </row>
    <row r="3292" spans="1:25" ht="15" customHeight="1" x14ac:dyDescent="0.35">
      <c r="A3292">
        <v>9</v>
      </c>
      <c r="B3292" s="50">
        <v>46273.760416666657</v>
      </c>
      <c r="C3292">
        <v>11707379</v>
      </c>
      <c r="D3292">
        <v>100006740498</v>
      </c>
      <c r="E3292" t="s">
        <v>1726</v>
      </c>
      <c r="F3292">
        <v>100</v>
      </c>
      <c r="G3292" t="s">
        <v>1745</v>
      </c>
      <c r="H3292" t="s">
        <v>1760</v>
      </c>
      <c r="I3292">
        <v>5967401</v>
      </c>
      <c r="J3292">
        <v>4</v>
      </c>
      <c r="K3292" t="s">
        <v>1909</v>
      </c>
      <c r="L3292" t="s">
        <v>1910</v>
      </c>
      <c r="N3292">
        <v>0</v>
      </c>
      <c r="O3292">
        <v>2</v>
      </c>
      <c r="P3292">
        <v>2</v>
      </c>
      <c r="Q3292">
        <v>2</v>
      </c>
      <c r="R3292">
        <v>0</v>
      </c>
      <c r="S3292">
        <v>0</v>
      </c>
      <c r="T3292">
        <v>0</v>
      </c>
      <c r="U3292" s="50">
        <v>46273.655081018522</v>
      </c>
      <c r="V3292" s="50">
        <v>46273.655081018522</v>
      </c>
      <c r="W3292" s="51">
        <v>46273</v>
      </c>
      <c r="X3292" t="s">
        <v>1747</v>
      </c>
      <c r="Y3292" t="s">
        <v>492</v>
      </c>
    </row>
    <row r="3293" spans="1:25" ht="15" customHeight="1" x14ac:dyDescent="0.35">
      <c r="A3293">
        <v>9</v>
      </c>
      <c r="B3293" s="50">
        <v>46273.760416666657</v>
      </c>
      <c r="C3293">
        <v>11707380</v>
      </c>
      <c r="D3293">
        <v>100006740499</v>
      </c>
      <c r="E3293" t="s">
        <v>1726</v>
      </c>
      <c r="F3293">
        <v>100</v>
      </c>
      <c r="G3293" t="s">
        <v>1745</v>
      </c>
      <c r="H3293" t="s">
        <v>1760</v>
      </c>
      <c r="I3293">
        <v>5976901</v>
      </c>
      <c r="J3293">
        <v>4</v>
      </c>
      <c r="K3293" t="s">
        <v>1911</v>
      </c>
      <c r="L3293" t="s">
        <v>1912</v>
      </c>
      <c r="N3293">
        <v>0</v>
      </c>
      <c r="O3293">
        <v>2</v>
      </c>
      <c r="P3293">
        <v>2</v>
      </c>
      <c r="Q3293">
        <v>2</v>
      </c>
      <c r="R3293">
        <v>0</v>
      </c>
      <c r="S3293">
        <v>0</v>
      </c>
      <c r="T3293">
        <v>0</v>
      </c>
      <c r="U3293" s="50">
        <v>46273.655081018522</v>
      </c>
      <c r="V3293" s="50">
        <v>46273.655081018522</v>
      </c>
      <c r="W3293" s="51">
        <v>46273</v>
      </c>
      <c r="X3293" t="s">
        <v>1747</v>
      </c>
      <c r="Y3293" t="s">
        <v>492</v>
      </c>
    </row>
    <row r="3294" spans="1:25" ht="15" customHeight="1" x14ac:dyDescent="0.35">
      <c r="A3294">
        <v>9</v>
      </c>
      <c r="B3294" s="50">
        <v>46273.760416666657</v>
      </c>
      <c r="C3294">
        <v>11707394</v>
      </c>
      <c r="D3294">
        <v>100006740502</v>
      </c>
      <c r="E3294" t="s">
        <v>1726</v>
      </c>
      <c r="F3294">
        <v>100</v>
      </c>
      <c r="G3294" t="s">
        <v>1745</v>
      </c>
      <c r="H3294" t="s">
        <v>1760</v>
      </c>
      <c r="I3294">
        <v>6000601</v>
      </c>
      <c r="J3294">
        <v>4</v>
      </c>
      <c r="K3294" t="s">
        <v>1921</v>
      </c>
      <c r="L3294" t="s">
        <v>1922</v>
      </c>
      <c r="M3294" t="s">
        <v>424</v>
      </c>
      <c r="N3294">
        <v>2</v>
      </c>
      <c r="O3294">
        <v>1</v>
      </c>
      <c r="P3294">
        <v>1</v>
      </c>
      <c r="Q3294">
        <v>1</v>
      </c>
      <c r="R3294">
        <v>0</v>
      </c>
      <c r="S3294">
        <v>0</v>
      </c>
      <c r="T3294">
        <v>0</v>
      </c>
      <c r="U3294" s="50">
        <v>46273.655081018522</v>
      </c>
      <c r="V3294" s="50">
        <v>46273.760335648149</v>
      </c>
      <c r="W3294" s="51">
        <v>46273</v>
      </c>
      <c r="X3294" t="s">
        <v>1747</v>
      </c>
      <c r="Y3294" t="s">
        <v>492</v>
      </c>
    </row>
    <row r="3295" spans="1:25" ht="15" customHeight="1" x14ac:dyDescent="0.35">
      <c r="A3295">
        <v>9</v>
      </c>
      <c r="B3295" s="50">
        <v>46273.760416666657</v>
      </c>
      <c r="C3295">
        <v>11707395</v>
      </c>
      <c r="D3295">
        <v>100006740502</v>
      </c>
      <c r="E3295" t="s">
        <v>1726</v>
      </c>
      <c r="F3295">
        <v>100</v>
      </c>
      <c r="G3295" t="s">
        <v>1745</v>
      </c>
      <c r="H3295" t="s">
        <v>1760</v>
      </c>
      <c r="I3295">
        <v>6000601</v>
      </c>
      <c r="J3295">
        <v>4</v>
      </c>
      <c r="K3295" t="s">
        <v>1839</v>
      </c>
      <c r="L3295" t="s">
        <v>1840</v>
      </c>
      <c r="M3295" t="s">
        <v>424</v>
      </c>
      <c r="N3295">
        <v>2</v>
      </c>
      <c r="O3295">
        <v>1</v>
      </c>
      <c r="P3295">
        <v>1</v>
      </c>
      <c r="Q3295">
        <v>1</v>
      </c>
      <c r="R3295">
        <v>0</v>
      </c>
      <c r="S3295">
        <v>0</v>
      </c>
      <c r="T3295">
        <v>0</v>
      </c>
      <c r="U3295" s="50">
        <v>46273.655081018522</v>
      </c>
      <c r="V3295" s="50">
        <v>46273.760335648149</v>
      </c>
      <c r="W3295" s="51">
        <v>46273</v>
      </c>
      <c r="X3295" t="s">
        <v>1747</v>
      </c>
      <c r="Y3295" t="s">
        <v>492</v>
      </c>
    </row>
    <row r="3296" spans="1:25" ht="15" customHeight="1" x14ac:dyDescent="0.35">
      <c r="A3296">
        <v>9</v>
      </c>
      <c r="B3296" s="50">
        <v>46273.760416666657</v>
      </c>
      <c r="C3296">
        <v>11707588</v>
      </c>
      <c r="D3296">
        <v>100006740608</v>
      </c>
      <c r="E3296" t="s">
        <v>1726</v>
      </c>
      <c r="F3296">
        <v>100</v>
      </c>
      <c r="G3296" t="s">
        <v>1745</v>
      </c>
      <c r="H3296" t="s">
        <v>1760</v>
      </c>
      <c r="I3296">
        <v>5986001</v>
      </c>
      <c r="J3296">
        <v>2</v>
      </c>
      <c r="K3296" t="s">
        <v>2115</v>
      </c>
      <c r="L3296" t="s">
        <v>2116</v>
      </c>
      <c r="N3296">
        <v>0</v>
      </c>
      <c r="O3296">
        <v>5</v>
      </c>
      <c r="P3296">
        <v>5</v>
      </c>
      <c r="Q3296">
        <v>5</v>
      </c>
      <c r="R3296">
        <v>0</v>
      </c>
      <c r="S3296">
        <v>0</v>
      </c>
      <c r="T3296">
        <v>0</v>
      </c>
      <c r="U3296" s="50">
        <v>46273.655162037037</v>
      </c>
      <c r="V3296" s="50">
        <v>46273.655162037037</v>
      </c>
      <c r="W3296" s="51">
        <v>46273</v>
      </c>
      <c r="X3296" t="s">
        <v>1747</v>
      </c>
      <c r="Y3296" t="s">
        <v>492</v>
      </c>
    </row>
    <row r="3297" spans="1:25" ht="15" customHeight="1" x14ac:dyDescent="0.35">
      <c r="A3297">
        <v>9</v>
      </c>
      <c r="B3297" s="50">
        <v>46273.760416666657</v>
      </c>
      <c r="C3297">
        <v>11707589</v>
      </c>
      <c r="D3297">
        <v>100006740609</v>
      </c>
      <c r="E3297" t="s">
        <v>1726</v>
      </c>
      <c r="F3297">
        <v>100</v>
      </c>
      <c r="G3297" t="s">
        <v>1745</v>
      </c>
      <c r="H3297" t="s">
        <v>1760</v>
      </c>
      <c r="I3297">
        <v>5987101</v>
      </c>
      <c r="J3297">
        <v>1</v>
      </c>
      <c r="K3297" t="s">
        <v>2037</v>
      </c>
      <c r="L3297" t="s">
        <v>2038</v>
      </c>
      <c r="N3297">
        <v>0</v>
      </c>
      <c r="O3297">
        <v>4</v>
      </c>
      <c r="P3297">
        <v>4</v>
      </c>
      <c r="Q3297">
        <v>4</v>
      </c>
      <c r="R3297">
        <v>0</v>
      </c>
      <c r="S3297">
        <v>0</v>
      </c>
      <c r="T3297">
        <v>0</v>
      </c>
      <c r="U3297" s="50">
        <v>46273.655162037037</v>
      </c>
      <c r="V3297" s="50">
        <v>46273.655162037037</v>
      </c>
      <c r="W3297" s="51">
        <v>46273</v>
      </c>
      <c r="X3297" t="s">
        <v>1747</v>
      </c>
      <c r="Y3297" t="s">
        <v>492</v>
      </c>
    </row>
    <row r="3298" spans="1:25" ht="15" customHeight="1" x14ac:dyDescent="0.35">
      <c r="A3298">
        <v>9</v>
      </c>
      <c r="B3298" s="50">
        <v>46273.760416666657</v>
      </c>
      <c r="C3298">
        <v>11707590</v>
      </c>
      <c r="D3298">
        <v>100006740609</v>
      </c>
      <c r="E3298" t="s">
        <v>1726</v>
      </c>
      <c r="F3298">
        <v>100</v>
      </c>
      <c r="G3298" t="s">
        <v>1745</v>
      </c>
      <c r="H3298" t="s">
        <v>1760</v>
      </c>
      <c r="I3298">
        <v>5987101</v>
      </c>
      <c r="J3298">
        <v>1</v>
      </c>
      <c r="K3298" t="s">
        <v>2113</v>
      </c>
      <c r="L3298" t="s">
        <v>2114</v>
      </c>
      <c r="N3298">
        <v>0</v>
      </c>
      <c r="O3298">
        <v>3</v>
      </c>
      <c r="P3298">
        <v>3</v>
      </c>
      <c r="Q3298">
        <v>3</v>
      </c>
      <c r="R3298">
        <v>0</v>
      </c>
      <c r="S3298">
        <v>0</v>
      </c>
      <c r="T3298">
        <v>0</v>
      </c>
      <c r="U3298" s="50">
        <v>46273.655162037037</v>
      </c>
      <c r="V3298" s="50">
        <v>46273.655162037037</v>
      </c>
      <c r="W3298" s="51">
        <v>46273</v>
      </c>
      <c r="X3298" t="s">
        <v>1747</v>
      </c>
      <c r="Y3298" t="s">
        <v>492</v>
      </c>
    </row>
    <row r="3299" spans="1:25" ht="15" customHeight="1" x14ac:dyDescent="0.35">
      <c r="A3299">
        <v>9</v>
      </c>
      <c r="B3299" s="50">
        <v>46273.760416666657</v>
      </c>
      <c r="C3299">
        <v>11707591</v>
      </c>
      <c r="D3299">
        <v>100006740610</v>
      </c>
      <c r="E3299" t="s">
        <v>1726</v>
      </c>
      <c r="F3299">
        <v>100</v>
      </c>
      <c r="G3299" t="s">
        <v>1745</v>
      </c>
      <c r="H3299" t="s">
        <v>1760</v>
      </c>
      <c r="I3299">
        <v>5994501</v>
      </c>
      <c r="J3299">
        <v>1</v>
      </c>
      <c r="K3299" t="s">
        <v>2117</v>
      </c>
      <c r="L3299" t="s">
        <v>2118</v>
      </c>
      <c r="N3299">
        <v>0</v>
      </c>
      <c r="O3299">
        <v>1</v>
      </c>
      <c r="P3299">
        <v>1</v>
      </c>
      <c r="Q3299">
        <v>1</v>
      </c>
      <c r="R3299">
        <v>0</v>
      </c>
      <c r="S3299">
        <v>0</v>
      </c>
      <c r="T3299">
        <v>0</v>
      </c>
      <c r="U3299" s="50">
        <v>46273.655162037037</v>
      </c>
      <c r="V3299" s="50">
        <v>46273.655162037037</v>
      </c>
      <c r="W3299" s="51">
        <v>46273</v>
      </c>
      <c r="X3299" t="s">
        <v>1747</v>
      </c>
      <c r="Y3299" t="s">
        <v>492</v>
      </c>
    </row>
    <row r="3300" spans="1:25" ht="15" customHeight="1" x14ac:dyDescent="0.35">
      <c r="A3300">
        <v>9</v>
      </c>
      <c r="B3300" s="50">
        <v>46273.760416666657</v>
      </c>
      <c r="C3300">
        <v>11707592</v>
      </c>
      <c r="D3300">
        <v>100006740610</v>
      </c>
      <c r="E3300" t="s">
        <v>1726</v>
      </c>
      <c r="F3300">
        <v>100</v>
      </c>
      <c r="G3300" t="s">
        <v>1745</v>
      </c>
      <c r="H3300" t="s">
        <v>1760</v>
      </c>
      <c r="I3300">
        <v>5994501</v>
      </c>
      <c r="J3300">
        <v>1</v>
      </c>
      <c r="K3300" t="s">
        <v>2119</v>
      </c>
      <c r="L3300" t="s">
        <v>2120</v>
      </c>
      <c r="N3300">
        <v>0</v>
      </c>
      <c r="O3300">
        <v>2</v>
      </c>
      <c r="P3300">
        <v>2</v>
      </c>
      <c r="Q3300">
        <v>2</v>
      </c>
      <c r="R3300">
        <v>0</v>
      </c>
      <c r="S3300">
        <v>0</v>
      </c>
      <c r="T3300">
        <v>0</v>
      </c>
      <c r="U3300" s="50">
        <v>46273.655162037037</v>
      </c>
      <c r="V3300" s="50">
        <v>46273.655162037037</v>
      </c>
      <c r="W3300" s="51">
        <v>46273</v>
      </c>
      <c r="X3300" t="s">
        <v>1747</v>
      </c>
      <c r="Y3300" t="s">
        <v>492</v>
      </c>
    </row>
    <row r="3301" spans="1:25" ht="15" customHeight="1" x14ac:dyDescent="0.35">
      <c r="A3301">
        <v>9</v>
      </c>
      <c r="B3301" s="50">
        <v>46273.760416666657</v>
      </c>
      <c r="C3301">
        <v>11707593</v>
      </c>
      <c r="D3301">
        <v>100006740611</v>
      </c>
      <c r="E3301" t="s">
        <v>1726</v>
      </c>
      <c r="F3301">
        <v>100</v>
      </c>
      <c r="G3301" t="s">
        <v>1745</v>
      </c>
      <c r="H3301" t="s">
        <v>1760</v>
      </c>
      <c r="I3301">
        <v>6012601</v>
      </c>
      <c r="J3301">
        <v>1</v>
      </c>
      <c r="K3301" t="s">
        <v>2105</v>
      </c>
      <c r="L3301" t="s">
        <v>2106</v>
      </c>
      <c r="N3301">
        <v>0</v>
      </c>
      <c r="O3301">
        <v>1</v>
      </c>
      <c r="P3301">
        <v>1</v>
      </c>
      <c r="Q3301">
        <v>1</v>
      </c>
      <c r="R3301">
        <v>0</v>
      </c>
      <c r="S3301">
        <v>0</v>
      </c>
      <c r="T3301">
        <v>0</v>
      </c>
      <c r="U3301" s="50">
        <v>46273.655162037037</v>
      </c>
      <c r="V3301" s="50">
        <v>46273.655162037037</v>
      </c>
      <c r="W3301" s="51">
        <v>46273</v>
      </c>
      <c r="X3301" t="s">
        <v>1747</v>
      </c>
      <c r="Y3301" t="s">
        <v>492</v>
      </c>
    </row>
    <row r="3302" spans="1:25" ht="15" customHeight="1" x14ac:dyDescent="0.35">
      <c r="A3302">
        <v>9</v>
      </c>
      <c r="B3302" s="50">
        <v>46273.760416666657</v>
      </c>
      <c r="C3302">
        <v>11707594</v>
      </c>
      <c r="D3302">
        <v>100006740611</v>
      </c>
      <c r="E3302" t="s">
        <v>1726</v>
      </c>
      <c r="F3302">
        <v>100</v>
      </c>
      <c r="G3302" t="s">
        <v>1745</v>
      </c>
      <c r="H3302" t="s">
        <v>1760</v>
      </c>
      <c r="I3302">
        <v>6012601</v>
      </c>
      <c r="J3302">
        <v>1</v>
      </c>
      <c r="K3302" t="s">
        <v>2121</v>
      </c>
      <c r="L3302" t="s">
        <v>2122</v>
      </c>
      <c r="N3302">
        <v>0</v>
      </c>
      <c r="O3302">
        <v>1</v>
      </c>
      <c r="P3302">
        <v>1</v>
      </c>
      <c r="Q3302">
        <v>1</v>
      </c>
      <c r="R3302">
        <v>0</v>
      </c>
      <c r="S3302">
        <v>0</v>
      </c>
      <c r="T3302">
        <v>0</v>
      </c>
      <c r="U3302" s="50">
        <v>46273.655162037037</v>
      </c>
      <c r="V3302" s="50">
        <v>46273.655162037037</v>
      </c>
      <c r="W3302" s="51">
        <v>46273</v>
      </c>
      <c r="X3302" t="s">
        <v>1747</v>
      </c>
      <c r="Y3302" t="s">
        <v>492</v>
      </c>
    </row>
    <row r="3303" spans="1:25" ht="15" customHeight="1" x14ac:dyDescent="0.35">
      <c r="A3303">
        <v>9</v>
      </c>
      <c r="B3303" s="50">
        <v>46273.760416666657</v>
      </c>
      <c r="C3303">
        <v>11707987</v>
      </c>
      <c r="D3303">
        <v>100006740870</v>
      </c>
      <c r="E3303" t="s">
        <v>1726</v>
      </c>
      <c r="F3303">
        <v>100</v>
      </c>
      <c r="G3303" t="s">
        <v>1745</v>
      </c>
      <c r="H3303" t="s">
        <v>1760</v>
      </c>
      <c r="I3303">
        <v>5997901</v>
      </c>
      <c r="J3303">
        <v>4</v>
      </c>
      <c r="K3303" t="s">
        <v>2155</v>
      </c>
      <c r="L3303" t="s">
        <v>2156</v>
      </c>
      <c r="N3303">
        <v>0</v>
      </c>
      <c r="O3303">
        <v>1</v>
      </c>
      <c r="P3303">
        <v>1</v>
      </c>
      <c r="Q3303">
        <v>1</v>
      </c>
      <c r="R3303">
        <v>0</v>
      </c>
      <c r="S3303">
        <v>0</v>
      </c>
      <c r="T3303">
        <v>0</v>
      </c>
      <c r="U3303" s="50">
        <v>46273.655624999999</v>
      </c>
      <c r="V3303" s="50">
        <v>46273.655624999999</v>
      </c>
      <c r="W3303" s="51">
        <v>46273</v>
      </c>
      <c r="X3303" t="s">
        <v>1747</v>
      </c>
      <c r="Y3303" t="s">
        <v>492</v>
      </c>
    </row>
    <row r="3304" spans="1:25" ht="15" customHeight="1" x14ac:dyDescent="0.35">
      <c r="A3304">
        <v>9</v>
      </c>
      <c r="B3304" s="50">
        <v>46273.760416666657</v>
      </c>
      <c r="C3304">
        <v>11707988</v>
      </c>
      <c r="D3304">
        <v>100006740870</v>
      </c>
      <c r="E3304" t="s">
        <v>1726</v>
      </c>
      <c r="F3304">
        <v>100</v>
      </c>
      <c r="G3304" t="s">
        <v>1745</v>
      </c>
      <c r="H3304" t="s">
        <v>1760</v>
      </c>
      <c r="I3304">
        <v>5997901</v>
      </c>
      <c r="J3304">
        <v>4</v>
      </c>
      <c r="K3304" t="s">
        <v>1911</v>
      </c>
      <c r="L3304" t="s">
        <v>1912</v>
      </c>
      <c r="N3304">
        <v>0</v>
      </c>
      <c r="O3304">
        <v>1</v>
      </c>
      <c r="P3304">
        <v>1</v>
      </c>
      <c r="Q3304">
        <v>1</v>
      </c>
      <c r="R3304">
        <v>0</v>
      </c>
      <c r="S3304">
        <v>0</v>
      </c>
      <c r="T3304">
        <v>0</v>
      </c>
      <c r="U3304" s="50">
        <v>46273.655624999999</v>
      </c>
      <c r="V3304" s="50">
        <v>46273.655624999999</v>
      </c>
      <c r="W3304" s="51">
        <v>46273</v>
      </c>
      <c r="X3304" t="s">
        <v>1747</v>
      </c>
      <c r="Y3304" t="s">
        <v>492</v>
      </c>
    </row>
    <row r="3305" spans="1:25" ht="15" customHeight="1" x14ac:dyDescent="0.35">
      <c r="A3305">
        <v>9</v>
      </c>
      <c r="B3305" s="50">
        <v>46273.760416666657</v>
      </c>
      <c r="C3305">
        <v>11708005</v>
      </c>
      <c r="D3305">
        <v>100006740876</v>
      </c>
      <c r="E3305" t="s">
        <v>1726</v>
      </c>
      <c r="F3305">
        <v>100</v>
      </c>
      <c r="G3305" t="s">
        <v>1745</v>
      </c>
      <c r="H3305" t="s">
        <v>1760</v>
      </c>
      <c r="I3305">
        <v>6010401</v>
      </c>
      <c r="J3305">
        <v>4</v>
      </c>
      <c r="K3305" t="s">
        <v>2157</v>
      </c>
      <c r="L3305" t="s">
        <v>2158</v>
      </c>
      <c r="N3305">
        <v>0</v>
      </c>
      <c r="O3305">
        <v>1</v>
      </c>
      <c r="P3305">
        <v>1</v>
      </c>
      <c r="Q3305">
        <v>1</v>
      </c>
      <c r="R3305">
        <v>0</v>
      </c>
      <c r="S3305">
        <v>0</v>
      </c>
      <c r="T3305">
        <v>0</v>
      </c>
      <c r="U3305" s="50">
        <v>46273.656284722223</v>
      </c>
      <c r="V3305" s="50">
        <v>46273.656284722223</v>
      </c>
      <c r="W3305" s="51">
        <v>46273</v>
      </c>
      <c r="X3305" t="s">
        <v>1747</v>
      </c>
      <c r="Y3305" t="s">
        <v>492</v>
      </c>
    </row>
    <row r="3306" spans="1:25" ht="15" customHeight="1" x14ac:dyDescent="0.35">
      <c r="A3306">
        <v>9</v>
      </c>
      <c r="B3306" s="50">
        <v>46273.760416666657</v>
      </c>
      <c r="C3306">
        <v>11708006</v>
      </c>
      <c r="D3306">
        <v>100006740876</v>
      </c>
      <c r="E3306" t="s">
        <v>1726</v>
      </c>
      <c r="F3306">
        <v>100</v>
      </c>
      <c r="G3306" t="s">
        <v>1745</v>
      </c>
      <c r="H3306" t="s">
        <v>1760</v>
      </c>
      <c r="I3306">
        <v>6010401</v>
      </c>
      <c r="J3306">
        <v>4</v>
      </c>
      <c r="K3306" t="s">
        <v>2159</v>
      </c>
      <c r="L3306" t="s">
        <v>2160</v>
      </c>
      <c r="N3306">
        <v>0</v>
      </c>
      <c r="O3306">
        <v>1</v>
      </c>
      <c r="P3306">
        <v>1</v>
      </c>
      <c r="Q3306">
        <v>1</v>
      </c>
      <c r="R3306">
        <v>0</v>
      </c>
      <c r="S3306">
        <v>0</v>
      </c>
      <c r="T3306">
        <v>0</v>
      </c>
      <c r="U3306" s="50">
        <v>46273.656284722223</v>
      </c>
      <c r="V3306" s="50">
        <v>46273.656284722223</v>
      </c>
      <c r="W3306" s="51">
        <v>46273</v>
      </c>
      <c r="X3306" t="s">
        <v>1747</v>
      </c>
      <c r="Y3306" t="s">
        <v>492</v>
      </c>
    </row>
    <row r="3307" spans="1:25" ht="15" customHeight="1" x14ac:dyDescent="0.35">
      <c r="A3307">
        <v>9</v>
      </c>
      <c r="B3307" s="50">
        <v>46273.760416666657</v>
      </c>
      <c r="C3307">
        <v>11708007</v>
      </c>
      <c r="D3307">
        <v>100006740876</v>
      </c>
      <c r="E3307" t="s">
        <v>1726</v>
      </c>
      <c r="F3307">
        <v>100</v>
      </c>
      <c r="G3307" t="s">
        <v>1745</v>
      </c>
      <c r="H3307" t="s">
        <v>1760</v>
      </c>
      <c r="I3307">
        <v>6010401</v>
      </c>
      <c r="J3307">
        <v>4</v>
      </c>
      <c r="K3307" t="s">
        <v>2161</v>
      </c>
      <c r="L3307" t="s">
        <v>2162</v>
      </c>
      <c r="N3307">
        <v>0</v>
      </c>
      <c r="O3307">
        <v>2</v>
      </c>
      <c r="P3307">
        <v>2</v>
      </c>
      <c r="Q3307">
        <v>2</v>
      </c>
      <c r="R3307">
        <v>0</v>
      </c>
      <c r="S3307">
        <v>0</v>
      </c>
      <c r="T3307">
        <v>0</v>
      </c>
      <c r="U3307" s="50">
        <v>46273.656284722223</v>
      </c>
      <c r="V3307" s="50">
        <v>46273.656284722223</v>
      </c>
      <c r="W3307" s="51">
        <v>46273</v>
      </c>
      <c r="X3307" t="s">
        <v>1747</v>
      </c>
      <c r="Y3307" t="s">
        <v>492</v>
      </c>
    </row>
    <row r="3308" spans="1:25" ht="15" customHeight="1" x14ac:dyDescent="0.35">
      <c r="A3308">
        <v>9</v>
      </c>
      <c r="B3308" s="50">
        <v>46273.760416666657</v>
      </c>
      <c r="C3308">
        <v>11708008</v>
      </c>
      <c r="D3308">
        <v>100006740876</v>
      </c>
      <c r="E3308" t="s">
        <v>1726</v>
      </c>
      <c r="F3308">
        <v>100</v>
      </c>
      <c r="G3308" t="s">
        <v>1745</v>
      </c>
      <c r="H3308" t="s">
        <v>1760</v>
      </c>
      <c r="I3308">
        <v>6010401</v>
      </c>
      <c r="J3308">
        <v>4</v>
      </c>
      <c r="K3308" t="s">
        <v>2163</v>
      </c>
      <c r="L3308" t="s">
        <v>2164</v>
      </c>
      <c r="N3308">
        <v>0</v>
      </c>
      <c r="O3308">
        <v>3</v>
      </c>
      <c r="P3308">
        <v>3</v>
      </c>
      <c r="Q3308">
        <v>3</v>
      </c>
      <c r="R3308">
        <v>0</v>
      </c>
      <c r="S3308">
        <v>0</v>
      </c>
      <c r="T3308">
        <v>0</v>
      </c>
      <c r="U3308" s="50">
        <v>46273.656284722223</v>
      </c>
      <c r="V3308" s="50">
        <v>46273.656284722223</v>
      </c>
      <c r="W3308" s="51">
        <v>46273</v>
      </c>
      <c r="X3308" t="s">
        <v>1747</v>
      </c>
      <c r="Y3308" t="s">
        <v>492</v>
      </c>
    </row>
    <row r="3309" spans="1:25" ht="15" customHeight="1" x14ac:dyDescent="0.35">
      <c r="A3309">
        <v>9</v>
      </c>
      <c r="B3309" s="50">
        <v>46273.760416666657</v>
      </c>
      <c r="C3309">
        <v>11708009</v>
      </c>
      <c r="D3309">
        <v>100006740876</v>
      </c>
      <c r="E3309" t="s">
        <v>1726</v>
      </c>
      <c r="F3309">
        <v>100</v>
      </c>
      <c r="G3309" t="s">
        <v>1745</v>
      </c>
      <c r="H3309" t="s">
        <v>1760</v>
      </c>
      <c r="I3309">
        <v>6010401</v>
      </c>
      <c r="J3309">
        <v>4</v>
      </c>
      <c r="K3309" t="s">
        <v>2165</v>
      </c>
      <c r="L3309" t="s">
        <v>2166</v>
      </c>
      <c r="N3309">
        <v>0</v>
      </c>
      <c r="O3309">
        <v>1</v>
      </c>
      <c r="P3309">
        <v>1</v>
      </c>
      <c r="Q3309">
        <v>1</v>
      </c>
      <c r="R3309">
        <v>0</v>
      </c>
      <c r="S3309">
        <v>0</v>
      </c>
      <c r="T3309">
        <v>0</v>
      </c>
      <c r="U3309" s="50">
        <v>46273.656284722223</v>
      </c>
      <c r="V3309" s="50">
        <v>46273.656284722223</v>
      </c>
      <c r="W3309" s="51">
        <v>46273</v>
      </c>
      <c r="X3309" t="s">
        <v>1747</v>
      </c>
      <c r="Y3309" t="s">
        <v>492</v>
      </c>
    </row>
    <row r="3310" spans="1:25" ht="15" customHeight="1" x14ac:dyDescent="0.35">
      <c r="A3310">
        <v>9</v>
      </c>
      <c r="B3310" s="50">
        <v>46273.760416666657</v>
      </c>
      <c r="C3310">
        <v>11708139</v>
      </c>
      <c r="D3310">
        <v>100006740917</v>
      </c>
      <c r="E3310" t="s">
        <v>1726</v>
      </c>
      <c r="F3310">
        <v>100</v>
      </c>
      <c r="G3310" t="s">
        <v>1745</v>
      </c>
      <c r="H3310" t="s">
        <v>1760</v>
      </c>
      <c r="I3310">
        <v>6014001</v>
      </c>
      <c r="J3310">
        <v>4</v>
      </c>
      <c r="K3310" t="s">
        <v>2191</v>
      </c>
      <c r="L3310" t="s">
        <v>2192</v>
      </c>
      <c r="N3310">
        <v>0</v>
      </c>
      <c r="O3310">
        <v>2</v>
      </c>
      <c r="P3310">
        <v>2</v>
      </c>
      <c r="Q3310">
        <v>2</v>
      </c>
      <c r="R3310">
        <v>0</v>
      </c>
      <c r="S3310">
        <v>0</v>
      </c>
      <c r="T3310">
        <v>0</v>
      </c>
      <c r="U3310" s="50">
        <v>46273.666006944448</v>
      </c>
      <c r="V3310" s="50">
        <v>46273.666006944448</v>
      </c>
      <c r="W3310" s="51">
        <v>46273</v>
      </c>
      <c r="X3310" t="s">
        <v>1747</v>
      </c>
      <c r="Y3310" t="s">
        <v>492</v>
      </c>
    </row>
    <row r="3311" spans="1:25" ht="15" customHeight="1" x14ac:dyDescent="0.35">
      <c r="A3311">
        <v>9</v>
      </c>
      <c r="B3311" s="50">
        <v>46273.760416666657</v>
      </c>
      <c r="C3311">
        <v>11708210</v>
      </c>
      <c r="D3311">
        <v>100006740942</v>
      </c>
      <c r="E3311" t="s">
        <v>1726</v>
      </c>
      <c r="F3311">
        <v>100</v>
      </c>
      <c r="G3311" t="s">
        <v>1745</v>
      </c>
      <c r="H3311" t="s">
        <v>1760</v>
      </c>
      <c r="I3311">
        <v>6018001</v>
      </c>
      <c r="J3311">
        <v>2</v>
      </c>
      <c r="K3311" t="s">
        <v>2211</v>
      </c>
      <c r="L3311" t="s">
        <v>2212</v>
      </c>
      <c r="N3311">
        <v>0</v>
      </c>
      <c r="O3311">
        <v>9</v>
      </c>
      <c r="P3311">
        <v>9</v>
      </c>
      <c r="Q3311">
        <v>9</v>
      </c>
      <c r="R3311">
        <v>0</v>
      </c>
      <c r="S3311">
        <v>0</v>
      </c>
      <c r="T3311">
        <v>0</v>
      </c>
      <c r="U3311" s="50">
        <v>46273.66810185185</v>
      </c>
      <c r="V3311" s="50">
        <v>46273.66810185185</v>
      </c>
      <c r="W3311" s="51">
        <v>46273</v>
      </c>
      <c r="X3311" t="s">
        <v>1747</v>
      </c>
      <c r="Y3311" t="s">
        <v>492</v>
      </c>
    </row>
    <row r="3312" spans="1:25" ht="15" customHeight="1" x14ac:dyDescent="0.35">
      <c r="A3312">
        <v>9</v>
      </c>
      <c r="B3312" s="50">
        <v>46273.760416666657</v>
      </c>
      <c r="C3312">
        <v>11708211</v>
      </c>
      <c r="D3312">
        <v>100006740943</v>
      </c>
      <c r="E3312" t="s">
        <v>1726</v>
      </c>
      <c r="F3312">
        <v>100</v>
      </c>
      <c r="G3312" t="s">
        <v>1745</v>
      </c>
      <c r="H3312" t="s">
        <v>1760</v>
      </c>
      <c r="I3312">
        <v>6018002</v>
      </c>
      <c r="J3312">
        <v>2</v>
      </c>
      <c r="K3312" t="s">
        <v>2211</v>
      </c>
      <c r="L3312" t="s">
        <v>2212</v>
      </c>
      <c r="N3312">
        <v>0</v>
      </c>
      <c r="O3312">
        <v>9</v>
      </c>
      <c r="P3312">
        <v>9</v>
      </c>
      <c r="Q3312">
        <v>9</v>
      </c>
      <c r="R3312">
        <v>0</v>
      </c>
      <c r="S3312">
        <v>0</v>
      </c>
      <c r="T3312">
        <v>0</v>
      </c>
      <c r="U3312" s="50">
        <v>46273.66810185185</v>
      </c>
      <c r="V3312" s="50">
        <v>46273.66810185185</v>
      </c>
      <c r="W3312" s="51">
        <v>46273</v>
      </c>
      <c r="X3312" t="s">
        <v>1747</v>
      </c>
      <c r="Y3312" t="s">
        <v>492</v>
      </c>
    </row>
    <row r="3313" spans="1:25" ht="15" customHeight="1" x14ac:dyDescent="0.35">
      <c r="A3313">
        <v>9</v>
      </c>
      <c r="B3313" s="50">
        <v>46273.760416666657</v>
      </c>
      <c r="C3313">
        <v>11708212</v>
      </c>
      <c r="D3313">
        <v>100006740944</v>
      </c>
      <c r="E3313" t="s">
        <v>1726</v>
      </c>
      <c r="F3313">
        <v>100</v>
      </c>
      <c r="G3313" t="s">
        <v>1745</v>
      </c>
      <c r="H3313" t="s">
        <v>1760</v>
      </c>
      <c r="I3313">
        <v>6018003</v>
      </c>
      <c r="J3313">
        <v>2</v>
      </c>
      <c r="K3313" t="s">
        <v>2211</v>
      </c>
      <c r="L3313" t="s">
        <v>2212</v>
      </c>
      <c r="N3313">
        <v>0</v>
      </c>
      <c r="O3313">
        <v>8</v>
      </c>
      <c r="P3313">
        <v>8</v>
      </c>
      <c r="Q3313">
        <v>8</v>
      </c>
      <c r="R3313">
        <v>0</v>
      </c>
      <c r="S3313">
        <v>0</v>
      </c>
      <c r="T3313">
        <v>0</v>
      </c>
      <c r="U3313" s="50">
        <v>46273.66810185185</v>
      </c>
      <c r="V3313" s="50">
        <v>46273.66810185185</v>
      </c>
      <c r="W3313" s="51">
        <v>46273</v>
      </c>
      <c r="X3313" t="s">
        <v>1747</v>
      </c>
      <c r="Y3313" t="s">
        <v>492</v>
      </c>
    </row>
    <row r="3314" spans="1:25" ht="15" customHeight="1" x14ac:dyDescent="0.35">
      <c r="A3314">
        <v>9</v>
      </c>
      <c r="B3314" s="50">
        <v>46273.760416666657</v>
      </c>
      <c r="C3314">
        <v>11708283</v>
      </c>
      <c r="D3314">
        <v>100006740975</v>
      </c>
      <c r="E3314" t="s">
        <v>1726</v>
      </c>
      <c r="F3314">
        <v>100</v>
      </c>
      <c r="G3314" t="s">
        <v>1745</v>
      </c>
      <c r="H3314" t="s">
        <v>1760</v>
      </c>
      <c r="I3314">
        <v>6021701</v>
      </c>
      <c r="J3314">
        <v>4</v>
      </c>
      <c r="K3314" t="s">
        <v>2163</v>
      </c>
      <c r="L3314" t="s">
        <v>2164</v>
      </c>
      <c r="N3314">
        <v>0</v>
      </c>
      <c r="O3314">
        <v>2</v>
      </c>
      <c r="P3314">
        <v>2</v>
      </c>
      <c r="Q3314">
        <v>2</v>
      </c>
      <c r="R3314">
        <v>0</v>
      </c>
      <c r="S3314">
        <v>0</v>
      </c>
      <c r="T3314">
        <v>0</v>
      </c>
      <c r="U3314" s="50">
        <v>46273.673657407409</v>
      </c>
      <c r="V3314" s="50">
        <v>46273.673657407409</v>
      </c>
      <c r="W3314" s="51">
        <v>46273</v>
      </c>
      <c r="X3314" t="s">
        <v>1747</v>
      </c>
      <c r="Y3314" t="s">
        <v>492</v>
      </c>
    </row>
    <row r="3315" spans="1:25" ht="15" customHeight="1" x14ac:dyDescent="0.35">
      <c r="A3315">
        <v>9</v>
      </c>
      <c r="B3315" s="50">
        <v>46273.760416666657</v>
      </c>
      <c r="C3315">
        <v>11708352</v>
      </c>
      <c r="D3315">
        <v>100006740998</v>
      </c>
      <c r="E3315" t="s">
        <v>1726</v>
      </c>
      <c r="F3315">
        <v>100</v>
      </c>
      <c r="G3315" t="s">
        <v>1745</v>
      </c>
      <c r="H3315" t="s">
        <v>1760</v>
      </c>
      <c r="I3315">
        <v>6024401</v>
      </c>
      <c r="J3315">
        <v>2</v>
      </c>
      <c r="K3315" t="s">
        <v>2243</v>
      </c>
      <c r="L3315" t="s">
        <v>2244</v>
      </c>
      <c r="N3315">
        <v>0</v>
      </c>
      <c r="O3315">
        <v>2</v>
      </c>
      <c r="P3315">
        <v>2</v>
      </c>
      <c r="Q3315">
        <v>2</v>
      </c>
      <c r="R3315">
        <v>0</v>
      </c>
      <c r="S3315">
        <v>0</v>
      </c>
      <c r="T3315">
        <v>0</v>
      </c>
      <c r="U3315" s="50">
        <v>46273.678518518522</v>
      </c>
      <c r="V3315" s="50">
        <v>46273.678518518522</v>
      </c>
      <c r="W3315" s="51">
        <v>46273</v>
      </c>
      <c r="X3315" t="s">
        <v>1747</v>
      </c>
      <c r="Y3315" t="s">
        <v>492</v>
      </c>
    </row>
    <row r="3316" spans="1:25" ht="15" customHeight="1" x14ac:dyDescent="0.35">
      <c r="A3316">
        <v>9</v>
      </c>
      <c r="B3316" s="50">
        <v>46273.760416666657</v>
      </c>
      <c r="C3316">
        <v>11708353</v>
      </c>
      <c r="D3316">
        <v>100006740999</v>
      </c>
      <c r="E3316" t="s">
        <v>1726</v>
      </c>
      <c r="F3316">
        <v>100</v>
      </c>
      <c r="G3316" t="s">
        <v>1745</v>
      </c>
      <c r="H3316" t="s">
        <v>1760</v>
      </c>
      <c r="I3316">
        <v>6024402</v>
      </c>
      <c r="J3316">
        <v>2</v>
      </c>
      <c r="K3316" t="s">
        <v>2245</v>
      </c>
      <c r="L3316" t="s">
        <v>2246</v>
      </c>
      <c r="N3316">
        <v>0</v>
      </c>
      <c r="O3316">
        <v>2</v>
      </c>
      <c r="P3316">
        <v>2</v>
      </c>
      <c r="Q3316">
        <v>2</v>
      </c>
      <c r="R3316">
        <v>0</v>
      </c>
      <c r="S3316">
        <v>0</v>
      </c>
      <c r="T3316">
        <v>0</v>
      </c>
      <c r="U3316" s="50">
        <v>46273.678518518522</v>
      </c>
      <c r="V3316" s="50">
        <v>46273.678518518522</v>
      </c>
      <c r="W3316" s="51">
        <v>46273</v>
      </c>
      <c r="X3316" t="s">
        <v>1747</v>
      </c>
      <c r="Y3316" t="s">
        <v>492</v>
      </c>
    </row>
    <row r="3317" spans="1:25" ht="15" customHeight="1" x14ac:dyDescent="0.35">
      <c r="A3317">
        <v>9</v>
      </c>
      <c r="B3317" s="50">
        <v>46273.760416666657</v>
      </c>
      <c r="C3317">
        <v>11708354</v>
      </c>
      <c r="D3317">
        <v>100006741001</v>
      </c>
      <c r="E3317" t="s">
        <v>1726</v>
      </c>
      <c r="F3317">
        <v>100</v>
      </c>
      <c r="G3317" t="s">
        <v>1745</v>
      </c>
      <c r="H3317" t="s">
        <v>1760</v>
      </c>
      <c r="I3317">
        <v>6025002</v>
      </c>
      <c r="J3317">
        <v>2</v>
      </c>
      <c r="K3317" t="s">
        <v>2247</v>
      </c>
      <c r="L3317" t="s">
        <v>2248</v>
      </c>
      <c r="N3317">
        <v>0</v>
      </c>
      <c r="O3317">
        <v>3</v>
      </c>
      <c r="P3317">
        <v>3</v>
      </c>
      <c r="Q3317">
        <v>3</v>
      </c>
      <c r="R3317">
        <v>0</v>
      </c>
      <c r="S3317">
        <v>0</v>
      </c>
      <c r="T3317">
        <v>0</v>
      </c>
      <c r="U3317" s="50">
        <v>46273.679201388892</v>
      </c>
      <c r="V3317" s="50">
        <v>46273.679201388892</v>
      </c>
      <c r="W3317" s="51">
        <v>46273</v>
      </c>
      <c r="X3317" t="s">
        <v>1747</v>
      </c>
      <c r="Y3317" t="s">
        <v>492</v>
      </c>
    </row>
    <row r="3318" spans="1:25" ht="15" customHeight="1" x14ac:dyDescent="0.35">
      <c r="A3318">
        <v>9</v>
      </c>
      <c r="B3318" s="50">
        <v>46273.760416666657</v>
      </c>
      <c r="C3318">
        <v>11708504</v>
      </c>
      <c r="D3318">
        <v>100006741083</v>
      </c>
      <c r="E3318" t="s">
        <v>1726</v>
      </c>
      <c r="F3318">
        <v>100</v>
      </c>
      <c r="G3318" t="s">
        <v>1745</v>
      </c>
      <c r="H3318" t="s">
        <v>1760</v>
      </c>
      <c r="I3318">
        <v>6018601</v>
      </c>
      <c r="J3318">
        <v>2</v>
      </c>
      <c r="K3318" t="s">
        <v>2273</v>
      </c>
      <c r="L3318" t="s">
        <v>2274</v>
      </c>
      <c r="N3318">
        <v>0</v>
      </c>
      <c r="O3318">
        <v>2</v>
      </c>
      <c r="P3318">
        <v>2</v>
      </c>
      <c r="Q3318">
        <v>2</v>
      </c>
      <c r="R3318">
        <v>0</v>
      </c>
      <c r="S3318">
        <v>0</v>
      </c>
      <c r="T3318">
        <v>0</v>
      </c>
      <c r="U3318" s="50">
        <v>46273.687557870369</v>
      </c>
      <c r="V3318" s="50">
        <v>46273.687557870369</v>
      </c>
      <c r="W3318" s="51">
        <v>46273</v>
      </c>
      <c r="X3318" t="s">
        <v>1747</v>
      </c>
      <c r="Y3318" t="s">
        <v>492</v>
      </c>
    </row>
    <row r="3319" spans="1:25" ht="15" customHeight="1" x14ac:dyDescent="0.35">
      <c r="A3319">
        <v>9</v>
      </c>
      <c r="B3319" s="50">
        <v>46273.760416666657</v>
      </c>
      <c r="C3319">
        <v>11708505</v>
      </c>
      <c r="D3319">
        <v>100006741083</v>
      </c>
      <c r="E3319" t="s">
        <v>1726</v>
      </c>
      <c r="F3319">
        <v>100</v>
      </c>
      <c r="G3319" t="s">
        <v>1745</v>
      </c>
      <c r="H3319" t="s">
        <v>1760</v>
      </c>
      <c r="I3319">
        <v>6018601</v>
      </c>
      <c r="J3319">
        <v>2</v>
      </c>
      <c r="K3319" t="s">
        <v>2265</v>
      </c>
      <c r="L3319" t="s">
        <v>2266</v>
      </c>
      <c r="N3319">
        <v>0</v>
      </c>
      <c r="O3319">
        <v>2</v>
      </c>
      <c r="P3319">
        <v>2</v>
      </c>
      <c r="Q3319">
        <v>2</v>
      </c>
      <c r="R3319">
        <v>0</v>
      </c>
      <c r="S3319">
        <v>0</v>
      </c>
      <c r="T3319">
        <v>0</v>
      </c>
      <c r="U3319" s="50">
        <v>46273.687557870369</v>
      </c>
      <c r="V3319" s="50">
        <v>46273.687557870369</v>
      </c>
      <c r="W3319" s="51">
        <v>46273</v>
      </c>
      <c r="X3319" t="s">
        <v>1747</v>
      </c>
      <c r="Y3319" t="s">
        <v>492</v>
      </c>
    </row>
    <row r="3320" spans="1:25" ht="15" customHeight="1" x14ac:dyDescent="0.35">
      <c r="A3320">
        <v>9</v>
      </c>
      <c r="B3320" s="50">
        <v>46273.760416666657</v>
      </c>
      <c r="C3320">
        <v>11708506</v>
      </c>
      <c r="D3320">
        <v>100006741084</v>
      </c>
      <c r="E3320" t="s">
        <v>1726</v>
      </c>
      <c r="F3320">
        <v>100</v>
      </c>
      <c r="G3320" t="s">
        <v>1745</v>
      </c>
      <c r="H3320" t="s">
        <v>1760</v>
      </c>
      <c r="I3320">
        <v>6018602</v>
      </c>
      <c r="J3320">
        <v>2</v>
      </c>
      <c r="K3320" t="s">
        <v>2275</v>
      </c>
      <c r="L3320" t="s">
        <v>2276</v>
      </c>
      <c r="N3320">
        <v>0</v>
      </c>
      <c r="O3320">
        <v>1</v>
      </c>
      <c r="P3320">
        <v>1</v>
      </c>
      <c r="Q3320">
        <v>1</v>
      </c>
      <c r="R3320">
        <v>0</v>
      </c>
      <c r="S3320">
        <v>0</v>
      </c>
      <c r="T3320">
        <v>0</v>
      </c>
      <c r="U3320" s="50">
        <v>46273.687557870369</v>
      </c>
      <c r="V3320" s="50">
        <v>46273.687557870369</v>
      </c>
      <c r="W3320" s="51">
        <v>46273</v>
      </c>
      <c r="X3320" t="s">
        <v>1747</v>
      </c>
      <c r="Y3320" t="s">
        <v>492</v>
      </c>
    </row>
    <row r="3321" spans="1:25" ht="15" customHeight="1" x14ac:dyDescent="0.35">
      <c r="A3321">
        <v>9</v>
      </c>
      <c r="B3321" s="50">
        <v>46273.760416666657</v>
      </c>
      <c r="C3321">
        <v>11708507</v>
      </c>
      <c r="D3321">
        <v>100006741084</v>
      </c>
      <c r="E3321" t="s">
        <v>1726</v>
      </c>
      <c r="F3321">
        <v>100</v>
      </c>
      <c r="G3321" t="s">
        <v>1745</v>
      </c>
      <c r="H3321" t="s">
        <v>1760</v>
      </c>
      <c r="I3321">
        <v>6018602</v>
      </c>
      <c r="J3321">
        <v>2</v>
      </c>
      <c r="K3321" t="s">
        <v>2265</v>
      </c>
      <c r="L3321" t="s">
        <v>2266</v>
      </c>
      <c r="N3321">
        <v>0</v>
      </c>
      <c r="O3321">
        <v>2</v>
      </c>
      <c r="P3321">
        <v>2</v>
      </c>
      <c r="Q3321">
        <v>2</v>
      </c>
      <c r="R3321">
        <v>0</v>
      </c>
      <c r="S3321">
        <v>0</v>
      </c>
      <c r="T3321">
        <v>0</v>
      </c>
      <c r="U3321" s="50">
        <v>46273.687557870369</v>
      </c>
      <c r="V3321" s="50">
        <v>46273.687557870369</v>
      </c>
      <c r="W3321" s="51">
        <v>46273</v>
      </c>
      <c r="X3321" t="s">
        <v>1747</v>
      </c>
      <c r="Y3321" t="s">
        <v>492</v>
      </c>
    </row>
    <row r="3322" spans="1:25" ht="15" customHeight="1" x14ac:dyDescent="0.35">
      <c r="A3322">
        <v>9</v>
      </c>
      <c r="B3322" s="50">
        <v>46273.760416666657</v>
      </c>
      <c r="C3322">
        <v>11708508</v>
      </c>
      <c r="D3322">
        <v>100006741085</v>
      </c>
      <c r="E3322" t="s">
        <v>1726</v>
      </c>
      <c r="F3322">
        <v>100</v>
      </c>
      <c r="G3322" t="s">
        <v>1745</v>
      </c>
      <c r="H3322" t="s">
        <v>1760</v>
      </c>
      <c r="I3322">
        <v>6018603</v>
      </c>
      <c r="J3322">
        <v>2</v>
      </c>
      <c r="K3322" t="s">
        <v>2265</v>
      </c>
      <c r="L3322" t="s">
        <v>2266</v>
      </c>
      <c r="N3322">
        <v>0</v>
      </c>
      <c r="O3322">
        <v>2</v>
      </c>
      <c r="P3322">
        <v>2</v>
      </c>
      <c r="Q3322">
        <v>2</v>
      </c>
      <c r="R3322">
        <v>0</v>
      </c>
      <c r="S3322">
        <v>0</v>
      </c>
      <c r="T3322">
        <v>0</v>
      </c>
      <c r="U3322" s="50">
        <v>46273.687557870369</v>
      </c>
      <c r="V3322" s="50">
        <v>46273.687557870369</v>
      </c>
      <c r="W3322" s="51">
        <v>46273</v>
      </c>
      <c r="X3322" t="s">
        <v>1747</v>
      </c>
      <c r="Y3322" t="s">
        <v>492</v>
      </c>
    </row>
    <row r="3323" spans="1:25" ht="15" customHeight="1" x14ac:dyDescent="0.35">
      <c r="A3323">
        <v>9</v>
      </c>
      <c r="B3323" s="50">
        <v>46273.760416666657</v>
      </c>
      <c r="C3323">
        <v>11708509</v>
      </c>
      <c r="D3323">
        <v>100006741086</v>
      </c>
      <c r="E3323" t="s">
        <v>1726</v>
      </c>
      <c r="F3323">
        <v>100</v>
      </c>
      <c r="G3323" t="s">
        <v>1745</v>
      </c>
      <c r="H3323" t="s">
        <v>1760</v>
      </c>
      <c r="I3323">
        <v>6018604</v>
      </c>
      <c r="J3323">
        <v>2</v>
      </c>
      <c r="K3323" t="s">
        <v>2265</v>
      </c>
      <c r="L3323" t="s">
        <v>2266</v>
      </c>
      <c r="N3323">
        <v>0</v>
      </c>
      <c r="O3323">
        <v>2</v>
      </c>
      <c r="P3323">
        <v>2</v>
      </c>
      <c r="Q3323">
        <v>2</v>
      </c>
      <c r="R3323">
        <v>0</v>
      </c>
      <c r="S3323">
        <v>0</v>
      </c>
      <c r="T3323">
        <v>0</v>
      </c>
      <c r="U3323" s="50">
        <v>46273.687557870369</v>
      </c>
      <c r="V3323" s="50">
        <v>46273.687557870369</v>
      </c>
      <c r="W3323" s="51">
        <v>46273</v>
      </c>
      <c r="X3323" t="s">
        <v>1747</v>
      </c>
      <c r="Y3323" t="s">
        <v>492</v>
      </c>
    </row>
    <row r="3324" spans="1:25" ht="15" customHeight="1" x14ac:dyDescent="0.35">
      <c r="A3324">
        <v>9</v>
      </c>
      <c r="B3324" s="50">
        <v>46273.760416666657</v>
      </c>
      <c r="C3324">
        <v>11708510</v>
      </c>
      <c r="D3324">
        <v>100006741087</v>
      </c>
      <c r="E3324" t="s">
        <v>1726</v>
      </c>
      <c r="F3324">
        <v>100</v>
      </c>
      <c r="G3324" t="s">
        <v>1745</v>
      </c>
      <c r="H3324" t="s">
        <v>1760</v>
      </c>
      <c r="I3324">
        <v>6018605</v>
      </c>
      <c r="J3324">
        <v>2</v>
      </c>
      <c r="K3324" t="s">
        <v>2265</v>
      </c>
      <c r="L3324" t="s">
        <v>2266</v>
      </c>
      <c r="N3324">
        <v>0</v>
      </c>
      <c r="O3324">
        <v>2</v>
      </c>
      <c r="P3324">
        <v>2</v>
      </c>
      <c r="Q3324">
        <v>2</v>
      </c>
      <c r="R3324">
        <v>0</v>
      </c>
      <c r="S3324">
        <v>0</v>
      </c>
      <c r="T3324">
        <v>0</v>
      </c>
      <c r="U3324" s="50">
        <v>46273.687557870369</v>
      </c>
      <c r="V3324" s="50">
        <v>46273.687557870369</v>
      </c>
      <c r="W3324" s="51">
        <v>46273</v>
      </c>
      <c r="X3324" t="s">
        <v>1747</v>
      </c>
      <c r="Y3324" t="s">
        <v>492</v>
      </c>
    </row>
    <row r="3325" spans="1:25" ht="15" customHeight="1" x14ac:dyDescent="0.35">
      <c r="A3325">
        <v>9</v>
      </c>
      <c r="B3325" s="50">
        <v>46273.760416666657</v>
      </c>
      <c r="C3325">
        <v>11708511</v>
      </c>
      <c r="D3325">
        <v>100006741088</v>
      </c>
      <c r="E3325" t="s">
        <v>1726</v>
      </c>
      <c r="F3325">
        <v>100</v>
      </c>
      <c r="G3325" t="s">
        <v>1745</v>
      </c>
      <c r="H3325" t="s">
        <v>1760</v>
      </c>
      <c r="I3325">
        <v>6018606</v>
      </c>
      <c r="J3325">
        <v>2</v>
      </c>
      <c r="K3325" t="s">
        <v>2275</v>
      </c>
      <c r="L3325" t="s">
        <v>2276</v>
      </c>
      <c r="N3325">
        <v>0</v>
      </c>
      <c r="O3325">
        <v>9</v>
      </c>
      <c r="P3325">
        <v>9</v>
      </c>
      <c r="Q3325">
        <v>9</v>
      </c>
      <c r="R3325">
        <v>0</v>
      </c>
      <c r="S3325">
        <v>0</v>
      </c>
      <c r="T3325">
        <v>0</v>
      </c>
      <c r="U3325" s="50">
        <v>46273.687557870369</v>
      </c>
      <c r="V3325" s="50">
        <v>46273.687557870369</v>
      </c>
      <c r="W3325" s="51">
        <v>46273</v>
      </c>
      <c r="X3325" t="s">
        <v>1747</v>
      </c>
      <c r="Y3325" t="s">
        <v>492</v>
      </c>
    </row>
    <row r="3326" spans="1:25" ht="15" customHeight="1" x14ac:dyDescent="0.35">
      <c r="A3326">
        <v>9</v>
      </c>
      <c r="B3326" s="50">
        <v>46273.760416666657</v>
      </c>
      <c r="C3326">
        <v>11708526</v>
      </c>
      <c r="D3326">
        <v>100006741098</v>
      </c>
      <c r="E3326" t="s">
        <v>1726</v>
      </c>
      <c r="F3326">
        <v>100</v>
      </c>
      <c r="G3326" t="s">
        <v>1745</v>
      </c>
      <c r="H3326" t="s">
        <v>1760</v>
      </c>
      <c r="I3326">
        <v>6031402</v>
      </c>
      <c r="J3326">
        <v>2</v>
      </c>
      <c r="K3326" t="s">
        <v>2281</v>
      </c>
      <c r="L3326" t="s">
        <v>2282</v>
      </c>
      <c r="N3326">
        <v>0</v>
      </c>
      <c r="O3326">
        <v>2</v>
      </c>
      <c r="P3326">
        <v>2</v>
      </c>
      <c r="Q3326">
        <v>2</v>
      </c>
      <c r="R3326">
        <v>0</v>
      </c>
      <c r="S3326">
        <v>0</v>
      </c>
      <c r="T3326">
        <v>0</v>
      </c>
      <c r="U3326" s="50">
        <v>46273.690324074072</v>
      </c>
      <c r="V3326" s="50">
        <v>46273.690324074072</v>
      </c>
      <c r="W3326" s="51">
        <v>46273</v>
      </c>
      <c r="X3326" t="s">
        <v>1747</v>
      </c>
      <c r="Y3326" t="s">
        <v>492</v>
      </c>
    </row>
    <row r="3327" spans="1:25" ht="15" customHeight="1" x14ac:dyDescent="0.35">
      <c r="A3327">
        <v>9</v>
      </c>
      <c r="B3327" s="50">
        <v>46273.760416666657</v>
      </c>
      <c r="C3327">
        <v>11708528</v>
      </c>
      <c r="D3327">
        <v>100006741100</v>
      </c>
      <c r="E3327" t="s">
        <v>1726</v>
      </c>
      <c r="F3327">
        <v>100</v>
      </c>
      <c r="G3327" t="s">
        <v>1745</v>
      </c>
      <c r="H3327" t="s">
        <v>1760</v>
      </c>
      <c r="I3327">
        <v>6032001</v>
      </c>
      <c r="J3327">
        <v>4</v>
      </c>
      <c r="K3327" t="s">
        <v>2283</v>
      </c>
      <c r="L3327" t="s">
        <v>2284</v>
      </c>
      <c r="N3327">
        <v>0</v>
      </c>
      <c r="O3327">
        <v>1</v>
      </c>
      <c r="P3327">
        <v>1</v>
      </c>
      <c r="Q3327">
        <v>1</v>
      </c>
      <c r="R3327">
        <v>0</v>
      </c>
      <c r="S3327">
        <v>0</v>
      </c>
      <c r="T3327">
        <v>0</v>
      </c>
      <c r="U3327" s="50">
        <v>46273.691006944442</v>
      </c>
      <c r="V3327" s="50">
        <v>46273.691006944442</v>
      </c>
      <c r="W3327" s="51">
        <v>46273</v>
      </c>
      <c r="X3327" t="s">
        <v>1747</v>
      </c>
      <c r="Y3327" t="s">
        <v>492</v>
      </c>
    </row>
    <row r="3328" spans="1:25" ht="15" customHeight="1" x14ac:dyDescent="0.35">
      <c r="A3328">
        <v>9</v>
      </c>
      <c r="B3328" s="50">
        <v>46273.760416666657</v>
      </c>
      <c r="C3328">
        <v>11708555</v>
      </c>
      <c r="D3328">
        <v>100006741108</v>
      </c>
      <c r="E3328" t="s">
        <v>1726</v>
      </c>
      <c r="F3328">
        <v>100</v>
      </c>
      <c r="G3328" t="s">
        <v>1745</v>
      </c>
      <c r="H3328" t="s">
        <v>1760</v>
      </c>
      <c r="I3328">
        <v>6032501</v>
      </c>
      <c r="J3328">
        <v>4</v>
      </c>
      <c r="K3328" t="s">
        <v>2289</v>
      </c>
      <c r="L3328" t="s">
        <v>2290</v>
      </c>
      <c r="N3328">
        <v>0</v>
      </c>
      <c r="O3328">
        <v>1</v>
      </c>
      <c r="P3328">
        <v>1</v>
      </c>
      <c r="Q3328">
        <v>1</v>
      </c>
      <c r="R3328">
        <v>0</v>
      </c>
      <c r="S3328">
        <v>0</v>
      </c>
      <c r="T3328">
        <v>0</v>
      </c>
      <c r="U3328" s="50">
        <v>46273.692407407398</v>
      </c>
      <c r="V3328" s="50">
        <v>46273.692407407398</v>
      </c>
      <c r="W3328" s="51">
        <v>46273</v>
      </c>
      <c r="X3328" t="s">
        <v>1747</v>
      </c>
      <c r="Y3328" t="s">
        <v>492</v>
      </c>
    </row>
    <row r="3329" spans="1:25" ht="15" customHeight="1" x14ac:dyDescent="0.35">
      <c r="A3329">
        <v>9</v>
      </c>
      <c r="B3329" s="50">
        <v>46273.760416666657</v>
      </c>
      <c r="C3329">
        <v>11708618</v>
      </c>
      <c r="D3329">
        <v>100006741143</v>
      </c>
      <c r="E3329" t="s">
        <v>1726</v>
      </c>
      <c r="F3329">
        <v>100</v>
      </c>
      <c r="G3329" t="s">
        <v>1745</v>
      </c>
      <c r="H3329" t="s">
        <v>1760</v>
      </c>
      <c r="I3329">
        <v>6025201</v>
      </c>
      <c r="J3329">
        <v>4</v>
      </c>
      <c r="K3329" t="s">
        <v>2299</v>
      </c>
      <c r="L3329" t="s">
        <v>2300</v>
      </c>
      <c r="N3329">
        <v>0</v>
      </c>
      <c r="O3329">
        <v>1</v>
      </c>
      <c r="P3329">
        <v>1</v>
      </c>
      <c r="Q3329">
        <v>1</v>
      </c>
      <c r="R3329">
        <v>0</v>
      </c>
      <c r="S3329">
        <v>0</v>
      </c>
      <c r="T3329">
        <v>0</v>
      </c>
      <c r="U3329" s="50">
        <v>46273.693784722222</v>
      </c>
      <c r="V3329" s="50">
        <v>46273.693784722222</v>
      </c>
      <c r="W3329" s="51">
        <v>46273</v>
      </c>
      <c r="X3329" t="s">
        <v>1747</v>
      </c>
      <c r="Y3329" t="s">
        <v>492</v>
      </c>
    </row>
    <row r="3330" spans="1:25" ht="15" customHeight="1" x14ac:dyDescent="0.35">
      <c r="A3330">
        <v>9</v>
      </c>
      <c r="B3330" s="50">
        <v>46273.760416666657</v>
      </c>
      <c r="C3330">
        <v>11708667</v>
      </c>
      <c r="D3330">
        <v>100006741172</v>
      </c>
      <c r="E3330" t="s">
        <v>1726</v>
      </c>
      <c r="F3330">
        <v>100</v>
      </c>
      <c r="G3330" t="s">
        <v>1745</v>
      </c>
      <c r="H3330" t="s">
        <v>1760</v>
      </c>
      <c r="I3330">
        <v>6031201</v>
      </c>
      <c r="J3330">
        <v>4</v>
      </c>
      <c r="K3330" t="s">
        <v>2321</v>
      </c>
      <c r="L3330" t="s">
        <v>2322</v>
      </c>
      <c r="N3330">
        <v>0</v>
      </c>
      <c r="O3330">
        <v>1</v>
      </c>
      <c r="P3330">
        <v>1</v>
      </c>
      <c r="Q3330">
        <v>1</v>
      </c>
      <c r="R3330">
        <v>0</v>
      </c>
      <c r="S3330">
        <v>0</v>
      </c>
      <c r="T3330">
        <v>0</v>
      </c>
      <c r="U3330" s="50">
        <v>46273.696574074071</v>
      </c>
      <c r="V3330" s="50">
        <v>46273.696574074071</v>
      </c>
      <c r="W3330" s="51">
        <v>46273</v>
      </c>
      <c r="X3330" t="s">
        <v>1747</v>
      </c>
      <c r="Y3330" t="s">
        <v>492</v>
      </c>
    </row>
    <row r="3331" spans="1:25" ht="15" customHeight="1" x14ac:dyDescent="0.35">
      <c r="A3331">
        <v>9</v>
      </c>
      <c r="B3331" s="50">
        <v>46273.760416666657</v>
      </c>
      <c r="C3331">
        <v>11708668</v>
      </c>
      <c r="D3331">
        <v>100006741172</v>
      </c>
      <c r="E3331" t="s">
        <v>1726</v>
      </c>
      <c r="F3331">
        <v>100</v>
      </c>
      <c r="G3331" t="s">
        <v>1745</v>
      </c>
      <c r="H3331" t="s">
        <v>1760</v>
      </c>
      <c r="I3331">
        <v>6031201</v>
      </c>
      <c r="J3331">
        <v>4</v>
      </c>
      <c r="K3331" t="s">
        <v>1885</v>
      </c>
      <c r="L3331" t="s">
        <v>1886</v>
      </c>
      <c r="N3331">
        <v>0</v>
      </c>
      <c r="O3331">
        <v>1</v>
      </c>
      <c r="P3331">
        <v>1</v>
      </c>
      <c r="Q3331">
        <v>1</v>
      </c>
      <c r="R3331">
        <v>0</v>
      </c>
      <c r="S3331">
        <v>0</v>
      </c>
      <c r="T3331">
        <v>0</v>
      </c>
      <c r="U3331" s="50">
        <v>46273.696574074071</v>
      </c>
      <c r="V3331" s="50">
        <v>46273.696574074071</v>
      </c>
      <c r="W3331" s="51">
        <v>46273</v>
      </c>
      <c r="X3331" t="s">
        <v>1747</v>
      </c>
      <c r="Y3331" t="s">
        <v>492</v>
      </c>
    </row>
    <row r="3332" spans="1:25" ht="15" customHeight="1" x14ac:dyDescent="0.35">
      <c r="A3332">
        <v>9</v>
      </c>
      <c r="B3332" s="50">
        <v>46273.760416666657</v>
      </c>
      <c r="C3332">
        <v>11708669</v>
      </c>
      <c r="D3332">
        <v>100006741172</v>
      </c>
      <c r="E3332" t="s">
        <v>1726</v>
      </c>
      <c r="F3332">
        <v>100</v>
      </c>
      <c r="G3332" t="s">
        <v>1745</v>
      </c>
      <c r="H3332" t="s">
        <v>1760</v>
      </c>
      <c r="I3332">
        <v>6031201</v>
      </c>
      <c r="J3332">
        <v>4</v>
      </c>
      <c r="K3332" t="s">
        <v>2283</v>
      </c>
      <c r="L3332" t="s">
        <v>2284</v>
      </c>
      <c r="N3332">
        <v>0</v>
      </c>
      <c r="O3332">
        <v>1</v>
      </c>
      <c r="P3332">
        <v>1</v>
      </c>
      <c r="Q3332">
        <v>1</v>
      </c>
      <c r="R3332">
        <v>0</v>
      </c>
      <c r="S3332">
        <v>0</v>
      </c>
      <c r="T3332">
        <v>0</v>
      </c>
      <c r="U3332" s="50">
        <v>46273.696574074071</v>
      </c>
      <c r="V3332" s="50">
        <v>46273.696574074071</v>
      </c>
      <c r="W3332" s="51">
        <v>46273</v>
      </c>
      <c r="X3332" t="s">
        <v>1747</v>
      </c>
      <c r="Y3332" t="s">
        <v>492</v>
      </c>
    </row>
    <row r="3333" spans="1:25" ht="15" customHeight="1" x14ac:dyDescent="0.35">
      <c r="A3333">
        <v>9</v>
      </c>
      <c r="B3333" s="50">
        <v>46273.760416666657</v>
      </c>
      <c r="C3333">
        <v>11708670</v>
      </c>
      <c r="D3333">
        <v>100006741172</v>
      </c>
      <c r="E3333" t="s">
        <v>1726</v>
      </c>
      <c r="F3333">
        <v>100</v>
      </c>
      <c r="G3333" t="s">
        <v>1745</v>
      </c>
      <c r="H3333" t="s">
        <v>1760</v>
      </c>
      <c r="I3333">
        <v>6031201</v>
      </c>
      <c r="J3333">
        <v>4</v>
      </c>
      <c r="K3333" t="s">
        <v>1911</v>
      </c>
      <c r="L3333" t="s">
        <v>1912</v>
      </c>
      <c r="N3333">
        <v>0</v>
      </c>
      <c r="O3333">
        <v>1</v>
      </c>
      <c r="P3333">
        <v>1</v>
      </c>
      <c r="Q3333">
        <v>1</v>
      </c>
      <c r="R3333">
        <v>0</v>
      </c>
      <c r="S3333">
        <v>0</v>
      </c>
      <c r="T3333">
        <v>0</v>
      </c>
      <c r="U3333" s="50">
        <v>46273.696574074071</v>
      </c>
      <c r="V3333" s="50">
        <v>46273.696574074071</v>
      </c>
      <c r="W3333" s="51">
        <v>46273</v>
      </c>
      <c r="X3333" t="s">
        <v>1747</v>
      </c>
      <c r="Y3333" t="s">
        <v>492</v>
      </c>
    </row>
    <row r="3334" spans="1:25" ht="15" customHeight="1" x14ac:dyDescent="0.35">
      <c r="A3334">
        <v>9</v>
      </c>
      <c r="B3334" s="50">
        <v>46273.760416666657</v>
      </c>
      <c r="C3334">
        <v>11708671</v>
      </c>
      <c r="D3334">
        <v>100006741172</v>
      </c>
      <c r="E3334" t="s">
        <v>1726</v>
      </c>
      <c r="F3334">
        <v>100</v>
      </c>
      <c r="G3334" t="s">
        <v>1745</v>
      </c>
      <c r="H3334" t="s">
        <v>1760</v>
      </c>
      <c r="I3334">
        <v>6031201</v>
      </c>
      <c r="J3334">
        <v>4</v>
      </c>
      <c r="K3334" t="s">
        <v>1825</v>
      </c>
      <c r="L3334" t="s">
        <v>1826</v>
      </c>
      <c r="N3334">
        <v>0</v>
      </c>
      <c r="O3334">
        <v>1</v>
      </c>
      <c r="P3334">
        <v>1</v>
      </c>
      <c r="Q3334">
        <v>1</v>
      </c>
      <c r="R3334">
        <v>0</v>
      </c>
      <c r="S3334">
        <v>0</v>
      </c>
      <c r="T3334">
        <v>0</v>
      </c>
      <c r="U3334" s="50">
        <v>46273.696574074071</v>
      </c>
      <c r="V3334" s="50">
        <v>46273.696574074071</v>
      </c>
      <c r="W3334" s="51">
        <v>46273</v>
      </c>
      <c r="X3334" t="s">
        <v>1747</v>
      </c>
      <c r="Y3334" t="s">
        <v>492</v>
      </c>
    </row>
    <row r="3335" spans="1:25" ht="15" customHeight="1" x14ac:dyDescent="0.35">
      <c r="A3335">
        <v>9</v>
      </c>
      <c r="B3335" s="50">
        <v>46273.760416666657</v>
      </c>
      <c r="C3335">
        <v>11708672</v>
      </c>
      <c r="D3335">
        <v>100006741172</v>
      </c>
      <c r="E3335" t="s">
        <v>1726</v>
      </c>
      <c r="F3335">
        <v>100</v>
      </c>
      <c r="G3335" t="s">
        <v>1745</v>
      </c>
      <c r="H3335" t="s">
        <v>1760</v>
      </c>
      <c r="I3335">
        <v>6031201</v>
      </c>
      <c r="J3335">
        <v>4</v>
      </c>
      <c r="K3335" t="s">
        <v>2323</v>
      </c>
      <c r="L3335" t="s">
        <v>2324</v>
      </c>
      <c r="N3335">
        <v>0</v>
      </c>
      <c r="O3335">
        <v>1</v>
      </c>
      <c r="P3335">
        <v>1</v>
      </c>
      <c r="Q3335">
        <v>1</v>
      </c>
      <c r="R3335">
        <v>0</v>
      </c>
      <c r="S3335">
        <v>0</v>
      </c>
      <c r="T3335">
        <v>0</v>
      </c>
      <c r="U3335" s="50">
        <v>46273.696574074071</v>
      </c>
      <c r="V3335" s="50">
        <v>46273.696574074071</v>
      </c>
      <c r="W3335" s="51">
        <v>46273</v>
      </c>
      <c r="X3335" t="s">
        <v>1747</v>
      </c>
      <c r="Y3335" t="s">
        <v>492</v>
      </c>
    </row>
    <row r="3336" spans="1:25" ht="15" customHeight="1" x14ac:dyDescent="0.35">
      <c r="A3336">
        <v>9</v>
      </c>
      <c r="B3336" s="50">
        <v>46273.760416666657</v>
      </c>
      <c r="C3336">
        <v>11708673</v>
      </c>
      <c r="D3336">
        <v>100006741172</v>
      </c>
      <c r="E3336" t="s">
        <v>1726</v>
      </c>
      <c r="F3336">
        <v>100</v>
      </c>
      <c r="G3336" t="s">
        <v>1745</v>
      </c>
      <c r="H3336" t="s">
        <v>1760</v>
      </c>
      <c r="I3336">
        <v>6031201</v>
      </c>
      <c r="J3336">
        <v>4</v>
      </c>
      <c r="K3336" t="s">
        <v>2325</v>
      </c>
      <c r="L3336" t="s">
        <v>2326</v>
      </c>
      <c r="N3336">
        <v>0</v>
      </c>
      <c r="O3336">
        <v>1</v>
      </c>
      <c r="P3336">
        <v>1</v>
      </c>
      <c r="Q3336">
        <v>1</v>
      </c>
      <c r="R3336">
        <v>0</v>
      </c>
      <c r="S3336">
        <v>0</v>
      </c>
      <c r="T3336">
        <v>0</v>
      </c>
      <c r="U3336" s="50">
        <v>46273.696574074071</v>
      </c>
      <c r="V3336" s="50">
        <v>46273.696574074071</v>
      </c>
      <c r="W3336" s="51">
        <v>46273</v>
      </c>
      <c r="X3336" t="s">
        <v>1747</v>
      </c>
      <c r="Y3336" t="s">
        <v>492</v>
      </c>
    </row>
    <row r="3337" spans="1:25" ht="15" customHeight="1" x14ac:dyDescent="0.35">
      <c r="A3337">
        <v>9</v>
      </c>
      <c r="B3337" s="50">
        <v>46273.760416666657</v>
      </c>
      <c r="C3337">
        <v>11708702</v>
      </c>
      <c r="D3337">
        <v>100006741176</v>
      </c>
      <c r="E3337" t="s">
        <v>1726</v>
      </c>
      <c r="F3337">
        <v>100</v>
      </c>
      <c r="G3337" t="s">
        <v>1745</v>
      </c>
      <c r="H3337" t="s">
        <v>1760</v>
      </c>
      <c r="I3337">
        <v>6035001</v>
      </c>
      <c r="J3337">
        <v>4</v>
      </c>
      <c r="K3337" t="s">
        <v>2329</v>
      </c>
      <c r="L3337" t="s">
        <v>2330</v>
      </c>
      <c r="N3337">
        <v>0</v>
      </c>
      <c r="O3337">
        <v>1</v>
      </c>
      <c r="P3337">
        <v>1</v>
      </c>
      <c r="Q3337">
        <v>1</v>
      </c>
      <c r="R3337">
        <v>0</v>
      </c>
      <c r="S3337">
        <v>0</v>
      </c>
      <c r="T3337">
        <v>0</v>
      </c>
      <c r="U3337" s="50">
        <v>46273.696574074071</v>
      </c>
      <c r="V3337" s="50">
        <v>46273.696574074071</v>
      </c>
      <c r="W3337" s="51">
        <v>46273</v>
      </c>
      <c r="X3337" t="s">
        <v>1747</v>
      </c>
      <c r="Y3337" t="s">
        <v>492</v>
      </c>
    </row>
    <row r="3338" spans="1:25" ht="15" customHeight="1" x14ac:dyDescent="0.35">
      <c r="A3338">
        <v>9</v>
      </c>
      <c r="B3338" s="50">
        <v>46273.760416666657</v>
      </c>
      <c r="C3338">
        <v>11708703</v>
      </c>
      <c r="D3338">
        <v>100006741177</v>
      </c>
      <c r="E3338" t="s">
        <v>1726</v>
      </c>
      <c r="F3338">
        <v>100</v>
      </c>
      <c r="G3338" t="s">
        <v>1745</v>
      </c>
      <c r="H3338" t="s">
        <v>1760</v>
      </c>
      <c r="I3338">
        <v>6034801</v>
      </c>
      <c r="J3338">
        <v>4</v>
      </c>
      <c r="K3338" t="s">
        <v>2331</v>
      </c>
      <c r="L3338" t="s">
        <v>2332</v>
      </c>
      <c r="N3338">
        <v>0</v>
      </c>
      <c r="O3338">
        <v>1</v>
      </c>
      <c r="P3338">
        <v>1</v>
      </c>
      <c r="Q3338">
        <v>1</v>
      </c>
      <c r="R3338">
        <v>0</v>
      </c>
      <c r="S3338">
        <v>0</v>
      </c>
      <c r="T3338">
        <v>0</v>
      </c>
      <c r="U3338" s="50">
        <v>46273.696585648147</v>
      </c>
      <c r="V3338" s="50">
        <v>46273.696585648147</v>
      </c>
      <c r="W3338" s="51">
        <v>46273</v>
      </c>
      <c r="X3338" t="s">
        <v>1747</v>
      </c>
      <c r="Y3338" t="s">
        <v>492</v>
      </c>
    </row>
    <row r="3339" spans="1:25" ht="15" customHeight="1" x14ac:dyDescent="0.35">
      <c r="A3339">
        <v>9</v>
      </c>
      <c r="B3339" s="50">
        <v>46273.760416666657</v>
      </c>
      <c r="C3339">
        <v>11708704</v>
      </c>
      <c r="D3339">
        <v>100006741177</v>
      </c>
      <c r="E3339" t="s">
        <v>1726</v>
      </c>
      <c r="F3339">
        <v>100</v>
      </c>
      <c r="G3339" t="s">
        <v>1745</v>
      </c>
      <c r="H3339" t="s">
        <v>1760</v>
      </c>
      <c r="I3339">
        <v>6034801</v>
      </c>
      <c r="J3339">
        <v>4</v>
      </c>
      <c r="K3339" t="s">
        <v>2333</v>
      </c>
      <c r="L3339" t="s">
        <v>2334</v>
      </c>
      <c r="N3339">
        <v>0</v>
      </c>
      <c r="O3339">
        <v>2</v>
      </c>
      <c r="P3339">
        <v>2</v>
      </c>
      <c r="Q3339">
        <v>2</v>
      </c>
      <c r="R3339">
        <v>0</v>
      </c>
      <c r="S3339">
        <v>0</v>
      </c>
      <c r="T3339">
        <v>0</v>
      </c>
      <c r="U3339" s="50">
        <v>46273.696585648147</v>
      </c>
      <c r="V3339" s="50">
        <v>46273.696585648147</v>
      </c>
      <c r="W3339" s="51">
        <v>46273</v>
      </c>
      <c r="X3339" t="s">
        <v>1747</v>
      </c>
      <c r="Y3339" t="s">
        <v>492</v>
      </c>
    </row>
    <row r="3340" spans="1:25" ht="15" customHeight="1" x14ac:dyDescent="0.35">
      <c r="A3340">
        <v>9</v>
      </c>
      <c r="B3340" s="50">
        <v>46273.760416666657</v>
      </c>
      <c r="C3340">
        <v>11708705</v>
      </c>
      <c r="D3340">
        <v>100006741177</v>
      </c>
      <c r="E3340" t="s">
        <v>1726</v>
      </c>
      <c r="F3340">
        <v>100</v>
      </c>
      <c r="G3340" t="s">
        <v>1745</v>
      </c>
      <c r="H3340" t="s">
        <v>1760</v>
      </c>
      <c r="I3340">
        <v>6034801</v>
      </c>
      <c r="J3340">
        <v>4</v>
      </c>
      <c r="K3340" t="s">
        <v>2335</v>
      </c>
      <c r="L3340" t="s">
        <v>2336</v>
      </c>
      <c r="N3340">
        <v>0</v>
      </c>
      <c r="O3340">
        <v>2</v>
      </c>
      <c r="P3340">
        <v>2</v>
      </c>
      <c r="Q3340">
        <v>2</v>
      </c>
      <c r="R3340">
        <v>0</v>
      </c>
      <c r="S3340">
        <v>0</v>
      </c>
      <c r="T3340">
        <v>0</v>
      </c>
      <c r="U3340" s="50">
        <v>46273.696585648147</v>
      </c>
      <c r="V3340" s="50">
        <v>46273.696585648147</v>
      </c>
      <c r="W3340" s="51">
        <v>46273</v>
      </c>
      <c r="X3340" t="s">
        <v>1747</v>
      </c>
      <c r="Y3340" t="s">
        <v>492</v>
      </c>
    </row>
    <row r="3341" spans="1:25" ht="15" customHeight="1" x14ac:dyDescent="0.35">
      <c r="A3341">
        <v>9</v>
      </c>
      <c r="B3341" s="50">
        <v>46273.760416666657</v>
      </c>
      <c r="C3341">
        <v>11708706</v>
      </c>
      <c r="D3341">
        <v>100006741177</v>
      </c>
      <c r="E3341" t="s">
        <v>1726</v>
      </c>
      <c r="F3341">
        <v>100</v>
      </c>
      <c r="G3341" t="s">
        <v>1745</v>
      </c>
      <c r="H3341" t="s">
        <v>1760</v>
      </c>
      <c r="I3341">
        <v>6034801</v>
      </c>
      <c r="J3341">
        <v>4</v>
      </c>
      <c r="K3341" t="s">
        <v>2287</v>
      </c>
      <c r="L3341" t="s">
        <v>2288</v>
      </c>
      <c r="N3341">
        <v>0</v>
      </c>
      <c r="O3341">
        <v>1</v>
      </c>
      <c r="P3341">
        <v>1</v>
      </c>
      <c r="Q3341">
        <v>1</v>
      </c>
      <c r="R3341">
        <v>0</v>
      </c>
      <c r="S3341">
        <v>0</v>
      </c>
      <c r="T3341">
        <v>0</v>
      </c>
      <c r="U3341" s="50">
        <v>46273.696585648147</v>
      </c>
      <c r="V3341" s="50">
        <v>46273.696585648147</v>
      </c>
      <c r="W3341" s="51">
        <v>46273</v>
      </c>
      <c r="X3341" t="s">
        <v>1747</v>
      </c>
      <c r="Y3341" t="s">
        <v>492</v>
      </c>
    </row>
    <row r="3342" spans="1:25" ht="15" customHeight="1" x14ac:dyDescent="0.35">
      <c r="A3342">
        <v>9</v>
      </c>
      <c r="B3342" s="50">
        <v>46273.760416666657</v>
      </c>
      <c r="C3342">
        <v>11708707</v>
      </c>
      <c r="D3342">
        <v>100006741177</v>
      </c>
      <c r="E3342" t="s">
        <v>1726</v>
      </c>
      <c r="F3342">
        <v>100</v>
      </c>
      <c r="G3342" t="s">
        <v>1745</v>
      </c>
      <c r="H3342" t="s">
        <v>1760</v>
      </c>
      <c r="I3342">
        <v>6034801</v>
      </c>
      <c r="J3342">
        <v>4</v>
      </c>
      <c r="K3342" t="s">
        <v>1925</v>
      </c>
      <c r="L3342" t="s">
        <v>1926</v>
      </c>
      <c r="N3342">
        <v>0</v>
      </c>
      <c r="O3342">
        <v>1</v>
      </c>
      <c r="P3342">
        <v>1</v>
      </c>
      <c r="Q3342">
        <v>1</v>
      </c>
      <c r="R3342">
        <v>0</v>
      </c>
      <c r="S3342">
        <v>0</v>
      </c>
      <c r="T3342">
        <v>0</v>
      </c>
      <c r="U3342" s="50">
        <v>46273.696585648147</v>
      </c>
      <c r="V3342" s="50">
        <v>46273.696585648147</v>
      </c>
      <c r="W3342" s="51">
        <v>46273</v>
      </c>
      <c r="X3342" t="s">
        <v>1747</v>
      </c>
      <c r="Y3342" t="s">
        <v>492</v>
      </c>
    </row>
    <row r="3343" spans="1:25" ht="15" customHeight="1" x14ac:dyDescent="0.35">
      <c r="A3343">
        <v>9</v>
      </c>
      <c r="B3343" s="50">
        <v>46273.760416666657</v>
      </c>
      <c r="C3343">
        <v>11708708</v>
      </c>
      <c r="D3343">
        <v>100006741177</v>
      </c>
      <c r="E3343" t="s">
        <v>1726</v>
      </c>
      <c r="F3343">
        <v>100</v>
      </c>
      <c r="G3343" t="s">
        <v>1745</v>
      </c>
      <c r="H3343" t="s">
        <v>1760</v>
      </c>
      <c r="I3343">
        <v>6034801</v>
      </c>
      <c r="J3343">
        <v>4</v>
      </c>
      <c r="K3343" t="s">
        <v>1911</v>
      </c>
      <c r="L3343" t="s">
        <v>1912</v>
      </c>
      <c r="N3343">
        <v>0</v>
      </c>
      <c r="O3343">
        <v>1</v>
      </c>
      <c r="P3343">
        <v>1</v>
      </c>
      <c r="Q3343">
        <v>1</v>
      </c>
      <c r="R3343">
        <v>0</v>
      </c>
      <c r="S3343">
        <v>0</v>
      </c>
      <c r="T3343">
        <v>0</v>
      </c>
      <c r="U3343" s="50">
        <v>46273.696585648147</v>
      </c>
      <c r="V3343" s="50">
        <v>46273.696585648147</v>
      </c>
      <c r="W3343" s="51">
        <v>46273</v>
      </c>
      <c r="X3343" t="s">
        <v>1747</v>
      </c>
      <c r="Y3343" t="s">
        <v>492</v>
      </c>
    </row>
    <row r="3344" spans="1:25" ht="15" customHeight="1" x14ac:dyDescent="0.35">
      <c r="A3344">
        <v>9</v>
      </c>
      <c r="B3344" s="50">
        <v>46273.760416666657</v>
      </c>
      <c r="C3344">
        <v>11708709</v>
      </c>
      <c r="D3344">
        <v>100006741177</v>
      </c>
      <c r="E3344" t="s">
        <v>1726</v>
      </c>
      <c r="F3344">
        <v>100</v>
      </c>
      <c r="G3344" t="s">
        <v>1745</v>
      </c>
      <c r="H3344" t="s">
        <v>1760</v>
      </c>
      <c r="I3344">
        <v>6034801</v>
      </c>
      <c r="J3344">
        <v>4</v>
      </c>
      <c r="K3344" t="s">
        <v>2337</v>
      </c>
      <c r="L3344" t="s">
        <v>2338</v>
      </c>
      <c r="N3344">
        <v>0</v>
      </c>
      <c r="O3344">
        <v>1</v>
      </c>
      <c r="P3344">
        <v>1</v>
      </c>
      <c r="Q3344">
        <v>1</v>
      </c>
      <c r="R3344">
        <v>0</v>
      </c>
      <c r="S3344">
        <v>0</v>
      </c>
      <c r="T3344">
        <v>0</v>
      </c>
      <c r="U3344" s="50">
        <v>46273.696585648147</v>
      </c>
      <c r="V3344" s="50">
        <v>46273.696585648147</v>
      </c>
      <c r="W3344" s="51">
        <v>46273</v>
      </c>
      <c r="X3344" t="s">
        <v>1747</v>
      </c>
      <c r="Y3344" t="s">
        <v>492</v>
      </c>
    </row>
    <row r="3345" spans="1:25" ht="15" customHeight="1" x14ac:dyDescent="0.35">
      <c r="A3345">
        <v>9</v>
      </c>
      <c r="B3345" s="50">
        <v>46273.760416666657</v>
      </c>
      <c r="C3345">
        <v>11708768</v>
      </c>
      <c r="D3345">
        <v>100006741188</v>
      </c>
      <c r="E3345" t="s">
        <v>1726</v>
      </c>
      <c r="F3345">
        <v>100</v>
      </c>
      <c r="G3345" t="s">
        <v>1745</v>
      </c>
      <c r="H3345" t="s">
        <v>1760</v>
      </c>
      <c r="I3345">
        <v>6033801</v>
      </c>
      <c r="J3345">
        <v>4</v>
      </c>
      <c r="K3345" t="s">
        <v>2347</v>
      </c>
      <c r="L3345" t="s">
        <v>2348</v>
      </c>
      <c r="N3345">
        <v>0</v>
      </c>
      <c r="O3345">
        <v>1</v>
      </c>
      <c r="P3345">
        <v>1</v>
      </c>
      <c r="Q3345">
        <v>1</v>
      </c>
      <c r="R3345">
        <v>0</v>
      </c>
      <c r="S3345">
        <v>0</v>
      </c>
      <c r="T3345">
        <v>0</v>
      </c>
      <c r="U3345" s="50">
        <v>46273.696608796286</v>
      </c>
      <c r="V3345" s="50">
        <v>46273.696608796286</v>
      </c>
      <c r="W3345" s="51">
        <v>46273</v>
      </c>
      <c r="X3345" t="s">
        <v>1747</v>
      </c>
      <c r="Y3345" t="s">
        <v>492</v>
      </c>
    </row>
    <row r="3346" spans="1:25" ht="15" customHeight="1" x14ac:dyDescent="0.35">
      <c r="A3346">
        <v>9</v>
      </c>
      <c r="B3346" s="50">
        <v>46273.760416666657</v>
      </c>
      <c r="C3346">
        <v>11708769</v>
      </c>
      <c r="D3346">
        <v>100006741188</v>
      </c>
      <c r="E3346" t="s">
        <v>1726</v>
      </c>
      <c r="F3346">
        <v>100</v>
      </c>
      <c r="G3346" t="s">
        <v>1745</v>
      </c>
      <c r="H3346" t="s">
        <v>1760</v>
      </c>
      <c r="I3346">
        <v>6033801</v>
      </c>
      <c r="J3346">
        <v>4</v>
      </c>
      <c r="K3346" t="s">
        <v>2349</v>
      </c>
      <c r="L3346" t="s">
        <v>2350</v>
      </c>
      <c r="N3346">
        <v>0</v>
      </c>
      <c r="O3346">
        <v>1</v>
      </c>
      <c r="P3346">
        <v>1</v>
      </c>
      <c r="Q3346">
        <v>1</v>
      </c>
      <c r="R3346">
        <v>0</v>
      </c>
      <c r="S3346">
        <v>0</v>
      </c>
      <c r="T3346">
        <v>0</v>
      </c>
      <c r="U3346" s="50">
        <v>46273.696608796286</v>
      </c>
      <c r="V3346" s="50">
        <v>46273.696608796286</v>
      </c>
      <c r="W3346" s="51">
        <v>46273</v>
      </c>
      <c r="X3346" t="s">
        <v>1747</v>
      </c>
      <c r="Y3346" t="s">
        <v>492</v>
      </c>
    </row>
    <row r="3347" spans="1:25" ht="15" customHeight="1" x14ac:dyDescent="0.35">
      <c r="A3347">
        <v>9</v>
      </c>
      <c r="B3347" s="50">
        <v>46273.760416666657</v>
      </c>
      <c r="C3347">
        <v>11708770</v>
      </c>
      <c r="D3347">
        <v>100006741188</v>
      </c>
      <c r="E3347" t="s">
        <v>1726</v>
      </c>
      <c r="F3347">
        <v>100</v>
      </c>
      <c r="G3347" t="s">
        <v>1745</v>
      </c>
      <c r="H3347" t="s">
        <v>1760</v>
      </c>
      <c r="I3347">
        <v>6033801</v>
      </c>
      <c r="J3347">
        <v>4</v>
      </c>
      <c r="K3347" t="s">
        <v>2337</v>
      </c>
      <c r="L3347" t="s">
        <v>2338</v>
      </c>
      <c r="N3347">
        <v>0</v>
      </c>
      <c r="O3347">
        <v>2</v>
      </c>
      <c r="P3347">
        <v>2</v>
      </c>
      <c r="Q3347">
        <v>2</v>
      </c>
      <c r="R3347">
        <v>0</v>
      </c>
      <c r="S3347">
        <v>0</v>
      </c>
      <c r="T3347">
        <v>0</v>
      </c>
      <c r="U3347" s="50">
        <v>46273.696608796286</v>
      </c>
      <c r="V3347" s="50">
        <v>46273.696608796286</v>
      </c>
      <c r="W3347" s="51">
        <v>46273</v>
      </c>
      <c r="X3347" t="s">
        <v>1747</v>
      </c>
      <c r="Y3347" t="s">
        <v>492</v>
      </c>
    </row>
    <row r="3348" spans="1:25" ht="15" customHeight="1" x14ac:dyDescent="0.35">
      <c r="A3348">
        <v>9</v>
      </c>
      <c r="B3348" s="50">
        <v>46273.760416666657</v>
      </c>
      <c r="C3348">
        <v>11708771</v>
      </c>
      <c r="D3348">
        <v>100006741188</v>
      </c>
      <c r="E3348" t="s">
        <v>1726</v>
      </c>
      <c r="F3348">
        <v>100</v>
      </c>
      <c r="G3348" t="s">
        <v>1745</v>
      </c>
      <c r="H3348" t="s">
        <v>1760</v>
      </c>
      <c r="I3348">
        <v>6033801</v>
      </c>
      <c r="J3348">
        <v>4</v>
      </c>
      <c r="K3348" t="s">
        <v>1909</v>
      </c>
      <c r="L3348" t="s">
        <v>1910</v>
      </c>
      <c r="N3348">
        <v>0</v>
      </c>
      <c r="O3348">
        <v>1</v>
      </c>
      <c r="P3348">
        <v>1</v>
      </c>
      <c r="Q3348">
        <v>1</v>
      </c>
      <c r="R3348">
        <v>0</v>
      </c>
      <c r="S3348">
        <v>0</v>
      </c>
      <c r="T3348">
        <v>0</v>
      </c>
      <c r="U3348" s="50">
        <v>46273.696608796286</v>
      </c>
      <c r="V3348" s="50">
        <v>46273.696608796286</v>
      </c>
      <c r="W3348" s="51">
        <v>46273</v>
      </c>
      <c r="X3348" t="s">
        <v>1747</v>
      </c>
      <c r="Y3348" t="s">
        <v>492</v>
      </c>
    </row>
    <row r="3349" spans="1:25" ht="15" customHeight="1" x14ac:dyDescent="0.35">
      <c r="A3349">
        <v>9</v>
      </c>
      <c r="B3349" s="50">
        <v>46273.760416666657</v>
      </c>
      <c r="C3349">
        <v>11708772</v>
      </c>
      <c r="D3349">
        <v>100006741188</v>
      </c>
      <c r="E3349" t="s">
        <v>1726</v>
      </c>
      <c r="F3349">
        <v>100</v>
      </c>
      <c r="G3349" t="s">
        <v>1745</v>
      </c>
      <c r="H3349" t="s">
        <v>1760</v>
      </c>
      <c r="I3349">
        <v>6033801</v>
      </c>
      <c r="J3349">
        <v>4</v>
      </c>
      <c r="K3349" t="s">
        <v>2351</v>
      </c>
      <c r="L3349" t="s">
        <v>2352</v>
      </c>
      <c r="N3349">
        <v>0</v>
      </c>
      <c r="O3349">
        <v>1</v>
      </c>
      <c r="P3349">
        <v>1</v>
      </c>
      <c r="Q3349">
        <v>1</v>
      </c>
      <c r="R3349">
        <v>0</v>
      </c>
      <c r="S3349">
        <v>0</v>
      </c>
      <c r="T3349">
        <v>0</v>
      </c>
      <c r="U3349" s="50">
        <v>46273.696608796286</v>
      </c>
      <c r="V3349" s="50">
        <v>46273.696608796286</v>
      </c>
      <c r="W3349" s="51">
        <v>46273</v>
      </c>
      <c r="X3349" t="s">
        <v>1747</v>
      </c>
      <c r="Y3349" t="s">
        <v>492</v>
      </c>
    </row>
    <row r="3350" spans="1:25" ht="15" customHeight="1" x14ac:dyDescent="0.35">
      <c r="A3350">
        <v>9</v>
      </c>
      <c r="B3350" s="50">
        <v>46273.760416666657</v>
      </c>
      <c r="C3350">
        <v>11708865</v>
      </c>
      <c r="D3350">
        <v>100006741232</v>
      </c>
      <c r="E3350" t="s">
        <v>1726</v>
      </c>
      <c r="F3350">
        <v>100</v>
      </c>
      <c r="G3350" t="s">
        <v>1745</v>
      </c>
      <c r="H3350" t="s">
        <v>1760</v>
      </c>
      <c r="I3350">
        <v>6038601</v>
      </c>
      <c r="J3350">
        <v>4</v>
      </c>
      <c r="K3350" t="s">
        <v>1929</v>
      </c>
      <c r="L3350" t="s">
        <v>1930</v>
      </c>
      <c r="N3350">
        <v>0</v>
      </c>
      <c r="O3350">
        <v>1</v>
      </c>
      <c r="P3350">
        <v>1</v>
      </c>
      <c r="Q3350">
        <v>1</v>
      </c>
      <c r="R3350">
        <v>0</v>
      </c>
      <c r="S3350">
        <v>0</v>
      </c>
      <c r="T3350">
        <v>0</v>
      </c>
      <c r="U3350" s="50">
        <v>46273.700740740736</v>
      </c>
      <c r="V3350" s="50">
        <v>46273.700740740736</v>
      </c>
      <c r="W3350" s="51">
        <v>46273</v>
      </c>
      <c r="X3350" t="s">
        <v>1747</v>
      </c>
      <c r="Y3350" t="s">
        <v>492</v>
      </c>
    </row>
    <row r="3351" spans="1:25" ht="15" customHeight="1" x14ac:dyDescent="0.35">
      <c r="A3351">
        <v>9</v>
      </c>
      <c r="B3351" s="50">
        <v>46273.760416666657</v>
      </c>
      <c r="C3351">
        <v>11708877</v>
      </c>
      <c r="D3351">
        <v>100006741239</v>
      </c>
      <c r="E3351" t="s">
        <v>1726</v>
      </c>
      <c r="F3351">
        <v>100</v>
      </c>
      <c r="G3351" t="s">
        <v>1745</v>
      </c>
      <c r="H3351" t="s">
        <v>1760</v>
      </c>
      <c r="I3351">
        <v>6038603</v>
      </c>
      <c r="J3351">
        <v>2</v>
      </c>
      <c r="K3351" t="s">
        <v>2373</v>
      </c>
      <c r="L3351" t="s">
        <v>2374</v>
      </c>
      <c r="N3351">
        <v>0</v>
      </c>
      <c r="O3351">
        <v>1</v>
      </c>
      <c r="P3351">
        <v>1</v>
      </c>
      <c r="Q3351">
        <v>1</v>
      </c>
      <c r="R3351">
        <v>0</v>
      </c>
      <c r="S3351">
        <v>0</v>
      </c>
      <c r="T3351">
        <v>0</v>
      </c>
      <c r="U3351" s="50">
        <v>46273.700752314813</v>
      </c>
      <c r="V3351" s="50">
        <v>46273.700752314813</v>
      </c>
      <c r="W3351" s="51">
        <v>46273</v>
      </c>
      <c r="X3351" t="s">
        <v>1747</v>
      </c>
      <c r="Y3351" t="s">
        <v>492</v>
      </c>
    </row>
    <row r="3352" spans="1:25" ht="15" customHeight="1" x14ac:dyDescent="0.35">
      <c r="A3352">
        <v>9</v>
      </c>
      <c r="B3352" s="50">
        <v>46273.760416666657</v>
      </c>
      <c r="C3352">
        <v>11708878</v>
      </c>
      <c r="D3352">
        <v>100006741239</v>
      </c>
      <c r="E3352" t="s">
        <v>1726</v>
      </c>
      <c r="F3352">
        <v>100</v>
      </c>
      <c r="G3352" t="s">
        <v>1745</v>
      </c>
      <c r="H3352" t="s">
        <v>1760</v>
      </c>
      <c r="I3352">
        <v>6038603</v>
      </c>
      <c r="J3352">
        <v>2</v>
      </c>
      <c r="K3352" t="s">
        <v>2375</v>
      </c>
      <c r="L3352" t="s">
        <v>2376</v>
      </c>
      <c r="N3352">
        <v>0</v>
      </c>
      <c r="O3352">
        <v>1</v>
      </c>
      <c r="P3352">
        <v>1</v>
      </c>
      <c r="Q3352">
        <v>1</v>
      </c>
      <c r="R3352">
        <v>0</v>
      </c>
      <c r="S3352">
        <v>0</v>
      </c>
      <c r="T3352">
        <v>0</v>
      </c>
      <c r="U3352" s="50">
        <v>46273.700752314813</v>
      </c>
      <c r="V3352" s="50">
        <v>46273.700752314813</v>
      </c>
      <c r="W3352" s="51">
        <v>46273</v>
      </c>
      <c r="X3352" t="s">
        <v>1747</v>
      </c>
      <c r="Y3352" t="s">
        <v>492</v>
      </c>
    </row>
    <row r="3353" spans="1:25" ht="15" customHeight="1" x14ac:dyDescent="0.35">
      <c r="A3353">
        <v>9</v>
      </c>
      <c r="B3353" s="50">
        <v>46273.760416666657</v>
      </c>
      <c r="C3353">
        <v>11709396</v>
      </c>
      <c r="D3353">
        <v>100006741553</v>
      </c>
      <c r="E3353" t="s">
        <v>1726</v>
      </c>
      <c r="F3353">
        <v>100</v>
      </c>
      <c r="G3353" t="s">
        <v>1745</v>
      </c>
      <c r="H3353" t="s">
        <v>1760</v>
      </c>
      <c r="I3353">
        <v>5894201</v>
      </c>
      <c r="J3353">
        <v>2</v>
      </c>
      <c r="K3353" t="s">
        <v>2379</v>
      </c>
      <c r="L3353" t="s">
        <v>2380</v>
      </c>
      <c r="N3353">
        <v>0</v>
      </c>
      <c r="O3353">
        <v>1</v>
      </c>
      <c r="P3353">
        <v>1</v>
      </c>
      <c r="Q3353">
        <v>1</v>
      </c>
      <c r="R3353">
        <v>0</v>
      </c>
      <c r="S3353">
        <v>0</v>
      </c>
      <c r="T3353">
        <v>0</v>
      </c>
      <c r="U3353" s="50">
        <v>46273.7028125</v>
      </c>
      <c r="V3353" s="50">
        <v>46273.7028125</v>
      </c>
      <c r="W3353" s="51">
        <v>46273</v>
      </c>
      <c r="X3353" t="s">
        <v>1747</v>
      </c>
      <c r="Y3353" t="s">
        <v>492</v>
      </c>
    </row>
    <row r="3354" spans="1:25" ht="15" customHeight="1" x14ac:dyDescent="0.35">
      <c r="A3354">
        <v>9</v>
      </c>
      <c r="B3354" s="50">
        <v>46273.760416666657</v>
      </c>
      <c r="C3354">
        <v>11709397</v>
      </c>
      <c r="D3354">
        <v>100006741554</v>
      </c>
      <c r="E3354" t="s">
        <v>1726</v>
      </c>
      <c r="F3354">
        <v>100</v>
      </c>
      <c r="G3354" t="s">
        <v>1745</v>
      </c>
      <c r="H3354" t="s">
        <v>1760</v>
      </c>
      <c r="I3354">
        <v>5894202</v>
      </c>
      <c r="J3354">
        <v>2</v>
      </c>
      <c r="K3354" t="s">
        <v>2381</v>
      </c>
      <c r="L3354" t="s">
        <v>2382</v>
      </c>
      <c r="N3354">
        <v>0</v>
      </c>
      <c r="O3354">
        <v>1</v>
      </c>
      <c r="P3354">
        <v>1</v>
      </c>
      <c r="Q3354">
        <v>1</v>
      </c>
      <c r="R3354">
        <v>0</v>
      </c>
      <c r="S3354">
        <v>0</v>
      </c>
      <c r="T3354">
        <v>0</v>
      </c>
      <c r="U3354" s="50">
        <v>46273.7028125</v>
      </c>
      <c r="V3354" s="50">
        <v>46273.7028125</v>
      </c>
      <c r="W3354" s="51">
        <v>46273</v>
      </c>
      <c r="X3354" t="s">
        <v>1747</v>
      </c>
      <c r="Y3354" t="s">
        <v>492</v>
      </c>
    </row>
    <row r="3355" spans="1:25" ht="15" customHeight="1" x14ac:dyDescent="0.35">
      <c r="A3355">
        <v>9</v>
      </c>
      <c r="B3355" s="50">
        <v>46273.760416666657</v>
      </c>
      <c r="C3355">
        <v>11709398</v>
      </c>
      <c r="D3355">
        <v>100006741555</v>
      </c>
      <c r="E3355" t="s">
        <v>1726</v>
      </c>
      <c r="F3355">
        <v>100</v>
      </c>
      <c r="G3355" t="s">
        <v>1745</v>
      </c>
      <c r="H3355" t="s">
        <v>1760</v>
      </c>
      <c r="I3355">
        <v>5894203</v>
      </c>
      <c r="J3355">
        <v>2</v>
      </c>
      <c r="K3355" t="s">
        <v>1961</v>
      </c>
      <c r="L3355" t="s">
        <v>1962</v>
      </c>
      <c r="N3355">
        <v>0</v>
      </c>
      <c r="O3355">
        <v>2</v>
      </c>
      <c r="P3355">
        <v>2</v>
      </c>
      <c r="Q3355">
        <v>2</v>
      </c>
      <c r="R3355">
        <v>0</v>
      </c>
      <c r="S3355">
        <v>0</v>
      </c>
      <c r="T3355">
        <v>0</v>
      </c>
      <c r="U3355" s="50">
        <v>46273.7028125</v>
      </c>
      <c r="V3355" s="50">
        <v>46273.7028125</v>
      </c>
      <c r="W3355" s="51">
        <v>46273</v>
      </c>
      <c r="X3355" t="s">
        <v>1747</v>
      </c>
      <c r="Y3355" t="s">
        <v>492</v>
      </c>
    </row>
    <row r="3356" spans="1:25" ht="15" customHeight="1" x14ac:dyDescent="0.35">
      <c r="A3356">
        <v>9</v>
      </c>
      <c r="B3356" s="50">
        <v>46273.760416666657</v>
      </c>
      <c r="C3356">
        <v>11709399</v>
      </c>
      <c r="D3356">
        <v>100006741556</v>
      </c>
      <c r="E3356" t="s">
        <v>1726</v>
      </c>
      <c r="F3356">
        <v>100</v>
      </c>
      <c r="G3356" t="s">
        <v>1745</v>
      </c>
      <c r="H3356" t="s">
        <v>1760</v>
      </c>
      <c r="I3356">
        <v>5894204</v>
      </c>
      <c r="J3356">
        <v>2</v>
      </c>
      <c r="K3356" t="s">
        <v>2383</v>
      </c>
      <c r="L3356" t="s">
        <v>2384</v>
      </c>
      <c r="N3356">
        <v>0</v>
      </c>
      <c r="O3356">
        <v>10</v>
      </c>
      <c r="P3356">
        <v>10</v>
      </c>
      <c r="Q3356">
        <v>10</v>
      </c>
      <c r="R3356">
        <v>0</v>
      </c>
      <c r="S3356">
        <v>0</v>
      </c>
      <c r="T3356">
        <v>0</v>
      </c>
      <c r="U3356" s="50">
        <v>46273.7028125</v>
      </c>
      <c r="V3356" s="50">
        <v>46273.7028125</v>
      </c>
      <c r="W3356" s="51">
        <v>46273</v>
      </c>
      <c r="X3356" t="s">
        <v>1747</v>
      </c>
      <c r="Y3356" t="s">
        <v>492</v>
      </c>
    </row>
    <row r="3357" spans="1:25" ht="15" customHeight="1" x14ac:dyDescent="0.35">
      <c r="A3357">
        <v>9</v>
      </c>
      <c r="B3357" s="50">
        <v>46273.760416666657</v>
      </c>
      <c r="C3357">
        <v>11709400</v>
      </c>
      <c r="D3357">
        <v>100006741557</v>
      </c>
      <c r="E3357" t="s">
        <v>1726</v>
      </c>
      <c r="F3357">
        <v>100</v>
      </c>
      <c r="G3357" t="s">
        <v>1745</v>
      </c>
      <c r="H3357" t="s">
        <v>1760</v>
      </c>
      <c r="I3357">
        <v>5894205</v>
      </c>
      <c r="J3357">
        <v>2</v>
      </c>
      <c r="K3357" t="s">
        <v>2381</v>
      </c>
      <c r="L3357" t="s">
        <v>2382</v>
      </c>
      <c r="N3357">
        <v>0</v>
      </c>
      <c r="O3357">
        <v>4</v>
      </c>
      <c r="P3357">
        <v>4</v>
      </c>
      <c r="Q3357">
        <v>4</v>
      </c>
      <c r="R3357">
        <v>0</v>
      </c>
      <c r="S3357">
        <v>0</v>
      </c>
      <c r="T3357">
        <v>0</v>
      </c>
      <c r="U3357" s="50">
        <v>46273.7028125</v>
      </c>
      <c r="V3357" s="50">
        <v>46273.7028125</v>
      </c>
      <c r="W3357" s="51">
        <v>46273</v>
      </c>
      <c r="X3357" t="s">
        <v>1747</v>
      </c>
      <c r="Y3357" t="s">
        <v>492</v>
      </c>
    </row>
    <row r="3358" spans="1:25" ht="15" customHeight="1" x14ac:dyDescent="0.35">
      <c r="A3358">
        <v>9</v>
      </c>
      <c r="B3358" s="50">
        <v>46273.760416666657</v>
      </c>
      <c r="C3358">
        <v>11709401</v>
      </c>
      <c r="D3358">
        <v>100006741558</v>
      </c>
      <c r="E3358" t="s">
        <v>1726</v>
      </c>
      <c r="F3358">
        <v>100</v>
      </c>
      <c r="G3358" t="s">
        <v>1745</v>
      </c>
      <c r="H3358" t="s">
        <v>1760</v>
      </c>
      <c r="I3358">
        <v>5894206</v>
      </c>
      <c r="J3358">
        <v>2</v>
      </c>
      <c r="K3358" t="s">
        <v>2385</v>
      </c>
      <c r="L3358" t="s">
        <v>2386</v>
      </c>
      <c r="N3358">
        <v>0</v>
      </c>
      <c r="O3358">
        <v>3</v>
      </c>
      <c r="P3358">
        <v>3</v>
      </c>
      <c r="Q3358">
        <v>3</v>
      </c>
      <c r="R3358">
        <v>0</v>
      </c>
      <c r="S3358">
        <v>0</v>
      </c>
      <c r="T3358">
        <v>0</v>
      </c>
      <c r="U3358" s="50">
        <v>46273.7028125</v>
      </c>
      <c r="V3358" s="50">
        <v>46273.7028125</v>
      </c>
      <c r="W3358" s="51">
        <v>46273</v>
      </c>
      <c r="X3358" t="s">
        <v>1747</v>
      </c>
      <c r="Y3358" t="s">
        <v>492</v>
      </c>
    </row>
    <row r="3359" spans="1:25" ht="15" customHeight="1" x14ac:dyDescent="0.35">
      <c r="A3359">
        <v>9</v>
      </c>
      <c r="B3359" s="50">
        <v>46273.760416666657</v>
      </c>
      <c r="C3359">
        <v>11709402</v>
      </c>
      <c r="D3359">
        <v>100006741559</v>
      </c>
      <c r="E3359" t="s">
        <v>1726</v>
      </c>
      <c r="F3359">
        <v>100</v>
      </c>
      <c r="G3359" t="s">
        <v>1745</v>
      </c>
      <c r="H3359" t="s">
        <v>1760</v>
      </c>
      <c r="I3359">
        <v>5894207</v>
      </c>
      <c r="J3359">
        <v>2</v>
      </c>
      <c r="K3359" t="s">
        <v>2387</v>
      </c>
      <c r="L3359" t="s">
        <v>2388</v>
      </c>
      <c r="N3359">
        <v>0</v>
      </c>
      <c r="O3359">
        <v>9</v>
      </c>
      <c r="P3359">
        <v>9</v>
      </c>
      <c r="Q3359">
        <v>9</v>
      </c>
      <c r="R3359">
        <v>0</v>
      </c>
      <c r="S3359">
        <v>0</v>
      </c>
      <c r="T3359">
        <v>0</v>
      </c>
      <c r="U3359" s="50">
        <v>46273.7028125</v>
      </c>
      <c r="V3359" s="50">
        <v>46273.7028125</v>
      </c>
      <c r="W3359" s="51">
        <v>46273</v>
      </c>
      <c r="X3359" t="s">
        <v>1747</v>
      </c>
      <c r="Y3359" t="s">
        <v>492</v>
      </c>
    </row>
    <row r="3360" spans="1:25" ht="15" customHeight="1" x14ac:dyDescent="0.35">
      <c r="A3360">
        <v>9</v>
      </c>
      <c r="B3360" s="50">
        <v>46273.760416666657</v>
      </c>
      <c r="C3360">
        <v>11709403</v>
      </c>
      <c r="D3360">
        <v>100006741560</v>
      </c>
      <c r="E3360" t="s">
        <v>1726</v>
      </c>
      <c r="F3360">
        <v>100</v>
      </c>
      <c r="G3360" t="s">
        <v>1745</v>
      </c>
      <c r="H3360" t="s">
        <v>1760</v>
      </c>
      <c r="I3360">
        <v>5894208</v>
      </c>
      <c r="J3360">
        <v>2</v>
      </c>
      <c r="K3360" t="s">
        <v>2387</v>
      </c>
      <c r="L3360" t="s">
        <v>2388</v>
      </c>
      <c r="N3360">
        <v>0</v>
      </c>
      <c r="O3360">
        <v>4</v>
      </c>
      <c r="P3360">
        <v>4</v>
      </c>
      <c r="Q3360">
        <v>4</v>
      </c>
      <c r="R3360">
        <v>0</v>
      </c>
      <c r="S3360">
        <v>0</v>
      </c>
      <c r="T3360">
        <v>0</v>
      </c>
      <c r="U3360" s="50">
        <v>46273.7028125</v>
      </c>
      <c r="V3360" s="50">
        <v>46273.7028125</v>
      </c>
      <c r="W3360" s="51">
        <v>46273</v>
      </c>
      <c r="X3360" t="s">
        <v>1747</v>
      </c>
      <c r="Y3360" t="s">
        <v>492</v>
      </c>
    </row>
    <row r="3361" spans="1:25" ht="15" customHeight="1" x14ac:dyDescent="0.35">
      <c r="A3361">
        <v>9</v>
      </c>
      <c r="B3361" s="50">
        <v>46273.760416666657</v>
      </c>
      <c r="C3361">
        <v>11709404</v>
      </c>
      <c r="D3361">
        <v>100006741560</v>
      </c>
      <c r="E3361" t="s">
        <v>1726</v>
      </c>
      <c r="F3361">
        <v>100</v>
      </c>
      <c r="G3361" t="s">
        <v>1745</v>
      </c>
      <c r="H3361" t="s">
        <v>1760</v>
      </c>
      <c r="I3361">
        <v>5894208</v>
      </c>
      <c r="J3361">
        <v>2</v>
      </c>
      <c r="K3361" t="s">
        <v>2389</v>
      </c>
      <c r="L3361" t="s">
        <v>2390</v>
      </c>
      <c r="N3361">
        <v>0</v>
      </c>
      <c r="O3361">
        <v>2</v>
      </c>
      <c r="P3361">
        <v>2</v>
      </c>
      <c r="Q3361">
        <v>2</v>
      </c>
      <c r="R3361">
        <v>0</v>
      </c>
      <c r="S3361">
        <v>0</v>
      </c>
      <c r="T3361">
        <v>0</v>
      </c>
      <c r="U3361" s="50">
        <v>46273.7028125</v>
      </c>
      <c r="V3361" s="50">
        <v>46273.7028125</v>
      </c>
      <c r="W3361" s="51">
        <v>46273</v>
      </c>
      <c r="X3361" t="s">
        <v>1747</v>
      </c>
      <c r="Y3361" t="s">
        <v>492</v>
      </c>
    </row>
    <row r="3362" spans="1:25" ht="15" customHeight="1" x14ac:dyDescent="0.35">
      <c r="A3362">
        <v>9</v>
      </c>
      <c r="B3362" s="50">
        <v>46273.760416666657</v>
      </c>
      <c r="C3362">
        <v>11709405</v>
      </c>
      <c r="D3362">
        <v>100006741561</v>
      </c>
      <c r="E3362" t="s">
        <v>1726</v>
      </c>
      <c r="F3362">
        <v>100</v>
      </c>
      <c r="G3362" t="s">
        <v>1745</v>
      </c>
      <c r="H3362" t="s">
        <v>1760</v>
      </c>
      <c r="I3362">
        <v>5894209</v>
      </c>
      <c r="J3362">
        <v>2</v>
      </c>
      <c r="K3362" t="s">
        <v>2391</v>
      </c>
      <c r="L3362" t="s">
        <v>2392</v>
      </c>
      <c r="N3362">
        <v>0</v>
      </c>
      <c r="O3362">
        <v>2</v>
      </c>
      <c r="P3362">
        <v>2</v>
      </c>
      <c r="Q3362">
        <v>2</v>
      </c>
      <c r="R3362">
        <v>0</v>
      </c>
      <c r="S3362">
        <v>0</v>
      </c>
      <c r="T3362">
        <v>0</v>
      </c>
      <c r="U3362" s="50">
        <v>46273.7028125</v>
      </c>
      <c r="V3362" s="50">
        <v>46273.7028125</v>
      </c>
      <c r="W3362" s="51">
        <v>46273</v>
      </c>
      <c r="X3362" t="s">
        <v>1747</v>
      </c>
      <c r="Y3362" t="s">
        <v>492</v>
      </c>
    </row>
    <row r="3363" spans="1:25" ht="15" customHeight="1" x14ac:dyDescent="0.35">
      <c r="A3363">
        <v>9</v>
      </c>
      <c r="B3363" s="50">
        <v>46273.760416666657</v>
      </c>
      <c r="C3363">
        <v>11709406</v>
      </c>
      <c r="D3363">
        <v>100006741562</v>
      </c>
      <c r="E3363" t="s">
        <v>1726</v>
      </c>
      <c r="F3363">
        <v>100</v>
      </c>
      <c r="G3363" t="s">
        <v>1745</v>
      </c>
      <c r="H3363" t="s">
        <v>1760</v>
      </c>
      <c r="I3363">
        <v>5894210</v>
      </c>
      <c r="J3363">
        <v>2</v>
      </c>
      <c r="K3363" t="s">
        <v>2393</v>
      </c>
      <c r="L3363" t="s">
        <v>2394</v>
      </c>
      <c r="N3363">
        <v>0</v>
      </c>
      <c r="O3363">
        <v>1</v>
      </c>
      <c r="P3363">
        <v>1</v>
      </c>
      <c r="Q3363">
        <v>1</v>
      </c>
      <c r="R3363">
        <v>0</v>
      </c>
      <c r="S3363">
        <v>0</v>
      </c>
      <c r="T3363">
        <v>0</v>
      </c>
      <c r="U3363" s="50">
        <v>46273.7028125</v>
      </c>
      <c r="V3363" s="50">
        <v>46273.7028125</v>
      </c>
      <c r="W3363" s="51">
        <v>46273</v>
      </c>
      <c r="X3363" t="s">
        <v>1747</v>
      </c>
      <c r="Y3363" t="s">
        <v>492</v>
      </c>
    </row>
    <row r="3364" spans="1:25" ht="15" customHeight="1" x14ac:dyDescent="0.35">
      <c r="A3364">
        <v>9</v>
      </c>
      <c r="B3364" s="50">
        <v>46273.760416666657</v>
      </c>
      <c r="C3364">
        <v>11709407</v>
      </c>
      <c r="D3364">
        <v>100006741562</v>
      </c>
      <c r="E3364" t="s">
        <v>1726</v>
      </c>
      <c r="F3364">
        <v>100</v>
      </c>
      <c r="G3364" t="s">
        <v>1745</v>
      </c>
      <c r="H3364" t="s">
        <v>1760</v>
      </c>
      <c r="I3364">
        <v>5894210</v>
      </c>
      <c r="J3364">
        <v>2</v>
      </c>
      <c r="K3364" t="s">
        <v>2395</v>
      </c>
      <c r="L3364" t="s">
        <v>2396</v>
      </c>
      <c r="N3364">
        <v>0</v>
      </c>
      <c r="O3364">
        <v>8</v>
      </c>
      <c r="P3364">
        <v>8</v>
      </c>
      <c r="Q3364">
        <v>8</v>
      </c>
      <c r="R3364">
        <v>0</v>
      </c>
      <c r="S3364">
        <v>0</v>
      </c>
      <c r="T3364">
        <v>0</v>
      </c>
      <c r="U3364" s="50">
        <v>46273.7028125</v>
      </c>
      <c r="V3364" s="50">
        <v>46273.7028125</v>
      </c>
      <c r="W3364" s="51">
        <v>46273</v>
      </c>
      <c r="X3364" t="s">
        <v>1747</v>
      </c>
      <c r="Y3364" t="s">
        <v>492</v>
      </c>
    </row>
    <row r="3365" spans="1:25" ht="15" customHeight="1" x14ac:dyDescent="0.35">
      <c r="A3365">
        <v>9</v>
      </c>
      <c r="B3365" s="50">
        <v>46273.760416666657</v>
      </c>
      <c r="C3365">
        <v>11709408</v>
      </c>
      <c r="D3365">
        <v>100006741563</v>
      </c>
      <c r="E3365" t="s">
        <v>1726</v>
      </c>
      <c r="F3365">
        <v>100</v>
      </c>
      <c r="G3365" t="s">
        <v>1745</v>
      </c>
      <c r="H3365" t="s">
        <v>1760</v>
      </c>
      <c r="I3365">
        <v>5894211</v>
      </c>
      <c r="J3365">
        <v>2</v>
      </c>
      <c r="K3365" t="s">
        <v>1773</v>
      </c>
      <c r="L3365" t="s">
        <v>1774</v>
      </c>
      <c r="N3365">
        <v>0</v>
      </c>
      <c r="O3365">
        <v>3</v>
      </c>
      <c r="P3365">
        <v>3</v>
      </c>
      <c r="Q3365">
        <v>3</v>
      </c>
      <c r="R3365">
        <v>0</v>
      </c>
      <c r="S3365">
        <v>0</v>
      </c>
      <c r="T3365">
        <v>0</v>
      </c>
      <c r="U3365" s="50">
        <v>46273.7028125</v>
      </c>
      <c r="V3365" s="50">
        <v>46273.7028125</v>
      </c>
      <c r="W3365" s="51">
        <v>46273</v>
      </c>
      <c r="X3365" t="s">
        <v>1747</v>
      </c>
      <c r="Y3365" t="s">
        <v>492</v>
      </c>
    </row>
    <row r="3366" spans="1:25" ht="15" customHeight="1" x14ac:dyDescent="0.35">
      <c r="A3366">
        <v>9</v>
      </c>
      <c r="B3366" s="50">
        <v>46273.760416666657</v>
      </c>
      <c r="C3366">
        <v>11709409</v>
      </c>
      <c r="D3366">
        <v>100006741563</v>
      </c>
      <c r="E3366" t="s">
        <v>1726</v>
      </c>
      <c r="F3366">
        <v>100</v>
      </c>
      <c r="G3366" t="s">
        <v>1745</v>
      </c>
      <c r="H3366" t="s">
        <v>1760</v>
      </c>
      <c r="I3366">
        <v>5894211</v>
      </c>
      <c r="J3366">
        <v>2</v>
      </c>
      <c r="K3366" t="s">
        <v>2397</v>
      </c>
      <c r="L3366" t="s">
        <v>2398</v>
      </c>
      <c r="N3366">
        <v>0</v>
      </c>
      <c r="O3366">
        <v>1</v>
      </c>
      <c r="P3366">
        <v>1</v>
      </c>
      <c r="Q3366">
        <v>1</v>
      </c>
      <c r="R3366">
        <v>0</v>
      </c>
      <c r="S3366">
        <v>0</v>
      </c>
      <c r="T3366">
        <v>0</v>
      </c>
      <c r="U3366" s="50">
        <v>46273.7028125</v>
      </c>
      <c r="V3366" s="50">
        <v>46273.7028125</v>
      </c>
      <c r="W3366" s="51">
        <v>46273</v>
      </c>
      <c r="X3366" t="s">
        <v>1747</v>
      </c>
      <c r="Y3366" t="s">
        <v>492</v>
      </c>
    </row>
    <row r="3367" spans="1:25" ht="15" customHeight="1" x14ac:dyDescent="0.35">
      <c r="A3367">
        <v>9</v>
      </c>
      <c r="B3367" s="50">
        <v>46273.760416666657</v>
      </c>
      <c r="C3367">
        <v>11709410</v>
      </c>
      <c r="D3367">
        <v>100006741564</v>
      </c>
      <c r="E3367" t="s">
        <v>1726</v>
      </c>
      <c r="F3367">
        <v>100</v>
      </c>
      <c r="G3367" t="s">
        <v>1745</v>
      </c>
      <c r="H3367" t="s">
        <v>1760</v>
      </c>
      <c r="I3367">
        <v>5894212</v>
      </c>
      <c r="J3367">
        <v>2</v>
      </c>
      <c r="K3367" t="s">
        <v>2397</v>
      </c>
      <c r="L3367" t="s">
        <v>2398</v>
      </c>
      <c r="N3367">
        <v>0</v>
      </c>
      <c r="O3367">
        <v>1</v>
      </c>
      <c r="P3367">
        <v>1</v>
      </c>
      <c r="Q3367">
        <v>1</v>
      </c>
      <c r="R3367">
        <v>0</v>
      </c>
      <c r="S3367">
        <v>0</v>
      </c>
      <c r="T3367">
        <v>0</v>
      </c>
      <c r="U3367" s="50">
        <v>46273.7028125</v>
      </c>
      <c r="V3367" s="50">
        <v>46273.7028125</v>
      </c>
      <c r="W3367" s="51">
        <v>46273</v>
      </c>
      <c r="X3367" t="s">
        <v>1747</v>
      </c>
      <c r="Y3367" t="s">
        <v>492</v>
      </c>
    </row>
    <row r="3368" spans="1:25" ht="15" customHeight="1" x14ac:dyDescent="0.35">
      <c r="A3368">
        <v>9</v>
      </c>
      <c r="B3368" s="50">
        <v>46273.760416666657</v>
      </c>
      <c r="C3368">
        <v>11709411</v>
      </c>
      <c r="D3368">
        <v>100006741565</v>
      </c>
      <c r="E3368" t="s">
        <v>1726</v>
      </c>
      <c r="F3368">
        <v>100</v>
      </c>
      <c r="G3368" t="s">
        <v>1745</v>
      </c>
      <c r="H3368" t="s">
        <v>1760</v>
      </c>
      <c r="I3368">
        <v>5894213</v>
      </c>
      <c r="J3368">
        <v>2</v>
      </c>
      <c r="K3368" t="s">
        <v>1957</v>
      </c>
      <c r="L3368" t="s">
        <v>1958</v>
      </c>
      <c r="N3368">
        <v>0</v>
      </c>
      <c r="O3368">
        <v>2</v>
      </c>
      <c r="P3368">
        <v>2</v>
      </c>
      <c r="Q3368">
        <v>2</v>
      </c>
      <c r="R3368">
        <v>0</v>
      </c>
      <c r="S3368">
        <v>0</v>
      </c>
      <c r="T3368">
        <v>0</v>
      </c>
      <c r="U3368" s="50">
        <v>46273.7028125</v>
      </c>
      <c r="V3368" s="50">
        <v>46273.7028125</v>
      </c>
      <c r="W3368" s="51">
        <v>46273</v>
      </c>
      <c r="X3368" t="s">
        <v>1747</v>
      </c>
      <c r="Y3368" t="s">
        <v>492</v>
      </c>
    </row>
    <row r="3369" spans="1:25" ht="15" customHeight="1" x14ac:dyDescent="0.35">
      <c r="A3369">
        <v>9</v>
      </c>
      <c r="B3369" s="50">
        <v>46273.760416666657</v>
      </c>
      <c r="C3369">
        <v>11709412</v>
      </c>
      <c r="D3369">
        <v>100006741565</v>
      </c>
      <c r="E3369" t="s">
        <v>1726</v>
      </c>
      <c r="F3369">
        <v>100</v>
      </c>
      <c r="G3369" t="s">
        <v>1745</v>
      </c>
      <c r="H3369" t="s">
        <v>1760</v>
      </c>
      <c r="I3369">
        <v>5894213</v>
      </c>
      <c r="J3369">
        <v>2</v>
      </c>
      <c r="K3369" t="s">
        <v>2397</v>
      </c>
      <c r="L3369" t="s">
        <v>2398</v>
      </c>
      <c r="N3369">
        <v>0</v>
      </c>
      <c r="O3369">
        <v>1</v>
      </c>
      <c r="P3369">
        <v>1</v>
      </c>
      <c r="Q3369">
        <v>1</v>
      </c>
      <c r="R3369">
        <v>0</v>
      </c>
      <c r="S3369">
        <v>0</v>
      </c>
      <c r="T3369">
        <v>0</v>
      </c>
      <c r="U3369" s="50">
        <v>46273.7028125</v>
      </c>
      <c r="V3369" s="50">
        <v>46273.7028125</v>
      </c>
      <c r="W3369" s="51">
        <v>46273</v>
      </c>
      <c r="X3369" t="s">
        <v>1747</v>
      </c>
      <c r="Y3369" t="s">
        <v>492</v>
      </c>
    </row>
    <row r="3370" spans="1:25" ht="15" customHeight="1" x14ac:dyDescent="0.35">
      <c r="A3370">
        <v>9</v>
      </c>
      <c r="B3370" s="50">
        <v>46273.760416666657</v>
      </c>
      <c r="C3370">
        <v>11709413</v>
      </c>
      <c r="D3370">
        <v>100006741566</v>
      </c>
      <c r="E3370" t="s">
        <v>1726</v>
      </c>
      <c r="F3370">
        <v>100</v>
      </c>
      <c r="G3370" t="s">
        <v>1745</v>
      </c>
      <c r="H3370" t="s">
        <v>1760</v>
      </c>
      <c r="I3370">
        <v>5894214</v>
      </c>
      <c r="J3370">
        <v>2</v>
      </c>
      <c r="K3370" t="s">
        <v>2397</v>
      </c>
      <c r="L3370" t="s">
        <v>2398</v>
      </c>
      <c r="N3370">
        <v>0</v>
      </c>
      <c r="O3370">
        <v>1</v>
      </c>
      <c r="P3370">
        <v>1</v>
      </c>
      <c r="Q3370">
        <v>1</v>
      </c>
      <c r="R3370">
        <v>0</v>
      </c>
      <c r="S3370">
        <v>0</v>
      </c>
      <c r="T3370">
        <v>0</v>
      </c>
      <c r="U3370" s="50">
        <v>46273.7028125</v>
      </c>
      <c r="V3370" s="50">
        <v>46273.7028125</v>
      </c>
      <c r="W3370" s="51">
        <v>46273</v>
      </c>
      <c r="X3370" t="s">
        <v>1747</v>
      </c>
      <c r="Y3370" t="s">
        <v>492</v>
      </c>
    </row>
    <row r="3371" spans="1:25" ht="15" customHeight="1" x14ac:dyDescent="0.35">
      <c r="A3371">
        <v>9</v>
      </c>
      <c r="B3371" s="50">
        <v>46273.760416666657</v>
      </c>
      <c r="C3371">
        <v>11709414</v>
      </c>
      <c r="D3371">
        <v>100006741567</v>
      </c>
      <c r="E3371" t="s">
        <v>1726</v>
      </c>
      <c r="F3371">
        <v>100</v>
      </c>
      <c r="G3371" t="s">
        <v>1745</v>
      </c>
      <c r="H3371" t="s">
        <v>1760</v>
      </c>
      <c r="I3371">
        <v>5894215</v>
      </c>
      <c r="J3371">
        <v>2</v>
      </c>
      <c r="K3371" t="s">
        <v>2397</v>
      </c>
      <c r="L3371" t="s">
        <v>2398</v>
      </c>
      <c r="N3371">
        <v>0</v>
      </c>
      <c r="O3371">
        <v>1</v>
      </c>
      <c r="P3371">
        <v>1</v>
      </c>
      <c r="Q3371">
        <v>1</v>
      </c>
      <c r="R3371">
        <v>0</v>
      </c>
      <c r="S3371">
        <v>0</v>
      </c>
      <c r="T3371">
        <v>0</v>
      </c>
      <c r="U3371" s="50">
        <v>46273.7028125</v>
      </c>
      <c r="V3371" s="50">
        <v>46273.7028125</v>
      </c>
      <c r="W3371" s="51">
        <v>46273</v>
      </c>
      <c r="X3371" t="s">
        <v>1747</v>
      </c>
      <c r="Y3371" t="s">
        <v>492</v>
      </c>
    </row>
    <row r="3372" spans="1:25" ht="15" customHeight="1" x14ac:dyDescent="0.35">
      <c r="A3372">
        <v>9</v>
      </c>
      <c r="B3372" s="50">
        <v>46273.760416666657</v>
      </c>
      <c r="C3372">
        <v>11709415</v>
      </c>
      <c r="D3372">
        <v>100006741568</v>
      </c>
      <c r="E3372" t="s">
        <v>1726</v>
      </c>
      <c r="F3372">
        <v>100</v>
      </c>
      <c r="G3372" t="s">
        <v>1745</v>
      </c>
      <c r="H3372" t="s">
        <v>1760</v>
      </c>
      <c r="I3372">
        <v>5894216</v>
      </c>
      <c r="J3372">
        <v>2</v>
      </c>
      <c r="K3372" t="s">
        <v>1771</v>
      </c>
      <c r="L3372" t="s">
        <v>1772</v>
      </c>
      <c r="N3372">
        <v>0</v>
      </c>
      <c r="O3372">
        <v>6</v>
      </c>
      <c r="P3372">
        <v>6</v>
      </c>
      <c r="Q3372">
        <v>6</v>
      </c>
      <c r="R3372">
        <v>0</v>
      </c>
      <c r="S3372">
        <v>0</v>
      </c>
      <c r="T3372">
        <v>0</v>
      </c>
      <c r="U3372" s="50">
        <v>46273.7028125</v>
      </c>
      <c r="V3372" s="50">
        <v>46273.7028125</v>
      </c>
      <c r="W3372" s="51">
        <v>46273</v>
      </c>
      <c r="X3372" t="s">
        <v>1747</v>
      </c>
      <c r="Y3372" t="s">
        <v>492</v>
      </c>
    </row>
    <row r="3373" spans="1:25" ht="15" customHeight="1" x14ac:dyDescent="0.35">
      <c r="A3373">
        <v>9</v>
      </c>
      <c r="B3373" s="50">
        <v>46273.760416666657</v>
      </c>
      <c r="C3373">
        <v>11709416</v>
      </c>
      <c r="D3373">
        <v>100006741569</v>
      </c>
      <c r="E3373" t="s">
        <v>1726</v>
      </c>
      <c r="F3373">
        <v>100</v>
      </c>
      <c r="G3373" t="s">
        <v>1745</v>
      </c>
      <c r="H3373" t="s">
        <v>1760</v>
      </c>
      <c r="I3373">
        <v>5894217</v>
      </c>
      <c r="J3373">
        <v>2</v>
      </c>
      <c r="K3373" t="s">
        <v>1771</v>
      </c>
      <c r="L3373" t="s">
        <v>1772</v>
      </c>
      <c r="N3373">
        <v>0</v>
      </c>
      <c r="O3373">
        <v>6</v>
      </c>
      <c r="P3373">
        <v>6</v>
      </c>
      <c r="Q3373">
        <v>6</v>
      </c>
      <c r="R3373">
        <v>0</v>
      </c>
      <c r="S3373">
        <v>0</v>
      </c>
      <c r="T3373">
        <v>0</v>
      </c>
      <c r="U3373" s="50">
        <v>46273.7028125</v>
      </c>
      <c r="V3373" s="50">
        <v>46273.7028125</v>
      </c>
      <c r="W3373" s="51">
        <v>46273</v>
      </c>
      <c r="X3373" t="s">
        <v>1747</v>
      </c>
      <c r="Y3373" t="s">
        <v>492</v>
      </c>
    </row>
    <row r="3374" spans="1:25" ht="15" customHeight="1" x14ac:dyDescent="0.35">
      <c r="A3374">
        <v>9</v>
      </c>
      <c r="B3374" s="50">
        <v>46273.760416666657</v>
      </c>
      <c r="C3374">
        <v>11709417</v>
      </c>
      <c r="D3374">
        <v>100006741570</v>
      </c>
      <c r="E3374" t="s">
        <v>1726</v>
      </c>
      <c r="F3374">
        <v>100</v>
      </c>
      <c r="G3374" t="s">
        <v>1745</v>
      </c>
      <c r="H3374" t="s">
        <v>1760</v>
      </c>
      <c r="I3374">
        <v>5894218</v>
      </c>
      <c r="J3374">
        <v>2</v>
      </c>
      <c r="K3374" t="s">
        <v>1771</v>
      </c>
      <c r="L3374" t="s">
        <v>1772</v>
      </c>
      <c r="N3374">
        <v>0</v>
      </c>
      <c r="O3374">
        <v>6</v>
      </c>
      <c r="P3374">
        <v>6</v>
      </c>
      <c r="Q3374">
        <v>6</v>
      </c>
      <c r="R3374">
        <v>0</v>
      </c>
      <c r="S3374">
        <v>0</v>
      </c>
      <c r="T3374">
        <v>0</v>
      </c>
      <c r="U3374" s="50">
        <v>46273.7028125</v>
      </c>
      <c r="V3374" s="50">
        <v>46273.7028125</v>
      </c>
      <c r="W3374" s="51">
        <v>46273</v>
      </c>
      <c r="X3374" t="s">
        <v>1747</v>
      </c>
      <c r="Y3374" t="s">
        <v>492</v>
      </c>
    </row>
    <row r="3375" spans="1:25" ht="15" customHeight="1" x14ac:dyDescent="0.35">
      <c r="A3375">
        <v>9</v>
      </c>
      <c r="B3375" s="50">
        <v>46273.760416666657</v>
      </c>
      <c r="C3375">
        <v>11709418</v>
      </c>
      <c r="D3375">
        <v>100006741571</v>
      </c>
      <c r="E3375" t="s">
        <v>1726</v>
      </c>
      <c r="F3375">
        <v>100</v>
      </c>
      <c r="G3375" t="s">
        <v>1745</v>
      </c>
      <c r="H3375" t="s">
        <v>1760</v>
      </c>
      <c r="I3375">
        <v>5894219</v>
      </c>
      <c r="J3375">
        <v>2</v>
      </c>
      <c r="K3375" t="s">
        <v>1957</v>
      </c>
      <c r="L3375" t="s">
        <v>1958</v>
      </c>
      <c r="N3375">
        <v>0</v>
      </c>
      <c r="O3375">
        <v>7</v>
      </c>
      <c r="P3375">
        <v>7</v>
      </c>
      <c r="Q3375">
        <v>7</v>
      </c>
      <c r="R3375">
        <v>0</v>
      </c>
      <c r="S3375">
        <v>0</v>
      </c>
      <c r="T3375">
        <v>0</v>
      </c>
      <c r="U3375" s="50">
        <v>46273.7028125</v>
      </c>
      <c r="V3375" s="50">
        <v>46273.7028125</v>
      </c>
      <c r="W3375" s="51">
        <v>46273</v>
      </c>
      <c r="X3375" t="s">
        <v>1747</v>
      </c>
      <c r="Y3375" t="s">
        <v>492</v>
      </c>
    </row>
    <row r="3376" spans="1:25" ht="15" customHeight="1" x14ac:dyDescent="0.35">
      <c r="A3376">
        <v>9</v>
      </c>
      <c r="B3376" s="50">
        <v>46273.760416666657</v>
      </c>
      <c r="C3376">
        <v>11709419</v>
      </c>
      <c r="D3376">
        <v>100006741572</v>
      </c>
      <c r="E3376" t="s">
        <v>1726</v>
      </c>
      <c r="F3376">
        <v>100</v>
      </c>
      <c r="G3376" t="s">
        <v>1745</v>
      </c>
      <c r="H3376" t="s">
        <v>1760</v>
      </c>
      <c r="I3376">
        <v>5951502</v>
      </c>
      <c r="J3376">
        <v>2</v>
      </c>
      <c r="K3376" t="s">
        <v>1961</v>
      </c>
      <c r="L3376" t="s">
        <v>1962</v>
      </c>
      <c r="N3376">
        <v>0</v>
      </c>
      <c r="O3376">
        <v>2</v>
      </c>
      <c r="P3376">
        <v>2</v>
      </c>
      <c r="Q3376">
        <v>2</v>
      </c>
      <c r="R3376">
        <v>0</v>
      </c>
      <c r="S3376">
        <v>0</v>
      </c>
      <c r="T3376">
        <v>0</v>
      </c>
      <c r="U3376" s="50">
        <v>46273.7028125</v>
      </c>
      <c r="V3376" s="50">
        <v>46273.7028125</v>
      </c>
      <c r="W3376" s="51">
        <v>46273</v>
      </c>
      <c r="X3376" t="s">
        <v>1747</v>
      </c>
      <c r="Y3376" t="s">
        <v>492</v>
      </c>
    </row>
    <row r="3377" spans="1:25" ht="15" customHeight="1" x14ac:dyDescent="0.35">
      <c r="A3377">
        <v>9</v>
      </c>
      <c r="B3377" s="50">
        <v>46273.760416666657</v>
      </c>
      <c r="C3377">
        <v>11709420</v>
      </c>
      <c r="D3377">
        <v>100006741573</v>
      </c>
      <c r="E3377" t="s">
        <v>1726</v>
      </c>
      <c r="F3377">
        <v>100</v>
      </c>
      <c r="G3377" t="s">
        <v>1745</v>
      </c>
      <c r="H3377" t="s">
        <v>1760</v>
      </c>
      <c r="I3377">
        <v>5951504</v>
      </c>
      <c r="J3377">
        <v>2</v>
      </c>
      <c r="K3377" t="s">
        <v>2381</v>
      </c>
      <c r="L3377" t="s">
        <v>2382</v>
      </c>
      <c r="N3377">
        <v>0</v>
      </c>
      <c r="O3377">
        <v>2</v>
      </c>
      <c r="P3377">
        <v>2</v>
      </c>
      <c r="Q3377">
        <v>2</v>
      </c>
      <c r="R3377">
        <v>0</v>
      </c>
      <c r="S3377">
        <v>0</v>
      </c>
      <c r="T3377">
        <v>0</v>
      </c>
      <c r="U3377" s="50">
        <v>46273.7028125</v>
      </c>
      <c r="V3377" s="50">
        <v>46273.7028125</v>
      </c>
      <c r="W3377" s="51">
        <v>46273</v>
      </c>
      <c r="X3377" t="s">
        <v>1747</v>
      </c>
      <c r="Y3377" t="s">
        <v>492</v>
      </c>
    </row>
    <row r="3378" spans="1:25" ht="15" customHeight="1" x14ac:dyDescent="0.35">
      <c r="A3378">
        <v>9</v>
      </c>
      <c r="B3378" s="50">
        <v>46273.760416666657</v>
      </c>
      <c r="C3378">
        <v>11709421</v>
      </c>
      <c r="D3378">
        <v>100006741573</v>
      </c>
      <c r="E3378" t="s">
        <v>1726</v>
      </c>
      <c r="F3378">
        <v>100</v>
      </c>
      <c r="G3378" t="s">
        <v>1745</v>
      </c>
      <c r="H3378" t="s">
        <v>1760</v>
      </c>
      <c r="I3378">
        <v>5951504</v>
      </c>
      <c r="J3378">
        <v>2</v>
      </c>
      <c r="K3378" t="s">
        <v>2385</v>
      </c>
      <c r="L3378" t="s">
        <v>2386</v>
      </c>
      <c r="N3378">
        <v>0</v>
      </c>
      <c r="O3378">
        <v>3</v>
      </c>
      <c r="P3378">
        <v>3</v>
      </c>
      <c r="Q3378">
        <v>3</v>
      </c>
      <c r="R3378">
        <v>0</v>
      </c>
      <c r="S3378">
        <v>0</v>
      </c>
      <c r="T3378">
        <v>0</v>
      </c>
      <c r="U3378" s="50">
        <v>46273.7028125</v>
      </c>
      <c r="V3378" s="50">
        <v>46273.7028125</v>
      </c>
      <c r="W3378" s="51">
        <v>46273</v>
      </c>
      <c r="X3378" t="s">
        <v>1747</v>
      </c>
      <c r="Y3378" t="s">
        <v>492</v>
      </c>
    </row>
    <row r="3379" spans="1:25" ht="15" customHeight="1" x14ac:dyDescent="0.35">
      <c r="A3379">
        <v>9</v>
      </c>
      <c r="B3379" s="50">
        <v>46273.760416666657</v>
      </c>
      <c r="C3379">
        <v>11709422</v>
      </c>
      <c r="D3379">
        <v>100006741574</v>
      </c>
      <c r="E3379" t="s">
        <v>1726</v>
      </c>
      <c r="F3379">
        <v>100</v>
      </c>
      <c r="G3379" t="s">
        <v>1745</v>
      </c>
      <c r="H3379" t="s">
        <v>1760</v>
      </c>
      <c r="I3379">
        <v>5951505</v>
      </c>
      <c r="J3379">
        <v>2</v>
      </c>
      <c r="K3379" t="s">
        <v>2383</v>
      </c>
      <c r="L3379" t="s">
        <v>2384</v>
      </c>
      <c r="N3379">
        <v>0</v>
      </c>
      <c r="O3379">
        <v>3</v>
      </c>
      <c r="P3379">
        <v>3</v>
      </c>
      <c r="Q3379">
        <v>3</v>
      </c>
      <c r="R3379">
        <v>0</v>
      </c>
      <c r="S3379">
        <v>0</v>
      </c>
      <c r="T3379">
        <v>0</v>
      </c>
      <c r="U3379" s="50">
        <v>46273.7028125</v>
      </c>
      <c r="V3379" s="50">
        <v>46273.7028125</v>
      </c>
      <c r="W3379" s="51">
        <v>46273</v>
      </c>
      <c r="X3379" t="s">
        <v>1747</v>
      </c>
      <c r="Y3379" t="s">
        <v>492</v>
      </c>
    </row>
    <row r="3380" spans="1:25" ht="15" customHeight="1" x14ac:dyDescent="0.35">
      <c r="A3380">
        <v>9</v>
      </c>
      <c r="B3380" s="50">
        <v>46273.760416666657</v>
      </c>
      <c r="C3380">
        <v>11709423</v>
      </c>
      <c r="D3380">
        <v>100006741575</v>
      </c>
      <c r="E3380" t="s">
        <v>1726</v>
      </c>
      <c r="F3380">
        <v>100</v>
      </c>
      <c r="G3380" t="s">
        <v>1745</v>
      </c>
      <c r="H3380" t="s">
        <v>1760</v>
      </c>
      <c r="I3380">
        <v>5951506</v>
      </c>
      <c r="J3380">
        <v>2</v>
      </c>
      <c r="K3380" t="s">
        <v>2391</v>
      </c>
      <c r="L3380" t="s">
        <v>2392</v>
      </c>
      <c r="N3380">
        <v>0</v>
      </c>
      <c r="O3380">
        <v>2</v>
      </c>
      <c r="P3380">
        <v>2</v>
      </c>
      <c r="Q3380">
        <v>2</v>
      </c>
      <c r="R3380">
        <v>0</v>
      </c>
      <c r="S3380">
        <v>0</v>
      </c>
      <c r="T3380">
        <v>0</v>
      </c>
      <c r="U3380" s="50">
        <v>46273.7028125</v>
      </c>
      <c r="V3380" s="50">
        <v>46273.7028125</v>
      </c>
      <c r="W3380" s="51">
        <v>46273</v>
      </c>
      <c r="X3380" t="s">
        <v>1747</v>
      </c>
      <c r="Y3380" t="s">
        <v>492</v>
      </c>
    </row>
    <row r="3381" spans="1:25" ht="15" customHeight="1" x14ac:dyDescent="0.35">
      <c r="A3381">
        <v>9</v>
      </c>
      <c r="B3381" s="50">
        <v>46273.760416666657</v>
      </c>
      <c r="C3381">
        <v>11709424</v>
      </c>
      <c r="D3381">
        <v>100006741576</v>
      </c>
      <c r="E3381" t="s">
        <v>1726</v>
      </c>
      <c r="F3381">
        <v>100</v>
      </c>
      <c r="G3381" t="s">
        <v>1745</v>
      </c>
      <c r="H3381" t="s">
        <v>1760</v>
      </c>
      <c r="I3381">
        <v>5951507</v>
      </c>
      <c r="J3381">
        <v>2</v>
      </c>
      <c r="K3381" t="s">
        <v>2397</v>
      </c>
      <c r="L3381" t="s">
        <v>2398</v>
      </c>
      <c r="N3381">
        <v>0</v>
      </c>
      <c r="O3381">
        <v>1</v>
      </c>
      <c r="P3381">
        <v>1</v>
      </c>
      <c r="Q3381">
        <v>1</v>
      </c>
      <c r="R3381">
        <v>0</v>
      </c>
      <c r="S3381">
        <v>0</v>
      </c>
      <c r="T3381">
        <v>0</v>
      </c>
      <c r="U3381" s="50">
        <v>46273.7028125</v>
      </c>
      <c r="V3381" s="50">
        <v>46273.7028125</v>
      </c>
      <c r="W3381" s="51">
        <v>46273</v>
      </c>
      <c r="X3381" t="s">
        <v>1747</v>
      </c>
      <c r="Y3381" t="s">
        <v>492</v>
      </c>
    </row>
    <row r="3382" spans="1:25" ht="15" customHeight="1" x14ac:dyDescent="0.35">
      <c r="A3382">
        <v>9</v>
      </c>
      <c r="B3382" s="50">
        <v>46273.760416666657</v>
      </c>
      <c r="C3382">
        <v>11709460</v>
      </c>
      <c r="D3382">
        <v>100006741612</v>
      </c>
      <c r="E3382" t="s">
        <v>1726</v>
      </c>
      <c r="F3382">
        <v>100</v>
      </c>
      <c r="G3382" t="s">
        <v>1745</v>
      </c>
      <c r="H3382" t="s">
        <v>1760</v>
      </c>
      <c r="I3382">
        <v>6040901</v>
      </c>
      <c r="J3382">
        <v>4</v>
      </c>
      <c r="K3382" t="s">
        <v>2405</v>
      </c>
      <c r="L3382" t="s">
        <v>2406</v>
      </c>
      <c r="N3382">
        <v>0</v>
      </c>
      <c r="O3382">
        <v>1</v>
      </c>
      <c r="P3382">
        <v>1</v>
      </c>
      <c r="Q3382">
        <v>1</v>
      </c>
      <c r="R3382">
        <v>0</v>
      </c>
      <c r="S3382">
        <v>0</v>
      </c>
      <c r="T3382">
        <v>0</v>
      </c>
      <c r="U3382" s="50">
        <v>46273.702847222223</v>
      </c>
      <c r="V3382" s="50">
        <v>46273.702847222223</v>
      </c>
      <c r="W3382" s="51">
        <v>46273</v>
      </c>
      <c r="X3382" t="s">
        <v>1747</v>
      </c>
      <c r="Y3382" t="s">
        <v>492</v>
      </c>
    </row>
    <row r="3383" spans="1:25" ht="15" customHeight="1" x14ac:dyDescent="0.35">
      <c r="A3383">
        <v>9</v>
      </c>
      <c r="B3383" s="50">
        <v>46273.760416666657</v>
      </c>
      <c r="C3383">
        <v>11709461</v>
      </c>
      <c r="D3383">
        <v>100006741612</v>
      </c>
      <c r="E3383" t="s">
        <v>1726</v>
      </c>
      <c r="F3383">
        <v>100</v>
      </c>
      <c r="G3383" t="s">
        <v>1745</v>
      </c>
      <c r="H3383" t="s">
        <v>1760</v>
      </c>
      <c r="I3383">
        <v>6040901</v>
      </c>
      <c r="J3383">
        <v>4</v>
      </c>
      <c r="K3383" t="s">
        <v>2407</v>
      </c>
      <c r="L3383" t="s">
        <v>2408</v>
      </c>
      <c r="N3383">
        <v>0</v>
      </c>
      <c r="O3383">
        <v>1</v>
      </c>
      <c r="P3383">
        <v>1</v>
      </c>
      <c r="Q3383">
        <v>1</v>
      </c>
      <c r="R3383">
        <v>0</v>
      </c>
      <c r="S3383">
        <v>0</v>
      </c>
      <c r="T3383">
        <v>0</v>
      </c>
      <c r="U3383" s="50">
        <v>46273.702847222223</v>
      </c>
      <c r="V3383" s="50">
        <v>46273.702847222223</v>
      </c>
      <c r="W3383" s="51">
        <v>46273</v>
      </c>
      <c r="X3383" t="s">
        <v>1747</v>
      </c>
      <c r="Y3383" t="s">
        <v>492</v>
      </c>
    </row>
    <row r="3384" spans="1:25" ht="15" customHeight="1" x14ac:dyDescent="0.35">
      <c r="A3384">
        <v>9</v>
      </c>
      <c r="B3384" s="50">
        <v>46273.760416666657</v>
      </c>
      <c r="C3384">
        <v>11709523</v>
      </c>
      <c r="D3384">
        <v>100006741634</v>
      </c>
      <c r="E3384" t="s">
        <v>1726</v>
      </c>
      <c r="F3384">
        <v>100</v>
      </c>
      <c r="G3384" t="s">
        <v>1745</v>
      </c>
      <c r="H3384" t="s">
        <v>1760</v>
      </c>
      <c r="I3384">
        <v>6041401</v>
      </c>
      <c r="J3384">
        <v>1</v>
      </c>
      <c r="K3384" t="s">
        <v>2421</v>
      </c>
      <c r="L3384" t="s">
        <v>2422</v>
      </c>
      <c r="N3384">
        <v>0</v>
      </c>
      <c r="O3384">
        <v>1</v>
      </c>
      <c r="P3384">
        <v>1</v>
      </c>
      <c r="Q3384">
        <v>1</v>
      </c>
      <c r="R3384">
        <v>0</v>
      </c>
      <c r="S3384">
        <v>0</v>
      </c>
      <c r="T3384">
        <v>0</v>
      </c>
      <c r="U3384" s="50">
        <v>46273.704201388893</v>
      </c>
      <c r="V3384" s="50">
        <v>46273.704201388893</v>
      </c>
      <c r="W3384" s="51">
        <v>46273</v>
      </c>
      <c r="X3384" t="s">
        <v>1747</v>
      </c>
      <c r="Y3384" t="s">
        <v>492</v>
      </c>
    </row>
    <row r="3385" spans="1:25" ht="15" customHeight="1" x14ac:dyDescent="0.35">
      <c r="A3385">
        <v>9</v>
      </c>
      <c r="B3385" s="50">
        <v>46273.760416666657</v>
      </c>
      <c r="C3385">
        <v>11709530</v>
      </c>
      <c r="D3385">
        <v>100006741637</v>
      </c>
      <c r="E3385" t="s">
        <v>1726</v>
      </c>
      <c r="F3385">
        <v>100</v>
      </c>
      <c r="G3385" t="s">
        <v>1745</v>
      </c>
      <c r="H3385" t="s">
        <v>1760</v>
      </c>
      <c r="I3385">
        <v>6042201</v>
      </c>
      <c r="J3385">
        <v>4</v>
      </c>
      <c r="K3385" t="s">
        <v>1867</v>
      </c>
      <c r="L3385" t="s">
        <v>1868</v>
      </c>
      <c r="N3385">
        <v>0</v>
      </c>
      <c r="O3385">
        <v>1</v>
      </c>
      <c r="P3385">
        <v>1</v>
      </c>
      <c r="Q3385">
        <v>1</v>
      </c>
      <c r="R3385">
        <v>0</v>
      </c>
      <c r="S3385">
        <v>0</v>
      </c>
      <c r="T3385">
        <v>0</v>
      </c>
      <c r="U3385" s="50">
        <v>46273.704907407409</v>
      </c>
      <c r="V3385" s="50">
        <v>46273.704907407409</v>
      </c>
      <c r="W3385" s="51">
        <v>46273</v>
      </c>
      <c r="X3385" t="s">
        <v>1747</v>
      </c>
      <c r="Y3385" t="s">
        <v>492</v>
      </c>
    </row>
    <row r="3386" spans="1:25" ht="15" customHeight="1" x14ac:dyDescent="0.35">
      <c r="A3386">
        <v>9</v>
      </c>
      <c r="B3386" s="50">
        <v>46273.760416666657</v>
      </c>
      <c r="C3386">
        <v>11709531</v>
      </c>
      <c r="D3386">
        <v>100006741637</v>
      </c>
      <c r="E3386" t="s">
        <v>1726</v>
      </c>
      <c r="F3386">
        <v>100</v>
      </c>
      <c r="G3386" t="s">
        <v>1745</v>
      </c>
      <c r="H3386" t="s">
        <v>1760</v>
      </c>
      <c r="I3386">
        <v>6042201</v>
      </c>
      <c r="J3386">
        <v>4</v>
      </c>
      <c r="K3386" t="s">
        <v>1839</v>
      </c>
      <c r="L3386" t="s">
        <v>1840</v>
      </c>
      <c r="N3386">
        <v>0</v>
      </c>
      <c r="O3386">
        <v>1</v>
      </c>
      <c r="P3386">
        <v>1</v>
      </c>
      <c r="Q3386">
        <v>1</v>
      </c>
      <c r="R3386">
        <v>0</v>
      </c>
      <c r="S3386">
        <v>0</v>
      </c>
      <c r="T3386">
        <v>0</v>
      </c>
      <c r="U3386" s="50">
        <v>46273.704907407409</v>
      </c>
      <c r="V3386" s="50">
        <v>46273.704907407409</v>
      </c>
      <c r="W3386" s="51">
        <v>46273</v>
      </c>
      <c r="X3386" t="s">
        <v>1747</v>
      </c>
      <c r="Y3386" t="s">
        <v>492</v>
      </c>
    </row>
    <row r="3387" spans="1:25" ht="15" customHeight="1" x14ac:dyDescent="0.35">
      <c r="A3387">
        <v>9</v>
      </c>
      <c r="B3387" s="50">
        <v>46273.760416666657</v>
      </c>
      <c r="C3387">
        <v>11709621</v>
      </c>
      <c r="D3387">
        <v>100006741681</v>
      </c>
      <c r="E3387" t="s">
        <v>1726</v>
      </c>
      <c r="F3387">
        <v>100</v>
      </c>
      <c r="G3387" t="s">
        <v>1745</v>
      </c>
      <c r="H3387" t="s">
        <v>1760</v>
      </c>
      <c r="I3387">
        <v>6043601</v>
      </c>
      <c r="J3387">
        <v>2</v>
      </c>
      <c r="K3387" t="s">
        <v>2275</v>
      </c>
      <c r="L3387" t="s">
        <v>2276</v>
      </c>
      <c r="N3387">
        <v>0</v>
      </c>
      <c r="O3387">
        <v>6</v>
      </c>
      <c r="P3387">
        <v>6</v>
      </c>
      <c r="Q3387">
        <v>6</v>
      </c>
      <c r="R3387">
        <v>0</v>
      </c>
      <c r="S3387">
        <v>0</v>
      </c>
      <c r="T3387">
        <v>0</v>
      </c>
      <c r="U3387" s="50">
        <v>46273.707685185182</v>
      </c>
      <c r="V3387" s="50">
        <v>46273.707685185182</v>
      </c>
      <c r="W3387" s="51">
        <v>46273</v>
      </c>
      <c r="X3387" t="s">
        <v>1747</v>
      </c>
      <c r="Y3387" t="s">
        <v>492</v>
      </c>
    </row>
    <row r="3388" spans="1:25" ht="15" customHeight="1" x14ac:dyDescent="0.35">
      <c r="A3388">
        <v>9</v>
      </c>
      <c r="B3388" s="50">
        <v>46273.760416666657</v>
      </c>
      <c r="C3388">
        <v>11709741</v>
      </c>
      <c r="D3388">
        <v>100006741734</v>
      </c>
      <c r="E3388" t="s">
        <v>1726</v>
      </c>
      <c r="F3388">
        <v>100</v>
      </c>
      <c r="G3388" t="s">
        <v>1745</v>
      </c>
      <c r="H3388" t="s">
        <v>1760</v>
      </c>
      <c r="I3388">
        <v>6048001</v>
      </c>
      <c r="J3388">
        <v>2</v>
      </c>
      <c r="K3388" t="s">
        <v>2459</v>
      </c>
      <c r="L3388" t="s">
        <v>2460</v>
      </c>
      <c r="N3388">
        <v>0</v>
      </c>
      <c r="O3388">
        <v>2</v>
      </c>
      <c r="P3388">
        <v>2</v>
      </c>
      <c r="Q3388">
        <v>2</v>
      </c>
      <c r="R3388">
        <v>0</v>
      </c>
      <c r="S3388">
        <v>0</v>
      </c>
      <c r="T3388">
        <v>0</v>
      </c>
      <c r="U3388" s="50">
        <v>46273.710451388892</v>
      </c>
      <c r="V3388" s="50">
        <v>46273.710451388892</v>
      </c>
      <c r="W3388" s="51">
        <v>46273</v>
      </c>
      <c r="X3388" t="s">
        <v>1747</v>
      </c>
      <c r="Y3388" t="s">
        <v>492</v>
      </c>
    </row>
    <row r="3389" spans="1:25" ht="15" customHeight="1" x14ac:dyDescent="0.35">
      <c r="A3389">
        <v>9</v>
      </c>
      <c r="B3389" s="50">
        <v>46273.760416666657</v>
      </c>
      <c r="C3389">
        <v>11709860</v>
      </c>
      <c r="D3389">
        <v>100006741783</v>
      </c>
      <c r="E3389" t="s">
        <v>1726</v>
      </c>
      <c r="F3389">
        <v>100</v>
      </c>
      <c r="G3389" t="s">
        <v>1745</v>
      </c>
      <c r="H3389" t="s">
        <v>1760</v>
      </c>
      <c r="I3389">
        <v>6051401</v>
      </c>
      <c r="J3389">
        <v>1</v>
      </c>
      <c r="K3389" t="s">
        <v>2121</v>
      </c>
      <c r="L3389" t="s">
        <v>2122</v>
      </c>
      <c r="N3389">
        <v>0</v>
      </c>
      <c r="O3389">
        <v>1</v>
      </c>
      <c r="P3389">
        <v>1</v>
      </c>
      <c r="Q3389">
        <v>1</v>
      </c>
      <c r="R3389">
        <v>0</v>
      </c>
      <c r="S3389">
        <v>0</v>
      </c>
      <c r="T3389">
        <v>0</v>
      </c>
      <c r="U3389" s="50">
        <v>46273.714618055557</v>
      </c>
      <c r="V3389" s="50">
        <v>46273.714618055557</v>
      </c>
      <c r="W3389" s="51">
        <v>46273</v>
      </c>
      <c r="X3389" t="s">
        <v>1747</v>
      </c>
      <c r="Y3389" t="s">
        <v>492</v>
      </c>
    </row>
    <row r="3390" spans="1:25" ht="15" customHeight="1" x14ac:dyDescent="0.35">
      <c r="A3390">
        <v>9</v>
      </c>
      <c r="B3390" s="50">
        <v>46273.760416666657</v>
      </c>
      <c r="C3390">
        <v>11709861</v>
      </c>
      <c r="D3390">
        <v>100006741783</v>
      </c>
      <c r="E3390" t="s">
        <v>1726</v>
      </c>
      <c r="F3390">
        <v>100</v>
      </c>
      <c r="G3390" t="s">
        <v>1745</v>
      </c>
      <c r="H3390" t="s">
        <v>1760</v>
      </c>
      <c r="I3390">
        <v>6051401</v>
      </c>
      <c r="J3390">
        <v>1</v>
      </c>
      <c r="K3390" t="s">
        <v>2095</v>
      </c>
      <c r="L3390" t="s">
        <v>2096</v>
      </c>
      <c r="N3390">
        <v>0</v>
      </c>
      <c r="O3390">
        <v>3</v>
      </c>
      <c r="P3390">
        <v>3</v>
      </c>
      <c r="Q3390">
        <v>3</v>
      </c>
      <c r="R3390">
        <v>0</v>
      </c>
      <c r="S3390">
        <v>0</v>
      </c>
      <c r="T3390">
        <v>0</v>
      </c>
      <c r="U3390" s="50">
        <v>46273.714618055557</v>
      </c>
      <c r="V3390" s="50">
        <v>46273.714618055557</v>
      </c>
      <c r="W3390" s="51">
        <v>46273</v>
      </c>
      <c r="X3390" t="s">
        <v>1747</v>
      </c>
      <c r="Y3390" t="s">
        <v>492</v>
      </c>
    </row>
    <row r="3391" spans="1:25" ht="15" customHeight="1" x14ac:dyDescent="0.35">
      <c r="A3391">
        <v>9</v>
      </c>
      <c r="B3391" s="50">
        <v>46273.760416666657</v>
      </c>
      <c r="C3391">
        <v>11709888</v>
      </c>
      <c r="D3391">
        <v>100006741790</v>
      </c>
      <c r="E3391" t="s">
        <v>1726</v>
      </c>
      <c r="F3391">
        <v>100</v>
      </c>
      <c r="G3391" t="s">
        <v>1745</v>
      </c>
      <c r="H3391" t="s">
        <v>1760</v>
      </c>
      <c r="I3391">
        <v>6052801</v>
      </c>
      <c r="J3391">
        <v>2</v>
      </c>
      <c r="K3391" t="s">
        <v>2475</v>
      </c>
      <c r="L3391" t="s">
        <v>2476</v>
      </c>
      <c r="N3391">
        <v>0</v>
      </c>
      <c r="O3391">
        <v>2</v>
      </c>
      <c r="P3391">
        <v>2</v>
      </c>
      <c r="Q3391">
        <v>2</v>
      </c>
      <c r="R3391">
        <v>0</v>
      </c>
      <c r="S3391">
        <v>0</v>
      </c>
      <c r="T3391">
        <v>0</v>
      </c>
      <c r="U3391" s="50">
        <v>46273.715312499997</v>
      </c>
      <c r="V3391" s="50">
        <v>46273.715312499997</v>
      </c>
      <c r="W3391" s="51">
        <v>46273</v>
      </c>
      <c r="X3391" t="s">
        <v>1747</v>
      </c>
      <c r="Y3391" t="s">
        <v>492</v>
      </c>
    </row>
    <row r="3392" spans="1:25" ht="15" customHeight="1" x14ac:dyDescent="0.35">
      <c r="A3392">
        <v>9</v>
      </c>
      <c r="B3392" s="50">
        <v>46273.760416666657</v>
      </c>
      <c r="C3392">
        <v>11709889</v>
      </c>
      <c r="D3392">
        <v>100006741790</v>
      </c>
      <c r="E3392" t="s">
        <v>1726</v>
      </c>
      <c r="F3392">
        <v>100</v>
      </c>
      <c r="G3392" t="s">
        <v>1745</v>
      </c>
      <c r="H3392" t="s">
        <v>1760</v>
      </c>
      <c r="I3392">
        <v>6052801</v>
      </c>
      <c r="J3392">
        <v>2</v>
      </c>
      <c r="K3392" t="s">
        <v>2477</v>
      </c>
      <c r="L3392" t="s">
        <v>2478</v>
      </c>
      <c r="N3392">
        <v>0</v>
      </c>
      <c r="O3392">
        <v>5</v>
      </c>
      <c r="P3392">
        <v>5</v>
      </c>
      <c r="Q3392">
        <v>5</v>
      </c>
      <c r="R3392">
        <v>0</v>
      </c>
      <c r="S3392">
        <v>0</v>
      </c>
      <c r="T3392">
        <v>0</v>
      </c>
      <c r="U3392" s="50">
        <v>46273.715312499997</v>
      </c>
      <c r="V3392" s="50">
        <v>46273.715312499997</v>
      </c>
      <c r="W3392" s="51">
        <v>46273</v>
      </c>
      <c r="X3392" t="s">
        <v>1747</v>
      </c>
      <c r="Y3392" t="s">
        <v>492</v>
      </c>
    </row>
    <row r="3393" spans="1:25" ht="15" customHeight="1" x14ac:dyDescent="0.35">
      <c r="A3393">
        <v>9</v>
      </c>
      <c r="B3393" s="50">
        <v>46273.760416666657</v>
      </c>
      <c r="C3393">
        <v>11709890</v>
      </c>
      <c r="D3393">
        <v>100006741791</v>
      </c>
      <c r="E3393" t="s">
        <v>1726</v>
      </c>
      <c r="F3393">
        <v>100</v>
      </c>
      <c r="G3393" t="s">
        <v>1745</v>
      </c>
      <c r="H3393" t="s">
        <v>1760</v>
      </c>
      <c r="I3393">
        <v>6052802</v>
      </c>
      <c r="J3393">
        <v>2</v>
      </c>
      <c r="K3393" t="s">
        <v>2479</v>
      </c>
      <c r="L3393" t="s">
        <v>2480</v>
      </c>
      <c r="N3393">
        <v>0</v>
      </c>
      <c r="O3393">
        <v>1</v>
      </c>
      <c r="P3393">
        <v>1</v>
      </c>
      <c r="Q3393">
        <v>1</v>
      </c>
      <c r="R3393">
        <v>0</v>
      </c>
      <c r="S3393">
        <v>0</v>
      </c>
      <c r="T3393">
        <v>0</v>
      </c>
      <c r="U3393" s="50">
        <v>46273.715312499997</v>
      </c>
      <c r="V3393" s="50">
        <v>46273.715312499997</v>
      </c>
      <c r="W3393" s="51">
        <v>46273</v>
      </c>
      <c r="X3393" t="s">
        <v>1747</v>
      </c>
      <c r="Y3393" t="s">
        <v>492</v>
      </c>
    </row>
    <row r="3394" spans="1:25" ht="15" customHeight="1" x14ac:dyDescent="0.35">
      <c r="A3394">
        <v>9</v>
      </c>
      <c r="B3394" s="50">
        <v>46273.760416666657</v>
      </c>
      <c r="C3394">
        <v>11709891</v>
      </c>
      <c r="D3394">
        <v>100006741791</v>
      </c>
      <c r="E3394" t="s">
        <v>1726</v>
      </c>
      <c r="F3394">
        <v>100</v>
      </c>
      <c r="G3394" t="s">
        <v>1745</v>
      </c>
      <c r="H3394" t="s">
        <v>1760</v>
      </c>
      <c r="I3394">
        <v>6052802</v>
      </c>
      <c r="J3394">
        <v>2</v>
      </c>
      <c r="K3394" t="s">
        <v>2481</v>
      </c>
      <c r="L3394" t="s">
        <v>2482</v>
      </c>
      <c r="N3394">
        <v>0</v>
      </c>
      <c r="O3394">
        <v>2</v>
      </c>
      <c r="P3394">
        <v>2</v>
      </c>
      <c r="Q3394">
        <v>2</v>
      </c>
      <c r="R3394">
        <v>0</v>
      </c>
      <c r="S3394">
        <v>0</v>
      </c>
      <c r="T3394">
        <v>0</v>
      </c>
      <c r="U3394" s="50">
        <v>46273.715312499997</v>
      </c>
      <c r="V3394" s="50">
        <v>46273.715312499997</v>
      </c>
      <c r="W3394" s="51">
        <v>46273</v>
      </c>
      <c r="X3394" t="s">
        <v>1747</v>
      </c>
      <c r="Y3394" t="s">
        <v>492</v>
      </c>
    </row>
    <row r="3395" spans="1:25" ht="15" customHeight="1" x14ac:dyDescent="0.35">
      <c r="A3395">
        <v>9</v>
      </c>
      <c r="B3395" s="50">
        <v>46273.760416666657</v>
      </c>
      <c r="C3395">
        <v>11709892</v>
      </c>
      <c r="D3395">
        <v>100006741791</v>
      </c>
      <c r="E3395" t="s">
        <v>1726</v>
      </c>
      <c r="F3395">
        <v>100</v>
      </c>
      <c r="G3395" t="s">
        <v>1745</v>
      </c>
      <c r="H3395" t="s">
        <v>1760</v>
      </c>
      <c r="I3395">
        <v>6052802</v>
      </c>
      <c r="J3395">
        <v>2</v>
      </c>
      <c r="K3395" t="s">
        <v>2483</v>
      </c>
      <c r="L3395" t="s">
        <v>2484</v>
      </c>
      <c r="N3395">
        <v>0</v>
      </c>
      <c r="O3395">
        <v>4</v>
      </c>
      <c r="P3395">
        <v>4</v>
      </c>
      <c r="Q3395">
        <v>4</v>
      </c>
      <c r="R3395">
        <v>0</v>
      </c>
      <c r="S3395">
        <v>0</v>
      </c>
      <c r="T3395">
        <v>0</v>
      </c>
      <c r="U3395" s="50">
        <v>46273.715312499997</v>
      </c>
      <c r="V3395" s="50">
        <v>46273.715312499997</v>
      </c>
      <c r="W3395" s="51">
        <v>46273</v>
      </c>
      <c r="X3395" t="s">
        <v>1747</v>
      </c>
      <c r="Y3395" t="s">
        <v>492</v>
      </c>
    </row>
    <row r="3396" spans="1:25" ht="15" customHeight="1" x14ac:dyDescent="0.35">
      <c r="A3396">
        <v>9</v>
      </c>
      <c r="B3396" s="50">
        <v>46273.760416666657</v>
      </c>
      <c r="C3396">
        <v>11709893</v>
      </c>
      <c r="D3396">
        <v>100006741791</v>
      </c>
      <c r="E3396" t="s">
        <v>1726</v>
      </c>
      <c r="F3396">
        <v>100</v>
      </c>
      <c r="G3396" t="s">
        <v>1745</v>
      </c>
      <c r="H3396" t="s">
        <v>1760</v>
      </c>
      <c r="I3396">
        <v>6052802</v>
      </c>
      <c r="J3396">
        <v>2</v>
      </c>
      <c r="K3396" t="s">
        <v>2485</v>
      </c>
      <c r="L3396" t="s">
        <v>2486</v>
      </c>
      <c r="N3396">
        <v>0</v>
      </c>
      <c r="O3396">
        <v>1</v>
      </c>
      <c r="P3396">
        <v>1</v>
      </c>
      <c r="Q3396">
        <v>1</v>
      </c>
      <c r="R3396">
        <v>0</v>
      </c>
      <c r="S3396">
        <v>0</v>
      </c>
      <c r="T3396">
        <v>0</v>
      </c>
      <c r="U3396" s="50">
        <v>46273.715312499997</v>
      </c>
      <c r="V3396" s="50">
        <v>46273.715312499997</v>
      </c>
      <c r="W3396" s="51">
        <v>46273</v>
      </c>
      <c r="X3396" t="s">
        <v>1747</v>
      </c>
      <c r="Y3396" t="s">
        <v>492</v>
      </c>
    </row>
    <row r="3397" spans="1:25" ht="15" customHeight="1" x14ac:dyDescent="0.35">
      <c r="A3397">
        <v>9</v>
      </c>
      <c r="B3397" s="50">
        <v>46273.760416666657</v>
      </c>
      <c r="C3397">
        <v>11709894</v>
      </c>
      <c r="D3397">
        <v>100006741792</v>
      </c>
      <c r="E3397" t="s">
        <v>1726</v>
      </c>
      <c r="F3397">
        <v>100</v>
      </c>
      <c r="G3397" t="s">
        <v>1745</v>
      </c>
      <c r="H3397" t="s">
        <v>1760</v>
      </c>
      <c r="I3397">
        <v>6052803</v>
      </c>
      <c r="J3397">
        <v>2</v>
      </c>
      <c r="K3397" t="s">
        <v>2487</v>
      </c>
      <c r="L3397" t="s">
        <v>2488</v>
      </c>
      <c r="N3397">
        <v>0</v>
      </c>
      <c r="O3397">
        <v>4</v>
      </c>
      <c r="P3397">
        <v>4</v>
      </c>
      <c r="Q3397">
        <v>4</v>
      </c>
      <c r="R3397">
        <v>0</v>
      </c>
      <c r="S3397">
        <v>0</v>
      </c>
      <c r="T3397">
        <v>0</v>
      </c>
      <c r="U3397" s="50">
        <v>46273.715312499997</v>
      </c>
      <c r="V3397" s="50">
        <v>46273.715312499997</v>
      </c>
      <c r="W3397" s="51">
        <v>46273</v>
      </c>
      <c r="X3397" t="s">
        <v>1747</v>
      </c>
      <c r="Y3397" t="s">
        <v>492</v>
      </c>
    </row>
    <row r="3398" spans="1:25" ht="15" customHeight="1" x14ac:dyDescent="0.35">
      <c r="A3398">
        <v>9</v>
      </c>
      <c r="B3398" s="50">
        <v>46273.760416666657</v>
      </c>
      <c r="C3398">
        <v>11709895</v>
      </c>
      <c r="D3398">
        <v>100006741793</v>
      </c>
      <c r="E3398" t="s">
        <v>1726</v>
      </c>
      <c r="F3398">
        <v>100</v>
      </c>
      <c r="G3398" t="s">
        <v>1745</v>
      </c>
      <c r="H3398" t="s">
        <v>1760</v>
      </c>
      <c r="I3398">
        <v>6052804</v>
      </c>
      <c r="J3398">
        <v>2</v>
      </c>
      <c r="K3398" t="s">
        <v>2489</v>
      </c>
      <c r="L3398" t="s">
        <v>2490</v>
      </c>
      <c r="N3398">
        <v>0</v>
      </c>
      <c r="O3398">
        <v>2</v>
      </c>
      <c r="P3398">
        <v>2</v>
      </c>
      <c r="Q3398">
        <v>2</v>
      </c>
      <c r="R3398">
        <v>0</v>
      </c>
      <c r="S3398">
        <v>0</v>
      </c>
      <c r="T3398">
        <v>0</v>
      </c>
      <c r="U3398" s="50">
        <v>46273.715312499997</v>
      </c>
      <c r="V3398" s="50">
        <v>46273.715312499997</v>
      </c>
      <c r="W3398" s="51">
        <v>46273</v>
      </c>
      <c r="X3398" t="s">
        <v>1747</v>
      </c>
      <c r="Y3398" t="s">
        <v>492</v>
      </c>
    </row>
    <row r="3399" spans="1:25" ht="15" customHeight="1" x14ac:dyDescent="0.35">
      <c r="A3399">
        <v>9</v>
      </c>
      <c r="B3399" s="50">
        <v>46273.760416666657</v>
      </c>
      <c r="C3399">
        <v>11709896</v>
      </c>
      <c r="D3399">
        <v>100006741794</v>
      </c>
      <c r="E3399" t="s">
        <v>1726</v>
      </c>
      <c r="F3399">
        <v>100</v>
      </c>
      <c r="G3399" t="s">
        <v>1745</v>
      </c>
      <c r="H3399" t="s">
        <v>1760</v>
      </c>
      <c r="I3399">
        <v>6052805</v>
      </c>
      <c r="J3399">
        <v>2</v>
      </c>
      <c r="K3399" t="s">
        <v>2491</v>
      </c>
      <c r="L3399" t="s">
        <v>2492</v>
      </c>
      <c r="N3399">
        <v>0</v>
      </c>
      <c r="O3399">
        <v>6</v>
      </c>
      <c r="P3399">
        <v>6</v>
      </c>
      <c r="Q3399">
        <v>6</v>
      </c>
      <c r="R3399">
        <v>0</v>
      </c>
      <c r="S3399">
        <v>0</v>
      </c>
      <c r="T3399">
        <v>0</v>
      </c>
      <c r="U3399" s="50">
        <v>46273.715312499997</v>
      </c>
      <c r="V3399" s="50">
        <v>46273.715312499997</v>
      </c>
      <c r="W3399" s="51">
        <v>46273</v>
      </c>
      <c r="X3399" t="s">
        <v>1747</v>
      </c>
      <c r="Y3399" t="s">
        <v>492</v>
      </c>
    </row>
    <row r="3400" spans="1:25" ht="15" customHeight="1" x14ac:dyDescent="0.35">
      <c r="A3400">
        <v>9</v>
      </c>
      <c r="B3400" s="50">
        <v>46273.760416666657</v>
      </c>
      <c r="C3400">
        <v>11709897</v>
      </c>
      <c r="D3400">
        <v>100006741795</v>
      </c>
      <c r="E3400" t="s">
        <v>1726</v>
      </c>
      <c r="F3400">
        <v>100</v>
      </c>
      <c r="G3400" t="s">
        <v>1745</v>
      </c>
      <c r="H3400" t="s">
        <v>1760</v>
      </c>
      <c r="I3400">
        <v>6052806</v>
      </c>
      <c r="J3400">
        <v>2</v>
      </c>
      <c r="K3400" t="s">
        <v>2493</v>
      </c>
      <c r="L3400" t="s">
        <v>2494</v>
      </c>
      <c r="N3400">
        <v>0</v>
      </c>
      <c r="O3400">
        <v>1</v>
      </c>
      <c r="P3400">
        <v>1</v>
      </c>
      <c r="Q3400">
        <v>1</v>
      </c>
      <c r="R3400">
        <v>0</v>
      </c>
      <c r="S3400">
        <v>0</v>
      </c>
      <c r="T3400">
        <v>0</v>
      </c>
      <c r="U3400" s="50">
        <v>46273.715312499997</v>
      </c>
      <c r="V3400" s="50">
        <v>46273.715312499997</v>
      </c>
      <c r="W3400" s="51">
        <v>46273</v>
      </c>
      <c r="X3400" t="s">
        <v>1747</v>
      </c>
      <c r="Y3400" t="s">
        <v>492</v>
      </c>
    </row>
    <row r="3401" spans="1:25" ht="15" customHeight="1" x14ac:dyDescent="0.35">
      <c r="A3401">
        <v>9</v>
      </c>
      <c r="B3401" s="50">
        <v>46273.760416666657</v>
      </c>
      <c r="C3401">
        <v>11709898</v>
      </c>
      <c r="D3401">
        <v>100006741795</v>
      </c>
      <c r="E3401" t="s">
        <v>1726</v>
      </c>
      <c r="F3401">
        <v>100</v>
      </c>
      <c r="G3401" t="s">
        <v>1745</v>
      </c>
      <c r="H3401" t="s">
        <v>1760</v>
      </c>
      <c r="I3401">
        <v>6052806</v>
      </c>
      <c r="J3401">
        <v>2</v>
      </c>
      <c r="K3401" t="s">
        <v>2495</v>
      </c>
      <c r="L3401" t="s">
        <v>2496</v>
      </c>
      <c r="N3401">
        <v>0</v>
      </c>
      <c r="O3401">
        <v>4</v>
      </c>
      <c r="P3401">
        <v>4</v>
      </c>
      <c r="Q3401">
        <v>4</v>
      </c>
      <c r="R3401">
        <v>0</v>
      </c>
      <c r="S3401">
        <v>0</v>
      </c>
      <c r="T3401">
        <v>0</v>
      </c>
      <c r="U3401" s="50">
        <v>46273.715312499997</v>
      </c>
      <c r="V3401" s="50">
        <v>46273.715312499997</v>
      </c>
      <c r="W3401" s="51">
        <v>46273</v>
      </c>
      <c r="X3401" t="s">
        <v>1747</v>
      </c>
      <c r="Y3401" t="s">
        <v>492</v>
      </c>
    </row>
    <row r="3402" spans="1:25" ht="15" customHeight="1" x14ac:dyDescent="0.35">
      <c r="A3402">
        <v>9</v>
      </c>
      <c r="B3402" s="50">
        <v>46273.760416666657</v>
      </c>
      <c r="C3402">
        <v>11709899</v>
      </c>
      <c r="D3402">
        <v>100006741795</v>
      </c>
      <c r="E3402" t="s">
        <v>1726</v>
      </c>
      <c r="F3402">
        <v>100</v>
      </c>
      <c r="G3402" t="s">
        <v>1745</v>
      </c>
      <c r="H3402" t="s">
        <v>1760</v>
      </c>
      <c r="I3402">
        <v>6052806</v>
      </c>
      <c r="J3402">
        <v>2</v>
      </c>
      <c r="K3402" t="s">
        <v>2497</v>
      </c>
      <c r="L3402" t="s">
        <v>2498</v>
      </c>
      <c r="N3402">
        <v>0</v>
      </c>
      <c r="O3402">
        <v>2</v>
      </c>
      <c r="P3402">
        <v>2</v>
      </c>
      <c r="Q3402">
        <v>2</v>
      </c>
      <c r="R3402">
        <v>0</v>
      </c>
      <c r="S3402">
        <v>0</v>
      </c>
      <c r="T3402">
        <v>0</v>
      </c>
      <c r="U3402" s="50">
        <v>46273.715312499997</v>
      </c>
      <c r="V3402" s="50">
        <v>46273.715312499997</v>
      </c>
      <c r="W3402" s="51">
        <v>46273</v>
      </c>
      <c r="X3402" t="s">
        <v>1747</v>
      </c>
      <c r="Y3402" t="s">
        <v>492</v>
      </c>
    </row>
    <row r="3403" spans="1:25" ht="15" customHeight="1" x14ac:dyDescent="0.35">
      <c r="A3403">
        <v>9</v>
      </c>
      <c r="B3403" s="50">
        <v>46273.760416666657</v>
      </c>
      <c r="C3403">
        <v>11709900</v>
      </c>
      <c r="D3403">
        <v>100006741795</v>
      </c>
      <c r="E3403" t="s">
        <v>1726</v>
      </c>
      <c r="F3403">
        <v>100</v>
      </c>
      <c r="G3403" t="s">
        <v>1745</v>
      </c>
      <c r="H3403" t="s">
        <v>1760</v>
      </c>
      <c r="I3403">
        <v>6052806</v>
      </c>
      <c r="J3403">
        <v>2</v>
      </c>
      <c r="K3403" t="s">
        <v>2499</v>
      </c>
      <c r="L3403" t="s">
        <v>2500</v>
      </c>
      <c r="N3403">
        <v>0</v>
      </c>
      <c r="O3403">
        <v>2</v>
      </c>
      <c r="P3403">
        <v>2</v>
      </c>
      <c r="Q3403">
        <v>2</v>
      </c>
      <c r="R3403">
        <v>0</v>
      </c>
      <c r="S3403">
        <v>0</v>
      </c>
      <c r="T3403">
        <v>0</v>
      </c>
      <c r="U3403" s="50">
        <v>46273.715312499997</v>
      </c>
      <c r="V3403" s="50">
        <v>46273.715312499997</v>
      </c>
      <c r="W3403" s="51">
        <v>46273</v>
      </c>
      <c r="X3403" t="s">
        <v>1747</v>
      </c>
      <c r="Y3403" t="s">
        <v>492</v>
      </c>
    </row>
    <row r="3404" spans="1:25" ht="15" customHeight="1" x14ac:dyDescent="0.35">
      <c r="A3404">
        <v>9</v>
      </c>
      <c r="B3404" s="50">
        <v>46273.760416666657</v>
      </c>
      <c r="C3404">
        <v>11709919</v>
      </c>
      <c r="D3404">
        <v>100006741810</v>
      </c>
      <c r="E3404" t="s">
        <v>1726</v>
      </c>
      <c r="F3404">
        <v>100</v>
      </c>
      <c r="G3404" t="s">
        <v>1745</v>
      </c>
      <c r="H3404" t="s">
        <v>1760</v>
      </c>
      <c r="I3404">
        <v>6053401</v>
      </c>
      <c r="J3404">
        <v>1</v>
      </c>
      <c r="K3404" t="s">
        <v>1965</v>
      </c>
      <c r="L3404" t="s">
        <v>1966</v>
      </c>
      <c r="N3404">
        <v>0</v>
      </c>
      <c r="O3404">
        <v>1</v>
      </c>
      <c r="P3404">
        <v>1</v>
      </c>
      <c r="Q3404">
        <v>1</v>
      </c>
      <c r="R3404">
        <v>0</v>
      </c>
      <c r="S3404">
        <v>0</v>
      </c>
      <c r="T3404">
        <v>0</v>
      </c>
      <c r="U3404" s="50">
        <v>46273.71670138889</v>
      </c>
      <c r="V3404" s="50">
        <v>46273.71670138889</v>
      </c>
      <c r="W3404" s="51">
        <v>46273</v>
      </c>
      <c r="X3404" t="s">
        <v>1747</v>
      </c>
      <c r="Y3404" t="s">
        <v>492</v>
      </c>
    </row>
    <row r="3405" spans="1:25" ht="15" customHeight="1" x14ac:dyDescent="0.35">
      <c r="A3405">
        <v>9</v>
      </c>
      <c r="B3405" s="50">
        <v>46273.760416666657</v>
      </c>
      <c r="C3405">
        <v>11709936</v>
      </c>
      <c r="D3405">
        <v>100006741822</v>
      </c>
      <c r="E3405" t="s">
        <v>1726</v>
      </c>
      <c r="F3405">
        <v>100</v>
      </c>
      <c r="G3405" t="s">
        <v>1745</v>
      </c>
      <c r="H3405" t="s">
        <v>1760</v>
      </c>
      <c r="I3405">
        <v>6054801</v>
      </c>
      <c r="J3405">
        <v>1</v>
      </c>
      <c r="K3405" t="s">
        <v>2505</v>
      </c>
      <c r="L3405" t="s">
        <v>2506</v>
      </c>
      <c r="N3405">
        <v>0</v>
      </c>
      <c r="O3405">
        <v>4</v>
      </c>
      <c r="P3405">
        <v>4</v>
      </c>
      <c r="Q3405">
        <v>4</v>
      </c>
      <c r="R3405">
        <v>0</v>
      </c>
      <c r="S3405">
        <v>0</v>
      </c>
      <c r="T3405">
        <v>0</v>
      </c>
      <c r="U3405" s="50">
        <v>46273.717418981483</v>
      </c>
      <c r="V3405" s="50">
        <v>46273.717418981483</v>
      </c>
      <c r="W3405" s="51">
        <v>46273</v>
      </c>
      <c r="X3405" t="s">
        <v>1747</v>
      </c>
      <c r="Y3405" t="s">
        <v>492</v>
      </c>
    </row>
    <row r="3406" spans="1:25" ht="15" customHeight="1" x14ac:dyDescent="0.35">
      <c r="A3406">
        <v>9</v>
      </c>
      <c r="B3406" s="50">
        <v>46273.760416666657</v>
      </c>
      <c r="C3406">
        <v>11709937</v>
      </c>
      <c r="D3406">
        <v>100006741823</v>
      </c>
      <c r="E3406" t="s">
        <v>1726</v>
      </c>
      <c r="F3406">
        <v>100</v>
      </c>
      <c r="G3406" t="s">
        <v>1745</v>
      </c>
      <c r="H3406" t="s">
        <v>1760</v>
      </c>
      <c r="I3406">
        <v>6054201</v>
      </c>
      <c r="J3406">
        <v>1</v>
      </c>
      <c r="K3406" t="s">
        <v>1965</v>
      </c>
      <c r="L3406" t="s">
        <v>1966</v>
      </c>
      <c r="N3406">
        <v>0</v>
      </c>
      <c r="O3406">
        <v>1</v>
      </c>
      <c r="P3406">
        <v>1</v>
      </c>
      <c r="Q3406">
        <v>1</v>
      </c>
      <c r="R3406">
        <v>0</v>
      </c>
      <c r="S3406">
        <v>0</v>
      </c>
      <c r="T3406">
        <v>0</v>
      </c>
      <c r="U3406" s="50">
        <v>46273.717418981483</v>
      </c>
      <c r="V3406" s="50">
        <v>46273.717418981483</v>
      </c>
      <c r="W3406" s="51">
        <v>46273</v>
      </c>
      <c r="X3406" t="s">
        <v>1747</v>
      </c>
      <c r="Y3406" t="s">
        <v>492</v>
      </c>
    </row>
    <row r="3407" spans="1:25" ht="15" customHeight="1" x14ac:dyDescent="0.35">
      <c r="A3407">
        <v>9</v>
      </c>
      <c r="B3407" s="50">
        <v>46273.760416666657</v>
      </c>
      <c r="C3407">
        <v>11709951</v>
      </c>
      <c r="D3407">
        <v>100006741833</v>
      </c>
      <c r="E3407" t="s">
        <v>1726</v>
      </c>
      <c r="F3407">
        <v>100</v>
      </c>
      <c r="G3407" t="s">
        <v>1745</v>
      </c>
      <c r="H3407" t="s">
        <v>1760</v>
      </c>
      <c r="I3407">
        <v>6055301</v>
      </c>
      <c r="J3407">
        <v>4</v>
      </c>
      <c r="K3407" t="s">
        <v>2507</v>
      </c>
      <c r="L3407" t="s">
        <v>2508</v>
      </c>
      <c r="N3407">
        <v>0</v>
      </c>
      <c r="O3407">
        <v>1</v>
      </c>
      <c r="P3407">
        <v>1</v>
      </c>
      <c r="Q3407">
        <v>1</v>
      </c>
      <c r="R3407">
        <v>0</v>
      </c>
      <c r="S3407">
        <v>0</v>
      </c>
      <c r="T3407">
        <v>0</v>
      </c>
      <c r="U3407" s="50">
        <v>46273.718101851853</v>
      </c>
      <c r="V3407" s="50">
        <v>46273.718101851853</v>
      </c>
      <c r="W3407" s="51">
        <v>46273</v>
      </c>
      <c r="X3407" t="s">
        <v>1747</v>
      </c>
      <c r="Y3407" t="s">
        <v>492</v>
      </c>
    </row>
    <row r="3408" spans="1:25" ht="15" customHeight="1" x14ac:dyDescent="0.35">
      <c r="A3408">
        <v>9</v>
      </c>
      <c r="B3408" s="50">
        <v>46273.760416666657</v>
      </c>
      <c r="C3408">
        <v>11709965</v>
      </c>
      <c r="D3408">
        <v>100006741840</v>
      </c>
      <c r="E3408" t="s">
        <v>1726</v>
      </c>
      <c r="F3408">
        <v>100</v>
      </c>
      <c r="G3408" t="s">
        <v>1745</v>
      </c>
      <c r="H3408" t="s">
        <v>1760</v>
      </c>
      <c r="I3408">
        <v>6055302</v>
      </c>
      <c r="J3408">
        <v>1</v>
      </c>
      <c r="K3408" t="s">
        <v>2509</v>
      </c>
      <c r="L3408" t="s">
        <v>2510</v>
      </c>
      <c r="N3408">
        <v>0</v>
      </c>
      <c r="O3408">
        <v>1</v>
      </c>
      <c r="P3408">
        <v>1</v>
      </c>
      <c r="Q3408">
        <v>1</v>
      </c>
      <c r="R3408">
        <v>0</v>
      </c>
      <c r="S3408">
        <v>0</v>
      </c>
      <c r="T3408">
        <v>0</v>
      </c>
      <c r="U3408" s="50">
        <v>46273.718784722223</v>
      </c>
      <c r="V3408" s="50">
        <v>46273.718784722223</v>
      </c>
      <c r="W3408" s="51">
        <v>46273</v>
      </c>
      <c r="X3408" t="s">
        <v>1747</v>
      </c>
      <c r="Y3408" t="s">
        <v>492</v>
      </c>
    </row>
    <row r="3409" spans="1:25" ht="15" customHeight="1" x14ac:dyDescent="0.35">
      <c r="A3409">
        <v>9</v>
      </c>
      <c r="B3409" s="50">
        <v>46273.760416666657</v>
      </c>
      <c r="C3409">
        <v>11709966</v>
      </c>
      <c r="D3409">
        <v>100006741840</v>
      </c>
      <c r="E3409" t="s">
        <v>1726</v>
      </c>
      <c r="F3409">
        <v>100</v>
      </c>
      <c r="G3409" t="s">
        <v>1745</v>
      </c>
      <c r="H3409" t="s">
        <v>1760</v>
      </c>
      <c r="I3409">
        <v>6055302</v>
      </c>
      <c r="J3409">
        <v>1</v>
      </c>
      <c r="K3409" t="s">
        <v>2231</v>
      </c>
      <c r="L3409" t="s">
        <v>2232</v>
      </c>
      <c r="N3409">
        <v>0</v>
      </c>
      <c r="O3409">
        <v>1</v>
      </c>
      <c r="P3409">
        <v>1</v>
      </c>
      <c r="Q3409">
        <v>1</v>
      </c>
      <c r="R3409">
        <v>0</v>
      </c>
      <c r="S3409">
        <v>0</v>
      </c>
      <c r="T3409">
        <v>0</v>
      </c>
      <c r="U3409" s="50">
        <v>46273.718784722223</v>
      </c>
      <c r="V3409" s="50">
        <v>46273.718784722223</v>
      </c>
      <c r="W3409" s="51">
        <v>46273</v>
      </c>
      <c r="X3409" t="s">
        <v>1747</v>
      </c>
      <c r="Y3409" t="s">
        <v>492</v>
      </c>
    </row>
    <row r="3410" spans="1:25" ht="15" customHeight="1" x14ac:dyDescent="0.35">
      <c r="A3410">
        <v>9</v>
      </c>
      <c r="B3410" s="50">
        <v>46273.760416666657</v>
      </c>
      <c r="C3410">
        <v>11710013</v>
      </c>
      <c r="D3410">
        <v>100006741864</v>
      </c>
      <c r="E3410" t="s">
        <v>1726</v>
      </c>
      <c r="F3410">
        <v>100</v>
      </c>
      <c r="G3410" t="s">
        <v>1745</v>
      </c>
      <c r="H3410" t="s">
        <v>1760</v>
      </c>
      <c r="I3410">
        <v>6056801</v>
      </c>
      <c r="J3410">
        <v>1</v>
      </c>
      <c r="K3410" t="s">
        <v>1965</v>
      </c>
      <c r="L3410" t="s">
        <v>1966</v>
      </c>
      <c r="N3410">
        <v>0</v>
      </c>
      <c r="O3410">
        <v>1</v>
      </c>
      <c r="P3410">
        <v>1</v>
      </c>
      <c r="Q3410">
        <v>1</v>
      </c>
      <c r="R3410">
        <v>0</v>
      </c>
      <c r="S3410">
        <v>0</v>
      </c>
      <c r="T3410">
        <v>0</v>
      </c>
      <c r="U3410" s="50">
        <v>46273.719513888893</v>
      </c>
      <c r="V3410" s="50">
        <v>46273.719513888893</v>
      </c>
      <c r="W3410" s="51">
        <v>46273</v>
      </c>
      <c r="X3410" t="s">
        <v>1747</v>
      </c>
      <c r="Y3410" t="s">
        <v>492</v>
      </c>
    </row>
    <row r="3411" spans="1:25" ht="15" customHeight="1" x14ac:dyDescent="0.35">
      <c r="A3411">
        <v>9</v>
      </c>
      <c r="B3411" s="50">
        <v>46273.760416666657</v>
      </c>
      <c r="C3411">
        <v>11710014</v>
      </c>
      <c r="D3411">
        <v>100006741865</v>
      </c>
      <c r="E3411" t="s">
        <v>1726</v>
      </c>
      <c r="F3411">
        <v>100</v>
      </c>
      <c r="G3411" t="s">
        <v>1745</v>
      </c>
      <c r="H3411" t="s">
        <v>1760</v>
      </c>
      <c r="I3411">
        <v>6057101</v>
      </c>
      <c r="J3411">
        <v>2</v>
      </c>
      <c r="K3411" t="s">
        <v>2513</v>
      </c>
      <c r="L3411" t="s">
        <v>2514</v>
      </c>
      <c r="N3411">
        <v>0</v>
      </c>
      <c r="O3411">
        <v>3</v>
      </c>
      <c r="P3411">
        <v>3</v>
      </c>
      <c r="Q3411">
        <v>3</v>
      </c>
      <c r="R3411">
        <v>0</v>
      </c>
      <c r="S3411">
        <v>0</v>
      </c>
      <c r="T3411">
        <v>0</v>
      </c>
      <c r="U3411" s="50">
        <v>46273.719513888893</v>
      </c>
      <c r="V3411" s="50">
        <v>46273.719513888893</v>
      </c>
      <c r="W3411" s="51">
        <v>46273</v>
      </c>
      <c r="X3411" t="s">
        <v>1747</v>
      </c>
      <c r="Y3411" t="s">
        <v>492</v>
      </c>
    </row>
    <row r="3412" spans="1:25" ht="15" customHeight="1" x14ac:dyDescent="0.35">
      <c r="A3412">
        <v>9</v>
      </c>
      <c r="B3412" s="50">
        <v>46273.760416666657</v>
      </c>
      <c r="C3412">
        <v>11710015</v>
      </c>
      <c r="D3412">
        <v>100006741865</v>
      </c>
      <c r="E3412" t="s">
        <v>1726</v>
      </c>
      <c r="F3412">
        <v>100</v>
      </c>
      <c r="G3412" t="s">
        <v>1745</v>
      </c>
      <c r="H3412" t="s">
        <v>1760</v>
      </c>
      <c r="I3412">
        <v>6057101</v>
      </c>
      <c r="J3412">
        <v>2</v>
      </c>
      <c r="K3412" t="s">
        <v>2515</v>
      </c>
      <c r="L3412" t="s">
        <v>2516</v>
      </c>
      <c r="N3412">
        <v>0</v>
      </c>
      <c r="O3412">
        <v>3</v>
      </c>
      <c r="P3412">
        <v>3</v>
      </c>
      <c r="Q3412">
        <v>3</v>
      </c>
      <c r="R3412">
        <v>0</v>
      </c>
      <c r="S3412">
        <v>0</v>
      </c>
      <c r="T3412">
        <v>0</v>
      </c>
      <c r="U3412" s="50">
        <v>46273.719513888893</v>
      </c>
      <c r="V3412" s="50">
        <v>46273.719513888893</v>
      </c>
      <c r="W3412" s="51">
        <v>46273</v>
      </c>
      <c r="X3412" t="s">
        <v>1747</v>
      </c>
      <c r="Y3412" t="s">
        <v>492</v>
      </c>
    </row>
    <row r="3413" spans="1:25" ht="15" customHeight="1" x14ac:dyDescent="0.35">
      <c r="A3413">
        <v>9</v>
      </c>
      <c r="B3413" s="50">
        <v>46273.760416666657</v>
      </c>
      <c r="C3413">
        <v>11710065</v>
      </c>
      <c r="D3413">
        <v>100006741897</v>
      </c>
      <c r="E3413" t="s">
        <v>1726</v>
      </c>
      <c r="F3413">
        <v>100</v>
      </c>
      <c r="G3413" t="s">
        <v>1745</v>
      </c>
      <c r="H3413" t="s">
        <v>1760</v>
      </c>
      <c r="I3413">
        <v>6060201</v>
      </c>
      <c r="J3413">
        <v>4</v>
      </c>
      <c r="K3413" t="s">
        <v>2527</v>
      </c>
      <c r="L3413" t="s">
        <v>2528</v>
      </c>
      <c r="N3413">
        <v>0</v>
      </c>
      <c r="O3413">
        <v>1</v>
      </c>
      <c r="P3413">
        <v>1</v>
      </c>
      <c r="Q3413">
        <v>1</v>
      </c>
      <c r="R3413">
        <v>0</v>
      </c>
      <c r="S3413">
        <v>0</v>
      </c>
      <c r="T3413">
        <v>0</v>
      </c>
      <c r="U3413" s="50">
        <v>46273.723645833343</v>
      </c>
      <c r="V3413" s="50">
        <v>46273.723645833343</v>
      </c>
      <c r="W3413" s="51">
        <v>46273</v>
      </c>
      <c r="X3413" t="s">
        <v>1747</v>
      </c>
      <c r="Y3413" t="s">
        <v>492</v>
      </c>
    </row>
    <row r="3414" spans="1:25" ht="15" customHeight="1" x14ac:dyDescent="0.35">
      <c r="A3414">
        <v>9</v>
      </c>
      <c r="B3414" s="50">
        <v>46273.760416666657</v>
      </c>
      <c r="C3414">
        <v>11710066</v>
      </c>
      <c r="D3414">
        <v>100006741897</v>
      </c>
      <c r="E3414" t="s">
        <v>1726</v>
      </c>
      <c r="F3414">
        <v>100</v>
      </c>
      <c r="G3414" t="s">
        <v>1745</v>
      </c>
      <c r="H3414" t="s">
        <v>1760</v>
      </c>
      <c r="I3414">
        <v>6060201</v>
      </c>
      <c r="J3414">
        <v>4</v>
      </c>
      <c r="K3414" t="s">
        <v>1825</v>
      </c>
      <c r="L3414" t="s">
        <v>1826</v>
      </c>
      <c r="N3414">
        <v>0</v>
      </c>
      <c r="O3414">
        <v>1</v>
      </c>
      <c r="P3414">
        <v>1</v>
      </c>
      <c r="Q3414">
        <v>1</v>
      </c>
      <c r="R3414">
        <v>0</v>
      </c>
      <c r="S3414">
        <v>0</v>
      </c>
      <c r="T3414">
        <v>0</v>
      </c>
      <c r="U3414" s="50">
        <v>46273.723645833343</v>
      </c>
      <c r="V3414" s="50">
        <v>46273.723645833343</v>
      </c>
      <c r="W3414" s="51">
        <v>46273</v>
      </c>
      <c r="X3414" t="s">
        <v>1747</v>
      </c>
      <c r="Y3414" t="s">
        <v>492</v>
      </c>
    </row>
    <row r="3415" spans="1:25" ht="15" customHeight="1" x14ac:dyDescent="0.35">
      <c r="A3415">
        <v>9</v>
      </c>
      <c r="B3415" s="50">
        <v>46273.760416666657</v>
      </c>
      <c r="C3415">
        <v>11710074</v>
      </c>
      <c r="D3415">
        <v>100006741901</v>
      </c>
      <c r="E3415" t="s">
        <v>1726</v>
      </c>
      <c r="F3415">
        <v>100</v>
      </c>
      <c r="G3415" t="s">
        <v>1745</v>
      </c>
      <c r="H3415" t="s">
        <v>1760</v>
      </c>
      <c r="I3415">
        <v>6060202</v>
      </c>
      <c r="J3415">
        <v>1</v>
      </c>
      <c r="K3415" t="s">
        <v>2437</v>
      </c>
      <c r="L3415" t="s">
        <v>2438</v>
      </c>
      <c r="N3415">
        <v>0</v>
      </c>
      <c r="O3415">
        <v>2</v>
      </c>
      <c r="P3415">
        <v>2</v>
      </c>
      <c r="Q3415">
        <v>2</v>
      </c>
      <c r="R3415">
        <v>0</v>
      </c>
      <c r="S3415">
        <v>0</v>
      </c>
      <c r="T3415">
        <v>0</v>
      </c>
      <c r="U3415" s="50">
        <v>46273.723657407398</v>
      </c>
      <c r="V3415" s="50">
        <v>46273.723657407398</v>
      </c>
      <c r="W3415" s="51">
        <v>46273</v>
      </c>
      <c r="X3415" t="s">
        <v>1747</v>
      </c>
      <c r="Y3415" t="s">
        <v>492</v>
      </c>
    </row>
    <row r="3416" spans="1:25" ht="15" customHeight="1" x14ac:dyDescent="0.35">
      <c r="A3416">
        <v>9</v>
      </c>
      <c r="B3416" s="50">
        <v>46273.760416666657</v>
      </c>
      <c r="C3416">
        <v>11710075</v>
      </c>
      <c r="D3416">
        <v>100006741901</v>
      </c>
      <c r="E3416" t="s">
        <v>1726</v>
      </c>
      <c r="F3416">
        <v>100</v>
      </c>
      <c r="G3416" t="s">
        <v>1745</v>
      </c>
      <c r="H3416" t="s">
        <v>1760</v>
      </c>
      <c r="I3416">
        <v>6060202</v>
      </c>
      <c r="J3416">
        <v>1</v>
      </c>
      <c r="K3416" t="s">
        <v>2033</v>
      </c>
      <c r="L3416" t="s">
        <v>2034</v>
      </c>
      <c r="N3416">
        <v>0</v>
      </c>
      <c r="O3416">
        <v>3</v>
      </c>
      <c r="P3416">
        <v>3</v>
      </c>
      <c r="Q3416">
        <v>3</v>
      </c>
      <c r="R3416">
        <v>0</v>
      </c>
      <c r="S3416">
        <v>0</v>
      </c>
      <c r="T3416">
        <v>0</v>
      </c>
      <c r="U3416" s="50">
        <v>46273.723657407398</v>
      </c>
      <c r="V3416" s="50">
        <v>46273.723657407398</v>
      </c>
      <c r="W3416" s="51">
        <v>46273</v>
      </c>
      <c r="X3416" t="s">
        <v>1747</v>
      </c>
      <c r="Y3416" t="s">
        <v>492</v>
      </c>
    </row>
    <row r="3417" spans="1:25" ht="15" customHeight="1" x14ac:dyDescent="0.35">
      <c r="A3417">
        <v>9</v>
      </c>
      <c r="B3417" s="50">
        <v>46273.760416666657</v>
      </c>
      <c r="C3417">
        <v>11710076</v>
      </c>
      <c r="D3417">
        <v>100006741901</v>
      </c>
      <c r="E3417" t="s">
        <v>1726</v>
      </c>
      <c r="F3417">
        <v>100</v>
      </c>
      <c r="G3417" t="s">
        <v>1745</v>
      </c>
      <c r="H3417" t="s">
        <v>1760</v>
      </c>
      <c r="I3417">
        <v>6060202</v>
      </c>
      <c r="J3417">
        <v>1</v>
      </c>
      <c r="K3417" t="s">
        <v>2529</v>
      </c>
      <c r="L3417" t="s">
        <v>2530</v>
      </c>
      <c r="N3417">
        <v>0</v>
      </c>
      <c r="O3417">
        <v>1</v>
      </c>
      <c r="P3417">
        <v>1</v>
      </c>
      <c r="Q3417">
        <v>1</v>
      </c>
      <c r="R3417">
        <v>0</v>
      </c>
      <c r="S3417">
        <v>0</v>
      </c>
      <c r="T3417">
        <v>0</v>
      </c>
      <c r="U3417" s="50">
        <v>46273.723657407398</v>
      </c>
      <c r="V3417" s="50">
        <v>46273.723657407398</v>
      </c>
      <c r="W3417" s="51">
        <v>46273</v>
      </c>
      <c r="X3417" t="s">
        <v>1747</v>
      </c>
      <c r="Y3417" t="s">
        <v>492</v>
      </c>
    </row>
    <row r="3418" spans="1:25" ht="15" customHeight="1" x14ac:dyDescent="0.35">
      <c r="A3418">
        <v>9</v>
      </c>
      <c r="B3418" s="50">
        <v>46273.760416666657</v>
      </c>
      <c r="C3418">
        <v>11710167</v>
      </c>
      <c r="D3418">
        <v>100006741954</v>
      </c>
      <c r="E3418" t="s">
        <v>1726</v>
      </c>
      <c r="F3418">
        <v>100</v>
      </c>
      <c r="G3418" t="s">
        <v>1745</v>
      </c>
      <c r="H3418" t="s">
        <v>1760</v>
      </c>
      <c r="I3418">
        <v>6064001</v>
      </c>
      <c r="J3418">
        <v>1</v>
      </c>
      <c r="K3418" t="s">
        <v>2059</v>
      </c>
      <c r="L3418" t="s">
        <v>2060</v>
      </c>
      <c r="N3418">
        <v>0</v>
      </c>
      <c r="O3418">
        <v>1</v>
      </c>
      <c r="P3418">
        <v>1</v>
      </c>
      <c r="Q3418">
        <v>1</v>
      </c>
      <c r="R3418">
        <v>0</v>
      </c>
      <c r="S3418">
        <v>0</v>
      </c>
      <c r="T3418">
        <v>0</v>
      </c>
      <c r="U3418" s="50">
        <v>46273.729212962957</v>
      </c>
      <c r="V3418" s="50">
        <v>46273.729212962957</v>
      </c>
      <c r="W3418" s="51">
        <v>46273</v>
      </c>
      <c r="X3418" t="s">
        <v>1747</v>
      </c>
      <c r="Y3418" t="s">
        <v>492</v>
      </c>
    </row>
    <row r="3419" spans="1:25" ht="15" customHeight="1" x14ac:dyDescent="0.35">
      <c r="A3419">
        <v>9</v>
      </c>
      <c r="B3419" s="50">
        <v>46273.760416666657</v>
      </c>
      <c r="C3419">
        <v>11710168</v>
      </c>
      <c r="D3419">
        <v>100006741955</v>
      </c>
      <c r="E3419" t="s">
        <v>1726</v>
      </c>
      <c r="F3419">
        <v>100</v>
      </c>
      <c r="G3419" t="s">
        <v>1745</v>
      </c>
      <c r="H3419" t="s">
        <v>1760</v>
      </c>
      <c r="I3419">
        <v>6063801</v>
      </c>
      <c r="J3419">
        <v>1</v>
      </c>
      <c r="K3419" t="s">
        <v>2551</v>
      </c>
      <c r="L3419" t="s">
        <v>2552</v>
      </c>
      <c r="N3419">
        <v>0</v>
      </c>
      <c r="O3419">
        <v>1</v>
      </c>
      <c r="P3419">
        <v>1</v>
      </c>
      <c r="Q3419">
        <v>1</v>
      </c>
      <c r="R3419">
        <v>0</v>
      </c>
      <c r="S3419">
        <v>0</v>
      </c>
      <c r="T3419">
        <v>0</v>
      </c>
      <c r="U3419" s="50">
        <v>46273.729212962957</v>
      </c>
      <c r="V3419" s="50">
        <v>46273.729212962957</v>
      </c>
      <c r="W3419" s="51">
        <v>46273</v>
      </c>
      <c r="X3419" t="s">
        <v>1747</v>
      </c>
      <c r="Y3419" t="s">
        <v>492</v>
      </c>
    </row>
    <row r="3420" spans="1:25" ht="15" customHeight="1" x14ac:dyDescent="0.35">
      <c r="A3420">
        <v>9</v>
      </c>
      <c r="B3420" s="50">
        <v>46273.760416666657</v>
      </c>
      <c r="C3420">
        <v>11710169</v>
      </c>
      <c r="D3420">
        <v>100006741955</v>
      </c>
      <c r="E3420" t="s">
        <v>1726</v>
      </c>
      <c r="F3420">
        <v>100</v>
      </c>
      <c r="G3420" t="s">
        <v>1745</v>
      </c>
      <c r="H3420" t="s">
        <v>1760</v>
      </c>
      <c r="I3420">
        <v>6063801</v>
      </c>
      <c r="J3420">
        <v>1</v>
      </c>
      <c r="K3420" t="s">
        <v>2257</v>
      </c>
      <c r="L3420" t="s">
        <v>2258</v>
      </c>
      <c r="N3420">
        <v>0</v>
      </c>
      <c r="O3420">
        <v>1</v>
      </c>
      <c r="P3420">
        <v>1</v>
      </c>
      <c r="Q3420">
        <v>1</v>
      </c>
      <c r="R3420">
        <v>0</v>
      </c>
      <c r="S3420">
        <v>0</v>
      </c>
      <c r="T3420">
        <v>0</v>
      </c>
      <c r="U3420" s="50">
        <v>46273.729212962957</v>
      </c>
      <c r="V3420" s="50">
        <v>46273.729212962957</v>
      </c>
      <c r="W3420" s="51">
        <v>46273</v>
      </c>
      <c r="X3420" t="s">
        <v>1747</v>
      </c>
      <c r="Y3420" t="s">
        <v>492</v>
      </c>
    </row>
    <row r="3421" spans="1:25" ht="15" customHeight="1" x14ac:dyDescent="0.35">
      <c r="A3421">
        <v>9</v>
      </c>
      <c r="B3421" s="50">
        <v>46273.760416666657</v>
      </c>
      <c r="C3421">
        <v>11710280</v>
      </c>
      <c r="D3421">
        <v>100006742029</v>
      </c>
      <c r="E3421" t="s">
        <v>1726</v>
      </c>
      <c r="F3421">
        <v>100</v>
      </c>
      <c r="G3421" t="s">
        <v>1745</v>
      </c>
      <c r="H3421" t="s">
        <v>1760</v>
      </c>
      <c r="I3421">
        <v>6067002</v>
      </c>
      <c r="J3421">
        <v>1</v>
      </c>
      <c r="K3421" t="s">
        <v>2561</v>
      </c>
      <c r="L3421" t="s">
        <v>2562</v>
      </c>
      <c r="N3421">
        <v>0</v>
      </c>
      <c r="O3421">
        <v>3</v>
      </c>
      <c r="P3421">
        <v>3</v>
      </c>
      <c r="Q3421">
        <v>3</v>
      </c>
      <c r="R3421">
        <v>0</v>
      </c>
      <c r="S3421">
        <v>0</v>
      </c>
      <c r="T3421">
        <v>0</v>
      </c>
      <c r="U3421" s="50">
        <v>46273.732025462959</v>
      </c>
      <c r="V3421" s="50">
        <v>46273.732025462959</v>
      </c>
      <c r="W3421" s="51">
        <v>46273</v>
      </c>
      <c r="X3421" t="s">
        <v>1747</v>
      </c>
      <c r="Y3421" t="s">
        <v>492</v>
      </c>
    </row>
    <row r="3422" spans="1:25" ht="15" customHeight="1" x14ac:dyDescent="0.35">
      <c r="A3422">
        <v>9</v>
      </c>
      <c r="B3422" s="50">
        <v>46273.760416666657</v>
      </c>
      <c r="C3422">
        <v>11710375</v>
      </c>
      <c r="D3422">
        <v>100006742060</v>
      </c>
      <c r="E3422" t="s">
        <v>1726</v>
      </c>
      <c r="F3422">
        <v>100</v>
      </c>
      <c r="G3422" t="s">
        <v>1745</v>
      </c>
      <c r="H3422" t="s">
        <v>1760</v>
      </c>
      <c r="I3422">
        <v>70825816</v>
      </c>
      <c r="J3422">
        <v>6</v>
      </c>
      <c r="K3422" t="s">
        <v>2570</v>
      </c>
      <c r="L3422" t="s">
        <v>2571</v>
      </c>
      <c r="N3422">
        <v>0</v>
      </c>
      <c r="O3422">
        <v>48</v>
      </c>
      <c r="P3422">
        <v>48</v>
      </c>
      <c r="Q3422">
        <v>48</v>
      </c>
      <c r="R3422">
        <v>0</v>
      </c>
      <c r="S3422">
        <v>0</v>
      </c>
      <c r="T3422">
        <v>0</v>
      </c>
      <c r="U3422" s="50">
        <v>46273.7340625</v>
      </c>
      <c r="V3422" s="50">
        <v>46273.7340625</v>
      </c>
      <c r="W3422" s="51">
        <v>46273</v>
      </c>
      <c r="X3422" t="s">
        <v>1747</v>
      </c>
      <c r="Y3422" t="s">
        <v>492</v>
      </c>
    </row>
    <row r="3423" spans="1:25" ht="15" customHeight="1" x14ac:dyDescent="0.35">
      <c r="A3423">
        <v>9</v>
      </c>
      <c r="B3423" s="50">
        <v>46273.760416666657</v>
      </c>
      <c r="C3423">
        <v>11710400</v>
      </c>
      <c r="D3423">
        <v>100006742072</v>
      </c>
      <c r="E3423" t="s">
        <v>1726</v>
      </c>
      <c r="F3423">
        <v>100</v>
      </c>
      <c r="G3423" t="s">
        <v>1745</v>
      </c>
      <c r="H3423" t="s">
        <v>1760</v>
      </c>
      <c r="I3423">
        <v>6070202</v>
      </c>
      <c r="J3423">
        <v>1</v>
      </c>
      <c r="K3423" t="s">
        <v>1967</v>
      </c>
      <c r="L3423" t="s">
        <v>1968</v>
      </c>
      <c r="M3423" t="s">
        <v>415</v>
      </c>
      <c r="N3423">
        <v>2</v>
      </c>
      <c r="O3423">
        <v>1</v>
      </c>
      <c r="P3423">
        <v>1</v>
      </c>
      <c r="Q3423">
        <v>1</v>
      </c>
      <c r="R3423">
        <v>0</v>
      </c>
      <c r="S3423">
        <v>0</v>
      </c>
      <c r="T3423">
        <v>0</v>
      </c>
      <c r="U3423" s="50">
        <v>46273.734803240739</v>
      </c>
      <c r="V3423" s="50">
        <v>46273.748668981483</v>
      </c>
      <c r="W3423" s="51">
        <v>46273</v>
      </c>
      <c r="X3423" t="s">
        <v>1747</v>
      </c>
      <c r="Y3423" t="s">
        <v>492</v>
      </c>
    </row>
    <row r="3424" spans="1:25" ht="15" customHeight="1" x14ac:dyDescent="0.35">
      <c r="A3424">
        <v>9</v>
      </c>
      <c r="B3424" s="50">
        <v>46273.760416666657</v>
      </c>
      <c r="C3424">
        <v>11710401</v>
      </c>
      <c r="D3424">
        <v>100006742072</v>
      </c>
      <c r="E3424" t="s">
        <v>1726</v>
      </c>
      <c r="F3424">
        <v>100</v>
      </c>
      <c r="G3424" t="s">
        <v>1745</v>
      </c>
      <c r="H3424" t="s">
        <v>1760</v>
      </c>
      <c r="I3424">
        <v>6070202</v>
      </c>
      <c r="J3424">
        <v>1</v>
      </c>
      <c r="K3424" t="s">
        <v>2457</v>
      </c>
      <c r="L3424" t="s">
        <v>2458</v>
      </c>
      <c r="M3424" t="s">
        <v>415</v>
      </c>
      <c r="N3424">
        <v>2</v>
      </c>
      <c r="O3424">
        <v>2</v>
      </c>
      <c r="P3424">
        <v>2</v>
      </c>
      <c r="Q3424">
        <v>2</v>
      </c>
      <c r="R3424">
        <v>0</v>
      </c>
      <c r="S3424">
        <v>0</v>
      </c>
      <c r="T3424">
        <v>0</v>
      </c>
      <c r="U3424" s="50">
        <v>46273.734803240739</v>
      </c>
      <c r="V3424" s="50">
        <v>46273.748668981483</v>
      </c>
      <c r="W3424" s="51">
        <v>46273</v>
      </c>
      <c r="X3424" t="s">
        <v>1747</v>
      </c>
      <c r="Y3424" t="s">
        <v>492</v>
      </c>
    </row>
    <row r="3425" spans="1:25" ht="15" customHeight="1" x14ac:dyDescent="0.35">
      <c r="A3425">
        <v>9</v>
      </c>
      <c r="B3425" s="50">
        <v>46273.760416666657</v>
      </c>
      <c r="C3425">
        <v>11710402</v>
      </c>
      <c r="D3425">
        <v>100006742072</v>
      </c>
      <c r="E3425" t="s">
        <v>1726</v>
      </c>
      <c r="F3425">
        <v>100</v>
      </c>
      <c r="G3425" t="s">
        <v>1745</v>
      </c>
      <c r="H3425" t="s">
        <v>1760</v>
      </c>
      <c r="I3425">
        <v>6070202</v>
      </c>
      <c r="J3425">
        <v>1</v>
      </c>
      <c r="K3425" t="s">
        <v>2429</v>
      </c>
      <c r="L3425" t="s">
        <v>2430</v>
      </c>
      <c r="M3425" t="s">
        <v>415</v>
      </c>
      <c r="N3425">
        <v>2</v>
      </c>
      <c r="O3425">
        <v>1</v>
      </c>
      <c r="P3425">
        <v>1</v>
      </c>
      <c r="Q3425">
        <v>1</v>
      </c>
      <c r="R3425">
        <v>0</v>
      </c>
      <c r="S3425">
        <v>0</v>
      </c>
      <c r="T3425">
        <v>0</v>
      </c>
      <c r="U3425" s="50">
        <v>46273.734803240739</v>
      </c>
      <c r="V3425" s="50">
        <v>46273.748668981483</v>
      </c>
      <c r="W3425" s="51">
        <v>46273</v>
      </c>
      <c r="X3425" t="s">
        <v>1747</v>
      </c>
      <c r="Y3425" t="s">
        <v>492</v>
      </c>
    </row>
    <row r="3426" spans="1:25" ht="15" customHeight="1" x14ac:dyDescent="0.35">
      <c r="A3426">
        <v>9</v>
      </c>
      <c r="B3426" s="50">
        <v>46273.760416666657</v>
      </c>
      <c r="C3426">
        <v>11710463</v>
      </c>
      <c r="D3426">
        <v>100006742097</v>
      </c>
      <c r="E3426" t="s">
        <v>1726</v>
      </c>
      <c r="F3426">
        <v>100</v>
      </c>
      <c r="G3426" t="s">
        <v>1745</v>
      </c>
      <c r="H3426" t="s">
        <v>1760</v>
      </c>
      <c r="I3426">
        <v>6071801</v>
      </c>
      <c r="J3426">
        <v>1</v>
      </c>
      <c r="K3426" t="s">
        <v>2411</v>
      </c>
      <c r="L3426" t="s">
        <v>2412</v>
      </c>
      <c r="N3426">
        <v>0</v>
      </c>
      <c r="O3426">
        <v>4</v>
      </c>
      <c r="P3426">
        <v>4</v>
      </c>
      <c r="Q3426">
        <v>4</v>
      </c>
      <c r="R3426">
        <v>0</v>
      </c>
      <c r="S3426">
        <v>0</v>
      </c>
      <c r="T3426">
        <v>0</v>
      </c>
      <c r="U3426" s="50">
        <v>46273.736863425933</v>
      </c>
      <c r="V3426" s="50">
        <v>46273.736863425933</v>
      </c>
      <c r="W3426" s="51">
        <v>46273</v>
      </c>
      <c r="X3426" t="s">
        <v>1747</v>
      </c>
      <c r="Y3426" t="s">
        <v>492</v>
      </c>
    </row>
    <row r="3427" spans="1:25" ht="15" customHeight="1" x14ac:dyDescent="0.35">
      <c r="A3427">
        <v>9</v>
      </c>
      <c r="B3427" s="50">
        <v>46273.760416666657</v>
      </c>
      <c r="C3427">
        <v>11710464</v>
      </c>
      <c r="D3427">
        <v>100006742097</v>
      </c>
      <c r="E3427" t="s">
        <v>1726</v>
      </c>
      <c r="F3427">
        <v>100</v>
      </c>
      <c r="G3427" t="s">
        <v>1745</v>
      </c>
      <c r="H3427" t="s">
        <v>1760</v>
      </c>
      <c r="I3427">
        <v>6071801</v>
      </c>
      <c r="J3427">
        <v>1</v>
      </c>
      <c r="K3427" t="s">
        <v>2103</v>
      </c>
      <c r="L3427" t="s">
        <v>2104</v>
      </c>
      <c r="N3427">
        <v>0</v>
      </c>
      <c r="O3427">
        <v>1</v>
      </c>
      <c r="P3427">
        <v>1</v>
      </c>
      <c r="Q3427">
        <v>1</v>
      </c>
      <c r="R3427">
        <v>0</v>
      </c>
      <c r="S3427">
        <v>0</v>
      </c>
      <c r="T3427">
        <v>0</v>
      </c>
      <c r="U3427" s="50">
        <v>46273.736863425933</v>
      </c>
      <c r="V3427" s="50">
        <v>46273.736863425933</v>
      </c>
      <c r="W3427" s="51">
        <v>46273</v>
      </c>
      <c r="X3427" t="s">
        <v>1747</v>
      </c>
      <c r="Y3427" t="s">
        <v>492</v>
      </c>
    </row>
    <row r="3428" spans="1:25" ht="15" customHeight="1" x14ac:dyDescent="0.35">
      <c r="A3428">
        <v>9</v>
      </c>
      <c r="B3428" s="50">
        <v>46273.760416666657</v>
      </c>
      <c r="C3428">
        <v>11710465</v>
      </c>
      <c r="D3428">
        <v>100006742097</v>
      </c>
      <c r="E3428" t="s">
        <v>1726</v>
      </c>
      <c r="F3428">
        <v>100</v>
      </c>
      <c r="G3428" t="s">
        <v>1745</v>
      </c>
      <c r="H3428" t="s">
        <v>1760</v>
      </c>
      <c r="I3428">
        <v>6071801</v>
      </c>
      <c r="J3428">
        <v>1</v>
      </c>
      <c r="K3428" t="s">
        <v>2043</v>
      </c>
      <c r="L3428" t="s">
        <v>2044</v>
      </c>
      <c r="N3428">
        <v>0</v>
      </c>
      <c r="O3428">
        <v>1</v>
      </c>
      <c r="P3428">
        <v>1</v>
      </c>
      <c r="Q3428">
        <v>1</v>
      </c>
      <c r="R3428">
        <v>0</v>
      </c>
      <c r="S3428">
        <v>0</v>
      </c>
      <c r="T3428">
        <v>0</v>
      </c>
      <c r="U3428" s="50">
        <v>46273.736863425933</v>
      </c>
      <c r="V3428" s="50">
        <v>46273.736863425933</v>
      </c>
      <c r="W3428" s="51">
        <v>46273</v>
      </c>
      <c r="X3428" t="s">
        <v>1747</v>
      </c>
      <c r="Y3428" t="s">
        <v>492</v>
      </c>
    </row>
    <row r="3429" spans="1:25" ht="15" customHeight="1" x14ac:dyDescent="0.35">
      <c r="A3429">
        <v>9</v>
      </c>
      <c r="B3429" s="50">
        <v>46273.760416666657</v>
      </c>
      <c r="C3429">
        <v>11710515</v>
      </c>
      <c r="D3429">
        <v>100006742130</v>
      </c>
      <c r="E3429" t="s">
        <v>1726</v>
      </c>
      <c r="F3429">
        <v>100</v>
      </c>
      <c r="G3429" t="s">
        <v>1745</v>
      </c>
      <c r="H3429" t="s">
        <v>1760</v>
      </c>
      <c r="I3429">
        <v>6075301</v>
      </c>
      <c r="J3429">
        <v>4</v>
      </c>
      <c r="K3429" t="s">
        <v>1795</v>
      </c>
      <c r="L3429" t="s">
        <v>1796</v>
      </c>
      <c r="N3429">
        <v>0</v>
      </c>
      <c r="O3429">
        <v>2</v>
      </c>
      <c r="P3429">
        <v>2</v>
      </c>
      <c r="Q3429">
        <v>2</v>
      </c>
      <c r="R3429">
        <v>0</v>
      </c>
      <c r="S3429">
        <v>0</v>
      </c>
      <c r="T3429">
        <v>0</v>
      </c>
      <c r="U3429" s="50">
        <v>46273.742407407408</v>
      </c>
      <c r="V3429" s="50">
        <v>46273.742407407408</v>
      </c>
      <c r="W3429" s="51">
        <v>46273</v>
      </c>
      <c r="X3429" t="s">
        <v>1747</v>
      </c>
      <c r="Y3429" t="s">
        <v>492</v>
      </c>
    </row>
    <row r="3430" spans="1:25" ht="15" customHeight="1" x14ac:dyDescent="0.35">
      <c r="A3430">
        <v>9</v>
      </c>
      <c r="B3430" s="50">
        <v>46273.760416666657</v>
      </c>
      <c r="C3430">
        <v>11710521</v>
      </c>
      <c r="D3430">
        <v>100006742134</v>
      </c>
      <c r="E3430" t="s">
        <v>1726</v>
      </c>
      <c r="F3430">
        <v>100</v>
      </c>
      <c r="G3430" t="s">
        <v>1745</v>
      </c>
      <c r="H3430" t="s">
        <v>1760</v>
      </c>
      <c r="I3430">
        <v>6075601</v>
      </c>
      <c r="J3430">
        <v>1</v>
      </c>
      <c r="K3430" t="s">
        <v>2087</v>
      </c>
      <c r="L3430" t="s">
        <v>2088</v>
      </c>
      <c r="M3430" t="s">
        <v>415</v>
      </c>
      <c r="N3430">
        <v>2</v>
      </c>
      <c r="O3430">
        <v>4</v>
      </c>
      <c r="P3430">
        <v>4</v>
      </c>
      <c r="Q3430">
        <v>4</v>
      </c>
      <c r="R3430">
        <v>0</v>
      </c>
      <c r="S3430">
        <v>0</v>
      </c>
      <c r="T3430">
        <v>0</v>
      </c>
      <c r="U3430" s="50">
        <v>46273.742418981477</v>
      </c>
      <c r="V3430" s="50">
        <v>46273.749085648153</v>
      </c>
      <c r="W3430" s="51">
        <v>46273</v>
      </c>
      <c r="X3430" t="s">
        <v>1747</v>
      </c>
      <c r="Y3430" t="s">
        <v>492</v>
      </c>
    </row>
    <row r="3431" spans="1:25" ht="15" customHeight="1" x14ac:dyDescent="0.35">
      <c r="A3431">
        <v>9</v>
      </c>
      <c r="B3431" s="50">
        <v>46273.760416666657</v>
      </c>
      <c r="C3431">
        <v>11710522</v>
      </c>
      <c r="D3431">
        <v>100006742135</v>
      </c>
      <c r="E3431" t="s">
        <v>1726</v>
      </c>
      <c r="F3431">
        <v>100</v>
      </c>
      <c r="G3431" t="s">
        <v>1745</v>
      </c>
      <c r="H3431" t="s">
        <v>1760</v>
      </c>
      <c r="I3431">
        <v>6075302</v>
      </c>
      <c r="J3431">
        <v>2</v>
      </c>
      <c r="K3431" t="s">
        <v>2515</v>
      </c>
      <c r="L3431" t="s">
        <v>2516</v>
      </c>
      <c r="N3431">
        <v>0</v>
      </c>
      <c r="O3431">
        <v>1</v>
      </c>
      <c r="P3431">
        <v>1</v>
      </c>
      <c r="Q3431">
        <v>1</v>
      </c>
      <c r="R3431">
        <v>0</v>
      </c>
      <c r="S3431">
        <v>0</v>
      </c>
      <c r="T3431">
        <v>0</v>
      </c>
      <c r="U3431" s="50">
        <v>46273.742418981477</v>
      </c>
      <c r="V3431" s="50">
        <v>46273.742418981477</v>
      </c>
      <c r="W3431" s="51">
        <v>46273</v>
      </c>
      <c r="X3431" t="s">
        <v>1747</v>
      </c>
      <c r="Y3431" t="s">
        <v>492</v>
      </c>
    </row>
    <row r="3432" spans="1:25" ht="15" customHeight="1" x14ac:dyDescent="0.35">
      <c r="A3432">
        <v>9</v>
      </c>
      <c r="B3432" s="50">
        <v>46273.760416666657</v>
      </c>
      <c r="C3432">
        <v>11710600</v>
      </c>
      <c r="D3432">
        <v>100006742170</v>
      </c>
      <c r="E3432" t="s">
        <v>1726</v>
      </c>
      <c r="F3432">
        <v>100</v>
      </c>
      <c r="G3432" t="s">
        <v>1745</v>
      </c>
      <c r="H3432" t="s">
        <v>1760</v>
      </c>
      <c r="I3432">
        <v>6077701</v>
      </c>
      <c r="J3432">
        <v>1</v>
      </c>
      <c r="K3432" t="s">
        <v>2059</v>
      </c>
      <c r="L3432" t="s">
        <v>2060</v>
      </c>
      <c r="N3432">
        <v>0</v>
      </c>
      <c r="O3432">
        <v>3</v>
      </c>
      <c r="P3432">
        <v>3</v>
      </c>
      <c r="Q3432">
        <v>3</v>
      </c>
      <c r="R3432">
        <v>0</v>
      </c>
      <c r="S3432">
        <v>0</v>
      </c>
      <c r="T3432">
        <v>0</v>
      </c>
      <c r="U3432" s="50">
        <v>46273.744513888887</v>
      </c>
      <c r="V3432" s="50">
        <v>46273.744513888887</v>
      </c>
      <c r="W3432" s="51">
        <v>46273</v>
      </c>
      <c r="X3432" t="s">
        <v>1747</v>
      </c>
      <c r="Y3432" t="s">
        <v>492</v>
      </c>
    </row>
    <row r="3433" spans="1:25" ht="15" customHeight="1" x14ac:dyDescent="0.35">
      <c r="A3433">
        <v>9</v>
      </c>
      <c r="B3433" s="50">
        <v>46273.760416666657</v>
      </c>
      <c r="C3433">
        <v>11710601</v>
      </c>
      <c r="D3433">
        <v>100006742170</v>
      </c>
      <c r="E3433" t="s">
        <v>1726</v>
      </c>
      <c r="F3433">
        <v>100</v>
      </c>
      <c r="G3433" t="s">
        <v>1745</v>
      </c>
      <c r="H3433" t="s">
        <v>1760</v>
      </c>
      <c r="I3433">
        <v>6077701</v>
      </c>
      <c r="J3433">
        <v>1</v>
      </c>
      <c r="K3433" t="s">
        <v>2171</v>
      </c>
      <c r="L3433" t="s">
        <v>2172</v>
      </c>
      <c r="N3433">
        <v>0</v>
      </c>
      <c r="O3433">
        <v>4</v>
      </c>
      <c r="P3433">
        <v>4</v>
      </c>
      <c r="Q3433">
        <v>4</v>
      </c>
      <c r="R3433">
        <v>0</v>
      </c>
      <c r="S3433">
        <v>0</v>
      </c>
      <c r="T3433">
        <v>0</v>
      </c>
      <c r="U3433" s="50">
        <v>46273.744513888887</v>
      </c>
      <c r="V3433" s="50">
        <v>46273.744513888887</v>
      </c>
      <c r="W3433" s="51">
        <v>46273</v>
      </c>
      <c r="X3433" t="s">
        <v>1747</v>
      </c>
      <c r="Y3433" t="s">
        <v>492</v>
      </c>
    </row>
    <row r="3434" spans="1:25" ht="15" customHeight="1" x14ac:dyDescent="0.35">
      <c r="A3434">
        <v>9</v>
      </c>
      <c r="B3434" s="50">
        <v>46273.760416666657</v>
      </c>
      <c r="C3434">
        <v>11710631</v>
      </c>
      <c r="D3434">
        <v>100006742188</v>
      </c>
      <c r="E3434" t="s">
        <v>1726</v>
      </c>
      <c r="F3434">
        <v>100</v>
      </c>
      <c r="G3434" t="s">
        <v>1745</v>
      </c>
      <c r="H3434" t="s">
        <v>1760</v>
      </c>
      <c r="I3434">
        <v>70825825</v>
      </c>
      <c r="J3434">
        <v>6</v>
      </c>
      <c r="K3434" t="s">
        <v>2634</v>
      </c>
      <c r="L3434" t="s">
        <v>2635</v>
      </c>
      <c r="N3434">
        <v>0</v>
      </c>
      <c r="O3434">
        <v>1</v>
      </c>
      <c r="P3434">
        <v>1</v>
      </c>
      <c r="Q3434">
        <v>1</v>
      </c>
      <c r="R3434">
        <v>0</v>
      </c>
      <c r="S3434">
        <v>0</v>
      </c>
      <c r="T3434">
        <v>0</v>
      </c>
      <c r="U3434" s="50">
        <v>46273.745185185187</v>
      </c>
      <c r="V3434" s="50">
        <v>46273.745185185187</v>
      </c>
      <c r="W3434" s="51">
        <v>46273</v>
      </c>
      <c r="X3434" t="s">
        <v>1747</v>
      </c>
      <c r="Y3434" t="s">
        <v>492</v>
      </c>
    </row>
    <row r="3435" spans="1:25" ht="15" customHeight="1" x14ac:dyDescent="0.35">
      <c r="A3435">
        <v>9</v>
      </c>
      <c r="B3435" s="50">
        <v>46273.760416666657</v>
      </c>
      <c r="C3435">
        <v>11710632</v>
      </c>
      <c r="D3435">
        <v>100006742188</v>
      </c>
      <c r="E3435" t="s">
        <v>1726</v>
      </c>
      <c r="F3435">
        <v>100</v>
      </c>
      <c r="G3435" t="s">
        <v>1745</v>
      </c>
      <c r="H3435" t="s">
        <v>1760</v>
      </c>
      <c r="I3435">
        <v>70825825</v>
      </c>
      <c r="J3435">
        <v>6</v>
      </c>
      <c r="K3435" t="s">
        <v>2636</v>
      </c>
      <c r="L3435" t="s">
        <v>2637</v>
      </c>
      <c r="N3435">
        <v>0</v>
      </c>
      <c r="O3435">
        <v>1</v>
      </c>
      <c r="P3435">
        <v>1</v>
      </c>
      <c r="Q3435">
        <v>1</v>
      </c>
      <c r="R3435">
        <v>0</v>
      </c>
      <c r="S3435">
        <v>0</v>
      </c>
      <c r="T3435">
        <v>0</v>
      </c>
      <c r="U3435" s="50">
        <v>46273.745185185187</v>
      </c>
      <c r="V3435" s="50">
        <v>46273.745185185187</v>
      </c>
      <c r="W3435" s="51">
        <v>46273</v>
      </c>
      <c r="X3435" t="s">
        <v>1747</v>
      </c>
      <c r="Y3435" t="s">
        <v>492</v>
      </c>
    </row>
    <row r="3436" spans="1:25" ht="15" customHeight="1" x14ac:dyDescent="0.35">
      <c r="A3436">
        <v>9</v>
      </c>
      <c r="B3436" s="50">
        <v>46273.760416666657</v>
      </c>
      <c r="C3436">
        <v>11710633</v>
      </c>
      <c r="D3436">
        <v>100006742188</v>
      </c>
      <c r="E3436" t="s">
        <v>1726</v>
      </c>
      <c r="F3436">
        <v>100</v>
      </c>
      <c r="G3436" t="s">
        <v>1745</v>
      </c>
      <c r="H3436" t="s">
        <v>1760</v>
      </c>
      <c r="I3436">
        <v>70825825</v>
      </c>
      <c r="J3436">
        <v>6</v>
      </c>
      <c r="K3436" t="s">
        <v>2638</v>
      </c>
      <c r="L3436" t="s">
        <v>2639</v>
      </c>
      <c r="N3436">
        <v>0</v>
      </c>
      <c r="O3436">
        <v>1</v>
      </c>
      <c r="P3436">
        <v>1</v>
      </c>
      <c r="Q3436">
        <v>1</v>
      </c>
      <c r="R3436">
        <v>0</v>
      </c>
      <c r="S3436">
        <v>0</v>
      </c>
      <c r="T3436">
        <v>0</v>
      </c>
      <c r="U3436" s="50">
        <v>46273.745185185187</v>
      </c>
      <c r="V3436" s="50">
        <v>46273.745185185187</v>
      </c>
      <c r="W3436" s="51">
        <v>46273</v>
      </c>
      <c r="X3436" t="s">
        <v>1747</v>
      </c>
      <c r="Y3436" t="s">
        <v>492</v>
      </c>
    </row>
    <row r="3437" spans="1:25" ht="15" customHeight="1" x14ac:dyDescent="0.35">
      <c r="A3437">
        <v>9</v>
      </c>
      <c r="B3437" s="50">
        <v>46273.760416666657</v>
      </c>
      <c r="C3437">
        <v>11710634</v>
      </c>
      <c r="D3437">
        <v>100006742188</v>
      </c>
      <c r="E3437" t="s">
        <v>1726</v>
      </c>
      <c r="F3437">
        <v>100</v>
      </c>
      <c r="G3437" t="s">
        <v>1745</v>
      </c>
      <c r="H3437" t="s">
        <v>1760</v>
      </c>
      <c r="I3437">
        <v>70825825</v>
      </c>
      <c r="J3437">
        <v>6</v>
      </c>
      <c r="K3437" t="s">
        <v>2015</v>
      </c>
      <c r="L3437" t="s">
        <v>2640</v>
      </c>
      <c r="N3437">
        <v>0</v>
      </c>
      <c r="O3437">
        <v>2</v>
      </c>
      <c r="P3437">
        <v>2</v>
      </c>
      <c r="Q3437">
        <v>2</v>
      </c>
      <c r="R3437">
        <v>0</v>
      </c>
      <c r="S3437">
        <v>0</v>
      </c>
      <c r="T3437">
        <v>0</v>
      </c>
      <c r="U3437" s="50">
        <v>46273.745185185187</v>
      </c>
      <c r="V3437" s="50">
        <v>46273.745185185187</v>
      </c>
      <c r="W3437" s="51">
        <v>46273</v>
      </c>
      <c r="X3437" t="s">
        <v>1747</v>
      </c>
      <c r="Y3437" t="s">
        <v>492</v>
      </c>
    </row>
    <row r="3438" spans="1:25" ht="15" customHeight="1" x14ac:dyDescent="0.35">
      <c r="A3438">
        <v>9</v>
      </c>
      <c r="B3438" s="50">
        <v>46273.760416666657</v>
      </c>
      <c r="C3438">
        <v>11710635</v>
      </c>
      <c r="D3438">
        <v>100006742188</v>
      </c>
      <c r="E3438" t="s">
        <v>1726</v>
      </c>
      <c r="F3438">
        <v>100</v>
      </c>
      <c r="G3438" t="s">
        <v>1745</v>
      </c>
      <c r="H3438" t="s">
        <v>1760</v>
      </c>
      <c r="I3438">
        <v>70825825</v>
      </c>
      <c r="J3438">
        <v>6</v>
      </c>
      <c r="K3438" t="s">
        <v>2641</v>
      </c>
      <c r="L3438" t="s">
        <v>2642</v>
      </c>
      <c r="N3438">
        <v>0</v>
      </c>
      <c r="O3438">
        <v>1</v>
      </c>
      <c r="P3438">
        <v>1</v>
      </c>
      <c r="Q3438">
        <v>1</v>
      </c>
      <c r="R3438">
        <v>0</v>
      </c>
      <c r="S3438">
        <v>0</v>
      </c>
      <c r="T3438">
        <v>0</v>
      </c>
      <c r="U3438" s="50">
        <v>46273.745185185187</v>
      </c>
      <c r="V3438" s="50">
        <v>46273.745185185187</v>
      </c>
      <c r="W3438" s="51">
        <v>46273</v>
      </c>
      <c r="X3438" t="s">
        <v>1747</v>
      </c>
      <c r="Y3438" t="s">
        <v>492</v>
      </c>
    </row>
    <row r="3439" spans="1:25" ht="15" customHeight="1" x14ac:dyDescent="0.35">
      <c r="A3439">
        <v>9</v>
      </c>
      <c r="B3439" s="50">
        <v>46273.760416666657</v>
      </c>
      <c r="C3439">
        <v>11710636</v>
      </c>
      <c r="D3439">
        <v>100006742188</v>
      </c>
      <c r="E3439" t="s">
        <v>1726</v>
      </c>
      <c r="F3439">
        <v>100</v>
      </c>
      <c r="G3439" t="s">
        <v>1745</v>
      </c>
      <c r="H3439" t="s">
        <v>1760</v>
      </c>
      <c r="I3439">
        <v>70825825</v>
      </c>
      <c r="J3439">
        <v>6</v>
      </c>
      <c r="K3439" t="s">
        <v>1983</v>
      </c>
      <c r="L3439" t="s">
        <v>2643</v>
      </c>
      <c r="N3439">
        <v>0</v>
      </c>
      <c r="O3439">
        <v>1</v>
      </c>
      <c r="P3439">
        <v>1</v>
      </c>
      <c r="Q3439">
        <v>1</v>
      </c>
      <c r="R3439">
        <v>0</v>
      </c>
      <c r="S3439">
        <v>0</v>
      </c>
      <c r="T3439">
        <v>0</v>
      </c>
      <c r="U3439" s="50">
        <v>46273.745185185187</v>
      </c>
      <c r="V3439" s="50">
        <v>46273.745185185187</v>
      </c>
      <c r="W3439" s="51">
        <v>46273</v>
      </c>
      <c r="X3439" t="s">
        <v>1747</v>
      </c>
      <c r="Y3439" t="s">
        <v>492</v>
      </c>
    </row>
    <row r="3440" spans="1:25" ht="15" customHeight="1" x14ac:dyDescent="0.35">
      <c r="A3440">
        <v>9</v>
      </c>
      <c r="B3440" s="50">
        <v>46273.760416666657</v>
      </c>
      <c r="C3440">
        <v>11710637</v>
      </c>
      <c r="D3440">
        <v>100006742188</v>
      </c>
      <c r="E3440" t="s">
        <v>1726</v>
      </c>
      <c r="F3440">
        <v>100</v>
      </c>
      <c r="G3440" t="s">
        <v>1745</v>
      </c>
      <c r="H3440" t="s">
        <v>1760</v>
      </c>
      <c r="I3440">
        <v>70825825</v>
      </c>
      <c r="J3440">
        <v>6</v>
      </c>
      <c r="K3440" t="s">
        <v>2644</v>
      </c>
      <c r="L3440" t="s">
        <v>2645</v>
      </c>
      <c r="N3440">
        <v>0</v>
      </c>
      <c r="O3440">
        <v>1</v>
      </c>
      <c r="P3440">
        <v>1</v>
      </c>
      <c r="Q3440">
        <v>1</v>
      </c>
      <c r="R3440">
        <v>0</v>
      </c>
      <c r="S3440">
        <v>0</v>
      </c>
      <c r="T3440">
        <v>0</v>
      </c>
      <c r="U3440" s="50">
        <v>46273.745185185187</v>
      </c>
      <c r="V3440" s="50">
        <v>46273.745185185187</v>
      </c>
      <c r="W3440" s="51">
        <v>46273</v>
      </c>
      <c r="X3440" t="s">
        <v>1747</v>
      </c>
      <c r="Y3440" t="s">
        <v>492</v>
      </c>
    </row>
    <row r="3441" spans="1:25" ht="15" customHeight="1" x14ac:dyDescent="0.35">
      <c r="A3441">
        <v>9</v>
      </c>
      <c r="B3441" s="50">
        <v>46273.760416666657</v>
      </c>
      <c r="C3441">
        <v>11710638</v>
      </c>
      <c r="D3441">
        <v>100006742188</v>
      </c>
      <c r="E3441" t="s">
        <v>1726</v>
      </c>
      <c r="F3441">
        <v>100</v>
      </c>
      <c r="G3441" t="s">
        <v>1745</v>
      </c>
      <c r="H3441" t="s">
        <v>1760</v>
      </c>
      <c r="I3441">
        <v>70825825</v>
      </c>
      <c r="J3441">
        <v>6</v>
      </c>
      <c r="K3441" t="s">
        <v>2646</v>
      </c>
      <c r="L3441" t="s">
        <v>2647</v>
      </c>
      <c r="N3441">
        <v>0</v>
      </c>
      <c r="O3441">
        <v>1</v>
      </c>
      <c r="P3441">
        <v>1</v>
      </c>
      <c r="Q3441">
        <v>1</v>
      </c>
      <c r="R3441">
        <v>0</v>
      </c>
      <c r="S3441">
        <v>0</v>
      </c>
      <c r="T3441">
        <v>0</v>
      </c>
      <c r="U3441" s="50">
        <v>46273.745185185187</v>
      </c>
      <c r="V3441" s="50">
        <v>46273.745185185187</v>
      </c>
      <c r="W3441" s="51">
        <v>46273</v>
      </c>
      <c r="X3441" t="s">
        <v>1747</v>
      </c>
      <c r="Y3441" t="s">
        <v>492</v>
      </c>
    </row>
    <row r="3442" spans="1:25" ht="15" customHeight="1" x14ac:dyDescent="0.35">
      <c r="A3442">
        <v>9</v>
      </c>
      <c r="B3442" s="50">
        <v>46273.760416666657</v>
      </c>
      <c r="C3442">
        <v>11710639</v>
      </c>
      <c r="D3442">
        <v>100006742188</v>
      </c>
      <c r="E3442" t="s">
        <v>1726</v>
      </c>
      <c r="F3442">
        <v>100</v>
      </c>
      <c r="G3442" t="s">
        <v>1745</v>
      </c>
      <c r="H3442" t="s">
        <v>1760</v>
      </c>
      <c r="I3442">
        <v>70825825</v>
      </c>
      <c r="J3442">
        <v>6</v>
      </c>
      <c r="K3442" t="s">
        <v>2648</v>
      </c>
      <c r="L3442" t="s">
        <v>2649</v>
      </c>
      <c r="N3442">
        <v>0</v>
      </c>
      <c r="O3442">
        <v>1</v>
      </c>
      <c r="P3442">
        <v>1</v>
      </c>
      <c r="Q3442">
        <v>1</v>
      </c>
      <c r="R3442">
        <v>0</v>
      </c>
      <c r="S3442">
        <v>0</v>
      </c>
      <c r="T3442">
        <v>0</v>
      </c>
      <c r="U3442" s="50">
        <v>46273.745185185187</v>
      </c>
      <c r="V3442" s="50">
        <v>46273.745185185187</v>
      </c>
      <c r="W3442" s="51">
        <v>46273</v>
      </c>
      <c r="X3442" t="s">
        <v>1747</v>
      </c>
      <c r="Y3442" t="s">
        <v>492</v>
      </c>
    </row>
    <row r="3443" spans="1:25" ht="15" customHeight="1" x14ac:dyDescent="0.35">
      <c r="A3443">
        <v>9</v>
      </c>
      <c r="B3443" s="50">
        <v>46273.760416666657</v>
      </c>
      <c r="C3443">
        <v>11710640</v>
      </c>
      <c r="D3443">
        <v>100006742188</v>
      </c>
      <c r="E3443" t="s">
        <v>1726</v>
      </c>
      <c r="F3443">
        <v>100</v>
      </c>
      <c r="G3443" t="s">
        <v>1745</v>
      </c>
      <c r="H3443" t="s">
        <v>1760</v>
      </c>
      <c r="I3443">
        <v>70825825</v>
      </c>
      <c r="J3443">
        <v>6</v>
      </c>
      <c r="K3443" t="s">
        <v>2650</v>
      </c>
      <c r="L3443" t="s">
        <v>2651</v>
      </c>
      <c r="N3443">
        <v>0</v>
      </c>
      <c r="O3443">
        <v>4</v>
      </c>
      <c r="P3443">
        <v>4</v>
      </c>
      <c r="Q3443">
        <v>4</v>
      </c>
      <c r="R3443">
        <v>0</v>
      </c>
      <c r="S3443">
        <v>0</v>
      </c>
      <c r="T3443">
        <v>0</v>
      </c>
      <c r="U3443" s="50">
        <v>46273.745185185187</v>
      </c>
      <c r="V3443" s="50">
        <v>46273.745185185187</v>
      </c>
      <c r="W3443" s="51">
        <v>46273</v>
      </c>
      <c r="X3443" t="s">
        <v>1747</v>
      </c>
      <c r="Y3443" t="s">
        <v>492</v>
      </c>
    </row>
    <row r="3444" spans="1:25" ht="15" customHeight="1" x14ac:dyDescent="0.35">
      <c r="A3444">
        <v>9</v>
      </c>
      <c r="B3444" s="50">
        <v>46273.760416666657</v>
      </c>
      <c r="C3444">
        <v>11710646</v>
      </c>
      <c r="D3444">
        <v>100006742193</v>
      </c>
      <c r="E3444" t="s">
        <v>1726</v>
      </c>
      <c r="F3444">
        <v>100</v>
      </c>
      <c r="G3444" t="s">
        <v>1745</v>
      </c>
      <c r="H3444" t="s">
        <v>1760</v>
      </c>
      <c r="I3444">
        <v>6079102</v>
      </c>
      <c r="J3444">
        <v>1</v>
      </c>
      <c r="K3444" t="s">
        <v>2049</v>
      </c>
      <c r="L3444" t="s">
        <v>2050</v>
      </c>
      <c r="N3444">
        <v>0</v>
      </c>
      <c r="O3444">
        <v>1</v>
      </c>
      <c r="P3444">
        <v>1</v>
      </c>
      <c r="Q3444">
        <v>1</v>
      </c>
      <c r="R3444">
        <v>0</v>
      </c>
      <c r="S3444">
        <v>0</v>
      </c>
      <c r="T3444">
        <v>0</v>
      </c>
      <c r="U3444" s="50">
        <v>46273.745196759257</v>
      </c>
      <c r="V3444" s="50">
        <v>46273.745196759257</v>
      </c>
      <c r="W3444" s="51">
        <v>46273</v>
      </c>
      <c r="X3444" t="s">
        <v>1747</v>
      </c>
      <c r="Y3444" t="s">
        <v>492</v>
      </c>
    </row>
    <row r="3445" spans="1:25" ht="15" customHeight="1" x14ac:dyDescent="0.35">
      <c r="A3445">
        <v>9</v>
      </c>
      <c r="B3445" s="50">
        <v>46273.760416666657</v>
      </c>
      <c r="C3445">
        <v>11710647</v>
      </c>
      <c r="D3445">
        <v>100006742193</v>
      </c>
      <c r="E3445" t="s">
        <v>1726</v>
      </c>
      <c r="F3445">
        <v>100</v>
      </c>
      <c r="G3445" t="s">
        <v>1745</v>
      </c>
      <c r="H3445" t="s">
        <v>1760</v>
      </c>
      <c r="I3445">
        <v>6079102</v>
      </c>
      <c r="J3445">
        <v>1</v>
      </c>
      <c r="K3445" t="s">
        <v>2079</v>
      </c>
      <c r="L3445" t="s">
        <v>2080</v>
      </c>
      <c r="N3445">
        <v>0</v>
      </c>
      <c r="O3445">
        <v>4</v>
      </c>
      <c r="P3445">
        <v>4</v>
      </c>
      <c r="Q3445">
        <v>4</v>
      </c>
      <c r="R3445">
        <v>0</v>
      </c>
      <c r="S3445">
        <v>0</v>
      </c>
      <c r="T3445">
        <v>0</v>
      </c>
      <c r="U3445" s="50">
        <v>46273.745196759257</v>
      </c>
      <c r="V3445" s="50">
        <v>46273.745196759257</v>
      </c>
      <c r="W3445" s="51">
        <v>46273</v>
      </c>
      <c r="X3445" t="s">
        <v>1747</v>
      </c>
      <c r="Y3445" t="s">
        <v>492</v>
      </c>
    </row>
    <row r="3446" spans="1:25" ht="15" customHeight="1" x14ac:dyDescent="0.35">
      <c r="A3446">
        <v>9</v>
      </c>
      <c r="B3446" s="50">
        <v>46273.760416666657</v>
      </c>
      <c r="C3446">
        <v>11710648</v>
      </c>
      <c r="D3446">
        <v>100006742193</v>
      </c>
      <c r="E3446" t="s">
        <v>1726</v>
      </c>
      <c r="F3446">
        <v>100</v>
      </c>
      <c r="G3446" t="s">
        <v>1745</v>
      </c>
      <c r="H3446" t="s">
        <v>1760</v>
      </c>
      <c r="I3446">
        <v>6079102</v>
      </c>
      <c r="J3446">
        <v>1</v>
      </c>
      <c r="K3446" t="s">
        <v>2081</v>
      </c>
      <c r="L3446" t="s">
        <v>2082</v>
      </c>
      <c r="N3446">
        <v>0</v>
      </c>
      <c r="O3446">
        <v>1</v>
      </c>
      <c r="P3446">
        <v>1</v>
      </c>
      <c r="Q3446">
        <v>1</v>
      </c>
      <c r="R3446">
        <v>0</v>
      </c>
      <c r="S3446">
        <v>0</v>
      </c>
      <c r="T3446">
        <v>0</v>
      </c>
      <c r="U3446" s="50">
        <v>46273.745196759257</v>
      </c>
      <c r="V3446" s="50">
        <v>46273.745196759257</v>
      </c>
      <c r="W3446" s="51">
        <v>46273</v>
      </c>
      <c r="X3446" t="s">
        <v>1747</v>
      </c>
      <c r="Y3446" t="s">
        <v>492</v>
      </c>
    </row>
    <row r="3447" spans="1:25" ht="15" customHeight="1" x14ac:dyDescent="0.35">
      <c r="A3447">
        <v>9</v>
      </c>
      <c r="B3447" s="50">
        <v>46273.760416666657</v>
      </c>
      <c r="C3447">
        <v>11710650</v>
      </c>
      <c r="D3447">
        <v>100006742195</v>
      </c>
      <c r="E3447" t="s">
        <v>1726</v>
      </c>
      <c r="F3447">
        <v>100</v>
      </c>
      <c r="G3447" t="s">
        <v>1745</v>
      </c>
      <c r="H3447" t="s">
        <v>1760</v>
      </c>
      <c r="I3447">
        <v>6079501</v>
      </c>
      <c r="J3447">
        <v>1</v>
      </c>
      <c r="K3447" t="s">
        <v>2041</v>
      </c>
      <c r="L3447" t="s">
        <v>2042</v>
      </c>
      <c r="N3447">
        <v>0</v>
      </c>
      <c r="O3447">
        <v>3</v>
      </c>
      <c r="P3447">
        <v>3</v>
      </c>
      <c r="Q3447">
        <v>3</v>
      </c>
      <c r="R3447">
        <v>0</v>
      </c>
      <c r="S3447">
        <v>0</v>
      </c>
      <c r="T3447">
        <v>0</v>
      </c>
      <c r="U3447" s="50">
        <v>46273.745868055557</v>
      </c>
      <c r="V3447" s="50">
        <v>46273.745868055557</v>
      </c>
      <c r="W3447" s="51">
        <v>46273</v>
      </c>
      <c r="X3447" t="s">
        <v>1747</v>
      </c>
      <c r="Y3447" t="s">
        <v>492</v>
      </c>
    </row>
    <row r="3448" spans="1:25" ht="15" customHeight="1" x14ac:dyDescent="0.35">
      <c r="A3448">
        <v>9</v>
      </c>
      <c r="B3448" s="50">
        <v>46273.760416666657</v>
      </c>
      <c r="C3448">
        <v>11710678</v>
      </c>
      <c r="D3448">
        <v>100006742203</v>
      </c>
      <c r="E3448" t="s">
        <v>1726</v>
      </c>
      <c r="F3448">
        <v>100</v>
      </c>
      <c r="G3448" t="s">
        <v>1745</v>
      </c>
      <c r="H3448" t="s">
        <v>1760</v>
      </c>
      <c r="I3448">
        <v>6080101</v>
      </c>
      <c r="J3448">
        <v>1</v>
      </c>
      <c r="K3448" t="s">
        <v>2457</v>
      </c>
      <c r="L3448" t="s">
        <v>2458</v>
      </c>
      <c r="N3448">
        <v>0</v>
      </c>
      <c r="O3448">
        <v>1</v>
      </c>
      <c r="P3448">
        <v>1</v>
      </c>
      <c r="Q3448">
        <v>1</v>
      </c>
      <c r="R3448">
        <v>0</v>
      </c>
      <c r="S3448">
        <v>0</v>
      </c>
      <c r="T3448">
        <v>0</v>
      </c>
      <c r="U3448" s="50">
        <v>46273.745879629627</v>
      </c>
      <c r="V3448" s="50">
        <v>46273.745879629627</v>
      </c>
      <c r="W3448" s="51">
        <v>46273</v>
      </c>
      <c r="X3448" t="s">
        <v>1747</v>
      </c>
      <c r="Y3448" t="s">
        <v>492</v>
      </c>
    </row>
    <row r="3449" spans="1:25" ht="15" customHeight="1" x14ac:dyDescent="0.35">
      <c r="A3449">
        <v>9</v>
      </c>
      <c r="B3449" s="50">
        <v>46273.760416666657</v>
      </c>
      <c r="C3449">
        <v>11710679</v>
      </c>
      <c r="D3449">
        <v>100006742203</v>
      </c>
      <c r="E3449" t="s">
        <v>1726</v>
      </c>
      <c r="F3449">
        <v>100</v>
      </c>
      <c r="G3449" t="s">
        <v>1745</v>
      </c>
      <c r="H3449" t="s">
        <v>1760</v>
      </c>
      <c r="I3449">
        <v>6080101</v>
      </c>
      <c r="J3449">
        <v>1</v>
      </c>
      <c r="K3449" t="s">
        <v>2257</v>
      </c>
      <c r="L3449" t="s">
        <v>2258</v>
      </c>
      <c r="N3449">
        <v>0</v>
      </c>
      <c r="O3449">
        <v>2</v>
      </c>
      <c r="P3449">
        <v>2</v>
      </c>
      <c r="Q3449">
        <v>2</v>
      </c>
      <c r="R3449">
        <v>0</v>
      </c>
      <c r="S3449">
        <v>0</v>
      </c>
      <c r="T3449">
        <v>0</v>
      </c>
      <c r="U3449" s="50">
        <v>46273.745879629627</v>
      </c>
      <c r="V3449" s="50">
        <v>46273.745879629627</v>
      </c>
      <c r="W3449" s="51">
        <v>46273</v>
      </c>
      <c r="X3449" t="s">
        <v>1747</v>
      </c>
      <c r="Y3449" t="s">
        <v>492</v>
      </c>
    </row>
    <row r="3450" spans="1:25" ht="15" customHeight="1" x14ac:dyDescent="0.35">
      <c r="A3450">
        <v>9</v>
      </c>
      <c r="B3450" s="50">
        <v>46273.760416666657</v>
      </c>
      <c r="C3450">
        <v>11710680</v>
      </c>
      <c r="D3450">
        <v>100006742203</v>
      </c>
      <c r="E3450" t="s">
        <v>1726</v>
      </c>
      <c r="F3450">
        <v>100</v>
      </c>
      <c r="G3450" t="s">
        <v>1745</v>
      </c>
      <c r="H3450" t="s">
        <v>1760</v>
      </c>
      <c r="I3450">
        <v>6080101</v>
      </c>
      <c r="J3450">
        <v>1</v>
      </c>
      <c r="K3450" t="s">
        <v>2149</v>
      </c>
      <c r="L3450" t="s">
        <v>2150</v>
      </c>
      <c r="N3450">
        <v>0</v>
      </c>
      <c r="O3450">
        <v>2</v>
      </c>
      <c r="P3450">
        <v>2</v>
      </c>
      <c r="Q3450">
        <v>2</v>
      </c>
      <c r="R3450">
        <v>0</v>
      </c>
      <c r="S3450">
        <v>0</v>
      </c>
      <c r="T3450">
        <v>0</v>
      </c>
      <c r="U3450" s="50">
        <v>46273.745879629627</v>
      </c>
      <c r="V3450" s="50">
        <v>46273.745879629627</v>
      </c>
      <c r="W3450" s="51">
        <v>46273</v>
      </c>
      <c r="X3450" t="s">
        <v>1747</v>
      </c>
      <c r="Y3450" t="s">
        <v>492</v>
      </c>
    </row>
    <row r="3451" spans="1:25" ht="15" customHeight="1" x14ac:dyDescent="0.35">
      <c r="A3451">
        <v>9</v>
      </c>
      <c r="B3451" s="50">
        <v>46273.760416666657</v>
      </c>
      <c r="C3451">
        <v>11710681</v>
      </c>
      <c r="D3451">
        <v>100006742204</v>
      </c>
      <c r="E3451" t="s">
        <v>1726</v>
      </c>
      <c r="F3451">
        <v>100</v>
      </c>
      <c r="G3451" t="s">
        <v>1745</v>
      </c>
      <c r="H3451" t="s">
        <v>1760</v>
      </c>
      <c r="I3451">
        <v>6081101</v>
      </c>
      <c r="J3451">
        <v>1</v>
      </c>
      <c r="K3451" t="s">
        <v>1967</v>
      </c>
      <c r="L3451" t="s">
        <v>1968</v>
      </c>
      <c r="N3451">
        <v>0</v>
      </c>
      <c r="O3451">
        <v>4</v>
      </c>
      <c r="P3451">
        <v>4</v>
      </c>
      <c r="Q3451">
        <v>4</v>
      </c>
      <c r="R3451">
        <v>0</v>
      </c>
      <c r="S3451">
        <v>0</v>
      </c>
      <c r="T3451">
        <v>0</v>
      </c>
      <c r="U3451" s="50">
        <v>46273.745879629627</v>
      </c>
      <c r="V3451" s="50">
        <v>46273.745879629627</v>
      </c>
      <c r="W3451" s="51">
        <v>46273</v>
      </c>
      <c r="X3451" t="s">
        <v>1747</v>
      </c>
      <c r="Y3451" t="s">
        <v>492</v>
      </c>
    </row>
    <row r="3452" spans="1:25" ht="15" customHeight="1" x14ac:dyDescent="0.35">
      <c r="A3452">
        <v>9</v>
      </c>
      <c r="B3452" s="50">
        <v>46273.760416666657</v>
      </c>
      <c r="C3452">
        <v>11710682</v>
      </c>
      <c r="D3452">
        <v>100006742205</v>
      </c>
      <c r="E3452" t="s">
        <v>1726</v>
      </c>
      <c r="F3452">
        <v>100</v>
      </c>
      <c r="G3452" t="s">
        <v>1745</v>
      </c>
      <c r="H3452" t="s">
        <v>1760</v>
      </c>
      <c r="I3452">
        <v>6081102</v>
      </c>
      <c r="J3452">
        <v>1</v>
      </c>
      <c r="K3452" t="s">
        <v>2139</v>
      </c>
      <c r="L3452" t="s">
        <v>2140</v>
      </c>
      <c r="N3452">
        <v>0</v>
      </c>
      <c r="O3452">
        <v>2</v>
      </c>
      <c r="P3452">
        <v>2</v>
      </c>
      <c r="Q3452">
        <v>2</v>
      </c>
      <c r="R3452">
        <v>0</v>
      </c>
      <c r="S3452">
        <v>0</v>
      </c>
      <c r="T3452">
        <v>0</v>
      </c>
      <c r="U3452" s="50">
        <v>46273.745879629627</v>
      </c>
      <c r="V3452" s="50">
        <v>46273.745879629627</v>
      </c>
      <c r="W3452" s="51">
        <v>46273</v>
      </c>
      <c r="X3452" t="s">
        <v>1747</v>
      </c>
      <c r="Y3452" t="s">
        <v>492</v>
      </c>
    </row>
    <row r="3453" spans="1:25" ht="15" customHeight="1" x14ac:dyDescent="0.35">
      <c r="A3453">
        <v>9</v>
      </c>
      <c r="B3453" s="50">
        <v>46273.760416666657</v>
      </c>
      <c r="C3453">
        <v>11710683</v>
      </c>
      <c r="D3453">
        <v>100006742206</v>
      </c>
      <c r="E3453" t="s">
        <v>1726</v>
      </c>
      <c r="F3453">
        <v>100</v>
      </c>
      <c r="G3453" t="s">
        <v>1745</v>
      </c>
      <c r="H3453" t="s">
        <v>1760</v>
      </c>
      <c r="I3453">
        <v>6081103</v>
      </c>
      <c r="J3453">
        <v>1</v>
      </c>
      <c r="K3453" t="s">
        <v>2139</v>
      </c>
      <c r="L3453" t="s">
        <v>2140</v>
      </c>
      <c r="N3453">
        <v>0</v>
      </c>
      <c r="O3453">
        <v>10</v>
      </c>
      <c r="P3453">
        <v>10</v>
      </c>
      <c r="Q3453">
        <v>10</v>
      </c>
      <c r="R3453">
        <v>0</v>
      </c>
      <c r="S3453">
        <v>0</v>
      </c>
      <c r="T3453">
        <v>0</v>
      </c>
      <c r="U3453" s="50">
        <v>46273.745879629627</v>
      </c>
      <c r="V3453" s="50">
        <v>46273.745879629627</v>
      </c>
      <c r="W3453" s="51">
        <v>46273</v>
      </c>
      <c r="X3453" t="s">
        <v>1747</v>
      </c>
      <c r="Y3453" t="s">
        <v>492</v>
      </c>
    </row>
    <row r="3454" spans="1:25" ht="15" customHeight="1" x14ac:dyDescent="0.35">
      <c r="A3454">
        <v>9</v>
      </c>
      <c r="B3454" s="50">
        <v>46273.760416666657</v>
      </c>
      <c r="C3454">
        <v>11710739</v>
      </c>
      <c r="D3454">
        <v>100006742243</v>
      </c>
      <c r="E3454" t="s">
        <v>1726</v>
      </c>
      <c r="F3454">
        <v>100</v>
      </c>
      <c r="G3454" t="s">
        <v>1745</v>
      </c>
      <c r="H3454" t="s">
        <v>1760</v>
      </c>
      <c r="I3454">
        <v>6080501</v>
      </c>
      <c r="J3454">
        <v>1</v>
      </c>
      <c r="K3454" t="s">
        <v>2041</v>
      </c>
      <c r="L3454" t="s">
        <v>2042</v>
      </c>
      <c r="N3454">
        <v>0</v>
      </c>
      <c r="O3454">
        <v>6</v>
      </c>
      <c r="P3454">
        <v>6</v>
      </c>
      <c r="Q3454">
        <v>6</v>
      </c>
      <c r="R3454">
        <v>0</v>
      </c>
      <c r="S3454">
        <v>0</v>
      </c>
      <c r="T3454">
        <v>0</v>
      </c>
      <c r="U3454" s="50">
        <v>46273.74659722222</v>
      </c>
      <c r="V3454" s="50">
        <v>46273.74659722222</v>
      </c>
      <c r="W3454" s="51">
        <v>46273</v>
      </c>
      <c r="X3454" t="s">
        <v>1747</v>
      </c>
      <c r="Y3454" t="s">
        <v>492</v>
      </c>
    </row>
    <row r="3455" spans="1:25" ht="15" customHeight="1" x14ac:dyDescent="0.35">
      <c r="A3455">
        <v>9</v>
      </c>
      <c r="B3455" s="50">
        <v>46273.760416666657</v>
      </c>
      <c r="C3455">
        <v>11710740</v>
      </c>
      <c r="D3455">
        <v>100006742244</v>
      </c>
      <c r="E3455" t="s">
        <v>1726</v>
      </c>
      <c r="F3455">
        <v>100</v>
      </c>
      <c r="G3455" t="s">
        <v>1745</v>
      </c>
      <c r="H3455" t="s">
        <v>1760</v>
      </c>
      <c r="I3455">
        <v>6080701</v>
      </c>
      <c r="J3455">
        <v>2</v>
      </c>
      <c r="K3455" t="s">
        <v>2652</v>
      </c>
      <c r="L3455" t="s">
        <v>2653</v>
      </c>
      <c r="N3455">
        <v>0</v>
      </c>
      <c r="O3455">
        <v>2</v>
      </c>
      <c r="P3455">
        <v>2</v>
      </c>
      <c r="Q3455">
        <v>2</v>
      </c>
      <c r="R3455">
        <v>0</v>
      </c>
      <c r="S3455">
        <v>0</v>
      </c>
      <c r="T3455">
        <v>0</v>
      </c>
      <c r="U3455" s="50">
        <v>46273.74659722222</v>
      </c>
      <c r="V3455" s="50">
        <v>46273.74659722222</v>
      </c>
      <c r="W3455" s="51">
        <v>46273</v>
      </c>
      <c r="X3455" t="s">
        <v>1747</v>
      </c>
      <c r="Y3455" t="s">
        <v>492</v>
      </c>
    </row>
    <row r="3456" spans="1:25" ht="15" customHeight="1" x14ac:dyDescent="0.35">
      <c r="A3456">
        <v>9</v>
      </c>
      <c r="B3456" s="50">
        <v>46273.760416666657</v>
      </c>
      <c r="C3456">
        <v>11710741</v>
      </c>
      <c r="D3456">
        <v>100006742245</v>
      </c>
      <c r="E3456" t="s">
        <v>1726</v>
      </c>
      <c r="F3456">
        <v>100</v>
      </c>
      <c r="G3456" t="s">
        <v>1745</v>
      </c>
      <c r="H3456" t="s">
        <v>1760</v>
      </c>
      <c r="I3456">
        <v>6081001</v>
      </c>
      <c r="J3456">
        <v>1</v>
      </c>
      <c r="K3456" t="s">
        <v>2654</v>
      </c>
      <c r="L3456" t="s">
        <v>2655</v>
      </c>
      <c r="N3456">
        <v>0</v>
      </c>
      <c r="O3456">
        <v>3</v>
      </c>
      <c r="P3456">
        <v>3</v>
      </c>
      <c r="Q3456">
        <v>3</v>
      </c>
      <c r="R3456">
        <v>0</v>
      </c>
      <c r="S3456">
        <v>0</v>
      </c>
      <c r="T3456">
        <v>0</v>
      </c>
      <c r="U3456" s="50">
        <v>46273.746608796297</v>
      </c>
      <c r="V3456" s="50">
        <v>46273.746608796297</v>
      </c>
      <c r="W3456" s="51">
        <v>46273</v>
      </c>
      <c r="X3456" t="s">
        <v>1747</v>
      </c>
      <c r="Y3456" t="s">
        <v>492</v>
      </c>
    </row>
    <row r="3457" spans="1:25" ht="15" customHeight="1" x14ac:dyDescent="0.35">
      <c r="A3457">
        <v>9</v>
      </c>
      <c r="B3457" s="50">
        <v>46273.760416666657</v>
      </c>
      <c r="C3457">
        <v>11710742</v>
      </c>
      <c r="D3457">
        <v>100006742245</v>
      </c>
      <c r="E3457" t="s">
        <v>1726</v>
      </c>
      <c r="F3457">
        <v>100</v>
      </c>
      <c r="G3457" t="s">
        <v>1745</v>
      </c>
      <c r="H3457" t="s">
        <v>1760</v>
      </c>
      <c r="I3457">
        <v>6081001</v>
      </c>
      <c r="J3457">
        <v>1</v>
      </c>
      <c r="K3457" t="s">
        <v>2121</v>
      </c>
      <c r="L3457" t="s">
        <v>2122</v>
      </c>
      <c r="N3457">
        <v>0</v>
      </c>
      <c r="O3457">
        <v>1</v>
      </c>
      <c r="P3457">
        <v>1</v>
      </c>
      <c r="Q3457">
        <v>1</v>
      </c>
      <c r="R3457">
        <v>0</v>
      </c>
      <c r="S3457">
        <v>0</v>
      </c>
      <c r="T3457">
        <v>0</v>
      </c>
      <c r="U3457" s="50">
        <v>46273.746608796297</v>
      </c>
      <c r="V3457" s="50">
        <v>46273.746608796297</v>
      </c>
      <c r="W3457" s="51">
        <v>46273</v>
      </c>
      <c r="X3457" t="s">
        <v>1747</v>
      </c>
      <c r="Y3457" t="s">
        <v>492</v>
      </c>
    </row>
    <row r="3458" spans="1:25" ht="15" customHeight="1" x14ac:dyDescent="0.35">
      <c r="A3458">
        <v>9</v>
      </c>
      <c r="B3458" s="50">
        <v>46273.760416666657</v>
      </c>
      <c r="C3458">
        <v>11710743</v>
      </c>
      <c r="D3458">
        <v>100006742246</v>
      </c>
      <c r="E3458" t="s">
        <v>1726</v>
      </c>
      <c r="F3458">
        <v>100</v>
      </c>
      <c r="G3458" t="s">
        <v>1745</v>
      </c>
      <c r="H3458" t="s">
        <v>1760</v>
      </c>
      <c r="I3458">
        <v>6081502</v>
      </c>
      <c r="J3458">
        <v>1</v>
      </c>
      <c r="K3458" t="s">
        <v>2614</v>
      </c>
      <c r="L3458" t="s">
        <v>2615</v>
      </c>
      <c r="N3458">
        <v>0</v>
      </c>
      <c r="O3458">
        <v>1</v>
      </c>
      <c r="P3458">
        <v>1</v>
      </c>
      <c r="Q3458">
        <v>1</v>
      </c>
      <c r="R3458">
        <v>0</v>
      </c>
      <c r="S3458">
        <v>0</v>
      </c>
      <c r="T3458">
        <v>0</v>
      </c>
      <c r="U3458" s="50">
        <v>46273.746608796297</v>
      </c>
      <c r="V3458" s="50">
        <v>46273.746608796297</v>
      </c>
      <c r="W3458" s="51">
        <v>46273</v>
      </c>
      <c r="X3458" t="s">
        <v>1747</v>
      </c>
      <c r="Y3458" t="s">
        <v>492</v>
      </c>
    </row>
    <row r="3459" spans="1:25" ht="15" customHeight="1" x14ac:dyDescent="0.35">
      <c r="A3459">
        <v>9</v>
      </c>
      <c r="B3459" s="50">
        <v>46273.760416666657</v>
      </c>
      <c r="C3459">
        <v>11710744</v>
      </c>
      <c r="D3459">
        <v>100006742247</v>
      </c>
      <c r="E3459" t="s">
        <v>1726</v>
      </c>
      <c r="F3459">
        <v>100</v>
      </c>
      <c r="G3459" t="s">
        <v>1745</v>
      </c>
      <c r="H3459" t="s">
        <v>1760</v>
      </c>
      <c r="I3459">
        <v>6081503</v>
      </c>
      <c r="J3459">
        <v>2</v>
      </c>
      <c r="K3459" t="s">
        <v>2293</v>
      </c>
      <c r="L3459" t="s">
        <v>2294</v>
      </c>
      <c r="N3459">
        <v>0</v>
      </c>
      <c r="O3459">
        <v>1</v>
      </c>
      <c r="P3459">
        <v>1</v>
      </c>
      <c r="Q3459">
        <v>1</v>
      </c>
      <c r="R3459">
        <v>0</v>
      </c>
      <c r="S3459">
        <v>0</v>
      </c>
      <c r="T3459">
        <v>0</v>
      </c>
      <c r="U3459" s="50">
        <v>46273.746608796297</v>
      </c>
      <c r="V3459" s="50">
        <v>46273.746608796297</v>
      </c>
      <c r="W3459" s="51">
        <v>46273</v>
      </c>
      <c r="X3459" t="s">
        <v>1747</v>
      </c>
      <c r="Y3459" t="s">
        <v>492</v>
      </c>
    </row>
    <row r="3460" spans="1:25" ht="15" customHeight="1" x14ac:dyDescent="0.35">
      <c r="A3460">
        <v>9</v>
      </c>
      <c r="B3460" s="50">
        <v>46273.760416666657</v>
      </c>
      <c r="C3460">
        <v>11710745</v>
      </c>
      <c r="D3460">
        <v>100006742248</v>
      </c>
      <c r="E3460" t="s">
        <v>1726</v>
      </c>
      <c r="F3460">
        <v>100</v>
      </c>
      <c r="G3460" t="s">
        <v>1745</v>
      </c>
      <c r="H3460" t="s">
        <v>1760</v>
      </c>
      <c r="I3460">
        <v>6081701</v>
      </c>
      <c r="J3460">
        <v>2</v>
      </c>
      <c r="K3460" t="s">
        <v>1949</v>
      </c>
      <c r="L3460" t="s">
        <v>1950</v>
      </c>
      <c r="N3460">
        <v>0</v>
      </c>
      <c r="O3460">
        <v>4</v>
      </c>
      <c r="P3460">
        <v>4</v>
      </c>
      <c r="Q3460">
        <v>4</v>
      </c>
      <c r="R3460">
        <v>0</v>
      </c>
      <c r="S3460">
        <v>0</v>
      </c>
      <c r="T3460">
        <v>0</v>
      </c>
      <c r="U3460" s="50">
        <v>46273.746608796297</v>
      </c>
      <c r="V3460" s="50">
        <v>46273.746608796297</v>
      </c>
      <c r="W3460" s="51">
        <v>46273</v>
      </c>
      <c r="X3460" t="s">
        <v>1747</v>
      </c>
      <c r="Y3460" t="s">
        <v>492</v>
      </c>
    </row>
    <row r="3461" spans="1:25" ht="15" customHeight="1" x14ac:dyDescent="0.35">
      <c r="A3461">
        <v>9</v>
      </c>
      <c r="B3461" s="50">
        <v>46273.760416666657</v>
      </c>
      <c r="C3461">
        <v>11710746</v>
      </c>
      <c r="D3461">
        <v>100006742249</v>
      </c>
      <c r="E3461" t="s">
        <v>1726</v>
      </c>
      <c r="F3461">
        <v>100</v>
      </c>
      <c r="G3461" t="s">
        <v>1745</v>
      </c>
      <c r="H3461" t="s">
        <v>1760</v>
      </c>
      <c r="I3461">
        <v>6080803</v>
      </c>
      <c r="J3461">
        <v>1</v>
      </c>
      <c r="K3461" t="s">
        <v>2656</v>
      </c>
      <c r="L3461" t="s">
        <v>2657</v>
      </c>
      <c r="N3461">
        <v>0</v>
      </c>
      <c r="O3461">
        <v>1</v>
      </c>
      <c r="P3461">
        <v>1</v>
      </c>
      <c r="Q3461">
        <v>1</v>
      </c>
      <c r="R3461">
        <v>0</v>
      </c>
      <c r="S3461">
        <v>0</v>
      </c>
      <c r="T3461">
        <v>0</v>
      </c>
      <c r="U3461" s="50">
        <v>46273.746608796297</v>
      </c>
      <c r="V3461" s="50">
        <v>46273.746608796297</v>
      </c>
      <c r="W3461" s="51">
        <v>46273</v>
      </c>
      <c r="X3461" t="s">
        <v>1747</v>
      </c>
      <c r="Y3461" t="s">
        <v>492</v>
      </c>
    </row>
    <row r="3462" spans="1:25" ht="15" customHeight="1" x14ac:dyDescent="0.35">
      <c r="A3462">
        <v>9</v>
      </c>
      <c r="B3462" s="50">
        <v>46273.760416666657</v>
      </c>
      <c r="C3462">
        <v>11710747</v>
      </c>
      <c r="D3462">
        <v>100006742249</v>
      </c>
      <c r="E3462" t="s">
        <v>1726</v>
      </c>
      <c r="F3462">
        <v>100</v>
      </c>
      <c r="G3462" t="s">
        <v>1745</v>
      </c>
      <c r="H3462" t="s">
        <v>1760</v>
      </c>
      <c r="I3462">
        <v>6080803</v>
      </c>
      <c r="J3462">
        <v>1</v>
      </c>
      <c r="K3462" t="s">
        <v>2081</v>
      </c>
      <c r="L3462" t="s">
        <v>2082</v>
      </c>
      <c r="N3462">
        <v>0</v>
      </c>
      <c r="O3462">
        <v>1</v>
      </c>
      <c r="P3462">
        <v>1</v>
      </c>
      <c r="Q3462">
        <v>1</v>
      </c>
      <c r="R3462">
        <v>0</v>
      </c>
      <c r="S3462">
        <v>0</v>
      </c>
      <c r="T3462">
        <v>0</v>
      </c>
      <c r="U3462" s="50">
        <v>46273.746608796297</v>
      </c>
      <c r="V3462" s="50">
        <v>46273.746608796297</v>
      </c>
      <c r="W3462" s="51">
        <v>46273</v>
      </c>
      <c r="X3462" t="s">
        <v>1747</v>
      </c>
      <c r="Y3462" t="s">
        <v>492</v>
      </c>
    </row>
    <row r="3463" spans="1:25" ht="15" customHeight="1" x14ac:dyDescent="0.35">
      <c r="A3463">
        <v>9</v>
      </c>
      <c r="B3463" s="50">
        <v>46273.760416666657</v>
      </c>
      <c r="C3463">
        <v>11710748</v>
      </c>
      <c r="D3463">
        <v>100006742249</v>
      </c>
      <c r="E3463" t="s">
        <v>1726</v>
      </c>
      <c r="F3463">
        <v>100</v>
      </c>
      <c r="G3463" t="s">
        <v>1745</v>
      </c>
      <c r="H3463" t="s">
        <v>1760</v>
      </c>
      <c r="I3463">
        <v>6080803</v>
      </c>
      <c r="J3463">
        <v>1</v>
      </c>
      <c r="K3463" t="s">
        <v>2067</v>
      </c>
      <c r="L3463" t="s">
        <v>2068</v>
      </c>
      <c r="N3463">
        <v>0</v>
      </c>
      <c r="O3463">
        <v>1</v>
      </c>
      <c r="P3463">
        <v>1</v>
      </c>
      <c r="Q3463">
        <v>1</v>
      </c>
      <c r="R3463">
        <v>0</v>
      </c>
      <c r="S3463">
        <v>0</v>
      </c>
      <c r="T3463">
        <v>0</v>
      </c>
      <c r="U3463" s="50">
        <v>46273.746608796297</v>
      </c>
      <c r="V3463" s="50">
        <v>46273.746608796297</v>
      </c>
      <c r="W3463" s="51">
        <v>46273</v>
      </c>
      <c r="X3463" t="s">
        <v>1747</v>
      </c>
      <c r="Y3463" t="s">
        <v>492</v>
      </c>
    </row>
    <row r="3464" spans="1:25" ht="15" customHeight="1" x14ac:dyDescent="0.35">
      <c r="A3464">
        <v>9</v>
      </c>
      <c r="B3464" s="50">
        <v>46273.760416666657</v>
      </c>
      <c r="C3464">
        <v>11710774</v>
      </c>
      <c r="D3464">
        <v>100006742266</v>
      </c>
      <c r="E3464" t="s">
        <v>1726</v>
      </c>
      <c r="F3464">
        <v>100</v>
      </c>
      <c r="G3464" t="s">
        <v>1745</v>
      </c>
      <c r="H3464" t="s">
        <v>1760</v>
      </c>
      <c r="I3464">
        <v>6082601</v>
      </c>
      <c r="J3464">
        <v>1</v>
      </c>
      <c r="K3464" t="s">
        <v>1999</v>
      </c>
      <c r="L3464" t="s">
        <v>2000</v>
      </c>
      <c r="N3464">
        <v>0</v>
      </c>
      <c r="O3464">
        <v>3</v>
      </c>
      <c r="P3464">
        <v>3</v>
      </c>
      <c r="Q3464">
        <v>3</v>
      </c>
      <c r="R3464">
        <v>0</v>
      </c>
      <c r="S3464">
        <v>0</v>
      </c>
      <c r="T3464">
        <v>0</v>
      </c>
      <c r="U3464" s="50">
        <v>46273.74726851852</v>
      </c>
      <c r="V3464" s="50">
        <v>46273.74726851852</v>
      </c>
      <c r="W3464" s="51">
        <v>46273</v>
      </c>
      <c r="X3464" t="s">
        <v>1747</v>
      </c>
      <c r="Y3464" t="s">
        <v>492</v>
      </c>
    </row>
    <row r="3465" spans="1:25" ht="15" customHeight="1" x14ac:dyDescent="0.35">
      <c r="A3465">
        <v>9</v>
      </c>
      <c r="B3465" s="50">
        <v>46273.760416666657</v>
      </c>
      <c r="C3465">
        <v>11710775</v>
      </c>
      <c r="D3465">
        <v>100006742266</v>
      </c>
      <c r="E3465" t="s">
        <v>1726</v>
      </c>
      <c r="F3465">
        <v>100</v>
      </c>
      <c r="G3465" t="s">
        <v>1745</v>
      </c>
      <c r="H3465" t="s">
        <v>1760</v>
      </c>
      <c r="I3465">
        <v>6082601</v>
      </c>
      <c r="J3465">
        <v>1</v>
      </c>
      <c r="K3465" t="s">
        <v>2658</v>
      </c>
      <c r="L3465" t="s">
        <v>2659</v>
      </c>
      <c r="N3465">
        <v>0</v>
      </c>
      <c r="O3465">
        <v>1</v>
      </c>
      <c r="P3465">
        <v>1</v>
      </c>
      <c r="Q3465">
        <v>1</v>
      </c>
      <c r="R3465">
        <v>0</v>
      </c>
      <c r="S3465">
        <v>0</v>
      </c>
      <c r="T3465">
        <v>0</v>
      </c>
      <c r="U3465" s="50">
        <v>46273.74726851852</v>
      </c>
      <c r="V3465" s="50">
        <v>46273.74726851852</v>
      </c>
      <c r="W3465" s="51">
        <v>46273</v>
      </c>
      <c r="X3465" t="s">
        <v>1747</v>
      </c>
      <c r="Y3465" t="s">
        <v>492</v>
      </c>
    </row>
    <row r="3466" spans="1:25" ht="15" customHeight="1" x14ac:dyDescent="0.35">
      <c r="A3466">
        <v>9</v>
      </c>
      <c r="B3466" s="50">
        <v>46273.760416666657</v>
      </c>
      <c r="C3466">
        <v>11710776</v>
      </c>
      <c r="D3466">
        <v>100006742266</v>
      </c>
      <c r="E3466" t="s">
        <v>1726</v>
      </c>
      <c r="F3466">
        <v>100</v>
      </c>
      <c r="G3466" t="s">
        <v>1745</v>
      </c>
      <c r="H3466" t="s">
        <v>1760</v>
      </c>
      <c r="I3466">
        <v>6082601</v>
      </c>
      <c r="J3466">
        <v>1</v>
      </c>
      <c r="K3466" t="s">
        <v>2041</v>
      </c>
      <c r="L3466" t="s">
        <v>2042</v>
      </c>
      <c r="N3466">
        <v>0</v>
      </c>
      <c r="O3466">
        <v>3</v>
      </c>
      <c r="P3466">
        <v>3</v>
      </c>
      <c r="Q3466">
        <v>3</v>
      </c>
      <c r="R3466">
        <v>0</v>
      </c>
      <c r="S3466">
        <v>0</v>
      </c>
      <c r="T3466">
        <v>0</v>
      </c>
      <c r="U3466" s="50">
        <v>46273.74726851852</v>
      </c>
      <c r="V3466" s="50">
        <v>46273.74726851852</v>
      </c>
      <c r="W3466" s="51">
        <v>46273</v>
      </c>
      <c r="X3466" t="s">
        <v>1747</v>
      </c>
      <c r="Y3466" t="s">
        <v>492</v>
      </c>
    </row>
    <row r="3467" spans="1:25" ht="15" customHeight="1" x14ac:dyDescent="0.35">
      <c r="A3467">
        <v>9</v>
      </c>
      <c r="B3467" s="50">
        <v>46273.760416666657</v>
      </c>
      <c r="C3467">
        <v>11710807</v>
      </c>
      <c r="D3467">
        <v>100006742280</v>
      </c>
      <c r="E3467" t="s">
        <v>1726</v>
      </c>
      <c r="F3467">
        <v>100</v>
      </c>
      <c r="G3467" t="s">
        <v>1745</v>
      </c>
      <c r="H3467" t="s">
        <v>1760</v>
      </c>
      <c r="I3467">
        <v>6083101</v>
      </c>
      <c r="J3467">
        <v>1</v>
      </c>
      <c r="K3467" t="s">
        <v>2121</v>
      </c>
      <c r="L3467" t="s">
        <v>2122</v>
      </c>
      <c r="N3467">
        <v>0</v>
      </c>
      <c r="O3467">
        <v>2</v>
      </c>
      <c r="P3467">
        <v>2</v>
      </c>
      <c r="Q3467">
        <v>2</v>
      </c>
      <c r="R3467">
        <v>0</v>
      </c>
      <c r="S3467">
        <v>0</v>
      </c>
      <c r="T3467">
        <v>0</v>
      </c>
      <c r="U3467" s="50">
        <v>46273.747974537036</v>
      </c>
      <c r="V3467" s="50">
        <v>46273.747974537036</v>
      </c>
      <c r="W3467" s="51">
        <v>46273</v>
      </c>
      <c r="X3467" t="s">
        <v>1747</v>
      </c>
      <c r="Y3467" t="s">
        <v>492</v>
      </c>
    </row>
    <row r="3468" spans="1:25" ht="15" customHeight="1" x14ac:dyDescent="0.35">
      <c r="A3468">
        <v>9</v>
      </c>
      <c r="B3468" s="50">
        <v>46273.760416666657</v>
      </c>
      <c r="C3468">
        <v>11710808</v>
      </c>
      <c r="D3468">
        <v>100006742281</v>
      </c>
      <c r="E3468" t="s">
        <v>1726</v>
      </c>
      <c r="F3468">
        <v>100</v>
      </c>
      <c r="G3468" t="s">
        <v>1745</v>
      </c>
      <c r="H3468" t="s">
        <v>1760</v>
      </c>
      <c r="I3468">
        <v>6083501</v>
      </c>
      <c r="J3468">
        <v>1</v>
      </c>
      <c r="K3468" t="s">
        <v>2656</v>
      </c>
      <c r="L3468" t="s">
        <v>2657</v>
      </c>
      <c r="N3468">
        <v>0</v>
      </c>
      <c r="O3468">
        <v>2</v>
      </c>
      <c r="P3468">
        <v>2</v>
      </c>
      <c r="Q3468">
        <v>2</v>
      </c>
      <c r="R3468">
        <v>0</v>
      </c>
      <c r="S3468">
        <v>0</v>
      </c>
      <c r="T3468">
        <v>0</v>
      </c>
      <c r="U3468" s="50">
        <v>46273.747974537036</v>
      </c>
      <c r="V3468" s="50">
        <v>46273.747974537036</v>
      </c>
      <c r="W3468" s="51">
        <v>46273</v>
      </c>
      <c r="X3468" t="s">
        <v>1747</v>
      </c>
      <c r="Y3468" t="s">
        <v>492</v>
      </c>
    </row>
    <row r="3469" spans="1:25" ht="15" customHeight="1" x14ac:dyDescent="0.35">
      <c r="A3469">
        <v>9</v>
      </c>
      <c r="B3469" s="50">
        <v>46273.760416666657</v>
      </c>
      <c r="C3469">
        <v>11710809</v>
      </c>
      <c r="D3469">
        <v>100006742281</v>
      </c>
      <c r="E3469" t="s">
        <v>1726</v>
      </c>
      <c r="F3469">
        <v>100</v>
      </c>
      <c r="G3469" t="s">
        <v>1745</v>
      </c>
      <c r="H3469" t="s">
        <v>1760</v>
      </c>
      <c r="I3469">
        <v>6083501</v>
      </c>
      <c r="J3469">
        <v>1</v>
      </c>
      <c r="K3469" t="s">
        <v>2662</v>
      </c>
      <c r="L3469" t="s">
        <v>2663</v>
      </c>
      <c r="N3469">
        <v>0</v>
      </c>
      <c r="O3469">
        <v>1</v>
      </c>
      <c r="P3469">
        <v>1</v>
      </c>
      <c r="Q3469">
        <v>1</v>
      </c>
      <c r="R3469">
        <v>0</v>
      </c>
      <c r="S3469">
        <v>0</v>
      </c>
      <c r="T3469">
        <v>0</v>
      </c>
      <c r="U3469" s="50">
        <v>46273.747974537036</v>
      </c>
      <c r="V3469" s="50">
        <v>46273.747974537036</v>
      </c>
      <c r="W3469" s="51">
        <v>46273</v>
      </c>
      <c r="X3469" t="s">
        <v>1747</v>
      </c>
      <c r="Y3469" t="s">
        <v>492</v>
      </c>
    </row>
    <row r="3470" spans="1:25" ht="15" customHeight="1" x14ac:dyDescent="0.35">
      <c r="A3470">
        <v>9</v>
      </c>
      <c r="B3470" s="50">
        <v>46273.760416666657</v>
      </c>
      <c r="C3470">
        <v>11710821</v>
      </c>
      <c r="D3470">
        <v>100006742291</v>
      </c>
      <c r="E3470" t="s">
        <v>1726</v>
      </c>
      <c r="F3470">
        <v>100</v>
      </c>
      <c r="G3470" t="s">
        <v>1745</v>
      </c>
      <c r="H3470" t="s">
        <v>1760</v>
      </c>
      <c r="I3470">
        <v>6083302</v>
      </c>
      <c r="J3470">
        <v>1</v>
      </c>
      <c r="K3470" t="s">
        <v>2664</v>
      </c>
      <c r="L3470" t="s">
        <v>2665</v>
      </c>
      <c r="N3470">
        <v>0</v>
      </c>
      <c r="O3470">
        <v>2</v>
      </c>
      <c r="P3470">
        <v>2</v>
      </c>
      <c r="Q3470">
        <v>2</v>
      </c>
      <c r="R3470">
        <v>0</v>
      </c>
      <c r="S3470">
        <v>0</v>
      </c>
      <c r="T3470">
        <v>0</v>
      </c>
      <c r="U3470" s="50">
        <v>46273.748657407406</v>
      </c>
      <c r="V3470" s="50">
        <v>46273.748657407406</v>
      </c>
      <c r="W3470" s="51">
        <v>46273</v>
      </c>
      <c r="X3470" t="s">
        <v>1747</v>
      </c>
      <c r="Y3470" t="s">
        <v>492</v>
      </c>
    </row>
    <row r="3471" spans="1:25" ht="15" customHeight="1" x14ac:dyDescent="0.35">
      <c r="A3471">
        <v>9</v>
      </c>
      <c r="B3471" s="50">
        <v>46273.760416666657</v>
      </c>
      <c r="C3471">
        <v>11710822</v>
      </c>
      <c r="D3471">
        <v>100006742291</v>
      </c>
      <c r="E3471" t="s">
        <v>1726</v>
      </c>
      <c r="F3471">
        <v>100</v>
      </c>
      <c r="G3471" t="s">
        <v>1745</v>
      </c>
      <c r="H3471" t="s">
        <v>1760</v>
      </c>
      <c r="I3471">
        <v>6083302</v>
      </c>
      <c r="J3471">
        <v>1</v>
      </c>
      <c r="K3471" t="s">
        <v>2666</v>
      </c>
      <c r="L3471" t="s">
        <v>2667</v>
      </c>
      <c r="N3471">
        <v>0</v>
      </c>
      <c r="O3471">
        <v>1</v>
      </c>
      <c r="P3471">
        <v>1</v>
      </c>
      <c r="Q3471">
        <v>1</v>
      </c>
      <c r="R3471">
        <v>0</v>
      </c>
      <c r="S3471">
        <v>0</v>
      </c>
      <c r="T3471">
        <v>0</v>
      </c>
      <c r="U3471" s="50">
        <v>46273.748657407406</v>
      </c>
      <c r="V3471" s="50">
        <v>46273.748657407406</v>
      </c>
      <c r="W3471" s="51">
        <v>46273</v>
      </c>
      <c r="X3471" t="s">
        <v>1747</v>
      </c>
      <c r="Y3471" t="s">
        <v>492</v>
      </c>
    </row>
    <row r="3472" spans="1:25" ht="15" customHeight="1" x14ac:dyDescent="0.35">
      <c r="A3472">
        <v>9</v>
      </c>
      <c r="B3472" s="50">
        <v>46273.760416666657</v>
      </c>
      <c r="C3472">
        <v>11710823</v>
      </c>
      <c r="D3472">
        <v>100006742291</v>
      </c>
      <c r="E3472" t="s">
        <v>1726</v>
      </c>
      <c r="F3472">
        <v>100</v>
      </c>
      <c r="G3472" t="s">
        <v>1745</v>
      </c>
      <c r="H3472" t="s">
        <v>1760</v>
      </c>
      <c r="I3472">
        <v>6083302</v>
      </c>
      <c r="J3472">
        <v>1</v>
      </c>
      <c r="K3472" t="s">
        <v>2415</v>
      </c>
      <c r="L3472" t="s">
        <v>2416</v>
      </c>
      <c r="N3472">
        <v>0</v>
      </c>
      <c r="O3472">
        <v>1</v>
      </c>
      <c r="P3472">
        <v>1</v>
      </c>
      <c r="Q3472">
        <v>1</v>
      </c>
      <c r="R3472">
        <v>0</v>
      </c>
      <c r="S3472">
        <v>0</v>
      </c>
      <c r="T3472">
        <v>0</v>
      </c>
      <c r="U3472" s="50">
        <v>46273.748657407406</v>
      </c>
      <c r="V3472" s="50">
        <v>46273.748657407406</v>
      </c>
      <c r="W3472" s="51">
        <v>46273</v>
      </c>
      <c r="X3472" t="s">
        <v>1747</v>
      </c>
      <c r="Y3472" t="s">
        <v>492</v>
      </c>
    </row>
    <row r="3473" spans="1:25" ht="15" customHeight="1" x14ac:dyDescent="0.35">
      <c r="A3473">
        <v>9</v>
      </c>
      <c r="B3473" s="50">
        <v>46273.760416666657</v>
      </c>
      <c r="C3473">
        <v>11710824</v>
      </c>
      <c r="D3473">
        <v>100006742291</v>
      </c>
      <c r="E3473" t="s">
        <v>1726</v>
      </c>
      <c r="F3473">
        <v>100</v>
      </c>
      <c r="G3473" t="s">
        <v>1745</v>
      </c>
      <c r="H3473" t="s">
        <v>1760</v>
      </c>
      <c r="I3473">
        <v>6083302</v>
      </c>
      <c r="J3473">
        <v>1</v>
      </c>
      <c r="K3473" t="s">
        <v>2668</v>
      </c>
      <c r="L3473" t="s">
        <v>2669</v>
      </c>
      <c r="N3473">
        <v>0</v>
      </c>
      <c r="O3473">
        <v>1</v>
      </c>
      <c r="P3473">
        <v>1</v>
      </c>
      <c r="Q3473">
        <v>1</v>
      </c>
      <c r="R3473">
        <v>0</v>
      </c>
      <c r="S3473">
        <v>0</v>
      </c>
      <c r="T3473">
        <v>0</v>
      </c>
      <c r="U3473" s="50">
        <v>46273.748657407406</v>
      </c>
      <c r="V3473" s="50">
        <v>46273.748657407406</v>
      </c>
      <c r="W3473" s="51">
        <v>46273</v>
      </c>
      <c r="X3473" t="s">
        <v>1747</v>
      </c>
      <c r="Y3473" t="s">
        <v>492</v>
      </c>
    </row>
    <row r="3474" spans="1:25" ht="15" customHeight="1" x14ac:dyDescent="0.35">
      <c r="A3474">
        <v>9</v>
      </c>
      <c r="B3474" s="50">
        <v>46273.760416666657</v>
      </c>
      <c r="C3474">
        <v>11710825</v>
      </c>
      <c r="D3474">
        <v>100006742291</v>
      </c>
      <c r="E3474" t="s">
        <v>1726</v>
      </c>
      <c r="F3474">
        <v>100</v>
      </c>
      <c r="G3474" t="s">
        <v>1745</v>
      </c>
      <c r="H3474" t="s">
        <v>1760</v>
      </c>
      <c r="I3474">
        <v>6083302</v>
      </c>
      <c r="J3474">
        <v>1</v>
      </c>
      <c r="K3474" t="s">
        <v>2025</v>
      </c>
      <c r="L3474" t="s">
        <v>2026</v>
      </c>
      <c r="N3474">
        <v>0</v>
      </c>
      <c r="O3474">
        <v>1</v>
      </c>
      <c r="P3474">
        <v>1</v>
      </c>
      <c r="Q3474">
        <v>1</v>
      </c>
      <c r="R3474">
        <v>0</v>
      </c>
      <c r="S3474">
        <v>0</v>
      </c>
      <c r="T3474">
        <v>0</v>
      </c>
      <c r="U3474" s="50">
        <v>46273.748657407406</v>
      </c>
      <c r="V3474" s="50">
        <v>46273.748657407406</v>
      </c>
      <c r="W3474" s="51">
        <v>46273</v>
      </c>
      <c r="X3474" t="s">
        <v>1747</v>
      </c>
      <c r="Y3474" t="s">
        <v>492</v>
      </c>
    </row>
    <row r="3475" spans="1:25" ht="15" customHeight="1" x14ac:dyDescent="0.35">
      <c r="A3475">
        <v>9</v>
      </c>
      <c r="B3475" s="50">
        <v>46273.760416666657</v>
      </c>
      <c r="C3475">
        <v>11710826</v>
      </c>
      <c r="D3475">
        <v>100006742291</v>
      </c>
      <c r="E3475" t="s">
        <v>1726</v>
      </c>
      <c r="F3475">
        <v>100</v>
      </c>
      <c r="G3475" t="s">
        <v>1745</v>
      </c>
      <c r="H3475" t="s">
        <v>1760</v>
      </c>
      <c r="I3475">
        <v>6083302</v>
      </c>
      <c r="J3475">
        <v>1</v>
      </c>
      <c r="K3475" t="s">
        <v>2131</v>
      </c>
      <c r="L3475" t="s">
        <v>2132</v>
      </c>
      <c r="N3475">
        <v>0</v>
      </c>
      <c r="O3475">
        <v>1</v>
      </c>
      <c r="P3475">
        <v>1</v>
      </c>
      <c r="Q3475">
        <v>1</v>
      </c>
      <c r="R3475">
        <v>0</v>
      </c>
      <c r="S3475">
        <v>0</v>
      </c>
      <c r="T3475">
        <v>0</v>
      </c>
      <c r="U3475" s="50">
        <v>46273.748657407406</v>
      </c>
      <c r="V3475" s="50">
        <v>46273.748657407406</v>
      </c>
      <c r="W3475" s="51">
        <v>46273</v>
      </c>
      <c r="X3475" t="s">
        <v>1747</v>
      </c>
      <c r="Y3475" t="s">
        <v>492</v>
      </c>
    </row>
    <row r="3476" spans="1:25" ht="15" customHeight="1" x14ac:dyDescent="0.35">
      <c r="A3476">
        <v>9</v>
      </c>
      <c r="B3476" s="50">
        <v>46273.760416666657</v>
      </c>
      <c r="C3476">
        <v>11710856</v>
      </c>
      <c r="D3476">
        <v>100006742299</v>
      </c>
      <c r="E3476" t="s">
        <v>1726</v>
      </c>
      <c r="F3476">
        <v>100</v>
      </c>
      <c r="G3476" t="s">
        <v>1745</v>
      </c>
      <c r="H3476" t="s">
        <v>1760</v>
      </c>
      <c r="I3476">
        <v>6084501</v>
      </c>
      <c r="J3476">
        <v>1</v>
      </c>
      <c r="K3476" t="s">
        <v>2670</v>
      </c>
      <c r="L3476" t="s">
        <v>2671</v>
      </c>
      <c r="N3476">
        <v>0</v>
      </c>
      <c r="O3476">
        <v>2</v>
      </c>
      <c r="P3476">
        <v>2</v>
      </c>
      <c r="Q3476">
        <v>2</v>
      </c>
      <c r="R3476">
        <v>0</v>
      </c>
      <c r="S3476">
        <v>0</v>
      </c>
      <c r="T3476">
        <v>0</v>
      </c>
      <c r="U3476" s="50">
        <v>46273.748680555553</v>
      </c>
      <c r="V3476" s="50">
        <v>46273.748680555553</v>
      </c>
      <c r="W3476" s="51">
        <v>46273</v>
      </c>
      <c r="X3476" t="s">
        <v>1747</v>
      </c>
      <c r="Y3476" t="s">
        <v>492</v>
      </c>
    </row>
    <row r="3477" spans="1:25" ht="15" customHeight="1" x14ac:dyDescent="0.35">
      <c r="A3477">
        <v>9</v>
      </c>
      <c r="B3477" s="50">
        <v>46273.760416666657</v>
      </c>
      <c r="C3477">
        <v>11710857</v>
      </c>
      <c r="D3477">
        <v>100006742299</v>
      </c>
      <c r="E3477" t="s">
        <v>1726</v>
      </c>
      <c r="F3477">
        <v>100</v>
      </c>
      <c r="G3477" t="s">
        <v>1745</v>
      </c>
      <c r="H3477" t="s">
        <v>1760</v>
      </c>
      <c r="I3477">
        <v>6084501</v>
      </c>
      <c r="J3477">
        <v>1</v>
      </c>
      <c r="K3477" t="s">
        <v>2555</v>
      </c>
      <c r="L3477" t="s">
        <v>2556</v>
      </c>
      <c r="N3477">
        <v>0</v>
      </c>
      <c r="O3477">
        <v>2</v>
      </c>
      <c r="P3477">
        <v>2</v>
      </c>
      <c r="Q3477">
        <v>2</v>
      </c>
      <c r="R3477">
        <v>0</v>
      </c>
      <c r="S3477">
        <v>0</v>
      </c>
      <c r="T3477">
        <v>0</v>
      </c>
      <c r="U3477" s="50">
        <v>46273.748680555553</v>
      </c>
      <c r="V3477" s="50">
        <v>46273.748680555553</v>
      </c>
      <c r="W3477" s="51">
        <v>46273</v>
      </c>
      <c r="X3477" t="s">
        <v>1747</v>
      </c>
      <c r="Y3477" t="s">
        <v>492</v>
      </c>
    </row>
    <row r="3478" spans="1:25" ht="15" customHeight="1" x14ac:dyDescent="0.35">
      <c r="A3478">
        <v>9</v>
      </c>
      <c r="B3478" s="50">
        <v>46273.760416666657</v>
      </c>
      <c r="C3478">
        <v>11710858</v>
      </c>
      <c r="D3478">
        <v>100006742300</v>
      </c>
      <c r="E3478" t="s">
        <v>1726</v>
      </c>
      <c r="F3478">
        <v>100</v>
      </c>
      <c r="G3478" t="s">
        <v>1745</v>
      </c>
      <c r="H3478" t="s">
        <v>1760</v>
      </c>
      <c r="I3478">
        <v>6084402</v>
      </c>
      <c r="J3478">
        <v>1</v>
      </c>
      <c r="K3478" t="s">
        <v>2467</v>
      </c>
      <c r="L3478" t="s">
        <v>2468</v>
      </c>
      <c r="N3478">
        <v>0</v>
      </c>
      <c r="O3478">
        <v>1</v>
      </c>
      <c r="P3478">
        <v>1</v>
      </c>
      <c r="Q3478">
        <v>1</v>
      </c>
      <c r="R3478">
        <v>0</v>
      </c>
      <c r="S3478">
        <v>0</v>
      </c>
      <c r="T3478">
        <v>0</v>
      </c>
      <c r="U3478" s="50">
        <v>46273.748680555553</v>
      </c>
      <c r="V3478" s="50">
        <v>46273.748680555553</v>
      </c>
      <c r="W3478" s="51">
        <v>46273</v>
      </c>
      <c r="X3478" t="s">
        <v>1747</v>
      </c>
      <c r="Y3478" t="s">
        <v>492</v>
      </c>
    </row>
    <row r="3479" spans="1:25" ht="15" customHeight="1" x14ac:dyDescent="0.35">
      <c r="A3479">
        <v>9</v>
      </c>
      <c r="B3479" s="50">
        <v>46273.760416666657</v>
      </c>
      <c r="C3479">
        <v>11710859</v>
      </c>
      <c r="D3479">
        <v>100006742300</v>
      </c>
      <c r="E3479" t="s">
        <v>1726</v>
      </c>
      <c r="F3479">
        <v>100</v>
      </c>
      <c r="G3479" t="s">
        <v>1745</v>
      </c>
      <c r="H3479" t="s">
        <v>1760</v>
      </c>
      <c r="I3479">
        <v>6084402</v>
      </c>
      <c r="J3479">
        <v>1</v>
      </c>
      <c r="K3479" t="s">
        <v>2672</v>
      </c>
      <c r="L3479" t="s">
        <v>2673</v>
      </c>
      <c r="N3479">
        <v>0</v>
      </c>
      <c r="O3479">
        <v>1</v>
      </c>
      <c r="P3479">
        <v>1</v>
      </c>
      <c r="Q3479">
        <v>1</v>
      </c>
      <c r="R3479">
        <v>0</v>
      </c>
      <c r="S3479">
        <v>0</v>
      </c>
      <c r="T3479">
        <v>0</v>
      </c>
      <c r="U3479" s="50">
        <v>46273.748680555553</v>
      </c>
      <c r="V3479" s="50">
        <v>46273.748680555553</v>
      </c>
      <c r="W3479" s="51">
        <v>46273</v>
      </c>
      <c r="X3479" t="s">
        <v>1747</v>
      </c>
      <c r="Y3479" t="s">
        <v>492</v>
      </c>
    </row>
    <row r="3480" spans="1:25" ht="15" customHeight="1" x14ac:dyDescent="0.35">
      <c r="A3480">
        <v>9</v>
      </c>
      <c r="B3480" s="50">
        <v>46273.760416666657</v>
      </c>
      <c r="C3480">
        <v>11710860</v>
      </c>
      <c r="D3480">
        <v>100006742300</v>
      </c>
      <c r="E3480" t="s">
        <v>1726</v>
      </c>
      <c r="F3480">
        <v>100</v>
      </c>
      <c r="G3480" t="s">
        <v>1745</v>
      </c>
      <c r="H3480" t="s">
        <v>1760</v>
      </c>
      <c r="I3480">
        <v>6084402</v>
      </c>
      <c r="J3480">
        <v>1</v>
      </c>
      <c r="K3480" t="s">
        <v>2674</v>
      </c>
      <c r="L3480" t="s">
        <v>2675</v>
      </c>
      <c r="N3480">
        <v>0</v>
      </c>
      <c r="O3480">
        <v>1</v>
      </c>
      <c r="P3480">
        <v>1</v>
      </c>
      <c r="Q3480">
        <v>1</v>
      </c>
      <c r="R3480">
        <v>0</v>
      </c>
      <c r="S3480">
        <v>0</v>
      </c>
      <c r="T3480">
        <v>0</v>
      </c>
      <c r="U3480" s="50">
        <v>46273.748680555553</v>
      </c>
      <c r="V3480" s="50">
        <v>46273.748680555553</v>
      </c>
      <c r="W3480" s="51">
        <v>46273</v>
      </c>
      <c r="X3480" t="s">
        <v>1747</v>
      </c>
      <c r="Y3480" t="s">
        <v>492</v>
      </c>
    </row>
    <row r="3481" spans="1:25" ht="15" customHeight="1" x14ac:dyDescent="0.35">
      <c r="A3481">
        <v>9</v>
      </c>
      <c r="B3481" s="50">
        <v>46273.760416666657</v>
      </c>
      <c r="C3481">
        <v>11710861</v>
      </c>
      <c r="D3481">
        <v>100006742300</v>
      </c>
      <c r="E3481" t="s">
        <v>1726</v>
      </c>
      <c r="F3481">
        <v>100</v>
      </c>
      <c r="G3481" t="s">
        <v>1745</v>
      </c>
      <c r="H3481" t="s">
        <v>1760</v>
      </c>
      <c r="I3481">
        <v>6084402</v>
      </c>
      <c r="J3481">
        <v>1</v>
      </c>
      <c r="K3481" t="s">
        <v>2025</v>
      </c>
      <c r="L3481" t="s">
        <v>2026</v>
      </c>
      <c r="N3481">
        <v>0</v>
      </c>
      <c r="O3481">
        <v>1</v>
      </c>
      <c r="P3481">
        <v>1</v>
      </c>
      <c r="Q3481">
        <v>1</v>
      </c>
      <c r="R3481">
        <v>0</v>
      </c>
      <c r="S3481">
        <v>0</v>
      </c>
      <c r="T3481">
        <v>0</v>
      </c>
      <c r="U3481" s="50">
        <v>46273.748680555553</v>
      </c>
      <c r="V3481" s="50">
        <v>46273.748680555553</v>
      </c>
      <c r="W3481" s="51">
        <v>46273</v>
      </c>
      <c r="X3481" t="s">
        <v>1747</v>
      </c>
      <c r="Y3481" t="s">
        <v>492</v>
      </c>
    </row>
    <row r="3482" spans="1:25" ht="15" customHeight="1" x14ac:dyDescent="0.35">
      <c r="A3482">
        <v>9</v>
      </c>
      <c r="B3482" s="50">
        <v>46273.760416666657</v>
      </c>
      <c r="C3482">
        <v>11710862</v>
      </c>
      <c r="D3482">
        <v>100006742300</v>
      </c>
      <c r="E3482" t="s">
        <v>1726</v>
      </c>
      <c r="F3482">
        <v>100</v>
      </c>
      <c r="G3482" t="s">
        <v>1745</v>
      </c>
      <c r="H3482" t="s">
        <v>1760</v>
      </c>
      <c r="I3482">
        <v>6084402</v>
      </c>
      <c r="J3482">
        <v>1</v>
      </c>
      <c r="K3482" t="s">
        <v>2235</v>
      </c>
      <c r="L3482" t="s">
        <v>2236</v>
      </c>
      <c r="N3482">
        <v>0</v>
      </c>
      <c r="O3482">
        <v>1</v>
      </c>
      <c r="P3482">
        <v>1</v>
      </c>
      <c r="Q3482">
        <v>1</v>
      </c>
      <c r="R3482">
        <v>0</v>
      </c>
      <c r="S3482">
        <v>0</v>
      </c>
      <c r="T3482">
        <v>0</v>
      </c>
      <c r="U3482" s="50">
        <v>46273.748680555553</v>
      </c>
      <c r="V3482" s="50">
        <v>46273.748680555553</v>
      </c>
      <c r="W3482" s="51">
        <v>46273</v>
      </c>
      <c r="X3482" t="s">
        <v>1747</v>
      </c>
      <c r="Y3482" t="s">
        <v>492</v>
      </c>
    </row>
    <row r="3483" spans="1:25" ht="15" customHeight="1" x14ac:dyDescent="0.35">
      <c r="A3483">
        <v>9</v>
      </c>
      <c r="B3483" s="50">
        <v>46273.760416666657</v>
      </c>
      <c r="C3483">
        <v>11710863</v>
      </c>
      <c r="D3483">
        <v>100006742301</v>
      </c>
      <c r="E3483" t="s">
        <v>1726</v>
      </c>
      <c r="F3483">
        <v>100</v>
      </c>
      <c r="G3483" t="s">
        <v>1745</v>
      </c>
      <c r="H3483" t="s">
        <v>1760</v>
      </c>
      <c r="I3483">
        <v>6084601</v>
      </c>
      <c r="J3483">
        <v>1</v>
      </c>
      <c r="K3483" t="s">
        <v>2676</v>
      </c>
      <c r="L3483" t="s">
        <v>2677</v>
      </c>
      <c r="N3483">
        <v>0</v>
      </c>
      <c r="O3483">
        <v>1</v>
      </c>
      <c r="P3483">
        <v>1</v>
      </c>
      <c r="Q3483">
        <v>1</v>
      </c>
      <c r="R3483">
        <v>0</v>
      </c>
      <c r="S3483">
        <v>0</v>
      </c>
      <c r="T3483">
        <v>0</v>
      </c>
      <c r="U3483" s="50">
        <v>46273.748680555553</v>
      </c>
      <c r="V3483" s="50">
        <v>46273.748680555553</v>
      </c>
      <c r="W3483" s="51">
        <v>46273</v>
      </c>
      <c r="X3483" t="s">
        <v>1747</v>
      </c>
      <c r="Y3483" t="s">
        <v>492</v>
      </c>
    </row>
    <row r="3484" spans="1:25" ht="15" customHeight="1" x14ac:dyDescent="0.35">
      <c r="A3484">
        <v>9</v>
      </c>
      <c r="B3484" s="50">
        <v>46273.760416666657</v>
      </c>
      <c r="C3484">
        <v>11710897</v>
      </c>
      <c r="D3484">
        <v>100006742324</v>
      </c>
      <c r="E3484" t="s">
        <v>1726</v>
      </c>
      <c r="F3484">
        <v>100</v>
      </c>
      <c r="G3484" t="s">
        <v>1745</v>
      </c>
      <c r="H3484" t="s">
        <v>1760</v>
      </c>
      <c r="I3484">
        <v>6085602</v>
      </c>
      <c r="J3484">
        <v>2</v>
      </c>
      <c r="K3484" t="s">
        <v>2680</v>
      </c>
      <c r="L3484" t="s">
        <v>2681</v>
      </c>
      <c r="N3484">
        <v>0</v>
      </c>
      <c r="O3484">
        <v>1</v>
      </c>
      <c r="P3484">
        <v>1</v>
      </c>
      <c r="Q3484">
        <v>1</v>
      </c>
      <c r="R3484">
        <v>0</v>
      </c>
      <c r="S3484">
        <v>0</v>
      </c>
      <c r="T3484">
        <v>0</v>
      </c>
      <c r="U3484" s="50">
        <v>46273.749363425923</v>
      </c>
      <c r="V3484" s="50">
        <v>46273.749363425923</v>
      </c>
      <c r="W3484" s="51">
        <v>46273</v>
      </c>
      <c r="X3484" t="s">
        <v>1747</v>
      </c>
      <c r="Y3484" t="s">
        <v>492</v>
      </c>
    </row>
    <row r="3485" spans="1:25" ht="15" customHeight="1" x14ac:dyDescent="0.35">
      <c r="A3485">
        <v>9</v>
      </c>
      <c r="B3485" s="50">
        <v>46273.760416666657</v>
      </c>
      <c r="C3485">
        <v>11710898</v>
      </c>
      <c r="D3485">
        <v>100006742325</v>
      </c>
      <c r="E3485" t="s">
        <v>1726</v>
      </c>
      <c r="F3485">
        <v>100</v>
      </c>
      <c r="G3485" t="s">
        <v>1745</v>
      </c>
      <c r="H3485" t="s">
        <v>1760</v>
      </c>
      <c r="I3485">
        <v>6085502</v>
      </c>
      <c r="J3485">
        <v>2</v>
      </c>
      <c r="K3485" t="s">
        <v>2682</v>
      </c>
      <c r="L3485" t="s">
        <v>2683</v>
      </c>
      <c r="N3485">
        <v>0</v>
      </c>
      <c r="O3485">
        <v>10</v>
      </c>
      <c r="P3485">
        <v>10</v>
      </c>
      <c r="Q3485">
        <v>10</v>
      </c>
      <c r="R3485">
        <v>0</v>
      </c>
      <c r="S3485">
        <v>0</v>
      </c>
      <c r="T3485">
        <v>0</v>
      </c>
      <c r="U3485" s="50">
        <v>46273.749363425923</v>
      </c>
      <c r="V3485" s="50">
        <v>46273.749363425923</v>
      </c>
      <c r="W3485" s="51">
        <v>46273</v>
      </c>
      <c r="X3485" t="s">
        <v>1747</v>
      </c>
      <c r="Y3485" t="s">
        <v>492</v>
      </c>
    </row>
    <row r="3486" spans="1:25" ht="15" customHeight="1" x14ac:dyDescent="0.35">
      <c r="A3486">
        <v>9</v>
      </c>
      <c r="B3486" s="50">
        <v>46273.760416666657</v>
      </c>
      <c r="C3486">
        <v>11710899</v>
      </c>
      <c r="D3486">
        <v>100006742326</v>
      </c>
      <c r="E3486" t="s">
        <v>1726</v>
      </c>
      <c r="F3486">
        <v>100</v>
      </c>
      <c r="G3486" t="s">
        <v>1745</v>
      </c>
      <c r="H3486" t="s">
        <v>1760</v>
      </c>
      <c r="I3486">
        <v>6085503</v>
      </c>
      <c r="J3486">
        <v>1</v>
      </c>
      <c r="K3486" t="s">
        <v>2684</v>
      </c>
      <c r="L3486" t="s">
        <v>2685</v>
      </c>
      <c r="N3486">
        <v>0</v>
      </c>
      <c r="O3486">
        <v>1</v>
      </c>
      <c r="P3486">
        <v>1</v>
      </c>
      <c r="Q3486">
        <v>1</v>
      </c>
      <c r="R3486">
        <v>0</v>
      </c>
      <c r="S3486">
        <v>0</v>
      </c>
      <c r="T3486">
        <v>0</v>
      </c>
      <c r="U3486" s="50">
        <v>46273.749363425923</v>
      </c>
      <c r="V3486" s="50">
        <v>46273.749363425923</v>
      </c>
      <c r="W3486" s="51">
        <v>46273</v>
      </c>
      <c r="X3486" t="s">
        <v>1747</v>
      </c>
      <c r="Y3486" t="s">
        <v>492</v>
      </c>
    </row>
    <row r="3487" spans="1:25" ht="15" customHeight="1" x14ac:dyDescent="0.35">
      <c r="A3487">
        <v>9</v>
      </c>
      <c r="B3487" s="50">
        <v>46273.760416666657</v>
      </c>
      <c r="C3487">
        <v>11710900</v>
      </c>
      <c r="D3487">
        <v>100006742326</v>
      </c>
      <c r="E3487" t="s">
        <v>1726</v>
      </c>
      <c r="F3487">
        <v>100</v>
      </c>
      <c r="G3487" t="s">
        <v>1745</v>
      </c>
      <c r="H3487" t="s">
        <v>1760</v>
      </c>
      <c r="I3487">
        <v>6085503</v>
      </c>
      <c r="J3487">
        <v>1</v>
      </c>
      <c r="K3487" t="s">
        <v>2686</v>
      </c>
      <c r="L3487" t="s">
        <v>2687</v>
      </c>
      <c r="N3487">
        <v>0</v>
      </c>
      <c r="O3487">
        <v>25</v>
      </c>
      <c r="P3487">
        <v>25</v>
      </c>
      <c r="Q3487">
        <v>25</v>
      </c>
      <c r="R3487">
        <v>0</v>
      </c>
      <c r="S3487">
        <v>0</v>
      </c>
      <c r="T3487">
        <v>0</v>
      </c>
      <c r="U3487" s="50">
        <v>46273.749363425923</v>
      </c>
      <c r="V3487" s="50">
        <v>46273.749363425923</v>
      </c>
      <c r="W3487" s="51">
        <v>46273</v>
      </c>
      <c r="X3487" t="s">
        <v>1747</v>
      </c>
      <c r="Y3487" t="s">
        <v>492</v>
      </c>
    </row>
    <row r="3488" spans="1:25" ht="15" customHeight="1" x14ac:dyDescent="0.35">
      <c r="A3488">
        <v>9</v>
      </c>
      <c r="B3488" s="50">
        <v>46273.760416666657</v>
      </c>
      <c r="C3488">
        <v>11710901</v>
      </c>
      <c r="D3488">
        <v>100006742327</v>
      </c>
      <c r="E3488" t="s">
        <v>1726</v>
      </c>
      <c r="F3488">
        <v>100</v>
      </c>
      <c r="G3488" t="s">
        <v>1745</v>
      </c>
      <c r="H3488" t="s">
        <v>1760</v>
      </c>
      <c r="I3488">
        <v>6085901</v>
      </c>
      <c r="J3488">
        <v>2</v>
      </c>
      <c r="K3488" t="s">
        <v>2688</v>
      </c>
      <c r="L3488" t="s">
        <v>2689</v>
      </c>
      <c r="N3488">
        <v>0</v>
      </c>
      <c r="O3488">
        <v>1</v>
      </c>
      <c r="P3488">
        <v>1</v>
      </c>
      <c r="Q3488">
        <v>1</v>
      </c>
      <c r="R3488">
        <v>0</v>
      </c>
      <c r="S3488">
        <v>0</v>
      </c>
      <c r="T3488">
        <v>0</v>
      </c>
      <c r="U3488" s="50">
        <v>46273.749363425923</v>
      </c>
      <c r="V3488" s="50">
        <v>46273.749363425923</v>
      </c>
      <c r="W3488" s="51">
        <v>46273</v>
      </c>
      <c r="X3488" t="s">
        <v>1747</v>
      </c>
      <c r="Y3488" t="s">
        <v>492</v>
      </c>
    </row>
    <row r="3489" spans="1:25" ht="15" customHeight="1" x14ac:dyDescent="0.35">
      <c r="A3489">
        <v>9</v>
      </c>
      <c r="B3489" s="50">
        <v>46273.760416666657</v>
      </c>
      <c r="C3489">
        <v>11710902</v>
      </c>
      <c r="D3489">
        <v>100006742328</v>
      </c>
      <c r="E3489" t="s">
        <v>1726</v>
      </c>
      <c r="F3489">
        <v>100</v>
      </c>
      <c r="G3489" t="s">
        <v>1745</v>
      </c>
      <c r="H3489" t="s">
        <v>1760</v>
      </c>
      <c r="I3489">
        <v>6085902</v>
      </c>
      <c r="J3489">
        <v>1</v>
      </c>
      <c r="K3489" t="s">
        <v>2059</v>
      </c>
      <c r="L3489" t="s">
        <v>2060</v>
      </c>
      <c r="N3489">
        <v>0</v>
      </c>
      <c r="O3489">
        <v>1</v>
      </c>
      <c r="P3489">
        <v>1</v>
      </c>
      <c r="Q3489">
        <v>1</v>
      </c>
      <c r="R3489">
        <v>0</v>
      </c>
      <c r="S3489">
        <v>0</v>
      </c>
      <c r="T3489">
        <v>0</v>
      </c>
      <c r="U3489" s="50">
        <v>46273.749363425923</v>
      </c>
      <c r="V3489" s="50">
        <v>46273.749363425923</v>
      </c>
      <c r="W3489" s="51">
        <v>46273</v>
      </c>
      <c r="X3489" t="s">
        <v>1747</v>
      </c>
      <c r="Y3489" t="s">
        <v>492</v>
      </c>
    </row>
    <row r="3490" spans="1:25" ht="15" customHeight="1" x14ac:dyDescent="0.35">
      <c r="A3490">
        <v>9</v>
      </c>
      <c r="B3490" s="50">
        <v>46273.760416666657</v>
      </c>
      <c r="C3490">
        <v>11710908</v>
      </c>
      <c r="D3490">
        <v>100006742335</v>
      </c>
      <c r="E3490" t="s">
        <v>1726</v>
      </c>
      <c r="F3490">
        <v>100</v>
      </c>
      <c r="G3490" t="s">
        <v>1745</v>
      </c>
      <c r="H3490" t="s">
        <v>1760</v>
      </c>
      <c r="I3490">
        <v>6085801</v>
      </c>
      <c r="J3490">
        <v>1</v>
      </c>
      <c r="K3490" t="s">
        <v>2690</v>
      </c>
      <c r="L3490" t="s">
        <v>2691</v>
      </c>
      <c r="N3490">
        <v>0</v>
      </c>
      <c r="O3490">
        <v>1</v>
      </c>
      <c r="P3490">
        <v>1</v>
      </c>
      <c r="Q3490">
        <v>1</v>
      </c>
      <c r="R3490">
        <v>0</v>
      </c>
      <c r="S3490">
        <v>0</v>
      </c>
      <c r="T3490">
        <v>0</v>
      </c>
      <c r="U3490" s="50">
        <v>46273.7500462963</v>
      </c>
      <c r="V3490" s="50">
        <v>46273.7500462963</v>
      </c>
      <c r="W3490" s="51">
        <v>46273</v>
      </c>
      <c r="X3490" t="s">
        <v>1747</v>
      </c>
      <c r="Y3490" t="s">
        <v>492</v>
      </c>
    </row>
    <row r="3491" spans="1:25" ht="15" customHeight="1" x14ac:dyDescent="0.35">
      <c r="A3491">
        <v>9</v>
      </c>
      <c r="B3491" s="50">
        <v>46273.760416666657</v>
      </c>
      <c r="C3491">
        <v>11710922</v>
      </c>
      <c r="D3491">
        <v>100006742337</v>
      </c>
      <c r="E3491" t="s">
        <v>1726</v>
      </c>
      <c r="F3491">
        <v>100</v>
      </c>
      <c r="G3491" t="s">
        <v>1745</v>
      </c>
      <c r="H3491" t="s">
        <v>1760</v>
      </c>
      <c r="I3491">
        <v>6086501</v>
      </c>
      <c r="J3491">
        <v>1</v>
      </c>
      <c r="K3491" t="s">
        <v>2053</v>
      </c>
      <c r="L3491" t="s">
        <v>2054</v>
      </c>
      <c r="N3491">
        <v>0</v>
      </c>
      <c r="O3491">
        <v>3</v>
      </c>
      <c r="P3491">
        <v>3</v>
      </c>
      <c r="Q3491">
        <v>3</v>
      </c>
      <c r="R3491">
        <v>0</v>
      </c>
      <c r="S3491">
        <v>0</v>
      </c>
      <c r="T3491">
        <v>0</v>
      </c>
      <c r="U3491" s="50">
        <v>46273.750057870369</v>
      </c>
      <c r="V3491" s="50">
        <v>46273.750057870369</v>
      </c>
      <c r="W3491" s="51">
        <v>46273</v>
      </c>
      <c r="X3491" t="s">
        <v>1747</v>
      </c>
      <c r="Y3491" t="s">
        <v>492</v>
      </c>
    </row>
    <row r="3492" spans="1:25" ht="15" customHeight="1" x14ac:dyDescent="0.35">
      <c r="A3492">
        <v>9</v>
      </c>
      <c r="B3492" s="50">
        <v>46273.760416666657</v>
      </c>
      <c r="C3492">
        <v>11710923</v>
      </c>
      <c r="D3492">
        <v>100006742337</v>
      </c>
      <c r="E3492" t="s">
        <v>1726</v>
      </c>
      <c r="F3492">
        <v>100</v>
      </c>
      <c r="G3492" t="s">
        <v>1745</v>
      </c>
      <c r="H3492" t="s">
        <v>1760</v>
      </c>
      <c r="I3492">
        <v>6086501</v>
      </c>
      <c r="J3492">
        <v>1</v>
      </c>
      <c r="K3492" t="s">
        <v>1971</v>
      </c>
      <c r="L3492" t="s">
        <v>1972</v>
      </c>
      <c r="N3492">
        <v>0</v>
      </c>
      <c r="O3492">
        <v>2</v>
      </c>
      <c r="P3492">
        <v>2</v>
      </c>
      <c r="Q3492">
        <v>2</v>
      </c>
      <c r="R3492">
        <v>0</v>
      </c>
      <c r="S3492">
        <v>0</v>
      </c>
      <c r="T3492">
        <v>0</v>
      </c>
      <c r="U3492" s="50">
        <v>46273.750057870369</v>
      </c>
      <c r="V3492" s="50">
        <v>46273.750057870369</v>
      </c>
      <c r="W3492" s="51">
        <v>46273</v>
      </c>
      <c r="X3492" t="s">
        <v>1747</v>
      </c>
      <c r="Y3492" t="s">
        <v>492</v>
      </c>
    </row>
    <row r="3493" spans="1:25" ht="15" customHeight="1" x14ac:dyDescent="0.35">
      <c r="A3493">
        <v>9</v>
      </c>
      <c r="B3493" s="50">
        <v>46273.760416666657</v>
      </c>
      <c r="C3493">
        <v>11710924</v>
      </c>
      <c r="D3493">
        <v>100006742337</v>
      </c>
      <c r="E3493" t="s">
        <v>1726</v>
      </c>
      <c r="F3493">
        <v>100</v>
      </c>
      <c r="G3493" t="s">
        <v>1745</v>
      </c>
      <c r="H3493" t="s">
        <v>1760</v>
      </c>
      <c r="I3493">
        <v>6086501</v>
      </c>
      <c r="J3493">
        <v>1</v>
      </c>
      <c r="K3493" t="s">
        <v>2171</v>
      </c>
      <c r="L3493" t="s">
        <v>2172</v>
      </c>
      <c r="N3493">
        <v>0</v>
      </c>
      <c r="O3493">
        <v>1</v>
      </c>
      <c r="P3493">
        <v>1</v>
      </c>
      <c r="Q3493">
        <v>1</v>
      </c>
      <c r="R3493">
        <v>0</v>
      </c>
      <c r="S3493">
        <v>0</v>
      </c>
      <c r="T3493">
        <v>0</v>
      </c>
      <c r="U3493" s="50">
        <v>46273.750057870369</v>
      </c>
      <c r="V3493" s="50">
        <v>46273.750057870369</v>
      </c>
      <c r="W3493" s="51">
        <v>46273</v>
      </c>
      <c r="X3493" t="s">
        <v>1747</v>
      </c>
      <c r="Y3493" t="s">
        <v>492</v>
      </c>
    </row>
    <row r="3494" spans="1:25" ht="15" customHeight="1" x14ac:dyDescent="0.35">
      <c r="A3494">
        <v>9</v>
      </c>
      <c r="B3494" s="50">
        <v>46273.760416666657</v>
      </c>
      <c r="C3494">
        <v>11710950</v>
      </c>
      <c r="D3494">
        <v>100006742347</v>
      </c>
      <c r="E3494" t="s">
        <v>1726</v>
      </c>
      <c r="F3494">
        <v>100</v>
      </c>
      <c r="G3494" t="s">
        <v>1745</v>
      </c>
      <c r="H3494" t="s">
        <v>1760</v>
      </c>
      <c r="I3494">
        <v>6086402</v>
      </c>
      <c r="J3494">
        <v>1</v>
      </c>
      <c r="K3494" t="s">
        <v>2037</v>
      </c>
      <c r="L3494" t="s">
        <v>2038</v>
      </c>
      <c r="N3494">
        <v>0</v>
      </c>
      <c r="O3494">
        <v>1</v>
      </c>
      <c r="P3494">
        <v>1</v>
      </c>
      <c r="Q3494">
        <v>1</v>
      </c>
      <c r="R3494">
        <v>0</v>
      </c>
      <c r="S3494">
        <v>0</v>
      </c>
      <c r="T3494">
        <v>0</v>
      </c>
      <c r="U3494" s="50">
        <v>46273.750740740739</v>
      </c>
      <c r="V3494" s="50">
        <v>46273.750740740739</v>
      </c>
      <c r="W3494" s="51">
        <v>46273</v>
      </c>
      <c r="X3494" t="s">
        <v>1747</v>
      </c>
      <c r="Y3494" t="s">
        <v>492</v>
      </c>
    </row>
    <row r="3495" spans="1:25" ht="15" customHeight="1" x14ac:dyDescent="0.35">
      <c r="A3495">
        <v>9</v>
      </c>
      <c r="B3495" s="50">
        <v>46273.760416666657</v>
      </c>
      <c r="C3495">
        <v>11710951</v>
      </c>
      <c r="D3495">
        <v>100006742348</v>
      </c>
      <c r="E3495" t="s">
        <v>1726</v>
      </c>
      <c r="F3495">
        <v>100</v>
      </c>
      <c r="G3495" t="s">
        <v>1745</v>
      </c>
      <c r="H3495" t="s">
        <v>1760</v>
      </c>
      <c r="I3495">
        <v>6086403</v>
      </c>
      <c r="J3495">
        <v>2</v>
      </c>
      <c r="K3495" t="s">
        <v>2692</v>
      </c>
      <c r="L3495" t="s">
        <v>2693</v>
      </c>
      <c r="N3495">
        <v>0</v>
      </c>
      <c r="O3495">
        <v>1</v>
      </c>
      <c r="P3495">
        <v>1</v>
      </c>
      <c r="Q3495">
        <v>1</v>
      </c>
      <c r="R3495">
        <v>0</v>
      </c>
      <c r="S3495">
        <v>0</v>
      </c>
      <c r="T3495">
        <v>0</v>
      </c>
      <c r="U3495" s="50">
        <v>46273.750740740739</v>
      </c>
      <c r="V3495" s="50">
        <v>46273.750740740739</v>
      </c>
      <c r="W3495" s="51">
        <v>46273</v>
      </c>
      <c r="X3495" t="s">
        <v>1747</v>
      </c>
      <c r="Y3495" t="s">
        <v>492</v>
      </c>
    </row>
    <row r="3496" spans="1:25" ht="15" customHeight="1" x14ac:dyDescent="0.35">
      <c r="A3496">
        <v>9</v>
      </c>
      <c r="B3496" s="50">
        <v>46273.760416666657</v>
      </c>
      <c r="C3496">
        <v>11710952</v>
      </c>
      <c r="D3496">
        <v>100006742348</v>
      </c>
      <c r="E3496" t="s">
        <v>1726</v>
      </c>
      <c r="F3496">
        <v>100</v>
      </c>
      <c r="G3496" t="s">
        <v>1745</v>
      </c>
      <c r="H3496" t="s">
        <v>1760</v>
      </c>
      <c r="I3496">
        <v>6086403</v>
      </c>
      <c r="J3496">
        <v>2</v>
      </c>
      <c r="K3496" t="s">
        <v>2694</v>
      </c>
      <c r="L3496" t="s">
        <v>2695</v>
      </c>
      <c r="N3496">
        <v>0</v>
      </c>
      <c r="O3496">
        <v>1</v>
      </c>
      <c r="P3496">
        <v>1</v>
      </c>
      <c r="Q3496">
        <v>1</v>
      </c>
      <c r="R3496">
        <v>0</v>
      </c>
      <c r="S3496">
        <v>0</v>
      </c>
      <c r="T3496">
        <v>0</v>
      </c>
      <c r="U3496" s="50">
        <v>46273.750740740739</v>
      </c>
      <c r="V3496" s="50">
        <v>46273.750740740739</v>
      </c>
      <c r="W3496" s="51">
        <v>46273</v>
      </c>
      <c r="X3496" t="s">
        <v>1747</v>
      </c>
      <c r="Y3496" t="s">
        <v>492</v>
      </c>
    </row>
    <row r="3497" spans="1:25" ht="15" customHeight="1" x14ac:dyDescent="0.35">
      <c r="A3497">
        <v>9</v>
      </c>
      <c r="B3497" s="50">
        <v>46273.760416666657</v>
      </c>
      <c r="C3497">
        <v>11710964</v>
      </c>
      <c r="D3497">
        <v>100006742355</v>
      </c>
      <c r="E3497" t="s">
        <v>1726</v>
      </c>
      <c r="F3497">
        <v>100</v>
      </c>
      <c r="G3497" t="s">
        <v>1745</v>
      </c>
      <c r="H3497" t="s">
        <v>1760</v>
      </c>
      <c r="I3497">
        <v>6087701</v>
      </c>
      <c r="J3497">
        <v>1</v>
      </c>
      <c r="K3497" t="s">
        <v>2696</v>
      </c>
      <c r="L3497" t="s">
        <v>2697</v>
      </c>
      <c r="N3497">
        <v>0</v>
      </c>
      <c r="O3497">
        <v>4</v>
      </c>
      <c r="P3497">
        <v>4</v>
      </c>
      <c r="Q3497">
        <v>4</v>
      </c>
      <c r="R3497">
        <v>0</v>
      </c>
      <c r="S3497">
        <v>0</v>
      </c>
      <c r="T3497">
        <v>0</v>
      </c>
      <c r="U3497" s="50">
        <v>46273.752118055563</v>
      </c>
      <c r="V3497" s="50">
        <v>46273.752118055563</v>
      </c>
      <c r="W3497" s="51">
        <v>46273</v>
      </c>
      <c r="X3497" t="s">
        <v>1747</v>
      </c>
      <c r="Y3497" t="s">
        <v>492</v>
      </c>
    </row>
    <row r="3498" spans="1:25" ht="15" customHeight="1" x14ac:dyDescent="0.35">
      <c r="A3498">
        <v>9</v>
      </c>
      <c r="B3498" s="50">
        <v>46273.760416666657</v>
      </c>
      <c r="C3498">
        <v>11710980</v>
      </c>
      <c r="D3498">
        <v>100006742361</v>
      </c>
      <c r="E3498" t="s">
        <v>1726</v>
      </c>
      <c r="F3498">
        <v>100</v>
      </c>
      <c r="G3498" t="s">
        <v>1745</v>
      </c>
      <c r="H3498" t="s">
        <v>1760</v>
      </c>
      <c r="I3498">
        <v>6076802</v>
      </c>
      <c r="J3498">
        <v>5</v>
      </c>
      <c r="K3498" t="s">
        <v>2295</v>
      </c>
      <c r="L3498" t="s">
        <v>2296</v>
      </c>
      <c r="N3498">
        <v>0</v>
      </c>
      <c r="O3498">
        <v>3</v>
      </c>
      <c r="P3498">
        <v>3</v>
      </c>
      <c r="Q3498">
        <v>3</v>
      </c>
      <c r="R3498">
        <v>0</v>
      </c>
      <c r="S3498">
        <v>0</v>
      </c>
      <c r="T3498">
        <v>0</v>
      </c>
      <c r="U3498" s="50">
        <v>46273.752824074072</v>
      </c>
      <c r="V3498" s="50">
        <v>46273.752824074072</v>
      </c>
      <c r="W3498" s="51">
        <v>46273</v>
      </c>
      <c r="X3498" t="s">
        <v>1747</v>
      </c>
      <c r="Y3498" t="s">
        <v>492</v>
      </c>
    </row>
    <row r="3499" spans="1:25" ht="15" customHeight="1" x14ac:dyDescent="0.35">
      <c r="A3499">
        <v>9</v>
      </c>
      <c r="B3499" s="50">
        <v>46273.760416666657</v>
      </c>
      <c r="C3499">
        <v>11710988</v>
      </c>
      <c r="D3499">
        <v>100006742367</v>
      </c>
      <c r="E3499" t="s">
        <v>1726</v>
      </c>
      <c r="F3499">
        <v>100</v>
      </c>
      <c r="G3499" t="s">
        <v>1745</v>
      </c>
      <c r="H3499" t="s">
        <v>1760</v>
      </c>
      <c r="I3499">
        <v>6076803</v>
      </c>
      <c r="J3499">
        <v>2</v>
      </c>
      <c r="K3499" t="s">
        <v>2491</v>
      </c>
      <c r="L3499" t="s">
        <v>2492</v>
      </c>
      <c r="N3499">
        <v>0</v>
      </c>
      <c r="O3499">
        <v>4</v>
      </c>
      <c r="P3499">
        <v>4</v>
      </c>
      <c r="Q3499">
        <v>4</v>
      </c>
      <c r="R3499">
        <v>0</v>
      </c>
      <c r="S3499">
        <v>0</v>
      </c>
      <c r="T3499">
        <v>0</v>
      </c>
      <c r="U3499" s="50">
        <v>46273.752835648149</v>
      </c>
      <c r="V3499" s="50">
        <v>46273.752835648149</v>
      </c>
      <c r="W3499" s="51">
        <v>46273</v>
      </c>
      <c r="X3499" t="s">
        <v>1747</v>
      </c>
      <c r="Y3499" t="s">
        <v>492</v>
      </c>
    </row>
    <row r="3500" spans="1:25" ht="15" customHeight="1" x14ac:dyDescent="0.35">
      <c r="A3500">
        <v>9</v>
      </c>
      <c r="B3500" s="50">
        <v>46273.760416666657</v>
      </c>
      <c r="C3500">
        <v>11710989</v>
      </c>
      <c r="D3500">
        <v>100006742367</v>
      </c>
      <c r="E3500" t="s">
        <v>1726</v>
      </c>
      <c r="F3500">
        <v>100</v>
      </c>
      <c r="G3500" t="s">
        <v>1745</v>
      </c>
      <c r="H3500" t="s">
        <v>1760</v>
      </c>
      <c r="I3500">
        <v>6076803</v>
      </c>
      <c r="J3500">
        <v>2</v>
      </c>
      <c r="K3500" t="s">
        <v>2698</v>
      </c>
      <c r="L3500" t="s">
        <v>2699</v>
      </c>
      <c r="N3500">
        <v>0</v>
      </c>
      <c r="O3500">
        <v>2</v>
      </c>
      <c r="P3500">
        <v>2</v>
      </c>
      <c r="Q3500">
        <v>2</v>
      </c>
      <c r="R3500">
        <v>0</v>
      </c>
      <c r="S3500">
        <v>0</v>
      </c>
      <c r="T3500">
        <v>0</v>
      </c>
      <c r="U3500" s="50">
        <v>46273.752835648149</v>
      </c>
      <c r="V3500" s="50">
        <v>46273.752835648149</v>
      </c>
      <c r="W3500" s="51">
        <v>46273</v>
      </c>
      <c r="X3500" t="s">
        <v>1747</v>
      </c>
      <c r="Y3500" t="s">
        <v>492</v>
      </c>
    </row>
    <row r="3501" spans="1:25" ht="15" customHeight="1" x14ac:dyDescent="0.35">
      <c r="A3501">
        <v>9</v>
      </c>
      <c r="B3501" s="50">
        <v>46273.760416666657</v>
      </c>
      <c r="C3501">
        <v>11710990</v>
      </c>
      <c r="D3501">
        <v>100006742368</v>
      </c>
      <c r="E3501" t="s">
        <v>1726</v>
      </c>
      <c r="F3501">
        <v>100</v>
      </c>
      <c r="G3501" t="s">
        <v>1745</v>
      </c>
      <c r="H3501" t="s">
        <v>1760</v>
      </c>
      <c r="I3501">
        <v>6076804</v>
      </c>
      <c r="J3501">
        <v>1</v>
      </c>
      <c r="K3501" t="s">
        <v>2437</v>
      </c>
      <c r="L3501" t="s">
        <v>2438</v>
      </c>
      <c r="N3501">
        <v>0</v>
      </c>
      <c r="O3501">
        <v>2</v>
      </c>
      <c r="P3501">
        <v>2</v>
      </c>
      <c r="Q3501">
        <v>2</v>
      </c>
      <c r="R3501">
        <v>0</v>
      </c>
      <c r="S3501">
        <v>0</v>
      </c>
      <c r="T3501">
        <v>0</v>
      </c>
      <c r="U3501" s="50">
        <v>46273.752835648149</v>
      </c>
      <c r="V3501" s="50">
        <v>46273.752835648149</v>
      </c>
      <c r="W3501" s="51">
        <v>46273</v>
      </c>
      <c r="X3501" t="s">
        <v>1747</v>
      </c>
      <c r="Y3501" t="s">
        <v>492</v>
      </c>
    </row>
    <row r="3502" spans="1:25" ht="15" customHeight="1" x14ac:dyDescent="0.35">
      <c r="A3502">
        <v>9</v>
      </c>
      <c r="B3502" s="50">
        <v>46273.760416666657</v>
      </c>
      <c r="C3502">
        <v>11711010</v>
      </c>
      <c r="D3502">
        <v>100006742382</v>
      </c>
      <c r="E3502" t="s">
        <v>1726</v>
      </c>
      <c r="F3502">
        <v>100</v>
      </c>
      <c r="G3502" t="s">
        <v>1745</v>
      </c>
      <c r="H3502" t="s">
        <v>1760</v>
      </c>
      <c r="I3502">
        <v>6090101</v>
      </c>
      <c r="J3502">
        <v>3</v>
      </c>
      <c r="K3502" t="s">
        <v>2700</v>
      </c>
      <c r="L3502" t="s">
        <v>2701</v>
      </c>
      <c r="N3502">
        <v>0</v>
      </c>
      <c r="O3502">
        <v>1</v>
      </c>
      <c r="P3502">
        <v>1</v>
      </c>
      <c r="Q3502">
        <v>1</v>
      </c>
      <c r="R3502">
        <v>0</v>
      </c>
      <c r="S3502">
        <v>0</v>
      </c>
      <c r="T3502">
        <v>0</v>
      </c>
      <c r="U3502" s="50">
        <v>46273.753518518519</v>
      </c>
      <c r="V3502" s="50">
        <v>46273.753518518519</v>
      </c>
      <c r="W3502" s="51">
        <v>46273</v>
      </c>
      <c r="X3502" t="s">
        <v>1747</v>
      </c>
      <c r="Y3502" t="s">
        <v>492</v>
      </c>
    </row>
    <row r="3503" spans="1:25" ht="15" customHeight="1" x14ac:dyDescent="0.35">
      <c r="A3503">
        <v>9</v>
      </c>
      <c r="B3503" s="50">
        <v>46273.760416666657</v>
      </c>
      <c r="C3503">
        <v>11711030</v>
      </c>
      <c r="D3503">
        <v>100006742389</v>
      </c>
      <c r="E3503" t="s">
        <v>1726</v>
      </c>
      <c r="F3503">
        <v>100</v>
      </c>
      <c r="G3503" t="s">
        <v>1745</v>
      </c>
      <c r="H3503" t="s">
        <v>1760</v>
      </c>
      <c r="I3503">
        <v>6089902</v>
      </c>
      <c r="J3503">
        <v>1</v>
      </c>
      <c r="K3503" t="s">
        <v>2061</v>
      </c>
      <c r="L3503" t="s">
        <v>2062</v>
      </c>
      <c r="N3503">
        <v>0</v>
      </c>
      <c r="O3503">
        <v>1</v>
      </c>
      <c r="P3503">
        <v>1</v>
      </c>
      <c r="Q3503">
        <v>1</v>
      </c>
      <c r="R3503">
        <v>0</v>
      </c>
      <c r="S3503">
        <v>0</v>
      </c>
      <c r="T3503">
        <v>0</v>
      </c>
      <c r="U3503" s="50">
        <v>46273.753530092603</v>
      </c>
      <c r="V3503" s="50">
        <v>46273.753530092603</v>
      </c>
      <c r="W3503" s="51">
        <v>46273</v>
      </c>
      <c r="X3503" t="s">
        <v>1747</v>
      </c>
      <c r="Y3503" t="s">
        <v>492</v>
      </c>
    </row>
    <row r="3504" spans="1:25" ht="15" customHeight="1" x14ac:dyDescent="0.35">
      <c r="A3504">
        <v>9</v>
      </c>
      <c r="B3504" s="50">
        <v>46273.760416666657</v>
      </c>
      <c r="C3504">
        <v>11711031</v>
      </c>
      <c r="D3504">
        <v>100006742389</v>
      </c>
      <c r="E3504" t="s">
        <v>1726</v>
      </c>
      <c r="F3504">
        <v>100</v>
      </c>
      <c r="G3504" t="s">
        <v>1745</v>
      </c>
      <c r="H3504" t="s">
        <v>1760</v>
      </c>
      <c r="I3504">
        <v>6089902</v>
      </c>
      <c r="J3504">
        <v>1</v>
      </c>
      <c r="K3504" t="s">
        <v>2231</v>
      </c>
      <c r="L3504" t="s">
        <v>2232</v>
      </c>
      <c r="N3504">
        <v>0</v>
      </c>
      <c r="O3504">
        <v>2</v>
      </c>
      <c r="P3504">
        <v>2</v>
      </c>
      <c r="Q3504">
        <v>2</v>
      </c>
      <c r="R3504">
        <v>0</v>
      </c>
      <c r="S3504">
        <v>0</v>
      </c>
      <c r="T3504">
        <v>0</v>
      </c>
      <c r="U3504" s="50">
        <v>46273.753530092603</v>
      </c>
      <c r="V3504" s="50">
        <v>46273.753530092603</v>
      </c>
      <c r="W3504" s="51">
        <v>46273</v>
      </c>
      <c r="X3504" t="s">
        <v>1747</v>
      </c>
      <c r="Y3504" t="s">
        <v>492</v>
      </c>
    </row>
    <row r="3505" spans="1:25" ht="15" customHeight="1" x14ac:dyDescent="0.35">
      <c r="A3505">
        <v>9</v>
      </c>
      <c r="B3505" s="50">
        <v>46273.760416666657</v>
      </c>
      <c r="C3505">
        <v>11711032</v>
      </c>
      <c r="D3505">
        <v>100006742389</v>
      </c>
      <c r="E3505" t="s">
        <v>1726</v>
      </c>
      <c r="F3505">
        <v>100</v>
      </c>
      <c r="G3505" t="s">
        <v>1745</v>
      </c>
      <c r="H3505" t="s">
        <v>1760</v>
      </c>
      <c r="I3505">
        <v>6089902</v>
      </c>
      <c r="J3505">
        <v>1</v>
      </c>
      <c r="K3505" t="s">
        <v>2614</v>
      </c>
      <c r="L3505" t="s">
        <v>2615</v>
      </c>
      <c r="N3505">
        <v>0</v>
      </c>
      <c r="O3505">
        <v>6</v>
      </c>
      <c r="P3505">
        <v>6</v>
      </c>
      <c r="Q3505">
        <v>6</v>
      </c>
      <c r="R3505">
        <v>0</v>
      </c>
      <c r="S3505">
        <v>0</v>
      </c>
      <c r="T3505">
        <v>0</v>
      </c>
      <c r="U3505" s="50">
        <v>46273.753530092603</v>
      </c>
      <c r="V3505" s="50">
        <v>46273.753530092603</v>
      </c>
      <c r="W3505" s="51">
        <v>46273</v>
      </c>
      <c r="X3505" t="s">
        <v>1747</v>
      </c>
      <c r="Y3505" t="s">
        <v>492</v>
      </c>
    </row>
    <row r="3506" spans="1:25" ht="15" customHeight="1" x14ac:dyDescent="0.35">
      <c r="A3506">
        <v>9</v>
      </c>
      <c r="B3506" s="50">
        <v>46273.760416666657</v>
      </c>
      <c r="C3506">
        <v>11711033</v>
      </c>
      <c r="D3506">
        <v>100006742390</v>
      </c>
      <c r="E3506" t="s">
        <v>1726</v>
      </c>
      <c r="F3506">
        <v>100</v>
      </c>
      <c r="G3506" t="s">
        <v>1745</v>
      </c>
      <c r="H3506" t="s">
        <v>1760</v>
      </c>
      <c r="I3506">
        <v>6089903</v>
      </c>
      <c r="J3506">
        <v>1</v>
      </c>
      <c r="K3506" t="s">
        <v>2614</v>
      </c>
      <c r="L3506" t="s">
        <v>2615</v>
      </c>
      <c r="N3506">
        <v>0</v>
      </c>
      <c r="O3506">
        <v>9</v>
      </c>
      <c r="P3506">
        <v>9</v>
      </c>
      <c r="Q3506">
        <v>9</v>
      </c>
      <c r="R3506">
        <v>0</v>
      </c>
      <c r="S3506">
        <v>0</v>
      </c>
      <c r="T3506">
        <v>0</v>
      </c>
      <c r="U3506" s="50">
        <v>46273.753530092603</v>
      </c>
      <c r="V3506" s="50">
        <v>46273.753530092603</v>
      </c>
      <c r="W3506" s="51">
        <v>46273</v>
      </c>
      <c r="X3506" t="s">
        <v>1747</v>
      </c>
      <c r="Y3506" t="s">
        <v>492</v>
      </c>
    </row>
    <row r="3507" spans="1:25" ht="15" customHeight="1" x14ac:dyDescent="0.35">
      <c r="A3507">
        <v>9</v>
      </c>
      <c r="B3507" s="50">
        <v>46273.760416666657</v>
      </c>
      <c r="C3507">
        <v>11711038</v>
      </c>
      <c r="D3507">
        <v>100006742395</v>
      </c>
      <c r="E3507" t="s">
        <v>1726</v>
      </c>
      <c r="F3507">
        <v>100</v>
      </c>
      <c r="G3507" t="s">
        <v>1745</v>
      </c>
      <c r="H3507" t="s">
        <v>1760</v>
      </c>
      <c r="I3507">
        <v>6083201</v>
      </c>
      <c r="J3507">
        <v>2</v>
      </c>
      <c r="K3507" t="s">
        <v>2702</v>
      </c>
      <c r="L3507" t="s">
        <v>2703</v>
      </c>
      <c r="N3507">
        <v>0</v>
      </c>
      <c r="O3507">
        <v>1</v>
      </c>
      <c r="P3507">
        <v>1</v>
      </c>
      <c r="Q3507">
        <v>1</v>
      </c>
      <c r="R3507">
        <v>0</v>
      </c>
      <c r="S3507">
        <v>0</v>
      </c>
      <c r="T3507">
        <v>0</v>
      </c>
      <c r="U3507" s="50">
        <v>46273.754201388889</v>
      </c>
      <c r="V3507" s="50">
        <v>46273.754201388889</v>
      </c>
      <c r="W3507" s="51">
        <v>46273</v>
      </c>
      <c r="X3507" t="s">
        <v>1747</v>
      </c>
      <c r="Y3507" t="s">
        <v>492</v>
      </c>
    </row>
    <row r="3508" spans="1:25" ht="15" customHeight="1" x14ac:dyDescent="0.35">
      <c r="A3508">
        <v>9</v>
      </c>
      <c r="B3508" s="50">
        <v>46273.760416666657</v>
      </c>
      <c r="C3508">
        <v>11711039</v>
      </c>
      <c r="D3508">
        <v>100006742395</v>
      </c>
      <c r="E3508" t="s">
        <v>1726</v>
      </c>
      <c r="F3508">
        <v>100</v>
      </c>
      <c r="G3508" t="s">
        <v>1745</v>
      </c>
      <c r="H3508" t="s">
        <v>1760</v>
      </c>
      <c r="I3508">
        <v>6083201</v>
      </c>
      <c r="J3508">
        <v>2</v>
      </c>
      <c r="K3508" t="s">
        <v>2253</v>
      </c>
      <c r="L3508" t="s">
        <v>2254</v>
      </c>
      <c r="N3508">
        <v>0</v>
      </c>
      <c r="O3508">
        <v>1</v>
      </c>
      <c r="P3508">
        <v>1</v>
      </c>
      <c r="Q3508">
        <v>1</v>
      </c>
      <c r="R3508">
        <v>0</v>
      </c>
      <c r="S3508">
        <v>0</v>
      </c>
      <c r="T3508">
        <v>0</v>
      </c>
      <c r="U3508" s="50">
        <v>46273.754201388889</v>
      </c>
      <c r="V3508" s="50">
        <v>46273.754201388889</v>
      </c>
      <c r="W3508" s="51">
        <v>46273</v>
      </c>
      <c r="X3508" t="s">
        <v>1747</v>
      </c>
      <c r="Y3508" t="s">
        <v>492</v>
      </c>
    </row>
    <row r="3509" spans="1:25" ht="15" customHeight="1" x14ac:dyDescent="0.35">
      <c r="A3509">
        <v>9</v>
      </c>
      <c r="B3509" s="50">
        <v>46273.760416666657</v>
      </c>
      <c r="C3509">
        <v>11711040</v>
      </c>
      <c r="D3509">
        <v>100006742396</v>
      </c>
      <c r="E3509" t="s">
        <v>1726</v>
      </c>
      <c r="F3509">
        <v>100</v>
      </c>
      <c r="G3509" t="s">
        <v>1745</v>
      </c>
      <c r="H3509" t="s">
        <v>1760</v>
      </c>
      <c r="I3509">
        <v>6083202</v>
      </c>
      <c r="J3509">
        <v>1</v>
      </c>
      <c r="K3509" t="s">
        <v>2704</v>
      </c>
      <c r="L3509" t="s">
        <v>2705</v>
      </c>
      <c r="N3509">
        <v>0</v>
      </c>
      <c r="O3509">
        <v>1</v>
      </c>
      <c r="P3509">
        <v>1</v>
      </c>
      <c r="Q3509">
        <v>1</v>
      </c>
      <c r="R3509">
        <v>0</v>
      </c>
      <c r="S3509">
        <v>0</v>
      </c>
      <c r="T3509">
        <v>0</v>
      </c>
      <c r="U3509" s="50">
        <v>46273.754201388889</v>
      </c>
      <c r="V3509" s="50">
        <v>46273.754201388889</v>
      </c>
      <c r="W3509" s="51">
        <v>46273</v>
      </c>
      <c r="X3509" t="s">
        <v>1747</v>
      </c>
      <c r="Y3509" t="s">
        <v>492</v>
      </c>
    </row>
    <row r="3510" spans="1:25" ht="15" customHeight="1" x14ac:dyDescent="0.35">
      <c r="A3510">
        <v>9</v>
      </c>
      <c r="B3510" s="50">
        <v>46273.760416666657</v>
      </c>
      <c r="C3510">
        <v>11711041</v>
      </c>
      <c r="D3510">
        <v>100006742396</v>
      </c>
      <c r="E3510" t="s">
        <v>1726</v>
      </c>
      <c r="F3510">
        <v>100</v>
      </c>
      <c r="G3510" t="s">
        <v>1745</v>
      </c>
      <c r="H3510" t="s">
        <v>1760</v>
      </c>
      <c r="I3510">
        <v>6083202</v>
      </c>
      <c r="J3510">
        <v>1</v>
      </c>
      <c r="K3510" t="s">
        <v>2706</v>
      </c>
      <c r="L3510" t="s">
        <v>2707</v>
      </c>
      <c r="N3510">
        <v>0</v>
      </c>
      <c r="O3510">
        <v>1</v>
      </c>
      <c r="P3510">
        <v>1</v>
      </c>
      <c r="Q3510">
        <v>1</v>
      </c>
      <c r="R3510">
        <v>0</v>
      </c>
      <c r="S3510">
        <v>0</v>
      </c>
      <c r="T3510">
        <v>0</v>
      </c>
      <c r="U3510" s="50">
        <v>46273.754201388889</v>
      </c>
      <c r="V3510" s="50">
        <v>46273.754201388889</v>
      </c>
      <c r="W3510" s="51">
        <v>46273</v>
      </c>
      <c r="X3510" t="s">
        <v>1747</v>
      </c>
      <c r="Y3510" t="s">
        <v>492</v>
      </c>
    </row>
    <row r="3511" spans="1:25" ht="15" customHeight="1" x14ac:dyDescent="0.35">
      <c r="A3511">
        <v>9</v>
      </c>
      <c r="B3511" s="50">
        <v>46273.760416666657</v>
      </c>
      <c r="C3511">
        <v>11711042</v>
      </c>
      <c r="D3511">
        <v>100006742398</v>
      </c>
      <c r="E3511" t="s">
        <v>1726</v>
      </c>
      <c r="F3511">
        <v>100</v>
      </c>
      <c r="G3511" t="s">
        <v>1745</v>
      </c>
      <c r="H3511" t="s">
        <v>1760</v>
      </c>
      <c r="I3511">
        <v>6090001</v>
      </c>
      <c r="J3511">
        <v>1</v>
      </c>
      <c r="K3511" t="s">
        <v>2081</v>
      </c>
      <c r="L3511" t="s">
        <v>2082</v>
      </c>
      <c r="N3511">
        <v>0</v>
      </c>
      <c r="O3511">
        <v>4</v>
      </c>
      <c r="P3511">
        <v>4</v>
      </c>
      <c r="Q3511">
        <v>4</v>
      </c>
      <c r="R3511">
        <v>0</v>
      </c>
      <c r="S3511">
        <v>0</v>
      </c>
      <c r="T3511">
        <v>0</v>
      </c>
      <c r="U3511" s="50">
        <v>46273.754212962973</v>
      </c>
      <c r="V3511" s="50">
        <v>46273.754212962973</v>
      </c>
      <c r="W3511" s="51">
        <v>46273</v>
      </c>
      <c r="X3511" t="s">
        <v>1747</v>
      </c>
      <c r="Y3511" t="s">
        <v>492</v>
      </c>
    </row>
    <row r="3512" spans="1:25" ht="15" customHeight="1" x14ac:dyDescent="0.35">
      <c r="A3512">
        <v>9</v>
      </c>
      <c r="B3512" s="50">
        <v>46273.760416666657</v>
      </c>
      <c r="C3512">
        <v>11711043</v>
      </c>
      <c r="D3512">
        <v>100006742398</v>
      </c>
      <c r="E3512" t="s">
        <v>1726</v>
      </c>
      <c r="F3512">
        <v>100</v>
      </c>
      <c r="G3512" t="s">
        <v>1745</v>
      </c>
      <c r="H3512" t="s">
        <v>1760</v>
      </c>
      <c r="I3512">
        <v>6090001</v>
      </c>
      <c r="J3512">
        <v>1</v>
      </c>
      <c r="K3512" t="s">
        <v>2025</v>
      </c>
      <c r="L3512" t="s">
        <v>2026</v>
      </c>
      <c r="N3512">
        <v>0</v>
      </c>
      <c r="O3512">
        <v>3</v>
      </c>
      <c r="P3512">
        <v>3</v>
      </c>
      <c r="Q3512">
        <v>3</v>
      </c>
      <c r="R3512">
        <v>0</v>
      </c>
      <c r="S3512">
        <v>0</v>
      </c>
      <c r="T3512">
        <v>0</v>
      </c>
      <c r="U3512" s="50">
        <v>46273.754212962973</v>
      </c>
      <c r="V3512" s="50">
        <v>46273.754212962973</v>
      </c>
      <c r="W3512" s="51">
        <v>46273</v>
      </c>
      <c r="X3512" t="s">
        <v>1747</v>
      </c>
      <c r="Y3512" t="s">
        <v>492</v>
      </c>
    </row>
    <row r="3513" spans="1:25" ht="15" customHeight="1" x14ac:dyDescent="0.35">
      <c r="A3513">
        <v>9</v>
      </c>
      <c r="B3513" s="50">
        <v>46273.760416666657</v>
      </c>
      <c r="C3513">
        <v>11711044</v>
      </c>
      <c r="D3513">
        <v>100006742398</v>
      </c>
      <c r="E3513" t="s">
        <v>1726</v>
      </c>
      <c r="F3513">
        <v>100</v>
      </c>
      <c r="G3513" t="s">
        <v>1745</v>
      </c>
      <c r="H3513" t="s">
        <v>1760</v>
      </c>
      <c r="I3513">
        <v>6090001</v>
      </c>
      <c r="J3513">
        <v>1</v>
      </c>
      <c r="K3513" t="s">
        <v>2241</v>
      </c>
      <c r="L3513" t="s">
        <v>2242</v>
      </c>
      <c r="N3513">
        <v>0</v>
      </c>
      <c r="O3513">
        <v>2</v>
      </c>
      <c r="P3513">
        <v>2</v>
      </c>
      <c r="Q3513">
        <v>2</v>
      </c>
      <c r="R3513">
        <v>0</v>
      </c>
      <c r="S3513">
        <v>0</v>
      </c>
      <c r="T3513">
        <v>0</v>
      </c>
      <c r="U3513" s="50">
        <v>46273.754212962973</v>
      </c>
      <c r="V3513" s="50">
        <v>46273.754212962973</v>
      </c>
      <c r="W3513" s="51">
        <v>46273</v>
      </c>
      <c r="X3513" t="s">
        <v>1747</v>
      </c>
      <c r="Y3513" t="s">
        <v>492</v>
      </c>
    </row>
    <row r="3514" spans="1:25" ht="15" customHeight="1" x14ac:dyDescent="0.35">
      <c r="A3514">
        <v>9</v>
      </c>
      <c r="B3514" s="50">
        <v>46273.760416666657</v>
      </c>
      <c r="C3514">
        <v>11711045</v>
      </c>
      <c r="D3514">
        <v>100006742399</v>
      </c>
      <c r="E3514" t="s">
        <v>1726</v>
      </c>
      <c r="F3514">
        <v>100</v>
      </c>
      <c r="G3514" t="s">
        <v>1745</v>
      </c>
      <c r="H3514" t="s">
        <v>1760</v>
      </c>
      <c r="I3514">
        <v>6090002</v>
      </c>
      <c r="J3514">
        <v>2</v>
      </c>
      <c r="K3514" t="s">
        <v>2708</v>
      </c>
      <c r="L3514" t="s">
        <v>2709</v>
      </c>
      <c r="N3514">
        <v>0</v>
      </c>
      <c r="O3514">
        <v>1</v>
      </c>
      <c r="P3514">
        <v>1</v>
      </c>
      <c r="Q3514">
        <v>1</v>
      </c>
      <c r="R3514">
        <v>0</v>
      </c>
      <c r="S3514">
        <v>0</v>
      </c>
      <c r="T3514">
        <v>0</v>
      </c>
      <c r="U3514" s="50">
        <v>46273.754212962973</v>
      </c>
      <c r="V3514" s="50">
        <v>46273.754212962973</v>
      </c>
      <c r="W3514" s="51">
        <v>46273</v>
      </c>
      <c r="X3514" t="s">
        <v>1747</v>
      </c>
      <c r="Y3514" t="s">
        <v>492</v>
      </c>
    </row>
    <row r="3515" spans="1:25" ht="15" customHeight="1" x14ac:dyDescent="0.35">
      <c r="A3515">
        <v>9</v>
      </c>
      <c r="B3515" s="50">
        <v>46273.760416666657</v>
      </c>
      <c r="C3515">
        <v>11711066</v>
      </c>
      <c r="D3515">
        <v>100006742412</v>
      </c>
      <c r="E3515" t="s">
        <v>1726</v>
      </c>
      <c r="F3515">
        <v>100</v>
      </c>
      <c r="G3515" t="s">
        <v>1745</v>
      </c>
      <c r="H3515" t="s">
        <v>1760</v>
      </c>
      <c r="I3515">
        <v>6090701</v>
      </c>
      <c r="J3515">
        <v>1</v>
      </c>
      <c r="K3515" t="s">
        <v>2081</v>
      </c>
      <c r="L3515" t="s">
        <v>2082</v>
      </c>
      <c r="N3515">
        <v>0</v>
      </c>
      <c r="O3515">
        <v>1</v>
      </c>
      <c r="P3515">
        <v>1</v>
      </c>
      <c r="Q3515">
        <v>1</v>
      </c>
      <c r="R3515">
        <v>0</v>
      </c>
      <c r="S3515">
        <v>0</v>
      </c>
      <c r="T3515">
        <v>0</v>
      </c>
      <c r="U3515" s="50">
        <v>46273.754895833343</v>
      </c>
      <c r="V3515" s="50">
        <v>46273.754895833343</v>
      </c>
      <c r="W3515" s="51">
        <v>46273</v>
      </c>
      <c r="X3515" t="s">
        <v>1747</v>
      </c>
      <c r="Y3515" t="s">
        <v>492</v>
      </c>
    </row>
    <row r="3516" spans="1:25" ht="15" customHeight="1" x14ac:dyDescent="0.35">
      <c r="A3516">
        <v>9</v>
      </c>
      <c r="B3516" s="50">
        <v>46273.760416666657</v>
      </c>
      <c r="C3516">
        <v>11711067</v>
      </c>
      <c r="D3516">
        <v>100006742412</v>
      </c>
      <c r="E3516" t="s">
        <v>1726</v>
      </c>
      <c r="F3516">
        <v>100</v>
      </c>
      <c r="G3516" t="s">
        <v>1745</v>
      </c>
      <c r="H3516" t="s">
        <v>1760</v>
      </c>
      <c r="I3516">
        <v>6090701</v>
      </c>
      <c r="J3516">
        <v>1</v>
      </c>
      <c r="K3516" t="s">
        <v>2139</v>
      </c>
      <c r="L3516" t="s">
        <v>2140</v>
      </c>
      <c r="N3516">
        <v>0</v>
      </c>
      <c r="O3516">
        <v>2</v>
      </c>
      <c r="P3516">
        <v>2</v>
      </c>
      <c r="Q3516">
        <v>2</v>
      </c>
      <c r="R3516">
        <v>0</v>
      </c>
      <c r="S3516">
        <v>0</v>
      </c>
      <c r="T3516">
        <v>0</v>
      </c>
      <c r="U3516" s="50">
        <v>46273.754895833343</v>
      </c>
      <c r="V3516" s="50">
        <v>46273.754895833343</v>
      </c>
      <c r="W3516" s="51">
        <v>46273</v>
      </c>
      <c r="X3516" t="s">
        <v>1747</v>
      </c>
      <c r="Y3516" t="s">
        <v>492</v>
      </c>
    </row>
    <row r="3517" spans="1:25" ht="15" customHeight="1" x14ac:dyDescent="0.35">
      <c r="A3517">
        <v>9</v>
      </c>
      <c r="B3517" s="50">
        <v>46273.760416666657</v>
      </c>
      <c r="C3517">
        <v>11711070</v>
      </c>
      <c r="D3517">
        <v>100006742414</v>
      </c>
      <c r="E3517" t="s">
        <v>1726</v>
      </c>
      <c r="F3517">
        <v>100</v>
      </c>
      <c r="G3517" t="s">
        <v>1745</v>
      </c>
      <c r="H3517" t="s">
        <v>1760</v>
      </c>
      <c r="I3517">
        <v>6090201</v>
      </c>
      <c r="J3517">
        <v>4</v>
      </c>
      <c r="K3517" t="s">
        <v>2461</v>
      </c>
      <c r="L3517" t="s">
        <v>2462</v>
      </c>
      <c r="N3517">
        <v>0</v>
      </c>
      <c r="O3517">
        <v>3</v>
      </c>
      <c r="P3517">
        <v>3</v>
      </c>
      <c r="Q3517">
        <v>3</v>
      </c>
      <c r="R3517">
        <v>0</v>
      </c>
      <c r="S3517">
        <v>0</v>
      </c>
      <c r="T3517">
        <v>0</v>
      </c>
      <c r="U3517" s="50">
        <v>46273.754907407398</v>
      </c>
      <c r="V3517" s="50">
        <v>46273.754907407398</v>
      </c>
      <c r="W3517" s="51">
        <v>46273</v>
      </c>
      <c r="X3517" t="s">
        <v>1747</v>
      </c>
      <c r="Y3517" t="s">
        <v>492</v>
      </c>
    </row>
    <row r="3518" spans="1:25" ht="15" customHeight="1" x14ac:dyDescent="0.35">
      <c r="A3518">
        <v>9</v>
      </c>
      <c r="B3518" s="50">
        <v>46273.760416666657</v>
      </c>
      <c r="C3518">
        <v>11711071</v>
      </c>
      <c r="D3518">
        <v>100006742414</v>
      </c>
      <c r="E3518" t="s">
        <v>1726</v>
      </c>
      <c r="F3518">
        <v>100</v>
      </c>
      <c r="G3518" t="s">
        <v>1745</v>
      </c>
      <c r="H3518" t="s">
        <v>1760</v>
      </c>
      <c r="I3518">
        <v>6090201</v>
      </c>
      <c r="J3518">
        <v>4</v>
      </c>
      <c r="K3518" t="s">
        <v>2710</v>
      </c>
      <c r="L3518" t="s">
        <v>2711</v>
      </c>
      <c r="N3518">
        <v>0</v>
      </c>
      <c r="O3518">
        <v>1</v>
      </c>
      <c r="P3518">
        <v>1</v>
      </c>
      <c r="Q3518">
        <v>1</v>
      </c>
      <c r="R3518">
        <v>0</v>
      </c>
      <c r="S3518">
        <v>0</v>
      </c>
      <c r="T3518">
        <v>0</v>
      </c>
      <c r="U3518" s="50">
        <v>46273.754907407398</v>
      </c>
      <c r="V3518" s="50">
        <v>46273.754907407398</v>
      </c>
      <c r="W3518" s="51">
        <v>46273</v>
      </c>
      <c r="X3518" t="s">
        <v>1747</v>
      </c>
      <c r="Y3518" t="s">
        <v>492</v>
      </c>
    </row>
    <row r="3519" spans="1:25" ht="15" customHeight="1" x14ac:dyDescent="0.35">
      <c r="A3519">
        <v>9</v>
      </c>
      <c r="B3519" s="50">
        <v>46273.760416666657</v>
      </c>
      <c r="C3519">
        <v>11711072</v>
      </c>
      <c r="D3519">
        <v>100006742415</v>
      </c>
      <c r="E3519" t="s">
        <v>1726</v>
      </c>
      <c r="F3519">
        <v>100</v>
      </c>
      <c r="G3519" t="s">
        <v>1745</v>
      </c>
      <c r="H3519" t="s">
        <v>1760</v>
      </c>
      <c r="I3519">
        <v>6090501</v>
      </c>
      <c r="J3519">
        <v>4</v>
      </c>
      <c r="K3519" t="s">
        <v>2712</v>
      </c>
      <c r="L3519" t="s">
        <v>2713</v>
      </c>
      <c r="N3519">
        <v>0</v>
      </c>
      <c r="O3519">
        <v>3</v>
      </c>
      <c r="P3519">
        <v>3</v>
      </c>
      <c r="Q3519">
        <v>3</v>
      </c>
      <c r="R3519">
        <v>0</v>
      </c>
      <c r="S3519">
        <v>0</v>
      </c>
      <c r="T3519">
        <v>0</v>
      </c>
      <c r="U3519" s="50">
        <v>46273.754918981482</v>
      </c>
      <c r="V3519" s="50">
        <v>46273.754918981482</v>
      </c>
      <c r="W3519" s="51">
        <v>46273</v>
      </c>
      <c r="X3519" t="s">
        <v>1747</v>
      </c>
      <c r="Y3519" t="s">
        <v>492</v>
      </c>
    </row>
    <row r="3520" spans="1:25" ht="15" customHeight="1" x14ac:dyDescent="0.35">
      <c r="A3520">
        <v>9</v>
      </c>
      <c r="B3520" s="50">
        <v>46273.760416666657</v>
      </c>
      <c r="C3520">
        <v>11711073</v>
      </c>
      <c r="D3520">
        <v>100006742416</v>
      </c>
      <c r="E3520" t="s">
        <v>1726</v>
      </c>
      <c r="F3520">
        <v>100</v>
      </c>
      <c r="G3520" t="s">
        <v>1745</v>
      </c>
      <c r="H3520" t="s">
        <v>1760</v>
      </c>
      <c r="I3520">
        <v>6090502</v>
      </c>
      <c r="J3520">
        <v>5</v>
      </c>
      <c r="K3520" t="s">
        <v>2295</v>
      </c>
      <c r="L3520" t="s">
        <v>2296</v>
      </c>
      <c r="N3520">
        <v>0</v>
      </c>
      <c r="O3520">
        <v>1</v>
      </c>
      <c r="P3520">
        <v>1</v>
      </c>
      <c r="Q3520">
        <v>1</v>
      </c>
      <c r="R3520">
        <v>0</v>
      </c>
      <c r="S3520">
        <v>0</v>
      </c>
      <c r="T3520">
        <v>0</v>
      </c>
      <c r="U3520" s="50">
        <v>46273.754918981482</v>
      </c>
      <c r="V3520" s="50">
        <v>46273.754918981482</v>
      </c>
      <c r="W3520" s="51">
        <v>46273</v>
      </c>
      <c r="X3520" t="s">
        <v>1747</v>
      </c>
      <c r="Y3520" t="s">
        <v>492</v>
      </c>
    </row>
    <row r="3521" spans="1:25" ht="15" customHeight="1" x14ac:dyDescent="0.35">
      <c r="A3521">
        <v>9</v>
      </c>
      <c r="B3521" s="50">
        <v>46273.760416666657</v>
      </c>
      <c r="C3521">
        <v>11711083</v>
      </c>
      <c r="D3521">
        <v>100006742421</v>
      </c>
      <c r="E3521" t="s">
        <v>1726</v>
      </c>
      <c r="F3521">
        <v>100</v>
      </c>
      <c r="G3521" t="s">
        <v>1745</v>
      </c>
      <c r="H3521" t="s">
        <v>1760</v>
      </c>
      <c r="I3521">
        <v>6090504</v>
      </c>
      <c r="J3521">
        <v>1</v>
      </c>
      <c r="K3521" t="s">
        <v>2297</v>
      </c>
      <c r="L3521" t="s">
        <v>2298</v>
      </c>
      <c r="N3521">
        <v>0</v>
      </c>
      <c r="O3521">
        <v>3</v>
      </c>
      <c r="P3521">
        <v>3</v>
      </c>
      <c r="Q3521">
        <v>3</v>
      </c>
      <c r="R3521">
        <v>0</v>
      </c>
      <c r="S3521">
        <v>0</v>
      </c>
      <c r="T3521">
        <v>0</v>
      </c>
      <c r="U3521" s="50">
        <v>46273.754918981482</v>
      </c>
      <c r="V3521" s="50">
        <v>46273.754918981482</v>
      </c>
      <c r="W3521" s="51">
        <v>46273</v>
      </c>
      <c r="X3521" t="s">
        <v>1747</v>
      </c>
      <c r="Y3521" t="s">
        <v>492</v>
      </c>
    </row>
    <row r="3522" spans="1:25" ht="15" customHeight="1" x14ac:dyDescent="0.35">
      <c r="A3522">
        <v>9</v>
      </c>
      <c r="B3522" s="50">
        <v>46273.760416666657</v>
      </c>
      <c r="C3522">
        <v>11711094</v>
      </c>
      <c r="D3522">
        <v>100006742426</v>
      </c>
      <c r="E3522" t="s">
        <v>1726</v>
      </c>
      <c r="F3522">
        <v>100</v>
      </c>
      <c r="G3522" t="s">
        <v>1745</v>
      </c>
      <c r="H3522" t="s">
        <v>1760</v>
      </c>
      <c r="I3522">
        <v>70825831</v>
      </c>
      <c r="J3522">
        <v>6</v>
      </c>
      <c r="K3522" t="s">
        <v>2205</v>
      </c>
      <c r="L3522" t="s">
        <v>2714</v>
      </c>
      <c r="N3522">
        <v>0</v>
      </c>
      <c r="O3522">
        <v>1</v>
      </c>
      <c r="P3522">
        <v>1</v>
      </c>
      <c r="Q3522">
        <v>1</v>
      </c>
      <c r="R3522">
        <v>0</v>
      </c>
      <c r="S3522">
        <v>0</v>
      </c>
      <c r="T3522">
        <v>0</v>
      </c>
      <c r="U3522" s="50">
        <v>46273.755601851852</v>
      </c>
      <c r="V3522" s="50">
        <v>46273.755601851852</v>
      </c>
      <c r="W3522" s="51">
        <v>46273</v>
      </c>
      <c r="X3522" t="s">
        <v>1747</v>
      </c>
      <c r="Y3522" t="s">
        <v>492</v>
      </c>
    </row>
    <row r="3523" spans="1:25" ht="15" customHeight="1" x14ac:dyDescent="0.35">
      <c r="A3523">
        <v>9</v>
      </c>
      <c r="B3523" s="50">
        <v>46273.760416666657</v>
      </c>
      <c r="C3523">
        <v>11711095</v>
      </c>
      <c r="D3523">
        <v>100006742426</v>
      </c>
      <c r="E3523" t="s">
        <v>1726</v>
      </c>
      <c r="F3523">
        <v>100</v>
      </c>
      <c r="G3523" t="s">
        <v>1745</v>
      </c>
      <c r="H3523" t="s">
        <v>1760</v>
      </c>
      <c r="I3523">
        <v>70825831</v>
      </c>
      <c r="J3523">
        <v>6</v>
      </c>
      <c r="K3523" t="s">
        <v>2715</v>
      </c>
      <c r="L3523" t="s">
        <v>2716</v>
      </c>
      <c r="N3523">
        <v>0</v>
      </c>
      <c r="O3523">
        <v>27</v>
      </c>
      <c r="P3523">
        <v>27</v>
      </c>
      <c r="Q3523">
        <v>27</v>
      </c>
      <c r="R3523">
        <v>0</v>
      </c>
      <c r="S3523">
        <v>0</v>
      </c>
      <c r="T3523">
        <v>0</v>
      </c>
      <c r="U3523" s="50">
        <v>46273.755601851852</v>
      </c>
      <c r="V3523" s="50">
        <v>46273.755601851852</v>
      </c>
      <c r="W3523" s="51">
        <v>46273</v>
      </c>
      <c r="X3523" t="s">
        <v>1747</v>
      </c>
      <c r="Y3523" t="s">
        <v>492</v>
      </c>
    </row>
    <row r="3524" spans="1:25" ht="15" customHeight="1" x14ac:dyDescent="0.35">
      <c r="A3524">
        <v>9</v>
      </c>
      <c r="B3524" s="50">
        <v>46273.760416666657</v>
      </c>
      <c r="C3524">
        <v>11711096</v>
      </c>
      <c r="D3524">
        <v>100006742426</v>
      </c>
      <c r="E3524" t="s">
        <v>1726</v>
      </c>
      <c r="F3524">
        <v>100</v>
      </c>
      <c r="G3524" t="s">
        <v>1745</v>
      </c>
      <c r="H3524" t="s">
        <v>1760</v>
      </c>
      <c r="I3524">
        <v>70825831</v>
      </c>
      <c r="J3524">
        <v>6</v>
      </c>
      <c r="K3524" t="s">
        <v>2715</v>
      </c>
      <c r="L3524" t="s">
        <v>2717</v>
      </c>
      <c r="N3524">
        <v>0</v>
      </c>
      <c r="O3524">
        <v>12</v>
      </c>
      <c r="P3524">
        <v>12</v>
      </c>
      <c r="Q3524">
        <v>12</v>
      </c>
      <c r="R3524">
        <v>0</v>
      </c>
      <c r="S3524">
        <v>0</v>
      </c>
      <c r="T3524">
        <v>0</v>
      </c>
      <c r="U3524" s="50">
        <v>46273.755601851852</v>
      </c>
      <c r="V3524" s="50">
        <v>46273.755601851852</v>
      </c>
      <c r="W3524" s="51">
        <v>46273</v>
      </c>
      <c r="X3524" t="s">
        <v>1747</v>
      </c>
      <c r="Y3524" t="s">
        <v>492</v>
      </c>
    </row>
    <row r="3525" spans="1:25" ht="15" customHeight="1" x14ac:dyDescent="0.35">
      <c r="A3525">
        <v>9</v>
      </c>
      <c r="B3525" s="50">
        <v>46273.760416666657</v>
      </c>
      <c r="C3525">
        <v>11711097</v>
      </c>
      <c r="D3525">
        <v>100006742426</v>
      </c>
      <c r="E3525" t="s">
        <v>1726</v>
      </c>
      <c r="F3525">
        <v>100</v>
      </c>
      <c r="G3525" t="s">
        <v>1745</v>
      </c>
      <c r="H3525" t="s">
        <v>1760</v>
      </c>
      <c r="I3525">
        <v>70825831</v>
      </c>
      <c r="J3525">
        <v>6</v>
      </c>
      <c r="K3525" t="s">
        <v>2715</v>
      </c>
      <c r="L3525" t="s">
        <v>2718</v>
      </c>
      <c r="N3525">
        <v>0</v>
      </c>
      <c r="O3525">
        <v>36</v>
      </c>
      <c r="P3525">
        <v>36</v>
      </c>
      <c r="Q3525">
        <v>36</v>
      </c>
      <c r="R3525">
        <v>0</v>
      </c>
      <c r="S3525">
        <v>0</v>
      </c>
      <c r="T3525">
        <v>0</v>
      </c>
      <c r="U3525" s="50">
        <v>46273.755601851852</v>
      </c>
      <c r="V3525" s="50">
        <v>46273.755601851852</v>
      </c>
      <c r="W3525" s="51">
        <v>46273</v>
      </c>
      <c r="X3525" t="s">
        <v>1747</v>
      </c>
      <c r="Y3525" t="s">
        <v>492</v>
      </c>
    </row>
    <row r="3526" spans="1:25" ht="15" customHeight="1" x14ac:dyDescent="0.35">
      <c r="A3526">
        <v>9</v>
      </c>
      <c r="B3526" s="50">
        <v>46273.760416666657</v>
      </c>
      <c r="C3526">
        <v>11711098</v>
      </c>
      <c r="D3526">
        <v>100006742426</v>
      </c>
      <c r="E3526" t="s">
        <v>1726</v>
      </c>
      <c r="F3526">
        <v>100</v>
      </c>
      <c r="G3526" t="s">
        <v>1745</v>
      </c>
      <c r="H3526" t="s">
        <v>1760</v>
      </c>
      <c r="I3526">
        <v>70825831</v>
      </c>
      <c r="J3526">
        <v>6</v>
      </c>
      <c r="K3526" t="s">
        <v>2719</v>
      </c>
      <c r="L3526" t="s">
        <v>2720</v>
      </c>
      <c r="N3526">
        <v>0</v>
      </c>
      <c r="O3526">
        <v>3</v>
      </c>
      <c r="P3526">
        <v>3</v>
      </c>
      <c r="Q3526">
        <v>3</v>
      </c>
      <c r="R3526">
        <v>0</v>
      </c>
      <c r="S3526">
        <v>0</v>
      </c>
      <c r="T3526">
        <v>0</v>
      </c>
      <c r="U3526" s="50">
        <v>46273.755601851852</v>
      </c>
      <c r="V3526" s="50">
        <v>46273.755601851852</v>
      </c>
      <c r="W3526" s="51">
        <v>46273</v>
      </c>
      <c r="X3526" t="s">
        <v>1747</v>
      </c>
      <c r="Y3526" t="s">
        <v>492</v>
      </c>
    </row>
    <row r="3527" spans="1:25" ht="15" customHeight="1" x14ac:dyDescent="0.35">
      <c r="A3527">
        <v>9</v>
      </c>
      <c r="B3527" s="50">
        <v>46273.760416666657</v>
      </c>
      <c r="C3527">
        <v>11711099</v>
      </c>
      <c r="D3527">
        <v>100006742426</v>
      </c>
      <c r="E3527" t="s">
        <v>1726</v>
      </c>
      <c r="F3527">
        <v>100</v>
      </c>
      <c r="G3527" t="s">
        <v>1745</v>
      </c>
      <c r="H3527" t="s">
        <v>1760</v>
      </c>
      <c r="I3527">
        <v>70825831</v>
      </c>
      <c r="J3527">
        <v>6</v>
      </c>
      <c r="K3527" t="s">
        <v>2570</v>
      </c>
      <c r="L3527" t="s">
        <v>2721</v>
      </c>
      <c r="N3527">
        <v>0</v>
      </c>
      <c r="O3527">
        <v>2</v>
      </c>
      <c r="P3527">
        <v>2</v>
      </c>
      <c r="Q3527">
        <v>2</v>
      </c>
      <c r="R3527">
        <v>0</v>
      </c>
      <c r="S3527">
        <v>0</v>
      </c>
      <c r="T3527">
        <v>0</v>
      </c>
      <c r="U3527" s="50">
        <v>46273.755601851852</v>
      </c>
      <c r="V3527" s="50">
        <v>46273.755601851852</v>
      </c>
      <c r="W3527" s="51">
        <v>46273</v>
      </c>
      <c r="X3527" t="s">
        <v>1747</v>
      </c>
      <c r="Y3527" t="s">
        <v>492</v>
      </c>
    </row>
    <row r="3528" spans="1:25" ht="15" customHeight="1" x14ac:dyDescent="0.35">
      <c r="A3528">
        <v>9</v>
      </c>
      <c r="B3528" s="50">
        <v>46273.760416666657</v>
      </c>
      <c r="C3528">
        <v>11711102</v>
      </c>
      <c r="D3528">
        <v>100006742428</v>
      </c>
      <c r="E3528" t="s">
        <v>1726</v>
      </c>
      <c r="F3528">
        <v>100</v>
      </c>
      <c r="G3528" t="s">
        <v>1745</v>
      </c>
      <c r="H3528" t="s">
        <v>1760</v>
      </c>
      <c r="I3528">
        <v>6092101</v>
      </c>
      <c r="J3528">
        <v>3</v>
      </c>
      <c r="K3528" t="s">
        <v>1857</v>
      </c>
      <c r="L3528" t="s">
        <v>1858</v>
      </c>
      <c r="N3528">
        <v>0</v>
      </c>
      <c r="O3528">
        <v>2</v>
      </c>
      <c r="P3528">
        <v>2</v>
      </c>
      <c r="Q3528">
        <v>2</v>
      </c>
      <c r="R3528">
        <v>0</v>
      </c>
      <c r="S3528">
        <v>0</v>
      </c>
      <c r="T3528">
        <v>0</v>
      </c>
      <c r="U3528" s="50">
        <v>46273.755601851852</v>
      </c>
      <c r="V3528" s="50">
        <v>46273.755601851852</v>
      </c>
      <c r="W3528" s="51">
        <v>46273</v>
      </c>
      <c r="X3528" t="s">
        <v>1747</v>
      </c>
      <c r="Y3528" t="s">
        <v>492</v>
      </c>
    </row>
    <row r="3529" spans="1:25" ht="15" customHeight="1" x14ac:dyDescent="0.35">
      <c r="A3529">
        <v>9</v>
      </c>
      <c r="B3529" s="50">
        <v>46273.760416666657</v>
      </c>
      <c r="C3529">
        <v>11711104</v>
      </c>
      <c r="D3529">
        <v>100006742430</v>
      </c>
      <c r="E3529" t="s">
        <v>1726</v>
      </c>
      <c r="F3529">
        <v>100</v>
      </c>
      <c r="G3529" t="s">
        <v>1745</v>
      </c>
      <c r="H3529" t="s">
        <v>1760</v>
      </c>
      <c r="I3529">
        <v>6091502</v>
      </c>
      <c r="J3529">
        <v>2</v>
      </c>
      <c r="K3529" t="s">
        <v>2722</v>
      </c>
      <c r="L3529" t="s">
        <v>2723</v>
      </c>
      <c r="N3529">
        <v>0</v>
      </c>
      <c r="O3529">
        <v>1</v>
      </c>
      <c r="P3529">
        <v>1</v>
      </c>
      <c r="Q3529">
        <v>1</v>
      </c>
      <c r="R3529">
        <v>0</v>
      </c>
      <c r="S3529">
        <v>0</v>
      </c>
      <c r="T3529">
        <v>0</v>
      </c>
      <c r="U3529" s="50">
        <v>46273.756284722222</v>
      </c>
      <c r="V3529" s="50">
        <v>46273.756284722222</v>
      </c>
      <c r="W3529" s="51">
        <v>46273</v>
      </c>
      <c r="X3529" t="s">
        <v>1747</v>
      </c>
      <c r="Y3529" t="s">
        <v>492</v>
      </c>
    </row>
    <row r="3530" spans="1:25" ht="15" customHeight="1" x14ac:dyDescent="0.35">
      <c r="A3530">
        <v>9</v>
      </c>
      <c r="B3530" s="50">
        <v>46273.760416666657</v>
      </c>
      <c r="C3530">
        <v>11711107</v>
      </c>
      <c r="D3530">
        <v>100006742432</v>
      </c>
      <c r="E3530" t="s">
        <v>1726</v>
      </c>
      <c r="F3530">
        <v>100</v>
      </c>
      <c r="G3530" t="s">
        <v>1745</v>
      </c>
      <c r="H3530" t="s">
        <v>1760</v>
      </c>
      <c r="I3530">
        <v>6092201</v>
      </c>
      <c r="J3530">
        <v>1</v>
      </c>
      <c r="K3530" t="s">
        <v>2049</v>
      </c>
      <c r="L3530" t="s">
        <v>2050</v>
      </c>
      <c r="N3530">
        <v>0</v>
      </c>
      <c r="O3530">
        <v>3</v>
      </c>
      <c r="P3530">
        <v>3</v>
      </c>
      <c r="Q3530">
        <v>3</v>
      </c>
      <c r="R3530">
        <v>0</v>
      </c>
      <c r="S3530">
        <v>0</v>
      </c>
      <c r="T3530">
        <v>0</v>
      </c>
      <c r="U3530" s="50">
        <v>46273.756990740738</v>
      </c>
      <c r="V3530" s="50">
        <v>46273.756990740738</v>
      </c>
      <c r="W3530" s="51">
        <v>46273</v>
      </c>
      <c r="X3530" t="s">
        <v>1747</v>
      </c>
      <c r="Y3530" t="s">
        <v>492</v>
      </c>
    </row>
    <row r="3531" spans="1:25" ht="15" customHeight="1" x14ac:dyDescent="0.35">
      <c r="A3531">
        <v>9</v>
      </c>
      <c r="B3531" s="50">
        <v>46273.760416666657</v>
      </c>
      <c r="C3531">
        <v>11711108</v>
      </c>
      <c r="D3531">
        <v>100006742432</v>
      </c>
      <c r="E3531" t="s">
        <v>1726</v>
      </c>
      <c r="F3531">
        <v>100</v>
      </c>
      <c r="G3531" t="s">
        <v>1745</v>
      </c>
      <c r="H3531" t="s">
        <v>1760</v>
      </c>
      <c r="I3531">
        <v>6092201</v>
      </c>
      <c r="J3531">
        <v>1</v>
      </c>
      <c r="K3531" t="s">
        <v>2724</v>
      </c>
      <c r="L3531" t="s">
        <v>2725</v>
      </c>
      <c r="N3531">
        <v>0</v>
      </c>
      <c r="O3531">
        <v>3</v>
      </c>
      <c r="P3531">
        <v>3</v>
      </c>
      <c r="Q3531">
        <v>3</v>
      </c>
      <c r="R3531">
        <v>0</v>
      </c>
      <c r="S3531">
        <v>0</v>
      </c>
      <c r="T3531">
        <v>0</v>
      </c>
      <c r="U3531" s="50">
        <v>46273.756990740738</v>
      </c>
      <c r="V3531" s="50">
        <v>46273.756990740738</v>
      </c>
      <c r="W3531" s="51">
        <v>46273</v>
      </c>
      <c r="X3531" t="s">
        <v>1747</v>
      </c>
      <c r="Y3531" t="s">
        <v>492</v>
      </c>
    </row>
    <row r="3532" spans="1:25" ht="15" customHeight="1" x14ac:dyDescent="0.35">
      <c r="A3532">
        <v>9</v>
      </c>
      <c r="B3532" s="50">
        <v>46273.760416666657</v>
      </c>
      <c r="C3532">
        <v>11711110</v>
      </c>
      <c r="D3532">
        <v>100006742434</v>
      </c>
      <c r="E3532" t="s">
        <v>1726</v>
      </c>
      <c r="F3532">
        <v>100</v>
      </c>
      <c r="G3532" t="s">
        <v>1745</v>
      </c>
      <c r="H3532" t="s">
        <v>1760</v>
      </c>
      <c r="I3532">
        <v>6093101</v>
      </c>
      <c r="J3532">
        <v>4</v>
      </c>
      <c r="K3532" t="s">
        <v>2574</v>
      </c>
      <c r="L3532" t="s">
        <v>2575</v>
      </c>
      <c r="N3532">
        <v>0</v>
      </c>
      <c r="O3532">
        <v>6</v>
      </c>
      <c r="P3532">
        <v>6</v>
      </c>
      <c r="Q3532">
        <v>6</v>
      </c>
      <c r="R3532">
        <v>0</v>
      </c>
      <c r="S3532">
        <v>0</v>
      </c>
      <c r="T3532">
        <v>0</v>
      </c>
      <c r="U3532" s="50">
        <v>46273.756990740738</v>
      </c>
      <c r="V3532" s="50">
        <v>46273.756990740738</v>
      </c>
      <c r="W3532" s="51">
        <v>46273</v>
      </c>
      <c r="X3532" t="s">
        <v>1747</v>
      </c>
      <c r="Y3532" t="s">
        <v>492</v>
      </c>
    </row>
    <row r="3533" spans="1:25" ht="15" customHeight="1" x14ac:dyDescent="0.35">
      <c r="A3533">
        <v>9</v>
      </c>
      <c r="B3533" s="50">
        <v>46273.760416666657</v>
      </c>
      <c r="C3533">
        <v>11711118</v>
      </c>
      <c r="D3533">
        <v>100006742438</v>
      </c>
      <c r="E3533" t="s">
        <v>1726</v>
      </c>
      <c r="F3533">
        <v>100</v>
      </c>
      <c r="G3533" t="s">
        <v>1745</v>
      </c>
      <c r="H3533" t="s">
        <v>1760</v>
      </c>
      <c r="I3533">
        <v>6091901</v>
      </c>
      <c r="J3533">
        <v>1</v>
      </c>
      <c r="K3533" t="s">
        <v>2726</v>
      </c>
      <c r="L3533" t="s">
        <v>2727</v>
      </c>
      <c r="N3533">
        <v>0</v>
      </c>
      <c r="O3533">
        <v>1</v>
      </c>
      <c r="P3533">
        <v>1</v>
      </c>
      <c r="Q3533">
        <v>1</v>
      </c>
      <c r="R3533">
        <v>0</v>
      </c>
      <c r="S3533">
        <v>0</v>
      </c>
      <c r="T3533">
        <v>0</v>
      </c>
      <c r="U3533" s="50">
        <v>46273.757002314807</v>
      </c>
      <c r="V3533" s="50">
        <v>46273.757002314807</v>
      </c>
      <c r="W3533" s="51">
        <v>46273</v>
      </c>
      <c r="X3533" t="s">
        <v>1747</v>
      </c>
      <c r="Y3533" t="s">
        <v>492</v>
      </c>
    </row>
    <row r="3534" spans="1:25" ht="15" customHeight="1" x14ac:dyDescent="0.35">
      <c r="A3534">
        <v>9</v>
      </c>
      <c r="B3534" s="50">
        <v>46273.760416666657</v>
      </c>
      <c r="C3534">
        <v>11711119</v>
      </c>
      <c r="D3534">
        <v>100006742439</v>
      </c>
      <c r="E3534" t="s">
        <v>1726</v>
      </c>
      <c r="F3534">
        <v>100</v>
      </c>
      <c r="G3534" t="s">
        <v>1745</v>
      </c>
      <c r="H3534" t="s">
        <v>1760</v>
      </c>
      <c r="I3534">
        <v>6093103</v>
      </c>
      <c r="J3534">
        <v>1</v>
      </c>
      <c r="K3534" t="s">
        <v>2121</v>
      </c>
      <c r="L3534" t="s">
        <v>2122</v>
      </c>
      <c r="N3534">
        <v>0</v>
      </c>
      <c r="O3534">
        <v>1</v>
      </c>
      <c r="P3534">
        <v>1</v>
      </c>
      <c r="Q3534">
        <v>1</v>
      </c>
      <c r="R3534">
        <v>0</v>
      </c>
      <c r="S3534">
        <v>0</v>
      </c>
      <c r="T3534">
        <v>0</v>
      </c>
      <c r="U3534" s="50">
        <v>46273.757002314807</v>
      </c>
      <c r="V3534" s="50">
        <v>46273.757002314807</v>
      </c>
      <c r="W3534" s="51">
        <v>46273</v>
      </c>
      <c r="X3534" t="s">
        <v>1747</v>
      </c>
      <c r="Y3534" t="s">
        <v>492</v>
      </c>
    </row>
    <row r="3535" spans="1:25" ht="15" customHeight="1" x14ac:dyDescent="0.35">
      <c r="A3535">
        <v>9</v>
      </c>
      <c r="B3535" s="50">
        <v>46273.760416666657</v>
      </c>
      <c r="C3535">
        <v>11711120</v>
      </c>
      <c r="D3535">
        <v>100006742440</v>
      </c>
      <c r="E3535" t="s">
        <v>1726</v>
      </c>
      <c r="F3535">
        <v>100</v>
      </c>
      <c r="G3535" t="s">
        <v>1745</v>
      </c>
      <c r="H3535" t="s">
        <v>1760</v>
      </c>
      <c r="I3535">
        <v>6093104</v>
      </c>
      <c r="J3535">
        <v>2</v>
      </c>
      <c r="K3535" t="s">
        <v>2728</v>
      </c>
      <c r="L3535" t="s">
        <v>2729</v>
      </c>
      <c r="N3535">
        <v>0</v>
      </c>
      <c r="O3535">
        <v>1</v>
      </c>
      <c r="P3535">
        <v>1</v>
      </c>
      <c r="Q3535">
        <v>1</v>
      </c>
      <c r="R3535">
        <v>0</v>
      </c>
      <c r="S3535">
        <v>0</v>
      </c>
      <c r="T3535">
        <v>0</v>
      </c>
      <c r="U3535" s="50">
        <v>46273.757002314807</v>
      </c>
      <c r="V3535" s="50">
        <v>46273.757002314807</v>
      </c>
      <c r="W3535" s="51">
        <v>46273</v>
      </c>
      <c r="X3535" t="s">
        <v>1747</v>
      </c>
      <c r="Y3535" t="s">
        <v>492</v>
      </c>
    </row>
    <row r="3536" spans="1:25" ht="15" customHeight="1" x14ac:dyDescent="0.35">
      <c r="A3536">
        <v>9</v>
      </c>
      <c r="B3536" s="50">
        <v>46273.760416666657</v>
      </c>
      <c r="C3536">
        <v>11711121</v>
      </c>
      <c r="D3536">
        <v>100006742440</v>
      </c>
      <c r="E3536" t="s">
        <v>1726</v>
      </c>
      <c r="F3536">
        <v>100</v>
      </c>
      <c r="G3536" t="s">
        <v>1745</v>
      </c>
      <c r="H3536" t="s">
        <v>1760</v>
      </c>
      <c r="I3536">
        <v>6093104</v>
      </c>
      <c r="J3536">
        <v>2</v>
      </c>
      <c r="K3536" t="s">
        <v>2730</v>
      </c>
      <c r="L3536" t="s">
        <v>2731</v>
      </c>
      <c r="N3536">
        <v>0</v>
      </c>
      <c r="O3536">
        <v>3</v>
      </c>
      <c r="P3536">
        <v>3</v>
      </c>
      <c r="Q3536">
        <v>3</v>
      </c>
      <c r="R3536">
        <v>0</v>
      </c>
      <c r="S3536">
        <v>0</v>
      </c>
      <c r="T3536">
        <v>0</v>
      </c>
      <c r="U3536" s="50">
        <v>46273.757002314807</v>
      </c>
      <c r="V3536" s="50">
        <v>46273.757002314807</v>
      </c>
      <c r="W3536" s="51">
        <v>46273</v>
      </c>
      <c r="X3536" t="s">
        <v>1747</v>
      </c>
      <c r="Y3536" t="s">
        <v>492</v>
      </c>
    </row>
    <row r="3537" spans="1:25" ht="15" customHeight="1" x14ac:dyDescent="0.35">
      <c r="A3537">
        <v>9</v>
      </c>
      <c r="B3537" s="50">
        <v>46273.760416666657</v>
      </c>
      <c r="C3537">
        <v>11711132</v>
      </c>
      <c r="D3537">
        <v>100006742448</v>
      </c>
      <c r="E3537" t="s">
        <v>1726</v>
      </c>
      <c r="F3537">
        <v>100</v>
      </c>
      <c r="G3537" t="s">
        <v>1745</v>
      </c>
      <c r="H3537" t="s">
        <v>1760</v>
      </c>
      <c r="I3537">
        <v>6094301</v>
      </c>
      <c r="J3537">
        <v>4</v>
      </c>
      <c r="K3537" t="s">
        <v>2287</v>
      </c>
      <c r="L3537" t="s">
        <v>2288</v>
      </c>
      <c r="N3537">
        <v>0</v>
      </c>
      <c r="O3537">
        <v>1</v>
      </c>
      <c r="P3537">
        <v>1</v>
      </c>
      <c r="Q3537">
        <v>1</v>
      </c>
      <c r="R3537">
        <v>0</v>
      </c>
      <c r="S3537">
        <v>0</v>
      </c>
      <c r="T3537">
        <v>0</v>
      </c>
      <c r="U3537" s="50">
        <v>46273.757685185177</v>
      </c>
      <c r="V3537" s="50">
        <v>46273.757685185177</v>
      </c>
      <c r="W3537" s="51">
        <v>46273</v>
      </c>
      <c r="X3537" t="s">
        <v>1747</v>
      </c>
      <c r="Y3537" t="s">
        <v>492</v>
      </c>
    </row>
    <row r="3538" spans="1:25" ht="15" customHeight="1" x14ac:dyDescent="0.35">
      <c r="A3538">
        <v>9</v>
      </c>
      <c r="B3538" s="50">
        <v>46273.760416666657</v>
      </c>
      <c r="C3538">
        <v>11711133</v>
      </c>
      <c r="D3538">
        <v>100006742448</v>
      </c>
      <c r="E3538" t="s">
        <v>1726</v>
      </c>
      <c r="F3538">
        <v>100</v>
      </c>
      <c r="G3538" t="s">
        <v>1745</v>
      </c>
      <c r="H3538" t="s">
        <v>1760</v>
      </c>
      <c r="I3538">
        <v>6094301</v>
      </c>
      <c r="J3538">
        <v>4</v>
      </c>
      <c r="K3538" t="s">
        <v>1837</v>
      </c>
      <c r="L3538" t="s">
        <v>1838</v>
      </c>
      <c r="N3538">
        <v>0</v>
      </c>
      <c r="O3538">
        <v>1</v>
      </c>
      <c r="P3538">
        <v>1</v>
      </c>
      <c r="Q3538">
        <v>1</v>
      </c>
      <c r="R3538">
        <v>0</v>
      </c>
      <c r="S3538">
        <v>0</v>
      </c>
      <c r="T3538">
        <v>0</v>
      </c>
      <c r="U3538" s="50">
        <v>46273.757685185177</v>
      </c>
      <c r="V3538" s="50">
        <v>46273.757685185177</v>
      </c>
      <c r="W3538" s="51">
        <v>46273</v>
      </c>
      <c r="X3538" t="s">
        <v>1747</v>
      </c>
      <c r="Y3538" t="s">
        <v>492</v>
      </c>
    </row>
    <row r="3539" spans="1:25" ht="15" customHeight="1" x14ac:dyDescent="0.35">
      <c r="A3539">
        <v>9</v>
      </c>
      <c r="B3539" s="50">
        <v>46273.760416666657</v>
      </c>
      <c r="C3539">
        <v>11711134</v>
      </c>
      <c r="D3539">
        <v>100006742449</v>
      </c>
      <c r="E3539" t="s">
        <v>1726</v>
      </c>
      <c r="F3539">
        <v>100</v>
      </c>
      <c r="G3539" t="s">
        <v>1745</v>
      </c>
      <c r="H3539" t="s">
        <v>1760</v>
      </c>
      <c r="I3539">
        <v>6094401</v>
      </c>
      <c r="J3539">
        <v>3</v>
      </c>
      <c r="K3539" t="s">
        <v>1913</v>
      </c>
      <c r="L3539" t="s">
        <v>1914</v>
      </c>
      <c r="N3539">
        <v>0</v>
      </c>
      <c r="O3539">
        <v>1</v>
      </c>
      <c r="P3539">
        <v>1</v>
      </c>
      <c r="Q3539">
        <v>1</v>
      </c>
      <c r="R3539">
        <v>0</v>
      </c>
      <c r="S3539">
        <v>0</v>
      </c>
      <c r="T3539">
        <v>0</v>
      </c>
      <c r="U3539" s="50">
        <v>46273.757685185177</v>
      </c>
      <c r="V3539" s="50">
        <v>46273.757685185177</v>
      </c>
      <c r="W3539" s="51">
        <v>46273</v>
      </c>
      <c r="X3539" t="s">
        <v>1747</v>
      </c>
      <c r="Y3539" t="s">
        <v>492</v>
      </c>
    </row>
    <row r="3540" spans="1:25" ht="15" customHeight="1" x14ac:dyDescent="0.35">
      <c r="A3540">
        <v>9</v>
      </c>
      <c r="B3540" s="50">
        <v>46273.760416666657</v>
      </c>
      <c r="C3540">
        <v>11711153</v>
      </c>
      <c r="D3540">
        <v>100006742455</v>
      </c>
      <c r="E3540" t="s">
        <v>1726</v>
      </c>
      <c r="F3540">
        <v>100</v>
      </c>
      <c r="G3540" t="s">
        <v>1745</v>
      </c>
      <c r="H3540" t="s">
        <v>1760</v>
      </c>
      <c r="I3540">
        <v>6094302</v>
      </c>
      <c r="J3540">
        <v>1</v>
      </c>
      <c r="K3540" t="s">
        <v>2672</v>
      </c>
      <c r="L3540" t="s">
        <v>2673</v>
      </c>
      <c r="N3540">
        <v>0</v>
      </c>
      <c r="O3540">
        <v>1</v>
      </c>
      <c r="P3540">
        <v>1</v>
      </c>
      <c r="Q3540">
        <v>1</v>
      </c>
      <c r="R3540">
        <v>0</v>
      </c>
      <c r="S3540">
        <v>0</v>
      </c>
      <c r="T3540">
        <v>0</v>
      </c>
      <c r="U3540" s="50">
        <v>46273.757696759261</v>
      </c>
      <c r="V3540" s="50">
        <v>46273.757696759261</v>
      </c>
      <c r="W3540" s="51">
        <v>46273</v>
      </c>
      <c r="X3540" t="s">
        <v>1747</v>
      </c>
      <c r="Y3540" t="s">
        <v>492</v>
      </c>
    </row>
    <row r="3541" spans="1:25" ht="15" customHeight="1" x14ac:dyDescent="0.35">
      <c r="A3541">
        <v>9</v>
      </c>
      <c r="B3541" s="50">
        <v>46273.760416666657</v>
      </c>
      <c r="C3541">
        <v>11711154</v>
      </c>
      <c r="D3541">
        <v>100006742455</v>
      </c>
      <c r="E3541" t="s">
        <v>1726</v>
      </c>
      <c r="F3541">
        <v>100</v>
      </c>
      <c r="G3541" t="s">
        <v>1745</v>
      </c>
      <c r="H3541" t="s">
        <v>1760</v>
      </c>
      <c r="I3541">
        <v>6094302</v>
      </c>
      <c r="J3541">
        <v>1</v>
      </c>
      <c r="K3541" t="s">
        <v>2065</v>
      </c>
      <c r="L3541" t="s">
        <v>2066</v>
      </c>
      <c r="N3541">
        <v>0</v>
      </c>
      <c r="O3541">
        <v>1</v>
      </c>
      <c r="P3541">
        <v>1</v>
      </c>
      <c r="Q3541">
        <v>1</v>
      </c>
      <c r="R3541">
        <v>0</v>
      </c>
      <c r="S3541">
        <v>0</v>
      </c>
      <c r="T3541">
        <v>0</v>
      </c>
      <c r="U3541" s="50">
        <v>46273.757696759261</v>
      </c>
      <c r="V3541" s="50">
        <v>46273.757696759261</v>
      </c>
      <c r="W3541" s="51">
        <v>46273</v>
      </c>
      <c r="X3541" t="s">
        <v>1747</v>
      </c>
      <c r="Y3541" t="s">
        <v>492</v>
      </c>
    </row>
    <row r="3542" spans="1:25" ht="15" customHeight="1" x14ac:dyDescent="0.35">
      <c r="A3542">
        <v>9</v>
      </c>
      <c r="B3542" s="50">
        <v>46273.760416666657</v>
      </c>
      <c r="C3542">
        <v>11711155</v>
      </c>
      <c r="D3542">
        <v>100006742455</v>
      </c>
      <c r="E3542" t="s">
        <v>1726</v>
      </c>
      <c r="F3542">
        <v>100</v>
      </c>
      <c r="G3542" t="s">
        <v>1745</v>
      </c>
      <c r="H3542" t="s">
        <v>1760</v>
      </c>
      <c r="I3542">
        <v>6094302</v>
      </c>
      <c r="J3542">
        <v>1</v>
      </c>
      <c r="K3542" t="s">
        <v>2732</v>
      </c>
      <c r="L3542" t="s">
        <v>2733</v>
      </c>
      <c r="N3542">
        <v>0</v>
      </c>
      <c r="O3542">
        <v>1</v>
      </c>
      <c r="P3542">
        <v>1</v>
      </c>
      <c r="Q3542">
        <v>1</v>
      </c>
      <c r="R3542">
        <v>0</v>
      </c>
      <c r="S3542">
        <v>0</v>
      </c>
      <c r="T3542">
        <v>0</v>
      </c>
      <c r="U3542" s="50">
        <v>46273.757696759261</v>
      </c>
      <c r="V3542" s="50">
        <v>46273.757696759261</v>
      </c>
      <c r="W3542" s="51">
        <v>46273</v>
      </c>
      <c r="X3542" t="s">
        <v>1747</v>
      </c>
      <c r="Y3542" t="s">
        <v>492</v>
      </c>
    </row>
    <row r="3543" spans="1:25" ht="15" customHeight="1" x14ac:dyDescent="0.35">
      <c r="A3543">
        <v>9</v>
      </c>
      <c r="B3543" s="50">
        <v>46273.760416666657</v>
      </c>
      <c r="C3543">
        <v>11711156</v>
      </c>
      <c r="D3543">
        <v>100006742455</v>
      </c>
      <c r="E3543" t="s">
        <v>1726</v>
      </c>
      <c r="F3543">
        <v>100</v>
      </c>
      <c r="G3543" t="s">
        <v>1745</v>
      </c>
      <c r="H3543" t="s">
        <v>1760</v>
      </c>
      <c r="I3543">
        <v>6094302</v>
      </c>
      <c r="J3543">
        <v>1</v>
      </c>
      <c r="K3543" t="s">
        <v>2171</v>
      </c>
      <c r="L3543" t="s">
        <v>2172</v>
      </c>
      <c r="N3543">
        <v>0</v>
      </c>
      <c r="O3543">
        <v>1</v>
      </c>
      <c r="P3543">
        <v>1</v>
      </c>
      <c r="Q3543">
        <v>1</v>
      </c>
      <c r="R3543">
        <v>0</v>
      </c>
      <c r="S3543">
        <v>0</v>
      </c>
      <c r="T3543">
        <v>0</v>
      </c>
      <c r="U3543" s="50">
        <v>46273.757696759261</v>
      </c>
      <c r="V3543" s="50">
        <v>46273.757696759261</v>
      </c>
      <c r="W3543" s="51">
        <v>46273</v>
      </c>
      <c r="X3543" t="s">
        <v>1747</v>
      </c>
      <c r="Y3543" t="s">
        <v>492</v>
      </c>
    </row>
    <row r="3544" spans="1:25" ht="15" customHeight="1" x14ac:dyDescent="0.35">
      <c r="A3544">
        <v>9</v>
      </c>
      <c r="B3544" s="50">
        <v>46273.760416666657</v>
      </c>
      <c r="C3544">
        <v>11711157</v>
      </c>
      <c r="D3544">
        <v>100006742456</v>
      </c>
      <c r="E3544" t="s">
        <v>1726</v>
      </c>
      <c r="F3544">
        <v>100</v>
      </c>
      <c r="G3544" t="s">
        <v>1745</v>
      </c>
      <c r="H3544" t="s">
        <v>1760</v>
      </c>
      <c r="I3544">
        <v>6093601</v>
      </c>
      <c r="J3544">
        <v>1</v>
      </c>
      <c r="K3544" t="s">
        <v>2167</v>
      </c>
      <c r="L3544" t="s">
        <v>2168</v>
      </c>
      <c r="N3544">
        <v>0</v>
      </c>
      <c r="O3544">
        <v>1</v>
      </c>
      <c r="P3544">
        <v>1</v>
      </c>
      <c r="Q3544">
        <v>1</v>
      </c>
      <c r="R3544">
        <v>0</v>
      </c>
      <c r="S3544">
        <v>0</v>
      </c>
      <c r="T3544">
        <v>0</v>
      </c>
      <c r="U3544" s="50">
        <v>46273.757708333331</v>
      </c>
      <c r="V3544" s="50">
        <v>46273.757708333331</v>
      </c>
      <c r="W3544" s="51">
        <v>46273</v>
      </c>
      <c r="X3544" t="s">
        <v>1747</v>
      </c>
      <c r="Y3544" t="s">
        <v>492</v>
      </c>
    </row>
    <row r="3545" spans="1:25" ht="15" customHeight="1" x14ac:dyDescent="0.35">
      <c r="A3545">
        <v>9</v>
      </c>
      <c r="B3545" s="50">
        <v>46273.760416666657</v>
      </c>
      <c r="C3545">
        <v>11711158</v>
      </c>
      <c r="D3545">
        <v>100006742456</v>
      </c>
      <c r="E3545" t="s">
        <v>1726</v>
      </c>
      <c r="F3545">
        <v>100</v>
      </c>
      <c r="G3545" t="s">
        <v>1745</v>
      </c>
      <c r="H3545" t="s">
        <v>1760</v>
      </c>
      <c r="I3545">
        <v>6093601</v>
      </c>
      <c r="J3545">
        <v>1</v>
      </c>
      <c r="K3545" t="s">
        <v>2235</v>
      </c>
      <c r="L3545" t="s">
        <v>2236</v>
      </c>
      <c r="N3545">
        <v>0</v>
      </c>
      <c r="O3545">
        <v>4</v>
      </c>
      <c r="P3545">
        <v>4</v>
      </c>
      <c r="Q3545">
        <v>4</v>
      </c>
      <c r="R3545">
        <v>0</v>
      </c>
      <c r="S3545">
        <v>0</v>
      </c>
      <c r="T3545">
        <v>0</v>
      </c>
      <c r="U3545" s="50">
        <v>46273.757708333331</v>
      </c>
      <c r="V3545" s="50">
        <v>46273.757708333331</v>
      </c>
      <c r="W3545" s="51">
        <v>46273</v>
      </c>
      <c r="X3545" t="s">
        <v>1747</v>
      </c>
      <c r="Y3545" t="s">
        <v>492</v>
      </c>
    </row>
    <row r="3546" spans="1:25" ht="15" customHeight="1" x14ac:dyDescent="0.35">
      <c r="A3546">
        <v>10</v>
      </c>
      <c r="B3546" s="50">
        <v>46273.770833333343</v>
      </c>
      <c r="C3546">
        <v>11707015</v>
      </c>
      <c r="D3546">
        <v>100006740261</v>
      </c>
      <c r="E3546" t="s">
        <v>1726</v>
      </c>
      <c r="F3546">
        <v>100</v>
      </c>
      <c r="G3546" t="s">
        <v>1745</v>
      </c>
      <c r="H3546" t="s">
        <v>1760</v>
      </c>
      <c r="I3546">
        <v>5948601</v>
      </c>
      <c r="J3546">
        <v>2</v>
      </c>
      <c r="K3546" t="s">
        <v>1761</v>
      </c>
      <c r="L3546" t="s">
        <v>1762</v>
      </c>
      <c r="N3546">
        <v>0</v>
      </c>
      <c r="O3546">
        <v>5</v>
      </c>
      <c r="P3546">
        <v>5</v>
      </c>
      <c r="Q3546">
        <v>5</v>
      </c>
      <c r="R3546">
        <v>0</v>
      </c>
      <c r="S3546">
        <v>0</v>
      </c>
      <c r="T3546">
        <v>0</v>
      </c>
      <c r="U3546" s="50">
        <v>46273.654907407406</v>
      </c>
      <c r="V3546" s="50">
        <v>46273.654907407406</v>
      </c>
      <c r="W3546" s="51">
        <v>46273</v>
      </c>
      <c r="X3546" t="s">
        <v>1747</v>
      </c>
      <c r="Y3546" t="s">
        <v>492</v>
      </c>
    </row>
    <row r="3547" spans="1:25" ht="15" customHeight="1" x14ac:dyDescent="0.35">
      <c r="A3547">
        <v>10</v>
      </c>
      <c r="B3547" s="50">
        <v>46273.770833333343</v>
      </c>
      <c r="C3547">
        <v>11707016</v>
      </c>
      <c r="D3547">
        <v>100006740261</v>
      </c>
      <c r="E3547" t="s">
        <v>1726</v>
      </c>
      <c r="F3547">
        <v>100</v>
      </c>
      <c r="G3547" t="s">
        <v>1745</v>
      </c>
      <c r="H3547" t="s">
        <v>1760</v>
      </c>
      <c r="I3547">
        <v>5948601</v>
      </c>
      <c r="J3547">
        <v>2</v>
      </c>
      <c r="K3547" t="s">
        <v>1763</v>
      </c>
      <c r="L3547" t="s">
        <v>1764</v>
      </c>
      <c r="N3547">
        <v>0</v>
      </c>
      <c r="O3547">
        <v>5</v>
      </c>
      <c r="P3547">
        <v>5</v>
      </c>
      <c r="Q3547">
        <v>5</v>
      </c>
      <c r="R3547">
        <v>0</v>
      </c>
      <c r="S3547">
        <v>0</v>
      </c>
      <c r="T3547">
        <v>0</v>
      </c>
      <c r="U3547" s="50">
        <v>46273.654907407406</v>
      </c>
      <c r="V3547" s="50">
        <v>46273.654907407406</v>
      </c>
      <c r="W3547" s="51">
        <v>46273</v>
      </c>
      <c r="X3547" t="s">
        <v>1747</v>
      </c>
      <c r="Y3547" t="s">
        <v>492</v>
      </c>
    </row>
    <row r="3548" spans="1:25" ht="15" customHeight="1" x14ac:dyDescent="0.35">
      <c r="A3548">
        <v>10</v>
      </c>
      <c r="B3548" s="50">
        <v>46273.770833333343</v>
      </c>
      <c r="C3548">
        <v>11707017</v>
      </c>
      <c r="D3548">
        <v>100006740262</v>
      </c>
      <c r="E3548" t="s">
        <v>1726</v>
      </c>
      <c r="F3548">
        <v>100</v>
      </c>
      <c r="G3548" t="s">
        <v>1745</v>
      </c>
      <c r="H3548" t="s">
        <v>1760</v>
      </c>
      <c r="I3548">
        <v>5954701</v>
      </c>
      <c r="J3548">
        <v>2</v>
      </c>
      <c r="K3548" t="s">
        <v>1765</v>
      </c>
      <c r="L3548" t="s">
        <v>1766</v>
      </c>
      <c r="N3548">
        <v>0</v>
      </c>
      <c r="O3548">
        <v>11</v>
      </c>
      <c r="P3548">
        <v>11</v>
      </c>
      <c r="Q3548">
        <v>11</v>
      </c>
      <c r="R3548">
        <v>0</v>
      </c>
      <c r="S3548">
        <v>0</v>
      </c>
      <c r="T3548">
        <v>0</v>
      </c>
      <c r="U3548" s="50">
        <v>46273.654907407406</v>
      </c>
      <c r="V3548" s="50">
        <v>46273.654907407406</v>
      </c>
      <c r="W3548" s="51">
        <v>46273</v>
      </c>
      <c r="X3548" t="s">
        <v>1747</v>
      </c>
      <c r="Y3548" t="s">
        <v>492</v>
      </c>
    </row>
    <row r="3549" spans="1:25" ht="15" customHeight="1" x14ac:dyDescent="0.35">
      <c r="A3549">
        <v>10</v>
      </c>
      <c r="B3549" s="50">
        <v>46273.770833333343</v>
      </c>
      <c r="C3549">
        <v>11707018</v>
      </c>
      <c r="D3549">
        <v>100006740263</v>
      </c>
      <c r="E3549" t="s">
        <v>1726</v>
      </c>
      <c r="F3549">
        <v>100</v>
      </c>
      <c r="G3549" t="s">
        <v>1745</v>
      </c>
      <c r="H3549" t="s">
        <v>1760</v>
      </c>
      <c r="I3549">
        <v>5954702</v>
      </c>
      <c r="J3549">
        <v>2</v>
      </c>
      <c r="K3549" t="s">
        <v>1767</v>
      </c>
      <c r="L3549" t="s">
        <v>1768</v>
      </c>
      <c r="N3549">
        <v>0</v>
      </c>
      <c r="O3549">
        <v>11</v>
      </c>
      <c r="P3549">
        <v>11</v>
      </c>
      <c r="Q3549">
        <v>11</v>
      </c>
      <c r="R3549">
        <v>0</v>
      </c>
      <c r="S3549">
        <v>0</v>
      </c>
      <c r="T3549">
        <v>0</v>
      </c>
      <c r="U3549" s="50">
        <v>46273.654907407406</v>
      </c>
      <c r="V3549" s="50">
        <v>46273.654907407406</v>
      </c>
      <c r="W3549" s="51">
        <v>46273</v>
      </c>
      <c r="X3549" t="s">
        <v>1747</v>
      </c>
      <c r="Y3549" t="s">
        <v>492</v>
      </c>
    </row>
    <row r="3550" spans="1:25" ht="15" customHeight="1" x14ac:dyDescent="0.35">
      <c r="A3550">
        <v>10</v>
      </c>
      <c r="B3550" s="50">
        <v>46273.770833333343</v>
      </c>
      <c r="C3550">
        <v>11707019</v>
      </c>
      <c r="D3550">
        <v>100006740264</v>
      </c>
      <c r="E3550" t="s">
        <v>1726</v>
      </c>
      <c r="F3550">
        <v>100</v>
      </c>
      <c r="G3550" t="s">
        <v>1745</v>
      </c>
      <c r="H3550" t="s">
        <v>1760</v>
      </c>
      <c r="I3550">
        <v>5960401</v>
      </c>
      <c r="J3550">
        <v>2</v>
      </c>
      <c r="K3550" t="s">
        <v>1769</v>
      </c>
      <c r="L3550" t="s">
        <v>1770</v>
      </c>
      <c r="N3550">
        <v>0</v>
      </c>
      <c r="O3550">
        <v>2</v>
      </c>
      <c r="P3550">
        <v>2</v>
      </c>
      <c r="Q3550">
        <v>2</v>
      </c>
      <c r="R3550">
        <v>0</v>
      </c>
      <c r="S3550">
        <v>0</v>
      </c>
      <c r="T3550">
        <v>0</v>
      </c>
      <c r="U3550" s="50">
        <v>46273.654907407406</v>
      </c>
      <c r="V3550" s="50">
        <v>46273.654907407406</v>
      </c>
      <c r="W3550" s="51">
        <v>46273</v>
      </c>
      <c r="X3550" t="s">
        <v>1747</v>
      </c>
      <c r="Y3550" t="s">
        <v>492</v>
      </c>
    </row>
    <row r="3551" spans="1:25" ht="15" customHeight="1" x14ac:dyDescent="0.35">
      <c r="A3551">
        <v>10</v>
      </c>
      <c r="B3551" s="50">
        <v>46273.770833333343</v>
      </c>
      <c r="C3551">
        <v>11707020</v>
      </c>
      <c r="D3551">
        <v>100006740265</v>
      </c>
      <c r="E3551" t="s">
        <v>1726</v>
      </c>
      <c r="F3551">
        <v>100</v>
      </c>
      <c r="G3551" t="s">
        <v>1745</v>
      </c>
      <c r="H3551" t="s">
        <v>1760</v>
      </c>
      <c r="I3551">
        <v>5960402</v>
      </c>
      <c r="J3551">
        <v>2</v>
      </c>
      <c r="K3551" t="s">
        <v>1769</v>
      </c>
      <c r="L3551" t="s">
        <v>1770</v>
      </c>
      <c r="N3551">
        <v>0</v>
      </c>
      <c r="O3551">
        <v>2</v>
      </c>
      <c r="P3551">
        <v>2</v>
      </c>
      <c r="Q3551">
        <v>2</v>
      </c>
      <c r="R3551">
        <v>0</v>
      </c>
      <c r="S3551">
        <v>0</v>
      </c>
      <c r="T3551">
        <v>0</v>
      </c>
      <c r="U3551" s="50">
        <v>46273.654907407406</v>
      </c>
      <c r="V3551" s="50">
        <v>46273.654907407406</v>
      </c>
      <c r="W3551" s="51">
        <v>46273</v>
      </c>
      <c r="X3551" t="s">
        <v>1747</v>
      </c>
      <c r="Y3551" t="s">
        <v>492</v>
      </c>
    </row>
    <row r="3552" spans="1:25" ht="15" customHeight="1" x14ac:dyDescent="0.35">
      <c r="A3552">
        <v>10</v>
      </c>
      <c r="B3552" s="50">
        <v>46273.770833333343</v>
      </c>
      <c r="C3552">
        <v>11707021</v>
      </c>
      <c r="D3552">
        <v>100006740266</v>
      </c>
      <c r="E3552" t="s">
        <v>1726</v>
      </c>
      <c r="F3552">
        <v>100</v>
      </c>
      <c r="G3552" t="s">
        <v>1745</v>
      </c>
      <c r="H3552" t="s">
        <v>1760</v>
      </c>
      <c r="I3552">
        <v>5960403</v>
      </c>
      <c r="J3552">
        <v>2</v>
      </c>
      <c r="K3552" t="s">
        <v>1769</v>
      </c>
      <c r="L3552" t="s">
        <v>1770</v>
      </c>
      <c r="N3552">
        <v>0</v>
      </c>
      <c r="O3552">
        <v>1</v>
      </c>
      <c r="P3552">
        <v>1</v>
      </c>
      <c r="Q3552">
        <v>1</v>
      </c>
      <c r="R3552">
        <v>0</v>
      </c>
      <c r="S3552">
        <v>0</v>
      </c>
      <c r="T3552">
        <v>0</v>
      </c>
      <c r="U3552" s="50">
        <v>46273.654907407406</v>
      </c>
      <c r="V3552" s="50">
        <v>46273.654907407406</v>
      </c>
      <c r="W3552" s="51">
        <v>46273</v>
      </c>
      <c r="X3552" t="s">
        <v>1747</v>
      </c>
      <c r="Y3552" t="s">
        <v>492</v>
      </c>
    </row>
    <row r="3553" spans="1:25" ht="15" customHeight="1" x14ac:dyDescent="0.35">
      <c r="A3553">
        <v>10</v>
      </c>
      <c r="B3553" s="50">
        <v>46273.770833333343</v>
      </c>
      <c r="C3553">
        <v>11707022</v>
      </c>
      <c r="D3553">
        <v>100006740267</v>
      </c>
      <c r="E3553" t="s">
        <v>1726</v>
      </c>
      <c r="F3553">
        <v>100</v>
      </c>
      <c r="G3553" t="s">
        <v>1745</v>
      </c>
      <c r="H3553" t="s">
        <v>1760</v>
      </c>
      <c r="I3553">
        <v>5971101</v>
      </c>
      <c r="J3553">
        <v>2</v>
      </c>
      <c r="K3553" t="s">
        <v>1771</v>
      </c>
      <c r="L3553" t="s">
        <v>1772</v>
      </c>
      <c r="N3553">
        <v>0</v>
      </c>
      <c r="O3553">
        <v>6</v>
      </c>
      <c r="P3553">
        <v>6</v>
      </c>
      <c r="Q3553">
        <v>6</v>
      </c>
      <c r="R3553">
        <v>0</v>
      </c>
      <c r="S3553">
        <v>0</v>
      </c>
      <c r="T3553">
        <v>0</v>
      </c>
      <c r="U3553" s="50">
        <v>46273.654907407406</v>
      </c>
      <c r="V3553" s="50">
        <v>46273.654907407406</v>
      </c>
      <c r="W3553" s="51">
        <v>46273</v>
      </c>
      <c r="X3553" t="s">
        <v>1747</v>
      </c>
      <c r="Y3553" t="s">
        <v>492</v>
      </c>
    </row>
    <row r="3554" spans="1:25" ht="15" customHeight="1" x14ac:dyDescent="0.35">
      <c r="A3554">
        <v>10</v>
      </c>
      <c r="B3554" s="50">
        <v>46273.770833333343</v>
      </c>
      <c r="C3554">
        <v>11707023</v>
      </c>
      <c r="D3554">
        <v>100006740268</v>
      </c>
      <c r="E3554" t="s">
        <v>1726</v>
      </c>
      <c r="F3554">
        <v>100</v>
      </c>
      <c r="G3554" t="s">
        <v>1745</v>
      </c>
      <c r="H3554" t="s">
        <v>1760</v>
      </c>
      <c r="I3554">
        <v>5971102</v>
      </c>
      <c r="J3554">
        <v>2</v>
      </c>
      <c r="K3554" t="s">
        <v>1771</v>
      </c>
      <c r="L3554" t="s">
        <v>1772</v>
      </c>
      <c r="N3554">
        <v>0</v>
      </c>
      <c r="O3554">
        <v>6</v>
      </c>
      <c r="P3554">
        <v>6</v>
      </c>
      <c r="Q3554">
        <v>6</v>
      </c>
      <c r="R3554">
        <v>0</v>
      </c>
      <c r="S3554">
        <v>0</v>
      </c>
      <c r="T3554">
        <v>0</v>
      </c>
      <c r="U3554" s="50">
        <v>46273.654907407406</v>
      </c>
      <c r="V3554" s="50">
        <v>46273.654907407406</v>
      </c>
      <c r="W3554" s="51">
        <v>46273</v>
      </c>
      <c r="X3554" t="s">
        <v>1747</v>
      </c>
      <c r="Y3554" t="s">
        <v>492</v>
      </c>
    </row>
    <row r="3555" spans="1:25" ht="15" customHeight="1" x14ac:dyDescent="0.35">
      <c r="A3555">
        <v>10</v>
      </c>
      <c r="B3555" s="50">
        <v>46273.770833333343</v>
      </c>
      <c r="C3555">
        <v>11707024</v>
      </c>
      <c r="D3555">
        <v>100006740269</v>
      </c>
      <c r="E3555" t="s">
        <v>1726</v>
      </c>
      <c r="F3555">
        <v>100</v>
      </c>
      <c r="G3555" t="s">
        <v>1745</v>
      </c>
      <c r="H3555" t="s">
        <v>1760</v>
      </c>
      <c r="I3555">
        <v>5971103</v>
      </c>
      <c r="J3555">
        <v>2</v>
      </c>
      <c r="K3555" t="s">
        <v>1771</v>
      </c>
      <c r="L3555" t="s">
        <v>1772</v>
      </c>
      <c r="N3555">
        <v>0</v>
      </c>
      <c r="O3555">
        <v>6</v>
      </c>
      <c r="P3555">
        <v>6</v>
      </c>
      <c r="Q3555">
        <v>6</v>
      </c>
      <c r="R3555">
        <v>0</v>
      </c>
      <c r="S3555">
        <v>0</v>
      </c>
      <c r="T3555">
        <v>0</v>
      </c>
      <c r="U3555" s="50">
        <v>46273.654907407406</v>
      </c>
      <c r="V3555" s="50">
        <v>46273.654907407406</v>
      </c>
      <c r="W3555" s="51">
        <v>46273</v>
      </c>
      <c r="X3555" t="s">
        <v>1747</v>
      </c>
      <c r="Y3555" t="s">
        <v>492</v>
      </c>
    </row>
    <row r="3556" spans="1:25" ht="15" customHeight="1" x14ac:dyDescent="0.35">
      <c r="A3556">
        <v>10</v>
      </c>
      <c r="B3556" s="50">
        <v>46273.770833333343</v>
      </c>
      <c r="C3556">
        <v>11707025</v>
      </c>
      <c r="D3556">
        <v>100006740270</v>
      </c>
      <c r="E3556" t="s">
        <v>1726</v>
      </c>
      <c r="F3556">
        <v>100</v>
      </c>
      <c r="G3556" t="s">
        <v>1745</v>
      </c>
      <c r="H3556" t="s">
        <v>1760</v>
      </c>
      <c r="I3556">
        <v>5971104</v>
      </c>
      <c r="J3556">
        <v>2</v>
      </c>
      <c r="K3556" t="s">
        <v>1771</v>
      </c>
      <c r="L3556" t="s">
        <v>1772</v>
      </c>
      <c r="N3556">
        <v>0</v>
      </c>
      <c r="O3556">
        <v>6</v>
      </c>
      <c r="P3556">
        <v>6</v>
      </c>
      <c r="Q3556">
        <v>6</v>
      </c>
      <c r="R3556">
        <v>0</v>
      </c>
      <c r="S3556">
        <v>0</v>
      </c>
      <c r="T3556">
        <v>0</v>
      </c>
      <c r="U3556" s="50">
        <v>46273.654907407406</v>
      </c>
      <c r="V3556" s="50">
        <v>46273.654907407406</v>
      </c>
      <c r="W3556" s="51">
        <v>46273</v>
      </c>
      <c r="X3556" t="s">
        <v>1747</v>
      </c>
      <c r="Y3556" t="s">
        <v>492</v>
      </c>
    </row>
    <row r="3557" spans="1:25" ht="15" customHeight="1" x14ac:dyDescent="0.35">
      <c r="A3557">
        <v>10</v>
      </c>
      <c r="B3557" s="50">
        <v>46273.770833333343</v>
      </c>
      <c r="C3557">
        <v>11707026</v>
      </c>
      <c r="D3557">
        <v>100006740271</v>
      </c>
      <c r="E3557" t="s">
        <v>1726</v>
      </c>
      <c r="F3557">
        <v>100</v>
      </c>
      <c r="G3557" t="s">
        <v>1745</v>
      </c>
      <c r="H3557" t="s">
        <v>1760</v>
      </c>
      <c r="I3557">
        <v>5971105</v>
      </c>
      <c r="J3557">
        <v>2</v>
      </c>
      <c r="K3557" t="s">
        <v>1771</v>
      </c>
      <c r="L3557" t="s">
        <v>1772</v>
      </c>
      <c r="N3557">
        <v>0</v>
      </c>
      <c r="O3557">
        <v>6</v>
      </c>
      <c r="P3557">
        <v>6</v>
      </c>
      <c r="Q3557">
        <v>6</v>
      </c>
      <c r="R3557">
        <v>0</v>
      </c>
      <c r="S3557">
        <v>0</v>
      </c>
      <c r="T3557">
        <v>0</v>
      </c>
      <c r="U3557" s="50">
        <v>46273.654907407406</v>
      </c>
      <c r="V3557" s="50">
        <v>46273.654907407406</v>
      </c>
      <c r="W3557" s="51">
        <v>46273</v>
      </c>
      <c r="X3557" t="s">
        <v>1747</v>
      </c>
      <c r="Y3557" t="s">
        <v>492</v>
      </c>
    </row>
    <row r="3558" spans="1:25" ht="15" customHeight="1" x14ac:dyDescent="0.35">
      <c r="A3558">
        <v>10</v>
      </c>
      <c r="B3558" s="50">
        <v>46273.770833333343</v>
      </c>
      <c r="C3558">
        <v>11707027</v>
      </c>
      <c r="D3558">
        <v>100006740272</v>
      </c>
      <c r="E3558" t="s">
        <v>1726</v>
      </c>
      <c r="F3558">
        <v>100</v>
      </c>
      <c r="G3558" t="s">
        <v>1745</v>
      </c>
      <c r="H3558" t="s">
        <v>1760</v>
      </c>
      <c r="I3558">
        <v>5971106</v>
      </c>
      <c r="J3558">
        <v>2</v>
      </c>
      <c r="K3558" t="s">
        <v>1771</v>
      </c>
      <c r="L3558" t="s">
        <v>1772</v>
      </c>
      <c r="N3558">
        <v>0</v>
      </c>
      <c r="O3558">
        <v>6</v>
      </c>
      <c r="P3558">
        <v>6</v>
      </c>
      <c r="Q3558">
        <v>6</v>
      </c>
      <c r="R3558">
        <v>0</v>
      </c>
      <c r="S3558">
        <v>0</v>
      </c>
      <c r="T3558">
        <v>0</v>
      </c>
      <c r="U3558" s="50">
        <v>46273.654907407406</v>
      </c>
      <c r="V3558" s="50">
        <v>46273.654907407406</v>
      </c>
      <c r="W3558" s="51">
        <v>46273</v>
      </c>
      <c r="X3558" t="s">
        <v>1747</v>
      </c>
      <c r="Y3558" t="s">
        <v>492</v>
      </c>
    </row>
    <row r="3559" spans="1:25" ht="15" customHeight="1" x14ac:dyDescent="0.35">
      <c r="A3559">
        <v>10</v>
      </c>
      <c r="B3559" s="50">
        <v>46273.770833333343</v>
      </c>
      <c r="C3559">
        <v>11707028</v>
      </c>
      <c r="D3559">
        <v>100006740273</v>
      </c>
      <c r="E3559" t="s">
        <v>1726</v>
      </c>
      <c r="F3559">
        <v>100</v>
      </c>
      <c r="G3559" t="s">
        <v>1745</v>
      </c>
      <c r="H3559" t="s">
        <v>1760</v>
      </c>
      <c r="I3559">
        <v>5971107</v>
      </c>
      <c r="J3559">
        <v>2</v>
      </c>
      <c r="K3559" t="s">
        <v>1771</v>
      </c>
      <c r="L3559" t="s">
        <v>1772</v>
      </c>
      <c r="N3559">
        <v>0</v>
      </c>
      <c r="O3559">
        <v>4</v>
      </c>
      <c r="P3559">
        <v>4</v>
      </c>
      <c r="Q3559">
        <v>4</v>
      </c>
      <c r="R3559">
        <v>0</v>
      </c>
      <c r="S3559">
        <v>0</v>
      </c>
      <c r="T3559">
        <v>0</v>
      </c>
      <c r="U3559" s="50">
        <v>46273.654907407406</v>
      </c>
      <c r="V3559" s="50">
        <v>46273.654907407406</v>
      </c>
      <c r="W3559" s="51">
        <v>46273</v>
      </c>
      <c r="X3559" t="s">
        <v>1747</v>
      </c>
      <c r="Y3559" t="s">
        <v>492</v>
      </c>
    </row>
    <row r="3560" spans="1:25" ht="15" customHeight="1" x14ac:dyDescent="0.35">
      <c r="A3560">
        <v>10</v>
      </c>
      <c r="B3560" s="50">
        <v>46273.770833333343</v>
      </c>
      <c r="C3560">
        <v>11707029</v>
      </c>
      <c r="D3560">
        <v>100006740274</v>
      </c>
      <c r="E3560" t="s">
        <v>1726</v>
      </c>
      <c r="F3560">
        <v>100</v>
      </c>
      <c r="G3560" t="s">
        <v>1745</v>
      </c>
      <c r="H3560" t="s">
        <v>1760</v>
      </c>
      <c r="I3560">
        <v>5977901</v>
      </c>
      <c r="J3560">
        <v>2</v>
      </c>
      <c r="K3560" t="s">
        <v>1773</v>
      </c>
      <c r="L3560" t="s">
        <v>1774</v>
      </c>
      <c r="N3560">
        <v>0</v>
      </c>
      <c r="O3560">
        <v>5</v>
      </c>
      <c r="P3560">
        <v>5</v>
      </c>
      <c r="Q3560">
        <v>5</v>
      </c>
      <c r="R3560">
        <v>0</v>
      </c>
      <c r="S3560">
        <v>0</v>
      </c>
      <c r="T3560">
        <v>0</v>
      </c>
      <c r="U3560" s="50">
        <v>46273.654907407406</v>
      </c>
      <c r="V3560" s="50">
        <v>46273.654907407406</v>
      </c>
      <c r="W3560" s="51">
        <v>46273</v>
      </c>
      <c r="X3560" t="s">
        <v>1747</v>
      </c>
      <c r="Y3560" t="s">
        <v>492</v>
      </c>
    </row>
    <row r="3561" spans="1:25" ht="15" customHeight="1" x14ac:dyDescent="0.35">
      <c r="A3561">
        <v>10</v>
      </c>
      <c r="B3561" s="50">
        <v>46273.770833333343</v>
      </c>
      <c r="C3561">
        <v>11707030</v>
      </c>
      <c r="D3561">
        <v>100006740274</v>
      </c>
      <c r="E3561" t="s">
        <v>1726</v>
      </c>
      <c r="F3561">
        <v>100</v>
      </c>
      <c r="G3561" t="s">
        <v>1745</v>
      </c>
      <c r="H3561" t="s">
        <v>1760</v>
      </c>
      <c r="I3561">
        <v>5977901</v>
      </c>
      <c r="J3561">
        <v>2</v>
      </c>
      <c r="K3561" t="s">
        <v>1775</v>
      </c>
      <c r="L3561" t="s">
        <v>1776</v>
      </c>
      <c r="N3561">
        <v>0</v>
      </c>
      <c r="O3561">
        <v>2</v>
      </c>
      <c r="P3561">
        <v>2</v>
      </c>
      <c r="Q3561">
        <v>2</v>
      </c>
      <c r="R3561">
        <v>0</v>
      </c>
      <c r="S3561">
        <v>0</v>
      </c>
      <c r="T3561">
        <v>0</v>
      </c>
      <c r="U3561" s="50">
        <v>46273.654907407406</v>
      </c>
      <c r="V3561" s="50">
        <v>46273.654907407406</v>
      </c>
      <c r="W3561" s="51">
        <v>46273</v>
      </c>
      <c r="X3561" t="s">
        <v>1747</v>
      </c>
      <c r="Y3561" t="s">
        <v>492</v>
      </c>
    </row>
    <row r="3562" spans="1:25" ht="15" customHeight="1" x14ac:dyDescent="0.35">
      <c r="A3562">
        <v>10</v>
      </c>
      <c r="B3562" s="50">
        <v>46273.770833333343</v>
      </c>
      <c r="C3562">
        <v>11707031</v>
      </c>
      <c r="D3562">
        <v>100006740274</v>
      </c>
      <c r="E3562" t="s">
        <v>1726</v>
      </c>
      <c r="F3562">
        <v>100</v>
      </c>
      <c r="G3562" t="s">
        <v>1745</v>
      </c>
      <c r="H3562" t="s">
        <v>1760</v>
      </c>
      <c r="I3562">
        <v>5977901</v>
      </c>
      <c r="J3562">
        <v>2</v>
      </c>
      <c r="K3562" t="s">
        <v>1777</v>
      </c>
      <c r="L3562" t="s">
        <v>1778</v>
      </c>
      <c r="N3562">
        <v>0</v>
      </c>
      <c r="O3562">
        <v>2</v>
      </c>
      <c r="P3562">
        <v>2</v>
      </c>
      <c r="Q3562">
        <v>2</v>
      </c>
      <c r="R3562">
        <v>0</v>
      </c>
      <c r="S3562">
        <v>0</v>
      </c>
      <c r="T3562">
        <v>0</v>
      </c>
      <c r="U3562" s="50">
        <v>46273.654907407406</v>
      </c>
      <c r="V3562" s="50">
        <v>46273.654907407406</v>
      </c>
      <c r="W3562" s="51">
        <v>46273</v>
      </c>
      <c r="X3562" t="s">
        <v>1747</v>
      </c>
      <c r="Y3562" t="s">
        <v>492</v>
      </c>
    </row>
    <row r="3563" spans="1:25" ht="15" customHeight="1" x14ac:dyDescent="0.35">
      <c r="A3563">
        <v>10</v>
      </c>
      <c r="B3563" s="50">
        <v>46273.770833333343</v>
      </c>
      <c r="C3563">
        <v>11707032</v>
      </c>
      <c r="D3563">
        <v>100006740274</v>
      </c>
      <c r="E3563" t="s">
        <v>1726</v>
      </c>
      <c r="F3563">
        <v>100</v>
      </c>
      <c r="G3563" t="s">
        <v>1745</v>
      </c>
      <c r="H3563" t="s">
        <v>1760</v>
      </c>
      <c r="I3563">
        <v>5977901</v>
      </c>
      <c r="J3563">
        <v>2</v>
      </c>
      <c r="K3563" t="s">
        <v>1779</v>
      </c>
      <c r="L3563" t="s">
        <v>1780</v>
      </c>
      <c r="N3563">
        <v>0</v>
      </c>
      <c r="O3563">
        <v>2</v>
      </c>
      <c r="P3563">
        <v>2</v>
      </c>
      <c r="Q3563">
        <v>2</v>
      </c>
      <c r="R3563">
        <v>0</v>
      </c>
      <c r="S3563">
        <v>0</v>
      </c>
      <c r="T3563">
        <v>0</v>
      </c>
      <c r="U3563" s="50">
        <v>46273.654907407406</v>
      </c>
      <c r="V3563" s="50">
        <v>46273.654907407406</v>
      </c>
      <c r="W3563" s="51">
        <v>46273</v>
      </c>
      <c r="X3563" t="s">
        <v>1747</v>
      </c>
      <c r="Y3563" t="s">
        <v>492</v>
      </c>
    </row>
    <row r="3564" spans="1:25" ht="15" customHeight="1" x14ac:dyDescent="0.35">
      <c r="A3564">
        <v>10</v>
      </c>
      <c r="B3564" s="50">
        <v>46273.770833333343</v>
      </c>
      <c r="C3564">
        <v>11707033</v>
      </c>
      <c r="D3564">
        <v>100006740275</v>
      </c>
      <c r="E3564" t="s">
        <v>1726</v>
      </c>
      <c r="F3564">
        <v>100</v>
      </c>
      <c r="G3564" t="s">
        <v>1745</v>
      </c>
      <c r="H3564" t="s">
        <v>1760</v>
      </c>
      <c r="I3564">
        <v>6000201</v>
      </c>
      <c r="J3564">
        <v>2</v>
      </c>
      <c r="K3564" t="s">
        <v>1781</v>
      </c>
      <c r="L3564" t="s">
        <v>1782</v>
      </c>
      <c r="N3564">
        <v>0</v>
      </c>
      <c r="O3564">
        <v>1</v>
      </c>
      <c r="P3564">
        <v>1</v>
      </c>
      <c r="Q3564">
        <v>1</v>
      </c>
      <c r="R3564">
        <v>0</v>
      </c>
      <c r="S3564">
        <v>0</v>
      </c>
      <c r="T3564">
        <v>0</v>
      </c>
      <c r="U3564" s="50">
        <v>46273.654907407406</v>
      </c>
      <c r="V3564" s="50">
        <v>46273.654907407406</v>
      </c>
      <c r="W3564" s="51">
        <v>46273</v>
      </c>
      <c r="X3564" t="s">
        <v>1747</v>
      </c>
      <c r="Y3564" t="s">
        <v>492</v>
      </c>
    </row>
    <row r="3565" spans="1:25" ht="15" customHeight="1" x14ac:dyDescent="0.35">
      <c r="A3565">
        <v>10</v>
      </c>
      <c r="B3565" s="50">
        <v>46273.770833333343</v>
      </c>
      <c r="C3565">
        <v>11707034</v>
      </c>
      <c r="D3565">
        <v>100006740275</v>
      </c>
      <c r="E3565" t="s">
        <v>1726</v>
      </c>
      <c r="F3565">
        <v>100</v>
      </c>
      <c r="G3565" t="s">
        <v>1745</v>
      </c>
      <c r="H3565" t="s">
        <v>1760</v>
      </c>
      <c r="I3565">
        <v>6000201</v>
      </c>
      <c r="J3565">
        <v>2</v>
      </c>
      <c r="K3565" t="s">
        <v>1783</v>
      </c>
      <c r="L3565" t="s">
        <v>1784</v>
      </c>
      <c r="N3565">
        <v>0</v>
      </c>
      <c r="O3565">
        <v>5</v>
      </c>
      <c r="P3565">
        <v>5</v>
      </c>
      <c r="Q3565">
        <v>5</v>
      </c>
      <c r="R3565">
        <v>0</v>
      </c>
      <c r="S3565">
        <v>0</v>
      </c>
      <c r="T3565">
        <v>0</v>
      </c>
      <c r="U3565" s="50">
        <v>46273.654907407406</v>
      </c>
      <c r="V3565" s="50">
        <v>46273.654907407406</v>
      </c>
      <c r="W3565" s="51">
        <v>46273</v>
      </c>
      <c r="X3565" t="s">
        <v>1747</v>
      </c>
      <c r="Y3565" t="s">
        <v>492</v>
      </c>
    </row>
    <row r="3566" spans="1:25" ht="15" customHeight="1" x14ac:dyDescent="0.35">
      <c r="A3566">
        <v>10</v>
      </c>
      <c r="B3566" s="50">
        <v>46273.770833333343</v>
      </c>
      <c r="C3566">
        <v>11707298</v>
      </c>
      <c r="D3566">
        <v>100006740460</v>
      </c>
      <c r="E3566" t="s">
        <v>1726</v>
      </c>
      <c r="F3566">
        <v>100</v>
      </c>
      <c r="G3566" t="s">
        <v>1745</v>
      </c>
      <c r="H3566" t="s">
        <v>1760</v>
      </c>
      <c r="I3566">
        <v>5956401</v>
      </c>
      <c r="J3566">
        <v>4</v>
      </c>
      <c r="K3566" t="s">
        <v>1865</v>
      </c>
      <c r="L3566" t="s">
        <v>1866</v>
      </c>
      <c r="N3566">
        <v>0</v>
      </c>
      <c r="O3566">
        <v>1</v>
      </c>
      <c r="P3566">
        <v>1</v>
      </c>
      <c r="Q3566">
        <v>1</v>
      </c>
      <c r="R3566">
        <v>0</v>
      </c>
      <c r="S3566">
        <v>0</v>
      </c>
      <c r="T3566">
        <v>0</v>
      </c>
      <c r="U3566" s="50">
        <v>46273.655034722222</v>
      </c>
      <c r="V3566" s="50">
        <v>46273.655034722222</v>
      </c>
      <c r="W3566" s="51">
        <v>46273</v>
      </c>
      <c r="X3566" t="s">
        <v>1747</v>
      </c>
      <c r="Y3566" t="s">
        <v>492</v>
      </c>
    </row>
    <row r="3567" spans="1:25" ht="15" customHeight="1" x14ac:dyDescent="0.35">
      <c r="A3567">
        <v>10</v>
      </c>
      <c r="B3567" s="50">
        <v>46273.770833333343</v>
      </c>
      <c r="C3567">
        <v>11707299</v>
      </c>
      <c r="D3567">
        <v>100006740460</v>
      </c>
      <c r="E3567" t="s">
        <v>1726</v>
      </c>
      <c r="F3567">
        <v>100</v>
      </c>
      <c r="G3567" t="s">
        <v>1745</v>
      </c>
      <c r="H3567" t="s">
        <v>1760</v>
      </c>
      <c r="I3567">
        <v>5956401</v>
      </c>
      <c r="J3567">
        <v>4</v>
      </c>
      <c r="K3567" t="s">
        <v>1867</v>
      </c>
      <c r="L3567" t="s">
        <v>1868</v>
      </c>
      <c r="N3567">
        <v>0</v>
      </c>
      <c r="O3567">
        <v>1</v>
      </c>
      <c r="P3567">
        <v>1</v>
      </c>
      <c r="Q3567">
        <v>1</v>
      </c>
      <c r="R3567">
        <v>0</v>
      </c>
      <c r="S3567">
        <v>0</v>
      </c>
      <c r="T3567">
        <v>0</v>
      </c>
      <c r="U3567" s="50">
        <v>46273.655034722222</v>
      </c>
      <c r="V3567" s="50">
        <v>46273.655034722222</v>
      </c>
      <c r="W3567" s="51">
        <v>46273</v>
      </c>
      <c r="X3567" t="s">
        <v>1747</v>
      </c>
      <c r="Y3567" t="s">
        <v>492</v>
      </c>
    </row>
    <row r="3568" spans="1:25" ht="15" customHeight="1" x14ac:dyDescent="0.35">
      <c r="A3568">
        <v>10</v>
      </c>
      <c r="B3568" s="50">
        <v>46273.770833333343</v>
      </c>
      <c r="C3568">
        <v>11707309</v>
      </c>
      <c r="D3568">
        <v>100006740467</v>
      </c>
      <c r="E3568" t="s">
        <v>1726</v>
      </c>
      <c r="F3568">
        <v>100</v>
      </c>
      <c r="G3568" t="s">
        <v>1745</v>
      </c>
      <c r="H3568" t="s">
        <v>1760</v>
      </c>
      <c r="I3568">
        <v>5969101</v>
      </c>
      <c r="J3568">
        <v>4</v>
      </c>
      <c r="K3568" t="s">
        <v>1839</v>
      </c>
      <c r="L3568" t="s">
        <v>1840</v>
      </c>
      <c r="N3568">
        <v>0</v>
      </c>
      <c r="O3568">
        <v>1</v>
      </c>
      <c r="P3568">
        <v>1</v>
      </c>
      <c r="Q3568">
        <v>1</v>
      </c>
      <c r="R3568">
        <v>0</v>
      </c>
      <c r="S3568">
        <v>0</v>
      </c>
      <c r="T3568">
        <v>0</v>
      </c>
      <c r="U3568" s="50">
        <v>46273.655046296299</v>
      </c>
      <c r="V3568" s="50">
        <v>46273.655046296299</v>
      </c>
      <c r="W3568" s="51">
        <v>46273</v>
      </c>
      <c r="X3568" t="s">
        <v>1747</v>
      </c>
      <c r="Y3568" t="s">
        <v>492</v>
      </c>
    </row>
    <row r="3569" spans="1:25" ht="15" customHeight="1" x14ac:dyDescent="0.35">
      <c r="A3569">
        <v>10</v>
      </c>
      <c r="B3569" s="50">
        <v>46273.770833333343</v>
      </c>
      <c r="C3569">
        <v>11707323</v>
      </c>
      <c r="D3569">
        <v>100006740476</v>
      </c>
      <c r="E3569" t="s">
        <v>1726</v>
      </c>
      <c r="F3569">
        <v>100</v>
      </c>
      <c r="G3569" t="s">
        <v>1745</v>
      </c>
      <c r="H3569" t="s">
        <v>1760</v>
      </c>
      <c r="I3569">
        <v>5987201</v>
      </c>
      <c r="J3569">
        <v>4</v>
      </c>
      <c r="K3569" t="s">
        <v>1875</v>
      </c>
      <c r="L3569" t="s">
        <v>1876</v>
      </c>
      <c r="N3569">
        <v>0</v>
      </c>
      <c r="O3569">
        <v>3</v>
      </c>
      <c r="P3569">
        <v>3</v>
      </c>
      <c r="Q3569">
        <v>3</v>
      </c>
      <c r="R3569">
        <v>0</v>
      </c>
      <c r="S3569">
        <v>0</v>
      </c>
      <c r="T3569">
        <v>0</v>
      </c>
      <c r="U3569" s="50">
        <v>46273.655057870368</v>
      </c>
      <c r="V3569" s="50">
        <v>46273.655057870368</v>
      </c>
      <c r="W3569" s="51">
        <v>46273</v>
      </c>
      <c r="X3569" t="s">
        <v>1747</v>
      </c>
      <c r="Y3569" t="s">
        <v>492</v>
      </c>
    </row>
    <row r="3570" spans="1:25" ht="15" customHeight="1" x14ac:dyDescent="0.35">
      <c r="A3570">
        <v>10</v>
      </c>
      <c r="B3570" s="50">
        <v>46273.770833333343</v>
      </c>
      <c r="C3570">
        <v>11707324</v>
      </c>
      <c r="D3570">
        <v>100006740477</v>
      </c>
      <c r="E3570" t="s">
        <v>1726</v>
      </c>
      <c r="F3570">
        <v>100</v>
      </c>
      <c r="G3570" t="s">
        <v>1745</v>
      </c>
      <c r="H3570" t="s">
        <v>1760</v>
      </c>
      <c r="I3570">
        <v>6004401</v>
      </c>
      <c r="J3570">
        <v>4</v>
      </c>
      <c r="K3570" t="s">
        <v>1877</v>
      </c>
      <c r="L3570" t="s">
        <v>1878</v>
      </c>
      <c r="N3570">
        <v>0</v>
      </c>
      <c r="O3570">
        <v>1</v>
      </c>
      <c r="P3570">
        <v>1</v>
      </c>
      <c r="Q3570">
        <v>1</v>
      </c>
      <c r="R3570">
        <v>0</v>
      </c>
      <c r="S3570">
        <v>0</v>
      </c>
      <c r="T3570">
        <v>0</v>
      </c>
      <c r="U3570" s="50">
        <v>46273.655057870368</v>
      </c>
      <c r="V3570" s="50">
        <v>46273.655057870368</v>
      </c>
      <c r="W3570" s="51">
        <v>46273</v>
      </c>
      <c r="X3570" t="s">
        <v>1747</v>
      </c>
      <c r="Y3570" t="s">
        <v>492</v>
      </c>
    </row>
    <row r="3571" spans="1:25" ht="15" customHeight="1" x14ac:dyDescent="0.35">
      <c r="A3571">
        <v>10</v>
      </c>
      <c r="B3571" s="50">
        <v>46273.770833333343</v>
      </c>
      <c r="C3571">
        <v>11707588</v>
      </c>
      <c r="D3571">
        <v>100006740608</v>
      </c>
      <c r="E3571" t="s">
        <v>1726</v>
      </c>
      <c r="F3571">
        <v>100</v>
      </c>
      <c r="G3571" t="s">
        <v>1745</v>
      </c>
      <c r="H3571" t="s">
        <v>1760</v>
      </c>
      <c r="I3571">
        <v>5986001</v>
      </c>
      <c r="J3571">
        <v>2</v>
      </c>
      <c r="K3571" t="s">
        <v>2115</v>
      </c>
      <c r="L3571" t="s">
        <v>2116</v>
      </c>
      <c r="N3571">
        <v>0</v>
      </c>
      <c r="O3571">
        <v>5</v>
      </c>
      <c r="P3571">
        <v>5</v>
      </c>
      <c r="Q3571">
        <v>5</v>
      </c>
      <c r="R3571">
        <v>0</v>
      </c>
      <c r="S3571">
        <v>0</v>
      </c>
      <c r="T3571">
        <v>0</v>
      </c>
      <c r="U3571" s="50">
        <v>46273.655162037037</v>
      </c>
      <c r="V3571" s="50">
        <v>46273.655162037037</v>
      </c>
      <c r="W3571" s="51">
        <v>46273</v>
      </c>
      <c r="X3571" t="s">
        <v>1747</v>
      </c>
      <c r="Y3571" t="s">
        <v>492</v>
      </c>
    </row>
    <row r="3572" spans="1:25" ht="15" customHeight="1" x14ac:dyDescent="0.35">
      <c r="A3572">
        <v>10</v>
      </c>
      <c r="B3572" s="50">
        <v>46273.770833333343</v>
      </c>
      <c r="C3572">
        <v>11707589</v>
      </c>
      <c r="D3572">
        <v>100006740609</v>
      </c>
      <c r="E3572" t="s">
        <v>1726</v>
      </c>
      <c r="F3572">
        <v>100</v>
      </c>
      <c r="G3572" t="s">
        <v>1745</v>
      </c>
      <c r="H3572" t="s">
        <v>1760</v>
      </c>
      <c r="I3572">
        <v>5987101</v>
      </c>
      <c r="J3572">
        <v>1</v>
      </c>
      <c r="K3572" t="s">
        <v>2037</v>
      </c>
      <c r="L3572" t="s">
        <v>2038</v>
      </c>
      <c r="N3572">
        <v>0</v>
      </c>
      <c r="O3572">
        <v>4</v>
      </c>
      <c r="P3572">
        <v>4</v>
      </c>
      <c r="Q3572">
        <v>4</v>
      </c>
      <c r="R3572">
        <v>0</v>
      </c>
      <c r="S3572">
        <v>0</v>
      </c>
      <c r="T3572">
        <v>0</v>
      </c>
      <c r="U3572" s="50">
        <v>46273.655162037037</v>
      </c>
      <c r="V3572" s="50">
        <v>46273.655162037037</v>
      </c>
      <c r="W3572" s="51">
        <v>46273</v>
      </c>
      <c r="X3572" t="s">
        <v>1747</v>
      </c>
      <c r="Y3572" t="s">
        <v>492</v>
      </c>
    </row>
    <row r="3573" spans="1:25" ht="15" customHeight="1" x14ac:dyDescent="0.35">
      <c r="A3573">
        <v>10</v>
      </c>
      <c r="B3573" s="50">
        <v>46273.770833333343</v>
      </c>
      <c r="C3573">
        <v>11707590</v>
      </c>
      <c r="D3573">
        <v>100006740609</v>
      </c>
      <c r="E3573" t="s">
        <v>1726</v>
      </c>
      <c r="F3573">
        <v>100</v>
      </c>
      <c r="G3573" t="s">
        <v>1745</v>
      </c>
      <c r="H3573" t="s">
        <v>1760</v>
      </c>
      <c r="I3573">
        <v>5987101</v>
      </c>
      <c r="J3573">
        <v>1</v>
      </c>
      <c r="K3573" t="s">
        <v>2113</v>
      </c>
      <c r="L3573" t="s">
        <v>2114</v>
      </c>
      <c r="N3573">
        <v>0</v>
      </c>
      <c r="O3573">
        <v>3</v>
      </c>
      <c r="P3573">
        <v>3</v>
      </c>
      <c r="Q3573">
        <v>3</v>
      </c>
      <c r="R3573">
        <v>0</v>
      </c>
      <c r="S3573">
        <v>0</v>
      </c>
      <c r="T3573">
        <v>0</v>
      </c>
      <c r="U3573" s="50">
        <v>46273.655162037037</v>
      </c>
      <c r="V3573" s="50">
        <v>46273.655162037037</v>
      </c>
      <c r="W3573" s="51">
        <v>46273</v>
      </c>
      <c r="X3573" t="s">
        <v>1747</v>
      </c>
      <c r="Y3573" t="s">
        <v>492</v>
      </c>
    </row>
    <row r="3574" spans="1:25" ht="15" customHeight="1" x14ac:dyDescent="0.35">
      <c r="A3574">
        <v>10</v>
      </c>
      <c r="B3574" s="50">
        <v>46273.770833333343</v>
      </c>
      <c r="C3574">
        <v>11707591</v>
      </c>
      <c r="D3574">
        <v>100006740610</v>
      </c>
      <c r="E3574" t="s">
        <v>1726</v>
      </c>
      <c r="F3574">
        <v>100</v>
      </c>
      <c r="G3574" t="s">
        <v>1745</v>
      </c>
      <c r="H3574" t="s">
        <v>1760</v>
      </c>
      <c r="I3574">
        <v>5994501</v>
      </c>
      <c r="J3574">
        <v>1</v>
      </c>
      <c r="K3574" t="s">
        <v>2117</v>
      </c>
      <c r="L3574" t="s">
        <v>2118</v>
      </c>
      <c r="N3574">
        <v>0</v>
      </c>
      <c r="O3574">
        <v>1</v>
      </c>
      <c r="P3574">
        <v>1</v>
      </c>
      <c r="Q3574">
        <v>1</v>
      </c>
      <c r="R3574">
        <v>0</v>
      </c>
      <c r="S3574">
        <v>0</v>
      </c>
      <c r="T3574">
        <v>0</v>
      </c>
      <c r="U3574" s="50">
        <v>46273.655162037037</v>
      </c>
      <c r="V3574" s="50">
        <v>46273.655162037037</v>
      </c>
      <c r="W3574" s="51">
        <v>46273</v>
      </c>
      <c r="X3574" t="s">
        <v>1747</v>
      </c>
      <c r="Y3574" t="s">
        <v>492</v>
      </c>
    </row>
    <row r="3575" spans="1:25" ht="15" customHeight="1" x14ac:dyDescent="0.35">
      <c r="A3575">
        <v>10</v>
      </c>
      <c r="B3575" s="50">
        <v>46273.770833333343</v>
      </c>
      <c r="C3575">
        <v>11707592</v>
      </c>
      <c r="D3575">
        <v>100006740610</v>
      </c>
      <c r="E3575" t="s">
        <v>1726</v>
      </c>
      <c r="F3575">
        <v>100</v>
      </c>
      <c r="G3575" t="s">
        <v>1745</v>
      </c>
      <c r="H3575" t="s">
        <v>1760</v>
      </c>
      <c r="I3575">
        <v>5994501</v>
      </c>
      <c r="J3575">
        <v>1</v>
      </c>
      <c r="K3575" t="s">
        <v>2119</v>
      </c>
      <c r="L3575" t="s">
        <v>2120</v>
      </c>
      <c r="N3575">
        <v>0</v>
      </c>
      <c r="O3575">
        <v>2</v>
      </c>
      <c r="P3575">
        <v>2</v>
      </c>
      <c r="Q3575">
        <v>2</v>
      </c>
      <c r="R3575">
        <v>0</v>
      </c>
      <c r="S3575">
        <v>0</v>
      </c>
      <c r="T3575">
        <v>0</v>
      </c>
      <c r="U3575" s="50">
        <v>46273.655162037037</v>
      </c>
      <c r="V3575" s="50">
        <v>46273.655162037037</v>
      </c>
      <c r="W3575" s="51">
        <v>46273</v>
      </c>
      <c r="X3575" t="s">
        <v>1747</v>
      </c>
      <c r="Y3575" t="s">
        <v>492</v>
      </c>
    </row>
    <row r="3576" spans="1:25" ht="15" customHeight="1" x14ac:dyDescent="0.35">
      <c r="A3576">
        <v>10</v>
      </c>
      <c r="B3576" s="50">
        <v>46273.770833333343</v>
      </c>
      <c r="C3576">
        <v>11707593</v>
      </c>
      <c r="D3576">
        <v>100006740611</v>
      </c>
      <c r="E3576" t="s">
        <v>1726</v>
      </c>
      <c r="F3576">
        <v>100</v>
      </c>
      <c r="G3576" t="s">
        <v>1745</v>
      </c>
      <c r="H3576" t="s">
        <v>1760</v>
      </c>
      <c r="I3576">
        <v>6012601</v>
      </c>
      <c r="J3576">
        <v>1</v>
      </c>
      <c r="K3576" t="s">
        <v>2105</v>
      </c>
      <c r="L3576" t="s">
        <v>2106</v>
      </c>
      <c r="N3576">
        <v>0</v>
      </c>
      <c r="O3576">
        <v>1</v>
      </c>
      <c r="P3576">
        <v>1</v>
      </c>
      <c r="Q3576">
        <v>1</v>
      </c>
      <c r="R3576">
        <v>0</v>
      </c>
      <c r="S3576">
        <v>0</v>
      </c>
      <c r="T3576">
        <v>0</v>
      </c>
      <c r="U3576" s="50">
        <v>46273.655162037037</v>
      </c>
      <c r="V3576" s="50">
        <v>46273.655162037037</v>
      </c>
      <c r="W3576" s="51">
        <v>46273</v>
      </c>
      <c r="X3576" t="s">
        <v>1747</v>
      </c>
      <c r="Y3576" t="s">
        <v>492</v>
      </c>
    </row>
    <row r="3577" spans="1:25" ht="15" customHeight="1" x14ac:dyDescent="0.35">
      <c r="A3577">
        <v>10</v>
      </c>
      <c r="B3577" s="50">
        <v>46273.770833333343</v>
      </c>
      <c r="C3577">
        <v>11707594</v>
      </c>
      <c r="D3577">
        <v>100006740611</v>
      </c>
      <c r="E3577" t="s">
        <v>1726</v>
      </c>
      <c r="F3577">
        <v>100</v>
      </c>
      <c r="G3577" t="s">
        <v>1745</v>
      </c>
      <c r="H3577" t="s">
        <v>1760</v>
      </c>
      <c r="I3577">
        <v>6012601</v>
      </c>
      <c r="J3577">
        <v>1</v>
      </c>
      <c r="K3577" t="s">
        <v>2121</v>
      </c>
      <c r="L3577" t="s">
        <v>2122</v>
      </c>
      <c r="N3577">
        <v>0</v>
      </c>
      <c r="O3577">
        <v>1</v>
      </c>
      <c r="P3577">
        <v>1</v>
      </c>
      <c r="Q3577">
        <v>1</v>
      </c>
      <c r="R3577">
        <v>0</v>
      </c>
      <c r="S3577">
        <v>0</v>
      </c>
      <c r="T3577">
        <v>0</v>
      </c>
      <c r="U3577" s="50">
        <v>46273.655162037037</v>
      </c>
      <c r="V3577" s="50">
        <v>46273.655162037037</v>
      </c>
      <c r="W3577" s="51">
        <v>46273</v>
      </c>
      <c r="X3577" t="s">
        <v>1747</v>
      </c>
      <c r="Y3577" t="s">
        <v>492</v>
      </c>
    </row>
    <row r="3578" spans="1:25" ht="15" customHeight="1" x14ac:dyDescent="0.35">
      <c r="A3578">
        <v>10</v>
      </c>
      <c r="B3578" s="50">
        <v>46273.770833333343</v>
      </c>
      <c r="C3578">
        <v>11708210</v>
      </c>
      <c r="D3578">
        <v>100006740942</v>
      </c>
      <c r="E3578" t="s">
        <v>1726</v>
      </c>
      <c r="F3578">
        <v>100</v>
      </c>
      <c r="G3578" t="s">
        <v>1745</v>
      </c>
      <c r="H3578" t="s">
        <v>1760</v>
      </c>
      <c r="I3578">
        <v>6018001</v>
      </c>
      <c r="J3578">
        <v>2</v>
      </c>
      <c r="K3578" t="s">
        <v>2211</v>
      </c>
      <c r="L3578" t="s">
        <v>2212</v>
      </c>
      <c r="N3578">
        <v>0</v>
      </c>
      <c r="O3578">
        <v>9</v>
      </c>
      <c r="P3578">
        <v>9</v>
      </c>
      <c r="Q3578">
        <v>9</v>
      </c>
      <c r="R3578">
        <v>0</v>
      </c>
      <c r="S3578">
        <v>0</v>
      </c>
      <c r="T3578">
        <v>0</v>
      </c>
      <c r="U3578" s="50">
        <v>46273.66810185185</v>
      </c>
      <c r="V3578" s="50">
        <v>46273.66810185185</v>
      </c>
      <c r="W3578" s="51">
        <v>46273</v>
      </c>
      <c r="X3578" t="s">
        <v>1747</v>
      </c>
      <c r="Y3578" t="s">
        <v>492</v>
      </c>
    </row>
    <row r="3579" spans="1:25" ht="15" customHeight="1" x14ac:dyDescent="0.35">
      <c r="A3579">
        <v>10</v>
      </c>
      <c r="B3579" s="50">
        <v>46273.770833333343</v>
      </c>
      <c r="C3579">
        <v>11708211</v>
      </c>
      <c r="D3579">
        <v>100006740943</v>
      </c>
      <c r="E3579" t="s">
        <v>1726</v>
      </c>
      <c r="F3579">
        <v>100</v>
      </c>
      <c r="G3579" t="s">
        <v>1745</v>
      </c>
      <c r="H3579" t="s">
        <v>1760</v>
      </c>
      <c r="I3579">
        <v>6018002</v>
      </c>
      <c r="J3579">
        <v>2</v>
      </c>
      <c r="K3579" t="s">
        <v>2211</v>
      </c>
      <c r="L3579" t="s">
        <v>2212</v>
      </c>
      <c r="N3579">
        <v>0</v>
      </c>
      <c r="O3579">
        <v>9</v>
      </c>
      <c r="P3579">
        <v>9</v>
      </c>
      <c r="Q3579">
        <v>9</v>
      </c>
      <c r="R3579">
        <v>0</v>
      </c>
      <c r="S3579">
        <v>0</v>
      </c>
      <c r="T3579">
        <v>0</v>
      </c>
      <c r="U3579" s="50">
        <v>46273.66810185185</v>
      </c>
      <c r="V3579" s="50">
        <v>46273.66810185185</v>
      </c>
      <c r="W3579" s="51">
        <v>46273</v>
      </c>
      <c r="X3579" t="s">
        <v>1747</v>
      </c>
      <c r="Y3579" t="s">
        <v>492</v>
      </c>
    </row>
    <row r="3580" spans="1:25" ht="15" customHeight="1" x14ac:dyDescent="0.35">
      <c r="A3580">
        <v>10</v>
      </c>
      <c r="B3580" s="50">
        <v>46273.770833333343</v>
      </c>
      <c r="C3580">
        <v>11708212</v>
      </c>
      <c r="D3580">
        <v>100006740944</v>
      </c>
      <c r="E3580" t="s">
        <v>1726</v>
      </c>
      <c r="F3580">
        <v>100</v>
      </c>
      <c r="G3580" t="s">
        <v>1745</v>
      </c>
      <c r="H3580" t="s">
        <v>1760</v>
      </c>
      <c r="I3580">
        <v>6018003</v>
      </c>
      <c r="J3580">
        <v>2</v>
      </c>
      <c r="K3580" t="s">
        <v>2211</v>
      </c>
      <c r="L3580" t="s">
        <v>2212</v>
      </c>
      <c r="N3580">
        <v>0</v>
      </c>
      <c r="O3580">
        <v>8</v>
      </c>
      <c r="P3580">
        <v>8</v>
      </c>
      <c r="Q3580">
        <v>8</v>
      </c>
      <c r="R3580">
        <v>0</v>
      </c>
      <c r="S3580">
        <v>0</v>
      </c>
      <c r="T3580">
        <v>0</v>
      </c>
      <c r="U3580" s="50">
        <v>46273.66810185185</v>
      </c>
      <c r="V3580" s="50">
        <v>46273.66810185185</v>
      </c>
      <c r="W3580" s="51">
        <v>46273</v>
      </c>
      <c r="X3580" t="s">
        <v>1747</v>
      </c>
      <c r="Y3580" t="s">
        <v>492</v>
      </c>
    </row>
    <row r="3581" spans="1:25" ht="15" customHeight="1" x14ac:dyDescent="0.35">
      <c r="A3581">
        <v>10</v>
      </c>
      <c r="B3581" s="50">
        <v>46273.770833333343</v>
      </c>
      <c r="C3581">
        <v>11708283</v>
      </c>
      <c r="D3581">
        <v>100006740975</v>
      </c>
      <c r="E3581" t="s">
        <v>1726</v>
      </c>
      <c r="F3581">
        <v>100</v>
      </c>
      <c r="G3581" t="s">
        <v>1745</v>
      </c>
      <c r="H3581" t="s">
        <v>1760</v>
      </c>
      <c r="I3581">
        <v>6021701</v>
      </c>
      <c r="J3581">
        <v>4</v>
      </c>
      <c r="K3581" t="s">
        <v>2163</v>
      </c>
      <c r="L3581" t="s">
        <v>2164</v>
      </c>
      <c r="N3581">
        <v>0</v>
      </c>
      <c r="O3581">
        <v>2</v>
      </c>
      <c r="P3581">
        <v>2</v>
      </c>
      <c r="Q3581">
        <v>2</v>
      </c>
      <c r="R3581">
        <v>0</v>
      </c>
      <c r="S3581">
        <v>0</v>
      </c>
      <c r="T3581">
        <v>0</v>
      </c>
      <c r="U3581" s="50">
        <v>46273.673657407409</v>
      </c>
      <c r="V3581" s="50">
        <v>46273.673657407409</v>
      </c>
      <c r="W3581" s="51">
        <v>46273</v>
      </c>
      <c r="X3581" t="s">
        <v>1747</v>
      </c>
      <c r="Y3581" t="s">
        <v>492</v>
      </c>
    </row>
    <row r="3582" spans="1:25" ht="15" customHeight="1" x14ac:dyDescent="0.35">
      <c r="A3582">
        <v>10</v>
      </c>
      <c r="B3582" s="50">
        <v>46273.770833333343</v>
      </c>
      <c r="C3582">
        <v>11708352</v>
      </c>
      <c r="D3582">
        <v>100006740998</v>
      </c>
      <c r="E3582" t="s">
        <v>1726</v>
      </c>
      <c r="F3582">
        <v>100</v>
      </c>
      <c r="G3582" t="s">
        <v>1745</v>
      </c>
      <c r="H3582" t="s">
        <v>1760</v>
      </c>
      <c r="I3582">
        <v>6024401</v>
      </c>
      <c r="J3582">
        <v>2</v>
      </c>
      <c r="K3582" t="s">
        <v>2243</v>
      </c>
      <c r="L3582" t="s">
        <v>2244</v>
      </c>
      <c r="N3582">
        <v>0</v>
      </c>
      <c r="O3582">
        <v>2</v>
      </c>
      <c r="P3582">
        <v>2</v>
      </c>
      <c r="Q3582">
        <v>2</v>
      </c>
      <c r="R3582">
        <v>0</v>
      </c>
      <c r="S3582">
        <v>0</v>
      </c>
      <c r="T3582">
        <v>0</v>
      </c>
      <c r="U3582" s="50">
        <v>46273.678518518522</v>
      </c>
      <c r="V3582" s="50">
        <v>46273.678518518522</v>
      </c>
      <c r="W3582" s="51">
        <v>46273</v>
      </c>
      <c r="X3582" t="s">
        <v>1747</v>
      </c>
      <c r="Y3582" t="s">
        <v>492</v>
      </c>
    </row>
    <row r="3583" spans="1:25" ht="15" customHeight="1" x14ac:dyDescent="0.35">
      <c r="A3583">
        <v>10</v>
      </c>
      <c r="B3583" s="50">
        <v>46273.770833333343</v>
      </c>
      <c r="C3583">
        <v>11708353</v>
      </c>
      <c r="D3583">
        <v>100006740999</v>
      </c>
      <c r="E3583" t="s">
        <v>1726</v>
      </c>
      <c r="F3583">
        <v>100</v>
      </c>
      <c r="G3583" t="s">
        <v>1745</v>
      </c>
      <c r="H3583" t="s">
        <v>1760</v>
      </c>
      <c r="I3583">
        <v>6024402</v>
      </c>
      <c r="J3583">
        <v>2</v>
      </c>
      <c r="K3583" t="s">
        <v>2245</v>
      </c>
      <c r="L3583" t="s">
        <v>2246</v>
      </c>
      <c r="N3583">
        <v>0</v>
      </c>
      <c r="O3583">
        <v>2</v>
      </c>
      <c r="P3583">
        <v>2</v>
      </c>
      <c r="Q3583">
        <v>2</v>
      </c>
      <c r="R3583">
        <v>0</v>
      </c>
      <c r="S3583">
        <v>0</v>
      </c>
      <c r="T3583">
        <v>0</v>
      </c>
      <c r="U3583" s="50">
        <v>46273.678518518522</v>
      </c>
      <c r="V3583" s="50">
        <v>46273.678518518522</v>
      </c>
      <c r="W3583" s="51">
        <v>46273</v>
      </c>
      <c r="X3583" t="s">
        <v>1747</v>
      </c>
      <c r="Y3583" t="s">
        <v>492</v>
      </c>
    </row>
    <row r="3584" spans="1:25" ht="15" customHeight="1" x14ac:dyDescent="0.35">
      <c r="A3584">
        <v>10</v>
      </c>
      <c r="B3584" s="50">
        <v>46273.770833333343</v>
      </c>
      <c r="C3584">
        <v>11708354</v>
      </c>
      <c r="D3584">
        <v>100006741001</v>
      </c>
      <c r="E3584" t="s">
        <v>1726</v>
      </c>
      <c r="F3584">
        <v>100</v>
      </c>
      <c r="G3584" t="s">
        <v>1745</v>
      </c>
      <c r="H3584" t="s">
        <v>1760</v>
      </c>
      <c r="I3584">
        <v>6025002</v>
      </c>
      <c r="J3584">
        <v>2</v>
      </c>
      <c r="K3584" t="s">
        <v>2247</v>
      </c>
      <c r="L3584" t="s">
        <v>2248</v>
      </c>
      <c r="N3584">
        <v>0</v>
      </c>
      <c r="O3584">
        <v>3</v>
      </c>
      <c r="P3584">
        <v>3</v>
      </c>
      <c r="Q3584">
        <v>3</v>
      </c>
      <c r="R3584">
        <v>0</v>
      </c>
      <c r="S3584">
        <v>0</v>
      </c>
      <c r="T3584">
        <v>0</v>
      </c>
      <c r="U3584" s="50">
        <v>46273.679201388892</v>
      </c>
      <c r="V3584" s="50">
        <v>46273.679201388892</v>
      </c>
      <c r="W3584" s="51">
        <v>46273</v>
      </c>
      <c r="X3584" t="s">
        <v>1747</v>
      </c>
      <c r="Y3584" t="s">
        <v>492</v>
      </c>
    </row>
    <row r="3585" spans="1:25" ht="15" customHeight="1" x14ac:dyDescent="0.35">
      <c r="A3585">
        <v>10</v>
      </c>
      <c r="B3585" s="50">
        <v>46273.770833333343</v>
      </c>
      <c r="C3585">
        <v>11708505</v>
      </c>
      <c r="D3585">
        <v>100006741083</v>
      </c>
      <c r="E3585" t="s">
        <v>1726</v>
      </c>
      <c r="F3585">
        <v>100</v>
      </c>
      <c r="G3585" t="s">
        <v>1745</v>
      </c>
      <c r="H3585" t="s">
        <v>1760</v>
      </c>
      <c r="I3585">
        <v>6018601</v>
      </c>
      <c r="J3585">
        <v>2</v>
      </c>
      <c r="K3585" t="s">
        <v>2265</v>
      </c>
      <c r="L3585" t="s">
        <v>2266</v>
      </c>
      <c r="M3585" t="s">
        <v>421</v>
      </c>
      <c r="N3585">
        <v>2</v>
      </c>
      <c r="O3585">
        <v>2</v>
      </c>
      <c r="P3585">
        <v>2</v>
      </c>
      <c r="Q3585">
        <v>2</v>
      </c>
      <c r="R3585">
        <v>0</v>
      </c>
      <c r="S3585">
        <v>0</v>
      </c>
      <c r="T3585">
        <v>0</v>
      </c>
      <c r="U3585" s="50">
        <v>46273.687557870369</v>
      </c>
      <c r="V3585" s="50">
        <v>46273.770254629628</v>
      </c>
      <c r="W3585" s="51">
        <v>46273</v>
      </c>
      <c r="X3585" t="s">
        <v>1747</v>
      </c>
      <c r="Y3585" t="s">
        <v>492</v>
      </c>
    </row>
    <row r="3586" spans="1:25" ht="15" customHeight="1" x14ac:dyDescent="0.35">
      <c r="A3586">
        <v>10</v>
      </c>
      <c r="B3586" s="50">
        <v>46273.770833333343</v>
      </c>
      <c r="C3586">
        <v>11708506</v>
      </c>
      <c r="D3586">
        <v>100006741084</v>
      </c>
      <c r="E3586" t="s">
        <v>1726</v>
      </c>
      <c r="F3586">
        <v>100</v>
      </c>
      <c r="G3586" t="s">
        <v>1745</v>
      </c>
      <c r="H3586" t="s">
        <v>1760</v>
      </c>
      <c r="I3586">
        <v>6018602</v>
      </c>
      <c r="J3586">
        <v>2</v>
      </c>
      <c r="K3586" t="s">
        <v>2275</v>
      </c>
      <c r="L3586" t="s">
        <v>2276</v>
      </c>
      <c r="N3586">
        <v>0</v>
      </c>
      <c r="O3586">
        <v>1</v>
      </c>
      <c r="P3586">
        <v>1</v>
      </c>
      <c r="Q3586">
        <v>1</v>
      </c>
      <c r="R3586">
        <v>0</v>
      </c>
      <c r="S3586">
        <v>0</v>
      </c>
      <c r="T3586">
        <v>0</v>
      </c>
      <c r="U3586" s="50">
        <v>46273.687557870369</v>
      </c>
      <c r="V3586" s="50">
        <v>46273.687557870369</v>
      </c>
      <c r="W3586" s="51">
        <v>46273</v>
      </c>
      <c r="X3586" t="s">
        <v>1747</v>
      </c>
      <c r="Y3586" t="s">
        <v>492</v>
      </c>
    </row>
    <row r="3587" spans="1:25" ht="15" customHeight="1" x14ac:dyDescent="0.35">
      <c r="A3587">
        <v>10</v>
      </c>
      <c r="B3587" s="50">
        <v>46273.770833333343</v>
      </c>
      <c r="C3587">
        <v>11708507</v>
      </c>
      <c r="D3587">
        <v>100006741084</v>
      </c>
      <c r="E3587" t="s">
        <v>1726</v>
      </c>
      <c r="F3587">
        <v>100</v>
      </c>
      <c r="G3587" t="s">
        <v>1745</v>
      </c>
      <c r="H3587" t="s">
        <v>1760</v>
      </c>
      <c r="I3587">
        <v>6018602</v>
      </c>
      <c r="J3587">
        <v>2</v>
      </c>
      <c r="K3587" t="s">
        <v>2265</v>
      </c>
      <c r="L3587" t="s">
        <v>2266</v>
      </c>
      <c r="N3587">
        <v>0</v>
      </c>
      <c r="O3587">
        <v>2</v>
      </c>
      <c r="P3587">
        <v>2</v>
      </c>
      <c r="Q3587">
        <v>2</v>
      </c>
      <c r="R3587">
        <v>0</v>
      </c>
      <c r="S3587">
        <v>0</v>
      </c>
      <c r="T3587">
        <v>0</v>
      </c>
      <c r="U3587" s="50">
        <v>46273.687557870369</v>
      </c>
      <c r="V3587" s="50">
        <v>46273.687557870369</v>
      </c>
      <c r="W3587" s="51">
        <v>46273</v>
      </c>
      <c r="X3587" t="s">
        <v>1747</v>
      </c>
      <c r="Y3587" t="s">
        <v>492</v>
      </c>
    </row>
    <row r="3588" spans="1:25" ht="15" customHeight="1" x14ac:dyDescent="0.35">
      <c r="A3588">
        <v>10</v>
      </c>
      <c r="B3588" s="50">
        <v>46273.770833333343</v>
      </c>
      <c r="C3588">
        <v>11708508</v>
      </c>
      <c r="D3588">
        <v>100006741085</v>
      </c>
      <c r="E3588" t="s">
        <v>1726</v>
      </c>
      <c r="F3588">
        <v>100</v>
      </c>
      <c r="G3588" t="s">
        <v>1745</v>
      </c>
      <c r="H3588" t="s">
        <v>1760</v>
      </c>
      <c r="I3588">
        <v>6018603</v>
      </c>
      <c r="J3588">
        <v>2</v>
      </c>
      <c r="K3588" t="s">
        <v>2265</v>
      </c>
      <c r="L3588" t="s">
        <v>2266</v>
      </c>
      <c r="N3588">
        <v>0</v>
      </c>
      <c r="O3588">
        <v>2</v>
      </c>
      <c r="P3588">
        <v>2</v>
      </c>
      <c r="Q3588">
        <v>2</v>
      </c>
      <c r="R3588">
        <v>0</v>
      </c>
      <c r="S3588">
        <v>0</v>
      </c>
      <c r="T3588">
        <v>0</v>
      </c>
      <c r="U3588" s="50">
        <v>46273.687557870369</v>
      </c>
      <c r="V3588" s="50">
        <v>46273.687557870369</v>
      </c>
      <c r="W3588" s="51">
        <v>46273</v>
      </c>
      <c r="X3588" t="s">
        <v>1747</v>
      </c>
      <c r="Y3588" t="s">
        <v>492</v>
      </c>
    </row>
    <row r="3589" spans="1:25" ht="15" customHeight="1" x14ac:dyDescent="0.35">
      <c r="A3589">
        <v>10</v>
      </c>
      <c r="B3589" s="50">
        <v>46273.770833333343</v>
      </c>
      <c r="C3589">
        <v>11708509</v>
      </c>
      <c r="D3589">
        <v>100006741086</v>
      </c>
      <c r="E3589" t="s">
        <v>1726</v>
      </c>
      <c r="F3589">
        <v>100</v>
      </c>
      <c r="G3589" t="s">
        <v>1745</v>
      </c>
      <c r="H3589" t="s">
        <v>1760</v>
      </c>
      <c r="I3589">
        <v>6018604</v>
      </c>
      <c r="J3589">
        <v>2</v>
      </c>
      <c r="K3589" t="s">
        <v>2265</v>
      </c>
      <c r="L3589" t="s">
        <v>2266</v>
      </c>
      <c r="N3589">
        <v>0</v>
      </c>
      <c r="O3589">
        <v>2</v>
      </c>
      <c r="P3589">
        <v>2</v>
      </c>
      <c r="Q3589">
        <v>2</v>
      </c>
      <c r="R3589">
        <v>0</v>
      </c>
      <c r="S3589">
        <v>0</v>
      </c>
      <c r="T3589">
        <v>0</v>
      </c>
      <c r="U3589" s="50">
        <v>46273.687557870369</v>
      </c>
      <c r="V3589" s="50">
        <v>46273.687557870369</v>
      </c>
      <c r="W3589" s="51">
        <v>46273</v>
      </c>
      <c r="X3589" t="s">
        <v>1747</v>
      </c>
      <c r="Y3589" t="s">
        <v>492</v>
      </c>
    </row>
    <row r="3590" spans="1:25" ht="15" customHeight="1" x14ac:dyDescent="0.35">
      <c r="A3590">
        <v>10</v>
      </c>
      <c r="B3590" s="50">
        <v>46273.770833333343</v>
      </c>
      <c r="C3590">
        <v>11708510</v>
      </c>
      <c r="D3590">
        <v>100006741087</v>
      </c>
      <c r="E3590" t="s">
        <v>1726</v>
      </c>
      <c r="F3590">
        <v>100</v>
      </c>
      <c r="G3590" t="s">
        <v>1745</v>
      </c>
      <c r="H3590" t="s">
        <v>1760</v>
      </c>
      <c r="I3590">
        <v>6018605</v>
      </c>
      <c r="J3590">
        <v>2</v>
      </c>
      <c r="K3590" t="s">
        <v>2265</v>
      </c>
      <c r="L3590" t="s">
        <v>2266</v>
      </c>
      <c r="N3590">
        <v>0</v>
      </c>
      <c r="O3590">
        <v>2</v>
      </c>
      <c r="P3590">
        <v>2</v>
      </c>
      <c r="Q3590">
        <v>2</v>
      </c>
      <c r="R3590">
        <v>0</v>
      </c>
      <c r="S3590">
        <v>0</v>
      </c>
      <c r="T3590">
        <v>0</v>
      </c>
      <c r="U3590" s="50">
        <v>46273.687557870369</v>
      </c>
      <c r="V3590" s="50">
        <v>46273.687557870369</v>
      </c>
      <c r="W3590" s="51">
        <v>46273</v>
      </c>
      <c r="X3590" t="s">
        <v>1747</v>
      </c>
      <c r="Y3590" t="s">
        <v>492</v>
      </c>
    </row>
    <row r="3591" spans="1:25" ht="15" customHeight="1" x14ac:dyDescent="0.35">
      <c r="A3591">
        <v>10</v>
      </c>
      <c r="B3591" s="50">
        <v>46273.770833333343</v>
      </c>
      <c r="C3591">
        <v>11708511</v>
      </c>
      <c r="D3591">
        <v>100006741088</v>
      </c>
      <c r="E3591" t="s">
        <v>1726</v>
      </c>
      <c r="F3591">
        <v>100</v>
      </c>
      <c r="G3591" t="s">
        <v>1745</v>
      </c>
      <c r="H3591" t="s">
        <v>1760</v>
      </c>
      <c r="I3591">
        <v>6018606</v>
      </c>
      <c r="J3591">
        <v>2</v>
      </c>
      <c r="K3591" t="s">
        <v>2275</v>
      </c>
      <c r="L3591" t="s">
        <v>2276</v>
      </c>
      <c r="N3591">
        <v>0</v>
      </c>
      <c r="O3591">
        <v>9</v>
      </c>
      <c r="P3591">
        <v>9</v>
      </c>
      <c r="Q3591">
        <v>9</v>
      </c>
      <c r="R3591">
        <v>0</v>
      </c>
      <c r="S3591">
        <v>0</v>
      </c>
      <c r="T3591">
        <v>0</v>
      </c>
      <c r="U3591" s="50">
        <v>46273.687557870369</v>
      </c>
      <c r="V3591" s="50">
        <v>46273.687557870369</v>
      </c>
      <c r="W3591" s="51">
        <v>46273</v>
      </c>
      <c r="X3591" t="s">
        <v>1747</v>
      </c>
      <c r="Y3591" t="s">
        <v>492</v>
      </c>
    </row>
    <row r="3592" spans="1:25" ht="15" customHeight="1" x14ac:dyDescent="0.35">
      <c r="A3592">
        <v>10</v>
      </c>
      <c r="B3592" s="50">
        <v>46273.770833333343</v>
      </c>
      <c r="C3592">
        <v>11708555</v>
      </c>
      <c r="D3592">
        <v>100006741108</v>
      </c>
      <c r="E3592" t="s">
        <v>1726</v>
      </c>
      <c r="F3592">
        <v>100</v>
      </c>
      <c r="G3592" t="s">
        <v>1745</v>
      </c>
      <c r="H3592" t="s">
        <v>1760</v>
      </c>
      <c r="I3592">
        <v>6032501</v>
      </c>
      <c r="J3592">
        <v>4</v>
      </c>
      <c r="K3592" t="s">
        <v>2289</v>
      </c>
      <c r="L3592" t="s">
        <v>2290</v>
      </c>
      <c r="N3592">
        <v>0</v>
      </c>
      <c r="O3592">
        <v>1</v>
      </c>
      <c r="P3592">
        <v>1</v>
      </c>
      <c r="Q3592">
        <v>1</v>
      </c>
      <c r="R3592">
        <v>0</v>
      </c>
      <c r="S3592">
        <v>0</v>
      </c>
      <c r="T3592">
        <v>0</v>
      </c>
      <c r="U3592" s="50">
        <v>46273.692407407398</v>
      </c>
      <c r="V3592" s="50">
        <v>46273.692407407398</v>
      </c>
      <c r="W3592" s="51">
        <v>46273</v>
      </c>
      <c r="X3592" t="s">
        <v>1747</v>
      </c>
      <c r="Y3592" t="s">
        <v>492</v>
      </c>
    </row>
    <row r="3593" spans="1:25" ht="15" customHeight="1" x14ac:dyDescent="0.35">
      <c r="A3593">
        <v>10</v>
      </c>
      <c r="B3593" s="50">
        <v>46273.770833333343</v>
      </c>
      <c r="C3593">
        <v>11708702</v>
      </c>
      <c r="D3593">
        <v>100006741176</v>
      </c>
      <c r="E3593" t="s">
        <v>1726</v>
      </c>
      <c r="F3593">
        <v>100</v>
      </c>
      <c r="G3593" t="s">
        <v>1745</v>
      </c>
      <c r="H3593" t="s">
        <v>1760</v>
      </c>
      <c r="I3593">
        <v>6035001</v>
      </c>
      <c r="J3593">
        <v>4</v>
      </c>
      <c r="K3593" t="s">
        <v>2329</v>
      </c>
      <c r="L3593" t="s">
        <v>2330</v>
      </c>
      <c r="N3593">
        <v>0</v>
      </c>
      <c r="O3593">
        <v>1</v>
      </c>
      <c r="P3593">
        <v>1</v>
      </c>
      <c r="Q3593">
        <v>1</v>
      </c>
      <c r="R3593">
        <v>0</v>
      </c>
      <c r="S3593">
        <v>0</v>
      </c>
      <c r="T3593">
        <v>0</v>
      </c>
      <c r="U3593" s="50">
        <v>46273.696574074071</v>
      </c>
      <c r="V3593" s="50">
        <v>46273.696574074071</v>
      </c>
      <c r="W3593" s="51">
        <v>46273</v>
      </c>
      <c r="X3593" t="s">
        <v>1747</v>
      </c>
      <c r="Y3593" t="s">
        <v>492</v>
      </c>
    </row>
    <row r="3594" spans="1:25" ht="15" customHeight="1" x14ac:dyDescent="0.35">
      <c r="A3594">
        <v>10</v>
      </c>
      <c r="B3594" s="50">
        <v>46273.770833333343</v>
      </c>
      <c r="C3594">
        <v>11708703</v>
      </c>
      <c r="D3594">
        <v>100006741177</v>
      </c>
      <c r="E3594" t="s">
        <v>1726</v>
      </c>
      <c r="F3594">
        <v>100</v>
      </c>
      <c r="G3594" t="s">
        <v>1745</v>
      </c>
      <c r="H3594" t="s">
        <v>1760</v>
      </c>
      <c r="I3594">
        <v>6034801</v>
      </c>
      <c r="J3594">
        <v>4</v>
      </c>
      <c r="K3594" t="s">
        <v>2331</v>
      </c>
      <c r="L3594" t="s">
        <v>2332</v>
      </c>
      <c r="M3594" t="s">
        <v>424</v>
      </c>
      <c r="N3594">
        <v>2</v>
      </c>
      <c r="O3594">
        <v>1</v>
      </c>
      <c r="P3594">
        <v>1</v>
      </c>
      <c r="Q3594">
        <v>1</v>
      </c>
      <c r="R3594">
        <v>0</v>
      </c>
      <c r="S3594">
        <v>0</v>
      </c>
      <c r="T3594">
        <v>0</v>
      </c>
      <c r="U3594" s="50">
        <v>46273.696585648147</v>
      </c>
      <c r="V3594" s="50">
        <v>46273.77076388889</v>
      </c>
      <c r="W3594" s="51">
        <v>46273</v>
      </c>
      <c r="X3594" t="s">
        <v>1747</v>
      </c>
      <c r="Y3594" t="s">
        <v>492</v>
      </c>
    </row>
    <row r="3595" spans="1:25" ht="15" customHeight="1" x14ac:dyDescent="0.35">
      <c r="A3595">
        <v>10</v>
      </c>
      <c r="B3595" s="50">
        <v>46273.770833333343</v>
      </c>
      <c r="C3595">
        <v>11708704</v>
      </c>
      <c r="D3595">
        <v>100006741177</v>
      </c>
      <c r="E3595" t="s">
        <v>1726</v>
      </c>
      <c r="F3595">
        <v>100</v>
      </c>
      <c r="G3595" t="s">
        <v>1745</v>
      </c>
      <c r="H3595" t="s">
        <v>1760</v>
      </c>
      <c r="I3595">
        <v>6034801</v>
      </c>
      <c r="J3595">
        <v>4</v>
      </c>
      <c r="K3595" t="s">
        <v>2333</v>
      </c>
      <c r="L3595" t="s">
        <v>2334</v>
      </c>
      <c r="M3595" t="s">
        <v>424</v>
      </c>
      <c r="N3595">
        <v>2</v>
      </c>
      <c r="O3595">
        <v>2</v>
      </c>
      <c r="P3595">
        <v>2</v>
      </c>
      <c r="Q3595">
        <v>2</v>
      </c>
      <c r="R3595">
        <v>0</v>
      </c>
      <c r="S3595">
        <v>0</v>
      </c>
      <c r="T3595">
        <v>0</v>
      </c>
      <c r="U3595" s="50">
        <v>46273.696585648147</v>
      </c>
      <c r="V3595" s="50">
        <v>46273.77076388889</v>
      </c>
      <c r="W3595" s="51">
        <v>46273</v>
      </c>
      <c r="X3595" t="s">
        <v>1747</v>
      </c>
      <c r="Y3595" t="s">
        <v>492</v>
      </c>
    </row>
    <row r="3596" spans="1:25" ht="15" customHeight="1" x14ac:dyDescent="0.35">
      <c r="A3596">
        <v>10</v>
      </c>
      <c r="B3596" s="50">
        <v>46273.770833333343</v>
      </c>
      <c r="C3596">
        <v>11708705</v>
      </c>
      <c r="D3596">
        <v>100006741177</v>
      </c>
      <c r="E3596" t="s">
        <v>1726</v>
      </c>
      <c r="F3596">
        <v>100</v>
      </c>
      <c r="G3596" t="s">
        <v>1745</v>
      </c>
      <c r="H3596" t="s">
        <v>1760</v>
      </c>
      <c r="I3596">
        <v>6034801</v>
      </c>
      <c r="J3596">
        <v>4</v>
      </c>
      <c r="K3596" t="s">
        <v>2335</v>
      </c>
      <c r="L3596" t="s">
        <v>2336</v>
      </c>
      <c r="M3596" t="s">
        <v>424</v>
      </c>
      <c r="N3596">
        <v>2</v>
      </c>
      <c r="O3596">
        <v>2</v>
      </c>
      <c r="P3596">
        <v>2</v>
      </c>
      <c r="Q3596">
        <v>2</v>
      </c>
      <c r="R3596">
        <v>0</v>
      </c>
      <c r="S3596">
        <v>0</v>
      </c>
      <c r="T3596">
        <v>0</v>
      </c>
      <c r="U3596" s="50">
        <v>46273.696585648147</v>
      </c>
      <c r="V3596" s="50">
        <v>46273.77076388889</v>
      </c>
      <c r="W3596" s="51">
        <v>46273</v>
      </c>
      <c r="X3596" t="s">
        <v>1747</v>
      </c>
      <c r="Y3596" t="s">
        <v>492</v>
      </c>
    </row>
    <row r="3597" spans="1:25" ht="15" customHeight="1" x14ac:dyDescent="0.35">
      <c r="A3597">
        <v>10</v>
      </c>
      <c r="B3597" s="50">
        <v>46273.770833333343</v>
      </c>
      <c r="C3597">
        <v>11708706</v>
      </c>
      <c r="D3597">
        <v>100006741177</v>
      </c>
      <c r="E3597" t="s">
        <v>1726</v>
      </c>
      <c r="F3597">
        <v>100</v>
      </c>
      <c r="G3597" t="s">
        <v>1745</v>
      </c>
      <c r="H3597" t="s">
        <v>1760</v>
      </c>
      <c r="I3597">
        <v>6034801</v>
      </c>
      <c r="J3597">
        <v>4</v>
      </c>
      <c r="K3597" t="s">
        <v>2287</v>
      </c>
      <c r="L3597" t="s">
        <v>2288</v>
      </c>
      <c r="M3597" t="s">
        <v>424</v>
      </c>
      <c r="N3597">
        <v>2</v>
      </c>
      <c r="O3597">
        <v>1</v>
      </c>
      <c r="P3597">
        <v>1</v>
      </c>
      <c r="Q3597">
        <v>1</v>
      </c>
      <c r="R3597">
        <v>0</v>
      </c>
      <c r="S3597">
        <v>0</v>
      </c>
      <c r="T3597">
        <v>0</v>
      </c>
      <c r="U3597" s="50">
        <v>46273.696585648147</v>
      </c>
      <c r="V3597" s="50">
        <v>46273.77076388889</v>
      </c>
      <c r="W3597" s="51">
        <v>46273</v>
      </c>
      <c r="X3597" t="s">
        <v>1747</v>
      </c>
      <c r="Y3597" t="s">
        <v>492</v>
      </c>
    </row>
    <row r="3598" spans="1:25" ht="15" customHeight="1" x14ac:dyDescent="0.35">
      <c r="A3598">
        <v>10</v>
      </c>
      <c r="B3598" s="50">
        <v>46273.770833333343</v>
      </c>
      <c r="C3598">
        <v>11708707</v>
      </c>
      <c r="D3598">
        <v>100006741177</v>
      </c>
      <c r="E3598" t="s">
        <v>1726</v>
      </c>
      <c r="F3598">
        <v>100</v>
      </c>
      <c r="G3598" t="s">
        <v>1745</v>
      </c>
      <c r="H3598" t="s">
        <v>1760</v>
      </c>
      <c r="I3598">
        <v>6034801</v>
      </c>
      <c r="J3598">
        <v>4</v>
      </c>
      <c r="K3598" t="s">
        <v>1925</v>
      </c>
      <c r="L3598" t="s">
        <v>1926</v>
      </c>
      <c r="M3598" t="s">
        <v>424</v>
      </c>
      <c r="N3598">
        <v>2</v>
      </c>
      <c r="O3598">
        <v>1</v>
      </c>
      <c r="P3598">
        <v>1</v>
      </c>
      <c r="Q3598">
        <v>1</v>
      </c>
      <c r="R3598">
        <v>0</v>
      </c>
      <c r="S3598">
        <v>0</v>
      </c>
      <c r="T3598">
        <v>0</v>
      </c>
      <c r="U3598" s="50">
        <v>46273.696585648147</v>
      </c>
      <c r="V3598" s="50">
        <v>46273.77076388889</v>
      </c>
      <c r="W3598" s="51">
        <v>46273</v>
      </c>
      <c r="X3598" t="s">
        <v>1747</v>
      </c>
      <c r="Y3598" t="s">
        <v>492</v>
      </c>
    </row>
    <row r="3599" spans="1:25" ht="15" customHeight="1" x14ac:dyDescent="0.35">
      <c r="A3599">
        <v>10</v>
      </c>
      <c r="B3599" s="50">
        <v>46273.770833333343</v>
      </c>
      <c r="C3599">
        <v>11708708</v>
      </c>
      <c r="D3599">
        <v>100006741177</v>
      </c>
      <c r="E3599" t="s">
        <v>1726</v>
      </c>
      <c r="F3599">
        <v>100</v>
      </c>
      <c r="G3599" t="s">
        <v>1745</v>
      </c>
      <c r="H3599" t="s">
        <v>1760</v>
      </c>
      <c r="I3599">
        <v>6034801</v>
      </c>
      <c r="J3599">
        <v>4</v>
      </c>
      <c r="K3599" t="s">
        <v>1911</v>
      </c>
      <c r="L3599" t="s">
        <v>1912</v>
      </c>
      <c r="M3599" t="s">
        <v>424</v>
      </c>
      <c r="N3599">
        <v>2</v>
      </c>
      <c r="O3599">
        <v>1</v>
      </c>
      <c r="P3599">
        <v>1</v>
      </c>
      <c r="Q3599">
        <v>1</v>
      </c>
      <c r="R3599">
        <v>0</v>
      </c>
      <c r="S3599">
        <v>0</v>
      </c>
      <c r="T3599">
        <v>0</v>
      </c>
      <c r="U3599" s="50">
        <v>46273.696585648147</v>
      </c>
      <c r="V3599" s="50">
        <v>46273.77076388889</v>
      </c>
      <c r="W3599" s="51">
        <v>46273</v>
      </c>
      <c r="X3599" t="s">
        <v>1747</v>
      </c>
      <c r="Y3599" t="s">
        <v>492</v>
      </c>
    </row>
    <row r="3600" spans="1:25" ht="15" customHeight="1" x14ac:dyDescent="0.35">
      <c r="A3600">
        <v>10</v>
      </c>
      <c r="B3600" s="50">
        <v>46273.770833333343</v>
      </c>
      <c r="C3600">
        <v>11708709</v>
      </c>
      <c r="D3600">
        <v>100006741177</v>
      </c>
      <c r="E3600" t="s">
        <v>1726</v>
      </c>
      <c r="F3600">
        <v>100</v>
      </c>
      <c r="G3600" t="s">
        <v>1745</v>
      </c>
      <c r="H3600" t="s">
        <v>1760</v>
      </c>
      <c r="I3600">
        <v>6034801</v>
      </c>
      <c r="J3600">
        <v>4</v>
      </c>
      <c r="K3600" t="s">
        <v>2337</v>
      </c>
      <c r="L3600" t="s">
        <v>2338</v>
      </c>
      <c r="M3600" t="s">
        <v>424</v>
      </c>
      <c r="N3600">
        <v>2</v>
      </c>
      <c r="O3600">
        <v>1</v>
      </c>
      <c r="P3600">
        <v>1</v>
      </c>
      <c r="Q3600">
        <v>1</v>
      </c>
      <c r="R3600">
        <v>0</v>
      </c>
      <c r="S3600">
        <v>0</v>
      </c>
      <c r="T3600">
        <v>0</v>
      </c>
      <c r="U3600" s="50">
        <v>46273.696585648147</v>
      </c>
      <c r="V3600" s="50">
        <v>46273.77076388889</v>
      </c>
      <c r="W3600" s="51">
        <v>46273</v>
      </c>
      <c r="X3600" t="s">
        <v>1747</v>
      </c>
      <c r="Y3600" t="s">
        <v>492</v>
      </c>
    </row>
    <row r="3601" spans="1:25" ht="15" customHeight="1" x14ac:dyDescent="0.35">
      <c r="A3601">
        <v>10</v>
      </c>
      <c r="B3601" s="50">
        <v>46273.770833333343</v>
      </c>
      <c r="C3601">
        <v>11708865</v>
      </c>
      <c r="D3601">
        <v>100006741232</v>
      </c>
      <c r="E3601" t="s">
        <v>1726</v>
      </c>
      <c r="F3601">
        <v>100</v>
      </c>
      <c r="G3601" t="s">
        <v>1745</v>
      </c>
      <c r="H3601" t="s">
        <v>1760</v>
      </c>
      <c r="I3601">
        <v>6038601</v>
      </c>
      <c r="J3601">
        <v>4</v>
      </c>
      <c r="K3601" t="s">
        <v>1929</v>
      </c>
      <c r="L3601" t="s">
        <v>1930</v>
      </c>
      <c r="N3601">
        <v>0</v>
      </c>
      <c r="O3601">
        <v>1</v>
      </c>
      <c r="P3601">
        <v>1</v>
      </c>
      <c r="Q3601">
        <v>1</v>
      </c>
      <c r="R3601">
        <v>0</v>
      </c>
      <c r="S3601">
        <v>0</v>
      </c>
      <c r="T3601">
        <v>0</v>
      </c>
      <c r="U3601" s="50">
        <v>46273.700740740736</v>
      </c>
      <c r="V3601" s="50">
        <v>46273.700740740736</v>
      </c>
      <c r="W3601" s="51">
        <v>46273</v>
      </c>
      <c r="X3601" t="s">
        <v>1747</v>
      </c>
      <c r="Y3601" t="s">
        <v>492</v>
      </c>
    </row>
    <row r="3602" spans="1:25" ht="15" customHeight="1" x14ac:dyDescent="0.35">
      <c r="A3602">
        <v>10</v>
      </c>
      <c r="B3602" s="50">
        <v>46273.770833333343</v>
      </c>
      <c r="C3602">
        <v>11708877</v>
      </c>
      <c r="D3602">
        <v>100006741239</v>
      </c>
      <c r="E3602" t="s">
        <v>1726</v>
      </c>
      <c r="F3602">
        <v>100</v>
      </c>
      <c r="G3602" t="s">
        <v>1745</v>
      </c>
      <c r="H3602" t="s">
        <v>1760</v>
      </c>
      <c r="I3602">
        <v>6038603</v>
      </c>
      <c r="J3602">
        <v>2</v>
      </c>
      <c r="K3602" t="s">
        <v>2373</v>
      </c>
      <c r="L3602" t="s">
        <v>2374</v>
      </c>
      <c r="N3602">
        <v>0</v>
      </c>
      <c r="O3602">
        <v>1</v>
      </c>
      <c r="P3602">
        <v>1</v>
      </c>
      <c r="Q3602">
        <v>1</v>
      </c>
      <c r="R3602">
        <v>0</v>
      </c>
      <c r="S3602">
        <v>0</v>
      </c>
      <c r="T3602">
        <v>0</v>
      </c>
      <c r="U3602" s="50">
        <v>46273.700752314813</v>
      </c>
      <c r="V3602" s="50">
        <v>46273.700752314813</v>
      </c>
      <c r="W3602" s="51">
        <v>46273</v>
      </c>
      <c r="X3602" t="s">
        <v>1747</v>
      </c>
      <c r="Y3602" t="s">
        <v>492</v>
      </c>
    </row>
    <row r="3603" spans="1:25" ht="15" customHeight="1" x14ac:dyDescent="0.35">
      <c r="A3603">
        <v>10</v>
      </c>
      <c r="B3603" s="50">
        <v>46273.770833333343</v>
      </c>
      <c r="C3603">
        <v>11708878</v>
      </c>
      <c r="D3603">
        <v>100006741239</v>
      </c>
      <c r="E3603" t="s">
        <v>1726</v>
      </c>
      <c r="F3603">
        <v>100</v>
      </c>
      <c r="G3603" t="s">
        <v>1745</v>
      </c>
      <c r="H3603" t="s">
        <v>1760</v>
      </c>
      <c r="I3603">
        <v>6038603</v>
      </c>
      <c r="J3603">
        <v>2</v>
      </c>
      <c r="K3603" t="s">
        <v>2375</v>
      </c>
      <c r="L3603" t="s">
        <v>2376</v>
      </c>
      <c r="N3603">
        <v>0</v>
      </c>
      <c r="O3603">
        <v>1</v>
      </c>
      <c r="P3603">
        <v>1</v>
      </c>
      <c r="Q3603">
        <v>1</v>
      </c>
      <c r="R3603">
        <v>0</v>
      </c>
      <c r="S3603">
        <v>0</v>
      </c>
      <c r="T3603">
        <v>0</v>
      </c>
      <c r="U3603" s="50">
        <v>46273.700752314813</v>
      </c>
      <c r="V3603" s="50">
        <v>46273.700752314813</v>
      </c>
      <c r="W3603" s="51">
        <v>46273</v>
      </c>
      <c r="X3603" t="s">
        <v>1747</v>
      </c>
      <c r="Y3603" t="s">
        <v>492</v>
      </c>
    </row>
    <row r="3604" spans="1:25" ht="15" customHeight="1" x14ac:dyDescent="0.35">
      <c r="A3604">
        <v>10</v>
      </c>
      <c r="B3604" s="50">
        <v>46273.770833333343</v>
      </c>
      <c r="C3604">
        <v>11709396</v>
      </c>
      <c r="D3604">
        <v>100006741553</v>
      </c>
      <c r="E3604" t="s">
        <v>1726</v>
      </c>
      <c r="F3604">
        <v>100</v>
      </c>
      <c r="G3604" t="s">
        <v>1745</v>
      </c>
      <c r="H3604" t="s">
        <v>1760</v>
      </c>
      <c r="I3604">
        <v>5894201</v>
      </c>
      <c r="J3604">
        <v>2</v>
      </c>
      <c r="K3604" t="s">
        <v>2379</v>
      </c>
      <c r="L3604" t="s">
        <v>2380</v>
      </c>
      <c r="N3604">
        <v>0</v>
      </c>
      <c r="O3604">
        <v>1</v>
      </c>
      <c r="P3604">
        <v>1</v>
      </c>
      <c r="Q3604">
        <v>1</v>
      </c>
      <c r="R3604">
        <v>0</v>
      </c>
      <c r="S3604">
        <v>0</v>
      </c>
      <c r="T3604">
        <v>0</v>
      </c>
      <c r="U3604" s="50">
        <v>46273.7028125</v>
      </c>
      <c r="V3604" s="50">
        <v>46273.7028125</v>
      </c>
      <c r="W3604" s="51">
        <v>46273</v>
      </c>
      <c r="X3604" t="s">
        <v>1747</v>
      </c>
      <c r="Y3604" t="s">
        <v>492</v>
      </c>
    </row>
    <row r="3605" spans="1:25" ht="15" customHeight="1" x14ac:dyDescent="0.35">
      <c r="A3605">
        <v>10</v>
      </c>
      <c r="B3605" s="50">
        <v>46273.770833333343</v>
      </c>
      <c r="C3605">
        <v>11709397</v>
      </c>
      <c r="D3605">
        <v>100006741554</v>
      </c>
      <c r="E3605" t="s">
        <v>1726</v>
      </c>
      <c r="F3605">
        <v>100</v>
      </c>
      <c r="G3605" t="s">
        <v>1745</v>
      </c>
      <c r="H3605" t="s">
        <v>1760</v>
      </c>
      <c r="I3605">
        <v>5894202</v>
      </c>
      <c r="J3605">
        <v>2</v>
      </c>
      <c r="K3605" t="s">
        <v>2381</v>
      </c>
      <c r="L3605" t="s">
        <v>2382</v>
      </c>
      <c r="N3605">
        <v>0</v>
      </c>
      <c r="O3605">
        <v>1</v>
      </c>
      <c r="P3605">
        <v>1</v>
      </c>
      <c r="Q3605">
        <v>1</v>
      </c>
      <c r="R3605">
        <v>0</v>
      </c>
      <c r="S3605">
        <v>0</v>
      </c>
      <c r="T3605">
        <v>0</v>
      </c>
      <c r="U3605" s="50">
        <v>46273.7028125</v>
      </c>
      <c r="V3605" s="50">
        <v>46273.7028125</v>
      </c>
      <c r="W3605" s="51">
        <v>46273</v>
      </c>
      <c r="X3605" t="s">
        <v>1747</v>
      </c>
      <c r="Y3605" t="s">
        <v>492</v>
      </c>
    </row>
    <row r="3606" spans="1:25" ht="15" customHeight="1" x14ac:dyDescent="0.35">
      <c r="A3606">
        <v>10</v>
      </c>
      <c r="B3606" s="50">
        <v>46273.770833333343</v>
      </c>
      <c r="C3606">
        <v>11709398</v>
      </c>
      <c r="D3606">
        <v>100006741555</v>
      </c>
      <c r="E3606" t="s">
        <v>1726</v>
      </c>
      <c r="F3606">
        <v>100</v>
      </c>
      <c r="G3606" t="s">
        <v>1745</v>
      </c>
      <c r="H3606" t="s">
        <v>1760</v>
      </c>
      <c r="I3606">
        <v>5894203</v>
      </c>
      <c r="J3606">
        <v>2</v>
      </c>
      <c r="K3606" t="s">
        <v>1961</v>
      </c>
      <c r="L3606" t="s">
        <v>1962</v>
      </c>
      <c r="N3606">
        <v>0</v>
      </c>
      <c r="O3606">
        <v>2</v>
      </c>
      <c r="P3606">
        <v>2</v>
      </c>
      <c r="Q3606">
        <v>2</v>
      </c>
      <c r="R3606">
        <v>0</v>
      </c>
      <c r="S3606">
        <v>0</v>
      </c>
      <c r="T3606">
        <v>0</v>
      </c>
      <c r="U3606" s="50">
        <v>46273.7028125</v>
      </c>
      <c r="V3606" s="50">
        <v>46273.7028125</v>
      </c>
      <c r="W3606" s="51">
        <v>46273</v>
      </c>
      <c r="X3606" t="s">
        <v>1747</v>
      </c>
      <c r="Y3606" t="s">
        <v>492</v>
      </c>
    </row>
    <row r="3607" spans="1:25" ht="15" customHeight="1" x14ac:dyDescent="0.35">
      <c r="A3607">
        <v>10</v>
      </c>
      <c r="B3607" s="50">
        <v>46273.770833333343</v>
      </c>
      <c r="C3607">
        <v>11709399</v>
      </c>
      <c r="D3607">
        <v>100006741556</v>
      </c>
      <c r="E3607" t="s">
        <v>1726</v>
      </c>
      <c r="F3607">
        <v>100</v>
      </c>
      <c r="G3607" t="s">
        <v>1745</v>
      </c>
      <c r="H3607" t="s">
        <v>1760</v>
      </c>
      <c r="I3607">
        <v>5894204</v>
      </c>
      <c r="J3607">
        <v>2</v>
      </c>
      <c r="K3607" t="s">
        <v>2383</v>
      </c>
      <c r="L3607" t="s">
        <v>2384</v>
      </c>
      <c r="N3607">
        <v>0</v>
      </c>
      <c r="O3607">
        <v>10</v>
      </c>
      <c r="P3607">
        <v>10</v>
      </c>
      <c r="Q3607">
        <v>10</v>
      </c>
      <c r="R3607">
        <v>0</v>
      </c>
      <c r="S3607">
        <v>0</v>
      </c>
      <c r="T3607">
        <v>0</v>
      </c>
      <c r="U3607" s="50">
        <v>46273.7028125</v>
      </c>
      <c r="V3607" s="50">
        <v>46273.7028125</v>
      </c>
      <c r="W3607" s="51">
        <v>46273</v>
      </c>
      <c r="X3607" t="s">
        <v>1747</v>
      </c>
      <c r="Y3607" t="s">
        <v>492</v>
      </c>
    </row>
    <row r="3608" spans="1:25" ht="15" customHeight="1" x14ac:dyDescent="0.35">
      <c r="A3608">
        <v>10</v>
      </c>
      <c r="B3608" s="50">
        <v>46273.770833333343</v>
      </c>
      <c r="C3608">
        <v>11709400</v>
      </c>
      <c r="D3608">
        <v>100006741557</v>
      </c>
      <c r="E3608" t="s">
        <v>1726</v>
      </c>
      <c r="F3608">
        <v>100</v>
      </c>
      <c r="G3608" t="s">
        <v>1745</v>
      </c>
      <c r="H3608" t="s">
        <v>1760</v>
      </c>
      <c r="I3608">
        <v>5894205</v>
      </c>
      <c r="J3608">
        <v>2</v>
      </c>
      <c r="K3608" t="s">
        <v>2381</v>
      </c>
      <c r="L3608" t="s">
        <v>2382</v>
      </c>
      <c r="N3608">
        <v>0</v>
      </c>
      <c r="O3608">
        <v>4</v>
      </c>
      <c r="P3608">
        <v>4</v>
      </c>
      <c r="Q3608">
        <v>4</v>
      </c>
      <c r="R3608">
        <v>0</v>
      </c>
      <c r="S3608">
        <v>0</v>
      </c>
      <c r="T3608">
        <v>0</v>
      </c>
      <c r="U3608" s="50">
        <v>46273.7028125</v>
      </c>
      <c r="V3608" s="50">
        <v>46273.7028125</v>
      </c>
      <c r="W3608" s="51">
        <v>46273</v>
      </c>
      <c r="X3608" t="s">
        <v>1747</v>
      </c>
      <c r="Y3608" t="s">
        <v>492</v>
      </c>
    </row>
    <row r="3609" spans="1:25" ht="15" customHeight="1" x14ac:dyDescent="0.35">
      <c r="A3609">
        <v>10</v>
      </c>
      <c r="B3609" s="50">
        <v>46273.770833333343</v>
      </c>
      <c r="C3609">
        <v>11709401</v>
      </c>
      <c r="D3609">
        <v>100006741558</v>
      </c>
      <c r="E3609" t="s">
        <v>1726</v>
      </c>
      <c r="F3609">
        <v>100</v>
      </c>
      <c r="G3609" t="s">
        <v>1745</v>
      </c>
      <c r="H3609" t="s">
        <v>1760</v>
      </c>
      <c r="I3609">
        <v>5894206</v>
      </c>
      <c r="J3609">
        <v>2</v>
      </c>
      <c r="K3609" t="s">
        <v>2385</v>
      </c>
      <c r="L3609" t="s">
        <v>2386</v>
      </c>
      <c r="N3609">
        <v>0</v>
      </c>
      <c r="O3609">
        <v>3</v>
      </c>
      <c r="P3609">
        <v>3</v>
      </c>
      <c r="Q3609">
        <v>3</v>
      </c>
      <c r="R3609">
        <v>0</v>
      </c>
      <c r="S3609">
        <v>0</v>
      </c>
      <c r="T3609">
        <v>0</v>
      </c>
      <c r="U3609" s="50">
        <v>46273.7028125</v>
      </c>
      <c r="V3609" s="50">
        <v>46273.7028125</v>
      </c>
      <c r="W3609" s="51">
        <v>46273</v>
      </c>
      <c r="X3609" t="s">
        <v>1747</v>
      </c>
      <c r="Y3609" t="s">
        <v>492</v>
      </c>
    </row>
    <row r="3610" spans="1:25" ht="15" customHeight="1" x14ac:dyDescent="0.35">
      <c r="A3610">
        <v>10</v>
      </c>
      <c r="B3610" s="50">
        <v>46273.770833333343</v>
      </c>
      <c r="C3610">
        <v>11709402</v>
      </c>
      <c r="D3610">
        <v>100006741559</v>
      </c>
      <c r="E3610" t="s">
        <v>1726</v>
      </c>
      <c r="F3610">
        <v>100</v>
      </c>
      <c r="G3610" t="s">
        <v>1745</v>
      </c>
      <c r="H3610" t="s">
        <v>1760</v>
      </c>
      <c r="I3610">
        <v>5894207</v>
      </c>
      <c r="J3610">
        <v>2</v>
      </c>
      <c r="K3610" t="s">
        <v>2387</v>
      </c>
      <c r="L3610" t="s">
        <v>2388</v>
      </c>
      <c r="N3610">
        <v>0</v>
      </c>
      <c r="O3610">
        <v>9</v>
      </c>
      <c r="P3610">
        <v>9</v>
      </c>
      <c r="Q3610">
        <v>9</v>
      </c>
      <c r="R3610">
        <v>0</v>
      </c>
      <c r="S3610">
        <v>0</v>
      </c>
      <c r="T3610">
        <v>0</v>
      </c>
      <c r="U3610" s="50">
        <v>46273.7028125</v>
      </c>
      <c r="V3610" s="50">
        <v>46273.7028125</v>
      </c>
      <c r="W3610" s="51">
        <v>46273</v>
      </c>
      <c r="X3610" t="s">
        <v>1747</v>
      </c>
      <c r="Y3610" t="s">
        <v>492</v>
      </c>
    </row>
    <row r="3611" spans="1:25" ht="15" customHeight="1" x14ac:dyDescent="0.35">
      <c r="A3611">
        <v>10</v>
      </c>
      <c r="B3611" s="50">
        <v>46273.770833333343</v>
      </c>
      <c r="C3611">
        <v>11709403</v>
      </c>
      <c r="D3611">
        <v>100006741560</v>
      </c>
      <c r="E3611" t="s">
        <v>1726</v>
      </c>
      <c r="F3611">
        <v>100</v>
      </c>
      <c r="G3611" t="s">
        <v>1745</v>
      </c>
      <c r="H3611" t="s">
        <v>1760</v>
      </c>
      <c r="I3611">
        <v>5894208</v>
      </c>
      <c r="J3611">
        <v>2</v>
      </c>
      <c r="K3611" t="s">
        <v>2387</v>
      </c>
      <c r="L3611" t="s">
        <v>2388</v>
      </c>
      <c r="N3611">
        <v>0</v>
      </c>
      <c r="O3611">
        <v>4</v>
      </c>
      <c r="P3611">
        <v>4</v>
      </c>
      <c r="Q3611">
        <v>4</v>
      </c>
      <c r="R3611">
        <v>0</v>
      </c>
      <c r="S3611">
        <v>0</v>
      </c>
      <c r="T3611">
        <v>0</v>
      </c>
      <c r="U3611" s="50">
        <v>46273.7028125</v>
      </c>
      <c r="V3611" s="50">
        <v>46273.7028125</v>
      </c>
      <c r="W3611" s="51">
        <v>46273</v>
      </c>
      <c r="X3611" t="s">
        <v>1747</v>
      </c>
      <c r="Y3611" t="s">
        <v>492</v>
      </c>
    </row>
    <row r="3612" spans="1:25" ht="15" customHeight="1" x14ac:dyDescent="0.35">
      <c r="A3612">
        <v>10</v>
      </c>
      <c r="B3612" s="50">
        <v>46273.770833333343</v>
      </c>
      <c r="C3612">
        <v>11709404</v>
      </c>
      <c r="D3612">
        <v>100006741560</v>
      </c>
      <c r="E3612" t="s">
        <v>1726</v>
      </c>
      <c r="F3612">
        <v>100</v>
      </c>
      <c r="G3612" t="s">
        <v>1745</v>
      </c>
      <c r="H3612" t="s">
        <v>1760</v>
      </c>
      <c r="I3612">
        <v>5894208</v>
      </c>
      <c r="J3612">
        <v>2</v>
      </c>
      <c r="K3612" t="s">
        <v>2389</v>
      </c>
      <c r="L3612" t="s">
        <v>2390</v>
      </c>
      <c r="N3612">
        <v>0</v>
      </c>
      <c r="O3612">
        <v>2</v>
      </c>
      <c r="P3612">
        <v>2</v>
      </c>
      <c r="Q3612">
        <v>2</v>
      </c>
      <c r="R3612">
        <v>0</v>
      </c>
      <c r="S3612">
        <v>0</v>
      </c>
      <c r="T3612">
        <v>0</v>
      </c>
      <c r="U3612" s="50">
        <v>46273.7028125</v>
      </c>
      <c r="V3612" s="50">
        <v>46273.7028125</v>
      </c>
      <c r="W3612" s="51">
        <v>46273</v>
      </c>
      <c r="X3612" t="s">
        <v>1747</v>
      </c>
      <c r="Y3612" t="s">
        <v>492</v>
      </c>
    </row>
    <row r="3613" spans="1:25" ht="15" customHeight="1" x14ac:dyDescent="0.35">
      <c r="A3613">
        <v>10</v>
      </c>
      <c r="B3613" s="50">
        <v>46273.770833333343</v>
      </c>
      <c r="C3613">
        <v>11709405</v>
      </c>
      <c r="D3613">
        <v>100006741561</v>
      </c>
      <c r="E3613" t="s">
        <v>1726</v>
      </c>
      <c r="F3613">
        <v>100</v>
      </c>
      <c r="G3613" t="s">
        <v>1745</v>
      </c>
      <c r="H3613" t="s">
        <v>1760</v>
      </c>
      <c r="I3613">
        <v>5894209</v>
      </c>
      <c r="J3613">
        <v>2</v>
      </c>
      <c r="K3613" t="s">
        <v>2391</v>
      </c>
      <c r="L3613" t="s">
        <v>2392</v>
      </c>
      <c r="N3613">
        <v>0</v>
      </c>
      <c r="O3613">
        <v>2</v>
      </c>
      <c r="P3613">
        <v>2</v>
      </c>
      <c r="Q3613">
        <v>2</v>
      </c>
      <c r="R3613">
        <v>0</v>
      </c>
      <c r="S3613">
        <v>0</v>
      </c>
      <c r="T3613">
        <v>0</v>
      </c>
      <c r="U3613" s="50">
        <v>46273.7028125</v>
      </c>
      <c r="V3613" s="50">
        <v>46273.7028125</v>
      </c>
      <c r="W3613" s="51">
        <v>46273</v>
      </c>
      <c r="X3613" t="s">
        <v>1747</v>
      </c>
      <c r="Y3613" t="s">
        <v>492</v>
      </c>
    </row>
    <row r="3614" spans="1:25" ht="15" customHeight="1" x14ac:dyDescent="0.35">
      <c r="A3614">
        <v>10</v>
      </c>
      <c r="B3614" s="50">
        <v>46273.770833333343</v>
      </c>
      <c r="C3614">
        <v>11709406</v>
      </c>
      <c r="D3614">
        <v>100006741562</v>
      </c>
      <c r="E3614" t="s">
        <v>1726</v>
      </c>
      <c r="F3614">
        <v>100</v>
      </c>
      <c r="G3614" t="s">
        <v>1745</v>
      </c>
      <c r="H3614" t="s">
        <v>1760</v>
      </c>
      <c r="I3614">
        <v>5894210</v>
      </c>
      <c r="J3614">
        <v>2</v>
      </c>
      <c r="K3614" t="s">
        <v>2393</v>
      </c>
      <c r="L3614" t="s">
        <v>2394</v>
      </c>
      <c r="N3614">
        <v>0</v>
      </c>
      <c r="O3614">
        <v>1</v>
      </c>
      <c r="P3614">
        <v>1</v>
      </c>
      <c r="Q3614">
        <v>1</v>
      </c>
      <c r="R3614">
        <v>0</v>
      </c>
      <c r="S3614">
        <v>0</v>
      </c>
      <c r="T3614">
        <v>0</v>
      </c>
      <c r="U3614" s="50">
        <v>46273.7028125</v>
      </c>
      <c r="V3614" s="50">
        <v>46273.7028125</v>
      </c>
      <c r="W3614" s="51">
        <v>46273</v>
      </c>
      <c r="X3614" t="s">
        <v>1747</v>
      </c>
      <c r="Y3614" t="s">
        <v>492</v>
      </c>
    </row>
    <row r="3615" spans="1:25" ht="15" customHeight="1" x14ac:dyDescent="0.35">
      <c r="A3615">
        <v>10</v>
      </c>
      <c r="B3615" s="50">
        <v>46273.770833333343</v>
      </c>
      <c r="C3615">
        <v>11709407</v>
      </c>
      <c r="D3615">
        <v>100006741562</v>
      </c>
      <c r="E3615" t="s">
        <v>1726</v>
      </c>
      <c r="F3615">
        <v>100</v>
      </c>
      <c r="G3615" t="s">
        <v>1745</v>
      </c>
      <c r="H3615" t="s">
        <v>1760</v>
      </c>
      <c r="I3615">
        <v>5894210</v>
      </c>
      <c r="J3615">
        <v>2</v>
      </c>
      <c r="K3615" t="s">
        <v>2395</v>
      </c>
      <c r="L3615" t="s">
        <v>2396</v>
      </c>
      <c r="N3615">
        <v>0</v>
      </c>
      <c r="O3615">
        <v>8</v>
      </c>
      <c r="P3615">
        <v>8</v>
      </c>
      <c r="Q3615">
        <v>8</v>
      </c>
      <c r="R3615">
        <v>0</v>
      </c>
      <c r="S3615">
        <v>0</v>
      </c>
      <c r="T3615">
        <v>0</v>
      </c>
      <c r="U3615" s="50">
        <v>46273.7028125</v>
      </c>
      <c r="V3615" s="50">
        <v>46273.7028125</v>
      </c>
      <c r="W3615" s="51">
        <v>46273</v>
      </c>
      <c r="X3615" t="s">
        <v>1747</v>
      </c>
      <c r="Y3615" t="s">
        <v>492</v>
      </c>
    </row>
    <row r="3616" spans="1:25" ht="15" customHeight="1" x14ac:dyDescent="0.35">
      <c r="A3616">
        <v>10</v>
      </c>
      <c r="B3616" s="50">
        <v>46273.770833333343</v>
      </c>
      <c r="C3616">
        <v>11709408</v>
      </c>
      <c r="D3616">
        <v>100006741563</v>
      </c>
      <c r="E3616" t="s">
        <v>1726</v>
      </c>
      <c r="F3616">
        <v>100</v>
      </c>
      <c r="G3616" t="s">
        <v>1745</v>
      </c>
      <c r="H3616" t="s">
        <v>1760</v>
      </c>
      <c r="I3616">
        <v>5894211</v>
      </c>
      <c r="J3616">
        <v>2</v>
      </c>
      <c r="K3616" t="s">
        <v>1773</v>
      </c>
      <c r="L3616" t="s">
        <v>1774</v>
      </c>
      <c r="N3616">
        <v>0</v>
      </c>
      <c r="O3616">
        <v>3</v>
      </c>
      <c r="P3616">
        <v>3</v>
      </c>
      <c r="Q3616">
        <v>3</v>
      </c>
      <c r="R3616">
        <v>0</v>
      </c>
      <c r="S3616">
        <v>0</v>
      </c>
      <c r="T3616">
        <v>0</v>
      </c>
      <c r="U3616" s="50">
        <v>46273.7028125</v>
      </c>
      <c r="V3616" s="50">
        <v>46273.7028125</v>
      </c>
      <c r="W3616" s="51">
        <v>46273</v>
      </c>
      <c r="X3616" t="s">
        <v>1747</v>
      </c>
      <c r="Y3616" t="s">
        <v>492</v>
      </c>
    </row>
    <row r="3617" spans="1:25" ht="15" customHeight="1" x14ac:dyDescent="0.35">
      <c r="A3617">
        <v>10</v>
      </c>
      <c r="B3617" s="50">
        <v>46273.770833333343</v>
      </c>
      <c r="C3617">
        <v>11709409</v>
      </c>
      <c r="D3617">
        <v>100006741563</v>
      </c>
      <c r="E3617" t="s">
        <v>1726</v>
      </c>
      <c r="F3617">
        <v>100</v>
      </c>
      <c r="G3617" t="s">
        <v>1745</v>
      </c>
      <c r="H3617" t="s">
        <v>1760</v>
      </c>
      <c r="I3617">
        <v>5894211</v>
      </c>
      <c r="J3617">
        <v>2</v>
      </c>
      <c r="K3617" t="s">
        <v>2397</v>
      </c>
      <c r="L3617" t="s">
        <v>2398</v>
      </c>
      <c r="N3617">
        <v>0</v>
      </c>
      <c r="O3617">
        <v>1</v>
      </c>
      <c r="P3617">
        <v>1</v>
      </c>
      <c r="Q3617">
        <v>1</v>
      </c>
      <c r="R3617">
        <v>0</v>
      </c>
      <c r="S3617">
        <v>0</v>
      </c>
      <c r="T3617">
        <v>0</v>
      </c>
      <c r="U3617" s="50">
        <v>46273.7028125</v>
      </c>
      <c r="V3617" s="50">
        <v>46273.7028125</v>
      </c>
      <c r="W3617" s="51">
        <v>46273</v>
      </c>
      <c r="X3617" t="s">
        <v>1747</v>
      </c>
      <c r="Y3617" t="s">
        <v>492</v>
      </c>
    </row>
    <row r="3618" spans="1:25" ht="15" customHeight="1" x14ac:dyDescent="0.35">
      <c r="A3618">
        <v>10</v>
      </c>
      <c r="B3618" s="50">
        <v>46273.770833333343</v>
      </c>
      <c r="C3618">
        <v>11709410</v>
      </c>
      <c r="D3618">
        <v>100006741564</v>
      </c>
      <c r="E3618" t="s">
        <v>1726</v>
      </c>
      <c r="F3618">
        <v>100</v>
      </c>
      <c r="G3618" t="s">
        <v>1745</v>
      </c>
      <c r="H3618" t="s">
        <v>1760</v>
      </c>
      <c r="I3618">
        <v>5894212</v>
      </c>
      <c r="J3618">
        <v>2</v>
      </c>
      <c r="K3618" t="s">
        <v>2397</v>
      </c>
      <c r="L3618" t="s">
        <v>2398</v>
      </c>
      <c r="N3618">
        <v>0</v>
      </c>
      <c r="O3618">
        <v>1</v>
      </c>
      <c r="P3618">
        <v>1</v>
      </c>
      <c r="Q3618">
        <v>1</v>
      </c>
      <c r="R3618">
        <v>0</v>
      </c>
      <c r="S3618">
        <v>0</v>
      </c>
      <c r="T3618">
        <v>0</v>
      </c>
      <c r="U3618" s="50">
        <v>46273.7028125</v>
      </c>
      <c r="V3618" s="50">
        <v>46273.7028125</v>
      </c>
      <c r="W3618" s="51">
        <v>46273</v>
      </c>
      <c r="X3618" t="s">
        <v>1747</v>
      </c>
      <c r="Y3618" t="s">
        <v>492</v>
      </c>
    </row>
    <row r="3619" spans="1:25" ht="15" customHeight="1" x14ac:dyDescent="0.35">
      <c r="A3619">
        <v>10</v>
      </c>
      <c r="B3619" s="50">
        <v>46273.770833333343</v>
      </c>
      <c r="C3619">
        <v>11709411</v>
      </c>
      <c r="D3619">
        <v>100006741565</v>
      </c>
      <c r="E3619" t="s">
        <v>1726</v>
      </c>
      <c r="F3619">
        <v>100</v>
      </c>
      <c r="G3619" t="s">
        <v>1745</v>
      </c>
      <c r="H3619" t="s">
        <v>1760</v>
      </c>
      <c r="I3619">
        <v>5894213</v>
      </c>
      <c r="J3619">
        <v>2</v>
      </c>
      <c r="K3619" t="s">
        <v>1957</v>
      </c>
      <c r="L3619" t="s">
        <v>1958</v>
      </c>
      <c r="N3619">
        <v>0</v>
      </c>
      <c r="O3619">
        <v>2</v>
      </c>
      <c r="P3619">
        <v>2</v>
      </c>
      <c r="Q3619">
        <v>2</v>
      </c>
      <c r="R3619">
        <v>0</v>
      </c>
      <c r="S3619">
        <v>0</v>
      </c>
      <c r="T3619">
        <v>0</v>
      </c>
      <c r="U3619" s="50">
        <v>46273.7028125</v>
      </c>
      <c r="V3619" s="50">
        <v>46273.7028125</v>
      </c>
      <c r="W3619" s="51">
        <v>46273</v>
      </c>
      <c r="X3619" t="s">
        <v>1747</v>
      </c>
      <c r="Y3619" t="s">
        <v>492</v>
      </c>
    </row>
    <row r="3620" spans="1:25" ht="15" customHeight="1" x14ac:dyDescent="0.35">
      <c r="A3620">
        <v>10</v>
      </c>
      <c r="B3620" s="50">
        <v>46273.770833333343</v>
      </c>
      <c r="C3620">
        <v>11709412</v>
      </c>
      <c r="D3620">
        <v>100006741565</v>
      </c>
      <c r="E3620" t="s">
        <v>1726</v>
      </c>
      <c r="F3620">
        <v>100</v>
      </c>
      <c r="G3620" t="s">
        <v>1745</v>
      </c>
      <c r="H3620" t="s">
        <v>1760</v>
      </c>
      <c r="I3620">
        <v>5894213</v>
      </c>
      <c r="J3620">
        <v>2</v>
      </c>
      <c r="K3620" t="s">
        <v>2397</v>
      </c>
      <c r="L3620" t="s">
        <v>2398</v>
      </c>
      <c r="N3620">
        <v>0</v>
      </c>
      <c r="O3620">
        <v>1</v>
      </c>
      <c r="P3620">
        <v>1</v>
      </c>
      <c r="Q3620">
        <v>1</v>
      </c>
      <c r="R3620">
        <v>0</v>
      </c>
      <c r="S3620">
        <v>0</v>
      </c>
      <c r="T3620">
        <v>0</v>
      </c>
      <c r="U3620" s="50">
        <v>46273.7028125</v>
      </c>
      <c r="V3620" s="50">
        <v>46273.7028125</v>
      </c>
      <c r="W3620" s="51">
        <v>46273</v>
      </c>
      <c r="X3620" t="s">
        <v>1747</v>
      </c>
      <c r="Y3620" t="s">
        <v>492</v>
      </c>
    </row>
    <row r="3621" spans="1:25" ht="15" customHeight="1" x14ac:dyDescent="0.35">
      <c r="A3621">
        <v>10</v>
      </c>
      <c r="B3621" s="50">
        <v>46273.770833333343</v>
      </c>
      <c r="C3621">
        <v>11709413</v>
      </c>
      <c r="D3621">
        <v>100006741566</v>
      </c>
      <c r="E3621" t="s">
        <v>1726</v>
      </c>
      <c r="F3621">
        <v>100</v>
      </c>
      <c r="G3621" t="s">
        <v>1745</v>
      </c>
      <c r="H3621" t="s">
        <v>1760</v>
      </c>
      <c r="I3621">
        <v>5894214</v>
      </c>
      <c r="J3621">
        <v>2</v>
      </c>
      <c r="K3621" t="s">
        <v>2397</v>
      </c>
      <c r="L3621" t="s">
        <v>2398</v>
      </c>
      <c r="N3621">
        <v>0</v>
      </c>
      <c r="O3621">
        <v>1</v>
      </c>
      <c r="P3621">
        <v>1</v>
      </c>
      <c r="Q3621">
        <v>1</v>
      </c>
      <c r="R3621">
        <v>0</v>
      </c>
      <c r="S3621">
        <v>0</v>
      </c>
      <c r="T3621">
        <v>0</v>
      </c>
      <c r="U3621" s="50">
        <v>46273.7028125</v>
      </c>
      <c r="V3621" s="50">
        <v>46273.7028125</v>
      </c>
      <c r="W3621" s="51">
        <v>46273</v>
      </c>
      <c r="X3621" t="s">
        <v>1747</v>
      </c>
      <c r="Y3621" t="s">
        <v>492</v>
      </c>
    </row>
    <row r="3622" spans="1:25" ht="15" customHeight="1" x14ac:dyDescent="0.35">
      <c r="A3622">
        <v>10</v>
      </c>
      <c r="B3622" s="50">
        <v>46273.770833333343</v>
      </c>
      <c r="C3622">
        <v>11709414</v>
      </c>
      <c r="D3622">
        <v>100006741567</v>
      </c>
      <c r="E3622" t="s">
        <v>1726</v>
      </c>
      <c r="F3622">
        <v>100</v>
      </c>
      <c r="G3622" t="s">
        <v>1745</v>
      </c>
      <c r="H3622" t="s">
        <v>1760</v>
      </c>
      <c r="I3622">
        <v>5894215</v>
      </c>
      <c r="J3622">
        <v>2</v>
      </c>
      <c r="K3622" t="s">
        <v>2397</v>
      </c>
      <c r="L3622" t="s">
        <v>2398</v>
      </c>
      <c r="N3622">
        <v>0</v>
      </c>
      <c r="O3622">
        <v>1</v>
      </c>
      <c r="P3622">
        <v>1</v>
      </c>
      <c r="Q3622">
        <v>1</v>
      </c>
      <c r="R3622">
        <v>0</v>
      </c>
      <c r="S3622">
        <v>0</v>
      </c>
      <c r="T3622">
        <v>0</v>
      </c>
      <c r="U3622" s="50">
        <v>46273.7028125</v>
      </c>
      <c r="V3622" s="50">
        <v>46273.7028125</v>
      </c>
      <c r="W3622" s="51">
        <v>46273</v>
      </c>
      <c r="X3622" t="s">
        <v>1747</v>
      </c>
      <c r="Y3622" t="s">
        <v>492</v>
      </c>
    </row>
    <row r="3623" spans="1:25" ht="15" customHeight="1" x14ac:dyDescent="0.35">
      <c r="A3623">
        <v>10</v>
      </c>
      <c r="B3623" s="50">
        <v>46273.770833333343</v>
      </c>
      <c r="C3623">
        <v>11709415</v>
      </c>
      <c r="D3623">
        <v>100006741568</v>
      </c>
      <c r="E3623" t="s">
        <v>1726</v>
      </c>
      <c r="F3623">
        <v>100</v>
      </c>
      <c r="G3623" t="s">
        <v>1745</v>
      </c>
      <c r="H3623" t="s">
        <v>1760</v>
      </c>
      <c r="I3623">
        <v>5894216</v>
      </c>
      <c r="J3623">
        <v>2</v>
      </c>
      <c r="K3623" t="s">
        <v>1771</v>
      </c>
      <c r="L3623" t="s">
        <v>1772</v>
      </c>
      <c r="N3623">
        <v>0</v>
      </c>
      <c r="O3623">
        <v>6</v>
      </c>
      <c r="P3623">
        <v>6</v>
      </c>
      <c r="Q3623">
        <v>6</v>
      </c>
      <c r="R3623">
        <v>0</v>
      </c>
      <c r="S3623">
        <v>0</v>
      </c>
      <c r="T3623">
        <v>0</v>
      </c>
      <c r="U3623" s="50">
        <v>46273.7028125</v>
      </c>
      <c r="V3623" s="50">
        <v>46273.7028125</v>
      </c>
      <c r="W3623" s="51">
        <v>46273</v>
      </c>
      <c r="X3623" t="s">
        <v>1747</v>
      </c>
      <c r="Y3623" t="s">
        <v>492</v>
      </c>
    </row>
    <row r="3624" spans="1:25" ht="15" customHeight="1" x14ac:dyDescent="0.35">
      <c r="A3624">
        <v>10</v>
      </c>
      <c r="B3624" s="50">
        <v>46273.770833333343</v>
      </c>
      <c r="C3624">
        <v>11709416</v>
      </c>
      <c r="D3624">
        <v>100006741569</v>
      </c>
      <c r="E3624" t="s">
        <v>1726</v>
      </c>
      <c r="F3624">
        <v>100</v>
      </c>
      <c r="G3624" t="s">
        <v>1745</v>
      </c>
      <c r="H3624" t="s">
        <v>1760</v>
      </c>
      <c r="I3624">
        <v>5894217</v>
      </c>
      <c r="J3624">
        <v>2</v>
      </c>
      <c r="K3624" t="s">
        <v>1771</v>
      </c>
      <c r="L3624" t="s">
        <v>1772</v>
      </c>
      <c r="N3624">
        <v>0</v>
      </c>
      <c r="O3624">
        <v>6</v>
      </c>
      <c r="P3624">
        <v>6</v>
      </c>
      <c r="Q3624">
        <v>6</v>
      </c>
      <c r="R3624">
        <v>0</v>
      </c>
      <c r="S3624">
        <v>0</v>
      </c>
      <c r="T3624">
        <v>0</v>
      </c>
      <c r="U3624" s="50">
        <v>46273.7028125</v>
      </c>
      <c r="V3624" s="50">
        <v>46273.7028125</v>
      </c>
      <c r="W3624" s="51">
        <v>46273</v>
      </c>
      <c r="X3624" t="s">
        <v>1747</v>
      </c>
      <c r="Y3624" t="s">
        <v>492</v>
      </c>
    </row>
    <row r="3625" spans="1:25" ht="15" customHeight="1" x14ac:dyDescent="0.35">
      <c r="A3625">
        <v>10</v>
      </c>
      <c r="B3625" s="50">
        <v>46273.770833333343</v>
      </c>
      <c r="C3625">
        <v>11709417</v>
      </c>
      <c r="D3625">
        <v>100006741570</v>
      </c>
      <c r="E3625" t="s">
        <v>1726</v>
      </c>
      <c r="F3625">
        <v>100</v>
      </c>
      <c r="G3625" t="s">
        <v>1745</v>
      </c>
      <c r="H3625" t="s">
        <v>1760</v>
      </c>
      <c r="I3625">
        <v>5894218</v>
      </c>
      <c r="J3625">
        <v>2</v>
      </c>
      <c r="K3625" t="s">
        <v>1771</v>
      </c>
      <c r="L3625" t="s">
        <v>1772</v>
      </c>
      <c r="N3625">
        <v>0</v>
      </c>
      <c r="O3625">
        <v>6</v>
      </c>
      <c r="P3625">
        <v>6</v>
      </c>
      <c r="Q3625">
        <v>6</v>
      </c>
      <c r="R3625">
        <v>0</v>
      </c>
      <c r="S3625">
        <v>0</v>
      </c>
      <c r="T3625">
        <v>0</v>
      </c>
      <c r="U3625" s="50">
        <v>46273.7028125</v>
      </c>
      <c r="V3625" s="50">
        <v>46273.7028125</v>
      </c>
      <c r="W3625" s="51">
        <v>46273</v>
      </c>
      <c r="X3625" t="s">
        <v>1747</v>
      </c>
      <c r="Y3625" t="s">
        <v>492</v>
      </c>
    </row>
    <row r="3626" spans="1:25" ht="15" customHeight="1" x14ac:dyDescent="0.35">
      <c r="A3626">
        <v>10</v>
      </c>
      <c r="B3626" s="50">
        <v>46273.770833333343</v>
      </c>
      <c r="C3626">
        <v>11709418</v>
      </c>
      <c r="D3626">
        <v>100006741571</v>
      </c>
      <c r="E3626" t="s">
        <v>1726</v>
      </c>
      <c r="F3626">
        <v>100</v>
      </c>
      <c r="G3626" t="s">
        <v>1745</v>
      </c>
      <c r="H3626" t="s">
        <v>1760</v>
      </c>
      <c r="I3626">
        <v>5894219</v>
      </c>
      <c r="J3626">
        <v>2</v>
      </c>
      <c r="K3626" t="s">
        <v>1957</v>
      </c>
      <c r="L3626" t="s">
        <v>1958</v>
      </c>
      <c r="N3626">
        <v>0</v>
      </c>
      <c r="O3626">
        <v>7</v>
      </c>
      <c r="P3626">
        <v>7</v>
      </c>
      <c r="Q3626">
        <v>7</v>
      </c>
      <c r="R3626">
        <v>0</v>
      </c>
      <c r="S3626">
        <v>0</v>
      </c>
      <c r="T3626">
        <v>0</v>
      </c>
      <c r="U3626" s="50">
        <v>46273.7028125</v>
      </c>
      <c r="V3626" s="50">
        <v>46273.7028125</v>
      </c>
      <c r="W3626" s="51">
        <v>46273</v>
      </c>
      <c r="X3626" t="s">
        <v>1747</v>
      </c>
      <c r="Y3626" t="s">
        <v>492</v>
      </c>
    </row>
    <row r="3627" spans="1:25" ht="15" customHeight="1" x14ac:dyDescent="0.35">
      <c r="A3627">
        <v>10</v>
      </c>
      <c r="B3627" s="50">
        <v>46273.770833333343</v>
      </c>
      <c r="C3627">
        <v>11709419</v>
      </c>
      <c r="D3627">
        <v>100006741572</v>
      </c>
      <c r="E3627" t="s">
        <v>1726</v>
      </c>
      <c r="F3627">
        <v>100</v>
      </c>
      <c r="G3627" t="s">
        <v>1745</v>
      </c>
      <c r="H3627" t="s">
        <v>1760</v>
      </c>
      <c r="I3627">
        <v>5951502</v>
      </c>
      <c r="J3627">
        <v>2</v>
      </c>
      <c r="K3627" t="s">
        <v>1961</v>
      </c>
      <c r="L3627" t="s">
        <v>1962</v>
      </c>
      <c r="N3627">
        <v>0</v>
      </c>
      <c r="O3627">
        <v>2</v>
      </c>
      <c r="P3627">
        <v>2</v>
      </c>
      <c r="Q3627">
        <v>2</v>
      </c>
      <c r="R3627">
        <v>0</v>
      </c>
      <c r="S3627">
        <v>0</v>
      </c>
      <c r="T3627">
        <v>0</v>
      </c>
      <c r="U3627" s="50">
        <v>46273.7028125</v>
      </c>
      <c r="V3627" s="50">
        <v>46273.7028125</v>
      </c>
      <c r="W3627" s="51">
        <v>46273</v>
      </c>
      <c r="X3627" t="s">
        <v>1747</v>
      </c>
      <c r="Y3627" t="s">
        <v>492</v>
      </c>
    </row>
    <row r="3628" spans="1:25" ht="15" customHeight="1" x14ac:dyDescent="0.35">
      <c r="A3628">
        <v>10</v>
      </c>
      <c r="B3628" s="50">
        <v>46273.770833333343</v>
      </c>
      <c r="C3628">
        <v>11709420</v>
      </c>
      <c r="D3628">
        <v>100006741573</v>
      </c>
      <c r="E3628" t="s">
        <v>1726</v>
      </c>
      <c r="F3628">
        <v>100</v>
      </c>
      <c r="G3628" t="s">
        <v>1745</v>
      </c>
      <c r="H3628" t="s">
        <v>1760</v>
      </c>
      <c r="I3628">
        <v>5951504</v>
      </c>
      <c r="J3628">
        <v>2</v>
      </c>
      <c r="K3628" t="s">
        <v>2381</v>
      </c>
      <c r="L3628" t="s">
        <v>2382</v>
      </c>
      <c r="N3628">
        <v>0</v>
      </c>
      <c r="O3628">
        <v>2</v>
      </c>
      <c r="P3628">
        <v>2</v>
      </c>
      <c r="Q3628">
        <v>2</v>
      </c>
      <c r="R3628">
        <v>0</v>
      </c>
      <c r="S3628">
        <v>0</v>
      </c>
      <c r="T3628">
        <v>0</v>
      </c>
      <c r="U3628" s="50">
        <v>46273.7028125</v>
      </c>
      <c r="V3628" s="50">
        <v>46273.7028125</v>
      </c>
      <c r="W3628" s="51">
        <v>46273</v>
      </c>
      <c r="X3628" t="s">
        <v>1747</v>
      </c>
      <c r="Y3628" t="s">
        <v>492</v>
      </c>
    </row>
    <row r="3629" spans="1:25" ht="15" customHeight="1" x14ac:dyDescent="0.35">
      <c r="A3629">
        <v>10</v>
      </c>
      <c r="B3629" s="50">
        <v>46273.770833333343</v>
      </c>
      <c r="C3629">
        <v>11709421</v>
      </c>
      <c r="D3629">
        <v>100006741573</v>
      </c>
      <c r="E3629" t="s">
        <v>1726</v>
      </c>
      <c r="F3629">
        <v>100</v>
      </c>
      <c r="G3629" t="s">
        <v>1745</v>
      </c>
      <c r="H3629" t="s">
        <v>1760</v>
      </c>
      <c r="I3629">
        <v>5951504</v>
      </c>
      <c r="J3629">
        <v>2</v>
      </c>
      <c r="K3629" t="s">
        <v>2385</v>
      </c>
      <c r="L3629" t="s">
        <v>2386</v>
      </c>
      <c r="N3629">
        <v>0</v>
      </c>
      <c r="O3629">
        <v>3</v>
      </c>
      <c r="P3629">
        <v>3</v>
      </c>
      <c r="Q3629">
        <v>3</v>
      </c>
      <c r="R3629">
        <v>0</v>
      </c>
      <c r="S3629">
        <v>0</v>
      </c>
      <c r="T3629">
        <v>0</v>
      </c>
      <c r="U3629" s="50">
        <v>46273.7028125</v>
      </c>
      <c r="V3629" s="50">
        <v>46273.7028125</v>
      </c>
      <c r="W3629" s="51">
        <v>46273</v>
      </c>
      <c r="X3629" t="s">
        <v>1747</v>
      </c>
      <c r="Y3629" t="s">
        <v>492</v>
      </c>
    </row>
    <row r="3630" spans="1:25" ht="15" customHeight="1" x14ac:dyDescent="0.35">
      <c r="A3630">
        <v>10</v>
      </c>
      <c r="B3630" s="50">
        <v>46273.770833333343</v>
      </c>
      <c r="C3630">
        <v>11709422</v>
      </c>
      <c r="D3630">
        <v>100006741574</v>
      </c>
      <c r="E3630" t="s">
        <v>1726</v>
      </c>
      <c r="F3630">
        <v>100</v>
      </c>
      <c r="G3630" t="s">
        <v>1745</v>
      </c>
      <c r="H3630" t="s">
        <v>1760</v>
      </c>
      <c r="I3630">
        <v>5951505</v>
      </c>
      <c r="J3630">
        <v>2</v>
      </c>
      <c r="K3630" t="s">
        <v>2383</v>
      </c>
      <c r="L3630" t="s">
        <v>2384</v>
      </c>
      <c r="N3630">
        <v>0</v>
      </c>
      <c r="O3630">
        <v>3</v>
      </c>
      <c r="P3630">
        <v>3</v>
      </c>
      <c r="Q3630">
        <v>3</v>
      </c>
      <c r="R3630">
        <v>0</v>
      </c>
      <c r="S3630">
        <v>0</v>
      </c>
      <c r="T3630">
        <v>0</v>
      </c>
      <c r="U3630" s="50">
        <v>46273.7028125</v>
      </c>
      <c r="V3630" s="50">
        <v>46273.7028125</v>
      </c>
      <c r="W3630" s="51">
        <v>46273</v>
      </c>
      <c r="X3630" t="s">
        <v>1747</v>
      </c>
      <c r="Y3630" t="s">
        <v>492</v>
      </c>
    </row>
    <row r="3631" spans="1:25" ht="15" customHeight="1" x14ac:dyDescent="0.35">
      <c r="A3631">
        <v>10</v>
      </c>
      <c r="B3631" s="50">
        <v>46273.770833333343</v>
      </c>
      <c r="C3631">
        <v>11709423</v>
      </c>
      <c r="D3631">
        <v>100006741575</v>
      </c>
      <c r="E3631" t="s">
        <v>1726</v>
      </c>
      <c r="F3631">
        <v>100</v>
      </c>
      <c r="G3631" t="s">
        <v>1745</v>
      </c>
      <c r="H3631" t="s">
        <v>1760</v>
      </c>
      <c r="I3631">
        <v>5951506</v>
      </c>
      <c r="J3631">
        <v>2</v>
      </c>
      <c r="K3631" t="s">
        <v>2391</v>
      </c>
      <c r="L3631" t="s">
        <v>2392</v>
      </c>
      <c r="N3631">
        <v>0</v>
      </c>
      <c r="O3631">
        <v>2</v>
      </c>
      <c r="P3631">
        <v>2</v>
      </c>
      <c r="Q3631">
        <v>2</v>
      </c>
      <c r="R3631">
        <v>0</v>
      </c>
      <c r="S3631">
        <v>0</v>
      </c>
      <c r="T3631">
        <v>0</v>
      </c>
      <c r="U3631" s="50">
        <v>46273.7028125</v>
      </c>
      <c r="V3631" s="50">
        <v>46273.7028125</v>
      </c>
      <c r="W3631" s="51">
        <v>46273</v>
      </c>
      <c r="X3631" t="s">
        <v>1747</v>
      </c>
      <c r="Y3631" t="s">
        <v>492</v>
      </c>
    </row>
    <row r="3632" spans="1:25" ht="15" customHeight="1" x14ac:dyDescent="0.35">
      <c r="A3632">
        <v>10</v>
      </c>
      <c r="B3632" s="50">
        <v>46273.770833333343</v>
      </c>
      <c r="C3632">
        <v>11709424</v>
      </c>
      <c r="D3632">
        <v>100006741576</v>
      </c>
      <c r="E3632" t="s">
        <v>1726</v>
      </c>
      <c r="F3632">
        <v>100</v>
      </c>
      <c r="G3632" t="s">
        <v>1745</v>
      </c>
      <c r="H3632" t="s">
        <v>1760</v>
      </c>
      <c r="I3632">
        <v>5951507</v>
      </c>
      <c r="J3632">
        <v>2</v>
      </c>
      <c r="K3632" t="s">
        <v>2397</v>
      </c>
      <c r="L3632" t="s">
        <v>2398</v>
      </c>
      <c r="N3632">
        <v>0</v>
      </c>
      <c r="O3632">
        <v>1</v>
      </c>
      <c r="P3632">
        <v>1</v>
      </c>
      <c r="Q3632">
        <v>1</v>
      </c>
      <c r="R3632">
        <v>0</v>
      </c>
      <c r="S3632">
        <v>0</v>
      </c>
      <c r="T3632">
        <v>0</v>
      </c>
      <c r="U3632" s="50">
        <v>46273.7028125</v>
      </c>
      <c r="V3632" s="50">
        <v>46273.7028125</v>
      </c>
      <c r="W3632" s="51">
        <v>46273</v>
      </c>
      <c r="X3632" t="s">
        <v>1747</v>
      </c>
      <c r="Y3632" t="s">
        <v>492</v>
      </c>
    </row>
    <row r="3633" spans="1:25" ht="15" customHeight="1" x14ac:dyDescent="0.35">
      <c r="A3633">
        <v>10</v>
      </c>
      <c r="B3633" s="50">
        <v>46273.770833333343</v>
      </c>
      <c r="C3633">
        <v>11709523</v>
      </c>
      <c r="D3633">
        <v>100006741634</v>
      </c>
      <c r="E3633" t="s">
        <v>1726</v>
      </c>
      <c r="F3633">
        <v>100</v>
      </c>
      <c r="G3633" t="s">
        <v>1745</v>
      </c>
      <c r="H3633" t="s">
        <v>1760</v>
      </c>
      <c r="I3633">
        <v>6041401</v>
      </c>
      <c r="J3633">
        <v>1</v>
      </c>
      <c r="K3633" t="s">
        <v>2421</v>
      </c>
      <c r="L3633" t="s">
        <v>2422</v>
      </c>
      <c r="N3633">
        <v>0</v>
      </c>
      <c r="O3633">
        <v>1</v>
      </c>
      <c r="P3633">
        <v>1</v>
      </c>
      <c r="Q3633">
        <v>1</v>
      </c>
      <c r="R3633">
        <v>0</v>
      </c>
      <c r="S3633">
        <v>0</v>
      </c>
      <c r="T3633">
        <v>0</v>
      </c>
      <c r="U3633" s="50">
        <v>46273.704201388893</v>
      </c>
      <c r="V3633" s="50">
        <v>46273.704201388893</v>
      </c>
      <c r="W3633" s="51">
        <v>46273</v>
      </c>
      <c r="X3633" t="s">
        <v>1747</v>
      </c>
      <c r="Y3633" t="s">
        <v>492</v>
      </c>
    </row>
    <row r="3634" spans="1:25" ht="15" customHeight="1" x14ac:dyDescent="0.35">
      <c r="A3634">
        <v>10</v>
      </c>
      <c r="B3634" s="50">
        <v>46273.770833333343</v>
      </c>
      <c r="C3634">
        <v>11709530</v>
      </c>
      <c r="D3634">
        <v>100006741637</v>
      </c>
      <c r="E3634" t="s">
        <v>1726</v>
      </c>
      <c r="F3634">
        <v>100</v>
      </c>
      <c r="G3634" t="s">
        <v>1745</v>
      </c>
      <c r="H3634" t="s">
        <v>1760</v>
      </c>
      <c r="I3634">
        <v>6042201</v>
      </c>
      <c r="J3634">
        <v>4</v>
      </c>
      <c r="K3634" t="s">
        <v>1867</v>
      </c>
      <c r="L3634" t="s">
        <v>1868</v>
      </c>
      <c r="N3634">
        <v>0</v>
      </c>
      <c r="O3634">
        <v>1</v>
      </c>
      <c r="P3634">
        <v>1</v>
      </c>
      <c r="Q3634">
        <v>1</v>
      </c>
      <c r="R3634">
        <v>0</v>
      </c>
      <c r="S3634">
        <v>0</v>
      </c>
      <c r="T3634">
        <v>0</v>
      </c>
      <c r="U3634" s="50">
        <v>46273.704907407409</v>
      </c>
      <c r="V3634" s="50">
        <v>46273.704907407409</v>
      </c>
      <c r="W3634" s="51">
        <v>46273</v>
      </c>
      <c r="X3634" t="s">
        <v>1747</v>
      </c>
      <c r="Y3634" t="s">
        <v>492</v>
      </c>
    </row>
    <row r="3635" spans="1:25" ht="15" customHeight="1" x14ac:dyDescent="0.35">
      <c r="A3635">
        <v>10</v>
      </c>
      <c r="B3635" s="50">
        <v>46273.770833333343</v>
      </c>
      <c r="C3635">
        <v>11709531</v>
      </c>
      <c r="D3635">
        <v>100006741637</v>
      </c>
      <c r="E3635" t="s">
        <v>1726</v>
      </c>
      <c r="F3635">
        <v>100</v>
      </c>
      <c r="G3635" t="s">
        <v>1745</v>
      </c>
      <c r="H3635" t="s">
        <v>1760</v>
      </c>
      <c r="I3635">
        <v>6042201</v>
      </c>
      <c r="J3635">
        <v>4</v>
      </c>
      <c r="K3635" t="s">
        <v>1839</v>
      </c>
      <c r="L3635" t="s">
        <v>1840</v>
      </c>
      <c r="N3635">
        <v>0</v>
      </c>
      <c r="O3635">
        <v>1</v>
      </c>
      <c r="P3635">
        <v>1</v>
      </c>
      <c r="Q3635">
        <v>1</v>
      </c>
      <c r="R3635">
        <v>0</v>
      </c>
      <c r="S3635">
        <v>0</v>
      </c>
      <c r="T3635">
        <v>0</v>
      </c>
      <c r="U3635" s="50">
        <v>46273.704907407409</v>
      </c>
      <c r="V3635" s="50">
        <v>46273.704907407409</v>
      </c>
      <c r="W3635" s="51">
        <v>46273</v>
      </c>
      <c r="X3635" t="s">
        <v>1747</v>
      </c>
      <c r="Y3635" t="s">
        <v>492</v>
      </c>
    </row>
    <row r="3636" spans="1:25" ht="15" customHeight="1" x14ac:dyDescent="0.35">
      <c r="A3636">
        <v>10</v>
      </c>
      <c r="B3636" s="50">
        <v>46273.770833333343</v>
      </c>
      <c r="C3636">
        <v>11709621</v>
      </c>
      <c r="D3636">
        <v>100006741681</v>
      </c>
      <c r="E3636" t="s">
        <v>1726</v>
      </c>
      <c r="F3636">
        <v>100</v>
      </c>
      <c r="G3636" t="s">
        <v>1745</v>
      </c>
      <c r="H3636" t="s">
        <v>1760</v>
      </c>
      <c r="I3636">
        <v>6043601</v>
      </c>
      <c r="J3636">
        <v>2</v>
      </c>
      <c r="K3636" t="s">
        <v>2275</v>
      </c>
      <c r="L3636" t="s">
        <v>2276</v>
      </c>
      <c r="N3636">
        <v>0</v>
      </c>
      <c r="O3636">
        <v>6</v>
      </c>
      <c r="P3636">
        <v>6</v>
      </c>
      <c r="Q3636">
        <v>6</v>
      </c>
      <c r="R3636">
        <v>0</v>
      </c>
      <c r="S3636">
        <v>0</v>
      </c>
      <c r="T3636">
        <v>0</v>
      </c>
      <c r="U3636" s="50">
        <v>46273.707685185182</v>
      </c>
      <c r="V3636" s="50">
        <v>46273.707685185182</v>
      </c>
      <c r="W3636" s="51">
        <v>46273</v>
      </c>
      <c r="X3636" t="s">
        <v>1747</v>
      </c>
      <c r="Y3636" t="s">
        <v>492</v>
      </c>
    </row>
    <row r="3637" spans="1:25" ht="15" customHeight="1" x14ac:dyDescent="0.35">
      <c r="A3637">
        <v>10</v>
      </c>
      <c r="B3637" s="50">
        <v>46273.770833333343</v>
      </c>
      <c r="C3637">
        <v>11709860</v>
      </c>
      <c r="D3637">
        <v>100006741783</v>
      </c>
      <c r="E3637" t="s">
        <v>1726</v>
      </c>
      <c r="F3637">
        <v>100</v>
      </c>
      <c r="G3637" t="s">
        <v>1745</v>
      </c>
      <c r="H3637" t="s">
        <v>1760</v>
      </c>
      <c r="I3637">
        <v>6051401</v>
      </c>
      <c r="J3637">
        <v>1</v>
      </c>
      <c r="K3637" t="s">
        <v>2121</v>
      </c>
      <c r="L3637" t="s">
        <v>2122</v>
      </c>
      <c r="N3637">
        <v>0</v>
      </c>
      <c r="O3637">
        <v>1</v>
      </c>
      <c r="P3637">
        <v>1</v>
      </c>
      <c r="Q3637">
        <v>1</v>
      </c>
      <c r="R3637">
        <v>0</v>
      </c>
      <c r="S3637">
        <v>0</v>
      </c>
      <c r="T3637">
        <v>0</v>
      </c>
      <c r="U3637" s="50">
        <v>46273.714618055557</v>
      </c>
      <c r="V3637" s="50">
        <v>46273.714618055557</v>
      </c>
      <c r="W3637" s="51">
        <v>46273</v>
      </c>
      <c r="X3637" t="s">
        <v>1747</v>
      </c>
      <c r="Y3637" t="s">
        <v>492</v>
      </c>
    </row>
    <row r="3638" spans="1:25" ht="15" customHeight="1" x14ac:dyDescent="0.35">
      <c r="A3638">
        <v>10</v>
      </c>
      <c r="B3638" s="50">
        <v>46273.770833333343</v>
      </c>
      <c r="C3638">
        <v>11709861</v>
      </c>
      <c r="D3638">
        <v>100006741783</v>
      </c>
      <c r="E3638" t="s">
        <v>1726</v>
      </c>
      <c r="F3638">
        <v>100</v>
      </c>
      <c r="G3638" t="s">
        <v>1745</v>
      </c>
      <c r="H3638" t="s">
        <v>1760</v>
      </c>
      <c r="I3638">
        <v>6051401</v>
      </c>
      <c r="J3638">
        <v>1</v>
      </c>
      <c r="K3638" t="s">
        <v>2095</v>
      </c>
      <c r="L3638" t="s">
        <v>2096</v>
      </c>
      <c r="N3638">
        <v>0</v>
      </c>
      <c r="O3638">
        <v>3</v>
      </c>
      <c r="P3638">
        <v>3</v>
      </c>
      <c r="Q3638">
        <v>3</v>
      </c>
      <c r="R3638">
        <v>0</v>
      </c>
      <c r="S3638">
        <v>0</v>
      </c>
      <c r="T3638">
        <v>0</v>
      </c>
      <c r="U3638" s="50">
        <v>46273.714618055557</v>
      </c>
      <c r="V3638" s="50">
        <v>46273.714618055557</v>
      </c>
      <c r="W3638" s="51">
        <v>46273</v>
      </c>
      <c r="X3638" t="s">
        <v>1747</v>
      </c>
      <c r="Y3638" t="s">
        <v>492</v>
      </c>
    </row>
    <row r="3639" spans="1:25" ht="15" customHeight="1" x14ac:dyDescent="0.35">
      <c r="A3639">
        <v>10</v>
      </c>
      <c r="B3639" s="50">
        <v>46273.770833333343</v>
      </c>
      <c r="C3639">
        <v>11709888</v>
      </c>
      <c r="D3639">
        <v>100006741790</v>
      </c>
      <c r="E3639" t="s">
        <v>1726</v>
      </c>
      <c r="F3639">
        <v>100</v>
      </c>
      <c r="G3639" t="s">
        <v>1745</v>
      </c>
      <c r="H3639" t="s">
        <v>1760</v>
      </c>
      <c r="I3639">
        <v>6052801</v>
      </c>
      <c r="J3639">
        <v>2</v>
      </c>
      <c r="K3639" t="s">
        <v>2475</v>
      </c>
      <c r="L3639" t="s">
        <v>2476</v>
      </c>
      <c r="N3639">
        <v>0</v>
      </c>
      <c r="O3639">
        <v>2</v>
      </c>
      <c r="P3639">
        <v>2</v>
      </c>
      <c r="Q3639">
        <v>2</v>
      </c>
      <c r="R3639">
        <v>0</v>
      </c>
      <c r="S3639">
        <v>0</v>
      </c>
      <c r="T3639">
        <v>0</v>
      </c>
      <c r="U3639" s="50">
        <v>46273.715312499997</v>
      </c>
      <c r="V3639" s="50">
        <v>46273.715312499997</v>
      </c>
      <c r="W3639" s="51">
        <v>46273</v>
      </c>
      <c r="X3639" t="s">
        <v>1747</v>
      </c>
      <c r="Y3639" t="s">
        <v>492</v>
      </c>
    </row>
    <row r="3640" spans="1:25" ht="15" customHeight="1" x14ac:dyDescent="0.35">
      <c r="A3640">
        <v>10</v>
      </c>
      <c r="B3640" s="50">
        <v>46273.770833333343</v>
      </c>
      <c r="C3640">
        <v>11709889</v>
      </c>
      <c r="D3640">
        <v>100006741790</v>
      </c>
      <c r="E3640" t="s">
        <v>1726</v>
      </c>
      <c r="F3640">
        <v>100</v>
      </c>
      <c r="G3640" t="s">
        <v>1745</v>
      </c>
      <c r="H3640" t="s">
        <v>1760</v>
      </c>
      <c r="I3640">
        <v>6052801</v>
      </c>
      <c r="J3640">
        <v>2</v>
      </c>
      <c r="K3640" t="s">
        <v>2477</v>
      </c>
      <c r="L3640" t="s">
        <v>2478</v>
      </c>
      <c r="N3640">
        <v>0</v>
      </c>
      <c r="O3640">
        <v>5</v>
      </c>
      <c r="P3640">
        <v>5</v>
      </c>
      <c r="Q3640">
        <v>5</v>
      </c>
      <c r="R3640">
        <v>0</v>
      </c>
      <c r="S3640">
        <v>0</v>
      </c>
      <c r="T3640">
        <v>0</v>
      </c>
      <c r="U3640" s="50">
        <v>46273.715312499997</v>
      </c>
      <c r="V3640" s="50">
        <v>46273.715312499997</v>
      </c>
      <c r="W3640" s="51">
        <v>46273</v>
      </c>
      <c r="X3640" t="s">
        <v>1747</v>
      </c>
      <c r="Y3640" t="s">
        <v>492</v>
      </c>
    </row>
    <row r="3641" spans="1:25" ht="15" customHeight="1" x14ac:dyDescent="0.35">
      <c r="A3641">
        <v>10</v>
      </c>
      <c r="B3641" s="50">
        <v>46273.770833333343</v>
      </c>
      <c r="C3641">
        <v>11709890</v>
      </c>
      <c r="D3641">
        <v>100006741791</v>
      </c>
      <c r="E3641" t="s">
        <v>1726</v>
      </c>
      <c r="F3641">
        <v>100</v>
      </c>
      <c r="G3641" t="s">
        <v>1745</v>
      </c>
      <c r="H3641" t="s">
        <v>1760</v>
      </c>
      <c r="I3641">
        <v>6052802</v>
      </c>
      <c r="J3641">
        <v>2</v>
      </c>
      <c r="K3641" t="s">
        <v>2479</v>
      </c>
      <c r="L3641" t="s">
        <v>2480</v>
      </c>
      <c r="N3641">
        <v>0</v>
      </c>
      <c r="O3641">
        <v>1</v>
      </c>
      <c r="P3641">
        <v>1</v>
      </c>
      <c r="Q3641">
        <v>1</v>
      </c>
      <c r="R3641">
        <v>0</v>
      </c>
      <c r="S3641">
        <v>0</v>
      </c>
      <c r="T3641">
        <v>0</v>
      </c>
      <c r="U3641" s="50">
        <v>46273.715312499997</v>
      </c>
      <c r="V3641" s="50">
        <v>46273.715312499997</v>
      </c>
      <c r="W3641" s="51">
        <v>46273</v>
      </c>
      <c r="X3641" t="s">
        <v>1747</v>
      </c>
      <c r="Y3641" t="s">
        <v>492</v>
      </c>
    </row>
    <row r="3642" spans="1:25" ht="15" customHeight="1" x14ac:dyDescent="0.35">
      <c r="A3642">
        <v>10</v>
      </c>
      <c r="B3642" s="50">
        <v>46273.770833333343</v>
      </c>
      <c r="C3642">
        <v>11709891</v>
      </c>
      <c r="D3642">
        <v>100006741791</v>
      </c>
      <c r="E3642" t="s">
        <v>1726</v>
      </c>
      <c r="F3642">
        <v>100</v>
      </c>
      <c r="G3642" t="s">
        <v>1745</v>
      </c>
      <c r="H3642" t="s">
        <v>1760</v>
      </c>
      <c r="I3642">
        <v>6052802</v>
      </c>
      <c r="J3642">
        <v>2</v>
      </c>
      <c r="K3642" t="s">
        <v>2481</v>
      </c>
      <c r="L3642" t="s">
        <v>2482</v>
      </c>
      <c r="N3642">
        <v>0</v>
      </c>
      <c r="O3642">
        <v>2</v>
      </c>
      <c r="P3642">
        <v>2</v>
      </c>
      <c r="Q3642">
        <v>2</v>
      </c>
      <c r="R3642">
        <v>0</v>
      </c>
      <c r="S3642">
        <v>0</v>
      </c>
      <c r="T3642">
        <v>0</v>
      </c>
      <c r="U3642" s="50">
        <v>46273.715312499997</v>
      </c>
      <c r="V3642" s="50">
        <v>46273.715312499997</v>
      </c>
      <c r="W3642" s="51">
        <v>46273</v>
      </c>
      <c r="X3642" t="s">
        <v>1747</v>
      </c>
      <c r="Y3642" t="s">
        <v>492</v>
      </c>
    </row>
    <row r="3643" spans="1:25" ht="15" customHeight="1" x14ac:dyDescent="0.35">
      <c r="A3643">
        <v>10</v>
      </c>
      <c r="B3643" s="50">
        <v>46273.770833333343</v>
      </c>
      <c r="C3643">
        <v>11709892</v>
      </c>
      <c r="D3643">
        <v>100006741791</v>
      </c>
      <c r="E3643" t="s">
        <v>1726</v>
      </c>
      <c r="F3643">
        <v>100</v>
      </c>
      <c r="G3643" t="s">
        <v>1745</v>
      </c>
      <c r="H3643" t="s">
        <v>1760</v>
      </c>
      <c r="I3643">
        <v>6052802</v>
      </c>
      <c r="J3643">
        <v>2</v>
      </c>
      <c r="K3643" t="s">
        <v>2483</v>
      </c>
      <c r="L3643" t="s">
        <v>2484</v>
      </c>
      <c r="N3643">
        <v>0</v>
      </c>
      <c r="O3643">
        <v>4</v>
      </c>
      <c r="P3643">
        <v>4</v>
      </c>
      <c r="Q3643">
        <v>4</v>
      </c>
      <c r="R3643">
        <v>0</v>
      </c>
      <c r="S3643">
        <v>0</v>
      </c>
      <c r="T3643">
        <v>0</v>
      </c>
      <c r="U3643" s="50">
        <v>46273.715312499997</v>
      </c>
      <c r="V3643" s="50">
        <v>46273.715312499997</v>
      </c>
      <c r="W3643" s="51">
        <v>46273</v>
      </c>
      <c r="X3643" t="s">
        <v>1747</v>
      </c>
      <c r="Y3643" t="s">
        <v>492</v>
      </c>
    </row>
    <row r="3644" spans="1:25" ht="15" customHeight="1" x14ac:dyDescent="0.35">
      <c r="A3644">
        <v>10</v>
      </c>
      <c r="B3644" s="50">
        <v>46273.770833333343</v>
      </c>
      <c r="C3644">
        <v>11709893</v>
      </c>
      <c r="D3644">
        <v>100006741791</v>
      </c>
      <c r="E3644" t="s">
        <v>1726</v>
      </c>
      <c r="F3644">
        <v>100</v>
      </c>
      <c r="G3644" t="s">
        <v>1745</v>
      </c>
      <c r="H3644" t="s">
        <v>1760</v>
      </c>
      <c r="I3644">
        <v>6052802</v>
      </c>
      <c r="J3644">
        <v>2</v>
      </c>
      <c r="K3644" t="s">
        <v>2485</v>
      </c>
      <c r="L3644" t="s">
        <v>2486</v>
      </c>
      <c r="N3644">
        <v>0</v>
      </c>
      <c r="O3644">
        <v>1</v>
      </c>
      <c r="P3644">
        <v>1</v>
      </c>
      <c r="Q3644">
        <v>1</v>
      </c>
      <c r="R3644">
        <v>0</v>
      </c>
      <c r="S3644">
        <v>0</v>
      </c>
      <c r="T3644">
        <v>0</v>
      </c>
      <c r="U3644" s="50">
        <v>46273.715312499997</v>
      </c>
      <c r="V3644" s="50">
        <v>46273.715312499997</v>
      </c>
      <c r="W3644" s="51">
        <v>46273</v>
      </c>
      <c r="X3644" t="s">
        <v>1747</v>
      </c>
      <c r="Y3644" t="s">
        <v>492</v>
      </c>
    </row>
    <row r="3645" spans="1:25" ht="15" customHeight="1" x14ac:dyDescent="0.35">
      <c r="A3645">
        <v>10</v>
      </c>
      <c r="B3645" s="50">
        <v>46273.770833333343</v>
      </c>
      <c r="C3645">
        <v>11709894</v>
      </c>
      <c r="D3645">
        <v>100006741792</v>
      </c>
      <c r="E3645" t="s">
        <v>1726</v>
      </c>
      <c r="F3645">
        <v>100</v>
      </c>
      <c r="G3645" t="s">
        <v>1745</v>
      </c>
      <c r="H3645" t="s">
        <v>1760</v>
      </c>
      <c r="I3645">
        <v>6052803</v>
      </c>
      <c r="J3645">
        <v>2</v>
      </c>
      <c r="K3645" t="s">
        <v>2487</v>
      </c>
      <c r="L3645" t="s">
        <v>2488</v>
      </c>
      <c r="N3645">
        <v>0</v>
      </c>
      <c r="O3645">
        <v>4</v>
      </c>
      <c r="P3645">
        <v>4</v>
      </c>
      <c r="Q3645">
        <v>4</v>
      </c>
      <c r="R3645">
        <v>0</v>
      </c>
      <c r="S3645">
        <v>0</v>
      </c>
      <c r="T3645">
        <v>0</v>
      </c>
      <c r="U3645" s="50">
        <v>46273.715312499997</v>
      </c>
      <c r="V3645" s="50">
        <v>46273.715312499997</v>
      </c>
      <c r="W3645" s="51">
        <v>46273</v>
      </c>
      <c r="X3645" t="s">
        <v>1747</v>
      </c>
      <c r="Y3645" t="s">
        <v>492</v>
      </c>
    </row>
    <row r="3646" spans="1:25" ht="15" customHeight="1" x14ac:dyDescent="0.35">
      <c r="A3646">
        <v>10</v>
      </c>
      <c r="B3646" s="50">
        <v>46273.770833333343</v>
      </c>
      <c r="C3646">
        <v>11709895</v>
      </c>
      <c r="D3646">
        <v>100006741793</v>
      </c>
      <c r="E3646" t="s">
        <v>1726</v>
      </c>
      <c r="F3646">
        <v>100</v>
      </c>
      <c r="G3646" t="s">
        <v>1745</v>
      </c>
      <c r="H3646" t="s">
        <v>1760</v>
      </c>
      <c r="I3646">
        <v>6052804</v>
      </c>
      <c r="J3646">
        <v>2</v>
      </c>
      <c r="K3646" t="s">
        <v>2489</v>
      </c>
      <c r="L3646" t="s">
        <v>2490</v>
      </c>
      <c r="N3646">
        <v>0</v>
      </c>
      <c r="O3646">
        <v>2</v>
      </c>
      <c r="P3646">
        <v>2</v>
      </c>
      <c r="Q3646">
        <v>2</v>
      </c>
      <c r="R3646">
        <v>0</v>
      </c>
      <c r="S3646">
        <v>0</v>
      </c>
      <c r="T3646">
        <v>0</v>
      </c>
      <c r="U3646" s="50">
        <v>46273.715312499997</v>
      </c>
      <c r="V3646" s="50">
        <v>46273.715312499997</v>
      </c>
      <c r="W3646" s="51">
        <v>46273</v>
      </c>
      <c r="X3646" t="s">
        <v>1747</v>
      </c>
      <c r="Y3646" t="s">
        <v>492</v>
      </c>
    </row>
    <row r="3647" spans="1:25" ht="15" customHeight="1" x14ac:dyDescent="0.35">
      <c r="A3647">
        <v>10</v>
      </c>
      <c r="B3647" s="50">
        <v>46273.770833333343</v>
      </c>
      <c r="C3647">
        <v>11709896</v>
      </c>
      <c r="D3647">
        <v>100006741794</v>
      </c>
      <c r="E3647" t="s">
        <v>1726</v>
      </c>
      <c r="F3647">
        <v>100</v>
      </c>
      <c r="G3647" t="s">
        <v>1745</v>
      </c>
      <c r="H3647" t="s">
        <v>1760</v>
      </c>
      <c r="I3647">
        <v>6052805</v>
      </c>
      <c r="J3647">
        <v>2</v>
      </c>
      <c r="K3647" t="s">
        <v>2491</v>
      </c>
      <c r="L3647" t="s">
        <v>2492</v>
      </c>
      <c r="N3647">
        <v>0</v>
      </c>
      <c r="O3647">
        <v>6</v>
      </c>
      <c r="P3647">
        <v>6</v>
      </c>
      <c r="Q3647">
        <v>6</v>
      </c>
      <c r="R3647">
        <v>0</v>
      </c>
      <c r="S3647">
        <v>0</v>
      </c>
      <c r="T3647">
        <v>0</v>
      </c>
      <c r="U3647" s="50">
        <v>46273.715312499997</v>
      </c>
      <c r="V3647" s="50">
        <v>46273.715312499997</v>
      </c>
      <c r="W3647" s="51">
        <v>46273</v>
      </c>
      <c r="X3647" t="s">
        <v>1747</v>
      </c>
      <c r="Y3647" t="s">
        <v>492</v>
      </c>
    </row>
    <row r="3648" spans="1:25" ht="15" customHeight="1" x14ac:dyDescent="0.35">
      <c r="A3648">
        <v>10</v>
      </c>
      <c r="B3648" s="50">
        <v>46273.770833333343</v>
      </c>
      <c r="C3648">
        <v>11709897</v>
      </c>
      <c r="D3648">
        <v>100006741795</v>
      </c>
      <c r="E3648" t="s">
        <v>1726</v>
      </c>
      <c r="F3648">
        <v>100</v>
      </c>
      <c r="G3648" t="s">
        <v>1745</v>
      </c>
      <c r="H3648" t="s">
        <v>1760</v>
      </c>
      <c r="I3648">
        <v>6052806</v>
      </c>
      <c r="J3648">
        <v>2</v>
      </c>
      <c r="K3648" t="s">
        <v>2493</v>
      </c>
      <c r="L3648" t="s">
        <v>2494</v>
      </c>
      <c r="N3648">
        <v>0</v>
      </c>
      <c r="O3648">
        <v>1</v>
      </c>
      <c r="P3648">
        <v>1</v>
      </c>
      <c r="Q3648">
        <v>1</v>
      </c>
      <c r="R3648">
        <v>0</v>
      </c>
      <c r="S3648">
        <v>0</v>
      </c>
      <c r="T3648">
        <v>0</v>
      </c>
      <c r="U3648" s="50">
        <v>46273.715312499997</v>
      </c>
      <c r="V3648" s="50">
        <v>46273.715312499997</v>
      </c>
      <c r="W3648" s="51">
        <v>46273</v>
      </c>
      <c r="X3648" t="s">
        <v>1747</v>
      </c>
      <c r="Y3648" t="s">
        <v>492</v>
      </c>
    </row>
    <row r="3649" spans="1:25" ht="15" customHeight="1" x14ac:dyDescent="0.35">
      <c r="A3649">
        <v>10</v>
      </c>
      <c r="B3649" s="50">
        <v>46273.770833333343</v>
      </c>
      <c r="C3649">
        <v>11709898</v>
      </c>
      <c r="D3649">
        <v>100006741795</v>
      </c>
      <c r="E3649" t="s">
        <v>1726</v>
      </c>
      <c r="F3649">
        <v>100</v>
      </c>
      <c r="G3649" t="s">
        <v>1745</v>
      </c>
      <c r="H3649" t="s">
        <v>1760</v>
      </c>
      <c r="I3649">
        <v>6052806</v>
      </c>
      <c r="J3649">
        <v>2</v>
      </c>
      <c r="K3649" t="s">
        <v>2495</v>
      </c>
      <c r="L3649" t="s">
        <v>2496</v>
      </c>
      <c r="N3649">
        <v>0</v>
      </c>
      <c r="O3649">
        <v>4</v>
      </c>
      <c r="P3649">
        <v>4</v>
      </c>
      <c r="Q3649">
        <v>4</v>
      </c>
      <c r="R3649">
        <v>0</v>
      </c>
      <c r="S3649">
        <v>0</v>
      </c>
      <c r="T3649">
        <v>0</v>
      </c>
      <c r="U3649" s="50">
        <v>46273.715312499997</v>
      </c>
      <c r="V3649" s="50">
        <v>46273.715312499997</v>
      </c>
      <c r="W3649" s="51">
        <v>46273</v>
      </c>
      <c r="X3649" t="s">
        <v>1747</v>
      </c>
      <c r="Y3649" t="s">
        <v>492</v>
      </c>
    </row>
    <row r="3650" spans="1:25" ht="15" customHeight="1" x14ac:dyDescent="0.35">
      <c r="A3650">
        <v>10</v>
      </c>
      <c r="B3650" s="50">
        <v>46273.770833333343</v>
      </c>
      <c r="C3650">
        <v>11709899</v>
      </c>
      <c r="D3650">
        <v>100006741795</v>
      </c>
      <c r="E3650" t="s">
        <v>1726</v>
      </c>
      <c r="F3650">
        <v>100</v>
      </c>
      <c r="G3650" t="s">
        <v>1745</v>
      </c>
      <c r="H3650" t="s">
        <v>1760</v>
      </c>
      <c r="I3650">
        <v>6052806</v>
      </c>
      <c r="J3650">
        <v>2</v>
      </c>
      <c r="K3650" t="s">
        <v>2497</v>
      </c>
      <c r="L3650" t="s">
        <v>2498</v>
      </c>
      <c r="N3650">
        <v>0</v>
      </c>
      <c r="O3650">
        <v>2</v>
      </c>
      <c r="P3650">
        <v>2</v>
      </c>
      <c r="Q3650">
        <v>2</v>
      </c>
      <c r="R3650">
        <v>0</v>
      </c>
      <c r="S3650">
        <v>0</v>
      </c>
      <c r="T3650">
        <v>0</v>
      </c>
      <c r="U3650" s="50">
        <v>46273.715312499997</v>
      </c>
      <c r="V3650" s="50">
        <v>46273.715312499997</v>
      </c>
      <c r="W3650" s="51">
        <v>46273</v>
      </c>
      <c r="X3650" t="s">
        <v>1747</v>
      </c>
      <c r="Y3650" t="s">
        <v>492</v>
      </c>
    </row>
    <row r="3651" spans="1:25" ht="15" customHeight="1" x14ac:dyDescent="0.35">
      <c r="A3651">
        <v>10</v>
      </c>
      <c r="B3651" s="50">
        <v>46273.770833333343</v>
      </c>
      <c r="C3651">
        <v>11709900</v>
      </c>
      <c r="D3651">
        <v>100006741795</v>
      </c>
      <c r="E3651" t="s">
        <v>1726</v>
      </c>
      <c r="F3651">
        <v>100</v>
      </c>
      <c r="G3651" t="s">
        <v>1745</v>
      </c>
      <c r="H3651" t="s">
        <v>1760</v>
      </c>
      <c r="I3651">
        <v>6052806</v>
      </c>
      <c r="J3651">
        <v>2</v>
      </c>
      <c r="K3651" t="s">
        <v>2499</v>
      </c>
      <c r="L3651" t="s">
        <v>2500</v>
      </c>
      <c r="N3651">
        <v>0</v>
      </c>
      <c r="O3651">
        <v>2</v>
      </c>
      <c r="P3651">
        <v>2</v>
      </c>
      <c r="Q3651">
        <v>2</v>
      </c>
      <c r="R3651">
        <v>0</v>
      </c>
      <c r="S3651">
        <v>0</v>
      </c>
      <c r="T3651">
        <v>0</v>
      </c>
      <c r="U3651" s="50">
        <v>46273.715312499997</v>
      </c>
      <c r="V3651" s="50">
        <v>46273.715312499997</v>
      </c>
      <c r="W3651" s="51">
        <v>46273</v>
      </c>
      <c r="X3651" t="s">
        <v>1747</v>
      </c>
      <c r="Y3651" t="s">
        <v>492</v>
      </c>
    </row>
    <row r="3652" spans="1:25" ht="15" customHeight="1" x14ac:dyDescent="0.35">
      <c r="A3652">
        <v>10</v>
      </c>
      <c r="B3652" s="50">
        <v>46273.770833333343</v>
      </c>
      <c r="C3652">
        <v>11709919</v>
      </c>
      <c r="D3652">
        <v>100006741810</v>
      </c>
      <c r="E3652" t="s">
        <v>1726</v>
      </c>
      <c r="F3652">
        <v>100</v>
      </c>
      <c r="G3652" t="s">
        <v>1745</v>
      </c>
      <c r="H3652" t="s">
        <v>1760</v>
      </c>
      <c r="I3652">
        <v>6053401</v>
      </c>
      <c r="J3652">
        <v>1</v>
      </c>
      <c r="K3652" t="s">
        <v>1965</v>
      </c>
      <c r="L3652" t="s">
        <v>1966</v>
      </c>
      <c r="N3652">
        <v>0</v>
      </c>
      <c r="O3652">
        <v>1</v>
      </c>
      <c r="P3652">
        <v>1</v>
      </c>
      <c r="Q3652">
        <v>1</v>
      </c>
      <c r="R3652">
        <v>0</v>
      </c>
      <c r="S3652">
        <v>0</v>
      </c>
      <c r="T3652">
        <v>0</v>
      </c>
      <c r="U3652" s="50">
        <v>46273.71670138889</v>
      </c>
      <c r="V3652" s="50">
        <v>46273.71670138889</v>
      </c>
      <c r="W3652" s="51">
        <v>46273</v>
      </c>
      <c r="X3652" t="s">
        <v>1747</v>
      </c>
      <c r="Y3652" t="s">
        <v>492</v>
      </c>
    </row>
    <row r="3653" spans="1:25" ht="15" customHeight="1" x14ac:dyDescent="0.35">
      <c r="A3653">
        <v>10</v>
      </c>
      <c r="B3653" s="50">
        <v>46273.770833333343</v>
      </c>
      <c r="C3653">
        <v>11709936</v>
      </c>
      <c r="D3653">
        <v>100006741822</v>
      </c>
      <c r="E3653" t="s">
        <v>1726</v>
      </c>
      <c r="F3653">
        <v>100</v>
      </c>
      <c r="G3653" t="s">
        <v>1745</v>
      </c>
      <c r="H3653" t="s">
        <v>1760</v>
      </c>
      <c r="I3653">
        <v>6054801</v>
      </c>
      <c r="J3653">
        <v>1</v>
      </c>
      <c r="K3653" t="s">
        <v>2505</v>
      </c>
      <c r="L3653" t="s">
        <v>2506</v>
      </c>
      <c r="N3653">
        <v>0</v>
      </c>
      <c r="O3653">
        <v>4</v>
      </c>
      <c r="P3653">
        <v>4</v>
      </c>
      <c r="Q3653">
        <v>4</v>
      </c>
      <c r="R3653">
        <v>0</v>
      </c>
      <c r="S3653">
        <v>0</v>
      </c>
      <c r="T3653">
        <v>0</v>
      </c>
      <c r="U3653" s="50">
        <v>46273.717418981483</v>
      </c>
      <c r="V3653" s="50">
        <v>46273.717418981483</v>
      </c>
      <c r="W3653" s="51">
        <v>46273</v>
      </c>
      <c r="X3653" t="s">
        <v>1747</v>
      </c>
      <c r="Y3653" t="s">
        <v>492</v>
      </c>
    </row>
    <row r="3654" spans="1:25" ht="15" customHeight="1" x14ac:dyDescent="0.35">
      <c r="A3654">
        <v>10</v>
      </c>
      <c r="B3654" s="50">
        <v>46273.770833333343</v>
      </c>
      <c r="C3654">
        <v>11709937</v>
      </c>
      <c r="D3654">
        <v>100006741823</v>
      </c>
      <c r="E3654" t="s">
        <v>1726</v>
      </c>
      <c r="F3654">
        <v>100</v>
      </c>
      <c r="G3654" t="s">
        <v>1745</v>
      </c>
      <c r="H3654" t="s">
        <v>1760</v>
      </c>
      <c r="I3654">
        <v>6054201</v>
      </c>
      <c r="J3654">
        <v>1</v>
      </c>
      <c r="K3654" t="s">
        <v>1965</v>
      </c>
      <c r="L3654" t="s">
        <v>1966</v>
      </c>
      <c r="N3654">
        <v>0</v>
      </c>
      <c r="O3654">
        <v>1</v>
      </c>
      <c r="P3654">
        <v>1</v>
      </c>
      <c r="Q3654">
        <v>1</v>
      </c>
      <c r="R3654">
        <v>0</v>
      </c>
      <c r="S3654">
        <v>0</v>
      </c>
      <c r="T3654">
        <v>0</v>
      </c>
      <c r="U3654" s="50">
        <v>46273.717418981483</v>
      </c>
      <c r="V3654" s="50">
        <v>46273.717418981483</v>
      </c>
      <c r="W3654" s="51">
        <v>46273</v>
      </c>
      <c r="X3654" t="s">
        <v>1747</v>
      </c>
      <c r="Y3654" t="s">
        <v>492</v>
      </c>
    </row>
    <row r="3655" spans="1:25" ht="15" customHeight="1" x14ac:dyDescent="0.35">
      <c r="A3655">
        <v>10</v>
      </c>
      <c r="B3655" s="50">
        <v>46273.770833333343</v>
      </c>
      <c r="C3655">
        <v>11709951</v>
      </c>
      <c r="D3655">
        <v>100006741833</v>
      </c>
      <c r="E3655" t="s">
        <v>1726</v>
      </c>
      <c r="F3655">
        <v>100</v>
      </c>
      <c r="G3655" t="s">
        <v>1745</v>
      </c>
      <c r="H3655" t="s">
        <v>1760</v>
      </c>
      <c r="I3655">
        <v>6055301</v>
      </c>
      <c r="J3655">
        <v>4</v>
      </c>
      <c r="K3655" t="s">
        <v>2507</v>
      </c>
      <c r="L3655" t="s">
        <v>2508</v>
      </c>
      <c r="N3655">
        <v>0</v>
      </c>
      <c r="O3655">
        <v>1</v>
      </c>
      <c r="P3655">
        <v>1</v>
      </c>
      <c r="Q3655">
        <v>1</v>
      </c>
      <c r="R3655">
        <v>0</v>
      </c>
      <c r="S3655">
        <v>0</v>
      </c>
      <c r="T3655">
        <v>0</v>
      </c>
      <c r="U3655" s="50">
        <v>46273.718101851853</v>
      </c>
      <c r="V3655" s="50">
        <v>46273.718101851853</v>
      </c>
      <c r="W3655" s="51">
        <v>46273</v>
      </c>
      <c r="X3655" t="s">
        <v>1747</v>
      </c>
      <c r="Y3655" t="s">
        <v>492</v>
      </c>
    </row>
    <row r="3656" spans="1:25" ht="15" customHeight="1" x14ac:dyDescent="0.35">
      <c r="A3656">
        <v>10</v>
      </c>
      <c r="B3656" s="50">
        <v>46273.770833333343</v>
      </c>
      <c r="C3656">
        <v>11709965</v>
      </c>
      <c r="D3656">
        <v>100006741840</v>
      </c>
      <c r="E3656" t="s">
        <v>1726</v>
      </c>
      <c r="F3656">
        <v>100</v>
      </c>
      <c r="G3656" t="s">
        <v>1745</v>
      </c>
      <c r="H3656" t="s">
        <v>1760</v>
      </c>
      <c r="I3656">
        <v>6055302</v>
      </c>
      <c r="J3656">
        <v>1</v>
      </c>
      <c r="K3656" t="s">
        <v>2509</v>
      </c>
      <c r="L3656" t="s">
        <v>2510</v>
      </c>
      <c r="N3656">
        <v>0</v>
      </c>
      <c r="O3656">
        <v>1</v>
      </c>
      <c r="P3656">
        <v>1</v>
      </c>
      <c r="Q3656">
        <v>1</v>
      </c>
      <c r="R3656">
        <v>0</v>
      </c>
      <c r="S3656">
        <v>0</v>
      </c>
      <c r="T3656">
        <v>0</v>
      </c>
      <c r="U3656" s="50">
        <v>46273.718784722223</v>
      </c>
      <c r="V3656" s="50">
        <v>46273.718784722223</v>
      </c>
      <c r="W3656" s="51">
        <v>46273</v>
      </c>
      <c r="X3656" t="s">
        <v>1747</v>
      </c>
      <c r="Y3656" t="s">
        <v>492</v>
      </c>
    </row>
    <row r="3657" spans="1:25" ht="15" customHeight="1" x14ac:dyDescent="0.35">
      <c r="A3657">
        <v>10</v>
      </c>
      <c r="B3657" s="50">
        <v>46273.770833333343</v>
      </c>
      <c r="C3657">
        <v>11709966</v>
      </c>
      <c r="D3657">
        <v>100006741840</v>
      </c>
      <c r="E3657" t="s">
        <v>1726</v>
      </c>
      <c r="F3657">
        <v>100</v>
      </c>
      <c r="G3657" t="s">
        <v>1745</v>
      </c>
      <c r="H3657" t="s">
        <v>1760</v>
      </c>
      <c r="I3657">
        <v>6055302</v>
      </c>
      <c r="J3657">
        <v>1</v>
      </c>
      <c r="K3657" t="s">
        <v>2231</v>
      </c>
      <c r="L3657" t="s">
        <v>2232</v>
      </c>
      <c r="N3657">
        <v>0</v>
      </c>
      <c r="O3657">
        <v>1</v>
      </c>
      <c r="P3657">
        <v>1</v>
      </c>
      <c r="Q3657">
        <v>1</v>
      </c>
      <c r="R3657">
        <v>0</v>
      </c>
      <c r="S3657">
        <v>0</v>
      </c>
      <c r="T3657">
        <v>0</v>
      </c>
      <c r="U3657" s="50">
        <v>46273.718784722223</v>
      </c>
      <c r="V3657" s="50">
        <v>46273.718784722223</v>
      </c>
      <c r="W3657" s="51">
        <v>46273</v>
      </c>
      <c r="X3657" t="s">
        <v>1747</v>
      </c>
      <c r="Y3657" t="s">
        <v>492</v>
      </c>
    </row>
    <row r="3658" spans="1:25" ht="15" customHeight="1" x14ac:dyDescent="0.35">
      <c r="A3658">
        <v>10</v>
      </c>
      <c r="B3658" s="50">
        <v>46273.770833333343</v>
      </c>
      <c r="C3658">
        <v>11710013</v>
      </c>
      <c r="D3658">
        <v>100006741864</v>
      </c>
      <c r="E3658" t="s">
        <v>1726</v>
      </c>
      <c r="F3658">
        <v>100</v>
      </c>
      <c r="G3658" t="s">
        <v>1745</v>
      </c>
      <c r="H3658" t="s">
        <v>1760</v>
      </c>
      <c r="I3658">
        <v>6056801</v>
      </c>
      <c r="J3658">
        <v>1</v>
      </c>
      <c r="K3658" t="s">
        <v>1965</v>
      </c>
      <c r="L3658" t="s">
        <v>1966</v>
      </c>
      <c r="N3658">
        <v>0</v>
      </c>
      <c r="O3658">
        <v>1</v>
      </c>
      <c r="P3658">
        <v>1</v>
      </c>
      <c r="Q3658">
        <v>1</v>
      </c>
      <c r="R3658">
        <v>0</v>
      </c>
      <c r="S3658">
        <v>0</v>
      </c>
      <c r="T3658">
        <v>0</v>
      </c>
      <c r="U3658" s="50">
        <v>46273.719513888893</v>
      </c>
      <c r="V3658" s="50">
        <v>46273.719513888893</v>
      </c>
      <c r="W3658" s="51">
        <v>46273</v>
      </c>
      <c r="X3658" t="s">
        <v>1747</v>
      </c>
      <c r="Y3658" t="s">
        <v>492</v>
      </c>
    </row>
    <row r="3659" spans="1:25" ht="15" customHeight="1" x14ac:dyDescent="0.35">
      <c r="A3659">
        <v>10</v>
      </c>
      <c r="B3659" s="50">
        <v>46273.770833333343</v>
      </c>
      <c r="C3659">
        <v>11710014</v>
      </c>
      <c r="D3659">
        <v>100006741865</v>
      </c>
      <c r="E3659" t="s">
        <v>1726</v>
      </c>
      <c r="F3659">
        <v>100</v>
      </c>
      <c r="G3659" t="s">
        <v>1745</v>
      </c>
      <c r="H3659" t="s">
        <v>1760</v>
      </c>
      <c r="I3659">
        <v>6057101</v>
      </c>
      <c r="J3659">
        <v>2</v>
      </c>
      <c r="K3659" t="s">
        <v>2513</v>
      </c>
      <c r="L3659" t="s">
        <v>2514</v>
      </c>
      <c r="N3659">
        <v>0</v>
      </c>
      <c r="O3659">
        <v>3</v>
      </c>
      <c r="P3659">
        <v>3</v>
      </c>
      <c r="Q3659">
        <v>3</v>
      </c>
      <c r="R3659">
        <v>0</v>
      </c>
      <c r="S3659">
        <v>0</v>
      </c>
      <c r="T3659">
        <v>0</v>
      </c>
      <c r="U3659" s="50">
        <v>46273.719513888893</v>
      </c>
      <c r="V3659" s="50">
        <v>46273.719513888893</v>
      </c>
      <c r="W3659" s="51">
        <v>46273</v>
      </c>
      <c r="X3659" t="s">
        <v>1747</v>
      </c>
      <c r="Y3659" t="s">
        <v>492</v>
      </c>
    </row>
    <row r="3660" spans="1:25" ht="15" customHeight="1" x14ac:dyDescent="0.35">
      <c r="A3660">
        <v>10</v>
      </c>
      <c r="B3660" s="50">
        <v>46273.770833333343</v>
      </c>
      <c r="C3660">
        <v>11710015</v>
      </c>
      <c r="D3660">
        <v>100006741865</v>
      </c>
      <c r="E3660" t="s">
        <v>1726</v>
      </c>
      <c r="F3660">
        <v>100</v>
      </c>
      <c r="G3660" t="s">
        <v>1745</v>
      </c>
      <c r="H3660" t="s">
        <v>1760</v>
      </c>
      <c r="I3660">
        <v>6057101</v>
      </c>
      <c r="J3660">
        <v>2</v>
      </c>
      <c r="K3660" t="s">
        <v>2515</v>
      </c>
      <c r="L3660" t="s">
        <v>2516</v>
      </c>
      <c r="N3660">
        <v>0</v>
      </c>
      <c r="O3660">
        <v>3</v>
      </c>
      <c r="P3660">
        <v>3</v>
      </c>
      <c r="Q3660">
        <v>3</v>
      </c>
      <c r="R3660">
        <v>0</v>
      </c>
      <c r="S3660">
        <v>0</v>
      </c>
      <c r="T3660">
        <v>0</v>
      </c>
      <c r="U3660" s="50">
        <v>46273.719513888893</v>
      </c>
      <c r="V3660" s="50">
        <v>46273.719513888893</v>
      </c>
      <c r="W3660" s="51">
        <v>46273</v>
      </c>
      <c r="X3660" t="s">
        <v>1747</v>
      </c>
      <c r="Y3660" t="s">
        <v>492</v>
      </c>
    </row>
    <row r="3661" spans="1:25" ht="15" customHeight="1" x14ac:dyDescent="0.35">
      <c r="A3661">
        <v>10</v>
      </c>
      <c r="B3661" s="50">
        <v>46273.770833333343</v>
      </c>
      <c r="C3661">
        <v>11710065</v>
      </c>
      <c r="D3661">
        <v>100006741897</v>
      </c>
      <c r="E3661" t="s">
        <v>1726</v>
      </c>
      <c r="F3661">
        <v>100</v>
      </c>
      <c r="G3661" t="s">
        <v>1745</v>
      </c>
      <c r="H3661" t="s">
        <v>1760</v>
      </c>
      <c r="I3661">
        <v>6060201</v>
      </c>
      <c r="J3661">
        <v>4</v>
      </c>
      <c r="K3661" t="s">
        <v>2527</v>
      </c>
      <c r="L3661" t="s">
        <v>2528</v>
      </c>
      <c r="N3661">
        <v>0</v>
      </c>
      <c r="O3661">
        <v>1</v>
      </c>
      <c r="P3661">
        <v>1</v>
      </c>
      <c r="Q3661">
        <v>1</v>
      </c>
      <c r="R3661">
        <v>0</v>
      </c>
      <c r="S3661">
        <v>0</v>
      </c>
      <c r="T3661">
        <v>0</v>
      </c>
      <c r="U3661" s="50">
        <v>46273.723645833343</v>
      </c>
      <c r="V3661" s="50">
        <v>46273.723645833343</v>
      </c>
      <c r="W3661" s="51">
        <v>46273</v>
      </c>
      <c r="X3661" t="s">
        <v>1747</v>
      </c>
      <c r="Y3661" t="s">
        <v>492</v>
      </c>
    </row>
    <row r="3662" spans="1:25" ht="15" customHeight="1" x14ac:dyDescent="0.35">
      <c r="A3662">
        <v>10</v>
      </c>
      <c r="B3662" s="50">
        <v>46273.770833333343</v>
      </c>
      <c r="C3662">
        <v>11710066</v>
      </c>
      <c r="D3662">
        <v>100006741897</v>
      </c>
      <c r="E3662" t="s">
        <v>1726</v>
      </c>
      <c r="F3662">
        <v>100</v>
      </c>
      <c r="G3662" t="s">
        <v>1745</v>
      </c>
      <c r="H3662" t="s">
        <v>1760</v>
      </c>
      <c r="I3662">
        <v>6060201</v>
      </c>
      <c r="J3662">
        <v>4</v>
      </c>
      <c r="K3662" t="s">
        <v>1825</v>
      </c>
      <c r="L3662" t="s">
        <v>1826</v>
      </c>
      <c r="N3662">
        <v>0</v>
      </c>
      <c r="O3662">
        <v>1</v>
      </c>
      <c r="P3662">
        <v>1</v>
      </c>
      <c r="Q3662">
        <v>1</v>
      </c>
      <c r="R3662">
        <v>0</v>
      </c>
      <c r="S3662">
        <v>0</v>
      </c>
      <c r="T3662">
        <v>0</v>
      </c>
      <c r="U3662" s="50">
        <v>46273.723645833343</v>
      </c>
      <c r="V3662" s="50">
        <v>46273.723645833343</v>
      </c>
      <c r="W3662" s="51">
        <v>46273</v>
      </c>
      <c r="X3662" t="s">
        <v>1747</v>
      </c>
      <c r="Y3662" t="s">
        <v>492</v>
      </c>
    </row>
    <row r="3663" spans="1:25" ht="15" customHeight="1" x14ac:dyDescent="0.35">
      <c r="A3663">
        <v>10</v>
      </c>
      <c r="B3663" s="50">
        <v>46273.770833333343</v>
      </c>
      <c r="C3663">
        <v>11710074</v>
      </c>
      <c r="D3663">
        <v>100006741901</v>
      </c>
      <c r="E3663" t="s">
        <v>1726</v>
      </c>
      <c r="F3663">
        <v>100</v>
      </c>
      <c r="G3663" t="s">
        <v>1745</v>
      </c>
      <c r="H3663" t="s">
        <v>1760</v>
      </c>
      <c r="I3663">
        <v>6060202</v>
      </c>
      <c r="J3663">
        <v>1</v>
      </c>
      <c r="K3663" t="s">
        <v>2437</v>
      </c>
      <c r="L3663" t="s">
        <v>2438</v>
      </c>
      <c r="N3663">
        <v>0</v>
      </c>
      <c r="O3663">
        <v>2</v>
      </c>
      <c r="P3663">
        <v>2</v>
      </c>
      <c r="Q3663">
        <v>2</v>
      </c>
      <c r="R3663">
        <v>0</v>
      </c>
      <c r="S3663">
        <v>0</v>
      </c>
      <c r="T3663">
        <v>0</v>
      </c>
      <c r="U3663" s="50">
        <v>46273.723657407398</v>
      </c>
      <c r="V3663" s="50">
        <v>46273.723657407398</v>
      </c>
      <c r="W3663" s="51">
        <v>46273</v>
      </c>
      <c r="X3663" t="s">
        <v>1747</v>
      </c>
      <c r="Y3663" t="s">
        <v>492</v>
      </c>
    </row>
    <row r="3664" spans="1:25" ht="15" customHeight="1" x14ac:dyDescent="0.35">
      <c r="A3664">
        <v>10</v>
      </c>
      <c r="B3664" s="50">
        <v>46273.770833333343</v>
      </c>
      <c r="C3664">
        <v>11710075</v>
      </c>
      <c r="D3664">
        <v>100006741901</v>
      </c>
      <c r="E3664" t="s">
        <v>1726</v>
      </c>
      <c r="F3664">
        <v>100</v>
      </c>
      <c r="G3664" t="s">
        <v>1745</v>
      </c>
      <c r="H3664" t="s">
        <v>1760</v>
      </c>
      <c r="I3664">
        <v>6060202</v>
      </c>
      <c r="J3664">
        <v>1</v>
      </c>
      <c r="K3664" t="s">
        <v>2033</v>
      </c>
      <c r="L3664" t="s">
        <v>2034</v>
      </c>
      <c r="N3664">
        <v>0</v>
      </c>
      <c r="O3664">
        <v>3</v>
      </c>
      <c r="P3664">
        <v>3</v>
      </c>
      <c r="Q3664">
        <v>3</v>
      </c>
      <c r="R3664">
        <v>0</v>
      </c>
      <c r="S3664">
        <v>0</v>
      </c>
      <c r="T3664">
        <v>0</v>
      </c>
      <c r="U3664" s="50">
        <v>46273.723657407398</v>
      </c>
      <c r="V3664" s="50">
        <v>46273.723657407398</v>
      </c>
      <c r="W3664" s="51">
        <v>46273</v>
      </c>
      <c r="X3664" t="s">
        <v>1747</v>
      </c>
      <c r="Y3664" t="s">
        <v>492</v>
      </c>
    </row>
    <row r="3665" spans="1:25" ht="15" customHeight="1" x14ac:dyDescent="0.35">
      <c r="A3665">
        <v>10</v>
      </c>
      <c r="B3665" s="50">
        <v>46273.770833333343</v>
      </c>
      <c r="C3665">
        <v>11710076</v>
      </c>
      <c r="D3665">
        <v>100006741901</v>
      </c>
      <c r="E3665" t="s">
        <v>1726</v>
      </c>
      <c r="F3665">
        <v>100</v>
      </c>
      <c r="G3665" t="s">
        <v>1745</v>
      </c>
      <c r="H3665" t="s">
        <v>1760</v>
      </c>
      <c r="I3665">
        <v>6060202</v>
      </c>
      <c r="J3665">
        <v>1</v>
      </c>
      <c r="K3665" t="s">
        <v>2529</v>
      </c>
      <c r="L3665" t="s">
        <v>2530</v>
      </c>
      <c r="N3665">
        <v>0</v>
      </c>
      <c r="O3665">
        <v>1</v>
      </c>
      <c r="P3665">
        <v>1</v>
      </c>
      <c r="Q3665">
        <v>1</v>
      </c>
      <c r="R3665">
        <v>0</v>
      </c>
      <c r="S3665">
        <v>0</v>
      </c>
      <c r="T3665">
        <v>0</v>
      </c>
      <c r="U3665" s="50">
        <v>46273.723657407398</v>
      </c>
      <c r="V3665" s="50">
        <v>46273.723657407398</v>
      </c>
      <c r="W3665" s="51">
        <v>46273</v>
      </c>
      <c r="X3665" t="s">
        <v>1747</v>
      </c>
      <c r="Y3665" t="s">
        <v>492</v>
      </c>
    </row>
    <row r="3666" spans="1:25" ht="15" customHeight="1" x14ac:dyDescent="0.35">
      <c r="A3666">
        <v>10</v>
      </c>
      <c r="B3666" s="50">
        <v>46273.770833333343</v>
      </c>
      <c r="C3666">
        <v>11710167</v>
      </c>
      <c r="D3666">
        <v>100006741954</v>
      </c>
      <c r="E3666" t="s">
        <v>1726</v>
      </c>
      <c r="F3666">
        <v>100</v>
      </c>
      <c r="G3666" t="s">
        <v>1745</v>
      </c>
      <c r="H3666" t="s">
        <v>1760</v>
      </c>
      <c r="I3666">
        <v>6064001</v>
      </c>
      <c r="J3666">
        <v>1</v>
      </c>
      <c r="K3666" t="s">
        <v>2059</v>
      </c>
      <c r="L3666" t="s">
        <v>2060</v>
      </c>
      <c r="N3666">
        <v>0</v>
      </c>
      <c r="O3666">
        <v>1</v>
      </c>
      <c r="P3666">
        <v>1</v>
      </c>
      <c r="Q3666">
        <v>1</v>
      </c>
      <c r="R3666">
        <v>0</v>
      </c>
      <c r="S3666">
        <v>0</v>
      </c>
      <c r="T3666">
        <v>0</v>
      </c>
      <c r="U3666" s="50">
        <v>46273.729212962957</v>
      </c>
      <c r="V3666" s="50">
        <v>46273.729212962957</v>
      </c>
      <c r="W3666" s="51">
        <v>46273</v>
      </c>
      <c r="X3666" t="s">
        <v>1747</v>
      </c>
      <c r="Y3666" t="s">
        <v>492</v>
      </c>
    </row>
    <row r="3667" spans="1:25" ht="15" customHeight="1" x14ac:dyDescent="0.35">
      <c r="A3667">
        <v>10</v>
      </c>
      <c r="B3667" s="50">
        <v>46273.770833333343</v>
      </c>
      <c r="C3667">
        <v>11710168</v>
      </c>
      <c r="D3667">
        <v>100006741955</v>
      </c>
      <c r="E3667" t="s">
        <v>1726</v>
      </c>
      <c r="F3667">
        <v>100</v>
      </c>
      <c r="G3667" t="s">
        <v>1745</v>
      </c>
      <c r="H3667" t="s">
        <v>1760</v>
      </c>
      <c r="I3667">
        <v>6063801</v>
      </c>
      <c r="J3667">
        <v>1</v>
      </c>
      <c r="K3667" t="s">
        <v>2551</v>
      </c>
      <c r="L3667" t="s">
        <v>2552</v>
      </c>
      <c r="N3667">
        <v>0</v>
      </c>
      <c r="O3667">
        <v>1</v>
      </c>
      <c r="P3667">
        <v>1</v>
      </c>
      <c r="Q3667">
        <v>1</v>
      </c>
      <c r="R3667">
        <v>0</v>
      </c>
      <c r="S3667">
        <v>0</v>
      </c>
      <c r="T3667">
        <v>0</v>
      </c>
      <c r="U3667" s="50">
        <v>46273.729212962957</v>
      </c>
      <c r="V3667" s="50">
        <v>46273.729212962957</v>
      </c>
      <c r="W3667" s="51">
        <v>46273</v>
      </c>
      <c r="X3667" t="s">
        <v>1747</v>
      </c>
      <c r="Y3667" t="s">
        <v>492</v>
      </c>
    </row>
    <row r="3668" spans="1:25" ht="15" customHeight="1" x14ac:dyDescent="0.35">
      <c r="A3668">
        <v>10</v>
      </c>
      <c r="B3668" s="50">
        <v>46273.770833333343</v>
      </c>
      <c r="C3668">
        <v>11710169</v>
      </c>
      <c r="D3668">
        <v>100006741955</v>
      </c>
      <c r="E3668" t="s">
        <v>1726</v>
      </c>
      <c r="F3668">
        <v>100</v>
      </c>
      <c r="G3668" t="s">
        <v>1745</v>
      </c>
      <c r="H3668" t="s">
        <v>1760</v>
      </c>
      <c r="I3668">
        <v>6063801</v>
      </c>
      <c r="J3668">
        <v>1</v>
      </c>
      <c r="K3668" t="s">
        <v>2257</v>
      </c>
      <c r="L3668" t="s">
        <v>2258</v>
      </c>
      <c r="N3668">
        <v>0</v>
      </c>
      <c r="O3668">
        <v>1</v>
      </c>
      <c r="P3668">
        <v>1</v>
      </c>
      <c r="Q3668">
        <v>1</v>
      </c>
      <c r="R3668">
        <v>0</v>
      </c>
      <c r="S3668">
        <v>0</v>
      </c>
      <c r="T3668">
        <v>0</v>
      </c>
      <c r="U3668" s="50">
        <v>46273.729212962957</v>
      </c>
      <c r="V3668" s="50">
        <v>46273.729212962957</v>
      </c>
      <c r="W3668" s="51">
        <v>46273</v>
      </c>
      <c r="X3668" t="s">
        <v>1747</v>
      </c>
      <c r="Y3668" t="s">
        <v>492</v>
      </c>
    </row>
    <row r="3669" spans="1:25" ht="15" customHeight="1" x14ac:dyDescent="0.35">
      <c r="A3669">
        <v>10</v>
      </c>
      <c r="B3669" s="50">
        <v>46273.770833333343</v>
      </c>
      <c r="C3669">
        <v>11710280</v>
      </c>
      <c r="D3669">
        <v>100006742029</v>
      </c>
      <c r="E3669" t="s">
        <v>1726</v>
      </c>
      <c r="F3669">
        <v>100</v>
      </c>
      <c r="G3669" t="s">
        <v>1745</v>
      </c>
      <c r="H3669" t="s">
        <v>1760</v>
      </c>
      <c r="I3669">
        <v>6067002</v>
      </c>
      <c r="J3669">
        <v>1</v>
      </c>
      <c r="K3669" t="s">
        <v>2561</v>
      </c>
      <c r="L3669" t="s">
        <v>2562</v>
      </c>
      <c r="N3669">
        <v>0</v>
      </c>
      <c r="O3669">
        <v>3</v>
      </c>
      <c r="P3669">
        <v>3</v>
      </c>
      <c r="Q3669">
        <v>3</v>
      </c>
      <c r="R3669">
        <v>0</v>
      </c>
      <c r="S3669">
        <v>0</v>
      </c>
      <c r="T3669">
        <v>0</v>
      </c>
      <c r="U3669" s="50">
        <v>46273.732025462959</v>
      </c>
      <c r="V3669" s="50">
        <v>46273.732025462959</v>
      </c>
      <c r="W3669" s="51">
        <v>46273</v>
      </c>
      <c r="X3669" t="s">
        <v>1747</v>
      </c>
      <c r="Y3669" t="s">
        <v>492</v>
      </c>
    </row>
    <row r="3670" spans="1:25" ht="15" customHeight="1" x14ac:dyDescent="0.35">
      <c r="A3670">
        <v>10</v>
      </c>
      <c r="B3670" s="50">
        <v>46273.770833333343</v>
      </c>
      <c r="C3670">
        <v>11710402</v>
      </c>
      <c r="D3670">
        <v>100006742072</v>
      </c>
      <c r="E3670" t="s">
        <v>1726</v>
      </c>
      <c r="F3670">
        <v>100</v>
      </c>
      <c r="G3670" t="s">
        <v>1745</v>
      </c>
      <c r="H3670" t="s">
        <v>1760</v>
      </c>
      <c r="I3670">
        <v>6070202</v>
      </c>
      <c r="J3670">
        <v>1</v>
      </c>
      <c r="K3670" t="s">
        <v>2429</v>
      </c>
      <c r="L3670" t="s">
        <v>2430</v>
      </c>
      <c r="M3670" t="s">
        <v>415</v>
      </c>
      <c r="N3670">
        <v>2</v>
      </c>
      <c r="O3670">
        <v>1</v>
      </c>
      <c r="P3670">
        <v>1</v>
      </c>
      <c r="Q3670">
        <v>1</v>
      </c>
      <c r="R3670">
        <v>0</v>
      </c>
      <c r="S3670">
        <v>0</v>
      </c>
      <c r="T3670">
        <v>0</v>
      </c>
      <c r="U3670" s="50">
        <v>46273.734803240739</v>
      </c>
      <c r="V3670" s="50">
        <v>46273.748668981483</v>
      </c>
      <c r="W3670" s="51">
        <v>46273</v>
      </c>
      <c r="X3670" t="s">
        <v>1747</v>
      </c>
      <c r="Y3670" t="s">
        <v>492</v>
      </c>
    </row>
    <row r="3671" spans="1:25" ht="15" customHeight="1" x14ac:dyDescent="0.35">
      <c r="A3671">
        <v>10</v>
      </c>
      <c r="B3671" s="50">
        <v>46273.770833333343</v>
      </c>
      <c r="C3671">
        <v>11710515</v>
      </c>
      <c r="D3671">
        <v>100006742130</v>
      </c>
      <c r="E3671" t="s">
        <v>1726</v>
      </c>
      <c r="F3671">
        <v>100</v>
      </c>
      <c r="G3671" t="s">
        <v>1745</v>
      </c>
      <c r="H3671" t="s">
        <v>1760</v>
      </c>
      <c r="I3671">
        <v>6075301</v>
      </c>
      <c r="J3671">
        <v>4</v>
      </c>
      <c r="K3671" t="s">
        <v>1795</v>
      </c>
      <c r="L3671" t="s">
        <v>1796</v>
      </c>
      <c r="N3671">
        <v>0</v>
      </c>
      <c r="O3671">
        <v>2</v>
      </c>
      <c r="P3671">
        <v>2</v>
      </c>
      <c r="Q3671">
        <v>2</v>
      </c>
      <c r="R3671">
        <v>0</v>
      </c>
      <c r="S3671">
        <v>0</v>
      </c>
      <c r="T3671">
        <v>0</v>
      </c>
      <c r="U3671" s="50">
        <v>46273.742407407408</v>
      </c>
      <c r="V3671" s="50">
        <v>46273.742407407408</v>
      </c>
      <c r="W3671" s="51">
        <v>46273</v>
      </c>
      <c r="X3671" t="s">
        <v>1747</v>
      </c>
      <c r="Y3671" t="s">
        <v>492</v>
      </c>
    </row>
    <row r="3672" spans="1:25" ht="15" customHeight="1" x14ac:dyDescent="0.35">
      <c r="A3672">
        <v>10</v>
      </c>
      <c r="B3672" s="50">
        <v>46273.770833333343</v>
      </c>
      <c r="C3672">
        <v>11710522</v>
      </c>
      <c r="D3672">
        <v>100006742135</v>
      </c>
      <c r="E3672" t="s">
        <v>1726</v>
      </c>
      <c r="F3672">
        <v>100</v>
      </c>
      <c r="G3672" t="s">
        <v>1745</v>
      </c>
      <c r="H3672" t="s">
        <v>1760</v>
      </c>
      <c r="I3672">
        <v>6075302</v>
      </c>
      <c r="J3672">
        <v>2</v>
      </c>
      <c r="K3672" t="s">
        <v>2515</v>
      </c>
      <c r="L3672" t="s">
        <v>2516</v>
      </c>
      <c r="N3672">
        <v>0</v>
      </c>
      <c r="O3672">
        <v>1</v>
      </c>
      <c r="P3672">
        <v>1</v>
      </c>
      <c r="Q3672">
        <v>1</v>
      </c>
      <c r="R3672">
        <v>0</v>
      </c>
      <c r="S3672">
        <v>0</v>
      </c>
      <c r="T3672">
        <v>0</v>
      </c>
      <c r="U3672" s="50">
        <v>46273.742418981477</v>
      </c>
      <c r="V3672" s="50">
        <v>46273.742418981477</v>
      </c>
      <c r="W3672" s="51">
        <v>46273</v>
      </c>
      <c r="X3672" t="s">
        <v>1747</v>
      </c>
      <c r="Y3672" t="s">
        <v>492</v>
      </c>
    </row>
    <row r="3673" spans="1:25" ht="15" customHeight="1" x14ac:dyDescent="0.35">
      <c r="A3673">
        <v>10</v>
      </c>
      <c r="B3673" s="50">
        <v>46273.770833333343</v>
      </c>
      <c r="C3673">
        <v>11710601</v>
      </c>
      <c r="D3673">
        <v>100006742170</v>
      </c>
      <c r="E3673" t="s">
        <v>1726</v>
      </c>
      <c r="F3673">
        <v>100</v>
      </c>
      <c r="G3673" t="s">
        <v>1745</v>
      </c>
      <c r="H3673" t="s">
        <v>1760</v>
      </c>
      <c r="I3673">
        <v>6077701</v>
      </c>
      <c r="J3673">
        <v>1</v>
      </c>
      <c r="K3673" t="s">
        <v>2171</v>
      </c>
      <c r="L3673" t="s">
        <v>2172</v>
      </c>
      <c r="M3673" t="s">
        <v>418</v>
      </c>
      <c r="N3673">
        <v>2</v>
      </c>
      <c r="O3673">
        <v>4</v>
      </c>
      <c r="P3673">
        <v>4</v>
      </c>
      <c r="Q3673">
        <v>4</v>
      </c>
      <c r="R3673">
        <v>0</v>
      </c>
      <c r="S3673">
        <v>0</v>
      </c>
      <c r="T3673">
        <v>0</v>
      </c>
      <c r="U3673" s="50">
        <v>46273.744513888887</v>
      </c>
      <c r="V3673" s="50">
        <v>46273.763749999998</v>
      </c>
      <c r="W3673" s="51">
        <v>46273</v>
      </c>
      <c r="X3673" t="s">
        <v>1747</v>
      </c>
      <c r="Y3673" t="s">
        <v>492</v>
      </c>
    </row>
    <row r="3674" spans="1:25" ht="15" customHeight="1" x14ac:dyDescent="0.35">
      <c r="A3674">
        <v>10</v>
      </c>
      <c r="B3674" s="50">
        <v>46273.770833333343</v>
      </c>
      <c r="C3674">
        <v>11710650</v>
      </c>
      <c r="D3674">
        <v>100006742195</v>
      </c>
      <c r="E3674" t="s">
        <v>1726</v>
      </c>
      <c r="F3674">
        <v>100</v>
      </c>
      <c r="G3674" t="s">
        <v>1745</v>
      </c>
      <c r="H3674" t="s">
        <v>1760</v>
      </c>
      <c r="I3674">
        <v>6079501</v>
      </c>
      <c r="J3674">
        <v>1</v>
      </c>
      <c r="K3674" t="s">
        <v>2041</v>
      </c>
      <c r="L3674" t="s">
        <v>2042</v>
      </c>
      <c r="N3674">
        <v>0</v>
      </c>
      <c r="O3674">
        <v>3</v>
      </c>
      <c r="P3674">
        <v>3</v>
      </c>
      <c r="Q3674">
        <v>3</v>
      </c>
      <c r="R3674">
        <v>0</v>
      </c>
      <c r="S3674">
        <v>0</v>
      </c>
      <c r="T3674">
        <v>0</v>
      </c>
      <c r="U3674" s="50">
        <v>46273.745868055557</v>
      </c>
      <c r="V3674" s="50">
        <v>46273.745868055557</v>
      </c>
      <c r="W3674" s="51">
        <v>46273</v>
      </c>
      <c r="X3674" t="s">
        <v>1747</v>
      </c>
      <c r="Y3674" t="s">
        <v>492</v>
      </c>
    </row>
    <row r="3675" spans="1:25" ht="15" customHeight="1" x14ac:dyDescent="0.35">
      <c r="A3675">
        <v>10</v>
      </c>
      <c r="B3675" s="50">
        <v>46273.770833333343</v>
      </c>
      <c r="C3675">
        <v>11710679</v>
      </c>
      <c r="D3675">
        <v>100006742203</v>
      </c>
      <c r="E3675" t="s">
        <v>1726</v>
      </c>
      <c r="F3675">
        <v>100</v>
      </c>
      <c r="G3675" t="s">
        <v>1745</v>
      </c>
      <c r="H3675" t="s">
        <v>1760</v>
      </c>
      <c r="I3675">
        <v>6080101</v>
      </c>
      <c r="J3675">
        <v>1</v>
      </c>
      <c r="K3675" t="s">
        <v>2257</v>
      </c>
      <c r="L3675" t="s">
        <v>2258</v>
      </c>
      <c r="M3675" t="s">
        <v>418</v>
      </c>
      <c r="N3675">
        <v>2</v>
      </c>
      <c r="O3675">
        <v>2</v>
      </c>
      <c r="P3675">
        <v>2</v>
      </c>
      <c r="Q3675">
        <v>2</v>
      </c>
      <c r="R3675">
        <v>0</v>
      </c>
      <c r="S3675">
        <v>0</v>
      </c>
      <c r="T3675">
        <v>0</v>
      </c>
      <c r="U3675" s="50">
        <v>46273.745879629627</v>
      </c>
      <c r="V3675" s="50">
        <v>46273.768425925933</v>
      </c>
      <c r="W3675" s="51">
        <v>46273</v>
      </c>
      <c r="X3675" t="s">
        <v>1747</v>
      </c>
      <c r="Y3675" t="s">
        <v>492</v>
      </c>
    </row>
    <row r="3676" spans="1:25" ht="15" customHeight="1" x14ac:dyDescent="0.35">
      <c r="A3676">
        <v>10</v>
      </c>
      <c r="B3676" s="50">
        <v>46273.770833333343</v>
      </c>
      <c r="C3676">
        <v>11710680</v>
      </c>
      <c r="D3676">
        <v>100006742203</v>
      </c>
      <c r="E3676" t="s">
        <v>1726</v>
      </c>
      <c r="F3676">
        <v>100</v>
      </c>
      <c r="G3676" t="s">
        <v>1745</v>
      </c>
      <c r="H3676" t="s">
        <v>1760</v>
      </c>
      <c r="I3676">
        <v>6080101</v>
      </c>
      <c r="J3676">
        <v>1</v>
      </c>
      <c r="K3676" t="s">
        <v>2149</v>
      </c>
      <c r="L3676" t="s">
        <v>2150</v>
      </c>
      <c r="M3676" t="s">
        <v>418</v>
      </c>
      <c r="N3676">
        <v>2</v>
      </c>
      <c r="O3676">
        <v>2</v>
      </c>
      <c r="P3676">
        <v>2</v>
      </c>
      <c r="Q3676">
        <v>2</v>
      </c>
      <c r="R3676">
        <v>0</v>
      </c>
      <c r="S3676">
        <v>0</v>
      </c>
      <c r="T3676">
        <v>0</v>
      </c>
      <c r="U3676" s="50">
        <v>46273.745879629627</v>
      </c>
      <c r="V3676" s="50">
        <v>46273.768425925933</v>
      </c>
      <c r="W3676" s="51">
        <v>46273</v>
      </c>
      <c r="X3676" t="s">
        <v>1747</v>
      </c>
      <c r="Y3676" t="s">
        <v>492</v>
      </c>
    </row>
    <row r="3677" spans="1:25" ht="15" customHeight="1" x14ac:dyDescent="0.35">
      <c r="A3677">
        <v>10</v>
      </c>
      <c r="B3677" s="50">
        <v>46273.770833333343</v>
      </c>
      <c r="C3677">
        <v>11710681</v>
      </c>
      <c r="D3677">
        <v>100006742204</v>
      </c>
      <c r="E3677" t="s">
        <v>1726</v>
      </c>
      <c r="F3677">
        <v>100</v>
      </c>
      <c r="G3677" t="s">
        <v>1745</v>
      </c>
      <c r="H3677" t="s">
        <v>1760</v>
      </c>
      <c r="I3677">
        <v>6081101</v>
      </c>
      <c r="J3677">
        <v>1</v>
      </c>
      <c r="K3677" t="s">
        <v>1967</v>
      </c>
      <c r="L3677" t="s">
        <v>1968</v>
      </c>
      <c r="N3677">
        <v>0</v>
      </c>
      <c r="O3677">
        <v>4</v>
      </c>
      <c r="P3677">
        <v>4</v>
      </c>
      <c r="Q3677">
        <v>4</v>
      </c>
      <c r="R3677">
        <v>0</v>
      </c>
      <c r="S3677">
        <v>0</v>
      </c>
      <c r="T3677">
        <v>0</v>
      </c>
      <c r="U3677" s="50">
        <v>46273.745879629627</v>
      </c>
      <c r="V3677" s="50">
        <v>46273.745879629627</v>
      </c>
      <c r="W3677" s="51">
        <v>46273</v>
      </c>
      <c r="X3677" t="s">
        <v>1747</v>
      </c>
      <c r="Y3677" t="s">
        <v>492</v>
      </c>
    </row>
    <row r="3678" spans="1:25" ht="15" customHeight="1" x14ac:dyDescent="0.35">
      <c r="A3678">
        <v>10</v>
      </c>
      <c r="B3678" s="50">
        <v>46273.770833333343</v>
      </c>
      <c r="C3678">
        <v>11710682</v>
      </c>
      <c r="D3678">
        <v>100006742205</v>
      </c>
      <c r="E3678" t="s">
        <v>1726</v>
      </c>
      <c r="F3678">
        <v>100</v>
      </c>
      <c r="G3678" t="s">
        <v>1745</v>
      </c>
      <c r="H3678" t="s">
        <v>1760</v>
      </c>
      <c r="I3678">
        <v>6081102</v>
      </c>
      <c r="J3678">
        <v>1</v>
      </c>
      <c r="K3678" t="s">
        <v>2139</v>
      </c>
      <c r="L3678" t="s">
        <v>2140</v>
      </c>
      <c r="N3678">
        <v>0</v>
      </c>
      <c r="O3678">
        <v>2</v>
      </c>
      <c r="P3678">
        <v>2</v>
      </c>
      <c r="Q3678">
        <v>2</v>
      </c>
      <c r="R3678">
        <v>0</v>
      </c>
      <c r="S3678">
        <v>0</v>
      </c>
      <c r="T3678">
        <v>0</v>
      </c>
      <c r="U3678" s="50">
        <v>46273.745879629627</v>
      </c>
      <c r="V3678" s="50">
        <v>46273.745879629627</v>
      </c>
      <c r="W3678" s="51">
        <v>46273</v>
      </c>
      <c r="X3678" t="s">
        <v>1747</v>
      </c>
      <c r="Y3678" t="s">
        <v>492</v>
      </c>
    </row>
    <row r="3679" spans="1:25" ht="15" customHeight="1" x14ac:dyDescent="0.35">
      <c r="A3679">
        <v>10</v>
      </c>
      <c r="B3679" s="50">
        <v>46273.770833333343</v>
      </c>
      <c r="C3679">
        <v>11710683</v>
      </c>
      <c r="D3679">
        <v>100006742206</v>
      </c>
      <c r="E3679" t="s">
        <v>1726</v>
      </c>
      <c r="F3679">
        <v>100</v>
      </c>
      <c r="G3679" t="s">
        <v>1745</v>
      </c>
      <c r="H3679" t="s">
        <v>1760</v>
      </c>
      <c r="I3679">
        <v>6081103</v>
      </c>
      <c r="J3679">
        <v>1</v>
      </c>
      <c r="K3679" t="s">
        <v>2139</v>
      </c>
      <c r="L3679" t="s">
        <v>2140</v>
      </c>
      <c r="N3679">
        <v>0</v>
      </c>
      <c r="O3679">
        <v>10</v>
      </c>
      <c r="P3679">
        <v>10</v>
      </c>
      <c r="Q3679">
        <v>10</v>
      </c>
      <c r="R3679">
        <v>0</v>
      </c>
      <c r="S3679">
        <v>0</v>
      </c>
      <c r="T3679">
        <v>0</v>
      </c>
      <c r="U3679" s="50">
        <v>46273.745879629627</v>
      </c>
      <c r="V3679" s="50">
        <v>46273.745879629627</v>
      </c>
      <c r="W3679" s="51">
        <v>46273</v>
      </c>
      <c r="X3679" t="s">
        <v>1747</v>
      </c>
      <c r="Y3679" t="s">
        <v>492</v>
      </c>
    </row>
    <row r="3680" spans="1:25" ht="15" customHeight="1" x14ac:dyDescent="0.35">
      <c r="A3680">
        <v>10</v>
      </c>
      <c r="B3680" s="50">
        <v>46273.770833333343</v>
      </c>
      <c r="C3680">
        <v>11710742</v>
      </c>
      <c r="D3680">
        <v>100006742245</v>
      </c>
      <c r="E3680" t="s">
        <v>1726</v>
      </c>
      <c r="F3680">
        <v>100</v>
      </c>
      <c r="G3680" t="s">
        <v>1745</v>
      </c>
      <c r="H3680" t="s">
        <v>1760</v>
      </c>
      <c r="I3680">
        <v>6081001</v>
      </c>
      <c r="J3680">
        <v>1</v>
      </c>
      <c r="K3680" t="s">
        <v>2121</v>
      </c>
      <c r="L3680" t="s">
        <v>2122</v>
      </c>
      <c r="M3680" t="s">
        <v>415</v>
      </c>
      <c r="N3680">
        <v>2</v>
      </c>
      <c r="O3680">
        <v>1</v>
      </c>
      <c r="P3680">
        <v>1</v>
      </c>
      <c r="Q3680">
        <v>1</v>
      </c>
      <c r="R3680">
        <v>0</v>
      </c>
      <c r="S3680">
        <v>0</v>
      </c>
      <c r="T3680">
        <v>0</v>
      </c>
      <c r="U3680" s="50">
        <v>46273.746608796297</v>
      </c>
      <c r="V3680" s="50">
        <v>46273.765150462961</v>
      </c>
      <c r="W3680" s="51">
        <v>46273</v>
      </c>
      <c r="X3680" t="s">
        <v>1747</v>
      </c>
      <c r="Y3680" t="s">
        <v>492</v>
      </c>
    </row>
    <row r="3681" spans="1:25" ht="15" customHeight="1" x14ac:dyDescent="0.35">
      <c r="A3681">
        <v>10</v>
      </c>
      <c r="B3681" s="50">
        <v>46273.770833333343</v>
      </c>
      <c r="C3681">
        <v>11710743</v>
      </c>
      <c r="D3681">
        <v>100006742246</v>
      </c>
      <c r="E3681" t="s">
        <v>1726</v>
      </c>
      <c r="F3681">
        <v>100</v>
      </c>
      <c r="G3681" t="s">
        <v>1745</v>
      </c>
      <c r="H3681" t="s">
        <v>1760</v>
      </c>
      <c r="I3681">
        <v>6081502</v>
      </c>
      <c r="J3681">
        <v>1</v>
      </c>
      <c r="K3681" t="s">
        <v>2614</v>
      </c>
      <c r="L3681" t="s">
        <v>2615</v>
      </c>
      <c r="N3681">
        <v>0</v>
      </c>
      <c r="O3681">
        <v>1</v>
      </c>
      <c r="P3681">
        <v>1</v>
      </c>
      <c r="Q3681">
        <v>1</v>
      </c>
      <c r="R3681">
        <v>0</v>
      </c>
      <c r="S3681">
        <v>0</v>
      </c>
      <c r="T3681">
        <v>0</v>
      </c>
      <c r="U3681" s="50">
        <v>46273.746608796297</v>
      </c>
      <c r="V3681" s="50">
        <v>46273.746608796297</v>
      </c>
      <c r="W3681" s="51">
        <v>46273</v>
      </c>
      <c r="X3681" t="s">
        <v>1747</v>
      </c>
      <c r="Y3681" t="s">
        <v>492</v>
      </c>
    </row>
    <row r="3682" spans="1:25" ht="15" customHeight="1" x14ac:dyDescent="0.35">
      <c r="A3682">
        <v>10</v>
      </c>
      <c r="B3682" s="50">
        <v>46273.770833333343</v>
      </c>
      <c r="C3682">
        <v>11710746</v>
      </c>
      <c r="D3682">
        <v>100006742249</v>
      </c>
      <c r="E3682" t="s">
        <v>1726</v>
      </c>
      <c r="F3682">
        <v>100</v>
      </c>
      <c r="G3682" t="s">
        <v>1745</v>
      </c>
      <c r="H3682" t="s">
        <v>1760</v>
      </c>
      <c r="I3682">
        <v>6080803</v>
      </c>
      <c r="J3682">
        <v>1</v>
      </c>
      <c r="K3682" t="s">
        <v>2656</v>
      </c>
      <c r="L3682" t="s">
        <v>2657</v>
      </c>
      <c r="N3682">
        <v>0</v>
      </c>
      <c r="O3682">
        <v>1</v>
      </c>
      <c r="P3682">
        <v>1</v>
      </c>
      <c r="Q3682">
        <v>1</v>
      </c>
      <c r="R3682">
        <v>0</v>
      </c>
      <c r="S3682">
        <v>0</v>
      </c>
      <c r="T3682">
        <v>0</v>
      </c>
      <c r="U3682" s="50">
        <v>46273.746608796297</v>
      </c>
      <c r="V3682" s="50">
        <v>46273.746608796297</v>
      </c>
      <c r="W3682" s="51">
        <v>46273</v>
      </c>
      <c r="X3682" t="s">
        <v>1747</v>
      </c>
      <c r="Y3682" t="s">
        <v>492</v>
      </c>
    </row>
    <row r="3683" spans="1:25" ht="15" customHeight="1" x14ac:dyDescent="0.35">
      <c r="A3683">
        <v>10</v>
      </c>
      <c r="B3683" s="50">
        <v>46273.770833333343</v>
      </c>
      <c r="C3683">
        <v>11710747</v>
      </c>
      <c r="D3683">
        <v>100006742249</v>
      </c>
      <c r="E3683" t="s">
        <v>1726</v>
      </c>
      <c r="F3683">
        <v>100</v>
      </c>
      <c r="G3683" t="s">
        <v>1745</v>
      </c>
      <c r="H3683" t="s">
        <v>1760</v>
      </c>
      <c r="I3683">
        <v>6080803</v>
      </c>
      <c r="J3683">
        <v>1</v>
      </c>
      <c r="K3683" t="s">
        <v>2081</v>
      </c>
      <c r="L3683" t="s">
        <v>2082</v>
      </c>
      <c r="N3683">
        <v>0</v>
      </c>
      <c r="O3683">
        <v>1</v>
      </c>
      <c r="P3683">
        <v>1</v>
      </c>
      <c r="Q3683">
        <v>1</v>
      </c>
      <c r="R3683">
        <v>0</v>
      </c>
      <c r="S3683">
        <v>0</v>
      </c>
      <c r="T3683">
        <v>0</v>
      </c>
      <c r="U3683" s="50">
        <v>46273.746608796297</v>
      </c>
      <c r="V3683" s="50">
        <v>46273.746608796297</v>
      </c>
      <c r="W3683" s="51">
        <v>46273</v>
      </c>
      <c r="X3683" t="s">
        <v>1747</v>
      </c>
      <c r="Y3683" t="s">
        <v>492</v>
      </c>
    </row>
    <row r="3684" spans="1:25" ht="15" customHeight="1" x14ac:dyDescent="0.35">
      <c r="A3684">
        <v>10</v>
      </c>
      <c r="B3684" s="50">
        <v>46273.770833333343</v>
      </c>
      <c r="C3684">
        <v>11710748</v>
      </c>
      <c r="D3684">
        <v>100006742249</v>
      </c>
      <c r="E3684" t="s">
        <v>1726</v>
      </c>
      <c r="F3684">
        <v>100</v>
      </c>
      <c r="G3684" t="s">
        <v>1745</v>
      </c>
      <c r="H3684" t="s">
        <v>1760</v>
      </c>
      <c r="I3684">
        <v>6080803</v>
      </c>
      <c r="J3684">
        <v>1</v>
      </c>
      <c r="K3684" t="s">
        <v>2067</v>
      </c>
      <c r="L3684" t="s">
        <v>2068</v>
      </c>
      <c r="N3684">
        <v>0</v>
      </c>
      <c r="O3684">
        <v>1</v>
      </c>
      <c r="P3684">
        <v>1</v>
      </c>
      <c r="Q3684">
        <v>1</v>
      </c>
      <c r="R3684">
        <v>0</v>
      </c>
      <c r="S3684">
        <v>0</v>
      </c>
      <c r="T3684">
        <v>0</v>
      </c>
      <c r="U3684" s="50">
        <v>46273.746608796297</v>
      </c>
      <c r="V3684" s="50">
        <v>46273.746608796297</v>
      </c>
      <c r="W3684" s="51">
        <v>46273</v>
      </c>
      <c r="X3684" t="s">
        <v>1747</v>
      </c>
      <c r="Y3684" t="s">
        <v>492</v>
      </c>
    </row>
    <row r="3685" spans="1:25" ht="15" customHeight="1" x14ac:dyDescent="0.35">
      <c r="A3685">
        <v>10</v>
      </c>
      <c r="B3685" s="50">
        <v>46273.770833333343</v>
      </c>
      <c r="C3685">
        <v>11710825</v>
      </c>
      <c r="D3685">
        <v>100006742291</v>
      </c>
      <c r="E3685" t="s">
        <v>1726</v>
      </c>
      <c r="F3685">
        <v>100</v>
      </c>
      <c r="G3685" t="s">
        <v>1745</v>
      </c>
      <c r="H3685" t="s">
        <v>1760</v>
      </c>
      <c r="I3685">
        <v>6083302</v>
      </c>
      <c r="J3685">
        <v>1</v>
      </c>
      <c r="K3685" t="s">
        <v>2025</v>
      </c>
      <c r="L3685" t="s">
        <v>2026</v>
      </c>
      <c r="M3685" t="s">
        <v>415</v>
      </c>
      <c r="N3685">
        <v>2</v>
      </c>
      <c r="O3685">
        <v>1</v>
      </c>
      <c r="P3685">
        <v>1</v>
      </c>
      <c r="Q3685">
        <v>1</v>
      </c>
      <c r="R3685">
        <v>0</v>
      </c>
      <c r="S3685">
        <v>0</v>
      </c>
      <c r="T3685">
        <v>0</v>
      </c>
      <c r="U3685" s="50">
        <v>46273.748657407406</v>
      </c>
      <c r="V3685" s="50">
        <v>46273.768865740742</v>
      </c>
      <c r="W3685" s="51">
        <v>46273</v>
      </c>
      <c r="X3685" t="s">
        <v>1747</v>
      </c>
      <c r="Y3685" t="s">
        <v>492</v>
      </c>
    </row>
    <row r="3686" spans="1:25" ht="15" customHeight="1" x14ac:dyDescent="0.35">
      <c r="A3686">
        <v>10</v>
      </c>
      <c r="B3686" s="50">
        <v>46273.770833333343</v>
      </c>
      <c r="C3686">
        <v>11710826</v>
      </c>
      <c r="D3686">
        <v>100006742291</v>
      </c>
      <c r="E3686" t="s">
        <v>1726</v>
      </c>
      <c r="F3686">
        <v>100</v>
      </c>
      <c r="G3686" t="s">
        <v>1745</v>
      </c>
      <c r="H3686" t="s">
        <v>1760</v>
      </c>
      <c r="I3686">
        <v>6083302</v>
      </c>
      <c r="J3686">
        <v>1</v>
      </c>
      <c r="K3686" t="s">
        <v>2131</v>
      </c>
      <c r="L3686" t="s">
        <v>2132</v>
      </c>
      <c r="M3686" t="s">
        <v>415</v>
      </c>
      <c r="N3686">
        <v>2</v>
      </c>
      <c r="O3686">
        <v>1</v>
      </c>
      <c r="P3686">
        <v>1</v>
      </c>
      <c r="Q3686">
        <v>1</v>
      </c>
      <c r="R3686">
        <v>0</v>
      </c>
      <c r="S3686">
        <v>0</v>
      </c>
      <c r="T3686">
        <v>0</v>
      </c>
      <c r="U3686" s="50">
        <v>46273.748657407406</v>
      </c>
      <c r="V3686" s="50">
        <v>46273.768865740742</v>
      </c>
      <c r="W3686" s="51">
        <v>46273</v>
      </c>
      <c r="X3686" t="s">
        <v>1747</v>
      </c>
      <c r="Y3686" t="s">
        <v>492</v>
      </c>
    </row>
    <row r="3687" spans="1:25" ht="15" customHeight="1" x14ac:dyDescent="0.35">
      <c r="A3687">
        <v>10</v>
      </c>
      <c r="B3687" s="50">
        <v>46273.770833333343</v>
      </c>
      <c r="C3687">
        <v>11710857</v>
      </c>
      <c r="D3687">
        <v>100006742299</v>
      </c>
      <c r="E3687" t="s">
        <v>1726</v>
      </c>
      <c r="F3687">
        <v>100</v>
      </c>
      <c r="G3687" t="s">
        <v>1745</v>
      </c>
      <c r="H3687" t="s">
        <v>1760</v>
      </c>
      <c r="I3687">
        <v>6084501</v>
      </c>
      <c r="J3687">
        <v>1</v>
      </c>
      <c r="K3687" t="s">
        <v>2555</v>
      </c>
      <c r="L3687" t="s">
        <v>2556</v>
      </c>
      <c r="M3687" t="s">
        <v>418</v>
      </c>
      <c r="N3687">
        <v>2</v>
      </c>
      <c r="O3687">
        <v>2</v>
      </c>
      <c r="P3687">
        <v>2</v>
      </c>
      <c r="Q3687">
        <v>2</v>
      </c>
      <c r="R3687">
        <v>0</v>
      </c>
      <c r="S3687">
        <v>0</v>
      </c>
      <c r="T3687">
        <v>0</v>
      </c>
      <c r="U3687" s="50">
        <v>46273.748680555553</v>
      </c>
      <c r="V3687" s="50">
        <v>46273.767743055563</v>
      </c>
      <c r="W3687" s="51">
        <v>46273</v>
      </c>
      <c r="X3687" t="s">
        <v>1747</v>
      </c>
      <c r="Y3687" t="s">
        <v>492</v>
      </c>
    </row>
    <row r="3688" spans="1:25" ht="15" customHeight="1" x14ac:dyDescent="0.35">
      <c r="A3688">
        <v>10</v>
      </c>
      <c r="B3688" s="50">
        <v>46273.770833333343</v>
      </c>
      <c r="C3688">
        <v>11710861</v>
      </c>
      <c r="D3688">
        <v>100006742300</v>
      </c>
      <c r="E3688" t="s">
        <v>1726</v>
      </c>
      <c r="F3688">
        <v>100</v>
      </c>
      <c r="G3688" t="s">
        <v>1745</v>
      </c>
      <c r="H3688" t="s">
        <v>1760</v>
      </c>
      <c r="I3688">
        <v>6084402</v>
      </c>
      <c r="J3688">
        <v>1</v>
      </c>
      <c r="K3688" t="s">
        <v>2025</v>
      </c>
      <c r="L3688" t="s">
        <v>2026</v>
      </c>
      <c r="M3688" t="s">
        <v>415</v>
      </c>
      <c r="N3688">
        <v>2</v>
      </c>
      <c r="O3688">
        <v>1</v>
      </c>
      <c r="P3688">
        <v>1</v>
      </c>
      <c r="Q3688">
        <v>1</v>
      </c>
      <c r="R3688">
        <v>0</v>
      </c>
      <c r="S3688">
        <v>0</v>
      </c>
      <c r="T3688">
        <v>0</v>
      </c>
      <c r="U3688" s="50">
        <v>46273.748680555553</v>
      </c>
      <c r="V3688" s="50">
        <v>46273.76803240741</v>
      </c>
      <c r="W3688" s="51">
        <v>46273</v>
      </c>
      <c r="X3688" t="s">
        <v>1747</v>
      </c>
      <c r="Y3688" t="s">
        <v>492</v>
      </c>
    </row>
    <row r="3689" spans="1:25" ht="15" customHeight="1" x14ac:dyDescent="0.35">
      <c r="A3689">
        <v>10</v>
      </c>
      <c r="B3689" s="50">
        <v>46273.770833333343</v>
      </c>
      <c r="C3689">
        <v>11710862</v>
      </c>
      <c r="D3689">
        <v>100006742300</v>
      </c>
      <c r="E3689" t="s">
        <v>1726</v>
      </c>
      <c r="F3689">
        <v>100</v>
      </c>
      <c r="G3689" t="s">
        <v>1745</v>
      </c>
      <c r="H3689" t="s">
        <v>1760</v>
      </c>
      <c r="I3689">
        <v>6084402</v>
      </c>
      <c r="J3689">
        <v>1</v>
      </c>
      <c r="K3689" t="s">
        <v>2235</v>
      </c>
      <c r="L3689" t="s">
        <v>2236</v>
      </c>
      <c r="M3689" t="s">
        <v>415</v>
      </c>
      <c r="N3689">
        <v>2</v>
      </c>
      <c r="O3689">
        <v>1</v>
      </c>
      <c r="P3689">
        <v>1</v>
      </c>
      <c r="Q3689">
        <v>1</v>
      </c>
      <c r="R3689">
        <v>0</v>
      </c>
      <c r="S3689">
        <v>0</v>
      </c>
      <c r="T3689">
        <v>0</v>
      </c>
      <c r="U3689" s="50">
        <v>46273.748680555553</v>
      </c>
      <c r="V3689" s="50">
        <v>46273.76803240741</v>
      </c>
      <c r="W3689" s="51">
        <v>46273</v>
      </c>
      <c r="X3689" t="s">
        <v>1747</v>
      </c>
      <c r="Y3689" t="s">
        <v>492</v>
      </c>
    </row>
    <row r="3690" spans="1:25" ht="15" customHeight="1" x14ac:dyDescent="0.35">
      <c r="A3690">
        <v>10</v>
      </c>
      <c r="B3690" s="50">
        <v>46273.770833333343</v>
      </c>
      <c r="C3690">
        <v>11710899</v>
      </c>
      <c r="D3690">
        <v>100006742326</v>
      </c>
      <c r="E3690" t="s">
        <v>1726</v>
      </c>
      <c r="F3690">
        <v>100</v>
      </c>
      <c r="G3690" t="s">
        <v>1745</v>
      </c>
      <c r="H3690" t="s">
        <v>1760</v>
      </c>
      <c r="I3690">
        <v>6085503</v>
      </c>
      <c r="J3690">
        <v>1</v>
      </c>
      <c r="K3690" t="s">
        <v>2684</v>
      </c>
      <c r="L3690" t="s">
        <v>2685</v>
      </c>
      <c r="N3690">
        <v>0</v>
      </c>
      <c r="O3690">
        <v>1</v>
      </c>
      <c r="P3690">
        <v>1</v>
      </c>
      <c r="Q3690">
        <v>1</v>
      </c>
      <c r="R3690">
        <v>0</v>
      </c>
      <c r="S3690">
        <v>0</v>
      </c>
      <c r="T3690">
        <v>0</v>
      </c>
      <c r="U3690" s="50">
        <v>46273.749363425923</v>
      </c>
      <c r="V3690" s="50">
        <v>46273.749363425923</v>
      </c>
      <c r="W3690" s="51">
        <v>46273</v>
      </c>
      <c r="X3690" t="s">
        <v>1747</v>
      </c>
      <c r="Y3690" t="s">
        <v>492</v>
      </c>
    </row>
    <row r="3691" spans="1:25" ht="15" customHeight="1" x14ac:dyDescent="0.35">
      <c r="A3691">
        <v>10</v>
      </c>
      <c r="B3691" s="50">
        <v>46273.770833333343</v>
      </c>
      <c r="C3691">
        <v>11710900</v>
      </c>
      <c r="D3691">
        <v>100006742326</v>
      </c>
      <c r="E3691" t="s">
        <v>1726</v>
      </c>
      <c r="F3691">
        <v>100</v>
      </c>
      <c r="G3691" t="s">
        <v>1745</v>
      </c>
      <c r="H3691" t="s">
        <v>1760</v>
      </c>
      <c r="I3691">
        <v>6085503</v>
      </c>
      <c r="J3691">
        <v>1</v>
      </c>
      <c r="K3691" t="s">
        <v>2686</v>
      </c>
      <c r="L3691" t="s">
        <v>2687</v>
      </c>
      <c r="N3691">
        <v>0</v>
      </c>
      <c r="O3691">
        <v>25</v>
      </c>
      <c r="P3691">
        <v>25</v>
      </c>
      <c r="Q3691">
        <v>25</v>
      </c>
      <c r="R3691">
        <v>0</v>
      </c>
      <c r="S3691">
        <v>0</v>
      </c>
      <c r="T3691">
        <v>0</v>
      </c>
      <c r="U3691" s="50">
        <v>46273.749363425923</v>
      </c>
      <c r="V3691" s="50">
        <v>46273.749363425923</v>
      </c>
      <c r="W3691" s="51">
        <v>46273</v>
      </c>
      <c r="X3691" t="s">
        <v>1747</v>
      </c>
      <c r="Y3691" t="s">
        <v>492</v>
      </c>
    </row>
    <row r="3692" spans="1:25" ht="15" customHeight="1" x14ac:dyDescent="0.35">
      <c r="A3692">
        <v>10</v>
      </c>
      <c r="B3692" s="50">
        <v>46273.770833333343</v>
      </c>
      <c r="C3692">
        <v>11710908</v>
      </c>
      <c r="D3692">
        <v>100006742335</v>
      </c>
      <c r="E3692" t="s">
        <v>1726</v>
      </c>
      <c r="F3692">
        <v>100</v>
      </c>
      <c r="G3692" t="s">
        <v>1745</v>
      </c>
      <c r="H3692" t="s">
        <v>1760</v>
      </c>
      <c r="I3692">
        <v>6085801</v>
      </c>
      <c r="J3692">
        <v>1</v>
      </c>
      <c r="K3692" t="s">
        <v>2690</v>
      </c>
      <c r="L3692" t="s">
        <v>2691</v>
      </c>
      <c r="N3692">
        <v>0</v>
      </c>
      <c r="O3692">
        <v>1</v>
      </c>
      <c r="P3692">
        <v>1</v>
      </c>
      <c r="Q3692">
        <v>1</v>
      </c>
      <c r="R3692">
        <v>0</v>
      </c>
      <c r="S3692">
        <v>0</v>
      </c>
      <c r="T3692">
        <v>0</v>
      </c>
      <c r="U3692" s="50">
        <v>46273.7500462963</v>
      </c>
      <c r="V3692" s="50">
        <v>46273.7500462963</v>
      </c>
      <c r="W3692" s="51">
        <v>46273</v>
      </c>
      <c r="X3692" t="s">
        <v>1747</v>
      </c>
      <c r="Y3692" t="s">
        <v>492</v>
      </c>
    </row>
    <row r="3693" spans="1:25" ht="15" customHeight="1" x14ac:dyDescent="0.35">
      <c r="A3693">
        <v>10</v>
      </c>
      <c r="B3693" s="50">
        <v>46273.770833333343</v>
      </c>
      <c r="C3693">
        <v>11710923</v>
      </c>
      <c r="D3693">
        <v>100006742337</v>
      </c>
      <c r="E3693" t="s">
        <v>1726</v>
      </c>
      <c r="F3693">
        <v>100</v>
      </c>
      <c r="G3693" t="s">
        <v>1745</v>
      </c>
      <c r="H3693" t="s">
        <v>1760</v>
      </c>
      <c r="I3693">
        <v>6086501</v>
      </c>
      <c r="J3693">
        <v>1</v>
      </c>
      <c r="K3693" t="s">
        <v>1971</v>
      </c>
      <c r="L3693" t="s">
        <v>1972</v>
      </c>
      <c r="M3693" t="s">
        <v>415</v>
      </c>
      <c r="N3693">
        <v>2</v>
      </c>
      <c r="O3693">
        <v>2</v>
      </c>
      <c r="P3693">
        <v>2</v>
      </c>
      <c r="Q3693">
        <v>2</v>
      </c>
      <c r="R3693">
        <v>0</v>
      </c>
      <c r="S3693">
        <v>0</v>
      </c>
      <c r="T3693">
        <v>0</v>
      </c>
      <c r="U3693" s="50">
        <v>46273.750057870369</v>
      </c>
      <c r="V3693" s="50">
        <v>46273.766608796293</v>
      </c>
      <c r="W3693" s="51">
        <v>46273</v>
      </c>
      <c r="X3693" t="s">
        <v>1747</v>
      </c>
      <c r="Y3693" t="s">
        <v>492</v>
      </c>
    </row>
    <row r="3694" spans="1:25" ht="15" customHeight="1" x14ac:dyDescent="0.35">
      <c r="A3694">
        <v>10</v>
      </c>
      <c r="B3694" s="50">
        <v>46273.770833333343</v>
      </c>
      <c r="C3694">
        <v>11710924</v>
      </c>
      <c r="D3694">
        <v>100006742337</v>
      </c>
      <c r="E3694" t="s">
        <v>1726</v>
      </c>
      <c r="F3694">
        <v>100</v>
      </c>
      <c r="G3694" t="s">
        <v>1745</v>
      </c>
      <c r="H3694" t="s">
        <v>1760</v>
      </c>
      <c r="I3694">
        <v>6086501</v>
      </c>
      <c r="J3694">
        <v>1</v>
      </c>
      <c r="K3694" t="s">
        <v>2171</v>
      </c>
      <c r="L3694" t="s">
        <v>2172</v>
      </c>
      <c r="M3694" t="s">
        <v>415</v>
      </c>
      <c r="N3694">
        <v>2</v>
      </c>
      <c r="O3694">
        <v>1</v>
      </c>
      <c r="P3694">
        <v>1</v>
      </c>
      <c r="Q3694">
        <v>1</v>
      </c>
      <c r="R3694">
        <v>0</v>
      </c>
      <c r="S3694">
        <v>0</v>
      </c>
      <c r="T3694">
        <v>0</v>
      </c>
      <c r="U3694" s="50">
        <v>46273.750057870369</v>
      </c>
      <c r="V3694" s="50">
        <v>46273.766608796293</v>
      </c>
      <c r="W3694" s="51">
        <v>46273</v>
      </c>
      <c r="X3694" t="s">
        <v>1747</v>
      </c>
      <c r="Y3694" t="s">
        <v>492</v>
      </c>
    </row>
    <row r="3695" spans="1:25" ht="15" customHeight="1" x14ac:dyDescent="0.35">
      <c r="A3695">
        <v>10</v>
      </c>
      <c r="B3695" s="50">
        <v>46273.770833333343</v>
      </c>
      <c r="C3695">
        <v>11710964</v>
      </c>
      <c r="D3695">
        <v>100006742355</v>
      </c>
      <c r="E3695" t="s">
        <v>1726</v>
      </c>
      <c r="F3695">
        <v>100</v>
      </c>
      <c r="G3695" t="s">
        <v>1745</v>
      </c>
      <c r="H3695" t="s">
        <v>1760</v>
      </c>
      <c r="I3695">
        <v>6087701</v>
      </c>
      <c r="J3695">
        <v>1</v>
      </c>
      <c r="K3695" t="s">
        <v>2696</v>
      </c>
      <c r="L3695" t="s">
        <v>2697</v>
      </c>
      <c r="M3695" t="s">
        <v>418</v>
      </c>
      <c r="N3695">
        <v>2</v>
      </c>
      <c r="O3695">
        <v>4</v>
      </c>
      <c r="P3695">
        <v>4</v>
      </c>
      <c r="Q3695">
        <v>4</v>
      </c>
      <c r="R3695">
        <v>0</v>
      </c>
      <c r="S3695">
        <v>0</v>
      </c>
      <c r="T3695">
        <v>0</v>
      </c>
      <c r="U3695" s="50">
        <v>46273.752118055563</v>
      </c>
      <c r="V3695" s="50">
        <v>46273.770821759259</v>
      </c>
      <c r="W3695" s="51">
        <v>46273</v>
      </c>
      <c r="X3695" t="s">
        <v>1747</v>
      </c>
      <c r="Y3695" t="s">
        <v>492</v>
      </c>
    </row>
    <row r="3696" spans="1:25" ht="15" customHeight="1" x14ac:dyDescent="0.35">
      <c r="A3696">
        <v>10</v>
      </c>
      <c r="B3696" s="50">
        <v>46273.770833333343</v>
      </c>
      <c r="C3696">
        <v>11710980</v>
      </c>
      <c r="D3696">
        <v>100006742361</v>
      </c>
      <c r="E3696" t="s">
        <v>1726</v>
      </c>
      <c r="F3696">
        <v>100</v>
      </c>
      <c r="G3696" t="s">
        <v>1745</v>
      </c>
      <c r="H3696" t="s">
        <v>1760</v>
      </c>
      <c r="I3696">
        <v>6076802</v>
      </c>
      <c r="J3696">
        <v>5</v>
      </c>
      <c r="K3696" t="s">
        <v>2295</v>
      </c>
      <c r="L3696" t="s">
        <v>2296</v>
      </c>
      <c r="N3696">
        <v>0</v>
      </c>
      <c r="O3696">
        <v>3</v>
      </c>
      <c r="P3696">
        <v>3</v>
      </c>
      <c r="Q3696">
        <v>3</v>
      </c>
      <c r="R3696">
        <v>0</v>
      </c>
      <c r="S3696">
        <v>0</v>
      </c>
      <c r="T3696">
        <v>0</v>
      </c>
      <c r="U3696" s="50">
        <v>46273.752824074072</v>
      </c>
      <c r="V3696" s="50">
        <v>46273.752824074072</v>
      </c>
      <c r="W3696" s="51">
        <v>46273</v>
      </c>
      <c r="X3696" t="s">
        <v>1747</v>
      </c>
      <c r="Y3696" t="s">
        <v>492</v>
      </c>
    </row>
    <row r="3697" spans="1:25" ht="15" customHeight="1" x14ac:dyDescent="0.35">
      <c r="A3697">
        <v>10</v>
      </c>
      <c r="B3697" s="50">
        <v>46273.770833333343</v>
      </c>
      <c r="C3697">
        <v>11711031</v>
      </c>
      <c r="D3697">
        <v>100006742389</v>
      </c>
      <c r="E3697" t="s">
        <v>1726</v>
      </c>
      <c r="F3697">
        <v>100</v>
      </c>
      <c r="G3697" t="s">
        <v>1745</v>
      </c>
      <c r="H3697" t="s">
        <v>1760</v>
      </c>
      <c r="I3697">
        <v>6089902</v>
      </c>
      <c r="J3697">
        <v>1</v>
      </c>
      <c r="K3697" t="s">
        <v>2231</v>
      </c>
      <c r="L3697" t="s">
        <v>2232</v>
      </c>
      <c r="M3697" t="s">
        <v>418</v>
      </c>
      <c r="N3697">
        <v>2</v>
      </c>
      <c r="O3697">
        <v>2</v>
      </c>
      <c r="P3697">
        <v>2</v>
      </c>
      <c r="Q3697">
        <v>2</v>
      </c>
      <c r="R3697">
        <v>0</v>
      </c>
      <c r="S3697">
        <v>0</v>
      </c>
      <c r="T3697">
        <v>0</v>
      </c>
      <c r="U3697" s="50">
        <v>46273.753530092603</v>
      </c>
      <c r="V3697" s="50">
        <v>46273.768738425933</v>
      </c>
      <c r="W3697" s="51">
        <v>46273</v>
      </c>
      <c r="X3697" t="s">
        <v>1747</v>
      </c>
      <c r="Y3697" t="s">
        <v>492</v>
      </c>
    </row>
    <row r="3698" spans="1:25" ht="15" customHeight="1" x14ac:dyDescent="0.35">
      <c r="A3698">
        <v>10</v>
      </c>
      <c r="B3698" s="50">
        <v>46273.770833333343</v>
      </c>
      <c r="C3698">
        <v>11711032</v>
      </c>
      <c r="D3698">
        <v>100006742389</v>
      </c>
      <c r="E3698" t="s">
        <v>1726</v>
      </c>
      <c r="F3698">
        <v>100</v>
      </c>
      <c r="G3698" t="s">
        <v>1745</v>
      </c>
      <c r="H3698" t="s">
        <v>1760</v>
      </c>
      <c r="I3698">
        <v>6089902</v>
      </c>
      <c r="J3698">
        <v>1</v>
      </c>
      <c r="K3698" t="s">
        <v>2614</v>
      </c>
      <c r="L3698" t="s">
        <v>2615</v>
      </c>
      <c r="M3698" t="s">
        <v>418</v>
      </c>
      <c r="N3698">
        <v>2</v>
      </c>
      <c r="O3698">
        <v>6</v>
      </c>
      <c r="P3698">
        <v>6</v>
      </c>
      <c r="Q3698">
        <v>6</v>
      </c>
      <c r="R3698">
        <v>0</v>
      </c>
      <c r="S3698">
        <v>0</v>
      </c>
      <c r="T3698">
        <v>0</v>
      </c>
      <c r="U3698" s="50">
        <v>46273.753530092603</v>
      </c>
      <c r="V3698" s="50">
        <v>46273.768738425933</v>
      </c>
      <c r="W3698" s="51">
        <v>46273</v>
      </c>
      <c r="X3698" t="s">
        <v>1747</v>
      </c>
      <c r="Y3698" t="s">
        <v>492</v>
      </c>
    </row>
    <row r="3699" spans="1:25" ht="15" customHeight="1" x14ac:dyDescent="0.35">
      <c r="A3699">
        <v>10</v>
      </c>
      <c r="B3699" s="50">
        <v>46273.770833333343</v>
      </c>
      <c r="C3699">
        <v>11711041</v>
      </c>
      <c r="D3699">
        <v>100006742396</v>
      </c>
      <c r="E3699" t="s">
        <v>1726</v>
      </c>
      <c r="F3699">
        <v>100</v>
      </c>
      <c r="G3699" t="s">
        <v>1745</v>
      </c>
      <c r="H3699" t="s">
        <v>1760</v>
      </c>
      <c r="I3699">
        <v>6083202</v>
      </c>
      <c r="J3699">
        <v>1</v>
      </c>
      <c r="K3699" t="s">
        <v>2706</v>
      </c>
      <c r="L3699" t="s">
        <v>2707</v>
      </c>
      <c r="M3699" t="s">
        <v>418</v>
      </c>
      <c r="N3699">
        <v>2</v>
      </c>
      <c r="O3699">
        <v>1</v>
      </c>
      <c r="P3699">
        <v>1</v>
      </c>
      <c r="Q3699">
        <v>1</v>
      </c>
      <c r="R3699">
        <v>0</v>
      </c>
      <c r="S3699">
        <v>0</v>
      </c>
      <c r="T3699">
        <v>0</v>
      </c>
      <c r="U3699" s="50">
        <v>46273.754201388889</v>
      </c>
      <c r="V3699" s="50">
        <v>46273.769837962973</v>
      </c>
      <c r="W3699" s="51">
        <v>46273</v>
      </c>
      <c r="X3699" t="s">
        <v>1747</v>
      </c>
      <c r="Y3699" t="s">
        <v>492</v>
      </c>
    </row>
    <row r="3700" spans="1:25" ht="15" customHeight="1" x14ac:dyDescent="0.35">
      <c r="A3700">
        <v>10</v>
      </c>
      <c r="B3700" s="50">
        <v>46273.770833333343</v>
      </c>
      <c r="C3700">
        <v>11711042</v>
      </c>
      <c r="D3700">
        <v>100006742398</v>
      </c>
      <c r="E3700" t="s">
        <v>1726</v>
      </c>
      <c r="F3700">
        <v>100</v>
      </c>
      <c r="G3700" t="s">
        <v>1745</v>
      </c>
      <c r="H3700" t="s">
        <v>1760</v>
      </c>
      <c r="I3700">
        <v>6090001</v>
      </c>
      <c r="J3700">
        <v>1</v>
      </c>
      <c r="K3700" t="s">
        <v>2081</v>
      </c>
      <c r="L3700" t="s">
        <v>2082</v>
      </c>
      <c r="N3700">
        <v>0</v>
      </c>
      <c r="O3700">
        <v>4</v>
      </c>
      <c r="P3700">
        <v>4</v>
      </c>
      <c r="Q3700">
        <v>4</v>
      </c>
      <c r="R3700">
        <v>0</v>
      </c>
      <c r="S3700">
        <v>0</v>
      </c>
      <c r="T3700">
        <v>0</v>
      </c>
      <c r="U3700" s="50">
        <v>46273.754212962973</v>
      </c>
      <c r="V3700" s="50">
        <v>46273.754212962973</v>
      </c>
      <c r="W3700" s="51">
        <v>46273</v>
      </c>
      <c r="X3700" t="s">
        <v>1747</v>
      </c>
      <c r="Y3700" t="s">
        <v>492</v>
      </c>
    </row>
    <row r="3701" spans="1:25" ht="15" customHeight="1" x14ac:dyDescent="0.35">
      <c r="A3701">
        <v>10</v>
      </c>
      <c r="B3701" s="50">
        <v>46273.770833333343</v>
      </c>
      <c r="C3701">
        <v>11711043</v>
      </c>
      <c r="D3701">
        <v>100006742398</v>
      </c>
      <c r="E3701" t="s">
        <v>1726</v>
      </c>
      <c r="F3701">
        <v>100</v>
      </c>
      <c r="G3701" t="s">
        <v>1745</v>
      </c>
      <c r="H3701" t="s">
        <v>1760</v>
      </c>
      <c r="I3701">
        <v>6090001</v>
      </c>
      <c r="J3701">
        <v>1</v>
      </c>
      <c r="K3701" t="s">
        <v>2025</v>
      </c>
      <c r="L3701" t="s">
        <v>2026</v>
      </c>
      <c r="N3701">
        <v>0</v>
      </c>
      <c r="O3701">
        <v>3</v>
      </c>
      <c r="P3701">
        <v>3</v>
      </c>
      <c r="Q3701">
        <v>3</v>
      </c>
      <c r="R3701">
        <v>0</v>
      </c>
      <c r="S3701">
        <v>0</v>
      </c>
      <c r="T3701">
        <v>0</v>
      </c>
      <c r="U3701" s="50">
        <v>46273.754212962973</v>
      </c>
      <c r="V3701" s="50">
        <v>46273.754212962973</v>
      </c>
      <c r="W3701" s="51">
        <v>46273</v>
      </c>
      <c r="X3701" t="s">
        <v>1747</v>
      </c>
      <c r="Y3701" t="s">
        <v>492</v>
      </c>
    </row>
    <row r="3702" spans="1:25" ht="15" customHeight="1" x14ac:dyDescent="0.35">
      <c r="A3702">
        <v>10</v>
      </c>
      <c r="B3702" s="50">
        <v>46273.770833333343</v>
      </c>
      <c r="C3702">
        <v>11711044</v>
      </c>
      <c r="D3702">
        <v>100006742398</v>
      </c>
      <c r="E3702" t="s">
        <v>1726</v>
      </c>
      <c r="F3702">
        <v>100</v>
      </c>
      <c r="G3702" t="s">
        <v>1745</v>
      </c>
      <c r="H3702" t="s">
        <v>1760</v>
      </c>
      <c r="I3702">
        <v>6090001</v>
      </c>
      <c r="J3702">
        <v>1</v>
      </c>
      <c r="K3702" t="s">
        <v>2241</v>
      </c>
      <c r="L3702" t="s">
        <v>2242</v>
      </c>
      <c r="N3702">
        <v>0</v>
      </c>
      <c r="O3702">
        <v>2</v>
      </c>
      <c r="P3702">
        <v>2</v>
      </c>
      <c r="Q3702">
        <v>2</v>
      </c>
      <c r="R3702">
        <v>0</v>
      </c>
      <c r="S3702">
        <v>0</v>
      </c>
      <c r="T3702">
        <v>0</v>
      </c>
      <c r="U3702" s="50">
        <v>46273.754212962973</v>
      </c>
      <c r="V3702" s="50">
        <v>46273.754212962973</v>
      </c>
      <c r="W3702" s="51">
        <v>46273</v>
      </c>
      <c r="X3702" t="s">
        <v>1747</v>
      </c>
      <c r="Y3702" t="s">
        <v>492</v>
      </c>
    </row>
    <row r="3703" spans="1:25" ht="15" customHeight="1" x14ac:dyDescent="0.35">
      <c r="A3703">
        <v>10</v>
      </c>
      <c r="B3703" s="50">
        <v>46273.770833333343</v>
      </c>
      <c r="C3703">
        <v>11711045</v>
      </c>
      <c r="D3703">
        <v>100006742399</v>
      </c>
      <c r="E3703" t="s">
        <v>1726</v>
      </c>
      <c r="F3703">
        <v>100</v>
      </c>
      <c r="G3703" t="s">
        <v>1745</v>
      </c>
      <c r="H3703" t="s">
        <v>1760</v>
      </c>
      <c r="I3703">
        <v>6090002</v>
      </c>
      <c r="J3703">
        <v>2</v>
      </c>
      <c r="K3703" t="s">
        <v>2708</v>
      </c>
      <c r="L3703" t="s">
        <v>2709</v>
      </c>
      <c r="N3703">
        <v>0</v>
      </c>
      <c r="O3703">
        <v>1</v>
      </c>
      <c r="P3703">
        <v>1</v>
      </c>
      <c r="Q3703">
        <v>1</v>
      </c>
      <c r="R3703">
        <v>0</v>
      </c>
      <c r="S3703">
        <v>0</v>
      </c>
      <c r="T3703">
        <v>0</v>
      </c>
      <c r="U3703" s="50">
        <v>46273.754212962973</v>
      </c>
      <c r="V3703" s="50">
        <v>46273.754212962973</v>
      </c>
      <c r="W3703" s="51">
        <v>46273</v>
      </c>
      <c r="X3703" t="s">
        <v>1747</v>
      </c>
      <c r="Y3703" t="s">
        <v>492</v>
      </c>
    </row>
    <row r="3704" spans="1:25" ht="15" customHeight="1" x14ac:dyDescent="0.35">
      <c r="A3704">
        <v>10</v>
      </c>
      <c r="B3704" s="50">
        <v>46273.770833333343</v>
      </c>
      <c r="C3704">
        <v>11711066</v>
      </c>
      <c r="D3704">
        <v>100006742412</v>
      </c>
      <c r="E3704" t="s">
        <v>1726</v>
      </c>
      <c r="F3704">
        <v>100</v>
      </c>
      <c r="G3704" t="s">
        <v>1745</v>
      </c>
      <c r="H3704" t="s">
        <v>1760</v>
      </c>
      <c r="I3704">
        <v>6090701</v>
      </c>
      <c r="J3704">
        <v>1</v>
      </c>
      <c r="K3704" t="s">
        <v>2081</v>
      </c>
      <c r="L3704" t="s">
        <v>2082</v>
      </c>
      <c r="N3704">
        <v>0</v>
      </c>
      <c r="O3704">
        <v>1</v>
      </c>
      <c r="P3704">
        <v>1</v>
      </c>
      <c r="Q3704">
        <v>1</v>
      </c>
      <c r="R3704">
        <v>0</v>
      </c>
      <c r="S3704">
        <v>0</v>
      </c>
      <c r="T3704">
        <v>0</v>
      </c>
      <c r="U3704" s="50">
        <v>46273.754895833343</v>
      </c>
      <c r="V3704" s="50">
        <v>46273.754895833343</v>
      </c>
      <c r="W3704" s="51">
        <v>46273</v>
      </c>
      <c r="X3704" t="s">
        <v>1747</v>
      </c>
      <c r="Y3704" t="s">
        <v>492</v>
      </c>
    </row>
    <row r="3705" spans="1:25" ht="15" customHeight="1" x14ac:dyDescent="0.35">
      <c r="A3705">
        <v>10</v>
      </c>
      <c r="B3705" s="50">
        <v>46273.770833333343</v>
      </c>
      <c r="C3705">
        <v>11711067</v>
      </c>
      <c r="D3705">
        <v>100006742412</v>
      </c>
      <c r="E3705" t="s">
        <v>1726</v>
      </c>
      <c r="F3705">
        <v>100</v>
      </c>
      <c r="G3705" t="s">
        <v>1745</v>
      </c>
      <c r="H3705" t="s">
        <v>1760</v>
      </c>
      <c r="I3705">
        <v>6090701</v>
      </c>
      <c r="J3705">
        <v>1</v>
      </c>
      <c r="K3705" t="s">
        <v>2139</v>
      </c>
      <c r="L3705" t="s">
        <v>2140</v>
      </c>
      <c r="N3705">
        <v>0</v>
      </c>
      <c r="O3705">
        <v>2</v>
      </c>
      <c r="P3705">
        <v>2</v>
      </c>
      <c r="Q3705">
        <v>2</v>
      </c>
      <c r="R3705">
        <v>0</v>
      </c>
      <c r="S3705">
        <v>0</v>
      </c>
      <c r="T3705">
        <v>0</v>
      </c>
      <c r="U3705" s="50">
        <v>46273.754895833343</v>
      </c>
      <c r="V3705" s="50">
        <v>46273.754895833343</v>
      </c>
      <c r="W3705" s="51">
        <v>46273</v>
      </c>
      <c r="X3705" t="s">
        <v>1747</v>
      </c>
      <c r="Y3705" t="s">
        <v>492</v>
      </c>
    </row>
    <row r="3706" spans="1:25" ht="15" customHeight="1" x14ac:dyDescent="0.35">
      <c r="A3706">
        <v>10</v>
      </c>
      <c r="B3706" s="50">
        <v>46273.770833333343</v>
      </c>
      <c r="C3706">
        <v>11711073</v>
      </c>
      <c r="D3706">
        <v>100006742416</v>
      </c>
      <c r="E3706" t="s">
        <v>1726</v>
      </c>
      <c r="F3706">
        <v>100</v>
      </c>
      <c r="G3706" t="s">
        <v>1745</v>
      </c>
      <c r="H3706" t="s">
        <v>1760</v>
      </c>
      <c r="I3706">
        <v>6090502</v>
      </c>
      <c r="J3706">
        <v>5</v>
      </c>
      <c r="K3706" t="s">
        <v>2295</v>
      </c>
      <c r="L3706" t="s">
        <v>2296</v>
      </c>
      <c r="N3706">
        <v>0</v>
      </c>
      <c r="O3706">
        <v>1</v>
      </c>
      <c r="P3706">
        <v>1</v>
      </c>
      <c r="Q3706">
        <v>1</v>
      </c>
      <c r="R3706">
        <v>0</v>
      </c>
      <c r="S3706">
        <v>0</v>
      </c>
      <c r="T3706">
        <v>0</v>
      </c>
      <c r="U3706" s="50">
        <v>46273.754918981482</v>
      </c>
      <c r="V3706" s="50">
        <v>46273.754918981482</v>
      </c>
      <c r="W3706" s="51">
        <v>46273</v>
      </c>
      <c r="X3706" t="s">
        <v>1747</v>
      </c>
      <c r="Y3706" t="s">
        <v>492</v>
      </c>
    </row>
    <row r="3707" spans="1:25" ht="15" customHeight="1" x14ac:dyDescent="0.35">
      <c r="A3707">
        <v>10</v>
      </c>
      <c r="B3707" s="50">
        <v>46273.770833333343</v>
      </c>
      <c r="C3707">
        <v>11711094</v>
      </c>
      <c r="D3707">
        <v>100006742426</v>
      </c>
      <c r="E3707" t="s">
        <v>1726</v>
      </c>
      <c r="F3707">
        <v>100</v>
      </c>
      <c r="G3707" t="s">
        <v>1745</v>
      </c>
      <c r="H3707" t="s">
        <v>1760</v>
      </c>
      <c r="I3707">
        <v>70825831</v>
      </c>
      <c r="J3707">
        <v>6</v>
      </c>
      <c r="K3707" t="s">
        <v>2205</v>
      </c>
      <c r="L3707" t="s">
        <v>2714</v>
      </c>
      <c r="N3707">
        <v>0</v>
      </c>
      <c r="O3707">
        <v>1</v>
      </c>
      <c r="P3707">
        <v>1</v>
      </c>
      <c r="Q3707">
        <v>1</v>
      </c>
      <c r="R3707">
        <v>0</v>
      </c>
      <c r="S3707">
        <v>0</v>
      </c>
      <c r="T3707">
        <v>0</v>
      </c>
      <c r="U3707" s="50">
        <v>46273.755601851852</v>
      </c>
      <c r="V3707" s="50">
        <v>46273.755601851852</v>
      </c>
      <c r="W3707" s="51">
        <v>46273</v>
      </c>
      <c r="X3707" t="s">
        <v>1747</v>
      </c>
      <c r="Y3707" t="s">
        <v>492</v>
      </c>
    </row>
    <row r="3708" spans="1:25" ht="15" customHeight="1" x14ac:dyDescent="0.35">
      <c r="A3708">
        <v>10</v>
      </c>
      <c r="B3708" s="50">
        <v>46273.770833333343</v>
      </c>
      <c r="C3708">
        <v>11711095</v>
      </c>
      <c r="D3708">
        <v>100006742426</v>
      </c>
      <c r="E3708" t="s">
        <v>1726</v>
      </c>
      <c r="F3708">
        <v>100</v>
      </c>
      <c r="G3708" t="s">
        <v>1745</v>
      </c>
      <c r="H3708" t="s">
        <v>1760</v>
      </c>
      <c r="I3708">
        <v>70825831</v>
      </c>
      <c r="J3708">
        <v>6</v>
      </c>
      <c r="K3708" t="s">
        <v>2715</v>
      </c>
      <c r="L3708" t="s">
        <v>2716</v>
      </c>
      <c r="N3708">
        <v>0</v>
      </c>
      <c r="O3708">
        <v>27</v>
      </c>
      <c r="P3708">
        <v>27</v>
      </c>
      <c r="Q3708">
        <v>27</v>
      </c>
      <c r="R3708">
        <v>0</v>
      </c>
      <c r="S3708">
        <v>0</v>
      </c>
      <c r="T3708">
        <v>0</v>
      </c>
      <c r="U3708" s="50">
        <v>46273.755601851852</v>
      </c>
      <c r="V3708" s="50">
        <v>46273.755601851852</v>
      </c>
      <c r="W3708" s="51">
        <v>46273</v>
      </c>
      <c r="X3708" t="s">
        <v>1747</v>
      </c>
      <c r="Y3708" t="s">
        <v>492</v>
      </c>
    </row>
    <row r="3709" spans="1:25" ht="15" customHeight="1" x14ac:dyDescent="0.35">
      <c r="A3709">
        <v>10</v>
      </c>
      <c r="B3709" s="50">
        <v>46273.770833333343</v>
      </c>
      <c r="C3709">
        <v>11711096</v>
      </c>
      <c r="D3709">
        <v>100006742426</v>
      </c>
      <c r="E3709" t="s">
        <v>1726</v>
      </c>
      <c r="F3709">
        <v>100</v>
      </c>
      <c r="G3709" t="s">
        <v>1745</v>
      </c>
      <c r="H3709" t="s">
        <v>1760</v>
      </c>
      <c r="I3709">
        <v>70825831</v>
      </c>
      <c r="J3709">
        <v>6</v>
      </c>
      <c r="K3709" t="s">
        <v>2715</v>
      </c>
      <c r="L3709" t="s">
        <v>2717</v>
      </c>
      <c r="N3709">
        <v>0</v>
      </c>
      <c r="O3709">
        <v>12</v>
      </c>
      <c r="P3709">
        <v>12</v>
      </c>
      <c r="Q3709">
        <v>12</v>
      </c>
      <c r="R3709">
        <v>0</v>
      </c>
      <c r="S3709">
        <v>0</v>
      </c>
      <c r="T3709">
        <v>0</v>
      </c>
      <c r="U3709" s="50">
        <v>46273.755601851852</v>
      </c>
      <c r="V3709" s="50">
        <v>46273.755601851852</v>
      </c>
      <c r="W3709" s="51">
        <v>46273</v>
      </c>
      <c r="X3709" t="s">
        <v>1747</v>
      </c>
      <c r="Y3709" t="s">
        <v>492</v>
      </c>
    </row>
    <row r="3710" spans="1:25" ht="15" customHeight="1" x14ac:dyDescent="0.35">
      <c r="A3710">
        <v>10</v>
      </c>
      <c r="B3710" s="50">
        <v>46273.770833333343</v>
      </c>
      <c r="C3710">
        <v>11711097</v>
      </c>
      <c r="D3710">
        <v>100006742426</v>
      </c>
      <c r="E3710" t="s">
        <v>1726</v>
      </c>
      <c r="F3710">
        <v>100</v>
      </c>
      <c r="G3710" t="s">
        <v>1745</v>
      </c>
      <c r="H3710" t="s">
        <v>1760</v>
      </c>
      <c r="I3710">
        <v>70825831</v>
      </c>
      <c r="J3710">
        <v>6</v>
      </c>
      <c r="K3710" t="s">
        <v>2715</v>
      </c>
      <c r="L3710" t="s">
        <v>2718</v>
      </c>
      <c r="N3710">
        <v>0</v>
      </c>
      <c r="O3710">
        <v>36</v>
      </c>
      <c r="P3710">
        <v>36</v>
      </c>
      <c r="Q3710">
        <v>36</v>
      </c>
      <c r="R3710">
        <v>0</v>
      </c>
      <c r="S3710">
        <v>0</v>
      </c>
      <c r="T3710">
        <v>0</v>
      </c>
      <c r="U3710" s="50">
        <v>46273.755601851852</v>
      </c>
      <c r="V3710" s="50">
        <v>46273.755601851852</v>
      </c>
      <c r="W3710" s="51">
        <v>46273</v>
      </c>
      <c r="X3710" t="s">
        <v>1747</v>
      </c>
      <c r="Y3710" t="s">
        <v>492</v>
      </c>
    </row>
    <row r="3711" spans="1:25" ht="15" customHeight="1" x14ac:dyDescent="0.35">
      <c r="A3711">
        <v>10</v>
      </c>
      <c r="B3711" s="50">
        <v>46273.770833333343</v>
      </c>
      <c r="C3711">
        <v>11711098</v>
      </c>
      <c r="D3711">
        <v>100006742426</v>
      </c>
      <c r="E3711" t="s">
        <v>1726</v>
      </c>
      <c r="F3711">
        <v>100</v>
      </c>
      <c r="G3711" t="s">
        <v>1745</v>
      </c>
      <c r="H3711" t="s">
        <v>1760</v>
      </c>
      <c r="I3711">
        <v>70825831</v>
      </c>
      <c r="J3711">
        <v>6</v>
      </c>
      <c r="K3711" t="s">
        <v>2719</v>
      </c>
      <c r="L3711" t="s">
        <v>2720</v>
      </c>
      <c r="N3711">
        <v>0</v>
      </c>
      <c r="O3711">
        <v>3</v>
      </c>
      <c r="P3711">
        <v>3</v>
      </c>
      <c r="Q3711">
        <v>3</v>
      </c>
      <c r="R3711">
        <v>0</v>
      </c>
      <c r="S3711">
        <v>0</v>
      </c>
      <c r="T3711">
        <v>0</v>
      </c>
      <c r="U3711" s="50">
        <v>46273.755601851852</v>
      </c>
      <c r="V3711" s="50">
        <v>46273.755601851852</v>
      </c>
      <c r="W3711" s="51">
        <v>46273</v>
      </c>
      <c r="X3711" t="s">
        <v>1747</v>
      </c>
      <c r="Y3711" t="s">
        <v>492</v>
      </c>
    </row>
    <row r="3712" spans="1:25" ht="15" customHeight="1" x14ac:dyDescent="0.35">
      <c r="A3712">
        <v>10</v>
      </c>
      <c r="B3712" s="50">
        <v>46273.770833333343</v>
      </c>
      <c r="C3712">
        <v>11711099</v>
      </c>
      <c r="D3712">
        <v>100006742426</v>
      </c>
      <c r="E3712" t="s">
        <v>1726</v>
      </c>
      <c r="F3712">
        <v>100</v>
      </c>
      <c r="G3712" t="s">
        <v>1745</v>
      </c>
      <c r="H3712" t="s">
        <v>1760</v>
      </c>
      <c r="I3712">
        <v>70825831</v>
      </c>
      <c r="J3712">
        <v>6</v>
      </c>
      <c r="K3712" t="s">
        <v>2570</v>
      </c>
      <c r="L3712" t="s">
        <v>2721</v>
      </c>
      <c r="N3712">
        <v>0</v>
      </c>
      <c r="O3712">
        <v>2</v>
      </c>
      <c r="P3712">
        <v>2</v>
      </c>
      <c r="Q3712">
        <v>2</v>
      </c>
      <c r="R3712">
        <v>0</v>
      </c>
      <c r="S3712">
        <v>0</v>
      </c>
      <c r="T3712">
        <v>0</v>
      </c>
      <c r="U3712" s="50">
        <v>46273.755601851852</v>
      </c>
      <c r="V3712" s="50">
        <v>46273.755601851852</v>
      </c>
      <c r="W3712" s="51">
        <v>46273</v>
      </c>
      <c r="X3712" t="s">
        <v>1747</v>
      </c>
      <c r="Y3712" t="s">
        <v>492</v>
      </c>
    </row>
    <row r="3713" spans="1:25" ht="15" customHeight="1" x14ac:dyDescent="0.35">
      <c r="A3713">
        <v>10</v>
      </c>
      <c r="B3713" s="50">
        <v>46273.770833333343</v>
      </c>
      <c r="C3713">
        <v>11711107</v>
      </c>
      <c r="D3713">
        <v>100006742432</v>
      </c>
      <c r="E3713" t="s">
        <v>1726</v>
      </c>
      <c r="F3713">
        <v>100</v>
      </c>
      <c r="G3713" t="s">
        <v>1745</v>
      </c>
      <c r="H3713" t="s">
        <v>1760</v>
      </c>
      <c r="I3713">
        <v>6092201</v>
      </c>
      <c r="J3713">
        <v>1</v>
      </c>
      <c r="K3713" t="s">
        <v>2049</v>
      </c>
      <c r="L3713" t="s">
        <v>2050</v>
      </c>
      <c r="N3713">
        <v>0</v>
      </c>
      <c r="O3713">
        <v>3</v>
      </c>
      <c r="P3713">
        <v>3</v>
      </c>
      <c r="Q3713">
        <v>3</v>
      </c>
      <c r="R3713">
        <v>0</v>
      </c>
      <c r="S3713">
        <v>0</v>
      </c>
      <c r="T3713">
        <v>0</v>
      </c>
      <c r="U3713" s="50">
        <v>46273.756990740738</v>
      </c>
      <c r="V3713" s="50">
        <v>46273.756990740738</v>
      </c>
      <c r="W3713" s="51">
        <v>46273</v>
      </c>
      <c r="X3713" t="s">
        <v>1747</v>
      </c>
      <c r="Y3713" t="s">
        <v>492</v>
      </c>
    </row>
    <row r="3714" spans="1:25" ht="15" customHeight="1" x14ac:dyDescent="0.35">
      <c r="A3714">
        <v>10</v>
      </c>
      <c r="B3714" s="50">
        <v>46273.770833333343</v>
      </c>
      <c r="C3714">
        <v>11711108</v>
      </c>
      <c r="D3714">
        <v>100006742432</v>
      </c>
      <c r="E3714" t="s">
        <v>1726</v>
      </c>
      <c r="F3714">
        <v>100</v>
      </c>
      <c r="G3714" t="s">
        <v>1745</v>
      </c>
      <c r="H3714" t="s">
        <v>1760</v>
      </c>
      <c r="I3714">
        <v>6092201</v>
      </c>
      <c r="J3714">
        <v>1</v>
      </c>
      <c r="K3714" t="s">
        <v>2724</v>
      </c>
      <c r="L3714" t="s">
        <v>2725</v>
      </c>
      <c r="N3714">
        <v>0</v>
      </c>
      <c r="O3714">
        <v>3</v>
      </c>
      <c r="P3714">
        <v>3</v>
      </c>
      <c r="Q3714">
        <v>3</v>
      </c>
      <c r="R3714">
        <v>0</v>
      </c>
      <c r="S3714">
        <v>0</v>
      </c>
      <c r="T3714">
        <v>0</v>
      </c>
      <c r="U3714" s="50">
        <v>46273.756990740738</v>
      </c>
      <c r="V3714" s="50">
        <v>46273.756990740738</v>
      </c>
      <c r="W3714" s="51">
        <v>46273</v>
      </c>
      <c r="X3714" t="s">
        <v>1747</v>
      </c>
      <c r="Y3714" t="s">
        <v>492</v>
      </c>
    </row>
    <row r="3715" spans="1:25" ht="15" customHeight="1" x14ac:dyDescent="0.35">
      <c r="A3715">
        <v>10</v>
      </c>
      <c r="B3715" s="50">
        <v>46273.770833333343</v>
      </c>
      <c r="C3715">
        <v>11711154</v>
      </c>
      <c r="D3715">
        <v>100006742455</v>
      </c>
      <c r="E3715" t="s">
        <v>1726</v>
      </c>
      <c r="F3715">
        <v>100</v>
      </c>
      <c r="G3715" t="s">
        <v>1745</v>
      </c>
      <c r="H3715" t="s">
        <v>1760</v>
      </c>
      <c r="I3715">
        <v>6094302</v>
      </c>
      <c r="J3715">
        <v>1</v>
      </c>
      <c r="K3715" t="s">
        <v>2065</v>
      </c>
      <c r="L3715" t="s">
        <v>2066</v>
      </c>
      <c r="M3715" t="s">
        <v>415</v>
      </c>
      <c r="N3715">
        <v>2</v>
      </c>
      <c r="O3715">
        <v>1</v>
      </c>
      <c r="P3715">
        <v>1</v>
      </c>
      <c r="Q3715">
        <v>1</v>
      </c>
      <c r="R3715">
        <v>0</v>
      </c>
      <c r="S3715">
        <v>0</v>
      </c>
      <c r="T3715">
        <v>0</v>
      </c>
      <c r="U3715" s="50">
        <v>46273.757696759261</v>
      </c>
      <c r="V3715" s="50">
        <v>46273.766238425917</v>
      </c>
      <c r="W3715" s="51">
        <v>46273</v>
      </c>
      <c r="X3715" t="s">
        <v>1747</v>
      </c>
      <c r="Y3715" t="s">
        <v>492</v>
      </c>
    </row>
    <row r="3716" spans="1:25" ht="15" customHeight="1" x14ac:dyDescent="0.35">
      <c r="A3716">
        <v>10</v>
      </c>
      <c r="B3716" s="50">
        <v>46273.770833333343</v>
      </c>
      <c r="C3716">
        <v>11711155</v>
      </c>
      <c r="D3716">
        <v>100006742455</v>
      </c>
      <c r="E3716" t="s">
        <v>1726</v>
      </c>
      <c r="F3716">
        <v>100</v>
      </c>
      <c r="G3716" t="s">
        <v>1745</v>
      </c>
      <c r="H3716" t="s">
        <v>1760</v>
      </c>
      <c r="I3716">
        <v>6094302</v>
      </c>
      <c r="J3716">
        <v>1</v>
      </c>
      <c r="K3716" t="s">
        <v>2732</v>
      </c>
      <c r="L3716" t="s">
        <v>2733</v>
      </c>
      <c r="M3716" t="s">
        <v>415</v>
      </c>
      <c r="N3716">
        <v>2</v>
      </c>
      <c r="O3716">
        <v>1</v>
      </c>
      <c r="P3716">
        <v>1</v>
      </c>
      <c r="Q3716">
        <v>1</v>
      </c>
      <c r="R3716">
        <v>0</v>
      </c>
      <c r="S3716">
        <v>0</v>
      </c>
      <c r="T3716">
        <v>0</v>
      </c>
      <c r="U3716" s="50">
        <v>46273.757696759261</v>
      </c>
      <c r="V3716" s="50">
        <v>46273.766238425917</v>
      </c>
      <c r="W3716" s="51">
        <v>46273</v>
      </c>
      <c r="X3716" t="s">
        <v>1747</v>
      </c>
      <c r="Y3716" t="s">
        <v>492</v>
      </c>
    </row>
    <row r="3717" spans="1:25" ht="15" customHeight="1" x14ac:dyDescent="0.35">
      <c r="A3717">
        <v>10</v>
      </c>
      <c r="B3717" s="50">
        <v>46273.770833333343</v>
      </c>
      <c r="C3717">
        <v>11711156</v>
      </c>
      <c r="D3717">
        <v>100006742455</v>
      </c>
      <c r="E3717" t="s">
        <v>1726</v>
      </c>
      <c r="F3717">
        <v>100</v>
      </c>
      <c r="G3717" t="s">
        <v>1745</v>
      </c>
      <c r="H3717" t="s">
        <v>1760</v>
      </c>
      <c r="I3717">
        <v>6094302</v>
      </c>
      <c r="J3717">
        <v>1</v>
      </c>
      <c r="K3717" t="s">
        <v>2171</v>
      </c>
      <c r="L3717" t="s">
        <v>2172</v>
      </c>
      <c r="M3717" t="s">
        <v>415</v>
      </c>
      <c r="N3717">
        <v>2</v>
      </c>
      <c r="O3717">
        <v>1</v>
      </c>
      <c r="P3717">
        <v>1</v>
      </c>
      <c r="Q3717">
        <v>1</v>
      </c>
      <c r="R3717">
        <v>0</v>
      </c>
      <c r="S3717">
        <v>0</v>
      </c>
      <c r="T3717">
        <v>0</v>
      </c>
      <c r="U3717" s="50">
        <v>46273.757696759261</v>
      </c>
      <c r="V3717" s="50">
        <v>46273.766238425917</v>
      </c>
      <c r="W3717" s="51">
        <v>46273</v>
      </c>
      <c r="X3717" t="s">
        <v>1747</v>
      </c>
      <c r="Y3717" t="s">
        <v>492</v>
      </c>
    </row>
    <row r="3718" spans="1:25" ht="15" customHeight="1" x14ac:dyDescent="0.35">
      <c r="A3718">
        <v>10</v>
      </c>
      <c r="B3718" s="50">
        <v>46273.770833333343</v>
      </c>
      <c r="C3718">
        <v>11711158</v>
      </c>
      <c r="D3718">
        <v>100006742456</v>
      </c>
      <c r="E3718" t="s">
        <v>1726</v>
      </c>
      <c r="F3718">
        <v>100</v>
      </c>
      <c r="G3718" t="s">
        <v>1745</v>
      </c>
      <c r="H3718" t="s">
        <v>1760</v>
      </c>
      <c r="I3718">
        <v>6093601</v>
      </c>
      <c r="J3718">
        <v>1</v>
      </c>
      <c r="K3718" t="s">
        <v>2235</v>
      </c>
      <c r="L3718" t="s">
        <v>2236</v>
      </c>
      <c r="M3718" t="s">
        <v>415</v>
      </c>
      <c r="N3718">
        <v>2</v>
      </c>
      <c r="O3718">
        <v>4</v>
      </c>
      <c r="P3718">
        <v>4</v>
      </c>
      <c r="Q3718">
        <v>4</v>
      </c>
      <c r="R3718">
        <v>0</v>
      </c>
      <c r="S3718">
        <v>0</v>
      </c>
      <c r="T3718">
        <v>0</v>
      </c>
      <c r="U3718" s="50">
        <v>46273.757708333331</v>
      </c>
      <c r="V3718" s="50">
        <v>46273.766296296293</v>
      </c>
      <c r="W3718" s="51">
        <v>46273</v>
      </c>
      <c r="X3718" t="s">
        <v>1747</v>
      </c>
      <c r="Y3718" t="s">
        <v>492</v>
      </c>
    </row>
    <row r="3719" spans="1:25" ht="15" customHeight="1" x14ac:dyDescent="0.35">
      <c r="A3719">
        <v>10</v>
      </c>
      <c r="B3719" s="50">
        <v>46273.770833333343</v>
      </c>
      <c r="C3719">
        <v>11711212</v>
      </c>
      <c r="D3719">
        <v>100006742482</v>
      </c>
      <c r="E3719" t="s">
        <v>1726</v>
      </c>
      <c r="F3719">
        <v>100</v>
      </c>
      <c r="G3719" t="s">
        <v>1745</v>
      </c>
      <c r="H3719" t="s">
        <v>1760</v>
      </c>
      <c r="I3719">
        <v>6096101</v>
      </c>
      <c r="J3719">
        <v>1</v>
      </c>
      <c r="K3719" t="s">
        <v>2734</v>
      </c>
      <c r="L3719" t="s">
        <v>2735</v>
      </c>
      <c r="N3719">
        <v>0</v>
      </c>
      <c r="O3719">
        <v>1</v>
      </c>
      <c r="P3719">
        <v>1</v>
      </c>
      <c r="Q3719">
        <v>1</v>
      </c>
      <c r="R3719">
        <v>0</v>
      </c>
      <c r="S3719">
        <v>0</v>
      </c>
      <c r="T3719">
        <v>0</v>
      </c>
      <c r="U3719" s="50">
        <v>46273.760474537034</v>
      </c>
      <c r="V3719" s="50">
        <v>46273.760474537034</v>
      </c>
      <c r="W3719" s="51">
        <v>46273</v>
      </c>
      <c r="X3719" t="s">
        <v>1747</v>
      </c>
      <c r="Y3719" t="s">
        <v>492</v>
      </c>
    </row>
    <row r="3720" spans="1:25" ht="15" customHeight="1" x14ac:dyDescent="0.35">
      <c r="A3720">
        <v>10</v>
      </c>
      <c r="B3720" s="50">
        <v>46273.770833333343</v>
      </c>
      <c r="C3720">
        <v>11711213</v>
      </c>
      <c r="D3720">
        <v>100006742483</v>
      </c>
      <c r="E3720" t="s">
        <v>1726</v>
      </c>
      <c r="F3720">
        <v>100</v>
      </c>
      <c r="G3720" t="s">
        <v>1745</v>
      </c>
      <c r="H3720" t="s">
        <v>1760</v>
      </c>
      <c r="I3720">
        <v>6096102</v>
      </c>
      <c r="J3720">
        <v>2</v>
      </c>
      <c r="K3720" t="s">
        <v>2736</v>
      </c>
      <c r="L3720" t="s">
        <v>2737</v>
      </c>
      <c r="M3720" t="s">
        <v>421</v>
      </c>
      <c r="N3720">
        <v>2</v>
      </c>
      <c r="O3720">
        <v>3</v>
      </c>
      <c r="P3720">
        <v>3</v>
      </c>
      <c r="Q3720">
        <v>3</v>
      </c>
      <c r="R3720">
        <v>0</v>
      </c>
      <c r="S3720">
        <v>0</v>
      </c>
      <c r="T3720">
        <v>0</v>
      </c>
      <c r="U3720" s="50">
        <v>46273.760474537034</v>
      </c>
      <c r="V3720" s="50">
        <v>46273.770752314813</v>
      </c>
      <c r="W3720" s="51">
        <v>46273</v>
      </c>
      <c r="X3720" t="s">
        <v>1747</v>
      </c>
      <c r="Y3720" t="s">
        <v>492</v>
      </c>
    </row>
    <row r="3721" spans="1:25" ht="15" customHeight="1" x14ac:dyDescent="0.35">
      <c r="A3721">
        <v>10</v>
      </c>
      <c r="B3721" s="50">
        <v>46273.770833333343</v>
      </c>
      <c r="C3721">
        <v>11711214</v>
      </c>
      <c r="D3721">
        <v>100006742485</v>
      </c>
      <c r="E3721" t="s">
        <v>1726</v>
      </c>
      <c r="F3721">
        <v>100</v>
      </c>
      <c r="G3721" t="s">
        <v>1745</v>
      </c>
      <c r="H3721" t="s">
        <v>1760</v>
      </c>
      <c r="I3721">
        <v>6095701</v>
      </c>
      <c r="J3721">
        <v>1</v>
      </c>
      <c r="K3721" t="s">
        <v>1973</v>
      </c>
      <c r="L3721" t="s">
        <v>1974</v>
      </c>
      <c r="N3721">
        <v>0</v>
      </c>
      <c r="O3721">
        <v>1</v>
      </c>
      <c r="P3721">
        <v>1</v>
      </c>
      <c r="Q3721">
        <v>1</v>
      </c>
      <c r="R3721">
        <v>0</v>
      </c>
      <c r="S3721">
        <v>0</v>
      </c>
      <c r="T3721">
        <v>0</v>
      </c>
      <c r="U3721" s="50">
        <v>46273.760474537034</v>
      </c>
      <c r="V3721" s="50">
        <v>46273.760474537034</v>
      </c>
      <c r="W3721" s="51">
        <v>46273</v>
      </c>
      <c r="X3721" t="s">
        <v>1747</v>
      </c>
      <c r="Y3721" t="s">
        <v>492</v>
      </c>
    </row>
    <row r="3722" spans="1:25" ht="15" customHeight="1" x14ac:dyDescent="0.35">
      <c r="A3722">
        <v>10</v>
      </c>
      <c r="B3722" s="50">
        <v>46273.770833333343</v>
      </c>
      <c r="C3722">
        <v>11711215</v>
      </c>
      <c r="D3722">
        <v>100006742485</v>
      </c>
      <c r="E3722" t="s">
        <v>1726</v>
      </c>
      <c r="F3722">
        <v>100</v>
      </c>
      <c r="G3722" t="s">
        <v>1745</v>
      </c>
      <c r="H3722" t="s">
        <v>1760</v>
      </c>
      <c r="I3722">
        <v>6095701</v>
      </c>
      <c r="J3722">
        <v>1</v>
      </c>
      <c r="K3722" t="s">
        <v>2043</v>
      </c>
      <c r="L3722" t="s">
        <v>2044</v>
      </c>
      <c r="N3722">
        <v>0</v>
      </c>
      <c r="O3722">
        <v>1</v>
      </c>
      <c r="P3722">
        <v>1</v>
      </c>
      <c r="Q3722">
        <v>1</v>
      </c>
      <c r="R3722">
        <v>0</v>
      </c>
      <c r="S3722">
        <v>0</v>
      </c>
      <c r="T3722">
        <v>0</v>
      </c>
      <c r="U3722" s="50">
        <v>46273.760474537034</v>
      </c>
      <c r="V3722" s="50">
        <v>46273.760474537034</v>
      </c>
      <c r="W3722" s="51">
        <v>46273</v>
      </c>
      <c r="X3722" t="s">
        <v>1747</v>
      </c>
      <c r="Y3722" t="s">
        <v>492</v>
      </c>
    </row>
    <row r="3723" spans="1:25" ht="15" customHeight="1" x14ac:dyDescent="0.35">
      <c r="A3723">
        <v>10</v>
      </c>
      <c r="B3723" s="50">
        <v>46273.770833333343</v>
      </c>
      <c r="C3723">
        <v>11711216</v>
      </c>
      <c r="D3723">
        <v>100006742485</v>
      </c>
      <c r="E3723" t="s">
        <v>1726</v>
      </c>
      <c r="F3723">
        <v>100</v>
      </c>
      <c r="G3723" t="s">
        <v>1745</v>
      </c>
      <c r="H3723" t="s">
        <v>1760</v>
      </c>
      <c r="I3723">
        <v>6095701</v>
      </c>
      <c r="J3723">
        <v>1</v>
      </c>
      <c r="K3723" t="s">
        <v>2555</v>
      </c>
      <c r="L3723" t="s">
        <v>2556</v>
      </c>
      <c r="N3723">
        <v>0</v>
      </c>
      <c r="O3723">
        <v>1</v>
      </c>
      <c r="P3723">
        <v>1</v>
      </c>
      <c r="Q3723">
        <v>1</v>
      </c>
      <c r="R3723">
        <v>0</v>
      </c>
      <c r="S3723">
        <v>0</v>
      </c>
      <c r="T3723">
        <v>0</v>
      </c>
      <c r="U3723" s="50">
        <v>46273.760474537034</v>
      </c>
      <c r="V3723" s="50">
        <v>46273.760474537034</v>
      </c>
      <c r="W3723" s="51">
        <v>46273</v>
      </c>
      <c r="X3723" t="s">
        <v>1747</v>
      </c>
      <c r="Y3723" t="s">
        <v>492</v>
      </c>
    </row>
    <row r="3724" spans="1:25" ht="15" customHeight="1" x14ac:dyDescent="0.35">
      <c r="A3724">
        <v>10</v>
      </c>
      <c r="B3724" s="50">
        <v>46273.770833333343</v>
      </c>
      <c r="C3724">
        <v>11711217</v>
      </c>
      <c r="D3724">
        <v>100006742485</v>
      </c>
      <c r="E3724" t="s">
        <v>1726</v>
      </c>
      <c r="F3724">
        <v>100</v>
      </c>
      <c r="G3724" t="s">
        <v>1745</v>
      </c>
      <c r="H3724" t="s">
        <v>1760</v>
      </c>
      <c r="I3724">
        <v>6095701</v>
      </c>
      <c r="J3724">
        <v>1</v>
      </c>
      <c r="K3724" t="s">
        <v>2231</v>
      </c>
      <c r="L3724" t="s">
        <v>2232</v>
      </c>
      <c r="N3724">
        <v>0</v>
      </c>
      <c r="O3724">
        <v>1</v>
      </c>
      <c r="P3724">
        <v>1</v>
      </c>
      <c r="Q3724">
        <v>1</v>
      </c>
      <c r="R3724">
        <v>0</v>
      </c>
      <c r="S3724">
        <v>0</v>
      </c>
      <c r="T3724">
        <v>0</v>
      </c>
      <c r="U3724" s="50">
        <v>46273.760474537034</v>
      </c>
      <c r="V3724" s="50">
        <v>46273.760474537034</v>
      </c>
      <c r="W3724" s="51">
        <v>46273</v>
      </c>
      <c r="X3724" t="s">
        <v>1747</v>
      </c>
      <c r="Y3724" t="s">
        <v>492</v>
      </c>
    </row>
    <row r="3725" spans="1:25" ht="15" customHeight="1" x14ac:dyDescent="0.35">
      <c r="A3725">
        <v>10</v>
      </c>
      <c r="B3725" s="50">
        <v>46273.770833333343</v>
      </c>
      <c r="C3725">
        <v>11711218</v>
      </c>
      <c r="D3725">
        <v>100006742485</v>
      </c>
      <c r="E3725" t="s">
        <v>1726</v>
      </c>
      <c r="F3725">
        <v>100</v>
      </c>
      <c r="G3725" t="s">
        <v>1745</v>
      </c>
      <c r="H3725" t="s">
        <v>1760</v>
      </c>
      <c r="I3725">
        <v>6095701</v>
      </c>
      <c r="J3725">
        <v>1</v>
      </c>
      <c r="K3725" t="s">
        <v>2738</v>
      </c>
      <c r="L3725" t="s">
        <v>2739</v>
      </c>
      <c r="N3725">
        <v>0</v>
      </c>
      <c r="O3725">
        <v>2</v>
      </c>
      <c r="P3725">
        <v>2</v>
      </c>
      <c r="Q3725">
        <v>2</v>
      </c>
      <c r="R3725">
        <v>0</v>
      </c>
      <c r="S3725">
        <v>0</v>
      </c>
      <c r="T3725">
        <v>0</v>
      </c>
      <c r="U3725" s="50">
        <v>46273.760474537034</v>
      </c>
      <c r="V3725" s="50">
        <v>46273.760474537034</v>
      </c>
      <c r="W3725" s="51">
        <v>46273</v>
      </c>
      <c r="X3725" t="s">
        <v>1747</v>
      </c>
      <c r="Y3725" t="s">
        <v>492</v>
      </c>
    </row>
    <row r="3726" spans="1:25" ht="15" customHeight="1" x14ac:dyDescent="0.35">
      <c r="A3726">
        <v>10</v>
      </c>
      <c r="B3726" s="50">
        <v>46273.770833333343</v>
      </c>
      <c r="C3726">
        <v>11711219</v>
      </c>
      <c r="D3726">
        <v>100006742485</v>
      </c>
      <c r="E3726" t="s">
        <v>1726</v>
      </c>
      <c r="F3726">
        <v>100</v>
      </c>
      <c r="G3726" t="s">
        <v>1745</v>
      </c>
      <c r="H3726" t="s">
        <v>1760</v>
      </c>
      <c r="I3726">
        <v>6095701</v>
      </c>
      <c r="J3726">
        <v>1</v>
      </c>
      <c r="K3726" t="s">
        <v>2401</v>
      </c>
      <c r="L3726" t="s">
        <v>2402</v>
      </c>
      <c r="N3726">
        <v>0</v>
      </c>
      <c r="O3726">
        <v>1</v>
      </c>
      <c r="P3726">
        <v>1</v>
      </c>
      <c r="Q3726">
        <v>1</v>
      </c>
      <c r="R3726">
        <v>0</v>
      </c>
      <c r="S3726">
        <v>0</v>
      </c>
      <c r="T3726">
        <v>0</v>
      </c>
      <c r="U3726" s="50">
        <v>46273.760474537034</v>
      </c>
      <c r="V3726" s="50">
        <v>46273.760474537034</v>
      </c>
      <c r="W3726" s="51">
        <v>46273</v>
      </c>
      <c r="X3726" t="s">
        <v>1747</v>
      </c>
      <c r="Y3726" t="s">
        <v>492</v>
      </c>
    </row>
    <row r="3727" spans="1:25" ht="15" customHeight="1" x14ac:dyDescent="0.35">
      <c r="A3727">
        <v>10</v>
      </c>
      <c r="B3727" s="50">
        <v>46273.770833333343</v>
      </c>
      <c r="C3727">
        <v>11711220</v>
      </c>
      <c r="D3727">
        <v>100006742486</v>
      </c>
      <c r="E3727" t="s">
        <v>1726</v>
      </c>
      <c r="F3727">
        <v>100</v>
      </c>
      <c r="G3727" t="s">
        <v>1745</v>
      </c>
      <c r="H3727" t="s">
        <v>1760</v>
      </c>
      <c r="I3727">
        <v>6095501</v>
      </c>
      <c r="J3727">
        <v>1</v>
      </c>
      <c r="K3727" t="s">
        <v>2740</v>
      </c>
      <c r="L3727" t="s">
        <v>2741</v>
      </c>
      <c r="N3727">
        <v>0</v>
      </c>
      <c r="O3727">
        <v>1</v>
      </c>
      <c r="P3727">
        <v>1</v>
      </c>
      <c r="Q3727">
        <v>1</v>
      </c>
      <c r="R3727">
        <v>0</v>
      </c>
      <c r="S3727">
        <v>0</v>
      </c>
      <c r="T3727">
        <v>0</v>
      </c>
      <c r="U3727" s="50">
        <v>46273.760474537034</v>
      </c>
      <c r="V3727" s="50">
        <v>46273.760474537034</v>
      </c>
      <c r="W3727" s="51">
        <v>46273</v>
      </c>
      <c r="X3727" t="s">
        <v>1747</v>
      </c>
      <c r="Y3727" t="s">
        <v>492</v>
      </c>
    </row>
    <row r="3728" spans="1:25" ht="15" customHeight="1" x14ac:dyDescent="0.35">
      <c r="A3728">
        <v>10</v>
      </c>
      <c r="B3728" s="50">
        <v>46273.770833333343</v>
      </c>
      <c r="C3728">
        <v>11711247</v>
      </c>
      <c r="D3728">
        <v>100006742501</v>
      </c>
      <c r="E3728" t="s">
        <v>1726</v>
      </c>
      <c r="F3728">
        <v>100</v>
      </c>
      <c r="G3728" t="s">
        <v>1745</v>
      </c>
      <c r="H3728" t="s">
        <v>1760</v>
      </c>
      <c r="I3728">
        <v>6097101</v>
      </c>
      <c r="J3728">
        <v>5</v>
      </c>
      <c r="K3728" t="s">
        <v>2742</v>
      </c>
      <c r="L3728" t="s">
        <v>2743</v>
      </c>
      <c r="N3728">
        <v>0</v>
      </c>
      <c r="O3728">
        <v>2</v>
      </c>
      <c r="P3728">
        <v>2</v>
      </c>
      <c r="Q3728">
        <v>2</v>
      </c>
      <c r="R3728">
        <v>0</v>
      </c>
      <c r="S3728">
        <v>0</v>
      </c>
      <c r="T3728">
        <v>0</v>
      </c>
      <c r="U3728" s="50">
        <v>46273.761145833327</v>
      </c>
      <c r="V3728" s="50">
        <v>46273.761145833327</v>
      </c>
      <c r="W3728" s="51">
        <v>46273</v>
      </c>
      <c r="X3728" t="s">
        <v>1747</v>
      </c>
      <c r="Y3728" t="s">
        <v>492</v>
      </c>
    </row>
    <row r="3729" spans="1:25" ht="15" customHeight="1" x14ac:dyDescent="0.35">
      <c r="A3729">
        <v>10</v>
      </c>
      <c r="B3729" s="50">
        <v>46273.770833333343</v>
      </c>
      <c r="C3729">
        <v>11711309</v>
      </c>
      <c r="D3729">
        <v>100006742540</v>
      </c>
      <c r="E3729" t="s">
        <v>1726</v>
      </c>
      <c r="F3729">
        <v>100</v>
      </c>
      <c r="G3729" t="s">
        <v>1745</v>
      </c>
      <c r="H3729" t="s">
        <v>1760</v>
      </c>
      <c r="I3729">
        <v>6099001</v>
      </c>
      <c r="J3729">
        <v>2</v>
      </c>
      <c r="K3729" t="s">
        <v>1983</v>
      </c>
      <c r="L3729" t="s">
        <v>1984</v>
      </c>
      <c r="N3729">
        <v>0</v>
      </c>
      <c r="O3729">
        <v>25</v>
      </c>
      <c r="P3729">
        <v>25</v>
      </c>
      <c r="Q3729">
        <v>25</v>
      </c>
      <c r="R3729">
        <v>0</v>
      </c>
      <c r="S3729">
        <v>0</v>
      </c>
      <c r="T3729">
        <v>0</v>
      </c>
      <c r="U3729" s="50">
        <v>46273.76253472222</v>
      </c>
      <c r="V3729" s="50">
        <v>46273.76253472222</v>
      </c>
      <c r="W3729" s="51">
        <v>46273</v>
      </c>
      <c r="X3729" t="s">
        <v>1747</v>
      </c>
      <c r="Y3729" t="s">
        <v>492</v>
      </c>
    </row>
    <row r="3730" spans="1:25" ht="15" customHeight="1" x14ac:dyDescent="0.35">
      <c r="A3730">
        <v>10</v>
      </c>
      <c r="B3730" s="50">
        <v>46273.770833333343</v>
      </c>
      <c r="C3730">
        <v>11711366</v>
      </c>
      <c r="D3730">
        <v>100006742579</v>
      </c>
      <c r="E3730" t="s">
        <v>1726</v>
      </c>
      <c r="F3730">
        <v>100</v>
      </c>
      <c r="G3730" t="s">
        <v>1745</v>
      </c>
      <c r="H3730" t="s">
        <v>1760</v>
      </c>
      <c r="I3730">
        <v>6103701</v>
      </c>
      <c r="J3730">
        <v>2</v>
      </c>
      <c r="K3730" t="s">
        <v>2590</v>
      </c>
      <c r="L3730" t="s">
        <v>2591</v>
      </c>
      <c r="N3730">
        <v>0</v>
      </c>
      <c r="O3730">
        <v>1</v>
      </c>
      <c r="P3730">
        <v>1</v>
      </c>
      <c r="Q3730">
        <v>1</v>
      </c>
      <c r="R3730">
        <v>0</v>
      </c>
      <c r="S3730">
        <v>0</v>
      </c>
      <c r="T3730">
        <v>0</v>
      </c>
      <c r="U3730" s="50">
        <v>46273.767407407409</v>
      </c>
      <c r="V3730" s="50">
        <v>46273.767407407409</v>
      </c>
      <c r="W3730" s="51">
        <v>46273</v>
      </c>
      <c r="X3730" t="s">
        <v>1747</v>
      </c>
      <c r="Y3730" t="s">
        <v>492</v>
      </c>
    </row>
    <row r="3731" spans="1:25" ht="15" customHeight="1" x14ac:dyDescent="0.35">
      <c r="A3731">
        <v>10</v>
      </c>
      <c r="B3731" s="50">
        <v>46273.770833333343</v>
      </c>
      <c r="C3731">
        <v>11711367</v>
      </c>
      <c r="D3731">
        <v>100006742579</v>
      </c>
      <c r="E3731" t="s">
        <v>1726</v>
      </c>
      <c r="F3731">
        <v>100</v>
      </c>
      <c r="G3731" t="s">
        <v>1745</v>
      </c>
      <c r="H3731" t="s">
        <v>1760</v>
      </c>
      <c r="I3731">
        <v>6103701</v>
      </c>
      <c r="J3731">
        <v>2</v>
      </c>
      <c r="K3731" t="s">
        <v>2744</v>
      </c>
      <c r="L3731" t="s">
        <v>2745</v>
      </c>
      <c r="N3731">
        <v>0</v>
      </c>
      <c r="O3731">
        <v>1</v>
      </c>
      <c r="P3731">
        <v>1</v>
      </c>
      <c r="Q3731">
        <v>1</v>
      </c>
      <c r="R3731">
        <v>0</v>
      </c>
      <c r="S3731">
        <v>0</v>
      </c>
      <c r="T3731">
        <v>0</v>
      </c>
      <c r="U3731" s="50">
        <v>46273.767407407409</v>
      </c>
      <c r="V3731" s="50">
        <v>46273.767407407409</v>
      </c>
      <c r="W3731" s="51">
        <v>46273</v>
      </c>
      <c r="X3731" t="s">
        <v>1747</v>
      </c>
      <c r="Y3731" t="s">
        <v>492</v>
      </c>
    </row>
    <row r="3732" spans="1:25" ht="15" customHeight="1" x14ac:dyDescent="0.35">
      <c r="A3732">
        <v>10</v>
      </c>
      <c r="B3732" s="50">
        <v>46273.770833333343</v>
      </c>
      <c r="C3732">
        <v>11711368</v>
      </c>
      <c r="D3732">
        <v>100006742580</v>
      </c>
      <c r="E3732" t="s">
        <v>1726</v>
      </c>
      <c r="F3732">
        <v>100</v>
      </c>
      <c r="G3732" t="s">
        <v>1745</v>
      </c>
      <c r="H3732" t="s">
        <v>1760</v>
      </c>
      <c r="I3732">
        <v>6103702</v>
      </c>
      <c r="J3732">
        <v>2</v>
      </c>
      <c r="K3732" t="s">
        <v>2744</v>
      </c>
      <c r="L3732" t="s">
        <v>2745</v>
      </c>
      <c r="N3732">
        <v>0</v>
      </c>
      <c r="O3732">
        <v>2</v>
      </c>
      <c r="P3732">
        <v>2</v>
      </c>
      <c r="Q3732">
        <v>2</v>
      </c>
      <c r="R3732">
        <v>0</v>
      </c>
      <c r="S3732">
        <v>0</v>
      </c>
      <c r="T3732">
        <v>0</v>
      </c>
      <c r="U3732" s="50">
        <v>46273.767407407409</v>
      </c>
      <c r="V3732" s="50">
        <v>46273.767407407409</v>
      </c>
      <c r="W3732" s="51">
        <v>46273</v>
      </c>
      <c r="X3732" t="s">
        <v>1747</v>
      </c>
      <c r="Y3732" t="s">
        <v>492</v>
      </c>
    </row>
    <row r="3733" spans="1:25" ht="15" customHeight="1" x14ac:dyDescent="0.35">
      <c r="A3733">
        <v>10</v>
      </c>
      <c r="B3733" s="50">
        <v>46273.770833333343</v>
      </c>
      <c r="C3733">
        <v>11711369</v>
      </c>
      <c r="D3733">
        <v>100006742582</v>
      </c>
      <c r="E3733" t="s">
        <v>1726</v>
      </c>
      <c r="F3733">
        <v>100</v>
      </c>
      <c r="G3733" t="s">
        <v>1745</v>
      </c>
      <c r="H3733" t="s">
        <v>1760</v>
      </c>
      <c r="I3733">
        <v>6104009</v>
      </c>
      <c r="J3733">
        <v>2</v>
      </c>
      <c r="K3733" t="s">
        <v>1961</v>
      </c>
      <c r="L3733" t="s">
        <v>1962</v>
      </c>
      <c r="N3733">
        <v>0</v>
      </c>
      <c r="O3733">
        <v>4</v>
      </c>
      <c r="P3733">
        <v>4</v>
      </c>
      <c r="Q3733">
        <v>4</v>
      </c>
      <c r="R3733">
        <v>0</v>
      </c>
      <c r="S3733">
        <v>0</v>
      </c>
      <c r="T3733">
        <v>0</v>
      </c>
      <c r="U3733" s="50">
        <v>46273.767418981479</v>
      </c>
      <c r="V3733" s="50">
        <v>46273.767418981479</v>
      </c>
      <c r="W3733" s="51">
        <v>46273</v>
      </c>
      <c r="X3733" t="s">
        <v>1747</v>
      </c>
      <c r="Y3733" t="s">
        <v>492</v>
      </c>
    </row>
    <row r="3734" spans="1:25" ht="15" customHeight="1" x14ac:dyDescent="0.35">
      <c r="A3734">
        <v>10</v>
      </c>
      <c r="B3734" s="50">
        <v>46273.770833333343</v>
      </c>
      <c r="C3734">
        <v>11711370</v>
      </c>
      <c r="D3734">
        <v>100006742583</v>
      </c>
      <c r="E3734" t="s">
        <v>1726</v>
      </c>
      <c r="F3734">
        <v>100</v>
      </c>
      <c r="G3734" t="s">
        <v>1745</v>
      </c>
      <c r="H3734" t="s">
        <v>1760</v>
      </c>
      <c r="I3734">
        <v>6104011</v>
      </c>
      <c r="J3734">
        <v>2</v>
      </c>
      <c r="K3734" t="s">
        <v>2746</v>
      </c>
      <c r="L3734" t="s">
        <v>2747</v>
      </c>
      <c r="N3734">
        <v>0</v>
      </c>
      <c r="O3734">
        <v>5</v>
      </c>
      <c r="P3734">
        <v>5</v>
      </c>
      <c r="Q3734">
        <v>5</v>
      </c>
      <c r="R3734">
        <v>0</v>
      </c>
      <c r="S3734">
        <v>0</v>
      </c>
      <c r="T3734">
        <v>0</v>
      </c>
      <c r="U3734" s="50">
        <v>46273.767418981479</v>
      </c>
      <c r="V3734" s="50">
        <v>46273.767418981479</v>
      </c>
      <c r="W3734" s="51">
        <v>46273</v>
      </c>
      <c r="X3734" t="s">
        <v>1747</v>
      </c>
      <c r="Y3734" t="s">
        <v>492</v>
      </c>
    </row>
    <row r="3735" spans="1:25" ht="15" customHeight="1" x14ac:dyDescent="0.35">
      <c r="A3735">
        <v>10</v>
      </c>
      <c r="B3735" s="50">
        <v>46273.770833333343</v>
      </c>
      <c r="C3735">
        <v>11711371</v>
      </c>
      <c r="D3735">
        <v>100006742584</v>
      </c>
      <c r="E3735" t="s">
        <v>1726</v>
      </c>
      <c r="F3735">
        <v>100</v>
      </c>
      <c r="G3735" t="s">
        <v>1745</v>
      </c>
      <c r="H3735" t="s">
        <v>1760</v>
      </c>
      <c r="I3735">
        <v>6104012</v>
      </c>
      <c r="J3735">
        <v>2</v>
      </c>
      <c r="K3735" t="s">
        <v>2748</v>
      </c>
      <c r="L3735" t="s">
        <v>2749</v>
      </c>
      <c r="N3735">
        <v>0</v>
      </c>
      <c r="O3735">
        <v>6</v>
      </c>
      <c r="P3735">
        <v>6</v>
      </c>
      <c r="Q3735">
        <v>6</v>
      </c>
      <c r="R3735">
        <v>0</v>
      </c>
      <c r="S3735">
        <v>0</v>
      </c>
      <c r="T3735">
        <v>0</v>
      </c>
      <c r="U3735" s="50">
        <v>46273.767418981479</v>
      </c>
      <c r="V3735" s="50">
        <v>46273.767418981479</v>
      </c>
      <c r="W3735" s="51">
        <v>46273</v>
      </c>
      <c r="X3735" t="s">
        <v>1747</v>
      </c>
      <c r="Y3735" t="s">
        <v>492</v>
      </c>
    </row>
    <row r="3736" spans="1:25" ht="15" customHeight="1" x14ac:dyDescent="0.35">
      <c r="A3736">
        <v>10</v>
      </c>
      <c r="B3736" s="50">
        <v>46273.770833333343</v>
      </c>
      <c r="C3736">
        <v>11711372</v>
      </c>
      <c r="D3736">
        <v>100006742585</v>
      </c>
      <c r="E3736" t="s">
        <v>1726</v>
      </c>
      <c r="F3736">
        <v>100</v>
      </c>
      <c r="G3736" t="s">
        <v>1745</v>
      </c>
      <c r="H3736" t="s">
        <v>1760</v>
      </c>
      <c r="I3736">
        <v>6104013</v>
      </c>
      <c r="J3736">
        <v>2</v>
      </c>
      <c r="K3736" t="s">
        <v>2750</v>
      </c>
      <c r="L3736" t="s">
        <v>2751</v>
      </c>
      <c r="N3736">
        <v>0</v>
      </c>
      <c r="O3736">
        <v>4</v>
      </c>
      <c r="P3736">
        <v>4</v>
      </c>
      <c r="Q3736">
        <v>4</v>
      </c>
      <c r="R3736">
        <v>0</v>
      </c>
      <c r="S3736">
        <v>0</v>
      </c>
      <c r="T3736">
        <v>0</v>
      </c>
      <c r="U3736" s="50">
        <v>46273.767418981479</v>
      </c>
      <c r="V3736" s="50">
        <v>46273.767418981479</v>
      </c>
      <c r="W3736" s="51">
        <v>46273</v>
      </c>
      <c r="X3736" t="s">
        <v>1747</v>
      </c>
      <c r="Y3736" t="s">
        <v>492</v>
      </c>
    </row>
    <row r="3737" spans="1:25" ht="15" customHeight="1" x14ac:dyDescent="0.35">
      <c r="A3737">
        <v>10</v>
      </c>
      <c r="B3737" s="50">
        <v>46273.770833333343</v>
      </c>
      <c r="C3737">
        <v>11711373</v>
      </c>
      <c r="D3737">
        <v>100006742586</v>
      </c>
      <c r="E3737" t="s">
        <v>1726</v>
      </c>
      <c r="F3737">
        <v>100</v>
      </c>
      <c r="G3737" t="s">
        <v>1745</v>
      </c>
      <c r="H3737" t="s">
        <v>1760</v>
      </c>
      <c r="I3737">
        <v>6104014</v>
      </c>
      <c r="J3737">
        <v>2</v>
      </c>
      <c r="K3737" t="s">
        <v>2730</v>
      </c>
      <c r="L3737" t="s">
        <v>2731</v>
      </c>
      <c r="N3737">
        <v>0</v>
      </c>
      <c r="O3737">
        <v>3</v>
      </c>
      <c r="P3737">
        <v>3</v>
      </c>
      <c r="Q3737">
        <v>3</v>
      </c>
      <c r="R3737">
        <v>0</v>
      </c>
      <c r="S3737">
        <v>0</v>
      </c>
      <c r="T3737">
        <v>0</v>
      </c>
      <c r="U3737" s="50">
        <v>46273.767418981479</v>
      </c>
      <c r="V3737" s="50">
        <v>46273.767418981479</v>
      </c>
      <c r="W3737" s="51">
        <v>46273</v>
      </c>
      <c r="X3737" t="s">
        <v>1747</v>
      </c>
      <c r="Y3737" t="s">
        <v>492</v>
      </c>
    </row>
    <row r="3738" spans="1:25" ht="15" customHeight="1" x14ac:dyDescent="0.35">
      <c r="A3738">
        <v>10</v>
      </c>
      <c r="B3738" s="50">
        <v>46273.770833333343</v>
      </c>
      <c r="C3738">
        <v>11711374</v>
      </c>
      <c r="D3738">
        <v>100006742587</v>
      </c>
      <c r="E3738" t="s">
        <v>1726</v>
      </c>
      <c r="F3738">
        <v>100</v>
      </c>
      <c r="G3738" t="s">
        <v>1745</v>
      </c>
      <c r="H3738" t="s">
        <v>1760</v>
      </c>
      <c r="I3738">
        <v>6104015</v>
      </c>
      <c r="J3738">
        <v>2</v>
      </c>
      <c r="K3738" t="s">
        <v>2487</v>
      </c>
      <c r="L3738" t="s">
        <v>2488</v>
      </c>
      <c r="N3738">
        <v>0</v>
      </c>
      <c r="O3738">
        <v>3</v>
      </c>
      <c r="P3738">
        <v>3</v>
      </c>
      <c r="Q3738">
        <v>3</v>
      </c>
      <c r="R3738">
        <v>0</v>
      </c>
      <c r="S3738">
        <v>0</v>
      </c>
      <c r="T3738">
        <v>0</v>
      </c>
      <c r="U3738" s="50">
        <v>46273.767418981479</v>
      </c>
      <c r="V3738" s="50">
        <v>46273.767418981479</v>
      </c>
      <c r="W3738" s="51">
        <v>46273</v>
      </c>
      <c r="X3738" t="s">
        <v>1747</v>
      </c>
      <c r="Y3738" t="s">
        <v>492</v>
      </c>
    </row>
    <row r="3739" spans="1:25" ht="15" customHeight="1" x14ac:dyDescent="0.35">
      <c r="A3739">
        <v>10</v>
      </c>
      <c r="B3739" s="50">
        <v>46273.770833333343</v>
      </c>
      <c r="C3739">
        <v>11711375</v>
      </c>
      <c r="D3739">
        <v>100006742587</v>
      </c>
      <c r="E3739" t="s">
        <v>1726</v>
      </c>
      <c r="F3739">
        <v>100</v>
      </c>
      <c r="G3739" t="s">
        <v>1745</v>
      </c>
      <c r="H3739" t="s">
        <v>1760</v>
      </c>
      <c r="I3739">
        <v>6104015</v>
      </c>
      <c r="J3739">
        <v>2</v>
      </c>
      <c r="K3739" t="s">
        <v>2752</v>
      </c>
      <c r="L3739" t="s">
        <v>2753</v>
      </c>
      <c r="N3739">
        <v>0</v>
      </c>
      <c r="O3739">
        <v>3</v>
      </c>
      <c r="P3739">
        <v>3</v>
      </c>
      <c r="Q3739">
        <v>3</v>
      </c>
      <c r="R3739">
        <v>0</v>
      </c>
      <c r="S3739">
        <v>0</v>
      </c>
      <c r="T3739">
        <v>0</v>
      </c>
      <c r="U3739" s="50">
        <v>46273.767418981479</v>
      </c>
      <c r="V3739" s="50">
        <v>46273.767418981479</v>
      </c>
      <c r="W3739" s="51">
        <v>46273</v>
      </c>
      <c r="X3739" t="s">
        <v>1747</v>
      </c>
      <c r="Y3739" t="s">
        <v>492</v>
      </c>
    </row>
    <row r="3740" spans="1:25" ht="15" customHeight="1" x14ac:dyDescent="0.35">
      <c r="A3740">
        <v>10</v>
      </c>
      <c r="B3740" s="50">
        <v>46273.770833333343</v>
      </c>
      <c r="C3740">
        <v>11711376</v>
      </c>
      <c r="D3740">
        <v>100006742588</v>
      </c>
      <c r="E3740" t="s">
        <v>1726</v>
      </c>
      <c r="F3740">
        <v>100</v>
      </c>
      <c r="G3740" t="s">
        <v>1745</v>
      </c>
      <c r="H3740" t="s">
        <v>1760</v>
      </c>
      <c r="I3740">
        <v>6104016</v>
      </c>
      <c r="J3740">
        <v>2</v>
      </c>
      <c r="K3740" t="s">
        <v>2754</v>
      </c>
      <c r="L3740" t="s">
        <v>2755</v>
      </c>
      <c r="N3740">
        <v>0</v>
      </c>
      <c r="O3740">
        <v>25</v>
      </c>
      <c r="P3740">
        <v>25</v>
      </c>
      <c r="Q3740">
        <v>25</v>
      </c>
      <c r="R3740">
        <v>0</v>
      </c>
      <c r="S3740">
        <v>0</v>
      </c>
      <c r="T3740">
        <v>0</v>
      </c>
      <c r="U3740" s="50">
        <v>46273.767418981479</v>
      </c>
      <c r="V3740" s="50">
        <v>46273.767418981479</v>
      </c>
      <c r="W3740" s="51">
        <v>46273</v>
      </c>
      <c r="X3740" t="s">
        <v>1747</v>
      </c>
      <c r="Y3740" t="s">
        <v>492</v>
      </c>
    </row>
    <row r="3741" spans="1:25" ht="15" customHeight="1" x14ac:dyDescent="0.35">
      <c r="A3741">
        <v>10</v>
      </c>
      <c r="B3741" s="50">
        <v>46273.770833333343</v>
      </c>
      <c r="C3741">
        <v>11711377</v>
      </c>
      <c r="D3741">
        <v>100006742588</v>
      </c>
      <c r="E3741" t="s">
        <v>1726</v>
      </c>
      <c r="F3741">
        <v>100</v>
      </c>
      <c r="G3741" t="s">
        <v>1745</v>
      </c>
      <c r="H3741" t="s">
        <v>1760</v>
      </c>
      <c r="I3741">
        <v>6104016</v>
      </c>
      <c r="J3741">
        <v>2</v>
      </c>
      <c r="K3741" t="s">
        <v>2756</v>
      </c>
      <c r="L3741" t="s">
        <v>2757</v>
      </c>
      <c r="N3741">
        <v>0</v>
      </c>
      <c r="O3741">
        <v>2</v>
      </c>
      <c r="P3741">
        <v>2</v>
      </c>
      <c r="Q3741">
        <v>2</v>
      </c>
      <c r="R3741">
        <v>0</v>
      </c>
      <c r="S3741">
        <v>0</v>
      </c>
      <c r="T3741">
        <v>0</v>
      </c>
      <c r="U3741" s="50">
        <v>46273.767418981479</v>
      </c>
      <c r="V3741" s="50">
        <v>46273.767418981479</v>
      </c>
      <c r="W3741" s="51">
        <v>46273</v>
      </c>
      <c r="X3741" t="s">
        <v>1747</v>
      </c>
      <c r="Y3741" t="s">
        <v>492</v>
      </c>
    </row>
    <row r="3742" spans="1:25" ht="15" customHeight="1" x14ac:dyDescent="0.35">
      <c r="A3742">
        <v>10</v>
      </c>
      <c r="B3742" s="50">
        <v>46273.770833333343</v>
      </c>
      <c r="C3742">
        <v>11711378</v>
      </c>
      <c r="D3742">
        <v>100006742589</v>
      </c>
      <c r="E3742" t="s">
        <v>1726</v>
      </c>
      <c r="F3742">
        <v>100</v>
      </c>
      <c r="G3742" t="s">
        <v>1745</v>
      </c>
      <c r="H3742" t="s">
        <v>1760</v>
      </c>
      <c r="I3742">
        <v>6104017</v>
      </c>
      <c r="J3742">
        <v>2</v>
      </c>
      <c r="K3742" t="s">
        <v>2758</v>
      </c>
      <c r="L3742" t="s">
        <v>2759</v>
      </c>
      <c r="N3742">
        <v>0</v>
      </c>
      <c r="O3742">
        <v>4</v>
      </c>
      <c r="P3742">
        <v>4</v>
      </c>
      <c r="Q3742">
        <v>4</v>
      </c>
      <c r="R3742">
        <v>0</v>
      </c>
      <c r="S3742">
        <v>0</v>
      </c>
      <c r="T3742">
        <v>0</v>
      </c>
      <c r="U3742" s="50">
        <v>46273.767418981479</v>
      </c>
      <c r="V3742" s="50">
        <v>46273.767418981479</v>
      </c>
      <c r="W3742" s="51">
        <v>46273</v>
      </c>
      <c r="X3742" t="s">
        <v>1747</v>
      </c>
      <c r="Y3742" t="s">
        <v>492</v>
      </c>
    </row>
    <row r="3743" spans="1:25" ht="15" customHeight="1" x14ac:dyDescent="0.35">
      <c r="A3743">
        <v>10</v>
      </c>
      <c r="B3743" s="50">
        <v>46273.770833333343</v>
      </c>
      <c r="C3743">
        <v>11711379</v>
      </c>
      <c r="D3743">
        <v>100006742590</v>
      </c>
      <c r="E3743" t="s">
        <v>1726</v>
      </c>
      <c r="F3743">
        <v>100</v>
      </c>
      <c r="G3743" t="s">
        <v>1745</v>
      </c>
      <c r="H3743" t="s">
        <v>1760</v>
      </c>
      <c r="I3743">
        <v>6104018</v>
      </c>
      <c r="J3743">
        <v>2</v>
      </c>
      <c r="K3743" t="s">
        <v>2758</v>
      </c>
      <c r="L3743" t="s">
        <v>2759</v>
      </c>
      <c r="N3743">
        <v>0</v>
      </c>
      <c r="O3743">
        <v>4</v>
      </c>
      <c r="P3743">
        <v>4</v>
      </c>
      <c r="Q3743">
        <v>4</v>
      </c>
      <c r="R3743">
        <v>0</v>
      </c>
      <c r="S3743">
        <v>0</v>
      </c>
      <c r="T3743">
        <v>0</v>
      </c>
      <c r="U3743" s="50">
        <v>46273.767418981479</v>
      </c>
      <c r="V3743" s="50">
        <v>46273.767418981479</v>
      </c>
      <c r="W3743" s="51">
        <v>46273</v>
      </c>
      <c r="X3743" t="s">
        <v>1747</v>
      </c>
      <c r="Y3743" t="s">
        <v>492</v>
      </c>
    </row>
    <row r="3744" spans="1:25" ht="15" customHeight="1" x14ac:dyDescent="0.35">
      <c r="A3744">
        <v>10</v>
      </c>
      <c r="B3744" s="50">
        <v>46273.770833333343</v>
      </c>
      <c r="C3744">
        <v>11711380</v>
      </c>
      <c r="D3744">
        <v>100006742591</v>
      </c>
      <c r="E3744" t="s">
        <v>1726</v>
      </c>
      <c r="F3744">
        <v>100</v>
      </c>
      <c r="G3744" t="s">
        <v>1745</v>
      </c>
      <c r="H3744" t="s">
        <v>1760</v>
      </c>
      <c r="I3744">
        <v>6104019</v>
      </c>
      <c r="J3744">
        <v>2</v>
      </c>
      <c r="K3744" t="s">
        <v>2760</v>
      </c>
      <c r="L3744" t="s">
        <v>2761</v>
      </c>
      <c r="N3744">
        <v>0</v>
      </c>
      <c r="O3744">
        <v>2</v>
      </c>
      <c r="P3744">
        <v>2</v>
      </c>
      <c r="Q3744">
        <v>2</v>
      </c>
      <c r="R3744">
        <v>0</v>
      </c>
      <c r="S3744">
        <v>0</v>
      </c>
      <c r="T3744">
        <v>0</v>
      </c>
      <c r="U3744" s="50">
        <v>46273.767418981479</v>
      </c>
      <c r="V3744" s="50">
        <v>46273.767418981479</v>
      </c>
      <c r="W3744" s="51">
        <v>46273</v>
      </c>
      <c r="X3744" t="s">
        <v>1747</v>
      </c>
      <c r="Y3744" t="s">
        <v>492</v>
      </c>
    </row>
    <row r="3745" spans="1:25" ht="15" customHeight="1" x14ac:dyDescent="0.35">
      <c r="A3745">
        <v>10</v>
      </c>
      <c r="B3745" s="50">
        <v>46273.770833333343</v>
      </c>
      <c r="C3745">
        <v>11711381</v>
      </c>
      <c r="D3745">
        <v>100006742591</v>
      </c>
      <c r="E3745" t="s">
        <v>1726</v>
      </c>
      <c r="F3745">
        <v>100</v>
      </c>
      <c r="G3745" t="s">
        <v>1745</v>
      </c>
      <c r="H3745" t="s">
        <v>1760</v>
      </c>
      <c r="I3745">
        <v>6104019</v>
      </c>
      <c r="J3745">
        <v>2</v>
      </c>
      <c r="K3745" t="s">
        <v>2758</v>
      </c>
      <c r="L3745" t="s">
        <v>2759</v>
      </c>
      <c r="N3745">
        <v>0</v>
      </c>
      <c r="O3745">
        <v>3</v>
      </c>
      <c r="P3745">
        <v>3</v>
      </c>
      <c r="Q3745">
        <v>3</v>
      </c>
      <c r="R3745">
        <v>0</v>
      </c>
      <c r="S3745">
        <v>0</v>
      </c>
      <c r="T3745">
        <v>0</v>
      </c>
      <c r="U3745" s="50">
        <v>46273.767418981479</v>
      </c>
      <c r="V3745" s="50">
        <v>46273.767418981479</v>
      </c>
      <c r="W3745" s="51">
        <v>46273</v>
      </c>
      <c r="X3745" t="s">
        <v>1747</v>
      </c>
      <c r="Y3745" t="s">
        <v>492</v>
      </c>
    </row>
    <row r="3746" spans="1:25" ht="15" customHeight="1" x14ac:dyDescent="0.35">
      <c r="A3746">
        <v>10</v>
      </c>
      <c r="B3746" s="50">
        <v>46273.770833333343</v>
      </c>
      <c r="C3746">
        <v>11711382</v>
      </c>
      <c r="D3746">
        <v>100006742592</v>
      </c>
      <c r="E3746" t="s">
        <v>1726</v>
      </c>
      <c r="F3746">
        <v>100</v>
      </c>
      <c r="G3746" t="s">
        <v>1745</v>
      </c>
      <c r="H3746" t="s">
        <v>1760</v>
      </c>
      <c r="I3746">
        <v>6104020</v>
      </c>
      <c r="J3746">
        <v>2</v>
      </c>
      <c r="K3746" t="s">
        <v>2762</v>
      </c>
      <c r="L3746" t="s">
        <v>2763</v>
      </c>
      <c r="N3746">
        <v>0</v>
      </c>
      <c r="O3746">
        <v>8</v>
      </c>
      <c r="P3746">
        <v>8</v>
      </c>
      <c r="Q3746">
        <v>8</v>
      </c>
      <c r="R3746">
        <v>0</v>
      </c>
      <c r="S3746">
        <v>0</v>
      </c>
      <c r="T3746">
        <v>0</v>
      </c>
      <c r="U3746" s="50">
        <v>46273.767418981479</v>
      </c>
      <c r="V3746" s="50">
        <v>46273.767418981479</v>
      </c>
      <c r="W3746" s="51">
        <v>46273</v>
      </c>
      <c r="X3746" t="s">
        <v>1747</v>
      </c>
      <c r="Y3746" t="s">
        <v>492</v>
      </c>
    </row>
    <row r="3747" spans="1:25" ht="15" customHeight="1" x14ac:dyDescent="0.35">
      <c r="A3747">
        <v>10</v>
      </c>
      <c r="B3747" s="50">
        <v>46273.770833333343</v>
      </c>
      <c r="C3747">
        <v>11711383</v>
      </c>
      <c r="D3747">
        <v>100006742593</v>
      </c>
      <c r="E3747" t="s">
        <v>1726</v>
      </c>
      <c r="F3747">
        <v>100</v>
      </c>
      <c r="G3747" t="s">
        <v>1745</v>
      </c>
      <c r="H3747" t="s">
        <v>1760</v>
      </c>
      <c r="I3747">
        <v>6104021</v>
      </c>
      <c r="J3747">
        <v>2</v>
      </c>
      <c r="K3747" t="s">
        <v>2764</v>
      </c>
      <c r="L3747" t="s">
        <v>2765</v>
      </c>
      <c r="N3747">
        <v>0</v>
      </c>
      <c r="O3747">
        <v>3</v>
      </c>
      <c r="P3747">
        <v>3</v>
      </c>
      <c r="Q3747">
        <v>3</v>
      </c>
      <c r="R3747">
        <v>0</v>
      </c>
      <c r="S3747">
        <v>0</v>
      </c>
      <c r="T3747">
        <v>0</v>
      </c>
      <c r="U3747" s="50">
        <v>46273.767418981479</v>
      </c>
      <c r="V3747" s="50">
        <v>46273.767418981479</v>
      </c>
      <c r="W3747" s="51">
        <v>46273</v>
      </c>
      <c r="X3747" t="s">
        <v>1747</v>
      </c>
      <c r="Y3747" t="s">
        <v>492</v>
      </c>
    </row>
    <row r="3748" spans="1:25" ht="15" customHeight="1" x14ac:dyDescent="0.35">
      <c r="A3748">
        <v>10</v>
      </c>
      <c r="B3748" s="50">
        <v>46273.770833333343</v>
      </c>
      <c r="C3748">
        <v>11711384</v>
      </c>
      <c r="D3748">
        <v>100006742594</v>
      </c>
      <c r="E3748" t="s">
        <v>1726</v>
      </c>
      <c r="F3748">
        <v>100</v>
      </c>
      <c r="G3748" t="s">
        <v>1745</v>
      </c>
      <c r="H3748" t="s">
        <v>1760</v>
      </c>
      <c r="I3748">
        <v>6104022</v>
      </c>
      <c r="J3748">
        <v>2</v>
      </c>
      <c r="K3748" t="s">
        <v>2766</v>
      </c>
      <c r="L3748" t="s">
        <v>2767</v>
      </c>
      <c r="N3748">
        <v>0</v>
      </c>
      <c r="O3748">
        <v>6</v>
      </c>
      <c r="P3748">
        <v>6</v>
      </c>
      <c r="Q3748">
        <v>6</v>
      </c>
      <c r="R3748">
        <v>0</v>
      </c>
      <c r="S3748">
        <v>0</v>
      </c>
      <c r="T3748">
        <v>0</v>
      </c>
      <c r="U3748" s="50">
        <v>46273.767418981479</v>
      </c>
      <c r="V3748" s="50">
        <v>46273.767418981479</v>
      </c>
      <c r="W3748" s="51">
        <v>46273</v>
      </c>
      <c r="X3748" t="s">
        <v>1747</v>
      </c>
      <c r="Y3748" t="s">
        <v>492</v>
      </c>
    </row>
    <row r="3749" spans="1:25" ht="15" customHeight="1" x14ac:dyDescent="0.35">
      <c r="A3749">
        <v>10</v>
      </c>
      <c r="B3749" s="50">
        <v>46273.770833333343</v>
      </c>
      <c r="C3749">
        <v>11711385</v>
      </c>
      <c r="D3749">
        <v>100006742595</v>
      </c>
      <c r="E3749" t="s">
        <v>1726</v>
      </c>
      <c r="F3749">
        <v>100</v>
      </c>
      <c r="G3749" t="s">
        <v>1745</v>
      </c>
      <c r="H3749" t="s">
        <v>1760</v>
      </c>
      <c r="I3749">
        <v>6104023</v>
      </c>
      <c r="J3749">
        <v>2</v>
      </c>
      <c r="K3749" t="s">
        <v>1963</v>
      </c>
      <c r="L3749" t="s">
        <v>1964</v>
      </c>
      <c r="N3749">
        <v>0</v>
      </c>
      <c r="O3749">
        <v>13</v>
      </c>
      <c r="P3749">
        <v>13</v>
      </c>
      <c r="Q3749">
        <v>13</v>
      </c>
      <c r="R3749">
        <v>0</v>
      </c>
      <c r="S3749">
        <v>0</v>
      </c>
      <c r="T3749">
        <v>0</v>
      </c>
      <c r="U3749" s="50">
        <v>46273.767418981479</v>
      </c>
      <c r="V3749" s="50">
        <v>46273.767418981479</v>
      </c>
      <c r="W3749" s="51">
        <v>46273</v>
      </c>
      <c r="X3749" t="s">
        <v>1747</v>
      </c>
      <c r="Y3749" t="s">
        <v>492</v>
      </c>
    </row>
    <row r="3750" spans="1:25" ht="15" customHeight="1" x14ac:dyDescent="0.35">
      <c r="A3750">
        <v>10</v>
      </c>
      <c r="B3750" s="50">
        <v>46273.770833333343</v>
      </c>
      <c r="C3750">
        <v>11711386</v>
      </c>
      <c r="D3750">
        <v>100006742596</v>
      </c>
      <c r="E3750" t="s">
        <v>1726</v>
      </c>
      <c r="F3750">
        <v>100</v>
      </c>
      <c r="G3750" t="s">
        <v>1745</v>
      </c>
      <c r="H3750" t="s">
        <v>1760</v>
      </c>
      <c r="I3750">
        <v>6104024</v>
      </c>
      <c r="J3750">
        <v>2</v>
      </c>
      <c r="K3750" t="s">
        <v>2768</v>
      </c>
      <c r="L3750" t="s">
        <v>2769</v>
      </c>
      <c r="N3750">
        <v>0</v>
      </c>
      <c r="O3750">
        <v>3</v>
      </c>
      <c r="P3750">
        <v>3</v>
      </c>
      <c r="Q3750">
        <v>3</v>
      </c>
      <c r="R3750">
        <v>0</v>
      </c>
      <c r="S3750">
        <v>0</v>
      </c>
      <c r="T3750">
        <v>0</v>
      </c>
      <c r="U3750" s="50">
        <v>46273.767418981479</v>
      </c>
      <c r="V3750" s="50">
        <v>46273.767418981479</v>
      </c>
      <c r="W3750" s="51">
        <v>46273</v>
      </c>
      <c r="X3750" t="s">
        <v>1747</v>
      </c>
      <c r="Y3750" t="s">
        <v>492</v>
      </c>
    </row>
    <row r="3751" spans="1:25" ht="15" customHeight="1" x14ac:dyDescent="0.35">
      <c r="A3751">
        <v>10</v>
      </c>
      <c r="B3751" s="50">
        <v>46273.770833333343</v>
      </c>
      <c r="C3751">
        <v>11711387</v>
      </c>
      <c r="D3751">
        <v>100006742597</v>
      </c>
      <c r="E3751" t="s">
        <v>1726</v>
      </c>
      <c r="F3751">
        <v>100</v>
      </c>
      <c r="G3751" t="s">
        <v>1745</v>
      </c>
      <c r="H3751" t="s">
        <v>1760</v>
      </c>
      <c r="I3751">
        <v>6104025</v>
      </c>
      <c r="J3751">
        <v>2</v>
      </c>
      <c r="K3751" t="s">
        <v>2768</v>
      </c>
      <c r="L3751" t="s">
        <v>2769</v>
      </c>
      <c r="N3751">
        <v>0</v>
      </c>
      <c r="O3751">
        <v>3</v>
      </c>
      <c r="P3751">
        <v>3</v>
      </c>
      <c r="Q3751">
        <v>3</v>
      </c>
      <c r="R3751">
        <v>0</v>
      </c>
      <c r="S3751">
        <v>0</v>
      </c>
      <c r="T3751">
        <v>0</v>
      </c>
      <c r="U3751" s="50">
        <v>46273.767418981479</v>
      </c>
      <c r="V3751" s="50">
        <v>46273.767418981479</v>
      </c>
      <c r="W3751" s="51">
        <v>46273</v>
      </c>
      <c r="X3751" t="s">
        <v>1747</v>
      </c>
      <c r="Y3751" t="s">
        <v>492</v>
      </c>
    </row>
    <row r="3752" spans="1:25" ht="15" customHeight="1" x14ac:dyDescent="0.35">
      <c r="A3752">
        <v>10</v>
      </c>
      <c r="B3752" s="50">
        <v>46273.770833333343</v>
      </c>
      <c r="C3752">
        <v>11711388</v>
      </c>
      <c r="D3752">
        <v>100006742598</v>
      </c>
      <c r="E3752" t="s">
        <v>1726</v>
      </c>
      <c r="F3752">
        <v>100</v>
      </c>
      <c r="G3752" t="s">
        <v>1745</v>
      </c>
      <c r="H3752" t="s">
        <v>1760</v>
      </c>
      <c r="I3752">
        <v>6104026</v>
      </c>
      <c r="J3752">
        <v>2</v>
      </c>
      <c r="K3752" t="s">
        <v>2770</v>
      </c>
      <c r="L3752" t="s">
        <v>2771</v>
      </c>
      <c r="N3752">
        <v>0</v>
      </c>
      <c r="O3752">
        <v>6</v>
      </c>
      <c r="P3752">
        <v>6</v>
      </c>
      <c r="Q3752">
        <v>6</v>
      </c>
      <c r="R3752">
        <v>0</v>
      </c>
      <c r="S3752">
        <v>0</v>
      </c>
      <c r="T3752">
        <v>0</v>
      </c>
      <c r="U3752" s="50">
        <v>46273.767418981479</v>
      </c>
      <c r="V3752" s="50">
        <v>46273.767418981479</v>
      </c>
      <c r="W3752" s="51">
        <v>46273</v>
      </c>
      <c r="X3752" t="s">
        <v>1747</v>
      </c>
      <c r="Y3752" t="s">
        <v>492</v>
      </c>
    </row>
    <row r="3753" spans="1:25" ht="15" customHeight="1" x14ac:dyDescent="0.35">
      <c r="A3753">
        <v>10</v>
      </c>
      <c r="B3753" s="50">
        <v>46273.770833333343</v>
      </c>
      <c r="C3753">
        <v>11711393</v>
      </c>
      <c r="D3753">
        <v>100006742614</v>
      </c>
      <c r="E3753" t="s">
        <v>1726</v>
      </c>
      <c r="F3753">
        <v>100</v>
      </c>
      <c r="G3753" t="s">
        <v>1745</v>
      </c>
      <c r="H3753" t="s">
        <v>1760</v>
      </c>
      <c r="I3753">
        <v>6104701</v>
      </c>
      <c r="J3753">
        <v>4</v>
      </c>
      <c r="K3753" t="s">
        <v>2772</v>
      </c>
      <c r="L3753" t="s">
        <v>2773</v>
      </c>
      <c r="N3753">
        <v>0</v>
      </c>
      <c r="O3753">
        <v>6</v>
      </c>
      <c r="P3753">
        <v>6</v>
      </c>
      <c r="Q3753">
        <v>6</v>
      </c>
      <c r="R3753">
        <v>0</v>
      </c>
      <c r="S3753">
        <v>0</v>
      </c>
      <c r="T3753">
        <v>0</v>
      </c>
      <c r="U3753" s="50">
        <v>46273.768090277779</v>
      </c>
      <c r="V3753" s="50">
        <v>46273.768090277779</v>
      </c>
      <c r="W3753" s="51">
        <v>46273</v>
      </c>
      <c r="X3753" t="s">
        <v>1747</v>
      </c>
      <c r="Y3753" t="s">
        <v>492</v>
      </c>
    </row>
    <row r="3754" spans="1:25" ht="15" customHeight="1" x14ac:dyDescent="0.35">
      <c r="A3754">
        <v>10</v>
      </c>
      <c r="B3754" s="50">
        <v>46273.770833333343</v>
      </c>
      <c r="C3754">
        <v>11711403</v>
      </c>
      <c r="D3754">
        <v>100006742616</v>
      </c>
      <c r="E3754" t="s">
        <v>1726</v>
      </c>
      <c r="F3754">
        <v>100</v>
      </c>
      <c r="G3754" t="s">
        <v>1745</v>
      </c>
      <c r="H3754" t="s">
        <v>1760</v>
      </c>
      <c r="I3754">
        <v>6104702</v>
      </c>
      <c r="J3754">
        <v>2</v>
      </c>
      <c r="K3754" t="s">
        <v>2774</v>
      </c>
      <c r="L3754" t="s">
        <v>2775</v>
      </c>
      <c r="N3754">
        <v>0</v>
      </c>
      <c r="O3754">
        <v>1</v>
      </c>
      <c r="P3754">
        <v>1</v>
      </c>
      <c r="Q3754">
        <v>1</v>
      </c>
      <c r="R3754">
        <v>0</v>
      </c>
      <c r="S3754">
        <v>0</v>
      </c>
      <c r="T3754">
        <v>0</v>
      </c>
      <c r="U3754" s="50">
        <v>46273.768101851849</v>
      </c>
      <c r="V3754" s="50">
        <v>46273.768101851849</v>
      </c>
      <c r="W3754" s="51">
        <v>46273</v>
      </c>
      <c r="X3754" t="s">
        <v>1747</v>
      </c>
      <c r="Y3754" t="s">
        <v>492</v>
      </c>
    </row>
    <row r="3755" spans="1:25" ht="15" customHeight="1" x14ac:dyDescent="0.35">
      <c r="A3755">
        <v>10</v>
      </c>
      <c r="B3755" s="50">
        <v>46273.770833333343</v>
      </c>
      <c r="C3755">
        <v>11711423</v>
      </c>
      <c r="D3755">
        <v>100006742620</v>
      </c>
      <c r="E3755" t="s">
        <v>1726</v>
      </c>
      <c r="F3755">
        <v>100</v>
      </c>
      <c r="G3755" t="s">
        <v>1745</v>
      </c>
      <c r="H3755" t="s">
        <v>1760</v>
      </c>
      <c r="I3755">
        <v>6104601</v>
      </c>
      <c r="J3755">
        <v>4</v>
      </c>
      <c r="K3755" t="s">
        <v>2776</v>
      </c>
      <c r="L3755" t="s">
        <v>2777</v>
      </c>
      <c r="N3755">
        <v>0</v>
      </c>
      <c r="O3755">
        <v>1</v>
      </c>
      <c r="P3755">
        <v>1</v>
      </c>
      <c r="Q3755">
        <v>1</v>
      </c>
      <c r="R3755">
        <v>0</v>
      </c>
      <c r="S3755">
        <v>0</v>
      </c>
      <c r="T3755">
        <v>0</v>
      </c>
      <c r="U3755" s="50">
        <v>46273.768113425933</v>
      </c>
      <c r="V3755" s="50">
        <v>46273.768113425933</v>
      </c>
      <c r="W3755" s="51">
        <v>46273</v>
      </c>
      <c r="X3755" t="s">
        <v>1747</v>
      </c>
      <c r="Y3755" t="s">
        <v>492</v>
      </c>
    </row>
    <row r="3756" spans="1:25" ht="15" customHeight="1" x14ac:dyDescent="0.35">
      <c r="A3756">
        <v>10</v>
      </c>
      <c r="B3756" s="50">
        <v>46273.770833333343</v>
      </c>
      <c r="C3756">
        <v>11711432</v>
      </c>
      <c r="D3756">
        <v>100006742624</v>
      </c>
      <c r="E3756" t="s">
        <v>1726</v>
      </c>
      <c r="F3756">
        <v>100</v>
      </c>
      <c r="G3756" t="s">
        <v>1745</v>
      </c>
      <c r="H3756" t="s">
        <v>1760</v>
      </c>
      <c r="I3756">
        <v>6105001</v>
      </c>
      <c r="J3756">
        <v>2</v>
      </c>
      <c r="K3756" t="s">
        <v>2778</v>
      </c>
      <c r="L3756" t="s">
        <v>2779</v>
      </c>
      <c r="N3756">
        <v>0</v>
      </c>
      <c r="O3756">
        <v>2</v>
      </c>
      <c r="P3756">
        <v>2</v>
      </c>
      <c r="Q3756">
        <v>2</v>
      </c>
      <c r="R3756">
        <v>0</v>
      </c>
      <c r="S3756">
        <v>0</v>
      </c>
      <c r="T3756">
        <v>0</v>
      </c>
      <c r="U3756" s="50">
        <v>46273.768125000002</v>
      </c>
      <c r="V3756" s="50">
        <v>46273.768125000002</v>
      </c>
      <c r="W3756" s="51">
        <v>46273</v>
      </c>
      <c r="X3756" t="s">
        <v>1747</v>
      </c>
      <c r="Y3756" t="s">
        <v>492</v>
      </c>
    </row>
    <row r="3757" spans="1:25" ht="15" customHeight="1" x14ac:dyDescent="0.35">
      <c r="A3757">
        <v>10</v>
      </c>
      <c r="B3757" s="50">
        <v>46273.770833333343</v>
      </c>
      <c r="C3757">
        <v>11711433</v>
      </c>
      <c r="D3757">
        <v>100006742624</v>
      </c>
      <c r="E3757" t="s">
        <v>1726</v>
      </c>
      <c r="F3757">
        <v>100</v>
      </c>
      <c r="G3757" t="s">
        <v>1745</v>
      </c>
      <c r="H3757" t="s">
        <v>1760</v>
      </c>
      <c r="I3757">
        <v>6105001</v>
      </c>
      <c r="J3757">
        <v>2</v>
      </c>
      <c r="K3757" t="s">
        <v>2780</v>
      </c>
      <c r="L3757" t="s">
        <v>2781</v>
      </c>
      <c r="N3757">
        <v>0</v>
      </c>
      <c r="O3757">
        <v>6</v>
      </c>
      <c r="P3757">
        <v>6</v>
      </c>
      <c r="Q3757">
        <v>6</v>
      </c>
      <c r="R3757">
        <v>0</v>
      </c>
      <c r="S3757">
        <v>0</v>
      </c>
      <c r="T3757">
        <v>0</v>
      </c>
      <c r="U3757" s="50">
        <v>46273.768125000002</v>
      </c>
      <c r="V3757" s="50">
        <v>46273.768125000002</v>
      </c>
      <c r="W3757" s="51">
        <v>46273</v>
      </c>
      <c r="X3757" t="s">
        <v>1747</v>
      </c>
      <c r="Y3757" t="s">
        <v>492</v>
      </c>
    </row>
    <row r="3758" spans="1:25" ht="15" customHeight="1" x14ac:dyDescent="0.35">
      <c r="A3758">
        <v>10</v>
      </c>
      <c r="B3758" s="50">
        <v>46273.770833333343</v>
      </c>
      <c r="C3758">
        <v>11711434</v>
      </c>
      <c r="D3758">
        <v>100006742624</v>
      </c>
      <c r="E3758" t="s">
        <v>1726</v>
      </c>
      <c r="F3758">
        <v>100</v>
      </c>
      <c r="G3758" t="s">
        <v>1745</v>
      </c>
      <c r="H3758" t="s">
        <v>1760</v>
      </c>
      <c r="I3758">
        <v>6105001</v>
      </c>
      <c r="J3758">
        <v>2</v>
      </c>
      <c r="K3758" t="s">
        <v>2273</v>
      </c>
      <c r="L3758" t="s">
        <v>2274</v>
      </c>
      <c r="N3758">
        <v>0</v>
      </c>
      <c r="O3758">
        <v>1</v>
      </c>
      <c r="P3758">
        <v>1</v>
      </c>
      <c r="Q3758">
        <v>1</v>
      </c>
      <c r="R3758">
        <v>0</v>
      </c>
      <c r="S3758">
        <v>0</v>
      </c>
      <c r="T3758">
        <v>0</v>
      </c>
      <c r="U3758" s="50">
        <v>46273.768125000002</v>
      </c>
      <c r="V3758" s="50">
        <v>46273.768125000002</v>
      </c>
      <c r="W3758" s="51">
        <v>46273</v>
      </c>
      <c r="X3758" t="s">
        <v>1747</v>
      </c>
      <c r="Y3758" t="s">
        <v>492</v>
      </c>
    </row>
    <row r="3759" spans="1:25" ht="15" customHeight="1" x14ac:dyDescent="0.35">
      <c r="A3759">
        <v>10</v>
      </c>
      <c r="B3759" s="50">
        <v>46273.770833333343</v>
      </c>
      <c r="C3759">
        <v>11711435</v>
      </c>
      <c r="D3759">
        <v>100006742624</v>
      </c>
      <c r="E3759" t="s">
        <v>1726</v>
      </c>
      <c r="F3759">
        <v>100</v>
      </c>
      <c r="G3759" t="s">
        <v>1745</v>
      </c>
      <c r="H3759" t="s">
        <v>1760</v>
      </c>
      <c r="I3759">
        <v>6105001</v>
      </c>
      <c r="J3759">
        <v>2</v>
      </c>
      <c r="K3759" t="s">
        <v>2782</v>
      </c>
      <c r="L3759" t="s">
        <v>2783</v>
      </c>
      <c r="N3759">
        <v>0</v>
      </c>
      <c r="O3759">
        <v>3</v>
      </c>
      <c r="P3759">
        <v>3</v>
      </c>
      <c r="Q3759">
        <v>3</v>
      </c>
      <c r="R3759">
        <v>0</v>
      </c>
      <c r="S3759">
        <v>0</v>
      </c>
      <c r="T3759">
        <v>0</v>
      </c>
      <c r="U3759" s="50">
        <v>46273.768125000002</v>
      </c>
      <c r="V3759" s="50">
        <v>46273.768125000002</v>
      </c>
      <c r="W3759" s="51">
        <v>46273</v>
      </c>
      <c r="X3759" t="s">
        <v>1747</v>
      </c>
      <c r="Y3759" t="s">
        <v>492</v>
      </c>
    </row>
    <row r="3760" spans="1:25" ht="15" customHeight="1" x14ac:dyDescent="0.35">
      <c r="A3760">
        <v>10</v>
      </c>
      <c r="B3760" s="50">
        <v>46273.770833333343</v>
      </c>
      <c r="C3760">
        <v>11711436</v>
      </c>
      <c r="D3760">
        <v>100006742625</v>
      </c>
      <c r="E3760" t="s">
        <v>1726</v>
      </c>
      <c r="F3760">
        <v>100</v>
      </c>
      <c r="G3760" t="s">
        <v>1745</v>
      </c>
      <c r="H3760" t="s">
        <v>1760</v>
      </c>
      <c r="I3760">
        <v>6105201</v>
      </c>
      <c r="J3760">
        <v>1</v>
      </c>
      <c r="K3760" t="s">
        <v>2049</v>
      </c>
      <c r="L3760" t="s">
        <v>2050</v>
      </c>
      <c r="N3760">
        <v>0</v>
      </c>
      <c r="O3760">
        <v>1</v>
      </c>
      <c r="P3760">
        <v>1</v>
      </c>
      <c r="Q3760">
        <v>1</v>
      </c>
      <c r="R3760">
        <v>0</v>
      </c>
      <c r="S3760">
        <v>0</v>
      </c>
      <c r="T3760">
        <v>0</v>
      </c>
      <c r="U3760" s="50">
        <v>46273.768125000002</v>
      </c>
      <c r="V3760" s="50">
        <v>46273.768125000002</v>
      </c>
      <c r="W3760" s="51">
        <v>46273</v>
      </c>
      <c r="X3760" t="s">
        <v>1747</v>
      </c>
      <c r="Y3760" t="s">
        <v>492</v>
      </c>
    </row>
    <row r="3761" spans="1:25" ht="15" customHeight="1" x14ac:dyDescent="0.35">
      <c r="A3761">
        <v>10</v>
      </c>
      <c r="B3761" s="50">
        <v>46273.770833333343</v>
      </c>
      <c r="C3761">
        <v>11711437</v>
      </c>
      <c r="D3761">
        <v>100006742626</v>
      </c>
      <c r="E3761" t="s">
        <v>1726</v>
      </c>
      <c r="F3761">
        <v>100</v>
      </c>
      <c r="G3761" t="s">
        <v>1745</v>
      </c>
      <c r="H3761" t="s">
        <v>1760</v>
      </c>
      <c r="I3761">
        <v>6104602</v>
      </c>
      <c r="J3761">
        <v>1</v>
      </c>
      <c r="K3761" t="s">
        <v>2415</v>
      </c>
      <c r="L3761" t="s">
        <v>2416</v>
      </c>
      <c r="N3761">
        <v>0</v>
      </c>
      <c r="O3761">
        <v>2</v>
      </c>
      <c r="P3761">
        <v>2</v>
      </c>
      <c r="Q3761">
        <v>2</v>
      </c>
      <c r="R3761">
        <v>0</v>
      </c>
      <c r="S3761">
        <v>0</v>
      </c>
      <c r="T3761">
        <v>0</v>
      </c>
      <c r="U3761" s="50">
        <v>46273.768136574072</v>
      </c>
      <c r="V3761" s="50">
        <v>46273.768136574072</v>
      </c>
      <c r="W3761" s="51">
        <v>46273</v>
      </c>
      <c r="X3761" t="s">
        <v>1747</v>
      </c>
      <c r="Y3761" t="s">
        <v>492</v>
      </c>
    </row>
    <row r="3762" spans="1:25" ht="15" customHeight="1" x14ac:dyDescent="0.35">
      <c r="A3762">
        <v>10</v>
      </c>
      <c r="B3762" s="50">
        <v>46273.770833333343</v>
      </c>
      <c r="C3762">
        <v>11711438</v>
      </c>
      <c r="D3762">
        <v>100006742626</v>
      </c>
      <c r="E3762" t="s">
        <v>1726</v>
      </c>
      <c r="F3762">
        <v>100</v>
      </c>
      <c r="G3762" t="s">
        <v>1745</v>
      </c>
      <c r="H3762" t="s">
        <v>1760</v>
      </c>
      <c r="I3762">
        <v>6104602</v>
      </c>
      <c r="J3762">
        <v>1</v>
      </c>
      <c r="K3762" t="s">
        <v>2537</v>
      </c>
      <c r="L3762" t="s">
        <v>2538</v>
      </c>
      <c r="N3762">
        <v>0</v>
      </c>
      <c r="O3762">
        <v>1</v>
      </c>
      <c r="P3762">
        <v>1</v>
      </c>
      <c r="Q3762">
        <v>1</v>
      </c>
      <c r="R3762">
        <v>0</v>
      </c>
      <c r="S3762">
        <v>0</v>
      </c>
      <c r="T3762">
        <v>0</v>
      </c>
      <c r="U3762" s="50">
        <v>46273.768136574072</v>
      </c>
      <c r="V3762" s="50">
        <v>46273.768136574072</v>
      </c>
      <c r="W3762" s="51">
        <v>46273</v>
      </c>
      <c r="X3762" t="s">
        <v>1747</v>
      </c>
      <c r="Y3762" t="s">
        <v>492</v>
      </c>
    </row>
    <row r="3763" spans="1:25" ht="15" customHeight="1" x14ac:dyDescent="0.35">
      <c r="A3763">
        <v>10</v>
      </c>
      <c r="B3763" s="50">
        <v>46273.770833333343</v>
      </c>
      <c r="C3763">
        <v>11711439</v>
      </c>
      <c r="D3763">
        <v>100006742626</v>
      </c>
      <c r="E3763" t="s">
        <v>1726</v>
      </c>
      <c r="F3763">
        <v>100</v>
      </c>
      <c r="G3763" t="s">
        <v>1745</v>
      </c>
      <c r="H3763" t="s">
        <v>1760</v>
      </c>
      <c r="I3763">
        <v>6104602</v>
      </c>
      <c r="J3763">
        <v>1</v>
      </c>
      <c r="K3763" t="s">
        <v>2171</v>
      </c>
      <c r="L3763" t="s">
        <v>2172</v>
      </c>
      <c r="N3763">
        <v>0</v>
      </c>
      <c r="O3763">
        <v>4</v>
      </c>
      <c r="P3763">
        <v>4</v>
      </c>
      <c r="Q3763">
        <v>4</v>
      </c>
      <c r="R3763">
        <v>0</v>
      </c>
      <c r="S3763">
        <v>0</v>
      </c>
      <c r="T3763">
        <v>0</v>
      </c>
      <c r="U3763" s="50">
        <v>46273.768136574072</v>
      </c>
      <c r="V3763" s="50">
        <v>46273.768136574072</v>
      </c>
      <c r="W3763" s="51">
        <v>46273</v>
      </c>
      <c r="X3763" t="s">
        <v>1747</v>
      </c>
      <c r="Y3763" t="s">
        <v>492</v>
      </c>
    </row>
    <row r="3764" spans="1:25" ht="15" customHeight="1" x14ac:dyDescent="0.35">
      <c r="A3764">
        <v>10</v>
      </c>
      <c r="B3764" s="50">
        <v>46273.770833333343</v>
      </c>
      <c r="C3764">
        <v>11711451</v>
      </c>
      <c r="D3764">
        <v>100006742634</v>
      </c>
      <c r="E3764" t="s">
        <v>1726</v>
      </c>
      <c r="F3764">
        <v>100</v>
      </c>
      <c r="G3764" t="s">
        <v>1745</v>
      </c>
      <c r="H3764" t="s">
        <v>1760</v>
      </c>
      <c r="I3764">
        <v>6104101</v>
      </c>
      <c r="J3764">
        <v>4</v>
      </c>
      <c r="K3764" t="s">
        <v>2784</v>
      </c>
      <c r="L3764" t="s">
        <v>2785</v>
      </c>
      <c r="N3764">
        <v>0</v>
      </c>
      <c r="O3764">
        <v>1</v>
      </c>
      <c r="P3764">
        <v>1</v>
      </c>
      <c r="Q3764">
        <v>1</v>
      </c>
      <c r="R3764">
        <v>0</v>
      </c>
      <c r="S3764">
        <v>0</v>
      </c>
      <c r="T3764">
        <v>0</v>
      </c>
      <c r="U3764" s="50">
        <v>46273.768784722219</v>
      </c>
      <c r="V3764" s="50">
        <v>46273.768784722219</v>
      </c>
      <c r="W3764" s="51">
        <v>46273</v>
      </c>
      <c r="X3764" t="s">
        <v>1747</v>
      </c>
      <c r="Y3764" t="s">
        <v>492</v>
      </c>
    </row>
    <row r="3765" spans="1:25" ht="15" customHeight="1" x14ac:dyDescent="0.35">
      <c r="A3765">
        <v>10</v>
      </c>
      <c r="B3765" s="50">
        <v>46273.770833333343</v>
      </c>
      <c r="C3765">
        <v>11711452</v>
      </c>
      <c r="D3765">
        <v>100006742635</v>
      </c>
      <c r="E3765" t="s">
        <v>1726</v>
      </c>
      <c r="F3765">
        <v>100</v>
      </c>
      <c r="G3765" t="s">
        <v>1745</v>
      </c>
      <c r="H3765" t="s">
        <v>1760</v>
      </c>
      <c r="I3765">
        <v>6104201</v>
      </c>
      <c r="J3765">
        <v>3</v>
      </c>
      <c r="K3765" t="s">
        <v>1803</v>
      </c>
      <c r="L3765" t="s">
        <v>1804</v>
      </c>
      <c r="N3765">
        <v>0</v>
      </c>
      <c r="O3765">
        <v>1</v>
      </c>
      <c r="P3765">
        <v>1</v>
      </c>
      <c r="Q3765">
        <v>1</v>
      </c>
      <c r="R3765">
        <v>0</v>
      </c>
      <c r="S3765">
        <v>0</v>
      </c>
      <c r="T3765">
        <v>0</v>
      </c>
      <c r="U3765" s="50">
        <v>46273.768784722219</v>
      </c>
      <c r="V3765" s="50">
        <v>46273.768784722219</v>
      </c>
      <c r="W3765" s="51">
        <v>46273</v>
      </c>
      <c r="X3765" t="s">
        <v>1747</v>
      </c>
      <c r="Y3765" t="s">
        <v>492</v>
      </c>
    </row>
    <row r="3766" spans="1:25" ht="15" customHeight="1" x14ac:dyDescent="0.35">
      <c r="A3766">
        <v>10</v>
      </c>
      <c r="B3766" s="50">
        <v>46273.770833333343</v>
      </c>
      <c r="C3766">
        <v>11711458</v>
      </c>
      <c r="D3766">
        <v>100006742640</v>
      </c>
      <c r="E3766" t="s">
        <v>1726</v>
      </c>
      <c r="F3766">
        <v>100</v>
      </c>
      <c r="G3766" t="s">
        <v>1745</v>
      </c>
      <c r="H3766" t="s">
        <v>1760</v>
      </c>
      <c r="I3766">
        <v>6106001</v>
      </c>
      <c r="J3766">
        <v>2</v>
      </c>
      <c r="K3766" t="s">
        <v>2786</v>
      </c>
      <c r="L3766" t="s">
        <v>2787</v>
      </c>
      <c r="N3766">
        <v>0</v>
      </c>
      <c r="O3766">
        <v>1</v>
      </c>
      <c r="P3766">
        <v>1</v>
      </c>
      <c r="Q3766">
        <v>1</v>
      </c>
      <c r="R3766">
        <v>0</v>
      </c>
      <c r="S3766">
        <v>0</v>
      </c>
      <c r="T3766">
        <v>0</v>
      </c>
      <c r="U3766" s="50">
        <v>46273.769479166673</v>
      </c>
      <c r="V3766" s="50">
        <v>46273.769479166673</v>
      </c>
      <c r="W3766" s="51">
        <v>46273</v>
      </c>
      <c r="X3766" t="s">
        <v>1747</v>
      </c>
      <c r="Y3766" t="s">
        <v>492</v>
      </c>
    </row>
    <row r="3767" spans="1:25" ht="15" customHeight="1" x14ac:dyDescent="0.35">
      <c r="A3767">
        <v>10</v>
      </c>
      <c r="B3767" s="50">
        <v>46273.770833333343</v>
      </c>
      <c r="C3767">
        <v>11711465</v>
      </c>
      <c r="D3767">
        <v>100006742646</v>
      </c>
      <c r="E3767" t="s">
        <v>1726</v>
      </c>
      <c r="F3767">
        <v>100</v>
      </c>
      <c r="G3767" t="s">
        <v>1745</v>
      </c>
      <c r="H3767" t="s">
        <v>1760</v>
      </c>
      <c r="I3767">
        <v>6105601</v>
      </c>
      <c r="J3767">
        <v>1</v>
      </c>
      <c r="K3767" t="s">
        <v>2788</v>
      </c>
      <c r="L3767" t="s">
        <v>2789</v>
      </c>
      <c r="N3767">
        <v>0</v>
      </c>
      <c r="O3767">
        <v>6</v>
      </c>
      <c r="P3767">
        <v>6</v>
      </c>
      <c r="Q3767">
        <v>6</v>
      </c>
      <c r="R3767">
        <v>0</v>
      </c>
      <c r="S3767">
        <v>0</v>
      </c>
      <c r="T3767">
        <v>0</v>
      </c>
      <c r="U3767" s="50">
        <v>46273.769502314812</v>
      </c>
      <c r="V3767" s="50">
        <v>46273.769502314812</v>
      </c>
      <c r="W3767" s="51">
        <v>46273</v>
      </c>
      <c r="X3767" t="s">
        <v>1747</v>
      </c>
      <c r="Y3767" t="s">
        <v>492</v>
      </c>
    </row>
    <row r="3768" spans="1:25" ht="15" customHeight="1" x14ac:dyDescent="0.35">
      <c r="A3768">
        <v>10</v>
      </c>
      <c r="B3768" s="50">
        <v>46273.770833333343</v>
      </c>
      <c r="C3768">
        <v>11711466</v>
      </c>
      <c r="D3768">
        <v>100006742647</v>
      </c>
      <c r="E3768" t="s">
        <v>1726</v>
      </c>
      <c r="F3768">
        <v>100</v>
      </c>
      <c r="G3768" t="s">
        <v>1745</v>
      </c>
      <c r="H3768" t="s">
        <v>1760</v>
      </c>
      <c r="I3768">
        <v>6105602</v>
      </c>
      <c r="J3768">
        <v>2</v>
      </c>
      <c r="K3768" t="s">
        <v>2443</v>
      </c>
      <c r="L3768" t="s">
        <v>2444</v>
      </c>
      <c r="N3768">
        <v>0</v>
      </c>
      <c r="O3768">
        <v>2</v>
      </c>
      <c r="P3768">
        <v>2</v>
      </c>
      <c r="Q3768">
        <v>2</v>
      </c>
      <c r="R3768">
        <v>0</v>
      </c>
      <c r="S3768">
        <v>0</v>
      </c>
      <c r="T3768">
        <v>0</v>
      </c>
      <c r="U3768" s="50">
        <v>46273.769502314812</v>
      </c>
      <c r="V3768" s="50">
        <v>46273.769502314812</v>
      </c>
      <c r="W3768" s="51">
        <v>46273</v>
      </c>
      <c r="X3768" t="s">
        <v>1747</v>
      </c>
      <c r="Y3768" t="s">
        <v>492</v>
      </c>
    </row>
    <row r="3769" spans="1:25" ht="15" customHeight="1" x14ac:dyDescent="0.35">
      <c r="A3769">
        <v>10</v>
      </c>
      <c r="B3769" s="50">
        <v>46273.770833333343</v>
      </c>
      <c r="C3769">
        <v>11711469</v>
      </c>
      <c r="D3769">
        <v>100006742651</v>
      </c>
      <c r="E3769" t="s">
        <v>1726</v>
      </c>
      <c r="F3769">
        <v>100</v>
      </c>
      <c r="G3769" t="s">
        <v>1745</v>
      </c>
      <c r="H3769" t="s">
        <v>1760</v>
      </c>
      <c r="I3769">
        <v>6106701</v>
      </c>
      <c r="J3769">
        <v>4</v>
      </c>
      <c r="K3769" t="s">
        <v>2790</v>
      </c>
      <c r="L3769" t="s">
        <v>2791</v>
      </c>
      <c r="N3769">
        <v>0</v>
      </c>
      <c r="O3769">
        <v>2</v>
      </c>
      <c r="P3769">
        <v>2</v>
      </c>
      <c r="Q3769">
        <v>2</v>
      </c>
      <c r="R3769">
        <v>0</v>
      </c>
      <c r="S3769">
        <v>0</v>
      </c>
      <c r="T3769">
        <v>0</v>
      </c>
      <c r="U3769" s="50">
        <v>46273.770173611112</v>
      </c>
      <c r="V3769" s="50">
        <v>46273.770173611112</v>
      </c>
      <c r="W3769" s="51">
        <v>46273</v>
      </c>
      <c r="X3769" t="s">
        <v>1747</v>
      </c>
      <c r="Y3769" t="s">
        <v>492</v>
      </c>
    </row>
    <row r="3770" spans="1:25" ht="15" customHeight="1" x14ac:dyDescent="0.35">
      <c r="A3770">
        <v>10</v>
      </c>
      <c r="B3770" s="50">
        <v>46273.770833333343</v>
      </c>
      <c r="C3770">
        <v>11711481</v>
      </c>
      <c r="D3770">
        <v>100006742655</v>
      </c>
      <c r="E3770" t="s">
        <v>1726</v>
      </c>
      <c r="F3770">
        <v>100</v>
      </c>
      <c r="G3770" t="s">
        <v>1745</v>
      </c>
      <c r="H3770" t="s">
        <v>1760</v>
      </c>
      <c r="I3770">
        <v>6107401</v>
      </c>
      <c r="J3770">
        <v>4</v>
      </c>
      <c r="K3770" t="s">
        <v>2213</v>
      </c>
      <c r="L3770" t="s">
        <v>2214</v>
      </c>
      <c r="N3770">
        <v>0</v>
      </c>
      <c r="O3770">
        <v>1</v>
      </c>
      <c r="P3770">
        <v>1</v>
      </c>
      <c r="Q3770">
        <v>1</v>
      </c>
      <c r="R3770">
        <v>0</v>
      </c>
      <c r="S3770">
        <v>0</v>
      </c>
      <c r="T3770">
        <v>0</v>
      </c>
      <c r="U3770" s="50">
        <v>46273.770185185182</v>
      </c>
      <c r="V3770" s="50">
        <v>46273.770185185182</v>
      </c>
      <c r="W3770" s="51">
        <v>46273</v>
      </c>
      <c r="X3770" t="s">
        <v>1747</v>
      </c>
      <c r="Y3770" t="s">
        <v>492</v>
      </c>
    </row>
    <row r="3771" spans="1:25" ht="15" customHeight="1" x14ac:dyDescent="0.35">
      <c r="A3771">
        <v>10</v>
      </c>
      <c r="B3771" s="50">
        <v>46273.770833333343</v>
      </c>
      <c r="C3771">
        <v>11711482</v>
      </c>
      <c r="D3771">
        <v>100006742655</v>
      </c>
      <c r="E3771" t="s">
        <v>1726</v>
      </c>
      <c r="F3771">
        <v>100</v>
      </c>
      <c r="G3771" t="s">
        <v>1745</v>
      </c>
      <c r="H3771" t="s">
        <v>1760</v>
      </c>
      <c r="I3771">
        <v>6107401</v>
      </c>
      <c r="J3771">
        <v>4</v>
      </c>
      <c r="K3771" t="s">
        <v>2792</v>
      </c>
      <c r="L3771" t="s">
        <v>2793</v>
      </c>
      <c r="N3771">
        <v>0</v>
      </c>
      <c r="O3771">
        <v>1</v>
      </c>
      <c r="P3771">
        <v>1</v>
      </c>
      <c r="Q3771">
        <v>1</v>
      </c>
      <c r="R3771">
        <v>0</v>
      </c>
      <c r="S3771">
        <v>0</v>
      </c>
      <c r="T3771">
        <v>0</v>
      </c>
      <c r="U3771" s="50">
        <v>46273.770185185182</v>
      </c>
      <c r="V3771" s="50">
        <v>46273.770185185182</v>
      </c>
      <c r="W3771" s="51">
        <v>46273</v>
      </c>
      <c r="X3771" t="s">
        <v>1747</v>
      </c>
      <c r="Y3771" t="s">
        <v>492</v>
      </c>
    </row>
    <row r="3772" spans="1:25" ht="15" customHeight="1" x14ac:dyDescent="0.35">
      <c r="A3772">
        <v>11</v>
      </c>
      <c r="B3772" s="50">
        <v>46273.78125</v>
      </c>
      <c r="C3772">
        <v>11707015</v>
      </c>
      <c r="D3772">
        <v>100006740261</v>
      </c>
      <c r="E3772" t="s">
        <v>1726</v>
      </c>
      <c r="F3772">
        <v>100</v>
      </c>
      <c r="G3772" t="s">
        <v>1745</v>
      </c>
      <c r="H3772" t="s">
        <v>1760</v>
      </c>
      <c r="I3772">
        <v>5948601</v>
      </c>
      <c r="J3772">
        <v>2</v>
      </c>
      <c r="K3772" t="s">
        <v>1761</v>
      </c>
      <c r="L3772" t="s">
        <v>1762</v>
      </c>
      <c r="N3772">
        <v>0</v>
      </c>
      <c r="O3772">
        <v>5</v>
      </c>
      <c r="P3772">
        <v>5</v>
      </c>
      <c r="Q3772">
        <v>5</v>
      </c>
      <c r="R3772">
        <v>0</v>
      </c>
      <c r="S3772">
        <v>0</v>
      </c>
      <c r="T3772">
        <v>0</v>
      </c>
      <c r="U3772" s="50">
        <v>46273.654907407406</v>
      </c>
      <c r="V3772" s="50">
        <v>46273.654907407406</v>
      </c>
      <c r="W3772" s="51">
        <v>46273</v>
      </c>
      <c r="X3772" t="s">
        <v>1747</v>
      </c>
      <c r="Y3772" t="s">
        <v>492</v>
      </c>
    </row>
    <row r="3773" spans="1:25" ht="15" customHeight="1" x14ac:dyDescent="0.35">
      <c r="A3773">
        <v>11</v>
      </c>
      <c r="B3773" s="50">
        <v>46273.78125</v>
      </c>
      <c r="C3773">
        <v>11707016</v>
      </c>
      <c r="D3773">
        <v>100006740261</v>
      </c>
      <c r="E3773" t="s">
        <v>1726</v>
      </c>
      <c r="F3773">
        <v>100</v>
      </c>
      <c r="G3773" t="s">
        <v>1745</v>
      </c>
      <c r="H3773" t="s">
        <v>1760</v>
      </c>
      <c r="I3773">
        <v>5948601</v>
      </c>
      <c r="J3773">
        <v>2</v>
      </c>
      <c r="K3773" t="s">
        <v>1763</v>
      </c>
      <c r="L3773" t="s">
        <v>1764</v>
      </c>
      <c r="N3773">
        <v>0</v>
      </c>
      <c r="O3773">
        <v>5</v>
      </c>
      <c r="P3773">
        <v>5</v>
      </c>
      <c r="Q3773">
        <v>5</v>
      </c>
      <c r="R3773">
        <v>0</v>
      </c>
      <c r="S3773">
        <v>0</v>
      </c>
      <c r="T3773">
        <v>0</v>
      </c>
      <c r="U3773" s="50">
        <v>46273.654907407406</v>
      </c>
      <c r="V3773" s="50">
        <v>46273.654907407406</v>
      </c>
      <c r="W3773" s="51">
        <v>46273</v>
      </c>
      <c r="X3773" t="s">
        <v>1747</v>
      </c>
      <c r="Y3773" t="s">
        <v>492</v>
      </c>
    </row>
    <row r="3774" spans="1:25" ht="15" customHeight="1" x14ac:dyDescent="0.35">
      <c r="A3774">
        <v>11</v>
      </c>
      <c r="B3774" s="50">
        <v>46273.78125</v>
      </c>
      <c r="C3774">
        <v>11707017</v>
      </c>
      <c r="D3774">
        <v>100006740262</v>
      </c>
      <c r="E3774" t="s">
        <v>1726</v>
      </c>
      <c r="F3774">
        <v>100</v>
      </c>
      <c r="G3774" t="s">
        <v>1745</v>
      </c>
      <c r="H3774" t="s">
        <v>1760</v>
      </c>
      <c r="I3774">
        <v>5954701</v>
      </c>
      <c r="J3774">
        <v>2</v>
      </c>
      <c r="K3774" t="s">
        <v>1765</v>
      </c>
      <c r="L3774" t="s">
        <v>1766</v>
      </c>
      <c r="N3774">
        <v>0</v>
      </c>
      <c r="O3774">
        <v>11</v>
      </c>
      <c r="P3774">
        <v>11</v>
      </c>
      <c r="Q3774">
        <v>11</v>
      </c>
      <c r="R3774">
        <v>0</v>
      </c>
      <c r="S3774">
        <v>0</v>
      </c>
      <c r="T3774">
        <v>0</v>
      </c>
      <c r="U3774" s="50">
        <v>46273.654907407406</v>
      </c>
      <c r="V3774" s="50">
        <v>46273.654907407406</v>
      </c>
      <c r="W3774" s="51">
        <v>46273</v>
      </c>
      <c r="X3774" t="s">
        <v>1747</v>
      </c>
      <c r="Y3774" t="s">
        <v>492</v>
      </c>
    </row>
    <row r="3775" spans="1:25" ht="15" customHeight="1" x14ac:dyDescent="0.35">
      <c r="A3775">
        <v>11</v>
      </c>
      <c r="B3775" s="50">
        <v>46273.78125</v>
      </c>
      <c r="C3775">
        <v>11707018</v>
      </c>
      <c r="D3775">
        <v>100006740263</v>
      </c>
      <c r="E3775" t="s">
        <v>1726</v>
      </c>
      <c r="F3775">
        <v>100</v>
      </c>
      <c r="G3775" t="s">
        <v>1745</v>
      </c>
      <c r="H3775" t="s">
        <v>1760</v>
      </c>
      <c r="I3775">
        <v>5954702</v>
      </c>
      <c r="J3775">
        <v>2</v>
      </c>
      <c r="K3775" t="s">
        <v>1767</v>
      </c>
      <c r="L3775" t="s">
        <v>1768</v>
      </c>
      <c r="N3775">
        <v>0</v>
      </c>
      <c r="O3775">
        <v>11</v>
      </c>
      <c r="P3775">
        <v>11</v>
      </c>
      <c r="Q3775">
        <v>11</v>
      </c>
      <c r="R3775">
        <v>0</v>
      </c>
      <c r="S3775">
        <v>0</v>
      </c>
      <c r="T3775">
        <v>0</v>
      </c>
      <c r="U3775" s="50">
        <v>46273.654907407406</v>
      </c>
      <c r="V3775" s="50">
        <v>46273.654907407406</v>
      </c>
      <c r="W3775" s="51">
        <v>46273</v>
      </c>
      <c r="X3775" t="s">
        <v>1747</v>
      </c>
      <c r="Y3775" t="s">
        <v>492</v>
      </c>
    </row>
    <row r="3776" spans="1:25" ht="15" customHeight="1" x14ac:dyDescent="0.35">
      <c r="A3776">
        <v>11</v>
      </c>
      <c r="B3776" s="50">
        <v>46273.78125</v>
      </c>
      <c r="C3776">
        <v>11707019</v>
      </c>
      <c r="D3776">
        <v>100006740264</v>
      </c>
      <c r="E3776" t="s">
        <v>1726</v>
      </c>
      <c r="F3776">
        <v>100</v>
      </c>
      <c r="G3776" t="s">
        <v>1745</v>
      </c>
      <c r="H3776" t="s">
        <v>1760</v>
      </c>
      <c r="I3776">
        <v>5960401</v>
      </c>
      <c r="J3776">
        <v>2</v>
      </c>
      <c r="K3776" t="s">
        <v>1769</v>
      </c>
      <c r="L3776" t="s">
        <v>1770</v>
      </c>
      <c r="N3776">
        <v>0</v>
      </c>
      <c r="O3776">
        <v>2</v>
      </c>
      <c r="P3776">
        <v>2</v>
      </c>
      <c r="Q3776">
        <v>2</v>
      </c>
      <c r="R3776">
        <v>0</v>
      </c>
      <c r="S3776">
        <v>0</v>
      </c>
      <c r="T3776">
        <v>0</v>
      </c>
      <c r="U3776" s="50">
        <v>46273.654907407406</v>
      </c>
      <c r="V3776" s="50">
        <v>46273.654907407406</v>
      </c>
      <c r="W3776" s="51">
        <v>46273</v>
      </c>
      <c r="X3776" t="s">
        <v>1747</v>
      </c>
      <c r="Y3776" t="s">
        <v>492</v>
      </c>
    </row>
    <row r="3777" spans="1:25" ht="15" customHeight="1" x14ac:dyDescent="0.35">
      <c r="A3777">
        <v>11</v>
      </c>
      <c r="B3777" s="50">
        <v>46273.78125</v>
      </c>
      <c r="C3777">
        <v>11707020</v>
      </c>
      <c r="D3777">
        <v>100006740265</v>
      </c>
      <c r="E3777" t="s">
        <v>1726</v>
      </c>
      <c r="F3777">
        <v>100</v>
      </c>
      <c r="G3777" t="s">
        <v>1745</v>
      </c>
      <c r="H3777" t="s">
        <v>1760</v>
      </c>
      <c r="I3777">
        <v>5960402</v>
      </c>
      <c r="J3777">
        <v>2</v>
      </c>
      <c r="K3777" t="s">
        <v>1769</v>
      </c>
      <c r="L3777" t="s">
        <v>1770</v>
      </c>
      <c r="N3777">
        <v>0</v>
      </c>
      <c r="O3777">
        <v>2</v>
      </c>
      <c r="P3777">
        <v>2</v>
      </c>
      <c r="Q3777">
        <v>2</v>
      </c>
      <c r="R3777">
        <v>0</v>
      </c>
      <c r="S3777">
        <v>0</v>
      </c>
      <c r="T3777">
        <v>0</v>
      </c>
      <c r="U3777" s="50">
        <v>46273.654907407406</v>
      </c>
      <c r="V3777" s="50">
        <v>46273.654907407406</v>
      </c>
      <c r="W3777" s="51">
        <v>46273</v>
      </c>
      <c r="X3777" t="s">
        <v>1747</v>
      </c>
      <c r="Y3777" t="s">
        <v>492</v>
      </c>
    </row>
    <row r="3778" spans="1:25" ht="15" customHeight="1" x14ac:dyDescent="0.35">
      <c r="A3778">
        <v>11</v>
      </c>
      <c r="B3778" s="50">
        <v>46273.78125</v>
      </c>
      <c r="C3778">
        <v>11707021</v>
      </c>
      <c r="D3778">
        <v>100006740266</v>
      </c>
      <c r="E3778" t="s">
        <v>1726</v>
      </c>
      <c r="F3778">
        <v>100</v>
      </c>
      <c r="G3778" t="s">
        <v>1745</v>
      </c>
      <c r="H3778" t="s">
        <v>1760</v>
      </c>
      <c r="I3778">
        <v>5960403</v>
      </c>
      <c r="J3778">
        <v>2</v>
      </c>
      <c r="K3778" t="s">
        <v>1769</v>
      </c>
      <c r="L3778" t="s">
        <v>1770</v>
      </c>
      <c r="N3778">
        <v>0</v>
      </c>
      <c r="O3778">
        <v>1</v>
      </c>
      <c r="P3778">
        <v>1</v>
      </c>
      <c r="Q3778">
        <v>1</v>
      </c>
      <c r="R3778">
        <v>0</v>
      </c>
      <c r="S3778">
        <v>0</v>
      </c>
      <c r="T3778">
        <v>0</v>
      </c>
      <c r="U3778" s="50">
        <v>46273.654907407406</v>
      </c>
      <c r="V3778" s="50">
        <v>46273.654907407406</v>
      </c>
      <c r="W3778" s="51">
        <v>46273</v>
      </c>
      <c r="X3778" t="s">
        <v>1747</v>
      </c>
      <c r="Y3778" t="s">
        <v>492</v>
      </c>
    </row>
    <row r="3779" spans="1:25" ht="15" customHeight="1" x14ac:dyDescent="0.35">
      <c r="A3779">
        <v>11</v>
      </c>
      <c r="B3779" s="50">
        <v>46273.78125</v>
      </c>
      <c r="C3779">
        <v>11707022</v>
      </c>
      <c r="D3779">
        <v>100006740267</v>
      </c>
      <c r="E3779" t="s">
        <v>1726</v>
      </c>
      <c r="F3779">
        <v>100</v>
      </c>
      <c r="G3779" t="s">
        <v>1745</v>
      </c>
      <c r="H3779" t="s">
        <v>1760</v>
      </c>
      <c r="I3779">
        <v>5971101</v>
      </c>
      <c r="J3779">
        <v>2</v>
      </c>
      <c r="K3779" t="s">
        <v>1771</v>
      </c>
      <c r="L3779" t="s">
        <v>1772</v>
      </c>
      <c r="N3779">
        <v>0</v>
      </c>
      <c r="O3779">
        <v>6</v>
      </c>
      <c r="P3779">
        <v>6</v>
      </c>
      <c r="Q3779">
        <v>6</v>
      </c>
      <c r="R3779">
        <v>0</v>
      </c>
      <c r="S3779">
        <v>0</v>
      </c>
      <c r="T3779">
        <v>0</v>
      </c>
      <c r="U3779" s="50">
        <v>46273.654907407406</v>
      </c>
      <c r="V3779" s="50">
        <v>46273.654907407406</v>
      </c>
      <c r="W3779" s="51">
        <v>46273</v>
      </c>
      <c r="X3779" t="s">
        <v>1747</v>
      </c>
      <c r="Y3779" t="s">
        <v>492</v>
      </c>
    </row>
    <row r="3780" spans="1:25" ht="15" customHeight="1" x14ac:dyDescent="0.35">
      <c r="A3780">
        <v>11</v>
      </c>
      <c r="B3780" s="50">
        <v>46273.78125</v>
      </c>
      <c r="C3780">
        <v>11707023</v>
      </c>
      <c r="D3780">
        <v>100006740268</v>
      </c>
      <c r="E3780" t="s">
        <v>1726</v>
      </c>
      <c r="F3780">
        <v>100</v>
      </c>
      <c r="G3780" t="s">
        <v>1745</v>
      </c>
      <c r="H3780" t="s">
        <v>1760</v>
      </c>
      <c r="I3780">
        <v>5971102</v>
      </c>
      <c r="J3780">
        <v>2</v>
      </c>
      <c r="K3780" t="s">
        <v>1771</v>
      </c>
      <c r="L3780" t="s">
        <v>1772</v>
      </c>
      <c r="N3780">
        <v>0</v>
      </c>
      <c r="O3780">
        <v>6</v>
      </c>
      <c r="P3780">
        <v>6</v>
      </c>
      <c r="Q3780">
        <v>6</v>
      </c>
      <c r="R3780">
        <v>0</v>
      </c>
      <c r="S3780">
        <v>0</v>
      </c>
      <c r="T3780">
        <v>0</v>
      </c>
      <c r="U3780" s="50">
        <v>46273.654907407406</v>
      </c>
      <c r="V3780" s="50">
        <v>46273.654907407406</v>
      </c>
      <c r="W3780" s="51">
        <v>46273</v>
      </c>
      <c r="X3780" t="s">
        <v>1747</v>
      </c>
      <c r="Y3780" t="s">
        <v>492</v>
      </c>
    </row>
    <row r="3781" spans="1:25" ht="15" customHeight="1" x14ac:dyDescent="0.35">
      <c r="A3781">
        <v>11</v>
      </c>
      <c r="B3781" s="50">
        <v>46273.78125</v>
      </c>
      <c r="C3781">
        <v>11707024</v>
      </c>
      <c r="D3781">
        <v>100006740269</v>
      </c>
      <c r="E3781" t="s">
        <v>1726</v>
      </c>
      <c r="F3781">
        <v>100</v>
      </c>
      <c r="G3781" t="s">
        <v>1745</v>
      </c>
      <c r="H3781" t="s">
        <v>1760</v>
      </c>
      <c r="I3781">
        <v>5971103</v>
      </c>
      <c r="J3781">
        <v>2</v>
      </c>
      <c r="K3781" t="s">
        <v>1771</v>
      </c>
      <c r="L3781" t="s">
        <v>1772</v>
      </c>
      <c r="N3781">
        <v>0</v>
      </c>
      <c r="O3781">
        <v>6</v>
      </c>
      <c r="P3781">
        <v>6</v>
      </c>
      <c r="Q3781">
        <v>6</v>
      </c>
      <c r="R3781">
        <v>0</v>
      </c>
      <c r="S3781">
        <v>0</v>
      </c>
      <c r="T3781">
        <v>0</v>
      </c>
      <c r="U3781" s="50">
        <v>46273.654907407406</v>
      </c>
      <c r="V3781" s="50">
        <v>46273.654907407406</v>
      </c>
      <c r="W3781" s="51">
        <v>46273</v>
      </c>
      <c r="X3781" t="s">
        <v>1747</v>
      </c>
      <c r="Y3781" t="s">
        <v>492</v>
      </c>
    </row>
    <row r="3782" spans="1:25" ht="15" customHeight="1" x14ac:dyDescent="0.35">
      <c r="A3782">
        <v>11</v>
      </c>
      <c r="B3782" s="50">
        <v>46273.78125</v>
      </c>
      <c r="C3782">
        <v>11707025</v>
      </c>
      <c r="D3782">
        <v>100006740270</v>
      </c>
      <c r="E3782" t="s">
        <v>1726</v>
      </c>
      <c r="F3782">
        <v>100</v>
      </c>
      <c r="G3782" t="s">
        <v>1745</v>
      </c>
      <c r="H3782" t="s">
        <v>1760</v>
      </c>
      <c r="I3782">
        <v>5971104</v>
      </c>
      <c r="J3782">
        <v>2</v>
      </c>
      <c r="K3782" t="s">
        <v>1771</v>
      </c>
      <c r="L3782" t="s">
        <v>1772</v>
      </c>
      <c r="N3782">
        <v>0</v>
      </c>
      <c r="O3782">
        <v>6</v>
      </c>
      <c r="P3782">
        <v>6</v>
      </c>
      <c r="Q3782">
        <v>6</v>
      </c>
      <c r="R3782">
        <v>0</v>
      </c>
      <c r="S3782">
        <v>0</v>
      </c>
      <c r="T3782">
        <v>0</v>
      </c>
      <c r="U3782" s="50">
        <v>46273.654907407406</v>
      </c>
      <c r="V3782" s="50">
        <v>46273.654907407406</v>
      </c>
      <c r="W3782" s="51">
        <v>46273</v>
      </c>
      <c r="X3782" t="s">
        <v>1747</v>
      </c>
      <c r="Y3782" t="s">
        <v>492</v>
      </c>
    </row>
    <row r="3783" spans="1:25" ht="15" customHeight="1" x14ac:dyDescent="0.35">
      <c r="A3783">
        <v>11</v>
      </c>
      <c r="B3783" s="50">
        <v>46273.78125</v>
      </c>
      <c r="C3783">
        <v>11707026</v>
      </c>
      <c r="D3783">
        <v>100006740271</v>
      </c>
      <c r="E3783" t="s">
        <v>1726</v>
      </c>
      <c r="F3783">
        <v>100</v>
      </c>
      <c r="G3783" t="s">
        <v>1745</v>
      </c>
      <c r="H3783" t="s">
        <v>1760</v>
      </c>
      <c r="I3783">
        <v>5971105</v>
      </c>
      <c r="J3783">
        <v>2</v>
      </c>
      <c r="K3783" t="s">
        <v>1771</v>
      </c>
      <c r="L3783" t="s">
        <v>1772</v>
      </c>
      <c r="N3783">
        <v>0</v>
      </c>
      <c r="O3783">
        <v>6</v>
      </c>
      <c r="P3783">
        <v>6</v>
      </c>
      <c r="Q3783">
        <v>6</v>
      </c>
      <c r="R3783">
        <v>0</v>
      </c>
      <c r="S3783">
        <v>0</v>
      </c>
      <c r="T3783">
        <v>0</v>
      </c>
      <c r="U3783" s="50">
        <v>46273.654907407406</v>
      </c>
      <c r="V3783" s="50">
        <v>46273.654907407406</v>
      </c>
      <c r="W3783" s="51">
        <v>46273</v>
      </c>
      <c r="X3783" t="s">
        <v>1747</v>
      </c>
      <c r="Y3783" t="s">
        <v>492</v>
      </c>
    </row>
    <row r="3784" spans="1:25" ht="15" customHeight="1" x14ac:dyDescent="0.35">
      <c r="A3784">
        <v>11</v>
      </c>
      <c r="B3784" s="50">
        <v>46273.78125</v>
      </c>
      <c r="C3784">
        <v>11707027</v>
      </c>
      <c r="D3784">
        <v>100006740272</v>
      </c>
      <c r="E3784" t="s">
        <v>1726</v>
      </c>
      <c r="F3784">
        <v>100</v>
      </c>
      <c r="G3784" t="s">
        <v>1745</v>
      </c>
      <c r="H3784" t="s">
        <v>1760</v>
      </c>
      <c r="I3784">
        <v>5971106</v>
      </c>
      <c r="J3784">
        <v>2</v>
      </c>
      <c r="K3784" t="s">
        <v>1771</v>
      </c>
      <c r="L3784" t="s">
        <v>1772</v>
      </c>
      <c r="N3784">
        <v>0</v>
      </c>
      <c r="O3784">
        <v>6</v>
      </c>
      <c r="P3784">
        <v>6</v>
      </c>
      <c r="Q3784">
        <v>6</v>
      </c>
      <c r="R3784">
        <v>0</v>
      </c>
      <c r="S3784">
        <v>0</v>
      </c>
      <c r="T3784">
        <v>0</v>
      </c>
      <c r="U3784" s="50">
        <v>46273.654907407406</v>
      </c>
      <c r="V3784" s="50">
        <v>46273.654907407406</v>
      </c>
      <c r="W3784" s="51">
        <v>46273</v>
      </c>
      <c r="X3784" t="s">
        <v>1747</v>
      </c>
      <c r="Y3784" t="s">
        <v>492</v>
      </c>
    </row>
    <row r="3785" spans="1:25" ht="15" customHeight="1" x14ac:dyDescent="0.35">
      <c r="A3785">
        <v>11</v>
      </c>
      <c r="B3785" s="50">
        <v>46273.78125</v>
      </c>
      <c r="C3785">
        <v>11707028</v>
      </c>
      <c r="D3785">
        <v>100006740273</v>
      </c>
      <c r="E3785" t="s">
        <v>1726</v>
      </c>
      <c r="F3785">
        <v>100</v>
      </c>
      <c r="G3785" t="s">
        <v>1745</v>
      </c>
      <c r="H3785" t="s">
        <v>1760</v>
      </c>
      <c r="I3785">
        <v>5971107</v>
      </c>
      <c r="J3785">
        <v>2</v>
      </c>
      <c r="K3785" t="s">
        <v>1771</v>
      </c>
      <c r="L3785" t="s">
        <v>1772</v>
      </c>
      <c r="N3785">
        <v>0</v>
      </c>
      <c r="O3785">
        <v>4</v>
      </c>
      <c r="P3785">
        <v>4</v>
      </c>
      <c r="Q3785">
        <v>4</v>
      </c>
      <c r="R3785">
        <v>0</v>
      </c>
      <c r="S3785">
        <v>0</v>
      </c>
      <c r="T3785">
        <v>0</v>
      </c>
      <c r="U3785" s="50">
        <v>46273.654907407406</v>
      </c>
      <c r="V3785" s="50">
        <v>46273.654907407406</v>
      </c>
      <c r="W3785" s="51">
        <v>46273</v>
      </c>
      <c r="X3785" t="s">
        <v>1747</v>
      </c>
      <c r="Y3785" t="s">
        <v>492</v>
      </c>
    </row>
    <row r="3786" spans="1:25" ht="15" customHeight="1" x14ac:dyDescent="0.35">
      <c r="A3786">
        <v>11</v>
      </c>
      <c r="B3786" s="50">
        <v>46273.78125</v>
      </c>
      <c r="C3786">
        <v>11707029</v>
      </c>
      <c r="D3786">
        <v>100006740274</v>
      </c>
      <c r="E3786" t="s">
        <v>1726</v>
      </c>
      <c r="F3786">
        <v>100</v>
      </c>
      <c r="G3786" t="s">
        <v>1745</v>
      </c>
      <c r="H3786" t="s">
        <v>1760</v>
      </c>
      <c r="I3786">
        <v>5977901</v>
      </c>
      <c r="J3786">
        <v>2</v>
      </c>
      <c r="K3786" t="s">
        <v>1773</v>
      </c>
      <c r="L3786" t="s">
        <v>1774</v>
      </c>
      <c r="M3786" t="s">
        <v>420</v>
      </c>
      <c r="N3786">
        <v>2</v>
      </c>
      <c r="O3786">
        <v>5</v>
      </c>
      <c r="P3786">
        <v>5</v>
      </c>
      <c r="Q3786">
        <v>5</v>
      </c>
      <c r="R3786">
        <v>0</v>
      </c>
      <c r="S3786">
        <v>0</v>
      </c>
      <c r="T3786">
        <v>0</v>
      </c>
      <c r="U3786" s="50">
        <v>46273.654907407406</v>
      </c>
      <c r="V3786" s="50">
        <v>46273.781122685177</v>
      </c>
      <c r="W3786" s="51">
        <v>46273</v>
      </c>
      <c r="X3786" t="s">
        <v>1747</v>
      </c>
      <c r="Y3786" t="s">
        <v>492</v>
      </c>
    </row>
    <row r="3787" spans="1:25" ht="15" customHeight="1" x14ac:dyDescent="0.35">
      <c r="A3787">
        <v>11</v>
      </c>
      <c r="B3787" s="50">
        <v>46273.78125</v>
      </c>
      <c r="C3787">
        <v>11707030</v>
      </c>
      <c r="D3787">
        <v>100006740274</v>
      </c>
      <c r="E3787" t="s">
        <v>1726</v>
      </c>
      <c r="F3787">
        <v>100</v>
      </c>
      <c r="G3787" t="s">
        <v>1745</v>
      </c>
      <c r="H3787" t="s">
        <v>1760</v>
      </c>
      <c r="I3787">
        <v>5977901</v>
      </c>
      <c r="J3787">
        <v>2</v>
      </c>
      <c r="K3787" t="s">
        <v>1775</v>
      </c>
      <c r="L3787" t="s">
        <v>1776</v>
      </c>
      <c r="M3787" t="s">
        <v>420</v>
      </c>
      <c r="N3787">
        <v>2</v>
      </c>
      <c r="O3787">
        <v>2</v>
      </c>
      <c r="P3787">
        <v>2</v>
      </c>
      <c r="Q3787">
        <v>2</v>
      </c>
      <c r="R3787">
        <v>0</v>
      </c>
      <c r="S3787">
        <v>0</v>
      </c>
      <c r="T3787">
        <v>0</v>
      </c>
      <c r="U3787" s="50">
        <v>46273.654907407406</v>
      </c>
      <c r="V3787" s="50">
        <v>46273.781122685177</v>
      </c>
      <c r="W3787" s="51">
        <v>46273</v>
      </c>
      <c r="X3787" t="s">
        <v>1747</v>
      </c>
      <c r="Y3787" t="s">
        <v>492</v>
      </c>
    </row>
    <row r="3788" spans="1:25" ht="15" customHeight="1" x14ac:dyDescent="0.35">
      <c r="A3788">
        <v>11</v>
      </c>
      <c r="B3788" s="50">
        <v>46273.78125</v>
      </c>
      <c r="C3788">
        <v>11707031</v>
      </c>
      <c r="D3788">
        <v>100006740274</v>
      </c>
      <c r="E3788" t="s">
        <v>1726</v>
      </c>
      <c r="F3788">
        <v>100</v>
      </c>
      <c r="G3788" t="s">
        <v>1745</v>
      </c>
      <c r="H3788" t="s">
        <v>1760</v>
      </c>
      <c r="I3788">
        <v>5977901</v>
      </c>
      <c r="J3788">
        <v>2</v>
      </c>
      <c r="K3788" t="s">
        <v>1777</v>
      </c>
      <c r="L3788" t="s">
        <v>1778</v>
      </c>
      <c r="M3788" t="s">
        <v>421</v>
      </c>
      <c r="N3788">
        <v>2</v>
      </c>
      <c r="O3788">
        <v>2</v>
      </c>
      <c r="P3788">
        <v>2</v>
      </c>
      <c r="Q3788">
        <v>2</v>
      </c>
      <c r="R3788">
        <v>0</v>
      </c>
      <c r="S3788">
        <v>0</v>
      </c>
      <c r="T3788">
        <v>0</v>
      </c>
      <c r="U3788" s="50">
        <v>46273.654907407406</v>
      </c>
      <c r="V3788" s="50">
        <v>46273.781122685177</v>
      </c>
      <c r="W3788" s="51">
        <v>46273</v>
      </c>
      <c r="X3788" t="s">
        <v>1747</v>
      </c>
      <c r="Y3788" t="s">
        <v>492</v>
      </c>
    </row>
    <row r="3789" spans="1:25" ht="15" customHeight="1" x14ac:dyDescent="0.35">
      <c r="A3789">
        <v>11</v>
      </c>
      <c r="B3789" s="50">
        <v>46273.78125</v>
      </c>
      <c r="C3789">
        <v>11707032</v>
      </c>
      <c r="D3789">
        <v>100006740274</v>
      </c>
      <c r="E3789" t="s">
        <v>1726</v>
      </c>
      <c r="F3789">
        <v>100</v>
      </c>
      <c r="G3789" t="s">
        <v>1745</v>
      </c>
      <c r="H3789" t="s">
        <v>1760</v>
      </c>
      <c r="I3789">
        <v>5977901</v>
      </c>
      <c r="J3789">
        <v>2</v>
      </c>
      <c r="K3789" t="s">
        <v>1779</v>
      </c>
      <c r="L3789" t="s">
        <v>1780</v>
      </c>
      <c r="M3789" t="s">
        <v>421</v>
      </c>
      <c r="N3789">
        <v>2</v>
      </c>
      <c r="O3789">
        <v>2</v>
      </c>
      <c r="P3789">
        <v>2</v>
      </c>
      <c r="Q3789">
        <v>2</v>
      </c>
      <c r="R3789">
        <v>0</v>
      </c>
      <c r="S3789">
        <v>0</v>
      </c>
      <c r="T3789">
        <v>0</v>
      </c>
      <c r="U3789" s="50">
        <v>46273.654907407406</v>
      </c>
      <c r="V3789" s="50">
        <v>46273.781122685177</v>
      </c>
      <c r="W3789" s="51">
        <v>46273</v>
      </c>
      <c r="X3789" t="s">
        <v>1747</v>
      </c>
      <c r="Y3789" t="s">
        <v>492</v>
      </c>
    </row>
    <row r="3790" spans="1:25" ht="15" customHeight="1" x14ac:dyDescent="0.35">
      <c r="A3790">
        <v>11</v>
      </c>
      <c r="B3790" s="50">
        <v>46273.78125</v>
      </c>
      <c r="C3790">
        <v>11707033</v>
      </c>
      <c r="D3790">
        <v>100006740275</v>
      </c>
      <c r="E3790" t="s">
        <v>1726</v>
      </c>
      <c r="F3790">
        <v>100</v>
      </c>
      <c r="G3790" t="s">
        <v>1745</v>
      </c>
      <c r="H3790" t="s">
        <v>1760</v>
      </c>
      <c r="I3790">
        <v>6000201</v>
      </c>
      <c r="J3790">
        <v>2</v>
      </c>
      <c r="K3790" t="s">
        <v>1781</v>
      </c>
      <c r="L3790" t="s">
        <v>1782</v>
      </c>
      <c r="N3790">
        <v>0</v>
      </c>
      <c r="O3790">
        <v>1</v>
      </c>
      <c r="P3790">
        <v>1</v>
      </c>
      <c r="Q3790">
        <v>1</v>
      </c>
      <c r="R3790">
        <v>0</v>
      </c>
      <c r="S3790">
        <v>0</v>
      </c>
      <c r="T3790">
        <v>0</v>
      </c>
      <c r="U3790" s="50">
        <v>46273.654907407406</v>
      </c>
      <c r="V3790" s="50">
        <v>46273.654907407406</v>
      </c>
      <c r="W3790" s="51">
        <v>46273</v>
      </c>
      <c r="X3790" t="s">
        <v>1747</v>
      </c>
      <c r="Y3790" t="s">
        <v>492</v>
      </c>
    </row>
    <row r="3791" spans="1:25" ht="15" customHeight="1" x14ac:dyDescent="0.35">
      <c r="A3791">
        <v>11</v>
      </c>
      <c r="B3791" s="50">
        <v>46273.78125</v>
      </c>
      <c r="C3791">
        <v>11707034</v>
      </c>
      <c r="D3791">
        <v>100006740275</v>
      </c>
      <c r="E3791" t="s">
        <v>1726</v>
      </c>
      <c r="F3791">
        <v>100</v>
      </c>
      <c r="G3791" t="s">
        <v>1745</v>
      </c>
      <c r="H3791" t="s">
        <v>1760</v>
      </c>
      <c r="I3791">
        <v>6000201</v>
      </c>
      <c r="J3791">
        <v>2</v>
      </c>
      <c r="K3791" t="s">
        <v>1783</v>
      </c>
      <c r="L3791" t="s">
        <v>1784</v>
      </c>
      <c r="N3791">
        <v>0</v>
      </c>
      <c r="O3791">
        <v>5</v>
      </c>
      <c r="P3791">
        <v>5</v>
      </c>
      <c r="Q3791">
        <v>5</v>
      </c>
      <c r="R3791">
        <v>0</v>
      </c>
      <c r="S3791">
        <v>0</v>
      </c>
      <c r="T3791">
        <v>0</v>
      </c>
      <c r="U3791" s="50">
        <v>46273.654907407406</v>
      </c>
      <c r="V3791" s="50">
        <v>46273.654907407406</v>
      </c>
      <c r="W3791" s="51">
        <v>46273</v>
      </c>
      <c r="X3791" t="s">
        <v>1747</v>
      </c>
      <c r="Y3791" t="s">
        <v>492</v>
      </c>
    </row>
    <row r="3792" spans="1:25" ht="15" customHeight="1" x14ac:dyDescent="0.35">
      <c r="A3792">
        <v>11</v>
      </c>
      <c r="B3792" s="50">
        <v>46273.78125</v>
      </c>
      <c r="C3792">
        <v>11707588</v>
      </c>
      <c r="D3792">
        <v>100006740608</v>
      </c>
      <c r="E3792" t="s">
        <v>1726</v>
      </c>
      <c r="F3792">
        <v>100</v>
      </c>
      <c r="G3792" t="s">
        <v>1745</v>
      </c>
      <c r="H3792" t="s">
        <v>1760</v>
      </c>
      <c r="I3792">
        <v>5986001</v>
      </c>
      <c r="J3792">
        <v>2</v>
      </c>
      <c r="K3792" t="s">
        <v>2115</v>
      </c>
      <c r="L3792" t="s">
        <v>2116</v>
      </c>
      <c r="N3792">
        <v>0</v>
      </c>
      <c r="O3792">
        <v>5</v>
      </c>
      <c r="P3792">
        <v>5</v>
      </c>
      <c r="Q3792">
        <v>5</v>
      </c>
      <c r="R3792">
        <v>0</v>
      </c>
      <c r="S3792">
        <v>0</v>
      </c>
      <c r="T3792">
        <v>0</v>
      </c>
      <c r="U3792" s="50">
        <v>46273.655162037037</v>
      </c>
      <c r="V3792" s="50">
        <v>46273.655162037037</v>
      </c>
      <c r="W3792" s="51">
        <v>46273</v>
      </c>
      <c r="X3792" t="s">
        <v>1747</v>
      </c>
      <c r="Y3792" t="s">
        <v>492</v>
      </c>
    </row>
    <row r="3793" spans="1:25" ht="15" customHeight="1" x14ac:dyDescent="0.35">
      <c r="A3793">
        <v>11</v>
      </c>
      <c r="B3793" s="50">
        <v>46273.78125</v>
      </c>
      <c r="C3793">
        <v>11707589</v>
      </c>
      <c r="D3793">
        <v>100006740609</v>
      </c>
      <c r="E3793" t="s">
        <v>1726</v>
      </c>
      <c r="F3793">
        <v>100</v>
      </c>
      <c r="G3793" t="s">
        <v>1745</v>
      </c>
      <c r="H3793" t="s">
        <v>1760</v>
      </c>
      <c r="I3793">
        <v>5987101</v>
      </c>
      <c r="J3793">
        <v>1</v>
      </c>
      <c r="K3793" t="s">
        <v>2037</v>
      </c>
      <c r="L3793" t="s">
        <v>2038</v>
      </c>
      <c r="N3793">
        <v>0</v>
      </c>
      <c r="O3793">
        <v>4</v>
      </c>
      <c r="P3793">
        <v>4</v>
      </c>
      <c r="Q3793">
        <v>4</v>
      </c>
      <c r="R3793">
        <v>0</v>
      </c>
      <c r="S3793">
        <v>0</v>
      </c>
      <c r="T3793">
        <v>0</v>
      </c>
      <c r="U3793" s="50">
        <v>46273.655162037037</v>
      </c>
      <c r="V3793" s="50">
        <v>46273.655162037037</v>
      </c>
      <c r="W3793" s="51">
        <v>46273</v>
      </c>
      <c r="X3793" t="s">
        <v>1747</v>
      </c>
      <c r="Y3793" t="s">
        <v>492</v>
      </c>
    </row>
    <row r="3794" spans="1:25" ht="15" customHeight="1" x14ac:dyDescent="0.35">
      <c r="A3794">
        <v>11</v>
      </c>
      <c r="B3794" s="50">
        <v>46273.78125</v>
      </c>
      <c r="C3794">
        <v>11707590</v>
      </c>
      <c r="D3794">
        <v>100006740609</v>
      </c>
      <c r="E3794" t="s">
        <v>1726</v>
      </c>
      <c r="F3794">
        <v>100</v>
      </c>
      <c r="G3794" t="s">
        <v>1745</v>
      </c>
      <c r="H3794" t="s">
        <v>1760</v>
      </c>
      <c r="I3794">
        <v>5987101</v>
      </c>
      <c r="J3794">
        <v>1</v>
      </c>
      <c r="K3794" t="s">
        <v>2113</v>
      </c>
      <c r="L3794" t="s">
        <v>2114</v>
      </c>
      <c r="N3794">
        <v>0</v>
      </c>
      <c r="O3794">
        <v>3</v>
      </c>
      <c r="P3794">
        <v>3</v>
      </c>
      <c r="Q3794">
        <v>3</v>
      </c>
      <c r="R3794">
        <v>0</v>
      </c>
      <c r="S3794">
        <v>0</v>
      </c>
      <c r="T3794">
        <v>0</v>
      </c>
      <c r="U3794" s="50">
        <v>46273.655162037037</v>
      </c>
      <c r="V3794" s="50">
        <v>46273.655162037037</v>
      </c>
      <c r="W3794" s="51">
        <v>46273</v>
      </c>
      <c r="X3794" t="s">
        <v>1747</v>
      </c>
      <c r="Y3794" t="s">
        <v>492</v>
      </c>
    </row>
    <row r="3795" spans="1:25" ht="15" customHeight="1" x14ac:dyDescent="0.35">
      <c r="A3795">
        <v>11</v>
      </c>
      <c r="B3795" s="50">
        <v>46273.78125</v>
      </c>
      <c r="C3795">
        <v>11707591</v>
      </c>
      <c r="D3795">
        <v>100006740610</v>
      </c>
      <c r="E3795" t="s">
        <v>1726</v>
      </c>
      <c r="F3795">
        <v>100</v>
      </c>
      <c r="G3795" t="s">
        <v>1745</v>
      </c>
      <c r="H3795" t="s">
        <v>1760</v>
      </c>
      <c r="I3795">
        <v>5994501</v>
      </c>
      <c r="J3795">
        <v>1</v>
      </c>
      <c r="K3795" t="s">
        <v>2117</v>
      </c>
      <c r="L3795" t="s">
        <v>2118</v>
      </c>
      <c r="N3795">
        <v>0</v>
      </c>
      <c r="O3795">
        <v>1</v>
      </c>
      <c r="P3795">
        <v>1</v>
      </c>
      <c r="Q3795">
        <v>1</v>
      </c>
      <c r="R3795">
        <v>0</v>
      </c>
      <c r="S3795">
        <v>0</v>
      </c>
      <c r="T3795">
        <v>0</v>
      </c>
      <c r="U3795" s="50">
        <v>46273.655162037037</v>
      </c>
      <c r="V3795" s="50">
        <v>46273.655162037037</v>
      </c>
      <c r="W3795" s="51">
        <v>46273</v>
      </c>
      <c r="X3795" t="s">
        <v>1747</v>
      </c>
      <c r="Y3795" t="s">
        <v>492</v>
      </c>
    </row>
    <row r="3796" spans="1:25" ht="15" customHeight="1" x14ac:dyDescent="0.35">
      <c r="A3796">
        <v>11</v>
      </c>
      <c r="B3796" s="50">
        <v>46273.78125</v>
      </c>
      <c r="C3796">
        <v>11707592</v>
      </c>
      <c r="D3796">
        <v>100006740610</v>
      </c>
      <c r="E3796" t="s">
        <v>1726</v>
      </c>
      <c r="F3796">
        <v>100</v>
      </c>
      <c r="G3796" t="s">
        <v>1745</v>
      </c>
      <c r="H3796" t="s">
        <v>1760</v>
      </c>
      <c r="I3796">
        <v>5994501</v>
      </c>
      <c r="J3796">
        <v>1</v>
      </c>
      <c r="K3796" t="s">
        <v>2119</v>
      </c>
      <c r="L3796" t="s">
        <v>2120</v>
      </c>
      <c r="N3796">
        <v>0</v>
      </c>
      <c r="O3796">
        <v>2</v>
      </c>
      <c r="P3796">
        <v>2</v>
      </c>
      <c r="Q3796">
        <v>2</v>
      </c>
      <c r="R3796">
        <v>0</v>
      </c>
      <c r="S3796">
        <v>0</v>
      </c>
      <c r="T3796">
        <v>0</v>
      </c>
      <c r="U3796" s="50">
        <v>46273.655162037037</v>
      </c>
      <c r="V3796" s="50">
        <v>46273.655162037037</v>
      </c>
      <c r="W3796" s="51">
        <v>46273</v>
      </c>
      <c r="X3796" t="s">
        <v>1747</v>
      </c>
      <c r="Y3796" t="s">
        <v>492</v>
      </c>
    </row>
    <row r="3797" spans="1:25" ht="15" customHeight="1" x14ac:dyDescent="0.35">
      <c r="A3797">
        <v>11</v>
      </c>
      <c r="B3797" s="50">
        <v>46273.78125</v>
      </c>
      <c r="C3797">
        <v>11707593</v>
      </c>
      <c r="D3797">
        <v>100006740611</v>
      </c>
      <c r="E3797" t="s">
        <v>1726</v>
      </c>
      <c r="F3797">
        <v>100</v>
      </c>
      <c r="G3797" t="s">
        <v>1745</v>
      </c>
      <c r="H3797" t="s">
        <v>1760</v>
      </c>
      <c r="I3797">
        <v>6012601</v>
      </c>
      <c r="J3797">
        <v>1</v>
      </c>
      <c r="K3797" t="s">
        <v>2105</v>
      </c>
      <c r="L3797" t="s">
        <v>2106</v>
      </c>
      <c r="N3797">
        <v>0</v>
      </c>
      <c r="O3797">
        <v>1</v>
      </c>
      <c r="P3797">
        <v>1</v>
      </c>
      <c r="Q3797">
        <v>1</v>
      </c>
      <c r="R3797">
        <v>0</v>
      </c>
      <c r="S3797">
        <v>0</v>
      </c>
      <c r="T3797">
        <v>0</v>
      </c>
      <c r="U3797" s="50">
        <v>46273.655162037037</v>
      </c>
      <c r="V3797" s="50">
        <v>46273.655162037037</v>
      </c>
      <c r="W3797" s="51">
        <v>46273</v>
      </c>
      <c r="X3797" t="s">
        <v>1747</v>
      </c>
      <c r="Y3797" t="s">
        <v>492</v>
      </c>
    </row>
    <row r="3798" spans="1:25" ht="15" customHeight="1" x14ac:dyDescent="0.35">
      <c r="A3798">
        <v>11</v>
      </c>
      <c r="B3798" s="50">
        <v>46273.78125</v>
      </c>
      <c r="C3798">
        <v>11707594</v>
      </c>
      <c r="D3798">
        <v>100006740611</v>
      </c>
      <c r="E3798" t="s">
        <v>1726</v>
      </c>
      <c r="F3798">
        <v>100</v>
      </c>
      <c r="G3798" t="s">
        <v>1745</v>
      </c>
      <c r="H3798" t="s">
        <v>1760</v>
      </c>
      <c r="I3798">
        <v>6012601</v>
      </c>
      <c r="J3798">
        <v>1</v>
      </c>
      <c r="K3798" t="s">
        <v>2121</v>
      </c>
      <c r="L3798" t="s">
        <v>2122</v>
      </c>
      <c r="N3798">
        <v>0</v>
      </c>
      <c r="O3798">
        <v>1</v>
      </c>
      <c r="P3798">
        <v>1</v>
      </c>
      <c r="Q3798">
        <v>1</v>
      </c>
      <c r="R3798">
        <v>0</v>
      </c>
      <c r="S3798">
        <v>0</v>
      </c>
      <c r="T3798">
        <v>0</v>
      </c>
      <c r="U3798" s="50">
        <v>46273.655162037037</v>
      </c>
      <c r="V3798" s="50">
        <v>46273.655162037037</v>
      </c>
      <c r="W3798" s="51">
        <v>46273</v>
      </c>
      <c r="X3798" t="s">
        <v>1747</v>
      </c>
      <c r="Y3798" t="s">
        <v>492</v>
      </c>
    </row>
    <row r="3799" spans="1:25" ht="15" customHeight="1" x14ac:dyDescent="0.35">
      <c r="A3799">
        <v>11</v>
      </c>
      <c r="B3799" s="50">
        <v>46273.78125</v>
      </c>
      <c r="C3799">
        <v>11708210</v>
      </c>
      <c r="D3799">
        <v>100006740942</v>
      </c>
      <c r="E3799" t="s">
        <v>1726</v>
      </c>
      <c r="F3799">
        <v>100</v>
      </c>
      <c r="G3799" t="s">
        <v>1745</v>
      </c>
      <c r="H3799" t="s">
        <v>1760</v>
      </c>
      <c r="I3799">
        <v>6018001</v>
      </c>
      <c r="J3799">
        <v>2</v>
      </c>
      <c r="K3799" t="s">
        <v>2211</v>
      </c>
      <c r="L3799" t="s">
        <v>2212</v>
      </c>
      <c r="N3799">
        <v>0</v>
      </c>
      <c r="O3799">
        <v>9</v>
      </c>
      <c r="P3799">
        <v>9</v>
      </c>
      <c r="Q3799">
        <v>9</v>
      </c>
      <c r="R3799">
        <v>0</v>
      </c>
      <c r="S3799">
        <v>0</v>
      </c>
      <c r="T3799">
        <v>0</v>
      </c>
      <c r="U3799" s="50">
        <v>46273.66810185185</v>
      </c>
      <c r="V3799" s="50">
        <v>46273.66810185185</v>
      </c>
      <c r="W3799" s="51">
        <v>46273</v>
      </c>
      <c r="X3799" t="s">
        <v>1747</v>
      </c>
      <c r="Y3799" t="s">
        <v>492</v>
      </c>
    </row>
    <row r="3800" spans="1:25" ht="15" customHeight="1" x14ac:dyDescent="0.35">
      <c r="A3800">
        <v>11</v>
      </c>
      <c r="B3800" s="50">
        <v>46273.78125</v>
      </c>
      <c r="C3800">
        <v>11708211</v>
      </c>
      <c r="D3800">
        <v>100006740943</v>
      </c>
      <c r="E3800" t="s">
        <v>1726</v>
      </c>
      <c r="F3800">
        <v>100</v>
      </c>
      <c r="G3800" t="s">
        <v>1745</v>
      </c>
      <c r="H3800" t="s">
        <v>1760</v>
      </c>
      <c r="I3800">
        <v>6018002</v>
      </c>
      <c r="J3800">
        <v>2</v>
      </c>
      <c r="K3800" t="s">
        <v>2211</v>
      </c>
      <c r="L3800" t="s">
        <v>2212</v>
      </c>
      <c r="N3800">
        <v>0</v>
      </c>
      <c r="O3800">
        <v>9</v>
      </c>
      <c r="P3800">
        <v>9</v>
      </c>
      <c r="Q3800">
        <v>9</v>
      </c>
      <c r="R3800">
        <v>0</v>
      </c>
      <c r="S3800">
        <v>0</v>
      </c>
      <c r="T3800">
        <v>0</v>
      </c>
      <c r="U3800" s="50">
        <v>46273.66810185185</v>
      </c>
      <c r="V3800" s="50">
        <v>46273.66810185185</v>
      </c>
      <c r="W3800" s="51">
        <v>46273</v>
      </c>
      <c r="X3800" t="s">
        <v>1747</v>
      </c>
      <c r="Y3800" t="s">
        <v>492</v>
      </c>
    </row>
    <row r="3801" spans="1:25" ht="15" customHeight="1" x14ac:dyDescent="0.35">
      <c r="A3801">
        <v>11</v>
      </c>
      <c r="B3801" s="50">
        <v>46273.78125</v>
      </c>
      <c r="C3801">
        <v>11708212</v>
      </c>
      <c r="D3801">
        <v>100006740944</v>
      </c>
      <c r="E3801" t="s">
        <v>1726</v>
      </c>
      <c r="F3801">
        <v>100</v>
      </c>
      <c r="G3801" t="s">
        <v>1745</v>
      </c>
      <c r="H3801" t="s">
        <v>1760</v>
      </c>
      <c r="I3801">
        <v>6018003</v>
      </c>
      <c r="J3801">
        <v>2</v>
      </c>
      <c r="K3801" t="s">
        <v>2211</v>
      </c>
      <c r="L3801" t="s">
        <v>2212</v>
      </c>
      <c r="N3801">
        <v>0</v>
      </c>
      <c r="O3801">
        <v>8</v>
      </c>
      <c r="P3801">
        <v>8</v>
      </c>
      <c r="Q3801">
        <v>8</v>
      </c>
      <c r="R3801">
        <v>0</v>
      </c>
      <c r="S3801">
        <v>0</v>
      </c>
      <c r="T3801">
        <v>0</v>
      </c>
      <c r="U3801" s="50">
        <v>46273.66810185185</v>
      </c>
      <c r="V3801" s="50">
        <v>46273.66810185185</v>
      </c>
      <c r="W3801" s="51">
        <v>46273</v>
      </c>
      <c r="X3801" t="s">
        <v>1747</v>
      </c>
      <c r="Y3801" t="s">
        <v>492</v>
      </c>
    </row>
    <row r="3802" spans="1:25" ht="15" customHeight="1" x14ac:dyDescent="0.35">
      <c r="A3802">
        <v>11</v>
      </c>
      <c r="B3802" s="50">
        <v>46273.78125</v>
      </c>
      <c r="C3802">
        <v>11708352</v>
      </c>
      <c r="D3802">
        <v>100006740998</v>
      </c>
      <c r="E3802" t="s">
        <v>1726</v>
      </c>
      <c r="F3802">
        <v>100</v>
      </c>
      <c r="G3802" t="s">
        <v>1745</v>
      </c>
      <c r="H3802" t="s">
        <v>1760</v>
      </c>
      <c r="I3802">
        <v>6024401</v>
      </c>
      <c r="J3802">
        <v>2</v>
      </c>
      <c r="K3802" t="s">
        <v>2243</v>
      </c>
      <c r="L3802" t="s">
        <v>2244</v>
      </c>
      <c r="N3802">
        <v>0</v>
      </c>
      <c r="O3802">
        <v>2</v>
      </c>
      <c r="P3802">
        <v>2</v>
      </c>
      <c r="Q3802">
        <v>2</v>
      </c>
      <c r="R3802">
        <v>0</v>
      </c>
      <c r="S3802">
        <v>0</v>
      </c>
      <c r="T3802">
        <v>0</v>
      </c>
      <c r="U3802" s="50">
        <v>46273.678518518522</v>
      </c>
      <c r="V3802" s="50">
        <v>46273.678518518522</v>
      </c>
      <c r="W3802" s="51">
        <v>46273</v>
      </c>
      <c r="X3802" t="s">
        <v>1747</v>
      </c>
      <c r="Y3802" t="s">
        <v>492</v>
      </c>
    </row>
    <row r="3803" spans="1:25" ht="15" customHeight="1" x14ac:dyDescent="0.35">
      <c r="A3803">
        <v>11</v>
      </c>
      <c r="B3803" s="50">
        <v>46273.78125</v>
      </c>
      <c r="C3803">
        <v>11708353</v>
      </c>
      <c r="D3803">
        <v>100006740999</v>
      </c>
      <c r="E3803" t="s">
        <v>1726</v>
      </c>
      <c r="F3803">
        <v>100</v>
      </c>
      <c r="G3803" t="s">
        <v>1745</v>
      </c>
      <c r="H3803" t="s">
        <v>1760</v>
      </c>
      <c r="I3803">
        <v>6024402</v>
      </c>
      <c r="J3803">
        <v>2</v>
      </c>
      <c r="K3803" t="s">
        <v>2245</v>
      </c>
      <c r="L3803" t="s">
        <v>2246</v>
      </c>
      <c r="N3803">
        <v>0</v>
      </c>
      <c r="O3803">
        <v>2</v>
      </c>
      <c r="P3803">
        <v>2</v>
      </c>
      <c r="Q3803">
        <v>2</v>
      </c>
      <c r="R3803">
        <v>0</v>
      </c>
      <c r="S3803">
        <v>0</v>
      </c>
      <c r="T3803">
        <v>0</v>
      </c>
      <c r="U3803" s="50">
        <v>46273.678518518522</v>
      </c>
      <c r="V3803" s="50">
        <v>46273.678518518522</v>
      </c>
      <c r="W3803" s="51">
        <v>46273</v>
      </c>
      <c r="X3803" t="s">
        <v>1747</v>
      </c>
      <c r="Y3803" t="s">
        <v>492</v>
      </c>
    </row>
    <row r="3804" spans="1:25" ht="15" customHeight="1" x14ac:dyDescent="0.35">
      <c r="A3804">
        <v>11</v>
      </c>
      <c r="B3804" s="50">
        <v>46273.78125</v>
      </c>
      <c r="C3804">
        <v>11708354</v>
      </c>
      <c r="D3804">
        <v>100006741001</v>
      </c>
      <c r="E3804" t="s">
        <v>1726</v>
      </c>
      <c r="F3804">
        <v>100</v>
      </c>
      <c r="G3804" t="s">
        <v>1745</v>
      </c>
      <c r="H3804" t="s">
        <v>1760</v>
      </c>
      <c r="I3804">
        <v>6025002</v>
      </c>
      <c r="J3804">
        <v>2</v>
      </c>
      <c r="K3804" t="s">
        <v>2247</v>
      </c>
      <c r="L3804" t="s">
        <v>2248</v>
      </c>
      <c r="N3804">
        <v>0</v>
      </c>
      <c r="O3804">
        <v>3</v>
      </c>
      <c r="P3804">
        <v>3</v>
      </c>
      <c r="Q3804">
        <v>3</v>
      </c>
      <c r="R3804">
        <v>0</v>
      </c>
      <c r="S3804">
        <v>0</v>
      </c>
      <c r="T3804">
        <v>0</v>
      </c>
      <c r="U3804" s="50">
        <v>46273.679201388892</v>
      </c>
      <c r="V3804" s="50">
        <v>46273.679201388892</v>
      </c>
      <c r="W3804" s="51">
        <v>46273</v>
      </c>
      <c r="X3804" t="s">
        <v>1747</v>
      </c>
      <c r="Y3804" t="s">
        <v>492</v>
      </c>
    </row>
    <row r="3805" spans="1:25" ht="15" customHeight="1" x14ac:dyDescent="0.35">
      <c r="A3805">
        <v>11</v>
      </c>
      <c r="B3805" s="50">
        <v>46273.78125</v>
      </c>
      <c r="C3805">
        <v>11708506</v>
      </c>
      <c r="D3805">
        <v>100006741084</v>
      </c>
      <c r="E3805" t="s">
        <v>1726</v>
      </c>
      <c r="F3805">
        <v>100</v>
      </c>
      <c r="G3805" t="s">
        <v>1745</v>
      </c>
      <c r="H3805" t="s">
        <v>1760</v>
      </c>
      <c r="I3805">
        <v>6018602</v>
      </c>
      <c r="J3805">
        <v>2</v>
      </c>
      <c r="K3805" t="s">
        <v>2275</v>
      </c>
      <c r="L3805" t="s">
        <v>2276</v>
      </c>
      <c r="N3805">
        <v>0</v>
      </c>
      <c r="O3805">
        <v>1</v>
      </c>
      <c r="P3805">
        <v>1</v>
      </c>
      <c r="Q3805">
        <v>1</v>
      </c>
      <c r="R3805">
        <v>0</v>
      </c>
      <c r="S3805">
        <v>0</v>
      </c>
      <c r="T3805">
        <v>0</v>
      </c>
      <c r="U3805" s="50">
        <v>46273.687557870369</v>
      </c>
      <c r="V3805" s="50">
        <v>46273.687557870369</v>
      </c>
      <c r="W3805" s="51">
        <v>46273</v>
      </c>
      <c r="X3805" t="s">
        <v>1747</v>
      </c>
      <c r="Y3805" t="s">
        <v>492</v>
      </c>
    </row>
    <row r="3806" spans="1:25" ht="15" customHeight="1" x14ac:dyDescent="0.35">
      <c r="A3806">
        <v>11</v>
      </c>
      <c r="B3806" s="50">
        <v>46273.78125</v>
      </c>
      <c r="C3806">
        <v>11708507</v>
      </c>
      <c r="D3806">
        <v>100006741084</v>
      </c>
      <c r="E3806" t="s">
        <v>1726</v>
      </c>
      <c r="F3806">
        <v>100</v>
      </c>
      <c r="G3806" t="s">
        <v>1745</v>
      </c>
      <c r="H3806" t="s">
        <v>1760</v>
      </c>
      <c r="I3806">
        <v>6018602</v>
      </c>
      <c r="J3806">
        <v>2</v>
      </c>
      <c r="K3806" t="s">
        <v>2265</v>
      </c>
      <c r="L3806" t="s">
        <v>2266</v>
      </c>
      <c r="N3806">
        <v>0</v>
      </c>
      <c r="O3806">
        <v>2</v>
      </c>
      <c r="P3806">
        <v>2</v>
      </c>
      <c r="Q3806">
        <v>2</v>
      </c>
      <c r="R3806">
        <v>0</v>
      </c>
      <c r="S3806">
        <v>0</v>
      </c>
      <c r="T3806">
        <v>0</v>
      </c>
      <c r="U3806" s="50">
        <v>46273.687557870369</v>
      </c>
      <c r="V3806" s="50">
        <v>46273.687557870369</v>
      </c>
      <c r="W3806" s="51">
        <v>46273</v>
      </c>
      <c r="X3806" t="s">
        <v>1747</v>
      </c>
      <c r="Y3806" t="s">
        <v>492</v>
      </c>
    </row>
    <row r="3807" spans="1:25" ht="15" customHeight="1" x14ac:dyDescent="0.35">
      <c r="A3807">
        <v>11</v>
      </c>
      <c r="B3807" s="50">
        <v>46273.78125</v>
      </c>
      <c r="C3807">
        <v>11708508</v>
      </c>
      <c r="D3807">
        <v>100006741085</v>
      </c>
      <c r="E3807" t="s">
        <v>1726</v>
      </c>
      <c r="F3807">
        <v>100</v>
      </c>
      <c r="G3807" t="s">
        <v>1745</v>
      </c>
      <c r="H3807" t="s">
        <v>1760</v>
      </c>
      <c r="I3807">
        <v>6018603</v>
      </c>
      <c r="J3807">
        <v>2</v>
      </c>
      <c r="K3807" t="s">
        <v>2265</v>
      </c>
      <c r="L3807" t="s">
        <v>2266</v>
      </c>
      <c r="N3807">
        <v>0</v>
      </c>
      <c r="O3807">
        <v>2</v>
      </c>
      <c r="P3807">
        <v>2</v>
      </c>
      <c r="Q3807">
        <v>2</v>
      </c>
      <c r="R3807">
        <v>0</v>
      </c>
      <c r="S3807">
        <v>0</v>
      </c>
      <c r="T3807">
        <v>0</v>
      </c>
      <c r="U3807" s="50">
        <v>46273.687557870369</v>
      </c>
      <c r="V3807" s="50">
        <v>46273.687557870369</v>
      </c>
      <c r="W3807" s="51">
        <v>46273</v>
      </c>
      <c r="X3807" t="s">
        <v>1747</v>
      </c>
      <c r="Y3807" t="s">
        <v>492</v>
      </c>
    </row>
    <row r="3808" spans="1:25" ht="15" customHeight="1" x14ac:dyDescent="0.35">
      <c r="A3808">
        <v>11</v>
      </c>
      <c r="B3808" s="50">
        <v>46273.78125</v>
      </c>
      <c r="C3808">
        <v>11708509</v>
      </c>
      <c r="D3808">
        <v>100006741086</v>
      </c>
      <c r="E3808" t="s">
        <v>1726</v>
      </c>
      <c r="F3808">
        <v>100</v>
      </c>
      <c r="G3808" t="s">
        <v>1745</v>
      </c>
      <c r="H3808" t="s">
        <v>1760</v>
      </c>
      <c r="I3808">
        <v>6018604</v>
      </c>
      <c r="J3808">
        <v>2</v>
      </c>
      <c r="K3808" t="s">
        <v>2265</v>
      </c>
      <c r="L3808" t="s">
        <v>2266</v>
      </c>
      <c r="N3808">
        <v>0</v>
      </c>
      <c r="O3808">
        <v>2</v>
      </c>
      <c r="P3808">
        <v>2</v>
      </c>
      <c r="Q3808">
        <v>2</v>
      </c>
      <c r="R3808">
        <v>0</v>
      </c>
      <c r="S3808">
        <v>0</v>
      </c>
      <c r="T3808">
        <v>0</v>
      </c>
      <c r="U3808" s="50">
        <v>46273.687557870369</v>
      </c>
      <c r="V3808" s="50">
        <v>46273.687557870369</v>
      </c>
      <c r="W3808" s="51">
        <v>46273</v>
      </c>
      <c r="X3808" t="s">
        <v>1747</v>
      </c>
      <c r="Y3808" t="s">
        <v>492</v>
      </c>
    </row>
    <row r="3809" spans="1:25" ht="15" customHeight="1" x14ac:dyDescent="0.35">
      <c r="A3809">
        <v>11</v>
      </c>
      <c r="B3809" s="50">
        <v>46273.78125</v>
      </c>
      <c r="C3809">
        <v>11708510</v>
      </c>
      <c r="D3809">
        <v>100006741087</v>
      </c>
      <c r="E3809" t="s">
        <v>1726</v>
      </c>
      <c r="F3809">
        <v>100</v>
      </c>
      <c r="G3809" t="s">
        <v>1745</v>
      </c>
      <c r="H3809" t="s">
        <v>1760</v>
      </c>
      <c r="I3809">
        <v>6018605</v>
      </c>
      <c r="J3809">
        <v>2</v>
      </c>
      <c r="K3809" t="s">
        <v>2265</v>
      </c>
      <c r="L3809" t="s">
        <v>2266</v>
      </c>
      <c r="N3809">
        <v>0</v>
      </c>
      <c r="O3809">
        <v>2</v>
      </c>
      <c r="P3809">
        <v>2</v>
      </c>
      <c r="Q3809">
        <v>2</v>
      </c>
      <c r="R3809">
        <v>0</v>
      </c>
      <c r="S3809">
        <v>0</v>
      </c>
      <c r="T3809">
        <v>0</v>
      </c>
      <c r="U3809" s="50">
        <v>46273.687557870369</v>
      </c>
      <c r="V3809" s="50">
        <v>46273.687557870369</v>
      </c>
      <c r="W3809" s="51">
        <v>46273</v>
      </c>
      <c r="X3809" t="s">
        <v>1747</v>
      </c>
      <c r="Y3809" t="s">
        <v>492</v>
      </c>
    </row>
    <row r="3810" spans="1:25" ht="15" customHeight="1" x14ac:dyDescent="0.35">
      <c r="A3810">
        <v>11</v>
      </c>
      <c r="B3810" s="50">
        <v>46273.78125</v>
      </c>
      <c r="C3810">
        <v>11708511</v>
      </c>
      <c r="D3810">
        <v>100006741088</v>
      </c>
      <c r="E3810" t="s">
        <v>1726</v>
      </c>
      <c r="F3810">
        <v>100</v>
      </c>
      <c r="G3810" t="s">
        <v>1745</v>
      </c>
      <c r="H3810" t="s">
        <v>1760</v>
      </c>
      <c r="I3810">
        <v>6018606</v>
      </c>
      <c r="J3810">
        <v>2</v>
      </c>
      <c r="K3810" t="s">
        <v>2275</v>
      </c>
      <c r="L3810" t="s">
        <v>2276</v>
      </c>
      <c r="N3810">
        <v>0</v>
      </c>
      <c r="O3810">
        <v>9</v>
      </c>
      <c r="P3810">
        <v>9</v>
      </c>
      <c r="Q3810">
        <v>9</v>
      </c>
      <c r="R3810">
        <v>0</v>
      </c>
      <c r="S3810">
        <v>0</v>
      </c>
      <c r="T3810">
        <v>0</v>
      </c>
      <c r="U3810" s="50">
        <v>46273.687557870369</v>
      </c>
      <c r="V3810" s="50">
        <v>46273.687557870369</v>
      </c>
      <c r="W3810" s="51">
        <v>46273</v>
      </c>
      <c r="X3810" t="s">
        <v>1747</v>
      </c>
      <c r="Y3810" t="s">
        <v>492</v>
      </c>
    </row>
    <row r="3811" spans="1:25" ht="15" customHeight="1" x14ac:dyDescent="0.35">
      <c r="A3811">
        <v>11</v>
      </c>
      <c r="B3811" s="50">
        <v>46273.78125</v>
      </c>
      <c r="C3811">
        <v>11708877</v>
      </c>
      <c r="D3811">
        <v>100006741239</v>
      </c>
      <c r="E3811" t="s">
        <v>1726</v>
      </c>
      <c r="F3811">
        <v>100</v>
      </c>
      <c r="G3811" t="s">
        <v>1745</v>
      </c>
      <c r="H3811" t="s">
        <v>1760</v>
      </c>
      <c r="I3811">
        <v>6038603</v>
      </c>
      <c r="J3811">
        <v>2</v>
      </c>
      <c r="K3811" t="s">
        <v>2373</v>
      </c>
      <c r="L3811" t="s">
        <v>2374</v>
      </c>
      <c r="N3811">
        <v>0</v>
      </c>
      <c r="O3811">
        <v>1</v>
      </c>
      <c r="P3811">
        <v>1</v>
      </c>
      <c r="Q3811">
        <v>1</v>
      </c>
      <c r="R3811">
        <v>0</v>
      </c>
      <c r="S3811">
        <v>0</v>
      </c>
      <c r="T3811">
        <v>0</v>
      </c>
      <c r="U3811" s="50">
        <v>46273.700752314813</v>
      </c>
      <c r="V3811" s="50">
        <v>46273.700752314813</v>
      </c>
      <c r="W3811" s="51">
        <v>46273</v>
      </c>
      <c r="X3811" t="s">
        <v>1747</v>
      </c>
      <c r="Y3811" t="s">
        <v>492</v>
      </c>
    </row>
    <row r="3812" spans="1:25" ht="15" customHeight="1" x14ac:dyDescent="0.35">
      <c r="A3812">
        <v>11</v>
      </c>
      <c r="B3812" s="50">
        <v>46273.78125</v>
      </c>
      <c r="C3812">
        <v>11708878</v>
      </c>
      <c r="D3812">
        <v>100006741239</v>
      </c>
      <c r="E3812" t="s">
        <v>1726</v>
      </c>
      <c r="F3812">
        <v>100</v>
      </c>
      <c r="G3812" t="s">
        <v>1745</v>
      </c>
      <c r="H3812" t="s">
        <v>1760</v>
      </c>
      <c r="I3812">
        <v>6038603</v>
      </c>
      <c r="J3812">
        <v>2</v>
      </c>
      <c r="K3812" t="s">
        <v>2375</v>
      </c>
      <c r="L3812" t="s">
        <v>2376</v>
      </c>
      <c r="N3812">
        <v>0</v>
      </c>
      <c r="O3812">
        <v>1</v>
      </c>
      <c r="P3812">
        <v>1</v>
      </c>
      <c r="Q3812">
        <v>1</v>
      </c>
      <c r="R3812">
        <v>0</v>
      </c>
      <c r="S3812">
        <v>0</v>
      </c>
      <c r="T3812">
        <v>0</v>
      </c>
      <c r="U3812" s="50">
        <v>46273.700752314813</v>
      </c>
      <c r="V3812" s="50">
        <v>46273.700752314813</v>
      </c>
      <c r="W3812" s="51">
        <v>46273</v>
      </c>
      <c r="X3812" t="s">
        <v>1747</v>
      </c>
      <c r="Y3812" t="s">
        <v>492</v>
      </c>
    </row>
    <row r="3813" spans="1:25" ht="15" customHeight="1" x14ac:dyDescent="0.35">
      <c r="A3813">
        <v>11</v>
      </c>
      <c r="B3813" s="50">
        <v>46273.78125</v>
      </c>
      <c r="C3813">
        <v>11709399</v>
      </c>
      <c r="D3813">
        <v>100006741556</v>
      </c>
      <c r="E3813" t="s">
        <v>1726</v>
      </c>
      <c r="F3813">
        <v>100</v>
      </c>
      <c r="G3813" t="s">
        <v>1745</v>
      </c>
      <c r="H3813" t="s">
        <v>1760</v>
      </c>
      <c r="I3813">
        <v>5894204</v>
      </c>
      <c r="J3813">
        <v>2</v>
      </c>
      <c r="K3813" t="s">
        <v>2383</v>
      </c>
      <c r="L3813" t="s">
        <v>2384</v>
      </c>
      <c r="N3813">
        <v>0</v>
      </c>
      <c r="O3813">
        <v>10</v>
      </c>
      <c r="P3813">
        <v>10</v>
      </c>
      <c r="Q3813">
        <v>10</v>
      </c>
      <c r="R3813">
        <v>0</v>
      </c>
      <c r="S3813">
        <v>0</v>
      </c>
      <c r="T3813">
        <v>0</v>
      </c>
      <c r="U3813" s="50">
        <v>46273.7028125</v>
      </c>
      <c r="V3813" s="50">
        <v>46273.7028125</v>
      </c>
      <c r="W3813" s="51">
        <v>46273</v>
      </c>
      <c r="X3813" t="s">
        <v>1747</v>
      </c>
      <c r="Y3813" t="s">
        <v>492</v>
      </c>
    </row>
    <row r="3814" spans="1:25" ht="15" customHeight="1" x14ac:dyDescent="0.35">
      <c r="A3814">
        <v>11</v>
      </c>
      <c r="B3814" s="50">
        <v>46273.78125</v>
      </c>
      <c r="C3814">
        <v>11709400</v>
      </c>
      <c r="D3814">
        <v>100006741557</v>
      </c>
      <c r="E3814" t="s">
        <v>1726</v>
      </c>
      <c r="F3814">
        <v>100</v>
      </c>
      <c r="G3814" t="s">
        <v>1745</v>
      </c>
      <c r="H3814" t="s">
        <v>1760</v>
      </c>
      <c r="I3814">
        <v>5894205</v>
      </c>
      <c r="J3814">
        <v>2</v>
      </c>
      <c r="K3814" t="s">
        <v>2381</v>
      </c>
      <c r="L3814" t="s">
        <v>2382</v>
      </c>
      <c r="N3814">
        <v>0</v>
      </c>
      <c r="O3814">
        <v>4</v>
      </c>
      <c r="P3814">
        <v>4</v>
      </c>
      <c r="Q3814">
        <v>4</v>
      </c>
      <c r="R3814">
        <v>0</v>
      </c>
      <c r="S3814">
        <v>0</v>
      </c>
      <c r="T3814">
        <v>0</v>
      </c>
      <c r="U3814" s="50">
        <v>46273.7028125</v>
      </c>
      <c r="V3814" s="50">
        <v>46273.7028125</v>
      </c>
      <c r="W3814" s="51">
        <v>46273</v>
      </c>
      <c r="X3814" t="s">
        <v>1747</v>
      </c>
      <c r="Y3814" t="s">
        <v>492</v>
      </c>
    </row>
    <row r="3815" spans="1:25" ht="15" customHeight="1" x14ac:dyDescent="0.35">
      <c r="A3815">
        <v>11</v>
      </c>
      <c r="B3815" s="50">
        <v>46273.78125</v>
      </c>
      <c r="C3815">
        <v>11709401</v>
      </c>
      <c r="D3815">
        <v>100006741558</v>
      </c>
      <c r="E3815" t="s">
        <v>1726</v>
      </c>
      <c r="F3815">
        <v>100</v>
      </c>
      <c r="G3815" t="s">
        <v>1745</v>
      </c>
      <c r="H3815" t="s">
        <v>1760</v>
      </c>
      <c r="I3815">
        <v>5894206</v>
      </c>
      <c r="J3815">
        <v>2</v>
      </c>
      <c r="K3815" t="s">
        <v>2385</v>
      </c>
      <c r="L3815" t="s">
        <v>2386</v>
      </c>
      <c r="N3815">
        <v>0</v>
      </c>
      <c r="O3815">
        <v>3</v>
      </c>
      <c r="P3815">
        <v>3</v>
      </c>
      <c r="Q3815">
        <v>3</v>
      </c>
      <c r="R3815">
        <v>0</v>
      </c>
      <c r="S3815">
        <v>0</v>
      </c>
      <c r="T3815">
        <v>0</v>
      </c>
      <c r="U3815" s="50">
        <v>46273.7028125</v>
      </c>
      <c r="V3815" s="50">
        <v>46273.7028125</v>
      </c>
      <c r="W3815" s="51">
        <v>46273</v>
      </c>
      <c r="X3815" t="s">
        <v>1747</v>
      </c>
      <c r="Y3815" t="s">
        <v>492</v>
      </c>
    </row>
    <row r="3816" spans="1:25" ht="15" customHeight="1" x14ac:dyDescent="0.35">
      <c r="A3816">
        <v>11</v>
      </c>
      <c r="B3816" s="50">
        <v>46273.78125</v>
      </c>
      <c r="C3816">
        <v>11709402</v>
      </c>
      <c r="D3816">
        <v>100006741559</v>
      </c>
      <c r="E3816" t="s">
        <v>1726</v>
      </c>
      <c r="F3816">
        <v>100</v>
      </c>
      <c r="G3816" t="s">
        <v>1745</v>
      </c>
      <c r="H3816" t="s">
        <v>1760</v>
      </c>
      <c r="I3816">
        <v>5894207</v>
      </c>
      <c r="J3816">
        <v>2</v>
      </c>
      <c r="K3816" t="s">
        <v>2387</v>
      </c>
      <c r="L3816" t="s">
        <v>2388</v>
      </c>
      <c r="N3816">
        <v>0</v>
      </c>
      <c r="O3816">
        <v>9</v>
      </c>
      <c r="P3816">
        <v>9</v>
      </c>
      <c r="Q3816">
        <v>9</v>
      </c>
      <c r="R3816">
        <v>0</v>
      </c>
      <c r="S3816">
        <v>0</v>
      </c>
      <c r="T3816">
        <v>0</v>
      </c>
      <c r="U3816" s="50">
        <v>46273.7028125</v>
      </c>
      <c r="V3816" s="50">
        <v>46273.7028125</v>
      </c>
      <c r="W3816" s="51">
        <v>46273</v>
      </c>
      <c r="X3816" t="s">
        <v>1747</v>
      </c>
      <c r="Y3816" t="s">
        <v>492</v>
      </c>
    </row>
    <row r="3817" spans="1:25" ht="15" customHeight="1" x14ac:dyDescent="0.35">
      <c r="A3817">
        <v>11</v>
      </c>
      <c r="B3817" s="50">
        <v>46273.78125</v>
      </c>
      <c r="C3817">
        <v>11709403</v>
      </c>
      <c r="D3817">
        <v>100006741560</v>
      </c>
      <c r="E3817" t="s">
        <v>1726</v>
      </c>
      <c r="F3817">
        <v>100</v>
      </c>
      <c r="G3817" t="s">
        <v>1745</v>
      </c>
      <c r="H3817" t="s">
        <v>1760</v>
      </c>
      <c r="I3817">
        <v>5894208</v>
      </c>
      <c r="J3817">
        <v>2</v>
      </c>
      <c r="K3817" t="s">
        <v>2387</v>
      </c>
      <c r="L3817" t="s">
        <v>2388</v>
      </c>
      <c r="N3817">
        <v>0</v>
      </c>
      <c r="O3817">
        <v>4</v>
      </c>
      <c r="P3817">
        <v>4</v>
      </c>
      <c r="Q3817">
        <v>4</v>
      </c>
      <c r="R3817">
        <v>0</v>
      </c>
      <c r="S3817">
        <v>0</v>
      </c>
      <c r="T3817">
        <v>0</v>
      </c>
      <c r="U3817" s="50">
        <v>46273.7028125</v>
      </c>
      <c r="V3817" s="50">
        <v>46273.7028125</v>
      </c>
      <c r="W3817" s="51">
        <v>46273</v>
      </c>
      <c r="X3817" t="s">
        <v>1747</v>
      </c>
      <c r="Y3817" t="s">
        <v>492</v>
      </c>
    </row>
    <row r="3818" spans="1:25" ht="15" customHeight="1" x14ac:dyDescent="0.35">
      <c r="A3818">
        <v>11</v>
      </c>
      <c r="B3818" s="50">
        <v>46273.78125</v>
      </c>
      <c r="C3818">
        <v>11709404</v>
      </c>
      <c r="D3818">
        <v>100006741560</v>
      </c>
      <c r="E3818" t="s">
        <v>1726</v>
      </c>
      <c r="F3818">
        <v>100</v>
      </c>
      <c r="G3818" t="s">
        <v>1745</v>
      </c>
      <c r="H3818" t="s">
        <v>1760</v>
      </c>
      <c r="I3818">
        <v>5894208</v>
      </c>
      <c r="J3818">
        <v>2</v>
      </c>
      <c r="K3818" t="s">
        <v>2389</v>
      </c>
      <c r="L3818" t="s">
        <v>2390</v>
      </c>
      <c r="N3818">
        <v>0</v>
      </c>
      <c r="O3818">
        <v>2</v>
      </c>
      <c r="P3818">
        <v>2</v>
      </c>
      <c r="Q3818">
        <v>2</v>
      </c>
      <c r="R3818">
        <v>0</v>
      </c>
      <c r="S3818">
        <v>0</v>
      </c>
      <c r="T3818">
        <v>0</v>
      </c>
      <c r="U3818" s="50">
        <v>46273.7028125</v>
      </c>
      <c r="V3818" s="50">
        <v>46273.7028125</v>
      </c>
      <c r="W3818" s="51">
        <v>46273</v>
      </c>
      <c r="X3818" t="s">
        <v>1747</v>
      </c>
      <c r="Y3818" t="s">
        <v>492</v>
      </c>
    </row>
    <row r="3819" spans="1:25" ht="15" customHeight="1" x14ac:dyDescent="0.35">
      <c r="A3819">
        <v>11</v>
      </c>
      <c r="B3819" s="50">
        <v>46273.78125</v>
      </c>
      <c r="C3819">
        <v>11709405</v>
      </c>
      <c r="D3819">
        <v>100006741561</v>
      </c>
      <c r="E3819" t="s">
        <v>1726</v>
      </c>
      <c r="F3819">
        <v>100</v>
      </c>
      <c r="G3819" t="s">
        <v>1745</v>
      </c>
      <c r="H3819" t="s">
        <v>1760</v>
      </c>
      <c r="I3819">
        <v>5894209</v>
      </c>
      <c r="J3819">
        <v>2</v>
      </c>
      <c r="K3819" t="s">
        <v>2391</v>
      </c>
      <c r="L3819" t="s">
        <v>2392</v>
      </c>
      <c r="N3819">
        <v>0</v>
      </c>
      <c r="O3819">
        <v>2</v>
      </c>
      <c r="P3819">
        <v>2</v>
      </c>
      <c r="Q3819">
        <v>2</v>
      </c>
      <c r="R3819">
        <v>0</v>
      </c>
      <c r="S3819">
        <v>0</v>
      </c>
      <c r="T3819">
        <v>0</v>
      </c>
      <c r="U3819" s="50">
        <v>46273.7028125</v>
      </c>
      <c r="V3819" s="50">
        <v>46273.7028125</v>
      </c>
      <c r="W3819" s="51">
        <v>46273</v>
      </c>
      <c r="X3819" t="s">
        <v>1747</v>
      </c>
      <c r="Y3819" t="s">
        <v>492</v>
      </c>
    </row>
    <row r="3820" spans="1:25" ht="15" customHeight="1" x14ac:dyDescent="0.35">
      <c r="A3820">
        <v>11</v>
      </c>
      <c r="B3820" s="50">
        <v>46273.78125</v>
      </c>
      <c r="C3820">
        <v>11709408</v>
      </c>
      <c r="D3820">
        <v>100006741563</v>
      </c>
      <c r="E3820" t="s">
        <v>1726</v>
      </c>
      <c r="F3820">
        <v>100</v>
      </c>
      <c r="G3820" t="s">
        <v>1745</v>
      </c>
      <c r="H3820" t="s">
        <v>1760</v>
      </c>
      <c r="I3820">
        <v>5894211</v>
      </c>
      <c r="J3820">
        <v>2</v>
      </c>
      <c r="K3820" t="s">
        <v>1773</v>
      </c>
      <c r="L3820" t="s">
        <v>1774</v>
      </c>
      <c r="N3820">
        <v>0</v>
      </c>
      <c r="O3820">
        <v>3</v>
      </c>
      <c r="P3820">
        <v>3</v>
      </c>
      <c r="Q3820">
        <v>3</v>
      </c>
      <c r="R3820">
        <v>0</v>
      </c>
      <c r="S3820">
        <v>0</v>
      </c>
      <c r="T3820">
        <v>0</v>
      </c>
      <c r="U3820" s="50">
        <v>46273.7028125</v>
      </c>
      <c r="V3820" s="50">
        <v>46273.7028125</v>
      </c>
      <c r="W3820" s="51">
        <v>46273</v>
      </c>
      <c r="X3820" t="s">
        <v>1747</v>
      </c>
      <c r="Y3820" t="s">
        <v>492</v>
      </c>
    </row>
    <row r="3821" spans="1:25" ht="15" customHeight="1" x14ac:dyDescent="0.35">
      <c r="A3821">
        <v>11</v>
      </c>
      <c r="B3821" s="50">
        <v>46273.78125</v>
      </c>
      <c r="C3821">
        <v>11709409</v>
      </c>
      <c r="D3821">
        <v>100006741563</v>
      </c>
      <c r="E3821" t="s">
        <v>1726</v>
      </c>
      <c r="F3821">
        <v>100</v>
      </c>
      <c r="G3821" t="s">
        <v>1745</v>
      </c>
      <c r="H3821" t="s">
        <v>1760</v>
      </c>
      <c r="I3821">
        <v>5894211</v>
      </c>
      <c r="J3821">
        <v>2</v>
      </c>
      <c r="K3821" t="s">
        <v>2397</v>
      </c>
      <c r="L3821" t="s">
        <v>2398</v>
      </c>
      <c r="N3821">
        <v>0</v>
      </c>
      <c r="O3821">
        <v>1</v>
      </c>
      <c r="P3821">
        <v>1</v>
      </c>
      <c r="Q3821">
        <v>1</v>
      </c>
      <c r="R3821">
        <v>0</v>
      </c>
      <c r="S3821">
        <v>0</v>
      </c>
      <c r="T3821">
        <v>0</v>
      </c>
      <c r="U3821" s="50">
        <v>46273.7028125</v>
      </c>
      <c r="V3821" s="50">
        <v>46273.7028125</v>
      </c>
      <c r="W3821" s="51">
        <v>46273</v>
      </c>
      <c r="X3821" t="s">
        <v>1747</v>
      </c>
      <c r="Y3821" t="s">
        <v>492</v>
      </c>
    </row>
    <row r="3822" spans="1:25" ht="15" customHeight="1" x14ac:dyDescent="0.35">
      <c r="A3822">
        <v>11</v>
      </c>
      <c r="B3822" s="50">
        <v>46273.78125</v>
      </c>
      <c r="C3822">
        <v>11709410</v>
      </c>
      <c r="D3822">
        <v>100006741564</v>
      </c>
      <c r="E3822" t="s">
        <v>1726</v>
      </c>
      <c r="F3822">
        <v>100</v>
      </c>
      <c r="G3822" t="s">
        <v>1745</v>
      </c>
      <c r="H3822" t="s">
        <v>1760</v>
      </c>
      <c r="I3822">
        <v>5894212</v>
      </c>
      <c r="J3822">
        <v>2</v>
      </c>
      <c r="K3822" t="s">
        <v>2397</v>
      </c>
      <c r="L3822" t="s">
        <v>2398</v>
      </c>
      <c r="N3822">
        <v>0</v>
      </c>
      <c r="O3822">
        <v>1</v>
      </c>
      <c r="P3822">
        <v>1</v>
      </c>
      <c r="Q3822">
        <v>1</v>
      </c>
      <c r="R3822">
        <v>0</v>
      </c>
      <c r="S3822">
        <v>0</v>
      </c>
      <c r="T3822">
        <v>0</v>
      </c>
      <c r="U3822" s="50">
        <v>46273.7028125</v>
      </c>
      <c r="V3822" s="50">
        <v>46273.7028125</v>
      </c>
      <c r="W3822" s="51">
        <v>46273</v>
      </c>
      <c r="X3822" t="s">
        <v>1747</v>
      </c>
      <c r="Y3822" t="s">
        <v>492</v>
      </c>
    </row>
    <row r="3823" spans="1:25" ht="15" customHeight="1" x14ac:dyDescent="0.35">
      <c r="A3823">
        <v>11</v>
      </c>
      <c r="B3823" s="50">
        <v>46273.78125</v>
      </c>
      <c r="C3823">
        <v>11709411</v>
      </c>
      <c r="D3823">
        <v>100006741565</v>
      </c>
      <c r="E3823" t="s">
        <v>1726</v>
      </c>
      <c r="F3823">
        <v>100</v>
      </c>
      <c r="G3823" t="s">
        <v>1745</v>
      </c>
      <c r="H3823" t="s">
        <v>1760</v>
      </c>
      <c r="I3823">
        <v>5894213</v>
      </c>
      <c r="J3823">
        <v>2</v>
      </c>
      <c r="K3823" t="s">
        <v>1957</v>
      </c>
      <c r="L3823" t="s">
        <v>1958</v>
      </c>
      <c r="N3823">
        <v>0</v>
      </c>
      <c r="O3823">
        <v>2</v>
      </c>
      <c r="P3823">
        <v>2</v>
      </c>
      <c r="Q3823">
        <v>2</v>
      </c>
      <c r="R3823">
        <v>0</v>
      </c>
      <c r="S3823">
        <v>0</v>
      </c>
      <c r="T3823">
        <v>0</v>
      </c>
      <c r="U3823" s="50">
        <v>46273.7028125</v>
      </c>
      <c r="V3823" s="50">
        <v>46273.7028125</v>
      </c>
      <c r="W3823" s="51">
        <v>46273</v>
      </c>
      <c r="X3823" t="s">
        <v>1747</v>
      </c>
      <c r="Y3823" t="s">
        <v>492</v>
      </c>
    </row>
    <row r="3824" spans="1:25" ht="15" customHeight="1" x14ac:dyDescent="0.35">
      <c r="A3824">
        <v>11</v>
      </c>
      <c r="B3824" s="50">
        <v>46273.78125</v>
      </c>
      <c r="C3824">
        <v>11709412</v>
      </c>
      <c r="D3824">
        <v>100006741565</v>
      </c>
      <c r="E3824" t="s">
        <v>1726</v>
      </c>
      <c r="F3824">
        <v>100</v>
      </c>
      <c r="G3824" t="s">
        <v>1745</v>
      </c>
      <c r="H3824" t="s">
        <v>1760</v>
      </c>
      <c r="I3824">
        <v>5894213</v>
      </c>
      <c r="J3824">
        <v>2</v>
      </c>
      <c r="K3824" t="s">
        <v>2397</v>
      </c>
      <c r="L3824" t="s">
        <v>2398</v>
      </c>
      <c r="N3824">
        <v>0</v>
      </c>
      <c r="O3824">
        <v>1</v>
      </c>
      <c r="P3824">
        <v>1</v>
      </c>
      <c r="Q3824">
        <v>1</v>
      </c>
      <c r="R3824">
        <v>0</v>
      </c>
      <c r="S3824">
        <v>0</v>
      </c>
      <c r="T3824">
        <v>0</v>
      </c>
      <c r="U3824" s="50">
        <v>46273.7028125</v>
      </c>
      <c r="V3824" s="50">
        <v>46273.7028125</v>
      </c>
      <c r="W3824" s="51">
        <v>46273</v>
      </c>
      <c r="X3824" t="s">
        <v>1747</v>
      </c>
      <c r="Y3824" t="s">
        <v>492</v>
      </c>
    </row>
    <row r="3825" spans="1:25" ht="15" customHeight="1" x14ac:dyDescent="0.35">
      <c r="A3825">
        <v>11</v>
      </c>
      <c r="B3825" s="50">
        <v>46273.78125</v>
      </c>
      <c r="C3825">
        <v>11709413</v>
      </c>
      <c r="D3825">
        <v>100006741566</v>
      </c>
      <c r="E3825" t="s">
        <v>1726</v>
      </c>
      <c r="F3825">
        <v>100</v>
      </c>
      <c r="G3825" t="s">
        <v>1745</v>
      </c>
      <c r="H3825" t="s">
        <v>1760</v>
      </c>
      <c r="I3825">
        <v>5894214</v>
      </c>
      <c r="J3825">
        <v>2</v>
      </c>
      <c r="K3825" t="s">
        <v>2397</v>
      </c>
      <c r="L3825" t="s">
        <v>2398</v>
      </c>
      <c r="N3825">
        <v>0</v>
      </c>
      <c r="O3825">
        <v>1</v>
      </c>
      <c r="P3825">
        <v>1</v>
      </c>
      <c r="Q3825">
        <v>1</v>
      </c>
      <c r="R3825">
        <v>0</v>
      </c>
      <c r="S3825">
        <v>0</v>
      </c>
      <c r="T3825">
        <v>0</v>
      </c>
      <c r="U3825" s="50">
        <v>46273.7028125</v>
      </c>
      <c r="V3825" s="50">
        <v>46273.7028125</v>
      </c>
      <c r="W3825" s="51">
        <v>46273</v>
      </c>
      <c r="X3825" t="s">
        <v>1747</v>
      </c>
      <c r="Y3825" t="s">
        <v>492</v>
      </c>
    </row>
    <row r="3826" spans="1:25" ht="15" customHeight="1" x14ac:dyDescent="0.35">
      <c r="A3826">
        <v>11</v>
      </c>
      <c r="B3826" s="50">
        <v>46273.78125</v>
      </c>
      <c r="C3826">
        <v>11709414</v>
      </c>
      <c r="D3826">
        <v>100006741567</v>
      </c>
      <c r="E3826" t="s">
        <v>1726</v>
      </c>
      <c r="F3826">
        <v>100</v>
      </c>
      <c r="G3826" t="s">
        <v>1745</v>
      </c>
      <c r="H3826" t="s">
        <v>1760</v>
      </c>
      <c r="I3826">
        <v>5894215</v>
      </c>
      <c r="J3826">
        <v>2</v>
      </c>
      <c r="K3826" t="s">
        <v>2397</v>
      </c>
      <c r="L3826" t="s">
        <v>2398</v>
      </c>
      <c r="N3826">
        <v>0</v>
      </c>
      <c r="O3826">
        <v>1</v>
      </c>
      <c r="P3826">
        <v>1</v>
      </c>
      <c r="Q3826">
        <v>1</v>
      </c>
      <c r="R3826">
        <v>0</v>
      </c>
      <c r="S3826">
        <v>0</v>
      </c>
      <c r="T3826">
        <v>0</v>
      </c>
      <c r="U3826" s="50">
        <v>46273.7028125</v>
      </c>
      <c r="V3826" s="50">
        <v>46273.7028125</v>
      </c>
      <c r="W3826" s="51">
        <v>46273</v>
      </c>
      <c r="X3826" t="s">
        <v>1747</v>
      </c>
      <c r="Y3826" t="s">
        <v>492</v>
      </c>
    </row>
    <row r="3827" spans="1:25" ht="15" customHeight="1" x14ac:dyDescent="0.35">
      <c r="A3827">
        <v>11</v>
      </c>
      <c r="B3827" s="50">
        <v>46273.78125</v>
      </c>
      <c r="C3827">
        <v>11709415</v>
      </c>
      <c r="D3827">
        <v>100006741568</v>
      </c>
      <c r="E3827" t="s">
        <v>1726</v>
      </c>
      <c r="F3827">
        <v>100</v>
      </c>
      <c r="G3827" t="s">
        <v>1745</v>
      </c>
      <c r="H3827" t="s">
        <v>1760</v>
      </c>
      <c r="I3827">
        <v>5894216</v>
      </c>
      <c r="J3827">
        <v>2</v>
      </c>
      <c r="K3827" t="s">
        <v>1771</v>
      </c>
      <c r="L3827" t="s">
        <v>1772</v>
      </c>
      <c r="N3827">
        <v>0</v>
      </c>
      <c r="O3827">
        <v>6</v>
      </c>
      <c r="P3827">
        <v>6</v>
      </c>
      <c r="Q3827">
        <v>6</v>
      </c>
      <c r="R3827">
        <v>0</v>
      </c>
      <c r="S3827">
        <v>0</v>
      </c>
      <c r="T3827">
        <v>0</v>
      </c>
      <c r="U3827" s="50">
        <v>46273.7028125</v>
      </c>
      <c r="V3827" s="50">
        <v>46273.7028125</v>
      </c>
      <c r="W3827" s="51">
        <v>46273</v>
      </c>
      <c r="X3827" t="s">
        <v>1747</v>
      </c>
      <c r="Y3827" t="s">
        <v>492</v>
      </c>
    </row>
    <row r="3828" spans="1:25" ht="15" customHeight="1" x14ac:dyDescent="0.35">
      <c r="A3828">
        <v>11</v>
      </c>
      <c r="B3828" s="50">
        <v>46273.78125</v>
      </c>
      <c r="C3828">
        <v>11709416</v>
      </c>
      <c r="D3828">
        <v>100006741569</v>
      </c>
      <c r="E3828" t="s">
        <v>1726</v>
      </c>
      <c r="F3828">
        <v>100</v>
      </c>
      <c r="G3828" t="s">
        <v>1745</v>
      </c>
      <c r="H3828" t="s">
        <v>1760</v>
      </c>
      <c r="I3828">
        <v>5894217</v>
      </c>
      <c r="J3828">
        <v>2</v>
      </c>
      <c r="K3828" t="s">
        <v>1771</v>
      </c>
      <c r="L3828" t="s">
        <v>1772</v>
      </c>
      <c r="N3828">
        <v>0</v>
      </c>
      <c r="O3828">
        <v>6</v>
      </c>
      <c r="P3828">
        <v>6</v>
      </c>
      <c r="Q3828">
        <v>6</v>
      </c>
      <c r="R3828">
        <v>0</v>
      </c>
      <c r="S3828">
        <v>0</v>
      </c>
      <c r="T3828">
        <v>0</v>
      </c>
      <c r="U3828" s="50">
        <v>46273.7028125</v>
      </c>
      <c r="V3828" s="50">
        <v>46273.7028125</v>
      </c>
      <c r="W3828" s="51">
        <v>46273</v>
      </c>
      <c r="X3828" t="s">
        <v>1747</v>
      </c>
      <c r="Y3828" t="s">
        <v>492</v>
      </c>
    </row>
    <row r="3829" spans="1:25" ht="15" customHeight="1" x14ac:dyDescent="0.35">
      <c r="A3829">
        <v>11</v>
      </c>
      <c r="B3829" s="50">
        <v>46273.78125</v>
      </c>
      <c r="C3829">
        <v>11709417</v>
      </c>
      <c r="D3829">
        <v>100006741570</v>
      </c>
      <c r="E3829" t="s">
        <v>1726</v>
      </c>
      <c r="F3829">
        <v>100</v>
      </c>
      <c r="G3829" t="s">
        <v>1745</v>
      </c>
      <c r="H3829" t="s">
        <v>1760</v>
      </c>
      <c r="I3829">
        <v>5894218</v>
      </c>
      <c r="J3829">
        <v>2</v>
      </c>
      <c r="K3829" t="s">
        <v>1771</v>
      </c>
      <c r="L3829" t="s">
        <v>1772</v>
      </c>
      <c r="N3829">
        <v>0</v>
      </c>
      <c r="O3829">
        <v>6</v>
      </c>
      <c r="P3829">
        <v>6</v>
      </c>
      <c r="Q3829">
        <v>6</v>
      </c>
      <c r="R3829">
        <v>0</v>
      </c>
      <c r="S3829">
        <v>0</v>
      </c>
      <c r="T3829">
        <v>0</v>
      </c>
      <c r="U3829" s="50">
        <v>46273.7028125</v>
      </c>
      <c r="V3829" s="50">
        <v>46273.7028125</v>
      </c>
      <c r="W3829" s="51">
        <v>46273</v>
      </c>
      <c r="X3829" t="s">
        <v>1747</v>
      </c>
      <c r="Y3829" t="s">
        <v>492</v>
      </c>
    </row>
    <row r="3830" spans="1:25" ht="15" customHeight="1" x14ac:dyDescent="0.35">
      <c r="A3830">
        <v>11</v>
      </c>
      <c r="B3830" s="50">
        <v>46273.78125</v>
      </c>
      <c r="C3830">
        <v>11709418</v>
      </c>
      <c r="D3830">
        <v>100006741571</v>
      </c>
      <c r="E3830" t="s">
        <v>1726</v>
      </c>
      <c r="F3830">
        <v>100</v>
      </c>
      <c r="G3830" t="s">
        <v>1745</v>
      </c>
      <c r="H3830" t="s">
        <v>1760</v>
      </c>
      <c r="I3830">
        <v>5894219</v>
      </c>
      <c r="J3830">
        <v>2</v>
      </c>
      <c r="K3830" t="s">
        <v>1957</v>
      </c>
      <c r="L3830" t="s">
        <v>1958</v>
      </c>
      <c r="N3830">
        <v>0</v>
      </c>
      <c r="O3830">
        <v>7</v>
      </c>
      <c r="P3830">
        <v>7</v>
      </c>
      <c r="Q3830">
        <v>7</v>
      </c>
      <c r="R3830">
        <v>0</v>
      </c>
      <c r="S3830">
        <v>0</v>
      </c>
      <c r="T3830">
        <v>0</v>
      </c>
      <c r="U3830" s="50">
        <v>46273.7028125</v>
      </c>
      <c r="V3830" s="50">
        <v>46273.7028125</v>
      </c>
      <c r="W3830" s="51">
        <v>46273</v>
      </c>
      <c r="X3830" t="s">
        <v>1747</v>
      </c>
      <c r="Y3830" t="s">
        <v>492</v>
      </c>
    </row>
    <row r="3831" spans="1:25" ht="15" customHeight="1" x14ac:dyDescent="0.35">
      <c r="A3831">
        <v>11</v>
      </c>
      <c r="B3831" s="50">
        <v>46273.78125</v>
      </c>
      <c r="C3831">
        <v>11709419</v>
      </c>
      <c r="D3831">
        <v>100006741572</v>
      </c>
      <c r="E3831" t="s">
        <v>1726</v>
      </c>
      <c r="F3831">
        <v>100</v>
      </c>
      <c r="G3831" t="s">
        <v>1745</v>
      </c>
      <c r="H3831" t="s">
        <v>1760</v>
      </c>
      <c r="I3831">
        <v>5951502</v>
      </c>
      <c r="J3831">
        <v>2</v>
      </c>
      <c r="K3831" t="s">
        <v>1961</v>
      </c>
      <c r="L3831" t="s">
        <v>1962</v>
      </c>
      <c r="N3831">
        <v>0</v>
      </c>
      <c r="O3831">
        <v>2</v>
      </c>
      <c r="P3831">
        <v>2</v>
      </c>
      <c r="Q3831">
        <v>2</v>
      </c>
      <c r="R3831">
        <v>0</v>
      </c>
      <c r="S3831">
        <v>0</v>
      </c>
      <c r="T3831">
        <v>0</v>
      </c>
      <c r="U3831" s="50">
        <v>46273.7028125</v>
      </c>
      <c r="V3831" s="50">
        <v>46273.7028125</v>
      </c>
      <c r="W3831" s="51">
        <v>46273</v>
      </c>
      <c r="X3831" t="s">
        <v>1747</v>
      </c>
      <c r="Y3831" t="s">
        <v>492</v>
      </c>
    </row>
    <row r="3832" spans="1:25" ht="15" customHeight="1" x14ac:dyDescent="0.35">
      <c r="A3832">
        <v>11</v>
      </c>
      <c r="B3832" s="50">
        <v>46273.78125</v>
      </c>
      <c r="C3832">
        <v>11709422</v>
      </c>
      <c r="D3832">
        <v>100006741574</v>
      </c>
      <c r="E3832" t="s">
        <v>1726</v>
      </c>
      <c r="F3832">
        <v>100</v>
      </c>
      <c r="G3832" t="s">
        <v>1745</v>
      </c>
      <c r="H3832" t="s">
        <v>1760</v>
      </c>
      <c r="I3832">
        <v>5951505</v>
      </c>
      <c r="J3832">
        <v>2</v>
      </c>
      <c r="K3832" t="s">
        <v>2383</v>
      </c>
      <c r="L3832" t="s">
        <v>2384</v>
      </c>
      <c r="N3832">
        <v>0</v>
      </c>
      <c r="O3832">
        <v>3</v>
      </c>
      <c r="P3832">
        <v>3</v>
      </c>
      <c r="Q3832">
        <v>3</v>
      </c>
      <c r="R3832">
        <v>0</v>
      </c>
      <c r="S3832">
        <v>0</v>
      </c>
      <c r="T3832">
        <v>0</v>
      </c>
      <c r="U3832" s="50">
        <v>46273.7028125</v>
      </c>
      <c r="V3832" s="50">
        <v>46273.7028125</v>
      </c>
      <c r="W3832" s="51">
        <v>46273</v>
      </c>
      <c r="X3832" t="s">
        <v>1747</v>
      </c>
      <c r="Y3832" t="s">
        <v>492</v>
      </c>
    </row>
    <row r="3833" spans="1:25" ht="15" customHeight="1" x14ac:dyDescent="0.35">
      <c r="A3833">
        <v>11</v>
      </c>
      <c r="B3833" s="50">
        <v>46273.78125</v>
      </c>
      <c r="C3833">
        <v>11709423</v>
      </c>
      <c r="D3833">
        <v>100006741575</v>
      </c>
      <c r="E3833" t="s">
        <v>1726</v>
      </c>
      <c r="F3833">
        <v>100</v>
      </c>
      <c r="G3833" t="s">
        <v>1745</v>
      </c>
      <c r="H3833" t="s">
        <v>1760</v>
      </c>
      <c r="I3833">
        <v>5951506</v>
      </c>
      <c r="J3833">
        <v>2</v>
      </c>
      <c r="K3833" t="s">
        <v>2391</v>
      </c>
      <c r="L3833" t="s">
        <v>2392</v>
      </c>
      <c r="N3833">
        <v>0</v>
      </c>
      <c r="O3833">
        <v>2</v>
      </c>
      <c r="P3833">
        <v>2</v>
      </c>
      <c r="Q3833">
        <v>2</v>
      </c>
      <c r="R3833">
        <v>0</v>
      </c>
      <c r="S3833">
        <v>0</v>
      </c>
      <c r="T3833">
        <v>0</v>
      </c>
      <c r="U3833" s="50">
        <v>46273.7028125</v>
      </c>
      <c r="V3833" s="50">
        <v>46273.7028125</v>
      </c>
      <c r="W3833" s="51">
        <v>46273</v>
      </c>
      <c r="X3833" t="s">
        <v>1747</v>
      </c>
      <c r="Y3833" t="s">
        <v>492</v>
      </c>
    </row>
    <row r="3834" spans="1:25" ht="15" customHeight="1" x14ac:dyDescent="0.35">
      <c r="A3834">
        <v>11</v>
      </c>
      <c r="B3834" s="50">
        <v>46273.78125</v>
      </c>
      <c r="C3834">
        <v>11709424</v>
      </c>
      <c r="D3834">
        <v>100006741576</v>
      </c>
      <c r="E3834" t="s">
        <v>1726</v>
      </c>
      <c r="F3834">
        <v>100</v>
      </c>
      <c r="G3834" t="s">
        <v>1745</v>
      </c>
      <c r="H3834" t="s">
        <v>1760</v>
      </c>
      <c r="I3834">
        <v>5951507</v>
      </c>
      <c r="J3834">
        <v>2</v>
      </c>
      <c r="K3834" t="s">
        <v>2397</v>
      </c>
      <c r="L3834" t="s">
        <v>2398</v>
      </c>
      <c r="N3834">
        <v>0</v>
      </c>
      <c r="O3834">
        <v>1</v>
      </c>
      <c r="P3834">
        <v>1</v>
      </c>
      <c r="Q3834">
        <v>1</v>
      </c>
      <c r="R3834">
        <v>0</v>
      </c>
      <c r="S3834">
        <v>0</v>
      </c>
      <c r="T3834">
        <v>0</v>
      </c>
      <c r="U3834" s="50">
        <v>46273.7028125</v>
      </c>
      <c r="V3834" s="50">
        <v>46273.7028125</v>
      </c>
      <c r="W3834" s="51">
        <v>46273</v>
      </c>
      <c r="X3834" t="s">
        <v>1747</v>
      </c>
      <c r="Y3834" t="s">
        <v>492</v>
      </c>
    </row>
    <row r="3835" spans="1:25" ht="15" customHeight="1" x14ac:dyDescent="0.35">
      <c r="A3835">
        <v>11</v>
      </c>
      <c r="B3835" s="50">
        <v>46273.78125</v>
      </c>
      <c r="C3835">
        <v>11709523</v>
      </c>
      <c r="D3835">
        <v>100006741634</v>
      </c>
      <c r="E3835" t="s">
        <v>1726</v>
      </c>
      <c r="F3835">
        <v>100</v>
      </c>
      <c r="G3835" t="s">
        <v>1745</v>
      </c>
      <c r="H3835" t="s">
        <v>1760</v>
      </c>
      <c r="I3835">
        <v>6041401</v>
      </c>
      <c r="J3835">
        <v>1</v>
      </c>
      <c r="K3835" t="s">
        <v>2421</v>
      </c>
      <c r="L3835" t="s">
        <v>2422</v>
      </c>
      <c r="N3835">
        <v>0</v>
      </c>
      <c r="O3835">
        <v>1</v>
      </c>
      <c r="P3835">
        <v>1</v>
      </c>
      <c r="Q3835">
        <v>1</v>
      </c>
      <c r="R3835">
        <v>0</v>
      </c>
      <c r="S3835">
        <v>0</v>
      </c>
      <c r="T3835">
        <v>0</v>
      </c>
      <c r="U3835" s="50">
        <v>46273.704201388893</v>
      </c>
      <c r="V3835" s="50">
        <v>46273.704201388893</v>
      </c>
      <c r="W3835" s="51">
        <v>46273</v>
      </c>
      <c r="X3835" t="s">
        <v>1747</v>
      </c>
      <c r="Y3835" t="s">
        <v>492</v>
      </c>
    </row>
    <row r="3836" spans="1:25" ht="15" customHeight="1" x14ac:dyDescent="0.35">
      <c r="A3836">
        <v>11</v>
      </c>
      <c r="B3836" s="50">
        <v>46273.78125</v>
      </c>
      <c r="C3836">
        <v>11709860</v>
      </c>
      <c r="D3836">
        <v>100006741783</v>
      </c>
      <c r="E3836" t="s">
        <v>1726</v>
      </c>
      <c r="F3836">
        <v>100</v>
      </c>
      <c r="G3836" t="s">
        <v>1745</v>
      </c>
      <c r="H3836" t="s">
        <v>1760</v>
      </c>
      <c r="I3836">
        <v>6051401</v>
      </c>
      <c r="J3836">
        <v>1</v>
      </c>
      <c r="K3836" t="s">
        <v>2121</v>
      </c>
      <c r="L3836" t="s">
        <v>2122</v>
      </c>
      <c r="N3836">
        <v>0</v>
      </c>
      <c r="O3836">
        <v>1</v>
      </c>
      <c r="P3836">
        <v>1</v>
      </c>
      <c r="Q3836">
        <v>1</v>
      </c>
      <c r="R3836">
        <v>0</v>
      </c>
      <c r="S3836">
        <v>0</v>
      </c>
      <c r="T3836">
        <v>0</v>
      </c>
      <c r="U3836" s="50">
        <v>46273.714618055557</v>
      </c>
      <c r="V3836" s="50">
        <v>46273.714618055557</v>
      </c>
      <c r="W3836" s="51">
        <v>46273</v>
      </c>
      <c r="X3836" t="s">
        <v>1747</v>
      </c>
      <c r="Y3836" t="s">
        <v>492</v>
      </c>
    </row>
    <row r="3837" spans="1:25" ht="15" customHeight="1" x14ac:dyDescent="0.35">
      <c r="A3837">
        <v>11</v>
      </c>
      <c r="B3837" s="50">
        <v>46273.78125</v>
      </c>
      <c r="C3837">
        <v>11709861</v>
      </c>
      <c r="D3837">
        <v>100006741783</v>
      </c>
      <c r="E3837" t="s">
        <v>1726</v>
      </c>
      <c r="F3837">
        <v>100</v>
      </c>
      <c r="G3837" t="s">
        <v>1745</v>
      </c>
      <c r="H3837" t="s">
        <v>1760</v>
      </c>
      <c r="I3837">
        <v>6051401</v>
      </c>
      <c r="J3837">
        <v>1</v>
      </c>
      <c r="K3837" t="s">
        <v>2095</v>
      </c>
      <c r="L3837" t="s">
        <v>2096</v>
      </c>
      <c r="N3837">
        <v>0</v>
      </c>
      <c r="O3837">
        <v>3</v>
      </c>
      <c r="P3837">
        <v>3</v>
      </c>
      <c r="Q3837">
        <v>3</v>
      </c>
      <c r="R3837">
        <v>0</v>
      </c>
      <c r="S3837">
        <v>0</v>
      </c>
      <c r="T3837">
        <v>0</v>
      </c>
      <c r="U3837" s="50">
        <v>46273.714618055557</v>
      </c>
      <c r="V3837" s="50">
        <v>46273.714618055557</v>
      </c>
      <c r="W3837" s="51">
        <v>46273</v>
      </c>
      <c r="X3837" t="s">
        <v>1747</v>
      </c>
      <c r="Y3837" t="s">
        <v>492</v>
      </c>
    </row>
    <row r="3838" spans="1:25" ht="15" customHeight="1" x14ac:dyDescent="0.35">
      <c r="A3838">
        <v>11</v>
      </c>
      <c r="B3838" s="50">
        <v>46273.78125</v>
      </c>
      <c r="C3838">
        <v>11709894</v>
      </c>
      <c r="D3838">
        <v>100006741792</v>
      </c>
      <c r="E3838" t="s">
        <v>1726</v>
      </c>
      <c r="F3838">
        <v>100</v>
      </c>
      <c r="G3838" t="s">
        <v>1745</v>
      </c>
      <c r="H3838" t="s">
        <v>1760</v>
      </c>
      <c r="I3838">
        <v>6052803</v>
      </c>
      <c r="J3838">
        <v>2</v>
      </c>
      <c r="K3838" t="s">
        <v>2487</v>
      </c>
      <c r="L3838" t="s">
        <v>2488</v>
      </c>
      <c r="N3838">
        <v>0</v>
      </c>
      <c r="O3838">
        <v>4</v>
      </c>
      <c r="P3838">
        <v>4</v>
      </c>
      <c r="Q3838">
        <v>4</v>
      </c>
      <c r="R3838">
        <v>0</v>
      </c>
      <c r="S3838">
        <v>0</v>
      </c>
      <c r="T3838">
        <v>0</v>
      </c>
      <c r="U3838" s="50">
        <v>46273.715312499997</v>
      </c>
      <c r="V3838" s="50">
        <v>46273.715312499997</v>
      </c>
      <c r="W3838" s="51">
        <v>46273</v>
      </c>
      <c r="X3838" t="s">
        <v>1747</v>
      </c>
      <c r="Y3838" t="s">
        <v>492</v>
      </c>
    </row>
    <row r="3839" spans="1:25" ht="15" customHeight="1" x14ac:dyDescent="0.35">
      <c r="A3839">
        <v>11</v>
      </c>
      <c r="B3839" s="50">
        <v>46273.78125</v>
      </c>
      <c r="C3839">
        <v>11709895</v>
      </c>
      <c r="D3839">
        <v>100006741793</v>
      </c>
      <c r="E3839" t="s">
        <v>1726</v>
      </c>
      <c r="F3839">
        <v>100</v>
      </c>
      <c r="G3839" t="s">
        <v>1745</v>
      </c>
      <c r="H3839" t="s">
        <v>1760</v>
      </c>
      <c r="I3839">
        <v>6052804</v>
      </c>
      <c r="J3839">
        <v>2</v>
      </c>
      <c r="K3839" t="s">
        <v>2489</v>
      </c>
      <c r="L3839" t="s">
        <v>2490</v>
      </c>
      <c r="N3839">
        <v>0</v>
      </c>
      <c r="O3839">
        <v>2</v>
      </c>
      <c r="P3839">
        <v>2</v>
      </c>
      <c r="Q3839">
        <v>2</v>
      </c>
      <c r="R3839">
        <v>0</v>
      </c>
      <c r="S3839">
        <v>0</v>
      </c>
      <c r="T3839">
        <v>0</v>
      </c>
      <c r="U3839" s="50">
        <v>46273.715312499997</v>
      </c>
      <c r="V3839" s="50">
        <v>46273.715312499997</v>
      </c>
      <c r="W3839" s="51">
        <v>46273</v>
      </c>
      <c r="X3839" t="s">
        <v>1747</v>
      </c>
      <c r="Y3839" t="s">
        <v>492</v>
      </c>
    </row>
    <row r="3840" spans="1:25" ht="15" customHeight="1" x14ac:dyDescent="0.35">
      <c r="A3840">
        <v>11</v>
      </c>
      <c r="B3840" s="50">
        <v>46273.78125</v>
      </c>
      <c r="C3840">
        <v>11709896</v>
      </c>
      <c r="D3840">
        <v>100006741794</v>
      </c>
      <c r="E3840" t="s">
        <v>1726</v>
      </c>
      <c r="F3840">
        <v>100</v>
      </c>
      <c r="G3840" t="s">
        <v>1745</v>
      </c>
      <c r="H3840" t="s">
        <v>1760</v>
      </c>
      <c r="I3840">
        <v>6052805</v>
      </c>
      <c r="J3840">
        <v>2</v>
      </c>
      <c r="K3840" t="s">
        <v>2491</v>
      </c>
      <c r="L3840" t="s">
        <v>2492</v>
      </c>
      <c r="N3840">
        <v>0</v>
      </c>
      <c r="O3840">
        <v>6</v>
      </c>
      <c r="P3840">
        <v>6</v>
      </c>
      <c r="Q3840">
        <v>6</v>
      </c>
      <c r="R3840">
        <v>0</v>
      </c>
      <c r="S3840">
        <v>0</v>
      </c>
      <c r="T3840">
        <v>0</v>
      </c>
      <c r="U3840" s="50">
        <v>46273.715312499997</v>
      </c>
      <c r="V3840" s="50">
        <v>46273.715312499997</v>
      </c>
      <c r="W3840" s="51">
        <v>46273</v>
      </c>
      <c r="X3840" t="s">
        <v>1747</v>
      </c>
      <c r="Y3840" t="s">
        <v>492</v>
      </c>
    </row>
    <row r="3841" spans="1:25" ht="15" customHeight="1" x14ac:dyDescent="0.35">
      <c r="A3841">
        <v>11</v>
      </c>
      <c r="B3841" s="50">
        <v>46273.78125</v>
      </c>
      <c r="C3841">
        <v>11709919</v>
      </c>
      <c r="D3841">
        <v>100006741810</v>
      </c>
      <c r="E3841" t="s">
        <v>1726</v>
      </c>
      <c r="F3841">
        <v>100</v>
      </c>
      <c r="G3841" t="s">
        <v>1745</v>
      </c>
      <c r="H3841" t="s">
        <v>1760</v>
      </c>
      <c r="I3841">
        <v>6053401</v>
      </c>
      <c r="J3841">
        <v>1</v>
      </c>
      <c r="K3841" t="s">
        <v>1965</v>
      </c>
      <c r="L3841" t="s">
        <v>1966</v>
      </c>
      <c r="N3841">
        <v>0</v>
      </c>
      <c r="O3841">
        <v>1</v>
      </c>
      <c r="P3841">
        <v>1</v>
      </c>
      <c r="Q3841">
        <v>1</v>
      </c>
      <c r="R3841">
        <v>0</v>
      </c>
      <c r="S3841">
        <v>0</v>
      </c>
      <c r="T3841">
        <v>0</v>
      </c>
      <c r="U3841" s="50">
        <v>46273.71670138889</v>
      </c>
      <c r="V3841" s="50">
        <v>46273.71670138889</v>
      </c>
      <c r="W3841" s="51">
        <v>46273</v>
      </c>
      <c r="X3841" t="s">
        <v>1747</v>
      </c>
      <c r="Y3841" t="s">
        <v>492</v>
      </c>
    </row>
    <row r="3842" spans="1:25" ht="15" customHeight="1" x14ac:dyDescent="0.35">
      <c r="A3842">
        <v>11</v>
      </c>
      <c r="B3842" s="50">
        <v>46273.78125</v>
      </c>
      <c r="C3842">
        <v>11709936</v>
      </c>
      <c r="D3842">
        <v>100006741822</v>
      </c>
      <c r="E3842" t="s">
        <v>1726</v>
      </c>
      <c r="F3842">
        <v>100</v>
      </c>
      <c r="G3842" t="s">
        <v>1745</v>
      </c>
      <c r="H3842" t="s">
        <v>1760</v>
      </c>
      <c r="I3842">
        <v>6054801</v>
      </c>
      <c r="J3842">
        <v>1</v>
      </c>
      <c r="K3842" t="s">
        <v>2505</v>
      </c>
      <c r="L3842" t="s">
        <v>2506</v>
      </c>
      <c r="N3842">
        <v>0</v>
      </c>
      <c r="O3842">
        <v>4</v>
      </c>
      <c r="P3842">
        <v>4</v>
      </c>
      <c r="Q3842">
        <v>4</v>
      </c>
      <c r="R3842">
        <v>0</v>
      </c>
      <c r="S3842">
        <v>0</v>
      </c>
      <c r="T3842">
        <v>0</v>
      </c>
      <c r="U3842" s="50">
        <v>46273.717418981483</v>
      </c>
      <c r="V3842" s="50">
        <v>46273.717418981483</v>
      </c>
      <c r="W3842" s="51">
        <v>46273</v>
      </c>
      <c r="X3842" t="s">
        <v>1747</v>
      </c>
      <c r="Y3842" t="s">
        <v>492</v>
      </c>
    </row>
    <row r="3843" spans="1:25" ht="15" customHeight="1" x14ac:dyDescent="0.35">
      <c r="A3843">
        <v>11</v>
      </c>
      <c r="B3843" s="50">
        <v>46273.78125</v>
      </c>
      <c r="C3843">
        <v>11709937</v>
      </c>
      <c r="D3843">
        <v>100006741823</v>
      </c>
      <c r="E3843" t="s">
        <v>1726</v>
      </c>
      <c r="F3843">
        <v>100</v>
      </c>
      <c r="G3843" t="s">
        <v>1745</v>
      </c>
      <c r="H3843" t="s">
        <v>1760</v>
      </c>
      <c r="I3843">
        <v>6054201</v>
      </c>
      <c r="J3843">
        <v>1</v>
      </c>
      <c r="K3843" t="s">
        <v>1965</v>
      </c>
      <c r="L3843" t="s">
        <v>1966</v>
      </c>
      <c r="N3843">
        <v>0</v>
      </c>
      <c r="O3843">
        <v>1</v>
      </c>
      <c r="P3843">
        <v>1</v>
      </c>
      <c r="Q3843">
        <v>1</v>
      </c>
      <c r="R3843">
        <v>0</v>
      </c>
      <c r="S3843">
        <v>0</v>
      </c>
      <c r="T3843">
        <v>0</v>
      </c>
      <c r="U3843" s="50">
        <v>46273.717418981483</v>
      </c>
      <c r="V3843" s="50">
        <v>46273.717418981483</v>
      </c>
      <c r="W3843" s="51">
        <v>46273</v>
      </c>
      <c r="X3843" t="s">
        <v>1747</v>
      </c>
      <c r="Y3843" t="s">
        <v>492</v>
      </c>
    </row>
    <row r="3844" spans="1:25" ht="15" customHeight="1" x14ac:dyDescent="0.35">
      <c r="A3844">
        <v>11</v>
      </c>
      <c r="B3844" s="50">
        <v>46273.78125</v>
      </c>
      <c r="C3844">
        <v>11709965</v>
      </c>
      <c r="D3844">
        <v>100006741840</v>
      </c>
      <c r="E3844" t="s">
        <v>1726</v>
      </c>
      <c r="F3844">
        <v>100</v>
      </c>
      <c r="G3844" t="s">
        <v>1745</v>
      </c>
      <c r="H3844" t="s">
        <v>1760</v>
      </c>
      <c r="I3844">
        <v>6055302</v>
      </c>
      <c r="J3844">
        <v>1</v>
      </c>
      <c r="K3844" t="s">
        <v>2509</v>
      </c>
      <c r="L3844" t="s">
        <v>2510</v>
      </c>
      <c r="N3844">
        <v>0</v>
      </c>
      <c r="O3844">
        <v>1</v>
      </c>
      <c r="P3844">
        <v>1</v>
      </c>
      <c r="Q3844">
        <v>1</v>
      </c>
      <c r="R3844">
        <v>0</v>
      </c>
      <c r="S3844">
        <v>0</v>
      </c>
      <c r="T3844">
        <v>0</v>
      </c>
      <c r="U3844" s="50">
        <v>46273.718784722223</v>
      </c>
      <c r="V3844" s="50">
        <v>46273.718784722223</v>
      </c>
      <c r="W3844" s="51">
        <v>46273</v>
      </c>
      <c r="X3844" t="s">
        <v>1747</v>
      </c>
      <c r="Y3844" t="s">
        <v>492</v>
      </c>
    </row>
    <row r="3845" spans="1:25" ht="15" customHeight="1" x14ac:dyDescent="0.35">
      <c r="A3845">
        <v>11</v>
      </c>
      <c r="B3845" s="50">
        <v>46273.78125</v>
      </c>
      <c r="C3845">
        <v>11709966</v>
      </c>
      <c r="D3845">
        <v>100006741840</v>
      </c>
      <c r="E3845" t="s">
        <v>1726</v>
      </c>
      <c r="F3845">
        <v>100</v>
      </c>
      <c r="G3845" t="s">
        <v>1745</v>
      </c>
      <c r="H3845" t="s">
        <v>1760</v>
      </c>
      <c r="I3845">
        <v>6055302</v>
      </c>
      <c r="J3845">
        <v>1</v>
      </c>
      <c r="K3845" t="s">
        <v>2231</v>
      </c>
      <c r="L3845" t="s">
        <v>2232</v>
      </c>
      <c r="N3845">
        <v>0</v>
      </c>
      <c r="O3845">
        <v>1</v>
      </c>
      <c r="P3845">
        <v>1</v>
      </c>
      <c r="Q3845">
        <v>1</v>
      </c>
      <c r="R3845">
        <v>0</v>
      </c>
      <c r="S3845">
        <v>0</v>
      </c>
      <c r="T3845">
        <v>0</v>
      </c>
      <c r="U3845" s="50">
        <v>46273.718784722223</v>
      </c>
      <c r="V3845" s="50">
        <v>46273.718784722223</v>
      </c>
      <c r="W3845" s="51">
        <v>46273</v>
      </c>
      <c r="X3845" t="s">
        <v>1747</v>
      </c>
      <c r="Y3845" t="s">
        <v>492</v>
      </c>
    </row>
    <row r="3846" spans="1:25" ht="15" customHeight="1" x14ac:dyDescent="0.35">
      <c r="A3846">
        <v>11</v>
      </c>
      <c r="B3846" s="50">
        <v>46273.78125</v>
      </c>
      <c r="C3846">
        <v>11710013</v>
      </c>
      <c r="D3846">
        <v>100006741864</v>
      </c>
      <c r="E3846" t="s">
        <v>1726</v>
      </c>
      <c r="F3846">
        <v>100</v>
      </c>
      <c r="G3846" t="s">
        <v>1745</v>
      </c>
      <c r="H3846" t="s">
        <v>1760</v>
      </c>
      <c r="I3846">
        <v>6056801</v>
      </c>
      <c r="J3846">
        <v>1</v>
      </c>
      <c r="K3846" t="s">
        <v>1965</v>
      </c>
      <c r="L3846" t="s">
        <v>1966</v>
      </c>
      <c r="N3846">
        <v>0</v>
      </c>
      <c r="O3846">
        <v>1</v>
      </c>
      <c r="P3846">
        <v>1</v>
      </c>
      <c r="Q3846">
        <v>1</v>
      </c>
      <c r="R3846">
        <v>0</v>
      </c>
      <c r="S3846">
        <v>0</v>
      </c>
      <c r="T3846">
        <v>0</v>
      </c>
      <c r="U3846" s="50">
        <v>46273.719513888893</v>
      </c>
      <c r="V3846" s="50">
        <v>46273.719513888893</v>
      </c>
      <c r="W3846" s="51">
        <v>46273</v>
      </c>
      <c r="X3846" t="s">
        <v>1747</v>
      </c>
      <c r="Y3846" t="s">
        <v>492</v>
      </c>
    </row>
    <row r="3847" spans="1:25" ht="15" customHeight="1" x14ac:dyDescent="0.35">
      <c r="A3847">
        <v>11</v>
      </c>
      <c r="B3847" s="50">
        <v>46273.78125</v>
      </c>
      <c r="C3847">
        <v>11710014</v>
      </c>
      <c r="D3847">
        <v>100006741865</v>
      </c>
      <c r="E3847" t="s">
        <v>1726</v>
      </c>
      <c r="F3847">
        <v>100</v>
      </c>
      <c r="G3847" t="s">
        <v>1745</v>
      </c>
      <c r="H3847" t="s">
        <v>1760</v>
      </c>
      <c r="I3847">
        <v>6057101</v>
      </c>
      <c r="J3847">
        <v>2</v>
      </c>
      <c r="K3847" t="s">
        <v>2513</v>
      </c>
      <c r="L3847" t="s">
        <v>2514</v>
      </c>
      <c r="N3847">
        <v>0</v>
      </c>
      <c r="O3847">
        <v>3</v>
      </c>
      <c r="P3847">
        <v>3</v>
      </c>
      <c r="Q3847">
        <v>3</v>
      </c>
      <c r="R3847">
        <v>0</v>
      </c>
      <c r="S3847">
        <v>0</v>
      </c>
      <c r="T3847">
        <v>0</v>
      </c>
      <c r="U3847" s="50">
        <v>46273.719513888893</v>
      </c>
      <c r="V3847" s="50">
        <v>46273.719513888893</v>
      </c>
      <c r="W3847" s="51">
        <v>46273</v>
      </c>
      <c r="X3847" t="s">
        <v>1747</v>
      </c>
      <c r="Y3847" t="s">
        <v>492</v>
      </c>
    </row>
    <row r="3848" spans="1:25" ht="15" customHeight="1" x14ac:dyDescent="0.35">
      <c r="A3848">
        <v>11</v>
      </c>
      <c r="B3848" s="50">
        <v>46273.78125</v>
      </c>
      <c r="C3848">
        <v>11710015</v>
      </c>
      <c r="D3848">
        <v>100006741865</v>
      </c>
      <c r="E3848" t="s">
        <v>1726</v>
      </c>
      <c r="F3848">
        <v>100</v>
      </c>
      <c r="G3848" t="s">
        <v>1745</v>
      </c>
      <c r="H3848" t="s">
        <v>1760</v>
      </c>
      <c r="I3848">
        <v>6057101</v>
      </c>
      <c r="J3848">
        <v>2</v>
      </c>
      <c r="K3848" t="s">
        <v>2515</v>
      </c>
      <c r="L3848" t="s">
        <v>2516</v>
      </c>
      <c r="N3848">
        <v>0</v>
      </c>
      <c r="O3848">
        <v>3</v>
      </c>
      <c r="P3848">
        <v>3</v>
      </c>
      <c r="Q3848">
        <v>3</v>
      </c>
      <c r="R3848">
        <v>0</v>
      </c>
      <c r="S3848">
        <v>0</v>
      </c>
      <c r="T3848">
        <v>0</v>
      </c>
      <c r="U3848" s="50">
        <v>46273.719513888893</v>
      </c>
      <c r="V3848" s="50">
        <v>46273.719513888893</v>
      </c>
      <c r="W3848" s="51">
        <v>46273</v>
      </c>
      <c r="X3848" t="s">
        <v>1747</v>
      </c>
      <c r="Y3848" t="s">
        <v>492</v>
      </c>
    </row>
    <row r="3849" spans="1:25" ht="15" customHeight="1" x14ac:dyDescent="0.35">
      <c r="A3849">
        <v>11</v>
      </c>
      <c r="B3849" s="50">
        <v>46273.78125</v>
      </c>
      <c r="C3849">
        <v>11710074</v>
      </c>
      <c r="D3849">
        <v>100006741901</v>
      </c>
      <c r="E3849" t="s">
        <v>1726</v>
      </c>
      <c r="F3849">
        <v>100</v>
      </c>
      <c r="G3849" t="s">
        <v>1745</v>
      </c>
      <c r="H3849" t="s">
        <v>1760</v>
      </c>
      <c r="I3849">
        <v>6060202</v>
      </c>
      <c r="J3849">
        <v>1</v>
      </c>
      <c r="K3849" t="s">
        <v>2437</v>
      </c>
      <c r="L3849" t="s">
        <v>2438</v>
      </c>
      <c r="N3849">
        <v>0</v>
      </c>
      <c r="O3849">
        <v>2</v>
      </c>
      <c r="P3849">
        <v>2</v>
      </c>
      <c r="Q3849">
        <v>2</v>
      </c>
      <c r="R3849">
        <v>0</v>
      </c>
      <c r="S3849">
        <v>0</v>
      </c>
      <c r="T3849">
        <v>0</v>
      </c>
      <c r="U3849" s="50">
        <v>46273.723657407398</v>
      </c>
      <c r="V3849" s="50">
        <v>46273.723657407398</v>
      </c>
      <c r="W3849" s="51">
        <v>46273</v>
      </c>
      <c r="X3849" t="s">
        <v>1747</v>
      </c>
      <c r="Y3849" t="s">
        <v>492</v>
      </c>
    </row>
    <row r="3850" spans="1:25" ht="15" customHeight="1" x14ac:dyDescent="0.35">
      <c r="A3850">
        <v>11</v>
      </c>
      <c r="B3850" s="50">
        <v>46273.78125</v>
      </c>
      <c r="C3850">
        <v>11710075</v>
      </c>
      <c r="D3850">
        <v>100006741901</v>
      </c>
      <c r="E3850" t="s">
        <v>1726</v>
      </c>
      <c r="F3850">
        <v>100</v>
      </c>
      <c r="G3850" t="s">
        <v>1745</v>
      </c>
      <c r="H3850" t="s">
        <v>1760</v>
      </c>
      <c r="I3850">
        <v>6060202</v>
      </c>
      <c r="J3850">
        <v>1</v>
      </c>
      <c r="K3850" t="s">
        <v>2033</v>
      </c>
      <c r="L3850" t="s">
        <v>2034</v>
      </c>
      <c r="N3850">
        <v>0</v>
      </c>
      <c r="O3850">
        <v>3</v>
      </c>
      <c r="P3850">
        <v>3</v>
      </c>
      <c r="Q3850">
        <v>3</v>
      </c>
      <c r="R3850">
        <v>0</v>
      </c>
      <c r="S3850">
        <v>0</v>
      </c>
      <c r="T3850">
        <v>0</v>
      </c>
      <c r="U3850" s="50">
        <v>46273.723657407398</v>
      </c>
      <c r="V3850" s="50">
        <v>46273.723657407398</v>
      </c>
      <c r="W3850" s="51">
        <v>46273</v>
      </c>
      <c r="X3850" t="s">
        <v>1747</v>
      </c>
      <c r="Y3850" t="s">
        <v>492</v>
      </c>
    </row>
    <row r="3851" spans="1:25" ht="15" customHeight="1" x14ac:dyDescent="0.35">
      <c r="A3851">
        <v>11</v>
      </c>
      <c r="B3851" s="50">
        <v>46273.78125</v>
      </c>
      <c r="C3851">
        <v>11710076</v>
      </c>
      <c r="D3851">
        <v>100006741901</v>
      </c>
      <c r="E3851" t="s">
        <v>1726</v>
      </c>
      <c r="F3851">
        <v>100</v>
      </c>
      <c r="G3851" t="s">
        <v>1745</v>
      </c>
      <c r="H3851" t="s">
        <v>1760</v>
      </c>
      <c r="I3851">
        <v>6060202</v>
      </c>
      <c r="J3851">
        <v>1</v>
      </c>
      <c r="K3851" t="s">
        <v>2529</v>
      </c>
      <c r="L3851" t="s">
        <v>2530</v>
      </c>
      <c r="N3851">
        <v>0</v>
      </c>
      <c r="O3851">
        <v>1</v>
      </c>
      <c r="P3851">
        <v>1</v>
      </c>
      <c r="Q3851">
        <v>1</v>
      </c>
      <c r="R3851">
        <v>0</v>
      </c>
      <c r="S3851">
        <v>0</v>
      </c>
      <c r="T3851">
        <v>0</v>
      </c>
      <c r="U3851" s="50">
        <v>46273.723657407398</v>
      </c>
      <c r="V3851" s="50">
        <v>46273.723657407398</v>
      </c>
      <c r="W3851" s="51">
        <v>46273</v>
      </c>
      <c r="X3851" t="s">
        <v>1747</v>
      </c>
      <c r="Y3851" t="s">
        <v>492</v>
      </c>
    </row>
    <row r="3852" spans="1:25" ht="15" customHeight="1" x14ac:dyDescent="0.35">
      <c r="A3852">
        <v>11</v>
      </c>
      <c r="B3852" s="50">
        <v>46273.78125</v>
      </c>
      <c r="C3852">
        <v>11710167</v>
      </c>
      <c r="D3852">
        <v>100006741954</v>
      </c>
      <c r="E3852" t="s">
        <v>1726</v>
      </c>
      <c r="F3852">
        <v>100</v>
      </c>
      <c r="G3852" t="s">
        <v>1745</v>
      </c>
      <c r="H3852" t="s">
        <v>1760</v>
      </c>
      <c r="I3852">
        <v>6064001</v>
      </c>
      <c r="J3852">
        <v>1</v>
      </c>
      <c r="K3852" t="s">
        <v>2059</v>
      </c>
      <c r="L3852" t="s">
        <v>2060</v>
      </c>
      <c r="N3852">
        <v>0</v>
      </c>
      <c r="O3852">
        <v>1</v>
      </c>
      <c r="P3852">
        <v>1</v>
      </c>
      <c r="Q3852">
        <v>1</v>
      </c>
      <c r="R3852">
        <v>0</v>
      </c>
      <c r="S3852">
        <v>0</v>
      </c>
      <c r="T3852">
        <v>0</v>
      </c>
      <c r="U3852" s="50">
        <v>46273.729212962957</v>
      </c>
      <c r="V3852" s="50">
        <v>46273.729212962957</v>
      </c>
      <c r="W3852" s="51">
        <v>46273</v>
      </c>
      <c r="X3852" t="s">
        <v>1747</v>
      </c>
      <c r="Y3852" t="s">
        <v>492</v>
      </c>
    </row>
    <row r="3853" spans="1:25" ht="15" customHeight="1" x14ac:dyDescent="0.35">
      <c r="A3853">
        <v>11</v>
      </c>
      <c r="B3853" s="50">
        <v>46273.78125</v>
      </c>
      <c r="C3853">
        <v>11710168</v>
      </c>
      <c r="D3853">
        <v>100006741955</v>
      </c>
      <c r="E3853" t="s">
        <v>1726</v>
      </c>
      <c r="F3853">
        <v>100</v>
      </c>
      <c r="G3853" t="s">
        <v>1745</v>
      </c>
      <c r="H3853" t="s">
        <v>1760</v>
      </c>
      <c r="I3853">
        <v>6063801</v>
      </c>
      <c r="J3853">
        <v>1</v>
      </c>
      <c r="K3853" t="s">
        <v>2551</v>
      </c>
      <c r="L3853" t="s">
        <v>2552</v>
      </c>
      <c r="N3853">
        <v>0</v>
      </c>
      <c r="O3853">
        <v>1</v>
      </c>
      <c r="P3853">
        <v>1</v>
      </c>
      <c r="Q3853">
        <v>1</v>
      </c>
      <c r="R3853">
        <v>0</v>
      </c>
      <c r="S3853">
        <v>0</v>
      </c>
      <c r="T3853">
        <v>0</v>
      </c>
      <c r="U3853" s="50">
        <v>46273.729212962957</v>
      </c>
      <c r="V3853" s="50">
        <v>46273.729212962957</v>
      </c>
      <c r="W3853" s="51">
        <v>46273</v>
      </c>
      <c r="X3853" t="s">
        <v>1747</v>
      </c>
      <c r="Y3853" t="s">
        <v>492</v>
      </c>
    </row>
    <row r="3854" spans="1:25" ht="15" customHeight="1" x14ac:dyDescent="0.35">
      <c r="A3854">
        <v>11</v>
      </c>
      <c r="B3854" s="50">
        <v>46273.78125</v>
      </c>
      <c r="C3854">
        <v>11710169</v>
      </c>
      <c r="D3854">
        <v>100006741955</v>
      </c>
      <c r="E3854" t="s">
        <v>1726</v>
      </c>
      <c r="F3854">
        <v>100</v>
      </c>
      <c r="G3854" t="s">
        <v>1745</v>
      </c>
      <c r="H3854" t="s">
        <v>1760</v>
      </c>
      <c r="I3854">
        <v>6063801</v>
      </c>
      <c r="J3854">
        <v>1</v>
      </c>
      <c r="K3854" t="s">
        <v>2257</v>
      </c>
      <c r="L3854" t="s">
        <v>2258</v>
      </c>
      <c r="N3854">
        <v>0</v>
      </c>
      <c r="O3854">
        <v>1</v>
      </c>
      <c r="P3854">
        <v>1</v>
      </c>
      <c r="Q3854">
        <v>1</v>
      </c>
      <c r="R3854">
        <v>0</v>
      </c>
      <c r="S3854">
        <v>0</v>
      </c>
      <c r="T3854">
        <v>0</v>
      </c>
      <c r="U3854" s="50">
        <v>46273.729212962957</v>
      </c>
      <c r="V3854" s="50">
        <v>46273.729212962957</v>
      </c>
      <c r="W3854" s="51">
        <v>46273</v>
      </c>
      <c r="X3854" t="s">
        <v>1747</v>
      </c>
      <c r="Y3854" t="s">
        <v>492</v>
      </c>
    </row>
    <row r="3855" spans="1:25" ht="15" customHeight="1" x14ac:dyDescent="0.35">
      <c r="A3855">
        <v>11</v>
      </c>
      <c r="B3855" s="50">
        <v>46273.78125</v>
      </c>
      <c r="C3855">
        <v>11710280</v>
      </c>
      <c r="D3855">
        <v>100006742029</v>
      </c>
      <c r="E3855" t="s">
        <v>1726</v>
      </c>
      <c r="F3855">
        <v>100</v>
      </c>
      <c r="G3855" t="s">
        <v>1745</v>
      </c>
      <c r="H3855" t="s">
        <v>1760</v>
      </c>
      <c r="I3855">
        <v>6067002</v>
      </c>
      <c r="J3855">
        <v>1</v>
      </c>
      <c r="K3855" t="s">
        <v>2561</v>
      </c>
      <c r="L3855" t="s">
        <v>2562</v>
      </c>
      <c r="N3855">
        <v>0</v>
      </c>
      <c r="O3855">
        <v>3</v>
      </c>
      <c r="P3855">
        <v>3</v>
      </c>
      <c r="Q3855">
        <v>3</v>
      </c>
      <c r="R3855">
        <v>0</v>
      </c>
      <c r="S3855">
        <v>0</v>
      </c>
      <c r="T3855">
        <v>0</v>
      </c>
      <c r="U3855" s="50">
        <v>46273.732025462959</v>
      </c>
      <c r="V3855" s="50">
        <v>46273.732025462959</v>
      </c>
      <c r="W3855" s="51">
        <v>46273</v>
      </c>
      <c r="X3855" t="s">
        <v>1747</v>
      </c>
      <c r="Y3855" t="s">
        <v>492</v>
      </c>
    </row>
    <row r="3856" spans="1:25" ht="15" customHeight="1" x14ac:dyDescent="0.35">
      <c r="A3856">
        <v>11</v>
      </c>
      <c r="B3856" s="50">
        <v>46273.78125</v>
      </c>
      <c r="C3856">
        <v>11710522</v>
      </c>
      <c r="D3856">
        <v>100006742135</v>
      </c>
      <c r="E3856" t="s">
        <v>1726</v>
      </c>
      <c r="F3856">
        <v>100</v>
      </c>
      <c r="G3856" t="s">
        <v>1745</v>
      </c>
      <c r="H3856" t="s">
        <v>1760</v>
      </c>
      <c r="I3856">
        <v>6075302</v>
      </c>
      <c r="J3856">
        <v>2</v>
      </c>
      <c r="K3856" t="s">
        <v>2515</v>
      </c>
      <c r="L3856" t="s">
        <v>2516</v>
      </c>
      <c r="N3856">
        <v>0</v>
      </c>
      <c r="O3856">
        <v>1</v>
      </c>
      <c r="P3856">
        <v>1</v>
      </c>
      <c r="Q3856">
        <v>1</v>
      </c>
      <c r="R3856">
        <v>0</v>
      </c>
      <c r="S3856">
        <v>0</v>
      </c>
      <c r="T3856">
        <v>0</v>
      </c>
      <c r="U3856" s="50">
        <v>46273.742418981477</v>
      </c>
      <c r="V3856" s="50">
        <v>46273.742418981477</v>
      </c>
      <c r="W3856" s="51">
        <v>46273</v>
      </c>
      <c r="X3856" t="s">
        <v>1747</v>
      </c>
      <c r="Y3856" t="s">
        <v>492</v>
      </c>
    </row>
    <row r="3857" spans="1:25" ht="15" customHeight="1" x14ac:dyDescent="0.35">
      <c r="A3857">
        <v>11</v>
      </c>
      <c r="B3857" s="50">
        <v>46273.78125</v>
      </c>
      <c r="C3857">
        <v>11710650</v>
      </c>
      <c r="D3857">
        <v>100006742195</v>
      </c>
      <c r="E3857" t="s">
        <v>1726</v>
      </c>
      <c r="F3857">
        <v>100</v>
      </c>
      <c r="G3857" t="s">
        <v>1745</v>
      </c>
      <c r="H3857" t="s">
        <v>1760</v>
      </c>
      <c r="I3857">
        <v>6079501</v>
      </c>
      <c r="J3857">
        <v>1</v>
      </c>
      <c r="K3857" t="s">
        <v>2041</v>
      </c>
      <c r="L3857" t="s">
        <v>2042</v>
      </c>
      <c r="N3857">
        <v>0</v>
      </c>
      <c r="O3857">
        <v>3</v>
      </c>
      <c r="P3857">
        <v>3</v>
      </c>
      <c r="Q3857">
        <v>3</v>
      </c>
      <c r="R3857">
        <v>0</v>
      </c>
      <c r="S3857">
        <v>0</v>
      </c>
      <c r="T3857">
        <v>0</v>
      </c>
      <c r="U3857" s="50">
        <v>46273.745868055557</v>
      </c>
      <c r="V3857" s="50">
        <v>46273.745868055557</v>
      </c>
      <c r="W3857" s="51">
        <v>46273</v>
      </c>
      <c r="X3857" t="s">
        <v>1747</v>
      </c>
      <c r="Y3857" t="s">
        <v>492</v>
      </c>
    </row>
    <row r="3858" spans="1:25" ht="15" customHeight="1" x14ac:dyDescent="0.35">
      <c r="A3858">
        <v>11</v>
      </c>
      <c r="B3858" s="50">
        <v>46273.78125</v>
      </c>
      <c r="C3858">
        <v>11710743</v>
      </c>
      <c r="D3858">
        <v>100006742246</v>
      </c>
      <c r="E3858" t="s">
        <v>1726</v>
      </c>
      <c r="F3858">
        <v>100</v>
      </c>
      <c r="G3858" t="s">
        <v>1745</v>
      </c>
      <c r="H3858" t="s">
        <v>1760</v>
      </c>
      <c r="I3858">
        <v>6081502</v>
      </c>
      <c r="J3858">
        <v>1</v>
      </c>
      <c r="K3858" t="s">
        <v>2614</v>
      </c>
      <c r="L3858" t="s">
        <v>2615</v>
      </c>
      <c r="N3858">
        <v>0</v>
      </c>
      <c r="O3858">
        <v>1</v>
      </c>
      <c r="P3858">
        <v>1</v>
      </c>
      <c r="Q3858">
        <v>1</v>
      </c>
      <c r="R3858">
        <v>0</v>
      </c>
      <c r="S3858">
        <v>0</v>
      </c>
      <c r="T3858">
        <v>0</v>
      </c>
      <c r="U3858" s="50">
        <v>46273.746608796297</v>
      </c>
      <c r="V3858" s="50">
        <v>46273.746608796297</v>
      </c>
      <c r="W3858" s="51">
        <v>46273</v>
      </c>
      <c r="X3858" t="s">
        <v>1747</v>
      </c>
      <c r="Y3858" t="s">
        <v>492</v>
      </c>
    </row>
    <row r="3859" spans="1:25" ht="15" customHeight="1" x14ac:dyDescent="0.35">
      <c r="A3859">
        <v>11</v>
      </c>
      <c r="B3859" s="50">
        <v>46273.78125</v>
      </c>
      <c r="C3859">
        <v>11710748</v>
      </c>
      <c r="D3859">
        <v>100006742249</v>
      </c>
      <c r="E3859" t="s">
        <v>1726</v>
      </c>
      <c r="F3859">
        <v>100</v>
      </c>
      <c r="G3859" t="s">
        <v>1745</v>
      </c>
      <c r="H3859" t="s">
        <v>1760</v>
      </c>
      <c r="I3859">
        <v>6080803</v>
      </c>
      <c r="J3859">
        <v>1</v>
      </c>
      <c r="K3859" t="s">
        <v>2067</v>
      </c>
      <c r="L3859" t="s">
        <v>2068</v>
      </c>
      <c r="M3859" t="s">
        <v>415</v>
      </c>
      <c r="N3859">
        <v>2</v>
      </c>
      <c r="O3859">
        <v>1</v>
      </c>
      <c r="P3859">
        <v>1</v>
      </c>
      <c r="Q3859">
        <v>1</v>
      </c>
      <c r="R3859">
        <v>0</v>
      </c>
      <c r="S3859">
        <v>0</v>
      </c>
      <c r="T3859">
        <v>0</v>
      </c>
      <c r="U3859" s="50">
        <v>46273.746608796297</v>
      </c>
      <c r="V3859" s="50">
        <v>46273.778923611113</v>
      </c>
      <c r="W3859" s="51">
        <v>46273</v>
      </c>
      <c r="X3859" t="s">
        <v>1747</v>
      </c>
      <c r="Y3859" t="s">
        <v>492</v>
      </c>
    </row>
    <row r="3860" spans="1:25" ht="15" customHeight="1" x14ac:dyDescent="0.35">
      <c r="A3860">
        <v>11</v>
      </c>
      <c r="B3860" s="50">
        <v>46273.78125</v>
      </c>
      <c r="C3860">
        <v>11710861</v>
      </c>
      <c r="D3860">
        <v>100006742300</v>
      </c>
      <c r="E3860" t="s">
        <v>1726</v>
      </c>
      <c r="F3860">
        <v>100</v>
      </c>
      <c r="G3860" t="s">
        <v>1745</v>
      </c>
      <c r="H3860" t="s">
        <v>1760</v>
      </c>
      <c r="I3860">
        <v>6084402</v>
      </c>
      <c r="J3860">
        <v>1</v>
      </c>
      <c r="K3860" t="s">
        <v>2025</v>
      </c>
      <c r="L3860" t="s">
        <v>2026</v>
      </c>
      <c r="M3860" t="s">
        <v>415</v>
      </c>
      <c r="N3860">
        <v>2</v>
      </c>
      <c r="O3860">
        <v>1</v>
      </c>
      <c r="P3860">
        <v>1</v>
      </c>
      <c r="Q3860">
        <v>1</v>
      </c>
      <c r="R3860">
        <v>0</v>
      </c>
      <c r="S3860">
        <v>0</v>
      </c>
      <c r="T3860">
        <v>0</v>
      </c>
      <c r="U3860" s="50">
        <v>46273.748680555553</v>
      </c>
      <c r="V3860" s="50">
        <v>46273.76803240741</v>
      </c>
      <c r="W3860" s="51">
        <v>46273</v>
      </c>
      <c r="X3860" t="s">
        <v>1747</v>
      </c>
      <c r="Y3860" t="s">
        <v>492</v>
      </c>
    </row>
    <row r="3861" spans="1:25" ht="15" customHeight="1" x14ac:dyDescent="0.35">
      <c r="A3861">
        <v>11</v>
      </c>
      <c r="B3861" s="50">
        <v>46273.78125</v>
      </c>
      <c r="C3861">
        <v>11710862</v>
      </c>
      <c r="D3861">
        <v>100006742300</v>
      </c>
      <c r="E3861" t="s">
        <v>1726</v>
      </c>
      <c r="F3861">
        <v>100</v>
      </c>
      <c r="G3861" t="s">
        <v>1745</v>
      </c>
      <c r="H3861" t="s">
        <v>1760</v>
      </c>
      <c r="I3861">
        <v>6084402</v>
      </c>
      <c r="J3861">
        <v>1</v>
      </c>
      <c r="K3861" t="s">
        <v>2235</v>
      </c>
      <c r="L3861" t="s">
        <v>2236</v>
      </c>
      <c r="M3861" t="s">
        <v>415</v>
      </c>
      <c r="N3861">
        <v>2</v>
      </c>
      <c r="O3861">
        <v>1</v>
      </c>
      <c r="P3861">
        <v>1</v>
      </c>
      <c r="Q3861">
        <v>1</v>
      </c>
      <c r="R3861">
        <v>0</v>
      </c>
      <c r="S3861">
        <v>0</v>
      </c>
      <c r="T3861">
        <v>0</v>
      </c>
      <c r="U3861" s="50">
        <v>46273.748680555553</v>
      </c>
      <c r="V3861" s="50">
        <v>46273.76803240741</v>
      </c>
      <c r="W3861" s="51">
        <v>46273</v>
      </c>
      <c r="X3861" t="s">
        <v>1747</v>
      </c>
      <c r="Y3861" t="s">
        <v>492</v>
      </c>
    </row>
    <row r="3862" spans="1:25" ht="15" customHeight="1" x14ac:dyDescent="0.35">
      <c r="A3862">
        <v>11</v>
      </c>
      <c r="B3862" s="50">
        <v>46273.78125</v>
      </c>
      <c r="C3862">
        <v>11710908</v>
      </c>
      <c r="D3862">
        <v>100006742335</v>
      </c>
      <c r="E3862" t="s">
        <v>1726</v>
      </c>
      <c r="F3862">
        <v>100</v>
      </c>
      <c r="G3862" t="s">
        <v>1745</v>
      </c>
      <c r="H3862" t="s">
        <v>1760</v>
      </c>
      <c r="I3862">
        <v>6085801</v>
      </c>
      <c r="J3862">
        <v>1</v>
      </c>
      <c r="K3862" t="s">
        <v>2690</v>
      </c>
      <c r="L3862" t="s">
        <v>2691</v>
      </c>
      <c r="N3862">
        <v>0</v>
      </c>
      <c r="O3862">
        <v>1</v>
      </c>
      <c r="P3862">
        <v>1</v>
      </c>
      <c r="Q3862">
        <v>1</v>
      </c>
      <c r="R3862">
        <v>0</v>
      </c>
      <c r="S3862">
        <v>0</v>
      </c>
      <c r="T3862">
        <v>0</v>
      </c>
      <c r="U3862" s="50">
        <v>46273.7500462963</v>
      </c>
      <c r="V3862" s="50">
        <v>46273.7500462963</v>
      </c>
      <c r="W3862" s="51">
        <v>46273</v>
      </c>
      <c r="X3862" t="s">
        <v>1747</v>
      </c>
      <c r="Y3862" t="s">
        <v>492</v>
      </c>
    </row>
    <row r="3863" spans="1:25" ht="15" customHeight="1" x14ac:dyDescent="0.35">
      <c r="A3863">
        <v>11</v>
      </c>
      <c r="B3863" s="50">
        <v>46273.78125</v>
      </c>
      <c r="C3863">
        <v>11710980</v>
      </c>
      <c r="D3863">
        <v>100006742361</v>
      </c>
      <c r="E3863" t="s">
        <v>1726</v>
      </c>
      <c r="F3863">
        <v>100</v>
      </c>
      <c r="G3863" t="s">
        <v>1745</v>
      </c>
      <c r="H3863" t="s">
        <v>1760</v>
      </c>
      <c r="I3863">
        <v>6076802</v>
      </c>
      <c r="J3863">
        <v>5</v>
      </c>
      <c r="K3863" t="s">
        <v>2295</v>
      </c>
      <c r="L3863" t="s">
        <v>2296</v>
      </c>
      <c r="N3863">
        <v>0</v>
      </c>
      <c r="O3863">
        <v>3</v>
      </c>
      <c r="P3863">
        <v>3</v>
      </c>
      <c r="Q3863">
        <v>3</v>
      </c>
      <c r="R3863">
        <v>0</v>
      </c>
      <c r="S3863">
        <v>0</v>
      </c>
      <c r="T3863">
        <v>0</v>
      </c>
      <c r="U3863" s="50">
        <v>46273.752824074072</v>
      </c>
      <c r="V3863" s="50">
        <v>46273.752824074072</v>
      </c>
      <c r="W3863" s="51">
        <v>46273</v>
      </c>
      <c r="X3863" t="s">
        <v>1747</v>
      </c>
      <c r="Y3863" t="s">
        <v>492</v>
      </c>
    </row>
    <row r="3864" spans="1:25" ht="15" customHeight="1" x14ac:dyDescent="0.35">
      <c r="A3864">
        <v>11</v>
      </c>
      <c r="B3864" s="50">
        <v>46273.78125</v>
      </c>
      <c r="C3864">
        <v>11711042</v>
      </c>
      <c r="D3864">
        <v>100006742398</v>
      </c>
      <c r="E3864" t="s">
        <v>1726</v>
      </c>
      <c r="F3864">
        <v>100</v>
      </c>
      <c r="G3864" t="s">
        <v>1745</v>
      </c>
      <c r="H3864" t="s">
        <v>1760</v>
      </c>
      <c r="I3864">
        <v>6090001</v>
      </c>
      <c r="J3864">
        <v>1</v>
      </c>
      <c r="K3864" t="s">
        <v>2081</v>
      </c>
      <c r="L3864" t="s">
        <v>2082</v>
      </c>
      <c r="N3864">
        <v>0</v>
      </c>
      <c r="O3864">
        <v>4</v>
      </c>
      <c r="P3864">
        <v>4</v>
      </c>
      <c r="Q3864">
        <v>4</v>
      </c>
      <c r="R3864">
        <v>0</v>
      </c>
      <c r="S3864">
        <v>0</v>
      </c>
      <c r="T3864">
        <v>0</v>
      </c>
      <c r="U3864" s="50">
        <v>46273.754212962973</v>
      </c>
      <c r="V3864" s="50">
        <v>46273.754212962973</v>
      </c>
      <c r="W3864" s="51">
        <v>46273</v>
      </c>
      <c r="X3864" t="s">
        <v>1747</v>
      </c>
      <c r="Y3864" t="s">
        <v>492</v>
      </c>
    </row>
    <row r="3865" spans="1:25" ht="15" customHeight="1" x14ac:dyDescent="0.35">
      <c r="A3865">
        <v>11</v>
      </c>
      <c r="B3865" s="50">
        <v>46273.78125</v>
      </c>
      <c r="C3865">
        <v>11711043</v>
      </c>
      <c r="D3865">
        <v>100006742398</v>
      </c>
      <c r="E3865" t="s">
        <v>1726</v>
      </c>
      <c r="F3865">
        <v>100</v>
      </c>
      <c r="G3865" t="s">
        <v>1745</v>
      </c>
      <c r="H3865" t="s">
        <v>1760</v>
      </c>
      <c r="I3865">
        <v>6090001</v>
      </c>
      <c r="J3865">
        <v>1</v>
      </c>
      <c r="K3865" t="s">
        <v>2025</v>
      </c>
      <c r="L3865" t="s">
        <v>2026</v>
      </c>
      <c r="N3865">
        <v>0</v>
      </c>
      <c r="O3865">
        <v>3</v>
      </c>
      <c r="P3865">
        <v>3</v>
      </c>
      <c r="Q3865">
        <v>3</v>
      </c>
      <c r="R3865">
        <v>0</v>
      </c>
      <c r="S3865">
        <v>0</v>
      </c>
      <c r="T3865">
        <v>0</v>
      </c>
      <c r="U3865" s="50">
        <v>46273.754212962973</v>
      </c>
      <c r="V3865" s="50">
        <v>46273.754212962973</v>
      </c>
      <c r="W3865" s="51">
        <v>46273</v>
      </c>
      <c r="X3865" t="s">
        <v>1747</v>
      </c>
      <c r="Y3865" t="s">
        <v>492</v>
      </c>
    </row>
    <row r="3866" spans="1:25" ht="15" customHeight="1" x14ac:dyDescent="0.35">
      <c r="A3866">
        <v>11</v>
      </c>
      <c r="B3866" s="50">
        <v>46273.78125</v>
      </c>
      <c r="C3866">
        <v>11711044</v>
      </c>
      <c r="D3866">
        <v>100006742398</v>
      </c>
      <c r="E3866" t="s">
        <v>1726</v>
      </c>
      <c r="F3866">
        <v>100</v>
      </c>
      <c r="G3866" t="s">
        <v>1745</v>
      </c>
      <c r="H3866" t="s">
        <v>1760</v>
      </c>
      <c r="I3866">
        <v>6090001</v>
      </c>
      <c r="J3866">
        <v>1</v>
      </c>
      <c r="K3866" t="s">
        <v>2241</v>
      </c>
      <c r="L3866" t="s">
        <v>2242</v>
      </c>
      <c r="N3866">
        <v>0</v>
      </c>
      <c r="O3866">
        <v>2</v>
      </c>
      <c r="P3866">
        <v>2</v>
      </c>
      <c r="Q3866">
        <v>2</v>
      </c>
      <c r="R3866">
        <v>0</v>
      </c>
      <c r="S3866">
        <v>0</v>
      </c>
      <c r="T3866">
        <v>0</v>
      </c>
      <c r="U3866" s="50">
        <v>46273.754212962973</v>
      </c>
      <c r="V3866" s="50">
        <v>46273.754212962973</v>
      </c>
      <c r="W3866" s="51">
        <v>46273</v>
      </c>
      <c r="X3866" t="s">
        <v>1747</v>
      </c>
      <c r="Y3866" t="s">
        <v>492</v>
      </c>
    </row>
    <row r="3867" spans="1:25" ht="15" customHeight="1" x14ac:dyDescent="0.35">
      <c r="A3867">
        <v>11</v>
      </c>
      <c r="B3867" s="50">
        <v>46273.78125</v>
      </c>
      <c r="C3867">
        <v>11711045</v>
      </c>
      <c r="D3867">
        <v>100006742399</v>
      </c>
      <c r="E3867" t="s">
        <v>1726</v>
      </c>
      <c r="F3867">
        <v>100</v>
      </c>
      <c r="G3867" t="s">
        <v>1745</v>
      </c>
      <c r="H3867" t="s">
        <v>1760</v>
      </c>
      <c r="I3867">
        <v>6090002</v>
      </c>
      <c r="J3867">
        <v>2</v>
      </c>
      <c r="K3867" t="s">
        <v>2708</v>
      </c>
      <c r="L3867" t="s">
        <v>2709</v>
      </c>
      <c r="N3867">
        <v>0</v>
      </c>
      <c r="O3867">
        <v>1</v>
      </c>
      <c r="P3867">
        <v>1</v>
      </c>
      <c r="Q3867">
        <v>1</v>
      </c>
      <c r="R3867">
        <v>0</v>
      </c>
      <c r="S3867">
        <v>0</v>
      </c>
      <c r="T3867">
        <v>0</v>
      </c>
      <c r="U3867" s="50">
        <v>46273.754212962973</v>
      </c>
      <c r="V3867" s="50">
        <v>46273.754212962973</v>
      </c>
      <c r="W3867" s="51">
        <v>46273</v>
      </c>
      <c r="X3867" t="s">
        <v>1747</v>
      </c>
      <c r="Y3867" t="s">
        <v>492</v>
      </c>
    </row>
    <row r="3868" spans="1:25" ht="15" customHeight="1" x14ac:dyDescent="0.35">
      <c r="A3868">
        <v>11</v>
      </c>
      <c r="B3868" s="50">
        <v>46273.78125</v>
      </c>
      <c r="C3868">
        <v>11711073</v>
      </c>
      <c r="D3868">
        <v>100006742416</v>
      </c>
      <c r="E3868" t="s">
        <v>1726</v>
      </c>
      <c r="F3868">
        <v>100</v>
      </c>
      <c r="G3868" t="s">
        <v>1745</v>
      </c>
      <c r="H3868" t="s">
        <v>1760</v>
      </c>
      <c r="I3868">
        <v>6090502</v>
      </c>
      <c r="J3868">
        <v>5</v>
      </c>
      <c r="K3868" t="s">
        <v>2295</v>
      </c>
      <c r="L3868" t="s">
        <v>2296</v>
      </c>
      <c r="N3868">
        <v>0</v>
      </c>
      <c r="O3868">
        <v>1</v>
      </c>
      <c r="P3868">
        <v>1</v>
      </c>
      <c r="Q3868">
        <v>1</v>
      </c>
      <c r="R3868">
        <v>0</v>
      </c>
      <c r="S3868">
        <v>0</v>
      </c>
      <c r="T3868">
        <v>0</v>
      </c>
      <c r="U3868" s="50">
        <v>46273.754918981482</v>
      </c>
      <c r="V3868" s="50">
        <v>46273.754918981482</v>
      </c>
      <c r="W3868" s="51">
        <v>46273</v>
      </c>
      <c r="X3868" t="s">
        <v>1747</v>
      </c>
      <c r="Y3868" t="s">
        <v>492</v>
      </c>
    </row>
    <row r="3869" spans="1:25" ht="15" customHeight="1" x14ac:dyDescent="0.35">
      <c r="A3869">
        <v>11</v>
      </c>
      <c r="B3869" s="50">
        <v>46273.78125</v>
      </c>
      <c r="C3869">
        <v>11711095</v>
      </c>
      <c r="D3869">
        <v>100006742426</v>
      </c>
      <c r="E3869" t="s">
        <v>1726</v>
      </c>
      <c r="F3869">
        <v>100</v>
      </c>
      <c r="G3869" t="s">
        <v>1745</v>
      </c>
      <c r="H3869" t="s">
        <v>1760</v>
      </c>
      <c r="I3869">
        <v>70825831</v>
      </c>
      <c r="J3869">
        <v>6</v>
      </c>
      <c r="K3869" t="s">
        <v>2715</v>
      </c>
      <c r="L3869" t="s">
        <v>2716</v>
      </c>
      <c r="M3869" t="s">
        <v>343</v>
      </c>
      <c r="N3869">
        <v>2</v>
      </c>
      <c r="O3869">
        <v>27</v>
      </c>
      <c r="P3869">
        <v>27</v>
      </c>
      <c r="Q3869">
        <v>27</v>
      </c>
      <c r="R3869">
        <v>0</v>
      </c>
      <c r="S3869">
        <v>0</v>
      </c>
      <c r="T3869">
        <v>0</v>
      </c>
      <c r="U3869" s="50">
        <v>46273.755601851852</v>
      </c>
      <c r="V3869" s="50">
        <v>46273.774733796286</v>
      </c>
      <c r="W3869" s="51">
        <v>46273</v>
      </c>
      <c r="X3869" t="s">
        <v>1747</v>
      </c>
      <c r="Y3869" t="s">
        <v>492</v>
      </c>
    </row>
    <row r="3870" spans="1:25" ht="15" customHeight="1" x14ac:dyDescent="0.35">
      <c r="A3870">
        <v>11</v>
      </c>
      <c r="B3870" s="50">
        <v>46273.78125</v>
      </c>
      <c r="C3870">
        <v>11711096</v>
      </c>
      <c r="D3870">
        <v>100006742426</v>
      </c>
      <c r="E3870" t="s">
        <v>1726</v>
      </c>
      <c r="F3870">
        <v>100</v>
      </c>
      <c r="G3870" t="s">
        <v>1745</v>
      </c>
      <c r="H3870" t="s">
        <v>1760</v>
      </c>
      <c r="I3870">
        <v>70825831</v>
      </c>
      <c r="J3870">
        <v>6</v>
      </c>
      <c r="K3870" t="s">
        <v>2715</v>
      </c>
      <c r="L3870" t="s">
        <v>2717</v>
      </c>
      <c r="M3870" t="s">
        <v>343</v>
      </c>
      <c r="N3870">
        <v>2</v>
      </c>
      <c r="O3870">
        <v>12</v>
      </c>
      <c r="P3870">
        <v>12</v>
      </c>
      <c r="Q3870">
        <v>12</v>
      </c>
      <c r="R3870">
        <v>0</v>
      </c>
      <c r="S3870">
        <v>0</v>
      </c>
      <c r="T3870">
        <v>0</v>
      </c>
      <c r="U3870" s="50">
        <v>46273.755601851852</v>
      </c>
      <c r="V3870" s="50">
        <v>46273.774733796286</v>
      </c>
      <c r="W3870" s="51">
        <v>46273</v>
      </c>
      <c r="X3870" t="s">
        <v>1747</v>
      </c>
      <c r="Y3870" t="s">
        <v>492</v>
      </c>
    </row>
    <row r="3871" spans="1:25" ht="15" customHeight="1" x14ac:dyDescent="0.35">
      <c r="A3871">
        <v>11</v>
      </c>
      <c r="B3871" s="50">
        <v>46273.78125</v>
      </c>
      <c r="C3871">
        <v>11711097</v>
      </c>
      <c r="D3871">
        <v>100006742426</v>
      </c>
      <c r="E3871" t="s">
        <v>1726</v>
      </c>
      <c r="F3871">
        <v>100</v>
      </c>
      <c r="G3871" t="s">
        <v>1745</v>
      </c>
      <c r="H3871" t="s">
        <v>1760</v>
      </c>
      <c r="I3871">
        <v>70825831</v>
      </c>
      <c r="J3871">
        <v>6</v>
      </c>
      <c r="K3871" t="s">
        <v>2715</v>
      </c>
      <c r="L3871" t="s">
        <v>2718</v>
      </c>
      <c r="M3871" t="s">
        <v>343</v>
      </c>
      <c r="N3871">
        <v>2</v>
      </c>
      <c r="O3871">
        <v>36</v>
      </c>
      <c r="P3871">
        <v>36</v>
      </c>
      <c r="Q3871">
        <v>36</v>
      </c>
      <c r="R3871">
        <v>0</v>
      </c>
      <c r="S3871">
        <v>0</v>
      </c>
      <c r="T3871">
        <v>0</v>
      </c>
      <c r="U3871" s="50">
        <v>46273.755601851852</v>
      </c>
      <c r="V3871" s="50">
        <v>46273.774733796286</v>
      </c>
      <c r="W3871" s="51">
        <v>46273</v>
      </c>
      <c r="X3871" t="s">
        <v>1747</v>
      </c>
      <c r="Y3871" t="s">
        <v>492</v>
      </c>
    </row>
    <row r="3872" spans="1:25" ht="15" customHeight="1" x14ac:dyDescent="0.35">
      <c r="A3872">
        <v>11</v>
      </c>
      <c r="B3872" s="50">
        <v>46273.78125</v>
      </c>
      <c r="C3872">
        <v>11711098</v>
      </c>
      <c r="D3872">
        <v>100006742426</v>
      </c>
      <c r="E3872" t="s">
        <v>1726</v>
      </c>
      <c r="F3872">
        <v>100</v>
      </c>
      <c r="G3872" t="s">
        <v>1745</v>
      </c>
      <c r="H3872" t="s">
        <v>1760</v>
      </c>
      <c r="I3872">
        <v>70825831</v>
      </c>
      <c r="J3872">
        <v>6</v>
      </c>
      <c r="K3872" t="s">
        <v>2719</v>
      </c>
      <c r="L3872" t="s">
        <v>2720</v>
      </c>
      <c r="M3872" t="s">
        <v>343</v>
      </c>
      <c r="N3872">
        <v>2</v>
      </c>
      <c r="O3872">
        <v>3</v>
      </c>
      <c r="P3872">
        <v>3</v>
      </c>
      <c r="Q3872">
        <v>3</v>
      </c>
      <c r="R3872">
        <v>0</v>
      </c>
      <c r="S3872">
        <v>0</v>
      </c>
      <c r="T3872">
        <v>0</v>
      </c>
      <c r="U3872" s="50">
        <v>46273.755601851852</v>
      </c>
      <c r="V3872" s="50">
        <v>46273.774733796286</v>
      </c>
      <c r="W3872" s="51">
        <v>46273</v>
      </c>
      <c r="X3872" t="s">
        <v>1747</v>
      </c>
      <c r="Y3872" t="s">
        <v>492</v>
      </c>
    </row>
    <row r="3873" spans="1:25" ht="15" customHeight="1" x14ac:dyDescent="0.35">
      <c r="A3873">
        <v>11</v>
      </c>
      <c r="B3873" s="50">
        <v>46273.78125</v>
      </c>
      <c r="C3873">
        <v>11711099</v>
      </c>
      <c r="D3873">
        <v>100006742426</v>
      </c>
      <c r="E3873" t="s">
        <v>1726</v>
      </c>
      <c r="F3873">
        <v>100</v>
      </c>
      <c r="G3873" t="s">
        <v>1745</v>
      </c>
      <c r="H3873" t="s">
        <v>1760</v>
      </c>
      <c r="I3873">
        <v>70825831</v>
      </c>
      <c r="J3873">
        <v>6</v>
      </c>
      <c r="K3873" t="s">
        <v>2570</v>
      </c>
      <c r="L3873" t="s">
        <v>2721</v>
      </c>
      <c r="M3873" t="s">
        <v>343</v>
      </c>
      <c r="N3873">
        <v>2</v>
      </c>
      <c r="O3873">
        <v>2</v>
      </c>
      <c r="P3873">
        <v>2</v>
      </c>
      <c r="Q3873">
        <v>2</v>
      </c>
      <c r="R3873">
        <v>0</v>
      </c>
      <c r="S3873">
        <v>0</v>
      </c>
      <c r="T3873">
        <v>0</v>
      </c>
      <c r="U3873" s="50">
        <v>46273.755601851852</v>
      </c>
      <c r="V3873" s="50">
        <v>46273.774733796286</v>
      </c>
      <c r="W3873" s="51">
        <v>46273</v>
      </c>
      <c r="X3873" t="s">
        <v>1747</v>
      </c>
      <c r="Y3873" t="s">
        <v>492</v>
      </c>
    </row>
    <row r="3874" spans="1:25" ht="15" customHeight="1" x14ac:dyDescent="0.35">
      <c r="A3874">
        <v>11</v>
      </c>
      <c r="B3874" s="50">
        <v>46273.78125</v>
      </c>
      <c r="C3874">
        <v>11711107</v>
      </c>
      <c r="D3874">
        <v>100006742432</v>
      </c>
      <c r="E3874" t="s">
        <v>1726</v>
      </c>
      <c r="F3874">
        <v>100</v>
      </c>
      <c r="G3874" t="s">
        <v>1745</v>
      </c>
      <c r="H3874" t="s">
        <v>1760</v>
      </c>
      <c r="I3874">
        <v>6092201</v>
      </c>
      <c r="J3874">
        <v>1</v>
      </c>
      <c r="K3874" t="s">
        <v>2049</v>
      </c>
      <c r="L3874" t="s">
        <v>2050</v>
      </c>
      <c r="N3874">
        <v>0</v>
      </c>
      <c r="O3874">
        <v>3</v>
      </c>
      <c r="P3874">
        <v>3</v>
      </c>
      <c r="Q3874">
        <v>3</v>
      </c>
      <c r="R3874">
        <v>0</v>
      </c>
      <c r="S3874">
        <v>0</v>
      </c>
      <c r="T3874">
        <v>0</v>
      </c>
      <c r="U3874" s="50">
        <v>46273.756990740738</v>
      </c>
      <c r="V3874" s="50">
        <v>46273.756990740738</v>
      </c>
      <c r="W3874" s="51">
        <v>46273</v>
      </c>
      <c r="X3874" t="s">
        <v>1747</v>
      </c>
      <c r="Y3874" t="s">
        <v>492</v>
      </c>
    </row>
    <row r="3875" spans="1:25" ht="15" customHeight="1" x14ac:dyDescent="0.35">
      <c r="A3875">
        <v>11</v>
      </c>
      <c r="B3875" s="50">
        <v>46273.78125</v>
      </c>
      <c r="C3875">
        <v>11711108</v>
      </c>
      <c r="D3875">
        <v>100006742432</v>
      </c>
      <c r="E3875" t="s">
        <v>1726</v>
      </c>
      <c r="F3875">
        <v>100</v>
      </c>
      <c r="G3875" t="s">
        <v>1745</v>
      </c>
      <c r="H3875" t="s">
        <v>1760</v>
      </c>
      <c r="I3875">
        <v>6092201</v>
      </c>
      <c r="J3875">
        <v>1</v>
      </c>
      <c r="K3875" t="s">
        <v>2724</v>
      </c>
      <c r="L3875" t="s">
        <v>2725</v>
      </c>
      <c r="N3875">
        <v>0</v>
      </c>
      <c r="O3875">
        <v>3</v>
      </c>
      <c r="P3875">
        <v>3</v>
      </c>
      <c r="Q3875">
        <v>3</v>
      </c>
      <c r="R3875">
        <v>0</v>
      </c>
      <c r="S3875">
        <v>0</v>
      </c>
      <c r="T3875">
        <v>0</v>
      </c>
      <c r="U3875" s="50">
        <v>46273.756990740738</v>
      </c>
      <c r="V3875" s="50">
        <v>46273.756990740738</v>
      </c>
      <c r="W3875" s="51">
        <v>46273</v>
      </c>
      <c r="X3875" t="s">
        <v>1747</v>
      </c>
      <c r="Y3875" t="s">
        <v>492</v>
      </c>
    </row>
    <row r="3876" spans="1:25" ht="15" customHeight="1" x14ac:dyDescent="0.35">
      <c r="A3876">
        <v>11</v>
      </c>
      <c r="B3876" s="50">
        <v>46273.78125</v>
      </c>
      <c r="C3876">
        <v>11711212</v>
      </c>
      <c r="D3876">
        <v>100006742482</v>
      </c>
      <c r="E3876" t="s">
        <v>1726</v>
      </c>
      <c r="F3876">
        <v>100</v>
      </c>
      <c r="G3876" t="s">
        <v>1745</v>
      </c>
      <c r="H3876" t="s">
        <v>1760</v>
      </c>
      <c r="I3876">
        <v>6096101</v>
      </c>
      <c r="J3876">
        <v>1</v>
      </c>
      <c r="K3876" t="s">
        <v>2734</v>
      </c>
      <c r="L3876" t="s">
        <v>2735</v>
      </c>
      <c r="N3876">
        <v>0</v>
      </c>
      <c r="O3876">
        <v>1</v>
      </c>
      <c r="P3876">
        <v>1</v>
      </c>
      <c r="Q3876">
        <v>1</v>
      </c>
      <c r="R3876">
        <v>0</v>
      </c>
      <c r="S3876">
        <v>0</v>
      </c>
      <c r="T3876">
        <v>0</v>
      </c>
      <c r="U3876" s="50">
        <v>46273.760474537034</v>
      </c>
      <c r="V3876" s="50">
        <v>46273.760474537034</v>
      </c>
      <c r="W3876" s="51">
        <v>46273</v>
      </c>
      <c r="X3876" t="s">
        <v>1747</v>
      </c>
      <c r="Y3876" t="s">
        <v>492</v>
      </c>
    </row>
    <row r="3877" spans="1:25" ht="15" customHeight="1" x14ac:dyDescent="0.35">
      <c r="A3877">
        <v>11</v>
      </c>
      <c r="B3877" s="50">
        <v>46273.78125</v>
      </c>
      <c r="C3877">
        <v>11711214</v>
      </c>
      <c r="D3877">
        <v>100006742485</v>
      </c>
      <c r="E3877" t="s">
        <v>1726</v>
      </c>
      <c r="F3877">
        <v>100</v>
      </c>
      <c r="G3877" t="s">
        <v>1745</v>
      </c>
      <c r="H3877" t="s">
        <v>1760</v>
      </c>
      <c r="I3877">
        <v>6095701</v>
      </c>
      <c r="J3877">
        <v>1</v>
      </c>
      <c r="K3877" t="s">
        <v>1973</v>
      </c>
      <c r="L3877" t="s">
        <v>1974</v>
      </c>
      <c r="N3877">
        <v>0</v>
      </c>
      <c r="O3877">
        <v>1</v>
      </c>
      <c r="P3877">
        <v>1</v>
      </c>
      <c r="Q3877">
        <v>1</v>
      </c>
      <c r="R3877">
        <v>0</v>
      </c>
      <c r="S3877">
        <v>0</v>
      </c>
      <c r="T3877">
        <v>0</v>
      </c>
      <c r="U3877" s="50">
        <v>46273.760474537034</v>
      </c>
      <c r="V3877" s="50">
        <v>46273.760474537034</v>
      </c>
      <c r="W3877" s="51">
        <v>46273</v>
      </c>
      <c r="X3877" t="s">
        <v>1747</v>
      </c>
      <c r="Y3877" t="s">
        <v>492</v>
      </c>
    </row>
    <row r="3878" spans="1:25" ht="15" customHeight="1" x14ac:dyDescent="0.35">
      <c r="A3878">
        <v>11</v>
      </c>
      <c r="B3878" s="50">
        <v>46273.78125</v>
      </c>
      <c r="C3878">
        <v>11711215</v>
      </c>
      <c r="D3878">
        <v>100006742485</v>
      </c>
      <c r="E3878" t="s">
        <v>1726</v>
      </c>
      <c r="F3878">
        <v>100</v>
      </c>
      <c r="G3878" t="s">
        <v>1745</v>
      </c>
      <c r="H3878" t="s">
        <v>1760</v>
      </c>
      <c r="I3878">
        <v>6095701</v>
      </c>
      <c r="J3878">
        <v>1</v>
      </c>
      <c r="K3878" t="s">
        <v>2043</v>
      </c>
      <c r="L3878" t="s">
        <v>2044</v>
      </c>
      <c r="N3878">
        <v>0</v>
      </c>
      <c r="O3878">
        <v>1</v>
      </c>
      <c r="P3878">
        <v>1</v>
      </c>
      <c r="Q3878">
        <v>1</v>
      </c>
      <c r="R3878">
        <v>0</v>
      </c>
      <c r="S3878">
        <v>0</v>
      </c>
      <c r="T3878">
        <v>0</v>
      </c>
      <c r="U3878" s="50">
        <v>46273.760474537034</v>
      </c>
      <c r="V3878" s="50">
        <v>46273.760474537034</v>
      </c>
      <c r="W3878" s="51">
        <v>46273</v>
      </c>
      <c r="X3878" t="s">
        <v>1747</v>
      </c>
      <c r="Y3878" t="s">
        <v>492</v>
      </c>
    </row>
    <row r="3879" spans="1:25" ht="15" customHeight="1" x14ac:dyDescent="0.35">
      <c r="A3879">
        <v>11</v>
      </c>
      <c r="B3879" s="50">
        <v>46273.78125</v>
      </c>
      <c r="C3879">
        <v>11711216</v>
      </c>
      <c r="D3879">
        <v>100006742485</v>
      </c>
      <c r="E3879" t="s">
        <v>1726</v>
      </c>
      <c r="F3879">
        <v>100</v>
      </c>
      <c r="G3879" t="s">
        <v>1745</v>
      </c>
      <c r="H3879" t="s">
        <v>1760</v>
      </c>
      <c r="I3879">
        <v>6095701</v>
      </c>
      <c r="J3879">
        <v>1</v>
      </c>
      <c r="K3879" t="s">
        <v>2555</v>
      </c>
      <c r="L3879" t="s">
        <v>2556</v>
      </c>
      <c r="N3879">
        <v>0</v>
      </c>
      <c r="O3879">
        <v>1</v>
      </c>
      <c r="P3879">
        <v>1</v>
      </c>
      <c r="Q3879">
        <v>1</v>
      </c>
      <c r="R3879">
        <v>0</v>
      </c>
      <c r="S3879">
        <v>0</v>
      </c>
      <c r="T3879">
        <v>0</v>
      </c>
      <c r="U3879" s="50">
        <v>46273.760474537034</v>
      </c>
      <c r="V3879" s="50">
        <v>46273.760474537034</v>
      </c>
      <c r="W3879" s="51">
        <v>46273</v>
      </c>
      <c r="X3879" t="s">
        <v>1747</v>
      </c>
      <c r="Y3879" t="s">
        <v>492</v>
      </c>
    </row>
    <row r="3880" spans="1:25" ht="15" customHeight="1" x14ac:dyDescent="0.35">
      <c r="A3880">
        <v>11</v>
      </c>
      <c r="B3880" s="50">
        <v>46273.78125</v>
      </c>
      <c r="C3880">
        <v>11711217</v>
      </c>
      <c r="D3880">
        <v>100006742485</v>
      </c>
      <c r="E3880" t="s">
        <v>1726</v>
      </c>
      <c r="F3880">
        <v>100</v>
      </c>
      <c r="G3880" t="s">
        <v>1745</v>
      </c>
      <c r="H3880" t="s">
        <v>1760</v>
      </c>
      <c r="I3880">
        <v>6095701</v>
      </c>
      <c r="J3880">
        <v>1</v>
      </c>
      <c r="K3880" t="s">
        <v>2231</v>
      </c>
      <c r="L3880" t="s">
        <v>2232</v>
      </c>
      <c r="N3880">
        <v>0</v>
      </c>
      <c r="O3880">
        <v>1</v>
      </c>
      <c r="P3880">
        <v>1</v>
      </c>
      <c r="Q3880">
        <v>1</v>
      </c>
      <c r="R3880">
        <v>0</v>
      </c>
      <c r="S3880">
        <v>0</v>
      </c>
      <c r="T3880">
        <v>0</v>
      </c>
      <c r="U3880" s="50">
        <v>46273.760474537034</v>
      </c>
      <c r="V3880" s="50">
        <v>46273.760474537034</v>
      </c>
      <c r="W3880" s="51">
        <v>46273</v>
      </c>
      <c r="X3880" t="s">
        <v>1747</v>
      </c>
      <c r="Y3880" t="s">
        <v>492</v>
      </c>
    </row>
    <row r="3881" spans="1:25" ht="15" customHeight="1" x14ac:dyDescent="0.35">
      <c r="A3881">
        <v>11</v>
      </c>
      <c r="B3881" s="50">
        <v>46273.78125</v>
      </c>
      <c r="C3881">
        <v>11711218</v>
      </c>
      <c r="D3881">
        <v>100006742485</v>
      </c>
      <c r="E3881" t="s">
        <v>1726</v>
      </c>
      <c r="F3881">
        <v>100</v>
      </c>
      <c r="G3881" t="s">
        <v>1745</v>
      </c>
      <c r="H3881" t="s">
        <v>1760</v>
      </c>
      <c r="I3881">
        <v>6095701</v>
      </c>
      <c r="J3881">
        <v>1</v>
      </c>
      <c r="K3881" t="s">
        <v>2738</v>
      </c>
      <c r="L3881" t="s">
        <v>2739</v>
      </c>
      <c r="N3881">
        <v>0</v>
      </c>
      <c r="O3881">
        <v>2</v>
      </c>
      <c r="P3881">
        <v>2</v>
      </c>
      <c r="Q3881">
        <v>2</v>
      </c>
      <c r="R3881">
        <v>0</v>
      </c>
      <c r="S3881">
        <v>0</v>
      </c>
      <c r="T3881">
        <v>0</v>
      </c>
      <c r="U3881" s="50">
        <v>46273.760474537034</v>
      </c>
      <c r="V3881" s="50">
        <v>46273.760474537034</v>
      </c>
      <c r="W3881" s="51">
        <v>46273</v>
      </c>
      <c r="X3881" t="s">
        <v>1747</v>
      </c>
      <c r="Y3881" t="s">
        <v>492</v>
      </c>
    </row>
    <row r="3882" spans="1:25" ht="15" customHeight="1" x14ac:dyDescent="0.35">
      <c r="A3882">
        <v>11</v>
      </c>
      <c r="B3882" s="50">
        <v>46273.78125</v>
      </c>
      <c r="C3882">
        <v>11711219</v>
      </c>
      <c r="D3882">
        <v>100006742485</v>
      </c>
      <c r="E3882" t="s">
        <v>1726</v>
      </c>
      <c r="F3882">
        <v>100</v>
      </c>
      <c r="G3882" t="s">
        <v>1745</v>
      </c>
      <c r="H3882" t="s">
        <v>1760</v>
      </c>
      <c r="I3882">
        <v>6095701</v>
      </c>
      <c r="J3882">
        <v>1</v>
      </c>
      <c r="K3882" t="s">
        <v>2401</v>
      </c>
      <c r="L3882" t="s">
        <v>2402</v>
      </c>
      <c r="N3882">
        <v>0</v>
      </c>
      <c r="O3882">
        <v>1</v>
      </c>
      <c r="P3882">
        <v>1</v>
      </c>
      <c r="Q3882">
        <v>1</v>
      </c>
      <c r="R3882">
        <v>0</v>
      </c>
      <c r="S3882">
        <v>0</v>
      </c>
      <c r="T3882">
        <v>0</v>
      </c>
      <c r="U3882" s="50">
        <v>46273.760474537034</v>
      </c>
      <c r="V3882" s="50">
        <v>46273.760474537034</v>
      </c>
      <c r="W3882" s="51">
        <v>46273</v>
      </c>
      <c r="X3882" t="s">
        <v>1747</v>
      </c>
      <c r="Y3882" t="s">
        <v>492</v>
      </c>
    </row>
    <row r="3883" spans="1:25" ht="15" customHeight="1" x14ac:dyDescent="0.35">
      <c r="A3883">
        <v>11</v>
      </c>
      <c r="B3883" s="50">
        <v>46273.78125</v>
      </c>
      <c r="C3883">
        <v>11711220</v>
      </c>
      <c r="D3883">
        <v>100006742486</v>
      </c>
      <c r="E3883" t="s">
        <v>1726</v>
      </c>
      <c r="F3883">
        <v>100</v>
      </c>
      <c r="G3883" t="s">
        <v>1745</v>
      </c>
      <c r="H3883" t="s">
        <v>1760</v>
      </c>
      <c r="I3883">
        <v>6095501</v>
      </c>
      <c r="J3883">
        <v>1</v>
      </c>
      <c r="K3883" t="s">
        <v>2740</v>
      </c>
      <c r="L3883" t="s">
        <v>2741</v>
      </c>
      <c r="N3883">
        <v>0</v>
      </c>
      <c r="O3883">
        <v>1</v>
      </c>
      <c r="P3883">
        <v>1</v>
      </c>
      <c r="Q3883">
        <v>1</v>
      </c>
      <c r="R3883">
        <v>0</v>
      </c>
      <c r="S3883">
        <v>0</v>
      </c>
      <c r="T3883">
        <v>0</v>
      </c>
      <c r="U3883" s="50">
        <v>46273.760474537034</v>
      </c>
      <c r="V3883" s="50">
        <v>46273.760474537034</v>
      </c>
      <c r="W3883" s="51">
        <v>46273</v>
      </c>
      <c r="X3883" t="s">
        <v>1747</v>
      </c>
      <c r="Y3883" t="s">
        <v>492</v>
      </c>
    </row>
    <row r="3884" spans="1:25" ht="15" customHeight="1" x14ac:dyDescent="0.35">
      <c r="A3884">
        <v>11</v>
      </c>
      <c r="B3884" s="50">
        <v>46273.78125</v>
      </c>
      <c r="C3884">
        <v>11711247</v>
      </c>
      <c r="D3884">
        <v>100006742501</v>
      </c>
      <c r="E3884" t="s">
        <v>1726</v>
      </c>
      <c r="F3884">
        <v>100</v>
      </c>
      <c r="G3884" t="s">
        <v>1745</v>
      </c>
      <c r="H3884" t="s">
        <v>1760</v>
      </c>
      <c r="I3884">
        <v>6097101</v>
      </c>
      <c r="J3884">
        <v>5</v>
      </c>
      <c r="K3884" t="s">
        <v>2742</v>
      </c>
      <c r="L3884" t="s">
        <v>2743</v>
      </c>
      <c r="N3884">
        <v>0</v>
      </c>
      <c r="O3884">
        <v>2</v>
      </c>
      <c r="P3884">
        <v>2</v>
      </c>
      <c r="Q3884">
        <v>2</v>
      </c>
      <c r="R3884">
        <v>0</v>
      </c>
      <c r="S3884">
        <v>0</v>
      </c>
      <c r="T3884">
        <v>0</v>
      </c>
      <c r="U3884" s="50">
        <v>46273.761145833327</v>
      </c>
      <c r="V3884" s="50">
        <v>46273.761145833327</v>
      </c>
      <c r="W3884" s="51">
        <v>46273</v>
      </c>
      <c r="X3884" t="s">
        <v>1747</v>
      </c>
      <c r="Y3884" t="s">
        <v>492</v>
      </c>
    </row>
    <row r="3885" spans="1:25" ht="15" customHeight="1" x14ac:dyDescent="0.35">
      <c r="A3885">
        <v>11</v>
      </c>
      <c r="B3885" s="50">
        <v>46273.78125</v>
      </c>
      <c r="C3885">
        <v>11711309</v>
      </c>
      <c r="D3885">
        <v>100006742540</v>
      </c>
      <c r="E3885" t="s">
        <v>1726</v>
      </c>
      <c r="F3885">
        <v>100</v>
      </c>
      <c r="G3885" t="s">
        <v>1745</v>
      </c>
      <c r="H3885" t="s">
        <v>1760</v>
      </c>
      <c r="I3885">
        <v>6099001</v>
      </c>
      <c r="J3885">
        <v>2</v>
      </c>
      <c r="K3885" t="s">
        <v>1983</v>
      </c>
      <c r="L3885" t="s">
        <v>1984</v>
      </c>
      <c r="N3885">
        <v>0</v>
      </c>
      <c r="O3885">
        <v>25</v>
      </c>
      <c r="P3885">
        <v>25</v>
      </c>
      <c r="Q3885">
        <v>25</v>
      </c>
      <c r="R3885">
        <v>0</v>
      </c>
      <c r="S3885">
        <v>0</v>
      </c>
      <c r="T3885">
        <v>0</v>
      </c>
      <c r="U3885" s="50">
        <v>46273.76253472222</v>
      </c>
      <c r="V3885" s="50">
        <v>46273.76253472222</v>
      </c>
      <c r="W3885" s="51">
        <v>46273</v>
      </c>
      <c r="X3885" t="s">
        <v>1747</v>
      </c>
      <c r="Y3885" t="s">
        <v>492</v>
      </c>
    </row>
    <row r="3886" spans="1:25" ht="15" customHeight="1" x14ac:dyDescent="0.35">
      <c r="A3886">
        <v>11</v>
      </c>
      <c r="B3886" s="50">
        <v>46273.78125</v>
      </c>
      <c r="C3886">
        <v>11711369</v>
      </c>
      <c r="D3886">
        <v>100006742582</v>
      </c>
      <c r="E3886" t="s">
        <v>1726</v>
      </c>
      <c r="F3886">
        <v>100</v>
      </c>
      <c r="G3886" t="s">
        <v>1745</v>
      </c>
      <c r="H3886" t="s">
        <v>1760</v>
      </c>
      <c r="I3886">
        <v>6104009</v>
      </c>
      <c r="J3886">
        <v>2</v>
      </c>
      <c r="K3886" t="s">
        <v>1961</v>
      </c>
      <c r="L3886" t="s">
        <v>1962</v>
      </c>
      <c r="N3886">
        <v>0</v>
      </c>
      <c r="O3886">
        <v>4</v>
      </c>
      <c r="P3886">
        <v>4</v>
      </c>
      <c r="Q3886">
        <v>4</v>
      </c>
      <c r="R3886">
        <v>0</v>
      </c>
      <c r="S3886">
        <v>0</v>
      </c>
      <c r="T3886">
        <v>0</v>
      </c>
      <c r="U3886" s="50">
        <v>46273.767418981479</v>
      </c>
      <c r="V3886" s="50">
        <v>46273.767418981479</v>
      </c>
      <c r="W3886" s="51">
        <v>46273</v>
      </c>
      <c r="X3886" t="s">
        <v>1747</v>
      </c>
      <c r="Y3886" t="s">
        <v>492</v>
      </c>
    </row>
    <row r="3887" spans="1:25" ht="15" customHeight="1" x14ac:dyDescent="0.35">
      <c r="A3887">
        <v>11</v>
      </c>
      <c r="B3887" s="50">
        <v>46273.78125</v>
      </c>
      <c r="C3887">
        <v>11711370</v>
      </c>
      <c r="D3887">
        <v>100006742583</v>
      </c>
      <c r="E3887" t="s">
        <v>1726</v>
      </c>
      <c r="F3887">
        <v>100</v>
      </c>
      <c r="G3887" t="s">
        <v>1745</v>
      </c>
      <c r="H3887" t="s">
        <v>1760</v>
      </c>
      <c r="I3887">
        <v>6104011</v>
      </c>
      <c r="J3887">
        <v>2</v>
      </c>
      <c r="K3887" t="s">
        <v>2746</v>
      </c>
      <c r="L3887" t="s">
        <v>2747</v>
      </c>
      <c r="N3887">
        <v>0</v>
      </c>
      <c r="O3887">
        <v>5</v>
      </c>
      <c r="P3887">
        <v>5</v>
      </c>
      <c r="Q3887">
        <v>5</v>
      </c>
      <c r="R3887">
        <v>0</v>
      </c>
      <c r="S3887">
        <v>0</v>
      </c>
      <c r="T3887">
        <v>0</v>
      </c>
      <c r="U3887" s="50">
        <v>46273.767418981479</v>
      </c>
      <c r="V3887" s="50">
        <v>46273.767418981479</v>
      </c>
      <c r="W3887" s="51">
        <v>46273</v>
      </c>
      <c r="X3887" t="s">
        <v>1747</v>
      </c>
      <c r="Y3887" t="s">
        <v>492</v>
      </c>
    </row>
    <row r="3888" spans="1:25" ht="15" customHeight="1" x14ac:dyDescent="0.35">
      <c r="A3888">
        <v>11</v>
      </c>
      <c r="B3888" s="50">
        <v>46273.78125</v>
      </c>
      <c r="C3888">
        <v>11711371</v>
      </c>
      <c r="D3888">
        <v>100006742584</v>
      </c>
      <c r="E3888" t="s">
        <v>1726</v>
      </c>
      <c r="F3888">
        <v>100</v>
      </c>
      <c r="G3888" t="s">
        <v>1745</v>
      </c>
      <c r="H3888" t="s">
        <v>1760</v>
      </c>
      <c r="I3888">
        <v>6104012</v>
      </c>
      <c r="J3888">
        <v>2</v>
      </c>
      <c r="K3888" t="s">
        <v>2748</v>
      </c>
      <c r="L3888" t="s">
        <v>2749</v>
      </c>
      <c r="N3888">
        <v>0</v>
      </c>
      <c r="O3888">
        <v>6</v>
      </c>
      <c r="P3888">
        <v>6</v>
      </c>
      <c r="Q3888">
        <v>6</v>
      </c>
      <c r="R3888">
        <v>0</v>
      </c>
      <c r="S3888">
        <v>0</v>
      </c>
      <c r="T3888">
        <v>0</v>
      </c>
      <c r="U3888" s="50">
        <v>46273.767418981479</v>
      </c>
      <c r="V3888" s="50">
        <v>46273.767418981479</v>
      </c>
      <c r="W3888" s="51">
        <v>46273</v>
      </c>
      <c r="X3888" t="s">
        <v>1747</v>
      </c>
      <c r="Y3888" t="s">
        <v>492</v>
      </c>
    </row>
    <row r="3889" spans="1:25" ht="15" customHeight="1" x14ac:dyDescent="0.35">
      <c r="A3889">
        <v>11</v>
      </c>
      <c r="B3889" s="50">
        <v>46273.78125</v>
      </c>
      <c r="C3889">
        <v>11711372</v>
      </c>
      <c r="D3889">
        <v>100006742585</v>
      </c>
      <c r="E3889" t="s">
        <v>1726</v>
      </c>
      <c r="F3889">
        <v>100</v>
      </c>
      <c r="G3889" t="s">
        <v>1745</v>
      </c>
      <c r="H3889" t="s">
        <v>1760</v>
      </c>
      <c r="I3889">
        <v>6104013</v>
      </c>
      <c r="J3889">
        <v>2</v>
      </c>
      <c r="K3889" t="s">
        <v>2750</v>
      </c>
      <c r="L3889" t="s">
        <v>2751</v>
      </c>
      <c r="N3889">
        <v>0</v>
      </c>
      <c r="O3889">
        <v>4</v>
      </c>
      <c r="P3889">
        <v>4</v>
      </c>
      <c r="Q3889">
        <v>4</v>
      </c>
      <c r="R3889">
        <v>0</v>
      </c>
      <c r="S3889">
        <v>0</v>
      </c>
      <c r="T3889">
        <v>0</v>
      </c>
      <c r="U3889" s="50">
        <v>46273.767418981479</v>
      </c>
      <c r="V3889" s="50">
        <v>46273.767418981479</v>
      </c>
      <c r="W3889" s="51">
        <v>46273</v>
      </c>
      <c r="X3889" t="s">
        <v>1747</v>
      </c>
      <c r="Y3889" t="s">
        <v>492</v>
      </c>
    </row>
    <row r="3890" spans="1:25" ht="15" customHeight="1" x14ac:dyDescent="0.35">
      <c r="A3890">
        <v>11</v>
      </c>
      <c r="B3890" s="50">
        <v>46273.78125</v>
      </c>
      <c r="C3890">
        <v>11711374</v>
      </c>
      <c r="D3890">
        <v>100006742587</v>
      </c>
      <c r="E3890" t="s">
        <v>1726</v>
      </c>
      <c r="F3890">
        <v>100</v>
      </c>
      <c r="G3890" t="s">
        <v>1745</v>
      </c>
      <c r="H3890" t="s">
        <v>1760</v>
      </c>
      <c r="I3890">
        <v>6104015</v>
      </c>
      <c r="J3890">
        <v>2</v>
      </c>
      <c r="K3890" t="s">
        <v>2487</v>
      </c>
      <c r="L3890" t="s">
        <v>2488</v>
      </c>
      <c r="N3890">
        <v>0</v>
      </c>
      <c r="O3890">
        <v>3</v>
      </c>
      <c r="P3890">
        <v>3</v>
      </c>
      <c r="Q3890">
        <v>3</v>
      </c>
      <c r="R3890">
        <v>0</v>
      </c>
      <c r="S3890">
        <v>0</v>
      </c>
      <c r="T3890">
        <v>0</v>
      </c>
      <c r="U3890" s="50">
        <v>46273.767418981479</v>
      </c>
      <c r="V3890" s="50">
        <v>46273.767418981479</v>
      </c>
      <c r="W3890" s="51">
        <v>46273</v>
      </c>
      <c r="X3890" t="s">
        <v>1747</v>
      </c>
      <c r="Y3890" t="s">
        <v>492</v>
      </c>
    </row>
    <row r="3891" spans="1:25" ht="15" customHeight="1" x14ac:dyDescent="0.35">
      <c r="A3891">
        <v>11</v>
      </c>
      <c r="B3891" s="50">
        <v>46273.78125</v>
      </c>
      <c r="C3891">
        <v>11711375</v>
      </c>
      <c r="D3891">
        <v>100006742587</v>
      </c>
      <c r="E3891" t="s">
        <v>1726</v>
      </c>
      <c r="F3891">
        <v>100</v>
      </c>
      <c r="G3891" t="s">
        <v>1745</v>
      </c>
      <c r="H3891" t="s">
        <v>1760</v>
      </c>
      <c r="I3891">
        <v>6104015</v>
      </c>
      <c r="J3891">
        <v>2</v>
      </c>
      <c r="K3891" t="s">
        <v>2752</v>
      </c>
      <c r="L3891" t="s">
        <v>2753</v>
      </c>
      <c r="N3891">
        <v>0</v>
      </c>
      <c r="O3891">
        <v>3</v>
      </c>
      <c r="P3891">
        <v>3</v>
      </c>
      <c r="Q3891">
        <v>3</v>
      </c>
      <c r="R3891">
        <v>0</v>
      </c>
      <c r="S3891">
        <v>0</v>
      </c>
      <c r="T3891">
        <v>0</v>
      </c>
      <c r="U3891" s="50">
        <v>46273.767418981479</v>
      </c>
      <c r="V3891" s="50">
        <v>46273.767418981479</v>
      </c>
      <c r="W3891" s="51">
        <v>46273</v>
      </c>
      <c r="X3891" t="s">
        <v>1747</v>
      </c>
      <c r="Y3891" t="s">
        <v>492</v>
      </c>
    </row>
    <row r="3892" spans="1:25" ht="15" customHeight="1" x14ac:dyDescent="0.35">
      <c r="A3892">
        <v>11</v>
      </c>
      <c r="B3892" s="50">
        <v>46273.78125</v>
      </c>
      <c r="C3892">
        <v>11711382</v>
      </c>
      <c r="D3892">
        <v>100006742592</v>
      </c>
      <c r="E3892" t="s">
        <v>1726</v>
      </c>
      <c r="F3892">
        <v>100</v>
      </c>
      <c r="G3892" t="s">
        <v>1745</v>
      </c>
      <c r="H3892" t="s">
        <v>1760</v>
      </c>
      <c r="I3892">
        <v>6104020</v>
      </c>
      <c r="J3892">
        <v>2</v>
      </c>
      <c r="K3892" t="s">
        <v>2762</v>
      </c>
      <c r="L3892" t="s">
        <v>2763</v>
      </c>
      <c r="N3892">
        <v>0</v>
      </c>
      <c r="O3892">
        <v>8</v>
      </c>
      <c r="P3892">
        <v>8</v>
      </c>
      <c r="Q3892">
        <v>8</v>
      </c>
      <c r="R3892">
        <v>0</v>
      </c>
      <c r="S3892">
        <v>0</v>
      </c>
      <c r="T3892">
        <v>0</v>
      </c>
      <c r="U3892" s="50">
        <v>46273.767418981479</v>
      </c>
      <c r="V3892" s="50">
        <v>46273.767418981479</v>
      </c>
      <c r="W3892" s="51">
        <v>46273</v>
      </c>
      <c r="X3892" t="s">
        <v>1747</v>
      </c>
      <c r="Y3892" t="s">
        <v>492</v>
      </c>
    </row>
    <row r="3893" spans="1:25" ht="15" customHeight="1" x14ac:dyDescent="0.35">
      <c r="A3893">
        <v>11</v>
      </c>
      <c r="B3893" s="50">
        <v>46273.78125</v>
      </c>
      <c r="C3893">
        <v>11711403</v>
      </c>
      <c r="D3893">
        <v>100006742616</v>
      </c>
      <c r="E3893" t="s">
        <v>1726</v>
      </c>
      <c r="F3893">
        <v>100</v>
      </c>
      <c r="G3893" t="s">
        <v>1745</v>
      </c>
      <c r="H3893" t="s">
        <v>1760</v>
      </c>
      <c r="I3893">
        <v>6104702</v>
      </c>
      <c r="J3893">
        <v>2</v>
      </c>
      <c r="K3893" t="s">
        <v>2774</v>
      </c>
      <c r="L3893" t="s">
        <v>2775</v>
      </c>
      <c r="N3893">
        <v>0</v>
      </c>
      <c r="O3893">
        <v>1</v>
      </c>
      <c r="P3893">
        <v>1</v>
      </c>
      <c r="Q3893">
        <v>1</v>
      </c>
      <c r="R3893">
        <v>0</v>
      </c>
      <c r="S3893">
        <v>0</v>
      </c>
      <c r="T3893">
        <v>0</v>
      </c>
      <c r="U3893" s="50">
        <v>46273.768101851849</v>
      </c>
      <c r="V3893" s="50">
        <v>46273.768101851849</v>
      </c>
      <c r="W3893" s="51">
        <v>46273</v>
      </c>
      <c r="X3893" t="s">
        <v>1747</v>
      </c>
      <c r="Y3893" t="s">
        <v>492</v>
      </c>
    </row>
    <row r="3894" spans="1:25" ht="15" customHeight="1" x14ac:dyDescent="0.35">
      <c r="A3894">
        <v>11</v>
      </c>
      <c r="B3894" s="50">
        <v>46273.78125</v>
      </c>
      <c r="C3894">
        <v>11711436</v>
      </c>
      <c r="D3894">
        <v>100006742625</v>
      </c>
      <c r="E3894" t="s">
        <v>1726</v>
      </c>
      <c r="F3894">
        <v>100</v>
      </c>
      <c r="G3894" t="s">
        <v>1745</v>
      </c>
      <c r="H3894" t="s">
        <v>1760</v>
      </c>
      <c r="I3894">
        <v>6105201</v>
      </c>
      <c r="J3894">
        <v>1</v>
      </c>
      <c r="K3894" t="s">
        <v>2049</v>
      </c>
      <c r="L3894" t="s">
        <v>2050</v>
      </c>
      <c r="N3894">
        <v>0</v>
      </c>
      <c r="O3894">
        <v>1</v>
      </c>
      <c r="P3894">
        <v>1</v>
      </c>
      <c r="Q3894">
        <v>1</v>
      </c>
      <c r="R3894">
        <v>0</v>
      </c>
      <c r="S3894">
        <v>0</v>
      </c>
      <c r="T3894">
        <v>0</v>
      </c>
      <c r="U3894" s="50">
        <v>46273.768125000002</v>
      </c>
      <c r="V3894" s="50">
        <v>46273.768125000002</v>
      </c>
      <c r="W3894" s="51">
        <v>46273</v>
      </c>
      <c r="X3894" t="s">
        <v>1747</v>
      </c>
      <c r="Y3894" t="s">
        <v>492</v>
      </c>
    </row>
    <row r="3895" spans="1:25" ht="15" customHeight="1" x14ac:dyDescent="0.35">
      <c r="A3895">
        <v>11</v>
      </c>
      <c r="B3895" s="50">
        <v>46273.78125</v>
      </c>
      <c r="C3895">
        <v>11711437</v>
      </c>
      <c r="D3895">
        <v>100006742626</v>
      </c>
      <c r="E3895" t="s">
        <v>1726</v>
      </c>
      <c r="F3895">
        <v>100</v>
      </c>
      <c r="G3895" t="s">
        <v>1745</v>
      </c>
      <c r="H3895" t="s">
        <v>1760</v>
      </c>
      <c r="I3895">
        <v>6104602</v>
      </c>
      <c r="J3895">
        <v>1</v>
      </c>
      <c r="K3895" t="s">
        <v>2415</v>
      </c>
      <c r="L3895" t="s">
        <v>2416</v>
      </c>
      <c r="N3895">
        <v>0</v>
      </c>
      <c r="O3895">
        <v>2</v>
      </c>
      <c r="P3895">
        <v>2</v>
      </c>
      <c r="Q3895">
        <v>2</v>
      </c>
      <c r="R3895">
        <v>0</v>
      </c>
      <c r="S3895">
        <v>0</v>
      </c>
      <c r="T3895">
        <v>0</v>
      </c>
      <c r="U3895" s="50">
        <v>46273.768136574072</v>
      </c>
      <c r="V3895" s="50">
        <v>46273.768136574072</v>
      </c>
      <c r="W3895" s="51">
        <v>46273</v>
      </c>
      <c r="X3895" t="s">
        <v>1747</v>
      </c>
      <c r="Y3895" t="s">
        <v>492</v>
      </c>
    </row>
    <row r="3896" spans="1:25" ht="15" customHeight="1" x14ac:dyDescent="0.35">
      <c r="A3896">
        <v>11</v>
      </c>
      <c r="B3896" s="50">
        <v>46273.78125</v>
      </c>
      <c r="C3896">
        <v>11711438</v>
      </c>
      <c r="D3896">
        <v>100006742626</v>
      </c>
      <c r="E3896" t="s">
        <v>1726</v>
      </c>
      <c r="F3896">
        <v>100</v>
      </c>
      <c r="G3896" t="s">
        <v>1745</v>
      </c>
      <c r="H3896" t="s">
        <v>1760</v>
      </c>
      <c r="I3896">
        <v>6104602</v>
      </c>
      <c r="J3896">
        <v>1</v>
      </c>
      <c r="K3896" t="s">
        <v>2537</v>
      </c>
      <c r="L3896" t="s">
        <v>2538</v>
      </c>
      <c r="N3896">
        <v>0</v>
      </c>
      <c r="O3896">
        <v>1</v>
      </c>
      <c r="P3896">
        <v>1</v>
      </c>
      <c r="Q3896">
        <v>1</v>
      </c>
      <c r="R3896">
        <v>0</v>
      </c>
      <c r="S3896">
        <v>0</v>
      </c>
      <c r="T3896">
        <v>0</v>
      </c>
      <c r="U3896" s="50">
        <v>46273.768136574072</v>
      </c>
      <c r="V3896" s="50">
        <v>46273.768136574072</v>
      </c>
      <c r="W3896" s="51">
        <v>46273</v>
      </c>
      <c r="X3896" t="s">
        <v>1747</v>
      </c>
      <c r="Y3896" t="s">
        <v>492</v>
      </c>
    </row>
    <row r="3897" spans="1:25" ht="15" customHeight="1" x14ac:dyDescent="0.35">
      <c r="A3897">
        <v>11</v>
      </c>
      <c r="B3897" s="50">
        <v>46273.78125</v>
      </c>
      <c r="C3897">
        <v>11711439</v>
      </c>
      <c r="D3897">
        <v>100006742626</v>
      </c>
      <c r="E3897" t="s">
        <v>1726</v>
      </c>
      <c r="F3897">
        <v>100</v>
      </c>
      <c r="G3897" t="s">
        <v>1745</v>
      </c>
      <c r="H3897" t="s">
        <v>1760</v>
      </c>
      <c r="I3897">
        <v>6104602</v>
      </c>
      <c r="J3897">
        <v>1</v>
      </c>
      <c r="K3897" t="s">
        <v>2171</v>
      </c>
      <c r="L3897" t="s">
        <v>2172</v>
      </c>
      <c r="N3897">
        <v>0</v>
      </c>
      <c r="O3897">
        <v>4</v>
      </c>
      <c r="P3897">
        <v>4</v>
      </c>
      <c r="Q3897">
        <v>4</v>
      </c>
      <c r="R3897">
        <v>0</v>
      </c>
      <c r="S3897">
        <v>0</v>
      </c>
      <c r="T3897">
        <v>0</v>
      </c>
      <c r="U3897" s="50">
        <v>46273.768136574072</v>
      </c>
      <c r="V3897" s="50">
        <v>46273.768136574072</v>
      </c>
      <c r="W3897" s="51">
        <v>46273</v>
      </c>
      <c r="X3897" t="s">
        <v>1747</v>
      </c>
      <c r="Y3897" t="s">
        <v>492</v>
      </c>
    </row>
    <row r="3898" spans="1:25" ht="15" customHeight="1" x14ac:dyDescent="0.35">
      <c r="A3898">
        <v>11</v>
      </c>
      <c r="B3898" s="50">
        <v>46273.78125</v>
      </c>
      <c r="C3898">
        <v>11711452</v>
      </c>
      <c r="D3898">
        <v>100006742635</v>
      </c>
      <c r="E3898" t="s">
        <v>1726</v>
      </c>
      <c r="F3898">
        <v>100</v>
      </c>
      <c r="G3898" t="s">
        <v>1745</v>
      </c>
      <c r="H3898" t="s">
        <v>1760</v>
      </c>
      <c r="I3898">
        <v>6104201</v>
      </c>
      <c r="J3898">
        <v>3</v>
      </c>
      <c r="K3898" t="s">
        <v>1803</v>
      </c>
      <c r="L3898" t="s">
        <v>1804</v>
      </c>
      <c r="N3898">
        <v>0</v>
      </c>
      <c r="O3898">
        <v>1</v>
      </c>
      <c r="P3898">
        <v>1</v>
      </c>
      <c r="Q3898">
        <v>1</v>
      </c>
      <c r="R3898">
        <v>0</v>
      </c>
      <c r="S3898">
        <v>0</v>
      </c>
      <c r="T3898">
        <v>0</v>
      </c>
      <c r="U3898" s="50">
        <v>46273.768784722219</v>
      </c>
      <c r="V3898" s="50">
        <v>46273.768784722219</v>
      </c>
      <c r="W3898" s="51">
        <v>46273</v>
      </c>
      <c r="X3898" t="s">
        <v>1747</v>
      </c>
      <c r="Y3898" t="s">
        <v>492</v>
      </c>
    </row>
    <row r="3899" spans="1:25" ht="15" customHeight="1" x14ac:dyDescent="0.35">
      <c r="A3899">
        <v>11</v>
      </c>
      <c r="B3899" s="50">
        <v>46273.78125</v>
      </c>
      <c r="C3899">
        <v>11711458</v>
      </c>
      <c r="D3899">
        <v>100006742640</v>
      </c>
      <c r="E3899" t="s">
        <v>1726</v>
      </c>
      <c r="F3899">
        <v>100</v>
      </c>
      <c r="G3899" t="s">
        <v>1745</v>
      </c>
      <c r="H3899" t="s">
        <v>1760</v>
      </c>
      <c r="I3899">
        <v>6106001</v>
      </c>
      <c r="J3899">
        <v>2</v>
      </c>
      <c r="K3899" t="s">
        <v>2786</v>
      </c>
      <c r="L3899" t="s">
        <v>2787</v>
      </c>
      <c r="N3899">
        <v>0</v>
      </c>
      <c r="O3899">
        <v>1</v>
      </c>
      <c r="P3899">
        <v>1</v>
      </c>
      <c r="Q3899">
        <v>1</v>
      </c>
      <c r="R3899">
        <v>0</v>
      </c>
      <c r="S3899">
        <v>0</v>
      </c>
      <c r="T3899">
        <v>0</v>
      </c>
      <c r="U3899" s="50">
        <v>46273.769479166673</v>
      </c>
      <c r="V3899" s="50">
        <v>46273.769479166673</v>
      </c>
      <c r="W3899" s="51">
        <v>46273</v>
      </c>
      <c r="X3899" t="s">
        <v>1747</v>
      </c>
      <c r="Y3899" t="s">
        <v>492</v>
      </c>
    </row>
    <row r="3900" spans="1:25" ht="15" customHeight="1" x14ac:dyDescent="0.35">
      <c r="A3900">
        <v>11</v>
      </c>
      <c r="B3900" s="50">
        <v>46273.78125</v>
      </c>
      <c r="C3900">
        <v>11711465</v>
      </c>
      <c r="D3900">
        <v>100006742646</v>
      </c>
      <c r="E3900" t="s">
        <v>1726</v>
      </c>
      <c r="F3900">
        <v>100</v>
      </c>
      <c r="G3900" t="s">
        <v>1745</v>
      </c>
      <c r="H3900" t="s">
        <v>1760</v>
      </c>
      <c r="I3900">
        <v>6105601</v>
      </c>
      <c r="J3900">
        <v>1</v>
      </c>
      <c r="K3900" t="s">
        <v>2788</v>
      </c>
      <c r="L3900" t="s">
        <v>2789</v>
      </c>
      <c r="N3900">
        <v>0</v>
      </c>
      <c r="O3900">
        <v>6</v>
      </c>
      <c r="P3900">
        <v>6</v>
      </c>
      <c r="Q3900">
        <v>6</v>
      </c>
      <c r="R3900">
        <v>0</v>
      </c>
      <c r="S3900">
        <v>0</v>
      </c>
      <c r="T3900">
        <v>0</v>
      </c>
      <c r="U3900" s="50">
        <v>46273.769502314812</v>
      </c>
      <c r="V3900" s="50">
        <v>46273.769502314812</v>
      </c>
      <c r="W3900" s="51">
        <v>46273</v>
      </c>
      <c r="X3900" t="s">
        <v>1747</v>
      </c>
      <c r="Y3900" t="s">
        <v>492</v>
      </c>
    </row>
    <row r="3901" spans="1:25" ht="15" customHeight="1" x14ac:dyDescent="0.35">
      <c r="A3901">
        <v>11</v>
      </c>
      <c r="B3901" s="50">
        <v>46273.78125</v>
      </c>
      <c r="C3901">
        <v>11711466</v>
      </c>
      <c r="D3901">
        <v>100006742647</v>
      </c>
      <c r="E3901" t="s">
        <v>1726</v>
      </c>
      <c r="F3901">
        <v>100</v>
      </c>
      <c r="G3901" t="s">
        <v>1745</v>
      </c>
      <c r="H3901" t="s">
        <v>1760</v>
      </c>
      <c r="I3901">
        <v>6105602</v>
      </c>
      <c r="J3901">
        <v>2</v>
      </c>
      <c r="K3901" t="s">
        <v>2443</v>
      </c>
      <c r="L3901" t="s">
        <v>2444</v>
      </c>
      <c r="N3901">
        <v>0</v>
      </c>
      <c r="O3901">
        <v>2</v>
      </c>
      <c r="P3901">
        <v>2</v>
      </c>
      <c r="Q3901">
        <v>2</v>
      </c>
      <c r="R3901">
        <v>0</v>
      </c>
      <c r="S3901">
        <v>0</v>
      </c>
      <c r="T3901">
        <v>0</v>
      </c>
      <c r="U3901" s="50">
        <v>46273.769502314812</v>
      </c>
      <c r="V3901" s="50">
        <v>46273.769502314812</v>
      </c>
      <c r="W3901" s="51">
        <v>46273</v>
      </c>
      <c r="X3901" t="s">
        <v>1747</v>
      </c>
      <c r="Y3901" t="s">
        <v>492</v>
      </c>
    </row>
    <row r="3902" spans="1:25" ht="15" customHeight="1" x14ac:dyDescent="0.35">
      <c r="A3902">
        <v>11</v>
      </c>
      <c r="B3902" s="50">
        <v>46273.78125</v>
      </c>
      <c r="C3902">
        <v>11711500</v>
      </c>
      <c r="D3902">
        <v>100006742661</v>
      </c>
      <c r="E3902" t="s">
        <v>1726</v>
      </c>
      <c r="F3902">
        <v>100</v>
      </c>
      <c r="G3902" t="s">
        <v>1745</v>
      </c>
      <c r="H3902" t="s">
        <v>1760</v>
      </c>
      <c r="I3902">
        <v>6107102</v>
      </c>
      <c r="J3902">
        <v>1</v>
      </c>
      <c r="K3902" t="s">
        <v>2235</v>
      </c>
      <c r="L3902" t="s">
        <v>2236</v>
      </c>
      <c r="M3902" t="s">
        <v>415</v>
      </c>
      <c r="N3902">
        <v>2</v>
      </c>
      <c r="O3902">
        <v>1</v>
      </c>
      <c r="P3902">
        <v>1</v>
      </c>
      <c r="Q3902">
        <v>1</v>
      </c>
      <c r="R3902">
        <v>0</v>
      </c>
      <c r="S3902">
        <v>0</v>
      </c>
      <c r="T3902">
        <v>0</v>
      </c>
      <c r="U3902" s="50">
        <v>46273.770879629628</v>
      </c>
      <c r="V3902" s="50">
        <v>46273.775335648148</v>
      </c>
      <c r="W3902" s="51">
        <v>46273</v>
      </c>
      <c r="X3902" t="s">
        <v>1747</v>
      </c>
      <c r="Y3902" t="s">
        <v>492</v>
      </c>
    </row>
    <row r="3903" spans="1:25" ht="15" customHeight="1" x14ac:dyDescent="0.35">
      <c r="A3903">
        <v>11</v>
      </c>
      <c r="B3903" s="50">
        <v>46273.78125</v>
      </c>
      <c r="C3903">
        <v>11711538</v>
      </c>
      <c r="D3903">
        <v>100006742679</v>
      </c>
      <c r="E3903" t="s">
        <v>1726</v>
      </c>
      <c r="F3903">
        <v>100</v>
      </c>
      <c r="G3903" t="s">
        <v>1745</v>
      </c>
      <c r="H3903" t="s">
        <v>1760</v>
      </c>
      <c r="I3903">
        <v>6107602</v>
      </c>
      <c r="J3903">
        <v>2</v>
      </c>
      <c r="K3903" t="s">
        <v>2009</v>
      </c>
      <c r="L3903" t="s">
        <v>2010</v>
      </c>
      <c r="N3903">
        <v>0</v>
      </c>
      <c r="O3903">
        <v>1</v>
      </c>
      <c r="P3903">
        <v>1</v>
      </c>
      <c r="Q3903">
        <v>1</v>
      </c>
      <c r="R3903">
        <v>0</v>
      </c>
      <c r="S3903">
        <v>0</v>
      </c>
      <c r="T3903">
        <v>0</v>
      </c>
      <c r="U3903" s="50">
        <v>46273.771574074082</v>
      </c>
      <c r="V3903" s="50">
        <v>46273.771574074082</v>
      </c>
      <c r="W3903" s="51">
        <v>46273</v>
      </c>
      <c r="X3903" t="s">
        <v>1747</v>
      </c>
      <c r="Y3903" t="s">
        <v>492</v>
      </c>
    </row>
    <row r="3904" spans="1:25" ht="15" customHeight="1" x14ac:dyDescent="0.35">
      <c r="A3904">
        <v>11</v>
      </c>
      <c r="B3904" s="50">
        <v>46273.78125</v>
      </c>
      <c r="C3904">
        <v>11711539</v>
      </c>
      <c r="D3904">
        <v>100006742679</v>
      </c>
      <c r="E3904" t="s">
        <v>1726</v>
      </c>
      <c r="F3904">
        <v>100</v>
      </c>
      <c r="G3904" t="s">
        <v>1745</v>
      </c>
      <c r="H3904" t="s">
        <v>1760</v>
      </c>
      <c r="I3904">
        <v>6107602</v>
      </c>
      <c r="J3904">
        <v>2</v>
      </c>
      <c r="K3904" t="s">
        <v>2513</v>
      </c>
      <c r="L3904" t="s">
        <v>2514</v>
      </c>
      <c r="N3904">
        <v>0</v>
      </c>
      <c r="O3904">
        <v>5</v>
      </c>
      <c r="P3904">
        <v>5</v>
      </c>
      <c r="Q3904">
        <v>5</v>
      </c>
      <c r="R3904">
        <v>0</v>
      </c>
      <c r="S3904">
        <v>0</v>
      </c>
      <c r="T3904">
        <v>0</v>
      </c>
      <c r="U3904" s="50">
        <v>46273.771574074082</v>
      </c>
      <c r="V3904" s="50">
        <v>46273.771574074082</v>
      </c>
      <c r="W3904" s="51">
        <v>46273</v>
      </c>
      <c r="X3904" t="s">
        <v>1747</v>
      </c>
      <c r="Y3904" t="s">
        <v>492</v>
      </c>
    </row>
    <row r="3905" spans="1:25" ht="15" customHeight="1" x14ac:dyDescent="0.35">
      <c r="A3905">
        <v>11</v>
      </c>
      <c r="B3905" s="50">
        <v>46273.78125</v>
      </c>
      <c r="C3905">
        <v>11711540</v>
      </c>
      <c r="D3905">
        <v>100006742679</v>
      </c>
      <c r="E3905" t="s">
        <v>1726</v>
      </c>
      <c r="F3905">
        <v>100</v>
      </c>
      <c r="G3905" t="s">
        <v>1745</v>
      </c>
      <c r="H3905" t="s">
        <v>1760</v>
      </c>
      <c r="I3905">
        <v>6107602</v>
      </c>
      <c r="J3905">
        <v>2</v>
      </c>
      <c r="K3905" t="s">
        <v>2515</v>
      </c>
      <c r="L3905" t="s">
        <v>2516</v>
      </c>
      <c r="N3905">
        <v>0</v>
      </c>
      <c r="O3905">
        <v>10</v>
      </c>
      <c r="P3905">
        <v>10</v>
      </c>
      <c r="Q3905">
        <v>10</v>
      </c>
      <c r="R3905">
        <v>0</v>
      </c>
      <c r="S3905">
        <v>0</v>
      </c>
      <c r="T3905">
        <v>0</v>
      </c>
      <c r="U3905" s="50">
        <v>46273.771574074082</v>
      </c>
      <c r="V3905" s="50">
        <v>46273.771574074082</v>
      </c>
      <c r="W3905" s="51">
        <v>46273</v>
      </c>
      <c r="X3905" t="s">
        <v>1747</v>
      </c>
      <c r="Y3905" t="s">
        <v>492</v>
      </c>
    </row>
    <row r="3906" spans="1:25" ht="15" customHeight="1" x14ac:dyDescent="0.35">
      <c r="A3906">
        <v>11</v>
      </c>
      <c r="B3906" s="50">
        <v>46273.78125</v>
      </c>
      <c r="C3906">
        <v>11711561</v>
      </c>
      <c r="D3906">
        <v>100006742697</v>
      </c>
      <c r="E3906" t="s">
        <v>1726</v>
      </c>
      <c r="F3906">
        <v>100</v>
      </c>
      <c r="G3906" t="s">
        <v>1745</v>
      </c>
      <c r="H3906" t="s">
        <v>1760</v>
      </c>
      <c r="I3906">
        <v>70825836</v>
      </c>
      <c r="J3906">
        <v>6</v>
      </c>
      <c r="K3906" t="s">
        <v>2794</v>
      </c>
      <c r="L3906" t="s">
        <v>2795</v>
      </c>
      <c r="N3906">
        <v>0</v>
      </c>
      <c r="O3906">
        <v>1</v>
      </c>
      <c r="P3906">
        <v>1</v>
      </c>
      <c r="Q3906">
        <v>1</v>
      </c>
      <c r="R3906">
        <v>0</v>
      </c>
      <c r="S3906">
        <v>0</v>
      </c>
      <c r="T3906">
        <v>0</v>
      </c>
      <c r="U3906" s="50">
        <v>46273.775740740741</v>
      </c>
      <c r="V3906" s="50">
        <v>46273.775740740741</v>
      </c>
      <c r="W3906" s="51">
        <v>46273</v>
      </c>
      <c r="X3906" t="s">
        <v>1747</v>
      </c>
      <c r="Y3906" t="s">
        <v>492</v>
      </c>
    </row>
    <row r="3907" spans="1:25" ht="15" customHeight="1" x14ac:dyDescent="0.35">
      <c r="A3907">
        <v>11</v>
      </c>
      <c r="B3907" s="50">
        <v>46273.78125</v>
      </c>
      <c r="C3907">
        <v>11711562</v>
      </c>
      <c r="D3907">
        <v>100006742698</v>
      </c>
      <c r="E3907" t="s">
        <v>1726</v>
      </c>
      <c r="F3907">
        <v>100</v>
      </c>
      <c r="G3907" t="s">
        <v>1745</v>
      </c>
      <c r="H3907" t="s">
        <v>1760</v>
      </c>
      <c r="I3907">
        <v>70825837</v>
      </c>
      <c r="J3907">
        <v>6</v>
      </c>
      <c r="K3907" t="s">
        <v>2796</v>
      </c>
      <c r="L3907" t="s">
        <v>2797</v>
      </c>
      <c r="N3907">
        <v>0</v>
      </c>
      <c r="O3907">
        <v>6</v>
      </c>
      <c r="P3907">
        <v>6</v>
      </c>
      <c r="Q3907">
        <v>6</v>
      </c>
      <c r="R3907">
        <v>0</v>
      </c>
      <c r="S3907">
        <v>0</v>
      </c>
      <c r="T3907">
        <v>0</v>
      </c>
      <c r="U3907" s="50">
        <v>46273.775740740741</v>
      </c>
      <c r="V3907" s="50">
        <v>46273.775740740741</v>
      </c>
      <c r="W3907" s="51">
        <v>46273</v>
      </c>
      <c r="X3907" t="s">
        <v>1747</v>
      </c>
      <c r="Y3907" t="s">
        <v>492</v>
      </c>
    </row>
    <row r="3908" spans="1:25" ht="15" customHeight="1" x14ac:dyDescent="0.35">
      <c r="A3908">
        <v>11</v>
      </c>
      <c r="B3908" s="50">
        <v>46273.78125</v>
      </c>
      <c r="C3908">
        <v>11711563</v>
      </c>
      <c r="D3908">
        <v>100006742698</v>
      </c>
      <c r="E3908" t="s">
        <v>1726</v>
      </c>
      <c r="F3908">
        <v>100</v>
      </c>
      <c r="G3908" t="s">
        <v>1745</v>
      </c>
      <c r="H3908" t="s">
        <v>1760</v>
      </c>
      <c r="I3908">
        <v>70825837</v>
      </c>
      <c r="J3908">
        <v>6</v>
      </c>
      <c r="K3908" t="s">
        <v>1961</v>
      </c>
      <c r="L3908" t="s">
        <v>2798</v>
      </c>
      <c r="N3908">
        <v>0</v>
      </c>
      <c r="O3908">
        <v>1</v>
      </c>
      <c r="P3908">
        <v>1</v>
      </c>
      <c r="Q3908">
        <v>1</v>
      </c>
      <c r="R3908">
        <v>0</v>
      </c>
      <c r="S3908">
        <v>0</v>
      </c>
      <c r="T3908">
        <v>0</v>
      </c>
      <c r="U3908" s="50">
        <v>46273.775740740741</v>
      </c>
      <c r="V3908" s="50">
        <v>46273.775740740741</v>
      </c>
      <c r="W3908" s="51">
        <v>46273</v>
      </c>
      <c r="X3908" t="s">
        <v>1747</v>
      </c>
      <c r="Y3908" t="s">
        <v>492</v>
      </c>
    </row>
    <row r="3909" spans="1:25" ht="15" customHeight="1" x14ac:dyDescent="0.35">
      <c r="A3909">
        <v>11</v>
      </c>
      <c r="B3909" s="50">
        <v>46273.78125</v>
      </c>
      <c r="C3909">
        <v>11711564</v>
      </c>
      <c r="D3909">
        <v>100006742698</v>
      </c>
      <c r="E3909" t="s">
        <v>1726</v>
      </c>
      <c r="F3909">
        <v>100</v>
      </c>
      <c r="G3909" t="s">
        <v>1745</v>
      </c>
      <c r="H3909" t="s">
        <v>1760</v>
      </c>
      <c r="I3909">
        <v>70825837</v>
      </c>
      <c r="J3909">
        <v>6</v>
      </c>
      <c r="K3909" t="s">
        <v>2799</v>
      </c>
      <c r="L3909" t="s">
        <v>2800</v>
      </c>
      <c r="N3909">
        <v>0</v>
      </c>
      <c r="O3909">
        <v>2</v>
      </c>
      <c r="P3909">
        <v>2</v>
      </c>
      <c r="Q3909">
        <v>2</v>
      </c>
      <c r="R3909">
        <v>0</v>
      </c>
      <c r="S3909">
        <v>0</v>
      </c>
      <c r="T3909">
        <v>0</v>
      </c>
      <c r="U3909" s="50">
        <v>46273.775740740741</v>
      </c>
      <c r="V3909" s="50">
        <v>46273.775740740741</v>
      </c>
      <c r="W3909" s="51">
        <v>46273</v>
      </c>
      <c r="X3909" t="s">
        <v>1747</v>
      </c>
      <c r="Y3909" t="s">
        <v>492</v>
      </c>
    </row>
    <row r="3910" spans="1:25" ht="15" customHeight="1" x14ac:dyDescent="0.35">
      <c r="A3910">
        <v>11</v>
      </c>
      <c r="B3910" s="50">
        <v>46273.78125</v>
      </c>
      <c r="C3910">
        <v>11711565</v>
      </c>
      <c r="D3910">
        <v>100006742698</v>
      </c>
      <c r="E3910" t="s">
        <v>1726</v>
      </c>
      <c r="F3910">
        <v>100</v>
      </c>
      <c r="G3910" t="s">
        <v>1745</v>
      </c>
      <c r="H3910" t="s">
        <v>1760</v>
      </c>
      <c r="I3910">
        <v>70825837</v>
      </c>
      <c r="J3910">
        <v>6</v>
      </c>
      <c r="K3910" t="s">
        <v>2801</v>
      </c>
      <c r="L3910" t="s">
        <v>2802</v>
      </c>
      <c r="N3910">
        <v>0</v>
      </c>
      <c r="O3910">
        <v>3</v>
      </c>
      <c r="P3910">
        <v>3</v>
      </c>
      <c r="Q3910">
        <v>3</v>
      </c>
      <c r="R3910">
        <v>0</v>
      </c>
      <c r="S3910">
        <v>0</v>
      </c>
      <c r="T3910">
        <v>0</v>
      </c>
      <c r="U3910" s="50">
        <v>46273.775740740741</v>
      </c>
      <c r="V3910" s="50">
        <v>46273.775740740741</v>
      </c>
      <c r="W3910" s="51">
        <v>46273</v>
      </c>
      <c r="X3910" t="s">
        <v>1747</v>
      </c>
      <c r="Y3910" t="s">
        <v>492</v>
      </c>
    </row>
    <row r="3911" spans="1:25" ht="15" customHeight="1" x14ac:dyDescent="0.35">
      <c r="A3911">
        <v>11</v>
      </c>
      <c r="B3911" s="50">
        <v>46273.78125</v>
      </c>
      <c r="C3911">
        <v>11711566</v>
      </c>
      <c r="D3911">
        <v>100006742698</v>
      </c>
      <c r="E3911" t="s">
        <v>1726</v>
      </c>
      <c r="F3911">
        <v>100</v>
      </c>
      <c r="G3911" t="s">
        <v>1745</v>
      </c>
      <c r="H3911" t="s">
        <v>1760</v>
      </c>
      <c r="I3911">
        <v>70825837</v>
      </c>
      <c r="J3911">
        <v>6</v>
      </c>
      <c r="K3911" t="s">
        <v>2730</v>
      </c>
      <c r="L3911" t="s">
        <v>2803</v>
      </c>
      <c r="N3911">
        <v>0</v>
      </c>
      <c r="O3911">
        <v>1</v>
      </c>
      <c r="P3911">
        <v>1</v>
      </c>
      <c r="Q3911">
        <v>1</v>
      </c>
      <c r="R3911">
        <v>0</v>
      </c>
      <c r="S3911">
        <v>0</v>
      </c>
      <c r="T3911">
        <v>0</v>
      </c>
      <c r="U3911" s="50">
        <v>46273.775740740741</v>
      </c>
      <c r="V3911" s="50">
        <v>46273.775740740741</v>
      </c>
      <c r="W3911" s="51">
        <v>46273</v>
      </c>
      <c r="X3911" t="s">
        <v>1747</v>
      </c>
      <c r="Y3911" t="s">
        <v>492</v>
      </c>
    </row>
    <row r="3912" spans="1:25" ht="15" customHeight="1" x14ac:dyDescent="0.35">
      <c r="A3912">
        <v>11</v>
      </c>
      <c r="B3912" s="50">
        <v>46273.78125</v>
      </c>
      <c r="C3912">
        <v>11711567</v>
      </c>
      <c r="D3912">
        <v>100006742698</v>
      </c>
      <c r="E3912" t="s">
        <v>1726</v>
      </c>
      <c r="F3912">
        <v>100</v>
      </c>
      <c r="G3912" t="s">
        <v>1745</v>
      </c>
      <c r="H3912" t="s">
        <v>1760</v>
      </c>
      <c r="I3912">
        <v>70825837</v>
      </c>
      <c r="J3912">
        <v>6</v>
      </c>
      <c r="K3912" t="s">
        <v>1959</v>
      </c>
      <c r="L3912" t="s">
        <v>2804</v>
      </c>
      <c r="N3912">
        <v>0</v>
      </c>
      <c r="O3912">
        <v>2</v>
      </c>
      <c r="P3912">
        <v>2</v>
      </c>
      <c r="Q3912">
        <v>2</v>
      </c>
      <c r="R3912">
        <v>0</v>
      </c>
      <c r="S3912">
        <v>0</v>
      </c>
      <c r="T3912">
        <v>0</v>
      </c>
      <c r="U3912" s="50">
        <v>46273.775740740741</v>
      </c>
      <c r="V3912" s="50">
        <v>46273.775740740741</v>
      </c>
      <c r="W3912" s="51">
        <v>46273</v>
      </c>
      <c r="X3912" t="s">
        <v>1747</v>
      </c>
      <c r="Y3912" t="s">
        <v>492</v>
      </c>
    </row>
    <row r="3913" spans="1:25" ht="15" customHeight="1" x14ac:dyDescent="0.35">
      <c r="A3913">
        <v>11</v>
      </c>
      <c r="B3913" s="50">
        <v>46273.78125</v>
      </c>
      <c r="C3913">
        <v>11711568</v>
      </c>
      <c r="D3913">
        <v>100006742698</v>
      </c>
      <c r="E3913" t="s">
        <v>1726</v>
      </c>
      <c r="F3913">
        <v>100</v>
      </c>
      <c r="G3913" t="s">
        <v>1745</v>
      </c>
      <c r="H3913" t="s">
        <v>1760</v>
      </c>
      <c r="I3913">
        <v>70825837</v>
      </c>
      <c r="J3913">
        <v>6</v>
      </c>
      <c r="K3913" t="s">
        <v>2487</v>
      </c>
      <c r="L3913" t="s">
        <v>2805</v>
      </c>
      <c r="N3913">
        <v>0</v>
      </c>
      <c r="O3913">
        <v>1</v>
      </c>
      <c r="P3913">
        <v>1</v>
      </c>
      <c r="Q3913">
        <v>1</v>
      </c>
      <c r="R3913">
        <v>0</v>
      </c>
      <c r="S3913">
        <v>0</v>
      </c>
      <c r="T3913">
        <v>0</v>
      </c>
      <c r="U3913" s="50">
        <v>46273.775740740741</v>
      </c>
      <c r="V3913" s="50">
        <v>46273.775740740741</v>
      </c>
      <c r="W3913" s="51">
        <v>46273</v>
      </c>
      <c r="X3913" t="s">
        <v>1747</v>
      </c>
      <c r="Y3913" t="s">
        <v>492</v>
      </c>
    </row>
    <row r="3914" spans="1:25" ht="15" customHeight="1" x14ac:dyDescent="0.35">
      <c r="A3914">
        <v>11</v>
      </c>
      <c r="B3914" s="50">
        <v>46273.78125</v>
      </c>
      <c r="C3914">
        <v>11711569</v>
      </c>
      <c r="D3914">
        <v>100006742698</v>
      </c>
      <c r="E3914" t="s">
        <v>1726</v>
      </c>
      <c r="F3914">
        <v>100</v>
      </c>
      <c r="G3914" t="s">
        <v>1745</v>
      </c>
      <c r="H3914" t="s">
        <v>1760</v>
      </c>
      <c r="I3914">
        <v>70825837</v>
      </c>
      <c r="J3914">
        <v>6</v>
      </c>
      <c r="K3914" t="s">
        <v>2806</v>
      </c>
      <c r="L3914" t="s">
        <v>2807</v>
      </c>
      <c r="N3914">
        <v>0</v>
      </c>
      <c r="O3914">
        <v>3</v>
      </c>
      <c r="P3914">
        <v>3</v>
      </c>
      <c r="Q3914">
        <v>3</v>
      </c>
      <c r="R3914">
        <v>0</v>
      </c>
      <c r="S3914">
        <v>0</v>
      </c>
      <c r="T3914">
        <v>0</v>
      </c>
      <c r="U3914" s="50">
        <v>46273.775740740741</v>
      </c>
      <c r="V3914" s="50">
        <v>46273.775740740741</v>
      </c>
      <c r="W3914" s="51">
        <v>46273</v>
      </c>
      <c r="X3914" t="s">
        <v>1747</v>
      </c>
      <c r="Y3914" t="s">
        <v>492</v>
      </c>
    </row>
    <row r="3915" spans="1:25" ht="15" customHeight="1" x14ac:dyDescent="0.35">
      <c r="A3915">
        <v>11</v>
      </c>
      <c r="B3915" s="50">
        <v>46273.78125</v>
      </c>
      <c r="C3915">
        <v>11711570</v>
      </c>
      <c r="D3915">
        <v>100006742699</v>
      </c>
      <c r="E3915" t="s">
        <v>1726</v>
      </c>
      <c r="F3915">
        <v>100</v>
      </c>
      <c r="G3915" t="s">
        <v>1745</v>
      </c>
      <c r="H3915" t="s">
        <v>1760</v>
      </c>
      <c r="I3915">
        <v>70825838</v>
      </c>
      <c r="J3915">
        <v>6</v>
      </c>
      <c r="K3915" t="s">
        <v>2806</v>
      </c>
      <c r="L3915" t="s">
        <v>2808</v>
      </c>
      <c r="N3915">
        <v>0</v>
      </c>
      <c r="O3915">
        <v>1</v>
      </c>
      <c r="P3915">
        <v>1</v>
      </c>
      <c r="Q3915">
        <v>1</v>
      </c>
      <c r="R3915">
        <v>0</v>
      </c>
      <c r="S3915">
        <v>0</v>
      </c>
      <c r="T3915">
        <v>0</v>
      </c>
      <c r="U3915" s="50">
        <v>46273.775752314818</v>
      </c>
      <c r="V3915" s="50">
        <v>46273.775752314818</v>
      </c>
      <c r="W3915" s="51">
        <v>46273</v>
      </c>
      <c r="X3915" t="s">
        <v>1747</v>
      </c>
      <c r="Y3915" t="s">
        <v>492</v>
      </c>
    </row>
    <row r="3916" spans="1:25" ht="15" customHeight="1" x14ac:dyDescent="0.35">
      <c r="A3916">
        <v>11</v>
      </c>
      <c r="B3916" s="50">
        <v>46273.78125</v>
      </c>
      <c r="C3916">
        <v>11711571</v>
      </c>
      <c r="D3916">
        <v>100006742700</v>
      </c>
      <c r="E3916" t="s">
        <v>1726</v>
      </c>
      <c r="F3916">
        <v>100</v>
      </c>
      <c r="G3916" t="s">
        <v>1745</v>
      </c>
      <c r="H3916" t="s">
        <v>1760</v>
      </c>
      <c r="I3916">
        <v>70825839</v>
      </c>
      <c r="J3916">
        <v>6</v>
      </c>
      <c r="K3916" t="s">
        <v>2809</v>
      </c>
      <c r="L3916" t="s">
        <v>2810</v>
      </c>
      <c r="N3916">
        <v>0</v>
      </c>
      <c r="O3916">
        <v>1</v>
      </c>
      <c r="P3916">
        <v>1</v>
      </c>
      <c r="Q3916">
        <v>1</v>
      </c>
      <c r="R3916">
        <v>0</v>
      </c>
      <c r="S3916">
        <v>0</v>
      </c>
      <c r="T3916">
        <v>0</v>
      </c>
      <c r="U3916" s="50">
        <v>46273.775752314818</v>
      </c>
      <c r="V3916" s="50">
        <v>46273.775752314818</v>
      </c>
      <c r="W3916" s="51">
        <v>46273</v>
      </c>
      <c r="X3916" t="s">
        <v>1747</v>
      </c>
      <c r="Y3916" t="s">
        <v>492</v>
      </c>
    </row>
    <row r="3917" spans="1:25" ht="15" customHeight="1" x14ac:dyDescent="0.35">
      <c r="A3917">
        <v>11</v>
      </c>
      <c r="B3917" s="50">
        <v>46273.78125</v>
      </c>
      <c r="C3917">
        <v>11711572</v>
      </c>
      <c r="D3917">
        <v>100006742701</v>
      </c>
      <c r="E3917" t="s">
        <v>1726</v>
      </c>
      <c r="F3917">
        <v>100</v>
      </c>
      <c r="G3917" t="s">
        <v>1745</v>
      </c>
      <c r="H3917" t="s">
        <v>1760</v>
      </c>
      <c r="I3917">
        <v>70825840</v>
      </c>
      <c r="J3917">
        <v>6</v>
      </c>
      <c r="K3917" t="s">
        <v>2811</v>
      </c>
      <c r="L3917" t="s">
        <v>2812</v>
      </c>
      <c r="N3917">
        <v>0</v>
      </c>
      <c r="O3917">
        <v>1</v>
      </c>
      <c r="P3917">
        <v>1</v>
      </c>
      <c r="Q3917">
        <v>1</v>
      </c>
      <c r="R3917">
        <v>0</v>
      </c>
      <c r="S3917">
        <v>0</v>
      </c>
      <c r="T3917">
        <v>0</v>
      </c>
      <c r="U3917" s="50">
        <v>46273.775752314818</v>
      </c>
      <c r="V3917" s="50">
        <v>46273.775752314818</v>
      </c>
      <c r="W3917" s="51">
        <v>46273</v>
      </c>
      <c r="X3917" t="s">
        <v>1747</v>
      </c>
      <c r="Y3917" t="s">
        <v>492</v>
      </c>
    </row>
    <row r="3918" spans="1:25" ht="15" customHeight="1" x14ac:dyDescent="0.35">
      <c r="A3918">
        <v>11</v>
      </c>
      <c r="B3918" s="50">
        <v>46273.78125</v>
      </c>
      <c r="C3918">
        <v>11711586</v>
      </c>
      <c r="D3918">
        <v>100006742706</v>
      </c>
      <c r="E3918" t="s">
        <v>1726</v>
      </c>
      <c r="F3918">
        <v>100</v>
      </c>
      <c r="G3918" t="s">
        <v>1745</v>
      </c>
      <c r="H3918" t="s">
        <v>1760</v>
      </c>
      <c r="I3918">
        <v>6108102</v>
      </c>
      <c r="J3918">
        <v>1</v>
      </c>
      <c r="K3918" t="s">
        <v>2813</v>
      </c>
      <c r="L3918" t="s">
        <v>2814</v>
      </c>
      <c r="M3918" t="s">
        <v>415</v>
      </c>
      <c r="N3918">
        <v>2</v>
      </c>
      <c r="O3918">
        <v>1</v>
      </c>
      <c r="P3918">
        <v>1</v>
      </c>
      <c r="Q3918">
        <v>1</v>
      </c>
      <c r="R3918">
        <v>0</v>
      </c>
      <c r="S3918">
        <v>0</v>
      </c>
      <c r="T3918">
        <v>0</v>
      </c>
      <c r="U3918" s="50">
        <v>46273.775763888887</v>
      </c>
      <c r="V3918" s="50">
        <v>46273.779444444437</v>
      </c>
      <c r="W3918" s="51">
        <v>46273</v>
      </c>
      <c r="X3918" t="s">
        <v>1747</v>
      </c>
      <c r="Y3918" t="s">
        <v>492</v>
      </c>
    </row>
    <row r="3919" spans="1:25" ht="15" customHeight="1" x14ac:dyDescent="0.35">
      <c r="A3919">
        <v>11</v>
      </c>
      <c r="B3919" s="50">
        <v>46273.78125</v>
      </c>
      <c r="C3919">
        <v>11711599</v>
      </c>
      <c r="D3919">
        <v>100006742715</v>
      </c>
      <c r="E3919" t="s">
        <v>1726</v>
      </c>
      <c r="F3919">
        <v>100</v>
      </c>
      <c r="G3919" t="s">
        <v>1745</v>
      </c>
      <c r="H3919" t="s">
        <v>1760</v>
      </c>
      <c r="I3919">
        <v>6111101</v>
      </c>
      <c r="J3919">
        <v>1</v>
      </c>
      <c r="K3919" t="s">
        <v>2616</v>
      </c>
      <c r="L3919" t="s">
        <v>2617</v>
      </c>
      <c r="N3919">
        <v>0</v>
      </c>
      <c r="O3919">
        <v>1</v>
      </c>
      <c r="P3919">
        <v>1</v>
      </c>
      <c r="Q3919">
        <v>1</v>
      </c>
      <c r="R3919">
        <v>0</v>
      </c>
      <c r="S3919">
        <v>0</v>
      </c>
      <c r="T3919">
        <v>0</v>
      </c>
      <c r="U3919" s="50">
        <v>46273.77783564815</v>
      </c>
      <c r="V3919" s="50">
        <v>46273.77783564815</v>
      </c>
      <c r="W3919" s="51">
        <v>46273</v>
      </c>
      <c r="X3919" t="s">
        <v>1747</v>
      </c>
      <c r="Y3919" t="s">
        <v>492</v>
      </c>
    </row>
    <row r="3920" spans="1:25" ht="15" customHeight="1" x14ac:dyDescent="0.35">
      <c r="A3920">
        <v>11</v>
      </c>
      <c r="B3920" s="50">
        <v>46273.78125</v>
      </c>
      <c r="C3920">
        <v>11711600</v>
      </c>
      <c r="D3920">
        <v>100006742716</v>
      </c>
      <c r="E3920" t="s">
        <v>1726</v>
      </c>
      <c r="F3920">
        <v>100</v>
      </c>
      <c r="G3920" t="s">
        <v>1745</v>
      </c>
      <c r="H3920" t="s">
        <v>1760</v>
      </c>
      <c r="I3920">
        <v>6111001</v>
      </c>
      <c r="J3920">
        <v>1</v>
      </c>
      <c r="K3920" t="s">
        <v>2103</v>
      </c>
      <c r="L3920" t="s">
        <v>2104</v>
      </c>
      <c r="N3920">
        <v>0</v>
      </c>
      <c r="O3920">
        <v>1</v>
      </c>
      <c r="P3920">
        <v>1</v>
      </c>
      <c r="Q3920">
        <v>1</v>
      </c>
      <c r="R3920">
        <v>0</v>
      </c>
      <c r="S3920">
        <v>0</v>
      </c>
      <c r="T3920">
        <v>0</v>
      </c>
      <c r="U3920" s="50">
        <v>46273.77783564815</v>
      </c>
      <c r="V3920" s="50">
        <v>46273.77783564815</v>
      </c>
      <c r="W3920" s="51">
        <v>46273</v>
      </c>
      <c r="X3920" t="s">
        <v>1747</v>
      </c>
      <c r="Y3920" t="s">
        <v>492</v>
      </c>
    </row>
    <row r="3921" spans="1:25" ht="15" customHeight="1" x14ac:dyDescent="0.35">
      <c r="A3921">
        <v>11</v>
      </c>
      <c r="B3921" s="50">
        <v>46273.78125</v>
      </c>
      <c r="C3921">
        <v>11711601</v>
      </c>
      <c r="D3921">
        <v>100006742716</v>
      </c>
      <c r="E3921" t="s">
        <v>1726</v>
      </c>
      <c r="F3921">
        <v>100</v>
      </c>
      <c r="G3921" t="s">
        <v>1745</v>
      </c>
      <c r="H3921" t="s">
        <v>1760</v>
      </c>
      <c r="I3921">
        <v>6111001</v>
      </c>
      <c r="J3921">
        <v>1</v>
      </c>
      <c r="K3921" t="s">
        <v>2285</v>
      </c>
      <c r="L3921" t="s">
        <v>2286</v>
      </c>
      <c r="N3921">
        <v>0</v>
      </c>
      <c r="O3921">
        <v>1</v>
      </c>
      <c r="P3921">
        <v>1</v>
      </c>
      <c r="Q3921">
        <v>1</v>
      </c>
      <c r="R3921">
        <v>0</v>
      </c>
      <c r="S3921">
        <v>0</v>
      </c>
      <c r="T3921">
        <v>0</v>
      </c>
      <c r="U3921" s="50">
        <v>46273.77783564815</v>
      </c>
      <c r="V3921" s="50">
        <v>46273.77783564815</v>
      </c>
      <c r="W3921" s="51">
        <v>46273</v>
      </c>
      <c r="X3921" t="s">
        <v>1747</v>
      </c>
      <c r="Y3921" t="s">
        <v>492</v>
      </c>
    </row>
    <row r="3922" spans="1:25" ht="15" customHeight="1" x14ac:dyDescent="0.35">
      <c r="A3922">
        <v>11</v>
      </c>
      <c r="B3922" s="50">
        <v>46273.78125</v>
      </c>
      <c r="C3922">
        <v>11711602</v>
      </c>
      <c r="D3922">
        <v>100006742717</v>
      </c>
      <c r="E3922" t="s">
        <v>1726</v>
      </c>
      <c r="F3922">
        <v>100</v>
      </c>
      <c r="G3922" t="s">
        <v>1745</v>
      </c>
      <c r="H3922" t="s">
        <v>1760</v>
      </c>
      <c r="I3922">
        <v>6111002</v>
      </c>
      <c r="J3922">
        <v>2</v>
      </c>
      <c r="K3922" t="s">
        <v>2815</v>
      </c>
      <c r="L3922" t="s">
        <v>2816</v>
      </c>
      <c r="N3922">
        <v>0</v>
      </c>
      <c r="O3922">
        <v>1</v>
      </c>
      <c r="P3922">
        <v>1</v>
      </c>
      <c r="Q3922">
        <v>1</v>
      </c>
      <c r="R3922">
        <v>0</v>
      </c>
      <c r="S3922">
        <v>0</v>
      </c>
      <c r="T3922">
        <v>0</v>
      </c>
      <c r="U3922" s="50">
        <v>46273.77783564815</v>
      </c>
      <c r="V3922" s="50">
        <v>46273.77783564815</v>
      </c>
      <c r="W3922" s="51">
        <v>46273</v>
      </c>
      <c r="X3922" t="s">
        <v>1747</v>
      </c>
      <c r="Y3922" t="s">
        <v>492</v>
      </c>
    </row>
    <row r="3923" spans="1:25" ht="15" customHeight="1" x14ac:dyDescent="0.35">
      <c r="A3923">
        <v>11</v>
      </c>
      <c r="B3923" s="50">
        <v>46273.78125</v>
      </c>
      <c r="C3923">
        <v>11711603</v>
      </c>
      <c r="D3923">
        <v>100006742719</v>
      </c>
      <c r="E3923" t="s">
        <v>1726</v>
      </c>
      <c r="F3923">
        <v>100</v>
      </c>
      <c r="G3923" t="s">
        <v>1745</v>
      </c>
      <c r="H3923" t="s">
        <v>1760</v>
      </c>
      <c r="I3923">
        <v>6111201</v>
      </c>
      <c r="J3923">
        <v>2</v>
      </c>
      <c r="K3923" t="s">
        <v>2227</v>
      </c>
      <c r="L3923" t="s">
        <v>2228</v>
      </c>
      <c r="N3923">
        <v>0</v>
      </c>
      <c r="O3923">
        <v>5</v>
      </c>
      <c r="P3923">
        <v>5</v>
      </c>
      <c r="Q3923">
        <v>5</v>
      </c>
      <c r="R3923">
        <v>0</v>
      </c>
      <c r="S3923">
        <v>0</v>
      </c>
      <c r="T3923">
        <v>0</v>
      </c>
      <c r="U3923" s="50">
        <v>46273.77783564815</v>
      </c>
      <c r="V3923" s="50">
        <v>46273.77783564815</v>
      </c>
      <c r="W3923" s="51">
        <v>46273</v>
      </c>
      <c r="X3923" t="s">
        <v>1747</v>
      </c>
      <c r="Y3923" t="s">
        <v>492</v>
      </c>
    </row>
    <row r="3924" spans="1:25" ht="15" customHeight="1" x14ac:dyDescent="0.35">
      <c r="A3924">
        <v>11</v>
      </c>
      <c r="B3924" s="50">
        <v>46273.78125</v>
      </c>
      <c r="C3924">
        <v>11711611</v>
      </c>
      <c r="D3924">
        <v>100006742723</v>
      </c>
      <c r="E3924" t="s">
        <v>1726</v>
      </c>
      <c r="F3924">
        <v>100</v>
      </c>
      <c r="G3924" t="s">
        <v>1745</v>
      </c>
      <c r="H3924" t="s">
        <v>1760</v>
      </c>
      <c r="I3924">
        <v>6112001</v>
      </c>
      <c r="J3924">
        <v>2</v>
      </c>
      <c r="K3924" t="s">
        <v>2780</v>
      </c>
      <c r="L3924" t="s">
        <v>2781</v>
      </c>
      <c r="N3924">
        <v>0</v>
      </c>
      <c r="O3924">
        <v>4</v>
      </c>
      <c r="P3924">
        <v>4</v>
      </c>
      <c r="Q3924">
        <v>4</v>
      </c>
      <c r="R3924">
        <v>0</v>
      </c>
      <c r="S3924">
        <v>0</v>
      </c>
      <c r="T3924">
        <v>0</v>
      </c>
      <c r="U3924" s="50">
        <v>46273.77920138889</v>
      </c>
      <c r="V3924" s="50">
        <v>46273.77920138889</v>
      </c>
      <c r="W3924" s="51">
        <v>46273</v>
      </c>
      <c r="X3924" t="s">
        <v>1747</v>
      </c>
      <c r="Y3924" t="s">
        <v>492</v>
      </c>
    </row>
    <row r="3925" spans="1:25" ht="15" customHeight="1" x14ac:dyDescent="0.35">
      <c r="A3925">
        <v>11</v>
      </c>
      <c r="B3925" s="50">
        <v>46273.78125</v>
      </c>
      <c r="C3925">
        <v>11711618</v>
      </c>
      <c r="D3925">
        <v>100006742727</v>
      </c>
      <c r="E3925" t="s">
        <v>1726</v>
      </c>
      <c r="F3925">
        <v>100</v>
      </c>
      <c r="G3925" t="s">
        <v>1745</v>
      </c>
      <c r="H3925" t="s">
        <v>1760</v>
      </c>
      <c r="I3925">
        <v>6113001</v>
      </c>
      <c r="J3925">
        <v>5</v>
      </c>
      <c r="K3925" t="s">
        <v>2817</v>
      </c>
      <c r="L3925" t="s">
        <v>2818</v>
      </c>
      <c r="N3925">
        <v>0</v>
      </c>
      <c r="O3925">
        <v>2</v>
      </c>
      <c r="P3925">
        <v>2</v>
      </c>
      <c r="Q3925">
        <v>2</v>
      </c>
      <c r="R3925">
        <v>0</v>
      </c>
      <c r="S3925">
        <v>0</v>
      </c>
      <c r="T3925">
        <v>0</v>
      </c>
      <c r="U3925" s="50">
        <v>46273.779895833337</v>
      </c>
      <c r="V3925" s="50">
        <v>46273.779895833337</v>
      </c>
      <c r="W3925" s="51">
        <v>46273</v>
      </c>
      <c r="X3925" t="s">
        <v>1747</v>
      </c>
      <c r="Y3925" t="s">
        <v>492</v>
      </c>
    </row>
    <row r="3926" spans="1:25" ht="15" customHeight="1" x14ac:dyDescent="0.35">
      <c r="A3926">
        <v>11</v>
      </c>
      <c r="B3926" s="50">
        <v>46273.78125</v>
      </c>
      <c r="C3926">
        <v>11711619</v>
      </c>
      <c r="D3926">
        <v>100006742727</v>
      </c>
      <c r="E3926" t="s">
        <v>1726</v>
      </c>
      <c r="F3926">
        <v>100</v>
      </c>
      <c r="G3926" t="s">
        <v>1745</v>
      </c>
      <c r="H3926" t="s">
        <v>1760</v>
      </c>
      <c r="I3926">
        <v>6113001</v>
      </c>
      <c r="J3926">
        <v>5</v>
      </c>
      <c r="K3926" t="s">
        <v>2819</v>
      </c>
      <c r="L3926" t="s">
        <v>2820</v>
      </c>
      <c r="N3926">
        <v>0</v>
      </c>
      <c r="O3926">
        <v>1</v>
      </c>
      <c r="P3926">
        <v>1</v>
      </c>
      <c r="Q3926">
        <v>1</v>
      </c>
      <c r="R3926">
        <v>0</v>
      </c>
      <c r="S3926">
        <v>0</v>
      </c>
      <c r="T3926">
        <v>0</v>
      </c>
      <c r="U3926" s="50">
        <v>46273.779895833337</v>
      </c>
      <c r="V3926" s="50">
        <v>46273.779895833337</v>
      </c>
      <c r="W3926" s="51">
        <v>46273</v>
      </c>
      <c r="X3926" t="s">
        <v>1747</v>
      </c>
      <c r="Y3926" t="s">
        <v>492</v>
      </c>
    </row>
    <row r="3927" spans="1:25" ht="15" customHeight="1" x14ac:dyDescent="0.35">
      <c r="A3927">
        <v>11</v>
      </c>
      <c r="B3927" s="50">
        <v>46273.78125</v>
      </c>
      <c r="C3927">
        <v>11711643</v>
      </c>
      <c r="D3927">
        <v>100006742734</v>
      </c>
      <c r="E3927" t="s">
        <v>1726</v>
      </c>
      <c r="F3927">
        <v>100</v>
      </c>
      <c r="G3927" t="s">
        <v>1745</v>
      </c>
      <c r="H3927" t="s">
        <v>1760</v>
      </c>
      <c r="I3927">
        <v>6113002</v>
      </c>
      <c r="J3927">
        <v>1</v>
      </c>
      <c r="K3927" t="s">
        <v>2049</v>
      </c>
      <c r="L3927" t="s">
        <v>2050</v>
      </c>
      <c r="N3927">
        <v>0</v>
      </c>
      <c r="O3927">
        <v>1</v>
      </c>
      <c r="P3927">
        <v>1</v>
      </c>
      <c r="Q3927">
        <v>1</v>
      </c>
      <c r="R3927">
        <v>0</v>
      </c>
      <c r="S3927">
        <v>0</v>
      </c>
      <c r="T3927">
        <v>0</v>
      </c>
      <c r="U3927" s="50">
        <v>46273.779907407406</v>
      </c>
      <c r="V3927" s="50">
        <v>46273.779907407406</v>
      </c>
      <c r="W3927" s="51">
        <v>46273</v>
      </c>
      <c r="X3927" t="s">
        <v>1747</v>
      </c>
      <c r="Y3927" t="s">
        <v>492</v>
      </c>
    </row>
    <row r="3928" spans="1:25" ht="15" customHeight="1" x14ac:dyDescent="0.35">
      <c r="A3928">
        <v>11</v>
      </c>
      <c r="B3928" s="50">
        <v>46273.78125</v>
      </c>
      <c r="C3928">
        <v>11711644</v>
      </c>
      <c r="D3928">
        <v>100006742734</v>
      </c>
      <c r="E3928" t="s">
        <v>1726</v>
      </c>
      <c r="F3928">
        <v>100</v>
      </c>
      <c r="G3928" t="s">
        <v>1745</v>
      </c>
      <c r="H3928" t="s">
        <v>1760</v>
      </c>
      <c r="I3928">
        <v>6113002</v>
      </c>
      <c r="J3928">
        <v>1</v>
      </c>
      <c r="K3928" t="s">
        <v>2672</v>
      </c>
      <c r="L3928" t="s">
        <v>2673</v>
      </c>
      <c r="N3928">
        <v>0</v>
      </c>
      <c r="O3928">
        <v>3</v>
      </c>
      <c r="P3928">
        <v>3</v>
      </c>
      <c r="Q3928">
        <v>3</v>
      </c>
      <c r="R3928">
        <v>0</v>
      </c>
      <c r="S3928">
        <v>0</v>
      </c>
      <c r="T3928">
        <v>0</v>
      </c>
      <c r="U3928" s="50">
        <v>46273.779907407406</v>
      </c>
      <c r="V3928" s="50">
        <v>46273.779907407406</v>
      </c>
      <c r="W3928" s="51">
        <v>46273</v>
      </c>
      <c r="X3928" t="s">
        <v>1747</v>
      </c>
      <c r="Y3928" t="s">
        <v>492</v>
      </c>
    </row>
    <row r="3929" spans="1:25" ht="15" customHeight="1" x14ac:dyDescent="0.35">
      <c r="A3929">
        <v>11</v>
      </c>
      <c r="B3929" s="50">
        <v>46273.78125</v>
      </c>
      <c r="C3929">
        <v>11711645</v>
      </c>
      <c r="D3929">
        <v>100006742734</v>
      </c>
      <c r="E3929" t="s">
        <v>1726</v>
      </c>
      <c r="F3929">
        <v>100</v>
      </c>
      <c r="G3929" t="s">
        <v>1745</v>
      </c>
      <c r="H3929" t="s">
        <v>1760</v>
      </c>
      <c r="I3929">
        <v>6113002</v>
      </c>
      <c r="J3929">
        <v>1</v>
      </c>
      <c r="K3929" t="s">
        <v>2297</v>
      </c>
      <c r="L3929" t="s">
        <v>2298</v>
      </c>
      <c r="N3929">
        <v>0</v>
      </c>
      <c r="O3929">
        <v>3</v>
      </c>
      <c r="P3929">
        <v>3</v>
      </c>
      <c r="Q3929">
        <v>3</v>
      </c>
      <c r="R3929">
        <v>0</v>
      </c>
      <c r="S3929">
        <v>0</v>
      </c>
      <c r="T3929">
        <v>0</v>
      </c>
      <c r="U3929" s="50">
        <v>46273.779907407406</v>
      </c>
      <c r="V3929" s="50">
        <v>46273.779907407406</v>
      </c>
      <c r="W3929" s="51">
        <v>46273</v>
      </c>
      <c r="X3929" t="s">
        <v>1747</v>
      </c>
      <c r="Y3929" t="s">
        <v>492</v>
      </c>
    </row>
    <row r="3930" spans="1:25" ht="15" customHeight="1" x14ac:dyDescent="0.35">
      <c r="A3930">
        <v>11</v>
      </c>
      <c r="B3930" s="50">
        <v>46273.78125</v>
      </c>
      <c r="C3930">
        <v>11711646</v>
      </c>
      <c r="D3930">
        <v>100006742734</v>
      </c>
      <c r="E3930" t="s">
        <v>1726</v>
      </c>
      <c r="F3930">
        <v>100</v>
      </c>
      <c r="G3930" t="s">
        <v>1745</v>
      </c>
      <c r="H3930" t="s">
        <v>1760</v>
      </c>
      <c r="I3930">
        <v>6113002</v>
      </c>
      <c r="J3930">
        <v>1</v>
      </c>
      <c r="K3930" t="s">
        <v>2101</v>
      </c>
      <c r="L3930" t="s">
        <v>2102</v>
      </c>
      <c r="N3930">
        <v>0</v>
      </c>
      <c r="O3930">
        <v>1</v>
      </c>
      <c r="P3930">
        <v>1</v>
      </c>
      <c r="Q3930">
        <v>1</v>
      </c>
      <c r="R3930">
        <v>0</v>
      </c>
      <c r="S3930">
        <v>0</v>
      </c>
      <c r="T3930">
        <v>0</v>
      </c>
      <c r="U3930" s="50">
        <v>46273.779907407406</v>
      </c>
      <c r="V3930" s="50">
        <v>46273.779907407406</v>
      </c>
      <c r="W3930" s="51">
        <v>46273</v>
      </c>
      <c r="X3930" t="s">
        <v>1747</v>
      </c>
      <c r="Y3930" t="s">
        <v>492</v>
      </c>
    </row>
    <row r="3931" spans="1:25" ht="15" customHeight="1" x14ac:dyDescent="0.35">
      <c r="A3931">
        <v>11</v>
      </c>
      <c r="B3931" s="50">
        <v>46273.78125</v>
      </c>
      <c r="C3931">
        <v>11711647</v>
      </c>
      <c r="D3931">
        <v>100006742734</v>
      </c>
      <c r="E3931" t="s">
        <v>1726</v>
      </c>
      <c r="F3931">
        <v>100</v>
      </c>
      <c r="G3931" t="s">
        <v>1745</v>
      </c>
      <c r="H3931" t="s">
        <v>1760</v>
      </c>
      <c r="I3931">
        <v>6113002</v>
      </c>
      <c r="J3931">
        <v>1</v>
      </c>
      <c r="K3931" t="s">
        <v>2457</v>
      </c>
      <c r="L3931" t="s">
        <v>2458</v>
      </c>
      <c r="N3931">
        <v>0</v>
      </c>
      <c r="O3931">
        <v>2</v>
      </c>
      <c r="P3931">
        <v>2</v>
      </c>
      <c r="Q3931">
        <v>2</v>
      </c>
      <c r="R3931">
        <v>0</v>
      </c>
      <c r="S3931">
        <v>0</v>
      </c>
      <c r="T3931">
        <v>0</v>
      </c>
      <c r="U3931" s="50">
        <v>46273.779907407406</v>
      </c>
      <c r="V3931" s="50">
        <v>46273.779907407406</v>
      </c>
      <c r="W3931" s="51">
        <v>46273</v>
      </c>
      <c r="X3931" t="s">
        <v>1747</v>
      </c>
      <c r="Y3931" t="s">
        <v>492</v>
      </c>
    </row>
    <row r="3932" spans="1:25" ht="15" customHeight="1" x14ac:dyDescent="0.35">
      <c r="A3932">
        <v>11</v>
      </c>
      <c r="B3932" s="50">
        <v>46273.78125</v>
      </c>
      <c r="C3932">
        <v>11711648</v>
      </c>
      <c r="D3932">
        <v>100006742734</v>
      </c>
      <c r="E3932" t="s">
        <v>1726</v>
      </c>
      <c r="F3932">
        <v>100</v>
      </c>
      <c r="G3932" t="s">
        <v>1745</v>
      </c>
      <c r="H3932" t="s">
        <v>1760</v>
      </c>
      <c r="I3932">
        <v>6113002</v>
      </c>
      <c r="J3932">
        <v>1</v>
      </c>
      <c r="K3932" t="s">
        <v>2401</v>
      </c>
      <c r="L3932" t="s">
        <v>2402</v>
      </c>
      <c r="N3932">
        <v>0</v>
      </c>
      <c r="O3932">
        <v>1</v>
      </c>
      <c r="P3932">
        <v>1</v>
      </c>
      <c r="Q3932">
        <v>1</v>
      </c>
      <c r="R3932">
        <v>0</v>
      </c>
      <c r="S3932">
        <v>0</v>
      </c>
      <c r="T3932">
        <v>0</v>
      </c>
      <c r="U3932" s="50">
        <v>46273.779907407406</v>
      </c>
      <c r="V3932" s="50">
        <v>46273.779907407406</v>
      </c>
      <c r="W3932" s="51">
        <v>46273</v>
      </c>
      <c r="X3932" t="s">
        <v>1747</v>
      </c>
      <c r="Y3932" t="s">
        <v>492</v>
      </c>
    </row>
    <row r="3933" spans="1:25" ht="15" customHeight="1" x14ac:dyDescent="0.35">
      <c r="A3933">
        <v>11</v>
      </c>
      <c r="B3933" s="50">
        <v>46273.78125</v>
      </c>
      <c r="C3933">
        <v>11711649</v>
      </c>
      <c r="D3933">
        <v>100006742734</v>
      </c>
      <c r="E3933" t="s">
        <v>1726</v>
      </c>
      <c r="F3933">
        <v>100</v>
      </c>
      <c r="G3933" t="s">
        <v>1745</v>
      </c>
      <c r="H3933" t="s">
        <v>1760</v>
      </c>
      <c r="I3933">
        <v>6113002</v>
      </c>
      <c r="J3933">
        <v>1</v>
      </c>
      <c r="K3933" t="s">
        <v>2686</v>
      </c>
      <c r="L3933" t="s">
        <v>2687</v>
      </c>
      <c r="N3933">
        <v>0</v>
      </c>
      <c r="O3933">
        <v>2</v>
      </c>
      <c r="P3933">
        <v>2</v>
      </c>
      <c r="Q3933">
        <v>2</v>
      </c>
      <c r="R3933">
        <v>0</v>
      </c>
      <c r="S3933">
        <v>0</v>
      </c>
      <c r="T3933">
        <v>0</v>
      </c>
      <c r="U3933" s="50">
        <v>46273.779907407406</v>
      </c>
      <c r="V3933" s="50">
        <v>46273.779907407406</v>
      </c>
      <c r="W3933" s="51">
        <v>46273</v>
      </c>
      <c r="X3933" t="s">
        <v>1747</v>
      </c>
      <c r="Y3933" t="s">
        <v>492</v>
      </c>
    </row>
    <row r="3934" spans="1:25" ht="15" customHeight="1" x14ac:dyDescent="0.35">
      <c r="A3934">
        <v>11</v>
      </c>
      <c r="B3934" s="50">
        <v>46273.78125</v>
      </c>
      <c r="C3934">
        <v>11711650</v>
      </c>
      <c r="D3934">
        <v>100006742735</v>
      </c>
      <c r="E3934" t="s">
        <v>1726</v>
      </c>
      <c r="F3934">
        <v>100</v>
      </c>
      <c r="G3934" t="s">
        <v>1745</v>
      </c>
      <c r="H3934" t="s">
        <v>1760</v>
      </c>
      <c r="I3934">
        <v>6113003</v>
      </c>
      <c r="J3934">
        <v>2</v>
      </c>
      <c r="K3934" t="s">
        <v>2821</v>
      </c>
      <c r="L3934" t="s">
        <v>2822</v>
      </c>
      <c r="N3934">
        <v>0</v>
      </c>
      <c r="O3934">
        <v>1</v>
      </c>
      <c r="P3934">
        <v>1</v>
      </c>
      <c r="Q3934">
        <v>1</v>
      </c>
      <c r="R3934">
        <v>0</v>
      </c>
      <c r="S3934">
        <v>0</v>
      </c>
      <c r="T3934">
        <v>0</v>
      </c>
      <c r="U3934" s="50">
        <v>46273.779907407406</v>
      </c>
      <c r="V3934" s="50">
        <v>46273.779907407406</v>
      </c>
      <c r="W3934" s="51">
        <v>46273</v>
      </c>
      <c r="X3934" t="s">
        <v>1747</v>
      </c>
      <c r="Y3934" t="s">
        <v>492</v>
      </c>
    </row>
    <row r="3935" spans="1:25" ht="15" customHeight="1" x14ac:dyDescent="0.35">
      <c r="A3935">
        <v>11</v>
      </c>
      <c r="B3935" s="50">
        <v>46273.78125</v>
      </c>
      <c r="C3935">
        <v>11711651</v>
      </c>
      <c r="D3935">
        <v>100006742735</v>
      </c>
      <c r="E3935" t="s">
        <v>1726</v>
      </c>
      <c r="F3935">
        <v>100</v>
      </c>
      <c r="G3935" t="s">
        <v>1745</v>
      </c>
      <c r="H3935" t="s">
        <v>1760</v>
      </c>
      <c r="I3935">
        <v>6113003</v>
      </c>
      <c r="J3935">
        <v>2</v>
      </c>
      <c r="K3935" t="s">
        <v>2823</v>
      </c>
      <c r="L3935" t="s">
        <v>2824</v>
      </c>
      <c r="N3935">
        <v>0</v>
      </c>
      <c r="O3935">
        <v>1</v>
      </c>
      <c r="P3935">
        <v>1</v>
      </c>
      <c r="Q3935">
        <v>1</v>
      </c>
      <c r="R3935">
        <v>0</v>
      </c>
      <c r="S3935">
        <v>0</v>
      </c>
      <c r="T3935">
        <v>0</v>
      </c>
      <c r="U3935" s="50">
        <v>46273.779907407406</v>
      </c>
      <c r="V3935" s="50">
        <v>46273.779907407406</v>
      </c>
      <c r="W3935" s="51">
        <v>46273</v>
      </c>
      <c r="X3935" t="s">
        <v>1747</v>
      </c>
      <c r="Y3935" t="s">
        <v>492</v>
      </c>
    </row>
    <row r="3936" spans="1:25" ht="15" customHeight="1" x14ac:dyDescent="0.35">
      <c r="A3936">
        <v>11</v>
      </c>
      <c r="B3936" s="50">
        <v>46273.78125</v>
      </c>
      <c r="C3936">
        <v>11711652</v>
      </c>
      <c r="D3936">
        <v>100006742737</v>
      </c>
      <c r="E3936" t="s">
        <v>1726</v>
      </c>
      <c r="F3936">
        <v>100</v>
      </c>
      <c r="G3936" t="s">
        <v>1745</v>
      </c>
      <c r="H3936" t="s">
        <v>1760</v>
      </c>
      <c r="I3936">
        <v>6112401</v>
      </c>
      <c r="J3936">
        <v>1</v>
      </c>
      <c r="K3936" t="s">
        <v>2825</v>
      </c>
      <c r="L3936" t="s">
        <v>2826</v>
      </c>
      <c r="N3936">
        <v>0</v>
      </c>
      <c r="O3936">
        <v>3</v>
      </c>
      <c r="P3936">
        <v>3</v>
      </c>
      <c r="Q3936">
        <v>3</v>
      </c>
      <c r="R3936">
        <v>0</v>
      </c>
      <c r="S3936">
        <v>0</v>
      </c>
      <c r="T3936">
        <v>0</v>
      </c>
      <c r="U3936" s="50">
        <v>46273.779918981483</v>
      </c>
      <c r="V3936" s="50">
        <v>46273.779918981483</v>
      </c>
      <c r="W3936" s="51">
        <v>46273</v>
      </c>
      <c r="X3936" t="s">
        <v>1747</v>
      </c>
      <c r="Y3936" t="s">
        <v>492</v>
      </c>
    </row>
    <row r="3937" spans="1:25" ht="15" customHeight="1" x14ac:dyDescent="0.35">
      <c r="A3937">
        <v>12</v>
      </c>
      <c r="B3937" s="50">
        <v>46273.791666666657</v>
      </c>
      <c r="C3937">
        <v>11707017</v>
      </c>
      <c r="D3937">
        <v>100006740262</v>
      </c>
      <c r="E3937" t="s">
        <v>1726</v>
      </c>
      <c r="F3937">
        <v>100</v>
      </c>
      <c r="G3937" t="s">
        <v>1745</v>
      </c>
      <c r="H3937" t="s">
        <v>1760</v>
      </c>
      <c r="I3937">
        <v>5954701</v>
      </c>
      <c r="J3937">
        <v>2</v>
      </c>
      <c r="K3937" t="s">
        <v>1765</v>
      </c>
      <c r="L3937" t="s">
        <v>1766</v>
      </c>
      <c r="N3937">
        <v>0</v>
      </c>
      <c r="O3937">
        <v>11</v>
      </c>
      <c r="P3937">
        <v>11</v>
      </c>
      <c r="Q3937">
        <v>11</v>
      </c>
      <c r="R3937">
        <v>0</v>
      </c>
      <c r="S3937">
        <v>0</v>
      </c>
      <c r="T3937">
        <v>0</v>
      </c>
      <c r="U3937" s="50">
        <v>46273.654907407406</v>
      </c>
      <c r="V3937" s="50">
        <v>46273.654907407406</v>
      </c>
      <c r="W3937" s="51">
        <v>46273</v>
      </c>
      <c r="X3937" t="s">
        <v>1747</v>
      </c>
      <c r="Y3937" t="s">
        <v>492</v>
      </c>
    </row>
    <row r="3938" spans="1:25" ht="15" customHeight="1" x14ac:dyDescent="0.35">
      <c r="A3938">
        <v>12</v>
      </c>
      <c r="B3938" s="50">
        <v>46273.791666666657</v>
      </c>
      <c r="C3938">
        <v>11707018</v>
      </c>
      <c r="D3938">
        <v>100006740263</v>
      </c>
      <c r="E3938" t="s">
        <v>1726</v>
      </c>
      <c r="F3938">
        <v>100</v>
      </c>
      <c r="G3938" t="s">
        <v>1745</v>
      </c>
      <c r="H3938" t="s">
        <v>1760</v>
      </c>
      <c r="I3938">
        <v>5954702</v>
      </c>
      <c r="J3938">
        <v>2</v>
      </c>
      <c r="K3938" t="s">
        <v>1767</v>
      </c>
      <c r="L3938" t="s">
        <v>1768</v>
      </c>
      <c r="N3938">
        <v>0</v>
      </c>
      <c r="O3938">
        <v>11</v>
      </c>
      <c r="P3938">
        <v>11</v>
      </c>
      <c r="Q3938">
        <v>11</v>
      </c>
      <c r="R3938">
        <v>0</v>
      </c>
      <c r="S3938">
        <v>0</v>
      </c>
      <c r="T3938">
        <v>0</v>
      </c>
      <c r="U3938" s="50">
        <v>46273.654907407406</v>
      </c>
      <c r="V3938" s="50">
        <v>46273.654907407406</v>
      </c>
      <c r="W3938" s="51">
        <v>46273</v>
      </c>
      <c r="X3938" t="s">
        <v>1747</v>
      </c>
      <c r="Y3938" t="s">
        <v>492</v>
      </c>
    </row>
    <row r="3939" spans="1:25" ht="15" customHeight="1" x14ac:dyDescent="0.35">
      <c r="A3939">
        <v>12</v>
      </c>
      <c r="B3939" s="50">
        <v>46273.791666666657</v>
      </c>
      <c r="C3939">
        <v>11707023</v>
      </c>
      <c r="D3939">
        <v>100006740268</v>
      </c>
      <c r="E3939" t="s">
        <v>1726</v>
      </c>
      <c r="F3939">
        <v>100</v>
      </c>
      <c r="G3939" t="s">
        <v>1745</v>
      </c>
      <c r="H3939" t="s">
        <v>1760</v>
      </c>
      <c r="I3939">
        <v>5971102</v>
      </c>
      <c r="J3939">
        <v>2</v>
      </c>
      <c r="K3939" t="s">
        <v>1771</v>
      </c>
      <c r="L3939" t="s">
        <v>1772</v>
      </c>
      <c r="N3939">
        <v>0</v>
      </c>
      <c r="O3939">
        <v>6</v>
      </c>
      <c r="P3939">
        <v>6</v>
      </c>
      <c r="Q3939">
        <v>6</v>
      </c>
      <c r="R3939">
        <v>0</v>
      </c>
      <c r="S3939">
        <v>0</v>
      </c>
      <c r="T3939">
        <v>0</v>
      </c>
      <c r="U3939" s="50">
        <v>46273.654907407406</v>
      </c>
      <c r="V3939" s="50">
        <v>46273.654907407406</v>
      </c>
      <c r="W3939" s="51">
        <v>46273</v>
      </c>
      <c r="X3939" t="s">
        <v>1747</v>
      </c>
      <c r="Y3939" t="s">
        <v>492</v>
      </c>
    </row>
    <row r="3940" spans="1:25" ht="15" customHeight="1" x14ac:dyDescent="0.35">
      <c r="A3940">
        <v>12</v>
      </c>
      <c r="B3940" s="50">
        <v>46273.791666666657</v>
      </c>
      <c r="C3940">
        <v>11707024</v>
      </c>
      <c r="D3940">
        <v>100006740269</v>
      </c>
      <c r="E3940" t="s">
        <v>1726</v>
      </c>
      <c r="F3940">
        <v>100</v>
      </c>
      <c r="G3940" t="s">
        <v>1745</v>
      </c>
      <c r="H3940" t="s">
        <v>1760</v>
      </c>
      <c r="I3940">
        <v>5971103</v>
      </c>
      <c r="J3940">
        <v>2</v>
      </c>
      <c r="K3940" t="s">
        <v>1771</v>
      </c>
      <c r="L3940" t="s">
        <v>1772</v>
      </c>
      <c r="N3940">
        <v>0</v>
      </c>
      <c r="O3940">
        <v>6</v>
      </c>
      <c r="P3940">
        <v>6</v>
      </c>
      <c r="Q3940">
        <v>6</v>
      </c>
      <c r="R3940">
        <v>0</v>
      </c>
      <c r="S3940">
        <v>0</v>
      </c>
      <c r="T3940">
        <v>0</v>
      </c>
      <c r="U3940" s="50">
        <v>46273.654907407406</v>
      </c>
      <c r="V3940" s="50">
        <v>46273.654907407406</v>
      </c>
      <c r="W3940" s="51">
        <v>46273</v>
      </c>
      <c r="X3940" t="s">
        <v>1747</v>
      </c>
      <c r="Y3940" t="s">
        <v>492</v>
      </c>
    </row>
    <row r="3941" spans="1:25" ht="15" customHeight="1" x14ac:dyDescent="0.35">
      <c r="A3941">
        <v>12</v>
      </c>
      <c r="B3941" s="50">
        <v>46273.791666666657</v>
      </c>
      <c r="C3941">
        <v>11707025</v>
      </c>
      <c r="D3941">
        <v>100006740270</v>
      </c>
      <c r="E3941" t="s">
        <v>1726</v>
      </c>
      <c r="F3941">
        <v>100</v>
      </c>
      <c r="G3941" t="s">
        <v>1745</v>
      </c>
      <c r="H3941" t="s">
        <v>1760</v>
      </c>
      <c r="I3941">
        <v>5971104</v>
      </c>
      <c r="J3941">
        <v>2</v>
      </c>
      <c r="K3941" t="s">
        <v>1771</v>
      </c>
      <c r="L3941" t="s">
        <v>1772</v>
      </c>
      <c r="N3941">
        <v>0</v>
      </c>
      <c r="O3941">
        <v>6</v>
      </c>
      <c r="P3941">
        <v>6</v>
      </c>
      <c r="Q3941">
        <v>6</v>
      </c>
      <c r="R3941">
        <v>0</v>
      </c>
      <c r="S3941">
        <v>0</v>
      </c>
      <c r="T3941">
        <v>0</v>
      </c>
      <c r="U3941" s="50">
        <v>46273.654907407406</v>
      </c>
      <c r="V3941" s="50">
        <v>46273.654907407406</v>
      </c>
      <c r="W3941" s="51">
        <v>46273</v>
      </c>
      <c r="X3941" t="s">
        <v>1747</v>
      </c>
      <c r="Y3941" t="s">
        <v>492</v>
      </c>
    </row>
    <row r="3942" spans="1:25" ht="15" customHeight="1" x14ac:dyDescent="0.35">
      <c r="A3942">
        <v>12</v>
      </c>
      <c r="B3942" s="50">
        <v>46273.791666666657</v>
      </c>
      <c r="C3942">
        <v>11707026</v>
      </c>
      <c r="D3942">
        <v>100006740271</v>
      </c>
      <c r="E3942" t="s">
        <v>1726</v>
      </c>
      <c r="F3942">
        <v>100</v>
      </c>
      <c r="G3942" t="s">
        <v>1745</v>
      </c>
      <c r="H3942" t="s">
        <v>1760</v>
      </c>
      <c r="I3942">
        <v>5971105</v>
      </c>
      <c r="J3942">
        <v>2</v>
      </c>
      <c r="K3942" t="s">
        <v>1771</v>
      </c>
      <c r="L3942" t="s">
        <v>1772</v>
      </c>
      <c r="N3942">
        <v>0</v>
      </c>
      <c r="O3942">
        <v>6</v>
      </c>
      <c r="P3942">
        <v>6</v>
      </c>
      <c r="Q3942">
        <v>6</v>
      </c>
      <c r="R3942">
        <v>0</v>
      </c>
      <c r="S3942">
        <v>0</v>
      </c>
      <c r="T3942">
        <v>0</v>
      </c>
      <c r="U3942" s="50">
        <v>46273.654907407406</v>
      </c>
      <c r="V3942" s="50">
        <v>46273.654907407406</v>
      </c>
      <c r="W3942" s="51">
        <v>46273</v>
      </c>
      <c r="X3942" t="s">
        <v>1747</v>
      </c>
      <c r="Y3942" t="s">
        <v>492</v>
      </c>
    </row>
    <row r="3943" spans="1:25" ht="15" customHeight="1" x14ac:dyDescent="0.35">
      <c r="A3943">
        <v>12</v>
      </c>
      <c r="B3943" s="50">
        <v>46273.791666666657</v>
      </c>
      <c r="C3943">
        <v>11707027</v>
      </c>
      <c r="D3943">
        <v>100006740272</v>
      </c>
      <c r="E3943" t="s">
        <v>1726</v>
      </c>
      <c r="F3943">
        <v>100</v>
      </c>
      <c r="G3943" t="s">
        <v>1745</v>
      </c>
      <c r="H3943" t="s">
        <v>1760</v>
      </c>
      <c r="I3943">
        <v>5971106</v>
      </c>
      <c r="J3943">
        <v>2</v>
      </c>
      <c r="K3943" t="s">
        <v>1771</v>
      </c>
      <c r="L3943" t="s">
        <v>1772</v>
      </c>
      <c r="N3943">
        <v>0</v>
      </c>
      <c r="O3943">
        <v>6</v>
      </c>
      <c r="P3943">
        <v>6</v>
      </c>
      <c r="Q3943">
        <v>6</v>
      </c>
      <c r="R3943">
        <v>0</v>
      </c>
      <c r="S3943">
        <v>0</v>
      </c>
      <c r="T3943">
        <v>0</v>
      </c>
      <c r="U3943" s="50">
        <v>46273.654907407406</v>
      </c>
      <c r="V3943" s="50">
        <v>46273.654907407406</v>
      </c>
      <c r="W3943" s="51">
        <v>46273</v>
      </c>
      <c r="X3943" t="s">
        <v>1747</v>
      </c>
      <c r="Y3943" t="s">
        <v>492</v>
      </c>
    </row>
    <row r="3944" spans="1:25" ht="15" customHeight="1" x14ac:dyDescent="0.35">
      <c r="A3944">
        <v>12</v>
      </c>
      <c r="B3944" s="50">
        <v>46273.791666666657</v>
      </c>
      <c r="C3944">
        <v>11707028</v>
      </c>
      <c r="D3944">
        <v>100006740273</v>
      </c>
      <c r="E3944" t="s">
        <v>1726</v>
      </c>
      <c r="F3944">
        <v>100</v>
      </c>
      <c r="G3944" t="s">
        <v>1745</v>
      </c>
      <c r="H3944" t="s">
        <v>1760</v>
      </c>
      <c r="I3944">
        <v>5971107</v>
      </c>
      <c r="J3944">
        <v>2</v>
      </c>
      <c r="K3944" t="s">
        <v>1771</v>
      </c>
      <c r="L3944" t="s">
        <v>1772</v>
      </c>
      <c r="N3944">
        <v>0</v>
      </c>
      <c r="O3944">
        <v>4</v>
      </c>
      <c r="P3944">
        <v>4</v>
      </c>
      <c r="Q3944">
        <v>4</v>
      </c>
      <c r="R3944">
        <v>0</v>
      </c>
      <c r="S3944">
        <v>0</v>
      </c>
      <c r="T3944">
        <v>0</v>
      </c>
      <c r="U3944" s="50">
        <v>46273.654907407406</v>
      </c>
      <c r="V3944" s="50">
        <v>46273.654907407406</v>
      </c>
      <c r="W3944" s="51">
        <v>46273</v>
      </c>
      <c r="X3944" t="s">
        <v>1747</v>
      </c>
      <c r="Y3944" t="s">
        <v>492</v>
      </c>
    </row>
    <row r="3945" spans="1:25" ht="15" customHeight="1" x14ac:dyDescent="0.35">
      <c r="A3945">
        <v>12</v>
      </c>
      <c r="B3945" s="50">
        <v>46273.791666666657</v>
      </c>
      <c r="C3945">
        <v>11707034</v>
      </c>
      <c r="D3945">
        <v>100006740275</v>
      </c>
      <c r="E3945" t="s">
        <v>1726</v>
      </c>
      <c r="F3945">
        <v>100</v>
      </c>
      <c r="G3945" t="s">
        <v>1745</v>
      </c>
      <c r="H3945" t="s">
        <v>1760</v>
      </c>
      <c r="I3945">
        <v>6000201</v>
      </c>
      <c r="J3945">
        <v>2</v>
      </c>
      <c r="K3945" t="s">
        <v>1783</v>
      </c>
      <c r="L3945" t="s">
        <v>1784</v>
      </c>
      <c r="M3945" t="s">
        <v>421</v>
      </c>
      <c r="N3945">
        <v>2</v>
      </c>
      <c r="O3945">
        <v>5</v>
      </c>
      <c r="P3945">
        <v>5</v>
      </c>
      <c r="Q3945">
        <v>5</v>
      </c>
      <c r="R3945">
        <v>0</v>
      </c>
      <c r="S3945">
        <v>0</v>
      </c>
      <c r="T3945">
        <v>0</v>
      </c>
      <c r="U3945" s="50">
        <v>46273.654907407406</v>
      </c>
      <c r="V3945" s="50">
        <v>46273.791192129633</v>
      </c>
      <c r="W3945" s="51">
        <v>46273</v>
      </c>
      <c r="X3945" t="s">
        <v>1747</v>
      </c>
      <c r="Y3945" t="s">
        <v>492</v>
      </c>
    </row>
    <row r="3946" spans="1:25" ht="15" customHeight="1" x14ac:dyDescent="0.35">
      <c r="A3946">
        <v>12</v>
      </c>
      <c r="B3946" s="50">
        <v>46273.791666666657</v>
      </c>
      <c r="C3946">
        <v>11707590</v>
      </c>
      <c r="D3946">
        <v>100006740609</v>
      </c>
      <c r="E3946" t="s">
        <v>1726</v>
      </c>
      <c r="F3946">
        <v>100</v>
      </c>
      <c r="G3946" t="s">
        <v>1745</v>
      </c>
      <c r="H3946" t="s">
        <v>1760</v>
      </c>
      <c r="I3946">
        <v>5987101</v>
      </c>
      <c r="J3946">
        <v>1</v>
      </c>
      <c r="K3946" t="s">
        <v>2113</v>
      </c>
      <c r="L3946" t="s">
        <v>2114</v>
      </c>
      <c r="M3946" t="s">
        <v>415</v>
      </c>
      <c r="N3946">
        <v>2</v>
      </c>
      <c r="O3946">
        <v>3</v>
      </c>
      <c r="P3946">
        <v>3</v>
      </c>
      <c r="Q3946">
        <v>3</v>
      </c>
      <c r="R3946">
        <v>0</v>
      </c>
      <c r="S3946">
        <v>0</v>
      </c>
      <c r="T3946">
        <v>0</v>
      </c>
      <c r="U3946" s="50">
        <v>46273.655162037037</v>
      </c>
      <c r="V3946" s="50">
        <v>46273.787175925929</v>
      </c>
      <c r="W3946" s="51">
        <v>46273</v>
      </c>
      <c r="X3946" t="s">
        <v>1747</v>
      </c>
      <c r="Y3946" t="s">
        <v>492</v>
      </c>
    </row>
    <row r="3947" spans="1:25" ht="15" customHeight="1" x14ac:dyDescent="0.35">
      <c r="A3947">
        <v>12</v>
      </c>
      <c r="B3947" s="50">
        <v>46273.791666666657</v>
      </c>
      <c r="C3947">
        <v>11707593</v>
      </c>
      <c r="D3947">
        <v>100006740611</v>
      </c>
      <c r="E3947" t="s">
        <v>1726</v>
      </c>
      <c r="F3947">
        <v>100</v>
      </c>
      <c r="G3947" t="s">
        <v>1745</v>
      </c>
      <c r="H3947" t="s">
        <v>1760</v>
      </c>
      <c r="I3947">
        <v>6012601</v>
      </c>
      <c r="J3947">
        <v>1</v>
      </c>
      <c r="K3947" t="s">
        <v>2105</v>
      </c>
      <c r="L3947" t="s">
        <v>2106</v>
      </c>
      <c r="N3947">
        <v>0</v>
      </c>
      <c r="O3947">
        <v>1</v>
      </c>
      <c r="P3947">
        <v>1</v>
      </c>
      <c r="Q3947">
        <v>1</v>
      </c>
      <c r="R3947">
        <v>0</v>
      </c>
      <c r="S3947">
        <v>0</v>
      </c>
      <c r="T3947">
        <v>0</v>
      </c>
      <c r="U3947" s="50">
        <v>46273.655162037037</v>
      </c>
      <c r="V3947" s="50">
        <v>46273.655162037037</v>
      </c>
      <c r="W3947" s="51">
        <v>46273</v>
      </c>
      <c r="X3947" t="s">
        <v>1747</v>
      </c>
      <c r="Y3947" t="s">
        <v>492</v>
      </c>
    </row>
    <row r="3948" spans="1:25" ht="15" customHeight="1" x14ac:dyDescent="0.35">
      <c r="A3948">
        <v>12</v>
      </c>
      <c r="B3948" s="50">
        <v>46273.791666666657</v>
      </c>
      <c r="C3948">
        <v>11707594</v>
      </c>
      <c r="D3948">
        <v>100006740611</v>
      </c>
      <c r="E3948" t="s">
        <v>1726</v>
      </c>
      <c r="F3948">
        <v>100</v>
      </c>
      <c r="G3948" t="s">
        <v>1745</v>
      </c>
      <c r="H3948" t="s">
        <v>1760</v>
      </c>
      <c r="I3948">
        <v>6012601</v>
      </c>
      <c r="J3948">
        <v>1</v>
      </c>
      <c r="K3948" t="s">
        <v>2121</v>
      </c>
      <c r="L3948" t="s">
        <v>2122</v>
      </c>
      <c r="N3948">
        <v>0</v>
      </c>
      <c r="O3948">
        <v>1</v>
      </c>
      <c r="P3948">
        <v>1</v>
      </c>
      <c r="Q3948">
        <v>1</v>
      </c>
      <c r="R3948">
        <v>0</v>
      </c>
      <c r="S3948">
        <v>0</v>
      </c>
      <c r="T3948">
        <v>0</v>
      </c>
      <c r="U3948" s="50">
        <v>46273.655162037037</v>
      </c>
      <c r="V3948" s="50">
        <v>46273.655162037037</v>
      </c>
      <c r="W3948" s="51">
        <v>46273</v>
      </c>
      <c r="X3948" t="s">
        <v>1747</v>
      </c>
      <c r="Y3948" t="s">
        <v>492</v>
      </c>
    </row>
    <row r="3949" spans="1:25" ht="15" customHeight="1" x14ac:dyDescent="0.35">
      <c r="A3949">
        <v>12</v>
      </c>
      <c r="B3949" s="50">
        <v>46273.791666666657</v>
      </c>
      <c r="C3949">
        <v>11708211</v>
      </c>
      <c r="D3949">
        <v>100006740943</v>
      </c>
      <c r="E3949" t="s">
        <v>1726</v>
      </c>
      <c r="F3949">
        <v>100</v>
      </c>
      <c r="G3949" t="s">
        <v>1745</v>
      </c>
      <c r="H3949" t="s">
        <v>1760</v>
      </c>
      <c r="I3949">
        <v>6018002</v>
      </c>
      <c r="J3949">
        <v>2</v>
      </c>
      <c r="K3949" t="s">
        <v>2211</v>
      </c>
      <c r="L3949" t="s">
        <v>2212</v>
      </c>
      <c r="N3949">
        <v>0</v>
      </c>
      <c r="O3949">
        <v>9</v>
      </c>
      <c r="P3949">
        <v>9</v>
      </c>
      <c r="Q3949">
        <v>9</v>
      </c>
      <c r="R3949">
        <v>0</v>
      </c>
      <c r="S3949">
        <v>0</v>
      </c>
      <c r="T3949">
        <v>0</v>
      </c>
      <c r="U3949" s="50">
        <v>46273.66810185185</v>
      </c>
      <c r="V3949" s="50">
        <v>46273.66810185185</v>
      </c>
      <c r="W3949" s="51">
        <v>46273</v>
      </c>
      <c r="X3949" t="s">
        <v>1747</v>
      </c>
      <c r="Y3949" t="s">
        <v>492</v>
      </c>
    </row>
    <row r="3950" spans="1:25" ht="15" customHeight="1" x14ac:dyDescent="0.35">
      <c r="A3950">
        <v>12</v>
      </c>
      <c r="B3950" s="50">
        <v>46273.791666666657</v>
      </c>
      <c r="C3950">
        <v>11708212</v>
      </c>
      <c r="D3950">
        <v>100006740944</v>
      </c>
      <c r="E3950" t="s">
        <v>1726</v>
      </c>
      <c r="F3950">
        <v>100</v>
      </c>
      <c r="G3950" t="s">
        <v>1745</v>
      </c>
      <c r="H3950" t="s">
        <v>1760</v>
      </c>
      <c r="I3950">
        <v>6018003</v>
      </c>
      <c r="J3950">
        <v>2</v>
      </c>
      <c r="K3950" t="s">
        <v>2211</v>
      </c>
      <c r="L3950" t="s">
        <v>2212</v>
      </c>
      <c r="N3950">
        <v>0</v>
      </c>
      <c r="O3950">
        <v>8</v>
      </c>
      <c r="P3950">
        <v>8</v>
      </c>
      <c r="Q3950">
        <v>8</v>
      </c>
      <c r="R3950">
        <v>0</v>
      </c>
      <c r="S3950">
        <v>0</v>
      </c>
      <c r="T3950">
        <v>0</v>
      </c>
      <c r="U3950" s="50">
        <v>46273.66810185185</v>
      </c>
      <c r="V3950" s="50">
        <v>46273.66810185185</v>
      </c>
      <c r="W3950" s="51">
        <v>46273</v>
      </c>
      <c r="X3950" t="s">
        <v>1747</v>
      </c>
      <c r="Y3950" t="s">
        <v>492</v>
      </c>
    </row>
    <row r="3951" spans="1:25" ht="15" customHeight="1" x14ac:dyDescent="0.35">
      <c r="A3951">
        <v>12</v>
      </c>
      <c r="B3951" s="50">
        <v>46273.791666666657</v>
      </c>
      <c r="C3951">
        <v>11708506</v>
      </c>
      <c r="D3951">
        <v>100006741084</v>
      </c>
      <c r="E3951" t="s">
        <v>1726</v>
      </c>
      <c r="F3951">
        <v>100</v>
      </c>
      <c r="G3951" t="s">
        <v>1745</v>
      </c>
      <c r="H3951" t="s">
        <v>1760</v>
      </c>
      <c r="I3951">
        <v>6018602</v>
      </c>
      <c r="J3951">
        <v>2</v>
      </c>
      <c r="K3951" t="s">
        <v>2275</v>
      </c>
      <c r="L3951" t="s">
        <v>2276</v>
      </c>
      <c r="N3951">
        <v>0</v>
      </c>
      <c r="O3951">
        <v>1</v>
      </c>
      <c r="P3951">
        <v>1</v>
      </c>
      <c r="Q3951">
        <v>1</v>
      </c>
      <c r="R3951">
        <v>0</v>
      </c>
      <c r="S3951">
        <v>0</v>
      </c>
      <c r="T3951">
        <v>0</v>
      </c>
      <c r="U3951" s="50">
        <v>46273.687557870369</v>
      </c>
      <c r="V3951" s="50">
        <v>46273.687557870369</v>
      </c>
      <c r="W3951" s="51">
        <v>46273</v>
      </c>
      <c r="X3951" t="s">
        <v>1747</v>
      </c>
      <c r="Y3951" t="s">
        <v>492</v>
      </c>
    </row>
    <row r="3952" spans="1:25" ht="15" customHeight="1" x14ac:dyDescent="0.35">
      <c r="A3952">
        <v>12</v>
      </c>
      <c r="B3952" s="50">
        <v>46273.791666666657</v>
      </c>
      <c r="C3952">
        <v>11708507</v>
      </c>
      <c r="D3952">
        <v>100006741084</v>
      </c>
      <c r="E3952" t="s">
        <v>1726</v>
      </c>
      <c r="F3952">
        <v>100</v>
      </c>
      <c r="G3952" t="s">
        <v>1745</v>
      </c>
      <c r="H3952" t="s">
        <v>1760</v>
      </c>
      <c r="I3952">
        <v>6018602</v>
      </c>
      <c r="J3952">
        <v>2</v>
      </c>
      <c r="K3952" t="s">
        <v>2265</v>
      </c>
      <c r="L3952" t="s">
        <v>2266</v>
      </c>
      <c r="N3952">
        <v>0</v>
      </c>
      <c r="O3952">
        <v>2</v>
      </c>
      <c r="P3952">
        <v>2</v>
      </c>
      <c r="Q3952">
        <v>2</v>
      </c>
      <c r="R3952">
        <v>0</v>
      </c>
      <c r="S3952">
        <v>0</v>
      </c>
      <c r="T3952">
        <v>0</v>
      </c>
      <c r="U3952" s="50">
        <v>46273.687557870369</v>
      </c>
      <c r="V3952" s="50">
        <v>46273.687557870369</v>
      </c>
      <c r="W3952" s="51">
        <v>46273</v>
      </c>
      <c r="X3952" t="s">
        <v>1747</v>
      </c>
      <c r="Y3952" t="s">
        <v>492</v>
      </c>
    </row>
    <row r="3953" spans="1:25" ht="15" customHeight="1" x14ac:dyDescent="0.35">
      <c r="A3953">
        <v>12</v>
      </c>
      <c r="B3953" s="50">
        <v>46273.791666666657</v>
      </c>
      <c r="C3953">
        <v>11708508</v>
      </c>
      <c r="D3953">
        <v>100006741085</v>
      </c>
      <c r="E3953" t="s">
        <v>1726</v>
      </c>
      <c r="F3953">
        <v>100</v>
      </c>
      <c r="G3953" t="s">
        <v>1745</v>
      </c>
      <c r="H3953" t="s">
        <v>1760</v>
      </c>
      <c r="I3953">
        <v>6018603</v>
      </c>
      <c r="J3953">
        <v>2</v>
      </c>
      <c r="K3953" t="s">
        <v>2265</v>
      </c>
      <c r="L3953" t="s">
        <v>2266</v>
      </c>
      <c r="N3953">
        <v>0</v>
      </c>
      <c r="O3953">
        <v>2</v>
      </c>
      <c r="P3953">
        <v>2</v>
      </c>
      <c r="Q3953">
        <v>2</v>
      </c>
      <c r="R3953">
        <v>0</v>
      </c>
      <c r="S3953">
        <v>0</v>
      </c>
      <c r="T3953">
        <v>0</v>
      </c>
      <c r="U3953" s="50">
        <v>46273.687557870369</v>
      </c>
      <c r="V3953" s="50">
        <v>46273.687557870369</v>
      </c>
      <c r="W3953" s="51">
        <v>46273</v>
      </c>
      <c r="X3953" t="s">
        <v>1747</v>
      </c>
      <c r="Y3953" t="s">
        <v>492</v>
      </c>
    </row>
    <row r="3954" spans="1:25" ht="15" customHeight="1" x14ac:dyDescent="0.35">
      <c r="A3954">
        <v>12</v>
      </c>
      <c r="B3954" s="50">
        <v>46273.791666666657</v>
      </c>
      <c r="C3954">
        <v>11708509</v>
      </c>
      <c r="D3954">
        <v>100006741086</v>
      </c>
      <c r="E3954" t="s">
        <v>1726</v>
      </c>
      <c r="F3954">
        <v>100</v>
      </c>
      <c r="G3954" t="s">
        <v>1745</v>
      </c>
      <c r="H3954" t="s">
        <v>1760</v>
      </c>
      <c r="I3954">
        <v>6018604</v>
      </c>
      <c r="J3954">
        <v>2</v>
      </c>
      <c r="K3954" t="s">
        <v>2265</v>
      </c>
      <c r="L3954" t="s">
        <v>2266</v>
      </c>
      <c r="N3954">
        <v>0</v>
      </c>
      <c r="O3954">
        <v>2</v>
      </c>
      <c r="P3954">
        <v>2</v>
      </c>
      <c r="Q3954">
        <v>2</v>
      </c>
      <c r="R3954">
        <v>0</v>
      </c>
      <c r="S3954">
        <v>0</v>
      </c>
      <c r="T3954">
        <v>0</v>
      </c>
      <c r="U3954" s="50">
        <v>46273.687557870369</v>
      </c>
      <c r="V3954" s="50">
        <v>46273.687557870369</v>
      </c>
      <c r="W3954" s="51">
        <v>46273</v>
      </c>
      <c r="X3954" t="s">
        <v>1747</v>
      </c>
      <c r="Y3954" t="s">
        <v>492</v>
      </c>
    </row>
    <row r="3955" spans="1:25" ht="15" customHeight="1" x14ac:dyDescent="0.35">
      <c r="A3955">
        <v>12</v>
      </c>
      <c r="B3955" s="50">
        <v>46273.791666666657</v>
      </c>
      <c r="C3955">
        <v>11708510</v>
      </c>
      <c r="D3955">
        <v>100006741087</v>
      </c>
      <c r="E3955" t="s">
        <v>1726</v>
      </c>
      <c r="F3955">
        <v>100</v>
      </c>
      <c r="G3955" t="s">
        <v>1745</v>
      </c>
      <c r="H3955" t="s">
        <v>1760</v>
      </c>
      <c r="I3955">
        <v>6018605</v>
      </c>
      <c r="J3955">
        <v>2</v>
      </c>
      <c r="K3955" t="s">
        <v>2265</v>
      </c>
      <c r="L3955" t="s">
        <v>2266</v>
      </c>
      <c r="N3955">
        <v>0</v>
      </c>
      <c r="O3955">
        <v>2</v>
      </c>
      <c r="P3955">
        <v>2</v>
      </c>
      <c r="Q3955">
        <v>2</v>
      </c>
      <c r="R3955">
        <v>0</v>
      </c>
      <c r="S3955">
        <v>0</v>
      </c>
      <c r="T3955">
        <v>0</v>
      </c>
      <c r="U3955" s="50">
        <v>46273.687557870369</v>
      </c>
      <c r="V3955" s="50">
        <v>46273.687557870369</v>
      </c>
      <c r="W3955" s="51">
        <v>46273</v>
      </c>
      <c r="X3955" t="s">
        <v>1747</v>
      </c>
      <c r="Y3955" t="s">
        <v>492</v>
      </c>
    </row>
    <row r="3956" spans="1:25" ht="15" customHeight="1" x14ac:dyDescent="0.35">
      <c r="A3956">
        <v>12</v>
      </c>
      <c r="B3956" s="50">
        <v>46273.791666666657</v>
      </c>
      <c r="C3956">
        <v>11708511</v>
      </c>
      <c r="D3956">
        <v>100006741088</v>
      </c>
      <c r="E3956" t="s">
        <v>1726</v>
      </c>
      <c r="F3956">
        <v>100</v>
      </c>
      <c r="G3956" t="s">
        <v>1745</v>
      </c>
      <c r="H3956" t="s">
        <v>1760</v>
      </c>
      <c r="I3956">
        <v>6018606</v>
      </c>
      <c r="J3956">
        <v>2</v>
      </c>
      <c r="K3956" t="s">
        <v>2275</v>
      </c>
      <c r="L3956" t="s">
        <v>2276</v>
      </c>
      <c r="N3956">
        <v>0</v>
      </c>
      <c r="O3956">
        <v>9</v>
      </c>
      <c r="P3956">
        <v>9</v>
      </c>
      <c r="Q3956">
        <v>9</v>
      </c>
      <c r="R3956">
        <v>0</v>
      </c>
      <c r="S3956">
        <v>0</v>
      </c>
      <c r="T3956">
        <v>0</v>
      </c>
      <c r="U3956" s="50">
        <v>46273.687557870369</v>
      </c>
      <c r="V3956" s="50">
        <v>46273.687557870369</v>
      </c>
      <c r="W3956" s="51">
        <v>46273</v>
      </c>
      <c r="X3956" t="s">
        <v>1747</v>
      </c>
      <c r="Y3956" t="s">
        <v>492</v>
      </c>
    </row>
    <row r="3957" spans="1:25" ht="15" customHeight="1" x14ac:dyDescent="0.35">
      <c r="A3957">
        <v>12</v>
      </c>
      <c r="B3957" s="50">
        <v>46273.791666666657</v>
      </c>
      <c r="C3957">
        <v>11708878</v>
      </c>
      <c r="D3957">
        <v>100006741239</v>
      </c>
      <c r="E3957" t="s">
        <v>1726</v>
      </c>
      <c r="F3957">
        <v>100</v>
      </c>
      <c r="G3957" t="s">
        <v>1745</v>
      </c>
      <c r="H3957" t="s">
        <v>1760</v>
      </c>
      <c r="I3957">
        <v>6038603</v>
      </c>
      <c r="J3957">
        <v>2</v>
      </c>
      <c r="K3957" t="s">
        <v>2375</v>
      </c>
      <c r="L3957" t="s">
        <v>2376</v>
      </c>
      <c r="M3957" t="s">
        <v>421</v>
      </c>
      <c r="N3957">
        <v>2</v>
      </c>
      <c r="O3957">
        <v>1</v>
      </c>
      <c r="P3957">
        <v>1</v>
      </c>
      <c r="Q3957">
        <v>1</v>
      </c>
      <c r="R3957">
        <v>0</v>
      </c>
      <c r="S3957">
        <v>0</v>
      </c>
      <c r="T3957">
        <v>0</v>
      </c>
      <c r="U3957" s="50">
        <v>46273.700752314813</v>
      </c>
      <c r="V3957" s="50">
        <v>46273.788784722223</v>
      </c>
      <c r="W3957" s="51">
        <v>46273</v>
      </c>
      <c r="X3957" t="s">
        <v>1747</v>
      </c>
      <c r="Y3957" t="s">
        <v>492</v>
      </c>
    </row>
    <row r="3958" spans="1:25" ht="15" customHeight="1" x14ac:dyDescent="0.35">
      <c r="A3958">
        <v>12</v>
      </c>
      <c r="B3958" s="50">
        <v>46273.791666666657</v>
      </c>
      <c r="C3958">
        <v>11709399</v>
      </c>
      <c r="D3958">
        <v>100006741556</v>
      </c>
      <c r="E3958" t="s">
        <v>1726</v>
      </c>
      <c r="F3958">
        <v>100</v>
      </c>
      <c r="G3958" t="s">
        <v>1745</v>
      </c>
      <c r="H3958" t="s">
        <v>1760</v>
      </c>
      <c r="I3958">
        <v>5894204</v>
      </c>
      <c r="J3958">
        <v>2</v>
      </c>
      <c r="K3958" t="s">
        <v>2383</v>
      </c>
      <c r="L3958" t="s">
        <v>2384</v>
      </c>
      <c r="N3958">
        <v>0</v>
      </c>
      <c r="O3958">
        <v>10</v>
      </c>
      <c r="P3958">
        <v>10</v>
      </c>
      <c r="Q3958">
        <v>10</v>
      </c>
      <c r="R3958">
        <v>0</v>
      </c>
      <c r="S3958">
        <v>0</v>
      </c>
      <c r="T3958">
        <v>0</v>
      </c>
      <c r="U3958" s="50">
        <v>46273.7028125</v>
      </c>
      <c r="V3958" s="50">
        <v>46273.7028125</v>
      </c>
      <c r="W3958" s="51">
        <v>46273</v>
      </c>
      <c r="X3958" t="s">
        <v>1747</v>
      </c>
      <c r="Y3958" t="s">
        <v>492</v>
      </c>
    </row>
    <row r="3959" spans="1:25" ht="15" customHeight="1" x14ac:dyDescent="0.35">
      <c r="A3959">
        <v>12</v>
      </c>
      <c r="B3959" s="50">
        <v>46273.791666666657</v>
      </c>
      <c r="C3959">
        <v>11709400</v>
      </c>
      <c r="D3959">
        <v>100006741557</v>
      </c>
      <c r="E3959" t="s">
        <v>1726</v>
      </c>
      <c r="F3959">
        <v>100</v>
      </c>
      <c r="G3959" t="s">
        <v>1745</v>
      </c>
      <c r="H3959" t="s">
        <v>1760</v>
      </c>
      <c r="I3959">
        <v>5894205</v>
      </c>
      <c r="J3959">
        <v>2</v>
      </c>
      <c r="K3959" t="s">
        <v>2381</v>
      </c>
      <c r="L3959" t="s">
        <v>2382</v>
      </c>
      <c r="N3959">
        <v>0</v>
      </c>
      <c r="O3959">
        <v>4</v>
      </c>
      <c r="P3959">
        <v>4</v>
      </c>
      <c r="Q3959">
        <v>4</v>
      </c>
      <c r="R3959">
        <v>0</v>
      </c>
      <c r="S3959">
        <v>0</v>
      </c>
      <c r="T3959">
        <v>0</v>
      </c>
      <c r="U3959" s="50">
        <v>46273.7028125</v>
      </c>
      <c r="V3959" s="50">
        <v>46273.7028125</v>
      </c>
      <c r="W3959" s="51">
        <v>46273</v>
      </c>
      <c r="X3959" t="s">
        <v>1747</v>
      </c>
      <c r="Y3959" t="s">
        <v>492</v>
      </c>
    </row>
    <row r="3960" spans="1:25" ht="15" customHeight="1" x14ac:dyDescent="0.35">
      <c r="A3960">
        <v>12</v>
      </c>
      <c r="B3960" s="50">
        <v>46273.791666666657</v>
      </c>
      <c r="C3960">
        <v>11709402</v>
      </c>
      <c r="D3960">
        <v>100006741559</v>
      </c>
      <c r="E3960" t="s">
        <v>1726</v>
      </c>
      <c r="F3960">
        <v>100</v>
      </c>
      <c r="G3960" t="s">
        <v>1745</v>
      </c>
      <c r="H3960" t="s">
        <v>1760</v>
      </c>
      <c r="I3960">
        <v>5894207</v>
      </c>
      <c r="J3960">
        <v>2</v>
      </c>
      <c r="K3960" t="s">
        <v>2387</v>
      </c>
      <c r="L3960" t="s">
        <v>2388</v>
      </c>
      <c r="N3960">
        <v>0</v>
      </c>
      <c r="O3960">
        <v>9</v>
      </c>
      <c r="P3960">
        <v>9</v>
      </c>
      <c r="Q3960">
        <v>9</v>
      </c>
      <c r="R3960">
        <v>0</v>
      </c>
      <c r="S3960">
        <v>0</v>
      </c>
      <c r="T3960">
        <v>0</v>
      </c>
      <c r="U3960" s="50">
        <v>46273.7028125</v>
      </c>
      <c r="V3960" s="50">
        <v>46273.7028125</v>
      </c>
      <c r="W3960" s="51">
        <v>46273</v>
      </c>
      <c r="X3960" t="s">
        <v>1747</v>
      </c>
      <c r="Y3960" t="s">
        <v>492</v>
      </c>
    </row>
    <row r="3961" spans="1:25" ht="15" customHeight="1" x14ac:dyDescent="0.35">
      <c r="A3961">
        <v>12</v>
      </c>
      <c r="B3961" s="50">
        <v>46273.791666666657</v>
      </c>
      <c r="C3961">
        <v>11709403</v>
      </c>
      <c r="D3961">
        <v>100006741560</v>
      </c>
      <c r="E3961" t="s">
        <v>1726</v>
      </c>
      <c r="F3961">
        <v>100</v>
      </c>
      <c r="G3961" t="s">
        <v>1745</v>
      </c>
      <c r="H3961" t="s">
        <v>1760</v>
      </c>
      <c r="I3961">
        <v>5894208</v>
      </c>
      <c r="J3961">
        <v>2</v>
      </c>
      <c r="K3961" t="s">
        <v>2387</v>
      </c>
      <c r="L3961" t="s">
        <v>2388</v>
      </c>
      <c r="N3961">
        <v>0</v>
      </c>
      <c r="O3961">
        <v>4</v>
      </c>
      <c r="P3961">
        <v>4</v>
      </c>
      <c r="Q3961">
        <v>4</v>
      </c>
      <c r="R3961">
        <v>0</v>
      </c>
      <c r="S3961">
        <v>0</v>
      </c>
      <c r="T3961">
        <v>0</v>
      </c>
      <c r="U3961" s="50">
        <v>46273.7028125</v>
      </c>
      <c r="V3961" s="50">
        <v>46273.7028125</v>
      </c>
      <c r="W3961" s="51">
        <v>46273</v>
      </c>
      <c r="X3961" t="s">
        <v>1747</v>
      </c>
      <c r="Y3961" t="s">
        <v>492</v>
      </c>
    </row>
    <row r="3962" spans="1:25" ht="15" customHeight="1" x14ac:dyDescent="0.35">
      <c r="A3962">
        <v>12</v>
      </c>
      <c r="B3962" s="50">
        <v>46273.791666666657</v>
      </c>
      <c r="C3962">
        <v>11709404</v>
      </c>
      <c r="D3962">
        <v>100006741560</v>
      </c>
      <c r="E3962" t="s">
        <v>1726</v>
      </c>
      <c r="F3962">
        <v>100</v>
      </c>
      <c r="G3962" t="s">
        <v>1745</v>
      </c>
      <c r="H3962" t="s">
        <v>1760</v>
      </c>
      <c r="I3962">
        <v>5894208</v>
      </c>
      <c r="J3962">
        <v>2</v>
      </c>
      <c r="K3962" t="s">
        <v>2389</v>
      </c>
      <c r="L3962" t="s">
        <v>2390</v>
      </c>
      <c r="N3962">
        <v>0</v>
      </c>
      <c r="O3962">
        <v>2</v>
      </c>
      <c r="P3962">
        <v>2</v>
      </c>
      <c r="Q3962">
        <v>2</v>
      </c>
      <c r="R3962">
        <v>0</v>
      </c>
      <c r="S3962">
        <v>0</v>
      </c>
      <c r="T3962">
        <v>0</v>
      </c>
      <c r="U3962" s="50">
        <v>46273.7028125</v>
      </c>
      <c r="V3962" s="50">
        <v>46273.7028125</v>
      </c>
      <c r="W3962" s="51">
        <v>46273</v>
      </c>
      <c r="X3962" t="s">
        <v>1747</v>
      </c>
      <c r="Y3962" t="s">
        <v>492</v>
      </c>
    </row>
    <row r="3963" spans="1:25" ht="15" customHeight="1" x14ac:dyDescent="0.35">
      <c r="A3963">
        <v>12</v>
      </c>
      <c r="B3963" s="50">
        <v>46273.791666666657</v>
      </c>
      <c r="C3963">
        <v>11709405</v>
      </c>
      <c r="D3963">
        <v>100006741561</v>
      </c>
      <c r="E3963" t="s">
        <v>1726</v>
      </c>
      <c r="F3963">
        <v>100</v>
      </c>
      <c r="G3963" t="s">
        <v>1745</v>
      </c>
      <c r="H3963" t="s">
        <v>1760</v>
      </c>
      <c r="I3963">
        <v>5894209</v>
      </c>
      <c r="J3963">
        <v>2</v>
      </c>
      <c r="K3963" t="s">
        <v>2391</v>
      </c>
      <c r="L3963" t="s">
        <v>2392</v>
      </c>
      <c r="N3963">
        <v>0</v>
      </c>
      <c r="O3963">
        <v>2</v>
      </c>
      <c r="P3963">
        <v>2</v>
      </c>
      <c r="Q3963">
        <v>2</v>
      </c>
      <c r="R3963">
        <v>0</v>
      </c>
      <c r="S3963">
        <v>0</v>
      </c>
      <c r="T3963">
        <v>0</v>
      </c>
      <c r="U3963" s="50">
        <v>46273.7028125</v>
      </c>
      <c r="V3963" s="50">
        <v>46273.7028125</v>
      </c>
      <c r="W3963" s="51">
        <v>46273</v>
      </c>
      <c r="X3963" t="s">
        <v>1747</v>
      </c>
      <c r="Y3963" t="s">
        <v>492</v>
      </c>
    </row>
    <row r="3964" spans="1:25" ht="15" customHeight="1" x14ac:dyDescent="0.35">
      <c r="A3964">
        <v>12</v>
      </c>
      <c r="B3964" s="50">
        <v>46273.791666666657</v>
      </c>
      <c r="C3964">
        <v>11709408</v>
      </c>
      <c r="D3964">
        <v>100006741563</v>
      </c>
      <c r="E3964" t="s">
        <v>1726</v>
      </c>
      <c r="F3964">
        <v>100</v>
      </c>
      <c r="G3964" t="s">
        <v>1745</v>
      </c>
      <c r="H3964" t="s">
        <v>1760</v>
      </c>
      <c r="I3964">
        <v>5894211</v>
      </c>
      <c r="J3964">
        <v>2</v>
      </c>
      <c r="K3964" t="s">
        <v>1773</v>
      </c>
      <c r="L3964" t="s">
        <v>1774</v>
      </c>
      <c r="N3964">
        <v>0</v>
      </c>
      <c r="O3964">
        <v>3</v>
      </c>
      <c r="P3964">
        <v>3</v>
      </c>
      <c r="Q3964">
        <v>3</v>
      </c>
      <c r="R3964">
        <v>0</v>
      </c>
      <c r="S3964">
        <v>0</v>
      </c>
      <c r="T3964">
        <v>0</v>
      </c>
      <c r="U3964" s="50">
        <v>46273.7028125</v>
      </c>
      <c r="V3964" s="50">
        <v>46273.7028125</v>
      </c>
      <c r="W3964" s="51">
        <v>46273</v>
      </c>
      <c r="X3964" t="s">
        <v>1747</v>
      </c>
      <c r="Y3964" t="s">
        <v>492</v>
      </c>
    </row>
    <row r="3965" spans="1:25" ht="15" customHeight="1" x14ac:dyDescent="0.35">
      <c r="A3965">
        <v>12</v>
      </c>
      <c r="B3965" s="50">
        <v>46273.791666666657</v>
      </c>
      <c r="C3965">
        <v>11709409</v>
      </c>
      <c r="D3965">
        <v>100006741563</v>
      </c>
      <c r="E3965" t="s">
        <v>1726</v>
      </c>
      <c r="F3965">
        <v>100</v>
      </c>
      <c r="G3965" t="s">
        <v>1745</v>
      </c>
      <c r="H3965" t="s">
        <v>1760</v>
      </c>
      <c r="I3965">
        <v>5894211</v>
      </c>
      <c r="J3965">
        <v>2</v>
      </c>
      <c r="K3965" t="s">
        <v>2397</v>
      </c>
      <c r="L3965" t="s">
        <v>2398</v>
      </c>
      <c r="N3965">
        <v>0</v>
      </c>
      <c r="O3965">
        <v>1</v>
      </c>
      <c r="P3965">
        <v>1</v>
      </c>
      <c r="Q3965">
        <v>1</v>
      </c>
      <c r="R3965">
        <v>0</v>
      </c>
      <c r="S3965">
        <v>0</v>
      </c>
      <c r="T3965">
        <v>0</v>
      </c>
      <c r="U3965" s="50">
        <v>46273.7028125</v>
      </c>
      <c r="V3965" s="50">
        <v>46273.7028125</v>
      </c>
      <c r="W3965" s="51">
        <v>46273</v>
      </c>
      <c r="X3965" t="s">
        <v>1747</v>
      </c>
      <c r="Y3965" t="s">
        <v>492</v>
      </c>
    </row>
    <row r="3966" spans="1:25" ht="15" customHeight="1" x14ac:dyDescent="0.35">
      <c r="A3966">
        <v>12</v>
      </c>
      <c r="B3966" s="50">
        <v>46273.791666666657</v>
      </c>
      <c r="C3966">
        <v>11709411</v>
      </c>
      <c r="D3966">
        <v>100006741565</v>
      </c>
      <c r="E3966" t="s">
        <v>1726</v>
      </c>
      <c r="F3966">
        <v>100</v>
      </c>
      <c r="G3966" t="s">
        <v>1745</v>
      </c>
      <c r="H3966" t="s">
        <v>1760</v>
      </c>
      <c r="I3966">
        <v>5894213</v>
      </c>
      <c r="J3966">
        <v>2</v>
      </c>
      <c r="K3966" t="s">
        <v>1957</v>
      </c>
      <c r="L3966" t="s">
        <v>1958</v>
      </c>
      <c r="N3966">
        <v>0</v>
      </c>
      <c r="O3966">
        <v>2</v>
      </c>
      <c r="P3966">
        <v>2</v>
      </c>
      <c r="Q3966">
        <v>2</v>
      </c>
      <c r="R3966">
        <v>0</v>
      </c>
      <c r="S3966">
        <v>0</v>
      </c>
      <c r="T3966">
        <v>0</v>
      </c>
      <c r="U3966" s="50">
        <v>46273.7028125</v>
      </c>
      <c r="V3966" s="50">
        <v>46273.7028125</v>
      </c>
      <c r="W3966" s="51">
        <v>46273</v>
      </c>
      <c r="X3966" t="s">
        <v>1747</v>
      </c>
      <c r="Y3966" t="s">
        <v>492</v>
      </c>
    </row>
    <row r="3967" spans="1:25" ht="15" customHeight="1" x14ac:dyDescent="0.35">
      <c r="A3967">
        <v>12</v>
      </c>
      <c r="B3967" s="50">
        <v>46273.791666666657</v>
      </c>
      <c r="C3967">
        <v>11709412</v>
      </c>
      <c r="D3967">
        <v>100006741565</v>
      </c>
      <c r="E3967" t="s">
        <v>1726</v>
      </c>
      <c r="F3967">
        <v>100</v>
      </c>
      <c r="G3967" t="s">
        <v>1745</v>
      </c>
      <c r="H3967" t="s">
        <v>1760</v>
      </c>
      <c r="I3967">
        <v>5894213</v>
      </c>
      <c r="J3967">
        <v>2</v>
      </c>
      <c r="K3967" t="s">
        <v>2397</v>
      </c>
      <c r="L3967" t="s">
        <v>2398</v>
      </c>
      <c r="N3967">
        <v>0</v>
      </c>
      <c r="O3967">
        <v>1</v>
      </c>
      <c r="P3967">
        <v>1</v>
      </c>
      <c r="Q3967">
        <v>1</v>
      </c>
      <c r="R3967">
        <v>0</v>
      </c>
      <c r="S3967">
        <v>0</v>
      </c>
      <c r="T3967">
        <v>0</v>
      </c>
      <c r="U3967" s="50">
        <v>46273.7028125</v>
      </c>
      <c r="V3967" s="50">
        <v>46273.7028125</v>
      </c>
      <c r="W3967" s="51">
        <v>46273</v>
      </c>
      <c r="X3967" t="s">
        <v>1747</v>
      </c>
      <c r="Y3967" t="s">
        <v>492</v>
      </c>
    </row>
    <row r="3968" spans="1:25" ht="15" customHeight="1" x14ac:dyDescent="0.35">
      <c r="A3968">
        <v>12</v>
      </c>
      <c r="B3968" s="50">
        <v>46273.791666666657</v>
      </c>
      <c r="C3968">
        <v>11709413</v>
      </c>
      <c r="D3968">
        <v>100006741566</v>
      </c>
      <c r="E3968" t="s">
        <v>1726</v>
      </c>
      <c r="F3968">
        <v>100</v>
      </c>
      <c r="G3968" t="s">
        <v>1745</v>
      </c>
      <c r="H3968" t="s">
        <v>1760</v>
      </c>
      <c r="I3968">
        <v>5894214</v>
      </c>
      <c r="J3968">
        <v>2</v>
      </c>
      <c r="K3968" t="s">
        <v>2397</v>
      </c>
      <c r="L3968" t="s">
        <v>2398</v>
      </c>
      <c r="N3968">
        <v>0</v>
      </c>
      <c r="O3968">
        <v>1</v>
      </c>
      <c r="P3968">
        <v>1</v>
      </c>
      <c r="Q3968">
        <v>1</v>
      </c>
      <c r="R3968">
        <v>0</v>
      </c>
      <c r="S3968">
        <v>0</v>
      </c>
      <c r="T3968">
        <v>0</v>
      </c>
      <c r="U3968" s="50">
        <v>46273.7028125</v>
      </c>
      <c r="V3968" s="50">
        <v>46273.7028125</v>
      </c>
      <c r="W3968" s="51">
        <v>46273</v>
      </c>
      <c r="X3968" t="s">
        <v>1747</v>
      </c>
      <c r="Y3968" t="s">
        <v>492</v>
      </c>
    </row>
    <row r="3969" spans="1:25" ht="15" customHeight="1" x14ac:dyDescent="0.35">
      <c r="A3969">
        <v>12</v>
      </c>
      <c r="B3969" s="50">
        <v>46273.791666666657</v>
      </c>
      <c r="C3969">
        <v>11709414</v>
      </c>
      <c r="D3969">
        <v>100006741567</v>
      </c>
      <c r="E3969" t="s">
        <v>1726</v>
      </c>
      <c r="F3969">
        <v>100</v>
      </c>
      <c r="G3969" t="s">
        <v>1745</v>
      </c>
      <c r="H3969" t="s">
        <v>1760</v>
      </c>
      <c r="I3969">
        <v>5894215</v>
      </c>
      <c r="J3969">
        <v>2</v>
      </c>
      <c r="K3969" t="s">
        <v>2397</v>
      </c>
      <c r="L3969" t="s">
        <v>2398</v>
      </c>
      <c r="N3969">
        <v>0</v>
      </c>
      <c r="O3969">
        <v>1</v>
      </c>
      <c r="P3969">
        <v>1</v>
      </c>
      <c r="Q3969">
        <v>1</v>
      </c>
      <c r="R3969">
        <v>0</v>
      </c>
      <c r="S3969">
        <v>0</v>
      </c>
      <c r="T3969">
        <v>0</v>
      </c>
      <c r="U3969" s="50">
        <v>46273.7028125</v>
      </c>
      <c r="V3969" s="50">
        <v>46273.7028125</v>
      </c>
      <c r="W3969" s="51">
        <v>46273</v>
      </c>
      <c r="X3969" t="s">
        <v>1747</v>
      </c>
      <c r="Y3969" t="s">
        <v>492</v>
      </c>
    </row>
    <row r="3970" spans="1:25" ht="15" customHeight="1" x14ac:dyDescent="0.35">
      <c r="A3970">
        <v>12</v>
      </c>
      <c r="B3970" s="50">
        <v>46273.791666666657</v>
      </c>
      <c r="C3970">
        <v>11709415</v>
      </c>
      <c r="D3970">
        <v>100006741568</v>
      </c>
      <c r="E3970" t="s">
        <v>1726</v>
      </c>
      <c r="F3970">
        <v>100</v>
      </c>
      <c r="G3970" t="s">
        <v>1745</v>
      </c>
      <c r="H3970" t="s">
        <v>1760</v>
      </c>
      <c r="I3970">
        <v>5894216</v>
      </c>
      <c r="J3970">
        <v>2</v>
      </c>
      <c r="K3970" t="s">
        <v>1771</v>
      </c>
      <c r="L3970" t="s">
        <v>1772</v>
      </c>
      <c r="N3970">
        <v>0</v>
      </c>
      <c r="O3970">
        <v>6</v>
      </c>
      <c r="P3970">
        <v>6</v>
      </c>
      <c r="Q3970">
        <v>6</v>
      </c>
      <c r="R3970">
        <v>0</v>
      </c>
      <c r="S3970">
        <v>0</v>
      </c>
      <c r="T3970">
        <v>0</v>
      </c>
      <c r="U3970" s="50">
        <v>46273.7028125</v>
      </c>
      <c r="V3970" s="50">
        <v>46273.7028125</v>
      </c>
      <c r="W3970" s="51">
        <v>46273</v>
      </c>
      <c r="X3970" t="s">
        <v>1747</v>
      </c>
      <c r="Y3970" t="s">
        <v>492</v>
      </c>
    </row>
    <row r="3971" spans="1:25" ht="15" customHeight="1" x14ac:dyDescent="0.35">
      <c r="A3971">
        <v>12</v>
      </c>
      <c r="B3971" s="50">
        <v>46273.791666666657</v>
      </c>
      <c r="C3971">
        <v>11709416</v>
      </c>
      <c r="D3971">
        <v>100006741569</v>
      </c>
      <c r="E3971" t="s">
        <v>1726</v>
      </c>
      <c r="F3971">
        <v>100</v>
      </c>
      <c r="G3971" t="s">
        <v>1745</v>
      </c>
      <c r="H3971" t="s">
        <v>1760</v>
      </c>
      <c r="I3971">
        <v>5894217</v>
      </c>
      <c r="J3971">
        <v>2</v>
      </c>
      <c r="K3971" t="s">
        <v>1771</v>
      </c>
      <c r="L3971" t="s">
        <v>1772</v>
      </c>
      <c r="N3971">
        <v>0</v>
      </c>
      <c r="O3971">
        <v>6</v>
      </c>
      <c r="P3971">
        <v>6</v>
      </c>
      <c r="Q3971">
        <v>6</v>
      </c>
      <c r="R3971">
        <v>0</v>
      </c>
      <c r="S3971">
        <v>0</v>
      </c>
      <c r="T3971">
        <v>0</v>
      </c>
      <c r="U3971" s="50">
        <v>46273.7028125</v>
      </c>
      <c r="V3971" s="50">
        <v>46273.7028125</v>
      </c>
      <c r="W3971" s="51">
        <v>46273</v>
      </c>
      <c r="X3971" t="s">
        <v>1747</v>
      </c>
      <c r="Y3971" t="s">
        <v>492</v>
      </c>
    </row>
    <row r="3972" spans="1:25" ht="15" customHeight="1" x14ac:dyDescent="0.35">
      <c r="A3972">
        <v>12</v>
      </c>
      <c r="B3972" s="50">
        <v>46273.791666666657</v>
      </c>
      <c r="C3972">
        <v>11709417</v>
      </c>
      <c r="D3972">
        <v>100006741570</v>
      </c>
      <c r="E3972" t="s">
        <v>1726</v>
      </c>
      <c r="F3972">
        <v>100</v>
      </c>
      <c r="G3972" t="s">
        <v>1745</v>
      </c>
      <c r="H3972" t="s">
        <v>1760</v>
      </c>
      <c r="I3972">
        <v>5894218</v>
      </c>
      <c r="J3972">
        <v>2</v>
      </c>
      <c r="K3972" t="s">
        <v>1771</v>
      </c>
      <c r="L3972" t="s">
        <v>1772</v>
      </c>
      <c r="N3972">
        <v>0</v>
      </c>
      <c r="O3972">
        <v>6</v>
      </c>
      <c r="P3972">
        <v>6</v>
      </c>
      <c r="Q3972">
        <v>6</v>
      </c>
      <c r="R3972">
        <v>0</v>
      </c>
      <c r="S3972">
        <v>0</v>
      </c>
      <c r="T3972">
        <v>0</v>
      </c>
      <c r="U3972" s="50">
        <v>46273.7028125</v>
      </c>
      <c r="V3972" s="50">
        <v>46273.7028125</v>
      </c>
      <c r="W3972" s="51">
        <v>46273</v>
      </c>
      <c r="X3972" t="s">
        <v>1747</v>
      </c>
      <c r="Y3972" t="s">
        <v>492</v>
      </c>
    </row>
    <row r="3973" spans="1:25" ht="15" customHeight="1" x14ac:dyDescent="0.35">
      <c r="A3973">
        <v>12</v>
      </c>
      <c r="B3973" s="50">
        <v>46273.791666666657</v>
      </c>
      <c r="C3973">
        <v>11709418</v>
      </c>
      <c r="D3973">
        <v>100006741571</v>
      </c>
      <c r="E3973" t="s">
        <v>1726</v>
      </c>
      <c r="F3973">
        <v>100</v>
      </c>
      <c r="G3973" t="s">
        <v>1745</v>
      </c>
      <c r="H3973" t="s">
        <v>1760</v>
      </c>
      <c r="I3973">
        <v>5894219</v>
      </c>
      <c r="J3973">
        <v>2</v>
      </c>
      <c r="K3973" t="s">
        <v>1957</v>
      </c>
      <c r="L3973" t="s">
        <v>1958</v>
      </c>
      <c r="N3973">
        <v>0</v>
      </c>
      <c r="O3973">
        <v>7</v>
      </c>
      <c r="P3973">
        <v>7</v>
      </c>
      <c r="Q3973">
        <v>7</v>
      </c>
      <c r="R3973">
        <v>0</v>
      </c>
      <c r="S3973">
        <v>0</v>
      </c>
      <c r="T3973">
        <v>0</v>
      </c>
      <c r="U3973" s="50">
        <v>46273.7028125</v>
      </c>
      <c r="V3973" s="50">
        <v>46273.7028125</v>
      </c>
      <c r="W3973" s="51">
        <v>46273</v>
      </c>
      <c r="X3973" t="s">
        <v>1747</v>
      </c>
      <c r="Y3973" t="s">
        <v>492</v>
      </c>
    </row>
    <row r="3974" spans="1:25" ht="15" customHeight="1" x14ac:dyDescent="0.35">
      <c r="A3974">
        <v>12</v>
      </c>
      <c r="B3974" s="50">
        <v>46273.791666666657</v>
      </c>
      <c r="C3974">
        <v>11709423</v>
      </c>
      <c r="D3974">
        <v>100006741575</v>
      </c>
      <c r="E3974" t="s">
        <v>1726</v>
      </c>
      <c r="F3974">
        <v>100</v>
      </c>
      <c r="G3974" t="s">
        <v>1745</v>
      </c>
      <c r="H3974" t="s">
        <v>1760</v>
      </c>
      <c r="I3974">
        <v>5951506</v>
      </c>
      <c r="J3974">
        <v>2</v>
      </c>
      <c r="K3974" t="s">
        <v>2391</v>
      </c>
      <c r="L3974" t="s">
        <v>2392</v>
      </c>
      <c r="N3974">
        <v>0</v>
      </c>
      <c r="O3974">
        <v>2</v>
      </c>
      <c r="P3974">
        <v>2</v>
      </c>
      <c r="Q3974">
        <v>2</v>
      </c>
      <c r="R3974">
        <v>0</v>
      </c>
      <c r="S3974">
        <v>0</v>
      </c>
      <c r="T3974">
        <v>0</v>
      </c>
      <c r="U3974" s="50">
        <v>46273.7028125</v>
      </c>
      <c r="V3974" s="50">
        <v>46273.7028125</v>
      </c>
      <c r="W3974" s="51">
        <v>46273</v>
      </c>
      <c r="X3974" t="s">
        <v>1747</v>
      </c>
      <c r="Y3974" t="s">
        <v>492</v>
      </c>
    </row>
    <row r="3975" spans="1:25" ht="15" customHeight="1" x14ac:dyDescent="0.35">
      <c r="A3975">
        <v>12</v>
      </c>
      <c r="B3975" s="50">
        <v>46273.791666666657</v>
      </c>
      <c r="C3975">
        <v>11709424</v>
      </c>
      <c r="D3975">
        <v>100006741576</v>
      </c>
      <c r="E3975" t="s">
        <v>1726</v>
      </c>
      <c r="F3975">
        <v>100</v>
      </c>
      <c r="G3975" t="s">
        <v>1745</v>
      </c>
      <c r="H3975" t="s">
        <v>1760</v>
      </c>
      <c r="I3975">
        <v>5951507</v>
      </c>
      <c r="J3975">
        <v>2</v>
      </c>
      <c r="K3975" t="s">
        <v>2397</v>
      </c>
      <c r="L3975" t="s">
        <v>2398</v>
      </c>
      <c r="N3975">
        <v>0</v>
      </c>
      <c r="O3975">
        <v>1</v>
      </c>
      <c r="P3975">
        <v>1</v>
      </c>
      <c r="Q3975">
        <v>1</v>
      </c>
      <c r="R3975">
        <v>0</v>
      </c>
      <c r="S3975">
        <v>0</v>
      </c>
      <c r="T3975">
        <v>0</v>
      </c>
      <c r="U3975" s="50">
        <v>46273.7028125</v>
      </c>
      <c r="V3975" s="50">
        <v>46273.7028125</v>
      </c>
      <c r="W3975" s="51">
        <v>46273</v>
      </c>
      <c r="X3975" t="s">
        <v>1747</v>
      </c>
      <c r="Y3975" t="s">
        <v>492</v>
      </c>
    </row>
    <row r="3976" spans="1:25" ht="15" customHeight="1" x14ac:dyDescent="0.35">
      <c r="A3976">
        <v>12</v>
      </c>
      <c r="B3976" s="50">
        <v>46273.791666666657</v>
      </c>
      <c r="C3976">
        <v>11709860</v>
      </c>
      <c r="D3976">
        <v>100006741783</v>
      </c>
      <c r="E3976" t="s">
        <v>1726</v>
      </c>
      <c r="F3976">
        <v>100</v>
      </c>
      <c r="G3976" t="s">
        <v>1745</v>
      </c>
      <c r="H3976" t="s">
        <v>1760</v>
      </c>
      <c r="I3976">
        <v>6051401</v>
      </c>
      <c r="J3976">
        <v>1</v>
      </c>
      <c r="K3976" t="s">
        <v>2121</v>
      </c>
      <c r="L3976" t="s">
        <v>2122</v>
      </c>
      <c r="N3976">
        <v>0</v>
      </c>
      <c r="O3976">
        <v>1</v>
      </c>
      <c r="P3976">
        <v>1</v>
      </c>
      <c r="Q3976">
        <v>1</v>
      </c>
      <c r="R3976">
        <v>0</v>
      </c>
      <c r="S3976">
        <v>0</v>
      </c>
      <c r="T3976">
        <v>0</v>
      </c>
      <c r="U3976" s="50">
        <v>46273.714618055557</v>
      </c>
      <c r="V3976" s="50">
        <v>46273.714618055557</v>
      </c>
      <c r="W3976" s="51">
        <v>46273</v>
      </c>
      <c r="X3976" t="s">
        <v>1747</v>
      </c>
      <c r="Y3976" t="s">
        <v>492</v>
      </c>
    </row>
    <row r="3977" spans="1:25" ht="15" customHeight="1" x14ac:dyDescent="0.35">
      <c r="A3977">
        <v>12</v>
      </c>
      <c r="B3977" s="50">
        <v>46273.791666666657</v>
      </c>
      <c r="C3977">
        <v>11709861</v>
      </c>
      <c r="D3977">
        <v>100006741783</v>
      </c>
      <c r="E3977" t="s">
        <v>1726</v>
      </c>
      <c r="F3977">
        <v>100</v>
      </c>
      <c r="G3977" t="s">
        <v>1745</v>
      </c>
      <c r="H3977" t="s">
        <v>1760</v>
      </c>
      <c r="I3977">
        <v>6051401</v>
      </c>
      <c r="J3977">
        <v>1</v>
      </c>
      <c r="K3977" t="s">
        <v>2095</v>
      </c>
      <c r="L3977" t="s">
        <v>2096</v>
      </c>
      <c r="N3977">
        <v>0</v>
      </c>
      <c r="O3977">
        <v>3</v>
      </c>
      <c r="P3977">
        <v>3</v>
      </c>
      <c r="Q3977">
        <v>3</v>
      </c>
      <c r="R3977">
        <v>0</v>
      </c>
      <c r="S3977">
        <v>0</v>
      </c>
      <c r="T3977">
        <v>0</v>
      </c>
      <c r="U3977" s="50">
        <v>46273.714618055557</v>
      </c>
      <c r="V3977" s="50">
        <v>46273.714618055557</v>
      </c>
      <c r="W3977" s="51">
        <v>46273</v>
      </c>
      <c r="X3977" t="s">
        <v>1747</v>
      </c>
      <c r="Y3977" t="s">
        <v>492</v>
      </c>
    </row>
    <row r="3978" spans="1:25" ht="15" customHeight="1" x14ac:dyDescent="0.35">
      <c r="A3978">
        <v>12</v>
      </c>
      <c r="B3978" s="50">
        <v>46273.791666666657</v>
      </c>
      <c r="C3978">
        <v>11709894</v>
      </c>
      <c r="D3978">
        <v>100006741792</v>
      </c>
      <c r="E3978" t="s">
        <v>1726</v>
      </c>
      <c r="F3978">
        <v>100</v>
      </c>
      <c r="G3978" t="s">
        <v>1745</v>
      </c>
      <c r="H3978" t="s">
        <v>1760</v>
      </c>
      <c r="I3978">
        <v>6052803</v>
      </c>
      <c r="J3978">
        <v>2</v>
      </c>
      <c r="K3978" t="s">
        <v>2487</v>
      </c>
      <c r="L3978" t="s">
        <v>2488</v>
      </c>
      <c r="N3978">
        <v>0</v>
      </c>
      <c r="O3978">
        <v>4</v>
      </c>
      <c r="P3978">
        <v>4</v>
      </c>
      <c r="Q3978">
        <v>4</v>
      </c>
      <c r="R3978">
        <v>0</v>
      </c>
      <c r="S3978">
        <v>0</v>
      </c>
      <c r="T3978">
        <v>0</v>
      </c>
      <c r="U3978" s="50">
        <v>46273.715312499997</v>
      </c>
      <c r="V3978" s="50">
        <v>46273.715312499997</v>
      </c>
      <c r="W3978" s="51">
        <v>46273</v>
      </c>
      <c r="X3978" t="s">
        <v>1747</v>
      </c>
      <c r="Y3978" t="s">
        <v>492</v>
      </c>
    </row>
    <row r="3979" spans="1:25" ht="15" customHeight="1" x14ac:dyDescent="0.35">
      <c r="A3979">
        <v>12</v>
      </c>
      <c r="B3979" s="50">
        <v>46273.791666666657</v>
      </c>
      <c r="C3979">
        <v>11709895</v>
      </c>
      <c r="D3979">
        <v>100006741793</v>
      </c>
      <c r="E3979" t="s">
        <v>1726</v>
      </c>
      <c r="F3979">
        <v>100</v>
      </c>
      <c r="G3979" t="s">
        <v>1745</v>
      </c>
      <c r="H3979" t="s">
        <v>1760</v>
      </c>
      <c r="I3979">
        <v>6052804</v>
      </c>
      <c r="J3979">
        <v>2</v>
      </c>
      <c r="K3979" t="s">
        <v>2489</v>
      </c>
      <c r="L3979" t="s">
        <v>2490</v>
      </c>
      <c r="N3979">
        <v>0</v>
      </c>
      <c r="O3979">
        <v>2</v>
      </c>
      <c r="P3979">
        <v>2</v>
      </c>
      <c r="Q3979">
        <v>2</v>
      </c>
      <c r="R3979">
        <v>0</v>
      </c>
      <c r="S3979">
        <v>0</v>
      </c>
      <c r="T3979">
        <v>0</v>
      </c>
      <c r="U3979" s="50">
        <v>46273.715312499997</v>
      </c>
      <c r="V3979" s="50">
        <v>46273.715312499997</v>
      </c>
      <c r="W3979" s="51">
        <v>46273</v>
      </c>
      <c r="X3979" t="s">
        <v>1747</v>
      </c>
      <c r="Y3979" t="s">
        <v>492</v>
      </c>
    </row>
    <row r="3980" spans="1:25" ht="15" customHeight="1" x14ac:dyDescent="0.35">
      <c r="A3980">
        <v>12</v>
      </c>
      <c r="B3980" s="50">
        <v>46273.791666666657</v>
      </c>
      <c r="C3980">
        <v>11709896</v>
      </c>
      <c r="D3980">
        <v>100006741794</v>
      </c>
      <c r="E3980" t="s">
        <v>1726</v>
      </c>
      <c r="F3980">
        <v>100</v>
      </c>
      <c r="G3980" t="s">
        <v>1745</v>
      </c>
      <c r="H3980" t="s">
        <v>1760</v>
      </c>
      <c r="I3980">
        <v>6052805</v>
      </c>
      <c r="J3980">
        <v>2</v>
      </c>
      <c r="K3980" t="s">
        <v>2491</v>
      </c>
      <c r="L3980" t="s">
        <v>2492</v>
      </c>
      <c r="N3980">
        <v>0</v>
      </c>
      <c r="O3980">
        <v>6</v>
      </c>
      <c r="P3980">
        <v>6</v>
      </c>
      <c r="Q3980">
        <v>6</v>
      </c>
      <c r="R3980">
        <v>0</v>
      </c>
      <c r="S3980">
        <v>0</v>
      </c>
      <c r="T3980">
        <v>0</v>
      </c>
      <c r="U3980" s="50">
        <v>46273.715312499997</v>
      </c>
      <c r="V3980" s="50">
        <v>46273.715312499997</v>
      </c>
      <c r="W3980" s="51">
        <v>46273</v>
      </c>
      <c r="X3980" t="s">
        <v>1747</v>
      </c>
      <c r="Y3980" t="s">
        <v>492</v>
      </c>
    </row>
    <row r="3981" spans="1:25" ht="15" customHeight="1" x14ac:dyDescent="0.35">
      <c r="A3981">
        <v>12</v>
      </c>
      <c r="B3981" s="50">
        <v>46273.791666666657</v>
      </c>
      <c r="C3981">
        <v>11709966</v>
      </c>
      <c r="D3981">
        <v>100006741840</v>
      </c>
      <c r="E3981" t="s">
        <v>1726</v>
      </c>
      <c r="F3981">
        <v>100</v>
      </c>
      <c r="G3981" t="s">
        <v>1745</v>
      </c>
      <c r="H3981" t="s">
        <v>1760</v>
      </c>
      <c r="I3981">
        <v>6055302</v>
      </c>
      <c r="J3981">
        <v>1</v>
      </c>
      <c r="K3981" t="s">
        <v>2231</v>
      </c>
      <c r="L3981" t="s">
        <v>2232</v>
      </c>
      <c r="M3981" t="s">
        <v>415</v>
      </c>
      <c r="N3981">
        <v>2</v>
      </c>
      <c r="O3981">
        <v>1</v>
      </c>
      <c r="P3981">
        <v>1</v>
      </c>
      <c r="Q3981">
        <v>1</v>
      </c>
      <c r="R3981">
        <v>0</v>
      </c>
      <c r="S3981">
        <v>0</v>
      </c>
      <c r="T3981">
        <v>0</v>
      </c>
      <c r="U3981" s="50">
        <v>46273.718784722223</v>
      </c>
      <c r="V3981" s="50">
        <v>46273.787129629629</v>
      </c>
      <c r="W3981" s="51">
        <v>46273</v>
      </c>
      <c r="X3981" t="s">
        <v>1747</v>
      </c>
      <c r="Y3981" t="s">
        <v>492</v>
      </c>
    </row>
    <row r="3982" spans="1:25" ht="15" customHeight="1" x14ac:dyDescent="0.35">
      <c r="A3982">
        <v>12</v>
      </c>
      <c r="B3982" s="50">
        <v>46273.791666666657</v>
      </c>
      <c r="C3982">
        <v>11710076</v>
      </c>
      <c r="D3982">
        <v>100006741901</v>
      </c>
      <c r="E3982" t="s">
        <v>1726</v>
      </c>
      <c r="F3982">
        <v>100</v>
      </c>
      <c r="G3982" t="s">
        <v>1745</v>
      </c>
      <c r="H3982" t="s">
        <v>1760</v>
      </c>
      <c r="I3982">
        <v>6060202</v>
      </c>
      <c r="J3982">
        <v>1</v>
      </c>
      <c r="K3982" t="s">
        <v>2529</v>
      </c>
      <c r="L3982" t="s">
        <v>2530</v>
      </c>
      <c r="M3982" t="s">
        <v>415</v>
      </c>
      <c r="N3982">
        <v>2</v>
      </c>
      <c r="O3982">
        <v>1</v>
      </c>
      <c r="P3982">
        <v>1</v>
      </c>
      <c r="Q3982">
        <v>1</v>
      </c>
      <c r="R3982">
        <v>0</v>
      </c>
      <c r="S3982">
        <v>0</v>
      </c>
      <c r="T3982">
        <v>0</v>
      </c>
      <c r="U3982" s="50">
        <v>46273.723657407398</v>
      </c>
      <c r="V3982" s="50">
        <v>46273.787835648152</v>
      </c>
      <c r="W3982" s="51">
        <v>46273</v>
      </c>
      <c r="X3982" t="s">
        <v>1747</v>
      </c>
      <c r="Y3982" t="s">
        <v>492</v>
      </c>
    </row>
    <row r="3983" spans="1:25" ht="15" customHeight="1" x14ac:dyDescent="0.35">
      <c r="A3983">
        <v>12</v>
      </c>
      <c r="B3983" s="50">
        <v>46273.791666666657</v>
      </c>
      <c r="C3983">
        <v>11710169</v>
      </c>
      <c r="D3983">
        <v>100006741955</v>
      </c>
      <c r="E3983" t="s">
        <v>1726</v>
      </c>
      <c r="F3983">
        <v>100</v>
      </c>
      <c r="G3983" t="s">
        <v>1745</v>
      </c>
      <c r="H3983" t="s">
        <v>1760</v>
      </c>
      <c r="I3983">
        <v>6063801</v>
      </c>
      <c r="J3983">
        <v>1</v>
      </c>
      <c r="K3983" t="s">
        <v>2257</v>
      </c>
      <c r="L3983" t="s">
        <v>2258</v>
      </c>
      <c r="M3983" t="s">
        <v>415</v>
      </c>
      <c r="N3983">
        <v>2</v>
      </c>
      <c r="O3983">
        <v>1</v>
      </c>
      <c r="P3983">
        <v>1</v>
      </c>
      <c r="Q3983">
        <v>1</v>
      </c>
      <c r="R3983">
        <v>0</v>
      </c>
      <c r="S3983">
        <v>0</v>
      </c>
      <c r="T3983">
        <v>0</v>
      </c>
      <c r="U3983" s="50">
        <v>46273.729212962957</v>
      </c>
      <c r="V3983" s="50">
        <v>46273.785081018519</v>
      </c>
      <c r="W3983" s="51">
        <v>46273</v>
      </c>
      <c r="X3983" t="s">
        <v>1747</v>
      </c>
      <c r="Y3983" t="s">
        <v>492</v>
      </c>
    </row>
    <row r="3984" spans="1:25" ht="15" customHeight="1" x14ac:dyDescent="0.35">
      <c r="A3984">
        <v>12</v>
      </c>
      <c r="B3984" s="50">
        <v>46273.791666666657</v>
      </c>
      <c r="C3984">
        <v>11710861</v>
      </c>
      <c r="D3984">
        <v>100006742300</v>
      </c>
      <c r="E3984" t="s">
        <v>1726</v>
      </c>
      <c r="F3984">
        <v>100</v>
      </c>
      <c r="G3984" t="s">
        <v>1745</v>
      </c>
      <c r="H3984" t="s">
        <v>1760</v>
      </c>
      <c r="I3984">
        <v>6084402</v>
      </c>
      <c r="J3984">
        <v>1</v>
      </c>
      <c r="K3984" t="s">
        <v>2025</v>
      </c>
      <c r="L3984" t="s">
        <v>2026</v>
      </c>
      <c r="M3984" t="s">
        <v>415</v>
      </c>
      <c r="N3984">
        <v>2</v>
      </c>
      <c r="O3984">
        <v>1</v>
      </c>
      <c r="P3984">
        <v>1</v>
      </c>
      <c r="Q3984">
        <v>1</v>
      </c>
      <c r="R3984">
        <v>0</v>
      </c>
      <c r="S3984">
        <v>0</v>
      </c>
      <c r="T3984">
        <v>0</v>
      </c>
      <c r="U3984" s="50">
        <v>46273.748680555553</v>
      </c>
      <c r="V3984" s="50">
        <v>46273.76803240741</v>
      </c>
      <c r="W3984" s="51">
        <v>46273</v>
      </c>
      <c r="X3984" t="s">
        <v>1747</v>
      </c>
      <c r="Y3984" t="s">
        <v>492</v>
      </c>
    </row>
    <row r="3985" spans="1:25" ht="15" customHeight="1" x14ac:dyDescent="0.35">
      <c r="A3985">
        <v>12</v>
      </c>
      <c r="B3985" s="50">
        <v>46273.791666666657</v>
      </c>
      <c r="C3985">
        <v>11710862</v>
      </c>
      <c r="D3985">
        <v>100006742300</v>
      </c>
      <c r="E3985" t="s">
        <v>1726</v>
      </c>
      <c r="F3985">
        <v>100</v>
      </c>
      <c r="G3985" t="s">
        <v>1745</v>
      </c>
      <c r="H3985" t="s">
        <v>1760</v>
      </c>
      <c r="I3985">
        <v>6084402</v>
      </c>
      <c r="J3985">
        <v>1</v>
      </c>
      <c r="K3985" t="s">
        <v>2235</v>
      </c>
      <c r="L3985" t="s">
        <v>2236</v>
      </c>
      <c r="M3985" t="s">
        <v>415</v>
      </c>
      <c r="N3985">
        <v>2</v>
      </c>
      <c r="O3985">
        <v>1</v>
      </c>
      <c r="P3985">
        <v>1</v>
      </c>
      <c r="Q3985">
        <v>1</v>
      </c>
      <c r="R3985">
        <v>0</v>
      </c>
      <c r="S3985">
        <v>0</v>
      </c>
      <c r="T3985">
        <v>0</v>
      </c>
      <c r="U3985" s="50">
        <v>46273.748680555553</v>
      </c>
      <c r="V3985" s="50">
        <v>46273.76803240741</v>
      </c>
      <c r="W3985" s="51">
        <v>46273</v>
      </c>
      <c r="X3985" t="s">
        <v>1747</v>
      </c>
      <c r="Y3985" t="s">
        <v>492</v>
      </c>
    </row>
    <row r="3986" spans="1:25" ht="15" customHeight="1" x14ac:dyDescent="0.35">
      <c r="A3986">
        <v>12</v>
      </c>
      <c r="B3986" s="50">
        <v>46273.791666666657</v>
      </c>
      <c r="C3986">
        <v>11710980</v>
      </c>
      <c r="D3986">
        <v>100006742361</v>
      </c>
      <c r="E3986" t="s">
        <v>1726</v>
      </c>
      <c r="F3986">
        <v>100</v>
      </c>
      <c r="G3986" t="s">
        <v>1745</v>
      </c>
      <c r="H3986" t="s">
        <v>1760</v>
      </c>
      <c r="I3986">
        <v>6076802</v>
      </c>
      <c r="J3986">
        <v>5</v>
      </c>
      <c r="K3986" t="s">
        <v>2295</v>
      </c>
      <c r="L3986" t="s">
        <v>2296</v>
      </c>
      <c r="N3986">
        <v>0</v>
      </c>
      <c r="O3986">
        <v>3</v>
      </c>
      <c r="P3986">
        <v>3</v>
      </c>
      <c r="Q3986">
        <v>3</v>
      </c>
      <c r="R3986">
        <v>0</v>
      </c>
      <c r="S3986">
        <v>0</v>
      </c>
      <c r="T3986">
        <v>0</v>
      </c>
      <c r="U3986" s="50">
        <v>46273.752824074072</v>
      </c>
      <c r="V3986" s="50">
        <v>46273.752824074072</v>
      </c>
      <c r="W3986" s="51">
        <v>46273</v>
      </c>
      <c r="X3986" t="s">
        <v>1747</v>
      </c>
      <c r="Y3986" t="s">
        <v>492</v>
      </c>
    </row>
    <row r="3987" spans="1:25" ht="15" customHeight="1" x14ac:dyDescent="0.35">
      <c r="A3987">
        <v>12</v>
      </c>
      <c r="B3987" s="50">
        <v>46273.791666666657</v>
      </c>
      <c r="C3987">
        <v>11711044</v>
      </c>
      <c r="D3987">
        <v>100006742398</v>
      </c>
      <c r="E3987" t="s">
        <v>1726</v>
      </c>
      <c r="F3987">
        <v>100</v>
      </c>
      <c r="G3987" t="s">
        <v>1745</v>
      </c>
      <c r="H3987" t="s">
        <v>1760</v>
      </c>
      <c r="I3987">
        <v>6090001</v>
      </c>
      <c r="J3987">
        <v>1</v>
      </c>
      <c r="K3987" t="s">
        <v>2241</v>
      </c>
      <c r="L3987" t="s">
        <v>2242</v>
      </c>
      <c r="M3987" t="s">
        <v>415</v>
      </c>
      <c r="N3987">
        <v>2</v>
      </c>
      <c r="O3987">
        <v>2</v>
      </c>
      <c r="P3987">
        <v>2</v>
      </c>
      <c r="Q3987">
        <v>2</v>
      </c>
      <c r="R3987">
        <v>0</v>
      </c>
      <c r="S3987">
        <v>0</v>
      </c>
      <c r="T3987">
        <v>0</v>
      </c>
      <c r="U3987" s="50">
        <v>46273.754212962973</v>
      </c>
      <c r="V3987" s="50">
        <v>46273.786874999998</v>
      </c>
      <c r="W3987" s="51">
        <v>46273</v>
      </c>
      <c r="X3987" t="s">
        <v>1747</v>
      </c>
      <c r="Y3987" t="s">
        <v>492</v>
      </c>
    </row>
    <row r="3988" spans="1:25" ht="15" customHeight="1" x14ac:dyDescent="0.35">
      <c r="A3988">
        <v>12</v>
      </c>
      <c r="B3988" s="50">
        <v>46273.791666666657</v>
      </c>
      <c r="C3988">
        <v>11711073</v>
      </c>
      <c r="D3988">
        <v>100006742416</v>
      </c>
      <c r="E3988" t="s">
        <v>1726</v>
      </c>
      <c r="F3988">
        <v>100</v>
      </c>
      <c r="G3988" t="s">
        <v>1745</v>
      </c>
      <c r="H3988" t="s">
        <v>1760</v>
      </c>
      <c r="I3988">
        <v>6090502</v>
      </c>
      <c r="J3988">
        <v>5</v>
      </c>
      <c r="K3988" t="s">
        <v>2295</v>
      </c>
      <c r="L3988" t="s">
        <v>2296</v>
      </c>
      <c r="N3988">
        <v>0</v>
      </c>
      <c r="O3988">
        <v>1</v>
      </c>
      <c r="P3988">
        <v>1</v>
      </c>
      <c r="Q3988">
        <v>1</v>
      </c>
      <c r="R3988">
        <v>0</v>
      </c>
      <c r="S3988">
        <v>0</v>
      </c>
      <c r="T3988">
        <v>0</v>
      </c>
      <c r="U3988" s="50">
        <v>46273.754918981482</v>
      </c>
      <c r="V3988" s="50">
        <v>46273.754918981482</v>
      </c>
      <c r="W3988" s="51">
        <v>46273</v>
      </c>
      <c r="X3988" t="s">
        <v>1747</v>
      </c>
      <c r="Y3988" t="s">
        <v>492</v>
      </c>
    </row>
    <row r="3989" spans="1:25" ht="15" customHeight="1" x14ac:dyDescent="0.35">
      <c r="A3989">
        <v>12</v>
      </c>
      <c r="B3989" s="50">
        <v>46273.791666666657</v>
      </c>
      <c r="C3989">
        <v>11711096</v>
      </c>
      <c r="D3989">
        <v>100006742426</v>
      </c>
      <c r="E3989" t="s">
        <v>1726</v>
      </c>
      <c r="F3989">
        <v>100</v>
      </c>
      <c r="G3989" t="s">
        <v>1745</v>
      </c>
      <c r="H3989" t="s">
        <v>1760</v>
      </c>
      <c r="I3989">
        <v>70825831</v>
      </c>
      <c r="J3989">
        <v>6</v>
      </c>
      <c r="K3989" t="s">
        <v>2715</v>
      </c>
      <c r="L3989" t="s">
        <v>2717</v>
      </c>
      <c r="M3989" t="s">
        <v>343</v>
      </c>
      <c r="N3989">
        <v>2</v>
      </c>
      <c r="O3989">
        <v>12</v>
      </c>
      <c r="P3989">
        <v>12</v>
      </c>
      <c r="Q3989">
        <v>12</v>
      </c>
      <c r="R3989">
        <v>0</v>
      </c>
      <c r="S3989">
        <v>0</v>
      </c>
      <c r="T3989">
        <v>0</v>
      </c>
      <c r="U3989" s="50">
        <v>46273.755601851852</v>
      </c>
      <c r="V3989" s="50">
        <v>46273.774733796286</v>
      </c>
      <c r="W3989" s="51">
        <v>46273</v>
      </c>
      <c r="X3989" t="s">
        <v>1747</v>
      </c>
      <c r="Y3989" t="s">
        <v>492</v>
      </c>
    </row>
    <row r="3990" spans="1:25" ht="15" customHeight="1" x14ac:dyDescent="0.35">
      <c r="A3990">
        <v>12</v>
      </c>
      <c r="B3990" s="50">
        <v>46273.791666666657</v>
      </c>
      <c r="C3990">
        <v>11711097</v>
      </c>
      <c r="D3990">
        <v>100006742426</v>
      </c>
      <c r="E3990" t="s">
        <v>1726</v>
      </c>
      <c r="F3990">
        <v>100</v>
      </c>
      <c r="G3990" t="s">
        <v>1745</v>
      </c>
      <c r="H3990" t="s">
        <v>1760</v>
      </c>
      <c r="I3990">
        <v>70825831</v>
      </c>
      <c r="J3990">
        <v>6</v>
      </c>
      <c r="K3990" t="s">
        <v>2715</v>
      </c>
      <c r="L3990" t="s">
        <v>2718</v>
      </c>
      <c r="M3990" t="s">
        <v>343</v>
      </c>
      <c r="N3990">
        <v>2</v>
      </c>
      <c r="O3990">
        <v>36</v>
      </c>
      <c r="P3990">
        <v>36</v>
      </c>
      <c r="Q3990">
        <v>36</v>
      </c>
      <c r="R3990">
        <v>0</v>
      </c>
      <c r="S3990">
        <v>0</v>
      </c>
      <c r="T3990">
        <v>0</v>
      </c>
      <c r="U3990" s="50">
        <v>46273.755601851852</v>
      </c>
      <c r="V3990" s="50">
        <v>46273.774733796286</v>
      </c>
      <c r="W3990" s="51">
        <v>46273</v>
      </c>
      <c r="X3990" t="s">
        <v>1747</v>
      </c>
      <c r="Y3990" t="s">
        <v>492</v>
      </c>
    </row>
    <row r="3991" spans="1:25" ht="15" customHeight="1" x14ac:dyDescent="0.35">
      <c r="A3991">
        <v>12</v>
      </c>
      <c r="B3991" s="50">
        <v>46273.791666666657</v>
      </c>
      <c r="C3991">
        <v>11711098</v>
      </c>
      <c r="D3991">
        <v>100006742426</v>
      </c>
      <c r="E3991" t="s">
        <v>1726</v>
      </c>
      <c r="F3991">
        <v>100</v>
      </c>
      <c r="G3991" t="s">
        <v>1745</v>
      </c>
      <c r="H3991" t="s">
        <v>1760</v>
      </c>
      <c r="I3991">
        <v>70825831</v>
      </c>
      <c r="J3991">
        <v>6</v>
      </c>
      <c r="K3991" t="s">
        <v>2719</v>
      </c>
      <c r="L3991" t="s">
        <v>2720</v>
      </c>
      <c r="M3991" t="s">
        <v>343</v>
      </c>
      <c r="N3991">
        <v>2</v>
      </c>
      <c r="O3991">
        <v>3</v>
      </c>
      <c r="P3991">
        <v>3</v>
      </c>
      <c r="Q3991">
        <v>3</v>
      </c>
      <c r="R3991">
        <v>0</v>
      </c>
      <c r="S3991">
        <v>0</v>
      </c>
      <c r="T3991">
        <v>0</v>
      </c>
      <c r="U3991" s="50">
        <v>46273.755601851852</v>
      </c>
      <c r="V3991" s="50">
        <v>46273.774733796286</v>
      </c>
      <c r="W3991" s="51">
        <v>46273</v>
      </c>
      <c r="X3991" t="s">
        <v>1747</v>
      </c>
      <c r="Y3991" t="s">
        <v>492</v>
      </c>
    </row>
    <row r="3992" spans="1:25" ht="15" customHeight="1" x14ac:dyDescent="0.35">
      <c r="A3992">
        <v>12</v>
      </c>
      <c r="B3992" s="50">
        <v>46273.791666666657</v>
      </c>
      <c r="C3992">
        <v>11711099</v>
      </c>
      <c r="D3992">
        <v>100006742426</v>
      </c>
      <c r="E3992" t="s">
        <v>1726</v>
      </c>
      <c r="F3992">
        <v>100</v>
      </c>
      <c r="G3992" t="s">
        <v>1745</v>
      </c>
      <c r="H3992" t="s">
        <v>1760</v>
      </c>
      <c r="I3992">
        <v>70825831</v>
      </c>
      <c r="J3992">
        <v>6</v>
      </c>
      <c r="K3992" t="s">
        <v>2570</v>
      </c>
      <c r="L3992" t="s">
        <v>2721</v>
      </c>
      <c r="M3992" t="s">
        <v>343</v>
      </c>
      <c r="N3992">
        <v>2</v>
      </c>
      <c r="O3992">
        <v>2</v>
      </c>
      <c r="P3992">
        <v>2</v>
      </c>
      <c r="Q3992">
        <v>2</v>
      </c>
      <c r="R3992">
        <v>0</v>
      </c>
      <c r="S3992">
        <v>0</v>
      </c>
      <c r="T3992">
        <v>0</v>
      </c>
      <c r="U3992" s="50">
        <v>46273.755601851852</v>
      </c>
      <c r="V3992" s="50">
        <v>46273.774733796286</v>
      </c>
      <c r="W3992" s="51">
        <v>46273</v>
      </c>
      <c r="X3992" t="s">
        <v>1747</v>
      </c>
      <c r="Y3992" t="s">
        <v>492</v>
      </c>
    </row>
    <row r="3993" spans="1:25" ht="15" customHeight="1" x14ac:dyDescent="0.35">
      <c r="A3993">
        <v>12</v>
      </c>
      <c r="B3993" s="50">
        <v>46273.791666666657</v>
      </c>
      <c r="C3993">
        <v>11711107</v>
      </c>
      <c r="D3993">
        <v>100006742432</v>
      </c>
      <c r="E3993" t="s">
        <v>1726</v>
      </c>
      <c r="F3993">
        <v>100</v>
      </c>
      <c r="G3993" t="s">
        <v>1745</v>
      </c>
      <c r="H3993" t="s">
        <v>1760</v>
      </c>
      <c r="I3993">
        <v>6092201</v>
      </c>
      <c r="J3993">
        <v>1</v>
      </c>
      <c r="K3993" t="s">
        <v>2049</v>
      </c>
      <c r="L3993" t="s">
        <v>2050</v>
      </c>
      <c r="N3993">
        <v>0</v>
      </c>
      <c r="O3993">
        <v>3</v>
      </c>
      <c r="P3993">
        <v>3</v>
      </c>
      <c r="Q3993">
        <v>3</v>
      </c>
      <c r="R3993">
        <v>0</v>
      </c>
      <c r="S3993">
        <v>0</v>
      </c>
      <c r="T3993">
        <v>0</v>
      </c>
      <c r="U3993" s="50">
        <v>46273.756990740738</v>
      </c>
      <c r="V3993" s="50">
        <v>46273.756990740738</v>
      </c>
      <c r="W3993" s="51">
        <v>46273</v>
      </c>
      <c r="X3993" t="s">
        <v>1747</v>
      </c>
      <c r="Y3993" t="s">
        <v>492</v>
      </c>
    </row>
    <row r="3994" spans="1:25" ht="15" customHeight="1" x14ac:dyDescent="0.35">
      <c r="A3994">
        <v>12</v>
      </c>
      <c r="B3994" s="50">
        <v>46273.791666666657</v>
      </c>
      <c r="C3994">
        <v>11711108</v>
      </c>
      <c r="D3994">
        <v>100006742432</v>
      </c>
      <c r="E3994" t="s">
        <v>1726</v>
      </c>
      <c r="F3994">
        <v>100</v>
      </c>
      <c r="G3994" t="s">
        <v>1745</v>
      </c>
      <c r="H3994" t="s">
        <v>1760</v>
      </c>
      <c r="I3994">
        <v>6092201</v>
      </c>
      <c r="J3994">
        <v>1</v>
      </c>
      <c r="K3994" t="s">
        <v>2724</v>
      </c>
      <c r="L3994" t="s">
        <v>2725</v>
      </c>
      <c r="N3994">
        <v>0</v>
      </c>
      <c r="O3994">
        <v>3</v>
      </c>
      <c r="P3994">
        <v>3</v>
      </c>
      <c r="Q3994">
        <v>3</v>
      </c>
      <c r="R3994">
        <v>0</v>
      </c>
      <c r="S3994">
        <v>0</v>
      </c>
      <c r="T3994">
        <v>0</v>
      </c>
      <c r="U3994" s="50">
        <v>46273.756990740738</v>
      </c>
      <c r="V3994" s="50">
        <v>46273.756990740738</v>
      </c>
      <c r="W3994" s="51">
        <v>46273</v>
      </c>
      <c r="X3994" t="s">
        <v>1747</v>
      </c>
      <c r="Y3994" t="s">
        <v>492</v>
      </c>
    </row>
    <row r="3995" spans="1:25" ht="15" customHeight="1" x14ac:dyDescent="0.35">
      <c r="A3995">
        <v>12</v>
      </c>
      <c r="B3995" s="50">
        <v>46273.791666666657</v>
      </c>
      <c r="C3995">
        <v>11711216</v>
      </c>
      <c r="D3995">
        <v>100006742485</v>
      </c>
      <c r="E3995" t="s">
        <v>1726</v>
      </c>
      <c r="F3995">
        <v>100</v>
      </c>
      <c r="G3995" t="s">
        <v>1745</v>
      </c>
      <c r="H3995" t="s">
        <v>1760</v>
      </c>
      <c r="I3995">
        <v>6095701</v>
      </c>
      <c r="J3995">
        <v>1</v>
      </c>
      <c r="K3995" t="s">
        <v>2555</v>
      </c>
      <c r="L3995" t="s">
        <v>2556</v>
      </c>
      <c r="M3995" t="s">
        <v>415</v>
      </c>
      <c r="N3995">
        <v>2</v>
      </c>
      <c r="O3995">
        <v>1</v>
      </c>
      <c r="P3995">
        <v>1</v>
      </c>
      <c r="Q3995">
        <v>1</v>
      </c>
      <c r="R3995">
        <v>0</v>
      </c>
      <c r="S3995">
        <v>0</v>
      </c>
      <c r="T3995">
        <v>0</v>
      </c>
      <c r="U3995" s="50">
        <v>46273.760474537034</v>
      </c>
      <c r="V3995" s="50">
        <v>46273.788900462961</v>
      </c>
      <c r="W3995" s="51">
        <v>46273</v>
      </c>
      <c r="X3995" t="s">
        <v>1747</v>
      </c>
      <c r="Y3995" t="s">
        <v>492</v>
      </c>
    </row>
    <row r="3996" spans="1:25" ht="15" customHeight="1" x14ac:dyDescent="0.35">
      <c r="A3996">
        <v>12</v>
      </c>
      <c r="B3996" s="50">
        <v>46273.791666666657</v>
      </c>
      <c r="C3996">
        <v>11711217</v>
      </c>
      <c r="D3996">
        <v>100006742485</v>
      </c>
      <c r="E3996" t="s">
        <v>1726</v>
      </c>
      <c r="F3996">
        <v>100</v>
      </c>
      <c r="G3996" t="s">
        <v>1745</v>
      </c>
      <c r="H3996" t="s">
        <v>1760</v>
      </c>
      <c r="I3996">
        <v>6095701</v>
      </c>
      <c r="J3996">
        <v>1</v>
      </c>
      <c r="K3996" t="s">
        <v>2231</v>
      </c>
      <c r="L3996" t="s">
        <v>2232</v>
      </c>
      <c r="M3996" t="s">
        <v>415</v>
      </c>
      <c r="N3996">
        <v>2</v>
      </c>
      <c r="O3996">
        <v>1</v>
      </c>
      <c r="P3996">
        <v>1</v>
      </c>
      <c r="Q3996">
        <v>1</v>
      </c>
      <c r="R3996">
        <v>0</v>
      </c>
      <c r="S3996">
        <v>0</v>
      </c>
      <c r="T3996">
        <v>0</v>
      </c>
      <c r="U3996" s="50">
        <v>46273.760474537034</v>
      </c>
      <c r="V3996" s="50">
        <v>46273.788900462961</v>
      </c>
      <c r="W3996" s="51">
        <v>46273</v>
      </c>
      <c r="X3996" t="s">
        <v>1747</v>
      </c>
      <c r="Y3996" t="s">
        <v>492</v>
      </c>
    </row>
    <row r="3997" spans="1:25" ht="15" customHeight="1" x14ac:dyDescent="0.35">
      <c r="A3997">
        <v>12</v>
      </c>
      <c r="B3997" s="50">
        <v>46273.791666666657</v>
      </c>
      <c r="C3997">
        <v>11711218</v>
      </c>
      <c r="D3997">
        <v>100006742485</v>
      </c>
      <c r="E3997" t="s">
        <v>1726</v>
      </c>
      <c r="F3997">
        <v>100</v>
      </c>
      <c r="G3997" t="s">
        <v>1745</v>
      </c>
      <c r="H3997" t="s">
        <v>1760</v>
      </c>
      <c r="I3997">
        <v>6095701</v>
      </c>
      <c r="J3997">
        <v>1</v>
      </c>
      <c r="K3997" t="s">
        <v>2738</v>
      </c>
      <c r="L3997" t="s">
        <v>2739</v>
      </c>
      <c r="M3997" t="s">
        <v>415</v>
      </c>
      <c r="N3997">
        <v>2</v>
      </c>
      <c r="O3997">
        <v>2</v>
      </c>
      <c r="P3997">
        <v>2</v>
      </c>
      <c r="Q3997">
        <v>2</v>
      </c>
      <c r="R3997">
        <v>0</v>
      </c>
      <c r="S3997">
        <v>0</v>
      </c>
      <c r="T3997">
        <v>0</v>
      </c>
      <c r="U3997" s="50">
        <v>46273.760474537034</v>
      </c>
      <c r="V3997" s="50">
        <v>46273.788900462961</v>
      </c>
      <c r="W3997" s="51">
        <v>46273</v>
      </c>
      <c r="X3997" t="s">
        <v>1747</v>
      </c>
      <c r="Y3997" t="s">
        <v>492</v>
      </c>
    </row>
    <row r="3998" spans="1:25" ht="15" customHeight="1" x14ac:dyDescent="0.35">
      <c r="A3998">
        <v>12</v>
      </c>
      <c r="B3998" s="50">
        <v>46273.791666666657</v>
      </c>
      <c r="C3998">
        <v>11711219</v>
      </c>
      <c r="D3998">
        <v>100006742485</v>
      </c>
      <c r="E3998" t="s">
        <v>1726</v>
      </c>
      <c r="F3998">
        <v>100</v>
      </c>
      <c r="G3998" t="s">
        <v>1745</v>
      </c>
      <c r="H3998" t="s">
        <v>1760</v>
      </c>
      <c r="I3998">
        <v>6095701</v>
      </c>
      <c r="J3998">
        <v>1</v>
      </c>
      <c r="K3998" t="s">
        <v>2401</v>
      </c>
      <c r="L3998" t="s">
        <v>2402</v>
      </c>
      <c r="M3998" t="s">
        <v>415</v>
      </c>
      <c r="N3998">
        <v>2</v>
      </c>
      <c r="O3998">
        <v>1</v>
      </c>
      <c r="P3998">
        <v>1</v>
      </c>
      <c r="Q3998">
        <v>1</v>
      </c>
      <c r="R3998">
        <v>0</v>
      </c>
      <c r="S3998">
        <v>0</v>
      </c>
      <c r="T3998">
        <v>0</v>
      </c>
      <c r="U3998" s="50">
        <v>46273.760474537034</v>
      </c>
      <c r="V3998" s="50">
        <v>46273.788900462961</v>
      </c>
      <c r="W3998" s="51">
        <v>46273</v>
      </c>
      <c r="X3998" t="s">
        <v>1747</v>
      </c>
      <c r="Y3998" t="s">
        <v>492</v>
      </c>
    </row>
    <row r="3999" spans="1:25" ht="15" customHeight="1" x14ac:dyDescent="0.35">
      <c r="A3999">
        <v>12</v>
      </c>
      <c r="B3999" s="50">
        <v>46273.791666666657</v>
      </c>
      <c r="C3999">
        <v>11711247</v>
      </c>
      <c r="D3999">
        <v>100006742501</v>
      </c>
      <c r="E3999" t="s">
        <v>1726</v>
      </c>
      <c r="F3999">
        <v>100</v>
      </c>
      <c r="G3999" t="s">
        <v>1745</v>
      </c>
      <c r="H3999" t="s">
        <v>1760</v>
      </c>
      <c r="I3999">
        <v>6097101</v>
      </c>
      <c r="J3999">
        <v>5</v>
      </c>
      <c r="K3999" t="s">
        <v>2742</v>
      </c>
      <c r="L3999" t="s">
        <v>2743</v>
      </c>
      <c r="N3999">
        <v>0</v>
      </c>
      <c r="O3999">
        <v>2</v>
      </c>
      <c r="P3999">
        <v>2</v>
      </c>
      <c r="Q3999">
        <v>2</v>
      </c>
      <c r="R3999">
        <v>0</v>
      </c>
      <c r="S3999">
        <v>0</v>
      </c>
      <c r="T3999">
        <v>0</v>
      </c>
      <c r="U3999" s="50">
        <v>46273.761145833327</v>
      </c>
      <c r="V3999" s="50">
        <v>46273.761145833327</v>
      </c>
      <c r="W3999" s="51">
        <v>46273</v>
      </c>
      <c r="X3999" t="s">
        <v>1747</v>
      </c>
      <c r="Y3999" t="s">
        <v>492</v>
      </c>
    </row>
    <row r="4000" spans="1:25" ht="15" customHeight="1" x14ac:dyDescent="0.35">
      <c r="A4000">
        <v>12</v>
      </c>
      <c r="B4000" s="50">
        <v>46273.791666666657</v>
      </c>
      <c r="C4000">
        <v>11711465</v>
      </c>
      <c r="D4000">
        <v>100006742646</v>
      </c>
      <c r="E4000" t="s">
        <v>1726</v>
      </c>
      <c r="F4000">
        <v>100</v>
      </c>
      <c r="G4000" t="s">
        <v>1745</v>
      </c>
      <c r="H4000" t="s">
        <v>1760</v>
      </c>
      <c r="I4000">
        <v>6105601</v>
      </c>
      <c r="J4000">
        <v>1</v>
      </c>
      <c r="K4000" t="s">
        <v>2788</v>
      </c>
      <c r="L4000" t="s">
        <v>2789</v>
      </c>
      <c r="N4000">
        <v>0</v>
      </c>
      <c r="O4000">
        <v>6</v>
      </c>
      <c r="P4000">
        <v>6</v>
      </c>
      <c r="Q4000">
        <v>6</v>
      </c>
      <c r="R4000">
        <v>0</v>
      </c>
      <c r="S4000">
        <v>0</v>
      </c>
      <c r="T4000">
        <v>0</v>
      </c>
      <c r="U4000" s="50">
        <v>46273.769502314812</v>
      </c>
      <c r="V4000" s="50">
        <v>46273.769502314812</v>
      </c>
      <c r="W4000" s="51">
        <v>46273</v>
      </c>
      <c r="X4000" t="s">
        <v>1747</v>
      </c>
      <c r="Y4000" t="s">
        <v>492</v>
      </c>
    </row>
    <row r="4001" spans="1:25" ht="15" customHeight="1" x14ac:dyDescent="0.35">
      <c r="A4001">
        <v>12</v>
      </c>
      <c r="B4001" s="50">
        <v>46273.791666666657</v>
      </c>
      <c r="C4001">
        <v>11711570</v>
      </c>
      <c r="D4001">
        <v>100006742699</v>
      </c>
      <c r="E4001" t="s">
        <v>1726</v>
      </c>
      <c r="F4001">
        <v>100</v>
      </c>
      <c r="G4001" t="s">
        <v>1745</v>
      </c>
      <c r="H4001" t="s">
        <v>1760</v>
      </c>
      <c r="I4001">
        <v>70825838</v>
      </c>
      <c r="J4001">
        <v>6</v>
      </c>
      <c r="K4001" t="s">
        <v>2806</v>
      </c>
      <c r="L4001" t="s">
        <v>2808</v>
      </c>
      <c r="N4001">
        <v>0</v>
      </c>
      <c r="O4001">
        <v>1</v>
      </c>
      <c r="P4001">
        <v>1</v>
      </c>
      <c r="Q4001">
        <v>1</v>
      </c>
      <c r="R4001">
        <v>0</v>
      </c>
      <c r="S4001">
        <v>0</v>
      </c>
      <c r="T4001">
        <v>0</v>
      </c>
      <c r="U4001" s="50">
        <v>46273.775752314818</v>
      </c>
      <c r="V4001" s="50">
        <v>46273.775752314818</v>
      </c>
      <c r="W4001" s="51">
        <v>46273</v>
      </c>
      <c r="X4001" t="s">
        <v>1747</v>
      </c>
      <c r="Y4001" t="s">
        <v>492</v>
      </c>
    </row>
    <row r="4002" spans="1:25" ht="15" customHeight="1" x14ac:dyDescent="0.35">
      <c r="A4002">
        <v>12</v>
      </c>
      <c r="B4002" s="50">
        <v>46273.791666666657</v>
      </c>
      <c r="C4002">
        <v>11711571</v>
      </c>
      <c r="D4002">
        <v>100006742700</v>
      </c>
      <c r="E4002" t="s">
        <v>1726</v>
      </c>
      <c r="F4002">
        <v>100</v>
      </c>
      <c r="G4002" t="s">
        <v>1745</v>
      </c>
      <c r="H4002" t="s">
        <v>1760</v>
      </c>
      <c r="I4002">
        <v>70825839</v>
      </c>
      <c r="J4002">
        <v>6</v>
      </c>
      <c r="K4002" t="s">
        <v>2809</v>
      </c>
      <c r="L4002" t="s">
        <v>2810</v>
      </c>
      <c r="N4002">
        <v>0</v>
      </c>
      <c r="O4002">
        <v>1</v>
      </c>
      <c r="P4002">
        <v>1</v>
      </c>
      <c r="Q4002">
        <v>1</v>
      </c>
      <c r="R4002">
        <v>0</v>
      </c>
      <c r="S4002">
        <v>0</v>
      </c>
      <c r="T4002">
        <v>0</v>
      </c>
      <c r="U4002" s="50">
        <v>46273.775752314818</v>
      </c>
      <c r="V4002" s="50">
        <v>46273.775752314818</v>
      </c>
      <c r="W4002" s="51">
        <v>46273</v>
      </c>
      <c r="X4002" t="s">
        <v>1747</v>
      </c>
      <c r="Y4002" t="s">
        <v>492</v>
      </c>
    </row>
    <row r="4003" spans="1:25" ht="15" customHeight="1" x14ac:dyDescent="0.35">
      <c r="A4003">
        <v>12</v>
      </c>
      <c r="B4003" s="50">
        <v>46273.791666666657</v>
      </c>
      <c r="C4003">
        <v>11711572</v>
      </c>
      <c r="D4003">
        <v>100006742701</v>
      </c>
      <c r="E4003" t="s">
        <v>1726</v>
      </c>
      <c r="F4003">
        <v>100</v>
      </c>
      <c r="G4003" t="s">
        <v>1745</v>
      </c>
      <c r="H4003" t="s">
        <v>1760</v>
      </c>
      <c r="I4003">
        <v>70825840</v>
      </c>
      <c r="J4003">
        <v>6</v>
      </c>
      <c r="K4003" t="s">
        <v>2811</v>
      </c>
      <c r="L4003" t="s">
        <v>2812</v>
      </c>
      <c r="N4003">
        <v>0</v>
      </c>
      <c r="O4003">
        <v>1</v>
      </c>
      <c r="P4003">
        <v>1</v>
      </c>
      <c r="Q4003">
        <v>1</v>
      </c>
      <c r="R4003">
        <v>0</v>
      </c>
      <c r="S4003">
        <v>0</v>
      </c>
      <c r="T4003">
        <v>0</v>
      </c>
      <c r="U4003" s="50">
        <v>46273.775752314818</v>
      </c>
      <c r="V4003" s="50">
        <v>46273.775752314818</v>
      </c>
      <c r="W4003" s="51">
        <v>46273</v>
      </c>
      <c r="X4003" t="s">
        <v>1747</v>
      </c>
      <c r="Y4003" t="s">
        <v>492</v>
      </c>
    </row>
    <row r="4004" spans="1:25" ht="15" customHeight="1" x14ac:dyDescent="0.35">
      <c r="A4004">
        <v>12</v>
      </c>
      <c r="B4004" s="50">
        <v>46273.791666666657</v>
      </c>
      <c r="C4004">
        <v>11711618</v>
      </c>
      <c r="D4004">
        <v>100006742727</v>
      </c>
      <c r="E4004" t="s">
        <v>1726</v>
      </c>
      <c r="F4004">
        <v>100</v>
      </c>
      <c r="G4004" t="s">
        <v>1745</v>
      </c>
      <c r="H4004" t="s">
        <v>1760</v>
      </c>
      <c r="I4004">
        <v>6113001</v>
      </c>
      <c r="J4004">
        <v>5</v>
      </c>
      <c r="K4004" t="s">
        <v>2817</v>
      </c>
      <c r="L4004" t="s">
        <v>2818</v>
      </c>
      <c r="N4004">
        <v>0</v>
      </c>
      <c r="O4004">
        <v>2</v>
      </c>
      <c r="P4004">
        <v>2</v>
      </c>
      <c r="Q4004">
        <v>2</v>
      </c>
      <c r="R4004">
        <v>0</v>
      </c>
      <c r="S4004">
        <v>0</v>
      </c>
      <c r="T4004">
        <v>0</v>
      </c>
      <c r="U4004" s="50">
        <v>46273.779895833337</v>
      </c>
      <c r="V4004" s="50">
        <v>46273.779895833337</v>
      </c>
      <c r="W4004" s="51">
        <v>46273</v>
      </c>
      <c r="X4004" t="s">
        <v>1747</v>
      </c>
      <c r="Y4004" t="s">
        <v>492</v>
      </c>
    </row>
    <row r="4005" spans="1:25" ht="15" customHeight="1" x14ac:dyDescent="0.35">
      <c r="A4005">
        <v>12</v>
      </c>
      <c r="B4005" s="50">
        <v>46273.791666666657</v>
      </c>
      <c r="C4005">
        <v>11711619</v>
      </c>
      <c r="D4005">
        <v>100006742727</v>
      </c>
      <c r="E4005" t="s">
        <v>1726</v>
      </c>
      <c r="F4005">
        <v>100</v>
      </c>
      <c r="G4005" t="s">
        <v>1745</v>
      </c>
      <c r="H4005" t="s">
        <v>1760</v>
      </c>
      <c r="I4005">
        <v>6113001</v>
      </c>
      <c r="J4005">
        <v>5</v>
      </c>
      <c r="K4005" t="s">
        <v>2819</v>
      </c>
      <c r="L4005" t="s">
        <v>2820</v>
      </c>
      <c r="N4005">
        <v>0</v>
      </c>
      <c r="O4005">
        <v>1</v>
      </c>
      <c r="P4005">
        <v>1</v>
      </c>
      <c r="Q4005">
        <v>1</v>
      </c>
      <c r="R4005">
        <v>0</v>
      </c>
      <c r="S4005">
        <v>0</v>
      </c>
      <c r="T4005">
        <v>0</v>
      </c>
      <c r="U4005" s="50">
        <v>46273.779895833337</v>
      </c>
      <c r="V4005" s="50">
        <v>46273.779895833337</v>
      </c>
      <c r="W4005" s="51">
        <v>46273</v>
      </c>
      <c r="X4005" t="s">
        <v>1747</v>
      </c>
      <c r="Y4005" t="s">
        <v>492</v>
      </c>
    </row>
    <row r="4006" spans="1:25" ht="15" customHeight="1" x14ac:dyDescent="0.35">
      <c r="A4006">
        <v>12</v>
      </c>
      <c r="B4006" s="50">
        <v>46273.791666666657</v>
      </c>
      <c r="C4006">
        <v>11711645</v>
      </c>
      <c r="D4006">
        <v>100006742734</v>
      </c>
      <c r="E4006" t="s">
        <v>1726</v>
      </c>
      <c r="F4006">
        <v>100</v>
      </c>
      <c r="G4006" t="s">
        <v>1745</v>
      </c>
      <c r="H4006" t="s">
        <v>1760</v>
      </c>
      <c r="I4006">
        <v>6113002</v>
      </c>
      <c r="J4006">
        <v>1</v>
      </c>
      <c r="K4006" t="s">
        <v>2297</v>
      </c>
      <c r="L4006" t="s">
        <v>2298</v>
      </c>
      <c r="M4006" t="s">
        <v>418</v>
      </c>
      <c r="N4006">
        <v>2</v>
      </c>
      <c r="O4006">
        <v>3</v>
      </c>
      <c r="P4006">
        <v>3</v>
      </c>
      <c r="Q4006">
        <v>3</v>
      </c>
      <c r="R4006">
        <v>0</v>
      </c>
      <c r="S4006">
        <v>0</v>
      </c>
      <c r="T4006">
        <v>0</v>
      </c>
      <c r="U4006" s="50">
        <v>46273.779907407406</v>
      </c>
      <c r="V4006" s="50">
        <v>46273.788622685177</v>
      </c>
      <c r="W4006" s="51">
        <v>46273</v>
      </c>
      <c r="X4006" t="s">
        <v>1747</v>
      </c>
      <c r="Y4006" t="s">
        <v>492</v>
      </c>
    </row>
    <row r="4007" spans="1:25" ht="15" customHeight="1" x14ac:dyDescent="0.35">
      <c r="A4007">
        <v>12</v>
      </c>
      <c r="B4007" s="50">
        <v>46273.791666666657</v>
      </c>
      <c r="C4007">
        <v>11711646</v>
      </c>
      <c r="D4007">
        <v>100006742734</v>
      </c>
      <c r="E4007" t="s">
        <v>1726</v>
      </c>
      <c r="F4007">
        <v>100</v>
      </c>
      <c r="G4007" t="s">
        <v>1745</v>
      </c>
      <c r="H4007" t="s">
        <v>1760</v>
      </c>
      <c r="I4007">
        <v>6113002</v>
      </c>
      <c r="J4007">
        <v>1</v>
      </c>
      <c r="K4007" t="s">
        <v>2101</v>
      </c>
      <c r="L4007" t="s">
        <v>2102</v>
      </c>
      <c r="M4007" t="s">
        <v>415</v>
      </c>
      <c r="N4007">
        <v>2</v>
      </c>
      <c r="O4007">
        <v>1</v>
      </c>
      <c r="P4007">
        <v>1</v>
      </c>
      <c r="Q4007">
        <v>1</v>
      </c>
      <c r="R4007">
        <v>0</v>
      </c>
      <c r="S4007">
        <v>0</v>
      </c>
      <c r="T4007">
        <v>0</v>
      </c>
      <c r="U4007" s="50">
        <v>46273.779907407406</v>
      </c>
      <c r="V4007" s="50">
        <v>46273.788622685177</v>
      </c>
      <c r="W4007" s="51">
        <v>46273</v>
      </c>
      <c r="X4007" t="s">
        <v>1747</v>
      </c>
      <c r="Y4007" t="s">
        <v>492</v>
      </c>
    </row>
    <row r="4008" spans="1:25" ht="15" customHeight="1" x14ac:dyDescent="0.35">
      <c r="A4008">
        <v>12</v>
      </c>
      <c r="B4008" s="50">
        <v>46273.791666666657</v>
      </c>
      <c r="C4008">
        <v>11711647</v>
      </c>
      <c r="D4008">
        <v>100006742734</v>
      </c>
      <c r="E4008" t="s">
        <v>1726</v>
      </c>
      <c r="F4008">
        <v>100</v>
      </c>
      <c r="G4008" t="s">
        <v>1745</v>
      </c>
      <c r="H4008" t="s">
        <v>1760</v>
      </c>
      <c r="I4008">
        <v>6113002</v>
      </c>
      <c r="J4008">
        <v>1</v>
      </c>
      <c r="K4008" t="s">
        <v>2457</v>
      </c>
      <c r="L4008" t="s">
        <v>2458</v>
      </c>
      <c r="M4008" t="s">
        <v>415</v>
      </c>
      <c r="N4008">
        <v>2</v>
      </c>
      <c r="O4008">
        <v>2</v>
      </c>
      <c r="P4008">
        <v>2</v>
      </c>
      <c r="Q4008">
        <v>2</v>
      </c>
      <c r="R4008">
        <v>0</v>
      </c>
      <c r="S4008">
        <v>0</v>
      </c>
      <c r="T4008">
        <v>0</v>
      </c>
      <c r="U4008" s="50">
        <v>46273.779907407406</v>
      </c>
      <c r="V4008" s="50">
        <v>46273.788622685177</v>
      </c>
      <c r="W4008" s="51">
        <v>46273</v>
      </c>
      <c r="X4008" t="s">
        <v>1747</v>
      </c>
      <c r="Y4008" t="s">
        <v>492</v>
      </c>
    </row>
    <row r="4009" spans="1:25" ht="15" customHeight="1" x14ac:dyDescent="0.35">
      <c r="A4009">
        <v>12</v>
      </c>
      <c r="B4009" s="50">
        <v>46273.791666666657</v>
      </c>
      <c r="C4009">
        <v>11711648</v>
      </c>
      <c r="D4009">
        <v>100006742734</v>
      </c>
      <c r="E4009" t="s">
        <v>1726</v>
      </c>
      <c r="F4009">
        <v>100</v>
      </c>
      <c r="G4009" t="s">
        <v>1745</v>
      </c>
      <c r="H4009" t="s">
        <v>1760</v>
      </c>
      <c r="I4009">
        <v>6113002</v>
      </c>
      <c r="J4009">
        <v>1</v>
      </c>
      <c r="K4009" t="s">
        <v>2401</v>
      </c>
      <c r="L4009" t="s">
        <v>2402</v>
      </c>
      <c r="M4009" t="s">
        <v>415</v>
      </c>
      <c r="N4009">
        <v>2</v>
      </c>
      <c r="O4009">
        <v>1</v>
      </c>
      <c r="P4009">
        <v>1</v>
      </c>
      <c r="Q4009">
        <v>1</v>
      </c>
      <c r="R4009">
        <v>0</v>
      </c>
      <c r="S4009">
        <v>0</v>
      </c>
      <c r="T4009">
        <v>0</v>
      </c>
      <c r="U4009" s="50">
        <v>46273.779907407406</v>
      </c>
      <c r="V4009" s="50">
        <v>46273.788622685177</v>
      </c>
      <c r="W4009" s="51">
        <v>46273</v>
      </c>
      <c r="X4009" t="s">
        <v>1747</v>
      </c>
      <c r="Y4009" t="s">
        <v>492</v>
      </c>
    </row>
    <row r="4010" spans="1:25" ht="15" customHeight="1" x14ac:dyDescent="0.35">
      <c r="A4010">
        <v>12</v>
      </c>
      <c r="B4010" s="50">
        <v>46273.791666666657</v>
      </c>
      <c r="C4010">
        <v>11711649</v>
      </c>
      <c r="D4010">
        <v>100006742734</v>
      </c>
      <c r="E4010" t="s">
        <v>1726</v>
      </c>
      <c r="F4010">
        <v>100</v>
      </c>
      <c r="G4010" t="s">
        <v>1745</v>
      </c>
      <c r="H4010" t="s">
        <v>1760</v>
      </c>
      <c r="I4010">
        <v>6113002</v>
      </c>
      <c r="J4010">
        <v>1</v>
      </c>
      <c r="K4010" t="s">
        <v>2686</v>
      </c>
      <c r="L4010" t="s">
        <v>2687</v>
      </c>
      <c r="M4010" t="s">
        <v>415</v>
      </c>
      <c r="N4010">
        <v>2</v>
      </c>
      <c r="O4010">
        <v>2</v>
      </c>
      <c r="P4010">
        <v>2</v>
      </c>
      <c r="Q4010">
        <v>2</v>
      </c>
      <c r="R4010">
        <v>0</v>
      </c>
      <c r="S4010">
        <v>0</v>
      </c>
      <c r="T4010">
        <v>0</v>
      </c>
      <c r="U4010" s="50">
        <v>46273.779907407406</v>
      </c>
      <c r="V4010" s="50">
        <v>46273.788622685177</v>
      </c>
      <c r="W4010" s="51">
        <v>46273</v>
      </c>
      <c r="X4010" t="s">
        <v>1747</v>
      </c>
      <c r="Y4010" t="s">
        <v>492</v>
      </c>
    </row>
    <row r="4011" spans="1:25" ht="15" customHeight="1" x14ac:dyDescent="0.35">
      <c r="A4011">
        <v>12</v>
      </c>
      <c r="B4011" s="50">
        <v>46273.791666666657</v>
      </c>
      <c r="C4011">
        <v>11711652</v>
      </c>
      <c r="D4011">
        <v>100006742737</v>
      </c>
      <c r="E4011" t="s">
        <v>1726</v>
      </c>
      <c r="F4011">
        <v>100</v>
      </c>
      <c r="G4011" t="s">
        <v>1745</v>
      </c>
      <c r="H4011" t="s">
        <v>1760</v>
      </c>
      <c r="I4011">
        <v>6112401</v>
      </c>
      <c r="J4011">
        <v>1</v>
      </c>
      <c r="K4011" t="s">
        <v>2825</v>
      </c>
      <c r="L4011" t="s">
        <v>2826</v>
      </c>
      <c r="N4011">
        <v>0</v>
      </c>
      <c r="O4011">
        <v>3</v>
      </c>
      <c r="P4011">
        <v>3</v>
      </c>
      <c r="Q4011">
        <v>3</v>
      </c>
      <c r="R4011">
        <v>0</v>
      </c>
      <c r="S4011">
        <v>0</v>
      </c>
      <c r="T4011">
        <v>0</v>
      </c>
      <c r="U4011" s="50">
        <v>46273.779918981483</v>
      </c>
      <c r="V4011" s="50">
        <v>46273.779918981483</v>
      </c>
      <c r="W4011" s="51">
        <v>46273</v>
      </c>
      <c r="X4011" t="s">
        <v>1747</v>
      </c>
      <c r="Y4011" t="s">
        <v>492</v>
      </c>
    </row>
    <row r="4012" spans="1:25" ht="15" customHeight="1" x14ac:dyDescent="0.35">
      <c r="A4012">
        <v>12</v>
      </c>
      <c r="B4012" s="50">
        <v>46273.791666666657</v>
      </c>
      <c r="C4012">
        <v>11711690</v>
      </c>
      <c r="D4012">
        <v>100006742752</v>
      </c>
      <c r="E4012" t="s">
        <v>1726</v>
      </c>
      <c r="F4012">
        <v>100</v>
      </c>
      <c r="G4012" t="s">
        <v>1745</v>
      </c>
      <c r="H4012" t="s">
        <v>1760</v>
      </c>
      <c r="I4012">
        <v>6113602</v>
      </c>
      <c r="J4012">
        <v>1</v>
      </c>
      <c r="K4012" t="s">
        <v>2369</v>
      </c>
      <c r="L4012" t="s">
        <v>2370</v>
      </c>
      <c r="M4012" t="s">
        <v>415</v>
      </c>
      <c r="N4012">
        <v>2</v>
      </c>
      <c r="O4012">
        <v>3</v>
      </c>
      <c r="P4012">
        <v>3</v>
      </c>
      <c r="Q4012">
        <v>3</v>
      </c>
      <c r="R4012">
        <v>0</v>
      </c>
      <c r="S4012">
        <v>0</v>
      </c>
      <c r="T4012">
        <v>0</v>
      </c>
      <c r="U4012" s="50">
        <v>46273.781990740739</v>
      </c>
      <c r="V4012" s="50">
        <v>46273.791238425933</v>
      </c>
      <c r="W4012" s="51">
        <v>46273</v>
      </c>
      <c r="X4012" t="s">
        <v>1747</v>
      </c>
      <c r="Y4012" t="s">
        <v>492</v>
      </c>
    </row>
    <row r="4013" spans="1:25" ht="15" customHeight="1" x14ac:dyDescent="0.35">
      <c r="A4013">
        <v>12</v>
      </c>
      <c r="B4013" s="50">
        <v>46273.791666666657</v>
      </c>
      <c r="C4013">
        <v>11711728</v>
      </c>
      <c r="D4013">
        <v>100006742770</v>
      </c>
      <c r="E4013" t="s">
        <v>1726</v>
      </c>
      <c r="F4013">
        <v>100</v>
      </c>
      <c r="G4013" t="s">
        <v>1745</v>
      </c>
      <c r="H4013" t="s">
        <v>1760</v>
      </c>
      <c r="I4013">
        <v>6116101</v>
      </c>
      <c r="J4013">
        <v>1</v>
      </c>
      <c r="K4013" t="s">
        <v>2231</v>
      </c>
      <c r="L4013" t="s">
        <v>2232</v>
      </c>
      <c r="M4013" t="s">
        <v>415</v>
      </c>
      <c r="N4013">
        <v>2</v>
      </c>
      <c r="O4013">
        <v>1</v>
      </c>
      <c r="P4013">
        <v>1</v>
      </c>
      <c r="Q4013">
        <v>1</v>
      </c>
      <c r="R4013">
        <v>0</v>
      </c>
      <c r="S4013">
        <v>0</v>
      </c>
      <c r="T4013">
        <v>0</v>
      </c>
      <c r="U4013" s="50">
        <v>46273.784074074072</v>
      </c>
      <c r="V4013" s="50">
        <v>46273.786064814813</v>
      </c>
      <c r="W4013" s="51">
        <v>46273</v>
      </c>
      <c r="X4013" t="s">
        <v>1747</v>
      </c>
      <c r="Y4013" t="s">
        <v>492</v>
      </c>
    </row>
    <row r="4014" spans="1:25" ht="15" customHeight="1" x14ac:dyDescent="0.35">
      <c r="A4014">
        <v>12</v>
      </c>
      <c r="B4014" s="50">
        <v>46273.791666666657</v>
      </c>
      <c r="C4014">
        <v>11711735</v>
      </c>
      <c r="D4014">
        <v>100006742774</v>
      </c>
      <c r="E4014" t="s">
        <v>1726</v>
      </c>
      <c r="F4014">
        <v>100</v>
      </c>
      <c r="G4014" t="s">
        <v>1745</v>
      </c>
      <c r="H4014" t="s">
        <v>1760</v>
      </c>
      <c r="I4014">
        <v>6117301</v>
      </c>
      <c r="J4014">
        <v>4</v>
      </c>
      <c r="K4014" t="s">
        <v>1907</v>
      </c>
      <c r="L4014" t="s">
        <v>1908</v>
      </c>
      <c r="N4014">
        <v>0</v>
      </c>
      <c r="O4014">
        <v>1</v>
      </c>
      <c r="P4014">
        <v>1</v>
      </c>
      <c r="Q4014">
        <v>1</v>
      </c>
      <c r="R4014">
        <v>0</v>
      </c>
      <c r="S4014">
        <v>0</v>
      </c>
      <c r="T4014">
        <v>0</v>
      </c>
      <c r="U4014" s="50">
        <v>46273.784768518519</v>
      </c>
      <c r="V4014" s="50">
        <v>46273.784768518519</v>
      </c>
      <c r="W4014" s="51">
        <v>46273</v>
      </c>
      <c r="X4014" t="s">
        <v>1747</v>
      </c>
      <c r="Y4014" t="s">
        <v>492</v>
      </c>
    </row>
    <row r="4015" spans="1:25" ht="15" customHeight="1" x14ac:dyDescent="0.35">
      <c r="A4015">
        <v>12</v>
      </c>
      <c r="B4015" s="50">
        <v>46273.791666666657</v>
      </c>
      <c r="C4015">
        <v>11711736</v>
      </c>
      <c r="D4015">
        <v>100006742775</v>
      </c>
      <c r="E4015" t="s">
        <v>1726</v>
      </c>
      <c r="F4015">
        <v>100</v>
      </c>
      <c r="G4015" t="s">
        <v>1745</v>
      </c>
      <c r="H4015" t="s">
        <v>1760</v>
      </c>
      <c r="I4015">
        <v>6118301</v>
      </c>
      <c r="J4015">
        <v>5</v>
      </c>
      <c r="K4015" t="s">
        <v>2123</v>
      </c>
      <c r="L4015" t="s">
        <v>2124</v>
      </c>
      <c r="N4015">
        <v>0</v>
      </c>
      <c r="O4015">
        <v>65</v>
      </c>
      <c r="P4015">
        <v>65</v>
      </c>
      <c r="Q4015">
        <v>65</v>
      </c>
      <c r="R4015">
        <v>0</v>
      </c>
      <c r="S4015">
        <v>0</v>
      </c>
      <c r="T4015">
        <v>0</v>
      </c>
      <c r="U4015" s="50">
        <v>46273.786840277768</v>
      </c>
      <c r="V4015" s="50">
        <v>46273.786840277768</v>
      </c>
      <c r="W4015" s="51">
        <v>46273</v>
      </c>
      <c r="X4015" t="s">
        <v>1747</v>
      </c>
      <c r="Y4015" t="s">
        <v>492</v>
      </c>
    </row>
    <row r="4016" spans="1:25" ht="15" customHeight="1" x14ac:dyDescent="0.35">
      <c r="A4016">
        <v>12</v>
      </c>
      <c r="B4016" s="50">
        <v>46273.791666666657</v>
      </c>
      <c r="C4016">
        <v>11711737</v>
      </c>
      <c r="D4016">
        <v>100006742776</v>
      </c>
      <c r="E4016" t="s">
        <v>1726</v>
      </c>
      <c r="F4016">
        <v>100</v>
      </c>
      <c r="G4016" t="s">
        <v>1745</v>
      </c>
      <c r="H4016" t="s">
        <v>1760</v>
      </c>
      <c r="I4016">
        <v>6118302</v>
      </c>
      <c r="J4016">
        <v>5</v>
      </c>
      <c r="K4016" t="s">
        <v>2123</v>
      </c>
      <c r="L4016" t="s">
        <v>2124</v>
      </c>
      <c r="N4016">
        <v>0</v>
      </c>
      <c r="O4016">
        <v>5</v>
      </c>
      <c r="P4016">
        <v>5</v>
      </c>
      <c r="Q4016">
        <v>5</v>
      </c>
      <c r="R4016">
        <v>0</v>
      </c>
      <c r="S4016">
        <v>0</v>
      </c>
      <c r="T4016">
        <v>0</v>
      </c>
      <c r="U4016" s="50">
        <v>46273.786840277768</v>
      </c>
      <c r="V4016" s="50">
        <v>46273.786840277768</v>
      </c>
      <c r="W4016" s="51">
        <v>46273</v>
      </c>
      <c r="X4016" t="s">
        <v>1747</v>
      </c>
      <c r="Y4016" t="s">
        <v>492</v>
      </c>
    </row>
    <row r="4017" spans="1:25" ht="15" customHeight="1" x14ac:dyDescent="0.35">
      <c r="A4017">
        <v>12</v>
      </c>
      <c r="B4017" s="50">
        <v>46273.791666666657</v>
      </c>
      <c r="C4017">
        <v>11711738</v>
      </c>
      <c r="D4017">
        <v>100006742776</v>
      </c>
      <c r="E4017" t="s">
        <v>1726</v>
      </c>
      <c r="F4017">
        <v>100</v>
      </c>
      <c r="G4017" t="s">
        <v>1745</v>
      </c>
      <c r="H4017" t="s">
        <v>1760</v>
      </c>
      <c r="I4017">
        <v>6118302</v>
      </c>
      <c r="J4017">
        <v>5</v>
      </c>
      <c r="K4017" t="s">
        <v>2827</v>
      </c>
      <c r="L4017" t="s">
        <v>2828</v>
      </c>
      <c r="N4017">
        <v>0</v>
      </c>
      <c r="O4017">
        <v>1</v>
      </c>
      <c r="P4017">
        <v>1</v>
      </c>
      <c r="Q4017">
        <v>1</v>
      </c>
      <c r="R4017">
        <v>0</v>
      </c>
      <c r="S4017">
        <v>0</v>
      </c>
      <c r="T4017">
        <v>0</v>
      </c>
      <c r="U4017" s="50">
        <v>46273.786840277768</v>
      </c>
      <c r="V4017" s="50">
        <v>46273.786840277768</v>
      </c>
      <c r="W4017" s="51">
        <v>46273</v>
      </c>
      <c r="X4017" t="s">
        <v>1747</v>
      </c>
      <c r="Y4017" t="s">
        <v>492</v>
      </c>
    </row>
    <row r="4018" spans="1:25" ht="15" customHeight="1" x14ac:dyDescent="0.35">
      <c r="A4018">
        <v>12</v>
      </c>
      <c r="B4018" s="50">
        <v>46273.791666666657</v>
      </c>
      <c r="C4018">
        <v>11711746</v>
      </c>
      <c r="D4018">
        <v>100006742781</v>
      </c>
      <c r="E4018" t="s">
        <v>1726</v>
      </c>
      <c r="F4018">
        <v>100</v>
      </c>
      <c r="G4018" t="s">
        <v>1745</v>
      </c>
      <c r="H4018" t="s">
        <v>1760</v>
      </c>
      <c r="I4018">
        <v>6118201</v>
      </c>
      <c r="J4018">
        <v>1</v>
      </c>
      <c r="K4018" t="s">
        <v>2103</v>
      </c>
      <c r="L4018" t="s">
        <v>2104</v>
      </c>
      <c r="M4018" t="s">
        <v>415</v>
      </c>
      <c r="N4018">
        <v>2</v>
      </c>
      <c r="O4018">
        <v>6</v>
      </c>
      <c r="P4018">
        <v>6</v>
      </c>
      <c r="Q4018">
        <v>6</v>
      </c>
      <c r="R4018">
        <v>0</v>
      </c>
      <c r="S4018">
        <v>0</v>
      </c>
      <c r="T4018">
        <v>0</v>
      </c>
      <c r="U4018" s="50">
        <v>46273.786851851852</v>
      </c>
      <c r="V4018" s="50">
        <v>46273.789733796293</v>
      </c>
      <c r="W4018" s="51">
        <v>46273</v>
      </c>
      <c r="X4018" t="s">
        <v>1747</v>
      </c>
      <c r="Y4018" t="s">
        <v>492</v>
      </c>
    </row>
    <row r="4019" spans="1:25" ht="15" customHeight="1" x14ac:dyDescent="0.35">
      <c r="A4019">
        <v>12</v>
      </c>
      <c r="B4019" s="50">
        <v>46273.791666666657</v>
      </c>
      <c r="C4019">
        <v>11711747</v>
      </c>
      <c r="D4019">
        <v>100006742782</v>
      </c>
      <c r="E4019" t="s">
        <v>1726</v>
      </c>
      <c r="F4019">
        <v>100</v>
      </c>
      <c r="G4019" t="s">
        <v>1745</v>
      </c>
      <c r="H4019" t="s">
        <v>1760</v>
      </c>
      <c r="I4019">
        <v>6118303</v>
      </c>
      <c r="J4019">
        <v>1</v>
      </c>
      <c r="K4019" t="s">
        <v>2361</v>
      </c>
      <c r="L4019" t="s">
        <v>2362</v>
      </c>
      <c r="N4019">
        <v>0</v>
      </c>
      <c r="O4019">
        <v>1</v>
      </c>
      <c r="P4019">
        <v>1</v>
      </c>
      <c r="Q4019">
        <v>1</v>
      </c>
      <c r="R4019">
        <v>0</v>
      </c>
      <c r="S4019">
        <v>0</v>
      </c>
      <c r="T4019">
        <v>0</v>
      </c>
      <c r="U4019" s="50">
        <v>46273.786851851852</v>
      </c>
      <c r="V4019" s="50">
        <v>46273.786851851852</v>
      </c>
      <c r="W4019" s="51">
        <v>46273</v>
      </c>
      <c r="X4019" t="s">
        <v>1747</v>
      </c>
      <c r="Y4019" t="s">
        <v>492</v>
      </c>
    </row>
    <row r="4020" spans="1:25" ht="15" customHeight="1" x14ac:dyDescent="0.35">
      <c r="A4020">
        <v>12</v>
      </c>
      <c r="B4020" s="50">
        <v>46273.791666666657</v>
      </c>
      <c r="C4020">
        <v>11711765</v>
      </c>
      <c r="D4020">
        <v>100006742798</v>
      </c>
      <c r="E4020" t="s">
        <v>1726</v>
      </c>
      <c r="F4020">
        <v>100</v>
      </c>
      <c r="G4020" t="s">
        <v>1745</v>
      </c>
      <c r="H4020" t="s">
        <v>1760</v>
      </c>
      <c r="I4020">
        <v>6122501</v>
      </c>
      <c r="J4020">
        <v>1</v>
      </c>
      <c r="K4020" t="s">
        <v>2829</v>
      </c>
      <c r="L4020" t="s">
        <v>2830</v>
      </c>
      <c r="N4020">
        <v>0</v>
      </c>
      <c r="O4020">
        <v>2</v>
      </c>
      <c r="P4020">
        <v>2</v>
      </c>
      <c r="Q4020">
        <v>2</v>
      </c>
      <c r="R4020">
        <v>0</v>
      </c>
      <c r="S4020">
        <v>0</v>
      </c>
      <c r="T4020">
        <v>0</v>
      </c>
      <c r="U4020" s="50">
        <v>46273.791006944448</v>
      </c>
      <c r="V4020" s="50">
        <v>46273.791006944448</v>
      </c>
      <c r="W4020" s="51">
        <v>46273</v>
      </c>
      <c r="X4020" t="s">
        <v>1747</v>
      </c>
      <c r="Y4020" t="s">
        <v>492</v>
      </c>
    </row>
    <row r="4021" spans="1:25" ht="15" customHeight="1" x14ac:dyDescent="0.35">
      <c r="A4021">
        <v>12</v>
      </c>
      <c r="B4021" s="50">
        <v>46273.791666666657</v>
      </c>
      <c r="C4021">
        <v>11711766</v>
      </c>
      <c r="D4021">
        <v>100006742798</v>
      </c>
      <c r="E4021" t="s">
        <v>1726</v>
      </c>
      <c r="F4021">
        <v>100</v>
      </c>
      <c r="G4021" t="s">
        <v>1745</v>
      </c>
      <c r="H4021" t="s">
        <v>1760</v>
      </c>
      <c r="I4021">
        <v>6122501</v>
      </c>
      <c r="J4021">
        <v>1</v>
      </c>
      <c r="K4021" t="s">
        <v>2059</v>
      </c>
      <c r="L4021" t="s">
        <v>2060</v>
      </c>
      <c r="N4021">
        <v>0</v>
      </c>
      <c r="O4021">
        <v>1</v>
      </c>
      <c r="P4021">
        <v>1</v>
      </c>
      <c r="Q4021">
        <v>1</v>
      </c>
      <c r="R4021">
        <v>0</v>
      </c>
      <c r="S4021">
        <v>0</v>
      </c>
      <c r="T4021">
        <v>0</v>
      </c>
      <c r="U4021" s="50">
        <v>46273.791006944448</v>
      </c>
      <c r="V4021" s="50">
        <v>46273.791006944448</v>
      </c>
      <c r="W4021" s="51">
        <v>46273</v>
      </c>
      <c r="X4021" t="s">
        <v>1747</v>
      </c>
      <c r="Y4021" t="s">
        <v>492</v>
      </c>
    </row>
    <row r="4022" spans="1:25" ht="15" customHeight="1" x14ac:dyDescent="0.35">
      <c r="A4022">
        <v>12</v>
      </c>
      <c r="B4022" s="50">
        <v>46273.791666666657</v>
      </c>
      <c r="C4022">
        <v>11711767</v>
      </c>
      <c r="D4022">
        <v>100006742799</v>
      </c>
      <c r="E4022" t="s">
        <v>1726</v>
      </c>
      <c r="F4022">
        <v>100</v>
      </c>
      <c r="G4022" t="s">
        <v>1745</v>
      </c>
      <c r="H4022" t="s">
        <v>1760</v>
      </c>
      <c r="I4022">
        <v>6122601</v>
      </c>
      <c r="J4022">
        <v>1</v>
      </c>
      <c r="K4022" t="s">
        <v>2121</v>
      </c>
      <c r="L4022" t="s">
        <v>2122</v>
      </c>
      <c r="N4022">
        <v>0</v>
      </c>
      <c r="O4022">
        <v>1</v>
      </c>
      <c r="P4022">
        <v>1</v>
      </c>
      <c r="Q4022">
        <v>1</v>
      </c>
      <c r="R4022">
        <v>0</v>
      </c>
      <c r="S4022">
        <v>0</v>
      </c>
      <c r="T4022">
        <v>0</v>
      </c>
      <c r="U4022" s="50">
        <v>46273.791006944448</v>
      </c>
      <c r="V4022" s="50">
        <v>46273.791006944448</v>
      </c>
      <c r="W4022" s="51">
        <v>46273</v>
      </c>
      <c r="X4022" t="s">
        <v>1747</v>
      </c>
      <c r="Y4022" t="s">
        <v>492</v>
      </c>
    </row>
    <row r="4023" spans="1:25" ht="15" customHeight="1" x14ac:dyDescent="0.35">
      <c r="A4023">
        <v>12</v>
      </c>
      <c r="B4023" s="50">
        <v>46273.791666666657</v>
      </c>
      <c r="C4023">
        <v>11711782</v>
      </c>
      <c r="D4023">
        <v>100006742807</v>
      </c>
      <c r="E4023" t="s">
        <v>1726</v>
      </c>
      <c r="F4023">
        <v>100</v>
      </c>
      <c r="G4023" t="s">
        <v>1745</v>
      </c>
      <c r="H4023" t="s">
        <v>1760</v>
      </c>
      <c r="I4023">
        <v>6123102</v>
      </c>
      <c r="J4023">
        <v>1</v>
      </c>
      <c r="K4023" t="s">
        <v>2415</v>
      </c>
      <c r="L4023" t="s">
        <v>2416</v>
      </c>
      <c r="N4023">
        <v>0</v>
      </c>
      <c r="O4023">
        <v>10</v>
      </c>
      <c r="P4023">
        <v>10</v>
      </c>
      <c r="Q4023">
        <v>10</v>
      </c>
      <c r="R4023">
        <v>0</v>
      </c>
      <c r="S4023">
        <v>0</v>
      </c>
      <c r="T4023">
        <v>0</v>
      </c>
      <c r="U4023" s="50">
        <v>46273.791018518517</v>
      </c>
      <c r="V4023" s="50">
        <v>46273.791018518517</v>
      </c>
      <c r="W4023" s="51">
        <v>46273</v>
      </c>
      <c r="X4023" t="s">
        <v>1747</v>
      </c>
      <c r="Y4023" t="s">
        <v>492</v>
      </c>
    </row>
    <row r="4024" spans="1:25" ht="15" customHeight="1" x14ac:dyDescent="0.35">
      <c r="A4024">
        <v>12</v>
      </c>
      <c r="B4024" s="50">
        <v>46273.791666666657</v>
      </c>
      <c r="C4024">
        <v>11711783</v>
      </c>
      <c r="D4024">
        <v>100006742808</v>
      </c>
      <c r="E4024" t="s">
        <v>1726</v>
      </c>
      <c r="F4024">
        <v>100</v>
      </c>
      <c r="G4024" t="s">
        <v>1745</v>
      </c>
      <c r="H4024" t="s">
        <v>1760</v>
      </c>
      <c r="I4024">
        <v>6123103</v>
      </c>
      <c r="J4024">
        <v>1</v>
      </c>
      <c r="K4024" t="s">
        <v>2831</v>
      </c>
      <c r="L4024" t="s">
        <v>2832</v>
      </c>
      <c r="N4024">
        <v>0</v>
      </c>
      <c r="O4024">
        <v>3</v>
      </c>
      <c r="P4024">
        <v>3</v>
      </c>
      <c r="Q4024">
        <v>3</v>
      </c>
      <c r="R4024">
        <v>0</v>
      </c>
      <c r="S4024">
        <v>0</v>
      </c>
      <c r="T4024">
        <v>0</v>
      </c>
      <c r="U4024" s="50">
        <v>46273.791018518517</v>
      </c>
      <c r="V4024" s="50">
        <v>46273.791018518517</v>
      </c>
      <c r="W4024" s="51">
        <v>46273</v>
      </c>
      <c r="X4024" t="s">
        <v>1747</v>
      </c>
      <c r="Y4024" t="s">
        <v>492</v>
      </c>
    </row>
    <row r="4025" spans="1:25" ht="15" customHeight="1" x14ac:dyDescent="0.35">
      <c r="A4025">
        <v>12</v>
      </c>
      <c r="B4025" s="50">
        <v>46273.791666666657</v>
      </c>
      <c r="C4025">
        <v>11711797</v>
      </c>
      <c r="D4025">
        <v>100006742820</v>
      </c>
      <c r="E4025" t="s">
        <v>1726</v>
      </c>
      <c r="F4025">
        <v>100</v>
      </c>
      <c r="G4025" t="s">
        <v>1745</v>
      </c>
      <c r="H4025" t="s">
        <v>1760</v>
      </c>
      <c r="I4025">
        <v>6123201</v>
      </c>
      <c r="J4025">
        <v>4</v>
      </c>
      <c r="K4025" t="s">
        <v>1837</v>
      </c>
      <c r="L4025" t="s">
        <v>1838</v>
      </c>
      <c r="N4025">
        <v>0</v>
      </c>
      <c r="O4025">
        <v>6</v>
      </c>
      <c r="P4025">
        <v>6</v>
      </c>
      <c r="Q4025">
        <v>6</v>
      </c>
      <c r="R4025">
        <v>0</v>
      </c>
      <c r="S4025">
        <v>0</v>
      </c>
      <c r="T4025">
        <v>0</v>
      </c>
      <c r="U4025" s="50">
        <v>46273.791030092587</v>
      </c>
      <c r="V4025" s="50">
        <v>46273.791030092587</v>
      </c>
      <c r="W4025" s="51">
        <v>46273</v>
      </c>
      <c r="X4025" t="s">
        <v>1747</v>
      </c>
      <c r="Y4025" t="s">
        <v>492</v>
      </c>
    </row>
    <row r="4026" spans="1:25" ht="15" customHeight="1" x14ac:dyDescent="0.35">
      <c r="A4026">
        <v>13</v>
      </c>
      <c r="B4026" s="50">
        <v>46273.802083333343</v>
      </c>
      <c r="C4026">
        <v>11711097</v>
      </c>
      <c r="D4026">
        <v>100006742426</v>
      </c>
      <c r="E4026" t="s">
        <v>1726</v>
      </c>
      <c r="F4026">
        <v>100</v>
      </c>
      <c r="G4026" t="s">
        <v>1745</v>
      </c>
      <c r="H4026" t="s">
        <v>1760</v>
      </c>
      <c r="I4026">
        <v>70825831</v>
      </c>
      <c r="J4026">
        <v>6</v>
      </c>
      <c r="K4026" t="s">
        <v>2715</v>
      </c>
      <c r="L4026" t="s">
        <v>2718</v>
      </c>
      <c r="M4026" t="s">
        <v>343</v>
      </c>
      <c r="N4026">
        <v>2</v>
      </c>
      <c r="O4026">
        <v>36</v>
      </c>
      <c r="P4026">
        <v>36</v>
      </c>
      <c r="Q4026">
        <v>36</v>
      </c>
      <c r="R4026">
        <v>0</v>
      </c>
      <c r="S4026">
        <v>0</v>
      </c>
      <c r="T4026">
        <v>0</v>
      </c>
      <c r="U4026" s="50">
        <v>46273.755601851852</v>
      </c>
      <c r="V4026" s="50">
        <v>46273.774733796286</v>
      </c>
      <c r="W4026" s="51">
        <v>46273</v>
      </c>
      <c r="X4026" t="s">
        <v>1747</v>
      </c>
      <c r="Y4026" t="s">
        <v>492</v>
      </c>
    </row>
    <row r="4027" spans="1:25" ht="15" customHeight="1" x14ac:dyDescent="0.35">
      <c r="A4027">
        <v>13</v>
      </c>
      <c r="B4027" s="50">
        <v>46273.802083333343</v>
      </c>
      <c r="C4027">
        <v>11711098</v>
      </c>
      <c r="D4027">
        <v>100006742426</v>
      </c>
      <c r="E4027" t="s">
        <v>1726</v>
      </c>
      <c r="F4027">
        <v>100</v>
      </c>
      <c r="G4027" t="s">
        <v>1745</v>
      </c>
      <c r="H4027" t="s">
        <v>1760</v>
      </c>
      <c r="I4027">
        <v>70825831</v>
      </c>
      <c r="J4027">
        <v>6</v>
      </c>
      <c r="K4027" t="s">
        <v>2719</v>
      </c>
      <c r="L4027" t="s">
        <v>2720</v>
      </c>
      <c r="M4027" t="s">
        <v>343</v>
      </c>
      <c r="N4027">
        <v>2</v>
      </c>
      <c r="O4027">
        <v>3</v>
      </c>
      <c r="P4027">
        <v>3</v>
      </c>
      <c r="Q4027">
        <v>3</v>
      </c>
      <c r="R4027">
        <v>0</v>
      </c>
      <c r="S4027">
        <v>0</v>
      </c>
      <c r="T4027">
        <v>0</v>
      </c>
      <c r="U4027" s="50">
        <v>46273.755601851852</v>
      </c>
      <c r="V4027" s="50">
        <v>46273.774733796286</v>
      </c>
      <c r="W4027" s="51">
        <v>46273</v>
      </c>
      <c r="X4027" t="s">
        <v>1747</v>
      </c>
      <c r="Y4027" t="s">
        <v>492</v>
      </c>
    </row>
    <row r="4028" spans="1:25" ht="15" customHeight="1" x14ac:dyDescent="0.35">
      <c r="A4028">
        <v>13</v>
      </c>
      <c r="B4028" s="50">
        <v>46273.802083333343</v>
      </c>
      <c r="C4028">
        <v>11711099</v>
      </c>
      <c r="D4028">
        <v>100006742426</v>
      </c>
      <c r="E4028" t="s">
        <v>1726</v>
      </c>
      <c r="F4028">
        <v>100</v>
      </c>
      <c r="G4028" t="s">
        <v>1745</v>
      </c>
      <c r="H4028" t="s">
        <v>1760</v>
      </c>
      <c r="I4028">
        <v>70825831</v>
      </c>
      <c r="J4028">
        <v>6</v>
      </c>
      <c r="K4028" t="s">
        <v>2570</v>
      </c>
      <c r="L4028" t="s">
        <v>2721</v>
      </c>
      <c r="M4028" t="s">
        <v>343</v>
      </c>
      <c r="N4028">
        <v>2</v>
      </c>
      <c r="O4028">
        <v>2</v>
      </c>
      <c r="P4028">
        <v>2</v>
      </c>
      <c r="Q4028">
        <v>2</v>
      </c>
      <c r="R4028">
        <v>0</v>
      </c>
      <c r="S4028">
        <v>0</v>
      </c>
      <c r="T4028">
        <v>0</v>
      </c>
      <c r="U4028" s="50">
        <v>46273.755601851852</v>
      </c>
      <c r="V4028" s="50">
        <v>46273.774733796286</v>
      </c>
      <c r="W4028" s="51">
        <v>46273</v>
      </c>
      <c r="X4028" t="s">
        <v>1747</v>
      </c>
      <c r="Y4028" t="s">
        <v>492</v>
      </c>
    </row>
    <row r="4029" spans="1:25" ht="15" customHeight="1" x14ac:dyDescent="0.35">
      <c r="A4029">
        <v>13</v>
      </c>
      <c r="B4029" s="50">
        <v>46273.802083333343</v>
      </c>
      <c r="C4029">
        <v>11711107</v>
      </c>
      <c r="D4029">
        <v>100006742432</v>
      </c>
      <c r="E4029" t="s">
        <v>1726</v>
      </c>
      <c r="F4029">
        <v>100</v>
      </c>
      <c r="G4029" t="s">
        <v>1745</v>
      </c>
      <c r="H4029" t="s">
        <v>1760</v>
      </c>
      <c r="I4029">
        <v>6092201</v>
      </c>
      <c r="J4029">
        <v>1</v>
      </c>
      <c r="K4029" t="s">
        <v>2049</v>
      </c>
      <c r="L4029" t="s">
        <v>2050</v>
      </c>
      <c r="N4029">
        <v>0</v>
      </c>
      <c r="O4029">
        <v>3</v>
      </c>
      <c r="P4029">
        <v>3</v>
      </c>
      <c r="Q4029">
        <v>3</v>
      </c>
      <c r="R4029">
        <v>0</v>
      </c>
      <c r="S4029">
        <v>0</v>
      </c>
      <c r="T4029">
        <v>0</v>
      </c>
      <c r="U4029" s="50">
        <v>46273.756990740738</v>
      </c>
      <c r="V4029" s="50">
        <v>46273.756990740738</v>
      </c>
      <c r="W4029" s="51">
        <v>46273</v>
      </c>
      <c r="X4029" t="s">
        <v>1747</v>
      </c>
      <c r="Y4029" t="s">
        <v>492</v>
      </c>
    </row>
    <row r="4030" spans="1:25" ht="15" customHeight="1" x14ac:dyDescent="0.35">
      <c r="A4030">
        <v>13</v>
      </c>
      <c r="B4030" s="50">
        <v>46273.802083333343</v>
      </c>
      <c r="C4030">
        <v>11711108</v>
      </c>
      <c r="D4030">
        <v>100006742432</v>
      </c>
      <c r="E4030" t="s">
        <v>1726</v>
      </c>
      <c r="F4030">
        <v>100</v>
      </c>
      <c r="G4030" t="s">
        <v>1745</v>
      </c>
      <c r="H4030" t="s">
        <v>1760</v>
      </c>
      <c r="I4030">
        <v>6092201</v>
      </c>
      <c r="J4030">
        <v>1</v>
      </c>
      <c r="K4030" t="s">
        <v>2724</v>
      </c>
      <c r="L4030" t="s">
        <v>2725</v>
      </c>
      <c r="N4030">
        <v>0</v>
      </c>
      <c r="O4030">
        <v>3</v>
      </c>
      <c r="P4030">
        <v>3</v>
      </c>
      <c r="Q4030">
        <v>3</v>
      </c>
      <c r="R4030">
        <v>0</v>
      </c>
      <c r="S4030">
        <v>0</v>
      </c>
      <c r="T4030">
        <v>0</v>
      </c>
      <c r="U4030" s="50">
        <v>46273.756990740738</v>
      </c>
      <c r="V4030" s="50">
        <v>46273.756990740738</v>
      </c>
      <c r="W4030" s="51">
        <v>46273</v>
      </c>
      <c r="X4030" t="s">
        <v>1747</v>
      </c>
      <c r="Y4030" t="s">
        <v>492</v>
      </c>
    </row>
    <row r="4031" spans="1:25" ht="15" customHeight="1" x14ac:dyDescent="0.35">
      <c r="A4031">
        <v>13</v>
      </c>
      <c r="B4031" s="50">
        <v>46273.802083333343</v>
      </c>
      <c r="C4031">
        <v>11711645</v>
      </c>
      <c r="D4031">
        <v>100006742734</v>
      </c>
      <c r="E4031" t="s">
        <v>1726</v>
      </c>
      <c r="F4031">
        <v>100</v>
      </c>
      <c r="G4031" t="s">
        <v>1745</v>
      </c>
      <c r="H4031" t="s">
        <v>1760</v>
      </c>
      <c r="I4031">
        <v>6113002</v>
      </c>
      <c r="J4031">
        <v>1</v>
      </c>
      <c r="K4031" t="s">
        <v>2297</v>
      </c>
      <c r="L4031" t="s">
        <v>2298</v>
      </c>
      <c r="M4031" t="s">
        <v>418</v>
      </c>
      <c r="N4031">
        <v>2</v>
      </c>
      <c r="O4031">
        <v>3</v>
      </c>
      <c r="P4031">
        <v>3</v>
      </c>
      <c r="Q4031">
        <v>3</v>
      </c>
      <c r="R4031">
        <v>0</v>
      </c>
      <c r="S4031">
        <v>0</v>
      </c>
      <c r="T4031">
        <v>0</v>
      </c>
      <c r="U4031" s="50">
        <v>46273.779907407406</v>
      </c>
      <c r="V4031" s="50">
        <v>46273.788622685177</v>
      </c>
      <c r="W4031" s="51">
        <v>46273</v>
      </c>
      <c r="X4031" t="s">
        <v>1747</v>
      </c>
      <c r="Y4031" t="s">
        <v>492</v>
      </c>
    </row>
    <row r="4032" spans="1:25" ht="15" customHeight="1" x14ac:dyDescent="0.35">
      <c r="A4032">
        <v>13</v>
      </c>
      <c r="B4032" s="50">
        <v>46273.802083333343</v>
      </c>
      <c r="C4032">
        <v>11711646</v>
      </c>
      <c r="D4032">
        <v>100006742734</v>
      </c>
      <c r="E4032" t="s">
        <v>1726</v>
      </c>
      <c r="F4032">
        <v>100</v>
      </c>
      <c r="G4032" t="s">
        <v>1745</v>
      </c>
      <c r="H4032" t="s">
        <v>1760</v>
      </c>
      <c r="I4032">
        <v>6113002</v>
      </c>
      <c r="J4032">
        <v>1</v>
      </c>
      <c r="K4032" t="s">
        <v>2101</v>
      </c>
      <c r="L4032" t="s">
        <v>2102</v>
      </c>
      <c r="M4032" t="s">
        <v>415</v>
      </c>
      <c r="N4032">
        <v>2</v>
      </c>
      <c r="O4032">
        <v>1</v>
      </c>
      <c r="P4032">
        <v>1</v>
      </c>
      <c r="Q4032">
        <v>1</v>
      </c>
      <c r="R4032">
        <v>0</v>
      </c>
      <c r="S4032">
        <v>0</v>
      </c>
      <c r="T4032">
        <v>0</v>
      </c>
      <c r="U4032" s="50">
        <v>46273.779907407406</v>
      </c>
      <c r="V4032" s="50">
        <v>46273.788622685177</v>
      </c>
      <c r="W4032" s="51">
        <v>46273</v>
      </c>
      <c r="X4032" t="s">
        <v>1747</v>
      </c>
      <c r="Y4032" t="s">
        <v>492</v>
      </c>
    </row>
    <row r="4033" spans="1:25" ht="15" customHeight="1" x14ac:dyDescent="0.35">
      <c r="A4033">
        <v>13</v>
      </c>
      <c r="B4033" s="50">
        <v>46273.802083333343</v>
      </c>
      <c r="C4033">
        <v>11711647</v>
      </c>
      <c r="D4033">
        <v>100006742734</v>
      </c>
      <c r="E4033" t="s">
        <v>1726</v>
      </c>
      <c r="F4033">
        <v>100</v>
      </c>
      <c r="G4033" t="s">
        <v>1745</v>
      </c>
      <c r="H4033" t="s">
        <v>1760</v>
      </c>
      <c r="I4033">
        <v>6113002</v>
      </c>
      <c r="J4033">
        <v>1</v>
      </c>
      <c r="K4033" t="s">
        <v>2457</v>
      </c>
      <c r="L4033" t="s">
        <v>2458</v>
      </c>
      <c r="M4033" t="s">
        <v>415</v>
      </c>
      <c r="N4033">
        <v>2</v>
      </c>
      <c r="O4033">
        <v>2</v>
      </c>
      <c r="P4033">
        <v>2</v>
      </c>
      <c r="Q4033">
        <v>2</v>
      </c>
      <c r="R4033">
        <v>0</v>
      </c>
      <c r="S4033">
        <v>0</v>
      </c>
      <c r="T4033">
        <v>0</v>
      </c>
      <c r="U4033" s="50">
        <v>46273.779907407406</v>
      </c>
      <c r="V4033" s="50">
        <v>46273.788622685177</v>
      </c>
      <c r="W4033" s="51">
        <v>46273</v>
      </c>
      <c r="X4033" t="s">
        <v>1747</v>
      </c>
      <c r="Y4033" t="s">
        <v>492</v>
      </c>
    </row>
    <row r="4034" spans="1:25" ht="15" customHeight="1" x14ac:dyDescent="0.35">
      <c r="A4034">
        <v>13</v>
      </c>
      <c r="B4034" s="50">
        <v>46273.802083333343</v>
      </c>
      <c r="C4034">
        <v>11711648</v>
      </c>
      <c r="D4034">
        <v>100006742734</v>
      </c>
      <c r="E4034" t="s">
        <v>1726</v>
      </c>
      <c r="F4034">
        <v>100</v>
      </c>
      <c r="G4034" t="s">
        <v>1745</v>
      </c>
      <c r="H4034" t="s">
        <v>1760</v>
      </c>
      <c r="I4034">
        <v>6113002</v>
      </c>
      <c r="J4034">
        <v>1</v>
      </c>
      <c r="K4034" t="s">
        <v>2401</v>
      </c>
      <c r="L4034" t="s">
        <v>2402</v>
      </c>
      <c r="M4034" t="s">
        <v>415</v>
      </c>
      <c r="N4034">
        <v>2</v>
      </c>
      <c r="O4034">
        <v>1</v>
      </c>
      <c r="P4034">
        <v>1</v>
      </c>
      <c r="Q4034">
        <v>1</v>
      </c>
      <c r="R4034">
        <v>0</v>
      </c>
      <c r="S4034">
        <v>0</v>
      </c>
      <c r="T4034">
        <v>0</v>
      </c>
      <c r="U4034" s="50">
        <v>46273.779907407406</v>
      </c>
      <c r="V4034" s="50">
        <v>46273.788622685177</v>
      </c>
      <c r="W4034" s="51">
        <v>46273</v>
      </c>
      <c r="X4034" t="s">
        <v>1747</v>
      </c>
      <c r="Y4034" t="s">
        <v>492</v>
      </c>
    </row>
    <row r="4035" spans="1:25" ht="15" customHeight="1" x14ac:dyDescent="0.35">
      <c r="A4035">
        <v>13</v>
      </c>
      <c r="B4035" s="50">
        <v>46273.802083333343</v>
      </c>
      <c r="C4035">
        <v>11711649</v>
      </c>
      <c r="D4035">
        <v>100006742734</v>
      </c>
      <c r="E4035" t="s">
        <v>1726</v>
      </c>
      <c r="F4035">
        <v>100</v>
      </c>
      <c r="G4035" t="s">
        <v>1745</v>
      </c>
      <c r="H4035" t="s">
        <v>1760</v>
      </c>
      <c r="I4035">
        <v>6113002</v>
      </c>
      <c r="J4035">
        <v>1</v>
      </c>
      <c r="K4035" t="s">
        <v>2686</v>
      </c>
      <c r="L4035" t="s">
        <v>2687</v>
      </c>
      <c r="M4035" t="s">
        <v>415</v>
      </c>
      <c r="N4035">
        <v>2</v>
      </c>
      <c r="O4035">
        <v>2</v>
      </c>
      <c r="P4035">
        <v>2</v>
      </c>
      <c r="Q4035">
        <v>2</v>
      </c>
      <c r="R4035">
        <v>0</v>
      </c>
      <c r="S4035">
        <v>0</v>
      </c>
      <c r="T4035">
        <v>0</v>
      </c>
      <c r="U4035" s="50">
        <v>46273.779907407406</v>
      </c>
      <c r="V4035" s="50">
        <v>46273.788622685177</v>
      </c>
      <c r="W4035" s="51">
        <v>46273</v>
      </c>
      <c r="X4035" t="s">
        <v>1747</v>
      </c>
      <c r="Y4035" t="s">
        <v>492</v>
      </c>
    </row>
    <row r="4036" spans="1:25" ht="15" customHeight="1" x14ac:dyDescent="0.35">
      <c r="A4036">
        <v>13</v>
      </c>
      <c r="B4036" s="50">
        <v>46273.802083333343</v>
      </c>
      <c r="C4036">
        <v>11711735</v>
      </c>
      <c r="D4036">
        <v>100006742774</v>
      </c>
      <c r="E4036" t="s">
        <v>1726</v>
      </c>
      <c r="F4036">
        <v>100</v>
      </c>
      <c r="G4036" t="s">
        <v>1745</v>
      </c>
      <c r="H4036" t="s">
        <v>1760</v>
      </c>
      <c r="I4036">
        <v>6117301</v>
      </c>
      <c r="J4036">
        <v>4</v>
      </c>
      <c r="K4036" t="s">
        <v>1907</v>
      </c>
      <c r="L4036" t="s">
        <v>1908</v>
      </c>
      <c r="N4036">
        <v>0</v>
      </c>
      <c r="O4036">
        <v>1</v>
      </c>
      <c r="P4036">
        <v>1</v>
      </c>
      <c r="Q4036">
        <v>1</v>
      </c>
      <c r="R4036">
        <v>0</v>
      </c>
      <c r="S4036">
        <v>0</v>
      </c>
      <c r="T4036">
        <v>0</v>
      </c>
      <c r="U4036" s="50">
        <v>46273.784768518519</v>
      </c>
      <c r="V4036" s="50">
        <v>46273.784768518519</v>
      </c>
      <c r="W4036" s="51">
        <v>46273</v>
      </c>
      <c r="X4036" t="s">
        <v>1747</v>
      </c>
      <c r="Y4036" t="s">
        <v>492</v>
      </c>
    </row>
    <row r="4037" spans="1:25" ht="15" customHeight="1" x14ac:dyDescent="0.35">
      <c r="A4037">
        <v>13</v>
      </c>
      <c r="B4037" s="50">
        <v>46273.802083333343</v>
      </c>
      <c r="C4037">
        <v>11711765</v>
      </c>
      <c r="D4037">
        <v>100006742798</v>
      </c>
      <c r="E4037" t="s">
        <v>1726</v>
      </c>
      <c r="F4037">
        <v>100</v>
      </c>
      <c r="G4037" t="s">
        <v>1745</v>
      </c>
      <c r="H4037" t="s">
        <v>1760</v>
      </c>
      <c r="I4037">
        <v>6122501</v>
      </c>
      <c r="J4037">
        <v>1</v>
      </c>
      <c r="K4037" t="s">
        <v>2829</v>
      </c>
      <c r="L4037" t="s">
        <v>2830</v>
      </c>
      <c r="N4037">
        <v>0</v>
      </c>
      <c r="O4037">
        <v>2</v>
      </c>
      <c r="P4037">
        <v>2</v>
      </c>
      <c r="Q4037">
        <v>2</v>
      </c>
      <c r="R4037">
        <v>0</v>
      </c>
      <c r="S4037">
        <v>0</v>
      </c>
      <c r="T4037">
        <v>0</v>
      </c>
      <c r="U4037" s="50">
        <v>46273.791006944448</v>
      </c>
      <c r="V4037" s="50">
        <v>46273.791006944448</v>
      </c>
      <c r="W4037" s="51">
        <v>46273</v>
      </c>
      <c r="X4037" t="s">
        <v>1747</v>
      </c>
      <c r="Y4037" t="s">
        <v>492</v>
      </c>
    </row>
    <row r="4038" spans="1:25" ht="15" customHeight="1" x14ac:dyDescent="0.35">
      <c r="A4038">
        <v>13</v>
      </c>
      <c r="B4038" s="50">
        <v>46273.802083333343</v>
      </c>
      <c r="C4038">
        <v>11711766</v>
      </c>
      <c r="D4038">
        <v>100006742798</v>
      </c>
      <c r="E4038" t="s">
        <v>1726</v>
      </c>
      <c r="F4038">
        <v>100</v>
      </c>
      <c r="G4038" t="s">
        <v>1745</v>
      </c>
      <c r="H4038" t="s">
        <v>1760</v>
      </c>
      <c r="I4038">
        <v>6122501</v>
      </c>
      <c r="J4038">
        <v>1</v>
      </c>
      <c r="K4038" t="s">
        <v>2059</v>
      </c>
      <c r="L4038" t="s">
        <v>2060</v>
      </c>
      <c r="N4038">
        <v>0</v>
      </c>
      <c r="O4038">
        <v>1</v>
      </c>
      <c r="P4038">
        <v>1</v>
      </c>
      <c r="Q4038">
        <v>1</v>
      </c>
      <c r="R4038">
        <v>0</v>
      </c>
      <c r="S4038">
        <v>0</v>
      </c>
      <c r="T4038">
        <v>0</v>
      </c>
      <c r="U4038" s="50">
        <v>46273.791006944448</v>
      </c>
      <c r="V4038" s="50">
        <v>46273.791006944448</v>
      </c>
      <c r="W4038" s="51">
        <v>46273</v>
      </c>
      <c r="X4038" t="s">
        <v>1747</v>
      </c>
      <c r="Y4038" t="s">
        <v>492</v>
      </c>
    </row>
    <row r="4039" spans="1:25" ht="15" customHeight="1" x14ac:dyDescent="0.35">
      <c r="A4039">
        <v>13</v>
      </c>
      <c r="B4039" s="50">
        <v>46273.802083333343</v>
      </c>
      <c r="C4039">
        <v>11711783</v>
      </c>
      <c r="D4039">
        <v>100006742808</v>
      </c>
      <c r="E4039" t="s">
        <v>1726</v>
      </c>
      <c r="F4039">
        <v>100</v>
      </c>
      <c r="G4039" t="s">
        <v>1745</v>
      </c>
      <c r="H4039" t="s">
        <v>1760</v>
      </c>
      <c r="I4039">
        <v>6123103</v>
      </c>
      <c r="J4039">
        <v>1</v>
      </c>
      <c r="K4039" t="s">
        <v>2831</v>
      </c>
      <c r="L4039" t="s">
        <v>2832</v>
      </c>
      <c r="N4039">
        <v>0</v>
      </c>
      <c r="O4039">
        <v>3</v>
      </c>
      <c r="P4039">
        <v>3</v>
      </c>
      <c r="Q4039">
        <v>3</v>
      </c>
      <c r="R4039">
        <v>0</v>
      </c>
      <c r="S4039">
        <v>0</v>
      </c>
      <c r="T4039">
        <v>0</v>
      </c>
      <c r="U4039" s="50">
        <v>46273.791018518517</v>
      </c>
      <c r="V4039" s="50">
        <v>46273.791018518517</v>
      </c>
      <c r="W4039" s="51">
        <v>46273</v>
      </c>
      <c r="X4039" t="s">
        <v>1747</v>
      </c>
      <c r="Y4039" t="s">
        <v>492</v>
      </c>
    </row>
    <row r="4040" spans="1:25" ht="15" customHeight="1" x14ac:dyDescent="0.35">
      <c r="A4040">
        <v>13</v>
      </c>
      <c r="B4040" s="50">
        <v>46273.802083333343</v>
      </c>
      <c r="C4040">
        <v>11711829</v>
      </c>
      <c r="D4040">
        <v>100006742845</v>
      </c>
      <c r="E4040" t="s">
        <v>1726</v>
      </c>
      <c r="F4040">
        <v>100</v>
      </c>
      <c r="G4040" t="s">
        <v>1745</v>
      </c>
      <c r="H4040" t="s">
        <v>1760</v>
      </c>
      <c r="I4040">
        <v>6124902</v>
      </c>
      <c r="J4040">
        <v>1</v>
      </c>
      <c r="K4040" t="s">
        <v>2670</v>
      </c>
      <c r="L4040" t="s">
        <v>2671</v>
      </c>
      <c r="M4040" t="s">
        <v>418</v>
      </c>
      <c r="N4040">
        <v>2</v>
      </c>
      <c r="O4040">
        <v>1</v>
      </c>
      <c r="P4040">
        <v>1</v>
      </c>
      <c r="Q4040">
        <v>1</v>
      </c>
      <c r="R4040">
        <v>0</v>
      </c>
      <c r="S4040">
        <v>0</v>
      </c>
      <c r="T4040">
        <v>0</v>
      </c>
      <c r="U4040" s="50">
        <v>46273.79241898148</v>
      </c>
      <c r="V4040" s="50">
        <v>46273.799409722233</v>
      </c>
      <c r="W4040" s="51">
        <v>46273</v>
      </c>
      <c r="X4040" t="s">
        <v>1747</v>
      </c>
      <c r="Y4040" t="s">
        <v>492</v>
      </c>
    </row>
    <row r="4041" spans="1:25" ht="15" customHeight="1" x14ac:dyDescent="0.35">
      <c r="A4041">
        <v>13</v>
      </c>
      <c r="B4041" s="50">
        <v>46273.802083333343</v>
      </c>
      <c r="C4041">
        <v>11711830</v>
      </c>
      <c r="D4041">
        <v>100006742845</v>
      </c>
      <c r="E4041" t="s">
        <v>1726</v>
      </c>
      <c r="F4041">
        <v>100</v>
      </c>
      <c r="G4041" t="s">
        <v>1745</v>
      </c>
      <c r="H4041" t="s">
        <v>1760</v>
      </c>
      <c r="I4041">
        <v>6124902</v>
      </c>
      <c r="J4041">
        <v>1</v>
      </c>
      <c r="K4041" t="s">
        <v>2127</v>
      </c>
      <c r="L4041" t="s">
        <v>2128</v>
      </c>
      <c r="M4041" t="s">
        <v>415</v>
      </c>
      <c r="N4041">
        <v>2</v>
      </c>
      <c r="O4041">
        <v>1</v>
      </c>
      <c r="P4041">
        <v>1</v>
      </c>
      <c r="Q4041">
        <v>1</v>
      </c>
      <c r="R4041">
        <v>0</v>
      </c>
      <c r="S4041">
        <v>0</v>
      </c>
      <c r="T4041">
        <v>0</v>
      </c>
      <c r="U4041" s="50">
        <v>46273.79241898148</v>
      </c>
      <c r="V4041" s="50">
        <v>46273.799409722233</v>
      </c>
      <c r="W4041" s="51">
        <v>46273</v>
      </c>
      <c r="X4041" t="s">
        <v>1747</v>
      </c>
      <c r="Y4041" t="s">
        <v>492</v>
      </c>
    </row>
    <row r="4042" spans="1:25" ht="15" customHeight="1" x14ac:dyDescent="0.35">
      <c r="A4042">
        <v>13</v>
      </c>
      <c r="B4042" s="50">
        <v>46273.802083333343</v>
      </c>
      <c r="C4042">
        <v>11711831</v>
      </c>
      <c r="D4042">
        <v>100006742845</v>
      </c>
      <c r="E4042" t="s">
        <v>1726</v>
      </c>
      <c r="F4042">
        <v>100</v>
      </c>
      <c r="G4042" t="s">
        <v>1745</v>
      </c>
      <c r="H4042" t="s">
        <v>1760</v>
      </c>
      <c r="I4042">
        <v>6124902</v>
      </c>
      <c r="J4042">
        <v>1</v>
      </c>
      <c r="K4042" t="s">
        <v>2417</v>
      </c>
      <c r="L4042" t="s">
        <v>2418</v>
      </c>
      <c r="M4042" t="s">
        <v>415</v>
      </c>
      <c r="N4042">
        <v>2</v>
      </c>
      <c r="O4042">
        <v>1</v>
      </c>
      <c r="P4042">
        <v>1</v>
      </c>
      <c r="Q4042">
        <v>1</v>
      </c>
      <c r="R4042">
        <v>0</v>
      </c>
      <c r="S4042">
        <v>0</v>
      </c>
      <c r="T4042">
        <v>0</v>
      </c>
      <c r="U4042" s="50">
        <v>46273.79241898148</v>
      </c>
      <c r="V4042" s="50">
        <v>46273.799409722233</v>
      </c>
      <c r="W4042" s="51">
        <v>46273</v>
      </c>
      <c r="X4042" t="s">
        <v>1747</v>
      </c>
      <c r="Y4042" t="s">
        <v>492</v>
      </c>
    </row>
    <row r="4043" spans="1:25" ht="15" customHeight="1" x14ac:dyDescent="0.35">
      <c r="A4043">
        <v>13</v>
      </c>
      <c r="B4043" s="50">
        <v>46273.802083333343</v>
      </c>
      <c r="C4043">
        <v>11711857</v>
      </c>
      <c r="D4043">
        <v>100006742866</v>
      </c>
      <c r="E4043" t="s">
        <v>1726</v>
      </c>
      <c r="F4043">
        <v>100</v>
      </c>
      <c r="G4043" t="s">
        <v>1745</v>
      </c>
      <c r="H4043" t="s">
        <v>1760</v>
      </c>
      <c r="I4043">
        <v>6126501</v>
      </c>
      <c r="J4043">
        <v>1</v>
      </c>
      <c r="K4043" t="s">
        <v>2598</v>
      </c>
      <c r="L4043" t="s">
        <v>2599</v>
      </c>
      <c r="M4043" t="s">
        <v>418</v>
      </c>
      <c r="N4043">
        <v>2</v>
      </c>
      <c r="O4043">
        <v>1</v>
      </c>
      <c r="P4043">
        <v>1</v>
      </c>
      <c r="Q4043">
        <v>1</v>
      </c>
      <c r="R4043">
        <v>0</v>
      </c>
      <c r="S4043">
        <v>0</v>
      </c>
      <c r="T4043">
        <v>0</v>
      </c>
      <c r="U4043" s="50">
        <v>46273.793796296297</v>
      </c>
      <c r="V4043" s="50">
        <v>46273.799791666657</v>
      </c>
      <c r="W4043" s="51">
        <v>46273</v>
      </c>
      <c r="X4043" t="s">
        <v>1747</v>
      </c>
      <c r="Y4043" t="s">
        <v>492</v>
      </c>
    </row>
    <row r="4044" spans="1:25" ht="15" customHeight="1" x14ac:dyDescent="0.35">
      <c r="A4044">
        <v>13</v>
      </c>
      <c r="B4044" s="50">
        <v>46273.802083333343</v>
      </c>
      <c r="C4044">
        <v>11711866</v>
      </c>
      <c r="D4044">
        <v>100006742872</v>
      </c>
      <c r="E4044" t="s">
        <v>1726</v>
      </c>
      <c r="F4044">
        <v>100</v>
      </c>
      <c r="G4044" t="s">
        <v>1745</v>
      </c>
      <c r="H4044" t="s">
        <v>1760</v>
      </c>
      <c r="I4044">
        <v>6128201</v>
      </c>
      <c r="J4044">
        <v>1</v>
      </c>
      <c r="K4044" t="s">
        <v>2427</v>
      </c>
      <c r="L4044" t="s">
        <v>2428</v>
      </c>
      <c r="N4044">
        <v>0</v>
      </c>
      <c r="O4044">
        <v>2</v>
      </c>
      <c r="P4044">
        <v>2</v>
      </c>
      <c r="Q4044">
        <v>2</v>
      </c>
      <c r="R4044">
        <v>0</v>
      </c>
      <c r="S4044">
        <v>0</v>
      </c>
      <c r="T4044">
        <v>0</v>
      </c>
      <c r="U4044" s="50">
        <v>46273.795185185183</v>
      </c>
      <c r="V4044" s="50">
        <v>46273.795185185183</v>
      </c>
      <c r="W4044" s="51">
        <v>46273</v>
      </c>
      <c r="X4044" t="s">
        <v>1747</v>
      </c>
      <c r="Y4044" t="s">
        <v>492</v>
      </c>
    </row>
    <row r="4045" spans="1:25" ht="15" customHeight="1" x14ac:dyDescent="0.35">
      <c r="A4045">
        <v>13</v>
      </c>
      <c r="B4045" s="50">
        <v>46273.802083333343</v>
      </c>
      <c r="C4045">
        <v>11711874</v>
      </c>
      <c r="D4045">
        <v>100006742881</v>
      </c>
      <c r="E4045" t="s">
        <v>1726</v>
      </c>
      <c r="F4045">
        <v>100</v>
      </c>
      <c r="G4045" t="s">
        <v>1745</v>
      </c>
      <c r="H4045" t="s">
        <v>1760</v>
      </c>
      <c r="I4045">
        <v>6129901</v>
      </c>
      <c r="J4045">
        <v>5</v>
      </c>
      <c r="K4045" t="s">
        <v>2123</v>
      </c>
      <c r="L4045" t="s">
        <v>2124</v>
      </c>
      <c r="N4045">
        <v>0</v>
      </c>
      <c r="O4045">
        <v>30</v>
      </c>
      <c r="P4045">
        <v>30</v>
      </c>
      <c r="Q4045">
        <v>30</v>
      </c>
      <c r="R4045">
        <v>0</v>
      </c>
      <c r="S4045">
        <v>0</v>
      </c>
      <c r="T4045">
        <v>0</v>
      </c>
      <c r="U4045" s="50">
        <v>46273.797256944446</v>
      </c>
      <c r="V4045" s="50">
        <v>46273.797256944446</v>
      </c>
      <c r="W4045" s="51">
        <v>46273</v>
      </c>
      <c r="X4045" t="s">
        <v>1747</v>
      </c>
      <c r="Y4045" t="s">
        <v>492</v>
      </c>
    </row>
    <row r="4046" spans="1:25" ht="15" customHeight="1" x14ac:dyDescent="0.35">
      <c r="A4046">
        <v>13</v>
      </c>
      <c r="B4046" s="50">
        <v>46273.802083333343</v>
      </c>
      <c r="C4046">
        <v>11711895</v>
      </c>
      <c r="D4046">
        <v>100006742891</v>
      </c>
      <c r="E4046" t="s">
        <v>1726</v>
      </c>
      <c r="F4046">
        <v>100</v>
      </c>
      <c r="G4046" t="s">
        <v>1745</v>
      </c>
      <c r="H4046" t="s">
        <v>1760</v>
      </c>
      <c r="I4046">
        <v>70825846</v>
      </c>
      <c r="J4046">
        <v>6</v>
      </c>
      <c r="K4046" t="s">
        <v>2833</v>
      </c>
      <c r="L4046" t="s">
        <v>2834</v>
      </c>
      <c r="N4046">
        <v>0</v>
      </c>
      <c r="O4046">
        <v>1</v>
      </c>
      <c r="P4046">
        <v>1</v>
      </c>
      <c r="Q4046">
        <v>1</v>
      </c>
      <c r="R4046">
        <v>0</v>
      </c>
      <c r="S4046">
        <v>0</v>
      </c>
      <c r="T4046">
        <v>0</v>
      </c>
      <c r="U4046" s="50">
        <v>46273.800729166673</v>
      </c>
      <c r="V4046" s="50">
        <v>46273.800729166673</v>
      </c>
      <c r="W4046" s="51">
        <v>46273</v>
      </c>
      <c r="X4046" t="s">
        <v>1747</v>
      </c>
      <c r="Y4046" t="s">
        <v>492</v>
      </c>
    </row>
    <row r="4047" spans="1:25" ht="15" customHeight="1" x14ac:dyDescent="0.35">
      <c r="A4047">
        <v>13</v>
      </c>
      <c r="B4047" s="50">
        <v>46273.802083333343</v>
      </c>
      <c r="C4047">
        <v>11711897</v>
      </c>
      <c r="D4047">
        <v>100006742893</v>
      </c>
      <c r="E4047" t="s">
        <v>1726</v>
      </c>
      <c r="F4047">
        <v>100</v>
      </c>
      <c r="G4047" t="s">
        <v>1745</v>
      </c>
      <c r="H4047" t="s">
        <v>1760</v>
      </c>
      <c r="I4047">
        <v>70825848</v>
      </c>
      <c r="J4047">
        <v>6</v>
      </c>
      <c r="K4047" t="s">
        <v>2835</v>
      </c>
      <c r="L4047" t="s">
        <v>2836</v>
      </c>
      <c r="N4047">
        <v>0</v>
      </c>
      <c r="O4047">
        <v>3</v>
      </c>
      <c r="P4047">
        <v>3</v>
      </c>
      <c r="Q4047">
        <v>3</v>
      </c>
      <c r="R4047">
        <v>0</v>
      </c>
      <c r="S4047">
        <v>0</v>
      </c>
      <c r="T4047">
        <v>0</v>
      </c>
      <c r="U4047" s="50">
        <v>46273.800740740742</v>
      </c>
      <c r="V4047" s="50">
        <v>46273.800740740742</v>
      </c>
      <c r="W4047" s="51">
        <v>46273</v>
      </c>
      <c r="X4047" t="s">
        <v>1747</v>
      </c>
      <c r="Y4047" t="s">
        <v>492</v>
      </c>
    </row>
    <row r="4048" spans="1:25" ht="15" customHeight="1" x14ac:dyDescent="0.35">
      <c r="A4048">
        <v>13</v>
      </c>
      <c r="B4048" s="50">
        <v>46273.802083333343</v>
      </c>
      <c r="C4048">
        <v>11711898</v>
      </c>
      <c r="D4048">
        <v>100006742893</v>
      </c>
      <c r="E4048" t="s">
        <v>1726</v>
      </c>
      <c r="F4048">
        <v>100</v>
      </c>
      <c r="G4048" t="s">
        <v>1745</v>
      </c>
      <c r="H4048" t="s">
        <v>1760</v>
      </c>
      <c r="I4048">
        <v>70825848</v>
      </c>
      <c r="J4048">
        <v>6</v>
      </c>
      <c r="K4048" t="s">
        <v>2837</v>
      </c>
      <c r="L4048" t="s">
        <v>2838</v>
      </c>
      <c r="N4048">
        <v>0</v>
      </c>
      <c r="O4048">
        <v>6</v>
      </c>
      <c r="P4048">
        <v>6</v>
      </c>
      <c r="Q4048">
        <v>6</v>
      </c>
      <c r="R4048">
        <v>0</v>
      </c>
      <c r="S4048">
        <v>0</v>
      </c>
      <c r="T4048">
        <v>0</v>
      </c>
      <c r="U4048" s="50">
        <v>46273.800740740742</v>
      </c>
      <c r="V4048" s="50">
        <v>46273.800740740742</v>
      </c>
      <c r="W4048" s="51">
        <v>46273</v>
      </c>
      <c r="X4048" t="s">
        <v>1747</v>
      </c>
      <c r="Y4048" t="s">
        <v>492</v>
      </c>
    </row>
    <row r="4049" spans="1:25" ht="15" customHeight="1" x14ac:dyDescent="0.35">
      <c r="A4049">
        <v>13</v>
      </c>
      <c r="B4049" s="50">
        <v>46273.802083333343</v>
      </c>
      <c r="C4049">
        <v>11711899</v>
      </c>
      <c r="D4049">
        <v>100006742893</v>
      </c>
      <c r="E4049" t="s">
        <v>1726</v>
      </c>
      <c r="F4049">
        <v>100</v>
      </c>
      <c r="G4049" t="s">
        <v>1745</v>
      </c>
      <c r="H4049" t="s">
        <v>1760</v>
      </c>
      <c r="I4049">
        <v>70825848</v>
      </c>
      <c r="J4049">
        <v>6</v>
      </c>
      <c r="K4049" t="s">
        <v>2839</v>
      </c>
      <c r="L4049" t="s">
        <v>2840</v>
      </c>
      <c r="N4049">
        <v>0</v>
      </c>
      <c r="O4049">
        <v>1</v>
      </c>
      <c r="P4049">
        <v>1</v>
      </c>
      <c r="Q4049">
        <v>1</v>
      </c>
      <c r="R4049">
        <v>0</v>
      </c>
      <c r="S4049">
        <v>0</v>
      </c>
      <c r="T4049">
        <v>0</v>
      </c>
      <c r="U4049" s="50">
        <v>46273.800740740742</v>
      </c>
      <c r="V4049" s="50">
        <v>46273.800740740742</v>
      </c>
      <c r="W4049" s="51">
        <v>46273</v>
      </c>
      <c r="X4049" t="s">
        <v>1747</v>
      </c>
      <c r="Y4049" t="s">
        <v>492</v>
      </c>
    </row>
    <row r="4050" spans="1:25" ht="15" customHeight="1" x14ac:dyDescent="0.35">
      <c r="A4050">
        <v>13</v>
      </c>
      <c r="B4050" s="50">
        <v>46273.802083333343</v>
      </c>
      <c r="C4050">
        <v>11711900</v>
      </c>
      <c r="D4050">
        <v>100006742893</v>
      </c>
      <c r="E4050" t="s">
        <v>1726</v>
      </c>
      <c r="F4050">
        <v>100</v>
      </c>
      <c r="G4050" t="s">
        <v>1745</v>
      </c>
      <c r="H4050" t="s">
        <v>1760</v>
      </c>
      <c r="I4050">
        <v>70825848</v>
      </c>
      <c r="J4050">
        <v>6</v>
      </c>
      <c r="K4050" t="s">
        <v>2841</v>
      </c>
      <c r="L4050" t="s">
        <v>2842</v>
      </c>
      <c r="N4050">
        <v>0</v>
      </c>
      <c r="O4050">
        <v>1</v>
      </c>
      <c r="P4050">
        <v>1</v>
      </c>
      <c r="Q4050">
        <v>1</v>
      </c>
      <c r="R4050">
        <v>0</v>
      </c>
      <c r="S4050">
        <v>0</v>
      </c>
      <c r="T4050">
        <v>0</v>
      </c>
      <c r="U4050" s="50">
        <v>46273.800740740742</v>
      </c>
      <c r="V4050" s="50">
        <v>46273.800740740742</v>
      </c>
      <c r="W4050" s="51">
        <v>46273</v>
      </c>
      <c r="X4050" t="s">
        <v>1747</v>
      </c>
      <c r="Y4050" t="s">
        <v>492</v>
      </c>
    </row>
    <row r="4051" spans="1:25" ht="15" customHeight="1" x14ac:dyDescent="0.35">
      <c r="A4051">
        <v>13</v>
      </c>
      <c r="B4051" s="50">
        <v>46273.802083333343</v>
      </c>
      <c r="C4051">
        <v>11711901</v>
      </c>
      <c r="D4051">
        <v>100006742893</v>
      </c>
      <c r="E4051" t="s">
        <v>1726</v>
      </c>
      <c r="F4051">
        <v>100</v>
      </c>
      <c r="G4051" t="s">
        <v>1745</v>
      </c>
      <c r="H4051" t="s">
        <v>1760</v>
      </c>
      <c r="I4051">
        <v>70825848</v>
      </c>
      <c r="J4051">
        <v>6</v>
      </c>
      <c r="K4051" t="s">
        <v>2843</v>
      </c>
      <c r="L4051" t="s">
        <v>2844</v>
      </c>
      <c r="N4051">
        <v>0</v>
      </c>
      <c r="O4051">
        <v>1</v>
      </c>
      <c r="P4051">
        <v>1</v>
      </c>
      <c r="Q4051">
        <v>1</v>
      </c>
      <c r="R4051">
        <v>0</v>
      </c>
      <c r="S4051">
        <v>0</v>
      </c>
      <c r="T4051">
        <v>0</v>
      </c>
      <c r="U4051" s="50">
        <v>46273.800740740742</v>
      </c>
      <c r="V4051" s="50">
        <v>46273.800740740742</v>
      </c>
      <c r="W4051" s="51">
        <v>46273</v>
      </c>
      <c r="X4051" t="s">
        <v>1747</v>
      </c>
      <c r="Y4051" t="s">
        <v>492</v>
      </c>
    </row>
    <row r="4052" spans="1:25" ht="15" customHeight="1" x14ac:dyDescent="0.35">
      <c r="A4052">
        <v>13</v>
      </c>
      <c r="B4052" s="50">
        <v>46273.802083333343</v>
      </c>
      <c r="C4052">
        <v>11711902</v>
      </c>
      <c r="D4052">
        <v>100006742893</v>
      </c>
      <c r="E4052" t="s">
        <v>1726</v>
      </c>
      <c r="F4052">
        <v>100</v>
      </c>
      <c r="G4052" t="s">
        <v>1745</v>
      </c>
      <c r="H4052" t="s">
        <v>1760</v>
      </c>
      <c r="I4052">
        <v>70825848</v>
      </c>
      <c r="J4052">
        <v>6</v>
      </c>
      <c r="K4052" t="s">
        <v>2845</v>
      </c>
      <c r="L4052" t="s">
        <v>2846</v>
      </c>
      <c r="N4052">
        <v>0</v>
      </c>
      <c r="O4052">
        <v>4</v>
      </c>
      <c r="P4052">
        <v>4</v>
      </c>
      <c r="Q4052">
        <v>4</v>
      </c>
      <c r="R4052">
        <v>0</v>
      </c>
      <c r="S4052">
        <v>0</v>
      </c>
      <c r="T4052">
        <v>0</v>
      </c>
      <c r="U4052" s="50">
        <v>46273.800740740742</v>
      </c>
      <c r="V4052" s="50">
        <v>46273.800740740742</v>
      </c>
      <c r="W4052" s="51">
        <v>46273</v>
      </c>
      <c r="X4052" t="s">
        <v>1747</v>
      </c>
      <c r="Y4052" t="s">
        <v>492</v>
      </c>
    </row>
    <row r="4053" spans="1:25" ht="15" customHeight="1" x14ac:dyDescent="0.35">
      <c r="A4053">
        <v>13</v>
      </c>
      <c r="B4053" s="50">
        <v>46273.802083333343</v>
      </c>
      <c r="C4053">
        <v>11711903</v>
      </c>
      <c r="D4053">
        <v>100006742893</v>
      </c>
      <c r="E4053" t="s">
        <v>1726</v>
      </c>
      <c r="F4053">
        <v>100</v>
      </c>
      <c r="G4053" t="s">
        <v>1745</v>
      </c>
      <c r="H4053" t="s">
        <v>1760</v>
      </c>
      <c r="I4053">
        <v>70825848</v>
      </c>
      <c r="J4053">
        <v>6</v>
      </c>
      <c r="K4053" t="s">
        <v>2847</v>
      </c>
      <c r="L4053" t="s">
        <v>2848</v>
      </c>
      <c r="N4053">
        <v>0</v>
      </c>
      <c r="O4053">
        <v>1</v>
      </c>
      <c r="P4053">
        <v>1</v>
      </c>
      <c r="Q4053">
        <v>1</v>
      </c>
      <c r="R4053">
        <v>0</v>
      </c>
      <c r="S4053">
        <v>0</v>
      </c>
      <c r="T4053">
        <v>0</v>
      </c>
      <c r="U4053" s="50">
        <v>46273.800740740742</v>
      </c>
      <c r="V4053" s="50">
        <v>46273.800740740742</v>
      </c>
      <c r="W4053" s="51">
        <v>46273</v>
      </c>
      <c r="X4053" t="s">
        <v>1747</v>
      </c>
      <c r="Y4053" t="s">
        <v>492</v>
      </c>
    </row>
    <row r="4054" spans="1:25" ht="15" customHeight="1" x14ac:dyDescent="0.35">
      <c r="A4054">
        <v>13</v>
      </c>
      <c r="B4054" s="50">
        <v>46273.802083333343</v>
      </c>
      <c r="C4054">
        <v>11711904</v>
      </c>
      <c r="D4054">
        <v>100006742893</v>
      </c>
      <c r="E4054" t="s">
        <v>1726</v>
      </c>
      <c r="F4054">
        <v>100</v>
      </c>
      <c r="G4054" t="s">
        <v>1745</v>
      </c>
      <c r="H4054" t="s">
        <v>1760</v>
      </c>
      <c r="I4054">
        <v>70825848</v>
      </c>
      <c r="J4054">
        <v>6</v>
      </c>
      <c r="K4054" t="s">
        <v>2849</v>
      </c>
      <c r="L4054" t="s">
        <v>2850</v>
      </c>
      <c r="N4054">
        <v>0</v>
      </c>
      <c r="O4054">
        <v>2</v>
      </c>
      <c r="P4054">
        <v>2</v>
      </c>
      <c r="Q4054">
        <v>2</v>
      </c>
      <c r="R4054">
        <v>0</v>
      </c>
      <c r="S4054">
        <v>0</v>
      </c>
      <c r="T4054">
        <v>0</v>
      </c>
      <c r="U4054" s="50">
        <v>46273.800740740742</v>
      </c>
      <c r="V4054" s="50">
        <v>46273.800740740742</v>
      </c>
      <c r="W4054" s="51">
        <v>46273</v>
      </c>
      <c r="X4054" t="s">
        <v>1747</v>
      </c>
      <c r="Y4054" t="s">
        <v>492</v>
      </c>
    </row>
    <row r="4055" spans="1:25" ht="15" customHeight="1" x14ac:dyDescent="0.35">
      <c r="A4055">
        <v>14</v>
      </c>
      <c r="B4055" s="50">
        <v>46273.8125</v>
      </c>
      <c r="C4055">
        <v>11711646</v>
      </c>
      <c r="D4055">
        <v>100006742734</v>
      </c>
      <c r="E4055" t="s">
        <v>1726</v>
      </c>
      <c r="F4055">
        <v>100</v>
      </c>
      <c r="G4055" t="s">
        <v>1745</v>
      </c>
      <c r="H4055" t="s">
        <v>1760</v>
      </c>
      <c r="I4055">
        <v>6113002</v>
      </c>
      <c r="J4055">
        <v>1</v>
      </c>
      <c r="K4055" t="s">
        <v>2101</v>
      </c>
      <c r="L4055" t="s">
        <v>2102</v>
      </c>
      <c r="M4055" t="s">
        <v>415</v>
      </c>
      <c r="N4055">
        <v>2</v>
      </c>
      <c r="O4055">
        <v>1</v>
      </c>
      <c r="P4055">
        <v>1</v>
      </c>
      <c r="Q4055">
        <v>1</v>
      </c>
      <c r="R4055">
        <v>0</v>
      </c>
      <c r="S4055">
        <v>0</v>
      </c>
      <c r="T4055">
        <v>0</v>
      </c>
      <c r="U4055" s="50">
        <v>46273.779907407406</v>
      </c>
      <c r="V4055" s="50">
        <v>46273.788622685177</v>
      </c>
      <c r="W4055" s="51">
        <v>46273</v>
      </c>
      <c r="X4055" t="s">
        <v>1747</v>
      </c>
      <c r="Y4055" t="s">
        <v>492</v>
      </c>
    </row>
    <row r="4056" spans="1:25" ht="15" customHeight="1" x14ac:dyDescent="0.35">
      <c r="A4056">
        <v>14</v>
      </c>
      <c r="B4056" s="50">
        <v>46273.8125</v>
      </c>
      <c r="C4056">
        <v>11711647</v>
      </c>
      <c r="D4056">
        <v>100006742734</v>
      </c>
      <c r="E4056" t="s">
        <v>1726</v>
      </c>
      <c r="F4056">
        <v>100</v>
      </c>
      <c r="G4056" t="s">
        <v>1745</v>
      </c>
      <c r="H4056" t="s">
        <v>1760</v>
      </c>
      <c r="I4056">
        <v>6113002</v>
      </c>
      <c r="J4056">
        <v>1</v>
      </c>
      <c r="K4056" t="s">
        <v>2457</v>
      </c>
      <c r="L4056" t="s">
        <v>2458</v>
      </c>
      <c r="M4056" t="s">
        <v>415</v>
      </c>
      <c r="N4056">
        <v>2</v>
      </c>
      <c r="O4056">
        <v>2</v>
      </c>
      <c r="P4056">
        <v>2</v>
      </c>
      <c r="Q4056">
        <v>2</v>
      </c>
      <c r="R4056">
        <v>0</v>
      </c>
      <c r="S4056">
        <v>0</v>
      </c>
      <c r="T4056">
        <v>0</v>
      </c>
      <c r="U4056" s="50">
        <v>46273.779907407406</v>
      </c>
      <c r="V4056" s="50">
        <v>46273.788622685177</v>
      </c>
      <c r="W4056" s="51">
        <v>46273</v>
      </c>
      <c r="X4056" t="s">
        <v>1747</v>
      </c>
      <c r="Y4056" t="s">
        <v>492</v>
      </c>
    </row>
    <row r="4057" spans="1:25" ht="15" customHeight="1" x14ac:dyDescent="0.35">
      <c r="A4057">
        <v>14</v>
      </c>
      <c r="B4057" s="50">
        <v>46273.8125</v>
      </c>
      <c r="C4057">
        <v>11711648</v>
      </c>
      <c r="D4057">
        <v>100006742734</v>
      </c>
      <c r="E4057" t="s">
        <v>1726</v>
      </c>
      <c r="F4057">
        <v>100</v>
      </c>
      <c r="G4057" t="s">
        <v>1745</v>
      </c>
      <c r="H4057" t="s">
        <v>1760</v>
      </c>
      <c r="I4057">
        <v>6113002</v>
      </c>
      <c r="J4057">
        <v>1</v>
      </c>
      <c r="K4057" t="s">
        <v>2401</v>
      </c>
      <c r="L4057" t="s">
        <v>2402</v>
      </c>
      <c r="M4057" t="s">
        <v>415</v>
      </c>
      <c r="N4057">
        <v>2</v>
      </c>
      <c r="O4057">
        <v>1</v>
      </c>
      <c r="P4057">
        <v>1</v>
      </c>
      <c r="Q4057">
        <v>1</v>
      </c>
      <c r="R4057">
        <v>0</v>
      </c>
      <c r="S4057">
        <v>0</v>
      </c>
      <c r="T4057">
        <v>0</v>
      </c>
      <c r="U4057" s="50">
        <v>46273.779907407406</v>
      </c>
      <c r="V4057" s="50">
        <v>46273.788622685177</v>
      </c>
      <c r="W4057" s="51">
        <v>46273</v>
      </c>
      <c r="X4057" t="s">
        <v>1747</v>
      </c>
      <c r="Y4057" t="s">
        <v>492</v>
      </c>
    </row>
    <row r="4058" spans="1:25" ht="15" customHeight="1" x14ac:dyDescent="0.35">
      <c r="A4058">
        <v>14</v>
      </c>
      <c r="B4058" s="50">
        <v>46273.8125</v>
      </c>
      <c r="C4058">
        <v>11711649</v>
      </c>
      <c r="D4058">
        <v>100006742734</v>
      </c>
      <c r="E4058" t="s">
        <v>1726</v>
      </c>
      <c r="F4058">
        <v>100</v>
      </c>
      <c r="G4058" t="s">
        <v>1745</v>
      </c>
      <c r="H4058" t="s">
        <v>1760</v>
      </c>
      <c r="I4058">
        <v>6113002</v>
      </c>
      <c r="J4058">
        <v>1</v>
      </c>
      <c r="K4058" t="s">
        <v>2686</v>
      </c>
      <c r="L4058" t="s">
        <v>2687</v>
      </c>
      <c r="M4058" t="s">
        <v>415</v>
      </c>
      <c r="N4058">
        <v>2</v>
      </c>
      <c r="O4058">
        <v>2</v>
      </c>
      <c r="P4058">
        <v>2</v>
      </c>
      <c r="Q4058">
        <v>2</v>
      </c>
      <c r="R4058">
        <v>0</v>
      </c>
      <c r="S4058">
        <v>0</v>
      </c>
      <c r="T4058">
        <v>0</v>
      </c>
      <c r="U4058" s="50">
        <v>46273.779907407406</v>
      </c>
      <c r="V4058" s="50">
        <v>46273.788622685177</v>
      </c>
      <c r="W4058" s="51">
        <v>46273</v>
      </c>
      <c r="X4058" t="s">
        <v>1747</v>
      </c>
      <c r="Y4058" t="s">
        <v>492</v>
      </c>
    </row>
    <row r="4059" spans="1:25" ht="15" customHeight="1" x14ac:dyDescent="0.35">
      <c r="A4059">
        <v>14</v>
      </c>
      <c r="B4059" s="50">
        <v>46273.8125</v>
      </c>
      <c r="C4059">
        <v>11711830</v>
      </c>
      <c r="D4059">
        <v>100006742845</v>
      </c>
      <c r="E4059" t="s">
        <v>1726</v>
      </c>
      <c r="F4059">
        <v>100</v>
      </c>
      <c r="G4059" t="s">
        <v>1745</v>
      </c>
      <c r="H4059" t="s">
        <v>1760</v>
      </c>
      <c r="I4059">
        <v>6124902</v>
      </c>
      <c r="J4059">
        <v>1</v>
      </c>
      <c r="K4059" t="s">
        <v>2127</v>
      </c>
      <c r="L4059" t="s">
        <v>2128</v>
      </c>
      <c r="M4059" t="s">
        <v>415</v>
      </c>
      <c r="N4059">
        <v>2</v>
      </c>
      <c r="O4059">
        <v>1</v>
      </c>
      <c r="P4059">
        <v>1</v>
      </c>
      <c r="Q4059">
        <v>1</v>
      </c>
      <c r="R4059">
        <v>0</v>
      </c>
      <c r="S4059">
        <v>0</v>
      </c>
      <c r="T4059">
        <v>0</v>
      </c>
      <c r="U4059" s="50">
        <v>46273.79241898148</v>
      </c>
      <c r="V4059" s="50">
        <v>46273.799409722233</v>
      </c>
      <c r="W4059" s="51">
        <v>46273</v>
      </c>
      <c r="X4059" t="s">
        <v>1747</v>
      </c>
      <c r="Y4059" t="s">
        <v>492</v>
      </c>
    </row>
    <row r="4060" spans="1:25" ht="15" customHeight="1" x14ac:dyDescent="0.35">
      <c r="A4060">
        <v>14</v>
      </c>
      <c r="B4060" s="50">
        <v>46273.8125</v>
      </c>
      <c r="C4060">
        <v>11711831</v>
      </c>
      <c r="D4060">
        <v>100006742845</v>
      </c>
      <c r="E4060" t="s">
        <v>1726</v>
      </c>
      <c r="F4060">
        <v>100</v>
      </c>
      <c r="G4060" t="s">
        <v>1745</v>
      </c>
      <c r="H4060" t="s">
        <v>1760</v>
      </c>
      <c r="I4060">
        <v>6124902</v>
      </c>
      <c r="J4060">
        <v>1</v>
      </c>
      <c r="K4060" t="s">
        <v>2417</v>
      </c>
      <c r="L4060" t="s">
        <v>2418</v>
      </c>
      <c r="M4060" t="s">
        <v>415</v>
      </c>
      <c r="N4060">
        <v>2</v>
      </c>
      <c r="O4060">
        <v>1</v>
      </c>
      <c r="P4060">
        <v>1</v>
      </c>
      <c r="Q4060">
        <v>1</v>
      </c>
      <c r="R4060">
        <v>0</v>
      </c>
      <c r="S4060">
        <v>0</v>
      </c>
      <c r="T4060">
        <v>0</v>
      </c>
      <c r="U4060" s="50">
        <v>46273.79241898148</v>
      </c>
      <c r="V4060" s="50">
        <v>46273.799409722233</v>
      </c>
      <c r="W4060" s="51">
        <v>46273</v>
      </c>
      <c r="X4060" t="s">
        <v>1747</v>
      </c>
      <c r="Y4060" t="s">
        <v>492</v>
      </c>
    </row>
    <row r="4061" spans="1:25" ht="15" customHeight="1" x14ac:dyDescent="0.35">
      <c r="A4061">
        <v>14</v>
      </c>
      <c r="B4061" s="50">
        <v>46273.8125</v>
      </c>
      <c r="C4061">
        <v>11711874</v>
      </c>
      <c r="D4061">
        <v>100006742881</v>
      </c>
      <c r="E4061" t="s">
        <v>1726</v>
      </c>
      <c r="F4061">
        <v>100</v>
      </c>
      <c r="G4061" t="s">
        <v>1745</v>
      </c>
      <c r="H4061" t="s">
        <v>1760</v>
      </c>
      <c r="I4061">
        <v>6129901</v>
      </c>
      <c r="J4061">
        <v>5</v>
      </c>
      <c r="K4061" t="s">
        <v>2123</v>
      </c>
      <c r="L4061" t="s">
        <v>2124</v>
      </c>
      <c r="N4061">
        <v>0</v>
      </c>
      <c r="O4061">
        <v>30</v>
      </c>
      <c r="P4061">
        <v>30</v>
      </c>
      <c r="Q4061">
        <v>30</v>
      </c>
      <c r="R4061">
        <v>0</v>
      </c>
      <c r="S4061">
        <v>0</v>
      </c>
      <c r="T4061">
        <v>0</v>
      </c>
      <c r="U4061" s="50">
        <v>46273.797256944446</v>
      </c>
      <c r="V4061" s="50">
        <v>46273.797256944446</v>
      </c>
      <c r="W4061" s="51">
        <v>46273</v>
      </c>
      <c r="X4061" t="s">
        <v>1747</v>
      </c>
      <c r="Y4061" t="s">
        <v>492</v>
      </c>
    </row>
    <row r="4062" spans="1:25" ht="15" customHeight="1" x14ac:dyDescent="0.35">
      <c r="A4062">
        <v>14</v>
      </c>
      <c r="B4062" s="50">
        <v>46273.8125</v>
      </c>
      <c r="C4062">
        <v>11711905</v>
      </c>
      <c r="D4062">
        <v>100006742894</v>
      </c>
      <c r="E4062" t="s">
        <v>1726</v>
      </c>
      <c r="F4062">
        <v>100</v>
      </c>
      <c r="G4062" t="s">
        <v>1745</v>
      </c>
      <c r="H4062" t="s">
        <v>1760</v>
      </c>
      <c r="I4062">
        <v>70825849</v>
      </c>
      <c r="J4062">
        <v>6</v>
      </c>
      <c r="K4062" t="s">
        <v>2851</v>
      </c>
      <c r="L4062" t="s">
        <v>2852</v>
      </c>
      <c r="N4062">
        <v>0</v>
      </c>
      <c r="O4062">
        <v>2</v>
      </c>
      <c r="P4062">
        <v>2</v>
      </c>
      <c r="Q4062">
        <v>2</v>
      </c>
      <c r="R4062">
        <v>0</v>
      </c>
      <c r="S4062">
        <v>0</v>
      </c>
      <c r="T4062">
        <v>0</v>
      </c>
      <c r="U4062" s="50">
        <v>46273.811145833337</v>
      </c>
      <c r="V4062" s="50">
        <v>46273.811145833337</v>
      </c>
      <c r="W4062" s="51">
        <v>46273</v>
      </c>
      <c r="X4062" t="s">
        <v>1747</v>
      </c>
      <c r="Y4062" t="s">
        <v>492</v>
      </c>
    </row>
    <row r="4063" spans="1:25" ht="15" customHeight="1" x14ac:dyDescent="0.35">
      <c r="A4063">
        <v>14</v>
      </c>
      <c r="B4063" s="50">
        <v>46273.8125</v>
      </c>
      <c r="C4063">
        <v>11711906</v>
      </c>
      <c r="D4063">
        <v>100006742895</v>
      </c>
      <c r="E4063" t="s">
        <v>1726</v>
      </c>
      <c r="F4063">
        <v>100</v>
      </c>
      <c r="G4063" t="s">
        <v>1745</v>
      </c>
      <c r="H4063" t="s">
        <v>1760</v>
      </c>
      <c r="I4063">
        <v>70825850</v>
      </c>
      <c r="J4063">
        <v>6</v>
      </c>
      <c r="K4063" t="s">
        <v>2853</v>
      </c>
      <c r="L4063" t="s">
        <v>2854</v>
      </c>
      <c r="N4063">
        <v>0</v>
      </c>
      <c r="O4063">
        <v>2</v>
      </c>
      <c r="P4063">
        <v>2</v>
      </c>
      <c r="Q4063">
        <v>2</v>
      </c>
      <c r="R4063">
        <v>0</v>
      </c>
      <c r="S4063">
        <v>0</v>
      </c>
      <c r="T4063">
        <v>0</v>
      </c>
      <c r="U4063" s="50">
        <v>46273.811157407406</v>
      </c>
      <c r="V4063" s="50">
        <v>46273.811157407406</v>
      </c>
      <c r="W4063" s="51">
        <v>46273</v>
      </c>
      <c r="X4063" t="s">
        <v>1747</v>
      </c>
      <c r="Y4063" t="s">
        <v>492</v>
      </c>
    </row>
    <row r="4064" spans="1:25" ht="15" customHeight="1" x14ac:dyDescent="0.35">
      <c r="A4064">
        <v>14</v>
      </c>
      <c r="B4064" s="50">
        <v>46273.8125</v>
      </c>
      <c r="C4064">
        <v>11711907</v>
      </c>
      <c r="D4064">
        <v>100006742896</v>
      </c>
      <c r="E4064" t="s">
        <v>1726</v>
      </c>
      <c r="F4064">
        <v>100</v>
      </c>
      <c r="G4064" t="s">
        <v>1745</v>
      </c>
      <c r="H4064" t="s">
        <v>1760</v>
      </c>
      <c r="I4064">
        <v>70825851</v>
      </c>
      <c r="J4064">
        <v>6</v>
      </c>
      <c r="K4064" t="s">
        <v>2855</v>
      </c>
      <c r="L4064" t="s">
        <v>2856</v>
      </c>
      <c r="N4064">
        <v>0</v>
      </c>
      <c r="O4064">
        <v>8</v>
      </c>
      <c r="P4064">
        <v>8</v>
      </c>
      <c r="Q4064">
        <v>8</v>
      </c>
      <c r="R4064">
        <v>0</v>
      </c>
      <c r="S4064">
        <v>0</v>
      </c>
      <c r="T4064">
        <v>0</v>
      </c>
      <c r="U4064" s="50">
        <v>46273.811157407406</v>
      </c>
      <c r="V4064" s="50">
        <v>46273.811157407406</v>
      </c>
      <c r="W4064" s="51">
        <v>46273</v>
      </c>
      <c r="X4064" t="s">
        <v>1747</v>
      </c>
      <c r="Y4064" t="s">
        <v>492</v>
      </c>
    </row>
    <row r="4065" spans="1:25" ht="15" customHeight="1" x14ac:dyDescent="0.35">
      <c r="A4065">
        <v>14</v>
      </c>
      <c r="B4065" s="50">
        <v>46273.8125</v>
      </c>
      <c r="C4065">
        <v>11711908</v>
      </c>
      <c r="D4065">
        <v>100006742896</v>
      </c>
      <c r="E4065" t="s">
        <v>1726</v>
      </c>
      <c r="F4065">
        <v>100</v>
      </c>
      <c r="G4065" t="s">
        <v>1745</v>
      </c>
      <c r="H4065" t="s">
        <v>1760</v>
      </c>
      <c r="I4065">
        <v>70825851</v>
      </c>
      <c r="J4065">
        <v>6</v>
      </c>
      <c r="K4065" t="s">
        <v>2835</v>
      </c>
      <c r="L4065" t="s">
        <v>2857</v>
      </c>
      <c r="N4065">
        <v>0</v>
      </c>
      <c r="O4065">
        <v>3</v>
      </c>
      <c r="P4065">
        <v>3</v>
      </c>
      <c r="Q4065">
        <v>3</v>
      </c>
      <c r="R4065">
        <v>0</v>
      </c>
      <c r="S4065">
        <v>0</v>
      </c>
      <c r="T4065">
        <v>0</v>
      </c>
      <c r="U4065" s="50">
        <v>46273.811157407406</v>
      </c>
      <c r="V4065" s="50">
        <v>46273.811157407406</v>
      </c>
      <c r="W4065" s="51">
        <v>46273</v>
      </c>
      <c r="X4065" t="s">
        <v>1747</v>
      </c>
      <c r="Y4065" t="s">
        <v>492</v>
      </c>
    </row>
    <row r="4066" spans="1:25" ht="15" customHeight="1" x14ac:dyDescent="0.35">
      <c r="A4066">
        <v>15</v>
      </c>
      <c r="B4066" s="50">
        <v>46273.822916666657</v>
      </c>
      <c r="C4066">
        <v>11711921</v>
      </c>
      <c r="D4066">
        <v>100006742898</v>
      </c>
      <c r="E4066" t="s">
        <v>1726</v>
      </c>
      <c r="F4066">
        <v>100</v>
      </c>
      <c r="G4066" t="s">
        <v>1745</v>
      </c>
      <c r="H4066" t="s">
        <v>1760</v>
      </c>
      <c r="I4066">
        <v>70825853</v>
      </c>
      <c r="J4066">
        <v>6</v>
      </c>
      <c r="K4066" t="s">
        <v>2858</v>
      </c>
      <c r="L4066" t="s">
        <v>2859</v>
      </c>
      <c r="M4066" t="s">
        <v>341</v>
      </c>
      <c r="N4066">
        <v>2</v>
      </c>
      <c r="O4066">
        <v>2</v>
      </c>
      <c r="P4066">
        <v>2</v>
      </c>
      <c r="Q4066">
        <v>2</v>
      </c>
      <c r="R4066">
        <v>0</v>
      </c>
      <c r="S4066">
        <v>0</v>
      </c>
      <c r="T4066">
        <v>0</v>
      </c>
      <c r="U4066" s="50">
        <v>46273.817395833343</v>
      </c>
      <c r="V4066" s="50">
        <v>46273.817754629628</v>
      </c>
      <c r="W4066" s="51">
        <v>46273</v>
      </c>
      <c r="X4066" t="s">
        <v>1747</v>
      </c>
      <c r="Y4066" t="s">
        <v>492</v>
      </c>
    </row>
    <row r="4067" spans="1:25" ht="15" customHeight="1" x14ac:dyDescent="0.35">
      <c r="A4067">
        <v>15</v>
      </c>
      <c r="B4067" s="50">
        <v>46273.822916666657</v>
      </c>
      <c r="C4067">
        <v>11711922</v>
      </c>
      <c r="D4067">
        <v>100006742898</v>
      </c>
      <c r="E4067" t="s">
        <v>1726</v>
      </c>
      <c r="F4067">
        <v>100</v>
      </c>
      <c r="G4067" t="s">
        <v>1745</v>
      </c>
      <c r="H4067" t="s">
        <v>1760</v>
      </c>
      <c r="I4067">
        <v>70825853</v>
      </c>
      <c r="J4067">
        <v>6</v>
      </c>
      <c r="K4067" t="s">
        <v>1783</v>
      </c>
      <c r="L4067" t="s">
        <v>2860</v>
      </c>
      <c r="M4067" t="s">
        <v>341</v>
      </c>
      <c r="N4067">
        <v>2</v>
      </c>
      <c r="O4067">
        <v>1</v>
      </c>
      <c r="P4067">
        <v>1</v>
      </c>
      <c r="Q4067">
        <v>1</v>
      </c>
      <c r="R4067">
        <v>0</v>
      </c>
      <c r="S4067">
        <v>0</v>
      </c>
      <c r="T4067">
        <v>0</v>
      </c>
      <c r="U4067" s="50">
        <v>46273.817395833343</v>
      </c>
      <c r="V4067" s="50">
        <v>46273.817754629628</v>
      </c>
      <c r="W4067" s="51">
        <v>46273</v>
      </c>
      <c r="X4067" t="s">
        <v>1747</v>
      </c>
      <c r="Y4067" t="s">
        <v>492</v>
      </c>
    </row>
    <row r="4068" spans="1:25" ht="15" customHeight="1" x14ac:dyDescent="0.35">
      <c r="A4068">
        <v>15</v>
      </c>
      <c r="B4068" s="50">
        <v>46273.822916666657</v>
      </c>
      <c r="C4068">
        <v>11711923</v>
      </c>
      <c r="D4068">
        <v>100006742898</v>
      </c>
      <c r="E4068" t="s">
        <v>1726</v>
      </c>
      <c r="F4068">
        <v>100</v>
      </c>
      <c r="G4068" t="s">
        <v>1745</v>
      </c>
      <c r="H4068" t="s">
        <v>1760</v>
      </c>
      <c r="I4068">
        <v>70825853</v>
      </c>
      <c r="J4068">
        <v>6</v>
      </c>
      <c r="K4068" t="s">
        <v>2861</v>
      </c>
      <c r="L4068" t="s">
        <v>2862</v>
      </c>
      <c r="M4068" t="s">
        <v>341</v>
      </c>
      <c r="N4068">
        <v>2</v>
      </c>
      <c r="O4068">
        <v>1</v>
      </c>
      <c r="P4068">
        <v>1</v>
      </c>
      <c r="Q4068">
        <v>1</v>
      </c>
      <c r="R4068">
        <v>0</v>
      </c>
      <c r="S4068">
        <v>0</v>
      </c>
      <c r="T4068">
        <v>0</v>
      </c>
      <c r="U4068" s="50">
        <v>46273.817395833343</v>
      </c>
      <c r="V4068" s="50">
        <v>46273.817754629628</v>
      </c>
      <c r="W4068" s="51">
        <v>46273</v>
      </c>
      <c r="X4068" t="s">
        <v>1747</v>
      </c>
      <c r="Y4068" t="s">
        <v>492</v>
      </c>
    </row>
    <row r="4069" spans="1:25" ht="15" customHeight="1" x14ac:dyDescent="0.35">
      <c r="A4069">
        <v>15</v>
      </c>
      <c r="B4069" s="50">
        <v>46273.822916666657</v>
      </c>
      <c r="C4069">
        <v>11711924</v>
      </c>
      <c r="D4069">
        <v>100006742898</v>
      </c>
      <c r="E4069" t="s">
        <v>1726</v>
      </c>
      <c r="F4069">
        <v>100</v>
      </c>
      <c r="G4069" t="s">
        <v>1745</v>
      </c>
      <c r="H4069" t="s">
        <v>1760</v>
      </c>
      <c r="I4069">
        <v>70825853</v>
      </c>
      <c r="J4069">
        <v>6</v>
      </c>
      <c r="K4069" t="s">
        <v>2861</v>
      </c>
      <c r="L4069" t="s">
        <v>2862</v>
      </c>
      <c r="M4069" t="s">
        <v>341</v>
      </c>
      <c r="N4069">
        <v>2</v>
      </c>
      <c r="O4069">
        <v>3</v>
      </c>
      <c r="P4069">
        <v>3</v>
      </c>
      <c r="Q4069">
        <v>3</v>
      </c>
      <c r="R4069">
        <v>0</v>
      </c>
      <c r="S4069">
        <v>0</v>
      </c>
      <c r="T4069">
        <v>0</v>
      </c>
      <c r="U4069" s="50">
        <v>46273.817395833343</v>
      </c>
      <c r="V4069" s="50">
        <v>46273.817754629628</v>
      </c>
      <c r="W4069" s="51">
        <v>46273</v>
      </c>
      <c r="X4069" t="s">
        <v>1747</v>
      </c>
      <c r="Y4069" t="s">
        <v>492</v>
      </c>
    </row>
    <row r="4070" spans="1:25" ht="15" customHeight="1" x14ac:dyDescent="0.35">
      <c r="A4070">
        <v>15</v>
      </c>
      <c r="B4070" s="50">
        <v>46273.822916666657</v>
      </c>
      <c r="C4070">
        <v>11711925</v>
      </c>
      <c r="D4070">
        <v>100006742898</v>
      </c>
      <c r="E4070" t="s">
        <v>1726</v>
      </c>
      <c r="F4070">
        <v>100</v>
      </c>
      <c r="G4070" t="s">
        <v>1745</v>
      </c>
      <c r="H4070" t="s">
        <v>1760</v>
      </c>
      <c r="I4070">
        <v>70825853</v>
      </c>
      <c r="J4070">
        <v>6</v>
      </c>
      <c r="K4070" t="s">
        <v>2863</v>
      </c>
      <c r="L4070" t="s">
        <v>2864</v>
      </c>
      <c r="M4070" t="s">
        <v>341</v>
      </c>
      <c r="N4070">
        <v>2</v>
      </c>
      <c r="O4070">
        <v>1</v>
      </c>
      <c r="P4070">
        <v>1</v>
      </c>
      <c r="Q4070">
        <v>1</v>
      </c>
      <c r="R4070">
        <v>0</v>
      </c>
      <c r="S4070">
        <v>0</v>
      </c>
      <c r="T4070">
        <v>0</v>
      </c>
      <c r="U4070" s="50">
        <v>46273.817395833343</v>
      </c>
      <c r="V4070" s="50">
        <v>46273.817754629628</v>
      </c>
      <c r="W4070" s="51">
        <v>46273</v>
      </c>
      <c r="X4070" t="s">
        <v>1747</v>
      </c>
      <c r="Y4070" t="s">
        <v>492</v>
      </c>
    </row>
  </sheetData>
  <autoFilter ref="A2:Y8000" xr:uid="{00000000-0009-0000-0000-000011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C65911"/>
  </sheetPr>
  <dimension ref="A1:X1165"/>
  <sheetViews>
    <sheetView zoomScaleNormal="100" workbookViewId="0">
      <pane ySplit="2" topLeftCell="A3" activePane="bottomLeft" state="frozen"/>
      <selection pane="bottomLeft"/>
    </sheetView>
  </sheetViews>
  <sheetFormatPr defaultColWidth="8.6328125" defaultRowHeight="14.5" x14ac:dyDescent="0.35"/>
  <cols>
    <col min="1" max="24" width="15" customWidth="1"/>
  </cols>
  <sheetData>
    <row r="1" spans="1:24" ht="15" customHeight="1" x14ac:dyDescent="0.35">
      <c r="A1" s="6" t="s">
        <v>2865</v>
      </c>
    </row>
    <row r="2" spans="1:24" ht="15" customHeight="1" x14ac:dyDescent="0.35">
      <c r="A2" s="48" t="s">
        <v>1668</v>
      </c>
      <c r="B2" s="48" t="s">
        <v>1669</v>
      </c>
      <c r="C2" s="48" t="s">
        <v>1691</v>
      </c>
      <c r="D2" s="48" t="s">
        <v>1692</v>
      </c>
      <c r="E2" s="48" t="s">
        <v>1736</v>
      </c>
      <c r="F2" s="48" t="s">
        <v>1750</v>
      </c>
      <c r="G2" s="48" t="s">
        <v>1670</v>
      </c>
      <c r="H2" s="48" t="s">
        <v>76</v>
      </c>
      <c r="I2" s="48" t="s">
        <v>1751</v>
      </c>
      <c r="J2" s="48" t="s">
        <v>1752</v>
      </c>
      <c r="K2" s="48" t="s">
        <v>408</v>
      </c>
      <c r="L2" s="48" t="s">
        <v>1753</v>
      </c>
      <c r="M2" s="48" t="s">
        <v>1754</v>
      </c>
      <c r="N2" s="48" t="s">
        <v>1755</v>
      </c>
      <c r="O2" s="48" t="s">
        <v>1678</v>
      </c>
      <c r="P2" s="48" t="s">
        <v>1686</v>
      </c>
      <c r="Q2" s="48" t="s">
        <v>1756</v>
      </c>
      <c r="R2" s="48" t="s">
        <v>1757</v>
      </c>
      <c r="S2" s="48" t="s">
        <v>1758</v>
      </c>
      <c r="T2" s="48" t="s">
        <v>1759</v>
      </c>
      <c r="U2" s="48" t="s">
        <v>1690</v>
      </c>
      <c r="V2" s="48" t="s">
        <v>1685</v>
      </c>
      <c r="W2" s="48" t="s">
        <v>101</v>
      </c>
      <c r="X2" s="49" t="s">
        <v>1744</v>
      </c>
    </row>
    <row r="3" spans="1:24" ht="15" customHeight="1" x14ac:dyDescent="0.35">
      <c r="A3">
        <v>11707911</v>
      </c>
      <c r="B3">
        <v>100006740821</v>
      </c>
      <c r="C3" t="s">
        <v>1726</v>
      </c>
      <c r="D3">
        <v>100</v>
      </c>
      <c r="E3" t="s">
        <v>1745</v>
      </c>
      <c r="F3" t="s">
        <v>1760</v>
      </c>
      <c r="G3">
        <v>5999602</v>
      </c>
      <c r="H3">
        <v>1</v>
      </c>
      <c r="I3" t="s">
        <v>2866</v>
      </c>
      <c r="J3" t="s">
        <v>2867</v>
      </c>
      <c r="K3" t="s">
        <v>418</v>
      </c>
      <c r="L3">
        <v>3</v>
      </c>
      <c r="M3">
        <v>13</v>
      </c>
      <c r="N3">
        <v>13</v>
      </c>
      <c r="O3">
        <v>0</v>
      </c>
      <c r="P3">
        <v>13</v>
      </c>
      <c r="Q3">
        <v>0</v>
      </c>
      <c r="R3">
        <v>0</v>
      </c>
      <c r="S3" s="50">
        <v>46273.655613425923</v>
      </c>
      <c r="T3" s="50">
        <v>46273.672048611108</v>
      </c>
      <c r="U3" s="51">
        <v>46273</v>
      </c>
      <c r="V3" s="50">
        <v>46273.672048611108</v>
      </c>
      <c r="W3" t="s">
        <v>1673</v>
      </c>
      <c r="X3" t="s">
        <v>492</v>
      </c>
    </row>
    <row r="4" spans="1:24" ht="15" customHeight="1" x14ac:dyDescent="0.35">
      <c r="A4">
        <v>11707890</v>
      </c>
      <c r="B4">
        <v>100006740809</v>
      </c>
      <c r="C4" t="s">
        <v>1726</v>
      </c>
      <c r="D4">
        <v>100</v>
      </c>
      <c r="E4" t="s">
        <v>1745</v>
      </c>
      <c r="F4" t="s">
        <v>1760</v>
      </c>
      <c r="G4">
        <v>5854801</v>
      </c>
      <c r="H4">
        <v>1</v>
      </c>
      <c r="I4" t="s">
        <v>1995</v>
      </c>
      <c r="J4" t="s">
        <v>1996</v>
      </c>
      <c r="K4" t="s">
        <v>418</v>
      </c>
      <c r="L4">
        <v>3</v>
      </c>
      <c r="M4">
        <v>12</v>
      </c>
      <c r="N4">
        <v>12</v>
      </c>
      <c r="O4">
        <v>0</v>
      </c>
      <c r="P4">
        <v>12</v>
      </c>
      <c r="Q4">
        <v>0</v>
      </c>
      <c r="R4">
        <v>0</v>
      </c>
      <c r="S4" s="50">
        <v>46273.655613425923</v>
      </c>
      <c r="T4" s="50">
        <v>46273.672500000001</v>
      </c>
      <c r="U4" s="51">
        <v>46273</v>
      </c>
      <c r="V4" s="50">
        <v>46273.672500000001</v>
      </c>
      <c r="W4" t="s">
        <v>1673</v>
      </c>
      <c r="X4" t="s">
        <v>492</v>
      </c>
    </row>
    <row r="5" spans="1:24" ht="15" customHeight="1" x14ac:dyDescent="0.35">
      <c r="A5">
        <v>11707511</v>
      </c>
      <c r="B5">
        <v>100006740561</v>
      </c>
      <c r="C5" t="s">
        <v>1726</v>
      </c>
      <c r="D5">
        <v>100</v>
      </c>
      <c r="E5" t="s">
        <v>1745</v>
      </c>
      <c r="F5" t="s">
        <v>1760</v>
      </c>
      <c r="G5">
        <v>5976201</v>
      </c>
      <c r="H5">
        <v>1</v>
      </c>
      <c r="I5" t="s">
        <v>2868</v>
      </c>
      <c r="J5" t="s">
        <v>2869</v>
      </c>
      <c r="K5" t="s">
        <v>418</v>
      </c>
      <c r="L5">
        <v>3</v>
      </c>
      <c r="M5">
        <v>6</v>
      </c>
      <c r="N5">
        <v>6</v>
      </c>
      <c r="O5">
        <v>0</v>
      </c>
      <c r="P5">
        <v>6</v>
      </c>
      <c r="Q5">
        <v>0</v>
      </c>
      <c r="R5">
        <v>0</v>
      </c>
      <c r="S5" s="50">
        <v>46273.655127314807</v>
      </c>
      <c r="T5" s="50">
        <v>46273.672847222217</v>
      </c>
      <c r="U5" s="51">
        <v>46273</v>
      </c>
      <c r="V5" s="50">
        <v>46273.672847222217</v>
      </c>
      <c r="W5" t="s">
        <v>1673</v>
      </c>
      <c r="X5" t="s">
        <v>492</v>
      </c>
    </row>
    <row r="6" spans="1:24" ht="15" customHeight="1" x14ac:dyDescent="0.35">
      <c r="A6">
        <v>11707907</v>
      </c>
      <c r="B6">
        <v>100006740820</v>
      </c>
      <c r="C6" t="s">
        <v>1726</v>
      </c>
      <c r="D6">
        <v>100</v>
      </c>
      <c r="E6" t="s">
        <v>1745</v>
      </c>
      <c r="F6" t="s">
        <v>1760</v>
      </c>
      <c r="G6">
        <v>5999301</v>
      </c>
      <c r="H6">
        <v>1</v>
      </c>
      <c r="I6" t="s">
        <v>1995</v>
      </c>
      <c r="J6" t="s">
        <v>1996</v>
      </c>
      <c r="K6" t="s">
        <v>418</v>
      </c>
      <c r="L6">
        <v>3</v>
      </c>
      <c r="M6">
        <v>6</v>
      </c>
      <c r="N6">
        <v>6</v>
      </c>
      <c r="O6">
        <v>0</v>
      </c>
      <c r="P6">
        <v>6</v>
      </c>
      <c r="Q6">
        <v>0</v>
      </c>
      <c r="R6">
        <v>0</v>
      </c>
      <c r="S6" s="50">
        <v>46273.655613425923</v>
      </c>
      <c r="T6" s="50">
        <v>46273.673171296286</v>
      </c>
      <c r="U6" s="51">
        <v>46273</v>
      </c>
      <c r="V6" s="50">
        <v>46273.673171296286</v>
      </c>
      <c r="W6" t="s">
        <v>1673</v>
      </c>
      <c r="X6" t="s">
        <v>492</v>
      </c>
    </row>
    <row r="7" spans="1:24" ht="15" customHeight="1" x14ac:dyDescent="0.35">
      <c r="A7">
        <v>11707893</v>
      </c>
      <c r="B7">
        <v>100006740811</v>
      </c>
      <c r="C7" t="s">
        <v>1726</v>
      </c>
      <c r="D7">
        <v>100</v>
      </c>
      <c r="E7" t="s">
        <v>1745</v>
      </c>
      <c r="F7" t="s">
        <v>1760</v>
      </c>
      <c r="G7">
        <v>5891101</v>
      </c>
      <c r="H7">
        <v>1</v>
      </c>
      <c r="I7" t="s">
        <v>1993</v>
      </c>
      <c r="J7" t="s">
        <v>1994</v>
      </c>
      <c r="K7" t="s">
        <v>418</v>
      </c>
      <c r="L7">
        <v>3</v>
      </c>
      <c r="M7">
        <v>1</v>
      </c>
      <c r="N7">
        <v>1</v>
      </c>
      <c r="O7">
        <v>0</v>
      </c>
      <c r="P7">
        <v>1</v>
      </c>
      <c r="Q7">
        <v>0</v>
      </c>
      <c r="R7">
        <v>0</v>
      </c>
      <c r="S7" s="50">
        <v>46273.655613425923</v>
      </c>
      <c r="T7" s="50">
        <v>46273.673402777778</v>
      </c>
      <c r="U7" s="51">
        <v>46273</v>
      </c>
      <c r="V7" s="50">
        <v>46273.673402777778</v>
      </c>
      <c r="W7" t="s">
        <v>1673</v>
      </c>
      <c r="X7" t="s">
        <v>492</v>
      </c>
    </row>
    <row r="8" spans="1:24" ht="15" customHeight="1" x14ac:dyDescent="0.35">
      <c r="A8">
        <v>11708000</v>
      </c>
      <c r="B8">
        <v>100006740872</v>
      </c>
      <c r="C8" t="s">
        <v>1726</v>
      </c>
      <c r="D8">
        <v>100</v>
      </c>
      <c r="E8" t="s">
        <v>1745</v>
      </c>
      <c r="F8" t="s">
        <v>1760</v>
      </c>
      <c r="G8">
        <v>6012801</v>
      </c>
      <c r="H8">
        <v>1</v>
      </c>
      <c r="I8" t="s">
        <v>2870</v>
      </c>
      <c r="J8" t="s">
        <v>2871</v>
      </c>
      <c r="K8" t="s">
        <v>418</v>
      </c>
      <c r="L8">
        <v>3</v>
      </c>
      <c r="M8">
        <v>1</v>
      </c>
      <c r="N8">
        <v>1</v>
      </c>
      <c r="O8">
        <v>0</v>
      </c>
      <c r="P8">
        <v>1</v>
      </c>
      <c r="Q8">
        <v>0</v>
      </c>
      <c r="R8">
        <v>0</v>
      </c>
      <c r="S8" s="50">
        <v>46273.655624999999</v>
      </c>
      <c r="T8" s="50">
        <v>46273.673680555563</v>
      </c>
      <c r="U8" s="51">
        <v>46273</v>
      </c>
      <c r="V8" s="50">
        <v>46273.673680555563</v>
      </c>
      <c r="W8" t="s">
        <v>1673</v>
      </c>
      <c r="X8" t="s">
        <v>492</v>
      </c>
    </row>
    <row r="9" spans="1:24" ht="15" customHeight="1" x14ac:dyDescent="0.35">
      <c r="A9">
        <v>11707502</v>
      </c>
      <c r="B9">
        <v>100006740554</v>
      </c>
      <c r="C9" t="s">
        <v>1726</v>
      </c>
      <c r="D9">
        <v>100</v>
      </c>
      <c r="E9" t="s">
        <v>1745</v>
      </c>
      <c r="F9" t="s">
        <v>1760</v>
      </c>
      <c r="G9">
        <v>5999001</v>
      </c>
      <c r="H9">
        <v>1</v>
      </c>
      <c r="I9" t="s">
        <v>2872</v>
      </c>
      <c r="J9" t="s">
        <v>2873</v>
      </c>
      <c r="K9" t="s">
        <v>418</v>
      </c>
      <c r="L9">
        <v>3</v>
      </c>
      <c r="M9">
        <v>1</v>
      </c>
      <c r="N9">
        <v>1</v>
      </c>
      <c r="O9">
        <v>0</v>
      </c>
      <c r="P9">
        <v>1</v>
      </c>
      <c r="Q9">
        <v>0</v>
      </c>
      <c r="R9">
        <v>0</v>
      </c>
      <c r="S9" s="50">
        <v>46273.655115740738</v>
      </c>
      <c r="T9" s="50">
        <v>46273.674120370371</v>
      </c>
      <c r="U9" s="51">
        <v>46273</v>
      </c>
      <c r="V9" s="50">
        <v>46273.674120370371</v>
      </c>
      <c r="W9" t="s">
        <v>1673</v>
      </c>
      <c r="X9" t="s">
        <v>492</v>
      </c>
    </row>
    <row r="10" spans="1:24" ht="15" customHeight="1" x14ac:dyDescent="0.35">
      <c r="A10">
        <v>11707499</v>
      </c>
      <c r="B10">
        <v>100006740553</v>
      </c>
      <c r="C10" t="s">
        <v>1726</v>
      </c>
      <c r="D10">
        <v>100</v>
      </c>
      <c r="E10" t="s">
        <v>1745</v>
      </c>
      <c r="F10" t="s">
        <v>1760</v>
      </c>
      <c r="G10">
        <v>5970701</v>
      </c>
      <c r="H10">
        <v>1</v>
      </c>
      <c r="I10" t="s">
        <v>2431</v>
      </c>
      <c r="J10" t="s">
        <v>2432</v>
      </c>
      <c r="K10" t="s">
        <v>418</v>
      </c>
      <c r="L10">
        <v>3</v>
      </c>
      <c r="M10">
        <v>1</v>
      </c>
      <c r="N10">
        <v>1</v>
      </c>
      <c r="O10">
        <v>0</v>
      </c>
      <c r="P10">
        <v>1</v>
      </c>
      <c r="Q10">
        <v>0</v>
      </c>
      <c r="R10">
        <v>0</v>
      </c>
      <c r="S10" s="50">
        <v>46273.655115740738</v>
      </c>
      <c r="T10" s="50">
        <v>46273.674363425933</v>
      </c>
      <c r="U10" s="51">
        <v>46273</v>
      </c>
      <c r="V10" s="50">
        <v>46273.674363425933</v>
      </c>
      <c r="W10" t="s">
        <v>1673</v>
      </c>
      <c r="X10" t="s">
        <v>492</v>
      </c>
    </row>
    <row r="11" spans="1:24" ht="15" customHeight="1" x14ac:dyDescent="0.35">
      <c r="A11">
        <v>11707503</v>
      </c>
      <c r="B11">
        <v>100006740555</v>
      </c>
      <c r="C11" t="s">
        <v>1726</v>
      </c>
      <c r="D11">
        <v>100</v>
      </c>
      <c r="E11" t="s">
        <v>1745</v>
      </c>
      <c r="F11" t="s">
        <v>1760</v>
      </c>
      <c r="G11">
        <v>6003502</v>
      </c>
      <c r="H11">
        <v>1</v>
      </c>
      <c r="I11" t="s">
        <v>2874</v>
      </c>
      <c r="J11" t="s">
        <v>2875</v>
      </c>
      <c r="K11" t="s">
        <v>418</v>
      </c>
      <c r="L11">
        <v>3</v>
      </c>
      <c r="M11">
        <v>1</v>
      </c>
      <c r="N11">
        <v>1</v>
      </c>
      <c r="O11">
        <v>0</v>
      </c>
      <c r="P11">
        <v>1</v>
      </c>
      <c r="Q11">
        <v>0</v>
      </c>
      <c r="R11">
        <v>0</v>
      </c>
      <c r="S11" s="50">
        <v>46273.655115740738</v>
      </c>
      <c r="T11" s="50">
        <v>46273.674560185187</v>
      </c>
      <c r="U11" s="51">
        <v>46273</v>
      </c>
      <c r="V11" s="50">
        <v>46273.674560185187</v>
      </c>
      <c r="W11" t="s">
        <v>1673</v>
      </c>
      <c r="X11" t="s">
        <v>492</v>
      </c>
    </row>
    <row r="12" spans="1:24" ht="15" customHeight="1" x14ac:dyDescent="0.35">
      <c r="A12">
        <v>11707512</v>
      </c>
      <c r="B12">
        <v>100006740562</v>
      </c>
      <c r="C12" t="s">
        <v>1726</v>
      </c>
      <c r="D12">
        <v>100</v>
      </c>
      <c r="E12" t="s">
        <v>1745</v>
      </c>
      <c r="F12" t="s">
        <v>1760</v>
      </c>
      <c r="G12">
        <v>5981001</v>
      </c>
      <c r="H12">
        <v>1</v>
      </c>
      <c r="I12" t="s">
        <v>2139</v>
      </c>
      <c r="J12" t="s">
        <v>2140</v>
      </c>
      <c r="K12" t="s">
        <v>418</v>
      </c>
      <c r="L12">
        <v>3</v>
      </c>
      <c r="M12">
        <v>2</v>
      </c>
      <c r="N12">
        <v>2</v>
      </c>
      <c r="O12">
        <v>0</v>
      </c>
      <c r="P12">
        <v>2</v>
      </c>
      <c r="Q12">
        <v>0</v>
      </c>
      <c r="R12">
        <v>0</v>
      </c>
      <c r="S12" s="50">
        <v>46273.655127314807</v>
      </c>
      <c r="T12" s="50">
        <v>46273.674976851849</v>
      </c>
      <c r="U12" s="51">
        <v>46273</v>
      </c>
      <c r="V12" s="50">
        <v>46273.674976851849</v>
      </c>
      <c r="W12" t="s">
        <v>1673</v>
      </c>
      <c r="X12" t="s">
        <v>492</v>
      </c>
    </row>
    <row r="13" spans="1:24" ht="15" customHeight="1" x14ac:dyDescent="0.35">
      <c r="A13">
        <v>11707897</v>
      </c>
      <c r="B13">
        <v>100006740812</v>
      </c>
      <c r="C13" t="s">
        <v>1726</v>
      </c>
      <c r="D13">
        <v>100</v>
      </c>
      <c r="E13" t="s">
        <v>1745</v>
      </c>
      <c r="F13" t="s">
        <v>1760</v>
      </c>
      <c r="G13">
        <v>5891601</v>
      </c>
      <c r="H13">
        <v>1</v>
      </c>
      <c r="I13" t="s">
        <v>2876</v>
      </c>
      <c r="J13" t="s">
        <v>2877</v>
      </c>
      <c r="K13" t="s">
        <v>418</v>
      </c>
      <c r="L13">
        <v>3</v>
      </c>
      <c r="M13">
        <v>15</v>
      </c>
      <c r="N13">
        <v>15</v>
      </c>
      <c r="O13">
        <v>0</v>
      </c>
      <c r="P13">
        <v>15</v>
      </c>
      <c r="Q13">
        <v>0</v>
      </c>
      <c r="R13">
        <v>0</v>
      </c>
      <c r="S13" s="50">
        <v>46273.655613425923</v>
      </c>
      <c r="T13" s="50">
        <v>46273.675671296303</v>
      </c>
      <c r="U13" s="51">
        <v>46273</v>
      </c>
      <c r="V13" s="50">
        <v>46273.675671296303</v>
      </c>
      <c r="W13" t="s">
        <v>1673</v>
      </c>
      <c r="X13" t="s">
        <v>492</v>
      </c>
    </row>
    <row r="14" spans="1:24" ht="15" customHeight="1" x14ac:dyDescent="0.35">
      <c r="A14">
        <v>11707497</v>
      </c>
      <c r="B14">
        <v>100006740551</v>
      </c>
      <c r="C14" t="s">
        <v>1726</v>
      </c>
      <c r="D14">
        <v>100</v>
      </c>
      <c r="E14" t="s">
        <v>1745</v>
      </c>
      <c r="F14" t="s">
        <v>1760</v>
      </c>
      <c r="G14">
        <v>6007701</v>
      </c>
      <c r="H14">
        <v>1</v>
      </c>
      <c r="I14" t="s">
        <v>2878</v>
      </c>
      <c r="J14" t="s">
        <v>2879</v>
      </c>
      <c r="K14" t="s">
        <v>418</v>
      </c>
      <c r="L14">
        <v>3</v>
      </c>
      <c r="M14">
        <v>1</v>
      </c>
      <c r="N14">
        <v>1</v>
      </c>
      <c r="O14">
        <v>0</v>
      </c>
      <c r="P14">
        <v>1</v>
      </c>
      <c r="Q14">
        <v>0</v>
      </c>
      <c r="R14">
        <v>0</v>
      </c>
      <c r="S14" s="50">
        <v>46273.655115740738</v>
      </c>
      <c r="T14" s="50">
        <v>46273.676192129627</v>
      </c>
      <c r="U14" s="51">
        <v>46273</v>
      </c>
      <c r="V14" s="50">
        <v>46273.676192129627</v>
      </c>
      <c r="W14" t="s">
        <v>1673</v>
      </c>
      <c r="X14" t="s">
        <v>492</v>
      </c>
    </row>
    <row r="15" spans="1:24" ht="15" customHeight="1" x14ac:dyDescent="0.35">
      <c r="A15">
        <v>11707900</v>
      </c>
      <c r="B15">
        <v>100006740815</v>
      </c>
      <c r="C15" t="s">
        <v>1726</v>
      </c>
      <c r="D15">
        <v>100</v>
      </c>
      <c r="E15" t="s">
        <v>1745</v>
      </c>
      <c r="F15" t="s">
        <v>1760</v>
      </c>
      <c r="G15">
        <v>5911301</v>
      </c>
      <c r="H15">
        <v>1</v>
      </c>
      <c r="I15" t="s">
        <v>2876</v>
      </c>
      <c r="J15" t="s">
        <v>2877</v>
      </c>
      <c r="K15" t="s">
        <v>418</v>
      </c>
      <c r="L15">
        <v>3</v>
      </c>
      <c r="M15">
        <v>6</v>
      </c>
      <c r="N15">
        <v>6</v>
      </c>
      <c r="O15">
        <v>0</v>
      </c>
      <c r="P15">
        <v>6</v>
      </c>
      <c r="Q15">
        <v>0</v>
      </c>
      <c r="R15">
        <v>0</v>
      </c>
      <c r="S15" s="50">
        <v>46273.655613425923</v>
      </c>
      <c r="T15" s="50">
        <v>46273.676481481481</v>
      </c>
      <c r="U15" s="51">
        <v>46273</v>
      </c>
      <c r="V15" s="50">
        <v>46273.676481481481</v>
      </c>
      <c r="W15" t="s">
        <v>1673</v>
      </c>
      <c r="X15" t="s">
        <v>492</v>
      </c>
    </row>
    <row r="16" spans="1:24" ht="15" customHeight="1" x14ac:dyDescent="0.35">
      <c r="A16">
        <v>11707899</v>
      </c>
      <c r="B16">
        <v>100006740814</v>
      </c>
      <c r="C16" t="s">
        <v>1726</v>
      </c>
      <c r="D16">
        <v>100</v>
      </c>
      <c r="E16" t="s">
        <v>1745</v>
      </c>
      <c r="F16" t="s">
        <v>1760</v>
      </c>
      <c r="G16">
        <v>5906502</v>
      </c>
      <c r="H16">
        <v>1</v>
      </c>
      <c r="I16" t="s">
        <v>2135</v>
      </c>
      <c r="J16" t="s">
        <v>2136</v>
      </c>
      <c r="K16" t="s">
        <v>419</v>
      </c>
      <c r="L16">
        <v>3</v>
      </c>
      <c r="M16">
        <v>11</v>
      </c>
      <c r="N16">
        <v>11</v>
      </c>
      <c r="O16">
        <v>0</v>
      </c>
      <c r="P16">
        <v>11</v>
      </c>
      <c r="Q16">
        <v>0</v>
      </c>
      <c r="R16">
        <v>0</v>
      </c>
      <c r="S16" s="50">
        <v>46273.655613425923</v>
      </c>
      <c r="T16" s="50">
        <v>46273.676504629628</v>
      </c>
      <c r="U16" s="51">
        <v>46273</v>
      </c>
      <c r="V16" s="50">
        <v>46273.676504629628</v>
      </c>
      <c r="W16" t="s">
        <v>1673</v>
      </c>
      <c r="X16" t="s">
        <v>492</v>
      </c>
    </row>
    <row r="17" spans="1:24" ht="15" customHeight="1" x14ac:dyDescent="0.35">
      <c r="A17">
        <v>11707914</v>
      </c>
      <c r="B17">
        <v>100006740823</v>
      </c>
      <c r="C17" t="s">
        <v>1726</v>
      </c>
      <c r="D17">
        <v>100</v>
      </c>
      <c r="E17" t="s">
        <v>1745</v>
      </c>
      <c r="F17" t="s">
        <v>1760</v>
      </c>
      <c r="G17">
        <v>6002401</v>
      </c>
      <c r="H17">
        <v>1</v>
      </c>
      <c r="I17" t="s">
        <v>2151</v>
      </c>
      <c r="J17" t="s">
        <v>2152</v>
      </c>
      <c r="K17" t="s">
        <v>418</v>
      </c>
      <c r="L17">
        <v>3</v>
      </c>
      <c r="M17">
        <v>4</v>
      </c>
      <c r="N17">
        <v>4</v>
      </c>
      <c r="O17">
        <v>0</v>
      </c>
      <c r="P17">
        <v>4</v>
      </c>
      <c r="Q17">
        <v>0</v>
      </c>
      <c r="R17">
        <v>0</v>
      </c>
      <c r="S17" s="50">
        <v>46273.655613425923</v>
      </c>
      <c r="T17" s="50">
        <v>46273.67759259259</v>
      </c>
      <c r="U17" s="51">
        <v>46273</v>
      </c>
      <c r="V17" s="50">
        <v>46273.67759259259</v>
      </c>
      <c r="W17" t="s">
        <v>1673</v>
      </c>
      <c r="X17" t="s">
        <v>492</v>
      </c>
    </row>
    <row r="18" spans="1:24" ht="15" customHeight="1" x14ac:dyDescent="0.35">
      <c r="A18">
        <v>11707898</v>
      </c>
      <c r="B18">
        <v>100006740813</v>
      </c>
      <c r="C18" t="s">
        <v>1726</v>
      </c>
      <c r="D18">
        <v>100</v>
      </c>
      <c r="E18" t="s">
        <v>1745</v>
      </c>
      <c r="F18" t="s">
        <v>1760</v>
      </c>
      <c r="G18">
        <v>5906501</v>
      </c>
      <c r="H18">
        <v>1</v>
      </c>
      <c r="I18" t="s">
        <v>2135</v>
      </c>
      <c r="J18" t="s">
        <v>2136</v>
      </c>
      <c r="K18" t="s">
        <v>419</v>
      </c>
      <c r="L18">
        <v>3</v>
      </c>
      <c r="M18">
        <v>16</v>
      </c>
      <c r="N18">
        <v>16</v>
      </c>
      <c r="O18">
        <v>0</v>
      </c>
      <c r="P18">
        <v>16</v>
      </c>
      <c r="Q18">
        <v>0</v>
      </c>
      <c r="R18">
        <v>0</v>
      </c>
      <c r="S18" s="50">
        <v>46273.655613425923</v>
      </c>
      <c r="T18" s="50">
        <v>46273.677824074082</v>
      </c>
      <c r="U18" s="51">
        <v>46273</v>
      </c>
      <c r="V18" s="50">
        <v>46273.677824074082</v>
      </c>
      <c r="W18" t="s">
        <v>1673</v>
      </c>
      <c r="X18" t="s">
        <v>492</v>
      </c>
    </row>
    <row r="19" spans="1:24" ht="15" customHeight="1" x14ac:dyDescent="0.35">
      <c r="A19">
        <v>11707484</v>
      </c>
      <c r="B19">
        <v>100006740543</v>
      </c>
      <c r="C19" t="s">
        <v>1726</v>
      </c>
      <c r="D19">
        <v>100</v>
      </c>
      <c r="E19" t="s">
        <v>1745</v>
      </c>
      <c r="F19" t="s">
        <v>1760</v>
      </c>
      <c r="G19">
        <v>5966001</v>
      </c>
      <c r="H19">
        <v>1</v>
      </c>
      <c r="I19" t="s">
        <v>1943</v>
      </c>
      <c r="J19" t="s">
        <v>1944</v>
      </c>
      <c r="K19" t="s">
        <v>419</v>
      </c>
      <c r="L19">
        <v>3</v>
      </c>
      <c r="M19">
        <v>2</v>
      </c>
      <c r="N19">
        <v>2</v>
      </c>
      <c r="O19">
        <v>0</v>
      </c>
      <c r="P19">
        <v>2</v>
      </c>
      <c r="Q19">
        <v>0</v>
      </c>
      <c r="R19">
        <v>0</v>
      </c>
      <c r="S19" s="50">
        <v>46273.655092592591</v>
      </c>
      <c r="T19" s="50">
        <v>46273.678078703713</v>
      </c>
      <c r="U19" s="51">
        <v>46273</v>
      </c>
      <c r="V19" s="50">
        <v>46273.678078703713</v>
      </c>
      <c r="W19" t="s">
        <v>1673</v>
      </c>
      <c r="X19" t="s">
        <v>492</v>
      </c>
    </row>
    <row r="20" spans="1:24" ht="15" customHeight="1" x14ac:dyDescent="0.35">
      <c r="A20">
        <v>11707892</v>
      </c>
      <c r="B20">
        <v>100006740810</v>
      </c>
      <c r="C20" t="s">
        <v>1726</v>
      </c>
      <c r="D20">
        <v>100</v>
      </c>
      <c r="E20" t="s">
        <v>1745</v>
      </c>
      <c r="F20" t="s">
        <v>1760</v>
      </c>
      <c r="G20">
        <v>5886301</v>
      </c>
      <c r="H20">
        <v>1</v>
      </c>
      <c r="I20" t="s">
        <v>2129</v>
      </c>
      <c r="J20" t="s">
        <v>2130</v>
      </c>
      <c r="K20" t="s">
        <v>412</v>
      </c>
      <c r="L20">
        <v>3</v>
      </c>
      <c r="M20">
        <v>2</v>
      </c>
      <c r="N20">
        <v>2</v>
      </c>
      <c r="O20">
        <v>0</v>
      </c>
      <c r="P20">
        <v>2</v>
      </c>
      <c r="Q20">
        <v>0</v>
      </c>
      <c r="R20">
        <v>0</v>
      </c>
      <c r="S20" s="50">
        <v>46273.655613425923</v>
      </c>
      <c r="T20" s="50">
        <v>46273.678136574083</v>
      </c>
      <c r="U20" s="51">
        <v>46273</v>
      </c>
      <c r="V20" s="50">
        <v>46273.678136574083</v>
      </c>
      <c r="W20" t="s">
        <v>1673</v>
      </c>
      <c r="X20" t="s">
        <v>492</v>
      </c>
    </row>
    <row r="21" spans="1:24" ht="15" customHeight="1" x14ac:dyDescent="0.35">
      <c r="A21">
        <v>11707915</v>
      </c>
      <c r="B21">
        <v>100006740823</v>
      </c>
      <c r="C21" t="s">
        <v>1726</v>
      </c>
      <c r="D21">
        <v>100</v>
      </c>
      <c r="E21" t="s">
        <v>1745</v>
      </c>
      <c r="F21" t="s">
        <v>1760</v>
      </c>
      <c r="G21">
        <v>6002401</v>
      </c>
      <c r="H21">
        <v>1</v>
      </c>
      <c r="I21" t="s">
        <v>2153</v>
      </c>
      <c r="J21" t="s">
        <v>2154</v>
      </c>
      <c r="K21" t="s">
        <v>418</v>
      </c>
      <c r="L21">
        <v>3</v>
      </c>
      <c r="M21">
        <v>1</v>
      </c>
      <c r="N21">
        <v>1</v>
      </c>
      <c r="O21">
        <v>0</v>
      </c>
      <c r="P21">
        <v>1</v>
      </c>
      <c r="Q21">
        <v>0</v>
      </c>
      <c r="R21">
        <v>0</v>
      </c>
      <c r="S21" s="50">
        <v>46273.655613425923</v>
      </c>
      <c r="T21" s="50">
        <v>46273.678483796299</v>
      </c>
      <c r="U21" s="51">
        <v>46273</v>
      </c>
      <c r="V21" s="50">
        <v>46273.678483796299</v>
      </c>
      <c r="W21" t="s">
        <v>1673</v>
      </c>
      <c r="X21" t="s">
        <v>492</v>
      </c>
    </row>
    <row r="22" spans="1:24" ht="15" customHeight="1" x14ac:dyDescent="0.35">
      <c r="A22">
        <v>11707496</v>
      </c>
      <c r="B22">
        <v>100006740550</v>
      </c>
      <c r="C22" t="s">
        <v>1726</v>
      </c>
      <c r="D22">
        <v>100</v>
      </c>
      <c r="E22" t="s">
        <v>1745</v>
      </c>
      <c r="F22" t="s">
        <v>1760</v>
      </c>
      <c r="G22">
        <v>5997402</v>
      </c>
      <c r="H22">
        <v>1</v>
      </c>
      <c r="I22" t="s">
        <v>1967</v>
      </c>
      <c r="J22" t="s">
        <v>1968</v>
      </c>
      <c r="K22" t="s">
        <v>419</v>
      </c>
      <c r="L22">
        <v>3</v>
      </c>
      <c r="M22">
        <v>2</v>
      </c>
      <c r="N22">
        <v>2</v>
      </c>
      <c r="O22">
        <v>0</v>
      </c>
      <c r="P22">
        <v>2</v>
      </c>
      <c r="Q22">
        <v>0</v>
      </c>
      <c r="R22">
        <v>0</v>
      </c>
      <c r="S22" s="50">
        <v>46273.655115740738</v>
      </c>
      <c r="T22" s="50">
        <v>46273.678541666668</v>
      </c>
      <c r="U22" s="51">
        <v>46273</v>
      </c>
      <c r="V22" s="50">
        <v>46273.678541666668</v>
      </c>
      <c r="W22" t="s">
        <v>1673</v>
      </c>
      <c r="X22" t="s">
        <v>492</v>
      </c>
    </row>
    <row r="23" spans="1:24" ht="15" customHeight="1" x14ac:dyDescent="0.35">
      <c r="A23">
        <v>11707916</v>
      </c>
      <c r="B23">
        <v>100006740824</v>
      </c>
      <c r="C23" t="s">
        <v>1726</v>
      </c>
      <c r="D23">
        <v>100</v>
      </c>
      <c r="E23" t="s">
        <v>1745</v>
      </c>
      <c r="F23" t="s">
        <v>1760</v>
      </c>
      <c r="G23">
        <v>6005101</v>
      </c>
      <c r="H23">
        <v>1</v>
      </c>
      <c r="I23" t="s">
        <v>2121</v>
      </c>
      <c r="J23" t="s">
        <v>2122</v>
      </c>
      <c r="K23" t="s">
        <v>412</v>
      </c>
      <c r="L23">
        <v>3</v>
      </c>
      <c r="M23">
        <v>10</v>
      </c>
      <c r="N23">
        <v>10</v>
      </c>
      <c r="O23">
        <v>0</v>
      </c>
      <c r="P23">
        <v>10</v>
      </c>
      <c r="Q23">
        <v>0</v>
      </c>
      <c r="R23">
        <v>0</v>
      </c>
      <c r="S23" s="50">
        <v>46273.655613425923</v>
      </c>
      <c r="T23" s="50">
        <v>46273.678541666668</v>
      </c>
      <c r="U23" s="51">
        <v>46273</v>
      </c>
      <c r="V23" s="50">
        <v>46273.678541666668</v>
      </c>
      <c r="W23" t="s">
        <v>1673</v>
      </c>
      <c r="X23" t="s">
        <v>492</v>
      </c>
    </row>
    <row r="24" spans="1:24" ht="15" customHeight="1" x14ac:dyDescent="0.35">
      <c r="A24">
        <v>11707905</v>
      </c>
      <c r="B24">
        <v>100006740818</v>
      </c>
      <c r="C24" t="s">
        <v>1726</v>
      </c>
      <c r="D24">
        <v>100</v>
      </c>
      <c r="E24" t="s">
        <v>1745</v>
      </c>
      <c r="F24" t="s">
        <v>1760</v>
      </c>
      <c r="G24">
        <v>5939501</v>
      </c>
      <c r="H24">
        <v>1</v>
      </c>
      <c r="I24" t="s">
        <v>2143</v>
      </c>
      <c r="J24" t="s">
        <v>2144</v>
      </c>
      <c r="K24" t="s">
        <v>419</v>
      </c>
      <c r="L24">
        <v>3</v>
      </c>
      <c r="M24">
        <v>3</v>
      </c>
      <c r="N24">
        <v>3</v>
      </c>
      <c r="O24">
        <v>0</v>
      </c>
      <c r="P24">
        <v>3</v>
      </c>
      <c r="Q24">
        <v>0</v>
      </c>
      <c r="R24">
        <v>0</v>
      </c>
      <c r="S24" s="50">
        <v>46273.655613425923</v>
      </c>
      <c r="T24" s="50">
        <v>46273.678819444453</v>
      </c>
      <c r="U24" s="51">
        <v>46273</v>
      </c>
      <c r="V24" s="50">
        <v>46273.678819444453</v>
      </c>
      <c r="W24" t="s">
        <v>1673</v>
      </c>
      <c r="X24" t="s">
        <v>492</v>
      </c>
    </row>
    <row r="25" spans="1:24" ht="15" customHeight="1" x14ac:dyDescent="0.35">
      <c r="A25">
        <v>11707917</v>
      </c>
      <c r="B25">
        <v>100006740825</v>
      </c>
      <c r="C25" t="s">
        <v>1726</v>
      </c>
      <c r="D25">
        <v>100</v>
      </c>
      <c r="E25" t="s">
        <v>1745</v>
      </c>
      <c r="F25" t="s">
        <v>1760</v>
      </c>
      <c r="G25">
        <v>6008001</v>
      </c>
      <c r="H25">
        <v>1</v>
      </c>
      <c r="I25" t="s">
        <v>1981</v>
      </c>
      <c r="J25" t="s">
        <v>1982</v>
      </c>
      <c r="K25" t="s">
        <v>412</v>
      </c>
      <c r="L25">
        <v>3</v>
      </c>
      <c r="M25">
        <v>20</v>
      </c>
      <c r="N25">
        <v>20</v>
      </c>
      <c r="O25">
        <v>0</v>
      </c>
      <c r="P25">
        <v>20</v>
      </c>
      <c r="Q25">
        <v>0</v>
      </c>
      <c r="R25">
        <v>0</v>
      </c>
      <c r="S25" s="50">
        <v>46273.655613425923</v>
      </c>
      <c r="T25" s="50">
        <v>46273.679247685177</v>
      </c>
      <c r="U25" s="51">
        <v>46273</v>
      </c>
      <c r="V25" s="50">
        <v>46273.679247685177</v>
      </c>
      <c r="W25" t="s">
        <v>1673</v>
      </c>
      <c r="X25" t="s">
        <v>492</v>
      </c>
    </row>
    <row r="26" spans="1:24" ht="15" customHeight="1" x14ac:dyDescent="0.35">
      <c r="A26">
        <v>11707906</v>
      </c>
      <c r="B26">
        <v>100006740819</v>
      </c>
      <c r="C26" t="s">
        <v>1726</v>
      </c>
      <c r="D26">
        <v>100</v>
      </c>
      <c r="E26" t="s">
        <v>1745</v>
      </c>
      <c r="F26" t="s">
        <v>1760</v>
      </c>
      <c r="G26">
        <v>5997301</v>
      </c>
      <c r="H26">
        <v>1</v>
      </c>
      <c r="I26" t="s">
        <v>2145</v>
      </c>
      <c r="J26" t="s">
        <v>2146</v>
      </c>
      <c r="K26" t="s">
        <v>419</v>
      </c>
      <c r="L26">
        <v>3</v>
      </c>
      <c r="M26">
        <v>1</v>
      </c>
      <c r="N26">
        <v>1</v>
      </c>
      <c r="O26">
        <v>0</v>
      </c>
      <c r="P26">
        <v>1</v>
      </c>
      <c r="Q26">
        <v>0</v>
      </c>
      <c r="R26">
        <v>0</v>
      </c>
      <c r="S26" s="50">
        <v>46273.655613425923</v>
      </c>
      <c r="T26" s="50">
        <v>46273.679259259261</v>
      </c>
      <c r="U26" s="51">
        <v>46273</v>
      </c>
      <c r="V26" s="50">
        <v>46273.679259259261</v>
      </c>
      <c r="W26" t="s">
        <v>1673</v>
      </c>
      <c r="X26" t="s">
        <v>492</v>
      </c>
    </row>
    <row r="27" spans="1:24" ht="15" customHeight="1" x14ac:dyDescent="0.35">
      <c r="A27">
        <v>11707891</v>
      </c>
      <c r="B27">
        <v>100006740809</v>
      </c>
      <c r="C27" t="s">
        <v>1726</v>
      </c>
      <c r="D27">
        <v>100</v>
      </c>
      <c r="E27" t="s">
        <v>1745</v>
      </c>
      <c r="F27" t="s">
        <v>1760</v>
      </c>
      <c r="G27">
        <v>5854801</v>
      </c>
      <c r="H27">
        <v>1</v>
      </c>
      <c r="I27" t="s">
        <v>2127</v>
      </c>
      <c r="J27" t="s">
        <v>2128</v>
      </c>
      <c r="K27" t="s">
        <v>412</v>
      </c>
      <c r="L27">
        <v>3</v>
      </c>
      <c r="M27">
        <v>1</v>
      </c>
      <c r="N27">
        <v>1</v>
      </c>
      <c r="O27">
        <v>0</v>
      </c>
      <c r="P27">
        <v>1</v>
      </c>
      <c r="Q27">
        <v>0</v>
      </c>
      <c r="R27">
        <v>0</v>
      </c>
      <c r="S27" s="50">
        <v>46273.655613425923</v>
      </c>
      <c r="T27" s="50">
        <v>46273.679490740738</v>
      </c>
      <c r="U27" s="51">
        <v>46273</v>
      </c>
      <c r="V27" s="50">
        <v>46273.679490740738</v>
      </c>
      <c r="W27" t="s">
        <v>1673</v>
      </c>
      <c r="X27" t="s">
        <v>492</v>
      </c>
    </row>
    <row r="28" spans="1:24" ht="15" customHeight="1" x14ac:dyDescent="0.35">
      <c r="A28">
        <v>11707510</v>
      </c>
      <c r="B28">
        <v>100006740560</v>
      </c>
      <c r="C28" t="s">
        <v>1726</v>
      </c>
      <c r="D28">
        <v>100</v>
      </c>
      <c r="E28" t="s">
        <v>1745</v>
      </c>
      <c r="F28" t="s">
        <v>1760</v>
      </c>
      <c r="G28">
        <v>5974001</v>
      </c>
      <c r="H28">
        <v>1</v>
      </c>
      <c r="I28" t="s">
        <v>1985</v>
      </c>
      <c r="J28" t="s">
        <v>1986</v>
      </c>
      <c r="K28" t="s">
        <v>419</v>
      </c>
      <c r="L28">
        <v>3</v>
      </c>
      <c r="M28">
        <v>1</v>
      </c>
      <c r="N28">
        <v>1</v>
      </c>
      <c r="O28">
        <v>0</v>
      </c>
      <c r="P28">
        <v>1</v>
      </c>
      <c r="Q28">
        <v>0</v>
      </c>
      <c r="R28">
        <v>0</v>
      </c>
      <c r="S28" s="50">
        <v>46273.655115740738</v>
      </c>
      <c r="T28" s="50">
        <v>46273.679756944453</v>
      </c>
      <c r="U28" s="51">
        <v>46273</v>
      </c>
      <c r="V28" s="50">
        <v>46273.679756944453</v>
      </c>
      <c r="W28" t="s">
        <v>1673</v>
      </c>
      <c r="X28" t="s">
        <v>492</v>
      </c>
    </row>
    <row r="29" spans="1:24" ht="15" customHeight="1" x14ac:dyDescent="0.35">
      <c r="A29">
        <v>11707894</v>
      </c>
      <c r="B29">
        <v>100006740811</v>
      </c>
      <c r="C29" t="s">
        <v>1726</v>
      </c>
      <c r="D29">
        <v>100</v>
      </c>
      <c r="E29" t="s">
        <v>1745</v>
      </c>
      <c r="F29" t="s">
        <v>1760</v>
      </c>
      <c r="G29">
        <v>5891101</v>
      </c>
      <c r="H29">
        <v>1</v>
      </c>
      <c r="I29" t="s">
        <v>2131</v>
      </c>
      <c r="J29" t="s">
        <v>2132</v>
      </c>
      <c r="K29" t="s">
        <v>412</v>
      </c>
      <c r="L29">
        <v>3</v>
      </c>
      <c r="M29">
        <v>4</v>
      </c>
      <c r="N29">
        <v>4</v>
      </c>
      <c r="O29">
        <v>0</v>
      </c>
      <c r="P29">
        <v>4</v>
      </c>
      <c r="Q29">
        <v>0</v>
      </c>
      <c r="R29">
        <v>0</v>
      </c>
      <c r="S29" s="50">
        <v>46273.655613425923</v>
      </c>
      <c r="T29" s="50">
        <v>46273.679780092592</v>
      </c>
      <c r="U29" s="51">
        <v>46273</v>
      </c>
      <c r="V29" s="50">
        <v>46273.679780092592</v>
      </c>
      <c r="W29" t="s">
        <v>1673</v>
      </c>
      <c r="X29" t="s">
        <v>492</v>
      </c>
    </row>
    <row r="30" spans="1:24" ht="15" customHeight="1" x14ac:dyDescent="0.35">
      <c r="A30">
        <v>11707895</v>
      </c>
      <c r="B30">
        <v>100006740811</v>
      </c>
      <c r="C30" t="s">
        <v>1726</v>
      </c>
      <c r="D30">
        <v>100</v>
      </c>
      <c r="E30" t="s">
        <v>1745</v>
      </c>
      <c r="F30" t="s">
        <v>1760</v>
      </c>
      <c r="G30">
        <v>5891101</v>
      </c>
      <c r="H30">
        <v>1</v>
      </c>
      <c r="I30" t="s">
        <v>2133</v>
      </c>
      <c r="J30" t="s">
        <v>2134</v>
      </c>
      <c r="K30" t="s">
        <v>412</v>
      </c>
      <c r="L30">
        <v>3</v>
      </c>
      <c r="M30">
        <v>3</v>
      </c>
      <c r="N30">
        <v>3</v>
      </c>
      <c r="O30">
        <v>0</v>
      </c>
      <c r="P30">
        <v>3</v>
      </c>
      <c r="Q30">
        <v>0</v>
      </c>
      <c r="R30">
        <v>0</v>
      </c>
      <c r="S30" s="50">
        <v>46273.655613425923</v>
      </c>
      <c r="T30" s="50">
        <v>46273.68</v>
      </c>
      <c r="U30" s="51">
        <v>46273</v>
      </c>
      <c r="V30" s="50">
        <v>46273.68</v>
      </c>
      <c r="W30" t="s">
        <v>1673</v>
      </c>
      <c r="X30" t="s">
        <v>492</v>
      </c>
    </row>
    <row r="31" spans="1:24" ht="15" customHeight="1" x14ac:dyDescent="0.35">
      <c r="A31">
        <v>11707495</v>
      </c>
      <c r="B31">
        <v>100006740549</v>
      </c>
      <c r="C31" t="s">
        <v>1726</v>
      </c>
      <c r="D31">
        <v>100</v>
      </c>
      <c r="E31" t="s">
        <v>1745</v>
      </c>
      <c r="F31" t="s">
        <v>1760</v>
      </c>
      <c r="G31">
        <v>5996902</v>
      </c>
      <c r="H31">
        <v>1</v>
      </c>
      <c r="I31" t="s">
        <v>1965</v>
      </c>
      <c r="J31" t="s">
        <v>1966</v>
      </c>
      <c r="K31" t="s">
        <v>419</v>
      </c>
      <c r="L31">
        <v>3</v>
      </c>
      <c r="M31">
        <v>4</v>
      </c>
      <c r="N31">
        <v>4</v>
      </c>
      <c r="O31">
        <v>0</v>
      </c>
      <c r="P31">
        <v>4</v>
      </c>
      <c r="Q31">
        <v>0</v>
      </c>
      <c r="R31">
        <v>0</v>
      </c>
      <c r="S31" s="50">
        <v>46273.655104166668</v>
      </c>
      <c r="T31" s="50">
        <v>46273.680173611108</v>
      </c>
      <c r="U31" s="51">
        <v>46273</v>
      </c>
      <c r="V31" s="50">
        <v>46273.680173611108</v>
      </c>
      <c r="W31" t="s">
        <v>1673</v>
      </c>
      <c r="X31" t="s">
        <v>492</v>
      </c>
    </row>
    <row r="32" spans="1:24" ht="15" customHeight="1" x14ac:dyDescent="0.35">
      <c r="A32">
        <v>11707896</v>
      </c>
      <c r="B32">
        <v>100006740811</v>
      </c>
      <c r="C32" t="s">
        <v>1726</v>
      </c>
      <c r="D32">
        <v>100</v>
      </c>
      <c r="E32" t="s">
        <v>1745</v>
      </c>
      <c r="F32" t="s">
        <v>1760</v>
      </c>
      <c r="G32">
        <v>5891101</v>
      </c>
      <c r="H32">
        <v>1</v>
      </c>
      <c r="I32" t="s">
        <v>2087</v>
      </c>
      <c r="J32" t="s">
        <v>2088</v>
      </c>
      <c r="K32" t="s">
        <v>412</v>
      </c>
      <c r="L32">
        <v>3</v>
      </c>
      <c r="M32">
        <v>1</v>
      </c>
      <c r="N32">
        <v>1</v>
      </c>
      <c r="O32">
        <v>0</v>
      </c>
      <c r="P32">
        <v>1</v>
      </c>
      <c r="Q32">
        <v>0</v>
      </c>
      <c r="R32">
        <v>0</v>
      </c>
      <c r="S32" s="50">
        <v>46273.655613425923</v>
      </c>
      <c r="T32" s="50">
        <v>46273.680219907408</v>
      </c>
      <c r="U32" s="51">
        <v>46273</v>
      </c>
      <c r="V32" s="50">
        <v>46273.680219907408</v>
      </c>
      <c r="W32" t="s">
        <v>1673</v>
      </c>
      <c r="X32" t="s">
        <v>492</v>
      </c>
    </row>
    <row r="33" spans="1:24" ht="15" customHeight="1" x14ac:dyDescent="0.35">
      <c r="A33">
        <v>11707500</v>
      </c>
      <c r="B33">
        <v>100006740553</v>
      </c>
      <c r="C33" t="s">
        <v>1726</v>
      </c>
      <c r="D33">
        <v>100</v>
      </c>
      <c r="E33" t="s">
        <v>1745</v>
      </c>
      <c r="F33" t="s">
        <v>1760</v>
      </c>
      <c r="G33">
        <v>5970701</v>
      </c>
      <c r="H33">
        <v>1</v>
      </c>
      <c r="I33" t="s">
        <v>1971</v>
      </c>
      <c r="J33" t="s">
        <v>1972</v>
      </c>
      <c r="K33" t="s">
        <v>419</v>
      </c>
      <c r="L33">
        <v>3</v>
      </c>
      <c r="M33">
        <v>1</v>
      </c>
      <c r="N33">
        <v>1</v>
      </c>
      <c r="O33">
        <v>0</v>
      </c>
      <c r="P33">
        <v>1</v>
      </c>
      <c r="Q33">
        <v>0</v>
      </c>
      <c r="R33">
        <v>0</v>
      </c>
      <c r="S33" s="50">
        <v>46273.655115740738</v>
      </c>
      <c r="T33" s="50">
        <v>46273.680405092593</v>
      </c>
      <c r="U33" s="51">
        <v>46273</v>
      </c>
      <c r="V33" s="50">
        <v>46273.680405092593</v>
      </c>
      <c r="W33" t="s">
        <v>1673</v>
      </c>
      <c r="X33" t="s">
        <v>492</v>
      </c>
    </row>
    <row r="34" spans="1:24" ht="15" customHeight="1" x14ac:dyDescent="0.35">
      <c r="A34">
        <v>11707501</v>
      </c>
      <c r="B34">
        <v>100006740553</v>
      </c>
      <c r="C34" t="s">
        <v>1726</v>
      </c>
      <c r="D34">
        <v>100</v>
      </c>
      <c r="E34" t="s">
        <v>1745</v>
      </c>
      <c r="F34" t="s">
        <v>1760</v>
      </c>
      <c r="G34">
        <v>5970701</v>
      </c>
      <c r="H34">
        <v>1</v>
      </c>
      <c r="I34" t="s">
        <v>1973</v>
      </c>
      <c r="J34" t="s">
        <v>1974</v>
      </c>
      <c r="K34" t="s">
        <v>419</v>
      </c>
      <c r="L34">
        <v>3</v>
      </c>
      <c r="M34">
        <v>1</v>
      </c>
      <c r="N34">
        <v>1</v>
      </c>
      <c r="O34">
        <v>0</v>
      </c>
      <c r="P34">
        <v>1</v>
      </c>
      <c r="Q34">
        <v>0</v>
      </c>
      <c r="R34">
        <v>0</v>
      </c>
      <c r="S34" s="50">
        <v>46273.655115740738</v>
      </c>
      <c r="T34" s="50">
        <v>46273.680474537039</v>
      </c>
      <c r="U34" s="51">
        <v>46273</v>
      </c>
      <c r="V34" s="50">
        <v>46273.680474537039</v>
      </c>
      <c r="W34" t="s">
        <v>1673</v>
      </c>
      <c r="X34" t="s">
        <v>492</v>
      </c>
    </row>
    <row r="35" spans="1:24" ht="15" customHeight="1" x14ac:dyDescent="0.35">
      <c r="A35">
        <v>11708278</v>
      </c>
      <c r="B35">
        <v>100006740970</v>
      </c>
      <c r="C35" t="s">
        <v>1726</v>
      </c>
      <c r="D35">
        <v>100</v>
      </c>
      <c r="E35" t="s">
        <v>1745</v>
      </c>
      <c r="F35" t="s">
        <v>1760</v>
      </c>
      <c r="G35">
        <v>6021301</v>
      </c>
      <c r="H35">
        <v>1</v>
      </c>
      <c r="I35" t="s">
        <v>2231</v>
      </c>
      <c r="J35" t="s">
        <v>2232</v>
      </c>
      <c r="K35" t="s">
        <v>419</v>
      </c>
      <c r="L35">
        <v>3</v>
      </c>
      <c r="M35">
        <v>3</v>
      </c>
      <c r="N35">
        <v>3</v>
      </c>
      <c r="O35">
        <v>0</v>
      </c>
      <c r="P35">
        <v>3</v>
      </c>
      <c r="Q35">
        <v>0</v>
      </c>
      <c r="R35">
        <v>0</v>
      </c>
      <c r="S35" s="50">
        <v>46273.672962962963</v>
      </c>
      <c r="T35" s="50">
        <v>46273.681111111109</v>
      </c>
      <c r="U35" s="51">
        <v>46273</v>
      </c>
      <c r="V35" s="50">
        <v>46273.681111111109</v>
      </c>
      <c r="W35" t="s">
        <v>1673</v>
      </c>
      <c r="X35" t="s">
        <v>492</v>
      </c>
    </row>
    <row r="36" spans="1:24" ht="15" customHeight="1" x14ac:dyDescent="0.35">
      <c r="A36">
        <v>11707889</v>
      </c>
      <c r="B36">
        <v>100006740808</v>
      </c>
      <c r="C36" t="s">
        <v>1726</v>
      </c>
      <c r="D36">
        <v>100</v>
      </c>
      <c r="E36" t="s">
        <v>1745</v>
      </c>
      <c r="F36" t="s">
        <v>1760</v>
      </c>
      <c r="G36">
        <v>5847101</v>
      </c>
      <c r="H36">
        <v>1</v>
      </c>
      <c r="I36" t="s">
        <v>2125</v>
      </c>
      <c r="J36" t="s">
        <v>2126</v>
      </c>
      <c r="K36" t="s">
        <v>418</v>
      </c>
      <c r="L36">
        <v>3</v>
      </c>
      <c r="M36">
        <v>5</v>
      </c>
      <c r="N36">
        <v>5</v>
      </c>
      <c r="O36">
        <v>0</v>
      </c>
      <c r="P36">
        <v>5</v>
      </c>
      <c r="Q36">
        <v>0</v>
      </c>
      <c r="R36">
        <v>0</v>
      </c>
      <c r="S36" s="50">
        <v>46273.655613425923</v>
      </c>
      <c r="T36" s="50">
        <v>46273.681122685193</v>
      </c>
      <c r="U36" s="51">
        <v>46273</v>
      </c>
      <c r="V36" s="50">
        <v>46273.681122685193</v>
      </c>
      <c r="W36" t="s">
        <v>1673</v>
      </c>
      <c r="X36" t="s">
        <v>492</v>
      </c>
    </row>
    <row r="37" spans="1:24" ht="15" customHeight="1" x14ac:dyDescent="0.35">
      <c r="A37">
        <v>11707901</v>
      </c>
      <c r="B37">
        <v>100006740816</v>
      </c>
      <c r="C37" t="s">
        <v>1726</v>
      </c>
      <c r="D37">
        <v>100</v>
      </c>
      <c r="E37" t="s">
        <v>1745</v>
      </c>
      <c r="F37" t="s">
        <v>1760</v>
      </c>
      <c r="G37">
        <v>5929201</v>
      </c>
      <c r="H37">
        <v>1</v>
      </c>
      <c r="I37" t="s">
        <v>2137</v>
      </c>
      <c r="J37" t="s">
        <v>2138</v>
      </c>
      <c r="K37" t="s">
        <v>418</v>
      </c>
      <c r="L37">
        <v>3</v>
      </c>
      <c r="M37">
        <v>1</v>
      </c>
      <c r="N37">
        <v>1</v>
      </c>
      <c r="O37">
        <v>0</v>
      </c>
      <c r="P37">
        <v>1</v>
      </c>
      <c r="Q37">
        <v>0</v>
      </c>
      <c r="R37">
        <v>0</v>
      </c>
      <c r="S37" s="50">
        <v>46273.655613425923</v>
      </c>
      <c r="T37" s="50">
        <v>46273.681458333333</v>
      </c>
      <c r="U37" s="51">
        <v>46273</v>
      </c>
      <c r="V37" s="50">
        <v>46273.681458333333</v>
      </c>
      <c r="W37" t="s">
        <v>1673</v>
      </c>
      <c r="X37" t="s">
        <v>492</v>
      </c>
    </row>
    <row r="38" spans="1:24" ht="15" customHeight="1" x14ac:dyDescent="0.35">
      <c r="A38">
        <v>11708331</v>
      </c>
      <c r="B38">
        <v>100006740988</v>
      </c>
      <c r="C38" t="s">
        <v>1726</v>
      </c>
      <c r="D38">
        <v>100</v>
      </c>
      <c r="E38" t="s">
        <v>1745</v>
      </c>
      <c r="F38" t="s">
        <v>1760</v>
      </c>
      <c r="G38">
        <v>6023601</v>
      </c>
      <c r="H38">
        <v>1</v>
      </c>
      <c r="I38" t="s">
        <v>2079</v>
      </c>
      <c r="J38" t="s">
        <v>2080</v>
      </c>
      <c r="K38" t="s">
        <v>412</v>
      </c>
      <c r="L38">
        <v>3</v>
      </c>
      <c r="M38">
        <v>1</v>
      </c>
      <c r="N38">
        <v>1</v>
      </c>
      <c r="O38">
        <v>0</v>
      </c>
      <c r="P38">
        <v>1</v>
      </c>
      <c r="Q38">
        <v>0</v>
      </c>
      <c r="R38">
        <v>0</v>
      </c>
      <c r="S38" s="50">
        <v>46273.677129629628</v>
      </c>
      <c r="T38" s="50">
        <v>46273.682743055557</v>
      </c>
      <c r="U38" s="51">
        <v>46273</v>
      </c>
      <c r="V38" s="50">
        <v>46273.682743055557</v>
      </c>
      <c r="W38" t="s">
        <v>1673</v>
      </c>
      <c r="X38" t="s">
        <v>492</v>
      </c>
    </row>
    <row r="39" spans="1:24" ht="15" customHeight="1" x14ac:dyDescent="0.35">
      <c r="A39">
        <v>11707903</v>
      </c>
      <c r="B39">
        <v>100006740817</v>
      </c>
      <c r="C39" t="s">
        <v>1726</v>
      </c>
      <c r="D39">
        <v>100</v>
      </c>
      <c r="E39" t="s">
        <v>1745</v>
      </c>
      <c r="F39" t="s">
        <v>1760</v>
      </c>
      <c r="G39">
        <v>5934701</v>
      </c>
      <c r="H39">
        <v>1</v>
      </c>
      <c r="I39" t="s">
        <v>2139</v>
      </c>
      <c r="J39" t="s">
        <v>2140</v>
      </c>
      <c r="K39" t="s">
        <v>418</v>
      </c>
      <c r="L39">
        <v>3</v>
      </c>
      <c r="M39">
        <v>2</v>
      </c>
      <c r="N39">
        <v>2</v>
      </c>
      <c r="O39">
        <v>0</v>
      </c>
      <c r="P39">
        <v>2</v>
      </c>
      <c r="Q39">
        <v>0</v>
      </c>
      <c r="R39">
        <v>0</v>
      </c>
      <c r="S39" s="50">
        <v>46273.655613425923</v>
      </c>
      <c r="T39" s="50">
        <v>46273.682824074072</v>
      </c>
      <c r="U39" s="51">
        <v>46273</v>
      </c>
      <c r="V39" s="50">
        <v>46273.682824074072</v>
      </c>
      <c r="W39" t="s">
        <v>1673</v>
      </c>
      <c r="X39" t="s">
        <v>492</v>
      </c>
    </row>
    <row r="40" spans="1:24" ht="15" customHeight="1" x14ac:dyDescent="0.35">
      <c r="A40">
        <v>11708332</v>
      </c>
      <c r="B40">
        <v>100006740988</v>
      </c>
      <c r="C40" t="s">
        <v>1726</v>
      </c>
      <c r="D40">
        <v>100</v>
      </c>
      <c r="E40" t="s">
        <v>1745</v>
      </c>
      <c r="F40" t="s">
        <v>1760</v>
      </c>
      <c r="G40">
        <v>6023601</v>
      </c>
      <c r="H40">
        <v>1</v>
      </c>
      <c r="I40" t="s">
        <v>2880</v>
      </c>
      <c r="J40" t="s">
        <v>2881</v>
      </c>
      <c r="K40" t="s">
        <v>412</v>
      </c>
      <c r="L40">
        <v>3</v>
      </c>
      <c r="M40">
        <v>1</v>
      </c>
      <c r="N40">
        <v>1</v>
      </c>
      <c r="O40">
        <v>0</v>
      </c>
      <c r="P40">
        <v>1</v>
      </c>
      <c r="Q40">
        <v>0</v>
      </c>
      <c r="R40">
        <v>0</v>
      </c>
      <c r="S40" s="50">
        <v>46273.677129629628</v>
      </c>
      <c r="T40" s="50">
        <v>46273.682893518519</v>
      </c>
      <c r="U40" s="51">
        <v>46273</v>
      </c>
      <c r="V40" s="50">
        <v>46273.682893518519</v>
      </c>
      <c r="W40" t="s">
        <v>1673</v>
      </c>
      <c r="X40" t="s">
        <v>492</v>
      </c>
    </row>
    <row r="41" spans="1:24" ht="15" customHeight="1" x14ac:dyDescent="0.35">
      <c r="A41">
        <v>11707912</v>
      </c>
      <c r="B41">
        <v>100006740822</v>
      </c>
      <c r="C41" t="s">
        <v>1726</v>
      </c>
      <c r="D41">
        <v>100</v>
      </c>
      <c r="E41" t="s">
        <v>1745</v>
      </c>
      <c r="F41" t="s">
        <v>1760</v>
      </c>
      <c r="G41">
        <v>6002301</v>
      </c>
      <c r="H41">
        <v>1</v>
      </c>
      <c r="I41" t="s">
        <v>2147</v>
      </c>
      <c r="J41" t="s">
        <v>2148</v>
      </c>
      <c r="K41" t="s">
        <v>418</v>
      </c>
      <c r="L41">
        <v>3</v>
      </c>
      <c r="M41">
        <v>1</v>
      </c>
      <c r="N41">
        <v>1</v>
      </c>
      <c r="O41">
        <v>0</v>
      </c>
      <c r="P41">
        <v>1</v>
      </c>
      <c r="Q41">
        <v>0</v>
      </c>
      <c r="R41">
        <v>0</v>
      </c>
      <c r="S41" s="50">
        <v>46273.655613425923</v>
      </c>
      <c r="T41" s="50">
        <v>46273.683275462958</v>
      </c>
      <c r="U41" s="51">
        <v>46273</v>
      </c>
      <c r="V41" s="50">
        <v>46273.683275462958</v>
      </c>
      <c r="W41" t="s">
        <v>1673</v>
      </c>
      <c r="X41" t="s">
        <v>492</v>
      </c>
    </row>
    <row r="42" spans="1:24" ht="15" customHeight="1" x14ac:dyDescent="0.35">
      <c r="A42">
        <v>11708333</v>
      </c>
      <c r="B42">
        <v>100006740988</v>
      </c>
      <c r="C42" t="s">
        <v>1726</v>
      </c>
      <c r="D42">
        <v>100</v>
      </c>
      <c r="E42" t="s">
        <v>1745</v>
      </c>
      <c r="F42" t="s">
        <v>1760</v>
      </c>
      <c r="G42">
        <v>6023601</v>
      </c>
      <c r="H42">
        <v>1</v>
      </c>
      <c r="I42" t="s">
        <v>2882</v>
      </c>
      <c r="J42" t="s">
        <v>2883</v>
      </c>
      <c r="K42" t="s">
        <v>418</v>
      </c>
      <c r="L42">
        <v>3</v>
      </c>
      <c r="M42">
        <v>1</v>
      </c>
      <c r="N42">
        <v>1</v>
      </c>
      <c r="O42">
        <v>0</v>
      </c>
      <c r="P42">
        <v>1</v>
      </c>
      <c r="Q42">
        <v>0</v>
      </c>
      <c r="R42">
        <v>0</v>
      </c>
      <c r="S42" s="50">
        <v>46273.677129629628</v>
      </c>
      <c r="T42" s="50">
        <v>46273.683530092603</v>
      </c>
      <c r="U42" s="51">
        <v>46273</v>
      </c>
      <c r="V42" s="50">
        <v>46273.683530092603</v>
      </c>
      <c r="W42" t="s">
        <v>1673</v>
      </c>
      <c r="X42" t="s">
        <v>492</v>
      </c>
    </row>
    <row r="43" spans="1:24" ht="15" customHeight="1" x14ac:dyDescent="0.35">
      <c r="A43">
        <v>11708334</v>
      </c>
      <c r="B43">
        <v>100006740988</v>
      </c>
      <c r="C43" t="s">
        <v>1726</v>
      </c>
      <c r="D43">
        <v>100</v>
      </c>
      <c r="E43" t="s">
        <v>1745</v>
      </c>
      <c r="F43" t="s">
        <v>1760</v>
      </c>
      <c r="G43">
        <v>6023601</v>
      </c>
      <c r="H43">
        <v>1</v>
      </c>
      <c r="I43" t="s">
        <v>2167</v>
      </c>
      <c r="J43" t="s">
        <v>2168</v>
      </c>
      <c r="K43" t="s">
        <v>418</v>
      </c>
      <c r="L43">
        <v>3</v>
      </c>
      <c r="M43">
        <v>2</v>
      </c>
      <c r="N43">
        <v>2</v>
      </c>
      <c r="O43">
        <v>0</v>
      </c>
      <c r="P43">
        <v>2</v>
      </c>
      <c r="Q43">
        <v>0</v>
      </c>
      <c r="R43">
        <v>0</v>
      </c>
      <c r="S43" s="50">
        <v>46273.677129629628</v>
      </c>
      <c r="T43" s="50">
        <v>46273.683703703697</v>
      </c>
      <c r="U43" s="51">
        <v>46273</v>
      </c>
      <c r="V43" s="50">
        <v>46273.683703703697</v>
      </c>
      <c r="W43" t="s">
        <v>1673</v>
      </c>
      <c r="X43" t="s">
        <v>492</v>
      </c>
    </row>
    <row r="44" spans="1:24" ht="15" customHeight="1" x14ac:dyDescent="0.35">
      <c r="A44">
        <v>11708220</v>
      </c>
      <c r="B44">
        <v>100006740950</v>
      </c>
      <c r="C44" t="s">
        <v>1726</v>
      </c>
      <c r="D44">
        <v>100</v>
      </c>
      <c r="E44" t="s">
        <v>1745</v>
      </c>
      <c r="F44" t="s">
        <v>1760</v>
      </c>
      <c r="G44">
        <v>6019801</v>
      </c>
      <c r="H44">
        <v>1</v>
      </c>
      <c r="I44" t="s">
        <v>2049</v>
      </c>
      <c r="J44" t="s">
        <v>2050</v>
      </c>
      <c r="K44" t="s">
        <v>412</v>
      </c>
      <c r="L44">
        <v>3</v>
      </c>
      <c r="M44">
        <v>1</v>
      </c>
      <c r="N44">
        <v>1</v>
      </c>
      <c r="O44">
        <v>0</v>
      </c>
      <c r="P44">
        <v>1</v>
      </c>
      <c r="Q44">
        <v>0</v>
      </c>
      <c r="R44">
        <v>0</v>
      </c>
      <c r="S44" s="50">
        <v>46273.670185185183</v>
      </c>
      <c r="T44" s="50">
        <v>46273.683761574073</v>
      </c>
      <c r="U44" s="51">
        <v>46273</v>
      </c>
      <c r="V44" s="50">
        <v>46273.683761574073</v>
      </c>
      <c r="W44" t="s">
        <v>1673</v>
      </c>
      <c r="X44" t="s">
        <v>492</v>
      </c>
    </row>
    <row r="45" spans="1:24" ht="15" customHeight="1" x14ac:dyDescent="0.35">
      <c r="A45">
        <v>11707908</v>
      </c>
      <c r="B45">
        <v>100006740820</v>
      </c>
      <c r="C45" t="s">
        <v>1726</v>
      </c>
      <c r="D45">
        <v>100</v>
      </c>
      <c r="E45" t="s">
        <v>1745</v>
      </c>
      <c r="F45" t="s">
        <v>1760</v>
      </c>
      <c r="G45">
        <v>5999301</v>
      </c>
      <c r="H45">
        <v>1</v>
      </c>
      <c r="I45" t="s">
        <v>1991</v>
      </c>
      <c r="J45" t="s">
        <v>1992</v>
      </c>
      <c r="K45" t="s">
        <v>418</v>
      </c>
      <c r="L45">
        <v>3</v>
      </c>
      <c r="M45">
        <v>9</v>
      </c>
      <c r="N45">
        <v>9</v>
      </c>
      <c r="O45">
        <v>0</v>
      </c>
      <c r="P45">
        <v>9</v>
      </c>
      <c r="Q45">
        <v>0</v>
      </c>
      <c r="R45">
        <v>0</v>
      </c>
      <c r="S45" s="50">
        <v>46273.655613425923</v>
      </c>
      <c r="T45" s="50">
        <v>46273.684432870366</v>
      </c>
      <c r="U45" s="51">
        <v>46273</v>
      </c>
      <c r="V45" s="50">
        <v>46273.684432870366</v>
      </c>
      <c r="W45" t="s">
        <v>1673</v>
      </c>
      <c r="X45" t="s">
        <v>492</v>
      </c>
    </row>
    <row r="46" spans="1:24" ht="15" customHeight="1" x14ac:dyDescent="0.35">
      <c r="A46">
        <v>11707504</v>
      </c>
      <c r="B46">
        <v>100006740555</v>
      </c>
      <c r="C46" t="s">
        <v>1726</v>
      </c>
      <c r="D46">
        <v>100</v>
      </c>
      <c r="E46" t="s">
        <v>1745</v>
      </c>
      <c r="F46" t="s">
        <v>1760</v>
      </c>
      <c r="G46">
        <v>6003502</v>
      </c>
      <c r="H46">
        <v>1</v>
      </c>
      <c r="I46" t="s">
        <v>1975</v>
      </c>
      <c r="J46" t="s">
        <v>1976</v>
      </c>
      <c r="K46" t="s">
        <v>418</v>
      </c>
      <c r="L46">
        <v>3</v>
      </c>
      <c r="M46">
        <v>1</v>
      </c>
      <c r="N46">
        <v>1</v>
      </c>
      <c r="O46">
        <v>0</v>
      </c>
      <c r="P46">
        <v>1</v>
      </c>
      <c r="Q46">
        <v>0</v>
      </c>
      <c r="R46">
        <v>0</v>
      </c>
      <c r="S46" s="50">
        <v>46273.655115740738</v>
      </c>
      <c r="T46" s="50">
        <v>46273.68482638889</v>
      </c>
      <c r="U46" s="51">
        <v>46273</v>
      </c>
      <c r="V46" s="50">
        <v>46273.68482638889</v>
      </c>
      <c r="W46" t="s">
        <v>1673</v>
      </c>
      <c r="X46" t="s">
        <v>492</v>
      </c>
    </row>
    <row r="47" spans="1:24" ht="15" customHeight="1" x14ac:dyDescent="0.35">
      <c r="A47">
        <v>11708362</v>
      </c>
      <c r="B47">
        <v>100006741003</v>
      </c>
      <c r="C47" t="s">
        <v>1726</v>
      </c>
      <c r="D47">
        <v>100</v>
      </c>
      <c r="E47" t="s">
        <v>1745</v>
      </c>
      <c r="F47" t="s">
        <v>1760</v>
      </c>
      <c r="G47">
        <v>6024701</v>
      </c>
      <c r="H47">
        <v>1</v>
      </c>
      <c r="I47" t="s">
        <v>2039</v>
      </c>
      <c r="J47" t="s">
        <v>2040</v>
      </c>
      <c r="K47" t="s">
        <v>412</v>
      </c>
      <c r="L47">
        <v>3</v>
      </c>
      <c r="M47">
        <v>4</v>
      </c>
      <c r="N47">
        <v>4</v>
      </c>
      <c r="O47">
        <v>0</v>
      </c>
      <c r="P47">
        <v>4</v>
      </c>
      <c r="Q47">
        <v>0</v>
      </c>
      <c r="R47">
        <v>0</v>
      </c>
      <c r="S47" s="50">
        <v>46273.679895833331</v>
      </c>
      <c r="T47" s="50">
        <v>46273.684965277767</v>
      </c>
      <c r="U47" s="51">
        <v>46273</v>
      </c>
      <c r="V47" s="50">
        <v>46273.684965277767</v>
      </c>
      <c r="W47" t="s">
        <v>1673</v>
      </c>
      <c r="X47" t="s">
        <v>492</v>
      </c>
    </row>
    <row r="48" spans="1:24" ht="15" customHeight="1" x14ac:dyDescent="0.35">
      <c r="A48">
        <v>11707505</v>
      </c>
      <c r="B48">
        <v>100006740555</v>
      </c>
      <c r="C48" t="s">
        <v>1726</v>
      </c>
      <c r="D48">
        <v>100</v>
      </c>
      <c r="E48" t="s">
        <v>1745</v>
      </c>
      <c r="F48" t="s">
        <v>1760</v>
      </c>
      <c r="G48">
        <v>6003502</v>
      </c>
      <c r="H48">
        <v>1</v>
      </c>
      <c r="I48" t="s">
        <v>1977</v>
      </c>
      <c r="J48" t="s">
        <v>1978</v>
      </c>
      <c r="K48" t="s">
        <v>418</v>
      </c>
      <c r="L48">
        <v>3</v>
      </c>
      <c r="M48">
        <v>1</v>
      </c>
      <c r="N48">
        <v>1</v>
      </c>
      <c r="O48">
        <v>0</v>
      </c>
      <c r="P48">
        <v>1</v>
      </c>
      <c r="Q48">
        <v>0</v>
      </c>
      <c r="R48">
        <v>0</v>
      </c>
      <c r="S48" s="50">
        <v>46273.655115740738</v>
      </c>
      <c r="T48" s="50">
        <v>46273.685219907413</v>
      </c>
      <c r="U48" s="51">
        <v>46273</v>
      </c>
      <c r="V48" s="50">
        <v>46273.685219907413</v>
      </c>
      <c r="W48" t="s">
        <v>1673</v>
      </c>
      <c r="X48" t="s">
        <v>492</v>
      </c>
    </row>
    <row r="49" spans="1:24" ht="15" customHeight="1" x14ac:dyDescent="0.35">
      <c r="A49">
        <v>11708363</v>
      </c>
      <c r="B49">
        <v>100006741003</v>
      </c>
      <c r="C49" t="s">
        <v>1726</v>
      </c>
      <c r="D49">
        <v>100</v>
      </c>
      <c r="E49" t="s">
        <v>1745</v>
      </c>
      <c r="F49" t="s">
        <v>1760</v>
      </c>
      <c r="G49">
        <v>6024701</v>
      </c>
      <c r="H49">
        <v>1</v>
      </c>
      <c r="I49" t="s">
        <v>2457</v>
      </c>
      <c r="J49" t="s">
        <v>2458</v>
      </c>
      <c r="K49" t="s">
        <v>412</v>
      </c>
      <c r="L49">
        <v>3</v>
      </c>
      <c r="M49">
        <v>2</v>
      </c>
      <c r="N49">
        <v>2</v>
      </c>
      <c r="O49">
        <v>0</v>
      </c>
      <c r="P49">
        <v>2</v>
      </c>
      <c r="Q49">
        <v>0</v>
      </c>
      <c r="R49">
        <v>0</v>
      </c>
      <c r="S49" s="50">
        <v>46273.679895833331</v>
      </c>
      <c r="T49" s="50">
        <v>46273.685277777768</v>
      </c>
      <c r="U49" s="51">
        <v>46273</v>
      </c>
      <c r="V49" s="50">
        <v>46273.685277777768</v>
      </c>
      <c r="W49" t="s">
        <v>1673</v>
      </c>
      <c r="X49" t="s">
        <v>492</v>
      </c>
    </row>
    <row r="50" spans="1:24" ht="15" customHeight="1" x14ac:dyDescent="0.35">
      <c r="A50">
        <v>11708364</v>
      </c>
      <c r="B50">
        <v>100006741003</v>
      </c>
      <c r="C50" t="s">
        <v>1726</v>
      </c>
      <c r="D50">
        <v>100</v>
      </c>
      <c r="E50" t="s">
        <v>1745</v>
      </c>
      <c r="F50" t="s">
        <v>1760</v>
      </c>
      <c r="G50">
        <v>6024701</v>
      </c>
      <c r="H50">
        <v>1</v>
      </c>
      <c r="I50" t="s">
        <v>2113</v>
      </c>
      <c r="J50" t="s">
        <v>2114</v>
      </c>
      <c r="K50" t="s">
        <v>412</v>
      </c>
      <c r="L50">
        <v>3</v>
      </c>
      <c r="M50">
        <v>1</v>
      </c>
      <c r="N50">
        <v>1</v>
      </c>
      <c r="O50">
        <v>0</v>
      </c>
      <c r="P50">
        <v>1</v>
      </c>
      <c r="Q50">
        <v>0</v>
      </c>
      <c r="R50">
        <v>0</v>
      </c>
      <c r="S50" s="50">
        <v>46273.679895833331</v>
      </c>
      <c r="T50" s="50">
        <v>46273.685648148137</v>
      </c>
      <c r="U50" s="51">
        <v>46273</v>
      </c>
      <c r="V50" s="50">
        <v>46273.685648148137</v>
      </c>
      <c r="W50" t="s">
        <v>1673</v>
      </c>
      <c r="X50" t="s">
        <v>492</v>
      </c>
    </row>
    <row r="51" spans="1:24" ht="15" customHeight="1" x14ac:dyDescent="0.35">
      <c r="A51">
        <v>11708422</v>
      </c>
      <c r="B51">
        <v>100006741035</v>
      </c>
      <c r="C51" t="s">
        <v>1726</v>
      </c>
      <c r="D51">
        <v>100</v>
      </c>
      <c r="E51" t="s">
        <v>1745</v>
      </c>
      <c r="F51" t="s">
        <v>1760</v>
      </c>
      <c r="G51">
        <v>6027302</v>
      </c>
      <c r="H51">
        <v>1</v>
      </c>
      <c r="I51" t="s">
        <v>2884</v>
      </c>
      <c r="J51" t="s">
        <v>2885</v>
      </c>
      <c r="K51" t="s">
        <v>418</v>
      </c>
      <c r="L51">
        <v>3</v>
      </c>
      <c r="M51">
        <v>4</v>
      </c>
      <c r="N51">
        <v>4</v>
      </c>
      <c r="O51">
        <v>0</v>
      </c>
      <c r="P51">
        <v>4</v>
      </c>
      <c r="Q51">
        <v>0</v>
      </c>
      <c r="R51">
        <v>0</v>
      </c>
      <c r="S51" s="50">
        <v>46273.681990740741</v>
      </c>
      <c r="T51" s="50">
        <v>46273.685868055552</v>
      </c>
      <c r="U51" s="51">
        <v>46273</v>
      </c>
      <c r="V51" s="50">
        <v>46273.685868055552</v>
      </c>
      <c r="W51" t="s">
        <v>1673</v>
      </c>
      <c r="X51" t="s">
        <v>492</v>
      </c>
    </row>
    <row r="52" spans="1:24" ht="15" customHeight="1" x14ac:dyDescent="0.35">
      <c r="A52">
        <v>11708423</v>
      </c>
      <c r="B52">
        <v>100006741035</v>
      </c>
      <c r="C52" t="s">
        <v>1726</v>
      </c>
      <c r="D52">
        <v>100</v>
      </c>
      <c r="E52" t="s">
        <v>1745</v>
      </c>
      <c r="F52" t="s">
        <v>1760</v>
      </c>
      <c r="G52">
        <v>6027302</v>
      </c>
      <c r="H52">
        <v>1</v>
      </c>
      <c r="I52" t="s">
        <v>2886</v>
      </c>
      <c r="J52" t="s">
        <v>2887</v>
      </c>
      <c r="K52" t="s">
        <v>418</v>
      </c>
      <c r="L52">
        <v>3</v>
      </c>
      <c r="M52">
        <v>5</v>
      </c>
      <c r="N52">
        <v>5</v>
      </c>
      <c r="O52">
        <v>0</v>
      </c>
      <c r="P52">
        <v>5</v>
      </c>
      <c r="Q52">
        <v>0</v>
      </c>
      <c r="R52">
        <v>0</v>
      </c>
      <c r="S52" s="50">
        <v>46273.681990740741</v>
      </c>
      <c r="T52" s="50">
        <v>46273.686435185176</v>
      </c>
      <c r="U52" s="51">
        <v>46273</v>
      </c>
      <c r="V52" s="50">
        <v>46273.686435185176</v>
      </c>
      <c r="W52" t="s">
        <v>1673</v>
      </c>
      <c r="X52" t="s">
        <v>492</v>
      </c>
    </row>
    <row r="53" spans="1:24" ht="15" customHeight="1" x14ac:dyDescent="0.35">
      <c r="A53">
        <v>11708264</v>
      </c>
      <c r="B53">
        <v>100006740963</v>
      </c>
      <c r="C53" t="s">
        <v>1726</v>
      </c>
      <c r="D53">
        <v>100</v>
      </c>
      <c r="E53" t="s">
        <v>1745</v>
      </c>
      <c r="F53" t="s">
        <v>1760</v>
      </c>
      <c r="G53">
        <v>6020002</v>
      </c>
      <c r="H53">
        <v>1</v>
      </c>
      <c r="I53" t="s">
        <v>2223</v>
      </c>
      <c r="J53" t="s">
        <v>2224</v>
      </c>
      <c r="K53" t="s">
        <v>418</v>
      </c>
      <c r="L53">
        <v>3</v>
      </c>
      <c r="M53">
        <v>2</v>
      </c>
      <c r="N53">
        <v>2</v>
      </c>
      <c r="O53">
        <v>0</v>
      </c>
      <c r="P53">
        <v>2</v>
      </c>
      <c r="Q53">
        <v>0</v>
      </c>
      <c r="R53">
        <v>0</v>
      </c>
      <c r="S53" s="50">
        <v>46273.672268518523</v>
      </c>
      <c r="T53" s="50">
        <v>46273.686851851853</v>
      </c>
      <c r="U53" s="51">
        <v>46273</v>
      </c>
      <c r="V53" s="50">
        <v>46273.686851851853</v>
      </c>
      <c r="W53" t="s">
        <v>1673</v>
      </c>
      <c r="X53" t="s">
        <v>492</v>
      </c>
    </row>
    <row r="54" spans="1:24" ht="15" customHeight="1" x14ac:dyDescent="0.35">
      <c r="A54">
        <v>11708425</v>
      </c>
      <c r="B54">
        <v>100006741036</v>
      </c>
      <c r="C54" t="s">
        <v>1726</v>
      </c>
      <c r="D54">
        <v>100</v>
      </c>
      <c r="E54" t="s">
        <v>1745</v>
      </c>
      <c r="F54" t="s">
        <v>1760</v>
      </c>
      <c r="G54">
        <v>6026901</v>
      </c>
      <c r="H54">
        <v>1</v>
      </c>
      <c r="I54" t="s">
        <v>2888</v>
      </c>
      <c r="J54" t="s">
        <v>2889</v>
      </c>
      <c r="K54" t="s">
        <v>418</v>
      </c>
      <c r="L54">
        <v>3</v>
      </c>
      <c r="M54">
        <v>2</v>
      </c>
      <c r="N54">
        <v>2</v>
      </c>
      <c r="O54">
        <v>0</v>
      </c>
      <c r="P54">
        <v>2</v>
      </c>
      <c r="Q54">
        <v>0</v>
      </c>
      <c r="R54">
        <v>0</v>
      </c>
      <c r="S54" s="50">
        <v>46273.681990740741</v>
      </c>
      <c r="T54" s="50">
        <v>46273.687094907407</v>
      </c>
      <c r="U54" s="51">
        <v>46273</v>
      </c>
      <c r="V54" s="50">
        <v>46273.687094907407</v>
      </c>
      <c r="W54" t="s">
        <v>1673</v>
      </c>
      <c r="X54" t="s">
        <v>492</v>
      </c>
    </row>
    <row r="55" spans="1:24" ht="15" customHeight="1" x14ac:dyDescent="0.35">
      <c r="A55">
        <v>11708435</v>
      </c>
      <c r="B55">
        <v>100006741041</v>
      </c>
      <c r="C55" t="s">
        <v>1726</v>
      </c>
      <c r="D55">
        <v>100</v>
      </c>
      <c r="E55" t="s">
        <v>1745</v>
      </c>
      <c r="F55" t="s">
        <v>1760</v>
      </c>
      <c r="G55">
        <v>6027502</v>
      </c>
      <c r="H55">
        <v>1</v>
      </c>
      <c r="I55" t="s">
        <v>2261</v>
      </c>
      <c r="J55" t="s">
        <v>2262</v>
      </c>
      <c r="K55" t="s">
        <v>418</v>
      </c>
      <c r="L55">
        <v>3</v>
      </c>
      <c r="M55">
        <v>2</v>
      </c>
      <c r="N55">
        <v>2</v>
      </c>
      <c r="O55">
        <v>0</v>
      </c>
      <c r="P55">
        <v>2</v>
      </c>
      <c r="Q55">
        <v>0</v>
      </c>
      <c r="R55">
        <v>0</v>
      </c>
      <c r="S55" s="50">
        <v>46273.682685185187</v>
      </c>
      <c r="T55" s="50">
        <v>46273.687627314823</v>
      </c>
      <c r="U55" s="51">
        <v>46273</v>
      </c>
      <c r="V55" s="50">
        <v>46273.687627314823</v>
      </c>
      <c r="W55" t="s">
        <v>1673</v>
      </c>
      <c r="X55" t="s">
        <v>492</v>
      </c>
    </row>
    <row r="56" spans="1:24" ht="15" customHeight="1" x14ac:dyDescent="0.35">
      <c r="A56">
        <v>11707582</v>
      </c>
      <c r="B56">
        <v>100006740600</v>
      </c>
      <c r="C56" t="s">
        <v>1726</v>
      </c>
      <c r="D56">
        <v>100</v>
      </c>
      <c r="E56" t="s">
        <v>1745</v>
      </c>
      <c r="F56" t="s">
        <v>1760</v>
      </c>
      <c r="G56">
        <v>6002801</v>
      </c>
      <c r="H56">
        <v>1</v>
      </c>
      <c r="I56" t="s">
        <v>2109</v>
      </c>
      <c r="J56" t="s">
        <v>2110</v>
      </c>
      <c r="K56" t="s">
        <v>418</v>
      </c>
      <c r="L56">
        <v>3</v>
      </c>
      <c r="M56">
        <v>1</v>
      </c>
      <c r="N56">
        <v>1</v>
      </c>
      <c r="O56">
        <v>0</v>
      </c>
      <c r="P56">
        <v>1</v>
      </c>
      <c r="Q56">
        <v>0</v>
      </c>
      <c r="R56">
        <v>0</v>
      </c>
      <c r="S56" s="50">
        <v>46273.655150462961</v>
      </c>
      <c r="T56" s="50">
        <v>46273.687893518523</v>
      </c>
      <c r="U56" s="51">
        <v>46273</v>
      </c>
      <c r="V56" s="50">
        <v>46273.687893518523</v>
      </c>
      <c r="W56" t="s">
        <v>1673</v>
      </c>
      <c r="X56" t="s">
        <v>492</v>
      </c>
    </row>
    <row r="57" spans="1:24" ht="15" customHeight="1" x14ac:dyDescent="0.35">
      <c r="A57">
        <v>11707904</v>
      </c>
      <c r="B57">
        <v>100006740817</v>
      </c>
      <c r="C57" t="s">
        <v>1726</v>
      </c>
      <c r="D57">
        <v>100</v>
      </c>
      <c r="E57" t="s">
        <v>1745</v>
      </c>
      <c r="F57" t="s">
        <v>1760</v>
      </c>
      <c r="G57">
        <v>5934701</v>
      </c>
      <c r="H57">
        <v>1</v>
      </c>
      <c r="I57" t="s">
        <v>2141</v>
      </c>
      <c r="J57" t="s">
        <v>2142</v>
      </c>
      <c r="K57" t="s">
        <v>418</v>
      </c>
      <c r="L57">
        <v>3</v>
      </c>
      <c r="M57">
        <v>1</v>
      </c>
      <c r="N57">
        <v>1</v>
      </c>
      <c r="O57">
        <v>0</v>
      </c>
      <c r="P57">
        <v>1</v>
      </c>
      <c r="Q57">
        <v>0</v>
      </c>
      <c r="R57">
        <v>0</v>
      </c>
      <c r="S57" s="50">
        <v>46273.655613425923</v>
      </c>
      <c r="T57" s="50">
        <v>46273.688958333332</v>
      </c>
      <c r="U57" s="51">
        <v>46273</v>
      </c>
      <c r="V57" s="50">
        <v>46273.688958333332</v>
      </c>
      <c r="W57" t="s">
        <v>1673</v>
      </c>
      <c r="X57" t="s">
        <v>492</v>
      </c>
    </row>
    <row r="58" spans="1:24" ht="15" customHeight="1" x14ac:dyDescent="0.35">
      <c r="A58">
        <v>11707902</v>
      </c>
      <c r="B58">
        <v>100006740816</v>
      </c>
      <c r="C58" t="s">
        <v>1726</v>
      </c>
      <c r="D58">
        <v>100</v>
      </c>
      <c r="E58" t="s">
        <v>1745</v>
      </c>
      <c r="F58" t="s">
        <v>1760</v>
      </c>
      <c r="G58">
        <v>5929201</v>
      </c>
      <c r="H58">
        <v>1</v>
      </c>
      <c r="I58" t="s">
        <v>2103</v>
      </c>
      <c r="J58" t="s">
        <v>2104</v>
      </c>
      <c r="K58" t="s">
        <v>418</v>
      </c>
      <c r="L58">
        <v>3</v>
      </c>
      <c r="M58">
        <v>2</v>
      </c>
      <c r="N58">
        <v>2</v>
      </c>
      <c r="O58">
        <v>0</v>
      </c>
      <c r="P58">
        <v>2</v>
      </c>
      <c r="Q58">
        <v>0</v>
      </c>
      <c r="R58">
        <v>0</v>
      </c>
      <c r="S58" s="50">
        <v>46273.655613425923</v>
      </c>
      <c r="T58" s="50">
        <v>46273.68917824074</v>
      </c>
      <c r="U58" s="51">
        <v>46273</v>
      </c>
      <c r="V58" s="50">
        <v>46273.68917824074</v>
      </c>
      <c r="W58" t="s">
        <v>1673</v>
      </c>
      <c r="X58" t="s">
        <v>492</v>
      </c>
    </row>
    <row r="59" spans="1:24" ht="15" customHeight="1" x14ac:dyDescent="0.35">
      <c r="A59">
        <v>11707909</v>
      </c>
      <c r="B59">
        <v>100006740820</v>
      </c>
      <c r="C59" t="s">
        <v>1726</v>
      </c>
      <c r="D59">
        <v>100</v>
      </c>
      <c r="E59" t="s">
        <v>1745</v>
      </c>
      <c r="F59" t="s">
        <v>1760</v>
      </c>
      <c r="G59">
        <v>5999301</v>
      </c>
      <c r="H59">
        <v>1</v>
      </c>
      <c r="I59" t="s">
        <v>2141</v>
      </c>
      <c r="J59" t="s">
        <v>2142</v>
      </c>
      <c r="K59" t="s">
        <v>418</v>
      </c>
      <c r="L59">
        <v>3</v>
      </c>
      <c r="M59">
        <v>5</v>
      </c>
      <c r="N59">
        <v>5</v>
      </c>
      <c r="O59">
        <v>0</v>
      </c>
      <c r="P59">
        <v>5</v>
      </c>
      <c r="Q59">
        <v>0</v>
      </c>
      <c r="R59">
        <v>0</v>
      </c>
      <c r="S59" s="50">
        <v>46273.655613425923</v>
      </c>
      <c r="T59" s="50">
        <v>46273.689479166656</v>
      </c>
      <c r="U59" s="51">
        <v>46273</v>
      </c>
      <c r="V59" s="50">
        <v>46273.689479166656</v>
      </c>
      <c r="W59" t="s">
        <v>1673</v>
      </c>
      <c r="X59" t="s">
        <v>492</v>
      </c>
    </row>
    <row r="60" spans="1:24" ht="15" customHeight="1" x14ac:dyDescent="0.35">
      <c r="A60">
        <v>11707506</v>
      </c>
      <c r="B60">
        <v>100006740555</v>
      </c>
      <c r="C60" t="s">
        <v>1726</v>
      </c>
      <c r="D60">
        <v>100</v>
      </c>
      <c r="E60" t="s">
        <v>1745</v>
      </c>
      <c r="F60" t="s">
        <v>1760</v>
      </c>
      <c r="G60">
        <v>6003502</v>
      </c>
      <c r="H60">
        <v>1</v>
      </c>
      <c r="I60" t="s">
        <v>1943</v>
      </c>
      <c r="J60" t="s">
        <v>1944</v>
      </c>
      <c r="K60" t="s">
        <v>418</v>
      </c>
      <c r="L60">
        <v>3</v>
      </c>
      <c r="M60">
        <v>4</v>
      </c>
      <c r="N60">
        <v>4</v>
      </c>
      <c r="O60">
        <v>0</v>
      </c>
      <c r="P60">
        <v>4</v>
      </c>
      <c r="Q60">
        <v>0</v>
      </c>
      <c r="R60">
        <v>0</v>
      </c>
      <c r="S60" s="50">
        <v>46273.655115740738</v>
      </c>
      <c r="T60" s="50">
        <v>46273.689687500002</v>
      </c>
      <c r="U60" s="51">
        <v>46273</v>
      </c>
      <c r="V60" s="50">
        <v>46273.689687500002</v>
      </c>
      <c r="W60" t="s">
        <v>1673</v>
      </c>
      <c r="X60" t="s">
        <v>492</v>
      </c>
    </row>
    <row r="61" spans="1:24" ht="15" customHeight="1" x14ac:dyDescent="0.35">
      <c r="A61">
        <v>11707507</v>
      </c>
      <c r="B61">
        <v>100006740555</v>
      </c>
      <c r="C61" t="s">
        <v>1726</v>
      </c>
      <c r="D61">
        <v>100</v>
      </c>
      <c r="E61" t="s">
        <v>1745</v>
      </c>
      <c r="F61" t="s">
        <v>1760</v>
      </c>
      <c r="G61">
        <v>6003502</v>
      </c>
      <c r="H61">
        <v>1</v>
      </c>
      <c r="I61" t="s">
        <v>1979</v>
      </c>
      <c r="J61" t="s">
        <v>1980</v>
      </c>
      <c r="K61" t="s">
        <v>418</v>
      </c>
      <c r="L61">
        <v>3</v>
      </c>
      <c r="M61">
        <v>2</v>
      </c>
      <c r="N61">
        <v>2</v>
      </c>
      <c r="O61">
        <v>0</v>
      </c>
      <c r="P61">
        <v>2</v>
      </c>
      <c r="Q61">
        <v>0</v>
      </c>
      <c r="R61">
        <v>0</v>
      </c>
      <c r="S61" s="50">
        <v>46273.655115740738</v>
      </c>
      <c r="T61" s="50">
        <v>46273.689942129633</v>
      </c>
      <c r="U61" s="51">
        <v>46273</v>
      </c>
      <c r="V61" s="50">
        <v>46273.689942129633</v>
      </c>
      <c r="W61" t="s">
        <v>1673</v>
      </c>
      <c r="X61" t="s">
        <v>492</v>
      </c>
    </row>
    <row r="62" spans="1:24" ht="15" customHeight="1" x14ac:dyDescent="0.35">
      <c r="A62">
        <v>11708265</v>
      </c>
      <c r="B62">
        <v>100006740963</v>
      </c>
      <c r="C62" t="s">
        <v>1726</v>
      </c>
      <c r="D62">
        <v>100</v>
      </c>
      <c r="E62" t="s">
        <v>1745</v>
      </c>
      <c r="F62" t="s">
        <v>1760</v>
      </c>
      <c r="G62">
        <v>6020002</v>
      </c>
      <c r="H62">
        <v>1</v>
      </c>
      <c r="I62" t="s">
        <v>2025</v>
      </c>
      <c r="J62" t="s">
        <v>2026</v>
      </c>
      <c r="K62" t="s">
        <v>418</v>
      </c>
      <c r="L62">
        <v>3</v>
      </c>
      <c r="M62">
        <v>1</v>
      </c>
      <c r="N62">
        <v>1</v>
      </c>
      <c r="O62">
        <v>0</v>
      </c>
      <c r="P62">
        <v>1</v>
      </c>
      <c r="Q62">
        <v>0</v>
      </c>
      <c r="R62">
        <v>0</v>
      </c>
      <c r="S62" s="50">
        <v>46273.672268518523</v>
      </c>
      <c r="T62" s="50">
        <v>46273.690451388888</v>
      </c>
      <c r="U62" s="51">
        <v>46273</v>
      </c>
      <c r="V62" s="50">
        <v>46273.690451388888</v>
      </c>
      <c r="W62" t="s">
        <v>1673</v>
      </c>
      <c r="X62" t="s">
        <v>492</v>
      </c>
    </row>
    <row r="63" spans="1:24" ht="15" customHeight="1" x14ac:dyDescent="0.35">
      <c r="A63">
        <v>11707583</v>
      </c>
      <c r="B63">
        <v>100006740601</v>
      </c>
      <c r="C63" t="s">
        <v>1726</v>
      </c>
      <c r="D63">
        <v>100</v>
      </c>
      <c r="E63" t="s">
        <v>1745</v>
      </c>
      <c r="F63" t="s">
        <v>1760</v>
      </c>
      <c r="G63">
        <v>5986701</v>
      </c>
      <c r="H63">
        <v>1</v>
      </c>
      <c r="I63" t="s">
        <v>1943</v>
      </c>
      <c r="J63" t="s">
        <v>1944</v>
      </c>
      <c r="K63" t="s">
        <v>418</v>
      </c>
      <c r="L63">
        <v>3</v>
      </c>
      <c r="M63">
        <v>3</v>
      </c>
      <c r="N63">
        <v>3</v>
      </c>
      <c r="O63">
        <v>0</v>
      </c>
      <c r="P63">
        <v>3</v>
      </c>
      <c r="Q63">
        <v>0</v>
      </c>
      <c r="R63">
        <v>0</v>
      </c>
      <c r="S63" s="50">
        <v>46273.655150462961</v>
      </c>
      <c r="T63" s="50">
        <v>46273.690636574072</v>
      </c>
      <c r="U63" s="51">
        <v>46273</v>
      </c>
      <c r="V63" s="50">
        <v>46273.690636574072</v>
      </c>
      <c r="W63" t="s">
        <v>1673</v>
      </c>
      <c r="X63" t="s">
        <v>492</v>
      </c>
    </row>
    <row r="64" spans="1:24" ht="15" customHeight="1" x14ac:dyDescent="0.35">
      <c r="A64">
        <v>11707913</v>
      </c>
      <c r="B64">
        <v>100006740822</v>
      </c>
      <c r="C64" t="s">
        <v>1726</v>
      </c>
      <c r="D64">
        <v>100</v>
      </c>
      <c r="E64" t="s">
        <v>1745</v>
      </c>
      <c r="F64" t="s">
        <v>1760</v>
      </c>
      <c r="G64">
        <v>6002301</v>
      </c>
      <c r="H64">
        <v>1</v>
      </c>
      <c r="I64" t="s">
        <v>2149</v>
      </c>
      <c r="J64" t="s">
        <v>2150</v>
      </c>
      <c r="K64" t="s">
        <v>418</v>
      </c>
      <c r="L64">
        <v>3</v>
      </c>
      <c r="M64">
        <v>2</v>
      </c>
      <c r="N64">
        <v>2</v>
      </c>
      <c r="O64">
        <v>0</v>
      </c>
      <c r="P64">
        <v>2</v>
      </c>
      <c r="Q64">
        <v>0</v>
      </c>
      <c r="R64">
        <v>0</v>
      </c>
      <c r="S64" s="50">
        <v>46273.655613425923</v>
      </c>
      <c r="T64" s="50">
        <v>46273.691099537027</v>
      </c>
      <c r="U64" s="51">
        <v>46273</v>
      </c>
      <c r="V64" s="50">
        <v>46273.691099537027</v>
      </c>
      <c r="W64" t="s">
        <v>1673</v>
      </c>
      <c r="X64" t="s">
        <v>492</v>
      </c>
    </row>
    <row r="65" spans="1:24" ht="15" customHeight="1" x14ac:dyDescent="0.35">
      <c r="A65">
        <v>11707910</v>
      </c>
      <c r="B65">
        <v>100006740820</v>
      </c>
      <c r="C65" t="s">
        <v>1726</v>
      </c>
      <c r="D65">
        <v>100</v>
      </c>
      <c r="E65" t="s">
        <v>1745</v>
      </c>
      <c r="F65" t="s">
        <v>1760</v>
      </c>
      <c r="G65">
        <v>5999301</v>
      </c>
      <c r="H65">
        <v>1</v>
      </c>
      <c r="I65" t="s">
        <v>2131</v>
      </c>
      <c r="J65" t="s">
        <v>2132</v>
      </c>
      <c r="K65" t="s">
        <v>418</v>
      </c>
      <c r="L65">
        <v>3</v>
      </c>
      <c r="M65">
        <v>6</v>
      </c>
      <c r="N65">
        <v>6</v>
      </c>
      <c r="O65">
        <v>0</v>
      </c>
      <c r="P65">
        <v>6</v>
      </c>
      <c r="Q65">
        <v>0</v>
      </c>
      <c r="R65">
        <v>0</v>
      </c>
      <c r="S65" s="50">
        <v>46273.655613425923</v>
      </c>
      <c r="T65" s="50">
        <v>46273.691446759258</v>
      </c>
      <c r="U65" s="51">
        <v>46273</v>
      </c>
      <c r="V65" s="50">
        <v>46273.691446759258</v>
      </c>
      <c r="W65" t="s">
        <v>1673</v>
      </c>
      <c r="X65" t="s">
        <v>492</v>
      </c>
    </row>
    <row r="66" spans="1:24" ht="15" customHeight="1" x14ac:dyDescent="0.35">
      <c r="A66">
        <v>11708335</v>
      </c>
      <c r="B66">
        <v>100006740988</v>
      </c>
      <c r="C66" t="s">
        <v>1726</v>
      </c>
      <c r="D66">
        <v>100</v>
      </c>
      <c r="E66" t="s">
        <v>1745</v>
      </c>
      <c r="F66" t="s">
        <v>1760</v>
      </c>
      <c r="G66">
        <v>6023601</v>
      </c>
      <c r="H66">
        <v>1</v>
      </c>
      <c r="I66" t="s">
        <v>2129</v>
      </c>
      <c r="J66" t="s">
        <v>2130</v>
      </c>
      <c r="K66" t="s">
        <v>418</v>
      </c>
      <c r="L66">
        <v>3</v>
      </c>
      <c r="M66">
        <v>1</v>
      </c>
      <c r="N66">
        <v>1</v>
      </c>
      <c r="O66">
        <v>0</v>
      </c>
      <c r="P66">
        <v>1</v>
      </c>
      <c r="Q66">
        <v>0</v>
      </c>
      <c r="R66">
        <v>0</v>
      </c>
      <c r="S66" s="50">
        <v>46273.677129629628</v>
      </c>
      <c r="T66" s="50">
        <v>46273.691840277781</v>
      </c>
      <c r="U66" s="51">
        <v>46273</v>
      </c>
      <c r="V66" s="50">
        <v>46273.691840277781</v>
      </c>
      <c r="W66" t="s">
        <v>1673</v>
      </c>
      <c r="X66" t="s">
        <v>492</v>
      </c>
    </row>
    <row r="67" spans="1:24" ht="15" customHeight="1" x14ac:dyDescent="0.35">
      <c r="A67">
        <v>11708336</v>
      </c>
      <c r="B67">
        <v>100006740988</v>
      </c>
      <c r="C67" t="s">
        <v>1726</v>
      </c>
      <c r="D67">
        <v>100</v>
      </c>
      <c r="E67" t="s">
        <v>1745</v>
      </c>
      <c r="F67" t="s">
        <v>1760</v>
      </c>
      <c r="G67">
        <v>6023601</v>
      </c>
      <c r="H67">
        <v>1</v>
      </c>
      <c r="I67" t="s">
        <v>2241</v>
      </c>
      <c r="J67" t="s">
        <v>2242</v>
      </c>
      <c r="K67" t="s">
        <v>418</v>
      </c>
      <c r="L67">
        <v>3</v>
      </c>
      <c r="M67">
        <v>2</v>
      </c>
      <c r="N67">
        <v>2</v>
      </c>
      <c r="O67">
        <v>0</v>
      </c>
      <c r="P67">
        <v>2</v>
      </c>
      <c r="Q67">
        <v>0</v>
      </c>
      <c r="R67">
        <v>0</v>
      </c>
      <c r="S67" s="50">
        <v>46273.677129629628</v>
      </c>
      <c r="T67" s="50">
        <v>46273.692187499997</v>
      </c>
      <c r="U67" s="51">
        <v>46273</v>
      </c>
      <c r="V67" s="50">
        <v>46273.692187499997</v>
      </c>
      <c r="W67" t="s">
        <v>1673</v>
      </c>
      <c r="X67" t="s">
        <v>492</v>
      </c>
    </row>
    <row r="68" spans="1:24" ht="15" customHeight="1" x14ac:dyDescent="0.35">
      <c r="A68">
        <v>11708337</v>
      </c>
      <c r="B68">
        <v>100006740988</v>
      </c>
      <c r="C68" t="s">
        <v>1726</v>
      </c>
      <c r="D68">
        <v>100</v>
      </c>
      <c r="E68" t="s">
        <v>1745</v>
      </c>
      <c r="F68" t="s">
        <v>1760</v>
      </c>
      <c r="G68">
        <v>6023601</v>
      </c>
      <c r="H68">
        <v>1</v>
      </c>
      <c r="I68" t="s">
        <v>2149</v>
      </c>
      <c r="J68" t="s">
        <v>2150</v>
      </c>
      <c r="K68" t="s">
        <v>418</v>
      </c>
      <c r="L68">
        <v>3</v>
      </c>
      <c r="M68">
        <v>1</v>
      </c>
      <c r="N68">
        <v>1</v>
      </c>
      <c r="O68">
        <v>0</v>
      </c>
      <c r="P68">
        <v>1</v>
      </c>
      <c r="Q68">
        <v>0</v>
      </c>
      <c r="R68">
        <v>0</v>
      </c>
      <c r="S68" s="50">
        <v>46273.677129629628</v>
      </c>
      <c r="T68" s="50">
        <v>46273.692303240743</v>
      </c>
      <c r="U68" s="51">
        <v>46273</v>
      </c>
      <c r="V68" s="50">
        <v>46273.692303240743</v>
      </c>
      <c r="W68" t="s">
        <v>1673</v>
      </c>
      <c r="X68" t="s">
        <v>492</v>
      </c>
    </row>
    <row r="69" spans="1:24" ht="15" customHeight="1" x14ac:dyDescent="0.35">
      <c r="A69">
        <v>11708436</v>
      </c>
      <c r="B69">
        <v>100006741041</v>
      </c>
      <c r="C69" t="s">
        <v>1726</v>
      </c>
      <c r="D69">
        <v>100</v>
      </c>
      <c r="E69" t="s">
        <v>1745</v>
      </c>
      <c r="F69" t="s">
        <v>1760</v>
      </c>
      <c r="G69">
        <v>6027502</v>
      </c>
      <c r="H69">
        <v>1</v>
      </c>
      <c r="I69" t="s">
        <v>2257</v>
      </c>
      <c r="J69" t="s">
        <v>2258</v>
      </c>
      <c r="K69" t="s">
        <v>418</v>
      </c>
      <c r="L69">
        <v>3</v>
      </c>
      <c r="M69">
        <v>1</v>
      </c>
      <c r="N69">
        <v>1</v>
      </c>
      <c r="O69">
        <v>0</v>
      </c>
      <c r="P69">
        <v>1</v>
      </c>
      <c r="Q69">
        <v>0</v>
      </c>
      <c r="R69">
        <v>0</v>
      </c>
      <c r="S69" s="50">
        <v>46273.682685185187</v>
      </c>
      <c r="T69" s="50">
        <v>46273.692673611113</v>
      </c>
      <c r="U69" s="51">
        <v>46273</v>
      </c>
      <c r="V69" s="50">
        <v>46273.692673611113</v>
      </c>
      <c r="W69" t="s">
        <v>1673</v>
      </c>
      <c r="X69" t="s">
        <v>492</v>
      </c>
    </row>
    <row r="70" spans="1:24" ht="15" customHeight="1" x14ac:dyDescent="0.35">
      <c r="A70">
        <v>11708221</v>
      </c>
      <c r="B70">
        <v>100006740950</v>
      </c>
      <c r="C70" t="s">
        <v>1726</v>
      </c>
      <c r="D70">
        <v>100</v>
      </c>
      <c r="E70" t="s">
        <v>1745</v>
      </c>
      <c r="F70" t="s">
        <v>1760</v>
      </c>
      <c r="G70">
        <v>6019801</v>
      </c>
      <c r="H70">
        <v>1</v>
      </c>
      <c r="I70" t="s">
        <v>2067</v>
      </c>
      <c r="J70" t="s">
        <v>2068</v>
      </c>
      <c r="K70" t="s">
        <v>418</v>
      </c>
      <c r="L70">
        <v>3</v>
      </c>
      <c r="M70">
        <v>1</v>
      </c>
      <c r="N70">
        <v>1</v>
      </c>
      <c r="O70">
        <v>0</v>
      </c>
      <c r="P70">
        <v>1</v>
      </c>
      <c r="Q70">
        <v>0</v>
      </c>
      <c r="R70">
        <v>0</v>
      </c>
      <c r="S70" s="50">
        <v>46273.670185185183</v>
      </c>
      <c r="T70" s="50">
        <v>46273.692928240736</v>
      </c>
      <c r="U70" s="51">
        <v>46273</v>
      </c>
      <c r="V70" s="50">
        <v>46273.692928240736</v>
      </c>
      <c r="W70" t="s">
        <v>1673</v>
      </c>
      <c r="X70" t="s">
        <v>492</v>
      </c>
    </row>
    <row r="71" spans="1:24" ht="15" customHeight="1" x14ac:dyDescent="0.35">
      <c r="A71">
        <v>11707585</v>
      </c>
      <c r="B71">
        <v>100006740603</v>
      </c>
      <c r="C71" t="s">
        <v>1726</v>
      </c>
      <c r="D71">
        <v>100</v>
      </c>
      <c r="E71" t="s">
        <v>1745</v>
      </c>
      <c r="F71" t="s">
        <v>1760</v>
      </c>
      <c r="G71">
        <v>5998901</v>
      </c>
      <c r="H71">
        <v>1</v>
      </c>
      <c r="I71" t="s">
        <v>2113</v>
      </c>
      <c r="J71" t="s">
        <v>2114</v>
      </c>
      <c r="K71" t="s">
        <v>418</v>
      </c>
      <c r="L71">
        <v>3</v>
      </c>
      <c r="M71">
        <v>4</v>
      </c>
      <c r="N71">
        <v>4</v>
      </c>
      <c r="O71">
        <v>0</v>
      </c>
      <c r="P71">
        <v>4</v>
      </c>
      <c r="Q71">
        <v>0</v>
      </c>
      <c r="R71">
        <v>0</v>
      </c>
      <c r="S71" s="50">
        <v>46273.655150462961</v>
      </c>
      <c r="T71" s="50">
        <v>46273.693171296298</v>
      </c>
      <c r="U71" s="51">
        <v>46273</v>
      </c>
      <c r="V71" s="50">
        <v>46273.693171296298</v>
      </c>
      <c r="W71" t="s">
        <v>1673</v>
      </c>
      <c r="X71" t="s">
        <v>492</v>
      </c>
    </row>
    <row r="72" spans="1:24" ht="15" customHeight="1" x14ac:dyDescent="0.35">
      <c r="A72">
        <v>11708424</v>
      </c>
      <c r="B72">
        <v>100006741035</v>
      </c>
      <c r="C72" t="s">
        <v>1726</v>
      </c>
      <c r="D72">
        <v>100</v>
      </c>
      <c r="E72" t="s">
        <v>1745</v>
      </c>
      <c r="F72" t="s">
        <v>1760</v>
      </c>
      <c r="G72">
        <v>6027302</v>
      </c>
      <c r="H72">
        <v>1</v>
      </c>
      <c r="I72" t="s">
        <v>2257</v>
      </c>
      <c r="J72" t="s">
        <v>2258</v>
      </c>
      <c r="K72" t="s">
        <v>418</v>
      </c>
      <c r="L72">
        <v>3</v>
      </c>
      <c r="M72">
        <v>3</v>
      </c>
      <c r="N72">
        <v>3</v>
      </c>
      <c r="O72">
        <v>0</v>
      </c>
      <c r="P72">
        <v>3</v>
      </c>
      <c r="Q72">
        <v>0</v>
      </c>
      <c r="R72">
        <v>0</v>
      </c>
      <c r="S72" s="50">
        <v>46273.681990740741</v>
      </c>
      <c r="T72" s="50">
        <v>46273.693437499998</v>
      </c>
      <c r="U72" s="51">
        <v>46273</v>
      </c>
      <c r="V72" s="50">
        <v>46273.693437499998</v>
      </c>
      <c r="W72" t="s">
        <v>1673</v>
      </c>
      <c r="X72" t="s">
        <v>492</v>
      </c>
    </row>
    <row r="73" spans="1:24" ht="15" customHeight="1" x14ac:dyDescent="0.35">
      <c r="A73">
        <v>11707508</v>
      </c>
      <c r="B73">
        <v>100006740555</v>
      </c>
      <c r="C73" t="s">
        <v>1726</v>
      </c>
      <c r="D73">
        <v>100</v>
      </c>
      <c r="E73" t="s">
        <v>1745</v>
      </c>
      <c r="F73" t="s">
        <v>1760</v>
      </c>
      <c r="G73">
        <v>6003502</v>
      </c>
      <c r="H73">
        <v>1</v>
      </c>
      <c r="I73" t="s">
        <v>1981</v>
      </c>
      <c r="J73" t="s">
        <v>1982</v>
      </c>
      <c r="K73" t="s">
        <v>418</v>
      </c>
      <c r="L73">
        <v>3</v>
      </c>
      <c r="M73">
        <v>1</v>
      </c>
      <c r="N73">
        <v>1</v>
      </c>
      <c r="O73">
        <v>0</v>
      </c>
      <c r="P73">
        <v>1</v>
      </c>
      <c r="Q73">
        <v>0</v>
      </c>
      <c r="R73">
        <v>0</v>
      </c>
      <c r="S73" s="50">
        <v>46273.655115740738</v>
      </c>
      <c r="T73" s="50">
        <v>46273.693738425929</v>
      </c>
      <c r="U73" s="51">
        <v>46273</v>
      </c>
      <c r="V73" s="50">
        <v>46273.693738425929</v>
      </c>
      <c r="W73" t="s">
        <v>1673</v>
      </c>
      <c r="X73" t="s">
        <v>492</v>
      </c>
    </row>
    <row r="74" spans="1:24" ht="15" customHeight="1" x14ac:dyDescent="0.35">
      <c r="A74">
        <v>11707587</v>
      </c>
      <c r="B74">
        <v>100006740605</v>
      </c>
      <c r="C74" t="s">
        <v>1726</v>
      </c>
      <c r="D74">
        <v>100</v>
      </c>
      <c r="E74" t="s">
        <v>1745</v>
      </c>
      <c r="F74" t="s">
        <v>1760</v>
      </c>
      <c r="G74">
        <v>6000701</v>
      </c>
      <c r="H74">
        <v>1</v>
      </c>
      <c r="I74" t="s">
        <v>2113</v>
      </c>
      <c r="J74" t="s">
        <v>2114</v>
      </c>
      <c r="K74" t="s">
        <v>418</v>
      </c>
      <c r="L74">
        <v>3</v>
      </c>
      <c r="M74">
        <v>1</v>
      </c>
      <c r="N74">
        <v>1</v>
      </c>
      <c r="O74">
        <v>0</v>
      </c>
      <c r="P74">
        <v>1</v>
      </c>
      <c r="Q74">
        <v>0</v>
      </c>
      <c r="R74">
        <v>0</v>
      </c>
      <c r="S74" s="50">
        <v>46273.655150462961</v>
      </c>
      <c r="T74" s="50">
        <v>46273.693958333337</v>
      </c>
      <c r="U74" s="51">
        <v>46273</v>
      </c>
      <c r="V74" s="50">
        <v>46273.693958333337</v>
      </c>
      <c r="W74" t="s">
        <v>1673</v>
      </c>
      <c r="X74" t="s">
        <v>492</v>
      </c>
    </row>
    <row r="75" spans="1:24" ht="15" customHeight="1" x14ac:dyDescent="0.35">
      <c r="A75">
        <v>11708458</v>
      </c>
      <c r="B75">
        <v>100006741056</v>
      </c>
      <c r="C75" t="s">
        <v>1726</v>
      </c>
      <c r="D75">
        <v>100</v>
      </c>
      <c r="E75" t="s">
        <v>1745</v>
      </c>
      <c r="F75" t="s">
        <v>1760</v>
      </c>
      <c r="G75">
        <v>6028701</v>
      </c>
      <c r="H75">
        <v>1</v>
      </c>
      <c r="I75" t="s">
        <v>1967</v>
      </c>
      <c r="J75" t="s">
        <v>1968</v>
      </c>
      <c r="K75" t="s">
        <v>418</v>
      </c>
      <c r="L75">
        <v>3</v>
      </c>
      <c r="M75">
        <v>3</v>
      </c>
      <c r="N75">
        <v>3</v>
      </c>
      <c r="O75">
        <v>0</v>
      </c>
      <c r="P75">
        <v>3</v>
      </c>
      <c r="Q75">
        <v>0</v>
      </c>
      <c r="R75">
        <v>0</v>
      </c>
      <c r="S75" s="50">
        <v>46273.68408564815</v>
      </c>
      <c r="T75" s="50">
        <v>46273.694236111107</v>
      </c>
      <c r="U75" s="51">
        <v>46273</v>
      </c>
      <c r="V75" s="50">
        <v>46273.694236111107</v>
      </c>
      <c r="W75" t="s">
        <v>1673</v>
      </c>
      <c r="X75" t="s">
        <v>492</v>
      </c>
    </row>
    <row r="76" spans="1:24" ht="15" customHeight="1" x14ac:dyDescent="0.35">
      <c r="A76">
        <v>11708493</v>
      </c>
      <c r="B76">
        <v>100006741077</v>
      </c>
      <c r="C76" t="s">
        <v>1726</v>
      </c>
      <c r="D76">
        <v>100</v>
      </c>
      <c r="E76" t="s">
        <v>1745</v>
      </c>
      <c r="F76" t="s">
        <v>1760</v>
      </c>
      <c r="G76">
        <v>6030201</v>
      </c>
      <c r="H76">
        <v>1</v>
      </c>
      <c r="I76" t="s">
        <v>2267</v>
      </c>
      <c r="J76" t="s">
        <v>2268</v>
      </c>
      <c r="K76" t="s">
        <v>418</v>
      </c>
      <c r="L76">
        <v>3</v>
      </c>
      <c r="M76">
        <v>2</v>
      </c>
      <c r="N76">
        <v>2</v>
      </c>
      <c r="O76">
        <v>0</v>
      </c>
      <c r="P76">
        <v>2</v>
      </c>
      <c r="Q76">
        <v>0</v>
      </c>
      <c r="R76">
        <v>0</v>
      </c>
      <c r="S76" s="50">
        <v>46273.686851851853</v>
      </c>
      <c r="T76" s="50">
        <v>46273.695983796293</v>
      </c>
      <c r="U76" s="51">
        <v>46273</v>
      </c>
      <c r="V76" s="50">
        <v>46273.695983796293</v>
      </c>
      <c r="W76" t="s">
        <v>1673</v>
      </c>
      <c r="X76" t="s">
        <v>492</v>
      </c>
    </row>
    <row r="77" spans="1:24" ht="15" customHeight="1" x14ac:dyDescent="0.35">
      <c r="A77">
        <v>11707544</v>
      </c>
      <c r="B77">
        <v>100006740589</v>
      </c>
      <c r="C77" t="s">
        <v>1726</v>
      </c>
      <c r="D77">
        <v>100</v>
      </c>
      <c r="E77" t="s">
        <v>1745</v>
      </c>
      <c r="F77" t="s">
        <v>1760</v>
      </c>
      <c r="G77">
        <v>5979402</v>
      </c>
      <c r="H77">
        <v>1</v>
      </c>
      <c r="I77" t="s">
        <v>2045</v>
      </c>
      <c r="J77" t="s">
        <v>2046</v>
      </c>
      <c r="K77" t="s">
        <v>418</v>
      </c>
      <c r="L77">
        <v>3</v>
      </c>
      <c r="M77">
        <v>1</v>
      </c>
      <c r="N77">
        <v>1</v>
      </c>
      <c r="O77">
        <v>0</v>
      </c>
      <c r="P77">
        <v>1</v>
      </c>
      <c r="Q77">
        <v>0</v>
      </c>
      <c r="R77">
        <v>0</v>
      </c>
      <c r="S77" s="50">
        <v>46273.655138888891</v>
      </c>
      <c r="T77" s="50">
        <v>46273.696203703701</v>
      </c>
      <c r="U77" s="51">
        <v>46273</v>
      </c>
      <c r="V77" s="50">
        <v>46273.696203703701</v>
      </c>
      <c r="W77" t="s">
        <v>1673</v>
      </c>
      <c r="X77" t="s">
        <v>492</v>
      </c>
    </row>
    <row r="78" spans="1:24" ht="15" customHeight="1" x14ac:dyDescent="0.35">
      <c r="A78">
        <v>11707545</v>
      </c>
      <c r="B78">
        <v>100006740589</v>
      </c>
      <c r="C78" t="s">
        <v>1726</v>
      </c>
      <c r="D78">
        <v>100</v>
      </c>
      <c r="E78" t="s">
        <v>1745</v>
      </c>
      <c r="F78" t="s">
        <v>1760</v>
      </c>
      <c r="G78">
        <v>5979402</v>
      </c>
      <c r="H78">
        <v>1</v>
      </c>
      <c r="I78" t="s">
        <v>2047</v>
      </c>
      <c r="J78" t="s">
        <v>2048</v>
      </c>
      <c r="K78" t="s">
        <v>418</v>
      </c>
      <c r="L78">
        <v>3</v>
      </c>
      <c r="M78">
        <v>5</v>
      </c>
      <c r="N78">
        <v>5</v>
      </c>
      <c r="O78">
        <v>0</v>
      </c>
      <c r="P78">
        <v>5</v>
      </c>
      <c r="Q78">
        <v>0</v>
      </c>
      <c r="R78">
        <v>0</v>
      </c>
      <c r="S78" s="50">
        <v>46273.655138888891</v>
      </c>
      <c r="T78" s="50">
        <v>46273.696504629632</v>
      </c>
      <c r="U78" s="51">
        <v>46273</v>
      </c>
      <c r="V78" s="50">
        <v>46273.696504629632</v>
      </c>
      <c r="W78" t="s">
        <v>1673</v>
      </c>
      <c r="X78" t="s">
        <v>492</v>
      </c>
    </row>
    <row r="79" spans="1:24" ht="15" customHeight="1" x14ac:dyDescent="0.35">
      <c r="A79">
        <v>11707517</v>
      </c>
      <c r="B79">
        <v>100006740571</v>
      </c>
      <c r="C79" t="s">
        <v>1726</v>
      </c>
      <c r="D79">
        <v>100</v>
      </c>
      <c r="E79" t="s">
        <v>1745</v>
      </c>
      <c r="F79" t="s">
        <v>1760</v>
      </c>
      <c r="G79">
        <v>5887601</v>
      </c>
      <c r="H79">
        <v>1</v>
      </c>
      <c r="I79" t="s">
        <v>1995</v>
      </c>
      <c r="J79" t="s">
        <v>1996</v>
      </c>
      <c r="K79" t="s">
        <v>418</v>
      </c>
      <c r="L79">
        <v>3</v>
      </c>
      <c r="M79">
        <v>3</v>
      </c>
      <c r="N79">
        <v>3</v>
      </c>
      <c r="O79">
        <v>0</v>
      </c>
      <c r="P79">
        <v>3</v>
      </c>
      <c r="Q79">
        <v>0</v>
      </c>
      <c r="R79">
        <v>0</v>
      </c>
      <c r="S79" s="50">
        <v>46273.655127314807</v>
      </c>
      <c r="T79" s="50">
        <v>46273.696805555563</v>
      </c>
      <c r="U79" s="51">
        <v>46273</v>
      </c>
      <c r="V79" s="50">
        <v>46273.696805555563</v>
      </c>
      <c r="W79" t="s">
        <v>1673</v>
      </c>
      <c r="X79" t="s">
        <v>492</v>
      </c>
    </row>
    <row r="80" spans="1:24" ht="15" customHeight="1" x14ac:dyDescent="0.35">
      <c r="A80">
        <v>11707533</v>
      </c>
      <c r="B80">
        <v>100006740581</v>
      </c>
      <c r="C80" t="s">
        <v>1726</v>
      </c>
      <c r="D80">
        <v>100</v>
      </c>
      <c r="E80" t="s">
        <v>1745</v>
      </c>
      <c r="F80" t="s">
        <v>1760</v>
      </c>
      <c r="G80">
        <v>6009501</v>
      </c>
      <c r="H80">
        <v>1</v>
      </c>
      <c r="I80" t="s">
        <v>2023</v>
      </c>
      <c r="J80" t="s">
        <v>2024</v>
      </c>
      <c r="K80" t="s">
        <v>418</v>
      </c>
      <c r="L80">
        <v>3</v>
      </c>
      <c r="M80">
        <v>3</v>
      </c>
      <c r="N80">
        <v>3</v>
      </c>
      <c r="O80">
        <v>0</v>
      </c>
      <c r="P80">
        <v>3</v>
      </c>
      <c r="Q80">
        <v>0</v>
      </c>
      <c r="R80">
        <v>0</v>
      </c>
      <c r="S80" s="50">
        <v>46273.655127314807</v>
      </c>
      <c r="T80" s="50">
        <v>46273.697106481479</v>
      </c>
      <c r="U80" s="51">
        <v>46273</v>
      </c>
      <c r="V80" s="50">
        <v>46273.697106481479</v>
      </c>
      <c r="W80" t="s">
        <v>1673</v>
      </c>
      <c r="X80" t="s">
        <v>492</v>
      </c>
    </row>
    <row r="81" spans="1:24" ht="15" customHeight="1" x14ac:dyDescent="0.35">
      <c r="A81">
        <v>11707522</v>
      </c>
      <c r="B81">
        <v>100006740576</v>
      </c>
      <c r="C81" t="s">
        <v>1726</v>
      </c>
      <c r="D81">
        <v>100</v>
      </c>
      <c r="E81" t="s">
        <v>1745</v>
      </c>
      <c r="F81" t="s">
        <v>1760</v>
      </c>
      <c r="G81">
        <v>5995601</v>
      </c>
      <c r="H81">
        <v>1</v>
      </c>
      <c r="I81" t="s">
        <v>2005</v>
      </c>
      <c r="J81" t="s">
        <v>2006</v>
      </c>
      <c r="K81" t="s">
        <v>418</v>
      </c>
      <c r="L81">
        <v>3</v>
      </c>
      <c r="M81">
        <v>6</v>
      </c>
      <c r="N81">
        <v>6</v>
      </c>
      <c r="O81">
        <v>0</v>
      </c>
      <c r="P81">
        <v>6</v>
      </c>
      <c r="Q81">
        <v>0</v>
      </c>
      <c r="R81">
        <v>0</v>
      </c>
      <c r="S81" s="50">
        <v>46273.655127314807</v>
      </c>
      <c r="T81" s="50">
        <v>46273.697442129633</v>
      </c>
      <c r="U81" s="51">
        <v>46273</v>
      </c>
      <c r="V81" s="50">
        <v>46273.697442129633</v>
      </c>
      <c r="W81" t="s">
        <v>1673</v>
      </c>
      <c r="X81" t="s">
        <v>492</v>
      </c>
    </row>
    <row r="82" spans="1:24" ht="15" customHeight="1" x14ac:dyDescent="0.35">
      <c r="A82">
        <v>11707536</v>
      </c>
      <c r="B82">
        <v>100006740587</v>
      </c>
      <c r="C82" t="s">
        <v>1726</v>
      </c>
      <c r="D82">
        <v>100</v>
      </c>
      <c r="E82" t="s">
        <v>1745</v>
      </c>
      <c r="F82" t="s">
        <v>1760</v>
      </c>
      <c r="G82">
        <v>5993201</v>
      </c>
      <c r="H82">
        <v>1</v>
      </c>
      <c r="I82" t="s">
        <v>2029</v>
      </c>
      <c r="J82" t="s">
        <v>2030</v>
      </c>
      <c r="K82" t="s">
        <v>418</v>
      </c>
      <c r="L82">
        <v>3</v>
      </c>
      <c r="M82">
        <v>1</v>
      </c>
      <c r="N82">
        <v>1</v>
      </c>
      <c r="O82">
        <v>0</v>
      </c>
      <c r="P82">
        <v>1</v>
      </c>
      <c r="Q82">
        <v>0</v>
      </c>
      <c r="R82">
        <v>0</v>
      </c>
      <c r="S82" s="50">
        <v>46273.655138888891</v>
      </c>
      <c r="T82" s="50">
        <v>46273.697708333333</v>
      </c>
      <c r="U82" s="51">
        <v>46273</v>
      </c>
      <c r="V82" s="50">
        <v>46273.697708333333</v>
      </c>
      <c r="W82" t="s">
        <v>1673</v>
      </c>
      <c r="X82" t="s">
        <v>492</v>
      </c>
    </row>
    <row r="83" spans="1:24" ht="15" customHeight="1" x14ac:dyDescent="0.35">
      <c r="A83">
        <v>11707537</v>
      </c>
      <c r="B83">
        <v>100006740587</v>
      </c>
      <c r="C83" t="s">
        <v>1726</v>
      </c>
      <c r="D83">
        <v>100</v>
      </c>
      <c r="E83" t="s">
        <v>1745</v>
      </c>
      <c r="F83" t="s">
        <v>1760</v>
      </c>
      <c r="G83">
        <v>5993201</v>
      </c>
      <c r="H83">
        <v>1</v>
      </c>
      <c r="I83" t="s">
        <v>2031</v>
      </c>
      <c r="J83" t="s">
        <v>2032</v>
      </c>
      <c r="K83" t="s">
        <v>418</v>
      </c>
      <c r="L83">
        <v>3</v>
      </c>
      <c r="M83">
        <v>2</v>
      </c>
      <c r="N83">
        <v>2</v>
      </c>
      <c r="O83">
        <v>0</v>
      </c>
      <c r="P83">
        <v>2</v>
      </c>
      <c r="Q83">
        <v>0</v>
      </c>
      <c r="R83">
        <v>0</v>
      </c>
      <c r="S83" s="50">
        <v>46273.655138888891</v>
      </c>
      <c r="T83" s="50">
        <v>46273.697893518518</v>
      </c>
      <c r="U83" s="51">
        <v>46273</v>
      </c>
      <c r="V83" s="50">
        <v>46273.697893518518</v>
      </c>
      <c r="W83" t="s">
        <v>1673</v>
      </c>
      <c r="X83" t="s">
        <v>492</v>
      </c>
    </row>
    <row r="84" spans="1:24" ht="15" customHeight="1" x14ac:dyDescent="0.35">
      <c r="A84">
        <v>11707538</v>
      </c>
      <c r="B84">
        <v>100006740587</v>
      </c>
      <c r="C84" t="s">
        <v>1726</v>
      </c>
      <c r="D84">
        <v>100</v>
      </c>
      <c r="E84" t="s">
        <v>1745</v>
      </c>
      <c r="F84" t="s">
        <v>1760</v>
      </c>
      <c r="G84">
        <v>5993201</v>
      </c>
      <c r="H84">
        <v>1</v>
      </c>
      <c r="I84" t="s">
        <v>2033</v>
      </c>
      <c r="J84" t="s">
        <v>2034</v>
      </c>
      <c r="K84" t="s">
        <v>418</v>
      </c>
      <c r="L84">
        <v>3</v>
      </c>
      <c r="M84">
        <v>3</v>
      </c>
      <c r="N84">
        <v>3</v>
      </c>
      <c r="O84">
        <v>0</v>
      </c>
      <c r="P84">
        <v>3</v>
      </c>
      <c r="Q84">
        <v>0</v>
      </c>
      <c r="R84">
        <v>0</v>
      </c>
      <c r="S84" s="50">
        <v>46273.655138888891</v>
      </c>
      <c r="T84" s="50">
        <v>46273.69809027778</v>
      </c>
      <c r="U84" s="51">
        <v>46273</v>
      </c>
      <c r="V84" s="50">
        <v>46273.69809027778</v>
      </c>
      <c r="W84" t="s">
        <v>1673</v>
      </c>
      <c r="X84" t="s">
        <v>492</v>
      </c>
    </row>
    <row r="85" spans="1:24" ht="15" customHeight="1" x14ac:dyDescent="0.35">
      <c r="A85">
        <v>11707513</v>
      </c>
      <c r="B85">
        <v>100006740564</v>
      </c>
      <c r="C85" t="s">
        <v>1726</v>
      </c>
      <c r="D85">
        <v>100</v>
      </c>
      <c r="E85" t="s">
        <v>1745</v>
      </c>
      <c r="F85" t="s">
        <v>1760</v>
      </c>
      <c r="G85">
        <v>5965101</v>
      </c>
      <c r="H85">
        <v>1</v>
      </c>
      <c r="I85" t="s">
        <v>1987</v>
      </c>
      <c r="J85" t="s">
        <v>1988</v>
      </c>
      <c r="K85" t="s">
        <v>418</v>
      </c>
      <c r="L85">
        <v>3</v>
      </c>
      <c r="M85">
        <v>3</v>
      </c>
      <c r="N85">
        <v>3</v>
      </c>
      <c r="O85">
        <v>0</v>
      </c>
      <c r="P85">
        <v>3</v>
      </c>
      <c r="Q85">
        <v>0</v>
      </c>
      <c r="R85">
        <v>0</v>
      </c>
      <c r="S85" s="50">
        <v>46273.655127314807</v>
      </c>
      <c r="T85" s="50">
        <v>46273.698391203703</v>
      </c>
      <c r="U85" s="51">
        <v>46273</v>
      </c>
      <c r="V85" s="50">
        <v>46273.698391203703</v>
      </c>
      <c r="W85" t="s">
        <v>1673</v>
      </c>
      <c r="X85" t="s">
        <v>492</v>
      </c>
    </row>
    <row r="86" spans="1:24" ht="15" customHeight="1" x14ac:dyDescent="0.35">
      <c r="A86">
        <v>11707516</v>
      </c>
      <c r="B86">
        <v>100006740567</v>
      </c>
      <c r="C86" t="s">
        <v>1726</v>
      </c>
      <c r="D86">
        <v>100</v>
      </c>
      <c r="E86" t="s">
        <v>1745</v>
      </c>
      <c r="F86" t="s">
        <v>1760</v>
      </c>
      <c r="G86">
        <v>6005802</v>
      </c>
      <c r="H86">
        <v>1</v>
      </c>
      <c r="I86" t="s">
        <v>1993</v>
      </c>
      <c r="J86" t="s">
        <v>1994</v>
      </c>
      <c r="K86" t="s">
        <v>418</v>
      </c>
      <c r="L86">
        <v>3</v>
      </c>
      <c r="M86">
        <v>6</v>
      </c>
      <c r="N86">
        <v>6</v>
      </c>
      <c r="O86">
        <v>0</v>
      </c>
      <c r="P86">
        <v>6</v>
      </c>
      <c r="Q86">
        <v>0</v>
      </c>
      <c r="R86">
        <v>0</v>
      </c>
      <c r="S86" s="50">
        <v>46273.655127314807</v>
      </c>
      <c r="T86" s="50">
        <v>46273.69872685185</v>
      </c>
      <c r="U86" s="51">
        <v>46273</v>
      </c>
      <c r="V86" s="50">
        <v>46273.69872685185</v>
      </c>
      <c r="W86" t="s">
        <v>1673</v>
      </c>
      <c r="X86" t="s">
        <v>492</v>
      </c>
    </row>
    <row r="87" spans="1:24" ht="15" customHeight="1" x14ac:dyDescent="0.35">
      <c r="A87">
        <v>11707519</v>
      </c>
      <c r="B87">
        <v>100006740573</v>
      </c>
      <c r="C87" t="s">
        <v>1726</v>
      </c>
      <c r="D87">
        <v>100</v>
      </c>
      <c r="E87" t="s">
        <v>1745</v>
      </c>
      <c r="F87" t="s">
        <v>1760</v>
      </c>
      <c r="G87">
        <v>5968101</v>
      </c>
      <c r="H87">
        <v>1</v>
      </c>
      <c r="I87" t="s">
        <v>1999</v>
      </c>
      <c r="J87" t="s">
        <v>2000</v>
      </c>
      <c r="K87" t="s">
        <v>418</v>
      </c>
      <c r="L87">
        <v>3</v>
      </c>
      <c r="M87">
        <v>6</v>
      </c>
      <c r="N87">
        <v>6</v>
      </c>
      <c r="O87">
        <v>0</v>
      </c>
      <c r="P87">
        <v>6</v>
      </c>
      <c r="Q87">
        <v>0</v>
      </c>
      <c r="R87">
        <v>0</v>
      </c>
      <c r="S87" s="50">
        <v>46273.655127314807</v>
      </c>
      <c r="T87" s="50">
        <v>46273.699131944442</v>
      </c>
      <c r="U87" s="51">
        <v>46273</v>
      </c>
      <c r="V87" s="50">
        <v>46273.699131944442</v>
      </c>
      <c r="W87" t="s">
        <v>1673</v>
      </c>
      <c r="X87" t="s">
        <v>492</v>
      </c>
    </row>
    <row r="88" spans="1:24" ht="15" customHeight="1" x14ac:dyDescent="0.35">
      <c r="A88">
        <v>11708558</v>
      </c>
      <c r="B88">
        <v>100006741110</v>
      </c>
      <c r="C88" t="s">
        <v>1726</v>
      </c>
      <c r="D88">
        <v>100</v>
      </c>
      <c r="E88" t="s">
        <v>1745</v>
      </c>
      <c r="F88" t="s">
        <v>1760</v>
      </c>
      <c r="G88">
        <v>6032402</v>
      </c>
      <c r="H88">
        <v>1</v>
      </c>
      <c r="I88" t="s">
        <v>2291</v>
      </c>
      <c r="J88" t="s">
        <v>2292</v>
      </c>
      <c r="K88" t="s">
        <v>418</v>
      </c>
      <c r="L88">
        <v>3</v>
      </c>
      <c r="M88">
        <v>1</v>
      </c>
      <c r="N88">
        <v>1</v>
      </c>
      <c r="O88">
        <v>0</v>
      </c>
      <c r="P88">
        <v>1</v>
      </c>
      <c r="Q88">
        <v>0</v>
      </c>
      <c r="R88">
        <v>0</v>
      </c>
      <c r="S88" s="50">
        <v>46273.692418981482</v>
      </c>
      <c r="T88" s="50">
        <v>46273.699317129627</v>
      </c>
      <c r="U88" s="51">
        <v>46273</v>
      </c>
      <c r="V88" s="50">
        <v>46273.699317129627</v>
      </c>
      <c r="W88" t="s">
        <v>1673</v>
      </c>
      <c r="X88" t="s">
        <v>492</v>
      </c>
    </row>
    <row r="89" spans="1:24" ht="15" customHeight="1" x14ac:dyDescent="0.35">
      <c r="A89">
        <v>11708556</v>
      </c>
      <c r="B89">
        <v>100006741109</v>
      </c>
      <c r="C89" t="s">
        <v>1726</v>
      </c>
      <c r="D89">
        <v>100</v>
      </c>
      <c r="E89" t="s">
        <v>1745</v>
      </c>
      <c r="F89" t="s">
        <v>1760</v>
      </c>
      <c r="G89">
        <v>6032301</v>
      </c>
      <c r="H89">
        <v>1</v>
      </c>
      <c r="I89" t="s">
        <v>2059</v>
      </c>
      <c r="J89" t="s">
        <v>2060</v>
      </c>
      <c r="K89" t="s">
        <v>418</v>
      </c>
      <c r="L89">
        <v>3</v>
      </c>
      <c r="M89">
        <v>2</v>
      </c>
      <c r="N89">
        <v>2</v>
      </c>
      <c r="O89">
        <v>0</v>
      </c>
      <c r="P89">
        <v>2</v>
      </c>
      <c r="Q89">
        <v>0</v>
      </c>
      <c r="R89">
        <v>0</v>
      </c>
      <c r="S89" s="50">
        <v>46273.692418981482</v>
      </c>
      <c r="T89" s="50">
        <v>46273.699780092589</v>
      </c>
      <c r="U89" s="51">
        <v>46273</v>
      </c>
      <c r="V89" s="50">
        <v>46273.699780092589</v>
      </c>
      <c r="W89" t="s">
        <v>1673</v>
      </c>
      <c r="X89" t="s">
        <v>492</v>
      </c>
    </row>
    <row r="90" spans="1:24" ht="15" customHeight="1" x14ac:dyDescent="0.35">
      <c r="A90">
        <v>11708628</v>
      </c>
      <c r="B90">
        <v>100006741151</v>
      </c>
      <c r="C90" t="s">
        <v>1726</v>
      </c>
      <c r="D90">
        <v>100</v>
      </c>
      <c r="E90" t="s">
        <v>1745</v>
      </c>
      <c r="F90" t="s">
        <v>1760</v>
      </c>
      <c r="G90">
        <v>6034602</v>
      </c>
      <c r="H90">
        <v>1</v>
      </c>
      <c r="I90" t="s">
        <v>2099</v>
      </c>
      <c r="J90" t="s">
        <v>2100</v>
      </c>
      <c r="K90" t="s">
        <v>419</v>
      </c>
      <c r="L90">
        <v>3</v>
      </c>
      <c r="M90">
        <v>8</v>
      </c>
      <c r="N90">
        <v>8</v>
      </c>
      <c r="O90">
        <v>0</v>
      </c>
      <c r="P90">
        <v>8</v>
      </c>
      <c r="Q90">
        <v>0</v>
      </c>
      <c r="R90">
        <v>0</v>
      </c>
      <c r="S90" s="50">
        <v>46273.694502314807</v>
      </c>
      <c r="T90" s="50">
        <v>46273.699803240743</v>
      </c>
      <c r="U90" s="51">
        <v>46273</v>
      </c>
      <c r="V90" s="50">
        <v>46273.699803240743</v>
      </c>
      <c r="W90" t="s">
        <v>1673</v>
      </c>
      <c r="X90" t="s">
        <v>492</v>
      </c>
    </row>
    <row r="91" spans="1:24" ht="15" customHeight="1" x14ac:dyDescent="0.35">
      <c r="A91">
        <v>11707586</v>
      </c>
      <c r="B91">
        <v>100006740604</v>
      </c>
      <c r="C91" t="s">
        <v>1726</v>
      </c>
      <c r="D91">
        <v>100</v>
      </c>
      <c r="E91" t="s">
        <v>1745</v>
      </c>
      <c r="F91" t="s">
        <v>1760</v>
      </c>
      <c r="G91">
        <v>6000101</v>
      </c>
      <c r="H91">
        <v>1</v>
      </c>
      <c r="I91" t="s">
        <v>2113</v>
      </c>
      <c r="J91" t="s">
        <v>2114</v>
      </c>
      <c r="K91" t="s">
        <v>419</v>
      </c>
      <c r="L91">
        <v>3</v>
      </c>
      <c r="M91">
        <v>1</v>
      </c>
      <c r="N91">
        <v>1</v>
      </c>
      <c r="O91">
        <v>0</v>
      </c>
      <c r="P91">
        <v>1</v>
      </c>
      <c r="Q91">
        <v>0</v>
      </c>
      <c r="R91">
        <v>0</v>
      </c>
      <c r="S91" s="50">
        <v>46273.655150462961</v>
      </c>
      <c r="T91" s="50">
        <v>46273.700254629628</v>
      </c>
      <c r="U91" s="51">
        <v>46273</v>
      </c>
      <c r="V91" s="50">
        <v>46273.700254629628</v>
      </c>
      <c r="W91" t="s">
        <v>1673</v>
      </c>
      <c r="X91" t="s">
        <v>492</v>
      </c>
    </row>
    <row r="92" spans="1:24" ht="15" customHeight="1" x14ac:dyDescent="0.35">
      <c r="A92">
        <v>11708520</v>
      </c>
      <c r="B92">
        <v>100006741095</v>
      </c>
      <c r="C92" t="s">
        <v>1726</v>
      </c>
      <c r="D92">
        <v>100</v>
      </c>
      <c r="E92" t="s">
        <v>1745</v>
      </c>
      <c r="F92" t="s">
        <v>1760</v>
      </c>
      <c r="G92">
        <v>6031301</v>
      </c>
      <c r="H92">
        <v>1</v>
      </c>
      <c r="I92" t="s">
        <v>2059</v>
      </c>
      <c r="J92" t="s">
        <v>2060</v>
      </c>
      <c r="K92" t="s">
        <v>418</v>
      </c>
      <c r="L92">
        <v>3</v>
      </c>
      <c r="M92">
        <v>2</v>
      </c>
      <c r="N92">
        <v>2</v>
      </c>
      <c r="O92">
        <v>0</v>
      </c>
      <c r="P92">
        <v>2</v>
      </c>
      <c r="Q92">
        <v>0</v>
      </c>
      <c r="R92">
        <v>0</v>
      </c>
      <c r="S92" s="50">
        <v>46273.688935185193</v>
      </c>
      <c r="T92" s="50">
        <v>46273.700266203698</v>
      </c>
      <c r="U92" s="51">
        <v>46273</v>
      </c>
      <c r="V92" s="50">
        <v>46273.700266203698</v>
      </c>
      <c r="W92" t="s">
        <v>1673</v>
      </c>
      <c r="X92" t="s">
        <v>492</v>
      </c>
    </row>
    <row r="93" spans="1:24" ht="15" customHeight="1" x14ac:dyDescent="0.35">
      <c r="A93">
        <v>11708266</v>
      </c>
      <c r="B93">
        <v>100006740963</v>
      </c>
      <c r="C93" t="s">
        <v>1726</v>
      </c>
      <c r="D93">
        <v>100</v>
      </c>
      <c r="E93" t="s">
        <v>1745</v>
      </c>
      <c r="F93" t="s">
        <v>1760</v>
      </c>
      <c r="G93">
        <v>6020002</v>
      </c>
      <c r="H93">
        <v>1</v>
      </c>
      <c r="I93" t="s">
        <v>2225</v>
      </c>
      <c r="J93" t="s">
        <v>2226</v>
      </c>
      <c r="K93" t="s">
        <v>419</v>
      </c>
      <c r="L93">
        <v>3</v>
      </c>
      <c r="M93">
        <v>2</v>
      </c>
      <c r="N93">
        <v>2</v>
      </c>
      <c r="O93">
        <v>0</v>
      </c>
      <c r="P93">
        <v>2</v>
      </c>
      <c r="Q93">
        <v>0</v>
      </c>
      <c r="R93">
        <v>0</v>
      </c>
      <c r="S93" s="50">
        <v>46273.672268518523</v>
      </c>
      <c r="T93" s="50">
        <v>46273.700613425928</v>
      </c>
      <c r="U93" s="51">
        <v>46273</v>
      </c>
      <c r="V93" s="50">
        <v>46273.700613425928</v>
      </c>
      <c r="W93" t="s">
        <v>1673</v>
      </c>
      <c r="X93" t="s">
        <v>492</v>
      </c>
    </row>
    <row r="94" spans="1:24" ht="15" customHeight="1" x14ac:dyDescent="0.35">
      <c r="A94">
        <v>11708605</v>
      </c>
      <c r="B94">
        <v>100006741135</v>
      </c>
      <c r="C94" t="s">
        <v>1726</v>
      </c>
      <c r="D94">
        <v>100</v>
      </c>
      <c r="E94" t="s">
        <v>1745</v>
      </c>
      <c r="F94" t="s">
        <v>1760</v>
      </c>
      <c r="G94">
        <v>6033602</v>
      </c>
      <c r="H94">
        <v>1</v>
      </c>
      <c r="I94" t="s">
        <v>2297</v>
      </c>
      <c r="J94" t="s">
        <v>2298</v>
      </c>
      <c r="K94" t="s">
        <v>418</v>
      </c>
      <c r="L94">
        <v>3</v>
      </c>
      <c r="M94">
        <v>3</v>
      </c>
      <c r="N94">
        <v>3</v>
      </c>
      <c r="O94">
        <v>0</v>
      </c>
      <c r="P94">
        <v>3</v>
      </c>
      <c r="Q94">
        <v>0</v>
      </c>
      <c r="R94">
        <v>0</v>
      </c>
      <c r="S94" s="50">
        <v>46273.693113425928</v>
      </c>
      <c r="T94" s="50">
        <v>46273.70076388889</v>
      </c>
      <c r="U94" s="51">
        <v>46273</v>
      </c>
      <c r="V94" s="50">
        <v>46273.70076388889</v>
      </c>
      <c r="W94" t="s">
        <v>1673</v>
      </c>
      <c r="X94" t="s">
        <v>492</v>
      </c>
    </row>
    <row r="95" spans="1:24" ht="15" customHeight="1" x14ac:dyDescent="0.35">
      <c r="A95">
        <v>11708459</v>
      </c>
      <c r="B95">
        <v>100006741056</v>
      </c>
      <c r="C95" t="s">
        <v>1726</v>
      </c>
      <c r="D95">
        <v>100</v>
      </c>
      <c r="E95" t="s">
        <v>1745</v>
      </c>
      <c r="F95" t="s">
        <v>1760</v>
      </c>
      <c r="G95">
        <v>6028701</v>
      </c>
      <c r="H95">
        <v>1</v>
      </c>
      <c r="I95" t="s">
        <v>2087</v>
      </c>
      <c r="J95" t="s">
        <v>2088</v>
      </c>
      <c r="K95" t="s">
        <v>419</v>
      </c>
      <c r="L95">
        <v>3</v>
      </c>
      <c r="M95">
        <v>3</v>
      </c>
      <c r="N95">
        <v>3</v>
      </c>
      <c r="O95">
        <v>0</v>
      </c>
      <c r="P95">
        <v>3</v>
      </c>
      <c r="Q95">
        <v>0</v>
      </c>
      <c r="R95">
        <v>0</v>
      </c>
      <c r="S95" s="50">
        <v>46273.68408564815</v>
      </c>
      <c r="T95" s="50">
        <v>46273.700844907413</v>
      </c>
      <c r="U95" s="51">
        <v>46273</v>
      </c>
      <c r="V95" s="50">
        <v>46273.700844907413</v>
      </c>
      <c r="W95" t="s">
        <v>1673</v>
      </c>
      <c r="X95" t="s">
        <v>492</v>
      </c>
    </row>
    <row r="96" spans="1:24" ht="15" customHeight="1" x14ac:dyDescent="0.35">
      <c r="A96">
        <v>11707520</v>
      </c>
      <c r="B96">
        <v>100006740574</v>
      </c>
      <c r="C96" t="s">
        <v>1726</v>
      </c>
      <c r="D96">
        <v>100</v>
      </c>
      <c r="E96" t="s">
        <v>1745</v>
      </c>
      <c r="F96" t="s">
        <v>1760</v>
      </c>
      <c r="G96">
        <v>5970601</v>
      </c>
      <c r="H96">
        <v>1</v>
      </c>
      <c r="I96" t="s">
        <v>2001</v>
      </c>
      <c r="J96" t="s">
        <v>2002</v>
      </c>
      <c r="K96" t="s">
        <v>418</v>
      </c>
      <c r="L96">
        <v>3</v>
      </c>
      <c r="M96">
        <v>1</v>
      </c>
      <c r="N96">
        <v>1</v>
      </c>
      <c r="O96">
        <v>0</v>
      </c>
      <c r="P96">
        <v>1</v>
      </c>
      <c r="Q96">
        <v>0</v>
      </c>
      <c r="R96">
        <v>0</v>
      </c>
      <c r="S96" s="50">
        <v>46273.655127314807</v>
      </c>
      <c r="T96" s="50">
        <v>46273.701203703713</v>
      </c>
      <c r="U96" s="51">
        <v>46273</v>
      </c>
      <c r="V96" s="50">
        <v>46273.701203703713</v>
      </c>
      <c r="W96" t="s">
        <v>1673</v>
      </c>
      <c r="X96" t="s">
        <v>492</v>
      </c>
    </row>
    <row r="97" spans="1:24" ht="15" customHeight="1" x14ac:dyDescent="0.35">
      <c r="A97">
        <v>11708815</v>
      </c>
      <c r="B97">
        <v>100006741200</v>
      </c>
      <c r="C97" t="s">
        <v>1726</v>
      </c>
      <c r="D97">
        <v>100</v>
      </c>
      <c r="E97" t="s">
        <v>1745</v>
      </c>
      <c r="F97" t="s">
        <v>1760</v>
      </c>
      <c r="G97">
        <v>6036701</v>
      </c>
      <c r="H97">
        <v>1</v>
      </c>
      <c r="I97" t="s">
        <v>1943</v>
      </c>
      <c r="J97" t="s">
        <v>1944</v>
      </c>
      <c r="K97" t="s">
        <v>419</v>
      </c>
      <c r="L97">
        <v>3</v>
      </c>
      <c r="M97">
        <v>5</v>
      </c>
      <c r="N97">
        <v>5</v>
      </c>
      <c r="O97">
        <v>0</v>
      </c>
      <c r="P97">
        <v>5</v>
      </c>
      <c r="Q97">
        <v>0</v>
      </c>
      <c r="R97">
        <v>0</v>
      </c>
      <c r="S97" s="50">
        <v>46273.697268518517</v>
      </c>
      <c r="T97" s="50">
        <v>46273.701296296298</v>
      </c>
      <c r="U97" s="51">
        <v>46273</v>
      </c>
      <c r="V97" s="50">
        <v>46273.701296296298</v>
      </c>
      <c r="W97" t="s">
        <v>1673</v>
      </c>
      <c r="X97" t="s">
        <v>492</v>
      </c>
    </row>
    <row r="98" spans="1:24" ht="15" customHeight="1" x14ac:dyDescent="0.35">
      <c r="A98">
        <v>11708816</v>
      </c>
      <c r="B98">
        <v>100006741200</v>
      </c>
      <c r="C98" t="s">
        <v>1726</v>
      </c>
      <c r="D98">
        <v>100</v>
      </c>
      <c r="E98" t="s">
        <v>1745</v>
      </c>
      <c r="F98" t="s">
        <v>1760</v>
      </c>
      <c r="G98">
        <v>6036701</v>
      </c>
      <c r="H98">
        <v>1</v>
      </c>
      <c r="I98" t="s">
        <v>2363</v>
      </c>
      <c r="J98" t="s">
        <v>2364</v>
      </c>
      <c r="K98" t="s">
        <v>419</v>
      </c>
      <c r="L98">
        <v>3</v>
      </c>
      <c r="M98">
        <v>24</v>
      </c>
      <c r="N98">
        <v>24</v>
      </c>
      <c r="O98">
        <v>0</v>
      </c>
      <c r="P98">
        <v>24</v>
      </c>
      <c r="Q98">
        <v>0</v>
      </c>
      <c r="R98">
        <v>0</v>
      </c>
      <c r="S98" s="50">
        <v>46273.697268518517</v>
      </c>
      <c r="T98" s="50">
        <v>46273.701469907413</v>
      </c>
      <c r="U98" s="51">
        <v>46273</v>
      </c>
      <c r="V98" s="50">
        <v>46273.701469907413</v>
      </c>
      <c r="W98" t="s">
        <v>1673</v>
      </c>
      <c r="X98" t="s">
        <v>492</v>
      </c>
    </row>
    <row r="99" spans="1:24" ht="15" customHeight="1" x14ac:dyDescent="0.35">
      <c r="A99">
        <v>11707515</v>
      </c>
      <c r="B99">
        <v>100006740566</v>
      </c>
      <c r="C99" t="s">
        <v>1726</v>
      </c>
      <c r="D99">
        <v>100</v>
      </c>
      <c r="E99" t="s">
        <v>1745</v>
      </c>
      <c r="F99" t="s">
        <v>1760</v>
      </c>
      <c r="G99">
        <v>5990801</v>
      </c>
      <c r="H99">
        <v>1</v>
      </c>
      <c r="I99" t="s">
        <v>1991</v>
      </c>
      <c r="J99" t="s">
        <v>1992</v>
      </c>
      <c r="K99" t="s">
        <v>418</v>
      </c>
      <c r="L99">
        <v>3</v>
      </c>
      <c r="M99">
        <v>1</v>
      </c>
      <c r="N99">
        <v>1</v>
      </c>
      <c r="O99">
        <v>0</v>
      </c>
      <c r="P99">
        <v>1</v>
      </c>
      <c r="Q99">
        <v>0</v>
      </c>
      <c r="R99">
        <v>0</v>
      </c>
      <c r="S99" s="50">
        <v>46273.655127314807</v>
      </c>
      <c r="T99" s="50">
        <v>46273.701770833337</v>
      </c>
      <c r="U99" s="51">
        <v>46273</v>
      </c>
      <c r="V99" s="50">
        <v>46273.701770833337</v>
      </c>
      <c r="W99" t="s">
        <v>1673</v>
      </c>
      <c r="X99" t="s">
        <v>492</v>
      </c>
    </row>
    <row r="100" spans="1:24" ht="15" customHeight="1" x14ac:dyDescent="0.35">
      <c r="A100">
        <v>11707534</v>
      </c>
      <c r="B100">
        <v>100006740581</v>
      </c>
      <c r="C100" t="s">
        <v>1726</v>
      </c>
      <c r="D100">
        <v>100</v>
      </c>
      <c r="E100" t="s">
        <v>1745</v>
      </c>
      <c r="F100" t="s">
        <v>1760</v>
      </c>
      <c r="G100">
        <v>6009501</v>
      </c>
      <c r="H100">
        <v>1</v>
      </c>
      <c r="I100" t="s">
        <v>2025</v>
      </c>
      <c r="J100" t="s">
        <v>2026</v>
      </c>
      <c r="K100" t="s">
        <v>419</v>
      </c>
      <c r="L100">
        <v>3</v>
      </c>
      <c r="M100">
        <v>2</v>
      </c>
      <c r="N100">
        <v>2</v>
      </c>
      <c r="O100">
        <v>0</v>
      </c>
      <c r="P100">
        <v>2</v>
      </c>
      <c r="Q100">
        <v>0</v>
      </c>
      <c r="R100">
        <v>0</v>
      </c>
      <c r="S100" s="50">
        <v>46273.655127314807</v>
      </c>
      <c r="T100" s="50">
        <v>46273.701956018522</v>
      </c>
      <c r="U100" s="51">
        <v>46273</v>
      </c>
      <c r="V100" s="50">
        <v>46273.701956018522</v>
      </c>
      <c r="W100" t="s">
        <v>1673</v>
      </c>
      <c r="X100" t="s">
        <v>492</v>
      </c>
    </row>
    <row r="101" spans="1:24" ht="15" customHeight="1" x14ac:dyDescent="0.35">
      <c r="A101">
        <v>11708456</v>
      </c>
      <c r="B101">
        <v>100006741055</v>
      </c>
      <c r="C101" t="s">
        <v>1726</v>
      </c>
      <c r="D101">
        <v>100</v>
      </c>
      <c r="E101" t="s">
        <v>1745</v>
      </c>
      <c r="F101" t="s">
        <v>1760</v>
      </c>
      <c r="G101">
        <v>6028501</v>
      </c>
      <c r="H101">
        <v>1</v>
      </c>
      <c r="I101" t="s">
        <v>2059</v>
      </c>
      <c r="J101" t="s">
        <v>2060</v>
      </c>
      <c r="K101" t="s">
        <v>418</v>
      </c>
      <c r="L101">
        <v>3</v>
      </c>
      <c r="M101">
        <v>1</v>
      </c>
      <c r="N101">
        <v>1</v>
      </c>
      <c r="O101">
        <v>0</v>
      </c>
      <c r="P101">
        <v>1</v>
      </c>
      <c r="Q101">
        <v>0</v>
      </c>
      <c r="R101">
        <v>0</v>
      </c>
      <c r="S101" s="50">
        <v>46273.684074074074</v>
      </c>
      <c r="T101" s="50">
        <v>46273.702233796299</v>
      </c>
      <c r="U101" s="51">
        <v>46273</v>
      </c>
      <c r="V101" s="50">
        <v>46273.702233796299</v>
      </c>
      <c r="W101" t="s">
        <v>1673</v>
      </c>
      <c r="X101" t="s">
        <v>492</v>
      </c>
    </row>
    <row r="102" spans="1:24" ht="15" customHeight="1" x14ac:dyDescent="0.35">
      <c r="A102">
        <v>11707535</v>
      </c>
      <c r="B102">
        <v>100006740586</v>
      </c>
      <c r="C102" t="s">
        <v>1726</v>
      </c>
      <c r="D102">
        <v>100</v>
      </c>
      <c r="E102" t="s">
        <v>1745</v>
      </c>
      <c r="F102" t="s">
        <v>1760</v>
      </c>
      <c r="G102">
        <v>5987301</v>
      </c>
      <c r="H102">
        <v>1</v>
      </c>
      <c r="I102" t="s">
        <v>2027</v>
      </c>
      <c r="J102" t="s">
        <v>2028</v>
      </c>
      <c r="K102" t="s">
        <v>419</v>
      </c>
      <c r="L102">
        <v>3</v>
      </c>
      <c r="M102">
        <v>2</v>
      </c>
      <c r="N102">
        <v>2</v>
      </c>
      <c r="O102">
        <v>0</v>
      </c>
      <c r="P102">
        <v>2</v>
      </c>
      <c r="Q102">
        <v>0</v>
      </c>
      <c r="R102">
        <v>0</v>
      </c>
      <c r="S102" s="50">
        <v>46273.655138888891</v>
      </c>
      <c r="T102" s="50">
        <v>46273.702245370368</v>
      </c>
      <c r="U102" s="51">
        <v>46273</v>
      </c>
      <c r="V102" s="50">
        <v>46273.702245370368</v>
      </c>
      <c r="W102" t="s">
        <v>1673</v>
      </c>
      <c r="X102" t="s">
        <v>492</v>
      </c>
    </row>
    <row r="103" spans="1:24" ht="15" customHeight="1" x14ac:dyDescent="0.35">
      <c r="A103">
        <v>11708559</v>
      </c>
      <c r="B103">
        <v>100006741110</v>
      </c>
      <c r="C103" t="s">
        <v>1726</v>
      </c>
      <c r="D103">
        <v>100</v>
      </c>
      <c r="E103" t="s">
        <v>1745</v>
      </c>
      <c r="F103" t="s">
        <v>1760</v>
      </c>
      <c r="G103">
        <v>6032402</v>
      </c>
      <c r="H103">
        <v>1</v>
      </c>
      <c r="I103" t="s">
        <v>2099</v>
      </c>
      <c r="J103" t="s">
        <v>2100</v>
      </c>
      <c r="K103" t="s">
        <v>419</v>
      </c>
      <c r="L103">
        <v>3</v>
      </c>
      <c r="M103">
        <v>2</v>
      </c>
      <c r="N103">
        <v>2</v>
      </c>
      <c r="O103">
        <v>0</v>
      </c>
      <c r="P103">
        <v>2</v>
      </c>
      <c r="Q103">
        <v>0</v>
      </c>
      <c r="R103">
        <v>0</v>
      </c>
      <c r="S103" s="50">
        <v>46273.692418981482</v>
      </c>
      <c r="T103" s="50">
        <v>46273.702581018522</v>
      </c>
      <c r="U103" s="51">
        <v>46273</v>
      </c>
      <c r="V103" s="50">
        <v>46273.702581018522</v>
      </c>
      <c r="W103" t="s">
        <v>1673</v>
      </c>
      <c r="X103" t="s">
        <v>492</v>
      </c>
    </row>
    <row r="104" spans="1:24" ht="15" customHeight="1" x14ac:dyDescent="0.35">
      <c r="A104">
        <v>11707575</v>
      </c>
      <c r="B104">
        <v>100006740598</v>
      </c>
      <c r="C104" t="s">
        <v>1726</v>
      </c>
      <c r="D104">
        <v>100</v>
      </c>
      <c r="E104" t="s">
        <v>1745</v>
      </c>
      <c r="F104" t="s">
        <v>1760</v>
      </c>
      <c r="G104">
        <v>6000303</v>
      </c>
      <c r="H104">
        <v>1</v>
      </c>
      <c r="I104" t="s">
        <v>2059</v>
      </c>
      <c r="J104" t="s">
        <v>2060</v>
      </c>
      <c r="K104" t="s">
        <v>418</v>
      </c>
      <c r="L104">
        <v>3</v>
      </c>
      <c r="M104">
        <v>1</v>
      </c>
      <c r="N104">
        <v>1</v>
      </c>
      <c r="O104">
        <v>0</v>
      </c>
      <c r="P104">
        <v>1</v>
      </c>
      <c r="Q104">
        <v>0</v>
      </c>
      <c r="R104">
        <v>0</v>
      </c>
      <c r="S104" s="50">
        <v>46273.655150462961</v>
      </c>
      <c r="T104" s="50">
        <v>46273.702662037038</v>
      </c>
      <c r="U104" s="51">
        <v>46273</v>
      </c>
      <c r="V104" s="50">
        <v>46273.702662037038</v>
      </c>
      <c r="W104" t="s">
        <v>1673</v>
      </c>
      <c r="X104" t="s">
        <v>492</v>
      </c>
    </row>
    <row r="105" spans="1:24" ht="15" customHeight="1" x14ac:dyDescent="0.35">
      <c r="A105">
        <v>11708557</v>
      </c>
      <c r="B105">
        <v>100006741109</v>
      </c>
      <c r="C105" t="s">
        <v>1726</v>
      </c>
      <c r="D105">
        <v>100</v>
      </c>
      <c r="E105" t="s">
        <v>1745</v>
      </c>
      <c r="F105" t="s">
        <v>1760</v>
      </c>
      <c r="G105">
        <v>6032301</v>
      </c>
      <c r="H105">
        <v>1</v>
      </c>
      <c r="I105" t="s">
        <v>2129</v>
      </c>
      <c r="J105" t="s">
        <v>2130</v>
      </c>
      <c r="K105" t="s">
        <v>419</v>
      </c>
      <c r="L105">
        <v>3</v>
      </c>
      <c r="M105">
        <v>2</v>
      </c>
      <c r="N105">
        <v>2</v>
      </c>
      <c r="O105">
        <v>0</v>
      </c>
      <c r="P105">
        <v>2</v>
      </c>
      <c r="Q105">
        <v>0</v>
      </c>
      <c r="R105">
        <v>0</v>
      </c>
      <c r="S105" s="50">
        <v>46273.692418981482</v>
      </c>
      <c r="T105" s="50">
        <v>46273.702835648153</v>
      </c>
      <c r="U105" s="51">
        <v>46273</v>
      </c>
      <c r="V105" s="50">
        <v>46273.702835648153</v>
      </c>
      <c r="W105" t="s">
        <v>1673</v>
      </c>
      <c r="X105" t="s">
        <v>492</v>
      </c>
    </row>
    <row r="106" spans="1:24" ht="15" customHeight="1" x14ac:dyDescent="0.35">
      <c r="A106">
        <v>11708494</v>
      </c>
      <c r="B106">
        <v>100006741077</v>
      </c>
      <c r="C106" t="s">
        <v>1726</v>
      </c>
      <c r="D106">
        <v>100</v>
      </c>
      <c r="E106" t="s">
        <v>1745</v>
      </c>
      <c r="F106" t="s">
        <v>1760</v>
      </c>
      <c r="G106">
        <v>6030201</v>
      </c>
      <c r="H106">
        <v>1</v>
      </c>
      <c r="I106" t="s">
        <v>2269</v>
      </c>
      <c r="J106" t="s">
        <v>2270</v>
      </c>
      <c r="K106" t="s">
        <v>418</v>
      </c>
      <c r="L106">
        <v>3</v>
      </c>
      <c r="M106">
        <v>6</v>
      </c>
      <c r="N106">
        <v>6</v>
      </c>
      <c r="O106">
        <v>0</v>
      </c>
      <c r="P106">
        <v>6</v>
      </c>
      <c r="Q106">
        <v>0</v>
      </c>
      <c r="R106">
        <v>0</v>
      </c>
      <c r="S106" s="50">
        <v>46273.686851851853</v>
      </c>
      <c r="T106" s="50">
        <v>46273.703194444453</v>
      </c>
      <c r="U106" s="51">
        <v>46273</v>
      </c>
      <c r="V106" s="50">
        <v>46273.703194444453</v>
      </c>
      <c r="W106" t="s">
        <v>1673</v>
      </c>
      <c r="X106" t="s">
        <v>492</v>
      </c>
    </row>
    <row r="107" spans="1:24" ht="15" customHeight="1" x14ac:dyDescent="0.35">
      <c r="A107">
        <v>11708495</v>
      </c>
      <c r="B107">
        <v>100006741077</v>
      </c>
      <c r="C107" t="s">
        <v>1726</v>
      </c>
      <c r="D107">
        <v>100</v>
      </c>
      <c r="E107" t="s">
        <v>1745</v>
      </c>
      <c r="F107" t="s">
        <v>1760</v>
      </c>
      <c r="G107">
        <v>6030201</v>
      </c>
      <c r="H107">
        <v>1</v>
      </c>
      <c r="I107" t="s">
        <v>2271</v>
      </c>
      <c r="J107" t="s">
        <v>2272</v>
      </c>
      <c r="K107" t="s">
        <v>418</v>
      </c>
      <c r="L107">
        <v>3</v>
      </c>
      <c r="M107">
        <v>1</v>
      </c>
      <c r="N107">
        <v>1</v>
      </c>
      <c r="O107">
        <v>0</v>
      </c>
      <c r="P107">
        <v>1</v>
      </c>
      <c r="Q107">
        <v>0</v>
      </c>
      <c r="R107">
        <v>0</v>
      </c>
      <c r="S107" s="50">
        <v>46273.686851851853</v>
      </c>
      <c r="T107" s="50">
        <v>46273.703275462962</v>
      </c>
      <c r="U107" s="51">
        <v>46273</v>
      </c>
      <c r="V107" s="50">
        <v>46273.703275462962</v>
      </c>
      <c r="W107" t="s">
        <v>1673</v>
      </c>
      <c r="X107" t="s">
        <v>492</v>
      </c>
    </row>
    <row r="108" spans="1:24" ht="15" customHeight="1" x14ac:dyDescent="0.35">
      <c r="A108">
        <v>11707523</v>
      </c>
      <c r="B108">
        <v>100006740576</v>
      </c>
      <c r="C108" t="s">
        <v>1726</v>
      </c>
      <c r="D108">
        <v>100</v>
      </c>
      <c r="E108" t="s">
        <v>1745</v>
      </c>
      <c r="F108" t="s">
        <v>1760</v>
      </c>
      <c r="G108">
        <v>5995601</v>
      </c>
      <c r="H108">
        <v>1</v>
      </c>
      <c r="I108" t="s">
        <v>2007</v>
      </c>
      <c r="J108" t="s">
        <v>2008</v>
      </c>
      <c r="K108" t="s">
        <v>418</v>
      </c>
      <c r="L108">
        <v>3</v>
      </c>
      <c r="M108">
        <v>1</v>
      </c>
      <c r="N108">
        <v>1</v>
      </c>
      <c r="O108">
        <v>0</v>
      </c>
      <c r="P108">
        <v>1</v>
      </c>
      <c r="Q108">
        <v>0</v>
      </c>
      <c r="R108">
        <v>0</v>
      </c>
      <c r="S108" s="50">
        <v>46273.655127314807</v>
      </c>
      <c r="T108" s="50">
        <v>46273.703483796293</v>
      </c>
      <c r="U108" s="51">
        <v>46273</v>
      </c>
      <c r="V108" s="50">
        <v>46273.703483796293</v>
      </c>
      <c r="W108" t="s">
        <v>1673</v>
      </c>
      <c r="X108" t="s">
        <v>492</v>
      </c>
    </row>
    <row r="109" spans="1:24" ht="15" customHeight="1" x14ac:dyDescent="0.35">
      <c r="A109">
        <v>11707539</v>
      </c>
      <c r="B109">
        <v>100006740587</v>
      </c>
      <c r="C109" t="s">
        <v>1726</v>
      </c>
      <c r="D109">
        <v>100</v>
      </c>
      <c r="E109" t="s">
        <v>1745</v>
      </c>
      <c r="F109" t="s">
        <v>1760</v>
      </c>
      <c r="G109">
        <v>5993201</v>
      </c>
      <c r="H109">
        <v>1</v>
      </c>
      <c r="I109" t="s">
        <v>2035</v>
      </c>
      <c r="J109" t="s">
        <v>2036</v>
      </c>
      <c r="K109" t="s">
        <v>418</v>
      </c>
      <c r="L109">
        <v>3</v>
      </c>
      <c r="M109">
        <v>2</v>
      </c>
      <c r="N109">
        <v>2</v>
      </c>
      <c r="O109">
        <v>0</v>
      </c>
      <c r="P109">
        <v>2</v>
      </c>
      <c r="Q109">
        <v>0</v>
      </c>
      <c r="R109">
        <v>0</v>
      </c>
      <c r="S109" s="50">
        <v>46273.655138888891</v>
      </c>
      <c r="T109" s="50">
        <v>46273.703923611109</v>
      </c>
      <c r="U109" s="51">
        <v>46273</v>
      </c>
      <c r="V109" s="50">
        <v>46273.703923611109</v>
      </c>
      <c r="W109" t="s">
        <v>1673</v>
      </c>
      <c r="X109" t="s">
        <v>492</v>
      </c>
    </row>
    <row r="110" spans="1:24" ht="15" customHeight="1" x14ac:dyDescent="0.35">
      <c r="A110">
        <v>11707540</v>
      </c>
      <c r="B110">
        <v>100006740587</v>
      </c>
      <c r="C110" t="s">
        <v>1726</v>
      </c>
      <c r="D110">
        <v>100</v>
      </c>
      <c r="E110" t="s">
        <v>1745</v>
      </c>
      <c r="F110" t="s">
        <v>1760</v>
      </c>
      <c r="G110">
        <v>5993201</v>
      </c>
      <c r="H110">
        <v>1</v>
      </c>
      <c r="I110" t="s">
        <v>2037</v>
      </c>
      <c r="J110" t="s">
        <v>2038</v>
      </c>
      <c r="K110" t="s">
        <v>418</v>
      </c>
      <c r="L110">
        <v>3</v>
      </c>
      <c r="M110">
        <v>1</v>
      </c>
      <c r="N110">
        <v>1</v>
      </c>
      <c r="O110">
        <v>0</v>
      </c>
      <c r="P110">
        <v>1</v>
      </c>
      <c r="Q110">
        <v>0</v>
      </c>
      <c r="R110">
        <v>0</v>
      </c>
      <c r="S110" s="50">
        <v>46273.655138888891</v>
      </c>
      <c r="T110" s="50">
        <v>46273.704050925917</v>
      </c>
      <c r="U110" s="51">
        <v>46273</v>
      </c>
      <c r="V110" s="50">
        <v>46273.704050925917</v>
      </c>
      <c r="W110" t="s">
        <v>1673</v>
      </c>
      <c r="X110" t="s">
        <v>492</v>
      </c>
    </row>
    <row r="111" spans="1:24" ht="15" customHeight="1" x14ac:dyDescent="0.35">
      <c r="A111">
        <v>11709165</v>
      </c>
      <c r="B111">
        <v>100006741343</v>
      </c>
      <c r="C111" t="s">
        <v>1726</v>
      </c>
      <c r="D111">
        <v>100</v>
      </c>
      <c r="E111" t="s">
        <v>1745</v>
      </c>
      <c r="F111" t="s">
        <v>1760</v>
      </c>
      <c r="G111">
        <v>6039101</v>
      </c>
      <c r="H111">
        <v>1</v>
      </c>
      <c r="I111" t="s">
        <v>2255</v>
      </c>
      <c r="J111" t="s">
        <v>2256</v>
      </c>
      <c r="K111" t="s">
        <v>418</v>
      </c>
      <c r="L111">
        <v>3</v>
      </c>
      <c r="M111">
        <v>3</v>
      </c>
      <c r="N111">
        <v>3</v>
      </c>
      <c r="O111">
        <v>0</v>
      </c>
      <c r="P111">
        <v>3</v>
      </c>
      <c r="Q111">
        <v>0</v>
      </c>
      <c r="R111">
        <v>0</v>
      </c>
      <c r="S111" s="50">
        <v>46273.70144675926</v>
      </c>
      <c r="T111" s="50">
        <v>46273.704942129632</v>
      </c>
      <c r="U111" s="51">
        <v>46273</v>
      </c>
      <c r="V111" s="50">
        <v>46273.704942129632</v>
      </c>
      <c r="W111" t="s">
        <v>1673</v>
      </c>
      <c r="X111" t="s">
        <v>492</v>
      </c>
    </row>
    <row r="112" spans="1:24" ht="15" customHeight="1" x14ac:dyDescent="0.35">
      <c r="A112">
        <v>11708846</v>
      </c>
      <c r="B112">
        <v>100006741219</v>
      </c>
      <c r="C112" t="s">
        <v>1726</v>
      </c>
      <c r="D112">
        <v>100</v>
      </c>
      <c r="E112" t="s">
        <v>1745</v>
      </c>
      <c r="F112" t="s">
        <v>1760</v>
      </c>
      <c r="G112">
        <v>6037802</v>
      </c>
      <c r="H112">
        <v>1</v>
      </c>
      <c r="I112" t="s">
        <v>2890</v>
      </c>
      <c r="J112" t="s">
        <v>2891</v>
      </c>
      <c r="K112" t="s">
        <v>418</v>
      </c>
      <c r="L112">
        <v>3</v>
      </c>
      <c r="M112">
        <v>1</v>
      </c>
      <c r="N112">
        <v>1</v>
      </c>
      <c r="O112">
        <v>0</v>
      </c>
      <c r="P112">
        <v>1</v>
      </c>
      <c r="Q112">
        <v>0</v>
      </c>
      <c r="R112">
        <v>0</v>
      </c>
      <c r="S112" s="50">
        <v>46273.698657407411</v>
      </c>
      <c r="T112" s="50">
        <v>46273.705208333333</v>
      </c>
      <c r="U112" s="51">
        <v>46273</v>
      </c>
      <c r="V112" s="50">
        <v>46273.705208333333</v>
      </c>
      <c r="W112" t="s">
        <v>1673</v>
      </c>
      <c r="X112" t="s">
        <v>492</v>
      </c>
    </row>
    <row r="113" spans="1:24" ht="15" customHeight="1" x14ac:dyDescent="0.35">
      <c r="A113">
        <v>11708812</v>
      </c>
      <c r="B113">
        <v>100006741199</v>
      </c>
      <c r="C113" t="s">
        <v>1726</v>
      </c>
      <c r="D113">
        <v>100</v>
      </c>
      <c r="E113" t="s">
        <v>1745</v>
      </c>
      <c r="F113" t="s">
        <v>1760</v>
      </c>
      <c r="G113">
        <v>6036601</v>
      </c>
      <c r="H113">
        <v>1</v>
      </c>
      <c r="I113" t="s">
        <v>2357</v>
      </c>
      <c r="J113" t="s">
        <v>2358</v>
      </c>
      <c r="K113" t="s">
        <v>418</v>
      </c>
      <c r="L113">
        <v>3</v>
      </c>
      <c r="M113">
        <v>7</v>
      </c>
      <c r="N113">
        <v>7</v>
      </c>
      <c r="O113">
        <v>0</v>
      </c>
      <c r="P113">
        <v>7</v>
      </c>
      <c r="Q113">
        <v>0</v>
      </c>
      <c r="R113">
        <v>0</v>
      </c>
      <c r="S113" s="50">
        <v>46273.697268518517</v>
      </c>
      <c r="T113" s="50">
        <v>46273.705567129633</v>
      </c>
      <c r="U113" s="51">
        <v>46273</v>
      </c>
      <c r="V113" s="50">
        <v>46273.705567129633</v>
      </c>
      <c r="W113" t="s">
        <v>1673</v>
      </c>
      <c r="X113" t="s">
        <v>492</v>
      </c>
    </row>
    <row r="114" spans="1:24" ht="15" customHeight="1" x14ac:dyDescent="0.35">
      <c r="A114">
        <v>11709451</v>
      </c>
      <c r="B114">
        <v>100006741603</v>
      </c>
      <c r="C114" t="s">
        <v>1726</v>
      </c>
      <c r="D114">
        <v>100</v>
      </c>
      <c r="E114" t="s">
        <v>1745</v>
      </c>
      <c r="F114" t="s">
        <v>1760</v>
      </c>
      <c r="G114">
        <v>6040201</v>
      </c>
      <c r="H114">
        <v>1</v>
      </c>
      <c r="I114" t="s">
        <v>2892</v>
      </c>
      <c r="J114" t="s">
        <v>2893</v>
      </c>
      <c r="K114" t="s">
        <v>418</v>
      </c>
      <c r="L114">
        <v>3</v>
      </c>
      <c r="M114">
        <v>3</v>
      </c>
      <c r="N114">
        <v>3</v>
      </c>
      <c r="O114">
        <v>0</v>
      </c>
      <c r="P114">
        <v>3</v>
      </c>
      <c r="Q114">
        <v>0</v>
      </c>
      <c r="R114">
        <v>0</v>
      </c>
      <c r="S114" s="50">
        <v>46273.702835648153</v>
      </c>
      <c r="T114" s="50">
        <v>46273.706111111111</v>
      </c>
      <c r="U114" s="51">
        <v>46273</v>
      </c>
      <c r="V114" s="50">
        <v>46273.706111111111</v>
      </c>
      <c r="W114" t="s">
        <v>1673</v>
      </c>
      <c r="X114" t="s">
        <v>492</v>
      </c>
    </row>
    <row r="115" spans="1:24" ht="15" customHeight="1" x14ac:dyDescent="0.35">
      <c r="A115">
        <v>11708521</v>
      </c>
      <c r="B115">
        <v>100006741095</v>
      </c>
      <c r="C115" t="s">
        <v>1726</v>
      </c>
      <c r="D115">
        <v>100</v>
      </c>
      <c r="E115" t="s">
        <v>1745</v>
      </c>
      <c r="F115" t="s">
        <v>1760</v>
      </c>
      <c r="G115">
        <v>6031301</v>
      </c>
      <c r="H115">
        <v>1</v>
      </c>
      <c r="I115" t="s">
        <v>2025</v>
      </c>
      <c r="J115" t="s">
        <v>2026</v>
      </c>
      <c r="K115" t="s">
        <v>418</v>
      </c>
      <c r="L115">
        <v>3</v>
      </c>
      <c r="M115">
        <v>3</v>
      </c>
      <c r="N115">
        <v>3</v>
      </c>
      <c r="O115">
        <v>0</v>
      </c>
      <c r="P115">
        <v>3</v>
      </c>
      <c r="Q115">
        <v>0</v>
      </c>
      <c r="R115">
        <v>0</v>
      </c>
      <c r="S115" s="50">
        <v>46273.688935185193</v>
      </c>
      <c r="T115" s="50">
        <v>46273.706990740742</v>
      </c>
      <c r="U115" s="51">
        <v>46273</v>
      </c>
      <c r="V115" s="50">
        <v>46273.706990740742</v>
      </c>
      <c r="W115" t="s">
        <v>1673</v>
      </c>
      <c r="X115" t="s">
        <v>492</v>
      </c>
    </row>
    <row r="116" spans="1:24" ht="15" customHeight="1" x14ac:dyDescent="0.35">
      <c r="A116">
        <v>11707541</v>
      </c>
      <c r="B116">
        <v>100006740587</v>
      </c>
      <c r="C116" t="s">
        <v>1726</v>
      </c>
      <c r="D116">
        <v>100</v>
      </c>
      <c r="E116" t="s">
        <v>1745</v>
      </c>
      <c r="F116" t="s">
        <v>1760</v>
      </c>
      <c r="G116">
        <v>5993201</v>
      </c>
      <c r="H116">
        <v>1</v>
      </c>
      <c r="I116" t="s">
        <v>2039</v>
      </c>
      <c r="J116" t="s">
        <v>2040</v>
      </c>
      <c r="K116" t="s">
        <v>418</v>
      </c>
      <c r="L116">
        <v>3</v>
      </c>
      <c r="M116">
        <v>1</v>
      </c>
      <c r="N116">
        <v>1</v>
      </c>
      <c r="O116">
        <v>0</v>
      </c>
      <c r="P116">
        <v>1</v>
      </c>
      <c r="Q116">
        <v>0</v>
      </c>
      <c r="R116">
        <v>0</v>
      </c>
      <c r="S116" s="50">
        <v>46273.655138888891</v>
      </c>
      <c r="T116" s="50">
        <v>46273.707129629627</v>
      </c>
      <c r="U116" s="51">
        <v>46273</v>
      </c>
      <c r="V116" s="50">
        <v>46273.707129629627</v>
      </c>
      <c r="W116" t="s">
        <v>1673</v>
      </c>
      <c r="X116" t="s">
        <v>492</v>
      </c>
    </row>
    <row r="117" spans="1:24" ht="15" customHeight="1" x14ac:dyDescent="0.35">
      <c r="A117">
        <v>11707542</v>
      </c>
      <c r="B117">
        <v>100006740587</v>
      </c>
      <c r="C117" t="s">
        <v>1726</v>
      </c>
      <c r="D117">
        <v>100</v>
      </c>
      <c r="E117" t="s">
        <v>1745</v>
      </c>
      <c r="F117" t="s">
        <v>1760</v>
      </c>
      <c r="G117">
        <v>5993201</v>
      </c>
      <c r="H117">
        <v>1</v>
      </c>
      <c r="I117" t="s">
        <v>2041</v>
      </c>
      <c r="J117" t="s">
        <v>2042</v>
      </c>
      <c r="K117" t="s">
        <v>418</v>
      </c>
      <c r="L117">
        <v>3</v>
      </c>
      <c r="M117">
        <v>3</v>
      </c>
      <c r="N117">
        <v>3</v>
      </c>
      <c r="O117">
        <v>0</v>
      </c>
      <c r="P117">
        <v>3</v>
      </c>
      <c r="Q117">
        <v>0</v>
      </c>
      <c r="R117">
        <v>0</v>
      </c>
      <c r="S117" s="50">
        <v>46273.655138888891</v>
      </c>
      <c r="T117" s="50">
        <v>46273.707280092603</v>
      </c>
      <c r="U117" s="51">
        <v>46273</v>
      </c>
      <c r="V117" s="50">
        <v>46273.707280092603</v>
      </c>
      <c r="W117" t="s">
        <v>1673</v>
      </c>
      <c r="X117" t="s">
        <v>492</v>
      </c>
    </row>
    <row r="118" spans="1:24" ht="15" customHeight="1" x14ac:dyDescent="0.35">
      <c r="A118">
        <v>11707543</v>
      </c>
      <c r="B118">
        <v>100006740587</v>
      </c>
      <c r="C118" t="s">
        <v>1726</v>
      </c>
      <c r="D118">
        <v>100</v>
      </c>
      <c r="E118" t="s">
        <v>1745</v>
      </c>
      <c r="F118" t="s">
        <v>1760</v>
      </c>
      <c r="G118">
        <v>5993201</v>
      </c>
      <c r="H118">
        <v>1</v>
      </c>
      <c r="I118" t="s">
        <v>2043</v>
      </c>
      <c r="J118" t="s">
        <v>2044</v>
      </c>
      <c r="K118" t="s">
        <v>418</v>
      </c>
      <c r="L118">
        <v>3</v>
      </c>
      <c r="M118">
        <v>2</v>
      </c>
      <c r="N118">
        <v>2</v>
      </c>
      <c r="O118">
        <v>0</v>
      </c>
      <c r="P118">
        <v>2</v>
      </c>
      <c r="Q118">
        <v>0</v>
      </c>
      <c r="R118">
        <v>0</v>
      </c>
      <c r="S118" s="50">
        <v>46273.655138888891</v>
      </c>
      <c r="T118" s="50">
        <v>46273.707546296297</v>
      </c>
      <c r="U118" s="51">
        <v>46273</v>
      </c>
      <c r="V118" s="50">
        <v>46273.707546296297</v>
      </c>
      <c r="W118" t="s">
        <v>1673</v>
      </c>
      <c r="X118" t="s">
        <v>492</v>
      </c>
    </row>
    <row r="119" spans="1:24" ht="15" customHeight="1" x14ac:dyDescent="0.35">
      <c r="A119">
        <v>11708606</v>
      </c>
      <c r="B119">
        <v>100006741135</v>
      </c>
      <c r="C119" t="s">
        <v>1726</v>
      </c>
      <c r="D119">
        <v>100</v>
      </c>
      <c r="E119" t="s">
        <v>1745</v>
      </c>
      <c r="F119" t="s">
        <v>1760</v>
      </c>
      <c r="G119">
        <v>6033602</v>
      </c>
      <c r="H119">
        <v>1</v>
      </c>
      <c r="I119" t="s">
        <v>2169</v>
      </c>
      <c r="J119" t="s">
        <v>2170</v>
      </c>
      <c r="K119" t="s">
        <v>418</v>
      </c>
      <c r="L119">
        <v>3</v>
      </c>
      <c r="M119">
        <v>1</v>
      </c>
      <c r="N119">
        <v>1</v>
      </c>
      <c r="O119">
        <v>0</v>
      </c>
      <c r="P119">
        <v>1</v>
      </c>
      <c r="Q119">
        <v>0</v>
      </c>
      <c r="R119">
        <v>0</v>
      </c>
      <c r="S119" s="50">
        <v>46273.693113425928</v>
      </c>
      <c r="T119" s="50">
        <v>46273.707905092589</v>
      </c>
      <c r="U119" s="51">
        <v>46273</v>
      </c>
      <c r="V119" s="50">
        <v>46273.707905092589</v>
      </c>
      <c r="W119" t="s">
        <v>1673</v>
      </c>
      <c r="X119" t="s">
        <v>492</v>
      </c>
    </row>
    <row r="120" spans="1:24" ht="15" customHeight="1" x14ac:dyDescent="0.35">
      <c r="A120">
        <v>11709166</v>
      </c>
      <c r="B120">
        <v>100006741343</v>
      </c>
      <c r="C120" t="s">
        <v>1726</v>
      </c>
      <c r="D120">
        <v>100</v>
      </c>
      <c r="E120" t="s">
        <v>1745</v>
      </c>
      <c r="F120" t="s">
        <v>1760</v>
      </c>
      <c r="G120">
        <v>6039101</v>
      </c>
      <c r="H120">
        <v>1</v>
      </c>
      <c r="I120" t="s">
        <v>2235</v>
      </c>
      <c r="J120" t="s">
        <v>2236</v>
      </c>
      <c r="K120" t="s">
        <v>418</v>
      </c>
      <c r="L120">
        <v>3</v>
      </c>
      <c r="M120">
        <v>2</v>
      </c>
      <c r="N120">
        <v>2</v>
      </c>
      <c r="O120">
        <v>0</v>
      </c>
      <c r="P120">
        <v>2</v>
      </c>
      <c r="Q120">
        <v>0</v>
      </c>
      <c r="R120">
        <v>0</v>
      </c>
      <c r="S120" s="50">
        <v>46273.70144675926</v>
      </c>
      <c r="T120" s="50">
        <v>46273.70815972222</v>
      </c>
      <c r="U120" s="51">
        <v>46273</v>
      </c>
      <c r="V120" s="50">
        <v>46273.70815972222</v>
      </c>
      <c r="W120" t="s">
        <v>1673</v>
      </c>
      <c r="X120" t="s">
        <v>492</v>
      </c>
    </row>
    <row r="121" spans="1:24" ht="15" customHeight="1" x14ac:dyDescent="0.35">
      <c r="A121">
        <v>11708522</v>
      </c>
      <c r="B121">
        <v>100006741095</v>
      </c>
      <c r="C121" t="s">
        <v>1726</v>
      </c>
      <c r="D121">
        <v>100</v>
      </c>
      <c r="E121" t="s">
        <v>1745</v>
      </c>
      <c r="F121" t="s">
        <v>1760</v>
      </c>
      <c r="G121">
        <v>6031301</v>
      </c>
      <c r="H121">
        <v>1</v>
      </c>
      <c r="I121" t="s">
        <v>2279</v>
      </c>
      <c r="J121" t="s">
        <v>2280</v>
      </c>
      <c r="K121" t="s">
        <v>418</v>
      </c>
      <c r="L121">
        <v>3</v>
      </c>
      <c r="M121">
        <v>1</v>
      </c>
      <c r="N121">
        <v>1</v>
      </c>
      <c r="O121">
        <v>0</v>
      </c>
      <c r="P121">
        <v>1</v>
      </c>
      <c r="Q121">
        <v>0</v>
      </c>
      <c r="R121">
        <v>0</v>
      </c>
      <c r="S121" s="50">
        <v>46273.688935185193</v>
      </c>
      <c r="T121" s="50">
        <v>46273.708449074067</v>
      </c>
      <c r="U121" s="51">
        <v>46273</v>
      </c>
      <c r="V121" s="50">
        <v>46273.708449074067</v>
      </c>
      <c r="W121" t="s">
        <v>1673</v>
      </c>
      <c r="X121" t="s">
        <v>492</v>
      </c>
    </row>
    <row r="122" spans="1:24" ht="15" customHeight="1" x14ac:dyDescent="0.35">
      <c r="A122">
        <v>11709453</v>
      </c>
      <c r="B122">
        <v>100006741604</v>
      </c>
      <c r="C122" t="s">
        <v>1726</v>
      </c>
      <c r="D122">
        <v>100</v>
      </c>
      <c r="E122" t="s">
        <v>1745</v>
      </c>
      <c r="F122" t="s">
        <v>1760</v>
      </c>
      <c r="G122">
        <v>6040001</v>
      </c>
      <c r="H122">
        <v>1</v>
      </c>
      <c r="I122" t="s">
        <v>2401</v>
      </c>
      <c r="J122" t="s">
        <v>2402</v>
      </c>
      <c r="K122" t="s">
        <v>418</v>
      </c>
      <c r="L122">
        <v>3</v>
      </c>
      <c r="M122">
        <v>1</v>
      </c>
      <c r="N122">
        <v>1</v>
      </c>
      <c r="O122">
        <v>0</v>
      </c>
      <c r="P122">
        <v>1</v>
      </c>
      <c r="Q122">
        <v>0</v>
      </c>
      <c r="R122">
        <v>0</v>
      </c>
      <c r="S122" s="50">
        <v>46273.702835648153</v>
      </c>
      <c r="T122" s="50">
        <v>46273.708773148152</v>
      </c>
      <c r="U122" s="51">
        <v>46273</v>
      </c>
      <c r="V122" s="50">
        <v>46273.708773148152</v>
      </c>
      <c r="W122" t="s">
        <v>1673</v>
      </c>
      <c r="X122" t="s">
        <v>492</v>
      </c>
    </row>
    <row r="123" spans="1:24" ht="15" customHeight="1" x14ac:dyDescent="0.35">
      <c r="A123">
        <v>11708813</v>
      </c>
      <c r="B123">
        <v>100006741199</v>
      </c>
      <c r="C123" t="s">
        <v>1726</v>
      </c>
      <c r="D123">
        <v>100</v>
      </c>
      <c r="E123" t="s">
        <v>1745</v>
      </c>
      <c r="F123" t="s">
        <v>1760</v>
      </c>
      <c r="G123">
        <v>6036601</v>
      </c>
      <c r="H123">
        <v>1</v>
      </c>
      <c r="I123" t="s">
        <v>2359</v>
      </c>
      <c r="J123" t="s">
        <v>2360</v>
      </c>
      <c r="K123" t="s">
        <v>418</v>
      </c>
      <c r="L123">
        <v>3</v>
      </c>
      <c r="M123">
        <v>3</v>
      </c>
      <c r="N123">
        <v>3</v>
      </c>
      <c r="O123">
        <v>0</v>
      </c>
      <c r="P123">
        <v>3</v>
      </c>
      <c r="Q123">
        <v>0</v>
      </c>
      <c r="R123">
        <v>0</v>
      </c>
      <c r="S123" s="50">
        <v>46273.697268518517</v>
      </c>
      <c r="T123" s="50">
        <v>46273.709131944437</v>
      </c>
      <c r="U123" s="51">
        <v>46273</v>
      </c>
      <c r="V123" s="50">
        <v>46273.709131944437</v>
      </c>
      <c r="W123" t="s">
        <v>1673</v>
      </c>
      <c r="X123" t="s">
        <v>492</v>
      </c>
    </row>
    <row r="124" spans="1:24" ht="15" customHeight="1" x14ac:dyDescent="0.35">
      <c r="A124">
        <v>11709452</v>
      </c>
      <c r="B124">
        <v>100006741603</v>
      </c>
      <c r="C124" t="s">
        <v>1726</v>
      </c>
      <c r="D124">
        <v>100</v>
      </c>
      <c r="E124" t="s">
        <v>1745</v>
      </c>
      <c r="F124" t="s">
        <v>1760</v>
      </c>
      <c r="G124">
        <v>6040201</v>
      </c>
      <c r="H124">
        <v>1</v>
      </c>
      <c r="I124" t="s">
        <v>2399</v>
      </c>
      <c r="J124" t="s">
        <v>2400</v>
      </c>
      <c r="K124" t="s">
        <v>418</v>
      </c>
      <c r="L124">
        <v>3</v>
      </c>
      <c r="M124">
        <v>1</v>
      </c>
      <c r="N124">
        <v>1</v>
      </c>
      <c r="O124">
        <v>0</v>
      </c>
      <c r="P124">
        <v>1</v>
      </c>
      <c r="Q124">
        <v>0</v>
      </c>
      <c r="R124">
        <v>0</v>
      </c>
      <c r="S124" s="50">
        <v>46273.702835648153</v>
      </c>
      <c r="T124" s="50">
        <v>46273.709594907406</v>
      </c>
      <c r="U124" s="51">
        <v>46273</v>
      </c>
      <c r="V124" s="50">
        <v>46273.709594907406</v>
      </c>
      <c r="W124" t="s">
        <v>1673</v>
      </c>
      <c r="X124" t="s">
        <v>492</v>
      </c>
    </row>
    <row r="125" spans="1:24" ht="15" customHeight="1" x14ac:dyDescent="0.35">
      <c r="A125">
        <v>11708814</v>
      </c>
      <c r="B125">
        <v>100006741199</v>
      </c>
      <c r="C125" t="s">
        <v>1726</v>
      </c>
      <c r="D125">
        <v>100</v>
      </c>
      <c r="E125" t="s">
        <v>1745</v>
      </c>
      <c r="F125" t="s">
        <v>1760</v>
      </c>
      <c r="G125">
        <v>6036601</v>
      </c>
      <c r="H125">
        <v>1</v>
      </c>
      <c r="I125" t="s">
        <v>2361</v>
      </c>
      <c r="J125" t="s">
        <v>2362</v>
      </c>
      <c r="K125" t="s">
        <v>418</v>
      </c>
      <c r="L125">
        <v>3</v>
      </c>
      <c r="M125">
        <v>3</v>
      </c>
      <c r="N125">
        <v>3</v>
      </c>
      <c r="O125">
        <v>0</v>
      </c>
      <c r="P125">
        <v>3</v>
      </c>
      <c r="Q125">
        <v>0</v>
      </c>
      <c r="R125">
        <v>0</v>
      </c>
      <c r="S125" s="50">
        <v>46273.697268518517</v>
      </c>
      <c r="T125" s="50">
        <v>46273.709803240738</v>
      </c>
      <c r="U125" s="51">
        <v>46273</v>
      </c>
      <c r="V125" s="50">
        <v>46273.709803240738</v>
      </c>
      <c r="W125" t="s">
        <v>1673</v>
      </c>
      <c r="X125" t="s">
        <v>492</v>
      </c>
    </row>
    <row r="126" spans="1:24" ht="15" customHeight="1" x14ac:dyDescent="0.35">
      <c r="A126">
        <v>11709547</v>
      </c>
      <c r="B126">
        <v>100006741643</v>
      </c>
      <c r="C126" t="s">
        <v>1726</v>
      </c>
      <c r="D126">
        <v>100</v>
      </c>
      <c r="E126" t="s">
        <v>1745</v>
      </c>
      <c r="F126" t="s">
        <v>1760</v>
      </c>
      <c r="G126">
        <v>6042401</v>
      </c>
      <c r="H126">
        <v>1</v>
      </c>
      <c r="I126" t="s">
        <v>2099</v>
      </c>
      <c r="J126" t="s">
        <v>2100</v>
      </c>
      <c r="K126" t="s">
        <v>418</v>
      </c>
      <c r="L126">
        <v>3</v>
      </c>
      <c r="M126">
        <v>3</v>
      </c>
      <c r="N126">
        <v>3</v>
      </c>
      <c r="O126">
        <v>0</v>
      </c>
      <c r="P126">
        <v>3</v>
      </c>
      <c r="Q126">
        <v>0</v>
      </c>
      <c r="R126">
        <v>0</v>
      </c>
      <c r="S126" s="50">
        <v>46273.705613425933</v>
      </c>
      <c r="T126" s="50">
        <v>46273.710185185177</v>
      </c>
      <c r="U126" s="51">
        <v>46273</v>
      </c>
      <c r="V126" s="50">
        <v>46273.710185185177</v>
      </c>
      <c r="W126" t="s">
        <v>1673</v>
      </c>
      <c r="X126" t="s">
        <v>492</v>
      </c>
    </row>
    <row r="127" spans="1:24" ht="15" customHeight="1" x14ac:dyDescent="0.35">
      <c r="A127">
        <v>11709548</v>
      </c>
      <c r="B127">
        <v>100006741643</v>
      </c>
      <c r="C127" t="s">
        <v>1726</v>
      </c>
      <c r="D127">
        <v>100</v>
      </c>
      <c r="E127" t="s">
        <v>1745</v>
      </c>
      <c r="F127" t="s">
        <v>1760</v>
      </c>
      <c r="G127">
        <v>6042401</v>
      </c>
      <c r="H127">
        <v>1</v>
      </c>
      <c r="I127" t="s">
        <v>2285</v>
      </c>
      <c r="J127" t="s">
        <v>2286</v>
      </c>
      <c r="K127" t="s">
        <v>418</v>
      </c>
      <c r="L127">
        <v>3</v>
      </c>
      <c r="M127">
        <v>1</v>
      </c>
      <c r="N127">
        <v>1</v>
      </c>
      <c r="O127">
        <v>0</v>
      </c>
      <c r="P127">
        <v>1</v>
      </c>
      <c r="Q127">
        <v>0</v>
      </c>
      <c r="R127">
        <v>0</v>
      </c>
      <c r="S127" s="50">
        <v>46273.705613425933</v>
      </c>
      <c r="T127" s="50">
        <v>46273.710613425923</v>
      </c>
      <c r="U127" s="51">
        <v>46273</v>
      </c>
      <c r="V127" s="50">
        <v>46273.710613425923</v>
      </c>
      <c r="W127" t="s">
        <v>1673</v>
      </c>
      <c r="X127" t="s">
        <v>492</v>
      </c>
    </row>
    <row r="128" spans="1:24" ht="15" customHeight="1" x14ac:dyDescent="0.35">
      <c r="A128">
        <v>11709520</v>
      </c>
      <c r="B128">
        <v>100006741632</v>
      </c>
      <c r="C128" t="s">
        <v>1726</v>
      </c>
      <c r="D128">
        <v>100</v>
      </c>
      <c r="E128" t="s">
        <v>1745</v>
      </c>
      <c r="F128" t="s">
        <v>1760</v>
      </c>
      <c r="G128">
        <v>6041301</v>
      </c>
      <c r="H128">
        <v>1</v>
      </c>
      <c r="I128" t="s">
        <v>2419</v>
      </c>
      <c r="J128" t="s">
        <v>2420</v>
      </c>
      <c r="K128" t="s">
        <v>418</v>
      </c>
      <c r="L128">
        <v>3</v>
      </c>
      <c r="M128">
        <v>3</v>
      </c>
      <c r="N128">
        <v>3</v>
      </c>
      <c r="O128">
        <v>0</v>
      </c>
      <c r="P128">
        <v>3</v>
      </c>
      <c r="Q128">
        <v>0</v>
      </c>
      <c r="R128">
        <v>0</v>
      </c>
      <c r="S128" s="50">
        <v>46273.703541666669</v>
      </c>
      <c r="T128" s="50">
        <v>46273.711365740739</v>
      </c>
      <c r="U128" s="51">
        <v>46273</v>
      </c>
      <c r="V128" s="50">
        <v>46273.711365740739</v>
      </c>
      <c r="W128" t="s">
        <v>1673</v>
      </c>
      <c r="X128" t="s">
        <v>492</v>
      </c>
    </row>
    <row r="129" spans="1:24" ht="15" customHeight="1" x14ac:dyDescent="0.35">
      <c r="A129">
        <v>11709549</v>
      </c>
      <c r="B129">
        <v>100006741644</v>
      </c>
      <c r="C129" t="s">
        <v>1726</v>
      </c>
      <c r="D129">
        <v>100</v>
      </c>
      <c r="E129" t="s">
        <v>1745</v>
      </c>
      <c r="F129" t="s">
        <v>1760</v>
      </c>
      <c r="G129">
        <v>6042901</v>
      </c>
      <c r="H129">
        <v>1</v>
      </c>
      <c r="I129" t="s">
        <v>2427</v>
      </c>
      <c r="J129" t="s">
        <v>2428</v>
      </c>
      <c r="K129" t="s">
        <v>418</v>
      </c>
      <c r="L129">
        <v>3</v>
      </c>
      <c r="M129">
        <v>6</v>
      </c>
      <c r="N129">
        <v>6</v>
      </c>
      <c r="O129">
        <v>0</v>
      </c>
      <c r="P129">
        <v>6</v>
      </c>
      <c r="Q129">
        <v>0</v>
      </c>
      <c r="R129">
        <v>0</v>
      </c>
      <c r="S129" s="50">
        <v>46273.705613425933</v>
      </c>
      <c r="T129" s="50">
        <v>46273.711608796293</v>
      </c>
      <c r="U129" s="51">
        <v>46273</v>
      </c>
      <c r="V129" s="50">
        <v>46273.711608796293</v>
      </c>
      <c r="W129" t="s">
        <v>1673</v>
      </c>
      <c r="X129" t="s">
        <v>492</v>
      </c>
    </row>
    <row r="130" spans="1:24" ht="15" customHeight="1" x14ac:dyDescent="0.35">
      <c r="A130">
        <v>11708860</v>
      </c>
      <c r="B130">
        <v>100006741229</v>
      </c>
      <c r="C130" t="s">
        <v>1726</v>
      </c>
      <c r="D130">
        <v>100</v>
      </c>
      <c r="E130" t="s">
        <v>1745</v>
      </c>
      <c r="F130" t="s">
        <v>1760</v>
      </c>
      <c r="G130">
        <v>6038201</v>
      </c>
      <c r="H130">
        <v>1</v>
      </c>
      <c r="I130" t="s">
        <v>2179</v>
      </c>
      <c r="J130" t="s">
        <v>2180</v>
      </c>
      <c r="K130" t="s">
        <v>418</v>
      </c>
      <c r="L130">
        <v>3</v>
      </c>
      <c r="M130">
        <v>1</v>
      </c>
      <c r="N130">
        <v>1</v>
      </c>
      <c r="O130">
        <v>0</v>
      </c>
      <c r="P130">
        <v>1</v>
      </c>
      <c r="Q130">
        <v>0</v>
      </c>
      <c r="R130">
        <v>0</v>
      </c>
      <c r="S130" s="50">
        <v>46273.700046296297</v>
      </c>
      <c r="T130" s="50">
        <v>46273.71193287037</v>
      </c>
      <c r="U130" s="51">
        <v>46273</v>
      </c>
      <c r="V130" s="50">
        <v>46273.71193287037</v>
      </c>
      <c r="W130" t="s">
        <v>1673</v>
      </c>
      <c r="X130" t="s">
        <v>492</v>
      </c>
    </row>
    <row r="131" spans="1:24" ht="15" customHeight="1" x14ac:dyDescent="0.35">
      <c r="A131">
        <v>11709570</v>
      </c>
      <c r="B131">
        <v>100006741652</v>
      </c>
      <c r="C131" t="s">
        <v>1726</v>
      </c>
      <c r="D131">
        <v>100</v>
      </c>
      <c r="E131" t="s">
        <v>1745</v>
      </c>
      <c r="F131" t="s">
        <v>1760</v>
      </c>
      <c r="G131">
        <v>6043801</v>
      </c>
      <c r="H131">
        <v>1</v>
      </c>
      <c r="I131" t="s">
        <v>2431</v>
      </c>
      <c r="J131" t="s">
        <v>2432</v>
      </c>
      <c r="K131" t="s">
        <v>418</v>
      </c>
      <c r="L131">
        <v>3</v>
      </c>
      <c r="M131">
        <v>1</v>
      </c>
      <c r="N131">
        <v>1</v>
      </c>
      <c r="O131">
        <v>0</v>
      </c>
      <c r="P131">
        <v>1</v>
      </c>
      <c r="Q131">
        <v>0</v>
      </c>
      <c r="R131">
        <v>0</v>
      </c>
      <c r="S131" s="50">
        <v>46273.706979166673</v>
      </c>
      <c r="T131" s="50">
        <v>46273.712500000001</v>
      </c>
      <c r="U131" s="51">
        <v>46273</v>
      </c>
      <c r="V131" s="50">
        <v>46273.712500000001</v>
      </c>
      <c r="W131" t="s">
        <v>1673</v>
      </c>
      <c r="X131" t="s">
        <v>492</v>
      </c>
    </row>
    <row r="132" spans="1:24" ht="15" customHeight="1" x14ac:dyDescent="0.35">
      <c r="A132">
        <v>11709589</v>
      </c>
      <c r="B132">
        <v>100006741665</v>
      </c>
      <c r="C132" t="s">
        <v>1726</v>
      </c>
      <c r="D132">
        <v>100</v>
      </c>
      <c r="E132" t="s">
        <v>1745</v>
      </c>
      <c r="F132" t="s">
        <v>1760</v>
      </c>
      <c r="G132">
        <v>6044102</v>
      </c>
      <c r="H132">
        <v>1</v>
      </c>
      <c r="I132" t="s">
        <v>1995</v>
      </c>
      <c r="J132" t="s">
        <v>1996</v>
      </c>
      <c r="K132" t="s">
        <v>418</v>
      </c>
      <c r="L132">
        <v>3</v>
      </c>
      <c r="M132">
        <v>1</v>
      </c>
      <c r="N132">
        <v>1</v>
      </c>
      <c r="O132">
        <v>0</v>
      </c>
      <c r="P132">
        <v>1</v>
      </c>
      <c r="Q132">
        <v>0</v>
      </c>
      <c r="R132">
        <v>0</v>
      </c>
      <c r="S132" s="50">
        <v>46273.707013888888</v>
      </c>
      <c r="T132" s="50">
        <v>46273.712754629632</v>
      </c>
      <c r="U132" s="51">
        <v>46273</v>
      </c>
      <c r="V132" s="50">
        <v>46273.712754629632</v>
      </c>
      <c r="W132" t="s">
        <v>1673</v>
      </c>
      <c r="X132" t="s">
        <v>492</v>
      </c>
    </row>
    <row r="133" spans="1:24" ht="15" customHeight="1" x14ac:dyDescent="0.35">
      <c r="A133">
        <v>11709620</v>
      </c>
      <c r="B133">
        <v>100006741679</v>
      </c>
      <c r="C133" t="s">
        <v>1726</v>
      </c>
      <c r="D133">
        <v>100</v>
      </c>
      <c r="E133" t="s">
        <v>1745</v>
      </c>
      <c r="F133" t="s">
        <v>1760</v>
      </c>
      <c r="G133">
        <v>6044901</v>
      </c>
      <c r="H133">
        <v>1</v>
      </c>
      <c r="I133" t="s">
        <v>2441</v>
      </c>
      <c r="J133" t="s">
        <v>2442</v>
      </c>
      <c r="K133" t="s">
        <v>418</v>
      </c>
      <c r="L133">
        <v>3</v>
      </c>
      <c r="M133">
        <v>2</v>
      </c>
      <c r="N133">
        <v>2</v>
      </c>
      <c r="O133">
        <v>0</v>
      </c>
      <c r="P133">
        <v>2</v>
      </c>
      <c r="Q133">
        <v>0</v>
      </c>
      <c r="R133">
        <v>0</v>
      </c>
      <c r="S133" s="50">
        <v>46273.707685185182</v>
      </c>
      <c r="T133" s="50">
        <v>46273.714178240742</v>
      </c>
      <c r="U133" s="51">
        <v>46273</v>
      </c>
      <c r="V133" s="50">
        <v>46273.714178240742</v>
      </c>
      <c r="W133" t="s">
        <v>1673</v>
      </c>
      <c r="X133" t="s">
        <v>492</v>
      </c>
    </row>
    <row r="134" spans="1:24" ht="15" customHeight="1" x14ac:dyDescent="0.35">
      <c r="A134">
        <v>11709615</v>
      </c>
      <c r="B134">
        <v>100006741678</v>
      </c>
      <c r="C134" t="s">
        <v>1726</v>
      </c>
      <c r="D134">
        <v>100</v>
      </c>
      <c r="E134" t="s">
        <v>1745</v>
      </c>
      <c r="F134" t="s">
        <v>1760</v>
      </c>
      <c r="G134">
        <v>6044601</v>
      </c>
      <c r="H134">
        <v>1</v>
      </c>
      <c r="I134" t="s">
        <v>2437</v>
      </c>
      <c r="J134" t="s">
        <v>2438</v>
      </c>
      <c r="K134" t="s">
        <v>418</v>
      </c>
      <c r="L134">
        <v>3</v>
      </c>
      <c r="M134">
        <v>3</v>
      </c>
      <c r="N134">
        <v>3</v>
      </c>
      <c r="O134">
        <v>0</v>
      </c>
      <c r="P134">
        <v>3</v>
      </c>
      <c r="Q134">
        <v>0</v>
      </c>
      <c r="R134">
        <v>0</v>
      </c>
      <c r="S134" s="50">
        <v>46273.707685185182</v>
      </c>
      <c r="T134" s="50">
        <v>46273.714479166672</v>
      </c>
      <c r="U134" s="51">
        <v>46273</v>
      </c>
      <c r="V134" s="50">
        <v>46273.714479166672</v>
      </c>
      <c r="W134" t="s">
        <v>1673</v>
      </c>
      <c r="X134" t="s">
        <v>492</v>
      </c>
    </row>
    <row r="135" spans="1:24" ht="15" customHeight="1" x14ac:dyDescent="0.35">
      <c r="A135">
        <v>11709616</v>
      </c>
      <c r="B135">
        <v>100006741678</v>
      </c>
      <c r="C135" t="s">
        <v>1726</v>
      </c>
      <c r="D135">
        <v>100</v>
      </c>
      <c r="E135" t="s">
        <v>1745</v>
      </c>
      <c r="F135" t="s">
        <v>1760</v>
      </c>
      <c r="G135">
        <v>6044601</v>
      </c>
      <c r="H135">
        <v>1</v>
      </c>
      <c r="I135" t="s">
        <v>2031</v>
      </c>
      <c r="J135" t="s">
        <v>2032</v>
      </c>
      <c r="K135" t="s">
        <v>418</v>
      </c>
      <c r="L135">
        <v>3</v>
      </c>
      <c r="M135">
        <v>1</v>
      </c>
      <c r="N135">
        <v>1</v>
      </c>
      <c r="O135">
        <v>0</v>
      </c>
      <c r="P135">
        <v>1</v>
      </c>
      <c r="Q135">
        <v>0</v>
      </c>
      <c r="R135">
        <v>0</v>
      </c>
      <c r="S135" s="50">
        <v>46273.707685185182</v>
      </c>
      <c r="T135" s="50">
        <v>46273.714629629627</v>
      </c>
      <c r="U135" s="51">
        <v>46273</v>
      </c>
      <c r="V135" s="50">
        <v>46273.714629629627</v>
      </c>
      <c r="W135" t="s">
        <v>1673</v>
      </c>
      <c r="X135" t="s">
        <v>492</v>
      </c>
    </row>
    <row r="136" spans="1:24" ht="15" customHeight="1" x14ac:dyDescent="0.35">
      <c r="A136">
        <v>11709718</v>
      </c>
      <c r="B136">
        <v>100006741720</v>
      </c>
      <c r="C136" t="s">
        <v>1726</v>
      </c>
      <c r="D136">
        <v>100</v>
      </c>
      <c r="E136" t="s">
        <v>1745</v>
      </c>
      <c r="F136" t="s">
        <v>1760</v>
      </c>
      <c r="G136">
        <v>6047401</v>
      </c>
      <c r="H136">
        <v>1</v>
      </c>
      <c r="I136" t="s">
        <v>2537</v>
      </c>
      <c r="J136" t="s">
        <v>2538</v>
      </c>
      <c r="K136" t="s">
        <v>418</v>
      </c>
      <c r="L136">
        <v>3</v>
      </c>
      <c r="M136">
        <v>1</v>
      </c>
      <c r="N136">
        <v>1</v>
      </c>
      <c r="O136">
        <v>0</v>
      </c>
      <c r="P136">
        <v>1</v>
      </c>
      <c r="Q136">
        <v>0</v>
      </c>
      <c r="R136">
        <v>0</v>
      </c>
      <c r="S136" s="50">
        <v>46273.709780092591</v>
      </c>
      <c r="T136" s="50">
        <v>46273.714965277781</v>
      </c>
      <c r="U136" s="51">
        <v>46273</v>
      </c>
      <c r="V136" s="50">
        <v>46273.714965277781</v>
      </c>
      <c r="W136" t="s">
        <v>1673</v>
      </c>
      <c r="X136" t="s">
        <v>492</v>
      </c>
    </row>
    <row r="137" spans="1:24" ht="15" customHeight="1" x14ac:dyDescent="0.35">
      <c r="A137">
        <v>11709617</v>
      </c>
      <c r="B137">
        <v>100006741678</v>
      </c>
      <c r="C137" t="s">
        <v>1726</v>
      </c>
      <c r="D137">
        <v>100</v>
      </c>
      <c r="E137" t="s">
        <v>1745</v>
      </c>
      <c r="F137" t="s">
        <v>1760</v>
      </c>
      <c r="G137">
        <v>6044601</v>
      </c>
      <c r="H137">
        <v>1</v>
      </c>
      <c r="I137" t="s">
        <v>2357</v>
      </c>
      <c r="J137" t="s">
        <v>2358</v>
      </c>
      <c r="K137" t="s">
        <v>418</v>
      </c>
      <c r="L137">
        <v>3</v>
      </c>
      <c r="M137">
        <v>1</v>
      </c>
      <c r="N137">
        <v>1</v>
      </c>
      <c r="O137">
        <v>0</v>
      </c>
      <c r="P137">
        <v>1</v>
      </c>
      <c r="Q137">
        <v>0</v>
      </c>
      <c r="R137">
        <v>0</v>
      </c>
      <c r="S137" s="50">
        <v>46273.707685185182</v>
      </c>
      <c r="T137" s="50">
        <v>46273.715219907397</v>
      </c>
      <c r="U137" s="51">
        <v>46273</v>
      </c>
      <c r="V137" s="50">
        <v>46273.715219907397</v>
      </c>
      <c r="W137" t="s">
        <v>1673</v>
      </c>
      <c r="X137" t="s">
        <v>492</v>
      </c>
    </row>
    <row r="138" spans="1:24" ht="15" customHeight="1" x14ac:dyDescent="0.35">
      <c r="A138">
        <v>11709618</v>
      </c>
      <c r="B138">
        <v>100006741678</v>
      </c>
      <c r="C138" t="s">
        <v>1726</v>
      </c>
      <c r="D138">
        <v>100</v>
      </c>
      <c r="E138" t="s">
        <v>1745</v>
      </c>
      <c r="F138" t="s">
        <v>1760</v>
      </c>
      <c r="G138">
        <v>6044601</v>
      </c>
      <c r="H138">
        <v>1</v>
      </c>
      <c r="I138" t="s">
        <v>2439</v>
      </c>
      <c r="J138" t="s">
        <v>2440</v>
      </c>
      <c r="K138" t="s">
        <v>418</v>
      </c>
      <c r="L138">
        <v>3</v>
      </c>
      <c r="M138">
        <v>1</v>
      </c>
      <c r="N138">
        <v>1</v>
      </c>
      <c r="O138">
        <v>0</v>
      </c>
      <c r="P138">
        <v>1</v>
      </c>
      <c r="Q138">
        <v>0</v>
      </c>
      <c r="R138">
        <v>0</v>
      </c>
      <c r="S138" s="50">
        <v>46273.707685185182</v>
      </c>
      <c r="T138" s="50">
        <v>46273.715381944443</v>
      </c>
      <c r="U138" s="51">
        <v>46273</v>
      </c>
      <c r="V138" s="50">
        <v>46273.715381944443</v>
      </c>
      <c r="W138" t="s">
        <v>1673</v>
      </c>
      <c r="X138" t="s">
        <v>492</v>
      </c>
    </row>
    <row r="139" spans="1:24" ht="15" customHeight="1" x14ac:dyDescent="0.35">
      <c r="A139">
        <v>11709719</v>
      </c>
      <c r="B139">
        <v>100006741720</v>
      </c>
      <c r="C139" t="s">
        <v>1726</v>
      </c>
      <c r="D139">
        <v>100</v>
      </c>
      <c r="E139" t="s">
        <v>1745</v>
      </c>
      <c r="F139" t="s">
        <v>1760</v>
      </c>
      <c r="G139">
        <v>6047401</v>
      </c>
      <c r="H139">
        <v>1</v>
      </c>
      <c r="I139" t="s">
        <v>2668</v>
      </c>
      <c r="J139" t="s">
        <v>2669</v>
      </c>
      <c r="K139" t="s">
        <v>418</v>
      </c>
      <c r="L139">
        <v>3</v>
      </c>
      <c r="M139">
        <v>1</v>
      </c>
      <c r="N139">
        <v>1</v>
      </c>
      <c r="O139">
        <v>0</v>
      </c>
      <c r="P139">
        <v>1</v>
      </c>
      <c r="Q139">
        <v>0</v>
      </c>
      <c r="R139">
        <v>0</v>
      </c>
      <c r="S139" s="50">
        <v>46273.709780092591</v>
      </c>
      <c r="T139" s="50">
        <v>46273.715868055559</v>
      </c>
      <c r="U139" s="51">
        <v>46273</v>
      </c>
      <c r="V139" s="50">
        <v>46273.715868055559</v>
      </c>
      <c r="W139" t="s">
        <v>1673</v>
      </c>
      <c r="X139" t="s">
        <v>492</v>
      </c>
    </row>
    <row r="140" spans="1:24" ht="15" customHeight="1" x14ac:dyDescent="0.35">
      <c r="A140">
        <v>11709834</v>
      </c>
      <c r="B140">
        <v>100006741765</v>
      </c>
      <c r="C140" t="s">
        <v>1726</v>
      </c>
      <c r="D140">
        <v>100</v>
      </c>
      <c r="E140" t="s">
        <v>1745</v>
      </c>
      <c r="F140" t="s">
        <v>1760</v>
      </c>
      <c r="G140">
        <v>6050901</v>
      </c>
      <c r="H140">
        <v>1</v>
      </c>
      <c r="I140" t="s">
        <v>2868</v>
      </c>
      <c r="J140" t="s">
        <v>2869</v>
      </c>
      <c r="K140" t="s">
        <v>418</v>
      </c>
      <c r="L140">
        <v>3</v>
      </c>
      <c r="M140">
        <v>1</v>
      </c>
      <c r="N140">
        <v>1</v>
      </c>
      <c r="O140">
        <v>0</v>
      </c>
      <c r="P140">
        <v>1</v>
      </c>
      <c r="Q140">
        <v>0</v>
      </c>
      <c r="R140">
        <v>0</v>
      </c>
      <c r="S140" s="50">
        <v>46273.713240740741</v>
      </c>
      <c r="T140" s="50">
        <v>46273.716249999998</v>
      </c>
      <c r="U140" s="51">
        <v>46273</v>
      </c>
      <c r="V140" s="50">
        <v>46273.716249999998</v>
      </c>
      <c r="W140" t="s">
        <v>1673</v>
      </c>
      <c r="X140" t="s">
        <v>492</v>
      </c>
    </row>
    <row r="141" spans="1:24" ht="15" customHeight="1" x14ac:dyDescent="0.35">
      <c r="A141">
        <v>11709838</v>
      </c>
      <c r="B141">
        <v>100006741767</v>
      </c>
      <c r="C141" t="s">
        <v>1726</v>
      </c>
      <c r="D141">
        <v>100</v>
      </c>
      <c r="E141" t="s">
        <v>1745</v>
      </c>
      <c r="F141" t="s">
        <v>1760</v>
      </c>
      <c r="G141">
        <v>6050801</v>
      </c>
      <c r="H141">
        <v>1</v>
      </c>
      <c r="I141" t="s">
        <v>2894</v>
      </c>
      <c r="J141" t="s">
        <v>2895</v>
      </c>
      <c r="K141" t="s">
        <v>418</v>
      </c>
      <c r="L141">
        <v>3</v>
      </c>
      <c r="M141">
        <v>2</v>
      </c>
      <c r="N141">
        <v>2</v>
      </c>
      <c r="O141">
        <v>0</v>
      </c>
      <c r="P141">
        <v>2</v>
      </c>
      <c r="Q141">
        <v>0</v>
      </c>
      <c r="R141">
        <v>0</v>
      </c>
      <c r="S141" s="50">
        <v>46273.713935185187</v>
      </c>
      <c r="T141" s="50">
        <v>46273.716805555552</v>
      </c>
      <c r="U141" s="51">
        <v>46273</v>
      </c>
      <c r="V141" s="50">
        <v>46273.716805555552</v>
      </c>
      <c r="W141" t="s">
        <v>1673</v>
      </c>
      <c r="X141" t="s">
        <v>492</v>
      </c>
    </row>
    <row r="142" spans="1:24" ht="15" customHeight="1" x14ac:dyDescent="0.35">
      <c r="A142">
        <v>11709571</v>
      </c>
      <c r="B142">
        <v>100006741652</v>
      </c>
      <c r="C142" t="s">
        <v>1726</v>
      </c>
      <c r="D142">
        <v>100</v>
      </c>
      <c r="E142" t="s">
        <v>1745</v>
      </c>
      <c r="F142" t="s">
        <v>1760</v>
      </c>
      <c r="G142">
        <v>6043801</v>
      </c>
      <c r="H142">
        <v>1</v>
      </c>
      <c r="I142" t="s">
        <v>2041</v>
      </c>
      <c r="J142" t="s">
        <v>2042</v>
      </c>
      <c r="K142" t="s">
        <v>418</v>
      </c>
      <c r="L142">
        <v>3</v>
      </c>
      <c r="M142">
        <v>3</v>
      </c>
      <c r="N142">
        <v>3</v>
      </c>
      <c r="O142">
        <v>0</v>
      </c>
      <c r="P142">
        <v>3</v>
      </c>
      <c r="Q142">
        <v>0</v>
      </c>
      <c r="R142">
        <v>0</v>
      </c>
      <c r="S142" s="50">
        <v>46273.706979166673</v>
      </c>
      <c r="T142" s="50">
        <v>46273.717743055553</v>
      </c>
      <c r="U142" s="51">
        <v>46273</v>
      </c>
      <c r="V142" s="50">
        <v>46273.717743055553</v>
      </c>
      <c r="W142" t="s">
        <v>1673</v>
      </c>
      <c r="X142" t="s">
        <v>492</v>
      </c>
    </row>
    <row r="143" spans="1:24" ht="15" customHeight="1" x14ac:dyDescent="0.35">
      <c r="A143">
        <v>11708457</v>
      </c>
      <c r="B143">
        <v>100006741055</v>
      </c>
      <c r="C143" t="s">
        <v>1726</v>
      </c>
      <c r="D143">
        <v>100</v>
      </c>
      <c r="E143" t="s">
        <v>1745</v>
      </c>
      <c r="F143" t="s">
        <v>1760</v>
      </c>
      <c r="G143">
        <v>6028501</v>
      </c>
      <c r="H143">
        <v>1</v>
      </c>
      <c r="I143" t="s">
        <v>1985</v>
      </c>
      <c r="J143" t="s">
        <v>1986</v>
      </c>
      <c r="K143" t="s">
        <v>418</v>
      </c>
      <c r="L143">
        <v>3</v>
      </c>
      <c r="M143">
        <v>3</v>
      </c>
      <c r="N143">
        <v>3</v>
      </c>
      <c r="O143">
        <v>0</v>
      </c>
      <c r="P143">
        <v>3</v>
      </c>
      <c r="Q143">
        <v>0</v>
      </c>
      <c r="R143">
        <v>0</v>
      </c>
      <c r="S143" s="50">
        <v>46273.684074074074</v>
      </c>
      <c r="T143" s="50">
        <v>46273.718090277784</v>
      </c>
      <c r="U143" s="51">
        <v>46273</v>
      </c>
      <c r="V143" s="50">
        <v>46273.718090277784</v>
      </c>
      <c r="W143" t="s">
        <v>1673</v>
      </c>
      <c r="X143" t="s">
        <v>492</v>
      </c>
    </row>
    <row r="144" spans="1:24" ht="15" customHeight="1" x14ac:dyDescent="0.35">
      <c r="A144">
        <v>11709619</v>
      </c>
      <c r="B144">
        <v>100006741678</v>
      </c>
      <c r="C144" t="s">
        <v>1726</v>
      </c>
      <c r="D144">
        <v>100</v>
      </c>
      <c r="E144" t="s">
        <v>1745</v>
      </c>
      <c r="F144" t="s">
        <v>1760</v>
      </c>
      <c r="G144">
        <v>6044601</v>
      </c>
      <c r="H144">
        <v>1</v>
      </c>
      <c r="I144" t="s">
        <v>2065</v>
      </c>
      <c r="J144" t="s">
        <v>2066</v>
      </c>
      <c r="K144" t="s">
        <v>418</v>
      </c>
      <c r="L144">
        <v>3</v>
      </c>
      <c r="M144">
        <v>1</v>
      </c>
      <c r="N144">
        <v>1</v>
      </c>
      <c r="O144">
        <v>0</v>
      </c>
      <c r="P144">
        <v>1</v>
      </c>
      <c r="Q144">
        <v>0</v>
      </c>
      <c r="R144">
        <v>0</v>
      </c>
      <c r="S144" s="50">
        <v>46273.707685185182</v>
      </c>
      <c r="T144" s="50">
        <v>46273.718761574077</v>
      </c>
      <c r="U144" s="51">
        <v>46273</v>
      </c>
      <c r="V144" s="50">
        <v>46273.718761574077</v>
      </c>
      <c r="W144" t="s">
        <v>1673</v>
      </c>
      <c r="X144" t="s">
        <v>492</v>
      </c>
    </row>
    <row r="145" spans="1:24" ht="15" customHeight="1" x14ac:dyDescent="0.35">
      <c r="A145">
        <v>11707576</v>
      </c>
      <c r="B145">
        <v>100006740598</v>
      </c>
      <c r="C145" t="s">
        <v>1726</v>
      </c>
      <c r="D145">
        <v>100</v>
      </c>
      <c r="E145" t="s">
        <v>1745</v>
      </c>
      <c r="F145" t="s">
        <v>1760</v>
      </c>
      <c r="G145">
        <v>6000303</v>
      </c>
      <c r="H145">
        <v>1</v>
      </c>
      <c r="I145" t="s">
        <v>2099</v>
      </c>
      <c r="J145" t="s">
        <v>2100</v>
      </c>
      <c r="K145" t="s">
        <v>418</v>
      </c>
      <c r="L145">
        <v>3</v>
      </c>
      <c r="M145">
        <v>1</v>
      </c>
      <c r="N145">
        <v>1</v>
      </c>
      <c r="O145">
        <v>0</v>
      </c>
      <c r="P145">
        <v>1</v>
      </c>
      <c r="Q145">
        <v>0</v>
      </c>
      <c r="R145">
        <v>0</v>
      </c>
      <c r="S145" s="50">
        <v>46273.655150462961</v>
      </c>
      <c r="T145" s="50">
        <v>46273.719039351847</v>
      </c>
      <c r="U145" s="51">
        <v>46273</v>
      </c>
      <c r="V145" s="50">
        <v>46273.719039351847</v>
      </c>
      <c r="W145" t="s">
        <v>1673</v>
      </c>
      <c r="X145" t="s">
        <v>492</v>
      </c>
    </row>
    <row r="146" spans="1:24" ht="15" customHeight="1" x14ac:dyDescent="0.35">
      <c r="A146">
        <v>11707577</v>
      </c>
      <c r="B146">
        <v>100006740598</v>
      </c>
      <c r="C146" t="s">
        <v>1726</v>
      </c>
      <c r="D146">
        <v>100</v>
      </c>
      <c r="E146" t="s">
        <v>1745</v>
      </c>
      <c r="F146" t="s">
        <v>1760</v>
      </c>
      <c r="G146">
        <v>6000303</v>
      </c>
      <c r="H146">
        <v>1</v>
      </c>
      <c r="I146" t="s">
        <v>2101</v>
      </c>
      <c r="J146" t="s">
        <v>2102</v>
      </c>
      <c r="K146" t="s">
        <v>418</v>
      </c>
      <c r="L146">
        <v>3</v>
      </c>
      <c r="M146">
        <v>3</v>
      </c>
      <c r="N146">
        <v>3</v>
      </c>
      <c r="O146">
        <v>0</v>
      </c>
      <c r="P146">
        <v>3</v>
      </c>
      <c r="Q146">
        <v>0</v>
      </c>
      <c r="R146">
        <v>0</v>
      </c>
      <c r="S146" s="50">
        <v>46273.655150462961</v>
      </c>
      <c r="T146" s="50">
        <v>46273.719189814823</v>
      </c>
      <c r="U146" s="51">
        <v>46273</v>
      </c>
      <c r="V146" s="50">
        <v>46273.719189814823</v>
      </c>
      <c r="W146" t="s">
        <v>1673</v>
      </c>
      <c r="X146" t="s">
        <v>492</v>
      </c>
    </row>
    <row r="147" spans="1:24" ht="15" customHeight="1" x14ac:dyDescent="0.35">
      <c r="A147">
        <v>11707578</v>
      </c>
      <c r="B147">
        <v>100006740598</v>
      </c>
      <c r="C147" t="s">
        <v>1726</v>
      </c>
      <c r="D147">
        <v>100</v>
      </c>
      <c r="E147" t="s">
        <v>1745</v>
      </c>
      <c r="F147" t="s">
        <v>1760</v>
      </c>
      <c r="G147">
        <v>6000303</v>
      </c>
      <c r="H147">
        <v>1</v>
      </c>
      <c r="I147" t="s">
        <v>2103</v>
      </c>
      <c r="J147" t="s">
        <v>2104</v>
      </c>
      <c r="K147" t="s">
        <v>418</v>
      </c>
      <c r="L147">
        <v>3</v>
      </c>
      <c r="M147">
        <v>1</v>
      </c>
      <c r="N147">
        <v>1</v>
      </c>
      <c r="O147">
        <v>0</v>
      </c>
      <c r="P147">
        <v>1</v>
      </c>
      <c r="Q147">
        <v>0</v>
      </c>
      <c r="R147">
        <v>0</v>
      </c>
      <c r="S147" s="50">
        <v>46273.655150462961</v>
      </c>
      <c r="T147" s="50">
        <v>46273.719340277778</v>
      </c>
      <c r="U147" s="51">
        <v>46273</v>
      </c>
      <c r="V147" s="50">
        <v>46273.719340277778</v>
      </c>
      <c r="W147" t="s">
        <v>1673</v>
      </c>
      <c r="X147" t="s">
        <v>492</v>
      </c>
    </row>
    <row r="148" spans="1:24" ht="15" customHeight="1" x14ac:dyDescent="0.35">
      <c r="A148">
        <v>11707579</v>
      </c>
      <c r="B148">
        <v>100006740598</v>
      </c>
      <c r="C148" t="s">
        <v>1726</v>
      </c>
      <c r="D148">
        <v>100</v>
      </c>
      <c r="E148" t="s">
        <v>1745</v>
      </c>
      <c r="F148" t="s">
        <v>1760</v>
      </c>
      <c r="G148">
        <v>6000303</v>
      </c>
      <c r="H148">
        <v>1</v>
      </c>
      <c r="I148" t="s">
        <v>2043</v>
      </c>
      <c r="J148" t="s">
        <v>2044</v>
      </c>
      <c r="K148" t="s">
        <v>418</v>
      </c>
      <c r="L148">
        <v>3</v>
      </c>
      <c r="M148">
        <v>1</v>
      </c>
      <c r="N148">
        <v>1</v>
      </c>
      <c r="O148">
        <v>0</v>
      </c>
      <c r="P148">
        <v>1</v>
      </c>
      <c r="Q148">
        <v>0</v>
      </c>
      <c r="R148">
        <v>0</v>
      </c>
      <c r="S148" s="50">
        <v>46273.655150462961</v>
      </c>
      <c r="T148" s="50">
        <v>46273.71947916667</v>
      </c>
      <c r="U148" s="51">
        <v>46273</v>
      </c>
      <c r="V148" s="50">
        <v>46273.71947916667</v>
      </c>
      <c r="W148" t="s">
        <v>1673</v>
      </c>
      <c r="X148" t="s">
        <v>492</v>
      </c>
    </row>
    <row r="149" spans="1:24" ht="15" customHeight="1" x14ac:dyDescent="0.35">
      <c r="A149">
        <v>11709720</v>
      </c>
      <c r="B149">
        <v>100006741721</v>
      </c>
      <c r="C149" t="s">
        <v>1726</v>
      </c>
      <c r="D149">
        <v>100</v>
      </c>
      <c r="E149" t="s">
        <v>1745</v>
      </c>
      <c r="F149" t="s">
        <v>1760</v>
      </c>
      <c r="G149">
        <v>6047501</v>
      </c>
      <c r="H149">
        <v>1</v>
      </c>
      <c r="I149" t="s">
        <v>2257</v>
      </c>
      <c r="J149" t="s">
        <v>2258</v>
      </c>
      <c r="K149" t="s">
        <v>418</v>
      </c>
      <c r="L149">
        <v>3</v>
      </c>
      <c r="M149">
        <v>3</v>
      </c>
      <c r="N149">
        <v>3</v>
      </c>
      <c r="O149">
        <v>0</v>
      </c>
      <c r="P149">
        <v>3</v>
      </c>
      <c r="Q149">
        <v>0</v>
      </c>
      <c r="R149">
        <v>0</v>
      </c>
      <c r="S149" s="50">
        <v>46273.709780092591</v>
      </c>
      <c r="T149" s="50">
        <v>46273.719930555562</v>
      </c>
      <c r="U149" s="51">
        <v>46273</v>
      </c>
      <c r="V149" s="50">
        <v>46273.719930555562</v>
      </c>
      <c r="W149" t="s">
        <v>1673</v>
      </c>
      <c r="X149" t="s">
        <v>492</v>
      </c>
    </row>
    <row r="150" spans="1:24" ht="15" customHeight="1" x14ac:dyDescent="0.35">
      <c r="A150">
        <v>11709550</v>
      </c>
      <c r="B150">
        <v>100006741644</v>
      </c>
      <c r="C150" t="s">
        <v>1726</v>
      </c>
      <c r="D150">
        <v>100</v>
      </c>
      <c r="E150" t="s">
        <v>1745</v>
      </c>
      <c r="F150" t="s">
        <v>1760</v>
      </c>
      <c r="G150">
        <v>6042901</v>
      </c>
      <c r="H150">
        <v>1</v>
      </c>
      <c r="I150" t="s">
        <v>2429</v>
      </c>
      <c r="J150" t="s">
        <v>2430</v>
      </c>
      <c r="K150" t="s">
        <v>418</v>
      </c>
      <c r="L150">
        <v>3</v>
      </c>
      <c r="M150">
        <v>3</v>
      </c>
      <c r="N150">
        <v>3</v>
      </c>
      <c r="O150">
        <v>0</v>
      </c>
      <c r="P150">
        <v>3</v>
      </c>
      <c r="Q150">
        <v>0</v>
      </c>
      <c r="R150">
        <v>0</v>
      </c>
      <c r="S150" s="50">
        <v>46273.705613425933</v>
      </c>
      <c r="T150" s="50">
        <v>46273.720243055563</v>
      </c>
      <c r="U150" s="51">
        <v>46273</v>
      </c>
      <c r="V150" s="50">
        <v>46273.720243055563</v>
      </c>
      <c r="W150" t="s">
        <v>1673</v>
      </c>
      <c r="X150" t="s">
        <v>492</v>
      </c>
    </row>
    <row r="151" spans="1:24" ht="15" customHeight="1" x14ac:dyDescent="0.35">
      <c r="A151">
        <v>11709551</v>
      </c>
      <c r="B151">
        <v>100006741644</v>
      </c>
      <c r="C151" t="s">
        <v>1726</v>
      </c>
      <c r="D151">
        <v>100</v>
      </c>
      <c r="E151" t="s">
        <v>1745</v>
      </c>
      <c r="F151" t="s">
        <v>1760</v>
      </c>
      <c r="G151">
        <v>6042901</v>
      </c>
      <c r="H151">
        <v>1</v>
      </c>
      <c r="I151" t="s">
        <v>2235</v>
      </c>
      <c r="J151" t="s">
        <v>2236</v>
      </c>
      <c r="K151" t="s">
        <v>418</v>
      </c>
      <c r="L151">
        <v>3</v>
      </c>
      <c r="M151">
        <v>3</v>
      </c>
      <c r="N151">
        <v>3</v>
      </c>
      <c r="O151">
        <v>0</v>
      </c>
      <c r="P151">
        <v>3</v>
      </c>
      <c r="Q151">
        <v>0</v>
      </c>
      <c r="R151">
        <v>0</v>
      </c>
      <c r="S151" s="50">
        <v>46273.705613425933</v>
      </c>
      <c r="T151" s="50">
        <v>46273.720462962963</v>
      </c>
      <c r="U151" s="51">
        <v>46273</v>
      </c>
      <c r="V151" s="50">
        <v>46273.720462962963</v>
      </c>
      <c r="W151" t="s">
        <v>1673</v>
      </c>
      <c r="X151" t="s">
        <v>492</v>
      </c>
    </row>
    <row r="152" spans="1:24" ht="15" customHeight="1" x14ac:dyDescent="0.35">
      <c r="A152">
        <v>11708861</v>
      </c>
      <c r="B152">
        <v>100006741229</v>
      </c>
      <c r="C152" t="s">
        <v>1726</v>
      </c>
      <c r="D152">
        <v>100</v>
      </c>
      <c r="E152" t="s">
        <v>1745</v>
      </c>
      <c r="F152" t="s">
        <v>1760</v>
      </c>
      <c r="G152">
        <v>6038201</v>
      </c>
      <c r="H152">
        <v>1</v>
      </c>
      <c r="I152" t="s">
        <v>2369</v>
      </c>
      <c r="J152" t="s">
        <v>2370</v>
      </c>
      <c r="K152" t="s">
        <v>418</v>
      </c>
      <c r="L152">
        <v>3</v>
      </c>
      <c r="M152">
        <v>3</v>
      </c>
      <c r="N152">
        <v>3</v>
      </c>
      <c r="O152">
        <v>0</v>
      </c>
      <c r="P152">
        <v>3</v>
      </c>
      <c r="Q152">
        <v>0</v>
      </c>
      <c r="R152">
        <v>0</v>
      </c>
      <c r="S152" s="50">
        <v>46273.700046296297</v>
      </c>
      <c r="T152" s="50">
        <v>46273.720671296287</v>
      </c>
      <c r="U152" s="51">
        <v>46273</v>
      </c>
      <c r="V152" s="50">
        <v>46273.720671296287</v>
      </c>
      <c r="W152" t="s">
        <v>1673</v>
      </c>
      <c r="X152" t="s">
        <v>492</v>
      </c>
    </row>
    <row r="153" spans="1:24" ht="15" customHeight="1" x14ac:dyDescent="0.35">
      <c r="A153">
        <v>11707580</v>
      </c>
      <c r="B153">
        <v>100006740598</v>
      </c>
      <c r="C153" t="s">
        <v>1726</v>
      </c>
      <c r="D153">
        <v>100</v>
      </c>
      <c r="E153" t="s">
        <v>1745</v>
      </c>
      <c r="F153" t="s">
        <v>1760</v>
      </c>
      <c r="G153">
        <v>6000303</v>
      </c>
      <c r="H153">
        <v>1</v>
      </c>
      <c r="I153" t="s">
        <v>2105</v>
      </c>
      <c r="J153" t="s">
        <v>2106</v>
      </c>
      <c r="K153" t="s">
        <v>418</v>
      </c>
      <c r="L153">
        <v>3</v>
      </c>
      <c r="M153">
        <v>1</v>
      </c>
      <c r="N153">
        <v>1</v>
      </c>
      <c r="O153">
        <v>0</v>
      </c>
      <c r="P153">
        <v>1</v>
      </c>
      <c r="Q153">
        <v>0</v>
      </c>
      <c r="R153">
        <v>0</v>
      </c>
      <c r="S153" s="50">
        <v>46273.655150462961</v>
      </c>
      <c r="T153" s="50">
        <v>46273.720833333333</v>
      </c>
      <c r="U153" s="51">
        <v>46273</v>
      </c>
      <c r="V153" s="50">
        <v>46273.720833333333</v>
      </c>
      <c r="W153" t="s">
        <v>1673</v>
      </c>
      <c r="X153" t="s">
        <v>492</v>
      </c>
    </row>
    <row r="154" spans="1:24" ht="15" customHeight="1" x14ac:dyDescent="0.35">
      <c r="A154">
        <v>11710011</v>
      </c>
      <c r="B154">
        <v>100006741863</v>
      </c>
      <c r="C154" t="s">
        <v>1726</v>
      </c>
      <c r="D154">
        <v>100</v>
      </c>
      <c r="E154" t="s">
        <v>1745</v>
      </c>
      <c r="F154" t="s">
        <v>1760</v>
      </c>
      <c r="G154">
        <v>6056201</v>
      </c>
      <c r="H154">
        <v>1</v>
      </c>
      <c r="I154" t="s">
        <v>2896</v>
      </c>
      <c r="J154" t="s">
        <v>2897</v>
      </c>
      <c r="K154" t="s">
        <v>418</v>
      </c>
      <c r="L154">
        <v>3</v>
      </c>
      <c r="M154">
        <v>1</v>
      </c>
      <c r="N154">
        <v>1</v>
      </c>
      <c r="O154">
        <v>0</v>
      </c>
      <c r="P154">
        <v>1</v>
      </c>
      <c r="Q154">
        <v>0</v>
      </c>
      <c r="R154">
        <v>0</v>
      </c>
      <c r="S154" s="50">
        <v>46273.719502314823</v>
      </c>
      <c r="T154" s="50">
        <v>46273.723379629628</v>
      </c>
      <c r="U154" s="51">
        <v>46273</v>
      </c>
      <c r="V154" s="50">
        <v>46273.723379629628</v>
      </c>
      <c r="W154" t="s">
        <v>1673</v>
      </c>
      <c r="X154" t="s">
        <v>492</v>
      </c>
    </row>
    <row r="155" spans="1:24" ht="15" customHeight="1" x14ac:dyDescent="0.35">
      <c r="A155">
        <v>11710012</v>
      </c>
      <c r="B155">
        <v>100006741863</v>
      </c>
      <c r="C155" t="s">
        <v>1726</v>
      </c>
      <c r="D155">
        <v>100</v>
      </c>
      <c r="E155" t="s">
        <v>1745</v>
      </c>
      <c r="F155" t="s">
        <v>1760</v>
      </c>
      <c r="G155">
        <v>6056201</v>
      </c>
      <c r="H155">
        <v>1</v>
      </c>
      <c r="I155" t="s">
        <v>2469</v>
      </c>
      <c r="J155" t="s">
        <v>2470</v>
      </c>
      <c r="K155" t="s">
        <v>418</v>
      </c>
      <c r="L155">
        <v>3</v>
      </c>
      <c r="M155">
        <v>1</v>
      </c>
      <c r="N155">
        <v>1</v>
      </c>
      <c r="O155">
        <v>0</v>
      </c>
      <c r="P155">
        <v>1</v>
      </c>
      <c r="Q155">
        <v>0</v>
      </c>
      <c r="R155">
        <v>0</v>
      </c>
      <c r="S155" s="50">
        <v>46273.719502314823</v>
      </c>
      <c r="T155" s="50">
        <v>46273.723483796297</v>
      </c>
      <c r="U155" s="51">
        <v>46273</v>
      </c>
      <c r="V155" s="50">
        <v>46273.723483796297</v>
      </c>
      <c r="W155" t="s">
        <v>1673</v>
      </c>
      <c r="X155" t="s">
        <v>492</v>
      </c>
    </row>
    <row r="156" spans="1:24" ht="15" customHeight="1" x14ac:dyDescent="0.35">
      <c r="A156">
        <v>11708485</v>
      </c>
      <c r="B156">
        <v>100006741072</v>
      </c>
      <c r="C156" t="s">
        <v>1726</v>
      </c>
      <c r="D156">
        <v>100</v>
      </c>
      <c r="E156" t="s">
        <v>1745</v>
      </c>
      <c r="F156" t="s">
        <v>1760</v>
      </c>
      <c r="G156">
        <v>6029401</v>
      </c>
      <c r="H156">
        <v>1</v>
      </c>
      <c r="I156" t="s">
        <v>2255</v>
      </c>
      <c r="J156" t="s">
        <v>2256</v>
      </c>
      <c r="K156" t="s">
        <v>418</v>
      </c>
      <c r="L156">
        <v>3</v>
      </c>
      <c r="M156">
        <v>1</v>
      </c>
      <c r="N156">
        <v>1</v>
      </c>
      <c r="O156">
        <v>0</v>
      </c>
      <c r="P156">
        <v>1</v>
      </c>
      <c r="Q156">
        <v>0</v>
      </c>
      <c r="R156">
        <v>0</v>
      </c>
      <c r="S156" s="50">
        <v>46273.686157407406</v>
      </c>
      <c r="T156" s="50">
        <v>46273.723703703698</v>
      </c>
      <c r="U156" s="51">
        <v>46273</v>
      </c>
      <c r="V156" s="50">
        <v>46273.723703703698</v>
      </c>
      <c r="W156" t="s">
        <v>1673</v>
      </c>
      <c r="X156" t="s">
        <v>492</v>
      </c>
    </row>
    <row r="157" spans="1:24" ht="15" customHeight="1" x14ac:dyDescent="0.35">
      <c r="A157">
        <v>11708409</v>
      </c>
      <c r="B157">
        <v>100006741028</v>
      </c>
      <c r="C157" t="s">
        <v>1726</v>
      </c>
      <c r="D157">
        <v>100</v>
      </c>
      <c r="E157" t="s">
        <v>1745</v>
      </c>
      <c r="F157" t="s">
        <v>1760</v>
      </c>
      <c r="G157">
        <v>6027101</v>
      </c>
      <c r="H157">
        <v>1</v>
      </c>
      <c r="I157" t="s">
        <v>2255</v>
      </c>
      <c r="J157" t="s">
        <v>2256</v>
      </c>
      <c r="K157" t="s">
        <v>418</v>
      </c>
      <c r="L157">
        <v>3</v>
      </c>
      <c r="M157">
        <v>1</v>
      </c>
      <c r="N157">
        <v>1</v>
      </c>
      <c r="O157">
        <v>0</v>
      </c>
      <c r="P157">
        <v>1</v>
      </c>
      <c r="Q157">
        <v>0</v>
      </c>
      <c r="R157">
        <v>0</v>
      </c>
      <c r="S157" s="50">
        <v>46273.680625000001</v>
      </c>
      <c r="T157" s="50">
        <v>46273.723900462966</v>
      </c>
      <c r="U157" s="51">
        <v>46273</v>
      </c>
      <c r="V157" s="50">
        <v>46273.723900462966</v>
      </c>
      <c r="W157" t="s">
        <v>1673</v>
      </c>
      <c r="X157" t="s">
        <v>492</v>
      </c>
    </row>
    <row r="158" spans="1:24" ht="15" customHeight="1" x14ac:dyDescent="0.35">
      <c r="A158">
        <v>11708045</v>
      </c>
      <c r="B158">
        <v>100006740880</v>
      </c>
      <c r="C158" t="s">
        <v>1726</v>
      </c>
      <c r="D158">
        <v>100</v>
      </c>
      <c r="E158" t="s">
        <v>1745</v>
      </c>
      <c r="F158" t="s">
        <v>1760</v>
      </c>
      <c r="G158">
        <v>5997902</v>
      </c>
      <c r="H158">
        <v>1</v>
      </c>
      <c r="I158" t="s">
        <v>2167</v>
      </c>
      <c r="J158" t="s">
        <v>2168</v>
      </c>
      <c r="K158" t="s">
        <v>422</v>
      </c>
      <c r="L158">
        <v>3</v>
      </c>
      <c r="M158">
        <v>1</v>
      </c>
      <c r="N158">
        <v>1</v>
      </c>
      <c r="O158">
        <v>0</v>
      </c>
      <c r="P158">
        <v>1</v>
      </c>
      <c r="Q158">
        <v>0</v>
      </c>
      <c r="R158">
        <v>0</v>
      </c>
      <c r="S158" s="50">
        <v>46273.6562962963</v>
      </c>
      <c r="T158" s="50">
        <v>46273.724178240736</v>
      </c>
      <c r="U158" s="51">
        <v>46273</v>
      </c>
      <c r="V158" s="50">
        <v>46273.724178240736</v>
      </c>
      <c r="W158" t="s">
        <v>1673</v>
      </c>
      <c r="X158" t="s">
        <v>492</v>
      </c>
    </row>
    <row r="159" spans="1:24" ht="15" customHeight="1" x14ac:dyDescent="0.35">
      <c r="A159">
        <v>11709649</v>
      </c>
      <c r="B159">
        <v>100006741701</v>
      </c>
      <c r="C159" t="s">
        <v>1726</v>
      </c>
      <c r="D159">
        <v>100</v>
      </c>
      <c r="E159" t="s">
        <v>1745</v>
      </c>
      <c r="F159" t="s">
        <v>1760</v>
      </c>
      <c r="G159">
        <v>6045901</v>
      </c>
      <c r="H159">
        <v>1</v>
      </c>
      <c r="I159" t="s">
        <v>2089</v>
      </c>
      <c r="J159" t="s">
        <v>2090</v>
      </c>
      <c r="K159" t="s">
        <v>418</v>
      </c>
      <c r="L159">
        <v>3</v>
      </c>
      <c r="M159">
        <v>6</v>
      </c>
      <c r="N159">
        <v>6</v>
      </c>
      <c r="O159">
        <v>0</v>
      </c>
      <c r="P159">
        <v>6</v>
      </c>
      <c r="Q159">
        <v>0</v>
      </c>
      <c r="R159">
        <v>0</v>
      </c>
      <c r="S159" s="50">
        <v>46273.708379629628</v>
      </c>
      <c r="T159" s="50">
        <v>46273.72420138889</v>
      </c>
      <c r="U159" s="51">
        <v>46273</v>
      </c>
      <c r="V159" s="50">
        <v>46273.72420138889</v>
      </c>
      <c r="W159" t="s">
        <v>1673</v>
      </c>
      <c r="X159" t="s">
        <v>492</v>
      </c>
    </row>
    <row r="160" spans="1:24" ht="15" customHeight="1" x14ac:dyDescent="0.35">
      <c r="A160">
        <v>11708046</v>
      </c>
      <c r="B160">
        <v>100006740880</v>
      </c>
      <c r="C160" t="s">
        <v>1726</v>
      </c>
      <c r="D160">
        <v>100</v>
      </c>
      <c r="E160" t="s">
        <v>1745</v>
      </c>
      <c r="F160" t="s">
        <v>1760</v>
      </c>
      <c r="G160">
        <v>5997902</v>
      </c>
      <c r="H160">
        <v>1</v>
      </c>
      <c r="I160" t="s">
        <v>1991</v>
      </c>
      <c r="J160" t="s">
        <v>1992</v>
      </c>
      <c r="K160" t="s">
        <v>422</v>
      </c>
      <c r="L160">
        <v>3</v>
      </c>
      <c r="M160">
        <v>1</v>
      </c>
      <c r="N160">
        <v>1</v>
      </c>
      <c r="O160">
        <v>0</v>
      </c>
      <c r="P160">
        <v>1</v>
      </c>
      <c r="Q160">
        <v>0</v>
      </c>
      <c r="R160">
        <v>0</v>
      </c>
      <c r="S160" s="50">
        <v>46273.6562962963</v>
      </c>
      <c r="T160" s="50">
        <v>46273.724374999998</v>
      </c>
      <c r="U160" s="51">
        <v>46273</v>
      </c>
      <c r="V160" s="50">
        <v>46273.724374999998</v>
      </c>
      <c r="W160" t="s">
        <v>1673</v>
      </c>
      <c r="X160" t="s">
        <v>492</v>
      </c>
    </row>
    <row r="161" spans="1:24" ht="15" customHeight="1" x14ac:dyDescent="0.35">
      <c r="A161">
        <v>11709920</v>
      </c>
      <c r="B161">
        <v>100006741811</v>
      </c>
      <c r="C161" t="s">
        <v>1726</v>
      </c>
      <c r="D161">
        <v>100</v>
      </c>
      <c r="E161" t="s">
        <v>1745</v>
      </c>
      <c r="F161" t="s">
        <v>1760</v>
      </c>
      <c r="G161">
        <v>6053802</v>
      </c>
      <c r="H161">
        <v>1</v>
      </c>
      <c r="I161" t="s">
        <v>2503</v>
      </c>
      <c r="J161" t="s">
        <v>2504</v>
      </c>
      <c r="K161" t="s">
        <v>418</v>
      </c>
      <c r="L161">
        <v>3</v>
      </c>
      <c r="M161">
        <v>1</v>
      </c>
      <c r="N161">
        <v>1</v>
      </c>
      <c r="O161">
        <v>0</v>
      </c>
      <c r="P161">
        <v>1</v>
      </c>
      <c r="Q161">
        <v>0</v>
      </c>
      <c r="R161">
        <v>0</v>
      </c>
      <c r="S161" s="50">
        <v>46273.71671296296</v>
      </c>
      <c r="T161" s="50">
        <v>46273.724409722221</v>
      </c>
      <c r="U161" s="51">
        <v>46273</v>
      </c>
      <c r="V161" s="50">
        <v>46273.724409722221</v>
      </c>
      <c r="W161" t="s">
        <v>1673</v>
      </c>
      <c r="X161" t="s">
        <v>492</v>
      </c>
    </row>
    <row r="162" spans="1:24" ht="15" customHeight="1" x14ac:dyDescent="0.35">
      <c r="A162">
        <v>11710016</v>
      </c>
      <c r="B162">
        <v>100006741867</v>
      </c>
      <c r="C162" t="s">
        <v>1726</v>
      </c>
      <c r="D162">
        <v>100</v>
      </c>
      <c r="E162" t="s">
        <v>1745</v>
      </c>
      <c r="F162" t="s">
        <v>1760</v>
      </c>
      <c r="G162">
        <v>6056902</v>
      </c>
      <c r="H162">
        <v>1</v>
      </c>
      <c r="I162" t="s">
        <v>2898</v>
      </c>
      <c r="J162" t="s">
        <v>2899</v>
      </c>
      <c r="K162" t="s">
        <v>418</v>
      </c>
      <c r="L162">
        <v>3</v>
      </c>
      <c r="M162">
        <v>2</v>
      </c>
      <c r="N162">
        <v>2</v>
      </c>
      <c r="O162">
        <v>0</v>
      </c>
      <c r="P162">
        <v>2</v>
      </c>
      <c r="Q162">
        <v>0</v>
      </c>
      <c r="R162">
        <v>0</v>
      </c>
      <c r="S162" s="50">
        <v>46273.719513888893</v>
      </c>
      <c r="T162" s="50">
        <v>46273.724583333344</v>
      </c>
      <c r="U162" s="51">
        <v>46273</v>
      </c>
      <c r="V162" s="50">
        <v>46273.724583333344</v>
      </c>
      <c r="W162" t="s">
        <v>1673</v>
      </c>
      <c r="X162" t="s">
        <v>492</v>
      </c>
    </row>
    <row r="163" spans="1:24" ht="15" customHeight="1" x14ac:dyDescent="0.35">
      <c r="A163">
        <v>11710017</v>
      </c>
      <c r="B163">
        <v>100006741867</v>
      </c>
      <c r="C163" t="s">
        <v>1726</v>
      </c>
      <c r="D163">
        <v>100</v>
      </c>
      <c r="E163" t="s">
        <v>1745</v>
      </c>
      <c r="F163" t="s">
        <v>1760</v>
      </c>
      <c r="G163">
        <v>6056902</v>
      </c>
      <c r="H163">
        <v>1</v>
      </c>
      <c r="I163" t="s">
        <v>2079</v>
      </c>
      <c r="J163" t="s">
        <v>2080</v>
      </c>
      <c r="K163" t="s">
        <v>418</v>
      </c>
      <c r="L163">
        <v>3</v>
      </c>
      <c r="M163">
        <v>1</v>
      </c>
      <c r="N163">
        <v>1</v>
      </c>
      <c r="O163">
        <v>0</v>
      </c>
      <c r="P163">
        <v>1</v>
      </c>
      <c r="Q163">
        <v>0</v>
      </c>
      <c r="R163">
        <v>0</v>
      </c>
      <c r="S163" s="50">
        <v>46273.719513888893</v>
      </c>
      <c r="T163" s="50">
        <v>46273.724733796298</v>
      </c>
      <c r="U163" s="51">
        <v>46273</v>
      </c>
      <c r="V163" s="50">
        <v>46273.724733796298</v>
      </c>
      <c r="W163" t="s">
        <v>1673</v>
      </c>
      <c r="X163" t="s">
        <v>492</v>
      </c>
    </row>
    <row r="164" spans="1:24" ht="15" customHeight="1" x14ac:dyDescent="0.35">
      <c r="A164">
        <v>11708297</v>
      </c>
      <c r="B164">
        <v>100006740977</v>
      </c>
      <c r="C164" t="s">
        <v>1726</v>
      </c>
      <c r="D164">
        <v>100</v>
      </c>
      <c r="E164" t="s">
        <v>1745</v>
      </c>
      <c r="F164" t="s">
        <v>1760</v>
      </c>
      <c r="G164">
        <v>6021101</v>
      </c>
      <c r="H164">
        <v>1</v>
      </c>
      <c r="I164" t="s">
        <v>2233</v>
      </c>
      <c r="J164" t="s">
        <v>2234</v>
      </c>
      <c r="K164" t="s">
        <v>422</v>
      </c>
      <c r="L164">
        <v>3</v>
      </c>
      <c r="M164">
        <v>1</v>
      </c>
      <c r="N164">
        <v>1</v>
      </c>
      <c r="O164">
        <v>0</v>
      </c>
      <c r="P164">
        <v>1</v>
      </c>
      <c r="Q164">
        <v>0</v>
      </c>
      <c r="R164">
        <v>0</v>
      </c>
      <c r="S164" s="50">
        <v>46273.673668981479</v>
      </c>
      <c r="T164" s="50">
        <v>46273.72483796296</v>
      </c>
      <c r="U164" s="51">
        <v>46273</v>
      </c>
      <c r="V164" s="50">
        <v>46273.72483796296</v>
      </c>
      <c r="W164" t="s">
        <v>1673</v>
      </c>
      <c r="X164" t="s">
        <v>492</v>
      </c>
    </row>
    <row r="165" spans="1:24" ht="15" customHeight="1" x14ac:dyDescent="0.35">
      <c r="A165">
        <v>11707570</v>
      </c>
      <c r="B165">
        <v>100006740596</v>
      </c>
      <c r="C165" t="s">
        <v>1726</v>
      </c>
      <c r="D165">
        <v>100</v>
      </c>
      <c r="E165" t="s">
        <v>1745</v>
      </c>
      <c r="F165" t="s">
        <v>1760</v>
      </c>
      <c r="G165">
        <v>6010303</v>
      </c>
      <c r="H165">
        <v>1</v>
      </c>
      <c r="I165" t="s">
        <v>2055</v>
      </c>
      <c r="J165" t="s">
        <v>2056</v>
      </c>
      <c r="K165" t="s">
        <v>418</v>
      </c>
      <c r="L165">
        <v>3</v>
      </c>
      <c r="M165">
        <v>4</v>
      </c>
      <c r="N165">
        <v>4</v>
      </c>
      <c r="O165">
        <v>0</v>
      </c>
      <c r="P165">
        <v>4</v>
      </c>
      <c r="Q165">
        <v>0</v>
      </c>
      <c r="R165">
        <v>0</v>
      </c>
      <c r="S165" s="50">
        <v>46273.655138888891</v>
      </c>
      <c r="T165" s="50">
        <v>46273.725046296298</v>
      </c>
      <c r="U165" s="51">
        <v>46273</v>
      </c>
      <c r="V165" s="50">
        <v>46273.725046296298</v>
      </c>
      <c r="W165" t="s">
        <v>1673</v>
      </c>
      <c r="X165" t="s">
        <v>492</v>
      </c>
    </row>
    <row r="166" spans="1:24" ht="15" customHeight="1" x14ac:dyDescent="0.35">
      <c r="A166">
        <v>11707489</v>
      </c>
      <c r="B166">
        <v>100006740546</v>
      </c>
      <c r="C166" t="s">
        <v>1726</v>
      </c>
      <c r="D166">
        <v>100</v>
      </c>
      <c r="E166" t="s">
        <v>1745</v>
      </c>
      <c r="F166" t="s">
        <v>1760</v>
      </c>
      <c r="G166">
        <v>5999802</v>
      </c>
      <c r="H166">
        <v>2</v>
      </c>
      <c r="I166" t="s">
        <v>1953</v>
      </c>
      <c r="J166" t="s">
        <v>1954</v>
      </c>
      <c r="K166" t="s">
        <v>421</v>
      </c>
      <c r="L166">
        <v>3</v>
      </c>
      <c r="M166">
        <v>3</v>
      </c>
      <c r="N166">
        <v>3</v>
      </c>
      <c r="O166">
        <v>0</v>
      </c>
      <c r="P166">
        <v>3</v>
      </c>
      <c r="Q166">
        <v>0</v>
      </c>
      <c r="R166">
        <v>0</v>
      </c>
      <c r="S166" s="50">
        <v>46273.655092592591</v>
      </c>
      <c r="T166" s="50">
        <v>46273.725081018521</v>
      </c>
      <c r="U166" s="51">
        <v>46273</v>
      </c>
      <c r="V166" s="50">
        <v>46273.725081018521</v>
      </c>
      <c r="W166" t="s">
        <v>1673</v>
      </c>
      <c r="X166" t="s">
        <v>492</v>
      </c>
    </row>
    <row r="167" spans="1:24" ht="15" customHeight="1" x14ac:dyDescent="0.35">
      <c r="A167">
        <v>11707571</v>
      </c>
      <c r="B167">
        <v>100006740596</v>
      </c>
      <c r="C167" t="s">
        <v>1726</v>
      </c>
      <c r="D167">
        <v>100</v>
      </c>
      <c r="E167" t="s">
        <v>1745</v>
      </c>
      <c r="F167" t="s">
        <v>1760</v>
      </c>
      <c r="G167">
        <v>6010303</v>
      </c>
      <c r="H167">
        <v>1</v>
      </c>
      <c r="I167" t="s">
        <v>2093</v>
      </c>
      <c r="J167" t="s">
        <v>2094</v>
      </c>
      <c r="K167" t="s">
        <v>418</v>
      </c>
      <c r="L167">
        <v>3</v>
      </c>
      <c r="M167">
        <v>1</v>
      </c>
      <c r="N167">
        <v>1</v>
      </c>
      <c r="O167">
        <v>0</v>
      </c>
      <c r="P167">
        <v>1</v>
      </c>
      <c r="Q167">
        <v>0</v>
      </c>
      <c r="R167">
        <v>0</v>
      </c>
      <c r="S167" s="50">
        <v>46273.655138888891</v>
      </c>
      <c r="T167" s="50">
        <v>46273.725162037037</v>
      </c>
      <c r="U167" s="51">
        <v>46273</v>
      </c>
      <c r="V167" s="50">
        <v>46273.725162037037</v>
      </c>
      <c r="W167" t="s">
        <v>1673</v>
      </c>
      <c r="X167" t="s">
        <v>492</v>
      </c>
    </row>
    <row r="168" spans="1:24" ht="15" customHeight="1" x14ac:dyDescent="0.35">
      <c r="A168">
        <v>11708640</v>
      </c>
      <c r="B168">
        <v>100006741161</v>
      </c>
      <c r="C168" t="s">
        <v>1726</v>
      </c>
      <c r="D168">
        <v>100</v>
      </c>
      <c r="E168" t="s">
        <v>1745</v>
      </c>
      <c r="F168" t="s">
        <v>1760</v>
      </c>
      <c r="G168">
        <v>6035801</v>
      </c>
      <c r="H168">
        <v>1</v>
      </c>
      <c r="I168" t="s">
        <v>2311</v>
      </c>
      <c r="J168" t="s">
        <v>2312</v>
      </c>
      <c r="K168" t="s">
        <v>422</v>
      </c>
      <c r="L168">
        <v>3</v>
      </c>
      <c r="M168">
        <v>1</v>
      </c>
      <c r="N168">
        <v>1</v>
      </c>
      <c r="O168">
        <v>0</v>
      </c>
      <c r="P168">
        <v>1</v>
      </c>
      <c r="Q168">
        <v>0</v>
      </c>
      <c r="R168">
        <v>0</v>
      </c>
      <c r="S168" s="50">
        <v>46273.695196759261</v>
      </c>
      <c r="T168" s="50">
        <v>46273.725208333337</v>
      </c>
      <c r="U168" s="51">
        <v>46273</v>
      </c>
      <c r="V168" s="50">
        <v>46273.725208333337</v>
      </c>
      <c r="W168" t="s">
        <v>1673</v>
      </c>
      <c r="X168" t="s">
        <v>492</v>
      </c>
    </row>
    <row r="169" spans="1:24" ht="15" customHeight="1" x14ac:dyDescent="0.35">
      <c r="A169">
        <v>11707567</v>
      </c>
      <c r="B169">
        <v>100006740595</v>
      </c>
      <c r="C169" t="s">
        <v>1726</v>
      </c>
      <c r="D169">
        <v>100</v>
      </c>
      <c r="E169" t="s">
        <v>1745</v>
      </c>
      <c r="F169" t="s">
        <v>1760</v>
      </c>
      <c r="G169">
        <v>6008801</v>
      </c>
      <c r="H169">
        <v>1</v>
      </c>
      <c r="I169" t="s">
        <v>2089</v>
      </c>
      <c r="J169" t="s">
        <v>2090</v>
      </c>
      <c r="K169" t="s">
        <v>418</v>
      </c>
      <c r="L169">
        <v>3</v>
      </c>
      <c r="M169">
        <v>12</v>
      </c>
      <c r="N169">
        <v>12</v>
      </c>
      <c r="O169">
        <v>0</v>
      </c>
      <c r="P169">
        <v>12</v>
      </c>
      <c r="Q169">
        <v>0</v>
      </c>
      <c r="R169">
        <v>0</v>
      </c>
      <c r="S169" s="50">
        <v>46273.655138888891</v>
      </c>
      <c r="T169" s="50">
        <v>46273.725601851853</v>
      </c>
      <c r="U169" s="51">
        <v>46273</v>
      </c>
      <c r="V169" s="50">
        <v>46273.725601851853</v>
      </c>
      <c r="W169" t="s">
        <v>1673</v>
      </c>
      <c r="X169" t="s">
        <v>492</v>
      </c>
    </row>
    <row r="170" spans="1:24" ht="15" customHeight="1" x14ac:dyDescent="0.35">
      <c r="A170">
        <v>11707482</v>
      </c>
      <c r="B170">
        <v>100006740540</v>
      </c>
      <c r="C170" t="s">
        <v>1726</v>
      </c>
      <c r="D170">
        <v>100</v>
      </c>
      <c r="E170" t="s">
        <v>1745</v>
      </c>
      <c r="F170" t="s">
        <v>1760</v>
      </c>
      <c r="G170">
        <v>6003401</v>
      </c>
      <c r="H170">
        <v>2</v>
      </c>
      <c r="I170" t="s">
        <v>1939</v>
      </c>
      <c r="J170" t="s">
        <v>1940</v>
      </c>
      <c r="K170" t="s">
        <v>421</v>
      </c>
      <c r="L170">
        <v>3</v>
      </c>
      <c r="M170">
        <v>10</v>
      </c>
      <c r="N170">
        <v>10</v>
      </c>
      <c r="O170">
        <v>0</v>
      </c>
      <c r="P170">
        <v>10</v>
      </c>
      <c r="Q170">
        <v>0</v>
      </c>
      <c r="R170">
        <v>0</v>
      </c>
      <c r="S170" s="50">
        <v>46273.655092592591</v>
      </c>
      <c r="T170" s="50">
        <v>46273.725682870368</v>
      </c>
      <c r="U170" s="51">
        <v>46273</v>
      </c>
      <c r="V170" s="50">
        <v>46273.725682870368</v>
      </c>
      <c r="W170" t="s">
        <v>1673</v>
      </c>
      <c r="X170" t="s">
        <v>492</v>
      </c>
    </row>
    <row r="171" spans="1:24" ht="15" customHeight="1" x14ac:dyDescent="0.35">
      <c r="A171">
        <v>11709642</v>
      </c>
      <c r="B171">
        <v>100006741693</v>
      </c>
      <c r="C171" t="s">
        <v>1726</v>
      </c>
      <c r="D171">
        <v>100</v>
      </c>
      <c r="E171" t="s">
        <v>1745</v>
      </c>
      <c r="F171" t="s">
        <v>1760</v>
      </c>
      <c r="G171">
        <v>6045001</v>
      </c>
      <c r="H171">
        <v>1</v>
      </c>
      <c r="I171" t="s">
        <v>2137</v>
      </c>
      <c r="J171" t="s">
        <v>2138</v>
      </c>
      <c r="K171" t="s">
        <v>422</v>
      </c>
      <c r="L171">
        <v>3</v>
      </c>
      <c r="M171">
        <v>2</v>
      </c>
      <c r="N171">
        <v>2</v>
      </c>
      <c r="O171">
        <v>0</v>
      </c>
      <c r="P171">
        <v>2</v>
      </c>
      <c r="Q171">
        <v>0</v>
      </c>
      <c r="R171">
        <v>0</v>
      </c>
      <c r="S171" s="50">
        <v>46273.707708333342</v>
      </c>
      <c r="T171" s="50">
        <v>46273.725706018522</v>
      </c>
      <c r="U171" s="51">
        <v>46273</v>
      </c>
      <c r="V171" s="50">
        <v>46273.725706018522</v>
      </c>
      <c r="W171" t="s">
        <v>1673</v>
      </c>
      <c r="X171" t="s">
        <v>492</v>
      </c>
    </row>
    <row r="172" spans="1:24" ht="15" customHeight="1" x14ac:dyDescent="0.35">
      <c r="A172">
        <v>11707561</v>
      </c>
      <c r="B172">
        <v>100006740594</v>
      </c>
      <c r="C172" t="s">
        <v>1726</v>
      </c>
      <c r="D172">
        <v>100</v>
      </c>
      <c r="E172" t="s">
        <v>1745</v>
      </c>
      <c r="F172" t="s">
        <v>1760</v>
      </c>
      <c r="G172">
        <v>6000602</v>
      </c>
      <c r="H172">
        <v>1</v>
      </c>
      <c r="I172" t="s">
        <v>2077</v>
      </c>
      <c r="J172" t="s">
        <v>2078</v>
      </c>
      <c r="K172" t="s">
        <v>418</v>
      </c>
      <c r="L172">
        <v>3</v>
      </c>
      <c r="M172">
        <v>1</v>
      </c>
      <c r="N172">
        <v>1</v>
      </c>
      <c r="O172">
        <v>0</v>
      </c>
      <c r="P172">
        <v>1</v>
      </c>
      <c r="Q172">
        <v>0</v>
      </c>
      <c r="R172">
        <v>0</v>
      </c>
      <c r="S172" s="50">
        <v>46273.655138888891</v>
      </c>
      <c r="T172" s="50">
        <v>46273.725844907407</v>
      </c>
      <c r="U172" s="51">
        <v>46273</v>
      </c>
      <c r="V172" s="50">
        <v>46273.725844907407</v>
      </c>
      <c r="W172" t="s">
        <v>1673</v>
      </c>
      <c r="X172" t="s">
        <v>492</v>
      </c>
    </row>
    <row r="173" spans="1:24" ht="15" customHeight="1" x14ac:dyDescent="0.35">
      <c r="A173">
        <v>11708461</v>
      </c>
      <c r="B173">
        <v>100006741058</v>
      </c>
      <c r="C173" t="s">
        <v>1726</v>
      </c>
      <c r="D173">
        <v>100</v>
      </c>
      <c r="E173" t="s">
        <v>1745</v>
      </c>
      <c r="F173" t="s">
        <v>1760</v>
      </c>
      <c r="G173">
        <v>6028703</v>
      </c>
      <c r="H173">
        <v>2</v>
      </c>
      <c r="I173" t="s">
        <v>2265</v>
      </c>
      <c r="J173" t="s">
        <v>2266</v>
      </c>
      <c r="K173" t="s">
        <v>421</v>
      </c>
      <c r="L173">
        <v>3</v>
      </c>
      <c r="M173">
        <v>2</v>
      </c>
      <c r="N173">
        <v>2</v>
      </c>
      <c r="O173">
        <v>0</v>
      </c>
      <c r="P173">
        <v>2</v>
      </c>
      <c r="Q173">
        <v>0</v>
      </c>
      <c r="R173">
        <v>0</v>
      </c>
      <c r="S173" s="50">
        <v>46273.68408564815</v>
      </c>
      <c r="T173" s="50">
        <v>46273.725960648153</v>
      </c>
      <c r="U173" s="51">
        <v>46273</v>
      </c>
      <c r="V173" s="50">
        <v>46273.725960648153</v>
      </c>
      <c r="W173" t="s">
        <v>1673</v>
      </c>
      <c r="X173" t="s">
        <v>492</v>
      </c>
    </row>
    <row r="174" spans="1:24" ht="15" customHeight="1" x14ac:dyDescent="0.35">
      <c r="A174">
        <v>11707562</v>
      </c>
      <c r="B174">
        <v>100006740594</v>
      </c>
      <c r="C174" t="s">
        <v>1726</v>
      </c>
      <c r="D174">
        <v>100</v>
      </c>
      <c r="E174" t="s">
        <v>1745</v>
      </c>
      <c r="F174" t="s">
        <v>1760</v>
      </c>
      <c r="G174">
        <v>6000602</v>
      </c>
      <c r="H174">
        <v>1</v>
      </c>
      <c r="I174" t="s">
        <v>2079</v>
      </c>
      <c r="J174" t="s">
        <v>2080</v>
      </c>
      <c r="K174" t="s">
        <v>418</v>
      </c>
      <c r="L174">
        <v>3</v>
      </c>
      <c r="M174">
        <v>1</v>
      </c>
      <c r="N174">
        <v>1</v>
      </c>
      <c r="O174">
        <v>0</v>
      </c>
      <c r="P174">
        <v>1</v>
      </c>
      <c r="Q174">
        <v>0</v>
      </c>
      <c r="R174">
        <v>0</v>
      </c>
      <c r="S174" s="50">
        <v>46273.655138888891</v>
      </c>
      <c r="T174" s="50">
        <v>46273.725995370369</v>
      </c>
      <c r="U174" s="51">
        <v>46273</v>
      </c>
      <c r="V174" s="50">
        <v>46273.725995370369</v>
      </c>
      <c r="W174" t="s">
        <v>1673</v>
      </c>
      <c r="X174" t="s">
        <v>492</v>
      </c>
    </row>
    <row r="175" spans="1:24" ht="15" customHeight="1" x14ac:dyDescent="0.35">
      <c r="A175">
        <v>11707518</v>
      </c>
      <c r="B175">
        <v>100006740572</v>
      </c>
      <c r="C175" t="s">
        <v>1726</v>
      </c>
      <c r="D175">
        <v>100</v>
      </c>
      <c r="E175" t="s">
        <v>1745</v>
      </c>
      <c r="F175" t="s">
        <v>1760</v>
      </c>
      <c r="G175">
        <v>5887602</v>
      </c>
      <c r="H175">
        <v>2</v>
      </c>
      <c r="I175" t="s">
        <v>1997</v>
      </c>
      <c r="J175" t="s">
        <v>1998</v>
      </c>
      <c r="K175" t="s">
        <v>421</v>
      </c>
      <c r="L175">
        <v>3</v>
      </c>
      <c r="M175">
        <v>1</v>
      </c>
      <c r="N175">
        <v>1</v>
      </c>
      <c r="O175">
        <v>0</v>
      </c>
      <c r="P175">
        <v>1</v>
      </c>
      <c r="Q175">
        <v>0</v>
      </c>
      <c r="R175">
        <v>0</v>
      </c>
      <c r="S175" s="50">
        <v>46273.655127314807</v>
      </c>
      <c r="T175" s="50">
        <v>46273.726238425923</v>
      </c>
      <c r="U175" s="51">
        <v>46273</v>
      </c>
      <c r="V175" s="50">
        <v>46273.726238425923</v>
      </c>
      <c r="W175" t="s">
        <v>1673</v>
      </c>
      <c r="X175" t="s">
        <v>492</v>
      </c>
    </row>
    <row r="176" spans="1:24" ht="15" customHeight="1" x14ac:dyDescent="0.35">
      <c r="A176">
        <v>11707546</v>
      </c>
      <c r="B176">
        <v>100006740590</v>
      </c>
      <c r="C176" t="s">
        <v>1726</v>
      </c>
      <c r="D176">
        <v>100</v>
      </c>
      <c r="E176" t="s">
        <v>1745</v>
      </c>
      <c r="F176" t="s">
        <v>1760</v>
      </c>
      <c r="G176">
        <v>5964203</v>
      </c>
      <c r="H176">
        <v>1</v>
      </c>
      <c r="I176" t="s">
        <v>2029</v>
      </c>
      <c r="J176" t="s">
        <v>2030</v>
      </c>
      <c r="K176" t="s">
        <v>418</v>
      </c>
      <c r="L176">
        <v>3</v>
      </c>
      <c r="M176">
        <v>1</v>
      </c>
      <c r="N176">
        <v>1</v>
      </c>
      <c r="O176">
        <v>0</v>
      </c>
      <c r="P176">
        <v>1</v>
      </c>
      <c r="Q176">
        <v>0</v>
      </c>
      <c r="R176">
        <v>0</v>
      </c>
      <c r="S176" s="50">
        <v>46273.655138888891</v>
      </c>
      <c r="T176" s="50">
        <v>46273.726261574076</v>
      </c>
      <c r="U176" s="51">
        <v>46273</v>
      </c>
      <c r="V176" s="50">
        <v>46273.726261574076</v>
      </c>
      <c r="W176" t="s">
        <v>1673</v>
      </c>
      <c r="X176" t="s">
        <v>492</v>
      </c>
    </row>
    <row r="177" spans="1:24" ht="15" customHeight="1" x14ac:dyDescent="0.35">
      <c r="A177">
        <v>11707547</v>
      </c>
      <c r="B177">
        <v>100006740590</v>
      </c>
      <c r="C177" t="s">
        <v>1726</v>
      </c>
      <c r="D177">
        <v>100</v>
      </c>
      <c r="E177" t="s">
        <v>1745</v>
      </c>
      <c r="F177" t="s">
        <v>1760</v>
      </c>
      <c r="G177">
        <v>5964203</v>
      </c>
      <c r="H177">
        <v>1</v>
      </c>
      <c r="I177" t="s">
        <v>2049</v>
      </c>
      <c r="J177" t="s">
        <v>2050</v>
      </c>
      <c r="K177" t="s">
        <v>418</v>
      </c>
      <c r="L177">
        <v>3</v>
      </c>
      <c r="M177">
        <v>1</v>
      </c>
      <c r="N177">
        <v>1</v>
      </c>
      <c r="O177">
        <v>0</v>
      </c>
      <c r="P177">
        <v>1</v>
      </c>
      <c r="Q177">
        <v>0</v>
      </c>
      <c r="R177">
        <v>0</v>
      </c>
      <c r="S177" s="50">
        <v>46273.655138888891</v>
      </c>
      <c r="T177" s="50">
        <v>46273.726388888892</v>
      </c>
      <c r="U177" s="51">
        <v>46273</v>
      </c>
      <c r="V177" s="50">
        <v>46273.726388888892</v>
      </c>
      <c r="W177" t="s">
        <v>1673</v>
      </c>
      <c r="X177" t="s">
        <v>492</v>
      </c>
    </row>
    <row r="178" spans="1:24" ht="15" customHeight="1" x14ac:dyDescent="0.35">
      <c r="A178">
        <v>11707548</v>
      </c>
      <c r="B178">
        <v>100006740590</v>
      </c>
      <c r="C178" t="s">
        <v>1726</v>
      </c>
      <c r="D178">
        <v>100</v>
      </c>
      <c r="E178" t="s">
        <v>1745</v>
      </c>
      <c r="F178" t="s">
        <v>1760</v>
      </c>
      <c r="G178">
        <v>5964203</v>
      </c>
      <c r="H178">
        <v>1</v>
      </c>
      <c r="I178" t="s">
        <v>2051</v>
      </c>
      <c r="J178" t="s">
        <v>2052</v>
      </c>
      <c r="K178" t="s">
        <v>418</v>
      </c>
      <c r="L178">
        <v>3</v>
      </c>
      <c r="M178">
        <v>1</v>
      </c>
      <c r="N178">
        <v>1</v>
      </c>
      <c r="O178">
        <v>0</v>
      </c>
      <c r="P178">
        <v>1</v>
      </c>
      <c r="Q178">
        <v>0</v>
      </c>
      <c r="R178">
        <v>0</v>
      </c>
      <c r="S178" s="50">
        <v>46273.655138888891</v>
      </c>
      <c r="T178" s="50">
        <v>46273.726481481477</v>
      </c>
      <c r="U178" s="51">
        <v>46273</v>
      </c>
      <c r="V178" s="50">
        <v>46273.726481481477</v>
      </c>
      <c r="W178" t="s">
        <v>1673</v>
      </c>
      <c r="X178" t="s">
        <v>492</v>
      </c>
    </row>
    <row r="179" spans="1:24" ht="15" customHeight="1" x14ac:dyDescent="0.35">
      <c r="A179">
        <v>11707528</v>
      </c>
      <c r="B179">
        <v>100006740579</v>
      </c>
      <c r="C179" t="s">
        <v>1726</v>
      </c>
      <c r="D179">
        <v>100</v>
      </c>
      <c r="E179" t="s">
        <v>1745</v>
      </c>
      <c r="F179" t="s">
        <v>1760</v>
      </c>
      <c r="G179">
        <v>6004803</v>
      </c>
      <c r="H179">
        <v>2</v>
      </c>
      <c r="I179" t="s">
        <v>2015</v>
      </c>
      <c r="J179" t="s">
        <v>2016</v>
      </c>
      <c r="K179" t="s">
        <v>421</v>
      </c>
      <c r="L179">
        <v>3</v>
      </c>
      <c r="M179">
        <v>6</v>
      </c>
      <c r="N179">
        <v>6</v>
      </c>
      <c r="O179">
        <v>0</v>
      </c>
      <c r="P179">
        <v>6</v>
      </c>
      <c r="Q179">
        <v>0</v>
      </c>
      <c r="R179">
        <v>0</v>
      </c>
      <c r="S179" s="50">
        <v>46273.655127314807</v>
      </c>
      <c r="T179" s="50">
        <v>46273.726550925923</v>
      </c>
      <c r="U179" s="51">
        <v>46273</v>
      </c>
      <c r="V179" s="50">
        <v>46273.726550925923</v>
      </c>
      <c r="W179" t="s">
        <v>1673</v>
      </c>
      <c r="X179" t="s">
        <v>492</v>
      </c>
    </row>
    <row r="180" spans="1:24" ht="15" customHeight="1" x14ac:dyDescent="0.35">
      <c r="A180">
        <v>11707529</v>
      </c>
      <c r="B180">
        <v>100006740579</v>
      </c>
      <c r="C180" t="s">
        <v>1726</v>
      </c>
      <c r="D180">
        <v>100</v>
      </c>
      <c r="E180" t="s">
        <v>1745</v>
      </c>
      <c r="F180" t="s">
        <v>1760</v>
      </c>
      <c r="G180">
        <v>6004803</v>
      </c>
      <c r="H180">
        <v>2</v>
      </c>
      <c r="I180" t="s">
        <v>2017</v>
      </c>
      <c r="J180" t="s">
        <v>2018</v>
      </c>
      <c r="K180" t="s">
        <v>421</v>
      </c>
      <c r="L180">
        <v>3</v>
      </c>
      <c r="M180">
        <v>7</v>
      </c>
      <c r="N180">
        <v>7</v>
      </c>
      <c r="O180">
        <v>0</v>
      </c>
      <c r="P180">
        <v>7</v>
      </c>
      <c r="Q180">
        <v>0</v>
      </c>
      <c r="R180">
        <v>0</v>
      </c>
      <c r="S180" s="50">
        <v>46273.655127314807</v>
      </c>
      <c r="T180" s="50">
        <v>46273.726666666669</v>
      </c>
      <c r="U180" s="51">
        <v>46273</v>
      </c>
      <c r="V180" s="50">
        <v>46273.726666666669</v>
      </c>
      <c r="W180" t="s">
        <v>1673</v>
      </c>
      <c r="X180" t="s">
        <v>492</v>
      </c>
    </row>
    <row r="181" spans="1:24" ht="15" customHeight="1" x14ac:dyDescent="0.35">
      <c r="A181">
        <v>11707549</v>
      </c>
      <c r="B181">
        <v>100006740590</v>
      </c>
      <c r="C181" t="s">
        <v>1726</v>
      </c>
      <c r="D181">
        <v>100</v>
      </c>
      <c r="E181" t="s">
        <v>1745</v>
      </c>
      <c r="F181" t="s">
        <v>1760</v>
      </c>
      <c r="G181">
        <v>5964203</v>
      </c>
      <c r="H181">
        <v>1</v>
      </c>
      <c r="I181" t="s">
        <v>2053</v>
      </c>
      <c r="J181" t="s">
        <v>2054</v>
      </c>
      <c r="K181" t="s">
        <v>418</v>
      </c>
      <c r="L181">
        <v>3</v>
      </c>
      <c r="M181">
        <v>1</v>
      </c>
      <c r="N181">
        <v>1</v>
      </c>
      <c r="O181">
        <v>0</v>
      </c>
      <c r="P181">
        <v>1</v>
      </c>
      <c r="Q181">
        <v>0</v>
      </c>
      <c r="R181">
        <v>0</v>
      </c>
      <c r="S181" s="50">
        <v>46273.655138888891</v>
      </c>
      <c r="T181" s="50">
        <v>46273.726689814823</v>
      </c>
      <c r="U181" s="51">
        <v>46273</v>
      </c>
      <c r="V181" s="50">
        <v>46273.726689814823</v>
      </c>
      <c r="W181" t="s">
        <v>1673</v>
      </c>
      <c r="X181" t="s">
        <v>492</v>
      </c>
    </row>
    <row r="182" spans="1:24" ht="15" customHeight="1" x14ac:dyDescent="0.35">
      <c r="A182">
        <v>11707568</v>
      </c>
      <c r="B182">
        <v>100006740595</v>
      </c>
      <c r="C182" t="s">
        <v>1726</v>
      </c>
      <c r="D182">
        <v>100</v>
      </c>
      <c r="E182" t="s">
        <v>1745</v>
      </c>
      <c r="F182" t="s">
        <v>1760</v>
      </c>
      <c r="G182">
        <v>6008801</v>
      </c>
      <c r="H182">
        <v>1</v>
      </c>
      <c r="I182" t="s">
        <v>2091</v>
      </c>
      <c r="J182" t="s">
        <v>2092</v>
      </c>
      <c r="K182" t="s">
        <v>422</v>
      </c>
      <c r="L182">
        <v>3</v>
      </c>
      <c r="M182">
        <v>1</v>
      </c>
      <c r="N182">
        <v>1</v>
      </c>
      <c r="O182">
        <v>0</v>
      </c>
      <c r="P182">
        <v>1</v>
      </c>
      <c r="Q182">
        <v>0</v>
      </c>
      <c r="R182">
        <v>0</v>
      </c>
      <c r="S182" s="50">
        <v>46273.655138888891</v>
      </c>
      <c r="T182" s="50">
        <v>46273.726712962962</v>
      </c>
      <c r="U182" s="51">
        <v>46273</v>
      </c>
      <c r="V182" s="50">
        <v>46273.726712962962</v>
      </c>
      <c r="W182" t="s">
        <v>1673</v>
      </c>
      <c r="X182" t="s">
        <v>492</v>
      </c>
    </row>
    <row r="183" spans="1:24" ht="15" customHeight="1" x14ac:dyDescent="0.35">
      <c r="A183">
        <v>11707550</v>
      </c>
      <c r="B183">
        <v>100006740590</v>
      </c>
      <c r="C183" t="s">
        <v>1726</v>
      </c>
      <c r="D183">
        <v>100</v>
      </c>
      <c r="E183" t="s">
        <v>1745</v>
      </c>
      <c r="F183" t="s">
        <v>1760</v>
      </c>
      <c r="G183">
        <v>5964203</v>
      </c>
      <c r="H183">
        <v>1</v>
      </c>
      <c r="I183" t="s">
        <v>2055</v>
      </c>
      <c r="J183" t="s">
        <v>2056</v>
      </c>
      <c r="K183" t="s">
        <v>418</v>
      </c>
      <c r="L183">
        <v>3</v>
      </c>
      <c r="M183">
        <v>1</v>
      </c>
      <c r="N183">
        <v>1</v>
      </c>
      <c r="O183">
        <v>0</v>
      </c>
      <c r="P183">
        <v>1</v>
      </c>
      <c r="Q183">
        <v>0</v>
      </c>
      <c r="R183">
        <v>0</v>
      </c>
      <c r="S183" s="50">
        <v>46273.655138888891</v>
      </c>
      <c r="T183" s="50">
        <v>46273.726863425924</v>
      </c>
      <c r="U183" s="51">
        <v>46273</v>
      </c>
      <c r="V183" s="50">
        <v>46273.726863425924</v>
      </c>
      <c r="W183" t="s">
        <v>1673</v>
      </c>
      <c r="X183" t="s">
        <v>492</v>
      </c>
    </row>
    <row r="184" spans="1:24" ht="15" customHeight="1" x14ac:dyDescent="0.35">
      <c r="A184">
        <v>11707551</v>
      </c>
      <c r="B184">
        <v>100006740590</v>
      </c>
      <c r="C184" t="s">
        <v>1726</v>
      </c>
      <c r="D184">
        <v>100</v>
      </c>
      <c r="E184" t="s">
        <v>1745</v>
      </c>
      <c r="F184" t="s">
        <v>1760</v>
      </c>
      <c r="G184">
        <v>5964203</v>
      </c>
      <c r="H184">
        <v>1</v>
      </c>
      <c r="I184" t="s">
        <v>2057</v>
      </c>
      <c r="J184" t="s">
        <v>2058</v>
      </c>
      <c r="K184" t="s">
        <v>418</v>
      </c>
      <c r="L184">
        <v>3</v>
      </c>
      <c r="M184">
        <v>1</v>
      </c>
      <c r="N184">
        <v>1</v>
      </c>
      <c r="O184">
        <v>0</v>
      </c>
      <c r="P184">
        <v>1</v>
      </c>
      <c r="Q184">
        <v>0</v>
      </c>
      <c r="R184">
        <v>0</v>
      </c>
      <c r="S184" s="50">
        <v>46273.655138888891</v>
      </c>
      <c r="T184" s="50">
        <v>46273.726967592593</v>
      </c>
      <c r="U184" s="51">
        <v>46273</v>
      </c>
      <c r="V184" s="50">
        <v>46273.726967592593</v>
      </c>
      <c r="W184" t="s">
        <v>1673</v>
      </c>
      <c r="X184" t="s">
        <v>492</v>
      </c>
    </row>
    <row r="185" spans="1:24" ht="15" customHeight="1" x14ac:dyDescent="0.35">
      <c r="A185">
        <v>11708408</v>
      </c>
      <c r="B185">
        <v>100006741027</v>
      </c>
      <c r="C185" t="s">
        <v>1726</v>
      </c>
      <c r="D185">
        <v>100</v>
      </c>
      <c r="E185" t="s">
        <v>1745</v>
      </c>
      <c r="F185" t="s">
        <v>1760</v>
      </c>
      <c r="G185">
        <v>6027203</v>
      </c>
      <c r="H185">
        <v>2</v>
      </c>
      <c r="I185" t="s">
        <v>2253</v>
      </c>
      <c r="J185" t="s">
        <v>2254</v>
      </c>
      <c r="K185" t="s">
        <v>421</v>
      </c>
      <c r="L185">
        <v>3</v>
      </c>
      <c r="M185">
        <v>3</v>
      </c>
      <c r="N185">
        <v>3</v>
      </c>
      <c r="O185">
        <v>0</v>
      </c>
      <c r="P185">
        <v>3</v>
      </c>
      <c r="Q185">
        <v>0</v>
      </c>
      <c r="R185">
        <v>0</v>
      </c>
      <c r="S185" s="50">
        <v>46273.680625000001</v>
      </c>
      <c r="T185" s="50">
        <v>46273.726967592593</v>
      </c>
      <c r="U185" s="51">
        <v>46273</v>
      </c>
      <c r="V185" s="50">
        <v>46273.726967592593</v>
      </c>
      <c r="W185" t="s">
        <v>1673</v>
      </c>
      <c r="X185" t="s">
        <v>492</v>
      </c>
    </row>
    <row r="186" spans="1:24" ht="15" customHeight="1" x14ac:dyDescent="0.35">
      <c r="A186">
        <v>11707563</v>
      </c>
      <c r="B186">
        <v>100006740594</v>
      </c>
      <c r="C186" t="s">
        <v>1726</v>
      </c>
      <c r="D186">
        <v>100</v>
      </c>
      <c r="E186" t="s">
        <v>1745</v>
      </c>
      <c r="F186" t="s">
        <v>1760</v>
      </c>
      <c r="G186">
        <v>6000602</v>
      </c>
      <c r="H186">
        <v>1</v>
      </c>
      <c r="I186" t="s">
        <v>2081</v>
      </c>
      <c r="J186" t="s">
        <v>2082</v>
      </c>
      <c r="K186" t="s">
        <v>422</v>
      </c>
      <c r="L186">
        <v>3</v>
      </c>
      <c r="M186">
        <v>1</v>
      </c>
      <c r="N186">
        <v>1</v>
      </c>
      <c r="O186">
        <v>0</v>
      </c>
      <c r="P186">
        <v>1</v>
      </c>
      <c r="Q186">
        <v>0</v>
      </c>
      <c r="R186">
        <v>0</v>
      </c>
      <c r="S186" s="50">
        <v>46273.655138888891</v>
      </c>
      <c r="T186" s="50">
        <v>46273.726979166669</v>
      </c>
      <c r="U186" s="51">
        <v>46273</v>
      </c>
      <c r="V186" s="50">
        <v>46273.726979166669</v>
      </c>
      <c r="W186" t="s">
        <v>1673</v>
      </c>
      <c r="X186" t="s">
        <v>492</v>
      </c>
    </row>
    <row r="187" spans="1:24" ht="15" customHeight="1" x14ac:dyDescent="0.35">
      <c r="A187">
        <v>11707564</v>
      </c>
      <c r="B187">
        <v>100006740594</v>
      </c>
      <c r="C187" t="s">
        <v>1726</v>
      </c>
      <c r="D187">
        <v>100</v>
      </c>
      <c r="E187" t="s">
        <v>1745</v>
      </c>
      <c r="F187" t="s">
        <v>1760</v>
      </c>
      <c r="G187">
        <v>6000602</v>
      </c>
      <c r="H187">
        <v>1</v>
      </c>
      <c r="I187" t="s">
        <v>2083</v>
      </c>
      <c r="J187" t="s">
        <v>2084</v>
      </c>
      <c r="K187" t="s">
        <v>422</v>
      </c>
      <c r="L187">
        <v>3</v>
      </c>
      <c r="M187">
        <v>1</v>
      </c>
      <c r="N187">
        <v>1</v>
      </c>
      <c r="O187">
        <v>0</v>
      </c>
      <c r="P187">
        <v>1</v>
      </c>
      <c r="Q187">
        <v>0</v>
      </c>
      <c r="R187">
        <v>0</v>
      </c>
      <c r="S187" s="50">
        <v>46273.655138888891</v>
      </c>
      <c r="T187" s="50">
        <v>46273.727071759262</v>
      </c>
      <c r="U187" s="51">
        <v>46273</v>
      </c>
      <c r="V187" s="50">
        <v>46273.727071759262</v>
      </c>
      <c r="W187" t="s">
        <v>1673</v>
      </c>
      <c r="X187" t="s">
        <v>492</v>
      </c>
    </row>
    <row r="188" spans="1:24" ht="15" customHeight="1" x14ac:dyDescent="0.35">
      <c r="A188">
        <v>11708845</v>
      </c>
      <c r="B188">
        <v>100006741218</v>
      </c>
      <c r="C188" t="s">
        <v>1726</v>
      </c>
      <c r="D188">
        <v>100</v>
      </c>
      <c r="E188" t="s">
        <v>1745</v>
      </c>
      <c r="F188" t="s">
        <v>1760</v>
      </c>
      <c r="G188">
        <v>6037801</v>
      </c>
      <c r="H188">
        <v>2</v>
      </c>
      <c r="I188" t="s">
        <v>1951</v>
      </c>
      <c r="J188" t="s">
        <v>1952</v>
      </c>
      <c r="K188" t="s">
        <v>421</v>
      </c>
      <c r="L188">
        <v>3</v>
      </c>
      <c r="M188">
        <v>2</v>
      </c>
      <c r="N188">
        <v>2</v>
      </c>
      <c r="O188">
        <v>0</v>
      </c>
      <c r="P188">
        <v>2</v>
      </c>
      <c r="Q188">
        <v>0</v>
      </c>
      <c r="R188">
        <v>0</v>
      </c>
      <c r="S188" s="50">
        <v>46273.698657407411</v>
      </c>
      <c r="T188" s="50">
        <v>46273.72724537037</v>
      </c>
      <c r="U188" s="51">
        <v>46273</v>
      </c>
      <c r="V188" s="50">
        <v>46273.72724537037</v>
      </c>
      <c r="W188" t="s">
        <v>1673</v>
      </c>
      <c r="X188" t="s">
        <v>492</v>
      </c>
    </row>
    <row r="189" spans="1:24" ht="15" customHeight="1" x14ac:dyDescent="0.35">
      <c r="A189">
        <v>11707565</v>
      </c>
      <c r="B189">
        <v>100006740594</v>
      </c>
      <c r="C189" t="s">
        <v>1726</v>
      </c>
      <c r="D189">
        <v>100</v>
      </c>
      <c r="E189" t="s">
        <v>1745</v>
      </c>
      <c r="F189" t="s">
        <v>1760</v>
      </c>
      <c r="G189">
        <v>6000602</v>
      </c>
      <c r="H189">
        <v>1</v>
      </c>
      <c r="I189" t="s">
        <v>2085</v>
      </c>
      <c r="J189" t="s">
        <v>2086</v>
      </c>
      <c r="K189" t="s">
        <v>422</v>
      </c>
      <c r="L189">
        <v>3</v>
      </c>
      <c r="M189">
        <v>1</v>
      </c>
      <c r="N189">
        <v>1</v>
      </c>
      <c r="O189">
        <v>0</v>
      </c>
      <c r="P189">
        <v>1</v>
      </c>
      <c r="Q189">
        <v>0</v>
      </c>
      <c r="R189">
        <v>0</v>
      </c>
      <c r="S189" s="50">
        <v>46273.655138888891</v>
      </c>
      <c r="T189" s="50">
        <v>46273.727303240739</v>
      </c>
      <c r="U189" s="51">
        <v>46273</v>
      </c>
      <c r="V189" s="50">
        <v>46273.727303240739</v>
      </c>
      <c r="W189" t="s">
        <v>1673</v>
      </c>
      <c r="X189" t="s">
        <v>492</v>
      </c>
    </row>
    <row r="190" spans="1:24" ht="15" customHeight="1" x14ac:dyDescent="0.35">
      <c r="A190">
        <v>11708077</v>
      </c>
      <c r="B190">
        <v>100006740889</v>
      </c>
      <c r="C190" t="s">
        <v>1726</v>
      </c>
      <c r="D190">
        <v>100</v>
      </c>
      <c r="E190" t="s">
        <v>1745</v>
      </c>
      <c r="F190" t="s">
        <v>1760</v>
      </c>
      <c r="G190">
        <v>6010402</v>
      </c>
      <c r="H190">
        <v>1</v>
      </c>
      <c r="I190" t="s">
        <v>2177</v>
      </c>
      <c r="J190" t="s">
        <v>2178</v>
      </c>
      <c r="K190" t="s">
        <v>418</v>
      </c>
      <c r="L190">
        <v>3</v>
      </c>
      <c r="M190">
        <v>1</v>
      </c>
      <c r="N190">
        <v>1</v>
      </c>
      <c r="O190">
        <v>0</v>
      </c>
      <c r="P190">
        <v>1</v>
      </c>
      <c r="Q190">
        <v>0</v>
      </c>
      <c r="R190">
        <v>0</v>
      </c>
      <c r="S190" s="50">
        <v>46273.656307870369</v>
      </c>
      <c r="T190" s="50">
        <v>46273.727326388893</v>
      </c>
      <c r="U190" s="51">
        <v>46273</v>
      </c>
      <c r="V190" s="50">
        <v>46273.727326388893</v>
      </c>
      <c r="W190" t="s">
        <v>1673</v>
      </c>
      <c r="X190" t="s">
        <v>492</v>
      </c>
    </row>
    <row r="191" spans="1:24" ht="15" customHeight="1" x14ac:dyDescent="0.35">
      <c r="A191">
        <v>11709921</v>
      </c>
      <c r="B191">
        <v>100006741812</v>
      </c>
      <c r="C191" t="s">
        <v>1726</v>
      </c>
      <c r="D191">
        <v>100</v>
      </c>
      <c r="E191" t="s">
        <v>1745</v>
      </c>
      <c r="F191" t="s">
        <v>1760</v>
      </c>
      <c r="G191">
        <v>6053803</v>
      </c>
      <c r="H191">
        <v>2</v>
      </c>
      <c r="I191" t="s">
        <v>2391</v>
      </c>
      <c r="J191" t="s">
        <v>2392</v>
      </c>
      <c r="K191" t="s">
        <v>421</v>
      </c>
      <c r="L191">
        <v>3</v>
      </c>
      <c r="M191">
        <v>2</v>
      </c>
      <c r="N191">
        <v>2</v>
      </c>
      <c r="O191">
        <v>0</v>
      </c>
      <c r="P191">
        <v>2</v>
      </c>
      <c r="Q191">
        <v>0</v>
      </c>
      <c r="R191">
        <v>0</v>
      </c>
      <c r="S191" s="50">
        <v>46273.71671296296</v>
      </c>
      <c r="T191" s="50">
        <v>46273.727511574078</v>
      </c>
      <c r="U191" s="51">
        <v>46273</v>
      </c>
      <c r="V191" s="50">
        <v>46273.727511574078</v>
      </c>
      <c r="W191" t="s">
        <v>1673</v>
      </c>
      <c r="X191" t="s">
        <v>492</v>
      </c>
    </row>
    <row r="192" spans="1:24" ht="15" customHeight="1" x14ac:dyDescent="0.35">
      <c r="A192">
        <v>11708078</v>
      </c>
      <c r="B192">
        <v>100006740889</v>
      </c>
      <c r="C192" t="s">
        <v>1726</v>
      </c>
      <c r="D192">
        <v>100</v>
      </c>
      <c r="E192" t="s">
        <v>1745</v>
      </c>
      <c r="F192" t="s">
        <v>1760</v>
      </c>
      <c r="G192">
        <v>6010402</v>
      </c>
      <c r="H192">
        <v>1</v>
      </c>
      <c r="I192" t="s">
        <v>2053</v>
      </c>
      <c r="J192" t="s">
        <v>2054</v>
      </c>
      <c r="K192" t="s">
        <v>418</v>
      </c>
      <c r="L192">
        <v>3</v>
      </c>
      <c r="M192">
        <v>1</v>
      </c>
      <c r="N192">
        <v>1</v>
      </c>
      <c r="O192">
        <v>0</v>
      </c>
      <c r="P192">
        <v>1</v>
      </c>
      <c r="Q192">
        <v>0</v>
      </c>
      <c r="R192">
        <v>0</v>
      </c>
      <c r="S192" s="50">
        <v>46273.656307870369</v>
      </c>
      <c r="T192" s="50">
        <v>46273.727546296293</v>
      </c>
      <c r="U192" s="51">
        <v>46273</v>
      </c>
      <c r="V192" s="50">
        <v>46273.727546296293</v>
      </c>
      <c r="W192" t="s">
        <v>1673</v>
      </c>
      <c r="X192" t="s">
        <v>492</v>
      </c>
    </row>
    <row r="193" spans="1:24" ht="15" customHeight="1" x14ac:dyDescent="0.35">
      <c r="A193">
        <v>11707552</v>
      </c>
      <c r="B193">
        <v>100006740590</v>
      </c>
      <c r="C193" t="s">
        <v>1726</v>
      </c>
      <c r="D193">
        <v>100</v>
      </c>
      <c r="E193" t="s">
        <v>1745</v>
      </c>
      <c r="F193" t="s">
        <v>1760</v>
      </c>
      <c r="G193">
        <v>5964203</v>
      </c>
      <c r="H193">
        <v>1</v>
      </c>
      <c r="I193" t="s">
        <v>2059</v>
      </c>
      <c r="J193" t="s">
        <v>2060</v>
      </c>
      <c r="K193" t="s">
        <v>422</v>
      </c>
      <c r="L193">
        <v>3</v>
      </c>
      <c r="M193">
        <v>1</v>
      </c>
      <c r="N193">
        <v>1</v>
      </c>
      <c r="O193">
        <v>0</v>
      </c>
      <c r="P193">
        <v>1</v>
      </c>
      <c r="Q193">
        <v>0</v>
      </c>
      <c r="R193">
        <v>0</v>
      </c>
      <c r="S193" s="50">
        <v>46273.655138888891</v>
      </c>
      <c r="T193" s="50">
        <v>46273.727650462963</v>
      </c>
      <c r="U193" s="51">
        <v>46273</v>
      </c>
      <c r="V193" s="50">
        <v>46273.727650462963</v>
      </c>
      <c r="W193" t="s">
        <v>1673</v>
      </c>
      <c r="X193" t="s">
        <v>492</v>
      </c>
    </row>
    <row r="194" spans="1:24" ht="15" customHeight="1" x14ac:dyDescent="0.35">
      <c r="A194">
        <v>11708079</v>
      </c>
      <c r="B194">
        <v>100006740889</v>
      </c>
      <c r="C194" t="s">
        <v>1726</v>
      </c>
      <c r="D194">
        <v>100</v>
      </c>
      <c r="E194" t="s">
        <v>1745</v>
      </c>
      <c r="F194" t="s">
        <v>1760</v>
      </c>
      <c r="G194">
        <v>6010402</v>
      </c>
      <c r="H194">
        <v>1</v>
      </c>
      <c r="I194" t="s">
        <v>2179</v>
      </c>
      <c r="J194" t="s">
        <v>2180</v>
      </c>
      <c r="K194" t="s">
        <v>418</v>
      </c>
      <c r="L194">
        <v>3</v>
      </c>
      <c r="M194">
        <v>1</v>
      </c>
      <c r="N194">
        <v>1</v>
      </c>
      <c r="O194">
        <v>0</v>
      </c>
      <c r="P194">
        <v>1</v>
      </c>
      <c r="Q194">
        <v>0</v>
      </c>
      <c r="R194">
        <v>0</v>
      </c>
      <c r="S194" s="50">
        <v>46273.656307870369</v>
      </c>
      <c r="T194" s="50">
        <v>46273.727650462963</v>
      </c>
      <c r="U194" s="51">
        <v>46273</v>
      </c>
      <c r="V194" s="50">
        <v>46273.727650462963</v>
      </c>
      <c r="W194" t="s">
        <v>1673</v>
      </c>
      <c r="X194" t="s">
        <v>492</v>
      </c>
    </row>
    <row r="195" spans="1:24" ht="15" customHeight="1" x14ac:dyDescent="0.35">
      <c r="A195">
        <v>11708080</v>
      </c>
      <c r="B195">
        <v>100006740889</v>
      </c>
      <c r="C195" t="s">
        <v>1726</v>
      </c>
      <c r="D195">
        <v>100</v>
      </c>
      <c r="E195" t="s">
        <v>1745</v>
      </c>
      <c r="F195" t="s">
        <v>1760</v>
      </c>
      <c r="G195">
        <v>6010402</v>
      </c>
      <c r="H195">
        <v>1</v>
      </c>
      <c r="I195" t="s">
        <v>2079</v>
      </c>
      <c r="J195" t="s">
        <v>2080</v>
      </c>
      <c r="K195" t="s">
        <v>418</v>
      </c>
      <c r="L195">
        <v>3</v>
      </c>
      <c r="M195">
        <v>1</v>
      </c>
      <c r="N195">
        <v>1</v>
      </c>
      <c r="O195">
        <v>0</v>
      </c>
      <c r="P195">
        <v>1</v>
      </c>
      <c r="Q195">
        <v>0</v>
      </c>
      <c r="R195">
        <v>0</v>
      </c>
      <c r="S195" s="50">
        <v>46273.656307870369</v>
      </c>
      <c r="T195" s="50">
        <v>46273.727789351848</v>
      </c>
      <c r="U195" s="51">
        <v>46273</v>
      </c>
      <c r="V195" s="50">
        <v>46273.727789351848</v>
      </c>
      <c r="W195" t="s">
        <v>1673</v>
      </c>
      <c r="X195" t="s">
        <v>492</v>
      </c>
    </row>
    <row r="196" spans="1:24" ht="15" customHeight="1" x14ac:dyDescent="0.35">
      <c r="A196">
        <v>11708188</v>
      </c>
      <c r="B196">
        <v>100006740931</v>
      </c>
      <c r="C196" t="s">
        <v>1726</v>
      </c>
      <c r="D196">
        <v>100</v>
      </c>
      <c r="E196" t="s">
        <v>1745</v>
      </c>
      <c r="F196" t="s">
        <v>1760</v>
      </c>
      <c r="G196">
        <v>6017603</v>
      </c>
      <c r="H196">
        <v>2</v>
      </c>
      <c r="I196" t="s">
        <v>2205</v>
      </c>
      <c r="J196" t="s">
        <v>2206</v>
      </c>
      <c r="K196" t="s">
        <v>421</v>
      </c>
      <c r="L196">
        <v>3</v>
      </c>
      <c r="M196">
        <v>2</v>
      </c>
      <c r="N196">
        <v>2</v>
      </c>
      <c r="O196">
        <v>0</v>
      </c>
      <c r="P196">
        <v>2</v>
      </c>
      <c r="Q196">
        <v>0</v>
      </c>
      <c r="R196">
        <v>0</v>
      </c>
      <c r="S196" s="50">
        <v>46273.666724537034</v>
      </c>
      <c r="T196" s="50">
        <v>46273.727881944447</v>
      </c>
      <c r="U196" s="51">
        <v>46273</v>
      </c>
      <c r="V196" s="50">
        <v>46273.727881944447</v>
      </c>
      <c r="W196" t="s">
        <v>1673</v>
      </c>
      <c r="X196" t="s">
        <v>492</v>
      </c>
    </row>
    <row r="197" spans="1:24" ht="15" customHeight="1" x14ac:dyDescent="0.35">
      <c r="A197">
        <v>11708189</v>
      </c>
      <c r="B197">
        <v>100006740932</v>
      </c>
      <c r="C197" t="s">
        <v>1726</v>
      </c>
      <c r="D197">
        <v>100</v>
      </c>
      <c r="E197" t="s">
        <v>1745</v>
      </c>
      <c r="F197" t="s">
        <v>1760</v>
      </c>
      <c r="G197">
        <v>6017902</v>
      </c>
      <c r="H197">
        <v>1</v>
      </c>
      <c r="I197" t="s">
        <v>2083</v>
      </c>
      <c r="J197" t="s">
        <v>2084</v>
      </c>
      <c r="K197" t="s">
        <v>422</v>
      </c>
      <c r="L197">
        <v>3</v>
      </c>
      <c r="M197">
        <v>1</v>
      </c>
      <c r="N197">
        <v>1</v>
      </c>
      <c r="O197">
        <v>0</v>
      </c>
      <c r="P197">
        <v>1</v>
      </c>
      <c r="Q197">
        <v>0</v>
      </c>
      <c r="R197">
        <v>0</v>
      </c>
      <c r="S197" s="50">
        <v>46273.666724537034</v>
      </c>
      <c r="T197" s="50">
        <v>46273.72792824074</v>
      </c>
      <c r="U197" s="51">
        <v>46273</v>
      </c>
      <c r="V197" s="50">
        <v>46273.72792824074</v>
      </c>
      <c r="W197" t="s">
        <v>1673</v>
      </c>
      <c r="X197" t="s">
        <v>492</v>
      </c>
    </row>
    <row r="198" spans="1:24" ht="15" customHeight="1" x14ac:dyDescent="0.35">
      <c r="A198">
        <v>11708190</v>
      </c>
      <c r="B198">
        <v>100006740932</v>
      </c>
      <c r="C198" t="s">
        <v>1726</v>
      </c>
      <c r="D198">
        <v>100</v>
      </c>
      <c r="E198" t="s">
        <v>1745</v>
      </c>
      <c r="F198" t="s">
        <v>1760</v>
      </c>
      <c r="G198">
        <v>6017902</v>
      </c>
      <c r="H198">
        <v>1</v>
      </c>
      <c r="I198" t="s">
        <v>2207</v>
      </c>
      <c r="J198" t="s">
        <v>2208</v>
      </c>
      <c r="K198" t="s">
        <v>422</v>
      </c>
      <c r="L198">
        <v>3</v>
      </c>
      <c r="M198">
        <v>1</v>
      </c>
      <c r="N198">
        <v>1</v>
      </c>
      <c r="O198">
        <v>0</v>
      </c>
      <c r="P198">
        <v>1</v>
      </c>
      <c r="Q198">
        <v>0</v>
      </c>
      <c r="R198">
        <v>0</v>
      </c>
      <c r="S198" s="50">
        <v>46273.666724537034</v>
      </c>
      <c r="T198" s="50">
        <v>46273.728067129632</v>
      </c>
      <c r="U198" s="51">
        <v>46273</v>
      </c>
      <c r="V198" s="50">
        <v>46273.728067129632</v>
      </c>
      <c r="W198" t="s">
        <v>1673</v>
      </c>
      <c r="X198" t="s">
        <v>492</v>
      </c>
    </row>
    <row r="199" spans="1:24" ht="15" customHeight="1" x14ac:dyDescent="0.35">
      <c r="A199">
        <v>11709572</v>
      </c>
      <c r="B199">
        <v>100006741652</v>
      </c>
      <c r="C199" t="s">
        <v>1726</v>
      </c>
      <c r="D199">
        <v>100</v>
      </c>
      <c r="E199" t="s">
        <v>1745</v>
      </c>
      <c r="F199" t="s">
        <v>1760</v>
      </c>
      <c r="G199">
        <v>6043801</v>
      </c>
      <c r="H199">
        <v>1</v>
      </c>
      <c r="I199" t="s">
        <v>2131</v>
      </c>
      <c r="J199" t="s">
        <v>2132</v>
      </c>
      <c r="K199" t="s">
        <v>415</v>
      </c>
      <c r="L199">
        <v>3</v>
      </c>
      <c r="M199">
        <v>3</v>
      </c>
      <c r="N199">
        <v>3</v>
      </c>
      <c r="O199">
        <v>0</v>
      </c>
      <c r="P199">
        <v>3</v>
      </c>
      <c r="Q199">
        <v>0</v>
      </c>
      <c r="R199">
        <v>0</v>
      </c>
      <c r="S199" s="50">
        <v>46273.706979166673</v>
      </c>
      <c r="T199" s="50">
        <v>46273.728159722217</v>
      </c>
      <c r="U199" s="51">
        <v>46273</v>
      </c>
      <c r="V199" s="50">
        <v>46273.728159722217</v>
      </c>
      <c r="W199" t="s">
        <v>1673</v>
      </c>
      <c r="X199" t="s">
        <v>492</v>
      </c>
    </row>
    <row r="200" spans="1:24" ht="15" customHeight="1" x14ac:dyDescent="0.35">
      <c r="A200">
        <v>11707558</v>
      </c>
      <c r="B200">
        <v>100006740591</v>
      </c>
      <c r="C200" t="s">
        <v>1726</v>
      </c>
      <c r="D200">
        <v>100</v>
      </c>
      <c r="E200" t="s">
        <v>1745</v>
      </c>
      <c r="F200" t="s">
        <v>1760</v>
      </c>
      <c r="G200">
        <v>5964204</v>
      </c>
      <c r="H200">
        <v>2</v>
      </c>
      <c r="I200" t="s">
        <v>2071</v>
      </c>
      <c r="J200" t="s">
        <v>2072</v>
      </c>
      <c r="K200" t="s">
        <v>421</v>
      </c>
      <c r="L200">
        <v>3</v>
      </c>
      <c r="M200">
        <v>1</v>
      </c>
      <c r="N200">
        <v>1</v>
      </c>
      <c r="O200">
        <v>0</v>
      </c>
      <c r="P200">
        <v>1</v>
      </c>
      <c r="Q200">
        <v>0</v>
      </c>
      <c r="R200">
        <v>0</v>
      </c>
      <c r="S200" s="50">
        <v>46273.655138888891</v>
      </c>
      <c r="T200" s="50">
        <v>46273.728229166663</v>
      </c>
      <c r="U200" s="51">
        <v>46273</v>
      </c>
      <c r="V200" s="50">
        <v>46273.728229166663</v>
      </c>
      <c r="W200" t="s">
        <v>1673</v>
      </c>
      <c r="X200" t="s">
        <v>492</v>
      </c>
    </row>
    <row r="201" spans="1:24" ht="15" customHeight="1" x14ac:dyDescent="0.35">
      <c r="A201">
        <v>11708191</v>
      </c>
      <c r="B201">
        <v>100006740932</v>
      </c>
      <c r="C201" t="s">
        <v>1726</v>
      </c>
      <c r="D201">
        <v>100</v>
      </c>
      <c r="E201" t="s">
        <v>1745</v>
      </c>
      <c r="F201" t="s">
        <v>1760</v>
      </c>
      <c r="G201">
        <v>6017902</v>
      </c>
      <c r="H201">
        <v>1</v>
      </c>
      <c r="I201" t="s">
        <v>2209</v>
      </c>
      <c r="J201" t="s">
        <v>2210</v>
      </c>
      <c r="K201" t="s">
        <v>422</v>
      </c>
      <c r="L201">
        <v>3</v>
      </c>
      <c r="M201">
        <v>2</v>
      </c>
      <c r="N201">
        <v>2</v>
      </c>
      <c r="O201">
        <v>0</v>
      </c>
      <c r="P201">
        <v>2</v>
      </c>
      <c r="Q201">
        <v>0</v>
      </c>
      <c r="R201">
        <v>0</v>
      </c>
      <c r="S201" s="50">
        <v>46273.666724537034</v>
      </c>
      <c r="T201" s="50">
        <v>46273.728356481479</v>
      </c>
      <c r="U201" s="51">
        <v>46273</v>
      </c>
      <c r="V201" s="50">
        <v>46273.728356481479</v>
      </c>
      <c r="W201" t="s">
        <v>1673</v>
      </c>
      <c r="X201" t="s">
        <v>492</v>
      </c>
    </row>
    <row r="202" spans="1:24" ht="15" customHeight="1" x14ac:dyDescent="0.35">
      <c r="A202">
        <v>11709659</v>
      </c>
      <c r="B202">
        <v>100006741707</v>
      </c>
      <c r="C202" t="s">
        <v>1726</v>
      </c>
      <c r="D202">
        <v>100</v>
      </c>
      <c r="E202" t="s">
        <v>1745</v>
      </c>
      <c r="F202" t="s">
        <v>1760</v>
      </c>
      <c r="G202">
        <v>6045701</v>
      </c>
      <c r="H202">
        <v>1</v>
      </c>
      <c r="I202" t="s">
        <v>2173</v>
      </c>
      <c r="J202" t="s">
        <v>2174</v>
      </c>
      <c r="K202" t="s">
        <v>415</v>
      </c>
      <c r="L202">
        <v>3</v>
      </c>
      <c r="M202">
        <v>2</v>
      </c>
      <c r="N202">
        <v>2</v>
      </c>
      <c r="O202">
        <v>0</v>
      </c>
      <c r="P202">
        <v>2</v>
      </c>
      <c r="Q202">
        <v>0</v>
      </c>
      <c r="R202">
        <v>0</v>
      </c>
      <c r="S202" s="50">
        <v>46273.708391203712</v>
      </c>
      <c r="T202" s="50">
        <v>46273.728379629632</v>
      </c>
      <c r="U202" s="51">
        <v>46273</v>
      </c>
      <c r="V202" s="50">
        <v>46273.728379629632</v>
      </c>
      <c r="W202" t="s">
        <v>1673</v>
      </c>
      <c r="X202" t="s">
        <v>492</v>
      </c>
    </row>
    <row r="203" spans="1:24" ht="15" customHeight="1" x14ac:dyDescent="0.35">
      <c r="A203">
        <v>11709521</v>
      </c>
      <c r="B203">
        <v>100006741632</v>
      </c>
      <c r="C203" t="s">
        <v>1726</v>
      </c>
      <c r="D203">
        <v>100</v>
      </c>
      <c r="E203" t="s">
        <v>1745</v>
      </c>
      <c r="F203" t="s">
        <v>1760</v>
      </c>
      <c r="G203">
        <v>6041301</v>
      </c>
      <c r="H203">
        <v>1</v>
      </c>
      <c r="I203" t="s">
        <v>2257</v>
      </c>
      <c r="J203" t="s">
        <v>2258</v>
      </c>
      <c r="K203" t="s">
        <v>415</v>
      </c>
      <c r="L203">
        <v>3</v>
      </c>
      <c r="M203">
        <v>2</v>
      </c>
      <c r="N203">
        <v>2</v>
      </c>
      <c r="O203">
        <v>0</v>
      </c>
      <c r="P203">
        <v>2</v>
      </c>
      <c r="Q203">
        <v>0</v>
      </c>
      <c r="R203">
        <v>0</v>
      </c>
      <c r="S203" s="50">
        <v>46273.703541666669</v>
      </c>
      <c r="T203" s="50">
        <v>46273.728692129633</v>
      </c>
      <c r="U203" s="51">
        <v>46273</v>
      </c>
      <c r="V203" s="50">
        <v>46273.728692129633</v>
      </c>
      <c r="W203" t="s">
        <v>1673</v>
      </c>
      <c r="X203" t="s">
        <v>492</v>
      </c>
    </row>
    <row r="204" spans="1:24" ht="15" customHeight="1" x14ac:dyDescent="0.35">
      <c r="A204">
        <v>11710010</v>
      </c>
      <c r="B204">
        <v>100006741862</v>
      </c>
      <c r="C204" t="s">
        <v>1726</v>
      </c>
      <c r="D204">
        <v>100</v>
      </c>
      <c r="E204" t="s">
        <v>1745</v>
      </c>
      <c r="F204" t="s">
        <v>1760</v>
      </c>
      <c r="G204">
        <v>6056701</v>
      </c>
      <c r="H204">
        <v>1</v>
      </c>
      <c r="I204" t="s">
        <v>2225</v>
      </c>
      <c r="J204" t="s">
        <v>2226</v>
      </c>
      <c r="K204" t="s">
        <v>415</v>
      </c>
      <c r="L204">
        <v>3</v>
      </c>
      <c r="M204">
        <v>1</v>
      </c>
      <c r="N204">
        <v>1</v>
      </c>
      <c r="O204">
        <v>0</v>
      </c>
      <c r="P204">
        <v>1</v>
      </c>
      <c r="Q204">
        <v>0</v>
      </c>
      <c r="R204">
        <v>0</v>
      </c>
      <c r="S204" s="50">
        <v>46273.719502314823</v>
      </c>
      <c r="T204" s="50">
        <v>46273.729085648149</v>
      </c>
      <c r="U204" s="51">
        <v>46273</v>
      </c>
      <c r="V204" s="50">
        <v>46273.729085648149</v>
      </c>
      <c r="W204" t="s">
        <v>1673</v>
      </c>
      <c r="X204" t="s">
        <v>492</v>
      </c>
    </row>
    <row r="205" spans="1:24" ht="15" customHeight="1" x14ac:dyDescent="0.35">
      <c r="A205">
        <v>11710057</v>
      </c>
      <c r="B205">
        <v>100006741890</v>
      </c>
      <c r="C205" t="s">
        <v>1726</v>
      </c>
      <c r="D205">
        <v>100</v>
      </c>
      <c r="E205" t="s">
        <v>1745</v>
      </c>
      <c r="F205" t="s">
        <v>1760</v>
      </c>
      <c r="G205">
        <v>6058801</v>
      </c>
      <c r="H205">
        <v>1</v>
      </c>
      <c r="I205" t="s">
        <v>2167</v>
      </c>
      <c r="J205" t="s">
        <v>2168</v>
      </c>
      <c r="K205" t="s">
        <v>422</v>
      </c>
      <c r="L205">
        <v>3</v>
      </c>
      <c r="M205">
        <v>10</v>
      </c>
      <c r="N205">
        <v>10</v>
      </c>
      <c r="O205">
        <v>0</v>
      </c>
      <c r="P205">
        <v>10</v>
      </c>
      <c r="Q205">
        <v>0</v>
      </c>
      <c r="R205">
        <v>0</v>
      </c>
      <c r="S205" s="50">
        <v>46273.722268518519</v>
      </c>
      <c r="T205" s="50">
        <v>46273.729305555556</v>
      </c>
      <c r="U205" s="51">
        <v>46273</v>
      </c>
      <c r="V205" s="50">
        <v>46273.729305555556</v>
      </c>
      <c r="W205" t="s">
        <v>1673</v>
      </c>
      <c r="X205" t="s">
        <v>492</v>
      </c>
    </row>
    <row r="206" spans="1:24" ht="15" customHeight="1" x14ac:dyDescent="0.35">
      <c r="A206">
        <v>11708641</v>
      </c>
      <c r="B206">
        <v>100006741161</v>
      </c>
      <c r="C206" t="s">
        <v>1726</v>
      </c>
      <c r="D206">
        <v>100</v>
      </c>
      <c r="E206" t="s">
        <v>1745</v>
      </c>
      <c r="F206" t="s">
        <v>1760</v>
      </c>
      <c r="G206">
        <v>6035801</v>
      </c>
      <c r="H206">
        <v>1</v>
      </c>
      <c r="I206" t="s">
        <v>2313</v>
      </c>
      <c r="J206" t="s">
        <v>2314</v>
      </c>
      <c r="K206" t="s">
        <v>415</v>
      </c>
      <c r="L206">
        <v>3</v>
      </c>
      <c r="M206">
        <v>2</v>
      </c>
      <c r="N206">
        <v>2</v>
      </c>
      <c r="O206">
        <v>0</v>
      </c>
      <c r="P206">
        <v>2</v>
      </c>
      <c r="Q206">
        <v>0</v>
      </c>
      <c r="R206">
        <v>0</v>
      </c>
      <c r="S206" s="50">
        <v>46273.695196759261</v>
      </c>
      <c r="T206" s="50">
        <v>46273.729386574072</v>
      </c>
      <c r="U206" s="51">
        <v>46273</v>
      </c>
      <c r="V206" s="50">
        <v>46273.729386574072</v>
      </c>
      <c r="W206" t="s">
        <v>1673</v>
      </c>
      <c r="X206" t="s">
        <v>492</v>
      </c>
    </row>
    <row r="207" spans="1:24" ht="15" customHeight="1" x14ac:dyDescent="0.35">
      <c r="A207">
        <v>11707176</v>
      </c>
      <c r="B207">
        <v>100006740379</v>
      </c>
      <c r="C207" t="s">
        <v>1726</v>
      </c>
      <c r="D207">
        <v>100</v>
      </c>
      <c r="E207" t="s">
        <v>1745</v>
      </c>
      <c r="F207" t="s">
        <v>1760</v>
      </c>
      <c r="G207">
        <v>5966701</v>
      </c>
      <c r="H207">
        <v>3</v>
      </c>
      <c r="I207" t="s">
        <v>1835</v>
      </c>
      <c r="J207" t="s">
        <v>1836</v>
      </c>
      <c r="K207" t="s">
        <v>417</v>
      </c>
      <c r="L207">
        <v>3</v>
      </c>
      <c r="M207">
        <v>1</v>
      </c>
      <c r="N207">
        <v>1</v>
      </c>
      <c r="O207">
        <v>0</v>
      </c>
      <c r="P207">
        <v>1</v>
      </c>
      <c r="Q207">
        <v>0</v>
      </c>
      <c r="R207">
        <v>0</v>
      </c>
      <c r="S207" s="50">
        <v>46273.654988425929</v>
      </c>
      <c r="T207" s="50">
        <v>46273.729479166657</v>
      </c>
      <c r="U207" s="51">
        <v>46273</v>
      </c>
      <c r="V207" s="50">
        <v>46273.729479166657</v>
      </c>
      <c r="W207" t="s">
        <v>1673</v>
      </c>
      <c r="X207" t="s">
        <v>492</v>
      </c>
    </row>
    <row r="208" spans="1:24" ht="15" customHeight="1" x14ac:dyDescent="0.35">
      <c r="A208">
        <v>11708530</v>
      </c>
      <c r="B208">
        <v>100006741102</v>
      </c>
      <c r="C208" t="s">
        <v>1726</v>
      </c>
      <c r="D208">
        <v>100</v>
      </c>
      <c r="E208" t="s">
        <v>1745</v>
      </c>
      <c r="F208" t="s">
        <v>1760</v>
      </c>
      <c r="G208">
        <v>6032101</v>
      </c>
      <c r="H208">
        <v>1</v>
      </c>
      <c r="I208" t="s">
        <v>2285</v>
      </c>
      <c r="J208" t="s">
        <v>2286</v>
      </c>
      <c r="K208" t="s">
        <v>415</v>
      </c>
      <c r="L208">
        <v>3</v>
      </c>
      <c r="M208">
        <v>2</v>
      </c>
      <c r="N208">
        <v>2</v>
      </c>
      <c r="O208">
        <v>0</v>
      </c>
      <c r="P208">
        <v>2</v>
      </c>
      <c r="Q208">
        <v>0</v>
      </c>
      <c r="R208">
        <v>0</v>
      </c>
      <c r="S208" s="50">
        <v>46273.691018518519</v>
      </c>
      <c r="T208" s="50">
        <v>46273.72965277778</v>
      </c>
      <c r="U208" s="51">
        <v>46273</v>
      </c>
      <c r="V208" s="50">
        <v>46273.72965277778</v>
      </c>
      <c r="W208" t="s">
        <v>1673</v>
      </c>
      <c r="X208" t="s">
        <v>492</v>
      </c>
    </row>
    <row r="209" spans="1:24" ht="15" customHeight="1" x14ac:dyDescent="0.35">
      <c r="A209">
        <v>11708151</v>
      </c>
      <c r="B209">
        <v>100006740920</v>
      </c>
      <c r="C209" t="s">
        <v>1726</v>
      </c>
      <c r="D209">
        <v>100</v>
      </c>
      <c r="E209" t="s">
        <v>1745</v>
      </c>
      <c r="F209" t="s">
        <v>1760</v>
      </c>
      <c r="G209">
        <v>6014002</v>
      </c>
      <c r="H209">
        <v>1</v>
      </c>
      <c r="I209" t="s">
        <v>2193</v>
      </c>
      <c r="J209" t="s">
        <v>2194</v>
      </c>
      <c r="K209" t="s">
        <v>422</v>
      </c>
      <c r="L209">
        <v>3</v>
      </c>
      <c r="M209">
        <v>2</v>
      </c>
      <c r="N209">
        <v>2</v>
      </c>
      <c r="O209">
        <v>0</v>
      </c>
      <c r="P209">
        <v>2</v>
      </c>
      <c r="Q209">
        <v>0</v>
      </c>
      <c r="R209">
        <v>0</v>
      </c>
      <c r="S209" s="50">
        <v>46273.666018518517</v>
      </c>
      <c r="T209" s="50">
        <v>46273.729687500003</v>
      </c>
      <c r="U209" s="51">
        <v>46273</v>
      </c>
      <c r="V209" s="50">
        <v>46273.729687500003</v>
      </c>
      <c r="W209" t="s">
        <v>1673</v>
      </c>
      <c r="X209" t="s">
        <v>492</v>
      </c>
    </row>
    <row r="210" spans="1:24" ht="15" customHeight="1" x14ac:dyDescent="0.35">
      <c r="A210">
        <v>11709546</v>
      </c>
      <c r="B210">
        <v>100006741642</v>
      </c>
      <c r="C210" t="s">
        <v>1726</v>
      </c>
      <c r="D210">
        <v>100</v>
      </c>
      <c r="E210" t="s">
        <v>1745</v>
      </c>
      <c r="F210" t="s">
        <v>1760</v>
      </c>
      <c r="G210">
        <v>6043001</v>
      </c>
      <c r="H210">
        <v>3</v>
      </c>
      <c r="I210" t="s">
        <v>1857</v>
      </c>
      <c r="J210" t="s">
        <v>1858</v>
      </c>
      <c r="K210" t="s">
        <v>417</v>
      </c>
      <c r="L210">
        <v>3</v>
      </c>
      <c r="M210">
        <v>2</v>
      </c>
      <c r="N210">
        <v>2</v>
      </c>
      <c r="O210">
        <v>0</v>
      </c>
      <c r="P210">
        <v>2</v>
      </c>
      <c r="Q210">
        <v>0</v>
      </c>
      <c r="R210">
        <v>0</v>
      </c>
      <c r="S210" s="50">
        <v>46273.705601851849</v>
      </c>
      <c r="T210" s="50">
        <v>46273.729687500003</v>
      </c>
      <c r="U210" s="51">
        <v>46273</v>
      </c>
      <c r="V210" s="50">
        <v>46273.729687500003</v>
      </c>
      <c r="W210" t="s">
        <v>1673</v>
      </c>
      <c r="X210" t="s">
        <v>492</v>
      </c>
    </row>
    <row r="211" spans="1:24" ht="15" customHeight="1" x14ac:dyDescent="0.35">
      <c r="A211">
        <v>11709354</v>
      </c>
      <c r="B211">
        <v>100006741545</v>
      </c>
      <c r="C211" t="s">
        <v>1726</v>
      </c>
      <c r="D211">
        <v>100</v>
      </c>
      <c r="E211" t="s">
        <v>1745</v>
      </c>
      <c r="F211" t="s">
        <v>1760</v>
      </c>
      <c r="G211">
        <v>6039501</v>
      </c>
      <c r="H211">
        <v>1</v>
      </c>
      <c r="I211" t="s">
        <v>2377</v>
      </c>
      <c r="J211" t="s">
        <v>2378</v>
      </c>
      <c r="K211" t="s">
        <v>415</v>
      </c>
      <c r="L211">
        <v>3</v>
      </c>
      <c r="M211">
        <v>1</v>
      </c>
      <c r="N211">
        <v>1</v>
      </c>
      <c r="O211">
        <v>0</v>
      </c>
      <c r="P211">
        <v>1</v>
      </c>
      <c r="Q211">
        <v>0</v>
      </c>
      <c r="R211">
        <v>0</v>
      </c>
      <c r="S211" s="50">
        <v>46273.702141203707</v>
      </c>
      <c r="T211" s="50">
        <v>46273.729930555557</v>
      </c>
      <c r="U211" s="51">
        <v>46273</v>
      </c>
      <c r="V211" s="50">
        <v>46273.729930555557</v>
      </c>
      <c r="W211" t="s">
        <v>1673</v>
      </c>
      <c r="X211" t="s">
        <v>492</v>
      </c>
    </row>
    <row r="212" spans="1:24" ht="15" customHeight="1" x14ac:dyDescent="0.35">
      <c r="A212">
        <v>11708733</v>
      </c>
      <c r="B212">
        <v>100006741180</v>
      </c>
      <c r="C212" t="s">
        <v>1726</v>
      </c>
      <c r="D212">
        <v>100</v>
      </c>
      <c r="E212" t="s">
        <v>1745</v>
      </c>
      <c r="F212" t="s">
        <v>1760</v>
      </c>
      <c r="G212">
        <v>6034802</v>
      </c>
      <c r="H212">
        <v>1</v>
      </c>
      <c r="I212" t="s">
        <v>1999</v>
      </c>
      <c r="J212" t="s">
        <v>2000</v>
      </c>
      <c r="K212" t="s">
        <v>422</v>
      </c>
      <c r="L212">
        <v>3</v>
      </c>
      <c r="M212">
        <v>2</v>
      </c>
      <c r="N212">
        <v>2</v>
      </c>
      <c r="O212">
        <v>0</v>
      </c>
      <c r="P212">
        <v>2</v>
      </c>
      <c r="Q212">
        <v>0</v>
      </c>
      <c r="R212">
        <v>0</v>
      </c>
      <c r="S212" s="50">
        <v>46273.696597222217</v>
      </c>
      <c r="T212" s="50">
        <v>46273.729953703703</v>
      </c>
      <c r="U212" s="51">
        <v>46273</v>
      </c>
      <c r="V212" s="50">
        <v>46273.729953703703</v>
      </c>
      <c r="W212" t="s">
        <v>1673</v>
      </c>
      <c r="X212" t="s">
        <v>492</v>
      </c>
    </row>
    <row r="213" spans="1:24" ht="15" customHeight="1" x14ac:dyDescent="0.35">
      <c r="A213">
        <v>11708223</v>
      </c>
      <c r="B213">
        <v>100006740952</v>
      </c>
      <c r="C213" t="s">
        <v>1726</v>
      </c>
      <c r="D213">
        <v>100</v>
      </c>
      <c r="E213" t="s">
        <v>1745</v>
      </c>
      <c r="F213" t="s">
        <v>1760</v>
      </c>
      <c r="G213">
        <v>6020301</v>
      </c>
      <c r="H213">
        <v>3</v>
      </c>
      <c r="I213" t="s">
        <v>1809</v>
      </c>
      <c r="J213" t="s">
        <v>1810</v>
      </c>
      <c r="K213" t="s">
        <v>417</v>
      </c>
      <c r="L213">
        <v>3</v>
      </c>
      <c r="M213">
        <v>1</v>
      </c>
      <c r="N213">
        <v>1</v>
      </c>
      <c r="O213">
        <v>0</v>
      </c>
      <c r="P213">
        <v>1</v>
      </c>
      <c r="Q213">
        <v>0</v>
      </c>
      <c r="R213">
        <v>0</v>
      </c>
      <c r="S213" s="50">
        <v>46273.6715625</v>
      </c>
      <c r="T213" s="50">
        <v>46273.72997685185</v>
      </c>
      <c r="U213" s="51">
        <v>46273</v>
      </c>
      <c r="V213" s="50">
        <v>46273.72997685185</v>
      </c>
      <c r="W213" t="s">
        <v>1673</v>
      </c>
      <c r="X213" t="s">
        <v>492</v>
      </c>
    </row>
    <row r="214" spans="1:24" ht="15" customHeight="1" x14ac:dyDescent="0.35">
      <c r="A214">
        <v>11708734</v>
      </c>
      <c r="B214">
        <v>100006741180</v>
      </c>
      <c r="C214" t="s">
        <v>1726</v>
      </c>
      <c r="D214">
        <v>100</v>
      </c>
      <c r="E214" t="s">
        <v>1745</v>
      </c>
      <c r="F214" t="s">
        <v>1760</v>
      </c>
      <c r="G214">
        <v>6034802</v>
      </c>
      <c r="H214">
        <v>1</v>
      </c>
      <c r="I214" t="s">
        <v>2341</v>
      </c>
      <c r="J214" t="s">
        <v>2342</v>
      </c>
      <c r="K214" t="s">
        <v>422</v>
      </c>
      <c r="L214">
        <v>3</v>
      </c>
      <c r="M214">
        <v>1</v>
      </c>
      <c r="N214">
        <v>1</v>
      </c>
      <c r="O214">
        <v>0</v>
      </c>
      <c r="P214">
        <v>1</v>
      </c>
      <c r="Q214">
        <v>0</v>
      </c>
      <c r="R214">
        <v>0</v>
      </c>
      <c r="S214" s="50">
        <v>46273.696597222217</v>
      </c>
      <c r="T214" s="50">
        <v>46273.730104166672</v>
      </c>
      <c r="U214" s="51">
        <v>46273</v>
      </c>
      <c r="V214" s="50">
        <v>46273.730104166672</v>
      </c>
      <c r="W214" t="s">
        <v>1673</v>
      </c>
      <c r="X214" t="s">
        <v>492</v>
      </c>
    </row>
    <row r="215" spans="1:24" ht="15" customHeight="1" x14ac:dyDescent="0.35">
      <c r="A215">
        <v>11708047</v>
      </c>
      <c r="B215">
        <v>100006740880</v>
      </c>
      <c r="C215" t="s">
        <v>1726</v>
      </c>
      <c r="D215">
        <v>100</v>
      </c>
      <c r="E215" t="s">
        <v>1745</v>
      </c>
      <c r="F215" t="s">
        <v>1760</v>
      </c>
      <c r="G215">
        <v>5997902</v>
      </c>
      <c r="H215">
        <v>1</v>
      </c>
      <c r="I215" t="s">
        <v>2169</v>
      </c>
      <c r="J215" t="s">
        <v>2170</v>
      </c>
      <c r="K215" t="s">
        <v>415</v>
      </c>
      <c r="L215">
        <v>3</v>
      </c>
      <c r="M215">
        <v>1</v>
      </c>
      <c r="N215">
        <v>1</v>
      </c>
      <c r="O215">
        <v>0</v>
      </c>
      <c r="P215">
        <v>1</v>
      </c>
      <c r="Q215">
        <v>0</v>
      </c>
      <c r="R215">
        <v>0</v>
      </c>
      <c r="S215" s="50">
        <v>46273.6562962963</v>
      </c>
      <c r="T215" s="50">
        <v>46273.730115740742</v>
      </c>
      <c r="U215" s="51">
        <v>46273</v>
      </c>
      <c r="V215" s="50">
        <v>46273.730115740742</v>
      </c>
      <c r="W215" t="s">
        <v>1673</v>
      </c>
      <c r="X215" t="s">
        <v>492</v>
      </c>
    </row>
    <row r="216" spans="1:24" ht="15" customHeight="1" x14ac:dyDescent="0.35">
      <c r="A216">
        <v>11707063</v>
      </c>
      <c r="B216">
        <v>100006740292</v>
      </c>
      <c r="C216" t="s">
        <v>1726</v>
      </c>
      <c r="D216">
        <v>100</v>
      </c>
      <c r="E216" t="s">
        <v>1745</v>
      </c>
      <c r="F216" t="s">
        <v>1760</v>
      </c>
      <c r="G216">
        <v>5967201</v>
      </c>
      <c r="H216">
        <v>3</v>
      </c>
      <c r="I216" t="s">
        <v>1785</v>
      </c>
      <c r="J216" t="s">
        <v>1786</v>
      </c>
      <c r="K216" t="s">
        <v>417</v>
      </c>
      <c r="L216">
        <v>3</v>
      </c>
      <c r="M216">
        <v>1</v>
      </c>
      <c r="N216">
        <v>1</v>
      </c>
      <c r="O216">
        <v>0</v>
      </c>
      <c r="P216">
        <v>1</v>
      </c>
      <c r="Q216">
        <v>0</v>
      </c>
      <c r="R216">
        <v>0</v>
      </c>
      <c r="S216" s="50">
        <v>46273.654918981483</v>
      </c>
      <c r="T216" s="50">
        <v>46273.730173611111</v>
      </c>
      <c r="U216" s="51">
        <v>46273</v>
      </c>
      <c r="V216" s="50">
        <v>46273.730173611111</v>
      </c>
      <c r="W216" t="s">
        <v>1673</v>
      </c>
      <c r="X216" t="s">
        <v>492</v>
      </c>
    </row>
    <row r="217" spans="1:24" ht="15" customHeight="1" x14ac:dyDescent="0.35">
      <c r="A217">
        <v>11708048</v>
      </c>
      <c r="B217">
        <v>100006740880</v>
      </c>
      <c r="C217" t="s">
        <v>1726</v>
      </c>
      <c r="D217">
        <v>100</v>
      </c>
      <c r="E217" t="s">
        <v>1745</v>
      </c>
      <c r="F217" t="s">
        <v>1760</v>
      </c>
      <c r="G217">
        <v>5997902</v>
      </c>
      <c r="H217">
        <v>1</v>
      </c>
      <c r="I217" t="s">
        <v>2171</v>
      </c>
      <c r="J217" t="s">
        <v>2172</v>
      </c>
      <c r="K217" t="s">
        <v>415</v>
      </c>
      <c r="L217">
        <v>3</v>
      </c>
      <c r="M217">
        <v>2</v>
      </c>
      <c r="N217">
        <v>2</v>
      </c>
      <c r="O217">
        <v>0</v>
      </c>
      <c r="P217">
        <v>2</v>
      </c>
      <c r="Q217">
        <v>0</v>
      </c>
      <c r="R217">
        <v>0</v>
      </c>
      <c r="S217" s="50">
        <v>46273.6562962963</v>
      </c>
      <c r="T217" s="50">
        <v>46273.730185185188</v>
      </c>
      <c r="U217" s="51">
        <v>46273</v>
      </c>
      <c r="V217" s="50">
        <v>46273.730185185188</v>
      </c>
      <c r="W217" t="s">
        <v>1673</v>
      </c>
      <c r="X217" t="s">
        <v>492</v>
      </c>
    </row>
    <row r="218" spans="1:24" ht="15" customHeight="1" x14ac:dyDescent="0.35">
      <c r="A218">
        <v>11708049</v>
      </c>
      <c r="B218">
        <v>100006740880</v>
      </c>
      <c r="C218" t="s">
        <v>1726</v>
      </c>
      <c r="D218">
        <v>100</v>
      </c>
      <c r="E218" t="s">
        <v>1745</v>
      </c>
      <c r="F218" t="s">
        <v>1760</v>
      </c>
      <c r="G218">
        <v>5997902</v>
      </c>
      <c r="H218">
        <v>1</v>
      </c>
      <c r="I218" t="s">
        <v>2121</v>
      </c>
      <c r="J218" t="s">
        <v>2122</v>
      </c>
      <c r="K218" t="s">
        <v>415</v>
      </c>
      <c r="L218">
        <v>3</v>
      </c>
      <c r="M218">
        <v>1</v>
      </c>
      <c r="N218">
        <v>1</v>
      </c>
      <c r="O218">
        <v>0</v>
      </c>
      <c r="P218">
        <v>1</v>
      </c>
      <c r="Q218">
        <v>0</v>
      </c>
      <c r="R218">
        <v>0</v>
      </c>
      <c r="S218" s="50">
        <v>46273.6562962963</v>
      </c>
      <c r="T218" s="50">
        <v>46273.730243055557</v>
      </c>
      <c r="U218" s="51">
        <v>46273</v>
      </c>
      <c r="V218" s="50">
        <v>46273.730243055557</v>
      </c>
      <c r="W218" t="s">
        <v>1673</v>
      </c>
      <c r="X218" t="s">
        <v>492</v>
      </c>
    </row>
    <row r="219" spans="1:24" ht="15" customHeight="1" x14ac:dyDescent="0.35">
      <c r="A219">
        <v>11707067</v>
      </c>
      <c r="B219">
        <v>100006740295</v>
      </c>
      <c r="C219" t="s">
        <v>1726</v>
      </c>
      <c r="D219">
        <v>100</v>
      </c>
      <c r="E219" t="s">
        <v>1745</v>
      </c>
      <c r="F219" t="s">
        <v>1760</v>
      </c>
      <c r="G219">
        <v>5980101</v>
      </c>
      <c r="H219">
        <v>3</v>
      </c>
      <c r="I219" t="s">
        <v>1793</v>
      </c>
      <c r="J219" t="s">
        <v>1794</v>
      </c>
      <c r="K219" t="s">
        <v>417</v>
      </c>
      <c r="L219">
        <v>3</v>
      </c>
      <c r="M219">
        <v>2</v>
      </c>
      <c r="N219">
        <v>2</v>
      </c>
      <c r="O219">
        <v>0</v>
      </c>
      <c r="P219">
        <v>2</v>
      </c>
      <c r="Q219">
        <v>0</v>
      </c>
      <c r="R219">
        <v>0</v>
      </c>
      <c r="S219" s="50">
        <v>46273.654918981483</v>
      </c>
      <c r="T219" s="50">
        <v>46273.730358796303</v>
      </c>
      <c r="U219" s="51">
        <v>46273</v>
      </c>
      <c r="V219" s="50">
        <v>46273.730358796303</v>
      </c>
      <c r="W219" t="s">
        <v>1673</v>
      </c>
      <c r="X219" t="s">
        <v>492</v>
      </c>
    </row>
    <row r="220" spans="1:24" ht="15" customHeight="1" x14ac:dyDescent="0.35">
      <c r="A220">
        <v>11708050</v>
      </c>
      <c r="B220">
        <v>100006740880</v>
      </c>
      <c r="C220" t="s">
        <v>1726</v>
      </c>
      <c r="D220">
        <v>100</v>
      </c>
      <c r="E220" t="s">
        <v>1745</v>
      </c>
      <c r="F220" t="s">
        <v>1760</v>
      </c>
      <c r="G220">
        <v>5997902</v>
      </c>
      <c r="H220">
        <v>1</v>
      </c>
      <c r="I220" t="s">
        <v>2173</v>
      </c>
      <c r="J220" t="s">
        <v>2174</v>
      </c>
      <c r="K220" t="s">
        <v>415</v>
      </c>
      <c r="L220">
        <v>3</v>
      </c>
      <c r="M220">
        <v>1</v>
      </c>
      <c r="N220">
        <v>1</v>
      </c>
      <c r="O220">
        <v>0</v>
      </c>
      <c r="P220">
        <v>1</v>
      </c>
      <c r="Q220">
        <v>0</v>
      </c>
      <c r="R220">
        <v>0</v>
      </c>
      <c r="S220" s="50">
        <v>46273.6562962963</v>
      </c>
      <c r="T220" s="50">
        <v>46273.730358796303</v>
      </c>
      <c r="U220" s="51">
        <v>46273</v>
      </c>
      <c r="V220" s="50">
        <v>46273.730358796303</v>
      </c>
      <c r="W220" t="s">
        <v>1673</v>
      </c>
      <c r="X220" t="s">
        <v>492</v>
      </c>
    </row>
    <row r="221" spans="1:24" ht="15" customHeight="1" x14ac:dyDescent="0.35">
      <c r="A221">
        <v>11708239</v>
      </c>
      <c r="B221">
        <v>100006740955</v>
      </c>
      <c r="C221" t="s">
        <v>1726</v>
      </c>
      <c r="D221">
        <v>100</v>
      </c>
      <c r="E221" t="s">
        <v>1745</v>
      </c>
      <c r="F221" t="s">
        <v>1760</v>
      </c>
      <c r="G221">
        <v>6020702</v>
      </c>
      <c r="H221">
        <v>1</v>
      </c>
      <c r="I221" t="s">
        <v>2215</v>
      </c>
      <c r="J221" t="s">
        <v>2216</v>
      </c>
      <c r="K221" t="s">
        <v>422</v>
      </c>
      <c r="L221">
        <v>3</v>
      </c>
      <c r="M221">
        <v>2</v>
      </c>
      <c r="N221">
        <v>2</v>
      </c>
      <c r="O221">
        <v>0</v>
      </c>
      <c r="P221">
        <v>2</v>
      </c>
      <c r="Q221">
        <v>0</v>
      </c>
      <c r="R221">
        <v>0</v>
      </c>
      <c r="S221" s="50">
        <v>46273.671574074076</v>
      </c>
      <c r="T221" s="50">
        <v>46273.730590277781</v>
      </c>
      <c r="U221" s="51">
        <v>46273</v>
      </c>
      <c r="V221" s="50">
        <v>46273.730590277781</v>
      </c>
      <c r="W221" t="s">
        <v>1673</v>
      </c>
      <c r="X221" t="s">
        <v>492</v>
      </c>
    </row>
    <row r="222" spans="1:24" ht="15" customHeight="1" x14ac:dyDescent="0.35">
      <c r="A222">
        <v>11708633</v>
      </c>
      <c r="B222">
        <v>100006741157</v>
      </c>
      <c r="C222" t="s">
        <v>1726</v>
      </c>
      <c r="D222">
        <v>100</v>
      </c>
      <c r="E222" t="s">
        <v>1745</v>
      </c>
      <c r="F222" t="s">
        <v>1760</v>
      </c>
      <c r="G222">
        <v>6035401</v>
      </c>
      <c r="H222">
        <v>3</v>
      </c>
      <c r="I222" t="s">
        <v>1803</v>
      </c>
      <c r="J222" t="s">
        <v>1804</v>
      </c>
      <c r="K222" t="s">
        <v>417</v>
      </c>
      <c r="L222">
        <v>3</v>
      </c>
      <c r="M222">
        <v>2</v>
      </c>
      <c r="N222">
        <v>2</v>
      </c>
      <c r="O222">
        <v>0</v>
      </c>
      <c r="P222">
        <v>2</v>
      </c>
      <c r="Q222">
        <v>0</v>
      </c>
      <c r="R222">
        <v>0</v>
      </c>
      <c r="S222" s="50">
        <v>46273.695173611108</v>
      </c>
      <c r="T222" s="50">
        <v>46273.730671296304</v>
      </c>
      <c r="U222" s="51">
        <v>46273</v>
      </c>
      <c r="V222" s="50">
        <v>46273.730671296304</v>
      </c>
      <c r="W222" t="s">
        <v>1673</v>
      </c>
      <c r="X222" t="s">
        <v>492</v>
      </c>
    </row>
    <row r="223" spans="1:24" ht="15" customHeight="1" x14ac:dyDescent="0.35">
      <c r="A223">
        <v>11708240</v>
      </c>
      <c r="B223">
        <v>100006740955</v>
      </c>
      <c r="C223" t="s">
        <v>1726</v>
      </c>
      <c r="D223">
        <v>100</v>
      </c>
      <c r="E223" t="s">
        <v>1745</v>
      </c>
      <c r="F223" t="s">
        <v>1760</v>
      </c>
      <c r="G223">
        <v>6020702</v>
      </c>
      <c r="H223">
        <v>1</v>
      </c>
      <c r="I223" t="s">
        <v>2217</v>
      </c>
      <c r="J223" t="s">
        <v>2218</v>
      </c>
      <c r="K223" t="s">
        <v>422</v>
      </c>
      <c r="L223">
        <v>3</v>
      </c>
      <c r="M223">
        <v>2</v>
      </c>
      <c r="N223">
        <v>2</v>
      </c>
      <c r="O223">
        <v>0</v>
      </c>
      <c r="P223">
        <v>2</v>
      </c>
      <c r="Q223">
        <v>0</v>
      </c>
      <c r="R223">
        <v>0</v>
      </c>
      <c r="S223" s="50">
        <v>46273.671574074076</v>
      </c>
      <c r="T223" s="50">
        <v>46273.730798611112</v>
      </c>
      <c r="U223" s="51">
        <v>46273</v>
      </c>
      <c r="V223" s="50">
        <v>46273.730798611112</v>
      </c>
      <c r="W223" t="s">
        <v>1673</v>
      </c>
      <c r="X223" t="s">
        <v>492</v>
      </c>
    </row>
    <row r="224" spans="1:24" ht="15" customHeight="1" x14ac:dyDescent="0.35">
      <c r="A224">
        <v>11708634</v>
      </c>
      <c r="B224">
        <v>100006741157</v>
      </c>
      <c r="C224" t="s">
        <v>1726</v>
      </c>
      <c r="D224">
        <v>100</v>
      </c>
      <c r="E224" t="s">
        <v>1745</v>
      </c>
      <c r="F224" t="s">
        <v>1760</v>
      </c>
      <c r="G224">
        <v>6035401</v>
      </c>
      <c r="H224">
        <v>3</v>
      </c>
      <c r="I224" t="s">
        <v>2305</v>
      </c>
      <c r="J224" t="s">
        <v>2306</v>
      </c>
      <c r="K224" t="s">
        <v>417</v>
      </c>
      <c r="L224">
        <v>3</v>
      </c>
      <c r="M224">
        <v>1</v>
      </c>
      <c r="N224">
        <v>1</v>
      </c>
      <c r="O224">
        <v>0</v>
      </c>
      <c r="P224">
        <v>1</v>
      </c>
      <c r="Q224">
        <v>0</v>
      </c>
      <c r="R224">
        <v>0</v>
      </c>
      <c r="S224" s="50">
        <v>46273.695173611108</v>
      </c>
      <c r="T224" s="50">
        <v>46273.730821759258</v>
      </c>
      <c r="U224" s="51">
        <v>46273</v>
      </c>
      <c r="V224" s="50">
        <v>46273.730821759258</v>
      </c>
      <c r="W224" t="s">
        <v>1673</v>
      </c>
      <c r="X224" t="s">
        <v>492</v>
      </c>
    </row>
    <row r="225" spans="1:24" ht="15" customHeight="1" x14ac:dyDescent="0.35">
      <c r="A225">
        <v>11710083</v>
      </c>
      <c r="B225">
        <v>100006741906</v>
      </c>
      <c r="C225" t="s">
        <v>1726</v>
      </c>
      <c r="D225">
        <v>100</v>
      </c>
      <c r="E225" t="s">
        <v>1745</v>
      </c>
      <c r="F225" t="s">
        <v>1760</v>
      </c>
      <c r="G225">
        <v>6061501</v>
      </c>
      <c r="H225">
        <v>1</v>
      </c>
      <c r="I225" t="s">
        <v>2457</v>
      </c>
      <c r="J225" t="s">
        <v>2458</v>
      </c>
      <c r="K225" t="s">
        <v>415</v>
      </c>
      <c r="L225">
        <v>3</v>
      </c>
      <c r="M225">
        <v>2</v>
      </c>
      <c r="N225">
        <v>2</v>
      </c>
      <c r="O225">
        <v>0</v>
      </c>
      <c r="P225">
        <v>2</v>
      </c>
      <c r="Q225">
        <v>0</v>
      </c>
      <c r="R225">
        <v>0</v>
      </c>
      <c r="S225" s="50">
        <v>46273.725046296298</v>
      </c>
      <c r="T225" s="50">
        <v>46273.730995370373</v>
      </c>
      <c r="U225" s="51">
        <v>46273</v>
      </c>
      <c r="V225" s="50">
        <v>46273.730995370373</v>
      </c>
      <c r="W225" t="s">
        <v>1673</v>
      </c>
      <c r="X225" t="s">
        <v>492</v>
      </c>
    </row>
    <row r="226" spans="1:24" ht="15" customHeight="1" x14ac:dyDescent="0.35">
      <c r="A226">
        <v>11710101</v>
      </c>
      <c r="B226">
        <v>100006741914</v>
      </c>
      <c r="C226" t="s">
        <v>1726</v>
      </c>
      <c r="D226">
        <v>100</v>
      </c>
      <c r="E226" t="s">
        <v>1745</v>
      </c>
      <c r="F226" t="s">
        <v>1760</v>
      </c>
      <c r="G226">
        <v>6061801</v>
      </c>
      <c r="H226">
        <v>1</v>
      </c>
      <c r="I226" t="s">
        <v>2357</v>
      </c>
      <c r="J226" t="s">
        <v>2358</v>
      </c>
      <c r="K226" t="s">
        <v>422</v>
      </c>
      <c r="L226">
        <v>3</v>
      </c>
      <c r="M226">
        <v>3</v>
      </c>
      <c r="N226">
        <v>3</v>
      </c>
      <c r="O226">
        <v>0</v>
      </c>
      <c r="P226">
        <v>3</v>
      </c>
      <c r="Q226">
        <v>0</v>
      </c>
      <c r="R226">
        <v>0</v>
      </c>
      <c r="S226" s="50">
        <v>46273.725752314807</v>
      </c>
      <c r="T226" s="50">
        <v>46273.731030092589</v>
      </c>
      <c r="U226" s="51">
        <v>46273</v>
      </c>
      <c r="V226" s="50">
        <v>46273.731030092589</v>
      </c>
      <c r="W226" t="s">
        <v>1673</v>
      </c>
      <c r="X226" t="s">
        <v>492</v>
      </c>
    </row>
    <row r="227" spans="1:24" ht="15" customHeight="1" x14ac:dyDescent="0.35">
      <c r="A227">
        <v>11710091</v>
      </c>
      <c r="B227">
        <v>100006741910</v>
      </c>
      <c r="C227" t="s">
        <v>1726</v>
      </c>
      <c r="D227">
        <v>100</v>
      </c>
      <c r="E227" t="s">
        <v>1745</v>
      </c>
      <c r="F227" t="s">
        <v>1760</v>
      </c>
      <c r="G227">
        <v>6061301</v>
      </c>
      <c r="H227">
        <v>3</v>
      </c>
      <c r="I227" t="s">
        <v>1919</v>
      </c>
      <c r="J227" t="s">
        <v>1920</v>
      </c>
      <c r="K227" t="s">
        <v>417</v>
      </c>
      <c r="L227">
        <v>3</v>
      </c>
      <c r="M227">
        <v>1</v>
      </c>
      <c r="N227">
        <v>1</v>
      </c>
      <c r="O227">
        <v>0</v>
      </c>
      <c r="P227">
        <v>1</v>
      </c>
      <c r="Q227">
        <v>0</v>
      </c>
      <c r="R227">
        <v>0</v>
      </c>
      <c r="S227" s="50">
        <v>46273.725740740738</v>
      </c>
      <c r="T227" s="50">
        <v>46273.731053240743</v>
      </c>
      <c r="U227" s="51">
        <v>46273</v>
      </c>
      <c r="V227" s="50">
        <v>46273.731053240743</v>
      </c>
      <c r="W227" t="s">
        <v>1673</v>
      </c>
      <c r="X227" t="s">
        <v>492</v>
      </c>
    </row>
    <row r="228" spans="1:24" ht="15" customHeight="1" x14ac:dyDescent="0.35">
      <c r="A228">
        <v>11707584</v>
      </c>
      <c r="B228">
        <v>100006740602</v>
      </c>
      <c r="C228" t="s">
        <v>1726</v>
      </c>
      <c r="D228">
        <v>100</v>
      </c>
      <c r="E228" t="s">
        <v>1745</v>
      </c>
      <c r="F228" t="s">
        <v>1760</v>
      </c>
      <c r="G228">
        <v>5995802</v>
      </c>
      <c r="H228">
        <v>2</v>
      </c>
      <c r="I228" t="s">
        <v>2111</v>
      </c>
      <c r="J228" t="s">
        <v>2112</v>
      </c>
      <c r="K228" t="s">
        <v>420</v>
      </c>
      <c r="L228">
        <v>3</v>
      </c>
      <c r="M228">
        <v>1</v>
      </c>
      <c r="N228">
        <v>1</v>
      </c>
      <c r="O228">
        <v>0</v>
      </c>
      <c r="P228">
        <v>1</v>
      </c>
      <c r="Q228">
        <v>0</v>
      </c>
      <c r="R228">
        <v>0</v>
      </c>
      <c r="S228" s="50">
        <v>46273.655150462961</v>
      </c>
      <c r="T228" s="50">
        <v>46273.731319444443</v>
      </c>
      <c r="U228" s="51">
        <v>46273</v>
      </c>
      <c r="V228" s="50">
        <v>46273.731319444443</v>
      </c>
      <c r="W228" t="s">
        <v>1673</v>
      </c>
      <c r="X228" t="s">
        <v>492</v>
      </c>
    </row>
    <row r="229" spans="1:24" ht="15" customHeight="1" x14ac:dyDescent="0.35">
      <c r="A229">
        <v>11707553</v>
      </c>
      <c r="B229">
        <v>100006740590</v>
      </c>
      <c r="C229" t="s">
        <v>1726</v>
      </c>
      <c r="D229">
        <v>100</v>
      </c>
      <c r="E229" t="s">
        <v>1745</v>
      </c>
      <c r="F229" t="s">
        <v>1760</v>
      </c>
      <c r="G229">
        <v>5964203</v>
      </c>
      <c r="H229">
        <v>1</v>
      </c>
      <c r="I229" t="s">
        <v>2061</v>
      </c>
      <c r="J229" t="s">
        <v>2062</v>
      </c>
      <c r="K229" t="s">
        <v>415</v>
      </c>
      <c r="L229">
        <v>3</v>
      </c>
      <c r="M229">
        <v>2</v>
      </c>
      <c r="N229">
        <v>2</v>
      </c>
      <c r="O229">
        <v>0</v>
      </c>
      <c r="P229">
        <v>2</v>
      </c>
      <c r="Q229">
        <v>0</v>
      </c>
      <c r="R229">
        <v>0</v>
      </c>
      <c r="S229" s="50">
        <v>46273.655138888891</v>
      </c>
      <c r="T229" s="50">
        <v>46273.731423611112</v>
      </c>
      <c r="U229" s="51">
        <v>46273</v>
      </c>
      <c r="V229" s="50">
        <v>46273.731423611112</v>
      </c>
      <c r="W229" t="s">
        <v>1673</v>
      </c>
      <c r="X229" t="s">
        <v>492</v>
      </c>
    </row>
    <row r="230" spans="1:24" ht="15" customHeight="1" x14ac:dyDescent="0.35">
      <c r="A230">
        <v>11707490</v>
      </c>
      <c r="B230">
        <v>100006740547</v>
      </c>
      <c r="C230" t="s">
        <v>1726</v>
      </c>
      <c r="D230">
        <v>100</v>
      </c>
      <c r="E230" t="s">
        <v>1745</v>
      </c>
      <c r="F230" t="s">
        <v>1760</v>
      </c>
      <c r="G230">
        <v>5982902</v>
      </c>
      <c r="H230">
        <v>2</v>
      </c>
      <c r="I230" t="s">
        <v>1955</v>
      </c>
      <c r="J230" t="s">
        <v>1956</v>
      </c>
      <c r="K230" t="s">
        <v>421</v>
      </c>
      <c r="L230">
        <v>3</v>
      </c>
      <c r="M230">
        <v>3</v>
      </c>
      <c r="N230">
        <v>3</v>
      </c>
      <c r="O230">
        <v>0</v>
      </c>
      <c r="P230">
        <v>3</v>
      </c>
      <c r="Q230">
        <v>0</v>
      </c>
      <c r="R230">
        <v>0</v>
      </c>
      <c r="S230" s="50">
        <v>46273.655104166668</v>
      </c>
      <c r="T230" s="50">
        <v>46273.731516203698</v>
      </c>
      <c r="U230" s="51">
        <v>46273</v>
      </c>
      <c r="V230" s="50">
        <v>46273.731516203698</v>
      </c>
      <c r="W230" t="s">
        <v>1673</v>
      </c>
      <c r="X230" t="s">
        <v>492</v>
      </c>
    </row>
    <row r="231" spans="1:24" ht="15" customHeight="1" x14ac:dyDescent="0.35">
      <c r="A231">
        <v>11708122</v>
      </c>
      <c r="B231">
        <v>100006740904</v>
      </c>
      <c r="C231" t="s">
        <v>1726</v>
      </c>
      <c r="D231">
        <v>100</v>
      </c>
      <c r="E231" t="s">
        <v>1745</v>
      </c>
      <c r="F231" t="s">
        <v>1760</v>
      </c>
      <c r="G231">
        <v>6013501</v>
      </c>
      <c r="H231">
        <v>3</v>
      </c>
      <c r="I231" t="s">
        <v>1855</v>
      </c>
      <c r="J231" t="s">
        <v>1856</v>
      </c>
      <c r="K231" t="s">
        <v>417</v>
      </c>
      <c r="L231">
        <v>3</v>
      </c>
      <c r="M231">
        <v>5</v>
      </c>
      <c r="N231">
        <v>5</v>
      </c>
      <c r="O231">
        <v>0</v>
      </c>
      <c r="P231">
        <v>5</v>
      </c>
      <c r="Q231">
        <v>0</v>
      </c>
      <c r="R231">
        <v>0</v>
      </c>
      <c r="S231" s="50">
        <v>46273.65697916667</v>
      </c>
      <c r="T231" s="50">
        <v>46273.731516203698</v>
      </c>
      <c r="U231" s="51">
        <v>46273</v>
      </c>
      <c r="V231" s="50">
        <v>46273.731516203698</v>
      </c>
      <c r="W231" t="s">
        <v>1673</v>
      </c>
      <c r="X231" t="s">
        <v>492</v>
      </c>
    </row>
    <row r="232" spans="1:24" ht="15" customHeight="1" x14ac:dyDescent="0.35">
      <c r="A232">
        <v>11707554</v>
      </c>
      <c r="B232">
        <v>100006740590</v>
      </c>
      <c r="C232" t="s">
        <v>1726</v>
      </c>
      <c r="D232">
        <v>100</v>
      </c>
      <c r="E232" t="s">
        <v>1745</v>
      </c>
      <c r="F232" t="s">
        <v>1760</v>
      </c>
      <c r="G232">
        <v>5964203</v>
      </c>
      <c r="H232">
        <v>1</v>
      </c>
      <c r="I232" t="s">
        <v>2063</v>
      </c>
      <c r="J232" t="s">
        <v>2064</v>
      </c>
      <c r="K232" t="s">
        <v>415</v>
      </c>
      <c r="L232">
        <v>3</v>
      </c>
      <c r="M232">
        <v>2</v>
      </c>
      <c r="N232">
        <v>2</v>
      </c>
      <c r="O232">
        <v>0</v>
      </c>
      <c r="P232">
        <v>2</v>
      </c>
      <c r="Q232">
        <v>0</v>
      </c>
      <c r="R232">
        <v>0</v>
      </c>
      <c r="S232" s="50">
        <v>46273.655138888891</v>
      </c>
      <c r="T232" s="50">
        <v>46273.731527777767</v>
      </c>
      <c r="U232" s="51">
        <v>46273</v>
      </c>
      <c r="V232" s="50">
        <v>46273.731527777767</v>
      </c>
      <c r="W232" t="s">
        <v>1673</v>
      </c>
      <c r="X232" t="s">
        <v>492</v>
      </c>
    </row>
    <row r="233" spans="1:24" ht="15" customHeight="1" x14ac:dyDescent="0.35">
      <c r="A233">
        <v>11708437</v>
      </c>
      <c r="B233">
        <v>100006741042</v>
      </c>
      <c r="C233" t="s">
        <v>1726</v>
      </c>
      <c r="D233">
        <v>100</v>
      </c>
      <c r="E233" t="s">
        <v>1745</v>
      </c>
      <c r="F233" t="s">
        <v>1760</v>
      </c>
      <c r="G233">
        <v>6027503</v>
      </c>
      <c r="H233">
        <v>2</v>
      </c>
      <c r="I233" t="s">
        <v>2097</v>
      </c>
      <c r="J233" t="s">
        <v>2098</v>
      </c>
      <c r="K233" t="s">
        <v>420</v>
      </c>
      <c r="L233">
        <v>3</v>
      </c>
      <c r="M233">
        <v>2</v>
      </c>
      <c r="N233">
        <v>2</v>
      </c>
      <c r="O233">
        <v>0</v>
      </c>
      <c r="P233">
        <v>2</v>
      </c>
      <c r="Q233">
        <v>0</v>
      </c>
      <c r="R233">
        <v>0</v>
      </c>
      <c r="S233" s="50">
        <v>46273.682685185187</v>
      </c>
      <c r="T233" s="50">
        <v>46273.731539351851</v>
      </c>
      <c r="U233" s="51">
        <v>46273</v>
      </c>
      <c r="V233" s="50">
        <v>46273.731539351851</v>
      </c>
      <c r="W233" t="s">
        <v>1673</v>
      </c>
      <c r="X233" t="s">
        <v>492</v>
      </c>
    </row>
    <row r="234" spans="1:24" ht="15" customHeight="1" x14ac:dyDescent="0.35">
      <c r="A234">
        <v>11708123</v>
      </c>
      <c r="B234">
        <v>100006740904</v>
      </c>
      <c r="C234" t="s">
        <v>1726</v>
      </c>
      <c r="D234">
        <v>100</v>
      </c>
      <c r="E234" t="s">
        <v>1745</v>
      </c>
      <c r="F234" t="s">
        <v>1760</v>
      </c>
      <c r="G234">
        <v>6013501</v>
      </c>
      <c r="H234">
        <v>3</v>
      </c>
      <c r="I234" t="s">
        <v>1845</v>
      </c>
      <c r="J234" t="s">
        <v>1846</v>
      </c>
      <c r="K234" t="s">
        <v>417</v>
      </c>
      <c r="L234">
        <v>3</v>
      </c>
      <c r="M234">
        <v>1</v>
      </c>
      <c r="N234">
        <v>1</v>
      </c>
      <c r="O234">
        <v>0</v>
      </c>
      <c r="P234">
        <v>1</v>
      </c>
      <c r="Q234">
        <v>0</v>
      </c>
      <c r="R234">
        <v>0</v>
      </c>
      <c r="S234" s="50">
        <v>46273.65697916667</v>
      </c>
      <c r="T234" s="50">
        <v>46273.731620370367</v>
      </c>
      <c r="U234" s="51">
        <v>46273</v>
      </c>
      <c r="V234" s="50">
        <v>46273.731620370367</v>
      </c>
      <c r="W234" t="s">
        <v>1673</v>
      </c>
      <c r="X234" t="s">
        <v>492</v>
      </c>
    </row>
    <row r="235" spans="1:24" ht="15" customHeight="1" x14ac:dyDescent="0.35">
      <c r="A235">
        <v>11707555</v>
      </c>
      <c r="B235">
        <v>100006740590</v>
      </c>
      <c r="C235" t="s">
        <v>1726</v>
      </c>
      <c r="D235">
        <v>100</v>
      </c>
      <c r="E235" t="s">
        <v>1745</v>
      </c>
      <c r="F235" t="s">
        <v>1760</v>
      </c>
      <c r="G235">
        <v>5964203</v>
      </c>
      <c r="H235">
        <v>1</v>
      </c>
      <c r="I235" t="s">
        <v>2065</v>
      </c>
      <c r="J235" t="s">
        <v>2066</v>
      </c>
      <c r="K235" t="s">
        <v>415</v>
      </c>
      <c r="L235">
        <v>3</v>
      </c>
      <c r="M235">
        <v>1</v>
      </c>
      <c r="N235">
        <v>1</v>
      </c>
      <c r="O235">
        <v>0</v>
      </c>
      <c r="P235">
        <v>1</v>
      </c>
      <c r="Q235">
        <v>0</v>
      </c>
      <c r="R235">
        <v>0</v>
      </c>
      <c r="S235" s="50">
        <v>46273.655138888891</v>
      </c>
      <c r="T235" s="50">
        <v>46273.731678240743</v>
      </c>
      <c r="U235" s="51">
        <v>46273</v>
      </c>
      <c r="V235" s="50">
        <v>46273.731678240743</v>
      </c>
      <c r="W235" t="s">
        <v>1673</v>
      </c>
      <c r="X235" t="s">
        <v>492</v>
      </c>
    </row>
    <row r="236" spans="1:24" ht="15" customHeight="1" x14ac:dyDescent="0.35">
      <c r="A236">
        <v>11710127</v>
      </c>
      <c r="B236">
        <v>100006741931</v>
      </c>
      <c r="C236" t="s">
        <v>1726</v>
      </c>
      <c r="D236">
        <v>100</v>
      </c>
      <c r="E236" t="s">
        <v>1745</v>
      </c>
      <c r="F236" t="s">
        <v>1760</v>
      </c>
      <c r="G236">
        <v>6062401</v>
      </c>
      <c r="H236">
        <v>1</v>
      </c>
      <c r="I236" t="s">
        <v>2537</v>
      </c>
      <c r="J236" t="s">
        <v>2538</v>
      </c>
      <c r="K236" t="s">
        <v>422</v>
      </c>
      <c r="L236">
        <v>3</v>
      </c>
      <c r="M236">
        <v>1</v>
      </c>
      <c r="N236">
        <v>1</v>
      </c>
      <c r="O236">
        <v>0</v>
      </c>
      <c r="P236">
        <v>1</v>
      </c>
      <c r="Q236">
        <v>0</v>
      </c>
      <c r="R236">
        <v>0</v>
      </c>
      <c r="S236" s="50">
        <v>46273.727129629631</v>
      </c>
      <c r="T236" s="50">
        <v>46273.731736111113</v>
      </c>
      <c r="U236" s="51">
        <v>46273</v>
      </c>
      <c r="V236" s="50">
        <v>46273.731736111113</v>
      </c>
      <c r="W236" t="s">
        <v>1673</v>
      </c>
      <c r="X236" t="s">
        <v>492</v>
      </c>
    </row>
    <row r="237" spans="1:24" ht="15" customHeight="1" x14ac:dyDescent="0.35">
      <c r="A237">
        <v>11708267</v>
      </c>
      <c r="B237">
        <v>100006740964</v>
      </c>
      <c r="C237" t="s">
        <v>1726</v>
      </c>
      <c r="D237">
        <v>100</v>
      </c>
      <c r="E237" t="s">
        <v>1745</v>
      </c>
      <c r="F237" t="s">
        <v>1760</v>
      </c>
      <c r="G237">
        <v>6020003</v>
      </c>
      <c r="H237">
        <v>2</v>
      </c>
      <c r="I237" t="s">
        <v>2227</v>
      </c>
      <c r="J237" t="s">
        <v>2228</v>
      </c>
      <c r="K237" t="s">
        <v>420</v>
      </c>
      <c r="L237">
        <v>3</v>
      </c>
      <c r="M237">
        <v>1</v>
      </c>
      <c r="N237">
        <v>1</v>
      </c>
      <c r="O237">
        <v>0</v>
      </c>
      <c r="P237">
        <v>1</v>
      </c>
      <c r="Q237">
        <v>0</v>
      </c>
      <c r="R237">
        <v>0</v>
      </c>
      <c r="S237" s="50">
        <v>46273.672268518523</v>
      </c>
      <c r="T237" s="50">
        <v>46273.731817129628</v>
      </c>
      <c r="U237" s="51">
        <v>46273</v>
      </c>
      <c r="V237" s="50">
        <v>46273.731817129628</v>
      </c>
      <c r="W237" t="s">
        <v>1673</v>
      </c>
      <c r="X237" t="s">
        <v>492</v>
      </c>
    </row>
    <row r="238" spans="1:24" ht="15" customHeight="1" x14ac:dyDescent="0.35">
      <c r="A238">
        <v>11707069</v>
      </c>
      <c r="B238">
        <v>100006740297</v>
      </c>
      <c r="C238" t="s">
        <v>1726</v>
      </c>
      <c r="D238">
        <v>100</v>
      </c>
      <c r="E238" t="s">
        <v>1745</v>
      </c>
      <c r="F238" t="s">
        <v>1760</v>
      </c>
      <c r="G238">
        <v>5983301</v>
      </c>
      <c r="H238">
        <v>3</v>
      </c>
      <c r="I238" t="s">
        <v>1797</v>
      </c>
      <c r="J238" t="s">
        <v>1798</v>
      </c>
      <c r="K238" t="s">
        <v>417</v>
      </c>
      <c r="L238">
        <v>3</v>
      </c>
      <c r="M238">
        <v>4</v>
      </c>
      <c r="N238">
        <v>4</v>
      </c>
      <c r="O238">
        <v>0</v>
      </c>
      <c r="P238">
        <v>4</v>
      </c>
      <c r="Q238">
        <v>0</v>
      </c>
      <c r="R238">
        <v>0</v>
      </c>
      <c r="S238" s="50">
        <v>46273.654918981483</v>
      </c>
      <c r="T238" s="50">
        <v>46273.731828703712</v>
      </c>
      <c r="U238" s="51">
        <v>46273</v>
      </c>
      <c r="V238" s="50">
        <v>46273.731828703712</v>
      </c>
      <c r="W238" t="s">
        <v>1673</v>
      </c>
      <c r="X238" t="s">
        <v>492</v>
      </c>
    </row>
    <row r="239" spans="1:24" ht="15" customHeight="1" x14ac:dyDescent="0.35">
      <c r="A239">
        <v>11708187</v>
      </c>
      <c r="B239">
        <v>100006740930</v>
      </c>
      <c r="C239" t="s">
        <v>1726</v>
      </c>
      <c r="D239">
        <v>100</v>
      </c>
      <c r="E239" t="s">
        <v>1745</v>
      </c>
      <c r="F239" t="s">
        <v>1760</v>
      </c>
      <c r="G239">
        <v>6017602</v>
      </c>
      <c r="H239">
        <v>2</v>
      </c>
      <c r="I239" t="s">
        <v>2205</v>
      </c>
      <c r="J239" t="s">
        <v>2206</v>
      </c>
      <c r="K239" t="s">
        <v>421</v>
      </c>
      <c r="L239">
        <v>3</v>
      </c>
      <c r="M239">
        <v>2</v>
      </c>
      <c r="N239">
        <v>2</v>
      </c>
      <c r="O239">
        <v>0</v>
      </c>
      <c r="P239">
        <v>2</v>
      </c>
      <c r="Q239">
        <v>0</v>
      </c>
      <c r="R239">
        <v>0</v>
      </c>
      <c r="S239" s="50">
        <v>46273.666724537034</v>
      </c>
      <c r="T239" s="50">
        <v>46273.731840277767</v>
      </c>
      <c r="U239" s="51">
        <v>46273</v>
      </c>
      <c r="V239" s="50">
        <v>46273.731840277767</v>
      </c>
      <c r="W239" t="s">
        <v>1673</v>
      </c>
      <c r="X239" t="s">
        <v>492</v>
      </c>
    </row>
    <row r="240" spans="1:24" ht="15" customHeight="1" x14ac:dyDescent="0.35">
      <c r="A240">
        <v>11710208</v>
      </c>
      <c r="B240">
        <v>100006741979</v>
      </c>
      <c r="C240" t="s">
        <v>1726</v>
      </c>
      <c r="D240">
        <v>100</v>
      </c>
      <c r="E240" t="s">
        <v>1745</v>
      </c>
      <c r="F240" t="s">
        <v>1760</v>
      </c>
      <c r="G240">
        <v>6065201</v>
      </c>
      <c r="H240">
        <v>1</v>
      </c>
      <c r="I240" t="s">
        <v>2900</v>
      </c>
      <c r="J240" t="s">
        <v>2901</v>
      </c>
      <c r="K240" t="s">
        <v>422</v>
      </c>
      <c r="L240">
        <v>3</v>
      </c>
      <c r="M240">
        <v>1</v>
      </c>
      <c r="N240">
        <v>1</v>
      </c>
      <c r="O240">
        <v>0</v>
      </c>
      <c r="P240">
        <v>1</v>
      </c>
      <c r="Q240">
        <v>0</v>
      </c>
      <c r="R240">
        <v>0</v>
      </c>
      <c r="S240" s="50">
        <v>46273.73060185185</v>
      </c>
      <c r="T240" s="50">
        <v>46273.731979166667</v>
      </c>
      <c r="U240" s="51">
        <v>46273</v>
      </c>
      <c r="V240" s="50">
        <v>46273.731979166667</v>
      </c>
      <c r="W240" t="s">
        <v>1673</v>
      </c>
      <c r="X240" t="s">
        <v>492</v>
      </c>
    </row>
    <row r="241" spans="1:24" ht="15" customHeight="1" x14ac:dyDescent="0.35">
      <c r="A241">
        <v>11707486</v>
      </c>
      <c r="B241">
        <v>100006740545</v>
      </c>
      <c r="C241" t="s">
        <v>1726</v>
      </c>
      <c r="D241">
        <v>100</v>
      </c>
      <c r="E241" t="s">
        <v>1745</v>
      </c>
      <c r="F241" t="s">
        <v>1760</v>
      </c>
      <c r="G241">
        <v>5995403</v>
      </c>
      <c r="H241">
        <v>2</v>
      </c>
      <c r="I241" t="s">
        <v>1947</v>
      </c>
      <c r="J241" t="s">
        <v>1948</v>
      </c>
      <c r="K241" t="s">
        <v>420</v>
      </c>
      <c r="L241">
        <v>3</v>
      </c>
      <c r="M241">
        <v>1</v>
      </c>
      <c r="N241">
        <v>1</v>
      </c>
      <c r="O241">
        <v>0</v>
      </c>
      <c r="P241">
        <v>1</v>
      </c>
      <c r="Q241">
        <v>0</v>
      </c>
      <c r="R241">
        <v>0</v>
      </c>
      <c r="S241" s="50">
        <v>46273.655092592591</v>
      </c>
      <c r="T241" s="50">
        <v>46273.732071759259</v>
      </c>
      <c r="U241" s="51">
        <v>46273</v>
      </c>
      <c r="V241" s="50">
        <v>46273.732071759259</v>
      </c>
      <c r="W241" t="s">
        <v>1673</v>
      </c>
      <c r="X241" t="s">
        <v>492</v>
      </c>
    </row>
    <row r="242" spans="1:24" ht="15" customHeight="1" x14ac:dyDescent="0.35">
      <c r="A242">
        <v>11708828</v>
      </c>
      <c r="B242">
        <v>100006741209</v>
      </c>
      <c r="C242" t="s">
        <v>1726</v>
      </c>
      <c r="D242">
        <v>100</v>
      </c>
      <c r="E242" t="s">
        <v>1745</v>
      </c>
      <c r="F242" t="s">
        <v>1760</v>
      </c>
      <c r="G242">
        <v>6037501</v>
      </c>
      <c r="H242">
        <v>3</v>
      </c>
      <c r="I242" t="s">
        <v>1913</v>
      </c>
      <c r="J242" t="s">
        <v>1914</v>
      </c>
      <c r="K242" t="s">
        <v>417</v>
      </c>
      <c r="L242">
        <v>3</v>
      </c>
      <c r="M242">
        <v>1</v>
      </c>
      <c r="N242">
        <v>1</v>
      </c>
      <c r="O242">
        <v>0</v>
      </c>
      <c r="P242">
        <v>1</v>
      </c>
      <c r="Q242">
        <v>0</v>
      </c>
      <c r="R242">
        <v>0</v>
      </c>
      <c r="S242" s="50">
        <v>46273.697280092587</v>
      </c>
      <c r="T242" s="50">
        <v>46273.732094907413</v>
      </c>
      <c r="U242" s="51">
        <v>46273</v>
      </c>
      <c r="V242" s="50">
        <v>46273.732094907413</v>
      </c>
      <c r="W242" t="s">
        <v>1673</v>
      </c>
      <c r="X242" t="s">
        <v>492</v>
      </c>
    </row>
    <row r="243" spans="1:24" ht="15" customHeight="1" x14ac:dyDescent="0.35">
      <c r="A243">
        <v>11710105</v>
      </c>
      <c r="B243">
        <v>100006741917</v>
      </c>
      <c r="C243" t="s">
        <v>1726</v>
      </c>
      <c r="D243">
        <v>100</v>
      </c>
      <c r="E243" t="s">
        <v>1745</v>
      </c>
      <c r="F243" t="s">
        <v>1760</v>
      </c>
      <c r="G243">
        <v>6061204</v>
      </c>
      <c r="H243">
        <v>1</v>
      </c>
      <c r="I243" t="s">
        <v>2533</v>
      </c>
      <c r="J243" t="s">
        <v>2534</v>
      </c>
      <c r="K243" t="s">
        <v>415</v>
      </c>
      <c r="L243">
        <v>3</v>
      </c>
      <c r="M243">
        <v>6</v>
      </c>
      <c r="N243">
        <v>6</v>
      </c>
      <c r="O243">
        <v>0</v>
      </c>
      <c r="P243">
        <v>6</v>
      </c>
      <c r="Q243">
        <v>0</v>
      </c>
      <c r="R243">
        <v>0</v>
      </c>
      <c r="S243" s="50">
        <v>46273.725752314807</v>
      </c>
      <c r="T243" s="50">
        <v>46273.732164351852</v>
      </c>
      <c r="U243" s="51">
        <v>46273</v>
      </c>
      <c r="V243" s="50">
        <v>46273.732164351852</v>
      </c>
      <c r="W243" t="s">
        <v>1673</v>
      </c>
      <c r="X243" t="s">
        <v>492</v>
      </c>
    </row>
    <row r="244" spans="1:24" ht="15" customHeight="1" x14ac:dyDescent="0.35">
      <c r="A244">
        <v>11708829</v>
      </c>
      <c r="B244">
        <v>100006741209</v>
      </c>
      <c r="C244" t="s">
        <v>1726</v>
      </c>
      <c r="D244">
        <v>100</v>
      </c>
      <c r="E244" t="s">
        <v>1745</v>
      </c>
      <c r="F244" t="s">
        <v>1760</v>
      </c>
      <c r="G244">
        <v>6037501</v>
      </c>
      <c r="H244">
        <v>3</v>
      </c>
      <c r="I244" t="s">
        <v>2365</v>
      </c>
      <c r="J244" t="s">
        <v>2366</v>
      </c>
      <c r="K244" t="s">
        <v>417</v>
      </c>
      <c r="L244">
        <v>3</v>
      </c>
      <c r="M244">
        <v>1</v>
      </c>
      <c r="N244">
        <v>1</v>
      </c>
      <c r="O244">
        <v>0</v>
      </c>
      <c r="P244">
        <v>1</v>
      </c>
      <c r="Q244">
        <v>0</v>
      </c>
      <c r="R244">
        <v>0</v>
      </c>
      <c r="S244" s="50">
        <v>46273.697280092587</v>
      </c>
      <c r="T244" s="50">
        <v>46273.732199074067</v>
      </c>
      <c r="U244" s="51">
        <v>46273</v>
      </c>
      <c r="V244" s="50">
        <v>46273.732199074067</v>
      </c>
      <c r="W244" t="s">
        <v>1673</v>
      </c>
      <c r="X244" t="s">
        <v>492</v>
      </c>
    </row>
    <row r="245" spans="1:24" ht="15" customHeight="1" x14ac:dyDescent="0.35">
      <c r="A245">
        <v>11709641</v>
      </c>
      <c r="B245">
        <v>100006741692</v>
      </c>
      <c r="C245" t="s">
        <v>1726</v>
      </c>
      <c r="D245">
        <v>100</v>
      </c>
      <c r="E245" t="s">
        <v>1745</v>
      </c>
      <c r="F245" t="s">
        <v>1760</v>
      </c>
      <c r="G245">
        <v>6046202</v>
      </c>
      <c r="H245">
        <v>2</v>
      </c>
      <c r="I245" t="s">
        <v>2443</v>
      </c>
      <c r="J245" t="s">
        <v>2444</v>
      </c>
      <c r="K245" t="s">
        <v>421</v>
      </c>
      <c r="L245">
        <v>3</v>
      </c>
      <c r="M245">
        <v>1</v>
      </c>
      <c r="N245">
        <v>1</v>
      </c>
      <c r="O245">
        <v>0</v>
      </c>
      <c r="P245">
        <v>1</v>
      </c>
      <c r="Q245">
        <v>0</v>
      </c>
      <c r="R245">
        <v>0</v>
      </c>
      <c r="S245" s="50">
        <v>46273.707708333342</v>
      </c>
      <c r="T245" s="50">
        <v>46273.732199074067</v>
      </c>
      <c r="U245" s="51">
        <v>46273</v>
      </c>
      <c r="V245" s="50">
        <v>46273.732199074067</v>
      </c>
      <c r="W245" t="s">
        <v>1673</v>
      </c>
      <c r="X245" t="s">
        <v>492</v>
      </c>
    </row>
    <row r="246" spans="1:24" ht="15" customHeight="1" x14ac:dyDescent="0.35">
      <c r="A246">
        <v>11708830</v>
      </c>
      <c r="B246">
        <v>100006741209</v>
      </c>
      <c r="C246" t="s">
        <v>1726</v>
      </c>
      <c r="D246">
        <v>100</v>
      </c>
      <c r="E246" t="s">
        <v>1745</v>
      </c>
      <c r="F246" t="s">
        <v>1760</v>
      </c>
      <c r="G246">
        <v>6037501</v>
      </c>
      <c r="H246">
        <v>3</v>
      </c>
      <c r="I246" t="s">
        <v>1785</v>
      </c>
      <c r="J246" t="s">
        <v>1786</v>
      </c>
      <c r="K246" t="s">
        <v>417</v>
      </c>
      <c r="L246">
        <v>3</v>
      </c>
      <c r="M246">
        <v>1</v>
      </c>
      <c r="N246">
        <v>1</v>
      </c>
      <c r="O246">
        <v>0</v>
      </c>
      <c r="P246">
        <v>1</v>
      </c>
      <c r="Q246">
        <v>0</v>
      </c>
      <c r="R246">
        <v>0</v>
      </c>
      <c r="S246" s="50">
        <v>46273.697280092587</v>
      </c>
      <c r="T246" s="50">
        <v>46273.73232638889</v>
      </c>
      <c r="U246" s="51">
        <v>46273</v>
      </c>
      <c r="V246" s="50">
        <v>46273.73232638889</v>
      </c>
      <c r="W246" t="s">
        <v>1673</v>
      </c>
      <c r="X246" t="s">
        <v>492</v>
      </c>
    </row>
    <row r="247" spans="1:24" ht="15" customHeight="1" x14ac:dyDescent="0.35">
      <c r="A247">
        <v>11710064</v>
      </c>
      <c r="B247">
        <v>100006741896</v>
      </c>
      <c r="C247" t="s">
        <v>1726</v>
      </c>
      <c r="D247">
        <v>100</v>
      </c>
      <c r="E247" t="s">
        <v>1745</v>
      </c>
      <c r="F247" t="s">
        <v>1760</v>
      </c>
      <c r="G247">
        <v>6059301</v>
      </c>
      <c r="H247">
        <v>1</v>
      </c>
      <c r="I247" t="s">
        <v>2081</v>
      </c>
      <c r="J247" t="s">
        <v>2082</v>
      </c>
      <c r="K247" t="s">
        <v>422</v>
      </c>
      <c r="L247">
        <v>3</v>
      </c>
      <c r="M247">
        <v>1</v>
      </c>
      <c r="N247">
        <v>1</v>
      </c>
      <c r="O247">
        <v>0</v>
      </c>
      <c r="P247">
        <v>1</v>
      </c>
      <c r="Q247">
        <v>0</v>
      </c>
      <c r="R247">
        <v>0</v>
      </c>
      <c r="S247" s="50">
        <v>46273.722280092603</v>
      </c>
      <c r="T247" s="50">
        <v>46273.732361111113</v>
      </c>
      <c r="U247" s="51">
        <v>46273</v>
      </c>
      <c r="V247" s="50">
        <v>46273.732361111113</v>
      </c>
      <c r="W247" t="s">
        <v>1673</v>
      </c>
      <c r="X247" t="s">
        <v>492</v>
      </c>
    </row>
    <row r="248" spans="1:24" ht="15" customHeight="1" x14ac:dyDescent="0.35">
      <c r="A248">
        <v>11707487</v>
      </c>
      <c r="B248">
        <v>100006740545</v>
      </c>
      <c r="C248" t="s">
        <v>1726</v>
      </c>
      <c r="D248">
        <v>100</v>
      </c>
      <c r="E248" t="s">
        <v>1745</v>
      </c>
      <c r="F248" t="s">
        <v>1760</v>
      </c>
      <c r="G248">
        <v>5995403</v>
      </c>
      <c r="H248">
        <v>2</v>
      </c>
      <c r="I248" t="s">
        <v>1949</v>
      </c>
      <c r="J248" t="s">
        <v>1950</v>
      </c>
      <c r="K248" t="s">
        <v>420</v>
      </c>
      <c r="L248">
        <v>3</v>
      </c>
      <c r="M248">
        <v>2</v>
      </c>
      <c r="N248">
        <v>2</v>
      </c>
      <c r="O248">
        <v>0</v>
      </c>
      <c r="P248">
        <v>2</v>
      </c>
      <c r="Q248">
        <v>0</v>
      </c>
      <c r="R248">
        <v>0</v>
      </c>
      <c r="S248" s="50">
        <v>46273.655092592591</v>
      </c>
      <c r="T248" s="50">
        <v>46273.732442129629</v>
      </c>
      <c r="U248" s="51">
        <v>46273</v>
      </c>
      <c r="V248" s="50">
        <v>46273.732442129629</v>
      </c>
      <c r="W248" t="s">
        <v>1673</v>
      </c>
      <c r="X248" t="s">
        <v>492</v>
      </c>
    </row>
    <row r="249" spans="1:24" ht="15" customHeight="1" x14ac:dyDescent="0.35">
      <c r="A249">
        <v>11708186</v>
      </c>
      <c r="B249">
        <v>100006740929</v>
      </c>
      <c r="C249" t="s">
        <v>1726</v>
      </c>
      <c r="D249">
        <v>100</v>
      </c>
      <c r="E249" t="s">
        <v>1745</v>
      </c>
      <c r="F249" t="s">
        <v>1760</v>
      </c>
      <c r="G249">
        <v>6017601</v>
      </c>
      <c r="H249">
        <v>2</v>
      </c>
      <c r="I249" t="s">
        <v>2203</v>
      </c>
      <c r="J249" t="s">
        <v>2204</v>
      </c>
      <c r="K249" t="s">
        <v>421</v>
      </c>
      <c r="L249">
        <v>3</v>
      </c>
      <c r="M249">
        <v>1</v>
      </c>
      <c r="N249">
        <v>1</v>
      </c>
      <c r="O249">
        <v>0</v>
      </c>
      <c r="P249">
        <v>1</v>
      </c>
      <c r="Q249">
        <v>0</v>
      </c>
      <c r="R249">
        <v>0</v>
      </c>
      <c r="S249" s="50">
        <v>46273.666724537034</v>
      </c>
      <c r="T249" s="50">
        <v>46273.732442129629</v>
      </c>
      <c r="U249" s="51">
        <v>46273</v>
      </c>
      <c r="V249" s="50">
        <v>46273.732442129629</v>
      </c>
      <c r="W249" t="s">
        <v>1673</v>
      </c>
      <c r="X249" t="s">
        <v>492</v>
      </c>
    </row>
    <row r="250" spans="1:24" ht="15" customHeight="1" x14ac:dyDescent="0.35">
      <c r="A250">
        <v>11708831</v>
      </c>
      <c r="B250">
        <v>100006741209</v>
      </c>
      <c r="C250" t="s">
        <v>1726</v>
      </c>
      <c r="D250">
        <v>100</v>
      </c>
      <c r="E250" t="s">
        <v>1745</v>
      </c>
      <c r="F250" t="s">
        <v>1760</v>
      </c>
      <c r="G250">
        <v>6037501</v>
      </c>
      <c r="H250">
        <v>3</v>
      </c>
      <c r="I250" t="s">
        <v>2249</v>
      </c>
      <c r="J250" t="s">
        <v>2250</v>
      </c>
      <c r="K250" t="s">
        <v>417</v>
      </c>
      <c r="L250">
        <v>3</v>
      </c>
      <c r="M250">
        <v>2</v>
      </c>
      <c r="N250">
        <v>2</v>
      </c>
      <c r="O250">
        <v>0</v>
      </c>
      <c r="P250">
        <v>2</v>
      </c>
      <c r="Q250">
        <v>0</v>
      </c>
      <c r="R250">
        <v>0</v>
      </c>
      <c r="S250" s="50">
        <v>46273.697280092587</v>
      </c>
      <c r="T250" s="50">
        <v>46273.732453703713</v>
      </c>
      <c r="U250" s="51">
        <v>46273</v>
      </c>
      <c r="V250" s="50">
        <v>46273.732453703713</v>
      </c>
      <c r="W250" t="s">
        <v>1673</v>
      </c>
      <c r="X250" t="s">
        <v>492</v>
      </c>
    </row>
    <row r="251" spans="1:24" ht="15" customHeight="1" x14ac:dyDescent="0.35">
      <c r="A251">
        <v>11707572</v>
      </c>
      <c r="B251">
        <v>100006740596</v>
      </c>
      <c r="C251" t="s">
        <v>1726</v>
      </c>
      <c r="D251">
        <v>100</v>
      </c>
      <c r="E251" t="s">
        <v>1745</v>
      </c>
      <c r="F251" t="s">
        <v>1760</v>
      </c>
      <c r="G251">
        <v>6010303</v>
      </c>
      <c r="H251">
        <v>1</v>
      </c>
      <c r="I251" t="s">
        <v>1971</v>
      </c>
      <c r="J251" t="s">
        <v>1972</v>
      </c>
      <c r="K251" t="s">
        <v>415</v>
      </c>
      <c r="L251">
        <v>3</v>
      </c>
      <c r="M251">
        <v>1</v>
      </c>
      <c r="N251">
        <v>1</v>
      </c>
      <c r="O251">
        <v>0</v>
      </c>
      <c r="P251">
        <v>1</v>
      </c>
      <c r="Q251">
        <v>0</v>
      </c>
      <c r="R251">
        <v>0</v>
      </c>
      <c r="S251" s="50">
        <v>46273.655138888891</v>
      </c>
      <c r="T251" s="50">
        <v>46273.732662037037</v>
      </c>
      <c r="U251" s="51">
        <v>46273</v>
      </c>
      <c r="V251" s="50">
        <v>46273.732662037037</v>
      </c>
      <c r="W251" t="s">
        <v>1673</v>
      </c>
      <c r="X251" t="s">
        <v>492</v>
      </c>
    </row>
    <row r="252" spans="1:24" ht="15" customHeight="1" x14ac:dyDescent="0.35">
      <c r="A252">
        <v>11710209</v>
      </c>
      <c r="B252">
        <v>100006741980</v>
      </c>
      <c r="C252" t="s">
        <v>1726</v>
      </c>
      <c r="D252">
        <v>100</v>
      </c>
      <c r="E252" t="s">
        <v>1745</v>
      </c>
      <c r="F252" t="s">
        <v>1760</v>
      </c>
      <c r="G252">
        <v>6065501</v>
      </c>
      <c r="H252">
        <v>1</v>
      </c>
      <c r="I252" t="s">
        <v>2902</v>
      </c>
      <c r="J252" t="s">
        <v>2903</v>
      </c>
      <c r="K252" t="s">
        <v>422</v>
      </c>
      <c r="L252">
        <v>3</v>
      </c>
      <c r="M252">
        <v>1</v>
      </c>
      <c r="N252">
        <v>1</v>
      </c>
      <c r="O252">
        <v>0</v>
      </c>
      <c r="P252">
        <v>1</v>
      </c>
      <c r="Q252">
        <v>0</v>
      </c>
      <c r="R252">
        <v>0</v>
      </c>
      <c r="S252" s="50">
        <v>46273.73060185185</v>
      </c>
      <c r="T252" s="50">
        <v>46273.732685185183</v>
      </c>
      <c r="U252" s="51">
        <v>46273</v>
      </c>
      <c r="V252" s="50">
        <v>46273.732685185183</v>
      </c>
      <c r="W252" t="s">
        <v>1673</v>
      </c>
      <c r="X252" t="s">
        <v>492</v>
      </c>
    </row>
    <row r="253" spans="1:24" ht="15" customHeight="1" x14ac:dyDescent="0.35">
      <c r="A253">
        <v>11708268</v>
      </c>
      <c r="B253">
        <v>100006740964</v>
      </c>
      <c r="C253" t="s">
        <v>1726</v>
      </c>
      <c r="D253">
        <v>100</v>
      </c>
      <c r="E253" t="s">
        <v>1745</v>
      </c>
      <c r="F253" t="s">
        <v>1760</v>
      </c>
      <c r="G253">
        <v>6020003</v>
      </c>
      <c r="H253">
        <v>2</v>
      </c>
      <c r="I253" t="s">
        <v>2229</v>
      </c>
      <c r="J253" t="s">
        <v>2230</v>
      </c>
      <c r="K253" t="s">
        <v>421</v>
      </c>
      <c r="L253">
        <v>3</v>
      </c>
      <c r="M253">
        <v>3</v>
      </c>
      <c r="N253">
        <v>3</v>
      </c>
      <c r="O253">
        <v>0</v>
      </c>
      <c r="P253">
        <v>3</v>
      </c>
      <c r="Q253">
        <v>0</v>
      </c>
      <c r="R253">
        <v>0</v>
      </c>
      <c r="S253" s="50">
        <v>46273.672268518523</v>
      </c>
      <c r="T253" s="50">
        <v>46273.732754629629</v>
      </c>
      <c r="U253" s="51">
        <v>46273</v>
      </c>
      <c r="V253" s="50">
        <v>46273.732754629629</v>
      </c>
      <c r="W253" t="s">
        <v>1673</v>
      </c>
      <c r="X253" t="s">
        <v>492</v>
      </c>
    </row>
    <row r="254" spans="1:24" ht="15" customHeight="1" x14ac:dyDescent="0.35">
      <c r="A254">
        <v>11707078</v>
      </c>
      <c r="B254">
        <v>100006740307</v>
      </c>
      <c r="C254" t="s">
        <v>1726</v>
      </c>
      <c r="D254">
        <v>100</v>
      </c>
      <c r="E254" t="s">
        <v>1745</v>
      </c>
      <c r="F254" t="s">
        <v>1760</v>
      </c>
      <c r="G254">
        <v>6006301</v>
      </c>
      <c r="H254">
        <v>3</v>
      </c>
      <c r="I254" t="s">
        <v>1801</v>
      </c>
      <c r="J254" t="s">
        <v>1802</v>
      </c>
      <c r="K254" t="s">
        <v>417</v>
      </c>
      <c r="L254">
        <v>3</v>
      </c>
      <c r="M254">
        <v>1</v>
      </c>
      <c r="N254">
        <v>1</v>
      </c>
      <c r="O254">
        <v>0</v>
      </c>
      <c r="P254">
        <v>1</v>
      </c>
      <c r="Q254">
        <v>0</v>
      </c>
      <c r="R254">
        <v>0</v>
      </c>
      <c r="S254" s="50">
        <v>46273.654918981483</v>
      </c>
      <c r="T254" s="50">
        <v>46273.732847222222</v>
      </c>
      <c r="U254" s="51">
        <v>46273</v>
      </c>
      <c r="V254" s="50">
        <v>46273.732847222222</v>
      </c>
      <c r="W254" t="s">
        <v>1673</v>
      </c>
      <c r="X254" t="s">
        <v>492</v>
      </c>
    </row>
    <row r="255" spans="1:24" ht="15" customHeight="1" x14ac:dyDescent="0.35">
      <c r="A255">
        <v>11708192</v>
      </c>
      <c r="B255">
        <v>100006740932</v>
      </c>
      <c r="C255" t="s">
        <v>1726</v>
      </c>
      <c r="D255">
        <v>100</v>
      </c>
      <c r="E255" t="s">
        <v>1745</v>
      </c>
      <c r="F255" t="s">
        <v>1760</v>
      </c>
      <c r="G255">
        <v>6017902</v>
      </c>
      <c r="H255">
        <v>1</v>
      </c>
      <c r="I255" t="s">
        <v>2025</v>
      </c>
      <c r="J255" t="s">
        <v>2026</v>
      </c>
      <c r="K255" t="s">
        <v>415</v>
      </c>
      <c r="L255">
        <v>3</v>
      </c>
      <c r="M255">
        <v>2</v>
      </c>
      <c r="N255">
        <v>2</v>
      </c>
      <c r="O255">
        <v>0</v>
      </c>
      <c r="P255">
        <v>2</v>
      </c>
      <c r="Q255">
        <v>0</v>
      </c>
      <c r="R255">
        <v>0</v>
      </c>
      <c r="S255" s="50">
        <v>46273.666724537034</v>
      </c>
      <c r="T255" s="50">
        <v>46273.732916666668</v>
      </c>
      <c r="U255" s="51">
        <v>46273</v>
      </c>
      <c r="V255" s="50">
        <v>46273.732916666668</v>
      </c>
      <c r="W255" t="s">
        <v>1673</v>
      </c>
      <c r="X255" t="s">
        <v>492</v>
      </c>
    </row>
    <row r="256" spans="1:24" ht="15" customHeight="1" x14ac:dyDescent="0.35">
      <c r="A256">
        <v>11707079</v>
      </c>
      <c r="B256">
        <v>100006740307</v>
      </c>
      <c r="C256" t="s">
        <v>1726</v>
      </c>
      <c r="D256">
        <v>100</v>
      </c>
      <c r="E256" t="s">
        <v>1745</v>
      </c>
      <c r="F256" t="s">
        <v>1760</v>
      </c>
      <c r="G256">
        <v>6006301</v>
      </c>
      <c r="H256">
        <v>3</v>
      </c>
      <c r="I256" t="s">
        <v>1803</v>
      </c>
      <c r="J256" t="s">
        <v>1804</v>
      </c>
      <c r="K256" t="s">
        <v>417</v>
      </c>
      <c r="L256">
        <v>3</v>
      </c>
      <c r="M256">
        <v>1</v>
      </c>
      <c r="N256">
        <v>1</v>
      </c>
      <c r="O256">
        <v>0</v>
      </c>
      <c r="P256">
        <v>1</v>
      </c>
      <c r="Q256">
        <v>0</v>
      </c>
      <c r="R256">
        <v>0</v>
      </c>
      <c r="S256" s="50">
        <v>46273.654918981483</v>
      </c>
      <c r="T256" s="50">
        <v>46273.732951388891</v>
      </c>
      <c r="U256" s="51">
        <v>46273</v>
      </c>
      <c r="V256" s="50">
        <v>46273.732951388891</v>
      </c>
      <c r="W256" t="s">
        <v>1673</v>
      </c>
      <c r="X256" t="s">
        <v>492</v>
      </c>
    </row>
    <row r="257" spans="1:24" ht="15" customHeight="1" x14ac:dyDescent="0.35">
      <c r="A257">
        <v>11708193</v>
      </c>
      <c r="B257">
        <v>100006740932</v>
      </c>
      <c r="C257" t="s">
        <v>1726</v>
      </c>
      <c r="D257">
        <v>100</v>
      </c>
      <c r="E257" t="s">
        <v>1745</v>
      </c>
      <c r="F257" t="s">
        <v>1760</v>
      </c>
      <c r="G257">
        <v>6017902</v>
      </c>
      <c r="H257">
        <v>1</v>
      </c>
      <c r="I257" t="s">
        <v>2061</v>
      </c>
      <c r="J257" t="s">
        <v>2062</v>
      </c>
      <c r="K257" t="s">
        <v>415</v>
      </c>
      <c r="L257">
        <v>3</v>
      </c>
      <c r="M257">
        <v>1</v>
      </c>
      <c r="N257">
        <v>1</v>
      </c>
      <c r="O257">
        <v>0</v>
      </c>
      <c r="P257">
        <v>1</v>
      </c>
      <c r="Q257">
        <v>0</v>
      </c>
      <c r="R257">
        <v>0</v>
      </c>
      <c r="S257" s="50">
        <v>46273.666724537034</v>
      </c>
      <c r="T257" s="50">
        <v>46273.732997685183</v>
      </c>
      <c r="U257" s="51">
        <v>46273</v>
      </c>
      <c r="V257" s="50">
        <v>46273.732997685183</v>
      </c>
      <c r="W257" t="s">
        <v>1673</v>
      </c>
      <c r="X257" t="s">
        <v>492</v>
      </c>
    </row>
    <row r="258" spans="1:24" ht="15" customHeight="1" x14ac:dyDescent="0.35">
      <c r="A258">
        <v>11707488</v>
      </c>
      <c r="B258">
        <v>100006740545</v>
      </c>
      <c r="C258" t="s">
        <v>1726</v>
      </c>
      <c r="D258">
        <v>100</v>
      </c>
      <c r="E258" t="s">
        <v>1745</v>
      </c>
      <c r="F258" t="s">
        <v>1760</v>
      </c>
      <c r="G258">
        <v>5995403</v>
      </c>
      <c r="H258">
        <v>2</v>
      </c>
      <c r="I258" t="s">
        <v>1951</v>
      </c>
      <c r="J258" t="s">
        <v>1952</v>
      </c>
      <c r="K258" t="s">
        <v>421</v>
      </c>
      <c r="L258">
        <v>3</v>
      </c>
      <c r="M258">
        <v>2</v>
      </c>
      <c r="N258">
        <v>2</v>
      </c>
      <c r="O258">
        <v>0</v>
      </c>
      <c r="P258">
        <v>2</v>
      </c>
      <c r="Q258">
        <v>0</v>
      </c>
      <c r="R258">
        <v>0</v>
      </c>
      <c r="S258" s="50">
        <v>46273.655092592591</v>
      </c>
      <c r="T258" s="50">
        <v>46273.733078703714</v>
      </c>
      <c r="U258" s="51">
        <v>46273</v>
      </c>
      <c r="V258" s="50">
        <v>46273.733078703714</v>
      </c>
      <c r="W258" t="s">
        <v>1673</v>
      </c>
      <c r="X258" t="s">
        <v>492</v>
      </c>
    </row>
    <row r="259" spans="1:24" ht="15" customHeight="1" x14ac:dyDescent="0.35">
      <c r="A259">
        <v>11710192</v>
      </c>
      <c r="B259">
        <v>100006741968</v>
      </c>
      <c r="C259" t="s">
        <v>1726</v>
      </c>
      <c r="D259">
        <v>100</v>
      </c>
      <c r="E259" t="s">
        <v>1745</v>
      </c>
      <c r="F259" t="s">
        <v>1760</v>
      </c>
      <c r="G259">
        <v>6064603</v>
      </c>
      <c r="H259">
        <v>1</v>
      </c>
      <c r="I259" t="s">
        <v>2215</v>
      </c>
      <c r="J259" t="s">
        <v>2216</v>
      </c>
      <c r="K259" t="s">
        <v>422</v>
      </c>
      <c r="L259">
        <v>3</v>
      </c>
      <c r="M259">
        <v>6</v>
      </c>
      <c r="N259">
        <v>6</v>
      </c>
      <c r="O259">
        <v>0</v>
      </c>
      <c r="P259">
        <v>6</v>
      </c>
      <c r="Q259">
        <v>0</v>
      </c>
      <c r="R259">
        <v>0</v>
      </c>
      <c r="S259" s="50">
        <v>46273.72991898148</v>
      </c>
      <c r="T259" s="50">
        <v>46273.733113425929</v>
      </c>
      <c r="U259" s="51">
        <v>46273</v>
      </c>
      <c r="V259" s="50">
        <v>46273.733113425929</v>
      </c>
      <c r="W259" t="s">
        <v>1673</v>
      </c>
      <c r="X259" t="s">
        <v>492</v>
      </c>
    </row>
    <row r="260" spans="1:24" ht="15" customHeight="1" x14ac:dyDescent="0.35">
      <c r="A260">
        <v>11707080</v>
      </c>
      <c r="B260">
        <v>100006740307</v>
      </c>
      <c r="C260" t="s">
        <v>1726</v>
      </c>
      <c r="D260">
        <v>100</v>
      </c>
      <c r="E260" t="s">
        <v>1745</v>
      </c>
      <c r="F260" t="s">
        <v>1760</v>
      </c>
      <c r="G260">
        <v>6006301</v>
      </c>
      <c r="H260">
        <v>3</v>
      </c>
      <c r="I260" t="s">
        <v>1805</v>
      </c>
      <c r="J260" t="s">
        <v>1806</v>
      </c>
      <c r="K260" t="s">
        <v>417</v>
      </c>
      <c r="L260">
        <v>3</v>
      </c>
      <c r="M260">
        <v>1</v>
      </c>
      <c r="N260">
        <v>1</v>
      </c>
      <c r="O260">
        <v>0</v>
      </c>
      <c r="P260">
        <v>1</v>
      </c>
      <c r="Q260">
        <v>0</v>
      </c>
      <c r="R260">
        <v>0</v>
      </c>
      <c r="S260" s="50">
        <v>46273.654918981483</v>
      </c>
      <c r="T260" s="50">
        <v>46273.733124999999</v>
      </c>
      <c r="U260" s="51">
        <v>46273</v>
      </c>
      <c r="V260" s="50">
        <v>46273.733124999999</v>
      </c>
      <c r="W260" t="s">
        <v>1673</v>
      </c>
      <c r="X260" t="s">
        <v>492</v>
      </c>
    </row>
    <row r="261" spans="1:24" ht="15" customHeight="1" x14ac:dyDescent="0.35">
      <c r="A261">
        <v>11708194</v>
      </c>
      <c r="B261">
        <v>100006740932</v>
      </c>
      <c r="C261" t="s">
        <v>1726</v>
      </c>
      <c r="D261">
        <v>100</v>
      </c>
      <c r="E261" t="s">
        <v>1745</v>
      </c>
      <c r="F261" t="s">
        <v>1760</v>
      </c>
      <c r="G261">
        <v>6017902</v>
      </c>
      <c r="H261">
        <v>1</v>
      </c>
      <c r="I261" t="s">
        <v>1979</v>
      </c>
      <c r="J261" t="s">
        <v>1980</v>
      </c>
      <c r="K261" t="s">
        <v>415</v>
      </c>
      <c r="L261">
        <v>3</v>
      </c>
      <c r="M261">
        <v>1</v>
      </c>
      <c r="N261">
        <v>1</v>
      </c>
      <c r="O261">
        <v>0</v>
      </c>
      <c r="P261">
        <v>1</v>
      </c>
      <c r="Q261">
        <v>0</v>
      </c>
      <c r="R261">
        <v>0</v>
      </c>
      <c r="S261" s="50">
        <v>46273.666724537034</v>
      </c>
      <c r="T261" s="50">
        <v>46273.733148148152</v>
      </c>
      <c r="U261" s="51">
        <v>46273</v>
      </c>
      <c r="V261" s="50">
        <v>46273.733148148152</v>
      </c>
      <c r="W261" t="s">
        <v>1673</v>
      </c>
      <c r="X261" t="s">
        <v>492</v>
      </c>
    </row>
    <row r="262" spans="1:24" ht="15" customHeight="1" x14ac:dyDescent="0.35">
      <c r="A262">
        <v>11707485</v>
      </c>
      <c r="B262">
        <v>100006740544</v>
      </c>
      <c r="C262" t="s">
        <v>1726</v>
      </c>
      <c r="D262">
        <v>100</v>
      </c>
      <c r="E262" t="s">
        <v>1745</v>
      </c>
      <c r="F262" t="s">
        <v>1760</v>
      </c>
      <c r="G262">
        <v>5981602</v>
      </c>
      <c r="H262">
        <v>2</v>
      </c>
      <c r="I262" t="s">
        <v>1945</v>
      </c>
      <c r="J262" t="s">
        <v>1946</v>
      </c>
      <c r="K262" t="s">
        <v>420</v>
      </c>
      <c r="L262">
        <v>3</v>
      </c>
      <c r="M262">
        <v>3</v>
      </c>
      <c r="N262">
        <v>3</v>
      </c>
      <c r="O262">
        <v>0</v>
      </c>
      <c r="P262">
        <v>3</v>
      </c>
      <c r="Q262">
        <v>0</v>
      </c>
      <c r="R262">
        <v>0</v>
      </c>
      <c r="S262" s="50">
        <v>46273.655092592591</v>
      </c>
      <c r="T262" s="50">
        <v>46273.733159722222</v>
      </c>
      <c r="U262" s="51">
        <v>46273</v>
      </c>
      <c r="V262" s="50">
        <v>46273.733159722222</v>
      </c>
      <c r="W262" t="s">
        <v>1673</v>
      </c>
      <c r="X262" t="s">
        <v>492</v>
      </c>
    </row>
    <row r="263" spans="1:24" ht="15" customHeight="1" x14ac:dyDescent="0.35">
      <c r="A263">
        <v>11707081</v>
      </c>
      <c r="B263">
        <v>100006740307</v>
      </c>
      <c r="C263" t="s">
        <v>1726</v>
      </c>
      <c r="D263">
        <v>100</v>
      </c>
      <c r="E263" t="s">
        <v>1745</v>
      </c>
      <c r="F263" t="s">
        <v>1760</v>
      </c>
      <c r="G263">
        <v>6006301</v>
      </c>
      <c r="H263">
        <v>3</v>
      </c>
      <c r="I263" t="s">
        <v>1807</v>
      </c>
      <c r="J263" t="s">
        <v>1808</v>
      </c>
      <c r="K263" t="s">
        <v>417</v>
      </c>
      <c r="L263">
        <v>3</v>
      </c>
      <c r="M263">
        <v>1</v>
      </c>
      <c r="N263">
        <v>1</v>
      </c>
      <c r="O263">
        <v>0</v>
      </c>
      <c r="P263">
        <v>1</v>
      </c>
      <c r="Q263">
        <v>0</v>
      </c>
      <c r="R263">
        <v>0</v>
      </c>
      <c r="S263" s="50">
        <v>46273.654918981483</v>
      </c>
      <c r="T263" s="50">
        <v>46273.73332175926</v>
      </c>
      <c r="U263" s="51">
        <v>46273</v>
      </c>
      <c r="V263" s="50">
        <v>46273.73332175926</v>
      </c>
      <c r="W263" t="s">
        <v>1673</v>
      </c>
      <c r="X263" t="s">
        <v>492</v>
      </c>
    </row>
    <row r="264" spans="1:24" ht="15" customHeight="1" x14ac:dyDescent="0.35">
      <c r="A264">
        <v>11710193</v>
      </c>
      <c r="B264">
        <v>100006741968</v>
      </c>
      <c r="C264" t="s">
        <v>1726</v>
      </c>
      <c r="D264">
        <v>100</v>
      </c>
      <c r="E264" t="s">
        <v>1745</v>
      </c>
      <c r="F264" t="s">
        <v>1760</v>
      </c>
      <c r="G264">
        <v>6064603</v>
      </c>
      <c r="H264">
        <v>1</v>
      </c>
      <c r="I264" t="s">
        <v>2081</v>
      </c>
      <c r="J264" t="s">
        <v>2082</v>
      </c>
      <c r="K264" t="s">
        <v>422</v>
      </c>
      <c r="L264">
        <v>3</v>
      </c>
      <c r="M264">
        <v>1</v>
      </c>
      <c r="N264">
        <v>1</v>
      </c>
      <c r="O264">
        <v>0</v>
      </c>
      <c r="P264">
        <v>1</v>
      </c>
      <c r="Q264">
        <v>0</v>
      </c>
      <c r="R264">
        <v>0</v>
      </c>
      <c r="S264" s="50">
        <v>46273.72991898148</v>
      </c>
      <c r="T264" s="50">
        <v>46273.73333333333</v>
      </c>
      <c r="U264" s="51">
        <v>46273</v>
      </c>
      <c r="V264" s="50">
        <v>46273.73333333333</v>
      </c>
      <c r="W264" t="s">
        <v>1673</v>
      </c>
      <c r="X264" t="s">
        <v>492</v>
      </c>
    </row>
    <row r="265" spans="1:24" ht="15" customHeight="1" x14ac:dyDescent="0.35">
      <c r="A265">
        <v>11707569</v>
      </c>
      <c r="B265">
        <v>100006740595</v>
      </c>
      <c r="C265" t="s">
        <v>1726</v>
      </c>
      <c r="D265">
        <v>100</v>
      </c>
      <c r="E265" t="s">
        <v>1745</v>
      </c>
      <c r="F265" t="s">
        <v>1760</v>
      </c>
      <c r="G265">
        <v>6008801</v>
      </c>
      <c r="H265">
        <v>1</v>
      </c>
      <c r="I265" t="s">
        <v>1979</v>
      </c>
      <c r="J265" t="s">
        <v>1980</v>
      </c>
      <c r="K265" t="s">
        <v>415</v>
      </c>
      <c r="L265">
        <v>3</v>
      </c>
      <c r="M265">
        <v>1</v>
      </c>
      <c r="N265">
        <v>1</v>
      </c>
      <c r="O265">
        <v>0</v>
      </c>
      <c r="P265">
        <v>1</v>
      </c>
      <c r="Q265">
        <v>0</v>
      </c>
      <c r="R265">
        <v>0</v>
      </c>
      <c r="S265" s="50">
        <v>46273.655138888891</v>
      </c>
      <c r="T265" s="50">
        <v>46273.733437499999</v>
      </c>
      <c r="U265" s="51">
        <v>46273</v>
      </c>
      <c r="V265" s="50">
        <v>46273.733437499999</v>
      </c>
      <c r="W265" t="s">
        <v>1673</v>
      </c>
      <c r="X265" t="s">
        <v>492</v>
      </c>
    </row>
    <row r="266" spans="1:24" ht="15" customHeight="1" x14ac:dyDescent="0.35">
      <c r="A266">
        <v>11707082</v>
      </c>
      <c r="B266">
        <v>100006740307</v>
      </c>
      <c r="C266" t="s">
        <v>1726</v>
      </c>
      <c r="D266">
        <v>100</v>
      </c>
      <c r="E266" t="s">
        <v>1745</v>
      </c>
      <c r="F266" t="s">
        <v>1760</v>
      </c>
      <c r="G266">
        <v>6006301</v>
      </c>
      <c r="H266">
        <v>3</v>
      </c>
      <c r="I266" t="s">
        <v>1785</v>
      </c>
      <c r="J266" t="s">
        <v>1786</v>
      </c>
      <c r="K266" t="s">
        <v>417</v>
      </c>
      <c r="L266">
        <v>3</v>
      </c>
      <c r="M266">
        <v>1</v>
      </c>
      <c r="N266">
        <v>1</v>
      </c>
      <c r="O266">
        <v>0</v>
      </c>
      <c r="P266">
        <v>1</v>
      </c>
      <c r="Q266">
        <v>0</v>
      </c>
      <c r="R266">
        <v>0</v>
      </c>
      <c r="S266" s="50">
        <v>46273.654918981483</v>
      </c>
      <c r="T266" s="50">
        <v>46273.733449074083</v>
      </c>
      <c r="U266" s="51">
        <v>46273</v>
      </c>
      <c r="V266" s="50">
        <v>46273.733449074083</v>
      </c>
      <c r="W266" t="s">
        <v>1673</v>
      </c>
      <c r="X266" t="s">
        <v>492</v>
      </c>
    </row>
    <row r="267" spans="1:24" ht="15" customHeight="1" x14ac:dyDescent="0.35">
      <c r="A267">
        <v>11707509</v>
      </c>
      <c r="B267">
        <v>100006740556</v>
      </c>
      <c r="C267" t="s">
        <v>1726</v>
      </c>
      <c r="D267">
        <v>100</v>
      </c>
      <c r="E267" t="s">
        <v>1745</v>
      </c>
      <c r="F267" t="s">
        <v>1760</v>
      </c>
      <c r="G267">
        <v>6003503</v>
      </c>
      <c r="H267">
        <v>2</v>
      </c>
      <c r="I267" t="s">
        <v>1983</v>
      </c>
      <c r="J267" t="s">
        <v>1984</v>
      </c>
      <c r="K267" t="s">
        <v>420</v>
      </c>
      <c r="L267">
        <v>3</v>
      </c>
      <c r="M267">
        <v>2</v>
      </c>
      <c r="N267">
        <v>2</v>
      </c>
      <c r="O267">
        <v>0</v>
      </c>
      <c r="P267">
        <v>2</v>
      </c>
      <c r="Q267">
        <v>0</v>
      </c>
      <c r="R267">
        <v>0</v>
      </c>
      <c r="S267" s="50">
        <v>46273.655115740738</v>
      </c>
      <c r="T267" s="50">
        <v>46273.733449074083</v>
      </c>
      <c r="U267" s="51">
        <v>46273</v>
      </c>
      <c r="V267" s="50">
        <v>46273.733449074083</v>
      </c>
      <c r="W267" t="s">
        <v>1673</v>
      </c>
      <c r="X267" t="s">
        <v>492</v>
      </c>
    </row>
    <row r="268" spans="1:24" ht="15" customHeight="1" x14ac:dyDescent="0.35">
      <c r="A268">
        <v>11707083</v>
      </c>
      <c r="B268">
        <v>100006740307</v>
      </c>
      <c r="C268" t="s">
        <v>1726</v>
      </c>
      <c r="D268">
        <v>100</v>
      </c>
      <c r="E268" t="s">
        <v>1745</v>
      </c>
      <c r="F268" t="s">
        <v>1760</v>
      </c>
      <c r="G268">
        <v>6006301</v>
      </c>
      <c r="H268">
        <v>3</v>
      </c>
      <c r="I268" t="s">
        <v>1809</v>
      </c>
      <c r="J268" t="s">
        <v>1810</v>
      </c>
      <c r="K268" t="s">
        <v>417</v>
      </c>
      <c r="L268">
        <v>3</v>
      </c>
      <c r="M268">
        <v>1</v>
      </c>
      <c r="N268">
        <v>1</v>
      </c>
      <c r="O268">
        <v>0</v>
      </c>
      <c r="P268">
        <v>1</v>
      </c>
      <c r="Q268">
        <v>0</v>
      </c>
      <c r="R268">
        <v>0</v>
      </c>
      <c r="S268" s="50">
        <v>46273.654918981483</v>
      </c>
      <c r="T268" s="50">
        <v>46273.733553240738</v>
      </c>
      <c r="U268" s="51">
        <v>46273</v>
      </c>
      <c r="V268" s="50">
        <v>46273.733553240738</v>
      </c>
      <c r="W268" t="s">
        <v>1673</v>
      </c>
      <c r="X268" t="s">
        <v>492</v>
      </c>
    </row>
    <row r="269" spans="1:24" ht="15" customHeight="1" x14ac:dyDescent="0.35">
      <c r="A269">
        <v>11709842</v>
      </c>
      <c r="B269">
        <v>100006741772</v>
      </c>
      <c r="C269" t="s">
        <v>1726</v>
      </c>
      <c r="D269">
        <v>100</v>
      </c>
      <c r="E269" t="s">
        <v>1745</v>
      </c>
      <c r="F269" t="s">
        <v>1760</v>
      </c>
      <c r="G269">
        <v>6051301</v>
      </c>
      <c r="H269">
        <v>5</v>
      </c>
      <c r="I269" t="s">
        <v>2327</v>
      </c>
      <c r="J269" t="s">
        <v>2328</v>
      </c>
      <c r="K269" t="s">
        <v>423</v>
      </c>
      <c r="L269">
        <v>3</v>
      </c>
      <c r="M269">
        <v>1</v>
      </c>
      <c r="N269">
        <v>1</v>
      </c>
      <c r="O269">
        <v>0</v>
      </c>
      <c r="P269">
        <v>1</v>
      </c>
      <c r="Q269">
        <v>0</v>
      </c>
      <c r="R269">
        <v>0</v>
      </c>
      <c r="S269" s="50">
        <v>46273.713946759257</v>
      </c>
      <c r="T269" s="50">
        <v>46273.733587962961</v>
      </c>
      <c r="U269" s="51">
        <v>46273</v>
      </c>
      <c r="V269" s="50">
        <v>46273.733587962961</v>
      </c>
      <c r="W269" t="s">
        <v>1673</v>
      </c>
      <c r="X269" t="s">
        <v>492</v>
      </c>
    </row>
    <row r="270" spans="1:24" ht="15" customHeight="1" x14ac:dyDescent="0.35">
      <c r="A270">
        <v>11710220</v>
      </c>
      <c r="B270">
        <v>100006741990</v>
      </c>
      <c r="C270" t="s">
        <v>1726</v>
      </c>
      <c r="D270">
        <v>100</v>
      </c>
      <c r="E270" t="s">
        <v>1745</v>
      </c>
      <c r="F270" t="s">
        <v>1760</v>
      </c>
      <c r="G270">
        <v>6066202</v>
      </c>
      <c r="H270">
        <v>1</v>
      </c>
      <c r="I270" t="s">
        <v>2033</v>
      </c>
      <c r="J270" t="s">
        <v>2034</v>
      </c>
      <c r="K270" t="s">
        <v>422</v>
      </c>
      <c r="L270">
        <v>3</v>
      </c>
      <c r="M270">
        <v>1</v>
      </c>
      <c r="N270">
        <v>1</v>
      </c>
      <c r="O270">
        <v>0</v>
      </c>
      <c r="P270">
        <v>1</v>
      </c>
      <c r="Q270">
        <v>0</v>
      </c>
      <c r="R270">
        <v>0</v>
      </c>
      <c r="S270" s="50">
        <v>46273.730624999997</v>
      </c>
      <c r="T270" s="50">
        <v>46273.733738425923</v>
      </c>
      <c r="U270" s="51">
        <v>46273</v>
      </c>
      <c r="V270" s="50">
        <v>46273.733738425923</v>
      </c>
      <c r="W270" t="s">
        <v>1673</v>
      </c>
      <c r="X270" t="s">
        <v>492</v>
      </c>
    </row>
    <row r="271" spans="1:24" ht="15" customHeight="1" x14ac:dyDescent="0.35">
      <c r="A271">
        <v>11707491</v>
      </c>
      <c r="B271">
        <v>100006740548</v>
      </c>
      <c r="C271" t="s">
        <v>1726</v>
      </c>
      <c r="D271">
        <v>100</v>
      </c>
      <c r="E271" t="s">
        <v>1745</v>
      </c>
      <c r="F271" t="s">
        <v>1760</v>
      </c>
      <c r="G271">
        <v>5993602</v>
      </c>
      <c r="H271">
        <v>2</v>
      </c>
      <c r="I271" t="s">
        <v>1957</v>
      </c>
      <c r="J271" t="s">
        <v>1958</v>
      </c>
      <c r="K271" t="s">
        <v>420</v>
      </c>
      <c r="L271">
        <v>3</v>
      </c>
      <c r="M271">
        <v>2</v>
      </c>
      <c r="N271">
        <v>2</v>
      </c>
      <c r="O271">
        <v>0</v>
      </c>
      <c r="P271">
        <v>2</v>
      </c>
      <c r="Q271">
        <v>0</v>
      </c>
      <c r="R271">
        <v>0</v>
      </c>
      <c r="S271" s="50">
        <v>46273.655104166668</v>
      </c>
      <c r="T271" s="50">
        <v>46273.733819444453</v>
      </c>
      <c r="U271" s="51">
        <v>46273</v>
      </c>
      <c r="V271" s="50">
        <v>46273.733819444453</v>
      </c>
      <c r="W271" t="s">
        <v>1673</v>
      </c>
      <c r="X271" t="s">
        <v>492</v>
      </c>
    </row>
    <row r="272" spans="1:24" ht="15" customHeight="1" x14ac:dyDescent="0.35">
      <c r="A272">
        <v>11707104</v>
      </c>
      <c r="B272">
        <v>100006740327</v>
      </c>
      <c r="C272" t="s">
        <v>1726</v>
      </c>
      <c r="D272">
        <v>100</v>
      </c>
      <c r="E272" t="s">
        <v>1745</v>
      </c>
      <c r="F272" t="s">
        <v>1760</v>
      </c>
      <c r="G272">
        <v>5999801</v>
      </c>
      <c r="H272">
        <v>5</v>
      </c>
      <c r="I272" t="s">
        <v>1821</v>
      </c>
      <c r="J272" t="s">
        <v>1822</v>
      </c>
      <c r="K272" t="s">
        <v>423</v>
      </c>
      <c r="L272">
        <v>3</v>
      </c>
      <c r="M272">
        <v>2</v>
      </c>
      <c r="N272">
        <v>2</v>
      </c>
      <c r="O272">
        <v>0</v>
      </c>
      <c r="P272">
        <v>2</v>
      </c>
      <c r="Q272">
        <v>0</v>
      </c>
      <c r="R272">
        <v>0</v>
      </c>
      <c r="S272" s="50">
        <v>46273.654953703714</v>
      </c>
      <c r="T272" s="50">
        <v>46273.734016203707</v>
      </c>
      <c r="U272" s="51">
        <v>46273</v>
      </c>
      <c r="V272" s="50">
        <v>46273.734016203707</v>
      </c>
      <c r="W272" t="s">
        <v>1673</v>
      </c>
      <c r="X272" t="s">
        <v>492</v>
      </c>
    </row>
    <row r="273" spans="1:24" ht="15" customHeight="1" x14ac:dyDescent="0.35">
      <c r="A273">
        <v>11709705</v>
      </c>
      <c r="B273">
        <v>100006741717</v>
      </c>
      <c r="C273" t="s">
        <v>1726</v>
      </c>
      <c r="D273">
        <v>100</v>
      </c>
      <c r="E273" t="s">
        <v>1745</v>
      </c>
      <c r="F273" t="s">
        <v>1760</v>
      </c>
      <c r="G273">
        <v>6046002</v>
      </c>
      <c r="H273">
        <v>1</v>
      </c>
      <c r="I273" t="s">
        <v>2339</v>
      </c>
      <c r="J273" t="s">
        <v>2340</v>
      </c>
      <c r="K273" t="s">
        <v>422</v>
      </c>
      <c r="L273">
        <v>3</v>
      </c>
      <c r="M273">
        <v>2</v>
      </c>
      <c r="N273">
        <v>2</v>
      </c>
      <c r="O273">
        <v>0</v>
      </c>
      <c r="P273">
        <v>2</v>
      </c>
      <c r="Q273">
        <v>0</v>
      </c>
      <c r="R273">
        <v>0</v>
      </c>
      <c r="S273" s="50">
        <v>46273.709768518522</v>
      </c>
      <c r="T273" s="50">
        <v>46273.734027777777</v>
      </c>
      <c r="U273" s="51">
        <v>46273</v>
      </c>
      <c r="V273" s="50">
        <v>46273.734027777777</v>
      </c>
      <c r="W273" t="s">
        <v>1673</v>
      </c>
      <c r="X273" t="s">
        <v>492</v>
      </c>
    </row>
    <row r="274" spans="1:24" ht="15" customHeight="1" x14ac:dyDescent="0.35">
      <c r="A274">
        <v>11707204</v>
      </c>
      <c r="B274">
        <v>100006740403</v>
      </c>
      <c r="C274" t="s">
        <v>1726</v>
      </c>
      <c r="D274">
        <v>100</v>
      </c>
      <c r="E274" t="s">
        <v>1745</v>
      </c>
      <c r="F274" t="s">
        <v>1760</v>
      </c>
      <c r="G274">
        <v>5985301</v>
      </c>
      <c r="H274">
        <v>3</v>
      </c>
      <c r="I274" t="s">
        <v>1843</v>
      </c>
      <c r="J274" t="s">
        <v>1844</v>
      </c>
      <c r="K274" t="s">
        <v>417</v>
      </c>
      <c r="L274">
        <v>3</v>
      </c>
      <c r="M274">
        <v>1</v>
      </c>
      <c r="N274">
        <v>1</v>
      </c>
      <c r="O274">
        <v>0</v>
      </c>
      <c r="P274">
        <v>1</v>
      </c>
      <c r="Q274">
        <v>0</v>
      </c>
      <c r="R274">
        <v>0</v>
      </c>
      <c r="S274" s="50">
        <v>46273.655011574083</v>
      </c>
      <c r="T274" s="50">
        <v>46273.734085648153</v>
      </c>
      <c r="U274" s="51">
        <v>46273</v>
      </c>
      <c r="V274" s="50">
        <v>46273.734085648153</v>
      </c>
      <c r="W274" t="s">
        <v>1673</v>
      </c>
      <c r="X274" t="s">
        <v>492</v>
      </c>
    </row>
    <row r="275" spans="1:24" ht="15" customHeight="1" x14ac:dyDescent="0.35">
      <c r="A275">
        <v>11709706</v>
      </c>
      <c r="B275">
        <v>100006741717</v>
      </c>
      <c r="C275" t="s">
        <v>1726</v>
      </c>
      <c r="D275">
        <v>100</v>
      </c>
      <c r="E275" t="s">
        <v>1745</v>
      </c>
      <c r="F275" t="s">
        <v>1760</v>
      </c>
      <c r="G275">
        <v>6046002</v>
      </c>
      <c r="H275">
        <v>1</v>
      </c>
      <c r="I275" t="s">
        <v>2051</v>
      </c>
      <c r="J275" t="s">
        <v>2052</v>
      </c>
      <c r="K275" t="s">
        <v>422</v>
      </c>
      <c r="L275">
        <v>3</v>
      </c>
      <c r="M275">
        <v>1</v>
      </c>
      <c r="N275">
        <v>1</v>
      </c>
      <c r="O275">
        <v>0</v>
      </c>
      <c r="P275">
        <v>1</v>
      </c>
      <c r="Q275">
        <v>0</v>
      </c>
      <c r="R275">
        <v>0</v>
      </c>
      <c r="S275" s="50">
        <v>46273.709768518522</v>
      </c>
      <c r="T275" s="50">
        <v>46273.734097222223</v>
      </c>
      <c r="U275" s="51">
        <v>46273</v>
      </c>
      <c r="V275" s="50">
        <v>46273.734097222223</v>
      </c>
      <c r="W275" t="s">
        <v>1673</v>
      </c>
      <c r="X275" t="s">
        <v>492</v>
      </c>
    </row>
    <row r="276" spans="1:24" ht="15" customHeight="1" x14ac:dyDescent="0.35">
      <c r="A276">
        <v>11709707</v>
      </c>
      <c r="B276">
        <v>100006741717</v>
      </c>
      <c r="C276" t="s">
        <v>1726</v>
      </c>
      <c r="D276">
        <v>100</v>
      </c>
      <c r="E276" t="s">
        <v>1745</v>
      </c>
      <c r="F276" t="s">
        <v>1760</v>
      </c>
      <c r="G276">
        <v>6046002</v>
      </c>
      <c r="H276">
        <v>1</v>
      </c>
      <c r="I276" t="s">
        <v>2031</v>
      </c>
      <c r="J276" t="s">
        <v>2032</v>
      </c>
      <c r="K276" t="s">
        <v>422</v>
      </c>
      <c r="L276">
        <v>3</v>
      </c>
      <c r="M276">
        <v>1</v>
      </c>
      <c r="N276">
        <v>1</v>
      </c>
      <c r="O276">
        <v>0</v>
      </c>
      <c r="P276">
        <v>1</v>
      </c>
      <c r="Q276">
        <v>0</v>
      </c>
      <c r="R276">
        <v>0</v>
      </c>
      <c r="S276" s="50">
        <v>46273.709768518522</v>
      </c>
      <c r="T276" s="50">
        <v>46273.734247685177</v>
      </c>
      <c r="U276" s="51">
        <v>46273</v>
      </c>
      <c r="V276" s="50">
        <v>46273.734247685177</v>
      </c>
      <c r="W276" t="s">
        <v>1673</v>
      </c>
      <c r="X276" t="s">
        <v>492</v>
      </c>
    </row>
    <row r="277" spans="1:24" ht="15" customHeight="1" x14ac:dyDescent="0.35">
      <c r="A277">
        <v>11707203</v>
      </c>
      <c r="B277">
        <v>100006740402</v>
      </c>
      <c r="C277" t="s">
        <v>1726</v>
      </c>
      <c r="D277">
        <v>100</v>
      </c>
      <c r="E277" t="s">
        <v>1745</v>
      </c>
      <c r="F277" t="s">
        <v>1760</v>
      </c>
      <c r="G277">
        <v>5967701</v>
      </c>
      <c r="H277">
        <v>3</v>
      </c>
      <c r="I277" t="s">
        <v>1841</v>
      </c>
      <c r="J277" t="s">
        <v>1842</v>
      </c>
      <c r="K277" t="s">
        <v>417</v>
      </c>
      <c r="L277">
        <v>3</v>
      </c>
      <c r="M277">
        <v>2</v>
      </c>
      <c r="N277">
        <v>2</v>
      </c>
      <c r="O277">
        <v>0</v>
      </c>
      <c r="P277">
        <v>2</v>
      </c>
      <c r="Q277">
        <v>0</v>
      </c>
      <c r="R277">
        <v>0</v>
      </c>
      <c r="S277" s="50">
        <v>46273.655011574083</v>
      </c>
      <c r="T277" s="50">
        <v>46273.734293981477</v>
      </c>
      <c r="U277" s="51">
        <v>46273</v>
      </c>
      <c r="V277" s="50">
        <v>46273.734293981477</v>
      </c>
      <c r="W277" t="s">
        <v>1673</v>
      </c>
      <c r="X277" t="s">
        <v>492</v>
      </c>
    </row>
    <row r="278" spans="1:24" ht="15" customHeight="1" x14ac:dyDescent="0.35">
      <c r="A278">
        <v>11707492</v>
      </c>
      <c r="B278">
        <v>100006740548</v>
      </c>
      <c r="C278" t="s">
        <v>1726</v>
      </c>
      <c r="D278">
        <v>100</v>
      </c>
      <c r="E278" t="s">
        <v>1745</v>
      </c>
      <c r="F278" t="s">
        <v>1760</v>
      </c>
      <c r="G278">
        <v>5993602</v>
      </c>
      <c r="H278">
        <v>2</v>
      </c>
      <c r="I278" t="s">
        <v>1959</v>
      </c>
      <c r="J278" t="s">
        <v>1960</v>
      </c>
      <c r="K278" t="s">
        <v>420</v>
      </c>
      <c r="L278">
        <v>3</v>
      </c>
      <c r="M278">
        <v>2</v>
      </c>
      <c r="N278">
        <v>2</v>
      </c>
      <c r="O278">
        <v>0</v>
      </c>
      <c r="P278">
        <v>2</v>
      </c>
      <c r="Q278">
        <v>0</v>
      </c>
      <c r="R278">
        <v>0</v>
      </c>
      <c r="S278" s="50">
        <v>46273.655104166668</v>
      </c>
      <c r="T278" s="50">
        <v>46273.7343287037</v>
      </c>
      <c r="U278" s="51">
        <v>46273</v>
      </c>
      <c r="V278" s="50">
        <v>46273.7343287037</v>
      </c>
      <c r="W278" t="s">
        <v>1673</v>
      </c>
      <c r="X278" t="s">
        <v>492</v>
      </c>
    </row>
    <row r="279" spans="1:24" ht="15" customHeight="1" x14ac:dyDescent="0.35">
      <c r="A279">
        <v>11709708</v>
      </c>
      <c r="B279">
        <v>100006741717</v>
      </c>
      <c r="C279" t="s">
        <v>1726</v>
      </c>
      <c r="D279">
        <v>100</v>
      </c>
      <c r="E279" t="s">
        <v>1745</v>
      </c>
      <c r="F279" t="s">
        <v>1760</v>
      </c>
      <c r="G279">
        <v>6046002</v>
      </c>
      <c r="H279">
        <v>1</v>
      </c>
      <c r="I279" t="s">
        <v>2453</v>
      </c>
      <c r="J279" t="s">
        <v>2454</v>
      </c>
      <c r="K279" t="s">
        <v>422</v>
      </c>
      <c r="L279">
        <v>3</v>
      </c>
      <c r="M279">
        <v>1</v>
      </c>
      <c r="N279">
        <v>1</v>
      </c>
      <c r="O279">
        <v>0</v>
      </c>
      <c r="P279">
        <v>1</v>
      </c>
      <c r="Q279">
        <v>0</v>
      </c>
      <c r="R279">
        <v>0</v>
      </c>
      <c r="S279" s="50">
        <v>46273.709768518522</v>
      </c>
      <c r="T279" s="50">
        <v>46273.734375</v>
      </c>
      <c r="U279" s="51">
        <v>46273</v>
      </c>
      <c r="V279" s="50">
        <v>46273.734375</v>
      </c>
      <c r="W279" t="s">
        <v>1673</v>
      </c>
      <c r="X279" t="s">
        <v>492</v>
      </c>
    </row>
    <row r="280" spans="1:24" ht="15" customHeight="1" x14ac:dyDescent="0.35">
      <c r="A280">
        <v>11707090</v>
      </c>
      <c r="B280">
        <v>100006740315</v>
      </c>
      <c r="C280" t="s">
        <v>1726</v>
      </c>
      <c r="D280">
        <v>100</v>
      </c>
      <c r="E280" t="s">
        <v>1745</v>
      </c>
      <c r="F280" t="s">
        <v>1760</v>
      </c>
      <c r="G280">
        <v>5951901</v>
      </c>
      <c r="H280">
        <v>5</v>
      </c>
      <c r="I280" t="s">
        <v>1811</v>
      </c>
      <c r="J280" t="s">
        <v>1812</v>
      </c>
      <c r="K280" t="s">
        <v>423</v>
      </c>
      <c r="L280">
        <v>3</v>
      </c>
      <c r="M280">
        <v>1</v>
      </c>
      <c r="N280">
        <v>1</v>
      </c>
      <c r="O280">
        <v>0</v>
      </c>
      <c r="P280">
        <v>1</v>
      </c>
      <c r="Q280">
        <v>0</v>
      </c>
      <c r="R280">
        <v>0</v>
      </c>
      <c r="S280" s="50">
        <v>46273.654930555553</v>
      </c>
      <c r="T280" s="50">
        <v>46273.734386574077</v>
      </c>
      <c r="U280" s="51">
        <v>46273</v>
      </c>
      <c r="V280" s="50">
        <v>46273.734386574077</v>
      </c>
      <c r="W280" t="s">
        <v>1673</v>
      </c>
      <c r="X280" t="s">
        <v>492</v>
      </c>
    </row>
    <row r="281" spans="1:24" ht="15" customHeight="1" x14ac:dyDescent="0.35">
      <c r="A281">
        <v>11708298</v>
      </c>
      <c r="B281">
        <v>100006740978</v>
      </c>
      <c r="C281" t="s">
        <v>1726</v>
      </c>
      <c r="D281">
        <v>100</v>
      </c>
      <c r="E281" t="s">
        <v>1745</v>
      </c>
      <c r="F281" t="s">
        <v>1760</v>
      </c>
      <c r="G281">
        <v>6021702</v>
      </c>
      <c r="H281">
        <v>1</v>
      </c>
      <c r="I281" t="s">
        <v>2141</v>
      </c>
      <c r="J281" t="s">
        <v>2142</v>
      </c>
      <c r="K281" t="s">
        <v>415</v>
      </c>
      <c r="L281">
        <v>3</v>
      </c>
      <c r="M281">
        <v>2</v>
      </c>
      <c r="N281">
        <v>2</v>
      </c>
      <c r="O281">
        <v>0</v>
      </c>
      <c r="P281">
        <v>2</v>
      </c>
      <c r="Q281">
        <v>0</v>
      </c>
      <c r="R281">
        <v>0</v>
      </c>
      <c r="S281" s="50">
        <v>46273.673668981479</v>
      </c>
      <c r="T281" s="50">
        <v>46273.734444444453</v>
      </c>
      <c r="U281" s="51">
        <v>46273</v>
      </c>
      <c r="V281" s="50">
        <v>46273.734444444453</v>
      </c>
      <c r="W281" t="s">
        <v>1673</v>
      </c>
      <c r="X281" t="s">
        <v>492</v>
      </c>
    </row>
    <row r="282" spans="1:24" ht="15" customHeight="1" x14ac:dyDescent="0.35">
      <c r="A282">
        <v>11707483</v>
      </c>
      <c r="B282">
        <v>100006740541</v>
      </c>
      <c r="C282" t="s">
        <v>1726</v>
      </c>
      <c r="D282">
        <v>100</v>
      </c>
      <c r="E282" t="s">
        <v>1745</v>
      </c>
      <c r="F282" t="s">
        <v>1760</v>
      </c>
      <c r="G282">
        <v>6003403</v>
      </c>
      <c r="H282">
        <v>2</v>
      </c>
      <c r="I282" t="s">
        <v>1941</v>
      </c>
      <c r="J282" t="s">
        <v>1942</v>
      </c>
      <c r="K282" t="s">
        <v>420</v>
      </c>
      <c r="L282">
        <v>3</v>
      </c>
      <c r="M282">
        <v>4</v>
      </c>
      <c r="N282">
        <v>4</v>
      </c>
      <c r="O282">
        <v>0</v>
      </c>
      <c r="P282">
        <v>4</v>
      </c>
      <c r="Q282">
        <v>0</v>
      </c>
      <c r="R282">
        <v>0</v>
      </c>
      <c r="S282" s="50">
        <v>46273.655092592591</v>
      </c>
      <c r="T282" s="50">
        <v>46273.734583333331</v>
      </c>
      <c r="U282" s="51">
        <v>46273</v>
      </c>
      <c r="V282" s="50">
        <v>46273.734583333331</v>
      </c>
      <c r="W282" t="s">
        <v>1673</v>
      </c>
      <c r="X282" t="s">
        <v>492</v>
      </c>
    </row>
    <row r="283" spans="1:24" ht="15" customHeight="1" x14ac:dyDescent="0.35">
      <c r="A283">
        <v>11708299</v>
      </c>
      <c r="B283">
        <v>100006740978</v>
      </c>
      <c r="C283" t="s">
        <v>1726</v>
      </c>
      <c r="D283">
        <v>100</v>
      </c>
      <c r="E283" t="s">
        <v>1745</v>
      </c>
      <c r="F283" t="s">
        <v>1760</v>
      </c>
      <c r="G283">
        <v>6021702</v>
      </c>
      <c r="H283">
        <v>1</v>
      </c>
      <c r="I283" t="s">
        <v>2219</v>
      </c>
      <c r="J283" t="s">
        <v>2220</v>
      </c>
      <c r="K283" t="s">
        <v>415</v>
      </c>
      <c r="L283">
        <v>3</v>
      </c>
      <c r="M283">
        <v>1</v>
      </c>
      <c r="N283">
        <v>1</v>
      </c>
      <c r="O283">
        <v>0</v>
      </c>
      <c r="P283">
        <v>1</v>
      </c>
      <c r="Q283">
        <v>0</v>
      </c>
      <c r="R283">
        <v>0</v>
      </c>
      <c r="S283" s="50">
        <v>46273.673668981479</v>
      </c>
      <c r="T283" s="50">
        <v>46273.734583333331</v>
      </c>
      <c r="U283" s="51">
        <v>46273</v>
      </c>
      <c r="V283" s="50">
        <v>46273.734583333331</v>
      </c>
      <c r="W283" t="s">
        <v>1673</v>
      </c>
      <c r="X283" t="s">
        <v>492</v>
      </c>
    </row>
    <row r="284" spans="1:24" ht="15" customHeight="1" x14ac:dyDescent="0.35">
      <c r="A284">
        <v>11709475</v>
      </c>
      <c r="B284">
        <v>100006741617</v>
      </c>
      <c r="C284" t="s">
        <v>1726</v>
      </c>
      <c r="D284">
        <v>100</v>
      </c>
      <c r="E284" t="s">
        <v>1745</v>
      </c>
      <c r="F284" t="s">
        <v>1760</v>
      </c>
      <c r="G284">
        <v>6040802</v>
      </c>
      <c r="H284">
        <v>1</v>
      </c>
      <c r="I284" t="s">
        <v>2409</v>
      </c>
      <c r="J284" t="s">
        <v>2410</v>
      </c>
      <c r="K284" t="s">
        <v>422</v>
      </c>
      <c r="L284">
        <v>3</v>
      </c>
      <c r="M284">
        <v>1</v>
      </c>
      <c r="N284">
        <v>1</v>
      </c>
      <c r="O284">
        <v>0</v>
      </c>
      <c r="P284">
        <v>1</v>
      </c>
      <c r="Q284">
        <v>0</v>
      </c>
      <c r="R284">
        <v>0</v>
      </c>
      <c r="S284" s="50">
        <v>46273.703506944446</v>
      </c>
      <c r="T284" s="50">
        <v>46273.734606481477</v>
      </c>
      <c r="U284" s="51">
        <v>46273</v>
      </c>
      <c r="V284" s="50">
        <v>46273.734606481477</v>
      </c>
      <c r="W284" t="s">
        <v>1673</v>
      </c>
      <c r="X284" t="s">
        <v>492</v>
      </c>
    </row>
    <row r="285" spans="1:24" ht="15" customHeight="1" x14ac:dyDescent="0.35">
      <c r="A285">
        <v>11707209</v>
      </c>
      <c r="B285">
        <v>100006740407</v>
      </c>
      <c r="C285" t="s">
        <v>1726</v>
      </c>
      <c r="D285">
        <v>100</v>
      </c>
      <c r="E285" t="s">
        <v>1745</v>
      </c>
      <c r="F285" t="s">
        <v>1760</v>
      </c>
      <c r="G285">
        <v>5989401</v>
      </c>
      <c r="H285">
        <v>3</v>
      </c>
      <c r="I285" t="s">
        <v>1851</v>
      </c>
      <c r="J285" t="s">
        <v>1852</v>
      </c>
      <c r="K285" t="s">
        <v>417</v>
      </c>
      <c r="L285">
        <v>3</v>
      </c>
      <c r="M285">
        <v>1</v>
      </c>
      <c r="N285">
        <v>1</v>
      </c>
      <c r="O285">
        <v>0</v>
      </c>
      <c r="P285">
        <v>1</v>
      </c>
      <c r="Q285">
        <v>0</v>
      </c>
      <c r="R285">
        <v>0</v>
      </c>
      <c r="S285" s="50">
        <v>46273.655011574083</v>
      </c>
      <c r="T285" s="50">
        <v>46273.734618055547</v>
      </c>
      <c r="U285" s="51">
        <v>46273</v>
      </c>
      <c r="V285" s="50">
        <v>46273.734618055547</v>
      </c>
      <c r="W285" t="s">
        <v>1673</v>
      </c>
      <c r="X285" t="s">
        <v>492</v>
      </c>
    </row>
    <row r="286" spans="1:24" ht="15" customHeight="1" x14ac:dyDescent="0.35">
      <c r="A286">
        <v>11708300</v>
      </c>
      <c r="B286">
        <v>100006740978</v>
      </c>
      <c r="C286" t="s">
        <v>1726</v>
      </c>
      <c r="D286">
        <v>100</v>
      </c>
      <c r="E286" t="s">
        <v>1745</v>
      </c>
      <c r="F286" t="s">
        <v>1760</v>
      </c>
      <c r="G286">
        <v>6021702</v>
      </c>
      <c r="H286">
        <v>1</v>
      </c>
      <c r="I286" t="s">
        <v>2043</v>
      </c>
      <c r="J286" t="s">
        <v>2044</v>
      </c>
      <c r="K286" t="s">
        <v>415</v>
      </c>
      <c r="L286">
        <v>3</v>
      </c>
      <c r="M286">
        <v>1</v>
      </c>
      <c r="N286">
        <v>1</v>
      </c>
      <c r="O286">
        <v>0</v>
      </c>
      <c r="P286">
        <v>1</v>
      </c>
      <c r="Q286">
        <v>0</v>
      </c>
      <c r="R286">
        <v>0</v>
      </c>
      <c r="S286" s="50">
        <v>46273.673668981479</v>
      </c>
      <c r="T286" s="50">
        <v>46273.734733796293</v>
      </c>
      <c r="U286" s="51">
        <v>46273</v>
      </c>
      <c r="V286" s="50">
        <v>46273.734733796293</v>
      </c>
      <c r="W286" t="s">
        <v>1673</v>
      </c>
      <c r="X286" t="s">
        <v>492</v>
      </c>
    </row>
    <row r="287" spans="1:24" ht="15" customHeight="1" x14ac:dyDescent="0.35">
      <c r="A287">
        <v>11709476</v>
      </c>
      <c r="B287">
        <v>100006741617</v>
      </c>
      <c r="C287" t="s">
        <v>1726</v>
      </c>
      <c r="D287">
        <v>100</v>
      </c>
      <c r="E287" t="s">
        <v>1745</v>
      </c>
      <c r="F287" t="s">
        <v>1760</v>
      </c>
      <c r="G287">
        <v>6040802</v>
      </c>
      <c r="H287">
        <v>1</v>
      </c>
      <c r="I287" t="s">
        <v>2411</v>
      </c>
      <c r="J287" t="s">
        <v>2412</v>
      </c>
      <c r="K287" t="s">
        <v>422</v>
      </c>
      <c r="L287">
        <v>3</v>
      </c>
      <c r="M287">
        <v>1</v>
      </c>
      <c r="N287">
        <v>1</v>
      </c>
      <c r="O287">
        <v>0</v>
      </c>
      <c r="P287">
        <v>1</v>
      </c>
      <c r="Q287">
        <v>0</v>
      </c>
      <c r="R287">
        <v>0</v>
      </c>
      <c r="S287" s="50">
        <v>46273.703506944446</v>
      </c>
      <c r="T287" s="50">
        <v>46273.73474537037</v>
      </c>
      <c r="U287" s="51">
        <v>46273</v>
      </c>
      <c r="V287" s="50">
        <v>46273.73474537037</v>
      </c>
      <c r="W287" t="s">
        <v>1673</v>
      </c>
      <c r="X287" t="s">
        <v>492</v>
      </c>
    </row>
    <row r="288" spans="1:24" ht="15" customHeight="1" x14ac:dyDescent="0.35">
      <c r="A288">
        <v>11708591</v>
      </c>
      <c r="B288">
        <v>100006741129</v>
      </c>
      <c r="C288" t="s">
        <v>1726</v>
      </c>
      <c r="D288">
        <v>100</v>
      </c>
      <c r="E288" t="s">
        <v>1745</v>
      </c>
      <c r="F288" t="s">
        <v>1760</v>
      </c>
      <c r="G288">
        <v>6033601</v>
      </c>
      <c r="H288">
        <v>5</v>
      </c>
      <c r="I288" t="s">
        <v>2295</v>
      </c>
      <c r="J288" t="s">
        <v>2296</v>
      </c>
      <c r="K288" t="s">
        <v>423</v>
      </c>
      <c r="L288">
        <v>3</v>
      </c>
      <c r="M288">
        <v>1</v>
      </c>
      <c r="N288">
        <v>1</v>
      </c>
      <c r="O288">
        <v>0</v>
      </c>
      <c r="P288">
        <v>1</v>
      </c>
      <c r="Q288">
        <v>0</v>
      </c>
      <c r="R288">
        <v>0</v>
      </c>
      <c r="S288" s="50">
        <v>46273.693090277768</v>
      </c>
      <c r="T288" s="50">
        <v>46273.734756944446</v>
      </c>
      <c r="U288" s="51">
        <v>46273</v>
      </c>
      <c r="V288" s="50">
        <v>46273.734756944446</v>
      </c>
      <c r="W288" t="s">
        <v>1673</v>
      </c>
      <c r="X288" t="s">
        <v>492</v>
      </c>
    </row>
    <row r="289" spans="1:24" ht="15" customHeight="1" x14ac:dyDescent="0.35">
      <c r="A289">
        <v>11707210</v>
      </c>
      <c r="B289">
        <v>100006740407</v>
      </c>
      <c r="C289" t="s">
        <v>1726</v>
      </c>
      <c r="D289">
        <v>100</v>
      </c>
      <c r="E289" t="s">
        <v>1745</v>
      </c>
      <c r="F289" t="s">
        <v>1760</v>
      </c>
      <c r="G289">
        <v>5989401</v>
      </c>
      <c r="H289">
        <v>3</v>
      </c>
      <c r="I289" t="s">
        <v>1853</v>
      </c>
      <c r="J289" t="s">
        <v>1854</v>
      </c>
      <c r="K289" t="s">
        <v>417</v>
      </c>
      <c r="L289">
        <v>3</v>
      </c>
      <c r="M289">
        <v>1</v>
      </c>
      <c r="N289">
        <v>1</v>
      </c>
      <c r="O289">
        <v>0</v>
      </c>
      <c r="P289">
        <v>1</v>
      </c>
      <c r="Q289">
        <v>0</v>
      </c>
      <c r="R289">
        <v>0</v>
      </c>
      <c r="S289" s="50">
        <v>46273.655011574083</v>
      </c>
      <c r="T289" s="50">
        <v>46273.734791666669</v>
      </c>
      <c r="U289" s="51">
        <v>46273</v>
      </c>
      <c r="V289" s="50">
        <v>46273.734791666669</v>
      </c>
      <c r="W289" t="s">
        <v>1673</v>
      </c>
      <c r="X289" t="s">
        <v>492</v>
      </c>
    </row>
    <row r="290" spans="1:24" ht="15" customHeight="1" x14ac:dyDescent="0.35">
      <c r="A290">
        <v>11710018</v>
      </c>
      <c r="B290">
        <v>100006741867</v>
      </c>
      <c r="C290" t="s">
        <v>1726</v>
      </c>
      <c r="D290">
        <v>100</v>
      </c>
      <c r="E290" t="s">
        <v>1745</v>
      </c>
      <c r="F290" t="s">
        <v>1760</v>
      </c>
      <c r="G290">
        <v>6056902</v>
      </c>
      <c r="H290">
        <v>1</v>
      </c>
      <c r="I290" t="s">
        <v>2025</v>
      </c>
      <c r="J290" t="s">
        <v>2026</v>
      </c>
      <c r="K290" t="s">
        <v>415</v>
      </c>
      <c r="L290">
        <v>3</v>
      </c>
      <c r="M290">
        <v>1</v>
      </c>
      <c r="N290">
        <v>1</v>
      </c>
      <c r="O290">
        <v>0</v>
      </c>
      <c r="P290">
        <v>1</v>
      </c>
      <c r="Q290">
        <v>0</v>
      </c>
      <c r="R290">
        <v>0</v>
      </c>
      <c r="S290" s="50">
        <v>46273.719513888893</v>
      </c>
      <c r="T290" s="50">
        <v>46273.734942129631</v>
      </c>
      <c r="U290" s="51">
        <v>46273</v>
      </c>
      <c r="V290" s="50">
        <v>46273.734942129631</v>
      </c>
      <c r="W290" t="s">
        <v>1673</v>
      </c>
      <c r="X290" t="s">
        <v>492</v>
      </c>
    </row>
    <row r="291" spans="1:24" ht="15" customHeight="1" x14ac:dyDescent="0.35">
      <c r="A291">
        <v>11709802</v>
      </c>
      <c r="B291">
        <v>100006741753</v>
      </c>
      <c r="C291" t="s">
        <v>1726</v>
      </c>
      <c r="D291">
        <v>100</v>
      </c>
      <c r="E291" t="s">
        <v>1745</v>
      </c>
      <c r="F291" t="s">
        <v>1760</v>
      </c>
      <c r="G291">
        <v>6047603</v>
      </c>
      <c r="H291">
        <v>1</v>
      </c>
      <c r="I291" t="s">
        <v>2467</v>
      </c>
      <c r="J291" t="s">
        <v>2468</v>
      </c>
      <c r="K291" t="s">
        <v>422</v>
      </c>
      <c r="L291">
        <v>3</v>
      </c>
      <c r="M291">
        <v>1</v>
      </c>
      <c r="N291">
        <v>1</v>
      </c>
      <c r="O291">
        <v>0</v>
      </c>
      <c r="P291">
        <v>1</v>
      </c>
      <c r="Q291">
        <v>0</v>
      </c>
      <c r="R291">
        <v>0</v>
      </c>
      <c r="S291" s="50">
        <v>46273.711851851847</v>
      </c>
      <c r="T291" s="50">
        <v>46273.735011574077</v>
      </c>
      <c r="U291" s="51">
        <v>46273</v>
      </c>
      <c r="V291" s="50">
        <v>46273.735011574077</v>
      </c>
      <c r="W291" t="s">
        <v>1673</v>
      </c>
      <c r="X291" t="s">
        <v>492</v>
      </c>
    </row>
    <row r="292" spans="1:24" ht="15" customHeight="1" x14ac:dyDescent="0.35">
      <c r="A292">
        <v>11707493</v>
      </c>
      <c r="B292">
        <v>100006740548</v>
      </c>
      <c r="C292" t="s">
        <v>1726</v>
      </c>
      <c r="D292">
        <v>100</v>
      </c>
      <c r="E292" t="s">
        <v>1745</v>
      </c>
      <c r="F292" t="s">
        <v>1760</v>
      </c>
      <c r="G292">
        <v>5993602</v>
      </c>
      <c r="H292">
        <v>2</v>
      </c>
      <c r="I292" t="s">
        <v>1961</v>
      </c>
      <c r="J292" t="s">
        <v>1962</v>
      </c>
      <c r="K292" t="s">
        <v>421</v>
      </c>
      <c r="L292">
        <v>3</v>
      </c>
      <c r="M292">
        <v>2</v>
      </c>
      <c r="N292">
        <v>2</v>
      </c>
      <c r="O292">
        <v>0</v>
      </c>
      <c r="P292">
        <v>2</v>
      </c>
      <c r="Q292">
        <v>0</v>
      </c>
      <c r="R292">
        <v>0</v>
      </c>
      <c r="S292" s="50">
        <v>46273.655104166668</v>
      </c>
      <c r="T292" s="50">
        <v>46273.73505787037</v>
      </c>
      <c r="U292" s="51">
        <v>46273</v>
      </c>
      <c r="V292" s="50">
        <v>46273.73505787037</v>
      </c>
      <c r="W292" t="s">
        <v>1673</v>
      </c>
      <c r="X292" t="s">
        <v>492</v>
      </c>
    </row>
    <row r="293" spans="1:24" ht="15" customHeight="1" x14ac:dyDescent="0.35">
      <c r="A293">
        <v>11709666</v>
      </c>
      <c r="B293">
        <v>100006741711</v>
      </c>
      <c r="C293" t="s">
        <v>1726</v>
      </c>
      <c r="D293">
        <v>100</v>
      </c>
      <c r="E293" t="s">
        <v>1745</v>
      </c>
      <c r="F293" t="s">
        <v>1760</v>
      </c>
      <c r="G293">
        <v>6046801</v>
      </c>
      <c r="H293">
        <v>3</v>
      </c>
      <c r="I293" t="s">
        <v>1889</v>
      </c>
      <c r="J293" t="s">
        <v>1890</v>
      </c>
      <c r="K293" t="s">
        <v>417</v>
      </c>
      <c r="L293">
        <v>3</v>
      </c>
      <c r="M293">
        <v>1</v>
      </c>
      <c r="N293">
        <v>1</v>
      </c>
      <c r="O293">
        <v>0</v>
      </c>
      <c r="P293">
        <v>1</v>
      </c>
      <c r="Q293">
        <v>0</v>
      </c>
      <c r="R293">
        <v>0</v>
      </c>
      <c r="S293" s="50">
        <v>46273.709062499998</v>
      </c>
      <c r="T293" s="50">
        <v>46273.735138888893</v>
      </c>
      <c r="U293" s="51">
        <v>46273</v>
      </c>
      <c r="V293" s="50">
        <v>46273.735138888893</v>
      </c>
      <c r="W293" t="s">
        <v>1673</v>
      </c>
      <c r="X293" t="s">
        <v>492</v>
      </c>
    </row>
    <row r="294" spans="1:24" ht="15" customHeight="1" x14ac:dyDescent="0.35">
      <c r="A294">
        <v>11707494</v>
      </c>
      <c r="B294">
        <v>100006740548</v>
      </c>
      <c r="C294" t="s">
        <v>1726</v>
      </c>
      <c r="D294">
        <v>100</v>
      </c>
      <c r="E294" t="s">
        <v>1745</v>
      </c>
      <c r="F294" t="s">
        <v>1760</v>
      </c>
      <c r="G294">
        <v>5993602</v>
      </c>
      <c r="H294">
        <v>2</v>
      </c>
      <c r="I294" t="s">
        <v>1963</v>
      </c>
      <c r="J294" t="s">
        <v>1964</v>
      </c>
      <c r="K294" t="s">
        <v>421</v>
      </c>
      <c r="L294">
        <v>3</v>
      </c>
      <c r="M294">
        <v>1</v>
      </c>
      <c r="N294">
        <v>1</v>
      </c>
      <c r="O294">
        <v>0</v>
      </c>
      <c r="P294">
        <v>1</v>
      </c>
      <c r="Q294">
        <v>0</v>
      </c>
      <c r="R294">
        <v>0</v>
      </c>
      <c r="S294" s="50">
        <v>46273.655104166668</v>
      </c>
      <c r="T294" s="50">
        <v>46273.735150462962</v>
      </c>
      <c r="U294" s="51">
        <v>46273</v>
      </c>
      <c r="V294" s="50">
        <v>46273.735150462962</v>
      </c>
      <c r="W294" t="s">
        <v>1673</v>
      </c>
      <c r="X294" t="s">
        <v>492</v>
      </c>
    </row>
    <row r="295" spans="1:24" ht="15" customHeight="1" x14ac:dyDescent="0.35">
      <c r="A295">
        <v>11709803</v>
      </c>
      <c r="B295">
        <v>100006741753</v>
      </c>
      <c r="C295" t="s">
        <v>1726</v>
      </c>
      <c r="D295">
        <v>100</v>
      </c>
      <c r="E295" t="s">
        <v>1745</v>
      </c>
      <c r="F295" t="s">
        <v>1760</v>
      </c>
      <c r="G295">
        <v>6047603</v>
      </c>
      <c r="H295">
        <v>1</v>
      </c>
      <c r="I295" t="s">
        <v>2411</v>
      </c>
      <c r="J295" t="s">
        <v>2412</v>
      </c>
      <c r="K295" t="s">
        <v>422</v>
      </c>
      <c r="L295">
        <v>3</v>
      </c>
      <c r="M295">
        <v>1</v>
      </c>
      <c r="N295">
        <v>1</v>
      </c>
      <c r="O295">
        <v>0</v>
      </c>
      <c r="P295">
        <v>1</v>
      </c>
      <c r="Q295">
        <v>0</v>
      </c>
      <c r="R295">
        <v>0</v>
      </c>
      <c r="S295" s="50">
        <v>46273.711851851847</v>
      </c>
      <c r="T295" s="50">
        <v>46273.735150462962</v>
      </c>
      <c r="U295" s="51">
        <v>46273</v>
      </c>
      <c r="V295" s="50">
        <v>46273.735150462962</v>
      </c>
      <c r="W295" t="s">
        <v>1673</v>
      </c>
      <c r="X295" t="s">
        <v>492</v>
      </c>
    </row>
    <row r="296" spans="1:24" ht="15" customHeight="1" x14ac:dyDescent="0.35">
      <c r="A296">
        <v>11710019</v>
      </c>
      <c r="B296">
        <v>100006741867</v>
      </c>
      <c r="C296" t="s">
        <v>1726</v>
      </c>
      <c r="D296">
        <v>100</v>
      </c>
      <c r="E296" t="s">
        <v>1745</v>
      </c>
      <c r="F296" t="s">
        <v>1760</v>
      </c>
      <c r="G296">
        <v>6056902</v>
      </c>
      <c r="H296">
        <v>1</v>
      </c>
      <c r="I296" t="s">
        <v>2517</v>
      </c>
      <c r="J296" t="s">
        <v>2518</v>
      </c>
      <c r="K296" t="s">
        <v>415</v>
      </c>
      <c r="L296">
        <v>3</v>
      </c>
      <c r="M296">
        <v>1</v>
      </c>
      <c r="N296">
        <v>1</v>
      </c>
      <c r="O296">
        <v>0</v>
      </c>
      <c r="P296">
        <v>1</v>
      </c>
      <c r="Q296">
        <v>0</v>
      </c>
      <c r="R296">
        <v>0</v>
      </c>
      <c r="S296" s="50">
        <v>46273.719513888893</v>
      </c>
      <c r="T296" s="50">
        <v>46273.735150462962</v>
      </c>
      <c r="U296" s="51">
        <v>46273</v>
      </c>
      <c r="V296" s="50">
        <v>46273.735150462962</v>
      </c>
      <c r="W296" t="s">
        <v>1673</v>
      </c>
      <c r="X296" t="s">
        <v>492</v>
      </c>
    </row>
    <row r="297" spans="1:24" ht="15" customHeight="1" x14ac:dyDescent="0.35">
      <c r="A297">
        <v>11707066</v>
      </c>
      <c r="B297">
        <v>100006740294</v>
      </c>
      <c r="C297" t="s">
        <v>1726</v>
      </c>
      <c r="D297">
        <v>100</v>
      </c>
      <c r="E297" t="s">
        <v>1745</v>
      </c>
      <c r="F297" t="s">
        <v>1760</v>
      </c>
      <c r="G297">
        <v>5979601</v>
      </c>
      <c r="H297">
        <v>5</v>
      </c>
      <c r="I297" t="s">
        <v>1791</v>
      </c>
      <c r="J297" t="s">
        <v>1792</v>
      </c>
      <c r="K297" t="s">
        <v>423</v>
      </c>
      <c r="L297">
        <v>3</v>
      </c>
      <c r="M297">
        <v>2</v>
      </c>
      <c r="N297">
        <v>2</v>
      </c>
      <c r="O297">
        <v>0</v>
      </c>
      <c r="P297">
        <v>2</v>
      </c>
      <c r="Q297">
        <v>0</v>
      </c>
      <c r="R297">
        <v>0</v>
      </c>
      <c r="S297" s="50">
        <v>46273.654918981483</v>
      </c>
      <c r="T297" s="50">
        <v>46273.735185185193</v>
      </c>
      <c r="U297" s="51">
        <v>46273</v>
      </c>
      <c r="V297" s="50">
        <v>46273.735185185193</v>
      </c>
      <c r="W297" t="s">
        <v>1673</v>
      </c>
      <c r="X297" t="s">
        <v>492</v>
      </c>
    </row>
    <row r="298" spans="1:24" ht="15" customHeight="1" x14ac:dyDescent="0.35">
      <c r="A298">
        <v>11707498</v>
      </c>
      <c r="B298">
        <v>100006740552</v>
      </c>
      <c r="C298" t="s">
        <v>1726</v>
      </c>
      <c r="D298">
        <v>100</v>
      </c>
      <c r="E298" t="s">
        <v>1745</v>
      </c>
      <c r="F298" t="s">
        <v>1760</v>
      </c>
      <c r="G298">
        <v>6010902</v>
      </c>
      <c r="H298">
        <v>2</v>
      </c>
      <c r="I298" t="s">
        <v>1969</v>
      </c>
      <c r="J298" t="s">
        <v>1970</v>
      </c>
      <c r="K298" t="s">
        <v>420</v>
      </c>
      <c r="L298">
        <v>3</v>
      </c>
      <c r="M298">
        <v>1</v>
      </c>
      <c r="N298">
        <v>1</v>
      </c>
      <c r="O298">
        <v>0</v>
      </c>
      <c r="P298">
        <v>1</v>
      </c>
      <c r="Q298">
        <v>0</v>
      </c>
      <c r="R298">
        <v>0</v>
      </c>
      <c r="S298" s="50">
        <v>46273.655115740738</v>
      </c>
      <c r="T298" s="50">
        <v>46273.735219907408</v>
      </c>
      <c r="U298" s="51">
        <v>46273</v>
      </c>
      <c r="V298" s="50">
        <v>46273.735219907408</v>
      </c>
      <c r="W298" t="s">
        <v>1673</v>
      </c>
      <c r="X298" t="s">
        <v>492</v>
      </c>
    </row>
    <row r="299" spans="1:24" ht="15" customHeight="1" x14ac:dyDescent="0.35">
      <c r="A299">
        <v>11709804</v>
      </c>
      <c r="B299">
        <v>100006741753</v>
      </c>
      <c r="C299" t="s">
        <v>1726</v>
      </c>
      <c r="D299">
        <v>100</v>
      </c>
      <c r="E299" t="s">
        <v>1745</v>
      </c>
      <c r="F299" t="s">
        <v>1760</v>
      </c>
      <c r="G299">
        <v>6047603</v>
      </c>
      <c r="H299">
        <v>1</v>
      </c>
      <c r="I299" t="s">
        <v>2469</v>
      </c>
      <c r="J299" t="s">
        <v>2470</v>
      </c>
      <c r="K299" t="s">
        <v>422</v>
      </c>
      <c r="L299">
        <v>3</v>
      </c>
      <c r="M299">
        <v>2</v>
      </c>
      <c r="N299">
        <v>2</v>
      </c>
      <c r="O299">
        <v>0</v>
      </c>
      <c r="P299">
        <v>2</v>
      </c>
      <c r="Q299">
        <v>0</v>
      </c>
      <c r="R299">
        <v>0</v>
      </c>
      <c r="S299" s="50">
        <v>46273.711851851847</v>
      </c>
      <c r="T299" s="50">
        <v>46273.735300925917</v>
      </c>
      <c r="U299" s="51">
        <v>46273</v>
      </c>
      <c r="V299" s="50">
        <v>46273.735300925917</v>
      </c>
      <c r="W299" t="s">
        <v>1673</v>
      </c>
      <c r="X299" t="s">
        <v>492</v>
      </c>
    </row>
    <row r="300" spans="1:24" ht="15" customHeight="1" x14ac:dyDescent="0.35">
      <c r="A300">
        <v>11709584</v>
      </c>
      <c r="B300">
        <v>100006741660</v>
      </c>
      <c r="C300" t="s">
        <v>1726</v>
      </c>
      <c r="D300">
        <v>100</v>
      </c>
      <c r="E300" t="s">
        <v>1745</v>
      </c>
      <c r="F300" t="s">
        <v>1760</v>
      </c>
      <c r="G300">
        <v>6041101</v>
      </c>
      <c r="H300">
        <v>3</v>
      </c>
      <c r="I300" t="s">
        <v>1845</v>
      </c>
      <c r="J300" t="s">
        <v>1846</v>
      </c>
      <c r="K300" t="s">
        <v>417</v>
      </c>
      <c r="L300">
        <v>3</v>
      </c>
      <c r="M300">
        <v>1</v>
      </c>
      <c r="N300">
        <v>1</v>
      </c>
      <c r="O300">
        <v>0</v>
      </c>
      <c r="P300">
        <v>1</v>
      </c>
      <c r="Q300">
        <v>0</v>
      </c>
      <c r="R300">
        <v>0</v>
      </c>
      <c r="S300" s="50">
        <v>46273.707002314812</v>
      </c>
      <c r="T300" s="50">
        <v>46273.735312500001</v>
      </c>
      <c r="U300" s="51">
        <v>46273</v>
      </c>
      <c r="V300" s="50">
        <v>46273.735312500001</v>
      </c>
      <c r="W300" t="s">
        <v>1673</v>
      </c>
      <c r="X300" t="s">
        <v>492</v>
      </c>
    </row>
    <row r="301" spans="1:24" ht="15" customHeight="1" x14ac:dyDescent="0.35">
      <c r="A301">
        <v>11707205</v>
      </c>
      <c r="B301">
        <v>100006740404</v>
      </c>
      <c r="C301" t="s">
        <v>1726</v>
      </c>
      <c r="D301">
        <v>100</v>
      </c>
      <c r="E301" t="s">
        <v>1745</v>
      </c>
      <c r="F301" t="s">
        <v>1760</v>
      </c>
      <c r="G301">
        <v>5986801</v>
      </c>
      <c r="H301">
        <v>3</v>
      </c>
      <c r="I301" t="s">
        <v>1845</v>
      </c>
      <c r="J301" t="s">
        <v>1846</v>
      </c>
      <c r="K301" t="s">
        <v>417</v>
      </c>
      <c r="L301">
        <v>3</v>
      </c>
      <c r="M301">
        <v>3</v>
      </c>
      <c r="N301">
        <v>3</v>
      </c>
      <c r="O301">
        <v>0</v>
      </c>
      <c r="P301">
        <v>3</v>
      </c>
      <c r="Q301">
        <v>0</v>
      </c>
      <c r="R301">
        <v>0</v>
      </c>
      <c r="S301" s="50">
        <v>46273.655011574083</v>
      </c>
      <c r="T301" s="50">
        <v>46273.735439814824</v>
      </c>
      <c r="U301" s="51">
        <v>46273</v>
      </c>
      <c r="V301" s="50">
        <v>46273.735439814824</v>
      </c>
      <c r="W301" t="s">
        <v>1673</v>
      </c>
      <c r="X301" t="s">
        <v>492</v>
      </c>
    </row>
    <row r="302" spans="1:24" ht="15" customHeight="1" x14ac:dyDescent="0.35">
      <c r="A302">
        <v>11709805</v>
      </c>
      <c r="B302">
        <v>100006741753</v>
      </c>
      <c r="C302" t="s">
        <v>1726</v>
      </c>
      <c r="D302">
        <v>100</v>
      </c>
      <c r="E302" t="s">
        <v>1745</v>
      </c>
      <c r="F302" t="s">
        <v>1760</v>
      </c>
      <c r="G302">
        <v>6047603</v>
      </c>
      <c r="H302">
        <v>1</v>
      </c>
      <c r="I302" t="s">
        <v>2047</v>
      </c>
      <c r="J302" t="s">
        <v>2048</v>
      </c>
      <c r="K302" t="s">
        <v>422</v>
      </c>
      <c r="L302">
        <v>3</v>
      </c>
      <c r="M302">
        <v>2</v>
      </c>
      <c r="N302">
        <v>2</v>
      </c>
      <c r="O302">
        <v>0</v>
      </c>
      <c r="P302">
        <v>2</v>
      </c>
      <c r="Q302">
        <v>0</v>
      </c>
      <c r="R302">
        <v>0</v>
      </c>
      <c r="S302" s="50">
        <v>46273.711851851847</v>
      </c>
      <c r="T302" s="50">
        <v>46273.735497685193</v>
      </c>
      <c r="U302" s="51">
        <v>46273</v>
      </c>
      <c r="V302" s="50">
        <v>46273.735497685193</v>
      </c>
      <c r="W302" t="s">
        <v>1673</v>
      </c>
      <c r="X302" t="s">
        <v>492</v>
      </c>
    </row>
    <row r="303" spans="1:24" ht="15" customHeight="1" x14ac:dyDescent="0.35">
      <c r="A303">
        <v>11707077</v>
      </c>
      <c r="B303">
        <v>100006740306</v>
      </c>
      <c r="C303" t="s">
        <v>1726</v>
      </c>
      <c r="D303">
        <v>100</v>
      </c>
      <c r="E303" t="s">
        <v>1745</v>
      </c>
      <c r="F303" t="s">
        <v>1760</v>
      </c>
      <c r="G303">
        <v>5994701</v>
      </c>
      <c r="H303">
        <v>5</v>
      </c>
      <c r="I303" t="s">
        <v>1799</v>
      </c>
      <c r="J303" t="s">
        <v>1800</v>
      </c>
      <c r="K303" t="s">
        <v>423</v>
      </c>
      <c r="L303">
        <v>3</v>
      </c>
      <c r="M303">
        <v>4</v>
      </c>
      <c r="N303">
        <v>4</v>
      </c>
      <c r="O303">
        <v>0</v>
      </c>
      <c r="P303">
        <v>4</v>
      </c>
      <c r="Q303">
        <v>0</v>
      </c>
      <c r="R303">
        <v>0</v>
      </c>
      <c r="S303" s="50">
        <v>46273.654918981483</v>
      </c>
      <c r="T303" s="50">
        <v>46273.735520833332</v>
      </c>
      <c r="U303" s="51">
        <v>46273</v>
      </c>
      <c r="V303" s="50">
        <v>46273.735520833332</v>
      </c>
      <c r="W303" t="s">
        <v>1673</v>
      </c>
      <c r="X303" t="s">
        <v>492</v>
      </c>
    </row>
    <row r="304" spans="1:24" ht="15" customHeight="1" x14ac:dyDescent="0.35">
      <c r="A304">
        <v>11710261</v>
      </c>
      <c r="B304">
        <v>100006742012</v>
      </c>
      <c r="C304" t="s">
        <v>1726</v>
      </c>
      <c r="D304">
        <v>100</v>
      </c>
      <c r="E304" t="s">
        <v>1745</v>
      </c>
      <c r="F304" t="s">
        <v>1760</v>
      </c>
      <c r="G304">
        <v>6066401</v>
      </c>
      <c r="H304">
        <v>2</v>
      </c>
      <c r="I304" t="s">
        <v>2904</v>
      </c>
      <c r="J304" t="s">
        <v>2905</v>
      </c>
      <c r="K304" t="s">
        <v>421</v>
      </c>
      <c r="L304">
        <v>3</v>
      </c>
      <c r="M304">
        <v>5</v>
      </c>
      <c r="N304">
        <v>5</v>
      </c>
      <c r="O304">
        <v>0</v>
      </c>
      <c r="P304">
        <v>5</v>
      </c>
      <c r="Q304">
        <v>0</v>
      </c>
      <c r="R304">
        <v>0</v>
      </c>
      <c r="S304" s="50">
        <v>46273.73201388889</v>
      </c>
      <c r="T304" s="50">
        <v>46273.735532407409</v>
      </c>
      <c r="U304" s="51">
        <v>46273</v>
      </c>
      <c r="V304" s="50">
        <v>46273.735532407409</v>
      </c>
      <c r="W304" t="s">
        <v>1673</v>
      </c>
      <c r="X304" t="s">
        <v>492</v>
      </c>
    </row>
    <row r="305" spans="1:24" ht="15" customHeight="1" x14ac:dyDescent="0.35">
      <c r="A305">
        <v>11707206</v>
      </c>
      <c r="B305">
        <v>100006740404</v>
      </c>
      <c r="C305" t="s">
        <v>1726</v>
      </c>
      <c r="D305">
        <v>100</v>
      </c>
      <c r="E305" t="s">
        <v>1745</v>
      </c>
      <c r="F305" t="s">
        <v>1760</v>
      </c>
      <c r="G305">
        <v>5986801</v>
      </c>
      <c r="H305">
        <v>3</v>
      </c>
      <c r="I305" t="s">
        <v>1847</v>
      </c>
      <c r="J305" t="s">
        <v>1848</v>
      </c>
      <c r="K305" t="s">
        <v>417</v>
      </c>
      <c r="L305">
        <v>3</v>
      </c>
      <c r="M305">
        <v>3</v>
      </c>
      <c r="N305">
        <v>3</v>
      </c>
      <c r="O305">
        <v>0</v>
      </c>
      <c r="P305">
        <v>3</v>
      </c>
      <c r="Q305">
        <v>0</v>
      </c>
      <c r="R305">
        <v>0</v>
      </c>
      <c r="S305" s="50">
        <v>46273.655011574083</v>
      </c>
      <c r="T305" s="50">
        <v>46273.735567129632</v>
      </c>
      <c r="U305" s="51">
        <v>46273</v>
      </c>
      <c r="V305" s="50">
        <v>46273.735567129632</v>
      </c>
      <c r="W305" t="s">
        <v>1673</v>
      </c>
      <c r="X305" t="s">
        <v>492</v>
      </c>
    </row>
    <row r="306" spans="1:24" ht="15" customHeight="1" x14ac:dyDescent="0.35">
      <c r="A306">
        <v>11708152</v>
      </c>
      <c r="B306">
        <v>100006740920</v>
      </c>
      <c r="C306" t="s">
        <v>1726</v>
      </c>
      <c r="D306">
        <v>100</v>
      </c>
      <c r="E306" t="s">
        <v>1745</v>
      </c>
      <c r="F306" t="s">
        <v>1760</v>
      </c>
      <c r="G306">
        <v>6014002</v>
      </c>
      <c r="H306">
        <v>1</v>
      </c>
      <c r="I306" t="s">
        <v>2141</v>
      </c>
      <c r="J306" t="s">
        <v>2142</v>
      </c>
      <c r="K306" t="s">
        <v>415</v>
      </c>
      <c r="L306">
        <v>3</v>
      </c>
      <c r="M306">
        <v>1</v>
      </c>
      <c r="N306">
        <v>1</v>
      </c>
      <c r="O306">
        <v>0</v>
      </c>
      <c r="P306">
        <v>1</v>
      </c>
      <c r="Q306">
        <v>0</v>
      </c>
      <c r="R306">
        <v>0</v>
      </c>
      <c r="S306" s="50">
        <v>46273.666018518517</v>
      </c>
      <c r="T306" s="50">
        <v>46273.735567129632</v>
      </c>
      <c r="U306" s="51">
        <v>46273</v>
      </c>
      <c r="V306" s="50">
        <v>46273.735567129632</v>
      </c>
      <c r="W306" t="s">
        <v>1673</v>
      </c>
      <c r="X306" t="s">
        <v>492</v>
      </c>
    </row>
    <row r="307" spans="1:24" ht="15" customHeight="1" x14ac:dyDescent="0.35">
      <c r="A307">
        <v>11709806</v>
      </c>
      <c r="B307">
        <v>100006741753</v>
      </c>
      <c r="C307" t="s">
        <v>1726</v>
      </c>
      <c r="D307">
        <v>100</v>
      </c>
      <c r="E307" t="s">
        <v>1745</v>
      </c>
      <c r="F307" t="s">
        <v>1760</v>
      </c>
      <c r="G307">
        <v>6047603</v>
      </c>
      <c r="H307">
        <v>1</v>
      </c>
      <c r="I307" t="s">
        <v>2033</v>
      </c>
      <c r="J307" t="s">
        <v>2034</v>
      </c>
      <c r="K307" t="s">
        <v>422</v>
      </c>
      <c r="L307">
        <v>3</v>
      </c>
      <c r="M307">
        <v>1</v>
      </c>
      <c r="N307">
        <v>1</v>
      </c>
      <c r="O307">
        <v>0</v>
      </c>
      <c r="P307">
        <v>1</v>
      </c>
      <c r="Q307">
        <v>0</v>
      </c>
      <c r="R307">
        <v>0</v>
      </c>
      <c r="S307" s="50">
        <v>46273.711851851847</v>
      </c>
      <c r="T307" s="50">
        <v>46273.735625000001</v>
      </c>
      <c r="U307" s="51">
        <v>46273</v>
      </c>
      <c r="V307" s="50">
        <v>46273.735625000001</v>
      </c>
      <c r="W307" t="s">
        <v>1673</v>
      </c>
      <c r="X307" t="s">
        <v>492</v>
      </c>
    </row>
    <row r="308" spans="1:24" ht="15" customHeight="1" x14ac:dyDescent="0.35">
      <c r="A308">
        <v>11710271</v>
      </c>
      <c r="B308">
        <v>100006742019</v>
      </c>
      <c r="C308" t="s">
        <v>1726</v>
      </c>
      <c r="D308">
        <v>100</v>
      </c>
      <c r="E308" t="s">
        <v>1745</v>
      </c>
      <c r="F308" t="s">
        <v>1760</v>
      </c>
      <c r="G308">
        <v>6066601</v>
      </c>
      <c r="H308">
        <v>2</v>
      </c>
      <c r="I308" t="s">
        <v>2519</v>
      </c>
      <c r="J308" t="s">
        <v>2520</v>
      </c>
      <c r="K308" t="s">
        <v>420</v>
      </c>
      <c r="L308">
        <v>3</v>
      </c>
      <c r="M308">
        <v>1</v>
      </c>
      <c r="N308">
        <v>1</v>
      </c>
      <c r="O308">
        <v>0</v>
      </c>
      <c r="P308">
        <v>1</v>
      </c>
      <c r="Q308">
        <v>0</v>
      </c>
      <c r="R308">
        <v>0</v>
      </c>
      <c r="S308" s="50">
        <v>46273.73201388889</v>
      </c>
      <c r="T308" s="50">
        <v>46273.735625000001</v>
      </c>
      <c r="U308" s="51">
        <v>46273</v>
      </c>
      <c r="V308" s="50">
        <v>46273.735625000001</v>
      </c>
      <c r="W308" t="s">
        <v>1673</v>
      </c>
      <c r="X308" t="s">
        <v>492</v>
      </c>
    </row>
    <row r="309" spans="1:24" ht="15" customHeight="1" x14ac:dyDescent="0.35">
      <c r="A309">
        <v>11708153</v>
      </c>
      <c r="B309">
        <v>100006740920</v>
      </c>
      <c r="C309" t="s">
        <v>1726</v>
      </c>
      <c r="D309">
        <v>100</v>
      </c>
      <c r="E309" t="s">
        <v>1745</v>
      </c>
      <c r="F309" t="s">
        <v>1760</v>
      </c>
      <c r="G309">
        <v>6014002</v>
      </c>
      <c r="H309">
        <v>1</v>
      </c>
      <c r="I309" t="s">
        <v>2195</v>
      </c>
      <c r="J309" t="s">
        <v>2196</v>
      </c>
      <c r="K309" t="s">
        <v>415</v>
      </c>
      <c r="L309">
        <v>3</v>
      </c>
      <c r="M309">
        <v>1</v>
      </c>
      <c r="N309">
        <v>1</v>
      </c>
      <c r="O309">
        <v>0</v>
      </c>
      <c r="P309">
        <v>1</v>
      </c>
      <c r="Q309">
        <v>0</v>
      </c>
      <c r="R309">
        <v>0</v>
      </c>
      <c r="S309" s="50">
        <v>46273.666018518517</v>
      </c>
      <c r="T309" s="50">
        <v>46273.735694444447</v>
      </c>
      <c r="U309" s="51">
        <v>46273</v>
      </c>
      <c r="V309" s="50">
        <v>46273.735694444447</v>
      </c>
      <c r="W309" t="s">
        <v>1673</v>
      </c>
      <c r="X309" t="s">
        <v>492</v>
      </c>
    </row>
    <row r="310" spans="1:24" ht="15" customHeight="1" x14ac:dyDescent="0.35">
      <c r="A310">
        <v>11710143</v>
      </c>
      <c r="B310">
        <v>100006741940</v>
      </c>
      <c r="C310" t="s">
        <v>1726</v>
      </c>
      <c r="D310">
        <v>100</v>
      </c>
      <c r="E310" t="s">
        <v>1745</v>
      </c>
      <c r="F310" t="s">
        <v>1760</v>
      </c>
      <c r="G310">
        <v>6063701</v>
      </c>
      <c r="H310">
        <v>4</v>
      </c>
      <c r="I310" t="s">
        <v>2541</v>
      </c>
      <c r="J310" t="s">
        <v>2542</v>
      </c>
      <c r="K310" t="s">
        <v>424</v>
      </c>
      <c r="L310">
        <v>3</v>
      </c>
      <c r="M310">
        <v>1</v>
      </c>
      <c r="N310">
        <v>1</v>
      </c>
      <c r="O310">
        <v>0</v>
      </c>
      <c r="P310">
        <v>1</v>
      </c>
      <c r="Q310">
        <v>0</v>
      </c>
      <c r="R310">
        <v>0</v>
      </c>
      <c r="S310" s="50">
        <v>46273.728506944448</v>
      </c>
      <c r="T310" s="50">
        <v>46273.73574074074</v>
      </c>
      <c r="U310" s="51">
        <v>46273</v>
      </c>
      <c r="V310" s="50">
        <v>46273.73574074074</v>
      </c>
      <c r="W310" t="s">
        <v>1673</v>
      </c>
      <c r="X310" t="s">
        <v>492</v>
      </c>
    </row>
    <row r="311" spans="1:24" ht="15" customHeight="1" x14ac:dyDescent="0.35">
      <c r="A311">
        <v>11707135</v>
      </c>
      <c r="B311">
        <v>100006740364</v>
      </c>
      <c r="C311" t="s">
        <v>1726</v>
      </c>
      <c r="D311">
        <v>100</v>
      </c>
      <c r="E311" t="s">
        <v>1745</v>
      </c>
      <c r="F311" t="s">
        <v>1760</v>
      </c>
      <c r="G311">
        <v>6010501</v>
      </c>
      <c r="H311">
        <v>5</v>
      </c>
      <c r="I311" t="s">
        <v>1799</v>
      </c>
      <c r="J311" t="s">
        <v>1800</v>
      </c>
      <c r="K311" t="s">
        <v>423</v>
      </c>
      <c r="L311">
        <v>3</v>
      </c>
      <c r="M311">
        <v>2</v>
      </c>
      <c r="N311">
        <v>2</v>
      </c>
      <c r="O311">
        <v>0</v>
      </c>
      <c r="P311">
        <v>2</v>
      </c>
      <c r="Q311">
        <v>0</v>
      </c>
      <c r="R311">
        <v>0</v>
      </c>
      <c r="S311" s="50">
        <v>46273.654965277783</v>
      </c>
      <c r="T311" s="50">
        <v>46273.735810185193</v>
      </c>
      <c r="U311" s="51">
        <v>46273</v>
      </c>
      <c r="V311" s="50">
        <v>46273.735810185193</v>
      </c>
      <c r="W311" t="s">
        <v>1673</v>
      </c>
      <c r="X311" t="s">
        <v>492</v>
      </c>
    </row>
    <row r="312" spans="1:24" ht="15" customHeight="1" x14ac:dyDescent="0.35">
      <c r="A312">
        <v>11707481</v>
      </c>
      <c r="B312">
        <v>100006740539</v>
      </c>
      <c r="C312" t="s">
        <v>1726</v>
      </c>
      <c r="D312">
        <v>100</v>
      </c>
      <c r="E312" t="s">
        <v>1745</v>
      </c>
      <c r="F312" t="s">
        <v>1760</v>
      </c>
      <c r="G312">
        <v>5966902</v>
      </c>
      <c r="H312">
        <v>2</v>
      </c>
      <c r="I312" t="s">
        <v>1937</v>
      </c>
      <c r="J312" t="s">
        <v>1938</v>
      </c>
      <c r="K312" t="s">
        <v>420</v>
      </c>
      <c r="L312">
        <v>3</v>
      </c>
      <c r="M312">
        <v>1</v>
      </c>
      <c r="N312">
        <v>1</v>
      </c>
      <c r="O312">
        <v>0</v>
      </c>
      <c r="P312">
        <v>1</v>
      </c>
      <c r="Q312">
        <v>0</v>
      </c>
      <c r="R312">
        <v>0</v>
      </c>
      <c r="S312" s="50">
        <v>46273.655081018522</v>
      </c>
      <c r="T312" s="50">
        <v>46273.735821759263</v>
      </c>
      <c r="U312" s="51">
        <v>46273</v>
      </c>
      <c r="V312" s="50">
        <v>46273.735821759263</v>
      </c>
      <c r="W312" t="s">
        <v>1673</v>
      </c>
      <c r="X312" t="s">
        <v>492</v>
      </c>
    </row>
    <row r="313" spans="1:24" ht="15" customHeight="1" x14ac:dyDescent="0.35">
      <c r="A313">
        <v>11710262</v>
      </c>
      <c r="B313">
        <v>100006742012</v>
      </c>
      <c r="C313" t="s">
        <v>1726</v>
      </c>
      <c r="D313">
        <v>100</v>
      </c>
      <c r="E313" t="s">
        <v>1745</v>
      </c>
      <c r="F313" t="s">
        <v>1760</v>
      </c>
      <c r="G313">
        <v>6066401</v>
      </c>
      <c r="H313">
        <v>2</v>
      </c>
      <c r="I313" t="s">
        <v>2906</v>
      </c>
      <c r="J313" t="s">
        <v>2907</v>
      </c>
      <c r="K313" t="s">
        <v>421</v>
      </c>
      <c r="L313">
        <v>3</v>
      </c>
      <c r="M313">
        <v>5</v>
      </c>
      <c r="N313">
        <v>5</v>
      </c>
      <c r="O313">
        <v>0</v>
      </c>
      <c r="P313">
        <v>5</v>
      </c>
      <c r="Q313">
        <v>0</v>
      </c>
      <c r="R313">
        <v>0</v>
      </c>
      <c r="S313" s="50">
        <v>46273.73201388889</v>
      </c>
      <c r="T313" s="50">
        <v>46273.735868055563</v>
      </c>
      <c r="U313" s="51">
        <v>46273</v>
      </c>
      <c r="V313" s="50">
        <v>46273.735868055563</v>
      </c>
      <c r="W313" t="s">
        <v>1673</v>
      </c>
      <c r="X313" t="s">
        <v>492</v>
      </c>
    </row>
    <row r="314" spans="1:24" ht="15" customHeight="1" x14ac:dyDescent="0.35">
      <c r="A314">
        <v>11710139</v>
      </c>
      <c r="B314">
        <v>100006741936</v>
      </c>
      <c r="C314" t="s">
        <v>1726</v>
      </c>
      <c r="D314">
        <v>100</v>
      </c>
      <c r="E314" t="s">
        <v>1745</v>
      </c>
      <c r="F314" t="s">
        <v>1760</v>
      </c>
      <c r="G314">
        <v>6060601</v>
      </c>
      <c r="H314">
        <v>1</v>
      </c>
      <c r="I314" t="s">
        <v>2539</v>
      </c>
      <c r="J314" t="s">
        <v>2540</v>
      </c>
      <c r="K314" t="s">
        <v>422</v>
      </c>
      <c r="L314">
        <v>3</v>
      </c>
      <c r="M314">
        <v>1</v>
      </c>
      <c r="N314">
        <v>1</v>
      </c>
      <c r="O314">
        <v>0</v>
      </c>
      <c r="P314">
        <v>1</v>
      </c>
      <c r="Q314">
        <v>0</v>
      </c>
      <c r="R314">
        <v>0</v>
      </c>
      <c r="S314" s="50">
        <v>46273.727824074071</v>
      </c>
      <c r="T314" s="50">
        <v>46273.735914351862</v>
      </c>
      <c r="U314" s="51">
        <v>46273</v>
      </c>
      <c r="V314" s="50">
        <v>46273.735914351862</v>
      </c>
      <c r="W314" t="s">
        <v>1673</v>
      </c>
      <c r="X314" t="s">
        <v>492</v>
      </c>
    </row>
    <row r="315" spans="1:24" ht="15" customHeight="1" x14ac:dyDescent="0.35">
      <c r="A315">
        <v>11709581</v>
      </c>
      <c r="B315">
        <v>100006741656</v>
      </c>
      <c r="C315" t="s">
        <v>1726</v>
      </c>
      <c r="D315">
        <v>100</v>
      </c>
      <c r="E315" t="s">
        <v>1745</v>
      </c>
      <c r="F315" t="s">
        <v>1760</v>
      </c>
      <c r="G315">
        <v>6003301</v>
      </c>
      <c r="H315">
        <v>5</v>
      </c>
      <c r="I315" t="s">
        <v>2295</v>
      </c>
      <c r="J315" t="s">
        <v>2296</v>
      </c>
      <c r="K315" t="s">
        <v>423</v>
      </c>
      <c r="L315">
        <v>3</v>
      </c>
      <c r="M315">
        <v>1</v>
      </c>
      <c r="N315">
        <v>1</v>
      </c>
      <c r="O315">
        <v>0</v>
      </c>
      <c r="P315">
        <v>1</v>
      </c>
      <c r="Q315">
        <v>0</v>
      </c>
      <c r="R315">
        <v>0</v>
      </c>
      <c r="S315" s="50">
        <v>46273.706990740742</v>
      </c>
      <c r="T315" s="50">
        <v>46273.736041666663</v>
      </c>
      <c r="U315" s="51">
        <v>46273</v>
      </c>
      <c r="V315" s="50">
        <v>46273.736041666663</v>
      </c>
      <c r="W315" t="s">
        <v>1673</v>
      </c>
      <c r="X315" t="s">
        <v>492</v>
      </c>
    </row>
    <row r="316" spans="1:24" ht="15" customHeight="1" x14ac:dyDescent="0.35">
      <c r="A316">
        <v>11709912</v>
      </c>
      <c r="B316">
        <v>100006741804</v>
      </c>
      <c r="C316" t="s">
        <v>1726</v>
      </c>
      <c r="D316">
        <v>100</v>
      </c>
      <c r="E316" t="s">
        <v>1745</v>
      </c>
      <c r="F316" t="s">
        <v>1760</v>
      </c>
      <c r="G316">
        <v>6053201</v>
      </c>
      <c r="H316">
        <v>4</v>
      </c>
      <c r="I316" t="s">
        <v>2501</v>
      </c>
      <c r="J316" t="s">
        <v>2502</v>
      </c>
      <c r="K316" t="s">
        <v>424</v>
      </c>
      <c r="L316">
        <v>3</v>
      </c>
      <c r="M316">
        <v>2</v>
      </c>
      <c r="N316">
        <v>2</v>
      </c>
      <c r="O316">
        <v>0</v>
      </c>
      <c r="P316">
        <v>2</v>
      </c>
      <c r="Q316">
        <v>0</v>
      </c>
      <c r="R316">
        <v>0</v>
      </c>
      <c r="S316" s="50">
        <v>46273.716006944444</v>
      </c>
      <c r="T316" s="50">
        <v>46273.736041666663</v>
      </c>
      <c r="U316" s="51">
        <v>46273</v>
      </c>
      <c r="V316" s="50">
        <v>46273.736041666663</v>
      </c>
      <c r="W316" t="s">
        <v>1673</v>
      </c>
      <c r="X316" t="s">
        <v>492</v>
      </c>
    </row>
    <row r="317" spans="1:24" ht="15" customHeight="1" x14ac:dyDescent="0.35">
      <c r="A317">
        <v>11708241</v>
      </c>
      <c r="B317">
        <v>100006740955</v>
      </c>
      <c r="C317" t="s">
        <v>1726</v>
      </c>
      <c r="D317">
        <v>100</v>
      </c>
      <c r="E317" t="s">
        <v>1745</v>
      </c>
      <c r="F317" t="s">
        <v>1760</v>
      </c>
      <c r="G317">
        <v>6020702</v>
      </c>
      <c r="H317">
        <v>1</v>
      </c>
      <c r="I317" t="s">
        <v>2219</v>
      </c>
      <c r="J317" t="s">
        <v>2220</v>
      </c>
      <c r="K317" t="s">
        <v>415</v>
      </c>
      <c r="L317">
        <v>3</v>
      </c>
      <c r="M317">
        <v>1</v>
      </c>
      <c r="N317">
        <v>1</v>
      </c>
      <c r="O317">
        <v>0</v>
      </c>
      <c r="P317">
        <v>1</v>
      </c>
      <c r="Q317">
        <v>0</v>
      </c>
      <c r="R317">
        <v>0</v>
      </c>
      <c r="S317" s="50">
        <v>46273.671574074076</v>
      </c>
      <c r="T317" s="50">
        <v>46273.736157407409</v>
      </c>
      <c r="U317" s="51">
        <v>46273</v>
      </c>
      <c r="V317" s="50">
        <v>46273.736157407409</v>
      </c>
      <c r="W317" t="s">
        <v>1673</v>
      </c>
      <c r="X317" t="s">
        <v>492</v>
      </c>
    </row>
    <row r="318" spans="1:24" ht="15" customHeight="1" x14ac:dyDescent="0.35">
      <c r="A318">
        <v>11708844</v>
      </c>
      <c r="B318">
        <v>100006741218</v>
      </c>
      <c r="C318" t="s">
        <v>1726</v>
      </c>
      <c r="D318">
        <v>100</v>
      </c>
      <c r="E318" t="s">
        <v>1745</v>
      </c>
      <c r="F318" t="s">
        <v>1760</v>
      </c>
      <c r="G318">
        <v>6037801</v>
      </c>
      <c r="H318">
        <v>2</v>
      </c>
      <c r="I318" t="s">
        <v>2367</v>
      </c>
      <c r="J318" t="s">
        <v>2368</v>
      </c>
      <c r="K318" t="s">
        <v>420</v>
      </c>
      <c r="L318">
        <v>3</v>
      </c>
      <c r="M318">
        <v>2</v>
      </c>
      <c r="N318">
        <v>2</v>
      </c>
      <c r="O318">
        <v>0</v>
      </c>
      <c r="P318">
        <v>2</v>
      </c>
      <c r="Q318">
        <v>0</v>
      </c>
      <c r="R318">
        <v>0</v>
      </c>
      <c r="S318" s="50">
        <v>46273.698657407411</v>
      </c>
      <c r="T318" s="50">
        <v>46273.736192129632</v>
      </c>
      <c r="U318" s="51">
        <v>46273</v>
      </c>
      <c r="V318" s="50">
        <v>46273.736192129632</v>
      </c>
      <c r="W318" t="s">
        <v>1673</v>
      </c>
      <c r="X318" t="s">
        <v>492</v>
      </c>
    </row>
    <row r="319" spans="1:24" ht="15" customHeight="1" x14ac:dyDescent="0.35">
      <c r="A319">
        <v>11710104</v>
      </c>
      <c r="B319">
        <v>100006741916</v>
      </c>
      <c r="C319" t="s">
        <v>1726</v>
      </c>
      <c r="D319">
        <v>100</v>
      </c>
      <c r="E319" t="s">
        <v>1745</v>
      </c>
      <c r="F319" t="s">
        <v>1760</v>
      </c>
      <c r="G319">
        <v>6061203</v>
      </c>
      <c r="H319">
        <v>2</v>
      </c>
      <c r="I319" t="s">
        <v>2531</v>
      </c>
      <c r="J319" t="s">
        <v>2532</v>
      </c>
      <c r="K319" t="s">
        <v>421</v>
      </c>
      <c r="L319">
        <v>3</v>
      </c>
      <c r="M319">
        <v>1</v>
      </c>
      <c r="N319">
        <v>1</v>
      </c>
      <c r="O319">
        <v>0</v>
      </c>
      <c r="P319">
        <v>1</v>
      </c>
      <c r="Q319">
        <v>0</v>
      </c>
      <c r="R319">
        <v>0</v>
      </c>
      <c r="S319" s="50">
        <v>46273.725752314807</v>
      </c>
      <c r="T319" s="50">
        <v>46273.736192129632</v>
      </c>
      <c r="U319" s="51">
        <v>46273</v>
      </c>
      <c r="V319" s="50">
        <v>46273.736192129632</v>
      </c>
      <c r="W319" t="s">
        <v>1673</v>
      </c>
      <c r="X319" t="s">
        <v>492</v>
      </c>
    </row>
    <row r="320" spans="1:24" ht="15" customHeight="1" x14ac:dyDescent="0.35">
      <c r="A320">
        <v>11710159</v>
      </c>
      <c r="B320">
        <v>100006741949</v>
      </c>
      <c r="C320" t="s">
        <v>1726</v>
      </c>
      <c r="D320">
        <v>100</v>
      </c>
      <c r="E320" t="s">
        <v>1745</v>
      </c>
      <c r="F320" t="s">
        <v>1760</v>
      </c>
      <c r="G320">
        <v>6064203</v>
      </c>
      <c r="H320">
        <v>1</v>
      </c>
      <c r="I320" t="s">
        <v>2547</v>
      </c>
      <c r="J320" t="s">
        <v>2548</v>
      </c>
      <c r="K320" t="s">
        <v>422</v>
      </c>
      <c r="L320">
        <v>3</v>
      </c>
      <c r="M320">
        <v>3</v>
      </c>
      <c r="N320">
        <v>3</v>
      </c>
      <c r="O320">
        <v>0</v>
      </c>
      <c r="P320">
        <v>3</v>
      </c>
      <c r="Q320">
        <v>0</v>
      </c>
      <c r="R320">
        <v>0</v>
      </c>
      <c r="S320" s="50">
        <v>46273.728541666656</v>
      </c>
      <c r="T320" s="50">
        <v>46273.736203703702</v>
      </c>
      <c r="U320" s="51">
        <v>46273</v>
      </c>
      <c r="V320" s="50">
        <v>46273.736203703702</v>
      </c>
      <c r="W320" t="s">
        <v>1673</v>
      </c>
      <c r="X320" t="s">
        <v>492</v>
      </c>
    </row>
    <row r="321" spans="1:24" ht="15" customHeight="1" x14ac:dyDescent="0.35">
      <c r="A321">
        <v>11708426</v>
      </c>
      <c r="B321">
        <v>100006741037</v>
      </c>
      <c r="C321" t="s">
        <v>1726</v>
      </c>
      <c r="D321">
        <v>100</v>
      </c>
      <c r="E321" t="s">
        <v>1745</v>
      </c>
      <c r="F321" t="s">
        <v>1760</v>
      </c>
      <c r="G321">
        <v>6027501</v>
      </c>
      <c r="H321">
        <v>4</v>
      </c>
      <c r="I321" t="s">
        <v>2259</v>
      </c>
      <c r="J321" t="s">
        <v>2260</v>
      </c>
      <c r="K321" t="s">
        <v>424</v>
      </c>
      <c r="L321">
        <v>3</v>
      </c>
      <c r="M321">
        <v>1</v>
      </c>
      <c r="N321">
        <v>1</v>
      </c>
      <c r="O321">
        <v>0</v>
      </c>
      <c r="P321">
        <v>1</v>
      </c>
      <c r="Q321">
        <v>0</v>
      </c>
      <c r="R321">
        <v>0</v>
      </c>
      <c r="S321" s="50">
        <v>46273.682673611111</v>
      </c>
      <c r="T321" s="50">
        <v>46273.736238425918</v>
      </c>
      <c r="U321" s="51">
        <v>46273</v>
      </c>
      <c r="V321" s="50">
        <v>46273.736238425918</v>
      </c>
      <c r="W321" t="s">
        <v>1673</v>
      </c>
      <c r="X321" t="s">
        <v>492</v>
      </c>
    </row>
    <row r="322" spans="1:24" ht="15" customHeight="1" x14ac:dyDescent="0.35">
      <c r="A322">
        <v>11708242</v>
      </c>
      <c r="B322">
        <v>100006740955</v>
      </c>
      <c r="C322" t="s">
        <v>1726</v>
      </c>
      <c r="D322">
        <v>100</v>
      </c>
      <c r="E322" t="s">
        <v>1745</v>
      </c>
      <c r="F322" t="s">
        <v>1760</v>
      </c>
      <c r="G322">
        <v>6020702</v>
      </c>
      <c r="H322">
        <v>1</v>
      </c>
      <c r="I322" t="s">
        <v>1965</v>
      </c>
      <c r="J322" t="s">
        <v>1966</v>
      </c>
      <c r="K322" t="s">
        <v>415</v>
      </c>
      <c r="L322">
        <v>3</v>
      </c>
      <c r="M322">
        <v>1</v>
      </c>
      <c r="N322">
        <v>1</v>
      </c>
      <c r="O322">
        <v>0</v>
      </c>
      <c r="P322">
        <v>1</v>
      </c>
      <c r="Q322">
        <v>0</v>
      </c>
      <c r="R322">
        <v>0</v>
      </c>
      <c r="S322" s="50">
        <v>46273.671574074076</v>
      </c>
      <c r="T322" s="50">
        <v>46273.736273148148</v>
      </c>
      <c r="U322" s="51">
        <v>46273</v>
      </c>
      <c r="V322" s="50">
        <v>46273.736273148148</v>
      </c>
      <c r="W322" t="s">
        <v>1673</v>
      </c>
      <c r="X322" t="s">
        <v>492</v>
      </c>
    </row>
    <row r="323" spans="1:24" ht="15" customHeight="1" x14ac:dyDescent="0.35">
      <c r="A323">
        <v>11710227</v>
      </c>
      <c r="B323">
        <v>100006741999</v>
      </c>
      <c r="C323" t="s">
        <v>1726</v>
      </c>
      <c r="D323">
        <v>100</v>
      </c>
      <c r="E323" t="s">
        <v>1745</v>
      </c>
      <c r="F323" t="s">
        <v>1760</v>
      </c>
      <c r="G323">
        <v>6066901</v>
      </c>
      <c r="H323">
        <v>3</v>
      </c>
      <c r="I323" t="s">
        <v>2249</v>
      </c>
      <c r="J323" t="s">
        <v>2250</v>
      </c>
      <c r="K323" t="s">
        <v>417</v>
      </c>
      <c r="L323">
        <v>3</v>
      </c>
      <c r="M323">
        <v>1</v>
      </c>
      <c r="N323">
        <v>1</v>
      </c>
      <c r="O323">
        <v>0</v>
      </c>
      <c r="P323">
        <v>1</v>
      </c>
      <c r="Q323">
        <v>0</v>
      </c>
      <c r="R323">
        <v>0</v>
      </c>
      <c r="S323" s="50">
        <v>46273.731979166667</v>
      </c>
      <c r="T323" s="50">
        <v>46273.736284722218</v>
      </c>
      <c r="U323" s="51">
        <v>46273</v>
      </c>
      <c r="V323" s="50">
        <v>46273.736284722218</v>
      </c>
      <c r="W323" t="s">
        <v>1673</v>
      </c>
      <c r="X323" t="s">
        <v>492</v>
      </c>
    </row>
    <row r="324" spans="1:24" ht="15" customHeight="1" x14ac:dyDescent="0.35">
      <c r="A324">
        <v>11710160</v>
      </c>
      <c r="B324">
        <v>100006741949</v>
      </c>
      <c r="C324" t="s">
        <v>1726</v>
      </c>
      <c r="D324">
        <v>100</v>
      </c>
      <c r="E324" t="s">
        <v>1745</v>
      </c>
      <c r="F324" t="s">
        <v>1760</v>
      </c>
      <c r="G324">
        <v>6064203</v>
      </c>
      <c r="H324">
        <v>1</v>
      </c>
      <c r="I324" t="s">
        <v>2549</v>
      </c>
      <c r="J324" t="s">
        <v>2550</v>
      </c>
      <c r="K324" t="s">
        <v>422</v>
      </c>
      <c r="L324">
        <v>3</v>
      </c>
      <c r="M324">
        <v>4</v>
      </c>
      <c r="N324">
        <v>4</v>
      </c>
      <c r="O324">
        <v>0</v>
      </c>
      <c r="P324">
        <v>4</v>
      </c>
      <c r="Q324">
        <v>0</v>
      </c>
      <c r="R324">
        <v>0</v>
      </c>
      <c r="S324" s="50">
        <v>46273.728541666656</v>
      </c>
      <c r="T324" s="50">
        <v>46273.736342592587</v>
      </c>
      <c r="U324" s="51">
        <v>46273</v>
      </c>
      <c r="V324" s="50">
        <v>46273.736342592587</v>
      </c>
      <c r="W324" t="s">
        <v>1673</v>
      </c>
      <c r="X324" t="s">
        <v>492</v>
      </c>
    </row>
    <row r="325" spans="1:24" ht="15" customHeight="1" x14ac:dyDescent="0.35">
      <c r="A325">
        <v>11710268</v>
      </c>
      <c r="B325">
        <v>100006742015</v>
      </c>
      <c r="C325" t="s">
        <v>1726</v>
      </c>
      <c r="D325">
        <v>100</v>
      </c>
      <c r="E325" t="s">
        <v>1745</v>
      </c>
      <c r="F325" t="s">
        <v>1760</v>
      </c>
      <c r="G325">
        <v>6066404</v>
      </c>
      <c r="H325">
        <v>2</v>
      </c>
      <c r="I325" t="s">
        <v>2908</v>
      </c>
      <c r="J325" t="s">
        <v>2909</v>
      </c>
      <c r="K325" t="s">
        <v>421</v>
      </c>
      <c r="L325">
        <v>3</v>
      </c>
      <c r="M325">
        <v>1</v>
      </c>
      <c r="N325">
        <v>1</v>
      </c>
      <c r="O325">
        <v>0</v>
      </c>
      <c r="P325">
        <v>1</v>
      </c>
      <c r="Q325">
        <v>0</v>
      </c>
      <c r="R325">
        <v>0</v>
      </c>
      <c r="S325" s="50">
        <v>46273.73201388889</v>
      </c>
      <c r="T325" s="50">
        <v>46273.736435185187</v>
      </c>
      <c r="U325" s="51">
        <v>46273</v>
      </c>
      <c r="V325" s="50">
        <v>46273.736435185187</v>
      </c>
      <c r="W325" t="s">
        <v>1673</v>
      </c>
      <c r="X325" t="s">
        <v>492</v>
      </c>
    </row>
    <row r="326" spans="1:24" ht="15" customHeight="1" x14ac:dyDescent="0.35">
      <c r="A326">
        <v>11708136</v>
      </c>
      <c r="B326">
        <v>100006740914</v>
      </c>
      <c r="C326" t="s">
        <v>1726</v>
      </c>
      <c r="D326">
        <v>100</v>
      </c>
      <c r="E326" t="s">
        <v>1745</v>
      </c>
      <c r="F326" t="s">
        <v>1760</v>
      </c>
      <c r="G326">
        <v>6015501</v>
      </c>
      <c r="H326">
        <v>2</v>
      </c>
      <c r="I326" t="s">
        <v>2189</v>
      </c>
      <c r="J326" t="s">
        <v>2190</v>
      </c>
      <c r="K326" t="s">
        <v>420</v>
      </c>
      <c r="L326">
        <v>3</v>
      </c>
      <c r="M326">
        <v>1</v>
      </c>
      <c r="N326">
        <v>1</v>
      </c>
      <c r="O326">
        <v>0</v>
      </c>
      <c r="P326">
        <v>1</v>
      </c>
      <c r="Q326">
        <v>0</v>
      </c>
      <c r="R326">
        <v>0</v>
      </c>
      <c r="S326" s="50">
        <v>46273.662546296298</v>
      </c>
      <c r="T326" s="50">
        <v>46273.736446759263</v>
      </c>
      <c r="U326" s="51">
        <v>46273</v>
      </c>
      <c r="V326" s="50">
        <v>46273.736446759263</v>
      </c>
      <c r="W326" t="s">
        <v>1673</v>
      </c>
      <c r="X326" t="s">
        <v>492</v>
      </c>
    </row>
    <row r="327" spans="1:24" ht="15" customHeight="1" x14ac:dyDescent="0.35">
      <c r="A327">
        <v>11708637</v>
      </c>
      <c r="B327">
        <v>100006741159</v>
      </c>
      <c r="C327" t="s">
        <v>1726</v>
      </c>
      <c r="D327">
        <v>100</v>
      </c>
      <c r="E327" t="s">
        <v>1745</v>
      </c>
      <c r="F327" t="s">
        <v>1760</v>
      </c>
      <c r="G327">
        <v>6035701</v>
      </c>
      <c r="H327">
        <v>5</v>
      </c>
      <c r="I327" t="s">
        <v>2307</v>
      </c>
      <c r="J327" t="s">
        <v>2308</v>
      </c>
      <c r="K327" t="s">
        <v>423</v>
      </c>
      <c r="L327">
        <v>3</v>
      </c>
      <c r="M327">
        <v>1</v>
      </c>
      <c r="N327">
        <v>1</v>
      </c>
      <c r="O327">
        <v>0</v>
      </c>
      <c r="P327">
        <v>1</v>
      </c>
      <c r="Q327">
        <v>0</v>
      </c>
      <c r="R327">
        <v>0</v>
      </c>
      <c r="S327" s="50">
        <v>46273.695185185177</v>
      </c>
      <c r="T327" s="50">
        <v>46273.736446759263</v>
      </c>
      <c r="U327" s="51">
        <v>46273</v>
      </c>
      <c r="V327" s="50">
        <v>46273.736446759263</v>
      </c>
      <c r="W327" t="s">
        <v>1673</v>
      </c>
      <c r="X327" t="s">
        <v>492</v>
      </c>
    </row>
    <row r="328" spans="1:24" ht="15" customHeight="1" x14ac:dyDescent="0.35">
      <c r="A328">
        <v>11710218</v>
      </c>
      <c r="B328">
        <v>100006741988</v>
      </c>
      <c r="C328" t="s">
        <v>1726</v>
      </c>
      <c r="D328">
        <v>100</v>
      </c>
      <c r="E328" t="s">
        <v>1745</v>
      </c>
      <c r="F328" t="s">
        <v>1760</v>
      </c>
      <c r="G328">
        <v>6066001</v>
      </c>
      <c r="H328">
        <v>1</v>
      </c>
      <c r="I328" t="s">
        <v>2025</v>
      </c>
      <c r="J328" t="s">
        <v>2026</v>
      </c>
      <c r="K328" t="s">
        <v>415</v>
      </c>
      <c r="L328">
        <v>3</v>
      </c>
      <c r="M328">
        <v>1</v>
      </c>
      <c r="N328">
        <v>1</v>
      </c>
      <c r="O328">
        <v>0</v>
      </c>
      <c r="P328">
        <v>1</v>
      </c>
      <c r="Q328">
        <v>0</v>
      </c>
      <c r="R328">
        <v>0</v>
      </c>
      <c r="S328" s="50">
        <v>46273.730624999997</v>
      </c>
      <c r="T328" s="50">
        <v>46273.736458333333</v>
      </c>
      <c r="U328" s="51">
        <v>46273</v>
      </c>
      <c r="V328" s="50">
        <v>46273.736458333333</v>
      </c>
      <c r="W328" t="s">
        <v>1673</v>
      </c>
      <c r="X328" t="s">
        <v>492</v>
      </c>
    </row>
    <row r="329" spans="1:24" ht="15" customHeight="1" x14ac:dyDescent="0.35">
      <c r="A329">
        <v>11707103</v>
      </c>
      <c r="B329">
        <v>100006740326</v>
      </c>
      <c r="C329" t="s">
        <v>1726</v>
      </c>
      <c r="D329">
        <v>100</v>
      </c>
      <c r="E329" t="s">
        <v>1745</v>
      </c>
      <c r="F329" t="s">
        <v>1760</v>
      </c>
      <c r="G329">
        <v>5995401</v>
      </c>
      <c r="H329">
        <v>4</v>
      </c>
      <c r="I329" t="s">
        <v>1819</v>
      </c>
      <c r="J329" t="s">
        <v>1820</v>
      </c>
      <c r="K329" t="s">
        <v>424</v>
      </c>
      <c r="L329">
        <v>3</v>
      </c>
      <c r="M329">
        <v>1</v>
      </c>
      <c r="N329">
        <v>1</v>
      </c>
      <c r="O329">
        <v>0</v>
      </c>
      <c r="P329">
        <v>1</v>
      </c>
      <c r="Q329">
        <v>0</v>
      </c>
      <c r="R329">
        <v>0</v>
      </c>
      <c r="S329" s="50">
        <v>46273.654953703714</v>
      </c>
      <c r="T329" s="50">
        <v>46273.736527777779</v>
      </c>
      <c r="U329" s="51">
        <v>46273</v>
      </c>
      <c r="V329" s="50">
        <v>46273.736527777779</v>
      </c>
      <c r="W329" t="s">
        <v>1673</v>
      </c>
      <c r="X329" t="s">
        <v>492</v>
      </c>
    </row>
    <row r="330" spans="1:24" ht="15" customHeight="1" x14ac:dyDescent="0.35">
      <c r="A330">
        <v>11708638</v>
      </c>
      <c r="B330">
        <v>100006741159</v>
      </c>
      <c r="C330" t="s">
        <v>1726</v>
      </c>
      <c r="D330">
        <v>100</v>
      </c>
      <c r="E330" t="s">
        <v>1745</v>
      </c>
      <c r="F330" t="s">
        <v>1760</v>
      </c>
      <c r="G330">
        <v>6035701</v>
      </c>
      <c r="H330">
        <v>5</v>
      </c>
      <c r="I330" t="s">
        <v>2309</v>
      </c>
      <c r="J330" t="s">
        <v>2310</v>
      </c>
      <c r="K330" t="s">
        <v>423</v>
      </c>
      <c r="L330">
        <v>3</v>
      </c>
      <c r="M330">
        <v>1</v>
      </c>
      <c r="N330">
        <v>1</v>
      </c>
      <c r="O330">
        <v>0</v>
      </c>
      <c r="P330">
        <v>1</v>
      </c>
      <c r="Q330">
        <v>0</v>
      </c>
      <c r="R330">
        <v>0</v>
      </c>
      <c r="S330" s="50">
        <v>46273.695185185177</v>
      </c>
      <c r="T330" s="50">
        <v>46273.736597222232</v>
      </c>
      <c r="U330" s="51">
        <v>46273</v>
      </c>
      <c r="V330" s="50">
        <v>46273.736597222232</v>
      </c>
      <c r="W330" t="s">
        <v>1673</v>
      </c>
      <c r="X330" t="s">
        <v>492</v>
      </c>
    </row>
    <row r="331" spans="1:24" ht="15" customHeight="1" x14ac:dyDescent="0.35">
      <c r="A331">
        <v>11710184</v>
      </c>
      <c r="B331">
        <v>100006741964</v>
      </c>
      <c r="C331" t="s">
        <v>1726</v>
      </c>
      <c r="D331">
        <v>100</v>
      </c>
      <c r="E331" t="s">
        <v>1745</v>
      </c>
      <c r="F331" t="s">
        <v>1760</v>
      </c>
      <c r="G331">
        <v>6064701</v>
      </c>
      <c r="H331">
        <v>3</v>
      </c>
      <c r="I331" t="s">
        <v>2249</v>
      </c>
      <c r="J331" t="s">
        <v>2250</v>
      </c>
      <c r="K331" t="s">
        <v>417</v>
      </c>
      <c r="L331">
        <v>3</v>
      </c>
      <c r="M331">
        <v>1</v>
      </c>
      <c r="N331">
        <v>1</v>
      </c>
      <c r="O331">
        <v>0</v>
      </c>
      <c r="P331">
        <v>1</v>
      </c>
      <c r="Q331">
        <v>0</v>
      </c>
      <c r="R331">
        <v>0</v>
      </c>
      <c r="S331" s="50">
        <v>46273.729907407411</v>
      </c>
      <c r="T331" s="50">
        <v>46273.736597222232</v>
      </c>
      <c r="U331" s="51">
        <v>46273</v>
      </c>
      <c r="V331" s="50">
        <v>46273.736597222232</v>
      </c>
      <c r="W331" t="s">
        <v>1673</v>
      </c>
      <c r="X331" t="s">
        <v>492</v>
      </c>
    </row>
    <row r="332" spans="1:24" ht="15" customHeight="1" x14ac:dyDescent="0.35">
      <c r="A332">
        <v>11710185</v>
      </c>
      <c r="B332">
        <v>100006741964</v>
      </c>
      <c r="C332" t="s">
        <v>1726</v>
      </c>
      <c r="D332">
        <v>100</v>
      </c>
      <c r="E332" t="s">
        <v>1745</v>
      </c>
      <c r="F332" t="s">
        <v>1760</v>
      </c>
      <c r="G332">
        <v>6064701</v>
      </c>
      <c r="H332">
        <v>3</v>
      </c>
      <c r="I332" t="s">
        <v>1845</v>
      </c>
      <c r="J332" t="s">
        <v>1846</v>
      </c>
      <c r="K332" t="s">
        <v>417</v>
      </c>
      <c r="L332">
        <v>3</v>
      </c>
      <c r="M332">
        <v>1</v>
      </c>
      <c r="N332">
        <v>1</v>
      </c>
      <c r="O332">
        <v>0</v>
      </c>
      <c r="P332">
        <v>1</v>
      </c>
      <c r="Q332">
        <v>0</v>
      </c>
      <c r="R332">
        <v>0</v>
      </c>
      <c r="S332" s="50">
        <v>46273.729907407411</v>
      </c>
      <c r="T332" s="50">
        <v>46273.736643518518</v>
      </c>
      <c r="U332" s="51">
        <v>46273</v>
      </c>
      <c r="V332" s="50">
        <v>46273.736643518518</v>
      </c>
      <c r="W332" t="s">
        <v>1673</v>
      </c>
      <c r="X332" t="s">
        <v>492</v>
      </c>
    </row>
    <row r="333" spans="1:24" ht="15" customHeight="1" x14ac:dyDescent="0.35">
      <c r="A333">
        <v>11710376</v>
      </c>
      <c r="B333">
        <v>100006742061</v>
      </c>
      <c r="C333" t="s">
        <v>1726</v>
      </c>
      <c r="D333">
        <v>100</v>
      </c>
      <c r="E333" t="s">
        <v>1745</v>
      </c>
      <c r="F333" t="s">
        <v>1760</v>
      </c>
      <c r="G333">
        <v>70825817</v>
      </c>
      <c r="H333">
        <v>6</v>
      </c>
      <c r="I333" t="s">
        <v>2910</v>
      </c>
      <c r="J333" t="s">
        <v>2911</v>
      </c>
      <c r="K333" t="s">
        <v>343</v>
      </c>
      <c r="L333">
        <v>3</v>
      </c>
      <c r="M333">
        <v>2</v>
      </c>
      <c r="N333">
        <v>2</v>
      </c>
      <c r="O333">
        <v>0</v>
      </c>
      <c r="P333">
        <v>2</v>
      </c>
      <c r="Q333">
        <v>0</v>
      </c>
      <c r="R333">
        <v>0</v>
      </c>
      <c r="S333" s="50">
        <v>46273.734756944446</v>
      </c>
      <c r="T333" s="50">
        <v>46273.736724537041</v>
      </c>
      <c r="U333" s="51">
        <v>46273</v>
      </c>
      <c r="V333" s="50">
        <v>46273.736724537041</v>
      </c>
      <c r="W333" t="s">
        <v>1673</v>
      </c>
      <c r="X333" t="s">
        <v>492</v>
      </c>
    </row>
    <row r="334" spans="1:24" ht="15" customHeight="1" x14ac:dyDescent="0.35">
      <c r="A334">
        <v>11710270</v>
      </c>
      <c r="B334">
        <v>100006742017</v>
      </c>
      <c r="C334" t="s">
        <v>1726</v>
      </c>
      <c r="D334">
        <v>100</v>
      </c>
      <c r="E334" t="s">
        <v>1745</v>
      </c>
      <c r="F334" t="s">
        <v>1760</v>
      </c>
      <c r="G334">
        <v>6066407</v>
      </c>
      <c r="H334">
        <v>2</v>
      </c>
      <c r="I334" t="s">
        <v>2912</v>
      </c>
      <c r="J334" t="s">
        <v>2913</v>
      </c>
      <c r="K334" t="s">
        <v>421</v>
      </c>
      <c r="L334">
        <v>3</v>
      </c>
      <c r="M334">
        <v>1</v>
      </c>
      <c r="N334">
        <v>1</v>
      </c>
      <c r="O334">
        <v>0</v>
      </c>
      <c r="P334">
        <v>1</v>
      </c>
      <c r="Q334">
        <v>0</v>
      </c>
      <c r="R334">
        <v>0</v>
      </c>
      <c r="S334" s="50">
        <v>46273.73201388889</v>
      </c>
      <c r="T334" s="50">
        <v>46273.736805555563</v>
      </c>
      <c r="U334" s="51">
        <v>46273</v>
      </c>
      <c r="V334" s="50">
        <v>46273.736805555563</v>
      </c>
      <c r="W334" t="s">
        <v>1673</v>
      </c>
      <c r="X334" t="s">
        <v>492</v>
      </c>
    </row>
    <row r="335" spans="1:24" ht="15" customHeight="1" x14ac:dyDescent="0.35">
      <c r="A335">
        <v>11707091</v>
      </c>
      <c r="B335">
        <v>100006740316</v>
      </c>
      <c r="C335" t="s">
        <v>1726</v>
      </c>
      <c r="D335">
        <v>100</v>
      </c>
      <c r="E335" t="s">
        <v>1745</v>
      </c>
      <c r="F335" t="s">
        <v>1760</v>
      </c>
      <c r="G335">
        <v>5982901</v>
      </c>
      <c r="H335">
        <v>4</v>
      </c>
      <c r="I335" t="s">
        <v>1813</v>
      </c>
      <c r="J335" t="s">
        <v>1814</v>
      </c>
      <c r="K335" t="s">
        <v>424</v>
      </c>
      <c r="L335">
        <v>3</v>
      </c>
      <c r="M335">
        <v>3</v>
      </c>
      <c r="N335">
        <v>3</v>
      </c>
      <c r="O335">
        <v>0</v>
      </c>
      <c r="P335">
        <v>3</v>
      </c>
      <c r="Q335">
        <v>0</v>
      </c>
      <c r="R335">
        <v>0</v>
      </c>
      <c r="S335" s="50">
        <v>46273.654930555553</v>
      </c>
      <c r="T335" s="50">
        <v>46273.736817129633</v>
      </c>
      <c r="U335" s="51">
        <v>46273</v>
      </c>
      <c r="V335" s="50">
        <v>46273.736817129633</v>
      </c>
      <c r="W335" t="s">
        <v>1673</v>
      </c>
      <c r="X335" t="s">
        <v>492</v>
      </c>
    </row>
    <row r="336" spans="1:24" ht="15" customHeight="1" x14ac:dyDescent="0.35">
      <c r="A336">
        <v>11710340</v>
      </c>
      <c r="B336">
        <v>100006742047</v>
      </c>
      <c r="C336" t="s">
        <v>1726</v>
      </c>
      <c r="D336">
        <v>100</v>
      </c>
      <c r="E336" t="s">
        <v>1745</v>
      </c>
      <c r="F336" t="s">
        <v>1760</v>
      </c>
      <c r="G336">
        <v>6068601</v>
      </c>
      <c r="H336">
        <v>3</v>
      </c>
      <c r="I336" t="s">
        <v>1913</v>
      </c>
      <c r="J336" t="s">
        <v>1914</v>
      </c>
      <c r="K336" t="s">
        <v>417</v>
      </c>
      <c r="L336">
        <v>3</v>
      </c>
      <c r="M336">
        <v>1</v>
      </c>
      <c r="N336">
        <v>1</v>
      </c>
      <c r="O336">
        <v>0</v>
      </c>
      <c r="P336">
        <v>1</v>
      </c>
      <c r="Q336">
        <v>0</v>
      </c>
      <c r="R336">
        <v>0</v>
      </c>
      <c r="S336" s="50">
        <v>46273.732685185183</v>
      </c>
      <c r="T336" s="50">
        <v>46273.736851851849</v>
      </c>
      <c r="U336" s="51">
        <v>46273</v>
      </c>
      <c r="V336" s="50">
        <v>46273.736851851849</v>
      </c>
      <c r="W336" t="s">
        <v>1673</v>
      </c>
      <c r="X336" t="s">
        <v>492</v>
      </c>
    </row>
    <row r="337" spans="1:24" ht="15" customHeight="1" x14ac:dyDescent="0.35">
      <c r="A337">
        <v>11710266</v>
      </c>
      <c r="B337">
        <v>100006742014</v>
      </c>
      <c r="C337" t="s">
        <v>1726</v>
      </c>
      <c r="D337">
        <v>100</v>
      </c>
      <c r="E337" t="s">
        <v>1745</v>
      </c>
      <c r="F337" t="s">
        <v>1760</v>
      </c>
      <c r="G337">
        <v>6066403</v>
      </c>
      <c r="H337">
        <v>2</v>
      </c>
      <c r="I337" t="s">
        <v>2914</v>
      </c>
      <c r="J337" t="s">
        <v>2915</v>
      </c>
      <c r="K337" t="s">
        <v>420</v>
      </c>
      <c r="L337">
        <v>3</v>
      </c>
      <c r="M337">
        <v>1</v>
      </c>
      <c r="N337">
        <v>1</v>
      </c>
      <c r="O337">
        <v>0</v>
      </c>
      <c r="P337">
        <v>1</v>
      </c>
      <c r="Q337">
        <v>0</v>
      </c>
      <c r="R337">
        <v>0</v>
      </c>
      <c r="S337" s="50">
        <v>46273.73201388889</v>
      </c>
      <c r="T337" s="50">
        <v>46273.736898148149</v>
      </c>
      <c r="U337" s="51">
        <v>46273</v>
      </c>
      <c r="V337" s="50">
        <v>46273.736898148149</v>
      </c>
      <c r="W337" t="s">
        <v>1673</v>
      </c>
      <c r="X337" t="s">
        <v>492</v>
      </c>
    </row>
    <row r="338" spans="1:24" ht="15" customHeight="1" x14ac:dyDescent="0.35">
      <c r="A338">
        <v>11710341</v>
      </c>
      <c r="B338">
        <v>100006742047</v>
      </c>
      <c r="C338" t="s">
        <v>1726</v>
      </c>
      <c r="D338">
        <v>100</v>
      </c>
      <c r="E338" t="s">
        <v>1745</v>
      </c>
      <c r="F338" t="s">
        <v>1760</v>
      </c>
      <c r="G338">
        <v>6068601</v>
      </c>
      <c r="H338">
        <v>3</v>
      </c>
      <c r="I338" t="s">
        <v>2365</v>
      </c>
      <c r="J338" t="s">
        <v>2366</v>
      </c>
      <c r="K338" t="s">
        <v>417</v>
      </c>
      <c r="L338">
        <v>3</v>
      </c>
      <c r="M338">
        <v>3</v>
      </c>
      <c r="N338">
        <v>3</v>
      </c>
      <c r="O338">
        <v>0</v>
      </c>
      <c r="P338">
        <v>3</v>
      </c>
      <c r="Q338">
        <v>0</v>
      </c>
      <c r="R338">
        <v>0</v>
      </c>
      <c r="S338" s="50">
        <v>46273.732685185183</v>
      </c>
      <c r="T338" s="50">
        <v>46273.736944444441</v>
      </c>
      <c r="U338" s="51">
        <v>46273</v>
      </c>
      <c r="V338" s="50">
        <v>46273.736944444441</v>
      </c>
      <c r="W338" t="s">
        <v>1673</v>
      </c>
      <c r="X338" t="s">
        <v>492</v>
      </c>
    </row>
    <row r="339" spans="1:24" ht="15" customHeight="1" x14ac:dyDescent="0.35">
      <c r="A339">
        <v>11707092</v>
      </c>
      <c r="B339">
        <v>100006740316</v>
      </c>
      <c r="C339" t="s">
        <v>1726</v>
      </c>
      <c r="D339">
        <v>100</v>
      </c>
      <c r="E339" t="s">
        <v>1745</v>
      </c>
      <c r="F339" t="s">
        <v>1760</v>
      </c>
      <c r="G339">
        <v>5982901</v>
      </c>
      <c r="H339">
        <v>4</v>
      </c>
      <c r="I339" t="s">
        <v>1815</v>
      </c>
      <c r="J339" t="s">
        <v>1816</v>
      </c>
      <c r="K339" t="s">
        <v>424</v>
      </c>
      <c r="L339">
        <v>3</v>
      </c>
      <c r="M339">
        <v>3</v>
      </c>
      <c r="N339">
        <v>3</v>
      </c>
      <c r="O339">
        <v>0</v>
      </c>
      <c r="P339">
        <v>3</v>
      </c>
      <c r="Q339">
        <v>0</v>
      </c>
      <c r="R339">
        <v>0</v>
      </c>
      <c r="S339" s="50">
        <v>46273.654930555553</v>
      </c>
      <c r="T339" s="50">
        <v>46273.736967592587</v>
      </c>
      <c r="U339" s="51">
        <v>46273</v>
      </c>
      <c r="V339" s="50">
        <v>46273.736967592587</v>
      </c>
      <c r="W339" t="s">
        <v>1673</v>
      </c>
      <c r="X339" t="s">
        <v>492</v>
      </c>
    </row>
    <row r="340" spans="1:24" ht="15" customHeight="1" x14ac:dyDescent="0.35">
      <c r="A340">
        <v>11710102</v>
      </c>
      <c r="B340">
        <v>100006741915</v>
      </c>
      <c r="C340" t="s">
        <v>1726</v>
      </c>
      <c r="D340">
        <v>100</v>
      </c>
      <c r="E340" t="s">
        <v>1745</v>
      </c>
      <c r="F340" t="s">
        <v>1760</v>
      </c>
      <c r="G340">
        <v>6061202</v>
      </c>
      <c r="H340">
        <v>1</v>
      </c>
      <c r="I340" t="s">
        <v>2031</v>
      </c>
      <c r="J340" t="s">
        <v>2032</v>
      </c>
      <c r="K340" t="s">
        <v>422</v>
      </c>
      <c r="L340">
        <v>3</v>
      </c>
      <c r="M340">
        <v>10</v>
      </c>
      <c r="N340">
        <v>10</v>
      </c>
      <c r="O340">
        <v>0</v>
      </c>
      <c r="P340">
        <v>10</v>
      </c>
      <c r="Q340">
        <v>0</v>
      </c>
      <c r="R340">
        <v>0</v>
      </c>
      <c r="S340" s="50">
        <v>46273.725752314807</v>
      </c>
      <c r="T340" s="50">
        <v>46273.737013888887</v>
      </c>
      <c r="U340" s="51">
        <v>46273</v>
      </c>
      <c r="V340" s="50">
        <v>46273.737013888887</v>
      </c>
      <c r="W340" t="s">
        <v>1673</v>
      </c>
      <c r="X340" t="s">
        <v>492</v>
      </c>
    </row>
    <row r="341" spans="1:24" ht="15" customHeight="1" x14ac:dyDescent="0.35">
      <c r="A341">
        <v>11710267</v>
      </c>
      <c r="B341">
        <v>100006742014</v>
      </c>
      <c r="C341" t="s">
        <v>1726</v>
      </c>
      <c r="D341">
        <v>100</v>
      </c>
      <c r="E341" t="s">
        <v>1745</v>
      </c>
      <c r="F341" t="s">
        <v>1760</v>
      </c>
      <c r="G341">
        <v>6066403</v>
      </c>
      <c r="H341">
        <v>2</v>
      </c>
      <c r="I341" t="s">
        <v>2263</v>
      </c>
      <c r="J341" t="s">
        <v>2264</v>
      </c>
      <c r="K341" t="s">
        <v>420</v>
      </c>
      <c r="L341">
        <v>3</v>
      </c>
      <c r="M341">
        <v>5</v>
      </c>
      <c r="N341">
        <v>5</v>
      </c>
      <c r="O341">
        <v>0</v>
      </c>
      <c r="P341">
        <v>5</v>
      </c>
      <c r="Q341">
        <v>0</v>
      </c>
      <c r="R341">
        <v>0</v>
      </c>
      <c r="S341" s="50">
        <v>46273.73201388889</v>
      </c>
      <c r="T341" s="50">
        <v>46273.737025462957</v>
      </c>
      <c r="U341" s="51">
        <v>46273</v>
      </c>
      <c r="V341" s="50">
        <v>46273.737025462957</v>
      </c>
      <c r="W341" t="s">
        <v>1673</v>
      </c>
      <c r="X341" t="s">
        <v>492</v>
      </c>
    </row>
    <row r="342" spans="1:24" ht="15" customHeight="1" x14ac:dyDescent="0.35">
      <c r="A342">
        <v>11709824</v>
      </c>
      <c r="B342">
        <v>100006741757</v>
      </c>
      <c r="C342" t="s">
        <v>1726</v>
      </c>
      <c r="D342">
        <v>100</v>
      </c>
      <c r="E342" t="s">
        <v>1745</v>
      </c>
      <c r="F342" t="s">
        <v>1760</v>
      </c>
      <c r="G342">
        <v>6050201</v>
      </c>
      <c r="H342">
        <v>5</v>
      </c>
      <c r="I342" t="s">
        <v>2471</v>
      </c>
      <c r="J342" t="s">
        <v>2472</v>
      </c>
      <c r="K342" t="s">
        <v>423</v>
      </c>
      <c r="L342">
        <v>3</v>
      </c>
      <c r="M342">
        <v>4</v>
      </c>
      <c r="N342">
        <v>4</v>
      </c>
      <c r="O342">
        <v>0</v>
      </c>
      <c r="P342">
        <v>4</v>
      </c>
      <c r="Q342">
        <v>0</v>
      </c>
      <c r="R342">
        <v>0</v>
      </c>
      <c r="S342" s="50">
        <v>46273.711863425917</v>
      </c>
      <c r="T342" s="50">
        <v>46273.737037037034</v>
      </c>
      <c r="U342" s="51">
        <v>46273</v>
      </c>
      <c r="V342" s="50">
        <v>46273.737037037034</v>
      </c>
      <c r="W342" t="s">
        <v>1673</v>
      </c>
      <c r="X342" t="s">
        <v>492</v>
      </c>
    </row>
    <row r="343" spans="1:24" ht="15" customHeight="1" x14ac:dyDescent="0.35">
      <c r="A343">
        <v>11710342</v>
      </c>
      <c r="B343">
        <v>100006742047</v>
      </c>
      <c r="C343" t="s">
        <v>1726</v>
      </c>
      <c r="D343">
        <v>100</v>
      </c>
      <c r="E343" t="s">
        <v>1745</v>
      </c>
      <c r="F343" t="s">
        <v>1760</v>
      </c>
      <c r="G343">
        <v>6068601</v>
      </c>
      <c r="H343">
        <v>3</v>
      </c>
      <c r="I343" t="s">
        <v>2916</v>
      </c>
      <c r="J343" t="s">
        <v>2917</v>
      </c>
      <c r="K343" t="s">
        <v>417</v>
      </c>
      <c r="L343">
        <v>3</v>
      </c>
      <c r="M343">
        <v>1</v>
      </c>
      <c r="N343">
        <v>1</v>
      </c>
      <c r="O343">
        <v>0</v>
      </c>
      <c r="P343">
        <v>1</v>
      </c>
      <c r="Q343">
        <v>0</v>
      </c>
      <c r="R343">
        <v>0</v>
      </c>
      <c r="S343" s="50">
        <v>46273.732685185183</v>
      </c>
      <c r="T343" s="50">
        <v>46273.737071759257</v>
      </c>
      <c r="U343" s="51">
        <v>46273</v>
      </c>
      <c r="V343" s="50">
        <v>46273.737071759257</v>
      </c>
      <c r="W343" t="s">
        <v>1673</v>
      </c>
      <c r="X343" t="s">
        <v>492</v>
      </c>
    </row>
    <row r="344" spans="1:24" ht="15" customHeight="1" x14ac:dyDescent="0.35">
      <c r="A344">
        <v>11710269</v>
      </c>
      <c r="B344">
        <v>100006742016</v>
      </c>
      <c r="C344" t="s">
        <v>1726</v>
      </c>
      <c r="D344">
        <v>100</v>
      </c>
      <c r="E344" t="s">
        <v>1745</v>
      </c>
      <c r="F344" t="s">
        <v>1760</v>
      </c>
      <c r="G344">
        <v>6066405</v>
      </c>
      <c r="H344">
        <v>2</v>
      </c>
      <c r="I344" t="s">
        <v>2908</v>
      </c>
      <c r="J344" t="s">
        <v>2909</v>
      </c>
      <c r="K344" t="s">
        <v>421</v>
      </c>
      <c r="L344">
        <v>3</v>
      </c>
      <c r="M344">
        <v>2</v>
      </c>
      <c r="N344">
        <v>2</v>
      </c>
      <c r="O344">
        <v>0</v>
      </c>
      <c r="P344">
        <v>2</v>
      </c>
      <c r="Q344">
        <v>0</v>
      </c>
      <c r="R344">
        <v>0</v>
      </c>
      <c r="S344" s="50">
        <v>46273.73201388889</v>
      </c>
      <c r="T344" s="50">
        <v>46273.737083333333</v>
      </c>
      <c r="U344" s="51">
        <v>46273</v>
      </c>
      <c r="V344" s="50">
        <v>46273.737083333333</v>
      </c>
      <c r="W344" t="s">
        <v>1673</v>
      </c>
      <c r="X344" t="s">
        <v>492</v>
      </c>
    </row>
    <row r="345" spans="1:24" ht="15" customHeight="1" x14ac:dyDescent="0.35">
      <c r="A345">
        <v>11710343</v>
      </c>
      <c r="B345">
        <v>100006742047</v>
      </c>
      <c r="C345" t="s">
        <v>1726</v>
      </c>
      <c r="D345">
        <v>100</v>
      </c>
      <c r="E345" t="s">
        <v>1745</v>
      </c>
      <c r="F345" t="s">
        <v>1760</v>
      </c>
      <c r="G345">
        <v>6068601</v>
      </c>
      <c r="H345">
        <v>3</v>
      </c>
      <c r="I345" t="s">
        <v>1855</v>
      </c>
      <c r="J345" t="s">
        <v>1856</v>
      </c>
      <c r="K345" t="s">
        <v>417</v>
      </c>
      <c r="L345">
        <v>3</v>
      </c>
      <c r="M345">
        <v>2</v>
      </c>
      <c r="N345">
        <v>2</v>
      </c>
      <c r="O345">
        <v>0</v>
      </c>
      <c r="P345">
        <v>2</v>
      </c>
      <c r="Q345">
        <v>0</v>
      </c>
      <c r="R345">
        <v>0</v>
      </c>
      <c r="S345" s="50">
        <v>46273.732685185183</v>
      </c>
      <c r="T345" s="50">
        <v>46273.73715277778</v>
      </c>
      <c r="U345" s="51">
        <v>46273</v>
      </c>
      <c r="V345" s="50">
        <v>46273.73715277778</v>
      </c>
      <c r="W345" t="s">
        <v>1673</v>
      </c>
      <c r="X345" t="s">
        <v>492</v>
      </c>
    </row>
    <row r="346" spans="1:24" ht="15" customHeight="1" x14ac:dyDescent="0.35">
      <c r="A346">
        <v>11709760</v>
      </c>
      <c r="B346">
        <v>100006741741</v>
      </c>
      <c r="C346" t="s">
        <v>1726</v>
      </c>
      <c r="D346">
        <v>100</v>
      </c>
      <c r="E346" t="s">
        <v>1745</v>
      </c>
      <c r="F346" t="s">
        <v>1760</v>
      </c>
      <c r="G346">
        <v>6049301</v>
      </c>
      <c r="H346">
        <v>1</v>
      </c>
      <c r="I346" t="s">
        <v>1985</v>
      </c>
      <c r="J346" t="s">
        <v>1986</v>
      </c>
      <c r="K346" t="s">
        <v>415</v>
      </c>
      <c r="L346">
        <v>3</v>
      </c>
      <c r="M346">
        <v>1</v>
      </c>
      <c r="N346">
        <v>1</v>
      </c>
      <c r="O346">
        <v>0</v>
      </c>
      <c r="P346">
        <v>1</v>
      </c>
      <c r="Q346">
        <v>0</v>
      </c>
      <c r="R346">
        <v>0</v>
      </c>
      <c r="S346" s="50">
        <v>46273.711157407408</v>
      </c>
      <c r="T346" s="50">
        <v>46273.737210648149</v>
      </c>
      <c r="U346" s="51">
        <v>46273</v>
      </c>
      <c r="V346" s="50">
        <v>46273.737210648149</v>
      </c>
      <c r="W346" t="s">
        <v>1673</v>
      </c>
      <c r="X346" t="s">
        <v>492</v>
      </c>
    </row>
    <row r="347" spans="1:24" ht="15" customHeight="1" x14ac:dyDescent="0.35">
      <c r="A347">
        <v>11710344</v>
      </c>
      <c r="B347">
        <v>100006742047</v>
      </c>
      <c r="C347" t="s">
        <v>1726</v>
      </c>
      <c r="D347">
        <v>100</v>
      </c>
      <c r="E347" t="s">
        <v>1745</v>
      </c>
      <c r="F347" t="s">
        <v>1760</v>
      </c>
      <c r="G347">
        <v>6068601</v>
      </c>
      <c r="H347">
        <v>3</v>
      </c>
      <c r="I347" t="s">
        <v>1785</v>
      </c>
      <c r="J347" t="s">
        <v>1786</v>
      </c>
      <c r="K347" t="s">
        <v>417</v>
      </c>
      <c r="L347">
        <v>3</v>
      </c>
      <c r="M347">
        <v>1</v>
      </c>
      <c r="N347">
        <v>1</v>
      </c>
      <c r="O347">
        <v>0</v>
      </c>
      <c r="P347">
        <v>1</v>
      </c>
      <c r="Q347">
        <v>0</v>
      </c>
      <c r="R347">
        <v>0</v>
      </c>
      <c r="S347" s="50">
        <v>46273.732685185183</v>
      </c>
      <c r="T347" s="50">
        <v>46273.737256944441</v>
      </c>
      <c r="U347" s="51">
        <v>46273</v>
      </c>
      <c r="V347" s="50">
        <v>46273.737256944441</v>
      </c>
      <c r="W347" t="s">
        <v>1673</v>
      </c>
      <c r="X347" t="s">
        <v>492</v>
      </c>
    </row>
    <row r="348" spans="1:24" ht="15" customHeight="1" x14ac:dyDescent="0.35">
      <c r="A348">
        <v>11710345</v>
      </c>
      <c r="B348">
        <v>100006742047</v>
      </c>
      <c r="C348" t="s">
        <v>1726</v>
      </c>
      <c r="D348">
        <v>100</v>
      </c>
      <c r="E348" t="s">
        <v>1745</v>
      </c>
      <c r="F348" t="s">
        <v>1760</v>
      </c>
      <c r="G348">
        <v>6068601</v>
      </c>
      <c r="H348">
        <v>3</v>
      </c>
      <c r="I348" t="s">
        <v>1857</v>
      </c>
      <c r="J348" t="s">
        <v>1858</v>
      </c>
      <c r="K348" t="s">
        <v>417</v>
      </c>
      <c r="L348">
        <v>3</v>
      </c>
      <c r="M348">
        <v>1</v>
      </c>
      <c r="N348">
        <v>1</v>
      </c>
      <c r="O348">
        <v>0</v>
      </c>
      <c r="P348">
        <v>1</v>
      </c>
      <c r="Q348">
        <v>0</v>
      </c>
      <c r="R348">
        <v>0</v>
      </c>
      <c r="S348" s="50">
        <v>46273.732685185183</v>
      </c>
      <c r="T348" s="50">
        <v>46273.737361111111</v>
      </c>
      <c r="U348" s="51">
        <v>46273</v>
      </c>
      <c r="V348" s="50">
        <v>46273.737361111111</v>
      </c>
      <c r="W348" t="s">
        <v>1673</v>
      </c>
      <c r="X348" t="s">
        <v>492</v>
      </c>
    </row>
    <row r="349" spans="1:24" ht="15" customHeight="1" x14ac:dyDescent="0.35">
      <c r="A349">
        <v>11707068</v>
      </c>
      <c r="B349">
        <v>100006740296</v>
      </c>
      <c r="C349" t="s">
        <v>1726</v>
      </c>
      <c r="D349">
        <v>100</v>
      </c>
      <c r="E349" t="s">
        <v>1745</v>
      </c>
      <c r="F349" t="s">
        <v>1760</v>
      </c>
      <c r="G349">
        <v>5983201</v>
      </c>
      <c r="H349">
        <v>4</v>
      </c>
      <c r="I349" t="s">
        <v>1795</v>
      </c>
      <c r="J349" t="s">
        <v>1796</v>
      </c>
      <c r="K349" t="s">
        <v>424</v>
      </c>
      <c r="L349">
        <v>3</v>
      </c>
      <c r="M349">
        <v>2</v>
      </c>
      <c r="N349">
        <v>2</v>
      </c>
      <c r="O349">
        <v>0</v>
      </c>
      <c r="P349">
        <v>2</v>
      </c>
      <c r="Q349">
        <v>0</v>
      </c>
      <c r="R349">
        <v>0</v>
      </c>
      <c r="S349" s="50">
        <v>46273.654918981483</v>
      </c>
      <c r="T349" s="50">
        <v>46273.737430555557</v>
      </c>
      <c r="U349" s="51">
        <v>46273</v>
      </c>
      <c r="V349" s="50">
        <v>46273.737430555557</v>
      </c>
      <c r="W349" t="s">
        <v>1673</v>
      </c>
      <c r="X349" t="s">
        <v>492</v>
      </c>
    </row>
    <row r="350" spans="1:24" ht="15" customHeight="1" x14ac:dyDescent="0.35">
      <c r="A350">
        <v>11710346</v>
      </c>
      <c r="B350">
        <v>100006742047</v>
      </c>
      <c r="C350" t="s">
        <v>1726</v>
      </c>
      <c r="D350">
        <v>100</v>
      </c>
      <c r="E350" t="s">
        <v>1745</v>
      </c>
      <c r="F350" t="s">
        <v>1760</v>
      </c>
      <c r="G350">
        <v>6068601</v>
      </c>
      <c r="H350">
        <v>3</v>
      </c>
      <c r="I350" t="s">
        <v>1863</v>
      </c>
      <c r="J350" t="s">
        <v>1864</v>
      </c>
      <c r="K350" t="s">
        <v>417</v>
      </c>
      <c r="L350">
        <v>3</v>
      </c>
      <c r="M350">
        <v>1</v>
      </c>
      <c r="N350">
        <v>1</v>
      </c>
      <c r="O350">
        <v>0</v>
      </c>
      <c r="P350">
        <v>1</v>
      </c>
      <c r="Q350">
        <v>0</v>
      </c>
      <c r="R350">
        <v>0</v>
      </c>
      <c r="S350" s="50">
        <v>46273.732685185183</v>
      </c>
      <c r="T350" s="50">
        <v>46273.737453703703</v>
      </c>
      <c r="U350" s="51">
        <v>46273</v>
      </c>
      <c r="V350" s="50">
        <v>46273.737453703703</v>
      </c>
      <c r="W350" t="s">
        <v>1673</v>
      </c>
      <c r="X350" t="s">
        <v>492</v>
      </c>
    </row>
    <row r="351" spans="1:24" ht="15" customHeight="1" x14ac:dyDescent="0.35">
      <c r="A351">
        <v>11710263</v>
      </c>
      <c r="B351">
        <v>100006742013</v>
      </c>
      <c r="C351" t="s">
        <v>1726</v>
      </c>
      <c r="D351">
        <v>100</v>
      </c>
      <c r="E351" t="s">
        <v>1745</v>
      </c>
      <c r="F351" t="s">
        <v>1760</v>
      </c>
      <c r="G351">
        <v>6066402</v>
      </c>
      <c r="H351">
        <v>1</v>
      </c>
      <c r="I351" t="s">
        <v>2898</v>
      </c>
      <c r="J351" t="s">
        <v>2899</v>
      </c>
      <c r="K351" t="s">
        <v>422</v>
      </c>
      <c r="L351">
        <v>3</v>
      </c>
      <c r="M351">
        <v>6</v>
      </c>
      <c r="N351">
        <v>6</v>
      </c>
      <c r="O351">
        <v>0</v>
      </c>
      <c r="P351">
        <v>6</v>
      </c>
      <c r="Q351">
        <v>0</v>
      </c>
      <c r="R351">
        <v>0</v>
      </c>
      <c r="S351" s="50">
        <v>46273.73201388889</v>
      </c>
      <c r="T351" s="50">
        <v>46273.737476851849</v>
      </c>
      <c r="U351" s="51">
        <v>46273</v>
      </c>
      <c r="V351" s="50">
        <v>46273.737476851849</v>
      </c>
      <c r="W351" t="s">
        <v>1673</v>
      </c>
      <c r="X351" t="s">
        <v>492</v>
      </c>
    </row>
    <row r="352" spans="1:24" ht="15" customHeight="1" x14ac:dyDescent="0.35">
      <c r="A352">
        <v>11710158</v>
      </c>
      <c r="B352">
        <v>100006741948</v>
      </c>
      <c r="C352" t="s">
        <v>1726</v>
      </c>
      <c r="D352">
        <v>100</v>
      </c>
      <c r="E352" t="s">
        <v>1745</v>
      </c>
      <c r="F352" t="s">
        <v>1760</v>
      </c>
      <c r="G352">
        <v>6064202</v>
      </c>
      <c r="H352">
        <v>2</v>
      </c>
      <c r="I352" t="s">
        <v>2545</v>
      </c>
      <c r="J352" t="s">
        <v>2546</v>
      </c>
      <c r="K352" t="s">
        <v>420</v>
      </c>
      <c r="L352">
        <v>3</v>
      </c>
      <c r="M352">
        <v>3</v>
      </c>
      <c r="N352">
        <v>3</v>
      </c>
      <c r="O352">
        <v>0</v>
      </c>
      <c r="P352">
        <v>3</v>
      </c>
      <c r="Q352">
        <v>0</v>
      </c>
      <c r="R352">
        <v>0</v>
      </c>
      <c r="S352" s="50">
        <v>46273.728541666656</v>
      </c>
      <c r="T352" s="50">
        <v>46273.737511574072</v>
      </c>
      <c r="U352" s="51">
        <v>46273</v>
      </c>
      <c r="V352" s="50">
        <v>46273.737511574072</v>
      </c>
      <c r="W352" t="s">
        <v>1673</v>
      </c>
      <c r="X352" t="s">
        <v>492</v>
      </c>
    </row>
    <row r="353" spans="1:24" ht="15" customHeight="1" x14ac:dyDescent="0.35">
      <c r="A353">
        <v>11709779</v>
      </c>
      <c r="B353">
        <v>100006741750</v>
      </c>
      <c r="C353" t="s">
        <v>1726</v>
      </c>
      <c r="D353">
        <v>100</v>
      </c>
      <c r="E353" t="s">
        <v>1745</v>
      </c>
      <c r="F353" t="s">
        <v>1760</v>
      </c>
      <c r="G353">
        <v>6047602</v>
      </c>
      <c r="H353">
        <v>5</v>
      </c>
      <c r="I353" t="s">
        <v>1931</v>
      </c>
      <c r="J353" t="s">
        <v>1932</v>
      </c>
      <c r="K353" t="s">
        <v>423</v>
      </c>
      <c r="L353">
        <v>3</v>
      </c>
      <c r="M353">
        <v>1</v>
      </c>
      <c r="N353">
        <v>1</v>
      </c>
      <c r="O353">
        <v>0</v>
      </c>
      <c r="P353">
        <v>1</v>
      </c>
      <c r="Q353">
        <v>0</v>
      </c>
      <c r="R353">
        <v>0</v>
      </c>
      <c r="S353" s="50">
        <v>46273.711840277778</v>
      </c>
      <c r="T353" s="50">
        <v>46273.737523148149</v>
      </c>
      <c r="U353" s="51">
        <v>46273</v>
      </c>
      <c r="V353" s="50">
        <v>46273.737523148149</v>
      </c>
      <c r="W353" t="s">
        <v>1673</v>
      </c>
      <c r="X353" t="s">
        <v>492</v>
      </c>
    </row>
    <row r="354" spans="1:24" ht="15" customHeight="1" x14ac:dyDescent="0.35">
      <c r="A354">
        <v>11710264</v>
      </c>
      <c r="B354">
        <v>100006742013</v>
      </c>
      <c r="C354" t="s">
        <v>1726</v>
      </c>
      <c r="D354">
        <v>100</v>
      </c>
      <c r="E354" t="s">
        <v>1745</v>
      </c>
      <c r="F354" t="s">
        <v>1760</v>
      </c>
      <c r="G354">
        <v>6066402</v>
      </c>
      <c r="H354">
        <v>1</v>
      </c>
      <c r="I354" t="s">
        <v>2918</v>
      </c>
      <c r="J354" t="s">
        <v>2919</v>
      </c>
      <c r="K354" t="s">
        <v>422</v>
      </c>
      <c r="L354">
        <v>3</v>
      </c>
      <c r="M354">
        <v>3</v>
      </c>
      <c r="N354">
        <v>3</v>
      </c>
      <c r="O354">
        <v>0</v>
      </c>
      <c r="P354">
        <v>3</v>
      </c>
      <c r="Q354">
        <v>0</v>
      </c>
      <c r="R354">
        <v>0</v>
      </c>
      <c r="S354" s="50">
        <v>46273.73201388889</v>
      </c>
      <c r="T354" s="50">
        <v>46273.737673611111</v>
      </c>
      <c r="U354" s="51">
        <v>46273</v>
      </c>
      <c r="V354" s="50">
        <v>46273.737673611111</v>
      </c>
      <c r="W354" t="s">
        <v>1673</v>
      </c>
      <c r="X354" t="s">
        <v>492</v>
      </c>
    </row>
    <row r="355" spans="1:24" ht="15" customHeight="1" x14ac:dyDescent="0.35">
      <c r="A355">
        <v>11710379</v>
      </c>
      <c r="B355">
        <v>100006742063</v>
      </c>
      <c r="C355" t="s">
        <v>1726</v>
      </c>
      <c r="D355">
        <v>100</v>
      </c>
      <c r="E355" t="s">
        <v>1745</v>
      </c>
      <c r="F355" t="s">
        <v>1760</v>
      </c>
      <c r="G355">
        <v>70825818</v>
      </c>
      <c r="H355">
        <v>6</v>
      </c>
      <c r="I355" t="s">
        <v>2920</v>
      </c>
      <c r="J355" t="s">
        <v>2921</v>
      </c>
      <c r="K355" t="s">
        <v>343</v>
      </c>
      <c r="L355">
        <v>3</v>
      </c>
      <c r="M355">
        <v>1</v>
      </c>
      <c r="N355">
        <v>1</v>
      </c>
      <c r="O355">
        <v>0</v>
      </c>
      <c r="P355">
        <v>1</v>
      </c>
      <c r="Q355">
        <v>0</v>
      </c>
      <c r="R355">
        <v>0</v>
      </c>
      <c r="S355" s="50">
        <v>46273.734768518523</v>
      </c>
      <c r="T355" s="50">
        <v>46273.737685185188</v>
      </c>
      <c r="U355" s="51">
        <v>46273</v>
      </c>
      <c r="V355" s="50">
        <v>46273.737685185188</v>
      </c>
      <c r="W355" t="s">
        <v>1673</v>
      </c>
      <c r="X355" t="s">
        <v>492</v>
      </c>
    </row>
    <row r="356" spans="1:24" ht="15" customHeight="1" x14ac:dyDescent="0.35">
      <c r="A356">
        <v>11710279</v>
      </c>
      <c r="B356">
        <v>100006742026</v>
      </c>
      <c r="C356" t="s">
        <v>1726</v>
      </c>
      <c r="D356">
        <v>100</v>
      </c>
      <c r="E356" t="s">
        <v>1745</v>
      </c>
      <c r="F356" t="s">
        <v>1760</v>
      </c>
      <c r="G356">
        <v>6067105</v>
      </c>
      <c r="H356">
        <v>1</v>
      </c>
      <c r="I356" t="s">
        <v>2099</v>
      </c>
      <c r="J356" t="s">
        <v>2100</v>
      </c>
      <c r="K356" t="s">
        <v>415</v>
      </c>
      <c r="L356">
        <v>3</v>
      </c>
      <c r="M356">
        <v>8</v>
      </c>
      <c r="N356">
        <v>8</v>
      </c>
      <c r="O356">
        <v>0</v>
      </c>
      <c r="P356">
        <v>8</v>
      </c>
      <c r="Q356">
        <v>0</v>
      </c>
      <c r="R356">
        <v>0</v>
      </c>
      <c r="S356" s="50">
        <v>46273.73201388889</v>
      </c>
      <c r="T356" s="50">
        <v>46273.737708333327</v>
      </c>
      <c r="U356" s="51">
        <v>46273</v>
      </c>
      <c r="V356" s="50">
        <v>46273.737708333327</v>
      </c>
      <c r="W356" t="s">
        <v>1673</v>
      </c>
      <c r="X356" t="s">
        <v>492</v>
      </c>
    </row>
    <row r="357" spans="1:24" ht="15" customHeight="1" x14ac:dyDescent="0.35">
      <c r="A357">
        <v>11710347</v>
      </c>
      <c r="B357">
        <v>100006742047</v>
      </c>
      <c r="C357" t="s">
        <v>1726</v>
      </c>
      <c r="D357">
        <v>100</v>
      </c>
      <c r="E357" t="s">
        <v>1745</v>
      </c>
      <c r="F357" t="s">
        <v>1760</v>
      </c>
      <c r="G357">
        <v>6068601</v>
      </c>
      <c r="H357">
        <v>3</v>
      </c>
      <c r="I357" t="s">
        <v>2249</v>
      </c>
      <c r="J357" t="s">
        <v>2250</v>
      </c>
      <c r="K357" t="s">
        <v>417</v>
      </c>
      <c r="L357">
        <v>3</v>
      </c>
      <c r="M357">
        <v>1</v>
      </c>
      <c r="N357">
        <v>1</v>
      </c>
      <c r="O357">
        <v>0</v>
      </c>
      <c r="P357">
        <v>1</v>
      </c>
      <c r="Q357">
        <v>0</v>
      </c>
      <c r="R357">
        <v>0</v>
      </c>
      <c r="S357" s="50">
        <v>46273.732685185183</v>
      </c>
      <c r="T357" s="50">
        <v>46273.737719907411</v>
      </c>
      <c r="U357" s="51">
        <v>46273</v>
      </c>
      <c r="V357" s="50">
        <v>46273.737719907411</v>
      </c>
      <c r="W357" t="s">
        <v>1673</v>
      </c>
      <c r="X357" t="s">
        <v>492</v>
      </c>
    </row>
    <row r="358" spans="1:24" ht="15" customHeight="1" x14ac:dyDescent="0.35">
      <c r="A358">
        <v>11707064</v>
      </c>
      <c r="B358">
        <v>100006740293</v>
      </c>
      <c r="C358" t="s">
        <v>1726</v>
      </c>
      <c r="D358">
        <v>100</v>
      </c>
      <c r="E358" t="s">
        <v>1745</v>
      </c>
      <c r="F358" t="s">
        <v>1760</v>
      </c>
      <c r="G358">
        <v>5979501</v>
      </c>
      <c r="H358">
        <v>4</v>
      </c>
      <c r="I358" t="s">
        <v>1787</v>
      </c>
      <c r="J358" t="s">
        <v>1788</v>
      </c>
      <c r="K358" t="s">
        <v>424</v>
      </c>
      <c r="L358">
        <v>3</v>
      </c>
      <c r="M358">
        <v>2</v>
      </c>
      <c r="N358">
        <v>2</v>
      </c>
      <c r="O358">
        <v>0</v>
      </c>
      <c r="P358">
        <v>2</v>
      </c>
      <c r="Q358">
        <v>0</v>
      </c>
      <c r="R358">
        <v>0</v>
      </c>
      <c r="S358" s="50">
        <v>46273.654918981483</v>
      </c>
      <c r="T358" s="50">
        <v>46273.737743055557</v>
      </c>
      <c r="U358" s="51">
        <v>46273</v>
      </c>
      <c r="V358" s="50">
        <v>46273.737743055557</v>
      </c>
      <c r="W358" t="s">
        <v>1673</v>
      </c>
      <c r="X358" t="s">
        <v>492</v>
      </c>
    </row>
    <row r="359" spans="1:24" ht="15" customHeight="1" x14ac:dyDescent="0.35">
      <c r="A359">
        <v>11710020</v>
      </c>
      <c r="B359">
        <v>100006741868</v>
      </c>
      <c r="C359" t="s">
        <v>1726</v>
      </c>
      <c r="D359">
        <v>100</v>
      </c>
      <c r="E359" t="s">
        <v>1745</v>
      </c>
      <c r="F359" t="s">
        <v>1760</v>
      </c>
      <c r="G359">
        <v>6056903</v>
      </c>
      <c r="H359">
        <v>2</v>
      </c>
      <c r="I359" t="s">
        <v>2519</v>
      </c>
      <c r="J359" t="s">
        <v>2520</v>
      </c>
      <c r="K359" t="s">
        <v>420</v>
      </c>
      <c r="L359">
        <v>3</v>
      </c>
      <c r="M359">
        <v>1</v>
      </c>
      <c r="N359">
        <v>1</v>
      </c>
      <c r="O359">
        <v>0</v>
      </c>
      <c r="P359">
        <v>1</v>
      </c>
      <c r="Q359">
        <v>0</v>
      </c>
      <c r="R359">
        <v>0</v>
      </c>
      <c r="S359" s="50">
        <v>46273.719513888893</v>
      </c>
      <c r="T359" s="50">
        <v>46273.737858796303</v>
      </c>
      <c r="U359" s="51">
        <v>46273</v>
      </c>
      <c r="V359" s="50">
        <v>46273.737858796303</v>
      </c>
      <c r="W359" t="s">
        <v>1673</v>
      </c>
      <c r="X359" t="s">
        <v>492</v>
      </c>
    </row>
    <row r="360" spans="1:24" ht="15" customHeight="1" x14ac:dyDescent="0.35">
      <c r="A360">
        <v>11707404</v>
      </c>
      <c r="B360">
        <v>100006740505</v>
      </c>
      <c r="C360" t="s">
        <v>1726</v>
      </c>
      <c r="D360">
        <v>100</v>
      </c>
      <c r="E360" t="s">
        <v>1745</v>
      </c>
      <c r="F360" t="s">
        <v>1760</v>
      </c>
      <c r="G360">
        <v>6010302</v>
      </c>
      <c r="H360">
        <v>5</v>
      </c>
      <c r="I360" t="s">
        <v>1931</v>
      </c>
      <c r="J360" t="s">
        <v>1932</v>
      </c>
      <c r="K360" t="s">
        <v>423</v>
      </c>
      <c r="L360">
        <v>3</v>
      </c>
      <c r="M360">
        <v>1</v>
      </c>
      <c r="N360">
        <v>1</v>
      </c>
      <c r="O360">
        <v>0</v>
      </c>
      <c r="P360">
        <v>1</v>
      </c>
      <c r="Q360">
        <v>0</v>
      </c>
      <c r="R360">
        <v>0</v>
      </c>
      <c r="S360" s="50">
        <v>46273.655081018522</v>
      </c>
      <c r="T360" s="50">
        <v>46273.737881944442</v>
      </c>
      <c r="U360" s="51">
        <v>46273</v>
      </c>
      <c r="V360" s="50">
        <v>46273.737881944442</v>
      </c>
      <c r="W360" t="s">
        <v>1673</v>
      </c>
      <c r="X360" t="s">
        <v>492</v>
      </c>
    </row>
    <row r="361" spans="1:24" ht="15" customHeight="1" x14ac:dyDescent="0.35">
      <c r="A361">
        <v>11707065</v>
      </c>
      <c r="B361">
        <v>100006740293</v>
      </c>
      <c r="C361" t="s">
        <v>1726</v>
      </c>
      <c r="D361">
        <v>100</v>
      </c>
      <c r="E361" t="s">
        <v>1745</v>
      </c>
      <c r="F361" t="s">
        <v>1760</v>
      </c>
      <c r="G361">
        <v>5979501</v>
      </c>
      <c r="H361">
        <v>4</v>
      </c>
      <c r="I361" t="s">
        <v>1789</v>
      </c>
      <c r="J361" t="s">
        <v>1790</v>
      </c>
      <c r="K361" t="s">
        <v>424</v>
      </c>
      <c r="L361">
        <v>3</v>
      </c>
      <c r="M361">
        <v>2</v>
      </c>
      <c r="N361">
        <v>2</v>
      </c>
      <c r="O361">
        <v>0</v>
      </c>
      <c r="P361">
        <v>2</v>
      </c>
      <c r="Q361">
        <v>0</v>
      </c>
      <c r="R361">
        <v>0</v>
      </c>
      <c r="S361" s="50">
        <v>46273.654918981483</v>
      </c>
      <c r="T361" s="50">
        <v>46273.737893518519</v>
      </c>
      <c r="U361" s="51">
        <v>46273</v>
      </c>
      <c r="V361" s="50">
        <v>46273.737893518519</v>
      </c>
      <c r="W361" t="s">
        <v>1673</v>
      </c>
      <c r="X361" t="s">
        <v>492</v>
      </c>
    </row>
    <row r="362" spans="1:24" ht="15" customHeight="1" x14ac:dyDescent="0.35">
      <c r="A362">
        <v>11710272</v>
      </c>
      <c r="B362">
        <v>100006742020</v>
      </c>
      <c r="C362" t="s">
        <v>1726</v>
      </c>
      <c r="D362">
        <v>100</v>
      </c>
      <c r="E362" t="s">
        <v>1745</v>
      </c>
      <c r="F362" t="s">
        <v>1760</v>
      </c>
      <c r="G362">
        <v>6066602</v>
      </c>
      <c r="H362">
        <v>1</v>
      </c>
      <c r="I362" t="s">
        <v>2437</v>
      </c>
      <c r="J362" t="s">
        <v>2438</v>
      </c>
      <c r="K362" t="s">
        <v>422</v>
      </c>
      <c r="L362">
        <v>3</v>
      </c>
      <c r="M362">
        <v>1</v>
      </c>
      <c r="N362">
        <v>1</v>
      </c>
      <c r="O362">
        <v>0</v>
      </c>
      <c r="P362">
        <v>1</v>
      </c>
      <c r="Q362">
        <v>0</v>
      </c>
      <c r="R362">
        <v>0</v>
      </c>
      <c r="S362" s="50">
        <v>46273.73201388889</v>
      </c>
      <c r="T362" s="50">
        <v>46273.737951388888</v>
      </c>
      <c r="U362" s="51">
        <v>46273</v>
      </c>
      <c r="V362" s="50">
        <v>46273.737951388888</v>
      </c>
      <c r="W362" t="s">
        <v>1673</v>
      </c>
      <c r="X362" t="s">
        <v>492</v>
      </c>
    </row>
    <row r="363" spans="1:24" ht="15" customHeight="1" x14ac:dyDescent="0.35">
      <c r="A363">
        <v>11708407</v>
      </c>
      <c r="B363">
        <v>100006741026</v>
      </c>
      <c r="C363" t="s">
        <v>1726</v>
      </c>
      <c r="D363">
        <v>100</v>
      </c>
      <c r="E363" t="s">
        <v>1745</v>
      </c>
      <c r="F363" t="s">
        <v>1760</v>
      </c>
      <c r="G363">
        <v>6026401</v>
      </c>
      <c r="H363">
        <v>3</v>
      </c>
      <c r="I363" t="s">
        <v>2249</v>
      </c>
      <c r="J363" t="s">
        <v>2250</v>
      </c>
      <c r="K363" t="s">
        <v>417</v>
      </c>
      <c r="L363">
        <v>3</v>
      </c>
      <c r="M363">
        <v>1</v>
      </c>
      <c r="N363">
        <v>1</v>
      </c>
      <c r="O363">
        <v>0</v>
      </c>
      <c r="P363">
        <v>1</v>
      </c>
      <c r="Q363">
        <v>0</v>
      </c>
      <c r="R363">
        <v>0</v>
      </c>
      <c r="S363" s="50">
        <v>46273.680625000001</v>
      </c>
      <c r="T363" s="50">
        <v>46273.738055555557</v>
      </c>
      <c r="U363" s="51">
        <v>46273</v>
      </c>
      <c r="V363" s="50">
        <v>46273.738055555557</v>
      </c>
      <c r="W363" t="s">
        <v>1673</v>
      </c>
      <c r="X363" t="s">
        <v>492</v>
      </c>
    </row>
    <row r="364" spans="1:24" ht="15" customHeight="1" x14ac:dyDescent="0.35">
      <c r="A364">
        <v>11710043</v>
      </c>
      <c r="B364">
        <v>100006741882</v>
      </c>
      <c r="C364" t="s">
        <v>1726</v>
      </c>
      <c r="D364">
        <v>100</v>
      </c>
      <c r="E364" t="s">
        <v>1745</v>
      </c>
      <c r="F364" t="s">
        <v>1760</v>
      </c>
      <c r="G364">
        <v>6058601</v>
      </c>
      <c r="H364">
        <v>1</v>
      </c>
      <c r="I364" t="s">
        <v>2521</v>
      </c>
      <c r="J364" t="s">
        <v>2522</v>
      </c>
      <c r="K364" t="s">
        <v>422</v>
      </c>
      <c r="L364">
        <v>3</v>
      </c>
      <c r="M364">
        <v>1</v>
      </c>
      <c r="N364">
        <v>1</v>
      </c>
      <c r="O364">
        <v>0</v>
      </c>
      <c r="P364">
        <v>1</v>
      </c>
      <c r="Q364">
        <v>0</v>
      </c>
      <c r="R364">
        <v>0</v>
      </c>
      <c r="S364" s="50">
        <v>46273.721574074072</v>
      </c>
      <c r="T364" s="50">
        <v>46273.738136574073</v>
      </c>
      <c r="U364" s="51">
        <v>46273</v>
      </c>
      <c r="V364" s="50">
        <v>46273.738136574073</v>
      </c>
      <c r="W364" t="s">
        <v>1673</v>
      </c>
      <c r="X364" t="s">
        <v>492</v>
      </c>
    </row>
    <row r="365" spans="1:24" ht="15" customHeight="1" x14ac:dyDescent="0.35">
      <c r="A365">
        <v>11707574</v>
      </c>
      <c r="B365">
        <v>100006740597</v>
      </c>
      <c r="C365" t="s">
        <v>1726</v>
      </c>
      <c r="D365">
        <v>100</v>
      </c>
      <c r="E365" t="s">
        <v>1745</v>
      </c>
      <c r="F365" t="s">
        <v>1760</v>
      </c>
      <c r="G365">
        <v>5965801</v>
      </c>
      <c r="H365">
        <v>2</v>
      </c>
      <c r="I365" t="s">
        <v>2097</v>
      </c>
      <c r="J365" t="s">
        <v>2098</v>
      </c>
      <c r="K365" t="s">
        <v>420</v>
      </c>
      <c r="L365">
        <v>3</v>
      </c>
      <c r="M365">
        <v>1</v>
      </c>
      <c r="N365">
        <v>1</v>
      </c>
      <c r="O365">
        <v>0</v>
      </c>
      <c r="P365">
        <v>1</v>
      </c>
      <c r="Q365">
        <v>0</v>
      </c>
      <c r="R365">
        <v>0</v>
      </c>
      <c r="S365" s="50">
        <v>46273.655150462961</v>
      </c>
      <c r="T365" s="50">
        <v>46273.738217592603</v>
      </c>
      <c r="U365" s="51">
        <v>46273</v>
      </c>
      <c r="V365" s="50">
        <v>46273.738217592603</v>
      </c>
      <c r="W365" t="s">
        <v>1673</v>
      </c>
      <c r="X365" t="s">
        <v>492</v>
      </c>
    </row>
    <row r="366" spans="1:24" ht="15" customHeight="1" x14ac:dyDescent="0.35">
      <c r="A366">
        <v>11707094</v>
      </c>
      <c r="B366">
        <v>100006740319</v>
      </c>
      <c r="C366" t="s">
        <v>1726</v>
      </c>
      <c r="D366">
        <v>100</v>
      </c>
      <c r="E366" t="s">
        <v>1745</v>
      </c>
      <c r="F366" t="s">
        <v>1760</v>
      </c>
      <c r="G366">
        <v>5990501</v>
      </c>
      <c r="H366">
        <v>4</v>
      </c>
      <c r="I366" t="s">
        <v>1817</v>
      </c>
      <c r="J366" t="s">
        <v>1818</v>
      </c>
      <c r="K366" t="s">
        <v>424</v>
      </c>
      <c r="L366">
        <v>3</v>
      </c>
      <c r="M366">
        <v>1</v>
      </c>
      <c r="N366">
        <v>1</v>
      </c>
      <c r="O366">
        <v>0</v>
      </c>
      <c r="P366">
        <v>1</v>
      </c>
      <c r="Q366">
        <v>0</v>
      </c>
      <c r="R366">
        <v>0</v>
      </c>
      <c r="S366" s="50">
        <v>46273.654942129629</v>
      </c>
      <c r="T366" s="50">
        <v>46273.738229166673</v>
      </c>
      <c r="U366" s="51">
        <v>46273</v>
      </c>
      <c r="V366" s="50">
        <v>46273.738229166673</v>
      </c>
      <c r="W366" t="s">
        <v>1673</v>
      </c>
      <c r="X366" t="s">
        <v>492</v>
      </c>
    </row>
    <row r="367" spans="1:24" ht="15" customHeight="1" x14ac:dyDescent="0.35">
      <c r="A367">
        <v>11707376</v>
      </c>
      <c r="B367">
        <v>100006740496</v>
      </c>
      <c r="C367" t="s">
        <v>1726</v>
      </c>
      <c r="D367">
        <v>100</v>
      </c>
      <c r="E367" t="s">
        <v>1745</v>
      </c>
      <c r="F367" t="s">
        <v>1760</v>
      </c>
      <c r="G367">
        <v>5964202</v>
      </c>
      <c r="H367">
        <v>5</v>
      </c>
      <c r="I367" t="s">
        <v>1903</v>
      </c>
      <c r="J367" t="s">
        <v>1904</v>
      </c>
      <c r="K367" t="s">
        <v>423</v>
      </c>
      <c r="L367">
        <v>3</v>
      </c>
      <c r="M367">
        <v>3</v>
      </c>
      <c r="N367">
        <v>3</v>
      </c>
      <c r="O367">
        <v>0</v>
      </c>
      <c r="P367">
        <v>3</v>
      </c>
      <c r="Q367">
        <v>0</v>
      </c>
      <c r="R367">
        <v>0</v>
      </c>
      <c r="S367" s="50">
        <v>46273.655081018522</v>
      </c>
      <c r="T367" s="50">
        <v>46273.738229166673</v>
      </c>
      <c r="U367" s="51">
        <v>46273</v>
      </c>
      <c r="V367" s="50">
        <v>46273.738229166673</v>
      </c>
      <c r="W367" t="s">
        <v>1673</v>
      </c>
      <c r="X367" t="s">
        <v>492</v>
      </c>
    </row>
    <row r="368" spans="1:24" ht="15" customHeight="1" x14ac:dyDescent="0.35">
      <c r="A368">
        <v>11708369</v>
      </c>
      <c r="B368">
        <v>100006741007</v>
      </c>
      <c r="C368" t="s">
        <v>1726</v>
      </c>
      <c r="D368">
        <v>100</v>
      </c>
      <c r="E368" t="s">
        <v>1745</v>
      </c>
      <c r="F368" t="s">
        <v>1760</v>
      </c>
      <c r="G368">
        <v>6025401</v>
      </c>
      <c r="H368">
        <v>3</v>
      </c>
      <c r="I368" t="s">
        <v>2249</v>
      </c>
      <c r="J368" t="s">
        <v>2250</v>
      </c>
      <c r="K368" t="s">
        <v>417</v>
      </c>
      <c r="L368">
        <v>3</v>
      </c>
      <c r="M368">
        <v>1</v>
      </c>
      <c r="N368">
        <v>1</v>
      </c>
      <c r="O368">
        <v>0</v>
      </c>
      <c r="P368">
        <v>1</v>
      </c>
      <c r="Q368">
        <v>0</v>
      </c>
      <c r="R368">
        <v>0</v>
      </c>
      <c r="S368" s="50">
        <v>46273.679907407408</v>
      </c>
      <c r="T368" s="50">
        <v>46273.738275462973</v>
      </c>
      <c r="U368" s="51">
        <v>46273</v>
      </c>
      <c r="V368" s="50">
        <v>46273.738275462973</v>
      </c>
      <c r="W368" t="s">
        <v>1673</v>
      </c>
      <c r="X368" t="s">
        <v>492</v>
      </c>
    </row>
    <row r="369" spans="1:24" ht="15" customHeight="1" x14ac:dyDescent="0.35">
      <c r="A369">
        <v>11710278</v>
      </c>
      <c r="B369">
        <v>100006742025</v>
      </c>
      <c r="C369" t="s">
        <v>1726</v>
      </c>
      <c r="D369">
        <v>100</v>
      </c>
      <c r="E369" t="s">
        <v>1745</v>
      </c>
      <c r="F369" t="s">
        <v>1760</v>
      </c>
      <c r="G369">
        <v>6067104</v>
      </c>
      <c r="H369">
        <v>1</v>
      </c>
      <c r="I369" t="s">
        <v>2099</v>
      </c>
      <c r="J369" t="s">
        <v>2100</v>
      </c>
      <c r="K369" t="s">
        <v>415</v>
      </c>
      <c r="L369">
        <v>3</v>
      </c>
      <c r="M369">
        <v>10</v>
      </c>
      <c r="N369">
        <v>10</v>
      </c>
      <c r="O369">
        <v>0</v>
      </c>
      <c r="P369">
        <v>10</v>
      </c>
      <c r="Q369">
        <v>0</v>
      </c>
      <c r="R369">
        <v>0</v>
      </c>
      <c r="S369" s="50">
        <v>46273.73201388889</v>
      </c>
      <c r="T369" s="50">
        <v>46273.738275462973</v>
      </c>
      <c r="U369" s="51">
        <v>46273</v>
      </c>
      <c r="V369" s="50">
        <v>46273.738275462973</v>
      </c>
      <c r="W369" t="s">
        <v>1673</v>
      </c>
      <c r="X369" t="s">
        <v>492</v>
      </c>
    </row>
    <row r="370" spans="1:24" ht="15" customHeight="1" x14ac:dyDescent="0.35">
      <c r="A370">
        <v>11710044</v>
      </c>
      <c r="B370">
        <v>100006741882</v>
      </c>
      <c r="C370" t="s">
        <v>1726</v>
      </c>
      <c r="D370">
        <v>100</v>
      </c>
      <c r="E370" t="s">
        <v>1745</v>
      </c>
      <c r="F370" t="s">
        <v>1760</v>
      </c>
      <c r="G370">
        <v>6058601</v>
      </c>
      <c r="H370">
        <v>1</v>
      </c>
      <c r="I370" t="s">
        <v>2523</v>
      </c>
      <c r="J370" t="s">
        <v>2524</v>
      </c>
      <c r="K370" t="s">
        <v>422</v>
      </c>
      <c r="L370">
        <v>3</v>
      </c>
      <c r="M370">
        <v>6</v>
      </c>
      <c r="N370">
        <v>6</v>
      </c>
      <c r="O370">
        <v>0</v>
      </c>
      <c r="P370">
        <v>6</v>
      </c>
      <c r="Q370">
        <v>0</v>
      </c>
      <c r="R370">
        <v>0</v>
      </c>
      <c r="S370" s="50">
        <v>46273.721574074072</v>
      </c>
      <c r="T370" s="50">
        <v>46273.738391203697</v>
      </c>
      <c r="U370" s="51">
        <v>46273</v>
      </c>
      <c r="V370" s="50">
        <v>46273.738391203697</v>
      </c>
      <c r="W370" t="s">
        <v>1673</v>
      </c>
      <c r="X370" t="s">
        <v>492</v>
      </c>
    </row>
    <row r="371" spans="1:24" ht="15" customHeight="1" x14ac:dyDescent="0.35">
      <c r="A371">
        <v>11710380</v>
      </c>
      <c r="B371">
        <v>100006742063</v>
      </c>
      <c r="C371" t="s">
        <v>1726</v>
      </c>
      <c r="D371">
        <v>100</v>
      </c>
      <c r="E371" t="s">
        <v>1745</v>
      </c>
      <c r="F371" t="s">
        <v>1760</v>
      </c>
      <c r="G371">
        <v>70825818</v>
      </c>
      <c r="H371">
        <v>6</v>
      </c>
      <c r="I371" t="s">
        <v>2624</v>
      </c>
      <c r="J371" t="s">
        <v>2625</v>
      </c>
      <c r="K371" t="s">
        <v>343</v>
      </c>
      <c r="L371">
        <v>3</v>
      </c>
      <c r="M371">
        <v>1</v>
      </c>
      <c r="N371">
        <v>1</v>
      </c>
      <c r="O371">
        <v>0</v>
      </c>
      <c r="P371">
        <v>1</v>
      </c>
      <c r="Q371">
        <v>0</v>
      </c>
      <c r="R371">
        <v>0</v>
      </c>
      <c r="S371" s="50">
        <v>46273.734768518523</v>
      </c>
      <c r="T371" s="50">
        <v>46273.738437499997</v>
      </c>
      <c r="U371" s="51">
        <v>46273</v>
      </c>
      <c r="V371" s="50">
        <v>46273.738437499997</v>
      </c>
      <c r="W371" t="s">
        <v>1673</v>
      </c>
      <c r="X371" t="s">
        <v>492</v>
      </c>
    </row>
    <row r="372" spans="1:24" ht="15" customHeight="1" x14ac:dyDescent="0.35">
      <c r="A372">
        <v>11707377</v>
      </c>
      <c r="B372">
        <v>100006740497</v>
      </c>
      <c r="C372" t="s">
        <v>1726</v>
      </c>
      <c r="D372">
        <v>100</v>
      </c>
      <c r="E372" t="s">
        <v>1745</v>
      </c>
      <c r="F372" t="s">
        <v>1760</v>
      </c>
      <c r="G372">
        <v>5965401</v>
      </c>
      <c r="H372">
        <v>5</v>
      </c>
      <c r="I372" t="s">
        <v>1905</v>
      </c>
      <c r="J372" t="s">
        <v>1906</v>
      </c>
      <c r="K372" t="s">
        <v>423</v>
      </c>
      <c r="L372">
        <v>3</v>
      </c>
      <c r="M372">
        <v>4</v>
      </c>
      <c r="N372">
        <v>4</v>
      </c>
      <c r="O372">
        <v>0</v>
      </c>
      <c r="P372">
        <v>4</v>
      </c>
      <c r="Q372">
        <v>0</v>
      </c>
      <c r="R372">
        <v>0</v>
      </c>
      <c r="S372" s="50">
        <v>46273.655081018522</v>
      </c>
      <c r="T372" s="50">
        <v>46273.738483796304</v>
      </c>
      <c r="U372" s="51">
        <v>46273</v>
      </c>
      <c r="V372" s="50">
        <v>46273.738483796304</v>
      </c>
      <c r="W372" t="s">
        <v>1673</v>
      </c>
      <c r="X372" t="s">
        <v>492</v>
      </c>
    </row>
    <row r="373" spans="1:24" ht="15" customHeight="1" x14ac:dyDescent="0.35">
      <c r="A373">
        <v>11708320</v>
      </c>
      <c r="B373">
        <v>100006740986</v>
      </c>
      <c r="C373" t="s">
        <v>1726</v>
      </c>
      <c r="D373">
        <v>100</v>
      </c>
      <c r="E373" t="s">
        <v>1745</v>
      </c>
      <c r="F373" t="s">
        <v>1760</v>
      </c>
      <c r="G373">
        <v>6024001</v>
      </c>
      <c r="H373">
        <v>3</v>
      </c>
      <c r="I373" t="s">
        <v>1889</v>
      </c>
      <c r="J373" t="s">
        <v>1890</v>
      </c>
      <c r="K373" t="s">
        <v>417</v>
      </c>
      <c r="L373">
        <v>3</v>
      </c>
      <c r="M373">
        <v>1</v>
      </c>
      <c r="N373">
        <v>1</v>
      </c>
      <c r="O373">
        <v>0</v>
      </c>
      <c r="P373">
        <v>1</v>
      </c>
      <c r="Q373">
        <v>0</v>
      </c>
      <c r="R373">
        <v>0</v>
      </c>
      <c r="S373" s="50">
        <v>46273.676423611112</v>
      </c>
      <c r="T373" s="50">
        <v>46273.738483796304</v>
      </c>
      <c r="U373" s="51">
        <v>46273</v>
      </c>
      <c r="V373" s="50">
        <v>46273.738483796304</v>
      </c>
      <c r="W373" t="s">
        <v>1673</v>
      </c>
      <c r="X373" t="s">
        <v>492</v>
      </c>
    </row>
    <row r="374" spans="1:24" ht="15" customHeight="1" x14ac:dyDescent="0.35">
      <c r="A374">
        <v>11710117</v>
      </c>
      <c r="B374">
        <v>100006741929</v>
      </c>
      <c r="C374" t="s">
        <v>1726</v>
      </c>
      <c r="D374">
        <v>100</v>
      </c>
      <c r="E374" t="s">
        <v>1745</v>
      </c>
      <c r="F374" t="s">
        <v>1760</v>
      </c>
      <c r="G374">
        <v>6062201</v>
      </c>
      <c r="H374">
        <v>2</v>
      </c>
      <c r="I374" t="s">
        <v>2187</v>
      </c>
      <c r="J374" t="s">
        <v>2188</v>
      </c>
      <c r="K374" t="s">
        <v>420</v>
      </c>
      <c r="L374">
        <v>3</v>
      </c>
      <c r="M374">
        <v>1</v>
      </c>
      <c r="N374">
        <v>1</v>
      </c>
      <c r="O374">
        <v>0</v>
      </c>
      <c r="P374">
        <v>1</v>
      </c>
      <c r="Q374">
        <v>0</v>
      </c>
      <c r="R374">
        <v>0</v>
      </c>
      <c r="S374" s="50">
        <v>46273.726435185177</v>
      </c>
      <c r="T374" s="50">
        <v>46273.738495370373</v>
      </c>
      <c r="U374" s="51">
        <v>46273</v>
      </c>
      <c r="V374" s="50">
        <v>46273.738495370373</v>
      </c>
      <c r="W374" t="s">
        <v>1673</v>
      </c>
      <c r="X374" t="s">
        <v>492</v>
      </c>
    </row>
    <row r="375" spans="1:24" ht="15" customHeight="1" x14ac:dyDescent="0.35">
      <c r="A375">
        <v>11708253</v>
      </c>
      <c r="B375">
        <v>100006740959</v>
      </c>
      <c r="C375" t="s">
        <v>1726</v>
      </c>
      <c r="D375">
        <v>100</v>
      </c>
      <c r="E375" t="s">
        <v>1745</v>
      </c>
      <c r="F375" t="s">
        <v>1760</v>
      </c>
      <c r="G375">
        <v>6020001</v>
      </c>
      <c r="H375">
        <v>4</v>
      </c>
      <c r="I375" t="s">
        <v>2221</v>
      </c>
      <c r="J375" t="s">
        <v>2222</v>
      </c>
      <c r="K375" t="s">
        <v>424</v>
      </c>
      <c r="L375">
        <v>3</v>
      </c>
      <c r="M375">
        <v>1</v>
      </c>
      <c r="N375">
        <v>1</v>
      </c>
      <c r="O375">
        <v>0</v>
      </c>
      <c r="P375">
        <v>1</v>
      </c>
      <c r="Q375">
        <v>0</v>
      </c>
      <c r="R375">
        <v>0</v>
      </c>
      <c r="S375" s="50">
        <v>46273.672256944446</v>
      </c>
      <c r="T375" s="50">
        <v>46273.738599537042</v>
      </c>
      <c r="U375" s="51">
        <v>46273</v>
      </c>
      <c r="V375" s="50">
        <v>46273.738599537042</v>
      </c>
      <c r="W375" t="s">
        <v>1673</v>
      </c>
      <c r="X375" t="s">
        <v>492</v>
      </c>
    </row>
    <row r="376" spans="1:24" ht="15" customHeight="1" x14ac:dyDescent="0.35">
      <c r="A376">
        <v>11708313</v>
      </c>
      <c r="B376">
        <v>100006740984</v>
      </c>
      <c r="C376" t="s">
        <v>1726</v>
      </c>
      <c r="D376">
        <v>100</v>
      </c>
      <c r="E376" t="s">
        <v>1745</v>
      </c>
      <c r="F376" t="s">
        <v>1760</v>
      </c>
      <c r="G376">
        <v>6022501</v>
      </c>
      <c r="H376">
        <v>3</v>
      </c>
      <c r="I376" t="s">
        <v>1845</v>
      </c>
      <c r="J376" t="s">
        <v>1846</v>
      </c>
      <c r="K376" t="s">
        <v>417</v>
      </c>
      <c r="L376">
        <v>3</v>
      </c>
      <c r="M376">
        <v>1</v>
      </c>
      <c r="N376">
        <v>1</v>
      </c>
      <c r="O376">
        <v>0</v>
      </c>
      <c r="P376">
        <v>1</v>
      </c>
      <c r="Q376">
        <v>0</v>
      </c>
      <c r="R376">
        <v>0</v>
      </c>
      <c r="S376" s="50">
        <v>46273.675729166673</v>
      </c>
      <c r="T376" s="50">
        <v>46273.738645833328</v>
      </c>
      <c r="U376" s="51">
        <v>46273</v>
      </c>
      <c r="V376" s="50">
        <v>46273.738645833328</v>
      </c>
      <c r="W376" t="s">
        <v>1673</v>
      </c>
      <c r="X376" t="s">
        <v>492</v>
      </c>
    </row>
    <row r="377" spans="1:24" ht="15" customHeight="1" x14ac:dyDescent="0.35">
      <c r="A377">
        <v>11710364</v>
      </c>
      <c r="B377">
        <v>100006742054</v>
      </c>
      <c r="C377" t="s">
        <v>1726</v>
      </c>
      <c r="D377">
        <v>100</v>
      </c>
      <c r="E377" t="s">
        <v>1745</v>
      </c>
      <c r="F377" t="s">
        <v>1760</v>
      </c>
      <c r="G377">
        <v>6068502</v>
      </c>
      <c r="H377">
        <v>1</v>
      </c>
      <c r="I377" t="s">
        <v>1993</v>
      </c>
      <c r="J377" t="s">
        <v>1994</v>
      </c>
      <c r="K377" t="s">
        <v>422</v>
      </c>
      <c r="L377">
        <v>3</v>
      </c>
      <c r="M377">
        <v>1</v>
      </c>
      <c r="N377">
        <v>1</v>
      </c>
      <c r="O377">
        <v>0</v>
      </c>
      <c r="P377">
        <v>1</v>
      </c>
      <c r="Q377">
        <v>0</v>
      </c>
      <c r="R377">
        <v>0</v>
      </c>
      <c r="S377" s="50">
        <v>46273.732708333337</v>
      </c>
      <c r="T377" s="50">
        <v>46273.738715277781</v>
      </c>
      <c r="U377" s="51">
        <v>46273</v>
      </c>
      <c r="V377" s="50">
        <v>46273.738715277781</v>
      </c>
      <c r="W377" t="s">
        <v>1673</v>
      </c>
      <c r="X377" t="s">
        <v>492</v>
      </c>
    </row>
    <row r="378" spans="1:24" ht="15" customHeight="1" x14ac:dyDescent="0.35">
      <c r="A378">
        <v>11707559</v>
      </c>
      <c r="B378">
        <v>100006740592</v>
      </c>
      <c r="C378" t="s">
        <v>1726</v>
      </c>
      <c r="D378">
        <v>100</v>
      </c>
      <c r="E378" t="s">
        <v>1745</v>
      </c>
      <c r="F378" t="s">
        <v>1760</v>
      </c>
      <c r="G378">
        <v>5964901</v>
      </c>
      <c r="H378">
        <v>2</v>
      </c>
      <c r="I378" t="s">
        <v>2073</v>
      </c>
      <c r="J378" t="s">
        <v>2074</v>
      </c>
      <c r="K378" t="s">
        <v>420</v>
      </c>
      <c r="L378">
        <v>3</v>
      </c>
      <c r="M378">
        <v>4</v>
      </c>
      <c r="N378">
        <v>4</v>
      </c>
      <c r="O378">
        <v>0</v>
      </c>
      <c r="P378">
        <v>4</v>
      </c>
      <c r="Q378">
        <v>0</v>
      </c>
      <c r="R378">
        <v>0</v>
      </c>
      <c r="S378" s="50">
        <v>46273.655138888891</v>
      </c>
      <c r="T378" s="50">
        <v>46273.738726851851</v>
      </c>
      <c r="U378" s="51">
        <v>46273</v>
      </c>
      <c r="V378" s="50">
        <v>46273.738726851851</v>
      </c>
      <c r="W378" t="s">
        <v>1673</v>
      </c>
      <c r="X378" t="s">
        <v>492</v>
      </c>
    </row>
    <row r="379" spans="1:24" ht="15" customHeight="1" x14ac:dyDescent="0.35">
      <c r="A379">
        <v>11708314</v>
      </c>
      <c r="B379">
        <v>100006740984</v>
      </c>
      <c r="C379" t="s">
        <v>1726</v>
      </c>
      <c r="D379">
        <v>100</v>
      </c>
      <c r="E379" t="s">
        <v>1745</v>
      </c>
      <c r="F379" t="s">
        <v>1760</v>
      </c>
      <c r="G379">
        <v>6022501</v>
      </c>
      <c r="H379">
        <v>3</v>
      </c>
      <c r="I379" t="s">
        <v>1889</v>
      </c>
      <c r="J379" t="s">
        <v>1890</v>
      </c>
      <c r="K379" t="s">
        <v>417</v>
      </c>
      <c r="L379">
        <v>3</v>
      </c>
      <c r="M379">
        <v>1</v>
      </c>
      <c r="N379">
        <v>1</v>
      </c>
      <c r="O379">
        <v>0</v>
      </c>
      <c r="P379">
        <v>1</v>
      </c>
      <c r="Q379">
        <v>0</v>
      </c>
      <c r="R379">
        <v>0</v>
      </c>
      <c r="S379" s="50">
        <v>46273.675729166673</v>
      </c>
      <c r="T379" s="50">
        <v>46273.738761574074</v>
      </c>
      <c r="U379" s="51">
        <v>46273</v>
      </c>
      <c r="V379" s="50">
        <v>46273.738761574074</v>
      </c>
      <c r="W379" t="s">
        <v>1673</v>
      </c>
      <c r="X379" t="s">
        <v>492</v>
      </c>
    </row>
    <row r="380" spans="1:24" ht="15" customHeight="1" x14ac:dyDescent="0.35">
      <c r="A380">
        <v>11707118</v>
      </c>
      <c r="B380">
        <v>100006740344</v>
      </c>
      <c r="C380" t="s">
        <v>1726</v>
      </c>
      <c r="D380">
        <v>100</v>
      </c>
      <c r="E380" t="s">
        <v>1745</v>
      </c>
      <c r="F380" t="s">
        <v>1760</v>
      </c>
      <c r="G380">
        <v>5997501</v>
      </c>
      <c r="H380">
        <v>4</v>
      </c>
      <c r="I380" t="s">
        <v>1823</v>
      </c>
      <c r="J380" t="s">
        <v>1824</v>
      </c>
      <c r="K380" t="s">
        <v>424</v>
      </c>
      <c r="L380">
        <v>3</v>
      </c>
      <c r="M380">
        <v>1</v>
      </c>
      <c r="N380">
        <v>1</v>
      </c>
      <c r="O380">
        <v>0</v>
      </c>
      <c r="P380">
        <v>1</v>
      </c>
      <c r="Q380">
        <v>0</v>
      </c>
      <c r="R380">
        <v>0</v>
      </c>
      <c r="S380" s="50">
        <v>46273.654965277783</v>
      </c>
      <c r="T380" s="50">
        <v>46273.738865740743</v>
      </c>
      <c r="U380" s="51">
        <v>46273</v>
      </c>
      <c r="V380" s="50">
        <v>46273.738865740743</v>
      </c>
      <c r="W380" t="s">
        <v>1673</v>
      </c>
      <c r="X380" t="s">
        <v>492</v>
      </c>
    </row>
    <row r="381" spans="1:24" ht="15" customHeight="1" x14ac:dyDescent="0.35">
      <c r="A381">
        <v>11710365</v>
      </c>
      <c r="B381">
        <v>100006742054</v>
      </c>
      <c r="C381" t="s">
        <v>1726</v>
      </c>
      <c r="D381">
        <v>100</v>
      </c>
      <c r="E381" t="s">
        <v>1745</v>
      </c>
      <c r="F381" t="s">
        <v>1760</v>
      </c>
      <c r="G381">
        <v>6068502</v>
      </c>
      <c r="H381">
        <v>1</v>
      </c>
      <c r="I381" t="s">
        <v>2079</v>
      </c>
      <c r="J381" t="s">
        <v>2080</v>
      </c>
      <c r="K381" t="s">
        <v>422</v>
      </c>
      <c r="L381">
        <v>3</v>
      </c>
      <c r="M381">
        <v>1</v>
      </c>
      <c r="N381">
        <v>1</v>
      </c>
      <c r="O381">
        <v>0</v>
      </c>
      <c r="P381">
        <v>1</v>
      </c>
      <c r="Q381">
        <v>0</v>
      </c>
      <c r="R381">
        <v>0</v>
      </c>
      <c r="S381" s="50">
        <v>46273.732708333337</v>
      </c>
      <c r="T381" s="50">
        <v>46273.738877314812</v>
      </c>
      <c r="U381" s="51">
        <v>46273</v>
      </c>
      <c r="V381" s="50">
        <v>46273.738877314812</v>
      </c>
      <c r="W381" t="s">
        <v>1673</v>
      </c>
      <c r="X381" t="s">
        <v>492</v>
      </c>
    </row>
    <row r="382" spans="1:24" ht="15" customHeight="1" x14ac:dyDescent="0.35">
      <c r="A382">
        <v>11710277</v>
      </c>
      <c r="B382">
        <v>100006742024</v>
      </c>
      <c r="C382" t="s">
        <v>1726</v>
      </c>
      <c r="D382">
        <v>100</v>
      </c>
      <c r="E382" t="s">
        <v>1745</v>
      </c>
      <c r="F382" t="s">
        <v>1760</v>
      </c>
      <c r="G382">
        <v>6067103</v>
      </c>
      <c r="H382">
        <v>1</v>
      </c>
      <c r="I382" t="s">
        <v>2099</v>
      </c>
      <c r="J382" t="s">
        <v>2100</v>
      </c>
      <c r="K382" t="s">
        <v>415</v>
      </c>
      <c r="L382">
        <v>3</v>
      </c>
      <c r="M382">
        <v>10</v>
      </c>
      <c r="N382">
        <v>10</v>
      </c>
      <c r="O382">
        <v>0</v>
      </c>
      <c r="P382">
        <v>10</v>
      </c>
      <c r="Q382">
        <v>0</v>
      </c>
      <c r="R382">
        <v>0</v>
      </c>
      <c r="S382" s="50">
        <v>46273.73201388889</v>
      </c>
      <c r="T382" s="50">
        <v>46273.738888888889</v>
      </c>
      <c r="U382" s="51">
        <v>46273</v>
      </c>
      <c r="V382" s="50">
        <v>46273.738888888889</v>
      </c>
      <c r="W382" t="s">
        <v>1673</v>
      </c>
      <c r="X382" t="s">
        <v>492</v>
      </c>
    </row>
    <row r="383" spans="1:24" ht="15" customHeight="1" x14ac:dyDescent="0.35">
      <c r="A383">
        <v>11710385</v>
      </c>
      <c r="B383">
        <v>100006742068</v>
      </c>
      <c r="C383" t="s">
        <v>1726</v>
      </c>
      <c r="D383">
        <v>100</v>
      </c>
      <c r="E383" t="s">
        <v>1745</v>
      </c>
      <c r="F383" t="s">
        <v>1760</v>
      </c>
      <c r="G383">
        <v>70825820</v>
      </c>
      <c r="H383">
        <v>6</v>
      </c>
      <c r="I383" t="s">
        <v>2796</v>
      </c>
      <c r="J383" t="s">
        <v>2797</v>
      </c>
      <c r="K383" t="s">
        <v>343</v>
      </c>
      <c r="L383">
        <v>3</v>
      </c>
      <c r="M383">
        <v>1</v>
      </c>
      <c r="N383">
        <v>1</v>
      </c>
      <c r="O383">
        <v>0</v>
      </c>
      <c r="P383">
        <v>1</v>
      </c>
      <c r="Q383">
        <v>0</v>
      </c>
      <c r="R383">
        <v>0</v>
      </c>
      <c r="S383" s="50">
        <v>46273.734791666669</v>
      </c>
      <c r="T383" s="50">
        <v>46273.738888888889</v>
      </c>
      <c r="U383" s="51">
        <v>46273</v>
      </c>
      <c r="V383" s="50">
        <v>46273.738888888889</v>
      </c>
      <c r="W383" t="s">
        <v>1673</v>
      </c>
      <c r="X383" t="s">
        <v>492</v>
      </c>
    </row>
    <row r="384" spans="1:24" ht="15" customHeight="1" x14ac:dyDescent="0.35">
      <c r="A384">
        <v>11707288</v>
      </c>
      <c r="B384">
        <v>100006740452</v>
      </c>
      <c r="C384" t="s">
        <v>1726</v>
      </c>
      <c r="D384">
        <v>100</v>
      </c>
      <c r="E384" t="s">
        <v>1745</v>
      </c>
      <c r="F384" t="s">
        <v>1760</v>
      </c>
      <c r="G384">
        <v>5995901</v>
      </c>
      <c r="H384">
        <v>3</v>
      </c>
      <c r="I384" t="s">
        <v>1857</v>
      </c>
      <c r="J384" t="s">
        <v>1858</v>
      </c>
      <c r="K384" t="s">
        <v>417</v>
      </c>
      <c r="L384">
        <v>3</v>
      </c>
      <c r="M384">
        <v>1</v>
      </c>
      <c r="N384">
        <v>1</v>
      </c>
      <c r="O384">
        <v>0</v>
      </c>
      <c r="P384">
        <v>1</v>
      </c>
      <c r="Q384">
        <v>0</v>
      </c>
      <c r="R384">
        <v>0</v>
      </c>
      <c r="S384" s="50">
        <v>46273.655034722222</v>
      </c>
      <c r="T384" s="50">
        <v>46273.739004629628</v>
      </c>
      <c r="U384" s="51">
        <v>46273</v>
      </c>
      <c r="V384" s="50">
        <v>46273.739004629628</v>
      </c>
      <c r="W384" t="s">
        <v>1673</v>
      </c>
      <c r="X384" t="s">
        <v>492</v>
      </c>
    </row>
    <row r="385" spans="1:24" ht="15" customHeight="1" x14ac:dyDescent="0.35">
      <c r="A385">
        <v>11710366</v>
      </c>
      <c r="B385">
        <v>100006742054</v>
      </c>
      <c r="C385" t="s">
        <v>1726</v>
      </c>
      <c r="D385">
        <v>100</v>
      </c>
      <c r="E385" t="s">
        <v>1745</v>
      </c>
      <c r="F385" t="s">
        <v>1760</v>
      </c>
      <c r="G385">
        <v>6068502</v>
      </c>
      <c r="H385">
        <v>1</v>
      </c>
      <c r="I385" t="s">
        <v>2922</v>
      </c>
      <c r="J385" t="s">
        <v>2923</v>
      </c>
      <c r="K385" t="s">
        <v>422</v>
      </c>
      <c r="L385">
        <v>3</v>
      </c>
      <c r="M385">
        <v>1</v>
      </c>
      <c r="N385">
        <v>1</v>
      </c>
      <c r="O385">
        <v>0</v>
      </c>
      <c r="P385">
        <v>1</v>
      </c>
      <c r="Q385">
        <v>0</v>
      </c>
      <c r="R385">
        <v>0</v>
      </c>
      <c r="S385" s="50">
        <v>46273.732708333337</v>
      </c>
      <c r="T385" s="50">
        <v>46273.739027777781</v>
      </c>
      <c r="U385" s="51">
        <v>46273</v>
      </c>
      <c r="V385" s="50">
        <v>46273.739027777781</v>
      </c>
      <c r="W385" t="s">
        <v>1673</v>
      </c>
      <c r="X385" t="s">
        <v>492</v>
      </c>
    </row>
    <row r="386" spans="1:24" ht="15" customHeight="1" x14ac:dyDescent="0.35">
      <c r="A386">
        <v>11707119</v>
      </c>
      <c r="B386">
        <v>100006740345</v>
      </c>
      <c r="C386" t="s">
        <v>1726</v>
      </c>
      <c r="D386">
        <v>100</v>
      </c>
      <c r="E386" t="s">
        <v>1745</v>
      </c>
      <c r="F386" t="s">
        <v>1760</v>
      </c>
      <c r="G386">
        <v>5998401</v>
      </c>
      <c r="H386">
        <v>4</v>
      </c>
      <c r="I386" t="s">
        <v>1825</v>
      </c>
      <c r="J386" t="s">
        <v>1826</v>
      </c>
      <c r="K386" t="s">
        <v>424</v>
      </c>
      <c r="L386">
        <v>3</v>
      </c>
      <c r="M386">
        <v>1</v>
      </c>
      <c r="N386">
        <v>1</v>
      </c>
      <c r="O386">
        <v>0</v>
      </c>
      <c r="P386">
        <v>1</v>
      </c>
      <c r="Q386">
        <v>0</v>
      </c>
      <c r="R386">
        <v>0</v>
      </c>
      <c r="S386" s="50">
        <v>46273.654965277783</v>
      </c>
      <c r="T386" s="50">
        <v>46273.739074074067</v>
      </c>
      <c r="U386" s="51">
        <v>46273</v>
      </c>
      <c r="V386" s="50">
        <v>46273.739074074067</v>
      </c>
      <c r="W386" t="s">
        <v>1673</v>
      </c>
      <c r="X386" t="s">
        <v>492</v>
      </c>
    </row>
    <row r="387" spans="1:24" ht="15" customHeight="1" x14ac:dyDescent="0.35">
      <c r="A387">
        <v>11709855</v>
      </c>
      <c r="B387">
        <v>100006741778</v>
      </c>
      <c r="C387" t="s">
        <v>1726</v>
      </c>
      <c r="D387">
        <v>100</v>
      </c>
      <c r="E387" t="s">
        <v>1745</v>
      </c>
      <c r="F387" t="s">
        <v>1760</v>
      </c>
      <c r="G387">
        <v>6051701</v>
      </c>
      <c r="H387">
        <v>2</v>
      </c>
      <c r="I387" t="s">
        <v>2473</v>
      </c>
      <c r="J387" t="s">
        <v>2474</v>
      </c>
      <c r="K387" t="s">
        <v>420</v>
      </c>
      <c r="L387">
        <v>3</v>
      </c>
      <c r="M387">
        <v>4</v>
      </c>
      <c r="N387">
        <v>4</v>
      </c>
      <c r="O387">
        <v>0</v>
      </c>
      <c r="P387">
        <v>4</v>
      </c>
      <c r="Q387">
        <v>0</v>
      </c>
      <c r="R387">
        <v>0</v>
      </c>
      <c r="S387" s="50">
        <v>46273.713958333326</v>
      </c>
      <c r="T387" s="50">
        <v>46273.739178240743</v>
      </c>
      <c r="U387" s="51">
        <v>46273</v>
      </c>
      <c r="V387" s="50">
        <v>46273.739178240743</v>
      </c>
      <c r="W387" t="s">
        <v>1673</v>
      </c>
      <c r="X387" t="s">
        <v>492</v>
      </c>
    </row>
    <row r="388" spans="1:24" ht="15" customHeight="1" x14ac:dyDescent="0.35">
      <c r="A388">
        <v>11709177</v>
      </c>
      <c r="B388">
        <v>100006741352</v>
      </c>
      <c r="C388" t="s">
        <v>1726</v>
      </c>
      <c r="D388">
        <v>100</v>
      </c>
      <c r="E388" t="s">
        <v>1745</v>
      </c>
      <c r="F388" t="s">
        <v>1760</v>
      </c>
      <c r="G388">
        <v>6039801</v>
      </c>
      <c r="H388">
        <v>3</v>
      </c>
      <c r="I388" t="s">
        <v>1889</v>
      </c>
      <c r="J388" t="s">
        <v>1890</v>
      </c>
      <c r="K388" t="s">
        <v>417</v>
      </c>
      <c r="L388">
        <v>3</v>
      </c>
      <c r="M388">
        <v>2</v>
      </c>
      <c r="N388">
        <v>2</v>
      </c>
      <c r="O388">
        <v>0</v>
      </c>
      <c r="P388">
        <v>2</v>
      </c>
      <c r="Q388">
        <v>0</v>
      </c>
      <c r="R388">
        <v>0</v>
      </c>
      <c r="S388" s="50">
        <v>46273.701458333337</v>
      </c>
      <c r="T388" s="50">
        <v>46273.739212962973</v>
      </c>
      <c r="U388" s="51">
        <v>46273</v>
      </c>
      <c r="V388" s="50">
        <v>46273.739212962973</v>
      </c>
      <c r="W388" t="s">
        <v>1673</v>
      </c>
      <c r="X388" t="s">
        <v>492</v>
      </c>
    </row>
    <row r="389" spans="1:24" ht="15" customHeight="1" x14ac:dyDescent="0.35">
      <c r="A389">
        <v>11709477</v>
      </c>
      <c r="B389">
        <v>100006741617</v>
      </c>
      <c r="C389" t="s">
        <v>1726</v>
      </c>
      <c r="D389">
        <v>100</v>
      </c>
      <c r="E389" t="s">
        <v>1745</v>
      </c>
      <c r="F389" t="s">
        <v>1760</v>
      </c>
      <c r="G389">
        <v>6040802</v>
      </c>
      <c r="H389">
        <v>1</v>
      </c>
      <c r="I389" t="s">
        <v>2413</v>
      </c>
      <c r="J389" t="s">
        <v>2414</v>
      </c>
      <c r="K389" t="s">
        <v>422</v>
      </c>
      <c r="L389">
        <v>3</v>
      </c>
      <c r="M389">
        <v>1</v>
      </c>
      <c r="N389">
        <v>1</v>
      </c>
      <c r="O389">
        <v>0</v>
      </c>
      <c r="P389">
        <v>1</v>
      </c>
      <c r="Q389">
        <v>0</v>
      </c>
      <c r="R389">
        <v>0</v>
      </c>
      <c r="S389" s="50">
        <v>46273.703506944446</v>
      </c>
      <c r="T389" s="50">
        <v>46273.739282407398</v>
      </c>
      <c r="U389" s="51">
        <v>46273</v>
      </c>
      <c r="V389" s="50">
        <v>46273.739282407398</v>
      </c>
      <c r="W389" t="s">
        <v>1673</v>
      </c>
      <c r="X389" t="s">
        <v>492</v>
      </c>
    </row>
    <row r="390" spans="1:24" ht="15" customHeight="1" x14ac:dyDescent="0.35">
      <c r="A390">
        <v>11707134</v>
      </c>
      <c r="B390">
        <v>100006740363</v>
      </c>
      <c r="C390" t="s">
        <v>1726</v>
      </c>
      <c r="D390">
        <v>100</v>
      </c>
      <c r="E390" t="s">
        <v>1745</v>
      </c>
      <c r="F390" t="s">
        <v>1760</v>
      </c>
      <c r="G390">
        <v>6003501</v>
      </c>
      <c r="H390">
        <v>4</v>
      </c>
      <c r="I390" t="s">
        <v>1831</v>
      </c>
      <c r="J390" t="s">
        <v>1832</v>
      </c>
      <c r="K390" t="s">
        <v>424</v>
      </c>
      <c r="L390">
        <v>3</v>
      </c>
      <c r="M390">
        <v>1</v>
      </c>
      <c r="N390">
        <v>1</v>
      </c>
      <c r="O390">
        <v>0</v>
      </c>
      <c r="P390">
        <v>1</v>
      </c>
      <c r="Q390">
        <v>0</v>
      </c>
      <c r="R390">
        <v>0</v>
      </c>
      <c r="S390" s="50">
        <v>46273.654965277783</v>
      </c>
      <c r="T390" s="50">
        <v>46273.739328703698</v>
      </c>
      <c r="U390" s="51">
        <v>46273</v>
      </c>
      <c r="V390" s="50">
        <v>46273.739328703698</v>
      </c>
      <c r="W390" t="s">
        <v>1673</v>
      </c>
      <c r="X390" t="s">
        <v>492</v>
      </c>
    </row>
    <row r="391" spans="1:24" ht="15" customHeight="1" x14ac:dyDescent="0.35">
      <c r="A391">
        <v>11708560</v>
      </c>
      <c r="B391">
        <v>100006741111</v>
      </c>
      <c r="C391" t="s">
        <v>1726</v>
      </c>
      <c r="D391">
        <v>100</v>
      </c>
      <c r="E391" t="s">
        <v>1745</v>
      </c>
      <c r="F391" t="s">
        <v>1760</v>
      </c>
      <c r="G391">
        <v>6032403</v>
      </c>
      <c r="H391">
        <v>2</v>
      </c>
      <c r="I391" t="s">
        <v>2293</v>
      </c>
      <c r="J391" t="s">
        <v>2294</v>
      </c>
      <c r="K391" t="s">
        <v>420</v>
      </c>
      <c r="L391">
        <v>3</v>
      </c>
      <c r="M391">
        <v>1</v>
      </c>
      <c r="N391">
        <v>1</v>
      </c>
      <c r="O391">
        <v>0</v>
      </c>
      <c r="P391">
        <v>1</v>
      </c>
      <c r="Q391">
        <v>0</v>
      </c>
      <c r="R391">
        <v>0</v>
      </c>
      <c r="S391" s="50">
        <v>46273.692418981482</v>
      </c>
      <c r="T391" s="50">
        <v>46273.739421296297</v>
      </c>
      <c r="U391" s="51">
        <v>46273</v>
      </c>
      <c r="V391" s="50">
        <v>46273.739421296297</v>
      </c>
      <c r="W391" t="s">
        <v>1673</v>
      </c>
      <c r="X391" t="s">
        <v>492</v>
      </c>
    </row>
    <row r="392" spans="1:24" ht="15" customHeight="1" x14ac:dyDescent="0.35">
      <c r="A392">
        <v>11708674</v>
      </c>
      <c r="B392">
        <v>100006741173</v>
      </c>
      <c r="C392" t="s">
        <v>1726</v>
      </c>
      <c r="D392">
        <v>100</v>
      </c>
      <c r="E392" t="s">
        <v>1745</v>
      </c>
      <c r="F392" t="s">
        <v>1760</v>
      </c>
      <c r="G392">
        <v>6031202</v>
      </c>
      <c r="H392">
        <v>5</v>
      </c>
      <c r="I392" t="s">
        <v>2327</v>
      </c>
      <c r="J392" t="s">
        <v>2328</v>
      </c>
      <c r="K392" t="s">
        <v>423</v>
      </c>
      <c r="L392">
        <v>3</v>
      </c>
      <c r="M392">
        <v>1</v>
      </c>
      <c r="N392">
        <v>1</v>
      </c>
      <c r="O392">
        <v>0</v>
      </c>
      <c r="P392">
        <v>1</v>
      </c>
      <c r="Q392">
        <v>0</v>
      </c>
      <c r="R392">
        <v>0</v>
      </c>
      <c r="S392" s="50">
        <v>46273.696574074071</v>
      </c>
      <c r="T392" s="50">
        <v>46273.739432870367</v>
      </c>
      <c r="U392" s="51">
        <v>46273</v>
      </c>
      <c r="V392" s="50">
        <v>46273.739432870367</v>
      </c>
      <c r="W392" t="s">
        <v>1673</v>
      </c>
      <c r="X392" t="s">
        <v>492</v>
      </c>
    </row>
    <row r="393" spans="1:24" ht="15" customHeight="1" x14ac:dyDescent="0.35">
      <c r="A393">
        <v>11707339</v>
      </c>
      <c r="B393">
        <v>100006740485</v>
      </c>
      <c r="C393" t="s">
        <v>1726</v>
      </c>
      <c r="D393">
        <v>100</v>
      </c>
      <c r="E393" t="s">
        <v>1745</v>
      </c>
      <c r="F393" t="s">
        <v>1760</v>
      </c>
      <c r="G393">
        <v>6001101</v>
      </c>
      <c r="H393">
        <v>3</v>
      </c>
      <c r="I393" t="s">
        <v>1803</v>
      </c>
      <c r="J393" t="s">
        <v>1804</v>
      </c>
      <c r="K393" t="s">
        <v>417</v>
      </c>
      <c r="L393">
        <v>3</v>
      </c>
      <c r="M393">
        <v>1</v>
      </c>
      <c r="N393">
        <v>1</v>
      </c>
      <c r="O393">
        <v>0</v>
      </c>
      <c r="P393">
        <v>1</v>
      </c>
      <c r="Q393">
        <v>0</v>
      </c>
      <c r="R393">
        <v>0</v>
      </c>
      <c r="S393" s="50">
        <v>46273.655069444438</v>
      </c>
      <c r="T393" s="50">
        <v>46273.739444444444</v>
      </c>
      <c r="U393" s="51">
        <v>46273</v>
      </c>
      <c r="V393" s="50">
        <v>46273.739444444444</v>
      </c>
      <c r="W393" t="s">
        <v>1673</v>
      </c>
      <c r="X393" t="s">
        <v>492</v>
      </c>
    </row>
    <row r="394" spans="1:24" ht="15" customHeight="1" x14ac:dyDescent="0.35">
      <c r="A394">
        <v>11707132</v>
      </c>
      <c r="B394">
        <v>100006740362</v>
      </c>
      <c r="C394" t="s">
        <v>1726</v>
      </c>
      <c r="D394">
        <v>100</v>
      </c>
      <c r="E394" t="s">
        <v>1745</v>
      </c>
      <c r="F394" t="s">
        <v>1760</v>
      </c>
      <c r="G394">
        <v>5998801</v>
      </c>
      <c r="H394">
        <v>4</v>
      </c>
      <c r="I394" t="s">
        <v>1827</v>
      </c>
      <c r="J394" t="s">
        <v>1828</v>
      </c>
      <c r="K394" t="s">
        <v>424</v>
      </c>
      <c r="L394">
        <v>3</v>
      </c>
      <c r="M394">
        <v>1</v>
      </c>
      <c r="N394">
        <v>1</v>
      </c>
      <c r="O394">
        <v>0</v>
      </c>
      <c r="P394">
        <v>1</v>
      </c>
      <c r="Q394">
        <v>0</v>
      </c>
      <c r="R394">
        <v>0</v>
      </c>
      <c r="S394" s="50">
        <v>46273.654965277783</v>
      </c>
      <c r="T394" s="50">
        <v>46273.739571759259</v>
      </c>
      <c r="U394" s="51">
        <v>46273</v>
      </c>
      <c r="V394" s="50">
        <v>46273.739571759259</v>
      </c>
      <c r="W394" t="s">
        <v>1673</v>
      </c>
      <c r="X394" t="s">
        <v>492</v>
      </c>
    </row>
    <row r="395" spans="1:24" ht="15" customHeight="1" x14ac:dyDescent="0.35">
      <c r="A395">
        <v>11707340</v>
      </c>
      <c r="B395">
        <v>100006740485</v>
      </c>
      <c r="C395" t="s">
        <v>1726</v>
      </c>
      <c r="D395">
        <v>100</v>
      </c>
      <c r="E395" t="s">
        <v>1745</v>
      </c>
      <c r="F395" t="s">
        <v>1760</v>
      </c>
      <c r="G395">
        <v>6001101</v>
      </c>
      <c r="H395">
        <v>3</v>
      </c>
      <c r="I395" t="s">
        <v>1889</v>
      </c>
      <c r="J395" t="s">
        <v>1890</v>
      </c>
      <c r="K395" t="s">
        <v>417</v>
      </c>
      <c r="L395">
        <v>3</v>
      </c>
      <c r="M395">
        <v>2</v>
      </c>
      <c r="N395">
        <v>2</v>
      </c>
      <c r="O395">
        <v>0</v>
      </c>
      <c r="P395">
        <v>2</v>
      </c>
      <c r="Q395">
        <v>0</v>
      </c>
      <c r="R395">
        <v>0</v>
      </c>
      <c r="S395" s="50">
        <v>46273.655069444438</v>
      </c>
      <c r="T395" s="50">
        <v>46273.739583333343</v>
      </c>
      <c r="U395" s="51">
        <v>46273</v>
      </c>
      <c r="V395" s="50">
        <v>46273.739583333343</v>
      </c>
      <c r="W395" t="s">
        <v>1673</v>
      </c>
      <c r="X395" t="s">
        <v>492</v>
      </c>
    </row>
    <row r="396" spans="1:24" ht="15" customHeight="1" x14ac:dyDescent="0.35">
      <c r="A396">
        <v>11707524</v>
      </c>
      <c r="B396">
        <v>100006740577</v>
      </c>
      <c r="C396" t="s">
        <v>1726</v>
      </c>
      <c r="D396">
        <v>100</v>
      </c>
      <c r="E396" t="s">
        <v>1745</v>
      </c>
      <c r="F396" t="s">
        <v>1760</v>
      </c>
      <c r="G396">
        <v>5995602</v>
      </c>
      <c r="H396">
        <v>2</v>
      </c>
      <c r="I396" t="s">
        <v>2009</v>
      </c>
      <c r="J396" t="s">
        <v>2010</v>
      </c>
      <c r="K396" t="s">
        <v>420</v>
      </c>
      <c r="L396">
        <v>3</v>
      </c>
      <c r="M396">
        <v>1</v>
      </c>
      <c r="N396">
        <v>1</v>
      </c>
      <c r="O396">
        <v>0</v>
      </c>
      <c r="P396">
        <v>1</v>
      </c>
      <c r="Q396">
        <v>0</v>
      </c>
      <c r="R396">
        <v>0</v>
      </c>
      <c r="S396" s="50">
        <v>46273.655127314807</v>
      </c>
      <c r="T396" s="50">
        <v>46273.739641203712</v>
      </c>
      <c r="U396" s="51">
        <v>46273</v>
      </c>
      <c r="V396" s="50">
        <v>46273.739641203712</v>
      </c>
      <c r="W396" t="s">
        <v>1673</v>
      </c>
      <c r="X396" t="s">
        <v>492</v>
      </c>
    </row>
    <row r="397" spans="1:24" ht="15" customHeight="1" x14ac:dyDescent="0.35">
      <c r="A397">
        <v>11710118</v>
      </c>
      <c r="B397">
        <v>100006741929</v>
      </c>
      <c r="C397" t="s">
        <v>1726</v>
      </c>
      <c r="D397">
        <v>100</v>
      </c>
      <c r="E397" t="s">
        <v>1745</v>
      </c>
      <c r="F397" t="s">
        <v>1760</v>
      </c>
      <c r="G397">
        <v>6062201</v>
      </c>
      <c r="H397">
        <v>2</v>
      </c>
      <c r="I397" t="s">
        <v>2535</v>
      </c>
      <c r="J397" t="s">
        <v>2536</v>
      </c>
      <c r="K397" t="s">
        <v>421</v>
      </c>
      <c r="L397">
        <v>3</v>
      </c>
      <c r="M397">
        <v>1</v>
      </c>
      <c r="N397">
        <v>1</v>
      </c>
      <c r="O397">
        <v>0</v>
      </c>
      <c r="P397">
        <v>0</v>
      </c>
      <c r="Q397">
        <v>1</v>
      </c>
      <c r="R397">
        <v>0</v>
      </c>
      <c r="S397" s="50">
        <v>46273.726435185177</v>
      </c>
      <c r="T397" s="50">
        <v>46273.739641203712</v>
      </c>
      <c r="U397" s="51">
        <v>46273</v>
      </c>
      <c r="V397" s="50">
        <v>46273.739641203712</v>
      </c>
      <c r="W397" t="s">
        <v>1673</v>
      </c>
      <c r="X397" t="s">
        <v>492</v>
      </c>
    </row>
    <row r="398" spans="1:24" ht="15" customHeight="1" x14ac:dyDescent="0.35">
      <c r="A398">
        <v>11708243</v>
      </c>
      <c r="B398">
        <v>100006740955</v>
      </c>
      <c r="C398" t="s">
        <v>1726</v>
      </c>
      <c r="D398">
        <v>100</v>
      </c>
      <c r="E398" t="s">
        <v>1745</v>
      </c>
      <c r="F398" t="s">
        <v>1760</v>
      </c>
      <c r="G398">
        <v>6020702</v>
      </c>
      <c r="H398">
        <v>1</v>
      </c>
      <c r="I398" t="s">
        <v>2131</v>
      </c>
      <c r="J398" t="s">
        <v>2132</v>
      </c>
      <c r="K398" t="s">
        <v>415</v>
      </c>
      <c r="L398">
        <v>3</v>
      </c>
      <c r="M398">
        <v>6</v>
      </c>
      <c r="N398">
        <v>6</v>
      </c>
      <c r="O398">
        <v>0</v>
      </c>
      <c r="P398">
        <v>6</v>
      </c>
      <c r="Q398">
        <v>0</v>
      </c>
      <c r="R398">
        <v>0</v>
      </c>
      <c r="S398" s="50">
        <v>46273.671574074076</v>
      </c>
      <c r="T398" s="50">
        <v>46273.739664351851</v>
      </c>
      <c r="U398" s="51">
        <v>46273</v>
      </c>
      <c r="V398" s="50">
        <v>46273.739664351851</v>
      </c>
      <c r="W398" t="s">
        <v>1673</v>
      </c>
      <c r="X398" t="s">
        <v>492</v>
      </c>
    </row>
    <row r="399" spans="1:24" ht="15" customHeight="1" x14ac:dyDescent="0.35">
      <c r="A399">
        <v>11710382</v>
      </c>
      <c r="B399">
        <v>100006742065</v>
      </c>
      <c r="C399" t="s">
        <v>1726</v>
      </c>
      <c r="D399">
        <v>100</v>
      </c>
      <c r="E399" t="s">
        <v>1745</v>
      </c>
      <c r="F399" t="s">
        <v>1760</v>
      </c>
      <c r="G399">
        <v>70825819</v>
      </c>
      <c r="H399">
        <v>6</v>
      </c>
      <c r="I399" t="s">
        <v>2572</v>
      </c>
      <c r="J399" t="s">
        <v>2573</v>
      </c>
      <c r="K399" t="s">
        <v>343</v>
      </c>
      <c r="L399">
        <v>3</v>
      </c>
      <c r="M399">
        <v>1</v>
      </c>
      <c r="N399">
        <v>1</v>
      </c>
      <c r="O399">
        <v>0</v>
      </c>
      <c r="P399">
        <v>1</v>
      </c>
      <c r="Q399">
        <v>0</v>
      </c>
      <c r="R399">
        <v>0</v>
      </c>
      <c r="S399" s="50">
        <v>46273.734780092593</v>
      </c>
      <c r="T399" s="50">
        <v>46273.739664351851</v>
      </c>
      <c r="U399" s="51">
        <v>46273</v>
      </c>
      <c r="V399" s="50">
        <v>46273.739664351851</v>
      </c>
      <c r="W399" t="s">
        <v>1673</v>
      </c>
      <c r="X399" t="s">
        <v>492</v>
      </c>
    </row>
    <row r="400" spans="1:24" ht="15" customHeight="1" x14ac:dyDescent="0.35">
      <c r="A400">
        <v>11707133</v>
      </c>
      <c r="B400">
        <v>100006740362</v>
      </c>
      <c r="C400" t="s">
        <v>1726</v>
      </c>
      <c r="D400">
        <v>100</v>
      </c>
      <c r="E400" t="s">
        <v>1745</v>
      </c>
      <c r="F400" t="s">
        <v>1760</v>
      </c>
      <c r="G400">
        <v>5998801</v>
      </c>
      <c r="H400">
        <v>4</v>
      </c>
      <c r="I400" t="s">
        <v>1829</v>
      </c>
      <c r="J400" t="s">
        <v>1830</v>
      </c>
      <c r="K400" t="s">
        <v>424</v>
      </c>
      <c r="L400">
        <v>3</v>
      </c>
      <c r="M400">
        <v>1</v>
      </c>
      <c r="N400">
        <v>1</v>
      </c>
      <c r="O400">
        <v>0</v>
      </c>
      <c r="P400">
        <v>1</v>
      </c>
      <c r="Q400">
        <v>0</v>
      </c>
      <c r="R400">
        <v>0</v>
      </c>
      <c r="S400" s="50">
        <v>46273.654965277783</v>
      </c>
      <c r="T400" s="50">
        <v>46273.739675925928</v>
      </c>
      <c r="U400" s="51">
        <v>46273</v>
      </c>
      <c r="V400" s="50">
        <v>46273.739675925928</v>
      </c>
      <c r="W400" t="s">
        <v>1673</v>
      </c>
      <c r="X400" t="s">
        <v>492</v>
      </c>
    </row>
    <row r="401" spans="1:24" ht="15" customHeight="1" x14ac:dyDescent="0.35">
      <c r="A401">
        <v>11707338</v>
      </c>
      <c r="B401">
        <v>100006740484</v>
      </c>
      <c r="C401" t="s">
        <v>1726</v>
      </c>
      <c r="D401">
        <v>100</v>
      </c>
      <c r="E401" t="s">
        <v>1745</v>
      </c>
      <c r="F401" t="s">
        <v>1760</v>
      </c>
      <c r="G401">
        <v>6000302</v>
      </c>
      <c r="H401">
        <v>5</v>
      </c>
      <c r="I401" t="s">
        <v>1887</v>
      </c>
      <c r="J401" t="s">
        <v>1888</v>
      </c>
      <c r="K401" t="s">
        <v>423</v>
      </c>
      <c r="L401">
        <v>3</v>
      </c>
      <c r="M401">
        <v>2</v>
      </c>
      <c r="N401">
        <v>2</v>
      </c>
      <c r="O401">
        <v>0</v>
      </c>
      <c r="P401">
        <v>2</v>
      </c>
      <c r="Q401">
        <v>0</v>
      </c>
      <c r="R401">
        <v>0</v>
      </c>
      <c r="S401" s="50">
        <v>46273.655069444438</v>
      </c>
      <c r="T401" s="50">
        <v>46273.739699074067</v>
      </c>
      <c r="U401" s="51">
        <v>46273</v>
      </c>
      <c r="V401" s="50">
        <v>46273.739699074067</v>
      </c>
      <c r="W401" t="s">
        <v>1673</v>
      </c>
      <c r="X401" t="s">
        <v>492</v>
      </c>
    </row>
    <row r="402" spans="1:24" ht="15" customHeight="1" x14ac:dyDescent="0.35">
      <c r="A402">
        <v>11707341</v>
      </c>
      <c r="B402">
        <v>100006740485</v>
      </c>
      <c r="C402" t="s">
        <v>1726</v>
      </c>
      <c r="D402">
        <v>100</v>
      </c>
      <c r="E402" t="s">
        <v>1745</v>
      </c>
      <c r="F402" t="s">
        <v>1760</v>
      </c>
      <c r="G402">
        <v>6001101</v>
      </c>
      <c r="H402">
        <v>3</v>
      </c>
      <c r="I402" t="s">
        <v>1843</v>
      </c>
      <c r="J402" t="s">
        <v>1844</v>
      </c>
      <c r="K402" t="s">
        <v>417</v>
      </c>
      <c r="L402">
        <v>3</v>
      </c>
      <c r="M402">
        <v>2</v>
      </c>
      <c r="N402">
        <v>2</v>
      </c>
      <c r="O402">
        <v>0</v>
      </c>
      <c r="P402">
        <v>2</v>
      </c>
      <c r="Q402">
        <v>0</v>
      </c>
      <c r="R402">
        <v>0</v>
      </c>
      <c r="S402" s="50">
        <v>46273.655069444438</v>
      </c>
      <c r="T402" s="50">
        <v>46273.739710648151</v>
      </c>
      <c r="U402" s="51">
        <v>46273</v>
      </c>
      <c r="V402" s="50">
        <v>46273.739710648151</v>
      </c>
      <c r="W402" t="s">
        <v>1673</v>
      </c>
      <c r="X402" t="s">
        <v>492</v>
      </c>
    </row>
    <row r="403" spans="1:24" ht="15" customHeight="1" x14ac:dyDescent="0.35">
      <c r="A403">
        <v>11708244</v>
      </c>
      <c r="B403">
        <v>100006740955</v>
      </c>
      <c r="C403" t="s">
        <v>1726</v>
      </c>
      <c r="D403">
        <v>100</v>
      </c>
      <c r="E403" t="s">
        <v>1745</v>
      </c>
      <c r="F403" t="s">
        <v>1760</v>
      </c>
      <c r="G403">
        <v>6020702</v>
      </c>
      <c r="H403">
        <v>1</v>
      </c>
      <c r="I403" t="s">
        <v>2121</v>
      </c>
      <c r="J403" t="s">
        <v>2122</v>
      </c>
      <c r="K403" t="s">
        <v>415</v>
      </c>
      <c r="L403">
        <v>3</v>
      </c>
      <c r="M403">
        <v>1</v>
      </c>
      <c r="N403">
        <v>1</v>
      </c>
      <c r="O403">
        <v>0</v>
      </c>
      <c r="P403">
        <v>1</v>
      </c>
      <c r="Q403">
        <v>0</v>
      </c>
      <c r="R403">
        <v>0</v>
      </c>
      <c r="S403" s="50">
        <v>46273.671574074076</v>
      </c>
      <c r="T403" s="50">
        <v>46273.739745370367</v>
      </c>
      <c r="U403" s="51">
        <v>46273</v>
      </c>
      <c r="V403" s="50">
        <v>46273.739745370367</v>
      </c>
      <c r="W403" t="s">
        <v>1673</v>
      </c>
      <c r="X403" t="s">
        <v>492</v>
      </c>
    </row>
    <row r="404" spans="1:24" ht="15" customHeight="1" x14ac:dyDescent="0.35">
      <c r="A404">
        <v>11709709</v>
      </c>
      <c r="B404">
        <v>100006741717</v>
      </c>
      <c r="C404" t="s">
        <v>1726</v>
      </c>
      <c r="D404">
        <v>100</v>
      </c>
      <c r="E404" t="s">
        <v>1745</v>
      </c>
      <c r="F404" t="s">
        <v>1760</v>
      </c>
      <c r="G404">
        <v>6046002</v>
      </c>
      <c r="H404">
        <v>1</v>
      </c>
      <c r="I404" t="s">
        <v>1991</v>
      </c>
      <c r="J404" t="s">
        <v>1992</v>
      </c>
      <c r="K404" t="s">
        <v>422</v>
      </c>
      <c r="L404">
        <v>3</v>
      </c>
      <c r="M404">
        <v>1</v>
      </c>
      <c r="N404">
        <v>1</v>
      </c>
      <c r="O404">
        <v>0</v>
      </c>
      <c r="P404">
        <v>1</v>
      </c>
      <c r="Q404">
        <v>0</v>
      </c>
      <c r="R404">
        <v>0</v>
      </c>
      <c r="S404" s="50">
        <v>46273.709768518522</v>
      </c>
      <c r="T404" s="50">
        <v>46273.739756944437</v>
      </c>
      <c r="U404" s="51">
        <v>46273</v>
      </c>
      <c r="V404" s="50">
        <v>46273.739756944437</v>
      </c>
      <c r="W404" t="s">
        <v>1673</v>
      </c>
      <c r="X404" t="s">
        <v>492</v>
      </c>
    </row>
    <row r="405" spans="1:24" ht="15" customHeight="1" x14ac:dyDescent="0.35">
      <c r="A405">
        <v>11707514</v>
      </c>
      <c r="B405">
        <v>100006740565</v>
      </c>
      <c r="C405" t="s">
        <v>1726</v>
      </c>
      <c r="D405">
        <v>100</v>
      </c>
      <c r="E405" t="s">
        <v>1745</v>
      </c>
      <c r="F405" t="s">
        <v>1760</v>
      </c>
      <c r="G405">
        <v>5980701</v>
      </c>
      <c r="H405">
        <v>2</v>
      </c>
      <c r="I405" t="s">
        <v>1989</v>
      </c>
      <c r="J405" t="s">
        <v>1990</v>
      </c>
      <c r="K405" t="s">
        <v>420</v>
      </c>
      <c r="L405">
        <v>3</v>
      </c>
      <c r="M405">
        <v>1</v>
      </c>
      <c r="N405">
        <v>1</v>
      </c>
      <c r="O405">
        <v>0</v>
      </c>
      <c r="P405">
        <v>1</v>
      </c>
      <c r="Q405">
        <v>0</v>
      </c>
      <c r="R405">
        <v>0</v>
      </c>
      <c r="S405" s="50">
        <v>46273.655127314807</v>
      </c>
      <c r="T405" s="50">
        <v>46273.739895833343</v>
      </c>
      <c r="U405" s="51">
        <v>46273</v>
      </c>
      <c r="V405" s="50">
        <v>46273.739895833343</v>
      </c>
      <c r="W405" t="s">
        <v>1673</v>
      </c>
      <c r="X405" t="s">
        <v>492</v>
      </c>
    </row>
    <row r="406" spans="1:24" ht="15" customHeight="1" x14ac:dyDescent="0.35">
      <c r="A406">
        <v>11708624</v>
      </c>
      <c r="B406">
        <v>100006741147</v>
      </c>
      <c r="C406" t="s">
        <v>1726</v>
      </c>
      <c r="D406">
        <v>100</v>
      </c>
      <c r="E406" t="s">
        <v>1745</v>
      </c>
      <c r="F406" t="s">
        <v>1760</v>
      </c>
      <c r="G406">
        <v>6034601</v>
      </c>
      <c r="H406">
        <v>4</v>
      </c>
      <c r="I406" t="s">
        <v>2301</v>
      </c>
      <c r="J406" t="s">
        <v>2302</v>
      </c>
      <c r="K406" t="s">
        <v>424</v>
      </c>
      <c r="L406">
        <v>3</v>
      </c>
      <c r="M406">
        <v>1</v>
      </c>
      <c r="N406">
        <v>1</v>
      </c>
      <c r="O406">
        <v>0</v>
      </c>
      <c r="P406">
        <v>1</v>
      </c>
      <c r="Q406">
        <v>0</v>
      </c>
      <c r="R406">
        <v>0</v>
      </c>
      <c r="S406" s="50">
        <v>46273.694490740738</v>
      </c>
      <c r="T406" s="50">
        <v>46273.739976851852</v>
      </c>
      <c r="U406" s="51">
        <v>46273</v>
      </c>
      <c r="V406" s="50">
        <v>46273.739976851852</v>
      </c>
      <c r="W406" t="s">
        <v>1673</v>
      </c>
      <c r="X406" t="s">
        <v>492</v>
      </c>
    </row>
    <row r="407" spans="1:24" ht="15" customHeight="1" x14ac:dyDescent="0.35">
      <c r="A407">
        <v>11709588</v>
      </c>
      <c r="B407">
        <v>100006741664</v>
      </c>
      <c r="C407" t="s">
        <v>1726</v>
      </c>
      <c r="D407">
        <v>100</v>
      </c>
      <c r="E407" t="s">
        <v>1745</v>
      </c>
      <c r="F407" t="s">
        <v>1760</v>
      </c>
      <c r="G407">
        <v>6043201</v>
      </c>
      <c r="H407">
        <v>5</v>
      </c>
      <c r="I407" t="s">
        <v>2435</v>
      </c>
      <c r="J407" t="s">
        <v>2436</v>
      </c>
      <c r="K407" t="s">
        <v>423</v>
      </c>
      <c r="L407">
        <v>3</v>
      </c>
      <c r="M407">
        <v>1</v>
      </c>
      <c r="N407">
        <v>1</v>
      </c>
      <c r="O407">
        <v>0</v>
      </c>
      <c r="P407">
        <v>1</v>
      </c>
      <c r="Q407">
        <v>0</v>
      </c>
      <c r="R407">
        <v>0</v>
      </c>
      <c r="S407" s="50">
        <v>46273.707002314812</v>
      </c>
      <c r="T407" s="50">
        <v>46273.74009259259</v>
      </c>
      <c r="U407" s="51">
        <v>46273</v>
      </c>
      <c r="V407" s="50">
        <v>46273.74009259259</v>
      </c>
      <c r="W407" t="s">
        <v>1673</v>
      </c>
      <c r="X407" t="s">
        <v>492</v>
      </c>
    </row>
    <row r="408" spans="1:24" ht="15" customHeight="1" x14ac:dyDescent="0.35">
      <c r="A408">
        <v>11710084</v>
      </c>
      <c r="B408">
        <v>100006741906</v>
      </c>
      <c r="C408" t="s">
        <v>1726</v>
      </c>
      <c r="D408">
        <v>100</v>
      </c>
      <c r="E408" t="s">
        <v>1745</v>
      </c>
      <c r="F408" t="s">
        <v>1760</v>
      </c>
      <c r="G408">
        <v>6061501</v>
      </c>
      <c r="H408">
        <v>1</v>
      </c>
      <c r="I408" t="s">
        <v>2131</v>
      </c>
      <c r="J408" t="s">
        <v>2132</v>
      </c>
      <c r="K408" t="s">
        <v>415</v>
      </c>
      <c r="L408">
        <v>3</v>
      </c>
      <c r="M408">
        <v>12</v>
      </c>
      <c r="N408">
        <v>12</v>
      </c>
      <c r="O408">
        <v>0</v>
      </c>
      <c r="P408">
        <v>12</v>
      </c>
      <c r="Q408">
        <v>0</v>
      </c>
      <c r="R408">
        <v>0</v>
      </c>
      <c r="S408" s="50">
        <v>46273.725046296298</v>
      </c>
      <c r="T408" s="50">
        <v>46273.740277777782</v>
      </c>
      <c r="U408" s="51">
        <v>46273</v>
      </c>
      <c r="V408" s="50">
        <v>46273.740277777782</v>
      </c>
      <c r="W408" t="s">
        <v>1673</v>
      </c>
      <c r="X408" t="s">
        <v>492</v>
      </c>
    </row>
    <row r="409" spans="1:24" ht="15" customHeight="1" x14ac:dyDescent="0.35">
      <c r="A409">
        <v>11707521</v>
      </c>
      <c r="B409">
        <v>100006740575</v>
      </c>
      <c r="C409" t="s">
        <v>1726</v>
      </c>
      <c r="D409">
        <v>100</v>
      </c>
      <c r="E409" t="s">
        <v>1745</v>
      </c>
      <c r="F409" t="s">
        <v>1760</v>
      </c>
      <c r="G409">
        <v>5981201</v>
      </c>
      <c r="H409">
        <v>2</v>
      </c>
      <c r="I409" t="s">
        <v>2003</v>
      </c>
      <c r="J409" t="s">
        <v>2004</v>
      </c>
      <c r="K409" t="s">
        <v>420</v>
      </c>
      <c r="L409">
        <v>3</v>
      </c>
      <c r="M409">
        <v>6</v>
      </c>
      <c r="N409">
        <v>6</v>
      </c>
      <c r="O409">
        <v>0</v>
      </c>
      <c r="P409">
        <v>6</v>
      </c>
      <c r="Q409">
        <v>0</v>
      </c>
      <c r="R409">
        <v>0</v>
      </c>
      <c r="S409" s="50">
        <v>46273.655127314807</v>
      </c>
      <c r="T409" s="50">
        <v>46273.740300925929</v>
      </c>
      <c r="U409" s="51">
        <v>46273</v>
      </c>
      <c r="V409" s="50">
        <v>46273.740300925929</v>
      </c>
      <c r="W409" t="s">
        <v>1673</v>
      </c>
      <c r="X409" t="s">
        <v>492</v>
      </c>
    </row>
    <row r="410" spans="1:24" ht="15" customHeight="1" x14ac:dyDescent="0.35">
      <c r="A410">
        <v>11707280</v>
      </c>
      <c r="B410">
        <v>100006740447</v>
      </c>
      <c r="C410" t="s">
        <v>1726</v>
      </c>
      <c r="D410">
        <v>100</v>
      </c>
      <c r="E410" t="s">
        <v>1745</v>
      </c>
      <c r="F410" t="s">
        <v>1760</v>
      </c>
      <c r="G410">
        <v>6000901</v>
      </c>
      <c r="H410">
        <v>3</v>
      </c>
      <c r="I410" t="s">
        <v>1861</v>
      </c>
      <c r="J410" t="s">
        <v>1862</v>
      </c>
      <c r="K410" t="s">
        <v>417</v>
      </c>
      <c r="L410">
        <v>3</v>
      </c>
      <c r="M410">
        <v>1</v>
      </c>
      <c r="N410">
        <v>1</v>
      </c>
      <c r="O410">
        <v>0</v>
      </c>
      <c r="P410">
        <v>1</v>
      </c>
      <c r="Q410">
        <v>0</v>
      </c>
      <c r="R410">
        <v>0</v>
      </c>
      <c r="S410" s="50">
        <v>46273.655023148152</v>
      </c>
      <c r="T410" s="50">
        <v>46273.740324074082</v>
      </c>
      <c r="U410" s="51">
        <v>46273</v>
      </c>
      <c r="V410" s="50">
        <v>46273.740324074082</v>
      </c>
      <c r="W410" t="s">
        <v>1673</v>
      </c>
      <c r="X410" t="s">
        <v>492</v>
      </c>
    </row>
    <row r="411" spans="1:24" ht="15" customHeight="1" x14ac:dyDescent="0.35">
      <c r="A411">
        <v>11707525</v>
      </c>
      <c r="B411">
        <v>100006740577</v>
      </c>
      <c r="C411" t="s">
        <v>1726</v>
      </c>
      <c r="D411">
        <v>100</v>
      </c>
      <c r="E411" t="s">
        <v>1745</v>
      </c>
      <c r="F411" t="s">
        <v>1760</v>
      </c>
      <c r="G411">
        <v>5995602</v>
      </c>
      <c r="H411">
        <v>2</v>
      </c>
      <c r="I411" t="s">
        <v>2011</v>
      </c>
      <c r="J411" t="s">
        <v>2012</v>
      </c>
      <c r="K411" t="s">
        <v>421</v>
      </c>
      <c r="L411">
        <v>3</v>
      </c>
      <c r="M411">
        <v>5</v>
      </c>
      <c r="N411">
        <v>5</v>
      </c>
      <c r="O411">
        <v>0</v>
      </c>
      <c r="P411">
        <v>5</v>
      </c>
      <c r="Q411">
        <v>0</v>
      </c>
      <c r="R411">
        <v>0</v>
      </c>
      <c r="S411" s="50">
        <v>46273.655127314807</v>
      </c>
      <c r="T411" s="50">
        <v>46273.740347222221</v>
      </c>
      <c r="U411" s="51">
        <v>46273</v>
      </c>
      <c r="V411" s="50">
        <v>46273.740347222221</v>
      </c>
      <c r="W411" t="s">
        <v>1673</v>
      </c>
      <c r="X411" t="s">
        <v>492</v>
      </c>
    </row>
    <row r="412" spans="1:24" ht="15" customHeight="1" x14ac:dyDescent="0.35">
      <c r="A412">
        <v>11708735</v>
      </c>
      <c r="B412">
        <v>100006741180</v>
      </c>
      <c r="C412" t="s">
        <v>1726</v>
      </c>
      <c r="D412">
        <v>100</v>
      </c>
      <c r="E412" t="s">
        <v>1745</v>
      </c>
      <c r="F412" t="s">
        <v>1760</v>
      </c>
      <c r="G412">
        <v>6034802</v>
      </c>
      <c r="H412">
        <v>1</v>
      </c>
      <c r="I412" t="s">
        <v>2343</v>
      </c>
      <c r="J412" t="s">
        <v>2344</v>
      </c>
      <c r="K412" t="s">
        <v>422</v>
      </c>
      <c r="L412">
        <v>3</v>
      </c>
      <c r="M412">
        <v>1</v>
      </c>
      <c r="N412">
        <v>1</v>
      </c>
      <c r="O412">
        <v>0</v>
      </c>
      <c r="P412">
        <v>1</v>
      </c>
      <c r="Q412">
        <v>0</v>
      </c>
      <c r="R412">
        <v>0</v>
      </c>
      <c r="S412" s="50">
        <v>46273.696597222217</v>
      </c>
      <c r="T412" s="50">
        <v>46273.740358796298</v>
      </c>
      <c r="U412" s="51">
        <v>46273</v>
      </c>
      <c r="V412" s="50">
        <v>46273.740358796298</v>
      </c>
      <c r="W412" t="s">
        <v>1673</v>
      </c>
      <c r="X412" t="s">
        <v>492</v>
      </c>
    </row>
    <row r="413" spans="1:24" ht="15" customHeight="1" x14ac:dyDescent="0.35">
      <c r="A413">
        <v>11707169</v>
      </c>
      <c r="B413">
        <v>100006740372</v>
      </c>
      <c r="C413" t="s">
        <v>1726</v>
      </c>
      <c r="D413">
        <v>100</v>
      </c>
      <c r="E413" t="s">
        <v>1745</v>
      </c>
      <c r="F413" t="s">
        <v>1760</v>
      </c>
      <c r="G413">
        <v>5987801</v>
      </c>
      <c r="H413">
        <v>4</v>
      </c>
      <c r="I413" t="s">
        <v>1795</v>
      </c>
      <c r="J413" t="s">
        <v>1796</v>
      </c>
      <c r="K413" t="s">
        <v>424</v>
      </c>
      <c r="L413">
        <v>3</v>
      </c>
      <c r="M413">
        <v>6</v>
      </c>
      <c r="N413">
        <v>6</v>
      </c>
      <c r="O413">
        <v>0</v>
      </c>
      <c r="P413">
        <v>6</v>
      </c>
      <c r="Q413">
        <v>0</v>
      </c>
      <c r="R413">
        <v>0</v>
      </c>
      <c r="S413" s="50">
        <v>46273.654976851853</v>
      </c>
      <c r="T413" s="50">
        <v>46273.740439814806</v>
      </c>
      <c r="U413" s="51">
        <v>46273</v>
      </c>
      <c r="V413" s="50">
        <v>46273.740439814806</v>
      </c>
      <c r="W413" t="s">
        <v>1673</v>
      </c>
      <c r="X413" t="s">
        <v>492</v>
      </c>
    </row>
    <row r="414" spans="1:24" ht="15" customHeight="1" x14ac:dyDescent="0.35">
      <c r="A414">
        <v>11707281</v>
      </c>
      <c r="B414">
        <v>100006740447</v>
      </c>
      <c r="C414" t="s">
        <v>1726</v>
      </c>
      <c r="D414">
        <v>100</v>
      </c>
      <c r="E414" t="s">
        <v>1745</v>
      </c>
      <c r="F414" t="s">
        <v>1760</v>
      </c>
      <c r="G414">
        <v>6000901</v>
      </c>
      <c r="H414">
        <v>3</v>
      </c>
      <c r="I414" t="s">
        <v>1863</v>
      </c>
      <c r="J414" t="s">
        <v>1864</v>
      </c>
      <c r="K414" t="s">
        <v>417</v>
      </c>
      <c r="L414">
        <v>3</v>
      </c>
      <c r="M414">
        <v>1</v>
      </c>
      <c r="N414">
        <v>1</v>
      </c>
      <c r="O414">
        <v>0</v>
      </c>
      <c r="P414">
        <v>1</v>
      </c>
      <c r="Q414">
        <v>0</v>
      </c>
      <c r="R414">
        <v>0</v>
      </c>
      <c r="S414" s="50">
        <v>46273.655023148152</v>
      </c>
      <c r="T414" s="50">
        <v>46273.740451388891</v>
      </c>
      <c r="U414" s="51">
        <v>46273</v>
      </c>
      <c r="V414" s="50">
        <v>46273.740451388891</v>
      </c>
      <c r="W414" t="s">
        <v>1673</v>
      </c>
      <c r="X414" t="s">
        <v>492</v>
      </c>
    </row>
    <row r="415" spans="1:24" ht="15" customHeight="1" x14ac:dyDescent="0.35">
      <c r="A415">
        <v>11707300</v>
      </c>
      <c r="B415">
        <v>100006740461</v>
      </c>
      <c r="C415" t="s">
        <v>1726</v>
      </c>
      <c r="D415">
        <v>100</v>
      </c>
      <c r="E415" t="s">
        <v>1745</v>
      </c>
      <c r="F415" t="s">
        <v>1760</v>
      </c>
      <c r="G415">
        <v>5975401</v>
      </c>
      <c r="H415">
        <v>5</v>
      </c>
      <c r="I415" t="s">
        <v>1869</v>
      </c>
      <c r="J415" t="s">
        <v>1870</v>
      </c>
      <c r="K415" t="s">
        <v>423</v>
      </c>
      <c r="L415">
        <v>3</v>
      </c>
      <c r="M415">
        <v>3</v>
      </c>
      <c r="N415">
        <v>3</v>
      </c>
      <c r="O415">
        <v>0</v>
      </c>
      <c r="P415">
        <v>3</v>
      </c>
      <c r="Q415">
        <v>0</v>
      </c>
      <c r="R415">
        <v>0</v>
      </c>
      <c r="S415" s="50">
        <v>46273.655034722222</v>
      </c>
      <c r="T415" s="50">
        <v>46273.740636574083</v>
      </c>
      <c r="U415" s="51">
        <v>46273</v>
      </c>
      <c r="V415" s="50">
        <v>46273.740636574083</v>
      </c>
      <c r="W415" t="s">
        <v>1673</v>
      </c>
      <c r="X415" t="s">
        <v>492</v>
      </c>
    </row>
    <row r="416" spans="1:24" ht="15" customHeight="1" x14ac:dyDescent="0.35">
      <c r="A416">
        <v>11708081</v>
      </c>
      <c r="B416">
        <v>100006740889</v>
      </c>
      <c r="C416" t="s">
        <v>1726</v>
      </c>
      <c r="D416">
        <v>100</v>
      </c>
      <c r="E416" t="s">
        <v>1745</v>
      </c>
      <c r="F416" t="s">
        <v>1760</v>
      </c>
      <c r="G416">
        <v>6010402</v>
      </c>
      <c r="H416">
        <v>1</v>
      </c>
      <c r="I416" t="s">
        <v>2081</v>
      </c>
      <c r="J416" t="s">
        <v>2082</v>
      </c>
      <c r="K416" t="s">
        <v>422</v>
      </c>
      <c r="L416">
        <v>3</v>
      </c>
      <c r="M416">
        <v>1</v>
      </c>
      <c r="N416">
        <v>1</v>
      </c>
      <c r="O416">
        <v>0</v>
      </c>
      <c r="P416">
        <v>1</v>
      </c>
      <c r="Q416">
        <v>0</v>
      </c>
      <c r="R416">
        <v>0</v>
      </c>
      <c r="S416" s="50">
        <v>46273.656307870369</v>
      </c>
      <c r="T416" s="50">
        <v>46273.740659722222</v>
      </c>
      <c r="U416" s="51">
        <v>46273</v>
      </c>
      <c r="V416" s="50">
        <v>46273.740659722222</v>
      </c>
      <c r="W416" t="s">
        <v>1673</v>
      </c>
      <c r="X416" t="s">
        <v>492</v>
      </c>
    </row>
    <row r="417" spans="1:24" ht="15" customHeight="1" x14ac:dyDescent="0.35">
      <c r="A417">
        <v>11709645</v>
      </c>
      <c r="B417">
        <v>100006741697</v>
      </c>
      <c r="C417" t="s">
        <v>1726</v>
      </c>
      <c r="D417">
        <v>100</v>
      </c>
      <c r="E417" t="s">
        <v>1745</v>
      </c>
      <c r="F417" t="s">
        <v>1760</v>
      </c>
      <c r="G417">
        <v>6046601</v>
      </c>
      <c r="H417">
        <v>3</v>
      </c>
      <c r="I417" t="s">
        <v>2353</v>
      </c>
      <c r="J417" t="s">
        <v>2354</v>
      </c>
      <c r="K417" t="s">
        <v>417</v>
      </c>
      <c r="L417">
        <v>3</v>
      </c>
      <c r="M417">
        <v>1</v>
      </c>
      <c r="N417">
        <v>1</v>
      </c>
      <c r="O417">
        <v>0</v>
      </c>
      <c r="P417">
        <v>1</v>
      </c>
      <c r="Q417">
        <v>0</v>
      </c>
      <c r="R417">
        <v>0</v>
      </c>
      <c r="S417" s="50">
        <v>46273.708379629628</v>
      </c>
      <c r="T417" s="50">
        <v>46273.740763888891</v>
      </c>
      <c r="U417" s="51">
        <v>46273</v>
      </c>
      <c r="V417" s="50">
        <v>46273.740763888891</v>
      </c>
      <c r="W417" t="s">
        <v>1673</v>
      </c>
      <c r="X417" t="s">
        <v>492</v>
      </c>
    </row>
    <row r="418" spans="1:24" ht="15" customHeight="1" x14ac:dyDescent="0.35">
      <c r="A418">
        <v>11709982</v>
      </c>
      <c r="B418">
        <v>100006741849</v>
      </c>
      <c r="C418" t="s">
        <v>1726</v>
      </c>
      <c r="D418">
        <v>100</v>
      </c>
      <c r="E418" t="s">
        <v>1745</v>
      </c>
      <c r="F418" t="s">
        <v>1760</v>
      </c>
      <c r="G418">
        <v>6055601</v>
      </c>
      <c r="H418">
        <v>1</v>
      </c>
      <c r="I418" t="s">
        <v>2131</v>
      </c>
      <c r="J418" t="s">
        <v>2132</v>
      </c>
      <c r="K418" t="s">
        <v>415</v>
      </c>
      <c r="L418">
        <v>3</v>
      </c>
      <c r="M418">
        <v>12</v>
      </c>
      <c r="N418">
        <v>12</v>
      </c>
      <c r="O418">
        <v>0</v>
      </c>
      <c r="P418">
        <v>12</v>
      </c>
      <c r="Q418">
        <v>0</v>
      </c>
      <c r="R418">
        <v>0</v>
      </c>
      <c r="S418" s="50">
        <v>46273.718807870369</v>
      </c>
      <c r="T418" s="50">
        <v>46273.74077546296</v>
      </c>
      <c r="U418" s="51">
        <v>46273</v>
      </c>
      <c r="V418" s="50">
        <v>46273.74077546296</v>
      </c>
      <c r="W418" t="s">
        <v>1673</v>
      </c>
      <c r="X418" t="s">
        <v>492</v>
      </c>
    </row>
    <row r="419" spans="1:24" ht="15" customHeight="1" x14ac:dyDescent="0.35">
      <c r="A419">
        <v>11708082</v>
      </c>
      <c r="B419">
        <v>100006740889</v>
      </c>
      <c r="C419" t="s">
        <v>1726</v>
      </c>
      <c r="D419">
        <v>100</v>
      </c>
      <c r="E419" t="s">
        <v>1745</v>
      </c>
      <c r="F419" t="s">
        <v>1760</v>
      </c>
      <c r="G419">
        <v>6010402</v>
      </c>
      <c r="H419">
        <v>1</v>
      </c>
      <c r="I419" t="s">
        <v>2181</v>
      </c>
      <c r="J419" t="s">
        <v>2182</v>
      </c>
      <c r="K419" t="s">
        <v>422</v>
      </c>
      <c r="L419">
        <v>3</v>
      </c>
      <c r="M419">
        <v>1</v>
      </c>
      <c r="N419">
        <v>1</v>
      </c>
      <c r="O419">
        <v>0</v>
      </c>
      <c r="P419">
        <v>1</v>
      </c>
      <c r="Q419">
        <v>0</v>
      </c>
      <c r="R419">
        <v>0</v>
      </c>
      <c r="S419" s="50">
        <v>46273.656307870369</v>
      </c>
      <c r="T419" s="50">
        <v>46273.740798611107</v>
      </c>
      <c r="U419" s="51">
        <v>46273</v>
      </c>
      <c r="V419" s="50">
        <v>46273.740798611107</v>
      </c>
      <c r="W419" t="s">
        <v>1673</v>
      </c>
      <c r="X419" t="s">
        <v>492</v>
      </c>
    </row>
    <row r="420" spans="1:24" ht="15" customHeight="1" x14ac:dyDescent="0.35">
      <c r="A420">
        <v>11709524</v>
      </c>
      <c r="B420">
        <v>100006741635</v>
      </c>
      <c r="C420" t="s">
        <v>1726</v>
      </c>
      <c r="D420">
        <v>100</v>
      </c>
      <c r="E420" t="s">
        <v>1745</v>
      </c>
      <c r="F420" t="s">
        <v>1760</v>
      </c>
      <c r="G420">
        <v>6042101</v>
      </c>
      <c r="H420">
        <v>4</v>
      </c>
      <c r="I420" t="s">
        <v>1885</v>
      </c>
      <c r="J420" t="s">
        <v>1886</v>
      </c>
      <c r="K420" t="s">
        <v>424</v>
      </c>
      <c r="L420">
        <v>3</v>
      </c>
      <c r="M420">
        <v>2</v>
      </c>
      <c r="N420">
        <v>2</v>
      </c>
      <c r="O420">
        <v>0</v>
      </c>
      <c r="P420">
        <v>2</v>
      </c>
      <c r="Q420">
        <v>0</v>
      </c>
      <c r="R420">
        <v>0</v>
      </c>
      <c r="S420" s="50">
        <v>46273.704895833333</v>
      </c>
      <c r="T420" s="50">
        <v>46273.74082175926</v>
      </c>
      <c r="U420" s="51">
        <v>46273</v>
      </c>
      <c r="V420" s="50">
        <v>46273.74082175926</v>
      </c>
      <c r="W420" t="s">
        <v>1673</v>
      </c>
      <c r="X420" t="s">
        <v>492</v>
      </c>
    </row>
    <row r="421" spans="1:24" ht="15" customHeight="1" x14ac:dyDescent="0.35">
      <c r="A421">
        <v>11709525</v>
      </c>
      <c r="B421">
        <v>100006741635</v>
      </c>
      <c r="C421" t="s">
        <v>1726</v>
      </c>
      <c r="D421">
        <v>100</v>
      </c>
      <c r="E421" t="s">
        <v>1745</v>
      </c>
      <c r="F421" t="s">
        <v>1760</v>
      </c>
      <c r="G421">
        <v>6042101</v>
      </c>
      <c r="H421">
        <v>4</v>
      </c>
      <c r="I421" t="s">
        <v>2423</v>
      </c>
      <c r="J421" t="s">
        <v>2424</v>
      </c>
      <c r="K421" t="s">
        <v>424</v>
      </c>
      <c r="L421">
        <v>3</v>
      </c>
      <c r="M421">
        <v>2</v>
      </c>
      <c r="N421">
        <v>2</v>
      </c>
      <c r="O421">
        <v>0</v>
      </c>
      <c r="P421">
        <v>2</v>
      </c>
      <c r="Q421">
        <v>0</v>
      </c>
      <c r="R421">
        <v>0</v>
      </c>
      <c r="S421" s="50">
        <v>46273.704895833333</v>
      </c>
      <c r="T421" s="50">
        <v>46273.740972222222</v>
      </c>
      <c r="U421" s="51">
        <v>46273</v>
      </c>
      <c r="V421" s="50">
        <v>46273.740972222222</v>
      </c>
      <c r="W421" t="s">
        <v>1673</v>
      </c>
      <c r="X421" t="s">
        <v>492</v>
      </c>
    </row>
    <row r="422" spans="1:24" ht="15" customHeight="1" x14ac:dyDescent="0.35">
      <c r="A422">
        <v>11708773</v>
      </c>
      <c r="B422">
        <v>100006741189</v>
      </c>
      <c r="C422" t="s">
        <v>1726</v>
      </c>
      <c r="D422">
        <v>100</v>
      </c>
      <c r="E422" t="s">
        <v>1745</v>
      </c>
      <c r="F422" t="s">
        <v>1760</v>
      </c>
      <c r="G422">
        <v>6036801</v>
      </c>
      <c r="H422">
        <v>3</v>
      </c>
      <c r="I422" t="s">
        <v>2353</v>
      </c>
      <c r="J422" t="s">
        <v>2354</v>
      </c>
      <c r="K422" t="s">
        <v>417</v>
      </c>
      <c r="L422">
        <v>3</v>
      </c>
      <c r="M422">
        <v>1</v>
      </c>
      <c r="N422">
        <v>1</v>
      </c>
      <c r="O422">
        <v>0</v>
      </c>
      <c r="P422">
        <v>1</v>
      </c>
      <c r="Q422">
        <v>0</v>
      </c>
      <c r="R422">
        <v>0</v>
      </c>
      <c r="S422" s="50">
        <v>46273.696608796286</v>
      </c>
      <c r="T422" s="50">
        <v>46273.741018518522</v>
      </c>
      <c r="U422" s="51">
        <v>46273</v>
      </c>
      <c r="V422" s="50">
        <v>46273.741018518522</v>
      </c>
      <c r="W422" t="s">
        <v>1673</v>
      </c>
      <c r="X422" t="s">
        <v>492</v>
      </c>
    </row>
    <row r="423" spans="1:24" ht="15" customHeight="1" x14ac:dyDescent="0.35">
      <c r="A423">
        <v>11709526</v>
      </c>
      <c r="B423">
        <v>100006741635</v>
      </c>
      <c r="C423" t="s">
        <v>1726</v>
      </c>
      <c r="D423">
        <v>100</v>
      </c>
      <c r="E423" t="s">
        <v>1745</v>
      </c>
      <c r="F423" t="s">
        <v>1760</v>
      </c>
      <c r="G423">
        <v>6042101</v>
      </c>
      <c r="H423">
        <v>4</v>
      </c>
      <c r="I423" t="s">
        <v>1825</v>
      </c>
      <c r="J423" t="s">
        <v>1826</v>
      </c>
      <c r="K423" t="s">
        <v>424</v>
      </c>
      <c r="L423">
        <v>3</v>
      </c>
      <c r="M423">
        <v>2</v>
      </c>
      <c r="N423">
        <v>2</v>
      </c>
      <c r="O423">
        <v>0</v>
      </c>
      <c r="P423">
        <v>2</v>
      </c>
      <c r="Q423">
        <v>0</v>
      </c>
      <c r="R423">
        <v>0</v>
      </c>
      <c r="S423" s="50">
        <v>46273.704895833333</v>
      </c>
      <c r="T423" s="50">
        <v>46273.741064814807</v>
      </c>
      <c r="U423" s="51">
        <v>46273</v>
      </c>
      <c r="V423" s="50">
        <v>46273.741064814807</v>
      </c>
      <c r="W423" t="s">
        <v>1673</v>
      </c>
      <c r="X423" t="s">
        <v>492</v>
      </c>
    </row>
    <row r="424" spans="1:24" ht="15" customHeight="1" x14ac:dyDescent="0.35">
      <c r="A424">
        <v>11709651</v>
      </c>
      <c r="B424">
        <v>100006741703</v>
      </c>
      <c r="C424" t="s">
        <v>1726</v>
      </c>
      <c r="D424">
        <v>100</v>
      </c>
      <c r="E424" t="s">
        <v>1745</v>
      </c>
      <c r="F424" t="s">
        <v>1760</v>
      </c>
      <c r="G424">
        <v>6046901</v>
      </c>
      <c r="H424">
        <v>1</v>
      </c>
      <c r="I424" t="s">
        <v>2445</v>
      </c>
      <c r="J424" t="s">
        <v>2446</v>
      </c>
      <c r="K424" t="s">
        <v>422</v>
      </c>
      <c r="L424">
        <v>3</v>
      </c>
      <c r="M424">
        <v>2</v>
      </c>
      <c r="N424">
        <v>2</v>
      </c>
      <c r="O424">
        <v>0</v>
      </c>
      <c r="P424">
        <v>2</v>
      </c>
      <c r="Q424">
        <v>0</v>
      </c>
      <c r="R424">
        <v>0</v>
      </c>
      <c r="S424" s="50">
        <v>46273.708379629628</v>
      </c>
      <c r="T424" s="50">
        <v>46273.741111111107</v>
      </c>
      <c r="U424" s="51">
        <v>46273</v>
      </c>
      <c r="V424" s="50">
        <v>46273.741111111107</v>
      </c>
      <c r="W424" t="s">
        <v>1673</v>
      </c>
      <c r="X424" t="s">
        <v>492</v>
      </c>
    </row>
    <row r="425" spans="1:24" ht="15" customHeight="1" x14ac:dyDescent="0.35">
      <c r="A425">
        <v>11707372</v>
      </c>
      <c r="B425">
        <v>100006740494</v>
      </c>
      <c r="C425" t="s">
        <v>1726</v>
      </c>
      <c r="D425">
        <v>100</v>
      </c>
      <c r="E425" t="s">
        <v>1745</v>
      </c>
      <c r="F425" t="s">
        <v>1760</v>
      </c>
      <c r="G425">
        <v>5962001</v>
      </c>
      <c r="H425">
        <v>3</v>
      </c>
      <c r="I425" t="s">
        <v>1897</v>
      </c>
      <c r="J425" t="s">
        <v>1898</v>
      </c>
      <c r="K425" t="s">
        <v>417</v>
      </c>
      <c r="L425">
        <v>3</v>
      </c>
      <c r="M425">
        <v>1</v>
      </c>
      <c r="N425">
        <v>1</v>
      </c>
      <c r="O425">
        <v>0</v>
      </c>
      <c r="P425">
        <v>1</v>
      </c>
      <c r="Q425">
        <v>0</v>
      </c>
      <c r="R425">
        <v>0</v>
      </c>
      <c r="S425" s="50">
        <v>46273.655081018522</v>
      </c>
      <c r="T425" s="50">
        <v>46273.741296296299</v>
      </c>
      <c r="U425" s="51">
        <v>46273</v>
      </c>
      <c r="V425" s="50">
        <v>46273.741296296299</v>
      </c>
      <c r="W425" t="s">
        <v>1673</v>
      </c>
      <c r="X425" t="s">
        <v>492</v>
      </c>
    </row>
    <row r="426" spans="1:24" ht="15" customHeight="1" x14ac:dyDescent="0.35">
      <c r="A426">
        <v>11707170</v>
      </c>
      <c r="B426">
        <v>100006740373</v>
      </c>
      <c r="C426" t="s">
        <v>1726</v>
      </c>
      <c r="D426">
        <v>100</v>
      </c>
      <c r="E426" t="s">
        <v>1745</v>
      </c>
      <c r="F426" t="s">
        <v>1760</v>
      </c>
      <c r="G426">
        <v>6002001</v>
      </c>
      <c r="H426">
        <v>4</v>
      </c>
      <c r="I426" t="s">
        <v>1833</v>
      </c>
      <c r="J426" t="s">
        <v>1834</v>
      </c>
      <c r="K426" t="s">
        <v>424</v>
      </c>
      <c r="L426">
        <v>3</v>
      </c>
      <c r="M426">
        <v>3</v>
      </c>
      <c r="N426">
        <v>3</v>
      </c>
      <c r="O426">
        <v>0</v>
      </c>
      <c r="P426">
        <v>3</v>
      </c>
      <c r="Q426">
        <v>0</v>
      </c>
      <c r="R426">
        <v>0</v>
      </c>
      <c r="S426" s="50">
        <v>46273.654976851853</v>
      </c>
      <c r="T426" s="50">
        <v>46273.741365740738</v>
      </c>
      <c r="U426" s="51">
        <v>46273</v>
      </c>
      <c r="V426" s="50">
        <v>46273.741365740738</v>
      </c>
      <c r="W426" t="s">
        <v>1673</v>
      </c>
      <c r="X426" t="s">
        <v>492</v>
      </c>
    </row>
    <row r="427" spans="1:24" ht="15" customHeight="1" x14ac:dyDescent="0.35">
      <c r="A427">
        <v>11708655</v>
      </c>
      <c r="B427">
        <v>100006741167</v>
      </c>
      <c r="C427" t="s">
        <v>1726</v>
      </c>
      <c r="D427">
        <v>100</v>
      </c>
      <c r="E427" t="s">
        <v>1745</v>
      </c>
      <c r="F427" t="s">
        <v>1760</v>
      </c>
      <c r="G427">
        <v>6031902</v>
      </c>
      <c r="H427">
        <v>1</v>
      </c>
      <c r="I427" t="s">
        <v>2315</v>
      </c>
      <c r="J427" t="s">
        <v>2316</v>
      </c>
      <c r="K427" t="s">
        <v>422</v>
      </c>
      <c r="L427">
        <v>3</v>
      </c>
      <c r="M427">
        <v>1</v>
      </c>
      <c r="N427">
        <v>1</v>
      </c>
      <c r="O427">
        <v>0</v>
      </c>
      <c r="P427">
        <v>1</v>
      </c>
      <c r="Q427">
        <v>0</v>
      </c>
      <c r="R427">
        <v>0</v>
      </c>
      <c r="S427" s="50">
        <v>46273.695879629631</v>
      </c>
      <c r="T427" s="50">
        <v>46273.741400462961</v>
      </c>
      <c r="U427" s="51">
        <v>46273</v>
      </c>
      <c r="V427" s="50">
        <v>46273.741400462961</v>
      </c>
      <c r="W427" t="s">
        <v>1673</v>
      </c>
      <c r="X427" t="s">
        <v>492</v>
      </c>
    </row>
    <row r="428" spans="1:24" ht="15" customHeight="1" x14ac:dyDescent="0.35">
      <c r="A428">
        <v>11710194</v>
      </c>
      <c r="B428">
        <v>100006741968</v>
      </c>
      <c r="C428" t="s">
        <v>1726</v>
      </c>
      <c r="D428">
        <v>100</v>
      </c>
      <c r="E428" t="s">
        <v>1745</v>
      </c>
      <c r="F428" t="s">
        <v>1760</v>
      </c>
      <c r="G428">
        <v>6064603</v>
      </c>
      <c r="H428">
        <v>1</v>
      </c>
      <c r="I428" t="s">
        <v>2555</v>
      </c>
      <c r="J428" t="s">
        <v>2556</v>
      </c>
      <c r="K428" t="s">
        <v>415</v>
      </c>
      <c r="L428">
        <v>3</v>
      </c>
      <c r="M428">
        <v>3</v>
      </c>
      <c r="N428">
        <v>3</v>
      </c>
      <c r="O428">
        <v>0</v>
      </c>
      <c r="P428">
        <v>3</v>
      </c>
      <c r="Q428">
        <v>0</v>
      </c>
      <c r="R428">
        <v>0</v>
      </c>
      <c r="S428" s="50">
        <v>46273.72991898148</v>
      </c>
      <c r="T428" s="50">
        <v>46273.741469907407</v>
      </c>
      <c r="U428" s="51">
        <v>46273</v>
      </c>
      <c r="V428" s="50">
        <v>46273.741469907407</v>
      </c>
      <c r="W428" t="s">
        <v>1673</v>
      </c>
      <c r="X428" t="s">
        <v>492</v>
      </c>
    </row>
    <row r="429" spans="1:24" ht="15" customHeight="1" x14ac:dyDescent="0.35">
      <c r="A429">
        <v>11707785</v>
      </c>
      <c r="B429">
        <v>100006740775</v>
      </c>
      <c r="C429" t="s">
        <v>1726</v>
      </c>
      <c r="D429">
        <v>100</v>
      </c>
      <c r="E429" t="s">
        <v>1745</v>
      </c>
      <c r="F429" t="s">
        <v>1760</v>
      </c>
      <c r="G429">
        <v>5988001</v>
      </c>
      <c r="H429">
        <v>5</v>
      </c>
      <c r="I429" t="s">
        <v>2123</v>
      </c>
      <c r="J429" t="s">
        <v>2124</v>
      </c>
      <c r="K429" t="s">
        <v>423</v>
      </c>
      <c r="L429">
        <v>3</v>
      </c>
      <c r="M429">
        <v>15</v>
      </c>
      <c r="N429">
        <v>15</v>
      </c>
      <c r="O429">
        <v>0</v>
      </c>
      <c r="P429">
        <v>15</v>
      </c>
      <c r="Q429">
        <v>0</v>
      </c>
      <c r="R429">
        <v>0</v>
      </c>
      <c r="S429" s="50">
        <v>46273.655590277784</v>
      </c>
      <c r="T429" s="50">
        <v>46273.741493055553</v>
      </c>
      <c r="U429" s="51">
        <v>46273</v>
      </c>
      <c r="V429" s="50">
        <v>46273.741493055553</v>
      </c>
      <c r="W429" t="s">
        <v>1673</v>
      </c>
      <c r="X429" t="s">
        <v>492</v>
      </c>
    </row>
    <row r="430" spans="1:24" ht="15" customHeight="1" x14ac:dyDescent="0.35">
      <c r="A430">
        <v>11708801</v>
      </c>
      <c r="B430">
        <v>100006741195</v>
      </c>
      <c r="C430" t="s">
        <v>1726</v>
      </c>
      <c r="D430">
        <v>100</v>
      </c>
      <c r="E430" t="s">
        <v>1745</v>
      </c>
      <c r="F430" t="s">
        <v>1760</v>
      </c>
      <c r="G430">
        <v>6033802</v>
      </c>
      <c r="H430">
        <v>1</v>
      </c>
      <c r="I430" t="s">
        <v>2355</v>
      </c>
      <c r="J430" t="s">
        <v>2356</v>
      </c>
      <c r="K430" t="s">
        <v>422</v>
      </c>
      <c r="L430">
        <v>3</v>
      </c>
      <c r="M430">
        <v>3</v>
      </c>
      <c r="N430">
        <v>3</v>
      </c>
      <c r="O430">
        <v>0</v>
      </c>
      <c r="P430">
        <v>3</v>
      </c>
      <c r="Q430">
        <v>0</v>
      </c>
      <c r="R430">
        <v>0</v>
      </c>
      <c r="S430" s="50">
        <v>46273.697268518517</v>
      </c>
      <c r="T430" s="50">
        <v>46273.741631944453</v>
      </c>
      <c r="U430" s="51">
        <v>46273</v>
      </c>
      <c r="V430" s="50">
        <v>46273.741631944453</v>
      </c>
      <c r="W430" t="s">
        <v>1673</v>
      </c>
      <c r="X430" t="s">
        <v>492</v>
      </c>
    </row>
    <row r="431" spans="1:24" ht="15" customHeight="1" x14ac:dyDescent="0.35">
      <c r="A431">
        <v>11710471</v>
      </c>
      <c r="B431">
        <v>100006742102</v>
      </c>
      <c r="C431" t="s">
        <v>1726</v>
      </c>
      <c r="D431">
        <v>100</v>
      </c>
      <c r="E431" t="s">
        <v>1745</v>
      </c>
      <c r="F431" t="s">
        <v>1760</v>
      </c>
      <c r="G431">
        <v>6072901</v>
      </c>
      <c r="H431">
        <v>3</v>
      </c>
      <c r="I431" t="s">
        <v>2606</v>
      </c>
      <c r="J431" t="s">
        <v>2607</v>
      </c>
      <c r="K431" t="s">
        <v>417</v>
      </c>
      <c r="L431">
        <v>3</v>
      </c>
      <c r="M431">
        <v>2</v>
      </c>
      <c r="N431">
        <v>2</v>
      </c>
      <c r="O431">
        <v>0</v>
      </c>
      <c r="P431">
        <v>2</v>
      </c>
      <c r="Q431">
        <v>0</v>
      </c>
      <c r="R431">
        <v>0</v>
      </c>
      <c r="S431" s="50">
        <v>46273.738923611112</v>
      </c>
      <c r="T431" s="50">
        <v>46273.741666666669</v>
      </c>
      <c r="U431" s="51">
        <v>46273</v>
      </c>
      <c r="V431" s="50">
        <v>46273.741666666669</v>
      </c>
      <c r="W431" t="s">
        <v>1673</v>
      </c>
      <c r="X431" t="s">
        <v>492</v>
      </c>
    </row>
    <row r="432" spans="1:24" ht="15" customHeight="1" x14ac:dyDescent="0.35">
      <c r="A432">
        <v>11708301</v>
      </c>
      <c r="B432">
        <v>100006740978</v>
      </c>
      <c r="C432" t="s">
        <v>1726</v>
      </c>
      <c r="D432">
        <v>100</v>
      </c>
      <c r="E432" t="s">
        <v>1745</v>
      </c>
      <c r="F432" t="s">
        <v>1760</v>
      </c>
      <c r="G432">
        <v>6021702</v>
      </c>
      <c r="H432">
        <v>1</v>
      </c>
      <c r="I432" t="s">
        <v>2121</v>
      </c>
      <c r="J432" t="s">
        <v>2122</v>
      </c>
      <c r="K432" t="s">
        <v>415</v>
      </c>
      <c r="L432">
        <v>3</v>
      </c>
      <c r="M432">
        <v>1</v>
      </c>
      <c r="N432">
        <v>1</v>
      </c>
      <c r="O432">
        <v>0</v>
      </c>
      <c r="P432">
        <v>1</v>
      </c>
      <c r="Q432">
        <v>0</v>
      </c>
      <c r="R432">
        <v>0</v>
      </c>
      <c r="S432" s="50">
        <v>46273.673668981479</v>
      </c>
      <c r="T432" s="50">
        <v>46273.741759259261</v>
      </c>
      <c r="U432" s="51">
        <v>46273</v>
      </c>
      <c r="V432" s="50">
        <v>46273.741759259261</v>
      </c>
      <c r="W432" t="s">
        <v>1673</v>
      </c>
      <c r="X432" t="s">
        <v>492</v>
      </c>
    </row>
    <row r="433" spans="1:24" ht="15" customHeight="1" x14ac:dyDescent="0.35">
      <c r="A433">
        <v>11708302</v>
      </c>
      <c r="B433">
        <v>100006740978</v>
      </c>
      <c r="C433" t="s">
        <v>1726</v>
      </c>
      <c r="D433">
        <v>100</v>
      </c>
      <c r="E433" t="s">
        <v>1745</v>
      </c>
      <c r="F433" t="s">
        <v>1760</v>
      </c>
      <c r="G433">
        <v>6021702</v>
      </c>
      <c r="H433">
        <v>1</v>
      </c>
      <c r="I433" t="s">
        <v>2235</v>
      </c>
      <c r="J433" t="s">
        <v>2236</v>
      </c>
      <c r="K433" t="s">
        <v>415</v>
      </c>
      <c r="L433">
        <v>3</v>
      </c>
      <c r="M433">
        <v>1</v>
      </c>
      <c r="N433">
        <v>1</v>
      </c>
      <c r="O433">
        <v>0</v>
      </c>
      <c r="P433">
        <v>1</v>
      </c>
      <c r="Q433">
        <v>0</v>
      </c>
      <c r="R433">
        <v>0</v>
      </c>
      <c r="S433" s="50">
        <v>46273.673668981479</v>
      </c>
      <c r="T433" s="50">
        <v>46273.741851851853</v>
      </c>
      <c r="U433" s="51">
        <v>46273</v>
      </c>
      <c r="V433" s="50">
        <v>46273.741851851853</v>
      </c>
      <c r="W433" t="s">
        <v>1673</v>
      </c>
      <c r="X433" t="s">
        <v>492</v>
      </c>
    </row>
    <row r="434" spans="1:24" ht="15" customHeight="1" x14ac:dyDescent="0.35">
      <c r="A434">
        <v>11708303</v>
      </c>
      <c r="B434">
        <v>100006740978</v>
      </c>
      <c r="C434" t="s">
        <v>1726</v>
      </c>
      <c r="D434">
        <v>100</v>
      </c>
      <c r="E434" t="s">
        <v>1745</v>
      </c>
      <c r="F434" t="s">
        <v>1760</v>
      </c>
      <c r="G434">
        <v>6021702</v>
      </c>
      <c r="H434">
        <v>1</v>
      </c>
      <c r="I434" t="s">
        <v>2095</v>
      </c>
      <c r="J434" t="s">
        <v>2096</v>
      </c>
      <c r="K434" t="s">
        <v>415</v>
      </c>
      <c r="L434">
        <v>3</v>
      </c>
      <c r="M434">
        <v>1</v>
      </c>
      <c r="N434">
        <v>1</v>
      </c>
      <c r="O434">
        <v>0</v>
      </c>
      <c r="P434">
        <v>1</v>
      </c>
      <c r="Q434">
        <v>0</v>
      </c>
      <c r="R434">
        <v>0</v>
      </c>
      <c r="S434" s="50">
        <v>46273.673668981479</v>
      </c>
      <c r="T434" s="50">
        <v>46273.7419212963</v>
      </c>
      <c r="U434" s="51">
        <v>46273</v>
      </c>
      <c r="V434" s="50">
        <v>46273.7419212963</v>
      </c>
      <c r="W434" t="s">
        <v>1673</v>
      </c>
      <c r="X434" t="s">
        <v>492</v>
      </c>
    </row>
    <row r="435" spans="1:24" ht="15" customHeight="1" x14ac:dyDescent="0.35">
      <c r="A435">
        <v>11708725</v>
      </c>
      <c r="B435">
        <v>100006741179</v>
      </c>
      <c r="C435" t="s">
        <v>1726</v>
      </c>
      <c r="D435">
        <v>100</v>
      </c>
      <c r="E435" t="s">
        <v>1745</v>
      </c>
      <c r="F435" t="s">
        <v>1760</v>
      </c>
      <c r="G435">
        <v>6031203</v>
      </c>
      <c r="H435">
        <v>1</v>
      </c>
      <c r="I435" t="s">
        <v>2255</v>
      </c>
      <c r="J435" t="s">
        <v>2256</v>
      </c>
      <c r="K435" t="s">
        <v>422</v>
      </c>
      <c r="L435">
        <v>3</v>
      </c>
      <c r="M435">
        <v>1</v>
      </c>
      <c r="N435">
        <v>1</v>
      </c>
      <c r="O435">
        <v>0</v>
      </c>
      <c r="P435">
        <v>1</v>
      </c>
      <c r="Q435">
        <v>0</v>
      </c>
      <c r="R435">
        <v>0</v>
      </c>
      <c r="S435" s="50">
        <v>46273.696585648147</v>
      </c>
      <c r="T435" s="50">
        <v>46273.742002314822</v>
      </c>
      <c r="U435" s="51">
        <v>46273</v>
      </c>
      <c r="V435" s="50">
        <v>46273.742002314822</v>
      </c>
      <c r="W435" t="s">
        <v>1673</v>
      </c>
      <c r="X435" t="s">
        <v>492</v>
      </c>
    </row>
    <row r="436" spans="1:24" ht="15" customHeight="1" x14ac:dyDescent="0.35">
      <c r="A436">
        <v>11707396</v>
      </c>
      <c r="B436">
        <v>100006740503</v>
      </c>
      <c r="C436" t="s">
        <v>1726</v>
      </c>
      <c r="D436">
        <v>100</v>
      </c>
      <c r="E436" t="s">
        <v>1745</v>
      </c>
      <c r="F436" t="s">
        <v>1760</v>
      </c>
      <c r="G436">
        <v>6001001</v>
      </c>
      <c r="H436">
        <v>3</v>
      </c>
      <c r="I436" t="s">
        <v>1805</v>
      </c>
      <c r="J436" t="s">
        <v>1806</v>
      </c>
      <c r="K436" t="s">
        <v>417</v>
      </c>
      <c r="L436">
        <v>3</v>
      </c>
      <c r="M436">
        <v>1</v>
      </c>
      <c r="N436">
        <v>1</v>
      </c>
      <c r="O436">
        <v>0</v>
      </c>
      <c r="P436">
        <v>1</v>
      </c>
      <c r="Q436">
        <v>0</v>
      </c>
      <c r="R436">
        <v>0</v>
      </c>
      <c r="S436" s="50">
        <v>46273.655081018522</v>
      </c>
      <c r="T436" s="50">
        <v>46273.742025462961</v>
      </c>
      <c r="U436" s="51">
        <v>46273</v>
      </c>
      <c r="V436" s="50">
        <v>46273.742025462961</v>
      </c>
      <c r="W436" t="s">
        <v>1673</v>
      </c>
      <c r="X436" t="s">
        <v>492</v>
      </c>
    </row>
    <row r="437" spans="1:24" ht="15" customHeight="1" x14ac:dyDescent="0.35">
      <c r="A437">
        <v>11707397</v>
      </c>
      <c r="B437">
        <v>100006740503</v>
      </c>
      <c r="C437" t="s">
        <v>1726</v>
      </c>
      <c r="D437">
        <v>100</v>
      </c>
      <c r="E437" t="s">
        <v>1745</v>
      </c>
      <c r="F437" t="s">
        <v>1760</v>
      </c>
      <c r="G437">
        <v>6001001</v>
      </c>
      <c r="H437">
        <v>3</v>
      </c>
      <c r="I437" t="s">
        <v>1923</v>
      </c>
      <c r="J437" t="s">
        <v>1924</v>
      </c>
      <c r="K437" t="s">
        <v>417</v>
      </c>
      <c r="L437">
        <v>3</v>
      </c>
      <c r="M437">
        <v>2</v>
      </c>
      <c r="N437">
        <v>2</v>
      </c>
      <c r="O437">
        <v>0</v>
      </c>
      <c r="P437">
        <v>2</v>
      </c>
      <c r="Q437">
        <v>0</v>
      </c>
      <c r="R437">
        <v>0</v>
      </c>
      <c r="S437" s="50">
        <v>46273.655081018522</v>
      </c>
      <c r="T437" s="50">
        <v>46273.7421412037</v>
      </c>
      <c r="U437" s="51">
        <v>46273</v>
      </c>
      <c r="V437" s="50">
        <v>46273.7421412037</v>
      </c>
      <c r="W437" t="s">
        <v>1673</v>
      </c>
      <c r="X437" t="s">
        <v>492</v>
      </c>
    </row>
    <row r="438" spans="1:24" ht="15" customHeight="1" x14ac:dyDescent="0.35">
      <c r="A438">
        <v>11708726</v>
      </c>
      <c r="B438">
        <v>100006741179</v>
      </c>
      <c r="C438" t="s">
        <v>1726</v>
      </c>
      <c r="D438">
        <v>100</v>
      </c>
      <c r="E438" t="s">
        <v>1745</v>
      </c>
      <c r="F438" t="s">
        <v>1760</v>
      </c>
      <c r="G438">
        <v>6031203</v>
      </c>
      <c r="H438">
        <v>1</v>
      </c>
      <c r="I438" t="s">
        <v>2339</v>
      </c>
      <c r="J438" t="s">
        <v>2340</v>
      </c>
      <c r="K438" t="s">
        <v>422</v>
      </c>
      <c r="L438">
        <v>3</v>
      </c>
      <c r="M438">
        <v>1</v>
      </c>
      <c r="N438">
        <v>1</v>
      </c>
      <c r="O438">
        <v>0</v>
      </c>
      <c r="P438">
        <v>1</v>
      </c>
      <c r="Q438">
        <v>0</v>
      </c>
      <c r="R438">
        <v>0</v>
      </c>
      <c r="S438" s="50">
        <v>46273.696585648147</v>
      </c>
      <c r="T438" s="50">
        <v>46273.7421412037</v>
      </c>
      <c r="U438" s="51">
        <v>46273</v>
      </c>
      <c r="V438" s="50">
        <v>46273.7421412037</v>
      </c>
      <c r="W438" t="s">
        <v>1673</v>
      </c>
      <c r="X438" t="s">
        <v>492</v>
      </c>
    </row>
    <row r="439" spans="1:24" ht="15" customHeight="1" x14ac:dyDescent="0.35">
      <c r="A439">
        <v>11707566</v>
      </c>
      <c r="B439">
        <v>100006740594</v>
      </c>
      <c r="C439" t="s">
        <v>1726</v>
      </c>
      <c r="D439">
        <v>100</v>
      </c>
      <c r="E439" t="s">
        <v>1745</v>
      </c>
      <c r="F439" t="s">
        <v>1760</v>
      </c>
      <c r="G439">
        <v>6000602</v>
      </c>
      <c r="H439">
        <v>1</v>
      </c>
      <c r="I439" t="s">
        <v>2087</v>
      </c>
      <c r="J439" t="s">
        <v>2088</v>
      </c>
      <c r="K439" t="s">
        <v>415</v>
      </c>
      <c r="L439">
        <v>3</v>
      </c>
      <c r="M439">
        <v>3</v>
      </c>
      <c r="N439">
        <v>3</v>
      </c>
      <c r="O439">
        <v>0</v>
      </c>
      <c r="P439">
        <v>3</v>
      </c>
      <c r="Q439">
        <v>0</v>
      </c>
      <c r="R439">
        <v>0</v>
      </c>
      <c r="S439" s="50">
        <v>46273.655138888891</v>
      </c>
      <c r="T439" s="50">
        <v>46273.742164351846</v>
      </c>
      <c r="U439" s="51">
        <v>46273</v>
      </c>
      <c r="V439" s="50">
        <v>46273.742164351846</v>
      </c>
      <c r="W439" t="s">
        <v>1673</v>
      </c>
      <c r="X439" t="s">
        <v>492</v>
      </c>
    </row>
    <row r="440" spans="1:24" ht="15" customHeight="1" x14ac:dyDescent="0.35">
      <c r="A440">
        <v>11707177</v>
      </c>
      <c r="B440">
        <v>100006740380</v>
      </c>
      <c r="C440" t="s">
        <v>1726</v>
      </c>
      <c r="D440">
        <v>100</v>
      </c>
      <c r="E440" t="s">
        <v>1745</v>
      </c>
      <c r="F440" t="s">
        <v>1760</v>
      </c>
      <c r="G440">
        <v>5991801</v>
      </c>
      <c r="H440">
        <v>4</v>
      </c>
      <c r="I440" t="s">
        <v>1837</v>
      </c>
      <c r="J440" t="s">
        <v>1838</v>
      </c>
      <c r="K440" t="s">
        <v>424</v>
      </c>
      <c r="L440">
        <v>3</v>
      </c>
      <c r="M440">
        <v>4</v>
      </c>
      <c r="N440">
        <v>4</v>
      </c>
      <c r="O440">
        <v>0</v>
      </c>
      <c r="P440">
        <v>4</v>
      </c>
      <c r="Q440">
        <v>0</v>
      </c>
      <c r="R440">
        <v>0</v>
      </c>
      <c r="S440" s="50">
        <v>46273.654988425929</v>
      </c>
      <c r="T440" s="50">
        <v>46273.7421875</v>
      </c>
      <c r="U440" s="51">
        <v>46273</v>
      </c>
      <c r="V440" s="50">
        <v>46273.7421875</v>
      </c>
      <c r="W440" t="s">
        <v>1673</v>
      </c>
      <c r="X440" t="s">
        <v>492</v>
      </c>
    </row>
    <row r="441" spans="1:24" ht="15" customHeight="1" x14ac:dyDescent="0.35">
      <c r="A441">
        <v>11707398</v>
      </c>
      <c r="B441">
        <v>100006740503</v>
      </c>
      <c r="C441" t="s">
        <v>1726</v>
      </c>
      <c r="D441">
        <v>100</v>
      </c>
      <c r="E441" t="s">
        <v>1745</v>
      </c>
      <c r="F441" t="s">
        <v>1760</v>
      </c>
      <c r="G441">
        <v>6001001</v>
      </c>
      <c r="H441">
        <v>3</v>
      </c>
      <c r="I441" t="s">
        <v>1785</v>
      </c>
      <c r="J441" t="s">
        <v>1786</v>
      </c>
      <c r="K441" t="s">
        <v>417</v>
      </c>
      <c r="L441">
        <v>3</v>
      </c>
      <c r="M441">
        <v>2</v>
      </c>
      <c r="N441">
        <v>2</v>
      </c>
      <c r="O441">
        <v>0</v>
      </c>
      <c r="P441">
        <v>2</v>
      </c>
      <c r="Q441">
        <v>0</v>
      </c>
      <c r="R441">
        <v>0</v>
      </c>
      <c r="S441" s="50">
        <v>46273.655081018522</v>
      </c>
      <c r="T441" s="50">
        <v>46273.742280092592</v>
      </c>
      <c r="U441" s="51">
        <v>46273</v>
      </c>
      <c r="V441" s="50">
        <v>46273.742280092592</v>
      </c>
      <c r="W441" t="s">
        <v>1673</v>
      </c>
      <c r="X441" t="s">
        <v>492</v>
      </c>
    </row>
    <row r="442" spans="1:24" ht="15" customHeight="1" x14ac:dyDescent="0.35">
      <c r="A442">
        <v>11708727</v>
      </c>
      <c r="B442">
        <v>100006741179</v>
      </c>
      <c r="C442" t="s">
        <v>1726</v>
      </c>
      <c r="D442">
        <v>100</v>
      </c>
      <c r="E442" t="s">
        <v>1745</v>
      </c>
      <c r="F442" t="s">
        <v>1760</v>
      </c>
      <c r="G442">
        <v>6031203</v>
      </c>
      <c r="H442">
        <v>1</v>
      </c>
      <c r="I442" t="s">
        <v>2079</v>
      </c>
      <c r="J442" t="s">
        <v>2080</v>
      </c>
      <c r="K442" t="s">
        <v>422</v>
      </c>
      <c r="L442">
        <v>3</v>
      </c>
      <c r="M442">
        <v>1</v>
      </c>
      <c r="N442">
        <v>1</v>
      </c>
      <c r="O442">
        <v>0</v>
      </c>
      <c r="P442">
        <v>1</v>
      </c>
      <c r="Q442">
        <v>0</v>
      </c>
      <c r="R442">
        <v>0</v>
      </c>
      <c r="S442" s="50">
        <v>46273.696585648147</v>
      </c>
      <c r="T442" s="50">
        <v>46273.742337962962</v>
      </c>
      <c r="U442" s="51">
        <v>46273</v>
      </c>
      <c r="V442" s="50">
        <v>46273.742337962962</v>
      </c>
      <c r="W442" t="s">
        <v>1673</v>
      </c>
      <c r="X442" t="s">
        <v>492</v>
      </c>
    </row>
    <row r="443" spans="1:24" ht="15" customHeight="1" x14ac:dyDescent="0.35">
      <c r="A443">
        <v>11707556</v>
      </c>
      <c r="B443">
        <v>100006740590</v>
      </c>
      <c r="C443" t="s">
        <v>1726</v>
      </c>
      <c r="D443">
        <v>100</v>
      </c>
      <c r="E443" t="s">
        <v>1745</v>
      </c>
      <c r="F443" t="s">
        <v>1760</v>
      </c>
      <c r="G443">
        <v>5964203</v>
      </c>
      <c r="H443">
        <v>1</v>
      </c>
      <c r="I443" t="s">
        <v>2067</v>
      </c>
      <c r="J443" t="s">
        <v>2068</v>
      </c>
      <c r="K443" t="s">
        <v>415</v>
      </c>
      <c r="L443">
        <v>3</v>
      </c>
      <c r="M443">
        <v>1</v>
      </c>
      <c r="N443">
        <v>1</v>
      </c>
      <c r="O443">
        <v>0</v>
      </c>
      <c r="P443">
        <v>1</v>
      </c>
      <c r="Q443">
        <v>0</v>
      </c>
      <c r="R443">
        <v>0</v>
      </c>
      <c r="S443" s="50">
        <v>46273.655138888891</v>
      </c>
      <c r="T443" s="50">
        <v>46273.742418981477</v>
      </c>
      <c r="U443" s="51">
        <v>46273</v>
      </c>
      <c r="V443" s="50">
        <v>46273.742418981477</v>
      </c>
      <c r="W443" t="s">
        <v>1673</v>
      </c>
      <c r="X443" t="s">
        <v>492</v>
      </c>
    </row>
    <row r="444" spans="1:24" ht="15" customHeight="1" x14ac:dyDescent="0.35">
      <c r="A444">
        <v>11710004</v>
      </c>
      <c r="B444">
        <v>100006741858</v>
      </c>
      <c r="C444" t="s">
        <v>1726</v>
      </c>
      <c r="D444">
        <v>100</v>
      </c>
      <c r="E444" t="s">
        <v>1745</v>
      </c>
      <c r="F444" t="s">
        <v>1760</v>
      </c>
      <c r="G444">
        <v>6056901</v>
      </c>
      <c r="H444">
        <v>4</v>
      </c>
      <c r="I444" t="s">
        <v>1883</v>
      </c>
      <c r="J444" t="s">
        <v>1884</v>
      </c>
      <c r="K444" t="s">
        <v>424</v>
      </c>
      <c r="L444">
        <v>3</v>
      </c>
      <c r="M444">
        <v>3</v>
      </c>
      <c r="N444">
        <v>3</v>
      </c>
      <c r="O444">
        <v>0</v>
      </c>
      <c r="P444">
        <v>3</v>
      </c>
      <c r="Q444">
        <v>0</v>
      </c>
      <c r="R444">
        <v>0</v>
      </c>
      <c r="S444" s="50">
        <v>46273.719490740739</v>
      </c>
      <c r="T444" s="50">
        <v>46273.742442129631</v>
      </c>
      <c r="U444" s="51">
        <v>46273</v>
      </c>
      <c r="V444" s="50">
        <v>46273.742442129631</v>
      </c>
      <c r="W444" t="s">
        <v>1673</v>
      </c>
      <c r="X444" t="s">
        <v>492</v>
      </c>
    </row>
    <row r="445" spans="1:24" ht="15" customHeight="1" x14ac:dyDescent="0.35">
      <c r="A445">
        <v>11707399</v>
      </c>
      <c r="B445">
        <v>100006740503</v>
      </c>
      <c r="C445" t="s">
        <v>1726</v>
      </c>
      <c r="D445">
        <v>100</v>
      </c>
      <c r="E445" t="s">
        <v>1745</v>
      </c>
      <c r="F445" t="s">
        <v>1760</v>
      </c>
      <c r="G445">
        <v>6001001</v>
      </c>
      <c r="H445">
        <v>3</v>
      </c>
      <c r="I445" t="s">
        <v>1871</v>
      </c>
      <c r="J445" t="s">
        <v>1872</v>
      </c>
      <c r="K445" t="s">
        <v>417</v>
      </c>
      <c r="L445">
        <v>3</v>
      </c>
      <c r="M445">
        <v>1</v>
      </c>
      <c r="N445">
        <v>1</v>
      </c>
      <c r="O445">
        <v>0</v>
      </c>
      <c r="P445">
        <v>1</v>
      </c>
      <c r="Q445">
        <v>0</v>
      </c>
      <c r="R445">
        <v>0</v>
      </c>
      <c r="S445" s="50">
        <v>46273.655081018522</v>
      </c>
      <c r="T445" s="50">
        <v>46273.7424537037</v>
      </c>
      <c r="U445" s="51">
        <v>46273</v>
      </c>
      <c r="V445" s="50">
        <v>46273.7424537037</v>
      </c>
      <c r="W445" t="s">
        <v>1673</v>
      </c>
      <c r="X445" t="s">
        <v>492</v>
      </c>
    </row>
    <row r="446" spans="1:24" ht="15" customHeight="1" x14ac:dyDescent="0.35">
      <c r="A446">
        <v>11708728</v>
      </c>
      <c r="B446">
        <v>100006741179</v>
      </c>
      <c r="C446" t="s">
        <v>1726</v>
      </c>
      <c r="D446">
        <v>100</v>
      </c>
      <c r="E446" t="s">
        <v>1745</v>
      </c>
      <c r="F446" t="s">
        <v>1760</v>
      </c>
      <c r="G446">
        <v>6031203</v>
      </c>
      <c r="H446">
        <v>1</v>
      </c>
      <c r="I446" t="s">
        <v>2035</v>
      </c>
      <c r="J446" t="s">
        <v>2036</v>
      </c>
      <c r="K446" t="s">
        <v>422</v>
      </c>
      <c r="L446">
        <v>3</v>
      </c>
      <c r="M446">
        <v>1</v>
      </c>
      <c r="N446">
        <v>1</v>
      </c>
      <c r="O446">
        <v>0</v>
      </c>
      <c r="P446">
        <v>1</v>
      </c>
      <c r="Q446">
        <v>0</v>
      </c>
      <c r="R446">
        <v>0</v>
      </c>
      <c r="S446" s="50">
        <v>46273.696585648147</v>
      </c>
      <c r="T446" s="50">
        <v>46273.742546296293</v>
      </c>
      <c r="U446" s="51">
        <v>46273</v>
      </c>
      <c r="V446" s="50">
        <v>46273.742546296293</v>
      </c>
      <c r="W446" t="s">
        <v>1673</v>
      </c>
      <c r="X446" t="s">
        <v>492</v>
      </c>
    </row>
    <row r="447" spans="1:24" ht="15" customHeight="1" x14ac:dyDescent="0.35">
      <c r="A447">
        <v>11707400</v>
      </c>
      <c r="B447">
        <v>100006740503</v>
      </c>
      <c r="C447" t="s">
        <v>1726</v>
      </c>
      <c r="D447">
        <v>100</v>
      </c>
      <c r="E447" t="s">
        <v>1745</v>
      </c>
      <c r="F447" t="s">
        <v>1760</v>
      </c>
      <c r="G447">
        <v>6001001</v>
      </c>
      <c r="H447">
        <v>3</v>
      </c>
      <c r="I447" t="s">
        <v>1845</v>
      </c>
      <c r="J447" t="s">
        <v>1846</v>
      </c>
      <c r="K447" t="s">
        <v>417</v>
      </c>
      <c r="L447">
        <v>3</v>
      </c>
      <c r="M447">
        <v>1</v>
      </c>
      <c r="N447">
        <v>1</v>
      </c>
      <c r="O447">
        <v>0</v>
      </c>
      <c r="P447">
        <v>1</v>
      </c>
      <c r="Q447">
        <v>0</v>
      </c>
      <c r="R447">
        <v>0</v>
      </c>
      <c r="S447" s="50">
        <v>46273.655081018522</v>
      </c>
      <c r="T447" s="50">
        <v>46273.742569444446</v>
      </c>
      <c r="U447" s="51">
        <v>46273</v>
      </c>
      <c r="V447" s="50">
        <v>46273.742569444446</v>
      </c>
      <c r="W447" t="s">
        <v>1673</v>
      </c>
      <c r="X447" t="s">
        <v>492</v>
      </c>
    </row>
    <row r="448" spans="1:24" ht="15" customHeight="1" x14ac:dyDescent="0.35">
      <c r="A448">
        <v>11710307</v>
      </c>
      <c r="B448">
        <v>100006742044</v>
      </c>
      <c r="C448" t="s">
        <v>1726</v>
      </c>
      <c r="D448">
        <v>100</v>
      </c>
      <c r="E448" t="s">
        <v>1745</v>
      </c>
      <c r="F448" t="s">
        <v>1760</v>
      </c>
      <c r="G448">
        <v>70825813</v>
      </c>
      <c r="H448">
        <v>6</v>
      </c>
      <c r="I448" t="s">
        <v>2257</v>
      </c>
      <c r="J448" t="s">
        <v>2563</v>
      </c>
      <c r="K448" t="s">
        <v>341</v>
      </c>
      <c r="L448">
        <v>3</v>
      </c>
      <c r="M448">
        <v>2</v>
      </c>
      <c r="N448">
        <v>2</v>
      </c>
      <c r="O448">
        <v>0</v>
      </c>
      <c r="P448">
        <v>2</v>
      </c>
      <c r="Q448">
        <v>0</v>
      </c>
      <c r="R448">
        <v>0</v>
      </c>
      <c r="S448" s="50">
        <v>46273.732048611113</v>
      </c>
      <c r="T448" s="50">
        <v>46273.742581018523</v>
      </c>
      <c r="U448" s="51">
        <v>46273</v>
      </c>
      <c r="V448" s="50">
        <v>46273.742581018523</v>
      </c>
      <c r="W448" t="s">
        <v>1673</v>
      </c>
      <c r="X448" t="s">
        <v>492</v>
      </c>
    </row>
    <row r="449" spans="1:24" ht="15" customHeight="1" x14ac:dyDescent="0.35">
      <c r="A449">
        <v>11707557</v>
      </c>
      <c r="B449">
        <v>100006740590</v>
      </c>
      <c r="C449" t="s">
        <v>1726</v>
      </c>
      <c r="D449">
        <v>100</v>
      </c>
      <c r="E449" t="s">
        <v>1745</v>
      </c>
      <c r="F449" t="s">
        <v>1760</v>
      </c>
      <c r="G449">
        <v>5964203</v>
      </c>
      <c r="H449">
        <v>1</v>
      </c>
      <c r="I449" t="s">
        <v>2069</v>
      </c>
      <c r="J449" t="s">
        <v>2070</v>
      </c>
      <c r="K449" t="s">
        <v>415</v>
      </c>
      <c r="L449">
        <v>3</v>
      </c>
      <c r="M449">
        <v>1</v>
      </c>
      <c r="N449">
        <v>1</v>
      </c>
      <c r="O449">
        <v>0</v>
      </c>
      <c r="P449">
        <v>1</v>
      </c>
      <c r="Q449">
        <v>0</v>
      </c>
      <c r="R449">
        <v>0</v>
      </c>
      <c r="S449" s="50">
        <v>46273.655138888891</v>
      </c>
      <c r="T449" s="50">
        <v>46273.742650462962</v>
      </c>
      <c r="U449" s="51">
        <v>46273</v>
      </c>
      <c r="V449" s="50">
        <v>46273.742650462962</v>
      </c>
      <c r="W449" t="s">
        <v>1673</v>
      </c>
      <c r="X449" t="s">
        <v>492</v>
      </c>
    </row>
    <row r="450" spans="1:24" ht="15" customHeight="1" x14ac:dyDescent="0.35">
      <c r="A450">
        <v>11708729</v>
      </c>
      <c r="B450">
        <v>100006741179</v>
      </c>
      <c r="C450" t="s">
        <v>1726</v>
      </c>
      <c r="D450">
        <v>100</v>
      </c>
      <c r="E450" t="s">
        <v>1745</v>
      </c>
      <c r="F450" t="s">
        <v>1760</v>
      </c>
      <c r="G450">
        <v>6031203</v>
      </c>
      <c r="H450">
        <v>1</v>
      </c>
      <c r="I450" t="s">
        <v>2059</v>
      </c>
      <c r="J450" t="s">
        <v>2060</v>
      </c>
      <c r="K450" t="s">
        <v>422</v>
      </c>
      <c r="L450">
        <v>3</v>
      </c>
      <c r="M450">
        <v>1</v>
      </c>
      <c r="N450">
        <v>1</v>
      </c>
      <c r="O450">
        <v>0</v>
      </c>
      <c r="P450">
        <v>1</v>
      </c>
      <c r="Q450">
        <v>0</v>
      </c>
      <c r="R450">
        <v>0</v>
      </c>
      <c r="S450" s="50">
        <v>46273.696585648147</v>
      </c>
      <c r="T450" s="50">
        <v>46273.742719907408</v>
      </c>
      <c r="U450" s="51">
        <v>46273</v>
      </c>
      <c r="V450" s="50">
        <v>46273.742719907408</v>
      </c>
      <c r="W450" t="s">
        <v>1673</v>
      </c>
      <c r="X450" t="s">
        <v>492</v>
      </c>
    </row>
    <row r="451" spans="1:24" ht="15" customHeight="1" x14ac:dyDescent="0.35">
      <c r="A451">
        <v>11709915</v>
      </c>
      <c r="B451">
        <v>100006741806</v>
      </c>
      <c r="C451" t="s">
        <v>1726</v>
      </c>
      <c r="D451">
        <v>100</v>
      </c>
      <c r="E451" t="s">
        <v>1745</v>
      </c>
      <c r="F451" t="s">
        <v>1760</v>
      </c>
      <c r="G451">
        <v>6053801</v>
      </c>
      <c r="H451">
        <v>4</v>
      </c>
      <c r="I451" t="s">
        <v>2163</v>
      </c>
      <c r="J451" t="s">
        <v>2164</v>
      </c>
      <c r="K451" t="s">
        <v>424</v>
      </c>
      <c r="L451">
        <v>3</v>
      </c>
      <c r="M451">
        <v>1</v>
      </c>
      <c r="N451">
        <v>1</v>
      </c>
      <c r="O451">
        <v>0</v>
      </c>
      <c r="P451">
        <v>1</v>
      </c>
      <c r="Q451">
        <v>0</v>
      </c>
      <c r="R451">
        <v>0</v>
      </c>
      <c r="S451" s="50">
        <v>46273.71601851852</v>
      </c>
      <c r="T451" s="50">
        <v>46273.742719907408</v>
      </c>
      <c r="U451" s="51">
        <v>46273</v>
      </c>
      <c r="V451" s="50">
        <v>46273.742719907408</v>
      </c>
      <c r="W451" t="s">
        <v>1673</v>
      </c>
      <c r="X451" t="s">
        <v>492</v>
      </c>
    </row>
    <row r="452" spans="1:24" ht="15" customHeight="1" x14ac:dyDescent="0.35">
      <c r="A452">
        <v>11707389</v>
      </c>
      <c r="B452">
        <v>100006740501</v>
      </c>
      <c r="C452" t="s">
        <v>1726</v>
      </c>
      <c r="D452">
        <v>100</v>
      </c>
      <c r="E452" t="s">
        <v>1745</v>
      </c>
      <c r="F452" t="s">
        <v>1760</v>
      </c>
      <c r="G452">
        <v>5985901</v>
      </c>
      <c r="H452">
        <v>3</v>
      </c>
      <c r="I452" t="s">
        <v>1793</v>
      </c>
      <c r="J452" t="s">
        <v>1794</v>
      </c>
      <c r="K452" t="s">
        <v>417</v>
      </c>
      <c r="L452">
        <v>3</v>
      </c>
      <c r="M452">
        <v>1</v>
      </c>
      <c r="N452">
        <v>1</v>
      </c>
      <c r="O452">
        <v>0</v>
      </c>
      <c r="P452">
        <v>1</v>
      </c>
      <c r="Q452">
        <v>0</v>
      </c>
      <c r="R452">
        <v>0</v>
      </c>
      <c r="S452" s="50">
        <v>46273.655081018522</v>
      </c>
      <c r="T452" s="50">
        <v>46273.742766203701</v>
      </c>
      <c r="U452" s="51">
        <v>46273</v>
      </c>
      <c r="V452" s="50">
        <v>46273.742766203701</v>
      </c>
      <c r="W452" t="s">
        <v>1673</v>
      </c>
      <c r="X452" t="s">
        <v>492</v>
      </c>
    </row>
    <row r="453" spans="1:24" ht="15" customHeight="1" x14ac:dyDescent="0.35">
      <c r="A453">
        <v>11707390</v>
      </c>
      <c r="B453">
        <v>100006740501</v>
      </c>
      <c r="C453" t="s">
        <v>1726</v>
      </c>
      <c r="D453">
        <v>100</v>
      </c>
      <c r="E453" t="s">
        <v>1745</v>
      </c>
      <c r="F453" t="s">
        <v>1760</v>
      </c>
      <c r="G453">
        <v>5985901</v>
      </c>
      <c r="H453">
        <v>3</v>
      </c>
      <c r="I453" t="s">
        <v>1855</v>
      </c>
      <c r="J453" t="s">
        <v>1856</v>
      </c>
      <c r="K453" t="s">
        <v>417</v>
      </c>
      <c r="L453">
        <v>3</v>
      </c>
      <c r="M453">
        <v>3</v>
      </c>
      <c r="N453">
        <v>3</v>
      </c>
      <c r="O453">
        <v>0</v>
      </c>
      <c r="P453">
        <v>3</v>
      </c>
      <c r="Q453">
        <v>0</v>
      </c>
      <c r="R453">
        <v>0</v>
      </c>
      <c r="S453" s="50">
        <v>46273.655081018522</v>
      </c>
      <c r="T453" s="50">
        <v>46273.742835648147</v>
      </c>
      <c r="U453" s="51">
        <v>46273</v>
      </c>
      <c r="V453" s="50">
        <v>46273.742835648147</v>
      </c>
      <c r="W453" t="s">
        <v>1673</v>
      </c>
      <c r="X453" t="s">
        <v>492</v>
      </c>
    </row>
    <row r="454" spans="1:24" ht="15" customHeight="1" x14ac:dyDescent="0.35">
      <c r="A454">
        <v>11707333</v>
      </c>
      <c r="B454">
        <v>100006740483</v>
      </c>
      <c r="C454" t="s">
        <v>1726</v>
      </c>
      <c r="D454">
        <v>100</v>
      </c>
      <c r="E454" t="s">
        <v>1745</v>
      </c>
      <c r="F454" t="s">
        <v>1760</v>
      </c>
      <c r="G454">
        <v>6000301</v>
      </c>
      <c r="H454">
        <v>4</v>
      </c>
      <c r="I454" t="s">
        <v>1879</v>
      </c>
      <c r="J454" t="s">
        <v>1880</v>
      </c>
      <c r="K454" t="s">
        <v>424</v>
      </c>
      <c r="L454">
        <v>3</v>
      </c>
      <c r="M454">
        <v>1</v>
      </c>
      <c r="N454">
        <v>1</v>
      </c>
      <c r="O454">
        <v>0</v>
      </c>
      <c r="P454">
        <v>1</v>
      </c>
      <c r="Q454">
        <v>0</v>
      </c>
      <c r="R454">
        <v>0</v>
      </c>
      <c r="S454" s="50">
        <v>46273.655069444438</v>
      </c>
      <c r="T454" s="50">
        <v>46273.742928240739</v>
      </c>
      <c r="U454" s="51">
        <v>46273</v>
      </c>
      <c r="V454" s="50">
        <v>46273.742928240739</v>
      </c>
      <c r="W454" t="s">
        <v>1673</v>
      </c>
      <c r="X454" t="s">
        <v>492</v>
      </c>
    </row>
    <row r="455" spans="1:24" ht="15" customHeight="1" x14ac:dyDescent="0.35">
      <c r="A455">
        <v>11707391</v>
      </c>
      <c r="B455">
        <v>100006740501</v>
      </c>
      <c r="C455" t="s">
        <v>1726</v>
      </c>
      <c r="D455">
        <v>100</v>
      </c>
      <c r="E455" t="s">
        <v>1745</v>
      </c>
      <c r="F455" t="s">
        <v>1760</v>
      </c>
      <c r="G455">
        <v>5985901</v>
      </c>
      <c r="H455">
        <v>3</v>
      </c>
      <c r="I455" t="s">
        <v>1785</v>
      </c>
      <c r="J455" t="s">
        <v>1786</v>
      </c>
      <c r="K455" t="s">
        <v>417</v>
      </c>
      <c r="L455">
        <v>3</v>
      </c>
      <c r="M455">
        <v>1</v>
      </c>
      <c r="N455">
        <v>1</v>
      </c>
      <c r="O455">
        <v>0</v>
      </c>
      <c r="P455">
        <v>1</v>
      </c>
      <c r="Q455">
        <v>0</v>
      </c>
      <c r="R455">
        <v>0</v>
      </c>
      <c r="S455" s="50">
        <v>46273.655081018522</v>
      </c>
      <c r="T455" s="50">
        <v>46273.742962962962</v>
      </c>
      <c r="U455" s="51">
        <v>46273</v>
      </c>
      <c r="V455" s="50">
        <v>46273.742962962962</v>
      </c>
      <c r="W455" t="s">
        <v>1673</v>
      </c>
      <c r="X455" t="s">
        <v>492</v>
      </c>
    </row>
    <row r="456" spans="1:24" ht="15" customHeight="1" x14ac:dyDescent="0.35">
      <c r="A456">
        <v>11707573</v>
      </c>
      <c r="B456">
        <v>100006740596</v>
      </c>
      <c r="C456" t="s">
        <v>1726</v>
      </c>
      <c r="D456">
        <v>100</v>
      </c>
      <c r="E456" t="s">
        <v>1745</v>
      </c>
      <c r="F456" t="s">
        <v>1760</v>
      </c>
      <c r="G456">
        <v>6010303</v>
      </c>
      <c r="H456">
        <v>1</v>
      </c>
      <c r="I456" t="s">
        <v>2095</v>
      </c>
      <c r="J456" t="s">
        <v>2096</v>
      </c>
      <c r="K456" t="s">
        <v>415</v>
      </c>
      <c r="L456">
        <v>3</v>
      </c>
      <c r="M456">
        <v>2</v>
      </c>
      <c r="N456">
        <v>2</v>
      </c>
      <c r="O456">
        <v>0</v>
      </c>
      <c r="P456">
        <v>2</v>
      </c>
      <c r="Q456">
        <v>0</v>
      </c>
      <c r="R456">
        <v>0</v>
      </c>
      <c r="S456" s="50">
        <v>46273.655138888891</v>
      </c>
      <c r="T456" s="50">
        <v>46273.743043981478</v>
      </c>
      <c r="U456" s="51">
        <v>46273</v>
      </c>
      <c r="V456" s="50">
        <v>46273.743043981478</v>
      </c>
      <c r="W456" t="s">
        <v>1673</v>
      </c>
      <c r="X456" t="s">
        <v>492</v>
      </c>
    </row>
    <row r="457" spans="1:24" ht="15" customHeight="1" x14ac:dyDescent="0.35">
      <c r="A457">
        <v>11707334</v>
      </c>
      <c r="B457">
        <v>100006740483</v>
      </c>
      <c r="C457" t="s">
        <v>1726</v>
      </c>
      <c r="D457">
        <v>100</v>
      </c>
      <c r="E457" t="s">
        <v>1745</v>
      </c>
      <c r="F457" t="s">
        <v>1760</v>
      </c>
      <c r="G457">
        <v>6000301</v>
      </c>
      <c r="H457">
        <v>4</v>
      </c>
      <c r="I457" t="s">
        <v>1881</v>
      </c>
      <c r="J457" t="s">
        <v>1882</v>
      </c>
      <c r="K457" t="s">
        <v>424</v>
      </c>
      <c r="L457">
        <v>3</v>
      </c>
      <c r="M457">
        <v>3</v>
      </c>
      <c r="N457">
        <v>3</v>
      </c>
      <c r="O457">
        <v>0</v>
      </c>
      <c r="P457">
        <v>3</v>
      </c>
      <c r="Q457">
        <v>0</v>
      </c>
      <c r="R457">
        <v>0</v>
      </c>
      <c r="S457" s="50">
        <v>46273.655069444438</v>
      </c>
      <c r="T457" s="50">
        <v>46273.743067129632</v>
      </c>
      <c r="U457" s="51">
        <v>46273</v>
      </c>
      <c r="V457" s="50">
        <v>46273.743067129632</v>
      </c>
      <c r="W457" t="s">
        <v>1673</v>
      </c>
      <c r="X457" t="s">
        <v>492</v>
      </c>
    </row>
    <row r="458" spans="1:24" ht="15" customHeight="1" x14ac:dyDescent="0.35">
      <c r="A458">
        <v>11707392</v>
      </c>
      <c r="B458">
        <v>100006740501</v>
      </c>
      <c r="C458" t="s">
        <v>1726</v>
      </c>
      <c r="D458">
        <v>100</v>
      </c>
      <c r="E458" t="s">
        <v>1745</v>
      </c>
      <c r="F458" t="s">
        <v>1760</v>
      </c>
      <c r="G458">
        <v>5985901</v>
      </c>
      <c r="H458">
        <v>3</v>
      </c>
      <c r="I458" t="s">
        <v>1919</v>
      </c>
      <c r="J458" t="s">
        <v>1920</v>
      </c>
      <c r="K458" t="s">
        <v>417</v>
      </c>
      <c r="L458">
        <v>3</v>
      </c>
      <c r="M458">
        <v>1</v>
      </c>
      <c r="N458">
        <v>1</v>
      </c>
      <c r="O458">
        <v>0</v>
      </c>
      <c r="P458">
        <v>1</v>
      </c>
      <c r="Q458">
        <v>0</v>
      </c>
      <c r="R458">
        <v>0</v>
      </c>
      <c r="S458" s="50">
        <v>46273.655081018522</v>
      </c>
      <c r="T458" s="50">
        <v>46273.743067129632</v>
      </c>
      <c r="U458" s="51">
        <v>46273</v>
      </c>
      <c r="V458" s="50">
        <v>46273.743067129632</v>
      </c>
      <c r="W458" t="s">
        <v>1673</v>
      </c>
      <c r="X458" t="s">
        <v>492</v>
      </c>
    </row>
    <row r="459" spans="1:24" ht="15" customHeight="1" x14ac:dyDescent="0.35">
      <c r="A459">
        <v>11710477</v>
      </c>
      <c r="B459">
        <v>100006742108</v>
      </c>
      <c r="C459" t="s">
        <v>1726</v>
      </c>
      <c r="D459">
        <v>100</v>
      </c>
      <c r="E459" t="s">
        <v>1745</v>
      </c>
      <c r="F459" t="s">
        <v>1760</v>
      </c>
      <c r="G459">
        <v>6073902</v>
      </c>
      <c r="H459">
        <v>2</v>
      </c>
      <c r="I459" t="s">
        <v>2071</v>
      </c>
      <c r="J459" t="s">
        <v>2072</v>
      </c>
      <c r="K459" t="s">
        <v>421</v>
      </c>
      <c r="L459">
        <v>3</v>
      </c>
      <c r="M459">
        <v>1</v>
      </c>
      <c r="N459">
        <v>1</v>
      </c>
      <c r="O459">
        <v>0</v>
      </c>
      <c r="P459">
        <v>1</v>
      </c>
      <c r="Q459">
        <v>0</v>
      </c>
      <c r="R459">
        <v>0</v>
      </c>
      <c r="S459" s="50">
        <v>46273.740324074082</v>
      </c>
      <c r="T459" s="50">
        <v>46273.743101851847</v>
      </c>
      <c r="U459" s="51">
        <v>46273</v>
      </c>
      <c r="V459" s="50">
        <v>46273.743101851847</v>
      </c>
      <c r="W459" t="s">
        <v>1673</v>
      </c>
      <c r="X459" t="s">
        <v>492</v>
      </c>
    </row>
    <row r="460" spans="1:24" ht="15" customHeight="1" x14ac:dyDescent="0.35">
      <c r="A460">
        <v>11707393</v>
      </c>
      <c r="B460">
        <v>100006740501</v>
      </c>
      <c r="C460" t="s">
        <v>1726</v>
      </c>
      <c r="D460">
        <v>100</v>
      </c>
      <c r="E460" t="s">
        <v>1745</v>
      </c>
      <c r="F460" t="s">
        <v>1760</v>
      </c>
      <c r="G460">
        <v>5985901</v>
      </c>
      <c r="H460">
        <v>3</v>
      </c>
      <c r="I460" t="s">
        <v>1871</v>
      </c>
      <c r="J460" t="s">
        <v>1872</v>
      </c>
      <c r="K460" t="s">
        <v>417</v>
      </c>
      <c r="L460">
        <v>3</v>
      </c>
      <c r="M460">
        <v>1</v>
      </c>
      <c r="N460">
        <v>1</v>
      </c>
      <c r="O460">
        <v>0</v>
      </c>
      <c r="P460">
        <v>1</v>
      </c>
      <c r="Q460">
        <v>0</v>
      </c>
      <c r="R460">
        <v>0</v>
      </c>
      <c r="S460" s="50">
        <v>46273.655081018522</v>
      </c>
      <c r="T460" s="50">
        <v>46273.743159722217</v>
      </c>
      <c r="U460" s="51">
        <v>46273</v>
      </c>
      <c r="V460" s="50">
        <v>46273.743159722217</v>
      </c>
      <c r="W460" t="s">
        <v>1673</v>
      </c>
      <c r="X460" t="s">
        <v>492</v>
      </c>
    </row>
    <row r="461" spans="1:24" ht="15" customHeight="1" x14ac:dyDescent="0.35">
      <c r="A461">
        <v>11709713</v>
      </c>
      <c r="B461">
        <v>100006741718</v>
      </c>
      <c r="C461" t="s">
        <v>1726</v>
      </c>
      <c r="D461">
        <v>100</v>
      </c>
      <c r="E461" t="s">
        <v>1745</v>
      </c>
      <c r="F461" t="s">
        <v>1760</v>
      </c>
      <c r="G461">
        <v>6046004</v>
      </c>
      <c r="H461">
        <v>1</v>
      </c>
      <c r="I461" t="s">
        <v>2455</v>
      </c>
      <c r="J461" t="s">
        <v>2456</v>
      </c>
      <c r="K461" t="s">
        <v>422</v>
      </c>
      <c r="L461">
        <v>3</v>
      </c>
      <c r="M461">
        <v>3</v>
      </c>
      <c r="N461">
        <v>3</v>
      </c>
      <c r="O461">
        <v>0</v>
      </c>
      <c r="P461">
        <v>3</v>
      </c>
      <c r="Q461">
        <v>0</v>
      </c>
      <c r="R461">
        <v>0</v>
      </c>
      <c r="S461" s="50">
        <v>46273.709768518522</v>
      </c>
      <c r="T461" s="50">
        <v>46273.743171296293</v>
      </c>
      <c r="U461" s="51">
        <v>46273</v>
      </c>
      <c r="V461" s="50">
        <v>46273.743171296293</v>
      </c>
      <c r="W461" t="s">
        <v>1673</v>
      </c>
      <c r="X461" t="s">
        <v>492</v>
      </c>
    </row>
    <row r="462" spans="1:24" ht="15" customHeight="1" x14ac:dyDescent="0.35">
      <c r="A462">
        <v>11707335</v>
      </c>
      <c r="B462">
        <v>100006740483</v>
      </c>
      <c r="C462" t="s">
        <v>1726</v>
      </c>
      <c r="D462">
        <v>100</v>
      </c>
      <c r="E462" t="s">
        <v>1745</v>
      </c>
      <c r="F462" t="s">
        <v>1760</v>
      </c>
      <c r="G462">
        <v>6000301</v>
      </c>
      <c r="H462">
        <v>4</v>
      </c>
      <c r="I462" t="s">
        <v>1883</v>
      </c>
      <c r="J462" t="s">
        <v>1884</v>
      </c>
      <c r="K462" t="s">
        <v>424</v>
      </c>
      <c r="L462">
        <v>3</v>
      </c>
      <c r="M462">
        <v>1</v>
      </c>
      <c r="N462">
        <v>1</v>
      </c>
      <c r="O462">
        <v>0</v>
      </c>
      <c r="P462">
        <v>1</v>
      </c>
      <c r="Q462">
        <v>0</v>
      </c>
      <c r="R462">
        <v>0</v>
      </c>
      <c r="S462" s="50">
        <v>46273.655069444438</v>
      </c>
      <c r="T462" s="50">
        <v>46273.743217592593</v>
      </c>
      <c r="U462" s="51">
        <v>46273</v>
      </c>
      <c r="V462" s="50">
        <v>46273.743217592593</v>
      </c>
      <c r="W462" t="s">
        <v>1673</v>
      </c>
      <c r="X462" t="s">
        <v>492</v>
      </c>
    </row>
    <row r="463" spans="1:24" ht="15" customHeight="1" x14ac:dyDescent="0.35">
      <c r="A463">
        <v>11707560</v>
      </c>
      <c r="B463">
        <v>100006740593</v>
      </c>
      <c r="C463" t="s">
        <v>1726</v>
      </c>
      <c r="D463">
        <v>100</v>
      </c>
      <c r="E463" t="s">
        <v>1745</v>
      </c>
      <c r="F463" t="s">
        <v>1760</v>
      </c>
      <c r="G463">
        <v>5983601</v>
      </c>
      <c r="H463">
        <v>1</v>
      </c>
      <c r="I463" t="s">
        <v>2075</v>
      </c>
      <c r="J463" t="s">
        <v>2076</v>
      </c>
      <c r="K463" t="s">
        <v>415</v>
      </c>
      <c r="L463">
        <v>3</v>
      </c>
      <c r="M463">
        <v>3</v>
      </c>
      <c r="N463">
        <v>3</v>
      </c>
      <c r="O463">
        <v>0</v>
      </c>
      <c r="P463">
        <v>3</v>
      </c>
      <c r="Q463">
        <v>0</v>
      </c>
      <c r="R463">
        <v>0</v>
      </c>
      <c r="S463" s="50">
        <v>46273.655138888891</v>
      </c>
      <c r="T463" s="50">
        <v>46273.743275462963</v>
      </c>
      <c r="U463" s="51">
        <v>46273</v>
      </c>
      <c r="V463" s="50">
        <v>46273.743275462963</v>
      </c>
      <c r="W463" t="s">
        <v>1673</v>
      </c>
      <c r="X463" t="s">
        <v>492</v>
      </c>
    </row>
    <row r="464" spans="1:24" ht="15" customHeight="1" x14ac:dyDescent="0.35">
      <c r="A464">
        <v>11707336</v>
      </c>
      <c r="B464">
        <v>100006740483</v>
      </c>
      <c r="C464" t="s">
        <v>1726</v>
      </c>
      <c r="D464">
        <v>100</v>
      </c>
      <c r="E464" t="s">
        <v>1745</v>
      </c>
      <c r="F464" t="s">
        <v>1760</v>
      </c>
      <c r="G464">
        <v>6000301</v>
      </c>
      <c r="H464">
        <v>4</v>
      </c>
      <c r="I464" t="s">
        <v>1885</v>
      </c>
      <c r="J464" t="s">
        <v>1886</v>
      </c>
      <c r="K464" t="s">
        <v>424</v>
      </c>
      <c r="L464">
        <v>3</v>
      </c>
      <c r="M464">
        <v>2</v>
      </c>
      <c r="N464">
        <v>2</v>
      </c>
      <c r="O464">
        <v>0</v>
      </c>
      <c r="P464">
        <v>2</v>
      </c>
      <c r="Q464">
        <v>0</v>
      </c>
      <c r="R464">
        <v>0</v>
      </c>
      <c r="S464" s="50">
        <v>46273.655069444438</v>
      </c>
      <c r="T464" s="50">
        <v>46273.743287037039</v>
      </c>
      <c r="U464" s="51">
        <v>46273</v>
      </c>
      <c r="V464" s="50">
        <v>46273.743287037039</v>
      </c>
      <c r="W464" t="s">
        <v>1673</v>
      </c>
      <c r="X464" t="s">
        <v>492</v>
      </c>
    </row>
    <row r="465" spans="1:24" ht="15" customHeight="1" x14ac:dyDescent="0.35">
      <c r="A465">
        <v>11708130</v>
      </c>
      <c r="B465">
        <v>100006740908</v>
      </c>
      <c r="C465" t="s">
        <v>1726</v>
      </c>
      <c r="D465">
        <v>100</v>
      </c>
      <c r="E465" t="s">
        <v>1745</v>
      </c>
      <c r="F465" t="s">
        <v>1760</v>
      </c>
      <c r="G465">
        <v>6013404</v>
      </c>
      <c r="H465">
        <v>2</v>
      </c>
      <c r="I465" t="s">
        <v>2187</v>
      </c>
      <c r="J465" t="s">
        <v>2188</v>
      </c>
      <c r="K465" t="s">
        <v>420</v>
      </c>
      <c r="L465">
        <v>3</v>
      </c>
      <c r="M465">
        <v>10</v>
      </c>
      <c r="N465">
        <v>10</v>
      </c>
      <c r="O465">
        <v>0</v>
      </c>
      <c r="P465">
        <v>10</v>
      </c>
      <c r="Q465">
        <v>0</v>
      </c>
      <c r="R465">
        <v>0</v>
      </c>
      <c r="S465" s="50">
        <v>46273.656990740739</v>
      </c>
      <c r="T465" s="50">
        <v>46273.743310185193</v>
      </c>
      <c r="U465" s="51">
        <v>46273</v>
      </c>
      <c r="V465" s="50">
        <v>46273.743310185193</v>
      </c>
      <c r="W465" t="s">
        <v>1673</v>
      </c>
      <c r="X465" t="s">
        <v>492</v>
      </c>
    </row>
    <row r="466" spans="1:24" ht="15" customHeight="1" x14ac:dyDescent="0.35">
      <c r="A466">
        <v>11707274</v>
      </c>
      <c r="B466">
        <v>100006740446</v>
      </c>
      <c r="C466" t="s">
        <v>1726</v>
      </c>
      <c r="D466">
        <v>100</v>
      </c>
      <c r="E466" t="s">
        <v>1745</v>
      </c>
      <c r="F466" t="s">
        <v>1760</v>
      </c>
      <c r="G466">
        <v>5992301</v>
      </c>
      <c r="H466">
        <v>3</v>
      </c>
      <c r="I466" t="s">
        <v>1855</v>
      </c>
      <c r="J466" t="s">
        <v>1856</v>
      </c>
      <c r="K466" t="s">
        <v>417</v>
      </c>
      <c r="L466">
        <v>3</v>
      </c>
      <c r="M466">
        <v>2</v>
      </c>
      <c r="N466">
        <v>2</v>
      </c>
      <c r="O466">
        <v>0</v>
      </c>
      <c r="P466">
        <v>2</v>
      </c>
      <c r="Q466">
        <v>0</v>
      </c>
      <c r="R466">
        <v>0</v>
      </c>
      <c r="S466" s="50">
        <v>46273.655023148152</v>
      </c>
      <c r="T466" s="50">
        <v>46273.743321759262</v>
      </c>
      <c r="U466" s="51">
        <v>46273</v>
      </c>
      <c r="V466" s="50">
        <v>46273.743321759262</v>
      </c>
      <c r="W466" t="s">
        <v>1673</v>
      </c>
      <c r="X466" t="s">
        <v>492</v>
      </c>
    </row>
    <row r="467" spans="1:24" ht="15" customHeight="1" x14ac:dyDescent="0.35">
      <c r="A467">
        <v>11707337</v>
      </c>
      <c r="B467">
        <v>100006740483</v>
      </c>
      <c r="C467" t="s">
        <v>1726</v>
      </c>
      <c r="D467">
        <v>100</v>
      </c>
      <c r="E467" t="s">
        <v>1745</v>
      </c>
      <c r="F467" t="s">
        <v>1760</v>
      </c>
      <c r="G467">
        <v>6000301</v>
      </c>
      <c r="H467">
        <v>4</v>
      </c>
      <c r="I467" t="s">
        <v>1839</v>
      </c>
      <c r="J467" t="s">
        <v>1840</v>
      </c>
      <c r="K467" t="s">
        <v>424</v>
      </c>
      <c r="L467">
        <v>3</v>
      </c>
      <c r="M467">
        <v>1</v>
      </c>
      <c r="N467">
        <v>1</v>
      </c>
      <c r="O467">
        <v>0</v>
      </c>
      <c r="P467">
        <v>1</v>
      </c>
      <c r="Q467">
        <v>0</v>
      </c>
      <c r="R467">
        <v>0</v>
      </c>
      <c r="S467" s="50">
        <v>46273.655069444438</v>
      </c>
      <c r="T467" s="50">
        <v>46273.743379629632</v>
      </c>
      <c r="U467" s="51">
        <v>46273</v>
      </c>
      <c r="V467" s="50">
        <v>46273.743379629632</v>
      </c>
      <c r="W467" t="s">
        <v>1673</v>
      </c>
      <c r="X467" t="s">
        <v>492</v>
      </c>
    </row>
    <row r="468" spans="1:24" ht="15" customHeight="1" x14ac:dyDescent="0.35">
      <c r="A468">
        <v>11710411</v>
      </c>
      <c r="B468">
        <v>100006742081</v>
      </c>
      <c r="C468" t="s">
        <v>1726</v>
      </c>
      <c r="D468">
        <v>100</v>
      </c>
      <c r="E468" t="s">
        <v>1745</v>
      </c>
      <c r="F468" t="s">
        <v>1760</v>
      </c>
      <c r="G468">
        <v>70825821</v>
      </c>
      <c r="H468">
        <v>6</v>
      </c>
      <c r="I468" t="s">
        <v>2578</v>
      </c>
      <c r="J468" t="s">
        <v>2579</v>
      </c>
      <c r="K468" t="s">
        <v>343</v>
      </c>
      <c r="L468">
        <v>3</v>
      </c>
      <c r="M468">
        <v>1</v>
      </c>
      <c r="N468">
        <v>1</v>
      </c>
      <c r="O468">
        <v>0</v>
      </c>
      <c r="P468">
        <v>1</v>
      </c>
      <c r="Q468">
        <v>0</v>
      </c>
      <c r="R468">
        <v>0</v>
      </c>
      <c r="S468" s="50">
        <v>46273.734814814823</v>
      </c>
      <c r="T468" s="50">
        <v>46273.743379629632</v>
      </c>
      <c r="U468" s="51">
        <v>46273</v>
      </c>
      <c r="V468" s="50">
        <v>46273.743379629632</v>
      </c>
      <c r="W468" t="s">
        <v>1673</v>
      </c>
      <c r="X468" t="s">
        <v>492</v>
      </c>
    </row>
    <row r="469" spans="1:24" ht="15" customHeight="1" x14ac:dyDescent="0.35">
      <c r="A469">
        <v>11707275</v>
      </c>
      <c r="B469">
        <v>100006740446</v>
      </c>
      <c r="C469" t="s">
        <v>1726</v>
      </c>
      <c r="D469">
        <v>100</v>
      </c>
      <c r="E469" t="s">
        <v>1745</v>
      </c>
      <c r="F469" t="s">
        <v>1760</v>
      </c>
      <c r="G469">
        <v>5992301</v>
      </c>
      <c r="H469">
        <v>3</v>
      </c>
      <c r="I469" t="s">
        <v>1785</v>
      </c>
      <c r="J469" t="s">
        <v>1786</v>
      </c>
      <c r="K469" t="s">
        <v>417</v>
      </c>
      <c r="L469">
        <v>3</v>
      </c>
      <c r="M469">
        <v>1</v>
      </c>
      <c r="N469">
        <v>1</v>
      </c>
      <c r="O469">
        <v>0</v>
      </c>
      <c r="P469">
        <v>1</v>
      </c>
      <c r="Q469">
        <v>0</v>
      </c>
      <c r="R469">
        <v>0</v>
      </c>
      <c r="S469" s="50">
        <v>46273.655023148152</v>
      </c>
      <c r="T469" s="50">
        <v>46273.743437500001</v>
      </c>
      <c r="U469" s="51">
        <v>46273</v>
      </c>
      <c r="V469" s="50">
        <v>46273.743437500001</v>
      </c>
      <c r="W469" t="s">
        <v>1673</v>
      </c>
      <c r="X469" t="s">
        <v>492</v>
      </c>
    </row>
    <row r="470" spans="1:24" ht="15" customHeight="1" x14ac:dyDescent="0.35">
      <c r="A470">
        <v>11709714</v>
      </c>
      <c r="B470">
        <v>100006741718</v>
      </c>
      <c r="C470" t="s">
        <v>1726</v>
      </c>
      <c r="D470">
        <v>100</v>
      </c>
      <c r="E470" t="s">
        <v>1745</v>
      </c>
      <c r="F470" t="s">
        <v>1760</v>
      </c>
      <c r="G470">
        <v>6046004</v>
      </c>
      <c r="H470">
        <v>1</v>
      </c>
      <c r="I470" t="s">
        <v>2059</v>
      </c>
      <c r="J470" t="s">
        <v>2060</v>
      </c>
      <c r="K470" t="s">
        <v>422</v>
      </c>
      <c r="L470">
        <v>3</v>
      </c>
      <c r="M470">
        <v>1</v>
      </c>
      <c r="N470">
        <v>1</v>
      </c>
      <c r="O470">
        <v>0</v>
      </c>
      <c r="P470">
        <v>1</v>
      </c>
      <c r="Q470">
        <v>0</v>
      </c>
      <c r="R470">
        <v>0</v>
      </c>
      <c r="S470" s="50">
        <v>46273.709768518522</v>
      </c>
      <c r="T470" s="50">
        <v>46273.743449074071</v>
      </c>
      <c r="U470" s="51">
        <v>46273</v>
      </c>
      <c r="V470" s="50">
        <v>46273.743449074071</v>
      </c>
      <c r="W470" t="s">
        <v>1673</v>
      </c>
      <c r="X470" t="s">
        <v>492</v>
      </c>
    </row>
    <row r="471" spans="1:24" ht="15" customHeight="1" x14ac:dyDescent="0.35">
      <c r="A471">
        <v>11708127</v>
      </c>
      <c r="B471">
        <v>100006740906</v>
      </c>
      <c r="C471" t="s">
        <v>1726</v>
      </c>
      <c r="D471">
        <v>100</v>
      </c>
      <c r="E471" t="s">
        <v>1745</v>
      </c>
      <c r="F471" t="s">
        <v>1760</v>
      </c>
      <c r="G471">
        <v>6013402</v>
      </c>
      <c r="H471">
        <v>2</v>
      </c>
      <c r="I471" t="s">
        <v>2183</v>
      </c>
      <c r="J471" t="s">
        <v>2184</v>
      </c>
      <c r="K471" t="s">
        <v>420</v>
      </c>
      <c r="L471">
        <v>3</v>
      </c>
      <c r="M471">
        <v>2</v>
      </c>
      <c r="N471">
        <v>2</v>
      </c>
      <c r="O471">
        <v>0</v>
      </c>
      <c r="P471">
        <v>2</v>
      </c>
      <c r="Q471">
        <v>0</v>
      </c>
      <c r="R471">
        <v>0</v>
      </c>
      <c r="S471" s="50">
        <v>46273.656990740739</v>
      </c>
      <c r="T471" s="50">
        <v>46273.743518518517</v>
      </c>
      <c r="U471" s="51">
        <v>46273</v>
      </c>
      <c r="V471" s="50">
        <v>46273.743518518517</v>
      </c>
      <c r="W471" t="s">
        <v>1673</v>
      </c>
      <c r="X471" t="s">
        <v>492</v>
      </c>
    </row>
    <row r="472" spans="1:24" ht="15" customHeight="1" x14ac:dyDescent="0.35">
      <c r="A472">
        <v>11707276</v>
      </c>
      <c r="B472">
        <v>100006740446</v>
      </c>
      <c r="C472" t="s">
        <v>1726</v>
      </c>
      <c r="D472">
        <v>100</v>
      </c>
      <c r="E472" t="s">
        <v>1745</v>
      </c>
      <c r="F472" t="s">
        <v>1760</v>
      </c>
      <c r="G472">
        <v>5992301</v>
      </c>
      <c r="H472">
        <v>3</v>
      </c>
      <c r="I472" t="s">
        <v>1857</v>
      </c>
      <c r="J472" t="s">
        <v>1858</v>
      </c>
      <c r="K472" t="s">
        <v>417</v>
      </c>
      <c r="L472">
        <v>3</v>
      </c>
      <c r="M472">
        <v>1</v>
      </c>
      <c r="N472">
        <v>1</v>
      </c>
      <c r="O472">
        <v>0</v>
      </c>
      <c r="P472">
        <v>1</v>
      </c>
      <c r="Q472">
        <v>0</v>
      </c>
      <c r="R472">
        <v>0</v>
      </c>
      <c r="S472" s="50">
        <v>46273.655023148152</v>
      </c>
      <c r="T472" s="50">
        <v>46273.74355324074</v>
      </c>
      <c r="U472" s="51">
        <v>46273</v>
      </c>
      <c r="V472" s="50">
        <v>46273.74355324074</v>
      </c>
      <c r="W472" t="s">
        <v>1673</v>
      </c>
      <c r="X472" t="s">
        <v>492</v>
      </c>
    </row>
    <row r="473" spans="1:24" ht="15" customHeight="1" x14ac:dyDescent="0.35">
      <c r="A473">
        <v>11708128</v>
      </c>
      <c r="B473">
        <v>100006740906</v>
      </c>
      <c r="C473" t="s">
        <v>1726</v>
      </c>
      <c r="D473">
        <v>100</v>
      </c>
      <c r="E473" t="s">
        <v>1745</v>
      </c>
      <c r="F473" t="s">
        <v>1760</v>
      </c>
      <c r="G473">
        <v>6013402</v>
      </c>
      <c r="H473">
        <v>2</v>
      </c>
      <c r="I473" t="s">
        <v>2185</v>
      </c>
      <c r="J473" t="s">
        <v>2186</v>
      </c>
      <c r="K473" t="s">
        <v>420</v>
      </c>
      <c r="L473">
        <v>3</v>
      </c>
      <c r="M473">
        <v>4</v>
      </c>
      <c r="N473">
        <v>4</v>
      </c>
      <c r="O473">
        <v>0</v>
      </c>
      <c r="P473">
        <v>4</v>
      </c>
      <c r="Q473">
        <v>0</v>
      </c>
      <c r="R473">
        <v>0</v>
      </c>
      <c r="S473" s="50">
        <v>46273.656990740739</v>
      </c>
      <c r="T473" s="50">
        <v>46273.743622685193</v>
      </c>
      <c r="U473" s="51">
        <v>46273</v>
      </c>
      <c r="V473" s="50">
        <v>46273.743622685193</v>
      </c>
      <c r="W473" t="s">
        <v>1673</v>
      </c>
      <c r="X473" t="s">
        <v>492</v>
      </c>
    </row>
    <row r="474" spans="1:24" ht="15" customHeight="1" x14ac:dyDescent="0.35">
      <c r="A474">
        <v>11708833</v>
      </c>
      <c r="B474">
        <v>100006741211</v>
      </c>
      <c r="C474" t="s">
        <v>1726</v>
      </c>
      <c r="D474">
        <v>100</v>
      </c>
      <c r="E474" t="s">
        <v>1745</v>
      </c>
      <c r="F474" t="s">
        <v>1760</v>
      </c>
      <c r="G474">
        <v>6037401</v>
      </c>
      <c r="H474">
        <v>4</v>
      </c>
      <c r="I474" t="s">
        <v>1885</v>
      </c>
      <c r="J474" t="s">
        <v>1886</v>
      </c>
      <c r="K474" t="s">
        <v>424</v>
      </c>
      <c r="L474">
        <v>3</v>
      </c>
      <c r="M474">
        <v>2</v>
      </c>
      <c r="N474">
        <v>2</v>
      </c>
      <c r="O474">
        <v>0</v>
      </c>
      <c r="P474">
        <v>2</v>
      </c>
      <c r="Q474">
        <v>0</v>
      </c>
      <c r="R474">
        <v>0</v>
      </c>
      <c r="S474" s="50">
        <v>46273.697291666656</v>
      </c>
      <c r="T474" s="50">
        <v>46273.743645833332</v>
      </c>
      <c r="U474" s="51">
        <v>46273</v>
      </c>
      <c r="V474" s="50">
        <v>46273.743645833332</v>
      </c>
      <c r="W474" t="s">
        <v>1673</v>
      </c>
      <c r="X474" t="s">
        <v>492</v>
      </c>
    </row>
    <row r="475" spans="1:24" ht="15" customHeight="1" x14ac:dyDescent="0.35">
      <c r="A475">
        <v>11707277</v>
      </c>
      <c r="B475">
        <v>100006740446</v>
      </c>
      <c r="C475" t="s">
        <v>1726</v>
      </c>
      <c r="D475">
        <v>100</v>
      </c>
      <c r="E475" t="s">
        <v>1745</v>
      </c>
      <c r="F475" t="s">
        <v>1760</v>
      </c>
      <c r="G475">
        <v>5992301</v>
      </c>
      <c r="H475">
        <v>3</v>
      </c>
      <c r="I475" t="s">
        <v>1859</v>
      </c>
      <c r="J475" t="s">
        <v>1860</v>
      </c>
      <c r="K475" t="s">
        <v>417</v>
      </c>
      <c r="L475">
        <v>3</v>
      </c>
      <c r="M475">
        <v>1</v>
      </c>
      <c r="N475">
        <v>1</v>
      </c>
      <c r="O475">
        <v>0</v>
      </c>
      <c r="P475">
        <v>1</v>
      </c>
      <c r="Q475">
        <v>0</v>
      </c>
      <c r="R475">
        <v>0</v>
      </c>
      <c r="S475" s="50">
        <v>46273.655023148152</v>
      </c>
      <c r="T475" s="50">
        <v>46273.743692129632</v>
      </c>
      <c r="U475" s="51">
        <v>46273</v>
      </c>
      <c r="V475" s="50">
        <v>46273.743692129632</v>
      </c>
      <c r="W475" t="s">
        <v>1673</v>
      </c>
      <c r="X475" t="s">
        <v>492</v>
      </c>
    </row>
    <row r="476" spans="1:24" ht="15" customHeight="1" x14ac:dyDescent="0.35">
      <c r="A476">
        <v>11707278</v>
      </c>
      <c r="B476">
        <v>100006740446</v>
      </c>
      <c r="C476" t="s">
        <v>1726</v>
      </c>
      <c r="D476">
        <v>100</v>
      </c>
      <c r="E476" t="s">
        <v>1745</v>
      </c>
      <c r="F476" t="s">
        <v>1760</v>
      </c>
      <c r="G476">
        <v>5992301</v>
      </c>
      <c r="H476">
        <v>3</v>
      </c>
      <c r="I476" t="s">
        <v>1845</v>
      </c>
      <c r="J476" t="s">
        <v>1846</v>
      </c>
      <c r="K476" t="s">
        <v>417</v>
      </c>
      <c r="L476">
        <v>3</v>
      </c>
      <c r="M476">
        <v>1</v>
      </c>
      <c r="N476">
        <v>1</v>
      </c>
      <c r="O476">
        <v>0</v>
      </c>
      <c r="P476">
        <v>1</v>
      </c>
      <c r="Q476">
        <v>0</v>
      </c>
      <c r="R476">
        <v>0</v>
      </c>
      <c r="S476" s="50">
        <v>46273.655023148152</v>
      </c>
      <c r="T476" s="50">
        <v>46273.743819444448</v>
      </c>
      <c r="U476" s="51">
        <v>46273</v>
      </c>
      <c r="V476" s="50">
        <v>46273.743819444448</v>
      </c>
      <c r="W476" t="s">
        <v>1673</v>
      </c>
      <c r="X476" t="s">
        <v>492</v>
      </c>
    </row>
    <row r="477" spans="1:24" ht="15" customHeight="1" x14ac:dyDescent="0.35">
      <c r="A477">
        <v>11710103</v>
      </c>
      <c r="B477">
        <v>100006741915</v>
      </c>
      <c r="C477" t="s">
        <v>1726</v>
      </c>
      <c r="D477">
        <v>100</v>
      </c>
      <c r="E477" t="s">
        <v>1745</v>
      </c>
      <c r="F477" t="s">
        <v>1760</v>
      </c>
      <c r="G477">
        <v>6061202</v>
      </c>
      <c r="H477">
        <v>1</v>
      </c>
      <c r="I477" t="s">
        <v>2113</v>
      </c>
      <c r="J477" t="s">
        <v>2114</v>
      </c>
      <c r="K477" t="s">
        <v>415</v>
      </c>
      <c r="L477">
        <v>3</v>
      </c>
      <c r="M477">
        <v>3</v>
      </c>
      <c r="N477">
        <v>3</v>
      </c>
      <c r="O477">
        <v>0</v>
      </c>
      <c r="P477">
        <v>3</v>
      </c>
      <c r="Q477">
        <v>0</v>
      </c>
      <c r="R477">
        <v>0</v>
      </c>
      <c r="S477" s="50">
        <v>46273.725752314807</v>
      </c>
      <c r="T477" s="50">
        <v>46273.743819444448</v>
      </c>
      <c r="U477" s="51">
        <v>46273</v>
      </c>
      <c r="V477" s="50">
        <v>46273.743819444448</v>
      </c>
      <c r="W477" t="s">
        <v>1673</v>
      </c>
      <c r="X477" t="s">
        <v>492</v>
      </c>
    </row>
    <row r="478" spans="1:24" ht="15" customHeight="1" x14ac:dyDescent="0.35">
      <c r="A478">
        <v>11710409</v>
      </c>
      <c r="B478">
        <v>100006742080</v>
      </c>
      <c r="C478" t="s">
        <v>1726</v>
      </c>
      <c r="D478">
        <v>100</v>
      </c>
      <c r="E478" t="s">
        <v>1745</v>
      </c>
      <c r="F478" t="s">
        <v>1760</v>
      </c>
      <c r="G478">
        <v>6070401</v>
      </c>
      <c r="H478">
        <v>4</v>
      </c>
      <c r="I478" t="s">
        <v>2574</v>
      </c>
      <c r="J478" t="s">
        <v>2575</v>
      </c>
      <c r="K478" t="s">
        <v>424</v>
      </c>
      <c r="L478">
        <v>3</v>
      </c>
      <c r="M478">
        <v>2</v>
      </c>
      <c r="N478">
        <v>2</v>
      </c>
      <c r="O478">
        <v>0</v>
      </c>
      <c r="P478">
        <v>2</v>
      </c>
      <c r="Q478">
        <v>0</v>
      </c>
      <c r="R478">
        <v>0</v>
      </c>
      <c r="S478" s="50">
        <v>46273.734803240739</v>
      </c>
      <c r="T478" s="50">
        <v>46273.74386574074</v>
      </c>
      <c r="U478" s="51">
        <v>46273</v>
      </c>
      <c r="V478" s="50">
        <v>46273.74386574074</v>
      </c>
      <c r="W478" t="s">
        <v>1673</v>
      </c>
      <c r="X478" t="s">
        <v>492</v>
      </c>
    </row>
    <row r="479" spans="1:24" ht="15" customHeight="1" x14ac:dyDescent="0.35">
      <c r="A479">
        <v>11710410</v>
      </c>
      <c r="B479">
        <v>100006742080</v>
      </c>
      <c r="C479" t="s">
        <v>1726</v>
      </c>
      <c r="D479">
        <v>100</v>
      </c>
      <c r="E479" t="s">
        <v>1745</v>
      </c>
      <c r="F479" t="s">
        <v>1760</v>
      </c>
      <c r="G479">
        <v>6070401</v>
      </c>
      <c r="H479">
        <v>4</v>
      </c>
      <c r="I479" t="s">
        <v>2576</v>
      </c>
      <c r="J479" t="s">
        <v>2577</v>
      </c>
      <c r="K479" t="s">
        <v>424</v>
      </c>
      <c r="L479">
        <v>3</v>
      </c>
      <c r="M479">
        <v>3</v>
      </c>
      <c r="N479">
        <v>3</v>
      </c>
      <c r="O479">
        <v>0</v>
      </c>
      <c r="P479">
        <v>3</v>
      </c>
      <c r="Q479">
        <v>0</v>
      </c>
      <c r="R479">
        <v>0</v>
      </c>
      <c r="S479" s="50">
        <v>46273.734803240739</v>
      </c>
      <c r="T479" s="50">
        <v>46273.743923611109</v>
      </c>
      <c r="U479" s="51">
        <v>46273</v>
      </c>
      <c r="V479" s="50">
        <v>46273.743923611109</v>
      </c>
      <c r="W479" t="s">
        <v>1673</v>
      </c>
      <c r="X479" t="s">
        <v>492</v>
      </c>
    </row>
    <row r="480" spans="1:24" ht="15" customHeight="1" x14ac:dyDescent="0.35">
      <c r="A480">
        <v>11707279</v>
      </c>
      <c r="B480">
        <v>100006740446</v>
      </c>
      <c r="C480" t="s">
        <v>1726</v>
      </c>
      <c r="D480">
        <v>100</v>
      </c>
      <c r="E480" t="s">
        <v>1745</v>
      </c>
      <c r="F480" t="s">
        <v>1760</v>
      </c>
      <c r="G480">
        <v>5992301</v>
      </c>
      <c r="H480">
        <v>3</v>
      </c>
      <c r="I480" t="s">
        <v>1809</v>
      </c>
      <c r="J480" t="s">
        <v>1810</v>
      </c>
      <c r="K480" t="s">
        <v>417</v>
      </c>
      <c r="L480">
        <v>3</v>
      </c>
      <c r="M480">
        <v>1</v>
      </c>
      <c r="N480">
        <v>1</v>
      </c>
      <c r="O480">
        <v>0</v>
      </c>
      <c r="P480">
        <v>1</v>
      </c>
      <c r="Q480">
        <v>0</v>
      </c>
      <c r="R480">
        <v>0</v>
      </c>
      <c r="S480" s="50">
        <v>46273.655023148152</v>
      </c>
      <c r="T480" s="50">
        <v>46273.743946759263</v>
      </c>
      <c r="U480" s="51">
        <v>46273</v>
      </c>
      <c r="V480" s="50">
        <v>46273.743946759263</v>
      </c>
      <c r="W480" t="s">
        <v>1673</v>
      </c>
      <c r="X480" t="s">
        <v>492</v>
      </c>
    </row>
    <row r="481" spans="1:24" ht="15" customHeight="1" x14ac:dyDescent="0.35">
      <c r="A481">
        <v>11710161</v>
      </c>
      <c r="B481">
        <v>100006741949</v>
      </c>
      <c r="C481" t="s">
        <v>1726</v>
      </c>
      <c r="D481">
        <v>100</v>
      </c>
      <c r="E481" t="s">
        <v>1745</v>
      </c>
      <c r="F481" t="s">
        <v>1760</v>
      </c>
      <c r="G481">
        <v>6064203</v>
      </c>
      <c r="H481">
        <v>1</v>
      </c>
      <c r="I481" t="s">
        <v>1981</v>
      </c>
      <c r="J481" t="s">
        <v>1982</v>
      </c>
      <c r="K481" t="s">
        <v>415</v>
      </c>
      <c r="L481">
        <v>3</v>
      </c>
      <c r="M481">
        <v>1</v>
      </c>
      <c r="N481">
        <v>1</v>
      </c>
      <c r="O481">
        <v>0</v>
      </c>
      <c r="P481">
        <v>1</v>
      </c>
      <c r="Q481">
        <v>0</v>
      </c>
      <c r="R481">
        <v>0</v>
      </c>
      <c r="S481" s="50">
        <v>46273.728541666656</v>
      </c>
      <c r="T481" s="50">
        <v>46273.743969907409</v>
      </c>
      <c r="U481" s="51">
        <v>46273</v>
      </c>
      <c r="V481" s="50">
        <v>46273.743969907409</v>
      </c>
      <c r="W481" t="s">
        <v>1673</v>
      </c>
      <c r="X481" t="s">
        <v>492</v>
      </c>
    </row>
    <row r="482" spans="1:24" ht="15" customHeight="1" x14ac:dyDescent="0.35">
      <c r="A482">
        <v>11710162</v>
      </c>
      <c r="B482">
        <v>100006741949</v>
      </c>
      <c r="C482" t="s">
        <v>1726</v>
      </c>
      <c r="D482">
        <v>100</v>
      </c>
      <c r="E482" t="s">
        <v>1745</v>
      </c>
      <c r="F482" t="s">
        <v>1760</v>
      </c>
      <c r="G482">
        <v>6064203</v>
      </c>
      <c r="H482">
        <v>1</v>
      </c>
      <c r="I482" t="s">
        <v>2285</v>
      </c>
      <c r="J482" t="s">
        <v>2286</v>
      </c>
      <c r="K482" t="s">
        <v>415</v>
      </c>
      <c r="L482">
        <v>3</v>
      </c>
      <c r="M482">
        <v>2</v>
      </c>
      <c r="N482">
        <v>2</v>
      </c>
      <c r="O482">
        <v>0</v>
      </c>
      <c r="P482">
        <v>2</v>
      </c>
      <c r="Q482">
        <v>0</v>
      </c>
      <c r="R482">
        <v>0</v>
      </c>
      <c r="S482" s="50">
        <v>46273.728541666656</v>
      </c>
      <c r="T482" s="50">
        <v>46273.744050925918</v>
      </c>
      <c r="U482" s="51">
        <v>46273</v>
      </c>
      <c r="V482" s="50">
        <v>46273.744050925918</v>
      </c>
      <c r="W482" t="s">
        <v>1673</v>
      </c>
      <c r="X482" t="s">
        <v>492</v>
      </c>
    </row>
    <row r="483" spans="1:24" ht="15" customHeight="1" x14ac:dyDescent="0.35">
      <c r="A483">
        <v>11708129</v>
      </c>
      <c r="B483">
        <v>100006740907</v>
      </c>
      <c r="C483" t="s">
        <v>1726</v>
      </c>
      <c r="D483">
        <v>100</v>
      </c>
      <c r="E483" t="s">
        <v>1745</v>
      </c>
      <c r="F483" t="s">
        <v>1760</v>
      </c>
      <c r="G483">
        <v>6013403</v>
      </c>
      <c r="H483">
        <v>2</v>
      </c>
      <c r="I483" t="s">
        <v>2187</v>
      </c>
      <c r="J483" t="s">
        <v>2188</v>
      </c>
      <c r="K483" t="s">
        <v>420</v>
      </c>
      <c r="L483">
        <v>3</v>
      </c>
      <c r="M483">
        <v>10</v>
      </c>
      <c r="N483">
        <v>10</v>
      </c>
      <c r="O483">
        <v>0</v>
      </c>
      <c r="P483">
        <v>10</v>
      </c>
      <c r="Q483">
        <v>0</v>
      </c>
      <c r="R483">
        <v>0</v>
      </c>
      <c r="S483" s="50">
        <v>46273.656990740739</v>
      </c>
      <c r="T483" s="50">
        <v>46273.744120370371</v>
      </c>
      <c r="U483" s="51">
        <v>46273</v>
      </c>
      <c r="V483" s="50">
        <v>46273.744120370371</v>
      </c>
      <c r="W483" t="s">
        <v>1673</v>
      </c>
      <c r="X483" t="s">
        <v>492</v>
      </c>
    </row>
    <row r="484" spans="1:24" ht="15" customHeight="1" x14ac:dyDescent="0.35">
      <c r="A484">
        <v>11707381</v>
      </c>
      <c r="B484">
        <v>100006740500</v>
      </c>
      <c r="C484" t="s">
        <v>1726</v>
      </c>
      <c r="D484">
        <v>100</v>
      </c>
      <c r="E484" t="s">
        <v>1745</v>
      </c>
      <c r="F484" t="s">
        <v>1760</v>
      </c>
      <c r="G484">
        <v>5982301</v>
      </c>
      <c r="H484">
        <v>3</v>
      </c>
      <c r="I484" t="s">
        <v>1913</v>
      </c>
      <c r="J484" t="s">
        <v>1914</v>
      </c>
      <c r="K484" t="s">
        <v>417</v>
      </c>
      <c r="L484">
        <v>3</v>
      </c>
      <c r="M484">
        <v>1</v>
      </c>
      <c r="N484">
        <v>1</v>
      </c>
      <c r="O484">
        <v>0</v>
      </c>
      <c r="P484">
        <v>1</v>
      </c>
      <c r="Q484">
        <v>0</v>
      </c>
      <c r="R484">
        <v>0</v>
      </c>
      <c r="S484" s="50">
        <v>46273.655081018522</v>
      </c>
      <c r="T484" s="50">
        <v>46273.744189814817</v>
      </c>
      <c r="U484" s="51">
        <v>46273</v>
      </c>
      <c r="V484" s="50">
        <v>46273.744189814817</v>
      </c>
      <c r="W484" t="s">
        <v>1673</v>
      </c>
      <c r="X484" t="s">
        <v>492</v>
      </c>
    </row>
    <row r="485" spans="1:24" ht="15" customHeight="1" x14ac:dyDescent="0.35">
      <c r="A485">
        <v>11708540</v>
      </c>
      <c r="B485">
        <v>100006741104</v>
      </c>
      <c r="C485" t="s">
        <v>1726</v>
      </c>
      <c r="D485">
        <v>100</v>
      </c>
      <c r="E485" t="s">
        <v>1745</v>
      </c>
      <c r="F485" t="s">
        <v>1760</v>
      </c>
      <c r="G485">
        <v>6032401</v>
      </c>
      <c r="H485">
        <v>4</v>
      </c>
      <c r="I485" t="s">
        <v>2287</v>
      </c>
      <c r="J485" t="s">
        <v>2288</v>
      </c>
      <c r="K485" t="s">
        <v>424</v>
      </c>
      <c r="L485">
        <v>3</v>
      </c>
      <c r="M485">
        <v>1</v>
      </c>
      <c r="N485">
        <v>1</v>
      </c>
      <c r="O485">
        <v>0</v>
      </c>
      <c r="P485">
        <v>1</v>
      </c>
      <c r="Q485">
        <v>0</v>
      </c>
      <c r="R485">
        <v>0</v>
      </c>
      <c r="S485" s="50">
        <v>46273.692407407398</v>
      </c>
      <c r="T485" s="50">
        <v>46273.744212962964</v>
      </c>
      <c r="U485" s="51">
        <v>46273</v>
      </c>
      <c r="V485" s="50">
        <v>46273.744212962964</v>
      </c>
      <c r="W485" t="s">
        <v>1673</v>
      </c>
      <c r="X485" t="s">
        <v>492</v>
      </c>
    </row>
    <row r="486" spans="1:24" ht="15" customHeight="1" x14ac:dyDescent="0.35">
      <c r="A486">
        <v>11709479</v>
      </c>
      <c r="B486">
        <v>100006741618</v>
      </c>
      <c r="C486" t="s">
        <v>1726</v>
      </c>
      <c r="D486">
        <v>100</v>
      </c>
      <c r="E486" t="s">
        <v>1745</v>
      </c>
      <c r="F486" t="s">
        <v>1760</v>
      </c>
      <c r="G486">
        <v>6040902</v>
      </c>
      <c r="H486">
        <v>1</v>
      </c>
      <c r="I486" t="s">
        <v>2415</v>
      </c>
      <c r="J486" t="s">
        <v>2416</v>
      </c>
      <c r="K486" t="s">
        <v>422</v>
      </c>
      <c r="L486">
        <v>3</v>
      </c>
      <c r="M486">
        <v>1</v>
      </c>
      <c r="N486">
        <v>1</v>
      </c>
      <c r="O486">
        <v>0</v>
      </c>
      <c r="P486">
        <v>1</v>
      </c>
      <c r="Q486">
        <v>0</v>
      </c>
      <c r="R486">
        <v>0</v>
      </c>
      <c r="S486" s="50">
        <v>46273.703506944446</v>
      </c>
      <c r="T486" s="50">
        <v>46273.74428240741</v>
      </c>
      <c r="U486" s="51">
        <v>46273</v>
      </c>
      <c r="V486" s="50">
        <v>46273.74428240741</v>
      </c>
      <c r="W486" t="s">
        <v>1673</v>
      </c>
      <c r="X486" t="s">
        <v>492</v>
      </c>
    </row>
    <row r="487" spans="1:24" ht="15" customHeight="1" x14ac:dyDescent="0.35">
      <c r="A487">
        <v>11709761</v>
      </c>
      <c r="B487">
        <v>100006741741</v>
      </c>
      <c r="C487" t="s">
        <v>1726</v>
      </c>
      <c r="D487">
        <v>100</v>
      </c>
      <c r="E487" t="s">
        <v>1745</v>
      </c>
      <c r="F487" t="s">
        <v>1760</v>
      </c>
      <c r="G487">
        <v>6049301</v>
      </c>
      <c r="H487">
        <v>1</v>
      </c>
      <c r="I487" t="s">
        <v>2235</v>
      </c>
      <c r="J487" t="s">
        <v>2236</v>
      </c>
      <c r="K487" t="s">
        <v>415</v>
      </c>
      <c r="L487">
        <v>3</v>
      </c>
      <c r="M487">
        <v>1</v>
      </c>
      <c r="N487">
        <v>1</v>
      </c>
      <c r="O487">
        <v>0</v>
      </c>
      <c r="P487">
        <v>1</v>
      </c>
      <c r="Q487">
        <v>0</v>
      </c>
      <c r="R487">
        <v>0</v>
      </c>
      <c r="S487" s="50">
        <v>46273.711157407408</v>
      </c>
      <c r="T487" s="50">
        <v>46273.744293981479</v>
      </c>
      <c r="U487" s="51">
        <v>46273</v>
      </c>
      <c r="V487" s="50">
        <v>46273.744293981479</v>
      </c>
      <c r="W487" t="s">
        <v>1673</v>
      </c>
      <c r="X487" t="s">
        <v>492</v>
      </c>
    </row>
    <row r="488" spans="1:24" ht="15" customHeight="1" x14ac:dyDescent="0.35">
      <c r="A488">
        <v>11707382</v>
      </c>
      <c r="B488">
        <v>100006740500</v>
      </c>
      <c r="C488" t="s">
        <v>1726</v>
      </c>
      <c r="D488">
        <v>100</v>
      </c>
      <c r="E488" t="s">
        <v>1745</v>
      </c>
      <c r="F488" t="s">
        <v>1760</v>
      </c>
      <c r="G488">
        <v>5982301</v>
      </c>
      <c r="H488">
        <v>3</v>
      </c>
      <c r="I488" t="s">
        <v>1915</v>
      </c>
      <c r="J488" t="s">
        <v>1916</v>
      </c>
      <c r="K488" t="s">
        <v>417</v>
      </c>
      <c r="L488">
        <v>3</v>
      </c>
      <c r="M488">
        <v>1</v>
      </c>
      <c r="N488">
        <v>1</v>
      </c>
      <c r="O488">
        <v>0</v>
      </c>
      <c r="P488">
        <v>1</v>
      </c>
      <c r="Q488">
        <v>0</v>
      </c>
      <c r="R488">
        <v>0</v>
      </c>
      <c r="S488" s="50">
        <v>46273.655081018522</v>
      </c>
      <c r="T488" s="50">
        <v>46273.744375000002</v>
      </c>
      <c r="U488" s="51">
        <v>46273</v>
      </c>
      <c r="V488" s="50">
        <v>46273.744375000002</v>
      </c>
      <c r="W488" t="s">
        <v>1673</v>
      </c>
      <c r="X488" t="s">
        <v>492</v>
      </c>
    </row>
    <row r="489" spans="1:24" ht="15" customHeight="1" x14ac:dyDescent="0.35">
      <c r="A489">
        <v>11707526</v>
      </c>
      <c r="B489">
        <v>100006740578</v>
      </c>
      <c r="C489" t="s">
        <v>1726</v>
      </c>
      <c r="D489">
        <v>100</v>
      </c>
      <c r="E489" t="s">
        <v>1745</v>
      </c>
      <c r="F489" t="s">
        <v>1760</v>
      </c>
      <c r="G489">
        <v>6004801</v>
      </c>
      <c r="H489">
        <v>2</v>
      </c>
      <c r="I489" t="s">
        <v>1983</v>
      </c>
      <c r="J489" t="s">
        <v>1984</v>
      </c>
      <c r="K489" t="s">
        <v>420</v>
      </c>
      <c r="L489">
        <v>3</v>
      </c>
      <c r="M489">
        <v>4</v>
      </c>
      <c r="N489">
        <v>4</v>
      </c>
      <c r="O489">
        <v>0</v>
      </c>
      <c r="P489">
        <v>4</v>
      </c>
      <c r="Q489">
        <v>0</v>
      </c>
      <c r="R489">
        <v>0</v>
      </c>
      <c r="S489" s="50">
        <v>46273.655127314807</v>
      </c>
      <c r="T489" s="50">
        <v>46273.744456018518</v>
      </c>
      <c r="U489" s="51">
        <v>46273</v>
      </c>
      <c r="V489" s="50">
        <v>46273.744456018518</v>
      </c>
      <c r="W489" t="s">
        <v>1673</v>
      </c>
      <c r="X489" t="s">
        <v>492</v>
      </c>
    </row>
    <row r="490" spans="1:24" ht="15" customHeight="1" x14ac:dyDescent="0.35">
      <c r="A490">
        <v>11707208</v>
      </c>
      <c r="B490">
        <v>100006740406</v>
      </c>
      <c r="C490" t="s">
        <v>1726</v>
      </c>
      <c r="D490">
        <v>100</v>
      </c>
      <c r="E490" t="s">
        <v>1745</v>
      </c>
      <c r="F490" t="s">
        <v>1760</v>
      </c>
      <c r="G490">
        <v>5989201</v>
      </c>
      <c r="H490">
        <v>4</v>
      </c>
      <c r="I490" t="s">
        <v>1849</v>
      </c>
      <c r="J490" t="s">
        <v>1850</v>
      </c>
      <c r="K490" t="s">
        <v>424</v>
      </c>
      <c r="L490">
        <v>3</v>
      </c>
      <c r="M490">
        <v>1</v>
      </c>
      <c r="N490">
        <v>1</v>
      </c>
      <c r="O490">
        <v>0</v>
      </c>
      <c r="P490">
        <v>1</v>
      </c>
      <c r="Q490">
        <v>0</v>
      </c>
      <c r="R490">
        <v>0</v>
      </c>
      <c r="S490" s="50">
        <v>46273.655011574083</v>
      </c>
      <c r="T490" s="50">
        <v>46273.744479166657</v>
      </c>
      <c r="U490" s="51">
        <v>46273</v>
      </c>
      <c r="V490" s="50">
        <v>46273.744479166657</v>
      </c>
      <c r="W490" t="s">
        <v>1673</v>
      </c>
      <c r="X490" t="s">
        <v>492</v>
      </c>
    </row>
    <row r="491" spans="1:24" ht="15" customHeight="1" x14ac:dyDescent="0.35">
      <c r="A491">
        <v>11707383</v>
      </c>
      <c r="B491">
        <v>100006740500</v>
      </c>
      <c r="C491" t="s">
        <v>1726</v>
      </c>
      <c r="D491">
        <v>100</v>
      </c>
      <c r="E491" t="s">
        <v>1745</v>
      </c>
      <c r="F491" t="s">
        <v>1760</v>
      </c>
      <c r="G491">
        <v>5982301</v>
      </c>
      <c r="H491">
        <v>3</v>
      </c>
      <c r="I491" t="s">
        <v>1785</v>
      </c>
      <c r="J491" t="s">
        <v>1786</v>
      </c>
      <c r="K491" t="s">
        <v>417</v>
      </c>
      <c r="L491">
        <v>3</v>
      </c>
      <c r="M491">
        <v>1</v>
      </c>
      <c r="N491">
        <v>1</v>
      </c>
      <c r="O491">
        <v>0</v>
      </c>
      <c r="P491">
        <v>1</v>
      </c>
      <c r="Q491">
        <v>0</v>
      </c>
      <c r="R491">
        <v>0</v>
      </c>
      <c r="S491" s="50">
        <v>46273.655081018522</v>
      </c>
      <c r="T491" s="50">
        <v>46273.744513888887</v>
      </c>
      <c r="U491" s="51">
        <v>46273</v>
      </c>
      <c r="V491" s="50">
        <v>46273.744513888887</v>
      </c>
      <c r="W491" t="s">
        <v>1673</v>
      </c>
      <c r="X491" t="s">
        <v>492</v>
      </c>
    </row>
    <row r="492" spans="1:24" ht="15" customHeight="1" x14ac:dyDescent="0.35">
      <c r="A492">
        <v>11709650</v>
      </c>
      <c r="B492">
        <v>100006741702</v>
      </c>
      <c r="C492" t="s">
        <v>1726</v>
      </c>
      <c r="D492">
        <v>100</v>
      </c>
      <c r="E492" t="s">
        <v>1745</v>
      </c>
      <c r="F492" t="s">
        <v>1760</v>
      </c>
      <c r="G492">
        <v>6046701</v>
      </c>
      <c r="H492">
        <v>1</v>
      </c>
      <c r="I492" t="s">
        <v>2319</v>
      </c>
      <c r="J492" t="s">
        <v>2320</v>
      </c>
      <c r="K492" t="s">
        <v>415</v>
      </c>
      <c r="L492">
        <v>3</v>
      </c>
      <c r="M492">
        <v>1</v>
      </c>
      <c r="N492">
        <v>1</v>
      </c>
      <c r="O492">
        <v>0</v>
      </c>
      <c r="P492">
        <v>1</v>
      </c>
      <c r="Q492">
        <v>0</v>
      </c>
      <c r="R492">
        <v>0</v>
      </c>
      <c r="S492" s="50">
        <v>46273.708379629628</v>
      </c>
      <c r="T492" s="50">
        <v>46273.74459490741</v>
      </c>
      <c r="U492" s="51">
        <v>46273</v>
      </c>
      <c r="V492" s="50">
        <v>46273.74459490741</v>
      </c>
      <c r="W492" t="s">
        <v>1673</v>
      </c>
      <c r="X492" t="s">
        <v>492</v>
      </c>
    </row>
    <row r="493" spans="1:24" ht="15" customHeight="1" x14ac:dyDescent="0.35">
      <c r="A493">
        <v>11707384</v>
      </c>
      <c r="B493">
        <v>100006740500</v>
      </c>
      <c r="C493" t="s">
        <v>1726</v>
      </c>
      <c r="D493">
        <v>100</v>
      </c>
      <c r="E493" t="s">
        <v>1745</v>
      </c>
      <c r="F493" t="s">
        <v>1760</v>
      </c>
      <c r="G493">
        <v>5982301</v>
      </c>
      <c r="H493">
        <v>3</v>
      </c>
      <c r="I493" t="s">
        <v>1857</v>
      </c>
      <c r="J493" t="s">
        <v>1858</v>
      </c>
      <c r="K493" t="s">
        <v>417</v>
      </c>
      <c r="L493">
        <v>3</v>
      </c>
      <c r="M493">
        <v>1</v>
      </c>
      <c r="N493">
        <v>1</v>
      </c>
      <c r="O493">
        <v>0</v>
      </c>
      <c r="P493">
        <v>1</v>
      </c>
      <c r="Q493">
        <v>0</v>
      </c>
      <c r="R493">
        <v>0</v>
      </c>
      <c r="S493" s="50">
        <v>46273.655081018522</v>
      </c>
      <c r="T493" s="50">
        <v>46273.744629629633</v>
      </c>
      <c r="U493" s="51">
        <v>46273</v>
      </c>
      <c r="V493" s="50">
        <v>46273.744629629633</v>
      </c>
      <c r="W493" t="s">
        <v>1673</v>
      </c>
      <c r="X493" t="s">
        <v>492</v>
      </c>
    </row>
    <row r="494" spans="1:24" ht="15" customHeight="1" x14ac:dyDescent="0.35">
      <c r="A494">
        <v>11707385</v>
      </c>
      <c r="B494">
        <v>100006740500</v>
      </c>
      <c r="C494" t="s">
        <v>1726</v>
      </c>
      <c r="D494">
        <v>100</v>
      </c>
      <c r="E494" t="s">
        <v>1745</v>
      </c>
      <c r="F494" t="s">
        <v>1760</v>
      </c>
      <c r="G494">
        <v>5982301</v>
      </c>
      <c r="H494">
        <v>3</v>
      </c>
      <c r="I494" t="s">
        <v>1871</v>
      </c>
      <c r="J494" t="s">
        <v>1872</v>
      </c>
      <c r="K494" t="s">
        <v>417</v>
      </c>
      <c r="L494">
        <v>3</v>
      </c>
      <c r="M494">
        <v>1</v>
      </c>
      <c r="N494">
        <v>1</v>
      </c>
      <c r="O494">
        <v>0</v>
      </c>
      <c r="P494">
        <v>1</v>
      </c>
      <c r="Q494">
        <v>0</v>
      </c>
      <c r="R494">
        <v>0</v>
      </c>
      <c r="S494" s="50">
        <v>46273.655081018522</v>
      </c>
      <c r="T494" s="50">
        <v>46273.744722222233</v>
      </c>
      <c r="U494" s="51">
        <v>46273</v>
      </c>
      <c r="V494" s="50">
        <v>46273.744722222233</v>
      </c>
      <c r="W494" t="s">
        <v>1673</v>
      </c>
      <c r="X494" t="s">
        <v>492</v>
      </c>
    </row>
    <row r="495" spans="1:24" ht="15" customHeight="1" x14ac:dyDescent="0.35">
      <c r="A495">
        <v>11708396</v>
      </c>
      <c r="B495">
        <v>100006741021</v>
      </c>
      <c r="C495" t="s">
        <v>1726</v>
      </c>
      <c r="D495">
        <v>100</v>
      </c>
      <c r="E495" t="s">
        <v>1745</v>
      </c>
      <c r="F495" t="s">
        <v>1760</v>
      </c>
      <c r="G495">
        <v>6027201</v>
      </c>
      <c r="H495">
        <v>4</v>
      </c>
      <c r="I495" t="s">
        <v>2251</v>
      </c>
      <c r="J495" t="s">
        <v>2252</v>
      </c>
      <c r="K495" t="s">
        <v>424</v>
      </c>
      <c r="L495">
        <v>3</v>
      </c>
      <c r="M495">
        <v>1</v>
      </c>
      <c r="N495">
        <v>1</v>
      </c>
      <c r="O495">
        <v>0</v>
      </c>
      <c r="P495">
        <v>1</v>
      </c>
      <c r="Q495">
        <v>0</v>
      </c>
      <c r="R495">
        <v>0</v>
      </c>
      <c r="S495" s="50">
        <v>46273.680613425917</v>
      </c>
      <c r="T495" s="50">
        <v>46273.744756944441</v>
      </c>
      <c r="U495" s="51">
        <v>46273</v>
      </c>
      <c r="V495" s="50">
        <v>46273.744756944441</v>
      </c>
      <c r="W495" t="s">
        <v>1673</v>
      </c>
      <c r="X495" t="s">
        <v>492</v>
      </c>
    </row>
    <row r="496" spans="1:24" ht="15" customHeight="1" x14ac:dyDescent="0.35">
      <c r="A496">
        <v>11707527</v>
      </c>
      <c r="B496">
        <v>100006740578</v>
      </c>
      <c r="C496" t="s">
        <v>1726</v>
      </c>
      <c r="D496">
        <v>100</v>
      </c>
      <c r="E496" t="s">
        <v>1745</v>
      </c>
      <c r="F496" t="s">
        <v>1760</v>
      </c>
      <c r="G496">
        <v>6004801</v>
      </c>
      <c r="H496">
        <v>2</v>
      </c>
      <c r="I496" t="s">
        <v>2013</v>
      </c>
      <c r="J496" t="s">
        <v>2014</v>
      </c>
      <c r="K496" t="s">
        <v>420</v>
      </c>
      <c r="L496">
        <v>3</v>
      </c>
      <c r="M496">
        <v>10</v>
      </c>
      <c r="N496">
        <v>10</v>
      </c>
      <c r="O496">
        <v>0</v>
      </c>
      <c r="P496">
        <v>10</v>
      </c>
      <c r="Q496">
        <v>0</v>
      </c>
      <c r="R496">
        <v>0</v>
      </c>
      <c r="S496" s="50">
        <v>46273.655127314807</v>
      </c>
      <c r="T496" s="50">
        <v>46273.744803240741</v>
      </c>
      <c r="U496" s="51">
        <v>46273</v>
      </c>
      <c r="V496" s="50">
        <v>46273.744803240741</v>
      </c>
      <c r="W496" t="s">
        <v>1673</v>
      </c>
      <c r="X496" t="s">
        <v>492</v>
      </c>
    </row>
    <row r="497" spans="1:24" ht="15" customHeight="1" x14ac:dyDescent="0.35">
      <c r="A497">
        <v>11707386</v>
      </c>
      <c r="B497">
        <v>100006740500</v>
      </c>
      <c r="C497" t="s">
        <v>1726</v>
      </c>
      <c r="D497">
        <v>100</v>
      </c>
      <c r="E497" t="s">
        <v>1745</v>
      </c>
      <c r="F497" t="s">
        <v>1760</v>
      </c>
      <c r="G497">
        <v>5982301</v>
      </c>
      <c r="H497">
        <v>3</v>
      </c>
      <c r="I497" t="s">
        <v>1897</v>
      </c>
      <c r="J497" t="s">
        <v>1898</v>
      </c>
      <c r="K497" t="s">
        <v>417</v>
      </c>
      <c r="L497">
        <v>3</v>
      </c>
      <c r="M497">
        <v>1</v>
      </c>
      <c r="N497">
        <v>1</v>
      </c>
      <c r="O497">
        <v>0</v>
      </c>
      <c r="P497">
        <v>1</v>
      </c>
      <c r="Q497">
        <v>0</v>
      </c>
      <c r="R497">
        <v>0</v>
      </c>
      <c r="S497" s="50">
        <v>46273.655081018522</v>
      </c>
      <c r="T497" s="50">
        <v>46273.744849537034</v>
      </c>
      <c r="U497" s="51">
        <v>46273</v>
      </c>
      <c r="V497" s="50">
        <v>46273.744849537034</v>
      </c>
      <c r="W497" t="s">
        <v>1673</v>
      </c>
      <c r="X497" t="s">
        <v>492</v>
      </c>
    </row>
    <row r="498" spans="1:24" ht="15" customHeight="1" x14ac:dyDescent="0.35">
      <c r="A498">
        <v>11708072</v>
      </c>
      <c r="B498">
        <v>100006740888</v>
      </c>
      <c r="C498" t="s">
        <v>1726</v>
      </c>
      <c r="D498">
        <v>100</v>
      </c>
      <c r="E498" t="s">
        <v>1745</v>
      </c>
      <c r="F498" t="s">
        <v>1760</v>
      </c>
      <c r="G498">
        <v>6008401</v>
      </c>
      <c r="H498">
        <v>1</v>
      </c>
      <c r="I498" t="s">
        <v>1999</v>
      </c>
      <c r="J498" t="s">
        <v>2000</v>
      </c>
      <c r="K498" t="s">
        <v>422</v>
      </c>
      <c r="L498">
        <v>3</v>
      </c>
      <c r="M498">
        <v>1</v>
      </c>
      <c r="N498">
        <v>1</v>
      </c>
      <c r="O498">
        <v>0</v>
      </c>
      <c r="P498">
        <v>1</v>
      </c>
      <c r="Q498">
        <v>0</v>
      </c>
      <c r="R498">
        <v>0</v>
      </c>
      <c r="S498" s="50">
        <v>46273.656307870369</v>
      </c>
      <c r="T498" s="50">
        <v>46273.744895833333</v>
      </c>
      <c r="U498" s="51">
        <v>46273</v>
      </c>
      <c r="V498" s="50">
        <v>46273.744895833333</v>
      </c>
      <c r="W498" t="s">
        <v>1673</v>
      </c>
      <c r="X498" t="s">
        <v>492</v>
      </c>
    </row>
    <row r="499" spans="1:24" ht="15" customHeight="1" x14ac:dyDescent="0.35">
      <c r="A499">
        <v>11707387</v>
      </c>
      <c r="B499">
        <v>100006740500</v>
      </c>
      <c r="C499" t="s">
        <v>1726</v>
      </c>
      <c r="D499">
        <v>100</v>
      </c>
      <c r="E499" t="s">
        <v>1745</v>
      </c>
      <c r="F499" t="s">
        <v>1760</v>
      </c>
      <c r="G499">
        <v>5982301</v>
      </c>
      <c r="H499">
        <v>3</v>
      </c>
      <c r="I499" t="s">
        <v>1809</v>
      </c>
      <c r="J499" t="s">
        <v>1810</v>
      </c>
      <c r="K499" t="s">
        <v>417</v>
      </c>
      <c r="L499">
        <v>3</v>
      </c>
      <c r="M499">
        <v>1</v>
      </c>
      <c r="N499">
        <v>1</v>
      </c>
      <c r="O499">
        <v>0</v>
      </c>
      <c r="P499">
        <v>1</v>
      </c>
      <c r="Q499">
        <v>0</v>
      </c>
      <c r="R499">
        <v>0</v>
      </c>
      <c r="S499" s="50">
        <v>46273.655081018522</v>
      </c>
      <c r="T499" s="50">
        <v>46273.745000000003</v>
      </c>
      <c r="U499" s="51">
        <v>46273</v>
      </c>
      <c r="V499" s="50">
        <v>46273.745000000003</v>
      </c>
      <c r="W499" t="s">
        <v>1673</v>
      </c>
      <c r="X499" t="s">
        <v>492</v>
      </c>
    </row>
    <row r="500" spans="1:24" ht="15" customHeight="1" x14ac:dyDescent="0.35">
      <c r="A500">
        <v>11707388</v>
      </c>
      <c r="B500">
        <v>100006740500</v>
      </c>
      <c r="C500" t="s">
        <v>1726</v>
      </c>
      <c r="D500">
        <v>100</v>
      </c>
      <c r="E500" t="s">
        <v>1745</v>
      </c>
      <c r="F500" t="s">
        <v>1760</v>
      </c>
      <c r="G500">
        <v>5982301</v>
      </c>
      <c r="H500">
        <v>3</v>
      </c>
      <c r="I500" t="s">
        <v>1917</v>
      </c>
      <c r="J500" t="s">
        <v>1918</v>
      </c>
      <c r="K500" t="s">
        <v>417</v>
      </c>
      <c r="L500">
        <v>3</v>
      </c>
      <c r="M500">
        <v>1</v>
      </c>
      <c r="N500">
        <v>1</v>
      </c>
      <c r="O500">
        <v>0</v>
      </c>
      <c r="P500">
        <v>1</v>
      </c>
      <c r="Q500">
        <v>0</v>
      </c>
      <c r="R500">
        <v>0</v>
      </c>
      <c r="S500" s="50">
        <v>46273.655081018522</v>
      </c>
      <c r="T500" s="50">
        <v>46273.745081018518</v>
      </c>
      <c r="U500" s="51">
        <v>46273</v>
      </c>
      <c r="V500" s="50">
        <v>46273.745081018518</v>
      </c>
      <c r="W500" t="s">
        <v>1673</v>
      </c>
      <c r="X500" t="s">
        <v>492</v>
      </c>
    </row>
    <row r="501" spans="1:24" ht="15" customHeight="1" x14ac:dyDescent="0.35">
      <c r="A501">
        <v>11709585</v>
      </c>
      <c r="B501">
        <v>100006741661</v>
      </c>
      <c r="C501" t="s">
        <v>1726</v>
      </c>
      <c r="D501">
        <v>100</v>
      </c>
      <c r="E501" t="s">
        <v>1745</v>
      </c>
      <c r="F501" t="s">
        <v>1760</v>
      </c>
      <c r="G501">
        <v>6044101</v>
      </c>
      <c r="H501">
        <v>4</v>
      </c>
      <c r="I501" t="s">
        <v>2433</v>
      </c>
      <c r="J501" t="s">
        <v>2434</v>
      </c>
      <c r="K501" t="s">
        <v>424</v>
      </c>
      <c r="L501">
        <v>3</v>
      </c>
      <c r="M501">
        <v>1</v>
      </c>
      <c r="N501">
        <v>1</v>
      </c>
      <c r="O501">
        <v>0</v>
      </c>
      <c r="P501">
        <v>1</v>
      </c>
      <c r="Q501">
        <v>0</v>
      </c>
      <c r="R501">
        <v>0</v>
      </c>
      <c r="S501" s="50">
        <v>46273.707002314812</v>
      </c>
      <c r="T501" s="50">
        <v>46273.745138888888</v>
      </c>
      <c r="U501" s="51">
        <v>46273</v>
      </c>
      <c r="V501" s="50">
        <v>46273.745138888888</v>
      </c>
      <c r="W501" t="s">
        <v>1673</v>
      </c>
      <c r="X501" t="s">
        <v>492</v>
      </c>
    </row>
    <row r="502" spans="1:24" ht="15" customHeight="1" x14ac:dyDescent="0.35">
      <c r="A502">
        <v>11708073</v>
      </c>
      <c r="B502">
        <v>100006740888</v>
      </c>
      <c r="C502" t="s">
        <v>1726</v>
      </c>
      <c r="D502">
        <v>100</v>
      </c>
      <c r="E502" t="s">
        <v>1745</v>
      </c>
      <c r="F502" t="s">
        <v>1760</v>
      </c>
      <c r="G502">
        <v>6008401</v>
      </c>
      <c r="H502">
        <v>1</v>
      </c>
      <c r="I502" t="s">
        <v>2091</v>
      </c>
      <c r="J502" t="s">
        <v>2092</v>
      </c>
      <c r="K502" t="s">
        <v>422</v>
      </c>
      <c r="L502">
        <v>3</v>
      </c>
      <c r="M502">
        <v>1</v>
      </c>
      <c r="N502">
        <v>1</v>
      </c>
      <c r="O502">
        <v>0</v>
      </c>
      <c r="P502">
        <v>1</v>
      </c>
      <c r="Q502">
        <v>0</v>
      </c>
      <c r="R502">
        <v>0</v>
      </c>
      <c r="S502" s="50">
        <v>46273.656307870369</v>
      </c>
      <c r="T502" s="50">
        <v>46273.745162037027</v>
      </c>
      <c r="U502" s="51">
        <v>46273</v>
      </c>
      <c r="V502" s="50">
        <v>46273.745162037027</v>
      </c>
      <c r="W502" t="s">
        <v>1673</v>
      </c>
      <c r="X502" t="s">
        <v>492</v>
      </c>
    </row>
    <row r="503" spans="1:24" ht="15" customHeight="1" x14ac:dyDescent="0.35">
      <c r="A503">
        <v>11707530</v>
      </c>
      <c r="B503">
        <v>100006740580</v>
      </c>
      <c r="C503" t="s">
        <v>1726</v>
      </c>
      <c r="D503">
        <v>100</v>
      </c>
      <c r="E503" t="s">
        <v>1745</v>
      </c>
      <c r="F503" t="s">
        <v>1760</v>
      </c>
      <c r="G503">
        <v>6004804</v>
      </c>
      <c r="H503">
        <v>2</v>
      </c>
      <c r="I503" t="s">
        <v>2019</v>
      </c>
      <c r="J503" t="s">
        <v>2020</v>
      </c>
      <c r="K503" t="s">
        <v>420</v>
      </c>
      <c r="L503">
        <v>3</v>
      </c>
      <c r="M503">
        <v>3</v>
      </c>
      <c r="N503">
        <v>3</v>
      </c>
      <c r="O503">
        <v>0</v>
      </c>
      <c r="P503">
        <v>3</v>
      </c>
      <c r="Q503">
        <v>0</v>
      </c>
      <c r="R503">
        <v>0</v>
      </c>
      <c r="S503" s="50">
        <v>46273.655127314807</v>
      </c>
      <c r="T503" s="50">
        <v>46273.745208333326</v>
      </c>
      <c r="U503" s="51">
        <v>46273</v>
      </c>
      <c r="V503" s="50">
        <v>46273.745208333326</v>
      </c>
      <c r="W503" t="s">
        <v>1673</v>
      </c>
      <c r="X503" t="s">
        <v>492</v>
      </c>
    </row>
    <row r="504" spans="1:24" ht="15" customHeight="1" x14ac:dyDescent="0.35">
      <c r="A504">
        <v>11707369</v>
      </c>
      <c r="B504">
        <v>100006740493</v>
      </c>
      <c r="C504" t="s">
        <v>1726</v>
      </c>
      <c r="D504">
        <v>100</v>
      </c>
      <c r="E504" t="s">
        <v>1745</v>
      </c>
      <c r="F504" t="s">
        <v>1760</v>
      </c>
      <c r="G504">
        <v>5954001</v>
      </c>
      <c r="H504">
        <v>3</v>
      </c>
      <c r="I504" t="s">
        <v>1891</v>
      </c>
      <c r="J504" t="s">
        <v>1892</v>
      </c>
      <c r="K504" t="s">
        <v>417</v>
      </c>
      <c r="L504">
        <v>3</v>
      </c>
      <c r="M504">
        <v>4</v>
      </c>
      <c r="N504">
        <v>4</v>
      </c>
      <c r="O504">
        <v>0</v>
      </c>
      <c r="P504">
        <v>4</v>
      </c>
      <c r="Q504">
        <v>0</v>
      </c>
      <c r="R504">
        <v>0</v>
      </c>
      <c r="S504" s="50">
        <v>46273.655081018522</v>
      </c>
      <c r="T504" s="50">
        <v>46273.745324074072</v>
      </c>
      <c r="U504" s="51">
        <v>46273</v>
      </c>
      <c r="V504" s="50">
        <v>46273.745324074072</v>
      </c>
      <c r="W504" t="s">
        <v>1673</v>
      </c>
      <c r="X504" t="s">
        <v>492</v>
      </c>
    </row>
    <row r="505" spans="1:24" ht="15" customHeight="1" x14ac:dyDescent="0.35">
      <c r="A505">
        <v>11710412</v>
      </c>
      <c r="B505">
        <v>100006742081</v>
      </c>
      <c r="C505" t="s">
        <v>1726</v>
      </c>
      <c r="D505">
        <v>100</v>
      </c>
      <c r="E505" t="s">
        <v>1745</v>
      </c>
      <c r="F505" t="s">
        <v>1760</v>
      </c>
      <c r="G505">
        <v>70825821</v>
      </c>
      <c r="H505">
        <v>6</v>
      </c>
      <c r="I505" t="s">
        <v>2580</v>
      </c>
      <c r="J505" t="s">
        <v>2581</v>
      </c>
      <c r="K505" t="s">
        <v>343</v>
      </c>
      <c r="L505">
        <v>3</v>
      </c>
      <c r="M505">
        <v>1</v>
      </c>
      <c r="N505">
        <v>1</v>
      </c>
      <c r="O505">
        <v>0</v>
      </c>
      <c r="P505">
        <v>1</v>
      </c>
      <c r="Q505">
        <v>0</v>
      </c>
      <c r="R505">
        <v>0</v>
      </c>
      <c r="S505" s="50">
        <v>46273.734814814823</v>
      </c>
      <c r="T505" s="50">
        <v>46273.745405092603</v>
      </c>
      <c r="U505" s="51">
        <v>46273</v>
      </c>
      <c r="V505" s="50">
        <v>46273.745405092603</v>
      </c>
      <c r="W505" t="s">
        <v>1673</v>
      </c>
      <c r="X505" t="s">
        <v>492</v>
      </c>
    </row>
    <row r="506" spans="1:24" ht="15" customHeight="1" x14ac:dyDescent="0.35">
      <c r="A506">
        <v>11707207</v>
      </c>
      <c r="B506">
        <v>100006740405</v>
      </c>
      <c r="C506" t="s">
        <v>1726</v>
      </c>
      <c r="D506">
        <v>100</v>
      </c>
      <c r="E506" t="s">
        <v>1745</v>
      </c>
      <c r="F506" t="s">
        <v>1760</v>
      </c>
      <c r="G506">
        <v>5989101</v>
      </c>
      <c r="H506">
        <v>4</v>
      </c>
      <c r="I506" t="s">
        <v>1819</v>
      </c>
      <c r="J506" t="s">
        <v>1820</v>
      </c>
      <c r="K506" t="s">
        <v>424</v>
      </c>
      <c r="L506">
        <v>3</v>
      </c>
      <c r="M506">
        <v>2</v>
      </c>
      <c r="N506">
        <v>2</v>
      </c>
      <c r="O506">
        <v>0</v>
      </c>
      <c r="P506">
        <v>2</v>
      </c>
      <c r="Q506">
        <v>0</v>
      </c>
      <c r="R506">
        <v>0</v>
      </c>
      <c r="S506" s="50">
        <v>46273.655011574083</v>
      </c>
      <c r="T506" s="50">
        <v>46273.745428240742</v>
      </c>
      <c r="U506" s="51">
        <v>46273</v>
      </c>
      <c r="V506" s="50">
        <v>46273.745428240742</v>
      </c>
      <c r="W506" t="s">
        <v>1673</v>
      </c>
      <c r="X506" t="s">
        <v>492</v>
      </c>
    </row>
    <row r="507" spans="1:24" ht="15" customHeight="1" x14ac:dyDescent="0.35">
      <c r="A507">
        <v>11710383</v>
      </c>
      <c r="B507">
        <v>100006742066</v>
      </c>
      <c r="C507" t="s">
        <v>1726</v>
      </c>
      <c r="D507">
        <v>100</v>
      </c>
      <c r="E507" t="s">
        <v>1745</v>
      </c>
      <c r="F507" t="s">
        <v>1760</v>
      </c>
      <c r="G507">
        <v>6069402</v>
      </c>
      <c r="H507">
        <v>1</v>
      </c>
      <c r="I507" t="s">
        <v>2131</v>
      </c>
      <c r="J507" t="s">
        <v>2132</v>
      </c>
      <c r="K507" t="s">
        <v>415</v>
      </c>
      <c r="L507">
        <v>3</v>
      </c>
      <c r="M507">
        <v>20</v>
      </c>
      <c r="N507">
        <v>20</v>
      </c>
      <c r="O507">
        <v>0</v>
      </c>
      <c r="P507">
        <v>20</v>
      </c>
      <c r="Q507">
        <v>0</v>
      </c>
      <c r="R507">
        <v>0</v>
      </c>
      <c r="S507" s="50">
        <v>46273.734780092593</v>
      </c>
      <c r="T507" s="50">
        <v>46273.745474537027</v>
      </c>
      <c r="U507" s="51">
        <v>46273</v>
      </c>
      <c r="V507" s="50">
        <v>46273.745474537027</v>
      </c>
      <c r="W507" t="s">
        <v>1673</v>
      </c>
      <c r="X507" t="s">
        <v>492</v>
      </c>
    </row>
    <row r="508" spans="1:24" ht="15" customHeight="1" x14ac:dyDescent="0.35">
      <c r="A508">
        <v>11710444</v>
      </c>
      <c r="B508">
        <v>100006742089</v>
      </c>
      <c r="C508" t="s">
        <v>1726</v>
      </c>
      <c r="D508">
        <v>100</v>
      </c>
      <c r="E508" t="s">
        <v>1745</v>
      </c>
      <c r="F508" t="s">
        <v>1760</v>
      </c>
      <c r="G508">
        <v>6070804</v>
      </c>
      <c r="H508">
        <v>2</v>
      </c>
      <c r="I508" t="s">
        <v>2594</v>
      </c>
      <c r="J508" t="s">
        <v>2595</v>
      </c>
      <c r="K508" t="s">
        <v>421</v>
      </c>
      <c r="L508">
        <v>3</v>
      </c>
      <c r="M508">
        <v>2</v>
      </c>
      <c r="N508">
        <v>2</v>
      </c>
      <c r="O508">
        <v>0</v>
      </c>
      <c r="P508">
        <v>2</v>
      </c>
      <c r="Q508">
        <v>0</v>
      </c>
      <c r="R508">
        <v>0</v>
      </c>
      <c r="S508" s="50">
        <v>46273.736168981479</v>
      </c>
      <c r="T508" s="50">
        <v>46273.745474537027</v>
      </c>
      <c r="U508" s="51">
        <v>46273</v>
      </c>
      <c r="V508" s="50">
        <v>46273.745474537027</v>
      </c>
      <c r="W508" t="s">
        <v>1673</v>
      </c>
      <c r="X508" t="s">
        <v>492</v>
      </c>
    </row>
    <row r="509" spans="1:24" ht="15" customHeight="1" x14ac:dyDescent="0.35">
      <c r="A509">
        <v>11707370</v>
      </c>
      <c r="B509">
        <v>100006740493</v>
      </c>
      <c r="C509" t="s">
        <v>1726</v>
      </c>
      <c r="D509">
        <v>100</v>
      </c>
      <c r="E509" t="s">
        <v>1745</v>
      </c>
      <c r="F509" t="s">
        <v>1760</v>
      </c>
      <c r="G509">
        <v>5954001</v>
      </c>
      <c r="H509">
        <v>3</v>
      </c>
      <c r="I509" t="s">
        <v>1893</v>
      </c>
      <c r="J509" t="s">
        <v>1894</v>
      </c>
      <c r="K509" t="s">
        <v>417</v>
      </c>
      <c r="L509">
        <v>3</v>
      </c>
      <c r="M509">
        <v>3</v>
      </c>
      <c r="N509">
        <v>3</v>
      </c>
      <c r="O509">
        <v>0</v>
      </c>
      <c r="P509">
        <v>3</v>
      </c>
      <c r="Q509">
        <v>0</v>
      </c>
      <c r="R509">
        <v>0</v>
      </c>
      <c r="S509" s="50">
        <v>46273.655081018522</v>
      </c>
      <c r="T509" s="50">
        <v>46273.745486111111</v>
      </c>
      <c r="U509" s="51">
        <v>46273</v>
      </c>
      <c r="V509" s="50">
        <v>46273.745486111111</v>
      </c>
      <c r="W509" t="s">
        <v>1673</v>
      </c>
      <c r="X509" t="s">
        <v>492</v>
      </c>
    </row>
    <row r="510" spans="1:24" ht="15" customHeight="1" x14ac:dyDescent="0.35">
      <c r="A510">
        <v>11707371</v>
      </c>
      <c r="B510">
        <v>100006740493</v>
      </c>
      <c r="C510" t="s">
        <v>1726</v>
      </c>
      <c r="D510">
        <v>100</v>
      </c>
      <c r="E510" t="s">
        <v>1745</v>
      </c>
      <c r="F510" t="s">
        <v>1760</v>
      </c>
      <c r="G510">
        <v>5954001</v>
      </c>
      <c r="H510">
        <v>3</v>
      </c>
      <c r="I510" t="s">
        <v>1895</v>
      </c>
      <c r="J510" t="s">
        <v>1896</v>
      </c>
      <c r="K510" t="s">
        <v>417</v>
      </c>
      <c r="L510">
        <v>3</v>
      </c>
      <c r="M510">
        <v>3</v>
      </c>
      <c r="N510">
        <v>3</v>
      </c>
      <c r="O510">
        <v>0</v>
      </c>
      <c r="P510">
        <v>3</v>
      </c>
      <c r="Q510">
        <v>0</v>
      </c>
      <c r="R510">
        <v>0</v>
      </c>
      <c r="S510" s="50">
        <v>46273.655081018522</v>
      </c>
      <c r="T510" s="50">
        <v>46273.745567129627</v>
      </c>
      <c r="U510" s="51">
        <v>46273</v>
      </c>
      <c r="V510" s="50">
        <v>46273.745567129627</v>
      </c>
      <c r="W510" t="s">
        <v>1673</v>
      </c>
      <c r="X510" t="s">
        <v>492</v>
      </c>
    </row>
    <row r="511" spans="1:24" ht="15" customHeight="1" x14ac:dyDescent="0.35">
      <c r="A511">
        <v>11707531</v>
      </c>
      <c r="B511">
        <v>100006740580</v>
      </c>
      <c r="C511" t="s">
        <v>1726</v>
      </c>
      <c r="D511">
        <v>100</v>
      </c>
      <c r="E511" t="s">
        <v>1745</v>
      </c>
      <c r="F511" t="s">
        <v>1760</v>
      </c>
      <c r="G511">
        <v>6004804</v>
      </c>
      <c r="H511">
        <v>2</v>
      </c>
      <c r="I511" t="s">
        <v>2003</v>
      </c>
      <c r="J511" t="s">
        <v>2004</v>
      </c>
      <c r="K511" t="s">
        <v>420</v>
      </c>
      <c r="L511">
        <v>3</v>
      </c>
      <c r="M511">
        <v>18</v>
      </c>
      <c r="N511">
        <v>18</v>
      </c>
      <c r="O511">
        <v>0</v>
      </c>
      <c r="P511">
        <v>18</v>
      </c>
      <c r="Q511">
        <v>0</v>
      </c>
      <c r="R511">
        <v>0</v>
      </c>
      <c r="S511" s="50">
        <v>46273.655127314807</v>
      </c>
      <c r="T511" s="50">
        <v>46273.74560185185</v>
      </c>
      <c r="U511" s="51">
        <v>46273</v>
      </c>
      <c r="V511" s="50">
        <v>46273.74560185185</v>
      </c>
      <c r="W511" t="s">
        <v>1673</v>
      </c>
      <c r="X511" t="s">
        <v>492</v>
      </c>
    </row>
    <row r="512" spans="1:24" ht="15" customHeight="1" x14ac:dyDescent="0.35">
      <c r="A512">
        <v>11710543</v>
      </c>
      <c r="B512">
        <v>100006742148</v>
      </c>
      <c r="C512" t="s">
        <v>1726</v>
      </c>
      <c r="D512">
        <v>100</v>
      </c>
      <c r="E512" t="s">
        <v>1745</v>
      </c>
      <c r="F512" t="s">
        <v>1760</v>
      </c>
      <c r="G512">
        <v>6076201</v>
      </c>
      <c r="H512">
        <v>1</v>
      </c>
      <c r="I512" t="s">
        <v>2902</v>
      </c>
      <c r="J512" t="s">
        <v>2903</v>
      </c>
      <c r="K512" t="s">
        <v>422</v>
      </c>
      <c r="L512">
        <v>3</v>
      </c>
      <c r="M512">
        <v>1</v>
      </c>
      <c r="N512">
        <v>1</v>
      </c>
      <c r="O512">
        <v>0</v>
      </c>
      <c r="P512">
        <v>1</v>
      </c>
      <c r="Q512">
        <v>0</v>
      </c>
      <c r="R512">
        <v>0</v>
      </c>
      <c r="S512" s="50">
        <v>46273.743101851847</v>
      </c>
      <c r="T512" s="50">
        <v>46273.745682870373</v>
      </c>
      <c r="U512" s="51">
        <v>46273</v>
      </c>
      <c r="V512" s="50">
        <v>46273.745682870373</v>
      </c>
      <c r="W512" t="s">
        <v>1673</v>
      </c>
      <c r="X512" t="s">
        <v>492</v>
      </c>
    </row>
    <row r="513" spans="1:24" ht="15" customHeight="1" x14ac:dyDescent="0.35">
      <c r="A513">
        <v>11707202</v>
      </c>
      <c r="B513">
        <v>100006740401</v>
      </c>
      <c r="C513" t="s">
        <v>1726</v>
      </c>
      <c r="D513">
        <v>100</v>
      </c>
      <c r="E513" t="s">
        <v>1745</v>
      </c>
      <c r="F513" t="s">
        <v>1760</v>
      </c>
      <c r="G513">
        <v>5953201</v>
      </c>
      <c r="H513">
        <v>4</v>
      </c>
      <c r="I513" t="s">
        <v>1817</v>
      </c>
      <c r="J513" t="s">
        <v>1818</v>
      </c>
      <c r="K513" t="s">
        <v>424</v>
      </c>
      <c r="L513">
        <v>3</v>
      </c>
      <c r="M513">
        <v>3</v>
      </c>
      <c r="N513">
        <v>3</v>
      </c>
      <c r="O513">
        <v>0</v>
      </c>
      <c r="P513">
        <v>3</v>
      </c>
      <c r="Q513">
        <v>0</v>
      </c>
      <c r="R513">
        <v>0</v>
      </c>
      <c r="S513" s="50">
        <v>46273.655011574083</v>
      </c>
      <c r="T513" s="50">
        <v>46273.745740740742</v>
      </c>
      <c r="U513" s="51">
        <v>46273</v>
      </c>
      <c r="V513" s="50">
        <v>46273.745740740742</v>
      </c>
      <c r="W513" t="s">
        <v>1673</v>
      </c>
      <c r="X513" t="s">
        <v>492</v>
      </c>
    </row>
    <row r="514" spans="1:24" ht="15" customHeight="1" x14ac:dyDescent="0.35">
      <c r="A514">
        <v>11707405</v>
      </c>
      <c r="B514">
        <v>100006740506</v>
      </c>
      <c r="C514" t="s">
        <v>1726</v>
      </c>
      <c r="D514">
        <v>100</v>
      </c>
      <c r="E514" t="s">
        <v>1745</v>
      </c>
      <c r="F514" t="s">
        <v>1760</v>
      </c>
      <c r="G514">
        <v>6011801</v>
      </c>
      <c r="H514">
        <v>3</v>
      </c>
      <c r="I514" t="s">
        <v>1933</v>
      </c>
      <c r="J514" t="s">
        <v>1934</v>
      </c>
      <c r="K514" t="s">
        <v>417</v>
      </c>
      <c r="L514">
        <v>3</v>
      </c>
      <c r="M514">
        <v>1</v>
      </c>
      <c r="N514">
        <v>1</v>
      </c>
      <c r="O514">
        <v>0</v>
      </c>
      <c r="P514">
        <v>1</v>
      </c>
      <c r="Q514">
        <v>0</v>
      </c>
      <c r="R514">
        <v>0</v>
      </c>
      <c r="S514" s="50">
        <v>46273.655081018522</v>
      </c>
      <c r="T514" s="50">
        <v>46273.745775462958</v>
      </c>
      <c r="U514" s="51">
        <v>46273</v>
      </c>
      <c r="V514" s="50">
        <v>46273.745775462958</v>
      </c>
      <c r="W514" t="s">
        <v>1673</v>
      </c>
      <c r="X514" t="s">
        <v>492</v>
      </c>
    </row>
    <row r="515" spans="1:24" ht="15" customHeight="1" x14ac:dyDescent="0.35">
      <c r="A515">
        <v>11710056</v>
      </c>
      <c r="B515">
        <v>100006741889</v>
      </c>
      <c r="C515" t="s">
        <v>1726</v>
      </c>
      <c r="D515">
        <v>100</v>
      </c>
      <c r="E515" t="s">
        <v>1745</v>
      </c>
      <c r="F515" t="s">
        <v>1760</v>
      </c>
      <c r="G515">
        <v>6058701</v>
      </c>
      <c r="H515">
        <v>1</v>
      </c>
      <c r="I515" t="s">
        <v>2363</v>
      </c>
      <c r="J515" t="s">
        <v>2364</v>
      </c>
      <c r="K515" t="s">
        <v>418</v>
      </c>
      <c r="L515">
        <v>3</v>
      </c>
      <c r="M515">
        <v>3</v>
      </c>
      <c r="N515">
        <v>3</v>
      </c>
      <c r="O515">
        <v>0</v>
      </c>
      <c r="P515">
        <v>3</v>
      </c>
      <c r="Q515">
        <v>0</v>
      </c>
      <c r="R515">
        <v>0</v>
      </c>
      <c r="S515" s="50">
        <v>46273.722268518519</v>
      </c>
      <c r="T515" s="50">
        <v>46273.745891203696</v>
      </c>
      <c r="U515" s="51">
        <v>46273</v>
      </c>
      <c r="V515" s="50">
        <v>46273.745891203696</v>
      </c>
      <c r="W515" t="s">
        <v>1673</v>
      </c>
      <c r="X515" t="s">
        <v>492</v>
      </c>
    </row>
    <row r="516" spans="1:24" ht="15" customHeight="1" x14ac:dyDescent="0.35">
      <c r="A516">
        <v>11707532</v>
      </c>
      <c r="B516">
        <v>100006740580</v>
      </c>
      <c r="C516" t="s">
        <v>1726</v>
      </c>
      <c r="D516">
        <v>100</v>
      </c>
      <c r="E516" t="s">
        <v>1745</v>
      </c>
      <c r="F516" t="s">
        <v>1760</v>
      </c>
      <c r="G516">
        <v>6004804</v>
      </c>
      <c r="H516">
        <v>2</v>
      </c>
      <c r="I516" t="s">
        <v>2021</v>
      </c>
      <c r="J516" t="s">
        <v>2022</v>
      </c>
      <c r="K516" t="s">
        <v>420</v>
      </c>
      <c r="L516">
        <v>3</v>
      </c>
      <c r="M516">
        <v>11</v>
      </c>
      <c r="N516">
        <v>11</v>
      </c>
      <c r="O516">
        <v>0</v>
      </c>
      <c r="P516">
        <v>11</v>
      </c>
      <c r="Q516">
        <v>0</v>
      </c>
      <c r="R516">
        <v>0</v>
      </c>
      <c r="S516" s="50">
        <v>46273.655127314807</v>
      </c>
      <c r="T516" s="50">
        <v>46273.745937500003</v>
      </c>
      <c r="U516" s="51">
        <v>46273</v>
      </c>
      <c r="V516" s="50">
        <v>46273.745937500003</v>
      </c>
      <c r="W516" t="s">
        <v>1673</v>
      </c>
      <c r="X516" t="s">
        <v>492</v>
      </c>
    </row>
    <row r="517" spans="1:24" ht="15" customHeight="1" x14ac:dyDescent="0.35">
      <c r="A517">
        <v>11707406</v>
      </c>
      <c r="B517">
        <v>100006740506</v>
      </c>
      <c r="C517" t="s">
        <v>1726</v>
      </c>
      <c r="D517">
        <v>100</v>
      </c>
      <c r="E517" t="s">
        <v>1745</v>
      </c>
      <c r="F517" t="s">
        <v>1760</v>
      </c>
      <c r="G517">
        <v>6011801</v>
      </c>
      <c r="H517">
        <v>3</v>
      </c>
      <c r="I517" t="s">
        <v>1855</v>
      </c>
      <c r="J517" t="s">
        <v>1856</v>
      </c>
      <c r="K517" t="s">
        <v>417</v>
      </c>
      <c r="L517">
        <v>3</v>
      </c>
      <c r="M517">
        <v>6</v>
      </c>
      <c r="N517">
        <v>6</v>
      </c>
      <c r="O517">
        <v>0</v>
      </c>
      <c r="P517">
        <v>6</v>
      </c>
      <c r="Q517">
        <v>0</v>
      </c>
      <c r="R517">
        <v>0</v>
      </c>
      <c r="S517" s="50">
        <v>46273.655081018522</v>
      </c>
      <c r="T517" s="50">
        <v>46273.746053240742</v>
      </c>
      <c r="U517" s="51">
        <v>46273</v>
      </c>
      <c r="V517" s="50">
        <v>46273.746053240742</v>
      </c>
      <c r="W517" t="s">
        <v>1673</v>
      </c>
      <c r="X517" t="s">
        <v>492</v>
      </c>
    </row>
    <row r="518" spans="1:24" ht="15" customHeight="1" x14ac:dyDescent="0.35">
      <c r="A518">
        <v>11710492</v>
      </c>
      <c r="B518">
        <v>100006742117</v>
      </c>
      <c r="C518" t="s">
        <v>1726</v>
      </c>
      <c r="D518">
        <v>100</v>
      </c>
      <c r="E518" t="s">
        <v>1745</v>
      </c>
      <c r="F518" t="s">
        <v>1760</v>
      </c>
      <c r="G518">
        <v>6074901</v>
      </c>
      <c r="H518">
        <v>1</v>
      </c>
      <c r="I518" t="s">
        <v>2924</v>
      </c>
      <c r="J518" t="s">
        <v>2925</v>
      </c>
      <c r="K518" t="s">
        <v>422</v>
      </c>
      <c r="L518">
        <v>3</v>
      </c>
      <c r="M518">
        <v>4</v>
      </c>
      <c r="N518">
        <v>4</v>
      </c>
      <c r="O518">
        <v>0</v>
      </c>
      <c r="P518">
        <v>4</v>
      </c>
      <c r="Q518">
        <v>0</v>
      </c>
      <c r="R518">
        <v>0</v>
      </c>
      <c r="S518" s="50">
        <v>46273.741018518522</v>
      </c>
      <c r="T518" s="50">
        <v>46273.746053240742</v>
      </c>
      <c r="U518" s="51">
        <v>46273</v>
      </c>
      <c r="V518" s="50">
        <v>46273.746053240742</v>
      </c>
      <c r="W518" t="s">
        <v>1673</v>
      </c>
      <c r="X518" t="s">
        <v>492</v>
      </c>
    </row>
    <row r="519" spans="1:24" ht="15" customHeight="1" x14ac:dyDescent="0.35">
      <c r="A519">
        <v>11710144</v>
      </c>
      <c r="B519">
        <v>100006741941</v>
      </c>
      <c r="C519" t="s">
        <v>1726</v>
      </c>
      <c r="D519">
        <v>100</v>
      </c>
      <c r="E519" t="s">
        <v>1745</v>
      </c>
      <c r="F519" t="s">
        <v>1760</v>
      </c>
      <c r="G519">
        <v>6064201</v>
      </c>
      <c r="H519">
        <v>4</v>
      </c>
      <c r="I519" t="s">
        <v>2543</v>
      </c>
      <c r="J519" t="s">
        <v>2544</v>
      </c>
      <c r="K519" t="s">
        <v>424</v>
      </c>
      <c r="L519">
        <v>3</v>
      </c>
      <c r="M519">
        <v>1</v>
      </c>
      <c r="N519">
        <v>1</v>
      </c>
      <c r="O519">
        <v>0</v>
      </c>
      <c r="P519">
        <v>1</v>
      </c>
      <c r="Q519">
        <v>0</v>
      </c>
      <c r="R519">
        <v>0</v>
      </c>
      <c r="S519" s="50">
        <v>46273.728518518517</v>
      </c>
      <c r="T519" s="50">
        <v>46273.746064814812</v>
      </c>
      <c r="U519" s="51">
        <v>46273</v>
      </c>
      <c r="V519" s="50">
        <v>46273.746064814812</v>
      </c>
      <c r="W519" t="s">
        <v>1673</v>
      </c>
      <c r="X519" t="s">
        <v>492</v>
      </c>
    </row>
    <row r="520" spans="1:24" ht="15" customHeight="1" x14ac:dyDescent="0.35">
      <c r="A520">
        <v>11707581</v>
      </c>
      <c r="B520">
        <v>100006740599</v>
      </c>
      <c r="C520" t="s">
        <v>1726</v>
      </c>
      <c r="D520">
        <v>100</v>
      </c>
      <c r="E520" t="s">
        <v>1745</v>
      </c>
      <c r="F520" t="s">
        <v>1760</v>
      </c>
      <c r="G520">
        <v>6000304</v>
      </c>
      <c r="H520">
        <v>2</v>
      </c>
      <c r="I520" t="s">
        <v>2107</v>
      </c>
      <c r="J520" t="s">
        <v>2108</v>
      </c>
      <c r="K520" t="s">
        <v>420</v>
      </c>
      <c r="L520">
        <v>3</v>
      </c>
      <c r="M520">
        <v>1</v>
      </c>
      <c r="N520">
        <v>1</v>
      </c>
      <c r="O520">
        <v>0</v>
      </c>
      <c r="P520">
        <v>1</v>
      </c>
      <c r="Q520">
        <v>0</v>
      </c>
      <c r="R520">
        <v>0</v>
      </c>
      <c r="S520" s="50">
        <v>46273.655150462961</v>
      </c>
      <c r="T520" s="50">
        <v>46273.74622685185</v>
      </c>
      <c r="U520" s="51">
        <v>46273</v>
      </c>
      <c r="V520" s="50">
        <v>46273.74622685185</v>
      </c>
      <c r="W520" t="s">
        <v>1673</v>
      </c>
      <c r="X520" t="s">
        <v>492</v>
      </c>
    </row>
    <row r="521" spans="1:24" ht="15" customHeight="1" x14ac:dyDescent="0.35">
      <c r="A521">
        <v>11710265</v>
      </c>
      <c r="B521">
        <v>100006742013</v>
      </c>
      <c r="C521" t="s">
        <v>1726</v>
      </c>
      <c r="D521">
        <v>100</v>
      </c>
      <c r="E521" t="s">
        <v>1745</v>
      </c>
      <c r="F521" t="s">
        <v>1760</v>
      </c>
      <c r="G521">
        <v>6066402</v>
      </c>
      <c r="H521">
        <v>1</v>
      </c>
      <c r="I521" t="s">
        <v>2061</v>
      </c>
      <c r="J521" t="s">
        <v>2062</v>
      </c>
      <c r="K521" t="s">
        <v>418</v>
      </c>
      <c r="L521">
        <v>3</v>
      </c>
      <c r="M521">
        <v>10</v>
      </c>
      <c r="N521">
        <v>10</v>
      </c>
      <c r="O521">
        <v>0</v>
      </c>
      <c r="P521">
        <v>10</v>
      </c>
      <c r="Q521">
        <v>0</v>
      </c>
      <c r="R521">
        <v>0</v>
      </c>
      <c r="S521" s="50">
        <v>46273.73201388889</v>
      </c>
      <c r="T521" s="50">
        <v>46273.746238425927</v>
      </c>
      <c r="U521" s="51">
        <v>46273</v>
      </c>
      <c r="V521" s="50">
        <v>46273.746238425927</v>
      </c>
      <c r="W521" t="s">
        <v>1673</v>
      </c>
      <c r="X521" t="s">
        <v>492</v>
      </c>
    </row>
    <row r="522" spans="1:24" ht="15" customHeight="1" x14ac:dyDescent="0.35">
      <c r="A522">
        <v>11707407</v>
      </c>
      <c r="B522">
        <v>100006740506</v>
      </c>
      <c r="C522" t="s">
        <v>1726</v>
      </c>
      <c r="D522">
        <v>100</v>
      </c>
      <c r="E522" t="s">
        <v>1745</v>
      </c>
      <c r="F522" t="s">
        <v>1760</v>
      </c>
      <c r="G522">
        <v>6011801</v>
      </c>
      <c r="H522">
        <v>3</v>
      </c>
      <c r="I522" t="s">
        <v>1857</v>
      </c>
      <c r="J522" t="s">
        <v>1858</v>
      </c>
      <c r="K522" t="s">
        <v>417</v>
      </c>
      <c r="L522">
        <v>3</v>
      </c>
      <c r="M522">
        <v>1</v>
      </c>
      <c r="N522">
        <v>1</v>
      </c>
      <c r="O522">
        <v>0</v>
      </c>
      <c r="P522">
        <v>1</v>
      </c>
      <c r="Q522">
        <v>0</v>
      </c>
      <c r="R522">
        <v>0</v>
      </c>
      <c r="S522" s="50">
        <v>46273.655081018522</v>
      </c>
      <c r="T522" s="50">
        <v>46273.746296296304</v>
      </c>
      <c r="U522" s="51">
        <v>46273</v>
      </c>
      <c r="V522" s="50">
        <v>46273.746296296304</v>
      </c>
      <c r="W522" t="s">
        <v>1673</v>
      </c>
      <c r="X522" t="s">
        <v>492</v>
      </c>
    </row>
    <row r="523" spans="1:24" ht="15" customHeight="1" x14ac:dyDescent="0.35">
      <c r="A523">
        <v>11710493</v>
      </c>
      <c r="B523">
        <v>100006742117</v>
      </c>
      <c r="C523" t="s">
        <v>1726</v>
      </c>
      <c r="D523">
        <v>100</v>
      </c>
      <c r="E523" t="s">
        <v>1745</v>
      </c>
      <c r="F523" t="s">
        <v>1760</v>
      </c>
      <c r="G523">
        <v>6074901</v>
      </c>
      <c r="H523">
        <v>1</v>
      </c>
      <c r="I523" t="s">
        <v>2059</v>
      </c>
      <c r="J523" t="s">
        <v>2060</v>
      </c>
      <c r="K523" t="s">
        <v>422</v>
      </c>
      <c r="L523">
        <v>3</v>
      </c>
      <c r="M523">
        <v>4</v>
      </c>
      <c r="N523">
        <v>4</v>
      </c>
      <c r="O523">
        <v>0</v>
      </c>
      <c r="P523">
        <v>4</v>
      </c>
      <c r="Q523">
        <v>0</v>
      </c>
      <c r="R523">
        <v>0</v>
      </c>
      <c r="S523" s="50">
        <v>46273.741018518522</v>
      </c>
      <c r="T523" s="50">
        <v>46273.746307870373</v>
      </c>
      <c r="U523" s="51">
        <v>46273</v>
      </c>
      <c r="V523" s="50">
        <v>46273.746307870373</v>
      </c>
      <c r="W523" t="s">
        <v>1673</v>
      </c>
      <c r="X523" t="s">
        <v>492</v>
      </c>
    </row>
    <row r="524" spans="1:24" ht="15" customHeight="1" x14ac:dyDescent="0.35">
      <c r="A524">
        <v>11707195</v>
      </c>
      <c r="B524">
        <v>100006740397</v>
      </c>
      <c r="C524" t="s">
        <v>1726</v>
      </c>
      <c r="D524">
        <v>100</v>
      </c>
      <c r="E524" t="s">
        <v>1745</v>
      </c>
      <c r="F524" t="s">
        <v>1760</v>
      </c>
      <c r="G524">
        <v>5979401</v>
      </c>
      <c r="H524">
        <v>4</v>
      </c>
      <c r="I524" t="s">
        <v>1839</v>
      </c>
      <c r="J524" t="s">
        <v>1840</v>
      </c>
      <c r="K524" t="s">
        <v>424</v>
      </c>
      <c r="L524">
        <v>3</v>
      </c>
      <c r="M524">
        <v>1</v>
      </c>
      <c r="N524">
        <v>1</v>
      </c>
      <c r="O524">
        <v>0</v>
      </c>
      <c r="P524">
        <v>1</v>
      </c>
      <c r="Q524">
        <v>0</v>
      </c>
      <c r="R524">
        <v>0</v>
      </c>
      <c r="S524" s="50">
        <v>46273.654999999999</v>
      </c>
      <c r="T524" s="50">
        <v>46273.746365740742</v>
      </c>
      <c r="U524" s="51">
        <v>46273</v>
      </c>
      <c r="V524" s="50">
        <v>46273.746365740742</v>
      </c>
      <c r="W524" t="s">
        <v>1673</v>
      </c>
      <c r="X524" t="s">
        <v>492</v>
      </c>
    </row>
    <row r="525" spans="1:24" ht="15" customHeight="1" x14ac:dyDescent="0.35">
      <c r="A525">
        <v>11707408</v>
      </c>
      <c r="B525">
        <v>100006740506</v>
      </c>
      <c r="C525" t="s">
        <v>1726</v>
      </c>
      <c r="D525">
        <v>100</v>
      </c>
      <c r="E525" t="s">
        <v>1745</v>
      </c>
      <c r="F525" t="s">
        <v>1760</v>
      </c>
      <c r="G525">
        <v>6011801</v>
      </c>
      <c r="H525">
        <v>3</v>
      </c>
      <c r="I525" t="s">
        <v>1935</v>
      </c>
      <c r="J525" t="s">
        <v>1936</v>
      </c>
      <c r="K525" t="s">
        <v>417</v>
      </c>
      <c r="L525">
        <v>3</v>
      </c>
      <c r="M525">
        <v>1</v>
      </c>
      <c r="N525">
        <v>1</v>
      </c>
      <c r="O525">
        <v>0</v>
      </c>
      <c r="P525">
        <v>1</v>
      </c>
      <c r="Q525">
        <v>0</v>
      </c>
      <c r="R525">
        <v>0</v>
      </c>
      <c r="S525" s="50">
        <v>46273.655081018522</v>
      </c>
      <c r="T525" s="50">
        <v>46273.746435185189</v>
      </c>
      <c r="U525" s="51">
        <v>46273</v>
      </c>
      <c r="V525" s="50">
        <v>46273.746435185189</v>
      </c>
      <c r="W525" t="s">
        <v>1673</v>
      </c>
      <c r="X525" t="s">
        <v>492</v>
      </c>
    </row>
    <row r="526" spans="1:24" ht="15" customHeight="1" x14ac:dyDescent="0.35">
      <c r="A526">
        <v>11708460</v>
      </c>
      <c r="B526">
        <v>100006741057</v>
      </c>
      <c r="C526" t="s">
        <v>1726</v>
      </c>
      <c r="D526">
        <v>100</v>
      </c>
      <c r="E526" t="s">
        <v>1745</v>
      </c>
      <c r="F526" t="s">
        <v>1760</v>
      </c>
      <c r="G526">
        <v>6028702</v>
      </c>
      <c r="H526">
        <v>2</v>
      </c>
      <c r="I526" t="s">
        <v>2263</v>
      </c>
      <c r="J526" t="s">
        <v>2264</v>
      </c>
      <c r="K526" t="s">
        <v>420</v>
      </c>
      <c r="L526">
        <v>3</v>
      </c>
      <c r="M526">
        <v>1</v>
      </c>
      <c r="N526">
        <v>1</v>
      </c>
      <c r="O526">
        <v>0</v>
      </c>
      <c r="P526">
        <v>1</v>
      </c>
      <c r="Q526">
        <v>0</v>
      </c>
      <c r="R526">
        <v>0</v>
      </c>
      <c r="S526" s="50">
        <v>46273.68408564815</v>
      </c>
      <c r="T526" s="50">
        <v>46273.746458333328</v>
      </c>
      <c r="U526" s="51">
        <v>46273</v>
      </c>
      <c r="V526" s="50">
        <v>46273.746458333328</v>
      </c>
      <c r="W526" t="s">
        <v>1673</v>
      </c>
      <c r="X526" t="s">
        <v>492</v>
      </c>
    </row>
    <row r="527" spans="1:24" ht="15" customHeight="1" x14ac:dyDescent="0.35">
      <c r="A527">
        <v>11707409</v>
      </c>
      <c r="B527">
        <v>100006740506</v>
      </c>
      <c r="C527" t="s">
        <v>1726</v>
      </c>
      <c r="D527">
        <v>100</v>
      </c>
      <c r="E527" t="s">
        <v>1745</v>
      </c>
      <c r="F527" t="s">
        <v>1760</v>
      </c>
      <c r="G527">
        <v>6011801</v>
      </c>
      <c r="H527">
        <v>3</v>
      </c>
      <c r="I527" t="s">
        <v>1859</v>
      </c>
      <c r="J527" t="s">
        <v>1860</v>
      </c>
      <c r="K527" t="s">
        <v>417</v>
      </c>
      <c r="L527">
        <v>3</v>
      </c>
      <c r="M527">
        <v>1</v>
      </c>
      <c r="N527">
        <v>1</v>
      </c>
      <c r="O527">
        <v>0</v>
      </c>
      <c r="P527">
        <v>1</v>
      </c>
      <c r="Q527">
        <v>0</v>
      </c>
      <c r="R527">
        <v>0</v>
      </c>
      <c r="S527" s="50">
        <v>46273.655081018522</v>
      </c>
      <c r="T527" s="50">
        <v>46273.746562499997</v>
      </c>
      <c r="U527" s="51">
        <v>46273</v>
      </c>
      <c r="V527" s="50">
        <v>46273.746562499997</v>
      </c>
      <c r="W527" t="s">
        <v>1673</v>
      </c>
      <c r="X527" t="s">
        <v>492</v>
      </c>
    </row>
    <row r="528" spans="1:24" ht="15" customHeight="1" x14ac:dyDescent="0.35">
      <c r="A528">
        <v>11710440</v>
      </c>
      <c r="B528">
        <v>100006742088</v>
      </c>
      <c r="C528" t="s">
        <v>1726</v>
      </c>
      <c r="D528">
        <v>100</v>
      </c>
      <c r="E528" t="s">
        <v>1745</v>
      </c>
      <c r="F528" t="s">
        <v>1760</v>
      </c>
      <c r="G528">
        <v>6070803</v>
      </c>
      <c r="H528">
        <v>1</v>
      </c>
      <c r="I528" t="s">
        <v>2596</v>
      </c>
      <c r="J528" t="s">
        <v>2597</v>
      </c>
      <c r="K528" t="s">
        <v>422</v>
      </c>
      <c r="L528">
        <v>3</v>
      </c>
      <c r="M528">
        <v>1</v>
      </c>
      <c r="N528">
        <v>1</v>
      </c>
      <c r="O528">
        <v>0</v>
      </c>
      <c r="P528">
        <v>1</v>
      </c>
      <c r="Q528">
        <v>0</v>
      </c>
      <c r="R528">
        <v>0</v>
      </c>
      <c r="S528" s="50">
        <v>46273.736168981479</v>
      </c>
      <c r="T528" s="50">
        <v>46273.74664351852</v>
      </c>
      <c r="U528" s="51">
        <v>46273</v>
      </c>
      <c r="V528" s="50">
        <v>46273.74664351852</v>
      </c>
      <c r="W528" t="s">
        <v>1673</v>
      </c>
      <c r="X528" t="s">
        <v>492</v>
      </c>
    </row>
    <row r="529" spans="1:24" ht="15" customHeight="1" x14ac:dyDescent="0.35">
      <c r="A529">
        <v>11707410</v>
      </c>
      <c r="B529">
        <v>100006740506</v>
      </c>
      <c r="C529" t="s">
        <v>1726</v>
      </c>
      <c r="D529">
        <v>100</v>
      </c>
      <c r="E529" t="s">
        <v>1745</v>
      </c>
      <c r="F529" t="s">
        <v>1760</v>
      </c>
      <c r="G529">
        <v>6011801</v>
      </c>
      <c r="H529">
        <v>3</v>
      </c>
      <c r="I529" t="s">
        <v>1809</v>
      </c>
      <c r="J529" t="s">
        <v>1810</v>
      </c>
      <c r="K529" t="s">
        <v>417</v>
      </c>
      <c r="L529">
        <v>3</v>
      </c>
      <c r="M529">
        <v>3</v>
      </c>
      <c r="N529">
        <v>3</v>
      </c>
      <c r="O529">
        <v>0</v>
      </c>
      <c r="P529">
        <v>3</v>
      </c>
      <c r="Q529">
        <v>0</v>
      </c>
      <c r="R529">
        <v>0</v>
      </c>
      <c r="S529" s="50">
        <v>46273.655081018522</v>
      </c>
      <c r="T529" s="50">
        <v>46273.746701388889</v>
      </c>
      <c r="U529" s="51">
        <v>46273</v>
      </c>
      <c r="V529" s="50">
        <v>46273.746701388889</v>
      </c>
      <c r="W529" t="s">
        <v>1673</v>
      </c>
      <c r="X529" t="s">
        <v>492</v>
      </c>
    </row>
    <row r="530" spans="1:24" ht="15" customHeight="1" x14ac:dyDescent="0.35">
      <c r="A530">
        <v>11710456</v>
      </c>
      <c r="B530">
        <v>100006742093</v>
      </c>
      <c r="C530" t="s">
        <v>1726</v>
      </c>
      <c r="D530">
        <v>100</v>
      </c>
      <c r="E530" t="s">
        <v>1745</v>
      </c>
      <c r="F530" t="s">
        <v>1760</v>
      </c>
      <c r="G530">
        <v>6071601</v>
      </c>
      <c r="H530">
        <v>5</v>
      </c>
      <c r="I530" t="s">
        <v>2602</v>
      </c>
      <c r="J530" t="s">
        <v>2603</v>
      </c>
      <c r="K530" t="s">
        <v>423</v>
      </c>
      <c r="L530">
        <v>3</v>
      </c>
      <c r="M530">
        <v>1</v>
      </c>
      <c r="N530">
        <v>1</v>
      </c>
      <c r="O530">
        <v>0</v>
      </c>
      <c r="P530">
        <v>1</v>
      </c>
      <c r="Q530">
        <v>0</v>
      </c>
      <c r="R530">
        <v>0</v>
      </c>
      <c r="S530" s="50">
        <v>46273.736840277779</v>
      </c>
      <c r="T530" s="50">
        <v>46273.746770833342</v>
      </c>
      <c r="U530" s="51">
        <v>46273</v>
      </c>
      <c r="V530" s="50">
        <v>46273.746770833342</v>
      </c>
      <c r="W530" t="s">
        <v>1673</v>
      </c>
      <c r="X530" t="s">
        <v>492</v>
      </c>
    </row>
    <row r="531" spans="1:24" ht="15" customHeight="1" x14ac:dyDescent="0.35">
      <c r="A531">
        <v>11710441</v>
      </c>
      <c r="B531">
        <v>100006742088</v>
      </c>
      <c r="C531" t="s">
        <v>1726</v>
      </c>
      <c r="D531">
        <v>100</v>
      </c>
      <c r="E531" t="s">
        <v>1745</v>
      </c>
      <c r="F531" t="s">
        <v>1760</v>
      </c>
      <c r="G531">
        <v>6070803</v>
      </c>
      <c r="H531">
        <v>1</v>
      </c>
      <c r="I531" t="s">
        <v>2598</v>
      </c>
      <c r="J531" t="s">
        <v>2599</v>
      </c>
      <c r="K531" t="s">
        <v>422</v>
      </c>
      <c r="L531">
        <v>3</v>
      </c>
      <c r="M531">
        <v>1</v>
      </c>
      <c r="N531">
        <v>1</v>
      </c>
      <c r="O531">
        <v>0</v>
      </c>
      <c r="P531">
        <v>1</v>
      </c>
      <c r="Q531">
        <v>0</v>
      </c>
      <c r="R531">
        <v>0</v>
      </c>
      <c r="S531" s="50">
        <v>46273.736168981479</v>
      </c>
      <c r="T531" s="50">
        <v>46273.746805555558</v>
      </c>
      <c r="U531" s="51">
        <v>46273</v>
      </c>
      <c r="V531" s="50">
        <v>46273.746805555558</v>
      </c>
      <c r="W531" t="s">
        <v>1673</v>
      </c>
      <c r="X531" t="s">
        <v>492</v>
      </c>
    </row>
    <row r="532" spans="1:24" ht="15" customHeight="1" x14ac:dyDescent="0.35">
      <c r="A532">
        <v>11708802</v>
      </c>
      <c r="B532">
        <v>100006741195</v>
      </c>
      <c r="C532" t="s">
        <v>1726</v>
      </c>
      <c r="D532">
        <v>100</v>
      </c>
      <c r="E532" t="s">
        <v>1745</v>
      </c>
      <c r="F532" t="s">
        <v>1760</v>
      </c>
      <c r="G532">
        <v>6033802</v>
      </c>
      <c r="H532">
        <v>1</v>
      </c>
      <c r="I532" t="s">
        <v>2075</v>
      </c>
      <c r="J532" t="s">
        <v>2076</v>
      </c>
      <c r="K532" t="s">
        <v>415</v>
      </c>
      <c r="L532">
        <v>3</v>
      </c>
      <c r="M532">
        <v>3</v>
      </c>
      <c r="N532">
        <v>3</v>
      </c>
      <c r="O532">
        <v>0</v>
      </c>
      <c r="P532">
        <v>3</v>
      </c>
      <c r="Q532">
        <v>0</v>
      </c>
      <c r="R532">
        <v>0</v>
      </c>
      <c r="S532" s="50">
        <v>46273.697268518517</v>
      </c>
      <c r="T532" s="50">
        <v>46273.746817129628</v>
      </c>
      <c r="U532" s="51">
        <v>46273</v>
      </c>
      <c r="V532" s="50">
        <v>46273.746817129628</v>
      </c>
      <c r="W532" t="s">
        <v>1673</v>
      </c>
      <c r="X532" t="s">
        <v>492</v>
      </c>
    </row>
    <row r="533" spans="1:24" ht="15" customHeight="1" x14ac:dyDescent="0.35">
      <c r="A533">
        <v>11710275</v>
      </c>
      <c r="B533">
        <v>100006742022</v>
      </c>
      <c r="C533" t="s">
        <v>1726</v>
      </c>
      <c r="D533">
        <v>100</v>
      </c>
      <c r="E533" t="s">
        <v>1745</v>
      </c>
      <c r="F533" t="s">
        <v>1760</v>
      </c>
      <c r="G533">
        <v>6067101</v>
      </c>
      <c r="H533">
        <v>1</v>
      </c>
      <c r="I533" t="s">
        <v>2099</v>
      </c>
      <c r="J533" t="s">
        <v>2100</v>
      </c>
      <c r="K533" t="s">
        <v>418</v>
      </c>
      <c r="L533">
        <v>3</v>
      </c>
      <c r="M533">
        <v>10</v>
      </c>
      <c r="N533">
        <v>10</v>
      </c>
      <c r="O533">
        <v>0</v>
      </c>
      <c r="P533">
        <v>10</v>
      </c>
      <c r="Q533">
        <v>0</v>
      </c>
      <c r="R533">
        <v>0</v>
      </c>
      <c r="S533" s="50">
        <v>46273.73201388889</v>
      </c>
      <c r="T533" s="50">
        <v>46273.746874999997</v>
      </c>
      <c r="U533" s="51">
        <v>46273</v>
      </c>
      <c r="V533" s="50">
        <v>46273.746874999997</v>
      </c>
      <c r="W533" t="s">
        <v>1673</v>
      </c>
      <c r="X533" t="s">
        <v>492</v>
      </c>
    </row>
    <row r="534" spans="1:24" ht="15" customHeight="1" x14ac:dyDescent="0.35">
      <c r="A534">
        <v>11710621</v>
      </c>
      <c r="B534">
        <v>100006742186</v>
      </c>
      <c r="C534" t="s">
        <v>1726</v>
      </c>
      <c r="D534">
        <v>100</v>
      </c>
      <c r="E534" t="s">
        <v>1745</v>
      </c>
      <c r="F534" t="s">
        <v>1760</v>
      </c>
      <c r="G534">
        <v>70825823</v>
      </c>
      <c r="H534">
        <v>6</v>
      </c>
      <c r="I534" t="s">
        <v>2926</v>
      </c>
      <c r="J534" t="s">
        <v>2927</v>
      </c>
      <c r="K534" t="s">
        <v>341</v>
      </c>
      <c r="L534">
        <v>3</v>
      </c>
      <c r="M534">
        <v>9</v>
      </c>
      <c r="N534">
        <v>9</v>
      </c>
      <c r="O534">
        <v>0</v>
      </c>
      <c r="P534">
        <v>9</v>
      </c>
      <c r="Q534">
        <v>0</v>
      </c>
      <c r="R534">
        <v>0</v>
      </c>
      <c r="S534" s="50">
        <v>46273.745173611111</v>
      </c>
      <c r="T534" s="50">
        <v>46273.746874999997</v>
      </c>
      <c r="U534" s="51">
        <v>46273</v>
      </c>
      <c r="V534" s="50">
        <v>46273.746874999997</v>
      </c>
      <c r="W534" t="s">
        <v>1673</v>
      </c>
      <c r="X534" t="s">
        <v>492</v>
      </c>
    </row>
    <row r="535" spans="1:24" ht="15" customHeight="1" x14ac:dyDescent="0.35">
      <c r="A535">
        <v>11710181</v>
      </c>
      <c r="B535">
        <v>100006741962</v>
      </c>
      <c r="C535" t="s">
        <v>1726</v>
      </c>
      <c r="D535">
        <v>100</v>
      </c>
      <c r="E535" t="s">
        <v>1745</v>
      </c>
      <c r="F535" t="s">
        <v>1760</v>
      </c>
      <c r="G535">
        <v>6064601</v>
      </c>
      <c r="H535">
        <v>4</v>
      </c>
      <c r="I535" t="s">
        <v>2553</v>
      </c>
      <c r="J535" t="s">
        <v>2554</v>
      </c>
      <c r="K535" t="s">
        <v>424</v>
      </c>
      <c r="L535">
        <v>3</v>
      </c>
      <c r="M535">
        <v>1</v>
      </c>
      <c r="N535">
        <v>1</v>
      </c>
      <c r="O535">
        <v>0</v>
      </c>
      <c r="P535">
        <v>1</v>
      </c>
      <c r="Q535">
        <v>0</v>
      </c>
      <c r="R535">
        <v>0</v>
      </c>
      <c r="S535" s="50">
        <v>46273.729907407411</v>
      </c>
      <c r="T535" s="50">
        <v>46273.746990740743</v>
      </c>
      <c r="U535" s="51">
        <v>46273</v>
      </c>
      <c r="V535" s="50">
        <v>46273.746990740743</v>
      </c>
      <c r="W535" t="s">
        <v>1673</v>
      </c>
      <c r="X535" t="s">
        <v>492</v>
      </c>
    </row>
    <row r="536" spans="1:24" ht="15" customHeight="1" x14ac:dyDescent="0.35">
      <c r="A536">
        <v>11710219</v>
      </c>
      <c r="B536">
        <v>100006741989</v>
      </c>
      <c r="C536" t="s">
        <v>1726</v>
      </c>
      <c r="D536">
        <v>100</v>
      </c>
      <c r="E536" t="s">
        <v>1745</v>
      </c>
      <c r="F536" t="s">
        <v>1760</v>
      </c>
      <c r="G536">
        <v>6066201</v>
      </c>
      <c r="H536">
        <v>2</v>
      </c>
      <c r="I536" t="s">
        <v>2557</v>
      </c>
      <c r="J536" t="s">
        <v>2558</v>
      </c>
      <c r="K536" t="s">
        <v>420</v>
      </c>
      <c r="L536">
        <v>3</v>
      </c>
      <c r="M536">
        <v>2</v>
      </c>
      <c r="N536">
        <v>2</v>
      </c>
      <c r="O536">
        <v>0</v>
      </c>
      <c r="P536">
        <v>2</v>
      </c>
      <c r="Q536">
        <v>0</v>
      </c>
      <c r="R536">
        <v>0</v>
      </c>
      <c r="S536" s="50">
        <v>46273.730624999997</v>
      </c>
      <c r="T536" s="50">
        <v>46273.747060185182</v>
      </c>
      <c r="U536" s="51">
        <v>46273</v>
      </c>
      <c r="V536" s="50">
        <v>46273.747060185182</v>
      </c>
      <c r="W536" t="s">
        <v>1673</v>
      </c>
      <c r="X536" t="s">
        <v>492</v>
      </c>
    </row>
    <row r="537" spans="1:24" ht="15" customHeight="1" x14ac:dyDescent="0.35">
      <c r="A537">
        <v>11710182</v>
      </c>
      <c r="B537">
        <v>100006741962</v>
      </c>
      <c r="C537" t="s">
        <v>1726</v>
      </c>
      <c r="D537">
        <v>100</v>
      </c>
      <c r="E537" t="s">
        <v>1745</v>
      </c>
      <c r="F537" t="s">
        <v>1760</v>
      </c>
      <c r="G537">
        <v>6064601</v>
      </c>
      <c r="H537">
        <v>4</v>
      </c>
      <c r="I537" t="s">
        <v>1927</v>
      </c>
      <c r="J537" t="s">
        <v>1928</v>
      </c>
      <c r="K537" t="s">
        <v>424</v>
      </c>
      <c r="L537">
        <v>3</v>
      </c>
      <c r="M537">
        <v>1</v>
      </c>
      <c r="N537">
        <v>1</v>
      </c>
      <c r="O537">
        <v>0</v>
      </c>
      <c r="P537">
        <v>1</v>
      </c>
      <c r="Q537">
        <v>0</v>
      </c>
      <c r="R537">
        <v>0</v>
      </c>
      <c r="S537" s="50">
        <v>46273.729907407411</v>
      </c>
      <c r="T537" s="50">
        <v>46273.747083333343</v>
      </c>
      <c r="U537" s="51">
        <v>46273</v>
      </c>
      <c r="V537" s="50">
        <v>46273.747083333343</v>
      </c>
      <c r="W537" t="s">
        <v>1673</v>
      </c>
      <c r="X537" t="s">
        <v>492</v>
      </c>
    </row>
    <row r="538" spans="1:24" ht="15" customHeight="1" x14ac:dyDescent="0.35">
      <c r="A538">
        <v>11710183</v>
      </c>
      <c r="B538">
        <v>100006741963</v>
      </c>
      <c r="C538" t="s">
        <v>1726</v>
      </c>
      <c r="D538">
        <v>100</v>
      </c>
      <c r="E538" t="s">
        <v>1745</v>
      </c>
      <c r="F538" t="s">
        <v>1760</v>
      </c>
      <c r="G538">
        <v>6064602</v>
      </c>
      <c r="H538">
        <v>5</v>
      </c>
      <c r="I538" t="s">
        <v>1931</v>
      </c>
      <c r="J538" t="s">
        <v>1932</v>
      </c>
      <c r="K538" t="s">
        <v>423</v>
      </c>
      <c r="L538">
        <v>3</v>
      </c>
      <c r="M538">
        <v>1</v>
      </c>
      <c r="N538">
        <v>1</v>
      </c>
      <c r="O538">
        <v>0</v>
      </c>
      <c r="P538">
        <v>1</v>
      </c>
      <c r="Q538">
        <v>0</v>
      </c>
      <c r="R538">
        <v>0</v>
      </c>
      <c r="S538" s="50">
        <v>46273.729907407411</v>
      </c>
      <c r="T538" s="50">
        <v>46273.747118055559</v>
      </c>
      <c r="U538" s="51">
        <v>46273</v>
      </c>
      <c r="V538" s="50">
        <v>46273.747118055559</v>
      </c>
      <c r="W538" t="s">
        <v>1673</v>
      </c>
      <c r="X538" t="s">
        <v>492</v>
      </c>
    </row>
    <row r="539" spans="1:24" ht="15" customHeight="1" x14ac:dyDescent="0.35">
      <c r="A539">
        <v>11708863</v>
      </c>
      <c r="B539">
        <v>100006741231</v>
      </c>
      <c r="C539" t="s">
        <v>1726</v>
      </c>
      <c r="D539">
        <v>100</v>
      </c>
      <c r="E539" t="s">
        <v>1745</v>
      </c>
      <c r="F539" t="s">
        <v>1760</v>
      </c>
      <c r="G539">
        <v>6038501</v>
      </c>
      <c r="H539">
        <v>3</v>
      </c>
      <c r="I539" t="s">
        <v>2371</v>
      </c>
      <c r="J539" t="s">
        <v>2372</v>
      </c>
      <c r="K539" t="s">
        <v>417</v>
      </c>
      <c r="L539">
        <v>3</v>
      </c>
      <c r="M539">
        <v>1</v>
      </c>
      <c r="N539">
        <v>1</v>
      </c>
      <c r="O539">
        <v>0</v>
      </c>
      <c r="P539">
        <v>1</v>
      </c>
      <c r="Q539">
        <v>0</v>
      </c>
      <c r="R539">
        <v>0</v>
      </c>
      <c r="S539" s="50">
        <v>46273.700729166667</v>
      </c>
      <c r="T539" s="50">
        <v>46273.747233796297</v>
      </c>
      <c r="U539" s="51">
        <v>46273</v>
      </c>
      <c r="V539" s="50">
        <v>46273.747233796297</v>
      </c>
      <c r="W539" t="s">
        <v>1673</v>
      </c>
      <c r="X539" t="s">
        <v>492</v>
      </c>
    </row>
    <row r="540" spans="1:24" ht="15" customHeight="1" x14ac:dyDescent="0.35">
      <c r="A540">
        <v>11709480</v>
      </c>
      <c r="B540">
        <v>100006741618</v>
      </c>
      <c r="C540" t="s">
        <v>1726</v>
      </c>
      <c r="D540">
        <v>100</v>
      </c>
      <c r="E540" t="s">
        <v>1745</v>
      </c>
      <c r="F540" t="s">
        <v>1760</v>
      </c>
      <c r="G540">
        <v>6040902</v>
      </c>
      <c r="H540">
        <v>1</v>
      </c>
      <c r="I540" t="s">
        <v>2417</v>
      </c>
      <c r="J540" t="s">
        <v>2418</v>
      </c>
      <c r="K540" t="s">
        <v>415</v>
      </c>
      <c r="L540">
        <v>3</v>
      </c>
      <c r="M540">
        <v>1</v>
      </c>
      <c r="N540">
        <v>1</v>
      </c>
      <c r="O540">
        <v>0</v>
      </c>
      <c r="P540">
        <v>1</v>
      </c>
      <c r="Q540">
        <v>0</v>
      </c>
      <c r="R540">
        <v>0</v>
      </c>
      <c r="S540" s="50">
        <v>46273.703506944446</v>
      </c>
      <c r="T540" s="50">
        <v>46273.747245370367</v>
      </c>
      <c r="U540" s="51">
        <v>46273</v>
      </c>
      <c r="V540" s="50">
        <v>46273.747245370367</v>
      </c>
      <c r="W540" t="s">
        <v>1673</v>
      </c>
      <c r="X540" t="s">
        <v>492</v>
      </c>
    </row>
    <row r="541" spans="1:24" ht="15" customHeight="1" x14ac:dyDescent="0.35">
      <c r="A541">
        <v>11710273</v>
      </c>
      <c r="B541">
        <v>100006742020</v>
      </c>
      <c r="C541" t="s">
        <v>1726</v>
      </c>
      <c r="D541">
        <v>100</v>
      </c>
      <c r="E541" t="s">
        <v>1745</v>
      </c>
      <c r="F541" t="s">
        <v>1760</v>
      </c>
      <c r="G541">
        <v>6066602</v>
      </c>
      <c r="H541">
        <v>1</v>
      </c>
      <c r="I541" t="s">
        <v>2099</v>
      </c>
      <c r="J541" t="s">
        <v>2100</v>
      </c>
      <c r="K541" t="s">
        <v>418</v>
      </c>
      <c r="L541">
        <v>3</v>
      </c>
      <c r="M541">
        <v>1</v>
      </c>
      <c r="N541">
        <v>1</v>
      </c>
      <c r="O541">
        <v>0</v>
      </c>
      <c r="P541">
        <v>1</v>
      </c>
      <c r="Q541">
        <v>0</v>
      </c>
      <c r="R541">
        <v>0</v>
      </c>
      <c r="S541" s="50">
        <v>46273.73201388889</v>
      </c>
      <c r="T541" s="50">
        <v>46273.747291666667</v>
      </c>
      <c r="U541" s="51">
        <v>46273</v>
      </c>
      <c r="V541" s="50">
        <v>46273.747291666667</v>
      </c>
      <c r="W541" t="s">
        <v>1673</v>
      </c>
      <c r="X541" t="s">
        <v>492</v>
      </c>
    </row>
    <row r="542" spans="1:24" ht="15" customHeight="1" x14ac:dyDescent="0.35">
      <c r="A542">
        <v>11708864</v>
      </c>
      <c r="B542">
        <v>100006741231</v>
      </c>
      <c r="C542" t="s">
        <v>1726</v>
      </c>
      <c r="D542">
        <v>100</v>
      </c>
      <c r="E542" t="s">
        <v>1745</v>
      </c>
      <c r="F542" t="s">
        <v>1760</v>
      </c>
      <c r="G542">
        <v>6038501</v>
      </c>
      <c r="H542">
        <v>3</v>
      </c>
      <c r="I542" t="s">
        <v>1855</v>
      </c>
      <c r="J542" t="s">
        <v>1856</v>
      </c>
      <c r="K542" t="s">
        <v>417</v>
      </c>
      <c r="L542">
        <v>3</v>
      </c>
      <c r="M542">
        <v>1</v>
      </c>
      <c r="N542">
        <v>1</v>
      </c>
      <c r="O542">
        <v>0</v>
      </c>
      <c r="P542">
        <v>1</v>
      </c>
      <c r="Q542">
        <v>0</v>
      </c>
      <c r="R542">
        <v>0</v>
      </c>
      <c r="S542" s="50">
        <v>46273.700729166667</v>
      </c>
      <c r="T542" s="50">
        <v>46273.747303240743</v>
      </c>
      <c r="U542" s="51">
        <v>46273</v>
      </c>
      <c r="V542" s="50">
        <v>46273.747303240743</v>
      </c>
      <c r="W542" t="s">
        <v>1673</v>
      </c>
      <c r="X542" t="s">
        <v>492</v>
      </c>
    </row>
    <row r="543" spans="1:24" ht="15" customHeight="1" x14ac:dyDescent="0.35">
      <c r="A543">
        <v>11710045</v>
      </c>
      <c r="B543">
        <v>100006741882</v>
      </c>
      <c r="C543" t="s">
        <v>1726</v>
      </c>
      <c r="D543">
        <v>100</v>
      </c>
      <c r="E543" t="s">
        <v>1745</v>
      </c>
      <c r="F543" t="s">
        <v>1760</v>
      </c>
      <c r="G543">
        <v>6058601</v>
      </c>
      <c r="H543">
        <v>1</v>
      </c>
      <c r="I543" t="s">
        <v>2525</v>
      </c>
      <c r="J543" t="s">
        <v>2526</v>
      </c>
      <c r="K543" t="s">
        <v>418</v>
      </c>
      <c r="L543">
        <v>3</v>
      </c>
      <c r="M543">
        <v>1</v>
      </c>
      <c r="N543">
        <v>1</v>
      </c>
      <c r="O543">
        <v>0</v>
      </c>
      <c r="P543">
        <v>1</v>
      </c>
      <c r="Q543">
        <v>0</v>
      </c>
      <c r="R543">
        <v>0</v>
      </c>
      <c r="S543" s="50">
        <v>46273.721574074072</v>
      </c>
      <c r="T543" s="50">
        <v>46273.747465277767</v>
      </c>
      <c r="U543" s="51">
        <v>46273</v>
      </c>
      <c r="V543" s="50">
        <v>46273.747465277767</v>
      </c>
      <c r="W543" t="s">
        <v>1673</v>
      </c>
      <c r="X543" t="s">
        <v>492</v>
      </c>
    </row>
    <row r="544" spans="1:24" ht="15" customHeight="1" x14ac:dyDescent="0.35">
      <c r="A544">
        <v>11710555</v>
      </c>
      <c r="B544">
        <v>100006742152</v>
      </c>
      <c r="C544" t="s">
        <v>1726</v>
      </c>
      <c r="D544">
        <v>100</v>
      </c>
      <c r="E544" t="s">
        <v>1745</v>
      </c>
      <c r="F544" t="s">
        <v>1760</v>
      </c>
      <c r="G544">
        <v>6077301</v>
      </c>
      <c r="H544">
        <v>1</v>
      </c>
      <c r="I544" t="s">
        <v>2928</v>
      </c>
      <c r="J544" t="s">
        <v>2929</v>
      </c>
      <c r="K544" t="s">
        <v>422</v>
      </c>
      <c r="L544">
        <v>3</v>
      </c>
      <c r="M544">
        <v>1</v>
      </c>
      <c r="N544">
        <v>1</v>
      </c>
      <c r="O544">
        <v>0</v>
      </c>
      <c r="P544">
        <v>1</v>
      </c>
      <c r="Q544">
        <v>0</v>
      </c>
      <c r="R544">
        <v>0</v>
      </c>
      <c r="S544" s="50">
        <v>46273.743125000001</v>
      </c>
      <c r="T544" s="50">
        <v>46273.747499999998</v>
      </c>
      <c r="U544" s="51">
        <v>46273</v>
      </c>
      <c r="V544" s="50">
        <v>46273.747499999998</v>
      </c>
      <c r="W544" t="s">
        <v>1673</v>
      </c>
      <c r="X544" t="s">
        <v>492</v>
      </c>
    </row>
    <row r="545" spans="1:24" ht="15" customHeight="1" x14ac:dyDescent="0.35">
      <c r="A545">
        <v>11707301</v>
      </c>
      <c r="B545">
        <v>100006740462</v>
      </c>
      <c r="C545" t="s">
        <v>1726</v>
      </c>
      <c r="D545">
        <v>100</v>
      </c>
      <c r="E545" t="s">
        <v>1745</v>
      </c>
      <c r="F545" t="s">
        <v>1760</v>
      </c>
      <c r="G545">
        <v>6001201</v>
      </c>
      <c r="H545">
        <v>3</v>
      </c>
      <c r="I545" t="s">
        <v>1801</v>
      </c>
      <c r="J545" t="s">
        <v>1802</v>
      </c>
      <c r="K545" t="s">
        <v>417</v>
      </c>
      <c r="L545">
        <v>3</v>
      </c>
      <c r="M545">
        <v>1</v>
      </c>
      <c r="N545">
        <v>1</v>
      </c>
      <c r="O545">
        <v>0</v>
      </c>
      <c r="P545">
        <v>1</v>
      </c>
      <c r="Q545">
        <v>0</v>
      </c>
      <c r="R545">
        <v>0</v>
      </c>
      <c r="S545" s="50">
        <v>46273.655034722222</v>
      </c>
      <c r="T545" s="50">
        <v>46273.747546296298</v>
      </c>
      <c r="U545" s="51">
        <v>46273</v>
      </c>
      <c r="V545" s="50">
        <v>46273.747546296298</v>
      </c>
      <c r="W545" t="s">
        <v>1673</v>
      </c>
      <c r="X545" t="s">
        <v>492</v>
      </c>
    </row>
    <row r="546" spans="1:24" ht="15" customHeight="1" x14ac:dyDescent="0.35">
      <c r="A546">
        <v>11710437</v>
      </c>
      <c r="B546">
        <v>100006742087</v>
      </c>
      <c r="C546" t="s">
        <v>1726</v>
      </c>
      <c r="D546">
        <v>100</v>
      </c>
      <c r="E546" t="s">
        <v>1745</v>
      </c>
      <c r="F546" t="s">
        <v>1760</v>
      </c>
      <c r="G546">
        <v>6070802</v>
      </c>
      <c r="H546">
        <v>2</v>
      </c>
      <c r="I546" t="s">
        <v>2590</v>
      </c>
      <c r="J546" t="s">
        <v>2591</v>
      </c>
      <c r="K546" t="s">
        <v>420</v>
      </c>
      <c r="L546">
        <v>3</v>
      </c>
      <c r="M546">
        <v>1</v>
      </c>
      <c r="N546">
        <v>1</v>
      </c>
      <c r="O546">
        <v>0</v>
      </c>
      <c r="P546">
        <v>1</v>
      </c>
      <c r="Q546">
        <v>0</v>
      </c>
      <c r="R546">
        <v>0</v>
      </c>
      <c r="S546" s="50">
        <v>46273.736168981479</v>
      </c>
      <c r="T546" s="50">
        <v>46273.747546296298</v>
      </c>
      <c r="U546" s="51">
        <v>46273</v>
      </c>
      <c r="V546" s="50">
        <v>46273.747546296298</v>
      </c>
      <c r="W546" t="s">
        <v>1673</v>
      </c>
      <c r="X546" t="s">
        <v>492</v>
      </c>
    </row>
    <row r="547" spans="1:24" ht="15" customHeight="1" x14ac:dyDescent="0.35">
      <c r="A547">
        <v>11710367</v>
      </c>
      <c r="B547">
        <v>100006742054</v>
      </c>
      <c r="C547" t="s">
        <v>1726</v>
      </c>
      <c r="D547">
        <v>100</v>
      </c>
      <c r="E547" t="s">
        <v>1745</v>
      </c>
      <c r="F547" t="s">
        <v>1760</v>
      </c>
      <c r="G547">
        <v>6068502</v>
      </c>
      <c r="H547">
        <v>1</v>
      </c>
      <c r="I547" t="s">
        <v>1971</v>
      </c>
      <c r="J547" t="s">
        <v>1972</v>
      </c>
      <c r="K547" t="s">
        <v>418</v>
      </c>
      <c r="L547">
        <v>3</v>
      </c>
      <c r="M547">
        <v>1</v>
      </c>
      <c r="N547">
        <v>1</v>
      </c>
      <c r="O547">
        <v>0</v>
      </c>
      <c r="P547">
        <v>1</v>
      </c>
      <c r="Q547">
        <v>0</v>
      </c>
      <c r="R547">
        <v>0</v>
      </c>
      <c r="S547" s="50">
        <v>46273.732708333337</v>
      </c>
      <c r="T547" s="50">
        <v>46273.747650462959</v>
      </c>
      <c r="U547" s="51">
        <v>46273</v>
      </c>
      <c r="V547" s="50">
        <v>46273.747650462959</v>
      </c>
      <c r="W547" t="s">
        <v>1673</v>
      </c>
      <c r="X547" t="s">
        <v>492</v>
      </c>
    </row>
    <row r="548" spans="1:24" ht="15" customHeight="1" x14ac:dyDescent="0.35">
      <c r="A548">
        <v>11710438</v>
      </c>
      <c r="B548">
        <v>100006742087</v>
      </c>
      <c r="C548" t="s">
        <v>1726</v>
      </c>
      <c r="D548">
        <v>100</v>
      </c>
      <c r="E548" t="s">
        <v>1745</v>
      </c>
      <c r="F548" t="s">
        <v>1760</v>
      </c>
      <c r="G548">
        <v>6070802</v>
      </c>
      <c r="H548">
        <v>2</v>
      </c>
      <c r="I548" t="s">
        <v>2592</v>
      </c>
      <c r="J548" t="s">
        <v>2593</v>
      </c>
      <c r="K548" t="s">
        <v>420</v>
      </c>
      <c r="L548">
        <v>3</v>
      </c>
      <c r="M548">
        <v>1</v>
      </c>
      <c r="N548">
        <v>1</v>
      </c>
      <c r="O548">
        <v>0</v>
      </c>
      <c r="P548">
        <v>1</v>
      </c>
      <c r="Q548">
        <v>0</v>
      </c>
      <c r="R548">
        <v>0</v>
      </c>
      <c r="S548" s="50">
        <v>46273.736168981479</v>
      </c>
      <c r="T548" s="50">
        <v>46273.747743055559</v>
      </c>
      <c r="U548" s="51">
        <v>46273</v>
      </c>
      <c r="V548" s="50">
        <v>46273.747743055559</v>
      </c>
      <c r="W548" t="s">
        <v>1673</v>
      </c>
      <c r="X548" t="s">
        <v>492</v>
      </c>
    </row>
    <row r="549" spans="1:24" ht="15" customHeight="1" x14ac:dyDescent="0.35">
      <c r="A549">
        <v>11710622</v>
      </c>
      <c r="B549">
        <v>100006742186</v>
      </c>
      <c r="C549" t="s">
        <v>1726</v>
      </c>
      <c r="D549">
        <v>100</v>
      </c>
      <c r="E549" t="s">
        <v>1745</v>
      </c>
      <c r="F549" t="s">
        <v>1760</v>
      </c>
      <c r="G549">
        <v>70825823</v>
      </c>
      <c r="H549">
        <v>6</v>
      </c>
      <c r="I549" t="s">
        <v>2650</v>
      </c>
      <c r="J549" t="s">
        <v>2651</v>
      </c>
      <c r="K549" t="s">
        <v>341</v>
      </c>
      <c r="L549">
        <v>3</v>
      </c>
      <c r="M549">
        <v>7</v>
      </c>
      <c r="N549">
        <v>7</v>
      </c>
      <c r="O549">
        <v>0</v>
      </c>
      <c r="P549">
        <v>7</v>
      </c>
      <c r="Q549">
        <v>0</v>
      </c>
      <c r="R549">
        <v>0</v>
      </c>
      <c r="S549" s="50">
        <v>46273.745173611111</v>
      </c>
      <c r="T549" s="50">
        <v>46273.747800925928</v>
      </c>
      <c r="U549" s="51">
        <v>46273</v>
      </c>
      <c r="V549" s="50">
        <v>46273.747800925928</v>
      </c>
      <c r="W549" t="s">
        <v>1673</v>
      </c>
      <c r="X549" t="s">
        <v>492</v>
      </c>
    </row>
    <row r="550" spans="1:24" ht="15" customHeight="1" x14ac:dyDescent="0.35">
      <c r="A550">
        <v>11710556</v>
      </c>
      <c r="B550">
        <v>100006742152</v>
      </c>
      <c r="C550" t="s">
        <v>1726</v>
      </c>
      <c r="D550">
        <v>100</v>
      </c>
      <c r="E550" t="s">
        <v>1745</v>
      </c>
      <c r="F550" t="s">
        <v>1760</v>
      </c>
      <c r="G550">
        <v>6077301</v>
      </c>
      <c r="H550">
        <v>1</v>
      </c>
      <c r="I550" t="s">
        <v>2033</v>
      </c>
      <c r="J550" t="s">
        <v>2034</v>
      </c>
      <c r="K550" t="s">
        <v>422</v>
      </c>
      <c r="L550">
        <v>3</v>
      </c>
      <c r="M550">
        <v>12</v>
      </c>
      <c r="N550">
        <v>12</v>
      </c>
      <c r="O550">
        <v>0</v>
      </c>
      <c r="P550">
        <v>12</v>
      </c>
      <c r="Q550">
        <v>0</v>
      </c>
      <c r="R550">
        <v>0</v>
      </c>
      <c r="S550" s="50">
        <v>46273.743125000001</v>
      </c>
      <c r="T550" s="50">
        <v>46273.747812499998</v>
      </c>
      <c r="U550" s="51">
        <v>46273</v>
      </c>
      <c r="V550" s="50">
        <v>46273.747812499998</v>
      </c>
      <c r="W550" t="s">
        <v>1673</v>
      </c>
      <c r="X550" t="s">
        <v>492</v>
      </c>
    </row>
    <row r="551" spans="1:24" ht="15" customHeight="1" x14ac:dyDescent="0.35">
      <c r="A551">
        <v>11710360</v>
      </c>
      <c r="B551">
        <v>100006742052</v>
      </c>
      <c r="C551" t="s">
        <v>1726</v>
      </c>
      <c r="D551">
        <v>100</v>
      </c>
      <c r="E551" t="s">
        <v>1745</v>
      </c>
      <c r="F551" t="s">
        <v>1760</v>
      </c>
      <c r="G551">
        <v>6060801</v>
      </c>
      <c r="H551">
        <v>3</v>
      </c>
      <c r="I551" t="s">
        <v>1915</v>
      </c>
      <c r="J551" t="s">
        <v>1916</v>
      </c>
      <c r="K551" t="s">
        <v>417</v>
      </c>
      <c r="L551">
        <v>3</v>
      </c>
      <c r="M551">
        <v>1</v>
      </c>
      <c r="N551">
        <v>1</v>
      </c>
      <c r="O551">
        <v>0</v>
      </c>
      <c r="P551">
        <v>1</v>
      </c>
      <c r="Q551">
        <v>0</v>
      </c>
      <c r="R551">
        <v>0</v>
      </c>
      <c r="S551" s="50">
        <v>46273.73269675926</v>
      </c>
      <c r="T551" s="50">
        <v>46273.747858796298</v>
      </c>
      <c r="U551" s="51">
        <v>46273</v>
      </c>
      <c r="V551" s="50">
        <v>46273.747858796298</v>
      </c>
      <c r="W551" t="s">
        <v>1673</v>
      </c>
      <c r="X551" t="s">
        <v>492</v>
      </c>
    </row>
    <row r="552" spans="1:24" ht="15" customHeight="1" x14ac:dyDescent="0.35">
      <c r="A552">
        <v>11709478</v>
      </c>
      <c r="B552">
        <v>100006741617</v>
      </c>
      <c r="C552" t="s">
        <v>1726</v>
      </c>
      <c r="D552">
        <v>100</v>
      </c>
      <c r="E552" t="s">
        <v>1745</v>
      </c>
      <c r="F552" t="s">
        <v>1760</v>
      </c>
      <c r="G552">
        <v>6040802</v>
      </c>
      <c r="H552">
        <v>1</v>
      </c>
      <c r="I552" t="s">
        <v>1967</v>
      </c>
      <c r="J552" t="s">
        <v>1968</v>
      </c>
      <c r="K552" t="s">
        <v>418</v>
      </c>
      <c r="L552">
        <v>3</v>
      </c>
      <c r="M552">
        <v>1</v>
      </c>
      <c r="N552">
        <v>1</v>
      </c>
      <c r="O552">
        <v>0</v>
      </c>
      <c r="P552">
        <v>1</v>
      </c>
      <c r="Q552">
        <v>0</v>
      </c>
      <c r="R552">
        <v>0</v>
      </c>
      <c r="S552" s="50">
        <v>46273.703506944446</v>
      </c>
      <c r="T552" s="50">
        <v>46273.747881944437</v>
      </c>
      <c r="U552" s="51">
        <v>46273</v>
      </c>
      <c r="V552" s="50">
        <v>46273.747881944437</v>
      </c>
      <c r="W552" t="s">
        <v>1673</v>
      </c>
      <c r="X552" t="s">
        <v>492</v>
      </c>
    </row>
    <row r="553" spans="1:24" ht="15" customHeight="1" x14ac:dyDescent="0.35">
      <c r="A553">
        <v>11710276</v>
      </c>
      <c r="B553">
        <v>100006742023</v>
      </c>
      <c r="C553" t="s">
        <v>1726</v>
      </c>
      <c r="D553">
        <v>100</v>
      </c>
      <c r="E553" t="s">
        <v>1745</v>
      </c>
      <c r="F553" t="s">
        <v>1760</v>
      </c>
      <c r="G553">
        <v>6067102</v>
      </c>
      <c r="H553">
        <v>1</v>
      </c>
      <c r="I553" t="s">
        <v>2099</v>
      </c>
      <c r="J553" t="s">
        <v>2100</v>
      </c>
      <c r="K553" t="s">
        <v>415</v>
      </c>
      <c r="L553">
        <v>3</v>
      </c>
      <c r="M553">
        <v>10</v>
      </c>
      <c r="N553">
        <v>10</v>
      </c>
      <c r="O553">
        <v>0</v>
      </c>
      <c r="P553">
        <v>10</v>
      </c>
      <c r="Q553">
        <v>0</v>
      </c>
      <c r="R553">
        <v>0</v>
      </c>
      <c r="S553" s="50">
        <v>46273.73201388889</v>
      </c>
      <c r="T553" s="50">
        <v>46273.747916666667</v>
      </c>
      <c r="U553" s="51">
        <v>46273</v>
      </c>
      <c r="V553" s="50">
        <v>46273.747916666667</v>
      </c>
      <c r="W553" t="s">
        <v>1673</v>
      </c>
      <c r="X553" t="s">
        <v>492</v>
      </c>
    </row>
    <row r="554" spans="1:24" ht="15" customHeight="1" x14ac:dyDescent="0.35">
      <c r="A554">
        <v>11710361</v>
      </c>
      <c r="B554">
        <v>100006742052</v>
      </c>
      <c r="C554" t="s">
        <v>1726</v>
      </c>
      <c r="D554">
        <v>100</v>
      </c>
      <c r="E554" t="s">
        <v>1745</v>
      </c>
      <c r="F554" t="s">
        <v>1760</v>
      </c>
      <c r="G554">
        <v>6060801</v>
      </c>
      <c r="H554">
        <v>3</v>
      </c>
      <c r="I554" t="s">
        <v>2564</v>
      </c>
      <c r="J554" t="s">
        <v>2565</v>
      </c>
      <c r="K554" t="s">
        <v>417</v>
      </c>
      <c r="L554">
        <v>3</v>
      </c>
      <c r="M554">
        <v>1</v>
      </c>
      <c r="N554">
        <v>1</v>
      </c>
      <c r="O554">
        <v>0</v>
      </c>
      <c r="P554">
        <v>1</v>
      </c>
      <c r="Q554">
        <v>0</v>
      </c>
      <c r="R554">
        <v>0</v>
      </c>
      <c r="S554" s="50">
        <v>46273.73269675926</v>
      </c>
      <c r="T554" s="50">
        <v>46273.747986111113</v>
      </c>
      <c r="U554" s="51">
        <v>46273</v>
      </c>
      <c r="V554" s="50">
        <v>46273.747986111113</v>
      </c>
      <c r="W554" t="s">
        <v>1673</v>
      </c>
      <c r="X554" t="s">
        <v>492</v>
      </c>
    </row>
    <row r="555" spans="1:24" ht="15" customHeight="1" x14ac:dyDescent="0.35">
      <c r="A555">
        <v>11710594</v>
      </c>
      <c r="B555">
        <v>100006742168</v>
      </c>
      <c r="C555" t="s">
        <v>1726</v>
      </c>
      <c r="D555">
        <v>100</v>
      </c>
      <c r="E555" t="s">
        <v>1745</v>
      </c>
      <c r="F555" t="s">
        <v>1760</v>
      </c>
      <c r="G555">
        <v>6078801</v>
      </c>
      <c r="H555">
        <v>1</v>
      </c>
      <c r="I555" t="s">
        <v>2035</v>
      </c>
      <c r="J555" t="s">
        <v>2036</v>
      </c>
      <c r="K555" t="s">
        <v>422</v>
      </c>
      <c r="L555">
        <v>3</v>
      </c>
      <c r="M555">
        <v>1</v>
      </c>
      <c r="N555">
        <v>1</v>
      </c>
      <c r="O555">
        <v>0</v>
      </c>
      <c r="P555">
        <v>1</v>
      </c>
      <c r="Q555">
        <v>0</v>
      </c>
      <c r="R555">
        <v>0</v>
      </c>
      <c r="S555" s="50">
        <v>46273.744502314818</v>
      </c>
      <c r="T555" s="50">
        <v>46273.748067129629</v>
      </c>
      <c r="U555" s="51">
        <v>46273</v>
      </c>
      <c r="V555" s="50">
        <v>46273.748067129629</v>
      </c>
      <c r="W555" t="s">
        <v>1673</v>
      </c>
      <c r="X555" t="s">
        <v>492</v>
      </c>
    </row>
    <row r="556" spans="1:24" ht="15" customHeight="1" x14ac:dyDescent="0.35">
      <c r="A556">
        <v>11710362</v>
      </c>
      <c r="B556">
        <v>100006742052</v>
      </c>
      <c r="C556" t="s">
        <v>1726</v>
      </c>
      <c r="D556">
        <v>100</v>
      </c>
      <c r="E556" t="s">
        <v>1745</v>
      </c>
      <c r="F556" t="s">
        <v>1760</v>
      </c>
      <c r="G556">
        <v>6060801</v>
      </c>
      <c r="H556">
        <v>3</v>
      </c>
      <c r="I556" t="s">
        <v>2566</v>
      </c>
      <c r="J556" t="s">
        <v>2567</v>
      </c>
      <c r="K556" t="s">
        <v>417</v>
      </c>
      <c r="L556">
        <v>3</v>
      </c>
      <c r="M556">
        <v>1</v>
      </c>
      <c r="N556">
        <v>1</v>
      </c>
      <c r="O556">
        <v>0</v>
      </c>
      <c r="P556">
        <v>1</v>
      </c>
      <c r="Q556">
        <v>0</v>
      </c>
      <c r="R556">
        <v>0</v>
      </c>
      <c r="S556" s="50">
        <v>46273.73269675926</v>
      </c>
      <c r="T556" s="50">
        <v>46273.748113425929</v>
      </c>
      <c r="U556" s="51">
        <v>46273</v>
      </c>
      <c r="V556" s="50">
        <v>46273.748113425929</v>
      </c>
      <c r="W556" t="s">
        <v>1673</v>
      </c>
      <c r="X556" t="s">
        <v>492</v>
      </c>
    </row>
    <row r="557" spans="1:24" ht="15" customHeight="1" x14ac:dyDescent="0.35">
      <c r="A557">
        <v>11709710</v>
      </c>
      <c r="B557">
        <v>100006741717</v>
      </c>
      <c r="C557" t="s">
        <v>1726</v>
      </c>
      <c r="D557">
        <v>100</v>
      </c>
      <c r="E557" t="s">
        <v>1745</v>
      </c>
      <c r="F557" t="s">
        <v>1760</v>
      </c>
      <c r="G557">
        <v>6046002</v>
      </c>
      <c r="H557">
        <v>1</v>
      </c>
      <c r="I557" t="s">
        <v>2025</v>
      </c>
      <c r="J557" t="s">
        <v>2026</v>
      </c>
      <c r="K557" t="s">
        <v>418</v>
      </c>
      <c r="L557">
        <v>3</v>
      </c>
      <c r="M557">
        <v>1</v>
      </c>
      <c r="N557">
        <v>1</v>
      </c>
      <c r="O557">
        <v>0</v>
      </c>
      <c r="P557">
        <v>1</v>
      </c>
      <c r="Q557">
        <v>0</v>
      </c>
      <c r="R557">
        <v>0</v>
      </c>
      <c r="S557" s="50">
        <v>46273.709768518522</v>
      </c>
      <c r="T557" s="50">
        <v>46273.748124999998</v>
      </c>
      <c r="U557" s="51">
        <v>46273</v>
      </c>
      <c r="V557" s="50">
        <v>46273.748124999998</v>
      </c>
      <c r="W557" t="s">
        <v>1673</v>
      </c>
      <c r="X557" t="s">
        <v>492</v>
      </c>
    </row>
    <row r="558" spans="1:24" ht="15" customHeight="1" x14ac:dyDescent="0.35">
      <c r="A558">
        <v>11710490</v>
      </c>
      <c r="B558">
        <v>100006742114</v>
      </c>
      <c r="C558" t="s">
        <v>1726</v>
      </c>
      <c r="D558">
        <v>100</v>
      </c>
      <c r="E558" t="s">
        <v>1745</v>
      </c>
      <c r="F558" t="s">
        <v>1760</v>
      </c>
      <c r="G558">
        <v>6075001</v>
      </c>
      <c r="H558">
        <v>2</v>
      </c>
      <c r="I558" t="s">
        <v>2568</v>
      </c>
      <c r="J558" t="s">
        <v>2569</v>
      </c>
      <c r="K558" t="s">
        <v>420</v>
      </c>
      <c r="L558">
        <v>3</v>
      </c>
      <c r="M558">
        <v>1</v>
      </c>
      <c r="N558">
        <v>1</v>
      </c>
      <c r="O558">
        <v>0</v>
      </c>
      <c r="P558">
        <v>1</v>
      </c>
      <c r="Q558">
        <v>0</v>
      </c>
      <c r="R558">
        <v>0</v>
      </c>
      <c r="S558" s="50">
        <v>46273.741018518522</v>
      </c>
      <c r="T558" s="50">
        <v>46273.748171296298</v>
      </c>
      <c r="U558" s="51">
        <v>46273</v>
      </c>
      <c r="V558" s="50">
        <v>46273.748171296298</v>
      </c>
      <c r="W558" t="s">
        <v>1673</v>
      </c>
      <c r="X558" t="s">
        <v>492</v>
      </c>
    </row>
    <row r="559" spans="1:24" ht="15" customHeight="1" x14ac:dyDescent="0.35">
      <c r="A559">
        <v>11707310</v>
      </c>
      <c r="B559">
        <v>100006740468</v>
      </c>
      <c r="C559" t="s">
        <v>1726</v>
      </c>
      <c r="D559">
        <v>100</v>
      </c>
      <c r="E559" t="s">
        <v>1745</v>
      </c>
      <c r="F559" t="s">
        <v>1760</v>
      </c>
      <c r="G559">
        <v>5999701</v>
      </c>
      <c r="H559">
        <v>3</v>
      </c>
      <c r="I559" t="s">
        <v>1873</v>
      </c>
      <c r="J559" t="s">
        <v>1874</v>
      </c>
      <c r="K559" t="s">
        <v>417</v>
      </c>
      <c r="L559">
        <v>3</v>
      </c>
      <c r="M559">
        <v>1</v>
      </c>
      <c r="N559">
        <v>1</v>
      </c>
      <c r="O559">
        <v>0</v>
      </c>
      <c r="P559">
        <v>1</v>
      </c>
      <c r="Q559">
        <v>0</v>
      </c>
      <c r="R559">
        <v>0</v>
      </c>
      <c r="S559" s="50">
        <v>46273.655046296299</v>
      </c>
      <c r="T559" s="50">
        <v>46273.748287037037</v>
      </c>
      <c r="U559" s="51">
        <v>46273</v>
      </c>
      <c r="V559" s="50">
        <v>46273.748287037037</v>
      </c>
      <c r="W559" t="s">
        <v>1673</v>
      </c>
      <c r="X559" t="s">
        <v>492</v>
      </c>
    </row>
    <row r="560" spans="1:24" ht="15" customHeight="1" x14ac:dyDescent="0.35">
      <c r="A560">
        <v>11710439</v>
      </c>
      <c r="B560">
        <v>100006742087</v>
      </c>
      <c r="C560" t="s">
        <v>1726</v>
      </c>
      <c r="D560">
        <v>100</v>
      </c>
      <c r="E560" t="s">
        <v>1745</v>
      </c>
      <c r="F560" t="s">
        <v>1760</v>
      </c>
      <c r="G560">
        <v>6070802</v>
      </c>
      <c r="H560">
        <v>2</v>
      </c>
      <c r="I560" t="s">
        <v>2594</v>
      </c>
      <c r="J560" t="s">
        <v>2595</v>
      </c>
      <c r="K560" t="s">
        <v>421</v>
      </c>
      <c r="L560">
        <v>3</v>
      </c>
      <c r="M560">
        <v>1</v>
      </c>
      <c r="N560">
        <v>1</v>
      </c>
      <c r="O560">
        <v>0</v>
      </c>
      <c r="P560">
        <v>1</v>
      </c>
      <c r="Q560">
        <v>0</v>
      </c>
      <c r="R560">
        <v>0</v>
      </c>
      <c r="S560" s="50">
        <v>46273.736168981479</v>
      </c>
      <c r="T560" s="50">
        <v>46273.748298611114</v>
      </c>
      <c r="U560" s="51">
        <v>46273</v>
      </c>
      <c r="V560" s="50">
        <v>46273.748298611114</v>
      </c>
      <c r="W560" t="s">
        <v>1673</v>
      </c>
      <c r="X560" t="s">
        <v>492</v>
      </c>
    </row>
    <row r="561" spans="1:24" ht="15" customHeight="1" x14ac:dyDescent="0.35">
      <c r="A561">
        <v>11710462</v>
      </c>
      <c r="B561">
        <v>100006742096</v>
      </c>
      <c r="C561" t="s">
        <v>1726</v>
      </c>
      <c r="D561">
        <v>100</v>
      </c>
      <c r="E561" t="s">
        <v>1745</v>
      </c>
      <c r="F561" t="s">
        <v>1760</v>
      </c>
      <c r="G561">
        <v>6071901</v>
      </c>
      <c r="H561">
        <v>2</v>
      </c>
      <c r="I561" t="s">
        <v>2604</v>
      </c>
      <c r="J561" t="s">
        <v>2605</v>
      </c>
      <c r="K561" t="s">
        <v>420</v>
      </c>
      <c r="L561">
        <v>3</v>
      </c>
      <c r="M561">
        <v>5</v>
      </c>
      <c r="N561">
        <v>5</v>
      </c>
      <c r="O561">
        <v>0</v>
      </c>
      <c r="P561">
        <v>5</v>
      </c>
      <c r="Q561">
        <v>0</v>
      </c>
      <c r="R561">
        <v>0</v>
      </c>
      <c r="S561" s="50">
        <v>46273.736851851849</v>
      </c>
      <c r="T561" s="50">
        <v>46273.748344907413</v>
      </c>
      <c r="U561" s="51">
        <v>46273</v>
      </c>
      <c r="V561" s="50">
        <v>46273.748344907413</v>
      </c>
      <c r="W561" t="s">
        <v>1673</v>
      </c>
      <c r="X561" t="s">
        <v>492</v>
      </c>
    </row>
    <row r="562" spans="1:24" ht="15" customHeight="1" x14ac:dyDescent="0.35">
      <c r="A562">
        <v>11708656</v>
      </c>
      <c r="B562">
        <v>100006741167</v>
      </c>
      <c r="C562" t="s">
        <v>1726</v>
      </c>
      <c r="D562">
        <v>100</v>
      </c>
      <c r="E562" t="s">
        <v>1745</v>
      </c>
      <c r="F562" t="s">
        <v>1760</v>
      </c>
      <c r="G562">
        <v>6031902</v>
      </c>
      <c r="H562">
        <v>1</v>
      </c>
      <c r="I562" t="s">
        <v>2101</v>
      </c>
      <c r="J562" t="s">
        <v>2102</v>
      </c>
      <c r="K562" t="s">
        <v>418</v>
      </c>
      <c r="L562">
        <v>3</v>
      </c>
      <c r="M562">
        <v>1</v>
      </c>
      <c r="N562">
        <v>1</v>
      </c>
      <c r="O562">
        <v>0</v>
      </c>
      <c r="P562">
        <v>1</v>
      </c>
      <c r="Q562">
        <v>0</v>
      </c>
      <c r="R562">
        <v>0</v>
      </c>
      <c r="S562" s="50">
        <v>46273.695879629631</v>
      </c>
      <c r="T562" s="50">
        <v>46273.748379629629</v>
      </c>
      <c r="U562" s="51">
        <v>46273</v>
      </c>
      <c r="V562" s="50">
        <v>46273.748379629629</v>
      </c>
      <c r="W562" t="s">
        <v>1673</v>
      </c>
      <c r="X562" t="s">
        <v>492</v>
      </c>
    </row>
    <row r="563" spans="1:24" ht="15" customHeight="1" x14ac:dyDescent="0.35">
      <c r="A563">
        <v>11709527</v>
      </c>
      <c r="B563">
        <v>100006741636</v>
      </c>
      <c r="C563" t="s">
        <v>1726</v>
      </c>
      <c r="D563">
        <v>100</v>
      </c>
      <c r="E563" t="s">
        <v>1745</v>
      </c>
      <c r="F563" t="s">
        <v>1760</v>
      </c>
      <c r="G563">
        <v>6042301</v>
      </c>
      <c r="H563">
        <v>3</v>
      </c>
      <c r="I563" t="s">
        <v>1793</v>
      </c>
      <c r="J563" t="s">
        <v>1794</v>
      </c>
      <c r="K563" t="s">
        <v>417</v>
      </c>
      <c r="L563">
        <v>3</v>
      </c>
      <c r="M563">
        <v>1</v>
      </c>
      <c r="N563">
        <v>1</v>
      </c>
      <c r="O563">
        <v>0</v>
      </c>
      <c r="P563">
        <v>1</v>
      </c>
      <c r="Q563">
        <v>0</v>
      </c>
      <c r="R563">
        <v>0</v>
      </c>
      <c r="S563" s="50">
        <v>46273.704907407409</v>
      </c>
      <c r="T563" s="50">
        <v>46273.748437499999</v>
      </c>
      <c r="U563" s="51">
        <v>46273</v>
      </c>
      <c r="V563" s="50">
        <v>46273.748437499999</v>
      </c>
      <c r="W563" t="s">
        <v>1673</v>
      </c>
      <c r="X563" t="s">
        <v>492</v>
      </c>
    </row>
    <row r="564" spans="1:24" ht="15" customHeight="1" x14ac:dyDescent="0.35">
      <c r="A564">
        <v>11710596</v>
      </c>
      <c r="B564">
        <v>100006742169</v>
      </c>
      <c r="C564" t="s">
        <v>1726</v>
      </c>
      <c r="D564">
        <v>100</v>
      </c>
      <c r="E564" t="s">
        <v>1745</v>
      </c>
      <c r="F564" t="s">
        <v>1760</v>
      </c>
      <c r="G564">
        <v>6077601</v>
      </c>
      <c r="H564">
        <v>1</v>
      </c>
      <c r="I564" t="s">
        <v>2930</v>
      </c>
      <c r="J564" t="s">
        <v>2931</v>
      </c>
      <c r="K564" t="s">
        <v>422</v>
      </c>
      <c r="L564">
        <v>3</v>
      </c>
      <c r="M564">
        <v>6</v>
      </c>
      <c r="N564">
        <v>6</v>
      </c>
      <c r="O564">
        <v>0</v>
      </c>
      <c r="P564">
        <v>6</v>
      </c>
      <c r="Q564">
        <v>0</v>
      </c>
      <c r="R564">
        <v>0</v>
      </c>
      <c r="S564" s="50">
        <v>46273.744513888887</v>
      </c>
      <c r="T564" s="50">
        <v>46273.748437499999</v>
      </c>
      <c r="U564" s="51">
        <v>46273</v>
      </c>
      <c r="V564" s="50">
        <v>46273.748437499999</v>
      </c>
      <c r="W564" t="s">
        <v>1673</v>
      </c>
      <c r="X564" t="s">
        <v>492</v>
      </c>
    </row>
    <row r="565" spans="1:24" ht="15" customHeight="1" x14ac:dyDescent="0.35">
      <c r="A565">
        <v>11709528</v>
      </c>
      <c r="B565">
        <v>100006741636</v>
      </c>
      <c r="C565" t="s">
        <v>1726</v>
      </c>
      <c r="D565">
        <v>100</v>
      </c>
      <c r="E565" t="s">
        <v>1745</v>
      </c>
      <c r="F565" t="s">
        <v>1760</v>
      </c>
      <c r="G565">
        <v>6042301</v>
      </c>
      <c r="H565">
        <v>3</v>
      </c>
      <c r="I565" t="s">
        <v>1855</v>
      </c>
      <c r="J565" t="s">
        <v>1856</v>
      </c>
      <c r="K565" t="s">
        <v>417</v>
      </c>
      <c r="L565">
        <v>3</v>
      </c>
      <c r="M565">
        <v>3</v>
      </c>
      <c r="N565">
        <v>3</v>
      </c>
      <c r="O565">
        <v>0</v>
      </c>
      <c r="P565">
        <v>3</v>
      </c>
      <c r="Q565">
        <v>0</v>
      </c>
      <c r="R565">
        <v>0</v>
      </c>
      <c r="S565" s="50">
        <v>46273.704907407409</v>
      </c>
      <c r="T565" s="50">
        <v>46273.748541666668</v>
      </c>
      <c r="U565" s="51">
        <v>46273</v>
      </c>
      <c r="V565" s="50">
        <v>46273.748541666668</v>
      </c>
      <c r="W565" t="s">
        <v>1673</v>
      </c>
      <c r="X565" t="s">
        <v>492</v>
      </c>
    </row>
    <row r="566" spans="1:24" ht="15" customHeight="1" x14ac:dyDescent="0.35">
      <c r="A566">
        <v>11710363</v>
      </c>
      <c r="B566">
        <v>100006742053</v>
      </c>
      <c r="C566" t="s">
        <v>1726</v>
      </c>
      <c r="D566">
        <v>100</v>
      </c>
      <c r="E566" t="s">
        <v>1745</v>
      </c>
      <c r="F566" t="s">
        <v>1760</v>
      </c>
      <c r="G566">
        <v>6068501</v>
      </c>
      <c r="H566">
        <v>2</v>
      </c>
      <c r="I566" t="s">
        <v>2568</v>
      </c>
      <c r="J566" t="s">
        <v>2569</v>
      </c>
      <c r="K566" t="s">
        <v>420</v>
      </c>
      <c r="L566">
        <v>3</v>
      </c>
      <c r="M566">
        <v>1</v>
      </c>
      <c r="N566">
        <v>1</v>
      </c>
      <c r="O566">
        <v>0</v>
      </c>
      <c r="P566">
        <v>1</v>
      </c>
      <c r="Q566">
        <v>0</v>
      </c>
      <c r="R566">
        <v>0</v>
      </c>
      <c r="S566" s="50">
        <v>46273.732708333337</v>
      </c>
      <c r="T566" s="50">
        <v>46273.748564814807</v>
      </c>
      <c r="U566" s="51">
        <v>46273</v>
      </c>
      <c r="V566" s="50">
        <v>46273.748564814807</v>
      </c>
      <c r="W566" t="s">
        <v>1673</v>
      </c>
      <c r="X566" t="s">
        <v>492</v>
      </c>
    </row>
    <row r="567" spans="1:24" ht="15" customHeight="1" x14ac:dyDescent="0.35">
      <c r="A567">
        <v>11709807</v>
      </c>
      <c r="B567">
        <v>100006741753</v>
      </c>
      <c r="C567" t="s">
        <v>1726</v>
      </c>
      <c r="D567">
        <v>100</v>
      </c>
      <c r="E567" t="s">
        <v>1745</v>
      </c>
      <c r="F567" t="s">
        <v>1760</v>
      </c>
      <c r="G567">
        <v>6047603</v>
      </c>
      <c r="H567">
        <v>1</v>
      </c>
      <c r="I567" t="s">
        <v>2039</v>
      </c>
      <c r="J567" t="s">
        <v>2040</v>
      </c>
      <c r="K567" t="s">
        <v>418</v>
      </c>
      <c r="L567">
        <v>3</v>
      </c>
      <c r="M567">
        <v>1</v>
      </c>
      <c r="N567">
        <v>1</v>
      </c>
      <c r="O567">
        <v>0</v>
      </c>
      <c r="P567">
        <v>1</v>
      </c>
      <c r="Q567">
        <v>0</v>
      </c>
      <c r="R567">
        <v>0</v>
      </c>
      <c r="S567" s="50">
        <v>46273.711851851847</v>
      </c>
      <c r="T567" s="50">
        <v>46273.748599537037</v>
      </c>
      <c r="U567" s="51">
        <v>46273</v>
      </c>
      <c r="V567" s="50">
        <v>46273.748599537037</v>
      </c>
      <c r="W567" t="s">
        <v>1673</v>
      </c>
      <c r="X567" t="s">
        <v>492</v>
      </c>
    </row>
    <row r="568" spans="1:24" ht="15" customHeight="1" x14ac:dyDescent="0.35">
      <c r="A568">
        <v>11710714</v>
      </c>
      <c r="B568">
        <v>100006742230</v>
      </c>
      <c r="C568" t="s">
        <v>1726</v>
      </c>
      <c r="D568">
        <v>100</v>
      </c>
      <c r="E568" t="s">
        <v>1745</v>
      </c>
      <c r="F568" t="s">
        <v>1760</v>
      </c>
      <c r="G568">
        <v>6081501</v>
      </c>
      <c r="H568">
        <v>4</v>
      </c>
      <c r="I568" t="s">
        <v>2792</v>
      </c>
      <c r="J568" t="s">
        <v>2793</v>
      </c>
      <c r="K568" t="s">
        <v>424</v>
      </c>
      <c r="L568">
        <v>3</v>
      </c>
      <c r="M568">
        <v>1</v>
      </c>
      <c r="N568">
        <v>1</v>
      </c>
      <c r="O568">
        <v>0</v>
      </c>
      <c r="P568">
        <v>1</v>
      </c>
      <c r="Q568">
        <v>0</v>
      </c>
      <c r="R568">
        <v>0</v>
      </c>
      <c r="S568" s="50">
        <v>46273.746574074074</v>
      </c>
      <c r="T568" s="50">
        <v>46273.748611111107</v>
      </c>
      <c r="U568" s="51">
        <v>46273</v>
      </c>
      <c r="V568" s="50">
        <v>46273.748611111107</v>
      </c>
      <c r="W568" t="s">
        <v>1673</v>
      </c>
      <c r="X568" t="s">
        <v>492</v>
      </c>
    </row>
    <row r="569" spans="1:24" ht="15" customHeight="1" x14ac:dyDescent="0.35">
      <c r="A569">
        <v>11709808</v>
      </c>
      <c r="B569">
        <v>100006741753</v>
      </c>
      <c r="C569" t="s">
        <v>1726</v>
      </c>
      <c r="D569">
        <v>100</v>
      </c>
      <c r="E569" t="s">
        <v>1745</v>
      </c>
      <c r="F569" t="s">
        <v>1760</v>
      </c>
      <c r="G569">
        <v>6047603</v>
      </c>
      <c r="H569">
        <v>1</v>
      </c>
      <c r="I569" t="s">
        <v>1943</v>
      </c>
      <c r="J569" t="s">
        <v>1944</v>
      </c>
      <c r="K569" t="s">
        <v>418</v>
      </c>
      <c r="L569">
        <v>3</v>
      </c>
      <c r="M569">
        <v>1</v>
      </c>
      <c r="N569">
        <v>1</v>
      </c>
      <c r="O569">
        <v>0</v>
      </c>
      <c r="P569">
        <v>1</v>
      </c>
      <c r="Q569">
        <v>0</v>
      </c>
      <c r="R569">
        <v>0</v>
      </c>
      <c r="S569" s="50">
        <v>46273.711851851847</v>
      </c>
      <c r="T569" s="50">
        <v>46273.748692129629</v>
      </c>
      <c r="U569" s="51">
        <v>46273</v>
      </c>
      <c r="V569" s="50">
        <v>46273.748692129629</v>
      </c>
      <c r="W569" t="s">
        <v>1673</v>
      </c>
      <c r="X569" t="s">
        <v>492</v>
      </c>
    </row>
    <row r="570" spans="1:24" ht="15" customHeight="1" x14ac:dyDescent="0.35">
      <c r="A570">
        <v>11710715</v>
      </c>
      <c r="B570">
        <v>100006742230</v>
      </c>
      <c r="C570" t="s">
        <v>1726</v>
      </c>
      <c r="D570">
        <v>100</v>
      </c>
      <c r="E570" t="s">
        <v>1745</v>
      </c>
      <c r="F570" t="s">
        <v>1760</v>
      </c>
      <c r="G570">
        <v>6081501</v>
      </c>
      <c r="H570">
        <v>4</v>
      </c>
      <c r="I570" t="s">
        <v>2465</v>
      </c>
      <c r="J570" t="s">
        <v>2466</v>
      </c>
      <c r="K570" t="s">
        <v>424</v>
      </c>
      <c r="L570">
        <v>3</v>
      </c>
      <c r="M570">
        <v>1</v>
      </c>
      <c r="N570">
        <v>1</v>
      </c>
      <c r="O570">
        <v>0</v>
      </c>
      <c r="P570">
        <v>1</v>
      </c>
      <c r="Q570">
        <v>0</v>
      </c>
      <c r="R570">
        <v>0</v>
      </c>
      <c r="S570" s="50">
        <v>46273.746574074074</v>
      </c>
      <c r="T570" s="50">
        <v>46273.748796296299</v>
      </c>
      <c r="U570" s="51">
        <v>46273</v>
      </c>
      <c r="V570" s="50">
        <v>46273.748796296299</v>
      </c>
      <c r="W570" t="s">
        <v>1673</v>
      </c>
      <c r="X570" t="s">
        <v>492</v>
      </c>
    </row>
    <row r="571" spans="1:24" ht="15" customHeight="1" x14ac:dyDescent="0.35">
      <c r="A571">
        <v>11710413</v>
      </c>
      <c r="B571">
        <v>100006742082</v>
      </c>
      <c r="C571" t="s">
        <v>1726</v>
      </c>
      <c r="D571">
        <v>100</v>
      </c>
      <c r="E571" t="s">
        <v>1745</v>
      </c>
      <c r="F571" t="s">
        <v>1760</v>
      </c>
      <c r="G571">
        <v>70825822</v>
      </c>
      <c r="H571">
        <v>6</v>
      </c>
      <c r="I571" t="s">
        <v>2582</v>
      </c>
      <c r="J571" t="s">
        <v>2583</v>
      </c>
      <c r="K571" t="s">
        <v>343</v>
      </c>
      <c r="L571">
        <v>3</v>
      </c>
      <c r="M571">
        <v>4</v>
      </c>
      <c r="N571">
        <v>4</v>
      </c>
      <c r="O571">
        <v>0</v>
      </c>
      <c r="P571">
        <v>4</v>
      </c>
      <c r="Q571">
        <v>0</v>
      </c>
      <c r="R571">
        <v>0</v>
      </c>
      <c r="S571" s="50">
        <v>46273.735451388893</v>
      </c>
      <c r="T571" s="50">
        <v>46273.748819444438</v>
      </c>
      <c r="U571" s="51">
        <v>46273</v>
      </c>
      <c r="V571" s="50">
        <v>46273.748819444438</v>
      </c>
      <c r="W571" t="s">
        <v>1673</v>
      </c>
      <c r="X571" t="s">
        <v>492</v>
      </c>
    </row>
    <row r="572" spans="1:24" ht="15" customHeight="1" x14ac:dyDescent="0.35">
      <c r="A572">
        <v>11709809</v>
      </c>
      <c r="B572">
        <v>100006741753</v>
      </c>
      <c r="C572" t="s">
        <v>1726</v>
      </c>
      <c r="D572">
        <v>100</v>
      </c>
      <c r="E572" t="s">
        <v>1745</v>
      </c>
      <c r="F572" t="s">
        <v>1760</v>
      </c>
      <c r="G572">
        <v>6047603</v>
      </c>
      <c r="H572">
        <v>1</v>
      </c>
      <c r="I572" t="s">
        <v>1967</v>
      </c>
      <c r="J572" t="s">
        <v>1968</v>
      </c>
      <c r="K572" t="s">
        <v>418</v>
      </c>
      <c r="L572">
        <v>3</v>
      </c>
      <c r="M572">
        <v>2</v>
      </c>
      <c r="N572">
        <v>2</v>
      </c>
      <c r="O572">
        <v>0</v>
      </c>
      <c r="P572">
        <v>2</v>
      </c>
      <c r="Q572">
        <v>0</v>
      </c>
      <c r="R572">
        <v>0</v>
      </c>
      <c r="S572" s="50">
        <v>46273.711851851847</v>
      </c>
      <c r="T572" s="50">
        <v>46273.748831018522</v>
      </c>
      <c r="U572" s="51">
        <v>46273</v>
      </c>
      <c r="V572" s="50">
        <v>46273.748831018522</v>
      </c>
      <c r="W572" t="s">
        <v>1673</v>
      </c>
      <c r="X572" t="s">
        <v>492</v>
      </c>
    </row>
    <row r="573" spans="1:24" ht="15" customHeight="1" x14ac:dyDescent="0.35">
      <c r="A573">
        <v>11710398</v>
      </c>
      <c r="B573">
        <v>100006742072</v>
      </c>
      <c r="C573" t="s">
        <v>1726</v>
      </c>
      <c r="D573">
        <v>100</v>
      </c>
      <c r="E573" t="s">
        <v>1745</v>
      </c>
      <c r="F573" t="s">
        <v>1760</v>
      </c>
      <c r="G573">
        <v>6070202</v>
      </c>
      <c r="H573">
        <v>1</v>
      </c>
      <c r="I573" t="s">
        <v>2049</v>
      </c>
      <c r="J573" t="s">
        <v>2050</v>
      </c>
      <c r="K573" t="s">
        <v>422</v>
      </c>
      <c r="L573">
        <v>3</v>
      </c>
      <c r="M573">
        <v>1</v>
      </c>
      <c r="N573">
        <v>1</v>
      </c>
      <c r="O573">
        <v>0</v>
      </c>
      <c r="P573">
        <v>1</v>
      </c>
      <c r="Q573">
        <v>0</v>
      </c>
      <c r="R573">
        <v>0</v>
      </c>
      <c r="S573" s="50">
        <v>46273.734803240739</v>
      </c>
      <c r="T573" s="50">
        <v>46273.748842592591</v>
      </c>
      <c r="U573" s="51">
        <v>46273</v>
      </c>
      <c r="V573" s="50">
        <v>46273.748842592591</v>
      </c>
      <c r="W573" t="s">
        <v>1673</v>
      </c>
      <c r="X573" t="s">
        <v>492</v>
      </c>
    </row>
    <row r="574" spans="1:24" ht="15" customHeight="1" x14ac:dyDescent="0.35">
      <c r="A574">
        <v>11709529</v>
      </c>
      <c r="B574">
        <v>100006741636</v>
      </c>
      <c r="C574" t="s">
        <v>1726</v>
      </c>
      <c r="D574">
        <v>100</v>
      </c>
      <c r="E574" t="s">
        <v>1745</v>
      </c>
      <c r="F574" t="s">
        <v>1760</v>
      </c>
      <c r="G574">
        <v>6042301</v>
      </c>
      <c r="H574">
        <v>3</v>
      </c>
      <c r="I574" t="s">
        <v>2425</v>
      </c>
      <c r="J574" t="s">
        <v>2426</v>
      </c>
      <c r="K574" t="s">
        <v>417</v>
      </c>
      <c r="L574">
        <v>3</v>
      </c>
      <c r="M574">
        <v>1</v>
      </c>
      <c r="N574">
        <v>1</v>
      </c>
      <c r="O574">
        <v>0</v>
      </c>
      <c r="P574">
        <v>1</v>
      </c>
      <c r="Q574">
        <v>0</v>
      </c>
      <c r="R574">
        <v>0</v>
      </c>
      <c r="S574" s="50">
        <v>46273.704907407409</v>
      </c>
      <c r="T574" s="50">
        <v>46273.748888888891</v>
      </c>
      <c r="U574" s="51">
        <v>46273</v>
      </c>
      <c r="V574" s="50">
        <v>46273.748888888891</v>
      </c>
      <c r="W574" t="s">
        <v>1673</v>
      </c>
      <c r="X574" t="s">
        <v>492</v>
      </c>
    </row>
    <row r="575" spans="1:24" ht="15" customHeight="1" x14ac:dyDescent="0.35">
      <c r="A575">
        <v>11709711</v>
      </c>
      <c r="B575">
        <v>100006741717</v>
      </c>
      <c r="C575" t="s">
        <v>1726</v>
      </c>
      <c r="D575">
        <v>100</v>
      </c>
      <c r="E575" t="s">
        <v>1745</v>
      </c>
      <c r="F575" t="s">
        <v>1760</v>
      </c>
      <c r="G575">
        <v>6046002</v>
      </c>
      <c r="H575">
        <v>1</v>
      </c>
      <c r="I575" t="s">
        <v>2087</v>
      </c>
      <c r="J575" t="s">
        <v>2088</v>
      </c>
      <c r="K575" t="s">
        <v>415</v>
      </c>
      <c r="L575">
        <v>3</v>
      </c>
      <c r="M575">
        <v>1</v>
      </c>
      <c r="N575">
        <v>1</v>
      </c>
      <c r="O575">
        <v>0</v>
      </c>
      <c r="P575">
        <v>1</v>
      </c>
      <c r="Q575">
        <v>0</v>
      </c>
      <c r="R575">
        <v>0</v>
      </c>
      <c r="S575" s="50">
        <v>46273.709768518522</v>
      </c>
      <c r="T575" s="50">
        <v>46273.748912037037</v>
      </c>
      <c r="U575" s="51">
        <v>46273</v>
      </c>
      <c r="V575" s="50">
        <v>46273.748912037037</v>
      </c>
      <c r="W575" t="s">
        <v>1673</v>
      </c>
      <c r="X575" t="s">
        <v>492</v>
      </c>
    </row>
    <row r="576" spans="1:24" ht="15" customHeight="1" x14ac:dyDescent="0.35">
      <c r="A576">
        <v>11710399</v>
      </c>
      <c r="B576">
        <v>100006742072</v>
      </c>
      <c r="C576" t="s">
        <v>1726</v>
      </c>
      <c r="D576">
        <v>100</v>
      </c>
      <c r="E576" t="s">
        <v>1745</v>
      </c>
      <c r="F576" t="s">
        <v>1760</v>
      </c>
      <c r="G576">
        <v>6070202</v>
      </c>
      <c r="H576">
        <v>1</v>
      </c>
      <c r="I576" t="s">
        <v>2053</v>
      </c>
      <c r="J576" t="s">
        <v>2054</v>
      </c>
      <c r="K576" t="s">
        <v>422</v>
      </c>
      <c r="L576">
        <v>3</v>
      </c>
      <c r="M576">
        <v>1</v>
      </c>
      <c r="N576">
        <v>1</v>
      </c>
      <c r="O576">
        <v>0</v>
      </c>
      <c r="P576">
        <v>1</v>
      </c>
      <c r="Q576">
        <v>0</v>
      </c>
      <c r="R576">
        <v>0</v>
      </c>
      <c r="S576" s="50">
        <v>46273.734803240739</v>
      </c>
      <c r="T576" s="50">
        <v>46273.748993055553</v>
      </c>
      <c r="U576" s="51">
        <v>46273</v>
      </c>
      <c r="V576" s="50">
        <v>46273.748993055553</v>
      </c>
      <c r="W576" t="s">
        <v>1673</v>
      </c>
      <c r="X576" t="s">
        <v>492</v>
      </c>
    </row>
    <row r="577" spans="1:24" ht="15" customHeight="1" x14ac:dyDescent="0.35">
      <c r="A577">
        <v>11707305</v>
      </c>
      <c r="B577">
        <v>100006740466</v>
      </c>
      <c r="C577" t="s">
        <v>1726</v>
      </c>
      <c r="D577">
        <v>100</v>
      </c>
      <c r="E577" t="s">
        <v>1745</v>
      </c>
      <c r="F577" t="s">
        <v>1760</v>
      </c>
      <c r="G577">
        <v>5966401</v>
      </c>
      <c r="H577">
        <v>3</v>
      </c>
      <c r="I577" t="s">
        <v>1793</v>
      </c>
      <c r="J577" t="s">
        <v>1794</v>
      </c>
      <c r="K577" t="s">
        <v>417</v>
      </c>
      <c r="L577">
        <v>3</v>
      </c>
      <c r="M577">
        <v>1</v>
      </c>
      <c r="N577">
        <v>1</v>
      </c>
      <c r="O577">
        <v>0</v>
      </c>
      <c r="P577">
        <v>1</v>
      </c>
      <c r="Q577">
        <v>0</v>
      </c>
      <c r="R577">
        <v>0</v>
      </c>
      <c r="S577" s="50">
        <v>46273.655046296299</v>
      </c>
      <c r="T577" s="50">
        <v>46273.749039351853</v>
      </c>
      <c r="U577" s="51">
        <v>46273</v>
      </c>
      <c r="V577" s="50">
        <v>46273.749039351853</v>
      </c>
      <c r="W577" t="s">
        <v>1673</v>
      </c>
      <c r="X577" t="s">
        <v>492</v>
      </c>
    </row>
    <row r="578" spans="1:24" ht="15" customHeight="1" x14ac:dyDescent="0.35">
      <c r="A578">
        <v>11708083</v>
      </c>
      <c r="B578">
        <v>100006740889</v>
      </c>
      <c r="C578" t="s">
        <v>1726</v>
      </c>
      <c r="D578">
        <v>100</v>
      </c>
      <c r="E578" t="s">
        <v>1745</v>
      </c>
      <c r="F578" t="s">
        <v>1760</v>
      </c>
      <c r="G578">
        <v>6010402</v>
      </c>
      <c r="H578">
        <v>1</v>
      </c>
      <c r="I578" t="s">
        <v>1973</v>
      </c>
      <c r="J578" t="s">
        <v>1974</v>
      </c>
      <c r="K578" t="s">
        <v>418</v>
      </c>
      <c r="L578">
        <v>3</v>
      </c>
      <c r="M578">
        <v>1</v>
      </c>
      <c r="N578">
        <v>1</v>
      </c>
      <c r="O578">
        <v>0</v>
      </c>
      <c r="P578">
        <v>1</v>
      </c>
      <c r="Q578">
        <v>0</v>
      </c>
      <c r="R578">
        <v>0</v>
      </c>
      <c r="S578" s="50">
        <v>46273.656307870369</v>
      </c>
      <c r="T578" s="50">
        <v>46273.749074074083</v>
      </c>
      <c r="U578" s="51">
        <v>46273</v>
      </c>
      <c r="V578" s="50">
        <v>46273.749074074083</v>
      </c>
      <c r="W578" t="s">
        <v>1673</v>
      </c>
      <c r="X578" t="s">
        <v>492</v>
      </c>
    </row>
    <row r="579" spans="1:24" ht="15" customHeight="1" x14ac:dyDescent="0.35">
      <c r="A579">
        <v>11709712</v>
      </c>
      <c r="B579">
        <v>100006741717</v>
      </c>
      <c r="C579" t="s">
        <v>1726</v>
      </c>
      <c r="D579">
        <v>100</v>
      </c>
      <c r="E579" t="s">
        <v>1745</v>
      </c>
      <c r="F579" t="s">
        <v>1760</v>
      </c>
      <c r="G579">
        <v>6046002</v>
      </c>
      <c r="H579">
        <v>1</v>
      </c>
      <c r="I579" t="s">
        <v>2241</v>
      </c>
      <c r="J579" t="s">
        <v>2242</v>
      </c>
      <c r="K579" t="s">
        <v>415</v>
      </c>
      <c r="L579">
        <v>3</v>
      </c>
      <c r="M579">
        <v>1</v>
      </c>
      <c r="N579">
        <v>1</v>
      </c>
      <c r="O579">
        <v>0</v>
      </c>
      <c r="P579">
        <v>1</v>
      </c>
      <c r="Q579">
        <v>0</v>
      </c>
      <c r="R579">
        <v>0</v>
      </c>
      <c r="S579" s="50">
        <v>46273.709768518522</v>
      </c>
      <c r="T579" s="50">
        <v>46273.749085648153</v>
      </c>
      <c r="U579" s="51">
        <v>46273</v>
      </c>
      <c r="V579" s="50">
        <v>46273.749085648153</v>
      </c>
      <c r="W579" t="s">
        <v>1673</v>
      </c>
      <c r="X579" t="s">
        <v>492</v>
      </c>
    </row>
    <row r="580" spans="1:24" ht="15" customHeight="1" x14ac:dyDescent="0.35">
      <c r="A580">
        <v>11707306</v>
      </c>
      <c r="B580">
        <v>100006740466</v>
      </c>
      <c r="C580" t="s">
        <v>1726</v>
      </c>
      <c r="D580">
        <v>100</v>
      </c>
      <c r="E580" t="s">
        <v>1745</v>
      </c>
      <c r="F580" t="s">
        <v>1760</v>
      </c>
      <c r="G580">
        <v>5966401</v>
      </c>
      <c r="H580">
        <v>3</v>
      </c>
      <c r="I580" t="s">
        <v>1785</v>
      </c>
      <c r="J580" t="s">
        <v>1786</v>
      </c>
      <c r="K580" t="s">
        <v>417</v>
      </c>
      <c r="L580">
        <v>3</v>
      </c>
      <c r="M580">
        <v>2</v>
      </c>
      <c r="N580">
        <v>2</v>
      </c>
      <c r="O580">
        <v>0</v>
      </c>
      <c r="P580">
        <v>2</v>
      </c>
      <c r="Q580">
        <v>0</v>
      </c>
      <c r="R580">
        <v>0</v>
      </c>
      <c r="S580" s="50">
        <v>46273.655046296299</v>
      </c>
      <c r="T580" s="50">
        <v>46273.749155092592</v>
      </c>
      <c r="U580" s="51">
        <v>46273</v>
      </c>
      <c r="V580" s="50">
        <v>46273.749155092592</v>
      </c>
      <c r="W580" t="s">
        <v>1673</v>
      </c>
      <c r="X580" t="s">
        <v>492</v>
      </c>
    </row>
    <row r="581" spans="1:24" ht="15" customHeight="1" x14ac:dyDescent="0.35">
      <c r="A581">
        <v>11710475</v>
      </c>
      <c r="B581">
        <v>100006742106</v>
      </c>
      <c r="C581" t="s">
        <v>1726</v>
      </c>
      <c r="D581">
        <v>100</v>
      </c>
      <c r="E581" t="s">
        <v>1745</v>
      </c>
      <c r="F581" t="s">
        <v>1760</v>
      </c>
      <c r="G581">
        <v>6074001</v>
      </c>
      <c r="H581">
        <v>4</v>
      </c>
      <c r="I581" t="s">
        <v>2461</v>
      </c>
      <c r="J581" t="s">
        <v>2462</v>
      </c>
      <c r="K581" t="s">
        <v>424</v>
      </c>
      <c r="L581">
        <v>3</v>
      </c>
      <c r="M581">
        <v>3</v>
      </c>
      <c r="N581">
        <v>3</v>
      </c>
      <c r="O581">
        <v>0</v>
      </c>
      <c r="P581">
        <v>3</v>
      </c>
      <c r="Q581">
        <v>0</v>
      </c>
      <c r="R581">
        <v>0</v>
      </c>
      <c r="S581" s="50">
        <v>46273.740324074082</v>
      </c>
      <c r="T581" s="50">
        <v>46273.749305555553</v>
      </c>
      <c r="U581" s="51">
        <v>46273</v>
      </c>
      <c r="V581" s="50">
        <v>46273.749305555553</v>
      </c>
      <c r="W581" t="s">
        <v>1673</v>
      </c>
      <c r="X581" t="s">
        <v>492</v>
      </c>
    </row>
    <row r="582" spans="1:24" ht="15" customHeight="1" x14ac:dyDescent="0.35">
      <c r="A582">
        <v>11710520</v>
      </c>
      <c r="B582">
        <v>100006742134</v>
      </c>
      <c r="C582" t="s">
        <v>1726</v>
      </c>
      <c r="D582">
        <v>100</v>
      </c>
      <c r="E582" t="s">
        <v>1745</v>
      </c>
      <c r="F582" t="s">
        <v>1760</v>
      </c>
      <c r="G582">
        <v>6075601</v>
      </c>
      <c r="H582">
        <v>1</v>
      </c>
      <c r="I582" t="s">
        <v>2415</v>
      </c>
      <c r="J582" t="s">
        <v>2416</v>
      </c>
      <c r="K582" t="s">
        <v>422</v>
      </c>
      <c r="L582">
        <v>3</v>
      </c>
      <c r="M582">
        <v>1</v>
      </c>
      <c r="N582">
        <v>1</v>
      </c>
      <c r="O582">
        <v>0</v>
      </c>
      <c r="P582">
        <v>1</v>
      </c>
      <c r="Q582">
        <v>0</v>
      </c>
      <c r="R582">
        <v>0</v>
      </c>
      <c r="S582" s="50">
        <v>46273.742418981477</v>
      </c>
      <c r="T582" s="50">
        <v>46273.74931712963</v>
      </c>
      <c r="U582" s="51">
        <v>46273</v>
      </c>
      <c r="V582" s="50">
        <v>46273.74931712963</v>
      </c>
      <c r="W582" t="s">
        <v>1673</v>
      </c>
      <c r="X582" t="s">
        <v>492</v>
      </c>
    </row>
    <row r="583" spans="1:24" ht="15" customHeight="1" x14ac:dyDescent="0.35">
      <c r="A583">
        <v>11707307</v>
      </c>
      <c r="B583">
        <v>100006740466</v>
      </c>
      <c r="C583" t="s">
        <v>1726</v>
      </c>
      <c r="D583">
        <v>100</v>
      </c>
      <c r="E583" t="s">
        <v>1745</v>
      </c>
      <c r="F583" t="s">
        <v>1760</v>
      </c>
      <c r="G583">
        <v>5966401</v>
      </c>
      <c r="H583">
        <v>3</v>
      </c>
      <c r="I583" t="s">
        <v>1871</v>
      </c>
      <c r="J583" t="s">
        <v>1872</v>
      </c>
      <c r="K583" t="s">
        <v>417</v>
      </c>
      <c r="L583">
        <v>3</v>
      </c>
      <c r="M583">
        <v>2</v>
      </c>
      <c r="N583">
        <v>2</v>
      </c>
      <c r="O583">
        <v>0</v>
      </c>
      <c r="P583">
        <v>2</v>
      </c>
      <c r="Q583">
        <v>0</v>
      </c>
      <c r="R583">
        <v>0</v>
      </c>
      <c r="S583" s="50">
        <v>46273.655046296299</v>
      </c>
      <c r="T583" s="50">
        <v>46273.749340277784</v>
      </c>
      <c r="U583" s="51">
        <v>46273</v>
      </c>
      <c r="V583" s="50">
        <v>46273.749340277784</v>
      </c>
      <c r="W583" t="s">
        <v>1673</v>
      </c>
      <c r="X583" t="s">
        <v>492</v>
      </c>
    </row>
    <row r="584" spans="1:24" ht="15" customHeight="1" x14ac:dyDescent="0.35">
      <c r="A584">
        <v>11708736</v>
      </c>
      <c r="B584">
        <v>100006741180</v>
      </c>
      <c r="C584" t="s">
        <v>1726</v>
      </c>
      <c r="D584">
        <v>100</v>
      </c>
      <c r="E584" t="s">
        <v>1745</v>
      </c>
      <c r="F584" t="s">
        <v>1760</v>
      </c>
      <c r="G584">
        <v>6034802</v>
      </c>
      <c r="H584">
        <v>1</v>
      </c>
      <c r="I584" t="s">
        <v>1979</v>
      </c>
      <c r="J584" t="s">
        <v>1980</v>
      </c>
      <c r="K584" t="s">
        <v>418</v>
      </c>
      <c r="L584">
        <v>3</v>
      </c>
      <c r="M584">
        <v>1</v>
      </c>
      <c r="N584">
        <v>1</v>
      </c>
      <c r="O584">
        <v>0</v>
      </c>
      <c r="P584">
        <v>1</v>
      </c>
      <c r="Q584">
        <v>0</v>
      </c>
      <c r="R584">
        <v>0</v>
      </c>
      <c r="S584" s="50">
        <v>46273.696597222217</v>
      </c>
      <c r="T584" s="50">
        <v>46273.749398148153</v>
      </c>
      <c r="U584" s="51">
        <v>46273</v>
      </c>
      <c r="V584" s="50">
        <v>46273.749398148153</v>
      </c>
      <c r="W584" t="s">
        <v>1673</v>
      </c>
      <c r="X584" t="s">
        <v>492</v>
      </c>
    </row>
    <row r="585" spans="1:24" ht="15" customHeight="1" x14ac:dyDescent="0.35">
      <c r="A585">
        <v>11707308</v>
      </c>
      <c r="B585">
        <v>100006740466</v>
      </c>
      <c r="C585" t="s">
        <v>1726</v>
      </c>
      <c r="D585">
        <v>100</v>
      </c>
      <c r="E585" t="s">
        <v>1745</v>
      </c>
      <c r="F585" t="s">
        <v>1760</v>
      </c>
      <c r="G585">
        <v>5966401</v>
      </c>
      <c r="H585">
        <v>3</v>
      </c>
      <c r="I585" t="s">
        <v>1809</v>
      </c>
      <c r="J585" t="s">
        <v>1810</v>
      </c>
      <c r="K585" t="s">
        <v>417</v>
      </c>
      <c r="L585">
        <v>3</v>
      </c>
      <c r="M585">
        <v>1</v>
      </c>
      <c r="N585">
        <v>1</v>
      </c>
      <c r="O585">
        <v>0</v>
      </c>
      <c r="P585">
        <v>1</v>
      </c>
      <c r="Q585">
        <v>0</v>
      </c>
      <c r="R585">
        <v>0</v>
      </c>
      <c r="S585" s="50">
        <v>46273.655046296299</v>
      </c>
      <c r="T585" s="50">
        <v>46273.749467592592</v>
      </c>
      <c r="U585" s="51">
        <v>46273</v>
      </c>
      <c r="V585" s="50">
        <v>46273.749467592592</v>
      </c>
      <c r="W585" t="s">
        <v>1673</v>
      </c>
      <c r="X585" t="s">
        <v>492</v>
      </c>
    </row>
    <row r="586" spans="1:24" ht="15" customHeight="1" x14ac:dyDescent="0.35">
      <c r="A586">
        <v>11710544</v>
      </c>
      <c r="B586">
        <v>100006742148</v>
      </c>
      <c r="C586" t="s">
        <v>1726</v>
      </c>
      <c r="D586">
        <v>100</v>
      </c>
      <c r="E586" t="s">
        <v>1745</v>
      </c>
      <c r="F586" t="s">
        <v>1760</v>
      </c>
      <c r="G586">
        <v>6076201</v>
      </c>
      <c r="H586">
        <v>1</v>
      </c>
      <c r="I586" t="s">
        <v>2559</v>
      </c>
      <c r="J586" t="s">
        <v>2560</v>
      </c>
      <c r="K586" t="s">
        <v>415</v>
      </c>
      <c r="L586">
        <v>3</v>
      </c>
      <c r="M586">
        <v>5</v>
      </c>
      <c r="N586">
        <v>5</v>
      </c>
      <c r="O586">
        <v>0</v>
      </c>
      <c r="P586">
        <v>5</v>
      </c>
      <c r="Q586">
        <v>0</v>
      </c>
      <c r="R586">
        <v>0</v>
      </c>
      <c r="S586" s="50">
        <v>46273.743101851847</v>
      </c>
      <c r="T586" s="50">
        <v>46273.749502314808</v>
      </c>
      <c r="U586" s="51">
        <v>46273</v>
      </c>
      <c r="V586" s="50">
        <v>46273.749502314808</v>
      </c>
      <c r="W586" t="s">
        <v>1673</v>
      </c>
      <c r="X586" t="s">
        <v>492</v>
      </c>
    </row>
    <row r="587" spans="1:24" ht="15" customHeight="1" x14ac:dyDescent="0.35">
      <c r="A587">
        <v>11710414</v>
      </c>
      <c r="B587">
        <v>100006742082</v>
      </c>
      <c r="C587" t="s">
        <v>1726</v>
      </c>
      <c r="D587">
        <v>100</v>
      </c>
      <c r="E587" t="s">
        <v>1745</v>
      </c>
      <c r="F587" t="s">
        <v>1760</v>
      </c>
      <c r="G587">
        <v>70825822</v>
      </c>
      <c r="H587">
        <v>6</v>
      </c>
      <c r="I587" t="s">
        <v>2584</v>
      </c>
      <c r="J587" t="s">
        <v>2585</v>
      </c>
      <c r="K587" t="s">
        <v>343</v>
      </c>
      <c r="L587">
        <v>3</v>
      </c>
      <c r="M587">
        <v>1</v>
      </c>
      <c r="N587">
        <v>1</v>
      </c>
      <c r="O587">
        <v>0</v>
      </c>
      <c r="P587">
        <v>1</v>
      </c>
      <c r="Q587">
        <v>0</v>
      </c>
      <c r="R587">
        <v>0</v>
      </c>
      <c r="S587" s="50">
        <v>46273.735451388893</v>
      </c>
      <c r="T587" s="50">
        <v>46273.749525462961</v>
      </c>
      <c r="U587" s="51">
        <v>46273</v>
      </c>
      <c r="V587" s="50">
        <v>46273.749525462961</v>
      </c>
      <c r="W587" t="s">
        <v>1673</v>
      </c>
      <c r="X587" t="s">
        <v>492</v>
      </c>
    </row>
    <row r="588" spans="1:24" ht="15" customHeight="1" x14ac:dyDescent="0.35">
      <c r="A588">
        <v>11708737</v>
      </c>
      <c r="B588">
        <v>100006741180</v>
      </c>
      <c r="C588" t="s">
        <v>1726</v>
      </c>
      <c r="D588">
        <v>100</v>
      </c>
      <c r="E588" t="s">
        <v>1745</v>
      </c>
      <c r="F588" t="s">
        <v>1760</v>
      </c>
      <c r="G588">
        <v>6034802</v>
      </c>
      <c r="H588">
        <v>1</v>
      </c>
      <c r="I588" t="s">
        <v>2345</v>
      </c>
      <c r="J588" t="s">
        <v>2346</v>
      </c>
      <c r="K588" t="s">
        <v>418</v>
      </c>
      <c r="L588">
        <v>3</v>
      </c>
      <c r="M588">
        <v>9</v>
      </c>
      <c r="N588">
        <v>9</v>
      </c>
      <c r="O588">
        <v>0</v>
      </c>
      <c r="P588">
        <v>9</v>
      </c>
      <c r="Q588">
        <v>0</v>
      </c>
      <c r="R588">
        <v>0</v>
      </c>
      <c r="S588" s="50">
        <v>46273.696597222217</v>
      </c>
      <c r="T588" s="50">
        <v>46273.749756944453</v>
      </c>
      <c r="U588" s="51">
        <v>46273</v>
      </c>
      <c r="V588" s="50">
        <v>46273.749756944453</v>
      </c>
      <c r="W588" t="s">
        <v>1673</v>
      </c>
      <c r="X588" t="s">
        <v>492</v>
      </c>
    </row>
    <row r="589" spans="1:24" ht="15" customHeight="1" x14ac:dyDescent="0.35">
      <c r="A589">
        <v>11710467</v>
      </c>
      <c r="B589">
        <v>100006742099</v>
      </c>
      <c r="C589" t="s">
        <v>1726</v>
      </c>
      <c r="D589">
        <v>100</v>
      </c>
      <c r="E589" t="s">
        <v>1745</v>
      </c>
      <c r="F589" t="s">
        <v>1760</v>
      </c>
      <c r="G589">
        <v>6073101</v>
      </c>
      <c r="H589">
        <v>4</v>
      </c>
      <c r="I589" t="s">
        <v>2191</v>
      </c>
      <c r="J589" t="s">
        <v>2192</v>
      </c>
      <c r="K589" t="s">
        <v>424</v>
      </c>
      <c r="L589">
        <v>3</v>
      </c>
      <c r="M589">
        <v>1</v>
      </c>
      <c r="N589">
        <v>1</v>
      </c>
      <c r="O589">
        <v>0</v>
      </c>
      <c r="P589">
        <v>1</v>
      </c>
      <c r="Q589">
        <v>0</v>
      </c>
      <c r="R589">
        <v>0</v>
      </c>
      <c r="S589" s="50">
        <v>46273.738229166673</v>
      </c>
      <c r="T589" s="50">
        <v>46273.749768518523</v>
      </c>
      <c r="U589" s="51">
        <v>46273</v>
      </c>
      <c r="V589" s="50">
        <v>46273.749768518523</v>
      </c>
      <c r="W589" t="s">
        <v>1673</v>
      </c>
      <c r="X589" t="s">
        <v>492</v>
      </c>
    </row>
    <row r="590" spans="1:24" ht="15" customHeight="1" x14ac:dyDescent="0.35">
      <c r="A590">
        <v>11710557</v>
      </c>
      <c r="B590">
        <v>100006742153</v>
      </c>
      <c r="C590" t="s">
        <v>1726</v>
      </c>
      <c r="D590">
        <v>100</v>
      </c>
      <c r="E590" t="s">
        <v>1745</v>
      </c>
      <c r="F590" t="s">
        <v>1760</v>
      </c>
      <c r="G590">
        <v>6077201</v>
      </c>
      <c r="H590">
        <v>1</v>
      </c>
      <c r="I590" t="s">
        <v>2045</v>
      </c>
      <c r="J590" t="s">
        <v>2046</v>
      </c>
      <c r="K590" t="s">
        <v>422</v>
      </c>
      <c r="L590">
        <v>3</v>
      </c>
      <c r="M590">
        <v>5</v>
      </c>
      <c r="N590">
        <v>5</v>
      </c>
      <c r="O590">
        <v>0</v>
      </c>
      <c r="P590">
        <v>5</v>
      </c>
      <c r="Q590">
        <v>0</v>
      </c>
      <c r="R590">
        <v>0</v>
      </c>
      <c r="S590" s="50">
        <v>46273.743125000001</v>
      </c>
      <c r="T590" s="50">
        <v>46273.749837962961</v>
      </c>
      <c r="U590" s="51">
        <v>46273</v>
      </c>
      <c r="V590" s="50">
        <v>46273.749837962961</v>
      </c>
      <c r="W590" t="s">
        <v>1673</v>
      </c>
      <c r="X590" t="s">
        <v>492</v>
      </c>
    </row>
    <row r="591" spans="1:24" ht="15" customHeight="1" x14ac:dyDescent="0.35">
      <c r="A591">
        <v>11710468</v>
      </c>
      <c r="B591">
        <v>100006742099</v>
      </c>
      <c r="C591" t="s">
        <v>1726</v>
      </c>
      <c r="D591">
        <v>100</v>
      </c>
      <c r="E591" t="s">
        <v>1745</v>
      </c>
      <c r="F591" t="s">
        <v>1760</v>
      </c>
      <c r="G591">
        <v>6073101</v>
      </c>
      <c r="H591">
        <v>4</v>
      </c>
      <c r="I591" t="s">
        <v>1929</v>
      </c>
      <c r="J591" t="s">
        <v>1930</v>
      </c>
      <c r="K591" t="s">
        <v>424</v>
      </c>
      <c r="L591">
        <v>3</v>
      </c>
      <c r="M591">
        <v>1</v>
      </c>
      <c r="N591">
        <v>1</v>
      </c>
      <c r="O591">
        <v>0</v>
      </c>
      <c r="P591">
        <v>1</v>
      </c>
      <c r="Q591">
        <v>0</v>
      </c>
      <c r="R591">
        <v>0</v>
      </c>
      <c r="S591" s="50">
        <v>46273.738229166673</v>
      </c>
      <c r="T591" s="50">
        <v>46273.749849537038</v>
      </c>
      <c r="U591" s="51">
        <v>46273</v>
      </c>
      <c r="V591" s="50">
        <v>46273.749849537038</v>
      </c>
      <c r="W591" t="s">
        <v>1673</v>
      </c>
      <c r="X591" t="s">
        <v>492</v>
      </c>
    </row>
    <row r="592" spans="1:24" ht="15" customHeight="1" x14ac:dyDescent="0.35">
      <c r="A592">
        <v>11708084</v>
      </c>
      <c r="B592">
        <v>100006740889</v>
      </c>
      <c r="C592" t="s">
        <v>1726</v>
      </c>
      <c r="D592">
        <v>100</v>
      </c>
      <c r="E592" t="s">
        <v>1745</v>
      </c>
      <c r="F592" t="s">
        <v>1760</v>
      </c>
      <c r="G592">
        <v>6010402</v>
      </c>
      <c r="H592">
        <v>1</v>
      </c>
      <c r="I592" t="s">
        <v>2087</v>
      </c>
      <c r="J592" t="s">
        <v>2088</v>
      </c>
      <c r="K592" t="s">
        <v>415</v>
      </c>
      <c r="L592">
        <v>3</v>
      </c>
      <c r="M592">
        <v>1</v>
      </c>
      <c r="N592">
        <v>1</v>
      </c>
      <c r="O592">
        <v>0</v>
      </c>
      <c r="P592">
        <v>1</v>
      </c>
      <c r="Q592">
        <v>0</v>
      </c>
      <c r="R592">
        <v>0</v>
      </c>
      <c r="S592" s="50">
        <v>46273.656307870369</v>
      </c>
      <c r="T592" s="50">
        <v>46273.749872685177</v>
      </c>
      <c r="U592" s="51">
        <v>46273</v>
      </c>
      <c r="V592" s="50">
        <v>46273.749872685177</v>
      </c>
      <c r="W592" t="s">
        <v>1673</v>
      </c>
      <c r="X592" t="s">
        <v>492</v>
      </c>
    </row>
    <row r="593" spans="1:24" ht="15" customHeight="1" x14ac:dyDescent="0.35">
      <c r="A593">
        <v>11710415</v>
      </c>
      <c r="B593">
        <v>100006742082</v>
      </c>
      <c r="C593" t="s">
        <v>1726</v>
      </c>
      <c r="D593">
        <v>100</v>
      </c>
      <c r="E593" t="s">
        <v>1745</v>
      </c>
      <c r="F593" t="s">
        <v>1760</v>
      </c>
      <c r="G593">
        <v>70825822</v>
      </c>
      <c r="H593">
        <v>6</v>
      </c>
      <c r="I593" t="s">
        <v>2586</v>
      </c>
      <c r="J593" t="s">
        <v>2587</v>
      </c>
      <c r="K593" t="s">
        <v>343</v>
      </c>
      <c r="L593">
        <v>3</v>
      </c>
      <c r="M593">
        <v>2</v>
      </c>
      <c r="N593">
        <v>2</v>
      </c>
      <c r="O593">
        <v>0</v>
      </c>
      <c r="P593">
        <v>2</v>
      </c>
      <c r="Q593">
        <v>0</v>
      </c>
      <c r="R593">
        <v>0</v>
      </c>
      <c r="S593" s="50">
        <v>46273.735451388893</v>
      </c>
      <c r="T593" s="50">
        <v>46273.749895833331</v>
      </c>
      <c r="U593" s="51">
        <v>46273</v>
      </c>
      <c r="V593" s="50">
        <v>46273.749895833331</v>
      </c>
      <c r="W593" t="s">
        <v>1673</v>
      </c>
      <c r="X593" t="s">
        <v>492</v>
      </c>
    </row>
    <row r="594" spans="1:24" ht="15" customHeight="1" x14ac:dyDescent="0.35">
      <c r="A594">
        <v>11710217</v>
      </c>
      <c r="B594">
        <v>100006741987</v>
      </c>
      <c r="C594" t="s">
        <v>1726</v>
      </c>
      <c r="D594">
        <v>100</v>
      </c>
      <c r="E594" t="s">
        <v>1745</v>
      </c>
      <c r="F594" t="s">
        <v>1760</v>
      </c>
      <c r="G594">
        <v>6066101</v>
      </c>
      <c r="H594">
        <v>3</v>
      </c>
      <c r="I594" t="s">
        <v>1845</v>
      </c>
      <c r="J594" t="s">
        <v>1846</v>
      </c>
      <c r="K594" t="s">
        <v>417</v>
      </c>
      <c r="L594">
        <v>3</v>
      </c>
      <c r="M594">
        <v>1</v>
      </c>
      <c r="N594">
        <v>1</v>
      </c>
      <c r="O594">
        <v>0</v>
      </c>
      <c r="P594">
        <v>1</v>
      </c>
      <c r="Q594">
        <v>0</v>
      </c>
      <c r="R594">
        <v>0</v>
      </c>
      <c r="S594" s="50">
        <v>46273.730613425927</v>
      </c>
      <c r="T594" s="50">
        <v>46273.749930555547</v>
      </c>
      <c r="U594" s="51">
        <v>46273</v>
      </c>
      <c r="V594" s="50">
        <v>46273.749930555547</v>
      </c>
      <c r="W594" t="s">
        <v>1673</v>
      </c>
      <c r="X594" t="s">
        <v>492</v>
      </c>
    </row>
    <row r="595" spans="1:24" ht="15" customHeight="1" x14ac:dyDescent="0.35">
      <c r="A595">
        <v>11709715</v>
      </c>
      <c r="B595">
        <v>100006741718</v>
      </c>
      <c r="C595" t="s">
        <v>1726</v>
      </c>
      <c r="D595">
        <v>100</v>
      </c>
      <c r="E595" t="s">
        <v>1745</v>
      </c>
      <c r="F595" t="s">
        <v>1760</v>
      </c>
      <c r="G595">
        <v>6046004</v>
      </c>
      <c r="H595">
        <v>1</v>
      </c>
      <c r="I595" t="s">
        <v>2061</v>
      </c>
      <c r="J595" t="s">
        <v>2062</v>
      </c>
      <c r="K595" t="s">
        <v>418</v>
      </c>
      <c r="L595">
        <v>3</v>
      </c>
      <c r="M595">
        <v>1</v>
      </c>
      <c r="N595">
        <v>1</v>
      </c>
      <c r="O595">
        <v>0</v>
      </c>
      <c r="P595">
        <v>1</v>
      </c>
      <c r="Q595">
        <v>0</v>
      </c>
      <c r="R595">
        <v>0</v>
      </c>
      <c r="S595" s="50">
        <v>46273.709768518522</v>
      </c>
      <c r="T595" s="50">
        <v>46273.750115740739</v>
      </c>
      <c r="U595" s="51">
        <v>46273</v>
      </c>
      <c r="V595" s="50">
        <v>46273.750115740739</v>
      </c>
      <c r="W595" t="s">
        <v>1673</v>
      </c>
      <c r="X595" t="s">
        <v>492</v>
      </c>
    </row>
    <row r="596" spans="1:24" ht="15" customHeight="1" x14ac:dyDescent="0.35">
      <c r="A596">
        <v>11708514</v>
      </c>
      <c r="B596">
        <v>100006741092</v>
      </c>
      <c r="C596" t="s">
        <v>1726</v>
      </c>
      <c r="D596">
        <v>100</v>
      </c>
      <c r="E596" t="s">
        <v>1745</v>
      </c>
      <c r="F596" t="s">
        <v>1760</v>
      </c>
      <c r="G596">
        <v>6025101</v>
      </c>
      <c r="H596">
        <v>3</v>
      </c>
      <c r="I596" t="s">
        <v>2277</v>
      </c>
      <c r="J596" t="s">
        <v>2278</v>
      </c>
      <c r="K596" t="s">
        <v>417</v>
      </c>
      <c r="L596">
        <v>3</v>
      </c>
      <c r="M596">
        <v>1</v>
      </c>
      <c r="N596">
        <v>1</v>
      </c>
      <c r="O596">
        <v>0</v>
      </c>
      <c r="P596">
        <v>1</v>
      </c>
      <c r="Q596">
        <v>0</v>
      </c>
      <c r="R596">
        <v>0</v>
      </c>
      <c r="S596" s="50">
        <v>46273.68822916667</v>
      </c>
      <c r="T596" s="50">
        <v>46273.750150462962</v>
      </c>
      <c r="U596" s="51">
        <v>46273</v>
      </c>
      <c r="V596" s="50">
        <v>46273.750150462962</v>
      </c>
      <c r="W596" t="s">
        <v>1673</v>
      </c>
      <c r="X596" t="s">
        <v>492</v>
      </c>
    </row>
    <row r="597" spans="1:24" ht="15" customHeight="1" x14ac:dyDescent="0.35">
      <c r="A597">
        <v>11710442</v>
      </c>
      <c r="B597">
        <v>100006742088</v>
      </c>
      <c r="C597" t="s">
        <v>1726</v>
      </c>
      <c r="D597">
        <v>100</v>
      </c>
      <c r="E597" t="s">
        <v>1745</v>
      </c>
      <c r="F597" t="s">
        <v>1760</v>
      </c>
      <c r="G597">
        <v>6070803</v>
      </c>
      <c r="H597">
        <v>1</v>
      </c>
      <c r="I597" t="s">
        <v>2600</v>
      </c>
      <c r="J597" t="s">
        <v>2601</v>
      </c>
      <c r="K597" t="s">
        <v>415</v>
      </c>
      <c r="L597">
        <v>3</v>
      </c>
      <c r="M597">
        <v>1</v>
      </c>
      <c r="N597">
        <v>1</v>
      </c>
      <c r="O597">
        <v>0</v>
      </c>
      <c r="P597">
        <v>1</v>
      </c>
      <c r="Q597">
        <v>0</v>
      </c>
      <c r="R597">
        <v>0</v>
      </c>
      <c r="S597" s="50">
        <v>46273.736168981479</v>
      </c>
      <c r="T597" s="50">
        <v>46273.750231481477</v>
      </c>
      <c r="U597" s="51">
        <v>46273</v>
      </c>
      <c r="V597" s="50">
        <v>46273.750231481477</v>
      </c>
      <c r="W597" t="s">
        <v>1673</v>
      </c>
      <c r="X597" t="s">
        <v>492</v>
      </c>
    </row>
    <row r="598" spans="1:24" ht="15" customHeight="1" x14ac:dyDescent="0.35">
      <c r="A598">
        <v>11708515</v>
      </c>
      <c r="B598">
        <v>100006741092</v>
      </c>
      <c r="C598" t="s">
        <v>1726</v>
      </c>
      <c r="D598">
        <v>100</v>
      </c>
      <c r="E598" t="s">
        <v>1745</v>
      </c>
      <c r="F598" t="s">
        <v>1760</v>
      </c>
      <c r="G598">
        <v>6025101</v>
      </c>
      <c r="H598">
        <v>3</v>
      </c>
      <c r="I598" t="s">
        <v>1807</v>
      </c>
      <c r="J598" t="s">
        <v>1808</v>
      </c>
      <c r="K598" t="s">
        <v>417</v>
      </c>
      <c r="L598">
        <v>3</v>
      </c>
      <c r="M598">
        <v>1</v>
      </c>
      <c r="N598">
        <v>1</v>
      </c>
      <c r="O598">
        <v>0</v>
      </c>
      <c r="P598">
        <v>1</v>
      </c>
      <c r="Q598">
        <v>0</v>
      </c>
      <c r="R598">
        <v>0</v>
      </c>
      <c r="S598" s="50">
        <v>46273.68822916667</v>
      </c>
      <c r="T598" s="50">
        <v>46273.750289351847</v>
      </c>
      <c r="U598" s="51">
        <v>46273</v>
      </c>
      <c r="V598" s="50">
        <v>46273.750289351847</v>
      </c>
      <c r="W598" t="s">
        <v>1673</v>
      </c>
      <c r="X598" t="s">
        <v>492</v>
      </c>
    </row>
    <row r="599" spans="1:24" ht="15" customHeight="1" x14ac:dyDescent="0.35">
      <c r="A599">
        <v>11709716</v>
      </c>
      <c r="B599">
        <v>100006741718</v>
      </c>
      <c r="C599" t="s">
        <v>1726</v>
      </c>
      <c r="D599">
        <v>100</v>
      </c>
      <c r="E599" t="s">
        <v>1745</v>
      </c>
      <c r="F599" t="s">
        <v>1760</v>
      </c>
      <c r="G599">
        <v>6046004</v>
      </c>
      <c r="H599">
        <v>1</v>
      </c>
      <c r="I599" t="s">
        <v>2457</v>
      </c>
      <c r="J599" t="s">
        <v>2458</v>
      </c>
      <c r="K599" t="s">
        <v>418</v>
      </c>
      <c r="L599">
        <v>3</v>
      </c>
      <c r="M599">
        <v>1</v>
      </c>
      <c r="N599">
        <v>1</v>
      </c>
      <c r="O599">
        <v>0</v>
      </c>
      <c r="P599">
        <v>1</v>
      </c>
      <c r="Q599">
        <v>0</v>
      </c>
      <c r="R599">
        <v>0</v>
      </c>
      <c r="S599" s="50">
        <v>46273.709768518522</v>
      </c>
      <c r="T599" s="50">
        <v>46273.750300925924</v>
      </c>
      <c r="U599" s="51">
        <v>46273</v>
      </c>
      <c r="V599" s="50">
        <v>46273.750300925924</v>
      </c>
      <c r="W599" t="s">
        <v>1673</v>
      </c>
      <c r="X599" t="s">
        <v>492</v>
      </c>
    </row>
    <row r="600" spans="1:24" ht="15" customHeight="1" x14ac:dyDescent="0.35">
      <c r="A600">
        <v>11710729</v>
      </c>
      <c r="B600">
        <v>100006742239</v>
      </c>
      <c r="C600" t="s">
        <v>1726</v>
      </c>
      <c r="D600">
        <v>100</v>
      </c>
      <c r="E600" t="s">
        <v>1745</v>
      </c>
      <c r="F600" t="s">
        <v>1760</v>
      </c>
      <c r="G600">
        <v>6080801</v>
      </c>
      <c r="H600">
        <v>4</v>
      </c>
      <c r="I600" t="s">
        <v>1831</v>
      </c>
      <c r="J600" t="s">
        <v>1832</v>
      </c>
      <c r="K600" t="s">
        <v>424</v>
      </c>
      <c r="L600">
        <v>3</v>
      </c>
      <c r="M600">
        <v>1</v>
      </c>
      <c r="N600">
        <v>1</v>
      </c>
      <c r="O600">
        <v>0</v>
      </c>
      <c r="P600">
        <v>1</v>
      </c>
      <c r="Q600">
        <v>0</v>
      </c>
      <c r="R600">
        <v>0</v>
      </c>
      <c r="S600" s="50">
        <v>46273.74658564815</v>
      </c>
      <c r="T600" s="50">
        <v>46273.750393518523</v>
      </c>
      <c r="U600" s="51">
        <v>46273</v>
      </c>
      <c r="V600" s="50">
        <v>46273.750393518523</v>
      </c>
      <c r="W600" t="s">
        <v>1673</v>
      </c>
      <c r="X600" t="s">
        <v>492</v>
      </c>
    </row>
    <row r="601" spans="1:24" ht="15" customHeight="1" x14ac:dyDescent="0.35">
      <c r="A601">
        <v>11710443</v>
      </c>
      <c r="B601">
        <v>100006742088</v>
      </c>
      <c r="C601" t="s">
        <v>1726</v>
      </c>
      <c r="D601">
        <v>100</v>
      </c>
      <c r="E601" t="s">
        <v>1745</v>
      </c>
      <c r="F601" t="s">
        <v>1760</v>
      </c>
      <c r="G601">
        <v>6070803</v>
      </c>
      <c r="H601">
        <v>1</v>
      </c>
      <c r="I601" t="s">
        <v>2095</v>
      </c>
      <c r="J601" t="s">
        <v>2096</v>
      </c>
      <c r="K601" t="s">
        <v>415</v>
      </c>
      <c r="L601">
        <v>3</v>
      </c>
      <c r="M601">
        <v>2</v>
      </c>
      <c r="N601">
        <v>2</v>
      </c>
      <c r="O601">
        <v>0</v>
      </c>
      <c r="P601">
        <v>2</v>
      </c>
      <c r="Q601">
        <v>0</v>
      </c>
      <c r="R601">
        <v>0</v>
      </c>
      <c r="S601" s="50">
        <v>46273.736168981479</v>
      </c>
      <c r="T601" s="50">
        <v>46273.750428240739</v>
      </c>
      <c r="U601" s="51">
        <v>46273</v>
      </c>
      <c r="V601" s="50">
        <v>46273.750428240739</v>
      </c>
      <c r="W601" t="s">
        <v>1673</v>
      </c>
      <c r="X601" t="s">
        <v>492</v>
      </c>
    </row>
    <row r="602" spans="1:24" ht="15" customHeight="1" x14ac:dyDescent="0.35">
      <c r="A602">
        <v>11708315</v>
      </c>
      <c r="B602">
        <v>100006740985</v>
      </c>
      <c r="C602" t="s">
        <v>1726</v>
      </c>
      <c r="D602">
        <v>100</v>
      </c>
      <c r="E602" t="s">
        <v>1745</v>
      </c>
      <c r="F602" t="s">
        <v>1760</v>
      </c>
      <c r="G602">
        <v>6023201</v>
      </c>
      <c r="H602">
        <v>3</v>
      </c>
      <c r="I602" t="s">
        <v>2237</v>
      </c>
      <c r="J602" t="s">
        <v>2238</v>
      </c>
      <c r="K602" t="s">
        <v>417</v>
      </c>
      <c r="L602">
        <v>3</v>
      </c>
      <c r="M602">
        <v>1</v>
      </c>
      <c r="N602">
        <v>1</v>
      </c>
      <c r="O602">
        <v>0</v>
      </c>
      <c r="P602">
        <v>1</v>
      </c>
      <c r="Q602">
        <v>0</v>
      </c>
      <c r="R602">
        <v>0</v>
      </c>
      <c r="S602" s="50">
        <v>46273.675740740742</v>
      </c>
      <c r="T602" s="50">
        <v>46273.750486111108</v>
      </c>
      <c r="U602" s="51">
        <v>46273</v>
      </c>
      <c r="V602" s="50">
        <v>46273.750486111108</v>
      </c>
      <c r="W602" t="s">
        <v>1673</v>
      </c>
      <c r="X602" t="s">
        <v>492</v>
      </c>
    </row>
    <row r="603" spans="1:24" ht="15" customHeight="1" x14ac:dyDescent="0.35">
      <c r="A603">
        <v>11708074</v>
      </c>
      <c r="B603">
        <v>100006740888</v>
      </c>
      <c r="C603" t="s">
        <v>1726</v>
      </c>
      <c r="D603">
        <v>100</v>
      </c>
      <c r="E603" t="s">
        <v>1745</v>
      </c>
      <c r="F603" t="s">
        <v>1760</v>
      </c>
      <c r="G603">
        <v>6008401</v>
      </c>
      <c r="H603">
        <v>1</v>
      </c>
      <c r="I603" t="s">
        <v>2099</v>
      </c>
      <c r="J603" t="s">
        <v>2100</v>
      </c>
      <c r="K603" t="s">
        <v>418</v>
      </c>
      <c r="L603">
        <v>3</v>
      </c>
      <c r="M603">
        <v>1</v>
      </c>
      <c r="N603">
        <v>1</v>
      </c>
      <c r="O603">
        <v>0</v>
      </c>
      <c r="P603">
        <v>1</v>
      </c>
      <c r="Q603">
        <v>0</v>
      </c>
      <c r="R603">
        <v>0</v>
      </c>
      <c r="S603" s="50">
        <v>46273.656307870369</v>
      </c>
      <c r="T603" s="50">
        <v>46273.750648148147</v>
      </c>
      <c r="U603" s="51">
        <v>46273</v>
      </c>
      <c r="V603" s="50">
        <v>46273.750648148147</v>
      </c>
      <c r="W603" t="s">
        <v>1673</v>
      </c>
      <c r="X603" t="s">
        <v>492</v>
      </c>
    </row>
    <row r="604" spans="1:24" ht="15" customHeight="1" x14ac:dyDescent="0.35">
      <c r="A604">
        <v>11710476</v>
      </c>
      <c r="B604">
        <v>100006742107</v>
      </c>
      <c r="C604" t="s">
        <v>1726</v>
      </c>
      <c r="D604">
        <v>100</v>
      </c>
      <c r="E604" t="s">
        <v>1745</v>
      </c>
      <c r="F604" t="s">
        <v>1760</v>
      </c>
      <c r="G604">
        <v>6074401</v>
      </c>
      <c r="H604">
        <v>4</v>
      </c>
      <c r="I604" t="s">
        <v>2608</v>
      </c>
      <c r="J604" t="s">
        <v>2609</v>
      </c>
      <c r="K604" t="s">
        <v>424</v>
      </c>
      <c r="L604">
        <v>3</v>
      </c>
      <c r="M604">
        <v>4</v>
      </c>
      <c r="N604">
        <v>4</v>
      </c>
      <c r="O604">
        <v>0</v>
      </c>
      <c r="P604">
        <v>4</v>
      </c>
      <c r="Q604">
        <v>0</v>
      </c>
      <c r="R604">
        <v>0</v>
      </c>
      <c r="S604" s="50">
        <v>46273.740324074082</v>
      </c>
      <c r="T604" s="50">
        <v>46273.75068287037</v>
      </c>
      <c r="U604" s="51">
        <v>46273</v>
      </c>
      <c r="V604" s="50">
        <v>46273.75068287037</v>
      </c>
      <c r="W604" t="s">
        <v>1673</v>
      </c>
      <c r="X604" t="s">
        <v>492</v>
      </c>
    </row>
    <row r="605" spans="1:24" ht="15" customHeight="1" x14ac:dyDescent="0.35">
      <c r="A605">
        <v>11708075</v>
      </c>
      <c r="B605">
        <v>100006740888</v>
      </c>
      <c r="C605" t="s">
        <v>1726</v>
      </c>
      <c r="D605">
        <v>100</v>
      </c>
      <c r="E605" t="s">
        <v>1745</v>
      </c>
      <c r="F605" t="s">
        <v>1760</v>
      </c>
      <c r="G605">
        <v>6008401</v>
      </c>
      <c r="H605">
        <v>1</v>
      </c>
      <c r="I605" t="s">
        <v>2175</v>
      </c>
      <c r="J605" t="s">
        <v>2176</v>
      </c>
      <c r="K605" t="s">
        <v>418</v>
      </c>
      <c r="L605">
        <v>3</v>
      </c>
      <c r="M605">
        <v>1</v>
      </c>
      <c r="N605">
        <v>1</v>
      </c>
      <c r="O605">
        <v>0</v>
      </c>
      <c r="P605">
        <v>1</v>
      </c>
      <c r="Q605">
        <v>0</v>
      </c>
      <c r="R605">
        <v>0</v>
      </c>
      <c r="S605" s="50">
        <v>46273.656307870369</v>
      </c>
      <c r="T605" s="50">
        <v>46273.750763888893</v>
      </c>
      <c r="U605" s="51">
        <v>46273</v>
      </c>
      <c r="V605" s="50">
        <v>46273.750763888893</v>
      </c>
      <c r="W605" t="s">
        <v>1673</v>
      </c>
      <c r="X605" t="s">
        <v>492</v>
      </c>
    </row>
    <row r="606" spans="1:24" ht="15" customHeight="1" x14ac:dyDescent="0.35">
      <c r="A606">
        <v>11708316</v>
      </c>
      <c r="B606">
        <v>100006740985</v>
      </c>
      <c r="C606" t="s">
        <v>1726</v>
      </c>
      <c r="D606">
        <v>100</v>
      </c>
      <c r="E606" t="s">
        <v>1745</v>
      </c>
      <c r="F606" t="s">
        <v>1760</v>
      </c>
      <c r="G606">
        <v>6023201</v>
      </c>
      <c r="H606">
        <v>3</v>
      </c>
      <c r="I606" t="s">
        <v>1855</v>
      </c>
      <c r="J606" t="s">
        <v>1856</v>
      </c>
      <c r="K606" t="s">
        <v>417</v>
      </c>
      <c r="L606">
        <v>3</v>
      </c>
      <c r="M606">
        <v>8</v>
      </c>
      <c r="N606">
        <v>8</v>
      </c>
      <c r="O606">
        <v>0</v>
      </c>
      <c r="P606">
        <v>8</v>
      </c>
      <c r="Q606">
        <v>0</v>
      </c>
      <c r="R606">
        <v>0</v>
      </c>
      <c r="S606" s="50">
        <v>46273.675740740742</v>
      </c>
      <c r="T606" s="50">
        <v>46273.750902777778</v>
      </c>
      <c r="U606" s="51">
        <v>46273</v>
      </c>
      <c r="V606" s="50">
        <v>46273.750902777778</v>
      </c>
      <c r="W606" t="s">
        <v>1673</v>
      </c>
      <c r="X606" t="s">
        <v>492</v>
      </c>
    </row>
    <row r="607" spans="1:24" ht="15" customHeight="1" x14ac:dyDescent="0.35">
      <c r="A607">
        <v>11708076</v>
      </c>
      <c r="B607">
        <v>100006740888</v>
      </c>
      <c r="C607" t="s">
        <v>1726</v>
      </c>
      <c r="D607">
        <v>100</v>
      </c>
      <c r="E607" t="s">
        <v>1745</v>
      </c>
      <c r="F607" t="s">
        <v>1760</v>
      </c>
      <c r="G607">
        <v>6008401</v>
      </c>
      <c r="H607">
        <v>1</v>
      </c>
      <c r="I607" t="s">
        <v>1979</v>
      </c>
      <c r="J607" t="s">
        <v>1980</v>
      </c>
      <c r="K607" t="s">
        <v>418</v>
      </c>
      <c r="L607">
        <v>3</v>
      </c>
      <c r="M607">
        <v>2</v>
      </c>
      <c r="N607">
        <v>2</v>
      </c>
      <c r="O607">
        <v>0</v>
      </c>
      <c r="P607">
        <v>2</v>
      </c>
      <c r="Q607">
        <v>0</v>
      </c>
      <c r="R607">
        <v>0</v>
      </c>
      <c r="S607" s="50">
        <v>46273.656307870369</v>
      </c>
      <c r="T607" s="50">
        <v>46273.750914351847</v>
      </c>
      <c r="U607" s="51">
        <v>46273</v>
      </c>
      <c r="V607" s="50">
        <v>46273.750914351847</v>
      </c>
      <c r="W607" t="s">
        <v>1673</v>
      </c>
      <c r="X607" t="s">
        <v>492</v>
      </c>
    </row>
    <row r="608" spans="1:24" ht="15" customHeight="1" x14ac:dyDescent="0.35">
      <c r="A608">
        <v>11710416</v>
      </c>
      <c r="B608">
        <v>100006742083</v>
      </c>
      <c r="C608" t="s">
        <v>1726</v>
      </c>
      <c r="D608">
        <v>100</v>
      </c>
      <c r="E608" t="s">
        <v>1745</v>
      </c>
      <c r="F608" t="s">
        <v>1760</v>
      </c>
      <c r="G608">
        <v>6070801</v>
      </c>
      <c r="H608">
        <v>4</v>
      </c>
      <c r="I608" t="s">
        <v>2221</v>
      </c>
      <c r="J608" t="s">
        <v>2222</v>
      </c>
      <c r="K608" t="s">
        <v>424</v>
      </c>
      <c r="L608">
        <v>3</v>
      </c>
      <c r="M608">
        <v>1</v>
      </c>
      <c r="N608">
        <v>1</v>
      </c>
      <c r="O608">
        <v>0</v>
      </c>
      <c r="P608">
        <v>1</v>
      </c>
      <c r="Q608">
        <v>0</v>
      </c>
      <c r="R608">
        <v>0</v>
      </c>
      <c r="S608" s="50">
        <v>46273.736157407409</v>
      </c>
      <c r="T608" s="50">
        <v>46273.750972222217</v>
      </c>
      <c r="U608" s="51">
        <v>46273</v>
      </c>
      <c r="V608" s="50">
        <v>46273.750972222217</v>
      </c>
      <c r="W608" t="s">
        <v>1673</v>
      </c>
      <c r="X608" t="s">
        <v>492</v>
      </c>
    </row>
    <row r="609" spans="1:24" ht="15" customHeight="1" x14ac:dyDescent="0.35">
      <c r="A609">
        <v>11710491</v>
      </c>
      <c r="B609">
        <v>100006742115</v>
      </c>
      <c r="C609" t="s">
        <v>1726</v>
      </c>
      <c r="D609">
        <v>100</v>
      </c>
      <c r="E609" t="s">
        <v>1745</v>
      </c>
      <c r="F609" t="s">
        <v>1760</v>
      </c>
      <c r="G609">
        <v>6075002</v>
      </c>
      <c r="H609">
        <v>1</v>
      </c>
      <c r="I609" t="s">
        <v>2285</v>
      </c>
      <c r="J609" t="s">
        <v>2286</v>
      </c>
      <c r="K609" t="s">
        <v>415</v>
      </c>
      <c r="L609">
        <v>3</v>
      </c>
      <c r="M609">
        <v>2</v>
      </c>
      <c r="N609">
        <v>2</v>
      </c>
      <c r="O609">
        <v>0</v>
      </c>
      <c r="P609">
        <v>2</v>
      </c>
      <c r="Q609">
        <v>0</v>
      </c>
      <c r="R609">
        <v>0</v>
      </c>
      <c r="S609" s="50">
        <v>46273.741018518522</v>
      </c>
      <c r="T609" s="50">
        <v>46273.75104166667</v>
      </c>
      <c r="U609" s="51">
        <v>46273</v>
      </c>
      <c r="V609" s="50">
        <v>46273.75104166667</v>
      </c>
      <c r="W609" t="s">
        <v>1673</v>
      </c>
      <c r="X609" t="s">
        <v>492</v>
      </c>
    </row>
    <row r="610" spans="1:24" ht="15" customHeight="1" x14ac:dyDescent="0.35">
      <c r="A610">
        <v>11708317</v>
      </c>
      <c r="B610">
        <v>100006740985</v>
      </c>
      <c r="C610" t="s">
        <v>1726</v>
      </c>
      <c r="D610">
        <v>100</v>
      </c>
      <c r="E610" t="s">
        <v>1745</v>
      </c>
      <c r="F610" t="s">
        <v>1760</v>
      </c>
      <c r="G610">
        <v>6023201</v>
      </c>
      <c r="H610">
        <v>3</v>
      </c>
      <c r="I610" t="s">
        <v>2239</v>
      </c>
      <c r="J610" t="s">
        <v>2240</v>
      </c>
      <c r="K610" t="s">
        <v>417</v>
      </c>
      <c r="L610">
        <v>3</v>
      </c>
      <c r="M610">
        <v>2</v>
      </c>
      <c r="N610">
        <v>2</v>
      </c>
      <c r="O610">
        <v>0</v>
      </c>
      <c r="P610">
        <v>2</v>
      </c>
      <c r="Q610">
        <v>0</v>
      </c>
      <c r="R610">
        <v>0</v>
      </c>
      <c r="S610" s="50">
        <v>46273.675740740742</v>
      </c>
      <c r="T610" s="50">
        <v>46273.75105324074</v>
      </c>
      <c r="U610" s="51">
        <v>46273</v>
      </c>
      <c r="V610" s="50">
        <v>46273.75105324074</v>
      </c>
      <c r="W610" t="s">
        <v>1673</v>
      </c>
      <c r="X610" t="s">
        <v>492</v>
      </c>
    </row>
    <row r="611" spans="1:24" ht="15" customHeight="1" x14ac:dyDescent="0.35">
      <c r="A611">
        <v>11710417</v>
      </c>
      <c r="B611">
        <v>100006742083</v>
      </c>
      <c r="C611" t="s">
        <v>1726</v>
      </c>
      <c r="D611">
        <v>100</v>
      </c>
      <c r="E611" t="s">
        <v>1745</v>
      </c>
      <c r="F611" t="s">
        <v>1760</v>
      </c>
      <c r="G611">
        <v>6070801</v>
      </c>
      <c r="H611">
        <v>4</v>
      </c>
      <c r="I611" t="s">
        <v>2588</v>
      </c>
      <c r="J611" t="s">
        <v>2589</v>
      </c>
      <c r="K611" t="s">
        <v>424</v>
      </c>
      <c r="L611">
        <v>3</v>
      </c>
      <c r="M611">
        <v>1</v>
      </c>
      <c r="N611">
        <v>1</v>
      </c>
      <c r="O611">
        <v>0</v>
      </c>
      <c r="P611">
        <v>1</v>
      </c>
      <c r="Q611">
        <v>0</v>
      </c>
      <c r="R611">
        <v>0</v>
      </c>
      <c r="S611" s="50">
        <v>46273.736157407409</v>
      </c>
      <c r="T611" s="50">
        <v>46273.751145833332</v>
      </c>
      <c r="U611" s="51">
        <v>46273</v>
      </c>
      <c r="V611" s="50">
        <v>46273.751145833332</v>
      </c>
      <c r="W611" t="s">
        <v>1673</v>
      </c>
      <c r="X611" t="s">
        <v>492</v>
      </c>
    </row>
    <row r="612" spans="1:24" ht="15" customHeight="1" x14ac:dyDescent="0.35">
      <c r="A612">
        <v>11708318</v>
      </c>
      <c r="B612">
        <v>100006740985</v>
      </c>
      <c r="C612" t="s">
        <v>1726</v>
      </c>
      <c r="D612">
        <v>100</v>
      </c>
      <c r="E612" t="s">
        <v>1745</v>
      </c>
      <c r="F612" t="s">
        <v>1760</v>
      </c>
      <c r="G612">
        <v>6023201</v>
      </c>
      <c r="H612">
        <v>3</v>
      </c>
      <c r="I612" t="s">
        <v>1859</v>
      </c>
      <c r="J612" t="s">
        <v>1860</v>
      </c>
      <c r="K612" t="s">
        <v>417</v>
      </c>
      <c r="L612">
        <v>3</v>
      </c>
      <c r="M612">
        <v>1</v>
      </c>
      <c r="N612">
        <v>1</v>
      </c>
      <c r="O612">
        <v>0</v>
      </c>
      <c r="P612">
        <v>1</v>
      </c>
      <c r="Q612">
        <v>0</v>
      </c>
      <c r="R612">
        <v>0</v>
      </c>
      <c r="S612" s="50">
        <v>46273.675740740742</v>
      </c>
      <c r="T612" s="50">
        <v>46273.751157407409</v>
      </c>
      <c r="U612" s="51">
        <v>46273</v>
      </c>
      <c r="V612" s="50">
        <v>46273.751157407409</v>
      </c>
      <c r="W612" t="s">
        <v>1673</v>
      </c>
      <c r="X612" t="s">
        <v>492</v>
      </c>
    </row>
    <row r="613" spans="1:24" ht="15" customHeight="1" x14ac:dyDescent="0.35">
      <c r="A613">
        <v>11708319</v>
      </c>
      <c r="B613">
        <v>100006740985</v>
      </c>
      <c r="C613" t="s">
        <v>1726</v>
      </c>
      <c r="D613">
        <v>100</v>
      </c>
      <c r="E613" t="s">
        <v>1745</v>
      </c>
      <c r="F613" t="s">
        <v>1760</v>
      </c>
      <c r="G613">
        <v>6023201</v>
      </c>
      <c r="H613">
        <v>3</v>
      </c>
      <c r="I613" t="s">
        <v>1845</v>
      </c>
      <c r="J613" t="s">
        <v>1846</v>
      </c>
      <c r="K613" t="s">
        <v>417</v>
      </c>
      <c r="L613">
        <v>3</v>
      </c>
      <c r="M613">
        <v>1</v>
      </c>
      <c r="N613">
        <v>1</v>
      </c>
      <c r="O613">
        <v>0</v>
      </c>
      <c r="P613">
        <v>1</v>
      </c>
      <c r="Q613">
        <v>0</v>
      </c>
      <c r="R613">
        <v>0</v>
      </c>
      <c r="S613" s="50">
        <v>46273.675740740742</v>
      </c>
      <c r="T613" s="50">
        <v>46273.751250000001</v>
      </c>
      <c r="U613" s="51">
        <v>46273</v>
      </c>
      <c r="V613" s="50">
        <v>46273.751250000001</v>
      </c>
      <c r="W613" t="s">
        <v>1673</v>
      </c>
      <c r="X613" t="s">
        <v>492</v>
      </c>
    </row>
    <row r="614" spans="1:24" ht="15" customHeight="1" x14ac:dyDescent="0.35">
      <c r="A614">
        <v>11710368</v>
      </c>
      <c r="B614">
        <v>100006742054</v>
      </c>
      <c r="C614" t="s">
        <v>1726</v>
      </c>
      <c r="D614">
        <v>100</v>
      </c>
      <c r="E614" t="s">
        <v>1745</v>
      </c>
      <c r="F614" t="s">
        <v>1760</v>
      </c>
      <c r="G614">
        <v>6068502</v>
      </c>
      <c r="H614">
        <v>1</v>
      </c>
      <c r="I614" t="s">
        <v>2555</v>
      </c>
      <c r="J614" t="s">
        <v>2556</v>
      </c>
      <c r="K614" t="s">
        <v>415</v>
      </c>
      <c r="L614">
        <v>3</v>
      </c>
      <c r="M614">
        <v>1</v>
      </c>
      <c r="N614">
        <v>1</v>
      </c>
      <c r="O614">
        <v>0</v>
      </c>
      <c r="P614">
        <v>1</v>
      </c>
      <c r="Q614">
        <v>0</v>
      </c>
      <c r="R614">
        <v>0</v>
      </c>
      <c r="S614" s="50">
        <v>46273.732708333337</v>
      </c>
      <c r="T614" s="50">
        <v>46273.751331018517</v>
      </c>
      <c r="U614" s="51">
        <v>46273</v>
      </c>
      <c r="V614" s="50">
        <v>46273.751331018517</v>
      </c>
      <c r="W614" t="s">
        <v>1673</v>
      </c>
      <c r="X614" t="s">
        <v>492</v>
      </c>
    </row>
    <row r="615" spans="1:24" ht="15" customHeight="1" x14ac:dyDescent="0.35">
      <c r="A615">
        <v>11710494</v>
      </c>
      <c r="B615">
        <v>100006742117</v>
      </c>
      <c r="C615" t="s">
        <v>1726</v>
      </c>
      <c r="D615">
        <v>100</v>
      </c>
      <c r="E615" t="s">
        <v>1745</v>
      </c>
      <c r="F615" t="s">
        <v>1760</v>
      </c>
      <c r="G615">
        <v>6074901</v>
      </c>
      <c r="H615">
        <v>1</v>
      </c>
      <c r="I615" t="s">
        <v>2610</v>
      </c>
      <c r="J615" t="s">
        <v>2611</v>
      </c>
      <c r="K615" t="s">
        <v>418</v>
      </c>
      <c r="L615">
        <v>3</v>
      </c>
      <c r="M615">
        <v>4</v>
      </c>
      <c r="N615">
        <v>4</v>
      </c>
      <c r="O615">
        <v>0</v>
      </c>
      <c r="P615">
        <v>4</v>
      </c>
      <c r="Q615">
        <v>0</v>
      </c>
      <c r="R615">
        <v>0</v>
      </c>
      <c r="S615" s="50">
        <v>46273.741018518522</v>
      </c>
      <c r="T615" s="50">
        <v>46273.751400462963</v>
      </c>
      <c r="U615" s="51">
        <v>46273</v>
      </c>
      <c r="V615" s="50">
        <v>46273.751400462963</v>
      </c>
      <c r="W615" t="s">
        <v>1673</v>
      </c>
      <c r="X615" t="s">
        <v>492</v>
      </c>
    </row>
    <row r="616" spans="1:24" ht="15" customHeight="1" x14ac:dyDescent="0.35">
      <c r="A616">
        <v>11710418</v>
      </c>
      <c r="B616">
        <v>100006742083</v>
      </c>
      <c r="C616" t="s">
        <v>1726</v>
      </c>
      <c r="D616">
        <v>100</v>
      </c>
      <c r="E616" t="s">
        <v>1745</v>
      </c>
      <c r="F616" t="s">
        <v>1760</v>
      </c>
      <c r="G616">
        <v>6070801</v>
      </c>
      <c r="H616">
        <v>4</v>
      </c>
      <c r="I616" t="s">
        <v>1819</v>
      </c>
      <c r="J616" t="s">
        <v>1820</v>
      </c>
      <c r="K616" t="s">
        <v>424</v>
      </c>
      <c r="L616">
        <v>3</v>
      </c>
      <c r="M616">
        <v>1</v>
      </c>
      <c r="N616">
        <v>1</v>
      </c>
      <c r="O616">
        <v>0</v>
      </c>
      <c r="P616">
        <v>1</v>
      </c>
      <c r="Q616">
        <v>0</v>
      </c>
      <c r="R616">
        <v>0</v>
      </c>
      <c r="S616" s="50">
        <v>46273.736157407409</v>
      </c>
      <c r="T616" s="50">
        <v>46273.751423611109</v>
      </c>
      <c r="U616" s="51">
        <v>46273</v>
      </c>
      <c r="V616" s="50">
        <v>46273.751423611109</v>
      </c>
      <c r="W616" t="s">
        <v>1673</v>
      </c>
      <c r="X616" t="s">
        <v>492</v>
      </c>
    </row>
    <row r="617" spans="1:24" ht="15" customHeight="1" x14ac:dyDescent="0.35">
      <c r="A617">
        <v>11710369</v>
      </c>
      <c r="B617">
        <v>100006742054</v>
      </c>
      <c r="C617" t="s">
        <v>1726</v>
      </c>
      <c r="D617">
        <v>100</v>
      </c>
      <c r="E617" t="s">
        <v>1745</v>
      </c>
      <c r="F617" t="s">
        <v>1760</v>
      </c>
      <c r="G617">
        <v>6068502</v>
      </c>
      <c r="H617">
        <v>1</v>
      </c>
      <c r="I617" t="s">
        <v>2235</v>
      </c>
      <c r="J617" t="s">
        <v>2236</v>
      </c>
      <c r="K617" t="s">
        <v>415</v>
      </c>
      <c r="L617">
        <v>3</v>
      </c>
      <c r="M617">
        <v>1</v>
      </c>
      <c r="N617">
        <v>1</v>
      </c>
      <c r="O617">
        <v>0</v>
      </c>
      <c r="P617">
        <v>1</v>
      </c>
      <c r="Q617">
        <v>0</v>
      </c>
      <c r="R617">
        <v>0</v>
      </c>
      <c r="S617" s="50">
        <v>46273.732708333337</v>
      </c>
      <c r="T617" s="50">
        <v>46273.751446759263</v>
      </c>
      <c r="U617" s="51">
        <v>46273</v>
      </c>
      <c r="V617" s="50">
        <v>46273.751446759263</v>
      </c>
      <c r="W617" t="s">
        <v>1673</v>
      </c>
      <c r="X617" t="s">
        <v>492</v>
      </c>
    </row>
    <row r="618" spans="1:24" ht="15" customHeight="1" x14ac:dyDescent="0.35">
      <c r="A618">
        <v>11710495</v>
      </c>
      <c r="B618">
        <v>100006742117</v>
      </c>
      <c r="C618" t="s">
        <v>1726</v>
      </c>
      <c r="D618">
        <v>100</v>
      </c>
      <c r="E618" t="s">
        <v>1745</v>
      </c>
      <c r="F618" t="s">
        <v>1760</v>
      </c>
      <c r="G618">
        <v>6074901</v>
      </c>
      <c r="H618">
        <v>1</v>
      </c>
      <c r="I618" t="s">
        <v>2457</v>
      </c>
      <c r="J618" t="s">
        <v>2458</v>
      </c>
      <c r="K618" t="s">
        <v>418</v>
      </c>
      <c r="L618">
        <v>3</v>
      </c>
      <c r="M618">
        <v>2</v>
      </c>
      <c r="N618">
        <v>2</v>
      </c>
      <c r="O618">
        <v>0</v>
      </c>
      <c r="P618">
        <v>2</v>
      </c>
      <c r="Q618">
        <v>0</v>
      </c>
      <c r="R618">
        <v>0</v>
      </c>
      <c r="S618" s="50">
        <v>46273.741018518522</v>
      </c>
      <c r="T618" s="50">
        <v>46273.751562500001</v>
      </c>
      <c r="U618" s="51">
        <v>46273</v>
      </c>
      <c r="V618" s="50">
        <v>46273.751562500001</v>
      </c>
      <c r="W618" t="s">
        <v>1673</v>
      </c>
      <c r="X618" t="s">
        <v>492</v>
      </c>
    </row>
    <row r="619" spans="1:24" ht="15" customHeight="1" x14ac:dyDescent="0.35">
      <c r="A619">
        <v>11710936</v>
      </c>
      <c r="B619">
        <v>100006742342</v>
      </c>
      <c r="C619" t="s">
        <v>1726</v>
      </c>
      <c r="D619">
        <v>100</v>
      </c>
      <c r="E619" t="s">
        <v>1745</v>
      </c>
      <c r="F619" t="s">
        <v>1760</v>
      </c>
      <c r="G619">
        <v>6086701</v>
      </c>
      <c r="H619">
        <v>3</v>
      </c>
      <c r="I619" t="s">
        <v>1855</v>
      </c>
      <c r="J619" t="s">
        <v>1856</v>
      </c>
      <c r="K619" t="s">
        <v>417</v>
      </c>
      <c r="L619">
        <v>3</v>
      </c>
      <c r="M619">
        <v>2</v>
      </c>
      <c r="N619">
        <v>2</v>
      </c>
      <c r="O619">
        <v>0</v>
      </c>
      <c r="P619">
        <v>2</v>
      </c>
      <c r="Q619">
        <v>0</v>
      </c>
      <c r="R619">
        <v>0</v>
      </c>
      <c r="S619" s="50">
        <v>46273.75072916667</v>
      </c>
      <c r="T619" s="50">
        <v>46273.751759259263</v>
      </c>
      <c r="U619" s="51">
        <v>46273</v>
      </c>
      <c r="V619" s="50">
        <v>46273.751759259263</v>
      </c>
      <c r="W619" t="s">
        <v>1673</v>
      </c>
      <c r="X619" t="s">
        <v>492</v>
      </c>
    </row>
    <row r="620" spans="1:24" ht="15" customHeight="1" x14ac:dyDescent="0.35">
      <c r="A620">
        <v>11710274</v>
      </c>
      <c r="B620">
        <v>100006742020</v>
      </c>
      <c r="C620" t="s">
        <v>1726</v>
      </c>
      <c r="D620">
        <v>100</v>
      </c>
      <c r="E620" t="s">
        <v>1745</v>
      </c>
      <c r="F620" t="s">
        <v>1760</v>
      </c>
      <c r="G620">
        <v>6066602</v>
      </c>
      <c r="H620">
        <v>1</v>
      </c>
      <c r="I620" t="s">
        <v>2559</v>
      </c>
      <c r="J620" t="s">
        <v>2560</v>
      </c>
      <c r="K620" t="s">
        <v>415</v>
      </c>
      <c r="L620">
        <v>3</v>
      </c>
      <c r="M620">
        <v>1</v>
      </c>
      <c r="N620">
        <v>1</v>
      </c>
      <c r="O620">
        <v>0</v>
      </c>
      <c r="P620">
        <v>1</v>
      </c>
      <c r="Q620">
        <v>0</v>
      </c>
      <c r="R620">
        <v>0</v>
      </c>
      <c r="S620" s="50">
        <v>46273.73201388889</v>
      </c>
      <c r="T620" s="50">
        <v>46273.751851851863</v>
      </c>
      <c r="U620" s="51">
        <v>46273</v>
      </c>
      <c r="V620" s="50">
        <v>46273.751851851863</v>
      </c>
      <c r="W620" t="s">
        <v>1673</v>
      </c>
      <c r="X620" t="s">
        <v>492</v>
      </c>
    </row>
    <row r="621" spans="1:24" ht="15" customHeight="1" x14ac:dyDescent="0.35">
      <c r="A621">
        <v>11710623</v>
      </c>
      <c r="B621">
        <v>100006742187</v>
      </c>
      <c r="C621" t="s">
        <v>1726</v>
      </c>
      <c r="D621">
        <v>100</v>
      </c>
      <c r="E621" t="s">
        <v>1745</v>
      </c>
      <c r="F621" t="s">
        <v>1760</v>
      </c>
      <c r="G621">
        <v>70825824</v>
      </c>
      <c r="H621">
        <v>6</v>
      </c>
      <c r="I621" t="s">
        <v>2618</v>
      </c>
      <c r="J621" t="s">
        <v>2619</v>
      </c>
      <c r="K621" t="s">
        <v>341</v>
      </c>
      <c r="L621">
        <v>3</v>
      </c>
      <c r="M621">
        <v>2</v>
      </c>
      <c r="N621">
        <v>2</v>
      </c>
      <c r="O621">
        <v>0</v>
      </c>
      <c r="P621">
        <v>2</v>
      </c>
      <c r="Q621">
        <v>0</v>
      </c>
      <c r="R621">
        <v>0</v>
      </c>
      <c r="S621" s="50">
        <v>46273.745185185187</v>
      </c>
      <c r="T621" s="50">
        <v>46273.751886574071</v>
      </c>
      <c r="U621" s="51">
        <v>46273</v>
      </c>
      <c r="V621" s="50">
        <v>46273.751886574071</v>
      </c>
      <c r="W621" t="s">
        <v>1673</v>
      </c>
      <c r="X621" t="s">
        <v>492</v>
      </c>
    </row>
    <row r="622" spans="1:24" ht="15" customHeight="1" x14ac:dyDescent="0.35">
      <c r="A622">
        <v>11710937</v>
      </c>
      <c r="B622">
        <v>100006742342</v>
      </c>
      <c r="C622" t="s">
        <v>1726</v>
      </c>
      <c r="D622">
        <v>100</v>
      </c>
      <c r="E622" t="s">
        <v>1745</v>
      </c>
      <c r="F622" t="s">
        <v>1760</v>
      </c>
      <c r="G622">
        <v>6086701</v>
      </c>
      <c r="H622">
        <v>3</v>
      </c>
      <c r="I622" t="s">
        <v>1809</v>
      </c>
      <c r="J622" t="s">
        <v>1810</v>
      </c>
      <c r="K622" t="s">
        <v>417</v>
      </c>
      <c r="L622">
        <v>3</v>
      </c>
      <c r="M622">
        <v>1</v>
      </c>
      <c r="N622">
        <v>1</v>
      </c>
      <c r="O622">
        <v>0</v>
      </c>
      <c r="P622">
        <v>1</v>
      </c>
      <c r="Q622">
        <v>0</v>
      </c>
      <c r="R622">
        <v>0</v>
      </c>
      <c r="S622" s="50">
        <v>46273.75072916667</v>
      </c>
      <c r="T622" s="50">
        <v>46273.751909722218</v>
      </c>
      <c r="U622" s="51">
        <v>46273</v>
      </c>
      <c r="V622" s="50">
        <v>46273.751909722218</v>
      </c>
      <c r="W622" t="s">
        <v>1673</v>
      </c>
      <c r="X622" t="s">
        <v>492</v>
      </c>
    </row>
    <row r="623" spans="1:24" ht="15" customHeight="1" x14ac:dyDescent="0.35">
      <c r="A623">
        <v>11710595</v>
      </c>
      <c r="B623">
        <v>100006742168</v>
      </c>
      <c r="C623" t="s">
        <v>1726</v>
      </c>
      <c r="D623">
        <v>100</v>
      </c>
      <c r="E623" t="s">
        <v>1745</v>
      </c>
      <c r="F623" t="s">
        <v>1760</v>
      </c>
      <c r="G623">
        <v>6078801</v>
      </c>
      <c r="H623">
        <v>1</v>
      </c>
      <c r="I623" t="s">
        <v>2041</v>
      </c>
      <c r="J623" t="s">
        <v>2042</v>
      </c>
      <c r="K623" t="s">
        <v>418</v>
      </c>
      <c r="L623">
        <v>3</v>
      </c>
      <c r="M623">
        <v>5</v>
      </c>
      <c r="N623">
        <v>5</v>
      </c>
      <c r="O623">
        <v>0</v>
      </c>
      <c r="P623">
        <v>5</v>
      </c>
      <c r="Q623">
        <v>0</v>
      </c>
      <c r="R623">
        <v>0</v>
      </c>
      <c r="S623" s="50">
        <v>46273.744502314818</v>
      </c>
      <c r="T623" s="50">
        <v>46273.75203703704</v>
      </c>
      <c r="U623" s="51">
        <v>46273</v>
      </c>
      <c r="V623" s="50">
        <v>46273.75203703704</v>
      </c>
      <c r="W623" t="s">
        <v>1673</v>
      </c>
      <c r="X623" t="s">
        <v>492</v>
      </c>
    </row>
    <row r="624" spans="1:24" ht="15" customHeight="1" x14ac:dyDescent="0.35">
      <c r="A624">
        <v>11710624</v>
      </c>
      <c r="B624">
        <v>100006742187</v>
      </c>
      <c r="C624" t="s">
        <v>1726</v>
      </c>
      <c r="D624">
        <v>100</v>
      </c>
      <c r="E624" t="s">
        <v>1745</v>
      </c>
      <c r="F624" t="s">
        <v>1760</v>
      </c>
      <c r="G624">
        <v>70825824</v>
      </c>
      <c r="H624">
        <v>6</v>
      </c>
      <c r="I624" t="s">
        <v>2620</v>
      </c>
      <c r="J624" t="s">
        <v>2621</v>
      </c>
      <c r="K624" t="s">
        <v>341</v>
      </c>
      <c r="L624">
        <v>3</v>
      </c>
      <c r="M624">
        <v>1</v>
      </c>
      <c r="N624">
        <v>1</v>
      </c>
      <c r="O624">
        <v>0</v>
      </c>
      <c r="P624">
        <v>1</v>
      </c>
      <c r="Q624">
        <v>0</v>
      </c>
      <c r="R624">
        <v>0</v>
      </c>
      <c r="S624" s="50">
        <v>46273.745185185187</v>
      </c>
      <c r="T624" s="50">
        <v>46273.75204861111</v>
      </c>
      <c r="U624" s="51">
        <v>46273</v>
      </c>
      <c r="V624" s="50">
        <v>46273.75204861111</v>
      </c>
      <c r="W624" t="s">
        <v>1673</v>
      </c>
      <c r="X624" t="s">
        <v>492</v>
      </c>
    </row>
    <row r="625" spans="1:24" ht="15" customHeight="1" x14ac:dyDescent="0.35">
      <c r="A625">
        <v>11710597</v>
      </c>
      <c r="B625">
        <v>100006742169</v>
      </c>
      <c r="C625" t="s">
        <v>1726</v>
      </c>
      <c r="D625">
        <v>100</v>
      </c>
      <c r="E625" t="s">
        <v>1745</v>
      </c>
      <c r="F625" t="s">
        <v>1760</v>
      </c>
      <c r="G625">
        <v>6077601</v>
      </c>
      <c r="H625">
        <v>1</v>
      </c>
      <c r="I625" t="s">
        <v>2614</v>
      </c>
      <c r="J625" t="s">
        <v>2615</v>
      </c>
      <c r="K625" t="s">
        <v>415</v>
      </c>
      <c r="L625">
        <v>3</v>
      </c>
      <c r="M625">
        <v>2</v>
      </c>
      <c r="N625">
        <v>2</v>
      </c>
      <c r="O625">
        <v>0</v>
      </c>
      <c r="P625">
        <v>2</v>
      </c>
      <c r="Q625">
        <v>0</v>
      </c>
      <c r="R625">
        <v>0</v>
      </c>
      <c r="S625" s="50">
        <v>46273.744513888887</v>
      </c>
      <c r="T625" s="50">
        <v>46273.752199074072</v>
      </c>
      <c r="U625" s="51">
        <v>46273</v>
      </c>
      <c r="V625" s="50">
        <v>46273.752199074072</v>
      </c>
      <c r="W625" t="s">
        <v>1673</v>
      </c>
      <c r="X625" t="s">
        <v>492</v>
      </c>
    </row>
    <row r="626" spans="1:24" ht="15" customHeight="1" x14ac:dyDescent="0.35">
      <c r="A626">
        <v>11710962</v>
      </c>
      <c r="B626">
        <v>100006742353</v>
      </c>
      <c r="C626" t="s">
        <v>1726</v>
      </c>
      <c r="D626">
        <v>100</v>
      </c>
      <c r="E626" t="s">
        <v>1745</v>
      </c>
      <c r="F626" t="s">
        <v>1760</v>
      </c>
      <c r="G626">
        <v>6087401</v>
      </c>
      <c r="H626">
        <v>3</v>
      </c>
      <c r="I626" t="s">
        <v>1855</v>
      </c>
      <c r="J626" t="s">
        <v>1856</v>
      </c>
      <c r="K626" t="s">
        <v>417</v>
      </c>
      <c r="L626">
        <v>3</v>
      </c>
      <c r="M626">
        <v>2</v>
      </c>
      <c r="N626">
        <v>2</v>
      </c>
      <c r="O626">
        <v>0</v>
      </c>
      <c r="P626">
        <v>2</v>
      </c>
      <c r="Q626">
        <v>0</v>
      </c>
      <c r="R626">
        <v>0</v>
      </c>
      <c r="S626" s="50">
        <v>46273.751423611109</v>
      </c>
      <c r="T626" s="50">
        <v>46273.752280092587</v>
      </c>
      <c r="U626" s="51">
        <v>46273</v>
      </c>
      <c r="V626" s="50">
        <v>46273.752280092587</v>
      </c>
      <c r="W626" t="s">
        <v>1673</v>
      </c>
      <c r="X626" t="s">
        <v>492</v>
      </c>
    </row>
    <row r="627" spans="1:24" ht="15" customHeight="1" x14ac:dyDescent="0.35">
      <c r="A627">
        <v>11710598</v>
      </c>
      <c r="B627">
        <v>100006742169</v>
      </c>
      <c r="C627" t="s">
        <v>1726</v>
      </c>
      <c r="D627">
        <v>100</v>
      </c>
      <c r="E627" t="s">
        <v>1745</v>
      </c>
      <c r="F627" t="s">
        <v>1760</v>
      </c>
      <c r="G627">
        <v>6077601</v>
      </c>
      <c r="H627">
        <v>1</v>
      </c>
      <c r="I627" t="s">
        <v>2235</v>
      </c>
      <c r="J627" t="s">
        <v>2236</v>
      </c>
      <c r="K627" t="s">
        <v>415</v>
      </c>
      <c r="L627">
        <v>3</v>
      </c>
      <c r="M627">
        <v>4</v>
      </c>
      <c r="N627">
        <v>4</v>
      </c>
      <c r="O627">
        <v>0</v>
      </c>
      <c r="P627">
        <v>4</v>
      </c>
      <c r="Q627">
        <v>0</v>
      </c>
      <c r="R627">
        <v>0</v>
      </c>
      <c r="S627" s="50">
        <v>46273.744513888887</v>
      </c>
      <c r="T627" s="50">
        <v>46273.752442129633</v>
      </c>
      <c r="U627" s="51">
        <v>46273</v>
      </c>
      <c r="V627" s="50">
        <v>46273.752442129633</v>
      </c>
      <c r="W627" t="s">
        <v>1673</v>
      </c>
      <c r="X627" t="s">
        <v>492</v>
      </c>
    </row>
    <row r="628" spans="1:24" ht="15" customHeight="1" x14ac:dyDescent="0.35">
      <c r="A628">
        <v>11710625</v>
      </c>
      <c r="B628">
        <v>100006742187</v>
      </c>
      <c r="C628" t="s">
        <v>1726</v>
      </c>
      <c r="D628">
        <v>100</v>
      </c>
      <c r="E628" t="s">
        <v>1745</v>
      </c>
      <c r="F628" t="s">
        <v>1760</v>
      </c>
      <c r="G628">
        <v>70825824</v>
      </c>
      <c r="H628">
        <v>6</v>
      </c>
      <c r="I628" t="s">
        <v>2622</v>
      </c>
      <c r="J628" t="s">
        <v>2623</v>
      </c>
      <c r="K628" t="s">
        <v>341</v>
      </c>
      <c r="L628">
        <v>3</v>
      </c>
      <c r="M628">
        <v>2</v>
      </c>
      <c r="N628">
        <v>2</v>
      </c>
      <c r="O628">
        <v>0</v>
      </c>
      <c r="P628">
        <v>2</v>
      </c>
      <c r="Q628">
        <v>0</v>
      </c>
      <c r="R628">
        <v>0</v>
      </c>
      <c r="S628" s="50">
        <v>46273.745185185187</v>
      </c>
      <c r="T628" s="50">
        <v>46273.752511574072</v>
      </c>
      <c r="U628" s="51">
        <v>46273</v>
      </c>
      <c r="V628" s="50">
        <v>46273.752511574072</v>
      </c>
      <c r="W628" t="s">
        <v>1673</v>
      </c>
      <c r="X628" t="s">
        <v>492</v>
      </c>
    </row>
    <row r="629" spans="1:24" ht="15" customHeight="1" x14ac:dyDescent="0.35">
      <c r="A629">
        <v>11710599</v>
      </c>
      <c r="B629">
        <v>100006742169</v>
      </c>
      <c r="C629" t="s">
        <v>1726</v>
      </c>
      <c r="D629">
        <v>100</v>
      </c>
      <c r="E629" t="s">
        <v>1745</v>
      </c>
      <c r="F629" t="s">
        <v>1760</v>
      </c>
      <c r="G629">
        <v>6077601</v>
      </c>
      <c r="H629">
        <v>1</v>
      </c>
      <c r="I629" t="s">
        <v>2616</v>
      </c>
      <c r="J629" t="s">
        <v>2617</v>
      </c>
      <c r="K629" t="s">
        <v>415</v>
      </c>
      <c r="L629">
        <v>3</v>
      </c>
      <c r="M629">
        <v>1</v>
      </c>
      <c r="N629">
        <v>1</v>
      </c>
      <c r="O629">
        <v>0</v>
      </c>
      <c r="P629">
        <v>1</v>
      </c>
      <c r="Q629">
        <v>0</v>
      </c>
      <c r="R629">
        <v>0</v>
      </c>
      <c r="S629" s="50">
        <v>46273.744513888887</v>
      </c>
      <c r="T629" s="50">
        <v>46273.752650462957</v>
      </c>
      <c r="U629" s="51">
        <v>46273</v>
      </c>
      <c r="V629" s="50">
        <v>46273.752650462957</v>
      </c>
      <c r="W629" t="s">
        <v>1673</v>
      </c>
      <c r="X629" t="s">
        <v>492</v>
      </c>
    </row>
    <row r="630" spans="1:24" ht="15" customHeight="1" x14ac:dyDescent="0.35">
      <c r="A630">
        <v>11710885</v>
      </c>
      <c r="B630">
        <v>100006742314</v>
      </c>
      <c r="C630" t="s">
        <v>1726</v>
      </c>
      <c r="D630">
        <v>100</v>
      </c>
      <c r="E630" t="s">
        <v>1745</v>
      </c>
      <c r="F630" t="s">
        <v>1760</v>
      </c>
      <c r="G630">
        <v>6086001</v>
      </c>
      <c r="H630">
        <v>3</v>
      </c>
      <c r="I630" t="s">
        <v>2678</v>
      </c>
      <c r="J630" t="s">
        <v>2679</v>
      </c>
      <c r="K630" t="s">
        <v>417</v>
      </c>
      <c r="L630">
        <v>3</v>
      </c>
      <c r="M630">
        <v>5</v>
      </c>
      <c r="N630">
        <v>5</v>
      </c>
      <c r="O630">
        <v>0</v>
      </c>
      <c r="P630">
        <v>5</v>
      </c>
      <c r="Q630">
        <v>0</v>
      </c>
      <c r="R630">
        <v>0</v>
      </c>
      <c r="S630" s="50">
        <v>46273.749351851853</v>
      </c>
      <c r="T630" s="50">
        <v>46273.752708333333</v>
      </c>
      <c r="U630" s="51">
        <v>46273</v>
      </c>
      <c r="V630" s="50">
        <v>46273.752708333333</v>
      </c>
      <c r="W630" t="s">
        <v>1673</v>
      </c>
      <c r="X630" t="s">
        <v>492</v>
      </c>
    </row>
    <row r="631" spans="1:24" ht="15" customHeight="1" x14ac:dyDescent="0.35">
      <c r="A631">
        <v>11710935</v>
      </c>
      <c r="B631">
        <v>100006742341</v>
      </c>
      <c r="C631" t="s">
        <v>1726</v>
      </c>
      <c r="D631">
        <v>100</v>
      </c>
      <c r="E631" t="s">
        <v>1745</v>
      </c>
      <c r="F631" t="s">
        <v>1760</v>
      </c>
      <c r="G631">
        <v>6086401</v>
      </c>
      <c r="H631">
        <v>4</v>
      </c>
      <c r="I631" t="s">
        <v>2712</v>
      </c>
      <c r="J631" t="s">
        <v>2713</v>
      </c>
      <c r="K631" t="s">
        <v>424</v>
      </c>
      <c r="L631">
        <v>3</v>
      </c>
      <c r="M631">
        <v>1</v>
      </c>
      <c r="N631">
        <v>1</v>
      </c>
      <c r="O631">
        <v>0</v>
      </c>
      <c r="P631">
        <v>1</v>
      </c>
      <c r="Q631">
        <v>0</v>
      </c>
      <c r="R631">
        <v>0</v>
      </c>
      <c r="S631" s="50">
        <v>46273.75072916667</v>
      </c>
      <c r="T631" s="50">
        <v>46273.752789351849</v>
      </c>
      <c r="U631" s="51">
        <v>46273</v>
      </c>
      <c r="V631" s="50">
        <v>46273.752789351849</v>
      </c>
      <c r="W631" t="s">
        <v>1673</v>
      </c>
      <c r="X631" t="s">
        <v>492</v>
      </c>
    </row>
    <row r="632" spans="1:24" ht="15" customHeight="1" x14ac:dyDescent="0.35">
      <c r="A632">
        <v>11708657</v>
      </c>
      <c r="B632">
        <v>100006741167</v>
      </c>
      <c r="C632" t="s">
        <v>1726</v>
      </c>
      <c r="D632">
        <v>100</v>
      </c>
      <c r="E632" t="s">
        <v>1745</v>
      </c>
      <c r="F632" t="s">
        <v>1760</v>
      </c>
      <c r="G632">
        <v>6031902</v>
      </c>
      <c r="H632">
        <v>1</v>
      </c>
      <c r="I632" t="s">
        <v>2225</v>
      </c>
      <c r="J632" t="s">
        <v>2226</v>
      </c>
      <c r="K632" t="s">
        <v>415</v>
      </c>
      <c r="L632">
        <v>3</v>
      </c>
      <c r="M632">
        <v>1</v>
      </c>
      <c r="N632">
        <v>1</v>
      </c>
      <c r="O632">
        <v>0</v>
      </c>
      <c r="P632">
        <v>1</v>
      </c>
      <c r="Q632">
        <v>0</v>
      </c>
      <c r="R632">
        <v>0</v>
      </c>
      <c r="S632" s="50">
        <v>46273.695879629631</v>
      </c>
      <c r="T632" s="50">
        <v>46273.753136574072</v>
      </c>
      <c r="U632" s="51">
        <v>46273</v>
      </c>
      <c r="V632" s="50">
        <v>46273.753136574072</v>
      </c>
      <c r="W632" t="s">
        <v>1673</v>
      </c>
      <c r="X632" t="s">
        <v>492</v>
      </c>
    </row>
    <row r="633" spans="1:24" ht="15" customHeight="1" x14ac:dyDescent="0.35">
      <c r="A633">
        <v>11710884</v>
      </c>
      <c r="B633">
        <v>100006742313</v>
      </c>
      <c r="C633" t="s">
        <v>1726</v>
      </c>
      <c r="D633">
        <v>100</v>
      </c>
      <c r="E633" t="s">
        <v>1745</v>
      </c>
      <c r="F633" t="s">
        <v>1760</v>
      </c>
      <c r="G633">
        <v>6085501</v>
      </c>
      <c r="H633">
        <v>4</v>
      </c>
      <c r="I633" t="s">
        <v>1867</v>
      </c>
      <c r="J633" t="s">
        <v>1868</v>
      </c>
      <c r="K633" t="s">
        <v>424</v>
      </c>
      <c r="L633">
        <v>3</v>
      </c>
      <c r="M633">
        <v>1</v>
      </c>
      <c r="N633">
        <v>1</v>
      </c>
      <c r="O633">
        <v>0</v>
      </c>
      <c r="P633">
        <v>1</v>
      </c>
      <c r="Q633">
        <v>0</v>
      </c>
      <c r="R633">
        <v>0</v>
      </c>
      <c r="S633" s="50">
        <v>46273.749351851853</v>
      </c>
      <c r="T633" s="50">
        <v>46273.753182870372</v>
      </c>
      <c r="U633" s="51">
        <v>46273</v>
      </c>
      <c r="V633" s="50">
        <v>46273.753182870372</v>
      </c>
      <c r="W633" t="s">
        <v>1673</v>
      </c>
      <c r="X633" t="s">
        <v>492</v>
      </c>
    </row>
    <row r="634" spans="1:24" ht="15" customHeight="1" x14ac:dyDescent="0.35">
      <c r="A634">
        <v>11710626</v>
      </c>
      <c r="B634">
        <v>100006742187</v>
      </c>
      <c r="C634" t="s">
        <v>1726</v>
      </c>
      <c r="D634">
        <v>100</v>
      </c>
      <c r="E634" t="s">
        <v>1745</v>
      </c>
      <c r="F634" t="s">
        <v>1760</v>
      </c>
      <c r="G634">
        <v>70825824</v>
      </c>
      <c r="H634">
        <v>6</v>
      </c>
      <c r="I634" t="s">
        <v>2624</v>
      </c>
      <c r="J634" t="s">
        <v>2625</v>
      </c>
      <c r="K634" t="s">
        <v>341</v>
      </c>
      <c r="L634">
        <v>3</v>
      </c>
      <c r="M634">
        <v>1</v>
      </c>
      <c r="N634">
        <v>1</v>
      </c>
      <c r="O634">
        <v>0</v>
      </c>
      <c r="P634">
        <v>1</v>
      </c>
      <c r="Q634">
        <v>0</v>
      </c>
      <c r="R634">
        <v>0</v>
      </c>
      <c r="S634" s="50">
        <v>46273.745185185187</v>
      </c>
      <c r="T634" s="50">
        <v>46273.753263888888</v>
      </c>
      <c r="U634" s="51">
        <v>46273</v>
      </c>
      <c r="V634" s="50">
        <v>46273.753263888888</v>
      </c>
      <c r="W634" t="s">
        <v>1673</v>
      </c>
      <c r="X634" t="s">
        <v>492</v>
      </c>
    </row>
    <row r="635" spans="1:24" ht="15" customHeight="1" x14ac:dyDescent="0.35">
      <c r="A635">
        <v>11708658</v>
      </c>
      <c r="B635">
        <v>100006741167</v>
      </c>
      <c r="C635" t="s">
        <v>1726</v>
      </c>
      <c r="D635">
        <v>100</v>
      </c>
      <c r="E635" t="s">
        <v>1745</v>
      </c>
      <c r="F635" t="s">
        <v>1760</v>
      </c>
      <c r="G635">
        <v>6031902</v>
      </c>
      <c r="H635">
        <v>1</v>
      </c>
      <c r="I635" t="s">
        <v>2317</v>
      </c>
      <c r="J635" t="s">
        <v>2318</v>
      </c>
      <c r="K635" t="s">
        <v>415</v>
      </c>
      <c r="L635">
        <v>3</v>
      </c>
      <c r="M635">
        <v>1</v>
      </c>
      <c r="N635">
        <v>1</v>
      </c>
      <c r="O635">
        <v>0</v>
      </c>
      <c r="P635">
        <v>1</v>
      </c>
      <c r="Q635">
        <v>0</v>
      </c>
      <c r="R635">
        <v>0</v>
      </c>
      <c r="S635" s="50">
        <v>46273.695879629631</v>
      </c>
      <c r="T635" s="50">
        <v>46273.753379629627</v>
      </c>
      <c r="U635" s="51">
        <v>46273</v>
      </c>
      <c r="V635" s="50">
        <v>46273.753379629627</v>
      </c>
      <c r="W635" t="s">
        <v>1673</v>
      </c>
      <c r="X635" t="s">
        <v>492</v>
      </c>
    </row>
    <row r="636" spans="1:24" ht="15" customHeight="1" x14ac:dyDescent="0.35">
      <c r="A636">
        <v>11710965</v>
      </c>
      <c r="B636">
        <v>100006742356</v>
      </c>
      <c r="C636" t="s">
        <v>1726</v>
      </c>
      <c r="D636">
        <v>100</v>
      </c>
      <c r="E636" t="s">
        <v>1745</v>
      </c>
      <c r="F636" t="s">
        <v>1760</v>
      </c>
      <c r="G636">
        <v>6089101</v>
      </c>
      <c r="H636">
        <v>4</v>
      </c>
      <c r="I636" t="s">
        <v>2321</v>
      </c>
      <c r="J636" t="s">
        <v>2322</v>
      </c>
      <c r="K636" t="s">
        <v>424</v>
      </c>
      <c r="L636">
        <v>3</v>
      </c>
      <c r="M636">
        <v>1</v>
      </c>
      <c r="N636">
        <v>1</v>
      </c>
      <c r="O636">
        <v>0</v>
      </c>
      <c r="P636">
        <v>1</v>
      </c>
      <c r="Q636">
        <v>0</v>
      </c>
      <c r="R636">
        <v>0</v>
      </c>
      <c r="S636" s="50">
        <v>46273.752812500003</v>
      </c>
      <c r="T636" s="50">
        <v>46273.75340277778</v>
      </c>
      <c r="U636" s="51">
        <v>46273</v>
      </c>
      <c r="V636" s="50">
        <v>46273.75340277778</v>
      </c>
      <c r="W636" t="s">
        <v>1673</v>
      </c>
      <c r="X636" t="s">
        <v>492</v>
      </c>
    </row>
    <row r="637" spans="1:24" ht="15" customHeight="1" x14ac:dyDescent="0.35">
      <c r="A637">
        <v>11708659</v>
      </c>
      <c r="B637">
        <v>100006741167</v>
      </c>
      <c r="C637" t="s">
        <v>1726</v>
      </c>
      <c r="D637">
        <v>100</v>
      </c>
      <c r="E637" t="s">
        <v>1745</v>
      </c>
      <c r="F637" t="s">
        <v>1760</v>
      </c>
      <c r="G637">
        <v>6031902</v>
      </c>
      <c r="H637">
        <v>1</v>
      </c>
      <c r="I637" t="s">
        <v>2319</v>
      </c>
      <c r="J637" t="s">
        <v>2320</v>
      </c>
      <c r="K637" t="s">
        <v>415</v>
      </c>
      <c r="L637">
        <v>3</v>
      </c>
      <c r="M637">
        <v>1</v>
      </c>
      <c r="N637">
        <v>1</v>
      </c>
      <c r="O637">
        <v>0</v>
      </c>
      <c r="P637">
        <v>1</v>
      </c>
      <c r="Q637">
        <v>0</v>
      </c>
      <c r="R637">
        <v>0</v>
      </c>
      <c r="S637" s="50">
        <v>46273.695879629631</v>
      </c>
      <c r="T637" s="50">
        <v>46273.753530092603</v>
      </c>
      <c r="U637" s="51">
        <v>46273</v>
      </c>
      <c r="V637" s="50">
        <v>46273.753530092603</v>
      </c>
      <c r="W637" t="s">
        <v>1673</v>
      </c>
      <c r="X637" t="s">
        <v>492</v>
      </c>
    </row>
    <row r="638" spans="1:24" ht="15" customHeight="1" x14ac:dyDescent="0.35">
      <c r="A638">
        <v>11710974</v>
      </c>
      <c r="B638">
        <v>100006742360</v>
      </c>
      <c r="C638" t="s">
        <v>1726</v>
      </c>
      <c r="D638">
        <v>100</v>
      </c>
      <c r="E638" t="s">
        <v>1745</v>
      </c>
      <c r="F638" t="s">
        <v>1760</v>
      </c>
      <c r="G638">
        <v>6076801</v>
      </c>
      <c r="H638">
        <v>4</v>
      </c>
      <c r="I638" t="s">
        <v>1925</v>
      </c>
      <c r="J638" t="s">
        <v>1926</v>
      </c>
      <c r="K638" t="s">
        <v>424</v>
      </c>
      <c r="L638">
        <v>3</v>
      </c>
      <c r="M638">
        <v>2</v>
      </c>
      <c r="N638">
        <v>2</v>
      </c>
      <c r="O638">
        <v>0</v>
      </c>
      <c r="P638">
        <v>2</v>
      </c>
      <c r="Q638">
        <v>0</v>
      </c>
      <c r="R638">
        <v>0</v>
      </c>
      <c r="S638" s="50">
        <v>46273.752824074072</v>
      </c>
      <c r="T638" s="50">
        <v>46273.753668981481</v>
      </c>
      <c r="U638" s="51">
        <v>46273</v>
      </c>
      <c r="V638" s="50">
        <v>46273.753668981481</v>
      </c>
      <c r="W638" t="s">
        <v>1673</v>
      </c>
      <c r="X638" t="s">
        <v>492</v>
      </c>
    </row>
    <row r="639" spans="1:24" ht="15" customHeight="1" x14ac:dyDescent="0.35">
      <c r="A639">
        <v>11710975</v>
      </c>
      <c r="B639">
        <v>100006742360</v>
      </c>
      <c r="C639" t="s">
        <v>1726</v>
      </c>
      <c r="D639">
        <v>100</v>
      </c>
      <c r="E639" t="s">
        <v>1745</v>
      </c>
      <c r="F639" t="s">
        <v>1760</v>
      </c>
      <c r="G639">
        <v>6076801</v>
      </c>
      <c r="H639">
        <v>4</v>
      </c>
      <c r="I639" t="s">
        <v>2932</v>
      </c>
      <c r="J639" t="s">
        <v>2933</v>
      </c>
      <c r="K639" t="s">
        <v>424</v>
      </c>
      <c r="L639">
        <v>3</v>
      </c>
      <c r="M639">
        <v>1</v>
      </c>
      <c r="N639">
        <v>1</v>
      </c>
      <c r="O639">
        <v>0</v>
      </c>
      <c r="P639">
        <v>1</v>
      </c>
      <c r="Q639">
        <v>0</v>
      </c>
      <c r="R639">
        <v>0</v>
      </c>
      <c r="S639" s="50">
        <v>46273.752824074072</v>
      </c>
      <c r="T639" s="50">
        <v>46273.75371527778</v>
      </c>
      <c r="U639" s="51">
        <v>46273</v>
      </c>
      <c r="V639" s="50">
        <v>46273.75371527778</v>
      </c>
      <c r="W639" t="s">
        <v>1673</v>
      </c>
      <c r="X639" t="s">
        <v>492</v>
      </c>
    </row>
    <row r="640" spans="1:24" ht="15" customHeight="1" x14ac:dyDescent="0.35">
      <c r="A640">
        <v>11710627</v>
      </c>
      <c r="B640">
        <v>100006742187</v>
      </c>
      <c r="C640" t="s">
        <v>1726</v>
      </c>
      <c r="D640">
        <v>100</v>
      </c>
      <c r="E640" t="s">
        <v>1745</v>
      </c>
      <c r="F640" t="s">
        <v>1760</v>
      </c>
      <c r="G640">
        <v>70825824</v>
      </c>
      <c r="H640">
        <v>6</v>
      </c>
      <c r="I640" t="s">
        <v>2626</v>
      </c>
      <c r="J640" t="s">
        <v>2627</v>
      </c>
      <c r="K640" t="s">
        <v>341</v>
      </c>
      <c r="L640">
        <v>3</v>
      </c>
      <c r="M640">
        <v>2</v>
      </c>
      <c r="N640">
        <v>2</v>
      </c>
      <c r="O640">
        <v>0</v>
      </c>
      <c r="P640">
        <v>2</v>
      </c>
      <c r="Q640">
        <v>0</v>
      </c>
      <c r="R640">
        <v>0</v>
      </c>
      <c r="S640" s="50">
        <v>46273.745185185187</v>
      </c>
      <c r="T640" s="50">
        <v>46273.753784722219</v>
      </c>
      <c r="U640" s="51">
        <v>46273</v>
      </c>
      <c r="V640" s="50">
        <v>46273.753784722219</v>
      </c>
      <c r="W640" t="s">
        <v>1673</v>
      </c>
      <c r="X640" t="s">
        <v>492</v>
      </c>
    </row>
    <row r="641" spans="1:24" ht="15" customHeight="1" x14ac:dyDescent="0.35">
      <c r="A641">
        <v>11709717</v>
      </c>
      <c r="B641">
        <v>100006741718</v>
      </c>
      <c r="C641" t="s">
        <v>1726</v>
      </c>
      <c r="D641">
        <v>100</v>
      </c>
      <c r="E641" t="s">
        <v>1745</v>
      </c>
      <c r="F641" t="s">
        <v>1760</v>
      </c>
      <c r="G641">
        <v>6046004</v>
      </c>
      <c r="H641">
        <v>1</v>
      </c>
      <c r="I641" t="s">
        <v>2121</v>
      </c>
      <c r="J641" t="s">
        <v>2122</v>
      </c>
      <c r="K641" t="s">
        <v>415</v>
      </c>
      <c r="L641">
        <v>3</v>
      </c>
      <c r="M641">
        <v>1</v>
      </c>
      <c r="N641">
        <v>1</v>
      </c>
      <c r="O641">
        <v>0</v>
      </c>
      <c r="P641">
        <v>1</v>
      </c>
      <c r="Q641">
        <v>0</v>
      </c>
      <c r="R641">
        <v>0</v>
      </c>
      <c r="S641" s="50">
        <v>46273.709768518522</v>
      </c>
      <c r="T641" s="50">
        <v>46273.753807870373</v>
      </c>
      <c r="U641" s="51">
        <v>46273</v>
      </c>
      <c r="V641" s="50">
        <v>46273.753807870373</v>
      </c>
      <c r="W641" t="s">
        <v>1673</v>
      </c>
      <c r="X641" t="s">
        <v>492</v>
      </c>
    </row>
    <row r="642" spans="1:24" ht="15" customHeight="1" x14ac:dyDescent="0.35">
      <c r="A642">
        <v>11710976</v>
      </c>
      <c r="B642">
        <v>100006742360</v>
      </c>
      <c r="C642" t="s">
        <v>1726</v>
      </c>
      <c r="D642">
        <v>100</v>
      </c>
      <c r="E642" t="s">
        <v>1745</v>
      </c>
      <c r="F642" t="s">
        <v>1760</v>
      </c>
      <c r="G642">
        <v>6076801</v>
      </c>
      <c r="H642">
        <v>4</v>
      </c>
      <c r="I642" t="s">
        <v>2934</v>
      </c>
      <c r="J642" t="s">
        <v>2935</v>
      </c>
      <c r="K642" t="s">
        <v>424</v>
      </c>
      <c r="L642">
        <v>3</v>
      </c>
      <c r="M642">
        <v>3</v>
      </c>
      <c r="N642">
        <v>3</v>
      </c>
      <c r="O642">
        <v>0</v>
      </c>
      <c r="P642">
        <v>3</v>
      </c>
      <c r="Q642">
        <v>0</v>
      </c>
      <c r="R642">
        <v>0</v>
      </c>
      <c r="S642" s="50">
        <v>46273.752824074072</v>
      </c>
      <c r="T642" s="50">
        <v>46273.753935185188</v>
      </c>
      <c r="U642" s="51">
        <v>46273</v>
      </c>
      <c r="V642" s="50">
        <v>46273.753935185188</v>
      </c>
      <c r="W642" t="s">
        <v>1673</v>
      </c>
      <c r="X642" t="s">
        <v>492</v>
      </c>
    </row>
    <row r="643" spans="1:24" ht="15" customHeight="1" x14ac:dyDescent="0.35">
      <c r="A643">
        <v>11708154</v>
      </c>
      <c r="B643">
        <v>100006740920</v>
      </c>
      <c r="C643" t="s">
        <v>1726</v>
      </c>
      <c r="D643">
        <v>100</v>
      </c>
      <c r="E643" t="s">
        <v>1745</v>
      </c>
      <c r="F643" t="s">
        <v>1760</v>
      </c>
      <c r="G643">
        <v>6014002</v>
      </c>
      <c r="H643">
        <v>1</v>
      </c>
      <c r="I643" t="s">
        <v>2113</v>
      </c>
      <c r="J643" t="s">
        <v>2114</v>
      </c>
      <c r="K643" t="s">
        <v>415</v>
      </c>
      <c r="L643">
        <v>3</v>
      </c>
      <c r="M643">
        <v>1</v>
      </c>
      <c r="N643">
        <v>1</v>
      </c>
      <c r="O643">
        <v>0</v>
      </c>
      <c r="P643">
        <v>1</v>
      </c>
      <c r="Q643">
        <v>0</v>
      </c>
      <c r="R643">
        <v>0</v>
      </c>
      <c r="S643" s="50">
        <v>46273.666018518517</v>
      </c>
      <c r="T643" s="50">
        <v>46273.753969907397</v>
      </c>
      <c r="U643" s="51">
        <v>46273</v>
      </c>
      <c r="V643" s="50">
        <v>46273.753969907397</v>
      </c>
      <c r="W643" t="s">
        <v>1673</v>
      </c>
      <c r="X643" t="s">
        <v>492</v>
      </c>
    </row>
    <row r="644" spans="1:24" ht="15" customHeight="1" x14ac:dyDescent="0.35">
      <c r="A644">
        <v>11710977</v>
      </c>
      <c r="B644">
        <v>100006742360</v>
      </c>
      <c r="C644" t="s">
        <v>1726</v>
      </c>
      <c r="D644">
        <v>100</v>
      </c>
      <c r="E644" t="s">
        <v>1745</v>
      </c>
      <c r="F644" t="s">
        <v>1760</v>
      </c>
      <c r="G644">
        <v>6076801</v>
      </c>
      <c r="H644">
        <v>4</v>
      </c>
      <c r="I644" t="s">
        <v>2936</v>
      </c>
      <c r="J644" t="s">
        <v>2937</v>
      </c>
      <c r="K644" t="s">
        <v>424</v>
      </c>
      <c r="L644">
        <v>3</v>
      </c>
      <c r="M644">
        <v>7</v>
      </c>
      <c r="N644">
        <v>7</v>
      </c>
      <c r="O644">
        <v>0</v>
      </c>
      <c r="P644">
        <v>7</v>
      </c>
      <c r="Q644">
        <v>0</v>
      </c>
      <c r="R644">
        <v>0</v>
      </c>
      <c r="S644" s="50">
        <v>46273.752824074072</v>
      </c>
      <c r="T644" s="50">
        <v>46273.754074074073</v>
      </c>
      <c r="U644" s="51">
        <v>46273</v>
      </c>
      <c r="V644" s="50">
        <v>46273.754074074073</v>
      </c>
      <c r="W644" t="s">
        <v>1673</v>
      </c>
      <c r="X644" t="s">
        <v>492</v>
      </c>
    </row>
    <row r="645" spans="1:24" ht="15" customHeight="1" x14ac:dyDescent="0.35">
      <c r="A645">
        <v>11710978</v>
      </c>
      <c r="B645">
        <v>100006742360</v>
      </c>
      <c r="C645" t="s">
        <v>1726</v>
      </c>
      <c r="D645">
        <v>100</v>
      </c>
      <c r="E645" t="s">
        <v>1745</v>
      </c>
      <c r="F645" t="s">
        <v>1760</v>
      </c>
      <c r="G645">
        <v>6076801</v>
      </c>
      <c r="H645">
        <v>4</v>
      </c>
      <c r="I645" t="s">
        <v>1885</v>
      </c>
      <c r="J645" t="s">
        <v>1886</v>
      </c>
      <c r="K645" t="s">
        <v>424</v>
      </c>
      <c r="L645">
        <v>3</v>
      </c>
      <c r="M645">
        <v>1</v>
      </c>
      <c r="N645">
        <v>1</v>
      </c>
      <c r="O645">
        <v>0</v>
      </c>
      <c r="P645">
        <v>1</v>
      </c>
      <c r="Q645">
        <v>0</v>
      </c>
      <c r="R645">
        <v>0</v>
      </c>
      <c r="S645" s="50">
        <v>46273.752824074072</v>
      </c>
      <c r="T645" s="50">
        <v>46273.754155092603</v>
      </c>
      <c r="U645" s="51">
        <v>46273</v>
      </c>
      <c r="V645" s="50">
        <v>46273.754155092603</v>
      </c>
      <c r="W645" t="s">
        <v>1673</v>
      </c>
      <c r="X645" t="s">
        <v>492</v>
      </c>
    </row>
    <row r="646" spans="1:24" ht="15" customHeight="1" x14ac:dyDescent="0.35">
      <c r="A646">
        <v>11710628</v>
      </c>
      <c r="B646">
        <v>100006742187</v>
      </c>
      <c r="C646" t="s">
        <v>1726</v>
      </c>
      <c r="D646">
        <v>100</v>
      </c>
      <c r="E646" t="s">
        <v>1745</v>
      </c>
      <c r="F646" t="s">
        <v>1760</v>
      </c>
      <c r="G646">
        <v>70825824</v>
      </c>
      <c r="H646">
        <v>6</v>
      </c>
      <c r="I646" t="s">
        <v>2628</v>
      </c>
      <c r="J646" t="s">
        <v>2629</v>
      </c>
      <c r="K646" t="s">
        <v>341</v>
      </c>
      <c r="L646">
        <v>3</v>
      </c>
      <c r="M646">
        <v>1</v>
      </c>
      <c r="N646">
        <v>1</v>
      </c>
      <c r="O646">
        <v>0</v>
      </c>
      <c r="P646">
        <v>1</v>
      </c>
      <c r="Q646">
        <v>0</v>
      </c>
      <c r="R646">
        <v>0</v>
      </c>
      <c r="S646" s="50">
        <v>46273.745185185187</v>
      </c>
      <c r="T646" s="50">
        <v>46273.754236111112</v>
      </c>
      <c r="U646" s="51">
        <v>46273</v>
      </c>
      <c r="V646" s="50">
        <v>46273.754236111112</v>
      </c>
      <c r="W646" t="s">
        <v>1673</v>
      </c>
      <c r="X646" t="s">
        <v>492</v>
      </c>
    </row>
    <row r="647" spans="1:24" ht="15" customHeight="1" x14ac:dyDescent="0.35">
      <c r="A647">
        <v>11708730</v>
      </c>
      <c r="B647">
        <v>100006741179</v>
      </c>
      <c r="C647" t="s">
        <v>1726</v>
      </c>
      <c r="D647">
        <v>100</v>
      </c>
      <c r="E647" t="s">
        <v>1745</v>
      </c>
      <c r="F647" t="s">
        <v>1760</v>
      </c>
      <c r="G647">
        <v>6031203</v>
      </c>
      <c r="H647">
        <v>1</v>
      </c>
      <c r="I647" t="s">
        <v>2129</v>
      </c>
      <c r="J647" t="s">
        <v>2130</v>
      </c>
      <c r="K647" t="s">
        <v>415</v>
      </c>
      <c r="L647">
        <v>3</v>
      </c>
      <c r="M647">
        <v>1</v>
      </c>
      <c r="N647">
        <v>1</v>
      </c>
      <c r="O647">
        <v>0</v>
      </c>
      <c r="P647">
        <v>1</v>
      </c>
      <c r="Q647">
        <v>0</v>
      </c>
      <c r="R647">
        <v>0</v>
      </c>
      <c r="S647" s="50">
        <v>46273.696585648147</v>
      </c>
      <c r="T647" s="50">
        <v>46273.754247685189</v>
      </c>
      <c r="U647" s="51">
        <v>46273</v>
      </c>
      <c r="V647" s="50">
        <v>46273.754247685189</v>
      </c>
      <c r="W647" t="s">
        <v>1673</v>
      </c>
      <c r="X647" t="s">
        <v>492</v>
      </c>
    </row>
    <row r="648" spans="1:24" ht="15" customHeight="1" x14ac:dyDescent="0.35">
      <c r="A648">
        <v>11710979</v>
      </c>
      <c r="B648">
        <v>100006742360</v>
      </c>
      <c r="C648" t="s">
        <v>1726</v>
      </c>
      <c r="D648">
        <v>100</v>
      </c>
      <c r="E648" t="s">
        <v>1745</v>
      </c>
      <c r="F648" t="s">
        <v>1760</v>
      </c>
      <c r="G648">
        <v>6076801</v>
      </c>
      <c r="H648">
        <v>4</v>
      </c>
      <c r="I648" t="s">
        <v>2938</v>
      </c>
      <c r="J648" t="s">
        <v>2939</v>
      </c>
      <c r="K648" t="s">
        <v>424</v>
      </c>
      <c r="L648">
        <v>3</v>
      </c>
      <c r="M648">
        <v>1</v>
      </c>
      <c r="N648">
        <v>1</v>
      </c>
      <c r="O648">
        <v>0</v>
      </c>
      <c r="P648">
        <v>1</v>
      </c>
      <c r="Q648">
        <v>0</v>
      </c>
      <c r="R648">
        <v>0</v>
      </c>
      <c r="S648" s="50">
        <v>46273.752824074072</v>
      </c>
      <c r="T648" s="50">
        <v>46273.754317129627</v>
      </c>
      <c r="U648" s="51">
        <v>46273</v>
      </c>
      <c r="V648" s="50">
        <v>46273.754317129627</v>
      </c>
      <c r="W648" t="s">
        <v>1673</v>
      </c>
      <c r="X648" t="s">
        <v>492</v>
      </c>
    </row>
    <row r="649" spans="1:24" ht="15" customHeight="1" x14ac:dyDescent="0.35">
      <c r="A649">
        <v>11708731</v>
      </c>
      <c r="B649">
        <v>100006741179</v>
      </c>
      <c r="C649" t="s">
        <v>1726</v>
      </c>
      <c r="D649">
        <v>100</v>
      </c>
      <c r="E649" t="s">
        <v>1745</v>
      </c>
      <c r="F649" t="s">
        <v>1760</v>
      </c>
      <c r="G649">
        <v>6031203</v>
      </c>
      <c r="H649">
        <v>1</v>
      </c>
      <c r="I649" t="s">
        <v>2285</v>
      </c>
      <c r="J649" t="s">
        <v>2286</v>
      </c>
      <c r="K649" t="s">
        <v>415</v>
      </c>
      <c r="L649">
        <v>3</v>
      </c>
      <c r="M649">
        <v>1</v>
      </c>
      <c r="N649">
        <v>1</v>
      </c>
      <c r="O649">
        <v>0</v>
      </c>
      <c r="P649">
        <v>1</v>
      </c>
      <c r="Q649">
        <v>0</v>
      </c>
      <c r="R649">
        <v>0</v>
      </c>
      <c r="S649" s="50">
        <v>46273.696585648147</v>
      </c>
      <c r="T649" s="50">
        <v>46273.754363425927</v>
      </c>
      <c r="U649" s="51">
        <v>46273</v>
      </c>
      <c r="V649" s="50">
        <v>46273.754363425927</v>
      </c>
      <c r="W649" t="s">
        <v>1673</v>
      </c>
      <c r="X649" t="s">
        <v>492</v>
      </c>
    </row>
    <row r="650" spans="1:24" ht="15" customHeight="1" x14ac:dyDescent="0.35">
      <c r="A650">
        <v>11708732</v>
      </c>
      <c r="B650">
        <v>100006741179</v>
      </c>
      <c r="C650" t="s">
        <v>1726</v>
      </c>
      <c r="D650">
        <v>100</v>
      </c>
      <c r="E650" t="s">
        <v>1745</v>
      </c>
      <c r="F650" t="s">
        <v>1760</v>
      </c>
      <c r="G650">
        <v>6031203</v>
      </c>
      <c r="H650">
        <v>1</v>
      </c>
      <c r="I650" t="s">
        <v>2171</v>
      </c>
      <c r="J650" t="s">
        <v>2172</v>
      </c>
      <c r="K650" t="s">
        <v>415</v>
      </c>
      <c r="L650">
        <v>3</v>
      </c>
      <c r="M650">
        <v>3</v>
      </c>
      <c r="N650">
        <v>3</v>
      </c>
      <c r="O650">
        <v>0</v>
      </c>
      <c r="P650">
        <v>3</v>
      </c>
      <c r="Q650">
        <v>0</v>
      </c>
      <c r="R650">
        <v>0</v>
      </c>
      <c r="S650" s="50">
        <v>46273.696585648147</v>
      </c>
      <c r="T650" s="50">
        <v>46273.754432870373</v>
      </c>
      <c r="U650" s="51">
        <v>46273</v>
      </c>
      <c r="V650" s="50">
        <v>46273.754432870373</v>
      </c>
      <c r="W650" t="s">
        <v>1673</v>
      </c>
      <c r="X650" t="s">
        <v>492</v>
      </c>
    </row>
    <row r="651" spans="1:24" ht="15" customHeight="1" x14ac:dyDescent="0.35">
      <c r="A651">
        <v>11710629</v>
      </c>
      <c r="B651">
        <v>100006742187</v>
      </c>
      <c r="C651" t="s">
        <v>1726</v>
      </c>
      <c r="D651">
        <v>100</v>
      </c>
      <c r="E651" t="s">
        <v>1745</v>
      </c>
      <c r="F651" t="s">
        <v>1760</v>
      </c>
      <c r="G651">
        <v>70825824</v>
      </c>
      <c r="H651">
        <v>6</v>
      </c>
      <c r="I651" t="s">
        <v>2630</v>
      </c>
      <c r="J651" t="s">
        <v>2631</v>
      </c>
      <c r="K651" t="s">
        <v>341</v>
      </c>
      <c r="L651">
        <v>3</v>
      </c>
      <c r="M651">
        <v>1</v>
      </c>
      <c r="N651">
        <v>1</v>
      </c>
      <c r="O651">
        <v>0</v>
      </c>
      <c r="P651">
        <v>1</v>
      </c>
      <c r="Q651">
        <v>0</v>
      </c>
      <c r="R651">
        <v>0</v>
      </c>
      <c r="S651" s="50">
        <v>46273.745185185187</v>
      </c>
      <c r="T651" s="50">
        <v>46273.754502314812</v>
      </c>
      <c r="U651" s="51">
        <v>46273</v>
      </c>
      <c r="V651" s="50">
        <v>46273.754502314812</v>
      </c>
      <c r="W651" t="s">
        <v>1673</v>
      </c>
      <c r="X651" t="s">
        <v>492</v>
      </c>
    </row>
    <row r="652" spans="1:24" ht="15" customHeight="1" x14ac:dyDescent="0.35">
      <c r="A652">
        <v>11710630</v>
      </c>
      <c r="B652">
        <v>100006742187</v>
      </c>
      <c r="C652" t="s">
        <v>1726</v>
      </c>
      <c r="D652">
        <v>100</v>
      </c>
      <c r="E652" t="s">
        <v>1745</v>
      </c>
      <c r="F652" t="s">
        <v>1760</v>
      </c>
      <c r="G652">
        <v>70825824</v>
      </c>
      <c r="H652">
        <v>6</v>
      </c>
      <c r="I652" t="s">
        <v>2632</v>
      </c>
      <c r="J652" t="s">
        <v>2633</v>
      </c>
      <c r="K652" t="s">
        <v>341</v>
      </c>
      <c r="L652">
        <v>3</v>
      </c>
      <c r="M652">
        <v>1</v>
      </c>
      <c r="N652">
        <v>1</v>
      </c>
      <c r="O652">
        <v>0</v>
      </c>
      <c r="P652">
        <v>1</v>
      </c>
      <c r="Q652">
        <v>0</v>
      </c>
      <c r="R652">
        <v>0</v>
      </c>
      <c r="S652" s="50">
        <v>46273.745185185187</v>
      </c>
      <c r="T652" s="50">
        <v>46273.754861111112</v>
      </c>
      <c r="U652" s="51">
        <v>46273</v>
      </c>
      <c r="V652" s="50">
        <v>46273.754861111112</v>
      </c>
      <c r="W652" t="s">
        <v>1673</v>
      </c>
      <c r="X652" t="s">
        <v>492</v>
      </c>
    </row>
    <row r="653" spans="1:24" ht="15" customHeight="1" x14ac:dyDescent="0.35">
      <c r="A653">
        <v>11710882</v>
      </c>
      <c r="B653">
        <v>100006742311</v>
      </c>
      <c r="C653" t="s">
        <v>1726</v>
      </c>
      <c r="D653">
        <v>100</v>
      </c>
      <c r="E653" t="s">
        <v>1745</v>
      </c>
      <c r="F653" t="s">
        <v>1760</v>
      </c>
      <c r="G653">
        <v>6085201</v>
      </c>
      <c r="H653">
        <v>4</v>
      </c>
      <c r="I653" t="s">
        <v>2303</v>
      </c>
      <c r="J653" t="s">
        <v>2304</v>
      </c>
      <c r="K653" t="s">
        <v>424</v>
      </c>
      <c r="L653">
        <v>3</v>
      </c>
      <c r="M653">
        <v>1</v>
      </c>
      <c r="N653">
        <v>1</v>
      </c>
      <c r="O653">
        <v>0</v>
      </c>
      <c r="P653">
        <v>1</v>
      </c>
      <c r="Q653">
        <v>0</v>
      </c>
      <c r="R653">
        <v>0</v>
      </c>
      <c r="S653" s="50">
        <v>46273.749340277784</v>
      </c>
      <c r="T653" s="50">
        <v>46273.755659722221</v>
      </c>
      <c r="U653" s="51">
        <v>46273</v>
      </c>
      <c r="V653" s="50">
        <v>46273.755659722221</v>
      </c>
      <c r="W653" t="s">
        <v>1673</v>
      </c>
      <c r="X653" t="s">
        <v>492</v>
      </c>
    </row>
    <row r="654" spans="1:24" ht="15" customHeight="1" x14ac:dyDescent="0.35">
      <c r="A654">
        <v>11710795</v>
      </c>
      <c r="B654">
        <v>100006742278</v>
      </c>
      <c r="C654" t="s">
        <v>1726</v>
      </c>
      <c r="D654">
        <v>100</v>
      </c>
      <c r="E654" t="s">
        <v>1745</v>
      </c>
      <c r="F654" t="s">
        <v>1760</v>
      </c>
      <c r="G654">
        <v>6083301</v>
      </c>
      <c r="H654">
        <v>4</v>
      </c>
      <c r="I654" t="s">
        <v>2660</v>
      </c>
      <c r="J654" t="s">
        <v>2661</v>
      </c>
      <c r="K654" t="s">
        <v>424</v>
      </c>
      <c r="L654">
        <v>3</v>
      </c>
      <c r="M654">
        <v>1</v>
      </c>
      <c r="N654">
        <v>1</v>
      </c>
      <c r="O654">
        <v>0</v>
      </c>
      <c r="P654">
        <v>1</v>
      </c>
      <c r="Q654">
        <v>0</v>
      </c>
      <c r="R654">
        <v>0</v>
      </c>
      <c r="S654" s="50">
        <v>46273.747974537036</v>
      </c>
      <c r="T654" s="50">
        <v>46273.755891203713</v>
      </c>
      <c r="U654" s="51">
        <v>46273</v>
      </c>
      <c r="V654" s="50">
        <v>46273.755891203713</v>
      </c>
      <c r="W654" t="s">
        <v>1673</v>
      </c>
      <c r="X654" t="s">
        <v>492</v>
      </c>
    </row>
    <row r="655" spans="1:24" ht="15" customHeight="1" x14ac:dyDescent="0.35">
      <c r="A655">
        <v>11710796</v>
      </c>
      <c r="B655">
        <v>100006742278</v>
      </c>
      <c r="C655" t="s">
        <v>1726</v>
      </c>
      <c r="D655">
        <v>100</v>
      </c>
      <c r="E655" t="s">
        <v>1745</v>
      </c>
      <c r="F655" t="s">
        <v>1760</v>
      </c>
      <c r="G655">
        <v>6083301</v>
      </c>
      <c r="H655">
        <v>4</v>
      </c>
      <c r="I655" t="s">
        <v>1911</v>
      </c>
      <c r="J655" t="s">
        <v>1912</v>
      </c>
      <c r="K655" t="s">
        <v>424</v>
      </c>
      <c r="L655">
        <v>3</v>
      </c>
      <c r="M655">
        <v>1</v>
      </c>
      <c r="N655">
        <v>1</v>
      </c>
      <c r="O655">
        <v>0</v>
      </c>
      <c r="P655">
        <v>1</v>
      </c>
      <c r="Q655">
        <v>0</v>
      </c>
      <c r="R655">
        <v>0</v>
      </c>
      <c r="S655" s="50">
        <v>46273.747974537036</v>
      </c>
      <c r="T655" s="50">
        <v>46273.756053240737</v>
      </c>
      <c r="U655" s="51">
        <v>46273</v>
      </c>
      <c r="V655" s="50">
        <v>46273.756053240737</v>
      </c>
      <c r="W655" t="s">
        <v>1673</v>
      </c>
      <c r="X655" t="s">
        <v>492</v>
      </c>
    </row>
    <row r="656" spans="1:24" ht="15" customHeight="1" x14ac:dyDescent="0.35">
      <c r="A656">
        <v>11709459</v>
      </c>
      <c r="B656">
        <v>100006741611</v>
      </c>
      <c r="C656" t="s">
        <v>1726</v>
      </c>
      <c r="D656">
        <v>100</v>
      </c>
      <c r="E656" t="s">
        <v>1745</v>
      </c>
      <c r="F656" t="s">
        <v>1760</v>
      </c>
      <c r="G656">
        <v>6040801</v>
      </c>
      <c r="H656">
        <v>4</v>
      </c>
      <c r="I656" t="s">
        <v>2403</v>
      </c>
      <c r="J656" t="s">
        <v>2404</v>
      </c>
      <c r="K656" t="s">
        <v>424</v>
      </c>
      <c r="L656">
        <v>3</v>
      </c>
      <c r="M656">
        <v>1</v>
      </c>
      <c r="N656">
        <v>1</v>
      </c>
      <c r="O656">
        <v>0</v>
      </c>
      <c r="P656">
        <v>1</v>
      </c>
      <c r="Q656">
        <v>0</v>
      </c>
      <c r="R656">
        <v>0</v>
      </c>
      <c r="S656" s="50">
        <v>46273.702847222223</v>
      </c>
      <c r="T656" s="50">
        <v>46273.756319444437</v>
      </c>
      <c r="U656" s="51">
        <v>46273</v>
      </c>
      <c r="V656" s="50">
        <v>46273.756319444437</v>
      </c>
      <c r="W656" t="s">
        <v>1673</v>
      </c>
      <c r="X656" t="s">
        <v>492</v>
      </c>
    </row>
    <row r="657" spans="1:24" ht="15" customHeight="1" x14ac:dyDescent="0.35">
      <c r="A657">
        <v>11709981</v>
      </c>
      <c r="B657">
        <v>100006741848</v>
      </c>
      <c r="C657" t="s">
        <v>1726</v>
      </c>
      <c r="D657">
        <v>100</v>
      </c>
      <c r="E657" t="s">
        <v>1745</v>
      </c>
      <c r="F657" t="s">
        <v>1760</v>
      </c>
      <c r="G657">
        <v>6055401</v>
      </c>
      <c r="H657">
        <v>4</v>
      </c>
      <c r="I657" t="s">
        <v>2511</v>
      </c>
      <c r="J657" t="s">
        <v>2512</v>
      </c>
      <c r="K657" t="s">
        <v>424</v>
      </c>
      <c r="L657">
        <v>3</v>
      </c>
      <c r="M657">
        <v>2</v>
      </c>
      <c r="N657">
        <v>2</v>
      </c>
      <c r="O657">
        <v>0</v>
      </c>
      <c r="P657">
        <v>2</v>
      </c>
      <c r="Q657">
        <v>0</v>
      </c>
      <c r="R657">
        <v>0</v>
      </c>
      <c r="S657" s="50">
        <v>46273.718807870369</v>
      </c>
      <c r="T657" s="50">
        <v>46273.756562499999</v>
      </c>
      <c r="U657" s="51">
        <v>46273</v>
      </c>
      <c r="V657" s="50">
        <v>46273.756562499999</v>
      </c>
      <c r="W657" t="s">
        <v>1673</v>
      </c>
      <c r="X657" t="s">
        <v>492</v>
      </c>
    </row>
    <row r="658" spans="1:24" ht="15" customHeight="1" x14ac:dyDescent="0.35">
      <c r="A658">
        <v>11709775</v>
      </c>
      <c r="B658">
        <v>100006741749</v>
      </c>
      <c r="C658" t="s">
        <v>1726</v>
      </c>
      <c r="D658">
        <v>100</v>
      </c>
      <c r="E658" t="s">
        <v>1745</v>
      </c>
      <c r="F658" t="s">
        <v>1760</v>
      </c>
      <c r="G658">
        <v>6047601</v>
      </c>
      <c r="H658">
        <v>4</v>
      </c>
      <c r="I658" t="s">
        <v>2461</v>
      </c>
      <c r="J658" t="s">
        <v>2462</v>
      </c>
      <c r="K658" t="s">
        <v>424</v>
      </c>
      <c r="L658">
        <v>3</v>
      </c>
      <c r="M658">
        <v>1</v>
      </c>
      <c r="N658">
        <v>1</v>
      </c>
      <c r="O658">
        <v>0</v>
      </c>
      <c r="P658">
        <v>1</v>
      </c>
      <c r="Q658">
        <v>0</v>
      </c>
      <c r="R658">
        <v>0</v>
      </c>
      <c r="S658" s="50">
        <v>46273.711840277778</v>
      </c>
      <c r="T658" s="50">
        <v>46273.75681712963</v>
      </c>
      <c r="U658" s="51">
        <v>46273</v>
      </c>
      <c r="V658" s="50">
        <v>46273.75681712963</v>
      </c>
      <c r="W658" t="s">
        <v>1673</v>
      </c>
      <c r="X658" t="s">
        <v>492</v>
      </c>
    </row>
    <row r="659" spans="1:24" ht="15" customHeight="1" x14ac:dyDescent="0.35">
      <c r="A659">
        <v>11709776</v>
      </c>
      <c r="B659">
        <v>100006741749</v>
      </c>
      <c r="C659" t="s">
        <v>1726</v>
      </c>
      <c r="D659">
        <v>100</v>
      </c>
      <c r="E659" t="s">
        <v>1745</v>
      </c>
      <c r="F659" t="s">
        <v>1760</v>
      </c>
      <c r="G659">
        <v>6047601</v>
      </c>
      <c r="H659">
        <v>4</v>
      </c>
      <c r="I659" t="s">
        <v>2463</v>
      </c>
      <c r="J659" t="s">
        <v>2464</v>
      </c>
      <c r="K659" t="s">
        <v>424</v>
      </c>
      <c r="L659">
        <v>3</v>
      </c>
      <c r="M659">
        <v>4</v>
      </c>
      <c r="N659">
        <v>4</v>
      </c>
      <c r="O659">
        <v>0</v>
      </c>
      <c r="P659">
        <v>4</v>
      </c>
      <c r="Q659">
        <v>0</v>
      </c>
      <c r="R659">
        <v>0</v>
      </c>
      <c r="S659" s="50">
        <v>46273.711840277778</v>
      </c>
      <c r="T659" s="50">
        <v>46273.757048611107</v>
      </c>
      <c r="U659" s="51">
        <v>46273</v>
      </c>
      <c r="V659" s="50">
        <v>46273.757048611107</v>
      </c>
      <c r="W659" t="s">
        <v>1673</v>
      </c>
      <c r="X659" t="s">
        <v>492</v>
      </c>
    </row>
    <row r="660" spans="1:24" ht="15" customHeight="1" x14ac:dyDescent="0.35">
      <c r="A660">
        <v>11709777</v>
      </c>
      <c r="B660">
        <v>100006741749</v>
      </c>
      <c r="C660" t="s">
        <v>1726</v>
      </c>
      <c r="D660">
        <v>100</v>
      </c>
      <c r="E660" t="s">
        <v>1745</v>
      </c>
      <c r="F660" t="s">
        <v>1760</v>
      </c>
      <c r="G660">
        <v>6047601</v>
      </c>
      <c r="H660">
        <v>4</v>
      </c>
      <c r="I660" t="s">
        <v>2337</v>
      </c>
      <c r="J660" t="s">
        <v>2338</v>
      </c>
      <c r="K660" t="s">
        <v>424</v>
      </c>
      <c r="L660">
        <v>3</v>
      </c>
      <c r="M660">
        <v>1</v>
      </c>
      <c r="N660">
        <v>1</v>
      </c>
      <c r="O660">
        <v>0</v>
      </c>
      <c r="P660">
        <v>1</v>
      </c>
      <c r="Q660">
        <v>0</v>
      </c>
      <c r="R660">
        <v>0</v>
      </c>
      <c r="S660" s="50">
        <v>46273.711840277778</v>
      </c>
      <c r="T660" s="50">
        <v>46273.757187499999</v>
      </c>
      <c r="U660" s="51">
        <v>46273</v>
      </c>
      <c r="V660" s="50">
        <v>46273.757187499999</v>
      </c>
      <c r="W660" t="s">
        <v>1673</v>
      </c>
      <c r="X660" t="s">
        <v>492</v>
      </c>
    </row>
    <row r="661" spans="1:24" ht="15" customHeight="1" x14ac:dyDescent="0.35">
      <c r="A661">
        <v>11709778</v>
      </c>
      <c r="B661">
        <v>100006741749</v>
      </c>
      <c r="C661" t="s">
        <v>1726</v>
      </c>
      <c r="D661">
        <v>100</v>
      </c>
      <c r="E661" t="s">
        <v>1745</v>
      </c>
      <c r="F661" t="s">
        <v>1760</v>
      </c>
      <c r="G661">
        <v>6047601</v>
      </c>
      <c r="H661">
        <v>4</v>
      </c>
      <c r="I661" t="s">
        <v>2465</v>
      </c>
      <c r="J661" t="s">
        <v>2466</v>
      </c>
      <c r="K661" t="s">
        <v>424</v>
      </c>
      <c r="L661">
        <v>3</v>
      </c>
      <c r="M661">
        <v>1</v>
      </c>
      <c r="N661">
        <v>1</v>
      </c>
      <c r="O661">
        <v>0</v>
      </c>
      <c r="P661">
        <v>1</v>
      </c>
      <c r="Q661">
        <v>0</v>
      </c>
      <c r="R661">
        <v>0</v>
      </c>
      <c r="S661" s="50">
        <v>46273.711840277778</v>
      </c>
      <c r="T661" s="50">
        <v>46273.757303240738</v>
      </c>
      <c r="U661" s="51">
        <v>46273</v>
      </c>
      <c r="V661" s="50">
        <v>46273.757303240738</v>
      </c>
      <c r="W661" t="s">
        <v>1673</v>
      </c>
      <c r="X661" t="s">
        <v>492</v>
      </c>
    </row>
    <row r="662" spans="1:24" ht="15" customHeight="1" x14ac:dyDescent="0.35">
      <c r="A662">
        <v>11708162</v>
      </c>
      <c r="B662">
        <v>100006740925</v>
      </c>
      <c r="C662" t="s">
        <v>1726</v>
      </c>
      <c r="D662">
        <v>100</v>
      </c>
      <c r="E662" t="s">
        <v>1745</v>
      </c>
      <c r="F662" t="s">
        <v>1760</v>
      </c>
      <c r="G662">
        <v>6017901</v>
      </c>
      <c r="H662">
        <v>4</v>
      </c>
      <c r="I662" t="s">
        <v>2197</v>
      </c>
      <c r="J662" t="s">
        <v>2198</v>
      </c>
      <c r="K662" t="s">
        <v>424</v>
      </c>
      <c r="L662">
        <v>3</v>
      </c>
      <c r="M662">
        <v>1</v>
      </c>
      <c r="N662">
        <v>1</v>
      </c>
      <c r="O662">
        <v>0</v>
      </c>
      <c r="P662">
        <v>1</v>
      </c>
      <c r="Q662">
        <v>0</v>
      </c>
      <c r="R662">
        <v>0</v>
      </c>
      <c r="S662" s="50">
        <v>46273.666712962957</v>
      </c>
      <c r="T662" s="50">
        <v>46273.757592592592</v>
      </c>
      <c r="U662" s="51">
        <v>46273</v>
      </c>
      <c r="V662" s="50">
        <v>46273.757592592592</v>
      </c>
      <c r="W662" t="s">
        <v>1673</v>
      </c>
      <c r="X662" t="s">
        <v>492</v>
      </c>
    </row>
    <row r="663" spans="1:24" ht="15" customHeight="1" x14ac:dyDescent="0.35">
      <c r="A663">
        <v>11711057</v>
      </c>
      <c r="B663">
        <v>100006742407</v>
      </c>
      <c r="C663" t="s">
        <v>1726</v>
      </c>
      <c r="D663">
        <v>100</v>
      </c>
      <c r="E663" t="s">
        <v>1745</v>
      </c>
      <c r="F663" t="s">
        <v>1760</v>
      </c>
      <c r="G663">
        <v>70825829</v>
      </c>
      <c r="H663">
        <v>6</v>
      </c>
      <c r="I663" t="s">
        <v>2940</v>
      </c>
      <c r="J663" t="s">
        <v>2941</v>
      </c>
      <c r="K663" t="s">
        <v>343</v>
      </c>
      <c r="L663">
        <v>3</v>
      </c>
      <c r="M663">
        <v>3</v>
      </c>
      <c r="N663">
        <v>3</v>
      </c>
      <c r="O663">
        <v>0</v>
      </c>
      <c r="P663">
        <v>3</v>
      </c>
      <c r="Q663">
        <v>0</v>
      </c>
      <c r="R663">
        <v>0</v>
      </c>
      <c r="S663" s="50">
        <v>46273.754224537042</v>
      </c>
      <c r="T663" s="50">
        <v>46273.757638888892</v>
      </c>
      <c r="U663" s="51">
        <v>46273</v>
      </c>
      <c r="V663" s="50">
        <v>46273.757638888892</v>
      </c>
      <c r="W663" t="s">
        <v>1673</v>
      </c>
      <c r="X663" t="s">
        <v>492</v>
      </c>
    </row>
    <row r="664" spans="1:24" ht="15" customHeight="1" x14ac:dyDescent="0.35">
      <c r="A664">
        <v>11708163</v>
      </c>
      <c r="B664">
        <v>100006740925</v>
      </c>
      <c r="C664" t="s">
        <v>1726</v>
      </c>
      <c r="D664">
        <v>100</v>
      </c>
      <c r="E664" t="s">
        <v>1745</v>
      </c>
      <c r="F664" t="s">
        <v>1760</v>
      </c>
      <c r="G664">
        <v>6017901</v>
      </c>
      <c r="H664">
        <v>4</v>
      </c>
      <c r="I664" t="s">
        <v>2191</v>
      </c>
      <c r="J664" t="s">
        <v>2192</v>
      </c>
      <c r="K664" t="s">
        <v>424</v>
      </c>
      <c r="L664">
        <v>3</v>
      </c>
      <c r="M664">
        <v>1</v>
      </c>
      <c r="N664">
        <v>1</v>
      </c>
      <c r="O664">
        <v>0</v>
      </c>
      <c r="P664">
        <v>1</v>
      </c>
      <c r="Q664">
        <v>0</v>
      </c>
      <c r="R664">
        <v>0</v>
      </c>
      <c r="S664" s="50">
        <v>46273.666712962957</v>
      </c>
      <c r="T664" s="50">
        <v>46273.757731481477</v>
      </c>
      <c r="U664" s="51">
        <v>46273</v>
      </c>
      <c r="V664" s="50">
        <v>46273.757731481477</v>
      </c>
      <c r="W664" t="s">
        <v>1673</v>
      </c>
      <c r="X664" t="s">
        <v>492</v>
      </c>
    </row>
    <row r="665" spans="1:24" ht="15" customHeight="1" x14ac:dyDescent="0.35">
      <c r="A665">
        <v>11708164</v>
      </c>
      <c r="B665">
        <v>100006740925</v>
      </c>
      <c r="C665" t="s">
        <v>1726</v>
      </c>
      <c r="D665">
        <v>100</v>
      </c>
      <c r="E665" t="s">
        <v>1745</v>
      </c>
      <c r="F665" t="s">
        <v>1760</v>
      </c>
      <c r="G665">
        <v>6017901</v>
      </c>
      <c r="H665">
        <v>4</v>
      </c>
      <c r="I665" t="s">
        <v>2199</v>
      </c>
      <c r="J665" t="s">
        <v>2200</v>
      </c>
      <c r="K665" t="s">
        <v>424</v>
      </c>
      <c r="L665">
        <v>3</v>
      </c>
      <c r="M665">
        <v>1</v>
      </c>
      <c r="N665">
        <v>1</v>
      </c>
      <c r="O665">
        <v>0</v>
      </c>
      <c r="P665">
        <v>1</v>
      </c>
      <c r="Q665">
        <v>0</v>
      </c>
      <c r="R665">
        <v>0</v>
      </c>
      <c r="S665" s="50">
        <v>46273.666712962957</v>
      </c>
      <c r="T665" s="50">
        <v>46273.757870370369</v>
      </c>
      <c r="U665" s="51">
        <v>46273</v>
      </c>
      <c r="V665" s="50">
        <v>46273.757870370369</v>
      </c>
      <c r="W665" t="s">
        <v>1673</v>
      </c>
      <c r="X665" t="s">
        <v>492</v>
      </c>
    </row>
    <row r="666" spans="1:24" ht="15" customHeight="1" x14ac:dyDescent="0.35">
      <c r="A666">
        <v>11708165</v>
      </c>
      <c r="B666">
        <v>100006740925</v>
      </c>
      <c r="C666" t="s">
        <v>1726</v>
      </c>
      <c r="D666">
        <v>100</v>
      </c>
      <c r="E666" t="s">
        <v>1745</v>
      </c>
      <c r="F666" t="s">
        <v>1760</v>
      </c>
      <c r="G666">
        <v>6017901</v>
      </c>
      <c r="H666">
        <v>4</v>
      </c>
      <c r="I666" t="s">
        <v>2201</v>
      </c>
      <c r="J666" t="s">
        <v>2202</v>
      </c>
      <c r="K666" t="s">
        <v>424</v>
      </c>
      <c r="L666">
        <v>3</v>
      </c>
      <c r="M666">
        <v>1</v>
      </c>
      <c r="N666">
        <v>1</v>
      </c>
      <c r="O666">
        <v>0</v>
      </c>
      <c r="P666">
        <v>1</v>
      </c>
      <c r="Q666">
        <v>0</v>
      </c>
      <c r="R666">
        <v>0</v>
      </c>
      <c r="S666" s="50">
        <v>46273.666712962957</v>
      </c>
      <c r="T666" s="50">
        <v>46273.757951388892</v>
      </c>
      <c r="U666" s="51">
        <v>46273</v>
      </c>
      <c r="V666" s="50">
        <v>46273.757951388892</v>
      </c>
      <c r="W666" t="s">
        <v>1673</v>
      </c>
      <c r="X666" t="s">
        <v>492</v>
      </c>
    </row>
    <row r="667" spans="1:24" ht="15" customHeight="1" x14ac:dyDescent="0.35">
      <c r="A667">
        <v>11710592</v>
      </c>
      <c r="B667">
        <v>100006742167</v>
      </c>
      <c r="C667" t="s">
        <v>1726</v>
      </c>
      <c r="D667">
        <v>100</v>
      </c>
      <c r="E667" t="s">
        <v>1745</v>
      </c>
      <c r="F667" t="s">
        <v>1760</v>
      </c>
      <c r="G667">
        <v>6078902</v>
      </c>
      <c r="H667">
        <v>2</v>
      </c>
      <c r="I667" t="s">
        <v>2612</v>
      </c>
      <c r="J667" t="s">
        <v>2613</v>
      </c>
      <c r="K667" t="s">
        <v>421</v>
      </c>
      <c r="L667">
        <v>3</v>
      </c>
      <c r="M667">
        <v>2</v>
      </c>
      <c r="N667">
        <v>2</v>
      </c>
      <c r="O667">
        <v>0</v>
      </c>
      <c r="P667">
        <v>2</v>
      </c>
      <c r="Q667">
        <v>0</v>
      </c>
      <c r="R667">
        <v>0</v>
      </c>
      <c r="S667" s="50">
        <v>46273.744502314818</v>
      </c>
      <c r="T667" s="50">
        <v>46273.757951388892</v>
      </c>
      <c r="U667" s="51">
        <v>46273</v>
      </c>
      <c r="V667" s="50">
        <v>46273.757951388892</v>
      </c>
      <c r="W667" t="s">
        <v>1673</v>
      </c>
      <c r="X667" t="s">
        <v>492</v>
      </c>
    </row>
    <row r="668" spans="1:24" ht="15" customHeight="1" x14ac:dyDescent="0.35">
      <c r="A668">
        <v>11710593</v>
      </c>
      <c r="B668">
        <v>100006742167</v>
      </c>
      <c r="C668" t="s">
        <v>1726</v>
      </c>
      <c r="D668">
        <v>100</v>
      </c>
      <c r="E668" t="s">
        <v>1745</v>
      </c>
      <c r="F668" t="s">
        <v>1760</v>
      </c>
      <c r="G668">
        <v>6078902</v>
      </c>
      <c r="H668">
        <v>2</v>
      </c>
      <c r="I668" t="s">
        <v>2229</v>
      </c>
      <c r="J668" t="s">
        <v>2230</v>
      </c>
      <c r="K668" t="s">
        <v>421</v>
      </c>
      <c r="L668">
        <v>3</v>
      </c>
      <c r="M668">
        <v>2</v>
      </c>
      <c r="N668">
        <v>2</v>
      </c>
      <c r="O668">
        <v>0</v>
      </c>
      <c r="P668">
        <v>2</v>
      </c>
      <c r="Q668">
        <v>0</v>
      </c>
      <c r="R668">
        <v>0</v>
      </c>
      <c r="S668" s="50">
        <v>46273.744502314818</v>
      </c>
      <c r="T668" s="50">
        <v>46273.758194444446</v>
      </c>
      <c r="U668" s="51">
        <v>46273</v>
      </c>
      <c r="V668" s="50">
        <v>46273.758194444446</v>
      </c>
      <c r="W668" t="s">
        <v>1673</v>
      </c>
      <c r="X668" t="s">
        <v>492</v>
      </c>
    </row>
    <row r="669" spans="1:24" ht="15" customHeight="1" x14ac:dyDescent="0.35">
      <c r="A669">
        <v>11708632</v>
      </c>
      <c r="B669">
        <v>100006741156</v>
      </c>
      <c r="C669" t="s">
        <v>1726</v>
      </c>
      <c r="D669">
        <v>100</v>
      </c>
      <c r="E669" t="s">
        <v>1745</v>
      </c>
      <c r="F669" t="s">
        <v>1760</v>
      </c>
      <c r="G669">
        <v>6035101</v>
      </c>
      <c r="H669">
        <v>4</v>
      </c>
      <c r="I669" t="s">
        <v>2303</v>
      </c>
      <c r="J669" t="s">
        <v>2304</v>
      </c>
      <c r="K669" t="s">
        <v>424</v>
      </c>
      <c r="L669">
        <v>3</v>
      </c>
      <c r="M669">
        <v>1</v>
      </c>
      <c r="N669">
        <v>1</v>
      </c>
      <c r="O669">
        <v>0</v>
      </c>
      <c r="P669">
        <v>1</v>
      </c>
      <c r="Q669">
        <v>0</v>
      </c>
      <c r="R669">
        <v>0</v>
      </c>
      <c r="S669" s="50">
        <v>46273.694513888891</v>
      </c>
      <c r="T669" s="50">
        <v>46273.758263888893</v>
      </c>
      <c r="U669" s="51">
        <v>46273</v>
      </c>
      <c r="V669" s="50">
        <v>46273.758263888893</v>
      </c>
      <c r="W669" t="s">
        <v>1673</v>
      </c>
      <c r="X669" t="s">
        <v>492</v>
      </c>
    </row>
    <row r="670" spans="1:24" ht="15" customHeight="1" x14ac:dyDescent="0.35">
      <c r="A670">
        <v>11708643</v>
      </c>
      <c r="B670">
        <v>100006741163</v>
      </c>
      <c r="C670" t="s">
        <v>1726</v>
      </c>
      <c r="D670">
        <v>100</v>
      </c>
      <c r="E670" t="s">
        <v>1745</v>
      </c>
      <c r="F670" t="s">
        <v>1760</v>
      </c>
      <c r="G670">
        <v>6031901</v>
      </c>
      <c r="H670">
        <v>4</v>
      </c>
      <c r="I670" t="s">
        <v>1885</v>
      </c>
      <c r="J670" t="s">
        <v>1886</v>
      </c>
      <c r="K670" t="s">
        <v>424</v>
      </c>
      <c r="L670">
        <v>3</v>
      </c>
      <c r="M670">
        <v>1</v>
      </c>
      <c r="N670">
        <v>1</v>
      </c>
      <c r="O670">
        <v>0</v>
      </c>
      <c r="P670">
        <v>1</v>
      </c>
      <c r="Q670">
        <v>0</v>
      </c>
      <c r="R670">
        <v>0</v>
      </c>
      <c r="S670" s="50">
        <v>46273.695879629631</v>
      </c>
      <c r="T670" s="50">
        <v>46273.758402777778</v>
      </c>
      <c r="U670" s="51">
        <v>46273</v>
      </c>
      <c r="V670" s="50">
        <v>46273.758402777778</v>
      </c>
      <c r="W670" t="s">
        <v>1673</v>
      </c>
      <c r="X670" t="s">
        <v>492</v>
      </c>
    </row>
    <row r="671" spans="1:24" ht="15" customHeight="1" x14ac:dyDescent="0.35">
      <c r="A671">
        <v>11711058</v>
      </c>
      <c r="B671">
        <v>100006742408</v>
      </c>
      <c r="C671" t="s">
        <v>1726</v>
      </c>
      <c r="D671">
        <v>100</v>
      </c>
      <c r="E671" t="s">
        <v>1745</v>
      </c>
      <c r="F671" t="s">
        <v>1760</v>
      </c>
      <c r="G671">
        <v>70825830</v>
      </c>
      <c r="H671">
        <v>6</v>
      </c>
      <c r="I671" t="s">
        <v>2855</v>
      </c>
      <c r="J671" t="s">
        <v>2856</v>
      </c>
      <c r="K671" t="s">
        <v>343</v>
      </c>
      <c r="L671">
        <v>3</v>
      </c>
      <c r="M671">
        <v>3</v>
      </c>
      <c r="N671">
        <v>3</v>
      </c>
      <c r="O671">
        <v>0</v>
      </c>
      <c r="P671">
        <v>3</v>
      </c>
      <c r="Q671">
        <v>0</v>
      </c>
      <c r="R671">
        <v>0</v>
      </c>
      <c r="S671" s="50">
        <v>46273.754224537042</v>
      </c>
      <c r="T671" s="50">
        <v>46273.758587962962</v>
      </c>
      <c r="U671" s="51">
        <v>46273</v>
      </c>
      <c r="V671" s="50">
        <v>46273.758587962962</v>
      </c>
      <c r="W671" t="s">
        <v>1673</v>
      </c>
      <c r="X671" t="s">
        <v>492</v>
      </c>
    </row>
    <row r="672" spans="1:24" ht="15" customHeight="1" x14ac:dyDescent="0.35">
      <c r="A672">
        <v>11711059</v>
      </c>
      <c r="B672">
        <v>100006742408</v>
      </c>
      <c r="C672" t="s">
        <v>1726</v>
      </c>
      <c r="D672">
        <v>100</v>
      </c>
      <c r="E672" t="s">
        <v>1745</v>
      </c>
      <c r="F672" t="s">
        <v>1760</v>
      </c>
      <c r="G672">
        <v>70825830</v>
      </c>
      <c r="H672">
        <v>6</v>
      </c>
      <c r="I672" t="s">
        <v>2942</v>
      </c>
      <c r="J672" t="s">
        <v>2943</v>
      </c>
      <c r="K672" t="s">
        <v>343</v>
      </c>
      <c r="L672">
        <v>3</v>
      </c>
      <c r="M672">
        <v>1</v>
      </c>
      <c r="N672">
        <v>1</v>
      </c>
      <c r="O672">
        <v>0</v>
      </c>
      <c r="P672">
        <v>1</v>
      </c>
      <c r="Q672">
        <v>0</v>
      </c>
      <c r="R672">
        <v>0</v>
      </c>
      <c r="S672" s="50">
        <v>46273.754224537042</v>
      </c>
      <c r="T672" s="50">
        <v>46273.758668981478</v>
      </c>
      <c r="U672" s="51">
        <v>46273</v>
      </c>
      <c r="V672" s="50">
        <v>46273.758668981478</v>
      </c>
      <c r="W672" t="s">
        <v>1673</v>
      </c>
      <c r="X672" t="s">
        <v>492</v>
      </c>
    </row>
    <row r="673" spans="1:24" ht="15" customHeight="1" x14ac:dyDescent="0.35">
      <c r="A673">
        <v>11708224</v>
      </c>
      <c r="B673">
        <v>100006740953</v>
      </c>
      <c r="C673" t="s">
        <v>1726</v>
      </c>
      <c r="D673">
        <v>100</v>
      </c>
      <c r="E673" t="s">
        <v>1745</v>
      </c>
      <c r="F673" t="s">
        <v>1760</v>
      </c>
      <c r="G673">
        <v>6020701</v>
      </c>
      <c r="H673">
        <v>4</v>
      </c>
      <c r="I673" t="s">
        <v>2213</v>
      </c>
      <c r="J673" t="s">
        <v>2214</v>
      </c>
      <c r="K673" t="s">
        <v>424</v>
      </c>
      <c r="L673">
        <v>3</v>
      </c>
      <c r="M673">
        <v>1</v>
      </c>
      <c r="N673">
        <v>1</v>
      </c>
      <c r="O673">
        <v>0</v>
      </c>
      <c r="P673">
        <v>1</v>
      </c>
      <c r="Q673">
        <v>0</v>
      </c>
      <c r="R673">
        <v>0</v>
      </c>
      <c r="S673" s="50">
        <v>46273.671574074076</v>
      </c>
      <c r="T673" s="50">
        <v>46273.758692129632</v>
      </c>
      <c r="U673" s="51">
        <v>46273</v>
      </c>
      <c r="V673" s="50">
        <v>46273.758692129632</v>
      </c>
      <c r="W673" t="s">
        <v>1673</v>
      </c>
      <c r="X673" t="s">
        <v>492</v>
      </c>
    </row>
    <row r="674" spans="1:24" ht="15" customHeight="1" x14ac:dyDescent="0.35">
      <c r="A674">
        <v>11709667</v>
      </c>
      <c r="B674">
        <v>100006741712</v>
      </c>
      <c r="C674" t="s">
        <v>1726</v>
      </c>
      <c r="D674">
        <v>100</v>
      </c>
      <c r="E674" t="s">
        <v>1745</v>
      </c>
      <c r="F674" t="s">
        <v>1760</v>
      </c>
      <c r="G674">
        <v>6046001</v>
      </c>
      <c r="H674">
        <v>4</v>
      </c>
      <c r="I674" t="s">
        <v>2447</v>
      </c>
      <c r="J674" t="s">
        <v>2448</v>
      </c>
      <c r="K674" t="s">
        <v>424</v>
      </c>
      <c r="L674">
        <v>3</v>
      </c>
      <c r="M674">
        <v>1</v>
      </c>
      <c r="N674">
        <v>1</v>
      </c>
      <c r="O674">
        <v>0</v>
      </c>
      <c r="P674">
        <v>1</v>
      </c>
      <c r="Q674">
        <v>0</v>
      </c>
      <c r="R674">
        <v>0</v>
      </c>
      <c r="S674" s="50">
        <v>46273.709756944438</v>
      </c>
      <c r="T674" s="50">
        <v>46273.758958333332</v>
      </c>
      <c r="U674" s="51">
        <v>46273</v>
      </c>
      <c r="V674" s="50">
        <v>46273.758958333332</v>
      </c>
      <c r="W674" t="s">
        <v>1673</v>
      </c>
      <c r="X674" t="s">
        <v>492</v>
      </c>
    </row>
    <row r="675" spans="1:24" ht="15" customHeight="1" x14ac:dyDescent="0.35">
      <c r="A675">
        <v>11709668</v>
      </c>
      <c r="B675">
        <v>100006741712</v>
      </c>
      <c r="C675" t="s">
        <v>1726</v>
      </c>
      <c r="D675">
        <v>100</v>
      </c>
      <c r="E675" t="s">
        <v>1745</v>
      </c>
      <c r="F675" t="s">
        <v>1760</v>
      </c>
      <c r="G675">
        <v>6046001</v>
      </c>
      <c r="H675">
        <v>4</v>
      </c>
      <c r="I675" t="s">
        <v>2449</v>
      </c>
      <c r="J675" t="s">
        <v>2450</v>
      </c>
      <c r="K675" t="s">
        <v>424</v>
      </c>
      <c r="L675">
        <v>3</v>
      </c>
      <c r="M675">
        <v>1</v>
      </c>
      <c r="N675">
        <v>1</v>
      </c>
      <c r="O675">
        <v>0</v>
      </c>
      <c r="P675">
        <v>1</v>
      </c>
      <c r="Q675">
        <v>0</v>
      </c>
      <c r="R675">
        <v>0</v>
      </c>
      <c r="S675" s="50">
        <v>46273.709756944438</v>
      </c>
      <c r="T675" s="50">
        <v>46273.759189814817</v>
      </c>
      <c r="U675" s="51">
        <v>46273</v>
      </c>
      <c r="V675" s="50">
        <v>46273.759189814817</v>
      </c>
      <c r="W675" t="s">
        <v>1673</v>
      </c>
      <c r="X675" t="s">
        <v>492</v>
      </c>
    </row>
    <row r="676" spans="1:24" ht="15" customHeight="1" x14ac:dyDescent="0.35">
      <c r="A676">
        <v>11709669</v>
      </c>
      <c r="B676">
        <v>100006741712</v>
      </c>
      <c r="C676" t="s">
        <v>1726</v>
      </c>
      <c r="D676">
        <v>100</v>
      </c>
      <c r="E676" t="s">
        <v>1745</v>
      </c>
      <c r="F676" t="s">
        <v>1760</v>
      </c>
      <c r="G676">
        <v>6046001</v>
      </c>
      <c r="H676">
        <v>4</v>
      </c>
      <c r="I676" t="s">
        <v>1911</v>
      </c>
      <c r="J676" t="s">
        <v>1912</v>
      </c>
      <c r="K676" t="s">
        <v>424</v>
      </c>
      <c r="L676">
        <v>3</v>
      </c>
      <c r="M676">
        <v>3</v>
      </c>
      <c r="N676">
        <v>3</v>
      </c>
      <c r="O676">
        <v>0</v>
      </c>
      <c r="P676">
        <v>3</v>
      </c>
      <c r="Q676">
        <v>0</v>
      </c>
      <c r="R676">
        <v>0</v>
      </c>
      <c r="S676" s="50">
        <v>46273.709756944438</v>
      </c>
      <c r="T676" s="50">
        <v>46273.759351851862</v>
      </c>
      <c r="U676" s="51">
        <v>46273</v>
      </c>
      <c r="V676" s="50">
        <v>46273.759351851862</v>
      </c>
      <c r="W676" t="s">
        <v>1673</v>
      </c>
      <c r="X676" t="s">
        <v>492</v>
      </c>
    </row>
    <row r="677" spans="1:24" ht="15" customHeight="1" x14ac:dyDescent="0.35">
      <c r="A677">
        <v>11709670</v>
      </c>
      <c r="B677">
        <v>100006741712</v>
      </c>
      <c r="C677" t="s">
        <v>1726</v>
      </c>
      <c r="D677">
        <v>100</v>
      </c>
      <c r="E677" t="s">
        <v>1745</v>
      </c>
      <c r="F677" t="s">
        <v>1760</v>
      </c>
      <c r="G677">
        <v>6046001</v>
      </c>
      <c r="H677">
        <v>4</v>
      </c>
      <c r="I677" t="s">
        <v>2451</v>
      </c>
      <c r="J677" t="s">
        <v>2452</v>
      </c>
      <c r="K677" t="s">
        <v>424</v>
      </c>
      <c r="L677">
        <v>3</v>
      </c>
      <c r="M677">
        <v>1</v>
      </c>
      <c r="N677">
        <v>1</v>
      </c>
      <c r="O677">
        <v>0</v>
      </c>
      <c r="P677">
        <v>1</v>
      </c>
      <c r="Q677">
        <v>0</v>
      </c>
      <c r="R677">
        <v>0</v>
      </c>
      <c r="S677" s="50">
        <v>46273.709756944438</v>
      </c>
      <c r="T677" s="50">
        <v>46273.759479166663</v>
      </c>
      <c r="U677" s="51">
        <v>46273</v>
      </c>
      <c r="V677" s="50">
        <v>46273.759479166663</v>
      </c>
      <c r="W677" t="s">
        <v>1673</v>
      </c>
      <c r="X677" t="s">
        <v>492</v>
      </c>
    </row>
    <row r="678" spans="1:24" ht="15" customHeight="1" x14ac:dyDescent="0.35">
      <c r="A678">
        <v>11707401</v>
      </c>
      <c r="B678">
        <v>100006740504</v>
      </c>
      <c r="C678" t="s">
        <v>1726</v>
      </c>
      <c r="D678">
        <v>100</v>
      </c>
      <c r="E678" t="s">
        <v>1745</v>
      </c>
      <c r="F678" t="s">
        <v>1760</v>
      </c>
      <c r="G678">
        <v>6010301</v>
      </c>
      <c r="H678">
        <v>4</v>
      </c>
      <c r="I678" t="s">
        <v>1925</v>
      </c>
      <c r="J678" t="s">
        <v>1926</v>
      </c>
      <c r="K678" t="s">
        <v>424</v>
      </c>
      <c r="L678">
        <v>3</v>
      </c>
      <c r="M678">
        <v>1</v>
      </c>
      <c r="N678">
        <v>1</v>
      </c>
      <c r="O678">
        <v>0</v>
      </c>
      <c r="P678">
        <v>1</v>
      </c>
      <c r="Q678">
        <v>0</v>
      </c>
      <c r="R678">
        <v>0</v>
      </c>
      <c r="S678" s="50">
        <v>46273.655081018522</v>
      </c>
      <c r="T678" s="50">
        <v>46273.759780092587</v>
      </c>
      <c r="U678" s="51">
        <v>46273</v>
      </c>
      <c r="V678" s="50">
        <v>46273.759780092587</v>
      </c>
      <c r="W678" t="s">
        <v>1673</v>
      </c>
      <c r="X678" t="s">
        <v>492</v>
      </c>
    </row>
    <row r="679" spans="1:24" ht="15" customHeight="1" x14ac:dyDescent="0.35">
      <c r="A679">
        <v>11707402</v>
      </c>
      <c r="B679">
        <v>100006740504</v>
      </c>
      <c r="C679" t="s">
        <v>1726</v>
      </c>
      <c r="D679">
        <v>100</v>
      </c>
      <c r="E679" t="s">
        <v>1745</v>
      </c>
      <c r="F679" t="s">
        <v>1760</v>
      </c>
      <c r="G679">
        <v>6010301</v>
      </c>
      <c r="H679">
        <v>4</v>
      </c>
      <c r="I679" t="s">
        <v>1927</v>
      </c>
      <c r="J679" t="s">
        <v>1928</v>
      </c>
      <c r="K679" t="s">
        <v>424</v>
      </c>
      <c r="L679">
        <v>3</v>
      </c>
      <c r="M679">
        <v>1</v>
      </c>
      <c r="N679">
        <v>1</v>
      </c>
      <c r="O679">
        <v>0</v>
      </c>
      <c r="P679">
        <v>1</v>
      </c>
      <c r="Q679">
        <v>0</v>
      </c>
      <c r="R679">
        <v>0</v>
      </c>
      <c r="S679" s="50">
        <v>46273.655081018522</v>
      </c>
      <c r="T679" s="50">
        <v>46273.760057870371</v>
      </c>
      <c r="U679" s="51">
        <v>46273</v>
      </c>
      <c r="V679" s="50">
        <v>46273.760057870371</v>
      </c>
      <c r="W679" t="s">
        <v>1673</v>
      </c>
      <c r="X679" t="s">
        <v>492</v>
      </c>
    </row>
    <row r="680" spans="1:24" ht="15" customHeight="1" x14ac:dyDescent="0.35">
      <c r="A680">
        <v>11707403</v>
      </c>
      <c r="B680">
        <v>100006740504</v>
      </c>
      <c r="C680" t="s">
        <v>1726</v>
      </c>
      <c r="D680">
        <v>100</v>
      </c>
      <c r="E680" t="s">
        <v>1745</v>
      </c>
      <c r="F680" t="s">
        <v>1760</v>
      </c>
      <c r="G680">
        <v>6010301</v>
      </c>
      <c r="H680">
        <v>4</v>
      </c>
      <c r="I680" t="s">
        <v>1929</v>
      </c>
      <c r="J680" t="s">
        <v>1930</v>
      </c>
      <c r="K680" t="s">
        <v>424</v>
      </c>
      <c r="L680">
        <v>3</v>
      </c>
      <c r="M680">
        <v>2</v>
      </c>
      <c r="N680">
        <v>2</v>
      </c>
      <c r="O680">
        <v>0</v>
      </c>
      <c r="P680">
        <v>2</v>
      </c>
      <c r="Q680">
        <v>0</v>
      </c>
      <c r="R680">
        <v>0</v>
      </c>
      <c r="S680" s="50">
        <v>46273.655081018522</v>
      </c>
      <c r="T680" s="50">
        <v>46273.760266203702</v>
      </c>
      <c r="U680" s="51">
        <v>46273</v>
      </c>
      <c r="V680" s="50">
        <v>46273.760266203702</v>
      </c>
      <c r="W680" t="s">
        <v>1673</v>
      </c>
      <c r="X680" t="s">
        <v>492</v>
      </c>
    </row>
    <row r="681" spans="1:24" ht="15" customHeight="1" x14ac:dyDescent="0.35">
      <c r="A681">
        <v>11707394</v>
      </c>
      <c r="B681">
        <v>100006740502</v>
      </c>
      <c r="C681" t="s">
        <v>1726</v>
      </c>
      <c r="D681">
        <v>100</v>
      </c>
      <c r="E681" t="s">
        <v>1745</v>
      </c>
      <c r="F681" t="s">
        <v>1760</v>
      </c>
      <c r="G681">
        <v>6000601</v>
      </c>
      <c r="H681">
        <v>4</v>
      </c>
      <c r="I681" t="s">
        <v>1921</v>
      </c>
      <c r="J681" t="s">
        <v>1922</v>
      </c>
      <c r="K681" t="s">
        <v>424</v>
      </c>
      <c r="L681">
        <v>3</v>
      </c>
      <c r="M681">
        <v>1</v>
      </c>
      <c r="N681">
        <v>1</v>
      </c>
      <c r="O681">
        <v>0</v>
      </c>
      <c r="P681">
        <v>1</v>
      </c>
      <c r="Q681">
        <v>0</v>
      </c>
      <c r="R681">
        <v>0</v>
      </c>
      <c r="S681" s="50">
        <v>46273.655081018522</v>
      </c>
      <c r="T681" s="50">
        <v>46273.760439814818</v>
      </c>
      <c r="U681" s="51">
        <v>46273</v>
      </c>
      <c r="V681" s="50">
        <v>46273.760439814818</v>
      </c>
      <c r="W681" t="s">
        <v>1673</v>
      </c>
      <c r="X681" t="s">
        <v>492</v>
      </c>
    </row>
    <row r="682" spans="1:24" ht="15" customHeight="1" x14ac:dyDescent="0.35">
      <c r="A682">
        <v>11707395</v>
      </c>
      <c r="B682">
        <v>100006740502</v>
      </c>
      <c r="C682" t="s">
        <v>1726</v>
      </c>
      <c r="D682">
        <v>100</v>
      </c>
      <c r="E682" t="s">
        <v>1745</v>
      </c>
      <c r="F682" t="s">
        <v>1760</v>
      </c>
      <c r="G682">
        <v>6000601</v>
      </c>
      <c r="H682">
        <v>4</v>
      </c>
      <c r="I682" t="s">
        <v>1839</v>
      </c>
      <c r="J682" t="s">
        <v>1840</v>
      </c>
      <c r="K682" t="s">
        <v>424</v>
      </c>
      <c r="L682">
        <v>3</v>
      </c>
      <c r="M682">
        <v>1</v>
      </c>
      <c r="N682">
        <v>1</v>
      </c>
      <c r="O682">
        <v>0</v>
      </c>
      <c r="P682">
        <v>1</v>
      </c>
      <c r="Q682">
        <v>0</v>
      </c>
      <c r="R682">
        <v>0</v>
      </c>
      <c r="S682" s="50">
        <v>46273.655081018522</v>
      </c>
      <c r="T682" s="50">
        <v>46273.760601851849</v>
      </c>
      <c r="U682" s="51">
        <v>46273</v>
      </c>
      <c r="V682" s="50">
        <v>46273.760601851849</v>
      </c>
      <c r="W682" t="s">
        <v>1673</v>
      </c>
      <c r="X682" t="s">
        <v>492</v>
      </c>
    </row>
    <row r="683" spans="1:24" ht="15" customHeight="1" x14ac:dyDescent="0.35">
      <c r="A683">
        <v>11708618</v>
      </c>
      <c r="B683">
        <v>100006741143</v>
      </c>
      <c r="C683" t="s">
        <v>1726</v>
      </c>
      <c r="D683">
        <v>100</v>
      </c>
      <c r="E683" t="s">
        <v>1745</v>
      </c>
      <c r="F683" t="s">
        <v>1760</v>
      </c>
      <c r="G683">
        <v>6025201</v>
      </c>
      <c r="H683">
        <v>4</v>
      </c>
      <c r="I683" t="s">
        <v>2299</v>
      </c>
      <c r="J683" t="s">
        <v>2300</v>
      </c>
      <c r="K683" t="s">
        <v>424</v>
      </c>
      <c r="L683">
        <v>3</v>
      </c>
      <c r="M683">
        <v>1</v>
      </c>
      <c r="N683">
        <v>1</v>
      </c>
      <c r="O683">
        <v>0</v>
      </c>
      <c r="P683">
        <v>1</v>
      </c>
      <c r="Q683">
        <v>0</v>
      </c>
      <c r="R683">
        <v>0</v>
      </c>
      <c r="S683" s="50">
        <v>46273.693784722222</v>
      </c>
      <c r="T683" s="50">
        <v>46273.760925925933</v>
      </c>
      <c r="U683" s="51">
        <v>46273</v>
      </c>
      <c r="V683" s="50">
        <v>46273.760925925933</v>
      </c>
      <c r="W683" t="s">
        <v>1673</v>
      </c>
      <c r="X683" t="s">
        <v>492</v>
      </c>
    </row>
    <row r="684" spans="1:24" ht="15" customHeight="1" x14ac:dyDescent="0.35">
      <c r="A684">
        <v>11709460</v>
      </c>
      <c r="B684">
        <v>100006741612</v>
      </c>
      <c r="C684" t="s">
        <v>1726</v>
      </c>
      <c r="D684">
        <v>100</v>
      </c>
      <c r="E684" t="s">
        <v>1745</v>
      </c>
      <c r="F684" t="s">
        <v>1760</v>
      </c>
      <c r="G684">
        <v>6040901</v>
      </c>
      <c r="H684">
        <v>4</v>
      </c>
      <c r="I684" t="s">
        <v>2405</v>
      </c>
      <c r="J684" t="s">
        <v>2406</v>
      </c>
      <c r="K684" t="s">
        <v>424</v>
      </c>
      <c r="L684">
        <v>3</v>
      </c>
      <c r="M684">
        <v>1</v>
      </c>
      <c r="N684">
        <v>1</v>
      </c>
      <c r="O684">
        <v>0</v>
      </c>
      <c r="P684">
        <v>1</v>
      </c>
      <c r="Q684">
        <v>0</v>
      </c>
      <c r="R684">
        <v>0</v>
      </c>
      <c r="S684" s="50">
        <v>46273.702847222223</v>
      </c>
      <c r="T684" s="50">
        <v>46273.761250000003</v>
      </c>
      <c r="U684" s="51">
        <v>46273</v>
      </c>
      <c r="V684" s="50">
        <v>46273.761250000003</v>
      </c>
      <c r="W684" t="s">
        <v>1673</v>
      </c>
      <c r="X684" t="s">
        <v>492</v>
      </c>
    </row>
    <row r="685" spans="1:24" ht="15" customHeight="1" x14ac:dyDescent="0.35">
      <c r="A685">
        <v>11709461</v>
      </c>
      <c r="B685">
        <v>100006741612</v>
      </c>
      <c r="C685" t="s">
        <v>1726</v>
      </c>
      <c r="D685">
        <v>100</v>
      </c>
      <c r="E685" t="s">
        <v>1745</v>
      </c>
      <c r="F685" t="s">
        <v>1760</v>
      </c>
      <c r="G685">
        <v>6040901</v>
      </c>
      <c r="H685">
        <v>4</v>
      </c>
      <c r="I685" t="s">
        <v>2407</v>
      </c>
      <c r="J685" t="s">
        <v>2408</v>
      </c>
      <c r="K685" t="s">
        <v>424</v>
      </c>
      <c r="L685">
        <v>3</v>
      </c>
      <c r="M685">
        <v>1</v>
      </c>
      <c r="N685">
        <v>1</v>
      </c>
      <c r="O685">
        <v>0</v>
      </c>
      <c r="P685">
        <v>1</v>
      </c>
      <c r="Q685">
        <v>0</v>
      </c>
      <c r="R685">
        <v>0</v>
      </c>
      <c r="S685" s="50">
        <v>46273.702847222223</v>
      </c>
      <c r="T685" s="50">
        <v>46273.761354166672</v>
      </c>
      <c r="U685" s="51">
        <v>46273</v>
      </c>
      <c r="V685" s="50">
        <v>46273.761354166672</v>
      </c>
      <c r="W685" t="s">
        <v>1673</v>
      </c>
      <c r="X685" t="s">
        <v>492</v>
      </c>
    </row>
    <row r="686" spans="1:24" ht="15" customHeight="1" x14ac:dyDescent="0.35">
      <c r="A686">
        <v>11707373</v>
      </c>
      <c r="B686">
        <v>100006740495</v>
      </c>
      <c r="C686" t="s">
        <v>1726</v>
      </c>
      <c r="D686">
        <v>100</v>
      </c>
      <c r="E686" t="s">
        <v>1745</v>
      </c>
      <c r="F686" t="s">
        <v>1760</v>
      </c>
      <c r="G686">
        <v>5964201</v>
      </c>
      <c r="H686">
        <v>4</v>
      </c>
      <c r="I686" t="s">
        <v>1899</v>
      </c>
      <c r="J686" t="s">
        <v>1900</v>
      </c>
      <c r="K686" t="s">
        <v>424</v>
      </c>
      <c r="L686">
        <v>3</v>
      </c>
      <c r="M686">
        <v>1</v>
      </c>
      <c r="N686">
        <v>1</v>
      </c>
      <c r="O686">
        <v>0</v>
      </c>
      <c r="P686">
        <v>1</v>
      </c>
      <c r="Q686">
        <v>0</v>
      </c>
      <c r="R686">
        <v>0</v>
      </c>
      <c r="S686" s="50">
        <v>46273.655081018522</v>
      </c>
      <c r="T686" s="50">
        <v>46273.761828703697</v>
      </c>
      <c r="U686" s="51">
        <v>46273</v>
      </c>
      <c r="V686" s="50">
        <v>46273.761828703697</v>
      </c>
      <c r="W686" t="s">
        <v>1673</v>
      </c>
      <c r="X686" t="s">
        <v>492</v>
      </c>
    </row>
    <row r="687" spans="1:24" ht="15" customHeight="1" x14ac:dyDescent="0.35">
      <c r="A687">
        <v>11707374</v>
      </c>
      <c r="B687">
        <v>100006740495</v>
      </c>
      <c r="C687" t="s">
        <v>1726</v>
      </c>
      <c r="D687">
        <v>100</v>
      </c>
      <c r="E687" t="s">
        <v>1745</v>
      </c>
      <c r="F687" t="s">
        <v>1760</v>
      </c>
      <c r="G687">
        <v>5964201</v>
      </c>
      <c r="H687">
        <v>4</v>
      </c>
      <c r="I687" t="s">
        <v>1901</v>
      </c>
      <c r="J687" t="s">
        <v>1902</v>
      </c>
      <c r="K687" t="s">
        <v>424</v>
      </c>
      <c r="L687">
        <v>3</v>
      </c>
      <c r="M687">
        <v>1</v>
      </c>
      <c r="N687">
        <v>1</v>
      </c>
      <c r="O687">
        <v>0</v>
      </c>
      <c r="P687">
        <v>1</v>
      </c>
      <c r="Q687">
        <v>0</v>
      </c>
      <c r="R687">
        <v>0</v>
      </c>
      <c r="S687" s="50">
        <v>46273.655081018522</v>
      </c>
      <c r="T687" s="50">
        <v>46273.762013888889</v>
      </c>
      <c r="U687" s="51">
        <v>46273</v>
      </c>
      <c r="V687" s="50">
        <v>46273.762013888889</v>
      </c>
      <c r="W687" t="s">
        <v>1673</v>
      </c>
      <c r="X687" t="s">
        <v>492</v>
      </c>
    </row>
    <row r="688" spans="1:24" ht="15" customHeight="1" x14ac:dyDescent="0.35">
      <c r="A688">
        <v>11707375</v>
      </c>
      <c r="B688">
        <v>100006740495</v>
      </c>
      <c r="C688" t="s">
        <v>1726</v>
      </c>
      <c r="D688">
        <v>100</v>
      </c>
      <c r="E688" t="s">
        <v>1745</v>
      </c>
      <c r="F688" t="s">
        <v>1760</v>
      </c>
      <c r="G688">
        <v>5964201</v>
      </c>
      <c r="H688">
        <v>4</v>
      </c>
      <c r="I688" t="s">
        <v>1825</v>
      </c>
      <c r="J688" t="s">
        <v>1826</v>
      </c>
      <c r="K688" t="s">
        <v>424</v>
      </c>
      <c r="L688">
        <v>3</v>
      </c>
      <c r="M688">
        <v>4</v>
      </c>
      <c r="N688">
        <v>4</v>
      </c>
      <c r="O688">
        <v>0</v>
      </c>
      <c r="P688">
        <v>4</v>
      </c>
      <c r="Q688">
        <v>0</v>
      </c>
      <c r="R688">
        <v>0</v>
      </c>
      <c r="S688" s="50">
        <v>46273.655081018522</v>
      </c>
      <c r="T688" s="50">
        <v>46273.762118055558</v>
      </c>
      <c r="U688" s="51">
        <v>46273</v>
      </c>
      <c r="V688" s="50">
        <v>46273.762118055558</v>
      </c>
      <c r="W688" t="s">
        <v>1673</v>
      </c>
      <c r="X688" t="s">
        <v>492</v>
      </c>
    </row>
    <row r="689" spans="1:24" ht="15" customHeight="1" x14ac:dyDescent="0.35">
      <c r="A689">
        <v>11707380</v>
      </c>
      <c r="B689">
        <v>100006740499</v>
      </c>
      <c r="C689" t="s">
        <v>1726</v>
      </c>
      <c r="D689">
        <v>100</v>
      </c>
      <c r="E689" t="s">
        <v>1745</v>
      </c>
      <c r="F689" t="s">
        <v>1760</v>
      </c>
      <c r="G689">
        <v>5976901</v>
      </c>
      <c r="H689">
        <v>4</v>
      </c>
      <c r="I689" t="s">
        <v>1911</v>
      </c>
      <c r="J689" t="s">
        <v>1912</v>
      </c>
      <c r="K689" t="s">
        <v>424</v>
      </c>
      <c r="L689">
        <v>3</v>
      </c>
      <c r="M689">
        <v>2</v>
      </c>
      <c r="N689">
        <v>2</v>
      </c>
      <c r="O689">
        <v>0</v>
      </c>
      <c r="P689">
        <v>2</v>
      </c>
      <c r="Q689">
        <v>0</v>
      </c>
      <c r="R689">
        <v>0</v>
      </c>
      <c r="S689" s="50">
        <v>46273.655081018522</v>
      </c>
      <c r="T689" s="50">
        <v>46273.762476851851</v>
      </c>
      <c r="U689" s="51">
        <v>46273</v>
      </c>
      <c r="V689" s="50">
        <v>46273.762476851851</v>
      </c>
      <c r="W689" t="s">
        <v>1673</v>
      </c>
      <c r="X689" t="s">
        <v>492</v>
      </c>
    </row>
    <row r="690" spans="1:24" ht="15" customHeight="1" x14ac:dyDescent="0.35">
      <c r="A690">
        <v>11710646</v>
      </c>
      <c r="B690">
        <v>100006742193</v>
      </c>
      <c r="C690" t="s">
        <v>1726</v>
      </c>
      <c r="D690">
        <v>100</v>
      </c>
      <c r="E690" t="s">
        <v>1745</v>
      </c>
      <c r="F690" t="s">
        <v>1760</v>
      </c>
      <c r="G690">
        <v>6079102</v>
      </c>
      <c r="H690">
        <v>1</v>
      </c>
      <c r="I690" t="s">
        <v>2049</v>
      </c>
      <c r="J690" t="s">
        <v>2050</v>
      </c>
      <c r="K690" t="s">
        <v>418</v>
      </c>
      <c r="L690">
        <v>3</v>
      </c>
      <c r="M690">
        <v>1</v>
      </c>
      <c r="N690">
        <v>1</v>
      </c>
      <c r="O690">
        <v>0</v>
      </c>
      <c r="P690">
        <v>1</v>
      </c>
      <c r="Q690">
        <v>0</v>
      </c>
      <c r="R690">
        <v>0</v>
      </c>
      <c r="S690" s="50">
        <v>46273.745196759257</v>
      </c>
      <c r="T690" s="50">
        <v>46273.76258101852</v>
      </c>
      <c r="U690" s="51">
        <v>46273</v>
      </c>
      <c r="V690" s="50">
        <v>46273.76258101852</v>
      </c>
      <c r="W690" t="s">
        <v>1673</v>
      </c>
      <c r="X690" t="s">
        <v>492</v>
      </c>
    </row>
    <row r="691" spans="1:24" ht="15" customHeight="1" x14ac:dyDescent="0.35">
      <c r="A691">
        <v>11710647</v>
      </c>
      <c r="B691">
        <v>100006742193</v>
      </c>
      <c r="C691" t="s">
        <v>1726</v>
      </c>
      <c r="D691">
        <v>100</v>
      </c>
      <c r="E691" t="s">
        <v>1745</v>
      </c>
      <c r="F691" t="s">
        <v>1760</v>
      </c>
      <c r="G691">
        <v>6079102</v>
      </c>
      <c r="H691">
        <v>1</v>
      </c>
      <c r="I691" t="s">
        <v>2079</v>
      </c>
      <c r="J691" t="s">
        <v>2080</v>
      </c>
      <c r="K691" t="s">
        <v>418</v>
      </c>
      <c r="L691">
        <v>3</v>
      </c>
      <c r="M691">
        <v>4</v>
      </c>
      <c r="N691">
        <v>4</v>
      </c>
      <c r="O691">
        <v>0</v>
      </c>
      <c r="P691">
        <v>4</v>
      </c>
      <c r="Q691">
        <v>0</v>
      </c>
      <c r="R691">
        <v>0</v>
      </c>
      <c r="S691" s="50">
        <v>46273.745196759257</v>
      </c>
      <c r="T691" s="50">
        <v>46273.762812499997</v>
      </c>
      <c r="U691" s="51">
        <v>46273</v>
      </c>
      <c r="V691" s="50">
        <v>46273.762812499997</v>
      </c>
      <c r="W691" t="s">
        <v>1673</v>
      </c>
      <c r="X691" t="s">
        <v>492</v>
      </c>
    </row>
    <row r="692" spans="1:24" ht="15" customHeight="1" x14ac:dyDescent="0.35">
      <c r="A692">
        <v>11710463</v>
      </c>
      <c r="B692">
        <v>100006742097</v>
      </c>
      <c r="C692" t="s">
        <v>1726</v>
      </c>
      <c r="D692">
        <v>100</v>
      </c>
      <c r="E692" t="s">
        <v>1745</v>
      </c>
      <c r="F692" t="s">
        <v>1760</v>
      </c>
      <c r="G692">
        <v>6071801</v>
      </c>
      <c r="H692">
        <v>1</v>
      </c>
      <c r="I692" t="s">
        <v>2411</v>
      </c>
      <c r="J692" t="s">
        <v>2412</v>
      </c>
      <c r="K692" t="s">
        <v>418</v>
      </c>
      <c r="L692">
        <v>3</v>
      </c>
      <c r="M692">
        <v>4</v>
      </c>
      <c r="N692">
        <v>4</v>
      </c>
      <c r="O692">
        <v>0</v>
      </c>
      <c r="P692">
        <v>4</v>
      </c>
      <c r="Q692">
        <v>0</v>
      </c>
      <c r="R692">
        <v>0</v>
      </c>
      <c r="S692" s="50">
        <v>46273.736863425933</v>
      </c>
      <c r="T692" s="50">
        <v>46273.76357638889</v>
      </c>
      <c r="U692" s="51">
        <v>46273</v>
      </c>
      <c r="V692" s="50">
        <v>46273.76357638889</v>
      </c>
      <c r="W692" t="s">
        <v>1673</v>
      </c>
      <c r="X692" t="s">
        <v>492</v>
      </c>
    </row>
    <row r="693" spans="1:24" ht="15" customHeight="1" x14ac:dyDescent="0.35">
      <c r="A693">
        <v>11708768</v>
      </c>
      <c r="B693">
        <v>100006741188</v>
      </c>
      <c r="C693" t="s">
        <v>1726</v>
      </c>
      <c r="D693">
        <v>100</v>
      </c>
      <c r="E693" t="s">
        <v>1745</v>
      </c>
      <c r="F693" t="s">
        <v>1760</v>
      </c>
      <c r="G693">
        <v>6033801</v>
      </c>
      <c r="H693">
        <v>4</v>
      </c>
      <c r="I693" t="s">
        <v>2347</v>
      </c>
      <c r="J693" t="s">
        <v>2348</v>
      </c>
      <c r="K693" t="s">
        <v>424</v>
      </c>
      <c r="L693">
        <v>3</v>
      </c>
      <c r="M693">
        <v>1</v>
      </c>
      <c r="N693">
        <v>1</v>
      </c>
      <c r="O693">
        <v>0</v>
      </c>
      <c r="P693">
        <v>1</v>
      </c>
      <c r="Q693">
        <v>0</v>
      </c>
      <c r="R693">
        <v>0</v>
      </c>
      <c r="S693" s="50">
        <v>46273.696608796286</v>
      </c>
      <c r="T693" s="50">
        <v>46273.763749999998</v>
      </c>
      <c r="U693" s="51">
        <v>46273</v>
      </c>
      <c r="V693" s="50">
        <v>46273.763749999998</v>
      </c>
      <c r="W693" t="s">
        <v>1673</v>
      </c>
      <c r="X693" t="s">
        <v>492</v>
      </c>
    </row>
    <row r="694" spans="1:24" ht="15" customHeight="1" x14ac:dyDescent="0.35">
      <c r="A694">
        <v>11710648</v>
      </c>
      <c r="B694">
        <v>100006742193</v>
      </c>
      <c r="C694" t="s">
        <v>1726</v>
      </c>
      <c r="D694">
        <v>100</v>
      </c>
      <c r="E694" t="s">
        <v>1745</v>
      </c>
      <c r="F694" t="s">
        <v>1760</v>
      </c>
      <c r="G694">
        <v>6079102</v>
      </c>
      <c r="H694">
        <v>1</v>
      </c>
      <c r="I694" t="s">
        <v>2081</v>
      </c>
      <c r="J694" t="s">
        <v>2082</v>
      </c>
      <c r="K694" t="s">
        <v>422</v>
      </c>
      <c r="L694">
        <v>3</v>
      </c>
      <c r="M694">
        <v>1</v>
      </c>
      <c r="N694">
        <v>1</v>
      </c>
      <c r="O694">
        <v>0</v>
      </c>
      <c r="P694">
        <v>1</v>
      </c>
      <c r="Q694">
        <v>0</v>
      </c>
      <c r="R694">
        <v>0</v>
      </c>
      <c r="S694" s="50">
        <v>46273.745196759257</v>
      </c>
      <c r="T694" s="50">
        <v>46273.763749999998</v>
      </c>
      <c r="U694" s="51">
        <v>46273</v>
      </c>
      <c r="V694" s="50">
        <v>46273.763749999998</v>
      </c>
      <c r="W694" t="s">
        <v>1673</v>
      </c>
      <c r="X694" t="s">
        <v>492</v>
      </c>
    </row>
    <row r="695" spans="1:24" ht="15" customHeight="1" x14ac:dyDescent="0.35">
      <c r="A695">
        <v>11711295</v>
      </c>
      <c r="B695">
        <v>100006742529</v>
      </c>
      <c r="C695" t="s">
        <v>1726</v>
      </c>
      <c r="D695">
        <v>100</v>
      </c>
      <c r="E695" t="s">
        <v>1745</v>
      </c>
      <c r="F695" t="s">
        <v>1760</v>
      </c>
      <c r="G695">
        <v>6098601</v>
      </c>
      <c r="H695">
        <v>3</v>
      </c>
      <c r="I695" t="s">
        <v>2944</v>
      </c>
      <c r="J695" t="s">
        <v>2945</v>
      </c>
      <c r="K695" t="s">
        <v>417</v>
      </c>
      <c r="L695">
        <v>3</v>
      </c>
      <c r="M695">
        <v>2</v>
      </c>
      <c r="N695">
        <v>2</v>
      </c>
      <c r="O695">
        <v>0</v>
      </c>
      <c r="P695">
        <v>2</v>
      </c>
      <c r="Q695">
        <v>0</v>
      </c>
      <c r="R695">
        <v>0</v>
      </c>
      <c r="S695" s="50">
        <v>46273.761840277781</v>
      </c>
      <c r="T695" s="50">
        <v>46273.763807870368</v>
      </c>
      <c r="U695" s="51">
        <v>46273</v>
      </c>
      <c r="V695" s="50">
        <v>46273.763807870368</v>
      </c>
      <c r="W695" t="s">
        <v>1673</v>
      </c>
      <c r="X695" t="s">
        <v>492</v>
      </c>
    </row>
    <row r="696" spans="1:24" ht="15" customHeight="1" x14ac:dyDescent="0.35">
      <c r="A696">
        <v>11708769</v>
      </c>
      <c r="B696">
        <v>100006741188</v>
      </c>
      <c r="C696" t="s">
        <v>1726</v>
      </c>
      <c r="D696">
        <v>100</v>
      </c>
      <c r="E696" t="s">
        <v>1745</v>
      </c>
      <c r="F696" t="s">
        <v>1760</v>
      </c>
      <c r="G696">
        <v>6033801</v>
      </c>
      <c r="H696">
        <v>4</v>
      </c>
      <c r="I696" t="s">
        <v>2349</v>
      </c>
      <c r="J696" t="s">
        <v>2350</v>
      </c>
      <c r="K696" t="s">
        <v>424</v>
      </c>
      <c r="L696">
        <v>3</v>
      </c>
      <c r="M696">
        <v>1</v>
      </c>
      <c r="N696">
        <v>1</v>
      </c>
      <c r="O696">
        <v>0</v>
      </c>
      <c r="P696">
        <v>1</v>
      </c>
      <c r="Q696">
        <v>0</v>
      </c>
      <c r="R696">
        <v>0</v>
      </c>
      <c r="S696" s="50">
        <v>46273.696608796286</v>
      </c>
      <c r="T696" s="50">
        <v>46273.763935185183</v>
      </c>
      <c r="U696" s="51">
        <v>46273</v>
      </c>
      <c r="V696" s="50">
        <v>46273.763935185183</v>
      </c>
      <c r="W696" t="s">
        <v>1673</v>
      </c>
      <c r="X696" t="s">
        <v>492</v>
      </c>
    </row>
    <row r="697" spans="1:24" ht="15" customHeight="1" x14ac:dyDescent="0.35">
      <c r="A697">
        <v>11710808</v>
      </c>
      <c r="B697">
        <v>100006742281</v>
      </c>
      <c r="C697" t="s">
        <v>1726</v>
      </c>
      <c r="D697">
        <v>100</v>
      </c>
      <c r="E697" t="s">
        <v>1745</v>
      </c>
      <c r="F697" t="s">
        <v>1760</v>
      </c>
      <c r="G697">
        <v>6083501</v>
      </c>
      <c r="H697">
        <v>1</v>
      </c>
      <c r="I697" t="s">
        <v>2656</v>
      </c>
      <c r="J697" t="s">
        <v>2657</v>
      </c>
      <c r="K697" t="s">
        <v>418</v>
      </c>
      <c r="L697">
        <v>3</v>
      </c>
      <c r="M697">
        <v>2</v>
      </c>
      <c r="N697">
        <v>2</v>
      </c>
      <c r="O697">
        <v>0</v>
      </c>
      <c r="P697">
        <v>2</v>
      </c>
      <c r="Q697">
        <v>0</v>
      </c>
      <c r="R697">
        <v>0</v>
      </c>
      <c r="S697" s="50">
        <v>46273.747974537036</v>
      </c>
      <c r="T697" s="50">
        <v>46273.763969907413</v>
      </c>
      <c r="U697" s="51">
        <v>46273</v>
      </c>
      <c r="V697" s="50">
        <v>46273.763969907413</v>
      </c>
      <c r="W697" t="s">
        <v>1673</v>
      </c>
      <c r="X697" t="s">
        <v>492</v>
      </c>
    </row>
    <row r="698" spans="1:24" ht="15" customHeight="1" x14ac:dyDescent="0.35">
      <c r="A698">
        <v>11708770</v>
      </c>
      <c r="B698">
        <v>100006741188</v>
      </c>
      <c r="C698" t="s">
        <v>1726</v>
      </c>
      <c r="D698">
        <v>100</v>
      </c>
      <c r="E698" t="s">
        <v>1745</v>
      </c>
      <c r="F698" t="s">
        <v>1760</v>
      </c>
      <c r="G698">
        <v>6033801</v>
      </c>
      <c r="H698">
        <v>4</v>
      </c>
      <c r="I698" t="s">
        <v>2337</v>
      </c>
      <c r="J698" t="s">
        <v>2338</v>
      </c>
      <c r="K698" t="s">
        <v>424</v>
      </c>
      <c r="L698">
        <v>3</v>
      </c>
      <c r="M698">
        <v>2</v>
      </c>
      <c r="N698">
        <v>2</v>
      </c>
      <c r="O698">
        <v>0</v>
      </c>
      <c r="P698">
        <v>2</v>
      </c>
      <c r="Q698">
        <v>0</v>
      </c>
      <c r="R698">
        <v>0</v>
      </c>
      <c r="S698" s="50">
        <v>46273.696608796286</v>
      </c>
      <c r="T698" s="50">
        <v>46273.764027777783</v>
      </c>
      <c r="U698" s="51">
        <v>46273</v>
      </c>
      <c r="V698" s="50">
        <v>46273.764027777783</v>
      </c>
      <c r="W698" t="s">
        <v>1673</v>
      </c>
      <c r="X698" t="s">
        <v>492</v>
      </c>
    </row>
    <row r="699" spans="1:24" ht="15" customHeight="1" x14ac:dyDescent="0.35">
      <c r="A699">
        <v>11711134</v>
      </c>
      <c r="B699">
        <v>100006742449</v>
      </c>
      <c r="C699" t="s">
        <v>1726</v>
      </c>
      <c r="D699">
        <v>100</v>
      </c>
      <c r="E699" t="s">
        <v>1745</v>
      </c>
      <c r="F699" t="s">
        <v>1760</v>
      </c>
      <c r="G699">
        <v>6094401</v>
      </c>
      <c r="H699">
        <v>3</v>
      </c>
      <c r="I699" t="s">
        <v>1913</v>
      </c>
      <c r="J699" t="s">
        <v>1914</v>
      </c>
      <c r="K699" t="s">
        <v>417</v>
      </c>
      <c r="L699">
        <v>3</v>
      </c>
      <c r="M699">
        <v>1</v>
      </c>
      <c r="N699">
        <v>1</v>
      </c>
      <c r="O699">
        <v>0</v>
      </c>
      <c r="P699">
        <v>1</v>
      </c>
      <c r="Q699">
        <v>0</v>
      </c>
      <c r="R699">
        <v>0</v>
      </c>
      <c r="S699" s="50">
        <v>46273.757685185177</v>
      </c>
      <c r="T699" s="50">
        <v>46273.764050925929</v>
      </c>
      <c r="U699" s="51">
        <v>46273</v>
      </c>
      <c r="V699" s="50">
        <v>46273.764050925929</v>
      </c>
      <c r="W699" t="s">
        <v>1673</v>
      </c>
      <c r="X699" t="s">
        <v>492</v>
      </c>
    </row>
    <row r="700" spans="1:24" ht="15" customHeight="1" x14ac:dyDescent="0.35">
      <c r="A700">
        <v>11710809</v>
      </c>
      <c r="B700">
        <v>100006742281</v>
      </c>
      <c r="C700" t="s">
        <v>1726</v>
      </c>
      <c r="D700">
        <v>100</v>
      </c>
      <c r="E700" t="s">
        <v>1745</v>
      </c>
      <c r="F700" t="s">
        <v>1760</v>
      </c>
      <c r="G700">
        <v>6083501</v>
      </c>
      <c r="H700">
        <v>1</v>
      </c>
      <c r="I700" t="s">
        <v>2662</v>
      </c>
      <c r="J700" t="s">
        <v>2663</v>
      </c>
      <c r="K700" t="s">
        <v>418</v>
      </c>
      <c r="L700">
        <v>3</v>
      </c>
      <c r="M700">
        <v>1</v>
      </c>
      <c r="N700">
        <v>1</v>
      </c>
      <c r="O700">
        <v>0</v>
      </c>
      <c r="P700">
        <v>1</v>
      </c>
      <c r="Q700">
        <v>0</v>
      </c>
      <c r="R700">
        <v>0</v>
      </c>
      <c r="S700" s="50">
        <v>46273.747974537036</v>
      </c>
      <c r="T700" s="50">
        <v>46273.764120370368</v>
      </c>
      <c r="U700" s="51">
        <v>46273</v>
      </c>
      <c r="V700" s="50">
        <v>46273.764120370368</v>
      </c>
      <c r="W700" t="s">
        <v>1673</v>
      </c>
      <c r="X700" t="s">
        <v>492</v>
      </c>
    </row>
    <row r="701" spans="1:24" ht="15" customHeight="1" x14ac:dyDescent="0.35">
      <c r="A701">
        <v>11708771</v>
      </c>
      <c r="B701">
        <v>100006741188</v>
      </c>
      <c r="C701" t="s">
        <v>1726</v>
      </c>
      <c r="D701">
        <v>100</v>
      </c>
      <c r="E701" t="s">
        <v>1745</v>
      </c>
      <c r="F701" t="s">
        <v>1760</v>
      </c>
      <c r="G701">
        <v>6033801</v>
      </c>
      <c r="H701">
        <v>4</v>
      </c>
      <c r="I701" t="s">
        <v>1909</v>
      </c>
      <c r="J701" t="s">
        <v>1910</v>
      </c>
      <c r="K701" t="s">
        <v>424</v>
      </c>
      <c r="L701">
        <v>3</v>
      </c>
      <c r="M701">
        <v>1</v>
      </c>
      <c r="N701">
        <v>1</v>
      </c>
      <c r="O701">
        <v>0</v>
      </c>
      <c r="P701">
        <v>1</v>
      </c>
      <c r="Q701">
        <v>0</v>
      </c>
      <c r="R701">
        <v>0</v>
      </c>
      <c r="S701" s="50">
        <v>46273.696608796286</v>
      </c>
      <c r="T701" s="50">
        <v>46273.764143518521</v>
      </c>
      <c r="U701" s="51">
        <v>46273</v>
      </c>
      <c r="V701" s="50">
        <v>46273.764143518521</v>
      </c>
      <c r="W701" t="s">
        <v>1673</v>
      </c>
      <c r="X701" t="s">
        <v>492</v>
      </c>
    </row>
    <row r="702" spans="1:24" ht="15" customHeight="1" x14ac:dyDescent="0.35">
      <c r="A702">
        <v>11710600</v>
      </c>
      <c r="B702">
        <v>100006742170</v>
      </c>
      <c r="C702" t="s">
        <v>1726</v>
      </c>
      <c r="D702">
        <v>100</v>
      </c>
      <c r="E702" t="s">
        <v>1745</v>
      </c>
      <c r="F702" t="s">
        <v>1760</v>
      </c>
      <c r="G702">
        <v>6077701</v>
      </c>
      <c r="H702">
        <v>1</v>
      </c>
      <c r="I702" t="s">
        <v>2059</v>
      </c>
      <c r="J702" t="s">
        <v>2060</v>
      </c>
      <c r="K702" t="s">
        <v>422</v>
      </c>
      <c r="L702">
        <v>3</v>
      </c>
      <c r="M702">
        <v>3</v>
      </c>
      <c r="N702">
        <v>3</v>
      </c>
      <c r="O702">
        <v>0</v>
      </c>
      <c r="P702">
        <v>3</v>
      </c>
      <c r="Q702">
        <v>0</v>
      </c>
      <c r="R702">
        <v>0</v>
      </c>
      <c r="S702" s="50">
        <v>46273.744513888887</v>
      </c>
      <c r="T702" s="50">
        <v>46273.764143518521</v>
      </c>
      <c r="U702" s="51">
        <v>46273</v>
      </c>
      <c r="V702" s="50">
        <v>46273.764143518521</v>
      </c>
      <c r="W702" t="s">
        <v>1673</v>
      </c>
      <c r="X702" t="s">
        <v>492</v>
      </c>
    </row>
    <row r="703" spans="1:24" ht="15" customHeight="1" x14ac:dyDescent="0.35">
      <c r="A703">
        <v>11711102</v>
      </c>
      <c r="B703">
        <v>100006742428</v>
      </c>
      <c r="C703" t="s">
        <v>1726</v>
      </c>
      <c r="D703">
        <v>100</v>
      </c>
      <c r="E703" t="s">
        <v>1745</v>
      </c>
      <c r="F703" t="s">
        <v>1760</v>
      </c>
      <c r="G703">
        <v>6092101</v>
      </c>
      <c r="H703">
        <v>3</v>
      </c>
      <c r="I703" t="s">
        <v>1857</v>
      </c>
      <c r="J703" t="s">
        <v>1858</v>
      </c>
      <c r="K703" t="s">
        <v>417</v>
      </c>
      <c r="L703">
        <v>3</v>
      </c>
      <c r="M703">
        <v>2</v>
      </c>
      <c r="N703">
        <v>2</v>
      </c>
      <c r="O703">
        <v>0</v>
      </c>
      <c r="P703">
        <v>2</v>
      </c>
      <c r="Q703">
        <v>0</v>
      </c>
      <c r="R703">
        <v>0</v>
      </c>
      <c r="S703" s="50">
        <v>46273.755601851852</v>
      </c>
      <c r="T703" s="50">
        <v>46273.764317129629</v>
      </c>
      <c r="U703" s="51">
        <v>46273</v>
      </c>
      <c r="V703" s="50">
        <v>46273.764317129629</v>
      </c>
      <c r="W703" t="s">
        <v>1673</v>
      </c>
      <c r="X703" t="s">
        <v>492</v>
      </c>
    </row>
    <row r="704" spans="1:24" ht="15" customHeight="1" x14ac:dyDescent="0.35">
      <c r="A704">
        <v>11708772</v>
      </c>
      <c r="B704">
        <v>100006741188</v>
      </c>
      <c r="C704" t="s">
        <v>1726</v>
      </c>
      <c r="D704">
        <v>100</v>
      </c>
      <c r="E704" t="s">
        <v>1745</v>
      </c>
      <c r="F704" t="s">
        <v>1760</v>
      </c>
      <c r="G704">
        <v>6033801</v>
      </c>
      <c r="H704">
        <v>4</v>
      </c>
      <c r="I704" t="s">
        <v>2351</v>
      </c>
      <c r="J704" t="s">
        <v>2352</v>
      </c>
      <c r="K704" t="s">
        <v>424</v>
      </c>
      <c r="L704">
        <v>3</v>
      </c>
      <c r="M704">
        <v>1</v>
      </c>
      <c r="N704">
        <v>1</v>
      </c>
      <c r="O704">
        <v>0</v>
      </c>
      <c r="P704">
        <v>1</v>
      </c>
      <c r="Q704">
        <v>0</v>
      </c>
      <c r="R704">
        <v>0</v>
      </c>
      <c r="S704" s="50">
        <v>46273.696608796286</v>
      </c>
      <c r="T704" s="50">
        <v>46273.764328703714</v>
      </c>
      <c r="U704" s="51">
        <v>46273</v>
      </c>
      <c r="V704" s="50">
        <v>46273.764328703714</v>
      </c>
      <c r="W704" t="s">
        <v>1673</v>
      </c>
      <c r="X704" t="s">
        <v>492</v>
      </c>
    </row>
    <row r="705" spans="1:24" ht="15" customHeight="1" x14ac:dyDescent="0.35">
      <c r="A705">
        <v>11710774</v>
      </c>
      <c r="B705">
        <v>100006742266</v>
      </c>
      <c r="C705" t="s">
        <v>1726</v>
      </c>
      <c r="D705">
        <v>100</v>
      </c>
      <c r="E705" t="s">
        <v>1745</v>
      </c>
      <c r="F705" t="s">
        <v>1760</v>
      </c>
      <c r="G705">
        <v>6082601</v>
      </c>
      <c r="H705">
        <v>1</v>
      </c>
      <c r="I705" t="s">
        <v>1999</v>
      </c>
      <c r="J705" t="s">
        <v>2000</v>
      </c>
      <c r="K705" t="s">
        <v>418</v>
      </c>
      <c r="L705">
        <v>3</v>
      </c>
      <c r="M705">
        <v>3</v>
      </c>
      <c r="N705">
        <v>3</v>
      </c>
      <c r="O705">
        <v>0</v>
      </c>
      <c r="P705">
        <v>3</v>
      </c>
      <c r="Q705">
        <v>0</v>
      </c>
      <c r="R705">
        <v>0</v>
      </c>
      <c r="S705" s="50">
        <v>46273.74726851852</v>
      </c>
      <c r="T705" s="50">
        <v>46273.764374999999</v>
      </c>
      <c r="U705" s="51">
        <v>46273</v>
      </c>
      <c r="V705" s="50">
        <v>46273.764374999999</v>
      </c>
      <c r="W705" t="s">
        <v>1673</v>
      </c>
      <c r="X705" t="s">
        <v>492</v>
      </c>
    </row>
    <row r="706" spans="1:24" ht="15" customHeight="1" x14ac:dyDescent="0.35">
      <c r="A706">
        <v>11710775</v>
      </c>
      <c r="B706">
        <v>100006742266</v>
      </c>
      <c r="C706" t="s">
        <v>1726</v>
      </c>
      <c r="D706">
        <v>100</v>
      </c>
      <c r="E706" t="s">
        <v>1745</v>
      </c>
      <c r="F706" t="s">
        <v>1760</v>
      </c>
      <c r="G706">
        <v>6082601</v>
      </c>
      <c r="H706">
        <v>1</v>
      </c>
      <c r="I706" t="s">
        <v>2658</v>
      </c>
      <c r="J706" t="s">
        <v>2659</v>
      </c>
      <c r="K706" t="s">
        <v>418</v>
      </c>
      <c r="L706">
        <v>3</v>
      </c>
      <c r="M706">
        <v>1</v>
      </c>
      <c r="N706">
        <v>1</v>
      </c>
      <c r="O706">
        <v>0</v>
      </c>
      <c r="P706">
        <v>1</v>
      </c>
      <c r="Q706">
        <v>0</v>
      </c>
      <c r="R706">
        <v>0</v>
      </c>
      <c r="S706" s="50">
        <v>46273.74726851852</v>
      </c>
      <c r="T706" s="50">
        <v>46273.764537037037</v>
      </c>
      <c r="U706" s="51">
        <v>46273</v>
      </c>
      <c r="V706" s="50">
        <v>46273.764537037037</v>
      </c>
      <c r="W706" t="s">
        <v>1673</v>
      </c>
      <c r="X706" t="s">
        <v>492</v>
      </c>
    </row>
    <row r="707" spans="1:24" ht="15" customHeight="1" x14ac:dyDescent="0.35">
      <c r="A707">
        <v>11711305</v>
      </c>
      <c r="B707">
        <v>100006742536</v>
      </c>
      <c r="C707" t="s">
        <v>1726</v>
      </c>
      <c r="D707">
        <v>100</v>
      </c>
      <c r="E707" t="s">
        <v>1745</v>
      </c>
      <c r="F707" t="s">
        <v>1760</v>
      </c>
      <c r="G707">
        <v>6098901</v>
      </c>
      <c r="H707">
        <v>3</v>
      </c>
      <c r="I707" t="s">
        <v>1889</v>
      </c>
      <c r="J707" t="s">
        <v>1890</v>
      </c>
      <c r="K707" t="s">
        <v>417</v>
      </c>
      <c r="L707">
        <v>3</v>
      </c>
      <c r="M707">
        <v>1</v>
      </c>
      <c r="N707">
        <v>1</v>
      </c>
      <c r="O707">
        <v>0</v>
      </c>
      <c r="P707">
        <v>1</v>
      </c>
      <c r="Q707">
        <v>0</v>
      </c>
      <c r="R707">
        <v>0</v>
      </c>
      <c r="S707" s="50">
        <v>46273.761863425927</v>
      </c>
      <c r="T707" s="50">
        <v>46273.76457175926</v>
      </c>
      <c r="U707" s="51">
        <v>46273</v>
      </c>
      <c r="V707" s="50">
        <v>46273.76457175926</v>
      </c>
      <c r="W707" t="s">
        <v>1673</v>
      </c>
      <c r="X707" t="s">
        <v>492</v>
      </c>
    </row>
    <row r="708" spans="1:24" ht="15" customHeight="1" x14ac:dyDescent="0.35">
      <c r="A708">
        <v>11711265</v>
      </c>
      <c r="B708">
        <v>100006742509</v>
      </c>
      <c r="C708" t="s">
        <v>1726</v>
      </c>
      <c r="D708">
        <v>100</v>
      </c>
      <c r="E708" t="s">
        <v>1745</v>
      </c>
      <c r="F708" t="s">
        <v>1760</v>
      </c>
      <c r="G708">
        <v>6096901</v>
      </c>
      <c r="H708">
        <v>3</v>
      </c>
      <c r="I708" t="s">
        <v>2946</v>
      </c>
      <c r="J708" t="s">
        <v>2947</v>
      </c>
      <c r="K708" t="s">
        <v>417</v>
      </c>
      <c r="L708">
        <v>3</v>
      </c>
      <c r="M708">
        <v>1</v>
      </c>
      <c r="N708">
        <v>1</v>
      </c>
      <c r="O708">
        <v>0</v>
      </c>
      <c r="P708">
        <v>1</v>
      </c>
      <c r="Q708">
        <v>0</v>
      </c>
      <c r="R708">
        <v>0</v>
      </c>
      <c r="S708" s="50">
        <v>46273.761180555557</v>
      </c>
      <c r="T708" s="50">
        <v>46273.764733796299</v>
      </c>
      <c r="U708" s="51">
        <v>46273</v>
      </c>
      <c r="V708" s="50">
        <v>46273.764733796299</v>
      </c>
      <c r="W708" t="s">
        <v>1673</v>
      </c>
      <c r="X708" t="s">
        <v>492</v>
      </c>
    </row>
    <row r="709" spans="1:24" ht="15" customHeight="1" x14ac:dyDescent="0.35">
      <c r="A709">
        <v>11711132</v>
      </c>
      <c r="B709">
        <v>100006742448</v>
      </c>
      <c r="C709" t="s">
        <v>1726</v>
      </c>
      <c r="D709">
        <v>100</v>
      </c>
      <c r="E709" t="s">
        <v>1745</v>
      </c>
      <c r="F709" t="s">
        <v>1760</v>
      </c>
      <c r="G709">
        <v>6094301</v>
      </c>
      <c r="H709">
        <v>4</v>
      </c>
      <c r="I709" t="s">
        <v>2287</v>
      </c>
      <c r="J709" t="s">
        <v>2288</v>
      </c>
      <c r="K709" t="s">
        <v>424</v>
      </c>
      <c r="L709">
        <v>3</v>
      </c>
      <c r="M709">
        <v>1</v>
      </c>
      <c r="N709">
        <v>1</v>
      </c>
      <c r="O709">
        <v>0</v>
      </c>
      <c r="P709">
        <v>1</v>
      </c>
      <c r="Q709">
        <v>0</v>
      </c>
      <c r="R709">
        <v>0</v>
      </c>
      <c r="S709" s="50">
        <v>46273.757685185177</v>
      </c>
      <c r="T709" s="50">
        <v>46273.764780092592</v>
      </c>
      <c r="U709" s="51">
        <v>46273</v>
      </c>
      <c r="V709" s="50">
        <v>46273.764780092592</v>
      </c>
      <c r="W709" t="s">
        <v>1673</v>
      </c>
      <c r="X709" t="s">
        <v>492</v>
      </c>
    </row>
    <row r="710" spans="1:24" ht="15" customHeight="1" x14ac:dyDescent="0.35">
      <c r="A710">
        <v>11710950</v>
      </c>
      <c r="B710">
        <v>100006742347</v>
      </c>
      <c r="C710" t="s">
        <v>1726</v>
      </c>
      <c r="D710">
        <v>100</v>
      </c>
      <c r="E710" t="s">
        <v>1745</v>
      </c>
      <c r="F710" t="s">
        <v>1760</v>
      </c>
      <c r="G710">
        <v>6086402</v>
      </c>
      <c r="H710">
        <v>1</v>
      </c>
      <c r="I710" t="s">
        <v>2037</v>
      </c>
      <c r="J710" t="s">
        <v>2038</v>
      </c>
      <c r="K710" t="s">
        <v>422</v>
      </c>
      <c r="L710">
        <v>3</v>
      </c>
      <c r="M710">
        <v>1</v>
      </c>
      <c r="N710">
        <v>1</v>
      </c>
      <c r="O710">
        <v>0</v>
      </c>
      <c r="P710">
        <v>1</v>
      </c>
      <c r="Q710">
        <v>0</v>
      </c>
      <c r="R710">
        <v>0</v>
      </c>
      <c r="S710" s="50">
        <v>46273.750740740739</v>
      </c>
      <c r="T710" s="50">
        <v>46273.764837962961</v>
      </c>
      <c r="U710" s="51">
        <v>46273</v>
      </c>
      <c r="V710" s="50">
        <v>46273.764837962961</v>
      </c>
      <c r="W710" t="s">
        <v>1673</v>
      </c>
      <c r="X710" t="s">
        <v>492</v>
      </c>
    </row>
    <row r="711" spans="1:24" ht="15" customHeight="1" x14ac:dyDescent="0.35">
      <c r="A711">
        <v>11711010</v>
      </c>
      <c r="B711">
        <v>100006742382</v>
      </c>
      <c r="C711" t="s">
        <v>1726</v>
      </c>
      <c r="D711">
        <v>100</v>
      </c>
      <c r="E711" t="s">
        <v>1745</v>
      </c>
      <c r="F711" t="s">
        <v>1760</v>
      </c>
      <c r="G711">
        <v>6090101</v>
      </c>
      <c r="H711">
        <v>3</v>
      </c>
      <c r="I711" t="s">
        <v>2700</v>
      </c>
      <c r="J711" t="s">
        <v>2701</v>
      </c>
      <c r="K711" t="s">
        <v>417</v>
      </c>
      <c r="L711">
        <v>3</v>
      </c>
      <c r="M711">
        <v>1</v>
      </c>
      <c r="N711">
        <v>1</v>
      </c>
      <c r="O711">
        <v>0</v>
      </c>
      <c r="P711">
        <v>1</v>
      </c>
      <c r="Q711">
        <v>0</v>
      </c>
      <c r="R711">
        <v>0</v>
      </c>
      <c r="S711" s="50">
        <v>46273.753518518519</v>
      </c>
      <c r="T711" s="50">
        <v>46273.764849537038</v>
      </c>
      <c r="U711" s="51">
        <v>46273</v>
      </c>
      <c r="V711" s="50">
        <v>46273.764849537038</v>
      </c>
      <c r="W711" t="s">
        <v>1673</v>
      </c>
      <c r="X711" t="s">
        <v>492</v>
      </c>
    </row>
    <row r="712" spans="1:24" ht="15" customHeight="1" x14ac:dyDescent="0.35">
      <c r="A712">
        <v>11711133</v>
      </c>
      <c r="B712">
        <v>100006742448</v>
      </c>
      <c r="C712" t="s">
        <v>1726</v>
      </c>
      <c r="D712">
        <v>100</v>
      </c>
      <c r="E712" t="s">
        <v>1745</v>
      </c>
      <c r="F712" t="s">
        <v>1760</v>
      </c>
      <c r="G712">
        <v>6094301</v>
      </c>
      <c r="H712">
        <v>4</v>
      </c>
      <c r="I712" t="s">
        <v>1837</v>
      </c>
      <c r="J712" t="s">
        <v>1838</v>
      </c>
      <c r="K712" t="s">
        <v>424</v>
      </c>
      <c r="L712">
        <v>3</v>
      </c>
      <c r="M712">
        <v>1</v>
      </c>
      <c r="N712">
        <v>1</v>
      </c>
      <c r="O712">
        <v>0</v>
      </c>
      <c r="P712">
        <v>1</v>
      </c>
      <c r="Q712">
        <v>0</v>
      </c>
      <c r="R712">
        <v>0</v>
      </c>
      <c r="S712" s="50">
        <v>46273.757685185177</v>
      </c>
      <c r="T712" s="50">
        <v>46273.764849537038</v>
      </c>
      <c r="U712" s="51">
        <v>46273</v>
      </c>
      <c r="V712" s="50">
        <v>46273.764849537038</v>
      </c>
      <c r="W712" t="s">
        <v>1673</v>
      </c>
      <c r="X712" t="s">
        <v>492</v>
      </c>
    </row>
    <row r="713" spans="1:24" ht="15" customHeight="1" x14ac:dyDescent="0.35">
      <c r="A713">
        <v>11710745</v>
      </c>
      <c r="B713">
        <v>100006742248</v>
      </c>
      <c r="C713" t="s">
        <v>1726</v>
      </c>
      <c r="D713">
        <v>100</v>
      </c>
      <c r="E713" t="s">
        <v>1745</v>
      </c>
      <c r="F713" t="s">
        <v>1760</v>
      </c>
      <c r="G713">
        <v>6081701</v>
      </c>
      <c r="H713">
        <v>2</v>
      </c>
      <c r="I713" t="s">
        <v>1949</v>
      </c>
      <c r="J713" t="s">
        <v>1950</v>
      </c>
      <c r="K713" t="s">
        <v>420</v>
      </c>
      <c r="L713">
        <v>3</v>
      </c>
      <c r="M713">
        <v>4</v>
      </c>
      <c r="N713">
        <v>4</v>
      </c>
      <c r="O713">
        <v>0</v>
      </c>
      <c r="P713">
        <v>4</v>
      </c>
      <c r="Q713">
        <v>0</v>
      </c>
      <c r="R713">
        <v>0</v>
      </c>
      <c r="S713" s="50">
        <v>46273.746608796297</v>
      </c>
      <c r="T713" s="50">
        <v>46273.764884259261</v>
      </c>
      <c r="U713" s="51">
        <v>46273</v>
      </c>
      <c r="V713" s="50">
        <v>46273.764884259261</v>
      </c>
      <c r="W713" t="s">
        <v>1673</v>
      </c>
      <c r="X713" t="s">
        <v>492</v>
      </c>
    </row>
    <row r="714" spans="1:24" ht="15" customHeight="1" x14ac:dyDescent="0.35">
      <c r="A714">
        <v>11711110</v>
      </c>
      <c r="B714">
        <v>100006742434</v>
      </c>
      <c r="C714" t="s">
        <v>1726</v>
      </c>
      <c r="D714">
        <v>100</v>
      </c>
      <c r="E714" t="s">
        <v>1745</v>
      </c>
      <c r="F714" t="s">
        <v>1760</v>
      </c>
      <c r="G714">
        <v>6093101</v>
      </c>
      <c r="H714">
        <v>4</v>
      </c>
      <c r="I714" t="s">
        <v>2574</v>
      </c>
      <c r="J714" t="s">
        <v>2575</v>
      </c>
      <c r="K714" t="s">
        <v>424</v>
      </c>
      <c r="L714">
        <v>3</v>
      </c>
      <c r="M714">
        <v>6</v>
      </c>
      <c r="N714">
        <v>6</v>
      </c>
      <c r="O714">
        <v>0</v>
      </c>
      <c r="P714">
        <v>6</v>
      </c>
      <c r="Q714">
        <v>0</v>
      </c>
      <c r="R714">
        <v>0</v>
      </c>
      <c r="S714" s="50">
        <v>46273.756990740738</v>
      </c>
      <c r="T714" s="50">
        <v>46273.765127314808</v>
      </c>
      <c r="U714" s="51">
        <v>46273</v>
      </c>
      <c r="V714" s="50">
        <v>46273.765127314808</v>
      </c>
      <c r="W714" t="s">
        <v>1673</v>
      </c>
      <c r="X714" t="s">
        <v>492</v>
      </c>
    </row>
    <row r="715" spans="1:24" ht="15" customHeight="1" x14ac:dyDescent="0.35">
      <c r="A715">
        <v>11710988</v>
      </c>
      <c r="B715">
        <v>100006742367</v>
      </c>
      <c r="C715" t="s">
        <v>1726</v>
      </c>
      <c r="D715">
        <v>100</v>
      </c>
      <c r="E715" t="s">
        <v>1745</v>
      </c>
      <c r="F715" t="s">
        <v>1760</v>
      </c>
      <c r="G715">
        <v>6076803</v>
      </c>
      <c r="H715">
        <v>2</v>
      </c>
      <c r="I715" t="s">
        <v>2491</v>
      </c>
      <c r="J715" t="s">
        <v>2492</v>
      </c>
      <c r="K715" t="s">
        <v>420</v>
      </c>
      <c r="L715">
        <v>3</v>
      </c>
      <c r="M715">
        <v>4</v>
      </c>
      <c r="N715">
        <v>4</v>
      </c>
      <c r="O715">
        <v>0</v>
      </c>
      <c r="P715">
        <v>4</v>
      </c>
      <c r="Q715">
        <v>0</v>
      </c>
      <c r="R715">
        <v>0</v>
      </c>
      <c r="S715" s="50">
        <v>46273.752835648149</v>
      </c>
      <c r="T715" s="50">
        <v>46273.765208333331</v>
      </c>
      <c r="U715" s="51">
        <v>46273</v>
      </c>
      <c r="V715" s="50">
        <v>46273.765208333331</v>
      </c>
      <c r="W715" t="s">
        <v>1673</v>
      </c>
      <c r="X715" t="s">
        <v>492</v>
      </c>
    </row>
    <row r="716" spans="1:24" ht="15" customHeight="1" x14ac:dyDescent="0.35">
      <c r="A716">
        <v>11710741</v>
      </c>
      <c r="B716">
        <v>100006742245</v>
      </c>
      <c r="C716" t="s">
        <v>1726</v>
      </c>
      <c r="D716">
        <v>100</v>
      </c>
      <c r="E716" t="s">
        <v>1745</v>
      </c>
      <c r="F716" t="s">
        <v>1760</v>
      </c>
      <c r="G716">
        <v>6081001</v>
      </c>
      <c r="H716">
        <v>1</v>
      </c>
      <c r="I716" t="s">
        <v>2654</v>
      </c>
      <c r="J716" t="s">
        <v>2655</v>
      </c>
      <c r="K716" t="s">
        <v>418</v>
      </c>
      <c r="L716">
        <v>3</v>
      </c>
      <c r="M716">
        <v>3</v>
      </c>
      <c r="N716">
        <v>3</v>
      </c>
      <c r="O716">
        <v>0</v>
      </c>
      <c r="P716">
        <v>3</v>
      </c>
      <c r="Q716">
        <v>0</v>
      </c>
      <c r="R716">
        <v>0</v>
      </c>
      <c r="S716" s="50">
        <v>46273.746608796297</v>
      </c>
      <c r="T716" s="50">
        <v>46273.765324074076</v>
      </c>
      <c r="U716" s="51">
        <v>46273</v>
      </c>
      <c r="V716" s="50">
        <v>46273.765324074076</v>
      </c>
      <c r="W716" t="s">
        <v>1673</v>
      </c>
      <c r="X716" t="s">
        <v>492</v>
      </c>
    </row>
    <row r="717" spans="1:24" ht="15" customHeight="1" x14ac:dyDescent="0.35">
      <c r="A717">
        <v>11711301</v>
      </c>
      <c r="B717">
        <v>100006742532</v>
      </c>
      <c r="C717" t="s">
        <v>1726</v>
      </c>
      <c r="D717">
        <v>100</v>
      </c>
      <c r="E717" t="s">
        <v>1745</v>
      </c>
      <c r="F717" t="s">
        <v>1760</v>
      </c>
      <c r="G717">
        <v>6098701</v>
      </c>
      <c r="H717">
        <v>1</v>
      </c>
      <c r="I717" t="s">
        <v>2139</v>
      </c>
      <c r="J717" t="s">
        <v>2140</v>
      </c>
      <c r="K717" t="s">
        <v>422</v>
      </c>
      <c r="L717">
        <v>3</v>
      </c>
      <c r="M717">
        <v>3</v>
      </c>
      <c r="N717">
        <v>3</v>
      </c>
      <c r="O717">
        <v>0</v>
      </c>
      <c r="P717">
        <v>3</v>
      </c>
      <c r="Q717">
        <v>0</v>
      </c>
      <c r="R717">
        <v>0</v>
      </c>
      <c r="S717" s="50">
        <v>46273.76185185185</v>
      </c>
      <c r="T717" s="50">
        <v>46273.765335648153</v>
      </c>
      <c r="U717" s="51">
        <v>46273</v>
      </c>
      <c r="V717" s="50">
        <v>46273.765335648153</v>
      </c>
      <c r="W717" t="s">
        <v>1673</v>
      </c>
      <c r="X717" t="s">
        <v>492</v>
      </c>
    </row>
    <row r="718" spans="1:24" ht="15" customHeight="1" x14ac:dyDescent="0.35">
      <c r="A718">
        <v>11710631</v>
      </c>
      <c r="B718">
        <v>100006742188</v>
      </c>
      <c r="C718" t="s">
        <v>1726</v>
      </c>
      <c r="D718">
        <v>100</v>
      </c>
      <c r="E718" t="s">
        <v>1745</v>
      </c>
      <c r="F718" t="s">
        <v>1760</v>
      </c>
      <c r="G718">
        <v>70825825</v>
      </c>
      <c r="H718">
        <v>6</v>
      </c>
      <c r="I718" t="s">
        <v>2634</v>
      </c>
      <c r="J718" t="s">
        <v>2635</v>
      </c>
      <c r="K718" t="s">
        <v>341</v>
      </c>
      <c r="L718">
        <v>3</v>
      </c>
      <c r="M718">
        <v>1</v>
      </c>
      <c r="N718">
        <v>1</v>
      </c>
      <c r="O718">
        <v>0</v>
      </c>
      <c r="P718">
        <v>1</v>
      </c>
      <c r="Q718">
        <v>0</v>
      </c>
      <c r="R718">
        <v>0</v>
      </c>
      <c r="S718" s="50">
        <v>46273.745185185187</v>
      </c>
      <c r="T718" s="50">
        <v>46273.765347222223</v>
      </c>
      <c r="U718" s="51">
        <v>46273</v>
      </c>
      <c r="V718" s="50">
        <v>46273.765347222223</v>
      </c>
      <c r="W718" t="s">
        <v>1673</v>
      </c>
      <c r="X718" t="s">
        <v>492</v>
      </c>
    </row>
    <row r="719" spans="1:24" ht="15" customHeight="1" x14ac:dyDescent="0.35">
      <c r="A719">
        <v>11711313</v>
      </c>
      <c r="B719">
        <v>100006742545</v>
      </c>
      <c r="C719" t="s">
        <v>1726</v>
      </c>
      <c r="D719">
        <v>100</v>
      </c>
      <c r="E719" t="s">
        <v>1745</v>
      </c>
      <c r="F719" t="s">
        <v>1760</v>
      </c>
      <c r="G719">
        <v>6099101</v>
      </c>
      <c r="H719">
        <v>4</v>
      </c>
      <c r="I719" t="s">
        <v>2948</v>
      </c>
      <c r="J719" t="s">
        <v>2949</v>
      </c>
      <c r="K719" t="s">
        <v>424</v>
      </c>
      <c r="L719">
        <v>3</v>
      </c>
      <c r="M719">
        <v>1</v>
      </c>
      <c r="N719">
        <v>1</v>
      </c>
      <c r="O719">
        <v>0</v>
      </c>
      <c r="P719">
        <v>1</v>
      </c>
      <c r="Q719">
        <v>0</v>
      </c>
      <c r="R719">
        <v>0</v>
      </c>
      <c r="S719" s="50">
        <v>46273.763229166667</v>
      </c>
      <c r="T719" s="50">
        <v>46273.765613425923</v>
      </c>
      <c r="U719" s="51">
        <v>46273</v>
      </c>
      <c r="V719" s="50">
        <v>46273.765613425923</v>
      </c>
      <c r="W719" t="s">
        <v>1673</v>
      </c>
      <c r="X719" t="s">
        <v>492</v>
      </c>
    </row>
    <row r="720" spans="1:24" ht="15" customHeight="1" x14ac:dyDescent="0.35">
      <c r="A720">
        <v>11710989</v>
      </c>
      <c r="B720">
        <v>100006742367</v>
      </c>
      <c r="C720" t="s">
        <v>1726</v>
      </c>
      <c r="D720">
        <v>100</v>
      </c>
      <c r="E720" t="s">
        <v>1745</v>
      </c>
      <c r="F720" t="s">
        <v>1760</v>
      </c>
      <c r="G720">
        <v>6076803</v>
      </c>
      <c r="H720">
        <v>2</v>
      </c>
      <c r="I720" t="s">
        <v>2698</v>
      </c>
      <c r="J720" t="s">
        <v>2699</v>
      </c>
      <c r="K720" t="s">
        <v>421</v>
      </c>
      <c r="L720">
        <v>3</v>
      </c>
      <c r="M720">
        <v>2</v>
      </c>
      <c r="N720">
        <v>2</v>
      </c>
      <c r="O720">
        <v>0</v>
      </c>
      <c r="P720">
        <v>2</v>
      </c>
      <c r="Q720">
        <v>0</v>
      </c>
      <c r="R720">
        <v>0</v>
      </c>
      <c r="S720" s="50">
        <v>46273.752835648149</v>
      </c>
      <c r="T720" s="50">
        <v>46273.765682870369</v>
      </c>
      <c r="U720" s="51">
        <v>46273</v>
      </c>
      <c r="V720" s="50">
        <v>46273.765682870369</v>
      </c>
      <c r="W720" t="s">
        <v>1673</v>
      </c>
      <c r="X720" t="s">
        <v>492</v>
      </c>
    </row>
    <row r="721" spans="1:24" ht="15" customHeight="1" x14ac:dyDescent="0.35">
      <c r="A721">
        <v>11710632</v>
      </c>
      <c r="B721">
        <v>100006742188</v>
      </c>
      <c r="C721" t="s">
        <v>1726</v>
      </c>
      <c r="D721">
        <v>100</v>
      </c>
      <c r="E721" t="s">
        <v>1745</v>
      </c>
      <c r="F721" t="s">
        <v>1760</v>
      </c>
      <c r="G721">
        <v>70825825</v>
      </c>
      <c r="H721">
        <v>6</v>
      </c>
      <c r="I721" t="s">
        <v>2636</v>
      </c>
      <c r="J721" t="s">
        <v>2637</v>
      </c>
      <c r="K721" t="s">
        <v>341</v>
      </c>
      <c r="L721">
        <v>3</v>
      </c>
      <c r="M721">
        <v>1</v>
      </c>
      <c r="N721">
        <v>1</v>
      </c>
      <c r="O721">
        <v>0</v>
      </c>
      <c r="P721">
        <v>1</v>
      </c>
      <c r="Q721">
        <v>0</v>
      </c>
      <c r="R721">
        <v>0</v>
      </c>
      <c r="S721" s="50">
        <v>46273.745185185187</v>
      </c>
      <c r="T721" s="50">
        <v>46273.765856481477</v>
      </c>
      <c r="U721" s="51">
        <v>46273</v>
      </c>
      <c r="V721" s="50">
        <v>46273.765856481477</v>
      </c>
      <c r="W721" t="s">
        <v>1673</v>
      </c>
      <c r="X721" t="s">
        <v>492</v>
      </c>
    </row>
    <row r="722" spans="1:24" ht="15" customHeight="1" x14ac:dyDescent="0.35">
      <c r="A722">
        <v>11711277</v>
      </c>
      <c r="B722">
        <v>100006742517</v>
      </c>
      <c r="C722" t="s">
        <v>1726</v>
      </c>
      <c r="D722">
        <v>100</v>
      </c>
      <c r="E722" t="s">
        <v>1745</v>
      </c>
      <c r="F722" t="s">
        <v>1760</v>
      </c>
      <c r="G722">
        <v>6098102</v>
      </c>
      <c r="H722">
        <v>2</v>
      </c>
      <c r="I722" t="s">
        <v>1983</v>
      </c>
      <c r="J722" t="s">
        <v>1984</v>
      </c>
      <c r="K722" t="s">
        <v>420</v>
      </c>
      <c r="L722">
        <v>3</v>
      </c>
      <c r="M722">
        <v>12</v>
      </c>
      <c r="N722">
        <v>12</v>
      </c>
      <c r="O722">
        <v>0</v>
      </c>
      <c r="P722">
        <v>12</v>
      </c>
      <c r="Q722">
        <v>0</v>
      </c>
      <c r="R722">
        <v>0</v>
      </c>
      <c r="S722" s="50">
        <v>46273.761192129627</v>
      </c>
      <c r="T722" s="50">
        <v>46273.765925925924</v>
      </c>
      <c r="U722" s="51">
        <v>46273</v>
      </c>
      <c r="V722" s="50">
        <v>46273.765925925924</v>
      </c>
      <c r="W722" t="s">
        <v>1673</v>
      </c>
      <c r="X722" t="s">
        <v>492</v>
      </c>
    </row>
    <row r="723" spans="1:24" ht="15" customHeight="1" x14ac:dyDescent="0.35">
      <c r="A723">
        <v>11711072</v>
      </c>
      <c r="B723">
        <v>100006742415</v>
      </c>
      <c r="C723" t="s">
        <v>1726</v>
      </c>
      <c r="D723">
        <v>100</v>
      </c>
      <c r="E723" t="s">
        <v>1745</v>
      </c>
      <c r="F723" t="s">
        <v>1760</v>
      </c>
      <c r="G723">
        <v>6090501</v>
      </c>
      <c r="H723">
        <v>4</v>
      </c>
      <c r="I723" t="s">
        <v>2712</v>
      </c>
      <c r="J723" t="s">
        <v>2713</v>
      </c>
      <c r="K723" t="s">
        <v>424</v>
      </c>
      <c r="L723">
        <v>3</v>
      </c>
      <c r="M723">
        <v>3</v>
      </c>
      <c r="N723">
        <v>3</v>
      </c>
      <c r="O723">
        <v>0</v>
      </c>
      <c r="P723">
        <v>3</v>
      </c>
      <c r="Q723">
        <v>0</v>
      </c>
      <c r="R723">
        <v>0</v>
      </c>
      <c r="S723" s="50">
        <v>46273.754918981482</v>
      </c>
      <c r="T723" s="50">
        <v>46273.765949074077</v>
      </c>
      <c r="U723" s="51">
        <v>46273</v>
      </c>
      <c r="V723" s="50">
        <v>46273.765949074077</v>
      </c>
      <c r="W723" t="s">
        <v>1673</v>
      </c>
      <c r="X723" t="s">
        <v>492</v>
      </c>
    </row>
    <row r="724" spans="1:24" ht="15" customHeight="1" x14ac:dyDescent="0.35">
      <c r="A724">
        <v>11710744</v>
      </c>
      <c r="B724">
        <v>100006742247</v>
      </c>
      <c r="C724" t="s">
        <v>1726</v>
      </c>
      <c r="D724">
        <v>100</v>
      </c>
      <c r="E724" t="s">
        <v>1745</v>
      </c>
      <c r="F724" t="s">
        <v>1760</v>
      </c>
      <c r="G724">
        <v>6081503</v>
      </c>
      <c r="H724">
        <v>2</v>
      </c>
      <c r="I724" t="s">
        <v>2293</v>
      </c>
      <c r="J724" t="s">
        <v>2294</v>
      </c>
      <c r="K724" t="s">
        <v>420</v>
      </c>
      <c r="L724">
        <v>3</v>
      </c>
      <c r="M724">
        <v>1</v>
      </c>
      <c r="N724">
        <v>1</v>
      </c>
      <c r="O724">
        <v>0</v>
      </c>
      <c r="P724">
        <v>1</v>
      </c>
      <c r="Q724">
        <v>0</v>
      </c>
      <c r="R724">
        <v>0</v>
      </c>
      <c r="S724" s="50">
        <v>46273.746608796297</v>
      </c>
      <c r="T724" s="50">
        <v>46273.766168981478</v>
      </c>
      <c r="U724" s="51">
        <v>46273</v>
      </c>
      <c r="V724" s="50">
        <v>46273.766168981478</v>
      </c>
      <c r="W724" t="s">
        <v>1673</v>
      </c>
      <c r="X724" t="s">
        <v>492</v>
      </c>
    </row>
    <row r="725" spans="1:24" ht="15" customHeight="1" x14ac:dyDescent="0.35">
      <c r="A725">
        <v>11710990</v>
      </c>
      <c r="B725">
        <v>100006742368</v>
      </c>
      <c r="C725" t="s">
        <v>1726</v>
      </c>
      <c r="D725">
        <v>100</v>
      </c>
      <c r="E725" t="s">
        <v>1745</v>
      </c>
      <c r="F725" t="s">
        <v>1760</v>
      </c>
      <c r="G725">
        <v>6076804</v>
      </c>
      <c r="H725">
        <v>1</v>
      </c>
      <c r="I725" t="s">
        <v>2437</v>
      </c>
      <c r="J725" t="s">
        <v>2438</v>
      </c>
      <c r="K725" t="s">
        <v>418</v>
      </c>
      <c r="L725">
        <v>3</v>
      </c>
      <c r="M725">
        <v>2</v>
      </c>
      <c r="N725">
        <v>2</v>
      </c>
      <c r="O725">
        <v>0</v>
      </c>
      <c r="P725">
        <v>2</v>
      </c>
      <c r="Q725">
        <v>0</v>
      </c>
      <c r="R725">
        <v>0</v>
      </c>
      <c r="S725" s="50">
        <v>46273.752835648149</v>
      </c>
      <c r="T725" s="50">
        <v>46273.766180555547</v>
      </c>
      <c r="U725" s="51">
        <v>46273</v>
      </c>
      <c r="V725" s="50">
        <v>46273.766180555547</v>
      </c>
      <c r="W725" t="s">
        <v>1673</v>
      </c>
      <c r="X725" t="s">
        <v>492</v>
      </c>
    </row>
    <row r="726" spans="1:24" ht="15" customHeight="1" x14ac:dyDescent="0.35">
      <c r="A726">
        <v>11711261</v>
      </c>
      <c r="B726">
        <v>100006742507</v>
      </c>
      <c r="C726" t="s">
        <v>1726</v>
      </c>
      <c r="D726">
        <v>100</v>
      </c>
      <c r="E726" t="s">
        <v>1745</v>
      </c>
      <c r="F726" t="s">
        <v>1760</v>
      </c>
      <c r="G726">
        <v>6098201</v>
      </c>
      <c r="H726">
        <v>4</v>
      </c>
      <c r="I726" t="s">
        <v>2950</v>
      </c>
      <c r="J726" t="s">
        <v>2951</v>
      </c>
      <c r="K726" t="s">
        <v>424</v>
      </c>
      <c r="L726">
        <v>3</v>
      </c>
      <c r="M726">
        <v>1</v>
      </c>
      <c r="N726">
        <v>1</v>
      </c>
      <c r="O726">
        <v>0</v>
      </c>
      <c r="P726">
        <v>1</v>
      </c>
      <c r="Q726">
        <v>0</v>
      </c>
      <c r="R726">
        <v>0</v>
      </c>
      <c r="S726" s="50">
        <v>46273.76116898148</v>
      </c>
      <c r="T726" s="50">
        <v>46273.766203703701</v>
      </c>
      <c r="U726" s="51">
        <v>46273</v>
      </c>
      <c r="V726" s="50">
        <v>46273.766203703701</v>
      </c>
      <c r="W726" t="s">
        <v>1673</v>
      </c>
      <c r="X726" t="s">
        <v>492</v>
      </c>
    </row>
    <row r="727" spans="1:24" ht="15" customHeight="1" x14ac:dyDescent="0.35">
      <c r="A727">
        <v>11711153</v>
      </c>
      <c r="B727">
        <v>100006742455</v>
      </c>
      <c r="C727" t="s">
        <v>1726</v>
      </c>
      <c r="D727">
        <v>100</v>
      </c>
      <c r="E727" t="s">
        <v>1745</v>
      </c>
      <c r="F727" t="s">
        <v>1760</v>
      </c>
      <c r="G727">
        <v>6094302</v>
      </c>
      <c r="H727">
        <v>1</v>
      </c>
      <c r="I727" t="s">
        <v>2672</v>
      </c>
      <c r="J727" t="s">
        <v>2673</v>
      </c>
      <c r="K727" t="s">
        <v>418</v>
      </c>
      <c r="L727">
        <v>3</v>
      </c>
      <c r="M727">
        <v>1</v>
      </c>
      <c r="N727">
        <v>1</v>
      </c>
      <c r="O727">
        <v>0</v>
      </c>
      <c r="P727">
        <v>1</v>
      </c>
      <c r="Q727">
        <v>0</v>
      </c>
      <c r="R727">
        <v>0</v>
      </c>
      <c r="S727" s="50">
        <v>46273.757696759261</v>
      </c>
      <c r="T727" s="50">
        <v>46273.766365740739</v>
      </c>
      <c r="U727" s="51">
        <v>46273</v>
      </c>
      <c r="V727" s="50">
        <v>46273.766365740739</v>
      </c>
      <c r="W727" t="s">
        <v>1673</v>
      </c>
      <c r="X727" t="s">
        <v>492</v>
      </c>
    </row>
    <row r="728" spans="1:24" ht="15" customHeight="1" x14ac:dyDescent="0.35">
      <c r="A728">
        <v>11710633</v>
      </c>
      <c r="B728">
        <v>100006742188</v>
      </c>
      <c r="C728" t="s">
        <v>1726</v>
      </c>
      <c r="D728">
        <v>100</v>
      </c>
      <c r="E728" t="s">
        <v>1745</v>
      </c>
      <c r="F728" t="s">
        <v>1760</v>
      </c>
      <c r="G728">
        <v>70825825</v>
      </c>
      <c r="H728">
        <v>6</v>
      </c>
      <c r="I728" t="s">
        <v>2638</v>
      </c>
      <c r="J728" t="s">
        <v>2639</v>
      </c>
      <c r="K728" t="s">
        <v>341</v>
      </c>
      <c r="L728">
        <v>3</v>
      </c>
      <c r="M728">
        <v>1</v>
      </c>
      <c r="N728">
        <v>1</v>
      </c>
      <c r="O728">
        <v>0</v>
      </c>
      <c r="P728">
        <v>1</v>
      </c>
      <c r="Q728">
        <v>0</v>
      </c>
      <c r="R728">
        <v>0</v>
      </c>
      <c r="S728" s="50">
        <v>46273.745185185187</v>
      </c>
      <c r="T728" s="50">
        <v>46273.766388888893</v>
      </c>
      <c r="U728" s="51">
        <v>46273</v>
      </c>
      <c r="V728" s="50">
        <v>46273.766388888893</v>
      </c>
      <c r="W728" t="s">
        <v>1673</v>
      </c>
      <c r="X728" t="s">
        <v>492</v>
      </c>
    </row>
    <row r="729" spans="1:24" ht="15" customHeight="1" x14ac:dyDescent="0.35">
      <c r="A729">
        <v>11711262</v>
      </c>
      <c r="B729">
        <v>100006742507</v>
      </c>
      <c r="C729" t="s">
        <v>1726</v>
      </c>
      <c r="D729">
        <v>100</v>
      </c>
      <c r="E729" t="s">
        <v>1745</v>
      </c>
      <c r="F729" t="s">
        <v>1760</v>
      </c>
      <c r="G729">
        <v>6098201</v>
      </c>
      <c r="H729">
        <v>4</v>
      </c>
      <c r="I729" t="s">
        <v>2191</v>
      </c>
      <c r="J729" t="s">
        <v>2192</v>
      </c>
      <c r="K729" t="s">
        <v>424</v>
      </c>
      <c r="L729">
        <v>3</v>
      </c>
      <c r="M729">
        <v>1</v>
      </c>
      <c r="N729">
        <v>1</v>
      </c>
      <c r="O729">
        <v>0</v>
      </c>
      <c r="P729">
        <v>1</v>
      </c>
      <c r="Q729">
        <v>0</v>
      </c>
      <c r="R729">
        <v>0</v>
      </c>
      <c r="S729" s="50">
        <v>46273.76116898148</v>
      </c>
      <c r="T729" s="50">
        <v>46273.766446759262</v>
      </c>
      <c r="U729" s="51">
        <v>46273</v>
      </c>
      <c r="V729" s="50">
        <v>46273.766446759262</v>
      </c>
      <c r="W729" t="s">
        <v>1673</v>
      </c>
      <c r="X729" t="s">
        <v>492</v>
      </c>
    </row>
    <row r="730" spans="1:24" ht="15" customHeight="1" x14ac:dyDescent="0.35">
      <c r="A730">
        <v>11711157</v>
      </c>
      <c r="B730">
        <v>100006742456</v>
      </c>
      <c r="C730" t="s">
        <v>1726</v>
      </c>
      <c r="D730">
        <v>100</v>
      </c>
      <c r="E730" t="s">
        <v>1745</v>
      </c>
      <c r="F730" t="s">
        <v>1760</v>
      </c>
      <c r="G730">
        <v>6093601</v>
      </c>
      <c r="H730">
        <v>1</v>
      </c>
      <c r="I730" t="s">
        <v>2167</v>
      </c>
      <c r="J730" t="s">
        <v>2168</v>
      </c>
      <c r="K730" t="s">
        <v>422</v>
      </c>
      <c r="L730">
        <v>3</v>
      </c>
      <c r="M730">
        <v>1</v>
      </c>
      <c r="N730">
        <v>1</v>
      </c>
      <c r="O730">
        <v>0</v>
      </c>
      <c r="P730">
        <v>1</v>
      </c>
      <c r="Q730">
        <v>0</v>
      </c>
      <c r="R730">
        <v>0</v>
      </c>
      <c r="S730" s="50">
        <v>46273.757708333331</v>
      </c>
      <c r="T730" s="50">
        <v>46273.766527777778</v>
      </c>
      <c r="U730" s="51">
        <v>46273</v>
      </c>
      <c r="V730" s="50">
        <v>46273.766527777778</v>
      </c>
      <c r="W730" t="s">
        <v>1673</v>
      </c>
      <c r="X730" t="s">
        <v>492</v>
      </c>
    </row>
    <row r="731" spans="1:24" ht="15" customHeight="1" x14ac:dyDescent="0.35">
      <c r="A731">
        <v>11710740</v>
      </c>
      <c r="B731">
        <v>100006742244</v>
      </c>
      <c r="C731" t="s">
        <v>1726</v>
      </c>
      <c r="D731">
        <v>100</v>
      </c>
      <c r="E731" t="s">
        <v>1745</v>
      </c>
      <c r="F731" t="s">
        <v>1760</v>
      </c>
      <c r="G731">
        <v>6080701</v>
      </c>
      <c r="H731">
        <v>2</v>
      </c>
      <c r="I731" t="s">
        <v>2652</v>
      </c>
      <c r="J731" t="s">
        <v>2653</v>
      </c>
      <c r="K731" t="s">
        <v>420</v>
      </c>
      <c r="L731">
        <v>3</v>
      </c>
      <c r="M731">
        <v>2</v>
      </c>
      <c r="N731">
        <v>2</v>
      </c>
      <c r="O731">
        <v>0</v>
      </c>
      <c r="P731">
        <v>2</v>
      </c>
      <c r="Q731">
        <v>0</v>
      </c>
      <c r="R731">
        <v>0</v>
      </c>
      <c r="S731" s="50">
        <v>46273.74659722222</v>
      </c>
      <c r="T731" s="50">
        <v>46273.766574074078</v>
      </c>
      <c r="U731" s="51">
        <v>46273</v>
      </c>
      <c r="V731" s="50">
        <v>46273.766574074078</v>
      </c>
      <c r="W731" t="s">
        <v>1673</v>
      </c>
      <c r="X731" t="s">
        <v>492</v>
      </c>
    </row>
    <row r="732" spans="1:24" ht="15" customHeight="1" x14ac:dyDescent="0.35">
      <c r="A732">
        <v>11710521</v>
      </c>
      <c r="B732">
        <v>100006742134</v>
      </c>
      <c r="C732" t="s">
        <v>1726</v>
      </c>
      <c r="D732">
        <v>100</v>
      </c>
      <c r="E732" t="s">
        <v>1745</v>
      </c>
      <c r="F732" t="s">
        <v>1760</v>
      </c>
      <c r="G732">
        <v>6075601</v>
      </c>
      <c r="H732">
        <v>1</v>
      </c>
      <c r="I732" t="s">
        <v>2087</v>
      </c>
      <c r="J732" t="s">
        <v>2088</v>
      </c>
      <c r="K732" t="s">
        <v>415</v>
      </c>
      <c r="L732">
        <v>3</v>
      </c>
      <c r="M732">
        <v>4</v>
      </c>
      <c r="N732">
        <v>4</v>
      </c>
      <c r="O732">
        <v>0</v>
      </c>
      <c r="P732">
        <v>4</v>
      </c>
      <c r="Q732">
        <v>0</v>
      </c>
      <c r="R732">
        <v>0</v>
      </c>
      <c r="S732" s="50">
        <v>46273.742418981477</v>
      </c>
      <c r="T732" s="50">
        <v>46273.76666666667</v>
      </c>
      <c r="U732" s="51">
        <v>46273</v>
      </c>
      <c r="V732" s="50">
        <v>46273.76666666667</v>
      </c>
      <c r="W732" t="s">
        <v>1673</v>
      </c>
      <c r="X732" t="s">
        <v>492</v>
      </c>
    </row>
    <row r="733" spans="1:24" ht="15" customHeight="1" x14ac:dyDescent="0.35">
      <c r="A733">
        <v>11710922</v>
      </c>
      <c r="B733">
        <v>100006742337</v>
      </c>
      <c r="C733" t="s">
        <v>1726</v>
      </c>
      <c r="D733">
        <v>100</v>
      </c>
      <c r="E733" t="s">
        <v>1745</v>
      </c>
      <c r="F733" t="s">
        <v>1760</v>
      </c>
      <c r="G733">
        <v>6086501</v>
      </c>
      <c r="H733">
        <v>1</v>
      </c>
      <c r="I733" t="s">
        <v>2053</v>
      </c>
      <c r="J733" t="s">
        <v>2054</v>
      </c>
      <c r="K733" t="s">
        <v>418</v>
      </c>
      <c r="L733">
        <v>3</v>
      </c>
      <c r="M733">
        <v>3</v>
      </c>
      <c r="N733">
        <v>3</v>
      </c>
      <c r="O733">
        <v>0</v>
      </c>
      <c r="P733">
        <v>3</v>
      </c>
      <c r="Q733">
        <v>0</v>
      </c>
      <c r="R733">
        <v>0</v>
      </c>
      <c r="S733" s="50">
        <v>46273.750057870369</v>
      </c>
      <c r="T733" s="50">
        <v>46273.766840277778</v>
      </c>
      <c r="U733" s="51">
        <v>46273</v>
      </c>
      <c r="V733" s="50">
        <v>46273.766840277778</v>
      </c>
      <c r="W733" t="s">
        <v>1673</v>
      </c>
      <c r="X733" t="s">
        <v>492</v>
      </c>
    </row>
    <row r="734" spans="1:24" ht="15" customHeight="1" x14ac:dyDescent="0.35">
      <c r="A734">
        <v>11711104</v>
      </c>
      <c r="B734">
        <v>100006742430</v>
      </c>
      <c r="C734" t="s">
        <v>1726</v>
      </c>
      <c r="D734">
        <v>100</v>
      </c>
      <c r="E734" t="s">
        <v>1745</v>
      </c>
      <c r="F734" t="s">
        <v>1760</v>
      </c>
      <c r="G734">
        <v>6091502</v>
      </c>
      <c r="H734">
        <v>2</v>
      </c>
      <c r="I734" t="s">
        <v>2722</v>
      </c>
      <c r="J734" t="s">
        <v>2723</v>
      </c>
      <c r="K734" t="s">
        <v>420</v>
      </c>
      <c r="L734">
        <v>3</v>
      </c>
      <c r="M734">
        <v>1</v>
      </c>
      <c r="N734">
        <v>1</v>
      </c>
      <c r="O734">
        <v>0</v>
      </c>
      <c r="P734">
        <v>1</v>
      </c>
      <c r="Q734">
        <v>0</v>
      </c>
      <c r="R734">
        <v>0</v>
      </c>
      <c r="S734" s="50">
        <v>46273.756284722222</v>
      </c>
      <c r="T734" s="50">
        <v>46273.766898148147</v>
      </c>
      <c r="U734" s="51">
        <v>46273</v>
      </c>
      <c r="V734" s="50">
        <v>46273.766898148147</v>
      </c>
      <c r="W734" t="s">
        <v>1673</v>
      </c>
      <c r="X734" t="s">
        <v>492</v>
      </c>
    </row>
    <row r="735" spans="1:24" ht="15" customHeight="1" x14ac:dyDescent="0.35">
      <c r="A735">
        <v>11710807</v>
      </c>
      <c r="B735">
        <v>100006742280</v>
      </c>
      <c r="C735" t="s">
        <v>1726</v>
      </c>
      <c r="D735">
        <v>100</v>
      </c>
      <c r="E735" t="s">
        <v>1745</v>
      </c>
      <c r="F735" t="s">
        <v>1760</v>
      </c>
      <c r="G735">
        <v>6083101</v>
      </c>
      <c r="H735">
        <v>1</v>
      </c>
      <c r="I735" t="s">
        <v>2121</v>
      </c>
      <c r="J735" t="s">
        <v>2122</v>
      </c>
      <c r="K735" t="s">
        <v>415</v>
      </c>
      <c r="L735">
        <v>3</v>
      </c>
      <c r="M735">
        <v>2</v>
      </c>
      <c r="N735">
        <v>2</v>
      </c>
      <c r="O735">
        <v>0</v>
      </c>
      <c r="P735">
        <v>2</v>
      </c>
      <c r="Q735">
        <v>0</v>
      </c>
      <c r="R735">
        <v>0</v>
      </c>
      <c r="S735" s="50">
        <v>46273.747974537036</v>
      </c>
      <c r="T735" s="50">
        <v>46273.766921296286</v>
      </c>
      <c r="U735" s="51">
        <v>46273</v>
      </c>
      <c r="V735" s="50">
        <v>46273.766921296286</v>
      </c>
      <c r="W735" t="s">
        <v>1673</v>
      </c>
      <c r="X735" t="s">
        <v>492</v>
      </c>
    </row>
    <row r="736" spans="1:24" ht="15" customHeight="1" x14ac:dyDescent="0.35">
      <c r="A736">
        <v>11711211</v>
      </c>
      <c r="B736">
        <v>100006742481</v>
      </c>
      <c r="C736" t="s">
        <v>1726</v>
      </c>
      <c r="D736">
        <v>100</v>
      </c>
      <c r="E736" t="s">
        <v>1745</v>
      </c>
      <c r="F736" t="s">
        <v>1760</v>
      </c>
      <c r="G736">
        <v>6095601</v>
      </c>
      <c r="H736">
        <v>1</v>
      </c>
      <c r="I736" t="s">
        <v>2952</v>
      </c>
      <c r="J736" t="s">
        <v>2953</v>
      </c>
      <c r="K736" t="s">
        <v>422</v>
      </c>
      <c r="L736">
        <v>3</v>
      </c>
      <c r="M736">
        <v>1</v>
      </c>
      <c r="N736">
        <v>1</v>
      </c>
      <c r="O736">
        <v>0</v>
      </c>
      <c r="P736">
        <v>1</v>
      </c>
      <c r="Q736">
        <v>0</v>
      </c>
      <c r="R736">
        <v>0</v>
      </c>
      <c r="S736" s="50">
        <v>46273.760462962957</v>
      </c>
      <c r="T736" s="50">
        <v>46273.766967592594</v>
      </c>
      <c r="U736" s="51">
        <v>46273</v>
      </c>
      <c r="V736" s="50">
        <v>46273.766967592594</v>
      </c>
      <c r="W736" t="s">
        <v>1673</v>
      </c>
      <c r="X736" t="s">
        <v>492</v>
      </c>
    </row>
    <row r="737" spans="1:24" ht="15" customHeight="1" x14ac:dyDescent="0.35">
      <c r="A737">
        <v>11710634</v>
      </c>
      <c r="B737">
        <v>100006742188</v>
      </c>
      <c r="C737" t="s">
        <v>1726</v>
      </c>
      <c r="D737">
        <v>100</v>
      </c>
      <c r="E737" t="s">
        <v>1745</v>
      </c>
      <c r="F737" t="s">
        <v>1760</v>
      </c>
      <c r="G737">
        <v>70825825</v>
      </c>
      <c r="H737">
        <v>6</v>
      </c>
      <c r="I737" t="s">
        <v>2015</v>
      </c>
      <c r="J737" t="s">
        <v>2640</v>
      </c>
      <c r="K737" t="s">
        <v>341</v>
      </c>
      <c r="L737">
        <v>3</v>
      </c>
      <c r="M737">
        <v>2</v>
      </c>
      <c r="N737">
        <v>2</v>
      </c>
      <c r="O737">
        <v>0</v>
      </c>
      <c r="P737">
        <v>2</v>
      </c>
      <c r="Q737">
        <v>0</v>
      </c>
      <c r="R737">
        <v>0</v>
      </c>
      <c r="S737" s="50">
        <v>46273.745185185187</v>
      </c>
      <c r="T737" s="50">
        <v>46273.766979166663</v>
      </c>
      <c r="U737" s="51">
        <v>46273</v>
      </c>
      <c r="V737" s="50">
        <v>46273.766979166663</v>
      </c>
      <c r="W737" t="s">
        <v>1673</v>
      </c>
      <c r="X737" t="s">
        <v>492</v>
      </c>
    </row>
    <row r="738" spans="1:24" ht="15" customHeight="1" x14ac:dyDescent="0.35">
      <c r="A738">
        <v>11707378</v>
      </c>
      <c r="B738">
        <v>100006740498</v>
      </c>
      <c r="C738" t="s">
        <v>1726</v>
      </c>
      <c r="D738">
        <v>100</v>
      </c>
      <c r="E738" t="s">
        <v>1745</v>
      </c>
      <c r="F738" t="s">
        <v>1760</v>
      </c>
      <c r="G738">
        <v>5967401</v>
      </c>
      <c r="H738">
        <v>4</v>
      </c>
      <c r="I738" t="s">
        <v>1907</v>
      </c>
      <c r="J738" t="s">
        <v>1908</v>
      </c>
      <c r="K738" t="s">
        <v>424</v>
      </c>
      <c r="L738">
        <v>3</v>
      </c>
      <c r="M738">
        <v>2</v>
      </c>
      <c r="N738">
        <v>2</v>
      </c>
      <c r="O738">
        <v>0</v>
      </c>
      <c r="P738">
        <v>2</v>
      </c>
      <c r="Q738">
        <v>0</v>
      </c>
      <c r="R738">
        <v>0</v>
      </c>
      <c r="S738" s="50">
        <v>46273.655081018522</v>
      </c>
      <c r="T738" s="50">
        <v>46273.767013888893</v>
      </c>
      <c r="U738" s="51">
        <v>46273</v>
      </c>
      <c r="V738" s="50">
        <v>46273.767013888893</v>
      </c>
      <c r="W738" t="s">
        <v>1673</v>
      </c>
      <c r="X738" t="s">
        <v>492</v>
      </c>
    </row>
    <row r="739" spans="1:24" ht="15" customHeight="1" x14ac:dyDescent="0.35">
      <c r="A739">
        <v>11710897</v>
      </c>
      <c r="B739">
        <v>100006742324</v>
      </c>
      <c r="C739" t="s">
        <v>1726</v>
      </c>
      <c r="D739">
        <v>100</v>
      </c>
      <c r="E739" t="s">
        <v>1745</v>
      </c>
      <c r="F739" t="s">
        <v>1760</v>
      </c>
      <c r="G739">
        <v>6085602</v>
      </c>
      <c r="H739">
        <v>2</v>
      </c>
      <c r="I739" t="s">
        <v>2680</v>
      </c>
      <c r="J739" t="s">
        <v>2681</v>
      </c>
      <c r="K739" t="s">
        <v>421</v>
      </c>
      <c r="L739">
        <v>3</v>
      </c>
      <c r="M739">
        <v>1</v>
      </c>
      <c r="N739">
        <v>1</v>
      </c>
      <c r="O739">
        <v>0</v>
      </c>
      <c r="P739">
        <v>1</v>
      </c>
      <c r="Q739">
        <v>0</v>
      </c>
      <c r="R739">
        <v>0</v>
      </c>
      <c r="S739" s="50">
        <v>46273.749363425923</v>
      </c>
      <c r="T739" s="50">
        <v>46273.767071759263</v>
      </c>
      <c r="U739" s="51">
        <v>46273</v>
      </c>
      <c r="V739" s="50">
        <v>46273.767071759263</v>
      </c>
      <c r="W739" t="s">
        <v>1673</v>
      </c>
      <c r="X739" t="s">
        <v>492</v>
      </c>
    </row>
    <row r="740" spans="1:24" ht="15" customHeight="1" x14ac:dyDescent="0.35">
      <c r="A740">
        <v>11707379</v>
      </c>
      <c r="B740">
        <v>100006740498</v>
      </c>
      <c r="C740" t="s">
        <v>1726</v>
      </c>
      <c r="D740">
        <v>100</v>
      </c>
      <c r="E740" t="s">
        <v>1745</v>
      </c>
      <c r="F740" t="s">
        <v>1760</v>
      </c>
      <c r="G740">
        <v>5967401</v>
      </c>
      <c r="H740">
        <v>4</v>
      </c>
      <c r="I740" t="s">
        <v>1909</v>
      </c>
      <c r="J740" t="s">
        <v>1910</v>
      </c>
      <c r="K740" t="s">
        <v>424</v>
      </c>
      <c r="L740">
        <v>3</v>
      </c>
      <c r="M740">
        <v>2</v>
      </c>
      <c r="N740">
        <v>2</v>
      </c>
      <c r="O740">
        <v>0</v>
      </c>
      <c r="P740">
        <v>2</v>
      </c>
      <c r="Q740">
        <v>0</v>
      </c>
      <c r="R740">
        <v>0</v>
      </c>
      <c r="S740" s="50">
        <v>46273.655081018522</v>
      </c>
      <c r="T740" s="50">
        <v>46273.767129629632</v>
      </c>
      <c r="U740" s="51">
        <v>46273</v>
      </c>
      <c r="V740" s="50">
        <v>46273.767129629632</v>
      </c>
      <c r="W740" t="s">
        <v>1673</v>
      </c>
      <c r="X740" t="s">
        <v>492</v>
      </c>
    </row>
    <row r="741" spans="1:24" ht="15" customHeight="1" x14ac:dyDescent="0.35">
      <c r="A741">
        <v>11711118</v>
      </c>
      <c r="B741">
        <v>100006742438</v>
      </c>
      <c r="C741" t="s">
        <v>1726</v>
      </c>
      <c r="D741">
        <v>100</v>
      </c>
      <c r="E741" t="s">
        <v>1745</v>
      </c>
      <c r="F741" t="s">
        <v>1760</v>
      </c>
      <c r="G741">
        <v>6091901</v>
      </c>
      <c r="H741">
        <v>1</v>
      </c>
      <c r="I741" t="s">
        <v>2726</v>
      </c>
      <c r="J741" t="s">
        <v>2727</v>
      </c>
      <c r="K741" t="s">
        <v>415</v>
      </c>
      <c r="L741">
        <v>3</v>
      </c>
      <c r="M741">
        <v>1</v>
      </c>
      <c r="N741">
        <v>1</v>
      </c>
      <c r="O741">
        <v>0</v>
      </c>
      <c r="P741">
        <v>1</v>
      </c>
      <c r="Q741">
        <v>0</v>
      </c>
      <c r="R741">
        <v>0</v>
      </c>
      <c r="S741" s="50">
        <v>46273.757002314807</v>
      </c>
      <c r="T741" s="50">
        <v>46273.767187500001</v>
      </c>
      <c r="U741" s="51">
        <v>46273</v>
      </c>
      <c r="V741" s="50">
        <v>46273.767187500001</v>
      </c>
      <c r="W741" t="s">
        <v>1673</v>
      </c>
      <c r="X741" t="s">
        <v>492</v>
      </c>
    </row>
    <row r="742" spans="1:24" ht="15" customHeight="1" x14ac:dyDescent="0.35">
      <c r="A742">
        <v>11711275</v>
      </c>
      <c r="B742">
        <v>100006742515</v>
      </c>
      <c r="C742" t="s">
        <v>1726</v>
      </c>
      <c r="D742">
        <v>100</v>
      </c>
      <c r="E742" t="s">
        <v>1745</v>
      </c>
      <c r="F742" t="s">
        <v>1760</v>
      </c>
      <c r="G742">
        <v>6097103</v>
      </c>
      <c r="H742">
        <v>1</v>
      </c>
      <c r="I742" t="s">
        <v>2954</v>
      </c>
      <c r="J742" t="s">
        <v>2955</v>
      </c>
      <c r="K742" t="s">
        <v>418</v>
      </c>
      <c r="L742">
        <v>3</v>
      </c>
      <c r="M742">
        <v>2</v>
      </c>
      <c r="N742">
        <v>2</v>
      </c>
      <c r="O742">
        <v>0</v>
      </c>
      <c r="P742">
        <v>2</v>
      </c>
      <c r="Q742">
        <v>0</v>
      </c>
      <c r="R742">
        <v>0</v>
      </c>
      <c r="S742" s="50">
        <v>46273.761192129627</v>
      </c>
      <c r="T742" s="50">
        <v>46273.767256944448</v>
      </c>
      <c r="U742" s="51">
        <v>46273</v>
      </c>
      <c r="V742" s="50">
        <v>46273.767256944448</v>
      </c>
      <c r="W742" t="s">
        <v>1673</v>
      </c>
      <c r="X742" t="s">
        <v>492</v>
      </c>
    </row>
    <row r="743" spans="1:24" ht="15" customHeight="1" x14ac:dyDescent="0.35">
      <c r="A743">
        <v>11710901</v>
      </c>
      <c r="B743">
        <v>100006742327</v>
      </c>
      <c r="C743" t="s">
        <v>1726</v>
      </c>
      <c r="D743">
        <v>100</v>
      </c>
      <c r="E743" t="s">
        <v>1745</v>
      </c>
      <c r="F743" t="s">
        <v>1760</v>
      </c>
      <c r="G743">
        <v>6085901</v>
      </c>
      <c r="H743">
        <v>2</v>
      </c>
      <c r="I743" t="s">
        <v>2688</v>
      </c>
      <c r="J743" t="s">
        <v>2689</v>
      </c>
      <c r="K743" t="s">
        <v>421</v>
      </c>
      <c r="L743">
        <v>3</v>
      </c>
      <c r="M743">
        <v>1</v>
      </c>
      <c r="N743">
        <v>1</v>
      </c>
      <c r="O743">
        <v>0</v>
      </c>
      <c r="P743">
        <v>1</v>
      </c>
      <c r="Q743">
        <v>0</v>
      </c>
      <c r="R743">
        <v>0</v>
      </c>
      <c r="S743" s="50">
        <v>46273.749363425923</v>
      </c>
      <c r="T743" s="50">
        <v>46273.767372685194</v>
      </c>
      <c r="U743" s="51">
        <v>46273</v>
      </c>
      <c r="V743" s="50">
        <v>46273.767372685194</v>
      </c>
      <c r="W743" t="s">
        <v>1673</v>
      </c>
      <c r="X743" t="s">
        <v>492</v>
      </c>
    </row>
    <row r="744" spans="1:24" ht="15" customHeight="1" x14ac:dyDescent="0.35">
      <c r="A744">
        <v>11710898</v>
      </c>
      <c r="B744">
        <v>100006742325</v>
      </c>
      <c r="C744" t="s">
        <v>1726</v>
      </c>
      <c r="D744">
        <v>100</v>
      </c>
      <c r="E744" t="s">
        <v>1745</v>
      </c>
      <c r="F744" t="s">
        <v>1760</v>
      </c>
      <c r="G744">
        <v>6085502</v>
      </c>
      <c r="H744">
        <v>2</v>
      </c>
      <c r="I744" t="s">
        <v>2682</v>
      </c>
      <c r="J744" t="s">
        <v>2683</v>
      </c>
      <c r="K744" t="s">
        <v>420</v>
      </c>
      <c r="L744">
        <v>3</v>
      </c>
      <c r="M744">
        <v>10</v>
      </c>
      <c r="N744">
        <v>10</v>
      </c>
      <c r="O744">
        <v>0</v>
      </c>
      <c r="P744">
        <v>10</v>
      </c>
      <c r="Q744">
        <v>0</v>
      </c>
      <c r="R744">
        <v>0</v>
      </c>
      <c r="S744" s="50">
        <v>46273.749363425923</v>
      </c>
      <c r="T744" s="50">
        <v>46273.767407407409</v>
      </c>
      <c r="U744" s="51">
        <v>46273</v>
      </c>
      <c r="V744" s="50">
        <v>46273.767407407409</v>
      </c>
      <c r="W744" t="s">
        <v>1673</v>
      </c>
      <c r="X744" t="s">
        <v>492</v>
      </c>
    </row>
    <row r="745" spans="1:24" ht="15" customHeight="1" x14ac:dyDescent="0.35">
      <c r="A745">
        <v>11710635</v>
      </c>
      <c r="B745">
        <v>100006742188</v>
      </c>
      <c r="C745" t="s">
        <v>1726</v>
      </c>
      <c r="D745">
        <v>100</v>
      </c>
      <c r="E745" t="s">
        <v>1745</v>
      </c>
      <c r="F745" t="s">
        <v>1760</v>
      </c>
      <c r="G745">
        <v>70825825</v>
      </c>
      <c r="H745">
        <v>6</v>
      </c>
      <c r="I745" t="s">
        <v>2641</v>
      </c>
      <c r="J745" t="s">
        <v>2642</v>
      </c>
      <c r="K745" t="s">
        <v>341</v>
      </c>
      <c r="L745">
        <v>3</v>
      </c>
      <c r="M745">
        <v>1</v>
      </c>
      <c r="N745">
        <v>1</v>
      </c>
      <c r="O745">
        <v>0</v>
      </c>
      <c r="P745">
        <v>1</v>
      </c>
      <c r="Q745">
        <v>0</v>
      </c>
      <c r="R745">
        <v>0</v>
      </c>
      <c r="S745" s="50">
        <v>46273.745185185187</v>
      </c>
      <c r="T745" s="50">
        <v>46273.767430555563</v>
      </c>
      <c r="U745" s="51">
        <v>46273</v>
      </c>
      <c r="V745" s="50">
        <v>46273.767430555563</v>
      </c>
      <c r="W745" t="s">
        <v>1673</v>
      </c>
      <c r="X745" t="s">
        <v>492</v>
      </c>
    </row>
    <row r="746" spans="1:24" ht="15" customHeight="1" x14ac:dyDescent="0.35">
      <c r="A746">
        <v>11711033</v>
      </c>
      <c r="B746">
        <v>100006742390</v>
      </c>
      <c r="C746" t="s">
        <v>1726</v>
      </c>
      <c r="D746">
        <v>100</v>
      </c>
      <c r="E746" t="s">
        <v>1745</v>
      </c>
      <c r="F746" t="s">
        <v>1760</v>
      </c>
      <c r="G746">
        <v>6089903</v>
      </c>
      <c r="H746">
        <v>1</v>
      </c>
      <c r="I746" t="s">
        <v>2614</v>
      </c>
      <c r="J746" t="s">
        <v>2615</v>
      </c>
      <c r="K746" t="s">
        <v>415</v>
      </c>
      <c r="L746">
        <v>3</v>
      </c>
      <c r="M746">
        <v>9</v>
      </c>
      <c r="N746">
        <v>9</v>
      </c>
      <c r="O746">
        <v>0</v>
      </c>
      <c r="P746">
        <v>9</v>
      </c>
      <c r="Q746">
        <v>0</v>
      </c>
      <c r="R746">
        <v>0</v>
      </c>
      <c r="S746" s="50">
        <v>46273.753530092603</v>
      </c>
      <c r="T746" s="50">
        <v>46273.767523148148</v>
      </c>
      <c r="U746" s="51">
        <v>46273</v>
      </c>
      <c r="V746" s="50">
        <v>46273.767523148148</v>
      </c>
      <c r="W746" t="s">
        <v>1673</v>
      </c>
      <c r="X746" t="s">
        <v>492</v>
      </c>
    </row>
    <row r="747" spans="1:24" ht="15" customHeight="1" x14ac:dyDescent="0.35">
      <c r="A747">
        <v>11711276</v>
      </c>
      <c r="B747">
        <v>100006742515</v>
      </c>
      <c r="C747" t="s">
        <v>1726</v>
      </c>
      <c r="D747">
        <v>100</v>
      </c>
      <c r="E747" t="s">
        <v>1745</v>
      </c>
      <c r="F747" t="s">
        <v>1760</v>
      </c>
      <c r="G747">
        <v>6097103</v>
      </c>
      <c r="H747">
        <v>1</v>
      </c>
      <c r="I747" t="s">
        <v>2956</v>
      </c>
      <c r="J747" t="s">
        <v>2957</v>
      </c>
      <c r="K747" t="s">
        <v>418</v>
      </c>
      <c r="L747">
        <v>3</v>
      </c>
      <c r="M747">
        <v>1</v>
      </c>
      <c r="N747">
        <v>1</v>
      </c>
      <c r="O747">
        <v>0</v>
      </c>
      <c r="P747">
        <v>1</v>
      </c>
      <c r="Q747">
        <v>0</v>
      </c>
      <c r="R747">
        <v>0</v>
      </c>
      <c r="S747" s="50">
        <v>46273.761192129627</v>
      </c>
      <c r="T747" s="50">
        <v>46273.767523148148</v>
      </c>
      <c r="U747" s="51">
        <v>46273</v>
      </c>
      <c r="V747" s="50">
        <v>46273.767523148148</v>
      </c>
      <c r="W747" t="s">
        <v>1673</v>
      </c>
      <c r="X747" t="s">
        <v>492</v>
      </c>
    </row>
    <row r="748" spans="1:24" ht="15" customHeight="1" x14ac:dyDescent="0.35">
      <c r="A748">
        <v>11710902</v>
      </c>
      <c r="B748">
        <v>100006742328</v>
      </c>
      <c r="C748" t="s">
        <v>1726</v>
      </c>
      <c r="D748">
        <v>100</v>
      </c>
      <c r="E748" t="s">
        <v>1745</v>
      </c>
      <c r="F748" t="s">
        <v>1760</v>
      </c>
      <c r="G748">
        <v>6085902</v>
      </c>
      <c r="H748">
        <v>1</v>
      </c>
      <c r="I748" t="s">
        <v>2059</v>
      </c>
      <c r="J748" t="s">
        <v>2060</v>
      </c>
      <c r="K748" t="s">
        <v>422</v>
      </c>
      <c r="L748">
        <v>3</v>
      </c>
      <c r="M748">
        <v>1</v>
      </c>
      <c r="N748">
        <v>1</v>
      </c>
      <c r="O748">
        <v>0</v>
      </c>
      <c r="P748">
        <v>1</v>
      </c>
      <c r="Q748">
        <v>0</v>
      </c>
      <c r="R748">
        <v>0</v>
      </c>
      <c r="S748" s="50">
        <v>46273.749363425923</v>
      </c>
      <c r="T748" s="50">
        <v>46273.767534722218</v>
      </c>
      <c r="U748" s="51">
        <v>46273</v>
      </c>
      <c r="V748" s="50">
        <v>46273.767534722218</v>
      </c>
      <c r="W748" t="s">
        <v>1673</v>
      </c>
      <c r="X748" t="s">
        <v>492</v>
      </c>
    </row>
    <row r="749" spans="1:24" ht="15" customHeight="1" x14ac:dyDescent="0.35">
      <c r="A749">
        <v>11711038</v>
      </c>
      <c r="B749">
        <v>100006742395</v>
      </c>
      <c r="C749" t="s">
        <v>1726</v>
      </c>
      <c r="D749">
        <v>100</v>
      </c>
      <c r="E749" t="s">
        <v>1745</v>
      </c>
      <c r="F749" t="s">
        <v>1760</v>
      </c>
      <c r="G749">
        <v>6083201</v>
      </c>
      <c r="H749">
        <v>2</v>
      </c>
      <c r="I749" t="s">
        <v>2702</v>
      </c>
      <c r="J749" t="s">
        <v>2703</v>
      </c>
      <c r="K749" t="s">
        <v>421</v>
      </c>
      <c r="L749">
        <v>3</v>
      </c>
      <c r="M749">
        <v>1</v>
      </c>
      <c r="N749">
        <v>1</v>
      </c>
      <c r="O749">
        <v>0</v>
      </c>
      <c r="P749">
        <v>1</v>
      </c>
      <c r="Q749">
        <v>0</v>
      </c>
      <c r="R749">
        <v>0</v>
      </c>
      <c r="S749" s="50">
        <v>46273.754201388889</v>
      </c>
      <c r="T749" s="50">
        <v>46273.767581018517</v>
      </c>
      <c r="U749" s="51">
        <v>46273</v>
      </c>
      <c r="V749" s="50">
        <v>46273.767581018517</v>
      </c>
      <c r="W749" t="s">
        <v>1673</v>
      </c>
      <c r="X749" t="s">
        <v>492</v>
      </c>
    </row>
    <row r="750" spans="1:24" ht="15" customHeight="1" x14ac:dyDescent="0.35">
      <c r="A750">
        <v>11711273</v>
      </c>
      <c r="B750">
        <v>100006742514</v>
      </c>
      <c r="C750" t="s">
        <v>1726</v>
      </c>
      <c r="D750">
        <v>100</v>
      </c>
      <c r="E750" t="s">
        <v>1745</v>
      </c>
      <c r="F750" t="s">
        <v>1760</v>
      </c>
      <c r="G750">
        <v>6097102</v>
      </c>
      <c r="H750">
        <v>2</v>
      </c>
      <c r="I750" t="s">
        <v>2682</v>
      </c>
      <c r="J750" t="s">
        <v>2683</v>
      </c>
      <c r="K750" t="s">
        <v>420</v>
      </c>
      <c r="L750">
        <v>3</v>
      </c>
      <c r="M750">
        <v>2</v>
      </c>
      <c r="N750">
        <v>2</v>
      </c>
      <c r="O750">
        <v>0</v>
      </c>
      <c r="P750">
        <v>2</v>
      </c>
      <c r="Q750">
        <v>0</v>
      </c>
      <c r="R750">
        <v>0</v>
      </c>
      <c r="S750" s="50">
        <v>46273.761192129627</v>
      </c>
      <c r="T750" s="50">
        <v>46273.767581018517</v>
      </c>
      <c r="U750" s="51">
        <v>46273</v>
      </c>
      <c r="V750" s="50">
        <v>46273.767581018517</v>
      </c>
      <c r="W750" t="s">
        <v>1673</v>
      </c>
      <c r="X750" t="s">
        <v>492</v>
      </c>
    </row>
    <row r="751" spans="1:24" ht="15" customHeight="1" x14ac:dyDescent="0.35">
      <c r="A751">
        <v>11711039</v>
      </c>
      <c r="B751">
        <v>100006742395</v>
      </c>
      <c r="C751" t="s">
        <v>1726</v>
      </c>
      <c r="D751">
        <v>100</v>
      </c>
      <c r="E751" t="s">
        <v>1745</v>
      </c>
      <c r="F751" t="s">
        <v>1760</v>
      </c>
      <c r="G751">
        <v>6083201</v>
      </c>
      <c r="H751">
        <v>2</v>
      </c>
      <c r="I751" t="s">
        <v>2253</v>
      </c>
      <c r="J751" t="s">
        <v>2254</v>
      </c>
      <c r="K751" t="s">
        <v>421</v>
      </c>
      <c r="L751">
        <v>3</v>
      </c>
      <c r="M751">
        <v>1</v>
      </c>
      <c r="N751">
        <v>1</v>
      </c>
      <c r="O751">
        <v>0</v>
      </c>
      <c r="P751">
        <v>1</v>
      </c>
      <c r="Q751">
        <v>0</v>
      </c>
      <c r="R751">
        <v>0</v>
      </c>
      <c r="S751" s="50">
        <v>46273.754201388889</v>
      </c>
      <c r="T751" s="50">
        <v>46273.76767361111</v>
      </c>
      <c r="U751" s="51">
        <v>46273</v>
      </c>
      <c r="V751" s="50">
        <v>46273.76767361111</v>
      </c>
      <c r="W751" t="s">
        <v>1673</v>
      </c>
      <c r="X751" t="s">
        <v>492</v>
      </c>
    </row>
    <row r="752" spans="1:24" ht="15" customHeight="1" x14ac:dyDescent="0.35">
      <c r="A752">
        <v>11711070</v>
      </c>
      <c r="B752">
        <v>100006742414</v>
      </c>
      <c r="C752" t="s">
        <v>1726</v>
      </c>
      <c r="D752">
        <v>100</v>
      </c>
      <c r="E752" t="s">
        <v>1745</v>
      </c>
      <c r="F752" t="s">
        <v>1760</v>
      </c>
      <c r="G752">
        <v>6090201</v>
      </c>
      <c r="H752">
        <v>4</v>
      </c>
      <c r="I752" t="s">
        <v>2461</v>
      </c>
      <c r="J752" t="s">
        <v>2462</v>
      </c>
      <c r="K752" t="s">
        <v>424</v>
      </c>
      <c r="L752">
        <v>3</v>
      </c>
      <c r="M752">
        <v>3</v>
      </c>
      <c r="N752">
        <v>3</v>
      </c>
      <c r="O752">
        <v>0</v>
      </c>
      <c r="P752">
        <v>3</v>
      </c>
      <c r="Q752">
        <v>0</v>
      </c>
      <c r="R752">
        <v>0</v>
      </c>
      <c r="S752" s="50">
        <v>46273.754907407398</v>
      </c>
      <c r="T752" s="50">
        <v>46273.767789351848</v>
      </c>
      <c r="U752" s="51">
        <v>46273</v>
      </c>
      <c r="V752" s="50">
        <v>46273.767789351848</v>
      </c>
      <c r="W752" t="s">
        <v>1673</v>
      </c>
      <c r="X752" t="s">
        <v>492</v>
      </c>
    </row>
    <row r="753" spans="1:24" ht="15" customHeight="1" x14ac:dyDescent="0.35">
      <c r="A753">
        <v>11710856</v>
      </c>
      <c r="B753">
        <v>100006742299</v>
      </c>
      <c r="C753" t="s">
        <v>1726</v>
      </c>
      <c r="D753">
        <v>100</v>
      </c>
      <c r="E753" t="s">
        <v>1745</v>
      </c>
      <c r="F753" t="s">
        <v>1760</v>
      </c>
      <c r="G753">
        <v>6084501</v>
      </c>
      <c r="H753">
        <v>1</v>
      </c>
      <c r="I753" t="s">
        <v>2670</v>
      </c>
      <c r="J753" t="s">
        <v>2671</v>
      </c>
      <c r="K753" t="s">
        <v>422</v>
      </c>
      <c r="L753">
        <v>3</v>
      </c>
      <c r="M753">
        <v>2</v>
      </c>
      <c r="N753">
        <v>2</v>
      </c>
      <c r="O753">
        <v>0</v>
      </c>
      <c r="P753">
        <v>2</v>
      </c>
      <c r="Q753">
        <v>0</v>
      </c>
      <c r="R753">
        <v>0</v>
      </c>
      <c r="S753" s="50">
        <v>46273.748680555553</v>
      </c>
      <c r="T753" s="50">
        <v>46273.767881944441</v>
      </c>
      <c r="U753" s="51">
        <v>46273</v>
      </c>
      <c r="V753" s="50">
        <v>46273.767881944441</v>
      </c>
      <c r="W753" t="s">
        <v>1673</v>
      </c>
      <c r="X753" t="s">
        <v>492</v>
      </c>
    </row>
    <row r="754" spans="1:24" ht="15" customHeight="1" x14ac:dyDescent="0.35">
      <c r="A754">
        <v>11710951</v>
      </c>
      <c r="B754">
        <v>100006742348</v>
      </c>
      <c r="C754" t="s">
        <v>1726</v>
      </c>
      <c r="D754">
        <v>100</v>
      </c>
      <c r="E754" t="s">
        <v>1745</v>
      </c>
      <c r="F754" t="s">
        <v>1760</v>
      </c>
      <c r="G754">
        <v>6086403</v>
      </c>
      <c r="H754">
        <v>2</v>
      </c>
      <c r="I754" t="s">
        <v>2692</v>
      </c>
      <c r="J754" t="s">
        <v>2693</v>
      </c>
      <c r="K754" t="s">
        <v>420</v>
      </c>
      <c r="L754">
        <v>3</v>
      </c>
      <c r="M754">
        <v>1</v>
      </c>
      <c r="N754">
        <v>1</v>
      </c>
      <c r="O754">
        <v>0</v>
      </c>
      <c r="P754">
        <v>1</v>
      </c>
      <c r="Q754">
        <v>0</v>
      </c>
      <c r="R754">
        <v>0</v>
      </c>
      <c r="S754" s="50">
        <v>46273.750740740739</v>
      </c>
      <c r="T754" s="50">
        <v>46273.767881944441</v>
      </c>
      <c r="U754" s="51">
        <v>46273</v>
      </c>
      <c r="V754" s="50">
        <v>46273.767881944441</v>
      </c>
      <c r="W754" t="s">
        <v>1673</v>
      </c>
      <c r="X754" t="s">
        <v>492</v>
      </c>
    </row>
    <row r="755" spans="1:24" ht="15" customHeight="1" x14ac:dyDescent="0.35">
      <c r="A755">
        <v>11710636</v>
      </c>
      <c r="B755">
        <v>100006742188</v>
      </c>
      <c r="C755" t="s">
        <v>1726</v>
      </c>
      <c r="D755">
        <v>100</v>
      </c>
      <c r="E755" t="s">
        <v>1745</v>
      </c>
      <c r="F755" t="s">
        <v>1760</v>
      </c>
      <c r="G755">
        <v>70825825</v>
      </c>
      <c r="H755">
        <v>6</v>
      </c>
      <c r="I755" t="s">
        <v>1983</v>
      </c>
      <c r="J755" t="s">
        <v>2643</v>
      </c>
      <c r="K755" t="s">
        <v>341</v>
      </c>
      <c r="L755">
        <v>3</v>
      </c>
      <c r="M755">
        <v>1</v>
      </c>
      <c r="N755">
        <v>1</v>
      </c>
      <c r="O755">
        <v>0</v>
      </c>
      <c r="P755">
        <v>1</v>
      </c>
      <c r="Q755">
        <v>0</v>
      </c>
      <c r="R755">
        <v>0</v>
      </c>
      <c r="S755" s="50">
        <v>46273.745185185187</v>
      </c>
      <c r="T755" s="50">
        <v>46273.767928240741</v>
      </c>
      <c r="U755" s="51">
        <v>46273</v>
      </c>
      <c r="V755" s="50">
        <v>46273.767928240741</v>
      </c>
      <c r="W755" t="s">
        <v>1673</v>
      </c>
      <c r="X755" t="s">
        <v>492</v>
      </c>
    </row>
    <row r="756" spans="1:24" ht="15" customHeight="1" x14ac:dyDescent="0.35">
      <c r="A756">
        <v>11711071</v>
      </c>
      <c r="B756">
        <v>100006742414</v>
      </c>
      <c r="C756" t="s">
        <v>1726</v>
      </c>
      <c r="D756">
        <v>100</v>
      </c>
      <c r="E756" t="s">
        <v>1745</v>
      </c>
      <c r="F756" t="s">
        <v>1760</v>
      </c>
      <c r="G756">
        <v>6090201</v>
      </c>
      <c r="H756">
        <v>4</v>
      </c>
      <c r="I756" t="s">
        <v>2710</v>
      </c>
      <c r="J756" t="s">
        <v>2711</v>
      </c>
      <c r="K756" t="s">
        <v>424</v>
      </c>
      <c r="L756">
        <v>3</v>
      </c>
      <c r="M756">
        <v>1</v>
      </c>
      <c r="N756">
        <v>1</v>
      </c>
      <c r="O756">
        <v>0</v>
      </c>
      <c r="P756">
        <v>1</v>
      </c>
      <c r="Q756">
        <v>0</v>
      </c>
      <c r="R756">
        <v>0</v>
      </c>
      <c r="S756" s="50">
        <v>46273.754907407398</v>
      </c>
      <c r="T756" s="50">
        <v>46273.767928240741</v>
      </c>
      <c r="U756" s="51">
        <v>46273</v>
      </c>
      <c r="V756" s="50">
        <v>46273.767928240741</v>
      </c>
      <c r="W756" t="s">
        <v>1673</v>
      </c>
      <c r="X756" t="s">
        <v>492</v>
      </c>
    </row>
    <row r="757" spans="1:24" ht="15" customHeight="1" x14ac:dyDescent="0.35">
      <c r="A757">
        <v>11711274</v>
      </c>
      <c r="B757">
        <v>100006742514</v>
      </c>
      <c r="C757" t="s">
        <v>1726</v>
      </c>
      <c r="D757">
        <v>100</v>
      </c>
      <c r="E757" t="s">
        <v>1745</v>
      </c>
      <c r="F757" t="s">
        <v>1760</v>
      </c>
      <c r="G757">
        <v>6097102</v>
      </c>
      <c r="H757">
        <v>2</v>
      </c>
      <c r="I757" t="s">
        <v>2958</v>
      </c>
      <c r="J757" t="s">
        <v>2959</v>
      </c>
      <c r="K757" t="s">
        <v>421</v>
      </c>
      <c r="L757">
        <v>3</v>
      </c>
      <c r="M757">
        <v>1</v>
      </c>
      <c r="N757">
        <v>1</v>
      </c>
      <c r="O757">
        <v>0</v>
      </c>
      <c r="P757">
        <v>1</v>
      </c>
      <c r="Q757">
        <v>0</v>
      </c>
      <c r="R757">
        <v>0</v>
      </c>
      <c r="S757" s="50">
        <v>46273.761192129627</v>
      </c>
      <c r="T757" s="50">
        <v>46273.768020833333</v>
      </c>
      <c r="U757" s="51">
        <v>46273</v>
      </c>
      <c r="V757" s="50">
        <v>46273.768020833333</v>
      </c>
      <c r="W757" t="s">
        <v>1673</v>
      </c>
      <c r="X757" t="s">
        <v>492</v>
      </c>
    </row>
    <row r="758" spans="1:24" ht="15" customHeight="1" x14ac:dyDescent="0.35">
      <c r="A758">
        <v>11710952</v>
      </c>
      <c r="B758">
        <v>100006742348</v>
      </c>
      <c r="C758" t="s">
        <v>1726</v>
      </c>
      <c r="D758">
        <v>100</v>
      </c>
      <c r="E758" t="s">
        <v>1745</v>
      </c>
      <c r="F758" t="s">
        <v>1760</v>
      </c>
      <c r="G758">
        <v>6086403</v>
      </c>
      <c r="H758">
        <v>2</v>
      </c>
      <c r="I758" t="s">
        <v>2694</v>
      </c>
      <c r="J758" t="s">
        <v>2695</v>
      </c>
      <c r="K758" t="s">
        <v>420</v>
      </c>
      <c r="L758">
        <v>3</v>
      </c>
      <c r="M758">
        <v>1</v>
      </c>
      <c r="N758">
        <v>1</v>
      </c>
      <c r="O758">
        <v>0</v>
      </c>
      <c r="P758">
        <v>1</v>
      </c>
      <c r="Q758">
        <v>0</v>
      </c>
      <c r="R758">
        <v>0</v>
      </c>
      <c r="S758" s="50">
        <v>46273.750740740739</v>
      </c>
      <c r="T758" s="50">
        <v>46273.768125000002</v>
      </c>
      <c r="U758" s="51">
        <v>46273</v>
      </c>
      <c r="V758" s="50">
        <v>46273.768125000002</v>
      </c>
      <c r="W758" t="s">
        <v>1673</v>
      </c>
      <c r="X758" t="s">
        <v>492</v>
      </c>
    </row>
    <row r="759" spans="1:24" ht="15" customHeight="1" x14ac:dyDescent="0.35">
      <c r="A759">
        <v>11711341</v>
      </c>
      <c r="B759">
        <v>100006742573</v>
      </c>
      <c r="C759" t="s">
        <v>1726</v>
      </c>
      <c r="D759">
        <v>100</v>
      </c>
      <c r="E759" t="s">
        <v>1745</v>
      </c>
      <c r="F759" t="s">
        <v>1760</v>
      </c>
      <c r="G759">
        <v>6102702</v>
      </c>
      <c r="H759">
        <v>1</v>
      </c>
      <c r="I759" t="s">
        <v>2037</v>
      </c>
      <c r="J759" t="s">
        <v>2038</v>
      </c>
      <c r="K759" t="s">
        <v>422</v>
      </c>
      <c r="L759">
        <v>3</v>
      </c>
      <c r="M759">
        <v>1</v>
      </c>
      <c r="N759">
        <v>1</v>
      </c>
      <c r="O759">
        <v>0</v>
      </c>
      <c r="P759">
        <v>1</v>
      </c>
      <c r="Q759">
        <v>0</v>
      </c>
      <c r="R759">
        <v>0</v>
      </c>
      <c r="S759" s="50">
        <v>46273.766712962963</v>
      </c>
      <c r="T759" s="50">
        <v>46273.768159722233</v>
      </c>
      <c r="U759" s="51">
        <v>46273</v>
      </c>
      <c r="V759" s="50">
        <v>46273.768159722233</v>
      </c>
      <c r="W759" t="s">
        <v>1673</v>
      </c>
      <c r="X759" t="s">
        <v>492</v>
      </c>
    </row>
    <row r="760" spans="1:24" ht="15" customHeight="1" x14ac:dyDescent="0.35">
      <c r="A760">
        <v>11710858</v>
      </c>
      <c r="B760">
        <v>100006742300</v>
      </c>
      <c r="C760" t="s">
        <v>1726</v>
      </c>
      <c r="D760">
        <v>100</v>
      </c>
      <c r="E760" t="s">
        <v>1745</v>
      </c>
      <c r="F760" t="s">
        <v>1760</v>
      </c>
      <c r="G760">
        <v>6084402</v>
      </c>
      <c r="H760">
        <v>1</v>
      </c>
      <c r="I760" t="s">
        <v>2467</v>
      </c>
      <c r="J760" t="s">
        <v>2468</v>
      </c>
      <c r="K760" t="s">
        <v>418</v>
      </c>
      <c r="L760">
        <v>3</v>
      </c>
      <c r="M760">
        <v>1</v>
      </c>
      <c r="N760">
        <v>1</v>
      </c>
      <c r="O760">
        <v>0</v>
      </c>
      <c r="P760">
        <v>1</v>
      </c>
      <c r="Q760">
        <v>0</v>
      </c>
      <c r="R760">
        <v>0</v>
      </c>
      <c r="S760" s="50">
        <v>46273.748680555553</v>
      </c>
      <c r="T760" s="50">
        <v>46273.768171296288</v>
      </c>
      <c r="U760" s="51">
        <v>46273</v>
      </c>
      <c r="V760" s="50">
        <v>46273.768171296288</v>
      </c>
      <c r="W760" t="s">
        <v>1673</v>
      </c>
      <c r="X760" t="s">
        <v>492</v>
      </c>
    </row>
    <row r="761" spans="1:24" ht="15" customHeight="1" x14ac:dyDescent="0.35">
      <c r="A761">
        <v>11708005</v>
      </c>
      <c r="B761">
        <v>100006740876</v>
      </c>
      <c r="C761" t="s">
        <v>1726</v>
      </c>
      <c r="D761">
        <v>100</v>
      </c>
      <c r="E761" t="s">
        <v>1745</v>
      </c>
      <c r="F761" t="s">
        <v>1760</v>
      </c>
      <c r="G761">
        <v>6010401</v>
      </c>
      <c r="H761">
        <v>4</v>
      </c>
      <c r="I761" t="s">
        <v>2157</v>
      </c>
      <c r="J761" t="s">
        <v>2158</v>
      </c>
      <c r="K761" t="s">
        <v>424</v>
      </c>
      <c r="L761">
        <v>3</v>
      </c>
      <c r="M761">
        <v>1</v>
      </c>
      <c r="N761">
        <v>1</v>
      </c>
      <c r="O761">
        <v>0</v>
      </c>
      <c r="P761">
        <v>1</v>
      </c>
      <c r="Q761">
        <v>0</v>
      </c>
      <c r="R761">
        <v>0</v>
      </c>
      <c r="S761" s="50">
        <v>46273.656284722223</v>
      </c>
      <c r="T761" s="50">
        <v>46273.768252314818</v>
      </c>
      <c r="U761" s="51">
        <v>46273</v>
      </c>
      <c r="V761" s="50">
        <v>46273.768252314818</v>
      </c>
      <c r="W761" t="s">
        <v>1673</v>
      </c>
      <c r="X761" t="s">
        <v>492</v>
      </c>
    </row>
    <row r="762" spans="1:24" ht="15" customHeight="1" x14ac:dyDescent="0.35">
      <c r="A762">
        <v>11710859</v>
      </c>
      <c r="B762">
        <v>100006742300</v>
      </c>
      <c r="C762" t="s">
        <v>1726</v>
      </c>
      <c r="D762">
        <v>100</v>
      </c>
      <c r="E762" t="s">
        <v>1745</v>
      </c>
      <c r="F762" t="s">
        <v>1760</v>
      </c>
      <c r="G762">
        <v>6084402</v>
      </c>
      <c r="H762">
        <v>1</v>
      </c>
      <c r="I762" t="s">
        <v>2672</v>
      </c>
      <c r="J762" t="s">
        <v>2673</v>
      </c>
      <c r="K762" t="s">
        <v>418</v>
      </c>
      <c r="L762">
        <v>3</v>
      </c>
      <c r="M762">
        <v>1</v>
      </c>
      <c r="N762">
        <v>1</v>
      </c>
      <c r="O762">
        <v>0</v>
      </c>
      <c r="P762">
        <v>1</v>
      </c>
      <c r="Q762">
        <v>0</v>
      </c>
      <c r="R762">
        <v>0</v>
      </c>
      <c r="S762" s="50">
        <v>46273.748680555553</v>
      </c>
      <c r="T762" s="50">
        <v>46273.768275462957</v>
      </c>
      <c r="U762" s="51">
        <v>46273</v>
      </c>
      <c r="V762" s="50">
        <v>46273.768275462957</v>
      </c>
      <c r="W762" t="s">
        <v>1673</v>
      </c>
      <c r="X762" t="s">
        <v>492</v>
      </c>
    </row>
    <row r="763" spans="1:24" ht="15" customHeight="1" x14ac:dyDescent="0.35">
      <c r="A763">
        <v>11708006</v>
      </c>
      <c r="B763">
        <v>100006740876</v>
      </c>
      <c r="C763" t="s">
        <v>1726</v>
      </c>
      <c r="D763">
        <v>100</v>
      </c>
      <c r="E763" t="s">
        <v>1745</v>
      </c>
      <c r="F763" t="s">
        <v>1760</v>
      </c>
      <c r="G763">
        <v>6010401</v>
      </c>
      <c r="H763">
        <v>4</v>
      </c>
      <c r="I763" t="s">
        <v>2159</v>
      </c>
      <c r="J763" t="s">
        <v>2160</v>
      </c>
      <c r="K763" t="s">
        <v>424</v>
      </c>
      <c r="L763">
        <v>3</v>
      </c>
      <c r="M763">
        <v>1</v>
      </c>
      <c r="N763">
        <v>1</v>
      </c>
      <c r="O763">
        <v>0</v>
      </c>
      <c r="P763">
        <v>1</v>
      </c>
      <c r="Q763">
        <v>0</v>
      </c>
      <c r="R763">
        <v>0</v>
      </c>
      <c r="S763" s="50">
        <v>46273.656284722223</v>
      </c>
      <c r="T763" s="50">
        <v>46273.76829861111</v>
      </c>
      <c r="U763" s="51">
        <v>46273</v>
      </c>
      <c r="V763" s="50">
        <v>46273.76829861111</v>
      </c>
      <c r="W763" t="s">
        <v>1673</v>
      </c>
      <c r="X763" t="s">
        <v>492</v>
      </c>
    </row>
    <row r="764" spans="1:24" ht="15" customHeight="1" x14ac:dyDescent="0.35">
      <c r="A764">
        <v>11710776</v>
      </c>
      <c r="B764">
        <v>100006742266</v>
      </c>
      <c r="C764" t="s">
        <v>1726</v>
      </c>
      <c r="D764">
        <v>100</v>
      </c>
      <c r="E764" t="s">
        <v>1745</v>
      </c>
      <c r="F764" t="s">
        <v>1760</v>
      </c>
      <c r="G764">
        <v>6082601</v>
      </c>
      <c r="H764">
        <v>1</v>
      </c>
      <c r="I764" t="s">
        <v>2041</v>
      </c>
      <c r="J764" t="s">
        <v>2042</v>
      </c>
      <c r="K764" t="s">
        <v>415</v>
      </c>
      <c r="L764">
        <v>3</v>
      </c>
      <c r="M764">
        <v>3</v>
      </c>
      <c r="N764">
        <v>3</v>
      </c>
      <c r="O764">
        <v>0</v>
      </c>
      <c r="P764">
        <v>3</v>
      </c>
      <c r="Q764">
        <v>0</v>
      </c>
      <c r="R764">
        <v>0</v>
      </c>
      <c r="S764" s="50">
        <v>46273.74726851852</v>
      </c>
      <c r="T764" s="50">
        <v>46273.76835648148</v>
      </c>
      <c r="U764" s="51">
        <v>46273</v>
      </c>
      <c r="V764" s="50">
        <v>46273.76835648148</v>
      </c>
      <c r="W764" t="s">
        <v>1673</v>
      </c>
      <c r="X764" t="s">
        <v>492</v>
      </c>
    </row>
    <row r="765" spans="1:24" ht="15" customHeight="1" x14ac:dyDescent="0.35">
      <c r="A765">
        <v>11708007</v>
      </c>
      <c r="B765">
        <v>100006740876</v>
      </c>
      <c r="C765" t="s">
        <v>1726</v>
      </c>
      <c r="D765">
        <v>100</v>
      </c>
      <c r="E765" t="s">
        <v>1745</v>
      </c>
      <c r="F765" t="s">
        <v>1760</v>
      </c>
      <c r="G765">
        <v>6010401</v>
      </c>
      <c r="H765">
        <v>4</v>
      </c>
      <c r="I765" t="s">
        <v>2161</v>
      </c>
      <c r="J765" t="s">
        <v>2162</v>
      </c>
      <c r="K765" t="s">
        <v>424</v>
      </c>
      <c r="L765">
        <v>3</v>
      </c>
      <c r="M765">
        <v>2</v>
      </c>
      <c r="N765">
        <v>2</v>
      </c>
      <c r="O765">
        <v>0</v>
      </c>
      <c r="P765">
        <v>2</v>
      </c>
      <c r="Q765">
        <v>0</v>
      </c>
      <c r="R765">
        <v>0</v>
      </c>
      <c r="S765" s="50">
        <v>46273.656284722223</v>
      </c>
      <c r="T765" s="50">
        <v>46273.76840277778</v>
      </c>
      <c r="U765" s="51">
        <v>46273</v>
      </c>
      <c r="V765" s="50">
        <v>46273.76840277778</v>
      </c>
      <c r="W765" t="s">
        <v>1673</v>
      </c>
      <c r="X765" t="s">
        <v>492</v>
      </c>
    </row>
    <row r="766" spans="1:24" ht="15" customHeight="1" x14ac:dyDescent="0.35">
      <c r="A766">
        <v>11708008</v>
      </c>
      <c r="B766">
        <v>100006740876</v>
      </c>
      <c r="C766" t="s">
        <v>1726</v>
      </c>
      <c r="D766">
        <v>100</v>
      </c>
      <c r="E766" t="s">
        <v>1745</v>
      </c>
      <c r="F766" t="s">
        <v>1760</v>
      </c>
      <c r="G766">
        <v>6010401</v>
      </c>
      <c r="H766">
        <v>4</v>
      </c>
      <c r="I766" t="s">
        <v>2163</v>
      </c>
      <c r="J766" t="s">
        <v>2164</v>
      </c>
      <c r="K766" t="s">
        <v>424</v>
      </c>
      <c r="L766">
        <v>3</v>
      </c>
      <c r="M766">
        <v>3</v>
      </c>
      <c r="N766">
        <v>3</v>
      </c>
      <c r="O766">
        <v>0</v>
      </c>
      <c r="P766">
        <v>3</v>
      </c>
      <c r="Q766">
        <v>0</v>
      </c>
      <c r="R766">
        <v>0</v>
      </c>
      <c r="S766" s="50">
        <v>46273.656284722223</v>
      </c>
      <c r="T766" s="50">
        <v>46273.768518518518</v>
      </c>
      <c r="U766" s="51">
        <v>46273</v>
      </c>
      <c r="V766" s="50">
        <v>46273.768518518518</v>
      </c>
      <c r="W766" t="s">
        <v>1673</v>
      </c>
      <c r="X766" t="s">
        <v>492</v>
      </c>
    </row>
    <row r="767" spans="1:24" ht="15" customHeight="1" x14ac:dyDescent="0.35">
      <c r="A767">
        <v>11711120</v>
      </c>
      <c r="B767">
        <v>100006742440</v>
      </c>
      <c r="C767" t="s">
        <v>1726</v>
      </c>
      <c r="D767">
        <v>100</v>
      </c>
      <c r="E767" t="s">
        <v>1745</v>
      </c>
      <c r="F767" t="s">
        <v>1760</v>
      </c>
      <c r="G767">
        <v>6093104</v>
      </c>
      <c r="H767">
        <v>2</v>
      </c>
      <c r="I767" t="s">
        <v>2728</v>
      </c>
      <c r="J767" t="s">
        <v>2729</v>
      </c>
      <c r="K767" t="s">
        <v>420</v>
      </c>
      <c r="L767">
        <v>3</v>
      </c>
      <c r="M767">
        <v>1</v>
      </c>
      <c r="N767">
        <v>1</v>
      </c>
      <c r="O767">
        <v>0</v>
      </c>
      <c r="P767">
        <v>1</v>
      </c>
      <c r="Q767">
        <v>0</v>
      </c>
      <c r="R767">
        <v>0</v>
      </c>
      <c r="S767" s="50">
        <v>46273.757002314807</v>
      </c>
      <c r="T767" s="50">
        <v>46273.768518518518</v>
      </c>
      <c r="U767" s="51">
        <v>46273</v>
      </c>
      <c r="V767" s="50">
        <v>46273.768518518518</v>
      </c>
      <c r="W767" t="s">
        <v>1673</v>
      </c>
      <c r="X767" t="s">
        <v>492</v>
      </c>
    </row>
    <row r="768" spans="1:24" ht="15" customHeight="1" x14ac:dyDescent="0.35">
      <c r="A768">
        <v>11710637</v>
      </c>
      <c r="B768">
        <v>100006742188</v>
      </c>
      <c r="C768" t="s">
        <v>1726</v>
      </c>
      <c r="D768">
        <v>100</v>
      </c>
      <c r="E768" t="s">
        <v>1745</v>
      </c>
      <c r="F768" t="s">
        <v>1760</v>
      </c>
      <c r="G768">
        <v>70825825</v>
      </c>
      <c r="H768">
        <v>6</v>
      </c>
      <c r="I768" t="s">
        <v>2644</v>
      </c>
      <c r="J768" t="s">
        <v>2645</v>
      </c>
      <c r="K768" t="s">
        <v>341</v>
      </c>
      <c r="L768">
        <v>3</v>
      </c>
      <c r="M768">
        <v>1</v>
      </c>
      <c r="N768">
        <v>1</v>
      </c>
      <c r="O768">
        <v>0</v>
      </c>
      <c r="P768">
        <v>1</v>
      </c>
      <c r="Q768">
        <v>0</v>
      </c>
      <c r="R768">
        <v>0</v>
      </c>
      <c r="S768" s="50">
        <v>46273.745185185187</v>
      </c>
      <c r="T768" s="50">
        <v>46273.768587962957</v>
      </c>
      <c r="U768" s="51">
        <v>46273</v>
      </c>
      <c r="V768" s="50">
        <v>46273.768587962957</v>
      </c>
      <c r="W768" t="s">
        <v>1673</v>
      </c>
      <c r="X768" t="s">
        <v>492</v>
      </c>
    </row>
    <row r="769" spans="1:24" ht="15" customHeight="1" x14ac:dyDescent="0.35">
      <c r="A769">
        <v>11710678</v>
      </c>
      <c r="B769">
        <v>100006742203</v>
      </c>
      <c r="C769" t="s">
        <v>1726</v>
      </c>
      <c r="D769">
        <v>100</v>
      </c>
      <c r="E769" t="s">
        <v>1745</v>
      </c>
      <c r="F769" t="s">
        <v>1760</v>
      </c>
      <c r="G769">
        <v>6080101</v>
      </c>
      <c r="H769">
        <v>1</v>
      </c>
      <c r="I769" t="s">
        <v>2457</v>
      </c>
      <c r="J769" t="s">
        <v>2458</v>
      </c>
      <c r="K769" t="s">
        <v>415</v>
      </c>
      <c r="L769">
        <v>3</v>
      </c>
      <c r="M769">
        <v>1</v>
      </c>
      <c r="N769">
        <v>1</v>
      </c>
      <c r="O769">
        <v>0</v>
      </c>
      <c r="P769">
        <v>1</v>
      </c>
      <c r="Q769">
        <v>0</v>
      </c>
      <c r="R769">
        <v>0</v>
      </c>
      <c r="S769" s="50">
        <v>46273.745879629627</v>
      </c>
      <c r="T769" s="50">
        <v>46273.768587962957</v>
      </c>
      <c r="U769" s="51">
        <v>46273</v>
      </c>
      <c r="V769" s="50">
        <v>46273.768587962957</v>
      </c>
      <c r="W769" t="s">
        <v>1673</v>
      </c>
      <c r="X769" t="s">
        <v>492</v>
      </c>
    </row>
    <row r="770" spans="1:24" ht="15" customHeight="1" x14ac:dyDescent="0.35">
      <c r="A770">
        <v>11708009</v>
      </c>
      <c r="B770">
        <v>100006740876</v>
      </c>
      <c r="C770" t="s">
        <v>1726</v>
      </c>
      <c r="D770">
        <v>100</v>
      </c>
      <c r="E770" t="s">
        <v>1745</v>
      </c>
      <c r="F770" t="s">
        <v>1760</v>
      </c>
      <c r="G770">
        <v>6010401</v>
      </c>
      <c r="H770">
        <v>4</v>
      </c>
      <c r="I770" t="s">
        <v>2165</v>
      </c>
      <c r="J770" t="s">
        <v>2166</v>
      </c>
      <c r="K770" t="s">
        <v>424</v>
      </c>
      <c r="L770">
        <v>3</v>
      </c>
      <c r="M770">
        <v>1</v>
      </c>
      <c r="N770">
        <v>1</v>
      </c>
      <c r="O770">
        <v>0</v>
      </c>
      <c r="P770">
        <v>1</v>
      </c>
      <c r="Q770">
        <v>0</v>
      </c>
      <c r="R770">
        <v>0</v>
      </c>
      <c r="S770" s="50">
        <v>46273.656284722223</v>
      </c>
      <c r="T770" s="50">
        <v>46273.768599537027</v>
      </c>
      <c r="U770" s="51">
        <v>46273</v>
      </c>
      <c r="V770" s="50">
        <v>46273.768599537027</v>
      </c>
      <c r="W770" t="s">
        <v>1673</v>
      </c>
      <c r="X770" t="s">
        <v>492</v>
      </c>
    </row>
    <row r="771" spans="1:24" ht="15" customHeight="1" x14ac:dyDescent="0.35">
      <c r="A771">
        <v>11711083</v>
      </c>
      <c r="B771">
        <v>100006742421</v>
      </c>
      <c r="C771" t="s">
        <v>1726</v>
      </c>
      <c r="D771">
        <v>100</v>
      </c>
      <c r="E771" t="s">
        <v>1745</v>
      </c>
      <c r="F771" t="s">
        <v>1760</v>
      </c>
      <c r="G771">
        <v>6090504</v>
      </c>
      <c r="H771">
        <v>1</v>
      </c>
      <c r="I771" t="s">
        <v>2297</v>
      </c>
      <c r="J771" t="s">
        <v>2298</v>
      </c>
      <c r="K771" t="s">
        <v>422</v>
      </c>
      <c r="L771">
        <v>3</v>
      </c>
      <c r="M771">
        <v>3</v>
      </c>
      <c r="N771">
        <v>3</v>
      </c>
      <c r="O771">
        <v>0</v>
      </c>
      <c r="P771">
        <v>3</v>
      </c>
      <c r="Q771">
        <v>0</v>
      </c>
      <c r="R771">
        <v>0</v>
      </c>
      <c r="S771" s="50">
        <v>46273.754918981482</v>
      </c>
      <c r="T771" s="50">
        <v>46273.768622685187</v>
      </c>
      <c r="U771" s="51">
        <v>46273</v>
      </c>
      <c r="V771" s="50">
        <v>46273.768622685187</v>
      </c>
      <c r="W771" t="s">
        <v>1673</v>
      </c>
      <c r="X771" t="s">
        <v>492</v>
      </c>
    </row>
    <row r="772" spans="1:24" ht="15" customHeight="1" x14ac:dyDescent="0.35">
      <c r="A772">
        <v>11711310</v>
      </c>
      <c r="B772">
        <v>100006742541</v>
      </c>
      <c r="C772" t="s">
        <v>1726</v>
      </c>
      <c r="D772">
        <v>100</v>
      </c>
      <c r="E772" t="s">
        <v>1745</v>
      </c>
      <c r="F772" t="s">
        <v>1760</v>
      </c>
      <c r="G772">
        <v>6098801</v>
      </c>
      <c r="H772">
        <v>1</v>
      </c>
      <c r="I772" t="s">
        <v>2415</v>
      </c>
      <c r="J772" t="s">
        <v>2416</v>
      </c>
      <c r="K772" t="s">
        <v>418</v>
      </c>
      <c r="L772">
        <v>3</v>
      </c>
      <c r="M772">
        <v>4</v>
      </c>
      <c r="N772">
        <v>4</v>
      </c>
      <c r="O772">
        <v>0</v>
      </c>
      <c r="P772">
        <v>4</v>
      </c>
      <c r="Q772">
        <v>0</v>
      </c>
      <c r="R772">
        <v>0</v>
      </c>
      <c r="S772" s="50">
        <v>46273.762546296297</v>
      </c>
      <c r="T772" s="50">
        <v>46273.768645833326</v>
      </c>
      <c r="U772" s="51">
        <v>46273</v>
      </c>
      <c r="V772" s="50">
        <v>46273.768645833326</v>
      </c>
      <c r="W772" t="s">
        <v>1673</v>
      </c>
      <c r="X772" t="s">
        <v>492</v>
      </c>
    </row>
    <row r="773" spans="1:24" ht="15" customHeight="1" x14ac:dyDescent="0.35">
      <c r="A773">
        <v>11711030</v>
      </c>
      <c r="B773">
        <v>100006742389</v>
      </c>
      <c r="C773" t="s">
        <v>1726</v>
      </c>
      <c r="D773">
        <v>100</v>
      </c>
      <c r="E773" t="s">
        <v>1745</v>
      </c>
      <c r="F773" t="s">
        <v>1760</v>
      </c>
      <c r="G773">
        <v>6089902</v>
      </c>
      <c r="H773">
        <v>1</v>
      </c>
      <c r="I773" t="s">
        <v>2061</v>
      </c>
      <c r="J773" t="s">
        <v>2062</v>
      </c>
      <c r="K773" t="s">
        <v>415</v>
      </c>
      <c r="L773">
        <v>3</v>
      </c>
      <c r="M773">
        <v>1</v>
      </c>
      <c r="N773">
        <v>1</v>
      </c>
      <c r="O773">
        <v>0</v>
      </c>
      <c r="P773">
        <v>1</v>
      </c>
      <c r="Q773">
        <v>0</v>
      </c>
      <c r="R773">
        <v>0</v>
      </c>
      <c r="S773" s="50">
        <v>46273.753530092603</v>
      </c>
      <c r="T773" s="50">
        <v>46273.768819444442</v>
      </c>
      <c r="U773" s="51">
        <v>46273</v>
      </c>
      <c r="V773" s="50">
        <v>46273.768819444442</v>
      </c>
      <c r="W773" t="s">
        <v>1673</v>
      </c>
      <c r="X773" t="s">
        <v>492</v>
      </c>
    </row>
    <row r="774" spans="1:24" ht="15" customHeight="1" x14ac:dyDescent="0.35">
      <c r="A774">
        <v>11711240</v>
      </c>
      <c r="B774">
        <v>100006742497</v>
      </c>
      <c r="C774" t="s">
        <v>1726</v>
      </c>
      <c r="D774">
        <v>100</v>
      </c>
      <c r="E774" t="s">
        <v>1745</v>
      </c>
      <c r="F774" t="s">
        <v>1760</v>
      </c>
      <c r="G774">
        <v>6096201</v>
      </c>
      <c r="H774">
        <v>2</v>
      </c>
      <c r="I774" t="s">
        <v>1983</v>
      </c>
      <c r="J774" t="s">
        <v>1984</v>
      </c>
      <c r="K774" t="s">
        <v>420</v>
      </c>
      <c r="L774">
        <v>3</v>
      </c>
      <c r="M774">
        <v>5</v>
      </c>
      <c r="N774">
        <v>5</v>
      </c>
      <c r="O774">
        <v>0</v>
      </c>
      <c r="P774">
        <v>5</v>
      </c>
      <c r="Q774">
        <v>0</v>
      </c>
      <c r="R774">
        <v>0</v>
      </c>
      <c r="S774" s="50">
        <v>46273.760497685187</v>
      </c>
      <c r="T774" s="50">
        <v>46273.768819444442</v>
      </c>
      <c r="U774" s="51">
        <v>46273</v>
      </c>
      <c r="V774" s="50">
        <v>46273.768819444442</v>
      </c>
      <c r="W774" t="s">
        <v>1673</v>
      </c>
      <c r="X774" t="s">
        <v>492</v>
      </c>
    </row>
    <row r="775" spans="1:24" ht="15" customHeight="1" x14ac:dyDescent="0.35">
      <c r="A775">
        <v>11708667</v>
      </c>
      <c r="B775">
        <v>100006741172</v>
      </c>
      <c r="C775" t="s">
        <v>1726</v>
      </c>
      <c r="D775">
        <v>100</v>
      </c>
      <c r="E775" t="s">
        <v>1745</v>
      </c>
      <c r="F775" t="s">
        <v>1760</v>
      </c>
      <c r="G775">
        <v>6031201</v>
      </c>
      <c r="H775">
        <v>4</v>
      </c>
      <c r="I775" t="s">
        <v>2321</v>
      </c>
      <c r="J775" t="s">
        <v>2322</v>
      </c>
      <c r="K775" t="s">
        <v>424</v>
      </c>
      <c r="L775">
        <v>3</v>
      </c>
      <c r="M775">
        <v>1</v>
      </c>
      <c r="N775">
        <v>1</v>
      </c>
      <c r="O775">
        <v>0</v>
      </c>
      <c r="P775">
        <v>1</v>
      </c>
      <c r="Q775">
        <v>0</v>
      </c>
      <c r="R775">
        <v>0</v>
      </c>
      <c r="S775" s="50">
        <v>46273.696574074071</v>
      </c>
      <c r="T775" s="50">
        <v>46273.768900462957</v>
      </c>
      <c r="U775" s="51">
        <v>46273</v>
      </c>
      <c r="V775" s="50">
        <v>46273.768900462957</v>
      </c>
      <c r="W775" t="s">
        <v>1673</v>
      </c>
      <c r="X775" t="s">
        <v>492</v>
      </c>
    </row>
    <row r="776" spans="1:24" ht="15" customHeight="1" x14ac:dyDescent="0.35">
      <c r="A776">
        <v>11710638</v>
      </c>
      <c r="B776">
        <v>100006742188</v>
      </c>
      <c r="C776" t="s">
        <v>1726</v>
      </c>
      <c r="D776">
        <v>100</v>
      </c>
      <c r="E776" t="s">
        <v>1745</v>
      </c>
      <c r="F776" t="s">
        <v>1760</v>
      </c>
      <c r="G776">
        <v>70825825</v>
      </c>
      <c r="H776">
        <v>6</v>
      </c>
      <c r="I776" t="s">
        <v>2646</v>
      </c>
      <c r="J776" t="s">
        <v>2647</v>
      </c>
      <c r="K776" t="s">
        <v>341</v>
      </c>
      <c r="L776">
        <v>3</v>
      </c>
      <c r="M776">
        <v>1</v>
      </c>
      <c r="N776">
        <v>1</v>
      </c>
      <c r="O776">
        <v>0</v>
      </c>
      <c r="P776">
        <v>1</v>
      </c>
      <c r="Q776">
        <v>0</v>
      </c>
      <c r="R776">
        <v>0</v>
      </c>
      <c r="S776" s="50">
        <v>46273.745185185187</v>
      </c>
      <c r="T776" s="50">
        <v>46273.76898148148</v>
      </c>
      <c r="U776" s="51">
        <v>46273</v>
      </c>
      <c r="V776" s="50">
        <v>46273.76898148148</v>
      </c>
      <c r="W776" t="s">
        <v>1673</v>
      </c>
      <c r="X776" t="s">
        <v>492</v>
      </c>
    </row>
    <row r="777" spans="1:24" ht="15" customHeight="1" x14ac:dyDescent="0.35">
      <c r="A777">
        <v>11710821</v>
      </c>
      <c r="B777">
        <v>100006742291</v>
      </c>
      <c r="C777" t="s">
        <v>1726</v>
      </c>
      <c r="D777">
        <v>100</v>
      </c>
      <c r="E777" t="s">
        <v>1745</v>
      </c>
      <c r="F777" t="s">
        <v>1760</v>
      </c>
      <c r="G777">
        <v>6083302</v>
      </c>
      <c r="H777">
        <v>1</v>
      </c>
      <c r="I777" t="s">
        <v>2664</v>
      </c>
      <c r="J777" t="s">
        <v>2665</v>
      </c>
      <c r="K777" t="s">
        <v>418</v>
      </c>
      <c r="L777">
        <v>3</v>
      </c>
      <c r="M777">
        <v>2</v>
      </c>
      <c r="N777">
        <v>2</v>
      </c>
      <c r="O777">
        <v>0</v>
      </c>
      <c r="P777">
        <v>2</v>
      </c>
      <c r="Q777">
        <v>0</v>
      </c>
      <c r="R777">
        <v>0</v>
      </c>
      <c r="S777" s="50">
        <v>46273.748657407406</v>
      </c>
      <c r="T777" s="50">
        <v>46273.768993055557</v>
      </c>
      <c r="U777" s="51">
        <v>46273</v>
      </c>
      <c r="V777" s="50">
        <v>46273.768993055557</v>
      </c>
      <c r="W777" t="s">
        <v>1673</v>
      </c>
      <c r="X777" t="s">
        <v>492</v>
      </c>
    </row>
    <row r="778" spans="1:24" ht="15" customHeight="1" x14ac:dyDescent="0.35">
      <c r="A778">
        <v>11710860</v>
      </c>
      <c r="B778">
        <v>100006742300</v>
      </c>
      <c r="C778" t="s">
        <v>1726</v>
      </c>
      <c r="D778">
        <v>100</v>
      </c>
      <c r="E778" t="s">
        <v>1745</v>
      </c>
      <c r="F778" t="s">
        <v>1760</v>
      </c>
      <c r="G778">
        <v>6084402</v>
      </c>
      <c r="H778">
        <v>1</v>
      </c>
      <c r="I778" t="s">
        <v>2674</v>
      </c>
      <c r="J778" t="s">
        <v>2675</v>
      </c>
      <c r="K778" t="s">
        <v>422</v>
      </c>
      <c r="L778">
        <v>3</v>
      </c>
      <c r="M778">
        <v>1</v>
      </c>
      <c r="N778">
        <v>1</v>
      </c>
      <c r="O778">
        <v>0</v>
      </c>
      <c r="P778">
        <v>1</v>
      </c>
      <c r="Q778">
        <v>0</v>
      </c>
      <c r="R778">
        <v>0</v>
      </c>
      <c r="S778" s="50">
        <v>46273.748680555553</v>
      </c>
      <c r="T778" s="50">
        <v>46273.768993055557</v>
      </c>
      <c r="U778" s="51">
        <v>46273</v>
      </c>
      <c r="V778" s="50">
        <v>46273.768993055557</v>
      </c>
      <c r="W778" t="s">
        <v>1673</v>
      </c>
      <c r="X778" t="s">
        <v>492</v>
      </c>
    </row>
    <row r="779" spans="1:24" ht="15" customHeight="1" x14ac:dyDescent="0.35">
      <c r="A779">
        <v>11710739</v>
      </c>
      <c r="B779">
        <v>100006742243</v>
      </c>
      <c r="C779" t="s">
        <v>1726</v>
      </c>
      <c r="D779">
        <v>100</v>
      </c>
      <c r="E779" t="s">
        <v>1745</v>
      </c>
      <c r="F779" t="s">
        <v>1760</v>
      </c>
      <c r="G779">
        <v>6080501</v>
      </c>
      <c r="H779">
        <v>1</v>
      </c>
      <c r="I779" t="s">
        <v>2041</v>
      </c>
      <c r="J779" t="s">
        <v>2042</v>
      </c>
      <c r="K779" t="s">
        <v>415</v>
      </c>
      <c r="L779">
        <v>3</v>
      </c>
      <c r="M779">
        <v>6</v>
      </c>
      <c r="N779">
        <v>6</v>
      </c>
      <c r="O779">
        <v>0</v>
      </c>
      <c r="P779">
        <v>6</v>
      </c>
      <c r="Q779">
        <v>0</v>
      </c>
      <c r="R779">
        <v>0</v>
      </c>
      <c r="S779" s="50">
        <v>46273.74659722222</v>
      </c>
      <c r="T779" s="50">
        <v>46273.76903935185</v>
      </c>
      <c r="U779" s="51">
        <v>46273</v>
      </c>
      <c r="V779" s="50">
        <v>46273.76903935185</v>
      </c>
      <c r="W779" t="s">
        <v>1673</v>
      </c>
      <c r="X779" t="s">
        <v>492</v>
      </c>
    </row>
    <row r="780" spans="1:24" ht="15" customHeight="1" x14ac:dyDescent="0.35">
      <c r="A780">
        <v>11708668</v>
      </c>
      <c r="B780">
        <v>100006741172</v>
      </c>
      <c r="C780" t="s">
        <v>1726</v>
      </c>
      <c r="D780">
        <v>100</v>
      </c>
      <c r="E780" t="s">
        <v>1745</v>
      </c>
      <c r="F780" t="s">
        <v>1760</v>
      </c>
      <c r="G780">
        <v>6031201</v>
      </c>
      <c r="H780">
        <v>4</v>
      </c>
      <c r="I780" t="s">
        <v>1885</v>
      </c>
      <c r="J780" t="s">
        <v>1886</v>
      </c>
      <c r="K780" t="s">
        <v>424</v>
      </c>
      <c r="L780">
        <v>3</v>
      </c>
      <c r="M780">
        <v>1</v>
      </c>
      <c r="N780">
        <v>1</v>
      </c>
      <c r="O780">
        <v>0</v>
      </c>
      <c r="P780">
        <v>1</v>
      </c>
      <c r="Q780">
        <v>0</v>
      </c>
      <c r="R780">
        <v>0</v>
      </c>
      <c r="S780" s="50">
        <v>46273.696574074071</v>
      </c>
      <c r="T780" s="50">
        <v>46273.769062500003</v>
      </c>
      <c r="U780" s="51">
        <v>46273</v>
      </c>
      <c r="V780" s="50">
        <v>46273.769062500003</v>
      </c>
      <c r="W780" t="s">
        <v>1673</v>
      </c>
      <c r="X780" t="s">
        <v>492</v>
      </c>
    </row>
    <row r="781" spans="1:24" ht="15" customHeight="1" x14ac:dyDescent="0.35">
      <c r="A781">
        <v>11708669</v>
      </c>
      <c r="B781">
        <v>100006741172</v>
      </c>
      <c r="C781" t="s">
        <v>1726</v>
      </c>
      <c r="D781">
        <v>100</v>
      </c>
      <c r="E781" t="s">
        <v>1745</v>
      </c>
      <c r="F781" t="s">
        <v>1760</v>
      </c>
      <c r="G781">
        <v>6031201</v>
      </c>
      <c r="H781">
        <v>4</v>
      </c>
      <c r="I781" t="s">
        <v>2283</v>
      </c>
      <c r="J781" t="s">
        <v>2284</v>
      </c>
      <c r="K781" t="s">
        <v>424</v>
      </c>
      <c r="L781">
        <v>3</v>
      </c>
      <c r="M781">
        <v>1</v>
      </c>
      <c r="N781">
        <v>1</v>
      </c>
      <c r="O781">
        <v>0</v>
      </c>
      <c r="P781">
        <v>1</v>
      </c>
      <c r="Q781">
        <v>0</v>
      </c>
      <c r="R781">
        <v>0</v>
      </c>
      <c r="S781" s="50">
        <v>46273.696574074071</v>
      </c>
      <c r="T781" s="50">
        <v>46273.769108796303</v>
      </c>
      <c r="U781" s="51">
        <v>46273</v>
      </c>
      <c r="V781" s="50">
        <v>46273.769108796303</v>
      </c>
      <c r="W781" t="s">
        <v>1673</v>
      </c>
      <c r="X781" t="s">
        <v>492</v>
      </c>
    </row>
    <row r="782" spans="1:24" ht="15" customHeight="1" x14ac:dyDescent="0.35">
      <c r="A782">
        <v>11711121</v>
      </c>
      <c r="B782">
        <v>100006742440</v>
      </c>
      <c r="C782" t="s">
        <v>1726</v>
      </c>
      <c r="D782">
        <v>100</v>
      </c>
      <c r="E782" t="s">
        <v>1745</v>
      </c>
      <c r="F782" t="s">
        <v>1760</v>
      </c>
      <c r="G782">
        <v>6093104</v>
      </c>
      <c r="H782">
        <v>2</v>
      </c>
      <c r="I782" t="s">
        <v>2730</v>
      </c>
      <c r="J782" t="s">
        <v>2731</v>
      </c>
      <c r="K782" t="s">
        <v>421</v>
      </c>
      <c r="L782">
        <v>3</v>
      </c>
      <c r="M782">
        <v>3</v>
      </c>
      <c r="N782">
        <v>3</v>
      </c>
      <c r="O782">
        <v>0</v>
      </c>
      <c r="P782">
        <v>3</v>
      </c>
      <c r="Q782">
        <v>0</v>
      </c>
      <c r="R782">
        <v>0</v>
      </c>
      <c r="S782" s="50">
        <v>46273.757002314807</v>
      </c>
      <c r="T782" s="50">
        <v>46273.769108796303</v>
      </c>
      <c r="U782" s="51">
        <v>46273</v>
      </c>
      <c r="V782" s="50">
        <v>46273.769108796303</v>
      </c>
      <c r="W782" t="s">
        <v>1673</v>
      </c>
      <c r="X782" t="s">
        <v>492</v>
      </c>
    </row>
    <row r="783" spans="1:24" ht="15" customHeight="1" x14ac:dyDescent="0.35">
      <c r="A783">
        <v>11711340</v>
      </c>
      <c r="B783">
        <v>100006742572</v>
      </c>
      <c r="C783" t="s">
        <v>1726</v>
      </c>
      <c r="D783">
        <v>100</v>
      </c>
      <c r="E783" t="s">
        <v>1745</v>
      </c>
      <c r="F783" t="s">
        <v>1760</v>
      </c>
      <c r="G783">
        <v>6102701</v>
      </c>
      <c r="H783">
        <v>2</v>
      </c>
      <c r="I783" t="s">
        <v>2960</v>
      </c>
      <c r="J783" t="s">
        <v>2961</v>
      </c>
      <c r="K783" t="s">
        <v>420</v>
      </c>
      <c r="L783">
        <v>3</v>
      </c>
      <c r="M783">
        <v>3</v>
      </c>
      <c r="N783">
        <v>3</v>
      </c>
      <c r="O783">
        <v>0</v>
      </c>
      <c r="P783">
        <v>3</v>
      </c>
      <c r="Q783">
        <v>0</v>
      </c>
      <c r="R783">
        <v>0</v>
      </c>
      <c r="S783" s="50">
        <v>46273.766712962963</v>
      </c>
      <c r="T783" s="50">
        <v>46273.769108796303</v>
      </c>
      <c r="U783" s="51">
        <v>46273</v>
      </c>
      <c r="V783" s="50">
        <v>46273.769108796303</v>
      </c>
      <c r="W783" t="s">
        <v>1673</v>
      </c>
      <c r="X783" t="s">
        <v>492</v>
      </c>
    </row>
    <row r="784" spans="1:24" ht="15" customHeight="1" x14ac:dyDescent="0.35">
      <c r="A784">
        <v>11710822</v>
      </c>
      <c r="B784">
        <v>100006742291</v>
      </c>
      <c r="C784" t="s">
        <v>1726</v>
      </c>
      <c r="D784">
        <v>100</v>
      </c>
      <c r="E784" t="s">
        <v>1745</v>
      </c>
      <c r="F784" t="s">
        <v>1760</v>
      </c>
      <c r="G784">
        <v>6083302</v>
      </c>
      <c r="H784">
        <v>1</v>
      </c>
      <c r="I784" t="s">
        <v>2666</v>
      </c>
      <c r="J784" t="s">
        <v>2667</v>
      </c>
      <c r="K784" t="s">
        <v>418</v>
      </c>
      <c r="L784">
        <v>3</v>
      </c>
      <c r="M784">
        <v>1</v>
      </c>
      <c r="N784">
        <v>1</v>
      </c>
      <c r="O784">
        <v>0</v>
      </c>
      <c r="P784">
        <v>1</v>
      </c>
      <c r="Q784">
        <v>0</v>
      </c>
      <c r="R784">
        <v>0</v>
      </c>
      <c r="S784" s="50">
        <v>46273.748657407406</v>
      </c>
      <c r="T784" s="50">
        <v>46273.769224537027</v>
      </c>
      <c r="U784" s="51">
        <v>46273</v>
      </c>
      <c r="V784" s="50">
        <v>46273.769224537027</v>
      </c>
      <c r="W784" t="s">
        <v>1673</v>
      </c>
      <c r="X784" t="s">
        <v>492</v>
      </c>
    </row>
    <row r="785" spans="1:24" ht="15" customHeight="1" x14ac:dyDescent="0.35">
      <c r="A785">
        <v>11710464</v>
      </c>
      <c r="B785">
        <v>100006742097</v>
      </c>
      <c r="C785" t="s">
        <v>1726</v>
      </c>
      <c r="D785">
        <v>100</v>
      </c>
      <c r="E785" t="s">
        <v>1745</v>
      </c>
      <c r="F785" t="s">
        <v>1760</v>
      </c>
      <c r="G785">
        <v>6071801</v>
      </c>
      <c r="H785">
        <v>1</v>
      </c>
      <c r="I785" t="s">
        <v>2103</v>
      </c>
      <c r="J785" t="s">
        <v>2104</v>
      </c>
      <c r="K785" t="s">
        <v>415</v>
      </c>
      <c r="L785">
        <v>3</v>
      </c>
      <c r="M785">
        <v>1</v>
      </c>
      <c r="N785">
        <v>1</v>
      </c>
      <c r="O785">
        <v>0</v>
      </c>
      <c r="P785">
        <v>1</v>
      </c>
      <c r="Q785">
        <v>0</v>
      </c>
      <c r="R785">
        <v>0</v>
      </c>
      <c r="S785" s="50">
        <v>46273.736863425933</v>
      </c>
      <c r="T785" s="50">
        <v>46273.769247685188</v>
      </c>
      <c r="U785" s="51">
        <v>46273</v>
      </c>
      <c r="V785" s="50">
        <v>46273.769247685188</v>
      </c>
      <c r="W785" t="s">
        <v>1673</v>
      </c>
      <c r="X785" t="s">
        <v>492</v>
      </c>
    </row>
    <row r="786" spans="1:24" ht="15" customHeight="1" x14ac:dyDescent="0.35">
      <c r="A786">
        <v>11711279</v>
      </c>
      <c r="B786">
        <v>100006742519</v>
      </c>
      <c r="C786" t="s">
        <v>1726</v>
      </c>
      <c r="D786">
        <v>100</v>
      </c>
      <c r="E786" t="s">
        <v>1745</v>
      </c>
      <c r="F786" t="s">
        <v>1760</v>
      </c>
      <c r="G786">
        <v>6096801</v>
      </c>
      <c r="H786">
        <v>1</v>
      </c>
      <c r="I786" t="s">
        <v>2596</v>
      </c>
      <c r="J786" t="s">
        <v>2597</v>
      </c>
      <c r="K786" t="s">
        <v>422</v>
      </c>
      <c r="L786">
        <v>3</v>
      </c>
      <c r="M786">
        <v>1</v>
      </c>
      <c r="N786">
        <v>1</v>
      </c>
      <c r="O786">
        <v>0</v>
      </c>
      <c r="P786">
        <v>1</v>
      </c>
      <c r="Q786">
        <v>0</v>
      </c>
      <c r="R786">
        <v>0</v>
      </c>
      <c r="S786" s="50">
        <v>46273.761203703703</v>
      </c>
      <c r="T786" s="50">
        <v>46273.769247685188</v>
      </c>
      <c r="U786" s="51">
        <v>46273</v>
      </c>
      <c r="V786" s="50">
        <v>46273.769247685188</v>
      </c>
      <c r="W786" t="s">
        <v>1673</v>
      </c>
      <c r="X786" t="s">
        <v>492</v>
      </c>
    </row>
    <row r="787" spans="1:24" ht="15" customHeight="1" x14ac:dyDescent="0.35">
      <c r="A787">
        <v>11708670</v>
      </c>
      <c r="B787">
        <v>100006741172</v>
      </c>
      <c r="C787" t="s">
        <v>1726</v>
      </c>
      <c r="D787">
        <v>100</v>
      </c>
      <c r="E787" t="s">
        <v>1745</v>
      </c>
      <c r="F787" t="s">
        <v>1760</v>
      </c>
      <c r="G787">
        <v>6031201</v>
      </c>
      <c r="H787">
        <v>4</v>
      </c>
      <c r="I787" t="s">
        <v>1911</v>
      </c>
      <c r="J787" t="s">
        <v>1912</v>
      </c>
      <c r="K787" t="s">
        <v>424</v>
      </c>
      <c r="L787">
        <v>3</v>
      </c>
      <c r="M787">
        <v>1</v>
      </c>
      <c r="N787">
        <v>1</v>
      </c>
      <c r="O787">
        <v>0</v>
      </c>
      <c r="P787">
        <v>1</v>
      </c>
      <c r="Q787">
        <v>0</v>
      </c>
      <c r="R787">
        <v>0</v>
      </c>
      <c r="S787" s="50">
        <v>46273.696574074071</v>
      </c>
      <c r="T787" s="50">
        <v>46273.769270833327</v>
      </c>
      <c r="U787" s="51">
        <v>46273</v>
      </c>
      <c r="V787" s="50">
        <v>46273.769270833327</v>
      </c>
      <c r="W787" t="s">
        <v>1673</v>
      </c>
      <c r="X787" t="s">
        <v>492</v>
      </c>
    </row>
    <row r="788" spans="1:24" ht="15" customHeight="1" x14ac:dyDescent="0.35">
      <c r="A788">
        <v>11708671</v>
      </c>
      <c r="B788">
        <v>100006741172</v>
      </c>
      <c r="C788" t="s">
        <v>1726</v>
      </c>
      <c r="D788">
        <v>100</v>
      </c>
      <c r="E788" t="s">
        <v>1745</v>
      </c>
      <c r="F788" t="s">
        <v>1760</v>
      </c>
      <c r="G788">
        <v>6031201</v>
      </c>
      <c r="H788">
        <v>4</v>
      </c>
      <c r="I788" t="s">
        <v>1825</v>
      </c>
      <c r="J788" t="s">
        <v>1826</v>
      </c>
      <c r="K788" t="s">
        <v>424</v>
      </c>
      <c r="L788">
        <v>3</v>
      </c>
      <c r="M788">
        <v>1</v>
      </c>
      <c r="N788">
        <v>1</v>
      </c>
      <c r="O788">
        <v>0</v>
      </c>
      <c r="P788">
        <v>1</v>
      </c>
      <c r="Q788">
        <v>0</v>
      </c>
      <c r="R788">
        <v>0</v>
      </c>
      <c r="S788" s="50">
        <v>46273.696574074071</v>
      </c>
      <c r="T788" s="50">
        <v>46273.76934027778</v>
      </c>
      <c r="U788" s="51">
        <v>46273</v>
      </c>
      <c r="V788" s="50">
        <v>46273.76934027778</v>
      </c>
      <c r="W788" t="s">
        <v>1673</v>
      </c>
      <c r="X788" t="s">
        <v>492</v>
      </c>
    </row>
    <row r="789" spans="1:24" ht="15" customHeight="1" x14ac:dyDescent="0.35">
      <c r="A789">
        <v>11710465</v>
      </c>
      <c r="B789">
        <v>100006742097</v>
      </c>
      <c r="C789" t="s">
        <v>1726</v>
      </c>
      <c r="D789">
        <v>100</v>
      </c>
      <c r="E789" t="s">
        <v>1745</v>
      </c>
      <c r="F789" t="s">
        <v>1760</v>
      </c>
      <c r="G789">
        <v>6071801</v>
      </c>
      <c r="H789">
        <v>1</v>
      </c>
      <c r="I789" t="s">
        <v>2043</v>
      </c>
      <c r="J789" t="s">
        <v>2044</v>
      </c>
      <c r="K789" t="s">
        <v>415</v>
      </c>
      <c r="L789">
        <v>3</v>
      </c>
      <c r="M789">
        <v>1</v>
      </c>
      <c r="N789">
        <v>1</v>
      </c>
      <c r="O789">
        <v>0</v>
      </c>
      <c r="P789">
        <v>1</v>
      </c>
      <c r="Q789">
        <v>0</v>
      </c>
      <c r="R789">
        <v>0</v>
      </c>
      <c r="S789" s="50">
        <v>46273.736863425933</v>
      </c>
      <c r="T789" s="50">
        <v>46273.76935185185</v>
      </c>
      <c r="U789" s="51">
        <v>46273</v>
      </c>
      <c r="V789" s="50">
        <v>46273.76935185185</v>
      </c>
      <c r="W789" t="s">
        <v>1673</v>
      </c>
      <c r="X789" t="s">
        <v>492</v>
      </c>
    </row>
    <row r="790" spans="1:24" ht="15" customHeight="1" x14ac:dyDescent="0.35">
      <c r="A790">
        <v>11710823</v>
      </c>
      <c r="B790">
        <v>100006742291</v>
      </c>
      <c r="C790" t="s">
        <v>1726</v>
      </c>
      <c r="D790">
        <v>100</v>
      </c>
      <c r="E790" t="s">
        <v>1745</v>
      </c>
      <c r="F790" t="s">
        <v>1760</v>
      </c>
      <c r="G790">
        <v>6083302</v>
      </c>
      <c r="H790">
        <v>1</v>
      </c>
      <c r="I790" t="s">
        <v>2415</v>
      </c>
      <c r="J790" t="s">
        <v>2416</v>
      </c>
      <c r="K790" t="s">
        <v>418</v>
      </c>
      <c r="L790">
        <v>3</v>
      </c>
      <c r="M790">
        <v>1</v>
      </c>
      <c r="N790">
        <v>1</v>
      </c>
      <c r="O790">
        <v>0</v>
      </c>
      <c r="P790">
        <v>1</v>
      </c>
      <c r="Q790">
        <v>0</v>
      </c>
      <c r="R790">
        <v>0</v>
      </c>
      <c r="S790" s="50">
        <v>46273.748657407406</v>
      </c>
      <c r="T790" s="50">
        <v>46273.769363425927</v>
      </c>
      <c r="U790" s="51">
        <v>46273</v>
      </c>
      <c r="V790" s="50">
        <v>46273.769363425927</v>
      </c>
      <c r="W790" t="s">
        <v>1673</v>
      </c>
      <c r="X790" t="s">
        <v>492</v>
      </c>
    </row>
    <row r="791" spans="1:24" ht="15" customHeight="1" x14ac:dyDescent="0.35">
      <c r="A791">
        <v>11710639</v>
      </c>
      <c r="B791">
        <v>100006742188</v>
      </c>
      <c r="C791" t="s">
        <v>1726</v>
      </c>
      <c r="D791">
        <v>100</v>
      </c>
      <c r="E791" t="s">
        <v>1745</v>
      </c>
      <c r="F791" t="s">
        <v>1760</v>
      </c>
      <c r="G791">
        <v>70825825</v>
      </c>
      <c r="H791">
        <v>6</v>
      </c>
      <c r="I791" t="s">
        <v>2648</v>
      </c>
      <c r="J791" t="s">
        <v>2649</v>
      </c>
      <c r="K791" t="s">
        <v>341</v>
      </c>
      <c r="L791">
        <v>3</v>
      </c>
      <c r="M791">
        <v>1</v>
      </c>
      <c r="N791">
        <v>1</v>
      </c>
      <c r="O791">
        <v>0</v>
      </c>
      <c r="P791">
        <v>1</v>
      </c>
      <c r="Q791">
        <v>0</v>
      </c>
      <c r="R791">
        <v>0</v>
      </c>
      <c r="S791" s="50">
        <v>46273.745185185187</v>
      </c>
      <c r="T791" s="50">
        <v>46273.769467592603</v>
      </c>
      <c r="U791" s="51">
        <v>46273</v>
      </c>
      <c r="V791" s="50">
        <v>46273.769467592603</v>
      </c>
      <c r="W791" t="s">
        <v>1673</v>
      </c>
      <c r="X791" t="s">
        <v>492</v>
      </c>
    </row>
    <row r="792" spans="1:24" ht="15" customHeight="1" x14ac:dyDescent="0.35">
      <c r="A792">
        <v>11710863</v>
      </c>
      <c r="B792">
        <v>100006742301</v>
      </c>
      <c r="C792" t="s">
        <v>1726</v>
      </c>
      <c r="D792">
        <v>100</v>
      </c>
      <c r="E792" t="s">
        <v>1745</v>
      </c>
      <c r="F792" t="s">
        <v>1760</v>
      </c>
      <c r="G792">
        <v>6084601</v>
      </c>
      <c r="H792">
        <v>1</v>
      </c>
      <c r="I792" t="s">
        <v>2676</v>
      </c>
      <c r="J792" t="s">
        <v>2677</v>
      </c>
      <c r="K792" t="s">
        <v>422</v>
      </c>
      <c r="L792">
        <v>3</v>
      </c>
      <c r="M792">
        <v>1</v>
      </c>
      <c r="N792">
        <v>1</v>
      </c>
      <c r="O792">
        <v>0</v>
      </c>
      <c r="P792">
        <v>1</v>
      </c>
      <c r="Q792">
        <v>0</v>
      </c>
      <c r="R792">
        <v>0</v>
      </c>
      <c r="S792" s="50">
        <v>46273.748680555553</v>
      </c>
      <c r="T792" s="50">
        <v>46273.769467592603</v>
      </c>
      <c r="U792" s="51">
        <v>46273</v>
      </c>
      <c r="V792" s="50">
        <v>46273.769467592603</v>
      </c>
      <c r="W792" t="s">
        <v>1673</v>
      </c>
      <c r="X792" t="s">
        <v>492</v>
      </c>
    </row>
    <row r="793" spans="1:24" ht="15" customHeight="1" x14ac:dyDescent="0.35">
      <c r="A793">
        <v>11711241</v>
      </c>
      <c r="B793">
        <v>100006742497</v>
      </c>
      <c r="C793" t="s">
        <v>1726</v>
      </c>
      <c r="D793">
        <v>100</v>
      </c>
      <c r="E793" t="s">
        <v>1745</v>
      </c>
      <c r="F793" t="s">
        <v>1760</v>
      </c>
      <c r="G793">
        <v>6096201</v>
      </c>
      <c r="H793">
        <v>2</v>
      </c>
      <c r="I793" t="s">
        <v>2962</v>
      </c>
      <c r="J793" t="s">
        <v>2963</v>
      </c>
      <c r="K793" t="s">
        <v>421</v>
      </c>
      <c r="L793">
        <v>3</v>
      </c>
      <c r="M793">
        <v>1</v>
      </c>
      <c r="N793">
        <v>1</v>
      </c>
      <c r="O793">
        <v>0</v>
      </c>
      <c r="P793">
        <v>1</v>
      </c>
      <c r="Q793">
        <v>0</v>
      </c>
      <c r="R793">
        <v>0</v>
      </c>
      <c r="S793" s="50">
        <v>46273.760497685187</v>
      </c>
      <c r="T793" s="50">
        <v>46273.769537037027</v>
      </c>
      <c r="U793" s="51">
        <v>46273</v>
      </c>
      <c r="V793" s="50">
        <v>46273.769537037027</v>
      </c>
      <c r="W793" t="s">
        <v>1673</v>
      </c>
      <c r="X793" t="s">
        <v>492</v>
      </c>
    </row>
    <row r="794" spans="1:24" ht="15" customHeight="1" x14ac:dyDescent="0.35">
      <c r="A794">
        <v>11708672</v>
      </c>
      <c r="B794">
        <v>100006741172</v>
      </c>
      <c r="C794" t="s">
        <v>1726</v>
      </c>
      <c r="D794">
        <v>100</v>
      </c>
      <c r="E794" t="s">
        <v>1745</v>
      </c>
      <c r="F794" t="s">
        <v>1760</v>
      </c>
      <c r="G794">
        <v>6031201</v>
      </c>
      <c r="H794">
        <v>4</v>
      </c>
      <c r="I794" t="s">
        <v>2323</v>
      </c>
      <c r="J794" t="s">
        <v>2324</v>
      </c>
      <c r="K794" t="s">
        <v>424</v>
      </c>
      <c r="L794">
        <v>3</v>
      </c>
      <c r="M794">
        <v>1</v>
      </c>
      <c r="N794">
        <v>1</v>
      </c>
      <c r="O794">
        <v>0</v>
      </c>
      <c r="P794">
        <v>1</v>
      </c>
      <c r="Q794">
        <v>0</v>
      </c>
      <c r="R794">
        <v>0</v>
      </c>
      <c r="S794" s="50">
        <v>46273.696574074071</v>
      </c>
      <c r="T794" s="50">
        <v>46273.769560185188</v>
      </c>
      <c r="U794" s="51">
        <v>46273</v>
      </c>
      <c r="V794" s="50">
        <v>46273.769560185188</v>
      </c>
      <c r="W794" t="s">
        <v>1673</v>
      </c>
      <c r="X794" t="s">
        <v>492</v>
      </c>
    </row>
    <row r="795" spans="1:24" ht="15" customHeight="1" x14ac:dyDescent="0.35">
      <c r="A795">
        <v>11710824</v>
      </c>
      <c r="B795">
        <v>100006742291</v>
      </c>
      <c r="C795" t="s">
        <v>1726</v>
      </c>
      <c r="D795">
        <v>100</v>
      </c>
      <c r="E795" t="s">
        <v>1745</v>
      </c>
      <c r="F795" t="s">
        <v>1760</v>
      </c>
      <c r="G795">
        <v>6083302</v>
      </c>
      <c r="H795">
        <v>1</v>
      </c>
      <c r="I795" t="s">
        <v>2668</v>
      </c>
      <c r="J795" t="s">
        <v>2669</v>
      </c>
      <c r="K795" t="s">
        <v>422</v>
      </c>
      <c r="L795">
        <v>3</v>
      </c>
      <c r="M795">
        <v>1</v>
      </c>
      <c r="N795">
        <v>1</v>
      </c>
      <c r="O795">
        <v>0</v>
      </c>
      <c r="P795">
        <v>1</v>
      </c>
      <c r="Q795">
        <v>0</v>
      </c>
      <c r="R795">
        <v>0</v>
      </c>
      <c r="S795" s="50">
        <v>46273.748657407406</v>
      </c>
      <c r="T795" s="50">
        <v>46273.769675925927</v>
      </c>
      <c r="U795" s="51">
        <v>46273</v>
      </c>
      <c r="V795" s="50">
        <v>46273.769675925927</v>
      </c>
      <c r="W795" t="s">
        <v>1673</v>
      </c>
      <c r="X795" t="s">
        <v>492</v>
      </c>
    </row>
    <row r="796" spans="1:24" ht="15" customHeight="1" x14ac:dyDescent="0.35">
      <c r="A796">
        <v>11711278</v>
      </c>
      <c r="B796">
        <v>100006742518</v>
      </c>
      <c r="C796" t="s">
        <v>1726</v>
      </c>
      <c r="D796">
        <v>100</v>
      </c>
      <c r="E796" t="s">
        <v>1745</v>
      </c>
      <c r="F796" t="s">
        <v>1760</v>
      </c>
      <c r="G796">
        <v>6098202</v>
      </c>
      <c r="H796">
        <v>1</v>
      </c>
      <c r="I796" t="s">
        <v>2065</v>
      </c>
      <c r="J796" t="s">
        <v>2066</v>
      </c>
      <c r="K796" t="s">
        <v>415</v>
      </c>
      <c r="L796">
        <v>3</v>
      </c>
      <c r="M796">
        <v>2</v>
      </c>
      <c r="N796">
        <v>2</v>
      </c>
      <c r="O796">
        <v>0</v>
      </c>
      <c r="P796">
        <v>2</v>
      </c>
      <c r="Q796">
        <v>0</v>
      </c>
      <c r="R796">
        <v>0</v>
      </c>
      <c r="S796" s="50">
        <v>46273.761192129627</v>
      </c>
      <c r="T796" s="50">
        <v>46273.769675925927</v>
      </c>
      <c r="U796" s="51">
        <v>46273</v>
      </c>
      <c r="V796" s="50">
        <v>46273.769675925927</v>
      </c>
      <c r="W796" t="s">
        <v>1673</v>
      </c>
      <c r="X796" t="s">
        <v>492</v>
      </c>
    </row>
    <row r="797" spans="1:24" ht="15" customHeight="1" x14ac:dyDescent="0.35">
      <c r="A797">
        <v>11711242</v>
      </c>
      <c r="B797">
        <v>100006742497</v>
      </c>
      <c r="C797" t="s">
        <v>1726</v>
      </c>
      <c r="D797">
        <v>100</v>
      </c>
      <c r="E797" t="s">
        <v>1745</v>
      </c>
      <c r="F797" t="s">
        <v>1760</v>
      </c>
      <c r="G797">
        <v>6096201</v>
      </c>
      <c r="H797">
        <v>2</v>
      </c>
      <c r="I797" t="s">
        <v>2964</v>
      </c>
      <c r="J797" t="s">
        <v>2965</v>
      </c>
      <c r="K797" t="s">
        <v>421</v>
      </c>
      <c r="L797">
        <v>3</v>
      </c>
      <c r="M797">
        <v>1</v>
      </c>
      <c r="N797">
        <v>1</v>
      </c>
      <c r="O797">
        <v>0</v>
      </c>
      <c r="P797">
        <v>1</v>
      </c>
      <c r="Q797">
        <v>0</v>
      </c>
      <c r="R797">
        <v>0</v>
      </c>
      <c r="S797" s="50">
        <v>46273.760497685187</v>
      </c>
      <c r="T797" s="50">
        <v>46273.76971064815</v>
      </c>
      <c r="U797" s="51">
        <v>46273</v>
      </c>
      <c r="V797" s="50">
        <v>46273.76971064815</v>
      </c>
      <c r="W797" t="s">
        <v>1673</v>
      </c>
      <c r="X797" t="s">
        <v>492</v>
      </c>
    </row>
    <row r="798" spans="1:24" ht="15" customHeight="1" x14ac:dyDescent="0.35">
      <c r="A798">
        <v>11708673</v>
      </c>
      <c r="B798">
        <v>100006741172</v>
      </c>
      <c r="C798" t="s">
        <v>1726</v>
      </c>
      <c r="D798">
        <v>100</v>
      </c>
      <c r="E798" t="s">
        <v>1745</v>
      </c>
      <c r="F798" t="s">
        <v>1760</v>
      </c>
      <c r="G798">
        <v>6031201</v>
      </c>
      <c r="H798">
        <v>4</v>
      </c>
      <c r="I798" t="s">
        <v>2325</v>
      </c>
      <c r="J798" t="s">
        <v>2326</v>
      </c>
      <c r="K798" t="s">
        <v>424</v>
      </c>
      <c r="L798">
        <v>3</v>
      </c>
      <c r="M798">
        <v>1</v>
      </c>
      <c r="N798">
        <v>1</v>
      </c>
      <c r="O798">
        <v>0</v>
      </c>
      <c r="P798">
        <v>1</v>
      </c>
      <c r="Q798">
        <v>0</v>
      </c>
      <c r="R798">
        <v>0</v>
      </c>
      <c r="S798" s="50">
        <v>46273.696574074071</v>
      </c>
      <c r="T798" s="50">
        <v>46273.769780092603</v>
      </c>
      <c r="U798" s="51">
        <v>46273</v>
      </c>
      <c r="V798" s="50">
        <v>46273.769780092603</v>
      </c>
      <c r="W798" t="s">
        <v>1673</v>
      </c>
      <c r="X798" t="s">
        <v>492</v>
      </c>
    </row>
    <row r="799" spans="1:24" ht="15" customHeight="1" x14ac:dyDescent="0.35">
      <c r="A799">
        <v>11710375</v>
      </c>
      <c r="B799">
        <v>100006742060</v>
      </c>
      <c r="C799" t="s">
        <v>1726</v>
      </c>
      <c r="D799">
        <v>100</v>
      </c>
      <c r="E799" t="s">
        <v>1745</v>
      </c>
      <c r="F799" t="s">
        <v>1760</v>
      </c>
      <c r="G799">
        <v>70825816</v>
      </c>
      <c r="H799">
        <v>6</v>
      </c>
      <c r="I799" t="s">
        <v>2570</v>
      </c>
      <c r="J799" t="s">
        <v>2571</v>
      </c>
      <c r="K799" t="s">
        <v>343</v>
      </c>
      <c r="L799">
        <v>3</v>
      </c>
      <c r="M799">
        <v>48</v>
      </c>
      <c r="N799">
        <v>48</v>
      </c>
      <c r="O799">
        <v>0</v>
      </c>
      <c r="P799">
        <v>48</v>
      </c>
      <c r="Q799">
        <v>0</v>
      </c>
      <c r="R799">
        <v>0</v>
      </c>
      <c r="S799" s="50">
        <v>46273.7340625</v>
      </c>
      <c r="T799" s="50">
        <v>46273.769826388889</v>
      </c>
      <c r="U799" s="51">
        <v>46273</v>
      </c>
      <c r="V799" s="50">
        <v>46273.769826388889</v>
      </c>
      <c r="W799" t="s">
        <v>1673</v>
      </c>
      <c r="X799" t="s">
        <v>492</v>
      </c>
    </row>
    <row r="800" spans="1:24" ht="15" customHeight="1" x14ac:dyDescent="0.35">
      <c r="A800">
        <v>11711040</v>
      </c>
      <c r="B800">
        <v>100006742396</v>
      </c>
      <c r="C800" t="s">
        <v>1726</v>
      </c>
      <c r="D800">
        <v>100</v>
      </c>
      <c r="E800" t="s">
        <v>1745</v>
      </c>
      <c r="F800" t="s">
        <v>1760</v>
      </c>
      <c r="G800">
        <v>6083202</v>
      </c>
      <c r="H800">
        <v>1</v>
      </c>
      <c r="I800" t="s">
        <v>2704</v>
      </c>
      <c r="J800" t="s">
        <v>2705</v>
      </c>
      <c r="K800" t="s">
        <v>415</v>
      </c>
      <c r="L800">
        <v>3</v>
      </c>
      <c r="M800">
        <v>1</v>
      </c>
      <c r="N800">
        <v>1</v>
      </c>
      <c r="O800">
        <v>0</v>
      </c>
      <c r="P800">
        <v>1</v>
      </c>
      <c r="Q800">
        <v>0</v>
      </c>
      <c r="R800">
        <v>0</v>
      </c>
      <c r="S800" s="50">
        <v>46273.754201388889</v>
      </c>
      <c r="T800" s="50">
        <v>46273.769953703697</v>
      </c>
      <c r="U800" s="51">
        <v>46273</v>
      </c>
      <c r="V800" s="50">
        <v>46273.769953703697</v>
      </c>
      <c r="W800" t="s">
        <v>1673</v>
      </c>
      <c r="X800" t="s">
        <v>492</v>
      </c>
    </row>
    <row r="801" spans="1:24" ht="15" customHeight="1" x14ac:dyDescent="0.35">
      <c r="A801">
        <v>11708526</v>
      </c>
      <c r="B801">
        <v>100006741098</v>
      </c>
      <c r="C801" t="s">
        <v>1726</v>
      </c>
      <c r="D801">
        <v>100</v>
      </c>
      <c r="E801" t="s">
        <v>1745</v>
      </c>
      <c r="F801" t="s">
        <v>1760</v>
      </c>
      <c r="G801">
        <v>6031402</v>
      </c>
      <c r="H801">
        <v>2</v>
      </c>
      <c r="I801" t="s">
        <v>2281</v>
      </c>
      <c r="J801" t="s">
        <v>2282</v>
      </c>
      <c r="K801" t="s">
        <v>420</v>
      </c>
      <c r="L801">
        <v>3</v>
      </c>
      <c r="M801">
        <v>2</v>
      </c>
      <c r="N801">
        <v>2</v>
      </c>
      <c r="O801">
        <v>0</v>
      </c>
      <c r="P801">
        <v>2</v>
      </c>
      <c r="Q801">
        <v>0</v>
      </c>
      <c r="R801">
        <v>0</v>
      </c>
      <c r="S801" s="50">
        <v>46273.690324074072</v>
      </c>
      <c r="T801" s="50">
        <v>46273.769965277781</v>
      </c>
      <c r="U801" s="51">
        <v>46273</v>
      </c>
      <c r="V801" s="50">
        <v>46273.769965277781</v>
      </c>
      <c r="W801" t="s">
        <v>1673</v>
      </c>
      <c r="X801" t="s">
        <v>492</v>
      </c>
    </row>
    <row r="802" spans="1:24" ht="15" customHeight="1" x14ac:dyDescent="0.35">
      <c r="A802">
        <v>11711332</v>
      </c>
      <c r="B802">
        <v>100006742562</v>
      </c>
      <c r="C802" t="s">
        <v>1726</v>
      </c>
      <c r="D802">
        <v>100</v>
      </c>
      <c r="E802" t="s">
        <v>1745</v>
      </c>
      <c r="F802" t="s">
        <v>1760</v>
      </c>
      <c r="G802">
        <v>6101401</v>
      </c>
      <c r="H802">
        <v>1</v>
      </c>
      <c r="I802" t="s">
        <v>2966</v>
      </c>
      <c r="J802" t="s">
        <v>2967</v>
      </c>
      <c r="K802" t="s">
        <v>422</v>
      </c>
      <c r="L802">
        <v>3</v>
      </c>
      <c r="M802">
        <v>1</v>
      </c>
      <c r="N802">
        <v>1</v>
      </c>
      <c r="O802">
        <v>0</v>
      </c>
      <c r="P802">
        <v>1</v>
      </c>
      <c r="Q802">
        <v>0</v>
      </c>
      <c r="R802">
        <v>0</v>
      </c>
      <c r="S802" s="50">
        <v>46273.765324074076</v>
      </c>
      <c r="T802" s="50">
        <v>46273.77</v>
      </c>
      <c r="U802" s="51">
        <v>46273</v>
      </c>
      <c r="V802" s="50">
        <v>46273.77</v>
      </c>
      <c r="W802" t="s">
        <v>1673</v>
      </c>
      <c r="X802" t="s">
        <v>492</v>
      </c>
    </row>
    <row r="803" spans="1:24" ht="15" customHeight="1" x14ac:dyDescent="0.35">
      <c r="A803">
        <v>11708528</v>
      </c>
      <c r="B803">
        <v>100006741100</v>
      </c>
      <c r="C803" t="s">
        <v>1726</v>
      </c>
      <c r="D803">
        <v>100</v>
      </c>
      <c r="E803" t="s">
        <v>1745</v>
      </c>
      <c r="F803" t="s">
        <v>1760</v>
      </c>
      <c r="G803">
        <v>6032001</v>
      </c>
      <c r="H803">
        <v>4</v>
      </c>
      <c r="I803" t="s">
        <v>2283</v>
      </c>
      <c r="J803" t="s">
        <v>2284</v>
      </c>
      <c r="K803" t="s">
        <v>424</v>
      </c>
      <c r="L803">
        <v>3</v>
      </c>
      <c r="M803">
        <v>1</v>
      </c>
      <c r="N803">
        <v>1</v>
      </c>
      <c r="O803">
        <v>0</v>
      </c>
      <c r="P803">
        <v>1</v>
      </c>
      <c r="Q803">
        <v>0</v>
      </c>
      <c r="R803">
        <v>0</v>
      </c>
      <c r="S803" s="50">
        <v>46273.691006944442</v>
      </c>
      <c r="T803" s="50">
        <v>46273.770046296297</v>
      </c>
      <c r="U803" s="51">
        <v>46273</v>
      </c>
      <c r="V803" s="50">
        <v>46273.770046296297</v>
      </c>
      <c r="W803" t="s">
        <v>1673</v>
      </c>
      <c r="X803" t="s">
        <v>492</v>
      </c>
    </row>
    <row r="804" spans="1:24" ht="15" customHeight="1" x14ac:dyDescent="0.35">
      <c r="A804">
        <v>11710640</v>
      </c>
      <c r="B804">
        <v>100006742188</v>
      </c>
      <c r="C804" t="s">
        <v>1726</v>
      </c>
      <c r="D804">
        <v>100</v>
      </c>
      <c r="E804" t="s">
        <v>1745</v>
      </c>
      <c r="F804" t="s">
        <v>1760</v>
      </c>
      <c r="G804">
        <v>70825825</v>
      </c>
      <c r="H804">
        <v>6</v>
      </c>
      <c r="I804" t="s">
        <v>2650</v>
      </c>
      <c r="J804" t="s">
        <v>2651</v>
      </c>
      <c r="K804" t="s">
        <v>341</v>
      </c>
      <c r="L804">
        <v>3</v>
      </c>
      <c r="M804">
        <v>4</v>
      </c>
      <c r="N804">
        <v>4</v>
      </c>
      <c r="O804">
        <v>0</v>
      </c>
      <c r="P804">
        <v>4</v>
      </c>
      <c r="Q804">
        <v>0</v>
      </c>
      <c r="R804">
        <v>0</v>
      </c>
      <c r="S804" s="50">
        <v>46273.745185185187</v>
      </c>
      <c r="T804" s="50">
        <v>46273.770092592589</v>
      </c>
      <c r="U804" s="51">
        <v>46273</v>
      </c>
      <c r="V804" s="50">
        <v>46273.770092592589</v>
      </c>
      <c r="W804" t="s">
        <v>1673</v>
      </c>
      <c r="X804" t="s">
        <v>492</v>
      </c>
    </row>
    <row r="805" spans="1:24" ht="15" customHeight="1" x14ac:dyDescent="0.35">
      <c r="A805">
        <v>11709741</v>
      </c>
      <c r="B805">
        <v>100006741734</v>
      </c>
      <c r="C805" t="s">
        <v>1726</v>
      </c>
      <c r="D805">
        <v>100</v>
      </c>
      <c r="E805" t="s">
        <v>1745</v>
      </c>
      <c r="F805" t="s">
        <v>1760</v>
      </c>
      <c r="G805">
        <v>6048001</v>
      </c>
      <c r="H805">
        <v>2</v>
      </c>
      <c r="I805" t="s">
        <v>2459</v>
      </c>
      <c r="J805" t="s">
        <v>2460</v>
      </c>
      <c r="K805" t="s">
        <v>421</v>
      </c>
      <c r="L805">
        <v>3</v>
      </c>
      <c r="M805">
        <v>2</v>
      </c>
      <c r="N805">
        <v>2</v>
      </c>
      <c r="O805">
        <v>0</v>
      </c>
      <c r="P805">
        <v>2</v>
      </c>
      <c r="Q805">
        <v>0</v>
      </c>
      <c r="R805">
        <v>0</v>
      </c>
      <c r="S805" s="50">
        <v>46273.710451388892</v>
      </c>
      <c r="T805" s="50">
        <v>46273.770277777781</v>
      </c>
      <c r="U805" s="51">
        <v>46273</v>
      </c>
      <c r="V805" s="50">
        <v>46273.770277777781</v>
      </c>
      <c r="W805" t="s">
        <v>1673</v>
      </c>
      <c r="X805" t="s">
        <v>492</v>
      </c>
    </row>
    <row r="806" spans="1:24" ht="15" customHeight="1" x14ac:dyDescent="0.35">
      <c r="A806">
        <v>11708139</v>
      </c>
      <c r="B806">
        <v>100006740917</v>
      </c>
      <c r="C806" t="s">
        <v>1726</v>
      </c>
      <c r="D806">
        <v>100</v>
      </c>
      <c r="E806" t="s">
        <v>1745</v>
      </c>
      <c r="F806" t="s">
        <v>1760</v>
      </c>
      <c r="G806">
        <v>6014001</v>
      </c>
      <c r="H806">
        <v>4</v>
      </c>
      <c r="I806" t="s">
        <v>2191</v>
      </c>
      <c r="J806" t="s">
        <v>2192</v>
      </c>
      <c r="K806" t="s">
        <v>424</v>
      </c>
      <c r="L806">
        <v>3</v>
      </c>
      <c r="M806">
        <v>2</v>
      </c>
      <c r="N806">
        <v>2</v>
      </c>
      <c r="O806">
        <v>0</v>
      </c>
      <c r="P806">
        <v>2</v>
      </c>
      <c r="Q806">
        <v>0</v>
      </c>
      <c r="R806">
        <v>0</v>
      </c>
      <c r="S806" s="50">
        <v>46273.666006944448</v>
      </c>
      <c r="T806" s="50">
        <v>46273.770289351851</v>
      </c>
      <c r="U806" s="51">
        <v>46273</v>
      </c>
      <c r="V806" s="50">
        <v>46273.770289351851</v>
      </c>
      <c r="W806" t="s">
        <v>1673</v>
      </c>
      <c r="X806" t="s">
        <v>492</v>
      </c>
    </row>
    <row r="807" spans="1:24" ht="15" customHeight="1" x14ac:dyDescent="0.35">
      <c r="A807">
        <v>11710400</v>
      </c>
      <c r="B807">
        <v>100006742072</v>
      </c>
      <c r="C807" t="s">
        <v>1726</v>
      </c>
      <c r="D807">
        <v>100</v>
      </c>
      <c r="E807" t="s">
        <v>1745</v>
      </c>
      <c r="F807" t="s">
        <v>1760</v>
      </c>
      <c r="G807">
        <v>6070202</v>
      </c>
      <c r="H807">
        <v>1</v>
      </c>
      <c r="I807" t="s">
        <v>1967</v>
      </c>
      <c r="J807" t="s">
        <v>1968</v>
      </c>
      <c r="K807" t="s">
        <v>415</v>
      </c>
      <c r="L807">
        <v>3</v>
      </c>
      <c r="M807">
        <v>1</v>
      </c>
      <c r="N807">
        <v>1</v>
      </c>
      <c r="O807">
        <v>0</v>
      </c>
      <c r="P807">
        <v>1</v>
      </c>
      <c r="Q807">
        <v>0</v>
      </c>
      <c r="R807">
        <v>0</v>
      </c>
      <c r="S807" s="50">
        <v>46273.734803240739</v>
      </c>
      <c r="T807" s="50">
        <v>46273.770335648151</v>
      </c>
      <c r="U807" s="51">
        <v>46273</v>
      </c>
      <c r="V807" s="50">
        <v>46273.770335648151</v>
      </c>
      <c r="W807" t="s">
        <v>1673</v>
      </c>
      <c r="X807" t="s">
        <v>492</v>
      </c>
    </row>
    <row r="808" spans="1:24" ht="15" customHeight="1" x14ac:dyDescent="0.35">
      <c r="A808">
        <v>11710401</v>
      </c>
      <c r="B808">
        <v>100006742072</v>
      </c>
      <c r="C808" t="s">
        <v>1726</v>
      </c>
      <c r="D808">
        <v>100</v>
      </c>
      <c r="E808" t="s">
        <v>1745</v>
      </c>
      <c r="F808" t="s">
        <v>1760</v>
      </c>
      <c r="G808">
        <v>6070202</v>
      </c>
      <c r="H808">
        <v>1</v>
      </c>
      <c r="I808" t="s">
        <v>2457</v>
      </c>
      <c r="J808" t="s">
        <v>2458</v>
      </c>
      <c r="K808" t="s">
        <v>415</v>
      </c>
      <c r="L808">
        <v>3</v>
      </c>
      <c r="M808">
        <v>2</v>
      </c>
      <c r="N808">
        <v>2</v>
      </c>
      <c r="O808">
        <v>0</v>
      </c>
      <c r="P808">
        <v>2</v>
      </c>
      <c r="Q808">
        <v>0</v>
      </c>
      <c r="R808">
        <v>0</v>
      </c>
      <c r="S808" s="50">
        <v>46273.734803240739</v>
      </c>
      <c r="T808" s="50">
        <v>46273.770486111112</v>
      </c>
      <c r="U808" s="51">
        <v>46273</v>
      </c>
      <c r="V808" s="50">
        <v>46273.770486111112</v>
      </c>
      <c r="W808" t="s">
        <v>1673</v>
      </c>
      <c r="X808" t="s">
        <v>492</v>
      </c>
    </row>
    <row r="809" spans="1:24" ht="15" customHeight="1" x14ac:dyDescent="0.35">
      <c r="A809">
        <v>11707987</v>
      </c>
      <c r="B809">
        <v>100006740870</v>
      </c>
      <c r="C809" t="s">
        <v>1726</v>
      </c>
      <c r="D809">
        <v>100</v>
      </c>
      <c r="E809" t="s">
        <v>1745</v>
      </c>
      <c r="F809" t="s">
        <v>1760</v>
      </c>
      <c r="G809">
        <v>5997901</v>
      </c>
      <c r="H809">
        <v>4</v>
      </c>
      <c r="I809" t="s">
        <v>2155</v>
      </c>
      <c r="J809" t="s">
        <v>2156</v>
      </c>
      <c r="K809" t="s">
        <v>424</v>
      </c>
      <c r="L809">
        <v>3</v>
      </c>
      <c r="M809">
        <v>1</v>
      </c>
      <c r="N809">
        <v>1</v>
      </c>
      <c r="O809">
        <v>0</v>
      </c>
      <c r="P809">
        <v>1</v>
      </c>
      <c r="Q809">
        <v>0</v>
      </c>
      <c r="R809">
        <v>0</v>
      </c>
      <c r="S809" s="50">
        <v>46273.655624999999</v>
      </c>
      <c r="T809" s="50">
        <v>46273.770520833343</v>
      </c>
      <c r="U809" s="51">
        <v>46273</v>
      </c>
      <c r="V809" s="50">
        <v>46273.770520833343</v>
      </c>
      <c r="W809" t="s">
        <v>1673</v>
      </c>
      <c r="X809" t="s">
        <v>492</v>
      </c>
    </row>
    <row r="810" spans="1:24" ht="15" customHeight="1" x14ac:dyDescent="0.35">
      <c r="A810">
        <v>11708504</v>
      </c>
      <c r="B810">
        <v>100006741083</v>
      </c>
      <c r="C810" t="s">
        <v>1726</v>
      </c>
      <c r="D810">
        <v>100</v>
      </c>
      <c r="E810" t="s">
        <v>1745</v>
      </c>
      <c r="F810" t="s">
        <v>1760</v>
      </c>
      <c r="G810">
        <v>6018601</v>
      </c>
      <c r="H810">
        <v>2</v>
      </c>
      <c r="I810" t="s">
        <v>2273</v>
      </c>
      <c r="J810" t="s">
        <v>2274</v>
      </c>
      <c r="K810" t="s">
        <v>420</v>
      </c>
      <c r="L810">
        <v>3</v>
      </c>
      <c r="M810">
        <v>2</v>
      </c>
      <c r="N810">
        <v>2</v>
      </c>
      <c r="O810">
        <v>0</v>
      </c>
      <c r="P810">
        <v>2</v>
      </c>
      <c r="Q810">
        <v>0</v>
      </c>
      <c r="R810">
        <v>0</v>
      </c>
      <c r="S810" s="50">
        <v>46273.687557870369</v>
      </c>
      <c r="T810" s="50">
        <v>46273.770555555559</v>
      </c>
      <c r="U810" s="51">
        <v>46273</v>
      </c>
      <c r="V810" s="50">
        <v>46273.770555555559</v>
      </c>
      <c r="W810" t="s">
        <v>1673</v>
      </c>
      <c r="X810" t="s">
        <v>492</v>
      </c>
    </row>
    <row r="811" spans="1:24" ht="15" customHeight="1" x14ac:dyDescent="0.35">
      <c r="A811">
        <v>11711119</v>
      </c>
      <c r="B811">
        <v>100006742439</v>
      </c>
      <c r="C811" t="s">
        <v>1726</v>
      </c>
      <c r="D811">
        <v>100</v>
      </c>
      <c r="E811" t="s">
        <v>1745</v>
      </c>
      <c r="F811" t="s">
        <v>1760</v>
      </c>
      <c r="G811">
        <v>6093103</v>
      </c>
      <c r="H811">
        <v>1</v>
      </c>
      <c r="I811" t="s">
        <v>2121</v>
      </c>
      <c r="J811" t="s">
        <v>2122</v>
      </c>
      <c r="K811" t="s">
        <v>418</v>
      </c>
      <c r="L811">
        <v>3</v>
      </c>
      <c r="M811">
        <v>1</v>
      </c>
      <c r="N811">
        <v>1</v>
      </c>
      <c r="O811">
        <v>0</v>
      </c>
      <c r="P811">
        <v>1</v>
      </c>
      <c r="Q811">
        <v>0</v>
      </c>
      <c r="R811">
        <v>0</v>
      </c>
      <c r="S811" s="50">
        <v>46273.757002314807</v>
      </c>
      <c r="T811" s="50">
        <v>46273.77065972222</v>
      </c>
      <c r="U811" s="51">
        <v>46273</v>
      </c>
      <c r="V811" s="50">
        <v>46273.77065972222</v>
      </c>
      <c r="W811" t="s">
        <v>1673</v>
      </c>
      <c r="X811" t="s">
        <v>492</v>
      </c>
    </row>
    <row r="812" spans="1:24" ht="15" customHeight="1" x14ac:dyDescent="0.35">
      <c r="A812">
        <v>11707988</v>
      </c>
      <c r="B812">
        <v>100006740870</v>
      </c>
      <c r="C812" t="s">
        <v>1726</v>
      </c>
      <c r="D812">
        <v>100</v>
      </c>
      <c r="E812" t="s">
        <v>1745</v>
      </c>
      <c r="F812" t="s">
        <v>1760</v>
      </c>
      <c r="G812">
        <v>5997901</v>
      </c>
      <c r="H812">
        <v>4</v>
      </c>
      <c r="I812" t="s">
        <v>1911</v>
      </c>
      <c r="J812" t="s">
        <v>1912</v>
      </c>
      <c r="K812" t="s">
        <v>424</v>
      </c>
      <c r="L812">
        <v>3</v>
      </c>
      <c r="M812">
        <v>1</v>
      </c>
      <c r="N812">
        <v>1</v>
      </c>
      <c r="O812">
        <v>0</v>
      </c>
      <c r="P812">
        <v>1</v>
      </c>
      <c r="Q812">
        <v>0</v>
      </c>
      <c r="R812">
        <v>0</v>
      </c>
      <c r="S812" s="50">
        <v>46273.655624999999</v>
      </c>
      <c r="T812" s="50">
        <v>46273.770671296297</v>
      </c>
      <c r="U812" s="51">
        <v>46273</v>
      </c>
      <c r="V812" s="50">
        <v>46273.770671296297</v>
      </c>
      <c r="W812" t="s">
        <v>1673</v>
      </c>
      <c r="X812" t="s">
        <v>492</v>
      </c>
    </row>
    <row r="813" spans="1:24" ht="15" customHeight="1" x14ac:dyDescent="0.35">
      <c r="A813">
        <v>11711221</v>
      </c>
      <c r="B813">
        <v>100006742487</v>
      </c>
      <c r="C813" t="s">
        <v>1726</v>
      </c>
      <c r="D813">
        <v>100</v>
      </c>
      <c r="E813" t="s">
        <v>1745</v>
      </c>
      <c r="F813" t="s">
        <v>1760</v>
      </c>
      <c r="G813">
        <v>6095502</v>
      </c>
      <c r="H813">
        <v>2</v>
      </c>
      <c r="I813" t="s">
        <v>2968</v>
      </c>
      <c r="J813" t="s">
        <v>2969</v>
      </c>
      <c r="K813" t="s">
        <v>421</v>
      </c>
      <c r="L813">
        <v>3</v>
      </c>
      <c r="M813">
        <v>3</v>
      </c>
      <c r="N813">
        <v>3</v>
      </c>
      <c r="O813">
        <v>0</v>
      </c>
      <c r="P813">
        <v>3</v>
      </c>
      <c r="Q813">
        <v>0</v>
      </c>
      <c r="R813">
        <v>0</v>
      </c>
      <c r="S813" s="50">
        <v>46273.760474537034</v>
      </c>
      <c r="T813" s="50">
        <v>46273.770671296297</v>
      </c>
      <c r="U813" s="51">
        <v>46273</v>
      </c>
      <c r="V813" s="50">
        <v>46273.770671296297</v>
      </c>
      <c r="W813" t="s">
        <v>1673</v>
      </c>
      <c r="X813" t="s">
        <v>492</v>
      </c>
    </row>
    <row r="814" spans="1:24" ht="15" customHeight="1" x14ac:dyDescent="0.35">
      <c r="A814">
        <v>11711243</v>
      </c>
      <c r="B814">
        <v>100006742498</v>
      </c>
      <c r="C814" t="s">
        <v>1726</v>
      </c>
      <c r="D814">
        <v>100</v>
      </c>
      <c r="E814" t="s">
        <v>1745</v>
      </c>
      <c r="F814" t="s">
        <v>1760</v>
      </c>
      <c r="G814">
        <v>6096202</v>
      </c>
      <c r="H814">
        <v>1</v>
      </c>
      <c r="I814" t="s">
        <v>2065</v>
      </c>
      <c r="J814" t="s">
        <v>2066</v>
      </c>
      <c r="K814" t="s">
        <v>415</v>
      </c>
      <c r="L814">
        <v>3</v>
      </c>
      <c r="M814">
        <v>2</v>
      </c>
      <c r="N814">
        <v>2</v>
      </c>
      <c r="O814">
        <v>0</v>
      </c>
      <c r="P814">
        <v>2</v>
      </c>
      <c r="Q814">
        <v>0</v>
      </c>
      <c r="R814">
        <v>0</v>
      </c>
      <c r="S814" s="50">
        <v>46273.760497685187</v>
      </c>
      <c r="T814" s="50">
        <v>46273.770833333343</v>
      </c>
      <c r="U814" s="51">
        <v>46273</v>
      </c>
      <c r="V814" s="50">
        <v>46273.770833333343</v>
      </c>
      <c r="W814" t="s">
        <v>1673</v>
      </c>
      <c r="X814" t="s">
        <v>492</v>
      </c>
    </row>
    <row r="815" spans="1:24" ht="15" customHeight="1" x14ac:dyDescent="0.35">
      <c r="A815">
        <v>11711213</v>
      </c>
      <c r="B815">
        <v>100006742483</v>
      </c>
      <c r="C815" t="s">
        <v>1726</v>
      </c>
      <c r="D815">
        <v>100</v>
      </c>
      <c r="E815" t="s">
        <v>1745</v>
      </c>
      <c r="F815" t="s">
        <v>1760</v>
      </c>
      <c r="G815">
        <v>6096102</v>
      </c>
      <c r="H815">
        <v>2</v>
      </c>
      <c r="I815" t="s">
        <v>2736</v>
      </c>
      <c r="J815" t="s">
        <v>2737</v>
      </c>
      <c r="K815" t="s">
        <v>421</v>
      </c>
      <c r="L815">
        <v>3</v>
      </c>
      <c r="M815">
        <v>3</v>
      </c>
      <c r="N815">
        <v>3</v>
      </c>
      <c r="O815">
        <v>0</v>
      </c>
      <c r="P815">
        <v>3</v>
      </c>
      <c r="Q815">
        <v>0</v>
      </c>
      <c r="R815">
        <v>0</v>
      </c>
      <c r="S815" s="50">
        <v>46273.760474537034</v>
      </c>
      <c r="T815" s="50">
        <v>46273.770891203712</v>
      </c>
      <c r="U815" s="51">
        <v>46273</v>
      </c>
      <c r="V815" s="50">
        <v>46273.770891203712</v>
      </c>
      <c r="W815" t="s">
        <v>1673</v>
      </c>
      <c r="X815" t="s">
        <v>492</v>
      </c>
    </row>
    <row r="816" spans="1:24" ht="15" customHeight="1" x14ac:dyDescent="0.35">
      <c r="A816">
        <v>11708703</v>
      </c>
      <c r="B816">
        <v>100006741177</v>
      </c>
      <c r="C816" t="s">
        <v>1726</v>
      </c>
      <c r="D816">
        <v>100</v>
      </c>
      <c r="E816" t="s">
        <v>1745</v>
      </c>
      <c r="F816" t="s">
        <v>1760</v>
      </c>
      <c r="G816">
        <v>6034801</v>
      </c>
      <c r="H816">
        <v>4</v>
      </c>
      <c r="I816" t="s">
        <v>2331</v>
      </c>
      <c r="J816" t="s">
        <v>2332</v>
      </c>
      <c r="K816" t="s">
        <v>424</v>
      </c>
      <c r="L816">
        <v>3</v>
      </c>
      <c r="M816">
        <v>1</v>
      </c>
      <c r="N816">
        <v>1</v>
      </c>
      <c r="O816">
        <v>0</v>
      </c>
      <c r="P816">
        <v>1</v>
      </c>
      <c r="Q816">
        <v>0</v>
      </c>
      <c r="R816">
        <v>0</v>
      </c>
      <c r="S816" s="50">
        <v>46273.696585648147</v>
      </c>
      <c r="T816" s="50">
        <v>46273.770914351851</v>
      </c>
      <c r="U816" s="51">
        <v>46273</v>
      </c>
      <c r="V816" s="50">
        <v>46273.770914351851</v>
      </c>
      <c r="W816" t="s">
        <v>1673</v>
      </c>
      <c r="X816" t="s">
        <v>492</v>
      </c>
    </row>
    <row r="817" spans="1:24" ht="15" customHeight="1" x14ac:dyDescent="0.35">
      <c r="A817">
        <v>11708704</v>
      </c>
      <c r="B817">
        <v>100006741177</v>
      </c>
      <c r="C817" t="s">
        <v>1726</v>
      </c>
      <c r="D817">
        <v>100</v>
      </c>
      <c r="E817" t="s">
        <v>1745</v>
      </c>
      <c r="F817" t="s">
        <v>1760</v>
      </c>
      <c r="G817">
        <v>6034801</v>
      </c>
      <c r="H817">
        <v>4</v>
      </c>
      <c r="I817" t="s">
        <v>2333</v>
      </c>
      <c r="J817" t="s">
        <v>2334</v>
      </c>
      <c r="K817" t="s">
        <v>424</v>
      </c>
      <c r="L817">
        <v>3</v>
      </c>
      <c r="M817">
        <v>2</v>
      </c>
      <c r="N817">
        <v>2</v>
      </c>
      <c r="O817">
        <v>0</v>
      </c>
      <c r="P817">
        <v>2</v>
      </c>
      <c r="Q817">
        <v>0</v>
      </c>
      <c r="R817">
        <v>0</v>
      </c>
      <c r="S817" s="50">
        <v>46273.696585648147</v>
      </c>
      <c r="T817" s="50">
        <v>46273.771053240736</v>
      </c>
      <c r="U817" s="51">
        <v>46273</v>
      </c>
      <c r="V817" s="50">
        <v>46273.771053240736</v>
      </c>
      <c r="W817" t="s">
        <v>1673</v>
      </c>
      <c r="X817" t="s">
        <v>492</v>
      </c>
    </row>
    <row r="818" spans="1:24" ht="15" customHeight="1" x14ac:dyDescent="0.35">
      <c r="A818">
        <v>11708705</v>
      </c>
      <c r="B818">
        <v>100006741177</v>
      </c>
      <c r="C818" t="s">
        <v>1726</v>
      </c>
      <c r="D818">
        <v>100</v>
      </c>
      <c r="E818" t="s">
        <v>1745</v>
      </c>
      <c r="F818" t="s">
        <v>1760</v>
      </c>
      <c r="G818">
        <v>6034801</v>
      </c>
      <c r="H818">
        <v>4</v>
      </c>
      <c r="I818" t="s">
        <v>2335</v>
      </c>
      <c r="J818" t="s">
        <v>2336</v>
      </c>
      <c r="K818" t="s">
        <v>424</v>
      </c>
      <c r="L818">
        <v>3</v>
      </c>
      <c r="M818">
        <v>2</v>
      </c>
      <c r="N818">
        <v>2</v>
      </c>
      <c r="O818">
        <v>0</v>
      </c>
      <c r="P818">
        <v>2</v>
      </c>
      <c r="Q818">
        <v>0</v>
      </c>
      <c r="R818">
        <v>0</v>
      </c>
      <c r="S818" s="50">
        <v>46273.696585648147</v>
      </c>
      <c r="T818" s="50">
        <v>46273.771099537043</v>
      </c>
      <c r="U818" s="51">
        <v>46273</v>
      </c>
      <c r="V818" s="50">
        <v>46273.771099537043</v>
      </c>
      <c r="W818" t="s">
        <v>1673</v>
      </c>
      <c r="X818" t="s">
        <v>492</v>
      </c>
    </row>
    <row r="819" spans="1:24" ht="15" customHeight="1" x14ac:dyDescent="0.35">
      <c r="A819">
        <v>11710964</v>
      </c>
      <c r="B819">
        <v>100006742355</v>
      </c>
      <c r="C819" t="s">
        <v>1726</v>
      </c>
      <c r="D819">
        <v>100</v>
      </c>
      <c r="E819" t="s">
        <v>1745</v>
      </c>
      <c r="F819" t="s">
        <v>1760</v>
      </c>
      <c r="G819">
        <v>6087701</v>
      </c>
      <c r="H819">
        <v>1</v>
      </c>
      <c r="I819" t="s">
        <v>2696</v>
      </c>
      <c r="J819" t="s">
        <v>2697</v>
      </c>
      <c r="K819" t="s">
        <v>418</v>
      </c>
      <c r="L819">
        <v>3</v>
      </c>
      <c r="M819">
        <v>4</v>
      </c>
      <c r="N819">
        <v>4</v>
      </c>
      <c r="O819">
        <v>0</v>
      </c>
      <c r="P819">
        <v>4</v>
      </c>
      <c r="Q819">
        <v>0</v>
      </c>
      <c r="R819">
        <v>0</v>
      </c>
      <c r="S819" s="50">
        <v>46273.752118055563</v>
      </c>
      <c r="T819" s="50">
        <v>46273.771134259259</v>
      </c>
      <c r="U819" s="51">
        <v>46273</v>
      </c>
      <c r="V819" s="50">
        <v>46273.771134259259</v>
      </c>
      <c r="W819" t="s">
        <v>1673</v>
      </c>
      <c r="X819" t="s">
        <v>492</v>
      </c>
    </row>
    <row r="820" spans="1:24" ht="15" customHeight="1" x14ac:dyDescent="0.35">
      <c r="A820">
        <v>11711154</v>
      </c>
      <c r="B820">
        <v>100006742455</v>
      </c>
      <c r="C820" t="s">
        <v>1726</v>
      </c>
      <c r="D820">
        <v>100</v>
      </c>
      <c r="E820" t="s">
        <v>1745</v>
      </c>
      <c r="F820" t="s">
        <v>1760</v>
      </c>
      <c r="G820">
        <v>6094302</v>
      </c>
      <c r="H820">
        <v>1</v>
      </c>
      <c r="I820" t="s">
        <v>2065</v>
      </c>
      <c r="J820" t="s">
        <v>2066</v>
      </c>
      <c r="K820" t="s">
        <v>415</v>
      </c>
      <c r="L820">
        <v>3</v>
      </c>
      <c r="M820">
        <v>1</v>
      </c>
      <c r="N820">
        <v>1</v>
      </c>
      <c r="O820">
        <v>0</v>
      </c>
      <c r="P820">
        <v>1</v>
      </c>
      <c r="Q820">
        <v>0</v>
      </c>
      <c r="R820">
        <v>0</v>
      </c>
      <c r="S820" s="50">
        <v>46273.757696759261</v>
      </c>
      <c r="T820" s="50">
        <v>46273.771226851852</v>
      </c>
      <c r="U820" s="51">
        <v>46273</v>
      </c>
      <c r="V820" s="50">
        <v>46273.771226851852</v>
      </c>
      <c r="W820" t="s">
        <v>1673</v>
      </c>
      <c r="X820" t="s">
        <v>492</v>
      </c>
    </row>
    <row r="821" spans="1:24" ht="15" customHeight="1" x14ac:dyDescent="0.35">
      <c r="A821">
        <v>11708706</v>
      </c>
      <c r="B821">
        <v>100006741177</v>
      </c>
      <c r="C821" t="s">
        <v>1726</v>
      </c>
      <c r="D821">
        <v>100</v>
      </c>
      <c r="E821" t="s">
        <v>1745</v>
      </c>
      <c r="F821" t="s">
        <v>1760</v>
      </c>
      <c r="G821">
        <v>6034801</v>
      </c>
      <c r="H821">
        <v>4</v>
      </c>
      <c r="I821" t="s">
        <v>2287</v>
      </c>
      <c r="J821" t="s">
        <v>2288</v>
      </c>
      <c r="K821" t="s">
        <v>424</v>
      </c>
      <c r="L821">
        <v>3</v>
      </c>
      <c r="M821">
        <v>1</v>
      </c>
      <c r="N821">
        <v>1</v>
      </c>
      <c r="O821">
        <v>0</v>
      </c>
      <c r="P821">
        <v>1</v>
      </c>
      <c r="Q821">
        <v>0</v>
      </c>
      <c r="R821">
        <v>0</v>
      </c>
      <c r="S821" s="50">
        <v>46273.696585648147</v>
      </c>
      <c r="T821" s="50">
        <v>46273.771249999998</v>
      </c>
      <c r="U821" s="51">
        <v>46273</v>
      </c>
      <c r="V821" s="50">
        <v>46273.771249999998</v>
      </c>
      <c r="W821" t="s">
        <v>1673</v>
      </c>
      <c r="X821" t="s">
        <v>492</v>
      </c>
    </row>
    <row r="822" spans="1:24" ht="15" customHeight="1" x14ac:dyDescent="0.35">
      <c r="A822">
        <v>11708707</v>
      </c>
      <c r="B822">
        <v>100006741177</v>
      </c>
      <c r="C822" t="s">
        <v>1726</v>
      </c>
      <c r="D822">
        <v>100</v>
      </c>
      <c r="E822" t="s">
        <v>1745</v>
      </c>
      <c r="F822" t="s">
        <v>1760</v>
      </c>
      <c r="G822">
        <v>6034801</v>
      </c>
      <c r="H822">
        <v>4</v>
      </c>
      <c r="I822" t="s">
        <v>1925</v>
      </c>
      <c r="J822" t="s">
        <v>1926</v>
      </c>
      <c r="K822" t="s">
        <v>424</v>
      </c>
      <c r="L822">
        <v>3</v>
      </c>
      <c r="M822">
        <v>1</v>
      </c>
      <c r="N822">
        <v>1</v>
      </c>
      <c r="O822">
        <v>0</v>
      </c>
      <c r="P822">
        <v>1</v>
      </c>
      <c r="Q822">
        <v>0</v>
      </c>
      <c r="R822">
        <v>0</v>
      </c>
      <c r="S822" s="50">
        <v>46273.696585648147</v>
      </c>
      <c r="T822" s="50">
        <v>46273.771319444437</v>
      </c>
      <c r="U822" s="51">
        <v>46273</v>
      </c>
      <c r="V822" s="50">
        <v>46273.771319444437</v>
      </c>
      <c r="W822" t="s">
        <v>1673</v>
      </c>
      <c r="X822" t="s">
        <v>492</v>
      </c>
    </row>
    <row r="823" spans="1:24" ht="15" customHeight="1" x14ac:dyDescent="0.35">
      <c r="A823">
        <v>11711155</v>
      </c>
      <c r="B823">
        <v>100006742455</v>
      </c>
      <c r="C823" t="s">
        <v>1726</v>
      </c>
      <c r="D823">
        <v>100</v>
      </c>
      <c r="E823" t="s">
        <v>1745</v>
      </c>
      <c r="F823" t="s">
        <v>1760</v>
      </c>
      <c r="G823">
        <v>6094302</v>
      </c>
      <c r="H823">
        <v>1</v>
      </c>
      <c r="I823" t="s">
        <v>2732</v>
      </c>
      <c r="J823" t="s">
        <v>2733</v>
      </c>
      <c r="K823" t="s">
        <v>415</v>
      </c>
      <c r="L823">
        <v>3</v>
      </c>
      <c r="M823">
        <v>1</v>
      </c>
      <c r="N823">
        <v>1</v>
      </c>
      <c r="O823">
        <v>0</v>
      </c>
      <c r="P823">
        <v>1</v>
      </c>
      <c r="Q823">
        <v>0</v>
      </c>
      <c r="R823">
        <v>0</v>
      </c>
      <c r="S823" s="50">
        <v>46273.757696759261</v>
      </c>
      <c r="T823" s="50">
        <v>46273.771377314813</v>
      </c>
      <c r="U823" s="51">
        <v>46273</v>
      </c>
      <c r="V823" s="50">
        <v>46273.771377314813</v>
      </c>
      <c r="W823" t="s">
        <v>1673</v>
      </c>
      <c r="X823" t="s">
        <v>492</v>
      </c>
    </row>
    <row r="824" spans="1:24" ht="15" customHeight="1" x14ac:dyDescent="0.35">
      <c r="A824">
        <v>11708708</v>
      </c>
      <c r="B824">
        <v>100006741177</v>
      </c>
      <c r="C824" t="s">
        <v>1726</v>
      </c>
      <c r="D824">
        <v>100</v>
      </c>
      <c r="E824" t="s">
        <v>1745</v>
      </c>
      <c r="F824" t="s">
        <v>1760</v>
      </c>
      <c r="G824">
        <v>6034801</v>
      </c>
      <c r="H824">
        <v>4</v>
      </c>
      <c r="I824" t="s">
        <v>1911</v>
      </c>
      <c r="J824" t="s">
        <v>1912</v>
      </c>
      <c r="K824" t="s">
        <v>424</v>
      </c>
      <c r="L824">
        <v>3</v>
      </c>
      <c r="M824">
        <v>1</v>
      </c>
      <c r="N824">
        <v>1</v>
      </c>
      <c r="O824">
        <v>0</v>
      </c>
      <c r="P824">
        <v>1</v>
      </c>
      <c r="Q824">
        <v>0</v>
      </c>
      <c r="R824">
        <v>0</v>
      </c>
      <c r="S824" s="50">
        <v>46273.696585648147</v>
      </c>
      <c r="T824" s="50">
        <v>46273.771504629629</v>
      </c>
      <c r="U824" s="51">
        <v>46273</v>
      </c>
      <c r="V824" s="50">
        <v>46273.771504629629</v>
      </c>
      <c r="W824" t="s">
        <v>1673</v>
      </c>
      <c r="X824" t="s">
        <v>492</v>
      </c>
    </row>
    <row r="825" spans="1:24" ht="15" customHeight="1" x14ac:dyDescent="0.35">
      <c r="A825">
        <v>11708709</v>
      </c>
      <c r="B825">
        <v>100006741177</v>
      </c>
      <c r="C825" t="s">
        <v>1726</v>
      </c>
      <c r="D825">
        <v>100</v>
      </c>
      <c r="E825" t="s">
        <v>1745</v>
      </c>
      <c r="F825" t="s">
        <v>1760</v>
      </c>
      <c r="G825">
        <v>6034801</v>
      </c>
      <c r="H825">
        <v>4</v>
      </c>
      <c r="I825" t="s">
        <v>2337</v>
      </c>
      <c r="J825" t="s">
        <v>2338</v>
      </c>
      <c r="K825" t="s">
        <v>424</v>
      </c>
      <c r="L825">
        <v>3</v>
      </c>
      <c r="M825">
        <v>1</v>
      </c>
      <c r="N825">
        <v>1</v>
      </c>
      <c r="O825">
        <v>0</v>
      </c>
      <c r="P825">
        <v>1</v>
      </c>
      <c r="Q825">
        <v>0</v>
      </c>
      <c r="R825">
        <v>0</v>
      </c>
      <c r="S825" s="50">
        <v>46273.696585648147</v>
      </c>
      <c r="T825" s="50">
        <v>46273.771585648137</v>
      </c>
      <c r="U825" s="51">
        <v>46273</v>
      </c>
      <c r="V825" s="50">
        <v>46273.771585648137</v>
      </c>
      <c r="W825" t="s">
        <v>1673</v>
      </c>
      <c r="X825" t="s">
        <v>492</v>
      </c>
    </row>
    <row r="826" spans="1:24" ht="15" customHeight="1" x14ac:dyDescent="0.35">
      <c r="A826">
        <v>11710601</v>
      </c>
      <c r="B826">
        <v>100006742170</v>
      </c>
      <c r="C826" t="s">
        <v>1726</v>
      </c>
      <c r="D826">
        <v>100</v>
      </c>
      <c r="E826" t="s">
        <v>1745</v>
      </c>
      <c r="F826" t="s">
        <v>1760</v>
      </c>
      <c r="G826">
        <v>6077701</v>
      </c>
      <c r="H826">
        <v>1</v>
      </c>
      <c r="I826" t="s">
        <v>2171</v>
      </c>
      <c r="J826" t="s">
        <v>2172</v>
      </c>
      <c r="K826" t="s">
        <v>418</v>
      </c>
      <c r="L826">
        <v>3</v>
      </c>
      <c r="M826">
        <v>4</v>
      </c>
      <c r="N826">
        <v>4</v>
      </c>
      <c r="O826">
        <v>0</v>
      </c>
      <c r="P826">
        <v>4</v>
      </c>
      <c r="Q826">
        <v>0</v>
      </c>
      <c r="R826">
        <v>0</v>
      </c>
      <c r="S826" s="50">
        <v>46273.744513888887</v>
      </c>
      <c r="T826" s="50">
        <v>46273.771736111114</v>
      </c>
      <c r="U826" s="51">
        <v>46273</v>
      </c>
      <c r="V826" s="50">
        <v>46273.771736111114</v>
      </c>
      <c r="W826" t="s">
        <v>1673</v>
      </c>
      <c r="X826" t="s">
        <v>492</v>
      </c>
    </row>
    <row r="827" spans="1:24" ht="15" customHeight="1" x14ac:dyDescent="0.35">
      <c r="A827">
        <v>11708283</v>
      </c>
      <c r="B827">
        <v>100006740975</v>
      </c>
      <c r="C827" t="s">
        <v>1726</v>
      </c>
      <c r="D827">
        <v>100</v>
      </c>
      <c r="E827" t="s">
        <v>1745</v>
      </c>
      <c r="F827" t="s">
        <v>1760</v>
      </c>
      <c r="G827">
        <v>6021701</v>
      </c>
      <c r="H827">
        <v>4</v>
      </c>
      <c r="I827" t="s">
        <v>2163</v>
      </c>
      <c r="J827" t="s">
        <v>2164</v>
      </c>
      <c r="K827" t="s">
        <v>424</v>
      </c>
      <c r="L827">
        <v>3</v>
      </c>
      <c r="M827">
        <v>2</v>
      </c>
      <c r="N827">
        <v>2</v>
      </c>
      <c r="O827">
        <v>0</v>
      </c>
      <c r="P827">
        <v>2</v>
      </c>
      <c r="Q827">
        <v>0</v>
      </c>
      <c r="R827">
        <v>0</v>
      </c>
      <c r="S827" s="50">
        <v>46273.673657407409</v>
      </c>
      <c r="T827" s="50">
        <v>46273.771782407413</v>
      </c>
      <c r="U827" s="51">
        <v>46273</v>
      </c>
      <c r="V827" s="50">
        <v>46273.771782407413</v>
      </c>
      <c r="W827" t="s">
        <v>1673</v>
      </c>
      <c r="X827" t="s">
        <v>492</v>
      </c>
    </row>
    <row r="828" spans="1:24" ht="15" customHeight="1" x14ac:dyDescent="0.35">
      <c r="A828">
        <v>11708505</v>
      </c>
      <c r="B828">
        <v>100006741083</v>
      </c>
      <c r="C828" t="s">
        <v>1726</v>
      </c>
      <c r="D828">
        <v>100</v>
      </c>
      <c r="E828" t="s">
        <v>1745</v>
      </c>
      <c r="F828" t="s">
        <v>1760</v>
      </c>
      <c r="G828">
        <v>6018601</v>
      </c>
      <c r="H828">
        <v>2</v>
      </c>
      <c r="I828" t="s">
        <v>2265</v>
      </c>
      <c r="J828" t="s">
        <v>2266</v>
      </c>
      <c r="K828" t="s">
        <v>421</v>
      </c>
      <c r="L828">
        <v>3</v>
      </c>
      <c r="M828">
        <v>2</v>
      </c>
      <c r="N828">
        <v>2</v>
      </c>
      <c r="O828">
        <v>0</v>
      </c>
      <c r="P828">
        <v>2</v>
      </c>
      <c r="Q828">
        <v>0</v>
      </c>
      <c r="R828">
        <v>0</v>
      </c>
      <c r="S828" s="50">
        <v>46273.687557870369</v>
      </c>
      <c r="T828" s="50">
        <v>46273.771840277783</v>
      </c>
      <c r="U828" s="51">
        <v>46273</v>
      </c>
      <c r="V828" s="50">
        <v>46273.771840277783</v>
      </c>
      <c r="W828" t="s">
        <v>1673</v>
      </c>
      <c r="X828" t="s">
        <v>492</v>
      </c>
    </row>
    <row r="829" spans="1:24" ht="15" customHeight="1" x14ac:dyDescent="0.35">
      <c r="A829">
        <v>11710402</v>
      </c>
      <c r="B829">
        <v>100006742072</v>
      </c>
      <c r="C829" t="s">
        <v>1726</v>
      </c>
      <c r="D829">
        <v>100</v>
      </c>
      <c r="E829" t="s">
        <v>1745</v>
      </c>
      <c r="F829" t="s">
        <v>1760</v>
      </c>
      <c r="G829">
        <v>6070202</v>
      </c>
      <c r="H829">
        <v>1</v>
      </c>
      <c r="I829" t="s">
        <v>2429</v>
      </c>
      <c r="J829" t="s">
        <v>2430</v>
      </c>
      <c r="K829" t="s">
        <v>415</v>
      </c>
      <c r="L829">
        <v>3</v>
      </c>
      <c r="M829">
        <v>1</v>
      </c>
      <c r="N829">
        <v>1</v>
      </c>
      <c r="O829">
        <v>0</v>
      </c>
      <c r="P829">
        <v>1</v>
      </c>
      <c r="Q829">
        <v>0</v>
      </c>
      <c r="R829">
        <v>0</v>
      </c>
      <c r="S829" s="50">
        <v>46273.734803240739</v>
      </c>
      <c r="T829" s="50">
        <v>46273.771874999999</v>
      </c>
      <c r="U829" s="51">
        <v>46273</v>
      </c>
      <c r="V829" s="50">
        <v>46273.771874999999</v>
      </c>
      <c r="W829" t="s">
        <v>1673</v>
      </c>
      <c r="X829" t="s">
        <v>492</v>
      </c>
    </row>
    <row r="830" spans="1:24" ht="15" customHeight="1" x14ac:dyDescent="0.35">
      <c r="A830">
        <v>11709890</v>
      </c>
      <c r="B830">
        <v>100006741791</v>
      </c>
      <c r="C830" t="s">
        <v>1726</v>
      </c>
      <c r="D830">
        <v>100</v>
      </c>
      <c r="E830" t="s">
        <v>1745</v>
      </c>
      <c r="F830" t="s">
        <v>1760</v>
      </c>
      <c r="G830">
        <v>6052802</v>
      </c>
      <c r="H830">
        <v>2</v>
      </c>
      <c r="I830" t="s">
        <v>2479</v>
      </c>
      <c r="J830" t="s">
        <v>2480</v>
      </c>
      <c r="K830" t="s">
        <v>420</v>
      </c>
      <c r="L830">
        <v>3</v>
      </c>
      <c r="M830">
        <v>1</v>
      </c>
      <c r="N830">
        <v>1</v>
      </c>
      <c r="O830">
        <v>0</v>
      </c>
      <c r="P830">
        <v>1</v>
      </c>
      <c r="Q830">
        <v>0</v>
      </c>
      <c r="R830">
        <v>0</v>
      </c>
      <c r="S830" s="50">
        <v>46273.715312499997</v>
      </c>
      <c r="T830" s="50">
        <v>46273.771921296298</v>
      </c>
      <c r="U830" s="51">
        <v>46273</v>
      </c>
      <c r="V830" s="50">
        <v>46273.771921296298</v>
      </c>
      <c r="W830" t="s">
        <v>1673</v>
      </c>
      <c r="X830" t="s">
        <v>492</v>
      </c>
    </row>
    <row r="831" spans="1:24" ht="15" customHeight="1" x14ac:dyDescent="0.35">
      <c r="A831">
        <v>11710899</v>
      </c>
      <c r="B831">
        <v>100006742326</v>
      </c>
      <c r="C831" t="s">
        <v>1726</v>
      </c>
      <c r="D831">
        <v>100</v>
      </c>
      <c r="E831" t="s">
        <v>1745</v>
      </c>
      <c r="F831" t="s">
        <v>1760</v>
      </c>
      <c r="G831">
        <v>6085503</v>
      </c>
      <c r="H831">
        <v>1</v>
      </c>
      <c r="I831" t="s">
        <v>2684</v>
      </c>
      <c r="J831" t="s">
        <v>2685</v>
      </c>
      <c r="K831" t="s">
        <v>418</v>
      </c>
      <c r="L831">
        <v>3</v>
      </c>
      <c r="M831">
        <v>1</v>
      </c>
      <c r="N831">
        <v>1</v>
      </c>
      <c r="O831">
        <v>0</v>
      </c>
      <c r="P831">
        <v>1</v>
      </c>
      <c r="Q831">
        <v>0</v>
      </c>
      <c r="R831">
        <v>0</v>
      </c>
      <c r="S831" s="50">
        <v>46273.749363425923</v>
      </c>
      <c r="T831" s="50">
        <v>46273.771956018521</v>
      </c>
      <c r="U831" s="51">
        <v>46273</v>
      </c>
      <c r="V831" s="50">
        <v>46273.771956018521</v>
      </c>
      <c r="W831" t="s">
        <v>1673</v>
      </c>
      <c r="X831" t="s">
        <v>492</v>
      </c>
    </row>
    <row r="832" spans="1:24" ht="15" customHeight="1" x14ac:dyDescent="0.35">
      <c r="A832">
        <v>11711156</v>
      </c>
      <c r="B832">
        <v>100006742455</v>
      </c>
      <c r="C832" t="s">
        <v>1726</v>
      </c>
      <c r="D832">
        <v>100</v>
      </c>
      <c r="E832" t="s">
        <v>1745</v>
      </c>
      <c r="F832" t="s">
        <v>1760</v>
      </c>
      <c r="G832">
        <v>6094302</v>
      </c>
      <c r="H832">
        <v>1</v>
      </c>
      <c r="I832" t="s">
        <v>2171</v>
      </c>
      <c r="J832" t="s">
        <v>2172</v>
      </c>
      <c r="K832" t="s">
        <v>415</v>
      </c>
      <c r="L832">
        <v>3</v>
      </c>
      <c r="M832">
        <v>1</v>
      </c>
      <c r="N832">
        <v>1</v>
      </c>
      <c r="O832">
        <v>0</v>
      </c>
      <c r="P832">
        <v>1</v>
      </c>
      <c r="Q832">
        <v>0</v>
      </c>
      <c r="R832">
        <v>0</v>
      </c>
      <c r="S832" s="50">
        <v>46273.757696759261</v>
      </c>
      <c r="T832" s="50">
        <v>46273.772187499999</v>
      </c>
      <c r="U832" s="51">
        <v>46273</v>
      </c>
      <c r="V832" s="50">
        <v>46273.772187499999</v>
      </c>
      <c r="W832" t="s">
        <v>1673</v>
      </c>
      <c r="X832" t="s">
        <v>492</v>
      </c>
    </row>
    <row r="833" spans="1:24" ht="15" customHeight="1" x14ac:dyDescent="0.35">
      <c r="A833">
        <v>11709398</v>
      </c>
      <c r="B833">
        <v>100006741555</v>
      </c>
      <c r="C833" t="s">
        <v>1726</v>
      </c>
      <c r="D833">
        <v>100</v>
      </c>
      <c r="E833" t="s">
        <v>1745</v>
      </c>
      <c r="F833" t="s">
        <v>1760</v>
      </c>
      <c r="G833">
        <v>5894203</v>
      </c>
      <c r="H833">
        <v>2</v>
      </c>
      <c r="I833" t="s">
        <v>1961</v>
      </c>
      <c r="J833" t="s">
        <v>1962</v>
      </c>
      <c r="K833" t="s">
        <v>421</v>
      </c>
      <c r="L833">
        <v>3</v>
      </c>
      <c r="M833">
        <v>2</v>
      </c>
      <c r="N833">
        <v>2</v>
      </c>
      <c r="O833">
        <v>0</v>
      </c>
      <c r="P833">
        <v>2</v>
      </c>
      <c r="Q833">
        <v>0</v>
      </c>
      <c r="R833">
        <v>0</v>
      </c>
      <c r="S833" s="50">
        <v>46273.7028125</v>
      </c>
      <c r="T833" s="50">
        <v>46273.772199074083</v>
      </c>
      <c r="U833" s="51">
        <v>46273</v>
      </c>
      <c r="V833" s="50">
        <v>46273.772199074083</v>
      </c>
      <c r="W833" t="s">
        <v>1673</v>
      </c>
      <c r="X833" t="s">
        <v>492</v>
      </c>
    </row>
    <row r="834" spans="1:24" ht="15" customHeight="1" x14ac:dyDescent="0.35">
      <c r="A834">
        <v>11710900</v>
      </c>
      <c r="B834">
        <v>100006742326</v>
      </c>
      <c r="C834" t="s">
        <v>1726</v>
      </c>
      <c r="D834">
        <v>100</v>
      </c>
      <c r="E834" t="s">
        <v>1745</v>
      </c>
      <c r="F834" t="s">
        <v>1760</v>
      </c>
      <c r="G834">
        <v>6085503</v>
      </c>
      <c r="H834">
        <v>1</v>
      </c>
      <c r="I834" t="s">
        <v>2686</v>
      </c>
      <c r="J834" t="s">
        <v>2687</v>
      </c>
      <c r="K834" t="s">
        <v>418</v>
      </c>
      <c r="L834">
        <v>3</v>
      </c>
      <c r="M834">
        <v>25</v>
      </c>
      <c r="N834">
        <v>25</v>
      </c>
      <c r="O834">
        <v>0</v>
      </c>
      <c r="P834">
        <v>25</v>
      </c>
      <c r="Q834">
        <v>0</v>
      </c>
      <c r="R834">
        <v>0</v>
      </c>
      <c r="S834" s="50">
        <v>46273.749363425923</v>
      </c>
      <c r="T834" s="50">
        <v>46273.772361111107</v>
      </c>
      <c r="U834" s="51">
        <v>46273</v>
      </c>
      <c r="V834" s="50">
        <v>46273.772361111107</v>
      </c>
      <c r="W834" t="s">
        <v>1673</v>
      </c>
      <c r="X834" t="s">
        <v>492</v>
      </c>
    </row>
    <row r="835" spans="1:24" ht="15" customHeight="1" x14ac:dyDescent="0.35">
      <c r="A835">
        <v>11710742</v>
      </c>
      <c r="B835">
        <v>100006742245</v>
      </c>
      <c r="C835" t="s">
        <v>1726</v>
      </c>
      <c r="D835">
        <v>100</v>
      </c>
      <c r="E835" t="s">
        <v>1745</v>
      </c>
      <c r="F835" t="s">
        <v>1760</v>
      </c>
      <c r="G835">
        <v>6081001</v>
      </c>
      <c r="H835">
        <v>1</v>
      </c>
      <c r="I835" t="s">
        <v>2121</v>
      </c>
      <c r="J835" t="s">
        <v>2122</v>
      </c>
      <c r="K835" t="s">
        <v>415</v>
      </c>
      <c r="L835">
        <v>3</v>
      </c>
      <c r="M835">
        <v>1</v>
      </c>
      <c r="N835">
        <v>1</v>
      </c>
      <c r="O835">
        <v>0</v>
      </c>
      <c r="P835">
        <v>1</v>
      </c>
      <c r="Q835">
        <v>0</v>
      </c>
      <c r="R835">
        <v>0</v>
      </c>
      <c r="S835" s="50">
        <v>46273.746608796297</v>
      </c>
      <c r="T835" s="50">
        <v>46273.772418981483</v>
      </c>
      <c r="U835" s="51">
        <v>46273</v>
      </c>
      <c r="V835" s="50">
        <v>46273.772418981483</v>
      </c>
      <c r="W835" t="s">
        <v>1673</v>
      </c>
      <c r="X835" t="s">
        <v>492</v>
      </c>
    </row>
    <row r="836" spans="1:24" ht="15" customHeight="1" x14ac:dyDescent="0.35">
      <c r="A836">
        <v>11709891</v>
      </c>
      <c r="B836">
        <v>100006741791</v>
      </c>
      <c r="C836" t="s">
        <v>1726</v>
      </c>
      <c r="D836">
        <v>100</v>
      </c>
      <c r="E836" t="s">
        <v>1745</v>
      </c>
      <c r="F836" t="s">
        <v>1760</v>
      </c>
      <c r="G836">
        <v>6052802</v>
      </c>
      <c r="H836">
        <v>2</v>
      </c>
      <c r="I836" t="s">
        <v>2481</v>
      </c>
      <c r="J836" t="s">
        <v>2482</v>
      </c>
      <c r="K836" t="s">
        <v>420</v>
      </c>
      <c r="L836">
        <v>3</v>
      </c>
      <c r="M836">
        <v>2</v>
      </c>
      <c r="N836">
        <v>2</v>
      </c>
      <c r="O836">
        <v>0</v>
      </c>
      <c r="P836">
        <v>2</v>
      </c>
      <c r="Q836">
        <v>0</v>
      </c>
      <c r="R836">
        <v>0</v>
      </c>
      <c r="S836" s="50">
        <v>46273.715312499997</v>
      </c>
      <c r="T836" s="50">
        <v>46273.772546296299</v>
      </c>
      <c r="U836" s="51">
        <v>46273</v>
      </c>
      <c r="V836" s="50">
        <v>46273.772546296299</v>
      </c>
      <c r="W836" t="s">
        <v>1673</v>
      </c>
      <c r="X836" t="s">
        <v>492</v>
      </c>
    </row>
    <row r="837" spans="1:24" ht="15" customHeight="1" x14ac:dyDescent="0.35">
      <c r="A837">
        <v>11711373</v>
      </c>
      <c r="B837">
        <v>100006742586</v>
      </c>
      <c r="C837" t="s">
        <v>1726</v>
      </c>
      <c r="D837">
        <v>100</v>
      </c>
      <c r="E837" t="s">
        <v>1745</v>
      </c>
      <c r="F837" t="s">
        <v>1760</v>
      </c>
      <c r="G837">
        <v>6104014</v>
      </c>
      <c r="H837">
        <v>2</v>
      </c>
      <c r="I837" t="s">
        <v>2730</v>
      </c>
      <c r="J837" t="s">
        <v>2731</v>
      </c>
      <c r="K837" t="s">
        <v>421</v>
      </c>
      <c r="L837">
        <v>3</v>
      </c>
      <c r="M837">
        <v>3</v>
      </c>
      <c r="N837">
        <v>3</v>
      </c>
      <c r="O837">
        <v>0</v>
      </c>
      <c r="P837">
        <v>3</v>
      </c>
      <c r="Q837">
        <v>0</v>
      </c>
      <c r="R837">
        <v>0</v>
      </c>
      <c r="S837" s="50">
        <v>46273.767418981479</v>
      </c>
      <c r="T837" s="50">
        <v>46273.772557870368</v>
      </c>
      <c r="U837" s="51">
        <v>46273</v>
      </c>
      <c r="V837" s="50">
        <v>46273.772557870368</v>
      </c>
      <c r="W837" t="s">
        <v>1673</v>
      </c>
      <c r="X837" t="s">
        <v>492</v>
      </c>
    </row>
    <row r="838" spans="1:24" ht="15" customHeight="1" x14ac:dyDescent="0.35">
      <c r="A838">
        <v>11711158</v>
      </c>
      <c r="B838">
        <v>100006742456</v>
      </c>
      <c r="C838" t="s">
        <v>1726</v>
      </c>
      <c r="D838">
        <v>100</v>
      </c>
      <c r="E838" t="s">
        <v>1745</v>
      </c>
      <c r="F838" t="s">
        <v>1760</v>
      </c>
      <c r="G838">
        <v>6093601</v>
      </c>
      <c r="H838">
        <v>1</v>
      </c>
      <c r="I838" t="s">
        <v>2235</v>
      </c>
      <c r="J838" t="s">
        <v>2236</v>
      </c>
      <c r="K838" t="s">
        <v>415</v>
      </c>
      <c r="L838">
        <v>3</v>
      </c>
      <c r="M838">
        <v>4</v>
      </c>
      <c r="N838">
        <v>4</v>
      </c>
      <c r="O838">
        <v>0</v>
      </c>
      <c r="P838">
        <v>4</v>
      </c>
      <c r="Q838">
        <v>0</v>
      </c>
      <c r="R838">
        <v>0</v>
      </c>
      <c r="S838" s="50">
        <v>46273.757708333331</v>
      </c>
      <c r="T838" s="50">
        <v>46273.772685185177</v>
      </c>
      <c r="U838" s="51">
        <v>46273</v>
      </c>
      <c r="V838" s="50">
        <v>46273.772685185177</v>
      </c>
      <c r="W838" t="s">
        <v>1673</v>
      </c>
      <c r="X838" t="s">
        <v>492</v>
      </c>
    </row>
    <row r="839" spans="1:24" ht="15" customHeight="1" x14ac:dyDescent="0.35">
      <c r="A839">
        <v>11711031</v>
      </c>
      <c r="B839">
        <v>100006742389</v>
      </c>
      <c r="C839" t="s">
        <v>1726</v>
      </c>
      <c r="D839">
        <v>100</v>
      </c>
      <c r="E839" t="s">
        <v>1745</v>
      </c>
      <c r="F839" t="s">
        <v>1760</v>
      </c>
      <c r="G839">
        <v>6089902</v>
      </c>
      <c r="H839">
        <v>1</v>
      </c>
      <c r="I839" t="s">
        <v>2231</v>
      </c>
      <c r="J839" t="s">
        <v>2232</v>
      </c>
      <c r="K839" t="s">
        <v>418</v>
      </c>
      <c r="L839">
        <v>3</v>
      </c>
      <c r="M839">
        <v>2</v>
      </c>
      <c r="N839">
        <v>2</v>
      </c>
      <c r="O839">
        <v>0</v>
      </c>
      <c r="P839">
        <v>2</v>
      </c>
      <c r="Q839">
        <v>0</v>
      </c>
      <c r="R839">
        <v>0</v>
      </c>
      <c r="S839" s="50">
        <v>46273.753530092603</v>
      </c>
      <c r="T839" s="50">
        <v>46273.772696759261</v>
      </c>
      <c r="U839" s="51">
        <v>46273</v>
      </c>
      <c r="V839" s="50">
        <v>46273.772696759261</v>
      </c>
      <c r="W839" t="s">
        <v>1673</v>
      </c>
      <c r="X839" t="s">
        <v>492</v>
      </c>
    </row>
    <row r="840" spans="1:24" ht="15" customHeight="1" x14ac:dyDescent="0.35">
      <c r="A840">
        <v>11711481</v>
      </c>
      <c r="B840">
        <v>100006742655</v>
      </c>
      <c r="C840" t="s">
        <v>1726</v>
      </c>
      <c r="D840">
        <v>100</v>
      </c>
      <c r="E840" t="s">
        <v>1745</v>
      </c>
      <c r="F840" t="s">
        <v>1760</v>
      </c>
      <c r="G840">
        <v>6107401</v>
      </c>
      <c r="H840">
        <v>4</v>
      </c>
      <c r="I840" t="s">
        <v>2213</v>
      </c>
      <c r="J840" t="s">
        <v>2214</v>
      </c>
      <c r="K840" t="s">
        <v>424</v>
      </c>
      <c r="L840">
        <v>3</v>
      </c>
      <c r="M840">
        <v>1</v>
      </c>
      <c r="N840">
        <v>1</v>
      </c>
      <c r="O840">
        <v>0</v>
      </c>
      <c r="P840">
        <v>1</v>
      </c>
      <c r="Q840">
        <v>0</v>
      </c>
      <c r="R840">
        <v>0</v>
      </c>
      <c r="S840" s="50">
        <v>46273.770185185182</v>
      </c>
      <c r="T840" s="50">
        <v>46273.772789351853</v>
      </c>
      <c r="U840" s="51">
        <v>46273</v>
      </c>
      <c r="V840" s="50">
        <v>46273.772789351853</v>
      </c>
      <c r="W840" t="s">
        <v>1673</v>
      </c>
      <c r="X840" t="s">
        <v>492</v>
      </c>
    </row>
    <row r="841" spans="1:24" ht="15" customHeight="1" x14ac:dyDescent="0.35">
      <c r="A841">
        <v>11709892</v>
      </c>
      <c r="B841">
        <v>100006741791</v>
      </c>
      <c r="C841" t="s">
        <v>1726</v>
      </c>
      <c r="D841">
        <v>100</v>
      </c>
      <c r="E841" t="s">
        <v>1745</v>
      </c>
      <c r="F841" t="s">
        <v>1760</v>
      </c>
      <c r="G841">
        <v>6052802</v>
      </c>
      <c r="H841">
        <v>2</v>
      </c>
      <c r="I841" t="s">
        <v>2483</v>
      </c>
      <c r="J841" t="s">
        <v>2484</v>
      </c>
      <c r="K841" t="s">
        <v>420</v>
      </c>
      <c r="L841">
        <v>3</v>
      </c>
      <c r="M841">
        <v>4</v>
      </c>
      <c r="N841">
        <v>4</v>
      </c>
      <c r="O841">
        <v>0</v>
      </c>
      <c r="P841">
        <v>4</v>
      </c>
      <c r="Q841">
        <v>0</v>
      </c>
      <c r="R841">
        <v>0</v>
      </c>
      <c r="S841" s="50">
        <v>46273.715312499997</v>
      </c>
      <c r="T841" s="50">
        <v>46273.772812499999</v>
      </c>
      <c r="U841" s="51">
        <v>46273</v>
      </c>
      <c r="V841" s="50">
        <v>46273.772812499999</v>
      </c>
      <c r="W841" t="s">
        <v>1673</v>
      </c>
      <c r="X841" t="s">
        <v>492</v>
      </c>
    </row>
    <row r="842" spans="1:24" ht="15" customHeight="1" x14ac:dyDescent="0.35">
      <c r="A842">
        <v>11711368</v>
      </c>
      <c r="B842">
        <v>100006742580</v>
      </c>
      <c r="C842" t="s">
        <v>1726</v>
      </c>
      <c r="D842">
        <v>100</v>
      </c>
      <c r="E842" t="s">
        <v>1745</v>
      </c>
      <c r="F842" t="s">
        <v>1760</v>
      </c>
      <c r="G842">
        <v>6103702</v>
      </c>
      <c r="H842">
        <v>2</v>
      </c>
      <c r="I842" t="s">
        <v>2744</v>
      </c>
      <c r="J842" t="s">
        <v>2745</v>
      </c>
      <c r="K842" t="s">
        <v>421</v>
      </c>
      <c r="L842">
        <v>3</v>
      </c>
      <c r="M842">
        <v>2</v>
      </c>
      <c r="N842">
        <v>2</v>
      </c>
      <c r="O842">
        <v>0</v>
      </c>
      <c r="P842">
        <v>2</v>
      </c>
      <c r="Q842">
        <v>0</v>
      </c>
      <c r="R842">
        <v>0</v>
      </c>
      <c r="S842" s="50">
        <v>46273.767407407409</v>
      </c>
      <c r="T842" s="50">
        <v>46273.772905092592</v>
      </c>
      <c r="U842" s="51">
        <v>46273</v>
      </c>
      <c r="V842" s="50">
        <v>46273.772905092592</v>
      </c>
      <c r="W842" t="s">
        <v>1673</v>
      </c>
      <c r="X842" t="s">
        <v>492</v>
      </c>
    </row>
    <row r="843" spans="1:24" ht="15" customHeight="1" x14ac:dyDescent="0.35">
      <c r="A843">
        <v>11711482</v>
      </c>
      <c r="B843">
        <v>100006742655</v>
      </c>
      <c r="C843" t="s">
        <v>1726</v>
      </c>
      <c r="D843">
        <v>100</v>
      </c>
      <c r="E843" t="s">
        <v>1745</v>
      </c>
      <c r="F843" t="s">
        <v>1760</v>
      </c>
      <c r="G843">
        <v>6107401</v>
      </c>
      <c r="H843">
        <v>4</v>
      </c>
      <c r="I843" t="s">
        <v>2792</v>
      </c>
      <c r="J843" t="s">
        <v>2793</v>
      </c>
      <c r="K843" t="s">
        <v>424</v>
      </c>
      <c r="L843">
        <v>3</v>
      </c>
      <c r="M843">
        <v>1</v>
      </c>
      <c r="N843">
        <v>1</v>
      </c>
      <c r="O843">
        <v>0</v>
      </c>
      <c r="P843">
        <v>1</v>
      </c>
      <c r="Q843">
        <v>0</v>
      </c>
      <c r="R843">
        <v>0</v>
      </c>
      <c r="S843" s="50">
        <v>46273.770185185182</v>
      </c>
      <c r="T843" s="50">
        <v>46273.772951388892</v>
      </c>
      <c r="U843" s="51">
        <v>46273</v>
      </c>
      <c r="V843" s="50">
        <v>46273.772951388892</v>
      </c>
      <c r="W843" t="s">
        <v>1673</v>
      </c>
      <c r="X843" t="s">
        <v>492</v>
      </c>
    </row>
    <row r="844" spans="1:24" ht="15" customHeight="1" x14ac:dyDescent="0.35">
      <c r="A844">
        <v>11710825</v>
      </c>
      <c r="B844">
        <v>100006742291</v>
      </c>
      <c r="C844" t="s">
        <v>1726</v>
      </c>
      <c r="D844">
        <v>100</v>
      </c>
      <c r="E844" t="s">
        <v>1745</v>
      </c>
      <c r="F844" t="s">
        <v>1760</v>
      </c>
      <c r="G844">
        <v>6083302</v>
      </c>
      <c r="H844">
        <v>1</v>
      </c>
      <c r="I844" t="s">
        <v>2025</v>
      </c>
      <c r="J844" t="s">
        <v>2026</v>
      </c>
      <c r="K844" t="s">
        <v>415</v>
      </c>
      <c r="L844">
        <v>3</v>
      </c>
      <c r="M844">
        <v>1</v>
      </c>
      <c r="N844">
        <v>1</v>
      </c>
      <c r="O844">
        <v>0</v>
      </c>
      <c r="P844">
        <v>1</v>
      </c>
      <c r="Q844">
        <v>0</v>
      </c>
      <c r="R844">
        <v>0</v>
      </c>
      <c r="S844" s="50">
        <v>46273.748657407406</v>
      </c>
      <c r="T844" s="50">
        <v>46273.772974537038</v>
      </c>
      <c r="U844" s="51">
        <v>46273</v>
      </c>
      <c r="V844" s="50">
        <v>46273.772974537038</v>
      </c>
      <c r="W844" t="s">
        <v>1673</v>
      </c>
      <c r="X844" t="s">
        <v>492</v>
      </c>
    </row>
    <row r="845" spans="1:24" ht="15" customHeight="1" x14ac:dyDescent="0.35">
      <c r="A845">
        <v>11709893</v>
      </c>
      <c r="B845">
        <v>100006741791</v>
      </c>
      <c r="C845" t="s">
        <v>1726</v>
      </c>
      <c r="D845">
        <v>100</v>
      </c>
      <c r="E845" t="s">
        <v>1745</v>
      </c>
      <c r="F845" t="s">
        <v>1760</v>
      </c>
      <c r="G845">
        <v>6052802</v>
      </c>
      <c r="H845">
        <v>2</v>
      </c>
      <c r="I845" t="s">
        <v>2485</v>
      </c>
      <c r="J845" t="s">
        <v>2486</v>
      </c>
      <c r="K845" t="s">
        <v>420</v>
      </c>
      <c r="L845">
        <v>3</v>
      </c>
      <c r="M845">
        <v>1</v>
      </c>
      <c r="N845">
        <v>1</v>
      </c>
      <c r="O845">
        <v>0</v>
      </c>
      <c r="P845">
        <v>1</v>
      </c>
      <c r="Q845">
        <v>0</v>
      </c>
      <c r="R845">
        <v>0</v>
      </c>
      <c r="S845" s="50">
        <v>46273.715312499997</v>
      </c>
      <c r="T845" s="50">
        <v>46273.772986111107</v>
      </c>
      <c r="U845" s="51">
        <v>46273</v>
      </c>
      <c r="V845" s="50">
        <v>46273.772986111107</v>
      </c>
      <c r="W845" t="s">
        <v>1673</v>
      </c>
      <c r="X845" t="s">
        <v>492</v>
      </c>
    </row>
    <row r="846" spans="1:24" ht="15" customHeight="1" x14ac:dyDescent="0.35">
      <c r="A846">
        <v>11711032</v>
      </c>
      <c r="B846">
        <v>100006742389</v>
      </c>
      <c r="C846" t="s">
        <v>1726</v>
      </c>
      <c r="D846">
        <v>100</v>
      </c>
      <c r="E846" t="s">
        <v>1745</v>
      </c>
      <c r="F846" t="s">
        <v>1760</v>
      </c>
      <c r="G846">
        <v>6089902</v>
      </c>
      <c r="H846">
        <v>1</v>
      </c>
      <c r="I846" t="s">
        <v>2614</v>
      </c>
      <c r="J846" t="s">
        <v>2615</v>
      </c>
      <c r="K846" t="s">
        <v>418</v>
      </c>
      <c r="L846">
        <v>3</v>
      </c>
      <c r="M846">
        <v>6</v>
      </c>
      <c r="N846">
        <v>6</v>
      </c>
      <c r="O846">
        <v>0</v>
      </c>
      <c r="P846">
        <v>6</v>
      </c>
      <c r="Q846">
        <v>0</v>
      </c>
      <c r="R846">
        <v>0</v>
      </c>
      <c r="S846" s="50">
        <v>46273.753530092603</v>
      </c>
      <c r="T846" s="50">
        <v>46273.773043981477</v>
      </c>
      <c r="U846" s="51">
        <v>46273</v>
      </c>
      <c r="V846" s="50">
        <v>46273.773043981477</v>
      </c>
      <c r="W846" t="s">
        <v>1673</v>
      </c>
      <c r="X846" t="s">
        <v>492</v>
      </c>
    </row>
    <row r="847" spans="1:24" ht="15" customHeight="1" x14ac:dyDescent="0.35">
      <c r="A847">
        <v>11711379</v>
      </c>
      <c r="B847">
        <v>100006742590</v>
      </c>
      <c r="C847" t="s">
        <v>1726</v>
      </c>
      <c r="D847">
        <v>100</v>
      </c>
      <c r="E847" t="s">
        <v>1745</v>
      </c>
      <c r="F847" t="s">
        <v>1760</v>
      </c>
      <c r="G847">
        <v>6104018</v>
      </c>
      <c r="H847">
        <v>2</v>
      </c>
      <c r="I847" t="s">
        <v>2758</v>
      </c>
      <c r="J847" t="s">
        <v>2759</v>
      </c>
      <c r="K847" t="s">
        <v>421</v>
      </c>
      <c r="L847">
        <v>3</v>
      </c>
      <c r="M847">
        <v>4</v>
      </c>
      <c r="N847">
        <v>4</v>
      </c>
      <c r="O847">
        <v>0</v>
      </c>
      <c r="P847">
        <v>4</v>
      </c>
      <c r="Q847">
        <v>0</v>
      </c>
      <c r="R847">
        <v>0</v>
      </c>
      <c r="S847" s="50">
        <v>46273.767418981479</v>
      </c>
      <c r="T847" s="50">
        <v>46273.773263888892</v>
      </c>
      <c r="U847" s="51">
        <v>46273</v>
      </c>
      <c r="V847" s="50">
        <v>46273.773263888892</v>
      </c>
      <c r="W847" t="s">
        <v>1673</v>
      </c>
      <c r="X847" t="s">
        <v>492</v>
      </c>
    </row>
    <row r="848" spans="1:24" ht="15" customHeight="1" x14ac:dyDescent="0.35">
      <c r="A848">
        <v>11710923</v>
      </c>
      <c r="B848">
        <v>100006742337</v>
      </c>
      <c r="C848" t="s">
        <v>1726</v>
      </c>
      <c r="D848">
        <v>100</v>
      </c>
      <c r="E848" t="s">
        <v>1745</v>
      </c>
      <c r="F848" t="s">
        <v>1760</v>
      </c>
      <c r="G848">
        <v>6086501</v>
      </c>
      <c r="H848">
        <v>1</v>
      </c>
      <c r="I848" t="s">
        <v>1971</v>
      </c>
      <c r="J848" t="s">
        <v>1972</v>
      </c>
      <c r="K848" t="s">
        <v>415</v>
      </c>
      <c r="L848">
        <v>3</v>
      </c>
      <c r="M848">
        <v>2</v>
      </c>
      <c r="N848">
        <v>2</v>
      </c>
      <c r="O848">
        <v>0</v>
      </c>
      <c r="P848">
        <v>2</v>
      </c>
      <c r="Q848">
        <v>0</v>
      </c>
      <c r="R848">
        <v>0</v>
      </c>
      <c r="S848" s="50">
        <v>46273.750057870369</v>
      </c>
      <c r="T848" s="50">
        <v>46273.773402777777</v>
      </c>
      <c r="U848" s="51">
        <v>46273</v>
      </c>
      <c r="V848" s="50">
        <v>46273.773402777777</v>
      </c>
      <c r="W848" t="s">
        <v>1673</v>
      </c>
      <c r="X848" t="s">
        <v>492</v>
      </c>
    </row>
    <row r="849" spans="1:24" ht="15" customHeight="1" x14ac:dyDescent="0.35">
      <c r="A849">
        <v>11711041</v>
      </c>
      <c r="B849">
        <v>100006742396</v>
      </c>
      <c r="C849" t="s">
        <v>1726</v>
      </c>
      <c r="D849">
        <v>100</v>
      </c>
      <c r="E849" t="s">
        <v>1745</v>
      </c>
      <c r="F849" t="s">
        <v>1760</v>
      </c>
      <c r="G849">
        <v>6083202</v>
      </c>
      <c r="H849">
        <v>1</v>
      </c>
      <c r="I849" t="s">
        <v>2706</v>
      </c>
      <c r="J849" t="s">
        <v>2707</v>
      </c>
      <c r="K849" t="s">
        <v>418</v>
      </c>
      <c r="L849">
        <v>3</v>
      </c>
      <c r="M849">
        <v>1</v>
      </c>
      <c r="N849">
        <v>1</v>
      </c>
      <c r="O849">
        <v>0</v>
      </c>
      <c r="P849">
        <v>1</v>
      </c>
      <c r="Q849">
        <v>0</v>
      </c>
      <c r="R849">
        <v>0</v>
      </c>
      <c r="S849" s="50">
        <v>46273.754201388889</v>
      </c>
      <c r="T849" s="50">
        <v>46273.773622685178</v>
      </c>
      <c r="U849" s="51">
        <v>46273</v>
      </c>
      <c r="V849" s="50">
        <v>46273.773622685178</v>
      </c>
      <c r="W849" t="s">
        <v>1673</v>
      </c>
      <c r="X849" t="s">
        <v>492</v>
      </c>
    </row>
    <row r="850" spans="1:24" ht="15" customHeight="1" x14ac:dyDescent="0.35">
      <c r="A850">
        <v>11709888</v>
      </c>
      <c r="B850">
        <v>100006741790</v>
      </c>
      <c r="C850" t="s">
        <v>1726</v>
      </c>
      <c r="D850">
        <v>100</v>
      </c>
      <c r="E850" t="s">
        <v>1745</v>
      </c>
      <c r="F850" t="s">
        <v>1760</v>
      </c>
      <c r="G850">
        <v>6052801</v>
      </c>
      <c r="H850">
        <v>2</v>
      </c>
      <c r="I850" t="s">
        <v>2475</v>
      </c>
      <c r="J850" t="s">
        <v>2476</v>
      </c>
      <c r="K850" t="s">
        <v>420</v>
      </c>
      <c r="L850">
        <v>3</v>
      </c>
      <c r="M850">
        <v>2</v>
      </c>
      <c r="N850">
        <v>2</v>
      </c>
      <c r="O850">
        <v>0</v>
      </c>
      <c r="P850">
        <v>2</v>
      </c>
      <c r="Q850">
        <v>0</v>
      </c>
      <c r="R850">
        <v>0</v>
      </c>
      <c r="S850" s="50">
        <v>46273.715312499997</v>
      </c>
      <c r="T850" s="50">
        <v>46273.773738425924</v>
      </c>
      <c r="U850" s="51">
        <v>46273</v>
      </c>
      <c r="V850" s="50">
        <v>46273.773738425924</v>
      </c>
      <c r="W850" t="s">
        <v>1673</v>
      </c>
      <c r="X850" t="s">
        <v>492</v>
      </c>
    </row>
    <row r="851" spans="1:24" ht="15" customHeight="1" x14ac:dyDescent="0.35">
      <c r="A851">
        <v>11710857</v>
      </c>
      <c r="B851">
        <v>100006742299</v>
      </c>
      <c r="C851" t="s">
        <v>1726</v>
      </c>
      <c r="D851">
        <v>100</v>
      </c>
      <c r="E851" t="s">
        <v>1745</v>
      </c>
      <c r="F851" t="s">
        <v>1760</v>
      </c>
      <c r="G851">
        <v>6084501</v>
      </c>
      <c r="H851">
        <v>1</v>
      </c>
      <c r="I851" t="s">
        <v>2555</v>
      </c>
      <c r="J851" t="s">
        <v>2556</v>
      </c>
      <c r="K851" t="s">
        <v>418</v>
      </c>
      <c r="L851">
        <v>3</v>
      </c>
      <c r="M851">
        <v>2</v>
      </c>
      <c r="N851">
        <v>2</v>
      </c>
      <c r="O851">
        <v>0</v>
      </c>
      <c r="P851">
        <v>2</v>
      </c>
      <c r="Q851">
        <v>0</v>
      </c>
      <c r="R851">
        <v>0</v>
      </c>
      <c r="S851" s="50">
        <v>46273.748680555553</v>
      </c>
      <c r="T851" s="50">
        <v>46273.773969907408</v>
      </c>
      <c r="U851" s="51">
        <v>46273</v>
      </c>
      <c r="V851" s="50">
        <v>46273.773969907408</v>
      </c>
      <c r="W851" t="s">
        <v>1673</v>
      </c>
      <c r="X851" t="s">
        <v>492</v>
      </c>
    </row>
    <row r="852" spans="1:24" ht="15" customHeight="1" x14ac:dyDescent="0.35">
      <c r="A852">
        <v>11711385</v>
      </c>
      <c r="B852">
        <v>100006742595</v>
      </c>
      <c r="C852" t="s">
        <v>1726</v>
      </c>
      <c r="D852">
        <v>100</v>
      </c>
      <c r="E852" t="s">
        <v>1745</v>
      </c>
      <c r="F852" t="s">
        <v>1760</v>
      </c>
      <c r="G852">
        <v>6104023</v>
      </c>
      <c r="H852">
        <v>2</v>
      </c>
      <c r="I852" t="s">
        <v>1963</v>
      </c>
      <c r="J852" t="s">
        <v>1964</v>
      </c>
      <c r="K852" t="s">
        <v>421</v>
      </c>
      <c r="L852">
        <v>3</v>
      </c>
      <c r="M852">
        <v>13</v>
      </c>
      <c r="N852">
        <v>13</v>
      </c>
      <c r="O852">
        <v>0</v>
      </c>
      <c r="P852">
        <v>13</v>
      </c>
      <c r="Q852">
        <v>0</v>
      </c>
      <c r="R852">
        <v>0</v>
      </c>
      <c r="S852" s="50">
        <v>46273.767418981479</v>
      </c>
      <c r="T852" s="50">
        <v>46273.774027777778</v>
      </c>
      <c r="U852" s="51">
        <v>46273</v>
      </c>
      <c r="V852" s="50">
        <v>46273.774027777778</v>
      </c>
      <c r="W852" t="s">
        <v>1673</v>
      </c>
      <c r="X852" t="s">
        <v>492</v>
      </c>
    </row>
    <row r="853" spans="1:24" ht="15" customHeight="1" x14ac:dyDescent="0.35">
      <c r="A853">
        <v>11711423</v>
      </c>
      <c r="B853">
        <v>100006742620</v>
      </c>
      <c r="C853" t="s">
        <v>1726</v>
      </c>
      <c r="D853">
        <v>100</v>
      </c>
      <c r="E853" t="s">
        <v>1745</v>
      </c>
      <c r="F853" t="s">
        <v>1760</v>
      </c>
      <c r="G853">
        <v>6104601</v>
      </c>
      <c r="H853">
        <v>4</v>
      </c>
      <c r="I853" t="s">
        <v>2776</v>
      </c>
      <c r="J853" t="s">
        <v>2777</v>
      </c>
      <c r="K853" t="s">
        <v>424</v>
      </c>
      <c r="L853">
        <v>3</v>
      </c>
      <c r="M853">
        <v>1</v>
      </c>
      <c r="N853">
        <v>1</v>
      </c>
      <c r="O853">
        <v>0</v>
      </c>
      <c r="P853">
        <v>1</v>
      </c>
      <c r="Q853">
        <v>0</v>
      </c>
      <c r="R853">
        <v>0</v>
      </c>
      <c r="S853" s="50">
        <v>46273.768113425933</v>
      </c>
      <c r="T853" s="50">
        <v>46273.774074074077</v>
      </c>
      <c r="U853" s="51">
        <v>46273</v>
      </c>
      <c r="V853" s="50">
        <v>46273.774074074077</v>
      </c>
      <c r="W853" t="s">
        <v>1673</v>
      </c>
      <c r="X853" t="s">
        <v>492</v>
      </c>
    </row>
    <row r="854" spans="1:24" ht="15" customHeight="1" x14ac:dyDescent="0.35">
      <c r="A854">
        <v>11709889</v>
      </c>
      <c r="B854">
        <v>100006741790</v>
      </c>
      <c r="C854" t="s">
        <v>1726</v>
      </c>
      <c r="D854">
        <v>100</v>
      </c>
      <c r="E854" t="s">
        <v>1745</v>
      </c>
      <c r="F854" t="s">
        <v>1760</v>
      </c>
      <c r="G854">
        <v>6052801</v>
      </c>
      <c r="H854">
        <v>2</v>
      </c>
      <c r="I854" t="s">
        <v>2477</v>
      </c>
      <c r="J854" t="s">
        <v>2478</v>
      </c>
      <c r="K854" t="s">
        <v>420</v>
      </c>
      <c r="L854">
        <v>3</v>
      </c>
      <c r="M854">
        <v>5</v>
      </c>
      <c r="N854">
        <v>5</v>
      </c>
      <c r="O854">
        <v>0</v>
      </c>
      <c r="P854">
        <v>5</v>
      </c>
      <c r="Q854">
        <v>0</v>
      </c>
      <c r="R854">
        <v>0</v>
      </c>
      <c r="S854" s="50">
        <v>46273.715312499997</v>
      </c>
      <c r="T854" s="50">
        <v>46273.774131944447</v>
      </c>
      <c r="U854" s="51">
        <v>46273</v>
      </c>
      <c r="V854" s="50">
        <v>46273.774131944447</v>
      </c>
      <c r="W854" t="s">
        <v>1673</v>
      </c>
      <c r="X854" t="s">
        <v>492</v>
      </c>
    </row>
    <row r="855" spans="1:24" ht="15" customHeight="1" x14ac:dyDescent="0.35">
      <c r="A855">
        <v>11711393</v>
      </c>
      <c r="B855">
        <v>100006742614</v>
      </c>
      <c r="C855" t="s">
        <v>1726</v>
      </c>
      <c r="D855">
        <v>100</v>
      </c>
      <c r="E855" t="s">
        <v>1745</v>
      </c>
      <c r="F855" t="s">
        <v>1760</v>
      </c>
      <c r="G855">
        <v>6104701</v>
      </c>
      <c r="H855">
        <v>4</v>
      </c>
      <c r="I855" t="s">
        <v>2772</v>
      </c>
      <c r="J855" t="s">
        <v>2773</v>
      </c>
      <c r="K855" t="s">
        <v>424</v>
      </c>
      <c r="L855">
        <v>3</v>
      </c>
      <c r="M855">
        <v>6</v>
      </c>
      <c r="N855">
        <v>6</v>
      </c>
      <c r="O855">
        <v>0</v>
      </c>
      <c r="P855">
        <v>6</v>
      </c>
      <c r="Q855">
        <v>0</v>
      </c>
      <c r="R855">
        <v>0</v>
      </c>
      <c r="S855" s="50">
        <v>46273.768090277779</v>
      </c>
      <c r="T855" s="50">
        <v>46273.774386574078</v>
      </c>
      <c r="U855" s="51">
        <v>46273</v>
      </c>
      <c r="V855" s="50">
        <v>46273.774386574078</v>
      </c>
      <c r="W855" t="s">
        <v>1673</v>
      </c>
      <c r="X855" t="s">
        <v>492</v>
      </c>
    </row>
    <row r="856" spans="1:24" ht="15" customHeight="1" x14ac:dyDescent="0.35">
      <c r="A856">
        <v>11710683</v>
      </c>
      <c r="B856">
        <v>100006742206</v>
      </c>
      <c r="C856" t="s">
        <v>1726</v>
      </c>
      <c r="D856">
        <v>100</v>
      </c>
      <c r="E856" t="s">
        <v>1745</v>
      </c>
      <c r="F856" t="s">
        <v>1760</v>
      </c>
      <c r="G856">
        <v>6081103</v>
      </c>
      <c r="H856">
        <v>1</v>
      </c>
      <c r="I856" t="s">
        <v>2139</v>
      </c>
      <c r="J856" t="s">
        <v>2140</v>
      </c>
      <c r="K856" t="s">
        <v>422</v>
      </c>
      <c r="L856">
        <v>3</v>
      </c>
      <c r="M856">
        <v>10</v>
      </c>
      <c r="N856">
        <v>10</v>
      </c>
      <c r="O856">
        <v>0</v>
      </c>
      <c r="P856">
        <v>10</v>
      </c>
      <c r="Q856">
        <v>0</v>
      </c>
      <c r="R856">
        <v>0</v>
      </c>
      <c r="S856" s="50">
        <v>46273.745879629627</v>
      </c>
      <c r="T856" s="50">
        <v>46273.77449074074</v>
      </c>
      <c r="U856" s="51">
        <v>46273</v>
      </c>
      <c r="V856" s="50">
        <v>46273.77449074074</v>
      </c>
      <c r="W856" t="s">
        <v>1673</v>
      </c>
      <c r="X856" t="s">
        <v>492</v>
      </c>
    </row>
    <row r="857" spans="1:24" ht="15" customHeight="1" x14ac:dyDescent="0.35">
      <c r="A857">
        <v>11711388</v>
      </c>
      <c r="B857">
        <v>100006742598</v>
      </c>
      <c r="C857" t="s">
        <v>1726</v>
      </c>
      <c r="D857">
        <v>100</v>
      </c>
      <c r="E857" t="s">
        <v>1745</v>
      </c>
      <c r="F857" t="s">
        <v>1760</v>
      </c>
      <c r="G857">
        <v>6104026</v>
      </c>
      <c r="H857">
        <v>2</v>
      </c>
      <c r="I857" t="s">
        <v>2770</v>
      </c>
      <c r="J857" t="s">
        <v>2771</v>
      </c>
      <c r="K857" t="s">
        <v>420</v>
      </c>
      <c r="L857">
        <v>3</v>
      </c>
      <c r="M857">
        <v>6</v>
      </c>
      <c r="N857">
        <v>6</v>
      </c>
      <c r="O857">
        <v>0</v>
      </c>
      <c r="P857">
        <v>6</v>
      </c>
      <c r="Q857">
        <v>0</v>
      </c>
      <c r="R857">
        <v>0</v>
      </c>
      <c r="S857" s="50">
        <v>46273.767418981479</v>
      </c>
      <c r="T857" s="50">
        <v>46273.77449074074</v>
      </c>
      <c r="U857" s="51">
        <v>46273</v>
      </c>
      <c r="V857" s="50">
        <v>46273.77449074074</v>
      </c>
      <c r="W857" t="s">
        <v>1673</v>
      </c>
      <c r="X857" t="s">
        <v>492</v>
      </c>
    </row>
    <row r="858" spans="1:24" ht="15" customHeight="1" x14ac:dyDescent="0.35">
      <c r="A858">
        <v>11709621</v>
      </c>
      <c r="B858">
        <v>100006741681</v>
      </c>
      <c r="C858" t="s">
        <v>1726</v>
      </c>
      <c r="D858">
        <v>100</v>
      </c>
      <c r="E858" t="s">
        <v>1745</v>
      </c>
      <c r="F858" t="s">
        <v>1760</v>
      </c>
      <c r="G858">
        <v>6043601</v>
      </c>
      <c r="H858">
        <v>2</v>
      </c>
      <c r="I858" t="s">
        <v>2275</v>
      </c>
      <c r="J858" t="s">
        <v>2276</v>
      </c>
      <c r="K858" t="s">
        <v>421</v>
      </c>
      <c r="L858">
        <v>3</v>
      </c>
      <c r="M858">
        <v>6</v>
      </c>
      <c r="N858">
        <v>6</v>
      </c>
      <c r="O858">
        <v>0</v>
      </c>
      <c r="P858">
        <v>6</v>
      </c>
      <c r="Q858">
        <v>0</v>
      </c>
      <c r="R858">
        <v>0</v>
      </c>
      <c r="S858" s="50">
        <v>46273.707685185182</v>
      </c>
      <c r="T858" s="50">
        <v>46273.774560185193</v>
      </c>
      <c r="U858" s="51">
        <v>46273</v>
      </c>
      <c r="V858" s="50">
        <v>46273.774560185193</v>
      </c>
      <c r="W858" t="s">
        <v>1673</v>
      </c>
      <c r="X858" t="s">
        <v>492</v>
      </c>
    </row>
    <row r="859" spans="1:24" ht="15" customHeight="1" x14ac:dyDescent="0.35">
      <c r="A859">
        <v>11711469</v>
      </c>
      <c r="B859">
        <v>100006742651</v>
      </c>
      <c r="C859" t="s">
        <v>1726</v>
      </c>
      <c r="D859">
        <v>100</v>
      </c>
      <c r="E859" t="s">
        <v>1745</v>
      </c>
      <c r="F859" t="s">
        <v>1760</v>
      </c>
      <c r="G859">
        <v>6106701</v>
      </c>
      <c r="H859">
        <v>4</v>
      </c>
      <c r="I859" t="s">
        <v>2790</v>
      </c>
      <c r="J859" t="s">
        <v>2791</v>
      </c>
      <c r="K859" t="s">
        <v>424</v>
      </c>
      <c r="L859">
        <v>3</v>
      </c>
      <c r="M859">
        <v>2</v>
      </c>
      <c r="N859">
        <v>2</v>
      </c>
      <c r="O859">
        <v>0</v>
      </c>
      <c r="P859">
        <v>2</v>
      </c>
      <c r="Q859">
        <v>0</v>
      </c>
      <c r="R859">
        <v>0</v>
      </c>
      <c r="S859" s="50">
        <v>46273.770173611112</v>
      </c>
      <c r="T859" s="50">
        <v>46273.774594907409</v>
      </c>
      <c r="U859" s="51">
        <v>46273</v>
      </c>
      <c r="V859" s="50">
        <v>46273.774594907409</v>
      </c>
      <c r="W859" t="s">
        <v>1673</v>
      </c>
      <c r="X859" t="s">
        <v>492</v>
      </c>
    </row>
    <row r="860" spans="1:24" ht="15" customHeight="1" x14ac:dyDescent="0.35">
      <c r="A860">
        <v>11711387</v>
      </c>
      <c r="B860">
        <v>100006742597</v>
      </c>
      <c r="C860" t="s">
        <v>1726</v>
      </c>
      <c r="D860">
        <v>100</v>
      </c>
      <c r="E860" t="s">
        <v>1745</v>
      </c>
      <c r="F860" t="s">
        <v>1760</v>
      </c>
      <c r="G860">
        <v>6104025</v>
      </c>
      <c r="H860">
        <v>2</v>
      </c>
      <c r="I860" t="s">
        <v>2768</v>
      </c>
      <c r="J860" t="s">
        <v>2769</v>
      </c>
      <c r="K860" t="s">
        <v>420</v>
      </c>
      <c r="L860">
        <v>3</v>
      </c>
      <c r="M860">
        <v>3</v>
      </c>
      <c r="N860">
        <v>3</v>
      </c>
      <c r="O860">
        <v>0</v>
      </c>
      <c r="P860">
        <v>3</v>
      </c>
      <c r="Q860">
        <v>0</v>
      </c>
      <c r="R860">
        <v>0</v>
      </c>
      <c r="S860" s="50">
        <v>46273.767418981479</v>
      </c>
      <c r="T860" s="50">
        <v>46273.774837962963</v>
      </c>
      <c r="U860" s="51">
        <v>46273</v>
      </c>
      <c r="V860" s="50">
        <v>46273.774837962963</v>
      </c>
      <c r="W860" t="s">
        <v>1673</v>
      </c>
      <c r="X860" t="s">
        <v>492</v>
      </c>
    </row>
    <row r="861" spans="1:24" ht="15" customHeight="1" x14ac:dyDescent="0.35">
      <c r="A861">
        <v>11711451</v>
      </c>
      <c r="B861">
        <v>100006742634</v>
      </c>
      <c r="C861" t="s">
        <v>1726</v>
      </c>
      <c r="D861">
        <v>100</v>
      </c>
      <c r="E861" t="s">
        <v>1745</v>
      </c>
      <c r="F861" t="s">
        <v>1760</v>
      </c>
      <c r="G861">
        <v>6104101</v>
      </c>
      <c r="H861">
        <v>4</v>
      </c>
      <c r="I861" t="s">
        <v>2784</v>
      </c>
      <c r="J861" t="s">
        <v>2785</v>
      </c>
      <c r="K861" t="s">
        <v>424</v>
      </c>
      <c r="L861">
        <v>3</v>
      </c>
      <c r="M861">
        <v>1</v>
      </c>
      <c r="N861">
        <v>1</v>
      </c>
      <c r="O861">
        <v>0</v>
      </c>
      <c r="P861">
        <v>1</v>
      </c>
      <c r="Q861">
        <v>0</v>
      </c>
      <c r="R861">
        <v>0</v>
      </c>
      <c r="S861" s="50">
        <v>46273.768784722219</v>
      </c>
      <c r="T861" s="50">
        <v>46273.77484953704</v>
      </c>
      <c r="U861" s="51">
        <v>46273</v>
      </c>
      <c r="V861" s="50">
        <v>46273.77484953704</v>
      </c>
      <c r="W861" t="s">
        <v>1673</v>
      </c>
      <c r="X861" t="s">
        <v>492</v>
      </c>
    </row>
    <row r="862" spans="1:24" ht="15" customHeight="1" x14ac:dyDescent="0.35">
      <c r="A862">
        <v>11711094</v>
      </c>
      <c r="B862">
        <v>100006742426</v>
      </c>
      <c r="C862" t="s">
        <v>1726</v>
      </c>
      <c r="D862">
        <v>100</v>
      </c>
      <c r="E862" t="s">
        <v>1745</v>
      </c>
      <c r="F862" t="s">
        <v>1760</v>
      </c>
      <c r="G862">
        <v>70825831</v>
      </c>
      <c r="H862">
        <v>6</v>
      </c>
      <c r="I862" t="s">
        <v>2205</v>
      </c>
      <c r="J862" t="s">
        <v>2714</v>
      </c>
      <c r="K862" t="s">
        <v>343</v>
      </c>
      <c r="L862">
        <v>3</v>
      </c>
      <c r="M862">
        <v>1</v>
      </c>
      <c r="N862">
        <v>1</v>
      </c>
      <c r="O862">
        <v>0</v>
      </c>
      <c r="P862">
        <v>1</v>
      </c>
      <c r="Q862">
        <v>0</v>
      </c>
      <c r="R862">
        <v>0</v>
      </c>
      <c r="S862" s="50">
        <v>46273.755601851852</v>
      </c>
      <c r="T862" s="50">
        <v>46273.775057870371</v>
      </c>
      <c r="U862" s="51">
        <v>46273</v>
      </c>
      <c r="V862" s="50">
        <v>46273.775057870371</v>
      </c>
      <c r="W862" t="s">
        <v>1673</v>
      </c>
      <c r="X862" t="s">
        <v>492</v>
      </c>
    </row>
    <row r="863" spans="1:24" ht="15" customHeight="1" x14ac:dyDescent="0.35">
      <c r="A863">
        <v>11711386</v>
      </c>
      <c r="B863">
        <v>100006742596</v>
      </c>
      <c r="C863" t="s">
        <v>1726</v>
      </c>
      <c r="D863">
        <v>100</v>
      </c>
      <c r="E863" t="s">
        <v>1745</v>
      </c>
      <c r="F863" t="s">
        <v>1760</v>
      </c>
      <c r="G863">
        <v>6104024</v>
      </c>
      <c r="H863">
        <v>2</v>
      </c>
      <c r="I863" t="s">
        <v>2768</v>
      </c>
      <c r="J863" t="s">
        <v>2769</v>
      </c>
      <c r="K863" t="s">
        <v>420</v>
      </c>
      <c r="L863">
        <v>3</v>
      </c>
      <c r="M863">
        <v>3</v>
      </c>
      <c r="N863">
        <v>3</v>
      </c>
      <c r="O863">
        <v>0</v>
      </c>
      <c r="P863">
        <v>3</v>
      </c>
      <c r="Q863">
        <v>0</v>
      </c>
      <c r="R863">
        <v>0</v>
      </c>
      <c r="S863" s="50">
        <v>46273.767418981479</v>
      </c>
      <c r="T863" s="50">
        <v>46273.775138888886</v>
      </c>
      <c r="U863" s="51">
        <v>46273</v>
      </c>
      <c r="V863" s="50">
        <v>46273.775138888886</v>
      </c>
      <c r="W863" t="s">
        <v>1673</v>
      </c>
      <c r="X863" t="s">
        <v>492</v>
      </c>
    </row>
    <row r="864" spans="1:24" ht="15" customHeight="1" x14ac:dyDescent="0.35">
      <c r="A864">
        <v>11707309</v>
      </c>
      <c r="B864">
        <v>100006740467</v>
      </c>
      <c r="C864" t="s">
        <v>1726</v>
      </c>
      <c r="D864">
        <v>100</v>
      </c>
      <c r="E864" t="s">
        <v>1745</v>
      </c>
      <c r="F864" t="s">
        <v>1760</v>
      </c>
      <c r="G864">
        <v>5969101</v>
      </c>
      <c r="H864">
        <v>4</v>
      </c>
      <c r="I864" t="s">
        <v>1839</v>
      </c>
      <c r="J864" t="s">
        <v>1840</v>
      </c>
      <c r="K864" t="s">
        <v>424</v>
      </c>
      <c r="L864">
        <v>3</v>
      </c>
      <c r="M864">
        <v>1</v>
      </c>
      <c r="N864">
        <v>1</v>
      </c>
      <c r="O864">
        <v>0</v>
      </c>
      <c r="P864">
        <v>1</v>
      </c>
      <c r="Q864">
        <v>0</v>
      </c>
      <c r="R864">
        <v>0</v>
      </c>
      <c r="S864" s="50">
        <v>46273.655046296299</v>
      </c>
      <c r="T864" s="50">
        <v>46273.775509259263</v>
      </c>
      <c r="U864" s="51">
        <v>46273</v>
      </c>
      <c r="V864" s="50">
        <v>46273.775509259263</v>
      </c>
      <c r="W864" t="s">
        <v>1673</v>
      </c>
      <c r="X864" t="s">
        <v>492</v>
      </c>
    </row>
    <row r="865" spans="1:24" ht="15" customHeight="1" x14ac:dyDescent="0.35">
      <c r="A865">
        <v>11711380</v>
      </c>
      <c r="B865">
        <v>100006742591</v>
      </c>
      <c r="C865" t="s">
        <v>1726</v>
      </c>
      <c r="D865">
        <v>100</v>
      </c>
      <c r="E865" t="s">
        <v>1745</v>
      </c>
      <c r="F865" t="s">
        <v>1760</v>
      </c>
      <c r="G865">
        <v>6104019</v>
      </c>
      <c r="H865">
        <v>2</v>
      </c>
      <c r="I865" t="s">
        <v>2760</v>
      </c>
      <c r="J865" t="s">
        <v>2761</v>
      </c>
      <c r="K865" t="s">
        <v>420</v>
      </c>
      <c r="L865">
        <v>3</v>
      </c>
      <c r="M865">
        <v>2</v>
      </c>
      <c r="N865">
        <v>2</v>
      </c>
      <c r="O865">
        <v>0</v>
      </c>
      <c r="P865">
        <v>2</v>
      </c>
      <c r="Q865">
        <v>0</v>
      </c>
      <c r="R865">
        <v>0</v>
      </c>
      <c r="S865" s="50">
        <v>46273.767418981479</v>
      </c>
      <c r="T865" s="50">
        <v>46273.775543981479</v>
      </c>
      <c r="U865" s="51">
        <v>46273</v>
      </c>
      <c r="V865" s="50">
        <v>46273.775543981479</v>
      </c>
      <c r="W865" t="s">
        <v>1673</v>
      </c>
      <c r="X865" t="s">
        <v>492</v>
      </c>
    </row>
    <row r="866" spans="1:24" ht="15" customHeight="1" x14ac:dyDescent="0.35">
      <c r="A866">
        <v>11711497</v>
      </c>
      <c r="B866">
        <v>100006742661</v>
      </c>
      <c r="C866" t="s">
        <v>1726</v>
      </c>
      <c r="D866">
        <v>100</v>
      </c>
      <c r="E866" t="s">
        <v>1745</v>
      </c>
      <c r="F866" t="s">
        <v>1760</v>
      </c>
      <c r="G866">
        <v>6107102</v>
      </c>
      <c r="H866">
        <v>1</v>
      </c>
      <c r="I866" t="s">
        <v>2053</v>
      </c>
      <c r="J866" t="s">
        <v>2054</v>
      </c>
      <c r="K866" t="s">
        <v>422</v>
      </c>
      <c r="L866">
        <v>3</v>
      </c>
      <c r="M866">
        <v>1</v>
      </c>
      <c r="N866">
        <v>1</v>
      </c>
      <c r="O866">
        <v>0</v>
      </c>
      <c r="P866">
        <v>1</v>
      </c>
      <c r="Q866">
        <v>0</v>
      </c>
      <c r="R866">
        <v>0</v>
      </c>
      <c r="S866" s="50">
        <v>46273.770879629628</v>
      </c>
      <c r="T866" s="50">
        <v>46273.775578703702</v>
      </c>
      <c r="U866" s="51">
        <v>46273</v>
      </c>
      <c r="V866" s="50">
        <v>46273.775578703702</v>
      </c>
      <c r="W866" t="s">
        <v>1673</v>
      </c>
      <c r="X866" t="s">
        <v>492</v>
      </c>
    </row>
    <row r="867" spans="1:24" ht="15" customHeight="1" x14ac:dyDescent="0.35">
      <c r="A867">
        <v>11711498</v>
      </c>
      <c r="B867">
        <v>100006742661</v>
      </c>
      <c r="C867" t="s">
        <v>1726</v>
      </c>
      <c r="D867">
        <v>100</v>
      </c>
      <c r="E867" t="s">
        <v>1745</v>
      </c>
      <c r="F867" t="s">
        <v>1760</v>
      </c>
      <c r="G867">
        <v>6107102</v>
      </c>
      <c r="H867">
        <v>1</v>
      </c>
      <c r="I867" t="s">
        <v>2033</v>
      </c>
      <c r="J867" t="s">
        <v>2034</v>
      </c>
      <c r="K867" t="s">
        <v>422</v>
      </c>
      <c r="L867">
        <v>3</v>
      </c>
      <c r="M867">
        <v>3</v>
      </c>
      <c r="N867">
        <v>3</v>
      </c>
      <c r="O867">
        <v>0</v>
      </c>
      <c r="P867">
        <v>3</v>
      </c>
      <c r="Q867">
        <v>0</v>
      </c>
      <c r="R867">
        <v>0</v>
      </c>
      <c r="S867" s="50">
        <v>46273.770879629628</v>
      </c>
      <c r="T867" s="50">
        <v>46273.775763888887</v>
      </c>
      <c r="U867" s="51">
        <v>46273</v>
      </c>
      <c r="V867" s="50">
        <v>46273.775763888887</v>
      </c>
      <c r="W867" t="s">
        <v>1673</v>
      </c>
      <c r="X867" t="s">
        <v>492</v>
      </c>
    </row>
    <row r="868" spans="1:24" ht="15" customHeight="1" x14ac:dyDescent="0.35">
      <c r="A868">
        <v>11709951</v>
      </c>
      <c r="B868">
        <v>100006741833</v>
      </c>
      <c r="C868" t="s">
        <v>1726</v>
      </c>
      <c r="D868">
        <v>100</v>
      </c>
      <c r="E868" t="s">
        <v>1745</v>
      </c>
      <c r="F868" t="s">
        <v>1760</v>
      </c>
      <c r="G868">
        <v>6055301</v>
      </c>
      <c r="H868">
        <v>4</v>
      </c>
      <c r="I868" t="s">
        <v>2507</v>
      </c>
      <c r="J868" t="s">
        <v>2508</v>
      </c>
      <c r="K868" t="s">
        <v>424</v>
      </c>
      <c r="L868">
        <v>3</v>
      </c>
      <c r="M868">
        <v>1</v>
      </c>
      <c r="N868">
        <v>1</v>
      </c>
      <c r="O868">
        <v>0</v>
      </c>
      <c r="P868">
        <v>1</v>
      </c>
      <c r="Q868">
        <v>0</v>
      </c>
      <c r="R868">
        <v>0</v>
      </c>
      <c r="S868" s="50">
        <v>46273.718101851853</v>
      </c>
      <c r="T868" s="50">
        <v>46273.77579861111</v>
      </c>
      <c r="U868" s="51">
        <v>46273</v>
      </c>
      <c r="V868" s="50">
        <v>46273.77579861111</v>
      </c>
      <c r="W868" t="s">
        <v>1673</v>
      </c>
      <c r="X868" t="s">
        <v>492</v>
      </c>
    </row>
    <row r="869" spans="1:24" ht="15" customHeight="1" x14ac:dyDescent="0.35">
      <c r="A869">
        <v>11711499</v>
      </c>
      <c r="B869">
        <v>100006742661</v>
      </c>
      <c r="C869" t="s">
        <v>1726</v>
      </c>
      <c r="D869">
        <v>100</v>
      </c>
      <c r="E869" t="s">
        <v>1745</v>
      </c>
      <c r="F869" t="s">
        <v>1760</v>
      </c>
      <c r="G869">
        <v>6107102</v>
      </c>
      <c r="H869">
        <v>1</v>
      </c>
      <c r="I869" t="s">
        <v>2343</v>
      </c>
      <c r="J869" t="s">
        <v>2344</v>
      </c>
      <c r="K869" t="s">
        <v>422</v>
      </c>
      <c r="L869">
        <v>3</v>
      </c>
      <c r="M869">
        <v>1</v>
      </c>
      <c r="N869">
        <v>1</v>
      </c>
      <c r="O869">
        <v>0</v>
      </c>
      <c r="P869">
        <v>1</v>
      </c>
      <c r="Q869">
        <v>0</v>
      </c>
      <c r="R869">
        <v>0</v>
      </c>
      <c r="S869" s="50">
        <v>46273.770879629628</v>
      </c>
      <c r="T869" s="50">
        <v>46273.775983796288</v>
      </c>
      <c r="U869" s="51">
        <v>46273</v>
      </c>
      <c r="V869" s="50">
        <v>46273.775983796288</v>
      </c>
      <c r="W869" t="s">
        <v>1673</v>
      </c>
      <c r="X869" t="s">
        <v>492</v>
      </c>
    </row>
    <row r="870" spans="1:24" ht="15" customHeight="1" x14ac:dyDescent="0.35">
      <c r="A870">
        <v>11711376</v>
      </c>
      <c r="B870">
        <v>100006742588</v>
      </c>
      <c r="C870" t="s">
        <v>1726</v>
      </c>
      <c r="D870">
        <v>100</v>
      </c>
      <c r="E870" t="s">
        <v>1745</v>
      </c>
      <c r="F870" t="s">
        <v>1760</v>
      </c>
      <c r="G870">
        <v>6104016</v>
      </c>
      <c r="H870">
        <v>2</v>
      </c>
      <c r="I870" t="s">
        <v>2754</v>
      </c>
      <c r="J870" t="s">
        <v>2755</v>
      </c>
      <c r="K870" t="s">
        <v>421</v>
      </c>
      <c r="L870">
        <v>3</v>
      </c>
      <c r="M870">
        <v>25</v>
      </c>
      <c r="N870">
        <v>25</v>
      </c>
      <c r="O870">
        <v>0</v>
      </c>
      <c r="P870">
        <v>25</v>
      </c>
      <c r="Q870">
        <v>0</v>
      </c>
      <c r="R870">
        <v>0</v>
      </c>
      <c r="S870" s="50">
        <v>46273.767418981479</v>
      </c>
      <c r="T870" s="50">
        <v>46273.776030092587</v>
      </c>
      <c r="U870" s="51">
        <v>46273</v>
      </c>
      <c r="V870" s="50">
        <v>46273.776030092587</v>
      </c>
      <c r="W870" t="s">
        <v>1673</v>
      </c>
      <c r="X870" t="s">
        <v>492</v>
      </c>
    </row>
    <row r="871" spans="1:24" ht="15" customHeight="1" x14ac:dyDescent="0.35">
      <c r="A871">
        <v>11707298</v>
      </c>
      <c r="B871">
        <v>100006740460</v>
      </c>
      <c r="C871" t="s">
        <v>1726</v>
      </c>
      <c r="D871">
        <v>100</v>
      </c>
      <c r="E871" t="s">
        <v>1745</v>
      </c>
      <c r="F871" t="s">
        <v>1760</v>
      </c>
      <c r="G871">
        <v>5956401</v>
      </c>
      <c r="H871">
        <v>4</v>
      </c>
      <c r="I871" t="s">
        <v>1865</v>
      </c>
      <c r="J871" t="s">
        <v>1866</v>
      </c>
      <c r="K871" t="s">
        <v>424</v>
      </c>
      <c r="L871">
        <v>3</v>
      </c>
      <c r="M871">
        <v>1</v>
      </c>
      <c r="N871">
        <v>1</v>
      </c>
      <c r="O871">
        <v>0</v>
      </c>
      <c r="P871">
        <v>1</v>
      </c>
      <c r="Q871">
        <v>0</v>
      </c>
      <c r="R871">
        <v>0</v>
      </c>
      <c r="S871" s="50">
        <v>46273.655034722222</v>
      </c>
      <c r="T871" s="50">
        <v>46273.776053240741</v>
      </c>
      <c r="U871" s="51">
        <v>46273</v>
      </c>
      <c r="V871" s="50">
        <v>46273.776053240741</v>
      </c>
      <c r="W871" t="s">
        <v>1673</v>
      </c>
      <c r="X871" t="s">
        <v>492</v>
      </c>
    </row>
    <row r="872" spans="1:24" ht="15" customHeight="1" x14ac:dyDescent="0.35">
      <c r="A872">
        <v>11711366</v>
      </c>
      <c r="B872">
        <v>100006742579</v>
      </c>
      <c r="C872" t="s">
        <v>1726</v>
      </c>
      <c r="D872">
        <v>100</v>
      </c>
      <c r="E872" t="s">
        <v>1745</v>
      </c>
      <c r="F872" t="s">
        <v>1760</v>
      </c>
      <c r="G872">
        <v>6103701</v>
      </c>
      <c r="H872">
        <v>2</v>
      </c>
      <c r="I872" t="s">
        <v>2590</v>
      </c>
      <c r="J872" t="s">
        <v>2591</v>
      </c>
      <c r="K872" t="s">
        <v>420</v>
      </c>
      <c r="L872">
        <v>3</v>
      </c>
      <c r="M872">
        <v>1</v>
      </c>
      <c r="N872">
        <v>1</v>
      </c>
      <c r="O872">
        <v>0</v>
      </c>
      <c r="P872">
        <v>1</v>
      </c>
      <c r="Q872">
        <v>0</v>
      </c>
      <c r="R872">
        <v>0</v>
      </c>
      <c r="S872" s="50">
        <v>46273.767407407409</v>
      </c>
      <c r="T872" s="50">
        <v>46273.776099537034</v>
      </c>
      <c r="U872" s="51">
        <v>46273</v>
      </c>
      <c r="V872" s="50">
        <v>46273.776099537034</v>
      </c>
      <c r="W872" t="s">
        <v>1673</v>
      </c>
      <c r="X872" t="s">
        <v>492</v>
      </c>
    </row>
    <row r="873" spans="1:24" ht="15" customHeight="1" x14ac:dyDescent="0.35">
      <c r="A873">
        <v>11707299</v>
      </c>
      <c r="B873">
        <v>100006740460</v>
      </c>
      <c r="C873" t="s">
        <v>1726</v>
      </c>
      <c r="D873">
        <v>100</v>
      </c>
      <c r="E873" t="s">
        <v>1745</v>
      </c>
      <c r="F873" t="s">
        <v>1760</v>
      </c>
      <c r="G873">
        <v>5956401</v>
      </c>
      <c r="H873">
        <v>4</v>
      </c>
      <c r="I873" t="s">
        <v>1867</v>
      </c>
      <c r="J873" t="s">
        <v>1868</v>
      </c>
      <c r="K873" t="s">
        <v>424</v>
      </c>
      <c r="L873">
        <v>3</v>
      </c>
      <c r="M873">
        <v>1</v>
      </c>
      <c r="N873">
        <v>1</v>
      </c>
      <c r="O873">
        <v>0</v>
      </c>
      <c r="P873">
        <v>1</v>
      </c>
      <c r="Q873">
        <v>0</v>
      </c>
      <c r="R873">
        <v>0</v>
      </c>
      <c r="S873" s="50">
        <v>46273.655034722222</v>
      </c>
      <c r="T873" s="50">
        <v>46273.776145833333</v>
      </c>
      <c r="U873" s="51">
        <v>46273</v>
      </c>
      <c r="V873" s="50">
        <v>46273.776145833333</v>
      </c>
      <c r="W873" t="s">
        <v>1673</v>
      </c>
      <c r="X873" t="s">
        <v>492</v>
      </c>
    </row>
    <row r="874" spans="1:24" ht="15" customHeight="1" x14ac:dyDescent="0.35">
      <c r="A874">
        <v>11711377</v>
      </c>
      <c r="B874">
        <v>100006742588</v>
      </c>
      <c r="C874" t="s">
        <v>1726</v>
      </c>
      <c r="D874">
        <v>100</v>
      </c>
      <c r="E874" t="s">
        <v>1745</v>
      </c>
      <c r="F874" t="s">
        <v>1760</v>
      </c>
      <c r="G874">
        <v>6104016</v>
      </c>
      <c r="H874">
        <v>2</v>
      </c>
      <c r="I874" t="s">
        <v>2756</v>
      </c>
      <c r="J874" t="s">
        <v>2757</v>
      </c>
      <c r="K874" t="s">
        <v>421</v>
      </c>
      <c r="L874">
        <v>3</v>
      </c>
      <c r="M874">
        <v>2</v>
      </c>
      <c r="N874">
        <v>2</v>
      </c>
      <c r="O874">
        <v>0</v>
      </c>
      <c r="P874">
        <v>2</v>
      </c>
      <c r="Q874">
        <v>0</v>
      </c>
      <c r="R874">
        <v>0</v>
      </c>
      <c r="S874" s="50">
        <v>46273.767418981479</v>
      </c>
      <c r="T874" s="50">
        <v>46273.776180555556</v>
      </c>
      <c r="U874" s="51">
        <v>46273</v>
      </c>
      <c r="V874" s="50">
        <v>46273.776180555556</v>
      </c>
      <c r="W874" t="s">
        <v>1673</v>
      </c>
      <c r="X874" t="s">
        <v>492</v>
      </c>
    </row>
    <row r="875" spans="1:24" ht="15" customHeight="1" x14ac:dyDescent="0.35">
      <c r="A875">
        <v>11711432</v>
      </c>
      <c r="B875">
        <v>100006742624</v>
      </c>
      <c r="C875" t="s">
        <v>1726</v>
      </c>
      <c r="D875">
        <v>100</v>
      </c>
      <c r="E875" t="s">
        <v>1745</v>
      </c>
      <c r="F875" t="s">
        <v>1760</v>
      </c>
      <c r="G875">
        <v>6105001</v>
      </c>
      <c r="H875">
        <v>2</v>
      </c>
      <c r="I875" t="s">
        <v>2778</v>
      </c>
      <c r="J875" t="s">
        <v>2779</v>
      </c>
      <c r="K875" t="s">
        <v>420</v>
      </c>
      <c r="L875">
        <v>3</v>
      </c>
      <c r="M875">
        <v>2</v>
      </c>
      <c r="N875">
        <v>2</v>
      </c>
      <c r="O875">
        <v>0</v>
      </c>
      <c r="P875">
        <v>2</v>
      </c>
      <c r="Q875">
        <v>0</v>
      </c>
      <c r="R875">
        <v>0</v>
      </c>
      <c r="S875" s="50">
        <v>46273.768125000002</v>
      </c>
      <c r="T875" s="50">
        <v>46273.776377314818</v>
      </c>
      <c r="U875" s="51">
        <v>46273</v>
      </c>
      <c r="V875" s="50">
        <v>46273.776377314818</v>
      </c>
      <c r="W875" t="s">
        <v>1673</v>
      </c>
      <c r="X875" t="s">
        <v>492</v>
      </c>
    </row>
    <row r="876" spans="1:24" ht="15" customHeight="1" x14ac:dyDescent="0.35">
      <c r="A876">
        <v>11710065</v>
      </c>
      <c r="B876">
        <v>100006741897</v>
      </c>
      <c r="C876" t="s">
        <v>1726</v>
      </c>
      <c r="D876">
        <v>100</v>
      </c>
      <c r="E876" t="s">
        <v>1745</v>
      </c>
      <c r="F876" t="s">
        <v>1760</v>
      </c>
      <c r="G876">
        <v>6060201</v>
      </c>
      <c r="H876">
        <v>4</v>
      </c>
      <c r="I876" t="s">
        <v>2527</v>
      </c>
      <c r="J876" t="s">
        <v>2528</v>
      </c>
      <c r="K876" t="s">
        <v>424</v>
      </c>
      <c r="L876">
        <v>3</v>
      </c>
      <c r="M876">
        <v>1</v>
      </c>
      <c r="N876">
        <v>1</v>
      </c>
      <c r="O876">
        <v>0</v>
      </c>
      <c r="P876">
        <v>1</v>
      </c>
      <c r="Q876">
        <v>0</v>
      </c>
      <c r="R876">
        <v>0</v>
      </c>
      <c r="S876" s="50">
        <v>46273.723645833343</v>
      </c>
      <c r="T876" s="50">
        <v>46273.776435185187</v>
      </c>
      <c r="U876" s="51">
        <v>46273</v>
      </c>
      <c r="V876" s="50">
        <v>46273.776435185187</v>
      </c>
      <c r="W876" t="s">
        <v>1673</v>
      </c>
      <c r="X876" t="s">
        <v>492</v>
      </c>
    </row>
    <row r="877" spans="1:24" ht="15" customHeight="1" x14ac:dyDescent="0.35">
      <c r="A877">
        <v>11711536</v>
      </c>
      <c r="B877">
        <v>100006742678</v>
      </c>
      <c r="C877" t="s">
        <v>1726</v>
      </c>
      <c r="D877">
        <v>100</v>
      </c>
      <c r="E877" t="s">
        <v>1745</v>
      </c>
      <c r="F877" t="s">
        <v>1760</v>
      </c>
      <c r="G877">
        <v>6107601</v>
      </c>
      <c r="H877">
        <v>1</v>
      </c>
      <c r="I877" t="s">
        <v>2970</v>
      </c>
      <c r="J877" t="s">
        <v>2971</v>
      </c>
      <c r="K877" t="s">
        <v>422</v>
      </c>
      <c r="L877">
        <v>3</v>
      </c>
      <c r="M877">
        <v>1</v>
      </c>
      <c r="N877">
        <v>1</v>
      </c>
      <c r="O877">
        <v>0</v>
      </c>
      <c r="P877">
        <v>1</v>
      </c>
      <c r="Q877">
        <v>0</v>
      </c>
      <c r="R877">
        <v>0</v>
      </c>
      <c r="S877" s="50">
        <v>46273.771574074082</v>
      </c>
      <c r="T877" s="50">
        <v>46273.776435185187</v>
      </c>
      <c r="U877" s="51">
        <v>46273</v>
      </c>
      <c r="V877" s="50">
        <v>46273.776435185187</v>
      </c>
      <c r="W877" t="s">
        <v>1673</v>
      </c>
      <c r="X877" t="s">
        <v>492</v>
      </c>
    </row>
    <row r="878" spans="1:24" ht="15" customHeight="1" x14ac:dyDescent="0.35">
      <c r="A878">
        <v>11710066</v>
      </c>
      <c r="B878">
        <v>100006741897</v>
      </c>
      <c r="C878" t="s">
        <v>1726</v>
      </c>
      <c r="D878">
        <v>100</v>
      </c>
      <c r="E878" t="s">
        <v>1745</v>
      </c>
      <c r="F878" t="s">
        <v>1760</v>
      </c>
      <c r="G878">
        <v>6060201</v>
      </c>
      <c r="H878">
        <v>4</v>
      </c>
      <c r="I878" t="s">
        <v>1825</v>
      </c>
      <c r="J878" t="s">
        <v>1826</v>
      </c>
      <c r="K878" t="s">
        <v>424</v>
      </c>
      <c r="L878">
        <v>3</v>
      </c>
      <c r="M878">
        <v>1</v>
      </c>
      <c r="N878">
        <v>1</v>
      </c>
      <c r="O878">
        <v>0</v>
      </c>
      <c r="P878">
        <v>1</v>
      </c>
      <c r="Q878">
        <v>0</v>
      </c>
      <c r="R878">
        <v>0</v>
      </c>
      <c r="S878" s="50">
        <v>46273.723645833343</v>
      </c>
      <c r="T878" s="50">
        <v>46273.776562500003</v>
      </c>
      <c r="U878" s="51">
        <v>46273</v>
      </c>
      <c r="V878" s="50">
        <v>46273.776562500003</v>
      </c>
      <c r="W878" t="s">
        <v>1673</v>
      </c>
      <c r="X878" t="s">
        <v>492</v>
      </c>
    </row>
    <row r="879" spans="1:24" ht="15" customHeight="1" x14ac:dyDescent="0.35">
      <c r="A879">
        <v>11711433</v>
      </c>
      <c r="B879">
        <v>100006742624</v>
      </c>
      <c r="C879" t="s">
        <v>1726</v>
      </c>
      <c r="D879">
        <v>100</v>
      </c>
      <c r="E879" t="s">
        <v>1745</v>
      </c>
      <c r="F879" t="s">
        <v>1760</v>
      </c>
      <c r="G879">
        <v>6105001</v>
      </c>
      <c r="H879">
        <v>2</v>
      </c>
      <c r="I879" t="s">
        <v>2780</v>
      </c>
      <c r="J879" t="s">
        <v>2781</v>
      </c>
      <c r="K879" t="s">
        <v>420</v>
      </c>
      <c r="L879">
        <v>3</v>
      </c>
      <c r="M879">
        <v>6</v>
      </c>
      <c r="N879">
        <v>6</v>
      </c>
      <c r="O879">
        <v>0</v>
      </c>
      <c r="P879">
        <v>6</v>
      </c>
      <c r="Q879">
        <v>0</v>
      </c>
      <c r="R879">
        <v>0</v>
      </c>
      <c r="S879" s="50">
        <v>46273.768125000002</v>
      </c>
      <c r="T879" s="50">
        <v>46273.776562500003</v>
      </c>
      <c r="U879" s="51">
        <v>46273</v>
      </c>
      <c r="V879" s="50">
        <v>46273.776562500003</v>
      </c>
      <c r="W879" t="s">
        <v>1673</v>
      </c>
      <c r="X879" t="s">
        <v>492</v>
      </c>
    </row>
    <row r="880" spans="1:24" ht="15" customHeight="1" x14ac:dyDescent="0.35">
      <c r="A880">
        <v>11711501</v>
      </c>
      <c r="B880">
        <v>100006742663</v>
      </c>
      <c r="C880" t="s">
        <v>1726</v>
      </c>
      <c r="D880">
        <v>100</v>
      </c>
      <c r="E880" t="s">
        <v>1745</v>
      </c>
      <c r="F880" t="s">
        <v>1760</v>
      </c>
      <c r="G880">
        <v>6107402</v>
      </c>
      <c r="H880">
        <v>2</v>
      </c>
      <c r="I880" t="s">
        <v>2011</v>
      </c>
      <c r="J880" t="s">
        <v>2012</v>
      </c>
      <c r="K880" t="s">
        <v>421</v>
      </c>
      <c r="L880">
        <v>3</v>
      </c>
      <c r="M880">
        <v>1</v>
      </c>
      <c r="N880">
        <v>1</v>
      </c>
      <c r="O880">
        <v>0</v>
      </c>
      <c r="P880">
        <v>1</v>
      </c>
      <c r="Q880">
        <v>0</v>
      </c>
      <c r="R880">
        <v>0</v>
      </c>
      <c r="S880" s="50">
        <v>46273.770891203712</v>
      </c>
      <c r="T880" s="50">
        <v>46273.776631944442</v>
      </c>
      <c r="U880" s="51">
        <v>46273</v>
      </c>
      <c r="V880" s="50">
        <v>46273.776631944442</v>
      </c>
      <c r="W880" t="s">
        <v>1673</v>
      </c>
      <c r="X880" t="s">
        <v>492</v>
      </c>
    </row>
    <row r="881" spans="1:24" ht="15" customHeight="1" x14ac:dyDescent="0.35">
      <c r="A881">
        <v>11711434</v>
      </c>
      <c r="B881">
        <v>100006742624</v>
      </c>
      <c r="C881" t="s">
        <v>1726</v>
      </c>
      <c r="D881">
        <v>100</v>
      </c>
      <c r="E881" t="s">
        <v>1745</v>
      </c>
      <c r="F881" t="s">
        <v>1760</v>
      </c>
      <c r="G881">
        <v>6105001</v>
      </c>
      <c r="H881">
        <v>2</v>
      </c>
      <c r="I881" t="s">
        <v>2273</v>
      </c>
      <c r="J881" t="s">
        <v>2274</v>
      </c>
      <c r="K881" t="s">
        <v>420</v>
      </c>
      <c r="L881">
        <v>3</v>
      </c>
      <c r="M881">
        <v>1</v>
      </c>
      <c r="N881">
        <v>1</v>
      </c>
      <c r="O881">
        <v>0</v>
      </c>
      <c r="P881">
        <v>1</v>
      </c>
      <c r="Q881">
        <v>0</v>
      </c>
      <c r="R881">
        <v>0</v>
      </c>
      <c r="S881" s="50">
        <v>46273.768125000002</v>
      </c>
      <c r="T881" s="50">
        <v>46273.776759259257</v>
      </c>
      <c r="U881" s="51">
        <v>46273</v>
      </c>
      <c r="V881" s="50">
        <v>46273.776759259257</v>
      </c>
      <c r="W881" t="s">
        <v>1673</v>
      </c>
      <c r="X881" t="s">
        <v>492</v>
      </c>
    </row>
    <row r="882" spans="1:24" ht="15" customHeight="1" x14ac:dyDescent="0.35">
      <c r="A882">
        <v>11708865</v>
      </c>
      <c r="B882">
        <v>100006741232</v>
      </c>
      <c r="C882" t="s">
        <v>1726</v>
      </c>
      <c r="D882">
        <v>100</v>
      </c>
      <c r="E882" t="s">
        <v>1745</v>
      </c>
      <c r="F882" t="s">
        <v>1760</v>
      </c>
      <c r="G882">
        <v>6038601</v>
      </c>
      <c r="H882">
        <v>4</v>
      </c>
      <c r="I882" t="s">
        <v>1929</v>
      </c>
      <c r="J882" t="s">
        <v>1930</v>
      </c>
      <c r="K882" t="s">
        <v>424</v>
      </c>
      <c r="L882">
        <v>3</v>
      </c>
      <c r="M882">
        <v>1</v>
      </c>
      <c r="N882">
        <v>1</v>
      </c>
      <c r="O882">
        <v>0</v>
      </c>
      <c r="P882">
        <v>1</v>
      </c>
      <c r="Q882">
        <v>0</v>
      </c>
      <c r="R882">
        <v>0</v>
      </c>
      <c r="S882" s="50">
        <v>46273.700740740736</v>
      </c>
      <c r="T882" s="50">
        <v>46273.776805555557</v>
      </c>
      <c r="U882" s="51">
        <v>46273</v>
      </c>
      <c r="V882" s="50">
        <v>46273.776805555557</v>
      </c>
      <c r="W882" t="s">
        <v>1673</v>
      </c>
      <c r="X882" t="s">
        <v>492</v>
      </c>
    </row>
    <row r="883" spans="1:24" ht="15" customHeight="1" x14ac:dyDescent="0.35">
      <c r="A883">
        <v>11711502</v>
      </c>
      <c r="B883">
        <v>100006742664</v>
      </c>
      <c r="C883" t="s">
        <v>1726</v>
      </c>
      <c r="D883">
        <v>100</v>
      </c>
      <c r="E883" t="s">
        <v>1745</v>
      </c>
      <c r="F883" t="s">
        <v>1760</v>
      </c>
      <c r="G883">
        <v>6107403</v>
      </c>
      <c r="H883">
        <v>1</v>
      </c>
      <c r="I883" t="s">
        <v>2059</v>
      </c>
      <c r="J883" t="s">
        <v>2060</v>
      </c>
      <c r="K883" t="s">
        <v>422</v>
      </c>
      <c r="L883">
        <v>3</v>
      </c>
      <c r="M883">
        <v>2</v>
      </c>
      <c r="N883">
        <v>2</v>
      </c>
      <c r="O883">
        <v>0</v>
      </c>
      <c r="P883">
        <v>2</v>
      </c>
      <c r="Q883">
        <v>0</v>
      </c>
      <c r="R883">
        <v>0</v>
      </c>
      <c r="S883" s="50">
        <v>46273.770891203712</v>
      </c>
      <c r="T883" s="50">
        <v>46273.77684027778</v>
      </c>
      <c r="U883" s="51">
        <v>46273</v>
      </c>
      <c r="V883" s="50">
        <v>46273.77684027778</v>
      </c>
      <c r="W883" t="s">
        <v>1673</v>
      </c>
      <c r="X883" t="s">
        <v>492</v>
      </c>
    </row>
    <row r="884" spans="1:24" ht="15" customHeight="1" x14ac:dyDescent="0.35">
      <c r="A884">
        <v>11711383</v>
      </c>
      <c r="B884">
        <v>100006742593</v>
      </c>
      <c r="C884" t="s">
        <v>1726</v>
      </c>
      <c r="D884">
        <v>100</v>
      </c>
      <c r="E884" t="s">
        <v>1745</v>
      </c>
      <c r="F884" t="s">
        <v>1760</v>
      </c>
      <c r="G884">
        <v>6104021</v>
      </c>
      <c r="H884">
        <v>2</v>
      </c>
      <c r="I884" t="s">
        <v>2764</v>
      </c>
      <c r="J884" t="s">
        <v>2765</v>
      </c>
      <c r="K884" t="s">
        <v>421</v>
      </c>
      <c r="L884">
        <v>3</v>
      </c>
      <c r="M884">
        <v>3</v>
      </c>
      <c r="N884">
        <v>3</v>
      </c>
      <c r="O884">
        <v>0</v>
      </c>
      <c r="P884">
        <v>3</v>
      </c>
      <c r="Q884">
        <v>0</v>
      </c>
      <c r="R884">
        <v>0</v>
      </c>
      <c r="S884" s="50">
        <v>46273.767418981479</v>
      </c>
      <c r="T884" s="50">
        <v>46273.777071759258</v>
      </c>
      <c r="U884" s="51">
        <v>46273</v>
      </c>
      <c r="V884" s="50">
        <v>46273.777071759258</v>
      </c>
      <c r="W884" t="s">
        <v>1673</v>
      </c>
      <c r="X884" t="s">
        <v>492</v>
      </c>
    </row>
    <row r="885" spans="1:24" ht="15" customHeight="1" x14ac:dyDescent="0.35">
      <c r="A885">
        <v>11711496</v>
      </c>
      <c r="B885">
        <v>100006742660</v>
      </c>
      <c r="C885" t="s">
        <v>1726</v>
      </c>
      <c r="D885">
        <v>100</v>
      </c>
      <c r="E885" t="s">
        <v>1745</v>
      </c>
      <c r="F885" t="s">
        <v>1760</v>
      </c>
      <c r="G885">
        <v>6107101</v>
      </c>
      <c r="H885">
        <v>2</v>
      </c>
      <c r="I885" t="s">
        <v>2770</v>
      </c>
      <c r="J885" t="s">
        <v>2771</v>
      </c>
      <c r="K885" t="s">
        <v>420</v>
      </c>
      <c r="L885">
        <v>3</v>
      </c>
      <c r="M885">
        <v>2</v>
      </c>
      <c r="N885">
        <v>2</v>
      </c>
      <c r="O885">
        <v>0</v>
      </c>
      <c r="P885">
        <v>2</v>
      </c>
      <c r="Q885">
        <v>0</v>
      </c>
      <c r="R885">
        <v>0</v>
      </c>
      <c r="S885" s="50">
        <v>46273.770879629628</v>
      </c>
      <c r="T885" s="50">
        <v>46273.777094907397</v>
      </c>
      <c r="U885" s="51">
        <v>46273</v>
      </c>
      <c r="V885" s="50">
        <v>46273.777094907397</v>
      </c>
      <c r="W885" t="s">
        <v>1673</v>
      </c>
      <c r="X885" t="s">
        <v>492</v>
      </c>
    </row>
    <row r="886" spans="1:24" ht="15" customHeight="1" x14ac:dyDescent="0.35">
      <c r="A886">
        <v>11710515</v>
      </c>
      <c r="B886">
        <v>100006742130</v>
      </c>
      <c r="C886" t="s">
        <v>1726</v>
      </c>
      <c r="D886">
        <v>100</v>
      </c>
      <c r="E886" t="s">
        <v>1745</v>
      </c>
      <c r="F886" t="s">
        <v>1760</v>
      </c>
      <c r="G886">
        <v>6075301</v>
      </c>
      <c r="H886">
        <v>4</v>
      </c>
      <c r="I886" t="s">
        <v>1795</v>
      </c>
      <c r="J886" t="s">
        <v>1796</v>
      </c>
      <c r="K886" t="s">
        <v>424</v>
      </c>
      <c r="L886">
        <v>3</v>
      </c>
      <c r="M886">
        <v>2</v>
      </c>
      <c r="N886">
        <v>2</v>
      </c>
      <c r="O886">
        <v>0</v>
      </c>
      <c r="P886">
        <v>2</v>
      </c>
      <c r="Q886">
        <v>0</v>
      </c>
      <c r="R886">
        <v>0</v>
      </c>
      <c r="S886" s="50">
        <v>46273.742407407408</v>
      </c>
      <c r="T886" s="50">
        <v>46273.777129629627</v>
      </c>
      <c r="U886" s="51">
        <v>46273</v>
      </c>
      <c r="V886" s="50">
        <v>46273.777129629627</v>
      </c>
      <c r="W886" t="s">
        <v>1673</v>
      </c>
      <c r="X886" t="s">
        <v>492</v>
      </c>
    </row>
    <row r="887" spans="1:24" ht="15" customHeight="1" x14ac:dyDescent="0.35">
      <c r="A887">
        <v>11711559</v>
      </c>
      <c r="B887">
        <v>100006742695</v>
      </c>
      <c r="C887" t="s">
        <v>1726</v>
      </c>
      <c r="D887">
        <v>100</v>
      </c>
      <c r="E887" t="s">
        <v>1745</v>
      </c>
      <c r="F887" t="s">
        <v>1760</v>
      </c>
      <c r="G887">
        <v>70825834</v>
      </c>
      <c r="H887">
        <v>6</v>
      </c>
      <c r="I887" t="s">
        <v>2972</v>
      </c>
      <c r="J887" t="s">
        <v>2973</v>
      </c>
      <c r="K887" t="s">
        <v>341</v>
      </c>
      <c r="L887">
        <v>3</v>
      </c>
      <c r="M887">
        <v>2</v>
      </c>
      <c r="N887">
        <v>2</v>
      </c>
      <c r="O887">
        <v>0</v>
      </c>
      <c r="P887">
        <v>2</v>
      </c>
      <c r="Q887">
        <v>0</v>
      </c>
      <c r="R887">
        <v>0</v>
      </c>
      <c r="S887" s="50">
        <v>46273.775046296287</v>
      </c>
      <c r="T887" s="50">
        <v>46273.777314814812</v>
      </c>
      <c r="U887" s="51">
        <v>46273</v>
      </c>
      <c r="V887" s="50">
        <v>46273.777314814812</v>
      </c>
      <c r="W887" t="s">
        <v>1673</v>
      </c>
      <c r="X887" t="s">
        <v>492</v>
      </c>
    </row>
    <row r="888" spans="1:24" ht="15" customHeight="1" x14ac:dyDescent="0.35">
      <c r="A888">
        <v>11711066</v>
      </c>
      <c r="B888">
        <v>100006742412</v>
      </c>
      <c r="C888" t="s">
        <v>1726</v>
      </c>
      <c r="D888">
        <v>100</v>
      </c>
      <c r="E888" t="s">
        <v>1745</v>
      </c>
      <c r="F888" t="s">
        <v>1760</v>
      </c>
      <c r="G888">
        <v>6090701</v>
      </c>
      <c r="H888">
        <v>1</v>
      </c>
      <c r="I888" t="s">
        <v>2081</v>
      </c>
      <c r="J888" t="s">
        <v>2082</v>
      </c>
      <c r="K888" t="s">
        <v>422</v>
      </c>
      <c r="L888">
        <v>3</v>
      </c>
      <c r="M888">
        <v>1</v>
      </c>
      <c r="N888">
        <v>1</v>
      </c>
      <c r="O888">
        <v>0</v>
      </c>
      <c r="P888">
        <v>1</v>
      </c>
      <c r="Q888">
        <v>0</v>
      </c>
      <c r="R888">
        <v>0</v>
      </c>
      <c r="S888" s="50">
        <v>46273.754895833343</v>
      </c>
      <c r="T888" s="50">
        <v>46273.777407407397</v>
      </c>
      <c r="U888" s="51">
        <v>46273</v>
      </c>
      <c r="V888" s="50">
        <v>46273.777407407397</v>
      </c>
      <c r="W888" t="s">
        <v>1673</v>
      </c>
      <c r="X888" t="s">
        <v>492</v>
      </c>
    </row>
    <row r="889" spans="1:24" ht="15" customHeight="1" x14ac:dyDescent="0.35">
      <c r="A889">
        <v>11707323</v>
      </c>
      <c r="B889">
        <v>100006740476</v>
      </c>
      <c r="C889" t="s">
        <v>1726</v>
      </c>
      <c r="D889">
        <v>100</v>
      </c>
      <c r="E889" t="s">
        <v>1745</v>
      </c>
      <c r="F889" t="s">
        <v>1760</v>
      </c>
      <c r="G889">
        <v>5987201</v>
      </c>
      <c r="H889">
        <v>4</v>
      </c>
      <c r="I889" t="s">
        <v>1875</v>
      </c>
      <c r="J889" t="s">
        <v>1876</v>
      </c>
      <c r="K889" t="s">
        <v>424</v>
      </c>
      <c r="L889">
        <v>3</v>
      </c>
      <c r="M889">
        <v>3</v>
      </c>
      <c r="N889">
        <v>3</v>
      </c>
      <c r="O889">
        <v>0</v>
      </c>
      <c r="P889">
        <v>3</v>
      </c>
      <c r="Q889">
        <v>0</v>
      </c>
      <c r="R889">
        <v>0</v>
      </c>
      <c r="S889" s="50">
        <v>46273.655057870368</v>
      </c>
      <c r="T889" s="50">
        <v>46273.777453703697</v>
      </c>
      <c r="U889" s="51">
        <v>46273</v>
      </c>
      <c r="V889" s="50">
        <v>46273.777453703697</v>
      </c>
      <c r="W889" t="s">
        <v>1673</v>
      </c>
      <c r="X889" t="s">
        <v>492</v>
      </c>
    </row>
    <row r="890" spans="1:24" ht="15" customHeight="1" x14ac:dyDescent="0.35">
      <c r="A890">
        <v>11709397</v>
      </c>
      <c r="B890">
        <v>100006741554</v>
      </c>
      <c r="C890" t="s">
        <v>1726</v>
      </c>
      <c r="D890">
        <v>100</v>
      </c>
      <c r="E890" t="s">
        <v>1745</v>
      </c>
      <c r="F890" t="s">
        <v>1760</v>
      </c>
      <c r="G890">
        <v>5894202</v>
      </c>
      <c r="H890">
        <v>2</v>
      </c>
      <c r="I890" t="s">
        <v>2381</v>
      </c>
      <c r="J890" t="s">
        <v>2382</v>
      </c>
      <c r="K890" t="s">
        <v>420</v>
      </c>
      <c r="L890">
        <v>3</v>
      </c>
      <c r="M890">
        <v>1</v>
      </c>
      <c r="N890">
        <v>1</v>
      </c>
      <c r="O890">
        <v>0</v>
      </c>
      <c r="P890">
        <v>1</v>
      </c>
      <c r="Q890">
        <v>0</v>
      </c>
      <c r="R890">
        <v>0</v>
      </c>
      <c r="S890" s="50">
        <v>46273.7028125</v>
      </c>
      <c r="T890" s="50">
        <v>46273.777511574073</v>
      </c>
      <c r="U890" s="51">
        <v>46273</v>
      </c>
      <c r="V890" s="50">
        <v>46273.777511574073</v>
      </c>
      <c r="W890" t="s">
        <v>1673</v>
      </c>
      <c r="X890" t="s">
        <v>492</v>
      </c>
    </row>
    <row r="891" spans="1:24" ht="15" customHeight="1" x14ac:dyDescent="0.35">
      <c r="A891">
        <v>11711067</v>
      </c>
      <c r="B891">
        <v>100006742412</v>
      </c>
      <c r="C891" t="s">
        <v>1726</v>
      </c>
      <c r="D891">
        <v>100</v>
      </c>
      <c r="E891" t="s">
        <v>1745</v>
      </c>
      <c r="F891" t="s">
        <v>1760</v>
      </c>
      <c r="G891">
        <v>6090701</v>
      </c>
      <c r="H891">
        <v>1</v>
      </c>
      <c r="I891" t="s">
        <v>2139</v>
      </c>
      <c r="J891" t="s">
        <v>2140</v>
      </c>
      <c r="K891" t="s">
        <v>422</v>
      </c>
      <c r="L891">
        <v>3</v>
      </c>
      <c r="M891">
        <v>2</v>
      </c>
      <c r="N891">
        <v>2</v>
      </c>
      <c r="O891">
        <v>0</v>
      </c>
      <c r="P891">
        <v>2</v>
      </c>
      <c r="Q891">
        <v>0</v>
      </c>
      <c r="R891">
        <v>0</v>
      </c>
      <c r="S891" s="50">
        <v>46273.754895833343</v>
      </c>
      <c r="T891" s="50">
        <v>46273.777546296304</v>
      </c>
      <c r="U891" s="51">
        <v>46273</v>
      </c>
      <c r="V891" s="50">
        <v>46273.777546296304</v>
      </c>
      <c r="W891" t="s">
        <v>1673</v>
      </c>
      <c r="X891" t="s">
        <v>492</v>
      </c>
    </row>
    <row r="892" spans="1:24" ht="15" customHeight="1" x14ac:dyDescent="0.35">
      <c r="A892">
        <v>11711378</v>
      </c>
      <c r="B892">
        <v>100006742589</v>
      </c>
      <c r="C892" t="s">
        <v>1726</v>
      </c>
      <c r="D892">
        <v>100</v>
      </c>
      <c r="E892" t="s">
        <v>1745</v>
      </c>
      <c r="F892" t="s">
        <v>1760</v>
      </c>
      <c r="G892">
        <v>6104017</v>
      </c>
      <c r="H892">
        <v>2</v>
      </c>
      <c r="I892" t="s">
        <v>2758</v>
      </c>
      <c r="J892" t="s">
        <v>2759</v>
      </c>
      <c r="K892" t="s">
        <v>421</v>
      </c>
      <c r="L892">
        <v>3</v>
      </c>
      <c r="M892">
        <v>4</v>
      </c>
      <c r="N892">
        <v>4</v>
      </c>
      <c r="O892">
        <v>0</v>
      </c>
      <c r="P892">
        <v>4</v>
      </c>
      <c r="Q892">
        <v>0</v>
      </c>
      <c r="R892">
        <v>0</v>
      </c>
      <c r="S892" s="50">
        <v>46273.767418981479</v>
      </c>
      <c r="T892" s="50">
        <v>46273.777696759258</v>
      </c>
      <c r="U892" s="51">
        <v>46273</v>
      </c>
      <c r="V892" s="50">
        <v>46273.777696759258</v>
      </c>
      <c r="W892" t="s">
        <v>1673</v>
      </c>
      <c r="X892" t="s">
        <v>492</v>
      </c>
    </row>
    <row r="893" spans="1:24" ht="15" customHeight="1" x14ac:dyDescent="0.35">
      <c r="A893">
        <v>11708555</v>
      </c>
      <c r="B893">
        <v>100006741108</v>
      </c>
      <c r="C893" t="s">
        <v>1726</v>
      </c>
      <c r="D893">
        <v>100</v>
      </c>
      <c r="E893" t="s">
        <v>1745</v>
      </c>
      <c r="F893" t="s">
        <v>1760</v>
      </c>
      <c r="G893">
        <v>6032501</v>
      </c>
      <c r="H893">
        <v>4</v>
      </c>
      <c r="I893" t="s">
        <v>2289</v>
      </c>
      <c r="J893" t="s">
        <v>2290</v>
      </c>
      <c r="K893" t="s">
        <v>424</v>
      </c>
      <c r="L893">
        <v>3</v>
      </c>
      <c r="M893">
        <v>1</v>
      </c>
      <c r="N893">
        <v>1</v>
      </c>
      <c r="O893">
        <v>0</v>
      </c>
      <c r="P893">
        <v>1</v>
      </c>
      <c r="Q893">
        <v>0</v>
      </c>
      <c r="R893">
        <v>0</v>
      </c>
      <c r="S893" s="50">
        <v>46273.692407407398</v>
      </c>
      <c r="T893" s="50">
        <v>46273.777800925927</v>
      </c>
      <c r="U893" s="51">
        <v>46273</v>
      </c>
      <c r="V893" s="50">
        <v>46273.777800925927</v>
      </c>
      <c r="W893" t="s">
        <v>1673</v>
      </c>
      <c r="X893" t="s">
        <v>492</v>
      </c>
    </row>
    <row r="894" spans="1:24" ht="15" customHeight="1" x14ac:dyDescent="0.35">
      <c r="A894">
        <v>11709420</v>
      </c>
      <c r="B894">
        <v>100006741573</v>
      </c>
      <c r="C894" t="s">
        <v>1726</v>
      </c>
      <c r="D894">
        <v>100</v>
      </c>
      <c r="E894" t="s">
        <v>1745</v>
      </c>
      <c r="F894" t="s">
        <v>1760</v>
      </c>
      <c r="G894">
        <v>5951504</v>
      </c>
      <c r="H894">
        <v>2</v>
      </c>
      <c r="I894" t="s">
        <v>2381</v>
      </c>
      <c r="J894" t="s">
        <v>2382</v>
      </c>
      <c r="K894" t="s">
        <v>420</v>
      </c>
      <c r="L894">
        <v>3</v>
      </c>
      <c r="M894">
        <v>2</v>
      </c>
      <c r="N894">
        <v>2</v>
      </c>
      <c r="O894">
        <v>0</v>
      </c>
      <c r="P894">
        <v>2</v>
      </c>
      <c r="Q894">
        <v>0</v>
      </c>
      <c r="R894">
        <v>0</v>
      </c>
      <c r="S894" s="50">
        <v>46273.7028125</v>
      </c>
      <c r="T894" s="50">
        <v>46273.777800925927</v>
      </c>
      <c r="U894" s="51">
        <v>46273</v>
      </c>
      <c r="V894" s="50">
        <v>46273.777800925927</v>
      </c>
      <c r="W894" t="s">
        <v>1673</v>
      </c>
      <c r="X894" t="s">
        <v>492</v>
      </c>
    </row>
    <row r="895" spans="1:24" ht="15" customHeight="1" x14ac:dyDescent="0.35">
      <c r="A895">
        <v>11709421</v>
      </c>
      <c r="B895">
        <v>100006741573</v>
      </c>
      <c r="C895" t="s">
        <v>1726</v>
      </c>
      <c r="D895">
        <v>100</v>
      </c>
      <c r="E895" t="s">
        <v>1745</v>
      </c>
      <c r="F895" t="s">
        <v>1760</v>
      </c>
      <c r="G895">
        <v>5951504</v>
      </c>
      <c r="H895">
        <v>2</v>
      </c>
      <c r="I895" t="s">
        <v>2385</v>
      </c>
      <c r="J895" t="s">
        <v>2386</v>
      </c>
      <c r="K895" t="s">
        <v>420</v>
      </c>
      <c r="L895">
        <v>3</v>
      </c>
      <c r="M895">
        <v>3</v>
      </c>
      <c r="N895">
        <v>3</v>
      </c>
      <c r="O895">
        <v>0</v>
      </c>
      <c r="P895">
        <v>3</v>
      </c>
      <c r="Q895">
        <v>0</v>
      </c>
      <c r="R895">
        <v>0</v>
      </c>
      <c r="S895" s="50">
        <v>46273.7028125</v>
      </c>
      <c r="T895" s="50">
        <v>46273.777997685182</v>
      </c>
      <c r="U895" s="51">
        <v>46273</v>
      </c>
      <c r="V895" s="50">
        <v>46273.777997685182</v>
      </c>
      <c r="W895" t="s">
        <v>1673</v>
      </c>
      <c r="X895" t="s">
        <v>492</v>
      </c>
    </row>
    <row r="896" spans="1:24" ht="15" customHeight="1" x14ac:dyDescent="0.35">
      <c r="A896">
        <v>11709530</v>
      </c>
      <c r="B896">
        <v>100006741637</v>
      </c>
      <c r="C896" t="s">
        <v>1726</v>
      </c>
      <c r="D896">
        <v>100</v>
      </c>
      <c r="E896" t="s">
        <v>1745</v>
      </c>
      <c r="F896" t="s">
        <v>1760</v>
      </c>
      <c r="G896">
        <v>6042201</v>
      </c>
      <c r="H896">
        <v>4</v>
      </c>
      <c r="I896" t="s">
        <v>1867</v>
      </c>
      <c r="J896" t="s">
        <v>1868</v>
      </c>
      <c r="K896" t="s">
        <v>424</v>
      </c>
      <c r="L896">
        <v>3</v>
      </c>
      <c r="M896">
        <v>1</v>
      </c>
      <c r="N896">
        <v>1</v>
      </c>
      <c r="O896">
        <v>0</v>
      </c>
      <c r="P896">
        <v>1</v>
      </c>
      <c r="Q896">
        <v>0</v>
      </c>
      <c r="R896">
        <v>0</v>
      </c>
      <c r="S896" s="50">
        <v>46273.704907407409</v>
      </c>
      <c r="T896" s="50">
        <v>46273.778043981481</v>
      </c>
      <c r="U896" s="51">
        <v>46273</v>
      </c>
      <c r="V896" s="50">
        <v>46273.778043981481</v>
      </c>
      <c r="W896" t="s">
        <v>1673</v>
      </c>
      <c r="X896" t="s">
        <v>492</v>
      </c>
    </row>
    <row r="897" spans="1:24" ht="15" customHeight="1" x14ac:dyDescent="0.35">
      <c r="A897">
        <v>11709531</v>
      </c>
      <c r="B897">
        <v>100006741637</v>
      </c>
      <c r="C897" t="s">
        <v>1726</v>
      </c>
      <c r="D897">
        <v>100</v>
      </c>
      <c r="E897" t="s">
        <v>1745</v>
      </c>
      <c r="F897" t="s">
        <v>1760</v>
      </c>
      <c r="G897">
        <v>6042201</v>
      </c>
      <c r="H897">
        <v>4</v>
      </c>
      <c r="I897" t="s">
        <v>1839</v>
      </c>
      <c r="J897" t="s">
        <v>1840</v>
      </c>
      <c r="K897" t="s">
        <v>424</v>
      </c>
      <c r="L897">
        <v>3</v>
      </c>
      <c r="M897">
        <v>1</v>
      </c>
      <c r="N897">
        <v>1</v>
      </c>
      <c r="O897">
        <v>0</v>
      </c>
      <c r="P897">
        <v>1</v>
      </c>
      <c r="Q897">
        <v>0</v>
      </c>
      <c r="R897">
        <v>0</v>
      </c>
      <c r="S897" s="50">
        <v>46273.704907407409</v>
      </c>
      <c r="T897" s="50">
        <v>46273.778171296297</v>
      </c>
      <c r="U897" s="51">
        <v>46273</v>
      </c>
      <c r="V897" s="50">
        <v>46273.778171296297</v>
      </c>
      <c r="W897" t="s">
        <v>1673</v>
      </c>
      <c r="X897" t="s">
        <v>492</v>
      </c>
    </row>
    <row r="898" spans="1:24" ht="15" customHeight="1" x14ac:dyDescent="0.35">
      <c r="A898">
        <v>11711381</v>
      </c>
      <c r="B898">
        <v>100006742591</v>
      </c>
      <c r="C898" t="s">
        <v>1726</v>
      </c>
      <c r="D898">
        <v>100</v>
      </c>
      <c r="E898" t="s">
        <v>1745</v>
      </c>
      <c r="F898" t="s">
        <v>1760</v>
      </c>
      <c r="G898">
        <v>6104019</v>
      </c>
      <c r="H898">
        <v>2</v>
      </c>
      <c r="I898" t="s">
        <v>2758</v>
      </c>
      <c r="J898" t="s">
        <v>2759</v>
      </c>
      <c r="K898" t="s">
        <v>421</v>
      </c>
      <c r="L898">
        <v>3</v>
      </c>
      <c r="M898">
        <v>3</v>
      </c>
      <c r="N898">
        <v>3</v>
      </c>
      <c r="O898">
        <v>0</v>
      </c>
      <c r="P898">
        <v>3</v>
      </c>
      <c r="Q898">
        <v>0</v>
      </c>
      <c r="R898">
        <v>0</v>
      </c>
      <c r="S898" s="50">
        <v>46273.767418981479</v>
      </c>
      <c r="T898" s="50">
        <v>46273.778171296297</v>
      </c>
      <c r="U898" s="51">
        <v>46273</v>
      </c>
      <c r="V898" s="50">
        <v>46273.778171296297</v>
      </c>
      <c r="W898" t="s">
        <v>1673</v>
      </c>
      <c r="X898" t="s">
        <v>492</v>
      </c>
    </row>
    <row r="899" spans="1:24" ht="15" customHeight="1" x14ac:dyDescent="0.35">
      <c r="A899">
        <v>11709406</v>
      </c>
      <c r="B899">
        <v>100006741562</v>
      </c>
      <c r="C899" t="s">
        <v>1726</v>
      </c>
      <c r="D899">
        <v>100</v>
      </c>
      <c r="E899" t="s">
        <v>1745</v>
      </c>
      <c r="F899" t="s">
        <v>1760</v>
      </c>
      <c r="G899">
        <v>5894210</v>
      </c>
      <c r="H899">
        <v>2</v>
      </c>
      <c r="I899" t="s">
        <v>2393</v>
      </c>
      <c r="J899" t="s">
        <v>2394</v>
      </c>
      <c r="K899" t="s">
        <v>420</v>
      </c>
      <c r="L899">
        <v>3</v>
      </c>
      <c r="M899">
        <v>1</v>
      </c>
      <c r="N899">
        <v>1</v>
      </c>
      <c r="O899">
        <v>0</v>
      </c>
      <c r="P899">
        <v>1</v>
      </c>
      <c r="Q899">
        <v>0</v>
      </c>
      <c r="R899">
        <v>0</v>
      </c>
      <c r="S899" s="50">
        <v>46273.7028125</v>
      </c>
      <c r="T899" s="50">
        <v>46273.778310185182</v>
      </c>
      <c r="U899" s="51">
        <v>46273</v>
      </c>
      <c r="V899" s="50">
        <v>46273.778310185182</v>
      </c>
      <c r="W899" t="s">
        <v>1673</v>
      </c>
      <c r="X899" t="s">
        <v>492</v>
      </c>
    </row>
    <row r="900" spans="1:24" ht="15" customHeight="1" x14ac:dyDescent="0.35">
      <c r="A900">
        <v>11711535</v>
      </c>
      <c r="B900">
        <v>100006742677</v>
      </c>
      <c r="C900" t="s">
        <v>1726</v>
      </c>
      <c r="D900">
        <v>100</v>
      </c>
      <c r="E900" t="s">
        <v>1745</v>
      </c>
      <c r="F900" t="s">
        <v>1760</v>
      </c>
      <c r="G900">
        <v>6107901</v>
      </c>
      <c r="H900">
        <v>2</v>
      </c>
      <c r="I900" t="s">
        <v>2974</v>
      </c>
      <c r="J900" t="s">
        <v>2975</v>
      </c>
      <c r="K900" t="s">
        <v>421</v>
      </c>
      <c r="L900">
        <v>3</v>
      </c>
      <c r="M900">
        <v>1</v>
      </c>
      <c r="N900">
        <v>1</v>
      </c>
      <c r="O900">
        <v>0</v>
      </c>
      <c r="P900">
        <v>1</v>
      </c>
      <c r="Q900">
        <v>0</v>
      </c>
      <c r="R900">
        <v>0</v>
      </c>
      <c r="S900" s="50">
        <v>46273.771574074082</v>
      </c>
      <c r="T900" s="50">
        <v>46273.778437499997</v>
      </c>
      <c r="U900" s="51">
        <v>46273</v>
      </c>
      <c r="V900" s="50">
        <v>46273.778437499997</v>
      </c>
      <c r="W900" t="s">
        <v>1673</v>
      </c>
      <c r="X900" t="s">
        <v>492</v>
      </c>
    </row>
    <row r="901" spans="1:24" ht="15" customHeight="1" x14ac:dyDescent="0.35">
      <c r="A901">
        <v>11709407</v>
      </c>
      <c r="B901">
        <v>100006741562</v>
      </c>
      <c r="C901" t="s">
        <v>1726</v>
      </c>
      <c r="D901">
        <v>100</v>
      </c>
      <c r="E901" t="s">
        <v>1745</v>
      </c>
      <c r="F901" t="s">
        <v>1760</v>
      </c>
      <c r="G901">
        <v>5894210</v>
      </c>
      <c r="H901">
        <v>2</v>
      </c>
      <c r="I901" t="s">
        <v>2395</v>
      </c>
      <c r="J901" t="s">
        <v>2396</v>
      </c>
      <c r="K901" t="s">
        <v>420</v>
      </c>
      <c r="L901">
        <v>3</v>
      </c>
      <c r="M901">
        <v>8</v>
      </c>
      <c r="N901">
        <v>8</v>
      </c>
      <c r="O901">
        <v>0</v>
      </c>
      <c r="P901">
        <v>8</v>
      </c>
      <c r="Q901">
        <v>0</v>
      </c>
      <c r="R901">
        <v>0</v>
      </c>
      <c r="S901" s="50">
        <v>46273.7028125</v>
      </c>
      <c r="T901" s="50">
        <v>46273.77847222222</v>
      </c>
      <c r="U901" s="51">
        <v>46273</v>
      </c>
      <c r="V901" s="50">
        <v>46273.77847222222</v>
      </c>
      <c r="W901" t="s">
        <v>1673</v>
      </c>
      <c r="X901" t="s">
        <v>492</v>
      </c>
    </row>
    <row r="902" spans="1:24" ht="15" customHeight="1" x14ac:dyDescent="0.35">
      <c r="A902">
        <v>11708702</v>
      </c>
      <c r="B902">
        <v>100006741176</v>
      </c>
      <c r="C902" t="s">
        <v>1726</v>
      </c>
      <c r="D902">
        <v>100</v>
      </c>
      <c r="E902" t="s">
        <v>1745</v>
      </c>
      <c r="F902" t="s">
        <v>1760</v>
      </c>
      <c r="G902">
        <v>6035001</v>
      </c>
      <c r="H902">
        <v>4</v>
      </c>
      <c r="I902" t="s">
        <v>2329</v>
      </c>
      <c r="J902" t="s">
        <v>2330</v>
      </c>
      <c r="K902" t="s">
        <v>424</v>
      </c>
      <c r="L902">
        <v>3</v>
      </c>
      <c r="M902">
        <v>1</v>
      </c>
      <c r="N902">
        <v>1</v>
      </c>
      <c r="O902">
        <v>0</v>
      </c>
      <c r="P902">
        <v>1</v>
      </c>
      <c r="Q902">
        <v>0</v>
      </c>
      <c r="R902">
        <v>0</v>
      </c>
      <c r="S902" s="50">
        <v>46273.696574074071</v>
      </c>
      <c r="T902" s="50">
        <v>46273.778495370367</v>
      </c>
      <c r="U902" s="51">
        <v>46273</v>
      </c>
      <c r="V902" s="50">
        <v>46273.778495370367</v>
      </c>
      <c r="W902" t="s">
        <v>1673</v>
      </c>
      <c r="X902" t="s">
        <v>492</v>
      </c>
    </row>
    <row r="903" spans="1:24" ht="15" customHeight="1" x14ac:dyDescent="0.35">
      <c r="A903">
        <v>11710682</v>
      </c>
      <c r="B903">
        <v>100006742205</v>
      </c>
      <c r="C903" t="s">
        <v>1726</v>
      </c>
      <c r="D903">
        <v>100</v>
      </c>
      <c r="E903" t="s">
        <v>1745</v>
      </c>
      <c r="F903" t="s">
        <v>1760</v>
      </c>
      <c r="G903">
        <v>6081102</v>
      </c>
      <c r="H903">
        <v>1</v>
      </c>
      <c r="I903" t="s">
        <v>2139</v>
      </c>
      <c r="J903" t="s">
        <v>2140</v>
      </c>
      <c r="K903" t="s">
        <v>422</v>
      </c>
      <c r="L903">
        <v>3</v>
      </c>
      <c r="M903">
        <v>2</v>
      </c>
      <c r="N903">
        <v>2</v>
      </c>
      <c r="O903">
        <v>0</v>
      </c>
      <c r="P903">
        <v>2</v>
      </c>
      <c r="Q903">
        <v>0</v>
      </c>
      <c r="R903">
        <v>0</v>
      </c>
      <c r="S903" s="50">
        <v>46273.745879629627</v>
      </c>
      <c r="T903" s="50">
        <v>46273.778506944444</v>
      </c>
      <c r="U903" s="51">
        <v>46273</v>
      </c>
      <c r="V903" s="50">
        <v>46273.778506944444</v>
      </c>
      <c r="W903" t="s">
        <v>1673</v>
      </c>
      <c r="X903" t="s">
        <v>492</v>
      </c>
    </row>
    <row r="904" spans="1:24" ht="15" customHeight="1" x14ac:dyDescent="0.35">
      <c r="A904">
        <v>11711435</v>
      </c>
      <c r="B904">
        <v>100006742624</v>
      </c>
      <c r="C904" t="s">
        <v>1726</v>
      </c>
      <c r="D904">
        <v>100</v>
      </c>
      <c r="E904" t="s">
        <v>1745</v>
      </c>
      <c r="F904" t="s">
        <v>1760</v>
      </c>
      <c r="G904">
        <v>6105001</v>
      </c>
      <c r="H904">
        <v>2</v>
      </c>
      <c r="I904" t="s">
        <v>2782</v>
      </c>
      <c r="J904" t="s">
        <v>2783</v>
      </c>
      <c r="K904" t="s">
        <v>421</v>
      </c>
      <c r="L904">
        <v>3</v>
      </c>
      <c r="M904">
        <v>3</v>
      </c>
      <c r="N904">
        <v>3</v>
      </c>
      <c r="O904">
        <v>0</v>
      </c>
      <c r="P904">
        <v>3</v>
      </c>
      <c r="Q904">
        <v>0</v>
      </c>
      <c r="R904">
        <v>0</v>
      </c>
      <c r="S904" s="50">
        <v>46273.768125000002</v>
      </c>
      <c r="T904" s="50">
        <v>46273.778715277767</v>
      </c>
      <c r="U904" s="51">
        <v>46273</v>
      </c>
      <c r="V904" s="50">
        <v>46273.778715277767</v>
      </c>
      <c r="W904" t="s">
        <v>1673</v>
      </c>
      <c r="X904" t="s">
        <v>492</v>
      </c>
    </row>
    <row r="905" spans="1:24" ht="15" customHeight="1" x14ac:dyDescent="0.35">
      <c r="A905">
        <v>11711384</v>
      </c>
      <c r="B905">
        <v>100006742594</v>
      </c>
      <c r="C905" t="s">
        <v>1726</v>
      </c>
      <c r="D905">
        <v>100</v>
      </c>
      <c r="E905" t="s">
        <v>1745</v>
      </c>
      <c r="F905" t="s">
        <v>1760</v>
      </c>
      <c r="G905">
        <v>6104022</v>
      </c>
      <c r="H905">
        <v>2</v>
      </c>
      <c r="I905" t="s">
        <v>2766</v>
      </c>
      <c r="J905" t="s">
        <v>2767</v>
      </c>
      <c r="K905" t="s">
        <v>420</v>
      </c>
      <c r="L905">
        <v>3</v>
      </c>
      <c r="M905">
        <v>6</v>
      </c>
      <c r="N905">
        <v>6</v>
      </c>
      <c r="O905">
        <v>0</v>
      </c>
      <c r="P905">
        <v>6</v>
      </c>
      <c r="Q905">
        <v>0</v>
      </c>
      <c r="R905">
        <v>0</v>
      </c>
      <c r="S905" s="50">
        <v>46273.767418981479</v>
      </c>
      <c r="T905" s="50">
        <v>46273.778865740736</v>
      </c>
      <c r="U905" s="51">
        <v>46273</v>
      </c>
      <c r="V905" s="50">
        <v>46273.778865740736</v>
      </c>
      <c r="W905" t="s">
        <v>1673</v>
      </c>
      <c r="X905" t="s">
        <v>492</v>
      </c>
    </row>
    <row r="906" spans="1:24" ht="15" customHeight="1" x14ac:dyDescent="0.35">
      <c r="A906">
        <v>11711367</v>
      </c>
      <c r="B906">
        <v>100006742579</v>
      </c>
      <c r="C906" t="s">
        <v>1726</v>
      </c>
      <c r="D906">
        <v>100</v>
      </c>
      <c r="E906" t="s">
        <v>1745</v>
      </c>
      <c r="F906" t="s">
        <v>1760</v>
      </c>
      <c r="G906">
        <v>6103701</v>
      </c>
      <c r="H906">
        <v>2</v>
      </c>
      <c r="I906" t="s">
        <v>2744</v>
      </c>
      <c r="J906" t="s">
        <v>2745</v>
      </c>
      <c r="K906" t="s">
        <v>421</v>
      </c>
      <c r="L906">
        <v>3</v>
      </c>
      <c r="M906">
        <v>1</v>
      </c>
      <c r="N906">
        <v>1</v>
      </c>
      <c r="O906">
        <v>0</v>
      </c>
      <c r="P906">
        <v>1</v>
      </c>
      <c r="Q906">
        <v>0</v>
      </c>
      <c r="R906">
        <v>0</v>
      </c>
      <c r="S906" s="50">
        <v>46273.767407407409</v>
      </c>
      <c r="T906" s="50">
        <v>46273.778946759259</v>
      </c>
      <c r="U906" s="51">
        <v>46273</v>
      </c>
      <c r="V906" s="50">
        <v>46273.778946759259</v>
      </c>
      <c r="W906" t="s">
        <v>1673</v>
      </c>
      <c r="X906" t="s">
        <v>492</v>
      </c>
    </row>
    <row r="907" spans="1:24" ht="15" customHeight="1" x14ac:dyDescent="0.35">
      <c r="A907">
        <v>11710746</v>
      </c>
      <c r="B907">
        <v>100006742249</v>
      </c>
      <c r="C907" t="s">
        <v>1726</v>
      </c>
      <c r="D907">
        <v>100</v>
      </c>
      <c r="E907" t="s">
        <v>1745</v>
      </c>
      <c r="F907" t="s">
        <v>1760</v>
      </c>
      <c r="G907">
        <v>6080803</v>
      </c>
      <c r="H907">
        <v>1</v>
      </c>
      <c r="I907" t="s">
        <v>2656</v>
      </c>
      <c r="J907" t="s">
        <v>2657</v>
      </c>
      <c r="K907" t="s">
        <v>422</v>
      </c>
      <c r="L907">
        <v>3</v>
      </c>
      <c r="M907">
        <v>1</v>
      </c>
      <c r="N907">
        <v>1</v>
      </c>
      <c r="O907">
        <v>0</v>
      </c>
      <c r="P907">
        <v>1</v>
      </c>
      <c r="Q907">
        <v>0</v>
      </c>
      <c r="R907">
        <v>0</v>
      </c>
      <c r="S907" s="50">
        <v>46273.746608796297</v>
      </c>
      <c r="T907" s="50">
        <v>46273.779143518521</v>
      </c>
      <c r="U907" s="51">
        <v>46273</v>
      </c>
      <c r="V907" s="50">
        <v>46273.779143518521</v>
      </c>
      <c r="W907" t="s">
        <v>1673</v>
      </c>
      <c r="X907" t="s">
        <v>492</v>
      </c>
    </row>
    <row r="908" spans="1:24" ht="15" customHeight="1" x14ac:dyDescent="0.35">
      <c r="A908">
        <v>11709396</v>
      </c>
      <c r="B908">
        <v>100006741553</v>
      </c>
      <c r="C908" t="s">
        <v>1726</v>
      </c>
      <c r="D908">
        <v>100</v>
      </c>
      <c r="E908" t="s">
        <v>1745</v>
      </c>
      <c r="F908" t="s">
        <v>1760</v>
      </c>
      <c r="G908">
        <v>5894201</v>
      </c>
      <c r="H908">
        <v>2</v>
      </c>
      <c r="I908" t="s">
        <v>2379</v>
      </c>
      <c r="J908" t="s">
        <v>2380</v>
      </c>
      <c r="K908" t="s">
        <v>420</v>
      </c>
      <c r="L908">
        <v>3</v>
      </c>
      <c r="M908">
        <v>1</v>
      </c>
      <c r="N908">
        <v>1</v>
      </c>
      <c r="O908">
        <v>0</v>
      </c>
      <c r="P908">
        <v>1</v>
      </c>
      <c r="Q908">
        <v>0</v>
      </c>
      <c r="R908">
        <v>0</v>
      </c>
      <c r="S908" s="50">
        <v>46273.7028125</v>
      </c>
      <c r="T908" s="50">
        <v>46273.779189814813</v>
      </c>
      <c r="U908" s="51">
        <v>46273</v>
      </c>
      <c r="V908" s="50">
        <v>46273.779189814813</v>
      </c>
      <c r="W908" t="s">
        <v>1673</v>
      </c>
      <c r="X908" t="s">
        <v>492</v>
      </c>
    </row>
    <row r="909" spans="1:24" ht="15" customHeight="1" x14ac:dyDescent="0.35">
      <c r="A909">
        <v>11710747</v>
      </c>
      <c r="B909">
        <v>100006742249</v>
      </c>
      <c r="C909" t="s">
        <v>1726</v>
      </c>
      <c r="D909">
        <v>100</v>
      </c>
      <c r="E909" t="s">
        <v>1745</v>
      </c>
      <c r="F909" t="s">
        <v>1760</v>
      </c>
      <c r="G909">
        <v>6080803</v>
      </c>
      <c r="H909">
        <v>1</v>
      </c>
      <c r="I909" t="s">
        <v>2081</v>
      </c>
      <c r="J909" t="s">
        <v>2082</v>
      </c>
      <c r="K909" t="s">
        <v>422</v>
      </c>
      <c r="L909">
        <v>3</v>
      </c>
      <c r="M909">
        <v>1</v>
      </c>
      <c r="N909">
        <v>1</v>
      </c>
      <c r="O909">
        <v>0</v>
      </c>
      <c r="P909">
        <v>1</v>
      </c>
      <c r="Q909">
        <v>0</v>
      </c>
      <c r="R909">
        <v>0</v>
      </c>
      <c r="S909" s="50">
        <v>46273.746608796297</v>
      </c>
      <c r="T909" s="50">
        <v>46273.779409722221</v>
      </c>
      <c r="U909" s="51">
        <v>46273</v>
      </c>
      <c r="V909" s="50">
        <v>46273.779409722221</v>
      </c>
      <c r="W909" t="s">
        <v>1673</v>
      </c>
      <c r="X909" t="s">
        <v>492</v>
      </c>
    </row>
    <row r="910" spans="1:24" ht="15" customHeight="1" x14ac:dyDescent="0.35">
      <c r="A910">
        <v>11711551</v>
      </c>
      <c r="B910">
        <v>100006742686</v>
      </c>
      <c r="C910" t="s">
        <v>1726</v>
      </c>
      <c r="D910">
        <v>100</v>
      </c>
      <c r="E910" t="s">
        <v>1745</v>
      </c>
      <c r="F910" t="s">
        <v>1760</v>
      </c>
      <c r="G910">
        <v>6108201</v>
      </c>
      <c r="H910">
        <v>2</v>
      </c>
      <c r="I910" t="s">
        <v>2612</v>
      </c>
      <c r="J910" t="s">
        <v>2613</v>
      </c>
      <c r="K910" t="s">
        <v>421</v>
      </c>
      <c r="L910">
        <v>3</v>
      </c>
      <c r="M910">
        <v>5</v>
      </c>
      <c r="N910">
        <v>5</v>
      </c>
      <c r="O910">
        <v>0</v>
      </c>
      <c r="P910">
        <v>5</v>
      </c>
      <c r="Q910">
        <v>0</v>
      </c>
      <c r="R910">
        <v>0</v>
      </c>
      <c r="S910" s="50">
        <v>46273.772268518522</v>
      </c>
      <c r="T910" s="50">
        <v>46273.779479166667</v>
      </c>
      <c r="U910" s="51">
        <v>46273</v>
      </c>
      <c r="V910" s="50">
        <v>46273.779479166667</v>
      </c>
      <c r="W910" t="s">
        <v>1673</v>
      </c>
      <c r="X910" t="s">
        <v>492</v>
      </c>
    </row>
    <row r="911" spans="1:24" ht="15" customHeight="1" x14ac:dyDescent="0.35">
      <c r="A911">
        <v>11711585</v>
      </c>
      <c r="B911">
        <v>100006742706</v>
      </c>
      <c r="C911" t="s">
        <v>1726</v>
      </c>
      <c r="D911">
        <v>100</v>
      </c>
      <c r="E911" t="s">
        <v>1745</v>
      </c>
      <c r="F911" t="s">
        <v>1760</v>
      </c>
      <c r="G911">
        <v>6108102</v>
      </c>
      <c r="H911">
        <v>1</v>
      </c>
      <c r="I911" t="s">
        <v>2315</v>
      </c>
      <c r="J911" t="s">
        <v>2316</v>
      </c>
      <c r="K911" t="s">
        <v>422</v>
      </c>
      <c r="L911">
        <v>3</v>
      </c>
      <c r="M911">
        <v>2</v>
      </c>
      <c r="N911">
        <v>2</v>
      </c>
      <c r="O911">
        <v>0</v>
      </c>
      <c r="P911">
        <v>2</v>
      </c>
      <c r="Q911">
        <v>0</v>
      </c>
      <c r="R911">
        <v>0</v>
      </c>
      <c r="S911" s="50">
        <v>46273.775763888887</v>
      </c>
      <c r="T911" s="50">
        <v>46273.779606481483</v>
      </c>
      <c r="U911" s="51">
        <v>46273</v>
      </c>
      <c r="V911" s="50">
        <v>46273.779606481483</v>
      </c>
      <c r="W911" t="s">
        <v>1673</v>
      </c>
      <c r="X911" t="s">
        <v>492</v>
      </c>
    </row>
    <row r="912" spans="1:24" ht="15" customHeight="1" x14ac:dyDescent="0.35">
      <c r="A912">
        <v>11707324</v>
      </c>
      <c r="B912">
        <v>100006740477</v>
      </c>
      <c r="C912" t="s">
        <v>1726</v>
      </c>
      <c r="D912">
        <v>100</v>
      </c>
      <c r="E912" t="s">
        <v>1745</v>
      </c>
      <c r="F912" t="s">
        <v>1760</v>
      </c>
      <c r="G912">
        <v>6004401</v>
      </c>
      <c r="H912">
        <v>4</v>
      </c>
      <c r="I912" t="s">
        <v>1877</v>
      </c>
      <c r="J912" t="s">
        <v>1878</v>
      </c>
      <c r="K912" t="s">
        <v>424</v>
      </c>
      <c r="L912">
        <v>3</v>
      </c>
      <c r="M912">
        <v>1</v>
      </c>
      <c r="N912">
        <v>1</v>
      </c>
      <c r="O912">
        <v>0</v>
      </c>
      <c r="P912">
        <v>1</v>
      </c>
      <c r="Q912">
        <v>0</v>
      </c>
      <c r="R912">
        <v>0</v>
      </c>
      <c r="S912" s="50">
        <v>46273.655057870368</v>
      </c>
      <c r="T912" s="50">
        <v>46273.779756944437</v>
      </c>
      <c r="U912" s="51">
        <v>46273</v>
      </c>
      <c r="V912" s="50">
        <v>46273.779756944437</v>
      </c>
      <c r="W912" t="s">
        <v>1673</v>
      </c>
      <c r="X912" t="s">
        <v>492</v>
      </c>
    </row>
    <row r="913" spans="1:24" ht="15" customHeight="1" x14ac:dyDescent="0.35">
      <c r="A913">
        <v>11711560</v>
      </c>
      <c r="B913">
        <v>100006742696</v>
      </c>
      <c r="C913" t="s">
        <v>1726</v>
      </c>
      <c r="D913">
        <v>100</v>
      </c>
      <c r="E913" t="s">
        <v>1745</v>
      </c>
      <c r="F913" t="s">
        <v>1760</v>
      </c>
      <c r="G913">
        <v>70825835</v>
      </c>
      <c r="H913">
        <v>6</v>
      </c>
      <c r="I913" t="s">
        <v>2976</v>
      </c>
      <c r="J913" t="s">
        <v>2977</v>
      </c>
      <c r="K913" t="s">
        <v>341</v>
      </c>
      <c r="L913">
        <v>3</v>
      </c>
      <c r="M913">
        <v>1</v>
      </c>
      <c r="N913">
        <v>1</v>
      </c>
      <c r="O913">
        <v>0</v>
      </c>
      <c r="P913">
        <v>1</v>
      </c>
      <c r="Q913">
        <v>0</v>
      </c>
      <c r="R913">
        <v>0</v>
      </c>
      <c r="S913" s="50">
        <v>46273.775729166657</v>
      </c>
      <c r="T913" s="50">
        <v>46273.779814814807</v>
      </c>
      <c r="U913" s="51">
        <v>46273</v>
      </c>
      <c r="V913" s="50">
        <v>46273.779814814807</v>
      </c>
      <c r="W913" t="s">
        <v>1673</v>
      </c>
      <c r="X913" t="s">
        <v>492</v>
      </c>
    </row>
    <row r="914" spans="1:24" ht="15" customHeight="1" x14ac:dyDescent="0.35">
      <c r="A914">
        <v>11710679</v>
      </c>
      <c r="B914">
        <v>100006742203</v>
      </c>
      <c r="C914" t="s">
        <v>1726</v>
      </c>
      <c r="D914">
        <v>100</v>
      </c>
      <c r="E914" t="s">
        <v>1745</v>
      </c>
      <c r="F914" t="s">
        <v>1760</v>
      </c>
      <c r="G914">
        <v>6080101</v>
      </c>
      <c r="H914">
        <v>1</v>
      </c>
      <c r="I914" t="s">
        <v>2257</v>
      </c>
      <c r="J914" t="s">
        <v>2258</v>
      </c>
      <c r="K914" t="s">
        <v>418</v>
      </c>
      <c r="L914">
        <v>3</v>
      </c>
      <c r="M914">
        <v>2</v>
      </c>
      <c r="N914">
        <v>2</v>
      </c>
      <c r="O914">
        <v>0</v>
      </c>
      <c r="P914">
        <v>2</v>
      </c>
      <c r="Q914">
        <v>0</v>
      </c>
      <c r="R914">
        <v>0</v>
      </c>
      <c r="S914" s="50">
        <v>46273.745879629627</v>
      </c>
      <c r="T914" s="50">
        <v>46273.779895833337</v>
      </c>
      <c r="U914" s="51">
        <v>46273</v>
      </c>
      <c r="V914" s="50">
        <v>46273.779895833337</v>
      </c>
      <c r="W914" t="s">
        <v>1673</v>
      </c>
      <c r="X914" t="s">
        <v>492</v>
      </c>
    </row>
    <row r="915" spans="1:24" ht="15" customHeight="1" x14ac:dyDescent="0.35">
      <c r="A915">
        <v>11709897</v>
      </c>
      <c r="B915">
        <v>100006741795</v>
      </c>
      <c r="C915" t="s">
        <v>1726</v>
      </c>
      <c r="D915">
        <v>100</v>
      </c>
      <c r="E915" t="s">
        <v>1745</v>
      </c>
      <c r="F915" t="s">
        <v>1760</v>
      </c>
      <c r="G915">
        <v>6052806</v>
      </c>
      <c r="H915">
        <v>2</v>
      </c>
      <c r="I915" t="s">
        <v>2493</v>
      </c>
      <c r="J915" t="s">
        <v>2494</v>
      </c>
      <c r="K915" t="s">
        <v>420</v>
      </c>
      <c r="L915">
        <v>3</v>
      </c>
      <c r="M915">
        <v>1</v>
      </c>
      <c r="N915">
        <v>1</v>
      </c>
      <c r="O915">
        <v>0</v>
      </c>
      <c r="P915">
        <v>1</v>
      </c>
      <c r="Q915">
        <v>0</v>
      </c>
      <c r="R915">
        <v>0</v>
      </c>
      <c r="S915" s="50">
        <v>46273.715312499997</v>
      </c>
      <c r="T915" s="50">
        <v>46273.779930555553</v>
      </c>
      <c r="U915" s="51">
        <v>46273</v>
      </c>
      <c r="V915" s="50">
        <v>46273.779930555553</v>
      </c>
      <c r="W915" t="s">
        <v>1673</v>
      </c>
      <c r="X915" t="s">
        <v>492</v>
      </c>
    </row>
    <row r="916" spans="1:24" ht="15" customHeight="1" x14ac:dyDescent="0.35">
      <c r="A916">
        <v>11710680</v>
      </c>
      <c r="B916">
        <v>100006742203</v>
      </c>
      <c r="C916" t="s">
        <v>1726</v>
      </c>
      <c r="D916">
        <v>100</v>
      </c>
      <c r="E916" t="s">
        <v>1745</v>
      </c>
      <c r="F916" t="s">
        <v>1760</v>
      </c>
      <c r="G916">
        <v>6080101</v>
      </c>
      <c r="H916">
        <v>1</v>
      </c>
      <c r="I916" t="s">
        <v>2149</v>
      </c>
      <c r="J916" t="s">
        <v>2150</v>
      </c>
      <c r="K916" t="s">
        <v>418</v>
      </c>
      <c r="L916">
        <v>3</v>
      </c>
      <c r="M916">
        <v>2</v>
      </c>
      <c r="N916">
        <v>2</v>
      </c>
      <c r="O916">
        <v>0</v>
      </c>
      <c r="P916">
        <v>2</v>
      </c>
      <c r="Q916">
        <v>0</v>
      </c>
      <c r="R916">
        <v>0</v>
      </c>
      <c r="S916" s="50">
        <v>46273.745879629627</v>
      </c>
      <c r="T916" s="50">
        <v>46273.780023148152</v>
      </c>
      <c r="U916" s="51">
        <v>46273</v>
      </c>
      <c r="V916" s="50">
        <v>46273.780023148152</v>
      </c>
      <c r="W916" t="s">
        <v>1673</v>
      </c>
      <c r="X916" t="s">
        <v>492</v>
      </c>
    </row>
    <row r="917" spans="1:24" ht="15" customHeight="1" x14ac:dyDescent="0.35">
      <c r="A917">
        <v>11709898</v>
      </c>
      <c r="B917">
        <v>100006741795</v>
      </c>
      <c r="C917" t="s">
        <v>1726</v>
      </c>
      <c r="D917">
        <v>100</v>
      </c>
      <c r="E917" t="s">
        <v>1745</v>
      </c>
      <c r="F917" t="s">
        <v>1760</v>
      </c>
      <c r="G917">
        <v>6052806</v>
      </c>
      <c r="H917">
        <v>2</v>
      </c>
      <c r="I917" t="s">
        <v>2495</v>
      </c>
      <c r="J917" t="s">
        <v>2496</v>
      </c>
      <c r="K917" t="s">
        <v>420</v>
      </c>
      <c r="L917">
        <v>3</v>
      </c>
      <c r="M917">
        <v>4</v>
      </c>
      <c r="N917">
        <v>4</v>
      </c>
      <c r="O917">
        <v>0</v>
      </c>
      <c r="P917">
        <v>4</v>
      </c>
      <c r="Q917">
        <v>0</v>
      </c>
      <c r="R917">
        <v>0</v>
      </c>
      <c r="S917" s="50">
        <v>46273.715312499997</v>
      </c>
      <c r="T917" s="50">
        <v>46273.78019675926</v>
      </c>
      <c r="U917" s="51">
        <v>46273</v>
      </c>
      <c r="V917" s="50">
        <v>46273.78019675926</v>
      </c>
      <c r="W917" t="s">
        <v>1673</v>
      </c>
      <c r="X917" t="s">
        <v>492</v>
      </c>
    </row>
    <row r="918" spans="1:24" ht="15" customHeight="1" x14ac:dyDescent="0.35">
      <c r="A918">
        <v>11710924</v>
      </c>
      <c r="B918">
        <v>100006742337</v>
      </c>
      <c r="C918" t="s">
        <v>1726</v>
      </c>
      <c r="D918">
        <v>100</v>
      </c>
      <c r="E918" t="s">
        <v>1745</v>
      </c>
      <c r="F918" t="s">
        <v>1760</v>
      </c>
      <c r="G918">
        <v>6086501</v>
      </c>
      <c r="H918">
        <v>1</v>
      </c>
      <c r="I918" t="s">
        <v>2171</v>
      </c>
      <c r="J918" t="s">
        <v>2172</v>
      </c>
      <c r="K918" t="s">
        <v>415</v>
      </c>
      <c r="L918">
        <v>3</v>
      </c>
      <c r="M918">
        <v>1</v>
      </c>
      <c r="N918">
        <v>1</v>
      </c>
      <c r="O918">
        <v>0</v>
      </c>
      <c r="P918">
        <v>1</v>
      </c>
      <c r="Q918">
        <v>0</v>
      </c>
      <c r="R918">
        <v>0</v>
      </c>
      <c r="S918" s="50">
        <v>46273.750057870369</v>
      </c>
      <c r="T918" s="50">
        <v>46273.780532407407</v>
      </c>
      <c r="U918" s="51">
        <v>46273</v>
      </c>
      <c r="V918" s="50">
        <v>46273.780532407407</v>
      </c>
      <c r="W918" t="s">
        <v>1673</v>
      </c>
      <c r="X918" t="s">
        <v>492</v>
      </c>
    </row>
    <row r="919" spans="1:24" ht="15" customHeight="1" x14ac:dyDescent="0.35">
      <c r="A919">
        <v>11709899</v>
      </c>
      <c r="B919">
        <v>100006741795</v>
      </c>
      <c r="C919" t="s">
        <v>1726</v>
      </c>
      <c r="D919">
        <v>100</v>
      </c>
      <c r="E919" t="s">
        <v>1745</v>
      </c>
      <c r="F919" t="s">
        <v>1760</v>
      </c>
      <c r="G919">
        <v>6052806</v>
      </c>
      <c r="H919">
        <v>2</v>
      </c>
      <c r="I919" t="s">
        <v>2497</v>
      </c>
      <c r="J919" t="s">
        <v>2498</v>
      </c>
      <c r="K919" t="s">
        <v>420</v>
      </c>
      <c r="L919">
        <v>3</v>
      </c>
      <c r="M919">
        <v>2</v>
      </c>
      <c r="N919">
        <v>2</v>
      </c>
      <c r="O919">
        <v>0</v>
      </c>
      <c r="P919">
        <v>2</v>
      </c>
      <c r="Q919">
        <v>0</v>
      </c>
      <c r="R919">
        <v>0</v>
      </c>
      <c r="S919" s="50">
        <v>46273.715312499997</v>
      </c>
      <c r="T919" s="50">
        <v>46273.780555555553</v>
      </c>
      <c r="U919" s="51">
        <v>46273</v>
      </c>
      <c r="V919" s="50">
        <v>46273.780555555553</v>
      </c>
      <c r="W919" t="s">
        <v>1673</v>
      </c>
      <c r="X919" t="s">
        <v>492</v>
      </c>
    </row>
    <row r="920" spans="1:24" ht="15" customHeight="1" x14ac:dyDescent="0.35">
      <c r="A920">
        <v>11710681</v>
      </c>
      <c r="B920">
        <v>100006742204</v>
      </c>
      <c r="C920" t="s">
        <v>1726</v>
      </c>
      <c r="D920">
        <v>100</v>
      </c>
      <c r="E920" t="s">
        <v>1745</v>
      </c>
      <c r="F920" t="s">
        <v>1760</v>
      </c>
      <c r="G920">
        <v>6081101</v>
      </c>
      <c r="H920">
        <v>1</v>
      </c>
      <c r="I920" t="s">
        <v>1967</v>
      </c>
      <c r="J920" t="s">
        <v>1968</v>
      </c>
      <c r="K920" t="s">
        <v>418</v>
      </c>
      <c r="L920">
        <v>3</v>
      </c>
      <c r="M920">
        <v>4</v>
      </c>
      <c r="N920">
        <v>4</v>
      </c>
      <c r="O920">
        <v>0</v>
      </c>
      <c r="P920">
        <v>4</v>
      </c>
      <c r="Q920">
        <v>0</v>
      </c>
      <c r="R920">
        <v>0</v>
      </c>
      <c r="S920" s="50">
        <v>46273.745879629627</v>
      </c>
      <c r="T920" s="50">
        <v>46273.780555555553</v>
      </c>
      <c r="U920" s="51">
        <v>46273</v>
      </c>
      <c r="V920" s="50">
        <v>46273.780555555553</v>
      </c>
      <c r="W920" t="s">
        <v>1673</v>
      </c>
      <c r="X920" t="s">
        <v>492</v>
      </c>
    </row>
    <row r="921" spans="1:24" ht="15" customHeight="1" x14ac:dyDescent="0.35">
      <c r="A921">
        <v>11710826</v>
      </c>
      <c r="B921">
        <v>100006742291</v>
      </c>
      <c r="C921" t="s">
        <v>1726</v>
      </c>
      <c r="D921">
        <v>100</v>
      </c>
      <c r="E921" t="s">
        <v>1745</v>
      </c>
      <c r="F921" t="s">
        <v>1760</v>
      </c>
      <c r="G921">
        <v>6083302</v>
      </c>
      <c r="H921">
        <v>1</v>
      </c>
      <c r="I921" t="s">
        <v>2131</v>
      </c>
      <c r="J921" t="s">
        <v>2132</v>
      </c>
      <c r="K921" t="s">
        <v>415</v>
      </c>
      <c r="L921">
        <v>3</v>
      </c>
      <c r="M921">
        <v>1</v>
      </c>
      <c r="N921">
        <v>1</v>
      </c>
      <c r="O921">
        <v>0</v>
      </c>
      <c r="P921">
        <v>1</v>
      </c>
      <c r="Q921">
        <v>0</v>
      </c>
      <c r="R921">
        <v>0</v>
      </c>
      <c r="S921" s="50">
        <v>46273.748657407406</v>
      </c>
      <c r="T921" s="50">
        <v>46273.780729166669</v>
      </c>
      <c r="U921" s="51">
        <v>46273</v>
      </c>
      <c r="V921" s="50">
        <v>46273.780729166669</v>
      </c>
      <c r="W921" t="s">
        <v>1673</v>
      </c>
      <c r="X921" t="s">
        <v>492</v>
      </c>
    </row>
    <row r="922" spans="1:24" ht="15" customHeight="1" x14ac:dyDescent="0.35">
      <c r="A922">
        <v>11711556</v>
      </c>
      <c r="B922">
        <v>100006742692</v>
      </c>
      <c r="C922" t="s">
        <v>1726</v>
      </c>
      <c r="D922">
        <v>100</v>
      </c>
      <c r="E922" t="s">
        <v>1745</v>
      </c>
      <c r="F922" t="s">
        <v>1760</v>
      </c>
      <c r="G922">
        <v>6108601</v>
      </c>
      <c r="H922">
        <v>1</v>
      </c>
      <c r="I922" t="s">
        <v>2978</v>
      </c>
      <c r="J922" t="s">
        <v>2979</v>
      </c>
      <c r="K922" t="s">
        <v>422</v>
      </c>
      <c r="L922">
        <v>3</v>
      </c>
      <c r="M922">
        <v>1</v>
      </c>
      <c r="N922">
        <v>1</v>
      </c>
      <c r="O922">
        <v>0</v>
      </c>
      <c r="P922">
        <v>1</v>
      </c>
      <c r="Q922">
        <v>0</v>
      </c>
      <c r="R922">
        <v>0</v>
      </c>
      <c r="S922" s="50">
        <v>46273.773657407408</v>
      </c>
      <c r="T922" s="50">
        <v>46273.780740740738</v>
      </c>
      <c r="U922" s="51">
        <v>46273</v>
      </c>
      <c r="V922" s="50">
        <v>46273.780740740738</v>
      </c>
      <c r="W922" t="s">
        <v>1673</v>
      </c>
      <c r="X922" t="s">
        <v>492</v>
      </c>
    </row>
    <row r="923" spans="1:24" ht="15" customHeight="1" x14ac:dyDescent="0.35">
      <c r="A923">
        <v>11709900</v>
      </c>
      <c r="B923">
        <v>100006741795</v>
      </c>
      <c r="C923" t="s">
        <v>1726</v>
      </c>
      <c r="D923">
        <v>100</v>
      </c>
      <c r="E923" t="s">
        <v>1745</v>
      </c>
      <c r="F923" t="s">
        <v>1760</v>
      </c>
      <c r="G923">
        <v>6052806</v>
      </c>
      <c r="H923">
        <v>2</v>
      </c>
      <c r="I923" t="s">
        <v>2499</v>
      </c>
      <c r="J923" t="s">
        <v>2500</v>
      </c>
      <c r="K923" t="s">
        <v>420</v>
      </c>
      <c r="L923">
        <v>3</v>
      </c>
      <c r="M923">
        <v>2</v>
      </c>
      <c r="N923">
        <v>2</v>
      </c>
      <c r="O923">
        <v>0</v>
      </c>
      <c r="P923">
        <v>2</v>
      </c>
      <c r="Q923">
        <v>0</v>
      </c>
      <c r="R923">
        <v>0</v>
      </c>
      <c r="S923" s="50">
        <v>46273.715312499997</v>
      </c>
      <c r="T923" s="50">
        <v>46273.780798611107</v>
      </c>
      <c r="U923" s="51">
        <v>46273</v>
      </c>
      <c r="V923" s="50">
        <v>46273.780798611107</v>
      </c>
      <c r="W923" t="s">
        <v>1673</v>
      </c>
      <c r="X923" t="s">
        <v>492</v>
      </c>
    </row>
    <row r="924" spans="1:24" ht="15" customHeight="1" x14ac:dyDescent="0.35">
      <c r="A924">
        <v>11711573</v>
      </c>
      <c r="B924">
        <v>100006742702</v>
      </c>
      <c r="C924" t="s">
        <v>1726</v>
      </c>
      <c r="D924">
        <v>100</v>
      </c>
      <c r="E924" t="s">
        <v>1745</v>
      </c>
      <c r="F924" t="s">
        <v>1760</v>
      </c>
      <c r="G924">
        <v>6108101</v>
      </c>
      <c r="H924">
        <v>4</v>
      </c>
      <c r="I924" t="s">
        <v>2980</v>
      </c>
      <c r="J924" t="s">
        <v>2981</v>
      </c>
      <c r="K924" t="s">
        <v>424</v>
      </c>
      <c r="L924">
        <v>3</v>
      </c>
      <c r="M924">
        <v>1</v>
      </c>
      <c r="N924">
        <v>1</v>
      </c>
      <c r="O924">
        <v>0</v>
      </c>
      <c r="P924">
        <v>1</v>
      </c>
      <c r="Q924">
        <v>0</v>
      </c>
      <c r="R924">
        <v>0</v>
      </c>
      <c r="S924" s="50">
        <v>46273.775763888887</v>
      </c>
      <c r="T924" s="50">
        <v>46273.780810185177</v>
      </c>
      <c r="U924" s="51">
        <v>46273</v>
      </c>
      <c r="V924" s="50">
        <v>46273.780810185177</v>
      </c>
      <c r="W924" t="s">
        <v>1673</v>
      </c>
      <c r="X924" t="s">
        <v>492</v>
      </c>
    </row>
    <row r="925" spans="1:24" ht="15" customHeight="1" x14ac:dyDescent="0.35">
      <c r="A925">
        <v>11711537</v>
      </c>
      <c r="B925">
        <v>100006742678</v>
      </c>
      <c r="C925" t="s">
        <v>1726</v>
      </c>
      <c r="D925">
        <v>100</v>
      </c>
      <c r="E925" t="s">
        <v>1745</v>
      </c>
      <c r="F925" t="s">
        <v>1760</v>
      </c>
      <c r="G925">
        <v>6107601</v>
      </c>
      <c r="H925">
        <v>1</v>
      </c>
      <c r="I925" t="s">
        <v>2095</v>
      </c>
      <c r="J925" t="s">
        <v>2096</v>
      </c>
      <c r="K925" t="s">
        <v>415</v>
      </c>
      <c r="L925">
        <v>3</v>
      </c>
      <c r="M925">
        <v>1</v>
      </c>
      <c r="N925">
        <v>1</v>
      </c>
      <c r="O925">
        <v>0</v>
      </c>
      <c r="P925">
        <v>1</v>
      </c>
      <c r="Q925">
        <v>0</v>
      </c>
      <c r="R925">
        <v>0</v>
      </c>
      <c r="S925" s="50">
        <v>46273.771574074082</v>
      </c>
      <c r="T925" s="50">
        <v>46273.780925925923</v>
      </c>
      <c r="U925" s="51">
        <v>46273</v>
      </c>
      <c r="V925" s="50">
        <v>46273.780925925923</v>
      </c>
      <c r="W925" t="s">
        <v>1673</v>
      </c>
      <c r="X925" t="s">
        <v>492</v>
      </c>
    </row>
    <row r="926" spans="1:24" ht="15" customHeight="1" x14ac:dyDescent="0.35">
      <c r="A926">
        <v>11711574</v>
      </c>
      <c r="B926">
        <v>100006742702</v>
      </c>
      <c r="C926" t="s">
        <v>1726</v>
      </c>
      <c r="D926">
        <v>100</v>
      </c>
      <c r="E926" t="s">
        <v>1745</v>
      </c>
      <c r="F926" t="s">
        <v>1760</v>
      </c>
      <c r="G926">
        <v>6108101</v>
      </c>
      <c r="H926">
        <v>4</v>
      </c>
      <c r="I926" t="s">
        <v>2982</v>
      </c>
      <c r="J926" t="s">
        <v>2983</v>
      </c>
      <c r="K926" t="s">
        <v>424</v>
      </c>
      <c r="L926">
        <v>3</v>
      </c>
      <c r="M926">
        <v>1</v>
      </c>
      <c r="N926">
        <v>1</v>
      </c>
      <c r="O926">
        <v>0</v>
      </c>
      <c r="P926">
        <v>1</v>
      </c>
      <c r="Q926">
        <v>0</v>
      </c>
      <c r="R926">
        <v>0</v>
      </c>
      <c r="S926" s="50">
        <v>46273.775763888887</v>
      </c>
      <c r="T926" s="50">
        <v>46273.7809837963</v>
      </c>
      <c r="U926" s="51">
        <v>46273</v>
      </c>
      <c r="V926" s="50">
        <v>46273.7809837963</v>
      </c>
      <c r="W926" t="s">
        <v>1673</v>
      </c>
      <c r="X926" t="s">
        <v>492</v>
      </c>
    </row>
    <row r="927" spans="1:24" ht="15" customHeight="1" x14ac:dyDescent="0.35">
      <c r="A927">
        <v>11711575</v>
      </c>
      <c r="B927">
        <v>100006742702</v>
      </c>
      <c r="C927" t="s">
        <v>1726</v>
      </c>
      <c r="D927">
        <v>100</v>
      </c>
      <c r="E927" t="s">
        <v>1745</v>
      </c>
      <c r="F927" t="s">
        <v>1760</v>
      </c>
      <c r="G927">
        <v>6108101</v>
      </c>
      <c r="H927">
        <v>4</v>
      </c>
      <c r="I927" t="s">
        <v>2984</v>
      </c>
      <c r="J927" t="s">
        <v>2985</v>
      </c>
      <c r="K927" t="s">
        <v>424</v>
      </c>
      <c r="L927">
        <v>3</v>
      </c>
      <c r="M927">
        <v>1</v>
      </c>
      <c r="N927">
        <v>1</v>
      </c>
      <c r="O927">
        <v>0</v>
      </c>
      <c r="P927">
        <v>1</v>
      </c>
      <c r="Q927">
        <v>0</v>
      </c>
      <c r="R927">
        <v>0</v>
      </c>
      <c r="S927" s="50">
        <v>46273.775763888887</v>
      </c>
      <c r="T927" s="50">
        <v>46273.781111111108</v>
      </c>
      <c r="U927" s="51">
        <v>46273</v>
      </c>
      <c r="V927" s="50">
        <v>46273.781111111108</v>
      </c>
      <c r="W927" t="s">
        <v>1673</v>
      </c>
      <c r="X927" t="s">
        <v>492</v>
      </c>
    </row>
    <row r="928" spans="1:24" ht="15" customHeight="1" x14ac:dyDescent="0.35">
      <c r="A928">
        <v>11707029</v>
      </c>
      <c r="B928">
        <v>100006740274</v>
      </c>
      <c r="C928" t="s">
        <v>1726</v>
      </c>
      <c r="D928">
        <v>100</v>
      </c>
      <c r="E928" t="s">
        <v>1745</v>
      </c>
      <c r="F928" t="s">
        <v>1760</v>
      </c>
      <c r="G928">
        <v>5977901</v>
      </c>
      <c r="H928">
        <v>2</v>
      </c>
      <c r="I928" t="s">
        <v>1773</v>
      </c>
      <c r="J928" t="s">
        <v>1774</v>
      </c>
      <c r="K928" t="s">
        <v>420</v>
      </c>
      <c r="L928">
        <v>3</v>
      </c>
      <c r="M928">
        <v>5</v>
      </c>
      <c r="N928">
        <v>5</v>
      </c>
      <c r="O928">
        <v>0</v>
      </c>
      <c r="P928">
        <v>5</v>
      </c>
      <c r="Q928">
        <v>0</v>
      </c>
      <c r="R928">
        <v>0</v>
      </c>
      <c r="S928" s="50">
        <v>46273.654907407406</v>
      </c>
      <c r="T928" s="50">
        <v>46273.781354166669</v>
      </c>
      <c r="U928" s="51">
        <v>46273</v>
      </c>
      <c r="V928" s="50">
        <v>46273.781354166669</v>
      </c>
      <c r="W928" t="s">
        <v>1673</v>
      </c>
      <c r="X928" t="s">
        <v>492</v>
      </c>
    </row>
    <row r="929" spans="1:24" ht="15" customHeight="1" x14ac:dyDescent="0.35">
      <c r="A929">
        <v>11707030</v>
      </c>
      <c r="B929">
        <v>100006740274</v>
      </c>
      <c r="C929" t="s">
        <v>1726</v>
      </c>
      <c r="D929">
        <v>100</v>
      </c>
      <c r="E929" t="s">
        <v>1745</v>
      </c>
      <c r="F929" t="s">
        <v>1760</v>
      </c>
      <c r="G929">
        <v>5977901</v>
      </c>
      <c r="H929">
        <v>2</v>
      </c>
      <c r="I929" t="s">
        <v>1775</v>
      </c>
      <c r="J929" t="s">
        <v>1776</v>
      </c>
      <c r="K929" t="s">
        <v>420</v>
      </c>
      <c r="L929">
        <v>3</v>
      </c>
      <c r="M929">
        <v>2</v>
      </c>
      <c r="N929">
        <v>2</v>
      </c>
      <c r="O929">
        <v>0</v>
      </c>
      <c r="P929">
        <v>2</v>
      </c>
      <c r="Q929">
        <v>0</v>
      </c>
      <c r="R929">
        <v>0</v>
      </c>
      <c r="S929" s="50">
        <v>46273.654907407406</v>
      </c>
      <c r="T929" s="50">
        <v>46273.7815625</v>
      </c>
      <c r="U929" s="51">
        <v>46273</v>
      </c>
      <c r="V929" s="50">
        <v>46273.7815625</v>
      </c>
      <c r="W929" t="s">
        <v>1673</v>
      </c>
      <c r="X929" t="s">
        <v>492</v>
      </c>
    </row>
    <row r="930" spans="1:24" ht="15" customHeight="1" x14ac:dyDescent="0.35">
      <c r="A930">
        <v>11709410</v>
      </c>
      <c r="B930">
        <v>100006741564</v>
      </c>
      <c r="C930" t="s">
        <v>1726</v>
      </c>
      <c r="D930">
        <v>100</v>
      </c>
      <c r="E930" t="s">
        <v>1745</v>
      </c>
      <c r="F930" t="s">
        <v>1760</v>
      </c>
      <c r="G930">
        <v>5894212</v>
      </c>
      <c r="H930">
        <v>2</v>
      </c>
      <c r="I930" t="s">
        <v>2397</v>
      </c>
      <c r="J930" t="s">
        <v>2398</v>
      </c>
      <c r="K930" t="s">
        <v>420</v>
      </c>
      <c r="L930">
        <v>3</v>
      </c>
      <c r="M930">
        <v>1</v>
      </c>
      <c r="N930">
        <v>1</v>
      </c>
      <c r="O930">
        <v>0</v>
      </c>
      <c r="P930">
        <v>1</v>
      </c>
      <c r="Q930">
        <v>0</v>
      </c>
      <c r="R930">
        <v>0</v>
      </c>
      <c r="S930" s="50">
        <v>46273.7028125</v>
      </c>
      <c r="T930" s="50">
        <v>46273.781840277778</v>
      </c>
      <c r="U930" s="51">
        <v>46273</v>
      </c>
      <c r="V930" s="50">
        <v>46273.781840277778</v>
      </c>
      <c r="W930" t="s">
        <v>1673</v>
      </c>
      <c r="X930" t="s">
        <v>492</v>
      </c>
    </row>
    <row r="931" spans="1:24" ht="15" customHeight="1" x14ac:dyDescent="0.35">
      <c r="A931">
        <v>11711561</v>
      </c>
      <c r="B931">
        <v>100006742697</v>
      </c>
      <c r="C931" t="s">
        <v>1726</v>
      </c>
      <c r="D931">
        <v>100</v>
      </c>
      <c r="E931" t="s">
        <v>1745</v>
      </c>
      <c r="F931" t="s">
        <v>1760</v>
      </c>
      <c r="G931">
        <v>70825836</v>
      </c>
      <c r="H931">
        <v>6</v>
      </c>
      <c r="I931" t="s">
        <v>2794</v>
      </c>
      <c r="J931" t="s">
        <v>2795</v>
      </c>
      <c r="K931" t="s">
        <v>341</v>
      </c>
      <c r="L931">
        <v>3</v>
      </c>
      <c r="M931">
        <v>1</v>
      </c>
      <c r="N931">
        <v>1</v>
      </c>
      <c r="O931">
        <v>0</v>
      </c>
      <c r="P931">
        <v>1</v>
      </c>
      <c r="Q931">
        <v>0</v>
      </c>
      <c r="R931">
        <v>0</v>
      </c>
      <c r="S931" s="50">
        <v>46273.775740740741</v>
      </c>
      <c r="T931" s="50">
        <v>46273.78197916667</v>
      </c>
      <c r="U931" s="51">
        <v>46273</v>
      </c>
      <c r="V931" s="50">
        <v>46273.78197916667</v>
      </c>
      <c r="W931" t="s">
        <v>1673</v>
      </c>
      <c r="X931" t="s">
        <v>492</v>
      </c>
    </row>
    <row r="932" spans="1:24" ht="15" customHeight="1" x14ac:dyDescent="0.35">
      <c r="A932">
        <v>11711500</v>
      </c>
      <c r="B932">
        <v>100006742661</v>
      </c>
      <c r="C932" t="s">
        <v>1726</v>
      </c>
      <c r="D932">
        <v>100</v>
      </c>
      <c r="E932" t="s">
        <v>1745</v>
      </c>
      <c r="F932" t="s">
        <v>1760</v>
      </c>
      <c r="G932">
        <v>6107102</v>
      </c>
      <c r="H932">
        <v>1</v>
      </c>
      <c r="I932" t="s">
        <v>2235</v>
      </c>
      <c r="J932" t="s">
        <v>2236</v>
      </c>
      <c r="K932" t="s">
        <v>415</v>
      </c>
      <c r="L932">
        <v>3</v>
      </c>
      <c r="M932">
        <v>1</v>
      </c>
      <c r="N932">
        <v>1</v>
      </c>
      <c r="O932">
        <v>0</v>
      </c>
      <c r="P932">
        <v>1</v>
      </c>
      <c r="Q932">
        <v>0</v>
      </c>
      <c r="R932">
        <v>0</v>
      </c>
      <c r="S932" s="50">
        <v>46273.770879629628</v>
      </c>
      <c r="T932" s="50">
        <v>46273.782083333332</v>
      </c>
      <c r="U932" s="51">
        <v>46273</v>
      </c>
      <c r="V932" s="50">
        <v>46273.782083333332</v>
      </c>
      <c r="W932" t="s">
        <v>1673</v>
      </c>
      <c r="X932" t="s">
        <v>492</v>
      </c>
    </row>
    <row r="933" spans="1:24" ht="15" customHeight="1" x14ac:dyDescent="0.35">
      <c r="A933">
        <v>11707031</v>
      </c>
      <c r="B933">
        <v>100006740274</v>
      </c>
      <c r="C933" t="s">
        <v>1726</v>
      </c>
      <c r="D933">
        <v>100</v>
      </c>
      <c r="E933" t="s">
        <v>1745</v>
      </c>
      <c r="F933" t="s">
        <v>1760</v>
      </c>
      <c r="G933">
        <v>5977901</v>
      </c>
      <c r="H933">
        <v>2</v>
      </c>
      <c r="I933" t="s">
        <v>1777</v>
      </c>
      <c r="J933" t="s">
        <v>1778</v>
      </c>
      <c r="K933" t="s">
        <v>421</v>
      </c>
      <c r="L933">
        <v>3</v>
      </c>
      <c r="M933">
        <v>2</v>
      </c>
      <c r="N933">
        <v>2</v>
      </c>
      <c r="O933">
        <v>0</v>
      </c>
      <c r="P933">
        <v>2</v>
      </c>
      <c r="Q933">
        <v>0</v>
      </c>
      <c r="R933">
        <v>0</v>
      </c>
      <c r="S933" s="50">
        <v>46273.654907407406</v>
      </c>
      <c r="T933" s="50">
        <v>46273.78230324074</v>
      </c>
      <c r="U933" s="51">
        <v>46273</v>
      </c>
      <c r="V933" s="50">
        <v>46273.78230324074</v>
      </c>
      <c r="W933" t="s">
        <v>1673</v>
      </c>
      <c r="X933" t="s">
        <v>492</v>
      </c>
    </row>
    <row r="934" spans="1:24" ht="15" customHeight="1" x14ac:dyDescent="0.35">
      <c r="A934">
        <v>11710743</v>
      </c>
      <c r="B934">
        <v>100006742246</v>
      </c>
      <c r="C934" t="s">
        <v>1726</v>
      </c>
      <c r="D934">
        <v>100</v>
      </c>
      <c r="E934" t="s">
        <v>1745</v>
      </c>
      <c r="F934" t="s">
        <v>1760</v>
      </c>
      <c r="G934">
        <v>6081502</v>
      </c>
      <c r="H934">
        <v>1</v>
      </c>
      <c r="I934" t="s">
        <v>2614</v>
      </c>
      <c r="J934" t="s">
        <v>2615</v>
      </c>
      <c r="K934" t="s">
        <v>415</v>
      </c>
      <c r="L934">
        <v>3</v>
      </c>
      <c r="M934">
        <v>1</v>
      </c>
      <c r="N934">
        <v>1</v>
      </c>
      <c r="O934">
        <v>0</v>
      </c>
      <c r="P934">
        <v>1</v>
      </c>
      <c r="Q934">
        <v>0</v>
      </c>
      <c r="R934">
        <v>0</v>
      </c>
      <c r="S934" s="50">
        <v>46273.746608796297</v>
      </c>
      <c r="T934" s="50">
        <v>46273.782361111109</v>
      </c>
      <c r="U934" s="51">
        <v>46273</v>
      </c>
      <c r="V934" s="50">
        <v>46273.782361111109</v>
      </c>
      <c r="W934" t="s">
        <v>1673</v>
      </c>
      <c r="X934" t="s">
        <v>492</v>
      </c>
    </row>
    <row r="935" spans="1:24" ht="15" customHeight="1" x14ac:dyDescent="0.35">
      <c r="A935">
        <v>11709422</v>
      </c>
      <c r="B935">
        <v>100006741574</v>
      </c>
      <c r="C935" t="s">
        <v>1726</v>
      </c>
      <c r="D935">
        <v>100</v>
      </c>
      <c r="E935" t="s">
        <v>1745</v>
      </c>
      <c r="F935" t="s">
        <v>1760</v>
      </c>
      <c r="G935">
        <v>5951505</v>
      </c>
      <c r="H935">
        <v>2</v>
      </c>
      <c r="I935" t="s">
        <v>2383</v>
      </c>
      <c r="J935" t="s">
        <v>2384</v>
      </c>
      <c r="K935" t="s">
        <v>420</v>
      </c>
      <c r="L935">
        <v>3</v>
      </c>
      <c r="M935">
        <v>3</v>
      </c>
      <c r="N935">
        <v>3</v>
      </c>
      <c r="O935">
        <v>0</v>
      </c>
      <c r="P935">
        <v>3</v>
      </c>
      <c r="Q935">
        <v>0</v>
      </c>
      <c r="R935">
        <v>0</v>
      </c>
      <c r="S935" s="50">
        <v>46273.7028125</v>
      </c>
      <c r="T935" s="50">
        <v>46273.782476851848</v>
      </c>
      <c r="U935" s="51">
        <v>46273</v>
      </c>
      <c r="V935" s="50">
        <v>46273.782476851848</v>
      </c>
      <c r="W935" t="s">
        <v>1673</v>
      </c>
      <c r="X935" t="s">
        <v>492</v>
      </c>
    </row>
    <row r="936" spans="1:24" ht="15" customHeight="1" x14ac:dyDescent="0.35">
      <c r="A936">
        <v>11707032</v>
      </c>
      <c r="B936">
        <v>100006740274</v>
      </c>
      <c r="C936" t="s">
        <v>1726</v>
      </c>
      <c r="D936">
        <v>100</v>
      </c>
      <c r="E936" t="s">
        <v>1745</v>
      </c>
      <c r="F936" t="s">
        <v>1760</v>
      </c>
      <c r="G936">
        <v>5977901</v>
      </c>
      <c r="H936">
        <v>2</v>
      </c>
      <c r="I936" t="s">
        <v>1779</v>
      </c>
      <c r="J936" t="s">
        <v>1780</v>
      </c>
      <c r="K936" t="s">
        <v>421</v>
      </c>
      <c r="L936">
        <v>3</v>
      </c>
      <c r="M936">
        <v>2</v>
      </c>
      <c r="N936">
        <v>2</v>
      </c>
      <c r="O936">
        <v>0</v>
      </c>
      <c r="P936">
        <v>2</v>
      </c>
      <c r="Q936">
        <v>0</v>
      </c>
      <c r="R936">
        <v>0</v>
      </c>
      <c r="S936" s="50">
        <v>46273.654907407406</v>
      </c>
      <c r="T936" s="50">
        <v>46273.782604166663</v>
      </c>
      <c r="U936" s="51">
        <v>46273</v>
      </c>
      <c r="V936" s="50">
        <v>46273.782604166663</v>
      </c>
      <c r="W936" t="s">
        <v>1673</v>
      </c>
      <c r="X936" t="s">
        <v>492</v>
      </c>
    </row>
    <row r="937" spans="1:24" ht="15" customHeight="1" x14ac:dyDescent="0.35">
      <c r="A937">
        <v>11711602</v>
      </c>
      <c r="B937">
        <v>100006742717</v>
      </c>
      <c r="C937" t="s">
        <v>1726</v>
      </c>
      <c r="D937">
        <v>100</v>
      </c>
      <c r="E937" t="s">
        <v>1745</v>
      </c>
      <c r="F937" t="s">
        <v>1760</v>
      </c>
      <c r="G937">
        <v>6111002</v>
      </c>
      <c r="H937">
        <v>2</v>
      </c>
      <c r="I937" t="s">
        <v>2815</v>
      </c>
      <c r="J937" t="s">
        <v>2816</v>
      </c>
      <c r="K937" t="s">
        <v>420</v>
      </c>
      <c r="L937">
        <v>3</v>
      </c>
      <c r="M937">
        <v>1</v>
      </c>
      <c r="N937">
        <v>1</v>
      </c>
      <c r="O937">
        <v>0</v>
      </c>
      <c r="P937">
        <v>1</v>
      </c>
      <c r="Q937">
        <v>0</v>
      </c>
      <c r="R937">
        <v>0</v>
      </c>
      <c r="S937" s="50">
        <v>46273.77783564815</v>
      </c>
      <c r="T937" s="50">
        <v>46273.782916666663</v>
      </c>
      <c r="U937" s="51">
        <v>46273</v>
      </c>
      <c r="V937" s="50">
        <v>46273.782916666663</v>
      </c>
      <c r="W937" t="s">
        <v>1673</v>
      </c>
      <c r="X937" t="s">
        <v>492</v>
      </c>
    </row>
    <row r="938" spans="1:24" ht="15" customHeight="1" x14ac:dyDescent="0.35">
      <c r="A938">
        <v>11711668</v>
      </c>
      <c r="B938">
        <v>100006742746</v>
      </c>
      <c r="C938" t="s">
        <v>1726</v>
      </c>
      <c r="D938">
        <v>100</v>
      </c>
      <c r="E938" t="s">
        <v>1745</v>
      </c>
      <c r="F938" t="s">
        <v>1760</v>
      </c>
      <c r="G938">
        <v>6113601</v>
      </c>
      <c r="H938">
        <v>4</v>
      </c>
      <c r="I938" t="s">
        <v>2287</v>
      </c>
      <c r="J938" t="s">
        <v>2288</v>
      </c>
      <c r="K938" t="s">
        <v>424</v>
      </c>
      <c r="L938">
        <v>3</v>
      </c>
      <c r="M938">
        <v>3</v>
      </c>
      <c r="N938">
        <v>3</v>
      </c>
      <c r="O938">
        <v>0</v>
      </c>
      <c r="P938">
        <v>3</v>
      </c>
      <c r="Q938">
        <v>0</v>
      </c>
      <c r="R938">
        <v>0</v>
      </c>
      <c r="S938" s="50">
        <v>46273.78197916667</v>
      </c>
      <c r="T938" s="50">
        <v>46273.783043981479</v>
      </c>
      <c r="U938" s="51">
        <v>46273</v>
      </c>
      <c r="V938" s="50">
        <v>46273.783043981479</v>
      </c>
      <c r="W938" t="s">
        <v>1673</v>
      </c>
      <c r="X938" t="s">
        <v>492</v>
      </c>
    </row>
    <row r="939" spans="1:24" ht="15" customHeight="1" x14ac:dyDescent="0.35">
      <c r="A939">
        <v>11711603</v>
      </c>
      <c r="B939">
        <v>100006742719</v>
      </c>
      <c r="C939" t="s">
        <v>1726</v>
      </c>
      <c r="D939">
        <v>100</v>
      </c>
      <c r="E939" t="s">
        <v>1745</v>
      </c>
      <c r="F939" t="s">
        <v>1760</v>
      </c>
      <c r="G939">
        <v>6111201</v>
      </c>
      <c r="H939">
        <v>2</v>
      </c>
      <c r="I939" t="s">
        <v>2227</v>
      </c>
      <c r="J939" t="s">
        <v>2228</v>
      </c>
      <c r="K939" t="s">
        <v>420</v>
      </c>
      <c r="L939">
        <v>3</v>
      </c>
      <c r="M939">
        <v>5</v>
      </c>
      <c r="N939">
        <v>5</v>
      </c>
      <c r="O939">
        <v>0</v>
      </c>
      <c r="P939">
        <v>5</v>
      </c>
      <c r="Q939">
        <v>0</v>
      </c>
      <c r="R939">
        <v>0</v>
      </c>
      <c r="S939" s="50">
        <v>46273.77783564815</v>
      </c>
      <c r="T939" s="50">
        <v>46273.783159722218</v>
      </c>
      <c r="U939" s="51">
        <v>46273</v>
      </c>
      <c r="V939" s="50">
        <v>46273.783159722218</v>
      </c>
      <c r="W939" t="s">
        <v>1673</v>
      </c>
      <c r="X939" t="s">
        <v>492</v>
      </c>
    </row>
    <row r="940" spans="1:24" ht="15" customHeight="1" x14ac:dyDescent="0.35">
      <c r="A940">
        <v>11711669</v>
      </c>
      <c r="B940">
        <v>100006742746</v>
      </c>
      <c r="C940" t="s">
        <v>1726</v>
      </c>
      <c r="D940">
        <v>100</v>
      </c>
      <c r="E940" t="s">
        <v>1745</v>
      </c>
      <c r="F940" t="s">
        <v>1760</v>
      </c>
      <c r="G940">
        <v>6113601</v>
      </c>
      <c r="H940">
        <v>4</v>
      </c>
      <c r="I940" t="s">
        <v>2986</v>
      </c>
      <c r="J940" t="s">
        <v>2987</v>
      </c>
      <c r="K940" t="s">
        <v>424</v>
      </c>
      <c r="L940">
        <v>3</v>
      </c>
      <c r="M940">
        <v>1</v>
      </c>
      <c r="N940">
        <v>1</v>
      </c>
      <c r="O940">
        <v>0</v>
      </c>
      <c r="P940">
        <v>1</v>
      </c>
      <c r="Q940">
        <v>0</v>
      </c>
      <c r="R940">
        <v>0</v>
      </c>
      <c r="S940" s="50">
        <v>46273.78197916667</v>
      </c>
      <c r="T940" s="50">
        <v>46273.783275462964</v>
      </c>
      <c r="U940" s="51">
        <v>46273</v>
      </c>
      <c r="V940" s="50">
        <v>46273.783275462964</v>
      </c>
      <c r="W940" t="s">
        <v>1673</v>
      </c>
      <c r="X940" t="s">
        <v>492</v>
      </c>
    </row>
    <row r="941" spans="1:24" ht="15" customHeight="1" x14ac:dyDescent="0.35">
      <c r="A941">
        <v>11711670</v>
      </c>
      <c r="B941">
        <v>100006742746</v>
      </c>
      <c r="C941" t="s">
        <v>1726</v>
      </c>
      <c r="D941">
        <v>100</v>
      </c>
      <c r="E941" t="s">
        <v>1745</v>
      </c>
      <c r="F941" t="s">
        <v>1760</v>
      </c>
      <c r="G941">
        <v>6113601</v>
      </c>
      <c r="H941">
        <v>4</v>
      </c>
      <c r="I941" t="s">
        <v>1885</v>
      </c>
      <c r="J941" t="s">
        <v>1886</v>
      </c>
      <c r="K941" t="s">
        <v>424</v>
      </c>
      <c r="L941">
        <v>3</v>
      </c>
      <c r="M941">
        <v>2</v>
      </c>
      <c r="N941">
        <v>2</v>
      </c>
      <c r="O941">
        <v>0</v>
      </c>
      <c r="P941">
        <v>2</v>
      </c>
      <c r="Q941">
        <v>0</v>
      </c>
      <c r="R941">
        <v>0</v>
      </c>
      <c r="S941" s="50">
        <v>46273.78197916667</v>
      </c>
      <c r="T941" s="50">
        <v>46273.783356481479</v>
      </c>
      <c r="U941" s="51">
        <v>46273</v>
      </c>
      <c r="V941" s="50">
        <v>46273.783356481479</v>
      </c>
      <c r="W941" t="s">
        <v>1673</v>
      </c>
      <c r="X941" t="s">
        <v>492</v>
      </c>
    </row>
    <row r="942" spans="1:24" ht="15" customHeight="1" x14ac:dyDescent="0.35">
      <c r="A942">
        <v>11711370</v>
      </c>
      <c r="B942">
        <v>100006742583</v>
      </c>
      <c r="C942" t="s">
        <v>1726</v>
      </c>
      <c r="D942">
        <v>100</v>
      </c>
      <c r="E942" t="s">
        <v>1745</v>
      </c>
      <c r="F942" t="s">
        <v>1760</v>
      </c>
      <c r="G942">
        <v>6104011</v>
      </c>
      <c r="H942">
        <v>2</v>
      </c>
      <c r="I942" t="s">
        <v>2746</v>
      </c>
      <c r="J942" t="s">
        <v>2747</v>
      </c>
      <c r="K942" t="s">
        <v>420</v>
      </c>
      <c r="L942">
        <v>3</v>
      </c>
      <c r="M942">
        <v>5</v>
      </c>
      <c r="N942">
        <v>5</v>
      </c>
      <c r="O942">
        <v>0</v>
      </c>
      <c r="P942">
        <v>5</v>
      </c>
      <c r="Q942">
        <v>0</v>
      </c>
      <c r="R942">
        <v>0</v>
      </c>
      <c r="S942" s="50">
        <v>46273.767418981479</v>
      </c>
      <c r="T942" s="50">
        <v>46273.783668981479</v>
      </c>
      <c r="U942" s="51">
        <v>46273</v>
      </c>
      <c r="V942" s="50">
        <v>46273.783668981479</v>
      </c>
      <c r="W942" t="s">
        <v>1673</v>
      </c>
      <c r="X942" t="s">
        <v>492</v>
      </c>
    </row>
    <row r="943" spans="1:24" ht="15" customHeight="1" x14ac:dyDescent="0.35">
      <c r="A943">
        <v>11711671</v>
      </c>
      <c r="B943">
        <v>100006742746</v>
      </c>
      <c r="C943" t="s">
        <v>1726</v>
      </c>
      <c r="D943">
        <v>100</v>
      </c>
      <c r="E943" t="s">
        <v>1745</v>
      </c>
      <c r="F943" t="s">
        <v>1760</v>
      </c>
      <c r="G943">
        <v>6113601</v>
      </c>
      <c r="H943">
        <v>4</v>
      </c>
      <c r="I943" t="s">
        <v>1795</v>
      </c>
      <c r="J943" t="s">
        <v>1796</v>
      </c>
      <c r="K943" t="s">
        <v>424</v>
      </c>
      <c r="L943">
        <v>3</v>
      </c>
      <c r="M943">
        <v>4</v>
      </c>
      <c r="N943">
        <v>4</v>
      </c>
      <c r="O943">
        <v>0</v>
      </c>
      <c r="P943">
        <v>4</v>
      </c>
      <c r="Q943">
        <v>0</v>
      </c>
      <c r="R943">
        <v>0</v>
      </c>
      <c r="S943" s="50">
        <v>46273.78197916667</v>
      </c>
      <c r="T943" s="50">
        <v>46273.783692129633</v>
      </c>
      <c r="U943" s="51">
        <v>46273</v>
      </c>
      <c r="V943" s="50">
        <v>46273.783692129633</v>
      </c>
      <c r="W943" t="s">
        <v>1673</v>
      </c>
      <c r="X943" t="s">
        <v>492</v>
      </c>
    </row>
    <row r="944" spans="1:24" ht="15" customHeight="1" x14ac:dyDescent="0.35">
      <c r="A944">
        <v>11711437</v>
      </c>
      <c r="B944">
        <v>100006742626</v>
      </c>
      <c r="C944" t="s">
        <v>1726</v>
      </c>
      <c r="D944">
        <v>100</v>
      </c>
      <c r="E944" t="s">
        <v>1745</v>
      </c>
      <c r="F944" t="s">
        <v>1760</v>
      </c>
      <c r="G944">
        <v>6104602</v>
      </c>
      <c r="H944">
        <v>1</v>
      </c>
      <c r="I944" t="s">
        <v>2415</v>
      </c>
      <c r="J944" t="s">
        <v>2416</v>
      </c>
      <c r="K944" t="s">
        <v>418</v>
      </c>
      <c r="L944">
        <v>3</v>
      </c>
      <c r="M944">
        <v>2</v>
      </c>
      <c r="N944">
        <v>2</v>
      </c>
      <c r="O944">
        <v>0</v>
      </c>
      <c r="P944">
        <v>2</v>
      </c>
      <c r="Q944">
        <v>0</v>
      </c>
      <c r="R944">
        <v>0</v>
      </c>
      <c r="S944" s="50">
        <v>46273.768136574072</v>
      </c>
      <c r="T944" s="50">
        <v>46273.783784722233</v>
      </c>
      <c r="U944" s="51">
        <v>46273</v>
      </c>
      <c r="V944" s="50">
        <v>46273.783784722233</v>
      </c>
      <c r="W944" t="s">
        <v>1673</v>
      </c>
      <c r="X944" t="s">
        <v>492</v>
      </c>
    </row>
    <row r="945" spans="1:24" ht="15" customHeight="1" x14ac:dyDescent="0.35">
      <c r="A945">
        <v>11711599</v>
      </c>
      <c r="B945">
        <v>100006742715</v>
      </c>
      <c r="C945" t="s">
        <v>1726</v>
      </c>
      <c r="D945">
        <v>100</v>
      </c>
      <c r="E945" t="s">
        <v>1745</v>
      </c>
      <c r="F945" t="s">
        <v>1760</v>
      </c>
      <c r="G945">
        <v>6111101</v>
      </c>
      <c r="H945">
        <v>1</v>
      </c>
      <c r="I945" t="s">
        <v>2616</v>
      </c>
      <c r="J945" t="s">
        <v>2617</v>
      </c>
      <c r="K945" t="s">
        <v>415</v>
      </c>
      <c r="L945">
        <v>3</v>
      </c>
      <c r="M945">
        <v>1</v>
      </c>
      <c r="N945">
        <v>1</v>
      </c>
      <c r="O945">
        <v>0</v>
      </c>
      <c r="P945">
        <v>1</v>
      </c>
      <c r="Q945">
        <v>0</v>
      </c>
      <c r="R945">
        <v>0</v>
      </c>
      <c r="S945" s="50">
        <v>46273.77783564815</v>
      </c>
      <c r="T945" s="50">
        <v>46273.783865740741</v>
      </c>
      <c r="U945" s="51">
        <v>46273</v>
      </c>
      <c r="V945" s="50">
        <v>46273.783865740741</v>
      </c>
      <c r="W945" t="s">
        <v>1673</v>
      </c>
      <c r="X945" t="s">
        <v>492</v>
      </c>
    </row>
    <row r="946" spans="1:24" ht="15" customHeight="1" x14ac:dyDescent="0.35">
      <c r="A946">
        <v>11711438</v>
      </c>
      <c r="B946">
        <v>100006742626</v>
      </c>
      <c r="C946" t="s">
        <v>1726</v>
      </c>
      <c r="D946">
        <v>100</v>
      </c>
      <c r="E946" t="s">
        <v>1745</v>
      </c>
      <c r="F946" t="s">
        <v>1760</v>
      </c>
      <c r="G946">
        <v>6104602</v>
      </c>
      <c r="H946">
        <v>1</v>
      </c>
      <c r="I946" t="s">
        <v>2537</v>
      </c>
      <c r="J946" t="s">
        <v>2538</v>
      </c>
      <c r="K946" t="s">
        <v>418</v>
      </c>
      <c r="L946">
        <v>3</v>
      </c>
      <c r="M946">
        <v>1</v>
      </c>
      <c r="N946">
        <v>1</v>
      </c>
      <c r="O946">
        <v>0</v>
      </c>
      <c r="P946">
        <v>1</v>
      </c>
      <c r="Q946">
        <v>0</v>
      </c>
      <c r="R946">
        <v>0</v>
      </c>
      <c r="S946" s="50">
        <v>46273.768136574072</v>
      </c>
      <c r="T946" s="50">
        <v>46273.783877314818</v>
      </c>
      <c r="U946" s="51">
        <v>46273</v>
      </c>
      <c r="V946" s="50">
        <v>46273.783877314818</v>
      </c>
      <c r="W946" t="s">
        <v>1673</v>
      </c>
      <c r="X946" t="s">
        <v>492</v>
      </c>
    </row>
    <row r="947" spans="1:24" ht="15" customHeight="1" x14ac:dyDescent="0.35">
      <c r="A947">
        <v>11711538</v>
      </c>
      <c r="B947">
        <v>100006742679</v>
      </c>
      <c r="C947" t="s">
        <v>1726</v>
      </c>
      <c r="D947">
        <v>100</v>
      </c>
      <c r="E947" t="s">
        <v>1745</v>
      </c>
      <c r="F947" t="s">
        <v>1760</v>
      </c>
      <c r="G947">
        <v>6107602</v>
      </c>
      <c r="H947">
        <v>2</v>
      </c>
      <c r="I947" t="s">
        <v>2009</v>
      </c>
      <c r="J947" t="s">
        <v>2010</v>
      </c>
      <c r="K947" t="s">
        <v>420</v>
      </c>
      <c r="L947">
        <v>3</v>
      </c>
      <c r="M947">
        <v>1</v>
      </c>
      <c r="N947">
        <v>1</v>
      </c>
      <c r="O947">
        <v>0</v>
      </c>
      <c r="P947">
        <v>1</v>
      </c>
      <c r="Q947">
        <v>0</v>
      </c>
      <c r="R947">
        <v>0</v>
      </c>
      <c r="S947" s="50">
        <v>46273.771574074082</v>
      </c>
      <c r="T947" s="50">
        <v>46273.783993055556</v>
      </c>
      <c r="U947" s="51">
        <v>46273</v>
      </c>
      <c r="V947" s="50">
        <v>46273.783993055556</v>
      </c>
      <c r="W947" t="s">
        <v>1673</v>
      </c>
      <c r="X947" t="s">
        <v>492</v>
      </c>
    </row>
    <row r="948" spans="1:24" ht="15" customHeight="1" x14ac:dyDescent="0.35">
      <c r="A948">
        <v>11711369</v>
      </c>
      <c r="B948">
        <v>100006742582</v>
      </c>
      <c r="C948" t="s">
        <v>1726</v>
      </c>
      <c r="D948">
        <v>100</v>
      </c>
      <c r="E948" t="s">
        <v>1745</v>
      </c>
      <c r="F948" t="s">
        <v>1760</v>
      </c>
      <c r="G948">
        <v>6104009</v>
      </c>
      <c r="H948">
        <v>2</v>
      </c>
      <c r="I948" t="s">
        <v>1961</v>
      </c>
      <c r="J948" t="s">
        <v>1962</v>
      </c>
      <c r="K948" t="s">
        <v>421</v>
      </c>
      <c r="L948">
        <v>3</v>
      </c>
      <c r="M948">
        <v>4</v>
      </c>
      <c r="N948">
        <v>4</v>
      </c>
      <c r="O948">
        <v>0</v>
      </c>
      <c r="P948">
        <v>4</v>
      </c>
      <c r="Q948">
        <v>0</v>
      </c>
      <c r="R948">
        <v>0</v>
      </c>
      <c r="S948" s="50">
        <v>46273.767418981479</v>
      </c>
      <c r="T948" s="50">
        <v>46273.78402777778</v>
      </c>
      <c r="U948" s="51">
        <v>46273</v>
      </c>
      <c r="V948" s="50">
        <v>46273.78402777778</v>
      </c>
      <c r="W948" t="s">
        <v>1673</v>
      </c>
      <c r="X948" t="s">
        <v>492</v>
      </c>
    </row>
    <row r="949" spans="1:24" ht="15" customHeight="1" x14ac:dyDescent="0.35">
      <c r="A949">
        <v>11711712</v>
      </c>
      <c r="B949">
        <v>100006742766</v>
      </c>
      <c r="C949" t="s">
        <v>1726</v>
      </c>
      <c r="D949">
        <v>100</v>
      </c>
      <c r="E949" t="s">
        <v>1745</v>
      </c>
      <c r="F949" t="s">
        <v>1760</v>
      </c>
      <c r="G949">
        <v>6115301</v>
      </c>
      <c r="H949">
        <v>4</v>
      </c>
      <c r="I949" t="s">
        <v>2511</v>
      </c>
      <c r="J949" t="s">
        <v>2512</v>
      </c>
      <c r="K949" t="s">
        <v>424</v>
      </c>
      <c r="L949">
        <v>3</v>
      </c>
      <c r="M949">
        <v>1</v>
      </c>
      <c r="N949">
        <v>1</v>
      </c>
      <c r="O949">
        <v>0</v>
      </c>
      <c r="P949">
        <v>1</v>
      </c>
      <c r="Q949">
        <v>0</v>
      </c>
      <c r="R949">
        <v>0</v>
      </c>
      <c r="S949" s="50">
        <v>46273.782685185193</v>
      </c>
      <c r="T949" s="50">
        <v>46273.784166666657</v>
      </c>
      <c r="U949" s="51">
        <v>46273</v>
      </c>
      <c r="V949" s="50">
        <v>46273.784166666657</v>
      </c>
      <c r="W949" t="s">
        <v>1673</v>
      </c>
      <c r="X949" t="s">
        <v>492</v>
      </c>
    </row>
    <row r="950" spans="1:24" ht="15" customHeight="1" x14ac:dyDescent="0.35">
      <c r="A950">
        <v>11711539</v>
      </c>
      <c r="B950">
        <v>100006742679</v>
      </c>
      <c r="C950" t="s">
        <v>1726</v>
      </c>
      <c r="D950">
        <v>100</v>
      </c>
      <c r="E950" t="s">
        <v>1745</v>
      </c>
      <c r="F950" t="s">
        <v>1760</v>
      </c>
      <c r="G950">
        <v>6107602</v>
      </c>
      <c r="H950">
        <v>2</v>
      </c>
      <c r="I950" t="s">
        <v>2513</v>
      </c>
      <c r="J950" t="s">
        <v>2514</v>
      </c>
      <c r="K950" t="s">
        <v>420</v>
      </c>
      <c r="L950">
        <v>3</v>
      </c>
      <c r="M950">
        <v>5</v>
      </c>
      <c r="N950">
        <v>5</v>
      </c>
      <c r="O950">
        <v>0</v>
      </c>
      <c r="P950">
        <v>5</v>
      </c>
      <c r="Q950">
        <v>0</v>
      </c>
      <c r="R950">
        <v>0</v>
      </c>
      <c r="S950" s="50">
        <v>46273.771574074082</v>
      </c>
      <c r="T950" s="50">
        <v>46273.784178240741</v>
      </c>
      <c r="U950" s="51">
        <v>46273</v>
      </c>
      <c r="V950" s="50">
        <v>46273.784178240741</v>
      </c>
      <c r="W950" t="s">
        <v>1673</v>
      </c>
      <c r="X950" t="s">
        <v>492</v>
      </c>
    </row>
    <row r="951" spans="1:24" ht="15" customHeight="1" x14ac:dyDescent="0.35">
      <c r="A951">
        <v>11711600</v>
      </c>
      <c r="B951">
        <v>100006742716</v>
      </c>
      <c r="C951" t="s">
        <v>1726</v>
      </c>
      <c r="D951">
        <v>100</v>
      </c>
      <c r="E951" t="s">
        <v>1745</v>
      </c>
      <c r="F951" t="s">
        <v>1760</v>
      </c>
      <c r="G951">
        <v>6111001</v>
      </c>
      <c r="H951">
        <v>1</v>
      </c>
      <c r="I951" t="s">
        <v>2103</v>
      </c>
      <c r="J951" t="s">
        <v>2104</v>
      </c>
      <c r="K951" t="s">
        <v>415</v>
      </c>
      <c r="L951">
        <v>3</v>
      </c>
      <c r="M951">
        <v>1</v>
      </c>
      <c r="N951">
        <v>1</v>
      </c>
      <c r="O951">
        <v>0</v>
      </c>
      <c r="P951">
        <v>1</v>
      </c>
      <c r="Q951">
        <v>0</v>
      </c>
      <c r="R951">
        <v>0</v>
      </c>
      <c r="S951" s="50">
        <v>46273.77783564815</v>
      </c>
      <c r="T951" s="50">
        <v>46273.784259259257</v>
      </c>
      <c r="U951" s="51">
        <v>46273</v>
      </c>
      <c r="V951" s="50">
        <v>46273.784259259257</v>
      </c>
      <c r="W951" t="s">
        <v>1673</v>
      </c>
      <c r="X951" t="s">
        <v>492</v>
      </c>
    </row>
    <row r="952" spans="1:24" ht="15" customHeight="1" x14ac:dyDescent="0.35">
      <c r="A952">
        <v>11711372</v>
      </c>
      <c r="B952">
        <v>100006742585</v>
      </c>
      <c r="C952" t="s">
        <v>1726</v>
      </c>
      <c r="D952">
        <v>100</v>
      </c>
      <c r="E952" t="s">
        <v>1745</v>
      </c>
      <c r="F952" t="s">
        <v>1760</v>
      </c>
      <c r="G952">
        <v>6104013</v>
      </c>
      <c r="H952">
        <v>2</v>
      </c>
      <c r="I952" t="s">
        <v>2750</v>
      </c>
      <c r="J952" t="s">
        <v>2751</v>
      </c>
      <c r="K952" t="s">
        <v>421</v>
      </c>
      <c r="L952">
        <v>3</v>
      </c>
      <c r="M952">
        <v>4</v>
      </c>
      <c r="N952">
        <v>4</v>
      </c>
      <c r="O952">
        <v>0</v>
      </c>
      <c r="P952">
        <v>4</v>
      </c>
      <c r="Q952">
        <v>0</v>
      </c>
      <c r="R952">
        <v>0</v>
      </c>
      <c r="S952" s="50">
        <v>46273.767418981479</v>
      </c>
      <c r="T952" s="50">
        <v>46273.784456018519</v>
      </c>
      <c r="U952" s="51">
        <v>46273</v>
      </c>
      <c r="V952" s="50">
        <v>46273.784456018519</v>
      </c>
      <c r="W952" t="s">
        <v>1673</v>
      </c>
      <c r="X952" t="s">
        <v>492</v>
      </c>
    </row>
    <row r="953" spans="1:24" ht="15" customHeight="1" x14ac:dyDescent="0.35">
      <c r="A953">
        <v>11711650</v>
      </c>
      <c r="B953">
        <v>100006742735</v>
      </c>
      <c r="C953" t="s">
        <v>1726</v>
      </c>
      <c r="D953">
        <v>100</v>
      </c>
      <c r="E953" t="s">
        <v>1745</v>
      </c>
      <c r="F953" t="s">
        <v>1760</v>
      </c>
      <c r="G953">
        <v>6113003</v>
      </c>
      <c r="H953">
        <v>2</v>
      </c>
      <c r="I953" t="s">
        <v>2821</v>
      </c>
      <c r="J953" t="s">
        <v>2822</v>
      </c>
      <c r="K953" t="s">
        <v>420</v>
      </c>
      <c r="L953">
        <v>3</v>
      </c>
      <c r="M953">
        <v>1</v>
      </c>
      <c r="N953">
        <v>1</v>
      </c>
      <c r="O953">
        <v>0</v>
      </c>
      <c r="P953">
        <v>1</v>
      </c>
      <c r="Q953">
        <v>0</v>
      </c>
      <c r="R953">
        <v>0</v>
      </c>
      <c r="S953" s="50">
        <v>46273.779907407406</v>
      </c>
      <c r="T953" s="50">
        <v>46273.784456018519</v>
      </c>
      <c r="U953" s="51">
        <v>46273</v>
      </c>
      <c r="V953" s="50">
        <v>46273.784456018519</v>
      </c>
      <c r="W953" t="s">
        <v>1673</v>
      </c>
      <c r="X953" t="s">
        <v>492</v>
      </c>
    </row>
    <row r="954" spans="1:24" ht="15" customHeight="1" x14ac:dyDescent="0.35">
      <c r="A954">
        <v>11711562</v>
      </c>
      <c r="B954">
        <v>100006742698</v>
      </c>
      <c r="C954" t="s">
        <v>1726</v>
      </c>
      <c r="D954">
        <v>100</v>
      </c>
      <c r="E954" t="s">
        <v>1745</v>
      </c>
      <c r="F954" t="s">
        <v>1760</v>
      </c>
      <c r="G954">
        <v>70825837</v>
      </c>
      <c r="H954">
        <v>6</v>
      </c>
      <c r="I954" t="s">
        <v>2796</v>
      </c>
      <c r="J954" t="s">
        <v>2797</v>
      </c>
      <c r="K954" t="s">
        <v>341</v>
      </c>
      <c r="L954">
        <v>3</v>
      </c>
      <c r="M954">
        <v>6</v>
      </c>
      <c r="N954">
        <v>6</v>
      </c>
      <c r="O954">
        <v>0</v>
      </c>
      <c r="P954">
        <v>6</v>
      </c>
      <c r="Q954">
        <v>0</v>
      </c>
      <c r="R954">
        <v>0</v>
      </c>
      <c r="S954" s="50">
        <v>46273.775740740741</v>
      </c>
      <c r="T954" s="50">
        <v>46273.784837962958</v>
      </c>
      <c r="U954" s="51">
        <v>46273</v>
      </c>
      <c r="V954" s="50">
        <v>46273.784837962958</v>
      </c>
      <c r="W954" t="s">
        <v>1673</v>
      </c>
      <c r="X954" t="s">
        <v>492</v>
      </c>
    </row>
    <row r="955" spans="1:24" ht="15" customHeight="1" x14ac:dyDescent="0.35">
      <c r="A955">
        <v>11711540</v>
      </c>
      <c r="B955">
        <v>100006742679</v>
      </c>
      <c r="C955" t="s">
        <v>1726</v>
      </c>
      <c r="D955">
        <v>100</v>
      </c>
      <c r="E955" t="s">
        <v>1745</v>
      </c>
      <c r="F955" t="s">
        <v>1760</v>
      </c>
      <c r="G955">
        <v>6107602</v>
      </c>
      <c r="H955">
        <v>2</v>
      </c>
      <c r="I955" t="s">
        <v>2515</v>
      </c>
      <c r="J955" t="s">
        <v>2516</v>
      </c>
      <c r="K955" t="s">
        <v>421</v>
      </c>
      <c r="L955">
        <v>3</v>
      </c>
      <c r="M955">
        <v>10</v>
      </c>
      <c r="N955">
        <v>10</v>
      </c>
      <c r="O955">
        <v>0</v>
      </c>
      <c r="P955">
        <v>10</v>
      </c>
      <c r="Q955">
        <v>0</v>
      </c>
      <c r="R955">
        <v>0</v>
      </c>
      <c r="S955" s="50">
        <v>46273.771574074082</v>
      </c>
      <c r="T955" s="50">
        <v>46273.784907407397</v>
      </c>
      <c r="U955" s="51">
        <v>46273</v>
      </c>
      <c r="V955" s="50">
        <v>46273.784907407397</v>
      </c>
      <c r="W955" t="s">
        <v>1673</v>
      </c>
      <c r="X955" t="s">
        <v>492</v>
      </c>
    </row>
    <row r="956" spans="1:24" ht="15" customHeight="1" x14ac:dyDescent="0.35">
      <c r="A956">
        <v>11711436</v>
      </c>
      <c r="B956">
        <v>100006742625</v>
      </c>
      <c r="C956" t="s">
        <v>1726</v>
      </c>
      <c r="D956">
        <v>100</v>
      </c>
      <c r="E956" t="s">
        <v>1745</v>
      </c>
      <c r="F956" t="s">
        <v>1760</v>
      </c>
      <c r="G956">
        <v>6105201</v>
      </c>
      <c r="H956">
        <v>1</v>
      </c>
      <c r="I956" t="s">
        <v>2049</v>
      </c>
      <c r="J956" t="s">
        <v>2050</v>
      </c>
      <c r="K956" t="s">
        <v>418</v>
      </c>
      <c r="L956">
        <v>3</v>
      </c>
      <c r="M956">
        <v>1</v>
      </c>
      <c r="N956">
        <v>1</v>
      </c>
      <c r="O956">
        <v>0</v>
      </c>
      <c r="P956">
        <v>1</v>
      </c>
      <c r="Q956">
        <v>0</v>
      </c>
      <c r="R956">
        <v>0</v>
      </c>
      <c r="S956" s="50">
        <v>46273.768125000002</v>
      </c>
      <c r="T956" s="50">
        <v>46273.785000000003</v>
      </c>
      <c r="U956" s="51">
        <v>46273</v>
      </c>
      <c r="V956" s="50">
        <v>46273.785000000003</v>
      </c>
      <c r="W956" t="s">
        <v>1673</v>
      </c>
      <c r="X956" t="s">
        <v>492</v>
      </c>
    </row>
    <row r="957" spans="1:24" ht="15" customHeight="1" x14ac:dyDescent="0.35">
      <c r="A957">
        <v>11711371</v>
      </c>
      <c r="B957">
        <v>100006742584</v>
      </c>
      <c r="C957" t="s">
        <v>1726</v>
      </c>
      <c r="D957">
        <v>100</v>
      </c>
      <c r="E957" t="s">
        <v>1745</v>
      </c>
      <c r="F957" t="s">
        <v>1760</v>
      </c>
      <c r="G957">
        <v>6104012</v>
      </c>
      <c r="H957">
        <v>2</v>
      </c>
      <c r="I957" t="s">
        <v>2748</v>
      </c>
      <c r="J957" t="s">
        <v>2749</v>
      </c>
      <c r="K957" t="s">
        <v>420</v>
      </c>
      <c r="L957">
        <v>3</v>
      </c>
      <c r="M957">
        <v>6</v>
      </c>
      <c r="N957">
        <v>6</v>
      </c>
      <c r="O957">
        <v>0</v>
      </c>
      <c r="P957">
        <v>6</v>
      </c>
      <c r="Q957">
        <v>0</v>
      </c>
      <c r="R957">
        <v>0</v>
      </c>
      <c r="S957" s="50">
        <v>46273.767418981479</v>
      </c>
      <c r="T957" s="50">
        <v>46273.78502314815</v>
      </c>
      <c r="U957" s="51">
        <v>46273</v>
      </c>
      <c r="V957" s="50">
        <v>46273.78502314815</v>
      </c>
      <c r="W957" t="s">
        <v>1673</v>
      </c>
      <c r="X957" t="s">
        <v>492</v>
      </c>
    </row>
    <row r="958" spans="1:24" ht="15" customHeight="1" x14ac:dyDescent="0.35">
      <c r="A958">
        <v>11711601</v>
      </c>
      <c r="B958">
        <v>100006742716</v>
      </c>
      <c r="C958" t="s">
        <v>1726</v>
      </c>
      <c r="D958">
        <v>100</v>
      </c>
      <c r="E958" t="s">
        <v>1745</v>
      </c>
      <c r="F958" t="s">
        <v>1760</v>
      </c>
      <c r="G958">
        <v>6111001</v>
      </c>
      <c r="H958">
        <v>1</v>
      </c>
      <c r="I958" t="s">
        <v>2285</v>
      </c>
      <c r="J958" t="s">
        <v>2286</v>
      </c>
      <c r="K958" t="s">
        <v>415</v>
      </c>
      <c r="L958">
        <v>3</v>
      </c>
      <c r="M958">
        <v>1</v>
      </c>
      <c r="N958">
        <v>1</v>
      </c>
      <c r="O958">
        <v>0</v>
      </c>
      <c r="P958">
        <v>1</v>
      </c>
      <c r="Q958">
        <v>0</v>
      </c>
      <c r="R958">
        <v>0</v>
      </c>
      <c r="S958" s="50">
        <v>46273.77783564815</v>
      </c>
      <c r="T958" s="50">
        <v>46273.785092592603</v>
      </c>
      <c r="U958" s="51">
        <v>46273</v>
      </c>
      <c r="V958" s="50">
        <v>46273.785092592603</v>
      </c>
      <c r="W958" t="s">
        <v>1673</v>
      </c>
      <c r="X958" t="s">
        <v>492</v>
      </c>
    </row>
    <row r="959" spans="1:24" ht="15" customHeight="1" x14ac:dyDescent="0.35">
      <c r="A959">
        <v>11710168</v>
      </c>
      <c r="B959">
        <v>100006741955</v>
      </c>
      <c r="C959" t="s">
        <v>1726</v>
      </c>
      <c r="D959">
        <v>100</v>
      </c>
      <c r="E959" t="s">
        <v>1745</v>
      </c>
      <c r="F959" t="s">
        <v>1760</v>
      </c>
      <c r="G959">
        <v>6063801</v>
      </c>
      <c r="H959">
        <v>1</v>
      </c>
      <c r="I959" t="s">
        <v>2551</v>
      </c>
      <c r="J959" t="s">
        <v>2552</v>
      </c>
      <c r="K959" t="s">
        <v>418</v>
      </c>
      <c r="L959">
        <v>3</v>
      </c>
      <c r="M959">
        <v>1</v>
      </c>
      <c r="N959">
        <v>1</v>
      </c>
      <c r="O959">
        <v>0</v>
      </c>
      <c r="P959">
        <v>1</v>
      </c>
      <c r="Q959">
        <v>0</v>
      </c>
      <c r="R959">
        <v>0</v>
      </c>
      <c r="S959" s="50">
        <v>46273.729212962957</v>
      </c>
      <c r="T959" s="50">
        <v>46273.785231481481</v>
      </c>
      <c r="U959" s="51">
        <v>46273</v>
      </c>
      <c r="V959" s="50">
        <v>46273.785231481481</v>
      </c>
      <c r="W959" t="s">
        <v>1673</v>
      </c>
      <c r="X959" t="s">
        <v>492</v>
      </c>
    </row>
    <row r="960" spans="1:24" ht="15" customHeight="1" x14ac:dyDescent="0.35">
      <c r="A960">
        <v>11710167</v>
      </c>
      <c r="B960">
        <v>100006741954</v>
      </c>
      <c r="C960" t="s">
        <v>1726</v>
      </c>
      <c r="D960">
        <v>100</v>
      </c>
      <c r="E960" t="s">
        <v>1745</v>
      </c>
      <c r="F960" t="s">
        <v>1760</v>
      </c>
      <c r="G960">
        <v>6064001</v>
      </c>
      <c r="H960">
        <v>1</v>
      </c>
      <c r="I960" t="s">
        <v>2059</v>
      </c>
      <c r="J960" t="s">
        <v>2060</v>
      </c>
      <c r="K960" t="s">
        <v>422</v>
      </c>
      <c r="L960">
        <v>3</v>
      </c>
      <c r="M960">
        <v>1</v>
      </c>
      <c r="N960">
        <v>1</v>
      </c>
      <c r="O960">
        <v>0</v>
      </c>
      <c r="P960">
        <v>1</v>
      </c>
      <c r="Q960">
        <v>0</v>
      </c>
      <c r="R960">
        <v>0</v>
      </c>
      <c r="S960" s="50">
        <v>46273.729212962957</v>
      </c>
      <c r="T960" s="50">
        <v>46273.78528935185</v>
      </c>
      <c r="U960" s="51">
        <v>46273</v>
      </c>
      <c r="V960" s="50">
        <v>46273.78528935185</v>
      </c>
      <c r="W960" t="s">
        <v>1673</v>
      </c>
      <c r="X960" t="s">
        <v>492</v>
      </c>
    </row>
    <row r="961" spans="1:24" ht="15" customHeight="1" x14ac:dyDescent="0.35">
      <c r="A961">
        <v>11711651</v>
      </c>
      <c r="B961">
        <v>100006742735</v>
      </c>
      <c r="C961" t="s">
        <v>1726</v>
      </c>
      <c r="D961">
        <v>100</v>
      </c>
      <c r="E961" t="s">
        <v>1745</v>
      </c>
      <c r="F961" t="s">
        <v>1760</v>
      </c>
      <c r="G961">
        <v>6113003</v>
      </c>
      <c r="H961">
        <v>2</v>
      </c>
      <c r="I961" t="s">
        <v>2823</v>
      </c>
      <c r="J961" t="s">
        <v>2824</v>
      </c>
      <c r="K961" t="s">
        <v>421</v>
      </c>
      <c r="L961">
        <v>3</v>
      </c>
      <c r="M961">
        <v>1</v>
      </c>
      <c r="N961">
        <v>1</v>
      </c>
      <c r="O961">
        <v>0</v>
      </c>
      <c r="P961">
        <v>1</v>
      </c>
      <c r="Q961">
        <v>0</v>
      </c>
      <c r="R961">
        <v>0</v>
      </c>
      <c r="S961" s="50">
        <v>46273.779907407406</v>
      </c>
      <c r="T961" s="50">
        <v>46273.78534722222</v>
      </c>
      <c r="U961" s="51">
        <v>46273</v>
      </c>
      <c r="V961" s="50">
        <v>46273.78534722222</v>
      </c>
      <c r="W961" t="s">
        <v>1673</v>
      </c>
      <c r="X961" t="s">
        <v>492</v>
      </c>
    </row>
    <row r="962" spans="1:24" ht="15" customHeight="1" x14ac:dyDescent="0.35">
      <c r="A962">
        <v>11709523</v>
      </c>
      <c r="B962">
        <v>100006741634</v>
      </c>
      <c r="C962" t="s">
        <v>1726</v>
      </c>
      <c r="D962">
        <v>100</v>
      </c>
      <c r="E962" t="s">
        <v>1745</v>
      </c>
      <c r="F962" t="s">
        <v>1760</v>
      </c>
      <c r="G962">
        <v>6041401</v>
      </c>
      <c r="H962">
        <v>1</v>
      </c>
      <c r="I962" t="s">
        <v>2421</v>
      </c>
      <c r="J962" t="s">
        <v>2422</v>
      </c>
      <c r="K962" t="s">
        <v>418</v>
      </c>
      <c r="L962">
        <v>3</v>
      </c>
      <c r="M962">
        <v>1</v>
      </c>
      <c r="N962">
        <v>1</v>
      </c>
      <c r="O962">
        <v>0</v>
      </c>
      <c r="P962">
        <v>1</v>
      </c>
      <c r="Q962">
        <v>0</v>
      </c>
      <c r="R962">
        <v>0</v>
      </c>
      <c r="S962" s="50">
        <v>46273.704201388893</v>
      </c>
      <c r="T962" s="50">
        <v>46273.785439814812</v>
      </c>
      <c r="U962" s="51">
        <v>46273</v>
      </c>
      <c r="V962" s="50">
        <v>46273.785439814812</v>
      </c>
      <c r="W962" t="s">
        <v>1673</v>
      </c>
      <c r="X962" t="s">
        <v>492</v>
      </c>
    </row>
    <row r="963" spans="1:24" ht="15" customHeight="1" x14ac:dyDescent="0.35">
      <c r="A963">
        <v>11711382</v>
      </c>
      <c r="B963">
        <v>100006742592</v>
      </c>
      <c r="C963" t="s">
        <v>1726</v>
      </c>
      <c r="D963">
        <v>100</v>
      </c>
      <c r="E963" t="s">
        <v>1745</v>
      </c>
      <c r="F963" t="s">
        <v>1760</v>
      </c>
      <c r="G963">
        <v>6104020</v>
      </c>
      <c r="H963">
        <v>2</v>
      </c>
      <c r="I963" t="s">
        <v>2762</v>
      </c>
      <c r="J963" t="s">
        <v>2763</v>
      </c>
      <c r="K963" t="s">
        <v>420</v>
      </c>
      <c r="L963">
        <v>3</v>
      </c>
      <c r="M963">
        <v>8</v>
      </c>
      <c r="N963">
        <v>8</v>
      </c>
      <c r="O963">
        <v>0</v>
      </c>
      <c r="P963">
        <v>8</v>
      </c>
      <c r="Q963">
        <v>0</v>
      </c>
      <c r="R963">
        <v>0</v>
      </c>
      <c r="S963" s="50">
        <v>46273.767418981479</v>
      </c>
      <c r="T963" s="50">
        <v>46273.785462962973</v>
      </c>
      <c r="U963" s="51">
        <v>46273</v>
      </c>
      <c r="V963" s="50">
        <v>46273.785462962973</v>
      </c>
      <c r="W963" t="s">
        <v>1673</v>
      </c>
      <c r="X963" t="s">
        <v>492</v>
      </c>
    </row>
    <row r="964" spans="1:24" ht="15" customHeight="1" x14ac:dyDescent="0.35">
      <c r="A964">
        <v>11711403</v>
      </c>
      <c r="B964">
        <v>100006742616</v>
      </c>
      <c r="C964" t="s">
        <v>1726</v>
      </c>
      <c r="D964">
        <v>100</v>
      </c>
      <c r="E964" t="s">
        <v>1745</v>
      </c>
      <c r="F964" t="s">
        <v>1760</v>
      </c>
      <c r="G964">
        <v>6104702</v>
      </c>
      <c r="H964">
        <v>2</v>
      </c>
      <c r="I964" t="s">
        <v>2774</v>
      </c>
      <c r="J964" t="s">
        <v>2775</v>
      </c>
      <c r="K964" t="s">
        <v>421</v>
      </c>
      <c r="L964">
        <v>3</v>
      </c>
      <c r="M964">
        <v>1</v>
      </c>
      <c r="N964">
        <v>1</v>
      </c>
      <c r="O964">
        <v>0</v>
      </c>
      <c r="P964">
        <v>1</v>
      </c>
      <c r="Q964">
        <v>0</v>
      </c>
      <c r="R964">
        <v>0</v>
      </c>
      <c r="S964" s="50">
        <v>46273.768101851849</v>
      </c>
      <c r="T964" s="50">
        <v>46273.785567129627</v>
      </c>
      <c r="U964" s="51">
        <v>46273</v>
      </c>
      <c r="V964" s="50">
        <v>46273.785567129627</v>
      </c>
      <c r="W964" t="s">
        <v>1673</v>
      </c>
      <c r="X964" t="s">
        <v>492</v>
      </c>
    </row>
    <row r="965" spans="1:24" ht="15" customHeight="1" x14ac:dyDescent="0.35">
      <c r="A965">
        <v>11711212</v>
      </c>
      <c r="B965">
        <v>100006742482</v>
      </c>
      <c r="C965" t="s">
        <v>1726</v>
      </c>
      <c r="D965">
        <v>100</v>
      </c>
      <c r="E965" t="s">
        <v>1745</v>
      </c>
      <c r="F965" t="s">
        <v>1760</v>
      </c>
      <c r="G965">
        <v>6096101</v>
      </c>
      <c r="H965">
        <v>1</v>
      </c>
      <c r="I965" t="s">
        <v>2734</v>
      </c>
      <c r="J965" t="s">
        <v>2735</v>
      </c>
      <c r="K965" t="s">
        <v>418</v>
      </c>
      <c r="L965">
        <v>3</v>
      </c>
      <c r="M965">
        <v>1</v>
      </c>
      <c r="N965">
        <v>1</v>
      </c>
      <c r="O965">
        <v>0</v>
      </c>
      <c r="P965">
        <v>1</v>
      </c>
      <c r="Q965">
        <v>0</v>
      </c>
      <c r="R965">
        <v>0</v>
      </c>
      <c r="S965" s="50">
        <v>46273.760474537034</v>
      </c>
      <c r="T965" s="50">
        <v>46273.785636574074</v>
      </c>
      <c r="U965" s="51">
        <v>46273</v>
      </c>
      <c r="V965" s="50">
        <v>46273.785636574074</v>
      </c>
      <c r="W965" t="s">
        <v>1673</v>
      </c>
      <c r="X965" t="s">
        <v>492</v>
      </c>
    </row>
    <row r="966" spans="1:24" ht="15" customHeight="1" x14ac:dyDescent="0.35">
      <c r="A966">
        <v>11710280</v>
      </c>
      <c r="B966">
        <v>100006742029</v>
      </c>
      <c r="C966" t="s">
        <v>1726</v>
      </c>
      <c r="D966">
        <v>100</v>
      </c>
      <c r="E966" t="s">
        <v>1745</v>
      </c>
      <c r="F966" t="s">
        <v>1760</v>
      </c>
      <c r="G966">
        <v>6067002</v>
      </c>
      <c r="H966">
        <v>1</v>
      </c>
      <c r="I966" t="s">
        <v>2561</v>
      </c>
      <c r="J966" t="s">
        <v>2562</v>
      </c>
      <c r="K966" t="s">
        <v>422</v>
      </c>
      <c r="L966">
        <v>3</v>
      </c>
      <c r="M966">
        <v>3</v>
      </c>
      <c r="N966">
        <v>3</v>
      </c>
      <c r="O966">
        <v>0</v>
      </c>
      <c r="P966">
        <v>3</v>
      </c>
      <c r="Q966">
        <v>0</v>
      </c>
      <c r="R966">
        <v>0</v>
      </c>
      <c r="S966" s="50">
        <v>46273.732025462959</v>
      </c>
      <c r="T966" s="50">
        <v>46273.785682870373</v>
      </c>
      <c r="U966" s="51">
        <v>46273</v>
      </c>
      <c r="V966" s="50">
        <v>46273.785682870373</v>
      </c>
      <c r="W966" t="s">
        <v>1673</v>
      </c>
      <c r="X966" t="s">
        <v>492</v>
      </c>
    </row>
    <row r="967" spans="1:24" ht="15" customHeight="1" x14ac:dyDescent="0.35">
      <c r="A967">
        <v>11711563</v>
      </c>
      <c r="B967">
        <v>100006742698</v>
      </c>
      <c r="C967" t="s">
        <v>1726</v>
      </c>
      <c r="D967">
        <v>100</v>
      </c>
      <c r="E967" t="s">
        <v>1745</v>
      </c>
      <c r="F967" t="s">
        <v>1760</v>
      </c>
      <c r="G967">
        <v>70825837</v>
      </c>
      <c r="H967">
        <v>6</v>
      </c>
      <c r="I967" t="s">
        <v>1961</v>
      </c>
      <c r="J967" t="s">
        <v>2798</v>
      </c>
      <c r="K967" t="s">
        <v>341</v>
      </c>
      <c r="L967">
        <v>3</v>
      </c>
      <c r="M967">
        <v>1</v>
      </c>
      <c r="N967">
        <v>1</v>
      </c>
      <c r="O967">
        <v>0</v>
      </c>
      <c r="P967">
        <v>1</v>
      </c>
      <c r="Q967">
        <v>0</v>
      </c>
      <c r="R967">
        <v>0</v>
      </c>
      <c r="S967" s="50">
        <v>46273.775740740741</v>
      </c>
      <c r="T967" s="50">
        <v>46273.785682870373</v>
      </c>
      <c r="U967" s="51">
        <v>46273</v>
      </c>
      <c r="V967" s="50">
        <v>46273.785682870373</v>
      </c>
      <c r="W967" t="s">
        <v>1673</v>
      </c>
      <c r="X967" t="s">
        <v>492</v>
      </c>
    </row>
    <row r="968" spans="1:24" ht="15" customHeight="1" x14ac:dyDescent="0.35">
      <c r="A968">
        <v>11711714</v>
      </c>
      <c r="B968">
        <v>100006742768</v>
      </c>
      <c r="C968" t="s">
        <v>1726</v>
      </c>
      <c r="D968">
        <v>100</v>
      </c>
      <c r="E968" t="s">
        <v>1745</v>
      </c>
      <c r="F968" t="s">
        <v>1760</v>
      </c>
      <c r="G968">
        <v>6115302</v>
      </c>
      <c r="H968">
        <v>2</v>
      </c>
      <c r="I968" t="s">
        <v>2736</v>
      </c>
      <c r="J968" t="s">
        <v>2737</v>
      </c>
      <c r="K968" t="s">
        <v>421</v>
      </c>
      <c r="L968">
        <v>3</v>
      </c>
      <c r="M968">
        <v>3</v>
      </c>
      <c r="N968">
        <v>3</v>
      </c>
      <c r="O968">
        <v>0</v>
      </c>
      <c r="P968">
        <v>3</v>
      </c>
      <c r="Q968">
        <v>0</v>
      </c>
      <c r="R968">
        <v>0</v>
      </c>
      <c r="S968" s="50">
        <v>46273.783368055563</v>
      </c>
      <c r="T968" s="50">
        <v>46273.785914351851</v>
      </c>
      <c r="U968" s="51">
        <v>46273</v>
      </c>
      <c r="V968" s="50">
        <v>46273.785914351851</v>
      </c>
      <c r="W968" t="s">
        <v>1673</v>
      </c>
      <c r="X968" t="s">
        <v>492</v>
      </c>
    </row>
    <row r="969" spans="1:24" ht="15" customHeight="1" x14ac:dyDescent="0.35">
      <c r="A969">
        <v>11711374</v>
      </c>
      <c r="B969">
        <v>100006742587</v>
      </c>
      <c r="C969" t="s">
        <v>1726</v>
      </c>
      <c r="D969">
        <v>100</v>
      </c>
      <c r="E969" t="s">
        <v>1745</v>
      </c>
      <c r="F969" t="s">
        <v>1760</v>
      </c>
      <c r="G969">
        <v>6104015</v>
      </c>
      <c r="H969">
        <v>2</v>
      </c>
      <c r="I969" t="s">
        <v>2487</v>
      </c>
      <c r="J969" t="s">
        <v>2488</v>
      </c>
      <c r="K969" t="s">
        <v>420</v>
      </c>
      <c r="L969">
        <v>3</v>
      </c>
      <c r="M969">
        <v>3</v>
      </c>
      <c r="N969">
        <v>3</v>
      </c>
      <c r="O969">
        <v>0</v>
      </c>
      <c r="P969">
        <v>3</v>
      </c>
      <c r="Q969">
        <v>0</v>
      </c>
      <c r="R969">
        <v>0</v>
      </c>
      <c r="S969" s="50">
        <v>46273.767418981479</v>
      </c>
      <c r="T969" s="50">
        <v>46273.785983796297</v>
      </c>
      <c r="U969" s="51">
        <v>46273</v>
      </c>
      <c r="V969" s="50">
        <v>46273.785983796297</v>
      </c>
      <c r="W969" t="s">
        <v>1673</v>
      </c>
      <c r="X969" t="s">
        <v>492</v>
      </c>
    </row>
    <row r="970" spans="1:24" ht="15" customHeight="1" x14ac:dyDescent="0.35">
      <c r="A970">
        <v>11710908</v>
      </c>
      <c r="B970">
        <v>100006742335</v>
      </c>
      <c r="C970" t="s">
        <v>1726</v>
      </c>
      <c r="D970">
        <v>100</v>
      </c>
      <c r="E970" t="s">
        <v>1745</v>
      </c>
      <c r="F970" t="s">
        <v>1760</v>
      </c>
      <c r="G970">
        <v>6085801</v>
      </c>
      <c r="H970">
        <v>1</v>
      </c>
      <c r="I970" t="s">
        <v>2690</v>
      </c>
      <c r="J970" t="s">
        <v>2691</v>
      </c>
      <c r="K970" t="s">
        <v>422</v>
      </c>
      <c r="L970">
        <v>3</v>
      </c>
      <c r="M970">
        <v>1</v>
      </c>
      <c r="N970">
        <v>1</v>
      </c>
      <c r="O970">
        <v>0</v>
      </c>
      <c r="P970">
        <v>1</v>
      </c>
      <c r="Q970">
        <v>0</v>
      </c>
      <c r="R970">
        <v>0</v>
      </c>
      <c r="S970" s="50">
        <v>46273.7500462963</v>
      </c>
      <c r="T970" s="50">
        <v>46273.786041666674</v>
      </c>
      <c r="U970" s="51">
        <v>46273</v>
      </c>
      <c r="V970" s="50">
        <v>46273.786041666674</v>
      </c>
      <c r="W970" t="s">
        <v>1673</v>
      </c>
      <c r="X970" t="s">
        <v>492</v>
      </c>
    </row>
    <row r="971" spans="1:24" ht="15" customHeight="1" x14ac:dyDescent="0.35">
      <c r="A971">
        <v>11710522</v>
      </c>
      <c r="B971">
        <v>100006742135</v>
      </c>
      <c r="C971" t="s">
        <v>1726</v>
      </c>
      <c r="D971">
        <v>100</v>
      </c>
      <c r="E971" t="s">
        <v>1745</v>
      </c>
      <c r="F971" t="s">
        <v>1760</v>
      </c>
      <c r="G971">
        <v>6075302</v>
      </c>
      <c r="H971">
        <v>2</v>
      </c>
      <c r="I971" t="s">
        <v>2515</v>
      </c>
      <c r="J971" t="s">
        <v>2516</v>
      </c>
      <c r="K971" t="s">
        <v>421</v>
      </c>
      <c r="L971">
        <v>3</v>
      </c>
      <c r="M971">
        <v>1</v>
      </c>
      <c r="N971">
        <v>1</v>
      </c>
      <c r="O971">
        <v>0</v>
      </c>
      <c r="P971">
        <v>1</v>
      </c>
      <c r="Q971">
        <v>0</v>
      </c>
      <c r="R971">
        <v>0</v>
      </c>
      <c r="S971" s="50">
        <v>46273.742418981477</v>
      </c>
      <c r="T971" s="50">
        <v>46273.786122685182</v>
      </c>
      <c r="U971" s="51">
        <v>46273</v>
      </c>
      <c r="V971" s="50">
        <v>46273.786122685182</v>
      </c>
      <c r="W971" t="s">
        <v>1673</v>
      </c>
      <c r="X971" t="s">
        <v>492</v>
      </c>
    </row>
    <row r="972" spans="1:24" ht="15" customHeight="1" x14ac:dyDescent="0.35">
      <c r="A972">
        <v>11711725</v>
      </c>
      <c r="B972">
        <v>100006742770</v>
      </c>
      <c r="C972" t="s">
        <v>1726</v>
      </c>
      <c r="D972">
        <v>100</v>
      </c>
      <c r="E972" t="s">
        <v>1745</v>
      </c>
      <c r="F972" t="s">
        <v>1760</v>
      </c>
      <c r="G972">
        <v>6116101</v>
      </c>
      <c r="H972">
        <v>1</v>
      </c>
      <c r="I972" t="s">
        <v>2988</v>
      </c>
      <c r="J972" t="s">
        <v>2989</v>
      </c>
      <c r="K972" t="s">
        <v>418</v>
      </c>
      <c r="L972">
        <v>3</v>
      </c>
      <c r="M972">
        <v>5</v>
      </c>
      <c r="N972">
        <v>5</v>
      </c>
      <c r="O972">
        <v>0</v>
      </c>
      <c r="P972">
        <v>5</v>
      </c>
      <c r="Q972">
        <v>0</v>
      </c>
      <c r="R972">
        <v>0</v>
      </c>
      <c r="S972" s="50">
        <v>46273.784074074072</v>
      </c>
      <c r="T972" s="50">
        <v>46273.786296296297</v>
      </c>
      <c r="U972" s="51">
        <v>46273</v>
      </c>
      <c r="V972" s="50">
        <v>46273.786296296297</v>
      </c>
      <c r="W972" t="s">
        <v>1673</v>
      </c>
      <c r="X972" t="s">
        <v>492</v>
      </c>
    </row>
    <row r="973" spans="1:24" ht="15" customHeight="1" x14ac:dyDescent="0.35">
      <c r="A973">
        <v>11711458</v>
      </c>
      <c r="B973">
        <v>100006742640</v>
      </c>
      <c r="C973" t="s">
        <v>1726</v>
      </c>
      <c r="D973">
        <v>100</v>
      </c>
      <c r="E973" t="s">
        <v>1745</v>
      </c>
      <c r="F973" t="s">
        <v>1760</v>
      </c>
      <c r="G973">
        <v>6106001</v>
      </c>
      <c r="H973">
        <v>2</v>
      </c>
      <c r="I973" t="s">
        <v>2786</v>
      </c>
      <c r="J973" t="s">
        <v>2787</v>
      </c>
      <c r="K973" t="s">
        <v>420</v>
      </c>
      <c r="L973">
        <v>3</v>
      </c>
      <c r="M973">
        <v>1</v>
      </c>
      <c r="N973">
        <v>1</v>
      </c>
      <c r="O973">
        <v>0</v>
      </c>
      <c r="P973">
        <v>1</v>
      </c>
      <c r="Q973">
        <v>0</v>
      </c>
      <c r="R973">
        <v>0</v>
      </c>
      <c r="S973" s="50">
        <v>46273.769479166673</v>
      </c>
      <c r="T973" s="50">
        <v>46273.786446759259</v>
      </c>
      <c r="U973" s="51">
        <v>46273</v>
      </c>
      <c r="V973" s="50">
        <v>46273.786446759259</v>
      </c>
      <c r="W973" t="s">
        <v>1673</v>
      </c>
      <c r="X973" t="s">
        <v>492</v>
      </c>
    </row>
    <row r="974" spans="1:24" ht="15" customHeight="1" x14ac:dyDescent="0.35">
      <c r="A974">
        <v>11711466</v>
      </c>
      <c r="B974">
        <v>100006742647</v>
      </c>
      <c r="C974" t="s">
        <v>1726</v>
      </c>
      <c r="D974">
        <v>100</v>
      </c>
      <c r="E974" t="s">
        <v>1745</v>
      </c>
      <c r="F974" t="s">
        <v>1760</v>
      </c>
      <c r="G974">
        <v>6105602</v>
      </c>
      <c r="H974">
        <v>2</v>
      </c>
      <c r="I974" t="s">
        <v>2443</v>
      </c>
      <c r="J974" t="s">
        <v>2444</v>
      </c>
      <c r="K974" t="s">
        <v>421</v>
      </c>
      <c r="L974">
        <v>3</v>
      </c>
      <c r="M974">
        <v>2</v>
      </c>
      <c r="N974">
        <v>2</v>
      </c>
      <c r="O974">
        <v>0</v>
      </c>
      <c r="P974">
        <v>2</v>
      </c>
      <c r="Q974">
        <v>0</v>
      </c>
      <c r="R974">
        <v>0</v>
      </c>
      <c r="S974" s="50">
        <v>46273.769502314812</v>
      </c>
      <c r="T974" s="50">
        <v>46273.786446759259</v>
      </c>
      <c r="U974" s="51">
        <v>46273</v>
      </c>
      <c r="V974" s="50">
        <v>46273.786446759259</v>
      </c>
      <c r="W974" t="s">
        <v>1673</v>
      </c>
      <c r="X974" t="s">
        <v>492</v>
      </c>
    </row>
    <row r="975" spans="1:24" ht="15" customHeight="1" x14ac:dyDescent="0.35">
      <c r="A975">
        <v>11711564</v>
      </c>
      <c r="B975">
        <v>100006742698</v>
      </c>
      <c r="C975" t="s">
        <v>1726</v>
      </c>
      <c r="D975">
        <v>100</v>
      </c>
      <c r="E975" t="s">
        <v>1745</v>
      </c>
      <c r="F975" t="s">
        <v>1760</v>
      </c>
      <c r="G975">
        <v>70825837</v>
      </c>
      <c r="H975">
        <v>6</v>
      </c>
      <c r="I975" t="s">
        <v>2799</v>
      </c>
      <c r="J975" t="s">
        <v>2800</v>
      </c>
      <c r="K975" t="s">
        <v>341</v>
      </c>
      <c r="L975">
        <v>3</v>
      </c>
      <c r="M975">
        <v>2</v>
      </c>
      <c r="N975">
        <v>2</v>
      </c>
      <c r="O975">
        <v>0</v>
      </c>
      <c r="P975">
        <v>2</v>
      </c>
      <c r="Q975">
        <v>0</v>
      </c>
      <c r="R975">
        <v>0</v>
      </c>
      <c r="S975" s="50">
        <v>46273.775740740741</v>
      </c>
      <c r="T975" s="50">
        <v>46273.786458333343</v>
      </c>
      <c r="U975" s="51">
        <v>46273</v>
      </c>
      <c r="V975" s="50">
        <v>46273.786458333343</v>
      </c>
      <c r="W975" t="s">
        <v>1673</v>
      </c>
      <c r="X975" t="s">
        <v>492</v>
      </c>
    </row>
    <row r="976" spans="1:24" ht="15" customHeight="1" x14ac:dyDescent="0.35">
      <c r="A976">
        <v>11711439</v>
      </c>
      <c r="B976">
        <v>100006742626</v>
      </c>
      <c r="C976" t="s">
        <v>1726</v>
      </c>
      <c r="D976">
        <v>100</v>
      </c>
      <c r="E976" t="s">
        <v>1745</v>
      </c>
      <c r="F976" t="s">
        <v>1760</v>
      </c>
      <c r="G976">
        <v>6104602</v>
      </c>
      <c r="H976">
        <v>1</v>
      </c>
      <c r="I976" t="s">
        <v>2171</v>
      </c>
      <c r="J976" t="s">
        <v>2172</v>
      </c>
      <c r="K976" t="s">
        <v>415</v>
      </c>
      <c r="L976">
        <v>3</v>
      </c>
      <c r="M976">
        <v>4</v>
      </c>
      <c r="N976">
        <v>4</v>
      </c>
      <c r="O976">
        <v>0</v>
      </c>
      <c r="P976">
        <v>4</v>
      </c>
      <c r="Q976">
        <v>0</v>
      </c>
      <c r="R976">
        <v>0</v>
      </c>
      <c r="S976" s="50">
        <v>46273.768136574072</v>
      </c>
      <c r="T976" s="50">
        <v>46273.786817129629</v>
      </c>
      <c r="U976" s="51">
        <v>46273</v>
      </c>
      <c r="V976" s="50">
        <v>46273.786817129629</v>
      </c>
      <c r="W976" t="s">
        <v>1673</v>
      </c>
      <c r="X976" t="s">
        <v>492</v>
      </c>
    </row>
    <row r="977" spans="1:24" ht="15" customHeight="1" x14ac:dyDescent="0.35">
      <c r="A977">
        <v>11711375</v>
      </c>
      <c r="B977">
        <v>100006742587</v>
      </c>
      <c r="C977" t="s">
        <v>1726</v>
      </c>
      <c r="D977">
        <v>100</v>
      </c>
      <c r="E977" t="s">
        <v>1745</v>
      </c>
      <c r="F977" t="s">
        <v>1760</v>
      </c>
      <c r="G977">
        <v>6104015</v>
      </c>
      <c r="H977">
        <v>2</v>
      </c>
      <c r="I977" t="s">
        <v>2752</v>
      </c>
      <c r="J977" t="s">
        <v>2753</v>
      </c>
      <c r="K977" t="s">
        <v>421</v>
      </c>
      <c r="L977">
        <v>3</v>
      </c>
      <c r="M977">
        <v>3</v>
      </c>
      <c r="N977">
        <v>3</v>
      </c>
      <c r="O977">
        <v>0</v>
      </c>
      <c r="P977">
        <v>3</v>
      </c>
      <c r="Q977">
        <v>0</v>
      </c>
      <c r="R977">
        <v>0</v>
      </c>
      <c r="S977" s="50">
        <v>46273.767418981479</v>
      </c>
      <c r="T977" s="50">
        <v>46273.786828703713</v>
      </c>
      <c r="U977" s="51">
        <v>46273</v>
      </c>
      <c r="V977" s="50">
        <v>46273.786828703713</v>
      </c>
      <c r="W977" t="s">
        <v>1673</v>
      </c>
      <c r="X977" t="s">
        <v>492</v>
      </c>
    </row>
    <row r="978" spans="1:24" ht="15" customHeight="1" x14ac:dyDescent="0.35">
      <c r="A978">
        <v>11710014</v>
      </c>
      <c r="B978">
        <v>100006741865</v>
      </c>
      <c r="C978" t="s">
        <v>1726</v>
      </c>
      <c r="D978">
        <v>100</v>
      </c>
      <c r="E978" t="s">
        <v>1745</v>
      </c>
      <c r="F978" t="s">
        <v>1760</v>
      </c>
      <c r="G978">
        <v>6057101</v>
      </c>
      <c r="H978">
        <v>2</v>
      </c>
      <c r="I978" t="s">
        <v>2513</v>
      </c>
      <c r="J978" t="s">
        <v>2514</v>
      </c>
      <c r="K978" t="s">
        <v>420</v>
      </c>
      <c r="L978">
        <v>3</v>
      </c>
      <c r="M978">
        <v>3</v>
      </c>
      <c r="N978">
        <v>3</v>
      </c>
      <c r="O978">
        <v>0</v>
      </c>
      <c r="P978">
        <v>3</v>
      </c>
      <c r="Q978">
        <v>0</v>
      </c>
      <c r="R978">
        <v>0</v>
      </c>
      <c r="S978" s="50">
        <v>46273.719513888893</v>
      </c>
      <c r="T978" s="50">
        <v>46273.786921296298</v>
      </c>
      <c r="U978" s="51">
        <v>46273</v>
      </c>
      <c r="V978" s="50">
        <v>46273.786921296298</v>
      </c>
      <c r="W978" t="s">
        <v>1673</v>
      </c>
      <c r="X978" t="s">
        <v>492</v>
      </c>
    </row>
    <row r="979" spans="1:24" ht="15" customHeight="1" x14ac:dyDescent="0.35">
      <c r="A979">
        <v>11711726</v>
      </c>
      <c r="B979">
        <v>100006742770</v>
      </c>
      <c r="C979" t="s">
        <v>1726</v>
      </c>
      <c r="D979">
        <v>100</v>
      </c>
      <c r="E979" t="s">
        <v>1745</v>
      </c>
      <c r="F979" t="s">
        <v>1760</v>
      </c>
      <c r="G979">
        <v>6116101</v>
      </c>
      <c r="H979">
        <v>1</v>
      </c>
      <c r="I979" t="s">
        <v>1995</v>
      </c>
      <c r="J979" t="s">
        <v>1996</v>
      </c>
      <c r="K979" t="s">
        <v>418</v>
      </c>
      <c r="L979">
        <v>3</v>
      </c>
      <c r="M979">
        <v>2</v>
      </c>
      <c r="N979">
        <v>2</v>
      </c>
      <c r="O979">
        <v>0</v>
      </c>
      <c r="P979">
        <v>2</v>
      </c>
      <c r="Q979">
        <v>0</v>
      </c>
      <c r="R979">
        <v>0</v>
      </c>
      <c r="S979" s="50">
        <v>46273.784074074072</v>
      </c>
      <c r="T979" s="50">
        <v>46273.786979166667</v>
      </c>
      <c r="U979" s="51">
        <v>46273</v>
      </c>
      <c r="V979" s="50">
        <v>46273.786979166667</v>
      </c>
      <c r="W979" t="s">
        <v>1673</v>
      </c>
      <c r="X979" t="s">
        <v>492</v>
      </c>
    </row>
    <row r="980" spans="1:24" ht="15" customHeight="1" x14ac:dyDescent="0.35">
      <c r="A980">
        <v>11711042</v>
      </c>
      <c r="B980">
        <v>100006742398</v>
      </c>
      <c r="C980" t="s">
        <v>1726</v>
      </c>
      <c r="D980">
        <v>100</v>
      </c>
      <c r="E980" t="s">
        <v>1745</v>
      </c>
      <c r="F980" t="s">
        <v>1760</v>
      </c>
      <c r="G980">
        <v>6090001</v>
      </c>
      <c r="H980">
        <v>1</v>
      </c>
      <c r="I980" t="s">
        <v>2081</v>
      </c>
      <c r="J980" t="s">
        <v>2082</v>
      </c>
      <c r="K980" t="s">
        <v>422</v>
      </c>
      <c r="L980">
        <v>3</v>
      </c>
      <c r="M980">
        <v>4</v>
      </c>
      <c r="N980">
        <v>4</v>
      </c>
      <c r="O980">
        <v>0</v>
      </c>
      <c r="P980">
        <v>4</v>
      </c>
      <c r="Q980">
        <v>0</v>
      </c>
      <c r="R980">
        <v>0</v>
      </c>
      <c r="S980" s="50">
        <v>46273.754212962973</v>
      </c>
      <c r="T980" s="50">
        <v>46273.787083333344</v>
      </c>
      <c r="U980" s="51">
        <v>46273</v>
      </c>
      <c r="V980" s="50">
        <v>46273.787083333344</v>
      </c>
      <c r="W980" t="s">
        <v>1673</v>
      </c>
      <c r="X980" t="s">
        <v>492</v>
      </c>
    </row>
    <row r="981" spans="1:24" ht="15" customHeight="1" x14ac:dyDescent="0.35">
      <c r="A981">
        <v>11710748</v>
      </c>
      <c r="B981">
        <v>100006742249</v>
      </c>
      <c r="C981" t="s">
        <v>1726</v>
      </c>
      <c r="D981">
        <v>100</v>
      </c>
      <c r="E981" t="s">
        <v>1745</v>
      </c>
      <c r="F981" t="s">
        <v>1760</v>
      </c>
      <c r="G981">
        <v>6080803</v>
      </c>
      <c r="H981">
        <v>1</v>
      </c>
      <c r="I981" t="s">
        <v>2067</v>
      </c>
      <c r="J981" t="s">
        <v>2068</v>
      </c>
      <c r="K981" t="s">
        <v>415</v>
      </c>
      <c r="L981">
        <v>3</v>
      </c>
      <c r="M981">
        <v>1</v>
      </c>
      <c r="N981">
        <v>1</v>
      </c>
      <c r="O981">
        <v>0</v>
      </c>
      <c r="P981">
        <v>1</v>
      </c>
      <c r="Q981">
        <v>0</v>
      </c>
      <c r="R981">
        <v>0</v>
      </c>
      <c r="S981" s="50">
        <v>46273.746608796297</v>
      </c>
      <c r="T981" s="50">
        <v>46273.787187499998</v>
      </c>
      <c r="U981" s="51">
        <v>46273</v>
      </c>
      <c r="V981" s="50">
        <v>46273.787187499998</v>
      </c>
      <c r="W981" t="s">
        <v>1673</v>
      </c>
      <c r="X981" t="s">
        <v>492</v>
      </c>
    </row>
    <row r="982" spans="1:24" ht="15" customHeight="1" x14ac:dyDescent="0.35">
      <c r="A982">
        <v>11709419</v>
      </c>
      <c r="B982">
        <v>100006741572</v>
      </c>
      <c r="C982" t="s">
        <v>1726</v>
      </c>
      <c r="D982">
        <v>100</v>
      </c>
      <c r="E982" t="s">
        <v>1745</v>
      </c>
      <c r="F982" t="s">
        <v>1760</v>
      </c>
      <c r="G982">
        <v>5951502</v>
      </c>
      <c r="H982">
        <v>2</v>
      </c>
      <c r="I982" t="s">
        <v>1961</v>
      </c>
      <c r="J982" t="s">
        <v>1962</v>
      </c>
      <c r="K982" t="s">
        <v>421</v>
      </c>
      <c r="L982">
        <v>3</v>
      </c>
      <c r="M982">
        <v>2</v>
      </c>
      <c r="N982">
        <v>2</v>
      </c>
      <c r="O982">
        <v>0</v>
      </c>
      <c r="P982">
        <v>2</v>
      </c>
      <c r="Q982">
        <v>0</v>
      </c>
      <c r="R982">
        <v>0</v>
      </c>
      <c r="S982" s="50">
        <v>46273.7028125</v>
      </c>
      <c r="T982" s="50">
        <v>46273.787268518521</v>
      </c>
      <c r="U982" s="51">
        <v>46273</v>
      </c>
      <c r="V982" s="50">
        <v>46273.787268518521</v>
      </c>
      <c r="W982" t="s">
        <v>1673</v>
      </c>
      <c r="X982" t="s">
        <v>492</v>
      </c>
    </row>
    <row r="983" spans="1:24" ht="15" customHeight="1" x14ac:dyDescent="0.35">
      <c r="A983">
        <v>11709965</v>
      </c>
      <c r="B983">
        <v>100006741840</v>
      </c>
      <c r="C983" t="s">
        <v>1726</v>
      </c>
      <c r="D983">
        <v>100</v>
      </c>
      <c r="E983" t="s">
        <v>1745</v>
      </c>
      <c r="F983" t="s">
        <v>1760</v>
      </c>
      <c r="G983">
        <v>6055302</v>
      </c>
      <c r="H983">
        <v>1</v>
      </c>
      <c r="I983" t="s">
        <v>2509</v>
      </c>
      <c r="J983" t="s">
        <v>2510</v>
      </c>
      <c r="K983" t="s">
        <v>418</v>
      </c>
      <c r="L983">
        <v>3</v>
      </c>
      <c r="M983">
        <v>1</v>
      </c>
      <c r="N983">
        <v>1</v>
      </c>
      <c r="O983">
        <v>0</v>
      </c>
      <c r="P983">
        <v>1</v>
      </c>
      <c r="Q983">
        <v>0</v>
      </c>
      <c r="R983">
        <v>0</v>
      </c>
      <c r="S983" s="50">
        <v>46273.718784722223</v>
      </c>
      <c r="T983" s="50">
        <v>46273.78738425926</v>
      </c>
      <c r="U983" s="51">
        <v>46273</v>
      </c>
      <c r="V983" s="50">
        <v>46273.78738425926</v>
      </c>
      <c r="W983" t="s">
        <v>1673</v>
      </c>
      <c r="X983" t="s">
        <v>492</v>
      </c>
    </row>
    <row r="984" spans="1:24" ht="15" customHeight="1" x14ac:dyDescent="0.35">
      <c r="A984">
        <v>11711586</v>
      </c>
      <c r="B984">
        <v>100006742706</v>
      </c>
      <c r="C984" t="s">
        <v>1726</v>
      </c>
      <c r="D984">
        <v>100</v>
      </c>
      <c r="E984" t="s">
        <v>1745</v>
      </c>
      <c r="F984" t="s">
        <v>1760</v>
      </c>
      <c r="G984">
        <v>6108102</v>
      </c>
      <c r="H984">
        <v>1</v>
      </c>
      <c r="I984" t="s">
        <v>2813</v>
      </c>
      <c r="J984" t="s">
        <v>2814</v>
      </c>
      <c r="K984" t="s">
        <v>415</v>
      </c>
      <c r="L984">
        <v>3</v>
      </c>
      <c r="M984">
        <v>1</v>
      </c>
      <c r="N984">
        <v>1</v>
      </c>
      <c r="O984">
        <v>0</v>
      </c>
      <c r="P984">
        <v>1</v>
      </c>
      <c r="Q984">
        <v>0</v>
      </c>
      <c r="R984">
        <v>0</v>
      </c>
      <c r="S984" s="50">
        <v>46273.775763888887</v>
      </c>
      <c r="T984" s="50">
        <v>46273.787430555552</v>
      </c>
      <c r="U984" s="51">
        <v>46273</v>
      </c>
      <c r="V984" s="50">
        <v>46273.787430555552</v>
      </c>
      <c r="W984" t="s">
        <v>1673</v>
      </c>
      <c r="X984" t="s">
        <v>492</v>
      </c>
    </row>
    <row r="985" spans="1:24" ht="15" customHeight="1" x14ac:dyDescent="0.35">
      <c r="A985">
        <v>11707589</v>
      </c>
      <c r="B985">
        <v>100006740609</v>
      </c>
      <c r="C985" t="s">
        <v>1726</v>
      </c>
      <c r="D985">
        <v>100</v>
      </c>
      <c r="E985" t="s">
        <v>1745</v>
      </c>
      <c r="F985" t="s">
        <v>1760</v>
      </c>
      <c r="G985">
        <v>5987101</v>
      </c>
      <c r="H985">
        <v>1</v>
      </c>
      <c r="I985" t="s">
        <v>2037</v>
      </c>
      <c r="J985" t="s">
        <v>2038</v>
      </c>
      <c r="K985" t="s">
        <v>422</v>
      </c>
      <c r="L985">
        <v>3</v>
      </c>
      <c r="M985">
        <v>4</v>
      </c>
      <c r="N985">
        <v>4</v>
      </c>
      <c r="O985">
        <v>0</v>
      </c>
      <c r="P985">
        <v>4</v>
      </c>
      <c r="Q985">
        <v>0</v>
      </c>
      <c r="R985">
        <v>0</v>
      </c>
      <c r="S985" s="50">
        <v>46273.655162037037</v>
      </c>
      <c r="T985" s="50">
        <v>46273.787453703713</v>
      </c>
      <c r="U985" s="51">
        <v>46273</v>
      </c>
      <c r="V985" s="50">
        <v>46273.787453703713</v>
      </c>
      <c r="W985" t="s">
        <v>1673</v>
      </c>
      <c r="X985" t="s">
        <v>492</v>
      </c>
    </row>
    <row r="986" spans="1:24" ht="15" customHeight="1" x14ac:dyDescent="0.35">
      <c r="A986">
        <v>11711565</v>
      </c>
      <c r="B986">
        <v>100006742698</v>
      </c>
      <c r="C986" t="s">
        <v>1726</v>
      </c>
      <c r="D986">
        <v>100</v>
      </c>
      <c r="E986" t="s">
        <v>1745</v>
      </c>
      <c r="F986" t="s">
        <v>1760</v>
      </c>
      <c r="G986">
        <v>70825837</v>
      </c>
      <c r="H986">
        <v>6</v>
      </c>
      <c r="I986" t="s">
        <v>2801</v>
      </c>
      <c r="J986" t="s">
        <v>2802</v>
      </c>
      <c r="K986" t="s">
        <v>341</v>
      </c>
      <c r="L986">
        <v>3</v>
      </c>
      <c r="M986">
        <v>3</v>
      </c>
      <c r="N986">
        <v>3</v>
      </c>
      <c r="O986">
        <v>0</v>
      </c>
      <c r="P986">
        <v>3</v>
      </c>
      <c r="Q986">
        <v>0</v>
      </c>
      <c r="R986">
        <v>0</v>
      </c>
      <c r="S986" s="50">
        <v>46273.775740740741</v>
      </c>
      <c r="T986" s="50">
        <v>46273.787581018521</v>
      </c>
      <c r="U986" s="51">
        <v>46273</v>
      </c>
      <c r="V986" s="50">
        <v>46273.787581018521</v>
      </c>
      <c r="W986" t="s">
        <v>1673</v>
      </c>
      <c r="X986" t="s">
        <v>492</v>
      </c>
    </row>
    <row r="987" spans="1:24" ht="15" customHeight="1" x14ac:dyDescent="0.35">
      <c r="A987">
        <v>11708354</v>
      </c>
      <c r="B987">
        <v>100006741001</v>
      </c>
      <c r="C987" t="s">
        <v>1726</v>
      </c>
      <c r="D987">
        <v>100</v>
      </c>
      <c r="E987" t="s">
        <v>1745</v>
      </c>
      <c r="F987" t="s">
        <v>1760</v>
      </c>
      <c r="G987">
        <v>6025002</v>
      </c>
      <c r="H987">
        <v>2</v>
      </c>
      <c r="I987" t="s">
        <v>2247</v>
      </c>
      <c r="J987" t="s">
        <v>2248</v>
      </c>
      <c r="K987" t="s">
        <v>421</v>
      </c>
      <c r="L987">
        <v>3</v>
      </c>
      <c r="M987">
        <v>3</v>
      </c>
      <c r="N987">
        <v>3</v>
      </c>
      <c r="O987">
        <v>0</v>
      </c>
      <c r="P987">
        <v>3</v>
      </c>
      <c r="Q987">
        <v>0</v>
      </c>
      <c r="R987">
        <v>0</v>
      </c>
      <c r="S987" s="50">
        <v>46273.679201388892</v>
      </c>
      <c r="T987" s="50">
        <v>46273.787615740737</v>
      </c>
      <c r="U987" s="51">
        <v>46273</v>
      </c>
      <c r="V987" s="50">
        <v>46273.787615740737</v>
      </c>
      <c r="W987" t="s">
        <v>1673</v>
      </c>
      <c r="X987" t="s">
        <v>492</v>
      </c>
    </row>
    <row r="988" spans="1:24" ht="15" customHeight="1" x14ac:dyDescent="0.35">
      <c r="A988">
        <v>11707591</v>
      </c>
      <c r="B988">
        <v>100006740610</v>
      </c>
      <c r="C988" t="s">
        <v>1726</v>
      </c>
      <c r="D988">
        <v>100</v>
      </c>
      <c r="E988" t="s">
        <v>1745</v>
      </c>
      <c r="F988" t="s">
        <v>1760</v>
      </c>
      <c r="G988">
        <v>5994501</v>
      </c>
      <c r="H988">
        <v>1</v>
      </c>
      <c r="I988" t="s">
        <v>2117</v>
      </c>
      <c r="J988" t="s">
        <v>2118</v>
      </c>
      <c r="K988" t="s">
        <v>415</v>
      </c>
      <c r="L988">
        <v>3</v>
      </c>
      <c r="M988">
        <v>1</v>
      </c>
      <c r="N988">
        <v>1</v>
      </c>
      <c r="O988">
        <v>0</v>
      </c>
      <c r="P988">
        <v>1</v>
      </c>
      <c r="Q988">
        <v>0</v>
      </c>
      <c r="R988">
        <v>0</v>
      </c>
      <c r="S988" s="50">
        <v>46273.655162037037</v>
      </c>
      <c r="T988" s="50">
        <v>46273.787789351853</v>
      </c>
      <c r="U988" s="51">
        <v>46273</v>
      </c>
      <c r="V988" s="50">
        <v>46273.787789351853</v>
      </c>
      <c r="W988" t="s">
        <v>1673</v>
      </c>
      <c r="X988" t="s">
        <v>492</v>
      </c>
    </row>
    <row r="989" spans="1:24" ht="15" customHeight="1" x14ac:dyDescent="0.35">
      <c r="A989">
        <v>11711220</v>
      </c>
      <c r="B989">
        <v>100006742486</v>
      </c>
      <c r="C989" t="s">
        <v>1726</v>
      </c>
      <c r="D989">
        <v>100</v>
      </c>
      <c r="E989" t="s">
        <v>1745</v>
      </c>
      <c r="F989" t="s">
        <v>1760</v>
      </c>
      <c r="G989">
        <v>6095501</v>
      </c>
      <c r="H989">
        <v>1</v>
      </c>
      <c r="I989" t="s">
        <v>2740</v>
      </c>
      <c r="J989" t="s">
        <v>2741</v>
      </c>
      <c r="K989" t="s">
        <v>422</v>
      </c>
      <c r="L989">
        <v>3</v>
      </c>
      <c r="M989">
        <v>1</v>
      </c>
      <c r="N989">
        <v>1</v>
      </c>
      <c r="O989">
        <v>0</v>
      </c>
      <c r="P989">
        <v>1</v>
      </c>
      <c r="Q989">
        <v>0</v>
      </c>
      <c r="R989">
        <v>0</v>
      </c>
      <c r="S989" s="50">
        <v>46273.760474537034</v>
      </c>
      <c r="T989" s="50">
        <v>46273.787847222222</v>
      </c>
      <c r="U989" s="51">
        <v>46273</v>
      </c>
      <c r="V989" s="50">
        <v>46273.787847222222</v>
      </c>
      <c r="W989" t="s">
        <v>1673</v>
      </c>
      <c r="X989" t="s">
        <v>492</v>
      </c>
    </row>
    <row r="990" spans="1:24" ht="15" customHeight="1" x14ac:dyDescent="0.35">
      <c r="A990">
        <v>11710074</v>
      </c>
      <c r="B990">
        <v>100006741901</v>
      </c>
      <c r="C990" t="s">
        <v>1726</v>
      </c>
      <c r="D990">
        <v>100</v>
      </c>
      <c r="E990" t="s">
        <v>1745</v>
      </c>
      <c r="F990" t="s">
        <v>1760</v>
      </c>
      <c r="G990">
        <v>6060202</v>
      </c>
      <c r="H990">
        <v>1</v>
      </c>
      <c r="I990" t="s">
        <v>2437</v>
      </c>
      <c r="J990" t="s">
        <v>2438</v>
      </c>
      <c r="K990" t="s">
        <v>418</v>
      </c>
      <c r="L990">
        <v>3</v>
      </c>
      <c r="M990">
        <v>2</v>
      </c>
      <c r="N990">
        <v>2</v>
      </c>
      <c r="O990">
        <v>0</v>
      </c>
      <c r="P990">
        <v>2</v>
      </c>
      <c r="Q990">
        <v>0</v>
      </c>
      <c r="R990">
        <v>0</v>
      </c>
      <c r="S990" s="50">
        <v>46273.723657407398</v>
      </c>
      <c r="T990" s="50">
        <v>46273.787974537037</v>
      </c>
      <c r="U990" s="51">
        <v>46273</v>
      </c>
      <c r="V990" s="50">
        <v>46273.787974537037</v>
      </c>
      <c r="W990" t="s">
        <v>1673</v>
      </c>
      <c r="X990" t="s">
        <v>492</v>
      </c>
    </row>
    <row r="991" spans="1:24" ht="15" customHeight="1" x14ac:dyDescent="0.35">
      <c r="A991">
        <v>11707592</v>
      </c>
      <c r="B991">
        <v>100006740610</v>
      </c>
      <c r="C991" t="s">
        <v>1726</v>
      </c>
      <c r="D991">
        <v>100</v>
      </c>
      <c r="E991" t="s">
        <v>1745</v>
      </c>
      <c r="F991" t="s">
        <v>1760</v>
      </c>
      <c r="G991">
        <v>5994501</v>
      </c>
      <c r="H991">
        <v>1</v>
      </c>
      <c r="I991" t="s">
        <v>2119</v>
      </c>
      <c r="J991" t="s">
        <v>2120</v>
      </c>
      <c r="K991" t="s">
        <v>415</v>
      </c>
      <c r="L991">
        <v>3</v>
      </c>
      <c r="M991">
        <v>2</v>
      </c>
      <c r="N991">
        <v>2</v>
      </c>
      <c r="O991">
        <v>0</v>
      </c>
      <c r="P991">
        <v>2</v>
      </c>
      <c r="Q991">
        <v>0</v>
      </c>
      <c r="R991">
        <v>0</v>
      </c>
      <c r="S991" s="50">
        <v>46273.655162037037</v>
      </c>
      <c r="T991" s="50">
        <v>46273.787997685176</v>
      </c>
      <c r="U991" s="51">
        <v>46273</v>
      </c>
      <c r="V991" s="50">
        <v>46273.787997685176</v>
      </c>
      <c r="W991" t="s">
        <v>1673</v>
      </c>
      <c r="X991" t="s">
        <v>492</v>
      </c>
    </row>
    <row r="992" spans="1:24" ht="15" customHeight="1" x14ac:dyDescent="0.35">
      <c r="A992">
        <v>11711309</v>
      </c>
      <c r="B992">
        <v>100006742540</v>
      </c>
      <c r="C992" t="s">
        <v>1726</v>
      </c>
      <c r="D992">
        <v>100</v>
      </c>
      <c r="E992" t="s">
        <v>1745</v>
      </c>
      <c r="F992" t="s">
        <v>1760</v>
      </c>
      <c r="G992">
        <v>6099001</v>
      </c>
      <c r="H992">
        <v>2</v>
      </c>
      <c r="I992" t="s">
        <v>1983</v>
      </c>
      <c r="J992" t="s">
        <v>1984</v>
      </c>
      <c r="K992" t="s">
        <v>420</v>
      </c>
      <c r="L992">
        <v>3</v>
      </c>
      <c r="M992">
        <v>25</v>
      </c>
      <c r="N992">
        <v>25</v>
      </c>
      <c r="O992">
        <v>0</v>
      </c>
      <c r="P992">
        <v>25</v>
      </c>
      <c r="Q992">
        <v>0</v>
      </c>
      <c r="R992">
        <v>0</v>
      </c>
      <c r="S992" s="50">
        <v>46273.76253472222</v>
      </c>
      <c r="T992" s="50">
        <v>46273.788032407407</v>
      </c>
      <c r="U992" s="51">
        <v>46273</v>
      </c>
      <c r="V992" s="50">
        <v>46273.788032407407</v>
      </c>
      <c r="W992" t="s">
        <v>1673</v>
      </c>
      <c r="X992" t="s">
        <v>492</v>
      </c>
    </row>
    <row r="993" spans="1:24" ht="15" customHeight="1" x14ac:dyDescent="0.35">
      <c r="A993">
        <v>11711566</v>
      </c>
      <c r="B993">
        <v>100006742698</v>
      </c>
      <c r="C993" t="s">
        <v>1726</v>
      </c>
      <c r="D993">
        <v>100</v>
      </c>
      <c r="E993" t="s">
        <v>1745</v>
      </c>
      <c r="F993" t="s">
        <v>1760</v>
      </c>
      <c r="G993">
        <v>70825837</v>
      </c>
      <c r="H993">
        <v>6</v>
      </c>
      <c r="I993" t="s">
        <v>2730</v>
      </c>
      <c r="J993" t="s">
        <v>2803</v>
      </c>
      <c r="K993" t="s">
        <v>341</v>
      </c>
      <c r="L993">
        <v>3</v>
      </c>
      <c r="M993">
        <v>1</v>
      </c>
      <c r="N993">
        <v>1</v>
      </c>
      <c r="O993">
        <v>0</v>
      </c>
      <c r="P993">
        <v>1</v>
      </c>
      <c r="Q993">
        <v>0</v>
      </c>
      <c r="R993">
        <v>0</v>
      </c>
      <c r="S993" s="50">
        <v>46273.775740740741</v>
      </c>
      <c r="T993" s="50">
        <v>46273.788055555553</v>
      </c>
      <c r="U993" s="51">
        <v>46273</v>
      </c>
      <c r="V993" s="50">
        <v>46273.788055555553</v>
      </c>
      <c r="W993" t="s">
        <v>1673</v>
      </c>
      <c r="X993" t="s">
        <v>492</v>
      </c>
    </row>
    <row r="994" spans="1:24" ht="15" customHeight="1" x14ac:dyDescent="0.35">
      <c r="A994">
        <v>11710015</v>
      </c>
      <c r="B994">
        <v>100006741865</v>
      </c>
      <c r="C994" t="s">
        <v>1726</v>
      </c>
      <c r="D994">
        <v>100</v>
      </c>
      <c r="E994" t="s">
        <v>1745</v>
      </c>
      <c r="F994" t="s">
        <v>1760</v>
      </c>
      <c r="G994">
        <v>6057101</v>
      </c>
      <c r="H994">
        <v>2</v>
      </c>
      <c r="I994" t="s">
        <v>2515</v>
      </c>
      <c r="J994" t="s">
        <v>2516</v>
      </c>
      <c r="K994" t="s">
        <v>421</v>
      </c>
      <c r="L994">
        <v>3</v>
      </c>
      <c r="M994">
        <v>3</v>
      </c>
      <c r="N994">
        <v>3</v>
      </c>
      <c r="O994">
        <v>0</v>
      </c>
      <c r="P994">
        <v>3</v>
      </c>
      <c r="Q994">
        <v>0</v>
      </c>
      <c r="R994">
        <v>0</v>
      </c>
      <c r="S994" s="50">
        <v>46273.719513888893</v>
      </c>
      <c r="T994" s="50">
        <v>46273.788159722222</v>
      </c>
      <c r="U994" s="51">
        <v>46273</v>
      </c>
      <c r="V994" s="50">
        <v>46273.788159722222</v>
      </c>
      <c r="W994" t="s">
        <v>1673</v>
      </c>
      <c r="X994" t="s">
        <v>492</v>
      </c>
    </row>
    <row r="995" spans="1:24" ht="15" customHeight="1" x14ac:dyDescent="0.35">
      <c r="A995">
        <v>11710075</v>
      </c>
      <c r="B995">
        <v>100006741901</v>
      </c>
      <c r="C995" t="s">
        <v>1726</v>
      </c>
      <c r="D995">
        <v>100</v>
      </c>
      <c r="E995" t="s">
        <v>1745</v>
      </c>
      <c r="F995" t="s">
        <v>1760</v>
      </c>
      <c r="G995">
        <v>6060202</v>
      </c>
      <c r="H995">
        <v>1</v>
      </c>
      <c r="I995" t="s">
        <v>2033</v>
      </c>
      <c r="J995" t="s">
        <v>2034</v>
      </c>
      <c r="K995" t="s">
        <v>418</v>
      </c>
      <c r="L995">
        <v>3</v>
      </c>
      <c r="M995">
        <v>3</v>
      </c>
      <c r="N995">
        <v>3</v>
      </c>
      <c r="O995">
        <v>0</v>
      </c>
      <c r="P995">
        <v>3</v>
      </c>
      <c r="Q995">
        <v>0</v>
      </c>
      <c r="R995">
        <v>0</v>
      </c>
      <c r="S995" s="50">
        <v>46273.723657407398</v>
      </c>
      <c r="T995" s="50">
        <v>46273.78837962963</v>
      </c>
      <c r="U995" s="51">
        <v>46273</v>
      </c>
      <c r="V995" s="50">
        <v>46273.78837962963</v>
      </c>
      <c r="W995" t="s">
        <v>1673</v>
      </c>
      <c r="X995" t="s">
        <v>492</v>
      </c>
    </row>
    <row r="996" spans="1:24" ht="15" customHeight="1" x14ac:dyDescent="0.35">
      <c r="A996">
        <v>11711672</v>
      </c>
      <c r="B996">
        <v>100006742747</v>
      </c>
      <c r="C996" t="s">
        <v>1726</v>
      </c>
      <c r="D996">
        <v>100</v>
      </c>
      <c r="E996" t="s">
        <v>1745</v>
      </c>
      <c r="F996" t="s">
        <v>1760</v>
      </c>
      <c r="G996">
        <v>6114201</v>
      </c>
      <c r="H996">
        <v>3</v>
      </c>
      <c r="I996" t="s">
        <v>2944</v>
      </c>
      <c r="J996" t="s">
        <v>2945</v>
      </c>
      <c r="K996" t="s">
        <v>417</v>
      </c>
      <c r="L996">
        <v>3</v>
      </c>
      <c r="M996">
        <v>1</v>
      </c>
      <c r="N996">
        <v>1</v>
      </c>
      <c r="O996">
        <v>0</v>
      </c>
      <c r="P996">
        <v>1</v>
      </c>
      <c r="Q996">
        <v>0</v>
      </c>
      <c r="R996">
        <v>0</v>
      </c>
      <c r="S996" s="50">
        <v>46273.78197916667</v>
      </c>
      <c r="T996" s="50">
        <v>46273.78837962963</v>
      </c>
      <c r="U996" s="51">
        <v>46273</v>
      </c>
      <c r="V996" s="50">
        <v>46273.78837962963</v>
      </c>
      <c r="W996" t="s">
        <v>1673</v>
      </c>
      <c r="X996" t="s">
        <v>492</v>
      </c>
    </row>
    <row r="997" spans="1:24" ht="15" customHeight="1" x14ac:dyDescent="0.35">
      <c r="A997">
        <v>11711673</v>
      </c>
      <c r="B997">
        <v>100006742747</v>
      </c>
      <c r="C997" t="s">
        <v>1726</v>
      </c>
      <c r="D997">
        <v>100</v>
      </c>
      <c r="E997" t="s">
        <v>1745</v>
      </c>
      <c r="F997" t="s">
        <v>1760</v>
      </c>
      <c r="G997">
        <v>6114201</v>
      </c>
      <c r="H997">
        <v>3</v>
      </c>
      <c r="I997" t="s">
        <v>2990</v>
      </c>
      <c r="J997" t="s">
        <v>2991</v>
      </c>
      <c r="K997" t="s">
        <v>417</v>
      </c>
      <c r="L997">
        <v>3</v>
      </c>
      <c r="M997">
        <v>1</v>
      </c>
      <c r="N997">
        <v>1</v>
      </c>
      <c r="O997">
        <v>0</v>
      </c>
      <c r="P997">
        <v>1</v>
      </c>
      <c r="Q997">
        <v>0</v>
      </c>
      <c r="R997">
        <v>0</v>
      </c>
      <c r="S997" s="50">
        <v>46273.78197916667</v>
      </c>
      <c r="T997" s="50">
        <v>46273.788472222222</v>
      </c>
      <c r="U997" s="51">
        <v>46273</v>
      </c>
      <c r="V997" s="50">
        <v>46273.788472222222</v>
      </c>
      <c r="W997" t="s">
        <v>1673</v>
      </c>
      <c r="X997" t="s">
        <v>492</v>
      </c>
    </row>
    <row r="998" spans="1:24" ht="15" customHeight="1" x14ac:dyDescent="0.35">
      <c r="A998">
        <v>11710650</v>
      </c>
      <c r="B998">
        <v>100006742195</v>
      </c>
      <c r="C998" t="s">
        <v>1726</v>
      </c>
      <c r="D998">
        <v>100</v>
      </c>
      <c r="E998" t="s">
        <v>1745</v>
      </c>
      <c r="F998" t="s">
        <v>1760</v>
      </c>
      <c r="G998">
        <v>6079501</v>
      </c>
      <c r="H998">
        <v>1</v>
      </c>
      <c r="I998" t="s">
        <v>2041</v>
      </c>
      <c r="J998" t="s">
        <v>2042</v>
      </c>
      <c r="K998" t="s">
        <v>415</v>
      </c>
      <c r="L998">
        <v>3</v>
      </c>
      <c r="M998">
        <v>3</v>
      </c>
      <c r="N998">
        <v>3</v>
      </c>
      <c r="O998">
        <v>0</v>
      </c>
      <c r="P998">
        <v>3</v>
      </c>
      <c r="Q998">
        <v>0</v>
      </c>
      <c r="R998">
        <v>0</v>
      </c>
      <c r="S998" s="50">
        <v>46273.745868055557</v>
      </c>
      <c r="T998" s="50">
        <v>46273.788564814808</v>
      </c>
      <c r="U998" s="51">
        <v>46273</v>
      </c>
      <c r="V998" s="50">
        <v>46273.788564814808</v>
      </c>
      <c r="W998" t="s">
        <v>1673</v>
      </c>
      <c r="X998" t="s">
        <v>492</v>
      </c>
    </row>
    <row r="999" spans="1:24" ht="15" customHeight="1" x14ac:dyDescent="0.35">
      <c r="A999">
        <v>11708353</v>
      </c>
      <c r="B999">
        <v>100006740999</v>
      </c>
      <c r="C999" t="s">
        <v>1726</v>
      </c>
      <c r="D999">
        <v>100</v>
      </c>
      <c r="E999" t="s">
        <v>1745</v>
      </c>
      <c r="F999" t="s">
        <v>1760</v>
      </c>
      <c r="G999">
        <v>6024402</v>
      </c>
      <c r="H999">
        <v>2</v>
      </c>
      <c r="I999" t="s">
        <v>2245</v>
      </c>
      <c r="J999" t="s">
        <v>2246</v>
      </c>
      <c r="K999" t="s">
        <v>421</v>
      </c>
      <c r="L999">
        <v>3</v>
      </c>
      <c r="M999">
        <v>2</v>
      </c>
      <c r="N999">
        <v>2</v>
      </c>
      <c r="O999">
        <v>0</v>
      </c>
      <c r="P999">
        <v>2</v>
      </c>
      <c r="Q999">
        <v>0</v>
      </c>
      <c r="R999">
        <v>0</v>
      </c>
      <c r="S999" s="50">
        <v>46273.678518518522</v>
      </c>
      <c r="T999" s="50">
        <v>46273.788611111107</v>
      </c>
      <c r="U999" s="51">
        <v>46273</v>
      </c>
      <c r="V999" s="50">
        <v>46273.788611111107</v>
      </c>
      <c r="W999" t="s">
        <v>1673</v>
      </c>
      <c r="X999" t="s">
        <v>492</v>
      </c>
    </row>
    <row r="1000" spans="1:24" ht="15" customHeight="1" x14ac:dyDescent="0.35">
      <c r="A1000">
        <v>11711567</v>
      </c>
      <c r="B1000">
        <v>100006742698</v>
      </c>
      <c r="C1000" t="s">
        <v>1726</v>
      </c>
      <c r="D1000">
        <v>100</v>
      </c>
      <c r="E1000" t="s">
        <v>1745</v>
      </c>
      <c r="F1000" t="s">
        <v>1760</v>
      </c>
      <c r="G1000">
        <v>70825837</v>
      </c>
      <c r="H1000">
        <v>6</v>
      </c>
      <c r="I1000" t="s">
        <v>1959</v>
      </c>
      <c r="J1000" t="s">
        <v>2804</v>
      </c>
      <c r="K1000" t="s">
        <v>341</v>
      </c>
      <c r="L1000">
        <v>3</v>
      </c>
      <c r="M1000">
        <v>2</v>
      </c>
      <c r="N1000">
        <v>2</v>
      </c>
      <c r="O1000">
        <v>0</v>
      </c>
      <c r="P1000">
        <v>2</v>
      </c>
      <c r="Q1000">
        <v>0</v>
      </c>
      <c r="R1000">
        <v>0</v>
      </c>
      <c r="S1000" s="50">
        <v>46273.775740740741</v>
      </c>
      <c r="T1000" s="50">
        <v>46273.788645833331</v>
      </c>
      <c r="U1000" s="51">
        <v>46273</v>
      </c>
      <c r="V1000" s="50">
        <v>46273.788645833331</v>
      </c>
      <c r="W1000" t="s">
        <v>1673</v>
      </c>
      <c r="X1000" t="s">
        <v>492</v>
      </c>
    </row>
    <row r="1001" spans="1:24" ht="15" customHeight="1" x14ac:dyDescent="0.35">
      <c r="A1001">
        <v>11711452</v>
      </c>
      <c r="B1001">
        <v>100006742635</v>
      </c>
      <c r="C1001" t="s">
        <v>1726</v>
      </c>
      <c r="D1001">
        <v>100</v>
      </c>
      <c r="E1001" t="s">
        <v>1745</v>
      </c>
      <c r="F1001" t="s">
        <v>1760</v>
      </c>
      <c r="G1001">
        <v>6104201</v>
      </c>
      <c r="H1001">
        <v>3</v>
      </c>
      <c r="I1001" t="s">
        <v>1803</v>
      </c>
      <c r="J1001" t="s">
        <v>1804</v>
      </c>
      <c r="K1001" t="s">
        <v>417</v>
      </c>
      <c r="L1001">
        <v>3</v>
      </c>
      <c r="M1001">
        <v>1</v>
      </c>
      <c r="N1001">
        <v>1</v>
      </c>
      <c r="O1001">
        <v>0</v>
      </c>
      <c r="P1001">
        <v>1</v>
      </c>
      <c r="Q1001">
        <v>0</v>
      </c>
      <c r="R1001">
        <v>0</v>
      </c>
      <c r="S1001" s="50">
        <v>46273.768784722219</v>
      </c>
      <c r="T1001" s="50">
        <v>46273.788657407407</v>
      </c>
      <c r="U1001" s="51">
        <v>46273</v>
      </c>
      <c r="V1001" s="50">
        <v>46273.788657407407</v>
      </c>
      <c r="W1001" t="s">
        <v>1673</v>
      </c>
      <c r="X1001" t="s">
        <v>492</v>
      </c>
    </row>
    <row r="1002" spans="1:24" ht="15" customHeight="1" x14ac:dyDescent="0.35">
      <c r="A1002">
        <v>11709401</v>
      </c>
      <c r="B1002">
        <v>100006741558</v>
      </c>
      <c r="C1002" t="s">
        <v>1726</v>
      </c>
      <c r="D1002">
        <v>100</v>
      </c>
      <c r="E1002" t="s">
        <v>1745</v>
      </c>
      <c r="F1002" t="s">
        <v>1760</v>
      </c>
      <c r="G1002">
        <v>5894206</v>
      </c>
      <c r="H1002">
        <v>2</v>
      </c>
      <c r="I1002" t="s">
        <v>2385</v>
      </c>
      <c r="J1002" t="s">
        <v>2386</v>
      </c>
      <c r="K1002" t="s">
        <v>420</v>
      </c>
      <c r="L1002">
        <v>3</v>
      </c>
      <c r="M1002">
        <v>3</v>
      </c>
      <c r="N1002">
        <v>3</v>
      </c>
      <c r="O1002">
        <v>0</v>
      </c>
      <c r="P1002">
        <v>3</v>
      </c>
      <c r="Q1002">
        <v>0</v>
      </c>
      <c r="R1002">
        <v>0</v>
      </c>
      <c r="S1002" s="50">
        <v>46273.7028125</v>
      </c>
      <c r="T1002" s="50">
        <v>46273.788715277777</v>
      </c>
      <c r="U1002" s="51">
        <v>46273</v>
      </c>
      <c r="V1002" s="50">
        <v>46273.788715277777</v>
      </c>
      <c r="W1002" t="s">
        <v>1673</v>
      </c>
      <c r="X1002" t="s">
        <v>492</v>
      </c>
    </row>
    <row r="1003" spans="1:24" ht="15" customHeight="1" x14ac:dyDescent="0.35">
      <c r="A1003">
        <v>11709919</v>
      </c>
      <c r="B1003">
        <v>100006741810</v>
      </c>
      <c r="C1003" t="s">
        <v>1726</v>
      </c>
      <c r="D1003">
        <v>100</v>
      </c>
      <c r="E1003" t="s">
        <v>1745</v>
      </c>
      <c r="F1003" t="s">
        <v>1760</v>
      </c>
      <c r="G1003">
        <v>6053401</v>
      </c>
      <c r="H1003">
        <v>1</v>
      </c>
      <c r="I1003" t="s">
        <v>1965</v>
      </c>
      <c r="J1003" t="s">
        <v>1966</v>
      </c>
      <c r="K1003" t="s">
        <v>415</v>
      </c>
      <c r="L1003">
        <v>3</v>
      </c>
      <c r="M1003">
        <v>1</v>
      </c>
      <c r="N1003">
        <v>1</v>
      </c>
      <c r="O1003">
        <v>0</v>
      </c>
      <c r="P1003">
        <v>1</v>
      </c>
      <c r="Q1003">
        <v>0</v>
      </c>
      <c r="R1003">
        <v>0</v>
      </c>
      <c r="S1003" s="50">
        <v>46273.71670138889</v>
      </c>
      <c r="T1003" s="50">
        <v>46273.788761574076</v>
      </c>
      <c r="U1003" s="51">
        <v>46273</v>
      </c>
      <c r="V1003" s="50">
        <v>46273.788761574076</v>
      </c>
      <c r="W1003" t="s">
        <v>1673</v>
      </c>
      <c r="X1003" t="s">
        <v>492</v>
      </c>
    </row>
    <row r="1004" spans="1:24" ht="15" customHeight="1" x14ac:dyDescent="0.35">
      <c r="A1004">
        <v>11711095</v>
      </c>
      <c r="B1004">
        <v>100006742426</v>
      </c>
      <c r="C1004" t="s">
        <v>1726</v>
      </c>
      <c r="D1004">
        <v>100</v>
      </c>
      <c r="E1004" t="s">
        <v>1745</v>
      </c>
      <c r="F1004" t="s">
        <v>1760</v>
      </c>
      <c r="G1004">
        <v>70825831</v>
      </c>
      <c r="H1004">
        <v>6</v>
      </c>
      <c r="I1004" t="s">
        <v>2715</v>
      </c>
      <c r="J1004" t="s">
        <v>2716</v>
      </c>
      <c r="K1004" t="s">
        <v>343</v>
      </c>
      <c r="L1004">
        <v>3</v>
      </c>
      <c r="M1004">
        <v>27</v>
      </c>
      <c r="N1004">
        <v>27</v>
      </c>
      <c r="O1004">
        <v>0</v>
      </c>
      <c r="P1004">
        <v>27</v>
      </c>
      <c r="Q1004">
        <v>0</v>
      </c>
      <c r="R1004">
        <v>0</v>
      </c>
      <c r="S1004" s="50">
        <v>46273.755601851852</v>
      </c>
      <c r="T1004" s="50">
        <v>46273.788761574076</v>
      </c>
      <c r="U1004" s="51">
        <v>46273</v>
      </c>
      <c r="V1004" s="50">
        <v>46273.788761574076</v>
      </c>
      <c r="W1004" t="s">
        <v>1673</v>
      </c>
      <c r="X1004" t="s">
        <v>492</v>
      </c>
    </row>
    <row r="1005" spans="1:24" ht="15" customHeight="1" x14ac:dyDescent="0.35">
      <c r="A1005">
        <v>11711045</v>
      </c>
      <c r="B1005">
        <v>100006742399</v>
      </c>
      <c r="C1005" t="s">
        <v>1726</v>
      </c>
      <c r="D1005">
        <v>100</v>
      </c>
      <c r="E1005" t="s">
        <v>1745</v>
      </c>
      <c r="F1005" t="s">
        <v>1760</v>
      </c>
      <c r="G1005">
        <v>6090002</v>
      </c>
      <c r="H1005">
        <v>2</v>
      </c>
      <c r="I1005" t="s">
        <v>2708</v>
      </c>
      <c r="J1005" t="s">
        <v>2709</v>
      </c>
      <c r="K1005" t="s">
        <v>421</v>
      </c>
      <c r="L1005">
        <v>3</v>
      </c>
      <c r="M1005">
        <v>1</v>
      </c>
      <c r="N1005">
        <v>1</v>
      </c>
      <c r="O1005">
        <v>0</v>
      </c>
      <c r="P1005">
        <v>1</v>
      </c>
      <c r="Q1005">
        <v>0</v>
      </c>
      <c r="R1005">
        <v>0</v>
      </c>
      <c r="S1005" s="50">
        <v>46273.754212962973</v>
      </c>
      <c r="T1005" s="50">
        <v>46273.788854166669</v>
      </c>
      <c r="U1005" s="51">
        <v>46273</v>
      </c>
      <c r="V1005" s="50">
        <v>46273.788854166669</v>
      </c>
      <c r="W1005" t="s">
        <v>1673</v>
      </c>
      <c r="X1005" t="s">
        <v>492</v>
      </c>
    </row>
    <row r="1006" spans="1:24" ht="15" customHeight="1" x14ac:dyDescent="0.35">
      <c r="A1006">
        <v>11708877</v>
      </c>
      <c r="B1006">
        <v>100006741239</v>
      </c>
      <c r="C1006" t="s">
        <v>1726</v>
      </c>
      <c r="D1006">
        <v>100</v>
      </c>
      <c r="E1006" t="s">
        <v>1745</v>
      </c>
      <c r="F1006" t="s">
        <v>1760</v>
      </c>
      <c r="G1006">
        <v>6038603</v>
      </c>
      <c r="H1006">
        <v>2</v>
      </c>
      <c r="I1006" t="s">
        <v>2373</v>
      </c>
      <c r="J1006" t="s">
        <v>2374</v>
      </c>
      <c r="K1006" t="s">
        <v>420</v>
      </c>
      <c r="L1006">
        <v>3</v>
      </c>
      <c r="M1006">
        <v>1</v>
      </c>
      <c r="N1006">
        <v>1</v>
      </c>
      <c r="O1006">
        <v>0</v>
      </c>
      <c r="P1006">
        <v>1</v>
      </c>
      <c r="Q1006">
        <v>0</v>
      </c>
      <c r="R1006">
        <v>0</v>
      </c>
      <c r="S1006" s="50">
        <v>46273.700752314813</v>
      </c>
      <c r="T1006" s="50">
        <v>46273.788958333331</v>
      </c>
      <c r="U1006" s="51">
        <v>46273</v>
      </c>
      <c r="V1006" s="50">
        <v>46273.788958333331</v>
      </c>
      <c r="W1006" t="s">
        <v>1673</v>
      </c>
      <c r="X1006" t="s">
        <v>492</v>
      </c>
    </row>
    <row r="1007" spans="1:24" ht="15" customHeight="1" x14ac:dyDescent="0.35">
      <c r="A1007">
        <v>11711643</v>
      </c>
      <c r="B1007">
        <v>100006742734</v>
      </c>
      <c r="C1007" t="s">
        <v>1726</v>
      </c>
      <c r="D1007">
        <v>100</v>
      </c>
      <c r="E1007" t="s">
        <v>1745</v>
      </c>
      <c r="F1007" t="s">
        <v>1760</v>
      </c>
      <c r="G1007">
        <v>6113002</v>
      </c>
      <c r="H1007">
        <v>1</v>
      </c>
      <c r="I1007" t="s">
        <v>2049</v>
      </c>
      <c r="J1007" t="s">
        <v>2050</v>
      </c>
      <c r="K1007" t="s">
        <v>418</v>
      </c>
      <c r="L1007">
        <v>3</v>
      </c>
      <c r="M1007">
        <v>1</v>
      </c>
      <c r="N1007">
        <v>1</v>
      </c>
      <c r="O1007">
        <v>0</v>
      </c>
      <c r="P1007">
        <v>1</v>
      </c>
      <c r="Q1007">
        <v>0</v>
      </c>
      <c r="R1007">
        <v>0</v>
      </c>
      <c r="S1007" s="50">
        <v>46273.779907407406</v>
      </c>
      <c r="T1007" s="50">
        <v>46273.788969907408</v>
      </c>
      <c r="U1007" s="51">
        <v>46273</v>
      </c>
      <c r="V1007" s="50">
        <v>46273.788969907408</v>
      </c>
      <c r="W1007" t="s">
        <v>1673</v>
      </c>
      <c r="X1007" t="s">
        <v>492</v>
      </c>
    </row>
    <row r="1008" spans="1:24" ht="15" customHeight="1" x14ac:dyDescent="0.35">
      <c r="A1008">
        <v>11711214</v>
      </c>
      <c r="B1008">
        <v>100006742485</v>
      </c>
      <c r="C1008" t="s">
        <v>1726</v>
      </c>
      <c r="D1008">
        <v>100</v>
      </c>
      <c r="E1008" t="s">
        <v>1745</v>
      </c>
      <c r="F1008" t="s">
        <v>1760</v>
      </c>
      <c r="G1008">
        <v>6095701</v>
      </c>
      <c r="H1008">
        <v>1</v>
      </c>
      <c r="I1008" t="s">
        <v>1973</v>
      </c>
      <c r="J1008" t="s">
        <v>1974</v>
      </c>
      <c r="K1008" t="s">
        <v>415</v>
      </c>
      <c r="L1008">
        <v>3</v>
      </c>
      <c r="M1008">
        <v>1</v>
      </c>
      <c r="N1008">
        <v>1</v>
      </c>
      <c r="O1008">
        <v>0</v>
      </c>
      <c r="P1008">
        <v>1</v>
      </c>
      <c r="Q1008">
        <v>0</v>
      </c>
      <c r="R1008">
        <v>0</v>
      </c>
      <c r="S1008" s="50">
        <v>46273.760474537034</v>
      </c>
      <c r="T1008" s="50">
        <v>46273.789155092592</v>
      </c>
      <c r="U1008" s="51">
        <v>46273</v>
      </c>
      <c r="V1008" s="50">
        <v>46273.789155092592</v>
      </c>
      <c r="W1008" t="s">
        <v>1673</v>
      </c>
      <c r="X1008" t="s">
        <v>492</v>
      </c>
    </row>
    <row r="1009" spans="1:24" ht="15" customHeight="1" x14ac:dyDescent="0.35">
      <c r="A1009">
        <v>11711215</v>
      </c>
      <c r="B1009">
        <v>100006742485</v>
      </c>
      <c r="C1009" t="s">
        <v>1726</v>
      </c>
      <c r="D1009">
        <v>100</v>
      </c>
      <c r="E1009" t="s">
        <v>1745</v>
      </c>
      <c r="F1009" t="s">
        <v>1760</v>
      </c>
      <c r="G1009">
        <v>6095701</v>
      </c>
      <c r="H1009">
        <v>1</v>
      </c>
      <c r="I1009" t="s">
        <v>2043</v>
      </c>
      <c r="J1009" t="s">
        <v>2044</v>
      </c>
      <c r="K1009" t="s">
        <v>415</v>
      </c>
      <c r="L1009">
        <v>3</v>
      </c>
      <c r="M1009">
        <v>1</v>
      </c>
      <c r="N1009">
        <v>1</v>
      </c>
      <c r="O1009">
        <v>0</v>
      </c>
      <c r="P1009">
        <v>1</v>
      </c>
      <c r="Q1009">
        <v>0</v>
      </c>
      <c r="R1009">
        <v>0</v>
      </c>
      <c r="S1009" s="50">
        <v>46273.760474537034</v>
      </c>
      <c r="T1009" s="50">
        <v>46273.789247685178</v>
      </c>
      <c r="U1009" s="51">
        <v>46273</v>
      </c>
      <c r="V1009" s="50">
        <v>46273.789247685178</v>
      </c>
      <c r="W1009" t="s">
        <v>1673</v>
      </c>
      <c r="X1009" t="s">
        <v>492</v>
      </c>
    </row>
    <row r="1010" spans="1:24" ht="15" customHeight="1" x14ac:dyDescent="0.35">
      <c r="A1010">
        <v>11707588</v>
      </c>
      <c r="B1010">
        <v>100006740608</v>
      </c>
      <c r="C1010" t="s">
        <v>1726</v>
      </c>
      <c r="D1010">
        <v>100</v>
      </c>
      <c r="E1010" t="s">
        <v>1745</v>
      </c>
      <c r="F1010" t="s">
        <v>1760</v>
      </c>
      <c r="G1010">
        <v>5986001</v>
      </c>
      <c r="H1010">
        <v>2</v>
      </c>
      <c r="I1010" t="s">
        <v>2115</v>
      </c>
      <c r="J1010" t="s">
        <v>2116</v>
      </c>
      <c r="K1010" t="s">
        <v>420</v>
      </c>
      <c r="L1010">
        <v>3</v>
      </c>
      <c r="M1010">
        <v>5</v>
      </c>
      <c r="N1010">
        <v>5</v>
      </c>
      <c r="O1010">
        <v>0</v>
      </c>
      <c r="P1010">
        <v>5</v>
      </c>
      <c r="Q1010">
        <v>0</v>
      </c>
      <c r="R1010">
        <v>0</v>
      </c>
      <c r="S1010" s="50">
        <v>46273.655162037037</v>
      </c>
      <c r="T1010" s="50">
        <v>46273.789259259262</v>
      </c>
      <c r="U1010" s="51">
        <v>46273</v>
      </c>
      <c r="V1010" s="50">
        <v>46273.789259259262</v>
      </c>
      <c r="W1010" t="s">
        <v>1673</v>
      </c>
      <c r="X1010" t="s">
        <v>492</v>
      </c>
    </row>
    <row r="1011" spans="1:24" ht="15" customHeight="1" x14ac:dyDescent="0.35">
      <c r="A1011">
        <v>11711568</v>
      </c>
      <c r="B1011">
        <v>100006742698</v>
      </c>
      <c r="C1011" t="s">
        <v>1726</v>
      </c>
      <c r="D1011">
        <v>100</v>
      </c>
      <c r="E1011" t="s">
        <v>1745</v>
      </c>
      <c r="F1011" t="s">
        <v>1760</v>
      </c>
      <c r="G1011">
        <v>70825837</v>
      </c>
      <c r="H1011">
        <v>6</v>
      </c>
      <c r="I1011" t="s">
        <v>2487</v>
      </c>
      <c r="J1011" t="s">
        <v>2805</v>
      </c>
      <c r="K1011" t="s">
        <v>341</v>
      </c>
      <c r="L1011">
        <v>3</v>
      </c>
      <c r="M1011">
        <v>1</v>
      </c>
      <c r="N1011">
        <v>1</v>
      </c>
      <c r="O1011">
        <v>0</v>
      </c>
      <c r="P1011">
        <v>1</v>
      </c>
      <c r="Q1011">
        <v>0</v>
      </c>
      <c r="R1011">
        <v>0</v>
      </c>
      <c r="S1011" s="50">
        <v>46273.775740740741</v>
      </c>
      <c r="T1011" s="50">
        <v>46273.789282407408</v>
      </c>
      <c r="U1011" s="51">
        <v>46273</v>
      </c>
      <c r="V1011" s="50">
        <v>46273.789282407408</v>
      </c>
      <c r="W1011" t="s">
        <v>1673</v>
      </c>
      <c r="X1011" t="s">
        <v>492</v>
      </c>
    </row>
    <row r="1012" spans="1:24" ht="15" customHeight="1" x14ac:dyDescent="0.35">
      <c r="A1012">
        <v>11711644</v>
      </c>
      <c r="B1012">
        <v>100006742734</v>
      </c>
      <c r="C1012" t="s">
        <v>1726</v>
      </c>
      <c r="D1012">
        <v>100</v>
      </c>
      <c r="E1012" t="s">
        <v>1745</v>
      </c>
      <c r="F1012" t="s">
        <v>1760</v>
      </c>
      <c r="G1012">
        <v>6113002</v>
      </c>
      <c r="H1012">
        <v>1</v>
      </c>
      <c r="I1012" t="s">
        <v>2672</v>
      </c>
      <c r="J1012" t="s">
        <v>2673</v>
      </c>
      <c r="K1012" t="s">
        <v>418</v>
      </c>
      <c r="L1012">
        <v>3</v>
      </c>
      <c r="M1012">
        <v>3</v>
      </c>
      <c r="N1012">
        <v>3</v>
      </c>
      <c r="O1012">
        <v>0</v>
      </c>
      <c r="P1012">
        <v>3</v>
      </c>
      <c r="Q1012">
        <v>0</v>
      </c>
      <c r="R1012">
        <v>0</v>
      </c>
      <c r="S1012" s="50">
        <v>46273.779907407406</v>
      </c>
      <c r="T1012" s="50">
        <v>46273.789317129631</v>
      </c>
      <c r="U1012" s="51">
        <v>46273</v>
      </c>
      <c r="V1012" s="50">
        <v>46273.789317129631</v>
      </c>
      <c r="W1012" t="s">
        <v>1673</v>
      </c>
      <c r="X1012" t="s">
        <v>492</v>
      </c>
    </row>
    <row r="1013" spans="1:24" ht="15" customHeight="1" x14ac:dyDescent="0.35">
      <c r="A1013">
        <v>11709937</v>
      </c>
      <c r="B1013">
        <v>100006741823</v>
      </c>
      <c r="C1013" t="s">
        <v>1726</v>
      </c>
      <c r="D1013">
        <v>100</v>
      </c>
      <c r="E1013" t="s">
        <v>1745</v>
      </c>
      <c r="F1013" t="s">
        <v>1760</v>
      </c>
      <c r="G1013">
        <v>6054201</v>
      </c>
      <c r="H1013">
        <v>1</v>
      </c>
      <c r="I1013" t="s">
        <v>1965</v>
      </c>
      <c r="J1013" t="s">
        <v>1966</v>
      </c>
      <c r="K1013" t="s">
        <v>415</v>
      </c>
      <c r="L1013">
        <v>3</v>
      </c>
      <c r="M1013">
        <v>1</v>
      </c>
      <c r="N1013">
        <v>1</v>
      </c>
      <c r="O1013">
        <v>0</v>
      </c>
      <c r="P1013">
        <v>1</v>
      </c>
      <c r="Q1013">
        <v>0</v>
      </c>
      <c r="R1013">
        <v>0</v>
      </c>
      <c r="S1013" s="50">
        <v>46273.717418981483</v>
      </c>
      <c r="T1013" s="50">
        <v>46273.789513888893</v>
      </c>
      <c r="U1013" s="51">
        <v>46273</v>
      </c>
      <c r="V1013" s="50">
        <v>46273.789513888893</v>
      </c>
      <c r="W1013" t="s">
        <v>1673</v>
      </c>
      <c r="X1013" t="s">
        <v>492</v>
      </c>
    </row>
    <row r="1014" spans="1:24" ht="15" customHeight="1" x14ac:dyDescent="0.35">
      <c r="A1014">
        <v>11710013</v>
      </c>
      <c r="B1014">
        <v>100006741864</v>
      </c>
      <c r="C1014" t="s">
        <v>1726</v>
      </c>
      <c r="D1014">
        <v>100</v>
      </c>
      <c r="E1014" t="s">
        <v>1745</v>
      </c>
      <c r="F1014" t="s">
        <v>1760</v>
      </c>
      <c r="G1014">
        <v>6056801</v>
      </c>
      <c r="H1014">
        <v>1</v>
      </c>
      <c r="I1014" t="s">
        <v>1965</v>
      </c>
      <c r="J1014" t="s">
        <v>1966</v>
      </c>
      <c r="K1014" t="s">
        <v>415</v>
      </c>
      <c r="L1014">
        <v>3</v>
      </c>
      <c r="M1014">
        <v>1</v>
      </c>
      <c r="N1014">
        <v>1</v>
      </c>
      <c r="O1014">
        <v>0</v>
      </c>
      <c r="P1014">
        <v>1</v>
      </c>
      <c r="Q1014">
        <v>0</v>
      </c>
      <c r="R1014">
        <v>0</v>
      </c>
      <c r="S1014" s="50">
        <v>46273.719513888893</v>
      </c>
      <c r="T1014" s="50">
        <v>46273.789733796293</v>
      </c>
      <c r="U1014" s="51">
        <v>46273</v>
      </c>
      <c r="V1014" s="50">
        <v>46273.789733796293</v>
      </c>
      <c r="W1014" t="s">
        <v>1673</v>
      </c>
      <c r="X1014" t="s">
        <v>492</v>
      </c>
    </row>
    <row r="1015" spans="1:24" ht="15" customHeight="1" x14ac:dyDescent="0.35">
      <c r="A1015">
        <v>11708352</v>
      </c>
      <c r="B1015">
        <v>100006740998</v>
      </c>
      <c r="C1015" t="s">
        <v>1726</v>
      </c>
      <c r="D1015">
        <v>100</v>
      </c>
      <c r="E1015" t="s">
        <v>1745</v>
      </c>
      <c r="F1015" t="s">
        <v>1760</v>
      </c>
      <c r="G1015">
        <v>6024401</v>
      </c>
      <c r="H1015">
        <v>2</v>
      </c>
      <c r="I1015" t="s">
        <v>2243</v>
      </c>
      <c r="J1015" t="s">
        <v>2244</v>
      </c>
      <c r="K1015" t="s">
        <v>420</v>
      </c>
      <c r="L1015">
        <v>3</v>
      </c>
      <c r="M1015">
        <v>2</v>
      </c>
      <c r="N1015">
        <v>2</v>
      </c>
      <c r="O1015">
        <v>0</v>
      </c>
      <c r="P1015">
        <v>2</v>
      </c>
      <c r="Q1015">
        <v>0</v>
      </c>
      <c r="R1015">
        <v>0</v>
      </c>
      <c r="S1015" s="50">
        <v>46273.678518518522</v>
      </c>
      <c r="T1015" s="50">
        <v>46273.78974537037</v>
      </c>
      <c r="U1015" s="51">
        <v>46273</v>
      </c>
      <c r="V1015" s="50">
        <v>46273.78974537037</v>
      </c>
      <c r="W1015" t="s">
        <v>1673</v>
      </c>
      <c r="X1015" t="s">
        <v>492</v>
      </c>
    </row>
    <row r="1016" spans="1:24" ht="15" customHeight="1" x14ac:dyDescent="0.35">
      <c r="A1016">
        <v>11708210</v>
      </c>
      <c r="B1016">
        <v>100006740942</v>
      </c>
      <c r="C1016" t="s">
        <v>1726</v>
      </c>
      <c r="D1016">
        <v>100</v>
      </c>
      <c r="E1016" t="s">
        <v>1745</v>
      </c>
      <c r="F1016" t="s">
        <v>1760</v>
      </c>
      <c r="G1016">
        <v>6018001</v>
      </c>
      <c r="H1016">
        <v>2</v>
      </c>
      <c r="I1016" t="s">
        <v>2211</v>
      </c>
      <c r="J1016" t="s">
        <v>2212</v>
      </c>
      <c r="K1016" t="s">
        <v>421</v>
      </c>
      <c r="L1016">
        <v>3</v>
      </c>
      <c r="M1016">
        <v>9</v>
      </c>
      <c r="N1016">
        <v>9</v>
      </c>
      <c r="O1016">
        <v>0</v>
      </c>
      <c r="P1016">
        <v>9</v>
      </c>
      <c r="Q1016">
        <v>0</v>
      </c>
      <c r="R1016">
        <v>0</v>
      </c>
      <c r="S1016" s="50">
        <v>46273.66810185185</v>
      </c>
      <c r="T1016" s="50">
        <v>46273.789756944447</v>
      </c>
      <c r="U1016" s="51">
        <v>46273</v>
      </c>
      <c r="V1016" s="50">
        <v>46273.789756944447</v>
      </c>
      <c r="W1016" t="s">
        <v>1673</v>
      </c>
      <c r="X1016" t="s">
        <v>492</v>
      </c>
    </row>
    <row r="1017" spans="1:24" ht="15" customHeight="1" x14ac:dyDescent="0.35">
      <c r="A1017">
        <v>11711043</v>
      </c>
      <c r="B1017">
        <v>100006742398</v>
      </c>
      <c r="C1017" t="s">
        <v>1726</v>
      </c>
      <c r="D1017">
        <v>100</v>
      </c>
      <c r="E1017" t="s">
        <v>1745</v>
      </c>
      <c r="F1017" t="s">
        <v>1760</v>
      </c>
      <c r="G1017">
        <v>6090001</v>
      </c>
      <c r="H1017">
        <v>1</v>
      </c>
      <c r="I1017" t="s">
        <v>2025</v>
      </c>
      <c r="J1017" t="s">
        <v>2026</v>
      </c>
      <c r="K1017" t="s">
        <v>415</v>
      </c>
      <c r="L1017">
        <v>3</v>
      </c>
      <c r="M1017">
        <v>3</v>
      </c>
      <c r="N1017">
        <v>3</v>
      </c>
      <c r="O1017">
        <v>0</v>
      </c>
      <c r="P1017">
        <v>3</v>
      </c>
      <c r="Q1017">
        <v>0</v>
      </c>
      <c r="R1017">
        <v>0</v>
      </c>
      <c r="S1017" s="50">
        <v>46273.754212962973</v>
      </c>
      <c r="T1017" s="50">
        <v>46273.789965277778</v>
      </c>
      <c r="U1017" s="51">
        <v>46273</v>
      </c>
      <c r="V1017" s="50">
        <v>46273.789965277778</v>
      </c>
      <c r="W1017" t="s">
        <v>1673</v>
      </c>
      <c r="X1017" t="s">
        <v>492</v>
      </c>
    </row>
    <row r="1018" spans="1:24" ht="15" customHeight="1" x14ac:dyDescent="0.35">
      <c r="A1018">
        <v>11711745</v>
      </c>
      <c r="B1018">
        <v>100006742781</v>
      </c>
      <c r="C1018" t="s">
        <v>1726</v>
      </c>
      <c r="D1018">
        <v>100</v>
      </c>
      <c r="E1018" t="s">
        <v>1745</v>
      </c>
      <c r="F1018" t="s">
        <v>1760</v>
      </c>
      <c r="G1018">
        <v>6118201</v>
      </c>
      <c r="H1018">
        <v>1</v>
      </c>
      <c r="I1018" t="s">
        <v>2930</v>
      </c>
      <c r="J1018" t="s">
        <v>2931</v>
      </c>
      <c r="K1018" t="s">
        <v>422</v>
      </c>
      <c r="L1018">
        <v>3</v>
      </c>
      <c r="M1018">
        <v>3</v>
      </c>
      <c r="N1018">
        <v>3</v>
      </c>
      <c r="O1018">
        <v>0</v>
      </c>
      <c r="P1018">
        <v>3</v>
      </c>
      <c r="Q1018">
        <v>0</v>
      </c>
      <c r="R1018">
        <v>0</v>
      </c>
      <c r="S1018" s="50">
        <v>46273.786851851852</v>
      </c>
      <c r="T1018" s="50">
        <v>46273.790023148147</v>
      </c>
      <c r="U1018" s="51">
        <v>46273</v>
      </c>
      <c r="V1018" s="50">
        <v>46273.790023148147</v>
      </c>
      <c r="W1018" t="s">
        <v>1673</v>
      </c>
      <c r="X1018" t="s">
        <v>492</v>
      </c>
    </row>
    <row r="1019" spans="1:24" ht="15" customHeight="1" x14ac:dyDescent="0.35">
      <c r="A1019">
        <v>11707019</v>
      </c>
      <c r="B1019">
        <v>100006740264</v>
      </c>
      <c r="C1019" t="s">
        <v>1726</v>
      </c>
      <c r="D1019">
        <v>100</v>
      </c>
      <c r="E1019" t="s">
        <v>1745</v>
      </c>
      <c r="F1019" t="s">
        <v>1760</v>
      </c>
      <c r="G1019">
        <v>5960401</v>
      </c>
      <c r="H1019">
        <v>2</v>
      </c>
      <c r="I1019" t="s">
        <v>1769</v>
      </c>
      <c r="J1019" t="s">
        <v>1770</v>
      </c>
      <c r="K1019" t="s">
        <v>421</v>
      </c>
      <c r="L1019">
        <v>3</v>
      </c>
      <c r="M1019">
        <v>2</v>
      </c>
      <c r="N1019">
        <v>2</v>
      </c>
      <c r="O1019">
        <v>0</v>
      </c>
      <c r="P1019">
        <v>2</v>
      </c>
      <c r="Q1019">
        <v>0</v>
      </c>
      <c r="R1019">
        <v>0</v>
      </c>
      <c r="S1019" s="50">
        <v>46273.654907407406</v>
      </c>
      <c r="T1019" s="50">
        <v>46273.790092592593</v>
      </c>
      <c r="U1019" s="51">
        <v>46273</v>
      </c>
      <c r="V1019" s="50">
        <v>46273.790092592593</v>
      </c>
      <c r="W1019" t="s">
        <v>1673</v>
      </c>
      <c r="X1019" t="s">
        <v>492</v>
      </c>
    </row>
    <row r="1020" spans="1:24" ht="15" customHeight="1" x14ac:dyDescent="0.35">
      <c r="A1020">
        <v>11711569</v>
      </c>
      <c r="B1020">
        <v>100006742698</v>
      </c>
      <c r="C1020" t="s">
        <v>1726</v>
      </c>
      <c r="D1020">
        <v>100</v>
      </c>
      <c r="E1020" t="s">
        <v>1745</v>
      </c>
      <c r="F1020" t="s">
        <v>1760</v>
      </c>
      <c r="G1020">
        <v>70825837</v>
      </c>
      <c r="H1020">
        <v>6</v>
      </c>
      <c r="I1020" t="s">
        <v>2806</v>
      </c>
      <c r="J1020" t="s">
        <v>2807</v>
      </c>
      <c r="K1020" t="s">
        <v>341</v>
      </c>
      <c r="L1020">
        <v>3</v>
      </c>
      <c r="M1020">
        <v>3</v>
      </c>
      <c r="N1020">
        <v>3</v>
      </c>
      <c r="O1020">
        <v>0</v>
      </c>
      <c r="P1020">
        <v>3</v>
      </c>
      <c r="Q1020">
        <v>0</v>
      </c>
      <c r="R1020">
        <v>0</v>
      </c>
      <c r="S1020" s="50">
        <v>46273.775740740741</v>
      </c>
      <c r="T1020" s="50">
        <v>46273.790196759262</v>
      </c>
      <c r="U1020" s="51">
        <v>46273</v>
      </c>
      <c r="V1020" s="50">
        <v>46273.790196759262</v>
      </c>
      <c r="W1020" t="s">
        <v>1673</v>
      </c>
      <c r="X1020" t="s">
        <v>492</v>
      </c>
    </row>
    <row r="1021" spans="1:24" ht="15" customHeight="1" x14ac:dyDescent="0.35">
      <c r="A1021">
        <v>11707020</v>
      </c>
      <c r="B1021">
        <v>100006740265</v>
      </c>
      <c r="C1021" t="s">
        <v>1726</v>
      </c>
      <c r="D1021">
        <v>100</v>
      </c>
      <c r="E1021" t="s">
        <v>1745</v>
      </c>
      <c r="F1021" t="s">
        <v>1760</v>
      </c>
      <c r="G1021">
        <v>5960402</v>
      </c>
      <c r="H1021">
        <v>2</v>
      </c>
      <c r="I1021" t="s">
        <v>1769</v>
      </c>
      <c r="J1021" t="s">
        <v>1770</v>
      </c>
      <c r="K1021" t="s">
        <v>421</v>
      </c>
      <c r="L1021">
        <v>3</v>
      </c>
      <c r="M1021">
        <v>2</v>
      </c>
      <c r="N1021">
        <v>2</v>
      </c>
      <c r="O1021">
        <v>0</v>
      </c>
      <c r="P1021">
        <v>2</v>
      </c>
      <c r="Q1021">
        <v>0</v>
      </c>
      <c r="R1021">
        <v>0</v>
      </c>
      <c r="S1021" s="50">
        <v>46273.654907407406</v>
      </c>
      <c r="T1021" s="50">
        <v>46273.790289351848</v>
      </c>
      <c r="U1021" s="51">
        <v>46273</v>
      </c>
      <c r="V1021" s="50">
        <v>46273.790289351848</v>
      </c>
      <c r="W1021" t="s">
        <v>1673</v>
      </c>
      <c r="X1021" t="s">
        <v>492</v>
      </c>
    </row>
    <row r="1022" spans="1:24" ht="15" customHeight="1" x14ac:dyDescent="0.35">
      <c r="A1022">
        <v>11707015</v>
      </c>
      <c r="B1022">
        <v>100006740261</v>
      </c>
      <c r="C1022" t="s">
        <v>1726</v>
      </c>
      <c r="D1022">
        <v>100</v>
      </c>
      <c r="E1022" t="s">
        <v>1745</v>
      </c>
      <c r="F1022" t="s">
        <v>1760</v>
      </c>
      <c r="G1022">
        <v>5948601</v>
      </c>
      <c r="H1022">
        <v>2</v>
      </c>
      <c r="I1022" t="s">
        <v>1761</v>
      </c>
      <c r="J1022" t="s">
        <v>1762</v>
      </c>
      <c r="K1022" t="s">
        <v>420</v>
      </c>
      <c r="L1022">
        <v>3</v>
      </c>
      <c r="M1022">
        <v>5</v>
      </c>
      <c r="N1022">
        <v>5</v>
      </c>
      <c r="O1022">
        <v>0</v>
      </c>
      <c r="P1022">
        <v>5</v>
      </c>
      <c r="Q1022">
        <v>0</v>
      </c>
      <c r="R1022">
        <v>0</v>
      </c>
      <c r="S1022" s="50">
        <v>46273.654907407406</v>
      </c>
      <c r="T1022" s="50">
        <v>46273.790312500001</v>
      </c>
      <c r="U1022" s="51">
        <v>46273</v>
      </c>
      <c r="V1022" s="50">
        <v>46273.790312500001</v>
      </c>
      <c r="W1022" t="s">
        <v>1673</v>
      </c>
      <c r="X1022" t="s">
        <v>492</v>
      </c>
    </row>
    <row r="1023" spans="1:24" ht="15" customHeight="1" x14ac:dyDescent="0.35">
      <c r="A1023">
        <v>11709936</v>
      </c>
      <c r="B1023">
        <v>100006741822</v>
      </c>
      <c r="C1023" t="s">
        <v>1726</v>
      </c>
      <c r="D1023">
        <v>100</v>
      </c>
      <c r="E1023" t="s">
        <v>1745</v>
      </c>
      <c r="F1023" t="s">
        <v>1760</v>
      </c>
      <c r="G1023">
        <v>6054801</v>
      </c>
      <c r="H1023">
        <v>1</v>
      </c>
      <c r="I1023" t="s">
        <v>2505</v>
      </c>
      <c r="J1023" t="s">
        <v>2506</v>
      </c>
      <c r="K1023" t="s">
        <v>418</v>
      </c>
      <c r="L1023">
        <v>3</v>
      </c>
      <c r="M1023">
        <v>4</v>
      </c>
      <c r="N1023">
        <v>4</v>
      </c>
      <c r="O1023">
        <v>0</v>
      </c>
      <c r="P1023">
        <v>4</v>
      </c>
      <c r="Q1023">
        <v>0</v>
      </c>
      <c r="R1023">
        <v>0</v>
      </c>
      <c r="S1023" s="50">
        <v>46273.717418981483</v>
      </c>
      <c r="T1023" s="50">
        <v>46273.79042824074</v>
      </c>
      <c r="U1023" s="51">
        <v>46273</v>
      </c>
      <c r="V1023" s="50">
        <v>46273.79042824074</v>
      </c>
      <c r="W1023" t="s">
        <v>1673</v>
      </c>
      <c r="X1023" t="s">
        <v>492</v>
      </c>
    </row>
    <row r="1024" spans="1:24" ht="15" customHeight="1" x14ac:dyDescent="0.35">
      <c r="A1024">
        <v>11711727</v>
      </c>
      <c r="B1024">
        <v>100006742770</v>
      </c>
      <c r="C1024" t="s">
        <v>1726</v>
      </c>
      <c r="D1024">
        <v>100</v>
      </c>
      <c r="E1024" t="s">
        <v>1745</v>
      </c>
      <c r="F1024" t="s">
        <v>1760</v>
      </c>
      <c r="G1024">
        <v>6116101</v>
      </c>
      <c r="H1024">
        <v>1</v>
      </c>
      <c r="I1024" t="s">
        <v>2992</v>
      </c>
      <c r="J1024" t="s">
        <v>2993</v>
      </c>
      <c r="K1024" t="s">
        <v>415</v>
      </c>
      <c r="L1024">
        <v>3</v>
      </c>
      <c r="M1024">
        <v>1</v>
      </c>
      <c r="N1024">
        <v>1</v>
      </c>
      <c r="O1024">
        <v>0</v>
      </c>
      <c r="P1024">
        <v>1</v>
      </c>
      <c r="Q1024">
        <v>0</v>
      </c>
      <c r="R1024">
        <v>0</v>
      </c>
      <c r="S1024" s="50">
        <v>46273.784074074072</v>
      </c>
      <c r="T1024" s="50">
        <v>46273.790486111109</v>
      </c>
      <c r="U1024" s="51">
        <v>46273</v>
      </c>
      <c r="V1024" s="50">
        <v>46273.790486111109</v>
      </c>
      <c r="W1024" t="s">
        <v>1673</v>
      </c>
      <c r="X1024" t="s">
        <v>492</v>
      </c>
    </row>
    <row r="1025" spans="1:24" ht="15" customHeight="1" x14ac:dyDescent="0.35">
      <c r="A1025">
        <v>11707021</v>
      </c>
      <c r="B1025">
        <v>100006740266</v>
      </c>
      <c r="C1025" t="s">
        <v>1726</v>
      </c>
      <c r="D1025">
        <v>100</v>
      </c>
      <c r="E1025" t="s">
        <v>1745</v>
      </c>
      <c r="F1025" t="s">
        <v>1760</v>
      </c>
      <c r="G1025">
        <v>5960403</v>
      </c>
      <c r="H1025">
        <v>2</v>
      </c>
      <c r="I1025" t="s">
        <v>1769</v>
      </c>
      <c r="J1025" t="s">
        <v>1770</v>
      </c>
      <c r="K1025" t="s">
        <v>421</v>
      </c>
      <c r="L1025">
        <v>3</v>
      </c>
      <c r="M1025">
        <v>1</v>
      </c>
      <c r="N1025">
        <v>1</v>
      </c>
      <c r="O1025">
        <v>0</v>
      </c>
      <c r="P1025">
        <v>1</v>
      </c>
      <c r="Q1025">
        <v>0</v>
      </c>
      <c r="R1025">
        <v>0</v>
      </c>
      <c r="S1025" s="50">
        <v>46273.654907407406</v>
      </c>
      <c r="T1025" s="50">
        <v>46273.790520833332</v>
      </c>
      <c r="U1025" s="51">
        <v>46273</v>
      </c>
      <c r="V1025" s="50">
        <v>46273.790520833332</v>
      </c>
      <c r="W1025" t="s">
        <v>1673</v>
      </c>
      <c r="X1025" t="s">
        <v>492</v>
      </c>
    </row>
    <row r="1026" spans="1:24" ht="15" customHeight="1" x14ac:dyDescent="0.35">
      <c r="A1026">
        <v>11707016</v>
      </c>
      <c r="B1026">
        <v>100006740261</v>
      </c>
      <c r="C1026" t="s">
        <v>1726</v>
      </c>
      <c r="D1026">
        <v>100</v>
      </c>
      <c r="E1026" t="s">
        <v>1745</v>
      </c>
      <c r="F1026" t="s">
        <v>1760</v>
      </c>
      <c r="G1026">
        <v>5948601</v>
      </c>
      <c r="H1026">
        <v>2</v>
      </c>
      <c r="I1026" t="s">
        <v>1763</v>
      </c>
      <c r="J1026" t="s">
        <v>1764</v>
      </c>
      <c r="K1026" t="s">
        <v>420</v>
      </c>
      <c r="L1026">
        <v>3</v>
      </c>
      <c r="M1026">
        <v>5</v>
      </c>
      <c r="N1026">
        <v>5</v>
      </c>
      <c r="O1026">
        <v>0</v>
      </c>
      <c r="P1026">
        <v>5</v>
      </c>
      <c r="Q1026">
        <v>0</v>
      </c>
      <c r="R1026">
        <v>0</v>
      </c>
      <c r="S1026" s="50">
        <v>46273.654907407406</v>
      </c>
      <c r="T1026" s="50">
        <v>46273.790543981479</v>
      </c>
      <c r="U1026" s="51">
        <v>46273</v>
      </c>
      <c r="V1026" s="50">
        <v>46273.790543981479</v>
      </c>
      <c r="W1026" t="s">
        <v>1673</v>
      </c>
      <c r="X1026" t="s">
        <v>492</v>
      </c>
    </row>
    <row r="1027" spans="1:24" ht="15" customHeight="1" x14ac:dyDescent="0.35">
      <c r="A1027">
        <v>11707022</v>
      </c>
      <c r="B1027">
        <v>100006740267</v>
      </c>
      <c r="C1027" t="s">
        <v>1726</v>
      </c>
      <c r="D1027">
        <v>100</v>
      </c>
      <c r="E1027" t="s">
        <v>1745</v>
      </c>
      <c r="F1027" t="s">
        <v>1760</v>
      </c>
      <c r="G1027">
        <v>5971101</v>
      </c>
      <c r="H1027">
        <v>2</v>
      </c>
      <c r="I1027" t="s">
        <v>1771</v>
      </c>
      <c r="J1027" t="s">
        <v>1772</v>
      </c>
      <c r="K1027" t="s">
        <v>421</v>
      </c>
      <c r="L1027">
        <v>3</v>
      </c>
      <c r="M1027">
        <v>6</v>
      </c>
      <c r="N1027">
        <v>6</v>
      </c>
      <c r="O1027">
        <v>0</v>
      </c>
      <c r="P1027">
        <v>6</v>
      </c>
      <c r="Q1027">
        <v>0</v>
      </c>
      <c r="R1027">
        <v>0</v>
      </c>
      <c r="S1027" s="50">
        <v>46273.654907407406</v>
      </c>
      <c r="T1027" s="50">
        <v>46273.790891203702</v>
      </c>
      <c r="U1027" s="51">
        <v>46273</v>
      </c>
      <c r="V1027" s="50">
        <v>46273.790891203702</v>
      </c>
      <c r="W1027" t="s">
        <v>1673</v>
      </c>
      <c r="X1027" t="s">
        <v>492</v>
      </c>
    </row>
    <row r="1028" spans="1:24" ht="15" customHeight="1" x14ac:dyDescent="0.35">
      <c r="A1028">
        <v>11711611</v>
      </c>
      <c r="B1028">
        <v>100006742723</v>
      </c>
      <c r="C1028" t="s">
        <v>1726</v>
      </c>
      <c r="D1028">
        <v>100</v>
      </c>
      <c r="E1028" t="s">
        <v>1745</v>
      </c>
      <c r="F1028" t="s">
        <v>1760</v>
      </c>
      <c r="G1028">
        <v>6112001</v>
      </c>
      <c r="H1028">
        <v>2</v>
      </c>
      <c r="I1028" t="s">
        <v>2780</v>
      </c>
      <c r="J1028" t="s">
        <v>2781</v>
      </c>
      <c r="K1028" t="s">
        <v>420</v>
      </c>
      <c r="L1028">
        <v>3</v>
      </c>
      <c r="M1028">
        <v>4</v>
      </c>
      <c r="N1028">
        <v>4</v>
      </c>
      <c r="O1028">
        <v>0</v>
      </c>
      <c r="P1028">
        <v>4</v>
      </c>
      <c r="Q1028">
        <v>0</v>
      </c>
      <c r="R1028">
        <v>0</v>
      </c>
      <c r="S1028" s="50">
        <v>46273.77920138889</v>
      </c>
      <c r="T1028" s="50">
        <v>46273.791076388887</v>
      </c>
      <c r="U1028" s="51">
        <v>46273</v>
      </c>
      <c r="V1028" s="50">
        <v>46273.791076388887</v>
      </c>
      <c r="W1028" t="s">
        <v>1673</v>
      </c>
      <c r="X1028" t="s">
        <v>492</v>
      </c>
    </row>
    <row r="1029" spans="1:24" ht="15" customHeight="1" x14ac:dyDescent="0.35">
      <c r="A1029">
        <v>11711688</v>
      </c>
      <c r="B1029">
        <v>100006742752</v>
      </c>
      <c r="C1029" t="s">
        <v>1726</v>
      </c>
      <c r="D1029">
        <v>100</v>
      </c>
      <c r="E1029" t="s">
        <v>1745</v>
      </c>
      <c r="F1029" t="s">
        <v>1760</v>
      </c>
      <c r="G1029">
        <v>6113602</v>
      </c>
      <c r="H1029">
        <v>1</v>
      </c>
      <c r="I1029" t="s">
        <v>1965</v>
      </c>
      <c r="J1029" t="s">
        <v>1966</v>
      </c>
      <c r="K1029" t="s">
        <v>415</v>
      </c>
      <c r="L1029">
        <v>3</v>
      </c>
      <c r="M1029">
        <v>2</v>
      </c>
      <c r="N1029">
        <v>2</v>
      </c>
      <c r="O1029">
        <v>0</v>
      </c>
      <c r="P1029">
        <v>2</v>
      </c>
      <c r="Q1029">
        <v>0</v>
      </c>
      <c r="R1029">
        <v>0</v>
      </c>
      <c r="S1029" s="50">
        <v>46273.781990740739</v>
      </c>
      <c r="T1029" s="50">
        <v>46273.791365740741</v>
      </c>
      <c r="U1029" s="51">
        <v>46273</v>
      </c>
      <c r="V1029" s="50">
        <v>46273.791365740741</v>
      </c>
      <c r="W1029" t="s">
        <v>1673</v>
      </c>
      <c r="X1029" t="s">
        <v>492</v>
      </c>
    </row>
    <row r="1030" spans="1:24" ht="15" customHeight="1" x14ac:dyDescent="0.35">
      <c r="A1030">
        <v>11711689</v>
      </c>
      <c r="B1030">
        <v>100006742752</v>
      </c>
      <c r="C1030" t="s">
        <v>1726</v>
      </c>
      <c r="D1030">
        <v>100</v>
      </c>
      <c r="E1030" t="s">
        <v>1745</v>
      </c>
      <c r="F1030" t="s">
        <v>1760</v>
      </c>
      <c r="G1030">
        <v>6113602</v>
      </c>
      <c r="H1030">
        <v>1</v>
      </c>
      <c r="I1030" t="s">
        <v>2101</v>
      </c>
      <c r="J1030" t="s">
        <v>2102</v>
      </c>
      <c r="K1030" t="s">
        <v>415</v>
      </c>
      <c r="L1030">
        <v>3</v>
      </c>
      <c r="M1030">
        <v>3</v>
      </c>
      <c r="N1030">
        <v>3</v>
      </c>
      <c r="O1030">
        <v>0</v>
      </c>
      <c r="P1030">
        <v>3</v>
      </c>
      <c r="Q1030">
        <v>0</v>
      </c>
      <c r="R1030">
        <v>0</v>
      </c>
      <c r="S1030" s="50">
        <v>46273.781990740739</v>
      </c>
      <c r="T1030" s="50">
        <v>46273.791493055563</v>
      </c>
      <c r="U1030" s="51">
        <v>46273</v>
      </c>
      <c r="V1030" s="50">
        <v>46273.791493055563</v>
      </c>
      <c r="W1030" t="s">
        <v>1673</v>
      </c>
      <c r="X1030" t="s">
        <v>492</v>
      </c>
    </row>
    <row r="1031" spans="1:24" ht="15" customHeight="1" x14ac:dyDescent="0.35">
      <c r="A1031">
        <v>11707033</v>
      </c>
      <c r="B1031">
        <v>100006740275</v>
      </c>
      <c r="C1031" t="s">
        <v>1726</v>
      </c>
      <c r="D1031">
        <v>100</v>
      </c>
      <c r="E1031" t="s">
        <v>1745</v>
      </c>
      <c r="F1031" t="s">
        <v>1760</v>
      </c>
      <c r="G1031">
        <v>6000201</v>
      </c>
      <c r="H1031">
        <v>2</v>
      </c>
      <c r="I1031" t="s">
        <v>1781</v>
      </c>
      <c r="J1031" t="s">
        <v>1782</v>
      </c>
      <c r="K1031" t="s">
        <v>420</v>
      </c>
      <c r="L1031">
        <v>3</v>
      </c>
      <c r="M1031">
        <v>1</v>
      </c>
      <c r="N1031">
        <v>1</v>
      </c>
      <c r="O1031">
        <v>0</v>
      </c>
      <c r="P1031">
        <v>1</v>
      </c>
      <c r="Q1031">
        <v>0</v>
      </c>
      <c r="R1031">
        <v>0</v>
      </c>
      <c r="S1031" s="50">
        <v>46273.654907407406</v>
      </c>
      <c r="T1031" s="50">
        <v>46273.791550925933</v>
      </c>
      <c r="U1031" s="51">
        <v>46273</v>
      </c>
      <c r="V1031" s="50">
        <v>46273.791550925933</v>
      </c>
      <c r="W1031" t="s">
        <v>1673</v>
      </c>
      <c r="X1031" t="s">
        <v>492</v>
      </c>
    </row>
    <row r="1032" spans="1:24" ht="15" customHeight="1" x14ac:dyDescent="0.35">
      <c r="A1032">
        <v>11710076</v>
      </c>
      <c r="B1032">
        <v>100006741901</v>
      </c>
      <c r="C1032" t="s">
        <v>1726</v>
      </c>
      <c r="D1032">
        <v>100</v>
      </c>
      <c r="E1032" t="s">
        <v>1745</v>
      </c>
      <c r="F1032" t="s">
        <v>1760</v>
      </c>
      <c r="G1032">
        <v>6060202</v>
      </c>
      <c r="H1032">
        <v>1</v>
      </c>
      <c r="I1032" t="s">
        <v>2529</v>
      </c>
      <c r="J1032" t="s">
        <v>2530</v>
      </c>
      <c r="K1032" t="s">
        <v>415</v>
      </c>
      <c r="L1032">
        <v>3</v>
      </c>
      <c r="M1032">
        <v>1</v>
      </c>
      <c r="N1032">
        <v>1</v>
      </c>
      <c r="O1032">
        <v>0</v>
      </c>
      <c r="P1032">
        <v>1</v>
      </c>
      <c r="Q1032">
        <v>0</v>
      </c>
      <c r="R1032">
        <v>0</v>
      </c>
      <c r="S1032" s="50">
        <v>46273.723657407398</v>
      </c>
      <c r="T1032" s="50">
        <v>46273.792037037027</v>
      </c>
      <c r="U1032" s="51">
        <v>46273</v>
      </c>
      <c r="V1032" s="50">
        <v>46273.792037037027</v>
      </c>
      <c r="W1032" t="s">
        <v>1673</v>
      </c>
      <c r="X1032" t="s">
        <v>492</v>
      </c>
    </row>
    <row r="1033" spans="1:24" ht="15" customHeight="1" x14ac:dyDescent="0.35">
      <c r="A1033">
        <v>11707024</v>
      </c>
      <c r="B1033">
        <v>100006740269</v>
      </c>
      <c r="C1033" t="s">
        <v>1726</v>
      </c>
      <c r="D1033">
        <v>100</v>
      </c>
      <c r="E1033" t="s">
        <v>1745</v>
      </c>
      <c r="F1033" t="s">
        <v>1760</v>
      </c>
      <c r="G1033">
        <v>5971103</v>
      </c>
      <c r="H1033">
        <v>2</v>
      </c>
      <c r="I1033" t="s">
        <v>1771</v>
      </c>
      <c r="J1033" t="s">
        <v>1772</v>
      </c>
      <c r="K1033" t="s">
        <v>421</v>
      </c>
      <c r="L1033">
        <v>3</v>
      </c>
      <c r="M1033">
        <v>6</v>
      </c>
      <c r="N1033">
        <v>6</v>
      </c>
      <c r="O1033">
        <v>0</v>
      </c>
      <c r="P1033">
        <v>6</v>
      </c>
      <c r="Q1033">
        <v>0</v>
      </c>
      <c r="R1033">
        <v>0</v>
      </c>
      <c r="S1033" s="50">
        <v>46273.654907407406</v>
      </c>
      <c r="T1033" s="50">
        <v>46273.792175925933</v>
      </c>
      <c r="U1033" s="51">
        <v>46273</v>
      </c>
      <c r="V1033" s="50">
        <v>46273.792175925933</v>
      </c>
      <c r="W1033" t="s">
        <v>1673</v>
      </c>
      <c r="X1033" t="s">
        <v>492</v>
      </c>
    </row>
    <row r="1034" spans="1:24" ht="15" customHeight="1" x14ac:dyDescent="0.35">
      <c r="A1034">
        <v>11707018</v>
      </c>
      <c r="B1034">
        <v>100006740263</v>
      </c>
      <c r="C1034" t="s">
        <v>1726</v>
      </c>
      <c r="D1034">
        <v>100</v>
      </c>
      <c r="E1034" t="s">
        <v>1745</v>
      </c>
      <c r="F1034" t="s">
        <v>1760</v>
      </c>
      <c r="G1034">
        <v>5954702</v>
      </c>
      <c r="H1034">
        <v>2</v>
      </c>
      <c r="I1034" t="s">
        <v>1767</v>
      </c>
      <c r="J1034" t="s">
        <v>1768</v>
      </c>
      <c r="K1034" t="s">
        <v>420</v>
      </c>
      <c r="L1034">
        <v>3</v>
      </c>
      <c r="M1034">
        <v>11</v>
      </c>
      <c r="N1034">
        <v>11</v>
      </c>
      <c r="O1034">
        <v>0</v>
      </c>
      <c r="P1034">
        <v>11</v>
      </c>
      <c r="Q1034">
        <v>0</v>
      </c>
      <c r="R1034">
        <v>0</v>
      </c>
      <c r="S1034" s="50">
        <v>46273.654907407406</v>
      </c>
      <c r="T1034" s="50">
        <v>46273.79247685185</v>
      </c>
      <c r="U1034" s="51">
        <v>46273</v>
      </c>
      <c r="V1034" s="50">
        <v>46273.79247685185</v>
      </c>
      <c r="W1034" t="s">
        <v>1673</v>
      </c>
      <c r="X1034" t="s">
        <v>492</v>
      </c>
    </row>
    <row r="1035" spans="1:24" ht="15" customHeight="1" x14ac:dyDescent="0.35">
      <c r="A1035">
        <v>11707025</v>
      </c>
      <c r="B1035">
        <v>100006740270</v>
      </c>
      <c r="C1035" t="s">
        <v>1726</v>
      </c>
      <c r="D1035">
        <v>100</v>
      </c>
      <c r="E1035" t="s">
        <v>1745</v>
      </c>
      <c r="F1035" t="s">
        <v>1760</v>
      </c>
      <c r="G1035">
        <v>5971104</v>
      </c>
      <c r="H1035">
        <v>2</v>
      </c>
      <c r="I1035" t="s">
        <v>1771</v>
      </c>
      <c r="J1035" t="s">
        <v>1772</v>
      </c>
      <c r="K1035" t="s">
        <v>421</v>
      </c>
      <c r="L1035">
        <v>3</v>
      </c>
      <c r="M1035">
        <v>6</v>
      </c>
      <c r="N1035">
        <v>6</v>
      </c>
      <c r="O1035">
        <v>0</v>
      </c>
      <c r="P1035">
        <v>6</v>
      </c>
      <c r="Q1035">
        <v>0</v>
      </c>
      <c r="R1035">
        <v>0</v>
      </c>
      <c r="S1035" s="50">
        <v>46273.654907407406</v>
      </c>
      <c r="T1035" s="50">
        <v>46273.792488425926</v>
      </c>
      <c r="U1035" s="51">
        <v>46273</v>
      </c>
      <c r="V1035" s="50">
        <v>46273.792488425926</v>
      </c>
      <c r="W1035" t="s">
        <v>1673</v>
      </c>
      <c r="X1035" t="s">
        <v>492</v>
      </c>
    </row>
    <row r="1036" spans="1:24" ht="15" customHeight="1" x14ac:dyDescent="0.35">
      <c r="A1036">
        <v>11711465</v>
      </c>
      <c r="B1036">
        <v>100006742646</v>
      </c>
      <c r="C1036" t="s">
        <v>1726</v>
      </c>
      <c r="D1036">
        <v>100</v>
      </c>
      <c r="E1036" t="s">
        <v>1745</v>
      </c>
      <c r="F1036" t="s">
        <v>1760</v>
      </c>
      <c r="G1036">
        <v>6105601</v>
      </c>
      <c r="H1036">
        <v>1</v>
      </c>
      <c r="I1036" t="s">
        <v>2788</v>
      </c>
      <c r="J1036" t="s">
        <v>2789</v>
      </c>
      <c r="K1036" t="s">
        <v>418</v>
      </c>
      <c r="L1036">
        <v>3</v>
      </c>
      <c r="M1036">
        <v>6</v>
      </c>
      <c r="N1036">
        <v>6</v>
      </c>
      <c r="O1036">
        <v>0</v>
      </c>
      <c r="P1036">
        <v>6</v>
      </c>
      <c r="Q1036">
        <v>0</v>
      </c>
      <c r="R1036">
        <v>0</v>
      </c>
      <c r="S1036" s="50">
        <v>46273.769502314812</v>
      </c>
      <c r="T1036" s="50">
        <v>46273.79277777778</v>
      </c>
      <c r="U1036" s="51">
        <v>46273</v>
      </c>
      <c r="V1036" s="50">
        <v>46273.79277777778</v>
      </c>
      <c r="W1036" t="s">
        <v>1673</v>
      </c>
      <c r="X1036" t="s">
        <v>492</v>
      </c>
    </row>
    <row r="1037" spans="1:24" ht="15" customHeight="1" x14ac:dyDescent="0.35">
      <c r="A1037">
        <v>11707026</v>
      </c>
      <c r="B1037">
        <v>100006740271</v>
      </c>
      <c r="C1037" t="s">
        <v>1726</v>
      </c>
      <c r="D1037">
        <v>100</v>
      </c>
      <c r="E1037" t="s">
        <v>1745</v>
      </c>
      <c r="F1037" t="s">
        <v>1760</v>
      </c>
      <c r="G1037">
        <v>5971105</v>
      </c>
      <c r="H1037">
        <v>2</v>
      </c>
      <c r="I1037" t="s">
        <v>1771</v>
      </c>
      <c r="J1037" t="s">
        <v>1772</v>
      </c>
      <c r="K1037" t="s">
        <v>421</v>
      </c>
      <c r="L1037">
        <v>3</v>
      </c>
      <c r="M1037">
        <v>6</v>
      </c>
      <c r="N1037">
        <v>6</v>
      </c>
      <c r="O1037">
        <v>0</v>
      </c>
      <c r="P1037">
        <v>6</v>
      </c>
      <c r="Q1037">
        <v>0</v>
      </c>
      <c r="R1037">
        <v>0</v>
      </c>
      <c r="S1037" s="50">
        <v>46273.654907407406</v>
      </c>
      <c r="T1037" s="50">
        <v>46273.792928240742</v>
      </c>
      <c r="U1037" s="51">
        <v>46273</v>
      </c>
      <c r="V1037" s="50">
        <v>46273.792928240742</v>
      </c>
      <c r="W1037" t="s">
        <v>1673</v>
      </c>
      <c r="X1037" t="s">
        <v>492</v>
      </c>
    </row>
    <row r="1038" spans="1:24" ht="15" customHeight="1" x14ac:dyDescent="0.35">
      <c r="A1038">
        <v>11711652</v>
      </c>
      <c r="B1038">
        <v>100006742737</v>
      </c>
      <c r="C1038" t="s">
        <v>1726</v>
      </c>
      <c r="D1038">
        <v>100</v>
      </c>
      <c r="E1038" t="s">
        <v>1745</v>
      </c>
      <c r="F1038" t="s">
        <v>1760</v>
      </c>
      <c r="G1038">
        <v>6112401</v>
      </c>
      <c r="H1038">
        <v>1</v>
      </c>
      <c r="I1038" t="s">
        <v>2825</v>
      </c>
      <c r="J1038" t="s">
        <v>2826</v>
      </c>
      <c r="K1038" t="s">
        <v>415</v>
      </c>
      <c r="L1038">
        <v>3</v>
      </c>
      <c r="M1038">
        <v>3</v>
      </c>
      <c r="N1038">
        <v>3</v>
      </c>
      <c r="O1038">
        <v>0</v>
      </c>
      <c r="P1038">
        <v>3</v>
      </c>
      <c r="Q1038">
        <v>0</v>
      </c>
      <c r="R1038">
        <v>0</v>
      </c>
      <c r="S1038" s="50">
        <v>46273.779918981483</v>
      </c>
      <c r="T1038" s="50">
        <v>46273.792974537027</v>
      </c>
      <c r="U1038" s="51">
        <v>46273</v>
      </c>
      <c r="V1038" s="50">
        <v>46273.792974537027</v>
      </c>
      <c r="W1038" t="s">
        <v>1673</v>
      </c>
      <c r="X1038" t="s">
        <v>492</v>
      </c>
    </row>
    <row r="1039" spans="1:24" ht="15" customHeight="1" x14ac:dyDescent="0.35">
      <c r="A1039">
        <v>11711570</v>
      </c>
      <c r="B1039">
        <v>100006742699</v>
      </c>
      <c r="C1039" t="s">
        <v>1726</v>
      </c>
      <c r="D1039">
        <v>100</v>
      </c>
      <c r="E1039" t="s">
        <v>1745</v>
      </c>
      <c r="F1039" t="s">
        <v>1760</v>
      </c>
      <c r="G1039">
        <v>70825838</v>
      </c>
      <c r="H1039">
        <v>6</v>
      </c>
      <c r="I1039" t="s">
        <v>2806</v>
      </c>
      <c r="J1039" t="s">
        <v>2808</v>
      </c>
      <c r="K1039" t="s">
        <v>341</v>
      </c>
      <c r="L1039">
        <v>3</v>
      </c>
      <c r="M1039">
        <v>1</v>
      </c>
      <c r="N1039">
        <v>1</v>
      </c>
      <c r="O1039">
        <v>0</v>
      </c>
      <c r="P1039">
        <v>1</v>
      </c>
      <c r="Q1039">
        <v>0</v>
      </c>
      <c r="R1039">
        <v>0</v>
      </c>
      <c r="S1039" s="50">
        <v>46273.775752314818</v>
      </c>
      <c r="T1039" s="50">
        <v>46273.793252314812</v>
      </c>
      <c r="U1039" s="51">
        <v>46273</v>
      </c>
      <c r="V1039" s="50">
        <v>46273.793252314812</v>
      </c>
      <c r="W1039" t="s">
        <v>1673</v>
      </c>
      <c r="X1039" t="s">
        <v>492</v>
      </c>
    </row>
    <row r="1040" spans="1:24" ht="15" customHeight="1" x14ac:dyDescent="0.35">
      <c r="A1040">
        <v>11707017</v>
      </c>
      <c r="B1040">
        <v>100006740262</v>
      </c>
      <c r="C1040" t="s">
        <v>1726</v>
      </c>
      <c r="D1040">
        <v>100</v>
      </c>
      <c r="E1040" t="s">
        <v>1745</v>
      </c>
      <c r="F1040" t="s">
        <v>1760</v>
      </c>
      <c r="G1040">
        <v>5954701</v>
      </c>
      <c r="H1040">
        <v>2</v>
      </c>
      <c r="I1040" t="s">
        <v>1765</v>
      </c>
      <c r="J1040" t="s">
        <v>1766</v>
      </c>
      <c r="K1040" t="s">
        <v>420</v>
      </c>
      <c r="L1040">
        <v>3</v>
      </c>
      <c r="M1040">
        <v>11</v>
      </c>
      <c r="N1040">
        <v>11</v>
      </c>
      <c r="O1040">
        <v>0</v>
      </c>
      <c r="P1040">
        <v>11</v>
      </c>
      <c r="Q1040">
        <v>0</v>
      </c>
      <c r="R1040">
        <v>0</v>
      </c>
      <c r="S1040" s="50">
        <v>46273.654907407406</v>
      </c>
      <c r="T1040" s="50">
        <v>46273.793368055558</v>
      </c>
      <c r="U1040" s="51">
        <v>46273</v>
      </c>
      <c r="V1040" s="50">
        <v>46273.793368055558</v>
      </c>
      <c r="W1040" t="s">
        <v>1673</v>
      </c>
      <c r="X1040" t="s">
        <v>492</v>
      </c>
    </row>
    <row r="1041" spans="1:24" ht="15" customHeight="1" x14ac:dyDescent="0.35">
      <c r="A1041">
        <v>11707027</v>
      </c>
      <c r="B1041">
        <v>100006740272</v>
      </c>
      <c r="C1041" t="s">
        <v>1726</v>
      </c>
      <c r="D1041">
        <v>100</v>
      </c>
      <c r="E1041" t="s">
        <v>1745</v>
      </c>
      <c r="F1041" t="s">
        <v>1760</v>
      </c>
      <c r="G1041">
        <v>5971106</v>
      </c>
      <c r="H1041">
        <v>2</v>
      </c>
      <c r="I1041" t="s">
        <v>1771</v>
      </c>
      <c r="J1041" t="s">
        <v>1772</v>
      </c>
      <c r="K1041" t="s">
        <v>421</v>
      </c>
      <c r="L1041">
        <v>3</v>
      </c>
      <c r="M1041">
        <v>6</v>
      </c>
      <c r="N1041">
        <v>6</v>
      </c>
      <c r="O1041">
        <v>0</v>
      </c>
      <c r="P1041">
        <v>6</v>
      </c>
      <c r="Q1041">
        <v>0</v>
      </c>
      <c r="R1041">
        <v>0</v>
      </c>
      <c r="S1041" s="50">
        <v>46273.654907407406</v>
      </c>
      <c r="T1041" s="50">
        <v>46273.793449074074</v>
      </c>
      <c r="U1041" s="51">
        <v>46273</v>
      </c>
      <c r="V1041" s="50">
        <v>46273.793449074074</v>
      </c>
      <c r="W1041" t="s">
        <v>1673</v>
      </c>
      <c r="X1041" t="s">
        <v>492</v>
      </c>
    </row>
    <row r="1042" spans="1:24" ht="15" customHeight="1" x14ac:dyDescent="0.35">
      <c r="A1042">
        <v>11707028</v>
      </c>
      <c r="B1042">
        <v>100006740273</v>
      </c>
      <c r="C1042" t="s">
        <v>1726</v>
      </c>
      <c r="D1042">
        <v>100</v>
      </c>
      <c r="E1042" t="s">
        <v>1745</v>
      </c>
      <c r="F1042" t="s">
        <v>1760</v>
      </c>
      <c r="G1042">
        <v>5971107</v>
      </c>
      <c r="H1042">
        <v>2</v>
      </c>
      <c r="I1042" t="s">
        <v>1771</v>
      </c>
      <c r="J1042" t="s">
        <v>1772</v>
      </c>
      <c r="K1042" t="s">
        <v>421</v>
      </c>
      <c r="L1042">
        <v>3</v>
      </c>
      <c r="M1042">
        <v>4</v>
      </c>
      <c r="N1042">
        <v>4</v>
      </c>
      <c r="O1042">
        <v>0</v>
      </c>
      <c r="P1042">
        <v>4</v>
      </c>
      <c r="Q1042">
        <v>0</v>
      </c>
      <c r="R1042">
        <v>0</v>
      </c>
      <c r="S1042" s="50">
        <v>46273.654907407406</v>
      </c>
      <c r="T1042" s="50">
        <v>46273.793923611112</v>
      </c>
      <c r="U1042" s="51">
        <v>46273</v>
      </c>
      <c r="V1042" s="50">
        <v>46273.793923611112</v>
      </c>
      <c r="W1042" t="s">
        <v>1673</v>
      </c>
      <c r="X1042" t="s">
        <v>492</v>
      </c>
    </row>
    <row r="1043" spans="1:24" ht="15" customHeight="1" x14ac:dyDescent="0.35">
      <c r="A1043">
        <v>11711690</v>
      </c>
      <c r="B1043">
        <v>100006742752</v>
      </c>
      <c r="C1043" t="s">
        <v>1726</v>
      </c>
      <c r="D1043">
        <v>100</v>
      </c>
      <c r="E1043" t="s">
        <v>1745</v>
      </c>
      <c r="F1043" t="s">
        <v>1760</v>
      </c>
      <c r="G1043">
        <v>6113602</v>
      </c>
      <c r="H1043">
        <v>1</v>
      </c>
      <c r="I1043" t="s">
        <v>2369</v>
      </c>
      <c r="J1043" t="s">
        <v>2370</v>
      </c>
      <c r="K1043" t="s">
        <v>415</v>
      </c>
      <c r="L1043">
        <v>3</v>
      </c>
      <c r="M1043">
        <v>3</v>
      </c>
      <c r="N1043">
        <v>3</v>
      </c>
      <c r="O1043">
        <v>0</v>
      </c>
      <c r="P1043">
        <v>3</v>
      </c>
      <c r="Q1043">
        <v>0</v>
      </c>
      <c r="R1043">
        <v>0</v>
      </c>
      <c r="S1043" s="50">
        <v>46273.781990740739</v>
      </c>
      <c r="T1043" s="50">
        <v>46273.793946759259</v>
      </c>
      <c r="U1043" s="51">
        <v>46273</v>
      </c>
      <c r="V1043" s="50">
        <v>46273.793946759259</v>
      </c>
      <c r="W1043" t="s">
        <v>1673</v>
      </c>
      <c r="X1043" t="s">
        <v>492</v>
      </c>
    </row>
    <row r="1044" spans="1:24" ht="15" customHeight="1" x14ac:dyDescent="0.35">
      <c r="A1044">
        <v>11710169</v>
      </c>
      <c r="B1044">
        <v>100006741955</v>
      </c>
      <c r="C1044" t="s">
        <v>1726</v>
      </c>
      <c r="D1044">
        <v>100</v>
      </c>
      <c r="E1044" t="s">
        <v>1745</v>
      </c>
      <c r="F1044" t="s">
        <v>1760</v>
      </c>
      <c r="G1044">
        <v>6063801</v>
      </c>
      <c r="H1044">
        <v>1</v>
      </c>
      <c r="I1044" t="s">
        <v>2257</v>
      </c>
      <c r="J1044" t="s">
        <v>2258</v>
      </c>
      <c r="K1044" t="s">
        <v>415</v>
      </c>
      <c r="L1044">
        <v>3</v>
      </c>
      <c r="M1044">
        <v>1</v>
      </c>
      <c r="N1044">
        <v>1</v>
      </c>
      <c r="O1044">
        <v>0</v>
      </c>
      <c r="P1044">
        <v>1</v>
      </c>
      <c r="Q1044">
        <v>0</v>
      </c>
      <c r="R1044">
        <v>0</v>
      </c>
      <c r="S1044" s="50">
        <v>46273.729212962957</v>
      </c>
      <c r="T1044" s="50">
        <v>46273.794236111113</v>
      </c>
      <c r="U1044" s="51">
        <v>46273</v>
      </c>
      <c r="V1044" s="50">
        <v>46273.794236111113</v>
      </c>
      <c r="W1044" t="s">
        <v>1673</v>
      </c>
      <c r="X1044" t="s">
        <v>492</v>
      </c>
    </row>
    <row r="1045" spans="1:24" ht="15" customHeight="1" x14ac:dyDescent="0.35">
      <c r="A1045">
        <v>11709894</v>
      </c>
      <c r="B1045">
        <v>100006741792</v>
      </c>
      <c r="C1045" t="s">
        <v>1726</v>
      </c>
      <c r="D1045">
        <v>100</v>
      </c>
      <c r="E1045" t="s">
        <v>1745</v>
      </c>
      <c r="F1045" t="s">
        <v>1760</v>
      </c>
      <c r="G1045">
        <v>6052803</v>
      </c>
      <c r="H1045">
        <v>2</v>
      </c>
      <c r="I1045" t="s">
        <v>2487</v>
      </c>
      <c r="J1045" t="s">
        <v>2488</v>
      </c>
      <c r="K1045" t="s">
        <v>420</v>
      </c>
      <c r="L1045">
        <v>3</v>
      </c>
      <c r="M1045">
        <v>4</v>
      </c>
      <c r="N1045">
        <v>4</v>
      </c>
      <c r="O1045">
        <v>0</v>
      </c>
      <c r="P1045">
        <v>4</v>
      </c>
      <c r="Q1045">
        <v>0</v>
      </c>
      <c r="R1045">
        <v>0</v>
      </c>
      <c r="S1045" s="50">
        <v>46273.715312499997</v>
      </c>
      <c r="T1045" s="50">
        <v>46273.794456018521</v>
      </c>
      <c r="U1045" s="51">
        <v>46273</v>
      </c>
      <c r="V1045" s="50">
        <v>46273.794456018521</v>
      </c>
      <c r="W1045" t="s">
        <v>1673</v>
      </c>
      <c r="X1045" t="s">
        <v>492</v>
      </c>
    </row>
    <row r="1046" spans="1:24" ht="15" customHeight="1" x14ac:dyDescent="0.35">
      <c r="A1046">
        <v>11708211</v>
      </c>
      <c r="B1046">
        <v>100006740943</v>
      </c>
      <c r="C1046" t="s">
        <v>1726</v>
      </c>
      <c r="D1046">
        <v>100</v>
      </c>
      <c r="E1046" t="s">
        <v>1745</v>
      </c>
      <c r="F1046" t="s">
        <v>1760</v>
      </c>
      <c r="G1046">
        <v>6018002</v>
      </c>
      <c r="H1046">
        <v>2</v>
      </c>
      <c r="I1046" t="s">
        <v>2211</v>
      </c>
      <c r="J1046" t="s">
        <v>2212</v>
      </c>
      <c r="K1046" t="s">
        <v>421</v>
      </c>
      <c r="L1046">
        <v>3</v>
      </c>
      <c r="M1046">
        <v>9</v>
      </c>
      <c r="N1046">
        <v>9</v>
      </c>
      <c r="O1046">
        <v>0</v>
      </c>
      <c r="P1046">
        <v>9</v>
      </c>
      <c r="Q1046">
        <v>0</v>
      </c>
      <c r="R1046">
        <v>0</v>
      </c>
      <c r="S1046" s="50">
        <v>46273.66810185185</v>
      </c>
      <c r="T1046" s="50">
        <v>46273.794664351852</v>
      </c>
      <c r="U1046" s="51">
        <v>46273</v>
      </c>
      <c r="V1046" s="50">
        <v>46273.794664351852</v>
      </c>
      <c r="W1046" t="s">
        <v>1673</v>
      </c>
      <c r="X1046" t="s">
        <v>492</v>
      </c>
    </row>
    <row r="1047" spans="1:24" ht="15" customHeight="1" x14ac:dyDescent="0.35">
      <c r="A1047">
        <v>11709424</v>
      </c>
      <c r="B1047">
        <v>100006741576</v>
      </c>
      <c r="C1047" t="s">
        <v>1726</v>
      </c>
      <c r="D1047">
        <v>100</v>
      </c>
      <c r="E1047" t="s">
        <v>1745</v>
      </c>
      <c r="F1047" t="s">
        <v>1760</v>
      </c>
      <c r="G1047">
        <v>5951507</v>
      </c>
      <c r="H1047">
        <v>2</v>
      </c>
      <c r="I1047" t="s">
        <v>2397</v>
      </c>
      <c r="J1047" t="s">
        <v>2398</v>
      </c>
      <c r="K1047" t="s">
        <v>420</v>
      </c>
      <c r="L1047">
        <v>3</v>
      </c>
      <c r="M1047">
        <v>1</v>
      </c>
      <c r="N1047">
        <v>1</v>
      </c>
      <c r="O1047">
        <v>0</v>
      </c>
      <c r="P1047">
        <v>1</v>
      </c>
      <c r="Q1047">
        <v>0</v>
      </c>
      <c r="R1047">
        <v>0</v>
      </c>
      <c r="S1047" s="50">
        <v>46273.7028125</v>
      </c>
      <c r="T1047" s="50">
        <v>46273.794768518521</v>
      </c>
      <c r="U1047" s="51">
        <v>46273</v>
      </c>
      <c r="V1047" s="50">
        <v>46273.794768518521</v>
      </c>
      <c r="W1047" t="s">
        <v>1673</v>
      </c>
      <c r="X1047" t="s">
        <v>492</v>
      </c>
    </row>
    <row r="1048" spans="1:24" ht="15" customHeight="1" x14ac:dyDescent="0.35">
      <c r="A1048">
        <v>11710980</v>
      </c>
      <c r="B1048">
        <v>100006742361</v>
      </c>
      <c r="C1048" t="s">
        <v>1726</v>
      </c>
      <c r="D1048">
        <v>100</v>
      </c>
      <c r="E1048" t="s">
        <v>1745</v>
      </c>
      <c r="F1048" t="s">
        <v>1760</v>
      </c>
      <c r="G1048">
        <v>6076802</v>
      </c>
      <c r="H1048">
        <v>5</v>
      </c>
      <c r="I1048" t="s">
        <v>2295</v>
      </c>
      <c r="J1048" t="s">
        <v>2296</v>
      </c>
      <c r="K1048" t="s">
        <v>423</v>
      </c>
      <c r="L1048">
        <v>3</v>
      </c>
      <c r="M1048">
        <v>3</v>
      </c>
      <c r="N1048">
        <v>3</v>
      </c>
      <c r="O1048">
        <v>0</v>
      </c>
      <c r="P1048">
        <v>3</v>
      </c>
      <c r="Q1048">
        <v>0</v>
      </c>
      <c r="R1048">
        <v>0</v>
      </c>
      <c r="S1048" s="50">
        <v>46273.752824074072</v>
      </c>
      <c r="T1048" s="50">
        <v>46273.794976851852</v>
      </c>
      <c r="U1048" s="51">
        <v>46273</v>
      </c>
      <c r="V1048" s="50">
        <v>46273.794976851852</v>
      </c>
      <c r="W1048" t="s">
        <v>1673</v>
      </c>
      <c r="X1048" t="s">
        <v>492</v>
      </c>
    </row>
    <row r="1049" spans="1:24" ht="15" customHeight="1" x14ac:dyDescent="0.35">
      <c r="A1049">
        <v>11708212</v>
      </c>
      <c r="B1049">
        <v>100006740944</v>
      </c>
      <c r="C1049" t="s">
        <v>1726</v>
      </c>
      <c r="D1049">
        <v>100</v>
      </c>
      <c r="E1049" t="s">
        <v>1745</v>
      </c>
      <c r="F1049" t="s">
        <v>1760</v>
      </c>
      <c r="G1049">
        <v>6018003</v>
      </c>
      <c r="H1049">
        <v>2</v>
      </c>
      <c r="I1049" t="s">
        <v>2211</v>
      </c>
      <c r="J1049" t="s">
        <v>2212</v>
      </c>
      <c r="K1049" t="s">
        <v>421</v>
      </c>
      <c r="L1049">
        <v>3</v>
      </c>
      <c r="M1049">
        <v>8</v>
      </c>
      <c r="N1049">
        <v>8</v>
      </c>
      <c r="O1049">
        <v>0</v>
      </c>
      <c r="P1049">
        <v>8</v>
      </c>
      <c r="Q1049">
        <v>0</v>
      </c>
      <c r="R1049">
        <v>0</v>
      </c>
      <c r="S1049" s="50">
        <v>46273.66810185185</v>
      </c>
      <c r="T1049" s="50">
        <v>46273.795034722221</v>
      </c>
      <c r="U1049" s="51">
        <v>46273</v>
      </c>
      <c r="V1049" s="50">
        <v>46273.795034722221</v>
      </c>
      <c r="W1049" t="s">
        <v>1673</v>
      </c>
      <c r="X1049" t="s">
        <v>492</v>
      </c>
    </row>
    <row r="1050" spans="1:24" ht="15" customHeight="1" x14ac:dyDescent="0.35">
      <c r="A1050">
        <v>11707593</v>
      </c>
      <c r="B1050">
        <v>100006740611</v>
      </c>
      <c r="C1050" t="s">
        <v>1726</v>
      </c>
      <c r="D1050">
        <v>100</v>
      </c>
      <c r="E1050" t="s">
        <v>1745</v>
      </c>
      <c r="F1050" t="s">
        <v>1760</v>
      </c>
      <c r="G1050">
        <v>6012601</v>
      </c>
      <c r="H1050">
        <v>1</v>
      </c>
      <c r="I1050" t="s">
        <v>2105</v>
      </c>
      <c r="J1050" t="s">
        <v>2106</v>
      </c>
      <c r="K1050" t="s">
        <v>415</v>
      </c>
      <c r="L1050">
        <v>3</v>
      </c>
      <c r="M1050">
        <v>1</v>
      </c>
      <c r="N1050">
        <v>1</v>
      </c>
      <c r="O1050">
        <v>0</v>
      </c>
      <c r="P1050">
        <v>1</v>
      </c>
      <c r="Q1050">
        <v>0</v>
      </c>
      <c r="R1050">
        <v>0</v>
      </c>
      <c r="S1050" s="50">
        <v>46273.655162037037</v>
      </c>
      <c r="T1050" s="50">
        <v>46273.795104166667</v>
      </c>
      <c r="U1050" s="51">
        <v>46273</v>
      </c>
      <c r="V1050" s="50">
        <v>46273.795104166667</v>
      </c>
      <c r="W1050" t="s">
        <v>1673</v>
      </c>
      <c r="X1050" t="s">
        <v>492</v>
      </c>
    </row>
    <row r="1051" spans="1:24" ht="15" customHeight="1" x14ac:dyDescent="0.35">
      <c r="A1051">
        <v>11707594</v>
      </c>
      <c r="B1051">
        <v>100006740611</v>
      </c>
      <c r="C1051" t="s">
        <v>1726</v>
      </c>
      <c r="D1051">
        <v>100</v>
      </c>
      <c r="E1051" t="s">
        <v>1745</v>
      </c>
      <c r="F1051" t="s">
        <v>1760</v>
      </c>
      <c r="G1051">
        <v>6012601</v>
      </c>
      <c r="H1051">
        <v>1</v>
      </c>
      <c r="I1051" t="s">
        <v>2121</v>
      </c>
      <c r="J1051" t="s">
        <v>2122</v>
      </c>
      <c r="K1051" t="s">
        <v>415</v>
      </c>
      <c r="L1051">
        <v>3</v>
      </c>
      <c r="M1051">
        <v>1</v>
      </c>
      <c r="N1051">
        <v>1</v>
      </c>
      <c r="O1051">
        <v>0</v>
      </c>
      <c r="P1051">
        <v>1</v>
      </c>
      <c r="Q1051">
        <v>0</v>
      </c>
      <c r="R1051">
        <v>0</v>
      </c>
      <c r="S1051" s="50">
        <v>46273.655162037037</v>
      </c>
      <c r="T1051" s="50">
        <v>46273.79519675926</v>
      </c>
      <c r="U1051" s="51">
        <v>46273</v>
      </c>
      <c r="V1051" s="50">
        <v>46273.79519675926</v>
      </c>
      <c r="W1051" t="s">
        <v>1673</v>
      </c>
      <c r="X1051" t="s">
        <v>492</v>
      </c>
    </row>
    <row r="1052" spans="1:24" ht="15" customHeight="1" x14ac:dyDescent="0.35">
      <c r="A1052">
        <v>11708506</v>
      </c>
      <c r="B1052">
        <v>100006741084</v>
      </c>
      <c r="C1052" t="s">
        <v>1726</v>
      </c>
      <c r="D1052">
        <v>100</v>
      </c>
      <c r="E1052" t="s">
        <v>1745</v>
      </c>
      <c r="F1052" t="s">
        <v>1760</v>
      </c>
      <c r="G1052">
        <v>6018602</v>
      </c>
      <c r="H1052">
        <v>2</v>
      </c>
      <c r="I1052" t="s">
        <v>2275</v>
      </c>
      <c r="J1052" t="s">
        <v>2276</v>
      </c>
      <c r="K1052" t="s">
        <v>421</v>
      </c>
      <c r="L1052">
        <v>3</v>
      </c>
      <c r="M1052">
        <v>1</v>
      </c>
      <c r="N1052">
        <v>1</v>
      </c>
      <c r="O1052">
        <v>0</v>
      </c>
      <c r="P1052">
        <v>1</v>
      </c>
      <c r="Q1052">
        <v>0</v>
      </c>
      <c r="R1052">
        <v>0</v>
      </c>
      <c r="S1052" s="50">
        <v>46273.687557870369</v>
      </c>
      <c r="T1052" s="50">
        <v>46273.795254629629</v>
      </c>
      <c r="U1052" s="51">
        <v>46273</v>
      </c>
      <c r="V1052" s="50">
        <v>46273.795254629629</v>
      </c>
      <c r="W1052" t="s">
        <v>1673</v>
      </c>
      <c r="X1052" t="s">
        <v>492</v>
      </c>
    </row>
    <row r="1053" spans="1:24" ht="15" customHeight="1" x14ac:dyDescent="0.35">
      <c r="A1053">
        <v>11711247</v>
      </c>
      <c r="B1053">
        <v>100006742501</v>
      </c>
      <c r="C1053" t="s">
        <v>1726</v>
      </c>
      <c r="D1053">
        <v>100</v>
      </c>
      <c r="E1053" t="s">
        <v>1745</v>
      </c>
      <c r="F1053" t="s">
        <v>1760</v>
      </c>
      <c r="G1053">
        <v>6097101</v>
      </c>
      <c r="H1053">
        <v>5</v>
      </c>
      <c r="I1053" t="s">
        <v>2742</v>
      </c>
      <c r="J1053" t="s">
        <v>2743</v>
      </c>
      <c r="K1053" t="s">
        <v>423</v>
      </c>
      <c r="L1053">
        <v>3</v>
      </c>
      <c r="M1053">
        <v>2</v>
      </c>
      <c r="N1053">
        <v>2</v>
      </c>
      <c r="O1053">
        <v>0</v>
      </c>
      <c r="P1053">
        <v>2</v>
      </c>
      <c r="Q1053">
        <v>0</v>
      </c>
      <c r="R1053">
        <v>0</v>
      </c>
      <c r="S1053" s="50">
        <v>46273.761145833327</v>
      </c>
      <c r="T1053" s="50">
        <v>46273.795347222222</v>
      </c>
      <c r="U1053" s="51">
        <v>46273</v>
      </c>
      <c r="V1053" s="50">
        <v>46273.795347222222</v>
      </c>
      <c r="W1053" t="s">
        <v>1673</v>
      </c>
      <c r="X1053" t="s">
        <v>492</v>
      </c>
    </row>
    <row r="1054" spans="1:24" ht="15" customHeight="1" x14ac:dyDescent="0.35">
      <c r="A1054">
        <v>11708507</v>
      </c>
      <c r="B1054">
        <v>100006741084</v>
      </c>
      <c r="C1054" t="s">
        <v>1726</v>
      </c>
      <c r="D1054">
        <v>100</v>
      </c>
      <c r="E1054" t="s">
        <v>1745</v>
      </c>
      <c r="F1054" t="s">
        <v>1760</v>
      </c>
      <c r="G1054">
        <v>6018602</v>
      </c>
      <c r="H1054">
        <v>2</v>
      </c>
      <c r="I1054" t="s">
        <v>2265</v>
      </c>
      <c r="J1054" t="s">
        <v>2266</v>
      </c>
      <c r="K1054" t="s">
        <v>421</v>
      </c>
      <c r="L1054">
        <v>3</v>
      </c>
      <c r="M1054">
        <v>2</v>
      </c>
      <c r="N1054">
        <v>2</v>
      </c>
      <c r="O1054">
        <v>0</v>
      </c>
      <c r="P1054">
        <v>2</v>
      </c>
      <c r="Q1054">
        <v>0</v>
      </c>
      <c r="R1054">
        <v>0</v>
      </c>
      <c r="S1054" s="50">
        <v>46273.687557870369</v>
      </c>
      <c r="T1054" s="50">
        <v>46273.795416666668</v>
      </c>
      <c r="U1054" s="51">
        <v>46273</v>
      </c>
      <c r="V1054" s="50">
        <v>46273.795416666668</v>
      </c>
      <c r="W1054" t="s">
        <v>1673</v>
      </c>
      <c r="X1054" t="s">
        <v>492</v>
      </c>
    </row>
    <row r="1055" spans="1:24" ht="15" customHeight="1" x14ac:dyDescent="0.35">
      <c r="A1055">
        <v>11709860</v>
      </c>
      <c r="B1055">
        <v>100006741783</v>
      </c>
      <c r="C1055" t="s">
        <v>1726</v>
      </c>
      <c r="D1055">
        <v>100</v>
      </c>
      <c r="E1055" t="s">
        <v>1745</v>
      </c>
      <c r="F1055" t="s">
        <v>1760</v>
      </c>
      <c r="G1055">
        <v>6051401</v>
      </c>
      <c r="H1055">
        <v>1</v>
      </c>
      <c r="I1055" t="s">
        <v>2121</v>
      </c>
      <c r="J1055" t="s">
        <v>2122</v>
      </c>
      <c r="K1055" t="s">
        <v>415</v>
      </c>
      <c r="L1055">
        <v>3</v>
      </c>
      <c r="M1055">
        <v>1</v>
      </c>
      <c r="N1055">
        <v>1</v>
      </c>
      <c r="O1055">
        <v>0</v>
      </c>
      <c r="P1055">
        <v>1</v>
      </c>
      <c r="Q1055">
        <v>0</v>
      </c>
      <c r="R1055">
        <v>0</v>
      </c>
      <c r="S1055" s="50">
        <v>46273.714618055557</v>
      </c>
      <c r="T1055" s="50">
        <v>46273.795439814807</v>
      </c>
      <c r="U1055" s="51">
        <v>46273</v>
      </c>
      <c r="V1055" s="50">
        <v>46273.795439814807</v>
      </c>
      <c r="W1055" t="s">
        <v>1673</v>
      </c>
      <c r="X1055" t="s">
        <v>492</v>
      </c>
    </row>
    <row r="1056" spans="1:24" ht="15" customHeight="1" x14ac:dyDescent="0.35">
      <c r="A1056">
        <v>11709861</v>
      </c>
      <c r="B1056">
        <v>100006741783</v>
      </c>
      <c r="C1056" t="s">
        <v>1726</v>
      </c>
      <c r="D1056">
        <v>100</v>
      </c>
      <c r="E1056" t="s">
        <v>1745</v>
      </c>
      <c r="F1056" t="s">
        <v>1760</v>
      </c>
      <c r="G1056">
        <v>6051401</v>
      </c>
      <c r="H1056">
        <v>1</v>
      </c>
      <c r="I1056" t="s">
        <v>2095</v>
      </c>
      <c r="J1056" t="s">
        <v>2096</v>
      </c>
      <c r="K1056" t="s">
        <v>415</v>
      </c>
      <c r="L1056">
        <v>3</v>
      </c>
      <c r="M1056">
        <v>3</v>
      </c>
      <c r="N1056">
        <v>3</v>
      </c>
      <c r="O1056">
        <v>0</v>
      </c>
      <c r="P1056">
        <v>3</v>
      </c>
      <c r="Q1056">
        <v>0</v>
      </c>
      <c r="R1056">
        <v>0</v>
      </c>
      <c r="S1056" s="50">
        <v>46273.714618055557</v>
      </c>
      <c r="T1056" s="50">
        <v>46273.795520833337</v>
      </c>
      <c r="U1056" s="51">
        <v>46273</v>
      </c>
      <c r="V1056" s="50">
        <v>46273.795520833337</v>
      </c>
      <c r="W1056" t="s">
        <v>1673</v>
      </c>
      <c r="X1056" t="s">
        <v>492</v>
      </c>
    </row>
    <row r="1057" spans="1:24" ht="15" customHeight="1" x14ac:dyDescent="0.35">
      <c r="A1057">
        <v>11709418</v>
      </c>
      <c r="B1057">
        <v>100006741571</v>
      </c>
      <c r="C1057" t="s">
        <v>1726</v>
      </c>
      <c r="D1057">
        <v>100</v>
      </c>
      <c r="E1057" t="s">
        <v>1745</v>
      </c>
      <c r="F1057" t="s">
        <v>1760</v>
      </c>
      <c r="G1057">
        <v>5894219</v>
      </c>
      <c r="H1057">
        <v>2</v>
      </c>
      <c r="I1057" t="s">
        <v>1957</v>
      </c>
      <c r="J1057" t="s">
        <v>1958</v>
      </c>
      <c r="K1057" t="s">
        <v>420</v>
      </c>
      <c r="L1057">
        <v>3</v>
      </c>
      <c r="M1057">
        <v>7</v>
      </c>
      <c r="N1057">
        <v>7</v>
      </c>
      <c r="O1057">
        <v>0</v>
      </c>
      <c r="P1057">
        <v>7</v>
      </c>
      <c r="Q1057">
        <v>0</v>
      </c>
      <c r="R1057">
        <v>0</v>
      </c>
      <c r="S1057" s="50">
        <v>46273.7028125</v>
      </c>
      <c r="T1057" s="50">
        <v>46273.795729166668</v>
      </c>
      <c r="U1057" s="51">
        <v>46273</v>
      </c>
      <c r="V1057" s="50">
        <v>46273.795729166668</v>
      </c>
      <c r="W1057" t="s">
        <v>1673</v>
      </c>
      <c r="X1057" t="s">
        <v>492</v>
      </c>
    </row>
    <row r="1058" spans="1:24" ht="15" customHeight="1" x14ac:dyDescent="0.35">
      <c r="A1058">
        <v>11711736</v>
      </c>
      <c r="B1058">
        <v>100006742775</v>
      </c>
      <c r="C1058" t="s">
        <v>1726</v>
      </c>
      <c r="D1058">
        <v>100</v>
      </c>
      <c r="E1058" t="s">
        <v>1745</v>
      </c>
      <c r="F1058" t="s">
        <v>1760</v>
      </c>
      <c r="G1058">
        <v>6118301</v>
      </c>
      <c r="H1058">
        <v>5</v>
      </c>
      <c r="I1058" t="s">
        <v>2123</v>
      </c>
      <c r="J1058" t="s">
        <v>2124</v>
      </c>
      <c r="K1058" t="s">
        <v>423</v>
      </c>
      <c r="L1058">
        <v>3</v>
      </c>
      <c r="M1058">
        <v>65</v>
      </c>
      <c r="N1058">
        <v>65</v>
      </c>
      <c r="O1058">
        <v>0</v>
      </c>
      <c r="P1058">
        <v>65</v>
      </c>
      <c r="Q1058">
        <v>0</v>
      </c>
      <c r="R1058">
        <v>0</v>
      </c>
      <c r="S1058" s="50">
        <v>46273.786840277768</v>
      </c>
      <c r="T1058" s="50">
        <v>46273.795798611107</v>
      </c>
      <c r="U1058" s="51">
        <v>46273</v>
      </c>
      <c r="V1058" s="50">
        <v>46273.795798611107</v>
      </c>
      <c r="W1058" t="s">
        <v>1673</v>
      </c>
      <c r="X1058" t="s">
        <v>492</v>
      </c>
    </row>
    <row r="1059" spans="1:24" ht="15" customHeight="1" x14ac:dyDescent="0.35">
      <c r="A1059">
        <v>11707034</v>
      </c>
      <c r="B1059">
        <v>100006740275</v>
      </c>
      <c r="C1059" t="s">
        <v>1726</v>
      </c>
      <c r="D1059">
        <v>100</v>
      </c>
      <c r="E1059" t="s">
        <v>1745</v>
      </c>
      <c r="F1059" t="s">
        <v>1760</v>
      </c>
      <c r="G1059">
        <v>6000201</v>
      </c>
      <c r="H1059">
        <v>2</v>
      </c>
      <c r="I1059" t="s">
        <v>1783</v>
      </c>
      <c r="J1059" t="s">
        <v>1784</v>
      </c>
      <c r="K1059" t="s">
        <v>421</v>
      </c>
      <c r="L1059">
        <v>3</v>
      </c>
      <c r="M1059">
        <v>5</v>
      </c>
      <c r="N1059">
        <v>5</v>
      </c>
      <c r="O1059">
        <v>0</v>
      </c>
      <c r="P1059">
        <v>5</v>
      </c>
      <c r="Q1059">
        <v>0</v>
      </c>
      <c r="R1059">
        <v>0</v>
      </c>
      <c r="S1059" s="50">
        <v>46273.654907407406</v>
      </c>
      <c r="T1059" s="50">
        <v>46273.795844907407</v>
      </c>
      <c r="U1059" s="51">
        <v>46273</v>
      </c>
      <c r="V1059" s="50">
        <v>46273.795844907407</v>
      </c>
      <c r="W1059" t="s">
        <v>1673</v>
      </c>
      <c r="X1059" t="s">
        <v>492</v>
      </c>
    </row>
    <row r="1060" spans="1:24" ht="15" customHeight="1" x14ac:dyDescent="0.35">
      <c r="A1060">
        <v>11709966</v>
      </c>
      <c r="B1060">
        <v>100006741840</v>
      </c>
      <c r="C1060" t="s">
        <v>1726</v>
      </c>
      <c r="D1060">
        <v>100</v>
      </c>
      <c r="E1060" t="s">
        <v>1745</v>
      </c>
      <c r="F1060" t="s">
        <v>1760</v>
      </c>
      <c r="G1060">
        <v>6055302</v>
      </c>
      <c r="H1060">
        <v>1</v>
      </c>
      <c r="I1060" t="s">
        <v>2231</v>
      </c>
      <c r="J1060" t="s">
        <v>2232</v>
      </c>
      <c r="K1060" t="s">
        <v>415</v>
      </c>
      <c r="L1060">
        <v>3</v>
      </c>
      <c r="M1060">
        <v>1</v>
      </c>
      <c r="N1060">
        <v>1</v>
      </c>
      <c r="O1060">
        <v>0</v>
      </c>
      <c r="P1060">
        <v>1</v>
      </c>
      <c r="Q1060">
        <v>0</v>
      </c>
      <c r="R1060">
        <v>0</v>
      </c>
      <c r="S1060" s="50">
        <v>46273.718784722223</v>
      </c>
      <c r="T1060" s="50">
        <v>46273.79587962963</v>
      </c>
      <c r="U1060" s="51">
        <v>46273</v>
      </c>
      <c r="V1060" s="50">
        <v>46273.79587962963</v>
      </c>
      <c r="W1060" t="s">
        <v>1673</v>
      </c>
      <c r="X1060" t="s">
        <v>492</v>
      </c>
    </row>
    <row r="1061" spans="1:24" ht="15" customHeight="1" x14ac:dyDescent="0.35">
      <c r="A1061">
        <v>11709414</v>
      </c>
      <c r="B1061">
        <v>100006741567</v>
      </c>
      <c r="C1061" t="s">
        <v>1726</v>
      </c>
      <c r="D1061">
        <v>100</v>
      </c>
      <c r="E1061" t="s">
        <v>1745</v>
      </c>
      <c r="F1061" t="s">
        <v>1760</v>
      </c>
      <c r="G1061">
        <v>5894215</v>
      </c>
      <c r="H1061">
        <v>2</v>
      </c>
      <c r="I1061" t="s">
        <v>2397</v>
      </c>
      <c r="J1061" t="s">
        <v>2398</v>
      </c>
      <c r="K1061" t="s">
        <v>420</v>
      </c>
      <c r="L1061">
        <v>3</v>
      </c>
      <c r="M1061">
        <v>1</v>
      </c>
      <c r="N1061">
        <v>1</v>
      </c>
      <c r="O1061">
        <v>0</v>
      </c>
      <c r="P1061">
        <v>1</v>
      </c>
      <c r="Q1061">
        <v>0</v>
      </c>
      <c r="R1061">
        <v>0</v>
      </c>
      <c r="S1061" s="50">
        <v>46273.7028125</v>
      </c>
      <c r="T1061" s="50">
        <v>46273.796041666668</v>
      </c>
      <c r="U1061" s="51">
        <v>46273</v>
      </c>
      <c r="V1061" s="50">
        <v>46273.796041666668</v>
      </c>
      <c r="W1061" t="s">
        <v>1673</v>
      </c>
      <c r="X1061" t="s">
        <v>492</v>
      </c>
    </row>
    <row r="1062" spans="1:24" ht="15" customHeight="1" x14ac:dyDescent="0.35">
      <c r="A1062">
        <v>11708509</v>
      </c>
      <c r="B1062">
        <v>100006741086</v>
      </c>
      <c r="C1062" t="s">
        <v>1726</v>
      </c>
      <c r="D1062">
        <v>100</v>
      </c>
      <c r="E1062" t="s">
        <v>1745</v>
      </c>
      <c r="F1062" t="s">
        <v>1760</v>
      </c>
      <c r="G1062">
        <v>6018604</v>
      </c>
      <c r="H1062">
        <v>2</v>
      </c>
      <c r="I1062" t="s">
        <v>2265</v>
      </c>
      <c r="J1062" t="s">
        <v>2266</v>
      </c>
      <c r="K1062" t="s">
        <v>421</v>
      </c>
      <c r="L1062">
        <v>3</v>
      </c>
      <c r="M1062">
        <v>2</v>
      </c>
      <c r="N1062">
        <v>2</v>
      </c>
      <c r="O1062">
        <v>0</v>
      </c>
      <c r="P1062">
        <v>2</v>
      </c>
      <c r="Q1062">
        <v>0</v>
      </c>
      <c r="R1062">
        <v>0</v>
      </c>
      <c r="S1062" s="50">
        <v>46273.687557870369</v>
      </c>
      <c r="T1062" s="50">
        <v>46273.796157407407</v>
      </c>
      <c r="U1062" s="51">
        <v>46273</v>
      </c>
      <c r="V1062" s="50">
        <v>46273.796157407407</v>
      </c>
      <c r="W1062" t="s">
        <v>1673</v>
      </c>
      <c r="X1062" t="s">
        <v>492</v>
      </c>
    </row>
    <row r="1063" spans="1:24" ht="15" customHeight="1" x14ac:dyDescent="0.35">
      <c r="A1063">
        <v>11711044</v>
      </c>
      <c r="B1063">
        <v>100006742398</v>
      </c>
      <c r="C1063" t="s">
        <v>1726</v>
      </c>
      <c r="D1063">
        <v>100</v>
      </c>
      <c r="E1063" t="s">
        <v>1745</v>
      </c>
      <c r="F1063" t="s">
        <v>1760</v>
      </c>
      <c r="G1063">
        <v>6090001</v>
      </c>
      <c r="H1063">
        <v>1</v>
      </c>
      <c r="I1063" t="s">
        <v>2241</v>
      </c>
      <c r="J1063" t="s">
        <v>2242</v>
      </c>
      <c r="K1063" t="s">
        <v>415</v>
      </c>
      <c r="L1063">
        <v>3</v>
      </c>
      <c r="M1063">
        <v>2</v>
      </c>
      <c r="N1063">
        <v>2</v>
      </c>
      <c r="O1063">
        <v>0</v>
      </c>
      <c r="P1063">
        <v>2</v>
      </c>
      <c r="Q1063">
        <v>0</v>
      </c>
      <c r="R1063">
        <v>0</v>
      </c>
      <c r="S1063" s="50">
        <v>46273.754212962973</v>
      </c>
      <c r="T1063" s="50">
        <v>46273.796238425923</v>
      </c>
      <c r="U1063" s="51">
        <v>46273</v>
      </c>
      <c r="V1063" s="50">
        <v>46273.796238425923</v>
      </c>
      <c r="W1063" t="s">
        <v>1673</v>
      </c>
      <c r="X1063" t="s">
        <v>492</v>
      </c>
    </row>
    <row r="1064" spans="1:24" ht="15" customHeight="1" x14ac:dyDescent="0.35">
      <c r="A1064">
        <v>11708510</v>
      </c>
      <c r="B1064">
        <v>100006741087</v>
      </c>
      <c r="C1064" t="s">
        <v>1726</v>
      </c>
      <c r="D1064">
        <v>100</v>
      </c>
      <c r="E1064" t="s">
        <v>1745</v>
      </c>
      <c r="F1064" t="s">
        <v>1760</v>
      </c>
      <c r="G1064">
        <v>6018605</v>
      </c>
      <c r="H1064">
        <v>2</v>
      </c>
      <c r="I1064" t="s">
        <v>2265</v>
      </c>
      <c r="J1064" t="s">
        <v>2266</v>
      </c>
      <c r="K1064" t="s">
        <v>421</v>
      </c>
      <c r="L1064">
        <v>3</v>
      </c>
      <c r="M1064">
        <v>2</v>
      </c>
      <c r="N1064">
        <v>2</v>
      </c>
      <c r="O1064">
        <v>0</v>
      </c>
      <c r="P1064">
        <v>2</v>
      </c>
      <c r="Q1064">
        <v>0</v>
      </c>
      <c r="R1064">
        <v>0</v>
      </c>
      <c r="S1064" s="50">
        <v>46273.687557870369</v>
      </c>
      <c r="T1064" s="50">
        <v>46273.796365740738</v>
      </c>
      <c r="U1064" s="51">
        <v>46273</v>
      </c>
      <c r="V1064" s="50">
        <v>46273.796365740738</v>
      </c>
      <c r="W1064" t="s">
        <v>1673</v>
      </c>
      <c r="X1064" t="s">
        <v>492</v>
      </c>
    </row>
    <row r="1065" spans="1:24" ht="15" customHeight="1" x14ac:dyDescent="0.35">
      <c r="A1065">
        <v>11709411</v>
      </c>
      <c r="B1065">
        <v>100006741565</v>
      </c>
      <c r="C1065" t="s">
        <v>1726</v>
      </c>
      <c r="D1065">
        <v>100</v>
      </c>
      <c r="E1065" t="s">
        <v>1745</v>
      </c>
      <c r="F1065" t="s">
        <v>1760</v>
      </c>
      <c r="G1065">
        <v>5894213</v>
      </c>
      <c r="H1065">
        <v>2</v>
      </c>
      <c r="I1065" t="s">
        <v>1957</v>
      </c>
      <c r="J1065" t="s">
        <v>1958</v>
      </c>
      <c r="K1065" t="s">
        <v>420</v>
      </c>
      <c r="L1065">
        <v>3</v>
      </c>
      <c r="M1065">
        <v>2</v>
      </c>
      <c r="N1065">
        <v>2</v>
      </c>
      <c r="O1065">
        <v>0</v>
      </c>
      <c r="P1065">
        <v>2</v>
      </c>
      <c r="Q1065">
        <v>0</v>
      </c>
      <c r="R1065">
        <v>0</v>
      </c>
      <c r="S1065" s="50">
        <v>46273.7028125</v>
      </c>
      <c r="T1065" s="50">
        <v>46273.796400462961</v>
      </c>
      <c r="U1065" s="51">
        <v>46273</v>
      </c>
      <c r="V1065" s="50">
        <v>46273.796400462961</v>
      </c>
      <c r="W1065" t="s">
        <v>1673</v>
      </c>
      <c r="X1065" t="s">
        <v>492</v>
      </c>
    </row>
    <row r="1066" spans="1:24" ht="15" customHeight="1" x14ac:dyDescent="0.35">
      <c r="A1066">
        <v>11711728</v>
      </c>
      <c r="B1066">
        <v>100006742770</v>
      </c>
      <c r="C1066" t="s">
        <v>1726</v>
      </c>
      <c r="D1066">
        <v>100</v>
      </c>
      <c r="E1066" t="s">
        <v>1745</v>
      </c>
      <c r="F1066" t="s">
        <v>1760</v>
      </c>
      <c r="G1066">
        <v>6116101</v>
      </c>
      <c r="H1066">
        <v>1</v>
      </c>
      <c r="I1066" t="s">
        <v>2231</v>
      </c>
      <c r="J1066" t="s">
        <v>2232</v>
      </c>
      <c r="K1066" t="s">
        <v>415</v>
      </c>
      <c r="L1066">
        <v>3</v>
      </c>
      <c r="M1066">
        <v>1</v>
      </c>
      <c r="N1066">
        <v>1</v>
      </c>
      <c r="O1066">
        <v>0</v>
      </c>
      <c r="P1066">
        <v>1</v>
      </c>
      <c r="Q1066">
        <v>0</v>
      </c>
      <c r="R1066">
        <v>0</v>
      </c>
      <c r="S1066" s="50">
        <v>46273.784074074072</v>
      </c>
      <c r="T1066" s="50">
        <v>46273.796516203707</v>
      </c>
      <c r="U1066" s="51">
        <v>46273</v>
      </c>
      <c r="V1066" s="50">
        <v>46273.796516203707</v>
      </c>
      <c r="W1066" t="s">
        <v>1673</v>
      </c>
      <c r="X1066" t="s">
        <v>492</v>
      </c>
    </row>
    <row r="1067" spans="1:24" ht="15" customHeight="1" x14ac:dyDescent="0.35">
      <c r="A1067">
        <v>11709412</v>
      </c>
      <c r="B1067">
        <v>100006741565</v>
      </c>
      <c r="C1067" t="s">
        <v>1726</v>
      </c>
      <c r="D1067">
        <v>100</v>
      </c>
      <c r="E1067" t="s">
        <v>1745</v>
      </c>
      <c r="F1067" t="s">
        <v>1760</v>
      </c>
      <c r="G1067">
        <v>5894213</v>
      </c>
      <c r="H1067">
        <v>2</v>
      </c>
      <c r="I1067" t="s">
        <v>2397</v>
      </c>
      <c r="J1067" t="s">
        <v>2398</v>
      </c>
      <c r="K1067" t="s">
        <v>420</v>
      </c>
      <c r="L1067">
        <v>3</v>
      </c>
      <c r="M1067">
        <v>1</v>
      </c>
      <c r="N1067">
        <v>1</v>
      </c>
      <c r="O1067">
        <v>0</v>
      </c>
      <c r="P1067">
        <v>1</v>
      </c>
      <c r="Q1067">
        <v>0</v>
      </c>
      <c r="R1067">
        <v>0</v>
      </c>
      <c r="S1067" s="50">
        <v>46273.7028125</v>
      </c>
      <c r="T1067" s="50">
        <v>46273.796550925923</v>
      </c>
      <c r="U1067" s="51">
        <v>46273</v>
      </c>
      <c r="V1067" s="50">
        <v>46273.796550925923</v>
      </c>
      <c r="W1067" t="s">
        <v>1673</v>
      </c>
      <c r="X1067" t="s">
        <v>492</v>
      </c>
    </row>
    <row r="1068" spans="1:24" ht="15" customHeight="1" x14ac:dyDescent="0.35">
      <c r="A1068">
        <v>11711571</v>
      </c>
      <c r="B1068">
        <v>100006742700</v>
      </c>
      <c r="C1068" t="s">
        <v>1726</v>
      </c>
      <c r="D1068">
        <v>100</v>
      </c>
      <c r="E1068" t="s">
        <v>1745</v>
      </c>
      <c r="F1068" t="s">
        <v>1760</v>
      </c>
      <c r="G1068">
        <v>70825839</v>
      </c>
      <c r="H1068">
        <v>6</v>
      </c>
      <c r="I1068" t="s">
        <v>2809</v>
      </c>
      <c r="J1068" t="s">
        <v>2810</v>
      </c>
      <c r="K1068" t="s">
        <v>341</v>
      </c>
      <c r="L1068">
        <v>3</v>
      </c>
      <c r="M1068">
        <v>1</v>
      </c>
      <c r="N1068">
        <v>1</v>
      </c>
      <c r="O1068">
        <v>0</v>
      </c>
      <c r="P1068">
        <v>1</v>
      </c>
      <c r="Q1068">
        <v>0</v>
      </c>
      <c r="R1068">
        <v>0</v>
      </c>
      <c r="S1068" s="50">
        <v>46273.775752314818</v>
      </c>
      <c r="T1068" s="50">
        <v>46273.796666666669</v>
      </c>
      <c r="U1068" s="51">
        <v>46273</v>
      </c>
      <c r="V1068" s="50">
        <v>46273.796666666669</v>
      </c>
      <c r="W1068" t="s">
        <v>1673</v>
      </c>
      <c r="X1068" t="s">
        <v>492</v>
      </c>
    </row>
    <row r="1069" spans="1:24" ht="15" customHeight="1" x14ac:dyDescent="0.35">
      <c r="A1069">
        <v>11708511</v>
      </c>
      <c r="B1069">
        <v>100006741088</v>
      </c>
      <c r="C1069" t="s">
        <v>1726</v>
      </c>
      <c r="D1069">
        <v>100</v>
      </c>
      <c r="E1069" t="s">
        <v>1745</v>
      </c>
      <c r="F1069" t="s">
        <v>1760</v>
      </c>
      <c r="G1069">
        <v>6018606</v>
      </c>
      <c r="H1069">
        <v>2</v>
      </c>
      <c r="I1069" t="s">
        <v>2275</v>
      </c>
      <c r="J1069" t="s">
        <v>2276</v>
      </c>
      <c r="K1069" t="s">
        <v>421</v>
      </c>
      <c r="L1069">
        <v>3</v>
      </c>
      <c r="M1069">
        <v>9</v>
      </c>
      <c r="N1069">
        <v>9</v>
      </c>
      <c r="O1069">
        <v>0</v>
      </c>
      <c r="P1069">
        <v>9</v>
      </c>
      <c r="Q1069">
        <v>0</v>
      </c>
      <c r="R1069">
        <v>0</v>
      </c>
      <c r="S1069" s="50">
        <v>46273.687557870369</v>
      </c>
      <c r="T1069" s="50">
        <v>46273.796678240738</v>
      </c>
      <c r="U1069" s="51">
        <v>46273</v>
      </c>
      <c r="V1069" s="50">
        <v>46273.796678240738</v>
      </c>
      <c r="W1069" t="s">
        <v>1673</v>
      </c>
      <c r="X1069" t="s">
        <v>492</v>
      </c>
    </row>
    <row r="1070" spans="1:24" ht="15" customHeight="1" x14ac:dyDescent="0.35">
      <c r="A1070">
        <v>11709408</v>
      </c>
      <c r="B1070">
        <v>100006741563</v>
      </c>
      <c r="C1070" t="s">
        <v>1726</v>
      </c>
      <c r="D1070">
        <v>100</v>
      </c>
      <c r="E1070" t="s">
        <v>1745</v>
      </c>
      <c r="F1070" t="s">
        <v>1760</v>
      </c>
      <c r="G1070">
        <v>5894211</v>
      </c>
      <c r="H1070">
        <v>2</v>
      </c>
      <c r="I1070" t="s">
        <v>1773</v>
      </c>
      <c r="J1070" t="s">
        <v>1774</v>
      </c>
      <c r="K1070" t="s">
        <v>420</v>
      </c>
      <c r="L1070">
        <v>3</v>
      </c>
      <c r="M1070">
        <v>3</v>
      </c>
      <c r="N1070">
        <v>3</v>
      </c>
      <c r="O1070">
        <v>0</v>
      </c>
      <c r="P1070">
        <v>3</v>
      </c>
      <c r="Q1070">
        <v>0</v>
      </c>
      <c r="R1070">
        <v>0</v>
      </c>
      <c r="S1070" s="50">
        <v>46273.7028125</v>
      </c>
      <c r="T1070" s="50">
        <v>46273.796863425923</v>
      </c>
      <c r="U1070" s="51">
        <v>46273</v>
      </c>
      <c r="V1070" s="50">
        <v>46273.796863425923</v>
      </c>
      <c r="W1070" t="s">
        <v>1673</v>
      </c>
      <c r="X1070" t="s">
        <v>492</v>
      </c>
    </row>
    <row r="1071" spans="1:24" ht="15" customHeight="1" x14ac:dyDescent="0.35">
      <c r="A1071">
        <v>11711216</v>
      </c>
      <c r="B1071">
        <v>100006742485</v>
      </c>
      <c r="C1071" t="s">
        <v>1726</v>
      </c>
      <c r="D1071">
        <v>100</v>
      </c>
      <c r="E1071" t="s">
        <v>1745</v>
      </c>
      <c r="F1071" t="s">
        <v>1760</v>
      </c>
      <c r="G1071">
        <v>6095701</v>
      </c>
      <c r="H1071">
        <v>1</v>
      </c>
      <c r="I1071" t="s">
        <v>2555</v>
      </c>
      <c r="J1071" t="s">
        <v>2556</v>
      </c>
      <c r="K1071" t="s">
        <v>415</v>
      </c>
      <c r="L1071">
        <v>3</v>
      </c>
      <c r="M1071">
        <v>1</v>
      </c>
      <c r="N1071">
        <v>1</v>
      </c>
      <c r="O1071">
        <v>0</v>
      </c>
      <c r="P1071">
        <v>1</v>
      </c>
      <c r="Q1071">
        <v>0</v>
      </c>
      <c r="R1071">
        <v>0</v>
      </c>
      <c r="S1071" s="50">
        <v>46273.760474537034</v>
      </c>
      <c r="T1071" s="50">
        <v>46273.796909722223</v>
      </c>
      <c r="U1071" s="51">
        <v>46273</v>
      </c>
      <c r="V1071" s="50">
        <v>46273.796909722223</v>
      </c>
      <c r="W1071" t="s">
        <v>1673</v>
      </c>
      <c r="X1071" t="s">
        <v>492</v>
      </c>
    </row>
    <row r="1072" spans="1:24" ht="15" customHeight="1" x14ac:dyDescent="0.35">
      <c r="A1072">
        <v>11711217</v>
      </c>
      <c r="B1072">
        <v>100006742485</v>
      </c>
      <c r="C1072" t="s">
        <v>1726</v>
      </c>
      <c r="D1072">
        <v>100</v>
      </c>
      <c r="E1072" t="s">
        <v>1745</v>
      </c>
      <c r="F1072" t="s">
        <v>1760</v>
      </c>
      <c r="G1072">
        <v>6095701</v>
      </c>
      <c r="H1072">
        <v>1</v>
      </c>
      <c r="I1072" t="s">
        <v>2231</v>
      </c>
      <c r="J1072" t="s">
        <v>2232</v>
      </c>
      <c r="K1072" t="s">
        <v>415</v>
      </c>
      <c r="L1072">
        <v>3</v>
      </c>
      <c r="M1072">
        <v>1</v>
      </c>
      <c r="N1072">
        <v>1</v>
      </c>
      <c r="O1072">
        <v>0</v>
      </c>
      <c r="P1072">
        <v>1</v>
      </c>
      <c r="Q1072">
        <v>0</v>
      </c>
      <c r="R1072">
        <v>0</v>
      </c>
      <c r="S1072" s="50">
        <v>46273.760474537034</v>
      </c>
      <c r="T1072" s="50">
        <v>46273.797002314823</v>
      </c>
      <c r="U1072" s="51">
        <v>46273</v>
      </c>
      <c r="V1072" s="50">
        <v>46273.797002314823</v>
      </c>
      <c r="W1072" t="s">
        <v>1673</v>
      </c>
      <c r="X1072" t="s">
        <v>492</v>
      </c>
    </row>
    <row r="1073" spans="1:24" ht="15" customHeight="1" x14ac:dyDescent="0.35">
      <c r="A1073">
        <v>11709405</v>
      </c>
      <c r="B1073">
        <v>100006741561</v>
      </c>
      <c r="C1073" t="s">
        <v>1726</v>
      </c>
      <c r="D1073">
        <v>100</v>
      </c>
      <c r="E1073" t="s">
        <v>1745</v>
      </c>
      <c r="F1073" t="s">
        <v>1760</v>
      </c>
      <c r="G1073">
        <v>5894209</v>
      </c>
      <c r="H1073">
        <v>2</v>
      </c>
      <c r="I1073" t="s">
        <v>2391</v>
      </c>
      <c r="J1073" t="s">
        <v>2392</v>
      </c>
      <c r="K1073" t="s">
        <v>421</v>
      </c>
      <c r="L1073">
        <v>3</v>
      </c>
      <c r="M1073">
        <v>2</v>
      </c>
      <c r="N1073">
        <v>2</v>
      </c>
      <c r="O1073">
        <v>0</v>
      </c>
      <c r="P1073">
        <v>2</v>
      </c>
      <c r="Q1073">
        <v>0</v>
      </c>
      <c r="R1073">
        <v>0</v>
      </c>
      <c r="S1073" s="50">
        <v>46273.7028125</v>
      </c>
      <c r="T1073" s="50">
        <v>46273.797060185178</v>
      </c>
      <c r="U1073" s="51">
        <v>46273</v>
      </c>
      <c r="V1073" s="50">
        <v>46273.797060185178</v>
      </c>
      <c r="W1073" t="s">
        <v>1673</v>
      </c>
      <c r="X1073" t="s">
        <v>492</v>
      </c>
    </row>
    <row r="1074" spans="1:24" ht="15" customHeight="1" x14ac:dyDescent="0.35">
      <c r="A1074">
        <v>11711737</v>
      </c>
      <c r="B1074">
        <v>100006742776</v>
      </c>
      <c r="C1074" t="s">
        <v>1726</v>
      </c>
      <c r="D1074">
        <v>100</v>
      </c>
      <c r="E1074" t="s">
        <v>1745</v>
      </c>
      <c r="F1074" t="s">
        <v>1760</v>
      </c>
      <c r="G1074">
        <v>6118302</v>
      </c>
      <c r="H1074">
        <v>5</v>
      </c>
      <c r="I1074" t="s">
        <v>2123</v>
      </c>
      <c r="J1074" t="s">
        <v>2124</v>
      </c>
      <c r="K1074" t="s">
        <v>423</v>
      </c>
      <c r="L1074">
        <v>3</v>
      </c>
      <c r="M1074">
        <v>5</v>
      </c>
      <c r="N1074">
        <v>5</v>
      </c>
      <c r="O1074">
        <v>0</v>
      </c>
      <c r="P1074">
        <v>5</v>
      </c>
      <c r="Q1074">
        <v>0</v>
      </c>
      <c r="R1074">
        <v>0</v>
      </c>
      <c r="S1074" s="50">
        <v>46273.786840277768</v>
      </c>
      <c r="T1074" s="50">
        <v>46273.7971412037</v>
      </c>
      <c r="U1074" s="51">
        <v>46273</v>
      </c>
      <c r="V1074" s="50">
        <v>46273.7971412037</v>
      </c>
      <c r="W1074" t="s">
        <v>1673</v>
      </c>
      <c r="X1074" t="s">
        <v>492</v>
      </c>
    </row>
    <row r="1075" spans="1:24" ht="15" customHeight="1" x14ac:dyDescent="0.35">
      <c r="A1075">
        <v>11709409</v>
      </c>
      <c r="B1075">
        <v>100006741563</v>
      </c>
      <c r="C1075" t="s">
        <v>1726</v>
      </c>
      <c r="D1075">
        <v>100</v>
      </c>
      <c r="E1075" t="s">
        <v>1745</v>
      </c>
      <c r="F1075" t="s">
        <v>1760</v>
      </c>
      <c r="G1075">
        <v>5894211</v>
      </c>
      <c r="H1075">
        <v>2</v>
      </c>
      <c r="I1075" t="s">
        <v>2397</v>
      </c>
      <c r="J1075" t="s">
        <v>2398</v>
      </c>
      <c r="K1075" t="s">
        <v>420</v>
      </c>
      <c r="L1075">
        <v>3</v>
      </c>
      <c r="M1075">
        <v>1</v>
      </c>
      <c r="N1075">
        <v>1</v>
      </c>
      <c r="O1075">
        <v>0</v>
      </c>
      <c r="P1075">
        <v>1</v>
      </c>
      <c r="Q1075">
        <v>0</v>
      </c>
      <c r="R1075">
        <v>0</v>
      </c>
      <c r="S1075" s="50">
        <v>46273.7028125</v>
      </c>
      <c r="T1075" s="50">
        <v>46273.7971875</v>
      </c>
      <c r="U1075" s="51">
        <v>46273</v>
      </c>
      <c r="V1075" s="50">
        <v>46273.7971875</v>
      </c>
      <c r="W1075" t="s">
        <v>1673</v>
      </c>
      <c r="X1075" t="s">
        <v>492</v>
      </c>
    </row>
    <row r="1076" spans="1:24" ht="15" customHeight="1" x14ac:dyDescent="0.35">
      <c r="A1076">
        <v>11711218</v>
      </c>
      <c r="B1076">
        <v>100006742485</v>
      </c>
      <c r="C1076" t="s">
        <v>1726</v>
      </c>
      <c r="D1076">
        <v>100</v>
      </c>
      <c r="E1076" t="s">
        <v>1745</v>
      </c>
      <c r="F1076" t="s">
        <v>1760</v>
      </c>
      <c r="G1076">
        <v>6095701</v>
      </c>
      <c r="H1076">
        <v>1</v>
      </c>
      <c r="I1076" t="s">
        <v>2738</v>
      </c>
      <c r="J1076" t="s">
        <v>2739</v>
      </c>
      <c r="K1076" t="s">
        <v>415</v>
      </c>
      <c r="L1076">
        <v>3</v>
      </c>
      <c r="M1076">
        <v>2</v>
      </c>
      <c r="N1076">
        <v>2</v>
      </c>
      <c r="O1076">
        <v>0</v>
      </c>
      <c r="P1076">
        <v>2</v>
      </c>
      <c r="Q1076">
        <v>0</v>
      </c>
      <c r="R1076">
        <v>0</v>
      </c>
      <c r="S1076" s="50">
        <v>46273.760474537034</v>
      </c>
      <c r="T1076" s="50">
        <v>46273.797326388893</v>
      </c>
      <c r="U1076" s="51">
        <v>46273</v>
      </c>
      <c r="V1076" s="50">
        <v>46273.797326388893</v>
      </c>
      <c r="W1076" t="s">
        <v>1673</v>
      </c>
      <c r="X1076" t="s">
        <v>492</v>
      </c>
    </row>
    <row r="1077" spans="1:24" ht="15" customHeight="1" x14ac:dyDescent="0.35">
      <c r="A1077">
        <v>11708878</v>
      </c>
      <c r="B1077">
        <v>100006741239</v>
      </c>
      <c r="C1077" t="s">
        <v>1726</v>
      </c>
      <c r="D1077">
        <v>100</v>
      </c>
      <c r="E1077" t="s">
        <v>1745</v>
      </c>
      <c r="F1077" t="s">
        <v>1760</v>
      </c>
      <c r="G1077">
        <v>6038603</v>
      </c>
      <c r="H1077">
        <v>2</v>
      </c>
      <c r="I1077" t="s">
        <v>2375</v>
      </c>
      <c r="J1077" t="s">
        <v>2376</v>
      </c>
      <c r="K1077" t="s">
        <v>421</v>
      </c>
      <c r="L1077">
        <v>3</v>
      </c>
      <c r="M1077">
        <v>1</v>
      </c>
      <c r="N1077">
        <v>1</v>
      </c>
      <c r="O1077">
        <v>0</v>
      </c>
      <c r="P1077">
        <v>1</v>
      </c>
      <c r="Q1077">
        <v>0</v>
      </c>
      <c r="R1077">
        <v>0</v>
      </c>
      <c r="S1077" s="50">
        <v>46273.700752314813</v>
      </c>
      <c r="T1077" s="50">
        <v>46273.797337962962</v>
      </c>
      <c r="U1077" s="51">
        <v>46273</v>
      </c>
      <c r="V1077" s="50">
        <v>46273.797337962962</v>
      </c>
      <c r="W1077" t="s">
        <v>1673</v>
      </c>
      <c r="X1077" t="s">
        <v>492</v>
      </c>
    </row>
    <row r="1078" spans="1:24" ht="15" customHeight="1" x14ac:dyDescent="0.35">
      <c r="A1078">
        <v>11711738</v>
      </c>
      <c r="B1078">
        <v>100006742776</v>
      </c>
      <c r="C1078" t="s">
        <v>1726</v>
      </c>
      <c r="D1078">
        <v>100</v>
      </c>
      <c r="E1078" t="s">
        <v>1745</v>
      </c>
      <c r="F1078" t="s">
        <v>1760</v>
      </c>
      <c r="G1078">
        <v>6118302</v>
      </c>
      <c r="H1078">
        <v>5</v>
      </c>
      <c r="I1078" t="s">
        <v>2827</v>
      </c>
      <c r="J1078" t="s">
        <v>2828</v>
      </c>
      <c r="K1078" t="s">
        <v>423</v>
      </c>
      <c r="L1078">
        <v>3</v>
      </c>
      <c r="M1078">
        <v>1</v>
      </c>
      <c r="N1078">
        <v>1</v>
      </c>
      <c r="O1078">
        <v>0</v>
      </c>
      <c r="P1078">
        <v>1</v>
      </c>
      <c r="Q1078">
        <v>0</v>
      </c>
      <c r="R1078">
        <v>0</v>
      </c>
      <c r="S1078" s="50">
        <v>46273.786840277768</v>
      </c>
      <c r="T1078" s="50">
        <v>46273.797430555547</v>
      </c>
      <c r="U1078" s="51">
        <v>46273</v>
      </c>
      <c r="V1078" s="50">
        <v>46273.797430555547</v>
      </c>
      <c r="W1078" t="s">
        <v>1673</v>
      </c>
      <c r="X1078" t="s">
        <v>492</v>
      </c>
    </row>
    <row r="1079" spans="1:24" ht="15" customHeight="1" x14ac:dyDescent="0.35">
      <c r="A1079">
        <v>11711219</v>
      </c>
      <c r="B1079">
        <v>100006742485</v>
      </c>
      <c r="C1079" t="s">
        <v>1726</v>
      </c>
      <c r="D1079">
        <v>100</v>
      </c>
      <c r="E1079" t="s">
        <v>1745</v>
      </c>
      <c r="F1079" t="s">
        <v>1760</v>
      </c>
      <c r="G1079">
        <v>6095701</v>
      </c>
      <c r="H1079">
        <v>1</v>
      </c>
      <c r="I1079" t="s">
        <v>2401</v>
      </c>
      <c r="J1079" t="s">
        <v>2402</v>
      </c>
      <c r="K1079" t="s">
        <v>415</v>
      </c>
      <c r="L1079">
        <v>3</v>
      </c>
      <c r="M1079">
        <v>1</v>
      </c>
      <c r="N1079">
        <v>1</v>
      </c>
      <c r="O1079">
        <v>0</v>
      </c>
      <c r="P1079">
        <v>1</v>
      </c>
      <c r="Q1079">
        <v>0</v>
      </c>
      <c r="R1079">
        <v>0</v>
      </c>
      <c r="S1079" s="50">
        <v>46273.760474537034</v>
      </c>
      <c r="T1079" s="50">
        <v>46273.797442129631</v>
      </c>
      <c r="U1079" s="51">
        <v>46273</v>
      </c>
      <c r="V1079" s="50">
        <v>46273.797442129631</v>
      </c>
      <c r="W1079" t="s">
        <v>1673</v>
      </c>
      <c r="X1079" t="s">
        <v>492</v>
      </c>
    </row>
    <row r="1080" spans="1:24" ht="15" customHeight="1" x14ac:dyDescent="0.35">
      <c r="A1080">
        <v>11709403</v>
      </c>
      <c r="B1080">
        <v>100006741560</v>
      </c>
      <c r="C1080" t="s">
        <v>1726</v>
      </c>
      <c r="D1080">
        <v>100</v>
      </c>
      <c r="E1080" t="s">
        <v>1745</v>
      </c>
      <c r="F1080" t="s">
        <v>1760</v>
      </c>
      <c r="G1080">
        <v>5894208</v>
      </c>
      <c r="H1080">
        <v>2</v>
      </c>
      <c r="I1080" t="s">
        <v>2387</v>
      </c>
      <c r="J1080" t="s">
        <v>2388</v>
      </c>
      <c r="K1080" t="s">
        <v>420</v>
      </c>
      <c r="L1080">
        <v>3</v>
      </c>
      <c r="M1080">
        <v>4</v>
      </c>
      <c r="N1080">
        <v>4</v>
      </c>
      <c r="O1080">
        <v>0</v>
      </c>
      <c r="P1080">
        <v>4</v>
      </c>
      <c r="Q1080">
        <v>0</v>
      </c>
      <c r="R1080">
        <v>0</v>
      </c>
      <c r="S1080" s="50">
        <v>46273.7028125</v>
      </c>
      <c r="T1080" s="50">
        <v>46273.797511574077</v>
      </c>
      <c r="U1080" s="51">
        <v>46273</v>
      </c>
      <c r="V1080" s="50">
        <v>46273.797511574077</v>
      </c>
      <c r="W1080" t="s">
        <v>1673</v>
      </c>
      <c r="X1080" t="s">
        <v>492</v>
      </c>
    </row>
    <row r="1081" spans="1:24" ht="15" customHeight="1" x14ac:dyDescent="0.35">
      <c r="A1081">
        <v>11711096</v>
      </c>
      <c r="B1081">
        <v>100006742426</v>
      </c>
      <c r="C1081" t="s">
        <v>1726</v>
      </c>
      <c r="D1081">
        <v>100</v>
      </c>
      <c r="E1081" t="s">
        <v>1745</v>
      </c>
      <c r="F1081" t="s">
        <v>1760</v>
      </c>
      <c r="G1081">
        <v>70825831</v>
      </c>
      <c r="H1081">
        <v>6</v>
      </c>
      <c r="I1081" t="s">
        <v>2715</v>
      </c>
      <c r="J1081" t="s">
        <v>2717</v>
      </c>
      <c r="K1081" t="s">
        <v>343</v>
      </c>
      <c r="L1081">
        <v>3</v>
      </c>
      <c r="M1081">
        <v>12</v>
      </c>
      <c r="N1081">
        <v>12</v>
      </c>
      <c r="O1081">
        <v>0</v>
      </c>
      <c r="P1081">
        <v>12</v>
      </c>
      <c r="Q1081">
        <v>0</v>
      </c>
      <c r="R1081">
        <v>0</v>
      </c>
      <c r="S1081" s="50">
        <v>46273.755601851852</v>
      </c>
      <c r="T1081" s="50">
        <v>46273.797673611109</v>
      </c>
      <c r="U1081" s="51">
        <v>46273</v>
      </c>
      <c r="V1081" s="50">
        <v>46273.797673611109</v>
      </c>
      <c r="W1081" t="s">
        <v>1673</v>
      </c>
      <c r="X1081" t="s">
        <v>492</v>
      </c>
    </row>
    <row r="1082" spans="1:24" ht="15" customHeight="1" x14ac:dyDescent="0.35">
      <c r="A1082">
        <v>11707590</v>
      </c>
      <c r="B1082">
        <v>100006740609</v>
      </c>
      <c r="C1082" t="s">
        <v>1726</v>
      </c>
      <c r="D1082">
        <v>100</v>
      </c>
      <c r="E1082" t="s">
        <v>1745</v>
      </c>
      <c r="F1082" t="s">
        <v>1760</v>
      </c>
      <c r="G1082">
        <v>5987101</v>
      </c>
      <c r="H1082">
        <v>1</v>
      </c>
      <c r="I1082" t="s">
        <v>2113</v>
      </c>
      <c r="J1082" t="s">
        <v>2114</v>
      </c>
      <c r="K1082" t="s">
        <v>415</v>
      </c>
      <c r="L1082">
        <v>3</v>
      </c>
      <c r="M1082">
        <v>3</v>
      </c>
      <c r="N1082">
        <v>3</v>
      </c>
      <c r="O1082">
        <v>0</v>
      </c>
      <c r="P1082">
        <v>3</v>
      </c>
      <c r="Q1082">
        <v>0</v>
      </c>
      <c r="R1082">
        <v>0</v>
      </c>
      <c r="S1082" s="50">
        <v>46273.655162037037</v>
      </c>
      <c r="T1082" s="50">
        <v>46273.797708333332</v>
      </c>
      <c r="U1082" s="51">
        <v>46273</v>
      </c>
      <c r="V1082" s="50">
        <v>46273.797708333332</v>
      </c>
      <c r="W1082" t="s">
        <v>1673</v>
      </c>
      <c r="X1082" t="s">
        <v>492</v>
      </c>
    </row>
    <row r="1083" spans="1:24" ht="15" customHeight="1" x14ac:dyDescent="0.35">
      <c r="A1083">
        <v>11709404</v>
      </c>
      <c r="B1083">
        <v>100006741560</v>
      </c>
      <c r="C1083" t="s">
        <v>1726</v>
      </c>
      <c r="D1083">
        <v>100</v>
      </c>
      <c r="E1083" t="s">
        <v>1745</v>
      </c>
      <c r="F1083" t="s">
        <v>1760</v>
      </c>
      <c r="G1083">
        <v>5894208</v>
      </c>
      <c r="H1083">
        <v>2</v>
      </c>
      <c r="I1083" t="s">
        <v>2389</v>
      </c>
      <c r="J1083" t="s">
        <v>2390</v>
      </c>
      <c r="K1083" t="s">
        <v>420</v>
      </c>
      <c r="L1083">
        <v>3</v>
      </c>
      <c r="M1083">
        <v>2</v>
      </c>
      <c r="N1083">
        <v>2</v>
      </c>
      <c r="O1083">
        <v>0</v>
      </c>
      <c r="P1083">
        <v>2</v>
      </c>
      <c r="Q1083">
        <v>0</v>
      </c>
      <c r="R1083">
        <v>0</v>
      </c>
      <c r="S1083" s="50">
        <v>46273.7028125</v>
      </c>
      <c r="T1083" s="50">
        <v>46273.797743055547</v>
      </c>
      <c r="U1083" s="51">
        <v>46273</v>
      </c>
      <c r="V1083" s="50">
        <v>46273.797743055547</v>
      </c>
      <c r="W1083" t="s">
        <v>1673</v>
      </c>
      <c r="X1083" t="s">
        <v>492</v>
      </c>
    </row>
    <row r="1084" spans="1:24" ht="15" customHeight="1" x14ac:dyDescent="0.35">
      <c r="A1084">
        <v>11711618</v>
      </c>
      <c r="B1084">
        <v>100006742727</v>
      </c>
      <c r="C1084" t="s">
        <v>1726</v>
      </c>
      <c r="D1084">
        <v>100</v>
      </c>
      <c r="E1084" t="s">
        <v>1745</v>
      </c>
      <c r="F1084" t="s">
        <v>1760</v>
      </c>
      <c r="G1084">
        <v>6113001</v>
      </c>
      <c r="H1084">
        <v>5</v>
      </c>
      <c r="I1084" t="s">
        <v>2817</v>
      </c>
      <c r="J1084" t="s">
        <v>2818</v>
      </c>
      <c r="K1084" t="s">
        <v>423</v>
      </c>
      <c r="L1084">
        <v>3</v>
      </c>
      <c r="M1084">
        <v>2</v>
      </c>
      <c r="N1084">
        <v>2</v>
      </c>
      <c r="O1084">
        <v>0</v>
      </c>
      <c r="P1084">
        <v>2</v>
      </c>
      <c r="Q1084">
        <v>0</v>
      </c>
      <c r="R1084">
        <v>0</v>
      </c>
      <c r="S1084" s="50">
        <v>46273.779895833337</v>
      </c>
      <c r="T1084" s="50">
        <v>46273.797800925917</v>
      </c>
      <c r="U1084" s="51">
        <v>46273</v>
      </c>
      <c r="V1084" s="50">
        <v>46273.797800925917</v>
      </c>
      <c r="W1084" t="s">
        <v>1673</v>
      </c>
      <c r="X1084" t="s">
        <v>492</v>
      </c>
    </row>
    <row r="1085" spans="1:24" ht="15" customHeight="1" x14ac:dyDescent="0.35">
      <c r="A1085">
        <v>11708508</v>
      </c>
      <c r="B1085">
        <v>100006741085</v>
      </c>
      <c r="C1085" t="s">
        <v>1726</v>
      </c>
      <c r="D1085">
        <v>100</v>
      </c>
      <c r="E1085" t="s">
        <v>1745</v>
      </c>
      <c r="F1085" t="s">
        <v>1760</v>
      </c>
      <c r="G1085">
        <v>6018603</v>
      </c>
      <c r="H1085">
        <v>2</v>
      </c>
      <c r="I1085" t="s">
        <v>2265</v>
      </c>
      <c r="J1085" t="s">
        <v>2266</v>
      </c>
      <c r="K1085" t="s">
        <v>421</v>
      </c>
      <c r="L1085">
        <v>3</v>
      </c>
      <c r="M1085">
        <v>2</v>
      </c>
      <c r="N1085">
        <v>2</v>
      </c>
      <c r="O1085">
        <v>0</v>
      </c>
      <c r="P1085">
        <v>2</v>
      </c>
      <c r="Q1085">
        <v>0</v>
      </c>
      <c r="R1085">
        <v>0</v>
      </c>
      <c r="S1085" s="50">
        <v>46273.687557870369</v>
      </c>
      <c r="T1085" s="50">
        <v>46273.797962962963</v>
      </c>
      <c r="U1085" s="51">
        <v>46273</v>
      </c>
      <c r="V1085" s="50">
        <v>46273.797962962963</v>
      </c>
      <c r="W1085" t="s">
        <v>1673</v>
      </c>
      <c r="X1085" t="s">
        <v>492</v>
      </c>
    </row>
    <row r="1086" spans="1:24" ht="15" customHeight="1" x14ac:dyDescent="0.35">
      <c r="A1086">
        <v>11711619</v>
      </c>
      <c r="B1086">
        <v>100006742727</v>
      </c>
      <c r="C1086" t="s">
        <v>1726</v>
      </c>
      <c r="D1086">
        <v>100</v>
      </c>
      <c r="E1086" t="s">
        <v>1745</v>
      </c>
      <c r="F1086" t="s">
        <v>1760</v>
      </c>
      <c r="G1086">
        <v>6113001</v>
      </c>
      <c r="H1086">
        <v>5</v>
      </c>
      <c r="I1086" t="s">
        <v>2819</v>
      </c>
      <c r="J1086" t="s">
        <v>2820</v>
      </c>
      <c r="K1086" t="s">
        <v>423</v>
      </c>
      <c r="L1086">
        <v>3</v>
      </c>
      <c r="M1086">
        <v>1</v>
      </c>
      <c r="N1086">
        <v>1</v>
      </c>
      <c r="O1086">
        <v>0</v>
      </c>
      <c r="P1086">
        <v>1</v>
      </c>
      <c r="Q1086">
        <v>0</v>
      </c>
      <c r="R1086">
        <v>0</v>
      </c>
      <c r="S1086" s="50">
        <v>46273.779895833337</v>
      </c>
      <c r="T1086" s="50">
        <v>46273.798032407409</v>
      </c>
      <c r="U1086" s="51">
        <v>46273</v>
      </c>
      <c r="V1086" s="50">
        <v>46273.798032407409</v>
      </c>
      <c r="W1086" t="s">
        <v>1673</v>
      </c>
      <c r="X1086" t="s">
        <v>492</v>
      </c>
    </row>
    <row r="1087" spans="1:24" ht="15" customHeight="1" x14ac:dyDescent="0.35">
      <c r="A1087">
        <v>11711833</v>
      </c>
      <c r="B1087">
        <v>100006742847</v>
      </c>
      <c r="C1087" t="s">
        <v>1726</v>
      </c>
      <c r="D1087">
        <v>100</v>
      </c>
      <c r="E1087" t="s">
        <v>1745</v>
      </c>
      <c r="F1087" t="s">
        <v>1760</v>
      </c>
      <c r="G1087">
        <v>6125202</v>
      </c>
      <c r="H1087">
        <v>1</v>
      </c>
      <c r="I1087" t="s">
        <v>2825</v>
      </c>
      <c r="J1087" t="s">
        <v>2826</v>
      </c>
      <c r="K1087" t="s">
        <v>415</v>
      </c>
      <c r="L1087">
        <v>3</v>
      </c>
      <c r="M1087">
        <v>3</v>
      </c>
      <c r="N1087">
        <v>3</v>
      </c>
      <c r="O1087">
        <v>0</v>
      </c>
      <c r="P1087">
        <v>3</v>
      </c>
      <c r="Q1087">
        <v>0</v>
      </c>
      <c r="R1087">
        <v>0</v>
      </c>
      <c r="S1087" s="50">
        <v>46273.792430555557</v>
      </c>
      <c r="T1087" s="50">
        <v>46273.798090277778</v>
      </c>
      <c r="U1087" s="51">
        <v>46273</v>
      </c>
      <c r="V1087" s="50">
        <v>46273.798090277778</v>
      </c>
      <c r="W1087" t="s">
        <v>1673</v>
      </c>
      <c r="X1087" t="s">
        <v>492</v>
      </c>
    </row>
    <row r="1088" spans="1:24" ht="15" customHeight="1" x14ac:dyDescent="0.35">
      <c r="A1088">
        <v>11709402</v>
      </c>
      <c r="B1088">
        <v>100006741559</v>
      </c>
      <c r="C1088" t="s">
        <v>1726</v>
      </c>
      <c r="D1088">
        <v>100</v>
      </c>
      <c r="E1088" t="s">
        <v>1745</v>
      </c>
      <c r="F1088" t="s">
        <v>1760</v>
      </c>
      <c r="G1088">
        <v>5894207</v>
      </c>
      <c r="H1088">
        <v>2</v>
      </c>
      <c r="I1088" t="s">
        <v>2387</v>
      </c>
      <c r="J1088" t="s">
        <v>2388</v>
      </c>
      <c r="K1088" t="s">
        <v>420</v>
      </c>
      <c r="L1088">
        <v>3</v>
      </c>
      <c r="M1088">
        <v>9</v>
      </c>
      <c r="N1088">
        <v>9</v>
      </c>
      <c r="O1088">
        <v>0</v>
      </c>
      <c r="P1088">
        <v>9</v>
      </c>
      <c r="Q1088">
        <v>0</v>
      </c>
      <c r="R1088">
        <v>0</v>
      </c>
      <c r="S1088" s="50">
        <v>46273.7028125</v>
      </c>
      <c r="T1088" s="50">
        <v>46273.798229166663</v>
      </c>
      <c r="U1088" s="51">
        <v>46273</v>
      </c>
      <c r="V1088" s="50">
        <v>46273.798229166663</v>
      </c>
      <c r="W1088" t="s">
        <v>1673</v>
      </c>
      <c r="X1088" t="s">
        <v>492</v>
      </c>
    </row>
    <row r="1089" spans="1:24" ht="15" customHeight="1" x14ac:dyDescent="0.35">
      <c r="A1089">
        <v>11711834</v>
      </c>
      <c r="B1089">
        <v>100006742847</v>
      </c>
      <c r="C1089" t="s">
        <v>1726</v>
      </c>
      <c r="D1089">
        <v>100</v>
      </c>
      <c r="E1089" t="s">
        <v>1745</v>
      </c>
      <c r="F1089" t="s">
        <v>1760</v>
      </c>
      <c r="G1089">
        <v>6125202</v>
      </c>
      <c r="H1089">
        <v>1</v>
      </c>
      <c r="I1089" t="s">
        <v>2417</v>
      </c>
      <c r="J1089" t="s">
        <v>2418</v>
      </c>
      <c r="K1089" t="s">
        <v>415</v>
      </c>
      <c r="L1089">
        <v>3</v>
      </c>
      <c r="M1089">
        <v>2</v>
      </c>
      <c r="N1089">
        <v>2</v>
      </c>
      <c r="O1089">
        <v>0</v>
      </c>
      <c r="P1089">
        <v>2</v>
      </c>
      <c r="Q1089">
        <v>0</v>
      </c>
      <c r="R1089">
        <v>0</v>
      </c>
      <c r="S1089" s="50">
        <v>46273.792430555557</v>
      </c>
      <c r="T1089" s="50">
        <v>46273.798229166663</v>
      </c>
      <c r="U1089" s="51">
        <v>46273</v>
      </c>
      <c r="V1089" s="50">
        <v>46273.798229166663</v>
      </c>
      <c r="W1089" t="s">
        <v>1673</v>
      </c>
      <c r="X1089" t="s">
        <v>492</v>
      </c>
    </row>
    <row r="1090" spans="1:24" ht="15" customHeight="1" x14ac:dyDescent="0.35">
      <c r="A1090">
        <v>11709423</v>
      </c>
      <c r="B1090">
        <v>100006741575</v>
      </c>
      <c r="C1090" t="s">
        <v>1726</v>
      </c>
      <c r="D1090">
        <v>100</v>
      </c>
      <c r="E1090" t="s">
        <v>1745</v>
      </c>
      <c r="F1090" t="s">
        <v>1760</v>
      </c>
      <c r="G1090">
        <v>5951506</v>
      </c>
      <c r="H1090">
        <v>2</v>
      </c>
      <c r="I1090" t="s">
        <v>2391</v>
      </c>
      <c r="J1090" t="s">
        <v>2392</v>
      </c>
      <c r="K1090" t="s">
        <v>421</v>
      </c>
      <c r="L1090">
        <v>3</v>
      </c>
      <c r="M1090">
        <v>2</v>
      </c>
      <c r="N1090">
        <v>2</v>
      </c>
      <c r="O1090">
        <v>0</v>
      </c>
      <c r="P1090">
        <v>2</v>
      </c>
      <c r="Q1090">
        <v>0</v>
      </c>
      <c r="R1090">
        <v>0</v>
      </c>
      <c r="S1090" s="50">
        <v>46273.7028125</v>
      </c>
      <c r="T1090" s="50">
        <v>46273.79824074074</v>
      </c>
      <c r="U1090" s="51">
        <v>46273</v>
      </c>
      <c r="V1090" s="50">
        <v>46273.79824074074</v>
      </c>
      <c r="W1090" t="s">
        <v>1673</v>
      </c>
      <c r="X1090" t="s">
        <v>492</v>
      </c>
    </row>
    <row r="1091" spans="1:24" ht="15" customHeight="1" x14ac:dyDescent="0.35">
      <c r="A1091">
        <v>11711073</v>
      </c>
      <c r="B1091">
        <v>100006742416</v>
      </c>
      <c r="C1091" t="s">
        <v>1726</v>
      </c>
      <c r="D1091">
        <v>100</v>
      </c>
      <c r="E1091" t="s">
        <v>1745</v>
      </c>
      <c r="F1091" t="s">
        <v>1760</v>
      </c>
      <c r="G1091">
        <v>6090502</v>
      </c>
      <c r="H1091">
        <v>5</v>
      </c>
      <c r="I1091" t="s">
        <v>2295</v>
      </c>
      <c r="J1091" t="s">
        <v>2296</v>
      </c>
      <c r="K1091" t="s">
        <v>423</v>
      </c>
      <c r="L1091">
        <v>3</v>
      </c>
      <c r="M1091">
        <v>1</v>
      </c>
      <c r="N1091">
        <v>1</v>
      </c>
      <c r="O1091">
        <v>0</v>
      </c>
      <c r="P1091">
        <v>1</v>
      </c>
      <c r="Q1091">
        <v>0</v>
      </c>
      <c r="R1091">
        <v>0</v>
      </c>
      <c r="S1091" s="50">
        <v>46273.754918981482</v>
      </c>
      <c r="T1091" s="50">
        <v>46273.798414351862</v>
      </c>
      <c r="U1091" s="51">
        <v>46273</v>
      </c>
      <c r="V1091" s="50">
        <v>46273.798414351862</v>
      </c>
      <c r="W1091" t="s">
        <v>1673</v>
      </c>
      <c r="X1091" t="s">
        <v>492</v>
      </c>
    </row>
    <row r="1092" spans="1:24" ht="15" customHeight="1" x14ac:dyDescent="0.35">
      <c r="A1092">
        <v>11709413</v>
      </c>
      <c r="B1092">
        <v>100006741566</v>
      </c>
      <c r="C1092" t="s">
        <v>1726</v>
      </c>
      <c r="D1092">
        <v>100</v>
      </c>
      <c r="E1092" t="s">
        <v>1745</v>
      </c>
      <c r="F1092" t="s">
        <v>1760</v>
      </c>
      <c r="G1092">
        <v>5894214</v>
      </c>
      <c r="H1092">
        <v>2</v>
      </c>
      <c r="I1092" t="s">
        <v>2397</v>
      </c>
      <c r="J1092" t="s">
        <v>2398</v>
      </c>
      <c r="K1092" t="s">
        <v>420</v>
      </c>
      <c r="L1092">
        <v>3</v>
      </c>
      <c r="M1092">
        <v>1</v>
      </c>
      <c r="N1092">
        <v>1</v>
      </c>
      <c r="O1092">
        <v>0</v>
      </c>
      <c r="P1092">
        <v>1</v>
      </c>
      <c r="Q1092">
        <v>0</v>
      </c>
      <c r="R1092">
        <v>0</v>
      </c>
      <c r="S1092" s="50">
        <v>46273.7028125</v>
      </c>
      <c r="T1092" s="50">
        <v>46273.798611111109</v>
      </c>
      <c r="U1092" s="51">
        <v>46273</v>
      </c>
      <c r="V1092" s="50">
        <v>46273.798611111109</v>
      </c>
      <c r="W1092" t="s">
        <v>1673</v>
      </c>
      <c r="X1092" t="s">
        <v>492</v>
      </c>
    </row>
    <row r="1093" spans="1:24" ht="15" customHeight="1" x14ac:dyDescent="0.35">
      <c r="A1093">
        <v>11711572</v>
      </c>
      <c r="B1093">
        <v>100006742701</v>
      </c>
      <c r="C1093" t="s">
        <v>1726</v>
      </c>
      <c r="D1093">
        <v>100</v>
      </c>
      <c r="E1093" t="s">
        <v>1745</v>
      </c>
      <c r="F1093" t="s">
        <v>1760</v>
      </c>
      <c r="G1093">
        <v>70825840</v>
      </c>
      <c r="H1093">
        <v>6</v>
      </c>
      <c r="I1093" t="s">
        <v>2811</v>
      </c>
      <c r="J1093" t="s">
        <v>2812</v>
      </c>
      <c r="K1093" t="s">
        <v>341</v>
      </c>
      <c r="L1093">
        <v>3</v>
      </c>
      <c r="M1093">
        <v>1</v>
      </c>
      <c r="N1093">
        <v>1</v>
      </c>
      <c r="O1093">
        <v>0</v>
      </c>
      <c r="P1093">
        <v>1</v>
      </c>
      <c r="Q1093">
        <v>0</v>
      </c>
      <c r="R1093">
        <v>0</v>
      </c>
      <c r="S1093" s="50">
        <v>46273.775752314818</v>
      </c>
      <c r="T1093" s="50">
        <v>46273.798622685194</v>
      </c>
      <c r="U1093" s="51">
        <v>46273</v>
      </c>
      <c r="V1093" s="50">
        <v>46273.798622685194</v>
      </c>
      <c r="W1093" t="s">
        <v>1673</v>
      </c>
      <c r="X1093" t="s">
        <v>492</v>
      </c>
    </row>
    <row r="1094" spans="1:24" ht="15" customHeight="1" x14ac:dyDescent="0.35">
      <c r="A1094">
        <v>11707023</v>
      </c>
      <c r="B1094">
        <v>100006740268</v>
      </c>
      <c r="C1094" t="s">
        <v>1726</v>
      </c>
      <c r="D1094">
        <v>100</v>
      </c>
      <c r="E1094" t="s">
        <v>1745</v>
      </c>
      <c r="F1094" t="s">
        <v>1760</v>
      </c>
      <c r="G1094">
        <v>5971102</v>
      </c>
      <c r="H1094">
        <v>2</v>
      </c>
      <c r="I1094" t="s">
        <v>1771</v>
      </c>
      <c r="J1094" t="s">
        <v>1772</v>
      </c>
      <c r="K1094" t="s">
        <v>421</v>
      </c>
      <c r="L1094">
        <v>3</v>
      </c>
      <c r="M1094">
        <v>6</v>
      </c>
      <c r="N1094">
        <v>6</v>
      </c>
      <c r="O1094">
        <v>0</v>
      </c>
      <c r="P1094">
        <v>6</v>
      </c>
      <c r="Q1094">
        <v>0</v>
      </c>
      <c r="R1094">
        <v>0</v>
      </c>
      <c r="S1094" s="50">
        <v>46273.654907407406</v>
      </c>
      <c r="T1094" s="50">
        <v>46273.798680555563</v>
      </c>
      <c r="U1094" s="51">
        <v>46273</v>
      </c>
      <c r="V1094" s="50">
        <v>46273.798680555563</v>
      </c>
      <c r="W1094" t="s">
        <v>1673</v>
      </c>
      <c r="X1094" t="s">
        <v>492</v>
      </c>
    </row>
    <row r="1095" spans="1:24" ht="15" customHeight="1" x14ac:dyDescent="0.35">
      <c r="A1095">
        <v>11711746</v>
      </c>
      <c r="B1095">
        <v>100006742781</v>
      </c>
      <c r="C1095" t="s">
        <v>1726</v>
      </c>
      <c r="D1095">
        <v>100</v>
      </c>
      <c r="E1095" t="s">
        <v>1745</v>
      </c>
      <c r="F1095" t="s">
        <v>1760</v>
      </c>
      <c r="G1095">
        <v>6118201</v>
      </c>
      <c r="H1095">
        <v>1</v>
      </c>
      <c r="I1095" t="s">
        <v>2103</v>
      </c>
      <c r="J1095" t="s">
        <v>2104</v>
      </c>
      <c r="K1095" t="s">
        <v>415</v>
      </c>
      <c r="L1095">
        <v>3</v>
      </c>
      <c r="M1095">
        <v>6</v>
      </c>
      <c r="N1095">
        <v>6</v>
      </c>
      <c r="O1095">
        <v>0</v>
      </c>
      <c r="P1095">
        <v>6</v>
      </c>
      <c r="Q1095">
        <v>0</v>
      </c>
      <c r="R1095">
        <v>0</v>
      </c>
      <c r="S1095" s="50">
        <v>46273.786851851852</v>
      </c>
      <c r="T1095" s="50">
        <v>46273.79886574074</v>
      </c>
      <c r="U1095" s="51">
        <v>46273</v>
      </c>
      <c r="V1095" s="50">
        <v>46273.79886574074</v>
      </c>
      <c r="W1095" t="s">
        <v>1673</v>
      </c>
      <c r="X1095" t="s">
        <v>492</v>
      </c>
    </row>
    <row r="1096" spans="1:24" ht="15" customHeight="1" x14ac:dyDescent="0.35">
      <c r="A1096">
        <v>11709896</v>
      </c>
      <c r="B1096">
        <v>100006741794</v>
      </c>
      <c r="C1096" t="s">
        <v>1726</v>
      </c>
      <c r="D1096">
        <v>100</v>
      </c>
      <c r="E1096" t="s">
        <v>1745</v>
      </c>
      <c r="F1096" t="s">
        <v>1760</v>
      </c>
      <c r="G1096">
        <v>6052805</v>
      </c>
      <c r="H1096">
        <v>2</v>
      </c>
      <c r="I1096" t="s">
        <v>2491</v>
      </c>
      <c r="J1096" t="s">
        <v>2492</v>
      </c>
      <c r="K1096" t="s">
        <v>420</v>
      </c>
      <c r="L1096">
        <v>3</v>
      </c>
      <c r="M1096">
        <v>6</v>
      </c>
      <c r="N1096">
        <v>6</v>
      </c>
      <c r="O1096">
        <v>0</v>
      </c>
      <c r="P1096">
        <v>6</v>
      </c>
      <c r="Q1096">
        <v>0</v>
      </c>
      <c r="R1096">
        <v>0</v>
      </c>
      <c r="S1096" s="50">
        <v>46273.715312499997</v>
      </c>
      <c r="T1096" s="50">
        <v>46273.799074074072</v>
      </c>
      <c r="U1096" s="51">
        <v>46273</v>
      </c>
      <c r="V1096" s="50">
        <v>46273.799074074072</v>
      </c>
      <c r="W1096" t="s">
        <v>1673</v>
      </c>
      <c r="X1096" t="s">
        <v>492</v>
      </c>
    </row>
    <row r="1097" spans="1:24" ht="15" customHeight="1" x14ac:dyDescent="0.35">
      <c r="A1097">
        <v>11709417</v>
      </c>
      <c r="B1097">
        <v>100006741570</v>
      </c>
      <c r="C1097" t="s">
        <v>1726</v>
      </c>
      <c r="D1097">
        <v>100</v>
      </c>
      <c r="E1097" t="s">
        <v>1745</v>
      </c>
      <c r="F1097" t="s">
        <v>1760</v>
      </c>
      <c r="G1097">
        <v>5894218</v>
      </c>
      <c r="H1097">
        <v>2</v>
      </c>
      <c r="I1097" t="s">
        <v>1771</v>
      </c>
      <c r="J1097" t="s">
        <v>1772</v>
      </c>
      <c r="K1097" t="s">
        <v>421</v>
      </c>
      <c r="L1097">
        <v>3</v>
      </c>
      <c r="M1097">
        <v>6</v>
      </c>
      <c r="N1097">
        <v>6</v>
      </c>
      <c r="O1097">
        <v>0</v>
      </c>
      <c r="P1097">
        <v>6</v>
      </c>
      <c r="Q1097">
        <v>0</v>
      </c>
      <c r="R1097">
        <v>0</v>
      </c>
      <c r="S1097" s="50">
        <v>46273.7028125</v>
      </c>
      <c r="T1097" s="50">
        <v>46273.799155092587</v>
      </c>
      <c r="U1097" s="51">
        <v>46273</v>
      </c>
      <c r="V1097" s="50">
        <v>46273.799155092587</v>
      </c>
      <c r="W1097" t="s">
        <v>1673</v>
      </c>
      <c r="X1097" t="s">
        <v>492</v>
      </c>
    </row>
    <row r="1098" spans="1:24" ht="15" customHeight="1" x14ac:dyDescent="0.35">
      <c r="A1098">
        <v>11711767</v>
      </c>
      <c r="B1098">
        <v>100006742799</v>
      </c>
      <c r="C1098" t="s">
        <v>1726</v>
      </c>
      <c r="D1098">
        <v>100</v>
      </c>
      <c r="E1098" t="s">
        <v>1745</v>
      </c>
      <c r="F1098" t="s">
        <v>1760</v>
      </c>
      <c r="G1098">
        <v>6122601</v>
      </c>
      <c r="H1098">
        <v>1</v>
      </c>
      <c r="I1098" t="s">
        <v>2121</v>
      </c>
      <c r="J1098" t="s">
        <v>2122</v>
      </c>
      <c r="K1098" t="s">
        <v>415</v>
      </c>
      <c r="L1098">
        <v>3</v>
      </c>
      <c r="M1098">
        <v>1</v>
      </c>
      <c r="N1098">
        <v>1</v>
      </c>
      <c r="O1098">
        <v>0</v>
      </c>
      <c r="P1098">
        <v>1</v>
      </c>
      <c r="Q1098">
        <v>0</v>
      </c>
      <c r="R1098">
        <v>0</v>
      </c>
      <c r="S1098" s="50">
        <v>46273.791006944448</v>
      </c>
      <c r="T1098" s="50">
        <v>46273.799224537041</v>
      </c>
      <c r="U1098" s="51">
        <v>46273</v>
      </c>
      <c r="V1098" s="50">
        <v>46273.799224537041</v>
      </c>
      <c r="W1098" t="s">
        <v>1673</v>
      </c>
      <c r="X1098" t="s">
        <v>492</v>
      </c>
    </row>
    <row r="1099" spans="1:24" ht="15" customHeight="1" x14ac:dyDescent="0.35">
      <c r="A1099">
        <v>11711832</v>
      </c>
      <c r="B1099">
        <v>100006742846</v>
      </c>
      <c r="C1099" t="s">
        <v>1726</v>
      </c>
      <c r="D1099">
        <v>100</v>
      </c>
      <c r="E1099" t="s">
        <v>1745</v>
      </c>
      <c r="F1099" t="s">
        <v>1760</v>
      </c>
      <c r="G1099">
        <v>6125602</v>
      </c>
      <c r="H1099">
        <v>2</v>
      </c>
      <c r="I1099" t="s">
        <v>2994</v>
      </c>
      <c r="J1099" t="s">
        <v>2995</v>
      </c>
      <c r="K1099" t="s">
        <v>420</v>
      </c>
      <c r="L1099">
        <v>3</v>
      </c>
      <c r="M1099">
        <v>4</v>
      </c>
      <c r="N1099">
        <v>4</v>
      </c>
      <c r="O1099">
        <v>0</v>
      </c>
      <c r="P1099">
        <v>4</v>
      </c>
      <c r="Q1099">
        <v>0</v>
      </c>
      <c r="R1099">
        <v>0</v>
      </c>
      <c r="S1099" s="50">
        <v>46273.79241898148</v>
      </c>
      <c r="T1099" s="50">
        <v>46273.799525462957</v>
      </c>
      <c r="U1099" s="51">
        <v>46273</v>
      </c>
      <c r="V1099" s="50">
        <v>46273.799525462957</v>
      </c>
      <c r="W1099" t="s">
        <v>1673</v>
      </c>
      <c r="X1099" t="s">
        <v>492</v>
      </c>
    </row>
    <row r="1100" spans="1:24" ht="15" customHeight="1" x14ac:dyDescent="0.35">
      <c r="A1100">
        <v>11709416</v>
      </c>
      <c r="B1100">
        <v>100006741569</v>
      </c>
      <c r="C1100" t="s">
        <v>1726</v>
      </c>
      <c r="D1100">
        <v>100</v>
      </c>
      <c r="E1100" t="s">
        <v>1745</v>
      </c>
      <c r="F1100" t="s">
        <v>1760</v>
      </c>
      <c r="G1100">
        <v>5894217</v>
      </c>
      <c r="H1100">
        <v>2</v>
      </c>
      <c r="I1100" t="s">
        <v>1771</v>
      </c>
      <c r="J1100" t="s">
        <v>1772</v>
      </c>
      <c r="K1100" t="s">
        <v>421</v>
      </c>
      <c r="L1100">
        <v>3</v>
      </c>
      <c r="M1100">
        <v>6</v>
      </c>
      <c r="N1100">
        <v>6</v>
      </c>
      <c r="O1100">
        <v>0</v>
      </c>
      <c r="P1100">
        <v>6</v>
      </c>
      <c r="Q1100">
        <v>0</v>
      </c>
      <c r="R1100">
        <v>0</v>
      </c>
      <c r="S1100" s="50">
        <v>46273.7028125</v>
      </c>
      <c r="T1100" s="50">
        <v>46273.79959490741</v>
      </c>
      <c r="U1100" s="51">
        <v>46273</v>
      </c>
      <c r="V1100" s="50">
        <v>46273.79959490741</v>
      </c>
      <c r="W1100" t="s">
        <v>1673</v>
      </c>
      <c r="X1100" t="s">
        <v>492</v>
      </c>
    </row>
    <row r="1101" spans="1:24" ht="15" customHeight="1" x14ac:dyDescent="0.35">
      <c r="A1101">
        <v>11711828</v>
      </c>
      <c r="B1101">
        <v>100006742845</v>
      </c>
      <c r="C1101" t="s">
        <v>1726</v>
      </c>
      <c r="D1101">
        <v>100</v>
      </c>
      <c r="E1101" t="s">
        <v>1745</v>
      </c>
      <c r="F1101" t="s">
        <v>1760</v>
      </c>
      <c r="G1101">
        <v>6124902</v>
      </c>
      <c r="H1101">
        <v>1</v>
      </c>
      <c r="I1101" t="s">
        <v>2053</v>
      </c>
      <c r="J1101" t="s">
        <v>2054</v>
      </c>
      <c r="K1101" t="s">
        <v>418</v>
      </c>
      <c r="L1101">
        <v>3</v>
      </c>
      <c r="M1101">
        <v>1</v>
      </c>
      <c r="N1101">
        <v>1</v>
      </c>
      <c r="O1101">
        <v>0</v>
      </c>
      <c r="P1101">
        <v>1</v>
      </c>
      <c r="Q1101">
        <v>0</v>
      </c>
      <c r="R1101">
        <v>0</v>
      </c>
      <c r="S1101" s="50">
        <v>46273.79241898148</v>
      </c>
      <c r="T1101" s="50">
        <v>46273.799687500003</v>
      </c>
      <c r="U1101" s="51">
        <v>46273</v>
      </c>
      <c r="V1101" s="50">
        <v>46273.799687500003</v>
      </c>
      <c r="W1101" t="s">
        <v>1673</v>
      </c>
      <c r="X1101" t="s">
        <v>492</v>
      </c>
    </row>
    <row r="1102" spans="1:24" ht="15" customHeight="1" x14ac:dyDescent="0.35">
      <c r="A1102">
        <v>11711855</v>
      </c>
      <c r="B1102">
        <v>100006742866</v>
      </c>
      <c r="C1102" t="s">
        <v>1726</v>
      </c>
      <c r="D1102">
        <v>100</v>
      </c>
      <c r="E1102" t="s">
        <v>1745</v>
      </c>
      <c r="F1102" t="s">
        <v>1760</v>
      </c>
      <c r="G1102">
        <v>6126501</v>
      </c>
      <c r="H1102">
        <v>1</v>
      </c>
      <c r="I1102" t="s">
        <v>2996</v>
      </c>
      <c r="J1102" t="s">
        <v>2997</v>
      </c>
      <c r="K1102" t="s">
        <v>418</v>
      </c>
      <c r="L1102">
        <v>3</v>
      </c>
      <c r="M1102">
        <v>1</v>
      </c>
      <c r="N1102">
        <v>1</v>
      </c>
      <c r="O1102">
        <v>0</v>
      </c>
      <c r="P1102">
        <v>1</v>
      </c>
      <c r="Q1102">
        <v>0</v>
      </c>
      <c r="R1102">
        <v>0</v>
      </c>
      <c r="S1102" s="50">
        <v>46273.793796296297</v>
      </c>
      <c r="T1102" s="50">
        <v>46273.799907407411</v>
      </c>
      <c r="U1102" s="51">
        <v>46273</v>
      </c>
      <c r="V1102" s="50">
        <v>46273.799907407411</v>
      </c>
      <c r="W1102" t="s">
        <v>1673</v>
      </c>
      <c r="X1102" t="s">
        <v>492</v>
      </c>
    </row>
    <row r="1103" spans="1:24" ht="15" customHeight="1" x14ac:dyDescent="0.35">
      <c r="A1103">
        <v>11709400</v>
      </c>
      <c r="B1103">
        <v>100006741557</v>
      </c>
      <c r="C1103" t="s">
        <v>1726</v>
      </c>
      <c r="D1103">
        <v>100</v>
      </c>
      <c r="E1103" t="s">
        <v>1745</v>
      </c>
      <c r="F1103" t="s">
        <v>1760</v>
      </c>
      <c r="G1103">
        <v>5894205</v>
      </c>
      <c r="H1103">
        <v>2</v>
      </c>
      <c r="I1103" t="s">
        <v>2381</v>
      </c>
      <c r="J1103" t="s">
        <v>2382</v>
      </c>
      <c r="K1103" t="s">
        <v>420</v>
      </c>
      <c r="L1103">
        <v>3</v>
      </c>
      <c r="M1103">
        <v>4</v>
      </c>
      <c r="N1103">
        <v>4</v>
      </c>
      <c r="O1103">
        <v>0</v>
      </c>
      <c r="P1103">
        <v>4</v>
      </c>
      <c r="Q1103">
        <v>0</v>
      </c>
      <c r="R1103">
        <v>0</v>
      </c>
      <c r="S1103" s="50">
        <v>46273.7028125</v>
      </c>
      <c r="T1103" s="50">
        <v>46273.800034722219</v>
      </c>
      <c r="U1103" s="51">
        <v>46273</v>
      </c>
      <c r="V1103" s="50">
        <v>46273.800034722219</v>
      </c>
      <c r="W1103" t="s">
        <v>1673</v>
      </c>
      <c r="X1103" t="s">
        <v>492</v>
      </c>
    </row>
    <row r="1104" spans="1:24" ht="15" customHeight="1" x14ac:dyDescent="0.35">
      <c r="A1104">
        <v>11711856</v>
      </c>
      <c r="B1104">
        <v>100006742866</v>
      </c>
      <c r="C1104" t="s">
        <v>1726</v>
      </c>
      <c r="D1104">
        <v>100</v>
      </c>
      <c r="E1104" t="s">
        <v>1745</v>
      </c>
      <c r="F1104" t="s">
        <v>1760</v>
      </c>
      <c r="G1104">
        <v>6126501</v>
      </c>
      <c r="H1104">
        <v>1</v>
      </c>
      <c r="I1104" t="s">
        <v>2089</v>
      </c>
      <c r="J1104" t="s">
        <v>2090</v>
      </c>
      <c r="K1104" t="s">
        <v>418</v>
      </c>
      <c r="L1104">
        <v>3</v>
      </c>
      <c r="M1104">
        <v>4</v>
      </c>
      <c r="N1104">
        <v>4</v>
      </c>
      <c r="O1104">
        <v>0</v>
      </c>
      <c r="P1104">
        <v>4</v>
      </c>
      <c r="Q1104">
        <v>0</v>
      </c>
      <c r="R1104">
        <v>0</v>
      </c>
      <c r="S1104" s="50">
        <v>46273.793796296297</v>
      </c>
      <c r="T1104" s="50">
        <v>46273.800057870372</v>
      </c>
      <c r="U1104" s="51">
        <v>46273</v>
      </c>
      <c r="V1104" s="50">
        <v>46273.800057870372</v>
      </c>
      <c r="W1104" t="s">
        <v>1673</v>
      </c>
      <c r="X1104" t="s">
        <v>492</v>
      </c>
    </row>
    <row r="1105" spans="1:24" ht="15" customHeight="1" x14ac:dyDescent="0.35">
      <c r="A1105">
        <v>11709415</v>
      </c>
      <c r="B1105">
        <v>100006741568</v>
      </c>
      <c r="C1105" t="s">
        <v>1726</v>
      </c>
      <c r="D1105">
        <v>100</v>
      </c>
      <c r="E1105" t="s">
        <v>1745</v>
      </c>
      <c r="F1105" t="s">
        <v>1760</v>
      </c>
      <c r="G1105">
        <v>5894216</v>
      </c>
      <c r="H1105">
        <v>2</v>
      </c>
      <c r="I1105" t="s">
        <v>1771</v>
      </c>
      <c r="J1105" t="s">
        <v>1772</v>
      </c>
      <c r="K1105" t="s">
        <v>421</v>
      </c>
      <c r="L1105">
        <v>3</v>
      </c>
      <c r="M1105">
        <v>6</v>
      </c>
      <c r="N1105">
        <v>6</v>
      </c>
      <c r="O1105">
        <v>0</v>
      </c>
      <c r="P1105">
        <v>6</v>
      </c>
      <c r="Q1105">
        <v>0</v>
      </c>
      <c r="R1105">
        <v>0</v>
      </c>
      <c r="S1105" s="50">
        <v>46273.7028125</v>
      </c>
      <c r="T1105" s="50">
        <v>46273.800069444442</v>
      </c>
      <c r="U1105" s="51">
        <v>46273</v>
      </c>
      <c r="V1105" s="50">
        <v>46273.800069444442</v>
      </c>
      <c r="W1105" t="s">
        <v>1673</v>
      </c>
      <c r="X1105" t="s">
        <v>492</v>
      </c>
    </row>
    <row r="1106" spans="1:24" ht="15" customHeight="1" x14ac:dyDescent="0.35">
      <c r="A1106">
        <v>11711885</v>
      </c>
      <c r="B1106">
        <v>100006742886</v>
      </c>
      <c r="C1106" t="s">
        <v>1726</v>
      </c>
      <c r="D1106">
        <v>100</v>
      </c>
      <c r="E1106" t="s">
        <v>1745</v>
      </c>
      <c r="F1106" t="s">
        <v>1760</v>
      </c>
      <c r="G1106">
        <v>6130001</v>
      </c>
      <c r="H1106">
        <v>1</v>
      </c>
      <c r="I1106" t="s">
        <v>2998</v>
      </c>
      <c r="J1106" t="s">
        <v>2999</v>
      </c>
      <c r="K1106" t="s">
        <v>418</v>
      </c>
      <c r="L1106">
        <v>3</v>
      </c>
      <c r="M1106">
        <v>1</v>
      </c>
      <c r="N1106">
        <v>1</v>
      </c>
      <c r="O1106">
        <v>0</v>
      </c>
      <c r="P1106">
        <v>1</v>
      </c>
      <c r="Q1106">
        <v>0</v>
      </c>
      <c r="R1106">
        <v>0</v>
      </c>
      <c r="S1106" s="50">
        <v>46273.797951388893</v>
      </c>
      <c r="T1106" s="50">
        <v>46273.800335648149</v>
      </c>
      <c r="U1106" s="51">
        <v>46273</v>
      </c>
      <c r="V1106" s="50">
        <v>46273.800335648149</v>
      </c>
      <c r="W1106" t="s">
        <v>1673</v>
      </c>
      <c r="X1106" t="s">
        <v>492</v>
      </c>
    </row>
    <row r="1107" spans="1:24" ht="15" customHeight="1" x14ac:dyDescent="0.35">
      <c r="A1107">
        <v>11709399</v>
      </c>
      <c r="B1107">
        <v>100006741556</v>
      </c>
      <c r="C1107" t="s">
        <v>1726</v>
      </c>
      <c r="D1107">
        <v>100</v>
      </c>
      <c r="E1107" t="s">
        <v>1745</v>
      </c>
      <c r="F1107" t="s">
        <v>1760</v>
      </c>
      <c r="G1107">
        <v>5894204</v>
      </c>
      <c r="H1107">
        <v>2</v>
      </c>
      <c r="I1107" t="s">
        <v>2383</v>
      </c>
      <c r="J1107" t="s">
        <v>2384</v>
      </c>
      <c r="K1107" t="s">
        <v>420</v>
      </c>
      <c r="L1107">
        <v>3</v>
      </c>
      <c r="M1107">
        <v>10</v>
      </c>
      <c r="N1107">
        <v>10</v>
      </c>
      <c r="O1107">
        <v>0</v>
      </c>
      <c r="P1107">
        <v>10</v>
      </c>
      <c r="Q1107">
        <v>0</v>
      </c>
      <c r="R1107">
        <v>0</v>
      </c>
      <c r="S1107" s="50">
        <v>46273.7028125</v>
      </c>
      <c r="T1107" s="50">
        <v>46273.800520833327</v>
      </c>
      <c r="U1107" s="51">
        <v>46273</v>
      </c>
      <c r="V1107" s="50">
        <v>46273.800520833327</v>
      </c>
      <c r="W1107" t="s">
        <v>1673</v>
      </c>
      <c r="X1107" t="s">
        <v>492</v>
      </c>
    </row>
    <row r="1108" spans="1:24" ht="15" customHeight="1" x14ac:dyDescent="0.35">
      <c r="A1108">
        <v>11709895</v>
      </c>
      <c r="B1108">
        <v>100006741793</v>
      </c>
      <c r="C1108" t="s">
        <v>1726</v>
      </c>
      <c r="D1108">
        <v>100</v>
      </c>
      <c r="E1108" t="s">
        <v>1745</v>
      </c>
      <c r="F1108" t="s">
        <v>1760</v>
      </c>
      <c r="G1108">
        <v>6052804</v>
      </c>
      <c r="H1108">
        <v>2</v>
      </c>
      <c r="I1108" t="s">
        <v>2489</v>
      </c>
      <c r="J1108" t="s">
        <v>2490</v>
      </c>
      <c r="K1108" t="s">
        <v>421</v>
      </c>
      <c r="L1108">
        <v>3</v>
      </c>
      <c r="M1108">
        <v>2</v>
      </c>
      <c r="N1108">
        <v>2</v>
      </c>
      <c r="O1108">
        <v>0</v>
      </c>
      <c r="P1108">
        <v>2</v>
      </c>
      <c r="Q1108">
        <v>0</v>
      </c>
      <c r="R1108">
        <v>0</v>
      </c>
      <c r="S1108" s="50">
        <v>46273.715312499997</v>
      </c>
      <c r="T1108" s="50">
        <v>46273.800659722219</v>
      </c>
      <c r="U1108" s="51">
        <v>46273</v>
      </c>
      <c r="V1108" s="50">
        <v>46273.800659722219</v>
      </c>
      <c r="W1108" t="s">
        <v>1673</v>
      </c>
      <c r="X1108" t="s">
        <v>492</v>
      </c>
    </row>
    <row r="1109" spans="1:24" ht="15" customHeight="1" x14ac:dyDescent="0.35">
      <c r="A1109">
        <v>11711782</v>
      </c>
      <c r="B1109">
        <v>100006742807</v>
      </c>
      <c r="C1109" t="s">
        <v>1726</v>
      </c>
      <c r="D1109">
        <v>100</v>
      </c>
      <c r="E1109" t="s">
        <v>1745</v>
      </c>
      <c r="F1109" t="s">
        <v>1760</v>
      </c>
      <c r="G1109">
        <v>6123102</v>
      </c>
      <c r="H1109">
        <v>1</v>
      </c>
      <c r="I1109" t="s">
        <v>2415</v>
      </c>
      <c r="J1109" t="s">
        <v>2416</v>
      </c>
      <c r="K1109" t="s">
        <v>418</v>
      </c>
      <c r="L1109">
        <v>3</v>
      </c>
      <c r="M1109">
        <v>10</v>
      </c>
      <c r="N1109">
        <v>10</v>
      </c>
      <c r="O1109">
        <v>0</v>
      </c>
      <c r="P1109">
        <v>10</v>
      </c>
      <c r="Q1109">
        <v>0</v>
      </c>
      <c r="R1109">
        <v>0</v>
      </c>
      <c r="S1109" s="50">
        <v>46273.791018518517</v>
      </c>
      <c r="T1109" s="50">
        <v>46273.800729166673</v>
      </c>
      <c r="U1109" s="51">
        <v>46273</v>
      </c>
      <c r="V1109" s="50">
        <v>46273.800729166673</v>
      </c>
      <c r="W1109" t="s">
        <v>1673</v>
      </c>
      <c r="X1109" t="s">
        <v>492</v>
      </c>
    </row>
    <row r="1110" spans="1:24" ht="15" customHeight="1" x14ac:dyDescent="0.35">
      <c r="A1110">
        <v>11710861</v>
      </c>
      <c r="B1110">
        <v>100006742300</v>
      </c>
      <c r="C1110" t="s">
        <v>1726</v>
      </c>
      <c r="D1110">
        <v>100</v>
      </c>
      <c r="E1110" t="s">
        <v>1745</v>
      </c>
      <c r="F1110" t="s">
        <v>1760</v>
      </c>
      <c r="G1110">
        <v>6084402</v>
      </c>
      <c r="H1110">
        <v>1</v>
      </c>
      <c r="I1110" t="s">
        <v>2025</v>
      </c>
      <c r="J1110" t="s">
        <v>2026</v>
      </c>
      <c r="K1110" t="s">
        <v>415</v>
      </c>
      <c r="L1110">
        <v>3</v>
      </c>
      <c r="M1110">
        <v>1</v>
      </c>
      <c r="N1110">
        <v>1</v>
      </c>
      <c r="O1110">
        <v>0</v>
      </c>
      <c r="P1110">
        <v>1</v>
      </c>
      <c r="Q1110">
        <v>0</v>
      </c>
      <c r="R1110">
        <v>0</v>
      </c>
      <c r="S1110" s="50">
        <v>46273.748680555553</v>
      </c>
      <c r="T1110" s="50">
        <v>46273.800983796304</v>
      </c>
      <c r="U1110" s="51">
        <v>46273</v>
      </c>
      <c r="V1110" s="50">
        <v>46273.800983796304</v>
      </c>
      <c r="W1110" t="s">
        <v>1673</v>
      </c>
      <c r="X1110" t="s">
        <v>492</v>
      </c>
    </row>
    <row r="1111" spans="1:24" ht="15" customHeight="1" x14ac:dyDescent="0.35">
      <c r="A1111">
        <v>11710862</v>
      </c>
      <c r="B1111">
        <v>100006742300</v>
      </c>
      <c r="C1111" t="s">
        <v>1726</v>
      </c>
      <c r="D1111">
        <v>100</v>
      </c>
      <c r="E1111" t="s">
        <v>1745</v>
      </c>
      <c r="F1111" t="s">
        <v>1760</v>
      </c>
      <c r="G1111">
        <v>6084402</v>
      </c>
      <c r="H1111">
        <v>1</v>
      </c>
      <c r="I1111" t="s">
        <v>2235</v>
      </c>
      <c r="J1111" t="s">
        <v>2236</v>
      </c>
      <c r="K1111" t="s">
        <v>415</v>
      </c>
      <c r="L1111">
        <v>3</v>
      </c>
      <c r="M1111">
        <v>1</v>
      </c>
      <c r="N1111">
        <v>1</v>
      </c>
      <c r="O1111">
        <v>0</v>
      </c>
      <c r="P1111">
        <v>1</v>
      </c>
      <c r="Q1111">
        <v>0</v>
      </c>
      <c r="R1111">
        <v>0</v>
      </c>
      <c r="S1111" s="50">
        <v>46273.748680555553</v>
      </c>
      <c r="T1111" s="50">
        <v>46273.801168981481</v>
      </c>
      <c r="U1111" s="51">
        <v>46273</v>
      </c>
      <c r="V1111" s="50">
        <v>46273.801168981481</v>
      </c>
      <c r="W1111" t="s">
        <v>1673</v>
      </c>
      <c r="X1111" t="s">
        <v>492</v>
      </c>
    </row>
    <row r="1112" spans="1:24" ht="15" customHeight="1" x14ac:dyDescent="0.35">
      <c r="A1112">
        <v>11711896</v>
      </c>
      <c r="B1112">
        <v>100006742892</v>
      </c>
      <c r="C1112" t="s">
        <v>1726</v>
      </c>
      <c r="D1112">
        <v>100</v>
      </c>
      <c r="E1112" t="s">
        <v>1745</v>
      </c>
      <c r="F1112" t="s">
        <v>1760</v>
      </c>
      <c r="G1112">
        <v>70825847</v>
      </c>
      <c r="H1112">
        <v>6</v>
      </c>
      <c r="I1112" t="s">
        <v>3000</v>
      </c>
      <c r="J1112" t="s">
        <v>3001</v>
      </c>
      <c r="K1112" t="s">
        <v>341</v>
      </c>
      <c r="L1112">
        <v>3</v>
      </c>
      <c r="M1112">
        <v>1</v>
      </c>
      <c r="N1112">
        <v>1</v>
      </c>
      <c r="O1112">
        <v>0</v>
      </c>
      <c r="P1112">
        <v>1</v>
      </c>
      <c r="Q1112">
        <v>0</v>
      </c>
      <c r="R1112">
        <v>0</v>
      </c>
      <c r="S1112" s="50">
        <v>46273.800740740742</v>
      </c>
      <c r="T1112" s="50">
        <v>46273.801261574074</v>
      </c>
      <c r="U1112" s="51">
        <v>46273</v>
      </c>
      <c r="V1112" s="50">
        <v>46273.801261574074</v>
      </c>
      <c r="W1112" t="s">
        <v>1673</v>
      </c>
      <c r="X1112" t="s">
        <v>492</v>
      </c>
    </row>
    <row r="1113" spans="1:24" ht="15" customHeight="1" x14ac:dyDescent="0.35">
      <c r="A1113">
        <v>11711872</v>
      </c>
      <c r="B1113">
        <v>100006742879</v>
      </c>
      <c r="C1113" t="s">
        <v>1726</v>
      </c>
      <c r="D1113">
        <v>100</v>
      </c>
      <c r="E1113" t="s">
        <v>1745</v>
      </c>
      <c r="F1113" t="s">
        <v>1760</v>
      </c>
      <c r="G1113">
        <v>6129702</v>
      </c>
      <c r="H1113">
        <v>2</v>
      </c>
      <c r="I1113" t="s">
        <v>2960</v>
      </c>
      <c r="J1113" t="s">
        <v>2961</v>
      </c>
      <c r="K1113" t="s">
        <v>420</v>
      </c>
      <c r="L1113">
        <v>3</v>
      </c>
      <c r="M1113">
        <v>2</v>
      </c>
      <c r="N1113">
        <v>2</v>
      </c>
      <c r="O1113">
        <v>0</v>
      </c>
      <c r="P1113">
        <v>2</v>
      </c>
      <c r="Q1113">
        <v>0</v>
      </c>
      <c r="R1113">
        <v>0</v>
      </c>
      <c r="S1113" s="50">
        <v>46273.796574074076</v>
      </c>
      <c r="T1113" s="50">
        <v>46273.80128472222</v>
      </c>
      <c r="U1113" s="51">
        <v>46273</v>
      </c>
      <c r="V1113" s="50">
        <v>46273.80128472222</v>
      </c>
      <c r="W1113" t="s">
        <v>1673</v>
      </c>
      <c r="X1113" t="s">
        <v>492</v>
      </c>
    </row>
    <row r="1114" spans="1:24" ht="15" customHeight="1" x14ac:dyDescent="0.35">
      <c r="A1114">
        <v>11711861</v>
      </c>
      <c r="B1114">
        <v>100006742870</v>
      </c>
      <c r="C1114" t="s">
        <v>1726</v>
      </c>
      <c r="D1114">
        <v>100</v>
      </c>
      <c r="E1114" t="s">
        <v>1745</v>
      </c>
      <c r="F1114" t="s">
        <v>1760</v>
      </c>
      <c r="G1114">
        <v>6128501</v>
      </c>
      <c r="H1114">
        <v>3</v>
      </c>
      <c r="I1114" t="s">
        <v>3002</v>
      </c>
      <c r="J1114" t="s">
        <v>3003</v>
      </c>
      <c r="K1114" t="s">
        <v>417</v>
      </c>
      <c r="L1114">
        <v>3</v>
      </c>
      <c r="M1114">
        <v>2</v>
      </c>
      <c r="N1114">
        <v>2</v>
      </c>
      <c r="O1114">
        <v>0</v>
      </c>
      <c r="P1114">
        <v>2</v>
      </c>
      <c r="Q1114">
        <v>0</v>
      </c>
      <c r="R1114">
        <v>0</v>
      </c>
      <c r="S1114" s="50">
        <v>46273.795173611114</v>
      </c>
      <c r="T1114" s="50">
        <v>46273.801400462973</v>
      </c>
      <c r="U1114" s="51">
        <v>46273</v>
      </c>
      <c r="V1114" s="50">
        <v>46273.801400462973</v>
      </c>
      <c r="W1114" t="s">
        <v>1673</v>
      </c>
      <c r="X1114" t="s">
        <v>492</v>
      </c>
    </row>
    <row r="1115" spans="1:24" ht="15" customHeight="1" x14ac:dyDescent="0.35">
      <c r="A1115">
        <v>11711747</v>
      </c>
      <c r="B1115">
        <v>100006742782</v>
      </c>
      <c r="C1115" t="s">
        <v>1726</v>
      </c>
      <c r="D1115">
        <v>100</v>
      </c>
      <c r="E1115" t="s">
        <v>1745</v>
      </c>
      <c r="F1115" t="s">
        <v>1760</v>
      </c>
      <c r="G1115">
        <v>6118303</v>
      </c>
      <c r="H1115">
        <v>1</v>
      </c>
      <c r="I1115" t="s">
        <v>2361</v>
      </c>
      <c r="J1115" t="s">
        <v>2362</v>
      </c>
      <c r="K1115" t="s">
        <v>415</v>
      </c>
      <c r="L1115">
        <v>3</v>
      </c>
      <c r="M1115">
        <v>1</v>
      </c>
      <c r="N1115">
        <v>1</v>
      </c>
      <c r="O1115">
        <v>0</v>
      </c>
      <c r="P1115">
        <v>1</v>
      </c>
      <c r="Q1115">
        <v>0</v>
      </c>
      <c r="R1115">
        <v>0</v>
      </c>
      <c r="S1115" s="50">
        <v>46273.786851851852</v>
      </c>
      <c r="T1115" s="50">
        <v>46273.801805555559</v>
      </c>
      <c r="U1115" s="51">
        <v>46273</v>
      </c>
      <c r="V1115" s="50">
        <v>46273.801805555559</v>
      </c>
      <c r="W1115" t="s">
        <v>1673</v>
      </c>
      <c r="X1115" t="s">
        <v>492</v>
      </c>
    </row>
    <row r="1116" spans="1:24" ht="15" customHeight="1" x14ac:dyDescent="0.35">
      <c r="A1116">
        <v>11711797</v>
      </c>
      <c r="B1116">
        <v>100006742820</v>
      </c>
      <c r="C1116" t="s">
        <v>1726</v>
      </c>
      <c r="D1116">
        <v>100</v>
      </c>
      <c r="E1116" t="s">
        <v>1745</v>
      </c>
      <c r="F1116" t="s">
        <v>1760</v>
      </c>
      <c r="G1116">
        <v>6123201</v>
      </c>
      <c r="H1116">
        <v>4</v>
      </c>
      <c r="I1116" t="s">
        <v>1837</v>
      </c>
      <c r="J1116" t="s">
        <v>1838</v>
      </c>
      <c r="K1116" t="s">
        <v>424</v>
      </c>
      <c r="L1116">
        <v>3</v>
      </c>
      <c r="M1116">
        <v>6</v>
      </c>
      <c r="N1116">
        <v>6</v>
      </c>
      <c r="O1116">
        <v>0</v>
      </c>
      <c r="P1116">
        <v>6</v>
      </c>
      <c r="Q1116">
        <v>0</v>
      </c>
      <c r="R1116">
        <v>0</v>
      </c>
      <c r="S1116" s="50">
        <v>46273.791030092587</v>
      </c>
      <c r="T1116" s="50">
        <v>46273.80201388889</v>
      </c>
      <c r="U1116" s="51">
        <v>46273</v>
      </c>
      <c r="V1116" s="50">
        <v>46273.80201388889</v>
      </c>
      <c r="W1116" t="s">
        <v>1673</v>
      </c>
      <c r="X1116" t="s">
        <v>492</v>
      </c>
    </row>
    <row r="1117" spans="1:24" ht="15" customHeight="1" x14ac:dyDescent="0.35">
      <c r="A1117">
        <v>11711735</v>
      </c>
      <c r="B1117">
        <v>100006742774</v>
      </c>
      <c r="C1117" t="s">
        <v>1726</v>
      </c>
      <c r="D1117">
        <v>100</v>
      </c>
      <c r="E1117" t="s">
        <v>1745</v>
      </c>
      <c r="F1117" t="s">
        <v>1760</v>
      </c>
      <c r="G1117">
        <v>6117301</v>
      </c>
      <c r="H1117">
        <v>4</v>
      </c>
      <c r="I1117" t="s">
        <v>1907</v>
      </c>
      <c r="J1117" t="s">
        <v>1908</v>
      </c>
      <c r="K1117" t="s">
        <v>424</v>
      </c>
      <c r="L1117">
        <v>3</v>
      </c>
      <c r="M1117">
        <v>1</v>
      </c>
      <c r="N1117">
        <v>1</v>
      </c>
      <c r="O1117">
        <v>0</v>
      </c>
      <c r="P1117">
        <v>1</v>
      </c>
      <c r="Q1117">
        <v>0</v>
      </c>
      <c r="R1117">
        <v>0</v>
      </c>
      <c r="S1117" s="50">
        <v>46273.784768518519</v>
      </c>
      <c r="T1117" s="50">
        <v>46273.802395833343</v>
      </c>
      <c r="U1117" s="51">
        <v>46273</v>
      </c>
      <c r="V1117" s="50">
        <v>46273.802395833343</v>
      </c>
      <c r="W1117" t="s">
        <v>1673</v>
      </c>
      <c r="X1117" t="s">
        <v>492</v>
      </c>
    </row>
    <row r="1118" spans="1:24" ht="15" customHeight="1" x14ac:dyDescent="0.35">
      <c r="A1118">
        <v>11711866</v>
      </c>
      <c r="B1118">
        <v>100006742872</v>
      </c>
      <c r="C1118" t="s">
        <v>1726</v>
      </c>
      <c r="D1118">
        <v>100</v>
      </c>
      <c r="E1118" t="s">
        <v>1745</v>
      </c>
      <c r="F1118" t="s">
        <v>1760</v>
      </c>
      <c r="G1118">
        <v>6128201</v>
      </c>
      <c r="H1118">
        <v>1</v>
      </c>
      <c r="I1118" t="s">
        <v>2427</v>
      </c>
      <c r="J1118" t="s">
        <v>2428</v>
      </c>
      <c r="K1118" t="s">
        <v>418</v>
      </c>
      <c r="L1118">
        <v>3</v>
      </c>
      <c r="M1118">
        <v>2</v>
      </c>
      <c r="N1118">
        <v>2</v>
      </c>
      <c r="O1118">
        <v>0</v>
      </c>
      <c r="P1118">
        <v>2</v>
      </c>
      <c r="Q1118">
        <v>0</v>
      </c>
      <c r="R1118">
        <v>0</v>
      </c>
      <c r="S1118" s="50">
        <v>46273.795185185183</v>
      </c>
      <c r="T1118" s="50">
        <v>46273.803402777783</v>
      </c>
      <c r="U1118" s="51">
        <v>46273</v>
      </c>
      <c r="V1118" s="50">
        <v>46273.803402777783</v>
      </c>
      <c r="W1118" t="s">
        <v>1673</v>
      </c>
      <c r="X1118" t="s">
        <v>492</v>
      </c>
    </row>
    <row r="1119" spans="1:24" ht="15" customHeight="1" x14ac:dyDescent="0.35">
      <c r="A1119">
        <v>11711107</v>
      </c>
      <c r="B1119">
        <v>100006742432</v>
      </c>
      <c r="C1119" t="s">
        <v>1726</v>
      </c>
      <c r="D1119">
        <v>100</v>
      </c>
      <c r="E1119" t="s">
        <v>1745</v>
      </c>
      <c r="F1119" t="s">
        <v>1760</v>
      </c>
      <c r="G1119">
        <v>6092201</v>
      </c>
      <c r="H1119">
        <v>1</v>
      </c>
      <c r="I1119" t="s">
        <v>2049</v>
      </c>
      <c r="J1119" t="s">
        <v>2050</v>
      </c>
      <c r="K1119" t="s">
        <v>418</v>
      </c>
      <c r="L1119">
        <v>3</v>
      </c>
      <c r="M1119">
        <v>3</v>
      </c>
      <c r="N1119">
        <v>3</v>
      </c>
      <c r="O1119">
        <v>0</v>
      </c>
      <c r="P1119">
        <v>3</v>
      </c>
      <c r="Q1119">
        <v>0</v>
      </c>
      <c r="R1119">
        <v>0</v>
      </c>
      <c r="S1119" s="50">
        <v>46273.756990740738</v>
      </c>
      <c r="T1119" s="50">
        <v>46273.80364583333</v>
      </c>
      <c r="U1119" s="51">
        <v>46273</v>
      </c>
      <c r="V1119" s="50">
        <v>46273.80364583333</v>
      </c>
      <c r="W1119" t="s">
        <v>1673</v>
      </c>
      <c r="X1119" t="s">
        <v>492</v>
      </c>
    </row>
    <row r="1120" spans="1:24" ht="15" customHeight="1" x14ac:dyDescent="0.35">
      <c r="A1120">
        <v>11711108</v>
      </c>
      <c r="B1120">
        <v>100006742432</v>
      </c>
      <c r="C1120" t="s">
        <v>1726</v>
      </c>
      <c r="D1120">
        <v>100</v>
      </c>
      <c r="E1120" t="s">
        <v>1745</v>
      </c>
      <c r="F1120" t="s">
        <v>1760</v>
      </c>
      <c r="G1120">
        <v>6092201</v>
      </c>
      <c r="H1120">
        <v>1</v>
      </c>
      <c r="I1120" t="s">
        <v>2724</v>
      </c>
      <c r="J1120" t="s">
        <v>2725</v>
      </c>
      <c r="K1120" t="s">
        <v>418</v>
      </c>
      <c r="L1120">
        <v>3</v>
      </c>
      <c r="M1120">
        <v>3</v>
      </c>
      <c r="N1120">
        <v>3</v>
      </c>
      <c r="O1120">
        <v>0</v>
      </c>
      <c r="P1120">
        <v>3</v>
      </c>
      <c r="Q1120">
        <v>0</v>
      </c>
      <c r="R1120">
        <v>0</v>
      </c>
      <c r="S1120" s="50">
        <v>46273.756990740738</v>
      </c>
      <c r="T1120" s="50">
        <v>46273.803831018522</v>
      </c>
      <c r="U1120" s="51">
        <v>46273</v>
      </c>
      <c r="V1120" s="50">
        <v>46273.803831018522</v>
      </c>
      <c r="W1120" t="s">
        <v>1673</v>
      </c>
      <c r="X1120" t="s">
        <v>492</v>
      </c>
    </row>
    <row r="1121" spans="1:24" ht="15" customHeight="1" x14ac:dyDescent="0.35">
      <c r="A1121">
        <v>11711898</v>
      </c>
      <c r="B1121">
        <v>100006742893</v>
      </c>
      <c r="C1121" t="s">
        <v>1726</v>
      </c>
      <c r="D1121">
        <v>100</v>
      </c>
      <c r="E1121" t="s">
        <v>1745</v>
      </c>
      <c r="F1121" t="s">
        <v>1760</v>
      </c>
      <c r="G1121">
        <v>70825848</v>
      </c>
      <c r="H1121">
        <v>6</v>
      </c>
      <c r="I1121" t="s">
        <v>2837</v>
      </c>
      <c r="J1121" t="s">
        <v>2838</v>
      </c>
      <c r="K1121" t="s">
        <v>341</v>
      </c>
      <c r="L1121">
        <v>3</v>
      </c>
      <c r="M1121">
        <v>6</v>
      </c>
      <c r="N1121">
        <v>6</v>
      </c>
      <c r="O1121">
        <v>0</v>
      </c>
      <c r="P1121">
        <v>6</v>
      </c>
      <c r="Q1121">
        <v>0</v>
      </c>
      <c r="R1121">
        <v>0</v>
      </c>
      <c r="S1121" s="50">
        <v>46273.800740740742</v>
      </c>
      <c r="T1121" s="50">
        <v>46273.804062499999</v>
      </c>
      <c r="U1121" s="51">
        <v>46273</v>
      </c>
      <c r="V1121" s="50">
        <v>46273.804062499999</v>
      </c>
      <c r="W1121" t="s">
        <v>1673</v>
      </c>
      <c r="X1121" t="s">
        <v>492</v>
      </c>
    </row>
    <row r="1122" spans="1:24" ht="15" customHeight="1" x14ac:dyDescent="0.35">
      <c r="A1122">
        <v>11711765</v>
      </c>
      <c r="B1122">
        <v>100006742798</v>
      </c>
      <c r="C1122" t="s">
        <v>1726</v>
      </c>
      <c r="D1122">
        <v>100</v>
      </c>
      <c r="E1122" t="s">
        <v>1745</v>
      </c>
      <c r="F1122" t="s">
        <v>1760</v>
      </c>
      <c r="G1122">
        <v>6122501</v>
      </c>
      <c r="H1122">
        <v>1</v>
      </c>
      <c r="I1122" t="s">
        <v>2829</v>
      </c>
      <c r="J1122" t="s">
        <v>2830</v>
      </c>
      <c r="K1122" t="s">
        <v>418</v>
      </c>
      <c r="L1122">
        <v>3</v>
      </c>
      <c r="M1122">
        <v>2</v>
      </c>
      <c r="N1122">
        <v>2</v>
      </c>
      <c r="O1122">
        <v>0</v>
      </c>
      <c r="P1122">
        <v>2</v>
      </c>
      <c r="Q1122">
        <v>0</v>
      </c>
      <c r="R1122">
        <v>0</v>
      </c>
      <c r="S1122" s="50">
        <v>46273.791006944448</v>
      </c>
      <c r="T1122" s="50">
        <v>46273.804375</v>
      </c>
      <c r="U1122" s="51">
        <v>46273</v>
      </c>
      <c r="V1122" s="50">
        <v>46273.804375</v>
      </c>
      <c r="W1122" t="s">
        <v>1673</v>
      </c>
      <c r="X1122" t="s">
        <v>492</v>
      </c>
    </row>
    <row r="1123" spans="1:24" ht="15" customHeight="1" x14ac:dyDescent="0.35">
      <c r="A1123">
        <v>11711645</v>
      </c>
      <c r="B1123">
        <v>100006742734</v>
      </c>
      <c r="C1123" t="s">
        <v>1726</v>
      </c>
      <c r="D1123">
        <v>100</v>
      </c>
      <c r="E1123" t="s">
        <v>1745</v>
      </c>
      <c r="F1123" t="s">
        <v>1760</v>
      </c>
      <c r="G1123">
        <v>6113002</v>
      </c>
      <c r="H1123">
        <v>1</v>
      </c>
      <c r="I1123" t="s">
        <v>2297</v>
      </c>
      <c r="J1123" t="s">
        <v>2298</v>
      </c>
      <c r="K1123" t="s">
        <v>418</v>
      </c>
      <c r="L1123">
        <v>3</v>
      </c>
      <c r="M1123">
        <v>3</v>
      </c>
      <c r="N1123">
        <v>3</v>
      </c>
      <c r="O1123">
        <v>0</v>
      </c>
      <c r="P1123">
        <v>3</v>
      </c>
      <c r="Q1123">
        <v>0</v>
      </c>
      <c r="R1123">
        <v>0</v>
      </c>
      <c r="S1123" s="50">
        <v>46273.779907407406</v>
      </c>
      <c r="T1123" s="50">
        <v>46273.804699074077</v>
      </c>
      <c r="U1123" s="51">
        <v>46273</v>
      </c>
      <c r="V1123" s="50">
        <v>46273.804699074077</v>
      </c>
      <c r="W1123" t="s">
        <v>1673</v>
      </c>
      <c r="X1123" t="s">
        <v>492</v>
      </c>
    </row>
    <row r="1124" spans="1:24" ht="15" customHeight="1" x14ac:dyDescent="0.35">
      <c r="A1124">
        <v>11711899</v>
      </c>
      <c r="B1124">
        <v>100006742893</v>
      </c>
      <c r="C1124" t="s">
        <v>1726</v>
      </c>
      <c r="D1124">
        <v>100</v>
      </c>
      <c r="E1124" t="s">
        <v>1745</v>
      </c>
      <c r="F1124" t="s">
        <v>1760</v>
      </c>
      <c r="G1124">
        <v>70825848</v>
      </c>
      <c r="H1124">
        <v>6</v>
      </c>
      <c r="I1124" t="s">
        <v>2839</v>
      </c>
      <c r="J1124" t="s">
        <v>2840</v>
      </c>
      <c r="K1124" t="s">
        <v>341</v>
      </c>
      <c r="L1124">
        <v>3</v>
      </c>
      <c r="M1124">
        <v>1</v>
      </c>
      <c r="N1124">
        <v>1</v>
      </c>
      <c r="O1124">
        <v>0</v>
      </c>
      <c r="P1124">
        <v>1</v>
      </c>
      <c r="Q1124">
        <v>0</v>
      </c>
      <c r="R1124">
        <v>0</v>
      </c>
      <c r="S1124" s="50">
        <v>46273.800740740742</v>
      </c>
      <c r="T1124" s="50">
        <v>46273.804837962962</v>
      </c>
      <c r="U1124" s="51">
        <v>46273</v>
      </c>
      <c r="V1124" s="50">
        <v>46273.804837962962</v>
      </c>
      <c r="W1124" t="s">
        <v>1673</v>
      </c>
      <c r="X1124" t="s">
        <v>492</v>
      </c>
    </row>
    <row r="1125" spans="1:24" ht="15" customHeight="1" x14ac:dyDescent="0.35">
      <c r="A1125">
        <v>11711783</v>
      </c>
      <c r="B1125">
        <v>100006742808</v>
      </c>
      <c r="C1125" t="s">
        <v>1726</v>
      </c>
      <c r="D1125">
        <v>100</v>
      </c>
      <c r="E1125" t="s">
        <v>1745</v>
      </c>
      <c r="F1125" t="s">
        <v>1760</v>
      </c>
      <c r="G1125">
        <v>6123103</v>
      </c>
      <c r="H1125">
        <v>1</v>
      </c>
      <c r="I1125" t="s">
        <v>2831</v>
      </c>
      <c r="J1125" t="s">
        <v>2832</v>
      </c>
      <c r="K1125" t="s">
        <v>418</v>
      </c>
      <c r="L1125">
        <v>3</v>
      </c>
      <c r="M1125">
        <v>3</v>
      </c>
      <c r="N1125">
        <v>3</v>
      </c>
      <c r="O1125">
        <v>0</v>
      </c>
      <c r="P1125">
        <v>3</v>
      </c>
      <c r="Q1125">
        <v>0</v>
      </c>
      <c r="R1125">
        <v>0</v>
      </c>
      <c r="S1125" s="50">
        <v>46273.791018518517</v>
      </c>
      <c r="T1125" s="50">
        <v>46273.805069444446</v>
      </c>
      <c r="U1125" s="51">
        <v>46273</v>
      </c>
      <c r="V1125" s="50">
        <v>46273.805069444446</v>
      </c>
      <c r="W1125" t="s">
        <v>1673</v>
      </c>
      <c r="X1125" t="s">
        <v>492</v>
      </c>
    </row>
    <row r="1126" spans="1:24" ht="15" customHeight="1" x14ac:dyDescent="0.35">
      <c r="A1126">
        <v>11711900</v>
      </c>
      <c r="B1126">
        <v>100006742893</v>
      </c>
      <c r="C1126" t="s">
        <v>1726</v>
      </c>
      <c r="D1126">
        <v>100</v>
      </c>
      <c r="E1126" t="s">
        <v>1745</v>
      </c>
      <c r="F1126" t="s">
        <v>1760</v>
      </c>
      <c r="G1126">
        <v>70825848</v>
      </c>
      <c r="H1126">
        <v>6</v>
      </c>
      <c r="I1126" t="s">
        <v>2841</v>
      </c>
      <c r="J1126" t="s">
        <v>2842</v>
      </c>
      <c r="K1126" t="s">
        <v>341</v>
      </c>
      <c r="L1126">
        <v>3</v>
      </c>
      <c r="M1126">
        <v>1</v>
      </c>
      <c r="N1126">
        <v>1</v>
      </c>
      <c r="O1126">
        <v>0</v>
      </c>
      <c r="P1126">
        <v>1</v>
      </c>
      <c r="Q1126">
        <v>0</v>
      </c>
      <c r="R1126">
        <v>0</v>
      </c>
      <c r="S1126" s="50">
        <v>46273.800740740742</v>
      </c>
      <c r="T1126" s="50">
        <v>46273.80537037037</v>
      </c>
      <c r="U1126" s="51">
        <v>46273</v>
      </c>
      <c r="V1126" s="50">
        <v>46273.80537037037</v>
      </c>
      <c r="W1126" t="s">
        <v>1673</v>
      </c>
      <c r="X1126" t="s">
        <v>492</v>
      </c>
    </row>
    <row r="1127" spans="1:24" ht="15" customHeight="1" x14ac:dyDescent="0.35">
      <c r="A1127">
        <v>11711901</v>
      </c>
      <c r="B1127">
        <v>100006742893</v>
      </c>
      <c r="C1127" t="s">
        <v>1726</v>
      </c>
      <c r="D1127">
        <v>100</v>
      </c>
      <c r="E1127" t="s">
        <v>1745</v>
      </c>
      <c r="F1127" t="s">
        <v>1760</v>
      </c>
      <c r="G1127">
        <v>70825848</v>
      </c>
      <c r="H1127">
        <v>6</v>
      </c>
      <c r="I1127" t="s">
        <v>2843</v>
      </c>
      <c r="J1127" t="s">
        <v>2844</v>
      </c>
      <c r="K1127" t="s">
        <v>341</v>
      </c>
      <c r="L1127">
        <v>3</v>
      </c>
      <c r="M1127">
        <v>1</v>
      </c>
      <c r="N1127">
        <v>1</v>
      </c>
      <c r="O1127">
        <v>0</v>
      </c>
      <c r="P1127">
        <v>1</v>
      </c>
      <c r="Q1127">
        <v>0</v>
      </c>
      <c r="R1127">
        <v>0</v>
      </c>
      <c r="S1127" s="50">
        <v>46273.800740740742</v>
      </c>
      <c r="T1127" s="50">
        <v>46273.805925925917</v>
      </c>
      <c r="U1127" s="51">
        <v>46273</v>
      </c>
      <c r="V1127" s="50">
        <v>46273.805925925917</v>
      </c>
      <c r="W1127" t="s">
        <v>1673</v>
      </c>
      <c r="X1127" t="s">
        <v>492</v>
      </c>
    </row>
    <row r="1128" spans="1:24" ht="15" customHeight="1" x14ac:dyDescent="0.35">
      <c r="A1128">
        <v>11711829</v>
      </c>
      <c r="B1128">
        <v>100006742845</v>
      </c>
      <c r="C1128" t="s">
        <v>1726</v>
      </c>
      <c r="D1128">
        <v>100</v>
      </c>
      <c r="E1128" t="s">
        <v>1745</v>
      </c>
      <c r="F1128" t="s">
        <v>1760</v>
      </c>
      <c r="G1128">
        <v>6124902</v>
      </c>
      <c r="H1128">
        <v>1</v>
      </c>
      <c r="I1128" t="s">
        <v>2670</v>
      </c>
      <c r="J1128" t="s">
        <v>2671</v>
      </c>
      <c r="K1128" t="s">
        <v>418</v>
      </c>
      <c r="L1128">
        <v>3</v>
      </c>
      <c r="M1128">
        <v>1</v>
      </c>
      <c r="N1128">
        <v>1</v>
      </c>
      <c r="O1128">
        <v>0</v>
      </c>
      <c r="P1128">
        <v>1</v>
      </c>
      <c r="Q1128">
        <v>0</v>
      </c>
      <c r="R1128">
        <v>0</v>
      </c>
      <c r="S1128" s="50">
        <v>46273.79241898148</v>
      </c>
      <c r="T1128" s="50">
        <v>46273.805949074071</v>
      </c>
      <c r="U1128" s="51">
        <v>46273</v>
      </c>
      <c r="V1128" s="50">
        <v>46273.805949074071</v>
      </c>
      <c r="W1128" t="s">
        <v>1673</v>
      </c>
      <c r="X1128" t="s">
        <v>492</v>
      </c>
    </row>
    <row r="1129" spans="1:24" ht="15" customHeight="1" x14ac:dyDescent="0.35">
      <c r="A1129">
        <v>11711857</v>
      </c>
      <c r="B1129">
        <v>100006742866</v>
      </c>
      <c r="C1129" t="s">
        <v>1726</v>
      </c>
      <c r="D1129">
        <v>100</v>
      </c>
      <c r="E1129" t="s">
        <v>1745</v>
      </c>
      <c r="F1129" t="s">
        <v>1760</v>
      </c>
      <c r="G1129">
        <v>6126501</v>
      </c>
      <c r="H1129">
        <v>1</v>
      </c>
      <c r="I1129" t="s">
        <v>2598</v>
      </c>
      <c r="J1129" t="s">
        <v>2599</v>
      </c>
      <c r="K1129" t="s">
        <v>418</v>
      </c>
      <c r="L1129">
        <v>3</v>
      </c>
      <c r="M1129">
        <v>1</v>
      </c>
      <c r="N1129">
        <v>1</v>
      </c>
      <c r="O1129">
        <v>0</v>
      </c>
      <c r="P1129">
        <v>1</v>
      </c>
      <c r="Q1129">
        <v>0</v>
      </c>
      <c r="R1129">
        <v>0</v>
      </c>
      <c r="S1129" s="50">
        <v>46273.793796296297</v>
      </c>
      <c r="T1129" s="50">
        <v>46273.806250000001</v>
      </c>
      <c r="U1129" s="51">
        <v>46273</v>
      </c>
      <c r="V1129" s="50">
        <v>46273.806250000001</v>
      </c>
      <c r="W1129" t="s">
        <v>1673</v>
      </c>
      <c r="X1129" t="s">
        <v>492</v>
      </c>
    </row>
    <row r="1130" spans="1:24" ht="15" customHeight="1" x14ac:dyDescent="0.35">
      <c r="A1130">
        <v>11711097</v>
      </c>
      <c r="B1130">
        <v>100006742426</v>
      </c>
      <c r="C1130" t="s">
        <v>1726</v>
      </c>
      <c r="D1130">
        <v>100</v>
      </c>
      <c r="E1130" t="s">
        <v>1745</v>
      </c>
      <c r="F1130" t="s">
        <v>1760</v>
      </c>
      <c r="G1130">
        <v>70825831</v>
      </c>
      <c r="H1130">
        <v>6</v>
      </c>
      <c r="I1130" t="s">
        <v>2715</v>
      </c>
      <c r="J1130" t="s">
        <v>2718</v>
      </c>
      <c r="K1130" t="s">
        <v>343</v>
      </c>
      <c r="L1130">
        <v>3</v>
      </c>
      <c r="M1130">
        <v>36</v>
      </c>
      <c r="N1130">
        <v>36</v>
      </c>
      <c r="O1130">
        <v>0</v>
      </c>
      <c r="P1130">
        <v>36</v>
      </c>
      <c r="Q1130">
        <v>0</v>
      </c>
      <c r="R1130">
        <v>0</v>
      </c>
      <c r="S1130" s="50">
        <v>46273.755601851852</v>
      </c>
      <c r="T1130" s="50">
        <v>46273.80636574074</v>
      </c>
      <c r="U1130" s="51">
        <v>46273</v>
      </c>
      <c r="V1130" s="50">
        <v>46273.80636574074</v>
      </c>
      <c r="W1130" t="s">
        <v>1673</v>
      </c>
      <c r="X1130" t="s">
        <v>492</v>
      </c>
    </row>
    <row r="1131" spans="1:24" ht="15" customHeight="1" x14ac:dyDescent="0.35">
      <c r="A1131">
        <v>11711766</v>
      </c>
      <c r="B1131">
        <v>100006742798</v>
      </c>
      <c r="C1131" t="s">
        <v>1726</v>
      </c>
      <c r="D1131">
        <v>100</v>
      </c>
      <c r="E1131" t="s">
        <v>1745</v>
      </c>
      <c r="F1131" t="s">
        <v>1760</v>
      </c>
      <c r="G1131">
        <v>6122501</v>
      </c>
      <c r="H1131">
        <v>1</v>
      </c>
      <c r="I1131" t="s">
        <v>2059</v>
      </c>
      <c r="J1131" t="s">
        <v>2060</v>
      </c>
      <c r="K1131" t="s">
        <v>418</v>
      </c>
      <c r="L1131">
        <v>3</v>
      </c>
      <c r="M1131">
        <v>1</v>
      </c>
      <c r="N1131">
        <v>1</v>
      </c>
      <c r="O1131">
        <v>0</v>
      </c>
      <c r="P1131">
        <v>1</v>
      </c>
      <c r="Q1131">
        <v>0</v>
      </c>
      <c r="R1131">
        <v>0</v>
      </c>
      <c r="S1131" s="50">
        <v>46273.791006944448</v>
      </c>
      <c r="T1131" s="50">
        <v>46273.806666666656</v>
      </c>
      <c r="U1131" s="51">
        <v>46273</v>
      </c>
      <c r="V1131" s="50">
        <v>46273.806666666656</v>
      </c>
      <c r="W1131" t="s">
        <v>1673</v>
      </c>
      <c r="X1131" t="s">
        <v>492</v>
      </c>
    </row>
    <row r="1132" spans="1:24" ht="15" customHeight="1" x14ac:dyDescent="0.35">
      <c r="A1132">
        <v>11711902</v>
      </c>
      <c r="B1132">
        <v>100006742893</v>
      </c>
      <c r="C1132" t="s">
        <v>1726</v>
      </c>
      <c r="D1132">
        <v>100</v>
      </c>
      <c r="E1132" t="s">
        <v>1745</v>
      </c>
      <c r="F1132" t="s">
        <v>1760</v>
      </c>
      <c r="G1132">
        <v>70825848</v>
      </c>
      <c r="H1132">
        <v>6</v>
      </c>
      <c r="I1132" t="s">
        <v>2845</v>
      </c>
      <c r="J1132" t="s">
        <v>2846</v>
      </c>
      <c r="K1132" t="s">
        <v>341</v>
      </c>
      <c r="L1132">
        <v>3</v>
      </c>
      <c r="M1132">
        <v>4</v>
      </c>
      <c r="N1132">
        <v>4</v>
      </c>
      <c r="O1132">
        <v>0</v>
      </c>
      <c r="P1132">
        <v>4</v>
      </c>
      <c r="Q1132">
        <v>0</v>
      </c>
      <c r="R1132">
        <v>0</v>
      </c>
      <c r="S1132" s="50">
        <v>46273.800740740742</v>
      </c>
      <c r="T1132" s="50">
        <v>46273.80673611111</v>
      </c>
      <c r="U1132" s="51">
        <v>46273</v>
      </c>
      <c r="V1132" s="50">
        <v>46273.80673611111</v>
      </c>
      <c r="W1132" t="s">
        <v>1673</v>
      </c>
      <c r="X1132" t="s">
        <v>492</v>
      </c>
    </row>
    <row r="1133" spans="1:24" ht="15" customHeight="1" x14ac:dyDescent="0.35">
      <c r="A1133">
        <v>11711903</v>
      </c>
      <c r="B1133">
        <v>100006742893</v>
      </c>
      <c r="C1133" t="s">
        <v>1726</v>
      </c>
      <c r="D1133">
        <v>100</v>
      </c>
      <c r="E1133" t="s">
        <v>1745</v>
      </c>
      <c r="F1133" t="s">
        <v>1760</v>
      </c>
      <c r="G1133">
        <v>70825848</v>
      </c>
      <c r="H1133">
        <v>6</v>
      </c>
      <c r="I1133" t="s">
        <v>2847</v>
      </c>
      <c r="J1133" t="s">
        <v>2848</v>
      </c>
      <c r="K1133" t="s">
        <v>341</v>
      </c>
      <c r="L1133">
        <v>3</v>
      </c>
      <c r="M1133">
        <v>1</v>
      </c>
      <c r="N1133">
        <v>1</v>
      </c>
      <c r="O1133">
        <v>0</v>
      </c>
      <c r="P1133">
        <v>1</v>
      </c>
      <c r="Q1133">
        <v>0</v>
      </c>
      <c r="R1133">
        <v>0</v>
      </c>
      <c r="S1133" s="50">
        <v>46273.800740740742</v>
      </c>
      <c r="T1133" s="50">
        <v>46273.807175925933</v>
      </c>
      <c r="U1133" s="51">
        <v>46273</v>
      </c>
      <c r="V1133" s="50">
        <v>46273.807175925933</v>
      </c>
      <c r="W1133" t="s">
        <v>1673</v>
      </c>
      <c r="X1133" t="s">
        <v>492</v>
      </c>
    </row>
    <row r="1134" spans="1:24" ht="15" customHeight="1" x14ac:dyDescent="0.35">
      <c r="A1134">
        <v>11711904</v>
      </c>
      <c r="B1134">
        <v>100006742893</v>
      </c>
      <c r="C1134" t="s">
        <v>1726</v>
      </c>
      <c r="D1134">
        <v>100</v>
      </c>
      <c r="E1134" t="s">
        <v>1745</v>
      </c>
      <c r="F1134" t="s">
        <v>1760</v>
      </c>
      <c r="G1134">
        <v>70825848</v>
      </c>
      <c r="H1134">
        <v>6</v>
      </c>
      <c r="I1134" t="s">
        <v>2849</v>
      </c>
      <c r="J1134" t="s">
        <v>2850</v>
      </c>
      <c r="K1134" t="s">
        <v>341</v>
      </c>
      <c r="L1134">
        <v>3</v>
      </c>
      <c r="M1134">
        <v>2</v>
      </c>
      <c r="N1134">
        <v>2</v>
      </c>
      <c r="O1134">
        <v>0</v>
      </c>
      <c r="P1134">
        <v>2</v>
      </c>
      <c r="Q1134">
        <v>0</v>
      </c>
      <c r="R1134">
        <v>0</v>
      </c>
      <c r="S1134" s="50">
        <v>46273.800740740742</v>
      </c>
      <c r="T1134" s="50">
        <v>46273.807800925933</v>
      </c>
      <c r="U1134" s="51">
        <v>46273</v>
      </c>
      <c r="V1134" s="50">
        <v>46273.807800925933</v>
      </c>
      <c r="W1134" t="s">
        <v>1673</v>
      </c>
      <c r="X1134" t="s">
        <v>492</v>
      </c>
    </row>
    <row r="1135" spans="1:24" ht="15" customHeight="1" x14ac:dyDescent="0.35">
      <c r="A1135">
        <v>11711098</v>
      </c>
      <c r="B1135">
        <v>100006742426</v>
      </c>
      <c r="C1135" t="s">
        <v>1726</v>
      </c>
      <c r="D1135">
        <v>100</v>
      </c>
      <c r="E1135" t="s">
        <v>1745</v>
      </c>
      <c r="F1135" t="s">
        <v>1760</v>
      </c>
      <c r="G1135">
        <v>70825831</v>
      </c>
      <c r="H1135">
        <v>6</v>
      </c>
      <c r="I1135" t="s">
        <v>2719</v>
      </c>
      <c r="J1135" t="s">
        <v>2720</v>
      </c>
      <c r="K1135" t="s">
        <v>343</v>
      </c>
      <c r="L1135">
        <v>3</v>
      </c>
      <c r="M1135">
        <v>3</v>
      </c>
      <c r="N1135">
        <v>3</v>
      </c>
      <c r="O1135">
        <v>0</v>
      </c>
      <c r="P1135">
        <v>3</v>
      </c>
      <c r="Q1135">
        <v>0</v>
      </c>
      <c r="R1135">
        <v>0</v>
      </c>
      <c r="S1135" s="50">
        <v>46273.755601851852</v>
      </c>
      <c r="T1135" s="50">
        <v>46273.808877314812</v>
      </c>
      <c r="U1135" s="51">
        <v>46273</v>
      </c>
      <c r="V1135" s="50">
        <v>46273.808877314812</v>
      </c>
      <c r="W1135" t="s">
        <v>1673</v>
      </c>
      <c r="X1135" t="s">
        <v>492</v>
      </c>
    </row>
    <row r="1136" spans="1:24" ht="15" customHeight="1" x14ac:dyDescent="0.35">
      <c r="A1136">
        <v>11711099</v>
      </c>
      <c r="B1136">
        <v>100006742426</v>
      </c>
      <c r="C1136" t="s">
        <v>1726</v>
      </c>
      <c r="D1136">
        <v>100</v>
      </c>
      <c r="E1136" t="s">
        <v>1745</v>
      </c>
      <c r="F1136" t="s">
        <v>1760</v>
      </c>
      <c r="G1136">
        <v>70825831</v>
      </c>
      <c r="H1136">
        <v>6</v>
      </c>
      <c r="I1136" t="s">
        <v>2570</v>
      </c>
      <c r="J1136" t="s">
        <v>2721</v>
      </c>
      <c r="K1136" t="s">
        <v>343</v>
      </c>
      <c r="L1136">
        <v>3</v>
      </c>
      <c r="M1136">
        <v>2</v>
      </c>
      <c r="N1136">
        <v>2</v>
      </c>
      <c r="O1136">
        <v>0</v>
      </c>
      <c r="P1136">
        <v>2</v>
      </c>
      <c r="Q1136">
        <v>0</v>
      </c>
      <c r="R1136">
        <v>0</v>
      </c>
      <c r="S1136" s="50">
        <v>46273.755601851852</v>
      </c>
      <c r="T1136" s="50">
        <v>46273.809016203697</v>
      </c>
      <c r="U1136" s="51">
        <v>46273</v>
      </c>
      <c r="V1136" s="50">
        <v>46273.809016203697</v>
      </c>
      <c r="W1136" t="s">
        <v>1673</v>
      </c>
      <c r="X1136" t="s">
        <v>492</v>
      </c>
    </row>
    <row r="1137" spans="1:24" ht="15" customHeight="1" x14ac:dyDescent="0.35">
      <c r="A1137">
        <v>11711895</v>
      </c>
      <c r="B1137">
        <v>100006742891</v>
      </c>
      <c r="C1137" t="s">
        <v>1726</v>
      </c>
      <c r="D1137">
        <v>100</v>
      </c>
      <c r="E1137" t="s">
        <v>1745</v>
      </c>
      <c r="F1137" t="s">
        <v>1760</v>
      </c>
      <c r="G1137">
        <v>70825846</v>
      </c>
      <c r="H1137">
        <v>6</v>
      </c>
      <c r="I1137" t="s">
        <v>2833</v>
      </c>
      <c r="J1137" t="s">
        <v>2834</v>
      </c>
      <c r="K1137" t="s">
        <v>341</v>
      </c>
      <c r="L1137">
        <v>3</v>
      </c>
      <c r="M1137">
        <v>1</v>
      </c>
      <c r="N1137">
        <v>1</v>
      </c>
      <c r="O1137">
        <v>0</v>
      </c>
      <c r="P1137">
        <v>1</v>
      </c>
      <c r="Q1137">
        <v>0</v>
      </c>
      <c r="R1137">
        <v>0</v>
      </c>
      <c r="S1137" s="50">
        <v>46273.800729166673</v>
      </c>
      <c r="T1137" s="50">
        <v>46273.810034722221</v>
      </c>
      <c r="U1137" s="51">
        <v>46273</v>
      </c>
      <c r="V1137" s="50">
        <v>46273.810034722221</v>
      </c>
      <c r="W1137" t="s">
        <v>1673</v>
      </c>
      <c r="X1137" t="s">
        <v>492</v>
      </c>
    </row>
    <row r="1138" spans="1:24" ht="15" customHeight="1" x14ac:dyDescent="0.35">
      <c r="A1138">
        <v>11711897</v>
      </c>
      <c r="B1138">
        <v>100006742893</v>
      </c>
      <c r="C1138" t="s">
        <v>1726</v>
      </c>
      <c r="D1138">
        <v>100</v>
      </c>
      <c r="E1138" t="s">
        <v>1745</v>
      </c>
      <c r="F1138" t="s">
        <v>1760</v>
      </c>
      <c r="G1138">
        <v>70825848</v>
      </c>
      <c r="H1138">
        <v>6</v>
      </c>
      <c r="I1138" t="s">
        <v>2835</v>
      </c>
      <c r="J1138" t="s">
        <v>2836</v>
      </c>
      <c r="K1138" t="s">
        <v>341</v>
      </c>
      <c r="L1138">
        <v>3</v>
      </c>
      <c r="M1138">
        <v>3</v>
      </c>
      <c r="N1138">
        <v>3</v>
      </c>
      <c r="O1138">
        <v>0</v>
      </c>
      <c r="P1138">
        <v>3</v>
      </c>
      <c r="Q1138">
        <v>0</v>
      </c>
      <c r="R1138">
        <v>0</v>
      </c>
      <c r="S1138" s="50">
        <v>46273.800740740742</v>
      </c>
      <c r="T1138" s="50">
        <v>46273.810474537036</v>
      </c>
      <c r="U1138" s="51">
        <v>46273</v>
      </c>
      <c r="V1138" s="50">
        <v>46273.810474537036</v>
      </c>
      <c r="W1138" t="s">
        <v>1673</v>
      </c>
      <c r="X1138" t="s">
        <v>492</v>
      </c>
    </row>
    <row r="1139" spans="1:24" ht="15" customHeight="1" x14ac:dyDescent="0.35">
      <c r="A1139">
        <v>11711646</v>
      </c>
      <c r="B1139">
        <v>100006742734</v>
      </c>
      <c r="C1139" t="s">
        <v>1726</v>
      </c>
      <c r="D1139">
        <v>100</v>
      </c>
      <c r="E1139" t="s">
        <v>1745</v>
      </c>
      <c r="F1139" t="s">
        <v>1760</v>
      </c>
      <c r="G1139">
        <v>6113002</v>
      </c>
      <c r="H1139">
        <v>1</v>
      </c>
      <c r="I1139" t="s">
        <v>2101</v>
      </c>
      <c r="J1139" t="s">
        <v>2102</v>
      </c>
      <c r="K1139" t="s">
        <v>415</v>
      </c>
      <c r="L1139">
        <v>3</v>
      </c>
      <c r="M1139">
        <v>1</v>
      </c>
      <c r="N1139">
        <v>1</v>
      </c>
      <c r="O1139">
        <v>0</v>
      </c>
      <c r="P1139">
        <v>1</v>
      </c>
      <c r="Q1139">
        <v>0</v>
      </c>
      <c r="R1139">
        <v>0</v>
      </c>
      <c r="S1139" s="50">
        <v>46273.779907407406</v>
      </c>
      <c r="T1139" s="50">
        <v>46273.813796296286</v>
      </c>
      <c r="U1139" s="51">
        <v>46273</v>
      </c>
      <c r="V1139" s="50">
        <v>46273.813796296286</v>
      </c>
      <c r="W1139" t="s">
        <v>1673</v>
      </c>
      <c r="X1139" t="s">
        <v>492</v>
      </c>
    </row>
    <row r="1140" spans="1:24" ht="15" customHeight="1" x14ac:dyDescent="0.35">
      <c r="A1140">
        <v>11711647</v>
      </c>
      <c r="B1140">
        <v>100006742734</v>
      </c>
      <c r="C1140" t="s">
        <v>1726</v>
      </c>
      <c r="D1140">
        <v>100</v>
      </c>
      <c r="E1140" t="s">
        <v>1745</v>
      </c>
      <c r="F1140" t="s">
        <v>1760</v>
      </c>
      <c r="G1140">
        <v>6113002</v>
      </c>
      <c r="H1140">
        <v>1</v>
      </c>
      <c r="I1140" t="s">
        <v>2457</v>
      </c>
      <c r="J1140" t="s">
        <v>2458</v>
      </c>
      <c r="K1140" t="s">
        <v>415</v>
      </c>
      <c r="L1140">
        <v>3</v>
      </c>
      <c r="M1140">
        <v>2</v>
      </c>
      <c r="N1140">
        <v>2</v>
      </c>
      <c r="O1140">
        <v>0</v>
      </c>
      <c r="P1140">
        <v>2</v>
      </c>
      <c r="Q1140">
        <v>0</v>
      </c>
      <c r="R1140">
        <v>0</v>
      </c>
      <c r="S1140" s="50">
        <v>46273.779907407406</v>
      </c>
      <c r="T1140" s="50">
        <v>46273.814016203702</v>
      </c>
      <c r="U1140" s="51">
        <v>46273</v>
      </c>
      <c r="V1140" s="50">
        <v>46273.814016203702</v>
      </c>
      <c r="W1140" t="s">
        <v>1673</v>
      </c>
      <c r="X1140" t="s">
        <v>492</v>
      </c>
    </row>
    <row r="1141" spans="1:24" ht="15" customHeight="1" x14ac:dyDescent="0.35">
      <c r="A1141">
        <v>11711905</v>
      </c>
      <c r="B1141">
        <v>100006742894</v>
      </c>
      <c r="C1141" t="s">
        <v>1726</v>
      </c>
      <c r="D1141">
        <v>100</v>
      </c>
      <c r="E1141" t="s">
        <v>1745</v>
      </c>
      <c r="F1141" t="s">
        <v>1760</v>
      </c>
      <c r="G1141">
        <v>70825849</v>
      </c>
      <c r="H1141">
        <v>6</v>
      </c>
      <c r="I1141" t="s">
        <v>2851</v>
      </c>
      <c r="J1141" t="s">
        <v>2852</v>
      </c>
      <c r="K1141" t="s">
        <v>343</v>
      </c>
      <c r="L1141">
        <v>3</v>
      </c>
      <c r="M1141">
        <v>2</v>
      </c>
      <c r="N1141">
        <v>2</v>
      </c>
      <c r="O1141">
        <v>0</v>
      </c>
      <c r="P1141">
        <v>2</v>
      </c>
      <c r="Q1141">
        <v>0</v>
      </c>
      <c r="R1141">
        <v>0</v>
      </c>
      <c r="S1141" s="50">
        <v>46273.811145833337</v>
      </c>
      <c r="T1141" s="50">
        <v>46273.81459490741</v>
      </c>
      <c r="U1141" s="51">
        <v>46273</v>
      </c>
      <c r="V1141" s="50">
        <v>46273.81459490741</v>
      </c>
      <c r="W1141" t="s">
        <v>1673</v>
      </c>
      <c r="X1141" t="s">
        <v>492</v>
      </c>
    </row>
    <row r="1142" spans="1:24" ht="15" customHeight="1" x14ac:dyDescent="0.35">
      <c r="A1142">
        <v>11711830</v>
      </c>
      <c r="B1142">
        <v>100006742845</v>
      </c>
      <c r="C1142" t="s">
        <v>1726</v>
      </c>
      <c r="D1142">
        <v>100</v>
      </c>
      <c r="E1142" t="s">
        <v>1745</v>
      </c>
      <c r="F1142" t="s">
        <v>1760</v>
      </c>
      <c r="G1142">
        <v>6124902</v>
      </c>
      <c r="H1142">
        <v>1</v>
      </c>
      <c r="I1142" t="s">
        <v>2127</v>
      </c>
      <c r="J1142" t="s">
        <v>2128</v>
      </c>
      <c r="K1142" t="s">
        <v>415</v>
      </c>
      <c r="L1142">
        <v>3</v>
      </c>
      <c r="M1142">
        <v>1</v>
      </c>
      <c r="N1142">
        <v>1</v>
      </c>
      <c r="O1142">
        <v>0</v>
      </c>
      <c r="P1142">
        <v>1</v>
      </c>
      <c r="Q1142">
        <v>0</v>
      </c>
      <c r="R1142">
        <v>0</v>
      </c>
      <c r="S1142" s="50">
        <v>46273.79241898148</v>
      </c>
      <c r="T1142" s="50">
        <v>46273.814722222232</v>
      </c>
      <c r="U1142" s="51">
        <v>46273</v>
      </c>
      <c r="V1142" s="50">
        <v>46273.814722222232</v>
      </c>
      <c r="W1142" t="s">
        <v>1673</v>
      </c>
      <c r="X1142" t="s">
        <v>492</v>
      </c>
    </row>
    <row r="1143" spans="1:24" ht="15" customHeight="1" x14ac:dyDescent="0.35">
      <c r="A1143">
        <v>11711831</v>
      </c>
      <c r="B1143">
        <v>100006742845</v>
      </c>
      <c r="C1143" t="s">
        <v>1726</v>
      </c>
      <c r="D1143">
        <v>100</v>
      </c>
      <c r="E1143" t="s">
        <v>1745</v>
      </c>
      <c r="F1143" t="s">
        <v>1760</v>
      </c>
      <c r="G1143">
        <v>6124902</v>
      </c>
      <c r="H1143">
        <v>1</v>
      </c>
      <c r="I1143" t="s">
        <v>2417</v>
      </c>
      <c r="J1143" t="s">
        <v>2418</v>
      </c>
      <c r="K1143" t="s">
        <v>415</v>
      </c>
      <c r="L1143">
        <v>3</v>
      </c>
      <c r="M1143">
        <v>1</v>
      </c>
      <c r="N1143">
        <v>1</v>
      </c>
      <c r="O1143">
        <v>0</v>
      </c>
      <c r="P1143">
        <v>1</v>
      </c>
      <c r="Q1143">
        <v>0</v>
      </c>
      <c r="R1143">
        <v>0</v>
      </c>
      <c r="S1143" s="50">
        <v>46273.79241898148</v>
      </c>
      <c r="T1143" s="50">
        <v>46273.814837962957</v>
      </c>
      <c r="U1143" s="51">
        <v>46273</v>
      </c>
      <c r="V1143" s="50">
        <v>46273.814837962957</v>
      </c>
      <c r="W1143" t="s">
        <v>1673</v>
      </c>
      <c r="X1143" t="s">
        <v>492</v>
      </c>
    </row>
    <row r="1144" spans="1:24" ht="15" customHeight="1" x14ac:dyDescent="0.35">
      <c r="A1144">
        <v>11711906</v>
      </c>
      <c r="B1144">
        <v>100006742895</v>
      </c>
      <c r="C1144" t="s">
        <v>1726</v>
      </c>
      <c r="D1144">
        <v>100</v>
      </c>
      <c r="E1144" t="s">
        <v>1745</v>
      </c>
      <c r="F1144" t="s">
        <v>1760</v>
      </c>
      <c r="G1144">
        <v>70825850</v>
      </c>
      <c r="H1144">
        <v>6</v>
      </c>
      <c r="I1144" t="s">
        <v>2853</v>
      </c>
      <c r="J1144" t="s">
        <v>2854</v>
      </c>
      <c r="K1144" t="s">
        <v>343</v>
      </c>
      <c r="L1144">
        <v>3</v>
      </c>
      <c r="M1144">
        <v>2</v>
      </c>
      <c r="N1144">
        <v>2</v>
      </c>
      <c r="O1144">
        <v>0</v>
      </c>
      <c r="P1144">
        <v>2</v>
      </c>
      <c r="Q1144">
        <v>0</v>
      </c>
      <c r="R1144">
        <v>0</v>
      </c>
      <c r="S1144" s="50">
        <v>46273.811157407406</v>
      </c>
      <c r="T1144" s="50">
        <v>46273.81517361111</v>
      </c>
      <c r="U1144" s="51">
        <v>46273</v>
      </c>
      <c r="V1144" s="50">
        <v>46273.81517361111</v>
      </c>
      <c r="W1144" t="s">
        <v>1673</v>
      </c>
      <c r="X1144" t="s">
        <v>492</v>
      </c>
    </row>
    <row r="1145" spans="1:24" ht="15" customHeight="1" x14ac:dyDescent="0.35">
      <c r="A1145">
        <v>11711648</v>
      </c>
      <c r="B1145">
        <v>100006742734</v>
      </c>
      <c r="C1145" t="s">
        <v>1726</v>
      </c>
      <c r="D1145">
        <v>100</v>
      </c>
      <c r="E1145" t="s">
        <v>1745</v>
      </c>
      <c r="F1145" t="s">
        <v>1760</v>
      </c>
      <c r="G1145">
        <v>6113002</v>
      </c>
      <c r="H1145">
        <v>1</v>
      </c>
      <c r="I1145" t="s">
        <v>2401</v>
      </c>
      <c r="J1145" t="s">
        <v>2402</v>
      </c>
      <c r="K1145" t="s">
        <v>415</v>
      </c>
      <c r="L1145">
        <v>3</v>
      </c>
      <c r="M1145">
        <v>1</v>
      </c>
      <c r="N1145">
        <v>1</v>
      </c>
      <c r="O1145">
        <v>0</v>
      </c>
      <c r="P1145">
        <v>1</v>
      </c>
      <c r="Q1145">
        <v>0</v>
      </c>
      <c r="R1145">
        <v>0</v>
      </c>
      <c r="S1145" s="50">
        <v>46273.779907407406</v>
      </c>
      <c r="T1145" s="50">
        <v>46273.816481481481</v>
      </c>
      <c r="U1145" s="51">
        <v>46273</v>
      </c>
      <c r="V1145" s="50">
        <v>46273.816481481481</v>
      </c>
      <c r="W1145" t="s">
        <v>1673</v>
      </c>
      <c r="X1145" t="s">
        <v>492</v>
      </c>
    </row>
    <row r="1146" spans="1:24" ht="15" customHeight="1" x14ac:dyDescent="0.35">
      <c r="A1146">
        <v>11711649</v>
      </c>
      <c r="B1146">
        <v>100006742734</v>
      </c>
      <c r="C1146" t="s">
        <v>1726</v>
      </c>
      <c r="D1146">
        <v>100</v>
      </c>
      <c r="E1146" t="s">
        <v>1745</v>
      </c>
      <c r="F1146" t="s">
        <v>1760</v>
      </c>
      <c r="G1146">
        <v>6113002</v>
      </c>
      <c r="H1146">
        <v>1</v>
      </c>
      <c r="I1146" t="s">
        <v>2686</v>
      </c>
      <c r="J1146" t="s">
        <v>2687</v>
      </c>
      <c r="K1146" t="s">
        <v>415</v>
      </c>
      <c r="L1146">
        <v>3</v>
      </c>
      <c r="M1146">
        <v>2</v>
      </c>
      <c r="N1146">
        <v>2</v>
      </c>
      <c r="O1146">
        <v>0</v>
      </c>
      <c r="P1146">
        <v>2</v>
      </c>
      <c r="Q1146">
        <v>0</v>
      </c>
      <c r="R1146">
        <v>0</v>
      </c>
      <c r="S1146" s="50">
        <v>46273.779907407406</v>
      </c>
      <c r="T1146" s="50">
        <v>46273.816678240742</v>
      </c>
      <c r="U1146" s="51">
        <v>46273</v>
      </c>
      <c r="V1146" s="50">
        <v>46273.816678240742</v>
      </c>
      <c r="W1146" t="s">
        <v>1673</v>
      </c>
      <c r="X1146" t="s">
        <v>492</v>
      </c>
    </row>
    <row r="1147" spans="1:24" ht="15" customHeight="1" x14ac:dyDescent="0.35">
      <c r="A1147">
        <v>11711910</v>
      </c>
      <c r="B1147">
        <v>100006742898</v>
      </c>
      <c r="C1147" t="s">
        <v>1726</v>
      </c>
      <c r="D1147">
        <v>100</v>
      </c>
      <c r="E1147" t="s">
        <v>1745</v>
      </c>
      <c r="F1147" t="s">
        <v>1760</v>
      </c>
      <c r="G1147">
        <v>70825853</v>
      </c>
      <c r="H1147">
        <v>6</v>
      </c>
      <c r="I1147" t="s">
        <v>3004</v>
      </c>
      <c r="J1147" t="s">
        <v>3005</v>
      </c>
      <c r="K1147" t="s">
        <v>341</v>
      </c>
      <c r="L1147">
        <v>3</v>
      </c>
      <c r="M1147">
        <v>1</v>
      </c>
      <c r="N1147">
        <v>1</v>
      </c>
      <c r="O1147">
        <v>0</v>
      </c>
      <c r="P1147">
        <v>1</v>
      </c>
      <c r="Q1147">
        <v>0</v>
      </c>
      <c r="R1147">
        <v>0</v>
      </c>
      <c r="S1147" s="50">
        <v>46273.817395833343</v>
      </c>
      <c r="T1147" s="50">
        <v>46273.818391203713</v>
      </c>
      <c r="U1147" s="51">
        <v>46273</v>
      </c>
      <c r="V1147" s="50">
        <v>46273.818391203713</v>
      </c>
      <c r="W1147" t="s">
        <v>1673</v>
      </c>
      <c r="X1147" t="s">
        <v>492</v>
      </c>
    </row>
    <row r="1148" spans="1:24" ht="15" customHeight="1" x14ac:dyDescent="0.35">
      <c r="A1148">
        <v>11711911</v>
      </c>
      <c r="B1148">
        <v>100006742898</v>
      </c>
      <c r="C1148" t="s">
        <v>1726</v>
      </c>
      <c r="D1148">
        <v>100</v>
      </c>
      <c r="E1148" t="s">
        <v>1745</v>
      </c>
      <c r="F1148" t="s">
        <v>1760</v>
      </c>
      <c r="G1148">
        <v>70825853</v>
      </c>
      <c r="H1148">
        <v>6</v>
      </c>
      <c r="I1148" t="s">
        <v>3004</v>
      </c>
      <c r="J1148" t="s">
        <v>3005</v>
      </c>
      <c r="K1148" t="s">
        <v>341</v>
      </c>
      <c r="L1148">
        <v>3</v>
      </c>
      <c r="M1148">
        <v>1</v>
      </c>
      <c r="N1148">
        <v>1</v>
      </c>
      <c r="O1148">
        <v>0</v>
      </c>
      <c r="P1148">
        <v>1</v>
      </c>
      <c r="Q1148">
        <v>0</v>
      </c>
      <c r="R1148">
        <v>0</v>
      </c>
      <c r="S1148" s="50">
        <v>46273.817395833343</v>
      </c>
      <c r="T1148" s="50">
        <v>46273.818391203713</v>
      </c>
      <c r="U1148" s="51">
        <v>46273</v>
      </c>
      <c r="V1148" s="50">
        <v>46273.818391203713</v>
      </c>
      <c r="W1148" t="s">
        <v>1673</v>
      </c>
      <c r="X1148" t="s">
        <v>492</v>
      </c>
    </row>
    <row r="1149" spans="1:24" ht="15" customHeight="1" x14ac:dyDescent="0.35">
      <c r="A1149">
        <v>11711912</v>
      </c>
      <c r="B1149">
        <v>100006742898</v>
      </c>
      <c r="C1149" t="s">
        <v>1726</v>
      </c>
      <c r="D1149">
        <v>100</v>
      </c>
      <c r="E1149" t="s">
        <v>1745</v>
      </c>
      <c r="F1149" t="s">
        <v>1760</v>
      </c>
      <c r="G1149">
        <v>70825853</v>
      </c>
      <c r="H1149">
        <v>6</v>
      </c>
      <c r="I1149" t="s">
        <v>3004</v>
      </c>
      <c r="J1149" t="s">
        <v>3006</v>
      </c>
      <c r="K1149" t="s">
        <v>341</v>
      </c>
      <c r="L1149">
        <v>3</v>
      </c>
      <c r="M1149">
        <v>1</v>
      </c>
      <c r="N1149">
        <v>1</v>
      </c>
      <c r="O1149">
        <v>0</v>
      </c>
      <c r="P1149">
        <v>1</v>
      </c>
      <c r="Q1149">
        <v>0</v>
      </c>
      <c r="R1149">
        <v>0</v>
      </c>
      <c r="S1149" s="50">
        <v>46273.817395833343</v>
      </c>
      <c r="T1149" s="50">
        <v>46273.818449074082</v>
      </c>
      <c r="U1149" s="51">
        <v>46273</v>
      </c>
      <c r="V1149" s="50">
        <v>46273.818449074082</v>
      </c>
      <c r="W1149" t="s">
        <v>1673</v>
      </c>
      <c r="X1149" t="s">
        <v>492</v>
      </c>
    </row>
    <row r="1150" spans="1:24" ht="15" customHeight="1" x14ac:dyDescent="0.35">
      <c r="A1150">
        <v>11711913</v>
      </c>
      <c r="B1150">
        <v>100006742898</v>
      </c>
      <c r="C1150" t="s">
        <v>1726</v>
      </c>
      <c r="D1150">
        <v>100</v>
      </c>
      <c r="E1150" t="s">
        <v>1745</v>
      </c>
      <c r="F1150" t="s">
        <v>1760</v>
      </c>
      <c r="G1150">
        <v>70825853</v>
      </c>
      <c r="H1150">
        <v>6</v>
      </c>
      <c r="I1150" t="s">
        <v>3004</v>
      </c>
      <c r="J1150" t="s">
        <v>3006</v>
      </c>
      <c r="K1150" t="s">
        <v>341</v>
      </c>
      <c r="L1150">
        <v>3</v>
      </c>
      <c r="M1150">
        <v>1</v>
      </c>
      <c r="N1150">
        <v>1</v>
      </c>
      <c r="O1150">
        <v>0</v>
      </c>
      <c r="P1150">
        <v>1</v>
      </c>
      <c r="Q1150">
        <v>0</v>
      </c>
      <c r="R1150">
        <v>0</v>
      </c>
      <c r="S1150" s="50">
        <v>46273.817395833343</v>
      </c>
      <c r="T1150" s="50">
        <v>46273.818449074082</v>
      </c>
      <c r="U1150" s="51">
        <v>46273</v>
      </c>
      <c r="V1150" s="50">
        <v>46273.818449074082</v>
      </c>
      <c r="W1150" t="s">
        <v>1673</v>
      </c>
      <c r="X1150" t="s">
        <v>492</v>
      </c>
    </row>
    <row r="1151" spans="1:24" ht="15" customHeight="1" x14ac:dyDescent="0.35">
      <c r="A1151">
        <v>11711914</v>
      </c>
      <c r="B1151">
        <v>100006742898</v>
      </c>
      <c r="C1151" t="s">
        <v>1726</v>
      </c>
      <c r="D1151">
        <v>100</v>
      </c>
      <c r="E1151" t="s">
        <v>1745</v>
      </c>
      <c r="F1151" t="s">
        <v>1760</v>
      </c>
      <c r="G1151">
        <v>70825853</v>
      </c>
      <c r="H1151">
        <v>6</v>
      </c>
      <c r="I1151" t="s">
        <v>3007</v>
      </c>
      <c r="J1151" t="s">
        <v>3008</v>
      </c>
      <c r="K1151" t="s">
        <v>341</v>
      </c>
      <c r="L1151">
        <v>3</v>
      </c>
      <c r="M1151">
        <v>2</v>
      </c>
      <c r="N1151">
        <v>2</v>
      </c>
      <c r="O1151">
        <v>0</v>
      </c>
      <c r="P1151">
        <v>2</v>
      </c>
      <c r="Q1151">
        <v>0</v>
      </c>
      <c r="R1151">
        <v>0</v>
      </c>
      <c r="S1151" s="50">
        <v>46273.817395833343</v>
      </c>
      <c r="T1151" s="50">
        <v>46273.819421296299</v>
      </c>
      <c r="U1151" s="51">
        <v>46273</v>
      </c>
      <c r="V1151" s="50">
        <v>46273.819421296299</v>
      </c>
      <c r="W1151" t="s">
        <v>1673</v>
      </c>
      <c r="X1151" t="s">
        <v>492</v>
      </c>
    </row>
    <row r="1152" spans="1:24" ht="15" customHeight="1" x14ac:dyDescent="0.35">
      <c r="A1152">
        <v>11711907</v>
      </c>
      <c r="B1152">
        <v>100006742896</v>
      </c>
      <c r="C1152" t="s">
        <v>1726</v>
      </c>
      <c r="D1152">
        <v>100</v>
      </c>
      <c r="E1152" t="s">
        <v>1745</v>
      </c>
      <c r="F1152" t="s">
        <v>1760</v>
      </c>
      <c r="G1152">
        <v>70825851</v>
      </c>
      <c r="H1152">
        <v>6</v>
      </c>
      <c r="I1152" t="s">
        <v>2855</v>
      </c>
      <c r="J1152" t="s">
        <v>2856</v>
      </c>
      <c r="K1152" t="s">
        <v>343</v>
      </c>
      <c r="L1152">
        <v>3</v>
      </c>
      <c r="M1152">
        <v>8</v>
      </c>
      <c r="N1152">
        <v>8</v>
      </c>
      <c r="O1152">
        <v>0</v>
      </c>
      <c r="P1152">
        <v>8</v>
      </c>
      <c r="Q1152">
        <v>0</v>
      </c>
      <c r="R1152">
        <v>0</v>
      </c>
      <c r="S1152" s="50">
        <v>46273.811157407406</v>
      </c>
      <c r="T1152" s="50">
        <v>46273.819814814808</v>
      </c>
      <c r="U1152" s="51">
        <v>46273</v>
      </c>
      <c r="V1152" s="50">
        <v>46273.819814814808</v>
      </c>
      <c r="W1152" t="s">
        <v>1673</v>
      </c>
      <c r="X1152" t="s">
        <v>492</v>
      </c>
    </row>
    <row r="1153" spans="1:24" ht="15" customHeight="1" x14ac:dyDescent="0.35">
      <c r="A1153">
        <v>11711915</v>
      </c>
      <c r="B1153">
        <v>100006742898</v>
      </c>
      <c r="C1153" t="s">
        <v>1726</v>
      </c>
      <c r="D1153">
        <v>100</v>
      </c>
      <c r="E1153" t="s">
        <v>1745</v>
      </c>
      <c r="F1153" t="s">
        <v>1760</v>
      </c>
      <c r="G1153">
        <v>70825853</v>
      </c>
      <c r="H1153">
        <v>6</v>
      </c>
      <c r="I1153" t="s">
        <v>2211</v>
      </c>
      <c r="J1153" t="s">
        <v>3009</v>
      </c>
      <c r="K1153" t="s">
        <v>341</v>
      </c>
      <c r="L1153">
        <v>3</v>
      </c>
      <c r="M1153">
        <v>2</v>
      </c>
      <c r="N1153">
        <v>2</v>
      </c>
      <c r="O1153">
        <v>0</v>
      </c>
      <c r="P1153">
        <v>2</v>
      </c>
      <c r="Q1153">
        <v>0</v>
      </c>
      <c r="R1153">
        <v>0</v>
      </c>
      <c r="S1153" s="50">
        <v>46273.817395833343</v>
      </c>
      <c r="T1153" s="50">
        <v>46273.820231481477</v>
      </c>
      <c r="U1153" s="51">
        <v>46273</v>
      </c>
      <c r="V1153" s="50">
        <v>46273.820231481477</v>
      </c>
      <c r="W1153" t="s">
        <v>1673</v>
      </c>
      <c r="X1153" t="s">
        <v>492</v>
      </c>
    </row>
    <row r="1154" spans="1:24" ht="15" customHeight="1" x14ac:dyDescent="0.35">
      <c r="A1154">
        <v>11711916</v>
      </c>
      <c r="B1154">
        <v>100006742898</v>
      </c>
      <c r="C1154" t="s">
        <v>1726</v>
      </c>
      <c r="D1154">
        <v>100</v>
      </c>
      <c r="E1154" t="s">
        <v>1745</v>
      </c>
      <c r="F1154" t="s">
        <v>1760</v>
      </c>
      <c r="G1154">
        <v>70825853</v>
      </c>
      <c r="H1154">
        <v>6</v>
      </c>
      <c r="I1154" t="s">
        <v>2794</v>
      </c>
      <c r="J1154" t="s">
        <v>2795</v>
      </c>
      <c r="K1154" t="s">
        <v>341</v>
      </c>
      <c r="L1154">
        <v>3</v>
      </c>
      <c r="M1154">
        <v>1</v>
      </c>
      <c r="N1154">
        <v>1</v>
      </c>
      <c r="O1154">
        <v>0</v>
      </c>
      <c r="P1154">
        <v>1</v>
      </c>
      <c r="Q1154">
        <v>0</v>
      </c>
      <c r="R1154">
        <v>0</v>
      </c>
      <c r="S1154" s="50">
        <v>46273.817395833343</v>
      </c>
      <c r="T1154" s="50">
        <v>46273.820868055547</v>
      </c>
      <c r="U1154" s="51">
        <v>46273</v>
      </c>
      <c r="V1154" s="50">
        <v>46273.820868055547</v>
      </c>
      <c r="W1154" t="s">
        <v>1673</v>
      </c>
      <c r="X1154" t="s">
        <v>492</v>
      </c>
    </row>
    <row r="1155" spans="1:24" ht="15" customHeight="1" x14ac:dyDescent="0.35">
      <c r="A1155">
        <v>11711908</v>
      </c>
      <c r="B1155">
        <v>100006742896</v>
      </c>
      <c r="C1155" t="s">
        <v>1726</v>
      </c>
      <c r="D1155">
        <v>100</v>
      </c>
      <c r="E1155" t="s">
        <v>1745</v>
      </c>
      <c r="F1155" t="s">
        <v>1760</v>
      </c>
      <c r="G1155">
        <v>70825851</v>
      </c>
      <c r="H1155">
        <v>6</v>
      </c>
      <c r="I1155" t="s">
        <v>2835</v>
      </c>
      <c r="J1155" t="s">
        <v>2857</v>
      </c>
      <c r="K1155" t="s">
        <v>343</v>
      </c>
      <c r="L1155">
        <v>3</v>
      </c>
      <c r="M1155">
        <v>3</v>
      </c>
      <c r="N1155">
        <v>3</v>
      </c>
      <c r="O1155">
        <v>0</v>
      </c>
      <c r="P1155">
        <v>3</v>
      </c>
      <c r="Q1155">
        <v>0</v>
      </c>
      <c r="R1155">
        <v>0</v>
      </c>
      <c r="S1155" s="50">
        <v>46273.811157407406</v>
      </c>
      <c r="T1155" s="50">
        <v>46273.821134259262</v>
      </c>
      <c r="U1155" s="51">
        <v>46273</v>
      </c>
      <c r="V1155" s="50">
        <v>46273.821134259262</v>
      </c>
      <c r="W1155" t="s">
        <v>1673</v>
      </c>
      <c r="X1155" t="s">
        <v>492</v>
      </c>
    </row>
    <row r="1156" spans="1:24" ht="15" customHeight="1" x14ac:dyDescent="0.35">
      <c r="A1156">
        <v>11711874</v>
      </c>
      <c r="B1156">
        <v>100006742881</v>
      </c>
      <c r="C1156" t="s">
        <v>1726</v>
      </c>
      <c r="D1156">
        <v>100</v>
      </c>
      <c r="E1156" t="s">
        <v>1745</v>
      </c>
      <c r="F1156" t="s">
        <v>1760</v>
      </c>
      <c r="G1156">
        <v>6129901</v>
      </c>
      <c r="H1156">
        <v>5</v>
      </c>
      <c r="I1156" t="s">
        <v>2123</v>
      </c>
      <c r="J1156" t="s">
        <v>2124</v>
      </c>
      <c r="K1156" t="s">
        <v>423</v>
      </c>
      <c r="L1156">
        <v>3</v>
      </c>
      <c r="M1156">
        <v>30</v>
      </c>
      <c r="N1156">
        <v>30</v>
      </c>
      <c r="O1156">
        <v>0</v>
      </c>
      <c r="P1156">
        <v>30</v>
      </c>
      <c r="Q1156">
        <v>0</v>
      </c>
      <c r="R1156">
        <v>0</v>
      </c>
      <c r="S1156" s="50">
        <v>46273.797256944446</v>
      </c>
      <c r="T1156" s="50">
        <v>46273.821793981479</v>
      </c>
      <c r="U1156" s="51">
        <v>46273</v>
      </c>
      <c r="V1156" s="50">
        <v>46273.821793981479</v>
      </c>
      <c r="W1156" t="s">
        <v>1673</v>
      </c>
      <c r="X1156" t="s">
        <v>492</v>
      </c>
    </row>
    <row r="1157" spans="1:24" ht="15" customHeight="1" x14ac:dyDescent="0.35">
      <c r="A1157">
        <v>11711917</v>
      </c>
      <c r="B1157">
        <v>100006742898</v>
      </c>
      <c r="C1157" t="s">
        <v>1726</v>
      </c>
      <c r="D1157">
        <v>100</v>
      </c>
      <c r="E1157" t="s">
        <v>1745</v>
      </c>
      <c r="F1157" t="s">
        <v>1760</v>
      </c>
      <c r="G1157">
        <v>70825853</v>
      </c>
      <c r="H1157">
        <v>6</v>
      </c>
      <c r="I1157" t="s">
        <v>1961</v>
      </c>
      <c r="J1157" t="s">
        <v>2798</v>
      </c>
      <c r="K1157" t="s">
        <v>341</v>
      </c>
      <c r="L1157">
        <v>3</v>
      </c>
      <c r="M1157">
        <v>1</v>
      </c>
      <c r="N1157">
        <v>1</v>
      </c>
      <c r="O1157">
        <v>0</v>
      </c>
      <c r="P1157">
        <v>1</v>
      </c>
      <c r="Q1157">
        <v>0</v>
      </c>
      <c r="R1157">
        <v>0</v>
      </c>
      <c r="S1157" s="50">
        <v>46273.817395833343</v>
      </c>
      <c r="T1157" s="50">
        <v>46273.822002314817</v>
      </c>
      <c r="U1157" s="51">
        <v>46273</v>
      </c>
      <c r="V1157" s="50">
        <v>46273.822002314817</v>
      </c>
      <c r="W1157" t="s">
        <v>1673</v>
      </c>
      <c r="X1157" t="s">
        <v>492</v>
      </c>
    </row>
    <row r="1158" spans="1:24" ht="15" customHeight="1" x14ac:dyDescent="0.35">
      <c r="A1158">
        <v>11711918</v>
      </c>
      <c r="B1158">
        <v>100006742898</v>
      </c>
      <c r="C1158" t="s">
        <v>1726</v>
      </c>
      <c r="D1158">
        <v>100</v>
      </c>
      <c r="E1158" t="s">
        <v>1745</v>
      </c>
      <c r="F1158" t="s">
        <v>1760</v>
      </c>
      <c r="G1158">
        <v>70825853</v>
      </c>
      <c r="H1158">
        <v>6</v>
      </c>
      <c r="I1158" t="s">
        <v>1961</v>
      </c>
      <c r="J1158" t="s">
        <v>2798</v>
      </c>
      <c r="K1158" t="s">
        <v>341</v>
      </c>
      <c r="L1158">
        <v>3</v>
      </c>
      <c r="M1158">
        <v>1</v>
      </c>
      <c r="N1158">
        <v>1</v>
      </c>
      <c r="O1158">
        <v>0</v>
      </c>
      <c r="P1158">
        <v>1</v>
      </c>
      <c r="Q1158">
        <v>0</v>
      </c>
      <c r="R1158">
        <v>0</v>
      </c>
      <c r="S1158" s="50">
        <v>46273.817395833343</v>
      </c>
      <c r="T1158" s="50">
        <v>46273.822002314817</v>
      </c>
      <c r="U1158" s="51">
        <v>46273</v>
      </c>
      <c r="V1158" s="50">
        <v>46273.822002314817</v>
      </c>
      <c r="W1158" t="s">
        <v>1673</v>
      </c>
      <c r="X1158" t="s">
        <v>492</v>
      </c>
    </row>
    <row r="1159" spans="1:24" ht="15" customHeight="1" x14ac:dyDescent="0.35">
      <c r="A1159">
        <v>11711919</v>
      </c>
      <c r="B1159">
        <v>100006742898</v>
      </c>
      <c r="C1159" t="s">
        <v>1726</v>
      </c>
      <c r="D1159">
        <v>100</v>
      </c>
      <c r="E1159" t="s">
        <v>1745</v>
      </c>
      <c r="F1159" t="s">
        <v>1760</v>
      </c>
      <c r="G1159">
        <v>70825853</v>
      </c>
      <c r="H1159">
        <v>6</v>
      </c>
      <c r="I1159" t="s">
        <v>2391</v>
      </c>
      <c r="J1159" t="s">
        <v>3010</v>
      </c>
      <c r="K1159" t="s">
        <v>341</v>
      </c>
      <c r="L1159">
        <v>3</v>
      </c>
      <c r="M1159">
        <v>1</v>
      </c>
      <c r="N1159">
        <v>1</v>
      </c>
      <c r="O1159">
        <v>0</v>
      </c>
      <c r="P1159">
        <v>1</v>
      </c>
      <c r="Q1159">
        <v>0</v>
      </c>
      <c r="R1159">
        <v>0</v>
      </c>
      <c r="S1159" s="50">
        <v>46273.817395833343</v>
      </c>
      <c r="T1159" s="50">
        <v>46273.82234953704</v>
      </c>
      <c r="U1159" s="51">
        <v>46273</v>
      </c>
      <c r="V1159" s="50">
        <v>46273.82234953704</v>
      </c>
      <c r="W1159" t="s">
        <v>1673</v>
      </c>
      <c r="X1159" t="s">
        <v>492</v>
      </c>
    </row>
    <row r="1160" spans="1:24" ht="15" customHeight="1" x14ac:dyDescent="0.35">
      <c r="A1160">
        <v>11711920</v>
      </c>
      <c r="B1160">
        <v>100006742898</v>
      </c>
      <c r="C1160" t="s">
        <v>1726</v>
      </c>
      <c r="D1160">
        <v>100</v>
      </c>
      <c r="E1160" t="s">
        <v>1745</v>
      </c>
      <c r="F1160" t="s">
        <v>1760</v>
      </c>
      <c r="G1160">
        <v>70825853</v>
      </c>
      <c r="H1160">
        <v>6</v>
      </c>
      <c r="I1160" t="s">
        <v>2391</v>
      </c>
      <c r="J1160" t="s">
        <v>3010</v>
      </c>
      <c r="K1160" t="s">
        <v>341</v>
      </c>
      <c r="L1160">
        <v>3</v>
      </c>
      <c r="M1160">
        <v>1</v>
      </c>
      <c r="N1160">
        <v>1</v>
      </c>
      <c r="O1160">
        <v>0</v>
      </c>
      <c r="P1160">
        <v>1</v>
      </c>
      <c r="Q1160">
        <v>0</v>
      </c>
      <c r="R1160">
        <v>0</v>
      </c>
      <c r="S1160" s="50">
        <v>46273.817395833343</v>
      </c>
      <c r="T1160" s="50">
        <v>46273.82234953704</v>
      </c>
      <c r="U1160" s="51">
        <v>46273</v>
      </c>
      <c r="V1160" s="50">
        <v>46273.82234953704</v>
      </c>
      <c r="W1160" t="s">
        <v>1673</v>
      </c>
      <c r="X1160" t="s">
        <v>492</v>
      </c>
    </row>
    <row r="1161" spans="1:24" ht="15" customHeight="1" x14ac:dyDescent="0.35">
      <c r="A1161">
        <v>11711921</v>
      </c>
      <c r="B1161">
        <v>100006742898</v>
      </c>
      <c r="C1161" t="s">
        <v>1726</v>
      </c>
      <c r="D1161">
        <v>100</v>
      </c>
      <c r="E1161" t="s">
        <v>1745</v>
      </c>
      <c r="F1161" t="s">
        <v>1760</v>
      </c>
      <c r="G1161">
        <v>70825853</v>
      </c>
      <c r="H1161">
        <v>6</v>
      </c>
      <c r="I1161" t="s">
        <v>2858</v>
      </c>
      <c r="J1161" t="s">
        <v>2859</v>
      </c>
      <c r="K1161" t="s">
        <v>341</v>
      </c>
      <c r="L1161">
        <v>3</v>
      </c>
      <c r="M1161">
        <v>2</v>
      </c>
      <c r="N1161">
        <v>2</v>
      </c>
      <c r="O1161">
        <v>0</v>
      </c>
      <c r="P1161">
        <v>2</v>
      </c>
      <c r="Q1161">
        <v>0</v>
      </c>
      <c r="R1161">
        <v>0</v>
      </c>
      <c r="S1161" s="50">
        <v>46273.817395833343</v>
      </c>
      <c r="T1161" s="50">
        <v>46273.823344907411</v>
      </c>
      <c r="U1161" s="51">
        <v>46273</v>
      </c>
      <c r="V1161" s="50">
        <v>46273.823344907411</v>
      </c>
      <c r="W1161" t="s">
        <v>1673</v>
      </c>
      <c r="X1161" t="s">
        <v>492</v>
      </c>
    </row>
    <row r="1162" spans="1:24" ht="15" customHeight="1" x14ac:dyDescent="0.35">
      <c r="A1162">
        <v>11711922</v>
      </c>
      <c r="B1162">
        <v>100006742898</v>
      </c>
      <c r="C1162" t="s">
        <v>1726</v>
      </c>
      <c r="D1162">
        <v>100</v>
      </c>
      <c r="E1162" t="s">
        <v>1745</v>
      </c>
      <c r="F1162" t="s">
        <v>1760</v>
      </c>
      <c r="G1162">
        <v>70825853</v>
      </c>
      <c r="H1162">
        <v>6</v>
      </c>
      <c r="I1162" t="s">
        <v>1783</v>
      </c>
      <c r="J1162" t="s">
        <v>2860</v>
      </c>
      <c r="K1162" t="s">
        <v>341</v>
      </c>
      <c r="L1162">
        <v>3</v>
      </c>
      <c r="M1162">
        <v>1</v>
      </c>
      <c r="N1162">
        <v>1</v>
      </c>
      <c r="O1162">
        <v>0</v>
      </c>
      <c r="P1162">
        <v>1</v>
      </c>
      <c r="Q1162">
        <v>0</v>
      </c>
      <c r="R1162">
        <v>0</v>
      </c>
      <c r="S1162" s="50">
        <v>46273.817395833343</v>
      </c>
      <c r="T1162" s="50">
        <v>46273.824097222219</v>
      </c>
      <c r="U1162" s="51">
        <v>46273</v>
      </c>
      <c r="V1162" s="50">
        <v>46273.824097222219</v>
      </c>
      <c r="W1162" t="s">
        <v>1673</v>
      </c>
      <c r="X1162" t="s">
        <v>492</v>
      </c>
    </row>
    <row r="1163" spans="1:24" ht="15" customHeight="1" x14ac:dyDescent="0.35">
      <c r="A1163">
        <v>11711923</v>
      </c>
      <c r="B1163">
        <v>100006742898</v>
      </c>
      <c r="C1163" t="s">
        <v>1726</v>
      </c>
      <c r="D1163">
        <v>100</v>
      </c>
      <c r="E1163" t="s">
        <v>1745</v>
      </c>
      <c r="F1163" t="s">
        <v>1760</v>
      </c>
      <c r="G1163">
        <v>70825853</v>
      </c>
      <c r="H1163">
        <v>6</v>
      </c>
      <c r="I1163" t="s">
        <v>2861</v>
      </c>
      <c r="J1163" t="s">
        <v>2862</v>
      </c>
      <c r="K1163" t="s">
        <v>341</v>
      </c>
      <c r="L1163">
        <v>3</v>
      </c>
      <c r="M1163">
        <v>1</v>
      </c>
      <c r="N1163">
        <v>1</v>
      </c>
      <c r="O1163">
        <v>0</v>
      </c>
      <c r="P1163">
        <v>1</v>
      </c>
      <c r="Q1163">
        <v>0</v>
      </c>
      <c r="R1163">
        <v>0</v>
      </c>
      <c r="S1163" s="50">
        <v>46273.817395833343</v>
      </c>
      <c r="T1163" s="50">
        <v>46273.825416666667</v>
      </c>
      <c r="U1163" s="51">
        <v>46273</v>
      </c>
      <c r="V1163" s="50">
        <v>46273.825416666667</v>
      </c>
      <c r="W1163" t="s">
        <v>1673</v>
      </c>
      <c r="X1163" t="s">
        <v>492</v>
      </c>
    </row>
    <row r="1164" spans="1:24" ht="15" customHeight="1" x14ac:dyDescent="0.35">
      <c r="A1164">
        <v>11711924</v>
      </c>
      <c r="B1164">
        <v>100006742898</v>
      </c>
      <c r="C1164" t="s">
        <v>1726</v>
      </c>
      <c r="D1164">
        <v>100</v>
      </c>
      <c r="E1164" t="s">
        <v>1745</v>
      </c>
      <c r="F1164" t="s">
        <v>1760</v>
      </c>
      <c r="G1164">
        <v>70825853</v>
      </c>
      <c r="H1164">
        <v>6</v>
      </c>
      <c r="I1164" t="s">
        <v>2861</v>
      </c>
      <c r="J1164" t="s">
        <v>2862</v>
      </c>
      <c r="K1164" t="s">
        <v>341</v>
      </c>
      <c r="L1164">
        <v>3</v>
      </c>
      <c r="M1164">
        <v>3</v>
      </c>
      <c r="N1164">
        <v>3</v>
      </c>
      <c r="O1164">
        <v>0</v>
      </c>
      <c r="P1164">
        <v>3</v>
      </c>
      <c r="Q1164">
        <v>0</v>
      </c>
      <c r="R1164">
        <v>0</v>
      </c>
      <c r="S1164" s="50">
        <v>46273.817395833343</v>
      </c>
      <c r="T1164" s="50">
        <v>46273.825416666667</v>
      </c>
      <c r="U1164" s="51">
        <v>46273</v>
      </c>
      <c r="V1164" s="50">
        <v>46273.825416666667</v>
      </c>
      <c r="W1164" t="s">
        <v>1673</v>
      </c>
      <c r="X1164" t="s">
        <v>492</v>
      </c>
    </row>
    <row r="1165" spans="1:24" ht="15" customHeight="1" x14ac:dyDescent="0.35">
      <c r="A1165">
        <v>11711925</v>
      </c>
      <c r="B1165">
        <v>100006742898</v>
      </c>
      <c r="C1165" t="s">
        <v>1726</v>
      </c>
      <c r="D1165">
        <v>100</v>
      </c>
      <c r="E1165" t="s">
        <v>1745</v>
      </c>
      <c r="F1165" t="s">
        <v>1760</v>
      </c>
      <c r="G1165">
        <v>70825853</v>
      </c>
      <c r="H1165">
        <v>6</v>
      </c>
      <c r="I1165" t="s">
        <v>2863</v>
      </c>
      <c r="J1165" t="s">
        <v>2864</v>
      </c>
      <c r="K1165" t="s">
        <v>341</v>
      </c>
      <c r="L1165">
        <v>3</v>
      </c>
      <c r="M1165">
        <v>1</v>
      </c>
      <c r="N1165">
        <v>1</v>
      </c>
      <c r="O1165">
        <v>0</v>
      </c>
      <c r="P1165">
        <v>1</v>
      </c>
      <c r="Q1165">
        <v>0</v>
      </c>
      <c r="R1165">
        <v>0</v>
      </c>
      <c r="S1165" s="50">
        <v>46273.817395833343</v>
      </c>
      <c r="T1165" s="50">
        <v>46273.825960648152</v>
      </c>
      <c r="U1165" s="51">
        <v>46273</v>
      </c>
      <c r="V1165" s="50">
        <v>46273.825960648152</v>
      </c>
      <c r="W1165" t="s">
        <v>1673</v>
      </c>
      <c r="X1165" t="s">
        <v>492</v>
      </c>
    </row>
  </sheetData>
  <autoFilter ref="A2:X7263"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808080"/>
  </sheetPr>
  <dimension ref="A1:M8"/>
  <sheetViews>
    <sheetView zoomScaleNormal="100" workbookViewId="0">
      <pane ySplit="2" topLeftCell="A3" activePane="bottomLeft" state="frozen"/>
      <selection pane="bottomLeft"/>
    </sheetView>
  </sheetViews>
  <sheetFormatPr defaultColWidth="8.6328125" defaultRowHeight="14.5" x14ac:dyDescent="0.35"/>
  <cols>
    <col min="1" max="13" width="16" customWidth="1"/>
  </cols>
  <sheetData>
    <row r="1" spans="1:13" ht="15" customHeight="1" x14ac:dyDescent="0.35">
      <c r="A1" s="6" t="s">
        <v>3011</v>
      </c>
    </row>
    <row r="2" spans="1:13" ht="15" customHeight="1" x14ac:dyDescent="0.35">
      <c r="A2" s="48" t="s">
        <v>1691</v>
      </c>
      <c r="B2" s="48" t="s">
        <v>1692</v>
      </c>
      <c r="C2" s="48" t="s">
        <v>1736</v>
      </c>
      <c r="D2" s="48" t="s">
        <v>1750</v>
      </c>
      <c r="E2" s="48" t="s">
        <v>76</v>
      </c>
      <c r="F2" s="48" t="s">
        <v>1738</v>
      </c>
      <c r="G2" s="48" t="s">
        <v>3012</v>
      </c>
      <c r="H2" s="48" t="s">
        <v>1751</v>
      </c>
      <c r="I2" s="48" t="s">
        <v>3013</v>
      </c>
      <c r="J2" s="48" t="s">
        <v>3014</v>
      </c>
      <c r="K2" s="48" t="s">
        <v>3015</v>
      </c>
      <c r="L2" s="48" t="s">
        <v>3016</v>
      </c>
      <c r="M2" s="48" t="s">
        <v>3017</v>
      </c>
    </row>
    <row r="3" spans="1:13" ht="15" customHeight="1" x14ac:dyDescent="0.35">
      <c r="A3" s="46" t="s">
        <v>1726</v>
      </c>
      <c r="B3" s="46">
        <v>100</v>
      </c>
      <c r="C3" s="46" t="s">
        <v>1745</v>
      </c>
      <c r="D3" s="46" t="s">
        <v>1760</v>
      </c>
      <c r="E3" s="46">
        <v>1</v>
      </c>
      <c r="J3" s="46">
        <v>0</v>
      </c>
      <c r="K3" s="46">
        <v>200</v>
      </c>
      <c r="L3" s="46">
        <v>350</v>
      </c>
      <c r="M3" s="46" t="s">
        <v>3018</v>
      </c>
    </row>
    <row r="4" spans="1:13" ht="15" customHeight="1" x14ac:dyDescent="0.35">
      <c r="A4" s="46" t="s">
        <v>1726</v>
      </c>
      <c r="B4" s="46">
        <v>100</v>
      </c>
      <c r="C4" s="46" t="s">
        <v>1745</v>
      </c>
      <c r="D4" s="46" t="s">
        <v>1760</v>
      </c>
      <c r="E4" s="46">
        <v>2</v>
      </c>
      <c r="J4" s="46">
        <v>0</v>
      </c>
      <c r="K4" s="46">
        <v>150</v>
      </c>
      <c r="L4" s="46">
        <v>275</v>
      </c>
      <c r="M4" s="46" t="s">
        <v>3018</v>
      </c>
    </row>
    <row r="5" spans="1:13" ht="15" customHeight="1" x14ac:dyDescent="0.35">
      <c r="A5" s="46" t="s">
        <v>1726</v>
      </c>
      <c r="B5" s="46">
        <v>100</v>
      </c>
      <c r="C5" s="46" t="s">
        <v>1745</v>
      </c>
      <c r="D5" s="46" t="s">
        <v>1760</v>
      </c>
      <c r="E5" s="46">
        <v>3</v>
      </c>
      <c r="J5" s="46">
        <v>0</v>
      </c>
      <c r="K5" s="46">
        <v>300</v>
      </c>
      <c r="L5" s="46">
        <v>350</v>
      </c>
      <c r="M5" s="46" t="s">
        <v>3018</v>
      </c>
    </row>
    <row r="6" spans="1:13" ht="15" customHeight="1" x14ac:dyDescent="0.35">
      <c r="A6" s="46" t="s">
        <v>1726</v>
      </c>
      <c r="B6" s="46">
        <v>100</v>
      </c>
      <c r="C6" s="46" t="s">
        <v>1745</v>
      </c>
      <c r="D6" s="46" t="s">
        <v>1760</v>
      </c>
      <c r="E6" s="46">
        <v>4</v>
      </c>
      <c r="J6" s="46">
        <v>0</v>
      </c>
      <c r="K6" s="46">
        <v>300</v>
      </c>
      <c r="L6" s="46">
        <v>350</v>
      </c>
      <c r="M6" s="46" t="s">
        <v>3018</v>
      </c>
    </row>
    <row r="7" spans="1:13" ht="15" customHeight="1" x14ac:dyDescent="0.35">
      <c r="A7" s="46" t="s">
        <v>1726</v>
      </c>
      <c r="B7" s="46">
        <v>100</v>
      </c>
      <c r="C7" s="46" t="s">
        <v>1745</v>
      </c>
      <c r="D7" s="46" t="s">
        <v>1760</v>
      </c>
      <c r="E7" s="46">
        <v>5</v>
      </c>
      <c r="J7" s="46">
        <v>0</v>
      </c>
      <c r="K7" s="46">
        <v>350</v>
      </c>
      <c r="L7" s="46">
        <v>600</v>
      </c>
      <c r="M7" s="46" t="s">
        <v>3018</v>
      </c>
    </row>
    <row r="8" spans="1:13" ht="15" customHeight="1" x14ac:dyDescent="0.35">
      <c r="A8" s="46" t="s">
        <v>1726</v>
      </c>
      <c r="B8" s="46">
        <v>100</v>
      </c>
      <c r="C8" s="46" t="s">
        <v>1745</v>
      </c>
      <c r="D8" s="46" t="s">
        <v>1760</v>
      </c>
      <c r="E8" s="46">
        <v>6</v>
      </c>
      <c r="J8" s="46">
        <v>0</v>
      </c>
      <c r="K8" s="46">
        <v>75</v>
      </c>
      <c r="L8" s="46">
        <v>100</v>
      </c>
      <c r="M8" s="46" t="s">
        <v>3018</v>
      </c>
    </row>
  </sheetData>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08080"/>
  </sheetPr>
  <dimension ref="A1:G8"/>
  <sheetViews>
    <sheetView zoomScaleNormal="100" workbookViewId="0">
      <pane ySplit="2" topLeftCell="A3" activePane="bottomLeft" state="frozen"/>
      <selection pane="bottomLeft"/>
    </sheetView>
  </sheetViews>
  <sheetFormatPr defaultColWidth="8.6328125" defaultRowHeight="14.5" x14ac:dyDescent="0.35"/>
  <cols>
    <col min="1" max="7" width="16" customWidth="1"/>
  </cols>
  <sheetData>
    <row r="1" spans="1:7" ht="15" customHeight="1" x14ac:dyDescent="0.35">
      <c r="A1" s="6" t="s">
        <v>3019</v>
      </c>
    </row>
    <row r="2" spans="1:7" ht="15" customHeight="1" x14ac:dyDescent="0.35">
      <c r="A2" s="48" t="s">
        <v>3020</v>
      </c>
      <c r="B2" s="48" t="s">
        <v>1691</v>
      </c>
      <c r="C2" s="48" t="s">
        <v>1692</v>
      </c>
      <c r="D2" s="48" t="s">
        <v>1736</v>
      </c>
      <c r="E2" s="48" t="s">
        <v>1750</v>
      </c>
      <c r="F2" s="48" t="s">
        <v>76</v>
      </c>
      <c r="G2" s="48" t="s">
        <v>3017</v>
      </c>
    </row>
    <row r="3" spans="1:7" ht="15" customHeight="1" x14ac:dyDescent="0.35">
      <c r="A3" s="46" t="s">
        <v>3021</v>
      </c>
      <c r="B3" s="46">
        <v>100</v>
      </c>
      <c r="C3" s="46">
        <v>200</v>
      </c>
      <c r="D3" s="46" t="s">
        <v>1745</v>
      </c>
      <c r="E3" s="46" t="s">
        <v>1760</v>
      </c>
      <c r="F3" s="46">
        <v>1</v>
      </c>
      <c r="G3" s="46" t="s">
        <v>3018</v>
      </c>
    </row>
    <row r="4" spans="1:7" ht="15" customHeight="1" x14ac:dyDescent="0.35">
      <c r="A4" s="46" t="s">
        <v>3022</v>
      </c>
      <c r="B4" s="46">
        <v>100</v>
      </c>
      <c r="C4" s="46">
        <v>200</v>
      </c>
      <c r="D4" s="46" t="s">
        <v>1745</v>
      </c>
      <c r="E4" s="46" t="s">
        <v>1760</v>
      </c>
      <c r="F4" s="46">
        <v>2</v>
      </c>
      <c r="G4" s="46" t="s">
        <v>3018</v>
      </c>
    </row>
    <row r="5" spans="1:7" ht="15" customHeight="1" x14ac:dyDescent="0.35">
      <c r="A5" s="46" t="s">
        <v>3023</v>
      </c>
      <c r="B5" s="46">
        <v>100</v>
      </c>
      <c r="C5" s="46">
        <v>200</v>
      </c>
      <c r="D5" s="46" t="s">
        <v>1745</v>
      </c>
      <c r="E5" s="46" t="s">
        <v>1760</v>
      </c>
      <c r="F5" s="46">
        <v>3</v>
      </c>
      <c r="G5" s="46" t="s">
        <v>3018</v>
      </c>
    </row>
    <row r="6" spans="1:7" ht="15" customHeight="1" x14ac:dyDescent="0.35">
      <c r="A6" s="46" t="s">
        <v>3024</v>
      </c>
      <c r="B6" s="46">
        <v>100</v>
      </c>
      <c r="C6" s="46">
        <v>200</v>
      </c>
      <c r="D6" s="46" t="s">
        <v>1745</v>
      </c>
      <c r="E6" s="46" t="s">
        <v>1760</v>
      </c>
      <c r="F6" s="46">
        <v>4</v>
      </c>
      <c r="G6" s="46" t="s">
        <v>3018</v>
      </c>
    </row>
    <row r="7" spans="1:7" ht="15" customHeight="1" x14ac:dyDescent="0.35">
      <c r="A7" s="46" t="s">
        <v>3025</v>
      </c>
      <c r="B7" s="46">
        <v>100</v>
      </c>
      <c r="C7" s="46">
        <v>200</v>
      </c>
      <c r="D7" s="46" t="s">
        <v>1745</v>
      </c>
      <c r="E7" s="46" t="s">
        <v>1760</v>
      </c>
      <c r="F7" s="46">
        <v>5</v>
      </c>
      <c r="G7" s="46" t="s">
        <v>3018</v>
      </c>
    </row>
    <row r="8" spans="1:7" ht="15" customHeight="1" x14ac:dyDescent="0.35">
      <c r="A8" s="46" t="s">
        <v>3026</v>
      </c>
      <c r="B8" s="46">
        <v>100</v>
      </c>
      <c r="C8" s="46">
        <v>200</v>
      </c>
      <c r="D8" s="46" t="s">
        <v>1745</v>
      </c>
      <c r="E8" s="46" t="s">
        <v>1760</v>
      </c>
      <c r="F8" s="46">
        <v>6</v>
      </c>
      <c r="G8" s="46" t="s">
        <v>3018</v>
      </c>
    </row>
  </sheetData>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sheetPr>
  <dimension ref="A1:E8"/>
  <sheetViews>
    <sheetView zoomScaleNormal="100" workbookViewId="0">
      <pane ySplit="2" topLeftCell="A3" activePane="bottomLeft" state="frozen"/>
      <selection pane="bottomLeft"/>
    </sheetView>
  </sheetViews>
  <sheetFormatPr defaultColWidth="8.6328125" defaultRowHeight="14.5" x14ac:dyDescent="0.35"/>
  <cols>
    <col min="1" max="5" width="16" customWidth="1"/>
  </cols>
  <sheetData>
    <row r="1" spans="1:5" ht="15" customHeight="1" x14ac:dyDescent="0.35">
      <c r="A1" s="6" t="s">
        <v>3027</v>
      </c>
    </row>
    <row r="2" spans="1:5" ht="15" customHeight="1" x14ac:dyDescent="0.35">
      <c r="A2" s="48" t="s">
        <v>3028</v>
      </c>
      <c r="B2" s="48" t="s">
        <v>3020</v>
      </c>
      <c r="C2" s="48" t="s">
        <v>3029</v>
      </c>
      <c r="D2" s="48" t="s">
        <v>77</v>
      </c>
      <c r="E2" s="48" t="s">
        <v>3017</v>
      </c>
    </row>
    <row r="3" spans="1:5" ht="15" customHeight="1" x14ac:dyDescent="0.35">
      <c r="A3" s="46">
        <v>854</v>
      </c>
      <c r="B3" s="46" t="s">
        <v>3021</v>
      </c>
      <c r="C3" s="46" t="s">
        <v>3030</v>
      </c>
      <c r="D3" s="46" t="s">
        <v>368</v>
      </c>
      <c r="E3" s="46" t="s">
        <v>3018</v>
      </c>
    </row>
    <row r="4" spans="1:5" ht="15" customHeight="1" x14ac:dyDescent="0.35">
      <c r="A4" s="46">
        <v>855</v>
      </c>
      <c r="B4" s="46" t="s">
        <v>3022</v>
      </c>
      <c r="C4" s="46" t="s">
        <v>3030</v>
      </c>
      <c r="D4" s="46" t="s">
        <v>369</v>
      </c>
      <c r="E4" s="46" t="s">
        <v>3018</v>
      </c>
    </row>
    <row r="5" spans="1:5" ht="15" customHeight="1" x14ac:dyDescent="0.35">
      <c r="A5" s="46">
        <v>856</v>
      </c>
      <c r="B5" s="46" t="s">
        <v>3023</v>
      </c>
      <c r="C5" s="46" t="s">
        <v>3030</v>
      </c>
      <c r="D5" s="46" t="s">
        <v>3031</v>
      </c>
      <c r="E5" s="46" t="s">
        <v>3018</v>
      </c>
    </row>
    <row r="6" spans="1:5" ht="15" customHeight="1" x14ac:dyDescent="0.35">
      <c r="A6" s="46">
        <v>857</v>
      </c>
      <c r="B6" s="46" t="s">
        <v>3024</v>
      </c>
      <c r="C6" s="46" t="s">
        <v>3030</v>
      </c>
      <c r="D6" s="46" t="s">
        <v>3032</v>
      </c>
      <c r="E6" s="46" t="s">
        <v>3018</v>
      </c>
    </row>
    <row r="7" spans="1:5" ht="15" customHeight="1" x14ac:dyDescent="0.35">
      <c r="A7" s="46">
        <v>858</v>
      </c>
      <c r="B7" s="46" t="s">
        <v>3025</v>
      </c>
      <c r="C7" s="46" t="s">
        <v>3030</v>
      </c>
      <c r="D7" s="46" t="s">
        <v>3033</v>
      </c>
      <c r="E7" s="46" t="s">
        <v>3018</v>
      </c>
    </row>
    <row r="8" spans="1:5" ht="15" customHeight="1" x14ac:dyDescent="0.35">
      <c r="A8" s="46">
        <v>859</v>
      </c>
      <c r="B8" s="46" t="s">
        <v>3026</v>
      </c>
      <c r="C8" s="46" t="s">
        <v>3030</v>
      </c>
      <c r="D8" s="46" t="s">
        <v>396</v>
      </c>
      <c r="E8" s="46" t="s">
        <v>3018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160</vt:i4>
      </vt:variant>
    </vt:vector>
  </HeadingPairs>
  <TitlesOfParts>
    <vt:vector size="182" baseType="lpstr">
      <vt:lpstr>TRUCK_README</vt:lpstr>
      <vt:lpstr>TRUCK_VIEW</vt:lpstr>
      <vt:lpstr>TRUCK_CONFIG</vt:lpstr>
      <vt:lpstr>TRUCK_ETC</vt:lpstr>
      <vt:lpstr>TRUCK_WT_ETC</vt:lpstr>
      <vt:lpstr>TRUCK_REALLOCATION</vt:lpstr>
      <vt:lpstr>TRUCK_REALLOCATION_MOVES</vt:lpstr>
      <vt:lpstr>OPERATOR_EXPERIENCE</vt:lpstr>
      <vt:lpstr>TRUCK_CHECKS</vt:lpstr>
      <vt:lpstr>OB_SHIPMENT</vt:lpstr>
      <vt:lpstr>OB_ORDER</vt:lpstr>
      <vt:lpstr>OB_LINE_MAP</vt:lpstr>
      <vt:lpstr>OB_OPEN_LINK</vt:lpstr>
      <vt:lpstr>OB_DONE_LINK</vt:lpstr>
      <vt:lpstr>ETC_CALC</vt:lpstr>
      <vt:lpstr>CONFIG</vt:lpstr>
      <vt:lpstr>LM005S1</vt:lpstr>
      <vt:lpstr>TI102</vt:lpstr>
      <vt:lpstr>TI102C</vt:lpstr>
      <vt:lpstr>M150</vt:lpstr>
      <vt:lpstr>M123</vt:lpstr>
      <vt:lpstr>M123T</vt:lpstr>
      <vt:lpstr>ANALYSIS_DATE</vt:lpstr>
      <vt:lpstr>C_BL</vt:lpstr>
      <vt:lpstr>C_BP</vt:lpstr>
      <vt:lpstr>C_DESC</vt:lpstr>
      <vt:lpstr>C_EL</vt:lpstr>
      <vt:lpstr>C_EP</vt:lpstr>
      <vt:lpstr>C_FL</vt:lpstr>
      <vt:lpstr>C_FP</vt:lpstr>
      <vt:lpstr>C_GL</vt:lpstr>
      <vt:lpstr>C_GP</vt:lpstr>
      <vt:lpstr>C_HRS</vt:lpstr>
      <vt:lpstr>C_NR</vt:lpstr>
      <vt:lpstr>C_OL</vt:lpstr>
      <vt:lpstr>C_OQ</vt:lpstr>
      <vt:lpstr>C_RES</vt:lpstr>
      <vt:lpstr>C_RL</vt:lpstr>
      <vt:lpstr>C_RP</vt:lpstr>
      <vt:lpstr>C_SEC</vt:lpstr>
      <vt:lpstr>C_SN</vt:lpstr>
      <vt:lpstr>C_TL</vt:lpstr>
      <vt:lpstr>C_TP</vt:lpstr>
      <vt:lpstr>C_WT</vt:lpstr>
      <vt:lpstr>CLIENTID_FILTER</vt:lpstr>
      <vt:lpstr>D_ADD</vt:lpstr>
      <vt:lpstr>D_AHEAD</vt:lpstr>
      <vt:lpstr>D_CUT</vt:lpstr>
      <vt:lpstr>D_ETC</vt:lpstr>
      <vt:lpstr>D_MEETS</vt:lpstr>
      <vt:lpstr>D_OPEN</vt:lpstr>
      <vt:lpstr>D_RATE</vt:lpstr>
      <vt:lpstr>D_READY</vt:lpstr>
      <vt:lpstr>D_RES</vt:lpstr>
      <vt:lpstr>D_SHIP</vt:lpstr>
      <vt:lpstr>D_SNAP</vt:lpstr>
      <vt:lpstr>D_WT</vt:lpstr>
      <vt:lpstr>DA_ETC</vt:lpstr>
      <vt:lpstr>DA_READY</vt:lpstr>
      <vt:lpstr>DA_SAVED</vt:lpstr>
      <vt:lpstr>DA_STATUS</vt:lpstr>
      <vt:lpstr>DL_FINAL</vt:lpstr>
      <vt:lpstr>DL_MOVED</vt:lpstr>
      <vt:lpstr>DL_MOVEDC</vt:lpstr>
      <vt:lpstr>DL_ORIG</vt:lpstr>
      <vt:lpstr>DR_CANDIDATES</vt:lpstr>
      <vt:lpstr>DR_IN</vt:lpstr>
      <vt:lpstr>DR_NO_ELIGIBLE</vt:lpstr>
      <vt:lpstr>DR_RATE</vt:lpstr>
      <vt:lpstr>DR_RESOURCES</vt:lpstr>
      <vt:lpstr>DR_STATUS</vt:lpstr>
      <vt:lpstr>FOCUS_WORKTYPE</vt:lpstr>
      <vt:lpstr>LM_CLIENT</vt:lpstr>
      <vt:lpstr>LM_DATE</vt:lpstr>
      <vt:lpstr>LM_END</vt:lpstr>
      <vt:lpstr>LM_RES</vt:lpstr>
      <vt:lpstr>LM_SCEN</vt:lpstr>
      <vt:lpstr>LM_SNAP</vt:lpstr>
      <vt:lpstr>LM_START</vt:lpstr>
      <vt:lpstr>LM_TT</vt:lpstr>
      <vt:lpstr>LM_WHID</vt:lpstr>
      <vt:lpstr>LM_WIP</vt:lpstr>
      <vt:lpstr>LM_WT</vt:lpstr>
      <vt:lpstr>LOADING_MINUTES</vt:lpstr>
      <vt:lpstr>M123_ID</vt:lpstr>
      <vt:lpstr>M123_WT</vt:lpstr>
      <vt:lpstr>M123T_DESC</vt:lpstr>
      <vt:lpstr>M123T_ID</vt:lpstr>
      <vt:lpstr>M150_LPH</vt:lpstr>
      <vt:lpstr>M150_PPH</vt:lpstr>
      <vt:lpstr>M150_WT</vt:lpstr>
      <vt:lpstr>OL_EFF</vt:lpstr>
      <vt:lpstr>OL_OPEN</vt:lpstr>
      <vt:lpstr>OL_SNAP</vt:lpstr>
      <vt:lpstr>OL_WT</vt:lpstr>
      <vt:lpstr>OM_ORDER</vt:lpstr>
      <vt:lpstr>OM_SHIP</vt:lpstr>
      <vt:lpstr>OM_TID</vt:lpstr>
      <vt:lpstr>OM_WT</vt:lpstr>
      <vt:lpstr>OR_ID</vt:lpstr>
      <vt:lpstr>OR_MOVED</vt:lpstr>
      <vt:lpstr>OR_ORIG</vt:lpstr>
      <vt:lpstr>OR_REL</vt:lpstr>
      <vt:lpstr>OR_SCEN</vt:lpstr>
      <vt:lpstr>OR_SHIP</vt:lpstr>
      <vt:lpstr>ORDER_LEAD_MINUTES</vt:lpstr>
      <vt:lpstr>SELECTED_SNAPSHOT_NO</vt:lpstr>
      <vt:lpstr>SH_CARRIER</vt:lpstr>
      <vt:lpstr>SH_CHG</vt:lpstr>
      <vt:lpstr>SH_DEP</vt:lpstr>
      <vt:lpstr>SH_DOOR</vt:lpstr>
      <vt:lpstr>SH_ID</vt:lpstr>
      <vt:lpstr>SH_NOTE</vt:lpstr>
      <vt:lpstr>SH_ORIG</vt:lpstr>
      <vt:lpstr>SH_ROUTE</vt:lpstr>
      <vt:lpstr>SH_SCEN</vt:lpstr>
      <vt:lpstr>SNAP_NOS</vt:lpstr>
      <vt:lpstr>SNAP_TIMES</vt:lpstr>
      <vt:lpstr>STATUS_COMPLETED</vt:lpstr>
      <vt:lpstr>T_ASG</vt:lpstr>
      <vt:lpstr>T_CLIENT</vt:lpstr>
      <vt:lpstr>T_CUT</vt:lpstr>
      <vt:lpstr>T_DATE</vt:lpstr>
      <vt:lpstr>T_ID</vt:lpstr>
      <vt:lpstr>T_OPENQTY</vt:lpstr>
      <vt:lpstr>T_ORDER</vt:lpstr>
      <vt:lpstr>T_PQ</vt:lpstr>
      <vt:lpstr>T_SCEN</vt:lpstr>
      <vt:lpstr>T_SHORT</vt:lpstr>
      <vt:lpstr>T_SNAP</vt:lpstr>
      <vt:lpstr>T_SRCLOC</vt:lpstr>
      <vt:lpstr>T_STATUS</vt:lpstr>
      <vt:lpstr>T_WHID</vt:lpstr>
      <vt:lpstr>T_WT</vt:lpstr>
      <vt:lpstr>TC_ASG</vt:lpstr>
      <vt:lpstr>TC_CLIENT</vt:lpstr>
      <vt:lpstr>TC_CUT</vt:lpstr>
      <vt:lpstr>TC_DATE</vt:lpstr>
      <vt:lpstr>TC_ID</vt:lpstr>
      <vt:lpstr>TC_MOVED</vt:lpstr>
      <vt:lpstr>TC_OPEN</vt:lpstr>
      <vt:lpstr>TC_ORDER</vt:lpstr>
      <vt:lpstr>TC_PQ</vt:lpstr>
      <vt:lpstr>TC_RES</vt:lpstr>
      <vt:lpstr>TC_SCEN</vt:lpstr>
      <vt:lpstr>TC_SHORT</vt:lpstr>
      <vt:lpstr>TC_SRCLOC</vt:lpstr>
      <vt:lpstr>TC_STATUS</vt:lpstr>
      <vt:lpstr>TC_TOTAL</vt:lpstr>
      <vt:lpstr>TC_WHID</vt:lpstr>
      <vt:lpstr>TC_WT</vt:lpstr>
      <vt:lpstr>TE_ADD</vt:lpstr>
      <vt:lpstr>TE_BOT</vt:lpstr>
      <vt:lpstr>TE_BOTA</vt:lpstr>
      <vt:lpstr>TE_CUT</vt:lpstr>
      <vt:lpstr>TE_DEP</vt:lpstr>
      <vt:lpstr>TE_DONE</vt:lpstr>
      <vt:lpstr>TE_ETC</vt:lpstr>
      <vt:lpstr>TE_ETCA</vt:lpstr>
      <vt:lpstr>TE_HTC</vt:lpstr>
      <vt:lpstr>TE_MEETS</vt:lpstr>
      <vt:lpstr>TE_MEETSA</vt:lpstr>
      <vt:lpstr>TE_OPEN</vt:lpstr>
      <vt:lpstr>TE_PCT</vt:lpstr>
      <vt:lpstr>TE_READY</vt:lpstr>
      <vt:lpstr>TE_READYA</vt:lpstr>
      <vt:lpstr>TE_REALLOCATIONS</vt:lpstr>
      <vt:lpstr>TE_REL</vt:lpstr>
      <vt:lpstr>TE_SAVED</vt:lpstr>
      <vt:lpstr>TE_SCEN</vt:lpstr>
      <vt:lpstr>TE_SHIP</vt:lpstr>
      <vt:lpstr>TE_SLACK</vt:lpstr>
      <vt:lpstr>TE_SLACKA</vt:lpstr>
      <vt:lpstr>TE_SLACKM</vt:lpstr>
      <vt:lpstr>TE_SNAP</vt:lpstr>
      <vt:lpstr>TE_STATA</vt:lpstr>
      <vt:lpstr>TE_STATUS</vt:lpstr>
      <vt:lpstr>TE_WTS</vt:lpstr>
      <vt:lpstr>TV_SHIPMENTID</vt:lpstr>
      <vt:lpstr>TV_SNAPSHOT_NO</vt:lpstr>
      <vt:lpstr>WHID_FILTER</vt:lpstr>
      <vt:lpstr>WIPIND_WORKING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Roopa K R</cp:lastModifiedBy>
  <cp:revision>2</cp:revision>
  <dcterms:created xsi:type="dcterms:W3CDTF">2026-10-06T14:29:58Z</dcterms:created>
  <dcterms:modified xsi:type="dcterms:W3CDTF">2026-10-09T16:19:28Z</dcterms:modified>
  <dc:language>en-US</dc:language>
</cp:coreProperties>
</file>